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3 ГОД\new\"/>
    </mc:Choice>
  </mc:AlternateContent>
  <xr:revisionPtr revIDLastSave="0" documentId="13_ncr:1_{26DF6422-4E52-48A9-9127-7E63A039DBA1}" xr6:coauthVersionLast="47" xr6:coauthVersionMax="47" xr10:uidLastSave="{00000000-0000-0000-0000-000000000000}"/>
  <bookViews>
    <workbookView xWindow="-120" yWindow="-120" windowWidth="29040" windowHeight="15840" tabRatio="887" activeTab="6" xr2:uid="{238EA3AF-AD14-4559-9EF7-010CA475A2B2}"/>
  </bookViews>
  <sheets>
    <sheet name="Реестр_итог" sheetId="10" r:id="rId1"/>
    <sheet name="Перечень_итог" sheetId="5" r:id="rId2"/>
    <sheet name="РО_итог" sheetId="9" r:id="rId3"/>
    <sheet name="Плановые показатели" sheetId="11" r:id="rId4"/>
    <sheet name="Реестр_бонусы" sheetId="35" r:id="rId5"/>
    <sheet name="Перечень_бонусы" sheetId="36" r:id="rId6"/>
    <sheet name="Планируемые_бонусы" sheetId="37" r:id="rId7"/>
    <sheet name="Спецсчета" sheetId="39" r:id="rId8"/>
  </sheets>
  <externalReferences>
    <externalReference r:id="rId9"/>
    <externalReference r:id="rId10"/>
  </externalReferences>
  <definedNames>
    <definedName name="_xlnm._FilterDatabase" localSheetId="5" hidden="1">Перечень_бонусы!$A$11:$Q$47</definedName>
    <definedName name="_xlnm._FilterDatabase" localSheetId="1" hidden="1">Перечень_итог!$A$15:$WYA$889</definedName>
    <definedName name="_xlnm._FilterDatabase" localSheetId="3" hidden="1">'Плановые показатели'!$A$11:$F$204</definedName>
    <definedName name="_xlnm._FilterDatabase" localSheetId="4" hidden="1">Реестр_бонусы!$A$9:$AN$51</definedName>
    <definedName name="_xlnm._FilterDatabase" localSheetId="0" hidden="1">Реестр_итог!$A$21:$HJ$21</definedName>
    <definedName name="_xlnm._FilterDatabase" localSheetId="7" hidden="1">Спецсчета!$A$9:$AB$185</definedName>
    <definedName name="_xlnm.Print_Area" localSheetId="1">Перечень_итог!$C$1:$W$889</definedName>
    <definedName name="_xlnm.Print_Area" localSheetId="0">Реестр_итог!$B$1:$DB$895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14" i="10" l="1"/>
  <c r="N262" i="10" l="1"/>
  <c r="O11" i="36" l="1"/>
  <c r="O10" i="36" s="1"/>
  <c r="J11" i="36"/>
  <c r="K11" i="36"/>
  <c r="L11" i="36"/>
  <c r="I11" i="36"/>
  <c r="G12" i="35"/>
  <c r="H12" i="35"/>
  <c r="I12" i="35"/>
  <c r="J12" i="35"/>
  <c r="K12" i="35"/>
  <c r="L12" i="35"/>
  <c r="M12" i="35"/>
  <c r="N12" i="35"/>
  <c r="O12" i="35"/>
  <c r="P12" i="35"/>
  <c r="Q12" i="35"/>
  <c r="R12" i="35"/>
  <c r="S12" i="35"/>
  <c r="T12" i="35"/>
  <c r="U12" i="35"/>
  <c r="V12" i="35"/>
  <c r="W12" i="35"/>
  <c r="X12" i="35"/>
  <c r="Y12" i="35"/>
  <c r="Z12" i="35"/>
  <c r="AA12" i="35"/>
  <c r="AB12" i="35"/>
  <c r="AC12" i="35"/>
  <c r="AD12" i="35"/>
  <c r="AE12" i="35"/>
  <c r="AF12" i="35"/>
  <c r="AG12" i="35"/>
  <c r="F12" i="35"/>
  <c r="E179" i="11" l="1"/>
  <c r="F179" i="11"/>
  <c r="D179" i="11"/>
  <c r="C179" i="11"/>
  <c r="Q836" i="5"/>
  <c r="E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D601" i="10"/>
  <c r="AE601" i="10"/>
  <c r="R313" i="5" l="1"/>
  <c r="S313" i="5"/>
  <c r="T313" i="5"/>
  <c r="Q313" i="5"/>
  <c r="C316" i="5"/>
  <c r="C317" i="5"/>
  <c r="V316" i="5"/>
  <c r="W316" i="5" s="1"/>
  <c r="U316" i="5"/>
  <c r="W597" i="5"/>
  <c r="R595" i="5"/>
  <c r="S595" i="5"/>
  <c r="T595" i="5"/>
  <c r="Q595" i="5"/>
  <c r="K595" i="5"/>
  <c r="L595" i="5"/>
  <c r="M595" i="5"/>
  <c r="J595" i="5"/>
  <c r="R597" i="5"/>
  <c r="S597" i="5"/>
  <c r="T597" i="5"/>
  <c r="Q597" i="5"/>
  <c r="K597" i="5"/>
  <c r="L597" i="5"/>
  <c r="M597" i="5"/>
  <c r="J597" i="5"/>
  <c r="C600" i="5"/>
  <c r="C601" i="5"/>
  <c r="W332" i="5"/>
  <c r="Q332" i="5"/>
  <c r="K332" i="5"/>
  <c r="L332" i="5"/>
  <c r="M332" i="5"/>
  <c r="J332" i="5"/>
  <c r="C334" i="5"/>
  <c r="N606" i="10"/>
  <c r="E603" i="10" l="1"/>
  <c r="F603" i="10"/>
  <c r="H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D603" i="10"/>
  <c r="AE603" i="10"/>
  <c r="B607" i="10"/>
  <c r="DK607" i="10"/>
  <c r="CL607" i="10"/>
  <c r="CE607" i="10"/>
  <c r="AT607" i="10"/>
  <c r="I607" i="10"/>
  <c r="I603" i="10" s="1"/>
  <c r="G607" i="10"/>
  <c r="E338" i="10"/>
  <c r="F338" i="10"/>
  <c r="G338" i="10"/>
  <c r="H338" i="10"/>
  <c r="I338" i="10"/>
  <c r="J338" i="10"/>
  <c r="K338" i="10"/>
  <c r="L338" i="10"/>
  <c r="M338" i="10"/>
  <c r="N338" i="10"/>
  <c r="O338" i="10"/>
  <c r="P338" i="10"/>
  <c r="Q338" i="10"/>
  <c r="R338" i="10"/>
  <c r="S338" i="10"/>
  <c r="T338" i="10"/>
  <c r="U338" i="10"/>
  <c r="V338" i="10"/>
  <c r="W338" i="10"/>
  <c r="X338" i="10"/>
  <c r="Y338" i="10"/>
  <c r="Z338" i="10"/>
  <c r="AA338" i="10"/>
  <c r="AB338" i="10"/>
  <c r="AD338" i="10"/>
  <c r="AE338" i="10"/>
  <c r="B340" i="10"/>
  <c r="W840" i="5"/>
  <c r="V841" i="5"/>
  <c r="T840" i="5"/>
  <c r="S840" i="5"/>
  <c r="U841" i="5"/>
  <c r="U840" i="5" s="1"/>
  <c r="Q840" i="5"/>
  <c r="K840" i="5"/>
  <c r="L840" i="5"/>
  <c r="M840" i="5"/>
  <c r="J840" i="5"/>
  <c r="AC847" i="10"/>
  <c r="AC846" i="10" s="1"/>
  <c r="E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D846" i="10"/>
  <c r="AE846" i="10"/>
  <c r="AC607" i="10" l="1"/>
  <c r="D607" i="10" s="1"/>
  <c r="CH607" i="10" s="1"/>
  <c r="G603" i="10"/>
  <c r="V840" i="5"/>
  <c r="D847" i="10"/>
  <c r="D846" i="10" s="1"/>
  <c r="AE33" i="35" l="1"/>
  <c r="AE14" i="35"/>
  <c r="AE16" i="35"/>
  <c r="C832" i="5"/>
  <c r="C831" i="5"/>
  <c r="C829" i="5"/>
  <c r="C828" i="5"/>
  <c r="C826" i="5"/>
  <c r="C824" i="5"/>
  <c r="C822" i="5"/>
  <c r="C820" i="5"/>
  <c r="C818" i="5"/>
  <c r="C816" i="5"/>
  <c r="C814" i="5"/>
  <c r="C812" i="5"/>
  <c r="C810" i="5"/>
  <c r="C809" i="5"/>
  <c r="C807" i="5"/>
  <c r="C805" i="5"/>
  <c r="C803" i="5"/>
  <c r="C801" i="5"/>
  <c r="C799" i="5"/>
  <c r="C797" i="5"/>
  <c r="C795" i="5"/>
  <c r="C794" i="5"/>
  <c r="C793" i="5"/>
  <c r="C792" i="5"/>
  <c r="C791" i="5"/>
  <c r="C789" i="5"/>
  <c r="C788" i="5"/>
  <c r="C786" i="5"/>
  <c r="C785" i="5"/>
  <c r="C783" i="5"/>
  <c r="C782" i="5"/>
  <c r="C780" i="5"/>
  <c r="C778" i="5"/>
  <c r="C777" i="5"/>
  <c r="C775" i="5"/>
  <c r="C774" i="5"/>
  <c r="C773" i="5"/>
  <c r="C772" i="5"/>
  <c r="C771" i="5"/>
  <c r="C769" i="5"/>
  <c r="C767" i="5"/>
  <c r="C765" i="5"/>
  <c r="C763" i="5"/>
  <c r="C761" i="5"/>
  <c r="C759" i="5"/>
  <c r="C757" i="5"/>
  <c r="C756" i="5"/>
  <c r="C755" i="5"/>
  <c r="C753" i="5"/>
  <c r="C751" i="5"/>
  <c r="C749" i="5"/>
  <c r="C747" i="5"/>
  <c r="C745" i="5"/>
  <c r="C743" i="5"/>
  <c r="C742" i="5"/>
  <c r="C741" i="5"/>
  <c r="C739" i="5"/>
  <c r="C737" i="5"/>
  <c r="C736" i="5"/>
  <c r="C735" i="5"/>
  <c r="C733" i="5"/>
  <c r="C732" i="5"/>
  <c r="C730" i="5"/>
  <c r="C729" i="5"/>
  <c r="C727" i="5"/>
  <c r="C726" i="5"/>
  <c r="C725" i="5"/>
  <c r="C724" i="5"/>
  <c r="C723" i="5"/>
  <c r="C722" i="5"/>
  <c r="C721" i="5"/>
  <c r="C719" i="5"/>
  <c r="C718" i="5"/>
  <c r="C717" i="5"/>
  <c r="C716" i="5"/>
  <c r="C715" i="5"/>
  <c r="C714" i="5"/>
  <c r="C713" i="5"/>
  <c r="C712" i="5"/>
  <c r="C711" i="5"/>
  <c r="C709" i="5"/>
  <c r="C708" i="5"/>
  <c r="C707" i="5"/>
  <c r="C706" i="5"/>
  <c r="C705" i="5"/>
  <c r="C704" i="5"/>
  <c r="C703" i="5"/>
  <c r="C702" i="5"/>
  <c r="C700" i="5"/>
  <c r="C699" i="5"/>
  <c r="C698" i="5"/>
  <c r="C697" i="5"/>
  <c r="C695" i="5"/>
  <c r="C694" i="5"/>
  <c r="C693" i="5"/>
  <c r="C692" i="5"/>
  <c r="C691" i="5"/>
  <c r="C690" i="5"/>
  <c r="C689" i="5"/>
  <c r="C688" i="5"/>
  <c r="C687" i="5"/>
  <c r="C686" i="5"/>
  <c r="C685" i="5"/>
  <c r="C684" i="5"/>
  <c r="C683" i="5"/>
  <c r="C682" i="5"/>
  <c r="C681" i="5"/>
  <c r="C680" i="5"/>
  <c r="C679" i="5"/>
  <c r="C678" i="5"/>
  <c r="C677" i="5"/>
  <c r="C676" i="5"/>
  <c r="C675" i="5"/>
  <c r="C674" i="5"/>
  <c r="C673" i="5"/>
  <c r="C672" i="5"/>
  <c r="C671" i="5"/>
  <c r="C670" i="5"/>
  <c r="C669" i="5"/>
  <c r="C668" i="5"/>
  <c r="C667" i="5"/>
  <c r="C666" i="5"/>
  <c r="C665" i="5"/>
  <c r="C664" i="5"/>
  <c r="C663" i="5"/>
  <c r="C662" i="5"/>
  <c r="C658" i="5"/>
  <c r="C657" i="5"/>
  <c r="C655" i="5"/>
  <c r="C654" i="5"/>
  <c r="C652" i="5"/>
  <c r="C650" i="5"/>
  <c r="C648" i="5"/>
  <c r="C646" i="5"/>
  <c r="C645" i="5"/>
  <c r="C643" i="5"/>
  <c r="C641" i="5"/>
  <c r="C639" i="5"/>
  <c r="C637" i="5"/>
  <c r="C636" i="5"/>
  <c r="C634" i="5"/>
  <c r="C633" i="5"/>
  <c r="C631" i="5"/>
  <c r="C630" i="5"/>
  <c r="C629" i="5"/>
  <c r="C627" i="5"/>
  <c r="C625" i="5"/>
  <c r="C623" i="5"/>
  <c r="C622" i="5"/>
  <c r="C620" i="5"/>
  <c r="C619" i="5"/>
  <c r="C618" i="5"/>
  <c r="C617" i="5"/>
  <c r="C616" i="5"/>
  <c r="C615" i="5"/>
  <c r="C614" i="5"/>
  <c r="C613" i="5"/>
  <c r="C612" i="5"/>
  <c r="C610" i="5"/>
  <c r="C608" i="5"/>
  <c r="C606" i="5"/>
  <c r="C605" i="5"/>
  <c r="C603" i="5"/>
  <c r="C599" i="5"/>
  <c r="C598" i="5"/>
  <c r="C596" i="5"/>
  <c r="C594" i="5"/>
  <c r="C592" i="5"/>
  <c r="C590" i="5"/>
  <c r="C588" i="5"/>
  <c r="C587" i="5"/>
  <c r="C585" i="5"/>
  <c r="C584" i="5"/>
  <c r="C583" i="5"/>
  <c r="C582" i="5"/>
  <c r="C581" i="5"/>
  <c r="C579" i="5"/>
  <c r="C577" i="5"/>
  <c r="C575" i="5"/>
  <c r="C573" i="5"/>
  <c r="C572" i="5"/>
  <c r="C570" i="5"/>
  <c r="C568" i="5"/>
  <c r="C566" i="5"/>
  <c r="C565" i="5"/>
  <c r="C564" i="5"/>
  <c r="C563" i="5"/>
  <c r="C562" i="5"/>
  <c r="C560" i="5"/>
  <c r="C558" i="5"/>
  <c r="C556" i="5"/>
  <c r="C554" i="5"/>
  <c r="C552" i="5"/>
  <c r="C551" i="5"/>
  <c r="C550" i="5"/>
  <c r="C548" i="5"/>
  <c r="C546" i="5"/>
  <c r="C544" i="5"/>
  <c r="C542" i="5"/>
  <c r="C541" i="5"/>
  <c r="C539" i="5"/>
  <c r="C537" i="5"/>
  <c r="C535" i="5"/>
  <c r="C534" i="5"/>
  <c r="C533" i="5"/>
  <c r="C532" i="5"/>
  <c r="C531" i="5"/>
  <c r="C530" i="5"/>
  <c r="C529" i="5"/>
  <c r="C528" i="5"/>
  <c r="C526" i="5"/>
  <c r="C525" i="5"/>
  <c r="C524" i="5"/>
  <c r="C522" i="5"/>
  <c r="C521" i="5"/>
  <c r="C520" i="5"/>
  <c r="C519" i="5"/>
  <c r="C518" i="5"/>
  <c r="C516" i="5"/>
  <c r="C515" i="5"/>
  <c r="C514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8" i="5"/>
  <c r="C497" i="5"/>
  <c r="C496" i="5"/>
  <c r="C494" i="5"/>
  <c r="C493" i="5"/>
  <c r="C492" i="5"/>
  <c r="C491" i="5"/>
  <c r="C490" i="5"/>
  <c r="C489" i="5"/>
  <c r="C488" i="5"/>
  <c r="C487" i="5"/>
  <c r="C486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6" i="5"/>
  <c r="C455" i="5"/>
  <c r="C454" i="5"/>
  <c r="C453" i="5"/>
  <c r="C452" i="5"/>
  <c r="C451" i="5"/>
  <c r="C450" i="5"/>
  <c r="C449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3" i="5"/>
  <c r="C391" i="5"/>
  <c r="C390" i="5"/>
  <c r="C388" i="5"/>
  <c r="C386" i="5"/>
  <c r="C385" i="5"/>
  <c r="C384" i="5"/>
  <c r="C383" i="5"/>
  <c r="C382" i="5"/>
  <c r="C380" i="5"/>
  <c r="C378" i="5"/>
  <c r="C377" i="5"/>
  <c r="C375" i="5"/>
  <c r="C373" i="5"/>
  <c r="C371" i="5"/>
  <c r="C370" i="5"/>
  <c r="C369" i="5"/>
  <c r="C368" i="5"/>
  <c r="C367" i="5"/>
  <c r="C365" i="5"/>
  <c r="C363" i="5"/>
  <c r="C362" i="5"/>
  <c r="C361" i="5"/>
  <c r="C360" i="5"/>
  <c r="C358" i="5"/>
  <c r="C357" i="5"/>
  <c r="C356" i="5"/>
  <c r="C354" i="5"/>
  <c r="C353" i="5"/>
  <c r="C352" i="5"/>
  <c r="C351" i="5"/>
  <c r="C350" i="5"/>
  <c r="C348" i="5"/>
  <c r="C347" i="5"/>
  <c r="C346" i="5"/>
  <c r="C344" i="5"/>
  <c r="C342" i="5"/>
  <c r="C340" i="5"/>
  <c r="C338" i="5"/>
  <c r="C336" i="5"/>
  <c r="C333" i="5"/>
  <c r="C331" i="5"/>
  <c r="C330" i="5"/>
  <c r="C328" i="5"/>
  <c r="C326" i="5"/>
  <c r="C325" i="5"/>
  <c r="C324" i="5"/>
  <c r="C323" i="5"/>
  <c r="C322" i="5"/>
  <c r="C320" i="5"/>
  <c r="C319" i="5"/>
  <c r="C315" i="5"/>
  <c r="C314" i="5"/>
  <c r="C312" i="5"/>
  <c r="C311" i="5"/>
  <c r="C309" i="5"/>
  <c r="C307" i="5"/>
  <c r="C306" i="5"/>
  <c r="C304" i="5"/>
  <c r="C302" i="5"/>
  <c r="C300" i="5"/>
  <c r="C298" i="5"/>
  <c r="C297" i="5"/>
  <c r="C296" i="5"/>
  <c r="C295" i="5"/>
  <c r="C294" i="5"/>
  <c r="C293" i="5"/>
  <c r="C291" i="5"/>
  <c r="C289" i="5"/>
  <c r="C288" i="5"/>
  <c r="C286" i="5"/>
  <c r="C285" i="5"/>
  <c r="C284" i="5"/>
  <c r="C282" i="5"/>
  <c r="C281" i="5"/>
  <c r="C280" i="5"/>
  <c r="C279" i="5"/>
  <c r="C277" i="5"/>
  <c r="C276" i="5"/>
  <c r="C275" i="5"/>
  <c r="C273" i="5"/>
  <c r="C271" i="5"/>
  <c r="C269" i="5"/>
  <c r="C268" i="5"/>
  <c r="C267" i="5"/>
  <c r="C266" i="5"/>
  <c r="C265" i="5"/>
  <c r="C263" i="5"/>
  <c r="C261" i="5"/>
  <c r="C260" i="5"/>
  <c r="C258" i="5"/>
  <c r="C256" i="5"/>
  <c r="C254" i="5"/>
  <c r="C252" i="5"/>
  <c r="C251" i="5"/>
  <c r="C250" i="5"/>
  <c r="C249" i="5"/>
  <c r="C247" i="5"/>
  <c r="C246" i="5"/>
  <c r="C245" i="5"/>
  <c r="C243" i="5"/>
  <c r="C242" i="5"/>
  <c r="C240" i="5"/>
  <c r="C238" i="5"/>
  <c r="C236" i="5"/>
  <c r="C234" i="5"/>
  <c r="C233" i="5"/>
  <c r="C232" i="5"/>
  <c r="C231" i="5"/>
  <c r="C230" i="5"/>
  <c r="C229" i="5"/>
  <c r="C228" i="5"/>
  <c r="C227" i="5"/>
  <c r="C226" i="5"/>
  <c r="C225" i="5"/>
  <c r="C223" i="5"/>
  <c r="C221" i="5"/>
  <c r="C220" i="5"/>
  <c r="C219" i="5"/>
  <c r="C218" i="5"/>
  <c r="C217" i="5"/>
  <c r="C216" i="5"/>
  <c r="C214" i="5"/>
  <c r="C213" i="5"/>
  <c r="C212" i="5"/>
  <c r="C211" i="5"/>
  <c r="C210" i="5"/>
  <c r="C208" i="5"/>
  <c r="C207" i="5"/>
  <c r="C206" i="5"/>
  <c r="C205" i="5"/>
  <c r="C204" i="5"/>
  <c r="C203" i="5"/>
  <c r="C202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5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W660" i="5"/>
  <c r="R660" i="5"/>
  <c r="Q660" i="5"/>
  <c r="J660" i="5"/>
  <c r="W395" i="5"/>
  <c r="U447" i="5"/>
  <c r="R395" i="5"/>
  <c r="Q395" i="5"/>
  <c r="K395" i="5"/>
  <c r="L395" i="5"/>
  <c r="M395" i="5"/>
  <c r="J395" i="5"/>
  <c r="Q14" i="5"/>
  <c r="V447" i="5"/>
  <c r="K660" i="5"/>
  <c r="L660" i="5"/>
  <c r="M660" i="5"/>
  <c r="T621" i="5"/>
  <c r="S621" i="5"/>
  <c r="K621" i="5"/>
  <c r="L621" i="5"/>
  <c r="M621" i="5"/>
  <c r="J621" i="5"/>
  <c r="V623" i="5"/>
  <c r="U623" i="5"/>
  <c r="N231" i="10" l="1"/>
  <c r="N631" i="10"/>
  <c r="E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D627" i="10"/>
  <c r="AE627" i="10"/>
  <c r="AC629" i="10"/>
  <c r="D629" i="10" l="1"/>
  <c r="B629" i="10"/>
  <c r="D10" i="39" l="1"/>
  <c r="E173" i="39"/>
  <c r="F173" i="39"/>
  <c r="G173" i="39"/>
  <c r="H173" i="39"/>
  <c r="I173" i="39"/>
  <c r="J173" i="39"/>
  <c r="K173" i="39"/>
  <c r="L173" i="39"/>
  <c r="M173" i="39"/>
  <c r="N173" i="39"/>
  <c r="O173" i="39"/>
  <c r="P173" i="39"/>
  <c r="Q173" i="39"/>
  <c r="R173" i="39"/>
  <c r="S173" i="39"/>
  <c r="T173" i="39"/>
  <c r="U173" i="39"/>
  <c r="V173" i="39"/>
  <c r="W173" i="39"/>
  <c r="X173" i="39"/>
  <c r="Y173" i="39"/>
  <c r="Z173" i="39"/>
  <c r="AA173" i="39"/>
  <c r="E176" i="39"/>
  <c r="F176" i="39"/>
  <c r="G176" i="39"/>
  <c r="H176" i="39"/>
  <c r="I176" i="39"/>
  <c r="J176" i="39"/>
  <c r="K176" i="39"/>
  <c r="L176" i="39"/>
  <c r="M176" i="39"/>
  <c r="N176" i="39"/>
  <c r="O176" i="39"/>
  <c r="P176" i="39"/>
  <c r="Q176" i="39"/>
  <c r="R176" i="39"/>
  <c r="S176" i="39"/>
  <c r="T176" i="39"/>
  <c r="U176" i="39"/>
  <c r="V176" i="39"/>
  <c r="W176" i="39"/>
  <c r="X176" i="39"/>
  <c r="Y176" i="39"/>
  <c r="Z176" i="39"/>
  <c r="AA176" i="39"/>
  <c r="D186" i="39"/>
  <c r="B186" i="39"/>
  <c r="D185" i="39"/>
  <c r="B185" i="39"/>
  <c r="AA184" i="39"/>
  <c r="Z184" i="39"/>
  <c r="Y184" i="39"/>
  <c r="X184" i="39"/>
  <c r="W184" i="39"/>
  <c r="V184" i="39"/>
  <c r="U184" i="39"/>
  <c r="T184" i="39"/>
  <c r="S184" i="39"/>
  <c r="R184" i="39"/>
  <c r="Q184" i="39"/>
  <c r="P184" i="39"/>
  <c r="O184" i="39"/>
  <c r="N184" i="39"/>
  <c r="M184" i="39"/>
  <c r="L184" i="39"/>
  <c r="K184" i="39"/>
  <c r="J184" i="39"/>
  <c r="I184" i="39"/>
  <c r="H184" i="39"/>
  <c r="G184" i="39"/>
  <c r="F184" i="39"/>
  <c r="E184" i="39"/>
  <c r="D183" i="39"/>
  <c r="B183" i="39"/>
  <c r="D182" i="39"/>
  <c r="B182" i="39"/>
  <c r="AA181" i="39"/>
  <c r="Z181" i="39"/>
  <c r="Y181" i="39"/>
  <c r="X181" i="39"/>
  <c r="W181" i="39"/>
  <c r="V181" i="39"/>
  <c r="U181" i="39"/>
  <c r="T181" i="39"/>
  <c r="S181" i="39"/>
  <c r="R181" i="39"/>
  <c r="Q181" i="39"/>
  <c r="P181" i="39"/>
  <c r="O181" i="39"/>
  <c r="N181" i="39"/>
  <c r="M181" i="39"/>
  <c r="L181" i="39"/>
  <c r="K181" i="39"/>
  <c r="J181" i="39"/>
  <c r="I181" i="39"/>
  <c r="H181" i="39"/>
  <c r="G181" i="39"/>
  <c r="F181" i="39"/>
  <c r="E181" i="39"/>
  <c r="D180" i="39"/>
  <c r="B180" i="39"/>
  <c r="AA179" i="39"/>
  <c r="Z179" i="39"/>
  <c r="Y179" i="39"/>
  <c r="X179" i="39"/>
  <c r="W179" i="39"/>
  <c r="V179" i="39"/>
  <c r="U179" i="39"/>
  <c r="T179" i="39"/>
  <c r="S179" i="39"/>
  <c r="R179" i="39"/>
  <c r="Q179" i="39"/>
  <c r="P179" i="39"/>
  <c r="O179" i="39"/>
  <c r="N179" i="39"/>
  <c r="M179" i="39"/>
  <c r="L179" i="39"/>
  <c r="K179" i="39"/>
  <c r="J179" i="39"/>
  <c r="I179" i="39"/>
  <c r="H179" i="39"/>
  <c r="G179" i="39"/>
  <c r="F179" i="39"/>
  <c r="E179" i="39"/>
  <c r="D178" i="39"/>
  <c r="B178" i="39"/>
  <c r="D177" i="39"/>
  <c r="B177" i="39"/>
  <c r="D175" i="39"/>
  <c r="B175" i="39"/>
  <c r="D174" i="39"/>
  <c r="B174" i="39"/>
  <c r="D172" i="39"/>
  <c r="B172" i="39"/>
  <c r="D171" i="39"/>
  <c r="B171" i="39"/>
  <c r="AA170" i="39"/>
  <c r="Z170" i="39"/>
  <c r="Y170" i="39"/>
  <c r="X170" i="39"/>
  <c r="W170" i="39"/>
  <c r="V170" i="39"/>
  <c r="U170" i="39"/>
  <c r="T170" i="39"/>
  <c r="S170" i="39"/>
  <c r="R170" i="39"/>
  <c r="Q170" i="39"/>
  <c r="P170" i="39"/>
  <c r="O170" i="39"/>
  <c r="N170" i="39"/>
  <c r="M170" i="39"/>
  <c r="L170" i="39"/>
  <c r="K170" i="39"/>
  <c r="J170" i="39"/>
  <c r="I170" i="39"/>
  <c r="H170" i="39"/>
  <c r="G170" i="39"/>
  <c r="F170" i="39"/>
  <c r="E170" i="39"/>
  <c r="D169" i="39"/>
  <c r="B169" i="39"/>
  <c r="D168" i="39"/>
  <c r="B168" i="39"/>
  <c r="D167" i="39"/>
  <c r="B167" i="39"/>
  <c r="D166" i="39"/>
  <c r="B166" i="39"/>
  <c r="AA165" i="39"/>
  <c r="Z165" i="39"/>
  <c r="Y165" i="39"/>
  <c r="X165" i="39"/>
  <c r="W165" i="39"/>
  <c r="V165" i="39"/>
  <c r="U165" i="39"/>
  <c r="T165" i="39"/>
  <c r="S165" i="39"/>
  <c r="R165" i="39"/>
  <c r="Q165" i="39"/>
  <c r="P165" i="39"/>
  <c r="O165" i="39"/>
  <c r="N165" i="39"/>
  <c r="M165" i="39"/>
  <c r="L165" i="39"/>
  <c r="K165" i="39"/>
  <c r="J165" i="39"/>
  <c r="I165" i="39"/>
  <c r="H165" i="39"/>
  <c r="G165" i="39"/>
  <c r="F165" i="39"/>
  <c r="E165" i="39"/>
  <c r="D164" i="39"/>
  <c r="B164" i="39"/>
  <c r="D163" i="39"/>
  <c r="B163" i="39"/>
  <c r="D162" i="39"/>
  <c r="B162" i="39"/>
  <c r="D161" i="39"/>
  <c r="B161" i="39"/>
  <c r="D160" i="39"/>
  <c r="B160" i="39"/>
  <c r="D159" i="39"/>
  <c r="B159" i="39"/>
  <c r="D158" i="39"/>
  <c r="B158" i="39"/>
  <c r="D157" i="39"/>
  <c r="B157" i="39"/>
  <c r="D156" i="39"/>
  <c r="B156" i="39"/>
  <c r="D155" i="39"/>
  <c r="B155" i="39"/>
  <c r="D154" i="39"/>
  <c r="B154" i="39"/>
  <c r="D153" i="39"/>
  <c r="B153" i="39"/>
  <c r="D152" i="39"/>
  <c r="B152" i="39"/>
  <c r="D151" i="39"/>
  <c r="B151" i="39"/>
  <c r="O150" i="39"/>
  <c r="D150" i="39"/>
  <c r="B150" i="39"/>
  <c r="D149" i="39"/>
  <c r="B149" i="39"/>
  <c r="AA148" i="39"/>
  <c r="Z148" i="39"/>
  <c r="Y148" i="39"/>
  <c r="X148" i="39"/>
  <c r="W148" i="39"/>
  <c r="V148" i="39"/>
  <c r="U148" i="39"/>
  <c r="T148" i="39"/>
  <c r="S148" i="39"/>
  <c r="R148" i="39"/>
  <c r="Q148" i="39"/>
  <c r="P148" i="39"/>
  <c r="O148" i="39"/>
  <c r="N148" i="39"/>
  <c r="M148" i="39"/>
  <c r="L148" i="39"/>
  <c r="K148" i="39"/>
  <c r="J148" i="39"/>
  <c r="I148" i="39"/>
  <c r="H148" i="39"/>
  <c r="G148" i="39"/>
  <c r="F148" i="39"/>
  <c r="E148" i="39"/>
  <c r="D147" i="39"/>
  <c r="B147" i="39"/>
  <c r="D146" i="39"/>
  <c r="B146" i="39"/>
  <c r="D145" i="39"/>
  <c r="B145" i="39"/>
  <c r="D144" i="39"/>
  <c r="B144" i="39"/>
  <c r="D143" i="39"/>
  <c r="B143" i="39"/>
  <c r="D142" i="39"/>
  <c r="B142" i="39"/>
  <c r="AA141" i="39"/>
  <c r="Z141" i="39"/>
  <c r="Y141" i="39"/>
  <c r="X141" i="39"/>
  <c r="W141" i="39"/>
  <c r="V141" i="39"/>
  <c r="U141" i="39"/>
  <c r="T141" i="39"/>
  <c r="S141" i="39"/>
  <c r="R141" i="39"/>
  <c r="Q141" i="39"/>
  <c r="P141" i="39"/>
  <c r="O141" i="39"/>
  <c r="N141" i="39"/>
  <c r="M141" i="39"/>
  <c r="L141" i="39"/>
  <c r="K141" i="39"/>
  <c r="J141" i="39"/>
  <c r="I141" i="39"/>
  <c r="H141" i="39"/>
  <c r="G141" i="39"/>
  <c r="F141" i="39"/>
  <c r="E141" i="39"/>
  <c r="D140" i="39"/>
  <c r="B140" i="39"/>
  <c r="AA139" i="39"/>
  <c r="Z139" i="39"/>
  <c r="Y139" i="39"/>
  <c r="X139" i="39"/>
  <c r="W139" i="39"/>
  <c r="V139" i="39"/>
  <c r="U139" i="39"/>
  <c r="T139" i="39"/>
  <c r="S139" i="39"/>
  <c r="R139" i="39"/>
  <c r="Q139" i="39"/>
  <c r="P139" i="39"/>
  <c r="O139" i="39"/>
  <c r="N139" i="39"/>
  <c r="M139" i="39"/>
  <c r="L139" i="39"/>
  <c r="K139" i="39"/>
  <c r="J139" i="39"/>
  <c r="I139" i="39"/>
  <c r="H139" i="39"/>
  <c r="G139" i="39"/>
  <c r="F139" i="39"/>
  <c r="E139" i="39"/>
  <c r="D138" i="39"/>
  <c r="B138" i="39"/>
  <c r="D137" i="39"/>
  <c r="B137" i="39"/>
  <c r="D136" i="39"/>
  <c r="B136" i="39"/>
  <c r="D135" i="39"/>
  <c r="B135" i="39"/>
  <c r="D134" i="39"/>
  <c r="B134" i="39"/>
  <c r="D133" i="39"/>
  <c r="B133" i="39"/>
  <c r="D132" i="39"/>
  <c r="B132" i="39"/>
  <c r="D131" i="39"/>
  <c r="B131" i="39"/>
  <c r="D130" i="39"/>
  <c r="B130" i="39"/>
  <c r="D129" i="39"/>
  <c r="B129" i="39"/>
  <c r="D128" i="39"/>
  <c r="B128" i="39"/>
  <c r="D127" i="39"/>
  <c r="B127" i="39"/>
  <c r="M126" i="39"/>
  <c r="M112" i="39" s="1"/>
  <c r="B126" i="39"/>
  <c r="D125" i="39"/>
  <c r="B125" i="39"/>
  <c r="D124" i="39"/>
  <c r="B124" i="39"/>
  <c r="D123" i="39"/>
  <c r="B123" i="39"/>
  <c r="D122" i="39"/>
  <c r="B122" i="39"/>
  <c r="D121" i="39"/>
  <c r="B121" i="39"/>
  <c r="D120" i="39"/>
  <c r="B120" i="39"/>
  <c r="D119" i="39"/>
  <c r="B119" i="39"/>
  <c r="D118" i="39"/>
  <c r="B118" i="39"/>
  <c r="D117" i="39"/>
  <c r="B117" i="39"/>
  <c r="D116" i="39"/>
  <c r="B116" i="39"/>
  <c r="D115" i="39"/>
  <c r="B115" i="39"/>
  <c r="D114" i="39"/>
  <c r="B114" i="39"/>
  <c r="D113" i="39"/>
  <c r="B113" i="39"/>
  <c r="AA112" i="39"/>
  <c r="Z112" i="39"/>
  <c r="Y112" i="39"/>
  <c r="X112" i="39"/>
  <c r="W112" i="39"/>
  <c r="V112" i="39"/>
  <c r="U112" i="39"/>
  <c r="T112" i="39"/>
  <c r="S112" i="39"/>
  <c r="R112" i="39"/>
  <c r="Q112" i="39"/>
  <c r="P112" i="39"/>
  <c r="O112" i="39"/>
  <c r="N112" i="39"/>
  <c r="L112" i="39"/>
  <c r="K112" i="39"/>
  <c r="J112" i="39"/>
  <c r="I112" i="39"/>
  <c r="H112" i="39"/>
  <c r="G112" i="39"/>
  <c r="F112" i="39"/>
  <c r="E112" i="39"/>
  <c r="D111" i="39"/>
  <c r="B111" i="39"/>
  <c r="D110" i="39"/>
  <c r="B110" i="39"/>
  <c r="D109" i="39"/>
  <c r="B109" i="39"/>
  <c r="D108" i="39"/>
  <c r="B108" i="39"/>
  <c r="D107" i="39"/>
  <c r="B107" i="39"/>
  <c r="M106" i="39"/>
  <c r="D106" i="39"/>
  <c r="B106" i="39"/>
  <c r="D105" i="39"/>
  <c r="B105" i="39"/>
  <c r="D104" i="39"/>
  <c r="B104" i="39"/>
  <c r="D103" i="39"/>
  <c r="B103" i="39"/>
  <c r="D102" i="39"/>
  <c r="B102" i="39"/>
  <c r="D101" i="39"/>
  <c r="B101" i="39"/>
  <c r="D100" i="39"/>
  <c r="B100" i="39"/>
  <c r="D99" i="39"/>
  <c r="B99" i="39"/>
  <c r="AA98" i="39"/>
  <c r="Z98" i="39"/>
  <c r="Y98" i="39"/>
  <c r="X98" i="39"/>
  <c r="W98" i="39"/>
  <c r="V98" i="39"/>
  <c r="U98" i="39"/>
  <c r="T98" i="39"/>
  <c r="S98" i="39"/>
  <c r="R98" i="39"/>
  <c r="Q98" i="39"/>
  <c r="P98" i="39"/>
  <c r="O98" i="39"/>
  <c r="N98" i="39"/>
  <c r="M98" i="39"/>
  <c r="L98" i="39"/>
  <c r="K98" i="39"/>
  <c r="J98" i="39"/>
  <c r="I98" i="39"/>
  <c r="H98" i="39"/>
  <c r="G98" i="39"/>
  <c r="F98" i="39"/>
  <c r="E98" i="39"/>
  <c r="D97" i="39"/>
  <c r="B97" i="39"/>
  <c r="AA96" i="39"/>
  <c r="Z96" i="39"/>
  <c r="Y96" i="39"/>
  <c r="X96" i="39"/>
  <c r="W96" i="39"/>
  <c r="V96" i="39"/>
  <c r="U96" i="39"/>
  <c r="T96" i="39"/>
  <c r="S96" i="39"/>
  <c r="R96" i="39"/>
  <c r="Q96" i="39"/>
  <c r="P96" i="39"/>
  <c r="O96" i="39"/>
  <c r="N96" i="39"/>
  <c r="M96" i="39"/>
  <c r="L96" i="39"/>
  <c r="K96" i="39"/>
  <c r="J96" i="39"/>
  <c r="I96" i="39"/>
  <c r="H96" i="39"/>
  <c r="G96" i="39"/>
  <c r="F96" i="39"/>
  <c r="E96" i="39"/>
  <c r="D95" i="39"/>
  <c r="B95" i="39"/>
  <c r="D94" i="39"/>
  <c r="B94" i="39"/>
  <c r="AA93" i="39"/>
  <c r="Z93" i="39"/>
  <c r="Y93" i="39"/>
  <c r="X93" i="39"/>
  <c r="W93" i="39"/>
  <c r="V93" i="39"/>
  <c r="U93" i="39"/>
  <c r="T93" i="39"/>
  <c r="S93" i="39"/>
  <c r="R93" i="39"/>
  <c r="Q93" i="39"/>
  <c r="P93" i="39"/>
  <c r="O93" i="39"/>
  <c r="N93" i="39"/>
  <c r="M93" i="39"/>
  <c r="L93" i="39"/>
  <c r="K93" i="39"/>
  <c r="J93" i="39"/>
  <c r="I93" i="39"/>
  <c r="H93" i="39"/>
  <c r="G93" i="39"/>
  <c r="F93" i="39"/>
  <c r="E93" i="39"/>
  <c r="D92" i="39"/>
  <c r="B92" i="39"/>
  <c r="D91" i="39"/>
  <c r="B91" i="39"/>
  <c r="D90" i="39"/>
  <c r="B90" i="39"/>
  <c r="D89" i="39"/>
  <c r="B89" i="39"/>
  <c r="D88" i="39"/>
  <c r="B88" i="39"/>
  <c r="D87" i="39"/>
  <c r="B87" i="39"/>
  <c r="D86" i="39"/>
  <c r="B86" i="39"/>
  <c r="D85" i="39"/>
  <c r="B85" i="39"/>
  <c r="D84" i="39"/>
  <c r="B84" i="39"/>
  <c r="M83" i="39"/>
  <c r="M79" i="39" s="1"/>
  <c r="B83" i="39"/>
  <c r="D82" i="39"/>
  <c r="B82" i="39"/>
  <c r="D81" i="39"/>
  <c r="B81" i="39"/>
  <c r="D80" i="39"/>
  <c r="B80" i="39"/>
  <c r="AA79" i="39"/>
  <c r="Z79" i="39"/>
  <c r="Y79" i="39"/>
  <c r="X79" i="39"/>
  <c r="W79" i="39"/>
  <c r="V79" i="39"/>
  <c r="U79" i="39"/>
  <c r="T79" i="39"/>
  <c r="S79" i="39"/>
  <c r="R79" i="39"/>
  <c r="Q79" i="39"/>
  <c r="P79" i="39"/>
  <c r="O79" i="39"/>
  <c r="N79" i="39"/>
  <c r="L79" i="39"/>
  <c r="K79" i="39"/>
  <c r="J79" i="39"/>
  <c r="I79" i="39"/>
  <c r="H79" i="39"/>
  <c r="G79" i="39"/>
  <c r="F79" i="39"/>
  <c r="E79" i="39"/>
  <c r="D78" i="39"/>
  <c r="B78" i="39"/>
  <c r="D77" i="39"/>
  <c r="B77" i="39"/>
  <c r="D76" i="39"/>
  <c r="B76" i="39"/>
  <c r="AA75" i="39"/>
  <c r="Z75" i="39"/>
  <c r="Y75" i="39"/>
  <c r="X75" i="39"/>
  <c r="W75" i="39"/>
  <c r="V75" i="39"/>
  <c r="U75" i="39"/>
  <c r="T75" i="39"/>
  <c r="S75" i="39"/>
  <c r="R75" i="39"/>
  <c r="Q75" i="39"/>
  <c r="P75" i="39"/>
  <c r="O75" i="39"/>
  <c r="N75" i="39"/>
  <c r="M75" i="39"/>
  <c r="L75" i="39"/>
  <c r="K75" i="39"/>
  <c r="J75" i="39"/>
  <c r="I75" i="39"/>
  <c r="H75" i="39"/>
  <c r="G75" i="39"/>
  <c r="F75" i="39"/>
  <c r="E75" i="39"/>
  <c r="D74" i="39"/>
  <c r="B74" i="39"/>
  <c r="D73" i="39"/>
  <c r="B73" i="39"/>
  <c r="AA72" i="39"/>
  <c r="Z72" i="39"/>
  <c r="Y72" i="39"/>
  <c r="X72" i="39"/>
  <c r="W72" i="39"/>
  <c r="V72" i="39"/>
  <c r="U72" i="39"/>
  <c r="T72" i="39"/>
  <c r="S72" i="39"/>
  <c r="R72" i="39"/>
  <c r="Q72" i="39"/>
  <c r="P72" i="39"/>
  <c r="O72" i="39"/>
  <c r="N72" i="39"/>
  <c r="M72" i="39"/>
  <c r="L72" i="39"/>
  <c r="K72" i="39"/>
  <c r="J72" i="39"/>
  <c r="I72" i="39"/>
  <c r="H72" i="39"/>
  <c r="G72" i="39"/>
  <c r="F72" i="39"/>
  <c r="E72" i="39"/>
  <c r="D71" i="39"/>
  <c r="B71" i="39"/>
  <c r="D70" i="39"/>
  <c r="B70" i="39"/>
  <c r="D69" i="39"/>
  <c r="B69" i="39"/>
  <c r="D68" i="39"/>
  <c r="B68" i="39"/>
  <c r="D67" i="39"/>
  <c r="B67" i="39"/>
  <c r="D66" i="39"/>
  <c r="B66" i="39"/>
  <c r="D65" i="39"/>
  <c r="B65" i="39"/>
  <c r="D64" i="39"/>
  <c r="B64" i="39"/>
  <c r="D63" i="39"/>
  <c r="B63" i="39"/>
  <c r="D62" i="39"/>
  <c r="B62" i="39"/>
  <c r="D61" i="39"/>
  <c r="B61" i="39"/>
  <c r="D60" i="39"/>
  <c r="B60" i="39"/>
  <c r="AA59" i="39"/>
  <c r="Z59" i="39"/>
  <c r="Y59" i="39"/>
  <c r="X59" i="39"/>
  <c r="W59" i="39"/>
  <c r="V59" i="39"/>
  <c r="U59" i="39"/>
  <c r="T59" i="39"/>
  <c r="S59" i="39"/>
  <c r="R59" i="39"/>
  <c r="Q59" i="39"/>
  <c r="P59" i="39"/>
  <c r="O59" i="39"/>
  <c r="N59" i="39"/>
  <c r="M59" i="39"/>
  <c r="L59" i="39"/>
  <c r="K59" i="39"/>
  <c r="J59" i="39"/>
  <c r="I59" i="39"/>
  <c r="H59" i="39"/>
  <c r="G59" i="39"/>
  <c r="F59" i="39"/>
  <c r="E59" i="39"/>
  <c r="D58" i="39"/>
  <c r="B58" i="39"/>
  <c r="D57" i="39"/>
  <c r="B57" i="39"/>
  <c r="D56" i="39"/>
  <c r="B56" i="39"/>
  <c r="D55" i="39"/>
  <c r="B55" i="39"/>
  <c r="D54" i="39"/>
  <c r="B54" i="39"/>
  <c r="D53" i="39"/>
  <c r="B53" i="39"/>
  <c r="D52" i="39"/>
  <c r="B52" i="39"/>
  <c r="D51" i="39"/>
  <c r="B51" i="39"/>
  <c r="D50" i="39"/>
  <c r="B50" i="39"/>
  <c r="D49" i="39"/>
  <c r="B49" i="39"/>
  <c r="D48" i="39"/>
  <c r="B48" i="39"/>
  <c r="D47" i="39"/>
  <c r="B47" i="39"/>
  <c r="D46" i="39"/>
  <c r="B46" i="39"/>
  <c r="D45" i="39"/>
  <c r="B45" i="39"/>
  <c r="D44" i="39"/>
  <c r="B44" i="39"/>
  <c r="D43" i="39"/>
  <c r="B43" i="39"/>
  <c r="O42" i="39"/>
  <c r="D42" i="39"/>
  <c r="B42" i="39"/>
  <c r="D41" i="39"/>
  <c r="B41" i="39"/>
  <c r="D40" i="39"/>
  <c r="B40" i="39"/>
  <c r="D39" i="39"/>
  <c r="B39" i="39"/>
  <c r="D38" i="39"/>
  <c r="B38" i="39"/>
  <c r="D37" i="39"/>
  <c r="B37" i="39"/>
  <c r="D36" i="39"/>
  <c r="B36" i="39"/>
  <c r="D35" i="39"/>
  <c r="B35" i="39"/>
  <c r="D34" i="39"/>
  <c r="B34" i="39"/>
  <c r="D33" i="39"/>
  <c r="B33" i="39"/>
  <c r="D32" i="39"/>
  <c r="B32" i="39"/>
  <c r="D31" i="39"/>
  <c r="B31" i="39"/>
  <c r="D30" i="39"/>
  <c r="B30" i="39"/>
  <c r="D29" i="39"/>
  <c r="B29" i="39"/>
  <c r="D28" i="39"/>
  <c r="B28" i="39"/>
  <c r="D27" i="39"/>
  <c r="B27" i="39"/>
  <c r="D26" i="39"/>
  <c r="B26" i="39"/>
  <c r="D25" i="39"/>
  <c r="B25" i="39"/>
  <c r="D24" i="39"/>
  <c r="B24" i="39"/>
  <c r="D23" i="39"/>
  <c r="B23" i="39"/>
  <c r="D22" i="39"/>
  <c r="B22" i="39"/>
  <c r="D21" i="39"/>
  <c r="B21" i="39"/>
  <c r="D20" i="39"/>
  <c r="B20" i="39"/>
  <c r="D19" i="39"/>
  <c r="B19" i="39"/>
  <c r="D18" i="39"/>
  <c r="B18" i="39"/>
  <c r="D17" i="39"/>
  <c r="B17" i="39"/>
  <c r="D16" i="39"/>
  <c r="B16" i="39"/>
  <c r="D15" i="39"/>
  <c r="B15" i="39"/>
  <c r="D14" i="39"/>
  <c r="B14" i="39"/>
  <c r="D13" i="39"/>
  <c r="B13" i="39"/>
  <c r="D12" i="39"/>
  <c r="B12" i="39"/>
  <c r="D11" i="39"/>
  <c r="B11" i="39"/>
  <c r="B10" i="39"/>
  <c r="AA9" i="39"/>
  <c r="Z9" i="39"/>
  <c r="Y9" i="39"/>
  <c r="X9" i="39"/>
  <c r="W9" i="39"/>
  <c r="V9" i="39"/>
  <c r="U9" i="39"/>
  <c r="T9" i="39"/>
  <c r="S9" i="39"/>
  <c r="R9" i="39"/>
  <c r="Q9" i="39"/>
  <c r="P9" i="39"/>
  <c r="O9" i="39"/>
  <c r="N9" i="39"/>
  <c r="M9" i="39"/>
  <c r="L9" i="39"/>
  <c r="K9" i="39"/>
  <c r="J9" i="39"/>
  <c r="I9" i="39"/>
  <c r="H9" i="39"/>
  <c r="G9" i="39"/>
  <c r="F9" i="39"/>
  <c r="E9" i="39"/>
  <c r="E8" i="39" l="1"/>
  <c r="D173" i="39"/>
  <c r="D75" i="39"/>
  <c r="D176" i="39"/>
  <c r="D184" i="39"/>
  <c r="P8" i="39"/>
  <c r="P7" i="39" s="1"/>
  <c r="G8" i="39"/>
  <c r="G7" i="39" s="1"/>
  <c r="L8" i="39"/>
  <c r="L7" i="39" s="1"/>
  <c r="X8" i="39"/>
  <c r="X7" i="39" s="1"/>
  <c r="D93" i="39"/>
  <c r="I8" i="39"/>
  <c r="I7" i="39" s="1"/>
  <c r="Q8" i="39"/>
  <c r="Q7" i="39" s="1"/>
  <c r="M8" i="39"/>
  <c r="M7" i="39" s="1"/>
  <c r="N8" i="39"/>
  <c r="N7" i="39" s="1"/>
  <c r="Z8" i="39"/>
  <c r="Z7" i="39" s="1"/>
  <c r="D170" i="39"/>
  <c r="D9" i="39"/>
  <c r="D79" i="39"/>
  <c r="D96" i="39"/>
  <c r="D165" i="39"/>
  <c r="V8" i="39"/>
  <c r="V7" i="39" s="1"/>
  <c r="D98" i="39"/>
  <c r="D72" i="39"/>
  <c r="D179" i="39"/>
  <c r="D59" i="39"/>
  <c r="R8" i="39"/>
  <c r="R7" i="39" s="1"/>
  <c r="S8" i="39"/>
  <c r="S7" i="39" s="1"/>
  <c r="U8" i="39"/>
  <c r="U7" i="39" s="1"/>
  <c r="H8" i="39"/>
  <c r="H7" i="39" s="1"/>
  <c r="T8" i="39"/>
  <c r="T7" i="39" s="1"/>
  <c r="D139" i="39"/>
  <c r="D148" i="39"/>
  <c r="D181" i="39"/>
  <c r="J8" i="39"/>
  <c r="J7" i="39" s="1"/>
  <c r="D141" i="39"/>
  <c r="Y8" i="39"/>
  <c r="Y7" i="39" s="1"/>
  <c r="K8" i="39"/>
  <c r="K7" i="39" s="1"/>
  <c r="W8" i="39"/>
  <c r="W7" i="39" s="1"/>
  <c r="O8" i="39"/>
  <c r="O7" i="39" s="1"/>
  <c r="AA8" i="39"/>
  <c r="AA7" i="39" s="1"/>
  <c r="D112" i="39"/>
  <c r="D126" i="39"/>
  <c r="D83" i="39"/>
  <c r="D8" i="39" l="1"/>
  <c r="D7" i="39" s="1"/>
  <c r="F8" i="39"/>
  <c r="F7" i="39" s="1"/>
  <c r="E7" i="39"/>
  <c r="AC558" i="10" l="1"/>
  <c r="N555" i="10" l="1"/>
  <c r="D558" i="10"/>
  <c r="E555" i="10"/>
  <c r="F555" i="10"/>
  <c r="G555" i="10"/>
  <c r="H555" i="10"/>
  <c r="I555" i="10"/>
  <c r="J555" i="10"/>
  <c r="K555" i="10"/>
  <c r="L555" i="10"/>
  <c r="M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D555" i="10"/>
  <c r="AE555" i="10"/>
  <c r="B558" i="10"/>
  <c r="AC628" i="10"/>
  <c r="AC627" i="10" s="1"/>
  <c r="B628" i="10"/>
  <c r="D628" i="10" l="1"/>
  <c r="D627" i="10" s="1"/>
  <c r="E401" i="10" l="1"/>
  <c r="F401" i="10"/>
  <c r="G401" i="10"/>
  <c r="H401" i="10"/>
  <c r="I401" i="10"/>
  <c r="J401" i="10"/>
  <c r="K401" i="10"/>
  <c r="L401" i="10"/>
  <c r="M401" i="10"/>
  <c r="O401" i="10"/>
  <c r="P401" i="10"/>
  <c r="Q401" i="10"/>
  <c r="R401" i="10"/>
  <c r="S401" i="10"/>
  <c r="T401" i="10"/>
  <c r="U401" i="10"/>
  <c r="V401" i="10"/>
  <c r="W401" i="10"/>
  <c r="X401" i="10"/>
  <c r="Y401" i="10"/>
  <c r="Z401" i="10"/>
  <c r="AA401" i="10"/>
  <c r="AB401" i="10"/>
  <c r="AD401" i="10"/>
  <c r="AE401" i="10"/>
  <c r="AC453" i="10"/>
  <c r="D453" i="10" s="1"/>
  <c r="B450" i="10"/>
  <c r="B451" i="10"/>
  <c r="B452" i="10"/>
  <c r="B453" i="10"/>
  <c r="N444" i="10"/>
  <c r="E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D666" i="10"/>
  <c r="AE666" i="10"/>
  <c r="B700" i="10"/>
  <c r="B701" i="10"/>
  <c r="G35" i="10" l="1"/>
  <c r="W847" i="5"/>
  <c r="W830" i="5"/>
  <c r="W827" i="5"/>
  <c r="W825" i="5"/>
  <c r="W823" i="5"/>
  <c r="W821" i="5"/>
  <c r="W819" i="5"/>
  <c r="W817" i="5"/>
  <c r="W815" i="5"/>
  <c r="W811" i="5"/>
  <c r="W808" i="5"/>
  <c r="W806" i="5"/>
  <c r="W804" i="5"/>
  <c r="W802" i="5"/>
  <c r="W800" i="5"/>
  <c r="W798" i="5"/>
  <c r="W796" i="5"/>
  <c r="W790" i="5"/>
  <c r="W787" i="5"/>
  <c r="W784" i="5"/>
  <c r="W781" i="5"/>
  <c r="W779" i="5"/>
  <c r="W776" i="5"/>
  <c r="W770" i="5"/>
  <c r="W768" i="5"/>
  <c r="W766" i="5"/>
  <c r="W764" i="5"/>
  <c r="W762" i="5"/>
  <c r="W760" i="5"/>
  <c r="W758" i="5"/>
  <c r="W754" i="5"/>
  <c r="W752" i="5"/>
  <c r="W750" i="5"/>
  <c r="W748" i="5"/>
  <c r="W746" i="5"/>
  <c r="W744" i="5"/>
  <c r="W740" i="5"/>
  <c r="W738" i="5"/>
  <c r="W734" i="5"/>
  <c r="W731" i="5"/>
  <c r="W728" i="5"/>
  <c r="W720" i="5"/>
  <c r="W710" i="5"/>
  <c r="W701" i="5"/>
  <c r="W696" i="5"/>
  <c r="W656" i="5"/>
  <c r="W653" i="5"/>
  <c r="W651" i="5"/>
  <c r="W649" i="5"/>
  <c r="W647" i="5"/>
  <c r="W644" i="5"/>
  <c r="W642" i="5"/>
  <c r="W640" i="5"/>
  <c r="W638" i="5"/>
  <c r="W635" i="5"/>
  <c r="W632" i="5"/>
  <c r="W628" i="5"/>
  <c r="W626" i="5"/>
  <c r="W624" i="5"/>
  <c r="W611" i="5"/>
  <c r="W609" i="5"/>
  <c r="W607" i="5"/>
  <c r="W604" i="5"/>
  <c r="W602" i="5"/>
  <c r="W595" i="5"/>
  <c r="W593" i="5"/>
  <c r="W591" i="5"/>
  <c r="W589" i="5"/>
  <c r="W586" i="5"/>
  <c r="W580" i="5"/>
  <c r="W578" i="5"/>
  <c r="W576" i="5"/>
  <c r="W574" i="5"/>
  <c r="W571" i="5"/>
  <c r="W569" i="5"/>
  <c r="W567" i="5"/>
  <c r="W561" i="5"/>
  <c r="W559" i="5"/>
  <c r="W557" i="5"/>
  <c r="W555" i="5"/>
  <c r="W553" i="5"/>
  <c r="W549" i="5"/>
  <c r="W547" i="5"/>
  <c r="W545" i="5"/>
  <c r="W543" i="5"/>
  <c r="W540" i="5"/>
  <c r="W538" i="5"/>
  <c r="W536" i="5"/>
  <c r="W527" i="5"/>
  <c r="W523" i="5"/>
  <c r="W517" i="5"/>
  <c r="W513" i="5"/>
  <c r="W499" i="5"/>
  <c r="W495" i="5"/>
  <c r="W485" i="5"/>
  <c r="W457" i="5"/>
  <c r="W448" i="5"/>
  <c r="W392" i="5"/>
  <c r="W389" i="5"/>
  <c r="W387" i="5"/>
  <c r="W381" i="5"/>
  <c r="W379" i="5"/>
  <c r="W376" i="5"/>
  <c r="W374" i="5"/>
  <c r="W372" i="5"/>
  <c r="W366" i="5"/>
  <c r="W364" i="5"/>
  <c r="W359" i="5"/>
  <c r="W355" i="5"/>
  <c r="W349" i="5"/>
  <c r="W345" i="5"/>
  <c r="W343" i="5"/>
  <c r="W341" i="5"/>
  <c r="W339" i="5"/>
  <c r="W337" i="5"/>
  <c r="W335" i="5"/>
  <c r="W329" i="5"/>
  <c r="W327" i="5"/>
  <c r="W321" i="5"/>
  <c r="W318" i="5"/>
  <c r="W313" i="5"/>
  <c r="W310" i="5"/>
  <c r="W308" i="5"/>
  <c r="W305" i="5"/>
  <c r="W303" i="5"/>
  <c r="W301" i="5"/>
  <c r="W299" i="5"/>
  <c r="W292" i="5"/>
  <c r="W290" i="5"/>
  <c r="W287" i="5"/>
  <c r="W283" i="5"/>
  <c r="W278" i="5"/>
  <c r="W274" i="5"/>
  <c r="W272" i="5"/>
  <c r="W270" i="5"/>
  <c r="W264" i="5"/>
  <c r="W262" i="5"/>
  <c r="W259" i="5"/>
  <c r="W257" i="5"/>
  <c r="W255" i="5"/>
  <c r="W253" i="5"/>
  <c r="W248" i="5"/>
  <c r="W244" i="5"/>
  <c r="W241" i="5"/>
  <c r="W239" i="5"/>
  <c r="W237" i="5"/>
  <c r="W235" i="5"/>
  <c r="W224" i="5"/>
  <c r="W222" i="5"/>
  <c r="W215" i="5"/>
  <c r="W209" i="5"/>
  <c r="W201" i="5"/>
  <c r="W186" i="5"/>
  <c r="W184" i="5"/>
  <c r="W165" i="5"/>
  <c r="W121" i="5"/>
  <c r="W108" i="5"/>
  <c r="W15" i="5"/>
  <c r="W14" i="5" l="1"/>
  <c r="W659" i="5"/>
  <c r="U856" i="5"/>
  <c r="U855" i="5"/>
  <c r="U851" i="5"/>
  <c r="U858" i="5"/>
  <c r="U857" i="5"/>
  <c r="U852" i="5"/>
  <c r="U854" i="5"/>
  <c r="U853" i="5"/>
  <c r="V858" i="5"/>
  <c r="V849" i="5"/>
  <c r="V850" i="5"/>
  <c r="V851" i="5"/>
  <c r="V852" i="5"/>
  <c r="V853" i="5"/>
  <c r="V854" i="5"/>
  <c r="V855" i="5"/>
  <c r="V856" i="5"/>
  <c r="V857" i="5"/>
  <c r="R847" i="5"/>
  <c r="S847" i="5"/>
  <c r="T847" i="5"/>
  <c r="Q847" i="5"/>
  <c r="K847" i="5"/>
  <c r="L847" i="5"/>
  <c r="M847" i="5"/>
  <c r="J847" i="5"/>
  <c r="Q127" i="10"/>
  <c r="Q171" i="10"/>
  <c r="U519" i="5"/>
  <c r="U520" i="5"/>
  <c r="U521" i="5"/>
  <c r="U522" i="5"/>
  <c r="U433" i="5"/>
  <c r="U434" i="5"/>
  <c r="U435" i="5"/>
  <c r="U436" i="5"/>
  <c r="U437" i="5"/>
  <c r="U438" i="5"/>
  <c r="U439" i="5"/>
  <c r="U440" i="5"/>
  <c r="U441" i="5"/>
  <c r="U442" i="5"/>
  <c r="U443" i="5"/>
  <c r="U444" i="5"/>
  <c r="U445" i="5"/>
  <c r="R830" i="5"/>
  <c r="R827" i="5"/>
  <c r="R825" i="5"/>
  <c r="R823" i="5"/>
  <c r="R821" i="5"/>
  <c r="R819" i="5"/>
  <c r="R817" i="5"/>
  <c r="R815" i="5"/>
  <c r="R813" i="5"/>
  <c r="R811" i="5"/>
  <c r="R808" i="5"/>
  <c r="R806" i="5"/>
  <c r="R804" i="5"/>
  <c r="R802" i="5"/>
  <c r="R800" i="5"/>
  <c r="R798" i="5"/>
  <c r="R796" i="5"/>
  <c r="R790" i="5"/>
  <c r="R787" i="5"/>
  <c r="R784" i="5"/>
  <c r="R781" i="5"/>
  <c r="R779" i="5"/>
  <c r="R776" i="5"/>
  <c r="R770" i="5"/>
  <c r="R768" i="5"/>
  <c r="R766" i="5"/>
  <c r="R764" i="5"/>
  <c r="R762" i="5"/>
  <c r="R760" i="5"/>
  <c r="R758" i="5"/>
  <c r="R754" i="5"/>
  <c r="R752" i="5"/>
  <c r="R750" i="5"/>
  <c r="R748" i="5"/>
  <c r="R746" i="5"/>
  <c r="R744" i="5"/>
  <c r="R740" i="5"/>
  <c r="R738" i="5"/>
  <c r="R734" i="5"/>
  <c r="R731" i="5"/>
  <c r="R728" i="5"/>
  <c r="R720" i="5"/>
  <c r="R710" i="5"/>
  <c r="R701" i="5"/>
  <c r="R696" i="5"/>
  <c r="R656" i="5"/>
  <c r="R653" i="5"/>
  <c r="R651" i="5"/>
  <c r="R649" i="5"/>
  <c r="R647" i="5"/>
  <c r="R644" i="5"/>
  <c r="R642" i="5"/>
  <c r="R640" i="5"/>
  <c r="R638" i="5"/>
  <c r="R635" i="5"/>
  <c r="R632" i="5"/>
  <c r="R628" i="5"/>
  <c r="R626" i="5"/>
  <c r="R624" i="5"/>
  <c r="R621" i="5"/>
  <c r="R611" i="5"/>
  <c r="R609" i="5"/>
  <c r="R607" i="5"/>
  <c r="S607" i="5"/>
  <c r="T607" i="5"/>
  <c r="K607" i="5"/>
  <c r="L607" i="5"/>
  <c r="M607" i="5"/>
  <c r="J607" i="5"/>
  <c r="R604" i="5"/>
  <c r="R602" i="5"/>
  <c r="R593" i="5"/>
  <c r="R591" i="5"/>
  <c r="R589" i="5"/>
  <c r="R586" i="5"/>
  <c r="R580" i="5"/>
  <c r="S580" i="5"/>
  <c r="T580" i="5"/>
  <c r="K580" i="5"/>
  <c r="L580" i="5"/>
  <c r="M580" i="5"/>
  <c r="J580" i="5"/>
  <c r="R578" i="5"/>
  <c r="R576" i="5"/>
  <c r="R574" i="5"/>
  <c r="R571" i="5"/>
  <c r="R569" i="5"/>
  <c r="R567" i="5"/>
  <c r="J561" i="5"/>
  <c r="R561" i="5"/>
  <c r="R559" i="5"/>
  <c r="R557" i="5"/>
  <c r="R555" i="5"/>
  <c r="R553" i="5"/>
  <c r="R549" i="5"/>
  <c r="R547" i="5"/>
  <c r="R545" i="5"/>
  <c r="R543" i="5"/>
  <c r="R540" i="5"/>
  <c r="S540" i="5"/>
  <c r="T540" i="5"/>
  <c r="K540" i="5"/>
  <c r="L540" i="5"/>
  <c r="M540" i="5"/>
  <c r="J540" i="5"/>
  <c r="R538" i="5"/>
  <c r="R536" i="5"/>
  <c r="R527" i="5"/>
  <c r="J527" i="5"/>
  <c r="R523" i="5"/>
  <c r="S523" i="5"/>
  <c r="T523" i="5"/>
  <c r="K523" i="5"/>
  <c r="L523" i="5"/>
  <c r="M523" i="5"/>
  <c r="J523" i="5"/>
  <c r="V523" i="5" s="1"/>
  <c r="R517" i="5"/>
  <c r="S517" i="5"/>
  <c r="T517" i="5"/>
  <c r="K517" i="5"/>
  <c r="L517" i="5"/>
  <c r="M517" i="5"/>
  <c r="J517" i="5"/>
  <c r="R513" i="5"/>
  <c r="J513" i="5"/>
  <c r="R499" i="5"/>
  <c r="S499" i="5"/>
  <c r="T499" i="5"/>
  <c r="K499" i="5"/>
  <c r="L499" i="5"/>
  <c r="M499" i="5"/>
  <c r="J499" i="5"/>
  <c r="R495" i="5"/>
  <c r="S495" i="5"/>
  <c r="T495" i="5"/>
  <c r="K495" i="5"/>
  <c r="L495" i="5"/>
  <c r="M495" i="5"/>
  <c r="J495" i="5"/>
  <c r="R485" i="5"/>
  <c r="S485" i="5"/>
  <c r="T485" i="5"/>
  <c r="K485" i="5"/>
  <c r="L485" i="5"/>
  <c r="M485" i="5"/>
  <c r="J485" i="5"/>
  <c r="R457" i="5"/>
  <c r="S457" i="5"/>
  <c r="T457" i="5"/>
  <c r="K457" i="5"/>
  <c r="L457" i="5"/>
  <c r="M457" i="5"/>
  <c r="J457" i="5"/>
  <c r="R448" i="5"/>
  <c r="S448" i="5"/>
  <c r="T448" i="5"/>
  <c r="K448" i="5"/>
  <c r="L448" i="5"/>
  <c r="M448" i="5"/>
  <c r="J448" i="5"/>
  <c r="R392" i="5"/>
  <c r="R389" i="5"/>
  <c r="R387" i="5"/>
  <c r="R381" i="5"/>
  <c r="R379" i="5"/>
  <c r="R376" i="5"/>
  <c r="R374" i="5"/>
  <c r="R372" i="5"/>
  <c r="R366" i="5"/>
  <c r="R364" i="5"/>
  <c r="R359" i="5"/>
  <c r="R355" i="5"/>
  <c r="R349" i="5"/>
  <c r="R345" i="5"/>
  <c r="R343" i="5"/>
  <c r="R341" i="5"/>
  <c r="R339" i="5"/>
  <c r="R337" i="5"/>
  <c r="R335" i="5"/>
  <c r="R332" i="5"/>
  <c r="R329" i="5"/>
  <c r="R327" i="5"/>
  <c r="S327" i="5"/>
  <c r="T327" i="5"/>
  <c r="K327" i="5"/>
  <c r="L327" i="5"/>
  <c r="M327" i="5"/>
  <c r="J327" i="5"/>
  <c r="R321" i="5"/>
  <c r="R318" i="5"/>
  <c r="R310" i="5"/>
  <c r="R308" i="5"/>
  <c r="R305" i="5"/>
  <c r="R303" i="5"/>
  <c r="R301" i="5"/>
  <c r="R299" i="5"/>
  <c r="R292" i="5"/>
  <c r="R290" i="5"/>
  <c r="R287" i="5"/>
  <c r="S278" i="5"/>
  <c r="J278" i="5"/>
  <c r="R274" i="5"/>
  <c r="S274" i="5"/>
  <c r="T274" i="5"/>
  <c r="R264" i="5"/>
  <c r="S264" i="5"/>
  <c r="T264" i="5"/>
  <c r="R224" i="5"/>
  <c r="S224" i="5"/>
  <c r="T224" i="5"/>
  <c r="R222" i="5"/>
  <c r="S222" i="5"/>
  <c r="T222" i="5"/>
  <c r="R215" i="5"/>
  <c r="S215" i="5"/>
  <c r="T215" i="5"/>
  <c r="K215" i="5"/>
  <c r="L215" i="5"/>
  <c r="M215" i="5"/>
  <c r="R209" i="5"/>
  <c r="S209" i="5"/>
  <c r="T209" i="5"/>
  <c r="R201" i="5"/>
  <c r="S201" i="5"/>
  <c r="T201" i="5"/>
  <c r="R186" i="5"/>
  <c r="S186" i="5"/>
  <c r="T186" i="5"/>
  <c r="R184" i="5"/>
  <c r="S184" i="5"/>
  <c r="T184" i="5"/>
  <c r="R165" i="5"/>
  <c r="S165" i="5"/>
  <c r="T165" i="5"/>
  <c r="R121" i="5"/>
  <c r="S121" i="5"/>
  <c r="T121" i="5"/>
  <c r="K121" i="5"/>
  <c r="L121" i="5"/>
  <c r="M121" i="5"/>
  <c r="J121" i="5"/>
  <c r="R108" i="5"/>
  <c r="S108" i="5"/>
  <c r="T108" i="5"/>
  <c r="R15" i="5"/>
  <c r="S15" i="5"/>
  <c r="T15" i="5"/>
  <c r="K15" i="5"/>
  <c r="L15" i="5"/>
  <c r="M15" i="5"/>
  <c r="J15" i="5"/>
  <c r="V600" i="5"/>
  <c r="U600" i="5"/>
  <c r="V542" i="5"/>
  <c r="U542" i="5"/>
  <c r="V526" i="5"/>
  <c r="U526" i="5"/>
  <c r="U524" i="5"/>
  <c r="V524" i="5"/>
  <c r="V483" i="5"/>
  <c r="U483" i="5"/>
  <c r="V482" i="5"/>
  <c r="U482" i="5"/>
  <c r="V481" i="5"/>
  <c r="U481" i="5"/>
  <c r="V480" i="5"/>
  <c r="U480" i="5"/>
  <c r="V479" i="5"/>
  <c r="U479" i="5"/>
  <c r="V478" i="5"/>
  <c r="U478" i="5"/>
  <c r="V477" i="5"/>
  <c r="U477" i="5"/>
  <c r="V476" i="5"/>
  <c r="U476" i="5"/>
  <c r="V475" i="5"/>
  <c r="U475" i="5"/>
  <c r="V474" i="5"/>
  <c r="U474" i="5"/>
  <c r="V473" i="5"/>
  <c r="U473" i="5"/>
  <c r="V646" i="5"/>
  <c r="U646" i="5"/>
  <c r="V645" i="5"/>
  <c r="U645" i="5"/>
  <c r="T644" i="5"/>
  <c r="S644" i="5"/>
  <c r="M644" i="5"/>
  <c r="L644" i="5"/>
  <c r="K644" i="5"/>
  <c r="J644" i="5"/>
  <c r="V608" i="5"/>
  <c r="U608" i="5"/>
  <c r="U607" i="5" s="1"/>
  <c r="V498" i="5"/>
  <c r="U498" i="5"/>
  <c r="V497" i="5"/>
  <c r="U497" i="5"/>
  <c r="V496" i="5"/>
  <c r="U496" i="5"/>
  <c r="B838" i="10"/>
  <c r="B837" i="10"/>
  <c r="B835" i="10"/>
  <c r="B834" i="10"/>
  <c r="B832" i="10"/>
  <c r="B830" i="10"/>
  <c r="B828" i="10"/>
  <c r="B826" i="10"/>
  <c r="B824" i="10"/>
  <c r="B822" i="10"/>
  <c r="B820" i="10"/>
  <c r="B818" i="10"/>
  <c r="B816" i="10"/>
  <c r="B815" i="10"/>
  <c r="B813" i="10"/>
  <c r="B811" i="10"/>
  <c r="B809" i="10"/>
  <c r="B807" i="10"/>
  <c r="B805" i="10"/>
  <c r="B803" i="10"/>
  <c r="B801" i="10"/>
  <c r="B800" i="10"/>
  <c r="B799" i="10"/>
  <c r="B798" i="10"/>
  <c r="B797" i="10"/>
  <c r="B795" i="10"/>
  <c r="B794" i="10"/>
  <c r="B792" i="10"/>
  <c r="B791" i="10"/>
  <c r="B789" i="10"/>
  <c r="B788" i="10"/>
  <c r="B786" i="10"/>
  <c r="B784" i="10"/>
  <c r="B783" i="10"/>
  <c r="B781" i="10"/>
  <c r="B780" i="10"/>
  <c r="B779" i="10"/>
  <c r="B778" i="10"/>
  <c r="B777" i="10"/>
  <c r="B775" i="10"/>
  <c r="B773" i="10"/>
  <c r="B771" i="10"/>
  <c r="B769" i="10"/>
  <c r="B767" i="10"/>
  <c r="B765" i="10"/>
  <c r="B763" i="10"/>
  <c r="B762" i="10"/>
  <c r="B761" i="10"/>
  <c r="B759" i="10"/>
  <c r="B757" i="10"/>
  <c r="B755" i="10"/>
  <c r="B753" i="10"/>
  <c r="B751" i="10"/>
  <c r="B749" i="10"/>
  <c r="B748" i="10"/>
  <c r="B747" i="10"/>
  <c r="B745" i="10"/>
  <c r="B743" i="10"/>
  <c r="B742" i="10"/>
  <c r="B741" i="10"/>
  <c r="B739" i="10"/>
  <c r="B738" i="10"/>
  <c r="B736" i="10"/>
  <c r="B735" i="10"/>
  <c r="B733" i="10"/>
  <c r="B732" i="10"/>
  <c r="B731" i="10"/>
  <c r="B730" i="10"/>
  <c r="B729" i="10"/>
  <c r="B728" i="10"/>
  <c r="B727" i="10"/>
  <c r="B725" i="10"/>
  <c r="B724" i="10"/>
  <c r="B723" i="10"/>
  <c r="B722" i="10"/>
  <c r="B721" i="10"/>
  <c r="B720" i="10"/>
  <c r="B719" i="10"/>
  <c r="B718" i="10"/>
  <c r="B717" i="10"/>
  <c r="B715" i="10"/>
  <c r="B714" i="10"/>
  <c r="B713" i="10"/>
  <c r="B712" i="10"/>
  <c r="B711" i="10"/>
  <c r="B710" i="10"/>
  <c r="B709" i="10"/>
  <c r="B708" i="10"/>
  <c r="B706" i="10"/>
  <c r="B705" i="10"/>
  <c r="B704" i="10"/>
  <c r="B703" i="10"/>
  <c r="B699" i="10"/>
  <c r="B698" i="10"/>
  <c r="B697" i="10"/>
  <c r="B696" i="10"/>
  <c r="B695" i="10"/>
  <c r="B694" i="10"/>
  <c r="B693" i="10"/>
  <c r="B692" i="10"/>
  <c r="B691" i="10"/>
  <c r="B690" i="10"/>
  <c r="B689" i="10"/>
  <c r="B688" i="10"/>
  <c r="B687" i="10"/>
  <c r="B686" i="10"/>
  <c r="B685" i="10"/>
  <c r="B684" i="10"/>
  <c r="B683" i="10"/>
  <c r="B682" i="10"/>
  <c r="B681" i="10"/>
  <c r="B680" i="10"/>
  <c r="B679" i="10"/>
  <c r="B678" i="10"/>
  <c r="B677" i="10"/>
  <c r="B676" i="10"/>
  <c r="B675" i="10"/>
  <c r="B674" i="10"/>
  <c r="B673" i="10"/>
  <c r="B672" i="10"/>
  <c r="B671" i="10"/>
  <c r="B670" i="10"/>
  <c r="B669" i="10"/>
  <c r="B668" i="10"/>
  <c r="B664" i="10"/>
  <c r="B663" i="10"/>
  <c r="B661" i="10"/>
  <c r="B660" i="10"/>
  <c r="B658" i="10"/>
  <c r="B656" i="10"/>
  <c r="B654" i="10"/>
  <c r="B652" i="10"/>
  <c r="B651" i="10"/>
  <c r="B649" i="10"/>
  <c r="B647" i="10"/>
  <c r="B645" i="10"/>
  <c r="B643" i="10"/>
  <c r="B642" i="10"/>
  <c r="B640" i="10"/>
  <c r="B639" i="10"/>
  <c r="B637" i="10"/>
  <c r="B636" i="10"/>
  <c r="B635" i="10"/>
  <c r="B633" i="10"/>
  <c r="B631" i="10"/>
  <c r="B626" i="10"/>
  <c r="B625" i="10"/>
  <c r="B624" i="10"/>
  <c r="B623" i="10"/>
  <c r="B622" i="10"/>
  <c r="B621" i="10"/>
  <c r="B620" i="10"/>
  <c r="B619" i="10"/>
  <c r="B618" i="10"/>
  <c r="B616" i="10"/>
  <c r="B614" i="10"/>
  <c r="B612" i="10"/>
  <c r="B611" i="10"/>
  <c r="B609" i="10"/>
  <c r="B606" i="10"/>
  <c r="B605" i="10"/>
  <c r="B604" i="10"/>
  <c r="B602" i="10"/>
  <c r="B600" i="10"/>
  <c r="B598" i="10"/>
  <c r="B596" i="10"/>
  <c r="B594" i="10"/>
  <c r="B593" i="10"/>
  <c r="B591" i="10"/>
  <c r="B590" i="10"/>
  <c r="B589" i="10"/>
  <c r="B588" i="10"/>
  <c r="B587" i="10"/>
  <c r="B585" i="10"/>
  <c r="B583" i="10"/>
  <c r="B581" i="10"/>
  <c r="B579" i="10"/>
  <c r="B578" i="10"/>
  <c r="B576" i="10"/>
  <c r="B574" i="10"/>
  <c r="B572" i="10"/>
  <c r="B571" i="10"/>
  <c r="B570" i="10"/>
  <c r="B569" i="10"/>
  <c r="B568" i="10"/>
  <c r="B566" i="10"/>
  <c r="B564" i="10"/>
  <c r="B562" i="10"/>
  <c r="B560" i="10"/>
  <c r="B557" i="10"/>
  <c r="B556" i="10"/>
  <c r="B554" i="10"/>
  <c r="B552" i="10"/>
  <c r="B550" i="10"/>
  <c r="B548" i="10"/>
  <c r="B547" i="10"/>
  <c r="B545" i="10"/>
  <c r="B543" i="10"/>
  <c r="B541" i="10"/>
  <c r="B540" i="10"/>
  <c r="B539" i="10"/>
  <c r="B538" i="10"/>
  <c r="B537" i="10"/>
  <c r="B536" i="10"/>
  <c r="B535" i="10"/>
  <c r="B534" i="10"/>
  <c r="B532" i="10"/>
  <c r="B531" i="10"/>
  <c r="B530" i="10"/>
  <c r="B528" i="10"/>
  <c r="B527" i="10"/>
  <c r="B526" i="10"/>
  <c r="B525" i="10"/>
  <c r="B524" i="10"/>
  <c r="B522" i="10"/>
  <c r="B521" i="10"/>
  <c r="B520" i="10"/>
  <c r="B518" i="10"/>
  <c r="B517" i="10"/>
  <c r="B516" i="10"/>
  <c r="B515" i="10"/>
  <c r="B514" i="10"/>
  <c r="B513" i="10"/>
  <c r="B512" i="10"/>
  <c r="B511" i="10"/>
  <c r="B510" i="10"/>
  <c r="B509" i="10"/>
  <c r="B508" i="10"/>
  <c r="B507" i="10"/>
  <c r="B506" i="10"/>
  <c r="B504" i="10"/>
  <c r="B503" i="10"/>
  <c r="B502" i="10"/>
  <c r="B500" i="10"/>
  <c r="B499" i="10"/>
  <c r="B498" i="10"/>
  <c r="B497" i="10"/>
  <c r="B496" i="10"/>
  <c r="B495" i="10"/>
  <c r="B494" i="10"/>
  <c r="B493" i="10"/>
  <c r="B492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2" i="10"/>
  <c r="B461" i="10"/>
  <c r="B460" i="10"/>
  <c r="B459" i="10"/>
  <c r="B458" i="10"/>
  <c r="B457" i="10"/>
  <c r="B456" i="10"/>
  <c r="B455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399" i="10"/>
  <c r="B397" i="10"/>
  <c r="B396" i="10"/>
  <c r="B394" i="10"/>
  <c r="B392" i="10"/>
  <c r="B391" i="10"/>
  <c r="B390" i="10"/>
  <c r="B389" i="10"/>
  <c r="B388" i="10"/>
  <c r="B386" i="10"/>
  <c r="B384" i="10"/>
  <c r="B383" i="10"/>
  <c r="B381" i="10"/>
  <c r="B379" i="10"/>
  <c r="B377" i="10"/>
  <c r="B376" i="10"/>
  <c r="B375" i="10"/>
  <c r="B374" i="10"/>
  <c r="B373" i="10"/>
  <c r="B371" i="10"/>
  <c r="B369" i="10"/>
  <c r="B368" i="10"/>
  <c r="B367" i="10"/>
  <c r="B366" i="10"/>
  <c r="B364" i="10"/>
  <c r="B363" i="10"/>
  <c r="B362" i="10"/>
  <c r="B360" i="10"/>
  <c r="B359" i="10"/>
  <c r="B358" i="10"/>
  <c r="B357" i="10"/>
  <c r="B356" i="10"/>
  <c r="B354" i="10"/>
  <c r="B353" i="10"/>
  <c r="B352" i="10"/>
  <c r="B350" i="10"/>
  <c r="B348" i="10"/>
  <c r="B346" i="10"/>
  <c r="B344" i="10"/>
  <c r="B342" i="10"/>
  <c r="B339" i="10"/>
  <c r="B337" i="10"/>
  <c r="B336" i="10"/>
  <c r="B334" i="10"/>
  <c r="B332" i="10"/>
  <c r="B331" i="10"/>
  <c r="B330" i="10"/>
  <c r="B329" i="10"/>
  <c r="B328" i="10"/>
  <c r="B326" i="10"/>
  <c r="B325" i="10"/>
  <c r="B323" i="10"/>
  <c r="B322" i="10"/>
  <c r="B321" i="10"/>
  <c r="B320" i="10"/>
  <c r="B318" i="10"/>
  <c r="B317" i="10"/>
  <c r="B315" i="10"/>
  <c r="B313" i="10"/>
  <c r="B312" i="10"/>
  <c r="B310" i="10"/>
  <c r="B308" i="10"/>
  <c r="B306" i="10"/>
  <c r="B304" i="10"/>
  <c r="B303" i="10"/>
  <c r="B302" i="10"/>
  <c r="B301" i="10"/>
  <c r="B300" i="10"/>
  <c r="B299" i="10"/>
  <c r="B297" i="10"/>
  <c r="B295" i="10"/>
  <c r="B294" i="10"/>
  <c r="B292" i="10"/>
  <c r="B291" i="10"/>
  <c r="B290" i="10"/>
  <c r="B288" i="10"/>
  <c r="B287" i="10"/>
  <c r="B286" i="10"/>
  <c r="B285" i="10"/>
  <c r="B283" i="10"/>
  <c r="B282" i="10"/>
  <c r="B281" i="10"/>
  <c r="B279" i="10"/>
  <c r="B277" i="10"/>
  <c r="B275" i="10"/>
  <c r="B274" i="10"/>
  <c r="B273" i="10"/>
  <c r="B272" i="10"/>
  <c r="B271" i="10"/>
  <c r="B269" i="10"/>
  <c r="B267" i="10"/>
  <c r="B266" i="10"/>
  <c r="B264" i="10"/>
  <c r="B262" i="10"/>
  <c r="B260" i="10"/>
  <c r="B258" i="10"/>
  <c r="B257" i="10"/>
  <c r="B256" i="10"/>
  <c r="B255" i="10"/>
  <c r="B253" i="10"/>
  <c r="B252" i="10"/>
  <c r="B251" i="10"/>
  <c r="B249" i="10"/>
  <c r="B248" i="10"/>
  <c r="B246" i="10"/>
  <c r="B244" i="10"/>
  <c r="B242" i="10"/>
  <c r="B240" i="10"/>
  <c r="B239" i="10"/>
  <c r="B238" i="10"/>
  <c r="B237" i="10"/>
  <c r="B236" i="10"/>
  <c r="B235" i="10"/>
  <c r="B234" i="10"/>
  <c r="B233" i="10"/>
  <c r="B232" i="10"/>
  <c r="B231" i="10"/>
  <c r="B229" i="10"/>
  <c r="B227" i="10"/>
  <c r="B226" i="10"/>
  <c r="B225" i="10"/>
  <c r="B224" i="10"/>
  <c r="B223" i="10"/>
  <c r="B222" i="10"/>
  <c r="B220" i="10"/>
  <c r="B219" i="10"/>
  <c r="B218" i="10"/>
  <c r="B217" i="10"/>
  <c r="B216" i="10"/>
  <c r="B214" i="10"/>
  <c r="B213" i="10"/>
  <c r="B212" i="10"/>
  <c r="B211" i="10"/>
  <c r="B210" i="10"/>
  <c r="B209" i="10"/>
  <c r="B208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1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E650" i="10"/>
  <c r="F650" i="10"/>
  <c r="G650" i="10"/>
  <c r="H650" i="10"/>
  <c r="I650" i="10"/>
  <c r="J650" i="10"/>
  <c r="K650" i="10"/>
  <c r="L650" i="10"/>
  <c r="M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D650" i="10"/>
  <c r="AE650" i="10"/>
  <c r="E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E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U546" i="10"/>
  <c r="V546" i="10"/>
  <c r="W546" i="10"/>
  <c r="X546" i="10"/>
  <c r="Y546" i="10"/>
  <c r="Z546" i="10"/>
  <c r="AA546" i="10"/>
  <c r="AB546" i="10"/>
  <c r="AD546" i="10"/>
  <c r="AE546" i="10"/>
  <c r="E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D533" i="10"/>
  <c r="AE533" i="10"/>
  <c r="E529" i="10"/>
  <c r="F529" i="10"/>
  <c r="G529" i="10"/>
  <c r="H529" i="10"/>
  <c r="I529" i="10"/>
  <c r="J529" i="10"/>
  <c r="K529" i="10"/>
  <c r="L529" i="10"/>
  <c r="M529" i="10"/>
  <c r="O529" i="10"/>
  <c r="P529" i="10"/>
  <c r="Q529" i="10"/>
  <c r="S529" i="10"/>
  <c r="T529" i="10"/>
  <c r="U529" i="10"/>
  <c r="V529" i="10"/>
  <c r="W529" i="10"/>
  <c r="X529" i="10"/>
  <c r="Y529" i="10"/>
  <c r="Z529" i="10"/>
  <c r="AA529" i="10"/>
  <c r="AB529" i="10"/>
  <c r="AD529" i="10"/>
  <c r="AE529" i="10"/>
  <c r="E523" i="10"/>
  <c r="F523" i="10"/>
  <c r="G523" i="10"/>
  <c r="H523" i="10"/>
  <c r="I523" i="10"/>
  <c r="J523" i="10"/>
  <c r="K523" i="10"/>
  <c r="L523" i="10"/>
  <c r="M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D523" i="10"/>
  <c r="AE523" i="10"/>
  <c r="E505" i="10"/>
  <c r="F505" i="10"/>
  <c r="G505" i="10"/>
  <c r="H505" i="10"/>
  <c r="I505" i="10"/>
  <c r="J505" i="10"/>
  <c r="K505" i="10"/>
  <c r="L505" i="10"/>
  <c r="M505" i="10"/>
  <c r="O505" i="10"/>
  <c r="P505" i="10"/>
  <c r="Q505" i="10"/>
  <c r="R505" i="10"/>
  <c r="S505" i="10"/>
  <c r="T505" i="10"/>
  <c r="U505" i="10"/>
  <c r="V505" i="10"/>
  <c r="W505" i="10"/>
  <c r="X505" i="10"/>
  <c r="Y505" i="10"/>
  <c r="Z505" i="10"/>
  <c r="AA505" i="10"/>
  <c r="AB505" i="10"/>
  <c r="AD505" i="10"/>
  <c r="AE505" i="10"/>
  <c r="E501" i="10"/>
  <c r="F501" i="10"/>
  <c r="H501" i="10"/>
  <c r="I501" i="10"/>
  <c r="J501" i="10"/>
  <c r="K501" i="10"/>
  <c r="L501" i="10"/>
  <c r="M501" i="10"/>
  <c r="N501" i="10"/>
  <c r="O501" i="10"/>
  <c r="P501" i="10"/>
  <c r="Q501" i="10"/>
  <c r="R501" i="10"/>
  <c r="S501" i="10"/>
  <c r="T501" i="10"/>
  <c r="U501" i="10"/>
  <c r="V501" i="10"/>
  <c r="W501" i="10"/>
  <c r="X501" i="10"/>
  <c r="Y501" i="10"/>
  <c r="Z501" i="10"/>
  <c r="AA501" i="10"/>
  <c r="AB501" i="10"/>
  <c r="AD501" i="10"/>
  <c r="AE501" i="10"/>
  <c r="E491" i="10"/>
  <c r="F491" i="10"/>
  <c r="G491" i="10"/>
  <c r="H491" i="10"/>
  <c r="I491" i="10"/>
  <c r="J491" i="10"/>
  <c r="K491" i="10"/>
  <c r="L491" i="10"/>
  <c r="M491" i="10"/>
  <c r="O491" i="10"/>
  <c r="P491" i="10"/>
  <c r="Q491" i="10"/>
  <c r="R491" i="10"/>
  <c r="S491" i="10"/>
  <c r="T491" i="10"/>
  <c r="U491" i="10"/>
  <c r="V491" i="10"/>
  <c r="W491" i="10"/>
  <c r="X491" i="10"/>
  <c r="Y491" i="10"/>
  <c r="Z491" i="10"/>
  <c r="AA491" i="10"/>
  <c r="AB491" i="10"/>
  <c r="AD491" i="10"/>
  <c r="AE491" i="10"/>
  <c r="E463" i="10"/>
  <c r="F463" i="10"/>
  <c r="G463" i="10"/>
  <c r="H463" i="10"/>
  <c r="I463" i="10"/>
  <c r="J463" i="10"/>
  <c r="K463" i="10"/>
  <c r="L463" i="10"/>
  <c r="M463" i="10"/>
  <c r="N463" i="10"/>
  <c r="O463" i="10"/>
  <c r="P463" i="10"/>
  <c r="Q463" i="10"/>
  <c r="S463" i="10"/>
  <c r="T463" i="10"/>
  <c r="U463" i="10"/>
  <c r="V463" i="10"/>
  <c r="W463" i="10"/>
  <c r="X463" i="10"/>
  <c r="Y463" i="10"/>
  <c r="Z463" i="10"/>
  <c r="AA463" i="10"/>
  <c r="AB463" i="10"/>
  <c r="AD463" i="10"/>
  <c r="AE463" i="10"/>
  <c r="E454" i="10"/>
  <c r="F454" i="10"/>
  <c r="G454" i="10"/>
  <c r="H454" i="10"/>
  <c r="I454" i="10"/>
  <c r="J454" i="10"/>
  <c r="K454" i="10"/>
  <c r="L454" i="10"/>
  <c r="M454" i="10"/>
  <c r="O454" i="10"/>
  <c r="P454" i="10"/>
  <c r="Q454" i="10"/>
  <c r="R454" i="10"/>
  <c r="S454" i="10"/>
  <c r="T454" i="10"/>
  <c r="U454" i="10"/>
  <c r="V454" i="10"/>
  <c r="W454" i="10"/>
  <c r="X454" i="10"/>
  <c r="Y454" i="10"/>
  <c r="Z454" i="10"/>
  <c r="AA454" i="10"/>
  <c r="AB454" i="10"/>
  <c r="AD454" i="10"/>
  <c r="AE454" i="10"/>
  <c r="E333" i="10"/>
  <c r="F333" i="10"/>
  <c r="G333" i="10"/>
  <c r="H333" i="10"/>
  <c r="I333" i="10"/>
  <c r="J333" i="10"/>
  <c r="K333" i="10"/>
  <c r="L333" i="10"/>
  <c r="M333" i="10"/>
  <c r="N333" i="10"/>
  <c r="O333" i="10"/>
  <c r="P333" i="10"/>
  <c r="Q333" i="10"/>
  <c r="R333" i="10"/>
  <c r="S333" i="10"/>
  <c r="T333" i="10"/>
  <c r="U333" i="10"/>
  <c r="V333" i="10"/>
  <c r="W333" i="10"/>
  <c r="X333" i="10"/>
  <c r="Y333" i="10"/>
  <c r="Z333" i="10"/>
  <c r="AA333" i="10"/>
  <c r="AB333" i="10"/>
  <c r="AD333" i="10"/>
  <c r="AE333" i="10"/>
  <c r="E382" i="10"/>
  <c r="F382" i="10"/>
  <c r="G382" i="10"/>
  <c r="H382" i="10"/>
  <c r="I382" i="10"/>
  <c r="J382" i="10"/>
  <c r="K382" i="10"/>
  <c r="L382" i="10"/>
  <c r="M382" i="10"/>
  <c r="N382" i="10"/>
  <c r="O382" i="10"/>
  <c r="P382" i="10"/>
  <c r="Q382" i="10"/>
  <c r="R382" i="10"/>
  <c r="S382" i="10"/>
  <c r="T382" i="10"/>
  <c r="U382" i="10"/>
  <c r="V382" i="10"/>
  <c r="W382" i="10"/>
  <c r="X382" i="10"/>
  <c r="Y382" i="10"/>
  <c r="Z382" i="10"/>
  <c r="AA382" i="10"/>
  <c r="AB382" i="10"/>
  <c r="AD382" i="10"/>
  <c r="AE382" i="10"/>
  <c r="E221" i="10"/>
  <c r="F221" i="10"/>
  <c r="G221" i="10"/>
  <c r="H221" i="10"/>
  <c r="I221" i="10"/>
  <c r="J221" i="10"/>
  <c r="K221" i="10"/>
  <c r="L221" i="10"/>
  <c r="M221" i="10"/>
  <c r="N221" i="10"/>
  <c r="O221" i="10"/>
  <c r="P221" i="10"/>
  <c r="Q221" i="10"/>
  <c r="R221" i="10"/>
  <c r="S221" i="10"/>
  <c r="T221" i="10"/>
  <c r="U221" i="10"/>
  <c r="V221" i="10"/>
  <c r="W221" i="10"/>
  <c r="X221" i="10"/>
  <c r="Y221" i="10"/>
  <c r="Z221" i="10"/>
  <c r="AA221" i="10"/>
  <c r="AB221" i="10"/>
  <c r="AD221" i="10"/>
  <c r="AE221" i="10"/>
  <c r="E215" i="10"/>
  <c r="F215" i="10"/>
  <c r="G215" i="10"/>
  <c r="H215" i="10"/>
  <c r="I215" i="10"/>
  <c r="J215" i="10"/>
  <c r="K215" i="10"/>
  <c r="L215" i="10"/>
  <c r="M215" i="10"/>
  <c r="N215" i="10"/>
  <c r="O215" i="10"/>
  <c r="P215" i="10"/>
  <c r="Q215" i="10"/>
  <c r="R215" i="10"/>
  <c r="S215" i="10"/>
  <c r="T215" i="10"/>
  <c r="U215" i="10"/>
  <c r="V215" i="10"/>
  <c r="W215" i="10"/>
  <c r="X215" i="10"/>
  <c r="Y215" i="10"/>
  <c r="Z215" i="10"/>
  <c r="AA215" i="10"/>
  <c r="AB215" i="10"/>
  <c r="AD215" i="10"/>
  <c r="AE215" i="10"/>
  <c r="E207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T207" i="10"/>
  <c r="U207" i="10"/>
  <c r="V207" i="10"/>
  <c r="W207" i="10"/>
  <c r="X207" i="10"/>
  <c r="Y207" i="10"/>
  <c r="Z207" i="10"/>
  <c r="AA207" i="10"/>
  <c r="AB207" i="10"/>
  <c r="AD207" i="10"/>
  <c r="AE207" i="10"/>
  <c r="E192" i="10"/>
  <c r="F192" i="10"/>
  <c r="G192" i="10"/>
  <c r="H192" i="10"/>
  <c r="I192" i="10"/>
  <c r="J192" i="10"/>
  <c r="K192" i="10"/>
  <c r="L192" i="10"/>
  <c r="M192" i="10"/>
  <c r="N192" i="10"/>
  <c r="O192" i="10"/>
  <c r="P192" i="10"/>
  <c r="Q192" i="10"/>
  <c r="R192" i="10"/>
  <c r="S192" i="10"/>
  <c r="T192" i="10"/>
  <c r="U192" i="10"/>
  <c r="V192" i="10"/>
  <c r="W192" i="10"/>
  <c r="X192" i="10"/>
  <c r="Y192" i="10"/>
  <c r="Z192" i="10"/>
  <c r="AA192" i="10"/>
  <c r="AB192" i="10"/>
  <c r="AD192" i="10"/>
  <c r="AE192" i="10"/>
  <c r="E171" i="10"/>
  <c r="F171" i="10"/>
  <c r="G171" i="10"/>
  <c r="H171" i="10"/>
  <c r="I171" i="10"/>
  <c r="J171" i="10"/>
  <c r="K171" i="10"/>
  <c r="L171" i="10"/>
  <c r="M171" i="10"/>
  <c r="N171" i="10"/>
  <c r="O171" i="10"/>
  <c r="P171" i="10"/>
  <c r="R171" i="10"/>
  <c r="S171" i="10"/>
  <c r="T171" i="10"/>
  <c r="U171" i="10"/>
  <c r="V171" i="10"/>
  <c r="W171" i="10"/>
  <c r="X171" i="10"/>
  <c r="Y171" i="10"/>
  <c r="Z171" i="10"/>
  <c r="AA171" i="10"/>
  <c r="AB171" i="10"/>
  <c r="AE171" i="10"/>
  <c r="E127" i="10"/>
  <c r="F127" i="10"/>
  <c r="G127" i="10"/>
  <c r="H127" i="10"/>
  <c r="I127" i="10"/>
  <c r="J127" i="10"/>
  <c r="K127" i="10"/>
  <c r="L127" i="10"/>
  <c r="M127" i="10"/>
  <c r="N127" i="10"/>
  <c r="O127" i="10"/>
  <c r="P127" i="10"/>
  <c r="R127" i="10"/>
  <c r="S127" i="10"/>
  <c r="T127" i="10"/>
  <c r="U127" i="10"/>
  <c r="V127" i="10"/>
  <c r="W127" i="10"/>
  <c r="X127" i="10"/>
  <c r="Y127" i="10"/>
  <c r="Z127" i="10"/>
  <c r="AA127" i="10"/>
  <c r="AB127" i="10"/>
  <c r="AD127" i="10"/>
  <c r="AE127" i="10"/>
  <c r="E21" i="10"/>
  <c r="F21" i="10"/>
  <c r="G21" i="10"/>
  <c r="H21" i="10"/>
  <c r="I21" i="10"/>
  <c r="J21" i="10"/>
  <c r="K21" i="10"/>
  <c r="L21" i="10"/>
  <c r="M21" i="10"/>
  <c r="O21" i="10"/>
  <c r="P21" i="10"/>
  <c r="R21" i="10"/>
  <c r="S21" i="10"/>
  <c r="T21" i="10"/>
  <c r="U21" i="10"/>
  <c r="V21" i="10"/>
  <c r="W21" i="10"/>
  <c r="X21" i="10"/>
  <c r="Y21" i="10"/>
  <c r="Z21" i="10"/>
  <c r="AA21" i="10"/>
  <c r="AB21" i="10"/>
  <c r="AD21" i="10"/>
  <c r="AE21" i="10"/>
  <c r="BJ606" i="10"/>
  <c r="BC606" i="10"/>
  <c r="AC606" i="10"/>
  <c r="D606" i="10" s="1"/>
  <c r="CH606" i="10" s="1"/>
  <c r="BJ489" i="10"/>
  <c r="BC489" i="10"/>
  <c r="AC489" i="10"/>
  <c r="D489" i="10" s="1"/>
  <c r="CH489" i="10" s="1"/>
  <c r="BJ488" i="10"/>
  <c r="BC488" i="10"/>
  <c r="AC488" i="10"/>
  <c r="D488" i="10" s="1"/>
  <c r="CH488" i="10" s="1"/>
  <c r="BJ487" i="10"/>
  <c r="BC487" i="10"/>
  <c r="AC487" i="10"/>
  <c r="D487" i="10" s="1"/>
  <c r="CH487" i="10" s="1"/>
  <c r="BJ486" i="10"/>
  <c r="BC486" i="10"/>
  <c r="AC486" i="10"/>
  <c r="D486" i="10" s="1"/>
  <c r="CH486" i="10" s="1"/>
  <c r="BJ485" i="10"/>
  <c r="BC485" i="10"/>
  <c r="AC485" i="10"/>
  <c r="D485" i="10" s="1"/>
  <c r="CH485" i="10" s="1"/>
  <c r="BJ484" i="10"/>
  <c r="BC484" i="10"/>
  <c r="AC484" i="10"/>
  <c r="D484" i="10" s="1"/>
  <c r="CH484" i="10" s="1"/>
  <c r="BJ483" i="10"/>
  <c r="BC483" i="10"/>
  <c r="AC483" i="10"/>
  <c r="D483" i="10" s="1"/>
  <c r="CH483" i="10" s="1"/>
  <c r="BJ482" i="10"/>
  <c r="BC482" i="10"/>
  <c r="AC482" i="10"/>
  <c r="D482" i="10" s="1"/>
  <c r="CH482" i="10" s="1"/>
  <c r="BJ481" i="10"/>
  <c r="BC481" i="10"/>
  <c r="AC481" i="10"/>
  <c r="D481" i="10" s="1"/>
  <c r="CH481" i="10" s="1"/>
  <c r="BJ480" i="10"/>
  <c r="BC480" i="10"/>
  <c r="AC480" i="10"/>
  <c r="D480" i="10" s="1"/>
  <c r="CH480" i="10" s="1"/>
  <c r="BJ479" i="10"/>
  <c r="BC479" i="10"/>
  <c r="AC479" i="10"/>
  <c r="D479" i="10" s="1"/>
  <c r="CH479" i="10" s="1"/>
  <c r="BJ527" i="10"/>
  <c r="BC527" i="10"/>
  <c r="AC527" i="10"/>
  <c r="D527" i="10" s="1"/>
  <c r="CH527" i="10" s="1"/>
  <c r="BJ526" i="10"/>
  <c r="BC526" i="10"/>
  <c r="AC526" i="10"/>
  <c r="D526" i="10" s="1"/>
  <c r="CH526" i="10" s="1"/>
  <c r="BJ532" i="10"/>
  <c r="BC532" i="10"/>
  <c r="AC532" i="10"/>
  <c r="D532" i="10" s="1"/>
  <c r="CH532" i="10" s="1"/>
  <c r="BJ451" i="10"/>
  <c r="BC451" i="10"/>
  <c r="AC451" i="10"/>
  <c r="D451" i="10" s="1"/>
  <c r="CH451" i="10" s="1"/>
  <c r="BJ450" i="10"/>
  <c r="BC450" i="10"/>
  <c r="AC450" i="10"/>
  <c r="D450" i="10" s="1"/>
  <c r="CH450" i="10" s="1"/>
  <c r="BJ650" i="10"/>
  <c r="BJ613" i="10"/>
  <c r="BJ548" i="10"/>
  <c r="BC548" i="10"/>
  <c r="T548" i="10"/>
  <c r="AC548" i="10" s="1"/>
  <c r="DK504" i="10"/>
  <c r="CL504" i="10"/>
  <c r="CE504" i="10"/>
  <c r="AT504" i="10"/>
  <c r="AC504" i="10"/>
  <c r="D504" i="10" s="1"/>
  <c r="CH504" i="10" s="1"/>
  <c r="DK503" i="10"/>
  <c r="CL503" i="10"/>
  <c r="CE503" i="10"/>
  <c r="CA503" i="10"/>
  <c r="AT503" i="10"/>
  <c r="AC503" i="10"/>
  <c r="D503" i="10" s="1"/>
  <c r="CH503" i="10" s="1"/>
  <c r="DK502" i="10"/>
  <c r="CL502" i="10"/>
  <c r="CE502" i="10"/>
  <c r="AT502" i="10"/>
  <c r="G502" i="10"/>
  <c r="AC502" i="10" s="1"/>
  <c r="BJ501" i="10"/>
  <c r="U807" i="5"/>
  <c r="U627" i="5"/>
  <c r="U585" i="5"/>
  <c r="U560" i="5"/>
  <c r="U472" i="5"/>
  <c r="U107" i="5"/>
  <c r="N594" i="10"/>
  <c r="AC594" i="10" s="1"/>
  <c r="AC783" i="10"/>
  <c r="V807" i="5"/>
  <c r="V627" i="5"/>
  <c r="V585" i="5"/>
  <c r="V560" i="5"/>
  <c r="V472" i="5"/>
  <c r="V441" i="5"/>
  <c r="V440" i="5"/>
  <c r="V439" i="5"/>
  <c r="V438" i="5"/>
  <c r="V437" i="5"/>
  <c r="V436" i="5"/>
  <c r="V435" i="5"/>
  <c r="V107" i="5"/>
  <c r="N645" i="10"/>
  <c r="N649" i="10"/>
  <c r="N647" i="10"/>
  <c r="N642" i="10"/>
  <c r="AC374" i="10"/>
  <c r="AC441" i="10"/>
  <c r="R478" i="10"/>
  <c r="R463" i="10" s="1"/>
  <c r="R530" i="10"/>
  <c r="R529" i="10" s="1"/>
  <c r="N651" i="10"/>
  <c r="N650" i="10" s="1"/>
  <c r="N658" i="10"/>
  <c r="N654" i="10"/>
  <c r="N531" i="10"/>
  <c r="N529" i="10" s="1"/>
  <c r="N525" i="10"/>
  <c r="N524" i="10"/>
  <c r="N521" i="10"/>
  <c r="N520" i="10"/>
  <c r="N517" i="10"/>
  <c r="N516" i="10"/>
  <c r="N515" i="10"/>
  <c r="N514" i="10"/>
  <c r="N513" i="10"/>
  <c r="N512" i="10"/>
  <c r="N511" i="10"/>
  <c r="N510" i="10"/>
  <c r="N509" i="10"/>
  <c r="N508" i="10"/>
  <c r="N507" i="10"/>
  <c r="N506" i="10"/>
  <c r="V644" i="5" l="1"/>
  <c r="N505" i="10"/>
  <c r="T546" i="10"/>
  <c r="G501" i="10"/>
  <c r="V607" i="5"/>
  <c r="Q21" i="10"/>
  <c r="U495" i="5"/>
  <c r="R394" i="5"/>
  <c r="R659" i="5"/>
  <c r="Q394" i="5"/>
  <c r="Q659" i="5"/>
  <c r="U644" i="5"/>
  <c r="AC501" i="10"/>
  <c r="D548" i="10"/>
  <c r="CH548" i="10" s="1"/>
  <c r="D502" i="10"/>
  <c r="D501" i="10" s="1"/>
  <c r="N34" i="10"/>
  <c r="N21" i="10" s="1"/>
  <c r="N446" i="10"/>
  <c r="Q13" i="5" l="1"/>
  <c r="CH502" i="10"/>
  <c r="AC856" i="10"/>
  <c r="AC446" i="10"/>
  <c r="AC447" i="10"/>
  <c r="D446" i="10" l="1"/>
  <c r="D447" i="10"/>
  <c r="AC95" i="10"/>
  <c r="AC94" i="10"/>
  <c r="AC93" i="10"/>
  <c r="AC87" i="10"/>
  <c r="AC88" i="10"/>
  <c r="AC89" i="10"/>
  <c r="AC90" i="10"/>
  <c r="AC91" i="10"/>
  <c r="AC92" i="10"/>
  <c r="AC86" i="10"/>
  <c r="AC84" i="10"/>
  <c r="AC83" i="10"/>
  <c r="AC82" i="10"/>
  <c r="AC78" i="10"/>
  <c r="AC79" i="10"/>
  <c r="AC80" i="10"/>
  <c r="AC81" i="10"/>
  <c r="AC77" i="10"/>
  <c r="AC76" i="10"/>
  <c r="AC75" i="10"/>
  <c r="AC74" i="10"/>
  <c r="AC68" i="10"/>
  <c r="AC69" i="10"/>
  <c r="AC70" i="10"/>
  <c r="AC71" i="10"/>
  <c r="AC72" i="10"/>
  <c r="AC73" i="10"/>
  <c r="AC67" i="10"/>
  <c r="AC65" i="10"/>
  <c r="AC66" i="10"/>
  <c r="AC64" i="10"/>
  <c r="AC63" i="10"/>
  <c r="AC61" i="10"/>
  <c r="AC62" i="10"/>
  <c r="AC60" i="10"/>
  <c r="AC59" i="10"/>
  <c r="AC58" i="10"/>
  <c r="AC56" i="10"/>
  <c r="AC448" i="10"/>
  <c r="AC57" i="10"/>
  <c r="AC449" i="10"/>
  <c r="AC55" i="10"/>
  <c r="AC53" i="10"/>
  <c r="AC54" i="10"/>
  <c r="AC52" i="10"/>
  <c r="AC51" i="10"/>
  <c r="AC37" i="10"/>
  <c r="AC38" i="10"/>
  <c r="AC39" i="10"/>
  <c r="AC40" i="10"/>
  <c r="AC41" i="10"/>
  <c r="AC42" i="10"/>
  <c r="AC43" i="10"/>
  <c r="AC44" i="10"/>
  <c r="AC45" i="10"/>
  <c r="AC46" i="10"/>
  <c r="AC47" i="10"/>
  <c r="AC48" i="10"/>
  <c r="AC49" i="10"/>
  <c r="AC50" i="10"/>
  <c r="AC36" i="10"/>
  <c r="AC35" i="10"/>
  <c r="AC25" i="10"/>
  <c r="AC26" i="10"/>
  <c r="AC27" i="10"/>
  <c r="AC28" i="10"/>
  <c r="AC29" i="10"/>
  <c r="AC30" i="10"/>
  <c r="AC31" i="10"/>
  <c r="AC32" i="10"/>
  <c r="AC33" i="10"/>
  <c r="AC34" i="10"/>
  <c r="AC24" i="10"/>
  <c r="AC23" i="10"/>
  <c r="AC96" i="10"/>
  <c r="AC103" i="10"/>
  <c r="AC22" i="10"/>
  <c r="AC445" i="10"/>
  <c r="D445" i="10" s="1"/>
  <c r="AC444" i="10"/>
  <c r="D444" i="10" s="1"/>
  <c r="AC478" i="10"/>
  <c r="D478" i="10" s="1"/>
  <c r="CH478" i="10" s="1"/>
  <c r="G302" i="10"/>
  <c r="AC591" i="10"/>
  <c r="D591" i="10" s="1"/>
  <c r="AC857" i="10"/>
  <c r="D857" i="10" s="1"/>
  <c r="AC858" i="10"/>
  <c r="D858" i="10" s="1"/>
  <c r="AC859" i="10"/>
  <c r="D859" i="10" s="1"/>
  <c r="AC860" i="10"/>
  <c r="D860" i="10" s="1"/>
  <c r="AC861" i="10"/>
  <c r="D861" i="10" s="1"/>
  <c r="AC862" i="10"/>
  <c r="D862" i="10" s="1"/>
  <c r="AC863" i="10"/>
  <c r="D863" i="10" s="1"/>
  <c r="AC864" i="10"/>
  <c r="D864" i="10" s="1"/>
  <c r="E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D853" i="10"/>
  <c r="AE853" i="10"/>
  <c r="E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D586" i="10"/>
  <c r="AE586" i="10"/>
  <c r="AC540" i="10"/>
  <c r="AC765" i="10"/>
  <c r="AC763" i="10"/>
  <c r="AC255" i="10"/>
  <c r="AC762" i="10"/>
  <c r="AC761" i="10"/>
  <c r="AC557" i="10"/>
  <c r="AC556" i="10"/>
  <c r="AC260" i="10"/>
  <c r="AC258" i="10"/>
  <c r="AC555" i="10" l="1"/>
  <c r="AC21" i="10"/>
  <c r="N500" i="10"/>
  <c r="N491" i="10" s="1"/>
  <c r="AC458" i="10"/>
  <c r="I362" i="10"/>
  <c r="AA358" i="10"/>
  <c r="E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D632" i="10"/>
  <c r="AE632" i="10"/>
  <c r="E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D812" i="10"/>
  <c r="AE812" i="10"/>
  <c r="BJ813" i="10"/>
  <c r="BC813" i="10"/>
  <c r="AC813" i="10"/>
  <c r="D813" i="10" s="1"/>
  <c r="CH813" i="10" s="1"/>
  <c r="BJ633" i="10"/>
  <c r="BC633" i="10"/>
  <c r="AC633" i="10"/>
  <c r="D633" i="10" s="1"/>
  <c r="CH633" i="10" s="1"/>
  <c r="AC566" i="10"/>
  <c r="AC565" i="10" s="1"/>
  <c r="AE565" i="10"/>
  <c r="AD565" i="10"/>
  <c r="AB565" i="10"/>
  <c r="AA565" i="10"/>
  <c r="Z565" i="10"/>
  <c r="Y565" i="10"/>
  <c r="X565" i="10"/>
  <c r="W565" i="10"/>
  <c r="V565" i="10"/>
  <c r="U565" i="10"/>
  <c r="T565" i="10"/>
  <c r="S565" i="10"/>
  <c r="R565" i="10"/>
  <c r="Q565" i="10"/>
  <c r="P565" i="10"/>
  <c r="O565" i="10"/>
  <c r="N565" i="10"/>
  <c r="M565" i="10"/>
  <c r="L565" i="10"/>
  <c r="K565" i="10"/>
  <c r="J565" i="10"/>
  <c r="I565" i="10"/>
  <c r="H565" i="10"/>
  <c r="G565" i="10"/>
  <c r="F565" i="10"/>
  <c r="E565" i="10"/>
  <c r="N564" i="10"/>
  <c r="AC564" i="10" s="1"/>
  <c r="AC563" i="10" s="1"/>
  <c r="AE563" i="10"/>
  <c r="AD563" i="10"/>
  <c r="AB563" i="10"/>
  <c r="AA563" i="10"/>
  <c r="Z563" i="10"/>
  <c r="Y563" i="10"/>
  <c r="X563" i="10"/>
  <c r="W563" i="10"/>
  <c r="V563" i="10"/>
  <c r="U563" i="10"/>
  <c r="T563" i="10"/>
  <c r="S563" i="10"/>
  <c r="R563" i="10"/>
  <c r="Q563" i="10"/>
  <c r="P563" i="10"/>
  <c r="O563" i="10"/>
  <c r="M563" i="10"/>
  <c r="L563" i="10"/>
  <c r="K563" i="10"/>
  <c r="J563" i="10"/>
  <c r="I563" i="10"/>
  <c r="H563" i="10"/>
  <c r="G563" i="10"/>
  <c r="F563" i="10"/>
  <c r="E563" i="10"/>
  <c r="AC632" i="10" l="1"/>
  <c r="AC812" i="10"/>
  <c r="D632" i="10"/>
  <c r="D812" i="10"/>
  <c r="N563" i="10"/>
  <c r="AC452" i="10"/>
  <c r="AC443" i="10"/>
  <c r="D443" i="10" s="1"/>
  <c r="D113" i="10" l="1"/>
  <c r="AC442" i="10"/>
  <c r="D442" i="10" s="1"/>
  <c r="D441" i="10"/>
  <c r="S310" i="5" l="1"/>
  <c r="T310" i="5"/>
  <c r="AC318" i="10"/>
  <c r="AC886" i="10" l="1"/>
  <c r="P12" i="36"/>
  <c r="P13" i="36"/>
  <c r="P15" i="36"/>
  <c r="P17" i="36"/>
  <c r="P18" i="36"/>
  <c r="P20" i="36"/>
  <c r="P21" i="36"/>
  <c r="P22" i="36"/>
  <c r="P23" i="36"/>
  <c r="P24" i="36"/>
  <c r="P25" i="36"/>
  <c r="P26" i="36"/>
  <c r="P28" i="36"/>
  <c r="P30" i="36"/>
  <c r="P32" i="36"/>
  <c r="P34" i="36"/>
  <c r="P36" i="36"/>
  <c r="P38" i="36"/>
  <c r="P39" i="36"/>
  <c r="P41" i="36"/>
  <c r="P43" i="36"/>
  <c r="P45" i="36"/>
  <c r="P47" i="36"/>
  <c r="P48" i="36"/>
  <c r="E185" i="11"/>
  <c r="C185" i="11"/>
  <c r="F185" i="11"/>
  <c r="D185" i="11"/>
  <c r="D130" i="11"/>
  <c r="C130" i="11"/>
  <c r="E130" i="11" l="1"/>
  <c r="M310" i="5" l="1"/>
  <c r="J310" i="5"/>
  <c r="K310" i="5"/>
  <c r="L310" i="5"/>
  <c r="V455" i="5" l="1"/>
  <c r="U455" i="5"/>
  <c r="V454" i="5"/>
  <c r="U454" i="5"/>
  <c r="N120" i="10" l="1"/>
  <c r="AC461" i="10"/>
  <c r="D461" i="10" s="1"/>
  <c r="AC460" i="10"/>
  <c r="N273" i="10"/>
  <c r="D460" i="10" l="1"/>
  <c r="S628" i="5" l="1"/>
  <c r="T628" i="5"/>
  <c r="K628" i="5"/>
  <c r="L628" i="5"/>
  <c r="M628" i="5"/>
  <c r="J628" i="5"/>
  <c r="S611" i="5"/>
  <c r="T611" i="5"/>
  <c r="K611" i="5"/>
  <c r="L611" i="5"/>
  <c r="M611" i="5"/>
  <c r="J611" i="5"/>
  <c r="U839" i="5" l="1"/>
  <c r="U838" i="5" s="1"/>
  <c r="R838" i="5"/>
  <c r="S838" i="5"/>
  <c r="T838" i="5"/>
  <c r="Q838" i="5"/>
  <c r="K838" i="5"/>
  <c r="L838" i="5"/>
  <c r="M838" i="5"/>
  <c r="J838" i="5"/>
  <c r="V838" i="5" s="1"/>
  <c r="V839" i="5"/>
  <c r="W838" i="5"/>
  <c r="D845" i="10"/>
  <c r="D844" i="10" s="1"/>
  <c r="E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E361" i="10"/>
  <c r="F361" i="10"/>
  <c r="G361" i="10"/>
  <c r="H361" i="10"/>
  <c r="I361" i="10"/>
  <c r="J361" i="10"/>
  <c r="K361" i="10"/>
  <c r="L361" i="10"/>
  <c r="M361" i="10"/>
  <c r="N361" i="10"/>
  <c r="O361" i="10"/>
  <c r="P361" i="10"/>
  <c r="Q361" i="10"/>
  <c r="R361" i="10"/>
  <c r="S361" i="10"/>
  <c r="T361" i="10"/>
  <c r="U361" i="10"/>
  <c r="V361" i="10"/>
  <c r="W361" i="10"/>
  <c r="X361" i="10"/>
  <c r="Y361" i="10"/>
  <c r="Z361" i="10"/>
  <c r="AA361" i="10"/>
  <c r="AB361" i="10"/>
  <c r="AD361" i="10"/>
  <c r="AE361" i="10"/>
  <c r="R316" i="10"/>
  <c r="E316" i="10"/>
  <c r="F316" i="10"/>
  <c r="G316" i="10"/>
  <c r="H316" i="10"/>
  <c r="I316" i="10"/>
  <c r="J316" i="10"/>
  <c r="K316" i="10"/>
  <c r="L316" i="10"/>
  <c r="M316" i="10"/>
  <c r="N316" i="10"/>
  <c r="O316" i="10"/>
  <c r="P316" i="10"/>
  <c r="Q316" i="10"/>
  <c r="S316" i="10"/>
  <c r="T316" i="10"/>
  <c r="U316" i="10"/>
  <c r="V316" i="10"/>
  <c r="W316" i="10"/>
  <c r="X316" i="10"/>
  <c r="Y316" i="10"/>
  <c r="Z316" i="10"/>
  <c r="AA316" i="10"/>
  <c r="AB316" i="10"/>
  <c r="AD316" i="10"/>
  <c r="AE316" i="10"/>
  <c r="E634" i="10"/>
  <c r="F634" i="10"/>
  <c r="G634" i="10"/>
  <c r="H634" i="10"/>
  <c r="I634" i="10"/>
  <c r="J634" i="10"/>
  <c r="K634" i="10"/>
  <c r="L634" i="10"/>
  <c r="M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D634" i="10"/>
  <c r="AE634" i="10"/>
  <c r="E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D814" i="10"/>
  <c r="AE814" i="10"/>
  <c r="E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D617" i="10"/>
  <c r="AE617" i="10"/>
  <c r="W879" i="5" l="1"/>
  <c r="W877" i="5"/>
  <c r="W875" i="5"/>
  <c r="W873" i="5"/>
  <c r="W871" i="5"/>
  <c r="W869" i="5"/>
  <c r="W867" i="5"/>
  <c r="W865" i="5"/>
  <c r="U880" i="5"/>
  <c r="U879" i="5" s="1"/>
  <c r="U878" i="5"/>
  <c r="U877" i="5" s="1"/>
  <c r="U876" i="5"/>
  <c r="U875" i="5" s="1"/>
  <c r="U874" i="5"/>
  <c r="U873" i="5" s="1"/>
  <c r="U872" i="5"/>
  <c r="U871" i="5" s="1"/>
  <c r="U870" i="5"/>
  <c r="U869" i="5" s="1"/>
  <c r="U868" i="5"/>
  <c r="U867" i="5" s="1"/>
  <c r="U866" i="5"/>
  <c r="U865" i="5" s="1"/>
  <c r="R873" i="5"/>
  <c r="S873" i="5"/>
  <c r="T873" i="5"/>
  <c r="R875" i="5"/>
  <c r="S875" i="5"/>
  <c r="T875" i="5"/>
  <c r="R877" i="5"/>
  <c r="S877" i="5"/>
  <c r="T877" i="5"/>
  <c r="R879" i="5"/>
  <c r="S879" i="5"/>
  <c r="T879" i="5"/>
  <c r="Q879" i="5"/>
  <c r="Q877" i="5"/>
  <c r="Q875" i="5"/>
  <c r="Q873" i="5"/>
  <c r="R871" i="5"/>
  <c r="S871" i="5"/>
  <c r="T871" i="5"/>
  <c r="R869" i="5"/>
  <c r="S869" i="5"/>
  <c r="T869" i="5"/>
  <c r="R867" i="5"/>
  <c r="S867" i="5"/>
  <c r="T867" i="5"/>
  <c r="R865" i="5"/>
  <c r="S865" i="5"/>
  <c r="T865" i="5"/>
  <c r="Q871" i="5"/>
  <c r="Q869" i="5"/>
  <c r="Q867" i="5"/>
  <c r="Q865" i="5"/>
  <c r="V860" i="5"/>
  <c r="V862" i="5"/>
  <c r="V864" i="5"/>
  <c r="V866" i="5"/>
  <c r="V868" i="5"/>
  <c r="V870" i="5"/>
  <c r="V872" i="5"/>
  <c r="V874" i="5"/>
  <c r="V876" i="5"/>
  <c r="V878" i="5"/>
  <c r="V880" i="5"/>
  <c r="U850" i="5"/>
  <c r="K879" i="5"/>
  <c r="L879" i="5"/>
  <c r="M879" i="5"/>
  <c r="K877" i="5"/>
  <c r="L877" i="5"/>
  <c r="M877" i="5"/>
  <c r="K875" i="5"/>
  <c r="L875" i="5"/>
  <c r="M875" i="5"/>
  <c r="K873" i="5"/>
  <c r="L873" i="5"/>
  <c r="M873" i="5"/>
  <c r="K871" i="5"/>
  <c r="L871" i="5"/>
  <c r="M871" i="5"/>
  <c r="K869" i="5"/>
  <c r="L869" i="5"/>
  <c r="M869" i="5"/>
  <c r="K867" i="5"/>
  <c r="L867" i="5"/>
  <c r="M867" i="5"/>
  <c r="K865" i="5"/>
  <c r="L865" i="5"/>
  <c r="M865" i="5"/>
  <c r="J879" i="5"/>
  <c r="J877" i="5"/>
  <c r="J875" i="5"/>
  <c r="J873" i="5"/>
  <c r="J871" i="5"/>
  <c r="J869" i="5"/>
  <c r="J867" i="5"/>
  <c r="J865" i="5"/>
  <c r="D886" i="10"/>
  <c r="D885" i="10" s="1"/>
  <c r="AC884" i="10"/>
  <c r="D884" i="10" s="1"/>
  <c r="D883" i="10" s="1"/>
  <c r="AC882" i="10"/>
  <c r="D882" i="10" s="1"/>
  <c r="D881" i="10" s="1"/>
  <c r="AC880" i="10"/>
  <c r="AC879" i="10" s="1"/>
  <c r="AC878" i="10"/>
  <c r="D878" i="10" s="1"/>
  <c r="D877" i="10" s="1"/>
  <c r="AC876" i="10"/>
  <c r="AC875" i="10" s="1"/>
  <c r="AC874" i="10"/>
  <c r="D874" i="10" s="1"/>
  <c r="D873" i="10" s="1"/>
  <c r="AC872" i="10"/>
  <c r="D872" i="10" s="1"/>
  <c r="D871" i="10" s="1"/>
  <c r="E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D885" i="10"/>
  <c r="AE885" i="10"/>
  <c r="E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D883" i="10"/>
  <c r="AE883" i="10"/>
  <c r="E881" i="10"/>
  <c r="F881" i="10"/>
  <c r="G881" i="10"/>
  <c r="H881" i="10"/>
  <c r="I881" i="10"/>
  <c r="J881" i="10"/>
  <c r="K881" i="10"/>
  <c r="L881" i="10"/>
  <c r="M881" i="10"/>
  <c r="BC613" i="10" s="1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D881" i="10"/>
  <c r="AE881" i="10"/>
  <c r="E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D879" i="10"/>
  <c r="AE879" i="10"/>
  <c r="E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D877" i="10"/>
  <c r="AE877" i="10"/>
  <c r="AE875" i="10"/>
  <c r="E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D875" i="10"/>
  <c r="E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D873" i="10"/>
  <c r="AE873" i="10"/>
  <c r="E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D871" i="10"/>
  <c r="AE871" i="10"/>
  <c r="V865" i="5" l="1"/>
  <c r="V869" i="5"/>
  <c r="D880" i="10"/>
  <c r="D879" i="10" s="1"/>
  <c r="AC877" i="10"/>
  <c r="V871" i="5"/>
  <c r="V873" i="5"/>
  <c r="V875" i="5"/>
  <c r="V879" i="5"/>
  <c r="V877" i="5"/>
  <c r="AC871" i="10"/>
  <c r="D876" i="10"/>
  <c r="D875" i="10" s="1"/>
  <c r="V867" i="5"/>
  <c r="AC885" i="10"/>
  <c r="AC883" i="10"/>
  <c r="AC881" i="10"/>
  <c r="D856" i="10"/>
  <c r="AC873" i="10"/>
  <c r="K578" i="5" l="1"/>
  <c r="L578" i="5"/>
  <c r="M578" i="5"/>
  <c r="J578" i="5"/>
  <c r="V578" i="5" s="1"/>
  <c r="U579" i="5"/>
  <c r="U578" i="5" s="1"/>
  <c r="T578" i="5"/>
  <c r="S578" i="5"/>
  <c r="V579" i="5"/>
  <c r="V581" i="5"/>
  <c r="T576" i="5"/>
  <c r="S576" i="5"/>
  <c r="K576" i="5"/>
  <c r="L576" i="5"/>
  <c r="M576" i="5"/>
  <c r="J576" i="5"/>
  <c r="N366" i="10"/>
  <c r="N357" i="10"/>
  <c r="N585" i="10"/>
  <c r="E584" i="10" l="1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D584" i="10"/>
  <c r="AE584" i="10"/>
  <c r="AC585" i="10"/>
  <c r="AC584" i="10" s="1"/>
  <c r="E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D582" i="10"/>
  <c r="AE582" i="10"/>
  <c r="V396" i="5"/>
  <c r="V397" i="5"/>
  <c r="V398" i="5"/>
  <c r="V399" i="5"/>
  <c r="V400" i="5"/>
  <c r="V401" i="5"/>
  <c r="V402" i="5"/>
  <c r="V403" i="5"/>
  <c r="V404" i="5"/>
  <c r="V405" i="5"/>
  <c r="V406" i="5"/>
  <c r="V407" i="5"/>
  <c r="V408" i="5"/>
  <c r="V409" i="5"/>
  <c r="V410" i="5"/>
  <c r="V411" i="5"/>
  <c r="V412" i="5"/>
  <c r="V413" i="5"/>
  <c r="V414" i="5"/>
  <c r="V415" i="5"/>
  <c r="V695" i="5"/>
  <c r="V416" i="5"/>
  <c r="V417" i="5"/>
  <c r="V418" i="5"/>
  <c r="V419" i="5"/>
  <c r="V420" i="5"/>
  <c r="V421" i="5"/>
  <c r="V422" i="5"/>
  <c r="V423" i="5"/>
  <c r="V424" i="5"/>
  <c r="V425" i="5"/>
  <c r="V426" i="5"/>
  <c r="V427" i="5"/>
  <c r="V428" i="5"/>
  <c r="V429" i="5"/>
  <c r="V430" i="5"/>
  <c r="V431" i="5"/>
  <c r="V432" i="5"/>
  <c r="V433" i="5"/>
  <c r="V434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AC438" i="10"/>
  <c r="D438" i="10" s="1"/>
  <c r="AC412" i="10"/>
  <c r="D412" i="10" s="1"/>
  <c r="CH412" i="10" s="1"/>
  <c r="AC411" i="10"/>
  <c r="D411" i="10" s="1"/>
  <c r="CH411" i="10" s="1"/>
  <c r="AC440" i="10"/>
  <c r="N405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99" i="10"/>
  <c r="D100" i="10"/>
  <c r="E114" i="10"/>
  <c r="F114" i="10"/>
  <c r="G114" i="10"/>
  <c r="H114" i="10"/>
  <c r="I114" i="10"/>
  <c r="J114" i="10"/>
  <c r="K114" i="10"/>
  <c r="L114" i="10"/>
  <c r="M114" i="10"/>
  <c r="BC114" i="10" s="1"/>
  <c r="O114" i="10"/>
  <c r="P114" i="10"/>
  <c r="Q114" i="10"/>
  <c r="R114" i="10"/>
  <c r="S114" i="10"/>
  <c r="T114" i="10"/>
  <c r="U114" i="10"/>
  <c r="V114" i="10"/>
  <c r="W114" i="10"/>
  <c r="X114" i="10"/>
  <c r="Y114" i="10"/>
  <c r="Z114" i="10"/>
  <c r="AA114" i="10"/>
  <c r="AB114" i="10"/>
  <c r="AD114" i="10"/>
  <c r="AE114" i="10"/>
  <c r="BJ114" i="10"/>
  <c r="AC115" i="10"/>
  <c r="D115" i="10" s="1"/>
  <c r="BC115" i="10"/>
  <c r="BJ115" i="10"/>
  <c r="AC116" i="10"/>
  <c r="D116" i="10" s="1"/>
  <c r="CH116" i="10" s="1"/>
  <c r="BC116" i="10"/>
  <c r="BJ116" i="10"/>
  <c r="AC117" i="10"/>
  <c r="D117" i="10" s="1"/>
  <c r="CH117" i="10" s="1"/>
  <c r="AC118" i="10"/>
  <c r="D118" i="10" s="1"/>
  <c r="CH118" i="10" s="1"/>
  <c r="BC118" i="10"/>
  <c r="BJ118" i="10"/>
  <c r="AC119" i="10"/>
  <c r="D119" i="10" s="1"/>
  <c r="CH119" i="10" s="1"/>
  <c r="AC120" i="10"/>
  <c r="D120" i="10" s="1"/>
  <c r="CH120" i="10" s="1"/>
  <c r="BC120" i="10"/>
  <c r="BJ120" i="10"/>
  <c r="AC121" i="10"/>
  <c r="D121" i="10" s="1"/>
  <c r="CH121" i="10" s="1"/>
  <c r="BC121" i="10"/>
  <c r="BJ121" i="10"/>
  <c r="AC122" i="10"/>
  <c r="D122" i="10" s="1"/>
  <c r="CH122" i="10" s="1"/>
  <c r="AC459" i="10"/>
  <c r="D459" i="10" s="1"/>
  <c r="CH459" i="10" s="1"/>
  <c r="AC123" i="10"/>
  <c r="D123" i="10" s="1"/>
  <c r="CH123" i="10" s="1"/>
  <c r="AC124" i="10"/>
  <c r="D124" i="10" s="1"/>
  <c r="CH124" i="10" s="1"/>
  <c r="AC125" i="10"/>
  <c r="D125" i="10" s="1"/>
  <c r="CH125" i="10" s="1"/>
  <c r="N114" i="10"/>
  <c r="Q46" i="36"/>
  <c r="J46" i="36"/>
  <c r="K46" i="36"/>
  <c r="L46" i="36"/>
  <c r="I46" i="36"/>
  <c r="P46" i="36" s="1"/>
  <c r="B48" i="36"/>
  <c r="G47" i="35"/>
  <c r="H47" i="35"/>
  <c r="I47" i="35"/>
  <c r="J47" i="35"/>
  <c r="K47" i="35"/>
  <c r="L47" i="35"/>
  <c r="M47" i="35"/>
  <c r="N47" i="35"/>
  <c r="O47" i="35"/>
  <c r="P47" i="35"/>
  <c r="Q47" i="35"/>
  <c r="R47" i="35"/>
  <c r="S47" i="35"/>
  <c r="T47" i="35"/>
  <c r="U47" i="35"/>
  <c r="V47" i="35"/>
  <c r="W47" i="35"/>
  <c r="X47" i="35"/>
  <c r="Y47" i="35"/>
  <c r="Z47" i="35"/>
  <c r="AA47" i="35"/>
  <c r="AB47" i="35"/>
  <c r="AC47" i="35"/>
  <c r="AD47" i="35"/>
  <c r="AF47" i="35"/>
  <c r="AG47" i="35"/>
  <c r="F49" i="35"/>
  <c r="B49" i="35"/>
  <c r="AC405" i="10" l="1"/>
  <c r="D405" i="10" s="1"/>
  <c r="CH405" i="10" s="1"/>
  <c r="D585" i="10"/>
  <c r="D584" i="10" s="1"/>
  <c r="CH115" i="10"/>
  <c r="D126" i="10"/>
  <c r="CH126" i="10" s="1"/>
  <c r="AC114" i="10"/>
  <c r="D114" i="10" l="1"/>
  <c r="CH114" i="10" s="1"/>
  <c r="D10" i="37"/>
  <c r="D9" i="37" s="1"/>
  <c r="E10" i="37"/>
  <c r="E9" i="37" s="1"/>
  <c r="F10" i="37"/>
  <c r="F9" i="37" s="1"/>
  <c r="C10" i="37"/>
  <c r="C9" i="37" s="1"/>
  <c r="B47" i="36" l="1"/>
  <c r="B45" i="36"/>
  <c r="B43" i="36"/>
  <c r="B41" i="36"/>
  <c r="B39" i="36"/>
  <c r="B38" i="36"/>
  <c r="B36" i="36"/>
  <c r="B34" i="36"/>
  <c r="B32" i="36"/>
  <c r="B30" i="36"/>
  <c r="B28" i="36"/>
  <c r="B26" i="36"/>
  <c r="B25" i="36"/>
  <c r="B24" i="36"/>
  <c r="B23" i="36"/>
  <c r="B22" i="36"/>
  <c r="B21" i="36"/>
  <c r="B20" i="36"/>
  <c r="B18" i="36"/>
  <c r="B17" i="36"/>
  <c r="B15" i="36"/>
  <c r="B13" i="36"/>
  <c r="B12" i="36"/>
  <c r="AE48" i="35" l="1"/>
  <c r="B48" i="35"/>
  <c r="F48" i="35" l="1"/>
  <c r="F47" i="35" s="1"/>
  <c r="AE47" i="35"/>
  <c r="D201" i="11"/>
  <c r="D200" i="11" s="1"/>
  <c r="E201" i="11"/>
  <c r="E200" i="11" s="1"/>
  <c r="F201" i="11"/>
  <c r="F200" i="11" s="1"/>
  <c r="C201" i="11"/>
  <c r="C200" i="11" s="1"/>
  <c r="U889" i="5"/>
  <c r="U888" i="5" s="1"/>
  <c r="U887" i="5"/>
  <c r="U886" i="5" s="1"/>
  <c r="U885" i="5"/>
  <c r="U884" i="5" s="1"/>
  <c r="R888" i="5"/>
  <c r="S888" i="5"/>
  <c r="T888" i="5"/>
  <c r="R886" i="5"/>
  <c r="S886" i="5"/>
  <c r="T886" i="5"/>
  <c r="R884" i="5"/>
  <c r="S884" i="5"/>
  <c r="T884" i="5"/>
  <c r="W888" i="5"/>
  <c r="W886" i="5"/>
  <c r="W884" i="5"/>
  <c r="K884" i="5"/>
  <c r="L884" i="5"/>
  <c r="M884" i="5"/>
  <c r="V885" i="5"/>
  <c r="V887" i="5"/>
  <c r="V889" i="5"/>
  <c r="Q888" i="5"/>
  <c r="Q886" i="5"/>
  <c r="Q884" i="5"/>
  <c r="K888" i="5"/>
  <c r="L888" i="5"/>
  <c r="M888" i="5"/>
  <c r="K886" i="5"/>
  <c r="L886" i="5"/>
  <c r="M886" i="5"/>
  <c r="J888" i="5"/>
  <c r="J886" i="5"/>
  <c r="J884" i="5"/>
  <c r="E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E892" i="10"/>
  <c r="E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E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D895" i="10"/>
  <c r="D894" i="10" s="1"/>
  <c r="D893" i="10"/>
  <c r="D892" i="10" s="1"/>
  <c r="D891" i="10"/>
  <c r="D890" i="10" s="1"/>
  <c r="T883" i="5" l="1"/>
  <c r="T882" i="5" s="1"/>
  <c r="L883" i="5"/>
  <c r="L882" i="5" s="1"/>
  <c r="W889" i="10"/>
  <c r="W888" i="10" s="1"/>
  <c r="K889" i="10"/>
  <c r="K888" i="10" s="1"/>
  <c r="G889" i="10"/>
  <c r="G888" i="10" s="1"/>
  <c r="AA889" i="10"/>
  <c r="AA888" i="10" s="1"/>
  <c r="S889" i="10"/>
  <c r="S888" i="10" s="1"/>
  <c r="O889" i="10"/>
  <c r="O888" i="10" s="1"/>
  <c r="AE889" i="10"/>
  <c r="AE888" i="10" s="1"/>
  <c r="S883" i="5"/>
  <c r="S882" i="5" s="1"/>
  <c r="V888" i="5"/>
  <c r="R883" i="5"/>
  <c r="R882" i="5" s="1"/>
  <c r="V886" i="5"/>
  <c r="Q883" i="5"/>
  <c r="Q882" i="5" s="1"/>
  <c r="W883" i="5"/>
  <c r="W882" i="5" s="1"/>
  <c r="M883" i="5"/>
  <c r="M882" i="5" s="1"/>
  <c r="V884" i="5"/>
  <c r="J883" i="5"/>
  <c r="J882" i="5" s="1"/>
  <c r="U883" i="5"/>
  <c r="U882" i="5" s="1"/>
  <c r="K883" i="5"/>
  <c r="K882" i="5" s="1"/>
  <c r="AD889" i="10"/>
  <c r="AD888" i="10" s="1"/>
  <c r="Z889" i="10"/>
  <c r="Z888" i="10" s="1"/>
  <c r="V889" i="10"/>
  <c r="V888" i="10" s="1"/>
  <c r="R889" i="10"/>
  <c r="R888" i="10" s="1"/>
  <c r="N889" i="10"/>
  <c r="N888" i="10" s="1"/>
  <c r="J889" i="10"/>
  <c r="J888" i="10" s="1"/>
  <c r="F889" i="10"/>
  <c r="F888" i="10" s="1"/>
  <c r="AC889" i="10"/>
  <c r="AC888" i="10" s="1"/>
  <c r="Y889" i="10"/>
  <c r="Y888" i="10" s="1"/>
  <c r="U889" i="10"/>
  <c r="U888" i="10" s="1"/>
  <c r="Q889" i="10"/>
  <c r="Q888" i="10" s="1"/>
  <c r="M889" i="10"/>
  <c r="M888" i="10" s="1"/>
  <c r="I889" i="10"/>
  <c r="I888" i="10" s="1"/>
  <c r="E889" i="10"/>
  <c r="E888" i="10" s="1"/>
  <c r="AB889" i="10"/>
  <c r="AB888" i="10" s="1"/>
  <c r="X889" i="10"/>
  <c r="X888" i="10" s="1"/>
  <c r="T889" i="10"/>
  <c r="T888" i="10" s="1"/>
  <c r="P889" i="10"/>
  <c r="P888" i="10" s="1"/>
  <c r="L889" i="10"/>
  <c r="L888" i="10" s="1"/>
  <c r="H889" i="10"/>
  <c r="H888" i="10" s="1"/>
  <c r="D889" i="10"/>
  <c r="D888" i="10" s="1"/>
  <c r="V882" i="5" l="1"/>
  <c r="V883" i="5"/>
  <c r="CH888" i="10"/>
  <c r="BS888" i="10"/>
  <c r="BS889" i="10"/>
  <c r="CH889" i="10"/>
  <c r="C38" i="9" l="1"/>
  <c r="U864" i="5" l="1"/>
  <c r="U863" i="5" s="1"/>
  <c r="T863" i="5"/>
  <c r="S863" i="5"/>
  <c r="R863" i="5"/>
  <c r="Q863" i="5"/>
  <c r="U862" i="5"/>
  <c r="U861" i="5" s="1"/>
  <c r="T861" i="5"/>
  <c r="S861" i="5"/>
  <c r="R861" i="5"/>
  <c r="Q861" i="5"/>
  <c r="U860" i="5"/>
  <c r="U859" i="5" s="1"/>
  <c r="T859" i="5"/>
  <c r="S859" i="5"/>
  <c r="U849" i="5"/>
  <c r="U848" i="5"/>
  <c r="U845" i="5"/>
  <c r="T845" i="5"/>
  <c r="S845" i="5"/>
  <c r="R845" i="5"/>
  <c r="Q845" i="5"/>
  <c r="U847" i="5" l="1"/>
  <c r="U844" i="5" s="1"/>
  <c r="U843" i="5" s="1"/>
  <c r="Q844" i="5"/>
  <c r="Q843" i="5" s="1"/>
  <c r="R844" i="5"/>
  <c r="R843" i="5" s="1"/>
  <c r="S844" i="5"/>
  <c r="S843" i="5" s="1"/>
  <c r="T844" i="5"/>
  <c r="T843" i="5" s="1"/>
  <c r="F184" i="11"/>
  <c r="K381" i="5"/>
  <c r="L381" i="5"/>
  <c r="M381" i="5"/>
  <c r="J381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D23" i="10" l="1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440" i="10"/>
  <c r="D53" i="10"/>
  <c r="D54" i="10"/>
  <c r="D55" i="10"/>
  <c r="D56" i="10"/>
  <c r="D448" i="10"/>
  <c r="D57" i="10"/>
  <c r="D449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22" i="10"/>
  <c r="D74" i="10" l="1"/>
  <c r="D21" i="10" s="1"/>
  <c r="N637" i="10"/>
  <c r="N634" i="10" s="1"/>
  <c r="AC652" i="10"/>
  <c r="BV74" i="10" l="1"/>
  <c r="AD180" i="10"/>
  <c r="AD171" i="10" s="1"/>
  <c r="W863" i="5" l="1"/>
  <c r="W861" i="5"/>
  <c r="W859" i="5"/>
  <c r="V846" i="5"/>
  <c r="V848" i="5"/>
  <c r="K863" i="5"/>
  <c r="L863" i="5"/>
  <c r="M863" i="5"/>
  <c r="J863" i="5"/>
  <c r="V863" i="5" s="1"/>
  <c r="K861" i="5"/>
  <c r="L861" i="5"/>
  <c r="M861" i="5"/>
  <c r="J861" i="5"/>
  <c r="V861" i="5" s="1"/>
  <c r="K859" i="5"/>
  <c r="L859" i="5"/>
  <c r="M859" i="5"/>
  <c r="J859" i="5"/>
  <c r="V859" i="5" s="1"/>
  <c r="V847" i="5"/>
  <c r="E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D869" i="10"/>
  <c r="AE869" i="10"/>
  <c r="E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D867" i="10"/>
  <c r="AE867" i="10"/>
  <c r="E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D865" i="10"/>
  <c r="AE865" i="10"/>
  <c r="AC870" i="10"/>
  <c r="D870" i="10" s="1"/>
  <c r="D869" i="10" s="1"/>
  <c r="AC868" i="10"/>
  <c r="D868" i="10" s="1"/>
  <c r="D867" i="10" s="1"/>
  <c r="AC866" i="10"/>
  <c r="D866" i="10" s="1"/>
  <c r="D865" i="10" s="1"/>
  <c r="AC855" i="10"/>
  <c r="D855" i="10" s="1"/>
  <c r="AC854" i="10"/>
  <c r="V383" i="5"/>
  <c r="V384" i="5"/>
  <c r="V385" i="5"/>
  <c r="V386" i="5"/>
  <c r="U383" i="5"/>
  <c r="U384" i="5"/>
  <c r="U385" i="5"/>
  <c r="U386" i="5"/>
  <c r="S381" i="5"/>
  <c r="T381" i="5"/>
  <c r="S376" i="5"/>
  <c r="T376" i="5"/>
  <c r="K376" i="5"/>
  <c r="L376" i="5"/>
  <c r="M376" i="5"/>
  <c r="J376" i="5"/>
  <c r="AC853" i="10" l="1"/>
  <c r="D854" i="10"/>
  <c r="D853" i="10" s="1"/>
  <c r="AC869" i="10"/>
  <c r="AC867" i="10"/>
  <c r="AC865" i="10"/>
  <c r="E387" i="10"/>
  <c r="F387" i="10"/>
  <c r="G387" i="10"/>
  <c r="H387" i="10"/>
  <c r="I387" i="10"/>
  <c r="J387" i="10"/>
  <c r="K387" i="10"/>
  <c r="L387" i="10"/>
  <c r="M387" i="10"/>
  <c r="N387" i="10"/>
  <c r="O387" i="10"/>
  <c r="P387" i="10"/>
  <c r="Q387" i="10"/>
  <c r="R387" i="10"/>
  <c r="S387" i="10"/>
  <c r="T387" i="10"/>
  <c r="U387" i="10"/>
  <c r="V387" i="10"/>
  <c r="W387" i="10"/>
  <c r="X387" i="10"/>
  <c r="Y387" i="10"/>
  <c r="Z387" i="10"/>
  <c r="AA387" i="10"/>
  <c r="AB387" i="10"/>
  <c r="AD387" i="10"/>
  <c r="AE387" i="10"/>
  <c r="D389" i="10"/>
  <c r="D390" i="10"/>
  <c r="D391" i="10"/>
  <c r="D392" i="10"/>
  <c r="N428" i="10"/>
  <c r="N401" i="10" s="1"/>
  <c r="U167" i="5" l="1"/>
  <c r="U168" i="5"/>
  <c r="U169" i="5"/>
  <c r="U170" i="5"/>
  <c r="U171" i="5"/>
  <c r="U172" i="5"/>
  <c r="U173" i="5"/>
  <c r="U174" i="5"/>
  <c r="U175" i="5"/>
  <c r="U176" i="5"/>
  <c r="U177" i="5"/>
  <c r="U178" i="5"/>
  <c r="U179" i="5"/>
  <c r="U180" i="5"/>
  <c r="U181" i="5"/>
  <c r="U182" i="5"/>
  <c r="U183" i="5"/>
  <c r="K165" i="5"/>
  <c r="L165" i="5"/>
  <c r="M165" i="5"/>
  <c r="J165" i="5"/>
  <c r="W845" i="5"/>
  <c r="K845" i="5"/>
  <c r="K844" i="5" s="1"/>
  <c r="L845" i="5"/>
  <c r="L844" i="5" s="1"/>
  <c r="M845" i="5"/>
  <c r="M844" i="5" s="1"/>
  <c r="J845" i="5"/>
  <c r="J844" i="5" s="1"/>
  <c r="E851" i="10"/>
  <c r="E850" i="10" s="1"/>
  <c r="E849" i="10" s="1"/>
  <c r="F851" i="10"/>
  <c r="F850" i="10" s="1"/>
  <c r="F849" i="10" s="1"/>
  <c r="G851" i="10"/>
  <c r="G850" i="10" s="1"/>
  <c r="G849" i="10" s="1"/>
  <c r="H851" i="10"/>
  <c r="H850" i="10" s="1"/>
  <c r="H849" i="10" s="1"/>
  <c r="I851" i="10"/>
  <c r="I850" i="10" s="1"/>
  <c r="I849" i="10" s="1"/>
  <c r="J851" i="10"/>
  <c r="J850" i="10" s="1"/>
  <c r="J849" i="10" s="1"/>
  <c r="K851" i="10"/>
  <c r="K850" i="10" s="1"/>
  <c r="K849" i="10" s="1"/>
  <c r="L851" i="10"/>
  <c r="L850" i="10" s="1"/>
  <c r="L849" i="10" s="1"/>
  <c r="M851" i="10"/>
  <c r="M850" i="10" s="1"/>
  <c r="M849" i="10" s="1"/>
  <c r="N851" i="10"/>
  <c r="N850" i="10" s="1"/>
  <c r="N849" i="10" s="1"/>
  <c r="O851" i="10"/>
  <c r="O850" i="10" s="1"/>
  <c r="O849" i="10" s="1"/>
  <c r="P851" i="10"/>
  <c r="P850" i="10" s="1"/>
  <c r="P849" i="10" s="1"/>
  <c r="Q851" i="10"/>
  <c r="Q850" i="10" s="1"/>
  <c r="Q849" i="10" s="1"/>
  <c r="R851" i="10"/>
  <c r="R850" i="10" s="1"/>
  <c r="R849" i="10" s="1"/>
  <c r="S851" i="10"/>
  <c r="S850" i="10" s="1"/>
  <c r="S849" i="10" s="1"/>
  <c r="T851" i="10"/>
  <c r="T850" i="10" s="1"/>
  <c r="T849" i="10" s="1"/>
  <c r="U851" i="10"/>
  <c r="U850" i="10" s="1"/>
  <c r="U849" i="10" s="1"/>
  <c r="V851" i="10"/>
  <c r="V850" i="10" s="1"/>
  <c r="V849" i="10" s="1"/>
  <c r="W851" i="10"/>
  <c r="W850" i="10" s="1"/>
  <c r="W849" i="10" s="1"/>
  <c r="X851" i="10"/>
  <c r="X850" i="10" s="1"/>
  <c r="X849" i="10" s="1"/>
  <c r="Y851" i="10"/>
  <c r="Y850" i="10" s="1"/>
  <c r="Y849" i="10" s="1"/>
  <c r="Z851" i="10"/>
  <c r="Z850" i="10" s="1"/>
  <c r="Z849" i="10" s="1"/>
  <c r="AA851" i="10"/>
  <c r="AA850" i="10" s="1"/>
  <c r="AA849" i="10" s="1"/>
  <c r="AB851" i="10"/>
  <c r="AB850" i="10" s="1"/>
  <c r="AB849" i="10" s="1"/>
  <c r="AD851" i="10"/>
  <c r="AD850" i="10" s="1"/>
  <c r="AD849" i="10" s="1"/>
  <c r="AE851" i="10"/>
  <c r="AE850" i="10" s="1"/>
  <c r="AE849" i="10" s="1"/>
  <c r="E184" i="11"/>
  <c r="D184" i="11"/>
  <c r="C184" i="11"/>
  <c r="C32" i="9"/>
  <c r="C14" i="9"/>
  <c r="D852" i="10"/>
  <c r="W844" i="5" l="1"/>
  <c r="W843" i="5" s="1"/>
  <c r="J843" i="5"/>
  <c r="L843" i="5"/>
  <c r="K843" i="5"/>
  <c r="M843" i="5"/>
  <c r="V845" i="5"/>
  <c r="D851" i="10"/>
  <c r="AC851" i="10"/>
  <c r="AC850" i="10" s="1"/>
  <c r="AC849" i="10" s="1"/>
  <c r="D850" i="10" l="1"/>
  <c r="D849" i="10" s="1"/>
  <c r="BS849" i="10" s="1"/>
  <c r="V844" i="5"/>
  <c r="V843" i="5"/>
  <c r="BS850" i="10" l="1"/>
  <c r="CH849" i="10"/>
  <c r="CH850" i="10"/>
  <c r="E293" i="10"/>
  <c r="F293" i="10"/>
  <c r="G293" i="10"/>
  <c r="H293" i="10"/>
  <c r="I293" i="10"/>
  <c r="J293" i="10"/>
  <c r="K293" i="10"/>
  <c r="L293" i="10"/>
  <c r="M293" i="10"/>
  <c r="O293" i="10"/>
  <c r="P293" i="10"/>
  <c r="Q293" i="10"/>
  <c r="R293" i="10"/>
  <c r="S293" i="10"/>
  <c r="T293" i="10"/>
  <c r="U293" i="10"/>
  <c r="V293" i="10"/>
  <c r="W293" i="10"/>
  <c r="X293" i="10"/>
  <c r="Y293" i="10"/>
  <c r="Z293" i="10"/>
  <c r="AA293" i="10"/>
  <c r="AB293" i="10"/>
  <c r="AD293" i="10"/>
  <c r="AE293" i="10"/>
  <c r="AC525" i="10"/>
  <c r="AC462" i="10" l="1"/>
  <c r="D462" i="10" s="1"/>
  <c r="AC706" i="10"/>
  <c r="AC231" i="10" l="1"/>
  <c r="T287" i="5" l="1"/>
  <c r="S287" i="5"/>
  <c r="K209" i="5"/>
  <c r="L209" i="5"/>
  <c r="M209" i="5"/>
  <c r="J209" i="5"/>
  <c r="V214" i="5"/>
  <c r="U214" i="5"/>
  <c r="BJ220" i="10"/>
  <c r="BC220" i="10"/>
  <c r="D220" i="10"/>
  <c r="CH220" i="10" s="1"/>
  <c r="V90" i="5" l="1"/>
  <c r="V91" i="5"/>
  <c r="V92" i="5"/>
  <c r="L513" i="5"/>
  <c r="L527" i="5"/>
  <c r="L536" i="5"/>
  <c r="L538" i="5"/>
  <c r="L543" i="5"/>
  <c r="L545" i="5"/>
  <c r="L547" i="5"/>
  <c r="L549" i="5"/>
  <c r="L553" i="5"/>
  <c r="L555" i="5"/>
  <c r="L557" i="5"/>
  <c r="L559" i="5"/>
  <c r="L561" i="5"/>
  <c r="L567" i="5"/>
  <c r="L569" i="5"/>
  <c r="L571" i="5"/>
  <c r="L574" i="5"/>
  <c r="L586" i="5"/>
  <c r="L589" i="5"/>
  <c r="L591" i="5"/>
  <c r="L593" i="5"/>
  <c r="L602" i="5"/>
  <c r="L604" i="5"/>
  <c r="L609" i="5"/>
  <c r="L624" i="5"/>
  <c r="L626" i="5"/>
  <c r="L632" i="5"/>
  <c r="L635" i="5"/>
  <c r="L638" i="5"/>
  <c r="L640" i="5"/>
  <c r="L642" i="5"/>
  <c r="L647" i="5"/>
  <c r="L649" i="5"/>
  <c r="L651" i="5"/>
  <c r="L653" i="5"/>
  <c r="L656" i="5"/>
  <c r="L696" i="5"/>
  <c r="L701" i="5"/>
  <c r="L710" i="5"/>
  <c r="L720" i="5"/>
  <c r="L731" i="5"/>
  <c r="L734" i="5"/>
  <c r="L738" i="5"/>
  <c r="L740" i="5"/>
  <c r="L744" i="5"/>
  <c r="L746" i="5"/>
  <c r="L748" i="5"/>
  <c r="L750" i="5"/>
  <c r="L752" i="5"/>
  <c r="L754" i="5"/>
  <c r="L758" i="5"/>
  <c r="L760" i="5"/>
  <c r="L762" i="5"/>
  <c r="L764" i="5"/>
  <c r="L766" i="5"/>
  <c r="L768" i="5"/>
  <c r="L770" i="5"/>
  <c r="L776" i="5"/>
  <c r="L779" i="5"/>
  <c r="L781" i="5"/>
  <c r="L784" i="5"/>
  <c r="L787" i="5"/>
  <c r="L790" i="5"/>
  <c r="L796" i="5"/>
  <c r="L798" i="5"/>
  <c r="L800" i="5"/>
  <c r="L802" i="5"/>
  <c r="L804" i="5"/>
  <c r="L806" i="5"/>
  <c r="L808" i="5"/>
  <c r="L811" i="5"/>
  <c r="L813" i="5"/>
  <c r="L815" i="5"/>
  <c r="L817" i="5"/>
  <c r="L819" i="5"/>
  <c r="L821" i="5"/>
  <c r="L823" i="5"/>
  <c r="L825" i="5"/>
  <c r="L827" i="5"/>
  <c r="L830" i="5"/>
  <c r="L394" i="5" l="1"/>
  <c r="L659" i="5"/>
  <c r="T571" i="5"/>
  <c r="S571" i="5"/>
  <c r="K571" i="5"/>
  <c r="M571" i="5"/>
  <c r="J571" i="5"/>
  <c r="K287" i="5"/>
  <c r="L287" i="5"/>
  <c r="M287" i="5"/>
  <c r="J287" i="5"/>
  <c r="V289" i="5"/>
  <c r="U289" i="5"/>
  <c r="AE577" i="10"/>
  <c r="F577" i="10"/>
  <c r="G577" i="10"/>
  <c r="H577" i="10"/>
  <c r="I577" i="10"/>
  <c r="J577" i="10"/>
  <c r="K577" i="10"/>
  <c r="L577" i="10"/>
  <c r="M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D577" i="10"/>
  <c r="E577" i="10"/>
  <c r="AC295" i="10" l="1"/>
  <c r="AC293" i="10" s="1"/>
  <c r="N293" i="10"/>
  <c r="C661" i="5"/>
  <c r="C396" i="5"/>
  <c r="V258" i="5"/>
  <c r="U258" i="5"/>
  <c r="U257" i="5" s="1"/>
  <c r="T257" i="5"/>
  <c r="S257" i="5"/>
  <c r="M257" i="5"/>
  <c r="L257" i="5"/>
  <c r="K257" i="5"/>
  <c r="J257" i="5"/>
  <c r="D295" i="10" l="1"/>
  <c r="V257" i="5"/>
  <c r="T359" i="5"/>
  <c r="S359" i="5"/>
  <c r="K359" i="5"/>
  <c r="L359" i="5"/>
  <c r="M359" i="5"/>
  <c r="J359" i="5"/>
  <c r="T292" i="5"/>
  <c r="S292" i="5"/>
  <c r="K292" i="5"/>
  <c r="L292" i="5"/>
  <c r="M292" i="5"/>
  <c r="J292" i="5"/>
  <c r="T278" i="5"/>
  <c r="K278" i="5"/>
  <c r="L278" i="5"/>
  <c r="M278" i="5"/>
  <c r="K224" i="5"/>
  <c r="L224" i="5"/>
  <c r="M224" i="5"/>
  <c r="J224" i="5"/>
  <c r="K201" i="5"/>
  <c r="L201" i="5"/>
  <c r="M201" i="5"/>
  <c r="J201" i="5"/>
  <c r="K186" i="5"/>
  <c r="L186" i="5"/>
  <c r="M186" i="5"/>
  <c r="J186" i="5"/>
  <c r="V363" i="5"/>
  <c r="U363" i="5"/>
  <c r="V298" i="5"/>
  <c r="U298" i="5"/>
  <c r="V297" i="5"/>
  <c r="U297" i="5"/>
  <c r="V282" i="5"/>
  <c r="U282" i="5"/>
  <c r="V234" i="5"/>
  <c r="U234" i="5"/>
  <c r="V233" i="5"/>
  <c r="U233" i="5"/>
  <c r="V208" i="5"/>
  <c r="U208" i="5"/>
  <c r="V200" i="5"/>
  <c r="U200" i="5"/>
  <c r="J44" i="36"/>
  <c r="K44" i="36"/>
  <c r="L44" i="36"/>
  <c r="J42" i="36"/>
  <c r="K42" i="36"/>
  <c r="L42" i="36"/>
  <c r="J40" i="36"/>
  <c r="L40" i="36"/>
  <c r="I44" i="36"/>
  <c r="P44" i="36" s="1"/>
  <c r="I42" i="36"/>
  <c r="P42" i="36" s="1"/>
  <c r="I40" i="36"/>
  <c r="P40" i="36" s="1"/>
  <c r="J37" i="36"/>
  <c r="K37" i="36"/>
  <c r="L37" i="36"/>
  <c r="I37" i="36"/>
  <c r="P37" i="36" s="1"/>
  <c r="J35" i="36"/>
  <c r="K35" i="36"/>
  <c r="L35" i="36"/>
  <c r="I35" i="36"/>
  <c r="P35" i="36" s="1"/>
  <c r="J33" i="36"/>
  <c r="K33" i="36"/>
  <c r="L33" i="36"/>
  <c r="I33" i="36"/>
  <c r="P33" i="36" s="1"/>
  <c r="J31" i="36"/>
  <c r="K31" i="36"/>
  <c r="L31" i="36"/>
  <c r="I31" i="36"/>
  <c r="P31" i="36" s="1"/>
  <c r="J29" i="36"/>
  <c r="K29" i="36"/>
  <c r="L29" i="36"/>
  <c r="I29" i="36"/>
  <c r="P29" i="36" s="1"/>
  <c r="J27" i="36"/>
  <c r="K27" i="36"/>
  <c r="L27" i="36"/>
  <c r="I27" i="36"/>
  <c r="P27" i="36" s="1"/>
  <c r="J19" i="36"/>
  <c r="K19" i="36"/>
  <c r="L19" i="36"/>
  <c r="I19" i="36"/>
  <c r="P19" i="36" s="1"/>
  <c r="J16" i="36"/>
  <c r="K16" i="36"/>
  <c r="L16" i="36"/>
  <c r="I16" i="36"/>
  <c r="P16" i="36" s="1"/>
  <c r="Q44" i="36"/>
  <c r="Q42" i="36"/>
  <c r="Q40" i="36"/>
  <c r="Q37" i="36"/>
  <c r="Q35" i="36"/>
  <c r="Q33" i="36"/>
  <c r="Q31" i="36"/>
  <c r="Q29" i="36"/>
  <c r="Q27" i="36"/>
  <c r="Q19" i="36"/>
  <c r="Q16" i="36"/>
  <c r="Q14" i="36"/>
  <c r="Q11" i="36"/>
  <c r="P11" i="36"/>
  <c r="Q10" i="36" l="1"/>
  <c r="K41" i="36" l="1"/>
  <c r="K40" i="36" s="1"/>
  <c r="K15" i="36"/>
  <c r="K14" i="36" s="1"/>
  <c r="L14" i="36"/>
  <c r="L10" i="36" s="1"/>
  <c r="J14" i="36"/>
  <c r="J10" i="36" s="1"/>
  <c r="I14" i="36"/>
  <c r="K10" i="36" l="1"/>
  <c r="I10" i="36"/>
  <c r="P10" i="36" s="1"/>
  <c r="P14" i="36"/>
  <c r="G43" i="35" l="1"/>
  <c r="H43" i="35"/>
  <c r="I43" i="35"/>
  <c r="J43" i="35"/>
  <c r="K43" i="35"/>
  <c r="L43" i="35"/>
  <c r="M43" i="35"/>
  <c r="N43" i="35"/>
  <c r="O43" i="35"/>
  <c r="P43" i="35"/>
  <c r="Q43" i="35"/>
  <c r="R43" i="35"/>
  <c r="S43" i="35"/>
  <c r="T43" i="35"/>
  <c r="U43" i="35"/>
  <c r="V43" i="35"/>
  <c r="W43" i="35"/>
  <c r="X43" i="35"/>
  <c r="Y43" i="35"/>
  <c r="Z43" i="35"/>
  <c r="AA43" i="35"/>
  <c r="AB43" i="35"/>
  <c r="AC43" i="35"/>
  <c r="AD43" i="35"/>
  <c r="AF43" i="35"/>
  <c r="AG43" i="35"/>
  <c r="G45" i="35"/>
  <c r="H45" i="35"/>
  <c r="I45" i="35"/>
  <c r="J45" i="35"/>
  <c r="K45" i="35"/>
  <c r="L45" i="35"/>
  <c r="M45" i="35"/>
  <c r="N45" i="35"/>
  <c r="O45" i="35"/>
  <c r="P45" i="35"/>
  <c r="Q45" i="35"/>
  <c r="R45" i="35"/>
  <c r="S45" i="35"/>
  <c r="T45" i="35"/>
  <c r="U45" i="35"/>
  <c r="V45" i="35"/>
  <c r="W45" i="35"/>
  <c r="X45" i="35"/>
  <c r="Y45" i="35"/>
  <c r="Z45" i="35"/>
  <c r="AA45" i="35"/>
  <c r="AB45" i="35"/>
  <c r="AC45" i="35"/>
  <c r="AD45" i="35"/>
  <c r="AF45" i="35"/>
  <c r="AG45" i="35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AF41" i="35"/>
  <c r="AG41" i="35"/>
  <c r="G38" i="35"/>
  <c r="H38" i="35"/>
  <c r="I38" i="35"/>
  <c r="J38" i="35"/>
  <c r="K38" i="35"/>
  <c r="L38" i="35"/>
  <c r="M38" i="35"/>
  <c r="N38" i="35"/>
  <c r="O38" i="35"/>
  <c r="P38" i="35"/>
  <c r="Q38" i="35"/>
  <c r="R38" i="35"/>
  <c r="S38" i="35"/>
  <c r="T38" i="35"/>
  <c r="U38" i="35"/>
  <c r="V38" i="35"/>
  <c r="W38" i="35"/>
  <c r="X38" i="35"/>
  <c r="Y38" i="35"/>
  <c r="Z38" i="35"/>
  <c r="AA38" i="35"/>
  <c r="AB38" i="35"/>
  <c r="AC38" i="35"/>
  <c r="AD38" i="35"/>
  <c r="AF38" i="35"/>
  <c r="AG38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F36" i="35"/>
  <c r="AG36" i="35"/>
  <c r="G34" i="35"/>
  <c r="H34" i="35"/>
  <c r="I34" i="35"/>
  <c r="J34" i="35"/>
  <c r="K34" i="35"/>
  <c r="L34" i="35"/>
  <c r="M34" i="35"/>
  <c r="N34" i="35"/>
  <c r="O34" i="35"/>
  <c r="P34" i="35"/>
  <c r="Q34" i="35"/>
  <c r="R34" i="35"/>
  <c r="S34" i="35"/>
  <c r="T34" i="35"/>
  <c r="U34" i="35"/>
  <c r="V34" i="35"/>
  <c r="W34" i="35"/>
  <c r="X34" i="35"/>
  <c r="Y34" i="35"/>
  <c r="Z34" i="35"/>
  <c r="AA34" i="35"/>
  <c r="AB34" i="35"/>
  <c r="AC34" i="35"/>
  <c r="AD34" i="35"/>
  <c r="AF34" i="35"/>
  <c r="AG34" i="35"/>
  <c r="G32" i="35"/>
  <c r="H32" i="35"/>
  <c r="I32" i="35"/>
  <c r="J32" i="35"/>
  <c r="K32" i="35"/>
  <c r="L32" i="35"/>
  <c r="M32" i="35"/>
  <c r="N32" i="35"/>
  <c r="O32" i="35"/>
  <c r="P32" i="35"/>
  <c r="Q32" i="35"/>
  <c r="R32" i="35"/>
  <c r="S32" i="35"/>
  <c r="T32" i="35"/>
  <c r="U32" i="35"/>
  <c r="V32" i="35"/>
  <c r="W32" i="35"/>
  <c r="X32" i="35"/>
  <c r="Y32" i="35"/>
  <c r="Z32" i="35"/>
  <c r="AA32" i="35"/>
  <c r="AB32" i="35"/>
  <c r="AC32" i="35"/>
  <c r="AD32" i="35"/>
  <c r="AF32" i="35"/>
  <c r="AG32" i="35"/>
  <c r="G30" i="35"/>
  <c r="H30" i="35"/>
  <c r="I30" i="35"/>
  <c r="J30" i="35"/>
  <c r="K30" i="35"/>
  <c r="L30" i="35"/>
  <c r="M30" i="35"/>
  <c r="N30" i="35"/>
  <c r="O30" i="35"/>
  <c r="P30" i="35"/>
  <c r="Q30" i="35"/>
  <c r="R30" i="35"/>
  <c r="S30" i="35"/>
  <c r="T30" i="35"/>
  <c r="U30" i="35"/>
  <c r="V30" i="35"/>
  <c r="W30" i="35"/>
  <c r="X30" i="35"/>
  <c r="Y30" i="35"/>
  <c r="Z30" i="35"/>
  <c r="AA30" i="35"/>
  <c r="AB30" i="35"/>
  <c r="AC30" i="35"/>
  <c r="AD30" i="35"/>
  <c r="AF30" i="35"/>
  <c r="AG30" i="35"/>
  <c r="G28" i="35"/>
  <c r="H28" i="35"/>
  <c r="I28" i="35"/>
  <c r="J28" i="35"/>
  <c r="K28" i="35"/>
  <c r="L28" i="35"/>
  <c r="M28" i="35"/>
  <c r="N28" i="35"/>
  <c r="O28" i="35"/>
  <c r="P28" i="35"/>
  <c r="Q28" i="35"/>
  <c r="R28" i="35"/>
  <c r="S28" i="35"/>
  <c r="T28" i="35"/>
  <c r="U28" i="35"/>
  <c r="V28" i="35"/>
  <c r="W28" i="35"/>
  <c r="X28" i="35"/>
  <c r="Y28" i="35"/>
  <c r="Z28" i="35"/>
  <c r="AA28" i="35"/>
  <c r="AB28" i="35"/>
  <c r="AC28" i="35"/>
  <c r="AD28" i="35"/>
  <c r="AF28" i="35"/>
  <c r="AG28" i="35"/>
  <c r="G20" i="35"/>
  <c r="H20" i="35"/>
  <c r="I20" i="35"/>
  <c r="J20" i="35"/>
  <c r="K20" i="35"/>
  <c r="L20" i="35"/>
  <c r="M20" i="35"/>
  <c r="N20" i="35"/>
  <c r="O20" i="35"/>
  <c r="P20" i="35"/>
  <c r="Q20" i="35"/>
  <c r="R20" i="35"/>
  <c r="S20" i="35"/>
  <c r="T20" i="35"/>
  <c r="U20" i="35"/>
  <c r="V20" i="35"/>
  <c r="W20" i="35"/>
  <c r="X20" i="35"/>
  <c r="Y20" i="35"/>
  <c r="Z20" i="35"/>
  <c r="AA20" i="35"/>
  <c r="AB20" i="35"/>
  <c r="AC20" i="35"/>
  <c r="AD20" i="35"/>
  <c r="AF20" i="35"/>
  <c r="AG20" i="35"/>
  <c r="G17" i="35"/>
  <c r="H17" i="35"/>
  <c r="I17" i="35"/>
  <c r="J17" i="35"/>
  <c r="K17" i="35"/>
  <c r="L17" i="35"/>
  <c r="M17" i="35"/>
  <c r="N17" i="35"/>
  <c r="O17" i="35"/>
  <c r="P17" i="35"/>
  <c r="Q17" i="35"/>
  <c r="R17" i="35"/>
  <c r="S17" i="35"/>
  <c r="T17" i="35"/>
  <c r="U17" i="35"/>
  <c r="V17" i="35"/>
  <c r="W17" i="35"/>
  <c r="X17" i="35"/>
  <c r="Y17" i="35"/>
  <c r="Z17" i="35"/>
  <c r="AA17" i="35"/>
  <c r="AB17" i="35"/>
  <c r="AC17" i="35"/>
  <c r="AD17" i="35"/>
  <c r="AF17" i="35"/>
  <c r="AG17" i="35"/>
  <c r="G15" i="35"/>
  <c r="H15" i="35"/>
  <c r="I15" i="35"/>
  <c r="J15" i="35"/>
  <c r="K15" i="35"/>
  <c r="L15" i="35"/>
  <c r="M15" i="35"/>
  <c r="N15" i="35"/>
  <c r="O15" i="35"/>
  <c r="P15" i="35"/>
  <c r="Q15" i="35"/>
  <c r="R15" i="35"/>
  <c r="S15" i="35"/>
  <c r="T15" i="35"/>
  <c r="U15" i="35"/>
  <c r="V15" i="35"/>
  <c r="W15" i="35"/>
  <c r="X15" i="35"/>
  <c r="Y15" i="35"/>
  <c r="Z15" i="35"/>
  <c r="AA15" i="35"/>
  <c r="AB15" i="35"/>
  <c r="AC15" i="35"/>
  <c r="AD15" i="35"/>
  <c r="AF15" i="35"/>
  <c r="AG15" i="35"/>
  <c r="B46" i="35"/>
  <c r="B44" i="35"/>
  <c r="B42" i="35"/>
  <c r="B40" i="35"/>
  <c r="B39" i="35"/>
  <c r="B37" i="35"/>
  <c r="B35" i="35"/>
  <c r="B33" i="35"/>
  <c r="B31" i="35"/>
  <c r="B29" i="35"/>
  <c r="B27" i="35"/>
  <c r="B26" i="35"/>
  <c r="B25" i="35"/>
  <c r="B24" i="35"/>
  <c r="B23" i="35"/>
  <c r="B22" i="35"/>
  <c r="B21" i="35"/>
  <c r="B19" i="35"/>
  <c r="B18" i="35"/>
  <c r="B16" i="35"/>
  <c r="B14" i="35"/>
  <c r="B13" i="35"/>
  <c r="AE46" i="35"/>
  <c r="F46" i="35" s="1"/>
  <c r="F45" i="35" s="1"/>
  <c r="AE44" i="35"/>
  <c r="F44" i="35" s="1"/>
  <c r="F43" i="35" s="1"/>
  <c r="AE42" i="35"/>
  <c r="F42" i="35" s="1"/>
  <c r="F41" i="35" s="1"/>
  <c r="AE40" i="35"/>
  <c r="F40" i="35" s="1"/>
  <c r="AE39" i="35"/>
  <c r="F39" i="35" s="1"/>
  <c r="F27" i="35"/>
  <c r="F37" i="35"/>
  <c r="F36" i="35" s="1"/>
  <c r="AE35" i="35"/>
  <c r="F35" i="35" s="1"/>
  <c r="F34" i="35" s="1"/>
  <c r="F33" i="35"/>
  <c r="F32" i="35" s="1"/>
  <c r="AE31" i="35"/>
  <c r="F31" i="35" s="1"/>
  <c r="F30" i="35" s="1"/>
  <c r="AE29" i="35"/>
  <c r="F29" i="35" s="1"/>
  <c r="F28" i="35" s="1"/>
  <c r="AE26" i="35"/>
  <c r="F26" i="35" s="1"/>
  <c r="AE25" i="35"/>
  <c r="F25" i="35" s="1"/>
  <c r="F24" i="35"/>
  <c r="F23" i="35"/>
  <c r="F22" i="35"/>
  <c r="F21" i="35"/>
  <c r="AE19" i="35"/>
  <c r="F19" i="35" s="1"/>
  <c r="AE18" i="35"/>
  <c r="F18" i="35" s="1"/>
  <c r="F16" i="35"/>
  <c r="F15" i="35" s="1"/>
  <c r="F14" i="35"/>
  <c r="F13" i="35"/>
  <c r="AG11" i="35" l="1"/>
  <c r="AB11" i="35"/>
  <c r="X11" i="35"/>
  <c r="T11" i="35"/>
  <c r="P11" i="35"/>
  <c r="L11" i="35"/>
  <c r="H11" i="35"/>
  <c r="AF11" i="35"/>
  <c r="AA11" i="35"/>
  <c r="W11" i="35"/>
  <c r="S11" i="35"/>
  <c r="O11" i="35"/>
  <c r="K11" i="35"/>
  <c r="G11" i="35"/>
  <c r="AD11" i="35"/>
  <c r="Z11" i="35"/>
  <c r="V11" i="35"/>
  <c r="R11" i="35"/>
  <c r="N11" i="35"/>
  <c r="J11" i="35"/>
  <c r="AC11" i="35"/>
  <c r="Y11" i="35"/>
  <c r="U11" i="35"/>
  <c r="Q11" i="35"/>
  <c r="M11" i="35"/>
  <c r="I11" i="35"/>
  <c r="F17" i="35"/>
  <c r="AE45" i="35"/>
  <c r="F20" i="35"/>
  <c r="F38" i="35"/>
  <c r="AE15" i="35"/>
  <c r="AE17" i="35"/>
  <c r="AE20" i="35"/>
  <c r="AE28" i="35"/>
  <c r="AE30" i="35"/>
  <c r="AE32" i="35"/>
  <c r="AE34" i="35"/>
  <c r="AE36" i="35"/>
  <c r="AE38" i="35"/>
  <c r="AE41" i="35"/>
  <c r="AE43" i="35"/>
  <c r="F11" i="35" l="1"/>
  <c r="AE11" i="35"/>
  <c r="N528" i="10"/>
  <c r="N523" i="10" s="1"/>
  <c r="N396" i="10"/>
  <c r="N271" i="10"/>
  <c r="AC248" i="10"/>
  <c r="E365" i="10" l="1"/>
  <c r="F365" i="10"/>
  <c r="G365" i="10"/>
  <c r="H365" i="10"/>
  <c r="I365" i="10"/>
  <c r="J365" i="10"/>
  <c r="K365" i="10"/>
  <c r="L365" i="10"/>
  <c r="M365" i="10"/>
  <c r="N365" i="10"/>
  <c r="O365" i="10"/>
  <c r="P365" i="10"/>
  <c r="Q365" i="10"/>
  <c r="R365" i="10"/>
  <c r="S365" i="10"/>
  <c r="T365" i="10"/>
  <c r="U365" i="10"/>
  <c r="V365" i="10"/>
  <c r="W365" i="10"/>
  <c r="X365" i="10"/>
  <c r="Y365" i="10"/>
  <c r="Z365" i="10"/>
  <c r="AA365" i="10"/>
  <c r="AB365" i="10"/>
  <c r="AD365" i="10"/>
  <c r="AE365" i="10"/>
  <c r="E230" i="10"/>
  <c r="F230" i="10"/>
  <c r="G230" i="10"/>
  <c r="H230" i="10"/>
  <c r="I230" i="10"/>
  <c r="J230" i="10"/>
  <c r="K230" i="10"/>
  <c r="L230" i="10"/>
  <c r="M230" i="10"/>
  <c r="N230" i="10"/>
  <c r="O230" i="10"/>
  <c r="P230" i="10"/>
  <c r="Q230" i="10"/>
  <c r="R230" i="10"/>
  <c r="S230" i="10"/>
  <c r="T230" i="10"/>
  <c r="U230" i="10"/>
  <c r="V230" i="10"/>
  <c r="W230" i="10"/>
  <c r="X230" i="10"/>
  <c r="Y230" i="10"/>
  <c r="Z230" i="10"/>
  <c r="AA230" i="10"/>
  <c r="AB230" i="10"/>
  <c r="AE230" i="10"/>
  <c r="E284" i="10"/>
  <c r="F284" i="10"/>
  <c r="G284" i="10"/>
  <c r="H284" i="10"/>
  <c r="I284" i="10"/>
  <c r="J284" i="10"/>
  <c r="K284" i="10"/>
  <c r="L284" i="10"/>
  <c r="M284" i="10"/>
  <c r="N284" i="10"/>
  <c r="O284" i="10"/>
  <c r="P284" i="10"/>
  <c r="Q284" i="10"/>
  <c r="R284" i="10"/>
  <c r="S284" i="10"/>
  <c r="T284" i="10"/>
  <c r="U284" i="10"/>
  <c r="V284" i="10"/>
  <c r="W284" i="10"/>
  <c r="X284" i="10"/>
  <c r="Y284" i="10"/>
  <c r="Z284" i="10"/>
  <c r="AA284" i="10"/>
  <c r="AB284" i="10"/>
  <c r="AD284" i="10"/>
  <c r="AE284" i="10"/>
  <c r="AE298" i="10"/>
  <c r="E298" i="10"/>
  <c r="F298" i="10"/>
  <c r="G298" i="10"/>
  <c r="H298" i="10"/>
  <c r="I298" i="10"/>
  <c r="J298" i="10"/>
  <c r="K298" i="10"/>
  <c r="L298" i="10"/>
  <c r="M298" i="10"/>
  <c r="N298" i="10"/>
  <c r="O298" i="10"/>
  <c r="P298" i="10"/>
  <c r="Q298" i="10"/>
  <c r="R298" i="10"/>
  <c r="S298" i="10"/>
  <c r="T298" i="10"/>
  <c r="U298" i="10"/>
  <c r="V298" i="10"/>
  <c r="W298" i="10"/>
  <c r="X298" i="10"/>
  <c r="Y298" i="10"/>
  <c r="Z298" i="10"/>
  <c r="AA298" i="10"/>
  <c r="AB298" i="10"/>
  <c r="AD298" i="10"/>
  <c r="DK439" i="10" l="1"/>
  <c r="CL439" i="10"/>
  <c r="CE439" i="10"/>
  <c r="CA439" i="10"/>
  <c r="AT439" i="10"/>
  <c r="AC439" i="10"/>
  <c r="D439" i="10" s="1"/>
  <c r="AC433" i="10"/>
  <c r="BJ369" i="10"/>
  <c r="BC369" i="10"/>
  <c r="AC369" i="10"/>
  <c r="D369" i="10" s="1"/>
  <c r="CH369" i="10" s="1"/>
  <c r="BJ304" i="10"/>
  <c r="BC304" i="10"/>
  <c r="D304" i="10"/>
  <c r="CH304" i="10" s="1"/>
  <c r="BJ303" i="10"/>
  <c r="BC303" i="10"/>
  <c r="AC303" i="10"/>
  <c r="D303" i="10" s="1"/>
  <c r="CH303" i="10" s="1"/>
  <c r="BJ288" i="10"/>
  <c r="BC288" i="10"/>
  <c r="AC288" i="10"/>
  <c r="D288" i="10" s="1"/>
  <c r="CH288" i="10" s="1"/>
  <c r="BJ240" i="10"/>
  <c r="BC240" i="10"/>
  <c r="AC240" i="10"/>
  <c r="D240" i="10" s="1"/>
  <c r="CH240" i="10" s="1"/>
  <c r="BJ239" i="10"/>
  <c r="BC239" i="10"/>
  <c r="AC239" i="10"/>
  <c r="D239" i="10" s="1"/>
  <c r="CH239" i="10" s="1"/>
  <c r="BJ214" i="10"/>
  <c r="BC214" i="10"/>
  <c r="AC214" i="10"/>
  <c r="D214" i="10" s="1"/>
  <c r="CH214" i="10" s="1"/>
  <c r="BJ206" i="10"/>
  <c r="BC206" i="10"/>
  <c r="AC206" i="10"/>
  <c r="D206" i="10" s="1"/>
  <c r="CH206" i="10" s="1"/>
  <c r="C74" i="11"/>
  <c r="BV439" i="10" l="1"/>
  <c r="CH439" i="10"/>
  <c r="E259" i="10" l="1"/>
  <c r="F259" i="10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V259" i="10"/>
  <c r="W259" i="10"/>
  <c r="X259" i="10"/>
  <c r="Y259" i="10"/>
  <c r="Z259" i="10"/>
  <c r="AA259" i="10"/>
  <c r="AB259" i="10"/>
  <c r="AD259" i="10"/>
  <c r="AE259" i="10"/>
  <c r="V89" i="5" l="1"/>
  <c r="V88" i="5"/>
  <c r="V87" i="5"/>
  <c r="V164" i="5"/>
  <c r="U164" i="5"/>
  <c r="AC170" i="10"/>
  <c r="D170" i="10" s="1"/>
  <c r="CH170" i="10" s="1"/>
  <c r="AC188" i="10" l="1"/>
  <c r="D188" i="10" s="1"/>
  <c r="F74" i="11"/>
  <c r="D74" i="11"/>
  <c r="AD322" i="10"/>
  <c r="S549" i="5" l="1"/>
  <c r="T549" i="5"/>
  <c r="R248" i="5"/>
  <c r="S248" i="5"/>
  <c r="T248" i="5"/>
  <c r="K248" i="5"/>
  <c r="L248" i="5"/>
  <c r="M248" i="5"/>
  <c r="J248" i="5"/>
  <c r="E254" i="10"/>
  <c r="F254" i="10"/>
  <c r="G254" i="10"/>
  <c r="H254" i="10"/>
  <c r="I254" i="10"/>
  <c r="J254" i="10"/>
  <c r="K254" i="10"/>
  <c r="L254" i="10"/>
  <c r="M254" i="10"/>
  <c r="N254" i="10"/>
  <c r="O254" i="10"/>
  <c r="P254" i="10"/>
  <c r="Q254" i="10"/>
  <c r="R254" i="10"/>
  <c r="S254" i="10"/>
  <c r="T254" i="10"/>
  <c r="U254" i="10"/>
  <c r="V254" i="10"/>
  <c r="W254" i="10"/>
  <c r="X254" i="10"/>
  <c r="Y254" i="10"/>
  <c r="Z254" i="10"/>
  <c r="AA254" i="10"/>
  <c r="AB254" i="10"/>
  <c r="AD254" i="10"/>
  <c r="AE254" i="10"/>
  <c r="BJ258" i="10"/>
  <c r="BC258" i="10"/>
  <c r="D258" i="10"/>
  <c r="CH258" i="10" s="1"/>
  <c r="R283" i="5" l="1"/>
  <c r="S283" i="5"/>
  <c r="T283" i="5"/>
  <c r="K283" i="5"/>
  <c r="L283" i="5"/>
  <c r="M283" i="5"/>
  <c r="J283" i="5"/>
  <c r="V286" i="5" l="1"/>
  <c r="U286" i="5"/>
  <c r="E289" i="10"/>
  <c r="F289" i="10"/>
  <c r="G289" i="10"/>
  <c r="H289" i="10"/>
  <c r="I289" i="10"/>
  <c r="J289" i="10"/>
  <c r="K289" i="10"/>
  <c r="L289" i="10"/>
  <c r="M289" i="10"/>
  <c r="N289" i="10"/>
  <c r="O289" i="10"/>
  <c r="P289" i="10"/>
  <c r="Q289" i="10"/>
  <c r="R289" i="10"/>
  <c r="S289" i="10"/>
  <c r="T289" i="10"/>
  <c r="U289" i="10"/>
  <c r="V289" i="10"/>
  <c r="W289" i="10"/>
  <c r="X289" i="10"/>
  <c r="Y289" i="10"/>
  <c r="Z289" i="10"/>
  <c r="AA289" i="10"/>
  <c r="AB289" i="10"/>
  <c r="AD289" i="10"/>
  <c r="AE289" i="10"/>
  <c r="AC292" i="10"/>
  <c r="D292" i="10" s="1"/>
  <c r="E74" i="11" l="1"/>
  <c r="V832" i="5"/>
  <c r="V831" i="5"/>
  <c r="V829" i="5"/>
  <c r="V828" i="5"/>
  <c r="V826" i="5"/>
  <c r="V824" i="5"/>
  <c r="V822" i="5"/>
  <c r="V820" i="5"/>
  <c r="V818" i="5"/>
  <c r="V816" i="5"/>
  <c r="V814" i="5"/>
  <c r="V812" i="5"/>
  <c r="V810" i="5"/>
  <c r="V809" i="5"/>
  <c r="V805" i="5"/>
  <c r="V803" i="5"/>
  <c r="V801" i="5"/>
  <c r="V799" i="5"/>
  <c r="V797" i="5"/>
  <c r="V795" i="5"/>
  <c r="V794" i="5"/>
  <c r="V793" i="5"/>
  <c r="V792" i="5"/>
  <c r="V791" i="5"/>
  <c r="V789" i="5"/>
  <c r="V788" i="5"/>
  <c r="V786" i="5"/>
  <c r="V785" i="5"/>
  <c r="V783" i="5"/>
  <c r="V782" i="5"/>
  <c r="V780" i="5"/>
  <c r="V778" i="5"/>
  <c r="V777" i="5"/>
  <c r="V775" i="5"/>
  <c r="V774" i="5"/>
  <c r="V773" i="5"/>
  <c r="V772" i="5"/>
  <c r="V771" i="5"/>
  <c r="V769" i="5"/>
  <c r="V767" i="5"/>
  <c r="V765" i="5"/>
  <c r="V763" i="5"/>
  <c r="V761" i="5"/>
  <c r="V759" i="5"/>
  <c r="V757" i="5"/>
  <c r="V756" i="5"/>
  <c r="V755" i="5"/>
  <c r="V753" i="5"/>
  <c r="V751" i="5"/>
  <c r="V749" i="5"/>
  <c r="V747" i="5"/>
  <c r="V745" i="5"/>
  <c r="V743" i="5"/>
  <c r="V742" i="5"/>
  <c r="V741" i="5"/>
  <c r="V739" i="5"/>
  <c r="V737" i="5"/>
  <c r="V736" i="5"/>
  <c r="V735" i="5"/>
  <c r="V733" i="5"/>
  <c r="V732" i="5"/>
  <c r="V730" i="5"/>
  <c r="V729" i="5"/>
  <c r="V727" i="5"/>
  <c r="V726" i="5"/>
  <c r="V725" i="5"/>
  <c r="V724" i="5"/>
  <c r="V723" i="5"/>
  <c r="V722" i="5"/>
  <c r="V721" i="5"/>
  <c r="V719" i="5"/>
  <c r="V718" i="5"/>
  <c r="V717" i="5"/>
  <c r="V716" i="5"/>
  <c r="V715" i="5"/>
  <c r="V714" i="5"/>
  <c r="V713" i="5"/>
  <c r="V712" i="5"/>
  <c r="V711" i="5"/>
  <c r="V709" i="5"/>
  <c r="V708" i="5"/>
  <c r="V707" i="5"/>
  <c r="V706" i="5"/>
  <c r="V705" i="5"/>
  <c r="V704" i="5"/>
  <c r="V703" i="5"/>
  <c r="V702" i="5"/>
  <c r="V700" i="5"/>
  <c r="V456" i="5"/>
  <c r="V699" i="5"/>
  <c r="V698" i="5"/>
  <c r="V697" i="5"/>
  <c r="V693" i="5"/>
  <c r="V692" i="5"/>
  <c r="V446" i="5"/>
  <c r="V691" i="5"/>
  <c r="V690" i="5"/>
  <c r="V689" i="5"/>
  <c r="V688" i="5"/>
  <c r="V687" i="5"/>
  <c r="V686" i="5"/>
  <c r="V685" i="5"/>
  <c r="V684" i="5"/>
  <c r="V683" i="5"/>
  <c r="V682" i="5"/>
  <c r="V681" i="5"/>
  <c r="V680" i="5"/>
  <c r="V679" i="5"/>
  <c r="V678" i="5"/>
  <c r="V677" i="5"/>
  <c r="V676" i="5"/>
  <c r="V675" i="5"/>
  <c r="V674" i="5"/>
  <c r="V673" i="5"/>
  <c r="V672" i="5"/>
  <c r="V671" i="5"/>
  <c r="V670" i="5"/>
  <c r="V669" i="5"/>
  <c r="V668" i="5"/>
  <c r="V667" i="5"/>
  <c r="V666" i="5"/>
  <c r="V665" i="5"/>
  <c r="V664" i="5"/>
  <c r="V663" i="5"/>
  <c r="V662" i="5"/>
  <c r="V661" i="5"/>
  <c r="V658" i="5"/>
  <c r="V657" i="5"/>
  <c r="V655" i="5"/>
  <c r="V654" i="5"/>
  <c r="V652" i="5"/>
  <c r="V650" i="5"/>
  <c r="V648" i="5"/>
  <c r="V643" i="5"/>
  <c r="V641" i="5"/>
  <c r="V639" i="5"/>
  <c r="V637" i="5"/>
  <c r="V636" i="5"/>
  <c r="V634" i="5"/>
  <c r="V633" i="5"/>
  <c r="V630" i="5"/>
  <c r="V629" i="5"/>
  <c r="V625" i="5"/>
  <c r="V622" i="5"/>
  <c r="W622" i="5" s="1"/>
  <c r="V613" i="5"/>
  <c r="V612" i="5"/>
  <c r="V610" i="5"/>
  <c r="V606" i="5"/>
  <c r="V605" i="5"/>
  <c r="V603" i="5"/>
  <c r="V599" i="5"/>
  <c r="V598" i="5"/>
  <c r="V596" i="5"/>
  <c r="V594" i="5"/>
  <c r="V592" i="5"/>
  <c r="V590" i="5"/>
  <c r="V588" i="5"/>
  <c r="V587" i="5"/>
  <c r="V584" i="5"/>
  <c r="V583" i="5"/>
  <c r="V582" i="5"/>
  <c r="V577" i="5"/>
  <c r="V575" i="5"/>
  <c r="V573" i="5"/>
  <c r="V572" i="5"/>
  <c r="V570" i="5"/>
  <c r="V568" i="5"/>
  <c r="V566" i="5"/>
  <c r="V565" i="5"/>
  <c r="V564" i="5"/>
  <c r="V563" i="5"/>
  <c r="V562" i="5"/>
  <c r="V558" i="5"/>
  <c r="V556" i="5"/>
  <c r="V554" i="5"/>
  <c r="V252" i="5"/>
  <c r="V552" i="5"/>
  <c r="V551" i="5"/>
  <c r="V550" i="5"/>
  <c r="V548" i="5"/>
  <c r="V546" i="5"/>
  <c r="V544" i="5"/>
  <c r="V541" i="5"/>
  <c r="V539" i="5"/>
  <c r="V537" i="5"/>
  <c r="V535" i="5"/>
  <c r="V534" i="5"/>
  <c r="V533" i="5"/>
  <c r="V532" i="5"/>
  <c r="V531" i="5"/>
  <c r="V530" i="5"/>
  <c r="V529" i="5"/>
  <c r="V528" i="5"/>
  <c r="V525" i="5"/>
  <c r="V213" i="5"/>
  <c r="V519" i="5"/>
  <c r="V518" i="5"/>
  <c r="V516" i="5"/>
  <c r="V515" i="5"/>
  <c r="V514" i="5"/>
  <c r="V511" i="5"/>
  <c r="V510" i="5"/>
  <c r="V509" i="5"/>
  <c r="V508" i="5"/>
  <c r="V507" i="5"/>
  <c r="V506" i="5"/>
  <c r="V505" i="5"/>
  <c r="V504" i="5"/>
  <c r="V503" i="5"/>
  <c r="V502" i="5"/>
  <c r="V501" i="5"/>
  <c r="V500" i="5"/>
  <c r="V183" i="5"/>
  <c r="V494" i="5"/>
  <c r="V493" i="5"/>
  <c r="V492" i="5"/>
  <c r="V491" i="5"/>
  <c r="V490" i="5"/>
  <c r="V489" i="5"/>
  <c r="V488" i="5"/>
  <c r="V487" i="5"/>
  <c r="V486" i="5"/>
  <c r="V162" i="5"/>
  <c r="V161" i="5"/>
  <c r="V160" i="5"/>
  <c r="V159" i="5"/>
  <c r="V158" i="5"/>
  <c r="V157" i="5"/>
  <c r="V139" i="5"/>
  <c r="V156" i="5"/>
  <c r="V155" i="5"/>
  <c r="V154" i="5"/>
  <c r="V153" i="5"/>
  <c r="V152" i="5"/>
  <c r="V151" i="5"/>
  <c r="V150" i="5"/>
  <c r="V149" i="5"/>
  <c r="V148" i="5"/>
  <c r="V147" i="5"/>
  <c r="V146" i="5"/>
  <c r="V145" i="5"/>
  <c r="V144" i="5"/>
  <c r="V143" i="5"/>
  <c r="V138" i="5"/>
  <c r="V142" i="5"/>
  <c r="V141" i="5"/>
  <c r="V140" i="5"/>
  <c r="V471" i="5"/>
  <c r="V470" i="5"/>
  <c r="V469" i="5"/>
  <c r="V468" i="5"/>
  <c r="V467" i="5"/>
  <c r="V466" i="5"/>
  <c r="V465" i="5"/>
  <c r="V464" i="5"/>
  <c r="V463" i="5"/>
  <c r="V462" i="5"/>
  <c r="V461" i="5"/>
  <c r="V460" i="5"/>
  <c r="V459" i="5"/>
  <c r="V458" i="5"/>
  <c r="V452" i="5"/>
  <c r="V451" i="5"/>
  <c r="V450" i="5"/>
  <c r="V449" i="5"/>
  <c r="V694" i="5"/>
  <c r="V393" i="5"/>
  <c r="V391" i="5"/>
  <c r="V390" i="5"/>
  <c r="V388" i="5"/>
  <c r="V382" i="5"/>
  <c r="V380" i="5"/>
  <c r="V378" i="5"/>
  <c r="V377" i="5"/>
  <c r="V375" i="5"/>
  <c r="V373" i="5"/>
  <c r="V371" i="5"/>
  <c r="V370" i="5"/>
  <c r="V369" i="5"/>
  <c r="V368" i="5"/>
  <c r="V367" i="5"/>
  <c r="V365" i="5"/>
  <c r="V362" i="5"/>
  <c r="V361" i="5"/>
  <c r="V360" i="5"/>
  <c r="V358" i="5"/>
  <c r="V620" i="5"/>
  <c r="V357" i="5"/>
  <c r="V619" i="5"/>
  <c r="V618" i="5"/>
  <c r="V617" i="5"/>
  <c r="V616" i="5"/>
  <c r="V615" i="5"/>
  <c r="V614" i="5"/>
  <c r="V356" i="5"/>
  <c r="V354" i="5"/>
  <c r="V353" i="5"/>
  <c r="V352" i="5"/>
  <c r="V631" i="5"/>
  <c r="V351" i="5"/>
  <c r="V350" i="5"/>
  <c r="V348" i="5"/>
  <c r="V347" i="5"/>
  <c r="V346" i="5"/>
  <c r="V344" i="5"/>
  <c r="V342" i="5"/>
  <c r="V340" i="5"/>
  <c r="V338" i="5"/>
  <c r="V336" i="5"/>
  <c r="V333" i="5"/>
  <c r="V334" i="5"/>
  <c r="V331" i="5"/>
  <c r="V330" i="5"/>
  <c r="V328" i="5"/>
  <c r="V326" i="5"/>
  <c r="V325" i="5"/>
  <c r="V324" i="5"/>
  <c r="V323" i="5"/>
  <c r="V322" i="5"/>
  <c r="V320" i="5"/>
  <c r="V319" i="5"/>
  <c r="V317" i="5"/>
  <c r="V601" i="5"/>
  <c r="V315" i="5"/>
  <c r="V314" i="5"/>
  <c r="V312" i="5"/>
  <c r="V311" i="5"/>
  <c r="V309" i="5"/>
  <c r="V307" i="5"/>
  <c r="V306" i="5"/>
  <c r="V304" i="5"/>
  <c r="V302" i="5"/>
  <c r="V300" i="5"/>
  <c r="V296" i="5"/>
  <c r="V295" i="5"/>
  <c r="V294" i="5"/>
  <c r="V293" i="5"/>
  <c r="V291" i="5"/>
  <c r="V288" i="5"/>
  <c r="V285" i="5"/>
  <c r="V284" i="5"/>
  <c r="V281" i="5"/>
  <c r="V280" i="5"/>
  <c r="V279" i="5"/>
  <c r="V277" i="5"/>
  <c r="V276" i="5"/>
  <c r="V275" i="5"/>
  <c r="V273" i="5"/>
  <c r="V271" i="5"/>
  <c r="V269" i="5"/>
  <c r="V268" i="5"/>
  <c r="V267" i="5"/>
  <c r="V266" i="5"/>
  <c r="V265" i="5"/>
  <c r="V263" i="5"/>
  <c r="V261" i="5"/>
  <c r="V260" i="5"/>
  <c r="V256" i="5"/>
  <c r="V254" i="5"/>
  <c r="V251" i="5"/>
  <c r="V250" i="5"/>
  <c r="V249" i="5"/>
  <c r="V247" i="5"/>
  <c r="V246" i="5"/>
  <c r="V245" i="5"/>
  <c r="V243" i="5"/>
  <c r="V242" i="5"/>
  <c r="V240" i="5"/>
  <c r="V238" i="5"/>
  <c r="V236" i="5"/>
  <c r="V232" i="5"/>
  <c r="V231" i="5"/>
  <c r="V230" i="5"/>
  <c r="V229" i="5"/>
  <c r="V228" i="5"/>
  <c r="V227" i="5"/>
  <c r="V226" i="5"/>
  <c r="V225" i="5"/>
  <c r="V223" i="5"/>
  <c r="V221" i="5"/>
  <c r="V220" i="5"/>
  <c r="V219" i="5"/>
  <c r="V218" i="5"/>
  <c r="V217" i="5"/>
  <c r="V216" i="5"/>
  <c r="V522" i="5"/>
  <c r="V212" i="5"/>
  <c r="V211" i="5"/>
  <c r="V210" i="5"/>
  <c r="V207" i="5"/>
  <c r="V206" i="5"/>
  <c r="V205" i="5"/>
  <c r="V204" i="5"/>
  <c r="V203" i="5"/>
  <c r="V202" i="5"/>
  <c r="V199" i="5"/>
  <c r="V198" i="5"/>
  <c r="V197" i="5"/>
  <c r="V196" i="5"/>
  <c r="V195" i="5"/>
  <c r="V512" i="5"/>
  <c r="V194" i="5"/>
  <c r="V193" i="5"/>
  <c r="V192" i="5"/>
  <c r="V191" i="5"/>
  <c r="V190" i="5"/>
  <c r="V189" i="5"/>
  <c r="V188" i="5"/>
  <c r="V187" i="5"/>
  <c r="V185" i="5"/>
  <c r="V181" i="5"/>
  <c r="V180" i="5"/>
  <c r="V179" i="5"/>
  <c r="V178" i="5"/>
  <c r="V177" i="5"/>
  <c r="V176" i="5"/>
  <c r="V175" i="5"/>
  <c r="V174" i="5"/>
  <c r="V173" i="5"/>
  <c r="V172" i="5"/>
  <c r="V171" i="5"/>
  <c r="V170" i="5"/>
  <c r="V169" i="5"/>
  <c r="V168" i="5"/>
  <c r="V167" i="5"/>
  <c r="V166" i="5"/>
  <c r="V484" i="5"/>
  <c r="V137" i="5"/>
  <c r="V136" i="5"/>
  <c r="V135" i="5"/>
  <c r="V134" i="5"/>
  <c r="V133" i="5"/>
  <c r="V132" i="5"/>
  <c r="V131" i="5"/>
  <c r="V130" i="5"/>
  <c r="V129" i="5"/>
  <c r="V128" i="5"/>
  <c r="V127" i="5"/>
  <c r="V126" i="5"/>
  <c r="V125" i="5"/>
  <c r="V124" i="5"/>
  <c r="V123" i="5"/>
  <c r="V122" i="5"/>
  <c r="V163" i="5"/>
  <c r="V120" i="5"/>
  <c r="V119" i="5"/>
  <c r="V118" i="5"/>
  <c r="V117" i="5"/>
  <c r="V453" i="5"/>
  <c r="V116" i="5"/>
  <c r="V115" i="5"/>
  <c r="V114" i="5"/>
  <c r="V113" i="5"/>
  <c r="V112" i="5"/>
  <c r="V111" i="5"/>
  <c r="V110" i="5"/>
  <c r="V109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443" i="5"/>
  <c r="V51" i="5"/>
  <c r="V442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U232" i="5"/>
  <c r="U484" i="5"/>
  <c r="U120" i="5"/>
  <c r="U119" i="5"/>
  <c r="U118" i="5"/>
  <c r="S632" i="5"/>
  <c r="T632" i="5"/>
  <c r="K632" i="5"/>
  <c r="M632" i="5"/>
  <c r="J632" i="5"/>
  <c r="S586" i="5"/>
  <c r="T586" i="5"/>
  <c r="K586" i="5"/>
  <c r="M586" i="5"/>
  <c r="J586" i="5"/>
  <c r="V580" i="5"/>
  <c r="K549" i="5"/>
  <c r="M549" i="5"/>
  <c r="J549" i="5"/>
  <c r="S527" i="5"/>
  <c r="T527" i="5"/>
  <c r="K527" i="5"/>
  <c r="M527" i="5"/>
  <c r="T513" i="5"/>
  <c r="S513" i="5"/>
  <c r="K513" i="5"/>
  <c r="M513" i="5"/>
  <c r="V495" i="5"/>
  <c r="S355" i="5"/>
  <c r="T355" i="5"/>
  <c r="K355" i="5"/>
  <c r="L355" i="5"/>
  <c r="M355" i="5"/>
  <c r="J355" i="5"/>
  <c r="T259" i="5"/>
  <c r="R259" i="5"/>
  <c r="R14" i="5" s="1"/>
  <c r="S259" i="5"/>
  <c r="K259" i="5"/>
  <c r="L259" i="5"/>
  <c r="M259" i="5"/>
  <c r="J259" i="5"/>
  <c r="T241" i="5"/>
  <c r="S241" i="5"/>
  <c r="K241" i="5"/>
  <c r="L241" i="5"/>
  <c r="M241" i="5"/>
  <c r="J241" i="5"/>
  <c r="K108" i="5"/>
  <c r="L108" i="5"/>
  <c r="M108" i="5"/>
  <c r="J108" i="5"/>
  <c r="U358" i="5"/>
  <c r="U620" i="5"/>
  <c r="U357" i="5"/>
  <c r="U619" i="5"/>
  <c r="U618" i="5"/>
  <c r="U617" i="5"/>
  <c r="U616" i="5"/>
  <c r="U615" i="5"/>
  <c r="U614" i="5"/>
  <c r="U261" i="5"/>
  <c r="U243" i="5"/>
  <c r="W394" i="5" l="1"/>
  <c r="W13" i="5" s="1"/>
  <c r="W621" i="5"/>
  <c r="R13" i="5"/>
  <c r="D765" i="10" l="1"/>
  <c r="D763" i="10"/>
  <c r="D762" i="10"/>
  <c r="D761" i="10"/>
  <c r="D652" i="10"/>
  <c r="D614" i="10"/>
  <c r="D594" i="10"/>
  <c r="D557" i="10"/>
  <c r="D556" i="10"/>
  <c r="D540" i="10"/>
  <c r="D436" i="10"/>
  <c r="D374" i="10"/>
  <c r="D340" i="10"/>
  <c r="D255" i="10"/>
  <c r="D248" i="10"/>
  <c r="D185" i="10"/>
  <c r="D184" i="10"/>
  <c r="BC501" i="10"/>
  <c r="CH839" i="10"/>
  <c r="E265" i="10"/>
  <c r="F265" i="10"/>
  <c r="G265" i="10"/>
  <c r="H265" i="10"/>
  <c r="I265" i="10"/>
  <c r="J265" i="10"/>
  <c r="K265" i="10"/>
  <c r="L265" i="10"/>
  <c r="M265" i="10"/>
  <c r="N265" i="10"/>
  <c r="O265" i="10"/>
  <c r="P265" i="10"/>
  <c r="Q265" i="10"/>
  <c r="R265" i="10"/>
  <c r="S265" i="10"/>
  <c r="T265" i="10"/>
  <c r="U265" i="10"/>
  <c r="V265" i="10"/>
  <c r="W265" i="10"/>
  <c r="X265" i="10"/>
  <c r="Y265" i="10"/>
  <c r="Z265" i="10"/>
  <c r="AA265" i="10"/>
  <c r="AB265" i="10"/>
  <c r="AD265" i="10"/>
  <c r="AE265" i="10"/>
  <c r="E247" i="10"/>
  <c r="F247" i="10"/>
  <c r="G247" i="10"/>
  <c r="H247" i="10"/>
  <c r="I247" i="10"/>
  <c r="J247" i="10"/>
  <c r="K247" i="10"/>
  <c r="L247" i="10"/>
  <c r="M247" i="10"/>
  <c r="N247" i="10"/>
  <c r="O247" i="10"/>
  <c r="P247" i="10"/>
  <c r="Q247" i="10"/>
  <c r="R247" i="10"/>
  <c r="S247" i="10"/>
  <c r="T247" i="10"/>
  <c r="U247" i="10"/>
  <c r="V247" i="10"/>
  <c r="W247" i="10"/>
  <c r="X247" i="10"/>
  <c r="Y247" i="10"/>
  <c r="Z247" i="10"/>
  <c r="AA247" i="10"/>
  <c r="AB247" i="10"/>
  <c r="AD247" i="10"/>
  <c r="AE247" i="10"/>
  <c r="D555" i="10" l="1"/>
  <c r="D613" i="10"/>
  <c r="CH613" i="10" s="1"/>
  <c r="AC490" i="10"/>
  <c r="AC364" i="10"/>
  <c r="AC626" i="10"/>
  <c r="AC363" i="10"/>
  <c r="AC625" i="10"/>
  <c r="AC624" i="10"/>
  <c r="AC623" i="10"/>
  <c r="AC622" i="10"/>
  <c r="AC621" i="10"/>
  <c r="AC620" i="10"/>
  <c r="AC186" i="10"/>
  <c r="D186" i="10" l="1"/>
  <c r="CH186" i="10" s="1"/>
  <c r="D621" i="10"/>
  <c r="CH621" i="10" s="1"/>
  <c r="D625" i="10"/>
  <c r="CH625" i="10" s="1"/>
  <c r="D490" i="10"/>
  <c r="CH490" i="10" s="1"/>
  <c r="D187" i="10"/>
  <c r="CH187" i="10" s="1"/>
  <c r="D622" i="10"/>
  <c r="CH622" i="10" s="1"/>
  <c r="D363" i="10"/>
  <c r="CH363" i="10" s="1"/>
  <c r="D623" i="10"/>
  <c r="CH623" i="10" s="1"/>
  <c r="D626" i="10"/>
  <c r="CH626" i="10" s="1"/>
  <c r="D267" i="10"/>
  <c r="CH267" i="10" s="1"/>
  <c r="D620" i="10"/>
  <c r="CH620" i="10" s="1"/>
  <c r="D624" i="10"/>
  <c r="CH624" i="10" s="1"/>
  <c r="D364" i="10"/>
  <c r="CH364" i="10" s="1"/>
  <c r="AC249" i="10" l="1"/>
  <c r="D249" i="10" s="1"/>
  <c r="D247" i="10" s="1"/>
  <c r="CH89" i="10" l="1"/>
  <c r="CH90" i="10"/>
  <c r="CH91" i="10"/>
  <c r="CH88" i="10"/>
  <c r="CH249" i="10"/>
  <c r="AC247" i="10"/>
  <c r="AD238" i="10" l="1"/>
  <c r="AD230" i="10" s="1"/>
  <c r="AC238" i="10"/>
  <c r="CH86" i="10"/>
  <c r="CH87" i="10"/>
  <c r="E519" i="10"/>
  <c r="F519" i="10"/>
  <c r="G519" i="10"/>
  <c r="H519" i="10"/>
  <c r="I519" i="10"/>
  <c r="J519" i="10"/>
  <c r="K519" i="10"/>
  <c r="L519" i="10"/>
  <c r="M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D519" i="10"/>
  <c r="AE519" i="10"/>
  <c r="E592" i="10"/>
  <c r="F592" i="10"/>
  <c r="G592" i="10"/>
  <c r="H592" i="10"/>
  <c r="I592" i="10"/>
  <c r="J592" i="10"/>
  <c r="K592" i="10"/>
  <c r="L592" i="10"/>
  <c r="M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D592" i="10"/>
  <c r="AE592" i="10"/>
  <c r="E638" i="10"/>
  <c r="F638" i="10"/>
  <c r="G638" i="10"/>
  <c r="H638" i="10"/>
  <c r="I638" i="10"/>
  <c r="J638" i="10"/>
  <c r="K638" i="10"/>
  <c r="L638" i="10"/>
  <c r="M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D638" i="10"/>
  <c r="AE638" i="10"/>
  <c r="D238" i="10" l="1"/>
  <c r="CH238" i="10" s="1"/>
  <c r="D178" i="11"/>
  <c r="E178" i="11"/>
  <c r="F178" i="11"/>
  <c r="C178" i="11"/>
  <c r="F11" i="11"/>
  <c r="D11" i="11"/>
  <c r="E11" i="11"/>
  <c r="E10" i="11" s="1"/>
  <c r="C11" i="11"/>
  <c r="W836" i="5"/>
  <c r="W835" i="5" s="1"/>
  <c r="W834" i="5" s="1"/>
  <c r="R836" i="5"/>
  <c r="R835" i="5" s="1"/>
  <c r="R834" i="5" s="1"/>
  <c r="S836" i="5"/>
  <c r="S835" i="5" s="1"/>
  <c r="S834" i="5" s="1"/>
  <c r="T836" i="5"/>
  <c r="T835" i="5" s="1"/>
  <c r="T834" i="5" s="1"/>
  <c r="K836" i="5"/>
  <c r="K835" i="5" s="1"/>
  <c r="K834" i="5" s="1"/>
  <c r="L836" i="5"/>
  <c r="L835" i="5" s="1"/>
  <c r="L834" i="5" s="1"/>
  <c r="M836" i="5"/>
  <c r="M835" i="5" s="1"/>
  <c r="M834" i="5" s="1"/>
  <c r="J836" i="5"/>
  <c r="J835" i="5" s="1"/>
  <c r="J834" i="5" s="1"/>
  <c r="C25" i="9"/>
  <c r="C24" i="9"/>
  <c r="C26" i="9" s="1"/>
  <c r="T392" i="5" l="1"/>
  <c r="S392" i="5"/>
  <c r="T389" i="5"/>
  <c r="S389" i="5"/>
  <c r="T387" i="5"/>
  <c r="S387" i="5"/>
  <c r="T379" i="5"/>
  <c r="S379" i="5"/>
  <c r="T374" i="5"/>
  <c r="S374" i="5"/>
  <c r="T372" i="5"/>
  <c r="S372" i="5"/>
  <c r="T366" i="5"/>
  <c r="S366" i="5"/>
  <c r="T364" i="5"/>
  <c r="S364" i="5"/>
  <c r="T349" i="5"/>
  <c r="S349" i="5"/>
  <c r="T345" i="5"/>
  <c r="S345" i="5"/>
  <c r="T343" i="5"/>
  <c r="S343" i="5"/>
  <c r="T341" i="5"/>
  <c r="S341" i="5"/>
  <c r="T339" i="5"/>
  <c r="S339" i="5"/>
  <c r="T337" i="5"/>
  <c r="S337" i="5"/>
  <c r="T335" i="5"/>
  <c r="S335" i="5"/>
  <c r="T332" i="5"/>
  <c r="S332" i="5"/>
  <c r="T329" i="5"/>
  <c r="S329" i="5"/>
  <c r="T321" i="5"/>
  <c r="S321" i="5"/>
  <c r="T318" i="5"/>
  <c r="S318" i="5"/>
  <c r="T308" i="5"/>
  <c r="S308" i="5"/>
  <c r="T305" i="5"/>
  <c r="S305" i="5"/>
  <c r="T303" i="5"/>
  <c r="S303" i="5"/>
  <c r="T301" i="5"/>
  <c r="S301" i="5"/>
  <c r="T299" i="5"/>
  <c r="S299" i="5"/>
  <c r="T290" i="5"/>
  <c r="S290" i="5"/>
  <c r="T272" i="5"/>
  <c r="S272" i="5"/>
  <c r="T270" i="5"/>
  <c r="S270" i="5"/>
  <c r="T262" i="5"/>
  <c r="S262" i="5"/>
  <c r="T255" i="5"/>
  <c r="S255" i="5"/>
  <c r="T253" i="5"/>
  <c r="S253" i="5"/>
  <c r="T244" i="5"/>
  <c r="S244" i="5"/>
  <c r="T239" i="5"/>
  <c r="S239" i="5"/>
  <c r="T237" i="5"/>
  <c r="S237" i="5"/>
  <c r="T235" i="5"/>
  <c r="S235" i="5"/>
  <c r="U109" i="5"/>
  <c r="U110" i="5"/>
  <c r="U111" i="5"/>
  <c r="U112" i="5"/>
  <c r="U113" i="5"/>
  <c r="U114" i="5"/>
  <c r="U115" i="5"/>
  <c r="U116" i="5"/>
  <c r="U453" i="5"/>
  <c r="U117" i="5"/>
  <c r="U163" i="5"/>
  <c r="U140" i="5"/>
  <c r="U122" i="5"/>
  <c r="U123" i="5"/>
  <c r="U141" i="5"/>
  <c r="U142" i="5"/>
  <c r="U138" i="5"/>
  <c r="U124" i="5"/>
  <c r="U143" i="5"/>
  <c r="U144" i="5"/>
  <c r="U145" i="5"/>
  <c r="U146" i="5"/>
  <c r="U125" i="5"/>
  <c r="U126" i="5"/>
  <c r="U147" i="5"/>
  <c r="U127" i="5"/>
  <c r="U148" i="5"/>
  <c r="U149" i="5"/>
  <c r="U150" i="5"/>
  <c r="U128" i="5"/>
  <c r="U151" i="5"/>
  <c r="U129" i="5"/>
  <c r="U152" i="5"/>
  <c r="U153" i="5"/>
  <c r="U130" i="5"/>
  <c r="U154" i="5"/>
  <c r="U155" i="5"/>
  <c r="U156" i="5"/>
  <c r="U139" i="5"/>
  <c r="U131" i="5"/>
  <c r="U157" i="5"/>
  <c r="U158" i="5"/>
  <c r="U159" i="5"/>
  <c r="U160" i="5"/>
  <c r="U132" i="5"/>
  <c r="U161" i="5"/>
  <c r="U162" i="5"/>
  <c r="U133" i="5"/>
  <c r="U134" i="5"/>
  <c r="U135" i="5"/>
  <c r="U136" i="5"/>
  <c r="U137" i="5"/>
  <c r="U166" i="5"/>
  <c r="U165" i="5" s="1"/>
  <c r="U185" i="5"/>
  <c r="U184" i="5" s="1"/>
  <c r="U187" i="5"/>
  <c r="U188" i="5"/>
  <c r="U189" i="5"/>
  <c r="U511" i="5"/>
  <c r="U190" i="5"/>
  <c r="U191" i="5"/>
  <c r="U192" i="5"/>
  <c r="U193" i="5"/>
  <c r="U194" i="5"/>
  <c r="U512" i="5"/>
  <c r="U195" i="5"/>
  <c r="U196" i="5"/>
  <c r="U197" i="5"/>
  <c r="U198" i="5"/>
  <c r="U199" i="5"/>
  <c r="U202" i="5"/>
  <c r="U516" i="5"/>
  <c r="U203" i="5"/>
  <c r="U204" i="5"/>
  <c r="U205" i="5"/>
  <c r="U206" i="5"/>
  <c r="U207" i="5"/>
  <c r="U210" i="5"/>
  <c r="U213" i="5"/>
  <c r="U211" i="5"/>
  <c r="U212" i="5"/>
  <c r="U216" i="5"/>
  <c r="U217" i="5"/>
  <c r="U218" i="5"/>
  <c r="U219" i="5"/>
  <c r="U220" i="5"/>
  <c r="U221" i="5"/>
  <c r="U223" i="5"/>
  <c r="U222" i="5" s="1"/>
  <c r="U531" i="5"/>
  <c r="U225" i="5"/>
  <c r="U226" i="5"/>
  <c r="U227" i="5"/>
  <c r="U532" i="5"/>
  <c r="U228" i="5"/>
  <c r="U533" i="5"/>
  <c r="U534" i="5"/>
  <c r="U535" i="5"/>
  <c r="U229" i="5"/>
  <c r="U230" i="5"/>
  <c r="U231" i="5"/>
  <c r="U236" i="5"/>
  <c r="U238" i="5"/>
  <c r="U240" i="5"/>
  <c r="U242" i="5"/>
  <c r="U245" i="5"/>
  <c r="U246" i="5"/>
  <c r="U247" i="5"/>
  <c r="U252" i="5"/>
  <c r="U249" i="5"/>
  <c r="U250" i="5"/>
  <c r="U251" i="5"/>
  <c r="U254" i="5"/>
  <c r="U256" i="5"/>
  <c r="U260" i="5"/>
  <c r="U263" i="5"/>
  <c r="U265" i="5"/>
  <c r="U266" i="5"/>
  <c r="U267" i="5"/>
  <c r="U268" i="5"/>
  <c r="U269" i="5"/>
  <c r="U271" i="5"/>
  <c r="U273" i="5"/>
  <c r="U275" i="5"/>
  <c r="U276" i="5"/>
  <c r="U277" i="5"/>
  <c r="U279" i="5"/>
  <c r="U280" i="5"/>
  <c r="U281" i="5"/>
  <c r="U284" i="5"/>
  <c r="U285" i="5"/>
  <c r="U288" i="5"/>
  <c r="U287" i="5" s="1"/>
  <c r="U291" i="5"/>
  <c r="U583" i="5"/>
  <c r="U584" i="5"/>
  <c r="U293" i="5"/>
  <c r="U294" i="5"/>
  <c r="U295" i="5"/>
  <c r="U296" i="5"/>
  <c r="U300" i="5"/>
  <c r="U302" i="5"/>
  <c r="U304" i="5"/>
  <c r="U306" i="5"/>
  <c r="U588" i="5"/>
  <c r="U307" i="5"/>
  <c r="U309" i="5"/>
  <c r="U311" i="5"/>
  <c r="U312" i="5"/>
  <c r="U314" i="5"/>
  <c r="U315" i="5"/>
  <c r="U601" i="5"/>
  <c r="U317" i="5"/>
  <c r="U319" i="5"/>
  <c r="U320" i="5"/>
  <c r="U322" i="5"/>
  <c r="U323" i="5"/>
  <c r="U324" i="5"/>
  <c r="U325" i="5"/>
  <c r="U326" i="5"/>
  <c r="U328" i="5"/>
  <c r="U327" i="5" s="1"/>
  <c r="U330" i="5"/>
  <c r="U331" i="5"/>
  <c r="U334" i="5"/>
  <c r="U333" i="5"/>
  <c r="U336" i="5"/>
  <c r="U338" i="5"/>
  <c r="U340" i="5"/>
  <c r="U342" i="5"/>
  <c r="U344" i="5"/>
  <c r="U346" i="5"/>
  <c r="U347" i="5"/>
  <c r="U348" i="5"/>
  <c r="U350" i="5"/>
  <c r="U351" i="5"/>
  <c r="U631" i="5"/>
  <c r="U352" i="5"/>
  <c r="U353" i="5"/>
  <c r="U354" i="5"/>
  <c r="U356" i="5"/>
  <c r="U634" i="5"/>
  <c r="U360" i="5"/>
  <c r="U361" i="5"/>
  <c r="U362" i="5"/>
  <c r="U365" i="5"/>
  <c r="U367" i="5"/>
  <c r="U368" i="5"/>
  <c r="U369" i="5"/>
  <c r="U370" i="5"/>
  <c r="U371" i="5"/>
  <c r="U373" i="5"/>
  <c r="U375" i="5"/>
  <c r="U377" i="5"/>
  <c r="U378" i="5"/>
  <c r="U380" i="5"/>
  <c r="U382" i="5"/>
  <c r="U381" i="5" s="1"/>
  <c r="U388" i="5"/>
  <c r="U390" i="5"/>
  <c r="U391" i="5"/>
  <c r="U393" i="5"/>
  <c r="U16" i="5"/>
  <c r="U15" i="5" s="1"/>
  <c r="V16" i="5"/>
  <c r="K392" i="5"/>
  <c r="L392" i="5"/>
  <c r="M392" i="5"/>
  <c r="K389" i="5"/>
  <c r="L389" i="5"/>
  <c r="M389" i="5"/>
  <c r="K387" i="5"/>
  <c r="L387" i="5"/>
  <c r="M387" i="5"/>
  <c r="K379" i="5"/>
  <c r="L379" i="5"/>
  <c r="M379" i="5"/>
  <c r="K374" i="5"/>
  <c r="L374" i="5"/>
  <c r="M374" i="5"/>
  <c r="K372" i="5"/>
  <c r="L372" i="5"/>
  <c r="M372" i="5"/>
  <c r="M366" i="5"/>
  <c r="K366" i="5"/>
  <c r="L366" i="5"/>
  <c r="K364" i="5"/>
  <c r="L364" i="5"/>
  <c r="M364" i="5"/>
  <c r="K349" i="5"/>
  <c r="L349" i="5"/>
  <c r="M349" i="5"/>
  <c r="K345" i="5"/>
  <c r="L345" i="5"/>
  <c r="M345" i="5"/>
  <c r="K343" i="5"/>
  <c r="L343" i="5"/>
  <c r="M343" i="5"/>
  <c r="K341" i="5"/>
  <c r="L341" i="5"/>
  <c r="M341" i="5"/>
  <c r="K339" i="5"/>
  <c r="L339" i="5"/>
  <c r="M339" i="5"/>
  <c r="M337" i="5"/>
  <c r="K337" i="5"/>
  <c r="L337" i="5"/>
  <c r="K335" i="5"/>
  <c r="L335" i="5"/>
  <c r="M335" i="5"/>
  <c r="K329" i="5"/>
  <c r="L329" i="5"/>
  <c r="M329" i="5"/>
  <c r="K321" i="5"/>
  <c r="L321" i="5"/>
  <c r="M321" i="5"/>
  <c r="K318" i="5"/>
  <c r="L318" i="5"/>
  <c r="M318" i="5"/>
  <c r="K313" i="5"/>
  <c r="L313" i="5"/>
  <c r="M313" i="5"/>
  <c r="K308" i="5"/>
  <c r="L308" i="5"/>
  <c r="M308" i="5"/>
  <c r="K305" i="5"/>
  <c r="L305" i="5"/>
  <c r="M305" i="5"/>
  <c r="K303" i="5"/>
  <c r="L303" i="5"/>
  <c r="M303" i="5"/>
  <c r="K301" i="5"/>
  <c r="L301" i="5"/>
  <c r="M301" i="5"/>
  <c r="K299" i="5"/>
  <c r="L299" i="5"/>
  <c r="M299" i="5"/>
  <c r="K290" i="5"/>
  <c r="L290" i="5"/>
  <c r="M290" i="5"/>
  <c r="K274" i="5"/>
  <c r="L274" i="5"/>
  <c r="M274" i="5"/>
  <c r="K272" i="5"/>
  <c r="L272" i="5"/>
  <c r="M272" i="5"/>
  <c r="K270" i="5"/>
  <c r="L270" i="5"/>
  <c r="M270" i="5"/>
  <c r="K264" i="5"/>
  <c r="L264" i="5"/>
  <c r="M264" i="5"/>
  <c r="K262" i="5"/>
  <c r="L262" i="5"/>
  <c r="M262" i="5"/>
  <c r="K255" i="5"/>
  <c r="L255" i="5"/>
  <c r="M255" i="5"/>
  <c r="J392" i="5"/>
  <c r="J389" i="5"/>
  <c r="J387" i="5"/>
  <c r="J379" i="5"/>
  <c r="V376" i="5"/>
  <c r="J374" i="5"/>
  <c r="J372" i="5"/>
  <c r="J366" i="5"/>
  <c r="J364" i="5"/>
  <c r="V359" i="5"/>
  <c r="V355" i="5"/>
  <c r="J349" i="5"/>
  <c r="J345" i="5"/>
  <c r="J343" i="5"/>
  <c r="J341" i="5"/>
  <c r="J339" i="5"/>
  <c r="J337" i="5"/>
  <c r="J335" i="5"/>
  <c r="J329" i="5"/>
  <c r="J321" i="5"/>
  <c r="J318" i="5"/>
  <c r="J313" i="5"/>
  <c r="J308" i="5"/>
  <c r="J305" i="5"/>
  <c r="J303" i="5"/>
  <c r="J301" i="5"/>
  <c r="J299" i="5"/>
  <c r="V292" i="5"/>
  <c r="J290" i="5"/>
  <c r="V287" i="5"/>
  <c r="V283" i="5"/>
  <c r="V278" i="5"/>
  <c r="J274" i="5"/>
  <c r="J272" i="5"/>
  <c r="J270" i="5"/>
  <c r="J264" i="5"/>
  <c r="J262" i="5"/>
  <c r="V259" i="5"/>
  <c r="J255" i="5"/>
  <c r="K253" i="5"/>
  <c r="L253" i="5"/>
  <c r="M253" i="5"/>
  <c r="J253" i="5"/>
  <c r="V248" i="5"/>
  <c r="K244" i="5"/>
  <c r="L244" i="5"/>
  <c r="M244" i="5"/>
  <c r="J244" i="5"/>
  <c r="V241" i="5"/>
  <c r="K239" i="5"/>
  <c r="L239" i="5"/>
  <c r="M239" i="5"/>
  <c r="J239" i="5"/>
  <c r="K237" i="5"/>
  <c r="L237" i="5"/>
  <c r="M237" i="5"/>
  <c r="J237" i="5"/>
  <c r="K235" i="5"/>
  <c r="L235" i="5"/>
  <c r="M235" i="5"/>
  <c r="J235" i="5"/>
  <c r="V224" i="5"/>
  <c r="K222" i="5"/>
  <c r="L222" i="5"/>
  <c r="M222" i="5"/>
  <c r="J222" i="5"/>
  <c r="J215" i="5"/>
  <c r="V209" i="5"/>
  <c r="V201" i="5"/>
  <c r="V186" i="5"/>
  <c r="K184" i="5"/>
  <c r="L184" i="5"/>
  <c r="M184" i="5"/>
  <c r="J184" i="5"/>
  <c r="V165" i="5"/>
  <c r="V121" i="5"/>
  <c r="C16" i="5"/>
  <c r="U332" i="5" l="1"/>
  <c r="U313" i="5"/>
  <c r="S14" i="5"/>
  <c r="U274" i="5"/>
  <c r="U121" i="5"/>
  <c r="U108" i="5"/>
  <c r="U201" i="5"/>
  <c r="U215" i="5"/>
  <c r="U264" i="5"/>
  <c r="U186" i="5"/>
  <c r="U224" i="5"/>
  <c r="U209" i="5"/>
  <c r="U310" i="5"/>
  <c r="K14" i="5"/>
  <c r="M14" i="5"/>
  <c r="L14" i="5"/>
  <c r="T14" i="5"/>
  <c r="J14" i="5"/>
  <c r="U376" i="5"/>
  <c r="V253" i="5"/>
  <c r="V321" i="5"/>
  <c r="V364" i="5"/>
  <c r="V215" i="5"/>
  <c r="V222" i="5"/>
  <c r="V272" i="5"/>
  <c r="V301" i="5"/>
  <c r="V310" i="5"/>
  <c r="V329" i="5"/>
  <c r="V339" i="5"/>
  <c r="V349" i="5"/>
  <c r="V366" i="5"/>
  <c r="V379" i="5"/>
  <c r="V392" i="5"/>
  <c r="V270" i="5"/>
  <c r="V299" i="5"/>
  <c r="V337" i="5"/>
  <c r="V237" i="5"/>
  <c r="V239" i="5"/>
  <c r="V262" i="5"/>
  <c r="V274" i="5"/>
  <c r="V290" i="5"/>
  <c r="V313" i="5"/>
  <c r="V332" i="5"/>
  <c r="V341" i="5"/>
  <c r="V372" i="5"/>
  <c r="V381" i="5"/>
  <c r="V255" i="5"/>
  <c r="V308" i="5"/>
  <c r="V345" i="5"/>
  <c r="V389" i="5"/>
  <c r="V235" i="5"/>
  <c r="V303" i="5"/>
  <c r="V244" i="5"/>
  <c r="V264" i="5"/>
  <c r="V305" i="5"/>
  <c r="V318" i="5"/>
  <c r="V335" i="5"/>
  <c r="V343" i="5"/>
  <c r="V374" i="5"/>
  <c r="V387" i="5"/>
  <c r="U359" i="5"/>
  <c r="U292" i="5"/>
  <c r="U278" i="5"/>
  <c r="V184" i="5"/>
  <c r="U248" i="5"/>
  <c r="U283" i="5"/>
  <c r="U337" i="5"/>
  <c r="U270" i="5"/>
  <c r="U379" i="5"/>
  <c r="U364" i="5"/>
  <c r="U343" i="5"/>
  <c r="U335" i="5"/>
  <c r="U308" i="5"/>
  <c r="U303" i="5"/>
  <c r="U235" i="5"/>
  <c r="U259" i="5"/>
  <c r="U374" i="5"/>
  <c r="U355" i="5"/>
  <c r="U341" i="5"/>
  <c r="U301" i="5"/>
  <c r="U241" i="5"/>
  <c r="U237" i="5"/>
  <c r="U392" i="5"/>
  <c r="U387" i="5"/>
  <c r="U372" i="5"/>
  <c r="U339" i="5"/>
  <c r="U299" i="5"/>
  <c r="U290" i="5"/>
  <c r="U272" i="5"/>
  <c r="U262" i="5"/>
  <c r="U255" i="5"/>
  <c r="U239" i="5"/>
  <c r="V108" i="5"/>
  <c r="U389" i="5"/>
  <c r="U329" i="5"/>
  <c r="U253" i="5"/>
  <c r="U244" i="5"/>
  <c r="U305" i="5"/>
  <c r="U366" i="5"/>
  <c r="U345" i="5"/>
  <c r="U318" i="5"/>
  <c r="U349" i="5"/>
  <c r="U321" i="5"/>
  <c r="V15" i="5"/>
  <c r="U14" i="5" l="1"/>
  <c r="E355" i="10"/>
  <c r="F355" i="10"/>
  <c r="G355" i="10"/>
  <c r="H355" i="10"/>
  <c r="I355" i="10"/>
  <c r="J355" i="10"/>
  <c r="K355" i="10"/>
  <c r="L355" i="10"/>
  <c r="M355" i="10"/>
  <c r="N355" i="10"/>
  <c r="O355" i="10"/>
  <c r="P355" i="10"/>
  <c r="Q355" i="10"/>
  <c r="R355" i="10"/>
  <c r="S355" i="10"/>
  <c r="T355" i="10"/>
  <c r="U355" i="10"/>
  <c r="V355" i="10"/>
  <c r="W355" i="10"/>
  <c r="X355" i="10"/>
  <c r="Y355" i="10"/>
  <c r="Z355" i="10"/>
  <c r="AA355" i="10"/>
  <c r="AB355" i="10"/>
  <c r="AD355" i="10"/>
  <c r="AE355" i="10"/>
  <c r="E351" i="10"/>
  <c r="F351" i="10"/>
  <c r="G351" i="10"/>
  <c r="H351" i="10"/>
  <c r="I351" i="10"/>
  <c r="J351" i="10"/>
  <c r="K351" i="10"/>
  <c r="L351" i="10"/>
  <c r="M351" i="10"/>
  <c r="N351" i="10"/>
  <c r="O351" i="10"/>
  <c r="P351" i="10"/>
  <c r="Q351" i="10"/>
  <c r="R351" i="10"/>
  <c r="S351" i="10"/>
  <c r="T351" i="10"/>
  <c r="U351" i="10"/>
  <c r="V351" i="10"/>
  <c r="W351" i="10"/>
  <c r="X351" i="10"/>
  <c r="Y351" i="10"/>
  <c r="Z351" i="10"/>
  <c r="AA351" i="10"/>
  <c r="AB351" i="10"/>
  <c r="AD351" i="10"/>
  <c r="AE351" i="10"/>
  <c r="E327" i="10"/>
  <c r="F327" i="10"/>
  <c r="G327" i="10"/>
  <c r="H327" i="10"/>
  <c r="I327" i="10"/>
  <c r="J327" i="10"/>
  <c r="K327" i="10"/>
  <c r="L327" i="10"/>
  <c r="M327" i="10"/>
  <c r="N327" i="10"/>
  <c r="O327" i="10"/>
  <c r="P327" i="10"/>
  <c r="Q327" i="10"/>
  <c r="R327" i="10"/>
  <c r="S327" i="10"/>
  <c r="T327" i="10"/>
  <c r="U327" i="10"/>
  <c r="V327" i="10"/>
  <c r="W327" i="10"/>
  <c r="X327" i="10"/>
  <c r="Y327" i="10"/>
  <c r="Z327" i="10"/>
  <c r="AA327" i="10"/>
  <c r="AB327" i="10"/>
  <c r="AD327" i="10"/>
  <c r="AE327" i="10"/>
  <c r="E19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D190" i="10"/>
  <c r="AE190" i="10"/>
  <c r="CH85" i="10"/>
  <c r="U259" i="10" l="1"/>
  <c r="AC354" i="10" l="1"/>
  <c r="E345" i="10"/>
  <c r="F345" i="10"/>
  <c r="G345" i="10"/>
  <c r="H345" i="10"/>
  <c r="I345" i="10"/>
  <c r="J345" i="10"/>
  <c r="K345" i="10"/>
  <c r="L345" i="10"/>
  <c r="M345" i="10"/>
  <c r="N345" i="10"/>
  <c r="O345" i="10"/>
  <c r="P345" i="10"/>
  <c r="Q345" i="10"/>
  <c r="R345" i="10"/>
  <c r="S345" i="10"/>
  <c r="T345" i="10"/>
  <c r="U345" i="10"/>
  <c r="V345" i="10"/>
  <c r="W345" i="10"/>
  <c r="X345" i="10"/>
  <c r="Y345" i="10"/>
  <c r="Z345" i="10"/>
  <c r="AA345" i="10"/>
  <c r="AB345" i="10"/>
  <c r="AD345" i="10"/>
  <c r="AE345" i="10"/>
  <c r="AC346" i="10"/>
  <c r="D346" i="10" s="1"/>
  <c r="AC191" i="10"/>
  <c r="CH184" i="10"/>
  <c r="CH185" i="10"/>
  <c r="CH80" i="10"/>
  <c r="CH81" i="10"/>
  <c r="CH82" i="10"/>
  <c r="CH83" i="10"/>
  <c r="CH84" i="10"/>
  <c r="AC143" i="10"/>
  <c r="CH78" i="10" l="1"/>
  <c r="D191" i="10"/>
  <c r="D237" i="10"/>
  <c r="CH237" i="10" s="1"/>
  <c r="CH79" i="10"/>
  <c r="AC265" i="10"/>
  <c r="D266" i="10"/>
  <c r="D265" i="10" s="1"/>
  <c r="D354" i="10"/>
  <c r="CH354" i="10" s="1"/>
  <c r="D143" i="10"/>
  <c r="CH143" i="10" s="1"/>
  <c r="CH77" i="10"/>
  <c r="D345" i="10"/>
  <c r="CH346" i="10"/>
  <c r="AC345" i="10"/>
  <c r="CH191" i="10" l="1"/>
  <c r="D190" i="10"/>
  <c r="CH265" i="10"/>
  <c r="CH266" i="10"/>
  <c r="CH345" i="10"/>
  <c r="AD842" i="10" l="1"/>
  <c r="AD841" i="10" s="1"/>
  <c r="AE842" i="10"/>
  <c r="AE841" i="10" s="1"/>
  <c r="AC151" i="10"/>
  <c r="D151" i="10" s="1"/>
  <c r="V813" i="5"/>
  <c r="E395" i="10"/>
  <c r="F395" i="10"/>
  <c r="G395" i="10"/>
  <c r="H395" i="10"/>
  <c r="I395" i="10"/>
  <c r="J395" i="10"/>
  <c r="K395" i="10"/>
  <c r="L395" i="10"/>
  <c r="M395" i="10"/>
  <c r="O395" i="10"/>
  <c r="P395" i="10"/>
  <c r="Q395" i="10"/>
  <c r="R395" i="10"/>
  <c r="S395" i="10"/>
  <c r="T395" i="10"/>
  <c r="U395" i="10"/>
  <c r="V395" i="10"/>
  <c r="W395" i="10"/>
  <c r="X395" i="10"/>
  <c r="Y395" i="10"/>
  <c r="Z395" i="10"/>
  <c r="AA395" i="10"/>
  <c r="AB395" i="10"/>
  <c r="AD395" i="10"/>
  <c r="AE395" i="10"/>
  <c r="E372" i="10"/>
  <c r="F372" i="10"/>
  <c r="G372" i="10"/>
  <c r="H372" i="10"/>
  <c r="I372" i="10"/>
  <c r="J372" i="10"/>
  <c r="K372" i="10"/>
  <c r="L372" i="10"/>
  <c r="M372" i="10"/>
  <c r="O372" i="10"/>
  <c r="P372" i="10"/>
  <c r="Q372" i="10"/>
  <c r="R372" i="10"/>
  <c r="S372" i="10"/>
  <c r="T372" i="10"/>
  <c r="U372" i="10"/>
  <c r="V372" i="10"/>
  <c r="W372" i="10"/>
  <c r="X372" i="10"/>
  <c r="Y372" i="10"/>
  <c r="Z372" i="10"/>
  <c r="AA372" i="10"/>
  <c r="AB372" i="10"/>
  <c r="AD372" i="10"/>
  <c r="AE372" i="10"/>
  <c r="E324" i="10"/>
  <c r="F324" i="10"/>
  <c r="G324" i="10"/>
  <c r="H324" i="10"/>
  <c r="I324" i="10"/>
  <c r="J324" i="10"/>
  <c r="K324" i="10"/>
  <c r="L324" i="10"/>
  <c r="M324" i="10"/>
  <c r="O324" i="10"/>
  <c r="P324" i="10"/>
  <c r="Q324" i="10"/>
  <c r="R324" i="10"/>
  <c r="S324" i="10"/>
  <c r="T324" i="10"/>
  <c r="U324" i="10"/>
  <c r="V324" i="10"/>
  <c r="W324" i="10"/>
  <c r="X324" i="10"/>
  <c r="Y324" i="10"/>
  <c r="Z324" i="10"/>
  <c r="AA324" i="10"/>
  <c r="AB324" i="10"/>
  <c r="AD324" i="10"/>
  <c r="AE324" i="10"/>
  <c r="E319" i="10"/>
  <c r="F319" i="10"/>
  <c r="G319" i="10"/>
  <c r="H319" i="10"/>
  <c r="I319" i="10"/>
  <c r="J319" i="10"/>
  <c r="K319" i="10"/>
  <c r="L319" i="10"/>
  <c r="M319" i="10"/>
  <c r="O319" i="10"/>
  <c r="P319" i="10"/>
  <c r="Q319" i="10"/>
  <c r="R319" i="10"/>
  <c r="S319" i="10"/>
  <c r="T319" i="10"/>
  <c r="U319" i="10"/>
  <c r="V319" i="10"/>
  <c r="W319" i="10"/>
  <c r="X319" i="10"/>
  <c r="Y319" i="10"/>
  <c r="Z319" i="10"/>
  <c r="AA319" i="10"/>
  <c r="AB319" i="10"/>
  <c r="AD319" i="10"/>
  <c r="AE319" i="10"/>
  <c r="E311" i="10"/>
  <c r="F311" i="10"/>
  <c r="G311" i="10"/>
  <c r="H311" i="10"/>
  <c r="I311" i="10"/>
  <c r="J311" i="10"/>
  <c r="K311" i="10"/>
  <c r="L311" i="10"/>
  <c r="M311" i="10"/>
  <c r="O311" i="10"/>
  <c r="P311" i="10"/>
  <c r="Q311" i="10"/>
  <c r="R311" i="10"/>
  <c r="S311" i="10"/>
  <c r="T311" i="10"/>
  <c r="U311" i="10"/>
  <c r="V311" i="10"/>
  <c r="W311" i="10"/>
  <c r="X311" i="10"/>
  <c r="Y311" i="10"/>
  <c r="Z311" i="10"/>
  <c r="AA311" i="10"/>
  <c r="AB311" i="10"/>
  <c r="AD311" i="10"/>
  <c r="AE311" i="10"/>
  <c r="E280" i="10"/>
  <c r="F280" i="10"/>
  <c r="G280" i="10"/>
  <c r="H280" i="10"/>
  <c r="I280" i="10"/>
  <c r="J280" i="10"/>
  <c r="K280" i="10"/>
  <c r="L280" i="10"/>
  <c r="M280" i="10"/>
  <c r="O280" i="10"/>
  <c r="P280" i="10"/>
  <c r="Q280" i="10"/>
  <c r="R280" i="10"/>
  <c r="S280" i="10"/>
  <c r="T280" i="10"/>
  <c r="U280" i="10"/>
  <c r="V280" i="10"/>
  <c r="W280" i="10"/>
  <c r="X280" i="10"/>
  <c r="Y280" i="10"/>
  <c r="Z280" i="10"/>
  <c r="AA280" i="10"/>
  <c r="AB280" i="10"/>
  <c r="AD280" i="10"/>
  <c r="AE280" i="10"/>
  <c r="E270" i="10"/>
  <c r="F270" i="10"/>
  <c r="G270" i="10"/>
  <c r="H270" i="10"/>
  <c r="I270" i="10"/>
  <c r="J270" i="10"/>
  <c r="K270" i="10"/>
  <c r="L270" i="10"/>
  <c r="M270" i="10"/>
  <c r="O270" i="10"/>
  <c r="P270" i="10"/>
  <c r="Q270" i="10"/>
  <c r="R270" i="10"/>
  <c r="S270" i="10"/>
  <c r="T270" i="10"/>
  <c r="U270" i="10"/>
  <c r="V270" i="10"/>
  <c r="W270" i="10"/>
  <c r="X270" i="10"/>
  <c r="Y270" i="10"/>
  <c r="Z270" i="10"/>
  <c r="AA270" i="10"/>
  <c r="AB270" i="10"/>
  <c r="AD270" i="10"/>
  <c r="AE270" i="10"/>
  <c r="E250" i="10"/>
  <c r="F250" i="10"/>
  <c r="G250" i="10"/>
  <c r="H250" i="10"/>
  <c r="I250" i="10"/>
  <c r="J250" i="10"/>
  <c r="K250" i="10"/>
  <c r="L250" i="10"/>
  <c r="M250" i="10"/>
  <c r="O250" i="10"/>
  <c r="P250" i="10"/>
  <c r="Q250" i="10"/>
  <c r="R250" i="10"/>
  <c r="S250" i="10"/>
  <c r="T250" i="10"/>
  <c r="U250" i="10"/>
  <c r="V250" i="10"/>
  <c r="W250" i="10"/>
  <c r="X250" i="10"/>
  <c r="Y250" i="10"/>
  <c r="Z250" i="10"/>
  <c r="AA250" i="10"/>
  <c r="AB250" i="10"/>
  <c r="AD250" i="10"/>
  <c r="AE250" i="10"/>
  <c r="AB842" i="10"/>
  <c r="AB841" i="10" s="1"/>
  <c r="AA842" i="10"/>
  <c r="AA841" i="10" s="1"/>
  <c r="Z842" i="10"/>
  <c r="Z841" i="10" s="1"/>
  <c r="Y842" i="10"/>
  <c r="Y841" i="10" s="1"/>
  <c r="X842" i="10"/>
  <c r="X841" i="10" s="1"/>
  <c r="W842" i="10"/>
  <c r="W841" i="10" s="1"/>
  <c r="V842" i="10"/>
  <c r="V841" i="10" s="1"/>
  <c r="U842" i="10"/>
  <c r="U841" i="10" s="1"/>
  <c r="T842" i="10"/>
  <c r="T841" i="10" s="1"/>
  <c r="S842" i="10"/>
  <c r="S841" i="10" s="1"/>
  <c r="R842" i="10"/>
  <c r="R841" i="10" s="1"/>
  <c r="Q842" i="10"/>
  <c r="Q841" i="10" s="1"/>
  <c r="P842" i="10"/>
  <c r="P841" i="10" s="1"/>
  <c r="O842" i="10"/>
  <c r="O841" i="10" s="1"/>
  <c r="N842" i="10"/>
  <c r="N841" i="10" s="1"/>
  <c r="M842" i="10"/>
  <c r="M841" i="10" s="1"/>
  <c r="L842" i="10"/>
  <c r="L841" i="10" s="1"/>
  <c r="K842" i="10"/>
  <c r="K841" i="10" s="1"/>
  <c r="J842" i="10"/>
  <c r="J841" i="10" s="1"/>
  <c r="I842" i="10"/>
  <c r="I841" i="10" s="1"/>
  <c r="H842" i="10"/>
  <c r="H841" i="10" s="1"/>
  <c r="G842" i="10"/>
  <c r="G841" i="10" s="1"/>
  <c r="F842" i="10"/>
  <c r="F841" i="10" s="1"/>
  <c r="E842" i="10"/>
  <c r="E841" i="10" s="1"/>
  <c r="AC843" i="10"/>
  <c r="D843" i="10" s="1"/>
  <c r="D842" i="10" s="1"/>
  <c r="DK302" i="10"/>
  <c r="AC302" i="10"/>
  <c r="D302" i="10" s="1"/>
  <c r="DK301" i="10"/>
  <c r="AC301" i="10"/>
  <c r="D301" i="10" s="1"/>
  <c r="DK300" i="10"/>
  <c r="AC300" i="10"/>
  <c r="D300" i="10" s="1"/>
  <c r="DK76" i="10"/>
  <c r="DK75" i="10"/>
  <c r="DK74" i="10"/>
  <c r="DK353" i="10"/>
  <c r="CL353" i="10"/>
  <c r="CE353" i="10"/>
  <c r="AT353" i="10"/>
  <c r="AC353" i="10"/>
  <c r="DK360" i="10"/>
  <c r="CL360" i="10"/>
  <c r="CE360" i="10"/>
  <c r="AT360" i="10"/>
  <c r="AC360" i="10"/>
  <c r="DK377" i="10"/>
  <c r="CL377" i="10"/>
  <c r="CE377" i="10"/>
  <c r="AT377" i="10"/>
  <c r="DK376" i="10"/>
  <c r="CL376" i="10"/>
  <c r="CE376" i="10"/>
  <c r="CA376" i="10"/>
  <c r="AT376" i="10"/>
  <c r="DK375" i="10"/>
  <c r="CL375" i="10"/>
  <c r="CE375" i="10"/>
  <c r="CA375" i="10"/>
  <c r="AT375" i="10"/>
  <c r="DK384" i="10"/>
  <c r="AC384" i="10"/>
  <c r="E370" i="10"/>
  <c r="F370" i="10"/>
  <c r="G370" i="10"/>
  <c r="H370" i="10"/>
  <c r="I370" i="10"/>
  <c r="J370" i="10"/>
  <c r="K370" i="10"/>
  <c r="L370" i="10"/>
  <c r="M370" i="10"/>
  <c r="N370" i="10"/>
  <c r="O370" i="10"/>
  <c r="P370" i="10"/>
  <c r="Q370" i="10"/>
  <c r="R370" i="10"/>
  <c r="S370" i="10"/>
  <c r="T370" i="10"/>
  <c r="U370" i="10"/>
  <c r="V370" i="10"/>
  <c r="W370" i="10"/>
  <c r="X370" i="10"/>
  <c r="Y370" i="10"/>
  <c r="Z370" i="10"/>
  <c r="AA370" i="10"/>
  <c r="AB370" i="10"/>
  <c r="AD370" i="10"/>
  <c r="AE370" i="10"/>
  <c r="DK371" i="10"/>
  <c r="CL371" i="10"/>
  <c r="CE371" i="10"/>
  <c r="AT371" i="10"/>
  <c r="AC371" i="10"/>
  <c r="D371" i="10" s="1"/>
  <c r="DK339" i="10"/>
  <c r="CL339" i="10"/>
  <c r="CE339" i="10"/>
  <c r="AC339" i="10"/>
  <c r="AC338" i="10" s="1"/>
  <c r="DK332" i="10"/>
  <c r="CL332" i="10"/>
  <c r="CE332" i="10"/>
  <c r="CA332" i="10"/>
  <c r="AC332" i="10"/>
  <c r="E341" i="10"/>
  <c r="F341" i="10"/>
  <c r="G341" i="10"/>
  <c r="H341" i="10"/>
  <c r="I341" i="10"/>
  <c r="J341" i="10"/>
  <c r="K341" i="10"/>
  <c r="L341" i="10"/>
  <c r="M341" i="10"/>
  <c r="N341" i="10"/>
  <c r="O341" i="10"/>
  <c r="P341" i="10"/>
  <c r="Q341" i="10"/>
  <c r="R341" i="10"/>
  <c r="S341" i="10"/>
  <c r="T341" i="10"/>
  <c r="U341" i="10"/>
  <c r="V341" i="10"/>
  <c r="W341" i="10"/>
  <c r="X341" i="10"/>
  <c r="Y341" i="10"/>
  <c r="Z341" i="10"/>
  <c r="AA341" i="10"/>
  <c r="AB341" i="10"/>
  <c r="AD341" i="10"/>
  <c r="AE341" i="10"/>
  <c r="DK342" i="10"/>
  <c r="CL342" i="10"/>
  <c r="CE342" i="10"/>
  <c r="AT342" i="10"/>
  <c r="AC342" i="10"/>
  <c r="D342" i="10" s="1"/>
  <c r="DK323" i="10"/>
  <c r="CL323" i="10"/>
  <c r="CE323" i="10"/>
  <c r="AT323" i="10"/>
  <c r="E314" i="10"/>
  <c r="F314" i="10"/>
  <c r="G314" i="10"/>
  <c r="H314" i="10"/>
  <c r="I314" i="10"/>
  <c r="J314" i="10"/>
  <c r="K314" i="10"/>
  <c r="L314" i="10"/>
  <c r="M314" i="10"/>
  <c r="N314" i="10"/>
  <c r="O314" i="10"/>
  <c r="P314" i="10"/>
  <c r="Q314" i="10"/>
  <c r="R314" i="10"/>
  <c r="S314" i="10"/>
  <c r="T314" i="10"/>
  <c r="U314" i="10"/>
  <c r="V314" i="10"/>
  <c r="W314" i="10"/>
  <c r="X314" i="10"/>
  <c r="Y314" i="10"/>
  <c r="Z314" i="10"/>
  <c r="AA314" i="10"/>
  <c r="AB314" i="10"/>
  <c r="AD314" i="10"/>
  <c r="AE314" i="10"/>
  <c r="DK315" i="10"/>
  <c r="CL315" i="10"/>
  <c r="CE315" i="10"/>
  <c r="AT315" i="10"/>
  <c r="D315" i="10"/>
  <c r="DK313" i="10"/>
  <c r="CL313" i="10"/>
  <c r="CE313" i="10"/>
  <c r="AT313" i="10"/>
  <c r="E296" i="10"/>
  <c r="F296" i="10"/>
  <c r="G296" i="10"/>
  <c r="H296" i="10"/>
  <c r="I296" i="10"/>
  <c r="J296" i="10"/>
  <c r="K296" i="10"/>
  <c r="L296" i="10"/>
  <c r="M296" i="10"/>
  <c r="N296" i="10"/>
  <c r="O296" i="10"/>
  <c r="P296" i="10"/>
  <c r="Q296" i="10"/>
  <c r="R296" i="10"/>
  <c r="S296" i="10"/>
  <c r="T296" i="10"/>
  <c r="U296" i="10"/>
  <c r="V296" i="10"/>
  <c r="W296" i="10"/>
  <c r="X296" i="10"/>
  <c r="Y296" i="10"/>
  <c r="Z296" i="10"/>
  <c r="AA296" i="10"/>
  <c r="AB296" i="10"/>
  <c r="AD296" i="10"/>
  <c r="AE296" i="10"/>
  <c r="DK297" i="10"/>
  <c r="CL297" i="10"/>
  <c r="CE297" i="10"/>
  <c r="AT297" i="10"/>
  <c r="AC297" i="10"/>
  <c r="D297" i="10" s="1"/>
  <c r="DK291" i="10"/>
  <c r="CL291" i="10"/>
  <c r="CE291" i="10"/>
  <c r="AT291" i="10"/>
  <c r="AC291" i="10"/>
  <c r="DK287" i="10"/>
  <c r="CL287" i="10"/>
  <c r="CE287" i="10"/>
  <c r="AT287" i="10"/>
  <c r="AC287" i="10"/>
  <c r="DK286" i="10"/>
  <c r="CL286" i="10"/>
  <c r="CE286" i="10"/>
  <c r="AT286" i="10"/>
  <c r="AC286" i="10"/>
  <c r="DK294" i="10"/>
  <c r="CL294" i="10"/>
  <c r="CE294" i="10"/>
  <c r="CA294" i="10"/>
  <c r="AT294" i="10"/>
  <c r="D294" i="10"/>
  <c r="D293" i="10" s="1"/>
  <c r="DK275" i="10"/>
  <c r="CL275" i="10"/>
  <c r="CE275" i="10"/>
  <c r="AT275" i="10"/>
  <c r="AC275" i="10"/>
  <c r="DK257" i="10"/>
  <c r="CL257" i="10"/>
  <c r="CE257" i="10"/>
  <c r="AT257" i="10"/>
  <c r="DK236" i="10"/>
  <c r="CL236" i="10"/>
  <c r="CE236" i="10"/>
  <c r="AT236" i="10"/>
  <c r="AC236" i="10"/>
  <c r="DK253" i="10"/>
  <c r="CL253" i="10"/>
  <c r="CE253" i="10"/>
  <c r="AT253" i="10"/>
  <c r="DK205" i="10"/>
  <c r="CL205" i="10"/>
  <c r="CE205" i="10"/>
  <c r="CA205" i="10"/>
  <c r="AC205" i="10"/>
  <c r="DK204" i="10"/>
  <c r="CL204" i="10"/>
  <c r="CE204" i="10"/>
  <c r="CA204" i="10"/>
  <c r="AT204" i="10"/>
  <c r="AC204" i="10"/>
  <c r="DK203" i="10"/>
  <c r="CL203" i="10"/>
  <c r="CE203" i="10"/>
  <c r="CA203" i="10"/>
  <c r="AT203" i="10"/>
  <c r="AC203" i="10"/>
  <c r="DK202" i="10"/>
  <c r="CL202" i="10"/>
  <c r="CE202" i="10"/>
  <c r="AT202" i="10"/>
  <c r="AC202" i="10"/>
  <c r="DK142" i="10"/>
  <c r="CL142" i="10"/>
  <c r="CE142" i="10"/>
  <c r="CA142" i="10"/>
  <c r="AC142" i="10"/>
  <c r="DK141" i="10"/>
  <c r="CL141" i="10"/>
  <c r="CE141" i="10"/>
  <c r="AT141" i="10"/>
  <c r="AC141" i="10"/>
  <c r="DK183" i="10"/>
  <c r="AC183" i="10"/>
  <c r="DK73" i="10"/>
  <c r="CL73" i="10"/>
  <c r="CE73" i="10"/>
  <c r="CA73" i="10"/>
  <c r="AT73" i="10"/>
  <c r="DK72" i="10"/>
  <c r="CL72" i="10"/>
  <c r="CE72" i="10"/>
  <c r="CA72" i="10"/>
  <c r="DK71" i="10"/>
  <c r="CL71" i="10"/>
  <c r="CE71" i="10"/>
  <c r="CA71" i="10"/>
  <c r="AT71" i="10"/>
  <c r="DK70" i="10"/>
  <c r="CL70" i="10"/>
  <c r="CE70" i="10"/>
  <c r="DK69" i="10"/>
  <c r="CL69" i="10"/>
  <c r="CE69" i="10"/>
  <c r="DK68" i="10"/>
  <c r="CL68" i="10"/>
  <c r="CE68" i="10"/>
  <c r="CA68" i="10"/>
  <c r="AT68" i="10"/>
  <c r="DK67" i="10"/>
  <c r="CL67" i="10"/>
  <c r="CE67" i="10"/>
  <c r="CA67" i="10"/>
  <c r="AT67" i="10"/>
  <c r="DK66" i="10"/>
  <c r="CL66" i="10"/>
  <c r="CE66" i="10"/>
  <c r="CA66" i="10"/>
  <c r="DK65" i="10"/>
  <c r="CL65" i="10"/>
  <c r="CE65" i="10"/>
  <c r="CA65" i="10"/>
  <c r="AT65" i="10"/>
  <c r="DK64" i="10"/>
  <c r="CL64" i="10"/>
  <c r="CE64" i="10"/>
  <c r="CA64" i="10"/>
  <c r="DK63" i="10"/>
  <c r="CL63" i="10"/>
  <c r="CE63" i="10"/>
  <c r="AT63" i="10"/>
  <c r="DK62" i="10"/>
  <c r="CL62" i="10"/>
  <c r="CE62" i="10"/>
  <c r="AT62" i="10"/>
  <c r="DK61" i="10"/>
  <c r="CL61" i="10"/>
  <c r="CE61" i="10"/>
  <c r="AT61" i="10"/>
  <c r="DK60" i="10"/>
  <c r="CL60" i="10"/>
  <c r="CE60" i="10"/>
  <c r="AT60" i="10"/>
  <c r="DK326" i="10"/>
  <c r="CL326" i="10"/>
  <c r="CE326" i="10"/>
  <c r="CA326" i="10"/>
  <c r="AT326" i="10"/>
  <c r="DK256" i="10"/>
  <c r="CL256" i="10"/>
  <c r="CE256" i="10"/>
  <c r="CA256" i="10"/>
  <c r="AC256" i="10"/>
  <c r="DK201" i="10"/>
  <c r="CL201" i="10"/>
  <c r="CE201" i="10"/>
  <c r="CA201" i="10"/>
  <c r="AC201" i="10"/>
  <c r="E398" i="10"/>
  <c r="F398" i="10"/>
  <c r="G398" i="10"/>
  <c r="H398" i="10"/>
  <c r="I398" i="10"/>
  <c r="J398" i="10"/>
  <c r="K398" i="10"/>
  <c r="L398" i="10"/>
  <c r="M398" i="10"/>
  <c r="N398" i="10"/>
  <c r="O398" i="10"/>
  <c r="P398" i="10"/>
  <c r="Q398" i="10"/>
  <c r="R398" i="10"/>
  <c r="S398" i="10"/>
  <c r="T398" i="10"/>
  <c r="U398" i="10"/>
  <c r="V398" i="10"/>
  <c r="W398" i="10"/>
  <c r="X398" i="10"/>
  <c r="Y398" i="10"/>
  <c r="Z398" i="10"/>
  <c r="AA398" i="10"/>
  <c r="AB398" i="10"/>
  <c r="AD398" i="10"/>
  <c r="AE398" i="10"/>
  <c r="DK399" i="10"/>
  <c r="CL399" i="10"/>
  <c r="CE399" i="10"/>
  <c r="CA399" i="10"/>
  <c r="AT399" i="10"/>
  <c r="AC399" i="10"/>
  <c r="D399" i="10" s="1"/>
  <c r="DK368" i="10"/>
  <c r="CL368" i="10"/>
  <c r="CE368" i="10"/>
  <c r="CA368" i="10"/>
  <c r="AT368" i="10"/>
  <c r="AC368" i="10"/>
  <c r="DK367" i="10"/>
  <c r="CL367" i="10"/>
  <c r="CE367" i="10"/>
  <c r="AT367" i="10"/>
  <c r="AC367" i="10"/>
  <c r="DK359" i="10"/>
  <c r="CL359" i="10"/>
  <c r="CE359" i="10"/>
  <c r="CA359" i="10"/>
  <c r="AC359" i="10"/>
  <c r="DK358" i="10"/>
  <c r="CL358" i="10"/>
  <c r="CE358" i="10"/>
  <c r="CA358" i="10"/>
  <c r="DK362" i="10"/>
  <c r="CL362" i="10"/>
  <c r="CE362" i="10"/>
  <c r="CA362" i="10"/>
  <c r="AT362" i="10"/>
  <c r="AC361" i="10"/>
  <c r="DK322" i="10"/>
  <c r="CL322" i="10"/>
  <c r="CE322" i="10"/>
  <c r="AT322" i="10"/>
  <c r="DK318" i="10"/>
  <c r="CL318" i="10"/>
  <c r="CE318" i="10"/>
  <c r="CA318" i="10"/>
  <c r="AT318" i="10"/>
  <c r="DK299" i="10"/>
  <c r="CL299" i="10"/>
  <c r="CE299" i="10"/>
  <c r="CA299" i="10"/>
  <c r="AT299" i="10"/>
  <c r="AC299" i="10"/>
  <c r="DK285" i="10"/>
  <c r="CL285" i="10"/>
  <c r="CE285" i="10"/>
  <c r="AT285" i="10"/>
  <c r="AC285" i="10"/>
  <c r="DK283" i="10"/>
  <c r="CL283" i="10"/>
  <c r="CE283" i="10"/>
  <c r="AT283" i="10"/>
  <c r="AC283" i="10"/>
  <c r="DK274" i="10"/>
  <c r="CL274" i="10"/>
  <c r="CE274" i="10"/>
  <c r="CA274" i="10"/>
  <c r="AT274" i="10"/>
  <c r="AC274" i="10"/>
  <c r="DK227" i="10"/>
  <c r="CL227" i="10"/>
  <c r="CE227" i="10"/>
  <c r="CA227" i="10"/>
  <c r="AT227" i="10"/>
  <c r="AC227" i="10"/>
  <c r="DK226" i="10"/>
  <c r="CL226" i="10"/>
  <c r="CE226" i="10"/>
  <c r="AT226" i="10"/>
  <c r="AC226" i="10"/>
  <c r="DK528" i="10"/>
  <c r="CL528" i="10"/>
  <c r="CE528" i="10"/>
  <c r="CA528" i="10"/>
  <c r="AT528" i="10"/>
  <c r="AC528" i="10"/>
  <c r="DK218" i="10"/>
  <c r="CL218" i="10"/>
  <c r="CE218" i="10"/>
  <c r="CA218" i="10"/>
  <c r="AT218" i="10"/>
  <c r="AC218" i="10"/>
  <c r="DK217" i="10"/>
  <c r="CL217" i="10"/>
  <c r="CE217" i="10"/>
  <c r="AT217" i="10"/>
  <c r="AC217" i="10"/>
  <c r="D217" i="10" s="1"/>
  <c r="DK213" i="10"/>
  <c r="CL213" i="10"/>
  <c r="CE213" i="10"/>
  <c r="CA213" i="10"/>
  <c r="AT213" i="10"/>
  <c r="AC213" i="10"/>
  <c r="DK212" i="10"/>
  <c r="CL212" i="10"/>
  <c r="CE212" i="10"/>
  <c r="AT212" i="10"/>
  <c r="AC212" i="10"/>
  <c r="DK211" i="10"/>
  <c r="CL211" i="10"/>
  <c r="CE211" i="10"/>
  <c r="AT211" i="10"/>
  <c r="AC211" i="10"/>
  <c r="DK518" i="10"/>
  <c r="CL518" i="10"/>
  <c r="CE518" i="10"/>
  <c r="AT518" i="10"/>
  <c r="AC518" i="10"/>
  <c r="BJ192" i="10"/>
  <c r="DK140" i="10"/>
  <c r="CL140" i="10"/>
  <c r="CE140" i="10"/>
  <c r="CA140" i="10"/>
  <c r="AC140" i="10"/>
  <c r="DK59" i="10"/>
  <c r="CL59" i="10"/>
  <c r="CE59" i="10"/>
  <c r="CA59" i="10"/>
  <c r="AT59" i="10"/>
  <c r="DK58" i="10"/>
  <c r="CL58" i="10"/>
  <c r="CE58" i="10"/>
  <c r="CA58" i="10"/>
  <c r="DK449" i="10"/>
  <c r="CL449" i="10"/>
  <c r="CE449" i="10"/>
  <c r="DK57" i="10"/>
  <c r="CL57" i="10"/>
  <c r="CE57" i="10"/>
  <c r="CA57" i="10"/>
  <c r="AT57" i="10"/>
  <c r="DK448" i="10"/>
  <c r="CL448" i="10"/>
  <c r="CE448" i="10"/>
  <c r="CA448" i="10"/>
  <c r="DK56" i="10"/>
  <c r="CL56" i="10"/>
  <c r="CE56" i="10"/>
  <c r="CA56" i="10"/>
  <c r="AT56" i="10"/>
  <c r="DK55" i="10"/>
  <c r="CL55" i="10"/>
  <c r="CE55" i="10"/>
  <c r="AT55" i="10"/>
  <c r="AC259" i="10"/>
  <c r="D841" i="10" l="1"/>
  <c r="D840" i="10" s="1"/>
  <c r="AC254" i="10"/>
  <c r="G840" i="10"/>
  <c r="K840" i="10"/>
  <c r="O840" i="10"/>
  <c r="S840" i="10"/>
  <c r="W840" i="10"/>
  <c r="AA840" i="10"/>
  <c r="H840" i="10"/>
  <c r="L840" i="10"/>
  <c r="P840" i="10"/>
  <c r="T840" i="10"/>
  <c r="X840" i="10"/>
  <c r="AB840" i="10"/>
  <c r="E840" i="10"/>
  <c r="I840" i="10"/>
  <c r="M840" i="10"/>
  <c r="Q840" i="10"/>
  <c r="U840" i="10"/>
  <c r="Y840" i="10"/>
  <c r="AE840" i="10"/>
  <c r="F840" i="10"/>
  <c r="J840" i="10"/>
  <c r="N840" i="10"/>
  <c r="R840" i="10"/>
  <c r="V840" i="10"/>
  <c r="Z840" i="10"/>
  <c r="AD840" i="10"/>
  <c r="AC284" i="10"/>
  <c r="D299" i="10"/>
  <c r="D298" i="10" s="1"/>
  <c r="AC298" i="10"/>
  <c r="D140" i="10"/>
  <c r="CH140" i="10" s="1"/>
  <c r="D213" i="10"/>
  <c r="CH213" i="10" s="1"/>
  <c r="D227" i="10"/>
  <c r="CH227" i="10" s="1"/>
  <c r="D283" i="10"/>
  <c r="CH283" i="10" s="1"/>
  <c r="D318" i="10"/>
  <c r="D358" i="10"/>
  <c r="CH358" i="10" s="1"/>
  <c r="D326" i="10"/>
  <c r="CH326" i="10" s="1"/>
  <c r="D202" i="10"/>
  <c r="CH202" i="10" s="1"/>
  <c r="D257" i="10"/>
  <c r="CH257" i="10" s="1"/>
  <c r="D286" i="10"/>
  <c r="CH286" i="10" s="1"/>
  <c r="D313" i="10"/>
  <c r="CH313" i="10" s="1"/>
  <c r="D323" i="10"/>
  <c r="CH323" i="10" s="1"/>
  <c r="D332" i="10"/>
  <c r="CH332" i="10" s="1"/>
  <c r="D360" i="10"/>
  <c r="CH360" i="10" s="1"/>
  <c r="CH75" i="10"/>
  <c r="D518" i="10"/>
  <c r="CH518" i="10" s="1"/>
  <c r="D528" i="10"/>
  <c r="CH528" i="10" s="1"/>
  <c r="D285" i="10"/>
  <c r="D359" i="10"/>
  <c r="CH359" i="10" s="1"/>
  <c r="D141" i="10"/>
  <c r="CH141" i="10" s="1"/>
  <c r="D203" i="10"/>
  <c r="CH203" i="10" s="1"/>
  <c r="D205" i="10"/>
  <c r="CH205" i="10" s="1"/>
  <c r="D287" i="10"/>
  <c r="CH287" i="10" s="1"/>
  <c r="D339" i="10"/>
  <c r="D384" i="10"/>
  <c r="CH384" i="10" s="1"/>
  <c r="D376" i="10"/>
  <c r="CH376" i="10" s="1"/>
  <c r="D353" i="10"/>
  <c r="CH353" i="10" s="1"/>
  <c r="D211" i="10"/>
  <c r="CH211" i="10" s="1"/>
  <c r="D274" i="10"/>
  <c r="CH274" i="10" s="1"/>
  <c r="D362" i="10"/>
  <c r="D361" i="10" s="1"/>
  <c r="D367" i="10"/>
  <c r="CH367" i="10" s="1"/>
  <c r="D201" i="10"/>
  <c r="CH201" i="10" s="1"/>
  <c r="D253" i="10"/>
  <c r="CH253" i="10" s="1"/>
  <c r="CH74" i="10"/>
  <c r="CH76" i="10"/>
  <c r="D260" i="10"/>
  <c r="D259" i="10" s="1"/>
  <c r="CH54" i="10"/>
  <c r="D212" i="10"/>
  <c r="CH212" i="10" s="1"/>
  <c r="D218" i="10"/>
  <c r="CH218" i="10" s="1"/>
  <c r="D226" i="10"/>
  <c r="CH226" i="10" s="1"/>
  <c r="D368" i="10"/>
  <c r="CH368" i="10" s="1"/>
  <c r="D256" i="10"/>
  <c r="D183" i="10"/>
  <c r="CH183" i="10" s="1"/>
  <c r="D142" i="10"/>
  <c r="CH142" i="10" s="1"/>
  <c r="D204" i="10"/>
  <c r="CH204" i="10" s="1"/>
  <c r="D236" i="10"/>
  <c r="CH236" i="10" s="1"/>
  <c r="D275" i="10"/>
  <c r="CH275" i="10" s="1"/>
  <c r="D291" i="10"/>
  <c r="CH291" i="10" s="1"/>
  <c r="D375" i="10"/>
  <c r="CH375" i="10" s="1"/>
  <c r="D377" i="10"/>
  <c r="CH377" i="10" s="1"/>
  <c r="CH300" i="10"/>
  <c r="CH302" i="10"/>
  <c r="CH301" i="10"/>
  <c r="BV62" i="10"/>
  <c r="CH62" i="10"/>
  <c r="BV68" i="10"/>
  <c r="CH68" i="10"/>
  <c r="BV72" i="10"/>
  <c r="CH72" i="10"/>
  <c r="CH294" i="10"/>
  <c r="D296" i="10"/>
  <c r="CH297" i="10"/>
  <c r="BV55" i="10"/>
  <c r="CH55" i="10"/>
  <c r="D398" i="10"/>
  <c r="CH399" i="10"/>
  <c r="BV63" i="10"/>
  <c r="CH63" i="10"/>
  <c r="BV66" i="10"/>
  <c r="CH66" i="10"/>
  <c r="BV73" i="10"/>
  <c r="CH73" i="10"/>
  <c r="D314" i="10"/>
  <c r="CH315" i="10"/>
  <c r="D341" i="10"/>
  <c r="CH342" i="10"/>
  <c r="D370" i="10"/>
  <c r="CH371" i="10"/>
  <c r="BV60" i="10"/>
  <c r="CH60" i="10"/>
  <c r="BV64" i="10"/>
  <c r="CH64" i="10"/>
  <c r="BV67" i="10"/>
  <c r="CH67" i="10"/>
  <c r="BV69" i="10"/>
  <c r="CH69" i="10"/>
  <c r="BV70" i="10"/>
  <c r="CH70" i="10"/>
  <c r="BV71" i="10"/>
  <c r="CH71" i="10"/>
  <c r="BS842" i="10"/>
  <c r="CH843" i="10"/>
  <c r="BV56" i="10"/>
  <c r="CH56" i="10"/>
  <c r="BV449" i="10"/>
  <c r="CH449" i="10"/>
  <c r="BV58" i="10"/>
  <c r="CH58" i="10"/>
  <c r="BV59" i="10"/>
  <c r="CH59" i="10"/>
  <c r="BV448" i="10"/>
  <c r="CH448" i="10"/>
  <c r="BV57" i="10"/>
  <c r="CH57" i="10"/>
  <c r="BV61" i="10"/>
  <c r="CH61" i="10"/>
  <c r="BV65" i="10"/>
  <c r="CH65" i="10"/>
  <c r="BC192" i="10"/>
  <c r="AC190" i="10"/>
  <c r="AC842" i="10"/>
  <c r="AC841" i="10" s="1"/>
  <c r="AC370" i="10"/>
  <c r="AC341" i="10"/>
  <c r="AC314" i="10"/>
  <c r="AC296" i="10"/>
  <c r="AC398" i="10"/>
  <c r="CH217" i="10"/>
  <c r="CH339" i="10" l="1"/>
  <c r="D338" i="10"/>
  <c r="D254" i="10"/>
  <c r="CH318" i="10"/>
  <c r="AC840" i="10"/>
  <c r="CH299" i="10"/>
  <c r="CH285" i="10"/>
  <c r="D284" i="10"/>
  <c r="CH256" i="10"/>
  <c r="V395" i="5"/>
  <c r="D322" i="10"/>
  <c r="CH322" i="10" s="1"/>
  <c r="CH842" i="10"/>
  <c r="CH341" i="10"/>
  <c r="CH398" i="10"/>
  <c r="CH293" i="10"/>
  <c r="CH362" i="10"/>
  <c r="CH370" i="10"/>
  <c r="CH314" i="10"/>
  <c r="CH296" i="10"/>
  <c r="CH190" i="10" l="1"/>
  <c r="CH841" i="10"/>
  <c r="BS841" i="10"/>
  <c r="CH840" i="10" l="1"/>
  <c r="BS840" i="10"/>
  <c r="AC235" i="10"/>
  <c r="E335" i="10"/>
  <c r="F335" i="10"/>
  <c r="G335" i="10"/>
  <c r="H335" i="10"/>
  <c r="I335" i="10"/>
  <c r="J335" i="10"/>
  <c r="K335" i="10"/>
  <c r="L335" i="10"/>
  <c r="M335" i="10"/>
  <c r="O335" i="10"/>
  <c r="P335" i="10"/>
  <c r="Q335" i="10"/>
  <c r="R335" i="10"/>
  <c r="S335" i="10"/>
  <c r="T335" i="10"/>
  <c r="U335" i="10"/>
  <c r="V335" i="10"/>
  <c r="W335" i="10"/>
  <c r="X335" i="10"/>
  <c r="Y335" i="10"/>
  <c r="Z335" i="10"/>
  <c r="AA335" i="10"/>
  <c r="AB335" i="10"/>
  <c r="AD335" i="10"/>
  <c r="AE335" i="10"/>
  <c r="AC337" i="10"/>
  <c r="D235" i="10" l="1"/>
  <c r="CH235" i="10" s="1"/>
  <c r="D337" i="10"/>
  <c r="CH337" i="10" s="1"/>
  <c r="CH765" i="10"/>
  <c r="CH763" i="10"/>
  <c r="CH762" i="10"/>
  <c r="CH761" i="10"/>
  <c r="CH557" i="10"/>
  <c r="CH556" i="10"/>
  <c r="CH436" i="10"/>
  <c r="CH652" i="10"/>
  <c r="CH374" i="10"/>
  <c r="CH340" i="10"/>
  <c r="CH594" i="10"/>
  <c r="CH255" i="10"/>
  <c r="CH540" i="10"/>
  <c r="CH440" i="10"/>
  <c r="AC539" i="10"/>
  <c r="D539" i="10" s="1"/>
  <c r="D637" i="10" l="1"/>
  <c r="CH637" i="10" s="1"/>
  <c r="CH247" i="10"/>
  <c r="CH248" i="10"/>
  <c r="CH614" i="10"/>
  <c r="CH259" i="10"/>
  <c r="CH260" i="10"/>
  <c r="CH338" i="10"/>
  <c r="CH539" i="10"/>
  <c r="AC541" i="10"/>
  <c r="AC139" i="10"/>
  <c r="N456" i="10"/>
  <c r="N454" i="10" s="1"/>
  <c r="CH52" i="10" l="1"/>
  <c r="D541" i="10"/>
  <c r="CH541" i="10" s="1"/>
  <c r="D139" i="10"/>
  <c r="CH139" i="10" s="1"/>
  <c r="AC434" i="10" l="1"/>
  <c r="AC431" i="10"/>
  <c r="D431" i="10" s="1"/>
  <c r="AC428" i="10"/>
  <c r="AC424" i="10"/>
  <c r="AC421" i="10"/>
  <c r="AC416" i="10"/>
  <c r="AC408" i="10"/>
  <c r="AC406" i="10"/>
  <c r="AC403" i="10"/>
  <c r="AC667" i="10"/>
  <c r="AC685" i="10"/>
  <c r="AC681" i="10"/>
  <c r="AC677" i="10"/>
  <c r="AC673" i="10"/>
  <c r="AC691" i="10"/>
  <c r="AC669" i="10"/>
  <c r="AC689" i="10"/>
  <c r="AC699" i="10"/>
  <c r="AC430" i="10"/>
  <c r="AC427" i="10"/>
  <c r="AC423" i="10"/>
  <c r="AC420" i="10"/>
  <c r="AC415" i="10"/>
  <c r="D415" i="10" s="1"/>
  <c r="AC700" i="10"/>
  <c r="AC407" i="10"/>
  <c r="AC435" i="10"/>
  <c r="CH28" i="10"/>
  <c r="CH51" i="10"/>
  <c r="AC668" i="10"/>
  <c r="AC684" i="10"/>
  <c r="AC680" i="10"/>
  <c r="AC676" i="10"/>
  <c r="D676" i="10" s="1"/>
  <c r="AC690" i="10"/>
  <c r="AC695" i="10"/>
  <c r="AC671" i="10"/>
  <c r="D671" i="10" s="1"/>
  <c r="AC694" i="10"/>
  <c r="AC429" i="10"/>
  <c r="AC426" i="10"/>
  <c r="D426" i="10" s="1"/>
  <c r="AC422" i="10"/>
  <c r="D422" i="10" s="1"/>
  <c r="AC419" i="10"/>
  <c r="D419" i="10" s="1"/>
  <c r="AC414" i="10"/>
  <c r="AC410" i="10"/>
  <c r="D410" i="10" s="1"/>
  <c r="AC418" i="10"/>
  <c r="CH27" i="10"/>
  <c r="AC670" i="10"/>
  <c r="D670" i="10" s="1"/>
  <c r="AC683" i="10"/>
  <c r="D683" i="10" s="1"/>
  <c r="AC679" i="10"/>
  <c r="D679" i="10" s="1"/>
  <c r="AC675" i="10"/>
  <c r="AC693" i="10"/>
  <c r="D693" i="10" s="1"/>
  <c r="AC697" i="10"/>
  <c r="D697" i="10" s="1"/>
  <c r="AC686" i="10"/>
  <c r="D452" i="10"/>
  <c r="AC402" i="10"/>
  <c r="AC432" i="10"/>
  <c r="AC425" i="10"/>
  <c r="D425" i="10" s="1"/>
  <c r="AC701" i="10"/>
  <c r="D701" i="10" s="1"/>
  <c r="AC417" i="10"/>
  <c r="D417" i="10" s="1"/>
  <c r="AC413" i="10"/>
  <c r="AC409" i="10"/>
  <c r="D409" i="10" s="1"/>
  <c r="AC404" i="10"/>
  <c r="D404" i="10" s="1"/>
  <c r="AC437" i="10"/>
  <c r="D437" i="10" s="1"/>
  <c r="AC672" i="10"/>
  <c r="AC682" i="10"/>
  <c r="AC678" i="10"/>
  <c r="AC674" i="10"/>
  <c r="AC692" i="10"/>
  <c r="AC696" i="10"/>
  <c r="AC688" i="10"/>
  <c r="AC687" i="10"/>
  <c r="AC698" i="10"/>
  <c r="AE836" i="10"/>
  <c r="AD836" i="10"/>
  <c r="AB836" i="10"/>
  <c r="AA836" i="10"/>
  <c r="Z836" i="10"/>
  <c r="Y836" i="10"/>
  <c r="X836" i="10"/>
  <c r="W836" i="10"/>
  <c r="V836" i="10"/>
  <c r="T836" i="10"/>
  <c r="S836" i="10"/>
  <c r="Q836" i="10"/>
  <c r="P836" i="10"/>
  <c r="O836" i="10"/>
  <c r="N836" i="10"/>
  <c r="M836" i="10"/>
  <c r="L836" i="10"/>
  <c r="K836" i="10"/>
  <c r="J836" i="10"/>
  <c r="I836" i="10"/>
  <c r="H836" i="10"/>
  <c r="G836" i="10"/>
  <c r="F836" i="10"/>
  <c r="E836" i="10"/>
  <c r="AE833" i="10"/>
  <c r="AD833" i="10"/>
  <c r="AB833" i="10"/>
  <c r="AA833" i="10"/>
  <c r="Z833" i="10"/>
  <c r="Y833" i="10"/>
  <c r="X833" i="10"/>
  <c r="W833" i="10"/>
  <c r="V833" i="10"/>
  <c r="T833" i="10"/>
  <c r="S833" i="10"/>
  <c r="R833" i="10"/>
  <c r="Q833" i="10"/>
  <c r="P833" i="10"/>
  <c r="O833" i="10"/>
  <c r="M833" i="10"/>
  <c r="L833" i="10"/>
  <c r="K833" i="10"/>
  <c r="J833" i="10"/>
  <c r="I833" i="10"/>
  <c r="H833" i="10"/>
  <c r="G833" i="10"/>
  <c r="F833" i="10"/>
  <c r="E833" i="10"/>
  <c r="AE662" i="10"/>
  <c r="AD662" i="10"/>
  <c r="AB662" i="10"/>
  <c r="AA662" i="10"/>
  <c r="Z662" i="10"/>
  <c r="Y662" i="10"/>
  <c r="X662" i="10"/>
  <c r="W662" i="10"/>
  <c r="V662" i="10"/>
  <c r="T662" i="10"/>
  <c r="S662" i="10"/>
  <c r="R662" i="10"/>
  <c r="Q662" i="10"/>
  <c r="P662" i="10"/>
  <c r="O662" i="10"/>
  <c r="M662" i="10"/>
  <c r="L662" i="10"/>
  <c r="K662" i="10"/>
  <c r="J662" i="10"/>
  <c r="I662" i="10"/>
  <c r="H662" i="10"/>
  <c r="G662" i="10"/>
  <c r="F662" i="10"/>
  <c r="E662" i="10"/>
  <c r="AE659" i="10"/>
  <c r="AD659" i="10"/>
  <c r="AB659" i="10"/>
  <c r="AA659" i="10"/>
  <c r="Z659" i="10"/>
  <c r="Y659" i="10"/>
  <c r="X659" i="10"/>
  <c r="W659" i="10"/>
  <c r="V659" i="10"/>
  <c r="U659" i="10"/>
  <c r="T659" i="10"/>
  <c r="S659" i="10"/>
  <c r="R659" i="10"/>
  <c r="Q659" i="10"/>
  <c r="P659" i="10"/>
  <c r="O659" i="10"/>
  <c r="M659" i="10"/>
  <c r="L659" i="10"/>
  <c r="K659" i="10"/>
  <c r="J659" i="10"/>
  <c r="I659" i="10"/>
  <c r="H659" i="10"/>
  <c r="G659" i="10"/>
  <c r="F659" i="10"/>
  <c r="E659" i="10"/>
  <c r="AC401" i="10" l="1"/>
  <c r="AC666" i="10"/>
  <c r="D402" i="10"/>
  <c r="CH34" i="10"/>
  <c r="CH26" i="10"/>
  <c r="CH53" i="10"/>
  <c r="CH50" i="10"/>
  <c r="CH40" i="10"/>
  <c r="CH48" i="10"/>
  <c r="CH45" i="10"/>
  <c r="CH46" i="10"/>
  <c r="CH29" i="10"/>
  <c r="D433" i="10"/>
  <c r="CH433" i="10" s="1"/>
  <c r="D681" i="10"/>
  <c r="CH681" i="10" s="1"/>
  <c r="D434" i="10"/>
  <c r="CH434" i="10" s="1"/>
  <c r="D696" i="10"/>
  <c r="CH696" i="10" s="1"/>
  <c r="D682" i="10"/>
  <c r="CH682" i="10" s="1"/>
  <c r="D406" i="10"/>
  <c r="CH406" i="10" s="1"/>
  <c r="D421" i="10"/>
  <c r="CH421" i="10" s="1"/>
  <c r="CH39" i="10"/>
  <c r="CH404" i="10"/>
  <c r="CH417" i="10"/>
  <c r="CH679" i="10"/>
  <c r="CH47" i="10"/>
  <c r="CH44" i="10"/>
  <c r="CH419" i="10"/>
  <c r="CH32" i="10"/>
  <c r="CH24" i="10"/>
  <c r="CH33" i="10"/>
  <c r="CH25" i="10"/>
  <c r="D680" i="10"/>
  <c r="CH680" i="10" s="1"/>
  <c r="D699" i="10"/>
  <c r="CH699" i="10" s="1"/>
  <c r="D691" i="10"/>
  <c r="CH691" i="10" s="1"/>
  <c r="D685" i="10"/>
  <c r="CH685" i="10" s="1"/>
  <c r="D698" i="10"/>
  <c r="CH698" i="10" s="1"/>
  <c r="D692" i="10"/>
  <c r="CH692" i="10" s="1"/>
  <c r="D672" i="10"/>
  <c r="CH672" i="10" s="1"/>
  <c r="D420" i="10"/>
  <c r="CH420" i="10" s="1"/>
  <c r="D408" i="10"/>
  <c r="CH408" i="10" s="1"/>
  <c r="D424" i="10"/>
  <c r="CH424" i="10" s="1"/>
  <c r="CH43" i="10"/>
  <c r="CH701" i="10"/>
  <c r="CH697" i="10"/>
  <c r="CH683" i="10"/>
  <c r="CH31" i="10"/>
  <c r="CH23" i="10"/>
  <c r="CH422" i="10"/>
  <c r="CH37" i="10"/>
  <c r="CH38" i="10"/>
  <c r="D695" i="10"/>
  <c r="CH695" i="10" s="1"/>
  <c r="D684" i="10"/>
  <c r="CH684" i="10" s="1"/>
  <c r="D689" i="10"/>
  <c r="CH689" i="10" s="1"/>
  <c r="D673" i="10"/>
  <c r="CH673" i="10" s="1"/>
  <c r="D667" i="10"/>
  <c r="D687" i="10"/>
  <c r="CH687" i="10" s="1"/>
  <c r="D674" i="10"/>
  <c r="CH674" i="10" s="1"/>
  <c r="D407" i="10"/>
  <c r="CH407" i="10" s="1"/>
  <c r="D423" i="10"/>
  <c r="CH423" i="10" s="1"/>
  <c r="D428" i="10"/>
  <c r="CH428" i="10" s="1"/>
  <c r="CH30" i="10"/>
  <c r="CH437" i="10"/>
  <c r="CH409" i="10"/>
  <c r="CH425" i="10"/>
  <c r="CH452" i="10"/>
  <c r="CH693" i="10"/>
  <c r="CH670" i="10"/>
  <c r="CH36" i="10"/>
  <c r="CH410" i="10"/>
  <c r="CH426" i="10"/>
  <c r="CH671" i="10"/>
  <c r="CH676" i="10"/>
  <c r="CH41" i="10"/>
  <c r="CH415" i="10"/>
  <c r="CH49" i="10"/>
  <c r="CH42" i="10"/>
  <c r="CH431" i="10"/>
  <c r="D694" i="10"/>
  <c r="CH694" i="10" s="1"/>
  <c r="D690" i="10"/>
  <c r="CH690" i="10" s="1"/>
  <c r="D668" i="10"/>
  <c r="CH668" i="10" s="1"/>
  <c r="D413" i="10"/>
  <c r="CH413" i="10" s="1"/>
  <c r="D429" i="10"/>
  <c r="CH429" i="10" s="1"/>
  <c r="D669" i="10"/>
  <c r="CH669" i="10" s="1"/>
  <c r="D677" i="10"/>
  <c r="CH677" i="10" s="1"/>
  <c r="D418" i="10"/>
  <c r="CH418" i="10" s="1"/>
  <c r="D414" i="10"/>
  <c r="CH414" i="10" s="1"/>
  <c r="D430" i="10"/>
  <c r="CH430" i="10" s="1"/>
  <c r="D688" i="10"/>
  <c r="CH688" i="10" s="1"/>
  <c r="D678" i="10"/>
  <c r="CH678" i="10" s="1"/>
  <c r="D435" i="10"/>
  <c r="CH435" i="10" s="1"/>
  <c r="D700" i="10"/>
  <c r="CH700" i="10" s="1"/>
  <c r="D427" i="10"/>
  <c r="CH427" i="10" s="1"/>
  <c r="D686" i="10"/>
  <c r="CH686" i="10" s="1"/>
  <c r="D675" i="10"/>
  <c r="CH675" i="10" s="1"/>
  <c r="D403" i="10"/>
  <c r="CH403" i="10" s="1"/>
  <c r="D416" i="10"/>
  <c r="CH416" i="10" s="1"/>
  <c r="D432" i="10"/>
  <c r="CH432" i="10" s="1"/>
  <c r="N395" i="10"/>
  <c r="AC664" i="10"/>
  <c r="AC397" i="10"/>
  <c r="AC837" i="10"/>
  <c r="AC660" i="10"/>
  <c r="AC834" i="10"/>
  <c r="AC661" i="10"/>
  <c r="D661" i="10" s="1"/>
  <c r="U662" i="10"/>
  <c r="R836" i="10"/>
  <c r="AC835" i="10"/>
  <c r="D835" i="10" s="1"/>
  <c r="N833" i="10"/>
  <c r="U833" i="10"/>
  <c r="AC838" i="10"/>
  <c r="D838" i="10" s="1"/>
  <c r="U836" i="10"/>
  <c r="N662" i="10"/>
  <c r="AC663" i="10"/>
  <c r="D663" i="10" s="1"/>
  <c r="N659" i="10"/>
  <c r="AC396" i="10"/>
  <c r="D396" i="10" s="1"/>
  <c r="D401" i="10" l="1"/>
  <c r="D666" i="10"/>
  <c r="CH667" i="10"/>
  <c r="CH835" i="10"/>
  <c r="CH838" i="10"/>
  <c r="D834" i="10"/>
  <c r="CH834" i="10" s="1"/>
  <c r="CH661" i="10"/>
  <c r="D397" i="10"/>
  <c r="CH397" i="10" s="1"/>
  <c r="D664" i="10"/>
  <c r="CH664" i="10" s="1"/>
  <c r="D837" i="10"/>
  <c r="D836" i="10" s="1"/>
  <c r="D660" i="10"/>
  <c r="CH660" i="10" s="1"/>
  <c r="CH402" i="10"/>
  <c r="AC395" i="10"/>
  <c r="AC662" i="10"/>
  <c r="AC659" i="10"/>
  <c r="AC833" i="10"/>
  <c r="AC836" i="10"/>
  <c r="CH401" i="10" l="1"/>
  <c r="D833" i="10"/>
  <c r="CH833" i="10" s="1"/>
  <c r="D659" i="10"/>
  <c r="CH659" i="10" s="1"/>
  <c r="CH837" i="10"/>
  <c r="CH836" i="10"/>
  <c r="D662" i="10"/>
  <c r="CH662" i="10" s="1"/>
  <c r="CH663" i="10"/>
  <c r="D395" i="10"/>
  <c r="CH396" i="10"/>
  <c r="F130" i="11"/>
  <c r="CH395" i="10" l="1"/>
  <c r="D10" i="11"/>
  <c r="C10" i="11"/>
  <c r="F10" i="11"/>
  <c r="T830" i="5" l="1"/>
  <c r="S830" i="5"/>
  <c r="M830" i="5"/>
  <c r="K830" i="5"/>
  <c r="J830" i="5"/>
  <c r="V830" i="5" s="1"/>
  <c r="T827" i="5"/>
  <c r="S827" i="5"/>
  <c r="M827" i="5"/>
  <c r="K827" i="5"/>
  <c r="J827" i="5"/>
  <c r="V827" i="5" s="1"/>
  <c r="T825" i="5"/>
  <c r="S825" i="5"/>
  <c r="M825" i="5"/>
  <c r="K825" i="5"/>
  <c r="J825" i="5"/>
  <c r="V825" i="5" s="1"/>
  <c r="T823" i="5"/>
  <c r="S823" i="5"/>
  <c r="M823" i="5"/>
  <c r="K823" i="5"/>
  <c r="J823" i="5"/>
  <c r="V823" i="5" s="1"/>
  <c r="T821" i="5"/>
  <c r="S821" i="5"/>
  <c r="M821" i="5"/>
  <c r="K821" i="5"/>
  <c r="J821" i="5"/>
  <c r="V821" i="5" s="1"/>
  <c r="T819" i="5"/>
  <c r="S819" i="5"/>
  <c r="M819" i="5"/>
  <c r="K819" i="5"/>
  <c r="J819" i="5"/>
  <c r="V819" i="5" s="1"/>
  <c r="T817" i="5"/>
  <c r="S817" i="5"/>
  <c r="M817" i="5"/>
  <c r="K817" i="5"/>
  <c r="J817" i="5"/>
  <c r="V817" i="5" s="1"/>
  <c r="T815" i="5"/>
  <c r="S815" i="5"/>
  <c r="M815" i="5"/>
  <c r="K815" i="5"/>
  <c r="J815" i="5"/>
  <c r="V815" i="5" s="1"/>
  <c r="T811" i="5"/>
  <c r="S811" i="5"/>
  <c r="M811" i="5"/>
  <c r="K811" i="5"/>
  <c r="J811" i="5"/>
  <c r="V811" i="5" s="1"/>
  <c r="T808" i="5"/>
  <c r="S808" i="5"/>
  <c r="M808" i="5"/>
  <c r="K808" i="5"/>
  <c r="J808" i="5"/>
  <c r="V808" i="5" s="1"/>
  <c r="T806" i="5"/>
  <c r="S806" i="5"/>
  <c r="M806" i="5"/>
  <c r="K806" i="5"/>
  <c r="J806" i="5"/>
  <c r="V806" i="5" s="1"/>
  <c r="T804" i="5"/>
  <c r="S804" i="5"/>
  <c r="M804" i="5"/>
  <c r="K804" i="5"/>
  <c r="J804" i="5"/>
  <c r="V804" i="5" s="1"/>
  <c r="T802" i="5"/>
  <c r="S802" i="5"/>
  <c r="M802" i="5"/>
  <c r="K802" i="5"/>
  <c r="J802" i="5"/>
  <c r="V802" i="5" s="1"/>
  <c r="T800" i="5"/>
  <c r="S800" i="5"/>
  <c r="M800" i="5"/>
  <c r="K800" i="5"/>
  <c r="J800" i="5"/>
  <c r="V800" i="5" s="1"/>
  <c r="T798" i="5"/>
  <c r="S798" i="5"/>
  <c r="M798" i="5"/>
  <c r="K798" i="5"/>
  <c r="J798" i="5"/>
  <c r="V798" i="5" s="1"/>
  <c r="T796" i="5"/>
  <c r="S796" i="5"/>
  <c r="M796" i="5"/>
  <c r="K796" i="5"/>
  <c r="J796" i="5"/>
  <c r="V796" i="5" s="1"/>
  <c r="T790" i="5"/>
  <c r="S790" i="5"/>
  <c r="M790" i="5"/>
  <c r="K790" i="5"/>
  <c r="J790" i="5"/>
  <c r="V790" i="5" s="1"/>
  <c r="T787" i="5"/>
  <c r="S787" i="5"/>
  <c r="M787" i="5"/>
  <c r="K787" i="5"/>
  <c r="J787" i="5"/>
  <c r="V787" i="5" s="1"/>
  <c r="T784" i="5"/>
  <c r="S784" i="5"/>
  <c r="M784" i="5"/>
  <c r="K784" i="5"/>
  <c r="J784" i="5"/>
  <c r="V784" i="5" s="1"/>
  <c r="T781" i="5"/>
  <c r="S781" i="5"/>
  <c r="M781" i="5"/>
  <c r="K781" i="5"/>
  <c r="J781" i="5"/>
  <c r="V781" i="5" s="1"/>
  <c r="T779" i="5"/>
  <c r="S779" i="5"/>
  <c r="M779" i="5"/>
  <c r="K779" i="5"/>
  <c r="J779" i="5"/>
  <c r="V779" i="5" s="1"/>
  <c r="T776" i="5"/>
  <c r="S776" i="5"/>
  <c r="M776" i="5"/>
  <c r="K776" i="5"/>
  <c r="J776" i="5"/>
  <c r="V776" i="5" s="1"/>
  <c r="T770" i="5"/>
  <c r="S770" i="5"/>
  <c r="M770" i="5"/>
  <c r="K770" i="5"/>
  <c r="J770" i="5"/>
  <c r="V770" i="5" s="1"/>
  <c r="T768" i="5"/>
  <c r="S768" i="5"/>
  <c r="M768" i="5"/>
  <c r="K768" i="5"/>
  <c r="J768" i="5"/>
  <c r="V768" i="5" s="1"/>
  <c r="T766" i="5"/>
  <c r="S766" i="5"/>
  <c r="M766" i="5"/>
  <c r="K766" i="5"/>
  <c r="J766" i="5"/>
  <c r="V766" i="5" s="1"/>
  <c r="T764" i="5"/>
  <c r="S764" i="5"/>
  <c r="M764" i="5"/>
  <c r="K764" i="5"/>
  <c r="J764" i="5"/>
  <c r="V764" i="5" s="1"/>
  <c r="T762" i="5"/>
  <c r="S762" i="5"/>
  <c r="M762" i="5"/>
  <c r="K762" i="5"/>
  <c r="J762" i="5"/>
  <c r="V762" i="5" s="1"/>
  <c r="T760" i="5"/>
  <c r="S760" i="5"/>
  <c r="M760" i="5"/>
  <c r="K760" i="5"/>
  <c r="J760" i="5"/>
  <c r="V760" i="5" s="1"/>
  <c r="T758" i="5"/>
  <c r="S758" i="5"/>
  <c r="M758" i="5"/>
  <c r="K758" i="5"/>
  <c r="J758" i="5"/>
  <c r="V758" i="5" s="1"/>
  <c r="T754" i="5"/>
  <c r="S754" i="5"/>
  <c r="M754" i="5"/>
  <c r="K754" i="5"/>
  <c r="J754" i="5"/>
  <c r="V754" i="5" s="1"/>
  <c r="T752" i="5"/>
  <c r="S752" i="5"/>
  <c r="M752" i="5"/>
  <c r="K752" i="5"/>
  <c r="J752" i="5"/>
  <c r="V752" i="5" s="1"/>
  <c r="T750" i="5"/>
  <c r="S750" i="5"/>
  <c r="M750" i="5"/>
  <c r="K750" i="5"/>
  <c r="J750" i="5"/>
  <c r="V750" i="5" s="1"/>
  <c r="T748" i="5"/>
  <c r="S748" i="5"/>
  <c r="M748" i="5"/>
  <c r="K748" i="5"/>
  <c r="J748" i="5"/>
  <c r="V748" i="5" s="1"/>
  <c r="T746" i="5"/>
  <c r="S746" i="5"/>
  <c r="M746" i="5"/>
  <c r="K746" i="5"/>
  <c r="J746" i="5"/>
  <c r="V746" i="5" s="1"/>
  <c r="T744" i="5"/>
  <c r="S744" i="5"/>
  <c r="M744" i="5"/>
  <c r="K744" i="5"/>
  <c r="J744" i="5"/>
  <c r="V744" i="5" s="1"/>
  <c r="T740" i="5"/>
  <c r="S740" i="5"/>
  <c r="M740" i="5"/>
  <c r="K740" i="5"/>
  <c r="J740" i="5"/>
  <c r="V740" i="5" s="1"/>
  <c r="T738" i="5"/>
  <c r="S738" i="5"/>
  <c r="M738" i="5"/>
  <c r="K738" i="5"/>
  <c r="J738" i="5"/>
  <c r="V738" i="5" s="1"/>
  <c r="T734" i="5"/>
  <c r="S734" i="5"/>
  <c r="M734" i="5"/>
  <c r="K734" i="5"/>
  <c r="J734" i="5"/>
  <c r="V734" i="5" s="1"/>
  <c r="T731" i="5"/>
  <c r="S731" i="5"/>
  <c r="M731" i="5"/>
  <c r="K731" i="5"/>
  <c r="J731" i="5"/>
  <c r="V731" i="5" s="1"/>
  <c r="T728" i="5"/>
  <c r="S728" i="5"/>
  <c r="M728" i="5"/>
  <c r="K728" i="5"/>
  <c r="J728" i="5"/>
  <c r="V728" i="5" s="1"/>
  <c r="T720" i="5"/>
  <c r="S720" i="5"/>
  <c r="M720" i="5"/>
  <c r="K720" i="5"/>
  <c r="J720" i="5"/>
  <c r="V720" i="5" s="1"/>
  <c r="T710" i="5"/>
  <c r="S710" i="5"/>
  <c r="M710" i="5"/>
  <c r="K710" i="5"/>
  <c r="J710" i="5"/>
  <c r="V710" i="5" s="1"/>
  <c r="T701" i="5"/>
  <c r="S701" i="5"/>
  <c r="M701" i="5"/>
  <c r="K701" i="5"/>
  <c r="J701" i="5"/>
  <c r="V701" i="5" s="1"/>
  <c r="T696" i="5"/>
  <c r="S696" i="5"/>
  <c r="M696" i="5"/>
  <c r="K696" i="5"/>
  <c r="J696" i="5"/>
  <c r="V660" i="5"/>
  <c r="T656" i="5"/>
  <c r="S656" i="5"/>
  <c r="M656" i="5"/>
  <c r="K656" i="5"/>
  <c r="J656" i="5"/>
  <c r="V656" i="5" s="1"/>
  <c r="T653" i="5"/>
  <c r="S653" i="5"/>
  <c r="M653" i="5"/>
  <c r="K653" i="5"/>
  <c r="J653" i="5"/>
  <c r="V653" i="5" s="1"/>
  <c r="T651" i="5"/>
  <c r="S651" i="5"/>
  <c r="M651" i="5"/>
  <c r="K651" i="5"/>
  <c r="J651" i="5"/>
  <c r="V651" i="5" s="1"/>
  <c r="T649" i="5"/>
  <c r="S649" i="5"/>
  <c r="M649" i="5"/>
  <c r="K649" i="5"/>
  <c r="J649" i="5"/>
  <c r="V649" i="5" s="1"/>
  <c r="T647" i="5"/>
  <c r="S647" i="5"/>
  <c r="M647" i="5"/>
  <c r="K647" i="5"/>
  <c r="J647" i="5"/>
  <c r="V647" i="5" s="1"/>
  <c r="T642" i="5"/>
  <c r="S642" i="5"/>
  <c r="M642" i="5"/>
  <c r="K642" i="5"/>
  <c r="J642" i="5"/>
  <c r="V642" i="5" s="1"/>
  <c r="T640" i="5"/>
  <c r="S640" i="5"/>
  <c r="M640" i="5"/>
  <c r="K640" i="5"/>
  <c r="J640" i="5"/>
  <c r="V640" i="5" s="1"/>
  <c r="T638" i="5"/>
  <c r="S638" i="5"/>
  <c r="M638" i="5"/>
  <c r="K638" i="5"/>
  <c r="J638" i="5"/>
  <c r="V638" i="5" s="1"/>
  <c r="T635" i="5"/>
  <c r="S635" i="5"/>
  <c r="M635" i="5"/>
  <c r="K635" i="5"/>
  <c r="J635" i="5"/>
  <c r="V635" i="5" s="1"/>
  <c r="V632" i="5"/>
  <c r="V628" i="5"/>
  <c r="T626" i="5"/>
  <c r="S626" i="5"/>
  <c r="M626" i="5"/>
  <c r="K626" i="5"/>
  <c r="J626" i="5"/>
  <c r="V626" i="5" s="1"/>
  <c r="T624" i="5"/>
  <c r="S624" i="5"/>
  <c r="M624" i="5"/>
  <c r="K624" i="5"/>
  <c r="J624" i="5"/>
  <c r="V624" i="5" s="1"/>
  <c r="V621" i="5"/>
  <c r="V611" i="5"/>
  <c r="T609" i="5"/>
  <c r="S609" i="5"/>
  <c r="M609" i="5"/>
  <c r="K609" i="5"/>
  <c r="J609" i="5"/>
  <c r="V609" i="5" s="1"/>
  <c r="T604" i="5"/>
  <c r="S604" i="5"/>
  <c r="M604" i="5"/>
  <c r="K604" i="5"/>
  <c r="J604" i="5"/>
  <c r="V604" i="5" s="1"/>
  <c r="T602" i="5"/>
  <c r="S602" i="5"/>
  <c r="M602" i="5"/>
  <c r="K602" i="5"/>
  <c r="J602" i="5"/>
  <c r="V602" i="5" s="1"/>
  <c r="V597" i="5"/>
  <c r="V595" i="5"/>
  <c r="T593" i="5"/>
  <c r="S593" i="5"/>
  <c r="M593" i="5"/>
  <c r="K593" i="5"/>
  <c r="J593" i="5"/>
  <c r="V593" i="5" s="1"/>
  <c r="T591" i="5"/>
  <c r="S591" i="5"/>
  <c r="M591" i="5"/>
  <c r="K591" i="5"/>
  <c r="J591" i="5"/>
  <c r="V591" i="5" s="1"/>
  <c r="T589" i="5"/>
  <c r="S589" i="5"/>
  <c r="M589" i="5"/>
  <c r="K589" i="5"/>
  <c r="J589" i="5"/>
  <c r="V589" i="5" s="1"/>
  <c r="V586" i="5"/>
  <c r="V576" i="5"/>
  <c r="T574" i="5"/>
  <c r="S574" i="5"/>
  <c r="M574" i="5"/>
  <c r="K574" i="5"/>
  <c r="J574" i="5"/>
  <c r="V574" i="5" s="1"/>
  <c r="V571" i="5"/>
  <c r="T569" i="5"/>
  <c r="S569" i="5"/>
  <c r="M569" i="5"/>
  <c r="K569" i="5"/>
  <c r="J569" i="5"/>
  <c r="V569" i="5" s="1"/>
  <c r="T567" i="5"/>
  <c r="S567" i="5"/>
  <c r="M567" i="5"/>
  <c r="K567" i="5"/>
  <c r="J567" i="5"/>
  <c r="V567" i="5" s="1"/>
  <c r="T561" i="5"/>
  <c r="S561" i="5"/>
  <c r="M561" i="5"/>
  <c r="K561" i="5"/>
  <c r="V561" i="5"/>
  <c r="T559" i="5"/>
  <c r="S559" i="5"/>
  <c r="M559" i="5"/>
  <c r="K559" i="5"/>
  <c r="J559" i="5"/>
  <c r="V559" i="5" s="1"/>
  <c r="T557" i="5"/>
  <c r="S557" i="5"/>
  <c r="M557" i="5"/>
  <c r="K557" i="5"/>
  <c r="J557" i="5"/>
  <c r="V557" i="5" s="1"/>
  <c r="T555" i="5"/>
  <c r="S555" i="5"/>
  <c r="M555" i="5"/>
  <c r="K555" i="5"/>
  <c r="J555" i="5"/>
  <c r="V555" i="5" s="1"/>
  <c r="T553" i="5"/>
  <c r="S553" i="5"/>
  <c r="M553" i="5"/>
  <c r="K553" i="5"/>
  <c r="J553" i="5"/>
  <c r="V553" i="5" s="1"/>
  <c r="V549" i="5"/>
  <c r="T547" i="5"/>
  <c r="S547" i="5"/>
  <c r="M547" i="5"/>
  <c r="K547" i="5"/>
  <c r="J547" i="5"/>
  <c r="V547" i="5" s="1"/>
  <c r="T545" i="5"/>
  <c r="S545" i="5"/>
  <c r="M545" i="5"/>
  <c r="K545" i="5"/>
  <c r="J545" i="5"/>
  <c r="V545" i="5" s="1"/>
  <c r="T543" i="5"/>
  <c r="S543" i="5"/>
  <c r="M543" i="5"/>
  <c r="K543" i="5"/>
  <c r="J543" i="5"/>
  <c r="V543" i="5" s="1"/>
  <c r="V540" i="5"/>
  <c r="T538" i="5"/>
  <c r="S538" i="5"/>
  <c r="M538" i="5"/>
  <c r="K538" i="5"/>
  <c r="J538" i="5"/>
  <c r="V538" i="5" s="1"/>
  <c r="T536" i="5"/>
  <c r="S536" i="5"/>
  <c r="M536" i="5"/>
  <c r="K536" i="5"/>
  <c r="J536" i="5"/>
  <c r="V527" i="5"/>
  <c r="V517" i="5"/>
  <c r="V513" i="5"/>
  <c r="V499" i="5"/>
  <c r="V485" i="5"/>
  <c r="V457" i="5"/>
  <c r="T432" i="5"/>
  <c r="T431" i="5" s="1"/>
  <c r="T430" i="5" s="1"/>
  <c r="T429" i="5" s="1"/>
  <c r="T428" i="5" s="1"/>
  <c r="T427" i="5" s="1"/>
  <c r="T426" i="5" s="1"/>
  <c r="T425" i="5" s="1"/>
  <c r="T424" i="5" s="1"/>
  <c r="T423" i="5" s="1"/>
  <c r="T422" i="5" s="1"/>
  <c r="T421" i="5" s="1"/>
  <c r="T420" i="5" s="1"/>
  <c r="T419" i="5" s="1"/>
  <c r="T418" i="5" s="1"/>
  <c r="T417" i="5" s="1"/>
  <c r="T416" i="5" s="1"/>
  <c r="T695" i="5" s="1"/>
  <c r="S432" i="5"/>
  <c r="T415" i="5" l="1"/>
  <c r="T414" i="5" s="1"/>
  <c r="T413" i="5" s="1"/>
  <c r="T412" i="5" s="1"/>
  <c r="T411" i="5" s="1"/>
  <c r="T410" i="5" s="1"/>
  <c r="T409" i="5" s="1"/>
  <c r="T408" i="5" s="1"/>
  <c r="T407" i="5" s="1"/>
  <c r="T406" i="5" s="1"/>
  <c r="T405" i="5" s="1"/>
  <c r="T404" i="5" s="1"/>
  <c r="T403" i="5" s="1"/>
  <c r="T402" i="5" s="1"/>
  <c r="T401" i="5" s="1"/>
  <c r="T400" i="5" s="1"/>
  <c r="T399" i="5" s="1"/>
  <c r="T398" i="5" s="1"/>
  <c r="T397" i="5" s="1"/>
  <c r="T396" i="5" s="1"/>
  <c r="T660" i="5"/>
  <c r="U432" i="5"/>
  <c r="V536" i="5"/>
  <c r="J394" i="5"/>
  <c r="V394" i="5" s="1"/>
  <c r="M394" i="5"/>
  <c r="K394" i="5"/>
  <c r="K659" i="5"/>
  <c r="M659" i="5"/>
  <c r="V696" i="5"/>
  <c r="J659" i="5"/>
  <c r="V659" i="5" s="1"/>
  <c r="S431" i="5"/>
  <c r="U431" i="5" s="1"/>
  <c r="V448" i="5"/>
  <c r="T395" i="5" l="1"/>
  <c r="T394" i="5" s="1"/>
  <c r="S430" i="5"/>
  <c r="U430" i="5" s="1"/>
  <c r="M13" i="5"/>
  <c r="K13" i="5"/>
  <c r="L13" i="5"/>
  <c r="S429" i="5" l="1"/>
  <c r="U429" i="5" s="1"/>
  <c r="S428" i="5" l="1"/>
  <c r="U428" i="5" s="1"/>
  <c r="V327" i="5"/>
  <c r="V14" i="5"/>
  <c r="B667" i="10"/>
  <c r="B402" i="10"/>
  <c r="B22" i="10"/>
  <c r="S427" i="5" l="1"/>
  <c r="U427" i="5" s="1"/>
  <c r="J13" i="5"/>
  <c r="S426" i="5" l="1"/>
  <c r="U426" i="5" s="1"/>
  <c r="BC577" i="10"/>
  <c r="BJ577" i="10"/>
  <c r="S425" i="5" l="1"/>
  <c r="U425" i="5" s="1"/>
  <c r="AY11502" i="10"/>
  <c r="AY11501" i="10"/>
  <c r="AY11500" i="10"/>
  <c r="AY11499" i="10"/>
  <c r="AY11498" i="10"/>
  <c r="AY11497" i="10"/>
  <c r="AY11496" i="10"/>
  <c r="AY11495" i="10"/>
  <c r="AY11494" i="10"/>
  <c r="AY11493" i="10"/>
  <c r="AY11492" i="10"/>
  <c r="AY11491" i="10"/>
  <c r="AY11490" i="10"/>
  <c r="AY11489" i="10"/>
  <c r="AY11488" i="10"/>
  <c r="AY11487" i="10"/>
  <c r="AY11486" i="10"/>
  <c r="AY11485" i="10"/>
  <c r="AY11484" i="10"/>
  <c r="AY11483" i="10"/>
  <c r="AY11482" i="10"/>
  <c r="AY11481" i="10"/>
  <c r="AY11480" i="10"/>
  <c r="AY11479" i="10"/>
  <c r="AY11478" i="10"/>
  <c r="AY11477" i="10"/>
  <c r="AY11476" i="10"/>
  <c r="AY11475" i="10"/>
  <c r="AY11474" i="10"/>
  <c r="AY11473" i="10"/>
  <c r="AY11472" i="10"/>
  <c r="AY11471" i="10"/>
  <c r="AY11470" i="10"/>
  <c r="AY11469" i="10"/>
  <c r="AY11468" i="10"/>
  <c r="AY11467" i="10"/>
  <c r="AY11466" i="10"/>
  <c r="AY11465" i="10"/>
  <c r="AY11464" i="10"/>
  <c r="AY11463" i="10"/>
  <c r="AY11462" i="10"/>
  <c r="AY11461" i="10"/>
  <c r="AY11460" i="10"/>
  <c r="AY11459" i="10"/>
  <c r="AY11458" i="10"/>
  <c r="AY11457" i="10"/>
  <c r="AY11456" i="10"/>
  <c r="AY11455" i="10"/>
  <c r="AY11454" i="10"/>
  <c r="AY11453" i="10"/>
  <c r="AY11452" i="10"/>
  <c r="AY11451" i="10"/>
  <c r="AY11450" i="10"/>
  <c r="AY11449" i="10"/>
  <c r="AY11448" i="10"/>
  <c r="AY11447" i="10"/>
  <c r="AY11446" i="10"/>
  <c r="AY11445" i="10"/>
  <c r="AY11444" i="10"/>
  <c r="AY11443" i="10"/>
  <c r="AY11442" i="10"/>
  <c r="AY11441" i="10"/>
  <c r="AY11440" i="10"/>
  <c r="AY11439" i="10"/>
  <c r="AY11438" i="10"/>
  <c r="AY11437" i="10"/>
  <c r="AY11436" i="10"/>
  <c r="AY11435" i="10"/>
  <c r="AY11434" i="10"/>
  <c r="AY11433" i="10"/>
  <c r="AY11432" i="10"/>
  <c r="AY11431" i="10"/>
  <c r="AY11430" i="10"/>
  <c r="AY11429" i="10"/>
  <c r="AY11428" i="10"/>
  <c r="AY11427" i="10"/>
  <c r="AY11426" i="10"/>
  <c r="AY11425" i="10"/>
  <c r="AY11424" i="10"/>
  <c r="AY11423" i="10"/>
  <c r="AY11422" i="10"/>
  <c r="AY11421" i="10"/>
  <c r="AY11420" i="10"/>
  <c r="AY11419" i="10"/>
  <c r="AY11418" i="10"/>
  <c r="AY11417" i="10"/>
  <c r="AY11416" i="10"/>
  <c r="AY11415" i="10"/>
  <c r="AY11414" i="10"/>
  <c r="AY11413" i="10"/>
  <c r="AY11412" i="10"/>
  <c r="AY11411" i="10"/>
  <c r="AY11410" i="10"/>
  <c r="AY11409" i="10"/>
  <c r="AY11408" i="10"/>
  <c r="AY11407" i="10"/>
  <c r="AY11406" i="10"/>
  <c r="AY11405" i="10"/>
  <c r="AY11404" i="10"/>
  <c r="AY11403" i="10"/>
  <c r="AY11402" i="10"/>
  <c r="AY11401" i="10"/>
  <c r="AY11400" i="10"/>
  <c r="AY11399" i="10"/>
  <c r="AY11398" i="10"/>
  <c r="AY11397" i="10"/>
  <c r="AY11396" i="10"/>
  <c r="AY11395" i="10"/>
  <c r="AY11394" i="10"/>
  <c r="AY11393" i="10"/>
  <c r="AY11392" i="10"/>
  <c r="AY11391" i="10"/>
  <c r="AY11390" i="10"/>
  <c r="AY11389" i="10"/>
  <c r="AY11388" i="10"/>
  <c r="AY11387" i="10"/>
  <c r="AY11386" i="10"/>
  <c r="AY11385" i="10"/>
  <c r="AY11384" i="10"/>
  <c r="AY11383" i="10"/>
  <c r="AY11382" i="10"/>
  <c r="AY11381" i="10"/>
  <c r="AY11380" i="10"/>
  <c r="AY11379" i="10"/>
  <c r="AY11378" i="10"/>
  <c r="AY11377" i="10"/>
  <c r="AY11376" i="10"/>
  <c r="AY11375" i="10"/>
  <c r="AY11374" i="10"/>
  <c r="AY11373" i="10"/>
  <c r="AY11372" i="10"/>
  <c r="AY11371" i="10"/>
  <c r="AY11370" i="10"/>
  <c r="AY11369" i="10"/>
  <c r="AY11368" i="10"/>
  <c r="AY11367" i="10"/>
  <c r="AY11366" i="10"/>
  <c r="AY11365" i="10"/>
  <c r="AY11364" i="10"/>
  <c r="AY11363" i="10"/>
  <c r="AY11362" i="10"/>
  <c r="AY11361" i="10"/>
  <c r="AY11360" i="10"/>
  <c r="AY11359" i="10"/>
  <c r="AY11358" i="10"/>
  <c r="AY11357" i="10"/>
  <c r="AY11356" i="10"/>
  <c r="AY11355" i="10"/>
  <c r="AY11354" i="10"/>
  <c r="AY11353" i="10"/>
  <c r="AY11352" i="10"/>
  <c r="AY11351" i="10"/>
  <c r="AY11350" i="10"/>
  <c r="AY11349" i="10"/>
  <c r="AY11348" i="10"/>
  <c r="AY11347" i="10"/>
  <c r="AY11346" i="10"/>
  <c r="AY11345" i="10"/>
  <c r="AY11344" i="10"/>
  <c r="AY11343" i="10"/>
  <c r="AY11342" i="10"/>
  <c r="AY11341" i="10"/>
  <c r="AY11340" i="10"/>
  <c r="AY11339" i="10"/>
  <c r="AY11338" i="10"/>
  <c r="AY11337" i="10"/>
  <c r="AY11336" i="10"/>
  <c r="AY11335" i="10"/>
  <c r="AY11334" i="10"/>
  <c r="AY11333" i="10"/>
  <c r="AY11332" i="10"/>
  <c r="AY11331" i="10"/>
  <c r="AY11330" i="10"/>
  <c r="AY11329" i="10"/>
  <c r="AY11328" i="10"/>
  <c r="AY11327" i="10"/>
  <c r="AY11326" i="10"/>
  <c r="AY11325" i="10"/>
  <c r="AY11324" i="10"/>
  <c r="AY11323" i="10"/>
  <c r="AY11322" i="10"/>
  <c r="AY11321" i="10"/>
  <c r="AY11320" i="10"/>
  <c r="AY11319" i="10"/>
  <c r="AY11318" i="10"/>
  <c r="AY11317" i="10"/>
  <c r="AY11316" i="10"/>
  <c r="AY11315" i="10"/>
  <c r="AY11314" i="10"/>
  <c r="AY11313" i="10"/>
  <c r="AY11312" i="10"/>
  <c r="AY11311" i="10"/>
  <c r="AY11310" i="10"/>
  <c r="AY11309" i="10"/>
  <c r="AY11308" i="10"/>
  <c r="AY11307" i="10"/>
  <c r="AY11306" i="10"/>
  <c r="AY11305" i="10"/>
  <c r="AY11304" i="10"/>
  <c r="AY11303" i="10"/>
  <c r="AY11302" i="10"/>
  <c r="AY11301" i="10"/>
  <c r="AY11300" i="10"/>
  <c r="AY11299" i="10"/>
  <c r="AY11298" i="10"/>
  <c r="AY11297" i="10"/>
  <c r="AY11296" i="10"/>
  <c r="AY11295" i="10"/>
  <c r="AY11294" i="10"/>
  <c r="AY11293" i="10"/>
  <c r="AY11292" i="10"/>
  <c r="AY11291" i="10"/>
  <c r="AY11290" i="10"/>
  <c r="AY11289" i="10"/>
  <c r="AY11288" i="10"/>
  <c r="AY11287" i="10"/>
  <c r="AY11286" i="10"/>
  <c r="AY11285" i="10"/>
  <c r="AY11284" i="10"/>
  <c r="AY11283" i="10"/>
  <c r="AY11282" i="10"/>
  <c r="AY11281" i="10"/>
  <c r="AY11280" i="10"/>
  <c r="AY11279" i="10"/>
  <c r="AY11278" i="10"/>
  <c r="AY11277" i="10"/>
  <c r="AY11276" i="10"/>
  <c r="AY11275" i="10"/>
  <c r="AY11274" i="10"/>
  <c r="AY11273" i="10"/>
  <c r="AY11272" i="10"/>
  <c r="AY11271" i="10"/>
  <c r="AY11270" i="10"/>
  <c r="AY11269" i="10"/>
  <c r="AY11268" i="10"/>
  <c r="AY11267" i="10"/>
  <c r="AY11266" i="10"/>
  <c r="AY11265" i="10"/>
  <c r="AY11264" i="10"/>
  <c r="AY11263" i="10"/>
  <c r="AY11262" i="10"/>
  <c r="AY11261" i="10"/>
  <c r="AY11260" i="10"/>
  <c r="AY11259" i="10"/>
  <c r="AY11258" i="10"/>
  <c r="AY11257" i="10"/>
  <c r="AY11256" i="10"/>
  <c r="AY11255" i="10"/>
  <c r="AY11254" i="10"/>
  <c r="AY11253" i="10"/>
  <c r="AY11252" i="10"/>
  <c r="AY11251" i="10"/>
  <c r="AY11250" i="10"/>
  <c r="AY11249" i="10"/>
  <c r="AY11248" i="10"/>
  <c r="AY11247" i="10"/>
  <c r="AY11246" i="10"/>
  <c r="AY11245" i="10"/>
  <c r="AY11244" i="10"/>
  <c r="AY11243" i="10"/>
  <c r="AY11242" i="10"/>
  <c r="AY11241" i="10"/>
  <c r="AY11240" i="10"/>
  <c r="AY11239" i="10"/>
  <c r="AY11238" i="10"/>
  <c r="AY11237" i="10"/>
  <c r="AY11236" i="10"/>
  <c r="AY11235" i="10"/>
  <c r="AY11234" i="10"/>
  <c r="AY11233" i="10"/>
  <c r="AY11232" i="10"/>
  <c r="AY11231" i="10"/>
  <c r="AY11230" i="10"/>
  <c r="AY11229" i="10"/>
  <c r="AY11228" i="10"/>
  <c r="AY11227" i="10"/>
  <c r="AY11226" i="10"/>
  <c r="AY11225" i="10"/>
  <c r="AY11224" i="10"/>
  <c r="AY11223" i="10"/>
  <c r="AY11222" i="10"/>
  <c r="AY11221" i="10"/>
  <c r="AY11220" i="10"/>
  <c r="AY11219" i="10"/>
  <c r="AY11218" i="10"/>
  <c r="AY11217" i="10"/>
  <c r="AY11216" i="10"/>
  <c r="AY11215" i="10"/>
  <c r="AY11214" i="10"/>
  <c r="AY11213" i="10"/>
  <c r="AY11212" i="10"/>
  <c r="AY11211" i="10"/>
  <c r="AY11210" i="10"/>
  <c r="AY11209" i="10"/>
  <c r="AY11208" i="10"/>
  <c r="AY11207" i="10"/>
  <c r="AY11206" i="10"/>
  <c r="AY11205" i="10"/>
  <c r="AY11204" i="10"/>
  <c r="AY11203" i="10"/>
  <c r="AY11202" i="10"/>
  <c r="AY11201" i="10"/>
  <c r="AY11200" i="10"/>
  <c r="AY11199" i="10"/>
  <c r="AY11198" i="10"/>
  <c r="AY11197" i="10"/>
  <c r="AY11196" i="10"/>
  <c r="AY11195" i="10"/>
  <c r="AY11194" i="10"/>
  <c r="AY11193" i="10"/>
  <c r="AY11192" i="10"/>
  <c r="AY11191" i="10"/>
  <c r="AY11190" i="10"/>
  <c r="AY11189" i="10"/>
  <c r="AY11188" i="10"/>
  <c r="AY11187" i="10"/>
  <c r="AY11186" i="10"/>
  <c r="AY11185" i="10"/>
  <c r="AY11184" i="10"/>
  <c r="AY11183" i="10"/>
  <c r="AY11182" i="10"/>
  <c r="AY11181" i="10"/>
  <c r="AY11180" i="10"/>
  <c r="AY11179" i="10"/>
  <c r="AY11178" i="10"/>
  <c r="AY11177" i="10"/>
  <c r="AY11176" i="10"/>
  <c r="AY11175" i="10"/>
  <c r="AY11174" i="10"/>
  <c r="AY11173" i="10"/>
  <c r="AY11172" i="10"/>
  <c r="AY11171" i="10"/>
  <c r="AY11170" i="10"/>
  <c r="AY11169" i="10"/>
  <c r="AY11168" i="10"/>
  <c r="AY11167" i="10"/>
  <c r="AY11166" i="10"/>
  <c r="AY11165" i="10"/>
  <c r="AY11164" i="10"/>
  <c r="AY11163" i="10"/>
  <c r="AY11162" i="10"/>
  <c r="AY11161" i="10"/>
  <c r="AY11160" i="10"/>
  <c r="AY11159" i="10"/>
  <c r="AY11158" i="10"/>
  <c r="AY11157" i="10"/>
  <c r="AY11156" i="10"/>
  <c r="AY11155" i="10"/>
  <c r="AY11154" i="10"/>
  <c r="AY11153" i="10"/>
  <c r="AY11152" i="10"/>
  <c r="AY11151" i="10"/>
  <c r="AY11150" i="10"/>
  <c r="AY11149" i="10"/>
  <c r="AY11148" i="10"/>
  <c r="AY11147" i="10"/>
  <c r="AY11146" i="10"/>
  <c r="AY11145" i="10"/>
  <c r="AY11144" i="10"/>
  <c r="AY11143" i="10"/>
  <c r="AY11142" i="10"/>
  <c r="AY11141" i="10"/>
  <c r="AY11140" i="10"/>
  <c r="AY11139" i="10"/>
  <c r="AY11138" i="10"/>
  <c r="AY11137" i="10"/>
  <c r="AY11136" i="10"/>
  <c r="AY11135" i="10"/>
  <c r="AY11134" i="10"/>
  <c r="AY11133" i="10"/>
  <c r="AY11132" i="10"/>
  <c r="AY11131" i="10"/>
  <c r="AY11130" i="10"/>
  <c r="AY11129" i="10"/>
  <c r="AY11128" i="10"/>
  <c r="AY11127" i="10"/>
  <c r="AY11126" i="10"/>
  <c r="AY11125" i="10"/>
  <c r="AY11124" i="10"/>
  <c r="AY11123" i="10"/>
  <c r="AY11122" i="10"/>
  <c r="AY11121" i="10"/>
  <c r="AY11120" i="10"/>
  <c r="AY11119" i="10"/>
  <c r="AY11118" i="10"/>
  <c r="AY11117" i="10"/>
  <c r="AY11116" i="10"/>
  <c r="AY11115" i="10"/>
  <c r="AY11114" i="10"/>
  <c r="AY11113" i="10"/>
  <c r="AY11112" i="10"/>
  <c r="AY11111" i="10"/>
  <c r="AY11110" i="10"/>
  <c r="AY11109" i="10"/>
  <c r="AY11108" i="10"/>
  <c r="AY11107" i="10"/>
  <c r="AY11106" i="10"/>
  <c r="AY11105" i="10"/>
  <c r="AY11104" i="10"/>
  <c r="AY11103" i="10"/>
  <c r="AY11102" i="10"/>
  <c r="AY11101" i="10"/>
  <c r="AY11100" i="10"/>
  <c r="AY11099" i="10"/>
  <c r="AY11098" i="10"/>
  <c r="AY11097" i="10"/>
  <c r="AY11096" i="10"/>
  <c r="AY11095" i="10"/>
  <c r="AY11094" i="10"/>
  <c r="AY11093" i="10"/>
  <c r="AY11092" i="10"/>
  <c r="AY11091" i="10"/>
  <c r="AY11090" i="10"/>
  <c r="AY11089" i="10"/>
  <c r="AY11088" i="10"/>
  <c r="AY11087" i="10"/>
  <c r="AY11086" i="10"/>
  <c r="AY11085" i="10"/>
  <c r="AY11084" i="10"/>
  <c r="AY11083" i="10"/>
  <c r="AY11082" i="10"/>
  <c r="AY11081" i="10"/>
  <c r="AY11080" i="10"/>
  <c r="AY11079" i="10"/>
  <c r="AY11078" i="10"/>
  <c r="AY11077" i="10"/>
  <c r="AY11076" i="10"/>
  <c r="AY11075" i="10"/>
  <c r="AY11074" i="10"/>
  <c r="AY11073" i="10"/>
  <c r="AY11072" i="10"/>
  <c r="AY11071" i="10"/>
  <c r="AY11070" i="10"/>
  <c r="AY11069" i="10"/>
  <c r="AY11068" i="10"/>
  <c r="AY11067" i="10"/>
  <c r="AY11066" i="10"/>
  <c r="AY11065" i="10"/>
  <c r="AY11064" i="10"/>
  <c r="AY11063" i="10"/>
  <c r="AY11062" i="10"/>
  <c r="AY11061" i="10"/>
  <c r="AY11060" i="10"/>
  <c r="AY11059" i="10"/>
  <c r="AY11058" i="10"/>
  <c r="AY11057" i="10"/>
  <c r="AY11056" i="10"/>
  <c r="AY11055" i="10"/>
  <c r="AY11054" i="10"/>
  <c r="AY11053" i="10"/>
  <c r="AY11052" i="10"/>
  <c r="AY11051" i="10"/>
  <c r="AY11050" i="10"/>
  <c r="AY11049" i="10"/>
  <c r="AY11048" i="10"/>
  <c r="AY11047" i="10"/>
  <c r="AY11046" i="10"/>
  <c r="AY11045" i="10"/>
  <c r="AY11044" i="10"/>
  <c r="AY11043" i="10"/>
  <c r="AY11042" i="10"/>
  <c r="AY11041" i="10"/>
  <c r="AY11040" i="10"/>
  <c r="AY11039" i="10"/>
  <c r="AY11038" i="10"/>
  <c r="AY11037" i="10"/>
  <c r="AY11036" i="10"/>
  <c r="AY11035" i="10"/>
  <c r="AY11034" i="10"/>
  <c r="AY11033" i="10"/>
  <c r="AY11032" i="10"/>
  <c r="AY11031" i="10"/>
  <c r="AY11030" i="10"/>
  <c r="AY11029" i="10"/>
  <c r="AY11028" i="10"/>
  <c r="AY11027" i="10"/>
  <c r="AY11026" i="10"/>
  <c r="AY11025" i="10"/>
  <c r="AY11024" i="10"/>
  <c r="AY11023" i="10"/>
  <c r="AY11022" i="10"/>
  <c r="AY11021" i="10"/>
  <c r="AY11020" i="10"/>
  <c r="AY11019" i="10"/>
  <c r="AY11018" i="10"/>
  <c r="AY11017" i="10"/>
  <c r="AY11016" i="10"/>
  <c r="AY11015" i="10"/>
  <c r="AY11014" i="10"/>
  <c r="AY11013" i="10"/>
  <c r="AY11012" i="10"/>
  <c r="AY11011" i="10"/>
  <c r="AY11010" i="10"/>
  <c r="AY11009" i="10"/>
  <c r="AY11008" i="10"/>
  <c r="AY11007" i="10"/>
  <c r="AY11006" i="10"/>
  <c r="AY11005" i="10"/>
  <c r="AY11004" i="10"/>
  <c r="AY11003" i="10"/>
  <c r="AY11002" i="10"/>
  <c r="AY11001" i="10"/>
  <c r="AY11000" i="10"/>
  <c r="AY10999" i="10"/>
  <c r="AY10998" i="10"/>
  <c r="AY10997" i="10"/>
  <c r="AY10996" i="10"/>
  <c r="AY10995" i="10"/>
  <c r="AY10994" i="10"/>
  <c r="AY10993" i="10"/>
  <c r="AY10992" i="10"/>
  <c r="AY10991" i="10"/>
  <c r="AY10990" i="10"/>
  <c r="AY10989" i="10"/>
  <c r="AY10988" i="10"/>
  <c r="AY10987" i="10"/>
  <c r="AY10986" i="10"/>
  <c r="AY10985" i="10"/>
  <c r="AY10984" i="10"/>
  <c r="AY10983" i="10"/>
  <c r="AY10982" i="10"/>
  <c r="AY10981" i="10"/>
  <c r="AY10980" i="10"/>
  <c r="AY10979" i="10"/>
  <c r="AY10978" i="10"/>
  <c r="AY10977" i="10"/>
  <c r="AY10976" i="10"/>
  <c r="AY10975" i="10"/>
  <c r="AY10974" i="10"/>
  <c r="AY10973" i="10"/>
  <c r="AY10972" i="10"/>
  <c r="AY10971" i="10"/>
  <c r="AY10970" i="10"/>
  <c r="AY10969" i="10"/>
  <c r="AY10968" i="10"/>
  <c r="AY10967" i="10"/>
  <c r="AY10966" i="10"/>
  <c r="AY10965" i="10"/>
  <c r="AY10964" i="10"/>
  <c r="AY10963" i="10"/>
  <c r="AY10962" i="10"/>
  <c r="AY10961" i="10"/>
  <c r="AY10960" i="10"/>
  <c r="AY10959" i="10"/>
  <c r="AY10958" i="10"/>
  <c r="AY10957" i="10"/>
  <c r="AY10956" i="10"/>
  <c r="AY10955" i="10"/>
  <c r="AY10954" i="10"/>
  <c r="AY10953" i="10"/>
  <c r="AY10952" i="10"/>
  <c r="AY10951" i="10"/>
  <c r="AY10950" i="10"/>
  <c r="AY10949" i="10"/>
  <c r="AY10948" i="10"/>
  <c r="AY10947" i="10"/>
  <c r="AY10946" i="10"/>
  <c r="AY10945" i="10"/>
  <c r="AY10944" i="10"/>
  <c r="AY10943" i="10"/>
  <c r="AY10942" i="10"/>
  <c r="AY10941" i="10"/>
  <c r="AY10940" i="10"/>
  <c r="AY10939" i="10"/>
  <c r="AY10938" i="10"/>
  <c r="AY10937" i="10"/>
  <c r="AY10936" i="10"/>
  <c r="AY10935" i="10"/>
  <c r="AY10934" i="10"/>
  <c r="AY10933" i="10"/>
  <c r="AY10932" i="10"/>
  <c r="AY10931" i="10"/>
  <c r="AY10930" i="10"/>
  <c r="AY10929" i="10"/>
  <c r="AY10928" i="10"/>
  <c r="AY10927" i="10"/>
  <c r="AY10926" i="10"/>
  <c r="AY10925" i="10"/>
  <c r="AY10924" i="10"/>
  <c r="AY10923" i="10"/>
  <c r="AY10922" i="10"/>
  <c r="AY10921" i="10"/>
  <c r="AY10920" i="10"/>
  <c r="AY10919" i="10"/>
  <c r="AY10918" i="10"/>
  <c r="AY10917" i="10"/>
  <c r="AY10916" i="10"/>
  <c r="AY10915" i="10"/>
  <c r="AY10914" i="10"/>
  <c r="AY10913" i="10"/>
  <c r="AY10912" i="10"/>
  <c r="AY10911" i="10"/>
  <c r="AY10910" i="10"/>
  <c r="AY10909" i="10"/>
  <c r="AY10908" i="10"/>
  <c r="AY10907" i="10"/>
  <c r="AY10906" i="10"/>
  <c r="AY10905" i="10"/>
  <c r="AY10904" i="10"/>
  <c r="AY10903" i="10"/>
  <c r="AY10902" i="10"/>
  <c r="AY10901" i="10"/>
  <c r="AY10900" i="10"/>
  <c r="AY10899" i="10"/>
  <c r="AY10898" i="10"/>
  <c r="AY10897" i="10"/>
  <c r="AY10896" i="10"/>
  <c r="AY10895" i="10"/>
  <c r="AY10894" i="10"/>
  <c r="AY10893" i="10"/>
  <c r="AY10892" i="10"/>
  <c r="AY10891" i="10"/>
  <c r="AY10890" i="10"/>
  <c r="AY10889" i="10"/>
  <c r="AY10888" i="10"/>
  <c r="AY10887" i="10"/>
  <c r="AY10886" i="10"/>
  <c r="AY10885" i="10"/>
  <c r="AY10884" i="10"/>
  <c r="AY10883" i="10"/>
  <c r="AY10882" i="10"/>
  <c r="AY10881" i="10"/>
  <c r="AY10880" i="10"/>
  <c r="AY10879" i="10"/>
  <c r="AY10878" i="10"/>
  <c r="AY10877" i="10"/>
  <c r="AY10876" i="10"/>
  <c r="AY10875" i="10"/>
  <c r="AY10874" i="10"/>
  <c r="AY10873" i="10"/>
  <c r="AY10872" i="10"/>
  <c r="AY10871" i="10"/>
  <c r="AY10870" i="10"/>
  <c r="AY10869" i="10"/>
  <c r="AY10868" i="10"/>
  <c r="AY10867" i="10"/>
  <c r="AY10866" i="10"/>
  <c r="AY10865" i="10"/>
  <c r="AY10864" i="10"/>
  <c r="AY10863" i="10"/>
  <c r="AY10862" i="10"/>
  <c r="AY10861" i="10"/>
  <c r="AY10860" i="10"/>
  <c r="AY10859" i="10"/>
  <c r="AY10858" i="10"/>
  <c r="AY10857" i="10"/>
  <c r="AY10856" i="10"/>
  <c r="AY10855" i="10"/>
  <c r="AY10854" i="10"/>
  <c r="AY10853" i="10"/>
  <c r="AY10852" i="10"/>
  <c r="AY10851" i="10"/>
  <c r="AY10850" i="10"/>
  <c r="AY10849" i="10"/>
  <c r="AY10848" i="10"/>
  <c r="AY10847" i="10"/>
  <c r="AY10846" i="10"/>
  <c r="AY10845" i="10"/>
  <c r="AY10844" i="10"/>
  <c r="AY10843" i="10"/>
  <c r="AY10842" i="10"/>
  <c r="AY10841" i="10"/>
  <c r="AY10840" i="10"/>
  <c r="AY10839" i="10"/>
  <c r="AY10838" i="10"/>
  <c r="AY10837" i="10"/>
  <c r="AY10836" i="10"/>
  <c r="AY10835" i="10"/>
  <c r="AY10834" i="10"/>
  <c r="AY10833" i="10"/>
  <c r="AY10832" i="10"/>
  <c r="AY10831" i="10"/>
  <c r="AY10830" i="10"/>
  <c r="AY10829" i="10"/>
  <c r="AY10828" i="10"/>
  <c r="AY10827" i="10"/>
  <c r="AY10826" i="10"/>
  <c r="AY10825" i="10"/>
  <c r="AY10824" i="10"/>
  <c r="AY10823" i="10"/>
  <c r="AY10822" i="10"/>
  <c r="AY10821" i="10"/>
  <c r="AY10820" i="10"/>
  <c r="AY10819" i="10"/>
  <c r="AY10818" i="10"/>
  <c r="AY10817" i="10"/>
  <c r="AY10816" i="10"/>
  <c r="AY10815" i="10"/>
  <c r="AY10814" i="10"/>
  <c r="AY10813" i="10"/>
  <c r="AY10812" i="10"/>
  <c r="AY10811" i="10"/>
  <c r="AY10810" i="10"/>
  <c r="AY10809" i="10"/>
  <c r="AY10808" i="10"/>
  <c r="AY10807" i="10"/>
  <c r="AY10806" i="10"/>
  <c r="AY10805" i="10"/>
  <c r="AY10804" i="10"/>
  <c r="AY10803" i="10"/>
  <c r="AY10802" i="10"/>
  <c r="AY10801" i="10"/>
  <c r="AY10800" i="10"/>
  <c r="AY10799" i="10"/>
  <c r="AY10798" i="10"/>
  <c r="AY10797" i="10"/>
  <c r="AY10796" i="10"/>
  <c r="AY10795" i="10"/>
  <c r="AY10794" i="10"/>
  <c r="AY10793" i="10"/>
  <c r="AY10792" i="10"/>
  <c r="AY10791" i="10"/>
  <c r="AY10790" i="10"/>
  <c r="AY10789" i="10"/>
  <c r="AY10788" i="10"/>
  <c r="AY10787" i="10"/>
  <c r="AY10786" i="10"/>
  <c r="AY10785" i="10"/>
  <c r="AY10784" i="10"/>
  <c r="AY10783" i="10"/>
  <c r="AY10782" i="10"/>
  <c r="AY10781" i="10"/>
  <c r="AY10780" i="10"/>
  <c r="AY10779" i="10"/>
  <c r="AY10778" i="10"/>
  <c r="AY10777" i="10"/>
  <c r="AY10776" i="10"/>
  <c r="AY10775" i="10"/>
  <c r="AY10774" i="10"/>
  <c r="AY10773" i="10"/>
  <c r="AY10772" i="10"/>
  <c r="AY10771" i="10"/>
  <c r="AY10770" i="10"/>
  <c r="AY10769" i="10"/>
  <c r="AY10768" i="10"/>
  <c r="AY10767" i="10"/>
  <c r="AY10766" i="10"/>
  <c r="AY10765" i="10"/>
  <c r="AY10764" i="10"/>
  <c r="AY10763" i="10"/>
  <c r="AY10762" i="10"/>
  <c r="AY10761" i="10"/>
  <c r="AY10760" i="10"/>
  <c r="AY10759" i="10"/>
  <c r="AY10758" i="10"/>
  <c r="AY10757" i="10"/>
  <c r="AY10756" i="10"/>
  <c r="AY10755" i="10"/>
  <c r="AY10754" i="10"/>
  <c r="AY10753" i="10"/>
  <c r="AY10752" i="10"/>
  <c r="AY10751" i="10"/>
  <c r="AY10750" i="10"/>
  <c r="AY10749" i="10"/>
  <c r="AY10748" i="10"/>
  <c r="AY10747" i="10"/>
  <c r="AY10746" i="10"/>
  <c r="AY10745" i="10"/>
  <c r="AY10744" i="10"/>
  <c r="AY10743" i="10"/>
  <c r="AY10742" i="10"/>
  <c r="AY10741" i="10"/>
  <c r="AY10740" i="10"/>
  <c r="AY10739" i="10"/>
  <c r="AY10738" i="10"/>
  <c r="AY10737" i="10"/>
  <c r="AY10736" i="10"/>
  <c r="AY10735" i="10"/>
  <c r="AY10734" i="10"/>
  <c r="AY10733" i="10"/>
  <c r="AY10732" i="10"/>
  <c r="AY10731" i="10"/>
  <c r="AY10730" i="10"/>
  <c r="AY10729" i="10"/>
  <c r="AY10728" i="10"/>
  <c r="AY10727" i="10"/>
  <c r="AY10726" i="10"/>
  <c r="AY10725" i="10"/>
  <c r="AY10724" i="10"/>
  <c r="AY10723" i="10"/>
  <c r="AY10722" i="10"/>
  <c r="AY10721" i="10"/>
  <c r="AY10720" i="10"/>
  <c r="AY10719" i="10"/>
  <c r="AY10718" i="10"/>
  <c r="AY10717" i="10"/>
  <c r="AY10716" i="10"/>
  <c r="AY10715" i="10"/>
  <c r="AY10714" i="10"/>
  <c r="AY10713" i="10"/>
  <c r="AY10712" i="10"/>
  <c r="AY10711" i="10"/>
  <c r="AY10710" i="10"/>
  <c r="AY10709" i="10"/>
  <c r="AY10708" i="10"/>
  <c r="AY10707" i="10"/>
  <c r="AY10706" i="10"/>
  <c r="AY10705" i="10"/>
  <c r="AY10704" i="10"/>
  <c r="AY10703" i="10"/>
  <c r="AY10702" i="10"/>
  <c r="AY10701" i="10"/>
  <c r="AY10700" i="10"/>
  <c r="AY10699" i="10"/>
  <c r="AY10698" i="10"/>
  <c r="AY10697" i="10"/>
  <c r="AY10696" i="10"/>
  <c r="AY10695" i="10"/>
  <c r="AY10694" i="10"/>
  <c r="AY10693" i="10"/>
  <c r="AY10692" i="10"/>
  <c r="AY10691" i="10"/>
  <c r="AY10690" i="10"/>
  <c r="AY10689" i="10"/>
  <c r="AY10688" i="10"/>
  <c r="AY10687" i="10"/>
  <c r="AY10686" i="10"/>
  <c r="AY10685" i="10"/>
  <c r="AY10684" i="10"/>
  <c r="AY10683" i="10"/>
  <c r="AY10682" i="10"/>
  <c r="AY10681" i="10"/>
  <c r="AY10680" i="10"/>
  <c r="AY10679" i="10"/>
  <c r="AY10678" i="10"/>
  <c r="AY10677" i="10"/>
  <c r="AY10676" i="10"/>
  <c r="AY10675" i="10"/>
  <c r="AY10674" i="10"/>
  <c r="AY10673" i="10"/>
  <c r="AY10672" i="10"/>
  <c r="AY10671" i="10"/>
  <c r="AY10670" i="10"/>
  <c r="AY10669" i="10"/>
  <c r="AY10668" i="10"/>
  <c r="AY10667" i="10"/>
  <c r="AY10666" i="10"/>
  <c r="AY10665" i="10"/>
  <c r="AY10664" i="10"/>
  <c r="AY10663" i="10"/>
  <c r="AY10662" i="10"/>
  <c r="AY10661" i="10"/>
  <c r="AY10660" i="10"/>
  <c r="AY10659" i="10"/>
  <c r="AY10658" i="10"/>
  <c r="AY10657" i="10"/>
  <c r="AY10656" i="10"/>
  <c r="AY10655" i="10"/>
  <c r="AY10654" i="10"/>
  <c r="AY10653" i="10"/>
  <c r="AY10652" i="10"/>
  <c r="AY10651" i="10"/>
  <c r="AY10650" i="10"/>
  <c r="AY10649" i="10"/>
  <c r="AY10648" i="10"/>
  <c r="AY10647" i="10"/>
  <c r="AY10646" i="10"/>
  <c r="AY10645" i="10"/>
  <c r="AY10644" i="10"/>
  <c r="AY10643" i="10"/>
  <c r="AY10642" i="10"/>
  <c r="AY10641" i="10"/>
  <c r="AY10640" i="10"/>
  <c r="AY10639" i="10"/>
  <c r="AY10638" i="10"/>
  <c r="AY10637" i="10"/>
  <c r="AY10636" i="10"/>
  <c r="AY10635" i="10"/>
  <c r="AY10634" i="10"/>
  <c r="AY10633" i="10"/>
  <c r="AY10632" i="10"/>
  <c r="AY10631" i="10"/>
  <c r="AY10630" i="10"/>
  <c r="AY10629" i="10"/>
  <c r="AY10628" i="10"/>
  <c r="AY10627" i="10"/>
  <c r="AY10626" i="10"/>
  <c r="AY10625" i="10"/>
  <c r="AY10624" i="10"/>
  <c r="AY10623" i="10"/>
  <c r="AY10622" i="10"/>
  <c r="AY10621" i="10"/>
  <c r="AY10620" i="10"/>
  <c r="AY10619" i="10"/>
  <c r="AY10618" i="10"/>
  <c r="AY10617" i="10"/>
  <c r="AY10616" i="10"/>
  <c r="AY10615" i="10"/>
  <c r="AY10614" i="10"/>
  <c r="AY10613" i="10"/>
  <c r="AY10612" i="10"/>
  <c r="AY10611" i="10"/>
  <c r="AY10610" i="10"/>
  <c r="AY10609" i="10"/>
  <c r="AY10608" i="10"/>
  <c r="AY10607" i="10"/>
  <c r="AY10606" i="10"/>
  <c r="AY10605" i="10"/>
  <c r="AY10604" i="10"/>
  <c r="AY10603" i="10"/>
  <c r="AY10602" i="10"/>
  <c r="AY10601" i="10"/>
  <c r="AY10600" i="10"/>
  <c r="AY10599" i="10"/>
  <c r="AY10598" i="10"/>
  <c r="AY10597" i="10"/>
  <c r="AY10596" i="10"/>
  <c r="AY10595" i="10"/>
  <c r="AY10594" i="10"/>
  <c r="AY10593" i="10"/>
  <c r="AY10592" i="10"/>
  <c r="AY10591" i="10"/>
  <c r="AY10590" i="10"/>
  <c r="AY10589" i="10"/>
  <c r="AY10588" i="10"/>
  <c r="AY10587" i="10"/>
  <c r="AY10586" i="10"/>
  <c r="AY10585" i="10"/>
  <c r="AY10584" i="10"/>
  <c r="AY10583" i="10"/>
  <c r="AY10582" i="10"/>
  <c r="AY10581" i="10"/>
  <c r="AY10580" i="10"/>
  <c r="AY10579" i="10"/>
  <c r="AY10578" i="10"/>
  <c r="AY10577" i="10"/>
  <c r="AY10576" i="10"/>
  <c r="AY10575" i="10"/>
  <c r="AY10574" i="10"/>
  <c r="AY10573" i="10"/>
  <c r="AY10572" i="10"/>
  <c r="AY10571" i="10"/>
  <c r="AY10570" i="10"/>
  <c r="AY10569" i="10"/>
  <c r="AY10568" i="10"/>
  <c r="AY10567" i="10"/>
  <c r="AY10566" i="10"/>
  <c r="AY10565" i="10"/>
  <c r="AY10564" i="10"/>
  <c r="AY10563" i="10"/>
  <c r="AY10562" i="10"/>
  <c r="AY10561" i="10"/>
  <c r="AY10560" i="10"/>
  <c r="AY10559" i="10"/>
  <c r="AY10558" i="10"/>
  <c r="AY10557" i="10"/>
  <c r="AY10556" i="10"/>
  <c r="AY10555" i="10"/>
  <c r="AY10554" i="10"/>
  <c r="AY10553" i="10"/>
  <c r="AY10552" i="10"/>
  <c r="AY10551" i="10"/>
  <c r="AY10550" i="10"/>
  <c r="AY10549" i="10"/>
  <c r="AY10548" i="10"/>
  <c r="AY10547" i="10"/>
  <c r="AY10546" i="10"/>
  <c r="AY10545" i="10"/>
  <c r="AY10544" i="10"/>
  <c r="AY10543" i="10"/>
  <c r="AY10542" i="10"/>
  <c r="AY10541" i="10"/>
  <c r="AY10540" i="10"/>
  <c r="AY10539" i="10"/>
  <c r="AY10538" i="10"/>
  <c r="AY10537" i="10"/>
  <c r="AY10536" i="10"/>
  <c r="AY10535" i="10"/>
  <c r="AY10534" i="10"/>
  <c r="AY10533" i="10"/>
  <c r="AY10532" i="10"/>
  <c r="AY10531" i="10"/>
  <c r="AY10530" i="10"/>
  <c r="AY10529" i="10"/>
  <c r="AY10528" i="10"/>
  <c r="AY10527" i="10"/>
  <c r="AY10526" i="10"/>
  <c r="AY10525" i="10"/>
  <c r="AY10524" i="10"/>
  <c r="AY10523" i="10"/>
  <c r="AY10522" i="10"/>
  <c r="AY10521" i="10"/>
  <c r="AY10520" i="10"/>
  <c r="AY10519" i="10"/>
  <c r="AY10518" i="10"/>
  <c r="AY10517" i="10"/>
  <c r="AY10516" i="10"/>
  <c r="AY10515" i="10"/>
  <c r="AY10514" i="10"/>
  <c r="AY10513" i="10"/>
  <c r="AY10512" i="10"/>
  <c r="AY10511" i="10"/>
  <c r="AY10510" i="10"/>
  <c r="AY10509" i="10"/>
  <c r="AY10508" i="10"/>
  <c r="AY10507" i="10"/>
  <c r="AY10506" i="10"/>
  <c r="AY10505" i="10"/>
  <c r="AY10504" i="10"/>
  <c r="AY10503" i="10"/>
  <c r="AY10502" i="10"/>
  <c r="AY10501" i="10"/>
  <c r="AY10500" i="10"/>
  <c r="AY10499" i="10"/>
  <c r="AY10498" i="10"/>
  <c r="AY10497" i="10"/>
  <c r="AY10496" i="10"/>
  <c r="AY10495" i="10"/>
  <c r="AY10494" i="10"/>
  <c r="AY10493" i="10"/>
  <c r="AY10492" i="10"/>
  <c r="AY10491" i="10"/>
  <c r="AY10490" i="10"/>
  <c r="AY10489" i="10"/>
  <c r="AY10488" i="10"/>
  <c r="AY10487" i="10"/>
  <c r="AY10486" i="10"/>
  <c r="AY10485" i="10"/>
  <c r="AY10484" i="10"/>
  <c r="AY10483" i="10"/>
  <c r="AY10482" i="10"/>
  <c r="AY10481" i="10"/>
  <c r="AY10480" i="10"/>
  <c r="AY10479" i="10"/>
  <c r="AY10478" i="10"/>
  <c r="AY10477" i="10"/>
  <c r="AY10476" i="10"/>
  <c r="AY10475" i="10"/>
  <c r="AY10474" i="10"/>
  <c r="AY10473" i="10"/>
  <c r="AY10472" i="10"/>
  <c r="AY10471" i="10"/>
  <c r="AY10470" i="10"/>
  <c r="AY10469" i="10"/>
  <c r="AY10468" i="10"/>
  <c r="AY10467" i="10"/>
  <c r="AY10466" i="10"/>
  <c r="AY10465" i="10"/>
  <c r="AY10464" i="10"/>
  <c r="AY10463" i="10"/>
  <c r="AY10462" i="10"/>
  <c r="AY10461" i="10"/>
  <c r="AY10460" i="10"/>
  <c r="AY10459" i="10"/>
  <c r="AY10458" i="10"/>
  <c r="AY10457" i="10"/>
  <c r="AY10456" i="10"/>
  <c r="AY10455" i="10"/>
  <c r="AY10454" i="10"/>
  <c r="AY10453" i="10"/>
  <c r="AY10452" i="10"/>
  <c r="AY10451" i="10"/>
  <c r="AY10450" i="10"/>
  <c r="AY10449" i="10"/>
  <c r="AY10448" i="10"/>
  <c r="AY10447" i="10"/>
  <c r="AY10446" i="10"/>
  <c r="AY10445" i="10"/>
  <c r="AY10444" i="10"/>
  <c r="AY10443" i="10"/>
  <c r="AY10442" i="10"/>
  <c r="AY10441" i="10"/>
  <c r="AY10440" i="10"/>
  <c r="AY10439" i="10"/>
  <c r="AY10438" i="10"/>
  <c r="AY10437" i="10"/>
  <c r="AY10436" i="10"/>
  <c r="AY10435" i="10"/>
  <c r="AY10434" i="10"/>
  <c r="AY10433" i="10"/>
  <c r="AY10432" i="10"/>
  <c r="AY10431" i="10"/>
  <c r="AY10430" i="10"/>
  <c r="AY10429" i="10"/>
  <c r="AY10428" i="10"/>
  <c r="AY10427" i="10"/>
  <c r="AY10426" i="10"/>
  <c r="AY10425" i="10"/>
  <c r="AY10424" i="10"/>
  <c r="AY10423" i="10"/>
  <c r="AY10422" i="10"/>
  <c r="AY10421" i="10"/>
  <c r="AY10420" i="10"/>
  <c r="AY10419" i="10"/>
  <c r="AY10418" i="10"/>
  <c r="AY10417" i="10"/>
  <c r="AY10416" i="10"/>
  <c r="AY10415" i="10"/>
  <c r="AY10414" i="10"/>
  <c r="AY10413" i="10"/>
  <c r="AY10412" i="10"/>
  <c r="AY10411" i="10"/>
  <c r="AY10410" i="10"/>
  <c r="AY10409" i="10"/>
  <c r="AY10408" i="10"/>
  <c r="AY10407" i="10"/>
  <c r="AY10406" i="10"/>
  <c r="AY10405" i="10"/>
  <c r="AY10404" i="10"/>
  <c r="AY10403" i="10"/>
  <c r="AY10402" i="10"/>
  <c r="AY10401" i="10"/>
  <c r="AY10400" i="10"/>
  <c r="AY10399" i="10"/>
  <c r="AY10398" i="10"/>
  <c r="AY10397" i="10"/>
  <c r="AY10396" i="10"/>
  <c r="AY10395" i="10"/>
  <c r="AY10394" i="10"/>
  <c r="AY10393" i="10"/>
  <c r="AY10392" i="10"/>
  <c r="AY10391" i="10"/>
  <c r="AY10390" i="10"/>
  <c r="AY10389" i="10"/>
  <c r="AY10388" i="10"/>
  <c r="AY10387" i="10"/>
  <c r="AY10386" i="10"/>
  <c r="AY10385" i="10"/>
  <c r="AY10384" i="10"/>
  <c r="AY10383" i="10"/>
  <c r="AY10382" i="10"/>
  <c r="AY10381" i="10"/>
  <c r="AY10380" i="10"/>
  <c r="AY10379" i="10"/>
  <c r="AY10378" i="10"/>
  <c r="AY10377" i="10"/>
  <c r="AY10376" i="10"/>
  <c r="AY10375" i="10"/>
  <c r="AY10374" i="10"/>
  <c r="AY10373" i="10"/>
  <c r="AY10372" i="10"/>
  <c r="AY10371" i="10"/>
  <c r="AY10370" i="10"/>
  <c r="AY10369" i="10"/>
  <c r="AY10368" i="10"/>
  <c r="AY10367" i="10"/>
  <c r="AY10366" i="10"/>
  <c r="AY10365" i="10"/>
  <c r="AY10364" i="10"/>
  <c r="AY10363" i="10"/>
  <c r="AY10362" i="10"/>
  <c r="AY10361" i="10"/>
  <c r="AY10360" i="10"/>
  <c r="AY10359" i="10"/>
  <c r="AY10358" i="10"/>
  <c r="AY10357" i="10"/>
  <c r="AY10356" i="10"/>
  <c r="AY10355" i="10"/>
  <c r="AY10354" i="10"/>
  <c r="AY10353" i="10"/>
  <c r="AY10352" i="10"/>
  <c r="AY10351" i="10"/>
  <c r="AY10350" i="10"/>
  <c r="AY10349" i="10"/>
  <c r="AY10348" i="10"/>
  <c r="AY10347" i="10"/>
  <c r="AY10346" i="10"/>
  <c r="AY10345" i="10"/>
  <c r="AY10344" i="10"/>
  <c r="AY10343" i="10"/>
  <c r="AY10342" i="10"/>
  <c r="AY10341" i="10"/>
  <c r="AY10340" i="10"/>
  <c r="AY10339" i="10"/>
  <c r="AY10338" i="10"/>
  <c r="AY10337" i="10"/>
  <c r="AY10336" i="10"/>
  <c r="AY10335" i="10"/>
  <c r="AY10334" i="10"/>
  <c r="AY10333" i="10"/>
  <c r="AY10332" i="10"/>
  <c r="AY10331" i="10"/>
  <c r="AY10330" i="10"/>
  <c r="AY10329" i="10"/>
  <c r="AY10328" i="10"/>
  <c r="AY10327" i="10"/>
  <c r="AY10326" i="10"/>
  <c r="AY10325" i="10"/>
  <c r="AY10324" i="10"/>
  <c r="AY10323" i="10"/>
  <c r="AY10322" i="10"/>
  <c r="AY10321" i="10"/>
  <c r="AY10320" i="10"/>
  <c r="AY10319" i="10"/>
  <c r="AY10318" i="10"/>
  <c r="AY10317" i="10"/>
  <c r="AY10316" i="10"/>
  <c r="AY10315" i="10"/>
  <c r="AY10314" i="10"/>
  <c r="AY10313" i="10"/>
  <c r="AY10312" i="10"/>
  <c r="AY10311" i="10"/>
  <c r="AY10310" i="10"/>
  <c r="AY10309" i="10"/>
  <c r="AY10308" i="10"/>
  <c r="AY10307" i="10"/>
  <c r="AY10306" i="10"/>
  <c r="AY10305" i="10"/>
  <c r="AY10304" i="10"/>
  <c r="AY10303" i="10"/>
  <c r="AY10302" i="10"/>
  <c r="AY10301" i="10"/>
  <c r="AY10300" i="10"/>
  <c r="AY10299" i="10"/>
  <c r="AY10298" i="10"/>
  <c r="AY10297" i="10"/>
  <c r="AY10296" i="10"/>
  <c r="AY10295" i="10"/>
  <c r="AY10294" i="10"/>
  <c r="AY10293" i="10"/>
  <c r="AY10292" i="10"/>
  <c r="AY10291" i="10"/>
  <c r="AY10290" i="10"/>
  <c r="AY10289" i="10"/>
  <c r="AY10288" i="10"/>
  <c r="AY10287" i="10"/>
  <c r="AY10286" i="10"/>
  <c r="AY10285" i="10"/>
  <c r="AY10284" i="10"/>
  <c r="AY10283" i="10"/>
  <c r="AY10282" i="10"/>
  <c r="AY10281" i="10"/>
  <c r="AY10280" i="10"/>
  <c r="AY10279" i="10"/>
  <c r="AY10278" i="10"/>
  <c r="AY10277" i="10"/>
  <c r="AY10276" i="10"/>
  <c r="AY10275" i="10"/>
  <c r="AY10274" i="10"/>
  <c r="AY10273" i="10"/>
  <c r="AY10272" i="10"/>
  <c r="AY10271" i="10"/>
  <c r="AY10270" i="10"/>
  <c r="AY10269" i="10"/>
  <c r="AY10268" i="10"/>
  <c r="AY10267" i="10"/>
  <c r="AY10266" i="10"/>
  <c r="AY10265" i="10"/>
  <c r="AY10264" i="10"/>
  <c r="AY10263" i="10"/>
  <c r="AY10262" i="10"/>
  <c r="AY10261" i="10"/>
  <c r="AY10260" i="10"/>
  <c r="AY10259" i="10"/>
  <c r="AY10258" i="10"/>
  <c r="AY10257" i="10"/>
  <c r="AY10256" i="10"/>
  <c r="AY10255" i="10"/>
  <c r="AY10254" i="10"/>
  <c r="AY10253" i="10"/>
  <c r="AY10252" i="10"/>
  <c r="AY10251" i="10"/>
  <c r="AY10250" i="10"/>
  <c r="AY10249" i="10"/>
  <c r="AY10248" i="10"/>
  <c r="AY10247" i="10"/>
  <c r="AY10246" i="10"/>
  <c r="AY10245" i="10"/>
  <c r="AY10244" i="10"/>
  <c r="AY10243" i="10"/>
  <c r="AY10242" i="10"/>
  <c r="AY10241" i="10"/>
  <c r="AY10240" i="10"/>
  <c r="AY10239" i="10"/>
  <c r="AY10238" i="10"/>
  <c r="AY10237" i="10"/>
  <c r="AY10236" i="10"/>
  <c r="AY10235" i="10"/>
  <c r="AY10234" i="10"/>
  <c r="AY10233" i="10"/>
  <c r="AY10232" i="10"/>
  <c r="AY10231" i="10"/>
  <c r="AY10230" i="10"/>
  <c r="AY10229" i="10"/>
  <c r="AY10228" i="10"/>
  <c r="AY10227" i="10"/>
  <c r="AY10226" i="10"/>
  <c r="AY10225" i="10"/>
  <c r="AY10224" i="10"/>
  <c r="AY10223" i="10"/>
  <c r="AY10222" i="10"/>
  <c r="AY10221" i="10"/>
  <c r="AY10220" i="10"/>
  <c r="AY10219" i="10"/>
  <c r="AY10218" i="10"/>
  <c r="AY10217" i="10"/>
  <c r="AY10216" i="10"/>
  <c r="AY10215" i="10"/>
  <c r="AY10214" i="10"/>
  <c r="AY10213" i="10"/>
  <c r="AY10212" i="10"/>
  <c r="AY10211" i="10"/>
  <c r="AY10210" i="10"/>
  <c r="AY10209" i="10"/>
  <c r="AY10208" i="10"/>
  <c r="AY10207" i="10"/>
  <c r="AY10206" i="10"/>
  <c r="AY10205" i="10"/>
  <c r="AY10204" i="10"/>
  <c r="AY10203" i="10"/>
  <c r="AY10202" i="10"/>
  <c r="AY10201" i="10"/>
  <c r="AY10200" i="10"/>
  <c r="AY10199" i="10"/>
  <c r="AY10198" i="10"/>
  <c r="AY10197" i="10"/>
  <c r="AY10196" i="10"/>
  <c r="AY10195" i="10"/>
  <c r="AY10194" i="10"/>
  <c r="AY10193" i="10"/>
  <c r="AY10192" i="10"/>
  <c r="AY10191" i="10"/>
  <c r="AY10190" i="10"/>
  <c r="AY10189" i="10"/>
  <c r="AY10188" i="10"/>
  <c r="AY10187" i="10"/>
  <c r="AY10186" i="10"/>
  <c r="AY10185" i="10"/>
  <c r="AY10184" i="10"/>
  <c r="AY10183" i="10"/>
  <c r="AY10182" i="10"/>
  <c r="AY10181" i="10"/>
  <c r="AY10180" i="10"/>
  <c r="AY10179" i="10"/>
  <c r="AY10178" i="10"/>
  <c r="AY10177" i="10"/>
  <c r="AY10176" i="10"/>
  <c r="AY10175" i="10"/>
  <c r="AY10174" i="10"/>
  <c r="AY10173" i="10"/>
  <c r="AY10172" i="10"/>
  <c r="AY10171" i="10"/>
  <c r="AY10170" i="10"/>
  <c r="AY10169" i="10"/>
  <c r="AY10168" i="10"/>
  <c r="AY10167" i="10"/>
  <c r="AY10166" i="10"/>
  <c r="AY10165" i="10"/>
  <c r="AY10164" i="10"/>
  <c r="AY10163" i="10"/>
  <c r="AY10162" i="10"/>
  <c r="AY10161" i="10"/>
  <c r="AY10160" i="10"/>
  <c r="AY10159" i="10"/>
  <c r="AY10158" i="10"/>
  <c r="AY10157" i="10"/>
  <c r="AY10156" i="10"/>
  <c r="AY10155" i="10"/>
  <c r="AY10154" i="10"/>
  <c r="AY10153" i="10"/>
  <c r="AY10152" i="10"/>
  <c r="AY10151" i="10"/>
  <c r="AY10150" i="10"/>
  <c r="AY10149" i="10"/>
  <c r="AY10148" i="10"/>
  <c r="AY10147" i="10"/>
  <c r="AY10146" i="10"/>
  <c r="AY10145" i="10"/>
  <c r="AY10144" i="10"/>
  <c r="AY10143" i="10"/>
  <c r="AY10142" i="10"/>
  <c r="AY10141" i="10"/>
  <c r="AY10140" i="10"/>
  <c r="AY10139" i="10"/>
  <c r="AY10138" i="10"/>
  <c r="AY10137" i="10"/>
  <c r="AY10136" i="10"/>
  <c r="AY10135" i="10"/>
  <c r="AY10134" i="10"/>
  <c r="AY10133" i="10"/>
  <c r="AY10132" i="10"/>
  <c r="AY10131" i="10"/>
  <c r="AY10130" i="10"/>
  <c r="AY10129" i="10"/>
  <c r="AY10128" i="10"/>
  <c r="AY10127" i="10"/>
  <c r="AY10126" i="10"/>
  <c r="AY10125" i="10"/>
  <c r="AY10124" i="10"/>
  <c r="AY10123" i="10"/>
  <c r="AY10122" i="10"/>
  <c r="AY10121" i="10"/>
  <c r="AY10120" i="10"/>
  <c r="AY10119" i="10"/>
  <c r="AY10118" i="10"/>
  <c r="AY10117" i="10"/>
  <c r="AY10116" i="10"/>
  <c r="AY10115" i="10"/>
  <c r="AY10114" i="10"/>
  <c r="AY10113" i="10"/>
  <c r="AY10112" i="10"/>
  <c r="AY10111" i="10"/>
  <c r="AY10110" i="10"/>
  <c r="AY10109" i="10"/>
  <c r="AY10108" i="10"/>
  <c r="AY10107" i="10"/>
  <c r="AY10106" i="10"/>
  <c r="AY10105" i="10"/>
  <c r="AY10104" i="10"/>
  <c r="AY10103" i="10"/>
  <c r="AY10102" i="10"/>
  <c r="AY10101" i="10"/>
  <c r="AY10100" i="10"/>
  <c r="AY10099" i="10"/>
  <c r="AY10098" i="10"/>
  <c r="AY10097" i="10"/>
  <c r="AY10096" i="10"/>
  <c r="AY10095" i="10"/>
  <c r="AY10094" i="10"/>
  <c r="AY10093" i="10"/>
  <c r="AY10092" i="10"/>
  <c r="AY10091" i="10"/>
  <c r="AY10090" i="10"/>
  <c r="AY10089" i="10"/>
  <c r="AY10088" i="10"/>
  <c r="AY10087" i="10"/>
  <c r="AY10086" i="10"/>
  <c r="AY10085" i="10"/>
  <c r="AY10084" i="10"/>
  <c r="AY10083" i="10"/>
  <c r="AY10082" i="10"/>
  <c r="AY10081" i="10"/>
  <c r="AY10080" i="10"/>
  <c r="AY10079" i="10"/>
  <c r="AY10078" i="10"/>
  <c r="AY10077" i="10"/>
  <c r="AY10076" i="10"/>
  <c r="AY10075" i="10"/>
  <c r="AY10074" i="10"/>
  <c r="AY10073" i="10"/>
  <c r="AY10072" i="10"/>
  <c r="AY10071" i="10"/>
  <c r="AY10070" i="10"/>
  <c r="AY10069" i="10"/>
  <c r="AY10068" i="10"/>
  <c r="AY10067" i="10"/>
  <c r="AY10066" i="10"/>
  <c r="AY10065" i="10"/>
  <c r="AY10064" i="10"/>
  <c r="AY10063" i="10"/>
  <c r="AY10062" i="10"/>
  <c r="AY10061" i="10"/>
  <c r="AY10060" i="10"/>
  <c r="AY10059" i="10"/>
  <c r="AY10058" i="10"/>
  <c r="AY10057" i="10"/>
  <c r="AY10056" i="10"/>
  <c r="AY10055" i="10"/>
  <c r="AY10054" i="10"/>
  <c r="AY10053" i="10"/>
  <c r="AY10052" i="10"/>
  <c r="AY10051" i="10"/>
  <c r="AY10050" i="10"/>
  <c r="AY10049" i="10"/>
  <c r="AY10048" i="10"/>
  <c r="AY10047" i="10"/>
  <c r="AY10046" i="10"/>
  <c r="AY10045" i="10"/>
  <c r="AY10044" i="10"/>
  <c r="AY10043" i="10"/>
  <c r="AY10042" i="10"/>
  <c r="AY10041" i="10"/>
  <c r="AY10040" i="10"/>
  <c r="AY10039" i="10"/>
  <c r="AY10038" i="10"/>
  <c r="AY10037" i="10"/>
  <c r="AY10036" i="10"/>
  <c r="AY10035" i="10"/>
  <c r="AY10034" i="10"/>
  <c r="AY10033" i="10"/>
  <c r="AY10032" i="10"/>
  <c r="AY10031" i="10"/>
  <c r="AY10030" i="10"/>
  <c r="AY10029" i="10"/>
  <c r="AY10028" i="10"/>
  <c r="AY10027" i="10"/>
  <c r="AY10026" i="10"/>
  <c r="AY10025" i="10"/>
  <c r="AY10024" i="10"/>
  <c r="AY10023" i="10"/>
  <c r="AY10022" i="10"/>
  <c r="AY10021" i="10"/>
  <c r="AY10020" i="10"/>
  <c r="AY10019" i="10"/>
  <c r="AY10018" i="10"/>
  <c r="AY10017" i="10"/>
  <c r="AY10016" i="10"/>
  <c r="AY10015" i="10"/>
  <c r="AY10014" i="10"/>
  <c r="AY10013" i="10"/>
  <c r="AY10012" i="10"/>
  <c r="AY10011" i="10"/>
  <c r="AY10010" i="10"/>
  <c r="AY10009" i="10"/>
  <c r="AY10008" i="10"/>
  <c r="AY10007" i="10"/>
  <c r="AY10006" i="10"/>
  <c r="AY10005" i="10"/>
  <c r="AY10004" i="10"/>
  <c r="AY10003" i="10"/>
  <c r="AY10002" i="10"/>
  <c r="AY10001" i="10"/>
  <c r="AY10000" i="10"/>
  <c r="AY9999" i="10"/>
  <c r="AY9998" i="10"/>
  <c r="AY9997" i="10"/>
  <c r="AY9996" i="10"/>
  <c r="AY9995" i="10"/>
  <c r="AY9994" i="10"/>
  <c r="AY9993" i="10"/>
  <c r="AY9992" i="10"/>
  <c r="AY9991" i="10"/>
  <c r="AY9990" i="10"/>
  <c r="AY9989" i="10"/>
  <c r="AY9988" i="10"/>
  <c r="AY9987" i="10"/>
  <c r="AY9986" i="10"/>
  <c r="AY9985" i="10"/>
  <c r="AY9984" i="10"/>
  <c r="AY9983" i="10"/>
  <c r="AY9982" i="10"/>
  <c r="AY9981" i="10"/>
  <c r="AY9980" i="10"/>
  <c r="AY9979" i="10"/>
  <c r="AY9978" i="10"/>
  <c r="AY9977" i="10"/>
  <c r="AY9976" i="10"/>
  <c r="AY9975" i="10"/>
  <c r="AY9974" i="10"/>
  <c r="AY9973" i="10"/>
  <c r="AY9972" i="10"/>
  <c r="AY9971" i="10"/>
  <c r="AY9970" i="10"/>
  <c r="AY9969" i="10"/>
  <c r="AY9968" i="10"/>
  <c r="AY9967" i="10"/>
  <c r="AY9966" i="10"/>
  <c r="AY9965" i="10"/>
  <c r="AY9964" i="10"/>
  <c r="AY9963" i="10"/>
  <c r="AY9962" i="10"/>
  <c r="AY9961" i="10"/>
  <c r="AY9960" i="10"/>
  <c r="AY9959" i="10"/>
  <c r="AY9958" i="10"/>
  <c r="AY9957" i="10"/>
  <c r="AY9956" i="10"/>
  <c r="AY9955" i="10"/>
  <c r="AY9954" i="10"/>
  <c r="AY9953" i="10"/>
  <c r="AY9952" i="10"/>
  <c r="AY9951" i="10"/>
  <c r="AY9950" i="10"/>
  <c r="AY9949" i="10"/>
  <c r="AY9948" i="10"/>
  <c r="AY9947" i="10"/>
  <c r="AY9946" i="10"/>
  <c r="AY9945" i="10"/>
  <c r="AY9944" i="10"/>
  <c r="AY9943" i="10"/>
  <c r="AY9942" i="10"/>
  <c r="AY9941" i="10"/>
  <c r="AY9940" i="10"/>
  <c r="AY9939" i="10"/>
  <c r="AY9938" i="10"/>
  <c r="AY9937" i="10"/>
  <c r="AY9936" i="10"/>
  <c r="AY9935" i="10"/>
  <c r="AY9934" i="10"/>
  <c r="AY9933" i="10"/>
  <c r="AY9932" i="10"/>
  <c r="AY9931" i="10"/>
  <c r="AY9930" i="10"/>
  <c r="AY9929" i="10"/>
  <c r="AY9928" i="10"/>
  <c r="AY9927" i="10"/>
  <c r="AY9926" i="10"/>
  <c r="AY9925" i="10"/>
  <c r="AY9924" i="10"/>
  <c r="AY9923" i="10"/>
  <c r="AY9922" i="10"/>
  <c r="AY9921" i="10"/>
  <c r="AY9920" i="10"/>
  <c r="AY9919" i="10"/>
  <c r="AY9918" i="10"/>
  <c r="AY9917" i="10"/>
  <c r="AY9916" i="10"/>
  <c r="AY9915" i="10"/>
  <c r="AY9914" i="10"/>
  <c r="AY9913" i="10"/>
  <c r="AY9912" i="10"/>
  <c r="AY9911" i="10"/>
  <c r="AY9910" i="10"/>
  <c r="AY9909" i="10"/>
  <c r="AY9908" i="10"/>
  <c r="AY9907" i="10"/>
  <c r="AY9906" i="10"/>
  <c r="AY9905" i="10"/>
  <c r="AY9904" i="10"/>
  <c r="AY9903" i="10"/>
  <c r="AY9902" i="10"/>
  <c r="AY9901" i="10"/>
  <c r="AY9900" i="10"/>
  <c r="AY9899" i="10"/>
  <c r="AY9898" i="10"/>
  <c r="AY9897" i="10"/>
  <c r="AY9896" i="10"/>
  <c r="AY9895" i="10"/>
  <c r="AY9894" i="10"/>
  <c r="AY9893" i="10"/>
  <c r="AY9892" i="10"/>
  <c r="AY9891" i="10"/>
  <c r="AY9890" i="10"/>
  <c r="AY9889" i="10"/>
  <c r="AY9888" i="10"/>
  <c r="AY9887" i="10"/>
  <c r="AY9886" i="10"/>
  <c r="AY9885" i="10"/>
  <c r="AY9884" i="10"/>
  <c r="AY9883" i="10"/>
  <c r="AY9882" i="10"/>
  <c r="AY9881" i="10"/>
  <c r="AY9880" i="10"/>
  <c r="AY9879" i="10"/>
  <c r="AY9878" i="10"/>
  <c r="AY9877" i="10"/>
  <c r="AY9876" i="10"/>
  <c r="AY9875" i="10"/>
  <c r="AY9874" i="10"/>
  <c r="AY9873" i="10"/>
  <c r="AY9872" i="10"/>
  <c r="AY9871" i="10"/>
  <c r="AY9870" i="10"/>
  <c r="AY9869" i="10"/>
  <c r="AY9868" i="10"/>
  <c r="AY9867" i="10"/>
  <c r="AY9866" i="10"/>
  <c r="AY9865" i="10"/>
  <c r="AY9864" i="10"/>
  <c r="AY9863" i="10"/>
  <c r="AY9862" i="10"/>
  <c r="AY9861" i="10"/>
  <c r="AY9860" i="10"/>
  <c r="AY9859" i="10"/>
  <c r="AY9858" i="10"/>
  <c r="AY9857" i="10"/>
  <c r="AY9856" i="10"/>
  <c r="AY9855" i="10"/>
  <c r="AY9854" i="10"/>
  <c r="AY9853" i="10"/>
  <c r="AY9852" i="10"/>
  <c r="AY9851" i="10"/>
  <c r="AY9850" i="10"/>
  <c r="AY9849" i="10"/>
  <c r="AY9848" i="10"/>
  <c r="AY9847" i="10"/>
  <c r="AY9846" i="10"/>
  <c r="AY9845" i="10"/>
  <c r="AY9844" i="10"/>
  <c r="AY9843" i="10"/>
  <c r="AY9842" i="10"/>
  <c r="AY9841" i="10"/>
  <c r="AY9840" i="10"/>
  <c r="AY9839" i="10"/>
  <c r="AY9838" i="10"/>
  <c r="AY9837" i="10"/>
  <c r="AY9836" i="10"/>
  <c r="AY9835" i="10"/>
  <c r="AY9834" i="10"/>
  <c r="AY9833" i="10"/>
  <c r="AY9832" i="10"/>
  <c r="AY9831" i="10"/>
  <c r="AY9830" i="10"/>
  <c r="AY9829" i="10"/>
  <c r="AY9828" i="10"/>
  <c r="AY9827" i="10"/>
  <c r="AY9826" i="10"/>
  <c r="AY9825" i="10"/>
  <c r="AY9824" i="10"/>
  <c r="AY9823" i="10"/>
  <c r="AY9822" i="10"/>
  <c r="AY9821" i="10"/>
  <c r="AY9820" i="10"/>
  <c r="AY9819" i="10"/>
  <c r="AY9818" i="10"/>
  <c r="AY9817" i="10"/>
  <c r="AY9816" i="10"/>
  <c r="AY9815" i="10"/>
  <c r="AY9814" i="10"/>
  <c r="AY9813" i="10"/>
  <c r="AY9812" i="10"/>
  <c r="AY9811" i="10"/>
  <c r="AY9810" i="10"/>
  <c r="AY9809" i="10"/>
  <c r="AY9808" i="10"/>
  <c r="AY9807" i="10"/>
  <c r="AY9806" i="10"/>
  <c r="AY9805" i="10"/>
  <c r="AY9804" i="10"/>
  <c r="AY9803" i="10"/>
  <c r="AY9802" i="10"/>
  <c r="AY9801" i="10"/>
  <c r="AY9800" i="10"/>
  <c r="AY9799" i="10"/>
  <c r="AY9798" i="10"/>
  <c r="AY9797" i="10"/>
  <c r="AY9796" i="10"/>
  <c r="AY9795" i="10"/>
  <c r="AY9794" i="10"/>
  <c r="AY9793" i="10"/>
  <c r="AY9792" i="10"/>
  <c r="AY9791" i="10"/>
  <c r="AY9790" i="10"/>
  <c r="AY9789" i="10"/>
  <c r="AY9788" i="10"/>
  <c r="AY9787" i="10"/>
  <c r="AY9786" i="10"/>
  <c r="AY9785" i="10"/>
  <c r="AY9784" i="10"/>
  <c r="AY9783" i="10"/>
  <c r="AY9782" i="10"/>
  <c r="AY9781" i="10"/>
  <c r="AY9780" i="10"/>
  <c r="AY9779" i="10"/>
  <c r="AY9778" i="10"/>
  <c r="AY9777" i="10"/>
  <c r="AY9776" i="10"/>
  <c r="AY9775" i="10"/>
  <c r="AY9774" i="10"/>
  <c r="AY9773" i="10"/>
  <c r="AY9772" i="10"/>
  <c r="AY9771" i="10"/>
  <c r="AY9770" i="10"/>
  <c r="AY9769" i="10"/>
  <c r="AY9768" i="10"/>
  <c r="AY9767" i="10"/>
  <c r="AY9766" i="10"/>
  <c r="AY9765" i="10"/>
  <c r="AY9764" i="10"/>
  <c r="AY9763" i="10"/>
  <c r="AY9762" i="10"/>
  <c r="AY9761" i="10"/>
  <c r="AY9760" i="10"/>
  <c r="AY9759" i="10"/>
  <c r="AY9758" i="10"/>
  <c r="AY9757" i="10"/>
  <c r="AY9756" i="10"/>
  <c r="AY9755" i="10"/>
  <c r="AY9754" i="10"/>
  <c r="AY9753" i="10"/>
  <c r="AY9752" i="10"/>
  <c r="AY9751" i="10"/>
  <c r="AY9750" i="10"/>
  <c r="AY9749" i="10"/>
  <c r="AY9748" i="10"/>
  <c r="AY9747" i="10"/>
  <c r="AY9746" i="10"/>
  <c r="AY9745" i="10"/>
  <c r="AY9744" i="10"/>
  <c r="AY9743" i="10"/>
  <c r="AY9742" i="10"/>
  <c r="AY9741" i="10"/>
  <c r="AY9740" i="10"/>
  <c r="AY9739" i="10"/>
  <c r="AY9738" i="10"/>
  <c r="AY9737" i="10"/>
  <c r="AY9736" i="10"/>
  <c r="AY9735" i="10"/>
  <c r="AY9734" i="10"/>
  <c r="AY9733" i="10"/>
  <c r="AY9732" i="10"/>
  <c r="AY9731" i="10"/>
  <c r="AY9730" i="10"/>
  <c r="AY9729" i="10"/>
  <c r="AY9728" i="10"/>
  <c r="AY9727" i="10"/>
  <c r="AY9726" i="10"/>
  <c r="AY9725" i="10"/>
  <c r="AY9724" i="10"/>
  <c r="AY9723" i="10"/>
  <c r="AY9722" i="10"/>
  <c r="AY9721" i="10"/>
  <c r="AY9720" i="10"/>
  <c r="AY9719" i="10"/>
  <c r="AY9718" i="10"/>
  <c r="AY9717" i="10"/>
  <c r="AY9716" i="10"/>
  <c r="AY9715" i="10"/>
  <c r="AY9714" i="10"/>
  <c r="AY9713" i="10"/>
  <c r="AY9712" i="10"/>
  <c r="AY9711" i="10"/>
  <c r="AY9710" i="10"/>
  <c r="AY9709" i="10"/>
  <c r="AY9708" i="10"/>
  <c r="AY9707" i="10"/>
  <c r="AY9706" i="10"/>
  <c r="AY9705" i="10"/>
  <c r="AY9704" i="10"/>
  <c r="AY9703" i="10"/>
  <c r="AY9702" i="10"/>
  <c r="AY9701" i="10"/>
  <c r="AY9700" i="10"/>
  <c r="AY9699" i="10"/>
  <c r="AY9698" i="10"/>
  <c r="AY9697" i="10"/>
  <c r="AY9696" i="10"/>
  <c r="AY9695" i="10"/>
  <c r="AY9694" i="10"/>
  <c r="AY9693" i="10"/>
  <c r="AY9692" i="10"/>
  <c r="AY9691" i="10"/>
  <c r="AY9690" i="10"/>
  <c r="AY9689" i="10"/>
  <c r="AY9688" i="10"/>
  <c r="AY9687" i="10"/>
  <c r="AY9686" i="10"/>
  <c r="AY9685" i="10"/>
  <c r="AY9684" i="10"/>
  <c r="AY9683" i="10"/>
  <c r="AY9682" i="10"/>
  <c r="AY9681" i="10"/>
  <c r="AY9680" i="10"/>
  <c r="AY9679" i="10"/>
  <c r="AY9678" i="10"/>
  <c r="AY9677" i="10"/>
  <c r="AY9676" i="10"/>
  <c r="AY9675" i="10"/>
  <c r="AY9674" i="10"/>
  <c r="AY9673" i="10"/>
  <c r="AY9672" i="10"/>
  <c r="AY9671" i="10"/>
  <c r="AY9670" i="10"/>
  <c r="AY9669" i="10"/>
  <c r="AY9668" i="10"/>
  <c r="AY9667" i="10"/>
  <c r="AY9666" i="10"/>
  <c r="AY9665" i="10"/>
  <c r="AY9664" i="10"/>
  <c r="AY9663" i="10"/>
  <c r="AY9662" i="10"/>
  <c r="AY9661" i="10"/>
  <c r="AY9660" i="10"/>
  <c r="AY9659" i="10"/>
  <c r="AY9658" i="10"/>
  <c r="AY9657" i="10"/>
  <c r="AY9656" i="10"/>
  <c r="AY9655" i="10"/>
  <c r="AY9654" i="10"/>
  <c r="AY9653" i="10"/>
  <c r="AY9652" i="10"/>
  <c r="AY9651" i="10"/>
  <c r="AY9650" i="10"/>
  <c r="AY9649" i="10"/>
  <c r="AY9648" i="10"/>
  <c r="AY9647" i="10"/>
  <c r="AY9646" i="10"/>
  <c r="AY9645" i="10"/>
  <c r="AY9644" i="10"/>
  <c r="AY9643" i="10"/>
  <c r="AY9642" i="10"/>
  <c r="AY9641" i="10"/>
  <c r="AY9640" i="10"/>
  <c r="AY9639" i="10"/>
  <c r="AY9638" i="10"/>
  <c r="AY9637" i="10"/>
  <c r="AY9636" i="10"/>
  <c r="AY9635" i="10"/>
  <c r="AY9634" i="10"/>
  <c r="AY9633" i="10"/>
  <c r="AY9632" i="10"/>
  <c r="AY9631" i="10"/>
  <c r="AY9630" i="10"/>
  <c r="AY9629" i="10"/>
  <c r="AY9628" i="10"/>
  <c r="AY9627" i="10"/>
  <c r="AY9626" i="10"/>
  <c r="AY9625" i="10"/>
  <c r="AY9624" i="10"/>
  <c r="AY9623" i="10"/>
  <c r="AY9622" i="10"/>
  <c r="AY9621" i="10"/>
  <c r="AY9620" i="10"/>
  <c r="AY9619" i="10"/>
  <c r="AY9618" i="10"/>
  <c r="AY9617" i="10"/>
  <c r="AY9616" i="10"/>
  <c r="AY9615" i="10"/>
  <c r="AY9614" i="10"/>
  <c r="AY9613" i="10"/>
  <c r="AY9612" i="10"/>
  <c r="AY9611" i="10"/>
  <c r="AY9610" i="10"/>
  <c r="AY9609" i="10"/>
  <c r="AY9608" i="10"/>
  <c r="AY9607" i="10"/>
  <c r="AY9606" i="10"/>
  <c r="AY9605" i="10"/>
  <c r="AY9604" i="10"/>
  <c r="AY9603" i="10"/>
  <c r="AY9602" i="10"/>
  <c r="AY9601" i="10"/>
  <c r="AY9600" i="10"/>
  <c r="AY9599" i="10"/>
  <c r="AY9598" i="10"/>
  <c r="AY9597" i="10"/>
  <c r="AY9596" i="10"/>
  <c r="AY9595" i="10"/>
  <c r="AY9594" i="10"/>
  <c r="AY9593" i="10"/>
  <c r="AY9592" i="10"/>
  <c r="AY9591" i="10"/>
  <c r="AY9590" i="10"/>
  <c r="AY9589" i="10"/>
  <c r="AY9588" i="10"/>
  <c r="AY9587" i="10"/>
  <c r="AY9586" i="10"/>
  <c r="AY9585" i="10"/>
  <c r="AY9584" i="10"/>
  <c r="AY9583" i="10"/>
  <c r="AY9582" i="10"/>
  <c r="AY9581" i="10"/>
  <c r="AY9580" i="10"/>
  <c r="AY9579" i="10"/>
  <c r="AY9578" i="10"/>
  <c r="AY9577" i="10"/>
  <c r="AY9576" i="10"/>
  <c r="AY9575" i="10"/>
  <c r="AY9574" i="10"/>
  <c r="AY9573" i="10"/>
  <c r="AY9572" i="10"/>
  <c r="AY9571" i="10"/>
  <c r="AY9570" i="10"/>
  <c r="AY9569" i="10"/>
  <c r="AY9568" i="10"/>
  <c r="AY9567" i="10"/>
  <c r="AY9566" i="10"/>
  <c r="AY9565" i="10"/>
  <c r="AY9564" i="10"/>
  <c r="AY9563" i="10"/>
  <c r="AY9562" i="10"/>
  <c r="AY9561" i="10"/>
  <c r="AY9560" i="10"/>
  <c r="AY9559" i="10"/>
  <c r="AY9558" i="10"/>
  <c r="AY9557" i="10"/>
  <c r="AY9556" i="10"/>
  <c r="AY9555" i="10"/>
  <c r="AY9554" i="10"/>
  <c r="AY9553" i="10"/>
  <c r="AY9552" i="10"/>
  <c r="AY9551" i="10"/>
  <c r="AY9550" i="10"/>
  <c r="AY9549" i="10"/>
  <c r="AY9548" i="10"/>
  <c r="AY9547" i="10"/>
  <c r="AY9546" i="10"/>
  <c r="AY9545" i="10"/>
  <c r="AY9544" i="10"/>
  <c r="AY9543" i="10"/>
  <c r="AY9542" i="10"/>
  <c r="AY9541" i="10"/>
  <c r="AY9540" i="10"/>
  <c r="AY9539" i="10"/>
  <c r="AY9538" i="10"/>
  <c r="AY9537" i="10"/>
  <c r="AY9536" i="10"/>
  <c r="AY9535" i="10"/>
  <c r="AY9534" i="10"/>
  <c r="AY9533" i="10"/>
  <c r="AY9532" i="10"/>
  <c r="AY9531" i="10"/>
  <c r="AY9530" i="10"/>
  <c r="AY9529" i="10"/>
  <c r="AY9528" i="10"/>
  <c r="AY9527" i="10"/>
  <c r="AY9526" i="10"/>
  <c r="AY9525" i="10"/>
  <c r="AY9524" i="10"/>
  <c r="AY9523" i="10"/>
  <c r="AY9522" i="10"/>
  <c r="AY9521" i="10"/>
  <c r="AY9520" i="10"/>
  <c r="AY9519" i="10"/>
  <c r="AY9518" i="10"/>
  <c r="AY9517" i="10"/>
  <c r="AY9516" i="10"/>
  <c r="AY9515" i="10"/>
  <c r="AY9514" i="10"/>
  <c r="AY9513" i="10"/>
  <c r="AY9512" i="10"/>
  <c r="AY9511" i="10"/>
  <c r="AY9510" i="10"/>
  <c r="AY9509" i="10"/>
  <c r="AY9508" i="10"/>
  <c r="AY9507" i="10"/>
  <c r="AY9506" i="10"/>
  <c r="AY9505" i="10"/>
  <c r="AY9504" i="10"/>
  <c r="AY9503" i="10"/>
  <c r="AY9502" i="10"/>
  <c r="AY9501" i="10"/>
  <c r="AY9500" i="10"/>
  <c r="AY9499" i="10"/>
  <c r="AY9498" i="10"/>
  <c r="AY9497" i="10"/>
  <c r="AY9496" i="10"/>
  <c r="AY9495" i="10"/>
  <c r="AY9494" i="10"/>
  <c r="AY9493" i="10"/>
  <c r="AY9492" i="10"/>
  <c r="AY9491" i="10"/>
  <c r="AY9490" i="10"/>
  <c r="AY9489" i="10"/>
  <c r="AY9488" i="10"/>
  <c r="AY9487" i="10"/>
  <c r="AY9486" i="10"/>
  <c r="AY9485" i="10"/>
  <c r="AY9484" i="10"/>
  <c r="AY9483" i="10"/>
  <c r="AY9482" i="10"/>
  <c r="AY9481" i="10"/>
  <c r="AY9480" i="10"/>
  <c r="AY9479" i="10"/>
  <c r="AY9478" i="10"/>
  <c r="AY9477" i="10"/>
  <c r="AY9476" i="10"/>
  <c r="AY9475" i="10"/>
  <c r="AY9474" i="10"/>
  <c r="AY9473" i="10"/>
  <c r="AY9472" i="10"/>
  <c r="AY9471" i="10"/>
  <c r="AY9470" i="10"/>
  <c r="AY9469" i="10"/>
  <c r="AY9468" i="10"/>
  <c r="AY9467" i="10"/>
  <c r="AY9466" i="10"/>
  <c r="AY9465" i="10"/>
  <c r="AY9464" i="10"/>
  <c r="AY9463" i="10"/>
  <c r="AY9462" i="10"/>
  <c r="AY9461" i="10"/>
  <c r="AY9460" i="10"/>
  <c r="AY9459" i="10"/>
  <c r="AY9458" i="10"/>
  <c r="AY9457" i="10"/>
  <c r="AY9456" i="10"/>
  <c r="AY9455" i="10"/>
  <c r="AY9454" i="10"/>
  <c r="AY9453" i="10"/>
  <c r="AY9452" i="10"/>
  <c r="AY9451" i="10"/>
  <c r="AY9450" i="10"/>
  <c r="AY9449" i="10"/>
  <c r="AY9448" i="10"/>
  <c r="AY9447" i="10"/>
  <c r="AY9446" i="10"/>
  <c r="AY9445" i="10"/>
  <c r="AY9444" i="10"/>
  <c r="AY9443" i="10"/>
  <c r="AY9442" i="10"/>
  <c r="AY9441" i="10"/>
  <c r="AY9440" i="10"/>
  <c r="AY9439" i="10"/>
  <c r="AY9438" i="10"/>
  <c r="AY9437" i="10"/>
  <c r="AY9436" i="10"/>
  <c r="AY9435" i="10"/>
  <c r="AY9434" i="10"/>
  <c r="AY9433" i="10"/>
  <c r="AY9432" i="10"/>
  <c r="AY9431" i="10"/>
  <c r="AY9430" i="10"/>
  <c r="AY9429" i="10"/>
  <c r="AY9428" i="10"/>
  <c r="AY9427" i="10"/>
  <c r="AY9426" i="10"/>
  <c r="AY9425" i="10"/>
  <c r="AY9424" i="10"/>
  <c r="AY9423" i="10"/>
  <c r="AY9422" i="10"/>
  <c r="AY9421" i="10"/>
  <c r="AY9420" i="10"/>
  <c r="AY9419" i="10"/>
  <c r="AY9418" i="10"/>
  <c r="AY9417" i="10"/>
  <c r="AY9416" i="10"/>
  <c r="AY9415" i="10"/>
  <c r="AY9414" i="10"/>
  <c r="AY9413" i="10"/>
  <c r="AY9412" i="10"/>
  <c r="AY9411" i="10"/>
  <c r="AY9410" i="10"/>
  <c r="AY9409" i="10"/>
  <c r="AY9408" i="10"/>
  <c r="AY9407" i="10"/>
  <c r="AY9406" i="10"/>
  <c r="AY9405" i="10"/>
  <c r="AY9404" i="10"/>
  <c r="AY9403" i="10"/>
  <c r="AY9402" i="10"/>
  <c r="AY9401" i="10"/>
  <c r="AY9400" i="10"/>
  <c r="AY9399" i="10"/>
  <c r="AY9398" i="10"/>
  <c r="AY9397" i="10"/>
  <c r="AY9396" i="10"/>
  <c r="AY9395" i="10"/>
  <c r="AY9394" i="10"/>
  <c r="AY9393" i="10"/>
  <c r="AY9392" i="10"/>
  <c r="AY9391" i="10"/>
  <c r="AY9390" i="10"/>
  <c r="AY9389" i="10"/>
  <c r="AY9388" i="10"/>
  <c r="AY9387" i="10"/>
  <c r="AY9386" i="10"/>
  <c r="AY9385" i="10"/>
  <c r="AY9384" i="10"/>
  <c r="AY9383" i="10"/>
  <c r="AY9382" i="10"/>
  <c r="AY9381" i="10"/>
  <c r="AY9380" i="10"/>
  <c r="AY9379" i="10"/>
  <c r="AY9378" i="10"/>
  <c r="AY9377" i="10"/>
  <c r="AY9376" i="10"/>
  <c r="AY9375" i="10"/>
  <c r="AY9374" i="10"/>
  <c r="AY9373" i="10"/>
  <c r="AY9372" i="10"/>
  <c r="AY9371" i="10"/>
  <c r="AY9370" i="10"/>
  <c r="AY9369" i="10"/>
  <c r="AY9368" i="10"/>
  <c r="AY9367" i="10"/>
  <c r="AY9366" i="10"/>
  <c r="AY9365" i="10"/>
  <c r="AY9364" i="10"/>
  <c r="AY9363" i="10"/>
  <c r="AY9362" i="10"/>
  <c r="AY9361" i="10"/>
  <c r="AY9360" i="10"/>
  <c r="AY9359" i="10"/>
  <c r="AY9358" i="10"/>
  <c r="AY9357" i="10"/>
  <c r="AY9356" i="10"/>
  <c r="AY9355" i="10"/>
  <c r="AY9354" i="10"/>
  <c r="AY9353" i="10"/>
  <c r="AY9352" i="10"/>
  <c r="AY9351" i="10"/>
  <c r="AY9350" i="10"/>
  <c r="AY9349" i="10"/>
  <c r="AY9348" i="10"/>
  <c r="AY9347" i="10"/>
  <c r="AY9346" i="10"/>
  <c r="AY9345" i="10"/>
  <c r="AY9344" i="10"/>
  <c r="AY9343" i="10"/>
  <c r="AY9342" i="10"/>
  <c r="AY9341" i="10"/>
  <c r="AY9340" i="10"/>
  <c r="AY9339" i="10"/>
  <c r="AY9338" i="10"/>
  <c r="AY9337" i="10"/>
  <c r="AY9336" i="10"/>
  <c r="AY9335" i="10"/>
  <c r="AY9334" i="10"/>
  <c r="AY9333" i="10"/>
  <c r="AY9332" i="10"/>
  <c r="AY9331" i="10"/>
  <c r="AY9330" i="10"/>
  <c r="AY9329" i="10"/>
  <c r="AY9328" i="10"/>
  <c r="AY9327" i="10"/>
  <c r="AY9326" i="10"/>
  <c r="AY9325" i="10"/>
  <c r="AY9324" i="10"/>
  <c r="AY9323" i="10"/>
  <c r="AY9322" i="10"/>
  <c r="AY9321" i="10"/>
  <c r="AY9320" i="10"/>
  <c r="AY9319" i="10"/>
  <c r="AY9318" i="10"/>
  <c r="AY9317" i="10"/>
  <c r="AY9316" i="10"/>
  <c r="AY9315" i="10"/>
  <c r="AY9314" i="10"/>
  <c r="AY9313" i="10"/>
  <c r="AY9312" i="10"/>
  <c r="AY9311" i="10"/>
  <c r="AY9310" i="10"/>
  <c r="AY9309" i="10"/>
  <c r="AY9308" i="10"/>
  <c r="AY9307" i="10"/>
  <c r="AY9306" i="10"/>
  <c r="AY9305" i="10"/>
  <c r="AY9304" i="10"/>
  <c r="AY9303" i="10"/>
  <c r="AY9302" i="10"/>
  <c r="AY9301" i="10"/>
  <c r="AY9300" i="10"/>
  <c r="AY9299" i="10"/>
  <c r="AY9298" i="10"/>
  <c r="AY9297" i="10"/>
  <c r="AY9296" i="10"/>
  <c r="AY9295" i="10"/>
  <c r="AY9294" i="10"/>
  <c r="AY9293" i="10"/>
  <c r="AY9292" i="10"/>
  <c r="AY9291" i="10"/>
  <c r="AY9290" i="10"/>
  <c r="AY9289" i="10"/>
  <c r="AY9288" i="10"/>
  <c r="AY9287" i="10"/>
  <c r="AY9286" i="10"/>
  <c r="AY9285" i="10"/>
  <c r="AY9284" i="10"/>
  <c r="AY9283" i="10"/>
  <c r="AY9282" i="10"/>
  <c r="AY9281" i="10"/>
  <c r="AY9280" i="10"/>
  <c r="AY9279" i="10"/>
  <c r="AY9278" i="10"/>
  <c r="AY9277" i="10"/>
  <c r="AY9276" i="10"/>
  <c r="AY9275" i="10"/>
  <c r="AY9274" i="10"/>
  <c r="AY9273" i="10"/>
  <c r="AY9272" i="10"/>
  <c r="AY9271" i="10"/>
  <c r="AY9270" i="10"/>
  <c r="AY9269" i="10"/>
  <c r="AY9268" i="10"/>
  <c r="AY9267" i="10"/>
  <c r="AY9266" i="10"/>
  <c r="AY9265" i="10"/>
  <c r="AY9264" i="10"/>
  <c r="AY9263" i="10"/>
  <c r="AY9262" i="10"/>
  <c r="AY9261" i="10"/>
  <c r="AY9260" i="10"/>
  <c r="AY9259" i="10"/>
  <c r="AY9258" i="10"/>
  <c r="AY9257" i="10"/>
  <c r="AY9256" i="10"/>
  <c r="AY9255" i="10"/>
  <c r="AY9254" i="10"/>
  <c r="AY9253" i="10"/>
  <c r="AY9252" i="10"/>
  <c r="AY9251" i="10"/>
  <c r="AY9250" i="10"/>
  <c r="AY9249" i="10"/>
  <c r="AY9248" i="10"/>
  <c r="AY9247" i="10"/>
  <c r="AY9246" i="10"/>
  <c r="AY9245" i="10"/>
  <c r="AY9244" i="10"/>
  <c r="AY9243" i="10"/>
  <c r="AY9242" i="10"/>
  <c r="AY9241" i="10"/>
  <c r="AY9240" i="10"/>
  <c r="AY9239" i="10"/>
  <c r="AY9238" i="10"/>
  <c r="AY9237" i="10"/>
  <c r="AY9236" i="10"/>
  <c r="AY9235" i="10"/>
  <c r="AY9234" i="10"/>
  <c r="AY9233" i="10"/>
  <c r="AY9232" i="10"/>
  <c r="AY9231" i="10"/>
  <c r="AY9230" i="10"/>
  <c r="AY9229" i="10"/>
  <c r="AY9228" i="10"/>
  <c r="AY9227" i="10"/>
  <c r="AY9226" i="10"/>
  <c r="AY9225" i="10"/>
  <c r="AY9224" i="10"/>
  <c r="AY9223" i="10"/>
  <c r="AY9222" i="10"/>
  <c r="AY9221" i="10"/>
  <c r="AY9220" i="10"/>
  <c r="AY9219" i="10"/>
  <c r="AY9218" i="10"/>
  <c r="AY9217" i="10"/>
  <c r="AY9216" i="10"/>
  <c r="AY9215" i="10"/>
  <c r="AY9214" i="10"/>
  <c r="AY9213" i="10"/>
  <c r="AY9212" i="10"/>
  <c r="AY9211" i="10"/>
  <c r="AY9210" i="10"/>
  <c r="AY9209" i="10"/>
  <c r="AY9208" i="10"/>
  <c r="AY9207" i="10"/>
  <c r="AY9206" i="10"/>
  <c r="AY9205" i="10"/>
  <c r="AY9204" i="10"/>
  <c r="AY9203" i="10"/>
  <c r="AY9202" i="10"/>
  <c r="AY9201" i="10"/>
  <c r="AY9200" i="10"/>
  <c r="AY9199" i="10"/>
  <c r="AY9198" i="10"/>
  <c r="AY9197" i="10"/>
  <c r="AY9196" i="10"/>
  <c r="AY9195" i="10"/>
  <c r="AY9194" i="10"/>
  <c r="AY9193" i="10"/>
  <c r="AY9192" i="10"/>
  <c r="AY9191" i="10"/>
  <c r="AY9190" i="10"/>
  <c r="AY9189" i="10"/>
  <c r="AY9188" i="10"/>
  <c r="AY9187" i="10"/>
  <c r="AY9186" i="10"/>
  <c r="AY9185" i="10"/>
  <c r="AY9184" i="10"/>
  <c r="AY9183" i="10"/>
  <c r="AY9182" i="10"/>
  <c r="AY9181" i="10"/>
  <c r="AY9180" i="10"/>
  <c r="AY9179" i="10"/>
  <c r="AY9178" i="10"/>
  <c r="AY9177" i="10"/>
  <c r="AY9176" i="10"/>
  <c r="AY9175" i="10"/>
  <c r="AY9174" i="10"/>
  <c r="AY9173" i="10"/>
  <c r="AY9172" i="10"/>
  <c r="AY9171" i="10"/>
  <c r="AY9170" i="10"/>
  <c r="AY9169" i="10"/>
  <c r="AY9168" i="10"/>
  <c r="AY9167" i="10"/>
  <c r="AY9166" i="10"/>
  <c r="AY9165" i="10"/>
  <c r="AY9164" i="10"/>
  <c r="AY9163" i="10"/>
  <c r="AY9162" i="10"/>
  <c r="AY9161" i="10"/>
  <c r="AY9160" i="10"/>
  <c r="AY9159" i="10"/>
  <c r="AY9158" i="10"/>
  <c r="AY9157" i="10"/>
  <c r="AY9156" i="10"/>
  <c r="AY9155" i="10"/>
  <c r="AY9154" i="10"/>
  <c r="AY9153" i="10"/>
  <c r="AY9152" i="10"/>
  <c r="AY9151" i="10"/>
  <c r="AY9150" i="10"/>
  <c r="AY9149" i="10"/>
  <c r="AY9148" i="10"/>
  <c r="AY9147" i="10"/>
  <c r="AY9146" i="10"/>
  <c r="AY9145" i="10"/>
  <c r="AY9144" i="10"/>
  <c r="AY9143" i="10"/>
  <c r="AY9142" i="10"/>
  <c r="AY9141" i="10"/>
  <c r="AY9140" i="10"/>
  <c r="AY9139" i="10"/>
  <c r="AY9138" i="10"/>
  <c r="AY9137" i="10"/>
  <c r="AY9136" i="10"/>
  <c r="AY9135" i="10"/>
  <c r="AY9134" i="10"/>
  <c r="AY9133" i="10"/>
  <c r="AY9132" i="10"/>
  <c r="AY9131" i="10"/>
  <c r="AY9130" i="10"/>
  <c r="AY9129" i="10"/>
  <c r="AY9128" i="10"/>
  <c r="AY9127" i="10"/>
  <c r="AY9126" i="10"/>
  <c r="AY9125" i="10"/>
  <c r="AY9124" i="10"/>
  <c r="AY9123" i="10"/>
  <c r="AY9122" i="10"/>
  <c r="AY9121" i="10"/>
  <c r="AY9120" i="10"/>
  <c r="AY9119" i="10"/>
  <c r="AY9118" i="10"/>
  <c r="AY9117" i="10"/>
  <c r="AY9116" i="10"/>
  <c r="AY9115" i="10"/>
  <c r="AY9114" i="10"/>
  <c r="AY9113" i="10"/>
  <c r="AY9112" i="10"/>
  <c r="AY9111" i="10"/>
  <c r="AY9110" i="10"/>
  <c r="AY9109" i="10"/>
  <c r="AY9108" i="10"/>
  <c r="AY9107" i="10"/>
  <c r="AY9106" i="10"/>
  <c r="AY9105" i="10"/>
  <c r="AY9104" i="10"/>
  <c r="AY9103" i="10"/>
  <c r="AY9102" i="10"/>
  <c r="AY9101" i="10"/>
  <c r="AY9100" i="10"/>
  <c r="AY9099" i="10"/>
  <c r="AY9098" i="10"/>
  <c r="AY9097" i="10"/>
  <c r="AY9096" i="10"/>
  <c r="AY9095" i="10"/>
  <c r="AY9094" i="10"/>
  <c r="AY9093" i="10"/>
  <c r="AY9092" i="10"/>
  <c r="AY9091" i="10"/>
  <c r="AY9090" i="10"/>
  <c r="AY9089" i="10"/>
  <c r="AY9088" i="10"/>
  <c r="AY9087" i="10"/>
  <c r="AY9086" i="10"/>
  <c r="AY9085" i="10"/>
  <c r="AY9084" i="10"/>
  <c r="AY9083" i="10"/>
  <c r="AY9082" i="10"/>
  <c r="AY9081" i="10"/>
  <c r="AY9080" i="10"/>
  <c r="AY9079" i="10"/>
  <c r="AY9078" i="10"/>
  <c r="AY9077" i="10"/>
  <c r="AY9076" i="10"/>
  <c r="AY9075" i="10"/>
  <c r="AY9074" i="10"/>
  <c r="AY9073" i="10"/>
  <c r="AY9072" i="10"/>
  <c r="AY9071" i="10"/>
  <c r="AY9070" i="10"/>
  <c r="AY9069" i="10"/>
  <c r="AY9068" i="10"/>
  <c r="AY9067" i="10"/>
  <c r="AY9066" i="10"/>
  <c r="AY9065" i="10"/>
  <c r="AY9064" i="10"/>
  <c r="AY9063" i="10"/>
  <c r="AY9062" i="10"/>
  <c r="AY9061" i="10"/>
  <c r="AY9060" i="10"/>
  <c r="AY9059" i="10"/>
  <c r="AY9058" i="10"/>
  <c r="AY9057" i="10"/>
  <c r="AY9056" i="10"/>
  <c r="AY9055" i="10"/>
  <c r="AY9054" i="10"/>
  <c r="AY9053" i="10"/>
  <c r="AY9052" i="10"/>
  <c r="AY9051" i="10"/>
  <c r="AY9050" i="10"/>
  <c r="AY9049" i="10"/>
  <c r="AY9048" i="10"/>
  <c r="AY9047" i="10"/>
  <c r="AY9046" i="10"/>
  <c r="AY9045" i="10"/>
  <c r="AY9044" i="10"/>
  <c r="AY9043" i="10"/>
  <c r="AY9042" i="10"/>
  <c r="AY9041" i="10"/>
  <c r="AY9040" i="10"/>
  <c r="AY9039" i="10"/>
  <c r="AY9038" i="10"/>
  <c r="AY9037" i="10"/>
  <c r="AY9036" i="10"/>
  <c r="AY9035" i="10"/>
  <c r="AY9034" i="10"/>
  <c r="AY9033" i="10"/>
  <c r="AY9032" i="10"/>
  <c r="AY9031" i="10"/>
  <c r="AY9030" i="10"/>
  <c r="AY9029" i="10"/>
  <c r="AY9028" i="10"/>
  <c r="AY9027" i="10"/>
  <c r="AY9026" i="10"/>
  <c r="AY9025" i="10"/>
  <c r="AY9024" i="10"/>
  <c r="AY9023" i="10"/>
  <c r="AY9022" i="10"/>
  <c r="AY9021" i="10"/>
  <c r="AY9020" i="10"/>
  <c r="AY9019" i="10"/>
  <c r="AY9018" i="10"/>
  <c r="AY9017" i="10"/>
  <c r="AY9016" i="10"/>
  <c r="AY9015" i="10"/>
  <c r="AY9014" i="10"/>
  <c r="AY9013" i="10"/>
  <c r="AY9012" i="10"/>
  <c r="AY9011" i="10"/>
  <c r="AY9010" i="10"/>
  <c r="AY9009" i="10"/>
  <c r="AY9008" i="10"/>
  <c r="AY9007" i="10"/>
  <c r="AY9006" i="10"/>
  <c r="AY9005" i="10"/>
  <c r="AY9004" i="10"/>
  <c r="AY9003" i="10"/>
  <c r="AY9002" i="10"/>
  <c r="AY9001" i="10"/>
  <c r="AY9000" i="10"/>
  <c r="AY8999" i="10"/>
  <c r="AY8998" i="10"/>
  <c r="AY8997" i="10"/>
  <c r="AY8996" i="10"/>
  <c r="AY8995" i="10"/>
  <c r="AY8994" i="10"/>
  <c r="AY8993" i="10"/>
  <c r="AY8992" i="10"/>
  <c r="AY8991" i="10"/>
  <c r="AY8990" i="10"/>
  <c r="AY8989" i="10"/>
  <c r="AY8988" i="10"/>
  <c r="AY8987" i="10"/>
  <c r="AY8986" i="10"/>
  <c r="AY8985" i="10"/>
  <c r="AY8984" i="10"/>
  <c r="AY8983" i="10"/>
  <c r="AY8982" i="10"/>
  <c r="AY8981" i="10"/>
  <c r="AY8980" i="10"/>
  <c r="AY8979" i="10"/>
  <c r="AY8978" i="10"/>
  <c r="AY8977" i="10"/>
  <c r="AY8976" i="10"/>
  <c r="AY8975" i="10"/>
  <c r="AY8974" i="10"/>
  <c r="AY8973" i="10"/>
  <c r="AY8972" i="10"/>
  <c r="AY8971" i="10"/>
  <c r="AY8970" i="10"/>
  <c r="AY8969" i="10"/>
  <c r="AY8968" i="10"/>
  <c r="AY8967" i="10"/>
  <c r="AY8966" i="10"/>
  <c r="AY8965" i="10"/>
  <c r="AY8964" i="10"/>
  <c r="AY8963" i="10"/>
  <c r="AY8962" i="10"/>
  <c r="AY8961" i="10"/>
  <c r="AY8960" i="10"/>
  <c r="AY8959" i="10"/>
  <c r="AY8958" i="10"/>
  <c r="AY8957" i="10"/>
  <c r="AY8956" i="10"/>
  <c r="AY8955" i="10"/>
  <c r="AY8954" i="10"/>
  <c r="AY8953" i="10"/>
  <c r="AY8952" i="10"/>
  <c r="AY8951" i="10"/>
  <c r="AY8950" i="10"/>
  <c r="AY8949" i="10"/>
  <c r="AY8948" i="10"/>
  <c r="AY8947" i="10"/>
  <c r="AY8946" i="10"/>
  <c r="AY8945" i="10"/>
  <c r="AY8944" i="10"/>
  <c r="AY8943" i="10"/>
  <c r="AY8942" i="10"/>
  <c r="AY8941" i="10"/>
  <c r="AY8940" i="10"/>
  <c r="AY8939" i="10"/>
  <c r="AY8938" i="10"/>
  <c r="AY8937" i="10"/>
  <c r="AY8936" i="10"/>
  <c r="AY8935" i="10"/>
  <c r="AY8934" i="10"/>
  <c r="AY8933" i="10"/>
  <c r="AY8932" i="10"/>
  <c r="AY8931" i="10"/>
  <c r="AY8930" i="10"/>
  <c r="AY8929" i="10"/>
  <c r="AY8928" i="10"/>
  <c r="AY8927" i="10"/>
  <c r="AY8926" i="10"/>
  <c r="AY8925" i="10"/>
  <c r="AY8924" i="10"/>
  <c r="AY8923" i="10"/>
  <c r="AY8922" i="10"/>
  <c r="AY8921" i="10"/>
  <c r="AY8920" i="10"/>
  <c r="AY8919" i="10"/>
  <c r="AY8918" i="10"/>
  <c r="AY8917" i="10"/>
  <c r="AY8916" i="10"/>
  <c r="AY8915" i="10"/>
  <c r="AY8914" i="10"/>
  <c r="AY8913" i="10"/>
  <c r="AY8912" i="10"/>
  <c r="AY8911" i="10"/>
  <c r="AY8910" i="10"/>
  <c r="AY8909" i="10"/>
  <c r="AY8908" i="10"/>
  <c r="AY8907" i="10"/>
  <c r="AY8906" i="10"/>
  <c r="AY8905" i="10"/>
  <c r="AY8904" i="10"/>
  <c r="AY8903" i="10"/>
  <c r="AY8902" i="10"/>
  <c r="AY8901" i="10"/>
  <c r="AY8900" i="10"/>
  <c r="AY8899" i="10"/>
  <c r="AY8898" i="10"/>
  <c r="AY8897" i="10"/>
  <c r="AY8896" i="10"/>
  <c r="AY8895" i="10"/>
  <c r="AY8894" i="10"/>
  <c r="AY8893" i="10"/>
  <c r="AY8892" i="10"/>
  <c r="AY8891" i="10"/>
  <c r="AY8890" i="10"/>
  <c r="AY8889" i="10"/>
  <c r="AY8888" i="10"/>
  <c r="AY8887" i="10"/>
  <c r="AY8886" i="10"/>
  <c r="AY8885" i="10"/>
  <c r="AY8884" i="10"/>
  <c r="AY8883" i="10"/>
  <c r="AY8882" i="10"/>
  <c r="AY8881" i="10"/>
  <c r="AY8880" i="10"/>
  <c r="AY8879" i="10"/>
  <c r="AY8878" i="10"/>
  <c r="AY8877" i="10"/>
  <c r="AY8876" i="10"/>
  <c r="AY8875" i="10"/>
  <c r="AY8874" i="10"/>
  <c r="AY8873" i="10"/>
  <c r="AY8872" i="10"/>
  <c r="AY8871" i="10"/>
  <c r="AY8870" i="10"/>
  <c r="AY8869" i="10"/>
  <c r="AY8868" i="10"/>
  <c r="AY8867" i="10"/>
  <c r="AY8866" i="10"/>
  <c r="AY8865" i="10"/>
  <c r="AY8864" i="10"/>
  <c r="AY8863" i="10"/>
  <c r="AY8862" i="10"/>
  <c r="AY8861" i="10"/>
  <c r="AY8860" i="10"/>
  <c r="AY8859" i="10"/>
  <c r="AY8858" i="10"/>
  <c r="AY8857" i="10"/>
  <c r="AY8856" i="10"/>
  <c r="AY8855" i="10"/>
  <c r="AY8854" i="10"/>
  <c r="AY8853" i="10"/>
  <c r="AY8852" i="10"/>
  <c r="AY8851" i="10"/>
  <c r="AY8850" i="10"/>
  <c r="AY8849" i="10"/>
  <c r="AY8848" i="10"/>
  <c r="AY8847" i="10"/>
  <c r="AY8846" i="10"/>
  <c r="AY8845" i="10"/>
  <c r="AY8844" i="10"/>
  <c r="AY8843" i="10"/>
  <c r="AY8842" i="10"/>
  <c r="AY8841" i="10"/>
  <c r="AY8840" i="10"/>
  <c r="AY8839" i="10"/>
  <c r="AY8838" i="10"/>
  <c r="AY8837" i="10"/>
  <c r="AY8836" i="10"/>
  <c r="AY8835" i="10"/>
  <c r="AY8834" i="10"/>
  <c r="AY8833" i="10"/>
  <c r="AY8832" i="10"/>
  <c r="AY8831" i="10"/>
  <c r="AY8830" i="10"/>
  <c r="AY8829" i="10"/>
  <c r="AY8828" i="10"/>
  <c r="AY8827" i="10"/>
  <c r="AY8826" i="10"/>
  <c r="AY8825" i="10"/>
  <c r="AY8824" i="10"/>
  <c r="AY8823" i="10"/>
  <c r="AY8822" i="10"/>
  <c r="AY8821" i="10"/>
  <c r="AY8820" i="10"/>
  <c r="AY8819" i="10"/>
  <c r="AY8818" i="10"/>
  <c r="AY8817" i="10"/>
  <c r="AY8816" i="10"/>
  <c r="AY8815" i="10"/>
  <c r="AY8814" i="10"/>
  <c r="AY8813" i="10"/>
  <c r="AY8812" i="10"/>
  <c r="AY8811" i="10"/>
  <c r="AY8810" i="10"/>
  <c r="AY8809" i="10"/>
  <c r="AY8808" i="10"/>
  <c r="AY8807" i="10"/>
  <c r="AY8806" i="10"/>
  <c r="AY8805" i="10"/>
  <c r="AY8804" i="10"/>
  <c r="AY8803" i="10"/>
  <c r="AY8802" i="10"/>
  <c r="AY8801" i="10"/>
  <c r="AY8800" i="10"/>
  <c r="AY8799" i="10"/>
  <c r="AY8798" i="10"/>
  <c r="AY8797" i="10"/>
  <c r="AY8796" i="10"/>
  <c r="AY8795" i="10"/>
  <c r="AY8794" i="10"/>
  <c r="AY8793" i="10"/>
  <c r="AY8792" i="10"/>
  <c r="AY8791" i="10"/>
  <c r="AY8790" i="10"/>
  <c r="AY8789" i="10"/>
  <c r="AY8788" i="10"/>
  <c r="AY8787" i="10"/>
  <c r="AY8786" i="10"/>
  <c r="AY8785" i="10"/>
  <c r="AY8784" i="10"/>
  <c r="AY8783" i="10"/>
  <c r="AY8782" i="10"/>
  <c r="AY8781" i="10"/>
  <c r="AY8780" i="10"/>
  <c r="AY8779" i="10"/>
  <c r="AY8778" i="10"/>
  <c r="AY8777" i="10"/>
  <c r="AY8776" i="10"/>
  <c r="AY8775" i="10"/>
  <c r="AY8774" i="10"/>
  <c r="AY8773" i="10"/>
  <c r="AY8772" i="10"/>
  <c r="AY8771" i="10"/>
  <c r="AY8770" i="10"/>
  <c r="AY8769" i="10"/>
  <c r="AY8768" i="10"/>
  <c r="AY8767" i="10"/>
  <c r="AY8766" i="10"/>
  <c r="AY8765" i="10"/>
  <c r="AY8764" i="10"/>
  <c r="AY8763" i="10"/>
  <c r="AY8762" i="10"/>
  <c r="AY8761" i="10"/>
  <c r="AY8760" i="10"/>
  <c r="AY8759" i="10"/>
  <c r="AY8758" i="10"/>
  <c r="AY8757" i="10"/>
  <c r="AY8756" i="10"/>
  <c r="AY8755" i="10"/>
  <c r="AY8754" i="10"/>
  <c r="AY8753" i="10"/>
  <c r="AY8752" i="10"/>
  <c r="AY8751" i="10"/>
  <c r="AY8750" i="10"/>
  <c r="AY8749" i="10"/>
  <c r="AY8748" i="10"/>
  <c r="AY8747" i="10"/>
  <c r="AY8746" i="10"/>
  <c r="AY8745" i="10"/>
  <c r="AY8744" i="10"/>
  <c r="AY8743" i="10"/>
  <c r="AY8742" i="10"/>
  <c r="AY8741" i="10"/>
  <c r="AY8740" i="10"/>
  <c r="AY8739" i="10"/>
  <c r="AY8738" i="10"/>
  <c r="AY8737" i="10"/>
  <c r="AY8736" i="10"/>
  <c r="AY8735" i="10"/>
  <c r="AY8734" i="10"/>
  <c r="AY8733" i="10"/>
  <c r="AY8732" i="10"/>
  <c r="AY8731" i="10"/>
  <c r="AY8730" i="10"/>
  <c r="AY8729" i="10"/>
  <c r="AY8728" i="10"/>
  <c r="AY8727" i="10"/>
  <c r="AY8726" i="10"/>
  <c r="AY8725" i="10"/>
  <c r="AY8724" i="10"/>
  <c r="AY8723" i="10"/>
  <c r="AY8722" i="10"/>
  <c r="AY8721" i="10"/>
  <c r="AY8720" i="10"/>
  <c r="AY8719" i="10"/>
  <c r="AY8718" i="10"/>
  <c r="AY8717" i="10"/>
  <c r="AY8716" i="10"/>
  <c r="AY8715" i="10"/>
  <c r="AY8714" i="10"/>
  <c r="AY8713" i="10"/>
  <c r="AY8712" i="10"/>
  <c r="AY8711" i="10"/>
  <c r="AY8710" i="10"/>
  <c r="AY8709" i="10"/>
  <c r="AY8708" i="10"/>
  <c r="AY8707" i="10"/>
  <c r="AY8706" i="10"/>
  <c r="AY8705" i="10"/>
  <c r="AY8704" i="10"/>
  <c r="AY8703" i="10"/>
  <c r="AY8702" i="10"/>
  <c r="AY8701" i="10"/>
  <c r="AY8700" i="10"/>
  <c r="AY8699" i="10"/>
  <c r="AY8698" i="10"/>
  <c r="AY8697" i="10"/>
  <c r="AY8696" i="10"/>
  <c r="AY8695" i="10"/>
  <c r="AY8694" i="10"/>
  <c r="AY8693" i="10"/>
  <c r="AY8692" i="10"/>
  <c r="AY8691" i="10"/>
  <c r="AY8690" i="10"/>
  <c r="AY8689" i="10"/>
  <c r="AY8688" i="10"/>
  <c r="AY8687" i="10"/>
  <c r="AY8686" i="10"/>
  <c r="AY8685" i="10"/>
  <c r="AY8684" i="10"/>
  <c r="AY8683" i="10"/>
  <c r="AY8682" i="10"/>
  <c r="AY8681" i="10"/>
  <c r="AY8680" i="10"/>
  <c r="AY8679" i="10"/>
  <c r="AY8678" i="10"/>
  <c r="AY8677" i="10"/>
  <c r="AY8676" i="10"/>
  <c r="AY8675" i="10"/>
  <c r="AY8674" i="10"/>
  <c r="AY8673" i="10"/>
  <c r="AY8672" i="10"/>
  <c r="AY8671" i="10"/>
  <c r="AY8670" i="10"/>
  <c r="AY8669" i="10"/>
  <c r="AY8668" i="10"/>
  <c r="AY8667" i="10"/>
  <c r="AY8666" i="10"/>
  <c r="AY8665" i="10"/>
  <c r="AY8664" i="10"/>
  <c r="AY8663" i="10"/>
  <c r="AY8662" i="10"/>
  <c r="AY8661" i="10"/>
  <c r="AY8660" i="10"/>
  <c r="AY8659" i="10"/>
  <c r="AY8658" i="10"/>
  <c r="AY8657" i="10"/>
  <c r="AY8656" i="10"/>
  <c r="AY8655" i="10"/>
  <c r="AY8654" i="10"/>
  <c r="AY8653" i="10"/>
  <c r="AY8652" i="10"/>
  <c r="AY8651" i="10"/>
  <c r="AY8650" i="10"/>
  <c r="AY8649" i="10"/>
  <c r="AY8648" i="10"/>
  <c r="AY8647" i="10"/>
  <c r="AY8646" i="10"/>
  <c r="AY8645" i="10"/>
  <c r="AY8644" i="10"/>
  <c r="AY8643" i="10"/>
  <c r="AY8642" i="10"/>
  <c r="AY8641" i="10"/>
  <c r="AY8640" i="10"/>
  <c r="AY8639" i="10"/>
  <c r="AY8638" i="10"/>
  <c r="AY8637" i="10"/>
  <c r="AY8636" i="10"/>
  <c r="AY8635" i="10"/>
  <c r="AY8634" i="10"/>
  <c r="AY8633" i="10"/>
  <c r="AY8632" i="10"/>
  <c r="AY8631" i="10"/>
  <c r="AY8630" i="10"/>
  <c r="AY8629" i="10"/>
  <c r="AY8628" i="10"/>
  <c r="AY8627" i="10"/>
  <c r="AY8626" i="10"/>
  <c r="AY8625" i="10"/>
  <c r="AY8624" i="10"/>
  <c r="AY8623" i="10"/>
  <c r="AY8622" i="10"/>
  <c r="AY8621" i="10"/>
  <c r="AY8620" i="10"/>
  <c r="AY8619" i="10"/>
  <c r="AY8618" i="10"/>
  <c r="AY8617" i="10"/>
  <c r="AY8616" i="10"/>
  <c r="AY8615" i="10"/>
  <c r="AY8614" i="10"/>
  <c r="AY8613" i="10"/>
  <c r="AY8612" i="10"/>
  <c r="AY8611" i="10"/>
  <c r="AY8610" i="10"/>
  <c r="AY8609" i="10"/>
  <c r="AY8608" i="10"/>
  <c r="AY8607" i="10"/>
  <c r="AY8606" i="10"/>
  <c r="AY8605" i="10"/>
  <c r="AY8604" i="10"/>
  <c r="AY8603" i="10"/>
  <c r="AY8602" i="10"/>
  <c r="AY8601" i="10"/>
  <c r="AY8600" i="10"/>
  <c r="AY8599" i="10"/>
  <c r="AY8598" i="10"/>
  <c r="AY8597" i="10"/>
  <c r="AY8596" i="10"/>
  <c r="AY8595" i="10"/>
  <c r="AY8594" i="10"/>
  <c r="AY8593" i="10"/>
  <c r="AY8592" i="10"/>
  <c r="AY8591" i="10"/>
  <c r="AY8590" i="10"/>
  <c r="AY8589" i="10"/>
  <c r="AY8588" i="10"/>
  <c r="AY8587" i="10"/>
  <c r="AY8586" i="10"/>
  <c r="AY8585" i="10"/>
  <c r="AY8584" i="10"/>
  <c r="AY8583" i="10"/>
  <c r="AY8582" i="10"/>
  <c r="AY8581" i="10"/>
  <c r="AY8580" i="10"/>
  <c r="AY8579" i="10"/>
  <c r="AY8578" i="10"/>
  <c r="AY8577" i="10"/>
  <c r="AY8576" i="10"/>
  <c r="AY8575" i="10"/>
  <c r="AY8574" i="10"/>
  <c r="AY8573" i="10"/>
  <c r="AY8572" i="10"/>
  <c r="AY8571" i="10"/>
  <c r="AY8570" i="10"/>
  <c r="AY8569" i="10"/>
  <c r="AY8568" i="10"/>
  <c r="AY8567" i="10"/>
  <c r="AY8566" i="10"/>
  <c r="AY8565" i="10"/>
  <c r="AY8564" i="10"/>
  <c r="AY8563" i="10"/>
  <c r="AY8562" i="10"/>
  <c r="AY8561" i="10"/>
  <c r="AY8560" i="10"/>
  <c r="AY8559" i="10"/>
  <c r="AY8558" i="10"/>
  <c r="AY8557" i="10"/>
  <c r="AY8556" i="10"/>
  <c r="AY8555" i="10"/>
  <c r="AY8554" i="10"/>
  <c r="AY8553" i="10"/>
  <c r="AY8552" i="10"/>
  <c r="AY8551" i="10"/>
  <c r="AY8550" i="10"/>
  <c r="AY8549" i="10"/>
  <c r="AY8548" i="10"/>
  <c r="AY8547" i="10"/>
  <c r="AY8546" i="10"/>
  <c r="AY8545" i="10"/>
  <c r="AY8544" i="10"/>
  <c r="AY8543" i="10"/>
  <c r="AY8542" i="10"/>
  <c r="AY8541" i="10"/>
  <c r="AY8540" i="10"/>
  <c r="AY8539" i="10"/>
  <c r="AY8538" i="10"/>
  <c r="AY8537" i="10"/>
  <c r="AY8536" i="10"/>
  <c r="AY8535" i="10"/>
  <c r="AY8534" i="10"/>
  <c r="AY8533" i="10"/>
  <c r="AY8532" i="10"/>
  <c r="AY8531" i="10"/>
  <c r="AY8530" i="10"/>
  <c r="AY8529" i="10"/>
  <c r="AY8528" i="10"/>
  <c r="AY8527" i="10"/>
  <c r="AY8526" i="10"/>
  <c r="AY8525" i="10"/>
  <c r="AY8524" i="10"/>
  <c r="AY8523" i="10"/>
  <c r="AY8522" i="10"/>
  <c r="AY8521" i="10"/>
  <c r="AY8520" i="10"/>
  <c r="AY8519" i="10"/>
  <c r="AY8518" i="10"/>
  <c r="AY8517" i="10"/>
  <c r="AY8516" i="10"/>
  <c r="AY8515" i="10"/>
  <c r="AY8514" i="10"/>
  <c r="AY8513" i="10"/>
  <c r="AY8512" i="10"/>
  <c r="AY8511" i="10"/>
  <c r="AY8510" i="10"/>
  <c r="AY8509" i="10"/>
  <c r="AY8508" i="10"/>
  <c r="AY8507" i="10"/>
  <c r="AY8506" i="10"/>
  <c r="AY8505" i="10"/>
  <c r="AY8504" i="10"/>
  <c r="AY8503" i="10"/>
  <c r="AY8502" i="10"/>
  <c r="AY8501" i="10"/>
  <c r="AY8500" i="10"/>
  <c r="AY8499" i="10"/>
  <c r="AY8498" i="10"/>
  <c r="AY8497" i="10"/>
  <c r="AY8496" i="10"/>
  <c r="AY8495" i="10"/>
  <c r="AY8494" i="10"/>
  <c r="AY8493" i="10"/>
  <c r="AY8492" i="10"/>
  <c r="AY8491" i="10"/>
  <c r="AY8490" i="10"/>
  <c r="AY8489" i="10"/>
  <c r="AY8488" i="10"/>
  <c r="AY8487" i="10"/>
  <c r="AY8486" i="10"/>
  <c r="AY8485" i="10"/>
  <c r="AY8484" i="10"/>
  <c r="AY8483" i="10"/>
  <c r="AY8482" i="10"/>
  <c r="AY8481" i="10"/>
  <c r="AY8480" i="10"/>
  <c r="AY8479" i="10"/>
  <c r="AY8478" i="10"/>
  <c r="AY8477" i="10"/>
  <c r="AY8476" i="10"/>
  <c r="AY8475" i="10"/>
  <c r="AY8474" i="10"/>
  <c r="AY8473" i="10"/>
  <c r="AY8472" i="10"/>
  <c r="AY8471" i="10"/>
  <c r="AY8470" i="10"/>
  <c r="AY8469" i="10"/>
  <c r="AY8468" i="10"/>
  <c r="AY8467" i="10"/>
  <c r="AY8466" i="10"/>
  <c r="AY8465" i="10"/>
  <c r="AY8464" i="10"/>
  <c r="AY8463" i="10"/>
  <c r="AY8462" i="10"/>
  <c r="AY8461" i="10"/>
  <c r="AY8460" i="10"/>
  <c r="AY8459" i="10"/>
  <c r="AY8458" i="10"/>
  <c r="AY8457" i="10"/>
  <c r="AY8456" i="10"/>
  <c r="AY8455" i="10"/>
  <c r="AY8454" i="10"/>
  <c r="AY8453" i="10"/>
  <c r="AY8452" i="10"/>
  <c r="AY8451" i="10"/>
  <c r="AY8450" i="10"/>
  <c r="AY8449" i="10"/>
  <c r="AY8448" i="10"/>
  <c r="AY8447" i="10"/>
  <c r="AY8446" i="10"/>
  <c r="AY8445" i="10"/>
  <c r="AY8444" i="10"/>
  <c r="AY8443" i="10"/>
  <c r="AY8442" i="10"/>
  <c r="AY8441" i="10"/>
  <c r="AY8440" i="10"/>
  <c r="AY8439" i="10"/>
  <c r="AY8438" i="10"/>
  <c r="AY8437" i="10"/>
  <c r="AY8436" i="10"/>
  <c r="AY8435" i="10"/>
  <c r="AY8434" i="10"/>
  <c r="AY8433" i="10"/>
  <c r="AY8432" i="10"/>
  <c r="AY8431" i="10"/>
  <c r="AY8430" i="10"/>
  <c r="AY8429" i="10"/>
  <c r="AY8428" i="10"/>
  <c r="AY8427" i="10"/>
  <c r="AY8426" i="10"/>
  <c r="AY8425" i="10"/>
  <c r="AY8424" i="10"/>
  <c r="AY8423" i="10"/>
  <c r="AY8422" i="10"/>
  <c r="AY8421" i="10"/>
  <c r="AY8420" i="10"/>
  <c r="AY8419" i="10"/>
  <c r="AY8418" i="10"/>
  <c r="AY8417" i="10"/>
  <c r="AY8416" i="10"/>
  <c r="AY8415" i="10"/>
  <c r="AY8414" i="10"/>
  <c r="AY8413" i="10"/>
  <c r="AY8412" i="10"/>
  <c r="AY8411" i="10"/>
  <c r="AY8410" i="10"/>
  <c r="AY8409" i="10"/>
  <c r="AY8408" i="10"/>
  <c r="AY8407" i="10"/>
  <c r="AY8406" i="10"/>
  <c r="AY8405" i="10"/>
  <c r="AY8404" i="10"/>
  <c r="AY8403" i="10"/>
  <c r="AY8402" i="10"/>
  <c r="AY8401" i="10"/>
  <c r="AY8400" i="10"/>
  <c r="AY8399" i="10"/>
  <c r="AY8398" i="10"/>
  <c r="AY8397" i="10"/>
  <c r="AY8396" i="10"/>
  <c r="AY8395" i="10"/>
  <c r="AY8394" i="10"/>
  <c r="AY8393" i="10"/>
  <c r="AY8392" i="10"/>
  <c r="AY8391" i="10"/>
  <c r="AY8390" i="10"/>
  <c r="AY8389" i="10"/>
  <c r="AY8388" i="10"/>
  <c r="AY8387" i="10"/>
  <c r="AY8386" i="10"/>
  <c r="AY8385" i="10"/>
  <c r="AY8384" i="10"/>
  <c r="AY8383" i="10"/>
  <c r="AY8382" i="10"/>
  <c r="AY8381" i="10"/>
  <c r="AY8380" i="10"/>
  <c r="AY8379" i="10"/>
  <c r="AY8378" i="10"/>
  <c r="AY8377" i="10"/>
  <c r="AY8376" i="10"/>
  <c r="AY8375" i="10"/>
  <c r="AY8374" i="10"/>
  <c r="AY8373" i="10"/>
  <c r="AY8372" i="10"/>
  <c r="AY8371" i="10"/>
  <c r="AY8370" i="10"/>
  <c r="AY8369" i="10"/>
  <c r="AY8368" i="10"/>
  <c r="AY8367" i="10"/>
  <c r="AY8366" i="10"/>
  <c r="AY8365" i="10"/>
  <c r="AY8364" i="10"/>
  <c r="AY8363" i="10"/>
  <c r="AY8362" i="10"/>
  <c r="AY8361" i="10"/>
  <c r="AY8360" i="10"/>
  <c r="AY8359" i="10"/>
  <c r="AY8358" i="10"/>
  <c r="AY8357" i="10"/>
  <c r="AY8356" i="10"/>
  <c r="AY8355" i="10"/>
  <c r="AY8354" i="10"/>
  <c r="AY8353" i="10"/>
  <c r="AY8352" i="10"/>
  <c r="AY8351" i="10"/>
  <c r="AY8350" i="10"/>
  <c r="AY8349" i="10"/>
  <c r="AY8348" i="10"/>
  <c r="AY8347" i="10"/>
  <c r="AY8346" i="10"/>
  <c r="AY8345" i="10"/>
  <c r="AY8344" i="10"/>
  <c r="AY8343" i="10"/>
  <c r="AY8342" i="10"/>
  <c r="AY8341" i="10"/>
  <c r="AY8340" i="10"/>
  <c r="AY8339" i="10"/>
  <c r="AY8338" i="10"/>
  <c r="AY8337" i="10"/>
  <c r="AY8336" i="10"/>
  <c r="AY8335" i="10"/>
  <c r="AY8334" i="10"/>
  <c r="AY8333" i="10"/>
  <c r="AY8332" i="10"/>
  <c r="AY8331" i="10"/>
  <c r="AY8330" i="10"/>
  <c r="AY8329" i="10"/>
  <c r="AY8328" i="10"/>
  <c r="AY8327" i="10"/>
  <c r="AY8326" i="10"/>
  <c r="AY8325" i="10"/>
  <c r="AY8324" i="10"/>
  <c r="AY8323" i="10"/>
  <c r="AY8322" i="10"/>
  <c r="AY8321" i="10"/>
  <c r="AY8320" i="10"/>
  <c r="AY8319" i="10"/>
  <c r="AY8318" i="10"/>
  <c r="AY8317" i="10"/>
  <c r="AY8316" i="10"/>
  <c r="AY8315" i="10"/>
  <c r="AY8314" i="10"/>
  <c r="AY8313" i="10"/>
  <c r="AY8312" i="10"/>
  <c r="AY8311" i="10"/>
  <c r="AY8310" i="10"/>
  <c r="AY8309" i="10"/>
  <c r="AY8308" i="10"/>
  <c r="AY8307" i="10"/>
  <c r="AY8306" i="10"/>
  <c r="AY8305" i="10"/>
  <c r="AY8304" i="10"/>
  <c r="AY8303" i="10"/>
  <c r="AY8302" i="10"/>
  <c r="AY8301" i="10"/>
  <c r="AY8300" i="10"/>
  <c r="AY8299" i="10"/>
  <c r="AY8298" i="10"/>
  <c r="AY8297" i="10"/>
  <c r="AY8296" i="10"/>
  <c r="AY8295" i="10"/>
  <c r="AY8294" i="10"/>
  <c r="AY8293" i="10"/>
  <c r="AY8292" i="10"/>
  <c r="AY8291" i="10"/>
  <c r="AY8290" i="10"/>
  <c r="AY8289" i="10"/>
  <c r="AY8288" i="10"/>
  <c r="AY8287" i="10"/>
  <c r="AY8286" i="10"/>
  <c r="AY8285" i="10"/>
  <c r="AY8284" i="10"/>
  <c r="AY8283" i="10"/>
  <c r="AY8282" i="10"/>
  <c r="AY8281" i="10"/>
  <c r="AY8280" i="10"/>
  <c r="AY8279" i="10"/>
  <c r="AY8278" i="10"/>
  <c r="AY8277" i="10"/>
  <c r="AY8276" i="10"/>
  <c r="AY8275" i="10"/>
  <c r="AY8274" i="10"/>
  <c r="AY8273" i="10"/>
  <c r="AY8272" i="10"/>
  <c r="AY8271" i="10"/>
  <c r="AY8270" i="10"/>
  <c r="AY8269" i="10"/>
  <c r="AY8268" i="10"/>
  <c r="AY8267" i="10"/>
  <c r="AY8266" i="10"/>
  <c r="AY8265" i="10"/>
  <c r="AY8264" i="10"/>
  <c r="AY8263" i="10"/>
  <c r="AY8262" i="10"/>
  <c r="AY8261" i="10"/>
  <c r="AY8260" i="10"/>
  <c r="AY8259" i="10"/>
  <c r="AY8258" i="10"/>
  <c r="AY8257" i="10"/>
  <c r="AY8256" i="10"/>
  <c r="AY8255" i="10"/>
  <c r="AY8254" i="10"/>
  <c r="AY8253" i="10"/>
  <c r="AY8252" i="10"/>
  <c r="AY8251" i="10"/>
  <c r="AY8250" i="10"/>
  <c r="AY8249" i="10"/>
  <c r="AY8248" i="10"/>
  <c r="AY8247" i="10"/>
  <c r="AY8246" i="10"/>
  <c r="AY8245" i="10"/>
  <c r="AY8244" i="10"/>
  <c r="AY8243" i="10"/>
  <c r="AY8242" i="10"/>
  <c r="AY8241" i="10"/>
  <c r="AY8240" i="10"/>
  <c r="AY8239" i="10"/>
  <c r="AY8238" i="10"/>
  <c r="AY8237" i="10"/>
  <c r="AY8236" i="10"/>
  <c r="AY8235" i="10"/>
  <c r="AY8234" i="10"/>
  <c r="AY8233" i="10"/>
  <c r="AY8232" i="10"/>
  <c r="AY8231" i="10"/>
  <c r="AY8230" i="10"/>
  <c r="AY8229" i="10"/>
  <c r="AY8228" i="10"/>
  <c r="AY8227" i="10"/>
  <c r="AY8226" i="10"/>
  <c r="AY8225" i="10"/>
  <c r="AY8224" i="10"/>
  <c r="AY8223" i="10"/>
  <c r="AY8222" i="10"/>
  <c r="AY8221" i="10"/>
  <c r="AY8220" i="10"/>
  <c r="AY8219" i="10"/>
  <c r="AY8218" i="10"/>
  <c r="AY8217" i="10"/>
  <c r="AY8216" i="10"/>
  <c r="AY8215" i="10"/>
  <c r="AY8214" i="10"/>
  <c r="AY8213" i="10"/>
  <c r="AY8212" i="10"/>
  <c r="AY8211" i="10"/>
  <c r="AY8210" i="10"/>
  <c r="AY8209" i="10"/>
  <c r="AY8208" i="10"/>
  <c r="AY8207" i="10"/>
  <c r="AY8206" i="10"/>
  <c r="AY8205" i="10"/>
  <c r="AY8204" i="10"/>
  <c r="AY8203" i="10"/>
  <c r="AY8202" i="10"/>
  <c r="AY8201" i="10"/>
  <c r="AY8200" i="10"/>
  <c r="AY8199" i="10"/>
  <c r="AY8198" i="10"/>
  <c r="AY8197" i="10"/>
  <c r="AY8196" i="10"/>
  <c r="AY8195" i="10"/>
  <c r="AY8194" i="10"/>
  <c r="AY8193" i="10"/>
  <c r="AY8192" i="10"/>
  <c r="AY8191" i="10"/>
  <c r="AY8190" i="10"/>
  <c r="AY8189" i="10"/>
  <c r="AY8188" i="10"/>
  <c r="AY8187" i="10"/>
  <c r="AY8186" i="10"/>
  <c r="AY8185" i="10"/>
  <c r="AY8184" i="10"/>
  <c r="AY8183" i="10"/>
  <c r="AY8182" i="10"/>
  <c r="AY8181" i="10"/>
  <c r="AY8180" i="10"/>
  <c r="AY8179" i="10"/>
  <c r="AY8178" i="10"/>
  <c r="AY8177" i="10"/>
  <c r="AY8176" i="10"/>
  <c r="AY8175" i="10"/>
  <c r="AY8174" i="10"/>
  <c r="AY8173" i="10"/>
  <c r="AY8172" i="10"/>
  <c r="AY8171" i="10"/>
  <c r="AY8170" i="10"/>
  <c r="AY8169" i="10"/>
  <c r="AY8168" i="10"/>
  <c r="AY8167" i="10"/>
  <c r="AY8166" i="10"/>
  <c r="AY8165" i="10"/>
  <c r="AY8164" i="10"/>
  <c r="AY8163" i="10"/>
  <c r="AY8162" i="10"/>
  <c r="AY8161" i="10"/>
  <c r="AY8160" i="10"/>
  <c r="AY8159" i="10"/>
  <c r="AY8158" i="10"/>
  <c r="AY8157" i="10"/>
  <c r="AY8156" i="10"/>
  <c r="AY8155" i="10"/>
  <c r="AY8154" i="10"/>
  <c r="AY8153" i="10"/>
  <c r="AY8152" i="10"/>
  <c r="AY8151" i="10"/>
  <c r="AY8150" i="10"/>
  <c r="AY8149" i="10"/>
  <c r="AY8148" i="10"/>
  <c r="AY8147" i="10"/>
  <c r="AY8146" i="10"/>
  <c r="AY8145" i="10"/>
  <c r="AY8144" i="10"/>
  <c r="AY8143" i="10"/>
  <c r="AY8142" i="10"/>
  <c r="AY8141" i="10"/>
  <c r="AY8140" i="10"/>
  <c r="AY8139" i="10"/>
  <c r="AY8138" i="10"/>
  <c r="AY8137" i="10"/>
  <c r="AY8136" i="10"/>
  <c r="AY8135" i="10"/>
  <c r="AY8134" i="10"/>
  <c r="AY8133" i="10"/>
  <c r="AY8132" i="10"/>
  <c r="AY8131" i="10"/>
  <c r="AY8130" i="10"/>
  <c r="AY8129" i="10"/>
  <c r="AY8128" i="10"/>
  <c r="AY8127" i="10"/>
  <c r="AY8126" i="10"/>
  <c r="AY8125" i="10"/>
  <c r="AY8124" i="10"/>
  <c r="AY8123" i="10"/>
  <c r="AY8122" i="10"/>
  <c r="AY8121" i="10"/>
  <c r="AY8120" i="10"/>
  <c r="AY8119" i="10"/>
  <c r="AY8118" i="10"/>
  <c r="AY8117" i="10"/>
  <c r="AY8116" i="10"/>
  <c r="AY8115" i="10"/>
  <c r="AY8114" i="10"/>
  <c r="AY8113" i="10"/>
  <c r="AY8112" i="10"/>
  <c r="AY8111" i="10"/>
  <c r="AY8110" i="10"/>
  <c r="AY8109" i="10"/>
  <c r="AY8108" i="10"/>
  <c r="AY8107" i="10"/>
  <c r="AY8106" i="10"/>
  <c r="AY8105" i="10"/>
  <c r="AY8104" i="10"/>
  <c r="AY8103" i="10"/>
  <c r="AY8102" i="10"/>
  <c r="AY8101" i="10"/>
  <c r="AY8100" i="10"/>
  <c r="AY8099" i="10"/>
  <c r="AY8098" i="10"/>
  <c r="AY8097" i="10"/>
  <c r="AY8096" i="10"/>
  <c r="AY8095" i="10"/>
  <c r="AY8094" i="10"/>
  <c r="AY8093" i="10"/>
  <c r="AY8092" i="10"/>
  <c r="AY8091" i="10"/>
  <c r="AY8090" i="10"/>
  <c r="AY8089" i="10"/>
  <c r="AY8088" i="10"/>
  <c r="AY8087" i="10"/>
  <c r="AY8086" i="10"/>
  <c r="AY8085" i="10"/>
  <c r="AY8084" i="10"/>
  <c r="AY8083" i="10"/>
  <c r="AY8082" i="10"/>
  <c r="AY8081" i="10"/>
  <c r="AY8080" i="10"/>
  <c r="AY8079" i="10"/>
  <c r="AY8078" i="10"/>
  <c r="AY8077" i="10"/>
  <c r="AY8076" i="10"/>
  <c r="AY8075" i="10"/>
  <c r="AY8074" i="10"/>
  <c r="AY8073" i="10"/>
  <c r="AY8072" i="10"/>
  <c r="AY8071" i="10"/>
  <c r="AY8070" i="10"/>
  <c r="AY8069" i="10"/>
  <c r="AY8068" i="10"/>
  <c r="AY8067" i="10"/>
  <c r="AY8066" i="10"/>
  <c r="AY8065" i="10"/>
  <c r="AY8064" i="10"/>
  <c r="AY8063" i="10"/>
  <c r="AY8062" i="10"/>
  <c r="AY8061" i="10"/>
  <c r="AY8060" i="10"/>
  <c r="AY8059" i="10"/>
  <c r="AY8058" i="10"/>
  <c r="AY8057" i="10"/>
  <c r="AY8056" i="10"/>
  <c r="AY8055" i="10"/>
  <c r="AY8054" i="10"/>
  <c r="AY8053" i="10"/>
  <c r="AY8052" i="10"/>
  <c r="AY8051" i="10"/>
  <c r="AY8050" i="10"/>
  <c r="AY8049" i="10"/>
  <c r="AY8048" i="10"/>
  <c r="AY8047" i="10"/>
  <c r="AY8046" i="10"/>
  <c r="AY8045" i="10"/>
  <c r="AY8044" i="10"/>
  <c r="AY8043" i="10"/>
  <c r="AY8042" i="10"/>
  <c r="AY8041" i="10"/>
  <c r="AY8040" i="10"/>
  <c r="AY8039" i="10"/>
  <c r="AY8038" i="10"/>
  <c r="AY8037" i="10"/>
  <c r="AY8036" i="10"/>
  <c r="AY8035" i="10"/>
  <c r="AY8034" i="10"/>
  <c r="AY8033" i="10"/>
  <c r="AY8032" i="10"/>
  <c r="AY8031" i="10"/>
  <c r="AY8030" i="10"/>
  <c r="AY8029" i="10"/>
  <c r="AY8028" i="10"/>
  <c r="AY8027" i="10"/>
  <c r="AY8026" i="10"/>
  <c r="AY8025" i="10"/>
  <c r="AY8024" i="10"/>
  <c r="AY8023" i="10"/>
  <c r="AY8022" i="10"/>
  <c r="AY8021" i="10"/>
  <c r="AY8020" i="10"/>
  <c r="AY8019" i="10"/>
  <c r="AY8018" i="10"/>
  <c r="AY8017" i="10"/>
  <c r="AY8016" i="10"/>
  <c r="AY8015" i="10"/>
  <c r="AY8014" i="10"/>
  <c r="AY8013" i="10"/>
  <c r="AY8012" i="10"/>
  <c r="AY8011" i="10"/>
  <c r="AY8010" i="10"/>
  <c r="AY8009" i="10"/>
  <c r="AY8008" i="10"/>
  <c r="AY8007" i="10"/>
  <c r="AY8006" i="10"/>
  <c r="AY8005" i="10"/>
  <c r="AY8004" i="10"/>
  <c r="AY8003" i="10"/>
  <c r="AY8002" i="10"/>
  <c r="AY8001" i="10"/>
  <c r="AY8000" i="10"/>
  <c r="AY7999" i="10"/>
  <c r="AY7998" i="10"/>
  <c r="AY7997" i="10"/>
  <c r="AY7996" i="10"/>
  <c r="AY7995" i="10"/>
  <c r="AY7994" i="10"/>
  <c r="AY7993" i="10"/>
  <c r="AY7992" i="10"/>
  <c r="AY7991" i="10"/>
  <c r="AY7990" i="10"/>
  <c r="AY7989" i="10"/>
  <c r="AY7988" i="10"/>
  <c r="AY7987" i="10"/>
  <c r="AY7986" i="10"/>
  <c r="AY7985" i="10"/>
  <c r="AY7984" i="10"/>
  <c r="AY7983" i="10"/>
  <c r="AY7982" i="10"/>
  <c r="AY7981" i="10"/>
  <c r="AY7980" i="10"/>
  <c r="AY7979" i="10"/>
  <c r="AY7978" i="10"/>
  <c r="AY7977" i="10"/>
  <c r="AY7976" i="10"/>
  <c r="AY7975" i="10"/>
  <c r="AY7974" i="10"/>
  <c r="AY7973" i="10"/>
  <c r="AY7972" i="10"/>
  <c r="AY7971" i="10"/>
  <c r="AY7970" i="10"/>
  <c r="AY7969" i="10"/>
  <c r="AY7968" i="10"/>
  <c r="AY7967" i="10"/>
  <c r="AY7966" i="10"/>
  <c r="AY7965" i="10"/>
  <c r="AY7964" i="10"/>
  <c r="AY7963" i="10"/>
  <c r="AY7962" i="10"/>
  <c r="AY7961" i="10"/>
  <c r="AY7960" i="10"/>
  <c r="AY7959" i="10"/>
  <c r="AY7958" i="10"/>
  <c r="AY7957" i="10"/>
  <c r="AY7956" i="10"/>
  <c r="AY7955" i="10"/>
  <c r="AY7954" i="10"/>
  <c r="AY7953" i="10"/>
  <c r="AY7952" i="10"/>
  <c r="AY7951" i="10"/>
  <c r="AY7950" i="10"/>
  <c r="AY7949" i="10"/>
  <c r="AY7948" i="10"/>
  <c r="AY7947" i="10"/>
  <c r="AY7946" i="10"/>
  <c r="AY7945" i="10"/>
  <c r="AY7944" i="10"/>
  <c r="AY7943" i="10"/>
  <c r="AY7942" i="10"/>
  <c r="AY7941" i="10"/>
  <c r="AY7940" i="10"/>
  <c r="AY7939" i="10"/>
  <c r="AY7938" i="10"/>
  <c r="AY7937" i="10"/>
  <c r="AY7936" i="10"/>
  <c r="AY7935" i="10"/>
  <c r="AY7934" i="10"/>
  <c r="AY7933" i="10"/>
  <c r="AY7932" i="10"/>
  <c r="AY7931" i="10"/>
  <c r="AY7930" i="10"/>
  <c r="AY7929" i="10"/>
  <c r="AY7928" i="10"/>
  <c r="AY7927" i="10"/>
  <c r="AY7926" i="10"/>
  <c r="AY7925" i="10"/>
  <c r="AY7924" i="10"/>
  <c r="AY7923" i="10"/>
  <c r="AY7922" i="10"/>
  <c r="AY7921" i="10"/>
  <c r="AY7920" i="10"/>
  <c r="AY7919" i="10"/>
  <c r="AY7918" i="10"/>
  <c r="AY7917" i="10"/>
  <c r="AY7916" i="10"/>
  <c r="AY7915" i="10"/>
  <c r="AY7914" i="10"/>
  <c r="AY7913" i="10"/>
  <c r="AY7912" i="10"/>
  <c r="AY7911" i="10"/>
  <c r="AY7910" i="10"/>
  <c r="AY7909" i="10"/>
  <c r="AY7908" i="10"/>
  <c r="AY7907" i="10"/>
  <c r="AY7906" i="10"/>
  <c r="AY7905" i="10"/>
  <c r="AY7904" i="10"/>
  <c r="AY7903" i="10"/>
  <c r="AY7902" i="10"/>
  <c r="AY7901" i="10"/>
  <c r="AY7900" i="10"/>
  <c r="AY7899" i="10"/>
  <c r="AY7898" i="10"/>
  <c r="AY7897" i="10"/>
  <c r="AY7896" i="10"/>
  <c r="AY7895" i="10"/>
  <c r="AY7894" i="10"/>
  <c r="AY7893" i="10"/>
  <c r="AY7892" i="10"/>
  <c r="AY7891" i="10"/>
  <c r="AY7890" i="10"/>
  <c r="AY7889" i="10"/>
  <c r="AY7888" i="10"/>
  <c r="AY7887" i="10"/>
  <c r="AY7886" i="10"/>
  <c r="AY7885" i="10"/>
  <c r="AY7884" i="10"/>
  <c r="AY7883" i="10"/>
  <c r="AY7882" i="10"/>
  <c r="AY7881" i="10"/>
  <c r="AY7880" i="10"/>
  <c r="AY7879" i="10"/>
  <c r="AY7878" i="10"/>
  <c r="AY7877" i="10"/>
  <c r="AY7876" i="10"/>
  <c r="AY7875" i="10"/>
  <c r="AY7874" i="10"/>
  <c r="AY7873" i="10"/>
  <c r="AY7872" i="10"/>
  <c r="AY7871" i="10"/>
  <c r="AY7870" i="10"/>
  <c r="AY7869" i="10"/>
  <c r="AY7868" i="10"/>
  <c r="AY7867" i="10"/>
  <c r="AY7866" i="10"/>
  <c r="AY7865" i="10"/>
  <c r="AY7864" i="10"/>
  <c r="AY7863" i="10"/>
  <c r="AY7862" i="10"/>
  <c r="AY7861" i="10"/>
  <c r="AY7860" i="10"/>
  <c r="AY7859" i="10"/>
  <c r="AY7858" i="10"/>
  <c r="AY7857" i="10"/>
  <c r="AY7856" i="10"/>
  <c r="AY7855" i="10"/>
  <c r="AY7854" i="10"/>
  <c r="AY7853" i="10"/>
  <c r="AY7852" i="10"/>
  <c r="AY7851" i="10"/>
  <c r="AY7850" i="10"/>
  <c r="AY7849" i="10"/>
  <c r="AY7848" i="10"/>
  <c r="AY7847" i="10"/>
  <c r="AY7846" i="10"/>
  <c r="AY7845" i="10"/>
  <c r="AY7844" i="10"/>
  <c r="AY7843" i="10"/>
  <c r="AY7842" i="10"/>
  <c r="AY7841" i="10"/>
  <c r="AY7840" i="10"/>
  <c r="AY7839" i="10"/>
  <c r="AY7838" i="10"/>
  <c r="AY7837" i="10"/>
  <c r="AY7836" i="10"/>
  <c r="AY7835" i="10"/>
  <c r="AY7834" i="10"/>
  <c r="AY7833" i="10"/>
  <c r="AY7832" i="10"/>
  <c r="AY7831" i="10"/>
  <c r="AY7830" i="10"/>
  <c r="AY7829" i="10"/>
  <c r="AY7828" i="10"/>
  <c r="AY7827" i="10"/>
  <c r="AY7826" i="10"/>
  <c r="AY7825" i="10"/>
  <c r="AY7824" i="10"/>
  <c r="AY7823" i="10"/>
  <c r="AY7822" i="10"/>
  <c r="AY7821" i="10"/>
  <c r="AY7820" i="10"/>
  <c r="AY7819" i="10"/>
  <c r="AY7818" i="10"/>
  <c r="AY7817" i="10"/>
  <c r="AY7816" i="10"/>
  <c r="AY7815" i="10"/>
  <c r="AY7814" i="10"/>
  <c r="AY7813" i="10"/>
  <c r="AY7812" i="10"/>
  <c r="AY7811" i="10"/>
  <c r="AY7810" i="10"/>
  <c r="AY7809" i="10"/>
  <c r="AY7808" i="10"/>
  <c r="AY7807" i="10"/>
  <c r="AY7806" i="10"/>
  <c r="AY7805" i="10"/>
  <c r="AY7804" i="10"/>
  <c r="AY7803" i="10"/>
  <c r="AY7802" i="10"/>
  <c r="AY7801" i="10"/>
  <c r="AY7800" i="10"/>
  <c r="AY7799" i="10"/>
  <c r="AY7798" i="10"/>
  <c r="AY7797" i="10"/>
  <c r="AY7796" i="10"/>
  <c r="AY7795" i="10"/>
  <c r="AY7794" i="10"/>
  <c r="AY7793" i="10"/>
  <c r="AY7792" i="10"/>
  <c r="AY7791" i="10"/>
  <c r="AY7790" i="10"/>
  <c r="AY7789" i="10"/>
  <c r="AY7788" i="10"/>
  <c r="AY7787" i="10"/>
  <c r="AY7786" i="10"/>
  <c r="AY7785" i="10"/>
  <c r="AY7784" i="10"/>
  <c r="AY7783" i="10"/>
  <c r="AY7782" i="10"/>
  <c r="AY7781" i="10"/>
  <c r="AY7780" i="10"/>
  <c r="AY7779" i="10"/>
  <c r="AY7778" i="10"/>
  <c r="AY7777" i="10"/>
  <c r="AY7776" i="10"/>
  <c r="AY7775" i="10"/>
  <c r="AY7774" i="10"/>
  <c r="AY7773" i="10"/>
  <c r="AY7772" i="10"/>
  <c r="AY7771" i="10"/>
  <c r="AY7770" i="10"/>
  <c r="AY7769" i="10"/>
  <c r="AY7768" i="10"/>
  <c r="AY7767" i="10"/>
  <c r="AY7766" i="10"/>
  <c r="AY7765" i="10"/>
  <c r="AY7764" i="10"/>
  <c r="AY7763" i="10"/>
  <c r="AY7762" i="10"/>
  <c r="AY7761" i="10"/>
  <c r="AY7760" i="10"/>
  <c r="AY7759" i="10"/>
  <c r="AY7758" i="10"/>
  <c r="AY7757" i="10"/>
  <c r="AY7756" i="10"/>
  <c r="AY7755" i="10"/>
  <c r="AY7754" i="10"/>
  <c r="AY7753" i="10"/>
  <c r="AY7752" i="10"/>
  <c r="AY7751" i="10"/>
  <c r="AY7750" i="10"/>
  <c r="AY7749" i="10"/>
  <c r="AY7748" i="10"/>
  <c r="AY7747" i="10"/>
  <c r="AY7746" i="10"/>
  <c r="AY7745" i="10"/>
  <c r="AY7744" i="10"/>
  <c r="AY7743" i="10"/>
  <c r="AY7742" i="10"/>
  <c r="AY7741" i="10"/>
  <c r="AY7740" i="10"/>
  <c r="AY7739" i="10"/>
  <c r="AY7738" i="10"/>
  <c r="AY7737" i="10"/>
  <c r="AY7736" i="10"/>
  <c r="AY7735" i="10"/>
  <c r="AY7734" i="10"/>
  <c r="AY7733" i="10"/>
  <c r="AY7732" i="10"/>
  <c r="AY7731" i="10"/>
  <c r="AY7730" i="10"/>
  <c r="AY7729" i="10"/>
  <c r="AY7728" i="10"/>
  <c r="AY7727" i="10"/>
  <c r="AY7726" i="10"/>
  <c r="AY7725" i="10"/>
  <c r="AY7724" i="10"/>
  <c r="AY7723" i="10"/>
  <c r="AY7722" i="10"/>
  <c r="AY7721" i="10"/>
  <c r="AY7720" i="10"/>
  <c r="AY7719" i="10"/>
  <c r="AY7718" i="10"/>
  <c r="AY7717" i="10"/>
  <c r="AY7716" i="10"/>
  <c r="AY7715" i="10"/>
  <c r="AY7714" i="10"/>
  <c r="AY7713" i="10"/>
  <c r="AY7712" i="10"/>
  <c r="AY7711" i="10"/>
  <c r="AY7710" i="10"/>
  <c r="AY7709" i="10"/>
  <c r="AY7708" i="10"/>
  <c r="AY7707" i="10"/>
  <c r="AY7706" i="10"/>
  <c r="AY7705" i="10"/>
  <c r="AY7704" i="10"/>
  <c r="AY7703" i="10"/>
  <c r="AY7702" i="10"/>
  <c r="AY7701" i="10"/>
  <c r="AY7700" i="10"/>
  <c r="AY7699" i="10"/>
  <c r="AY7698" i="10"/>
  <c r="AY7697" i="10"/>
  <c r="AY7696" i="10"/>
  <c r="AY7695" i="10"/>
  <c r="AY7694" i="10"/>
  <c r="AY7693" i="10"/>
  <c r="AY7692" i="10"/>
  <c r="AY7691" i="10"/>
  <c r="AY7690" i="10"/>
  <c r="AY7689" i="10"/>
  <c r="AY7688" i="10"/>
  <c r="AY7687" i="10"/>
  <c r="AY7686" i="10"/>
  <c r="AY7685" i="10"/>
  <c r="AY7684" i="10"/>
  <c r="AY7683" i="10"/>
  <c r="AY7682" i="10"/>
  <c r="AY7681" i="10"/>
  <c r="AY7680" i="10"/>
  <c r="AY7679" i="10"/>
  <c r="AY7678" i="10"/>
  <c r="AY7677" i="10"/>
  <c r="AY7676" i="10"/>
  <c r="AY7675" i="10"/>
  <c r="AY7674" i="10"/>
  <c r="AY7673" i="10"/>
  <c r="AY7672" i="10"/>
  <c r="AY7671" i="10"/>
  <c r="AY7670" i="10"/>
  <c r="AY7669" i="10"/>
  <c r="AY7668" i="10"/>
  <c r="AY7667" i="10"/>
  <c r="AY7666" i="10"/>
  <c r="AY7665" i="10"/>
  <c r="AY7664" i="10"/>
  <c r="AY7663" i="10"/>
  <c r="AY7662" i="10"/>
  <c r="AY7661" i="10"/>
  <c r="AY7660" i="10"/>
  <c r="AY7659" i="10"/>
  <c r="AY7658" i="10"/>
  <c r="AY7657" i="10"/>
  <c r="AY7656" i="10"/>
  <c r="AY7655" i="10"/>
  <c r="AY7654" i="10"/>
  <c r="AY7653" i="10"/>
  <c r="AY7652" i="10"/>
  <c r="AY7651" i="10"/>
  <c r="AY7650" i="10"/>
  <c r="AY7649" i="10"/>
  <c r="AY7648" i="10"/>
  <c r="AY7647" i="10"/>
  <c r="AY7646" i="10"/>
  <c r="AY7645" i="10"/>
  <c r="AY7644" i="10"/>
  <c r="AY7643" i="10"/>
  <c r="AY7642" i="10"/>
  <c r="AY7641" i="10"/>
  <c r="AY7640" i="10"/>
  <c r="AY7639" i="10"/>
  <c r="AY7638" i="10"/>
  <c r="AY7637" i="10"/>
  <c r="AY7636" i="10"/>
  <c r="AY7635" i="10"/>
  <c r="AY7634" i="10"/>
  <c r="AY7633" i="10"/>
  <c r="AY7632" i="10"/>
  <c r="AY7631" i="10"/>
  <c r="AY7630" i="10"/>
  <c r="AY7629" i="10"/>
  <c r="AY7628" i="10"/>
  <c r="AY7627" i="10"/>
  <c r="AY7626" i="10"/>
  <c r="AY7625" i="10"/>
  <c r="AY7624" i="10"/>
  <c r="AY7623" i="10"/>
  <c r="AY7622" i="10"/>
  <c r="AY7621" i="10"/>
  <c r="AY7620" i="10"/>
  <c r="AY7619" i="10"/>
  <c r="AY7618" i="10"/>
  <c r="AY7617" i="10"/>
  <c r="AY7616" i="10"/>
  <c r="AY7615" i="10"/>
  <c r="AY7614" i="10"/>
  <c r="AY7613" i="10"/>
  <c r="AY7612" i="10"/>
  <c r="AY7611" i="10"/>
  <c r="AY7610" i="10"/>
  <c r="AY7609" i="10"/>
  <c r="AY7608" i="10"/>
  <c r="AY7607" i="10"/>
  <c r="AY7606" i="10"/>
  <c r="AY7605" i="10"/>
  <c r="AY7604" i="10"/>
  <c r="AY7603" i="10"/>
  <c r="AY7602" i="10"/>
  <c r="AY7601" i="10"/>
  <c r="AY7600" i="10"/>
  <c r="AY7599" i="10"/>
  <c r="AY7598" i="10"/>
  <c r="AY7597" i="10"/>
  <c r="AY7596" i="10"/>
  <c r="AY7595" i="10"/>
  <c r="AY7594" i="10"/>
  <c r="AY7593" i="10"/>
  <c r="AY7592" i="10"/>
  <c r="AY7591" i="10"/>
  <c r="AY7590" i="10"/>
  <c r="AY7589" i="10"/>
  <c r="AY7588" i="10"/>
  <c r="AY7587" i="10"/>
  <c r="AY7586" i="10"/>
  <c r="AY7585" i="10"/>
  <c r="AY7584" i="10"/>
  <c r="AY7583" i="10"/>
  <c r="AY7582" i="10"/>
  <c r="AY7581" i="10"/>
  <c r="AY7580" i="10"/>
  <c r="AY7579" i="10"/>
  <c r="AY7578" i="10"/>
  <c r="AY7577" i="10"/>
  <c r="AY7576" i="10"/>
  <c r="AY7575" i="10"/>
  <c r="AY7574" i="10"/>
  <c r="AY7573" i="10"/>
  <c r="AY7572" i="10"/>
  <c r="AY7571" i="10"/>
  <c r="AY7570" i="10"/>
  <c r="AY7569" i="10"/>
  <c r="AY7568" i="10"/>
  <c r="AY7567" i="10"/>
  <c r="AY7566" i="10"/>
  <c r="AY7565" i="10"/>
  <c r="AY7564" i="10"/>
  <c r="AY7563" i="10"/>
  <c r="AY7562" i="10"/>
  <c r="AY7561" i="10"/>
  <c r="AY7560" i="10"/>
  <c r="AY7559" i="10"/>
  <c r="AY7558" i="10"/>
  <c r="AY7557" i="10"/>
  <c r="AY7556" i="10"/>
  <c r="AY7555" i="10"/>
  <c r="AY7554" i="10"/>
  <c r="AY7553" i="10"/>
  <c r="AY7552" i="10"/>
  <c r="AY7551" i="10"/>
  <c r="AY7550" i="10"/>
  <c r="AY7549" i="10"/>
  <c r="AY7548" i="10"/>
  <c r="AY7547" i="10"/>
  <c r="AY7546" i="10"/>
  <c r="AY7545" i="10"/>
  <c r="AY7544" i="10"/>
  <c r="AY7543" i="10"/>
  <c r="AY7542" i="10"/>
  <c r="AY7541" i="10"/>
  <c r="AY7540" i="10"/>
  <c r="AY7539" i="10"/>
  <c r="AY7538" i="10"/>
  <c r="AY7537" i="10"/>
  <c r="AY7536" i="10"/>
  <c r="AY7535" i="10"/>
  <c r="AY7534" i="10"/>
  <c r="AY7533" i="10"/>
  <c r="AY7532" i="10"/>
  <c r="AY7531" i="10"/>
  <c r="AY7530" i="10"/>
  <c r="AY7529" i="10"/>
  <c r="AY7528" i="10"/>
  <c r="AY7527" i="10"/>
  <c r="AY7526" i="10"/>
  <c r="AY7525" i="10"/>
  <c r="AY7524" i="10"/>
  <c r="AY7523" i="10"/>
  <c r="AY7522" i="10"/>
  <c r="AY7521" i="10"/>
  <c r="AY7520" i="10"/>
  <c r="AY7519" i="10"/>
  <c r="AY7518" i="10"/>
  <c r="AY7517" i="10"/>
  <c r="AY7516" i="10"/>
  <c r="AY7515" i="10"/>
  <c r="AY7514" i="10"/>
  <c r="AY7513" i="10"/>
  <c r="AY7512" i="10"/>
  <c r="AY7511" i="10"/>
  <c r="AY7510" i="10"/>
  <c r="AY7509" i="10"/>
  <c r="AY7508" i="10"/>
  <c r="AY7507" i="10"/>
  <c r="AY7506" i="10"/>
  <c r="AY7505" i="10"/>
  <c r="AY7504" i="10"/>
  <c r="AY7503" i="10"/>
  <c r="AY7502" i="10"/>
  <c r="AY7501" i="10"/>
  <c r="AY7500" i="10"/>
  <c r="AY7499" i="10"/>
  <c r="AY7498" i="10"/>
  <c r="AY7497" i="10"/>
  <c r="AY7496" i="10"/>
  <c r="AY7495" i="10"/>
  <c r="AY7494" i="10"/>
  <c r="AY7493" i="10"/>
  <c r="AY7492" i="10"/>
  <c r="AY7491" i="10"/>
  <c r="AY7490" i="10"/>
  <c r="AY7489" i="10"/>
  <c r="AY7488" i="10"/>
  <c r="AY7487" i="10"/>
  <c r="AY7486" i="10"/>
  <c r="AY7485" i="10"/>
  <c r="AY7484" i="10"/>
  <c r="AY7483" i="10"/>
  <c r="AY7482" i="10"/>
  <c r="AY7481" i="10"/>
  <c r="AY7480" i="10"/>
  <c r="AY7479" i="10"/>
  <c r="AY7478" i="10"/>
  <c r="AY7477" i="10"/>
  <c r="AY7476" i="10"/>
  <c r="AY7475" i="10"/>
  <c r="AY7474" i="10"/>
  <c r="AY7473" i="10"/>
  <c r="AY7472" i="10"/>
  <c r="AY7471" i="10"/>
  <c r="AY7470" i="10"/>
  <c r="AY7469" i="10"/>
  <c r="AY7468" i="10"/>
  <c r="AY7467" i="10"/>
  <c r="AY7466" i="10"/>
  <c r="AY7465" i="10"/>
  <c r="AY7464" i="10"/>
  <c r="AY7463" i="10"/>
  <c r="AY7462" i="10"/>
  <c r="AY7461" i="10"/>
  <c r="AY7460" i="10"/>
  <c r="AY7459" i="10"/>
  <c r="AY7458" i="10"/>
  <c r="AY7457" i="10"/>
  <c r="AY7456" i="10"/>
  <c r="AY7455" i="10"/>
  <c r="AY7454" i="10"/>
  <c r="AY7453" i="10"/>
  <c r="AY7452" i="10"/>
  <c r="AY7451" i="10"/>
  <c r="AY7450" i="10"/>
  <c r="AY7449" i="10"/>
  <c r="AY7448" i="10"/>
  <c r="AY7447" i="10"/>
  <c r="AY7446" i="10"/>
  <c r="AY7445" i="10"/>
  <c r="AY7444" i="10"/>
  <c r="AY7443" i="10"/>
  <c r="AY7442" i="10"/>
  <c r="AY7441" i="10"/>
  <c r="AY7440" i="10"/>
  <c r="AY7439" i="10"/>
  <c r="AY7438" i="10"/>
  <c r="AY7437" i="10"/>
  <c r="AY7436" i="10"/>
  <c r="AY7435" i="10"/>
  <c r="AY7434" i="10"/>
  <c r="AY7433" i="10"/>
  <c r="AY7432" i="10"/>
  <c r="AY7431" i="10"/>
  <c r="AY7430" i="10"/>
  <c r="AY7429" i="10"/>
  <c r="AY7428" i="10"/>
  <c r="AY7427" i="10"/>
  <c r="AY7426" i="10"/>
  <c r="AY7425" i="10"/>
  <c r="AY7424" i="10"/>
  <c r="AY7423" i="10"/>
  <c r="AY7422" i="10"/>
  <c r="AY7421" i="10"/>
  <c r="AY7420" i="10"/>
  <c r="AY7419" i="10"/>
  <c r="AY7418" i="10"/>
  <c r="AY7417" i="10"/>
  <c r="AY7416" i="10"/>
  <c r="AY7415" i="10"/>
  <c r="AY7414" i="10"/>
  <c r="AY7413" i="10"/>
  <c r="AY7412" i="10"/>
  <c r="AY7411" i="10"/>
  <c r="AY7410" i="10"/>
  <c r="AY7409" i="10"/>
  <c r="AY7408" i="10"/>
  <c r="AY7407" i="10"/>
  <c r="AY7406" i="10"/>
  <c r="AY7405" i="10"/>
  <c r="AY7404" i="10"/>
  <c r="AY7403" i="10"/>
  <c r="AY7402" i="10"/>
  <c r="AY7401" i="10"/>
  <c r="AY7400" i="10"/>
  <c r="AY7399" i="10"/>
  <c r="AY7398" i="10"/>
  <c r="AY7397" i="10"/>
  <c r="AY7396" i="10"/>
  <c r="AY7395" i="10"/>
  <c r="AY7394" i="10"/>
  <c r="AY7393" i="10"/>
  <c r="AY7392" i="10"/>
  <c r="AY7391" i="10"/>
  <c r="AY7390" i="10"/>
  <c r="AY7389" i="10"/>
  <c r="AY7388" i="10"/>
  <c r="AY7387" i="10"/>
  <c r="AY7386" i="10"/>
  <c r="AY7385" i="10"/>
  <c r="AY7384" i="10"/>
  <c r="AY7383" i="10"/>
  <c r="AY7382" i="10"/>
  <c r="AY7381" i="10"/>
  <c r="AY7380" i="10"/>
  <c r="AY7379" i="10"/>
  <c r="AY7378" i="10"/>
  <c r="AY7377" i="10"/>
  <c r="AY7376" i="10"/>
  <c r="AY7375" i="10"/>
  <c r="AY7374" i="10"/>
  <c r="AY7373" i="10"/>
  <c r="AY7372" i="10"/>
  <c r="AY7371" i="10"/>
  <c r="AY7370" i="10"/>
  <c r="AY7369" i="10"/>
  <c r="AY7368" i="10"/>
  <c r="AY7367" i="10"/>
  <c r="AY7366" i="10"/>
  <c r="AY7365" i="10"/>
  <c r="AY7364" i="10"/>
  <c r="AY7363" i="10"/>
  <c r="AY7362" i="10"/>
  <c r="AY7361" i="10"/>
  <c r="AY7360" i="10"/>
  <c r="AY7359" i="10"/>
  <c r="AY7358" i="10"/>
  <c r="AY7357" i="10"/>
  <c r="AY7356" i="10"/>
  <c r="AY7355" i="10"/>
  <c r="AY7354" i="10"/>
  <c r="AY7353" i="10"/>
  <c r="AY7352" i="10"/>
  <c r="AY7351" i="10"/>
  <c r="AY7350" i="10"/>
  <c r="AY7349" i="10"/>
  <c r="AY7348" i="10"/>
  <c r="AY7347" i="10"/>
  <c r="AY7346" i="10"/>
  <c r="AY7345" i="10"/>
  <c r="AY7344" i="10"/>
  <c r="AY7343" i="10"/>
  <c r="AY7342" i="10"/>
  <c r="AY7341" i="10"/>
  <c r="AY7340" i="10"/>
  <c r="AY7339" i="10"/>
  <c r="AY7338" i="10"/>
  <c r="AY7337" i="10"/>
  <c r="AY7336" i="10"/>
  <c r="AY7335" i="10"/>
  <c r="AY7334" i="10"/>
  <c r="AY7333" i="10"/>
  <c r="AY7332" i="10"/>
  <c r="AY7331" i="10"/>
  <c r="AY7330" i="10"/>
  <c r="AY7329" i="10"/>
  <c r="AY7328" i="10"/>
  <c r="AY7327" i="10"/>
  <c r="AY7326" i="10"/>
  <c r="AY7325" i="10"/>
  <c r="AY7324" i="10"/>
  <c r="AY7323" i="10"/>
  <c r="AY7322" i="10"/>
  <c r="AY7321" i="10"/>
  <c r="AY7320" i="10"/>
  <c r="AY7319" i="10"/>
  <c r="AY7318" i="10"/>
  <c r="AY7317" i="10"/>
  <c r="AY7316" i="10"/>
  <c r="AY7315" i="10"/>
  <c r="AY7314" i="10"/>
  <c r="AY7313" i="10"/>
  <c r="AY7312" i="10"/>
  <c r="AY7311" i="10"/>
  <c r="AY7310" i="10"/>
  <c r="AY7309" i="10"/>
  <c r="AY7308" i="10"/>
  <c r="AY7307" i="10"/>
  <c r="AY7306" i="10"/>
  <c r="AY7305" i="10"/>
  <c r="AY7304" i="10"/>
  <c r="AY7303" i="10"/>
  <c r="AY7302" i="10"/>
  <c r="AY7301" i="10"/>
  <c r="AY7300" i="10"/>
  <c r="AY7299" i="10"/>
  <c r="AY7298" i="10"/>
  <c r="AY7297" i="10"/>
  <c r="AY7296" i="10"/>
  <c r="AY7295" i="10"/>
  <c r="AY7294" i="10"/>
  <c r="AY7293" i="10"/>
  <c r="AY7292" i="10"/>
  <c r="AY7291" i="10"/>
  <c r="AY7290" i="10"/>
  <c r="AY7289" i="10"/>
  <c r="AY7288" i="10"/>
  <c r="AY7287" i="10"/>
  <c r="AY7286" i="10"/>
  <c r="AY7285" i="10"/>
  <c r="AY7284" i="10"/>
  <c r="AY7283" i="10"/>
  <c r="AY7282" i="10"/>
  <c r="AY7281" i="10"/>
  <c r="AY7280" i="10"/>
  <c r="AY7279" i="10"/>
  <c r="AY7278" i="10"/>
  <c r="AY7277" i="10"/>
  <c r="AY7276" i="10"/>
  <c r="AY7275" i="10"/>
  <c r="AY7274" i="10"/>
  <c r="AY7273" i="10"/>
  <c r="AY7272" i="10"/>
  <c r="AY7271" i="10"/>
  <c r="AY7270" i="10"/>
  <c r="AY7269" i="10"/>
  <c r="AY7268" i="10"/>
  <c r="AY7267" i="10"/>
  <c r="AY7266" i="10"/>
  <c r="AY7265" i="10"/>
  <c r="AY7264" i="10"/>
  <c r="AY7263" i="10"/>
  <c r="AY7262" i="10"/>
  <c r="AY7261" i="10"/>
  <c r="AY7260" i="10"/>
  <c r="AY7259" i="10"/>
  <c r="AY7258" i="10"/>
  <c r="AY7257" i="10"/>
  <c r="AY7256" i="10"/>
  <c r="AY7255" i="10"/>
  <c r="AY7254" i="10"/>
  <c r="AY7253" i="10"/>
  <c r="AY7252" i="10"/>
  <c r="AY7251" i="10"/>
  <c r="AY7250" i="10"/>
  <c r="AY7249" i="10"/>
  <c r="AY7248" i="10"/>
  <c r="AY7247" i="10"/>
  <c r="AY7246" i="10"/>
  <c r="AY7245" i="10"/>
  <c r="AY7244" i="10"/>
  <c r="AY7243" i="10"/>
  <c r="AY7242" i="10"/>
  <c r="AY7241" i="10"/>
  <c r="AY7240" i="10"/>
  <c r="AY7239" i="10"/>
  <c r="AY7238" i="10"/>
  <c r="AY7237" i="10"/>
  <c r="AY7236" i="10"/>
  <c r="AY7235" i="10"/>
  <c r="AY7234" i="10"/>
  <c r="AY7233" i="10"/>
  <c r="AY7232" i="10"/>
  <c r="AY7231" i="10"/>
  <c r="AY7230" i="10"/>
  <c r="AY7229" i="10"/>
  <c r="AY7228" i="10"/>
  <c r="AY7227" i="10"/>
  <c r="AY7226" i="10"/>
  <c r="AY7225" i="10"/>
  <c r="AY7224" i="10"/>
  <c r="AY7223" i="10"/>
  <c r="AY7222" i="10"/>
  <c r="AY7221" i="10"/>
  <c r="AY7220" i="10"/>
  <c r="AY7219" i="10"/>
  <c r="AY7218" i="10"/>
  <c r="AY7217" i="10"/>
  <c r="AY7216" i="10"/>
  <c r="AY7215" i="10"/>
  <c r="AY7214" i="10"/>
  <c r="AY7213" i="10"/>
  <c r="AY7212" i="10"/>
  <c r="AY7211" i="10"/>
  <c r="AY7210" i="10"/>
  <c r="AY7209" i="10"/>
  <c r="AY7208" i="10"/>
  <c r="AY7207" i="10"/>
  <c r="AY7206" i="10"/>
  <c r="AY7205" i="10"/>
  <c r="AY7204" i="10"/>
  <c r="AY7203" i="10"/>
  <c r="AY7202" i="10"/>
  <c r="AY7201" i="10"/>
  <c r="AY7200" i="10"/>
  <c r="AY7199" i="10"/>
  <c r="AY7198" i="10"/>
  <c r="AY7197" i="10"/>
  <c r="AY7196" i="10"/>
  <c r="AY7195" i="10"/>
  <c r="AY7194" i="10"/>
  <c r="AY7193" i="10"/>
  <c r="AY7192" i="10"/>
  <c r="AY7191" i="10"/>
  <c r="AY7190" i="10"/>
  <c r="AY7189" i="10"/>
  <c r="AY7188" i="10"/>
  <c r="AY7187" i="10"/>
  <c r="AY7186" i="10"/>
  <c r="AY7185" i="10"/>
  <c r="AY7184" i="10"/>
  <c r="AY7183" i="10"/>
  <c r="AY7182" i="10"/>
  <c r="AY7181" i="10"/>
  <c r="AY7180" i="10"/>
  <c r="AY7179" i="10"/>
  <c r="AY7178" i="10"/>
  <c r="AY7177" i="10"/>
  <c r="AY7176" i="10"/>
  <c r="AY7175" i="10"/>
  <c r="AY7174" i="10"/>
  <c r="AY7173" i="10"/>
  <c r="AY7172" i="10"/>
  <c r="AY7171" i="10"/>
  <c r="AY7170" i="10"/>
  <c r="AY7169" i="10"/>
  <c r="AY7168" i="10"/>
  <c r="AY7167" i="10"/>
  <c r="AY7166" i="10"/>
  <c r="AY7165" i="10"/>
  <c r="AY7164" i="10"/>
  <c r="AY7163" i="10"/>
  <c r="AY7162" i="10"/>
  <c r="AY7161" i="10"/>
  <c r="AY7160" i="10"/>
  <c r="AY7159" i="10"/>
  <c r="AY7158" i="10"/>
  <c r="AY7157" i="10"/>
  <c r="AY7156" i="10"/>
  <c r="AY7155" i="10"/>
  <c r="AY7154" i="10"/>
  <c r="AY7153" i="10"/>
  <c r="AY7152" i="10"/>
  <c r="AY7151" i="10"/>
  <c r="AY7150" i="10"/>
  <c r="AY7149" i="10"/>
  <c r="AY7148" i="10"/>
  <c r="AY7147" i="10"/>
  <c r="AY7146" i="10"/>
  <c r="AY7145" i="10"/>
  <c r="AY7144" i="10"/>
  <c r="AY7143" i="10"/>
  <c r="AY7142" i="10"/>
  <c r="AY7141" i="10"/>
  <c r="AY7140" i="10"/>
  <c r="AY7139" i="10"/>
  <c r="AY7138" i="10"/>
  <c r="AY7137" i="10"/>
  <c r="AY7136" i="10"/>
  <c r="AY7135" i="10"/>
  <c r="AY7134" i="10"/>
  <c r="AY7133" i="10"/>
  <c r="AY7132" i="10"/>
  <c r="AY7131" i="10"/>
  <c r="AY7130" i="10"/>
  <c r="AY7129" i="10"/>
  <c r="AY7128" i="10"/>
  <c r="AY7127" i="10"/>
  <c r="AY7126" i="10"/>
  <c r="AY7125" i="10"/>
  <c r="AY7124" i="10"/>
  <c r="AY7123" i="10"/>
  <c r="AY7122" i="10"/>
  <c r="AY7121" i="10"/>
  <c r="AY7120" i="10"/>
  <c r="AY7119" i="10"/>
  <c r="AY7118" i="10"/>
  <c r="AY7117" i="10"/>
  <c r="AY7116" i="10"/>
  <c r="AY7115" i="10"/>
  <c r="AY7114" i="10"/>
  <c r="AY7113" i="10"/>
  <c r="AY7112" i="10"/>
  <c r="AY7111" i="10"/>
  <c r="AY7110" i="10"/>
  <c r="AY7109" i="10"/>
  <c r="AY7108" i="10"/>
  <c r="AY7107" i="10"/>
  <c r="AY7106" i="10"/>
  <c r="AY7105" i="10"/>
  <c r="AY7104" i="10"/>
  <c r="AY7103" i="10"/>
  <c r="AY7102" i="10"/>
  <c r="AY7101" i="10"/>
  <c r="AY7100" i="10"/>
  <c r="AY7099" i="10"/>
  <c r="AY7098" i="10"/>
  <c r="AY7097" i="10"/>
  <c r="AY7096" i="10"/>
  <c r="AY7095" i="10"/>
  <c r="AY7094" i="10"/>
  <c r="AY7093" i="10"/>
  <c r="AY7092" i="10"/>
  <c r="AY7091" i="10"/>
  <c r="AY7090" i="10"/>
  <c r="AY7089" i="10"/>
  <c r="AY7088" i="10"/>
  <c r="AY7087" i="10"/>
  <c r="AY7086" i="10"/>
  <c r="AY7085" i="10"/>
  <c r="AY7084" i="10"/>
  <c r="AY7083" i="10"/>
  <c r="AY7082" i="10"/>
  <c r="AY7081" i="10"/>
  <c r="AY7080" i="10"/>
  <c r="AY7079" i="10"/>
  <c r="AY7078" i="10"/>
  <c r="AY7077" i="10"/>
  <c r="AY7076" i="10"/>
  <c r="AY7075" i="10"/>
  <c r="AY7074" i="10"/>
  <c r="AY7073" i="10"/>
  <c r="AY7072" i="10"/>
  <c r="AY7071" i="10"/>
  <c r="AY7070" i="10"/>
  <c r="AY7069" i="10"/>
  <c r="AY7068" i="10"/>
  <c r="AY7067" i="10"/>
  <c r="AY7066" i="10"/>
  <c r="AY7065" i="10"/>
  <c r="AY7064" i="10"/>
  <c r="AY7063" i="10"/>
  <c r="AY7062" i="10"/>
  <c r="AY7061" i="10"/>
  <c r="AY7060" i="10"/>
  <c r="AY7059" i="10"/>
  <c r="AY7058" i="10"/>
  <c r="AY7057" i="10"/>
  <c r="AY7056" i="10"/>
  <c r="AY7055" i="10"/>
  <c r="AY7054" i="10"/>
  <c r="AY7053" i="10"/>
  <c r="AY7052" i="10"/>
  <c r="AY7051" i="10"/>
  <c r="AY7050" i="10"/>
  <c r="AY7049" i="10"/>
  <c r="AY7048" i="10"/>
  <c r="AY7047" i="10"/>
  <c r="AY7046" i="10"/>
  <c r="AY7045" i="10"/>
  <c r="AY7044" i="10"/>
  <c r="AY7043" i="10"/>
  <c r="AY7042" i="10"/>
  <c r="AY7041" i="10"/>
  <c r="AY7040" i="10"/>
  <c r="AY7039" i="10"/>
  <c r="AY7038" i="10"/>
  <c r="AY7037" i="10"/>
  <c r="AY7036" i="10"/>
  <c r="AY7035" i="10"/>
  <c r="AY7034" i="10"/>
  <c r="AY7033" i="10"/>
  <c r="AY7032" i="10"/>
  <c r="AY7031" i="10"/>
  <c r="AY7030" i="10"/>
  <c r="AY7029" i="10"/>
  <c r="AY7028" i="10"/>
  <c r="AY7027" i="10"/>
  <c r="AY7026" i="10"/>
  <c r="AY7025" i="10"/>
  <c r="AY7024" i="10"/>
  <c r="AY7023" i="10"/>
  <c r="AY7022" i="10"/>
  <c r="AY7021" i="10"/>
  <c r="AY7020" i="10"/>
  <c r="AY7019" i="10"/>
  <c r="AY7018" i="10"/>
  <c r="AY7017" i="10"/>
  <c r="AY7016" i="10"/>
  <c r="AY7015" i="10"/>
  <c r="AY7014" i="10"/>
  <c r="AY7013" i="10"/>
  <c r="AY7012" i="10"/>
  <c r="AY7011" i="10"/>
  <c r="AY7010" i="10"/>
  <c r="AY7009" i="10"/>
  <c r="AY7008" i="10"/>
  <c r="AY7007" i="10"/>
  <c r="AY7006" i="10"/>
  <c r="AY7005" i="10"/>
  <c r="AY7004" i="10"/>
  <c r="AY7003" i="10"/>
  <c r="AY7002" i="10"/>
  <c r="AY7001" i="10"/>
  <c r="AY7000" i="10"/>
  <c r="AY6999" i="10"/>
  <c r="AY6998" i="10"/>
  <c r="AY6997" i="10"/>
  <c r="AY6996" i="10"/>
  <c r="AY6995" i="10"/>
  <c r="AY6994" i="10"/>
  <c r="AY6993" i="10"/>
  <c r="AY6992" i="10"/>
  <c r="AY6991" i="10"/>
  <c r="AY6990" i="10"/>
  <c r="AY6989" i="10"/>
  <c r="AY6988" i="10"/>
  <c r="AY6987" i="10"/>
  <c r="AY6986" i="10"/>
  <c r="AY6985" i="10"/>
  <c r="AY6984" i="10"/>
  <c r="AY6983" i="10"/>
  <c r="AY6982" i="10"/>
  <c r="AY6981" i="10"/>
  <c r="AY6980" i="10"/>
  <c r="AY6979" i="10"/>
  <c r="AY6978" i="10"/>
  <c r="AY6977" i="10"/>
  <c r="AY6976" i="10"/>
  <c r="AY6975" i="10"/>
  <c r="AY6974" i="10"/>
  <c r="AY6973" i="10"/>
  <c r="AY6972" i="10"/>
  <c r="AY6971" i="10"/>
  <c r="AY6970" i="10"/>
  <c r="AY6969" i="10"/>
  <c r="AY6968" i="10"/>
  <c r="AY6967" i="10"/>
  <c r="AY6966" i="10"/>
  <c r="AY6965" i="10"/>
  <c r="AY6964" i="10"/>
  <c r="AY6963" i="10"/>
  <c r="AY6962" i="10"/>
  <c r="AY6961" i="10"/>
  <c r="AY6960" i="10"/>
  <c r="AY6959" i="10"/>
  <c r="AY6958" i="10"/>
  <c r="AY6957" i="10"/>
  <c r="AY6956" i="10"/>
  <c r="AY6955" i="10"/>
  <c r="AY6954" i="10"/>
  <c r="AY6953" i="10"/>
  <c r="AY6952" i="10"/>
  <c r="AY6951" i="10"/>
  <c r="AY6950" i="10"/>
  <c r="AY6949" i="10"/>
  <c r="AY6948" i="10"/>
  <c r="AY6947" i="10"/>
  <c r="AY6946" i="10"/>
  <c r="AY6945" i="10"/>
  <c r="AY6944" i="10"/>
  <c r="AY6943" i="10"/>
  <c r="AY6942" i="10"/>
  <c r="AY6941" i="10"/>
  <c r="AY6940" i="10"/>
  <c r="AY6939" i="10"/>
  <c r="AY6938" i="10"/>
  <c r="AY6937" i="10"/>
  <c r="AY6936" i="10"/>
  <c r="AY6935" i="10"/>
  <c r="AY6934" i="10"/>
  <c r="AY6933" i="10"/>
  <c r="AY6932" i="10"/>
  <c r="AY6931" i="10"/>
  <c r="AY6930" i="10"/>
  <c r="AY6929" i="10"/>
  <c r="AY6928" i="10"/>
  <c r="AY6927" i="10"/>
  <c r="AY6926" i="10"/>
  <c r="AY6925" i="10"/>
  <c r="AY6924" i="10"/>
  <c r="AY6923" i="10"/>
  <c r="AY6922" i="10"/>
  <c r="AY6921" i="10"/>
  <c r="AY6920" i="10"/>
  <c r="AY6919" i="10"/>
  <c r="AY6918" i="10"/>
  <c r="AY6917" i="10"/>
  <c r="AY6916" i="10"/>
  <c r="AY6915" i="10"/>
  <c r="AY6914" i="10"/>
  <c r="AY6913" i="10"/>
  <c r="AY6912" i="10"/>
  <c r="AY6911" i="10"/>
  <c r="AY6910" i="10"/>
  <c r="AY6909" i="10"/>
  <c r="AY6908" i="10"/>
  <c r="AY6907" i="10"/>
  <c r="AY6906" i="10"/>
  <c r="AY6905" i="10"/>
  <c r="AY6904" i="10"/>
  <c r="AY6903" i="10"/>
  <c r="AY6902" i="10"/>
  <c r="AY6901" i="10"/>
  <c r="AY6900" i="10"/>
  <c r="AY6899" i="10"/>
  <c r="AY6898" i="10"/>
  <c r="AY6897" i="10"/>
  <c r="AY6896" i="10"/>
  <c r="AY6895" i="10"/>
  <c r="AY6894" i="10"/>
  <c r="AY6893" i="10"/>
  <c r="AY6892" i="10"/>
  <c r="AY6891" i="10"/>
  <c r="AY6890" i="10"/>
  <c r="AY6889" i="10"/>
  <c r="AY6888" i="10"/>
  <c r="AY6887" i="10"/>
  <c r="AY6886" i="10"/>
  <c r="AY6885" i="10"/>
  <c r="AY6884" i="10"/>
  <c r="AY6883" i="10"/>
  <c r="AY6882" i="10"/>
  <c r="AY6881" i="10"/>
  <c r="AY6880" i="10"/>
  <c r="AY6879" i="10"/>
  <c r="AY6878" i="10"/>
  <c r="AY6877" i="10"/>
  <c r="AY6876" i="10"/>
  <c r="AY6875" i="10"/>
  <c r="AY6874" i="10"/>
  <c r="AY6873" i="10"/>
  <c r="AY6872" i="10"/>
  <c r="AY6871" i="10"/>
  <c r="AY6870" i="10"/>
  <c r="AY6869" i="10"/>
  <c r="AY6868" i="10"/>
  <c r="AY6867" i="10"/>
  <c r="AY6866" i="10"/>
  <c r="AY6865" i="10"/>
  <c r="AY6864" i="10"/>
  <c r="AY6863" i="10"/>
  <c r="AY6862" i="10"/>
  <c r="AY6861" i="10"/>
  <c r="AY6860" i="10"/>
  <c r="AY6859" i="10"/>
  <c r="AY6858" i="10"/>
  <c r="AY6857" i="10"/>
  <c r="AY6856" i="10"/>
  <c r="AY6855" i="10"/>
  <c r="AY6854" i="10"/>
  <c r="AY6853" i="10"/>
  <c r="AY6852" i="10"/>
  <c r="AY6851" i="10"/>
  <c r="AY6850" i="10"/>
  <c r="AY6849" i="10"/>
  <c r="AY6848" i="10"/>
  <c r="AY6847" i="10"/>
  <c r="AY6846" i="10"/>
  <c r="AY6845" i="10"/>
  <c r="AY6844" i="10"/>
  <c r="AY6843" i="10"/>
  <c r="AY6842" i="10"/>
  <c r="AY6841" i="10"/>
  <c r="AY6840" i="10"/>
  <c r="AY6839" i="10"/>
  <c r="AY6838" i="10"/>
  <c r="AY6837" i="10"/>
  <c r="AY6836" i="10"/>
  <c r="AY6835" i="10"/>
  <c r="AY6834" i="10"/>
  <c r="AY6833" i="10"/>
  <c r="AY6832" i="10"/>
  <c r="AY6831" i="10"/>
  <c r="AY6830" i="10"/>
  <c r="AY6829" i="10"/>
  <c r="AY6828" i="10"/>
  <c r="AY6827" i="10"/>
  <c r="AY6826" i="10"/>
  <c r="AY6825" i="10"/>
  <c r="AY6824" i="10"/>
  <c r="AY6823" i="10"/>
  <c r="AY6822" i="10"/>
  <c r="AY6821" i="10"/>
  <c r="AY6820" i="10"/>
  <c r="AY6819" i="10"/>
  <c r="AY6818" i="10"/>
  <c r="AY6817" i="10"/>
  <c r="AY6816" i="10"/>
  <c r="AY6815" i="10"/>
  <c r="AY6814" i="10"/>
  <c r="AY6813" i="10"/>
  <c r="AY6812" i="10"/>
  <c r="AY6811" i="10"/>
  <c r="AY6810" i="10"/>
  <c r="AY6809" i="10"/>
  <c r="AY6808" i="10"/>
  <c r="AY6807" i="10"/>
  <c r="AY6806" i="10"/>
  <c r="AY6805" i="10"/>
  <c r="AY6804" i="10"/>
  <c r="AY6803" i="10"/>
  <c r="AY6802" i="10"/>
  <c r="AY6801" i="10"/>
  <c r="AY6800" i="10"/>
  <c r="AY6799" i="10"/>
  <c r="AY6798" i="10"/>
  <c r="AY6797" i="10"/>
  <c r="AY6796" i="10"/>
  <c r="AY6795" i="10"/>
  <c r="AY6794" i="10"/>
  <c r="AY6793" i="10"/>
  <c r="AY6792" i="10"/>
  <c r="AY6791" i="10"/>
  <c r="AY6790" i="10"/>
  <c r="AY6789" i="10"/>
  <c r="AY6788" i="10"/>
  <c r="AY6787" i="10"/>
  <c r="AY6786" i="10"/>
  <c r="AY6785" i="10"/>
  <c r="AY6784" i="10"/>
  <c r="AY6783" i="10"/>
  <c r="AY6782" i="10"/>
  <c r="AY6781" i="10"/>
  <c r="AY6780" i="10"/>
  <c r="AY6779" i="10"/>
  <c r="AY6778" i="10"/>
  <c r="AY6777" i="10"/>
  <c r="AY6776" i="10"/>
  <c r="AY6775" i="10"/>
  <c r="AY6774" i="10"/>
  <c r="AY6773" i="10"/>
  <c r="AY6772" i="10"/>
  <c r="AY6771" i="10"/>
  <c r="AY6770" i="10"/>
  <c r="AY6769" i="10"/>
  <c r="AY6768" i="10"/>
  <c r="AY6767" i="10"/>
  <c r="AY6766" i="10"/>
  <c r="AY6765" i="10"/>
  <c r="AY6764" i="10"/>
  <c r="AY6763" i="10"/>
  <c r="AY6762" i="10"/>
  <c r="AY6761" i="10"/>
  <c r="AY6760" i="10"/>
  <c r="AY6759" i="10"/>
  <c r="AY6758" i="10"/>
  <c r="AY6757" i="10"/>
  <c r="AY6756" i="10"/>
  <c r="AY6755" i="10"/>
  <c r="AY6754" i="10"/>
  <c r="AY6753" i="10"/>
  <c r="AY6752" i="10"/>
  <c r="AY6751" i="10"/>
  <c r="AY6750" i="10"/>
  <c r="AY6749" i="10"/>
  <c r="AY6748" i="10"/>
  <c r="AY6747" i="10"/>
  <c r="AY6746" i="10"/>
  <c r="AY6745" i="10"/>
  <c r="AY6744" i="10"/>
  <c r="AY6743" i="10"/>
  <c r="AY6742" i="10"/>
  <c r="AY6741" i="10"/>
  <c r="AY6740" i="10"/>
  <c r="AY6739" i="10"/>
  <c r="AY6738" i="10"/>
  <c r="AY6737" i="10"/>
  <c r="AY6736" i="10"/>
  <c r="AY6735" i="10"/>
  <c r="AY6734" i="10"/>
  <c r="AY6733" i="10"/>
  <c r="AY6732" i="10"/>
  <c r="AY6731" i="10"/>
  <c r="AY6730" i="10"/>
  <c r="AY6729" i="10"/>
  <c r="AY6728" i="10"/>
  <c r="AY6727" i="10"/>
  <c r="AY6726" i="10"/>
  <c r="AY6725" i="10"/>
  <c r="AY6724" i="10"/>
  <c r="AY6723" i="10"/>
  <c r="AY6722" i="10"/>
  <c r="AY6721" i="10"/>
  <c r="AY6720" i="10"/>
  <c r="AY6719" i="10"/>
  <c r="AY6718" i="10"/>
  <c r="AY6717" i="10"/>
  <c r="AY6716" i="10"/>
  <c r="AY6715" i="10"/>
  <c r="AY6714" i="10"/>
  <c r="AY6713" i="10"/>
  <c r="AY6712" i="10"/>
  <c r="AY6711" i="10"/>
  <c r="AY6710" i="10"/>
  <c r="AY6709" i="10"/>
  <c r="AY6708" i="10"/>
  <c r="AY6707" i="10"/>
  <c r="AY6706" i="10"/>
  <c r="AY6705" i="10"/>
  <c r="AY6704" i="10"/>
  <c r="AY6703" i="10"/>
  <c r="AY6702" i="10"/>
  <c r="AY6701" i="10"/>
  <c r="AY6700" i="10"/>
  <c r="AY6699" i="10"/>
  <c r="AY6698" i="10"/>
  <c r="AY6697" i="10"/>
  <c r="AY6696" i="10"/>
  <c r="AY6695" i="10"/>
  <c r="AY6694" i="10"/>
  <c r="AY6693" i="10"/>
  <c r="AY6692" i="10"/>
  <c r="AY6691" i="10"/>
  <c r="AY6690" i="10"/>
  <c r="AY6689" i="10"/>
  <c r="AY6688" i="10"/>
  <c r="AY6687" i="10"/>
  <c r="AY6686" i="10"/>
  <c r="AY6685" i="10"/>
  <c r="AY6684" i="10"/>
  <c r="AY6683" i="10"/>
  <c r="AY6682" i="10"/>
  <c r="AY6681" i="10"/>
  <c r="AY6680" i="10"/>
  <c r="AY6679" i="10"/>
  <c r="AY6678" i="10"/>
  <c r="AY6677" i="10"/>
  <c r="AY6676" i="10"/>
  <c r="AY6675" i="10"/>
  <c r="AY6674" i="10"/>
  <c r="AY6673" i="10"/>
  <c r="AY6672" i="10"/>
  <c r="AY6671" i="10"/>
  <c r="AY6670" i="10"/>
  <c r="AY6669" i="10"/>
  <c r="AY6668" i="10"/>
  <c r="AY6667" i="10"/>
  <c r="AY6666" i="10"/>
  <c r="AY6665" i="10"/>
  <c r="AY6664" i="10"/>
  <c r="AY6663" i="10"/>
  <c r="AY6662" i="10"/>
  <c r="AY6661" i="10"/>
  <c r="AY6660" i="10"/>
  <c r="AY6659" i="10"/>
  <c r="AY6658" i="10"/>
  <c r="AY6657" i="10"/>
  <c r="AY6656" i="10"/>
  <c r="AY6655" i="10"/>
  <c r="AY6654" i="10"/>
  <c r="AY6653" i="10"/>
  <c r="AY6652" i="10"/>
  <c r="AY6651" i="10"/>
  <c r="AY6650" i="10"/>
  <c r="AY6649" i="10"/>
  <c r="AY6648" i="10"/>
  <c r="AY6647" i="10"/>
  <c r="AY6646" i="10"/>
  <c r="AY6645" i="10"/>
  <c r="AY6644" i="10"/>
  <c r="AY6643" i="10"/>
  <c r="AY6642" i="10"/>
  <c r="AY6641" i="10"/>
  <c r="AY6640" i="10"/>
  <c r="AY6639" i="10"/>
  <c r="AY6638" i="10"/>
  <c r="AY6637" i="10"/>
  <c r="AY6636" i="10"/>
  <c r="AY6635" i="10"/>
  <c r="AY6634" i="10"/>
  <c r="AY6633" i="10"/>
  <c r="AY6632" i="10"/>
  <c r="AY6631" i="10"/>
  <c r="AY6630" i="10"/>
  <c r="AY6629" i="10"/>
  <c r="AY6628" i="10"/>
  <c r="AY6627" i="10"/>
  <c r="AY6626" i="10"/>
  <c r="AY6625" i="10"/>
  <c r="AY6624" i="10"/>
  <c r="AY6623" i="10"/>
  <c r="AY6622" i="10"/>
  <c r="AY6621" i="10"/>
  <c r="AY6620" i="10"/>
  <c r="AY6619" i="10"/>
  <c r="AY6618" i="10"/>
  <c r="AY6617" i="10"/>
  <c r="AY6616" i="10"/>
  <c r="AY6615" i="10"/>
  <c r="AY6614" i="10"/>
  <c r="AY6613" i="10"/>
  <c r="AY6612" i="10"/>
  <c r="AY6611" i="10"/>
  <c r="AY6610" i="10"/>
  <c r="AY6609" i="10"/>
  <c r="AY6608" i="10"/>
  <c r="AY6607" i="10"/>
  <c r="AY6606" i="10"/>
  <c r="AY6605" i="10"/>
  <c r="AY6604" i="10"/>
  <c r="AY6603" i="10"/>
  <c r="AY6602" i="10"/>
  <c r="AY6601" i="10"/>
  <c r="AY6600" i="10"/>
  <c r="AY6599" i="10"/>
  <c r="AY6598" i="10"/>
  <c r="AY6597" i="10"/>
  <c r="AY6596" i="10"/>
  <c r="AY6595" i="10"/>
  <c r="AY6594" i="10"/>
  <c r="AY6593" i="10"/>
  <c r="AY6592" i="10"/>
  <c r="AY6591" i="10"/>
  <c r="AY6590" i="10"/>
  <c r="AY6589" i="10"/>
  <c r="AY6588" i="10"/>
  <c r="AY6587" i="10"/>
  <c r="AY6586" i="10"/>
  <c r="AY6585" i="10"/>
  <c r="AY6584" i="10"/>
  <c r="AY6583" i="10"/>
  <c r="AY6582" i="10"/>
  <c r="AY6581" i="10"/>
  <c r="AY6580" i="10"/>
  <c r="AY6579" i="10"/>
  <c r="AY6578" i="10"/>
  <c r="AY6577" i="10"/>
  <c r="AY6576" i="10"/>
  <c r="AY6575" i="10"/>
  <c r="AY6574" i="10"/>
  <c r="AY6573" i="10"/>
  <c r="AY6572" i="10"/>
  <c r="AY6571" i="10"/>
  <c r="AY6570" i="10"/>
  <c r="AY6569" i="10"/>
  <c r="AY6568" i="10"/>
  <c r="AY6567" i="10"/>
  <c r="AY6566" i="10"/>
  <c r="AY6565" i="10"/>
  <c r="AY6564" i="10"/>
  <c r="AY6563" i="10"/>
  <c r="AY6562" i="10"/>
  <c r="AY6561" i="10"/>
  <c r="AY6560" i="10"/>
  <c r="AY6559" i="10"/>
  <c r="AY6558" i="10"/>
  <c r="AY6557" i="10"/>
  <c r="AY6556" i="10"/>
  <c r="AY6555" i="10"/>
  <c r="AY6554" i="10"/>
  <c r="AY6553" i="10"/>
  <c r="AY6552" i="10"/>
  <c r="AY6551" i="10"/>
  <c r="AY6550" i="10"/>
  <c r="AY6549" i="10"/>
  <c r="AY6548" i="10"/>
  <c r="AY6547" i="10"/>
  <c r="AY6546" i="10"/>
  <c r="AY6545" i="10"/>
  <c r="AY6544" i="10"/>
  <c r="AY6543" i="10"/>
  <c r="AY6542" i="10"/>
  <c r="AY6541" i="10"/>
  <c r="AY6540" i="10"/>
  <c r="AY6539" i="10"/>
  <c r="AY6538" i="10"/>
  <c r="AY6537" i="10"/>
  <c r="AY6536" i="10"/>
  <c r="AY6535" i="10"/>
  <c r="AY6534" i="10"/>
  <c r="AY6533" i="10"/>
  <c r="AY6532" i="10"/>
  <c r="AY6531" i="10"/>
  <c r="AY6530" i="10"/>
  <c r="AY6529" i="10"/>
  <c r="AY6528" i="10"/>
  <c r="AY6527" i="10"/>
  <c r="AY6526" i="10"/>
  <c r="AY6525" i="10"/>
  <c r="AY6524" i="10"/>
  <c r="AY6523" i="10"/>
  <c r="AY6522" i="10"/>
  <c r="AY6521" i="10"/>
  <c r="AY6520" i="10"/>
  <c r="AY6519" i="10"/>
  <c r="AY6518" i="10"/>
  <c r="AY6517" i="10"/>
  <c r="AY6516" i="10"/>
  <c r="AY6515" i="10"/>
  <c r="AY6514" i="10"/>
  <c r="AY6513" i="10"/>
  <c r="AY6512" i="10"/>
  <c r="AY6511" i="10"/>
  <c r="AY6510" i="10"/>
  <c r="AY6509" i="10"/>
  <c r="AY6508" i="10"/>
  <c r="AY6507" i="10"/>
  <c r="AY6506" i="10"/>
  <c r="AY6505" i="10"/>
  <c r="AY6504" i="10"/>
  <c r="AY6503" i="10"/>
  <c r="AY6502" i="10"/>
  <c r="AY6501" i="10"/>
  <c r="AY6500" i="10"/>
  <c r="AY6499" i="10"/>
  <c r="AY6498" i="10"/>
  <c r="AY6497" i="10"/>
  <c r="AY6496" i="10"/>
  <c r="AY6495" i="10"/>
  <c r="AY6494" i="10"/>
  <c r="AY6493" i="10"/>
  <c r="AY6492" i="10"/>
  <c r="AY6491" i="10"/>
  <c r="AY6490" i="10"/>
  <c r="AY6489" i="10"/>
  <c r="AY6488" i="10"/>
  <c r="AY6487" i="10"/>
  <c r="AY6486" i="10"/>
  <c r="AY6485" i="10"/>
  <c r="AY6484" i="10"/>
  <c r="AY6483" i="10"/>
  <c r="AY6482" i="10"/>
  <c r="AY6481" i="10"/>
  <c r="AY6480" i="10"/>
  <c r="AY6479" i="10"/>
  <c r="AY6478" i="10"/>
  <c r="AY6477" i="10"/>
  <c r="AY6476" i="10"/>
  <c r="AY6475" i="10"/>
  <c r="AY6474" i="10"/>
  <c r="AY6473" i="10"/>
  <c r="AY6472" i="10"/>
  <c r="AY6471" i="10"/>
  <c r="AY6470" i="10"/>
  <c r="AY6469" i="10"/>
  <c r="AY6468" i="10"/>
  <c r="AY6467" i="10"/>
  <c r="AY6466" i="10"/>
  <c r="AY6465" i="10"/>
  <c r="AY6464" i="10"/>
  <c r="AY6463" i="10"/>
  <c r="AY6462" i="10"/>
  <c r="AY6461" i="10"/>
  <c r="AY6460" i="10"/>
  <c r="AY6459" i="10"/>
  <c r="AY6458" i="10"/>
  <c r="AY6457" i="10"/>
  <c r="AY6456" i="10"/>
  <c r="AY6455" i="10"/>
  <c r="AY6454" i="10"/>
  <c r="AY6453" i="10"/>
  <c r="AY6452" i="10"/>
  <c r="AY6451" i="10"/>
  <c r="AY6450" i="10"/>
  <c r="AY6449" i="10"/>
  <c r="AY6448" i="10"/>
  <c r="AY6447" i="10"/>
  <c r="AY6446" i="10"/>
  <c r="AY6445" i="10"/>
  <c r="AY6444" i="10"/>
  <c r="AY6443" i="10"/>
  <c r="AY6442" i="10"/>
  <c r="AY6441" i="10"/>
  <c r="AY6440" i="10"/>
  <c r="AY6439" i="10"/>
  <c r="AY6438" i="10"/>
  <c r="AY6437" i="10"/>
  <c r="AY6436" i="10"/>
  <c r="AY6435" i="10"/>
  <c r="AY6434" i="10"/>
  <c r="AY6433" i="10"/>
  <c r="AY6432" i="10"/>
  <c r="AY6431" i="10"/>
  <c r="AY6430" i="10"/>
  <c r="AY6429" i="10"/>
  <c r="AY6428" i="10"/>
  <c r="AY6427" i="10"/>
  <c r="AY6426" i="10"/>
  <c r="AY6425" i="10"/>
  <c r="AY6424" i="10"/>
  <c r="AY6423" i="10"/>
  <c r="AY6422" i="10"/>
  <c r="AY6421" i="10"/>
  <c r="AY6420" i="10"/>
  <c r="AY6419" i="10"/>
  <c r="AY6418" i="10"/>
  <c r="AY6417" i="10"/>
  <c r="AY6416" i="10"/>
  <c r="AY6415" i="10"/>
  <c r="AY6414" i="10"/>
  <c r="AY6413" i="10"/>
  <c r="AY6412" i="10"/>
  <c r="AY6411" i="10"/>
  <c r="AY6410" i="10"/>
  <c r="AY6409" i="10"/>
  <c r="AY6408" i="10"/>
  <c r="AY6407" i="10"/>
  <c r="AY6406" i="10"/>
  <c r="AY6405" i="10"/>
  <c r="AY6404" i="10"/>
  <c r="AY6403" i="10"/>
  <c r="AY6402" i="10"/>
  <c r="AY6401" i="10"/>
  <c r="AY6400" i="10"/>
  <c r="AY6399" i="10"/>
  <c r="AY6398" i="10"/>
  <c r="AY6397" i="10"/>
  <c r="AY6396" i="10"/>
  <c r="AY6395" i="10"/>
  <c r="AY6394" i="10"/>
  <c r="AY6393" i="10"/>
  <c r="AY6392" i="10"/>
  <c r="AY6391" i="10"/>
  <c r="AY6390" i="10"/>
  <c r="AY6389" i="10"/>
  <c r="AY6388" i="10"/>
  <c r="AY6387" i="10"/>
  <c r="AY6386" i="10"/>
  <c r="AY6385" i="10"/>
  <c r="AY6384" i="10"/>
  <c r="AY6383" i="10"/>
  <c r="AY6382" i="10"/>
  <c r="AY6381" i="10"/>
  <c r="AY6380" i="10"/>
  <c r="AY6379" i="10"/>
  <c r="AY6378" i="10"/>
  <c r="AY6377" i="10"/>
  <c r="AY6376" i="10"/>
  <c r="AY6375" i="10"/>
  <c r="AY6374" i="10"/>
  <c r="AY6373" i="10"/>
  <c r="AY6372" i="10"/>
  <c r="AY6371" i="10"/>
  <c r="AY6370" i="10"/>
  <c r="AY6369" i="10"/>
  <c r="AY6368" i="10"/>
  <c r="AY6367" i="10"/>
  <c r="AY6366" i="10"/>
  <c r="AY6365" i="10"/>
  <c r="AY6364" i="10"/>
  <c r="AY6363" i="10"/>
  <c r="AY6362" i="10"/>
  <c r="AY6361" i="10"/>
  <c r="AY6360" i="10"/>
  <c r="AY6359" i="10"/>
  <c r="AY6358" i="10"/>
  <c r="AY6357" i="10"/>
  <c r="AY6356" i="10"/>
  <c r="AY6355" i="10"/>
  <c r="AY6354" i="10"/>
  <c r="AY6353" i="10"/>
  <c r="AY6352" i="10"/>
  <c r="AY6351" i="10"/>
  <c r="AY6350" i="10"/>
  <c r="AY6349" i="10"/>
  <c r="AY6348" i="10"/>
  <c r="AY6347" i="10"/>
  <c r="AY6346" i="10"/>
  <c r="AY6345" i="10"/>
  <c r="AY6344" i="10"/>
  <c r="AY6343" i="10"/>
  <c r="AY6342" i="10"/>
  <c r="AY6341" i="10"/>
  <c r="AY6340" i="10"/>
  <c r="AY6339" i="10"/>
  <c r="AY6338" i="10"/>
  <c r="AY6337" i="10"/>
  <c r="AY6336" i="10"/>
  <c r="AY6335" i="10"/>
  <c r="AY6334" i="10"/>
  <c r="AY6333" i="10"/>
  <c r="AY6332" i="10"/>
  <c r="AY6331" i="10"/>
  <c r="AY6330" i="10"/>
  <c r="AY6329" i="10"/>
  <c r="AY6328" i="10"/>
  <c r="AY6327" i="10"/>
  <c r="AY6326" i="10"/>
  <c r="AY6325" i="10"/>
  <c r="AY6324" i="10"/>
  <c r="AY6323" i="10"/>
  <c r="AY6322" i="10"/>
  <c r="AY6321" i="10"/>
  <c r="AY6320" i="10"/>
  <c r="AY6319" i="10"/>
  <c r="AY6318" i="10"/>
  <c r="AY6317" i="10"/>
  <c r="AY6316" i="10"/>
  <c r="AY6315" i="10"/>
  <c r="AY6314" i="10"/>
  <c r="AY6313" i="10"/>
  <c r="AY6312" i="10"/>
  <c r="AY6311" i="10"/>
  <c r="AY6310" i="10"/>
  <c r="AY6309" i="10"/>
  <c r="AY6308" i="10"/>
  <c r="AY6307" i="10"/>
  <c r="AY6306" i="10"/>
  <c r="AY6305" i="10"/>
  <c r="AY6304" i="10"/>
  <c r="AY6303" i="10"/>
  <c r="AY6302" i="10"/>
  <c r="AY6301" i="10"/>
  <c r="AY6300" i="10"/>
  <c r="AY6299" i="10"/>
  <c r="AY6298" i="10"/>
  <c r="AY6297" i="10"/>
  <c r="AY6296" i="10"/>
  <c r="AY6295" i="10"/>
  <c r="AY6294" i="10"/>
  <c r="AY6293" i="10"/>
  <c r="AY6292" i="10"/>
  <c r="AY6291" i="10"/>
  <c r="AY6290" i="10"/>
  <c r="AY6289" i="10"/>
  <c r="AY6288" i="10"/>
  <c r="AY6287" i="10"/>
  <c r="AY6286" i="10"/>
  <c r="AY6285" i="10"/>
  <c r="AY6284" i="10"/>
  <c r="AY6283" i="10"/>
  <c r="AY6282" i="10"/>
  <c r="AY6281" i="10"/>
  <c r="AY6280" i="10"/>
  <c r="AY6279" i="10"/>
  <c r="AY6278" i="10"/>
  <c r="AY6277" i="10"/>
  <c r="AY6276" i="10"/>
  <c r="AY6275" i="10"/>
  <c r="AY6274" i="10"/>
  <c r="AY6273" i="10"/>
  <c r="AY6272" i="10"/>
  <c r="AY6271" i="10"/>
  <c r="AY6270" i="10"/>
  <c r="AY6269" i="10"/>
  <c r="AY6268" i="10"/>
  <c r="AY6267" i="10"/>
  <c r="AY6266" i="10"/>
  <c r="AY6265" i="10"/>
  <c r="AY6264" i="10"/>
  <c r="AY6263" i="10"/>
  <c r="AY6262" i="10"/>
  <c r="AY6261" i="10"/>
  <c r="AY6260" i="10"/>
  <c r="AY6259" i="10"/>
  <c r="AY6258" i="10"/>
  <c r="AY6257" i="10"/>
  <c r="AY6256" i="10"/>
  <c r="AY6255" i="10"/>
  <c r="AY6254" i="10"/>
  <c r="AY6253" i="10"/>
  <c r="AY6252" i="10"/>
  <c r="AY6251" i="10"/>
  <c r="AY6250" i="10"/>
  <c r="AY6249" i="10"/>
  <c r="AY6248" i="10"/>
  <c r="AY6247" i="10"/>
  <c r="AY6246" i="10"/>
  <c r="AY6245" i="10"/>
  <c r="AY6244" i="10"/>
  <c r="AY6243" i="10"/>
  <c r="AY6242" i="10"/>
  <c r="AY6241" i="10"/>
  <c r="AY6240" i="10"/>
  <c r="AY6239" i="10"/>
  <c r="AY6238" i="10"/>
  <c r="AY6237" i="10"/>
  <c r="AY6236" i="10"/>
  <c r="AY6235" i="10"/>
  <c r="AY6234" i="10"/>
  <c r="AY6233" i="10"/>
  <c r="AY6232" i="10"/>
  <c r="AY6231" i="10"/>
  <c r="AY6230" i="10"/>
  <c r="AY6229" i="10"/>
  <c r="AY6228" i="10"/>
  <c r="AY6227" i="10"/>
  <c r="AY6226" i="10"/>
  <c r="AY6225" i="10"/>
  <c r="AY6224" i="10"/>
  <c r="AY6223" i="10"/>
  <c r="AY6222" i="10"/>
  <c r="AY6221" i="10"/>
  <c r="AY6220" i="10"/>
  <c r="AY6219" i="10"/>
  <c r="AY6218" i="10"/>
  <c r="AY6217" i="10"/>
  <c r="AY6216" i="10"/>
  <c r="AY6215" i="10"/>
  <c r="AY6214" i="10"/>
  <c r="AY6213" i="10"/>
  <c r="AY6212" i="10"/>
  <c r="AY6211" i="10"/>
  <c r="AY6210" i="10"/>
  <c r="AY6209" i="10"/>
  <c r="AY6208" i="10"/>
  <c r="AY6207" i="10"/>
  <c r="AY6206" i="10"/>
  <c r="AY6205" i="10"/>
  <c r="AY6204" i="10"/>
  <c r="AY6203" i="10"/>
  <c r="AY6202" i="10"/>
  <c r="AY6201" i="10"/>
  <c r="AY6200" i="10"/>
  <c r="AY6199" i="10"/>
  <c r="AY6198" i="10"/>
  <c r="AY6197" i="10"/>
  <c r="AY6196" i="10"/>
  <c r="AY6195" i="10"/>
  <c r="AY6194" i="10"/>
  <c r="AY6193" i="10"/>
  <c r="AY6192" i="10"/>
  <c r="AY6191" i="10"/>
  <c r="AY6190" i="10"/>
  <c r="AY6189" i="10"/>
  <c r="AY6188" i="10"/>
  <c r="AY6187" i="10"/>
  <c r="AY6186" i="10"/>
  <c r="AY6185" i="10"/>
  <c r="AY6184" i="10"/>
  <c r="AY6183" i="10"/>
  <c r="AY6182" i="10"/>
  <c r="AY6181" i="10"/>
  <c r="AY6180" i="10"/>
  <c r="AY6179" i="10"/>
  <c r="AY6178" i="10"/>
  <c r="AY6177" i="10"/>
  <c r="AY6176" i="10"/>
  <c r="AY6175" i="10"/>
  <c r="AY6174" i="10"/>
  <c r="AY6173" i="10"/>
  <c r="AY6172" i="10"/>
  <c r="AY6171" i="10"/>
  <c r="AY6170" i="10"/>
  <c r="AY6169" i="10"/>
  <c r="AY6168" i="10"/>
  <c r="AY6167" i="10"/>
  <c r="AY6166" i="10"/>
  <c r="AY6165" i="10"/>
  <c r="AY6164" i="10"/>
  <c r="AY6163" i="10"/>
  <c r="AY6162" i="10"/>
  <c r="AY6161" i="10"/>
  <c r="AY6160" i="10"/>
  <c r="AY6159" i="10"/>
  <c r="AY6158" i="10"/>
  <c r="AY6157" i="10"/>
  <c r="AY6156" i="10"/>
  <c r="AY6155" i="10"/>
  <c r="AY6154" i="10"/>
  <c r="AY6153" i="10"/>
  <c r="AY6152" i="10"/>
  <c r="AY6151" i="10"/>
  <c r="AY6150" i="10"/>
  <c r="AY6149" i="10"/>
  <c r="AY6148" i="10"/>
  <c r="AY6147" i="10"/>
  <c r="AY6146" i="10"/>
  <c r="AY6145" i="10"/>
  <c r="AY6144" i="10"/>
  <c r="AY6143" i="10"/>
  <c r="AY6142" i="10"/>
  <c r="AY6141" i="10"/>
  <c r="AY6140" i="10"/>
  <c r="AY6139" i="10"/>
  <c r="AY6138" i="10"/>
  <c r="AY6137" i="10"/>
  <c r="AY6136" i="10"/>
  <c r="AY6135" i="10"/>
  <c r="AY6134" i="10"/>
  <c r="AY6133" i="10"/>
  <c r="AY6132" i="10"/>
  <c r="AY6131" i="10"/>
  <c r="AY6130" i="10"/>
  <c r="AY6129" i="10"/>
  <c r="AY6128" i="10"/>
  <c r="AY6127" i="10"/>
  <c r="AY6126" i="10"/>
  <c r="AY6125" i="10"/>
  <c r="AY6124" i="10"/>
  <c r="AY6123" i="10"/>
  <c r="AY6122" i="10"/>
  <c r="AY6121" i="10"/>
  <c r="AY6120" i="10"/>
  <c r="AY6119" i="10"/>
  <c r="AY6118" i="10"/>
  <c r="AY6117" i="10"/>
  <c r="AY6116" i="10"/>
  <c r="AY6115" i="10"/>
  <c r="AY6114" i="10"/>
  <c r="AY6113" i="10"/>
  <c r="AY6112" i="10"/>
  <c r="AY6111" i="10"/>
  <c r="AY6110" i="10"/>
  <c r="AY6109" i="10"/>
  <c r="AY6108" i="10"/>
  <c r="AY6107" i="10"/>
  <c r="AY6106" i="10"/>
  <c r="AY6105" i="10"/>
  <c r="AY6104" i="10"/>
  <c r="AY6103" i="10"/>
  <c r="AY6102" i="10"/>
  <c r="AY6101" i="10"/>
  <c r="AY6100" i="10"/>
  <c r="AY6099" i="10"/>
  <c r="AY6098" i="10"/>
  <c r="AY6097" i="10"/>
  <c r="AY6096" i="10"/>
  <c r="AY6095" i="10"/>
  <c r="AY6094" i="10"/>
  <c r="AY6093" i="10"/>
  <c r="AY6092" i="10"/>
  <c r="AY6091" i="10"/>
  <c r="AY6090" i="10"/>
  <c r="AY6089" i="10"/>
  <c r="AY6088" i="10"/>
  <c r="AY6087" i="10"/>
  <c r="AY6086" i="10"/>
  <c r="AY6085" i="10"/>
  <c r="AY6084" i="10"/>
  <c r="AY6083" i="10"/>
  <c r="AY6082" i="10"/>
  <c r="AY6081" i="10"/>
  <c r="AY6080" i="10"/>
  <c r="AY6079" i="10"/>
  <c r="AY6078" i="10"/>
  <c r="AY6077" i="10"/>
  <c r="AY6076" i="10"/>
  <c r="AY6075" i="10"/>
  <c r="AY6074" i="10"/>
  <c r="AY6073" i="10"/>
  <c r="AY6072" i="10"/>
  <c r="AY6071" i="10"/>
  <c r="AY6070" i="10"/>
  <c r="AY6069" i="10"/>
  <c r="AY6068" i="10"/>
  <c r="AY6067" i="10"/>
  <c r="AY6066" i="10"/>
  <c r="AY6065" i="10"/>
  <c r="AY6064" i="10"/>
  <c r="AY6063" i="10"/>
  <c r="AY6062" i="10"/>
  <c r="AY6061" i="10"/>
  <c r="AY6060" i="10"/>
  <c r="AY6059" i="10"/>
  <c r="AY6058" i="10"/>
  <c r="AY6057" i="10"/>
  <c r="AY6056" i="10"/>
  <c r="AY6055" i="10"/>
  <c r="AY6054" i="10"/>
  <c r="AY6053" i="10"/>
  <c r="AY6052" i="10"/>
  <c r="AY6051" i="10"/>
  <c r="AY6050" i="10"/>
  <c r="AY6049" i="10"/>
  <c r="AY6048" i="10"/>
  <c r="AY6047" i="10"/>
  <c r="AY6046" i="10"/>
  <c r="AY6045" i="10"/>
  <c r="AY6044" i="10"/>
  <c r="AY6043" i="10"/>
  <c r="AY6042" i="10"/>
  <c r="AY6041" i="10"/>
  <c r="AY6040" i="10"/>
  <c r="AY6039" i="10"/>
  <c r="AY6038" i="10"/>
  <c r="AY6037" i="10"/>
  <c r="AY6036" i="10"/>
  <c r="AY6035" i="10"/>
  <c r="AY6034" i="10"/>
  <c r="AY6033" i="10"/>
  <c r="AY6032" i="10"/>
  <c r="AY6031" i="10"/>
  <c r="AY6030" i="10"/>
  <c r="AY6029" i="10"/>
  <c r="AY6028" i="10"/>
  <c r="AY6027" i="10"/>
  <c r="AY6026" i="10"/>
  <c r="AY6025" i="10"/>
  <c r="AY6024" i="10"/>
  <c r="AY6023" i="10"/>
  <c r="AY6022" i="10"/>
  <c r="AY6021" i="10"/>
  <c r="AY6020" i="10"/>
  <c r="AY6019" i="10"/>
  <c r="AY6018" i="10"/>
  <c r="AY6017" i="10"/>
  <c r="AY6016" i="10"/>
  <c r="AY6015" i="10"/>
  <c r="AY6014" i="10"/>
  <c r="AY6013" i="10"/>
  <c r="AY6012" i="10"/>
  <c r="AY6011" i="10"/>
  <c r="AY6010" i="10"/>
  <c r="AY6009" i="10"/>
  <c r="AY6008" i="10"/>
  <c r="AY6007" i="10"/>
  <c r="AY6006" i="10"/>
  <c r="AY6005" i="10"/>
  <c r="AY6004" i="10"/>
  <c r="AY6003" i="10"/>
  <c r="AY6002" i="10"/>
  <c r="AY6001" i="10"/>
  <c r="AY6000" i="10"/>
  <c r="AY5999" i="10"/>
  <c r="AY5998" i="10"/>
  <c r="AY5997" i="10"/>
  <c r="AY5996" i="10"/>
  <c r="AY5995" i="10"/>
  <c r="AY5994" i="10"/>
  <c r="AY5993" i="10"/>
  <c r="AY5992" i="10"/>
  <c r="AY5991" i="10"/>
  <c r="AY5990" i="10"/>
  <c r="AY5989" i="10"/>
  <c r="AY5988" i="10"/>
  <c r="AY5987" i="10"/>
  <c r="AY5986" i="10"/>
  <c r="AY5985" i="10"/>
  <c r="AY5984" i="10"/>
  <c r="AY5983" i="10"/>
  <c r="AY5982" i="10"/>
  <c r="AY5981" i="10"/>
  <c r="AY5980" i="10"/>
  <c r="AY5979" i="10"/>
  <c r="AY5978" i="10"/>
  <c r="AY5977" i="10"/>
  <c r="AY5976" i="10"/>
  <c r="AY5975" i="10"/>
  <c r="AY5974" i="10"/>
  <c r="AY5973" i="10"/>
  <c r="AY5972" i="10"/>
  <c r="AY5971" i="10"/>
  <c r="AY5970" i="10"/>
  <c r="AY5969" i="10"/>
  <c r="AY5968" i="10"/>
  <c r="AY5967" i="10"/>
  <c r="AY5966" i="10"/>
  <c r="AY5965" i="10"/>
  <c r="AY5964" i="10"/>
  <c r="AY5963" i="10"/>
  <c r="AY5962" i="10"/>
  <c r="AY5961" i="10"/>
  <c r="AY5960" i="10"/>
  <c r="AY5959" i="10"/>
  <c r="AY5958" i="10"/>
  <c r="AY5957" i="10"/>
  <c r="AY5956" i="10"/>
  <c r="AY5955" i="10"/>
  <c r="AY5954" i="10"/>
  <c r="AY5953" i="10"/>
  <c r="AY5952" i="10"/>
  <c r="AY5951" i="10"/>
  <c r="AY5950" i="10"/>
  <c r="AY5949" i="10"/>
  <c r="AY5948" i="10"/>
  <c r="AY5947" i="10"/>
  <c r="AY5946" i="10"/>
  <c r="AY5945" i="10"/>
  <c r="AY5944" i="10"/>
  <c r="AY5943" i="10"/>
  <c r="AY5942" i="10"/>
  <c r="AY5941" i="10"/>
  <c r="AY5940" i="10"/>
  <c r="AY5939" i="10"/>
  <c r="AY5938" i="10"/>
  <c r="AY5937" i="10"/>
  <c r="AY5936" i="10"/>
  <c r="AY5935" i="10"/>
  <c r="AY5934" i="10"/>
  <c r="AY5933" i="10"/>
  <c r="AY5932" i="10"/>
  <c r="AY5931" i="10"/>
  <c r="AY5930" i="10"/>
  <c r="AY5929" i="10"/>
  <c r="AY5928" i="10"/>
  <c r="AY5927" i="10"/>
  <c r="AY5926" i="10"/>
  <c r="AY5925" i="10"/>
  <c r="AY5924" i="10"/>
  <c r="AY5923" i="10"/>
  <c r="AY5922" i="10"/>
  <c r="AY5921" i="10"/>
  <c r="AY5920" i="10"/>
  <c r="AY5919" i="10"/>
  <c r="AY5918" i="10"/>
  <c r="AY5917" i="10"/>
  <c r="AY5916" i="10"/>
  <c r="AY5915" i="10"/>
  <c r="AY5914" i="10"/>
  <c r="AY5913" i="10"/>
  <c r="AY5912" i="10"/>
  <c r="AY5911" i="10"/>
  <c r="AY5910" i="10"/>
  <c r="AY5909" i="10"/>
  <c r="AY5908" i="10"/>
  <c r="AY5907" i="10"/>
  <c r="AY5906" i="10"/>
  <c r="AY5905" i="10"/>
  <c r="AY5904" i="10"/>
  <c r="AY5903" i="10"/>
  <c r="AY5902" i="10"/>
  <c r="AY5901" i="10"/>
  <c r="AY5900" i="10"/>
  <c r="AY5899" i="10"/>
  <c r="AY5898" i="10"/>
  <c r="AY5897" i="10"/>
  <c r="AY5896" i="10"/>
  <c r="AY5895" i="10"/>
  <c r="AY5894" i="10"/>
  <c r="AY5893" i="10"/>
  <c r="AY5892" i="10"/>
  <c r="AY5891" i="10"/>
  <c r="AY5890" i="10"/>
  <c r="AY5889" i="10"/>
  <c r="AY5888" i="10"/>
  <c r="AY5887" i="10"/>
  <c r="AY5886" i="10"/>
  <c r="AY5885" i="10"/>
  <c r="AY5884" i="10"/>
  <c r="AY5883" i="10"/>
  <c r="AY5882" i="10"/>
  <c r="AY5881" i="10"/>
  <c r="AY5880" i="10"/>
  <c r="AY5879" i="10"/>
  <c r="AY5878" i="10"/>
  <c r="AY5877" i="10"/>
  <c r="AY5876" i="10"/>
  <c r="AY5875" i="10"/>
  <c r="AY5874" i="10"/>
  <c r="AY5873" i="10"/>
  <c r="AY5872" i="10"/>
  <c r="AY5871" i="10"/>
  <c r="AY5870" i="10"/>
  <c r="AY5869" i="10"/>
  <c r="AY5868" i="10"/>
  <c r="AY5867" i="10"/>
  <c r="AY5866" i="10"/>
  <c r="AY5865" i="10"/>
  <c r="AY5864" i="10"/>
  <c r="AY5863" i="10"/>
  <c r="AY5862" i="10"/>
  <c r="AY5861" i="10"/>
  <c r="AY5860" i="10"/>
  <c r="AY5859" i="10"/>
  <c r="AY5858" i="10"/>
  <c r="AY5857" i="10"/>
  <c r="AY5856" i="10"/>
  <c r="AY5855" i="10"/>
  <c r="AY5854" i="10"/>
  <c r="AY5853" i="10"/>
  <c r="AY5852" i="10"/>
  <c r="AY5851" i="10"/>
  <c r="AY5850" i="10"/>
  <c r="AY5849" i="10"/>
  <c r="AY5848" i="10"/>
  <c r="AY5847" i="10"/>
  <c r="AY5846" i="10"/>
  <c r="AY5845" i="10"/>
  <c r="AY5844" i="10"/>
  <c r="AY5843" i="10"/>
  <c r="AY5842" i="10"/>
  <c r="AY5841" i="10"/>
  <c r="AY5840" i="10"/>
  <c r="AY5839" i="10"/>
  <c r="AY5838" i="10"/>
  <c r="AY5837" i="10"/>
  <c r="AY5836" i="10"/>
  <c r="AY5835" i="10"/>
  <c r="AY5834" i="10"/>
  <c r="AY5833" i="10"/>
  <c r="AY5832" i="10"/>
  <c r="AY5831" i="10"/>
  <c r="AY5830" i="10"/>
  <c r="AY5829" i="10"/>
  <c r="AY5828" i="10"/>
  <c r="AY5827" i="10"/>
  <c r="AY5826" i="10"/>
  <c r="AY5825" i="10"/>
  <c r="AY5824" i="10"/>
  <c r="AY5823" i="10"/>
  <c r="AY5822" i="10"/>
  <c r="AY5821" i="10"/>
  <c r="AY5820" i="10"/>
  <c r="AY5819" i="10"/>
  <c r="AY5818" i="10"/>
  <c r="AY5817" i="10"/>
  <c r="AY5816" i="10"/>
  <c r="AY5815" i="10"/>
  <c r="AY5814" i="10"/>
  <c r="AY5813" i="10"/>
  <c r="AY5812" i="10"/>
  <c r="AY5811" i="10"/>
  <c r="AY5810" i="10"/>
  <c r="AY5809" i="10"/>
  <c r="AY5808" i="10"/>
  <c r="AY5807" i="10"/>
  <c r="AY5806" i="10"/>
  <c r="AY5805" i="10"/>
  <c r="AY5804" i="10"/>
  <c r="AY5803" i="10"/>
  <c r="AY5802" i="10"/>
  <c r="AY5801" i="10"/>
  <c r="AY5800" i="10"/>
  <c r="AY5799" i="10"/>
  <c r="AY5798" i="10"/>
  <c r="AY5797" i="10"/>
  <c r="AY5796" i="10"/>
  <c r="AY5795" i="10"/>
  <c r="AY5794" i="10"/>
  <c r="AY5793" i="10"/>
  <c r="AY5792" i="10"/>
  <c r="AY5791" i="10"/>
  <c r="AY5790" i="10"/>
  <c r="AY5789" i="10"/>
  <c r="AY5788" i="10"/>
  <c r="AY5787" i="10"/>
  <c r="AY5786" i="10"/>
  <c r="AY5785" i="10"/>
  <c r="AY5784" i="10"/>
  <c r="AY5783" i="10"/>
  <c r="AY5782" i="10"/>
  <c r="AY5781" i="10"/>
  <c r="AY5780" i="10"/>
  <c r="AY5779" i="10"/>
  <c r="AY5778" i="10"/>
  <c r="AY5777" i="10"/>
  <c r="AY5776" i="10"/>
  <c r="AY5775" i="10"/>
  <c r="AY5774" i="10"/>
  <c r="AY5773" i="10"/>
  <c r="AY5772" i="10"/>
  <c r="AY5771" i="10"/>
  <c r="AY5770" i="10"/>
  <c r="AY5769" i="10"/>
  <c r="AY5768" i="10"/>
  <c r="AY5767" i="10"/>
  <c r="AY5766" i="10"/>
  <c r="AY5765" i="10"/>
  <c r="AY5764" i="10"/>
  <c r="AY5763" i="10"/>
  <c r="AY5762" i="10"/>
  <c r="AY5761" i="10"/>
  <c r="AY5760" i="10"/>
  <c r="AY5759" i="10"/>
  <c r="AY5758" i="10"/>
  <c r="AY5757" i="10"/>
  <c r="AY5756" i="10"/>
  <c r="AY5755" i="10"/>
  <c r="AY5754" i="10"/>
  <c r="AY5753" i="10"/>
  <c r="AY5752" i="10"/>
  <c r="AY5751" i="10"/>
  <c r="AY5750" i="10"/>
  <c r="AY5749" i="10"/>
  <c r="AY5748" i="10"/>
  <c r="AY5747" i="10"/>
  <c r="AY5746" i="10"/>
  <c r="AY5745" i="10"/>
  <c r="AY5744" i="10"/>
  <c r="AY5743" i="10"/>
  <c r="AY5742" i="10"/>
  <c r="AY5741" i="10"/>
  <c r="AY5740" i="10"/>
  <c r="AY5739" i="10"/>
  <c r="AY5738" i="10"/>
  <c r="AY5737" i="10"/>
  <c r="AY5736" i="10"/>
  <c r="AY5735" i="10"/>
  <c r="AY5734" i="10"/>
  <c r="AY5733" i="10"/>
  <c r="AY5732" i="10"/>
  <c r="AY5731" i="10"/>
  <c r="AY5730" i="10"/>
  <c r="AY5729" i="10"/>
  <c r="AY5728" i="10"/>
  <c r="AY5727" i="10"/>
  <c r="AY5726" i="10"/>
  <c r="AY5725" i="10"/>
  <c r="AY5724" i="10"/>
  <c r="AY5723" i="10"/>
  <c r="AY5722" i="10"/>
  <c r="AY5721" i="10"/>
  <c r="AY5720" i="10"/>
  <c r="AY5719" i="10"/>
  <c r="AY5718" i="10"/>
  <c r="AY5717" i="10"/>
  <c r="AY5716" i="10"/>
  <c r="AY5715" i="10"/>
  <c r="AY5714" i="10"/>
  <c r="AY5713" i="10"/>
  <c r="AY5712" i="10"/>
  <c r="AY5711" i="10"/>
  <c r="AY5710" i="10"/>
  <c r="AY5709" i="10"/>
  <c r="AY5708" i="10"/>
  <c r="AY5707" i="10"/>
  <c r="AY5706" i="10"/>
  <c r="AY5705" i="10"/>
  <c r="AY5704" i="10"/>
  <c r="AY5703" i="10"/>
  <c r="AY5702" i="10"/>
  <c r="AY5701" i="10"/>
  <c r="AY5700" i="10"/>
  <c r="AY5699" i="10"/>
  <c r="AY5698" i="10"/>
  <c r="AY5697" i="10"/>
  <c r="AY5696" i="10"/>
  <c r="AY5695" i="10"/>
  <c r="AY5694" i="10"/>
  <c r="AY5693" i="10"/>
  <c r="AY5692" i="10"/>
  <c r="AY5691" i="10"/>
  <c r="AY5690" i="10"/>
  <c r="AY5689" i="10"/>
  <c r="AY5688" i="10"/>
  <c r="AY5687" i="10"/>
  <c r="AY5686" i="10"/>
  <c r="AY5685" i="10"/>
  <c r="AY5684" i="10"/>
  <c r="AY5683" i="10"/>
  <c r="AY5682" i="10"/>
  <c r="AY5681" i="10"/>
  <c r="AY5680" i="10"/>
  <c r="AY5679" i="10"/>
  <c r="AY5678" i="10"/>
  <c r="AY5677" i="10"/>
  <c r="AY5676" i="10"/>
  <c r="AY5675" i="10"/>
  <c r="AY5674" i="10"/>
  <c r="AY5673" i="10"/>
  <c r="AY5672" i="10"/>
  <c r="AY5671" i="10"/>
  <c r="AY5670" i="10"/>
  <c r="AY5669" i="10"/>
  <c r="AY5668" i="10"/>
  <c r="AY5667" i="10"/>
  <c r="AY5666" i="10"/>
  <c r="AY5665" i="10"/>
  <c r="AY5664" i="10"/>
  <c r="AY5663" i="10"/>
  <c r="AY5662" i="10"/>
  <c r="AY5661" i="10"/>
  <c r="AY5660" i="10"/>
  <c r="AY5659" i="10"/>
  <c r="AY5658" i="10"/>
  <c r="AY5657" i="10"/>
  <c r="AY5656" i="10"/>
  <c r="AY5655" i="10"/>
  <c r="AY5654" i="10"/>
  <c r="AY5653" i="10"/>
  <c r="AY5652" i="10"/>
  <c r="AY5651" i="10"/>
  <c r="AY5650" i="10"/>
  <c r="AY5649" i="10"/>
  <c r="AY5648" i="10"/>
  <c r="AY5647" i="10"/>
  <c r="AY5646" i="10"/>
  <c r="AY5645" i="10"/>
  <c r="AY5644" i="10"/>
  <c r="AY5643" i="10"/>
  <c r="AY5642" i="10"/>
  <c r="AY5641" i="10"/>
  <c r="AY5640" i="10"/>
  <c r="AY5639" i="10"/>
  <c r="AY5638" i="10"/>
  <c r="AY5637" i="10"/>
  <c r="AY5636" i="10"/>
  <c r="AY5635" i="10"/>
  <c r="AY5634" i="10"/>
  <c r="AY5633" i="10"/>
  <c r="AY5632" i="10"/>
  <c r="AY5631" i="10"/>
  <c r="AY5630" i="10"/>
  <c r="AY5629" i="10"/>
  <c r="AY5628" i="10"/>
  <c r="AY5627" i="10"/>
  <c r="AY5626" i="10"/>
  <c r="AY5625" i="10"/>
  <c r="AY5624" i="10"/>
  <c r="AY5623" i="10"/>
  <c r="AY5622" i="10"/>
  <c r="AY5621" i="10"/>
  <c r="AY5620" i="10"/>
  <c r="AY5619" i="10"/>
  <c r="AY5618" i="10"/>
  <c r="AY5617" i="10"/>
  <c r="AY5616" i="10"/>
  <c r="AY5615" i="10"/>
  <c r="AY5614" i="10"/>
  <c r="AY5613" i="10"/>
  <c r="AY5612" i="10"/>
  <c r="AY5611" i="10"/>
  <c r="AY5610" i="10"/>
  <c r="AY5609" i="10"/>
  <c r="AY5608" i="10"/>
  <c r="AY5607" i="10"/>
  <c r="AY5606" i="10"/>
  <c r="AY5605" i="10"/>
  <c r="AY5604" i="10"/>
  <c r="AY5603" i="10"/>
  <c r="AY5602" i="10"/>
  <c r="AY5601" i="10"/>
  <c r="AY5600" i="10"/>
  <c r="AY5599" i="10"/>
  <c r="AY5598" i="10"/>
  <c r="AY5597" i="10"/>
  <c r="AY5596" i="10"/>
  <c r="AY5595" i="10"/>
  <c r="AY5594" i="10"/>
  <c r="AY5593" i="10"/>
  <c r="AY5592" i="10"/>
  <c r="AY5591" i="10"/>
  <c r="AY5590" i="10"/>
  <c r="AY5589" i="10"/>
  <c r="AY5588" i="10"/>
  <c r="AY5587" i="10"/>
  <c r="AY5586" i="10"/>
  <c r="AY5585" i="10"/>
  <c r="AY5584" i="10"/>
  <c r="AY5583" i="10"/>
  <c r="AY5582" i="10"/>
  <c r="AY5581" i="10"/>
  <c r="AY5580" i="10"/>
  <c r="AY5579" i="10"/>
  <c r="AY5578" i="10"/>
  <c r="AY5577" i="10"/>
  <c r="AY5576" i="10"/>
  <c r="AY5575" i="10"/>
  <c r="AY5574" i="10"/>
  <c r="AY5573" i="10"/>
  <c r="AY5572" i="10"/>
  <c r="AY5571" i="10"/>
  <c r="AY5570" i="10"/>
  <c r="AY5569" i="10"/>
  <c r="AY5568" i="10"/>
  <c r="AY5567" i="10"/>
  <c r="AY5566" i="10"/>
  <c r="AY5565" i="10"/>
  <c r="AY5564" i="10"/>
  <c r="AY5563" i="10"/>
  <c r="AY5562" i="10"/>
  <c r="AY5561" i="10"/>
  <c r="AY5560" i="10"/>
  <c r="AY5559" i="10"/>
  <c r="AY5558" i="10"/>
  <c r="AY5557" i="10"/>
  <c r="AY5556" i="10"/>
  <c r="AY5555" i="10"/>
  <c r="AY5554" i="10"/>
  <c r="AY5553" i="10"/>
  <c r="AY5552" i="10"/>
  <c r="AY5551" i="10"/>
  <c r="AY5550" i="10"/>
  <c r="AY5549" i="10"/>
  <c r="AY5548" i="10"/>
  <c r="AY5547" i="10"/>
  <c r="AY5546" i="10"/>
  <c r="AY5545" i="10"/>
  <c r="AY5544" i="10"/>
  <c r="AY5543" i="10"/>
  <c r="AY5542" i="10"/>
  <c r="AY5541" i="10"/>
  <c r="AY5540" i="10"/>
  <c r="AY5539" i="10"/>
  <c r="AY5538" i="10"/>
  <c r="AY5537" i="10"/>
  <c r="AY5536" i="10"/>
  <c r="AY5535" i="10"/>
  <c r="AY5534" i="10"/>
  <c r="AY5533" i="10"/>
  <c r="AY5532" i="10"/>
  <c r="AY5531" i="10"/>
  <c r="AY5530" i="10"/>
  <c r="AY5529" i="10"/>
  <c r="AY5528" i="10"/>
  <c r="AY5527" i="10"/>
  <c r="AY5526" i="10"/>
  <c r="AY5525" i="10"/>
  <c r="AY5524" i="10"/>
  <c r="AY5523" i="10"/>
  <c r="AY5522" i="10"/>
  <c r="AY5521" i="10"/>
  <c r="AY5520" i="10"/>
  <c r="AY5519" i="10"/>
  <c r="AY5518" i="10"/>
  <c r="AY5517" i="10"/>
  <c r="AY5516" i="10"/>
  <c r="AY5515" i="10"/>
  <c r="AY5514" i="10"/>
  <c r="AY5513" i="10"/>
  <c r="AY5512" i="10"/>
  <c r="AY5511" i="10"/>
  <c r="AY5510" i="10"/>
  <c r="AY5509" i="10"/>
  <c r="AY5508" i="10"/>
  <c r="AY5507" i="10"/>
  <c r="AY5506" i="10"/>
  <c r="AY5505" i="10"/>
  <c r="AY5504" i="10"/>
  <c r="AY5503" i="10"/>
  <c r="AY5502" i="10"/>
  <c r="AY5501" i="10"/>
  <c r="AY5500" i="10"/>
  <c r="AY5499" i="10"/>
  <c r="AY5498" i="10"/>
  <c r="AY5497" i="10"/>
  <c r="AY5496" i="10"/>
  <c r="AY5495" i="10"/>
  <c r="AY5494" i="10"/>
  <c r="AY5493" i="10"/>
  <c r="AY5492" i="10"/>
  <c r="AY5491" i="10"/>
  <c r="AY5490" i="10"/>
  <c r="AY5489" i="10"/>
  <c r="AY5488" i="10"/>
  <c r="AY5487" i="10"/>
  <c r="AY5486" i="10"/>
  <c r="AY5485" i="10"/>
  <c r="AY5484" i="10"/>
  <c r="AY5483" i="10"/>
  <c r="AY5482" i="10"/>
  <c r="AY5481" i="10"/>
  <c r="AY5480" i="10"/>
  <c r="AY5479" i="10"/>
  <c r="AY5478" i="10"/>
  <c r="AY5477" i="10"/>
  <c r="AY5476" i="10"/>
  <c r="AY5475" i="10"/>
  <c r="AY5474" i="10"/>
  <c r="AY5473" i="10"/>
  <c r="AY5472" i="10"/>
  <c r="AY5471" i="10"/>
  <c r="AY5470" i="10"/>
  <c r="AY5469" i="10"/>
  <c r="AY5468" i="10"/>
  <c r="AY5467" i="10"/>
  <c r="AY5466" i="10"/>
  <c r="AY5465" i="10"/>
  <c r="AY5464" i="10"/>
  <c r="AY5463" i="10"/>
  <c r="AY5462" i="10"/>
  <c r="AY5461" i="10"/>
  <c r="AY5460" i="10"/>
  <c r="AY5459" i="10"/>
  <c r="AY5458" i="10"/>
  <c r="AY5457" i="10"/>
  <c r="AY5456" i="10"/>
  <c r="AY5455" i="10"/>
  <c r="AY5454" i="10"/>
  <c r="AY5453" i="10"/>
  <c r="AY5452" i="10"/>
  <c r="AY5451" i="10"/>
  <c r="AY5450" i="10"/>
  <c r="AY5449" i="10"/>
  <c r="AY5448" i="10"/>
  <c r="AY5447" i="10"/>
  <c r="AY5446" i="10"/>
  <c r="AY5445" i="10"/>
  <c r="AY5444" i="10"/>
  <c r="AY5443" i="10"/>
  <c r="AY5442" i="10"/>
  <c r="AY5441" i="10"/>
  <c r="AY5440" i="10"/>
  <c r="AY5439" i="10"/>
  <c r="AY5438" i="10"/>
  <c r="AY5437" i="10"/>
  <c r="AY5436" i="10"/>
  <c r="AY5435" i="10"/>
  <c r="AY5434" i="10"/>
  <c r="AY5433" i="10"/>
  <c r="AY5432" i="10"/>
  <c r="AY5431" i="10"/>
  <c r="AY5430" i="10"/>
  <c r="AY5429" i="10"/>
  <c r="AY5428" i="10"/>
  <c r="AY5427" i="10"/>
  <c r="AY5426" i="10"/>
  <c r="AY5425" i="10"/>
  <c r="AY5424" i="10"/>
  <c r="AY5423" i="10"/>
  <c r="AY5422" i="10"/>
  <c r="AY5421" i="10"/>
  <c r="AY5420" i="10"/>
  <c r="AY5419" i="10"/>
  <c r="AY5418" i="10"/>
  <c r="AY5417" i="10"/>
  <c r="AY5416" i="10"/>
  <c r="AY5415" i="10"/>
  <c r="AY5414" i="10"/>
  <c r="AY5413" i="10"/>
  <c r="AY5412" i="10"/>
  <c r="AY5411" i="10"/>
  <c r="AY5410" i="10"/>
  <c r="AY5409" i="10"/>
  <c r="AY5408" i="10"/>
  <c r="AY5407" i="10"/>
  <c r="AY5406" i="10"/>
  <c r="AY5405" i="10"/>
  <c r="AY5404" i="10"/>
  <c r="AY5403" i="10"/>
  <c r="AY5402" i="10"/>
  <c r="AY5401" i="10"/>
  <c r="AY5400" i="10"/>
  <c r="AY5399" i="10"/>
  <c r="AY5398" i="10"/>
  <c r="AY5397" i="10"/>
  <c r="AY5396" i="10"/>
  <c r="AY5395" i="10"/>
  <c r="AY5394" i="10"/>
  <c r="AY5393" i="10"/>
  <c r="AY5392" i="10"/>
  <c r="AY5391" i="10"/>
  <c r="AY5390" i="10"/>
  <c r="AY5389" i="10"/>
  <c r="AY5388" i="10"/>
  <c r="AY5387" i="10"/>
  <c r="AY5386" i="10"/>
  <c r="AY5385" i="10"/>
  <c r="AY5384" i="10"/>
  <c r="AY5383" i="10"/>
  <c r="AY5382" i="10"/>
  <c r="AY5381" i="10"/>
  <c r="AY5380" i="10"/>
  <c r="AY5379" i="10"/>
  <c r="AY5378" i="10"/>
  <c r="AY5377" i="10"/>
  <c r="AY5376" i="10"/>
  <c r="AY5375" i="10"/>
  <c r="AY5374" i="10"/>
  <c r="AY5373" i="10"/>
  <c r="AY5372" i="10"/>
  <c r="AY5371" i="10"/>
  <c r="AY5370" i="10"/>
  <c r="AY5369" i="10"/>
  <c r="AY5368" i="10"/>
  <c r="AY5367" i="10"/>
  <c r="AY5366" i="10"/>
  <c r="AY5365" i="10"/>
  <c r="AY5364" i="10"/>
  <c r="AY5363" i="10"/>
  <c r="AY5362" i="10"/>
  <c r="AY5361" i="10"/>
  <c r="AY5360" i="10"/>
  <c r="AY5359" i="10"/>
  <c r="AY5358" i="10"/>
  <c r="AY5357" i="10"/>
  <c r="AY5356" i="10"/>
  <c r="AY5355" i="10"/>
  <c r="AY5354" i="10"/>
  <c r="AY5353" i="10"/>
  <c r="AY5352" i="10"/>
  <c r="AY5351" i="10"/>
  <c r="AY5350" i="10"/>
  <c r="AY5349" i="10"/>
  <c r="AY5348" i="10"/>
  <c r="AY5347" i="10"/>
  <c r="AY5346" i="10"/>
  <c r="AY5345" i="10"/>
  <c r="AY5344" i="10"/>
  <c r="AY5343" i="10"/>
  <c r="AY5342" i="10"/>
  <c r="AY5341" i="10"/>
  <c r="AY5340" i="10"/>
  <c r="AY5339" i="10"/>
  <c r="AY5338" i="10"/>
  <c r="AY5337" i="10"/>
  <c r="AY5336" i="10"/>
  <c r="AY5335" i="10"/>
  <c r="AY5334" i="10"/>
  <c r="AY5333" i="10"/>
  <c r="AY5332" i="10"/>
  <c r="AY5331" i="10"/>
  <c r="AY5330" i="10"/>
  <c r="AY5329" i="10"/>
  <c r="AY5328" i="10"/>
  <c r="AY5327" i="10"/>
  <c r="AY5326" i="10"/>
  <c r="AY5325" i="10"/>
  <c r="AY5324" i="10"/>
  <c r="AY5323" i="10"/>
  <c r="AY5322" i="10"/>
  <c r="AY5321" i="10"/>
  <c r="AY5320" i="10"/>
  <c r="AY5319" i="10"/>
  <c r="AY5318" i="10"/>
  <c r="AY5317" i="10"/>
  <c r="AY5316" i="10"/>
  <c r="AY5315" i="10"/>
  <c r="AY5314" i="10"/>
  <c r="AY5313" i="10"/>
  <c r="AY5312" i="10"/>
  <c r="AY5311" i="10"/>
  <c r="AY5310" i="10"/>
  <c r="AY5309" i="10"/>
  <c r="AY5308" i="10"/>
  <c r="AY5307" i="10"/>
  <c r="AY5306" i="10"/>
  <c r="AY5305" i="10"/>
  <c r="AY5304" i="10"/>
  <c r="AY5303" i="10"/>
  <c r="AY5302" i="10"/>
  <c r="AY5301" i="10"/>
  <c r="AY5300" i="10"/>
  <c r="AY5299" i="10"/>
  <c r="AY5298" i="10"/>
  <c r="AY5297" i="10"/>
  <c r="AY5296" i="10"/>
  <c r="AY5295" i="10"/>
  <c r="AY5294" i="10"/>
  <c r="AY5293" i="10"/>
  <c r="AY5292" i="10"/>
  <c r="AY5291" i="10"/>
  <c r="AY5290" i="10"/>
  <c r="AY5289" i="10"/>
  <c r="AY5288" i="10"/>
  <c r="AY5287" i="10"/>
  <c r="AY5286" i="10"/>
  <c r="AY5285" i="10"/>
  <c r="AY5284" i="10"/>
  <c r="AY5283" i="10"/>
  <c r="AY5282" i="10"/>
  <c r="AY5281" i="10"/>
  <c r="AY5280" i="10"/>
  <c r="AY5279" i="10"/>
  <c r="AY5278" i="10"/>
  <c r="AY5277" i="10"/>
  <c r="AY5276" i="10"/>
  <c r="AY5275" i="10"/>
  <c r="AY5274" i="10"/>
  <c r="AY5273" i="10"/>
  <c r="AY5272" i="10"/>
  <c r="AY5271" i="10"/>
  <c r="AY5270" i="10"/>
  <c r="AY5269" i="10"/>
  <c r="AY5268" i="10"/>
  <c r="AY5267" i="10"/>
  <c r="AY5266" i="10"/>
  <c r="AY5265" i="10"/>
  <c r="AY5264" i="10"/>
  <c r="AY5263" i="10"/>
  <c r="AY5262" i="10"/>
  <c r="AY5261" i="10"/>
  <c r="AY5260" i="10"/>
  <c r="AY5259" i="10"/>
  <c r="AY5258" i="10"/>
  <c r="AY5257" i="10"/>
  <c r="AY5256" i="10"/>
  <c r="AY5255" i="10"/>
  <c r="AY5254" i="10"/>
  <c r="AY5253" i="10"/>
  <c r="AY5252" i="10"/>
  <c r="AY5251" i="10"/>
  <c r="AY5250" i="10"/>
  <c r="AY5249" i="10"/>
  <c r="AY5248" i="10"/>
  <c r="AY5247" i="10"/>
  <c r="AY5246" i="10"/>
  <c r="AY5245" i="10"/>
  <c r="AY5244" i="10"/>
  <c r="AY5243" i="10"/>
  <c r="AY5242" i="10"/>
  <c r="AY5241" i="10"/>
  <c r="AY5240" i="10"/>
  <c r="AY5239" i="10"/>
  <c r="AY5238" i="10"/>
  <c r="AY5237" i="10"/>
  <c r="AY5236" i="10"/>
  <c r="AY5235" i="10"/>
  <c r="AY5234" i="10"/>
  <c r="AY5233" i="10"/>
  <c r="AY5232" i="10"/>
  <c r="AY5231" i="10"/>
  <c r="AY5230" i="10"/>
  <c r="AY5229" i="10"/>
  <c r="AY5228" i="10"/>
  <c r="AY5227" i="10"/>
  <c r="AY5226" i="10"/>
  <c r="AY5225" i="10"/>
  <c r="AY5224" i="10"/>
  <c r="AY5223" i="10"/>
  <c r="AY5222" i="10"/>
  <c r="AY5221" i="10"/>
  <c r="AY5220" i="10"/>
  <c r="AY5219" i="10"/>
  <c r="AY5218" i="10"/>
  <c r="AY5217" i="10"/>
  <c r="AY5216" i="10"/>
  <c r="AY5215" i="10"/>
  <c r="AY5214" i="10"/>
  <c r="AY5213" i="10"/>
  <c r="AY5212" i="10"/>
  <c r="AY5211" i="10"/>
  <c r="AY5210" i="10"/>
  <c r="AY5209" i="10"/>
  <c r="AY5208" i="10"/>
  <c r="AY5207" i="10"/>
  <c r="AY5206" i="10"/>
  <c r="AY5205" i="10"/>
  <c r="AY5204" i="10"/>
  <c r="AY5203" i="10"/>
  <c r="AY5202" i="10"/>
  <c r="AY5201" i="10"/>
  <c r="AY5200" i="10"/>
  <c r="AY5199" i="10"/>
  <c r="AY5198" i="10"/>
  <c r="AY5197" i="10"/>
  <c r="AY5196" i="10"/>
  <c r="AY5195" i="10"/>
  <c r="AY5194" i="10"/>
  <c r="AY5193" i="10"/>
  <c r="AY5192" i="10"/>
  <c r="AY5191" i="10"/>
  <c r="AY5190" i="10"/>
  <c r="AY5189" i="10"/>
  <c r="AY5188" i="10"/>
  <c r="AY5187" i="10"/>
  <c r="AY5186" i="10"/>
  <c r="AY5185" i="10"/>
  <c r="AY5184" i="10"/>
  <c r="AY5183" i="10"/>
  <c r="AY5182" i="10"/>
  <c r="AY5181" i="10"/>
  <c r="AY5180" i="10"/>
  <c r="AY5179" i="10"/>
  <c r="AY5178" i="10"/>
  <c r="AY5177" i="10"/>
  <c r="AY5176" i="10"/>
  <c r="AY5175" i="10"/>
  <c r="AY5174" i="10"/>
  <c r="AY5173" i="10"/>
  <c r="AY5172" i="10"/>
  <c r="AY5171" i="10"/>
  <c r="AY5170" i="10"/>
  <c r="AY5169" i="10"/>
  <c r="AY5168" i="10"/>
  <c r="AY5167" i="10"/>
  <c r="AY5166" i="10"/>
  <c r="AY5165" i="10"/>
  <c r="AY5164" i="10"/>
  <c r="AY5163" i="10"/>
  <c r="AY5162" i="10"/>
  <c r="AY5161" i="10"/>
  <c r="AY5160" i="10"/>
  <c r="AY5159" i="10"/>
  <c r="AY5158" i="10"/>
  <c r="AY5157" i="10"/>
  <c r="AY5156" i="10"/>
  <c r="AY5155" i="10"/>
  <c r="AY5154" i="10"/>
  <c r="AY5153" i="10"/>
  <c r="AY5152" i="10"/>
  <c r="AY5151" i="10"/>
  <c r="AY5150" i="10"/>
  <c r="AY5149" i="10"/>
  <c r="AY5148" i="10"/>
  <c r="AY5147" i="10"/>
  <c r="AY5146" i="10"/>
  <c r="AY5145" i="10"/>
  <c r="AY5144" i="10"/>
  <c r="AY5143" i="10"/>
  <c r="AY5142" i="10"/>
  <c r="AY5141" i="10"/>
  <c r="AY5140" i="10"/>
  <c r="AY5139" i="10"/>
  <c r="AY5138" i="10"/>
  <c r="AY5137" i="10"/>
  <c r="AY5136" i="10"/>
  <c r="AY5135" i="10"/>
  <c r="AY5134" i="10"/>
  <c r="AY5133" i="10"/>
  <c r="AY5132" i="10"/>
  <c r="AY5131" i="10"/>
  <c r="AY5130" i="10"/>
  <c r="AY5129" i="10"/>
  <c r="AY5128" i="10"/>
  <c r="AY5127" i="10"/>
  <c r="AY5126" i="10"/>
  <c r="AY5125" i="10"/>
  <c r="AY5124" i="10"/>
  <c r="AY5123" i="10"/>
  <c r="AY5122" i="10"/>
  <c r="AY5121" i="10"/>
  <c r="AY5120" i="10"/>
  <c r="AY5119" i="10"/>
  <c r="AY5118" i="10"/>
  <c r="AY5117" i="10"/>
  <c r="AY5116" i="10"/>
  <c r="AY5115" i="10"/>
  <c r="AY5114" i="10"/>
  <c r="AY5113" i="10"/>
  <c r="AY5112" i="10"/>
  <c r="AY5111" i="10"/>
  <c r="AY5110" i="10"/>
  <c r="AY5109" i="10"/>
  <c r="AY5108" i="10"/>
  <c r="AY5107" i="10"/>
  <c r="AY5106" i="10"/>
  <c r="AY5105" i="10"/>
  <c r="AY5104" i="10"/>
  <c r="AY5103" i="10"/>
  <c r="AY5102" i="10"/>
  <c r="AY5101" i="10"/>
  <c r="AY5100" i="10"/>
  <c r="AY5099" i="10"/>
  <c r="AY5098" i="10"/>
  <c r="AY5097" i="10"/>
  <c r="AY5096" i="10"/>
  <c r="AY5095" i="10"/>
  <c r="AY5094" i="10"/>
  <c r="AY5093" i="10"/>
  <c r="AY5092" i="10"/>
  <c r="AY5091" i="10"/>
  <c r="AY5090" i="10"/>
  <c r="AY5089" i="10"/>
  <c r="AY5088" i="10"/>
  <c r="AY5087" i="10"/>
  <c r="AY5086" i="10"/>
  <c r="AY5085" i="10"/>
  <c r="AY5084" i="10"/>
  <c r="AY5083" i="10"/>
  <c r="AY5082" i="10"/>
  <c r="AY5081" i="10"/>
  <c r="AY5080" i="10"/>
  <c r="AY5079" i="10"/>
  <c r="AY5078" i="10"/>
  <c r="AY5077" i="10"/>
  <c r="AY5076" i="10"/>
  <c r="AY5075" i="10"/>
  <c r="AY5074" i="10"/>
  <c r="AY5073" i="10"/>
  <c r="AY5072" i="10"/>
  <c r="AY5071" i="10"/>
  <c r="AY5070" i="10"/>
  <c r="AY5069" i="10"/>
  <c r="AY5068" i="10"/>
  <c r="AY5067" i="10"/>
  <c r="AY5066" i="10"/>
  <c r="AY5065" i="10"/>
  <c r="AY5064" i="10"/>
  <c r="AY5063" i="10"/>
  <c r="AY5062" i="10"/>
  <c r="AY5061" i="10"/>
  <c r="AY5060" i="10"/>
  <c r="AY5059" i="10"/>
  <c r="AY5058" i="10"/>
  <c r="AY5057" i="10"/>
  <c r="AY5056" i="10"/>
  <c r="AY5055" i="10"/>
  <c r="AY5054" i="10"/>
  <c r="AY5053" i="10"/>
  <c r="AY5052" i="10"/>
  <c r="AY5051" i="10"/>
  <c r="AY5050" i="10"/>
  <c r="AY5049" i="10"/>
  <c r="AY5048" i="10"/>
  <c r="AY5047" i="10"/>
  <c r="AY5046" i="10"/>
  <c r="AY5045" i="10"/>
  <c r="AY5044" i="10"/>
  <c r="AY5043" i="10"/>
  <c r="AY5042" i="10"/>
  <c r="AY5041" i="10"/>
  <c r="AY5040" i="10"/>
  <c r="AY5039" i="10"/>
  <c r="AY5038" i="10"/>
  <c r="AY5037" i="10"/>
  <c r="AY5036" i="10"/>
  <c r="AY5035" i="10"/>
  <c r="AY5034" i="10"/>
  <c r="AY5033" i="10"/>
  <c r="AY5032" i="10"/>
  <c r="AY5031" i="10"/>
  <c r="AY5030" i="10"/>
  <c r="AY5029" i="10"/>
  <c r="AY5028" i="10"/>
  <c r="AY5027" i="10"/>
  <c r="AY5026" i="10"/>
  <c r="AY5025" i="10"/>
  <c r="AY5024" i="10"/>
  <c r="AY5023" i="10"/>
  <c r="AY5022" i="10"/>
  <c r="AY5021" i="10"/>
  <c r="AY5020" i="10"/>
  <c r="AY5019" i="10"/>
  <c r="AY5018" i="10"/>
  <c r="AY5017" i="10"/>
  <c r="AY5016" i="10"/>
  <c r="AY5015" i="10"/>
  <c r="AY5014" i="10"/>
  <c r="AY5013" i="10"/>
  <c r="AY5012" i="10"/>
  <c r="AY5011" i="10"/>
  <c r="AY5010" i="10"/>
  <c r="AY5009" i="10"/>
  <c r="AY5008" i="10"/>
  <c r="AY5007" i="10"/>
  <c r="AY5006" i="10"/>
  <c r="AY5005" i="10"/>
  <c r="AY5004" i="10"/>
  <c r="AY5003" i="10"/>
  <c r="AY5002" i="10"/>
  <c r="AY5001" i="10"/>
  <c r="AY5000" i="10"/>
  <c r="AY4999" i="10"/>
  <c r="AY4998" i="10"/>
  <c r="AY4997" i="10"/>
  <c r="AY4996" i="10"/>
  <c r="AY4995" i="10"/>
  <c r="AY4994" i="10"/>
  <c r="AY4993" i="10"/>
  <c r="AY4992" i="10"/>
  <c r="AY4991" i="10"/>
  <c r="AY4990" i="10"/>
  <c r="AY4989" i="10"/>
  <c r="AY4988" i="10"/>
  <c r="AY4987" i="10"/>
  <c r="AY4986" i="10"/>
  <c r="AY4985" i="10"/>
  <c r="AY4984" i="10"/>
  <c r="AY4983" i="10"/>
  <c r="AY4982" i="10"/>
  <c r="AY4981" i="10"/>
  <c r="AY4980" i="10"/>
  <c r="AY4979" i="10"/>
  <c r="AY4978" i="10"/>
  <c r="AY4977" i="10"/>
  <c r="AY4976" i="10"/>
  <c r="AY4975" i="10"/>
  <c r="AY4974" i="10"/>
  <c r="AY4973" i="10"/>
  <c r="AY4972" i="10"/>
  <c r="AY4971" i="10"/>
  <c r="AY4970" i="10"/>
  <c r="AY4969" i="10"/>
  <c r="AY4968" i="10"/>
  <c r="AY4967" i="10"/>
  <c r="AY4966" i="10"/>
  <c r="AY4965" i="10"/>
  <c r="AY4964" i="10"/>
  <c r="AY4963" i="10"/>
  <c r="AY4962" i="10"/>
  <c r="AY4961" i="10"/>
  <c r="AY4960" i="10"/>
  <c r="AY4959" i="10"/>
  <c r="AY4958" i="10"/>
  <c r="AY4957" i="10"/>
  <c r="AY4956" i="10"/>
  <c r="AY4955" i="10"/>
  <c r="AY4954" i="10"/>
  <c r="AY4953" i="10"/>
  <c r="AY4952" i="10"/>
  <c r="AY4951" i="10"/>
  <c r="AY4950" i="10"/>
  <c r="AY4949" i="10"/>
  <c r="AY4948" i="10"/>
  <c r="AY4947" i="10"/>
  <c r="AY4946" i="10"/>
  <c r="AY4945" i="10"/>
  <c r="AY4944" i="10"/>
  <c r="AY4943" i="10"/>
  <c r="AY4942" i="10"/>
  <c r="AY4941" i="10"/>
  <c r="AY4940" i="10"/>
  <c r="AY4939" i="10"/>
  <c r="AY4938" i="10"/>
  <c r="AY4937" i="10"/>
  <c r="AY4936" i="10"/>
  <c r="AY4935" i="10"/>
  <c r="AY4934" i="10"/>
  <c r="AY4933" i="10"/>
  <c r="AY4932" i="10"/>
  <c r="AY4931" i="10"/>
  <c r="AY4930" i="10"/>
  <c r="AY4929" i="10"/>
  <c r="AY4928" i="10"/>
  <c r="AY4927" i="10"/>
  <c r="AY4926" i="10"/>
  <c r="AY4925" i="10"/>
  <c r="AY4924" i="10"/>
  <c r="AY4923" i="10"/>
  <c r="AY4922" i="10"/>
  <c r="AY4921" i="10"/>
  <c r="AY4920" i="10"/>
  <c r="AY4919" i="10"/>
  <c r="AY4918" i="10"/>
  <c r="AY4917" i="10"/>
  <c r="AY4916" i="10"/>
  <c r="AY4915" i="10"/>
  <c r="AY4914" i="10"/>
  <c r="AY4913" i="10"/>
  <c r="AY4912" i="10"/>
  <c r="AY4911" i="10"/>
  <c r="AY4910" i="10"/>
  <c r="AY4909" i="10"/>
  <c r="AY4908" i="10"/>
  <c r="AY4907" i="10"/>
  <c r="AY4906" i="10"/>
  <c r="AY4905" i="10"/>
  <c r="AY4904" i="10"/>
  <c r="AY4903" i="10"/>
  <c r="AY4902" i="10"/>
  <c r="AY4901" i="10"/>
  <c r="AY4900" i="10"/>
  <c r="AY4899" i="10"/>
  <c r="AY4898" i="10"/>
  <c r="AY4897" i="10"/>
  <c r="AY4896" i="10"/>
  <c r="AY4895" i="10"/>
  <c r="AY4894" i="10"/>
  <c r="AY4893" i="10"/>
  <c r="AY4892" i="10"/>
  <c r="AY4891" i="10"/>
  <c r="AY4890" i="10"/>
  <c r="AY4889" i="10"/>
  <c r="AY4888" i="10"/>
  <c r="AY4887" i="10"/>
  <c r="AY4886" i="10"/>
  <c r="AY4885" i="10"/>
  <c r="AY4884" i="10"/>
  <c r="AY4883" i="10"/>
  <c r="AY4882" i="10"/>
  <c r="AY4881" i="10"/>
  <c r="AY4880" i="10"/>
  <c r="AY4879" i="10"/>
  <c r="AY4878" i="10"/>
  <c r="AY4877" i="10"/>
  <c r="AY4876" i="10"/>
  <c r="AY4875" i="10"/>
  <c r="AY4874" i="10"/>
  <c r="AY4873" i="10"/>
  <c r="AY4872" i="10"/>
  <c r="AY4871" i="10"/>
  <c r="AY4870" i="10"/>
  <c r="AY4869" i="10"/>
  <c r="AY4868" i="10"/>
  <c r="AY4867" i="10"/>
  <c r="AY4866" i="10"/>
  <c r="AY4865" i="10"/>
  <c r="AY4864" i="10"/>
  <c r="AY4863" i="10"/>
  <c r="AY4862" i="10"/>
  <c r="AY4861" i="10"/>
  <c r="AY4860" i="10"/>
  <c r="AY4859" i="10"/>
  <c r="AY4858" i="10"/>
  <c r="AY4857" i="10"/>
  <c r="AY4856" i="10"/>
  <c r="AY4855" i="10"/>
  <c r="AY4854" i="10"/>
  <c r="AY4853" i="10"/>
  <c r="AY4852" i="10"/>
  <c r="AY4851" i="10"/>
  <c r="AY4850" i="10"/>
  <c r="AY4849" i="10"/>
  <c r="AY4848" i="10"/>
  <c r="AY4847" i="10"/>
  <c r="AY4846" i="10"/>
  <c r="AY4845" i="10"/>
  <c r="AY4844" i="10"/>
  <c r="AY4843" i="10"/>
  <c r="AY4842" i="10"/>
  <c r="AY4841" i="10"/>
  <c r="AY4840" i="10"/>
  <c r="AY4839" i="10"/>
  <c r="AY4838" i="10"/>
  <c r="AY4837" i="10"/>
  <c r="AY4836" i="10"/>
  <c r="AY4835" i="10"/>
  <c r="AY4834" i="10"/>
  <c r="AY4833" i="10"/>
  <c r="AY4832" i="10"/>
  <c r="AY4831" i="10"/>
  <c r="AY4830" i="10"/>
  <c r="AY4829" i="10"/>
  <c r="AY4828" i="10"/>
  <c r="AY4827" i="10"/>
  <c r="AY4826" i="10"/>
  <c r="AY4825" i="10"/>
  <c r="AY4824" i="10"/>
  <c r="AY4823" i="10"/>
  <c r="AY4822" i="10"/>
  <c r="AY4821" i="10"/>
  <c r="AY4820" i="10"/>
  <c r="AY4819" i="10"/>
  <c r="AY4818" i="10"/>
  <c r="AY4817" i="10"/>
  <c r="AY4816" i="10"/>
  <c r="AY4815" i="10"/>
  <c r="AY4814" i="10"/>
  <c r="AY4813" i="10"/>
  <c r="AY4812" i="10"/>
  <c r="AY4811" i="10"/>
  <c r="AY4810" i="10"/>
  <c r="AY4809" i="10"/>
  <c r="AY4808" i="10"/>
  <c r="AY4807" i="10"/>
  <c r="AY4806" i="10"/>
  <c r="AY4805" i="10"/>
  <c r="AY4804" i="10"/>
  <c r="AY4803" i="10"/>
  <c r="AY4802" i="10"/>
  <c r="AY4801" i="10"/>
  <c r="AY4800" i="10"/>
  <c r="AY4799" i="10"/>
  <c r="AY4798" i="10"/>
  <c r="AY4797" i="10"/>
  <c r="AY4796" i="10"/>
  <c r="AY4795" i="10"/>
  <c r="AY4794" i="10"/>
  <c r="AY4793" i="10"/>
  <c r="AY4792" i="10"/>
  <c r="AY4791" i="10"/>
  <c r="AY4790" i="10"/>
  <c r="AY4789" i="10"/>
  <c r="AY4788" i="10"/>
  <c r="AY4787" i="10"/>
  <c r="AY4786" i="10"/>
  <c r="AY4785" i="10"/>
  <c r="AY4784" i="10"/>
  <c r="AY4783" i="10"/>
  <c r="AY4782" i="10"/>
  <c r="AY4781" i="10"/>
  <c r="AY4780" i="10"/>
  <c r="AY4779" i="10"/>
  <c r="AY4778" i="10"/>
  <c r="AY4777" i="10"/>
  <c r="AY4776" i="10"/>
  <c r="AY4775" i="10"/>
  <c r="AY4774" i="10"/>
  <c r="AY4773" i="10"/>
  <c r="AY4772" i="10"/>
  <c r="AY4771" i="10"/>
  <c r="AY4770" i="10"/>
  <c r="AY4769" i="10"/>
  <c r="AY4768" i="10"/>
  <c r="AY4767" i="10"/>
  <c r="AY4766" i="10"/>
  <c r="AY4765" i="10"/>
  <c r="AY4764" i="10"/>
  <c r="AY4763" i="10"/>
  <c r="AY4762" i="10"/>
  <c r="AY4761" i="10"/>
  <c r="AY4760" i="10"/>
  <c r="AY4759" i="10"/>
  <c r="AY4758" i="10"/>
  <c r="AY4757" i="10"/>
  <c r="AY4756" i="10"/>
  <c r="AY4755" i="10"/>
  <c r="AY4754" i="10"/>
  <c r="AY4753" i="10"/>
  <c r="AY4752" i="10"/>
  <c r="AY4751" i="10"/>
  <c r="AY4750" i="10"/>
  <c r="AY4749" i="10"/>
  <c r="AY4748" i="10"/>
  <c r="AY4747" i="10"/>
  <c r="AY4746" i="10"/>
  <c r="AY4745" i="10"/>
  <c r="AY4744" i="10"/>
  <c r="AY4743" i="10"/>
  <c r="AY4742" i="10"/>
  <c r="AY4741" i="10"/>
  <c r="AY4740" i="10"/>
  <c r="AY4739" i="10"/>
  <c r="AY4738" i="10"/>
  <c r="AY4737" i="10"/>
  <c r="AY4736" i="10"/>
  <c r="AY4735" i="10"/>
  <c r="AY4734" i="10"/>
  <c r="AY4733" i="10"/>
  <c r="AY4732" i="10"/>
  <c r="AY4731" i="10"/>
  <c r="AY4730" i="10"/>
  <c r="AY4729" i="10"/>
  <c r="AY4728" i="10"/>
  <c r="AY4727" i="10"/>
  <c r="AY4726" i="10"/>
  <c r="AY4725" i="10"/>
  <c r="AY4724" i="10"/>
  <c r="AY4723" i="10"/>
  <c r="AY4722" i="10"/>
  <c r="AY4721" i="10"/>
  <c r="AY4720" i="10"/>
  <c r="AY4719" i="10"/>
  <c r="AY4718" i="10"/>
  <c r="AY4717" i="10"/>
  <c r="AY4716" i="10"/>
  <c r="AY4715" i="10"/>
  <c r="AY4714" i="10"/>
  <c r="AY4713" i="10"/>
  <c r="AY4712" i="10"/>
  <c r="AY4711" i="10"/>
  <c r="AY4710" i="10"/>
  <c r="AY4709" i="10"/>
  <c r="AY4708" i="10"/>
  <c r="AY4707" i="10"/>
  <c r="AY4706" i="10"/>
  <c r="AY4705" i="10"/>
  <c r="AY4704" i="10"/>
  <c r="AY4703" i="10"/>
  <c r="AY4702" i="10"/>
  <c r="AY4701" i="10"/>
  <c r="AY4700" i="10"/>
  <c r="AY4699" i="10"/>
  <c r="AY4698" i="10"/>
  <c r="AY4697" i="10"/>
  <c r="AY4696" i="10"/>
  <c r="AY4695" i="10"/>
  <c r="AY4694" i="10"/>
  <c r="AY4693" i="10"/>
  <c r="AY4692" i="10"/>
  <c r="AY4691" i="10"/>
  <c r="AY4690" i="10"/>
  <c r="AY4689" i="10"/>
  <c r="AY4688" i="10"/>
  <c r="AY4687" i="10"/>
  <c r="AY4686" i="10"/>
  <c r="AY4685" i="10"/>
  <c r="AY4684" i="10"/>
  <c r="AY4683" i="10"/>
  <c r="AY4682" i="10"/>
  <c r="AY4681" i="10"/>
  <c r="AY4680" i="10"/>
  <c r="AY4679" i="10"/>
  <c r="AY4678" i="10"/>
  <c r="AY4677" i="10"/>
  <c r="AY4676" i="10"/>
  <c r="AY4675" i="10"/>
  <c r="AY4674" i="10"/>
  <c r="AY4673" i="10"/>
  <c r="AY4672" i="10"/>
  <c r="AY4671" i="10"/>
  <c r="AY4670" i="10"/>
  <c r="AY4669" i="10"/>
  <c r="AY4668" i="10"/>
  <c r="AY4667" i="10"/>
  <c r="AY4666" i="10"/>
  <c r="AY4665" i="10"/>
  <c r="AY4664" i="10"/>
  <c r="AY4663" i="10"/>
  <c r="AY4662" i="10"/>
  <c r="AY4661" i="10"/>
  <c r="AY4660" i="10"/>
  <c r="AY4659" i="10"/>
  <c r="AY4658" i="10"/>
  <c r="AY4657" i="10"/>
  <c r="AY4656" i="10"/>
  <c r="AY4655" i="10"/>
  <c r="AY4654" i="10"/>
  <c r="AY4653" i="10"/>
  <c r="AY4652" i="10"/>
  <c r="AY4651" i="10"/>
  <c r="AY4650" i="10"/>
  <c r="AY4649" i="10"/>
  <c r="AY4648" i="10"/>
  <c r="AY4647" i="10"/>
  <c r="AY4646" i="10"/>
  <c r="AY4645" i="10"/>
  <c r="AY4644" i="10"/>
  <c r="AY4643" i="10"/>
  <c r="AY4642" i="10"/>
  <c r="AY4641" i="10"/>
  <c r="AY4640" i="10"/>
  <c r="AY4639" i="10"/>
  <c r="AY4638" i="10"/>
  <c r="AY4637" i="10"/>
  <c r="AY4636" i="10"/>
  <c r="AY4635" i="10"/>
  <c r="AY4634" i="10"/>
  <c r="AY4633" i="10"/>
  <c r="AY4632" i="10"/>
  <c r="AY4631" i="10"/>
  <c r="AY4630" i="10"/>
  <c r="AY4629" i="10"/>
  <c r="AY4628" i="10"/>
  <c r="AY4627" i="10"/>
  <c r="AY4626" i="10"/>
  <c r="AY4625" i="10"/>
  <c r="AY4624" i="10"/>
  <c r="AY4623" i="10"/>
  <c r="AY4622" i="10"/>
  <c r="AY4621" i="10"/>
  <c r="AY4620" i="10"/>
  <c r="AY4619" i="10"/>
  <c r="AY4618" i="10"/>
  <c r="AY4617" i="10"/>
  <c r="AY4616" i="10"/>
  <c r="AY4615" i="10"/>
  <c r="AY4614" i="10"/>
  <c r="AY4613" i="10"/>
  <c r="AY4612" i="10"/>
  <c r="AY4611" i="10"/>
  <c r="AY4610" i="10"/>
  <c r="AY4609" i="10"/>
  <c r="AY4608" i="10"/>
  <c r="AY4607" i="10"/>
  <c r="AY4606" i="10"/>
  <c r="AY4605" i="10"/>
  <c r="AY4604" i="10"/>
  <c r="AY4603" i="10"/>
  <c r="AY4602" i="10"/>
  <c r="AY4601" i="10"/>
  <c r="AY4600" i="10"/>
  <c r="AY4599" i="10"/>
  <c r="AY4598" i="10"/>
  <c r="AY4597" i="10"/>
  <c r="AY4596" i="10"/>
  <c r="AY4595" i="10"/>
  <c r="AY4594" i="10"/>
  <c r="AY4593" i="10"/>
  <c r="AY4592" i="10"/>
  <c r="AY4591" i="10"/>
  <c r="AY4590" i="10"/>
  <c r="AY4589" i="10"/>
  <c r="AY4588" i="10"/>
  <c r="AY4587" i="10"/>
  <c r="AY4586" i="10"/>
  <c r="AY4585" i="10"/>
  <c r="AY4584" i="10"/>
  <c r="AY4583" i="10"/>
  <c r="AY4582" i="10"/>
  <c r="AY4581" i="10"/>
  <c r="AY4580" i="10"/>
  <c r="AY4579" i="10"/>
  <c r="AY4578" i="10"/>
  <c r="AY4577" i="10"/>
  <c r="AY4576" i="10"/>
  <c r="AY4575" i="10"/>
  <c r="AY4574" i="10"/>
  <c r="AY4573" i="10"/>
  <c r="AY4572" i="10"/>
  <c r="AY4571" i="10"/>
  <c r="AY4570" i="10"/>
  <c r="AY4569" i="10"/>
  <c r="AY4568" i="10"/>
  <c r="AY4567" i="10"/>
  <c r="AY4566" i="10"/>
  <c r="AY4565" i="10"/>
  <c r="AY4564" i="10"/>
  <c r="AY4563" i="10"/>
  <c r="AY4562" i="10"/>
  <c r="AY4561" i="10"/>
  <c r="AY4560" i="10"/>
  <c r="AY4559" i="10"/>
  <c r="AY4558" i="10"/>
  <c r="AY4557" i="10"/>
  <c r="AY4556" i="10"/>
  <c r="AY4555" i="10"/>
  <c r="AY4554" i="10"/>
  <c r="AY4553" i="10"/>
  <c r="AY4552" i="10"/>
  <c r="AY4551" i="10"/>
  <c r="AY4550" i="10"/>
  <c r="AY4549" i="10"/>
  <c r="AY4548" i="10"/>
  <c r="AY4547" i="10"/>
  <c r="AY4546" i="10"/>
  <c r="AY4545" i="10"/>
  <c r="AY4544" i="10"/>
  <c r="AY4543" i="10"/>
  <c r="AY4542" i="10"/>
  <c r="AY4541" i="10"/>
  <c r="AY4540" i="10"/>
  <c r="AY4539" i="10"/>
  <c r="AY4538" i="10"/>
  <c r="AY4537" i="10"/>
  <c r="AY4536" i="10"/>
  <c r="AY4535" i="10"/>
  <c r="AY4534" i="10"/>
  <c r="AY4533" i="10"/>
  <c r="AY4532" i="10"/>
  <c r="AY4531" i="10"/>
  <c r="AY4530" i="10"/>
  <c r="AY4529" i="10"/>
  <c r="AY4528" i="10"/>
  <c r="AY4527" i="10"/>
  <c r="AY4526" i="10"/>
  <c r="AY4525" i="10"/>
  <c r="AY4524" i="10"/>
  <c r="AY4523" i="10"/>
  <c r="AY4522" i="10"/>
  <c r="AY4521" i="10"/>
  <c r="AY4520" i="10"/>
  <c r="AY4519" i="10"/>
  <c r="AY4518" i="10"/>
  <c r="AY4517" i="10"/>
  <c r="AY4516" i="10"/>
  <c r="AY4515" i="10"/>
  <c r="AY4514" i="10"/>
  <c r="AY4513" i="10"/>
  <c r="AY4512" i="10"/>
  <c r="AY4511" i="10"/>
  <c r="AY4510" i="10"/>
  <c r="AY4509" i="10"/>
  <c r="AY4508" i="10"/>
  <c r="AY4507" i="10"/>
  <c r="AY4506" i="10"/>
  <c r="AY4505" i="10"/>
  <c r="AY4504" i="10"/>
  <c r="AY4503" i="10"/>
  <c r="AY4502" i="10"/>
  <c r="AY4501" i="10"/>
  <c r="AY4500" i="10"/>
  <c r="AY4499" i="10"/>
  <c r="AY4498" i="10"/>
  <c r="AY4497" i="10"/>
  <c r="AY4496" i="10"/>
  <c r="AY4495" i="10"/>
  <c r="AY4494" i="10"/>
  <c r="AY4493" i="10"/>
  <c r="AY4492" i="10"/>
  <c r="AY4491" i="10"/>
  <c r="AY4490" i="10"/>
  <c r="AY4489" i="10"/>
  <c r="AY4488" i="10"/>
  <c r="AY4487" i="10"/>
  <c r="AY4486" i="10"/>
  <c r="AY4485" i="10"/>
  <c r="AY4484" i="10"/>
  <c r="AY4483" i="10"/>
  <c r="AY4482" i="10"/>
  <c r="AY4481" i="10"/>
  <c r="AY4480" i="10"/>
  <c r="AY4479" i="10"/>
  <c r="AY4478" i="10"/>
  <c r="AY4477" i="10"/>
  <c r="AY4476" i="10"/>
  <c r="AY4475" i="10"/>
  <c r="AY4474" i="10"/>
  <c r="AY4473" i="10"/>
  <c r="AY4472" i="10"/>
  <c r="AY4471" i="10"/>
  <c r="AY4470" i="10"/>
  <c r="AY4469" i="10"/>
  <c r="AY4468" i="10"/>
  <c r="AY4467" i="10"/>
  <c r="AY4466" i="10"/>
  <c r="AY4465" i="10"/>
  <c r="AY4464" i="10"/>
  <c r="AY4463" i="10"/>
  <c r="AY4462" i="10"/>
  <c r="AY4461" i="10"/>
  <c r="AY4460" i="10"/>
  <c r="AY4459" i="10"/>
  <c r="AY4458" i="10"/>
  <c r="AY4457" i="10"/>
  <c r="AY4456" i="10"/>
  <c r="AY4455" i="10"/>
  <c r="AY4454" i="10"/>
  <c r="AY4453" i="10"/>
  <c r="AY4452" i="10"/>
  <c r="AY4451" i="10"/>
  <c r="AY4450" i="10"/>
  <c r="AY4449" i="10"/>
  <c r="AY4448" i="10"/>
  <c r="AY4447" i="10"/>
  <c r="AY4446" i="10"/>
  <c r="AY4445" i="10"/>
  <c r="AY4444" i="10"/>
  <c r="AY4443" i="10"/>
  <c r="AY4442" i="10"/>
  <c r="AY4441" i="10"/>
  <c r="AY4440" i="10"/>
  <c r="AY4439" i="10"/>
  <c r="AY4438" i="10"/>
  <c r="AY4437" i="10"/>
  <c r="AY4436" i="10"/>
  <c r="AY4435" i="10"/>
  <c r="AY4434" i="10"/>
  <c r="AY4433" i="10"/>
  <c r="AY4432" i="10"/>
  <c r="AY4431" i="10"/>
  <c r="AY4430" i="10"/>
  <c r="AY4429" i="10"/>
  <c r="AY4428" i="10"/>
  <c r="AY4427" i="10"/>
  <c r="AY4426" i="10"/>
  <c r="AY4425" i="10"/>
  <c r="AY4424" i="10"/>
  <c r="AY4423" i="10"/>
  <c r="AY4422" i="10"/>
  <c r="AY4421" i="10"/>
  <c r="AY4420" i="10"/>
  <c r="AY4419" i="10"/>
  <c r="AY4418" i="10"/>
  <c r="AY4417" i="10"/>
  <c r="AY4416" i="10"/>
  <c r="AY4415" i="10"/>
  <c r="AY4414" i="10"/>
  <c r="AY4413" i="10"/>
  <c r="AY4412" i="10"/>
  <c r="AY4411" i="10"/>
  <c r="AY4410" i="10"/>
  <c r="AY4409" i="10"/>
  <c r="AY4408" i="10"/>
  <c r="AY4407" i="10"/>
  <c r="AY4406" i="10"/>
  <c r="AY4405" i="10"/>
  <c r="AY4404" i="10"/>
  <c r="AY4403" i="10"/>
  <c r="AY4402" i="10"/>
  <c r="AY4401" i="10"/>
  <c r="AY4400" i="10"/>
  <c r="AY4399" i="10"/>
  <c r="AY4398" i="10"/>
  <c r="AY4397" i="10"/>
  <c r="AY4396" i="10"/>
  <c r="AY4395" i="10"/>
  <c r="AY4394" i="10"/>
  <c r="AY4393" i="10"/>
  <c r="AY4392" i="10"/>
  <c r="AY4391" i="10"/>
  <c r="AY4390" i="10"/>
  <c r="AY4389" i="10"/>
  <c r="AY4388" i="10"/>
  <c r="AY4387" i="10"/>
  <c r="AY4386" i="10"/>
  <c r="AY4385" i="10"/>
  <c r="AY4384" i="10"/>
  <c r="AY4383" i="10"/>
  <c r="AY4382" i="10"/>
  <c r="AY4381" i="10"/>
  <c r="AY4380" i="10"/>
  <c r="AY4379" i="10"/>
  <c r="AY4378" i="10"/>
  <c r="AY4377" i="10"/>
  <c r="AY4376" i="10"/>
  <c r="AY4375" i="10"/>
  <c r="AY4374" i="10"/>
  <c r="AY4373" i="10"/>
  <c r="AY4372" i="10"/>
  <c r="AY4371" i="10"/>
  <c r="AY4370" i="10"/>
  <c r="AY4369" i="10"/>
  <c r="AY4368" i="10"/>
  <c r="AY4367" i="10"/>
  <c r="AY4366" i="10"/>
  <c r="AY4365" i="10"/>
  <c r="AY4364" i="10"/>
  <c r="AY4363" i="10"/>
  <c r="AY4362" i="10"/>
  <c r="AY4361" i="10"/>
  <c r="AY4360" i="10"/>
  <c r="AY4359" i="10"/>
  <c r="AY4358" i="10"/>
  <c r="AY4357" i="10"/>
  <c r="AY4356" i="10"/>
  <c r="AY4355" i="10"/>
  <c r="AY4354" i="10"/>
  <c r="AY4353" i="10"/>
  <c r="AY4352" i="10"/>
  <c r="AY4351" i="10"/>
  <c r="AY4350" i="10"/>
  <c r="AY4349" i="10"/>
  <c r="AY4348" i="10"/>
  <c r="AY4347" i="10"/>
  <c r="AY4346" i="10"/>
  <c r="AY4345" i="10"/>
  <c r="AY4344" i="10"/>
  <c r="AY4343" i="10"/>
  <c r="AY4342" i="10"/>
  <c r="AY4341" i="10"/>
  <c r="AY4340" i="10"/>
  <c r="AY4339" i="10"/>
  <c r="AY4338" i="10"/>
  <c r="AY4337" i="10"/>
  <c r="AY4336" i="10"/>
  <c r="AY4335" i="10"/>
  <c r="AY4334" i="10"/>
  <c r="AY4333" i="10"/>
  <c r="AY4332" i="10"/>
  <c r="AY4331" i="10"/>
  <c r="AY4330" i="10"/>
  <c r="AY4329" i="10"/>
  <c r="AY4328" i="10"/>
  <c r="AY4327" i="10"/>
  <c r="AY4326" i="10"/>
  <c r="AY4325" i="10"/>
  <c r="AY4324" i="10"/>
  <c r="AY4323" i="10"/>
  <c r="AY4322" i="10"/>
  <c r="AY4321" i="10"/>
  <c r="AY4320" i="10"/>
  <c r="AY4319" i="10"/>
  <c r="AY4318" i="10"/>
  <c r="AY4317" i="10"/>
  <c r="AY4316" i="10"/>
  <c r="AY4315" i="10"/>
  <c r="AY4314" i="10"/>
  <c r="AY4313" i="10"/>
  <c r="AY4312" i="10"/>
  <c r="AY4311" i="10"/>
  <c r="AY4310" i="10"/>
  <c r="AY4309" i="10"/>
  <c r="AY4308" i="10"/>
  <c r="AY4307" i="10"/>
  <c r="AY4306" i="10"/>
  <c r="AY4305" i="10"/>
  <c r="AY4304" i="10"/>
  <c r="AY4303" i="10"/>
  <c r="AY4302" i="10"/>
  <c r="AY4301" i="10"/>
  <c r="AY4300" i="10"/>
  <c r="AY4299" i="10"/>
  <c r="AY4298" i="10"/>
  <c r="AY4297" i="10"/>
  <c r="AY4296" i="10"/>
  <c r="AY4295" i="10"/>
  <c r="AY4294" i="10"/>
  <c r="AY4293" i="10"/>
  <c r="AY4292" i="10"/>
  <c r="AY4291" i="10"/>
  <c r="AY4290" i="10"/>
  <c r="AY4289" i="10"/>
  <c r="AY4288" i="10"/>
  <c r="AY4287" i="10"/>
  <c r="AY4286" i="10"/>
  <c r="AY4285" i="10"/>
  <c r="AY4284" i="10"/>
  <c r="AY4283" i="10"/>
  <c r="AY4282" i="10"/>
  <c r="AY4281" i="10"/>
  <c r="AY4280" i="10"/>
  <c r="AY4279" i="10"/>
  <c r="AY4278" i="10"/>
  <c r="AY4277" i="10"/>
  <c r="AY4276" i="10"/>
  <c r="AY4275" i="10"/>
  <c r="AY4274" i="10"/>
  <c r="AY4273" i="10"/>
  <c r="AY4272" i="10"/>
  <c r="AY4271" i="10"/>
  <c r="AY4270" i="10"/>
  <c r="AY4269" i="10"/>
  <c r="AY4268" i="10"/>
  <c r="AY4267" i="10"/>
  <c r="AY4266" i="10"/>
  <c r="AY4265" i="10"/>
  <c r="AY4264" i="10"/>
  <c r="AY4263" i="10"/>
  <c r="AY4262" i="10"/>
  <c r="AY4261" i="10"/>
  <c r="AY4260" i="10"/>
  <c r="AY4259" i="10"/>
  <c r="AY4258" i="10"/>
  <c r="AY4257" i="10"/>
  <c r="AY4256" i="10"/>
  <c r="AY4255" i="10"/>
  <c r="AY4254" i="10"/>
  <c r="AY4253" i="10"/>
  <c r="AY4252" i="10"/>
  <c r="AY4251" i="10"/>
  <c r="AY4250" i="10"/>
  <c r="AY4249" i="10"/>
  <c r="AY4248" i="10"/>
  <c r="AY4247" i="10"/>
  <c r="AY4246" i="10"/>
  <c r="AY4245" i="10"/>
  <c r="AY4244" i="10"/>
  <c r="AY4243" i="10"/>
  <c r="AY4242" i="10"/>
  <c r="AY4241" i="10"/>
  <c r="AY4240" i="10"/>
  <c r="AY4239" i="10"/>
  <c r="AY4238" i="10"/>
  <c r="AY4237" i="10"/>
  <c r="AY4236" i="10"/>
  <c r="AY4235" i="10"/>
  <c r="AY4234" i="10"/>
  <c r="AY4233" i="10"/>
  <c r="AY4232" i="10"/>
  <c r="AY4231" i="10"/>
  <c r="AY4230" i="10"/>
  <c r="AY4229" i="10"/>
  <c r="AY4228" i="10"/>
  <c r="AY4227" i="10"/>
  <c r="AY4226" i="10"/>
  <c r="AY4225" i="10"/>
  <c r="AY4224" i="10"/>
  <c r="AY4223" i="10"/>
  <c r="AY4222" i="10"/>
  <c r="AY4221" i="10"/>
  <c r="AY4220" i="10"/>
  <c r="AY4219" i="10"/>
  <c r="AY4218" i="10"/>
  <c r="AY4217" i="10"/>
  <c r="AY4216" i="10"/>
  <c r="AY4215" i="10"/>
  <c r="AY4214" i="10"/>
  <c r="AY4213" i="10"/>
  <c r="AY4212" i="10"/>
  <c r="AY4211" i="10"/>
  <c r="AY4210" i="10"/>
  <c r="AY4209" i="10"/>
  <c r="AY4208" i="10"/>
  <c r="AY4207" i="10"/>
  <c r="AY4206" i="10"/>
  <c r="AY4205" i="10"/>
  <c r="AY4204" i="10"/>
  <c r="AY4203" i="10"/>
  <c r="AY4202" i="10"/>
  <c r="AY4201" i="10"/>
  <c r="AY4200" i="10"/>
  <c r="AY4199" i="10"/>
  <c r="AY4198" i="10"/>
  <c r="AY4197" i="10"/>
  <c r="AY4196" i="10"/>
  <c r="AY4195" i="10"/>
  <c r="AY4194" i="10"/>
  <c r="AY4193" i="10"/>
  <c r="AY4192" i="10"/>
  <c r="AY4191" i="10"/>
  <c r="AY4190" i="10"/>
  <c r="AY4189" i="10"/>
  <c r="AY4188" i="10"/>
  <c r="AY4187" i="10"/>
  <c r="AY4186" i="10"/>
  <c r="AY4185" i="10"/>
  <c r="AY4184" i="10"/>
  <c r="AY4183" i="10"/>
  <c r="AY4182" i="10"/>
  <c r="AY4181" i="10"/>
  <c r="AY4180" i="10"/>
  <c r="AY4179" i="10"/>
  <c r="AY4178" i="10"/>
  <c r="AY4177" i="10"/>
  <c r="AY4176" i="10"/>
  <c r="AY4175" i="10"/>
  <c r="AY4174" i="10"/>
  <c r="AY4173" i="10"/>
  <c r="AY4172" i="10"/>
  <c r="AY4171" i="10"/>
  <c r="AY4170" i="10"/>
  <c r="AY4169" i="10"/>
  <c r="AY4168" i="10"/>
  <c r="AY4167" i="10"/>
  <c r="AY4166" i="10"/>
  <c r="AY4165" i="10"/>
  <c r="AY4164" i="10"/>
  <c r="AY4163" i="10"/>
  <c r="AY4162" i="10"/>
  <c r="AY4161" i="10"/>
  <c r="AY4160" i="10"/>
  <c r="AY4159" i="10"/>
  <c r="AY4158" i="10"/>
  <c r="AY4157" i="10"/>
  <c r="AY4156" i="10"/>
  <c r="AY4155" i="10"/>
  <c r="AY4154" i="10"/>
  <c r="AY4153" i="10"/>
  <c r="AY4152" i="10"/>
  <c r="AY4151" i="10"/>
  <c r="AY4150" i="10"/>
  <c r="AY4149" i="10"/>
  <c r="AY4148" i="10"/>
  <c r="AY4147" i="10"/>
  <c r="AY4146" i="10"/>
  <c r="AY4145" i="10"/>
  <c r="AY4144" i="10"/>
  <c r="AY4143" i="10"/>
  <c r="AY4142" i="10"/>
  <c r="AY4141" i="10"/>
  <c r="AY4140" i="10"/>
  <c r="AY4139" i="10"/>
  <c r="AY4138" i="10"/>
  <c r="AY4137" i="10"/>
  <c r="AY4136" i="10"/>
  <c r="AY4135" i="10"/>
  <c r="AY4134" i="10"/>
  <c r="AY4133" i="10"/>
  <c r="AY4132" i="10"/>
  <c r="AY4131" i="10"/>
  <c r="AY4130" i="10"/>
  <c r="AY4129" i="10"/>
  <c r="AY4128" i="10"/>
  <c r="AY4127" i="10"/>
  <c r="AY4126" i="10"/>
  <c r="AY4125" i="10"/>
  <c r="AY4124" i="10"/>
  <c r="AY4123" i="10"/>
  <c r="AY4122" i="10"/>
  <c r="AY4121" i="10"/>
  <c r="AY4120" i="10"/>
  <c r="AY4119" i="10"/>
  <c r="AY4118" i="10"/>
  <c r="AY4117" i="10"/>
  <c r="AY4116" i="10"/>
  <c r="AY4115" i="10"/>
  <c r="AY4114" i="10"/>
  <c r="AY4113" i="10"/>
  <c r="AY4112" i="10"/>
  <c r="AY4111" i="10"/>
  <c r="AY4110" i="10"/>
  <c r="AY4109" i="10"/>
  <c r="AY4108" i="10"/>
  <c r="AY4107" i="10"/>
  <c r="AY4106" i="10"/>
  <c r="AY4105" i="10"/>
  <c r="AY4104" i="10"/>
  <c r="AY4103" i="10"/>
  <c r="AY4102" i="10"/>
  <c r="AY4101" i="10"/>
  <c r="AY4100" i="10"/>
  <c r="AY4099" i="10"/>
  <c r="AY4098" i="10"/>
  <c r="AY4097" i="10"/>
  <c r="AY4096" i="10"/>
  <c r="AY4095" i="10"/>
  <c r="AY4094" i="10"/>
  <c r="AY4093" i="10"/>
  <c r="AY4092" i="10"/>
  <c r="AY4091" i="10"/>
  <c r="AY4090" i="10"/>
  <c r="AY4089" i="10"/>
  <c r="AY4088" i="10"/>
  <c r="AY4087" i="10"/>
  <c r="AY4086" i="10"/>
  <c r="AY4085" i="10"/>
  <c r="AY4084" i="10"/>
  <c r="AY4083" i="10"/>
  <c r="AY4082" i="10"/>
  <c r="AY4081" i="10"/>
  <c r="AY4080" i="10"/>
  <c r="AY4079" i="10"/>
  <c r="AY4078" i="10"/>
  <c r="AY4077" i="10"/>
  <c r="AY4076" i="10"/>
  <c r="AY4075" i="10"/>
  <c r="AY4074" i="10"/>
  <c r="AY4073" i="10"/>
  <c r="AY4072" i="10"/>
  <c r="AY4071" i="10"/>
  <c r="AY4070" i="10"/>
  <c r="AY4069" i="10"/>
  <c r="AY4068" i="10"/>
  <c r="AY4067" i="10"/>
  <c r="AY4066" i="10"/>
  <c r="AY4065" i="10"/>
  <c r="AY4064" i="10"/>
  <c r="AY4063" i="10"/>
  <c r="AY4062" i="10"/>
  <c r="AY4061" i="10"/>
  <c r="AY4060" i="10"/>
  <c r="AY4059" i="10"/>
  <c r="AY4058" i="10"/>
  <c r="AY4057" i="10"/>
  <c r="AY4056" i="10"/>
  <c r="AY4055" i="10"/>
  <c r="AY4054" i="10"/>
  <c r="AY4053" i="10"/>
  <c r="AY4052" i="10"/>
  <c r="AY4051" i="10"/>
  <c r="AY4050" i="10"/>
  <c r="AY4049" i="10"/>
  <c r="AY4048" i="10"/>
  <c r="AY4047" i="10"/>
  <c r="AY4046" i="10"/>
  <c r="AY4045" i="10"/>
  <c r="AY4044" i="10"/>
  <c r="AY4043" i="10"/>
  <c r="AY4042" i="10"/>
  <c r="AY4041" i="10"/>
  <c r="AY4040" i="10"/>
  <c r="AY4039" i="10"/>
  <c r="AY4038" i="10"/>
  <c r="AY4037" i="10"/>
  <c r="AY4036" i="10"/>
  <c r="AY4035" i="10"/>
  <c r="AY4034" i="10"/>
  <c r="AY4033" i="10"/>
  <c r="AY4032" i="10"/>
  <c r="AY4031" i="10"/>
  <c r="AY4030" i="10"/>
  <c r="AY4029" i="10"/>
  <c r="AY4028" i="10"/>
  <c r="AY4027" i="10"/>
  <c r="AY4026" i="10"/>
  <c r="AY4025" i="10"/>
  <c r="AY4024" i="10"/>
  <c r="AY4023" i="10"/>
  <c r="AY4022" i="10"/>
  <c r="AY4021" i="10"/>
  <c r="AY4020" i="10"/>
  <c r="AY4019" i="10"/>
  <c r="AY4018" i="10"/>
  <c r="AY4017" i="10"/>
  <c r="AY4016" i="10"/>
  <c r="AY4015" i="10"/>
  <c r="AY4014" i="10"/>
  <c r="AY4013" i="10"/>
  <c r="AY4012" i="10"/>
  <c r="AY4011" i="10"/>
  <c r="AY4010" i="10"/>
  <c r="AY4009" i="10"/>
  <c r="AY4008" i="10"/>
  <c r="AY4007" i="10"/>
  <c r="AY4006" i="10"/>
  <c r="AY4005" i="10"/>
  <c r="AY4004" i="10"/>
  <c r="AY4003" i="10"/>
  <c r="AY4002" i="10"/>
  <c r="AY4001" i="10"/>
  <c r="AY4000" i="10"/>
  <c r="AY3999" i="10"/>
  <c r="AY3998" i="10"/>
  <c r="AY3997" i="10"/>
  <c r="AY3996" i="10"/>
  <c r="AY3995" i="10"/>
  <c r="AY3994" i="10"/>
  <c r="AY3993" i="10"/>
  <c r="AY3992" i="10"/>
  <c r="AY3991" i="10"/>
  <c r="AY3990" i="10"/>
  <c r="AY3989" i="10"/>
  <c r="AY3988" i="10"/>
  <c r="AY3987" i="10"/>
  <c r="AY3986" i="10"/>
  <c r="AY3985" i="10"/>
  <c r="AY3984" i="10"/>
  <c r="AY3983" i="10"/>
  <c r="AY3982" i="10"/>
  <c r="AY3981" i="10"/>
  <c r="AY3980" i="10"/>
  <c r="AY3979" i="10"/>
  <c r="AY3978" i="10"/>
  <c r="AY3977" i="10"/>
  <c r="AY3976" i="10"/>
  <c r="AY3975" i="10"/>
  <c r="AY3974" i="10"/>
  <c r="AY3973" i="10"/>
  <c r="AY3972" i="10"/>
  <c r="AY3971" i="10"/>
  <c r="AY3970" i="10"/>
  <c r="AY3969" i="10"/>
  <c r="AY3968" i="10"/>
  <c r="AY3967" i="10"/>
  <c r="AY3966" i="10"/>
  <c r="AY3965" i="10"/>
  <c r="AY3964" i="10"/>
  <c r="AY3963" i="10"/>
  <c r="AY3962" i="10"/>
  <c r="AY3961" i="10"/>
  <c r="AY3960" i="10"/>
  <c r="AY3959" i="10"/>
  <c r="AY3958" i="10"/>
  <c r="AY3957" i="10"/>
  <c r="AY3956" i="10"/>
  <c r="AY3955" i="10"/>
  <c r="AY3954" i="10"/>
  <c r="AY3953" i="10"/>
  <c r="AY3952" i="10"/>
  <c r="AY3951" i="10"/>
  <c r="AY3950" i="10"/>
  <c r="AY3949" i="10"/>
  <c r="AY3948" i="10"/>
  <c r="AY3947" i="10"/>
  <c r="AY3946" i="10"/>
  <c r="AY3945" i="10"/>
  <c r="AY3944" i="10"/>
  <c r="AY3943" i="10"/>
  <c r="AY3942" i="10"/>
  <c r="AY3941" i="10"/>
  <c r="AY3940" i="10"/>
  <c r="AY3939" i="10"/>
  <c r="AY3938" i="10"/>
  <c r="AY3937" i="10"/>
  <c r="AY3936" i="10"/>
  <c r="AY3935" i="10"/>
  <c r="AY3934" i="10"/>
  <c r="AY3933" i="10"/>
  <c r="AY3932" i="10"/>
  <c r="AY3931" i="10"/>
  <c r="AY3930" i="10"/>
  <c r="AY3929" i="10"/>
  <c r="AY3928" i="10"/>
  <c r="AY3927" i="10"/>
  <c r="AY3926" i="10"/>
  <c r="AY3925" i="10"/>
  <c r="AY3924" i="10"/>
  <c r="AY3923" i="10"/>
  <c r="AY3922" i="10"/>
  <c r="AY3921" i="10"/>
  <c r="AY3920" i="10"/>
  <c r="AY3919" i="10"/>
  <c r="AY3918" i="10"/>
  <c r="AY3917" i="10"/>
  <c r="AY3916" i="10"/>
  <c r="AY3915" i="10"/>
  <c r="AY3914" i="10"/>
  <c r="AY3913" i="10"/>
  <c r="AY3912" i="10"/>
  <c r="AY3911" i="10"/>
  <c r="AY3910" i="10"/>
  <c r="AY3909" i="10"/>
  <c r="AY3908" i="10"/>
  <c r="AY3907" i="10"/>
  <c r="AY3906" i="10"/>
  <c r="AY3905" i="10"/>
  <c r="AY3904" i="10"/>
  <c r="AY3903" i="10"/>
  <c r="AY3902" i="10"/>
  <c r="AY3901" i="10"/>
  <c r="AY3900" i="10"/>
  <c r="AY3899" i="10"/>
  <c r="AY3898" i="10"/>
  <c r="AY3897" i="10"/>
  <c r="AY3896" i="10"/>
  <c r="AY3895" i="10"/>
  <c r="AY3894" i="10"/>
  <c r="AY3893" i="10"/>
  <c r="AY3892" i="10"/>
  <c r="AY3891" i="10"/>
  <c r="AY3890" i="10"/>
  <c r="AY3889" i="10"/>
  <c r="AY3888" i="10"/>
  <c r="AY3887" i="10"/>
  <c r="AY3886" i="10"/>
  <c r="AY3885" i="10"/>
  <c r="AY3884" i="10"/>
  <c r="AY3883" i="10"/>
  <c r="AY3882" i="10"/>
  <c r="AY3881" i="10"/>
  <c r="AY3880" i="10"/>
  <c r="AY3879" i="10"/>
  <c r="AY3878" i="10"/>
  <c r="AY3877" i="10"/>
  <c r="AY3876" i="10"/>
  <c r="AY3875" i="10"/>
  <c r="AY3874" i="10"/>
  <c r="AY3873" i="10"/>
  <c r="AY3872" i="10"/>
  <c r="AY3871" i="10"/>
  <c r="AY3870" i="10"/>
  <c r="AY3869" i="10"/>
  <c r="AY3868" i="10"/>
  <c r="AY3867" i="10"/>
  <c r="AY3866" i="10"/>
  <c r="AY3865" i="10"/>
  <c r="AY3864" i="10"/>
  <c r="AY3863" i="10"/>
  <c r="AY3862" i="10"/>
  <c r="AY3861" i="10"/>
  <c r="AY3860" i="10"/>
  <c r="AY3859" i="10"/>
  <c r="AY3858" i="10"/>
  <c r="AY3857" i="10"/>
  <c r="AY3856" i="10"/>
  <c r="AY3855" i="10"/>
  <c r="AY3854" i="10"/>
  <c r="AY3853" i="10"/>
  <c r="AY3852" i="10"/>
  <c r="AY3851" i="10"/>
  <c r="AY3850" i="10"/>
  <c r="AY3849" i="10"/>
  <c r="AY3848" i="10"/>
  <c r="AY3847" i="10"/>
  <c r="AY3846" i="10"/>
  <c r="AY3845" i="10"/>
  <c r="AY3844" i="10"/>
  <c r="AY3843" i="10"/>
  <c r="AY3842" i="10"/>
  <c r="AY3841" i="10"/>
  <c r="AY3840" i="10"/>
  <c r="AY3839" i="10"/>
  <c r="AY3838" i="10"/>
  <c r="AY3837" i="10"/>
  <c r="AY3836" i="10"/>
  <c r="AY3835" i="10"/>
  <c r="AY3834" i="10"/>
  <c r="AY3833" i="10"/>
  <c r="AY3832" i="10"/>
  <c r="AY3831" i="10"/>
  <c r="AY3830" i="10"/>
  <c r="AY3829" i="10"/>
  <c r="AY3828" i="10"/>
  <c r="AY3827" i="10"/>
  <c r="AY3826" i="10"/>
  <c r="AY3825" i="10"/>
  <c r="AY3824" i="10"/>
  <c r="AY3823" i="10"/>
  <c r="AY3822" i="10"/>
  <c r="AY3821" i="10"/>
  <c r="AY3820" i="10"/>
  <c r="AY3819" i="10"/>
  <c r="AY3818" i="10"/>
  <c r="AY3817" i="10"/>
  <c r="AY3816" i="10"/>
  <c r="AY3815" i="10"/>
  <c r="AY3814" i="10"/>
  <c r="AY3813" i="10"/>
  <c r="AY3812" i="10"/>
  <c r="AY3811" i="10"/>
  <c r="AY3810" i="10"/>
  <c r="AY3809" i="10"/>
  <c r="AY3808" i="10"/>
  <c r="AY3807" i="10"/>
  <c r="AY3806" i="10"/>
  <c r="AY3805" i="10"/>
  <c r="AY3804" i="10"/>
  <c r="AY3803" i="10"/>
  <c r="AY3802" i="10"/>
  <c r="AY3801" i="10"/>
  <c r="AY3800" i="10"/>
  <c r="AY3799" i="10"/>
  <c r="AY3798" i="10"/>
  <c r="AY3797" i="10"/>
  <c r="AY3796" i="10"/>
  <c r="AY3795" i="10"/>
  <c r="AY3794" i="10"/>
  <c r="AY3793" i="10"/>
  <c r="AY3792" i="10"/>
  <c r="AY3791" i="10"/>
  <c r="AY3790" i="10"/>
  <c r="AY3789" i="10"/>
  <c r="AY3788" i="10"/>
  <c r="AY3787" i="10"/>
  <c r="AY3786" i="10"/>
  <c r="AY3785" i="10"/>
  <c r="AY3784" i="10"/>
  <c r="AY3783" i="10"/>
  <c r="AY3782" i="10"/>
  <c r="AY3781" i="10"/>
  <c r="AY3780" i="10"/>
  <c r="AY3779" i="10"/>
  <c r="AY3778" i="10"/>
  <c r="AY3777" i="10"/>
  <c r="AY3776" i="10"/>
  <c r="AY3775" i="10"/>
  <c r="AY3774" i="10"/>
  <c r="AY3773" i="10"/>
  <c r="AY3772" i="10"/>
  <c r="AY3771" i="10"/>
  <c r="AY3770" i="10"/>
  <c r="AY3769" i="10"/>
  <c r="AY3768" i="10"/>
  <c r="AY3767" i="10"/>
  <c r="AY3766" i="10"/>
  <c r="AY3765" i="10"/>
  <c r="AY3764" i="10"/>
  <c r="AY3763" i="10"/>
  <c r="AY3762" i="10"/>
  <c r="AY3761" i="10"/>
  <c r="AY3760" i="10"/>
  <c r="AY3759" i="10"/>
  <c r="AY3758" i="10"/>
  <c r="AY3757" i="10"/>
  <c r="AY3756" i="10"/>
  <c r="AY3755" i="10"/>
  <c r="AY3754" i="10"/>
  <c r="AY3753" i="10"/>
  <c r="AY3752" i="10"/>
  <c r="AY3751" i="10"/>
  <c r="AY3750" i="10"/>
  <c r="AY3749" i="10"/>
  <c r="AY3748" i="10"/>
  <c r="AY3747" i="10"/>
  <c r="AY3746" i="10"/>
  <c r="AY3745" i="10"/>
  <c r="AY3744" i="10"/>
  <c r="AY3743" i="10"/>
  <c r="AY3742" i="10"/>
  <c r="AY3741" i="10"/>
  <c r="AY3740" i="10"/>
  <c r="AY3739" i="10"/>
  <c r="AY3738" i="10"/>
  <c r="AY3737" i="10"/>
  <c r="AY3736" i="10"/>
  <c r="AY3735" i="10"/>
  <c r="AY3734" i="10"/>
  <c r="AY3733" i="10"/>
  <c r="AY3732" i="10"/>
  <c r="AY3731" i="10"/>
  <c r="AY3730" i="10"/>
  <c r="AY3729" i="10"/>
  <c r="AY3728" i="10"/>
  <c r="AY3727" i="10"/>
  <c r="AY3726" i="10"/>
  <c r="AY3725" i="10"/>
  <c r="AY3724" i="10"/>
  <c r="AY3723" i="10"/>
  <c r="AY3722" i="10"/>
  <c r="AY3721" i="10"/>
  <c r="AY3720" i="10"/>
  <c r="AY3719" i="10"/>
  <c r="AY3718" i="10"/>
  <c r="AY3717" i="10"/>
  <c r="AY3716" i="10"/>
  <c r="AY3715" i="10"/>
  <c r="AY3714" i="10"/>
  <c r="AY3713" i="10"/>
  <c r="AY3712" i="10"/>
  <c r="AY3711" i="10"/>
  <c r="AY3710" i="10"/>
  <c r="AY3709" i="10"/>
  <c r="AY3708" i="10"/>
  <c r="AY3707" i="10"/>
  <c r="AY3706" i="10"/>
  <c r="AY3705" i="10"/>
  <c r="AY3704" i="10"/>
  <c r="AY3703" i="10"/>
  <c r="AY3702" i="10"/>
  <c r="AY3701" i="10"/>
  <c r="AY3700" i="10"/>
  <c r="AY3699" i="10"/>
  <c r="AY3698" i="10"/>
  <c r="AY3697" i="10"/>
  <c r="AY3696" i="10"/>
  <c r="AY3695" i="10"/>
  <c r="AY3694" i="10"/>
  <c r="AY3693" i="10"/>
  <c r="AY3692" i="10"/>
  <c r="AY3691" i="10"/>
  <c r="AY3690" i="10"/>
  <c r="AY3689" i="10"/>
  <c r="AY3688" i="10"/>
  <c r="AY3687" i="10"/>
  <c r="AY3686" i="10"/>
  <c r="AY3685" i="10"/>
  <c r="AY3684" i="10"/>
  <c r="AY3683" i="10"/>
  <c r="AY3682" i="10"/>
  <c r="AY3681" i="10"/>
  <c r="AY3680" i="10"/>
  <c r="AY3679" i="10"/>
  <c r="AY3678" i="10"/>
  <c r="AY3677" i="10"/>
  <c r="AY3676" i="10"/>
  <c r="AY3675" i="10"/>
  <c r="AY3674" i="10"/>
  <c r="AY3673" i="10"/>
  <c r="AY3672" i="10"/>
  <c r="AY3671" i="10"/>
  <c r="AY3670" i="10"/>
  <c r="AY3669" i="10"/>
  <c r="AY3668" i="10"/>
  <c r="AY3667" i="10"/>
  <c r="AY3666" i="10"/>
  <c r="AY3665" i="10"/>
  <c r="AY3664" i="10"/>
  <c r="AY3663" i="10"/>
  <c r="AY3662" i="10"/>
  <c r="AY3661" i="10"/>
  <c r="AY3660" i="10"/>
  <c r="AY3659" i="10"/>
  <c r="AY3658" i="10"/>
  <c r="AY3657" i="10"/>
  <c r="AY3656" i="10"/>
  <c r="AY3655" i="10"/>
  <c r="AY3654" i="10"/>
  <c r="AY3653" i="10"/>
  <c r="AY3652" i="10"/>
  <c r="AY3651" i="10"/>
  <c r="AY3650" i="10"/>
  <c r="AY3649" i="10"/>
  <c r="AY3648" i="10"/>
  <c r="AY3647" i="10"/>
  <c r="AY3646" i="10"/>
  <c r="AY3645" i="10"/>
  <c r="AY3644" i="10"/>
  <c r="AY3643" i="10"/>
  <c r="AY3642" i="10"/>
  <c r="AY3641" i="10"/>
  <c r="AY3640" i="10"/>
  <c r="AY3639" i="10"/>
  <c r="AY3638" i="10"/>
  <c r="AY3637" i="10"/>
  <c r="AY3636" i="10"/>
  <c r="AY3635" i="10"/>
  <c r="AY3634" i="10"/>
  <c r="AY3633" i="10"/>
  <c r="AY3632" i="10"/>
  <c r="AY3631" i="10"/>
  <c r="AY3630" i="10"/>
  <c r="AY3629" i="10"/>
  <c r="AY3628" i="10"/>
  <c r="AY3627" i="10"/>
  <c r="AY3626" i="10"/>
  <c r="AY3625" i="10"/>
  <c r="AY3624" i="10"/>
  <c r="AY3623" i="10"/>
  <c r="AY3622" i="10"/>
  <c r="AY3621" i="10"/>
  <c r="AY3620" i="10"/>
  <c r="AY3619" i="10"/>
  <c r="AY3618" i="10"/>
  <c r="AY3617" i="10"/>
  <c r="AY3616" i="10"/>
  <c r="AY3615" i="10"/>
  <c r="AY3614" i="10"/>
  <c r="AY3613" i="10"/>
  <c r="AY3612" i="10"/>
  <c r="AY3611" i="10"/>
  <c r="AY3610" i="10"/>
  <c r="AY3609" i="10"/>
  <c r="AY3608" i="10"/>
  <c r="AY3607" i="10"/>
  <c r="AY3606" i="10"/>
  <c r="AY3605" i="10"/>
  <c r="AY3604" i="10"/>
  <c r="AY3603" i="10"/>
  <c r="AY3602" i="10"/>
  <c r="AY3601" i="10"/>
  <c r="AY3600" i="10"/>
  <c r="AY3599" i="10"/>
  <c r="AY3598" i="10"/>
  <c r="AY3597" i="10"/>
  <c r="AY3596" i="10"/>
  <c r="AY3595" i="10"/>
  <c r="AY3594" i="10"/>
  <c r="AY3593" i="10"/>
  <c r="AY3592" i="10"/>
  <c r="AY3591" i="10"/>
  <c r="AY3590" i="10"/>
  <c r="AY3589" i="10"/>
  <c r="AY3588" i="10"/>
  <c r="AY3587" i="10"/>
  <c r="AY3586" i="10"/>
  <c r="AY3585" i="10"/>
  <c r="AY3584" i="10"/>
  <c r="AY3583" i="10"/>
  <c r="AY3582" i="10"/>
  <c r="AY3581" i="10"/>
  <c r="AY3580" i="10"/>
  <c r="AY3579" i="10"/>
  <c r="AY3578" i="10"/>
  <c r="AY3577" i="10"/>
  <c r="AY3576" i="10"/>
  <c r="AY3575" i="10"/>
  <c r="AY3574" i="10"/>
  <c r="AY3573" i="10"/>
  <c r="AY3572" i="10"/>
  <c r="AY3571" i="10"/>
  <c r="AY3570" i="10"/>
  <c r="AY3569" i="10"/>
  <c r="AY3568" i="10"/>
  <c r="AY3567" i="10"/>
  <c r="AY3566" i="10"/>
  <c r="AY3565" i="10"/>
  <c r="AY3564" i="10"/>
  <c r="AY3563" i="10"/>
  <c r="AY3562" i="10"/>
  <c r="AY3561" i="10"/>
  <c r="AY3560" i="10"/>
  <c r="AY3559" i="10"/>
  <c r="AY3558" i="10"/>
  <c r="AY3557" i="10"/>
  <c r="AY3556" i="10"/>
  <c r="AY3555" i="10"/>
  <c r="AY3554" i="10"/>
  <c r="AY3553" i="10"/>
  <c r="AY3552" i="10"/>
  <c r="AY3551" i="10"/>
  <c r="AY3550" i="10"/>
  <c r="AY3549" i="10"/>
  <c r="AY3548" i="10"/>
  <c r="AY3547" i="10"/>
  <c r="AY3546" i="10"/>
  <c r="AY3545" i="10"/>
  <c r="AY3544" i="10"/>
  <c r="AY3543" i="10"/>
  <c r="AY3542" i="10"/>
  <c r="AY3541" i="10"/>
  <c r="AY3540" i="10"/>
  <c r="AY3539" i="10"/>
  <c r="AY3538" i="10"/>
  <c r="AY3537" i="10"/>
  <c r="AY3536" i="10"/>
  <c r="AY3535" i="10"/>
  <c r="AY3534" i="10"/>
  <c r="AY3533" i="10"/>
  <c r="AY3532" i="10"/>
  <c r="AY3531" i="10"/>
  <c r="AY3530" i="10"/>
  <c r="AY3529" i="10"/>
  <c r="AY3528" i="10"/>
  <c r="AY3527" i="10"/>
  <c r="AY3526" i="10"/>
  <c r="AY3525" i="10"/>
  <c r="AY3524" i="10"/>
  <c r="AY3523" i="10"/>
  <c r="AY3522" i="10"/>
  <c r="AY3521" i="10"/>
  <c r="AY3520" i="10"/>
  <c r="AY3519" i="10"/>
  <c r="AY3518" i="10"/>
  <c r="AY3517" i="10"/>
  <c r="AY3516" i="10"/>
  <c r="AY3515" i="10"/>
  <c r="AY3514" i="10"/>
  <c r="AY3513" i="10"/>
  <c r="AY3512" i="10"/>
  <c r="AY3511" i="10"/>
  <c r="AY3510" i="10"/>
  <c r="AY3509" i="10"/>
  <c r="AY3508" i="10"/>
  <c r="AY3507" i="10"/>
  <c r="AY3506" i="10"/>
  <c r="AY3505" i="10"/>
  <c r="AY3504" i="10"/>
  <c r="AY3503" i="10"/>
  <c r="AY3502" i="10"/>
  <c r="AY3501" i="10"/>
  <c r="AY3500" i="10"/>
  <c r="AY3499" i="10"/>
  <c r="AY3498" i="10"/>
  <c r="AY3497" i="10"/>
  <c r="AY3496" i="10"/>
  <c r="AY3495" i="10"/>
  <c r="AY3494" i="10"/>
  <c r="AY3493" i="10"/>
  <c r="AY3492" i="10"/>
  <c r="AY3491" i="10"/>
  <c r="AY3490" i="10"/>
  <c r="AY3489" i="10"/>
  <c r="AY3488" i="10"/>
  <c r="AY3487" i="10"/>
  <c r="AY3486" i="10"/>
  <c r="AY3485" i="10"/>
  <c r="AY3484" i="10"/>
  <c r="AY3483" i="10"/>
  <c r="AY3482" i="10"/>
  <c r="AY3481" i="10"/>
  <c r="AY3480" i="10"/>
  <c r="AY3479" i="10"/>
  <c r="AY3478" i="10"/>
  <c r="AY3477" i="10"/>
  <c r="AY3476" i="10"/>
  <c r="AY3475" i="10"/>
  <c r="AY3474" i="10"/>
  <c r="AY3473" i="10"/>
  <c r="AY3472" i="10"/>
  <c r="AY3471" i="10"/>
  <c r="AY3470" i="10"/>
  <c r="AY3469" i="10"/>
  <c r="AY3468" i="10"/>
  <c r="AY3467" i="10"/>
  <c r="AY3466" i="10"/>
  <c r="AY3465" i="10"/>
  <c r="AY3464" i="10"/>
  <c r="AY3463" i="10"/>
  <c r="AY3462" i="10"/>
  <c r="AY3461" i="10"/>
  <c r="AY3460" i="10"/>
  <c r="AY3459" i="10"/>
  <c r="AY3458" i="10"/>
  <c r="AY3457" i="10"/>
  <c r="AY3456" i="10"/>
  <c r="AY3455" i="10"/>
  <c r="AY3454" i="10"/>
  <c r="AY3453" i="10"/>
  <c r="AY3452" i="10"/>
  <c r="AY3451" i="10"/>
  <c r="AY3450" i="10"/>
  <c r="AY3449" i="10"/>
  <c r="AY3448" i="10"/>
  <c r="AY3447" i="10"/>
  <c r="AY3446" i="10"/>
  <c r="AY3445" i="10"/>
  <c r="AY3444" i="10"/>
  <c r="AY3443" i="10"/>
  <c r="AY3442" i="10"/>
  <c r="AY3441" i="10"/>
  <c r="AY3440" i="10"/>
  <c r="AY3439" i="10"/>
  <c r="AY3438" i="10"/>
  <c r="AY3437" i="10"/>
  <c r="AY3436" i="10"/>
  <c r="AY3435" i="10"/>
  <c r="AY3434" i="10"/>
  <c r="AY3433" i="10"/>
  <c r="AY3432" i="10"/>
  <c r="AY3431" i="10"/>
  <c r="AY3430" i="10"/>
  <c r="AY3429" i="10"/>
  <c r="AY3428" i="10"/>
  <c r="AY3427" i="10"/>
  <c r="AY3426" i="10"/>
  <c r="AY3425" i="10"/>
  <c r="AY3424" i="10"/>
  <c r="AY3423" i="10"/>
  <c r="AY3422" i="10"/>
  <c r="AY3421" i="10"/>
  <c r="AY3420" i="10"/>
  <c r="AY3419" i="10"/>
  <c r="AY3418" i="10"/>
  <c r="AY3417" i="10"/>
  <c r="AY3416" i="10"/>
  <c r="AY3415" i="10"/>
  <c r="AY3414" i="10"/>
  <c r="AY3413" i="10"/>
  <c r="AY3412" i="10"/>
  <c r="AY3411" i="10"/>
  <c r="AY3410" i="10"/>
  <c r="AY3409" i="10"/>
  <c r="AY3408" i="10"/>
  <c r="AY3407" i="10"/>
  <c r="AY3406" i="10"/>
  <c r="AY3405" i="10"/>
  <c r="AY3404" i="10"/>
  <c r="AY3403" i="10"/>
  <c r="AY3402" i="10"/>
  <c r="AY3401" i="10"/>
  <c r="AY3400" i="10"/>
  <c r="AY3399" i="10"/>
  <c r="AY3398" i="10"/>
  <c r="AY3397" i="10"/>
  <c r="AY3396" i="10"/>
  <c r="AY3395" i="10"/>
  <c r="AY3394" i="10"/>
  <c r="AY3393" i="10"/>
  <c r="AY3392" i="10"/>
  <c r="AY3391" i="10"/>
  <c r="AY3390" i="10"/>
  <c r="AY3389" i="10"/>
  <c r="AY3388" i="10"/>
  <c r="AY3387" i="10"/>
  <c r="AY3386" i="10"/>
  <c r="AY3385" i="10"/>
  <c r="AY3384" i="10"/>
  <c r="AY3383" i="10"/>
  <c r="AY3382" i="10"/>
  <c r="AY3381" i="10"/>
  <c r="AY3380" i="10"/>
  <c r="AY3379" i="10"/>
  <c r="AY3378" i="10"/>
  <c r="AY3377" i="10"/>
  <c r="AY3376" i="10"/>
  <c r="AY3375" i="10"/>
  <c r="AY3374" i="10"/>
  <c r="AY3373" i="10"/>
  <c r="AY3372" i="10"/>
  <c r="AY3371" i="10"/>
  <c r="AY3370" i="10"/>
  <c r="AY3369" i="10"/>
  <c r="AY3368" i="10"/>
  <c r="AY3367" i="10"/>
  <c r="AY3366" i="10"/>
  <c r="AY3365" i="10"/>
  <c r="AY3364" i="10"/>
  <c r="AY3363" i="10"/>
  <c r="AY3362" i="10"/>
  <c r="AY3361" i="10"/>
  <c r="AY3360" i="10"/>
  <c r="AY3359" i="10"/>
  <c r="AY3358" i="10"/>
  <c r="AY3357" i="10"/>
  <c r="AY3356" i="10"/>
  <c r="AY3355" i="10"/>
  <c r="AY3354" i="10"/>
  <c r="AY3353" i="10"/>
  <c r="AY3352" i="10"/>
  <c r="AY3351" i="10"/>
  <c r="AY3350" i="10"/>
  <c r="AY3349" i="10"/>
  <c r="AY3348" i="10"/>
  <c r="AY3347" i="10"/>
  <c r="AY3346" i="10"/>
  <c r="AY3345" i="10"/>
  <c r="AY3344" i="10"/>
  <c r="AY3343" i="10"/>
  <c r="AY3342" i="10"/>
  <c r="AY3341" i="10"/>
  <c r="AY3340" i="10"/>
  <c r="AY3339" i="10"/>
  <c r="AY3338" i="10"/>
  <c r="AY3337" i="10"/>
  <c r="AY3336" i="10"/>
  <c r="AY3335" i="10"/>
  <c r="AY3334" i="10"/>
  <c r="AY3333" i="10"/>
  <c r="AY3332" i="10"/>
  <c r="AY3331" i="10"/>
  <c r="AY3330" i="10"/>
  <c r="AY3329" i="10"/>
  <c r="AY3328" i="10"/>
  <c r="AY3327" i="10"/>
  <c r="AY3326" i="10"/>
  <c r="AY3325" i="10"/>
  <c r="AY3324" i="10"/>
  <c r="AY3323" i="10"/>
  <c r="AY3322" i="10"/>
  <c r="AY3321" i="10"/>
  <c r="AY3320" i="10"/>
  <c r="AY3319" i="10"/>
  <c r="AY3318" i="10"/>
  <c r="AY3317" i="10"/>
  <c r="AY3316" i="10"/>
  <c r="AY3315" i="10"/>
  <c r="AY3314" i="10"/>
  <c r="AY3313" i="10"/>
  <c r="AY3312" i="10"/>
  <c r="AY3311" i="10"/>
  <c r="AY3310" i="10"/>
  <c r="AY3309" i="10"/>
  <c r="AY3308" i="10"/>
  <c r="AY3307" i="10"/>
  <c r="AY3306" i="10"/>
  <c r="AY3305" i="10"/>
  <c r="AY3304" i="10"/>
  <c r="AY3303" i="10"/>
  <c r="AY3302" i="10"/>
  <c r="AY3301" i="10"/>
  <c r="AY3300" i="10"/>
  <c r="AY3299" i="10"/>
  <c r="AY3298" i="10"/>
  <c r="AY3297" i="10"/>
  <c r="AY3296" i="10"/>
  <c r="AY3295" i="10"/>
  <c r="AY3294" i="10"/>
  <c r="AY3293" i="10"/>
  <c r="AY3292" i="10"/>
  <c r="AY3291" i="10"/>
  <c r="AY3290" i="10"/>
  <c r="AY3289" i="10"/>
  <c r="AY3288" i="10"/>
  <c r="AY3287" i="10"/>
  <c r="AY3286" i="10"/>
  <c r="AY3285" i="10"/>
  <c r="AY3284" i="10"/>
  <c r="AY3283" i="10"/>
  <c r="AY3282" i="10"/>
  <c r="AY3281" i="10"/>
  <c r="AY3280" i="10"/>
  <c r="AY3279" i="10"/>
  <c r="AY3278" i="10"/>
  <c r="AY3277" i="10"/>
  <c r="AY3276" i="10"/>
  <c r="AY3275" i="10"/>
  <c r="AY3274" i="10"/>
  <c r="AY3273" i="10"/>
  <c r="AY3272" i="10"/>
  <c r="AY3271" i="10"/>
  <c r="AY3270" i="10"/>
  <c r="AY3269" i="10"/>
  <c r="AY3268" i="10"/>
  <c r="AY3267" i="10"/>
  <c r="AY3266" i="10"/>
  <c r="AY3265" i="10"/>
  <c r="AY3264" i="10"/>
  <c r="AY3263" i="10"/>
  <c r="AY3262" i="10"/>
  <c r="AY3261" i="10"/>
  <c r="AY3260" i="10"/>
  <c r="AY3259" i="10"/>
  <c r="AY3258" i="10"/>
  <c r="AY3257" i="10"/>
  <c r="AY3256" i="10"/>
  <c r="AY3255" i="10"/>
  <c r="AY3254" i="10"/>
  <c r="AY3253" i="10"/>
  <c r="AY3252" i="10"/>
  <c r="AY3251" i="10"/>
  <c r="AY3250" i="10"/>
  <c r="AY3249" i="10"/>
  <c r="AY3248" i="10"/>
  <c r="AY3247" i="10"/>
  <c r="AY3246" i="10"/>
  <c r="AY3245" i="10"/>
  <c r="AY3244" i="10"/>
  <c r="AY3243" i="10"/>
  <c r="AY3242" i="10"/>
  <c r="AY3241" i="10"/>
  <c r="AY3240" i="10"/>
  <c r="AY3239" i="10"/>
  <c r="AY3238" i="10"/>
  <c r="AY3237" i="10"/>
  <c r="AY3236" i="10"/>
  <c r="AY3235" i="10"/>
  <c r="AY3234" i="10"/>
  <c r="AY3233" i="10"/>
  <c r="AY3232" i="10"/>
  <c r="AY3231" i="10"/>
  <c r="AY3230" i="10"/>
  <c r="AY3229" i="10"/>
  <c r="AY3228" i="10"/>
  <c r="AY3227" i="10"/>
  <c r="AY3226" i="10"/>
  <c r="AY3225" i="10"/>
  <c r="AY3224" i="10"/>
  <c r="AY3223" i="10"/>
  <c r="AY3222" i="10"/>
  <c r="AY3221" i="10"/>
  <c r="AY3220" i="10"/>
  <c r="AY3219" i="10"/>
  <c r="AY3218" i="10"/>
  <c r="AY3217" i="10"/>
  <c r="AY3216" i="10"/>
  <c r="AY3215" i="10"/>
  <c r="AY3214" i="10"/>
  <c r="AY3213" i="10"/>
  <c r="AY3212" i="10"/>
  <c r="AY3211" i="10"/>
  <c r="AY3210" i="10"/>
  <c r="AY3209" i="10"/>
  <c r="AY3208" i="10"/>
  <c r="AY3207" i="10"/>
  <c r="AY3206" i="10"/>
  <c r="AY3205" i="10"/>
  <c r="AY3204" i="10"/>
  <c r="AY3203" i="10"/>
  <c r="AY3202" i="10"/>
  <c r="AY3201" i="10"/>
  <c r="AY3200" i="10"/>
  <c r="AY3199" i="10"/>
  <c r="AY3198" i="10"/>
  <c r="AY3197" i="10"/>
  <c r="AY3196" i="10"/>
  <c r="AY3195" i="10"/>
  <c r="AY3194" i="10"/>
  <c r="AY3193" i="10"/>
  <c r="AY3192" i="10"/>
  <c r="AY3191" i="10"/>
  <c r="AY3190" i="10"/>
  <c r="AY3189" i="10"/>
  <c r="AY3188" i="10"/>
  <c r="AY3187" i="10"/>
  <c r="AY3186" i="10"/>
  <c r="AY3185" i="10"/>
  <c r="AY3184" i="10"/>
  <c r="AY3183" i="10"/>
  <c r="AY3182" i="10"/>
  <c r="AY3181" i="10"/>
  <c r="AY3180" i="10"/>
  <c r="AY3179" i="10"/>
  <c r="AY3178" i="10"/>
  <c r="AY3177" i="10"/>
  <c r="AY3176" i="10"/>
  <c r="AY3175" i="10"/>
  <c r="AY3174" i="10"/>
  <c r="AY3173" i="10"/>
  <c r="AY3172" i="10"/>
  <c r="AY3171" i="10"/>
  <c r="AY3170" i="10"/>
  <c r="AY3169" i="10"/>
  <c r="AY3168" i="10"/>
  <c r="AY3167" i="10"/>
  <c r="AY3166" i="10"/>
  <c r="AY3165" i="10"/>
  <c r="AY3164" i="10"/>
  <c r="AY3163" i="10"/>
  <c r="AY3162" i="10"/>
  <c r="AY3161" i="10"/>
  <c r="AY3160" i="10"/>
  <c r="AY3159" i="10"/>
  <c r="AY3158" i="10"/>
  <c r="AY3157" i="10"/>
  <c r="AY3156" i="10"/>
  <c r="AY3155" i="10"/>
  <c r="AY3154" i="10"/>
  <c r="AY3153" i="10"/>
  <c r="AY3152" i="10"/>
  <c r="AY3151" i="10"/>
  <c r="AY3150" i="10"/>
  <c r="AY3149" i="10"/>
  <c r="AY3148" i="10"/>
  <c r="AY3147" i="10"/>
  <c r="AY3146" i="10"/>
  <c r="AY3145" i="10"/>
  <c r="AY3144" i="10"/>
  <c r="AY3143" i="10"/>
  <c r="AY3142" i="10"/>
  <c r="AY3141" i="10"/>
  <c r="AY3140" i="10"/>
  <c r="AY3139" i="10"/>
  <c r="AY3138" i="10"/>
  <c r="AY3137" i="10"/>
  <c r="AY3136" i="10"/>
  <c r="AY3135" i="10"/>
  <c r="AY3134" i="10"/>
  <c r="AY3133" i="10"/>
  <c r="AY3132" i="10"/>
  <c r="AY3131" i="10"/>
  <c r="AY3130" i="10"/>
  <c r="AY3129" i="10"/>
  <c r="AY3128" i="10"/>
  <c r="AY3127" i="10"/>
  <c r="AY3126" i="10"/>
  <c r="AY3125" i="10"/>
  <c r="AY3124" i="10"/>
  <c r="AY3123" i="10"/>
  <c r="AY3122" i="10"/>
  <c r="AY3121" i="10"/>
  <c r="AY3120" i="10"/>
  <c r="AY3119" i="10"/>
  <c r="AY3118" i="10"/>
  <c r="AY3117" i="10"/>
  <c r="AY3116" i="10"/>
  <c r="AY3115" i="10"/>
  <c r="AY3114" i="10"/>
  <c r="AY3113" i="10"/>
  <c r="AY3112" i="10"/>
  <c r="AY3111" i="10"/>
  <c r="AY3110" i="10"/>
  <c r="AY3109" i="10"/>
  <c r="AY3108" i="10"/>
  <c r="AY3107" i="10"/>
  <c r="AY3106" i="10"/>
  <c r="AY3105" i="10"/>
  <c r="AY3104" i="10"/>
  <c r="AY3103" i="10"/>
  <c r="AY3102" i="10"/>
  <c r="AY3101" i="10"/>
  <c r="AY3100" i="10"/>
  <c r="AY3099" i="10"/>
  <c r="AY3098" i="10"/>
  <c r="AY3097" i="10"/>
  <c r="AY3096" i="10"/>
  <c r="AY3095" i="10"/>
  <c r="AY3094" i="10"/>
  <c r="AY3093" i="10"/>
  <c r="AY3092" i="10"/>
  <c r="AY3091" i="10"/>
  <c r="AY3090" i="10"/>
  <c r="AY3089" i="10"/>
  <c r="AY3088" i="10"/>
  <c r="AY3087" i="10"/>
  <c r="AY3086" i="10"/>
  <c r="AY3085" i="10"/>
  <c r="AY3084" i="10"/>
  <c r="AY3083" i="10"/>
  <c r="AY3082" i="10"/>
  <c r="AY3081" i="10"/>
  <c r="AY3080" i="10"/>
  <c r="AY3079" i="10"/>
  <c r="AY3078" i="10"/>
  <c r="AY3077" i="10"/>
  <c r="AY3076" i="10"/>
  <c r="AY3075" i="10"/>
  <c r="AY3074" i="10"/>
  <c r="AY3073" i="10"/>
  <c r="AY3072" i="10"/>
  <c r="AY3071" i="10"/>
  <c r="AY3070" i="10"/>
  <c r="AY3069" i="10"/>
  <c r="AY3068" i="10"/>
  <c r="AY3067" i="10"/>
  <c r="AY3066" i="10"/>
  <c r="AY3065" i="10"/>
  <c r="AY3064" i="10"/>
  <c r="AY3063" i="10"/>
  <c r="AY3062" i="10"/>
  <c r="AY3061" i="10"/>
  <c r="AY3060" i="10"/>
  <c r="AY3059" i="10"/>
  <c r="AY3058" i="10"/>
  <c r="AY3057" i="10"/>
  <c r="AY3056" i="10"/>
  <c r="AY3055" i="10"/>
  <c r="AY3054" i="10"/>
  <c r="AY3053" i="10"/>
  <c r="AY3052" i="10"/>
  <c r="AY3051" i="10"/>
  <c r="AY3050" i="10"/>
  <c r="AY3049" i="10"/>
  <c r="AY3048" i="10"/>
  <c r="AY3047" i="10"/>
  <c r="AY3046" i="10"/>
  <c r="AY3045" i="10"/>
  <c r="AY3044" i="10"/>
  <c r="AY3043" i="10"/>
  <c r="AY3042" i="10"/>
  <c r="AY3041" i="10"/>
  <c r="AY3040" i="10"/>
  <c r="AY3039" i="10"/>
  <c r="AY3038" i="10"/>
  <c r="AY3037" i="10"/>
  <c r="AY3036" i="10"/>
  <c r="AY3035" i="10"/>
  <c r="AY3034" i="10"/>
  <c r="AY3033" i="10"/>
  <c r="AY3032" i="10"/>
  <c r="AY3031" i="10"/>
  <c r="AY3030" i="10"/>
  <c r="AY3029" i="10"/>
  <c r="AY3028" i="10"/>
  <c r="AY3027" i="10"/>
  <c r="AY3026" i="10"/>
  <c r="AY3025" i="10"/>
  <c r="AY3024" i="10"/>
  <c r="AY3023" i="10"/>
  <c r="AY3022" i="10"/>
  <c r="AY3021" i="10"/>
  <c r="AY3020" i="10"/>
  <c r="AY3019" i="10"/>
  <c r="AY3018" i="10"/>
  <c r="AY3017" i="10"/>
  <c r="AY3016" i="10"/>
  <c r="AY3015" i="10"/>
  <c r="AY3014" i="10"/>
  <c r="AY3013" i="10"/>
  <c r="AY3012" i="10"/>
  <c r="AY3011" i="10"/>
  <c r="AY3010" i="10"/>
  <c r="AY3009" i="10"/>
  <c r="AY3008" i="10"/>
  <c r="AY3007" i="10"/>
  <c r="AY3006" i="10"/>
  <c r="AY3005" i="10"/>
  <c r="AY3004" i="10"/>
  <c r="AY3003" i="10"/>
  <c r="AY3002" i="10"/>
  <c r="AY3001" i="10"/>
  <c r="AY3000" i="10"/>
  <c r="AY2999" i="10"/>
  <c r="AY2998" i="10"/>
  <c r="AY2997" i="10"/>
  <c r="AY2996" i="10"/>
  <c r="AY2995" i="10"/>
  <c r="AY2994" i="10"/>
  <c r="AY2993" i="10"/>
  <c r="AY2992" i="10"/>
  <c r="AY2991" i="10"/>
  <c r="AY2990" i="10"/>
  <c r="AY2989" i="10"/>
  <c r="AY2988" i="10"/>
  <c r="AY2987" i="10"/>
  <c r="AY2986" i="10"/>
  <c r="AY2985" i="10"/>
  <c r="AY2984" i="10"/>
  <c r="AY2983" i="10"/>
  <c r="AY2982" i="10"/>
  <c r="AY2981" i="10"/>
  <c r="AY2980" i="10"/>
  <c r="AY2979" i="10"/>
  <c r="AY2978" i="10"/>
  <c r="AY2977" i="10"/>
  <c r="AY2976" i="10"/>
  <c r="AY2975" i="10"/>
  <c r="AY2974" i="10"/>
  <c r="AY2973" i="10"/>
  <c r="AY2972" i="10"/>
  <c r="AY2971" i="10"/>
  <c r="AY2970" i="10"/>
  <c r="AY2969" i="10"/>
  <c r="AY2968" i="10"/>
  <c r="AY2967" i="10"/>
  <c r="AY2966" i="10"/>
  <c r="AY2965" i="10"/>
  <c r="AY2964" i="10"/>
  <c r="AY2963" i="10"/>
  <c r="AY2962" i="10"/>
  <c r="AY2961" i="10"/>
  <c r="AY2960" i="10"/>
  <c r="AY2959" i="10"/>
  <c r="AY2958" i="10"/>
  <c r="AY2957" i="10"/>
  <c r="AY2956" i="10"/>
  <c r="AY2955" i="10"/>
  <c r="AY2954" i="10"/>
  <c r="AY2953" i="10"/>
  <c r="AY2952" i="10"/>
  <c r="AY2951" i="10"/>
  <c r="AY2950" i="10"/>
  <c r="AY2949" i="10"/>
  <c r="AY2948" i="10"/>
  <c r="AY2947" i="10"/>
  <c r="AY2946" i="10"/>
  <c r="AY2945" i="10"/>
  <c r="AY2944" i="10"/>
  <c r="AY2943" i="10"/>
  <c r="AY2942" i="10"/>
  <c r="AY2941" i="10"/>
  <c r="AY2940" i="10"/>
  <c r="AY2939" i="10"/>
  <c r="AY2938" i="10"/>
  <c r="AY2937" i="10"/>
  <c r="AY2936" i="10"/>
  <c r="AY2935" i="10"/>
  <c r="AY2934" i="10"/>
  <c r="AY2933" i="10"/>
  <c r="AY2932" i="10"/>
  <c r="AY2931" i="10"/>
  <c r="AY2930" i="10"/>
  <c r="AY2929" i="10"/>
  <c r="AY2928" i="10"/>
  <c r="AY2927" i="10"/>
  <c r="AY2926" i="10"/>
  <c r="AY2925" i="10"/>
  <c r="AY2924" i="10"/>
  <c r="AY2923" i="10"/>
  <c r="AY2922" i="10"/>
  <c r="AY2921" i="10"/>
  <c r="AY2920" i="10"/>
  <c r="AY2919" i="10"/>
  <c r="AY2918" i="10"/>
  <c r="AY2917" i="10"/>
  <c r="AY2916" i="10"/>
  <c r="AY2915" i="10"/>
  <c r="AY2914" i="10"/>
  <c r="AY2913" i="10"/>
  <c r="AY2912" i="10"/>
  <c r="AY2911" i="10"/>
  <c r="AY2910" i="10"/>
  <c r="AY2909" i="10"/>
  <c r="AY2908" i="10"/>
  <c r="AY2907" i="10"/>
  <c r="AY2906" i="10"/>
  <c r="AY2905" i="10"/>
  <c r="AY2904" i="10"/>
  <c r="AY2903" i="10"/>
  <c r="AY2902" i="10"/>
  <c r="AY2901" i="10"/>
  <c r="AY2900" i="10"/>
  <c r="AY2899" i="10"/>
  <c r="AY2898" i="10"/>
  <c r="AY2897" i="10"/>
  <c r="AY2896" i="10"/>
  <c r="AY2895" i="10"/>
  <c r="AY2894" i="10"/>
  <c r="AY2893" i="10"/>
  <c r="AY2892" i="10"/>
  <c r="AY2891" i="10"/>
  <c r="AY2890" i="10"/>
  <c r="AY2889" i="10"/>
  <c r="AY2888" i="10"/>
  <c r="AY2887" i="10"/>
  <c r="AY2886" i="10"/>
  <c r="AY2885" i="10"/>
  <c r="AY2884" i="10"/>
  <c r="AY2883" i="10"/>
  <c r="AY2882" i="10"/>
  <c r="AY2881" i="10"/>
  <c r="AY2880" i="10"/>
  <c r="AY2879" i="10"/>
  <c r="AY2878" i="10"/>
  <c r="AY2877" i="10"/>
  <c r="AY2876" i="10"/>
  <c r="AY2875" i="10"/>
  <c r="AY2874" i="10"/>
  <c r="AY2873" i="10"/>
  <c r="AY2872" i="10"/>
  <c r="AY2871" i="10"/>
  <c r="AY2870" i="10"/>
  <c r="AY2869" i="10"/>
  <c r="AY2868" i="10"/>
  <c r="AY2867" i="10"/>
  <c r="AY2866" i="10"/>
  <c r="AY2865" i="10"/>
  <c r="AY2864" i="10"/>
  <c r="AY2863" i="10"/>
  <c r="AY2862" i="10"/>
  <c r="AY2861" i="10"/>
  <c r="AY2860" i="10"/>
  <c r="AY2859" i="10"/>
  <c r="AY2858" i="10"/>
  <c r="AY2857" i="10"/>
  <c r="AY2856" i="10"/>
  <c r="AY2855" i="10"/>
  <c r="AY2854" i="10"/>
  <c r="AY2853" i="10"/>
  <c r="AY2852" i="10"/>
  <c r="AY2851" i="10"/>
  <c r="AY2850" i="10"/>
  <c r="AY2849" i="10"/>
  <c r="AY2848" i="10"/>
  <c r="AY2847" i="10"/>
  <c r="AY2846" i="10"/>
  <c r="AY2845" i="10"/>
  <c r="AY2844" i="10"/>
  <c r="AY2843" i="10"/>
  <c r="AY2842" i="10"/>
  <c r="AY2841" i="10"/>
  <c r="AY2840" i="10"/>
  <c r="AY2839" i="10"/>
  <c r="AY2838" i="10"/>
  <c r="AY2837" i="10"/>
  <c r="AY2836" i="10"/>
  <c r="AY2835" i="10"/>
  <c r="AY2834" i="10"/>
  <c r="AY2833" i="10"/>
  <c r="AY2832" i="10"/>
  <c r="AY2831" i="10"/>
  <c r="AY2830" i="10"/>
  <c r="AY2829" i="10"/>
  <c r="AY2828" i="10"/>
  <c r="AY2827" i="10"/>
  <c r="AY2826" i="10"/>
  <c r="AY2825" i="10"/>
  <c r="AY2824" i="10"/>
  <c r="AY2823" i="10"/>
  <c r="AY2822" i="10"/>
  <c r="AY2821" i="10"/>
  <c r="AY2820" i="10"/>
  <c r="AY2819" i="10"/>
  <c r="AY2818" i="10"/>
  <c r="AY2817" i="10"/>
  <c r="AY2816" i="10"/>
  <c r="AY2815" i="10"/>
  <c r="AY2814" i="10"/>
  <c r="AY2813" i="10"/>
  <c r="AY2812" i="10"/>
  <c r="AY2811" i="10"/>
  <c r="AY2810" i="10"/>
  <c r="AY2809" i="10"/>
  <c r="AY2808" i="10"/>
  <c r="AY2807" i="10"/>
  <c r="AY2806" i="10"/>
  <c r="AY2805" i="10"/>
  <c r="AY2804" i="10"/>
  <c r="AY2803" i="10"/>
  <c r="AY2802" i="10"/>
  <c r="AY2801" i="10"/>
  <c r="AY2800" i="10"/>
  <c r="AY2799" i="10"/>
  <c r="AY2798" i="10"/>
  <c r="AY2797" i="10"/>
  <c r="AY2796" i="10"/>
  <c r="AY2795" i="10"/>
  <c r="AY2794" i="10"/>
  <c r="AY2793" i="10"/>
  <c r="AY2792" i="10"/>
  <c r="AY2791" i="10"/>
  <c r="AY2790" i="10"/>
  <c r="AY2789" i="10"/>
  <c r="AY2788" i="10"/>
  <c r="AY2787" i="10"/>
  <c r="AY2786" i="10"/>
  <c r="AY2785" i="10"/>
  <c r="AY2784" i="10"/>
  <c r="AY2783" i="10"/>
  <c r="AY2782" i="10"/>
  <c r="AY2781" i="10"/>
  <c r="AY2780" i="10"/>
  <c r="AY2779" i="10"/>
  <c r="AY2778" i="10"/>
  <c r="AY2777" i="10"/>
  <c r="AY2776" i="10"/>
  <c r="AY2775" i="10"/>
  <c r="AY2774" i="10"/>
  <c r="AY2773" i="10"/>
  <c r="AY2772" i="10"/>
  <c r="AY2771" i="10"/>
  <c r="AY2770" i="10"/>
  <c r="AY2769" i="10"/>
  <c r="AY2768" i="10"/>
  <c r="AY2767" i="10"/>
  <c r="AY2766" i="10"/>
  <c r="AY2765" i="10"/>
  <c r="AY2764" i="10"/>
  <c r="AY2763" i="10"/>
  <c r="AY2762" i="10"/>
  <c r="AY2761" i="10"/>
  <c r="AY2760" i="10"/>
  <c r="AY2759" i="10"/>
  <c r="AY2758" i="10"/>
  <c r="AY2757" i="10"/>
  <c r="AY2756" i="10"/>
  <c r="AY2755" i="10"/>
  <c r="AY2754" i="10"/>
  <c r="AY2753" i="10"/>
  <c r="AY2752" i="10"/>
  <c r="AY2751" i="10"/>
  <c r="AY2750" i="10"/>
  <c r="AY2749" i="10"/>
  <c r="AY2748" i="10"/>
  <c r="AY2747" i="10"/>
  <c r="AY2746" i="10"/>
  <c r="AY2745" i="10"/>
  <c r="AY2744" i="10"/>
  <c r="AY2743" i="10"/>
  <c r="AY2742" i="10"/>
  <c r="AY2741" i="10"/>
  <c r="AY2740" i="10"/>
  <c r="AY2739" i="10"/>
  <c r="AY2738" i="10"/>
  <c r="AY2737" i="10"/>
  <c r="AY2736" i="10"/>
  <c r="AY2735" i="10"/>
  <c r="AY2734" i="10"/>
  <c r="AY2733" i="10"/>
  <c r="AY2732" i="10"/>
  <c r="AY2731" i="10"/>
  <c r="AY2730" i="10"/>
  <c r="AY2729" i="10"/>
  <c r="AY2728" i="10"/>
  <c r="AY2727" i="10"/>
  <c r="AY2726" i="10"/>
  <c r="AY2725" i="10"/>
  <c r="AY2724" i="10"/>
  <c r="AY2723" i="10"/>
  <c r="AY2722" i="10"/>
  <c r="AY2721" i="10"/>
  <c r="AY2720" i="10"/>
  <c r="AY2719" i="10"/>
  <c r="AY2718" i="10"/>
  <c r="AY2717" i="10"/>
  <c r="AY2716" i="10"/>
  <c r="AY2715" i="10"/>
  <c r="AY2714" i="10"/>
  <c r="AY2713" i="10"/>
  <c r="AY2712" i="10"/>
  <c r="AY2711" i="10"/>
  <c r="AY2710" i="10"/>
  <c r="AY2709" i="10"/>
  <c r="AY2708" i="10"/>
  <c r="AY2707" i="10"/>
  <c r="AY2706" i="10"/>
  <c r="AY2705" i="10"/>
  <c r="AY2704" i="10"/>
  <c r="AY2703" i="10"/>
  <c r="AY2702" i="10"/>
  <c r="AY2701" i="10"/>
  <c r="AY2700" i="10"/>
  <c r="AY2699" i="10"/>
  <c r="AY2698" i="10"/>
  <c r="AY2697" i="10"/>
  <c r="AY2696" i="10"/>
  <c r="AY2695" i="10"/>
  <c r="AY2694" i="10"/>
  <c r="AY2693" i="10"/>
  <c r="AY2692" i="10"/>
  <c r="AY2691" i="10"/>
  <c r="AY2690" i="10"/>
  <c r="AY2689" i="10"/>
  <c r="AY2688" i="10"/>
  <c r="AY2687" i="10"/>
  <c r="AY2686" i="10"/>
  <c r="AY2685" i="10"/>
  <c r="AY2684" i="10"/>
  <c r="AY2683" i="10"/>
  <c r="AY2682" i="10"/>
  <c r="AY2681" i="10"/>
  <c r="AY2680" i="10"/>
  <c r="AY2679" i="10"/>
  <c r="AY2678" i="10"/>
  <c r="AY2677" i="10"/>
  <c r="AY2676" i="10"/>
  <c r="AY2675" i="10"/>
  <c r="AY2674" i="10"/>
  <c r="AY2673" i="10"/>
  <c r="AY2672" i="10"/>
  <c r="AY2671" i="10"/>
  <c r="AY2670" i="10"/>
  <c r="AY2669" i="10"/>
  <c r="AY2668" i="10"/>
  <c r="AY2667" i="10"/>
  <c r="AY2666" i="10"/>
  <c r="AY2665" i="10"/>
  <c r="AY2664" i="10"/>
  <c r="AY2663" i="10"/>
  <c r="AY2662" i="10"/>
  <c r="AY2661" i="10"/>
  <c r="AY2660" i="10"/>
  <c r="AY2659" i="10"/>
  <c r="AY2658" i="10"/>
  <c r="AY2657" i="10"/>
  <c r="AY2656" i="10"/>
  <c r="AY2655" i="10"/>
  <c r="AY2654" i="10"/>
  <c r="AY2653" i="10"/>
  <c r="AY2652" i="10"/>
  <c r="AY2651" i="10"/>
  <c r="AY2650" i="10"/>
  <c r="AY2649" i="10"/>
  <c r="AY2648" i="10"/>
  <c r="AY2647" i="10"/>
  <c r="AY2646" i="10"/>
  <c r="AY2645" i="10"/>
  <c r="AY2644" i="10"/>
  <c r="AY2643" i="10"/>
  <c r="AY2642" i="10"/>
  <c r="AY2641" i="10"/>
  <c r="AY2640" i="10"/>
  <c r="AY2639" i="10"/>
  <c r="AY2638" i="10"/>
  <c r="AY2637" i="10"/>
  <c r="AY2636" i="10"/>
  <c r="AY2635" i="10"/>
  <c r="AY2634" i="10"/>
  <c r="AY2633" i="10"/>
  <c r="AY2632" i="10"/>
  <c r="AY2631" i="10"/>
  <c r="AY2630" i="10"/>
  <c r="AY2629" i="10"/>
  <c r="AY2628" i="10"/>
  <c r="AY2627" i="10"/>
  <c r="AY2626" i="10"/>
  <c r="AY2625" i="10"/>
  <c r="AY2624" i="10"/>
  <c r="AY2623" i="10"/>
  <c r="AY2622" i="10"/>
  <c r="AY2621" i="10"/>
  <c r="AY2620" i="10"/>
  <c r="AY2619" i="10"/>
  <c r="AY2618" i="10"/>
  <c r="AY2617" i="10"/>
  <c r="AY2616" i="10"/>
  <c r="AY2615" i="10"/>
  <c r="AY2614" i="10"/>
  <c r="AY2613" i="10"/>
  <c r="AY2612" i="10"/>
  <c r="AY2611" i="10"/>
  <c r="AY2610" i="10"/>
  <c r="AY2609" i="10"/>
  <c r="AY2608" i="10"/>
  <c r="AY2607" i="10"/>
  <c r="AY2606" i="10"/>
  <c r="AY2605" i="10"/>
  <c r="AY2604" i="10"/>
  <c r="AY2603" i="10"/>
  <c r="AY2602" i="10"/>
  <c r="AY2601" i="10"/>
  <c r="AY2600" i="10"/>
  <c r="AY2599" i="10"/>
  <c r="AY2598" i="10"/>
  <c r="AY2597" i="10"/>
  <c r="AY2596" i="10"/>
  <c r="AY2595" i="10"/>
  <c r="AY2594" i="10"/>
  <c r="AY2593" i="10"/>
  <c r="AY2592" i="10"/>
  <c r="AY2591" i="10"/>
  <c r="AY2590" i="10"/>
  <c r="AY2589" i="10"/>
  <c r="AY2588" i="10"/>
  <c r="AY2587" i="10"/>
  <c r="AY2586" i="10"/>
  <c r="AY2585" i="10"/>
  <c r="AY2584" i="10"/>
  <c r="AY2583" i="10"/>
  <c r="AY2582" i="10"/>
  <c r="AY2581" i="10"/>
  <c r="AY2580" i="10"/>
  <c r="AY2579" i="10"/>
  <c r="AY2578" i="10"/>
  <c r="AY2577" i="10"/>
  <c r="AY2576" i="10"/>
  <c r="AY2575" i="10"/>
  <c r="AY2574" i="10"/>
  <c r="AY2573" i="10"/>
  <c r="AY2572" i="10"/>
  <c r="AY2571" i="10"/>
  <c r="AY2570" i="10"/>
  <c r="AY2569" i="10"/>
  <c r="AY2568" i="10"/>
  <c r="AY2567" i="10"/>
  <c r="AY2566" i="10"/>
  <c r="AY2565" i="10"/>
  <c r="AY2564" i="10"/>
  <c r="AY2563" i="10"/>
  <c r="AY2562" i="10"/>
  <c r="AY2561" i="10"/>
  <c r="AY2560" i="10"/>
  <c r="AY2559" i="10"/>
  <c r="AY2558" i="10"/>
  <c r="AY2557" i="10"/>
  <c r="AY2556" i="10"/>
  <c r="AY2555" i="10"/>
  <c r="AY2554" i="10"/>
  <c r="AY2553" i="10"/>
  <c r="AY2552" i="10"/>
  <c r="AY2551" i="10"/>
  <c r="AY2550" i="10"/>
  <c r="AY2549" i="10"/>
  <c r="AY2548" i="10"/>
  <c r="AY2547" i="10"/>
  <c r="AY2546" i="10"/>
  <c r="AY2545" i="10"/>
  <c r="AY2544" i="10"/>
  <c r="AY2543" i="10"/>
  <c r="AY2542" i="10"/>
  <c r="AY2541" i="10"/>
  <c r="AY2540" i="10"/>
  <c r="AY2539" i="10"/>
  <c r="AY2538" i="10"/>
  <c r="AY2537" i="10"/>
  <c r="AY2536" i="10"/>
  <c r="AY2535" i="10"/>
  <c r="AY2534" i="10"/>
  <c r="AY2533" i="10"/>
  <c r="AY2532" i="10"/>
  <c r="AY2531" i="10"/>
  <c r="AY2530" i="10"/>
  <c r="AY2529" i="10"/>
  <c r="AY2528" i="10"/>
  <c r="AY2527" i="10"/>
  <c r="AY2526" i="10"/>
  <c r="AY2525" i="10"/>
  <c r="AY2524" i="10"/>
  <c r="AY2523" i="10"/>
  <c r="AY2522" i="10"/>
  <c r="AY2521" i="10"/>
  <c r="AY2520" i="10"/>
  <c r="AY2519" i="10"/>
  <c r="AY2518" i="10"/>
  <c r="AY2517" i="10"/>
  <c r="AY2516" i="10"/>
  <c r="AY2515" i="10"/>
  <c r="AY2514" i="10"/>
  <c r="AY2513" i="10"/>
  <c r="AY2512" i="10"/>
  <c r="AY2511" i="10"/>
  <c r="AY2510" i="10"/>
  <c r="AY2509" i="10"/>
  <c r="AY2508" i="10"/>
  <c r="AY2507" i="10"/>
  <c r="AY2506" i="10"/>
  <c r="AY2505" i="10"/>
  <c r="AY2504" i="10"/>
  <c r="AY2503" i="10"/>
  <c r="AY2502" i="10"/>
  <c r="AY2501" i="10"/>
  <c r="AY2500" i="10"/>
  <c r="AY2499" i="10"/>
  <c r="AY2498" i="10"/>
  <c r="AY2497" i="10"/>
  <c r="AY2496" i="10"/>
  <c r="AY2495" i="10"/>
  <c r="AY2494" i="10"/>
  <c r="AY2493" i="10"/>
  <c r="AY2492" i="10"/>
  <c r="AY2491" i="10"/>
  <c r="AY2490" i="10"/>
  <c r="AY2489" i="10"/>
  <c r="AY2488" i="10"/>
  <c r="AY2487" i="10"/>
  <c r="AY2486" i="10"/>
  <c r="AY2485" i="10"/>
  <c r="AY2484" i="10"/>
  <c r="AY2483" i="10"/>
  <c r="AY2482" i="10"/>
  <c r="AY2481" i="10"/>
  <c r="AY2480" i="10"/>
  <c r="AY2479" i="10"/>
  <c r="AY2478" i="10"/>
  <c r="AY2477" i="10"/>
  <c r="AY2476" i="10"/>
  <c r="AY2475" i="10"/>
  <c r="AY2474" i="10"/>
  <c r="AY2473" i="10"/>
  <c r="AY2472" i="10"/>
  <c r="AY2471" i="10"/>
  <c r="AY2470" i="10"/>
  <c r="AY2469" i="10"/>
  <c r="AY2468" i="10"/>
  <c r="AY2467" i="10"/>
  <c r="AY2466" i="10"/>
  <c r="AY2465" i="10"/>
  <c r="AY2464" i="10"/>
  <c r="AY2463" i="10"/>
  <c r="AY2462" i="10"/>
  <c r="AY2461" i="10"/>
  <c r="AY2460" i="10"/>
  <c r="AY2459" i="10"/>
  <c r="AY2458" i="10"/>
  <c r="AY2457" i="10"/>
  <c r="AY2456" i="10"/>
  <c r="AY2455" i="10"/>
  <c r="AY2454" i="10"/>
  <c r="AY2453" i="10"/>
  <c r="AY2452" i="10"/>
  <c r="AY2451" i="10"/>
  <c r="AY2450" i="10"/>
  <c r="AY2449" i="10"/>
  <c r="AY2448" i="10"/>
  <c r="AY2447" i="10"/>
  <c r="AY2446" i="10"/>
  <c r="AY2445" i="10"/>
  <c r="AY2444" i="10"/>
  <c r="AY2443" i="10"/>
  <c r="AY2442" i="10"/>
  <c r="AY2441" i="10"/>
  <c r="AY2440" i="10"/>
  <c r="AY2439" i="10"/>
  <c r="AY2438" i="10"/>
  <c r="AY2437" i="10"/>
  <c r="AY2436" i="10"/>
  <c r="AY2435" i="10"/>
  <c r="AY2434" i="10"/>
  <c r="AY2433" i="10"/>
  <c r="AY2432" i="10"/>
  <c r="AY2431" i="10"/>
  <c r="AY2430" i="10"/>
  <c r="AY2429" i="10"/>
  <c r="AY2428" i="10"/>
  <c r="AY2427" i="10"/>
  <c r="AY2426" i="10"/>
  <c r="AY2425" i="10"/>
  <c r="AY2424" i="10"/>
  <c r="AY2423" i="10"/>
  <c r="AY2422" i="10"/>
  <c r="AY2421" i="10"/>
  <c r="AY2420" i="10"/>
  <c r="AY2419" i="10"/>
  <c r="AY2418" i="10"/>
  <c r="AY2417" i="10"/>
  <c r="AY2416" i="10"/>
  <c r="AY2415" i="10"/>
  <c r="AY2414" i="10"/>
  <c r="AY2413" i="10"/>
  <c r="AY2412" i="10"/>
  <c r="AY2411" i="10"/>
  <c r="AY2410" i="10"/>
  <c r="AY2409" i="10"/>
  <c r="AY2408" i="10"/>
  <c r="AY2407" i="10"/>
  <c r="AY2406" i="10"/>
  <c r="AY2405" i="10"/>
  <c r="AY2404" i="10"/>
  <c r="AY2403" i="10"/>
  <c r="AY2402" i="10"/>
  <c r="AY2401" i="10"/>
  <c r="AY2400" i="10"/>
  <c r="AY2399" i="10"/>
  <c r="AY2398" i="10"/>
  <c r="AY2397" i="10"/>
  <c r="AY2396" i="10"/>
  <c r="AY2395" i="10"/>
  <c r="AY2394" i="10"/>
  <c r="AY2393" i="10"/>
  <c r="AY2392" i="10"/>
  <c r="AY2391" i="10"/>
  <c r="AY2390" i="10"/>
  <c r="AY2389" i="10"/>
  <c r="AY2388" i="10"/>
  <c r="AY2387" i="10"/>
  <c r="AY2386" i="10"/>
  <c r="AY2385" i="10"/>
  <c r="AY2384" i="10"/>
  <c r="AY2383" i="10"/>
  <c r="AY2382" i="10"/>
  <c r="AY2381" i="10"/>
  <c r="AY2380" i="10"/>
  <c r="AY2379" i="10"/>
  <c r="AY2378" i="10"/>
  <c r="AY2377" i="10"/>
  <c r="AY2376" i="10"/>
  <c r="AY2375" i="10"/>
  <c r="AY2374" i="10"/>
  <c r="AY2373" i="10"/>
  <c r="AY2372" i="10"/>
  <c r="AY2371" i="10"/>
  <c r="AY2370" i="10"/>
  <c r="AY2369" i="10"/>
  <c r="AY2368" i="10"/>
  <c r="AY2367" i="10"/>
  <c r="AY2366" i="10"/>
  <c r="AY2365" i="10"/>
  <c r="AY2364" i="10"/>
  <c r="AY2363" i="10"/>
  <c r="AY2362" i="10"/>
  <c r="AY2361" i="10"/>
  <c r="AY2360" i="10"/>
  <c r="AY2359" i="10"/>
  <c r="AY2358" i="10"/>
  <c r="AY2357" i="10"/>
  <c r="AY2356" i="10"/>
  <c r="AY2355" i="10"/>
  <c r="AY2354" i="10"/>
  <c r="AY2353" i="10"/>
  <c r="AY2352" i="10"/>
  <c r="AY2351" i="10"/>
  <c r="AY2350" i="10"/>
  <c r="AY2349" i="10"/>
  <c r="AY2348" i="10"/>
  <c r="AY2347" i="10"/>
  <c r="AY2346" i="10"/>
  <c r="AY2345" i="10"/>
  <c r="AY2344" i="10"/>
  <c r="AY2343" i="10"/>
  <c r="AY2342" i="10"/>
  <c r="AY2341" i="10"/>
  <c r="AY2340" i="10"/>
  <c r="AY2339" i="10"/>
  <c r="AY2338" i="10"/>
  <c r="AY2337" i="10"/>
  <c r="AY2336" i="10"/>
  <c r="AY2335" i="10"/>
  <c r="AY2334" i="10"/>
  <c r="AY2333" i="10"/>
  <c r="AY2332" i="10"/>
  <c r="AY2331" i="10"/>
  <c r="AY2330" i="10"/>
  <c r="AY2329" i="10"/>
  <c r="AY2328" i="10"/>
  <c r="AY2327" i="10"/>
  <c r="AY2326" i="10"/>
  <c r="AY2325" i="10"/>
  <c r="AY2324" i="10"/>
  <c r="AY2323" i="10"/>
  <c r="AY2322" i="10"/>
  <c r="AY2321" i="10"/>
  <c r="AY2320" i="10"/>
  <c r="AY2319" i="10"/>
  <c r="AY2318" i="10"/>
  <c r="AY2317" i="10"/>
  <c r="AY2316" i="10"/>
  <c r="AY2315" i="10"/>
  <c r="AY2314" i="10"/>
  <c r="AY2313" i="10"/>
  <c r="AY2312" i="10"/>
  <c r="AY2311" i="10"/>
  <c r="AY2310" i="10"/>
  <c r="AY2309" i="10"/>
  <c r="AY2308" i="10"/>
  <c r="AY2307" i="10"/>
  <c r="AY2306" i="10"/>
  <c r="AY2305" i="10"/>
  <c r="AY2304" i="10"/>
  <c r="AY2303" i="10"/>
  <c r="AY2302" i="10"/>
  <c r="AY2301" i="10"/>
  <c r="AY2300" i="10"/>
  <c r="AY2299" i="10"/>
  <c r="AY2298" i="10"/>
  <c r="AY2297" i="10"/>
  <c r="AY2296" i="10"/>
  <c r="AY2295" i="10"/>
  <c r="AY2294" i="10"/>
  <c r="AY2293" i="10"/>
  <c r="AY2292" i="10"/>
  <c r="AY2291" i="10"/>
  <c r="AY2290" i="10"/>
  <c r="AY2289" i="10"/>
  <c r="AY2288" i="10"/>
  <c r="AY2287" i="10"/>
  <c r="AY2286" i="10"/>
  <c r="AY2285" i="10"/>
  <c r="AY2284" i="10"/>
  <c r="AY2283" i="10"/>
  <c r="AY2282" i="10"/>
  <c r="AY2281" i="10"/>
  <c r="AY2280" i="10"/>
  <c r="AY2279" i="10"/>
  <c r="AY2278" i="10"/>
  <c r="AY2277" i="10"/>
  <c r="AY2276" i="10"/>
  <c r="AY2275" i="10"/>
  <c r="AY2274" i="10"/>
  <c r="AY2273" i="10"/>
  <c r="AY2272" i="10"/>
  <c r="AY2271" i="10"/>
  <c r="AY2270" i="10"/>
  <c r="AY2269" i="10"/>
  <c r="AY2268" i="10"/>
  <c r="AY2267" i="10"/>
  <c r="AY2266" i="10"/>
  <c r="AY2265" i="10"/>
  <c r="AY2264" i="10"/>
  <c r="AY2263" i="10"/>
  <c r="AY2262" i="10"/>
  <c r="AY2261" i="10"/>
  <c r="AY2260" i="10"/>
  <c r="AY2259" i="10"/>
  <c r="AY2258" i="10"/>
  <c r="AY2257" i="10"/>
  <c r="AY2256" i="10"/>
  <c r="AY2255" i="10"/>
  <c r="AY2254" i="10"/>
  <c r="AY2253" i="10"/>
  <c r="AY2252" i="10"/>
  <c r="AY2251" i="10"/>
  <c r="AY2250" i="10"/>
  <c r="AY2249" i="10"/>
  <c r="AY2248" i="10"/>
  <c r="AY2247" i="10"/>
  <c r="AY2246" i="10"/>
  <c r="AY2245" i="10"/>
  <c r="AY2244" i="10"/>
  <c r="AY2243" i="10"/>
  <c r="AY2242" i="10"/>
  <c r="AY2241" i="10"/>
  <c r="AY2240" i="10"/>
  <c r="AY2239" i="10"/>
  <c r="AY2238" i="10"/>
  <c r="AY2237" i="10"/>
  <c r="AY2236" i="10"/>
  <c r="AY2235" i="10"/>
  <c r="AY2234" i="10"/>
  <c r="AY2233" i="10"/>
  <c r="AY2232" i="10"/>
  <c r="AY2231" i="10"/>
  <c r="AY2230" i="10"/>
  <c r="AY2229" i="10"/>
  <c r="AY2228" i="10"/>
  <c r="AY2227" i="10"/>
  <c r="AY2226" i="10"/>
  <c r="AY2225" i="10"/>
  <c r="AY2224" i="10"/>
  <c r="AY2223" i="10"/>
  <c r="AY2222" i="10"/>
  <c r="AY2221" i="10"/>
  <c r="AY2220" i="10"/>
  <c r="AY2219" i="10"/>
  <c r="AY2218" i="10"/>
  <c r="AY2217" i="10"/>
  <c r="AY2216" i="10"/>
  <c r="AY2215" i="10"/>
  <c r="AY2214" i="10"/>
  <c r="AY2213" i="10"/>
  <c r="AY2212" i="10"/>
  <c r="AY2211" i="10"/>
  <c r="AY2210" i="10"/>
  <c r="AY2209" i="10"/>
  <c r="AY2208" i="10"/>
  <c r="AY2207" i="10"/>
  <c r="AY2206" i="10"/>
  <c r="AY2205" i="10"/>
  <c r="AY2204" i="10"/>
  <c r="AY2203" i="10"/>
  <c r="AY2202" i="10"/>
  <c r="AY2201" i="10"/>
  <c r="AY2200" i="10"/>
  <c r="AY2199" i="10"/>
  <c r="AY2198" i="10"/>
  <c r="AY2197" i="10"/>
  <c r="AY2196" i="10"/>
  <c r="AY2195" i="10"/>
  <c r="AY2194" i="10"/>
  <c r="AY2193" i="10"/>
  <c r="AY2192" i="10"/>
  <c r="AY2191" i="10"/>
  <c r="AY2190" i="10"/>
  <c r="AY2189" i="10"/>
  <c r="AY2188" i="10"/>
  <c r="AY2187" i="10"/>
  <c r="AY2186" i="10"/>
  <c r="AY2185" i="10"/>
  <c r="AY2184" i="10"/>
  <c r="AY2183" i="10"/>
  <c r="AY2182" i="10"/>
  <c r="AY2181" i="10"/>
  <c r="AY2180" i="10"/>
  <c r="AY2179" i="10"/>
  <c r="AY2178" i="10"/>
  <c r="AY2177" i="10"/>
  <c r="AY2176" i="10"/>
  <c r="AY2175" i="10"/>
  <c r="AY2174" i="10"/>
  <c r="AY2173" i="10"/>
  <c r="AY2172" i="10"/>
  <c r="AY2171" i="10"/>
  <c r="AY2170" i="10"/>
  <c r="AY2169" i="10"/>
  <c r="AY2168" i="10"/>
  <c r="AY2167" i="10"/>
  <c r="AY2166" i="10"/>
  <c r="AY2165" i="10"/>
  <c r="AY2164" i="10"/>
  <c r="AY2163" i="10"/>
  <c r="AY2162" i="10"/>
  <c r="AY2161" i="10"/>
  <c r="AY2160" i="10"/>
  <c r="AY2159" i="10"/>
  <c r="AY2158" i="10"/>
  <c r="AY2157" i="10"/>
  <c r="AY2156" i="10"/>
  <c r="AY2155" i="10"/>
  <c r="AY2154" i="10"/>
  <c r="AY2153" i="10"/>
  <c r="AY2152" i="10"/>
  <c r="AY2151" i="10"/>
  <c r="AY2150" i="10"/>
  <c r="AY2149" i="10"/>
  <c r="AY2148" i="10"/>
  <c r="AY2147" i="10"/>
  <c r="AY2146" i="10"/>
  <c r="AY2145" i="10"/>
  <c r="AY2144" i="10"/>
  <c r="AY2143" i="10"/>
  <c r="AY2142" i="10"/>
  <c r="AY2141" i="10"/>
  <c r="AY2140" i="10"/>
  <c r="AY2139" i="10"/>
  <c r="AY2138" i="10"/>
  <c r="AY2137" i="10"/>
  <c r="AY2136" i="10"/>
  <c r="AY2135" i="10"/>
  <c r="AY2134" i="10"/>
  <c r="AY2133" i="10"/>
  <c r="AY2132" i="10"/>
  <c r="AY2131" i="10"/>
  <c r="AY2130" i="10"/>
  <c r="AY2129" i="10"/>
  <c r="AY2128" i="10"/>
  <c r="AY2127" i="10"/>
  <c r="AY2126" i="10"/>
  <c r="AY2125" i="10"/>
  <c r="AY2124" i="10"/>
  <c r="AY2123" i="10"/>
  <c r="AY2122" i="10"/>
  <c r="AY2121" i="10"/>
  <c r="AY2120" i="10"/>
  <c r="AY2119" i="10"/>
  <c r="AY2118" i="10"/>
  <c r="AY2117" i="10"/>
  <c r="AY2116" i="10"/>
  <c r="AY2115" i="10"/>
  <c r="AY2114" i="10"/>
  <c r="AY2113" i="10"/>
  <c r="AY2112" i="10"/>
  <c r="AY2111" i="10"/>
  <c r="AY2110" i="10"/>
  <c r="AY2109" i="10"/>
  <c r="AY2108" i="10"/>
  <c r="AY2107" i="10"/>
  <c r="AY2106" i="10"/>
  <c r="AY2105" i="10"/>
  <c r="AY2104" i="10"/>
  <c r="AY2103" i="10"/>
  <c r="AY2102" i="10"/>
  <c r="AY2101" i="10"/>
  <c r="AY2100" i="10"/>
  <c r="AY2099" i="10"/>
  <c r="AY2098" i="10"/>
  <c r="AY2097" i="10"/>
  <c r="AY2096" i="10"/>
  <c r="AY2095" i="10"/>
  <c r="AY2094" i="10"/>
  <c r="AY2093" i="10"/>
  <c r="AY2092" i="10"/>
  <c r="AY2091" i="10"/>
  <c r="AY2090" i="10"/>
  <c r="AY2089" i="10"/>
  <c r="AY2088" i="10"/>
  <c r="AY2087" i="10"/>
  <c r="AY2086" i="10"/>
  <c r="AY2085" i="10"/>
  <c r="AY2084" i="10"/>
  <c r="AY2083" i="10"/>
  <c r="AY2082" i="10"/>
  <c r="AY2081" i="10"/>
  <c r="AY2080" i="10"/>
  <c r="AY2079" i="10"/>
  <c r="AY2078" i="10"/>
  <c r="AY2077" i="10"/>
  <c r="AY2076" i="10"/>
  <c r="AY2075" i="10"/>
  <c r="AY2074" i="10"/>
  <c r="AY2073" i="10"/>
  <c r="AY2072" i="10"/>
  <c r="AY2071" i="10"/>
  <c r="AY2070" i="10"/>
  <c r="AY2069" i="10"/>
  <c r="AY2068" i="10"/>
  <c r="AY2067" i="10"/>
  <c r="AY2066" i="10"/>
  <c r="AY2065" i="10"/>
  <c r="AY2064" i="10"/>
  <c r="AY2063" i="10"/>
  <c r="AY2062" i="10"/>
  <c r="AY2061" i="10"/>
  <c r="AY2060" i="10"/>
  <c r="AY2059" i="10"/>
  <c r="AY2058" i="10"/>
  <c r="AY2057" i="10"/>
  <c r="AY2056" i="10"/>
  <c r="AY2055" i="10"/>
  <c r="AY2054" i="10"/>
  <c r="AY2053" i="10"/>
  <c r="AY2052" i="10"/>
  <c r="AY2051" i="10"/>
  <c r="AY2050" i="10"/>
  <c r="AY2049" i="10"/>
  <c r="AY2048" i="10"/>
  <c r="AY2047" i="10"/>
  <c r="AY2046" i="10"/>
  <c r="AY2045" i="10"/>
  <c r="AY2044" i="10"/>
  <c r="AY2043" i="10"/>
  <c r="AY2042" i="10"/>
  <c r="AY2041" i="10"/>
  <c r="AY2040" i="10"/>
  <c r="AY2039" i="10"/>
  <c r="AY2038" i="10"/>
  <c r="AY2037" i="10"/>
  <c r="AY2036" i="10"/>
  <c r="AY2035" i="10"/>
  <c r="AY2034" i="10"/>
  <c r="AY2033" i="10"/>
  <c r="AY2032" i="10"/>
  <c r="AY2031" i="10"/>
  <c r="AY2030" i="10"/>
  <c r="AY2029" i="10"/>
  <c r="AY2028" i="10"/>
  <c r="AY2027" i="10"/>
  <c r="AY2026" i="10"/>
  <c r="AY2025" i="10"/>
  <c r="AY2024" i="10"/>
  <c r="AY2023" i="10"/>
  <c r="AY2022" i="10"/>
  <c r="AY2021" i="10"/>
  <c r="AY2020" i="10"/>
  <c r="AY2019" i="10"/>
  <c r="AY2018" i="10"/>
  <c r="AY2017" i="10"/>
  <c r="AY2016" i="10"/>
  <c r="AY2015" i="10"/>
  <c r="AY2014" i="10"/>
  <c r="AY2013" i="10"/>
  <c r="AY2012" i="10"/>
  <c r="AY2011" i="10"/>
  <c r="AY2010" i="10"/>
  <c r="AY2009" i="10"/>
  <c r="AY2008" i="10"/>
  <c r="AY2007" i="10"/>
  <c r="AY2006" i="10"/>
  <c r="AY2005" i="10"/>
  <c r="AY2004" i="10"/>
  <c r="AY2003" i="10"/>
  <c r="AY2002" i="10"/>
  <c r="AY2001" i="10"/>
  <c r="AY2000" i="10"/>
  <c r="AY1999" i="10"/>
  <c r="AY1998" i="10"/>
  <c r="AY1997" i="10"/>
  <c r="AY1996" i="10"/>
  <c r="AY1995" i="10"/>
  <c r="AY1994" i="10"/>
  <c r="AY1993" i="10"/>
  <c r="AY1992" i="10"/>
  <c r="AY1991" i="10"/>
  <c r="AY1990" i="10"/>
  <c r="AY1989" i="10"/>
  <c r="AY1988" i="10"/>
  <c r="AY1987" i="10"/>
  <c r="AY1986" i="10"/>
  <c r="AY1985" i="10"/>
  <c r="AY1984" i="10"/>
  <c r="AY1983" i="10"/>
  <c r="AY1982" i="10"/>
  <c r="AY1981" i="10"/>
  <c r="AY1980" i="10"/>
  <c r="AY1979" i="10"/>
  <c r="AY1978" i="10"/>
  <c r="AY1977" i="10"/>
  <c r="AY1976" i="10"/>
  <c r="AY1975" i="10"/>
  <c r="AY1974" i="10"/>
  <c r="AY1973" i="10"/>
  <c r="AY1972" i="10"/>
  <c r="AY1971" i="10"/>
  <c r="AY1970" i="10"/>
  <c r="AY1969" i="10"/>
  <c r="AY1968" i="10"/>
  <c r="AY1967" i="10"/>
  <c r="AY1966" i="10"/>
  <c r="AY1965" i="10"/>
  <c r="AY1964" i="10"/>
  <c r="AY1963" i="10"/>
  <c r="AY1962" i="10"/>
  <c r="AY1961" i="10"/>
  <c r="AY1960" i="10"/>
  <c r="AY1959" i="10"/>
  <c r="AY1958" i="10"/>
  <c r="AY1957" i="10"/>
  <c r="AY1956" i="10"/>
  <c r="AY1955" i="10"/>
  <c r="AY1954" i="10"/>
  <c r="AY1953" i="10"/>
  <c r="AY1952" i="10"/>
  <c r="AY1951" i="10"/>
  <c r="AY1950" i="10"/>
  <c r="AY1949" i="10"/>
  <c r="AY1948" i="10"/>
  <c r="AY1947" i="10"/>
  <c r="AY1946" i="10"/>
  <c r="AY1945" i="10"/>
  <c r="AY1944" i="10"/>
  <c r="AY1943" i="10"/>
  <c r="AY1942" i="10"/>
  <c r="AY1941" i="10"/>
  <c r="AY1940" i="10"/>
  <c r="AY1939" i="10"/>
  <c r="AY1938" i="10"/>
  <c r="AY1937" i="10"/>
  <c r="AY1936" i="10"/>
  <c r="AY1935" i="10"/>
  <c r="AY1934" i="10"/>
  <c r="AY1933" i="10"/>
  <c r="AY1932" i="10"/>
  <c r="AY1931" i="10"/>
  <c r="AY1930" i="10"/>
  <c r="AY1929" i="10"/>
  <c r="AY1928" i="10"/>
  <c r="AY1927" i="10"/>
  <c r="AY1926" i="10"/>
  <c r="AY1925" i="10"/>
  <c r="AY1924" i="10"/>
  <c r="AY1923" i="10"/>
  <c r="AY1922" i="10"/>
  <c r="AY1921" i="10"/>
  <c r="AY1920" i="10"/>
  <c r="AY1919" i="10"/>
  <c r="AY1918" i="10"/>
  <c r="AY1917" i="10"/>
  <c r="AY1916" i="10"/>
  <c r="AY1915" i="10"/>
  <c r="AY1914" i="10"/>
  <c r="AY1913" i="10"/>
  <c r="AY1912" i="10"/>
  <c r="AY1911" i="10"/>
  <c r="AY1910" i="10"/>
  <c r="AY1909" i="10"/>
  <c r="AY1908" i="10"/>
  <c r="AY1907" i="10"/>
  <c r="AY1906" i="10"/>
  <c r="AY1905" i="10"/>
  <c r="AY1904" i="10"/>
  <c r="AY1903" i="10"/>
  <c r="AY1902" i="10"/>
  <c r="AY1901" i="10"/>
  <c r="AY1900" i="10"/>
  <c r="AY1899" i="10"/>
  <c r="AY1898" i="10"/>
  <c r="AY1897" i="10"/>
  <c r="AY1896" i="10"/>
  <c r="AY1895" i="10"/>
  <c r="AY1894" i="10"/>
  <c r="AY1893" i="10"/>
  <c r="AY1892" i="10"/>
  <c r="AY1891" i="10"/>
  <c r="AY1890" i="10"/>
  <c r="AY1889" i="10"/>
  <c r="AY1888" i="10"/>
  <c r="AY1887" i="10"/>
  <c r="AY1886" i="10"/>
  <c r="AY1885" i="10"/>
  <c r="AY1884" i="10"/>
  <c r="AY1883" i="10"/>
  <c r="AY1882" i="10"/>
  <c r="AY1881" i="10"/>
  <c r="AY1880" i="10"/>
  <c r="AY1879" i="10"/>
  <c r="AY1878" i="10"/>
  <c r="AY1877" i="10"/>
  <c r="AY1876" i="10"/>
  <c r="AY1875" i="10"/>
  <c r="AY1874" i="10"/>
  <c r="AY1873" i="10"/>
  <c r="AY1872" i="10"/>
  <c r="AY1871" i="10"/>
  <c r="AY1870" i="10"/>
  <c r="AY1869" i="10"/>
  <c r="AY1868" i="10"/>
  <c r="AY1867" i="10"/>
  <c r="AY1866" i="10"/>
  <c r="AY1865" i="10"/>
  <c r="AY1864" i="10"/>
  <c r="AY1863" i="10"/>
  <c r="AY1862" i="10"/>
  <c r="AY1861" i="10"/>
  <c r="AY1860" i="10"/>
  <c r="AY1859" i="10"/>
  <c r="AY1858" i="10"/>
  <c r="AY1857" i="10"/>
  <c r="AY1856" i="10"/>
  <c r="AY1855" i="10"/>
  <c r="AY1854" i="10"/>
  <c r="AY1853" i="10"/>
  <c r="AY1852" i="10"/>
  <c r="AY1851" i="10"/>
  <c r="AY1850" i="10"/>
  <c r="AY1849" i="10"/>
  <c r="AY1848" i="10"/>
  <c r="AY1847" i="10"/>
  <c r="AY1846" i="10"/>
  <c r="AY1845" i="10"/>
  <c r="AY1844" i="10"/>
  <c r="AY1843" i="10"/>
  <c r="AY1842" i="10"/>
  <c r="AY1841" i="10"/>
  <c r="AY1840" i="10"/>
  <c r="AY1839" i="10"/>
  <c r="AY1838" i="10"/>
  <c r="AY1837" i="10"/>
  <c r="AY1836" i="10"/>
  <c r="AY1835" i="10"/>
  <c r="AY1834" i="10"/>
  <c r="AY1833" i="10"/>
  <c r="AY1832" i="10"/>
  <c r="AY1831" i="10"/>
  <c r="AY1830" i="10"/>
  <c r="AY1829" i="10"/>
  <c r="AY1828" i="10"/>
  <c r="AY1827" i="10"/>
  <c r="AY1826" i="10"/>
  <c r="AY1825" i="10"/>
  <c r="AY1824" i="10"/>
  <c r="AY1823" i="10"/>
  <c r="AY1822" i="10"/>
  <c r="AY1821" i="10"/>
  <c r="AY1820" i="10"/>
  <c r="AY1819" i="10"/>
  <c r="AY1818" i="10"/>
  <c r="AY1817" i="10"/>
  <c r="AY1816" i="10"/>
  <c r="AY1815" i="10"/>
  <c r="AY1814" i="10"/>
  <c r="AY1813" i="10"/>
  <c r="AY1812" i="10"/>
  <c r="AY1811" i="10"/>
  <c r="AY1810" i="10"/>
  <c r="AY1809" i="10"/>
  <c r="AY1808" i="10"/>
  <c r="AY1807" i="10"/>
  <c r="AY1806" i="10"/>
  <c r="AY1805" i="10"/>
  <c r="AY1804" i="10"/>
  <c r="AY1803" i="10"/>
  <c r="AY1802" i="10"/>
  <c r="AY1801" i="10"/>
  <c r="AY1800" i="10"/>
  <c r="AY1799" i="10"/>
  <c r="AY1798" i="10"/>
  <c r="AY1797" i="10"/>
  <c r="AY1796" i="10"/>
  <c r="AY1795" i="10"/>
  <c r="AY1794" i="10"/>
  <c r="AY1793" i="10"/>
  <c r="AY1792" i="10"/>
  <c r="AY1791" i="10"/>
  <c r="AY1790" i="10"/>
  <c r="AY1789" i="10"/>
  <c r="AY1788" i="10"/>
  <c r="AY1787" i="10"/>
  <c r="AY1786" i="10"/>
  <c r="AY1785" i="10"/>
  <c r="AY1784" i="10"/>
  <c r="AY1783" i="10"/>
  <c r="AY1782" i="10"/>
  <c r="AY1781" i="10"/>
  <c r="AY1780" i="10"/>
  <c r="AY1779" i="10"/>
  <c r="AY1778" i="10"/>
  <c r="AY1777" i="10"/>
  <c r="AY1776" i="10"/>
  <c r="AY1775" i="10"/>
  <c r="AY1774" i="10"/>
  <c r="AY1773" i="10"/>
  <c r="AY1772" i="10"/>
  <c r="AY1771" i="10"/>
  <c r="AY1770" i="10"/>
  <c r="AY1769" i="10"/>
  <c r="AY1768" i="10"/>
  <c r="AY1767" i="10"/>
  <c r="AY1766" i="10"/>
  <c r="AY1765" i="10"/>
  <c r="AY1764" i="10"/>
  <c r="AY1763" i="10"/>
  <c r="AY1762" i="10"/>
  <c r="AY1761" i="10"/>
  <c r="AY1760" i="10"/>
  <c r="AY1759" i="10"/>
  <c r="AY1758" i="10"/>
  <c r="AY1757" i="10"/>
  <c r="AY1756" i="10"/>
  <c r="AY1755" i="10"/>
  <c r="AY1754" i="10"/>
  <c r="AY1753" i="10"/>
  <c r="AY1752" i="10"/>
  <c r="AY1751" i="10"/>
  <c r="AY1750" i="10"/>
  <c r="AY1749" i="10"/>
  <c r="AY1748" i="10"/>
  <c r="AY1747" i="10"/>
  <c r="AY1746" i="10"/>
  <c r="AY1745" i="10"/>
  <c r="AY1744" i="10"/>
  <c r="AY1743" i="10"/>
  <c r="AY1742" i="10"/>
  <c r="AY1741" i="10"/>
  <c r="AY1740" i="10"/>
  <c r="AY1739" i="10"/>
  <c r="AY1738" i="10"/>
  <c r="AY1737" i="10"/>
  <c r="AY1736" i="10"/>
  <c r="AY1735" i="10"/>
  <c r="AY1734" i="10"/>
  <c r="AY1733" i="10"/>
  <c r="AY1732" i="10"/>
  <c r="AY1731" i="10"/>
  <c r="AY1730" i="10"/>
  <c r="AY1729" i="10"/>
  <c r="AY1728" i="10"/>
  <c r="AY1727" i="10"/>
  <c r="AY1726" i="10"/>
  <c r="AY1725" i="10"/>
  <c r="AY1724" i="10"/>
  <c r="AY1723" i="10"/>
  <c r="AY1722" i="10"/>
  <c r="AY1721" i="10"/>
  <c r="AY1720" i="10"/>
  <c r="AY1719" i="10"/>
  <c r="AY1718" i="10"/>
  <c r="AY1717" i="10"/>
  <c r="AY1716" i="10"/>
  <c r="AY1715" i="10"/>
  <c r="AY1714" i="10"/>
  <c r="AY1713" i="10"/>
  <c r="AY1712" i="10"/>
  <c r="AY1711" i="10"/>
  <c r="AY1710" i="10"/>
  <c r="AY1709" i="10"/>
  <c r="AY1708" i="10"/>
  <c r="AY1707" i="10"/>
  <c r="AY1706" i="10"/>
  <c r="AY1705" i="10"/>
  <c r="AY1704" i="10"/>
  <c r="AY1703" i="10"/>
  <c r="AY1702" i="10"/>
  <c r="AY1701" i="10"/>
  <c r="AY1700" i="10"/>
  <c r="AY1699" i="10"/>
  <c r="AY1698" i="10"/>
  <c r="AY1697" i="10"/>
  <c r="AY1696" i="10"/>
  <c r="AY1695" i="10"/>
  <c r="AY1694" i="10"/>
  <c r="AY1693" i="10"/>
  <c r="AY1692" i="10"/>
  <c r="AY1691" i="10"/>
  <c r="AY1690" i="10"/>
  <c r="AY1689" i="10"/>
  <c r="AY1688" i="10"/>
  <c r="AY1687" i="10"/>
  <c r="AY1686" i="10"/>
  <c r="AY1685" i="10"/>
  <c r="AY1684" i="10"/>
  <c r="AY1683" i="10"/>
  <c r="AY1682" i="10"/>
  <c r="AY1681" i="10"/>
  <c r="AY1680" i="10"/>
  <c r="AY1679" i="10"/>
  <c r="AY1678" i="10"/>
  <c r="AY1677" i="10"/>
  <c r="AY1676" i="10"/>
  <c r="AY1675" i="10"/>
  <c r="AY1674" i="10"/>
  <c r="AY1673" i="10"/>
  <c r="AY1672" i="10"/>
  <c r="AY1671" i="10"/>
  <c r="AY1670" i="10"/>
  <c r="AY1669" i="10"/>
  <c r="AY1668" i="10"/>
  <c r="AY1667" i="10"/>
  <c r="AY1666" i="10"/>
  <c r="AY1665" i="10"/>
  <c r="AY1664" i="10"/>
  <c r="AY1663" i="10"/>
  <c r="AY1662" i="10"/>
  <c r="AY1661" i="10"/>
  <c r="AY1660" i="10"/>
  <c r="AY1659" i="10"/>
  <c r="AY1658" i="10"/>
  <c r="AY1657" i="10"/>
  <c r="AY1656" i="10"/>
  <c r="AY1655" i="10"/>
  <c r="AY1654" i="10"/>
  <c r="AY1653" i="10"/>
  <c r="AY1652" i="10"/>
  <c r="AY1651" i="10"/>
  <c r="AY1650" i="10"/>
  <c r="AY1649" i="10"/>
  <c r="AY1648" i="10"/>
  <c r="AY1647" i="10"/>
  <c r="AY1646" i="10"/>
  <c r="AY1645" i="10"/>
  <c r="AY1644" i="10"/>
  <c r="AY1643" i="10"/>
  <c r="AY1642" i="10"/>
  <c r="AY1641" i="10"/>
  <c r="AY1640" i="10"/>
  <c r="AY1639" i="10"/>
  <c r="AY1638" i="10"/>
  <c r="AY1637" i="10"/>
  <c r="AY1636" i="10"/>
  <c r="AY1635" i="10"/>
  <c r="AY1634" i="10"/>
  <c r="AY1633" i="10"/>
  <c r="AY1632" i="10"/>
  <c r="AY1631" i="10"/>
  <c r="AY1630" i="10"/>
  <c r="AY1629" i="10"/>
  <c r="AY1628" i="10"/>
  <c r="AY1627" i="10"/>
  <c r="AY1626" i="10"/>
  <c r="AY1625" i="10"/>
  <c r="AY1624" i="10"/>
  <c r="AY1623" i="10"/>
  <c r="AY1622" i="10"/>
  <c r="AY1621" i="10"/>
  <c r="AY1620" i="10"/>
  <c r="AY1619" i="10"/>
  <c r="AY1618" i="10"/>
  <c r="AY1617" i="10"/>
  <c r="AY1616" i="10"/>
  <c r="AY1615" i="10"/>
  <c r="AY1614" i="10"/>
  <c r="AY1613" i="10"/>
  <c r="AY1612" i="10"/>
  <c r="AY1611" i="10"/>
  <c r="AY1610" i="10"/>
  <c r="AY1609" i="10"/>
  <c r="AY1608" i="10"/>
  <c r="AY1607" i="10"/>
  <c r="AY1606" i="10"/>
  <c r="AY1605" i="10"/>
  <c r="AY1604" i="10"/>
  <c r="AY1603" i="10"/>
  <c r="AY1602" i="10"/>
  <c r="AY1601" i="10"/>
  <c r="AY1600" i="10"/>
  <c r="AY1599" i="10"/>
  <c r="AY1598" i="10"/>
  <c r="AY1597" i="10"/>
  <c r="AY1596" i="10"/>
  <c r="AY1595" i="10"/>
  <c r="AY1594" i="10"/>
  <c r="AY1593" i="10"/>
  <c r="AY1592" i="10"/>
  <c r="AY1591" i="10"/>
  <c r="AY1590" i="10"/>
  <c r="AY1589" i="10"/>
  <c r="AY1588" i="10"/>
  <c r="AY1587" i="10"/>
  <c r="AY1586" i="10"/>
  <c r="AY1585" i="10"/>
  <c r="AY1584" i="10"/>
  <c r="AY1583" i="10"/>
  <c r="AY1582" i="10"/>
  <c r="AY1581" i="10"/>
  <c r="AY1580" i="10"/>
  <c r="AY1579" i="10"/>
  <c r="AY1578" i="10"/>
  <c r="AY1577" i="10"/>
  <c r="AY1576" i="10"/>
  <c r="AY1575" i="10"/>
  <c r="AY1574" i="10"/>
  <c r="AY1573" i="10"/>
  <c r="AY1572" i="10"/>
  <c r="AY1571" i="10"/>
  <c r="AY1570" i="10"/>
  <c r="AY1569" i="10"/>
  <c r="AY1568" i="10"/>
  <c r="AY1567" i="10"/>
  <c r="AY1566" i="10"/>
  <c r="AY1565" i="10"/>
  <c r="AY1564" i="10"/>
  <c r="AY1563" i="10"/>
  <c r="AY1562" i="10"/>
  <c r="AY1561" i="10"/>
  <c r="AY1560" i="10"/>
  <c r="AY1559" i="10"/>
  <c r="AY1558" i="10"/>
  <c r="AY1557" i="10"/>
  <c r="AY1556" i="10"/>
  <c r="AY1555" i="10"/>
  <c r="AY1554" i="10"/>
  <c r="AY1553" i="10"/>
  <c r="AY1552" i="10"/>
  <c r="AY1551" i="10"/>
  <c r="AY1550" i="10"/>
  <c r="AY1549" i="10"/>
  <c r="AY1548" i="10"/>
  <c r="AY1547" i="10"/>
  <c r="AY1546" i="10"/>
  <c r="AY1545" i="10"/>
  <c r="AY1544" i="10"/>
  <c r="AY1543" i="10"/>
  <c r="AY1542" i="10"/>
  <c r="AY1541" i="10"/>
  <c r="AY1540" i="10"/>
  <c r="AY1539" i="10"/>
  <c r="AY1538" i="10"/>
  <c r="AY1537" i="10"/>
  <c r="AY1536" i="10"/>
  <c r="AY1535" i="10"/>
  <c r="AY1534" i="10"/>
  <c r="AY1533" i="10"/>
  <c r="AY1532" i="10"/>
  <c r="AY1531" i="10"/>
  <c r="AY1530" i="10"/>
  <c r="AY1529" i="10"/>
  <c r="AY1528" i="10"/>
  <c r="AY1527" i="10"/>
  <c r="AY1526" i="10"/>
  <c r="AY1525" i="10"/>
  <c r="AY1524" i="10"/>
  <c r="AY1523" i="10"/>
  <c r="AY1522" i="10"/>
  <c r="AY1521" i="10"/>
  <c r="AY1520" i="10"/>
  <c r="AY1519" i="10"/>
  <c r="AY1518" i="10"/>
  <c r="AY1517" i="10"/>
  <c r="AY1516" i="10"/>
  <c r="AY1515" i="10"/>
  <c r="AY1514" i="10"/>
  <c r="AY1513" i="10"/>
  <c r="AY1512" i="10"/>
  <c r="AY1511" i="10"/>
  <c r="AY1510" i="10"/>
  <c r="AY1509" i="10"/>
  <c r="AY1508" i="10"/>
  <c r="AY1507" i="10"/>
  <c r="AY1506" i="10"/>
  <c r="AY1505" i="10"/>
  <c r="AY1504" i="10"/>
  <c r="AY1503" i="10"/>
  <c r="AY1502" i="10"/>
  <c r="AY1501" i="10"/>
  <c r="AY1500" i="10"/>
  <c r="AY1499" i="10"/>
  <c r="AY1498" i="10"/>
  <c r="AY1497" i="10"/>
  <c r="AY1496" i="10"/>
  <c r="AY1495" i="10"/>
  <c r="AY1494" i="10"/>
  <c r="AY1493" i="10"/>
  <c r="AY1492" i="10"/>
  <c r="AY1491" i="10"/>
  <c r="AY1490" i="10"/>
  <c r="AY1489" i="10"/>
  <c r="AY1488" i="10"/>
  <c r="AY1487" i="10"/>
  <c r="AY1486" i="10"/>
  <c r="AY1485" i="10"/>
  <c r="AY1484" i="10"/>
  <c r="AY1483" i="10"/>
  <c r="AY1482" i="10"/>
  <c r="AY1481" i="10"/>
  <c r="AY1480" i="10"/>
  <c r="AY1479" i="10"/>
  <c r="AY1478" i="10"/>
  <c r="AY1477" i="10"/>
  <c r="AY1476" i="10"/>
  <c r="AY1475" i="10"/>
  <c r="AY1474" i="10"/>
  <c r="AY1473" i="10"/>
  <c r="AY1472" i="10"/>
  <c r="AY1471" i="10"/>
  <c r="AY1470" i="10"/>
  <c r="AY1469" i="10"/>
  <c r="AY1468" i="10"/>
  <c r="AY1467" i="10"/>
  <c r="AY1466" i="10"/>
  <c r="AY1465" i="10"/>
  <c r="AY1464" i="10"/>
  <c r="AY1463" i="10"/>
  <c r="AY1462" i="10"/>
  <c r="AY1461" i="10"/>
  <c r="AY1460" i="10"/>
  <c r="AY1459" i="10"/>
  <c r="AY1458" i="10"/>
  <c r="AY1457" i="10"/>
  <c r="AY1456" i="10"/>
  <c r="AY1455" i="10"/>
  <c r="AY1454" i="10"/>
  <c r="AY1453" i="10"/>
  <c r="AY1452" i="10"/>
  <c r="AY1451" i="10"/>
  <c r="AY1450" i="10"/>
  <c r="AY1449" i="10"/>
  <c r="AY1448" i="10"/>
  <c r="AY1447" i="10"/>
  <c r="AY1446" i="10"/>
  <c r="AY1445" i="10"/>
  <c r="AY1444" i="10"/>
  <c r="AY1443" i="10"/>
  <c r="AY1442" i="10"/>
  <c r="AY1441" i="10"/>
  <c r="AY1440" i="10"/>
  <c r="AY1439" i="10"/>
  <c r="AY1438" i="10"/>
  <c r="AY1437" i="10"/>
  <c r="AY1436" i="10"/>
  <c r="AY1435" i="10"/>
  <c r="AY1434" i="10"/>
  <c r="AY1433" i="10"/>
  <c r="AY1432" i="10"/>
  <c r="AY1431" i="10"/>
  <c r="AY1430" i="10"/>
  <c r="AY1429" i="10"/>
  <c r="AY1428" i="10"/>
  <c r="AY1427" i="10"/>
  <c r="AY1426" i="10"/>
  <c r="AY1425" i="10"/>
  <c r="AY1424" i="10"/>
  <c r="AY1423" i="10"/>
  <c r="AY1422" i="10"/>
  <c r="AY1421" i="10"/>
  <c r="AY1420" i="10"/>
  <c r="AY1419" i="10"/>
  <c r="AY1418" i="10"/>
  <c r="AY1417" i="10"/>
  <c r="AY1416" i="10"/>
  <c r="AY1415" i="10"/>
  <c r="AY1414" i="10"/>
  <c r="AY1413" i="10"/>
  <c r="AY1412" i="10"/>
  <c r="AY1411" i="10"/>
  <c r="AY1410" i="10"/>
  <c r="AY1409" i="10"/>
  <c r="AY1408" i="10"/>
  <c r="AY1407" i="10"/>
  <c r="AY1406" i="10"/>
  <c r="AY1405" i="10"/>
  <c r="AY1404" i="10"/>
  <c r="AY1403" i="10"/>
  <c r="AY1402" i="10"/>
  <c r="AY1401" i="10"/>
  <c r="AY1400" i="10"/>
  <c r="AY1399" i="10"/>
  <c r="AY1398" i="10"/>
  <c r="AY1397" i="10"/>
  <c r="AY1396" i="10"/>
  <c r="AY1395" i="10"/>
  <c r="AY1394" i="10"/>
  <c r="AY1393" i="10"/>
  <c r="AY1392" i="10"/>
  <c r="AY1391" i="10"/>
  <c r="AY1390" i="10"/>
  <c r="AY1389" i="10"/>
  <c r="AY1388" i="10"/>
  <c r="AY1387" i="10"/>
  <c r="AY1386" i="10"/>
  <c r="AY1385" i="10"/>
  <c r="AY1384" i="10"/>
  <c r="AY1383" i="10"/>
  <c r="AY1382" i="10"/>
  <c r="AY1381" i="10"/>
  <c r="AY1380" i="10"/>
  <c r="AY1379" i="10"/>
  <c r="AY1378" i="10"/>
  <c r="AY1377" i="10"/>
  <c r="AY1376" i="10"/>
  <c r="AY1375" i="10"/>
  <c r="AY1374" i="10"/>
  <c r="AY1373" i="10"/>
  <c r="AY1372" i="10"/>
  <c r="AY1371" i="10"/>
  <c r="AY1370" i="10"/>
  <c r="AY1369" i="10"/>
  <c r="AY1368" i="10"/>
  <c r="AY1367" i="10"/>
  <c r="AY1366" i="10"/>
  <c r="AY1365" i="10"/>
  <c r="AY1364" i="10"/>
  <c r="AY1363" i="10"/>
  <c r="AY1362" i="10"/>
  <c r="AY1361" i="10"/>
  <c r="AY1360" i="10"/>
  <c r="AY1359" i="10"/>
  <c r="AY1358" i="10"/>
  <c r="AY1357" i="10"/>
  <c r="AY1356" i="10"/>
  <c r="AY1355" i="10"/>
  <c r="AY1354" i="10"/>
  <c r="AY1353" i="10"/>
  <c r="AY1352" i="10"/>
  <c r="AY1351" i="10"/>
  <c r="AY1350" i="10"/>
  <c r="AY1349" i="10"/>
  <c r="AY1348" i="10"/>
  <c r="AY1347" i="10"/>
  <c r="AY1346" i="10"/>
  <c r="AY1345" i="10"/>
  <c r="AY1344" i="10"/>
  <c r="AY1343" i="10"/>
  <c r="AY1342" i="10"/>
  <c r="AY1341" i="10"/>
  <c r="AY1340" i="10"/>
  <c r="AY1339" i="10"/>
  <c r="AY1338" i="10"/>
  <c r="AY1337" i="10"/>
  <c r="AY1336" i="10"/>
  <c r="AY1335" i="10"/>
  <c r="AY1334" i="10"/>
  <c r="AY1333" i="10"/>
  <c r="AY1332" i="10"/>
  <c r="AY1331" i="10"/>
  <c r="AY1330" i="10"/>
  <c r="AY1329" i="10"/>
  <c r="AY1328" i="10"/>
  <c r="AY1327" i="10"/>
  <c r="AY1326" i="10"/>
  <c r="AY1325" i="10"/>
  <c r="AY1324" i="10"/>
  <c r="AY1323" i="10"/>
  <c r="AY1322" i="10"/>
  <c r="AY1321" i="10"/>
  <c r="AY1320" i="10"/>
  <c r="AY1319" i="10"/>
  <c r="AY1318" i="10"/>
  <c r="AY1317" i="10"/>
  <c r="AY1316" i="10"/>
  <c r="AY1315" i="10"/>
  <c r="AY1314" i="10"/>
  <c r="AY1313" i="10"/>
  <c r="AY1312" i="10"/>
  <c r="AY1311" i="10"/>
  <c r="AY1310" i="10"/>
  <c r="AY1309" i="10"/>
  <c r="AY1308" i="10"/>
  <c r="AY1307" i="10"/>
  <c r="AY1306" i="10"/>
  <c r="AY1305" i="10"/>
  <c r="AY1304" i="10"/>
  <c r="AY1303" i="10"/>
  <c r="AY1302" i="10"/>
  <c r="AY1301" i="10"/>
  <c r="AY1300" i="10"/>
  <c r="AY1299" i="10"/>
  <c r="AY1298" i="10"/>
  <c r="AY1297" i="10"/>
  <c r="AY1296" i="10"/>
  <c r="AY1295" i="10"/>
  <c r="AY1294" i="10"/>
  <c r="AY1293" i="10"/>
  <c r="AY1292" i="10"/>
  <c r="AY1291" i="10"/>
  <c r="AY1290" i="10"/>
  <c r="AY1289" i="10"/>
  <c r="AY1288" i="10"/>
  <c r="AY1287" i="10"/>
  <c r="AY1286" i="10"/>
  <c r="AY1285" i="10"/>
  <c r="AY1284" i="10"/>
  <c r="AY1283" i="10"/>
  <c r="AY1282" i="10"/>
  <c r="AY1281" i="10"/>
  <c r="AY1280" i="10"/>
  <c r="AY1279" i="10"/>
  <c r="AY1278" i="10"/>
  <c r="AY1277" i="10"/>
  <c r="AY1276" i="10"/>
  <c r="AY1275" i="10"/>
  <c r="AY1274" i="10"/>
  <c r="AY1273" i="10"/>
  <c r="AY1272" i="10"/>
  <c r="AY1271" i="10"/>
  <c r="AY1270" i="10"/>
  <c r="AY1269" i="10"/>
  <c r="AY1268" i="10"/>
  <c r="AY1267" i="10"/>
  <c r="AY1266" i="10"/>
  <c r="AY1265" i="10"/>
  <c r="AY1264" i="10"/>
  <c r="AY1263" i="10"/>
  <c r="AY1262" i="10"/>
  <c r="AY1261" i="10"/>
  <c r="AY1260" i="10"/>
  <c r="AY1259" i="10"/>
  <c r="AY1258" i="10"/>
  <c r="AY1257" i="10"/>
  <c r="AY1256" i="10"/>
  <c r="AY1255" i="10"/>
  <c r="AY1254" i="10"/>
  <c r="AY1253" i="10"/>
  <c r="AY1252" i="10"/>
  <c r="AY1251" i="10"/>
  <c r="AY1250" i="10"/>
  <c r="AY1249" i="10"/>
  <c r="AY1248" i="10"/>
  <c r="AY1247" i="10"/>
  <c r="AY1246" i="10"/>
  <c r="AY1245" i="10"/>
  <c r="AY1244" i="10"/>
  <c r="AY1243" i="10"/>
  <c r="AY1242" i="10"/>
  <c r="AY1241" i="10"/>
  <c r="AY1240" i="10"/>
  <c r="AY1239" i="10"/>
  <c r="AY1238" i="10"/>
  <c r="AY1237" i="10"/>
  <c r="AY1236" i="10"/>
  <c r="AY1235" i="10"/>
  <c r="AY1234" i="10"/>
  <c r="AY1233" i="10"/>
  <c r="AY1232" i="10"/>
  <c r="AY1231" i="10"/>
  <c r="AY1230" i="10"/>
  <c r="AY1229" i="10"/>
  <c r="AY1228" i="10"/>
  <c r="AY1227" i="10"/>
  <c r="AY1226" i="10"/>
  <c r="AY1225" i="10"/>
  <c r="AY1224" i="10"/>
  <c r="AY1223" i="10"/>
  <c r="AY1222" i="10"/>
  <c r="AY1221" i="10"/>
  <c r="AY1220" i="10"/>
  <c r="AY1219" i="10"/>
  <c r="AY1218" i="10"/>
  <c r="AY1217" i="10"/>
  <c r="AY1216" i="10"/>
  <c r="AY1215" i="10"/>
  <c r="AY1214" i="10"/>
  <c r="AY1213" i="10"/>
  <c r="AY1212" i="10"/>
  <c r="AY1211" i="10"/>
  <c r="AY1210" i="10"/>
  <c r="AY1209" i="10"/>
  <c r="AY1208" i="10"/>
  <c r="AY1207" i="10"/>
  <c r="AY1206" i="10"/>
  <c r="AY1205" i="10"/>
  <c r="AY1204" i="10"/>
  <c r="AY1203" i="10"/>
  <c r="AY1202" i="10"/>
  <c r="AY1201" i="10"/>
  <c r="AY1200" i="10"/>
  <c r="AY1199" i="10"/>
  <c r="AY1198" i="10"/>
  <c r="AY1197" i="10"/>
  <c r="AY1196" i="10"/>
  <c r="AY1195" i="10"/>
  <c r="AY1194" i="10"/>
  <c r="AY1193" i="10"/>
  <c r="AY1192" i="10"/>
  <c r="AY1191" i="10"/>
  <c r="AY1190" i="10"/>
  <c r="AY1189" i="10"/>
  <c r="AY1188" i="10"/>
  <c r="AY1187" i="10"/>
  <c r="AY1186" i="10"/>
  <c r="AY1185" i="10"/>
  <c r="AY1184" i="10"/>
  <c r="AY1183" i="10"/>
  <c r="AY1182" i="10"/>
  <c r="AY1181" i="10"/>
  <c r="AY1180" i="10"/>
  <c r="AY1179" i="10"/>
  <c r="AY1178" i="10"/>
  <c r="AY1177" i="10"/>
  <c r="AY1176" i="10"/>
  <c r="AY1175" i="10"/>
  <c r="AY1174" i="10"/>
  <c r="AY1173" i="10"/>
  <c r="AY1172" i="10"/>
  <c r="AY1171" i="10"/>
  <c r="AY1170" i="10"/>
  <c r="AY1169" i="10"/>
  <c r="AY1168" i="10"/>
  <c r="AY1167" i="10"/>
  <c r="AY1166" i="10"/>
  <c r="AY1165" i="10"/>
  <c r="AY1164" i="10"/>
  <c r="AY1163" i="10"/>
  <c r="AY1162" i="10"/>
  <c r="AY1161" i="10"/>
  <c r="AY1160" i="10"/>
  <c r="AY1159" i="10"/>
  <c r="AY1158" i="10"/>
  <c r="AY1157" i="10"/>
  <c r="AY1156" i="10"/>
  <c r="AY1155" i="10"/>
  <c r="AY1154" i="10"/>
  <c r="AY1153" i="10"/>
  <c r="AY1152" i="10"/>
  <c r="AY1151" i="10"/>
  <c r="AY1150" i="10"/>
  <c r="AY1149" i="10"/>
  <c r="AY1148" i="10"/>
  <c r="AY1147" i="10"/>
  <c r="AY1146" i="10"/>
  <c r="AY1145" i="10"/>
  <c r="AY1144" i="10"/>
  <c r="AY1143" i="10"/>
  <c r="AY1142" i="10"/>
  <c r="AY1141" i="10"/>
  <c r="AY1140" i="10"/>
  <c r="AY1139" i="10"/>
  <c r="AY1138" i="10"/>
  <c r="AY1137" i="10"/>
  <c r="AY1136" i="10"/>
  <c r="AY1135" i="10"/>
  <c r="AY1134" i="10"/>
  <c r="AY1133" i="10"/>
  <c r="AY1132" i="10"/>
  <c r="AY1131" i="10"/>
  <c r="AY1130" i="10"/>
  <c r="AY1129" i="10"/>
  <c r="AY1128" i="10"/>
  <c r="AY1127" i="10"/>
  <c r="AY1126" i="10"/>
  <c r="AY1125" i="10"/>
  <c r="AY1124" i="10"/>
  <c r="AY1123" i="10"/>
  <c r="AY1122" i="10"/>
  <c r="AY1121" i="10"/>
  <c r="AY1120" i="10"/>
  <c r="AY1119" i="10"/>
  <c r="AY1118" i="10"/>
  <c r="AY1117" i="10"/>
  <c r="AY1116" i="10"/>
  <c r="AY1115" i="10"/>
  <c r="AY1114" i="10"/>
  <c r="AY1113" i="10"/>
  <c r="AY1112" i="10"/>
  <c r="AY1111" i="10"/>
  <c r="AY1110" i="10"/>
  <c r="AY1109" i="10"/>
  <c r="AY1108" i="10"/>
  <c r="AY1107" i="10"/>
  <c r="AY1106" i="10"/>
  <c r="AY1105" i="10"/>
  <c r="AY1104" i="10"/>
  <c r="AY1103" i="10"/>
  <c r="AY1102" i="10"/>
  <c r="AY1101" i="10"/>
  <c r="AY1100" i="10"/>
  <c r="AY1099" i="10"/>
  <c r="AY1098" i="10"/>
  <c r="AY1097" i="10"/>
  <c r="AY1096" i="10"/>
  <c r="AY1095" i="10"/>
  <c r="AY1094" i="10"/>
  <c r="AY1093" i="10"/>
  <c r="AY1092" i="10"/>
  <c r="AY1091" i="10"/>
  <c r="AY1090" i="10"/>
  <c r="AY1089" i="10"/>
  <c r="AY1088" i="10"/>
  <c r="AY1087" i="10"/>
  <c r="AY1086" i="10"/>
  <c r="AY1085" i="10"/>
  <c r="AY1084" i="10"/>
  <c r="AY1083" i="10"/>
  <c r="AY1082" i="10"/>
  <c r="AY1081" i="10"/>
  <c r="AY1080" i="10"/>
  <c r="AY1079" i="10"/>
  <c r="AY1078" i="10"/>
  <c r="AY1077" i="10"/>
  <c r="AY1076" i="10"/>
  <c r="AY1075" i="10"/>
  <c r="AY1074" i="10"/>
  <c r="AY1073" i="10"/>
  <c r="AY1072" i="10"/>
  <c r="AY1071" i="10"/>
  <c r="AY1070" i="10"/>
  <c r="AY1069" i="10"/>
  <c r="AY1068" i="10"/>
  <c r="AY1067" i="10"/>
  <c r="AY1066" i="10"/>
  <c r="AY1065" i="10"/>
  <c r="AY1064" i="10"/>
  <c r="AY1063" i="10"/>
  <c r="AY1062" i="10"/>
  <c r="AY1061" i="10"/>
  <c r="AY1060" i="10"/>
  <c r="AY1059" i="10"/>
  <c r="AY1058" i="10"/>
  <c r="AY1057" i="10"/>
  <c r="AY1056" i="10"/>
  <c r="AY1055" i="10"/>
  <c r="AY1054" i="10"/>
  <c r="AY1053" i="10"/>
  <c r="AY1052" i="10"/>
  <c r="AY1051" i="10"/>
  <c r="AY1050" i="10"/>
  <c r="AY1049" i="10"/>
  <c r="AY1048" i="10"/>
  <c r="AY1047" i="10"/>
  <c r="AY1046" i="10"/>
  <c r="AY1045" i="10"/>
  <c r="AY1044" i="10"/>
  <c r="AY1043" i="10"/>
  <c r="AY1042" i="10"/>
  <c r="AY1041" i="10"/>
  <c r="AY1040" i="10"/>
  <c r="AY1039" i="10"/>
  <c r="AY1038" i="10"/>
  <c r="AY1037" i="10"/>
  <c r="AY1036" i="10"/>
  <c r="AY1035" i="10"/>
  <c r="AY1034" i="10"/>
  <c r="AY1033" i="10"/>
  <c r="AY1032" i="10"/>
  <c r="AY1031" i="10"/>
  <c r="AY1030" i="10"/>
  <c r="AY1029" i="10"/>
  <c r="AY1028" i="10"/>
  <c r="AY1027" i="10"/>
  <c r="AY1026" i="10"/>
  <c r="AY1025" i="10"/>
  <c r="AY1024" i="10"/>
  <c r="AY1023" i="10"/>
  <c r="AY1022" i="10"/>
  <c r="AY1021" i="10"/>
  <c r="AY1020" i="10"/>
  <c r="AY1019" i="10"/>
  <c r="AY1018" i="10"/>
  <c r="AY1017" i="10"/>
  <c r="AY1016" i="10"/>
  <c r="AY1015" i="10"/>
  <c r="AY1014" i="10"/>
  <c r="AY1013" i="10"/>
  <c r="AY1012" i="10"/>
  <c r="AY1011" i="10"/>
  <c r="AY1010" i="10"/>
  <c r="AY1009" i="10"/>
  <c r="AY1008" i="10"/>
  <c r="AY1007" i="10"/>
  <c r="AY1006" i="10"/>
  <c r="AY1005" i="10"/>
  <c r="AY1004" i="10"/>
  <c r="AY1003" i="10"/>
  <c r="AY1002" i="10"/>
  <c r="AY1001" i="10"/>
  <c r="AY1000" i="10"/>
  <c r="AY999" i="10"/>
  <c r="AY998" i="10"/>
  <c r="AY997" i="10"/>
  <c r="AY996" i="10"/>
  <c r="AY995" i="10"/>
  <c r="AY994" i="10"/>
  <c r="AY993" i="10"/>
  <c r="AY992" i="10"/>
  <c r="AY991" i="10"/>
  <c r="AY990" i="10"/>
  <c r="AY989" i="10"/>
  <c r="AY988" i="10"/>
  <c r="AY987" i="10"/>
  <c r="AY986" i="10"/>
  <c r="AY985" i="10"/>
  <c r="AE785" i="10"/>
  <c r="AD785" i="10"/>
  <c r="AB785" i="10"/>
  <c r="AA785" i="10"/>
  <c r="Z785" i="10"/>
  <c r="Y785" i="10"/>
  <c r="X785" i="10"/>
  <c r="W785" i="10"/>
  <c r="V785" i="10"/>
  <c r="U785" i="10"/>
  <c r="T785" i="10"/>
  <c r="S785" i="10"/>
  <c r="R785" i="10"/>
  <c r="Q785" i="10"/>
  <c r="P785" i="10"/>
  <c r="O785" i="10"/>
  <c r="M785" i="10"/>
  <c r="L785" i="10"/>
  <c r="K785" i="10"/>
  <c r="J785" i="10"/>
  <c r="I785" i="10"/>
  <c r="H785" i="10"/>
  <c r="G785" i="10"/>
  <c r="F785" i="10"/>
  <c r="E785" i="10"/>
  <c r="AE597" i="10"/>
  <c r="AD597" i="10"/>
  <c r="AB597" i="10"/>
  <c r="AA597" i="10"/>
  <c r="Z597" i="10"/>
  <c r="Y597" i="10"/>
  <c r="X597" i="10"/>
  <c r="W597" i="10"/>
  <c r="V597" i="10"/>
  <c r="U597" i="10"/>
  <c r="T597" i="10"/>
  <c r="S597" i="10"/>
  <c r="R597" i="10"/>
  <c r="Q597" i="10"/>
  <c r="P597" i="10"/>
  <c r="O597" i="10"/>
  <c r="M597" i="10"/>
  <c r="L597" i="10"/>
  <c r="K597" i="10"/>
  <c r="J597" i="10"/>
  <c r="I597" i="10"/>
  <c r="H597" i="10"/>
  <c r="G597" i="10"/>
  <c r="F597" i="10"/>
  <c r="E597" i="10"/>
  <c r="BJ576" i="10"/>
  <c r="BC576" i="10"/>
  <c r="BJ575" i="10"/>
  <c r="AE575" i="10"/>
  <c r="AD575" i="10"/>
  <c r="AB575" i="10"/>
  <c r="AA575" i="10"/>
  <c r="Z575" i="10"/>
  <c r="Y575" i="10"/>
  <c r="X575" i="10"/>
  <c r="W575" i="10"/>
  <c r="V575" i="10"/>
  <c r="U575" i="10"/>
  <c r="T575" i="10"/>
  <c r="S575" i="10"/>
  <c r="R575" i="10"/>
  <c r="Q575" i="10"/>
  <c r="P575" i="10"/>
  <c r="O575" i="10"/>
  <c r="M575" i="10"/>
  <c r="BC575" i="10" s="1"/>
  <c r="L575" i="10"/>
  <c r="K575" i="10"/>
  <c r="J575" i="10"/>
  <c r="I575" i="10"/>
  <c r="H575" i="10"/>
  <c r="G575" i="10"/>
  <c r="F575" i="10"/>
  <c r="E575" i="10"/>
  <c r="BJ574" i="10"/>
  <c r="BC574" i="10"/>
  <c r="BJ573" i="10"/>
  <c r="AE573" i="10"/>
  <c r="AD573" i="10"/>
  <c r="AB573" i="10"/>
  <c r="AA573" i="10"/>
  <c r="Z573" i="10"/>
  <c r="Y573" i="10"/>
  <c r="X573" i="10"/>
  <c r="W573" i="10"/>
  <c r="V573" i="10"/>
  <c r="U573" i="10"/>
  <c r="T573" i="10"/>
  <c r="S573" i="10"/>
  <c r="R573" i="10"/>
  <c r="Q573" i="10"/>
  <c r="P573" i="10"/>
  <c r="O573" i="10"/>
  <c r="M573" i="10"/>
  <c r="BC573" i="10" s="1"/>
  <c r="L573" i="10"/>
  <c r="K573" i="10"/>
  <c r="J573" i="10"/>
  <c r="I573" i="10"/>
  <c r="H573" i="10"/>
  <c r="G573" i="10"/>
  <c r="F573" i="10"/>
  <c r="E573" i="10"/>
  <c r="BJ572" i="10"/>
  <c r="BC572" i="10"/>
  <c r="BJ571" i="10"/>
  <c r="BC571" i="10"/>
  <c r="BJ570" i="10"/>
  <c r="BC570" i="10"/>
  <c r="BJ569" i="10"/>
  <c r="BC569" i="10"/>
  <c r="BJ568" i="10"/>
  <c r="BC568" i="10"/>
  <c r="BJ567" i="10"/>
  <c r="AE567" i="10"/>
  <c r="AD567" i="10"/>
  <c r="AB567" i="10"/>
  <c r="AA567" i="10"/>
  <c r="Z567" i="10"/>
  <c r="Y567" i="10"/>
  <c r="X567" i="10"/>
  <c r="W567" i="10"/>
  <c r="V567" i="10"/>
  <c r="T567" i="10"/>
  <c r="S567" i="10"/>
  <c r="R567" i="10"/>
  <c r="Q567" i="10"/>
  <c r="P567" i="10"/>
  <c r="O567" i="10"/>
  <c r="M567" i="10"/>
  <c r="BC567" i="10" s="1"/>
  <c r="L567" i="10"/>
  <c r="K567" i="10"/>
  <c r="J567" i="10"/>
  <c r="I567" i="10"/>
  <c r="H567" i="10"/>
  <c r="G567" i="10"/>
  <c r="F567" i="10"/>
  <c r="E567" i="10"/>
  <c r="BJ279" i="10"/>
  <c r="BC279" i="10"/>
  <c r="BJ278" i="10"/>
  <c r="AE278" i="10"/>
  <c r="AD278" i="10"/>
  <c r="AB278" i="10"/>
  <c r="AA278" i="10"/>
  <c r="Z278" i="10"/>
  <c r="Y278" i="10"/>
  <c r="X278" i="10"/>
  <c r="W278" i="10"/>
  <c r="V278" i="10"/>
  <c r="U278" i="10"/>
  <c r="T278" i="10"/>
  <c r="S278" i="10"/>
  <c r="R278" i="10"/>
  <c r="Q278" i="10"/>
  <c r="P278" i="10"/>
  <c r="O278" i="10"/>
  <c r="M278" i="10"/>
  <c r="BC278" i="10" s="1"/>
  <c r="L278" i="10"/>
  <c r="K278" i="10"/>
  <c r="J278" i="10"/>
  <c r="I278" i="10"/>
  <c r="H278" i="10"/>
  <c r="G278" i="10"/>
  <c r="F278" i="10"/>
  <c r="E278" i="10"/>
  <c r="BJ277" i="10"/>
  <c r="BC277" i="10"/>
  <c r="BJ276" i="10"/>
  <c r="AE276" i="10"/>
  <c r="AD276" i="10"/>
  <c r="AB276" i="10"/>
  <c r="AA276" i="10"/>
  <c r="Z276" i="10"/>
  <c r="Y276" i="10"/>
  <c r="X276" i="10"/>
  <c r="W276" i="10"/>
  <c r="V276" i="10"/>
  <c r="U276" i="10"/>
  <c r="T276" i="10"/>
  <c r="S276" i="10"/>
  <c r="R276" i="10"/>
  <c r="Q276" i="10"/>
  <c r="P276" i="10"/>
  <c r="O276" i="10"/>
  <c r="M276" i="10"/>
  <c r="BC276" i="10" s="1"/>
  <c r="L276" i="10"/>
  <c r="K276" i="10"/>
  <c r="J276" i="10"/>
  <c r="I276" i="10"/>
  <c r="H276" i="10"/>
  <c r="G276" i="10"/>
  <c r="F276" i="10"/>
  <c r="E276" i="10"/>
  <c r="BJ273" i="10"/>
  <c r="BC273" i="10"/>
  <c r="BJ272" i="10"/>
  <c r="BC272" i="10"/>
  <c r="N270" i="10"/>
  <c r="BJ270" i="10"/>
  <c r="BC270" i="10"/>
  <c r="BJ462" i="10"/>
  <c r="BC462" i="10"/>
  <c r="BJ705" i="10"/>
  <c r="BC705" i="10"/>
  <c r="BJ703" i="10"/>
  <c r="BC703" i="10"/>
  <c r="BJ702" i="10"/>
  <c r="AE702" i="10"/>
  <c r="AD702" i="10"/>
  <c r="AB702" i="10"/>
  <c r="AA702" i="10"/>
  <c r="Z702" i="10"/>
  <c r="Y702" i="10"/>
  <c r="X702" i="10"/>
  <c r="W702" i="10"/>
  <c r="V702" i="10"/>
  <c r="U702" i="10"/>
  <c r="T702" i="10"/>
  <c r="S702" i="10"/>
  <c r="Q702" i="10"/>
  <c r="P702" i="10"/>
  <c r="O702" i="10"/>
  <c r="M702" i="10"/>
  <c r="L702" i="10"/>
  <c r="K702" i="10"/>
  <c r="J702" i="10"/>
  <c r="I702" i="10"/>
  <c r="H702" i="10"/>
  <c r="G702" i="10"/>
  <c r="F702" i="10"/>
  <c r="E702" i="10"/>
  <c r="BJ456" i="10"/>
  <c r="BC456" i="10"/>
  <c r="BJ455" i="10"/>
  <c r="BC455" i="10"/>
  <c r="BJ454" i="10"/>
  <c r="BJ745" i="10"/>
  <c r="BC745" i="10"/>
  <c r="BJ744" i="10"/>
  <c r="AE744" i="10"/>
  <c r="AD744" i="10"/>
  <c r="AB744" i="10"/>
  <c r="AA744" i="10"/>
  <c r="Z744" i="10"/>
  <c r="Y744" i="10"/>
  <c r="X744" i="10"/>
  <c r="W744" i="10"/>
  <c r="V744" i="10"/>
  <c r="U744" i="10"/>
  <c r="T744" i="10"/>
  <c r="S744" i="10"/>
  <c r="R744" i="10"/>
  <c r="Q744" i="10"/>
  <c r="P744" i="10"/>
  <c r="O744" i="10"/>
  <c r="M744" i="10"/>
  <c r="BC744" i="10" s="1"/>
  <c r="L744" i="10"/>
  <c r="K744" i="10"/>
  <c r="J744" i="10"/>
  <c r="I744" i="10"/>
  <c r="H744" i="10"/>
  <c r="G744" i="10"/>
  <c r="F744" i="10"/>
  <c r="E744" i="10"/>
  <c r="BJ743" i="10"/>
  <c r="BC743" i="10"/>
  <c r="AC743" i="10"/>
  <c r="BJ742" i="10"/>
  <c r="BC742" i="10"/>
  <c r="BJ741" i="10"/>
  <c r="BC741" i="10"/>
  <c r="BJ740" i="10"/>
  <c r="AE740" i="10"/>
  <c r="AD740" i="10"/>
  <c r="AB740" i="10"/>
  <c r="AA740" i="10"/>
  <c r="Z740" i="10"/>
  <c r="Y740" i="10"/>
  <c r="X740" i="10"/>
  <c r="W740" i="10"/>
  <c r="V740" i="10"/>
  <c r="U740" i="10"/>
  <c r="T740" i="10"/>
  <c r="S740" i="10"/>
  <c r="R740" i="10"/>
  <c r="Q740" i="10"/>
  <c r="P740" i="10"/>
  <c r="O740" i="10"/>
  <c r="M740" i="10"/>
  <c r="BC740" i="10" s="1"/>
  <c r="L740" i="10"/>
  <c r="K740" i="10"/>
  <c r="J740" i="10"/>
  <c r="I740" i="10"/>
  <c r="H740" i="10"/>
  <c r="G740" i="10"/>
  <c r="F740" i="10"/>
  <c r="E740" i="10"/>
  <c r="BJ739" i="10"/>
  <c r="BC739" i="10"/>
  <c r="BJ738" i="10"/>
  <c r="BC738" i="10"/>
  <c r="BJ737" i="10"/>
  <c r="AE737" i="10"/>
  <c r="AD737" i="10"/>
  <c r="AB737" i="10"/>
  <c r="AA737" i="10"/>
  <c r="Z737" i="10"/>
  <c r="Y737" i="10"/>
  <c r="X737" i="10"/>
  <c r="W737" i="10"/>
  <c r="V737" i="10"/>
  <c r="U737" i="10"/>
  <c r="T737" i="10"/>
  <c r="S737" i="10"/>
  <c r="R737" i="10"/>
  <c r="Q737" i="10"/>
  <c r="P737" i="10"/>
  <c r="O737" i="10"/>
  <c r="M737" i="10"/>
  <c r="BC737" i="10" s="1"/>
  <c r="L737" i="10"/>
  <c r="K737" i="10"/>
  <c r="J737" i="10"/>
  <c r="I737" i="10"/>
  <c r="H737" i="10"/>
  <c r="G737" i="10"/>
  <c r="F737" i="10"/>
  <c r="E737" i="10"/>
  <c r="BJ736" i="10"/>
  <c r="BC736" i="10"/>
  <c r="BJ735" i="10"/>
  <c r="BC735" i="10"/>
  <c r="BJ734" i="10"/>
  <c r="AE734" i="10"/>
  <c r="AD734" i="10"/>
  <c r="AB734" i="10"/>
  <c r="AA734" i="10"/>
  <c r="Z734" i="10"/>
  <c r="Y734" i="10"/>
  <c r="X734" i="10"/>
  <c r="W734" i="10"/>
  <c r="V734" i="10"/>
  <c r="U734" i="10"/>
  <c r="T734" i="10"/>
  <c r="S734" i="10"/>
  <c r="R734" i="10"/>
  <c r="Q734" i="10"/>
  <c r="P734" i="10"/>
  <c r="O734" i="10"/>
  <c r="M734" i="10"/>
  <c r="BC734" i="10" s="1"/>
  <c r="L734" i="10"/>
  <c r="K734" i="10"/>
  <c r="J734" i="10"/>
  <c r="I734" i="10"/>
  <c r="H734" i="10"/>
  <c r="G734" i="10"/>
  <c r="F734" i="10"/>
  <c r="E734" i="10"/>
  <c r="BC733" i="10"/>
  <c r="BJ732" i="10"/>
  <c r="BC732" i="10"/>
  <c r="BJ731" i="10"/>
  <c r="BC731" i="10"/>
  <c r="BJ730" i="10"/>
  <c r="BC730" i="10"/>
  <c r="BJ729" i="10"/>
  <c r="BC729" i="10"/>
  <c r="BC728" i="10"/>
  <c r="BJ727" i="10"/>
  <c r="BC727" i="10"/>
  <c r="BJ726" i="10"/>
  <c r="AE726" i="10"/>
  <c r="AD726" i="10"/>
  <c r="AB726" i="10"/>
  <c r="AA726" i="10"/>
  <c r="Z726" i="10"/>
  <c r="Y726" i="10"/>
  <c r="X726" i="10"/>
  <c r="W726" i="10"/>
  <c r="V726" i="10"/>
  <c r="U726" i="10"/>
  <c r="T726" i="10"/>
  <c r="S726" i="10"/>
  <c r="R726" i="10"/>
  <c r="Q726" i="10"/>
  <c r="P726" i="10"/>
  <c r="O726" i="10"/>
  <c r="M726" i="10"/>
  <c r="BC726" i="10" s="1"/>
  <c r="L726" i="10"/>
  <c r="K726" i="10"/>
  <c r="J726" i="10"/>
  <c r="I726" i="10"/>
  <c r="H726" i="10"/>
  <c r="G726" i="10"/>
  <c r="F726" i="10"/>
  <c r="E726" i="10"/>
  <c r="BJ531" i="10"/>
  <c r="BC531" i="10"/>
  <c r="BJ530" i="10"/>
  <c r="BC530" i="10"/>
  <c r="BJ529" i="10"/>
  <c r="BC529" i="10"/>
  <c r="BJ525" i="10"/>
  <c r="BC525" i="10"/>
  <c r="BJ524" i="10"/>
  <c r="BC524" i="10"/>
  <c r="BJ523" i="10"/>
  <c r="BC523" i="10"/>
  <c r="BC521" i="10"/>
  <c r="BJ520" i="10"/>
  <c r="BC520" i="10"/>
  <c r="BJ519" i="10"/>
  <c r="BC519" i="10"/>
  <c r="BJ516" i="10"/>
  <c r="BC516" i="10"/>
  <c r="BJ515" i="10"/>
  <c r="BC515" i="10"/>
  <c r="BJ514" i="10"/>
  <c r="BC514" i="10"/>
  <c r="BJ513" i="10"/>
  <c r="BC513" i="10"/>
  <c r="BJ512" i="10"/>
  <c r="BC512" i="10"/>
  <c r="BJ511" i="10"/>
  <c r="BC511" i="10"/>
  <c r="BC510" i="10"/>
  <c r="BJ509" i="10"/>
  <c r="BC509" i="10"/>
  <c r="BJ508" i="10"/>
  <c r="BC508" i="10"/>
  <c r="BJ507" i="10"/>
  <c r="BC507" i="10"/>
  <c r="BJ506" i="10"/>
  <c r="BC506" i="10"/>
  <c r="BJ505" i="10"/>
  <c r="BC505" i="10"/>
  <c r="BJ229" i="10"/>
  <c r="BC229" i="10"/>
  <c r="BJ228" i="10"/>
  <c r="AE228" i="10"/>
  <c r="AD228" i="10"/>
  <c r="AB228" i="10"/>
  <c r="AA228" i="10"/>
  <c r="Z228" i="10"/>
  <c r="Y228" i="10"/>
  <c r="X228" i="10"/>
  <c r="W228" i="10"/>
  <c r="V228" i="10"/>
  <c r="U228" i="10"/>
  <c r="T228" i="10"/>
  <c r="S228" i="10"/>
  <c r="R228" i="10"/>
  <c r="Q228" i="10"/>
  <c r="P228" i="10"/>
  <c r="O228" i="10"/>
  <c r="M228" i="10"/>
  <c r="L228" i="10"/>
  <c r="K228" i="10"/>
  <c r="J228" i="10"/>
  <c r="I228" i="10"/>
  <c r="H228" i="10"/>
  <c r="G228" i="10"/>
  <c r="F228" i="10"/>
  <c r="E228" i="10"/>
  <c r="BJ225" i="10"/>
  <c r="BC225" i="10"/>
  <c r="AU225" i="10"/>
  <c r="BJ224" i="10"/>
  <c r="BC224" i="10"/>
  <c r="BJ223" i="10"/>
  <c r="BC223" i="10"/>
  <c r="BJ222" i="10"/>
  <c r="BC222" i="10"/>
  <c r="BJ221" i="10"/>
  <c r="BC221" i="10"/>
  <c r="BJ219" i="10"/>
  <c r="BC219" i="10"/>
  <c r="BJ216" i="10"/>
  <c r="BC216" i="10"/>
  <c r="BJ215" i="10"/>
  <c r="BC215" i="10"/>
  <c r="BJ210" i="10"/>
  <c r="BC210" i="10"/>
  <c r="AC210" i="10"/>
  <c r="BJ209" i="10"/>
  <c r="BC209" i="10"/>
  <c r="BJ522" i="10"/>
  <c r="BC522" i="10"/>
  <c r="BJ208" i="10"/>
  <c r="BC208" i="10"/>
  <c r="BJ207" i="10"/>
  <c r="BC207" i="10"/>
  <c r="BJ200" i="10"/>
  <c r="BC200" i="10"/>
  <c r="BJ199" i="10"/>
  <c r="BC199" i="10"/>
  <c r="BJ198" i="10"/>
  <c r="BC198" i="10"/>
  <c r="BJ197" i="10"/>
  <c r="BC197" i="10"/>
  <c r="BJ196" i="10"/>
  <c r="BC196" i="10"/>
  <c r="BJ517" i="10"/>
  <c r="BC517" i="10"/>
  <c r="BC195" i="10"/>
  <c r="BJ194" i="10"/>
  <c r="BC194" i="10"/>
  <c r="BJ193" i="10"/>
  <c r="BC193" i="10"/>
  <c r="BJ832" i="10"/>
  <c r="BC832" i="10"/>
  <c r="BJ831" i="10"/>
  <c r="AE831" i="10"/>
  <c r="AD831" i="10"/>
  <c r="AB831" i="10"/>
  <c r="AA831" i="10"/>
  <c r="Z831" i="10"/>
  <c r="Y831" i="10"/>
  <c r="X831" i="10"/>
  <c r="W831" i="10"/>
  <c r="V831" i="10"/>
  <c r="U831" i="10"/>
  <c r="T831" i="10"/>
  <c r="S831" i="10"/>
  <c r="R831" i="10"/>
  <c r="Q831" i="10"/>
  <c r="P831" i="10"/>
  <c r="O831" i="10"/>
  <c r="M831" i="10"/>
  <c r="BC831" i="10" s="1"/>
  <c r="L831" i="10"/>
  <c r="K831" i="10"/>
  <c r="J831" i="10"/>
  <c r="I831" i="10"/>
  <c r="H831" i="10"/>
  <c r="G831" i="10"/>
  <c r="F831" i="10"/>
  <c r="E831" i="10"/>
  <c r="BJ830" i="10"/>
  <c r="BC830" i="10"/>
  <c r="BJ829" i="10"/>
  <c r="AE829" i="10"/>
  <c r="AD829" i="10"/>
  <c r="AB829" i="10"/>
  <c r="AA829" i="10"/>
  <c r="Z829" i="10"/>
  <c r="Y829" i="10"/>
  <c r="X829" i="10"/>
  <c r="W829" i="10"/>
  <c r="V829" i="10"/>
  <c r="U829" i="10"/>
  <c r="T829" i="10"/>
  <c r="S829" i="10"/>
  <c r="R829" i="10"/>
  <c r="Q829" i="10"/>
  <c r="P829" i="10"/>
  <c r="O829" i="10"/>
  <c r="M829" i="10"/>
  <c r="BC829" i="10" s="1"/>
  <c r="L829" i="10"/>
  <c r="K829" i="10"/>
  <c r="J829" i="10"/>
  <c r="I829" i="10"/>
  <c r="H829" i="10"/>
  <c r="G829" i="10"/>
  <c r="F829" i="10"/>
  <c r="E829" i="10"/>
  <c r="BJ658" i="10"/>
  <c r="BC658" i="10"/>
  <c r="BJ657" i="10"/>
  <c r="AE657" i="10"/>
  <c r="AD657" i="10"/>
  <c r="AB657" i="10"/>
  <c r="AA657" i="10"/>
  <c r="Z657" i="10"/>
  <c r="Y657" i="10"/>
  <c r="X657" i="10"/>
  <c r="W657" i="10"/>
  <c r="V657" i="10"/>
  <c r="U657" i="10"/>
  <c r="T657" i="10"/>
  <c r="S657" i="10"/>
  <c r="R657" i="10"/>
  <c r="Q657" i="10"/>
  <c r="P657" i="10"/>
  <c r="O657" i="10"/>
  <c r="M657" i="10"/>
  <c r="BC657" i="10" s="1"/>
  <c r="L657" i="10"/>
  <c r="K657" i="10"/>
  <c r="J657" i="10"/>
  <c r="I657" i="10"/>
  <c r="H657" i="10"/>
  <c r="G657" i="10"/>
  <c r="F657" i="10"/>
  <c r="E657" i="10"/>
  <c r="BJ656" i="10"/>
  <c r="BC656" i="10"/>
  <c r="BJ655" i="10"/>
  <c r="AE655" i="10"/>
  <c r="AD655" i="10"/>
  <c r="AB655" i="10"/>
  <c r="AA655" i="10"/>
  <c r="Z655" i="10"/>
  <c r="Y655" i="10"/>
  <c r="X655" i="10"/>
  <c r="W655" i="10"/>
  <c r="V655" i="10"/>
  <c r="T655" i="10"/>
  <c r="S655" i="10"/>
  <c r="R655" i="10"/>
  <c r="Q655" i="10"/>
  <c r="P655" i="10"/>
  <c r="O655" i="10"/>
  <c r="N655" i="10"/>
  <c r="M655" i="10"/>
  <c r="BC655" i="10" s="1"/>
  <c r="L655" i="10"/>
  <c r="K655" i="10"/>
  <c r="J655" i="10"/>
  <c r="I655" i="10"/>
  <c r="H655" i="10"/>
  <c r="G655" i="10"/>
  <c r="F655" i="10"/>
  <c r="E655" i="10"/>
  <c r="BJ654" i="10"/>
  <c r="BC654" i="10"/>
  <c r="BJ653" i="10"/>
  <c r="AE653" i="10"/>
  <c r="AD653" i="10"/>
  <c r="AB653" i="10"/>
  <c r="AA653" i="10"/>
  <c r="Z653" i="10"/>
  <c r="Y653" i="10"/>
  <c r="X653" i="10"/>
  <c r="W653" i="10"/>
  <c r="V653" i="10"/>
  <c r="U653" i="10"/>
  <c r="T653" i="10"/>
  <c r="S653" i="10"/>
  <c r="R653" i="10"/>
  <c r="Q653" i="10"/>
  <c r="P653" i="10"/>
  <c r="O653" i="10"/>
  <c r="M653" i="10"/>
  <c r="L653" i="10"/>
  <c r="K653" i="10"/>
  <c r="J653" i="10"/>
  <c r="I653" i="10"/>
  <c r="H653" i="10"/>
  <c r="G653" i="10"/>
  <c r="F653" i="10"/>
  <c r="E653" i="10"/>
  <c r="BJ394" i="10"/>
  <c r="BC394" i="10"/>
  <c r="BJ393" i="10"/>
  <c r="AE393" i="10"/>
  <c r="AD393" i="10"/>
  <c r="AB393" i="10"/>
  <c r="AA393" i="10"/>
  <c r="Z393" i="10"/>
  <c r="Y393" i="10"/>
  <c r="X393" i="10"/>
  <c r="W393" i="10"/>
  <c r="V393" i="10"/>
  <c r="U393" i="10"/>
  <c r="T393" i="10"/>
  <c r="S393" i="10"/>
  <c r="R393" i="10"/>
  <c r="Q393" i="10"/>
  <c r="P393" i="10"/>
  <c r="O393" i="10"/>
  <c r="M393" i="10"/>
  <c r="BC393" i="10" s="1"/>
  <c r="L393" i="10"/>
  <c r="K393" i="10"/>
  <c r="J393" i="10"/>
  <c r="I393" i="10"/>
  <c r="H393" i="10"/>
  <c r="G393" i="10"/>
  <c r="F393" i="10"/>
  <c r="E393" i="10"/>
  <c r="BJ388" i="10"/>
  <c r="BC388" i="10"/>
  <c r="BJ387" i="10"/>
  <c r="BC387" i="10"/>
  <c r="BJ386" i="10"/>
  <c r="BC386" i="10"/>
  <c r="BJ385" i="10"/>
  <c r="AE385" i="10"/>
  <c r="AD385" i="10"/>
  <c r="AB385" i="10"/>
  <c r="AA385" i="10"/>
  <c r="Z385" i="10"/>
  <c r="Y385" i="10"/>
  <c r="X385" i="10"/>
  <c r="W385" i="10"/>
  <c r="V385" i="10"/>
  <c r="U385" i="10"/>
  <c r="T385" i="10"/>
  <c r="S385" i="10"/>
  <c r="R385" i="10"/>
  <c r="Q385" i="10"/>
  <c r="P385" i="10"/>
  <c r="O385" i="10"/>
  <c r="M385" i="10"/>
  <c r="L385" i="10"/>
  <c r="K385" i="10"/>
  <c r="J385" i="10"/>
  <c r="I385" i="10"/>
  <c r="H385" i="10"/>
  <c r="G385" i="10"/>
  <c r="F385" i="10"/>
  <c r="E385" i="10"/>
  <c r="BJ383" i="10"/>
  <c r="BC383" i="10"/>
  <c r="BJ651" i="10"/>
  <c r="BC651" i="10"/>
  <c r="BJ382" i="10"/>
  <c r="BJ759" i="10"/>
  <c r="BC759" i="10"/>
  <c r="AC759" i="10"/>
  <c r="BJ758" i="10"/>
  <c r="AE758" i="10"/>
  <c r="AD758" i="10"/>
  <c r="AB758" i="10"/>
  <c r="AA758" i="10"/>
  <c r="Z758" i="10"/>
  <c r="Y758" i="10"/>
  <c r="X758" i="10"/>
  <c r="W758" i="10"/>
  <c r="V758" i="10"/>
  <c r="U758" i="10"/>
  <c r="T758" i="10"/>
  <c r="S758" i="10"/>
  <c r="R758" i="10"/>
  <c r="Q758" i="10"/>
  <c r="P758" i="10"/>
  <c r="O758" i="10"/>
  <c r="N758" i="10"/>
  <c r="M758" i="10"/>
  <c r="BC758" i="10" s="1"/>
  <c r="L758" i="10"/>
  <c r="K758" i="10"/>
  <c r="J758" i="10"/>
  <c r="I758" i="10"/>
  <c r="H758" i="10"/>
  <c r="G758" i="10"/>
  <c r="F758" i="10"/>
  <c r="E758" i="10"/>
  <c r="BJ757" i="10"/>
  <c r="BC757" i="10"/>
  <c r="BJ756" i="10"/>
  <c r="AE756" i="10"/>
  <c r="AD756" i="10"/>
  <c r="AB756" i="10"/>
  <c r="AA756" i="10"/>
  <c r="Z756" i="10"/>
  <c r="Y756" i="10"/>
  <c r="X756" i="10"/>
  <c r="W756" i="10"/>
  <c r="V756" i="10"/>
  <c r="U756" i="10"/>
  <c r="T756" i="10"/>
  <c r="S756" i="10"/>
  <c r="R756" i="10"/>
  <c r="Q756" i="10"/>
  <c r="P756" i="10"/>
  <c r="O756" i="10"/>
  <c r="M756" i="10"/>
  <c r="BC756" i="10" s="1"/>
  <c r="L756" i="10"/>
  <c r="K756" i="10"/>
  <c r="J756" i="10"/>
  <c r="I756" i="10"/>
  <c r="H756" i="10"/>
  <c r="G756" i="10"/>
  <c r="F756" i="10"/>
  <c r="E756" i="10"/>
  <c r="BJ755" i="10"/>
  <c r="BC755" i="10"/>
  <c r="BJ754" i="10"/>
  <c r="AE754" i="10"/>
  <c r="AD754" i="10"/>
  <c r="AB754" i="10"/>
  <c r="AA754" i="10"/>
  <c r="Z754" i="10"/>
  <c r="Y754" i="10"/>
  <c r="X754" i="10"/>
  <c r="W754" i="10"/>
  <c r="V754" i="10"/>
  <c r="U754" i="10"/>
  <c r="T754" i="10"/>
  <c r="S754" i="10"/>
  <c r="Q754" i="10"/>
  <c r="P754" i="10"/>
  <c r="O754" i="10"/>
  <c r="N754" i="10"/>
  <c r="M754" i="10"/>
  <c r="BC754" i="10" s="1"/>
  <c r="L754" i="10"/>
  <c r="K754" i="10"/>
  <c r="J754" i="10"/>
  <c r="I754" i="10"/>
  <c r="H754" i="10"/>
  <c r="G754" i="10"/>
  <c r="F754" i="10"/>
  <c r="E754" i="10"/>
  <c r="BJ753" i="10"/>
  <c r="BC753" i="10"/>
  <c r="BJ752" i="10"/>
  <c r="AE752" i="10"/>
  <c r="AD752" i="10"/>
  <c r="AB752" i="10"/>
  <c r="AA752" i="10"/>
  <c r="Z752" i="10"/>
  <c r="Y752" i="10"/>
  <c r="X752" i="10"/>
  <c r="W752" i="10"/>
  <c r="V752" i="10"/>
  <c r="U752" i="10"/>
  <c r="T752" i="10"/>
  <c r="S752" i="10"/>
  <c r="R752" i="10"/>
  <c r="Q752" i="10"/>
  <c r="P752" i="10"/>
  <c r="O752" i="10"/>
  <c r="M752" i="10"/>
  <c r="BC752" i="10" s="1"/>
  <c r="L752" i="10"/>
  <c r="K752" i="10"/>
  <c r="J752" i="10"/>
  <c r="I752" i="10"/>
  <c r="H752" i="10"/>
  <c r="G752" i="10"/>
  <c r="F752" i="10"/>
  <c r="E752" i="10"/>
  <c r="BJ751" i="10"/>
  <c r="BC751" i="10"/>
  <c r="BJ750" i="10"/>
  <c r="AE750" i="10"/>
  <c r="AD750" i="10"/>
  <c r="AB750" i="10"/>
  <c r="AA750" i="10"/>
  <c r="Z750" i="10"/>
  <c r="Y750" i="10"/>
  <c r="X750" i="10"/>
  <c r="W750" i="10"/>
  <c r="V750" i="10"/>
  <c r="U750" i="10"/>
  <c r="T750" i="10"/>
  <c r="S750" i="10"/>
  <c r="R750" i="10"/>
  <c r="Q750" i="10"/>
  <c r="P750" i="10"/>
  <c r="O750" i="10"/>
  <c r="M750" i="10"/>
  <c r="BC750" i="10" s="1"/>
  <c r="L750" i="10"/>
  <c r="K750" i="10"/>
  <c r="J750" i="10"/>
  <c r="I750" i="10"/>
  <c r="H750" i="10"/>
  <c r="G750" i="10"/>
  <c r="F750" i="10"/>
  <c r="E750" i="10"/>
  <c r="BJ749" i="10"/>
  <c r="BC749" i="10"/>
  <c r="BJ748" i="10"/>
  <c r="BC748" i="10"/>
  <c r="BJ747" i="10"/>
  <c r="BC747" i="10"/>
  <c r="BJ746" i="10"/>
  <c r="AE746" i="10"/>
  <c r="AD746" i="10"/>
  <c r="AB746" i="10"/>
  <c r="AA746" i="10"/>
  <c r="Z746" i="10"/>
  <c r="Y746" i="10"/>
  <c r="X746" i="10"/>
  <c r="W746" i="10"/>
  <c r="V746" i="10"/>
  <c r="U746" i="10"/>
  <c r="T746" i="10"/>
  <c r="S746" i="10"/>
  <c r="R746" i="10"/>
  <c r="Q746" i="10"/>
  <c r="P746" i="10"/>
  <c r="O746" i="10"/>
  <c r="M746" i="10"/>
  <c r="BC746" i="10" s="1"/>
  <c r="L746" i="10"/>
  <c r="K746" i="10"/>
  <c r="J746" i="10"/>
  <c r="I746" i="10"/>
  <c r="H746" i="10"/>
  <c r="G746" i="10"/>
  <c r="F746" i="10"/>
  <c r="E746" i="10"/>
  <c r="BJ554" i="10"/>
  <c r="BC554" i="10"/>
  <c r="BJ553" i="10"/>
  <c r="AE553" i="10"/>
  <c r="AD553" i="10"/>
  <c r="AB553" i="10"/>
  <c r="AA553" i="10"/>
  <c r="Z553" i="10"/>
  <c r="Y553" i="10"/>
  <c r="X553" i="10"/>
  <c r="W553" i="10"/>
  <c r="V553" i="10"/>
  <c r="U553" i="10"/>
  <c r="T553" i="10"/>
  <c r="S553" i="10"/>
  <c r="R553" i="10"/>
  <c r="Q553" i="10"/>
  <c r="P553" i="10"/>
  <c r="O553" i="10"/>
  <c r="M553" i="10"/>
  <c r="BC553" i="10" s="1"/>
  <c r="L553" i="10"/>
  <c r="K553" i="10"/>
  <c r="J553" i="10"/>
  <c r="I553" i="10"/>
  <c r="H553" i="10"/>
  <c r="G553" i="10"/>
  <c r="F553" i="10"/>
  <c r="E553" i="10"/>
  <c r="BJ552" i="10"/>
  <c r="BC552" i="10"/>
  <c r="BJ551" i="10"/>
  <c r="AE551" i="10"/>
  <c r="AD551" i="10"/>
  <c r="AB551" i="10"/>
  <c r="AA551" i="10"/>
  <c r="Z551" i="10"/>
  <c r="Y551" i="10"/>
  <c r="X551" i="10"/>
  <c r="W551" i="10"/>
  <c r="V551" i="10"/>
  <c r="U551" i="10"/>
  <c r="T551" i="10"/>
  <c r="S551" i="10"/>
  <c r="R551" i="10"/>
  <c r="Q551" i="10"/>
  <c r="P551" i="10"/>
  <c r="O551" i="10"/>
  <c r="M551" i="10"/>
  <c r="BC551" i="10" s="1"/>
  <c r="L551" i="10"/>
  <c r="K551" i="10"/>
  <c r="J551" i="10"/>
  <c r="I551" i="10"/>
  <c r="H551" i="10"/>
  <c r="G551" i="10"/>
  <c r="F551" i="10"/>
  <c r="E551" i="10"/>
  <c r="BJ550" i="10"/>
  <c r="BC550" i="10"/>
  <c r="BJ549" i="10"/>
  <c r="AE549" i="10"/>
  <c r="AD549" i="10"/>
  <c r="AB549" i="10"/>
  <c r="AA549" i="10"/>
  <c r="Z549" i="10"/>
  <c r="Y549" i="10"/>
  <c r="X549" i="10"/>
  <c r="W549" i="10"/>
  <c r="V549" i="10"/>
  <c r="U549" i="10"/>
  <c r="T549" i="10"/>
  <c r="S549" i="10"/>
  <c r="R549" i="10"/>
  <c r="Q549" i="10"/>
  <c r="P549" i="10"/>
  <c r="O549" i="10"/>
  <c r="M549" i="10"/>
  <c r="BC549" i="10" s="1"/>
  <c r="L549" i="10"/>
  <c r="K549" i="10"/>
  <c r="J549" i="10"/>
  <c r="I549" i="10"/>
  <c r="H549" i="10"/>
  <c r="G549" i="10"/>
  <c r="F549" i="10"/>
  <c r="E549" i="10"/>
  <c r="BJ547" i="10"/>
  <c r="BC547" i="10"/>
  <c r="AC547" i="10"/>
  <c r="AC546" i="10" s="1"/>
  <c r="BJ546" i="10"/>
  <c r="BC546" i="10"/>
  <c r="BJ545" i="10"/>
  <c r="BC545" i="10"/>
  <c r="BJ544" i="10"/>
  <c r="AE544" i="10"/>
  <c r="AD544" i="10"/>
  <c r="AB544" i="10"/>
  <c r="AA544" i="10"/>
  <c r="Z544" i="10"/>
  <c r="Y544" i="10"/>
  <c r="X544" i="10"/>
  <c r="W544" i="10"/>
  <c r="V544" i="10"/>
  <c r="U544" i="10"/>
  <c r="T544" i="10"/>
  <c r="S544" i="10"/>
  <c r="R544" i="10"/>
  <c r="Q544" i="10"/>
  <c r="P544" i="10"/>
  <c r="O544" i="10"/>
  <c r="M544" i="10"/>
  <c r="BC544" i="10" s="1"/>
  <c r="L544" i="10"/>
  <c r="K544" i="10"/>
  <c r="J544" i="10"/>
  <c r="I544" i="10"/>
  <c r="H544" i="10"/>
  <c r="G544" i="10"/>
  <c r="F544" i="10"/>
  <c r="E544" i="10"/>
  <c r="BJ543" i="10"/>
  <c r="BC543" i="10"/>
  <c r="BJ542" i="10"/>
  <c r="AE542" i="10"/>
  <c r="AD542" i="10"/>
  <c r="AB542" i="10"/>
  <c r="AA542" i="10"/>
  <c r="Z542" i="10"/>
  <c r="Y542" i="10"/>
  <c r="X542" i="10"/>
  <c r="W542" i="10"/>
  <c r="V542" i="10"/>
  <c r="U542" i="10"/>
  <c r="T542" i="10"/>
  <c r="S542" i="10"/>
  <c r="R542" i="10"/>
  <c r="Q542" i="10"/>
  <c r="P542" i="10"/>
  <c r="O542" i="10"/>
  <c r="N542" i="10"/>
  <c r="M542" i="10"/>
  <c r="L542" i="10"/>
  <c r="K542" i="10"/>
  <c r="J542" i="10"/>
  <c r="I542" i="10"/>
  <c r="H542" i="10"/>
  <c r="G542" i="10"/>
  <c r="F542" i="10"/>
  <c r="BJ536" i="10"/>
  <c r="BC536" i="10"/>
  <c r="BJ535" i="10"/>
  <c r="BC535" i="10"/>
  <c r="BJ534" i="10"/>
  <c r="BC534" i="10"/>
  <c r="BJ533" i="10"/>
  <c r="BC533" i="10"/>
  <c r="BJ252" i="10"/>
  <c r="BC252" i="10"/>
  <c r="BJ251" i="10"/>
  <c r="BC251" i="10"/>
  <c r="BJ250" i="10"/>
  <c r="BC250" i="10"/>
  <c r="BJ248" i="10"/>
  <c r="BC248" i="10"/>
  <c r="BJ247" i="10"/>
  <c r="BC247" i="10"/>
  <c r="BJ246" i="10"/>
  <c r="BC246" i="10"/>
  <c r="BJ245" i="10"/>
  <c r="AE245" i="10"/>
  <c r="AD245" i="10"/>
  <c r="AB245" i="10"/>
  <c r="AA245" i="10"/>
  <c r="Z245" i="10"/>
  <c r="Y245" i="10"/>
  <c r="X245" i="10"/>
  <c r="W245" i="10"/>
  <c r="V245" i="10"/>
  <c r="U245" i="10"/>
  <c r="S245" i="10"/>
  <c r="R245" i="10"/>
  <c r="Q245" i="10"/>
  <c r="P245" i="10"/>
  <c r="O245" i="10"/>
  <c r="N245" i="10"/>
  <c r="M245" i="10"/>
  <c r="BC245" i="10" s="1"/>
  <c r="L245" i="10"/>
  <c r="K245" i="10"/>
  <c r="J245" i="10"/>
  <c r="I245" i="10"/>
  <c r="H245" i="10"/>
  <c r="G245" i="10"/>
  <c r="F245" i="10"/>
  <c r="E245" i="10"/>
  <c r="BJ244" i="10"/>
  <c r="BC244" i="10"/>
  <c r="BJ243" i="10"/>
  <c r="AE243" i="10"/>
  <c r="AD243" i="10"/>
  <c r="AB243" i="10"/>
  <c r="AA243" i="10"/>
  <c r="Z243" i="10"/>
  <c r="Y243" i="10"/>
  <c r="X243" i="10"/>
  <c r="W243" i="10"/>
  <c r="V243" i="10"/>
  <c r="U243" i="10"/>
  <c r="T243" i="10"/>
  <c r="S243" i="10"/>
  <c r="R243" i="10"/>
  <c r="Q243" i="10"/>
  <c r="P243" i="10"/>
  <c r="O243" i="10"/>
  <c r="M243" i="10"/>
  <c r="BC243" i="10" s="1"/>
  <c r="L243" i="10"/>
  <c r="K243" i="10"/>
  <c r="J243" i="10"/>
  <c r="I243" i="10"/>
  <c r="H243" i="10"/>
  <c r="G243" i="10"/>
  <c r="F243" i="10"/>
  <c r="E243" i="10"/>
  <c r="BJ242" i="10"/>
  <c r="BC242" i="10"/>
  <c r="BJ241" i="10"/>
  <c r="AE241" i="10"/>
  <c r="AD241" i="10"/>
  <c r="AB241" i="10"/>
  <c r="AA241" i="10"/>
  <c r="Z241" i="10"/>
  <c r="Y241" i="10"/>
  <c r="X241" i="10"/>
  <c r="W241" i="10"/>
  <c r="V241" i="10"/>
  <c r="U241" i="10"/>
  <c r="T241" i="10"/>
  <c r="S241" i="10"/>
  <c r="R241" i="10"/>
  <c r="Q241" i="10"/>
  <c r="P241" i="10"/>
  <c r="O241" i="10"/>
  <c r="M241" i="10"/>
  <c r="BC241" i="10" s="1"/>
  <c r="L241" i="10"/>
  <c r="K241" i="10"/>
  <c r="J241" i="10"/>
  <c r="I241" i="10"/>
  <c r="H241" i="10"/>
  <c r="G241" i="10"/>
  <c r="F241" i="10"/>
  <c r="E241" i="10"/>
  <c r="BJ234" i="10"/>
  <c r="BC234" i="10"/>
  <c r="BJ538" i="10"/>
  <c r="BC538" i="10"/>
  <c r="BJ233" i="10"/>
  <c r="BC233" i="10"/>
  <c r="BJ232" i="10"/>
  <c r="BC232" i="10"/>
  <c r="BJ231" i="10"/>
  <c r="BC231" i="10"/>
  <c r="BJ537" i="10"/>
  <c r="BC537" i="10"/>
  <c r="BJ230" i="10"/>
  <c r="BC230" i="10"/>
  <c r="BJ714" i="10"/>
  <c r="BC714" i="10"/>
  <c r="BJ713" i="10"/>
  <c r="BC713" i="10"/>
  <c r="BJ712" i="10"/>
  <c r="BC712" i="10"/>
  <c r="BC711" i="10"/>
  <c r="BJ710" i="10"/>
  <c r="BC710" i="10"/>
  <c r="BJ709" i="10"/>
  <c r="BC709" i="10"/>
  <c r="BC708" i="10"/>
  <c r="BJ707" i="10"/>
  <c r="AE707" i="10"/>
  <c r="AD707" i="10"/>
  <c r="AB707" i="10"/>
  <c r="AA707" i="10"/>
  <c r="Z707" i="10"/>
  <c r="Y707" i="10"/>
  <c r="X707" i="10"/>
  <c r="W707" i="10"/>
  <c r="V707" i="10"/>
  <c r="U707" i="10"/>
  <c r="T707" i="10"/>
  <c r="S707" i="10"/>
  <c r="R707" i="10"/>
  <c r="Q707" i="10"/>
  <c r="P707" i="10"/>
  <c r="O707" i="10"/>
  <c r="M707" i="10"/>
  <c r="BC707" i="10" s="1"/>
  <c r="K707" i="10"/>
  <c r="J707" i="10"/>
  <c r="I707" i="10"/>
  <c r="H707" i="10"/>
  <c r="G707" i="10"/>
  <c r="F707" i="10"/>
  <c r="E707" i="10"/>
  <c r="BJ477" i="10"/>
  <c r="BC477" i="10"/>
  <c r="BJ476" i="10"/>
  <c r="BC476" i="10"/>
  <c r="BJ475" i="10"/>
  <c r="BC475" i="10"/>
  <c r="BJ474" i="10"/>
  <c r="BC474" i="10"/>
  <c r="BJ473" i="10"/>
  <c r="BC473" i="10"/>
  <c r="BJ472" i="10"/>
  <c r="BC472" i="10"/>
  <c r="BJ471" i="10"/>
  <c r="BC471" i="10"/>
  <c r="BJ470" i="10"/>
  <c r="BC470" i="10"/>
  <c r="BJ469" i="10"/>
  <c r="BC469" i="10"/>
  <c r="BJ468" i="10"/>
  <c r="BC468" i="10"/>
  <c r="AC468" i="10"/>
  <c r="BJ467" i="10"/>
  <c r="BC467" i="10"/>
  <c r="BJ466" i="10"/>
  <c r="BC466" i="10"/>
  <c r="BJ465" i="10"/>
  <c r="BC465" i="10"/>
  <c r="BJ464" i="10"/>
  <c r="BC464" i="10"/>
  <c r="BJ463" i="10"/>
  <c r="BC463" i="10"/>
  <c r="BJ168" i="10"/>
  <c r="BC168" i="10"/>
  <c r="BJ167" i="10"/>
  <c r="BC167" i="10"/>
  <c r="BJ138" i="10"/>
  <c r="BC138" i="10"/>
  <c r="BJ166" i="10"/>
  <c r="BC166" i="10"/>
  <c r="BJ165" i="10"/>
  <c r="BC165" i="10"/>
  <c r="BJ164" i="10"/>
  <c r="BC164" i="10"/>
  <c r="BJ163" i="10"/>
  <c r="BC163" i="10"/>
  <c r="BJ137" i="10"/>
  <c r="BC137" i="10"/>
  <c r="BJ145" i="10"/>
  <c r="BC145" i="10"/>
  <c r="BJ162" i="10"/>
  <c r="BC162" i="10"/>
  <c r="BJ161" i="10"/>
  <c r="BC161" i="10"/>
  <c r="BJ160" i="10"/>
  <c r="BC160" i="10"/>
  <c r="BJ136" i="10"/>
  <c r="BC136" i="10"/>
  <c r="BJ159" i="10"/>
  <c r="BC159" i="10"/>
  <c r="BJ158" i="10"/>
  <c r="BC158" i="10"/>
  <c r="BJ135" i="10"/>
  <c r="BC135" i="10"/>
  <c r="AC135" i="10"/>
  <c r="BJ157" i="10"/>
  <c r="BC157" i="10"/>
  <c r="BJ134" i="10"/>
  <c r="BC134" i="10"/>
  <c r="BJ156" i="10"/>
  <c r="BC156" i="10"/>
  <c r="BJ155" i="10"/>
  <c r="BC155" i="10"/>
  <c r="BJ154" i="10"/>
  <c r="BC154" i="10"/>
  <c r="BJ133" i="10"/>
  <c r="BC133" i="10"/>
  <c r="BJ153" i="10"/>
  <c r="BC153" i="10"/>
  <c r="BJ132" i="10"/>
  <c r="BC132" i="10"/>
  <c r="BJ131" i="10"/>
  <c r="BC131" i="10"/>
  <c r="BJ152" i="10"/>
  <c r="BC152" i="10"/>
  <c r="BJ151" i="10"/>
  <c r="BC151" i="10"/>
  <c r="BJ150" i="10"/>
  <c r="BC150" i="10"/>
  <c r="BJ149" i="10"/>
  <c r="BC149" i="10"/>
  <c r="BJ130" i="10"/>
  <c r="BC130" i="10"/>
  <c r="BJ144" i="10"/>
  <c r="BC144" i="10"/>
  <c r="BJ148" i="10"/>
  <c r="BC148" i="10"/>
  <c r="BJ147" i="10"/>
  <c r="BC147" i="10"/>
  <c r="BJ129" i="10"/>
  <c r="BC129" i="10"/>
  <c r="BJ128" i="10"/>
  <c r="BC128" i="10"/>
  <c r="BJ146" i="10"/>
  <c r="BC146" i="10"/>
  <c r="BJ169" i="10"/>
  <c r="BC169" i="10"/>
  <c r="BJ127" i="10"/>
  <c r="BC127" i="10"/>
  <c r="BJ784" i="10"/>
  <c r="BC784" i="10"/>
  <c r="BJ783" i="10"/>
  <c r="BC783" i="10"/>
  <c r="BJ782" i="10"/>
  <c r="AE782" i="10"/>
  <c r="AD782" i="10"/>
  <c r="AB782" i="10"/>
  <c r="AA782" i="10"/>
  <c r="Z782" i="10"/>
  <c r="Y782" i="10"/>
  <c r="X782" i="10"/>
  <c r="W782" i="10"/>
  <c r="V782" i="10"/>
  <c r="U782" i="10"/>
  <c r="T782" i="10"/>
  <c r="S782" i="10"/>
  <c r="R782" i="10"/>
  <c r="Q782" i="10"/>
  <c r="P782" i="10"/>
  <c r="O782" i="10"/>
  <c r="M782" i="10"/>
  <c r="BC782" i="10" s="1"/>
  <c r="L782" i="10"/>
  <c r="K782" i="10"/>
  <c r="J782" i="10"/>
  <c r="I782" i="10"/>
  <c r="H782" i="10"/>
  <c r="G782" i="10"/>
  <c r="F782" i="10"/>
  <c r="E782" i="10"/>
  <c r="BJ596" i="10"/>
  <c r="BC596" i="10"/>
  <c r="BJ595" i="10"/>
  <c r="AE595" i="10"/>
  <c r="AD595" i="10"/>
  <c r="AB595" i="10"/>
  <c r="AA595" i="10"/>
  <c r="Z595" i="10"/>
  <c r="Y595" i="10"/>
  <c r="X595" i="10"/>
  <c r="W595" i="10"/>
  <c r="V595" i="10"/>
  <c r="U595" i="10"/>
  <c r="T595" i="10"/>
  <c r="S595" i="10"/>
  <c r="R595" i="10"/>
  <c r="Q595" i="10"/>
  <c r="P595" i="10"/>
  <c r="O595" i="10"/>
  <c r="M595" i="10"/>
  <c r="BC595" i="10" s="1"/>
  <c r="L595" i="10"/>
  <c r="K595" i="10"/>
  <c r="J595" i="10"/>
  <c r="I595" i="10"/>
  <c r="H595" i="10"/>
  <c r="G595" i="10"/>
  <c r="F595" i="10"/>
  <c r="E595" i="10"/>
  <c r="BJ593" i="10"/>
  <c r="BC593" i="10"/>
  <c r="BJ592" i="10"/>
  <c r="BC592" i="10"/>
  <c r="BJ312" i="10"/>
  <c r="BC312" i="10"/>
  <c r="N311" i="10"/>
  <c r="BJ311" i="10"/>
  <c r="BC311" i="10"/>
  <c r="BJ310" i="10"/>
  <c r="BC310" i="10"/>
  <c r="BJ309" i="10"/>
  <c r="AE309" i="10"/>
  <c r="AD309" i="10"/>
  <c r="AB309" i="10"/>
  <c r="AA309" i="10"/>
  <c r="Z309" i="10"/>
  <c r="Y309" i="10"/>
  <c r="X309" i="10"/>
  <c r="W309" i="10"/>
  <c r="V309" i="10"/>
  <c r="U309" i="10"/>
  <c r="T309" i="10"/>
  <c r="S309" i="10"/>
  <c r="R309" i="10"/>
  <c r="Q309" i="10"/>
  <c r="P309" i="10"/>
  <c r="O309" i="10"/>
  <c r="L309" i="10"/>
  <c r="K309" i="10"/>
  <c r="J309" i="10"/>
  <c r="I309" i="10"/>
  <c r="H309" i="10"/>
  <c r="G309" i="10"/>
  <c r="F309" i="10"/>
  <c r="E309" i="10"/>
  <c r="BJ807" i="10"/>
  <c r="BC807" i="10"/>
  <c r="BJ806" i="10"/>
  <c r="AE806" i="10"/>
  <c r="AD806" i="10"/>
  <c r="AB806" i="10"/>
  <c r="AA806" i="10"/>
  <c r="Z806" i="10"/>
  <c r="Y806" i="10"/>
  <c r="X806" i="10"/>
  <c r="W806" i="10"/>
  <c r="V806" i="10"/>
  <c r="U806" i="10"/>
  <c r="T806" i="10"/>
  <c r="S806" i="10"/>
  <c r="R806" i="10"/>
  <c r="Q806" i="10"/>
  <c r="P806" i="10"/>
  <c r="O806" i="10"/>
  <c r="M806" i="10"/>
  <c r="BC806" i="10" s="1"/>
  <c r="L806" i="10"/>
  <c r="K806" i="10"/>
  <c r="J806" i="10"/>
  <c r="I806" i="10"/>
  <c r="H806" i="10"/>
  <c r="G806" i="10"/>
  <c r="F806" i="10"/>
  <c r="E806" i="10"/>
  <c r="BJ616" i="10"/>
  <c r="BC616" i="10"/>
  <c r="BJ615" i="10"/>
  <c r="AE615" i="10"/>
  <c r="AD615" i="10"/>
  <c r="AB615" i="10"/>
  <c r="AA615" i="10"/>
  <c r="Z615" i="10"/>
  <c r="Y615" i="10"/>
  <c r="X615" i="10"/>
  <c r="W615" i="10"/>
  <c r="V615" i="10"/>
  <c r="U615" i="10"/>
  <c r="T615" i="10"/>
  <c r="S615" i="10"/>
  <c r="R615" i="10"/>
  <c r="Q615" i="10"/>
  <c r="P615" i="10"/>
  <c r="O615" i="10"/>
  <c r="M615" i="10"/>
  <c r="BC615" i="10" s="1"/>
  <c r="L615" i="10"/>
  <c r="K615" i="10"/>
  <c r="J615" i="10"/>
  <c r="I615" i="10"/>
  <c r="H615" i="10"/>
  <c r="G615" i="10"/>
  <c r="F615" i="10"/>
  <c r="E615" i="10"/>
  <c r="BJ344" i="10"/>
  <c r="BC344" i="10"/>
  <c r="BJ343" i="10"/>
  <c r="AE343" i="10"/>
  <c r="AD343" i="10"/>
  <c r="AB343" i="10"/>
  <c r="AA343" i="10"/>
  <c r="Z343" i="10"/>
  <c r="Y343" i="10"/>
  <c r="X343" i="10"/>
  <c r="W343" i="10"/>
  <c r="V343" i="10"/>
  <c r="U343" i="10"/>
  <c r="T343" i="10"/>
  <c r="S343" i="10"/>
  <c r="R343" i="10"/>
  <c r="Q343" i="10"/>
  <c r="P343" i="10"/>
  <c r="O343" i="10"/>
  <c r="M343" i="10"/>
  <c r="BC343" i="10" s="1"/>
  <c r="L343" i="10"/>
  <c r="K343" i="10"/>
  <c r="J343" i="10"/>
  <c r="I343" i="10"/>
  <c r="H343" i="10"/>
  <c r="G343" i="10"/>
  <c r="F343" i="10"/>
  <c r="E343" i="10"/>
  <c r="BJ773" i="10"/>
  <c r="BC773" i="10"/>
  <c r="BJ772" i="10"/>
  <c r="AE772" i="10"/>
  <c r="AD772" i="10"/>
  <c r="AB772" i="10"/>
  <c r="AA772" i="10"/>
  <c r="Z772" i="10"/>
  <c r="Y772" i="10"/>
  <c r="X772" i="10"/>
  <c r="W772" i="10"/>
  <c r="V772" i="10"/>
  <c r="U772" i="10"/>
  <c r="T772" i="10"/>
  <c r="S772" i="10"/>
  <c r="R772" i="10"/>
  <c r="Q772" i="10"/>
  <c r="P772" i="10"/>
  <c r="O772" i="10"/>
  <c r="M772" i="10"/>
  <c r="BC772" i="10" s="1"/>
  <c r="L772" i="10"/>
  <c r="K772" i="10"/>
  <c r="J772" i="10"/>
  <c r="I772" i="10"/>
  <c r="H772" i="10"/>
  <c r="G772" i="10"/>
  <c r="F772" i="10"/>
  <c r="E772" i="10"/>
  <c r="BJ771" i="10"/>
  <c r="BC771" i="10"/>
  <c r="BJ770" i="10"/>
  <c r="AE770" i="10"/>
  <c r="AD770" i="10"/>
  <c r="AB770" i="10"/>
  <c r="AA770" i="10"/>
  <c r="Z770" i="10"/>
  <c r="Y770" i="10"/>
  <c r="X770" i="10"/>
  <c r="W770" i="10"/>
  <c r="V770" i="10"/>
  <c r="U770" i="10"/>
  <c r="T770" i="10"/>
  <c r="S770" i="10"/>
  <c r="R770" i="10"/>
  <c r="Q770" i="10"/>
  <c r="P770" i="10"/>
  <c r="O770" i="10"/>
  <c r="M770" i="10"/>
  <c r="BC770" i="10" s="1"/>
  <c r="L770" i="10"/>
  <c r="K770" i="10"/>
  <c r="J770" i="10"/>
  <c r="I770" i="10"/>
  <c r="H770" i="10"/>
  <c r="G770" i="10"/>
  <c r="F770" i="10"/>
  <c r="E770" i="10"/>
  <c r="BJ566" i="10"/>
  <c r="BC566" i="10"/>
  <c r="BJ565" i="10"/>
  <c r="BC565" i="10"/>
  <c r="BJ564" i="10"/>
  <c r="BC564" i="10"/>
  <c r="BJ563" i="10"/>
  <c r="BC563" i="10"/>
  <c r="BJ269" i="10"/>
  <c r="BC269" i="10"/>
  <c r="BJ268" i="10"/>
  <c r="AE268" i="10"/>
  <c r="AD268" i="10"/>
  <c r="AB268" i="10"/>
  <c r="AA268" i="10"/>
  <c r="Z268" i="10"/>
  <c r="Y268" i="10"/>
  <c r="X268" i="10"/>
  <c r="W268" i="10"/>
  <c r="V268" i="10"/>
  <c r="U268" i="10"/>
  <c r="T268" i="10"/>
  <c r="S268" i="10"/>
  <c r="R268" i="10"/>
  <c r="Q268" i="10"/>
  <c r="P268" i="10"/>
  <c r="O268" i="10"/>
  <c r="N268" i="10"/>
  <c r="M268" i="10"/>
  <c r="BC268" i="10" s="1"/>
  <c r="L268" i="10"/>
  <c r="K268" i="10"/>
  <c r="J268" i="10"/>
  <c r="I268" i="10"/>
  <c r="H268" i="10"/>
  <c r="F268" i="10"/>
  <c r="E268" i="10"/>
  <c r="BJ781" i="10"/>
  <c r="BC781" i="10"/>
  <c r="BJ780" i="10"/>
  <c r="BC780" i="10"/>
  <c r="BJ779" i="10"/>
  <c r="BC779" i="10"/>
  <c r="BJ778" i="10"/>
  <c r="BC778" i="10"/>
  <c r="BJ777" i="10"/>
  <c r="BC777" i="10"/>
  <c r="BJ776" i="10"/>
  <c r="AE776" i="10"/>
  <c r="AD776" i="10"/>
  <c r="AB776" i="10"/>
  <c r="AA776" i="10"/>
  <c r="Z776" i="10"/>
  <c r="Y776" i="10"/>
  <c r="X776" i="10"/>
  <c r="W776" i="10"/>
  <c r="V776" i="10"/>
  <c r="U776" i="10"/>
  <c r="T776" i="10"/>
  <c r="S776" i="10"/>
  <c r="R776" i="10"/>
  <c r="Q776" i="10"/>
  <c r="P776" i="10"/>
  <c r="O776" i="10"/>
  <c r="M776" i="10"/>
  <c r="BC776" i="10" s="1"/>
  <c r="L776" i="10"/>
  <c r="K776" i="10"/>
  <c r="J776" i="10"/>
  <c r="I776" i="10"/>
  <c r="H776" i="10"/>
  <c r="G776" i="10"/>
  <c r="F776" i="10"/>
  <c r="E776" i="10"/>
  <c r="BJ588" i="10"/>
  <c r="BC588" i="10"/>
  <c r="BJ587" i="10"/>
  <c r="BC587" i="10"/>
  <c r="BJ586" i="10"/>
  <c r="BC586" i="10"/>
  <c r="BJ308" i="10"/>
  <c r="BC308" i="10"/>
  <c r="BJ307" i="10"/>
  <c r="AE307" i="10"/>
  <c r="AD307" i="10"/>
  <c r="AB307" i="10"/>
  <c r="AA307" i="10"/>
  <c r="Z307" i="10"/>
  <c r="Y307" i="10"/>
  <c r="X307" i="10"/>
  <c r="W307" i="10"/>
  <c r="V307" i="10"/>
  <c r="U307" i="10"/>
  <c r="T307" i="10"/>
  <c r="S307" i="10"/>
  <c r="R307" i="10"/>
  <c r="Q307" i="10"/>
  <c r="P307" i="10"/>
  <c r="O307" i="10"/>
  <c r="M307" i="10"/>
  <c r="BC307" i="10" s="1"/>
  <c r="L307" i="10"/>
  <c r="K307" i="10"/>
  <c r="J307" i="10"/>
  <c r="I307" i="10"/>
  <c r="H307" i="10"/>
  <c r="G307" i="10"/>
  <c r="F307" i="10"/>
  <c r="E307" i="10"/>
  <c r="BJ306" i="10"/>
  <c r="BC306" i="10"/>
  <c r="BJ305" i="10"/>
  <c r="AE305" i="10"/>
  <c r="AD305" i="10"/>
  <c r="AB305" i="10"/>
  <c r="AA305" i="10"/>
  <c r="Z305" i="10"/>
  <c r="Y305" i="10"/>
  <c r="X305" i="10"/>
  <c r="W305" i="10"/>
  <c r="V305" i="10"/>
  <c r="U305" i="10"/>
  <c r="T305" i="10"/>
  <c r="S305" i="10"/>
  <c r="R305" i="10"/>
  <c r="Q305" i="10"/>
  <c r="P305" i="10"/>
  <c r="O305" i="10"/>
  <c r="M305" i="10"/>
  <c r="BC305" i="10" s="1"/>
  <c r="L305" i="10"/>
  <c r="K305" i="10"/>
  <c r="J305" i="10"/>
  <c r="I305" i="10"/>
  <c r="H305" i="10"/>
  <c r="G305" i="10"/>
  <c r="F305" i="10"/>
  <c r="E305" i="10"/>
  <c r="BJ590" i="10"/>
  <c r="BC590" i="10"/>
  <c r="BJ589" i="10"/>
  <c r="BC589" i="10"/>
  <c r="BJ298" i="10"/>
  <c r="BC298" i="10"/>
  <c r="BJ769" i="10"/>
  <c r="BC769" i="10"/>
  <c r="BJ768" i="10"/>
  <c r="AE768" i="10"/>
  <c r="AD768" i="10"/>
  <c r="AB768" i="10"/>
  <c r="AA768" i="10"/>
  <c r="Z768" i="10"/>
  <c r="Y768" i="10"/>
  <c r="X768" i="10"/>
  <c r="W768" i="10"/>
  <c r="V768" i="10"/>
  <c r="U768" i="10"/>
  <c r="T768" i="10"/>
  <c r="S768" i="10"/>
  <c r="R768" i="10"/>
  <c r="Q768" i="10"/>
  <c r="P768" i="10"/>
  <c r="O768" i="10"/>
  <c r="M768" i="10"/>
  <c r="BC768" i="10" s="1"/>
  <c r="L768" i="10"/>
  <c r="K768" i="10"/>
  <c r="J768" i="10"/>
  <c r="I768" i="10"/>
  <c r="H768" i="10"/>
  <c r="G768" i="10"/>
  <c r="F768" i="10"/>
  <c r="E768" i="10"/>
  <c r="BJ767" i="10"/>
  <c r="BC767" i="10"/>
  <c r="BJ766" i="10"/>
  <c r="AE766" i="10"/>
  <c r="AD766" i="10"/>
  <c r="AB766" i="10"/>
  <c r="AA766" i="10"/>
  <c r="Z766" i="10"/>
  <c r="Y766" i="10"/>
  <c r="X766" i="10"/>
  <c r="W766" i="10"/>
  <c r="V766" i="10"/>
  <c r="U766" i="10"/>
  <c r="T766" i="10"/>
  <c r="S766" i="10"/>
  <c r="R766" i="10"/>
  <c r="Q766" i="10"/>
  <c r="P766" i="10"/>
  <c r="O766" i="10"/>
  <c r="M766" i="10"/>
  <c r="BC766" i="10" s="1"/>
  <c r="L766" i="10"/>
  <c r="K766" i="10"/>
  <c r="J766" i="10"/>
  <c r="I766" i="10"/>
  <c r="H766" i="10"/>
  <c r="G766" i="10"/>
  <c r="F766" i="10"/>
  <c r="E766" i="10"/>
  <c r="BJ562" i="10"/>
  <c r="BC562" i="10"/>
  <c r="BJ561" i="10"/>
  <c r="AE561" i="10"/>
  <c r="AD561" i="10"/>
  <c r="AB561" i="10"/>
  <c r="AA561" i="10"/>
  <c r="Z561" i="10"/>
  <c r="Y561" i="10"/>
  <c r="X561" i="10"/>
  <c r="W561" i="10"/>
  <c r="V561" i="10"/>
  <c r="U561" i="10"/>
  <c r="T561" i="10"/>
  <c r="S561" i="10"/>
  <c r="R561" i="10"/>
  <c r="Q561" i="10"/>
  <c r="P561" i="10"/>
  <c r="O561" i="10"/>
  <c r="M561" i="10"/>
  <c r="BC561" i="10" s="1"/>
  <c r="L561" i="10"/>
  <c r="K561" i="10"/>
  <c r="J561" i="10"/>
  <c r="I561" i="10"/>
  <c r="H561" i="10"/>
  <c r="G561" i="10"/>
  <c r="F561" i="10"/>
  <c r="E561" i="10"/>
  <c r="BJ560" i="10"/>
  <c r="BC560" i="10"/>
  <c r="BJ559" i="10"/>
  <c r="AE559" i="10"/>
  <c r="AD559" i="10"/>
  <c r="AB559" i="10"/>
  <c r="AA559" i="10"/>
  <c r="Z559" i="10"/>
  <c r="Y559" i="10"/>
  <c r="X559" i="10"/>
  <c r="W559" i="10"/>
  <c r="V559" i="10"/>
  <c r="U559" i="10"/>
  <c r="T559" i="10"/>
  <c r="S559" i="10"/>
  <c r="R559" i="10"/>
  <c r="Q559" i="10"/>
  <c r="P559" i="10"/>
  <c r="O559" i="10"/>
  <c r="M559" i="10"/>
  <c r="BC559" i="10" s="1"/>
  <c r="L559" i="10"/>
  <c r="K559" i="10"/>
  <c r="J559" i="10"/>
  <c r="I559" i="10"/>
  <c r="H559" i="10"/>
  <c r="G559" i="10"/>
  <c r="F559" i="10"/>
  <c r="E559" i="10"/>
  <c r="BJ264" i="10"/>
  <c r="BC264" i="10"/>
  <c r="BJ263" i="10"/>
  <c r="AE263" i="10"/>
  <c r="AD263" i="10"/>
  <c r="AB263" i="10"/>
  <c r="AA263" i="10"/>
  <c r="Z263" i="10"/>
  <c r="Y263" i="10"/>
  <c r="X263" i="10"/>
  <c r="W263" i="10"/>
  <c r="V263" i="10"/>
  <c r="U263" i="10"/>
  <c r="T263" i="10"/>
  <c r="S263" i="10"/>
  <c r="R263" i="10"/>
  <c r="Q263" i="10"/>
  <c r="P263" i="10"/>
  <c r="O263" i="10"/>
  <c r="M263" i="10"/>
  <c r="BC263" i="10" s="1"/>
  <c r="L263" i="10"/>
  <c r="K263" i="10"/>
  <c r="J263" i="10"/>
  <c r="I263" i="10"/>
  <c r="H263" i="10"/>
  <c r="G263" i="10"/>
  <c r="F263" i="10"/>
  <c r="E263" i="10"/>
  <c r="BJ262" i="10"/>
  <c r="BC262" i="10"/>
  <c r="BJ261" i="10"/>
  <c r="AE261" i="10"/>
  <c r="AD261" i="10"/>
  <c r="AB261" i="10"/>
  <c r="AA261" i="10"/>
  <c r="Z261" i="10"/>
  <c r="Y261" i="10"/>
  <c r="X261" i="10"/>
  <c r="W261" i="10"/>
  <c r="V261" i="10"/>
  <c r="U261" i="10"/>
  <c r="T261" i="10"/>
  <c r="S261" i="10"/>
  <c r="R261" i="10"/>
  <c r="Q261" i="10"/>
  <c r="P261" i="10"/>
  <c r="O261" i="10"/>
  <c r="M261" i="10"/>
  <c r="BC261" i="10" s="1"/>
  <c r="L261" i="10"/>
  <c r="K261" i="10"/>
  <c r="J261" i="10"/>
  <c r="I261" i="10"/>
  <c r="H261" i="10"/>
  <c r="G261" i="10"/>
  <c r="F261" i="10"/>
  <c r="E261" i="10"/>
  <c r="BJ190" i="10"/>
  <c r="BC190" i="10"/>
  <c r="BJ838" i="10"/>
  <c r="BC838" i="10"/>
  <c r="BJ837" i="10"/>
  <c r="BC837" i="10"/>
  <c r="BJ836" i="10"/>
  <c r="BC836" i="10"/>
  <c r="BJ835" i="10"/>
  <c r="BC835" i="10"/>
  <c r="BJ834" i="10"/>
  <c r="BC834" i="10"/>
  <c r="BJ833" i="10"/>
  <c r="BC833" i="10"/>
  <c r="BJ664" i="10"/>
  <c r="BC664" i="10"/>
  <c r="BJ663" i="10"/>
  <c r="BC663" i="10"/>
  <c r="BJ662" i="10"/>
  <c r="BC662" i="10"/>
  <c r="BJ661" i="10"/>
  <c r="BC661" i="10"/>
  <c r="BJ660" i="10"/>
  <c r="BC660" i="10"/>
  <c r="BJ659" i="10"/>
  <c r="BC659" i="10"/>
  <c r="BJ397" i="10"/>
  <c r="BC397" i="10"/>
  <c r="BJ396" i="10"/>
  <c r="BC396" i="10"/>
  <c r="BJ395" i="10"/>
  <c r="BC395" i="10"/>
  <c r="BJ765" i="10"/>
  <c r="BC765" i="10"/>
  <c r="D764" i="10"/>
  <c r="BJ764" i="10"/>
  <c r="AE764" i="10"/>
  <c r="AD764" i="10"/>
  <c r="AC764" i="10"/>
  <c r="AB764" i="10"/>
  <c r="AA764" i="10"/>
  <c r="Z764" i="10"/>
  <c r="Y764" i="10"/>
  <c r="X764" i="10"/>
  <c r="W764" i="10"/>
  <c r="V764" i="10"/>
  <c r="U764" i="10"/>
  <c r="T764" i="10"/>
  <c r="S764" i="10"/>
  <c r="R764" i="10"/>
  <c r="Q764" i="10"/>
  <c r="P764" i="10"/>
  <c r="O764" i="10"/>
  <c r="N764" i="10"/>
  <c r="M764" i="10"/>
  <c r="BC764" i="10" s="1"/>
  <c r="L764" i="10"/>
  <c r="K764" i="10"/>
  <c r="J764" i="10"/>
  <c r="I764" i="10"/>
  <c r="H764" i="10"/>
  <c r="G764" i="10"/>
  <c r="F764" i="10"/>
  <c r="E764" i="10"/>
  <c r="BJ763" i="10"/>
  <c r="BC763" i="10"/>
  <c r="BJ762" i="10"/>
  <c r="BC762" i="10"/>
  <c r="BJ761" i="10"/>
  <c r="BC761" i="10"/>
  <c r="BJ760" i="10"/>
  <c r="AE760" i="10"/>
  <c r="AD760" i="10"/>
  <c r="AC760" i="10"/>
  <c r="AB760" i="10"/>
  <c r="AA760" i="10"/>
  <c r="Z760" i="10"/>
  <c r="Y760" i="10"/>
  <c r="X760" i="10"/>
  <c r="W760" i="10"/>
  <c r="V760" i="10"/>
  <c r="U760" i="10"/>
  <c r="T760" i="10"/>
  <c r="S760" i="10"/>
  <c r="R760" i="10"/>
  <c r="Q760" i="10"/>
  <c r="P760" i="10"/>
  <c r="O760" i="10"/>
  <c r="N760" i="10"/>
  <c r="M760" i="10"/>
  <c r="BC760" i="10" s="1"/>
  <c r="L760" i="10"/>
  <c r="K760" i="10"/>
  <c r="J760" i="10"/>
  <c r="I760" i="10"/>
  <c r="H760" i="10"/>
  <c r="G760" i="10"/>
  <c r="F760" i="10"/>
  <c r="E760" i="10"/>
  <c r="BJ557" i="10"/>
  <c r="BC557" i="10"/>
  <c r="BJ556" i="10"/>
  <c r="BC556" i="10"/>
  <c r="BJ555" i="10"/>
  <c r="BC555" i="10"/>
  <c r="BJ260" i="10"/>
  <c r="BC260" i="10"/>
  <c r="BJ259" i="10"/>
  <c r="BC259" i="10"/>
  <c r="BJ255" i="10"/>
  <c r="BC255" i="10"/>
  <c r="BJ254" i="10"/>
  <c r="BC254" i="10"/>
  <c r="BJ818" i="10"/>
  <c r="BC818" i="10"/>
  <c r="BJ817" i="10"/>
  <c r="AE817" i="10"/>
  <c r="AD817" i="10"/>
  <c r="AB817" i="10"/>
  <c r="AA817" i="10"/>
  <c r="Z817" i="10"/>
  <c r="Y817" i="10"/>
  <c r="X817" i="10"/>
  <c r="W817" i="10"/>
  <c r="V817" i="10"/>
  <c r="U817" i="10"/>
  <c r="T817" i="10"/>
  <c r="S817" i="10"/>
  <c r="R817" i="10"/>
  <c r="Q817" i="10"/>
  <c r="P817" i="10"/>
  <c r="O817" i="10"/>
  <c r="M817" i="10"/>
  <c r="BC817" i="10" s="1"/>
  <c r="L817" i="10"/>
  <c r="K817" i="10"/>
  <c r="J817" i="10"/>
  <c r="I817" i="10"/>
  <c r="H817" i="10"/>
  <c r="G817" i="10"/>
  <c r="F817" i="10"/>
  <c r="E817" i="10"/>
  <c r="BJ816" i="10"/>
  <c r="BC816" i="10"/>
  <c r="BJ815" i="10"/>
  <c r="BC815" i="10"/>
  <c r="BJ814" i="10"/>
  <c r="BC814" i="10"/>
  <c r="BJ812" i="10"/>
  <c r="BC812" i="10"/>
  <c r="BJ811" i="10"/>
  <c r="BC811" i="10"/>
  <c r="AU811" i="10"/>
  <c r="BJ810" i="10"/>
  <c r="AE810" i="10"/>
  <c r="AD810" i="10"/>
  <c r="AB810" i="10"/>
  <c r="AA810" i="10"/>
  <c r="Z810" i="10"/>
  <c r="Y810" i="10"/>
  <c r="X810" i="10"/>
  <c r="W810" i="10"/>
  <c r="V810" i="10"/>
  <c r="U810" i="10"/>
  <c r="T810" i="10"/>
  <c r="S810" i="10"/>
  <c r="R810" i="10"/>
  <c r="Q810" i="10"/>
  <c r="P810" i="10"/>
  <c r="O810" i="10"/>
  <c r="M810" i="10"/>
  <c r="BC810" i="10" s="1"/>
  <c r="L810" i="10"/>
  <c r="K810" i="10"/>
  <c r="J810" i="10"/>
  <c r="I810" i="10"/>
  <c r="H810" i="10"/>
  <c r="G810" i="10"/>
  <c r="F810" i="10"/>
  <c r="E810" i="10"/>
  <c r="BJ809" i="10"/>
  <c r="BC809" i="10"/>
  <c r="BJ808" i="10"/>
  <c r="AE808" i="10"/>
  <c r="AD808" i="10"/>
  <c r="AB808" i="10"/>
  <c r="AA808" i="10"/>
  <c r="Z808" i="10"/>
  <c r="Y808" i="10"/>
  <c r="X808" i="10"/>
  <c r="W808" i="10"/>
  <c r="V808" i="10"/>
  <c r="U808" i="10"/>
  <c r="T808" i="10"/>
  <c r="S808" i="10"/>
  <c r="R808" i="10"/>
  <c r="Q808" i="10"/>
  <c r="P808" i="10"/>
  <c r="O808" i="10"/>
  <c r="M808" i="10"/>
  <c r="BC808" i="10" s="1"/>
  <c r="L808" i="10"/>
  <c r="K808" i="10"/>
  <c r="J808" i="10"/>
  <c r="I808" i="10"/>
  <c r="H808" i="10"/>
  <c r="G808" i="10"/>
  <c r="F808" i="10"/>
  <c r="E808" i="10"/>
  <c r="BJ639" i="10"/>
  <c r="BC639" i="10"/>
  <c r="BJ638" i="10"/>
  <c r="BC638" i="10"/>
  <c r="BJ636" i="10"/>
  <c r="BC636" i="10"/>
  <c r="BJ635" i="10"/>
  <c r="BC635" i="10"/>
  <c r="BJ634" i="10"/>
  <c r="BC634" i="10"/>
  <c r="BJ632" i="10"/>
  <c r="BC632" i="10"/>
  <c r="BJ631" i="10"/>
  <c r="BC631" i="10"/>
  <c r="BJ630" i="10"/>
  <c r="AE630" i="10"/>
  <c r="AD630" i="10"/>
  <c r="AB630" i="10"/>
  <c r="AA630" i="10"/>
  <c r="Z630" i="10"/>
  <c r="Y630" i="10"/>
  <c r="X630" i="10"/>
  <c r="W630" i="10"/>
  <c r="V630" i="10"/>
  <c r="U630" i="10"/>
  <c r="T630" i="10"/>
  <c r="S630" i="10"/>
  <c r="R630" i="10"/>
  <c r="Q630" i="10"/>
  <c r="P630" i="10"/>
  <c r="O630" i="10"/>
  <c r="M630" i="10"/>
  <c r="BC630" i="10" s="1"/>
  <c r="L630" i="10"/>
  <c r="K630" i="10"/>
  <c r="J630" i="10"/>
  <c r="I630" i="10"/>
  <c r="H630" i="10"/>
  <c r="G630" i="10"/>
  <c r="F630" i="10"/>
  <c r="E630" i="10"/>
  <c r="BJ627" i="10"/>
  <c r="BC627" i="10"/>
  <c r="BJ619" i="10"/>
  <c r="BC619" i="10"/>
  <c r="BJ618" i="10"/>
  <c r="BC618" i="10"/>
  <c r="BJ617" i="10"/>
  <c r="BC617" i="10"/>
  <c r="BJ366" i="10"/>
  <c r="BC366" i="10"/>
  <c r="BJ640" i="10"/>
  <c r="BC640" i="10"/>
  <c r="BJ365" i="10"/>
  <c r="BC365" i="10"/>
  <c r="BJ357" i="10"/>
  <c r="BC357" i="10"/>
  <c r="BJ356" i="10"/>
  <c r="BC356" i="10"/>
  <c r="BJ355" i="10"/>
  <c r="BC355" i="10"/>
  <c r="BJ352" i="10"/>
  <c r="BC352" i="10"/>
  <c r="BJ351" i="10"/>
  <c r="BC351" i="10"/>
  <c r="BJ350" i="10"/>
  <c r="BC350" i="10"/>
  <c r="AU350" i="10"/>
  <c r="BJ349" i="10"/>
  <c r="AE349" i="10"/>
  <c r="AD349" i="10"/>
  <c r="AB349" i="10"/>
  <c r="AA349" i="10"/>
  <c r="Z349" i="10"/>
  <c r="Y349" i="10"/>
  <c r="X349" i="10"/>
  <c r="W349" i="10"/>
  <c r="V349" i="10"/>
  <c r="U349" i="10"/>
  <c r="T349" i="10"/>
  <c r="S349" i="10"/>
  <c r="R349" i="10"/>
  <c r="Q349" i="10"/>
  <c r="P349" i="10"/>
  <c r="O349" i="10"/>
  <c r="M349" i="10"/>
  <c r="BC349" i="10" s="1"/>
  <c r="L349" i="10"/>
  <c r="K349" i="10"/>
  <c r="J349" i="10"/>
  <c r="I349" i="10"/>
  <c r="H349" i="10"/>
  <c r="G349" i="10"/>
  <c r="F349" i="10"/>
  <c r="E349" i="10"/>
  <c r="BJ348" i="10"/>
  <c r="BC348" i="10"/>
  <c r="BJ347" i="10"/>
  <c r="AE347" i="10"/>
  <c r="AD347" i="10"/>
  <c r="AB347" i="10"/>
  <c r="AA347" i="10"/>
  <c r="Z347" i="10"/>
  <c r="Y347" i="10"/>
  <c r="X347" i="10"/>
  <c r="W347" i="10"/>
  <c r="V347" i="10"/>
  <c r="U347" i="10"/>
  <c r="T347" i="10"/>
  <c r="S347" i="10"/>
  <c r="R347" i="10"/>
  <c r="Q347" i="10"/>
  <c r="P347" i="10"/>
  <c r="O347" i="10"/>
  <c r="M347" i="10"/>
  <c r="BC347" i="10" s="1"/>
  <c r="L347" i="10"/>
  <c r="K347" i="10"/>
  <c r="J347" i="10"/>
  <c r="I347" i="10"/>
  <c r="H347" i="10"/>
  <c r="G347" i="10"/>
  <c r="F347" i="10"/>
  <c r="E347" i="10"/>
  <c r="BJ805" i="10"/>
  <c r="BC805" i="10"/>
  <c r="BJ804" i="10"/>
  <c r="AE804" i="10"/>
  <c r="AD804" i="10"/>
  <c r="AB804" i="10"/>
  <c r="AA804" i="10"/>
  <c r="Z804" i="10"/>
  <c r="Y804" i="10"/>
  <c r="X804" i="10"/>
  <c r="W804" i="10"/>
  <c r="V804" i="10"/>
  <c r="U804" i="10"/>
  <c r="T804" i="10"/>
  <c r="S804" i="10"/>
  <c r="R804" i="10"/>
  <c r="Q804" i="10"/>
  <c r="P804" i="10"/>
  <c r="O804" i="10"/>
  <c r="M804" i="10"/>
  <c r="BC804" i="10" s="1"/>
  <c r="L804" i="10"/>
  <c r="K804" i="10"/>
  <c r="J804" i="10"/>
  <c r="I804" i="10"/>
  <c r="H804" i="10"/>
  <c r="G804" i="10"/>
  <c r="F804" i="10"/>
  <c r="E804" i="10"/>
  <c r="BJ803" i="10"/>
  <c r="BC803" i="10"/>
  <c r="BJ802" i="10"/>
  <c r="AE802" i="10"/>
  <c r="AD802" i="10"/>
  <c r="AB802" i="10"/>
  <c r="AA802" i="10"/>
  <c r="Z802" i="10"/>
  <c r="Y802" i="10"/>
  <c r="X802" i="10"/>
  <c r="W802" i="10"/>
  <c r="V802" i="10"/>
  <c r="U802" i="10"/>
  <c r="T802" i="10"/>
  <c r="S802" i="10"/>
  <c r="R802" i="10"/>
  <c r="Q802" i="10"/>
  <c r="P802" i="10"/>
  <c r="O802" i="10"/>
  <c r="M802" i="10"/>
  <c r="BC802" i="10" s="1"/>
  <c r="L802" i="10"/>
  <c r="K802" i="10"/>
  <c r="J802" i="10"/>
  <c r="I802" i="10"/>
  <c r="H802" i="10"/>
  <c r="G802" i="10"/>
  <c r="F802" i="10"/>
  <c r="E802" i="10"/>
  <c r="BJ801" i="10"/>
  <c r="BC801" i="10"/>
  <c r="BJ800" i="10"/>
  <c r="BC800" i="10"/>
  <c r="BJ799" i="10"/>
  <c r="BC799" i="10"/>
  <c r="BJ798" i="10"/>
  <c r="BC798" i="10"/>
  <c r="BJ797" i="10"/>
  <c r="BC797" i="10"/>
  <c r="BJ796" i="10"/>
  <c r="AE796" i="10"/>
  <c r="AD796" i="10"/>
  <c r="AB796" i="10"/>
  <c r="AA796" i="10"/>
  <c r="Z796" i="10"/>
  <c r="Y796" i="10"/>
  <c r="X796" i="10"/>
  <c r="W796" i="10"/>
  <c r="V796" i="10"/>
  <c r="U796" i="10"/>
  <c r="S796" i="10"/>
  <c r="R796" i="10"/>
  <c r="Q796" i="10"/>
  <c r="P796" i="10"/>
  <c r="O796" i="10"/>
  <c r="M796" i="10"/>
  <c r="BC796" i="10" s="1"/>
  <c r="L796" i="10"/>
  <c r="K796" i="10"/>
  <c r="J796" i="10"/>
  <c r="I796" i="10"/>
  <c r="H796" i="10"/>
  <c r="F796" i="10"/>
  <c r="E796" i="10"/>
  <c r="BJ795" i="10"/>
  <c r="BC795" i="10"/>
  <c r="BJ794" i="10"/>
  <c r="BC794" i="10"/>
  <c r="BJ793" i="10"/>
  <c r="AE793" i="10"/>
  <c r="AD793" i="10"/>
  <c r="AB793" i="10"/>
  <c r="AA793" i="10"/>
  <c r="Z793" i="10"/>
  <c r="Y793" i="10"/>
  <c r="X793" i="10"/>
  <c r="W793" i="10"/>
  <c r="V793" i="10"/>
  <c r="U793" i="10"/>
  <c r="T793" i="10"/>
  <c r="S793" i="10"/>
  <c r="R793" i="10"/>
  <c r="Q793" i="10"/>
  <c r="P793" i="10"/>
  <c r="O793" i="10"/>
  <c r="M793" i="10"/>
  <c r="BC793" i="10" s="1"/>
  <c r="L793" i="10"/>
  <c r="K793" i="10"/>
  <c r="J793" i="10"/>
  <c r="I793" i="10"/>
  <c r="H793" i="10"/>
  <c r="G793" i="10"/>
  <c r="F793" i="10"/>
  <c r="E793" i="10"/>
  <c r="BJ792" i="10"/>
  <c r="BC792" i="10"/>
  <c r="BJ791" i="10"/>
  <c r="BC791" i="10"/>
  <c r="BJ790" i="10"/>
  <c r="AE790" i="10"/>
  <c r="AD790" i="10"/>
  <c r="AB790" i="10"/>
  <c r="AA790" i="10"/>
  <c r="Z790" i="10"/>
  <c r="Y790" i="10"/>
  <c r="X790" i="10"/>
  <c r="W790" i="10"/>
  <c r="V790" i="10"/>
  <c r="U790" i="10"/>
  <c r="T790" i="10"/>
  <c r="S790" i="10"/>
  <c r="R790" i="10"/>
  <c r="Q790" i="10"/>
  <c r="P790" i="10"/>
  <c r="O790" i="10"/>
  <c r="M790" i="10"/>
  <c r="BC790" i="10" s="1"/>
  <c r="L790" i="10"/>
  <c r="K790" i="10"/>
  <c r="J790" i="10"/>
  <c r="I790" i="10"/>
  <c r="H790" i="10"/>
  <c r="G790" i="10"/>
  <c r="F790" i="10"/>
  <c r="E790" i="10"/>
  <c r="BJ789" i="10"/>
  <c r="BC789" i="10"/>
  <c r="BJ788" i="10"/>
  <c r="BC788" i="10"/>
  <c r="BJ787" i="10"/>
  <c r="AE787" i="10"/>
  <c r="AD787" i="10"/>
  <c r="AB787" i="10"/>
  <c r="AA787" i="10"/>
  <c r="Z787" i="10"/>
  <c r="Y787" i="10"/>
  <c r="X787" i="10"/>
  <c r="W787" i="10"/>
  <c r="V787" i="10"/>
  <c r="U787" i="10"/>
  <c r="T787" i="10"/>
  <c r="S787" i="10"/>
  <c r="R787" i="10"/>
  <c r="Q787" i="10"/>
  <c r="P787" i="10"/>
  <c r="O787" i="10"/>
  <c r="M787" i="10"/>
  <c r="BC787" i="10" s="1"/>
  <c r="L787" i="10"/>
  <c r="K787" i="10"/>
  <c r="J787" i="10"/>
  <c r="I787" i="10"/>
  <c r="H787" i="10"/>
  <c r="G787" i="10"/>
  <c r="F787" i="10"/>
  <c r="E787" i="10"/>
  <c r="BJ612" i="10"/>
  <c r="BC612" i="10"/>
  <c r="BJ611" i="10"/>
  <c r="BC611" i="10"/>
  <c r="BJ610" i="10"/>
  <c r="AE610" i="10"/>
  <c r="AD610" i="10"/>
  <c r="AB610" i="10"/>
  <c r="AA610" i="10"/>
  <c r="Z610" i="10"/>
  <c r="Y610" i="10"/>
  <c r="X610" i="10"/>
  <c r="W610" i="10"/>
  <c r="V610" i="10"/>
  <c r="U610" i="10"/>
  <c r="T610" i="10"/>
  <c r="S610" i="10"/>
  <c r="R610" i="10"/>
  <c r="Q610" i="10"/>
  <c r="P610" i="10"/>
  <c r="O610" i="10"/>
  <c r="M610" i="10"/>
  <c r="BC610" i="10" s="1"/>
  <c r="L610" i="10"/>
  <c r="K610" i="10"/>
  <c r="J610" i="10"/>
  <c r="I610" i="10"/>
  <c r="H610" i="10"/>
  <c r="G610" i="10"/>
  <c r="F610" i="10"/>
  <c r="E610" i="10"/>
  <c r="BJ609" i="10"/>
  <c r="BC609" i="10"/>
  <c r="BJ608" i="10"/>
  <c r="AE608" i="10"/>
  <c r="AD608" i="10"/>
  <c r="AB608" i="10"/>
  <c r="AA608" i="10"/>
  <c r="Z608" i="10"/>
  <c r="Y608" i="10"/>
  <c r="X608" i="10"/>
  <c r="W608" i="10"/>
  <c r="V608" i="10"/>
  <c r="U608" i="10"/>
  <c r="T608" i="10"/>
  <c r="S608" i="10"/>
  <c r="R608" i="10"/>
  <c r="Q608" i="10"/>
  <c r="P608" i="10"/>
  <c r="O608" i="10"/>
  <c r="M608" i="10"/>
  <c r="BC608" i="10" s="1"/>
  <c r="L608" i="10"/>
  <c r="K608" i="10"/>
  <c r="J608" i="10"/>
  <c r="I608" i="10"/>
  <c r="H608" i="10"/>
  <c r="G608" i="10"/>
  <c r="F608" i="10"/>
  <c r="E608" i="10"/>
  <c r="BJ605" i="10"/>
  <c r="BC605" i="10"/>
  <c r="BJ604" i="10"/>
  <c r="BC604" i="10"/>
  <c r="BJ603" i="10"/>
  <c r="BC603" i="10"/>
  <c r="BJ602" i="10"/>
  <c r="BC602" i="10"/>
  <c r="BJ601" i="10"/>
  <c r="BC601" i="10"/>
  <c r="BJ600" i="10"/>
  <c r="BC600" i="10"/>
  <c r="BJ599" i="10"/>
  <c r="AE599" i="10"/>
  <c r="AD599" i="10"/>
  <c r="AB599" i="10"/>
  <c r="AA599" i="10"/>
  <c r="Z599" i="10"/>
  <c r="Y599" i="10"/>
  <c r="X599" i="10"/>
  <c r="W599" i="10"/>
  <c r="V599" i="10"/>
  <c r="U599" i="10"/>
  <c r="T599" i="10"/>
  <c r="S599" i="10"/>
  <c r="R599" i="10"/>
  <c r="Q599" i="10"/>
  <c r="P599" i="10"/>
  <c r="O599" i="10"/>
  <c r="M599" i="10"/>
  <c r="BC599" i="10" s="1"/>
  <c r="L599" i="10"/>
  <c r="K599" i="10"/>
  <c r="J599" i="10"/>
  <c r="I599" i="10"/>
  <c r="H599" i="10"/>
  <c r="G599" i="10"/>
  <c r="F599" i="10"/>
  <c r="E599" i="10"/>
  <c r="BJ336" i="10"/>
  <c r="BC336" i="10"/>
  <c r="N335" i="10"/>
  <c r="BJ335" i="10"/>
  <c r="BC335" i="10"/>
  <c r="BJ334" i="10"/>
  <c r="BC334" i="10"/>
  <c r="BJ333" i="10"/>
  <c r="BC333" i="10"/>
  <c r="BJ331" i="10"/>
  <c r="BC331" i="10"/>
  <c r="BJ330" i="10"/>
  <c r="BC330" i="10"/>
  <c r="BJ329" i="10"/>
  <c r="BC329" i="10"/>
  <c r="BJ328" i="10"/>
  <c r="BC328" i="10"/>
  <c r="BJ327" i="10"/>
  <c r="BC327" i="10"/>
  <c r="BJ325" i="10"/>
  <c r="BC325" i="10"/>
  <c r="N324" i="10"/>
  <c r="BJ324" i="10"/>
  <c r="BC324" i="10"/>
  <c r="BJ321" i="10"/>
  <c r="BC321" i="10"/>
  <c r="BJ320" i="10"/>
  <c r="BC320" i="10"/>
  <c r="BJ319" i="10"/>
  <c r="BC319" i="10"/>
  <c r="BJ317" i="10"/>
  <c r="BC317" i="10"/>
  <c r="BJ316" i="10"/>
  <c r="BC316" i="10"/>
  <c r="BJ725" i="10"/>
  <c r="BC725" i="10"/>
  <c r="BJ724" i="10"/>
  <c r="BC724" i="10"/>
  <c r="BJ723" i="10"/>
  <c r="BC723" i="10"/>
  <c r="BJ722" i="10"/>
  <c r="BC722" i="10"/>
  <c r="BJ721" i="10"/>
  <c r="BC721" i="10"/>
  <c r="BJ720" i="10"/>
  <c r="BC720" i="10"/>
  <c r="BJ719" i="10"/>
  <c r="BC719" i="10"/>
  <c r="BJ718" i="10"/>
  <c r="BC718" i="10"/>
  <c r="BJ717" i="10"/>
  <c r="BC717" i="10"/>
  <c r="BJ716" i="10"/>
  <c r="AE716" i="10"/>
  <c r="AD716" i="10"/>
  <c r="AB716" i="10"/>
  <c r="AA716" i="10"/>
  <c r="Z716" i="10"/>
  <c r="Y716" i="10"/>
  <c r="X716" i="10"/>
  <c r="W716" i="10"/>
  <c r="V716" i="10"/>
  <c r="U716" i="10"/>
  <c r="T716" i="10"/>
  <c r="S716" i="10"/>
  <c r="R716" i="10"/>
  <c r="Q716" i="10"/>
  <c r="P716" i="10"/>
  <c r="O716" i="10"/>
  <c r="M716" i="10"/>
  <c r="BC716" i="10" s="1"/>
  <c r="K716" i="10"/>
  <c r="J716" i="10"/>
  <c r="I716" i="10"/>
  <c r="H716" i="10"/>
  <c r="G716" i="10"/>
  <c r="F716" i="10"/>
  <c r="E716" i="10"/>
  <c r="BJ500" i="10"/>
  <c r="BC500" i="10"/>
  <c r="BJ499" i="10"/>
  <c r="BC499" i="10"/>
  <c r="BJ498" i="10"/>
  <c r="BC498" i="10"/>
  <c r="BJ497" i="10"/>
  <c r="BC497" i="10"/>
  <c r="BJ496" i="10"/>
  <c r="BC496" i="10"/>
  <c r="BJ495" i="10"/>
  <c r="BC495" i="10"/>
  <c r="BJ494" i="10"/>
  <c r="BC494" i="10"/>
  <c r="BJ493" i="10"/>
  <c r="BC493" i="10"/>
  <c r="BJ492" i="10"/>
  <c r="BC492" i="10"/>
  <c r="BJ491" i="10"/>
  <c r="BC491" i="10"/>
  <c r="BJ182" i="10"/>
  <c r="BC182" i="10"/>
  <c r="BJ181" i="10"/>
  <c r="BC181" i="10"/>
  <c r="BJ180" i="10"/>
  <c r="BC180" i="10"/>
  <c r="BJ179" i="10"/>
  <c r="BC179" i="10"/>
  <c r="BJ178" i="10"/>
  <c r="BC178" i="10"/>
  <c r="BJ177" i="10"/>
  <c r="BC177" i="10"/>
  <c r="BJ176" i="10"/>
  <c r="BC176" i="10"/>
  <c r="BJ175" i="10"/>
  <c r="BC175" i="10"/>
  <c r="BJ174" i="10"/>
  <c r="BC174" i="10"/>
  <c r="BJ189" i="10"/>
  <c r="BC189" i="10"/>
  <c r="BJ173" i="10"/>
  <c r="BC173" i="10"/>
  <c r="BJ172" i="10"/>
  <c r="BC172" i="10"/>
  <c r="BJ171" i="10"/>
  <c r="BC171" i="10"/>
  <c r="BJ699" i="10"/>
  <c r="BC699" i="10"/>
  <c r="BJ698" i="10"/>
  <c r="BC698" i="10"/>
  <c r="BJ452" i="10"/>
  <c r="BC452" i="10"/>
  <c r="BJ697" i="10"/>
  <c r="BC697" i="10"/>
  <c r="BJ696" i="10"/>
  <c r="BC696" i="10"/>
  <c r="BJ695" i="10"/>
  <c r="BC695" i="10"/>
  <c r="BJ694" i="10"/>
  <c r="BC694" i="10"/>
  <c r="BJ693" i="10"/>
  <c r="BC693" i="10"/>
  <c r="BJ692" i="10"/>
  <c r="BC692" i="10"/>
  <c r="BJ691" i="10"/>
  <c r="BC691" i="10"/>
  <c r="BJ690" i="10"/>
  <c r="BC690" i="10"/>
  <c r="BJ689" i="10"/>
  <c r="BC689" i="10"/>
  <c r="BJ687" i="10"/>
  <c r="BC687" i="10"/>
  <c r="BJ686" i="10"/>
  <c r="BC686" i="10"/>
  <c r="BJ685" i="10"/>
  <c r="BC685" i="10"/>
  <c r="BJ684" i="10"/>
  <c r="BC684" i="10"/>
  <c r="BJ683" i="10"/>
  <c r="BC683" i="10"/>
  <c r="BJ682" i="10"/>
  <c r="BC682" i="10"/>
  <c r="BJ681" i="10"/>
  <c r="BC681" i="10"/>
  <c r="BJ680" i="10"/>
  <c r="BC680" i="10"/>
  <c r="BJ679" i="10"/>
  <c r="BC679" i="10"/>
  <c r="BJ678" i="10"/>
  <c r="BC678" i="10"/>
  <c r="BJ677" i="10"/>
  <c r="BC677" i="10"/>
  <c r="BJ676" i="10"/>
  <c r="BC676" i="10"/>
  <c r="BJ675" i="10"/>
  <c r="BC675" i="10"/>
  <c r="BJ674" i="10"/>
  <c r="BC674" i="10"/>
  <c r="BJ673" i="10"/>
  <c r="BC673" i="10"/>
  <c r="BJ672" i="10"/>
  <c r="BC672" i="10"/>
  <c r="BJ671" i="10"/>
  <c r="BC671" i="10"/>
  <c r="BJ670" i="10"/>
  <c r="BC670" i="10"/>
  <c r="BJ669" i="10"/>
  <c r="BC669" i="10"/>
  <c r="BJ668" i="10"/>
  <c r="BC668" i="10"/>
  <c r="BJ667" i="10"/>
  <c r="BC667" i="10"/>
  <c r="BJ666" i="10"/>
  <c r="BJ436" i="10"/>
  <c r="BC436" i="10"/>
  <c r="BJ435" i="10"/>
  <c r="BC435" i="10"/>
  <c r="BJ434" i="10"/>
  <c r="BC434" i="10"/>
  <c r="BJ433" i="10"/>
  <c r="BC433" i="10"/>
  <c r="BJ432" i="10"/>
  <c r="BC432" i="10"/>
  <c r="BJ431" i="10"/>
  <c r="BC431" i="10"/>
  <c r="BJ430" i="10"/>
  <c r="BC430" i="10"/>
  <c r="BJ429" i="10"/>
  <c r="BC429" i="10"/>
  <c r="BJ53" i="10"/>
  <c r="BC53" i="10"/>
  <c r="BJ428" i="10"/>
  <c r="BC428" i="10"/>
  <c r="BJ427" i="10"/>
  <c r="BC427" i="10"/>
  <c r="BJ426" i="10"/>
  <c r="BC426" i="10"/>
  <c r="BJ425" i="10"/>
  <c r="BC425" i="10"/>
  <c r="BJ424" i="10"/>
  <c r="BC424" i="10"/>
  <c r="BJ423" i="10"/>
  <c r="BC423" i="10"/>
  <c r="BJ422" i="10"/>
  <c r="BC422" i="10"/>
  <c r="BJ701" i="10"/>
  <c r="BC701" i="10"/>
  <c r="BJ421" i="10"/>
  <c r="BC421" i="10"/>
  <c r="BJ420" i="10"/>
  <c r="BC420" i="10"/>
  <c r="BJ419" i="10"/>
  <c r="BC419" i="10"/>
  <c r="BJ418" i="10"/>
  <c r="BC418" i="10"/>
  <c r="BJ417" i="10"/>
  <c r="BC417" i="10"/>
  <c r="BJ416" i="10"/>
  <c r="BC416" i="10"/>
  <c r="BJ415" i="10"/>
  <c r="BC415" i="10"/>
  <c r="BJ414" i="10"/>
  <c r="BC414" i="10"/>
  <c r="BJ413" i="10"/>
  <c r="BC413" i="10"/>
  <c r="BJ700" i="10"/>
  <c r="BC700" i="10"/>
  <c r="BJ410" i="10"/>
  <c r="BC410" i="10"/>
  <c r="BJ409" i="10"/>
  <c r="BC409" i="10"/>
  <c r="BJ408" i="10"/>
  <c r="BC408" i="10"/>
  <c r="BJ407" i="10"/>
  <c r="BC407" i="10"/>
  <c r="BJ406" i="10"/>
  <c r="BC406" i="10"/>
  <c r="BJ404" i="10"/>
  <c r="BC404" i="10"/>
  <c r="BJ403" i="10"/>
  <c r="BC403" i="10"/>
  <c r="BJ402" i="10"/>
  <c r="BC402" i="10"/>
  <c r="BJ401" i="10"/>
  <c r="BJ51" i="10"/>
  <c r="BC51" i="10"/>
  <c r="BJ50" i="10"/>
  <c r="BC50" i="10"/>
  <c r="BJ49" i="10"/>
  <c r="BC49" i="10"/>
  <c r="BJ48" i="10"/>
  <c r="BC48" i="10"/>
  <c r="BJ47" i="10"/>
  <c r="BC47" i="10"/>
  <c r="BJ46" i="10"/>
  <c r="BC46" i="10"/>
  <c r="BJ45" i="10"/>
  <c r="BC45" i="10"/>
  <c r="BJ44" i="10"/>
  <c r="BC44" i="10"/>
  <c r="BJ43" i="10"/>
  <c r="BC43" i="10"/>
  <c r="BJ42" i="10"/>
  <c r="BC42" i="10"/>
  <c r="BJ41" i="10"/>
  <c r="BC41" i="10"/>
  <c r="BJ40" i="10"/>
  <c r="BC40" i="10"/>
  <c r="BJ39" i="10"/>
  <c r="BC39" i="10"/>
  <c r="BJ38" i="10"/>
  <c r="BC38" i="10"/>
  <c r="BJ37" i="10"/>
  <c r="BC37" i="10"/>
  <c r="BJ36" i="10"/>
  <c r="BC36" i="10"/>
  <c r="BJ35" i="10"/>
  <c r="BC35" i="10"/>
  <c r="BJ34" i="10"/>
  <c r="BC34" i="10"/>
  <c r="BJ33" i="10"/>
  <c r="BC33" i="10"/>
  <c r="BJ32" i="10"/>
  <c r="BC32" i="10"/>
  <c r="BJ31" i="10"/>
  <c r="BC31" i="10"/>
  <c r="BJ30" i="10"/>
  <c r="BC30" i="10"/>
  <c r="BJ29" i="10"/>
  <c r="BC29" i="10"/>
  <c r="BJ28" i="10"/>
  <c r="BC28" i="10"/>
  <c r="BJ27" i="10"/>
  <c r="BC27" i="10"/>
  <c r="BJ26" i="10"/>
  <c r="BC26" i="10"/>
  <c r="BJ25" i="10"/>
  <c r="BC25" i="10"/>
  <c r="BJ24" i="10"/>
  <c r="BC24" i="10"/>
  <c r="BJ23" i="10"/>
  <c r="BC23" i="10"/>
  <c r="BJ437" i="10"/>
  <c r="BC437" i="10"/>
  <c r="BJ22" i="10"/>
  <c r="BC22" i="10"/>
  <c r="CH22" i="10"/>
  <c r="BJ21" i="10"/>
  <c r="BJ828" i="10"/>
  <c r="BC828" i="10"/>
  <c r="BJ827" i="10"/>
  <c r="AE827" i="10"/>
  <c r="AD827" i="10"/>
  <c r="AB827" i="10"/>
  <c r="AA827" i="10"/>
  <c r="Z827" i="10"/>
  <c r="Y827" i="10"/>
  <c r="X827" i="10"/>
  <c r="W827" i="10"/>
  <c r="V827" i="10"/>
  <c r="U827" i="10"/>
  <c r="T827" i="10"/>
  <c r="S827" i="10"/>
  <c r="R827" i="10"/>
  <c r="Q827" i="10"/>
  <c r="P827" i="10"/>
  <c r="O827" i="10"/>
  <c r="M827" i="10"/>
  <c r="BC827" i="10" s="1"/>
  <c r="L827" i="10"/>
  <c r="K827" i="10"/>
  <c r="J827" i="10"/>
  <c r="I827" i="10"/>
  <c r="H827" i="10"/>
  <c r="G827" i="10"/>
  <c r="F827" i="10"/>
  <c r="E827" i="10"/>
  <c r="BJ826" i="10"/>
  <c r="BC826" i="10"/>
  <c r="BJ825" i="10"/>
  <c r="AE825" i="10"/>
  <c r="AD825" i="10"/>
  <c r="AB825" i="10"/>
  <c r="AA825" i="10"/>
  <c r="Z825" i="10"/>
  <c r="Y825" i="10"/>
  <c r="X825" i="10"/>
  <c r="W825" i="10"/>
  <c r="V825" i="10"/>
  <c r="U825" i="10"/>
  <c r="T825" i="10"/>
  <c r="S825" i="10"/>
  <c r="R825" i="10"/>
  <c r="Q825" i="10"/>
  <c r="P825" i="10"/>
  <c r="O825" i="10"/>
  <c r="M825" i="10"/>
  <c r="BC825" i="10" s="1"/>
  <c r="L825" i="10"/>
  <c r="K825" i="10"/>
  <c r="J825" i="10"/>
  <c r="I825" i="10"/>
  <c r="H825" i="10"/>
  <c r="G825" i="10"/>
  <c r="F825" i="10"/>
  <c r="E825" i="10"/>
  <c r="BJ824" i="10"/>
  <c r="BC824" i="10"/>
  <c r="BJ823" i="10"/>
  <c r="AE823" i="10"/>
  <c r="AD823" i="10"/>
  <c r="AB823" i="10"/>
  <c r="AA823" i="10"/>
  <c r="Z823" i="10"/>
  <c r="Y823" i="10"/>
  <c r="X823" i="10"/>
  <c r="W823" i="10"/>
  <c r="V823" i="10"/>
  <c r="U823" i="10"/>
  <c r="T823" i="10"/>
  <c r="S823" i="10"/>
  <c r="R823" i="10"/>
  <c r="Q823" i="10"/>
  <c r="P823" i="10"/>
  <c r="O823" i="10"/>
  <c r="M823" i="10"/>
  <c r="BC823" i="10" s="1"/>
  <c r="L823" i="10"/>
  <c r="K823" i="10"/>
  <c r="J823" i="10"/>
  <c r="I823" i="10"/>
  <c r="H823" i="10"/>
  <c r="G823" i="10"/>
  <c r="F823" i="10"/>
  <c r="E823" i="10"/>
  <c r="BJ822" i="10"/>
  <c r="BC822" i="10"/>
  <c r="BJ821" i="10"/>
  <c r="AE821" i="10"/>
  <c r="AD821" i="10"/>
  <c r="AB821" i="10"/>
  <c r="AA821" i="10"/>
  <c r="Z821" i="10"/>
  <c r="Y821" i="10"/>
  <c r="X821" i="10"/>
  <c r="W821" i="10"/>
  <c r="V821" i="10"/>
  <c r="U821" i="10"/>
  <c r="T821" i="10"/>
  <c r="S821" i="10"/>
  <c r="R821" i="10"/>
  <c r="Q821" i="10"/>
  <c r="P821" i="10"/>
  <c r="O821" i="10"/>
  <c r="M821" i="10"/>
  <c r="BC821" i="10" s="1"/>
  <c r="L821" i="10"/>
  <c r="K821" i="10"/>
  <c r="J821" i="10"/>
  <c r="I821" i="10"/>
  <c r="H821" i="10"/>
  <c r="G821" i="10"/>
  <c r="F821" i="10"/>
  <c r="E821" i="10"/>
  <c r="BJ820" i="10"/>
  <c r="BC820" i="10"/>
  <c r="BJ819" i="10"/>
  <c r="AE819" i="10"/>
  <c r="AD819" i="10"/>
  <c r="AB819" i="10"/>
  <c r="AA819" i="10"/>
  <c r="Z819" i="10"/>
  <c r="Y819" i="10"/>
  <c r="X819" i="10"/>
  <c r="W819" i="10"/>
  <c r="V819" i="10"/>
  <c r="U819" i="10"/>
  <c r="T819" i="10"/>
  <c r="S819" i="10"/>
  <c r="R819" i="10"/>
  <c r="Q819" i="10"/>
  <c r="P819" i="10"/>
  <c r="O819" i="10"/>
  <c r="M819" i="10"/>
  <c r="BC819" i="10" s="1"/>
  <c r="L819" i="10"/>
  <c r="K819" i="10"/>
  <c r="J819" i="10"/>
  <c r="I819" i="10"/>
  <c r="H819" i="10"/>
  <c r="G819" i="10"/>
  <c r="F819" i="10"/>
  <c r="E819" i="10"/>
  <c r="BJ649" i="10"/>
  <c r="BC649" i="10"/>
  <c r="BJ648" i="10"/>
  <c r="AE648" i="10"/>
  <c r="AD648" i="10"/>
  <c r="AB648" i="10"/>
  <c r="AA648" i="10"/>
  <c r="Z648" i="10"/>
  <c r="Y648" i="10"/>
  <c r="X648" i="10"/>
  <c r="W648" i="10"/>
  <c r="V648" i="10"/>
  <c r="U648" i="10"/>
  <c r="T648" i="10"/>
  <c r="S648" i="10"/>
  <c r="R648" i="10"/>
  <c r="Q648" i="10"/>
  <c r="P648" i="10"/>
  <c r="O648" i="10"/>
  <c r="M648" i="10"/>
  <c r="BC648" i="10" s="1"/>
  <c r="L648" i="10"/>
  <c r="K648" i="10"/>
  <c r="J648" i="10"/>
  <c r="I648" i="10"/>
  <c r="H648" i="10"/>
  <c r="G648" i="10"/>
  <c r="F648" i="10"/>
  <c r="E648" i="10"/>
  <c r="BJ647" i="10"/>
  <c r="BC647" i="10"/>
  <c r="BJ646" i="10"/>
  <c r="AE646" i="10"/>
  <c r="AD646" i="10"/>
  <c r="AB646" i="10"/>
  <c r="AA646" i="10"/>
  <c r="Z646" i="10"/>
  <c r="Y646" i="10"/>
  <c r="X646" i="10"/>
  <c r="W646" i="10"/>
  <c r="V646" i="10"/>
  <c r="U646" i="10"/>
  <c r="T646" i="10"/>
  <c r="S646" i="10"/>
  <c r="R646" i="10"/>
  <c r="Q646" i="10"/>
  <c r="P646" i="10"/>
  <c r="O646" i="10"/>
  <c r="M646" i="10"/>
  <c r="BC646" i="10" s="1"/>
  <c r="L646" i="10"/>
  <c r="K646" i="10"/>
  <c r="J646" i="10"/>
  <c r="I646" i="10"/>
  <c r="H646" i="10"/>
  <c r="G646" i="10"/>
  <c r="F646" i="10"/>
  <c r="E646" i="10"/>
  <c r="BJ645" i="10"/>
  <c r="BC645" i="10"/>
  <c r="BJ644" i="10"/>
  <c r="AE644" i="10"/>
  <c r="AD644" i="10"/>
  <c r="AB644" i="10"/>
  <c r="AA644" i="10"/>
  <c r="Z644" i="10"/>
  <c r="Y644" i="10"/>
  <c r="X644" i="10"/>
  <c r="W644" i="10"/>
  <c r="V644" i="10"/>
  <c r="U644" i="10"/>
  <c r="T644" i="10"/>
  <c r="S644" i="10"/>
  <c r="R644" i="10"/>
  <c r="Q644" i="10"/>
  <c r="P644" i="10"/>
  <c r="O644" i="10"/>
  <c r="M644" i="10"/>
  <c r="BC644" i="10" s="1"/>
  <c r="L644" i="10"/>
  <c r="K644" i="10"/>
  <c r="J644" i="10"/>
  <c r="I644" i="10"/>
  <c r="H644" i="10"/>
  <c r="G644" i="10"/>
  <c r="F644" i="10"/>
  <c r="E644" i="10"/>
  <c r="BJ643" i="10"/>
  <c r="BC643" i="10"/>
  <c r="BJ642" i="10"/>
  <c r="BC642" i="10"/>
  <c r="BJ641" i="10"/>
  <c r="AE641" i="10"/>
  <c r="AD641" i="10"/>
  <c r="AB641" i="10"/>
  <c r="AA641" i="10"/>
  <c r="Z641" i="10"/>
  <c r="Y641" i="10"/>
  <c r="X641" i="10"/>
  <c r="W641" i="10"/>
  <c r="V641" i="10"/>
  <c r="U641" i="10"/>
  <c r="T641" i="10"/>
  <c r="S641" i="10"/>
  <c r="Q641" i="10"/>
  <c r="P641" i="10"/>
  <c r="O641" i="10"/>
  <c r="M641" i="10"/>
  <c r="BC641" i="10" s="1"/>
  <c r="L641" i="10"/>
  <c r="K641" i="10"/>
  <c r="J641" i="10"/>
  <c r="I641" i="10"/>
  <c r="H641" i="10"/>
  <c r="G641" i="10"/>
  <c r="F641" i="10"/>
  <c r="E641" i="10"/>
  <c r="BJ381" i="10"/>
  <c r="BC381" i="10"/>
  <c r="BJ380" i="10"/>
  <c r="AE380" i="10"/>
  <c r="AD380" i="10"/>
  <c r="AB380" i="10"/>
  <c r="AA380" i="10"/>
  <c r="Z380" i="10"/>
  <c r="Y380" i="10"/>
  <c r="X380" i="10"/>
  <c r="W380" i="10"/>
  <c r="V380" i="10"/>
  <c r="U380" i="10"/>
  <c r="T380" i="10"/>
  <c r="S380" i="10"/>
  <c r="R380" i="10"/>
  <c r="Q380" i="10"/>
  <c r="P380" i="10"/>
  <c r="O380" i="10"/>
  <c r="M380" i="10"/>
  <c r="BC380" i="10" s="1"/>
  <c r="L380" i="10"/>
  <c r="K380" i="10"/>
  <c r="J380" i="10"/>
  <c r="I380" i="10"/>
  <c r="H380" i="10"/>
  <c r="G380" i="10"/>
  <c r="F380" i="10"/>
  <c r="E380" i="10"/>
  <c r="BJ379" i="10"/>
  <c r="BC379" i="10"/>
  <c r="BJ378" i="10"/>
  <c r="AE378" i="10"/>
  <c r="AD378" i="10"/>
  <c r="AB378" i="10"/>
  <c r="AA378" i="10"/>
  <c r="Z378" i="10"/>
  <c r="Y378" i="10"/>
  <c r="X378" i="10"/>
  <c r="W378" i="10"/>
  <c r="V378" i="10"/>
  <c r="U378" i="10"/>
  <c r="T378" i="10"/>
  <c r="S378" i="10"/>
  <c r="R378" i="10"/>
  <c r="Q378" i="10"/>
  <c r="P378" i="10"/>
  <c r="O378" i="10"/>
  <c r="M378" i="10"/>
  <c r="L378" i="10"/>
  <c r="K378" i="10"/>
  <c r="J378" i="10"/>
  <c r="I378" i="10"/>
  <c r="H378" i="10"/>
  <c r="G378" i="10"/>
  <c r="F378" i="10"/>
  <c r="E378" i="10"/>
  <c r="BJ373" i="10"/>
  <c r="BC373" i="10"/>
  <c r="N372" i="10"/>
  <c r="BJ372" i="10"/>
  <c r="BC372" i="10"/>
  <c r="BJ775" i="10"/>
  <c r="BC775" i="10"/>
  <c r="BJ774" i="10"/>
  <c r="AE774" i="10"/>
  <c r="AD774" i="10"/>
  <c r="AB774" i="10"/>
  <c r="AA774" i="10"/>
  <c r="Z774" i="10"/>
  <c r="Y774" i="10"/>
  <c r="X774" i="10"/>
  <c r="W774" i="10"/>
  <c r="V774" i="10"/>
  <c r="U774" i="10"/>
  <c r="T774" i="10"/>
  <c r="S774" i="10"/>
  <c r="R774" i="10"/>
  <c r="Q774" i="10"/>
  <c r="P774" i="10"/>
  <c r="O774" i="10"/>
  <c r="M774" i="10"/>
  <c r="BC774" i="10" s="1"/>
  <c r="L774" i="10"/>
  <c r="K774" i="10"/>
  <c r="J774" i="10"/>
  <c r="I774" i="10"/>
  <c r="H774" i="10"/>
  <c r="G774" i="10"/>
  <c r="F774" i="10"/>
  <c r="E774" i="10"/>
  <c r="BJ583" i="10"/>
  <c r="BC583" i="10"/>
  <c r="BJ582" i="10"/>
  <c r="BC582" i="10"/>
  <c r="BJ581" i="10"/>
  <c r="BC581" i="10"/>
  <c r="BJ580" i="10"/>
  <c r="AE580" i="10"/>
  <c r="AD580" i="10"/>
  <c r="AB580" i="10"/>
  <c r="AA580" i="10"/>
  <c r="Z580" i="10"/>
  <c r="Y580" i="10"/>
  <c r="X580" i="10"/>
  <c r="W580" i="10"/>
  <c r="V580" i="10"/>
  <c r="U580" i="10"/>
  <c r="T580" i="10"/>
  <c r="S580" i="10"/>
  <c r="R580" i="10"/>
  <c r="Q580" i="10"/>
  <c r="P580" i="10"/>
  <c r="O580" i="10"/>
  <c r="M580" i="10"/>
  <c r="BC580" i="10" s="1"/>
  <c r="L580" i="10"/>
  <c r="K580" i="10"/>
  <c r="J580" i="10"/>
  <c r="I580" i="10"/>
  <c r="H580" i="10"/>
  <c r="G580" i="10"/>
  <c r="F580" i="10"/>
  <c r="E580" i="10"/>
  <c r="BJ579" i="10"/>
  <c r="BC579" i="10"/>
  <c r="BC578" i="10"/>
  <c r="BJ290" i="10"/>
  <c r="BC290" i="10"/>
  <c r="BJ289" i="10"/>
  <c r="BC289" i="10"/>
  <c r="BJ284" i="10"/>
  <c r="BC284" i="10"/>
  <c r="BJ282" i="10"/>
  <c r="BC282" i="10"/>
  <c r="G400" i="10" l="1"/>
  <c r="S400" i="10"/>
  <c r="I400" i="10"/>
  <c r="F400" i="10"/>
  <c r="AE400" i="10"/>
  <c r="H400" i="10"/>
  <c r="T400" i="10"/>
  <c r="J400" i="10"/>
  <c r="V400" i="10"/>
  <c r="K400" i="10"/>
  <c r="W400" i="10"/>
  <c r="L400" i="10"/>
  <c r="X400" i="10"/>
  <c r="BC542" i="10"/>
  <c r="M400" i="10"/>
  <c r="Y400" i="10"/>
  <c r="Z400" i="10"/>
  <c r="O400" i="10"/>
  <c r="AA400" i="10"/>
  <c r="P400" i="10"/>
  <c r="AB400" i="10"/>
  <c r="Q400" i="10"/>
  <c r="AD400" i="10"/>
  <c r="BC653" i="10"/>
  <c r="BC385" i="10"/>
  <c r="BC378" i="10"/>
  <c r="E665" i="10"/>
  <c r="I665" i="10"/>
  <c r="BC702" i="10"/>
  <c r="M665" i="10"/>
  <c r="BC650" i="10" s="1"/>
  <c r="S665" i="10"/>
  <c r="W665" i="10"/>
  <c r="AA665" i="10"/>
  <c r="F665" i="10"/>
  <c r="J665" i="10"/>
  <c r="O665" i="10"/>
  <c r="X665" i="10"/>
  <c r="AB665" i="10"/>
  <c r="K665" i="10"/>
  <c r="P665" i="10"/>
  <c r="U665" i="10"/>
  <c r="Y665" i="10"/>
  <c r="AD665" i="10"/>
  <c r="H665" i="10"/>
  <c r="Q665" i="10"/>
  <c r="V665" i="10"/>
  <c r="Z665" i="10"/>
  <c r="AE665" i="10"/>
  <c r="S424" i="5"/>
  <c r="U424" i="5" s="1"/>
  <c r="N577" i="10"/>
  <c r="N638" i="10"/>
  <c r="N519" i="10"/>
  <c r="D468" i="10"/>
  <c r="CH468" i="10" s="1"/>
  <c r="N592" i="10"/>
  <c r="D135" i="10"/>
  <c r="CH135" i="10" s="1"/>
  <c r="D743" i="10"/>
  <c r="CH743" i="10" s="1"/>
  <c r="D547" i="10"/>
  <c r="D759" i="10"/>
  <c r="CH759" i="10" s="1"/>
  <c r="D210" i="10"/>
  <c r="CH210" i="10" s="1"/>
  <c r="CH764" i="10"/>
  <c r="CH254" i="10"/>
  <c r="BC454" i="10"/>
  <c r="N319" i="10"/>
  <c r="BC228" i="10"/>
  <c r="N280" i="10"/>
  <c r="AC537" i="10"/>
  <c r="D537" i="10" s="1"/>
  <c r="N250" i="10"/>
  <c r="AC493" i="10"/>
  <c r="AC496" i="10"/>
  <c r="AC500" i="10"/>
  <c r="AC797" i="10"/>
  <c r="D797" i="10" s="1"/>
  <c r="AC350" i="10"/>
  <c r="AC779" i="10"/>
  <c r="D564" i="10"/>
  <c r="AC714" i="10"/>
  <c r="D714" i="10" s="1"/>
  <c r="AC581" i="10"/>
  <c r="D581" i="10" s="1"/>
  <c r="AC820" i="10"/>
  <c r="D820" i="10" s="1"/>
  <c r="AC828" i="10"/>
  <c r="D828" i="10" s="1"/>
  <c r="AC492" i="10"/>
  <c r="AC724" i="10"/>
  <c r="D724" i="10" s="1"/>
  <c r="AC321" i="10"/>
  <c r="AC330" i="10"/>
  <c r="AC636" i="10"/>
  <c r="AC308" i="10"/>
  <c r="AC721" i="10"/>
  <c r="AC725" i="10"/>
  <c r="AC379" i="10"/>
  <c r="D379" i="10" s="1"/>
  <c r="AC495" i="10"/>
  <c r="N608" i="10"/>
  <c r="AC778" i="10"/>
  <c r="D778" i="10" s="1"/>
  <c r="AC616" i="10"/>
  <c r="D616" i="10" s="1"/>
  <c r="AC262" i="10"/>
  <c r="AC643" i="10"/>
  <c r="AC499" i="10"/>
  <c r="D499" i="10" s="1"/>
  <c r="AC589" i="10"/>
  <c r="D589" i="10" s="1"/>
  <c r="N305" i="10"/>
  <c r="N343" i="10"/>
  <c r="AC593" i="10"/>
  <c r="AC592" i="10" s="1"/>
  <c r="AC465" i="10"/>
  <c r="AC234" i="10"/>
  <c r="N553" i="10"/>
  <c r="AC749" i="10"/>
  <c r="AC757" i="10"/>
  <c r="D757" i="10" s="1"/>
  <c r="N657" i="10"/>
  <c r="AC195" i="10"/>
  <c r="AC197" i="10"/>
  <c r="AC209" i="10"/>
  <c r="AC509" i="10"/>
  <c r="AC733" i="10"/>
  <c r="AC741" i="10"/>
  <c r="D741" i="10" s="1"/>
  <c r="N276" i="10"/>
  <c r="AC156" i="10"/>
  <c r="AC136" i="10"/>
  <c r="AC163" i="10"/>
  <c r="AC194" i="10"/>
  <c r="AC196" i="10"/>
  <c r="AC498" i="10"/>
  <c r="D498" i="10" s="1"/>
  <c r="AC336" i="10"/>
  <c r="AC788" i="10"/>
  <c r="D788" i="10" s="1"/>
  <c r="AC794" i="10"/>
  <c r="AC352" i="10"/>
  <c r="AC357" i="10"/>
  <c r="AC366" i="10"/>
  <c r="AC365" i="10" s="1"/>
  <c r="AC639" i="10"/>
  <c r="D639" i="10" s="1"/>
  <c r="AC816" i="10"/>
  <c r="AC777" i="10"/>
  <c r="D777" i="10" s="1"/>
  <c r="AC781" i="10"/>
  <c r="D781" i="10" s="1"/>
  <c r="AC771" i="10"/>
  <c r="AC770" i="10" s="1"/>
  <c r="AC129" i="10"/>
  <c r="AC132" i="10"/>
  <c r="AC155" i="10"/>
  <c r="AC166" i="10"/>
  <c r="AC467" i="10"/>
  <c r="AC233" i="10"/>
  <c r="AC252" i="10"/>
  <c r="N549" i="10"/>
  <c r="AC747" i="10"/>
  <c r="AC753" i="10"/>
  <c r="AC752" i="10" s="1"/>
  <c r="AC193" i="10"/>
  <c r="AC517" i="10"/>
  <c r="AC199" i="10"/>
  <c r="N228" i="10"/>
  <c r="AC514" i="10"/>
  <c r="AC704" i="10"/>
  <c r="D704" i="10" s="1"/>
  <c r="N278" i="10"/>
  <c r="AC572" i="10"/>
  <c r="D572" i="10" s="1"/>
  <c r="AC147" i="10"/>
  <c r="AC131" i="10"/>
  <c r="AC153" i="10"/>
  <c r="AC138" i="10"/>
  <c r="AC464" i="10"/>
  <c r="AC536" i="10"/>
  <c r="AC748" i="10"/>
  <c r="N750" i="10"/>
  <c r="N393" i="10"/>
  <c r="AC830" i="10"/>
  <c r="AC829" i="10" s="1"/>
  <c r="AC522" i="10"/>
  <c r="N380" i="10"/>
  <c r="N644" i="10"/>
  <c r="AC494" i="10"/>
  <c r="AC497" i="10"/>
  <c r="D497" i="10" s="1"/>
  <c r="AC722" i="10"/>
  <c r="N599" i="10"/>
  <c r="AC348" i="10"/>
  <c r="AC815" i="10"/>
  <c r="AC264" i="10"/>
  <c r="AC269" i="10"/>
  <c r="N772" i="10"/>
  <c r="N309" i="10"/>
  <c r="CH151" i="10"/>
  <c r="AC154" i="10"/>
  <c r="AC158" i="10"/>
  <c r="AC165" i="10"/>
  <c r="AC715" i="10"/>
  <c r="D715" i="10" s="1"/>
  <c r="N385" i="10"/>
  <c r="AC656" i="10"/>
  <c r="D656" i="10" s="1"/>
  <c r="AC198" i="10"/>
  <c r="AC571" i="10"/>
  <c r="D571" i="10" s="1"/>
  <c r="AC574" i="10"/>
  <c r="D574" i="10" s="1"/>
  <c r="AC524" i="10"/>
  <c r="AC742" i="10"/>
  <c r="N744" i="10"/>
  <c r="AC576" i="10"/>
  <c r="D576" i="10" s="1"/>
  <c r="AC598" i="10"/>
  <c r="D598" i="10" s="1"/>
  <c r="AC651" i="10"/>
  <c r="AC650" i="10" s="1"/>
  <c r="AC312" i="10"/>
  <c r="M309" i="10"/>
  <c r="BC309" i="10" s="1"/>
  <c r="T245" i="10"/>
  <c r="N573" i="10"/>
  <c r="AC271" i="10"/>
  <c r="D271" i="10" s="1"/>
  <c r="N378" i="10"/>
  <c r="N752" i="10"/>
  <c r="N804" i="10"/>
  <c r="N766" i="10"/>
  <c r="N347" i="10"/>
  <c r="BC666" i="10"/>
  <c r="BC401" i="10"/>
  <c r="BC21" i="10"/>
  <c r="N648" i="10"/>
  <c r="N770" i="10"/>
  <c r="N774" i="10"/>
  <c r="N653" i="10"/>
  <c r="N349" i="10"/>
  <c r="N261" i="10"/>
  <c r="N806" i="10"/>
  <c r="N827" i="10"/>
  <c r="N793" i="10"/>
  <c r="AC272" i="10"/>
  <c r="N756" i="10"/>
  <c r="AC807" i="10"/>
  <c r="D807" i="10" s="1"/>
  <c r="U567" i="10"/>
  <c r="AC569" i="10"/>
  <c r="D569" i="10" s="1"/>
  <c r="AC775" i="10"/>
  <c r="D775" i="10" s="1"/>
  <c r="AC373" i="10"/>
  <c r="D373" i="10" s="1"/>
  <c r="AC216" i="10"/>
  <c r="AC215" i="10" s="1"/>
  <c r="AC602" i="10"/>
  <c r="AC601" i="10" s="1"/>
  <c r="N825" i="10"/>
  <c r="AC578" i="10"/>
  <c r="AC180" i="10"/>
  <c r="AC609" i="10"/>
  <c r="AC608" i="10" s="1"/>
  <c r="AC611" i="10"/>
  <c r="D611" i="10" s="1"/>
  <c r="U655" i="10"/>
  <c r="AC649" i="10"/>
  <c r="AC648" i="10" s="1"/>
  <c r="AC800" i="10"/>
  <c r="D566" i="10"/>
  <c r="AC144" i="10"/>
  <c r="AC334" i="10"/>
  <c r="AC333" i="10" s="1"/>
  <c r="AC588" i="10"/>
  <c r="D588" i="10" s="1"/>
  <c r="N776" i="10"/>
  <c r="AC709" i="10"/>
  <c r="N646" i="10"/>
  <c r="AC826" i="10"/>
  <c r="AC825" i="10" s="1"/>
  <c r="AC173" i="10"/>
  <c r="AC325" i="10"/>
  <c r="N802" i="10"/>
  <c r="AC805" i="10"/>
  <c r="D805" i="10" s="1"/>
  <c r="N615" i="10"/>
  <c r="D783" i="10"/>
  <c r="AC251" i="10"/>
  <c r="D251" i="10" s="1"/>
  <c r="N746" i="10"/>
  <c r="AC386" i="10"/>
  <c r="AC728" i="10"/>
  <c r="D728" i="10" s="1"/>
  <c r="AC732" i="10"/>
  <c r="AC178" i="10"/>
  <c r="AC604" i="10"/>
  <c r="AC803" i="10"/>
  <c r="AC146" i="10"/>
  <c r="AC583" i="10"/>
  <c r="AC582" i="10" s="1"/>
  <c r="AC824" i="10"/>
  <c r="AC823" i="10" s="1"/>
  <c r="AC809" i="10"/>
  <c r="AC808" i="10" s="1"/>
  <c r="AC471" i="10"/>
  <c r="D471" i="10" s="1"/>
  <c r="AC755" i="10"/>
  <c r="AC223" i="10"/>
  <c r="R641" i="10"/>
  <c r="R400" i="10" s="1"/>
  <c r="AC729" i="10"/>
  <c r="D729" i="10" s="1"/>
  <c r="AC277" i="10"/>
  <c r="N567" i="10"/>
  <c r="AC520" i="10"/>
  <c r="D520" i="10" s="1"/>
  <c r="AC530" i="10"/>
  <c r="N823" i="10"/>
  <c r="AC176" i="10"/>
  <c r="AC723" i="10"/>
  <c r="D723" i="10" s="1"/>
  <c r="AC331" i="10"/>
  <c r="AC795" i="10"/>
  <c r="D795" i="10" s="1"/>
  <c r="N808" i="10"/>
  <c r="D760" i="10"/>
  <c r="CH760" i="10" s="1"/>
  <c r="AC767" i="10"/>
  <c r="AC149" i="10"/>
  <c r="AC145" i="10"/>
  <c r="AC477" i="10"/>
  <c r="N544" i="10"/>
  <c r="R754" i="10"/>
  <c r="AC290" i="10"/>
  <c r="N580" i="10"/>
  <c r="N641" i="10"/>
  <c r="AC647" i="10"/>
  <c r="AC646" i="10" s="1"/>
  <c r="AC174" i="10"/>
  <c r="AC182" i="10"/>
  <c r="L716" i="10"/>
  <c r="AC720" i="10"/>
  <c r="AC157" i="10"/>
  <c r="AC159" i="10"/>
  <c r="AC552" i="10"/>
  <c r="D552" i="10" s="1"/>
  <c r="N551" i="10"/>
  <c r="AC642" i="10"/>
  <c r="D642" i="10" s="1"/>
  <c r="AC329" i="10"/>
  <c r="AC792" i="10"/>
  <c r="D792" i="10" s="1"/>
  <c r="AC618" i="10"/>
  <c r="AC631" i="10"/>
  <c r="N630" i="10"/>
  <c r="AC780" i="10"/>
  <c r="AC128" i="10"/>
  <c r="AC164" i="10"/>
  <c r="AC475" i="10"/>
  <c r="D475" i="10" s="1"/>
  <c r="AC713" i="10"/>
  <c r="AC543" i="10"/>
  <c r="AC542" i="10" s="1"/>
  <c r="AC388" i="10"/>
  <c r="AC387" i="10" s="1"/>
  <c r="AC516" i="10"/>
  <c r="AC562" i="10"/>
  <c r="AC561" i="10" s="1"/>
  <c r="N561" i="10"/>
  <c r="AC769" i="10"/>
  <c r="AC768" i="10" s="1"/>
  <c r="N768" i="10"/>
  <c r="AC590" i="10"/>
  <c r="AC708" i="10"/>
  <c r="L707" i="10"/>
  <c r="N819" i="10"/>
  <c r="AC717" i="10"/>
  <c r="AC789" i="10"/>
  <c r="D789" i="10" s="1"/>
  <c r="N790" i="10"/>
  <c r="AC798" i="10"/>
  <c r="D798" i="10" s="1"/>
  <c r="T796" i="10"/>
  <c r="T665" i="10" s="1"/>
  <c r="AC640" i="10"/>
  <c r="D640" i="10" s="1"/>
  <c r="N810" i="10"/>
  <c r="AC811" i="10"/>
  <c r="D811" i="10" s="1"/>
  <c r="AC818" i="10"/>
  <c r="N817" i="10"/>
  <c r="AC466" i="10"/>
  <c r="D466" i="10" s="1"/>
  <c r="AC469" i="10"/>
  <c r="AC712" i="10"/>
  <c r="AC534" i="10"/>
  <c r="AC222" i="10"/>
  <c r="N263" i="10"/>
  <c r="AC306" i="10"/>
  <c r="D306" i="10" s="1"/>
  <c r="N307" i="10"/>
  <c r="AC784" i="10"/>
  <c r="AC134" i="10"/>
  <c r="AC711" i="10"/>
  <c r="D711" i="10" s="1"/>
  <c r="AC242" i="10"/>
  <c r="N241" i="10"/>
  <c r="AC310" i="10"/>
  <c r="AC169" i="10"/>
  <c r="D169" i="10" s="1"/>
  <c r="AC161" i="10"/>
  <c r="AC168" i="10"/>
  <c r="AC473" i="10"/>
  <c r="D473" i="10" s="1"/>
  <c r="N831" i="10"/>
  <c r="AC508" i="10"/>
  <c r="D508" i="10" s="1"/>
  <c r="AC736" i="10"/>
  <c r="AC160" i="10"/>
  <c r="AC167" i="10"/>
  <c r="AC545" i="10"/>
  <c r="AC544" i="10" s="1"/>
  <c r="AC550" i="10"/>
  <c r="AC549" i="10" s="1"/>
  <c r="AC654" i="10"/>
  <c r="AC653" i="10" s="1"/>
  <c r="AC832" i="10"/>
  <c r="D832" i="10" s="1"/>
  <c r="AC200" i="10"/>
  <c r="AC208" i="10"/>
  <c r="AC225" i="10"/>
  <c r="AC506" i="10"/>
  <c r="AC507" i="10"/>
  <c r="D525" i="10"/>
  <c r="N829" i="10"/>
  <c r="AC456" i="10"/>
  <c r="N702" i="10"/>
  <c r="AC735" i="10"/>
  <c r="N740" i="10"/>
  <c r="AC738" i="10"/>
  <c r="N575" i="10"/>
  <c r="AC619" i="10"/>
  <c r="AC317" i="10"/>
  <c r="AC316" i="10" s="1"/>
  <c r="AC773" i="10"/>
  <c r="AC772" i="10" s="1"/>
  <c r="AC476" i="10"/>
  <c r="D476" i="10" s="1"/>
  <c r="AC328" i="10"/>
  <c r="D328" i="10" s="1"/>
  <c r="AC605" i="10"/>
  <c r="D605" i="10" s="1"/>
  <c r="AC710" i="10"/>
  <c r="N707" i="10"/>
  <c r="AC281" i="10"/>
  <c r="D281" i="10" s="1"/>
  <c r="AC282" i="10"/>
  <c r="AC579" i="10"/>
  <c r="AC381" i="10"/>
  <c r="AC645" i="10"/>
  <c r="AC644" i="10" s="1"/>
  <c r="AC822" i="10"/>
  <c r="AC821" i="10" s="1"/>
  <c r="AC172" i="10"/>
  <c r="AC189" i="10"/>
  <c r="AC175" i="10"/>
  <c r="AC177" i="10"/>
  <c r="AC179" i="10"/>
  <c r="AC181" i="10"/>
  <c r="N716" i="10"/>
  <c r="AC718" i="10"/>
  <c r="D718" i="10" s="1"/>
  <c r="AC320" i="10"/>
  <c r="D320" i="10" s="1"/>
  <c r="AC612" i="10"/>
  <c r="N610" i="10"/>
  <c r="AC791" i="10"/>
  <c r="D791" i="10" s="1"/>
  <c r="AC801" i="10"/>
  <c r="D801" i="10" s="1"/>
  <c r="AC587" i="10"/>
  <c r="AC344" i="10"/>
  <c r="N821" i="10"/>
  <c r="AC635" i="10"/>
  <c r="AC560" i="10"/>
  <c r="AC559" i="10" s="1"/>
  <c r="AC596" i="10"/>
  <c r="AC595" i="10" s="1"/>
  <c r="AC719" i="10"/>
  <c r="AC600" i="10"/>
  <c r="AC599" i="10" s="1"/>
  <c r="AC799" i="10"/>
  <c r="N796" i="10"/>
  <c r="AC356" i="10"/>
  <c r="D356" i="10" s="1"/>
  <c r="N559" i="10"/>
  <c r="N595" i="10"/>
  <c r="AC474" i="10"/>
  <c r="D474" i="10" s="1"/>
  <c r="AC510" i="10"/>
  <c r="G268" i="10"/>
  <c r="AC130" i="10"/>
  <c r="AC137" i="10"/>
  <c r="AC472" i="10"/>
  <c r="D472" i="10" s="1"/>
  <c r="AC538" i="10"/>
  <c r="AC244" i="10"/>
  <c r="N243" i="10"/>
  <c r="AC383" i="10"/>
  <c r="AC382" i="10" s="1"/>
  <c r="N787" i="10"/>
  <c r="G796" i="10"/>
  <c r="G665" i="10" s="1"/>
  <c r="N782" i="10"/>
  <c r="AC148" i="10"/>
  <c r="AC150" i="10"/>
  <c r="AC152" i="10"/>
  <c r="AC162" i="10"/>
  <c r="AC470" i="10"/>
  <c r="AC133" i="10"/>
  <c r="AC535" i="10"/>
  <c r="AC554" i="10"/>
  <c r="D554" i="10" s="1"/>
  <c r="AC751" i="10"/>
  <c r="AC750" i="10" s="1"/>
  <c r="AC512" i="10"/>
  <c r="D512" i="10" s="1"/>
  <c r="AC758" i="10"/>
  <c r="AC658" i="10"/>
  <c r="AC657" i="10" s="1"/>
  <c r="AC511" i="10"/>
  <c r="AC232" i="10"/>
  <c r="E542" i="10"/>
  <c r="E400" i="10" s="1"/>
  <c r="AC394" i="10"/>
  <c r="AC224" i="10"/>
  <c r="AC515" i="10"/>
  <c r="AC229" i="10"/>
  <c r="AC513" i="10"/>
  <c r="AC521" i="10"/>
  <c r="AC731" i="10"/>
  <c r="N734" i="10"/>
  <c r="AC455" i="10"/>
  <c r="AC457" i="10"/>
  <c r="AC568" i="10"/>
  <c r="AC570" i="10"/>
  <c r="AC531" i="10"/>
  <c r="D531" i="10" s="1"/>
  <c r="AC727" i="10"/>
  <c r="N737" i="10"/>
  <c r="AC739" i="10"/>
  <c r="AC745" i="10"/>
  <c r="AC744" i="10" s="1"/>
  <c r="R702" i="10"/>
  <c r="AC703" i="10"/>
  <c r="AC705" i="10"/>
  <c r="AC273" i="10"/>
  <c r="AC279" i="10"/>
  <c r="N785" i="10"/>
  <c r="AC786" i="10"/>
  <c r="AC730" i="10"/>
  <c r="N597" i="10"/>
  <c r="N726" i="10"/>
  <c r="AC603" i="10" l="1"/>
  <c r="AC207" i="10"/>
  <c r="U400" i="10"/>
  <c r="D638" i="10"/>
  <c r="N400" i="10"/>
  <c r="D534" i="10"/>
  <c r="CH534" i="10" s="1"/>
  <c r="AC533" i="10"/>
  <c r="CH547" i="10"/>
  <c r="D546" i="10"/>
  <c r="CH546" i="10" s="1"/>
  <c r="AC529" i="10"/>
  <c r="AC463" i="10"/>
  <c r="D492" i="10"/>
  <c r="AC491" i="10"/>
  <c r="D604" i="10"/>
  <c r="D603" i="10" s="1"/>
  <c r="AC454" i="10"/>
  <c r="D506" i="10"/>
  <c r="CH506" i="10" s="1"/>
  <c r="AC505" i="10"/>
  <c r="D524" i="10"/>
  <c r="D523" i="10" s="1"/>
  <c r="AC523" i="10"/>
  <c r="D222" i="10"/>
  <c r="AC221" i="10"/>
  <c r="AC127" i="10"/>
  <c r="AC171" i="10"/>
  <c r="AC192" i="10"/>
  <c r="T20" i="10"/>
  <c r="T19" i="10" s="1"/>
  <c r="V20" i="10"/>
  <c r="V19" i="10" s="1"/>
  <c r="AD20" i="10"/>
  <c r="AD19" i="10" s="1"/>
  <c r="AA20" i="10"/>
  <c r="AA19" i="10" s="1"/>
  <c r="W20" i="10"/>
  <c r="W19" i="10" s="1"/>
  <c r="K20" i="10"/>
  <c r="K19" i="10" s="1"/>
  <c r="E20" i="10"/>
  <c r="E19" i="10" s="1"/>
  <c r="BC382" i="10"/>
  <c r="G20" i="10"/>
  <c r="G19" i="10" s="1"/>
  <c r="P20" i="10"/>
  <c r="P19" i="10" s="1"/>
  <c r="I20" i="10"/>
  <c r="I19" i="10" s="1"/>
  <c r="Z20" i="10"/>
  <c r="Z19" i="10" s="1"/>
  <c r="X20" i="10"/>
  <c r="X19" i="10" s="1"/>
  <c r="Q20" i="10"/>
  <c r="Q19" i="10" s="1"/>
  <c r="AB20" i="10"/>
  <c r="AB19" i="10" s="1"/>
  <c r="J20" i="10"/>
  <c r="J19" i="10" s="1"/>
  <c r="O20" i="10"/>
  <c r="O19" i="10" s="1"/>
  <c r="H20" i="10"/>
  <c r="H19" i="10" s="1"/>
  <c r="AE20" i="10"/>
  <c r="AE19" i="10" s="1"/>
  <c r="Y20" i="10"/>
  <c r="Y19" i="10" s="1"/>
  <c r="S20" i="10"/>
  <c r="S19" i="10" s="1"/>
  <c r="F20" i="10"/>
  <c r="F19" i="10" s="1"/>
  <c r="D587" i="10"/>
  <c r="CH587" i="10" s="1"/>
  <c r="AC586" i="10"/>
  <c r="D455" i="10"/>
  <c r="R665" i="10"/>
  <c r="D602" i="10"/>
  <c r="D601" i="10" s="1"/>
  <c r="D635" i="10"/>
  <c r="AC634" i="10"/>
  <c r="D815" i="10"/>
  <c r="CH815" i="10" s="1"/>
  <c r="AC814" i="10"/>
  <c r="AC617" i="10"/>
  <c r="L665" i="10"/>
  <c r="N665" i="10"/>
  <c r="S423" i="5"/>
  <c r="U423" i="5" s="1"/>
  <c r="CH555" i="10"/>
  <c r="AC577" i="10"/>
  <c r="D231" i="10"/>
  <c r="AC230" i="10"/>
  <c r="D208" i="10"/>
  <c r="D758" i="10"/>
  <c r="CH758" i="10" s="1"/>
  <c r="D172" i="10"/>
  <c r="D216" i="10"/>
  <c r="D334" i="10"/>
  <c r="D333" i="10" s="1"/>
  <c r="D290" i="10"/>
  <c r="D289" i="10" s="1"/>
  <c r="AC289" i="10"/>
  <c r="D464" i="10"/>
  <c r="AC278" i="10"/>
  <c r="D279" i="10"/>
  <c r="D730" i="10"/>
  <c r="CH730" i="10" s="1"/>
  <c r="D273" i="10"/>
  <c r="CH273" i="10" s="1"/>
  <c r="D703" i="10"/>
  <c r="CH703" i="10" s="1"/>
  <c r="D570" i="10"/>
  <c r="CH570" i="10" s="1"/>
  <c r="D521" i="10"/>
  <c r="CH521" i="10" s="1"/>
  <c r="D515" i="10"/>
  <c r="CH515" i="10" s="1"/>
  <c r="D232" i="10"/>
  <c r="CH232" i="10" s="1"/>
  <c r="AC785" i="10"/>
  <c r="D786" i="10"/>
  <c r="D152" i="10"/>
  <c r="CH152" i="10" s="1"/>
  <c r="AC243" i="10"/>
  <c r="D244" i="10"/>
  <c r="D130" i="10"/>
  <c r="CH130" i="10" s="1"/>
  <c r="D181" i="10"/>
  <c r="CH181" i="10" s="1"/>
  <c r="D189" i="10"/>
  <c r="CH189" i="10" s="1"/>
  <c r="AC380" i="10"/>
  <c r="D381" i="10"/>
  <c r="D456" i="10"/>
  <c r="CH456" i="10" s="1"/>
  <c r="D200" i="10"/>
  <c r="CH200" i="10" s="1"/>
  <c r="D168" i="10"/>
  <c r="CH168" i="10" s="1"/>
  <c r="D134" i="10"/>
  <c r="CH134" i="10" s="1"/>
  <c r="D164" i="10"/>
  <c r="CH164" i="10" s="1"/>
  <c r="D157" i="10"/>
  <c r="CH157" i="10" s="1"/>
  <c r="D174" i="10"/>
  <c r="CH174" i="10" s="1"/>
  <c r="D149" i="10"/>
  <c r="CH149" i="10" s="1"/>
  <c r="D176" i="10"/>
  <c r="CH176" i="10" s="1"/>
  <c r="D146" i="10"/>
  <c r="CH146" i="10" s="1"/>
  <c r="D158" i="10"/>
  <c r="CH158" i="10" s="1"/>
  <c r="D348" i="10"/>
  <c r="CH348" i="10" s="1"/>
  <c r="D522" i="10"/>
  <c r="CH522" i="10" s="1"/>
  <c r="D153" i="10"/>
  <c r="CH153" i="10" s="1"/>
  <c r="D199" i="10"/>
  <c r="CH199" i="10" s="1"/>
  <c r="D129" i="10"/>
  <c r="CH129" i="10" s="1"/>
  <c r="D357" i="10"/>
  <c r="CH357" i="10" s="1"/>
  <c r="AC335" i="10"/>
  <c r="D336" i="10"/>
  <c r="D196" i="10"/>
  <c r="CH196" i="10" s="1"/>
  <c r="D156" i="10"/>
  <c r="CH156" i="10" s="1"/>
  <c r="D234" i="10"/>
  <c r="CH234" i="10" s="1"/>
  <c r="D321" i="10"/>
  <c r="CH321" i="10" s="1"/>
  <c r="D747" i="10"/>
  <c r="CH747" i="10" s="1"/>
  <c r="D769" i="10"/>
  <c r="D496" i="10"/>
  <c r="CH496" i="10" s="1"/>
  <c r="D736" i="10"/>
  <c r="CH736" i="10" s="1"/>
  <c r="D609" i="10"/>
  <c r="D583" i="10"/>
  <c r="D830" i="10"/>
  <c r="D545" i="10"/>
  <c r="D771" i="10"/>
  <c r="D818" i="10"/>
  <c r="CH818" i="10" s="1"/>
  <c r="D560" i="10"/>
  <c r="D822" i="10"/>
  <c r="D543" i="10"/>
  <c r="CH512" i="10"/>
  <c r="D133" i="10"/>
  <c r="CH133" i="10" s="1"/>
  <c r="D150" i="10"/>
  <c r="CH150" i="10" s="1"/>
  <c r="D538" i="10"/>
  <c r="CH538" i="10" s="1"/>
  <c r="AC343" i="10"/>
  <c r="D344" i="10"/>
  <c r="CH801" i="10"/>
  <c r="D179" i="10"/>
  <c r="CH179" i="10" s="1"/>
  <c r="CH476" i="10"/>
  <c r="CH832" i="10"/>
  <c r="D167" i="10"/>
  <c r="CH167" i="10" s="1"/>
  <c r="CH508" i="10"/>
  <c r="D161" i="10"/>
  <c r="CH161" i="10" s="1"/>
  <c r="CH798" i="10"/>
  <c r="D590" i="10"/>
  <c r="CH590" i="10" s="1"/>
  <c r="D128" i="10"/>
  <c r="CH795" i="10"/>
  <c r="D277" i="10"/>
  <c r="CH277" i="10" s="1"/>
  <c r="D223" i="10"/>
  <c r="CH223" i="10" s="1"/>
  <c r="CH728" i="10"/>
  <c r="CH783" i="10"/>
  <c r="AC324" i="10"/>
  <c r="D325" i="10"/>
  <c r="D144" i="10"/>
  <c r="CH144" i="10" s="1"/>
  <c r="D180" i="10"/>
  <c r="CH180" i="10" s="1"/>
  <c r="D154" i="10"/>
  <c r="CH154" i="10" s="1"/>
  <c r="AC268" i="10"/>
  <c r="D269" i="10"/>
  <c r="D131" i="10"/>
  <c r="CH131" i="10" s="1"/>
  <c r="CH704" i="10"/>
  <c r="D517" i="10"/>
  <c r="CH517" i="10" s="1"/>
  <c r="D166" i="10"/>
  <c r="CH166" i="10" s="1"/>
  <c r="AC351" i="10"/>
  <c r="D352" i="10"/>
  <c r="CH498" i="10"/>
  <c r="D194" i="10"/>
  <c r="CH194" i="10" s="1"/>
  <c r="D209" i="10"/>
  <c r="CH209" i="10" s="1"/>
  <c r="AC261" i="10"/>
  <c r="D262" i="10"/>
  <c r="AC307" i="10"/>
  <c r="D308" i="10"/>
  <c r="CH724" i="10"/>
  <c r="AC349" i="10"/>
  <c r="D350" i="10"/>
  <c r="D738" i="10"/>
  <c r="CH738" i="10" s="1"/>
  <c r="D509" i="10"/>
  <c r="CH509" i="10" s="1"/>
  <c r="D643" i="10"/>
  <c r="CH643" i="10" s="1"/>
  <c r="D649" i="10"/>
  <c r="D745" i="10"/>
  <c r="D513" i="10"/>
  <c r="CH513" i="10" s="1"/>
  <c r="D654" i="10"/>
  <c r="D784" i="10"/>
  <c r="CH784" i="10" s="1"/>
  <c r="D631" i="10"/>
  <c r="D720" i="10"/>
  <c r="CH720" i="10" s="1"/>
  <c r="D824" i="10"/>
  <c r="D816" i="10"/>
  <c r="CH816" i="10" s="1"/>
  <c r="D658" i="10"/>
  <c r="D535" i="10"/>
  <c r="CH535" i="10" s="1"/>
  <c r="D721" i="10"/>
  <c r="CH721" i="10" s="1"/>
  <c r="D224" i="10"/>
  <c r="CH224" i="10" s="1"/>
  <c r="CH531" i="10"/>
  <c r="D458" i="10"/>
  <c r="CH458" i="10" s="1"/>
  <c r="D229" i="10"/>
  <c r="AC393" i="10"/>
  <c r="D394" i="10"/>
  <c r="D148" i="10"/>
  <c r="CH148" i="10" s="1"/>
  <c r="D383" i="10"/>
  <c r="D382" i="10" s="1"/>
  <c r="CH472" i="10"/>
  <c r="CH791" i="10"/>
  <c r="CH718" i="10"/>
  <c r="D177" i="10"/>
  <c r="CH177" i="10" s="1"/>
  <c r="D282" i="10"/>
  <c r="CH282" i="10" s="1"/>
  <c r="D225" i="10"/>
  <c r="CH225" i="10" s="1"/>
  <c r="D160" i="10"/>
  <c r="CH160" i="10" s="1"/>
  <c r="D242" i="10"/>
  <c r="CH242" i="10" s="1"/>
  <c r="CH466" i="10"/>
  <c r="CH792" i="10"/>
  <c r="D331" i="10"/>
  <c r="CH331" i="10" s="1"/>
  <c r="CH729" i="10"/>
  <c r="AC385" i="10"/>
  <c r="D386" i="10"/>
  <c r="D173" i="10"/>
  <c r="CH173" i="10" s="1"/>
  <c r="CH569" i="10"/>
  <c r="D272" i="10"/>
  <c r="CH272" i="10" s="1"/>
  <c r="AC311" i="10"/>
  <c r="D312" i="10"/>
  <c r="CH715" i="10"/>
  <c r="AC263" i="10"/>
  <c r="D264" i="10"/>
  <c r="D147" i="10"/>
  <c r="CH147" i="10" s="1"/>
  <c r="D193" i="10"/>
  <c r="D252" i="10"/>
  <c r="CH252" i="10" s="1"/>
  <c r="D155" i="10"/>
  <c r="CH155" i="10" s="1"/>
  <c r="CH781" i="10"/>
  <c r="D163" i="10"/>
  <c r="CH163" i="10" s="1"/>
  <c r="CH741" i="10"/>
  <c r="D197" i="10"/>
  <c r="CH197" i="10" s="1"/>
  <c r="CH616" i="10"/>
  <c r="CH714" i="10"/>
  <c r="CH797" i="10"/>
  <c r="D568" i="10"/>
  <c r="CH568" i="10" s="1"/>
  <c r="D735" i="10"/>
  <c r="CH735" i="10" s="1"/>
  <c r="D708" i="10"/>
  <c r="CH708" i="10" s="1"/>
  <c r="D469" i="10"/>
  <c r="CH469" i="10" s="1"/>
  <c r="D799" i="10"/>
  <c r="CH799" i="10" s="1"/>
  <c r="D494" i="10"/>
  <c r="CH494" i="10" s="1"/>
  <c r="D600" i="10"/>
  <c r="D493" i="10"/>
  <c r="CH493" i="10" s="1"/>
  <c r="CH462" i="10"/>
  <c r="D742" i="10"/>
  <c r="CH742" i="10" s="1"/>
  <c r="D727" i="10"/>
  <c r="CH727" i="10" s="1"/>
  <c r="D510" i="10"/>
  <c r="CH510" i="10" s="1"/>
  <c r="D751" i="10"/>
  <c r="D596" i="10"/>
  <c r="D803" i="10"/>
  <c r="CH803" i="10" s="1"/>
  <c r="D826" i="10"/>
  <c r="D578" i="10"/>
  <c r="D514" i="10"/>
  <c r="CH514" i="10" s="1"/>
  <c r="D749" i="10"/>
  <c r="CH749" i="10" s="1"/>
  <c r="D712" i="10"/>
  <c r="CH712" i="10" s="1"/>
  <c r="D467" i="10"/>
  <c r="CH467" i="10" s="1"/>
  <c r="D593" i="10"/>
  <c r="D809" i="10"/>
  <c r="D647" i="10"/>
  <c r="D619" i="10"/>
  <c r="CH619" i="10" s="1"/>
  <c r="D755" i="10"/>
  <c r="CH755" i="10" s="1"/>
  <c r="D713" i="10"/>
  <c r="CH713" i="10" s="1"/>
  <c r="D717" i="10"/>
  <c r="CH717" i="10" s="1"/>
  <c r="D457" i="10"/>
  <c r="CH457" i="10" s="1"/>
  <c r="D219" i="10"/>
  <c r="CH219" i="10" s="1"/>
  <c r="CH554" i="10"/>
  <c r="D162" i="10"/>
  <c r="CH162" i="10" s="1"/>
  <c r="D137" i="10"/>
  <c r="CH137" i="10" s="1"/>
  <c r="CH474" i="10"/>
  <c r="D175" i="10"/>
  <c r="CH175" i="10" s="1"/>
  <c r="CH605" i="10"/>
  <c r="D317" i="10"/>
  <c r="D316" i="10" s="1"/>
  <c r="CH473" i="10"/>
  <c r="AC309" i="10"/>
  <c r="D310" i="10"/>
  <c r="CH711" i="10"/>
  <c r="D388" i="10"/>
  <c r="D387" i="10" s="1"/>
  <c r="CH475" i="10"/>
  <c r="D329" i="10"/>
  <c r="CH329" i="10" s="1"/>
  <c r="D159" i="10"/>
  <c r="CH159" i="10" s="1"/>
  <c r="D182" i="10"/>
  <c r="CH182" i="10" s="1"/>
  <c r="D145" i="10"/>
  <c r="CH145" i="10" s="1"/>
  <c r="CH723" i="10"/>
  <c r="CH471" i="10"/>
  <c r="D178" i="10"/>
  <c r="CH178" i="10" s="1"/>
  <c r="CH805" i="10"/>
  <c r="CH588" i="10"/>
  <c r="CH611" i="10"/>
  <c r="AC245" i="10"/>
  <c r="D246" i="10"/>
  <c r="D651" i="10"/>
  <c r="D650" i="10" s="1"/>
  <c r="CH571" i="10"/>
  <c r="D198" i="10"/>
  <c r="CH198" i="10" s="1"/>
  <c r="D165" i="10"/>
  <c r="CH165" i="10" s="1"/>
  <c r="CH497" i="10"/>
  <c r="D138" i="10"/>
  <c r="CH138" i="10" s="1"/>
  <c r="CH572" i="10"/>
  <c r="D233" i="10"/>
  <c r="CH233" i="10" s="1"/>
  <c r="D132" i="10"/>
  <c r="CH132" i="10" s="1"/>
  <c r="CH777" i="10"/>
  <c r="D366" i="10"/>
  <c r="CH788" i="10"/>
  <c r="D136" i="10"/>
  <c r="CH136" i="10" s="1"/>
  <c r="D195" i="10"/>
  <c r="CH499" i="10"/>
  <c r="CH778" i="10"/>
  <c r="D330" i="10"/>
  <c r="CH330" i="10" s="1"/>
  <c r="D705" i="10"/>
  <c r="CH705" i="10" s="1"/>
  <c r="D733" i="10"/>
  <c r="CH733" i="10" s="1"/>
  <c r="D516" i="10"/>
  <c r="CH516" i="10" s="1"/>
  <c r="D753" i="10"/>
  <c r="D536" i="10"/>
  <c r="CH536" i="10" s="1"/>
  <c r="D477" i="10"/>
  <c r="CH477" i="10" s="1"/>
  <c r="D465" i="10"/>
  <c r="CH465" i="10" s="1"/>
  <c r="D780" i="10"/>
  <c r="CH780" i="10" s="1"/>
  <c r="D636" i="10"/>
  <c r="CH636" i="10" s="1"/>
  <c r="D794" i="10"/>
  <c r="CH794" i="10" s="1"/>
  <c r="D722" i="10"/>
  <c r="CH722" i="10" s="1"/>
  <c r="D500" i="10"/>
  <c r="CH500" i="10" s="1"/>
  <c r="D645" i="10"/>
  <c r="D739" i="10"/>
  <c r="CH739" i="10" s="1"/>
  <c r="D530" i="10"/>
  <c r="D748" i="10"/>
  <c r="CH748" i="10" s="1"/>
  <c r="D470" i="10"/>
  <c r="CH470" i="10" s="1"/>
  <c r="D773" i="10"/>
  <c r="D767" i="10"/>
  <c r="CH767" i="10" s="1"/>
  <c r="D800" i="10"/>
  <c r="CH800" i="10" s="1"/>
  <c r="D612" i="10"/>
  <c r="CH612" i="10" s="1"/>
  <c r="D719" i="10"/>
  <c r="CH719" i="10" s="1"/>
  <c r="D706" i="10"/>
  <c r="CH706" i="10" s="1"/>
  <c r="D731" i="10"/>
  <c r="CH731" i="10" s="1"/>
  <c r="D507" i="10"/>
  <c r="D709" i="10"/>
  <c r="CH709" i="10" s="1"/>
  <c r="D562" i="10"/>
  <c r="D618" i="10"/>
  <c r="D495" i="10"/>
  <c r="CH495" i="10" s="1"/>
  <c r="D725" i="10"/>
  <c r="CH725" i="10" s="1"/>
  <c r="D732" i="10"/>
  <c r="CH732" i="10" s="1"/>
  <c r="D511" i="10"/>
  <c r="CH511" i="10" s="1"/>
  <c r="D550" i="10"/>
  <c r="D710" i="10"/>
  <c r="CH710" i="10" s="1"/>
  <c r="D779" i="10"/>
  <c r="CH779" i="10" s="1"/>
  <c r="D579" i="10"/>
  <c r="CH579" i="10" s="1"/>
  <c r="CH627" i="10"/>
  <c r="D597" i="10"/>
  <c r="CH598" i="10"/>
  <c r="D655" i="10"/>
  <c r="CH656" i="10"/>
  <c r="D819" i="10"/>
  <c r="CH820" i="10"/>
  <c r="D575" i="10"/>
  <c r="CH576" i="10"/>
  <c r="D756" i="10"/>
  <c r="CH757" i="10"/>
  <c r="D580" i="10"/>
  <c r="CH581" i="10"/>
  <c r="D573" i="10"/>
  <c r="CH574" i="10"/>
  <c r="D378" i="10"/>
  <c r="CH379" i="10"/>
  <c r="D827" i="10"/>
  <c r="CH828" i="10"/>
  <c r="D563" i="10"/>
  <c r="CH564" i="10"/>
  <c r="CH21" i="10"/>
  <c r="CH35" i="10"/>
  <c r="AC638" i="10"/>
  <c r="AC519" i="10"/>
  <c r="AC355" i="10"/>
  <c r="AC327" i="10"/>
  <c r="CH537" i="10"/>
  <c r="AC641" i="10"/>
  <c r="AC280" i="10"/>
  <c r="AC372" i="10"/>
  <c r="AC270" i="10"/>
  <c r="AC319" i="10"/>
  <c r="AC250" i="10"/>
  <c r="AC597" i="10"/>
  <c r="AC827" i="10"/>
  <c r="AC819" i="10"/>
  <c r="AC787" i="10"/>
  <c r="AC378" i="10"/>
  <c r="AC573" i="10"/>
  <c r="AC615" i="10"/>
  <c r="AC347" i="10"/>
  <c r="AC756" i="10"/>
  <c r="AC655" i="10"/>
  <c r="AC580" i="10"/>
  <c r="AC746" i="10"/>
  <c r="AC575" i="10"/>
  <c r="AC740" i="10"/>
  <c r="CH639" i="10"/>
  <c r="CH525" i="10"/>
  <c r="D831" i="10"/>
  <c r="D804" i="10"/>
  <c r="D615" i="10"/>
  <c r="AC702" i="10"/>
  <c r="AC610" i="10"/>
  <c r="AC806" i="10"/>
  <c r="AC754" i="10"/>
  <c r="AC766" i="10"/>
  <c r="AC790" i="10"/>
  <c r="AC774" i="10"/>
  <c r="AC737" i="10"/>
  <c r="AC734" i="10"/>
  <c r="AC276" i="10"/>
  <c r="AC793" i="10"/>
  <c r="AC802" i="10"/>
  <c r="AC782" i="10"/>
  <c r="AC804" i="10"/>
  <c r="AC796" i="10"/>
  <c r="AC305" i="10"/>
  <c r="AC707" i="10"/>
  <c r="AC551" i="10"/>
  <c r="D790" i="10"/>
  <c r="AC241" i="10"/>
  <c r="AC776" i="10"/>
  <c r="AC831" i="10"/>
  <c r="AC810" i="10"/>
  <c r="AC817" i="10"/>
  <c r="AC630" i="10"/>
  <c r="AC726" i="10"/>
  <c r="AC553" i="10"/>
  <c r="D553" i="10"/>
  <c r="AC567" i="10"/>
  <c r="AC228" i="10"/>
  <c r="AC716" i="10"/>
  <c r="CH631" i="10" l="1"/>
  <c r="D630" i="10"/>
  <c r="CH630" i="10" s="1"/>
  <c r="CH524" i="10"/>
  <c r="D454" i="10"/>
  <c r="AC400" i="10"/>
  <c r="D641" i="10"/>
  <c r="CH641" i="10" s="1"/>
  <c r="D491" i="10"/>
  <c r="CH491" i="10" s="1"/>
  <c r="D617" i="10"/>
  <c r="CH617" i="10" s="1"/>
  <c r="CH530" i="10"/>
  <c r="D529" i="10"/>
  <c r="CH529" i="10" s="1"/>
  <c r="CH604" i="10"/>
  <c r="D634" i="10"/>
  <c r="CH634" i="10" s="1"/>
  <c r="D463" i="10"/>
  <c r="CH463" i="10" s="1"/>
  <c r="D505" i="10"/>
  <c r="D533" i="10"/>
  <c r="D215" i="10"/>
  <c r="CH215" i="10" s="1"/>
  <c r="D171" i="10"/>
  <c r="D192" i="10"/>
  <c r="D207" i="10"/>
  <c r="CH207" i="10" s="1"/>
  <c r="D280" i="10"/>
  <c r="D230" i="10"/>
  <c r="D270" i="10"/>
  <c r="D796" i="10"/>
  <c r="CH796" i="10" s="1"/>
  <c r="D127" i="10"/>
  <c r="D250" i="10"/>
  <c r="CH250" i="10" s="1"/>
  <c r="CH229" i="10"/>
  <c r="D228" i="10"/>
  <c r="CH228" i="10" s="1"/>
  <c r="D221" i="10"/>
  <c r="CH221" i="10" s="1"/>
  <c r="M20" i="10"/>
  <c r="M19" i="10" s="1"/>
  <c r="CH651" i="10"/>
  <c r="R20" i="10"/>
  <c r="R19" i="10" s="1"/>
  <c r="L20" i="10"/>
  <c r="L19" i="10" s="1"/>
  <c r="U20" i="10"/>
  <c r="U19" i="10" s="1"/>
  <c r="N20" i="10"/>
  <c r="N19" i="10" s="1"/>
  <c r="D586" i="10"/>
  <c r="CH455" i="10"/>
  <c r="D814" i="10"/>
  <c r="CH814" i="10" s="1"/>
  <c r="CH618" i="10"/>
  <c r="CH583" i="10"/>
  <c r="D582" i="10"/>
  <c r="CH582" i="10" s="1"/>
  <c r="AC665" i="10"/>
  <c r="S422" i="5"/>
  <c r="U422" i="5" s="1"/>
  <c r="CH578" i="10"/>
  <c r="D577" i="10"/>
  <c r="CH577" i="10" s="1"/>
  <c r="CH366" i="10"/>
  <c r="D365" i="10"/>
  <c r="CH193" i="10"/>
  <c r="CH383" i="10"/>
  <c r="D610" i="10"/>
  <c r="CH610" i="10" s="1"/>
  <c r="D754" i="10"/>
  <c r="CH754" i="10" s="1"/>
  <c r="D734" i="10"/>
  <c r="CH734" i="10" s="1"/>
  <c r="D740" i="10"/>
  <c r="CH740" i="10" s="1"/>
  <c r="CH128" i="10"/>
  <c r="D782" i="10"/>
  <c r="CH782" i="10" s="1"/>
  <c r="D766" i="10"/>
  <c r="CH766" i="10" s="1"/>
  <c r="D817" i="10"/>
  <c r="CH817" i="10" s="1"/>
  <c r="D702" i="10"/>
  <c r="CH790" i="10"/>
  <c r="D746" i="10"/>
  <c r="CH746" i="10" s="1"/>
  <c r="D707" i="10"/>
  <c r="CH707" i="10" s="1"/>
  <c r="D737" i="10"/>
  <c r="CH737" i="10" s="1"/>
  <c r="D802" i="10"/>
  <c r="CH802" i="10" s="1"/>
  <c r="D716" i="10"/>
  <c r="CH716" i="10" s="1"/>
  <c r="D726" i="10"/>
  <c r="CH726" i="10" s="1"/>
  <c r="D241" i="10"/>
  <c r="CH241" i="10" s="1"/>
  <c r="D793" i="10"/>
  <c r="CH793" i="10" s="1"/>
  <c r="D567" i="10"/>
  <c r="CH567" i="10" s="1"/>
  <c r="D276" i="10"/>
  <c r="CH276" i="10" s="1"/>
  <c r="D347" i="10"/>
  <c r="D776" i="10"/>
  <c r="CH776" i="10" s="1"/>
  <c r="CH615" i="10"/>
  <c r="CH507" i="10"/>
  <c r="CH195" i="10"/>
  <c r="CH603" i="10"/>
  <c r="CH601" i="10"/>
  <c r="CH602" i="10"/>
  <c r="CH642" i="10"/>
  <c r="D772" i="10"/>
  <c r="CH772" i="10" s="1"/>
  <c r="CH773" i="10"/>
  <c r="D608" i="10"/>
  <c r="CH608" i="10" s="1"/>
  <c r="CH609" i="10"/>
  <c r="D750" i="10"/>
  <c r="CH750" i="10" s="1"/>
  <c r="CH751" i="10"/>
  <c r="D744" i="10"/>
  <c r="CH744" i="10" s="1"/>
  <c r="CH745" i="10"/>
  <c r="D243" i="10"/>
  <c r="CH243" i="10" s="1"/>
  <c r="CH244" i="10"/>
  <c r="D785" i="10"/>
  <c r="CH786" i="10"/>
  <c r="D268" i="10"/>
  <c r="CH269" i="10"/>
  <c r="D825" i="10"/>
  <c r="CH825" i="10" s="1"/>
  <c r="CH826" i="10"/>
  <c r="CH635" i="10"/>
  <c r="CH284" i="10"/>
  <c r="D544" i="10"/>
  <c r="CH544" i="10" s="1"/>
  <c r="CH545" i="10"/>
  <c r="D349" i="10"/>
  <c r="CH349" i="10" s="1"/>
  <c r="CH350" i="10"/>
  <c r="D335" i="10"/>
  <c r="CH335" i="10" s="1"/>
  <c r="CH336" i="10"/>
  <c r="D770" i="10"/>
  <c r="CH770" i="10" s="1"/>
  <c r="CH771" i="10"/>
  <c r="CH251" i="10"/>
  <c r="D327" i="10"/>
  <c r="CH327" i="10" s="1"/>
  <c r="CH328" i="10"/>
  <c r="CH216" i="10"/>
  <c r="CH492" i="10"/>
  <c r="CH464" i="10"/>
  <c r="D324" i="10"/>
  <c r="CH324" i="10" s="1"/>
  <c r="CH325" i="10"/>
  <c r="D646" i="10"/>
  <c r="CH646" i="10" s="1"/>
  <c r="CH647" i="10"/>
  <c r="D245" i="10"/>
  <c r="CH245" i="10" s="1"/>
  <c r="CH246" i="10"/>
  <c r="D595" i="10"/>
  <c r="CH595" i="10" s="1"/>
  <c r="CH596" i="10"/>
  <c r="CH317" i="10"/>
  <c r="D648" i="10"/>
  <c r="CH648" i="10" s="1"/>
  <c r="CH649" i="10"/>
  <c r="D542" i="10"/>
  <c r="CH542" i="10" s="1"/>
  <c r="CH543" i="10"/>
  <c r="D644" i="10"/>
  <c r="CH644" i="10" s="1"/>
  <c r="CH645" i="10"/>
  <c r="D309" i="10"/>
  <c r="CH310" i="10"/>
  <c r="D343" i="10"/>
  <c r="CH344" i="10"/>
  <c r="CH208" i="10"/>
  <c r="D774" i="10"/>
  <c r="CH774" i="10" s="1"/>
  <c r="CH775" i="10"/>
  <c r="D263" i="10"/>
  <c r="CH263" i="10" s="1"/>
  <c r="CH264" i="10"/>
  <c r="D351" i="10"/>
  <c r="CH351" i="10" s="1"/>
  <c r="CH352" i="10"/>
  <c r="D261" i="10"/>
  <c r="CH262" i="10"/>
  <c r="CH169" i="10"/>
  <c r="CH271" i="10"/>
  <c r="CH289" i="10"/>
  <c r="CH290" i="10"/>
  <c r="CH172" i="10"/>
  <c r="CH333" i="10"/>
  <c r="CH334" i="10"/>
  <c r="CH827" i="10"/>
  <c r="CH573" i="10"/>
  <c r="CH756" i="10"/>
  <c r="CH575" i="10"/>
  <c r="CH655" i="10"/>
  <c r="D559" i="10"/>
  <c r="CH559" i="10" s="1"/>
  <c r="CH560" i="10"/>
  <c r="D549" i="10"/>
  <c r="CH549" i="10" s="1"/>
  <c r="CH550" i="10"/>
  <c r="D599" i="10"/>
  <c r="CH599" i="10" s="1"/>
  <c r="CH600" i="10"/>
  <c r="D551" i="10"/>
  <c r="CH551" i="10" s="1"/>
  <c r="CH552" i="10"/>
  <c r="D305" i="10"/>
  <c r="CH305" i="10" s="1"/>
  <c r="CH306" i="10"/>
  <c r="D823" i="10"/>
  <c r="CH823" i="10" s="1"/>
  <c r="CH824" i="10"/>
  <c r="D787" i="10"/>
  <c r="CH787" i="10" s="1"/>
  <c r="CH789" i="10"/>
  <c r="D561" i="10"/>
  <c r="CH561" i="10" s="1"/>
  <c r="CH562" i="10"/>
  <c r="D653" i="10"/>
  <c r="CH653" i="10" s="1"/>
  <c r="CH654" i="10"/>
  <c r="CH804" i="10"/>
  <c r="CH387" i="10"/>
  <c r="CH388" i="10"/>
  <c r="D393" i="10"/>
  <c r="CH393" i="10" s="1"/>
  <c r="CH394" i="10"/>
  <c r="D808" i="10"/>
  <c r="CH808" i="10" s="1"/>
  <c r="CH809" i="10"/>
  <c r="D592" i="10"/>
  <c r="CH592" i="10" s="1"/>
  <c r="CH593" i="10"/>
  <c r="CH632" i="10"/>
  <c r="CH298" i="10"/>
  <c r="CH589" i="10"/>
  <c r="CH281" i="10"/>
  <c r="D519" i="10"/>
  <c r="CH519" i="10" s="1"/>
  <c r="CH520" i="10"/>
  <c r="CH553" i="10"/>
  <c r="D565" i="10"/>
  <c r="CH565" i="10" s="1"/>
  <c r="CH566" i="10"/>
  <c r="D752" i="10"/>
  <c r="CH752" i="10" s="1"/>
  <c r="CH753" i="10"/>
  <c r="D355" i="10"/>
  <c r="CH355" i="10" s="1"/>
  <c r="CH356" i="10"/>
  <c r="D385" i="10"/>
  <c r="CH385" i="10" s="1"/>
  <c r="CH386" i="10"/>
  <c r="D810" i="10"/>
  <c r="CH810" i="10" s="1"/>
  <c r="CH811" i="10"/>
  <c r="D657" i="10"/>
  <c r="CH657" i="10" s="1"/>
  <c r="CH658" i="10"/>
  <c r="CH640" i="10"/>
  <c r="D307" i="10"/>
  <c r="CH307" i="10" s="1"/>
  <c r="CH308" i="10"/>
  <c r="D806" i="10"/>
  <c r="CH806" i="10" s="1"/>
  <c r="CH807" i="10"/>
  <c r="D278" i="10"/>
  <c r="CH278" i="10" s="1"/>
  <c r="CH279" i="10"/>
  <c r="D768" i="10"/>
  <c r="CH768" i="10" s="1"/>
  <c r="CH769" i="10"/>
  <c r="CH831" i="10"/>
  <c r="D821" i="10"/>
  <c r="CH821" i="10" s="1"/>
  <c r="CH822" i="10"/>
  <c r="D380" i="10"/>
  <c r="CH380" i="10" s="1"/>
  <c r="CH381" i="10"/>
  <c r="D311" i="10"/>
  <c r="CH311" i="10" s="1"/>
  <c r="CH312" i="10"/>
  <c r="D829" i="10"/>
  <c r="CH829" i="10" s="1"/>
  <c r="CH830" i="10"/>
  <c r="D319" i="10"/>
  <c r="CH319" i="10" s="1"/>
  <c r="CH320" i="10"/>
  <c r="D372" i="10"/>
  <c r="CH373" i="10"/>
  <c r="CH222" i="10"/>
  <c r="CH231" i="10"/>
  <c r="CH563" i="10"/>
  <c r="CH378" i="10"/>
  <c r="CH580" i="10"/>
  <c r="CH812" i="10"/>
  <c r="CH819" i="10"/>
  <c r="CH597" i="10"/>
  <c r="D400" i="10" l="1"/>
  <c r="AC20" i="10"/>
  <c r="AC19" i="10" s="1"/>
  <c r="CH505" i="10"/>
  <c r="CH501" i="10"/>
  <c r="CH365" i="10"/>
  <c r="CH454" i="10"/>
  <c r="CH702" i="10"/>
  <c r="D665" i="10"/>
  <c r="S421" i="5"/>
  <c r="U421" i="5" s="1"/>
  <c r="CH270" i="10"/>
  <c r="CH343" i="10"/>
  <c r="CH280" i="10"/>
  <c r="CH347" i="10"/>
  <c r="CH192" i="10"/>
  <c r="CH309" i="10"/>
  <c r="CH316" i="10"/>
  <c r="CH268" i="10"/>
  <c r="CH127" i="10"/>
  <c r="CH230" i="10"/>
  <c r="CH372" i="10"/>
  <c r="CH261" i="10"/>
  <c r="CH171" i="10"/>
  <c r="CH638" i="10"/>
  <c r="CH586" i="10"/>
  <c r="CH785" i="10"/>
  <c r="CH523" i="10"/>
  <c r="CH533" i="10"/>
  <c r="D20" i="10" l="1"/>
  <c r="CH361" i="10"/>
  <c r="S420" i="5"/>
  <c r="U420" i="5" s="1"/>
  <c r="CH400" i="10"/>
  <c r="S813" i="5"/>
  <c r="T813" i="5"/>
  <c r="T659" i="5" s="1"/>
  <c r="T13" i="5" s="1"/>
  <c r="CH382" i="10" l="1"/>
  <c r="CH20" i="10"/>
  <c r="CH650" i="10"/>
  <c r="S419" i="5"/>
  <c r="U419" i="5" s="1"/>
  <c r="S418" i="5" l="1"/>
  <c r="U418" i="5" s="1"/>
  <c r="V13" i="5"/>
  <c r="S417" i="5" l="1"/>
  <c r="U417" i="5" s="1"/>
  <c r="U572" i="5"/>
  <c r="U573" i="5"/>
  <c r="U575" i="5"/>
  <c r="U577" i="5"/>
  <c r="U576" i="5" s="1"/>
  <c r="U769" i="5"/>
  <c r="U636" i="5"/>
  <c r="U637" i="5"/>
  <c r="U639" i="5"/>
  <c r="U641" i="5"/>
  <c r="U643" i="5"/>
  <c r="U814" i="5"/>
  <c r="U816" i="5"/>
  <c r="U818" i="5"/>
  <c r="U820" i="5"/>
  <c r="U822" i="5"/>
  <c r="U694" i="5"/>
  <c r="U661" i="5"/>
  <c r="U662" i="5"/>
  <c r="U663" i="5"/>
  <c r="U664" i="5"/>
  <c r="U665" i="5"/>
  <c r="U666" i="5"/>
  <c r="U667" i="5"/>
  <c r="U668" i="5"/>
  <c r="U669" i="5"/>
  <c r="U670" i="5"/>
  <c r="U671" i="5"/>
  <c r="U672" i="5"/>
  <c r="U673" i="5"/>
  <c r="U674" i="5"/>
  <c r="U675" i="5"/>
  <c r="U676" i="5"/>
  <c r="U677" i="5"/>
  <c r="U678" i="5"/>
  <c r="U679" i="5"/>
  <c r="U680" i="5"/>
  <c r="U681" i="5"/>
  <c r="U682" i="5"/>
  <c r="U683" i="5"/>
  <c r="U684" i="5"/>
  <c r="U685" i="5"/>
  <c r="U686" i="5"/>
  <c r="U687" i="5"/>
  <c r="U688" i="5"/>
  <c r="U689" i="5"/>
  <c r="U690" i="5"/>
  <c r="U691" i="5"/>
  <c r="U446" i="5"/>
  <c r="U692" i="5"/>
  <c r="U693" i="5"/>
  <c r="U486" i="5"/>
  <c r="U487" i="5"/>
  <c r="U488" i="5"/>
  <c r="U489" i="5"/>
  <c r="U490" i="5"/>
  <c r="U491" i="5"/>
  <c r="U492" i="5"/>
  <c r="U493" i="5"/>
  <c r="U494" i="5"/>
  <c r="U711" i="5"/>
  <c r="U712" i="5"/>
  <c r="U713" i="5"/>
  <c r="U714" i="5"/>
  <c r="U715" i="5"/>
  <c r="U716" i="5"/>
  <c r="U717" i="5"/>
  <c r="U718" i="5"/>
  <c r="U719" i="5"/>
  <c r="U594" i="5"/>
  <c r="U596" i="5"/>
  <c r="U595" i="5" s="1"/>
  <c r="U598" i="5"/>
  <c r="U597" i="5" s="1"/>
  <c r="U599" i="5"/>
  <c r="U603" i="5"/>
  <c r="U605" i="5"/>
  <c r="U606" i="5"/>
  <c r="U782" i="5"/>
  <c r="U783" i="5"/>
  <c r="U785" i="5"/>
  <c r="U786" i="5"/>
  <c r="U788" i="5"/>
  <c r="U789" i="5"/>
  <c r="U791" i="5"/>
  <c r="U792" i="5"/>
  <c r="U793" i="5"/>
  <c r="U794" i="5"/>
  <c r="U795" i="5"/>
  <c r="U797" i="5"/>
  <c r="U799" i="5"/>
  <c r="U612" i="5"/>
  <c r="U613" i="5"/>
  <c r="U622" i="5"/>
  <c r="U621" i="5" s="1"/>
  <c r="U625" i="5"/>
  <c r="U629" i="5"/>
  <c r="U630" i="5"/>
  <c r="U633" i="5"/>
  <c r="U803" i="5"/>
  <c r="U805" i="5"/>
  <c r="U809" i="5"/>
  <c r="U810" i="5"/>
  <c r="U812" i="5"/>
  <c r="U550" i="5"/>
  <c r="U551" i="5"/>
  <c r="U552" i="5"/>
  <c r="U755" i="5"/>
  <c r="U756" i="5"/>
  <c r="U757" i="5"/>
  <c r="U759" i="5"/>
  <c r="U654" i="5"/>
  <c r="U655" i="5"/>
  <c r="U657" i="5"/>
  <c r="U658" i="5"/>
  <c r="U828" i="5"/>
  <c r="U829" i="5"/>
  <c r="U831" i="5"/>
  <c r="U832" i="5"/>
  <c r="U554" i="5"/>
  <c r="U556" i="5"/>
  <c r="U761" i="5"/>
  <c r="U763" i="5"/>
  <c r="U581" i="5"/>
  <c r="U582" i="5"/>
  <c r="U771" i="5"/>
  <c r="U772" i="5"/>
  <c r="U773" i="5"/>
  <c r="U774" i="5"/>
  <c r="U775" i="5"/>
  <c r="U558" i="5"/>
  <c r="U765" i="5"/>
  <c r="U767" i="5"/>
  <c r="U610" i="5"/>
  <c r="U801" i="5"/>
  <c r="U587" i="5"/>
  <c r="U590" i="5"/>
  <c r="U777" i="5"/>
  <c r="U778" i="5"/>
  <c r="U458" i="5"/>
  <c r="U459" i="5"/>
  <c r="U460" i="5"/>
  <c r="U461" i="5"/>
  <c r="U462" i="5"/>
  <c r="U463" i="5"/>
  <c r="U464" i="5"/>
  <c r="U465" i="5"/>
  <c r="U466" i="5"/>
  <c r="U467" i="5"/>
  <c r="U468" i="5"/>
  <c r="U469" i="5"/>
  <c r="U470" i="5"/>
  <c r="U471" i="5"/>
  <c r="U702" i="5"/>
  <c r="U703" i="5"/>
  <c r="U704" i="5"/>
  <c r="U705" i="5"/>
  <c r="U706" i="5"/>
  <c r="U707" i="5"/>
  <c r="U708" i="5"/>
  <c r="U709" i="5"/>
  <c r="U528" i="5"/>
  <c r="U529" i="5"/>
  <c r="U530" i="5"/>
  <c r="U537" i="5"/>
  <c r="U539" i="5"/>
  <c r="U541" i="5"/>
  <c r="U540" i="5" s="1"/>
  <c r="U544" i="5"/>
  <c r="U546" i="5"/>
  <c r="U548" i="5"/>
  <c r="U741" i="5"/>
  <c r="U742" i="5"/>
  <c r="U743" i="5"/>
  <c r="U745" i="5"/>
  <c r="U747" i="5"/>
  <c r="U749" i="5"/>
  <c r="U751" i="5"/>
  <c r="U753" i="5"/>
  <c r="U648" i="5"/>
  <c r="U650" i="5"/>
  <c r="U652" i="5"/>
  <c r="U824" i="5"/>
  <c r="U826" i="5"/>
  <c r="U500" i="5"/>
  <c r="U501" i="5"/>
  <c r="U502" i="5"/>
  <c r="U503" i="5"/>
  <c r="U504" i="5"/>
  <c r="U505" i="5"/>
  <c r="U506" i="5"/>
  <c r="U507" i="5"/>
  <c r="U508" i="5"/>
  <c r="U509" i="5"/>
  <c r="U510" i="5"/>
  <c r="U514" i="5"/>
  <c r="U515" i="5"/>
  <c r="U518" i="5"/>
  <c r="U517" i="5" s="1"/>
  <c r="U525" i="5"/>
  <c r="U523" i="5" s="1"/>
  <c r="U721" i="5"/>
  <c r="U722" i="5"/>
  <c r="U723" i="5"/>
  <c r="U724" i="5"/>
  <c r="U725" i="5"/>
  <c r="U726" i="5"/>
  <c r="U727" i="5"/>
  <c r="U729" i="5"/>
  <c r="U730" i="5"/>
  <c r="U732" i="5"/>
  <c r="U733" i="5"/>
  <c r="U735" i="5"/>
  <c r="U736" i="5"/>
  <c r="U737" i="5"/>
  <c r="U739" i="5"/>
  <c r="U449" i="5"/>
  <c r="U450" i="5"/>
  <c r="U451" i="5"/>
  <c r="U452" i="5"/>
  <c r="U697" i="5"/>
  <c r="U698" i="5"/>
  <c r="U699" i="5"/>
  <c r="U456" i="5"/>
  <c r="U700" i="5"/>
  <c r="U562" i="5"/>
  <c r="U563" i="5"/>
  <c r="U564" i="5"/>
  <c r="U565" i="5"/>
  <c r="U566" i="5"/>
  <c r="U568" i="5"/>
  <c r="U570" i="5"/>
  <c r="U592" i="5"/>
  <c r="U780" i="5"/>
  <c r="U448" i="5" l="1"/>
  <c r="U457" i="5"/>
  <c r="U485" i="5"/>
  <c r="U499" i="5"/>
  <c r="U580" i="5"/>
  <c r="U628" i="5"/>
  <c r="U611" i="5"/>
  <c r="S416" i="5"/>
  <c r="U416" i="5" s="1"/>
  <c r="U571" i="5"/>
  <c r="U549" i="5"/>
  <c r="U591" i="5"/>
  <c r="U649" i="5"/>
  <c r="U748" i="5"/>
  <c r="U543" i="5"/>
  <c r="U586" i="5"/>
  <c r="U764" i="5"/>
  <c r="U555" i="5"/>
  <c r="U806" i="5"/>
  <c r="U796" i="5"/>
  <c r="U821" i="5"/>
  <c r="U813" i="5"/>
  <c r="U569" i="5"/>
  <c r="U825" i="5"/>
  <c r="U647" i="5"/>
  <c r="U746" i="5"/>
  <c r="U800" i="5"/>
  <c r="U559" i="5"/>
  <c r="U553" i="5"/>
  <c r="U811" i="5"/>
  <c r="U804" i="5"/>
  <c r="U819" i="5"/>
  <c r="U642" i="5"/>
  <c r="U738" i="5"/>
  <c r="U567" i="5"/>
  <c r="U823" i="5"/>
  <c r="U752" i="5"/>
  <c r="U744" i="5"/>
  <c r="U547" i="5"/>
  <c r="U538" i="5"/>
  <c r="U609" i="5"/>
  <c r="U557" i="5"/>
  <c r="U762" i="5"/>
  <c r="U758" i="5"/>
  <c r="U802" i="5"/>
  <c r="U626" i="5"/>
  <c r="U602" i="5"/>
  <c r="U593" i="5"/>
  <c r="U817" i="5"/>
  <c r="U640" i="5"/>
  <c r="U768" i="5"/>
  <c r="U574" i="5"/>
  <c r="U779" i="5"/>
  <c r="U651" i="5"/>
  <c r="U750" i="5"/>
  <c r="U545" i="5"/>
  <c r="U536" i="5"/>
  <c r="U589" i="5"/>
  <c r="U766" i="5"/>
  <c r="U760" i="5"/>
  <c r="U632" i="5"/>
  <c r="U624" i="5"/>
  <c r="U798" i="5"/>
  <c r="U815" i="5"/>
  <c r="U638" i="5"/>
  <c r="U513" i="5"/>
  <c r="U527" i="5"/>
  <c r="U731" i="5"/>
  <c r="U656" i="5"/>
  <c r="U827" i="5"/>
  <c r="U776" i="5"/>
  <c r="U808" i="5"/>
  <c r="U787" i="5"/>
  <c r="U781" i="5"/>
  <c r="U830" i="5"/>
  <c r="U754" i="5"/>
  <c r="U561" i="5"/>
  <c r="U770" i="5"/>
  <c r="U696" i="5"/>
  <c r="U740" i="5"/>
  <c r="U790" i="5"/>
  <c r="U784" i="5"/>
  <c r="U604" i="5"/>
  <c r="U710" i="5"/>
  <c r="U635" i="5"/>
  <c r="U720" i="5"/>
  <c r="U701" i="5"/>
  <c r="U653" i="5"/>
  <c r="U734" i="5"/>
  <c r="U728" i="5"/>
  <c r="S695" i="5" l="1"/>
  <c r="U695" i="5" l="1"/>
  <c r="U660" i="5" s="1"/>
  <c r="U659" i="5" s="1"/>
  <c r="S660" i="5"/>
  <c r="S659" i="5" s="1"/>
  <c r="S415" i="5"/>
  <c r="U415" i="5" s="1"/>
  <c r="C18" i="9"/>
  <c r="C20" i="9" s="1"/>
  <c r="S414" i="5" l="1"/>
  <c r="U414" i="5" s="1"/>
  <c r="C6" i="9"/>
  <c r="C8" i="9" s="1"/>
  <c r="S413" i="5" l="1"/>
  <c r="U413" i="5" s="1"/>
  <c r="S412" i="5" l="1"/>
  <c r="U412" i="5" s="1"/>
  <c r="S411" i="5" l="1"/>
  <c r="U411" i="5" s="1"/>
  <c r="S410" i="5" l="1"/>
  <c r="U410" i="5" s="1"/>
  <c r="S409" i="5" l="1"/>
  <c r="U409" i="5" s="1"/>
  <c r="S408" i="5" l="1"/>
  <c r="U408" i="5" s="1"/>
  <c r="S407" i="5" l="1"/>
  <c r="U407" i="5" s="1"/>
  <c r="S406" i="5" l="1"/>
  <c r="U406" i="5" s="1"/>
  <c r="S405" i="5" l="1"/>
  <c r="U405" i="5" s="1"/>
  <c r="S404" i="5" l="1"/>
  <c r="U404" i="5" s="1"/>
  <c r="S403" i="5" l="1"/>
  <c r="U403" i="5" s="1"/>
  <c r="S402" i="5" l="1"/>
  <c r="U402" i="5" s="1"/>
  <c r="S401" i="5" l="1"/>
  <c r="U401" i="5" s="1"/>
  <c r="S400" i="5" l="1"/>
  <c r="U400" i="5" s="1"/>
  <c r="S399" i="5" l="1"/>
  <c r="U399" i="5" s="1"/>
  <c r="S398" i="5" l="1"/>
  <c r="U398" i="5" s="1"/>
  <c r="S397" i="5" l="1"/>
  <c r="U397" i="5" s="1"/>
  <c r="S396" i="5" l="1"/>
  <c r="S395" i="5" s="1"/>
  <c r="S394" i="5" l="1"/>
  <c r="S13" i="5" s="1"/>
  <c r="U396" i="5"/>
  <c r="U395" i="5" s="1"/>
  <c r="U394" i="5" l="1"/>
  <c r="U13" i="5" s="1"/>
  <c r="CH665" i="10"/>
  <c r="CH666" i="10"/>
  <c r="D19" i="10" l="1"/>
  <c r="CH19" i="10" s="1"/>
  <c r="U837" i="5" l="1"/>
  <c r="U836" i="5" s="1"/>
  <c r="U835" i="5" s="1"/>
  <c r="U834" i="5" s="1"/>
  <c r="V837" i="5"/>
  <c r="V836" i="5" l="1"/>
  <c r="Q835" i="5"/>
  <c r="Q834" i="5" s="1"/>
  <c r="V834" i="5" s="1"/>
  <c r="V83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</authors>
  <commentList>
    <comment ref="AY42" authorId="0" shapeId="0" xr:uid="{5B84D886-AB42-4514-8CCA-1591CBFA4F3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Площадь застройки</t>
        </r>
      </text>
    </comment>
    <comment ref="AY830" authorId="0" shapeId="0" xr:uid="{8A7891E0-62A8-4DA2-836D-D4AD67668C1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Площадь застройки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</authors>
  <commentList>
    <comment ref="P22" authorId="0" shapeId="0" xr:uid="{FE99BCF6-C0BA-4067-83E5-96CEABE92514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P24" authorId="0" shapeId="0" xr:uid="{18458824-C707-4B92-BE44-8218AFBDDECF}">
      <text>
        <r>
          <rPr>
            <b/>
            <sz val="14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4"/>
            <color indexed="81"/>
            <rFont val="Tahoma"/>
            <family val="2"/>
            <charset val="204"/>
          </rPr>
          <t xml:space="preserve">
Без замечаний.</t>
        </r>
      </text>
    </comment>
    <comment ref="P37" authorId="0" shapeId="0" xr:uid="{B53EA159-1C65-405A-A0EE-27BF35680DD8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</commentList>
</comments>
</file>

<file path=xl/sharedStrings.xml><?xml version="1.0" encoding="utf-8"?>
<sst xmlns="http://schemas.openxmlformats.org/spreadsheetml/2006/main" count="79396" uniqueCount="17468">
  <si>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</si>
  <si>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</si>
  <si>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</si>
  <si>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ч.1 ст.166 Жилищного Кодекса РФ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</si>
  <si>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</si>
  <si>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</si>
  <si>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</si>
  <si>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</si>
  <si>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</si>
  <si>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</si>
  <si>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</si>
  <si>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</si>
  <si>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</si>
  <si>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</si>
  <si>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</si>
  <si>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</si>
  <si>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</si>
  <si>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</si>
  <si>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</si>
  <si>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</si>
  <si>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</si>
  <si>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</si>
  <si>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</si>
  <si>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</si>
  <si>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</si>
  <si>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</si>
  <si>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</si>
  <si>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</si>
  <si>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</si>
  <si>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</si>
  <si>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</si>
  <si>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</si>
  <si>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</si>
  <si>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</si>
  <si>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</si>
  <si>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Ковровский р-н, Клязьминский Городок с, Клязьминская ПМК ул, 20</t>
  </si>
  <si>
    <t>Итого по Клязьминское</t>
  </si>
  <si>
    <t>Ковровский р-н, Достижение п, Фабричная ул, 1а</t>
  </si>
  <si>
    <t>Итого по поселок Мелехово</t>
  </si>
  <si>
    <t>Ковровский р-н, Мелехово пгт, Школьный пер, 24</t>
  </si>
  <si>
    <t>Итого по Малыгинское</t>
  </si>
  <si>
    <t>Ковровский р-н, Малыгино п, Школьная ул, 56</t>
  </si>
  <si>
    <t>Ковровский р-н, Глебово д, Школьная ул, 24</t>
  </si>
  <si>
    <t>Ковровский р-н, Гигант п, Юбилейная ул, 65</t>
  </si>
  <si>
    <t>Ковровский р-н, Малыгино п, Школьная ул, 60</t>
  </si>
  <si>
    <t>Итого по Новосельское</t>
  </si>
  <si>
    <t>Ковровский р-н, Нерехта п, Молодежная ул, 5</t>
  </si>
  <si>
    <t>Ковровский р-н, Мелехово пгт, Советская ул, 5</t>
  </si>
  <si>
    <t>Ковровский р-н, Ручей д, Молодежная ул, 32</t>
  </si>
  <si>
    <t>Ковровский р-н, Клязьминский Городок с, Клязьминская ПМК ул, 14</t>
  </si>
  <si>
    <t>Ковровский р-н, Клязьминский Городок с, Клязьминская ПМК ул, 21</t>
  </si>
  <si>
    <t>Ковровский р-н, Первомайский п, 8</t>
  </si>
  <si>
    <t>Итого по город Судогда</t>
  </si>
  <si>
    <t>Итого по Андреевское</t>
  </si>
  <si>
    <t>Итого по Муромцевское</t>
  </si>
  <si>
    <t>Итого по Головинское</t>
  </si>
  <si>
    <t>Итого по Мошокское</t>
  </si>
  <si>
    <t>Судогда г, 2-й Первомайский пер, 3</t>
  </si>
  <si>
    <t>Судогодский р-н, Андреево п, Первомайская ул, 1</t>
  </si>
  <si>
    <t>Судогодский р-н, Муромцево п, Октябрьская ул, 9</t>
  </si>
  <si>
    <t>Судогда г, Пролетарская ул, 21</t>
  </si>
  <si>
    <t>Судогда г, Ленина ул, 9</t>
  </si>
  <si>
    <t>Судогодский р-н, Ликино с, Лесная ул, 5</t>
  </si>
  <si>
    <t>Судогодский р-н, Сойма д, Молодежная ул, 11</t>
  </si>
  <si>
    <t>Судогодский р-н, Муромцево п, Комсомольская ул, 12</t>
  </si>
  <si>
    <t>Судогда г, Гагарина ул, 12</t>
  </si>
  <si>
    <t>Судогодский р-н, Андреево п, Коммунистическая ул, 6/2</t>
  </si>
  <si>
    <t>Судогодский р-н, Головино п, Радужная ул, 10</t>
  </si>
  <si>
    <t>Судогодский р-н, Мошок с, Заводская ул, 24</t>
  </si>
  <si>
    <t>Судогодский р-н, Муромцево п, Комсомольская ул, 5</t>
  </si>
  <si>
    <t>Владимир г, 1-я Пионерская ул, 76А</t>
  </si>
  <si>
    <t>Итого по город Владимир</t>
  </si>
  <si>
    <t>Владимир г, 9 Января ул, 1</t>
  </si>
  <si>
    <t>Владимир г, Безыменского ул, 10б</t>
  </si>
  <si>
    <t>Владимир г, Белоконской ул, 10</t>
  </si>
  <si>
    <t>Владимир г, Большая Московская ул, 53</t>
  </si>
  <si>
    <t>Владимир г, Василисина ул, 13</t>
  </si>
  <si>
    <t>Владимир г, Верхняя Дуброва ул, 14</t>
  </si>
  <si>
    <t>Владимир г, Девическая ул, 2</t>
  </si>
  <si>
    <t>Владимир г, Диктора Левитана ул, 26</t>
  </si>
  <si>
    <t>Владимир г, Добросельская ул, 161б</t>
  </si>
  <si>
    <t>Владимир г, Завадского ул, 1</t>
  </si>
  <si>
    <t>Владимир г, Заклязьменский п, Зеленая ул, 16</t>
  </si>
  <si>
    <t>Владимир г, Заклязьменский п, Зеленая ул, 6</t>
  </si>
  <si>
    <t>Владимир г, Заклязьменский п, Зеленая ул, 8</t>
  </si>
  <si>
    <t>Владимир г, Заклязьменский п, Центральная ул, 2</t>
  </si>
  <si>
    <t>Владимир г, Комиссарова ул, 1</t>
  </si>
  <si>
    <t>Владимир г, Полины Осипенко ул, 5</t>
  </si>
  <si>
    <t>Владимир г, Коммунар мкр, Песочная ул, 2</t>
  </si>
  <si>
    <t>Владимир г, Краснознаменная ул, 8</t>
  </si>
  <si>
    <t>Владимир г, Крупской ул, 6А</t>
  </si>
  <si>
    <t>Владимир г, Ленина пр-кт, 11</t>
  </si>
  <si>
    <t>Владимир г, Ленина пр-кт, 22</t>
  </si>
  <si>
    <t>Владимир г, Ленина пр-кт, 26</t>
  </si>
  <si>
    <t>Владимир г, Ленина пр-кт, 28А</t>
  </si>
  <si>
    <t>Владимир г, Ленина пр-кт, 61</t>
  </si>
  <si>
    <t>Владимир г, Михайловская ул, 51</t>
  </si>
  <si>
    <t>Владимир г, Разина ул, 22</t>
  </si>
  <si>
    <t>Владимир г, Солнечная ул, 52</t>
  </si>
  <si>
    <t>Владимир г, Суздальская ул, 6А</t>
  </si>
  <si>
    <t>Владимир г, Сурикова ул, 1</t>
  </si>
  <si>
    <t>Владимир г, Сурикова ул, 12/26</t>
  </si>
  <si>
    <t>Владимир г, Тракторная ул, 5А</t>
  </si>
  <si>
    <t>Владимир г, Усти-на-Лабе ул, 14</t>
  </si>
  <si>
    <t>Владимир г, Фатьянова ул, 25</t>
  </si>
  <si>
    <t>Владимир г, Электроприборовский проезд, 3А</t>
  </si>
  <si>
    <t>Владимир г, Юбилейная ул, 2</t>
  </si>
  <si>
    <t>Владимир г, Большая Московская ул, 55</t>
  </si>
  <si>
    <t>Владимир г, 2-й Коллективный проезд, 4А</t>
  </si>
  <si>
    <t>Владимир г, 9 Января ул, 1а</t>
  </si>
  <si>
    <t>Владимир г, Алябьева ул, 15</t>
  </si>
  <si>
    <t>Владимир г, Асаткина ул, 1</t>
  </si>
  <si>
    <t>Владимир г, Асаткина ул, 13</t>
  </si>
  <si>
    <t>Владимир г, Асаткина ул, 16</t>
  </si>
  <si>
    <t>Владимир г, Асаткина ул, 4/6</t>
  </si>
  <si>
    <t>Владимир г, Асаткина ул, 28</t>
  </si>
  <si>
    <t>Владимир г, Асаткина ул, 5</t>
  </si>
  <si>
    <t>Владимир г, Безыменского ул, 18</t>
  </si>
  <si>
    <t>Владимир г, Березина ул, 2</t>
  </si>
  <si>
    <t>Владимир г, Горького ул, 100</t>
  </si>
  <si>
    <t>Владимир г, Горького ул, 105</t>
  </si>
  <si>
    <t>Владимир г, Горького ул, 58</t>
  </si>
  <si>
    <t>Владимир г, Добросельская ул, 2в</t>
  </si>
  <si>
    <t>Владимир г, Юрьевец мкр, Институтский городок, 12</t>
  </si>
  <si>
    <t>Владимир г, Юбилейная ул, 64</t>
  </si>
  <si>
    <t>Владимир г, Энергетик мкр, Энергетиков ул, 29А</t>
  </si>
  <si>
    <t>Владимир г, Электроприборовский проезд, 5</t>
  </si>
  <si>
    <t>Владимир г, Чайковского ул, 12/22</t>
  </si>
  <si>
    <t>Владимир г, Фейгина ул, 1</t>
  </si>
  <si>
    <t>Владимир г, Труда ул, 14Б</t>
  </si>
  <si>
    <t>Владимир г, Судогодское ш, 11а</t>
  </si>
  <si>
    <t>Владимир г, Строителей ул, 8А</t>
  </si>
  <si>
    <t>Владимир г, Северная ул, 15А</t>
  </si>
  <si>
    <t>Владимир г, Северная ул, 36А</t>
  </si>
  <si>
    <t>Владимир г, Растопчина ул, 33</t>
  </si>
  <si>
    <t>Владимир г, Растопчина ул, 37</t>
  </si>
  <si>
    <t>Владимир г, Поселок РТС ул, 3</t>
  </si>
  <si>
    <t>Владимир г, Оргтруд мкр, Новая ул, 9</t>
  </si>
  <si>
    <t>Владимир г, Октябрьский пр-кт, 41Б</t>
  </si>
  <si>
    <t>Владимир г, Нижняя Дуброва ул, 25</t>
  </si>
  <si>
    <t>Владимир г, МОПРа ул, 15</t>
  </si>
  <si>
    <t>Владимир г, Лермонтова ул, 28</t>
  </si>
  <si>
    <t>Владимир г, Лермонтова ул, 34а</t>
  </si>
  <si>
    <t>Владимир г, Лакина ул, 191А</t>
  </si>
  <si>
    <t>Владимир г, Кирова ул, 16</t>
  </si>
  <si>
    <t>Владимир г, Заклязьменский п, Центральная ул, 14</t>
  </si>
  <si>
    <t>Владимир г, Заклязьменский п, Зеленая ул, 10</t>
  </si>
  <si>
    <t>Владимир г, Заклязьменский п, Восточная ул, 5</t>
  </si>
  <si>
    <t>Владимир г, Заклязьменский п, Восточная ул, 3</t>
  </si>
  <si>
    <t>Владимир г, Жуковского ул, 18</t>
  </si>
  <si>
    <t>Владимир г, Алябьева ул, 21</t>
  </si>
  <si>
    <t>Владимир г, Алябьева ул, 6</t>
  </si>
  <si>
    <t>Владимир г, Алябьева ул, 8</t>
  </si>
  <si>
    <t>Владимир г, Асаткина ул, 32</t>
  </si>
  <si>
    <t>Владимир г, Асаткина ул, 6</t>
  </si>
  <si>
    <t>Владимир г, Василисина ул, 20а</t>
  </si>
  <si>
    <t>Владимир г, Вокзальная ул, 13</t>
  </si>
  <si>
    <t>Владимир г, Гастелло ул, 17</t>
  </si>
  <si>
    <t>Владимир г, Гастелло ул, 2</t>
  </si>
  <si>
    <t>Владимир г, Горького ул, 40</t>
  </si>
  <si>
    <t>Владимир г, Горького ул, 77А</t>
  </si>
  <si>
    <t>Владимир г, Завадского ул, 13</t>
  </si>
  <si>
    <t>Владимир г, Заклязьменский п, Центральная ул, 4</t>
  </si>
  <si>
    <t>Владимир г, Заклязьменский п, Центральная ул, 6</t>
  </si>
  <si>
    <t>Владимир г, Заклязьменский п, Центральная ул, 8</t>
  </si>
  <si>
    <t>Владимир г, Заклязьменский п, Центральная ул, 16</t>
  </si>
  <si>
    <t>Владимир г, Зеленая ул, 4</t>
  </si>
  <si>
    <t>Владимир г, Лакина ул, 163</t>
  </si>
  <si>
    <t>Владимир г, Лакина ул, 181</t>
  </si>
  <si>
    <t>Владимир г, Лермонтова ул, 44а</t>
  </si>
  <si>
    <t>Владимир г, Малые Ременники ул, 11А</t>
  </si>
  <si>
    <t>Владимир г, Мира ул, 38</t>
  </si>
  <si>
    <t>Владимир г, Ново-Ямская ул, 6</t>
  </si>
  <si>
    <t>Владимир г, Полины Осипенко ул, 16</t>
  </si>
  <si>
    <t>Владимир г, Разина ул, 24</t>
  </si>
  <si>
    <t>Владимир г, Северная ул, 18А</t>
  </si>
  <si>
    <t>Владимир г, Стрелецкий городок, 58</t>
  </si>
  <si>
    <t>Владимир г, Суворова ул, 2а</t>
  </si>
  <si>
    <t>Владимир г, Суздальская ул, 24</t>
  </si>
  <si>
    <t>Владимир г, Суздальская ул, 8А</t>
  </si>
  <si>
    <t>Владимир г, Суздальская ул, 8Б</t>
  </si>
  <si>
    <t>Владимир г, Тракторная ул, 38</t>
  </si>
  <si>
    <t>Владимир г, Труда ул, 1/5</t>
  </si>
  <si>
    <t>Владимир г, Усти-на-Лабе ул, 13/19</t>
  </si>
  <si>
    <t>Владимир г, Фейгина ул, 18/72</t>
  </si>
  <si>
    <t>Муром г, Владимирская ул, 3а</t>
  </si>
  <si>
    <t>Муром г, Чкалова ул, 20</t>
  </si>
  <si>
    <t>Муром г, Щербакова ул, 10</t>
  </si>
  <si>
    <t>Муром г, Осипенко ул, 9</t>
  </si>
  <si>
    <t>Муром г, Энгельса ул, 25</t>
  </si>
  <si>
    <t>Муром г, Артема ул, 29А</t>
  </si>
  <si>
    <t>Муром г, Куликова ул, 14а</t>
  </si>
  <si>
    <t>Муром г, Лакина ул, 88</t>
  </si>
  <si>
    <t>Муром г, Московская ул, 100</t>
  </si>
  <si>
    <t>Муром г, Московская ул, 102</t>
  </si>
  <si>
    <t>Муром г, Московская ул, 122</t>
  </si>
  <si>
    <t>Муром г, Октябрьская ул, 106</t>
  </si>
  <si>
    <t>Муром г, Московская ул, 48</t>
  </si>
  <si>
    <t>Муромский р-н, Муромский п, Садовая ул, 26</t>
  </si>
  <si>
    <t>Итого по округ Муром</t>
  </si>
  <si>
    <t>Муром г, Сурикова ул, 2</t>
  </si>
  <si>
    <t>Муром г, Кооперативная ул, 4</t>
  </si>
  <si>
    <t>Муром г, 30 лет Победы ул, 1</t>
  </si>
  <si>
    <t>Муром г, Кооперативная ул, 1</t>
  </si>
  <si>
    <t>Муром г, Кооперативная ул, 3</t>
  </si>
  <si>
    <t>Муром г, Кирова ул, 26</t>
  </si>
  <si>
    <t>Муром г, Московская ул, 107</t>
  </si>
  <si>
    <t>Муром г, Ковровская ул, 3</t>
  </si>
  <si>
    <t>Муром г, Коммунистическая ул, 34</t>
  </si>
  <si>
    <t>Муром г, Мечникова ул, 60</t>
  </si>
  <si>
    <t>Муром г, Льва Толстого ул, 109</t>
  </si>
  <si>
    <t>Муром г, Мечникова ул, 47</t>
  </si>
  <si>
    <t>Муром г, Московская ул, 37а</t>
  </si>
  <si>
    <t>Муром г, Московская ул, 40а</t>
  </si>
  <si>
    <t>Муромский р-н, Муромский п, Центральная ул, 24</t>
  </si>
  <si>
    <t>Муром г, Радиозаводское ш, 31</t>
  </si>
  <si>
    <t>Муром г, Спортивная ул, 14</t>
  </si>
  <si>
    <t>Муром г, Пролетарская ул, 19</t>
  </si>
  <si>
    <t>Муромский р-н, Фабрики им П.Л.Войкова п, 33</t>
  </si>
  <si>
    <t>Итого по Нагорное</t>
  </si>
  <si>
    <t>Итого по город Покров</t>
  </si>
  <si>
    <t>Итого по город Костерево</t>
  </si>
  <si>
    <t>Итого по город Петушки</t>
  </si>
  <si>
    <t>Итого по Петушинское</t>
  </si>
  <si>
    <t>Итого по Пекшинское</t>
  </si>
  <si>
    <t>Петушинский р-н, Покров г, 3 Интернационала ул, 53</t>
  </si>
  <si>
    <t>Петушинский р-н, Покров г, Школьный проезд, 4</t>
  </si>
  <si>
    <t>Петушинский р-н, Нагорный п, Владимирская ул, 4</t>
  </si>
  <si>
    <t>Петушинский р-н, Костерево г, им Серебренникова ул, 35</t>
  </si>
  <si>
    <t>Петушки г, Советская пл, 10</t>
  </si>
  <si>
    <t>Петушки г, Спортивная ул, 15</t>
  </si>
  <si>
    <t>Петушки г, Трудовая ул, 12</t>
  </si>
  <si>
    <t>Петушки г, Московская ул, 13</t>
  </si>
  <si>
    <t>Петушинский р-н, Новое Аннино д, Центральная ул, 2</t>
  </si>
  <si>
    <t>Петушинский р-н, Труд п, Профсоюзная ул, 1</t>
  </si>
  <si>
    <t>Итого по поселок Вольгинский</t>
  </si>
  <si>
    <t>Петушинский р-н, Вольгинский п, Новосеменковская ул, 29</t>
  </si>
  <si>
    <t>Петушинский р-н, Костерево г, 40 лет Октября ул, 15</t>
  </si>
  <si>
    <t>Петушки г, Маяковского ул, 23</t>
  </si>
  <si>
    <t>Петушки г, Трудовая ул, 10</t>
  </si>
  <si>
    <t>Петушинский р-н, Нагорный п, Владимирская ул, 6</t>
  </si>
  <si>
    <t>Петушинский р-н, Покров г, К.Либкнехта ул, 6</t>
  </si>
  <si>
    <t>Петушинский р-н, Покров г, Введенский п, 37</t>
  </si>
  <si>
    <t>Петушинский р-н, Нагорный п, Владимирская ул, 5</t>
  </si>
  <si>
    <t>Петушинский р-н, Санинского ДОКа п, Клубная ул, 13</t>
  </si>
  <si>
    <t>Петушинский р-н, Покров г, Октябрьская ул, 113б</t>
  </si>
  <si>
    <t>Петушинский р-н, Покров г, Фейгина ул, 1а</t>
  </si>
  <si>
    <t>Петушинский р-н, Костерево г, Ленина ул, 12</t>
  </si>
  <si>
    <t>Петушинский р-н, Вольгинский п, Старовская ул, 6</t>
  </si>
  <si>
    <t xml:space="preserve">Итого по Петушинское </t>
  </si>
  <si>
    <t>Петушинский р-н, Воспушка д, Ленина ул, 3</t>
  </si>
  <si>
    <t>Петушинский р-н, Костерево г, им Серебренникова ул, 33</t>
  </si>
  <si>
    <t>Петушки г, Московская ул, 18</t>
  </si>
  <si>
    <t>Петушки г, Советская пл, 3</t>
  </si>
  <si>
    <t>Петушки г, Советская пл, 8</t>
  </si>
  <si>
    <t>Петушки г, Советская пл, 6</t>
  </si>
  <si>
    <t>Петушки г, Фабричный проезд, 10</t>
  </si>
  <si>
    <t>Итого по Куриловское</t>
  </si>
  <si>
    <t>Собинский р-н, Курилово д, Молодежная ул, 6</t>
  </si>
  <si>
    <t>Итого по Черкутинское</t>
  </si>
  <si>
    <t>Собинский р-н, Черкутино с, Им В.А.Солоухина ул, 1</t>
  </si>
  <si>
    <t>Итого по поселок Ставрово</t>
  </si>
  <si>
    <t>Собинский р-н, Ставрово п, Садовая ул, 3</t>
  </si>
  <si>
    <t>Итого по город Лакинск</t>
  </si>
  <si>
    <t>Собинский р-н, Лакинск г, Мира ул, 101</t>
  </si>
  <si>
    <t>Собинский р-н, Лакинск г, Мира ул, 96</t>
  </si>
  <si>
    <t>Итого по город Собинка</t>
  </si>
  <si>
    <t>Собинка г, Парковая ул, 7</t>
  </si>
  <si>
    <t>Собинка г, Лакина ул, 1</t>
  </si>
  <si>
    <t>Итого по Воршинское</t>
  </si>
  <si>
    <t>Итого по Толпуховское</t>
  </si>
  <si>
    <t>Собинский р-н, Ворша с, Молодежная ул, 10</t>
  </si>
  <si>
    <t>Собинский р-н, Ворша с, Молодежная ул, 11</t>
  </si>
  <si>
    <t>Собинский р-н, Колокша п, Железнодорожная ул, 2А</t>
  </si>
  <si>
    <t>Собинский р-н, Жерехово с, Оболенского ул, 2</t>
  </si>
  <si>
    <t>Собинский р-н, Ставрово п, Советская ул, 90</t>
  </si>
  <si>
    <t>Собинский р-н, Лакинск г, Текстильщиков ул, 11</t>
  </si>
  <si>
    <t>Собинский р-н, Лакинск г, 10 Октября ул, 6</t>
  </si>
  <si>
    <t>Собинка г, Гагарина ул, 20</t>
  </si>
  <si>
    <t>Итого по Рождественское</t>
  </si>
  <si>
    <t>Собинский р-н, Ворша с, Молодежная ул, 12</t>
  </si>
  <si>
    <t>Собинский р-н, Фетинино с, Молодежная ул, 2</t>
  </si>
  <si>
    <t>Собинский р-н, Черкутино с, Им В.А.Солоухина ул, 3</t>
  </si>
  <si>
    <t>Собинский р-н, Ставрово п, Механизаторов ул, 5А</t>
  </si>
  <si>
    <t>Собинский р-н, Лакинск г, Лермонтова ул, 33</t>
  </si>
  <si>
    <t>Собинский р-н, Лакинск г, 10 Октября ул, 7</t>
  </si>
  <si>
    <t>Собинка г, Гагарина ул, 13</t>
  </si>
  <si>
    <t>Владимир г, Асаткина ул, 2Б</t>
  </si>
  <si>
    <t>Итого по город Гороховец</t>
  </si>
  <si>
    <t>Гороховец г, Гагарина ул, 5</t>
  </si>
  <si>
    <t>Гороховец г, Горького ул, 35а</t>
  </si>
  <si>
    <t>Итого по Денисовское</t>
  </si>
  <si>
    <t>Гороховец г, Краснова ул, 11</t>
  </si>
  <si>
    <t>Гороховец г, Полевая ул, 41</t>
  </si>
  <si>
    <t>Гороховец г, Мира ул, 29</t>
  </si>
  <si>
    <t>Гороховец г, Парковая ул, 60а</t>
  </si>
  <si>
    <t>Гороховец г, Кутузова ул, 15</t>
  </si>
  <si>
    <t>Итого по Куприяновское</t>
  </si>
  <si>
    <t>Гороховецкий р-н, Выезд д, Полевая ул, 4</t>
  </si>
  <si>
    <t>Гороховецкий р-н, Пролетарский п, Октябрьская ул, 4</t>
  </si>
  <si>
    <t>Гороховецкий р-н, Чулково п, Производственная ул, 2</t>
  </si>
  <si>
    <t>Гороховецкий р-н, Чулково п, Производственная ул, 3</t>
  </si>
  <si>
    <t>Гороховец г, Кирова пер, 3</t>
  </si>
  <si>
    <t>Юрьев-Польский г, Вокзальная ул, 16</t>
  </si>
  <si>
    <t>Итого по город Юрьев-Польский</t>
  </si>
  <si>
    <t>Юрьев-Польский г, Горького ул, 11</t>
  </si>
  <si>
    <t>Юрьев-Польский г, Авангардский пер, 27</t>
  </si>
  <si>
    <t>Юрьев-Польский г, Луговая ул, 17А</t>
  </si>
  <si>
    <t>Итого по Небыловское</t>
  </si>
  <si>
    <t>Юрьев-Польский р-н, Федоровское с, 74</t>
  </si>
  <si>
    <t>Юрьев-Польский р-н, Шихобалово с, 7</t>
  </si>
  <si>
    <t>Юрьев-Польский р-н, Сосновый Бор с, Центральная ул, 4</t>
  </si>
  <si>
    <t>Итого по Красносельское</t>
  </si>
  <si>
    <t>Юрьев-Польский р-н, Энтузиаст с, Центральная ул, 25</t>
  </si>
  <si>
    <t>Юрьев-Польский р-н, Небылое с, Первомайская ул, 89</t>
  </si>
  <si>
    <t>Юрьев-Польский р-н, Шихобалово с, 6</t>
  </si>
  <si>
    <t>Радужный г, 1-й кв-л, 34</t>
  </si>
  <si>
    <t>Радужный г, 3-й кв-л, 4</t>
  </si>
  <si>
    <t>Радужный г, 3-й кв-л, 19</t>
  </si>
  <si>
    <t>Радужный г, 3-й кв-л, 29</t>
  </si>
  <si>
    <t>Радужный г, 1-й кв-л, 30</t>
  </si>
  <si>
    <t>Радужный г, 1-й кв-л, 36</t>
  </si>
  <si>
    <t>Радужный г, 1-й кв-л, 33</t>
  </si>
  <si>
    <t>Радужный г, 3-й кв-л, 26</t>
  </si>
  <si>
    <t>Радужный г, 3-й кв-л, 17А</t>
  </si>
  <si>
    <t>Итого по ЗАТО город Радужный</t>
  </si>
  <si>
    <t>Итого по поселок Уршельский</t>
  </si>
  <si>
    <t>Итого по поселок Анопино</t>
  </si>
  <si>
    <t>Гусь-Хрустальный р-н, Тасинский Бор п, Центральная ул, 5</t>
  </si>
  <si>
    <t>Гусь-Хрустальный р-н, Григорьево с, Железнодорожная ул, 10</t>
  </si>
  <si>
    <t>Гусь-Хрустальный р-н, Анопино п, Чехова ул, 11</t>
  </si>
  <si>
    <t>Итого по город Курлово</t>
  </si>
  <si>
    <t>Итого по поселок Иванищи</t>
  </si>
  <si>
    <t>Гусь-Хрустальный р-н, Курлово г, ПМК ул, 12</t>
  </si>
  <si>
    <t>Гусь-Хрустальный р-н, Иванищи п, Южная ул, 2</t>
  </si>
  <si>
    <t>Итого по поселок Великодворский</t>
  </si>
  <si>
    <t>Итого по поселок Красное Эхо</t>
  </si>
  <si>
    <t>Гусь-Хрустальный р-н, Великодворский п, Песочная ул, 18</t>
  </si>
  <si>
    <t>Гусь-Хрустальный р-н, Красное Эхо п, Зеленая ул, 14</t>
  </si>
  <si>
    <t>Кольчугино г, 5 Линия Ленинского поселка ул, 5</t>
  </si>
  <si>
    <t>Кольчугино г, 5 Линия Ленинского поселка ул, 4</t>
  </si>
  <si>
    <t>Итого по город Кольчугино</t>
  </si>
  <si>
    <t>Итого по Бавленское</t>
  </si>
  <si>
    <t>Кольчугинский р-н, Бавлены п, Станционная ул, 5</t>
  </si>
  <si>
    <t>Итого по Раздольевское</t>
  </si>
  <si>
    <t>Кольчугинский р-н, Павловка д, Первая ул, 6</t>
  </si>
  <si>
    <t>Кольчугино г, Белая Речка мкр, Новая ул, 1</t>
  </si>
  <si>
    <t>Кольчугино г, Щорса ул, 16</t>
  </si>
  <si>
    <t>Итого по Кольчугино</t>
  </si>
  <si>
    <t>Кольчугино г, КИМ ул, 4</t>
  </si>
  <si>
    <t>Кольчугино г, Белая Речка мкр, Школьная ул, 13</t>
  </si>
  <si>
    <t>Кольчугино г, Ульяновская ул, 49</t>
  </si>
  <si>
    <t>Кольчугино г, Ульяновская ул, 51</t>
  </si>
  <si>
    <t>Кольчугино г, 4 Линия Ленинского поселка ул, 4</t>
  </si>
  <si>
    <t>Итого по город Камешково</t>
  </si>
  <si>
    <t>Камешково г, Молодежная ул, 7</t>
  </si>
  <si>
    <t>Камешково г, Комсомольская пл, 8</t>
  </si>
  <si>
    <t>Камешковский р-н, Новки п, Чапаева ул, 12</t>
  </si>
  <si>
    <t>Итого по Второвское</t>
  </si>
  <si>
    <t>Итого по Пенкинское</t>
  </si>
  <si>
    <t>Камешковский р-н, Второво с, Железнодорожная ул, 9</t>
  </si>
  <si>
    <t>Камешковский р-н, Гатиха с, Шоссейная ул, 5</t>
  </si>
  <si>
    <t>Итого по Новлянское</t>
  </si>
  <si>
    <t>Селивановский р-н, Новлянка д, Совхозная ул, 2</t>
  </si>
  <si>
    <t>Селивановский р-н, Копнино д, Октябрьская ул, 11</t>
  </si>
  <si>
    <t>Итого по Малышевское</t>
  </si>
  <si>
    <t>Селивановский р-н, Малышево с, Ленина ул, 5А</t>
  </si>
  <si>
    <t>Селивановский р-н, Новлянка п, Парковая ул, 11</t>
  </si>
  <si>
    <t>Селивановский р-н, Красная Ушна п, Заводская ул, 6</t>
  </si>
  <si>
    <t>Итого по Денятинское</t>
  </si>
  <si>
    <t>Итого по город Меленки</t>
  </si>
  <si>
    <t>Меленковский р-н, Папулино д, Коммунистическая ул, 11</t>
  </si>
  <si>
    <t>Меленки г, Конышева ул, 1В</t>
  </si>
  <si>
    <t>Итого по Ляховское</t>
  </si>
  <si>
    <t>Меленки г, Валентины Суздальцевой ул, 30</t>
  </si>
  <si>
    <t>Меленковский р-н, Ляхи с, Советская ул, 145</t>
  </si>
  <si>
    <t>Меленки г, Конышева ул, 1Б</t>
  </si>
  <si>
    <t>Меленки г, Академика Королева ул, 1</t>
  </si>
  <si>
    <t>Итого по город Ковров</t>
  </si>
  <si>
    <t>Ковров г, Абельмана ул, 140</t>
  </si>
  <si>
    <t>Ковров г, Бабушкина ул, 5</t>
  </si>
  <si>
    <t>Ковров г, Белинского ул, 13а</t>
  </si>
  <si>
    <t>Ковров г, Брюсова ул, 54/1</t>
  </si>
  <si>
    <t>Ковров г, Васильева ул, 18</t>
  </si>
  <si>
    <t>Ковров г, Васильева ул, 80</t>
  </si>
  <si>
    <t>Ковров г, Волго-Донская ул, 6а</t>
  </si>
  <si>
    <t>Ковров г, Восточный проезд, 29а</t>
  </si>
  <si>
    <t>Ковров г, Грибоедова ул, 11</t>
  </si>
  <si>
    <t>Ковров г, Дачная ул, 31б</t>
  </si>
  <si>
    <t>Ковров г, Дзержинского ул, 1</t>
  </si>
  <si>
    <t>Ковров г, Еловая ул, 96</t>
  </si>
  <si>
    <t>Ковров г, Зои Космодемьянской ул, 26/2</t>
  </si>
  <si>
    <t>Ковров г, Зои Космодемьянской ул, 30/1</t>
  </si>
  <si>
    <t>Ковров г, Зои Космодемьянской ул, 30/2</t>
  </si>
  <si>
    <t>Ковров г, Зои Космодемьянской ул, 32</t>
  </si>
  <si>
    <t>Ковров г, Зои Космодемьянской ул, 36</t>
  </si>
  <si>
    <t>Ковров г, Клязьменская ул, 3А</t>
  </si>
  <si>
    <t>Ковров г, Ковров-8 тер, 10</t>
  </si>
  <si>
    <t>Ковров г, Комсомольская ул, 102</t>
  </si>
  <si>
    <t>Ковров г, Летняя ул, 43</t>
  </si>
  <si>
    <t>Ковров г, Машиностроителей ул, 13</t>
  </si>
  <si>
    <t>Ковров г, Молодогвардейская ул, 8</t>
  </si>
  <si>
    <t>Ковров г, МОПРа ул, 20</t>
  </si>
  <si>
    <t>Ковров г, Моховая ул, 2</t>
  </si>
  <si>
    <t>Ковров г, Пионерская ул, 21</t>
  </si>
  <si>
    <t>Ковров г, Пролетарская ул, 14</t>
  </si>
  <si>
    <t>Ковров г, Ленина пр-кт, 16А</t>
  </si>
  <si>
    <t>Ковров г, Лизы Чайкиной ул, 40</t>
  </si>
  <si>
    <t>Ковров г, Мира пр-кт, 4</t>
  </si>
  <si>
    <t>Ковров г, Муромский проезд, 8</t>
  </si>
  <si>
    <t>Ковров г, Олега Кошевого ул, 4</t>
  </si>
  <si>
    <t>Ковров г, Першутова ул, 35/1</t>
  </si>
  <si>
    <t>Ковров г, Пугачева ул, 23а</t>
  </si>
  <si>
    <t>Ковров г, Свердлова ул, 82б</t>
  </si>
  <si>
    <t>Ковров г, Сергея Лазо ул, 6/1</t>
  </si>
  <si>
    <t>Ковров г, Советская ул, 3</t>
  </si>
  <si>
    <t>Ковров г, Сосновая ул, 26</t>
  </si>
  <si>
    <t>Ковров г, Строителей ул, 24</t>
  </si>
  <si>
    <t>Ковров г, Тимофея Павловского ул, 7</t>
  </si>
  <si>
    <t>Ковров г, Фабричный проезд, 4</t>
  </si>
  <si>
    <t>Ковров г, Федорова ул, 97</t>
  </si>
  <si>
    <t>Ковров г, Федорова ул, 101</t>
  </si>
  <si>
    <t>Ковров г, Фрунзе ул, 9</t>
  </si>
  <si>
    <t>Ковров г, Циолковского ул, 3</t>
  </si>
  <si>
    <t>Ковров г, Щорса ул, 13</t>
  </si>
  <si>
    <t>Ковров г, 3 Интернационала ул, 30</t>
  </si>
  <si>
    <t>Ковров г, Ватутина ул, 2г</t>
  </si>
  <si>
    <t>Ковров г, Волго-Донская ул, 4</t>
  </si>
  <si>
    <t>Ковров г, Еловая ул, 86/5</t>
  </si>
  <si>
    <t>Ковров г, Киркижа ул, 2</t>
  </si>
  <si>
    <t>Ковров г, Краснознаменная ул, 9</t>
  </si>
  <si>
    <t>Ковров г, Ленина пр-кт, 14</t>
  </si>
  <si>
    <t>Ковров г, Лепсе ул, 1</t>
  </si>
  <si>
    <t>Ковров г, Лопатина ул, 57</t>
  </si>
  <si>
    <t>Ковров г, Лопатина ул, 59</t>
  </si>
  <si>
    <t>Ковров г, Металлистов ул, 10</t>
  </si>
  <si>
    <t>Ковров г, МОПРа ул, 31</t>
  </si>
  <si>
    <t>Ковров г, Набережная ул, 16</t>
  </si>
  <si>
    <t>Ковров г, Октябрьская ул, 20</t>
  </si>
  <si>
    <t>Ковров г, Пионерская ул, 5</t>
  </si>
  <si>
    <t>Ковров г, Туманова ул, 18</t>
  </si>
  <si>
    <t>Ковров г, Урожайная ул, 79</t>
  </si>
  <si>
    <t>Ковров г, Щеглова ул, 60</t>
  </si>
  <si>
    <t>Ковров г, Свердлова ул, 80а</t>
  </si>
  <si>
    <t>Ковров г, Северный проезд, 12</t>
  </si>
  <si>
    <t>Ковров г, Тимофея Павловского ул, 5</t>
  </si>
  <si>
    <t>Ковров г, Еловая ул, 86/6</t>
  </si>
  <si>
    <t>Ковров г, Зои Космодемьянской ул, 1/1</t>
  </si>
  <si>
    <t>Ковров г, Летняя ул, 21</t>
  </si>
  <si>
    <t>Ковров г, Лопатина ул, 48</t>
  </si>
  <si>
    <t>Ковров г, Лопатина ул, 50</t>
  </si>
  <si>
    <t>Ковров г, Малеева ул, 4</t>
  </si>
  <si>
    <t>Ковров г, Пионерская ул, 29</t>
  </si>
  <si>
    <t>Владимир г, Василисина ул, 13а</t>
  </si>
  <si>
    <t>Вязниковский р-н, Октябрьский п, Первомайская ул, 9</t>
  </si>
  <si>
    <t>Вязниковский р-н, Лукново п, Фабричная ул, 11</t>
  </si>
  <si>
    <t>Вязники г, Ефимьево ул, 1</t>
  </si>
  <si>
    <t>Итого по город Вязники</t>
  </si>
  <si>
    <t>Вязники г, Калинина ул, 16</t>
  </si>
  <si>
    <t>Вязники г, Заготзерно ул, 3</t>
  </si>
  <si>
    <t>Вязники г, Новая ул, 7</t>
  </si>
  <si>
    <t>Вязниковский р-н, Первомайский п, Полевая ул, 8</t>
  </si>
  <si>
    <t>Вязники г, Чехова ул, 28б</t>
  </si>
  <si>
    <t>Вязники г, Дечинский мкр, 15</t>
  </si>
  <si>
    <t>Итого по Сарыевское</t>
  </si>
  <si>
    <t>Вязниковский р-н, Шустово д, Молодежная ул, 3</t>
  </si>
  <si>
    <t>Итого по Октябрьское</t>
  </si>
  <si>
    <t>Вязниковский р-н, Степанцево п, Ленина ул, 16</t>
  </si>
  <si>
    <t>Итого по Степанцевское</t>
  </si>
  <si>
    <t>Итого по Паустовское</t>
  </si>
  <si>
    <t>Вязниковский р-н, Октябрьская д, Новая ул, 1</t>
  </si>
  <si>
    <t>Итого по поселок Никологоры</t>
  </si>
  <si>
    <t>Вязниковский р-н, Ерофеево д, Профсоюзная ул, 15</t>
  </si>
  <si>
    <t>Вязниковский р-н, Шатнево д, Нагорная ул, 6</t>
  </si>
  <si>
    <t>Вязники г, Куйбышева ул, 2</t>
  </si>
  <si>
    <t>Вязники г, Антошкина ул, 22</t>
  </si>
  <si>
    <t>Вязниковский р-н, Первомайский п, Полевая ул, 6</t>
  </si>
  <si>
    <t>Вязниковский р-н, Шустово д, Центральная ул, 4</t>
  </si>
  <si>
    <t>Вязниковский р-н, Степанцево п, Ленина ул, 12</t>
  </si>
  <si>
    <t>Вязниковский р-н, Барское Татарово с, Совхозная ул, 6</t>
  </si>
  <si>
    <t>Итого по поселок Мстера</t>
  </si>
  <si>
    <t>Вязниковский р-н, Октябрьская д, Механизаторов ул, 16</t>
  </si>
  <si>
    <t>Вязниковский р-н, Никологоры п, 2-я Пролетарская ул, 21</t>
  </si>
  <si>
    <t>Вязники г, Железнодорожная ул, 23</t>
  </si>
  <si>
    <t>Вязники г, Горького ул, 100</t>
  </si>
  <si>
    <t>Вязники г, Спортивная ул, 1а</t>
  </si>
  <si>
    <t>Вязниковский р-н, Приозерный п, Пушкинская ул, 118</t>
  </si>
  <si>
    <t>Вязниковский р-н, Буторлино д, Шоссейная ул, 18</t>
  </si>
  <si>
    <t>Вязниковский р-н, Барское Татарово с, Совхозная ул, 12</t>
  </si>
  <si>
    <t>Вязниковский р-н, Октябрьская д, Молодежная ул, 4</t>
  </si>
  <si>
    <t>Вязниковский р-н, Октябрьский п, Первомайская ул, 8</t>
  </si>
  <si>
    <t>Итого по город Суздаль</t>
  </si>
  <si>
    <t>Суздаль г, Ленина ул, 74</t>
  </si>
  <si>
    <t>Суздаль г, Гоголя ул, 7</t>
  </si>
  <si>
    <t>Суздаль г, Всполье б-р, 10</t>
  </si>
  <si>
    <t>Суздальский р-н, Боголюбово п, Заводская ул, 1</t>
  </si>
  <si>
    <t>Итого по Боголюбовское</t>
  </si>
  <si>
    <t>Итого по Павловское</t>
  </si>
  <si>
    <t>Суздальский р-н, Спасское-Городище с, Центральная ул, 8</t>
  </si>
  <si>
    <t>Суздальский р-н, Новый п, Центральная ул, 32</t>
  </si>
  <si>
    <t>Итого по Селецкое</t>
  </si>
  <si>
    <t>Суздальский р-н, Боголюбово п, Западная ул, 3</t>
  </si>
  <si>
    <t>Суздальский р-н, Боголюбово п, Ленина ул, 12а</t>
  </si>
  <si>
    <t>Суздальский р-н, Спасское-Городище с, Центральная ул, 10</t>
  </si>
  <si>
    <t>Суздальский р-н, Новый п, Центральная ул, 6</t>
  </si>
  <si>
    <t>Суздальский р-н, Цибеево с, Западная ул, 1</t>
  </si>
  <si>
    <t>Итого по Новоалександровское</t>
  </si>
  <si>
    <t>Итого по город Александров</t>
  </si>
  <si>
    <t>Александров г, Горького ул, 1</t>
  </si>
  <si>
    <t>Александров г, Горького ул, 9</t>
  </si>
  <si>
    <t>Александров г, Красный Переулок ул, 25 корп. 1</t>
  </si>
  <si>
    <t>Александров г, Красный Переулок ул, 23</t>
  </si>
  <si>
    <t>Александров г, Гагарина ул, 9</t>
  </si>
  <si>
    <t>Александров г, Гагарина ул, 11</t>
  </si>
  <si>
    <t>Александров г, Ленина ул, 15</t>
  </si>
  <si>
    <t>Александров г, Революции ул, 81</t>
  </si>
  <si>
    <t>Александров г, Сосновский пер, 18</t>
  </si>
  <si>
    <t>Александров г, Фабрика Калинина ул, 15</t>
  </si>
  <si>
    <t>Александров г, Юбилейная ул, 6</t>
  </si>
  <si>
    <t>Александров г, Юбилейная ул, 16</t>
  </si>
  <si>
    <t>Александров г, Энтузиастов ул, 5</t>
  </si>
  <si>
    <t>Александровский р-н, Балакирево п, Вокзальная ул, 14</t>
  </si>
  <si>
    <t>Александровский р-н, Балакирево п, Заводская ул, 4</t>
  </si>
  <si>
    <t>Александровский р-н, Балакирево п, Совхозная ул, 5</t>
  </si>
  <si>
    <t>Александровский р-н, Балакирево п, Центральный кв-л, 4</t>
  </si>
  <si>
    <t>Александровский р-н, Карабаново г, Мира ул, 20</t>
  </si>
  <si>
    <t>Александровский р-н, Карабаново г, Пушкина ул, 25</t>
  </si>
  <si>
    <t>Александровский р-н, Струнино г, Чкалова пер, 4</t>
  </si>
  <si>
    <t>Александровский р-н, Струнино г, Заречная ул, 34</t>
  </si>
  <si>
    <t>Александровский р-н, Струнино г, Заречная ул, 38</t>
  </si>
  <si>
    <t>Александровский р-н, Струнино г, Дубки кв-л, 1</t>
  </si>
  <si>
    <t>Александровский р-н, Следнево д, Октябрьский кв-л, 5</t>
  </si>
  <si>
    <t>Итого по поселок Балакирево</t>
  </si>
  <si>
    <t>Итого по город Карабаново</t>
  </si>
  <si>
    <t>Итого по город Струнино</t>
  </si>
  <si>
    <t>Итого по Следневское</t>
  </si>
  <si>
    <t>Александров г, Институтская ул, 6 корп. 3</t>
  </si>
  <si>
    <t>Александров г, Красный Переулок ул, 7 корп. 1</t>
  </si>
  <si>
    <t>Александров г, Красный Переулок ул, 25</t>
  </si>
  <si>
    <t>Александров г, Ленина ул, 66</t>
  </si>
  <si>
    <t>Александров г, Первомайская ул, 125</t>
  </si>
  <si>
    <t>Александров г, Революции ул, 57 корп. 1</t>
  </si>
  <si>
    <t>Александров г, Терешковой ул, 6</t>
  </si>
  <si>
    <t>Александров г, Терешковой ул, 7</t>
  </si>
  <si>
    <t>Александров г, Терешковой ул, 15</t>
  </si>
  <si>
    <t>Александров г, Юбилейная ул, 4</t>
  </si>
  <si>
    <t>Александров г, Энтузиастов ул, 9</t>
  </si>
  <si>
    <t>Александровский р-н, Балакирево п, Юго-Западный кв-л, 2</t>
  </si>
  <si>
    <t>Александровский р-н, Карабаново г, Лермонтова пл, 5</t>
  </si>
  <si>
    <t>Александровский р-н, Карабаново г, Маяковского ул, 13</t>
  </si>
  <si>
    <t>Александровский р-н, Струнино г, Кирова пл, 7</t>
  </si>
  <si>
    <t>Александровский р-н, Струнино г, Заречная ул, 23</t>
  </si>
  <si>
    <t>Александровский р-н, Майский п, Первомайская ул, 24</t>
  </si>
  <si>
    <t>Александров г, Лермонтова ул, 6</t>
  </si>
  <si>
    <t>Александров г, Лермонтова ул, 1 корп. 2</t>
  </si>
  <si>
    <t>Александров г, Маяковского ул, 48 корп. 1</t>
  </si>
  <si>
    <t>Александров г, Октябрьская ул, 6</t>
  </si>
  <si>
    <t>Александров г, Охотный луг ул, 15</t>
  </si>
  <si>
    <t>Александров г, Охотный луг ул, 21</t>
  </si>
  <si>
    <t>Александров г, Советская ул, 88</t>
  </si>
  <si>
    <t>Александровский р-н, Балакирево п, Вокзальная ул, 9</t>
  </si>
  <si>
    <t>Александровский р-н, Балакирево п, Юго-Западный кв-л, 15</t>
  </si>
  <si>
    <t>Александровский р-н, Карабаново г, Лермонтова пл, 4</t>
  </si>
  <si>
    <t>Александровский р-н, Карабаново г, Маяковского ул, 14</t>
  </si>
  <si>
    <t>Александровский р-н, Струнино г, Шувалова пер, 5</t>
  </si>
  <si>
    <t>Александровский р-н, Струнино г, Больничный проезд, 12</t>
  </si>
  <si>
    <t>Итого по город Гусь-Хрустальный</t>
  </si>
  <si>
    <t>Гусь-Хрустальный г, Каховского ул, 8</t>
  </si>
  <si>
    <t>Гусь-Хрустальный г, Интернациональная ул, 24</t>
  </si>
  <si>
    <t>Гусь-Хрустальный г, 50 лет Советской Власти пр-кт, 41</t>
  </si>
  <si>
    <t>Гусь-Хрустальный г, 50 лет Советской Власти пр-кт, 45</t>
  </si>
  <si>
    <t>Гусь-Хрустальный г, Садовая ул, 65</t>
  </si>
  <si>
    <t>Гусь-Хрустальный г, Садовая ул, 73</t>
  </si>
  <si>
    <t>Гусь-Хрустальный г, Садовая ул, 63</t>
  </si>
  <si>
    <t>Гусь-Хрустальный г, Полевая ул, 3а</t>
  </si>
  <si>
    <t>Гусь-Хрустальный г, Микрорайон ул, 17</t>
  </si>
  <si>
    <t>Гусь-Хрустальный г, Микрорайон ул, 50а</t>
  </si>
  <si>
    <t>Гусь-Хрустальный г, Демократическая ул, 10</t>
  </si>
  <si>
    <t>Гусь-Хрустальный г, 50 лет Советской Власти пр-кт, 37</t>
  </si>
  <si>
    <t>Гусь-Хрустальный г, Садовая ул, 69а</t>
  </si>
  <si>
    <t>Гусь-Хрустальный г, Гусевский п, Октябрьская ул, 1</t>
  </si>
  <si>
    <t>Гусь-Хрустальный г, Гусевский п, Пионерская ул, 18</t>
  </si>
  <si>
    <t>Гусь-Хрустальный г, Гусевский п, Южная ул, 15</t>
  </si>
  <si>
    <t>Гусь-Хрустальный г, Дорожная ул, 6</t>
  </si>
  <si>
    <t>Гусь-Хрустальный г, Осьмова ул, 23</t>
  </si>
  <si>
    <t>Гусь-Хрустальный г, Демократическая ул, 5</t>
  </si>
  <si>
    <t>Способ формирования ФКР</t>
  </si>
  <si>
    <t>Собираемость, %</t>
  </si>
  <si>
    <t>Годы по РПКР</t>
  </si>
  <si>
    <t>крыша</t>
  </si>
  <si>
    <t>ВИС</t>
  </si>
  <si>
    <t>лифты</t>
  </si>
  <si>
    <t>фасад</t>
  </si>
  <si>
    <t>фундамент</t>
  </si>
  <si>
    <t>подвал</t>
  </si>
  <si>
    <t>Год постройки</t>
  </si>
  <si>
    <t>Площадь дома</t>
  </si>
  <si>
    <t>Площадь крыши</t>
  </si>
  <si>
    <t>Начислено, руб.</t>
  </si>
  <si>
    <t>Оплачено, руб.</t>
  </si>
  <si>
    <t>Александров г, 1-я Крестьянская ул, 16</t>
  </si>
  <si>
    <t>Александров г, 1-я Лесная ул, 6</t>
  </si>
  <si>
    <t>Александров г, Гагарина ул, 1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</si>
  <si>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</si>
  <si>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</si>
  <si>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</si>
  <si>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Геологов ул, 9</t>
  </si>
  <si>
    <t>Александров г, Горького ул, 1а</t>
  </si>
  <si>
    <t>Александров г, Горького ул, 3</t>
  </si>
  <si>
    <t>Александров г, Горького ул, 7 корп. 1</t>
  </si>
  <si>
    <t>Александров г, Горького ул, 7 корп. 2</t>
  </si>
  <si>
    <t>Александров г, Институтская ул, 10</t>
  </si>
  <si>
    <t>1955</t>
  </si>
  <si>
    <t>1960</t>
  </si>
  <si>
    <t>1977</t>
  </si>
  <si>
    <t>900.000</t>
  </si>
  <si>
    <t>1965</t>
  </si>
  <si>
    <t>1966</t>
  </si>
  <si>
    <t>1050.000</t>
  </si>
  <si>
    <t>1964</t>
  </si>
  <si>
    <t>495.000</t>
  </si>
  <si>
    <t>1988</t>
  </si>
  <si>
    <t>780.000</t>
  </si>
  <si>
    <t>1999</t>
  </si>
  <si>
    <t>360.000</t>
  </si>
  <si>
    <t>2004</t>
  </si>
  <si>
    <t>2001</t>
  </si>
  <si>
    <t>1260.000</t>
  </si>
  <si>
    <t>2006</t>
  </si>
  <si>
    <t>1550.000</t>
  </si>
  <si>
    <t>Александров г, Институтская ул, 9</t>
  </si>
  <si>
    <t>1963</t>
  </si>
  <si>
    <t>Александров г, Карабановский Тупик ул, 20</t>
  </si>
  <si>
    <t>Александров г, Коссович ул, 1</t>
  </si>
  <si>
    <t>Александров г, Коссович ул, 6</t>
  </si>
  <si>
    <t>315.000</t>
  </si>
  <si>
    <t>1962</t>
  </si>
  <si>
    <t>1987</t>
  </si>
  <si>
    <t>760.000</t>
  </si>
  <si>
    <t>1961</t>
  </si>
  <si>
    <t>Александров г, Красный Переулок ул, 25 корп. 2</t>
  </si>
  <si>
    <t>Александров г, Красный Переулок ул, 27</t>
  </si>
  <si>
    <t>Александров г, Красный Переулок ул, 3</t>
  </si>
  <si>
    <t>Александров г, Красный Переулок ул, 4</t>
  </si>
  <si>
    <t>Александров г, Красный Переулок ул, 9</t>
  </si>
  <si>
    <t>Александров г, Кубасова ул, 1</t>
  </si>
  <si>
    <t>Александров г, Ленина ул, 26</t>
  </si>
  <si>
    <t>Александров г, Ленина ул, 32</t>
  </si>
  <si>
    <t>Александров г, Ленина ул, 63</t>
  </si>
  <si>
    <t>Александров г, Лермонтова ул, 14</t>
  </si>
  <si>
    <t>Александров г, Лермонтова ул, 26</t>
  </si>
  <si>
    <t>Александров г, Лермонтова ул, 3</t>
  </si>
  <si>
    <t>Александров г, Лермонтова ул, 4 корп. 1</t>
  </si>
  <si>
    <t>Александров г, Локомотивная ул, 1б</t>
  </si>
  <si>
    <t>2350.000</t>
  </si>
  <si>
    <t>1996</t>
  </si>
  <si>
    <t>1120.000</t>
  </si>
  <si>
    <t>1991</t>
  </si>
  <si>
    <t>1993</t>
  </si>
  <si>
    <t>500.000</t>
  </si>
  <si>
    <t>600.000</t>
  </si>
  <si>
    <t>1990</t>
  </si>
  <si>
    <t>1959</t>
  </si>
  <si>
    <t>1967</t>
  </si>
  <si>
    <t>766.000</t>
  </si>
  <si>
    <t>590.000</t>
  </si>
  <si>
    <t>1969</t>
  </si>
  <si>
    <t>1989</t>
  </si>
  <si>
    <t>674.700</t>
  </si>
  <si>
    <t>1994</t>
  </si>
  <si>
    <t>Александров г, Маяковского ул, 13</t>
  </si>
  <si>
    <t>Александров г, Маяковского ул, 14</t>
  </si>
  <si>
    <t>Александров г, Маяковского ул, 18</t>
  </si>
  <si>
    <t>Александров г, Маяковского ул, 2</t>
  </si>
  <si>
    <t>Александров г, Маяковского ул, 28</t>
  </si>
  <si>
    <t>Александров г, Маяковского ул, 38</t>
  </si>
  <si>
    <t>Александров г, Маяковского ул, 7</t>
  </si>
  <si>
    <t>Александров г, Нагорный пер, 2а</t>
  </si>
  <si>
    <t>Александров г, Охотный луг ул, 23</t>
  </si>
  <si>
    <t>Александров г, П.Топоркова ул, 1</t>
  </si>
  <si>
    <t>Александров г, П.Топоркова ул, 4</t>
  </si>
  <si>
    <t>Александров г, Перфильева ул, 18</t>
  </si>
  <si>
    <t>Александров г, Перфильева ул, 8</t>
  </si>
  <si>
    <t>Александров г, Пионерская ул, 1</t>
  </si>
  <si>
    <t>Александров г, Радио ул, 19</t>
  </si>
  <si>
    <t>Александров г, Радио ул, 23</t>
  </si>
  <si>
    <t>Александров г, Революции ул, 1а</t>
  </si>
  <si>
    <t>Александров г, Революции ул, 46</t>
  </si>
  <si>
    <t>Александров г, Революции ул, 48</t>
  </si>
  <si>
    <t>Александров г, Революции ул, 5</t>
  </si>
  <si>
    <t>Александров г, Революции ул, 71</t>
  </si>
  <si>
    <t>578.000</t>
  </si>
  <si>
    <t>1250.000</t>
  </si>
  <si>
    <t>506.100</t>
  </si>
  <si>
    <t>1954</t>
  </si>
  <si>
    <t>490.000</t>
  </si>
  <si>
    <t>1956</t>
  </si>
  <si>
    <t>1200.000</t>
  </si>
  <si>
    <t>498.000</t>
  </si>
  <si>
    <t>580.000</t>
  </si>
  <si>
    <t>1998</t>
  </si>
  <si>
    <t>726.800</t>
  </si>
  <si>
    <t>920.000</t>
  </si>
  <si>
    <t>1981</t>
  </si>
  <si>
    <t>2268.000</t>
  </si>
  <si>
    <t>1995</t>
  </si>
  <si>
    <t>878.800</t>
  </si>
  <si>
    <t>1237.000</t>
  </si>
  <si>
    <t>400.000</t>
  </si>
  <si>
    <t>450.000</t>
  </si>
  <si>
    <t>1936</t>
  </si>
  <si>
    <t>471.700</t>
  </si>
  <si>
    <t>443.000</t>
  </si>
  <si>
    <t>468.500</t>
  </si>
  <si>
    <t>465.700</t>
  </si>
  <si>
    <t>2005</t>
  </si>
  <si>
    <t>810.000</t>
  </si>
  <si>
    <t>700.000</t>
  </si>
  <si>
    <t>1500.000</t>
  </si>
  <si>
    <t>2003</t>
  </si>
  <si>
    <t>Александров г, Совхоз Правда ул, 37</t>
  </si>
  <si>
    <t>Александров г, Сосновский пер, 17</t>
  </si>
  <si>
    <t>Александров г, Фабрика Калинина ул, 28</t>
  </si>
  <si>
    <t>Александров г, Энтузиастов ул, 19</t>
  </si>
  <si>
    <t>Александров г, Энтузиастов ул, 21</t>
  </si>
  <si>
    <t>650.000</t>
  </si>
  <si>
    <t>1059.500</t>
  </si>
  <si>
    <t>845.000</t>
  </si>
  <si>
    <t>822.400</t>
  </si>
  <si>
    <t>1100.000</t>
  </si>
  <si>
    <t>1560.000</t>
  </si>
  <si>
    <t>1992</t>
  </si>
  <si>
    <t>1108.800</t>
  </si>
  <si>
    <t>Александров г, Юбилейная ул, 2 корп. 3</t>
  </si>
  <si>
    <t>Александров г, Юбилейная ул, 2</t>
  </si>
  <si>
    <t>Александров г, Юбилейная ул, 4 корп. 2</t>
  </si>
  <si>
    <t>1978</t>
  </si>
  <si>
    <t>1018.400</t>
  </si>
  <si>
    <t>Александровский р-н, Андреевское с, Советская А ул, 1</t>
  </si>
  <si>
    <t>Александровский р-н, Андреевское с, Советская А ул, 2</t>
  </si>
  <si>
    <t>Александровский р-н, Андреевское с, Советская А ул, 7</t>
  </si>
  <si>
    <t>Александровский р-н, Андреевское с, Советская А ул, 8</t>
  </si>
  <si>
    <t>Александровский р-н, Андреевское с, Советская А ул, 9</t>
  </si>
  <si>
    <t>Александровский р-н, Балакирево п, 60 лет Октября ул, 3</t>
  </si>
  <si>
    <t>Александровский р-н, Балакирево п, Вокзальная ул, 13</t>
  </si>
  <si>
    <t>Александровский р-н, Балакирево п, Заводская ул, 8</t>
  </si>
  <si>
    <t>Александровский р-н, Балакирево п, Совхозная ул, 1</t>
  </si>
  <si>
    <t>Александровский р-н, Балакирево п, Юго-Западный кв-л, 19</t>
  </si>
  <si>
    <t>Александровский р-н, Балакирево п, Юго-Западный кв-л, 6</t>
  </si>
  <si>
    <t>Александровский р-н, Балакирево п, Юго-Западный кв-л, 7</t>
  </si>
  <si>
    <t>Александровский р-н, Елькино д, Мира ул, 1</t>
  </si>
  <si>
    <t>Александровский р-н, Елькино д, Мира ул, 2</t>
  </si>
  <si>
    <t>Александровский р-н, Карабаново г, Гагарина ул, 3</t>
  </si>
  <si>
    <t>Александровский р-н, Карабаново г, Западная ул, 8</t>
  </si>
  <si>
    <t>Александровский р-н, Карабаново г, Комсомольская ул, 1</t>
  </si>
  <si>
    <t>Александровский р-н, Карабаново г, Комсомольская ул, 10</t>
  </si>
  <si>
    <t>Александровский р-н, Карабаново г, Кооперативная ул, 25</t>
  </si>
  <si>
    <t>Александровский р-н, Карабаново г, Лермонтова пл, 1</t>
  </si>
  <si>
    <t>Александровский р-н, Карабаново г, Мира ул, 17</t>
  </si>
  <si>
    <t>Александровский р-н, Карабаново г, Мира ул, 19</t>
  </si>
  <si>
    <t>Александровский р-н, Карабаново г, Мира ул, 2</t>
  </si>
  <si>
    <t>Александровский р-н, Карабаново г, Мира ул, 3</t>
  </si>
  <si>
    <t>Александровский р-н, Карабаново г, Мира ул, 6</t>
  </si>
  <si>
    <t>Александровский р-н, Карабаново г, Мира ул, 7</t>
  </si>
  <si>
    <t>Александровский р-н, Карабаново г, Мира ул, 8</t>
  </si>
  <si>
    <t>Александровский р-н, Карабаново г, Ногина ул, 13</t>
  </si>
  <si>
    <t>Александровский р-н, Карабаново г, Победы ул, 3</t>
  </si>
  <si>
    <t>Александровский р-н, Карабаново г, Победы ул, 5</t>
  </si>
  <si>
    <t>Александровский р-н, Карабаново г, Почтовая ул, 19</t>
  </si>
  <si>
    <t>1110.000</t>
  </si>
  <si>
    <t>0.000</t>
  </si>
  <si>
    <t>1980</t>
  </si>
  <si>
    <t>462.000</t>
  </si>
  <si>
    <t>264.000</t>
  </si>
  <si>
    <t>1297.600</t>
  </si>
  <si>
    <t>1974</t>
  </si>
  <si>
    <t>531.100</t>
  </si>
  <si>
    <t>888.700</t>
  </si>
  <si>
    <t>1973</t>
  </si>
  <si>
    <t>394.600</t>
  </si>
  <si>
    <t>1972</t>
  </si>
  <si>
    <t>881.400</t>
  </si>
  <si>
    <t>1249.000</t>
  </si>
  <si>
    <t>1986</t>
  </si>
  <si>
    <t>293.000</t>
  </si>
  <si>
    <t>304.000</t>
  </si>
  <si>
    <t>616.000</t>
  </si>
  <si>
    <t>1970</t>
  </si>
  <si>
    <t>515.000</t>
  </si>
  <si>
    <t>379.000</t>
  </si>
  <si>
    <t>354.000</t>
  </si>
  <si>
    <t>1933</t>
  </si>
  <si>
    <t>410.000</t>
  </si>
  <si>
    <t>542.000</t>
  </si>
  <si>
    <t>1949</t>
  </si>
  <si>
    <t>601.200</t>
  </si>
  <si>
    <t>1950.000</t>
  </si>
  <si>
    <t>1958</t>
  </si>
  <si>
    <t>1094.000</t>
  </si>
  <si>
    <t>1957</t>
  </si>
  <si>
    <t>345.000</t>
  </si>
  <si>
    <t>442.000</t>
  </si>
  <si>
    <t>1937</t>
  </si>
  <si>
    <t>1975</t>
  </si>
  <si>
    <t>Александровский р-н, Карабаново г, Пригородная ул, 8</t>
  </si>
  <si>
    <t>Александровский р-н, Карабаново г, Садовая ул, 8</t>
  </si>
  <si>
    <t>Александровский р-н, Карабаново г, Текстильщиков ул, 1</t>
  </si>
  <si>
    <t>Александровский р-н, Карабаново г, Чулкова ул, 5</t>
  </si>
  <si>
    <t>Александровский р-н, Легково д, Весенняя ул, 1</t>
  </si>
  <si>
    <t>704.800</t>
  </si>
  <si>
    <t>1971</t>
  </si>
  <si>
    <t>465.000</t>
  </si>
  <si>
    <t>Александровский р-н, Майский п, Новая ул, 19</t>
  </si>
  <si>
    <t>Александровский р-н, Майский п, Новая ул, 21</t>
  </si>
  <si>
    <t>Александровский р-н, Майский п, Парковая ул, 4</t>
  </si>
  <si>
    <t>Александровский р-н, Майский п, Первомайская ул, 18</t>
  </si>
  <si>
    <t>Александровский р-н, Майский п, Первомайская ул, 22</t>
  </si>
  <si>
    <t>Александровский р-н, Недюревка д, Полевая ул, 8</t>
  </si>
  <si>
    <t>Александровский р-н, Светлый п, Садовая ул, 6</t>
  </si>
  <si>
    <t>Александровский р-н, Светлый п, Садовая ул, 8</t>
  </si>
  <si>
    <t>Александровский р-н, Следнево д, Октябрьский кв-л, 4</t>
  </si>
  <si>
    <t>Александровский р-н, Струнино г, Больничный проезд, 15</t>
  </si>
  <si>
    <t>Александровский р-н, Струнино г, Дзержинского ул, 1</t>
  </si>
  <si>
    <t>Александровский р-н, Струнино г, Дзержинского ул, 3</t>
  </si>
  <si>
    <t>Александровский р-н, Струнино г, Дзержинского ул, 7</t>
  </si>
  <si>
    <t>Александровский р-н, Струнино г, Дубки кв-л, 14</t>
  </si>
  <si>
    <t>Александровский р-н, Струнино г, Дубки кв-л, 4</t>
  </si>
  <si>
    <t>Александровский р-н, Струнино г, Дубки кв-л, 8</t>
  </si>
  <si>
    <t>Александровский р-н, Струнино г, Заречная ул, 36</t>
  </si>
  <si>
    <t>Александровский р-н, Струнино г, Заречная ул, 42</t>
  </si>
  <si>
    <t>Александровский р-н, Струнино г, Норильская ул, 3</t>
  </si>
  <si>
    <t>Александровский р-н, Струнино г, Норильская ул, 5</t>
  </si>
  <si>
    <t>Александровский р-н, Струнино г, Фролова ул, 4</t>
  </si>
  <si>
    <t>Александровский р-н, Струнино г, Шувалова ул, 13</t>
  </si>
  <si>
    <t>Александровский р-н, Струнино г, Шувалова ул, 5а</t>
  </si>
  <si>
    <t>Владимир г, 1-я Пионерская ул, 59</t>
  </si>
  <si>
    <t>Владимир г, 1-я Пионерская ул, 61А</t>
  </si>
  <si>
    <t>Владимир г, 1-я Пионерская ул, 63</t>
  </si>
  <si>
    <t>Владимир г, 1-я Пионерская ул, 84А</t>
  </si>
  <si>
    <t>Владимир г, 2-й Коллективный проезд, 3А</t>
  </si>
  <si>
    <t>804.000</t>
  </si>
  <si>
    <t>1968</t>
  </si>
  <si>
    <t>456.000</t>
  </si>
  <si>
    <t>693.000</t>
  </si>
  <si>
    <t>694.000</t>
  </si>
  <si>
    <t>684.000</t>
  </si>
  <si>
    <t>1305.000</t>
  </si>
  <si>
    <t>2000.000</t>
  </si>
  <si>
    <t>1267.400</t>
  </si>
  <si>
    <t>2000</t>
  </si>
  <si>
    <t>2420.600</t>
  </si>
  <si>
    <t>1278.000</t>
  </si>
  <si>
    <t>1976</t>
  </si>
  <si>
    <t>1277.760</t>
  </si>
  <si>
    <t>337.500</t>
  </si>
  <si>
    <t>680.000</t>
  </si>
  <si>
    <t>1300.000</t>
  </si>
  <si>
    <t>439.000</t>
  </si>
  <si>
    <t>654.600</t>
  </si>
  <si>
    <t>8500.000</t>
  </si>
  <si>
    <t>911.000</t>
  </si>
  <si>
    <t>715.400</t>
  </si>
  <si>
    <t>2007</t>
  </si>
  <si>
    <t>548.000</t>
  </si>
  <si>
    <t>1026.000</t>
  </si>
  <si>
    <t>Владимир г, Алябьева ул, 13а</t>
  </si>
  <si>
    <t>Владимир г, Алябьева ул, 23а</t>
  </si>
  <si>
    <t>Владимир г, Алябьева ул, 25</t>
  </si>
  <si>
    <t>Владимир г, Алябьева ул, 9</t>
  </si>
  <si>
    <t>Владимир г, Асаткина ул, 10</t>
  </si>
  <si>
    <t>Владимир г, Асаткина ул, 11</t>
  </si>
  <si>
    <t>Владимир г, Асаткина ул, 12</t>
  </si>
  <si>
    <t>Владимир г, Асаткина ул, 14</t>
  </si>
  <si>
    <t>Владимир г, Асаткина ул, 27</t>
  </si>
  <si>
    <t>Владимир г, Асаткина ул, 9</t>
  </si>
  <si>
    <t>Владимир г, Балакирева ул, 28</t>
  </si>
  <si>
    <t>Владимир г, Балакирева ул, 37в</t>
  </si>
  <si>
    <t>Владимир г, Балакирева ул, 41а</t>
  </si>
  <si>
    <t>Владимир г, Балакирева ул, 43д</t>
  </si>
  <si>
    <t>Владимир г, Балакирева ул, 51</t>
  </si>
  <si>
    <t>Владимир г, Балакирева ул, 55</t>
  </si>
  <si>
    <t>Владимир г, Батурина ул, 37</t>
  </si>
  <si>
    <t>Владимир г, Батурина ул, 37А</t>
  </si>
  <si>
    <t>Владимир г, Батурина ул, 37Б</t>
  </si>
  <si>
    <t>Владимир г, Батурина ул, 37Г</t>
  </si>
  <si>
    <t>Владимир г, Безыменского ул, 12</t>
  </si>
  <si>
    <t>Владимир г, Безыменского ул, 5а</t>
  </si>
  <si>
    <t>Владимир г, Безыменского ул, 5б</t>
  </si>
  <si>
    <t>Владимир г, Безыменского ул, 6б</t>
  </si>
  <si>
    <t>Владимир г, Безыменского ул, 9а</t>
  </si>
  <si>
    <t>Владимир г, Безыменского ул, 9д</t>
  </si>
  <si>
    <t>Владимир г, Белоконской ул, 12Б</t>
  </si>
  <si>
    <t>Владимир г, Белоконской ул, 15В</t>
  </si>
  <si>
    <t>Владимир г, Белоконской ул, 8А</t>
  </si>
  <si>
    <t>Владимир г, Бобкова ул, 7</t>
  </si>
  <si>
    <t>Владимир г, Большая Московская ул, 88</t>
  </si>
  <si>
    <t>Владимир г, Большая Московская ул, 9</t>
  </si>
  <si>
    <t>Владимир г, Большая Московская ул, 90а</t>
  </si>
  <si>
    <t>Владимир г, Большая Московская ул, 92а</t>
  </si>
  <si>
    <t>Владимир г, Большая Нижегородская ул, 67б</t>
  </si>
  <si>
    <t>Владимир г, Большая Нижегородская ул, 67в</t>
  </si>
  <si>
    <t>Владимир г, Большая Нижегородская ул, 67г</t>
  </si>
  <si>
    <t>Владимир г, Большая Нижегородская ул, 73</t>
  </si>
  <si>
    <t>Владимир г, Василисина ул, 10б</t>
  </si>
  <si>
    <t>Владимир г, Василисина ул, 10в</t>
  </si>
  <si>
    <t>629.200</t>
  </si>
  <si>
    <t>230.000</t>
  </si>
  <si>
    <t>857.400</t>
  </si>
  <si>
    <t>597.000</t>
  </si>
  <si>
    <t>257.000</t>
  </si>
  <si>
    <t>438.200</t>
  </si>
  <si>
    <t>550.000</t>
  </si>
  <si>
    <t>1950</t>
  </si>
  <si>
    <t>567.000</t>
  </si>
  <si>
    <t>412.000</t>
  </si>
  <si>
    <t>884.000</t>
  </si>
  <si>
    <t>940.000</t>
  </si>
  <si>
    <t>1410.000</t>
  </si>
  <si>
    <t>960.000</t>
  </si>
  <si>
    <t>722.000</t>
  </si>
  <si>
    <t>520.000</t>
  </si>
  <si>
    <t>970.000</t>
  </si>
  <si>
    <t>660.000</t>
  </si>
  <si>
    <t>1985</t>
  </si>
  <si>
    <t>531.000</t>
  </si>
  <si>
    <t>1147.000</t>
  </si>
  <si>
    <t>1983</t>
  </si>
  <si>
    <t>1475.000</t>
  </si>
  <si>
    <t>1982</t>
  </si>
  <si>
    <t>1284.700</t>
  </si>
  <si>
    <t>917.000</t>
  </si>
  <si>
    <t>980.000</t>
  </si>
  <si>
    <t>855.000</t>
  </si>
  <si>
    <t>934.300</t>
  </si>
  <si>
    <t>890.000</t>
  </si>
  <si>
    <t>965.000</t>
  </si>
  <si>
    <t>720.000</t>
  </si>
  <si>
    <t>1939</t>
  </si>
  <si>
    <t>1320.000</t>
  </si>
  <si>
    <t>954.000</t>
  </si>
  <si>
    <t>1952</t>
  </si>
  <si>
    <t>905.000</t>
  </si>
  <si>
    <t>1917</t>
  </si>
  <si>
    <t>886.000</t>
  </si>
  <si>
    <t>806.000</t>
  </si>
  <si>
    <t>1507.500</t>
  </si>
  <si>
    <t>1934</t>
  </si>
  <si>
    <t>710.000</t>
  </si>
  <si>
    <t>1276.600</t>
  </si>
  <si>
    <t>Владимир г, Василисина ул, 7</t>
  </si>
  <si>
    <t>Владимир г, Василисина ул, 8</t>
  </si>
  <si>
    <t>Владимир г, Верхняя Дуброва ул, 22</t>
  </si>
  <si>
    <t>Владимир г, Верхняя Дуброва ул, 26Ж</t>
  </si>
  <si>
    <t>Владимир г, Верхняя Дуброва ул, 28</t>
  </si>
  <si>
    <t>Владимир г, Верхняя Дуброва ул, 28Б</t>
  </si>
  <si>
    <t>770.000</t>
  </si>
  <si>
    <t>883.000</t>
  </si>
  <si>
    <t>4650.000</t>
  </si>
  <si>
    <t>765.000</t>
  </si>
  <si>
    <t>783.000</t>
  </si>
  <si>
    <t>Владимир г, Вознесенская ул, 3</t>
  </si>
  <si>
    <t>Владимир г, Вокзальная ул, 16А</t>
  </si>
  <si>
    <t>Владимир г, Вокзальная ул, 71</t>
  </si>
  <si>
    <t>Владимир г, Гагарина ул, 10</t>
  </si>
  <si>
    <t>Владимир г, Герцена ул, 20</t>
  </si>
  <si>
    <t>Владимир г, Горького ул, 52А</t>
  </si>
  <si>
    <t>Владимир г, Горького ул, 67</t>
  </si>
  <si>
    <t>Владимир г, Горького ул, 79А</t>
  </si>
  <si>
    <t>Владимир г, Горького ул, 98</t>
  </si>
  <si>
    <t>Владимир г, Горького ул, 99</t>
  </si>
  <si>
    <t>Владимир г, Гражданская ул, 2Б</t>
  </si>
  <si>
    <t>Владимир г, Даргомыжского ул, 10/20</t>
  </si>
  <si>
    <t>Владимир г, Дворянская ул, 13</t>
  </si>
  <si>
    <t>Владимир г, Дворянская ул, 15</t>
  </si>
  <si>
    <t>Владимир г, Диктора Левитана ул, 1А</t>
  </si>
  <si>
    <t>Владимир г, Диктора Левитана ул, 33</t>
  </si>
  <si>
    <t>Владимир г, Диктора Левитана ул, 38А</t>
  </si>
  <si>
    <t>Владимир г, Диктора Левитана ул, 3Б</t>
  </si>
  <si>
    <t>Владимир г, Диктора Левитана ул, 3В</t>
  </si>
  <si>
    <t>Владимир г, Диктора Левитана ул, 4А</t>
  </si>
  <si>
    <t>Владимир г, Добросельская ул, 190а</t>
  </si>
  <si>
    <t>Владимир г, Добросельская ул, 191А</t>
  </si>
  <si>
    <t>Владимир г, Добросельская ул, 193б</t>
  </si>
  <si>
    <t>Владимир г, Добросельская ул, 199а</t>
  </si>
  <si>
    <t>Владимир г, Добросельская ул, 205</t>
  </si>
  <si>
    <t>Владимир г, Добросельская ул, 207</t>
  </si>
  <si>
    <t>Владимир г, Добросельская ул, 209а</t>
  </si>
  <si>
    <t>Владимир г, Добросельская ул, 211а</t>
  </si>
  <si>
    <t>Владимир г, Добросельская ул, 213</t>
  </si>
  <si>
    <t>Владимир г, Добросельская ул, 4</t>
  </si>
  <si>
    <t>Владимир г, Добросельский проезд, 4</t>
  </si>
  <si>
    <t>Владимир г, Егорова ул, 10а</t>
  </si>
  <si>
    <t>260.000</t>
  </si>
  <si>
    <t>310.000</t>
  </si>
  <si>
    <t>1953</t>
  </si>
  <si>
    <t>1119.000</t>
  </si>
  <si>
    <t>702.000</t>
  </si>
  <si>
    <t>1932</t>
  </si>
  <si>
    <t>1020.000</t>
  </si>
  <si>
    <t>445.000</t>
  </si>
  <si>
    <t>612.000</t>
  </si>
  <si>
    <t>1495.000</t>
  </si>
  <si>
    <t>1342.000</t>
  </si>
  <si>
    <t>1941</t>
  </si>
  <si>
    <t>1180.000</t>
  </si>
  <si>
    <t>445.850</t>
  </si>
  <si>
    <t>430.000</t>
  </si>
  <si>
    <t>1947</t>
  </si>
  <si>
    <t>581.000</t>
  </si>
  <si>
    <t>1938</t>
  </si>
  <si>
    <t>1118.000</t>
  </si>
  <si>
    <t>775.000</t>
  </si>
  <si>
    <t>663.000</t>
  </si>
  <si>
    <t>1979</t>
  </si>
  <si>
    <t>1043.000</t>
  </si>
  <si>
    <t>1380.000</t>
  </si>
  <si>
    <t>1400.000</t>
  </si>
  <si>
    <t>544.800</t>
  </si>
  <si>
    <t>1037.000</t>
  </si>
  <si>
    <t>470.000</t>
  </si>
  <si>
    <t>767.000</t>
  </si>
  <si>
    <t>Владимир г, Егорова ул, 3</t>
  </si>
  <si>
    <t>Владимир г, Ерофеевский спуск, 3</t>
  </si>
  <si>
    <t>Владимир г, Завадского ул, 13Б</t>
  </si>
  <si>
    <t>Владимир г, Завадского ул, 3</t>
  </si>
  <si>
    <t>Владимир г, Завадского ул, 9Б</t>
  </si>
  <si>
    <t>Владимир г, Заклязьменский п, Зеленая ул, 14</t>
  </si>
  <si>
    <t>Владимир г, Заклязьменский п, Лесная ул, 10</t>
  </si>
  <si>
    <t>Владимир г, Заклязьменский п, Новая ул, 1</t>
  </si>
  <si>
    <t>Владимир г, Заклязьменский п, Новая ул, 3</t>
  </si>
  <si>
    <t>Владимир г, Заклязьменский п, Новая ул, 5</t>
  </si>
  <si>
    <t>Владимир г, Заклязьменский п, Центральная ул, 12</t>
  </si>
  <si>
    <t>Владимир г, Зеленая ул, 2</t>
  </si>
  <si>
    <t>Владимир г, Казарменная ул, 5</t>
  </si>
  <si>
    <t>Владимир г, Каманина ул, 22</t>
  </si>
  <si>
    <t>Владимир г, Каманина ул, 27</t>
  </si>
  <si>
    <t>Владимир г, Кирова ул, 10</t>
  </si>
  <si>
    <t>Владимир г, Кирова ул, 19</t>
  </si>
  <si>
    <t>Владимир г, Кирова ул, 1А</t>
  </si>
  <si>
    <t>Владимир г, Кирова ул, 20</t>
  </si>
  <si>
    <t>Владимир г, Кирова ул, 22</t>
  </si>
  <si>
    <t>Владимир г, Кирова ул, 3А</t>
  </si>
  <si>
    <t>Владимир г, Комиссарова ул, 21</t>
  </si>
  <si>
    <t>Владимир г, Комиссарова ул, 28</t>
  </si>
  <si>
    <t>Владимир г, Комиссарова ул, 35а</t>
  </si>
  <si>
    <t>Владимир г, Комиссарова ул, 6</t>
  </si>
  <si>
    <t>1024.600</t>
  </si>
  <si>
    <t>672.000</t>
  </si>
  <si>
    <t>585.000</t>
  </si>
  <si>
    <t>374.000</t>
  </si>
  <si>
    <t>395.000</t>
  </si>
  <si>
    <t>785.000</t>
  </si>
  <si>
    <t>560.000</t>
  </si>
  <si>
    <t>814.000</t>
  </si>
  <si>
    <t>655.000</t>
  </si>
  <si>
    <t>628.000</t>
  </si>
  <si>
    <t>670.000</t>
  </si>
  <si>
    <t>630.000</t>
  </si>
  <si>
    <t>892.000</t>
  </si>
  <si>
    <t>331.000</t>
  </si>
  <si>
    <t>384.000</t>
  </si>
  <si>
    <t>333.000</t>
  </si>
  <si>
    <t>380.000</t>
  </si>
  <si>
    <t>1139.000</t>
  </si>
  <si>
    <t>635.000</t>
  </si>
  <si>
    <t>356.000</t>
  </si>
  <si>
    <t>447.700</t>
  </si>
  <si>
    <t>741.000</t>
  </si>
  <si>
    <t>352.000</t>
  </si>
  <si>
    <t>570.000</t>
  </si>
  <si>
    <t>1997</t>
  </si>
  <si>
    <t>480.000</t>
  </si>
  <si>
    <t>247.000</t>
  </si>
  <si>
    <t>Владимир г, Коммунар мкр, Зеленая ул, 68</t>
  </si>
  <si>
    <t>Владимир г, Коммунар мкр, Школьная ул, 4</t>
  </si>
  <si>
    <t>Владимир г, Крайнова ул, 18</t>
  </si>
  <si>
    <t>Владимир г, Куйбышева ул, 40</t>
  </si>
  <si>
    <t>Владимир г, Куйбышева ул, 46</t>
  </si>
  <si>
    <t>Владимир г, Куйбышева ул, 52</t>
  </si>
  <si>
    <t>Владимир г, Лакина проезд, 6</t>
  </si>
  <si>
    <t>Владимир г, Лакина ул, 129А</t>
  </si>
  <si>
    <t>Владимир г, Лакина ул, 137А</t>
  </si>
  <si>
    <t>2462.000</t>
  </si>
  <si>
    <t>565.000</t>
  </si>
  <si>
    <t>429.700</t>
  </si>
  <si>
    <t>3456.000</t>
  </si>
  <si>
    <t>802.000</t>
  </si>
  <si>
    <t>Владимир г, Лакина ул, 139</t>
  </si>
  <si>
    <t>Владимир г, Лакина ул, 147А</t>
  </si>
  <si>
    <t>Владимир г, Лакина ул, 147Б</t>
  </si>
  <si>
    <t>Владимир г, Лакина ул, 151</t>
  </si>
  <si>
    <t>Владимир г, Лакина ул, 153А</t>
  </si>
  <si>
    <t>Владимир г, Лакина ул, 191</t>
  </si>
  <si>
    <t>Владимир г, Ленина пр-кт, 15</t>
  </si>
  <si>
    <t>Владимир г, Ленина пр-кт, 18А</t>
  </si>
  <si>
    <t>Владимир г, Ленина пр-кт, 20</t>
  </si>
  <si>
    <t>1213.000</t>
  </si>
  <si>
    <t>776.000</t>
  </si>
  <si>
    <t>971.000</t>
  </si>
  <si>
    <t>364.000</t>
  </si>
  <si>
    <t>861.000</t>
  </si>
  <si>
    <t>Владимир г, Ленина пр-кт, 62</t>
  </si>
  <si>
    <t>Владимир г, Ленина пр-кт, 71</t>
  </si>
  <si>
    <t>Владимир г, Ленина пр-кт, 9</t>
  </si>
  <si>
    <t>Владимир г, Лермонтова ул, 26</t>
  </si>
  <si>
    <t>Владимир г, Лермонтова ул, 39</t>
  </si>
  <si>
    <t>Владимир г, Лермонтова ул, 41</t>
  </si>
  <si>
    <t>Владимир г, Лесная ул, 9/9</t>
  </si>
  <si>
    <t>Владимир г, Лесной мкр, Лесная ул, 15</t>
  </si>
  <si>
    <t>Владимир г, Лесной мкр, Лесная ул, 6</t>
  </si>
  <si>
    <t>Владимир г, Луговая ул, 20</t>
  </si>
  <si>
    <t>Владимир г, Луначарского ул, 35</t>
  </si>
  <si>
    <t>Владимир г, Лыбедский проезд, 1</t>
  </si>
  <si>
    <t>Владимир г, Мира ул, 17А</t>
  </si>
  <si>
    <t>Владимир г, Мира ул, 30</t>
  </si>
  <si>
    <t>Владимир г, Мира ул, 32Б</t>
  </si>
  <si>
    <t>Владимир г, Мира ул, 42</t>
  </si>
  <si>
    <t>Владимир г, Мира ул, 84</t>
  </si>
  <si>
    <t>Владимир г, Михайловская ул, 10А</t>
  </si>
  <si>
    <t>1742.000</t>
  </si>
  <si>
    <t>751.200</t>
  </si>
  <si>
    <t>1654.000</t>
  </si>
  <si>
    <t>1265.000</t>
  </si>
  <si>
    <t>704.000</t>
  </si>
  <si>
    <t>504.300</t>
  </si>
  <si>
    <t>1901</t>
  </si>
  <si>
    <t>210.000</t>
  </si>
  <si>
    <t>376.000</t>
  </si>
  <si>
    <t>563.000</t>
  </si>
  <si>
    <t>962.600</t>
  </si>
  <si>
    <t>1350.000</t>
  </si>
  <si>
    <t>Владимир г, Михайловская ул, 59А</t>
  </si>
  <si>
    <t>Владимир г, МОПРа ул, 13</t>
  </si>
  <si>
    <t>Владимир г, Народная ул, 16</t>
  </si>
  <si>
    <t>Владимир г, Нижняя Дуброва ул, 32А</t>
  </si>
  <si>
    <t>Владимир г, Нижняя Дуброва ул, 3а</t>
  </si>
  <si>
    <t>Владимир г, Нижняя Дуброва ул, 44</t>
  </si>
  <si>
    <t>522.200</t>
  </si>
  <si>
    <t>2095.000</t>
  </si>
  <si>
    <t>2013</t>
  </si>
  <si>
    <t>Владимир г, Ново-Ямская ул, 25</t>
  </si>
  <si>
    <t>Владимир г, Ново-Ямская ул, 26</t>
  </si>
  <si>
    <t>592.000</t>
  </si>
  <si>
    <t>1344.000</t>
  </si>
  <si>
    <t>1101.600</t>
  </si>
  <si>
    <t>Владимир г, Октябрьский военный городок, 24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</si>
  <si>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</si>
  <si>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</si>
  <si>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</si>
  <si>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Оргтруд мкр, Молодежная ул, 13</t>
  </si>
  <si>
    <t>Владимир г, Оргтруд мкр, Молодежная ул, 15</t>
  </si>
  <si>
    <t>Владимир г, Оргтруд мкр, Молодежная ул, 20</t>
  </si>
  <si>
    <t>Владимир г, Оргтруд мкр, Молодежная ул, 7</t>
  </si>
  <si>
    <t>Владимир г, Оргтруд мкр, Строителей ул, 1</t>
  </si>
  <si>
    <t>Владимир г, Оргтруд мкр, Строителей ул, 4</t>
  </si>
  <si>
    <t>Владимир г, Оргтруд мкр, Строителей ул, 7</t>
  </si>
  <si>
    <t>Владимир г, Осьмова ул, 2</t>
  </si>
  <si>
    <t>934.100</t>
  </si>
  <si>
    <t>822.000</t>
  </si>
  <si>
    <t>897.300</t>
  </si>
  <si>
    <t>584.000</t>
  </si>
  <si>
    <t>535.000</t>
  </si>
  <si>
    <t>537.000</t>
  </si>
  <si>
    <t>1800.000</t>
  </si>
  <si>
    <t>1197.100</t>
  </si>
  <si>
    <t>881.500</t>
  </si>
  <si>
    <t>719.000</t>
  </si>
  <si>
    <t>Владимир г, Перекопский военный городок, 10</t>
  </si>
  <si>
    <t>Владимир г, Перекопский военный городок, 11</t>
  </si>
  <si>
    <t>Владимир г, Перекопский военный городок, 12</t>
  </si>
  <si>
    <t>Владимир г, Перекопский военный городок, 22</t>
  </si>
  <si>
    <t>Владимир г, Перекопский военный городок, 28</t>
  </si>
  <si>
    <t>Владимир г, Перекопский военный городок, 6</t>
  </si>
  <si>
    <t>Владимир г, Перекопский военный городок, 6а</t>
  </si>
  <si>
    <t>Владимир г, Пичугина ул, 11Б</t>
  </si>
  <si>
    <t>Владимир г, Погодина ул, 3</t>
  </si>
  <si>
    <t>Владимир г, Подбельского ул, 6</t>
  </si>
  <si>
    <t>Владимир г, Полины Осипенко ул, 12</t>
  </si>
  <si>
    <t>Владимир г, Полины Осипенко ул, 15</t>
  </si>
  <si>
    <t>Владимир г, Полины Осипенко ул, 18</t>
  </si>
  <si>
    <t>Владимир г, Полины Осипенко ул, 20</t>
  </si>
  <si>
    <t>Владимир г, Полины Осипенко ул, 22</t>
  </si>
  <si>
    <t>Владимир г, Полины Осипенко ул, 24</t>
  </si>
  <si>
    <t>Владимир г, Полины Осипенко ул, 3</t>
  </si>
  <si>
    <t>Владимир г, Поселок РТС ул, 1</t>
  </si>
  <si>
    <t>Владимир г, Поселок РТС ул, 4</t>
  </si>
  <si>
    <t>Владимир г, Почаевская ул, 25</t>
  </si>
  <si>
    <t>Владимир г, Почаевская ул, 3</t>
  </si>
  <si>
    <t>Владимир г, Почаевская ул, 30</t>
  </si>
  <si>
    <t>Владимир г, Разина ул, 1</t>
  </si>
  <si>
    <t>489.000</t>
  </si>
  <si>
    <t>1912</t>
  </si>
  <si>
    <t>534.000</t>
  </si>
  <si>
    <t>1085.000</t>
  </si>
  <si>
    <t>791.000</t>
  </si>
  <si>
    <t>950.000</t>
  </si>
  <si>
    <t>1195.000</t>
  </si>
  <si>
    <t>924.000</t>
  </si>
  <si>
    <t>1290.000</t>
  </si>
  <si>
    <t>633.000</t>
  </si>
  <si>
    <t>1214.900</t>
  </si>
  <si>
    <t>800.000</t>
  </si>
  <si>
    <t>546.000</t>
  </si>
  <si>
    <t>797.000</t>
  </si>
  <si>
    <t>860.000</t>
  </si>
  <si>
    <t>868.000</t>
  </si>
  <si>
    <t>1160.000</t>
  </si>
  <si>
    <t>1174.000</t>
  </si>
  <si>
    <t>903.600</t>
  </si>
  <si>
    <t>1181.000</t>
  </si>
  <si>
    <t>361.900</t>
  </si>
  <si>
    <t>441.100</t>
  </si>
  <si>
    <t>1660.000</t>
  </si>
  <si>
    <t>Владимир г, Разина ул, 7</t>
  </si>
  <si>
    <t>Владимир г, Разина ул, 8</t>
  </si>
  <si>
    <t>Владимир г, Растопчина ул, 35</t>
  </si>
  <si>
    <t>Владимир г, Растопчина ул, 41а</t>
  </si>
  <si>
    <t>Владимир г, Растопчина ул, 51</t>
  </si>
  <si>
    <t>Владимир г, Садовая ул, 10</t>
  </si>
  <si>
    <t>Владимир г, Садовая ул, 26</t>
  </si>
  <si>
    <t>Владимир г, Связи ул, 3</t>
  </si>
  <si>
    <t>Владимир г, Северная ул, 1</t>
  </si>
  <si>
    <t>386.100</t>
  </si>
  <si>
    <t>424.400</t>
  </si>
  <si>
    <t>350.000</t>
  </si>
  <si>
    <t>2013.000</t>
  </si>
  <si>
    <t>316.100</t>
  </si>
  <si>
    <t>682.500</t>
  </si>
  <si>
    <t>991.000</t>
  </si>
  <si>
    <t>2100.000</t>
  </si>
  <si>
    <t>1216.000</t>
  </si>
  <si>
    <t>Владимир г, Северная ул, 4а</t>
  </si>
  <si>
    <t>Владимир г, Северный проезд, 2</t>
  </si>
  <si>
    <t>Владимир г, Семашко ул, 4</t>
  </si>
  <si>
    <t>Владимир г, Совхоз Вышка ул, 10</t>
  </si>
  <si>
    <t>Владимир г, Соколова-Соколенка ул, 11б</t>
  </si>
  <si>
    <t>Владимир г, Соколова-Соколенка ул, 17б</t>
  </si>
  <si>
    <t>Владимир г, Соколова-Соколенка ул, 21б</t>
  </si>
  <si>
    <t>Владимир г, Соколова-Соколенка ул, 27</t>
  </si>
  <si>
    <t>Владимир г, Соколова-Соколенка ул, 28</t>
  </si>
  <si>
    <t>Владимир г, Соколова-Соколенка ул, 30</t>
  </si>
  <si>
    <t>Владимир г, Соколова-Соколенка ул, 5б</t>
  </si>
  <si>
    <t>Владимир г, Соколова-Соколенка ул, 7</t>
  </si>
  <si>
    <t>Владимир г, Соколова-Соколенка ул, 9</t>
  </si>
  <si>
    <t>Владимир г, Солнечная ул, 41А</t>
  </si>
  <si>
    <t>Владимир г, Солнечная ул, 54</t>
  </si>
  <si>
    <t>Владимир г, Спасское с, Садовая ул, 2</t>
  </si>
  <si>
    <t>Владимир г, Спасское с, Совхозная ул, 5</t>
  </si>
  <si>
    <t>Владимир г, Стасова ул, 1/36</t>
  </si>
  <si>
    <t>Владимир г, Стасова ул, 19/11</t>
  </si>
  <si>
    <t>Владимир г, Стрелецкая ул, 27А</t>
  </si>
  <si>
    <t>Владимир г, Стрелецкая ул, 27Б</t>
  </si>
  <si>
    <t>Владимир г, Стрелецкий городок, 57</t>
  </si>
  <si>
    <t>Владимир г, Строителей пр-кт, 14</t>
  </si>
  <si>
    <t>Владимир г, Строителей пр-кт, 30</t>
  </si>
  <si>
    <t>Владимир г, Строителей пр-кт, 32А</t>
  </si>
  <si>
    <t>Владимир г, Строителей ул, 10</t>
  </si>
  <si>
    <t>Владимир г, Строителей ул, 2</t>
  </si>
  <si>
    <t>Владимир г, Строителей ул, 8</t>
  </si>
  <si>
    <t>467.000</t>
  </si>
  <si>
    <t>1946</t>
  </si>
  <si>
    <t>219.700</t>
  </si>
  <si>
    <t>300.000</t>
  </si>
  <si>
    <t>290.000</t>
  </si>
  <si>
    <t>830.800</t>
  </si>
  <si>
    <t>828.000</t>
  </si>
  <si>
    <t>1087.000</t>
  </si>
  <si>
    <t>1984</t>
  </si>
  <si>
    <t>378.000</t>
  </si>
  <si>
    <t>2011</t>
  </si>
  <si>
    <t>1.000</t>
  </si>
  <si>
    <t>2500.000</t>
  </si>
  <si>
    <t>2002</t>
  </si>
  <si>
    <t>432.600</t>
  </si>
  <si>
    <t>404.000</t>
  </si>
  <si>
    <t>605.000</t>
  </si>
  <si>
    <t>579.800</t>
  </si>
  <si>
    <t>640.000</t>
  </si>
  <si>
    <t>410.300</t>
  </si>
  <si>
    <t>1948</t>
  </si>
  <si>
    <t>410.800</t>
  </si>
  <si>
    <t>815.000</t>
  </si>
  <si>
    <t>1540.000</t>
  </si>
  <si>
    <t>962.000</t>
  </si>
  <si>
    <t>200.000</t>
  </si>
  <si>
    <t>568.000</t>
  </si>
  <si>
    <t>1121.000</t>
  </si>
  <si>
    <t>545.000</t>
  </si>
  <si>
    <t>Владимир г, Студенческая ул, 1</t>
  </si>
  <si>
    <t>Владимир г, Студенческая ул, 1А</t>
  </si>
  <si>
    <t>Владимир г, Суворова ул, 1</t>
  </si>
  <si>
    <t>Владимир г, Суворова ул, 3а</t>
  </si>
  <si>
    <t>Владимир г, Судогодское ш, 17</t>
  </si>
  <si>
    <t>Владимир г, Судогодское ш, 17а</t>
  </si>
  <si>
    <t>Владимир г, Судогодское ш, 23г</t>
  </si>
  <si>
    <t>Владимир г, Судогодское ш, 29д</t>
  </si>
  <si>
    <t>Владимир г, Судогодское ш, 31</t>
  </si>
  <si>
    <t>Владимир г, Судогодское ш, 45</t>
  </si>
  <si>
    <t>Владимир г, Суздальский пр-кт, 11А</t>
  </si>
  <si>
    <t>Владимир г, Суздальский пр-кт, 11Д</t>
  </si>
  <si>
    <t>Владимир г, Суздальский пр-кт, 13</t>
  </si>
  <si>
    <t>Владимир г, Суздальский пр-кт, 17а</t>
  </si>
  <si>
    <t>Владимир г, Суздальский пр-кт, 26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</si>
  <si>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</si>
  <si>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</si>
  <si>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</si>
  <si>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Сущевская ул, 7 стр. 4</t>
  </si>
  <si>
    <t>Владимир г, Сущевская ул, 7А</t>
  </si>
  <si>
    <t>Владимир г, Сущевский проезд, 1</t>
  </si>
  <si>
    <t>Владимир г, Тихонравова ул, 10</t>
  </si>
  <si>
    <t>Владимир г, Тракторная ул, 14</t>
  </si>
  <si>
    <t>Владимир г, Тракторная ул, 3</t>
  </si>
  <si>
    <t>Владимир г, Тракторная ул, 9</t>
  </si>
  <si>
    <t>Владимир г, Турбаза Ладога нп, Сосновая ул, 7</t>
  </si>
  <si>
    <t>Владимир г, Университетская ул, 8А</t>
  </si>
  <si>
    <t>Владимир г, Усти-на-Лабе ул, 22</t>
  </si>
  <si>
    <t>Владимир г, Усти-на-Лабе ул, 27</t>
  </si>
  <si>
    <t>Владимир г, Усти-на-Лабе ул, 5Д</t>
  </si>
  <si>
    <t>Владимир г, Усти-на-Лабе ул, 6</t>
  </si>
  <si>
    <t>Владимир г, Фатьянова ул, 21</t>
  </si>
  <si>
    <t>Владимир г, Фатьянова ул, 24</t>
  </si>
  <si>
    <t>Владимир г, Фатьянова ул, 28</t>
  </si>
  <si>
    <t>Владимир г, Хирурга Орлова ул, 10</t>
  </si>
  <si>
    <t>Владимир г, Чайковского ул, 32</t>
  </si>
  <si>
    <t>Владимир г, Чайковского ул, 36Б</t>
  </si>
  <si>
    <t>651.000</t>
  </si>
  <si>
    <t>1283.000</t>
  </si>
  <si>
    <t>879.000</t>
  </si>
  <si>
    <t>1036.100</t>
  </si>
  <si>
    <t>645.600</t>
  </si>
  <si>
    <t>698.000</t>
  </si>
  <si>
    <t>725.000</t>
  </si>
  <si>
    <t>574.000</t>
  </si>
  <si>
    <t>1156.000</t>
  </si>
  <si>
    <t>620.000</t>
  </si>
  <si>
    <t>1450.000</t>
  </si>
  <si>
    <t>391.000</t>
  </si>
  <si>
    <t>420.000</t>
  </si>
  <si>
    <t>952.000</t>
  </si>
  <si>
    <t>1130.000</t>
  </si>
  <si>
    <t>901.000</t>
  </si>
  <si>
    <t>622.000</t>
  </si>
  <si>
    <t>2010</t>
  </si>
  <si>
    <t>629.000</t>
  </si>
  <si>
    <t>897.000</t>
  </si>
  <si>
    <t>916.600</t>
  </si>
  <si>
    <t>Владимир г, Чайковского ул, 40</t>
  </si>
  <si>
    <t>Владимир г, Чапаева ул, 3</t>
  </si>
  <si>
    <t>Владимир г, Чернышевского ул, 3</t>
  </si>
  <si>
    <t>Владимир г, Чехова ул, 4</t>
  </si>
  <si>
    <t>Владимир г, Электроприборовский проезд, 2</t>
  </si>
  <si>
    <t>Владимир г, Электроприборовский проезд, 7А</t>
  </si>
  <si>
    <t>Владимир г, Энергетик мкр, Северная ул, 11А</t>
  </si>
  <si>
    <t>Владимир г, Энергетик мкр, Энергетиков ул, 12Б</t>
  </si>
  <si>
    <t>Владимир г, Энергетик мкр, Энергетиков ул, 3А</t>
  </si>
  <si>
    <t>Владимир г, Энергетик мкр, Энергетиков ул, 9</t>
  </si>
  <si>
    <t>Владимир г, Юбилейная ул, 10</t>
  </si>
  <si>
    <t>Владимир г, Юбилейная ул, 11А</t>
  </si>
  <si>
    <t>Владимир г, Юбилейная ул, 18А</t>
  </si>
  <si>
    <t>Владимир г, Юбилейная ул, 26</t>
  </si>
  <si>
    <t>Владимир г, Юбилейная ул, 30</t>
  </si>
  <si>
    <t>Владимир г, Юбилейная ул, 40</t>
  </si>
  <si>
    <t>Владимир г, Юбилейная ул, 42</t>
  </si>
  <si>
    <t>Владимир г, Юбилейная ул, 74</t>
  </si>
  <si>
    <t>Владимир г, Юрьевец мкр, Институтский городок, 17</t>
  </si>
  <si>
    <t>Владимир г, Юрьевец мкр, Институтский городок, 24</t>
  </si>
  <si>
    <t>Владимир г, Юрьевец мкр, Институтский городок, 4</t>
  </si>
  <si>
    <t>Владимир г, Юрьевец мкр, Михалькова ул, 1</t>
  </si>
  <si>
    <t>Владимир г, Юрьевец мкр, Ноябрьская ул, 107</t>
  </si>
  <si>
    <t>Владимир г, Юрьевец мкр, Ноябрьская ул, 107А</t>
  </si>
  <si>
    <t>Владимир г, Юрьевец мкр, Ноябрьская ул, 109</t>
  </si>
  <si>
    <t>Владимир г, Юрьевец мкр, Ноябрьская ул, 113</t>
  </si>
  <si>
    <t>Владимир г, Юрьевец мкр, Ноябрьская ул, 8Б</t>
  </si>
  <si>
    <t>961.000</t>
  </si>
  <si>
    <t>968.000</t>
  </si>
  <si>
    <t>1632.000</t>
  </si>
  <si>
    <t>556.000</t>
  </si>
  <si>
    <t>591.900</t>
  </si>
  <si>
    <t>445.800</t>
  </si>
  <si>
    <t>955.000</t>
  </si>
  <si>
    <t>2680.000</t>
  </si>
  <si>
    <t>1430.000</t>
  </si>
  <si>
    <t>2360.000</t>
  </si>
  <si>
    <t>1551.000</t>
  </si>
  <si>
    <t>1080.000</t>
  </si>
  <si>
    <t>869.000</t>
  </si>
  <si>
    <t>429.000</t>
  </si>
  <si>
    <t>618.000</t>
  </si>
  <si>
    <t>571.000</t>
  </si>
  <si>
    <t>615.000</t>
  </si>
  <si>
    <t>340.000</t>
  </si>
  <si>
    <t>Владимир г, Юрьевец мкр, Школьный проезд, 1А</t>
  </si>
  <si>
    <t>Вязники г, 1 Мая ул, 16а</t>
  </si>
  <si>
    <t>Вязники г, 1-я Набережная ул, 3</t>
  </si>
  <si>
    <t>Вязники г, 2-й Кутузовский проезд, 2</t>
  </si>
  <si>
    <t>Вязники г, 2-й Кутузовский проезд, 4</t>
  </si>
  <si>
    <t>Вязники г, 2-й Кутузовский проезд, 6</t>
  </si>
  <si>
    <t>280.000</t>
  </si>
  <si>
    <t>394.100</t>
  </si>
  <si>
    <t>439.400</t>
  </si>
  <si>
    <t>1935</t>
  </si>
  <si>
    <t>538.000</t>
  </si>
  <si>
    <t>295.000</t>
  </si>
  <si>
    <t>269.000</t>
  </si>
  <si>
    <t>Вязники г, Благовещенская ул, 30</t>
  </si>
  <si>
    <t>296.400</t>
  </si>
  <si>
    <t>400.500</t>
  </si>
  <si>
    <t>Вязники г, Владимирская ул, 10</t>
  </si>
  <si>
    <t>Вязники г, Владимирская ул, 12/15</t>
  </si>
  <si>
    <t>725.400</t>
  </si>
  <si>
    <t>840.000</t>
  </si>
  <si>
    <t>Вязники г, Высоковольтная ул, 59</t>
  </si>
  <si>
    <t>Вязники г, Высоковольтная ул, 63</t>
  </si>
  <si>
    <t>Вязники г, Герцена ул, 15</t>
  </si>
  <si>
    <t>Вязники г, Герцена ул, 17</t>
  </si>
  <si>
    <t>Вязники г, Горького ул, 84</t>
  </si>
  <si>
    <t>Вязники г, Дечинский мкр, 12а</t>
  </si>
  <si>
    <t>920.800</t>
  </si>
  <si>
    <t>763.000</t>
  </si>
  <si>
    <t>735.600</t>
  </si>
  <si>
    <t>931.500</t>
  </si>
  <si>
    <t>1925</t>
  </si>
  <si>
    <t>946.000</t>
  </si>
  <si>
    <t>Вязники г, Дечинский мкр, 2</t>
  </si>
  <si>
    <t>Вязники г, Ефимьево ул, 12</t>
  </si>
  <si>
    <t>1270.000</t>
  </si>
  <si>
    <t>Вязники г, Ефимьево ул, 7</t>
  </si>
  <si>
    <t>Вязники г, Железнодорожная ул, 29</t>
  </si>
  <si>
    <t>639.000</t>
  </si>
  <si>
    <t>Вязники г, Заготзерно ул, 11</t>
  </si>
  <si>
    <t>Вязники г, Заготзерно ул, 14</t>
  </si>
  <si>
    <t>Вязники г, Заливная ул, 7</t>
  </si>
  <si>
    <t>Вязники г, Калинина ул, 7</t>
  </si>
  <si>
    <t>807.000</t>
  </si>
  <si>
    <t>498.400</t>
  </si>
  <si>
    <t>617.200</t>
  </si>
  <si>
    <t>Вязники г, Мичуринская ул, 74</t>
  </si>
  <si>
    <t>Вязники г, Мичуринская ул, 79</t>
  </si>
  <si>
    <t>Вязники г, Мичуринская ул, 81</t>
  </si>
  <si>
    <t>Вязники г, Нововязники мкр, Карла Маркса ул, 4</t>
  </si>
  <si>
    <t>Вязники г, Нововязники мкр, Клубная ул, 20</t>
  </si>
  <si>
    <t>Вязники г, Нововязники мкр, Красина ул, 1Б</t>
  </si>
  <si>
    <t>286.300</t>
  </si>
  <si>
    <t>288.000</t>
  </si>
  <si>
    <t>463.400</t>
  </si>
  <si>
    <t>1951</t>
  </si>
  <si>
    <t>Вязники г, Нововязники мкр, Привокзальная ул, 22</t>
  </si>
  <si>
    <t>Вязники г, Нововязники мкр, Привокзальная ул, 56</t>
  </si>
  <si>
    <t>358.500</t>
  </si>
  <si>
    <t>Вязники г, Нововязники мкр, Привокзальная ул, 58</t>
  </si>
  <si>
    <t>Вязники г, Нововязники мкр, Привокзальная ул, 61</t>
  </si>
  <si>
    <t>Вязники г, Нововязники мкр, Текстильная ул, 11</t>
  </si>
  <si>
    <t>Вязники г, Нововязники мкр, Южная ул, 11</t>
  </si>
  <si>
    <t>Вязники г, Победы ул, 1а</t>
  </si>
  <si>
    <t>461.000</t>
  </si>
  <si>
    <t>524.800</t>
  </si>
  <si>
    <t>Вязники г, Советская ул, 19</t>
  </si>
  <si>
    <t>Вязники г, Советская ул, 39/1</t>
  </si>
  <si>
    <t>Вязники г, Советская ул, 64</t>
  </si>
  <si>
    <t>435.600</t>
  </si>
  <si>
    <t>609.100</t>
  </si>
  <si>
    <t>1923</t>
  </si>
  <si>
    <t>Вязники г, Чехова ул, 42</t>
  </si>
  <si>
    <t>Вязники г, Чехова ул, 44</t>
  </si>
  <si>
    <t>Вязниковский р-н, Барское Татарово с, Совхозная ул, 14</t>
  </si>
  <si>
    <t>Вязниковский р-н, Барское Татарово с, Совхозная ул, 16</t>
  </si>
  <si>
    <t>Вязниковский р-н, Большевысоково д, Дорожная ул, 6</t>
  </si>
  <si>
    <t>Вязниковский р-н, Воробьевка д, Главная ул, 5</t>
  </si>
  <si>
    <t>Вязниковский р-н, Воробьевка д, Главная ул, 6</t>
  </si>
  <si>
    <t>877.500</t>
  </si>
  <si>
    <t>762.000</t>
  </si>
  <si>
    <t>Вязниковский р-н, Мстёра п, Мира ул, 5</t>
  </si>
  <si>
    <t>Вязниковский р-н, Мстёра п, Советская ул, 76а</t>
  </si>
  <si>
    <t>Вязниковский р-н, Мстёра п, Советская ул, 80</t>
  </si>
  <si>
    <t>Вязниковский р-н, Мстёра п, Советская ул, 86</t>
  </si>
  <si>
    <t>Вязниковский р-н, Мстёра п, Советская ул, 96</t>
  </si>
  <si>
    <t>Вязниковский р-н, Мстёра ст, Мира ул, 3</t>
  </si>
  <si>
    <t>Вязниковский р-н, Никологоры п, 3-я Пролетарская ул, 3</t>
  </si>
  <si>
    <t>Вязниковский р-н, Никологоры п, 3-я Пролетарская ул, 5а</t>
  </si>
  <si>
    <t>Вязниковский р-н, Никологоры п, Красноармейский пер, 1</t>
  </si>
  <si>
    <t>Вязниковский р-н, Никологоры п, Рассвет ул, 7</t>
  </si>
  <si>
    <t>Вязниковский р-н, Никологоры п, Советская ул, 14</t>
  </si>
  <si>
    <t>Вязниковский р-н, Никологоры п, Солнечная ул, 10</t>
  </si>
  <si>
    <t>Вязниковский р-н, Никологоры п, Солнечная ул, 8</t>
  </si>
  <si>
    <t>Вязниковский р-н, Никологоры п, Юбилейная ул, 3а</t>
  </si>
  <si>
    <t>Вязниковский р-н, Никологоры п, Юбилейная ул, 4б</t>
  </si>
  <si>
    <t>Вязниковский р-н, Никологоры п, Юбилейная ул, 6б</t>
  </si>
  <si>
    <t>Вязниковский р-н, Октябрьская д, Молодежная ул, 2</t>
  </si>
  <si>
    <t>Вязниковский р-н, Октябрьская д, Новая ул, 2</t>
  </si>
  <si>
    <t>880.000</t>
  </si>
  <si>
    <t>625.000</t>
  </si>
  <si>
    <t>850.000</t>
  </si>
  <si>
    <t>1237.600</t>
  </si>
  <si>
    <t>801.600</t>
  </si>
  <si>
    <t>838.800</t>
  </si>
  <si>
    <t>320.500</t>
  </si>
  <si>
    <t>1940</t>
  </si>
  <si>
    <t>1588.500</t>
  </si>
  <si>
    <t>983.000</t>
  </si>
  <si>
    <t>270.400</t>
  </si>
  <si>
    <t>156.000</t>
  </si>
  <si>
    <t>1890</t>
  </si>
  <si>
    <t>688.000</t>
  </si>
  <si>
    <t>Вязниковский р-н, Октябрьская д, Новая ул, 3</t>
  </si>
  <si>
    <t>Вязниковский р-н, Октябрьская д, Новая ул, 4</t>
  </si>
  <si>
    <t>Вязниковский р-н, Октябрьская д, Новая ул, 5</t>
  </si>
  <si>
    <t>Вязниковский р-н, Октябрьская д, Садовая ул, 2</t>
  </si>
  <si>
    <t>492.000</t>
  </si>
  <si>
    <t>335.400</t>
  </si>
  <si>
    <t>Вязниковский р-н, Октябрьский п, Железнодорожная ул, 2</t>
  </si>
  <si>
    <t>Вязниковский р-н, Октябрьский п, Советская ул, 1</t>
  </si>
  <si>
    <t>Вязниковский р-н, Паустово д, Мира ул, 30</t>
  </si>
  <si>
    <t>Вязниковский р-н, Паустово д, Текстильщиков ул, 14</t>
  </si>
  <si>
    <t>Вязниковский р-н, Паустово д, Текстильщиков ул, 20</t>
  </si>
  <si>
    <t>Вязниковский р-н, Паустово д, Фабричная ул, 11</t>
  </si>
  <si>
    <t>Вязниковский р-н, Паустово д, Фабричная ул, 6</t>
  </si>
  <si>
    <t>Вязниковский р-н, Паустово д, Фабричная ул, 9</t>
  </si>
  <si>
    <t>Вязниковский р-н, Паустово д, Школьная ул, 30</t>
  </si>
  <si>
    <t>397.000</t>
  </si>
  <si>
    <t>1942</t>
  </si>
  <si>
    <t>218.300</t>
  </si>
  <si>
    <t>275.600</t>
  </si>
  <si>
    <t>Вязниковский р-н, Пески д, Новая ул, 6</t>
  </si>
  <si>
    <t>705.000</t>
  </si>
  <si>
    <t>805.500</t>
  </si>
  <si>
    <t>Вязниковский р-н, Пировы-Городищи д, Молодежная ул, 6</t>
  </si>
  <si>
    <t>Вязниковский р-н, Пировы-Городищи д, Новая ул, 1</t>
  </si>
  <si>
    <t>Вязниковский р-н, Приозерный п, Пушкинская ул, 120</t>
  </si>
  <si>
    <t>Вязниковский р-н, Приозерный п, Пушкинская ул, 120а</t>
  </si>
  <si>
    <t>Вязниковский р-н, Приозерный п, Пушкинская ул, 122</t>
  </si>
  <si>
    <t>Вязниковский р-н, Приозерный п, Пушкинская ул, 124</t>
  </si>
  <si>
    <t>Вязниковский р-н, Сергеево д, Ткацкая ул, 26</t>
  </si>
  <si>
    <t>Вязниковский р-н, Сергеево д, Ткацкая ул, 27</t>
  </si>
  <si>
    <t>Вязниковский р-н, Сергиевы Горки с, Молодежная ул, 4</t>
  </si>
  <si>
    <t>Вязниковский р-н, Серково д, Новая ул, 2</t>
  </si>
  <si>
    <t>Вязниковский р-н, Станки с, Рябиновая ул, 5</t>
  </si>
  <si>
    <t>564.000</t>
  </si>
  <si>
    <t>331.400</t>
  </si>
  <si>
    <t>838.500</t>
  </si>
  <si>
    <t>2325.000</t>
  </si>
  <si>
    <t>Вязниковский р-н, Степанцево п, Лесная ул, 1</t>
  </si>
  <si>
    <t>Вязниковский р-н, Степанцево п, Лесная ул, 3</t>
  </si>
  <si>
    <t>Вязниковский р-н, Степанцево п, Лесная ул, 5</t>
  </si>
  <si>
    <t>Вязниковский р-н, Степанцево п, Пролетарская ул, 3</t>
  </si>
  <si>
    <t>Вязниковский р-н, Степанцево п, Совхозная ул, 8</t>
  </si>
  <si>
    <t>Вязниковский р-н, Степанцево п, Фабричная ул, 10</t>
  </si>
  <si>
    <t>Вязниковский р-н, Степанцево п, Фабричная ул, 24</t>
  </si>
  <si>
    <t>Вязниковский р-н, Центральный п, Зоотехническая ул, 11а</t>
  </si>
  <si>
    <t>Вязниковский р-н, Центральный п, Молодежная ул, 2</t>
  </si>
  <si>
    <t>1414.000</t>
  </si>
  <si>
    <t>649.000</t>
  </si>
  <si>
    <t>908.000</t>
  </si>
  <si>
    <t>1470.000</t>
  </si>
  <si>
    <t>Вязниковский р-н, Центральный п, Молодежная ул, 3</t>
  </si>
  <si>
    <t>Вязниковский р-н, Чудиново д, Полевая ул, 33</t>
  </si>
  <si>
    <t>450.800</t>
  </si>
  <si>
    <t>Вязниковский р-н, Чудиново д, Центральная ул, 1</t>
  </si>
  <si>
    <t>Вязниковский р-н, Чудиново д, Центральная ул, 8</t>
  </si>
  <si>
    <t>Гороховец г, Братьев Бесединых ул, 8</t>
  </si>
  <si>
    <t>Гороховец г, Братьев Бесединых ул, 9</t>
  </si>
  <si>
    <t>Гороховец г, Вишневый пер, 2</t>
  </si>
  <si>
    <t>Гороховец г, Гагарина пер, 13</t>
  </si>
  <si>
    <t>Гороховец г, Гагарина пер, 15</t>
  </si>
  <si>
    <t>Гороховец г, Гагарина ул, 52</t>
  </si>
  <si>
    <t>Гороховец г, Кирова ул, 11</t>
  </si>
  <si>
    <t>Гороховец г, Кирова ул, 13</t>
  </si>
  <si>
    <t>Гороховец г, Кирова ул, 3</t>
  </si>
  <si>
    <t>Гороховец г, Кирова ул, 6</t>
  </si>
  <si>
    <t>Гороховец г, Краснова ул, 2</t>
  </si>
  <si>
    <t>Гороховец г, Краснова ул, 8</t>
  </si>
  <si>
    <t>Гороховец г, Кутузова ул, 10</t>
  </si>
  <si>
    <t>Гороховец г, Кутузова ул, 19</t>
  </si>
  <si>
    <t>Гороховец г, Кутузова ул, 9</t>
  </si>
  <si>
    <t>Гороховец г, Ленина ул, 59</t>
  </si>
  <si>
    <t>Гороховец г, Ленина ул, 6</t>
  </si>
  <si>
    <t>Гороховец г, Лермонтова ул, 4</t>
  </si>
  <si>
    <t>Гороховец г, Льва Толстого ул, 46</t>
  </si>
  <si>
    <t>Гороховец г, Мелиораторов ул, 3</t>
  </si>
  <si>
    <t>Гороховец г, Мира ул, 11</t>
  </si>
  <si>
    <t>Гороховец г, Мира ул, 17</t>
  </si>
  <si>
    <t>Гороховец г, Мира ул, 22</t>
  </si>
  <si>
    <t>Гороховец г, Московская ул, 124</t>
  </si>
  <si>
    <t>Гороховец г, Набережная ул, 28</t>
  </si>
  <si>
    <t>Гороховец г, Парковая ул, 60</t>
  </si>
  <si>
    <t>Гороховец г, Полевая ул, 6</t>
  </si>
  <si>
    <t>Гороховец г, Сиреневая ул, 1</t>
  </si>
  <si>
    <t>Гороховец г, Сиреневая ул, 3</t>
  </si>
  <si>
    <t>Гороховец г, Строителей ул, 1</t>
  </si>
  <si>
    <t>Гороховец г, Строителей ул, 2</t>
  </si>
  <si>
    <t>Гороховец г, Строителей ул, 6</t>
  </si>
  <si>
    <t>610.000</t>
  </si>
  <si>
    <t>478.000</t>
  </si>
  <si>
    <t>530.000</t>
  </si>
  <si>
    <t>1104.000</t>
  </si>
  <si>
    <t>716.000</t>
  </si>
  <si>
    <t>665.000</t>
  </si>
  <si>
    <t>626.000</t>
  </si>
  <si>
    <t>415.000</t>
  </si>
  <si>
    <t>740.000</t>
  </si>
  <si>
    <t>382.000</t>
  </si>
  <si>
    <t>417.000</t>
  </si>
  <si>
    <t>394.800</t>
  </si>
  <si>
    <t>1230.000</t>
  </si>
  <si>
    <t>706.500</t>
  </si>
  <si>
    <t>358.000</t>
  </si>
  <si>
    <t>464.300</t>
  </si>
  <si>
    <t>461.100</t>
  </si>
  <si>
    <t>324.000</t>
  </si>
  <si>
    <t>416.000</t>
  </si>
  <si>
    <t>583.000</t>
  </si>
  <si>
    <t>579.000</t>
  </si>
  <si>
    <t>506.000</t>
  </si>
  <si>
    <t>809.000</t>
  </si>
  <si>
    <t>645.000</t>
  </si>
  <si>
    <t>1299.500</t>
  </si>
  <si>
    <t>2937.000</t>
  </si>
  <si>
    <t>434.000</t>
  </si>
  <si>
    <t>Гороховец г, Строителей ул, 7</t>
  </si>
  <si>
    <t>Гороховецкий р-н, Арефино д, Совхозная ул, 1</t>
  </si>
  <si>
    <t>Гороховецкий р-н, Арефино д, Совхозная ул, 10</t>
  </si>
  <si>
    <t>Гороховецкий р-н, Великово д, Путейская ул, 1</t>
  </si>
  <si>
    <t>Гороховецкий р-н, Великово д, Путейская ул, 2</t>
  </si>
  <si>
    <t>Гороховецкий р-н, Гришино с, Ленина ул, 54</t>
  </si>
  <si>
    <t>Гороховецкий р-н, Гришино с, Ленина ул, 56</t>
  </si>
  <si>
    <t>Гороховецкий р-н, Гришино с, Ленина ул, 58</t>
  </si>
  <si>
    <t>Гороховецкий р-н, Куприяново д, Дорожная ул, 15</t>
  </si>
  <si>
    <t>Гороховецкий р-н, Куприяново д, Дорожная ул, 22</t>
  </si>
  <si>
    <t>Гороховецкий р-н, Торфопредприятия Большое п, Октябрьская ул, 4</t>
  </si>
  <si>
    <t>Гороховецкий р-н, Чулково п, Дома подстанции ул, 2</t>
  </si>
  <si>
    <t>Гороховецкий р-н, Чулково п, Дома подстанции ул, 4</t>
  </si>
  <si>
    <t>Гороховецкий р-н, Чулково п, Парковая ул, 1</t>
  </si>
  <si>
    <t>Гороховецкий р-н, Юрово д, Колхозная ул, 7</t>
  </si>
  <si>
    <t>Гусь-Хрустальный г, 2-ая Народная ул, 2</t>
  </si>
  <si>
    <t>Гусь-Хрустальный г, 2-ая Народная ул, 4а</t>
  </si>
  <si>
    <t>Гусь-Хрустальный г, 2-ая Народная ул, 9</t>
  </si>
  <si>
    <t>Гусь-Хрустальный г, Владимирская ул, 1</t>
  </si>
  <si>
    <t>Гусь-Хрустальный г, Гражданский пер, 20/1</t>
  </si>
  <si>
    <t>Гусь-Хрустальный г, Гражданский пер, 22/2</t>
  </si>
  <si>
    <t>Гусь-Хрустальный г, Гусевский п, Мира ул, 13</t>
  </si>
  <si>
    <t>Гусь-Хрустальный г, Гусевский п, Мира ул, 17</t>
  </si>
  <si>
    <t>Гусь-Хрустальный г, Гусевский п, Мира ул, 5</t>
  </si>
  <si>
    <t>Гусь-Хрустальный г, Гусевский п, Октябрьская ул, 6</t>
  </si>
  <si>
    <t>Гусь-Хрустальный г, Гусевский п, Октябрьская ул, 7</t>
  </si>
  <si>
    <t>Гусь-Хрустальный г, Гусевский п, Октябрьская ул, 9</t>
  </si>
  <si>
    <t>Гусь-Хрустальный г, Гусевский п, Пионерская ул, 15</t>
  </si>
  <si>
    <t>Гусь-Хрустальный г, Гусевский п, Пионерская ул, 17</t>
  </si>
  <si>
    <t>Гусь-Хрустальный г, Гусевский п, Садовая ул, 6</t>
  </si>
  <si>
    <t>Гусь-Хрустальный г, Гусевский п, Советская ул, 28</t>
  </si>
  <si>
    <t>Гусь-Хрустальный г, Гусевский п, Спортивный пер, 30</t>
  </si>
  <si>
    <t>Гусь-Хрустальный г, Гусевский п, Спортивный пер, 30а</t>
  </si>
  <si>
    <t>Гусь-Хрустальный г, Гусевский п, Южная ул, 13а</t>
  </si>
  <si>
    <t>Гусь-Хрустальный г, Зеркальная ул, 10</t>
  </si>
  <si>
    <t>Гусь-Хрустальный г, Зеркальная ул, 5</t>
  </si>
  <si>
    <t>Гусь-Хрустальный г, Зеркальная ул, 7</t>
  </si>
  <si>
    <t>Гусь-Хрустальный г, Зеркальная ул, 8</t>
  </si>
  <si>
    <t>Гусь-Хрустальный г, Иркутская ул, 21</t>
  </si>
  <si>
    <t>278.400</t>
  </si>
  <si>
    <t>454.700</t>
  </si>
  <si>
    <t>264.800</t>
  </si>
  <si>
    <t>264.900</t>
  </si>
  <si>
    <t>559.000</t>
  </si>
  <si>
    <t>561.000</t>
  </si>
  <si>
    <t>305.000</t>
  </si>
  <si>
    <t>320.000</t>
  </si>
  <si>
    <t>286.000</t>
  </si>
  <si>
    <t>388.600</t>
  </si>
  <si>
    <t>306.000</t>
  </si>
  <si>
    <t>876.000</t>
  </si>
  <si>
    <t>1323.000</t>
  </si>
  <si>
    <t>267.800</t>
  </si>
  <si>
    <t>280.500</t>
  </si>
  <si>
    <t>613.900</t>
  </si>
  <si>
    <t>648.000</t>
  </si>
  <si>
    <t>379.300</t>
  </si>
  <si>
    <t>380.200</t>
  </si>
  <si>
    <t>576.000</t>
  </si>
  <si>
    <t>448.500</t>
  </si>
  <si>
    <t>669.900</t>
  </si>
  <si>
    <t>590.600</t>
  </si>
  <si>
    <t>Гусь-Хрустальный г, Калинина ул, 32/14</t>
  </si>
  <si>
    <t>Гусь-Хрустальный г, Калинина ул, 55</t>
  </si>
  <si>
    <t>Гусь-Хрустальный г, Каляевская ул, 3</t>
  </si>
  <si>
    <t>Гусь-Хрустальный г, Карла Маркса ул, 10/13</t>
  </si>
  <si>
    <t>Гусь-Хрустальный г, Каховского ул, 10</t>
  </si>
  <si>
    <t>Гусь-Хрустальный г, Каховского ул, 5</t>
  </si>
  <si>
    <t>Гусь-Хрустальный г, Коммунистическая ул, 4</t>
  </si>
  <si>
    <t>1589.000</t>
  </si>
  <si>
    <t>256.000</t>
  </si>
  <si>
    <t>245.000</t>
  </si>
  <si>
    <t>455.000</t>
  </si>
  <si>
    <t>634.600</t>
  </si>
  <si>
    <t>1927</t>
  </si>
  <si>
    <t>547.000</t>
  </si>
  <si>
    <t>820.000</t>
  </si>
  <si>
    <t>Гусь-Хрустальный г, Коммунистическая ул, 8</t>
  </si>
  <si>
    <t>Гусь-Хрустальный г, Красноармейская ул, 17</t>
  </si>
  <si>
    <t>Гусь-Хрустальный г, Красноармейская ул, 19</t>
  </si>
  <si>
    <t>Гусь-Хрустальный г, Красноармейская ул, 23</t>
  </si>
  <si>
    <t>Гусь-Хрустальный г, Красных Партизан ул, 5</t>
  </si>
  <si>
    <t>Гусь-Хрустальный г, Курловская ул, 11</t>
  </si>
  <si>
    <t>Гусь-Хрустальный г, Ленинградская ул, 12</t>
  </si>
  <si>
    <t>Гусь-Хрустальный г, Ленинградская ул, 1а</t>
  </si>
  <si>
    <t>Гусь-Хрустальный г, Луначарского ул, 4</t>
  </si>
  <si>
    <t>Гусь-Хрустальный г, Луначарского ул, 7</t>
  </si>
  <si>
    <t>Гусь-Хрустальный г, Люксембургская ул, 8</t>
  </si>
  <si>
    <t>Гусь-Хрустальный г, Маяковского ул, 15</t>
  </si>
  <si>
    <t>Гусь-Хрустальный г, Маяковского ул, 4а</t>
  </si>
  <si>
    <t>Гусь-Хрустальный г, Маяковского ул, 6/23</t>
  </si>
  <si>
    <t>Гусь-Хрустальный г, Менделеева ул, 19б</t>
  </si>
  <si>
    <t>Гусь-Хрустальный г, Менделеева ул, 23</t>
  </si>
  <si>
    <t>Гусь-Хрустальный г, Микрорайон ул, 13</t>
  </si>
  <si>
    <t>Гусь-Хрустальный г, Микрорайон ул, 23</t>
  </si>
  <si>
    <t>Гусь-Хрустальный г, Микрорайон ул, 27</t>
  </si>
  <si>
    <t>Гусь-Хрустальный г, Микрорайон ул, 28</t>
  </si>
  <si>
    <t>Гусь-Хрустальный г, Микрорайон ул, 31</t>
  </si>
  <si>
    <t>Гусь-Хрустальный г, Микрорайон ул, 32а</t>
  </si>
  <si>
    <t>Гусь-Хрустальный г, Микрорайон ул, 35</t>
  </si>
  <si>
    <t>Гусь-Хрустальный г, Микрорайон ул, 37</t>
  </si>
  <si>
    <t>Гусь-Хрустальный г, Микрорайон ул, 38</t>
  </si>
  <si>
    <t>Гусь-Хрустальный г, Микрорайон ул, 39</t>
  </si>
  <si>
    <t>Гусь-Хрустальный г, Микрорайон ул, 42</t>
  </si>
  <si>
    <t>Гусь-Хрустальный г, Микрорайон ул, 45</t>
  </si>
  <si>
    <t>Гусь-Хрустальный г, Мира ул, 5</t>
  </si>
  <si>
    <t>Гусь-Хрустальный г, Муравьева-Апостола ул, 10</t>
  </si>
  <si>
    <t>Гусь-Хрустальный г, Муравьева-Апостола ул, 17</t>
  </si>
  <si>
    <t>Гусь-Хрустальный г, Новый п, Ленина ул, 13</t>
  </si>
  <si>
    <t>795.000</t>
  </si>
  <si>
    <t>1218.000</t>
  </si>
  <si>
    <t>620.900</t>
  </si>
  <si>
    <t>644.000</t>
  </si>
  <si>
    <t>291.000</t>
  </si>
  <si>
    <t>1880</t>
  </si>
  <si>
    <t>627.200</t>
  </si>
  <si>
    <t>1928</t>
  </si>
  <si>
    <t>1280.000</t>
  </si>
  <si>
    <t>1242.000</t>
  </si>
  <si>
    <t>1600.000</t>
  </si>
  <si>
    <t>1510.000</t>
  </si>
  <si>
    <t>440.000</t>
  </si>
  <si>
    <t>835.000</t>
  </si>
  <si>
    <t>1545.000</t>
  </si>
  <si>
    <t>898.000</t>
  </si>
  <si>
    <t>707.000</t>
  </si>
  <si>
    <t>1581.200</t>
  </si>
  <si>
    <t>577.000</t>
  </si>
  <si>
    <t>864.000</t>
  </si>
  <si>
    <t>805.000</t>
  </si>
  <si>
    <t>398.300</t>
  </si>
  <si>
    <t>2170.000</t>
  </si>
  <si>
    <t>2800.000</t>
  </si>
  <si>
    <t>623.000</t>
  </si>
  <si>
    <t>Гусь-Хрустальный г, Новый п, Ленина ул, 9</t>
  </si>
  <si>
    <t>Гусь-Хрустальный г, Октябрьская ул, 23а</t>
  </si>
  <si>
    <t>Гусь-Хрустальный г, Октябрьская ул, 25а</t>
  </si>
  <si>
    <t>Гусь-Хрустальный г, Осьмова ул, 6</t>
  </si>
  <si>
    <t>Гусь-Хрустальный г, Осьмова ул, 9</t>
  </si>
  <si>
    <t>Гусь-Хрустальный г, Писарева ул, 14</t>
  </si>
  <si>
    <t>Гусь-Хрустальный г, Полярная ул, 9</t>
  </si>
  <si>
    <t>Гусь-Хрустальный г, Ремонтная ул, 9/3</t>
  </si>
  <si>
    <t>Гусь-Хрустальный г, Садовая ул, 51</t>
  </si>
  <si>
    <t>Гусь-Хрустальный г, Садовая ул, 57</t>
  </si>
  <si>
    <t>Гусь-Хрустальный г, Садовая ул, 63а</t>
  </si>
  <si>
    <t>Гусь-Хрустальный г, Садовая ул, 69</t>
  </si>
  <si>
    <t>Гусь-Хрустальный г, Свердлова ул, 25</t>
  </si>
  <si>
    <t>Гусь-Хрустальный г, Старых Большевиков ул, 23</t>
  </si>
  <si>
    <t>Гусь-Хрустальный г, Старых Большевиков ул, 28</t>
  </si>
  <si>
    <t>Гусь-Хрустальный г, Теплицкий пр-кт, 18</t>
  </si>
  <si>
    <t>Гусь-Хрустальный г, Теплицкий пр-кт, 2/7</t>
  </si>
  <si>
    <t>Гусь-Хрустальный г, Теплицкий пр-кт, 22</t>
  </si>
  <si>
    <t>Гусь-Хрустальный г, Теплицкий пр-кт, 26</t>
  </si>
  <si>
    <t>Гусь-Хрустальный г, Теплицкий пр-кт, 37</t>
  </si>
  <si>
    <t>Гусь-Хрустальный г, Теплицкий пр-кт, 4</t>
  </si>
  <si>
    <t>Гусь-Хрустальный г, Теплицкий пр-кт, 9</t>
  </si>
  <si>
    <t>Гусь-Хрустальный г, Транспортная ул, 29</t>
  </si>
  <si>
    <t>Гусь-Хрустальный г, Транспортная ул, 7</t>
  </si>
  <si>
    <t>Гусь-Хрустальный г, Транспортная ул, 8</t>
  </si>
  <si>
    <t>510.000</t>
  </si>
  <si>
    <t>1760.000</t>
  </si>
  <si>
    <t>3675.000</t>
  </si>
  <si>
    <t>275.300</t>
  </si>
  <si>
    <t>419.000</t>
  </si>
  <si>
    <t>222.000</t>
  </si>
  <si>
    <t>1929</t>
  </si>
  <si>
    <t>711.000</t>
  </si>
  <si>
    <t>475.000</t>
  </si>
  <si>
    <t>502.700</t>
  </si>
  <si>
    <t>1586.000</t>
  </si>
  <si>
    <t>690.000</t>
  </si>
  <si>
    <t>418.000</t>
  </si>
  <si>
    <t>594.000</t>
  </si>
  <si>
    <t>1186.000</t>
  </si>
  <si>
    <t>1044.000</t>
  </si>
  <si>
    <t>947.700</t>
  </si>
  <si>
    <t>277.900</t>
  </si>
  <si>
    <t>544.900</t>
  </si>
  <si>
    <t>Гусь-Хрустальный г, Фрезерная ул, 4</t>
  </si>
  <si>
    <t>Гусь-Хрустальный г, Чайковского ул, 1</t>
  </si>
  <si>
    <t>Гусь-Хрустальный г, Чайковского ул, 13</t>
  </si>
  <si>
    <t>Гусь-Хрустальный г, Чайковского ул, 4</t>
  </si>
  <si>
    <t>Гусь-Хрустальный г, Чайковского ул, 7</t>
  </si>
  <si>
    <t>337.000</t>
  </si>
  <si>
    <t>1620.000</t>
  </si>
  <si>
    <t>Гусь-Хрустальный р-н, Анопино п, Южная ул, 2</t>
  </si>
  <si>
    <t>Гусь-Хрустальный р-н, Вашутино д, Микрорайон ул, 4</t>
  </si>
  <si>
    <t>582.000</t>
  </si>
  <si>
    <t>393.000</t>
  </si>
  <si>
    <t>472.000</t>
  </si>
  <si>
    <t>Гусь-Хрустальный р-н, Вашутино д, Микрорайон ул, 5</t>
  </si>
  <si>
    <t>Гусь-Хрустальный р-н, Вековка ст, 6</t>
  </si>
  <si>
    <t>Гусь-Хрустальный р-н, Великодворский п, Песочная ул, 16</t>
  </si>
  <si>
    <t>Гусь-Хрустальный р-н, Великодворский п, Пролетарская ул, 14</t>
  </si>
  <si>
    <t>170.000</t>
  </si>
  <si>
    <t>540.000</t>
  </si>
  <si>
    <t>Гусь-Хрустальный р-н, Добрятино п, 60 лет Октября ул, 3</t>
  </si>
  <si>
    <t>Гусь-Хрустальный р-н, Золотково п, 40 лет Октября ул, 4</t>
  </si>
  <si>
    <t>Гусь-Хрустальный р-н, Золотково п, 40 лет Октября ул, 6</t>
  </si>
  <si>
    <t>Гусь-Хрустальный р-н, Золотково п, Ломоносова ул, 14</t>
  </si>
  <si>
    <t>Гусь-Хрустальный р-н, Золотково п, Ломоносова ул, 18</t>
  </si>
  <si>
    <t>Гусь-Хрустальный р-н, Золотково п, Ломоносова ул, 20</t>
  </si>
  <si>
    <t>Гусь-Хрустальный р-н, Золотково п, Ломоносова ул, 7</t>
  </si>
  <si>
    <t>Гусь-Хрустальный р-н, Золотково п, Социалистическая ул, 27</t>
  </si>
  <si>
    <t>Гусь-Хрустальный р-н, Иванищи п, Южная ул, 1а</t>
  </si>
  <si>
    <t>Гусь-Хрустальный р-н, Иванищи п, Южная ул, 6</t>
  </si>
  <si>
    <t>Гусь-Хрустальный р-н, Красное Эхо п, Зеленая ул, 14А</t>
  </si>
  <si>
    <t>Гусь-Хрустальный р-н, Курлово г, Володарского ул, 7</t>
  </si>
  <si>
    <t>Гусь-Хрустальный р-н, Курлово г, Володарского ул, 9А</t>
  </si>
  <si>
    <t>Гусь-Хрустальный р-н, Курлово г, Советская ул, 12</t>
  </si>
  <si>
    <t>Гусь-Хрустальный р-н, Курлово г, Советская ул, 21</t>
  </si>
  <si>
    <t>Гусь-Хрустальный р-н, Курлово г, Чкалова ул, 18</t>
  </si>
  <si>
    <t>Гусь-Хрустальный р-н, Мезиновский п, Мира ул, 9</t>
  </si>
  <si>
    <t>Гусь-Хрустальный р-н, Мезиновский п, Фрезерная ул, 5</t>
  </si>
  <si>
    <t>Гусь-Хрустальный р-н, Мезиновский п, Фрезерная ул, 7</t>
  </si>
  <si>
    <t>Гусь-Хрустальный р-н, Мезиновский п, Фрезерная ул, 8</t>
  </si>
  <si>
    <t>750.000</t>
  </si>
  <si>
    <t>697.500</t>
  </si>
  <si>
    <t>685.800</t>
  </si>
  <si>
    <t>743.000</t>
  </si>
  <si>
    <t>514.600</t>
  </si>
  <si>
    <t>468.000</t>
  </si>
  <si>
    <t>557.600</t>
  </si>
  <si>
    <t>353.800</t>
  </si>
  <si>
    <t>1931</t>
  </si>
  <si>
    <t>Гусь-Хрустальный р-н, Тасинский Бор п, Новая ул, 4</t>
  </si>
  <si>
    <t>Гусь-Хрустальный р-н, Тасинский п, Новая ул, 1</t>
  </si>
  <si>
    <t>Гусь-Хрустальный р-н, Тасинский п, Новая ул, 1а</t>
  </si>
  <si>
    <t>Гусь-Хрустальный р-н, Тасинский п, Новая ул, 2</t>
  </si>
  <si>
    <t>Гусь-Хрустальный р-н, Уршельский п, Мира ул, 4</t>
  </si>
  <si>
    <t>Гусь-Хрустальный р-н, Уршельский п, Свердлова ул, 10</t>
  </si>
  <si>
    <t>Гусь-Хрустальный р-н, Уршельский п, Свердлова ул, 8</t>
  </si>
  <si>
    <t>Гусь-Хрустальный р-н, Уршельский п, Театральная ул, 18</t>
  </si>
  <si>
    <t>Камешково г, Абрамова ул, 2</t>
  </si>
  <si>
    <t>Камешково г, Долбилкина ул, 1</t>
  </si>
  <si>
    <t>Камешково г, Дорофеичева ул, 5</t>
  </si>
  <si>
    <t>Камешково г, Дорофеичева ул, 7</t>
  </si>
  <si>
    <t>365.000</t>
  </si>
  <si>
    <t>215.400</t>
  </si>
  <si>
    <t>274.000</t>
  </si>
  <si>
    <t>518.000</t>
  </si>
  <si>
    <t>508.000</t>
  </si>
  <si>
    <t>566.000</t>
  </si>
  <si>
    <t>Камешково г, Дорофеичева ул, 9</t>
  </si>
  <si>
    <t>Камешково г, Комсомольская пл, 18</t>
  </si>
  <si>
    <t>Камешково г, Комсомольская пл, 2</t>
  </si>
  <si>
    <t>Камешково г, Комсомольская пл, 4</t>
  </si>
  <si>
    <t>Камешково г, Крупской ул, 8А</t>
  </si>
  <si>
    <t>Камешково г, Молодежная ул, 9</t>
  </si>
  <si>
    <t>Камешково г, Ногина ул, 18</t>
  </si>
  <si>
    <t>895.000</t>
  </si>
  <si>
    <t>240.600</t>
  </si>
  <si>
    <t>272.200</t>
  </si>
  <si>
    <t>Камешково г, Свердлова ул, 19А</t>
  </si>
  <si>
    <t>Камешково г, Свердлова ул, 9</t>
  </si>
  <si>
    <t>Камешково г, Совхозная ул, 18</t>
  </si>
  <si>
    <t>Камешковский р-н, Второво с, Железнодорожная ул, 7</t>
  </si>
  <si>
    <t>Камешковский р-н, Дружба п, Мира ул, 13</t>
  </si>
  <si>
    <t>Камешковский р-н, Дружба п, Мира ул, 2</t>
  </si>
  <si>
    <t>Камешковский р-н, Дружба п, Мира ул, 3</t>
  </si>
  <si>
    <t>Камешковский р-н, Дружба п, Мира ул, 5</t>
  </si>
  <si>
    <t>Камешковский р-н, Дружба п, Мира ул, 9</t>
  </si>
  <si>
    <t>Камешковский р-н, им Кирова п, Школьная ул, 24/2</t>
  </si>
  <si>
    <t>Камешковский р-н, им Кирова п, Школьная ул, 26</t>
  </si>
  <si>
    <t>Камешковский р-н, им Красина п, Садовая ул, 8</t>
  </si>
  <si>
    <t>Камешковский р-н, им Максима Горького п, Морозова ул, 3</t>
  </si>
  <si>
    <t>Камешковский р-н, им Максима Горького п, Морозова ул, 4</t>
  </si>
  <si>
    <t>Камешковский р-н, им Максима Горького п, Морозова ул, 6</t>
  </si>
  <si>
    <t>Камешковский р-н, им Максима Горького п, Шоссейная ул, 1</t>
  </si>
  <si>
    <t>Камешковский р-н, Коверино с, Садовая ул, 3б</t>
  </si>
  <si>
    <t>Камешковский р-н, Новки п, Ильича ул, 39</t>
  </si>
  <si>
    <t>Камешковский р-н, Новки п, Ильича ул, 43</t>
  </si>
  <si>
    <t>Камешковский р-н, Новки п, Ильича ул, 45</t>
  </si>
  <si>
    <t>Камешковский р-н, Новки п, Калинина ул, 2</t>
  </si>
  <si>
    <t>Камешковский р-н, Новки п, Чапаева ул, 14</t>
  </si>
  <si>
    <t>Камешковский р-н, Новки п, Чапаева ул, 16</t>
  </si>
  <si>
    <t>Камешковский р-н, Новки п, Чапаева ул, 17</t>
  </si>
  <si>
    <t>Камешковский р-н, Новки п, Чапаева ул, 21</t>
  </si>
  <si>
    <t>Камешковский р-н, Сергеиха д, Фрунзе ул, 68</t>
  </si>
  <si>
    <t>Киржач г, 40 лет Октября ул, 13</t>
  </si>
  <si>
    <t>Киржач г, 40 лет Октября ул, 36</t>
  </si>
  <si>
    <t>Киржач г, 50 лет Октября ул, 9</t>
  </si>
  <si>
    <t>Киржач г, Больничный проезд, 5</t>
  </si>
  <si>
    <t>Киржач г, Владимирская ул, 31</t>
  </si>
  <si>
    <t>Киржач г, Вокзальная ул, 26а</t>
  </si>
  <si>
    <t>557.000</t>
  </si>
  <si>
    <t>1003.000</t>
  </si>
  <si>
    <t>240.000</t>
  </si>
  <si>
    <t>316.000</t>
  </si>
  <si>
    <t>933.100</t>
  </si>
  <si>
    <t>830.000</t>
  </si>
  <si>
    <t>632.000</t>
  </si>
  <si>
    <t>361.200</t>
  </si>
  <si>
    <t>1879.500</t>
  </si>
  <si>
    <t>975.800</t>
  </si>
  <si>
    <t>231.200</t>
  </si>
  <si>
    <t>696.600</t>
  </si>
  <si>
    <t>Киржач г, Денисенко ул, 15</t>
  </si>
  <si>
    <t>Киржач г, Красный Октябрь мкр, Метленкова ул, 4</t>
  </si>
  <si>
    <t>Киржач г, Красный Октябрь мкр, Пушкина ул, 19</t>
  </si>
  <si>
    <t>Киржач г, Красный Октябрь мкр, Пушкина ул, 21</t>
  </si>
  <si>
    <t>Киржач г, Красный Октябрь мкр, Пушкина ул, 4а</t>
  </si>
  <si>
    <t>Киржач г, Красный Октябрь мкр, Свердлова ул, 9</t>
  </si>
  <si>
    <t>Киржач г, Красный Октябрь мкр, Солнечный кв-л, 3</t>
  </si>
  <si>
    <t>Киржач г, Красный Октябрь мкр, Солнечный кв-л, 7</t>
  </si>
  <si>
    <t>Киржач г, Красный Октябрь мкр, Солнечный кв-л, 7а</t>
  </si>
  <si>
    <t>Киржач г, Красный Октябрь мкр, Солнечный кв-л, 8</t>
  </si>
  <si>
    <t>Киржач г, Красный Октябрь мкр, Солнечный кв-л, 8а</t>
  </si>
  <si>
    <t>Киржач г, Красный Октябрь мкр, Фурманова ул, 10</t>
  </si>
  <si>
    <t>Киржач г, Красный Октябрь мкр, Фурманова ул, 18</t>
  </si>
  <si>
    <t>Киржач г, Красный Октябрь мкр, Фурманова ул, 24</t>
  </si>
  <si>
    <t>Киржач г, Красный Октябрь мкр, Фурманова ул, 39</t>
  </si>
  <si>
    <t>Киржач г, Ленинградская ул, 108</t>
  </si>
  <si>
    <t>Киржач г, Ленинградская ул, 98</t>
  </si>
  <si>
    <t>Киржач г, Магистральная ул, 1а</t>
  </si>
  <si>
    <t>Киржач г, Магистральная ул, 2</t>
  </si>
  <si>
    <t>Киржач г, Магистральная ул, 8</t>
  </si>
  <si>
    <t>Киржач г, Морозовская ул, 120</t>
  </si>
  <si>
    <t>Киржач г, Морозовская ул, 99а</t>
  </si>
  <si>
    <t>Киржач г, Некрасовская ул, 18</t>
  </si>
  <si>
    <t>Киржач г, Островского ул, 18</t>
  </si>
  <si>
    <t>Киржач г, Островского ул, 19</t>
  </si>
  <si>
    <t>Киржач г, Островского ул, 5</t>
  </si>
  <si>
    <t>Киржач г, Павловского ул, 28</t>
  </si>
  <si>
    <t>Киржач г, Привокзальная ул, 9</t>
  </si>
  <si>
    <t>Киржач г, Приозерная ул, 1в</t>
  </si>
  <si>
    <t>Киржач г, Пугачева ул, 6</t>
  </si>
  <si>
    <t>Киржач г, Свобода ул, 113А</t>
  </si>
  <si>
    <t>Киржач г, Советская ул, 33</t>
  </si>
  <si>
    <t>Киржач г, Совхозная ул, 5</t>
  </si>
  <si>
    <t>Киржач г, Станционная ул, 65</t>
  </si>
  <si>
    <t>Киржач г, Томаровича ул, 7</t>
  </si>
  <si>
    <t>Киржач г, Чехова ул, 3</t>
  </si>
  <si>
    <t>Киржач г, Шелковиков ул, 15</t>
  </si>
  <si>
    <t>Киржачский р-н, Горка п, Шелковиков ул, 3</t>
  </si>
  <si>
    <t>Киржачский р-н, Горка п, Шелковиков ул, 5</t>
  </si>
  <si>
    <t>Киржачский р-н, Горка п, Шелковиков ул, 6</t>
  </si>
  <si>
    <t>718.000</t>
  </si>
  <si>
    <t>517.300</t>
  </si>
  <si>
    <t>512.400</t>
  </si>
  <si>
    <t>1066.800</t>
  </si>
  <si>
    <t>935.000</t>
  </si>
  <si>
    <t>934.000</t>
  </si>
  <si>
    <t>729.600</t>
  </si>
  <si>
    <t>585.600</t>
  </si>
  <si>
    <t>646.000</t>
  </si>
  <si>
    <t>1483.700</t>
  </si>
  <si>
    <t>328.000</t>
  </si>
  <si>
    <t>728.400</t>
  </si>
  <si>
    <t>825.000</t>
  </si>
  <si>
    <t>1184.000</t>
  </si>
  <si>
    <t>400.600</t>
  </si>
  <si>
    <t>Киржачский р-н, Дубки тер, 136</t>
  </si>
  <si>
    <t>Киржачский р-н, Дубки тер, 137</t>
  </si>
  <si>
    <t>Киржачский р-н, Ефремово д, Восточная ул, 1</t>
  </si>
  <si>
    <t>Киржачский р-н, Ефремово д, Восточная ул, 5</t>
  </si>
  <si>
    <t>438.000</t>
  </si>
  <si>
    <t>Киржачский р-н, Илькино д, Центральная ул, 50а</t>
  </si>
  <si>
    <t>Киржачский р-н, Кипрево д, Новая ул, 2</t>
  </si>
  <si>
    <t>532.000</t>
  </si>
  <si>
    <t>Киржачский р-н, Першино п, Проезд октябрят ул, 1</t>
  </si>
  <si>
    <t>Киржачский р-н, Першино п, Проезд октябрят ул, 3</t>
  </si>
  <si>
    <t>Киржачский р-н, Першино п, Проезд октябрят ул, 5</t>
  </si>
  <si>
    <t>Киржачский р-н, Федоровское д, Колхозная ул, 19</t>
  </si>
  <si>
    <t>Киржачский р-н, Федоровское д, Советская ул, 4</t>
  </si>
  <si>
    <t>Киржачский р-н, Федоровское д, Советская ул, 6</t>
  </si>
  <si>
    <t>Ковров г, Абельмана ул, 118</t>
  </si>
  <si>
    <t>Ковров г, Абельмана ул, 13</t>
  </si>
  <si>
    <t>Ковров г, Абельмана ул, 137</t>
  </si>
  <si>
    <t>Ковров г, Абельмана ул, 139/2</t>
  </si>
  <si>
    <t>Ковров г, Абельмана ул, 139</t>
  </si>
  <si>
    <t>Ковров г, Абельмана ул, 21</t>
  </si>
  <si>
    <t>Ковров г, Абельмана ул, 23</t>
  </si>
  <si>
    <t>Ковров г, Абельмана ул, 43</t>
  </si>
  <si>
    <t>Ковров г, Абельмана ул, 46</t>
  </si>
  <si>
    <t>Ковров г, Абельмана ул, 61</t>
  </si>
  <si>
    <t>Ковров г, Абельмана ул, 86</t>
  </si>
  <si>
    <t>Ковров г, Барсукова ул, 14а</t>
  </si>
  <si>
    <t>Ковров г, Барсукова ул, 27/8</t>
  </si>
  <si>
    <t>Ковров г, Блинова ул, 74</t>
  </si>
  <si>
    <t>Ковров г, Брюсова проезд, 4</t>
  </si>
  <si>
    <t>Ковров г, Брюсова ул, 52/2</t>
  </si>
  <si>
    <t>Ковров г, Васильева ул, 11</t>
  </si>
  <si>
    <t>Ковров г, Ватутина ул, 45</t>
  </si>
  <si>
    <t>Ковров г, Волго-Донская ул, 11б</t>
  </si>
  <si>
    <t>Ковров г, Волго-Донская ул, 23</t>
  </si>
  <si>
    <t>Ковров г, Волго-Донская ул, 29</t>
  </si>
  <si>
    <t>Ковров г, Володарского ул, 12</t>
  </si>
  <si>
    <t>Ковров г, Восточный проезд, 14/3</t>
  </si>
  <si>
    <t>Ковров г, Генералова ул, 10</t>
  </si>
  <si>
    <t>Ковров г, Грибоедова ул, 1</t>
  </si>
  <si>
    <t>508.100</t>
  </si>
  <si>
    <t>1873</t>
  </si>
  <si>
    <t>798.600</t>
  </si>
  <si>
    <t>150.000</t>
  </si>
  <si>
    <t>993.000</t>
  </si>
  <si>
    <t>Ковров г, Грибоедова ул, 119</t>
  </si>
  <si>
    <t>Ковров г, Грибоедова ул, 121</t>
  </si>
  <si>
    <t>Ковров г, Грибоедова ул, 5 корп. 2</t>
  </si>
  <si>
    <t>Ковров г, Грибоедова ул, 7</t>
  </si>
  <si>
    <t>Ковров г, Грибоедова ул, 70</t>
  </si>
  <si>
    <t>Ковров г, Грибоедова ул, 74</t>
  </si>
  <si>
    <t>Ковров г, Дегтярева ул, 4</t>
  </si>
  <si>
    <t>Ковров г, Дегтярева ул, 60</t>
  </si>
  <si>
    <t>Ковров г, Дзержинского ул, 2</t>
  </si>
  <si>
    <t>Ковров г, Еловая ул, 82/2</t>
  </si>
  <si>
    <t>Ковров г, Еловая ул, 82/3</t>
  </si>
  <si>
    <t>Ковров г, Еловая ул, 86/1</t>
  </si>
  <si>
    <t>Ковров г, Еловая ул, 86/2</t>
  </si>
  <si>
    <t>Ковров г, Еловая ул, 86/3</t>
  </si>
  <si>
    <t>Ковров г, Еловая ул, 86/4</t>
  </si>
  <si>
    <t>Ковров г, Еловая ул, 86/7</t>
  </si>
  <si>
    <t>Ковров г, Еловая ул, 86/8</t>
  </si>
  <si>
    <t>Ковров г, Еловая ул, 90/2</t>
  </si>
  <si>
    <t>Ковров г, Зои Космодемьянской ул, 1 корп. 7</t>
  </si>
  <si>
    <t>Ковров г, Зои Космодемьянской ул, 7 корп. 1</t>
  </si>
  <si>
    <t>Ковров г, Киркижа ул, 14А</t>
  </si>
  <si>
    <t>Ковров г, Киркижа ул, 14Б</t>
  </si>
  <si>
    <t>Ковров г, Кирова ул, 67</t>
  </si>
  <si>
    <t>Ковров г, Кирова ул, 69</t>
  </si>
  <si>
    <t>Ковров г, Ковров-8 тер, 2</t>
  </si>
  <si>
    <t>Ковров г, Ковров-8 тер, 9</t>
  </si>
  <si>
    <t>Ковров г, Ковровская ул, 19</t>
  </si>
  <si>
    <t>Ковров г, Колхозная ул, 27</t>
  </si>
  <si>
    <t>Ковров г, Комсомольская ул, 104</t>
  </si>
  <si>
    <t>Ковров г, Комсомольская ул, 95</t>
  </si>
  <si>
    <t>Ковров г, Космонавтов ул, 2 корп. 3</t>
  </si>
  <si>
    <t>Ковров г, Кузнечная ул, 3</t>
  </si>
  <si>
    <t>Ковров г, Ленина пр-кт, 19</t>
  </si>
  <si>
    <t>Ковров г, Ленина пр-кт, 2</t>
  </si>
  <si>
    <t>Ковров г, Ленина пр-кт, 23</t>
  </si>
  <si>
    <t>Ковров г, Ленина пр-кт, 42</t>
  </si>
  <si>
    <t>Ковров г, Ленина пр-кт, 51</t>
  </si>
  <si>
    <t>Ковров г, Ленина пр-кт, 61</t>
  </si>
  <si>
    <t>Ковров г, Летняя ул, 49</t>
  </si>
  <si>
    <t>Ковров г, Летняя ул, 86</t>
  </si>
  <si>
    <t>265.000</t>
  </si>
  <si>
    <t>526.000</t>
  </si>
  <si>
    <t>4800.000</t>
  </si>
  <si>
    <t>587.000</t>
  </si>
  <si>
    <t>1017.000</t>
  </si>
  <si>
    <t>938.200</t>
  </si>
  <si>
    <t>1251.100</t>
  </si>
  <si>
    <t>868.800</t>
  </si>
  <si>
    <t>1316.000</t>
  </si>
  <si>
    <t>1358.000</t>
  </si>
  <si>
    <t>451.000</t>
  </si>
  <si>
    <t>824.000</t>
  </si>
  <si>
    <t>831.000</t>
  </si>
  <si>
    <t>2640.000</t>
  </si>
  <si>
    <t>1171.700</t>
  </si>
  <si>
    <t>751.000</t>
  </si>
  <si>
    <t>514.000</t>
  </si>
  <si>
    <t>252.000</t>
  </si>
  <si>
    <t>Ковров г, Либерецкая ул, 9</t>
  </si>
  <si>
    <t>Ковров г, Лизы Чайкиной ул, 104</t>
  </si>
  <si>
    <t>Ковров г, Лизы Чайкиной ул, 108</t>
  </si>
  <si>
    <t>Ковров г, Лопатина ул, 44</t>
  </si>
  <si>
    <t>Ковров г, Машиностроителей ул, 15</t>
  </si>
  <si>
    <t>Ковров г, Маяковского ул, 106</t>
  </si>
  <si>
    <t>Ковров г, Маяковского ул, 108</t>
  </si>
  <si>
    <t>Ковров г, Маяковского ул, 110</t>
  </si>
  <si>
    <t>Ковров г, Маяковского ул, 2</t>
  </si>
  <si>
    <t>Ковров г, Маяковского ул, 24</t>
  </si>
  <si>
    <t>Ковров г, Маяковского ул, 28</t>
  </si>
  <si>
    <t>Ковров г, Маяковского ул, 89</t>
  </si>
  <si>
    <t>Ковров г, Моховая ул, 4</t>
  </si>
  <si>
    <t>Ковров г, Моховая ул, 6</t>
  </si>
  <si>
    <t>Ковров г, Моховая ул, 7</t>
  </si>
  <si>
    <t>Ковров г, Муромская ул, 11</t>
  </si>
  <si>
    <t>Ковров г, Муромская ул, 9</t>
  </si>
  <si>
    <t>Ковров г, Набережная 2-я ул, 10</t>
  </si>
  <si>
    <t>Ковров г, Набережная ул, 17/2</t>
  </si>
  <si>
    <t>609.000</t>
  </si>
  <si>
    <t>608.900</t>
  </si>
  <si>
    <t>910.000</t>
  </si>
  <si>
    <t>527.000</t>
  </si>
  <si>
    <t>828.600</t>
  </si>
  <si>
    <t>675.000</t>
  </si>
  <si>
    <t>847.000</t>
  </si>
  <si>
    <t>870.000</t>
  </si>
  <si>
    <t>586.000</t>
  </si>
  <si>
    <t>361.000</t>
  </si>
  <si>
    <t>931.000</t>
  </si>
  <si>
    <t>Ковров г, Ногина ул, 20</t>
  </si>
  <si>
    <t>Ковров г, Олега Кошевого ул, 11</t>
  </si>
  <si>
    <t>Ковров г, Островского ул, 57/2</t>
  </si>
  <si>
    <t>Ковров г, Островского ул, 75</t>
  </si>
  <si>
    <t>Ковров г, Парковая ул, 2/2</t>
  </si>
  <si>
    <t>Ковров г, Першутова ул, 24</t>
  </si>
  <si>
    <t>589.000</t>
  </si>
  <si>
    <t>562.000</t>
  </si>
  <si>
    <t>486.000</t>
  </si>
  <si>
    <t>Ковров г, Подлесная ул, 24</t>
  </si>
  <si>
    <t>Ковров г, Правды ул, 12</t>
  </si>
  <si>
    <t>Ковров г, Преображенская ул, 1</t>
  </si>
  <si>
    <t>Ковров г, Пролетарская ул, 42</t>
  </si>
  <si>
    <t>Ковров г, Пугачева ул, 31</t>
  </si>
  <si>
    <t>Ковров г, Ранжева ул, 5</t>
  </si>
  <si>
    <t>Ковров г, Свердлова ул, 8</t>
  </si>
  <si>
    <t>424.000</t>
  </si>
  <si>
    <t>608.000</t>
  </si>
  <si>
    <t>1083.000</t>
  </si>
  <si>
    <t>Ковров г, Социалистическая ул, 23</t>
  </si>
  <si>
    <t>Ковров г, Социалистическая ул, 27</t>
  </si>
  <si>
    <t>Ковров г, Станиславского ул, 1/1</t>
  </si>
  <si>
    <t>572.000</t>
  </si>
  <si>
    <t>696.000</t>
  </si>
  <si>
    <t>Ковров г, Строителей ул, 26/2</t>
  </si>
  <si>
    <t>Ковров г, Текстильная ул, 8</t>
  </si>
  <si>
    <t>Ковров г, Туманова ул, 15</t>
  </si>
  <si>
    <t>Ковров г, Туманова ул, 31</t>
  </si>
  <si>
    <t>Ковров г, Туманова ул, 6а</t>
  </si>
  <si>
    <t>Ковров г, Туманова ул, 9</t>
  </si>
  <si>
    <t>Ковров г, Федорова ул, 91</t>
  </si>
  <si>
    <t>Ковров г, Чернышевского ул, 13</t>
  </si>
  <si>
    <t>Ковров г, Чернышевского ул, 17</t>
  </si>
  <si>
    <t>Ковров г, Чернышевского ул, 2</t>
  </si>
  <si>
    <t>Ковров г, Щорса ул, 23</t>
  </si>
  <si>
    <t>972.000</t>
  </si>
  <si>
    <t>884.900</t>
  </si>
  <si>
    <t>343.000</t>
  </si>
  <si>
    <t>1891</t>
  </si>
  <si>
    <t>923.000</t>
  </si>
  <si>
    <t>1916</t>
  </si>
  <si>
    <t>Ковровский р-н, Достижение п, Фабричная ул, 34</t>
  </si>
  <si>
    <t>Ковровский р-н, Клязьминский Городок с, Клязьминская ПМК ул, 15</t>
  </si>
  <si>
    <t>Ковровский р-н, Ковров-35 городок, Центральная ул, 111</t>
  </si>
  <si>
    <t>Ковровский р-н, Красный Октябрь п, Мира ул, 11</t>
  </si>
  <si>
    <t>Ковровский р-н, Красный Октябрь п, Мира ул, 15</t>
  </si>
  <si>
    <t>Ковровский р-н, Крутово с, Просторная ул, 6</t>
  </si>
  <si>
    <t>Ковровский р-н, Малыгино п, Школьная ул, 55</t>
  </si>
  <si>
    <t>Ковровский р-н, Малыгино п, Юбилейная ул, 49</t>
  </si>
  <si>
    <t>Ковровский р-н, Мелехово пгт, Гагарина ул, 4</t>
  </si>
  <si>
    <t>Ковровский р-н, Мелехово пгт, Гагарина ул, 9</t>
  </si>
  <si>
    <t>Ковровский р-н, Мелехово пгт, Комарова ул, 8</t>
  </si>
  <si>
    <t>Ковровский р-н, Мелехово пгт, Пионерская ул, 2</t>
  </si>
  <si>
    <t>Ковровский р-н, Мелехово пгт, Советская ул, 11</t>
  </si>
  <si>
    <t>Ковровский р-н, Мелехово пгт, Советская ул, 14</t>
  </si>
  <si>
    <t>Ковровский р-н, Мелехово пгт, Советская ул, 9</t>
  </si>
  <si>
    <t>Ковровский р-н, Мелехово пгт, Школьный пер, 26</t>
  </si>
  <si>
    <t>Ковровский р-н, Новый п, Першутова ул, 4</t>
  </si>
  <si>
    <t>Ковровский р-н, Новый п, Школьная ул, 5</t>
  </si>
  <si>
    <t>Ковровский р-н, Пакино п, Центральная ул, 20</t>
  </si>
  <si>
    <t>Ковровский р-н, Пакино п, Центральная ул, 20а</t>
  </si>
  <si>
    <t>Ковровский р-н, Первомайский п, 10</t>
  </si>
  <si>
    <t>745.200</t>
  </si>
  <si>
    <t>727.500</t>
  </si>
  <si>
    <t>268.800</t>
  </si>
  <si>
    <t>292.400</t>
  </si>
  <si>
    <t>926.000</t>
  </si>
  <si>
    <t>715.000</t>
  </si>
  <si>
    <t>1170.000</t>
  </si>
  <si>
    <t>155.000</t>
  </si>
  <si>
    <t>437.000</t>
  </si>
  <si>
    <t>342.000</t>
  </si>
  <si>
    <t>313.000</t>
  </si>
  <si>
    <t>858.000</t>
  </si>
  <si>
    <t>322.000</t>
  </si>
  <si>
    <t>Ковровский р-н, Первомайский п, 11</t>
  </si>
  <si>
    <t>Ковровский р-н, Первомайский п, 12</t>
  </si>
  <si>
    <t>Ковровский р-н, Первомайский п, 13</t>
  </si>
  <si>
    <t>Ковровский р-н, Первомайский п, 5</t>
  </si>
  <si>
    <t>Ковровский р-н, подстанция Заря р-н, 1</t>
  </si>
  <si>
    <t>Ковровский р-н, подстанция Заря р-н, 2</t>
  </si>
  <si>
    <t>Ковровский р-н, подстанция Заря р-н, 3</t>
  </si>
  <si>
    <t>Ковровский р-н, Ручей д, Центральная ул, 10</t>
  </si>
  <si>
    <t>Ковровский р-н, Ручей д, Центральная ул, 2</t>
  </si>
  <si>
    <t>Ковровский р-н, Санниково с, Центральная ул, 18</t>
  </si>
  <si>
    <t>Кольчугино г, 3 Интернационала ул, 53</t>
  </si>
  <si>
    <t>Кольчугино г, 3 Линия Леспромхоза ул, 2</t>
  </si>
  <si>
    <t>505.000</t>
  </si>
  <si>
    <t>409.200</t>
  </si>
  <si>
    <t>511.000</t>
  </si>
  <si>
    <t>513.000</t>
  </si>
  <si>
    <t>330.000</t>
  </si>
  <si>
    <t>408.800</t>
  </si>
  <si>
    <t>336.000</t>
  </si>
  <si>
    <t>501.000</t>
  </si>
  <si>
    <t>593.600</t>
  </si>
  <si>
    <t>Кольчугино г, 50 лет Октября ул, 5</t>
  </si>
  <si>
    <t>Кольчугино г, 50 лет Октября ул, 9</t>
  </si>
  <si>
    <t>Кольчугино г, 50 лет СССР ул, 12</t>
  </si>
  <si>
    <t>Кольчугино г, 6 Линия Ленинского поселка ул, 31</t>
  </si>
  <si>
    <t>Кольчугино г, Алексеева ул, 2</t>
  </si>
  <si>
    <t>Кольчугино г, Белая Речка мкр, Молодежная ул, 2</t>
  </si>
  <si>
    <t>Кольчугино г, Белая Речка мкр, Родниковая ул, 43</t>
  </si>
  <si>
    <t>Кольчугино г, Белая Речка мкр, Школьная ул, 11</t>
  </si>
  <si>
    <t>Кольчугино г, Белая Речка мкр, Школьная ул, 9</t>
  </si>
  <si>
    <t>Кольчугино г, Веденеева ул, 16</t>
  </si>
  <si>
    <t>Кольчугино г, Веденеева ул, 18</t>
  </si>
  <si>
    <t>Кольчугино г, Веденеева ул, 3</t>
  </si>
  <si>
    <t>Кольчугино г, Веденеева ул, 6</t>
  </si>
  <si>
    <t>Кольчугино г, Дружбы ул, 8а</t>
  </si>
  <si>
    <t>Кольчугино г, КИМ ул, 10</t>
  </si>
  <si>
    <t>Кольчугино г, КИМ ул, 12</t>
  </si>
  <si>
    <t>Кольчугино г, КИМ ул, 16</t>
  </si>
  <si>
    <t>Кольчугино г, КИМ ул, 20</t>
  </si>
  <si>
    <t>Кольчугино г, Коллективная ул, 43</t>
  </si>
  <si>
    <t>Кольчугино г, Котовского ул, 23</t>
  </si>
  <si>
    <t>Кольчугино г, Ленина ул, 12</t>
  </si>
  <si>
    <t>Кольчугино г, Лермонтова ул, 5</t>
  </si>
  <si>
    <t>Кольчугино г, Лермонтова ул, 7</t>
  </si>
  <si>
    <t>Кольчугино г, Ломако ул, 14</t>
  </si>
  <si>
    <t>680.400</t>
  </si>
  <si>
    <t>1930</t>
  </si>
  <si>
    <t>Кольчугино г, Луговая ул, 7</t>
  </si>
  <si>
    <t>Кольчугино г, Луговая ул, 8</t>
  </si>
  <si>
    <t>Кольчугино г, Мира ул, 15</t>
  </si>
  <si>
    <t>Кольчугино г, Мира ул, 25</t>
  </si>
  <si>
    <t>Кольчугино г, Мира ул, 9</t>
  </si>
  <si>
    <t>Кольчугино г, Поселок Зеленоборский ул, 18</t>
  </si>
  <si>
    <t>Кольчугино г, Темкина ул, 9</t>
  </si>
  <si>
    <t>Кольчугино г, Ульяновская ул, 27</t>
  </si>
  <si>
    <t>Кольчугино г, Чапаева ул, 1а</t>
  </si>
  <si>
    <t>Кольчугино г, Чапаева ул, 2а</t>
  </si>
  <si>
    <t>Кольчугино г, Чапаева ул, 4</t>
  </si>
  <si>
    <t>Кольчугино г, Чапаева ул, 5</t>
  </si>
  <si>
    <t>Кольчугино г, Шмелева ул, 13</t>
  </si>
  <si>
    <t>Кольчугино г, Шмелева ул, 14</t>
  </si>
  <si>
    <t>Кольчугино г, Шмелева ул, 15</t>
  </si>
  <si>
    <t>Кольчугино г, Шмелева ул, 18</t>
  </si>
  <si>
    <t>Кольчугино г, Шмелева ул, 4</t>
  </si>
  <si>
    <t>729.000</t>
  </si>
  <si>
    <t>1264.200</t>
  </si>
  <si>
    <t>Кольчугино г, Щорса ул, 11</t>
  </si>
  <si>
    <t>Кольчугино г, Щорса ул, 12</t>
  </si>
  <si>
    <t>Кольчугино г, Щорса ул, 13</t>
  </si>
  <si>
    <t>Кольчугино г, Щорса ул, 9</t>
  </si>
  <si>
    <t>Кольчугинский р-н, Бавлены п, Лесная ул, 5</t>
  </si>
  <si>
    <t>Кольчугинский р-н, Бавлены п, Лесной пер, 3</t>
  </si>
  <si>
    <t>Кольчугинский р-н, Бавлены п, Мира ул, 7</t>
  </si>
  <si>
    <t>701.800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</si>
  <si>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</si>
  <si>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</si>
  <si>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Бавлены п, Южный пер, 4</t>
  </si>
  <si>
    <t>Кольчугинский р-н, Большевик п, Дорожная ул, 3</t>
  </si>
  <si>
    <t>375.000</t>
  </si>
  <si>
    <t>160.000</t>
  </si>
  <si>
    <t>621.000</t>
  </si>
  <si>
    <t>Кольчугинский р-н, Золотуха п, Пятнадцатая ул, 3</t>
  </si>
  <si>
    <t>Кольчугинский р-н, Металлист п, Молодежная ул, 1</t>
  </si>
  <si>
    <t>Кольчугинский р-н, Металлист п, Молодежная ул, 3</t>
  </si>
  <si>
    <t>504.000</t>
  </si>
  <si>
    <t>Кольчугинский р-н, Металлист п, Молодежная ул, 5</t>
  </si>
  <si>
    <t>Кольчугинский р-н, Металлист п, Центральная ул, 1</t>
  </si>
  <si>
    <t>Кольчугинский р-н, Металлист п, Центральная ул, 2</t>
  </si>
  <si>
    <t>Кольчугинский р-н, Металлист п, Центральная ул, 4</t>
  </si>
  <si>
    <t>664.000</t>
  </si>
  <si>
    <t>Кольчугинский р-н, Павловка д, Первая ул, 3</t>
  </si>
  <si>
    <t>Кольчугинский р-н, Павловка д, Первая ул, 5</t>
  </si>
  <si>
    <t>Кольчугинский р-н, Раздолье п, Новоселов ул, 10</t>
  </si>
  <si>
    <t>Кольчугинский р-н, Раздолье п, Новоселов ул, 12</t>
  </si>
  <si>
    <t>Кольчугинский р-н, Раздолье п, Новоселов ул, 7</t>
  </si>
  <si>
    <t>Кольчугинский р-н, Раздолье п, Новоселов ул, 8</t>
  </si>
  <si>
    <t>Кольчугинский р-н, Раздолье п, Новоселов ул, 9</t>
  </si>
  <si>
    <t>Кольчугинский р-н, Раздолье п, Первомайская ул, 7</t>
  </si>
  <si>
    <t>Кольчугинский р-н, Раздолье п, Совхозная ул, 2</t>
  </si>
  <si>
    <t>Меленки г, Академика Королева ул, 3</t>
  </si>
  <si>
    <t>Меленки г, Академика Королева ул, 5</t>
  </si>
  <si>
    <t>Меленки г, Дзержинского ул, 23а</t>
  </si>
  <si>
    <t>Меленки г, Дзержинского ул, 44</t>
  </si>
  <si>
    <t>Меленки г, Коминтерна ул, 104</t>
  </si>
  <si>
    <t>Меленки г, Коммунистическая ул, 19</t>
  </si>
  <si>
    <t>Меленки г, Коммунистическая ул, 24</t>
  </si>
  <si>
    <t>Меленки г, Коммунистическая ул, 8</t>
  </si>
  <si>
    <t>Меленки г, Красноармейская ул, 202</t>
  </si>
  <si>
    <t>Меленки г, Муромская ул, 25</t>
  </si>
  <si>
    <t>Меленки г, Чернышевского ул, 41</t>
  </si>
  <si>
    <t>Меленки г, Чкалова ул, 60</t>
  </si>
  <si>
    <t>Меленки г, Школьный пер, 4</t>
  </si>
  <si>
    <t>Меленковский р-н, Архангел с, Молодежная ул, 15</t>
  </si>
  <si>
    <t>Меленковский р-н, Архангел с, Молодежная ул, 16</t>
  </si>
  <si>
    <t>Меленковский р-н, Бутылицы с, Садовая ул, 3</t>
  </si>
  <si>
    <t>Меленковский р-н, Бутылицы с, Садовая ул, 4</t>
  </si>
  <si>
    <t>Меленковский р-н, Бутылицы с, Садовая ул, 5</t>
  </si>
  <si>
    <t>Меленковский р-н, Бутылицы с, Садовая ул, 6</t>
  </si>
  <si>
    <t>Меленковский р-н, Бутылицы с, Садовая ул, 7</t>
  </si>
  <si>
    <t>602.000</t>
  </si>
  <si>
    <t>432.000</t>
  </si>
  <si>
    <t>662.000</t>
  </si>
  <si>
    <t>1163.000</t>
  </si>
  <si>
    <t>597.300</t>
  </si>
  <si>
    <t>1830.000</t>
  </si>
  <si>
    <t>654.000</t>
  </si>
  <si>
    <t>199.000</t>
  </si>
  <si>
    <t>460.000</t>
  </si>
  <si>
    <t>Меленковский р-н, Денятино с, Механизаторов ул, 2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</si>
  <si>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</si>
  <si>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</si>
  <si>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</si>
  <si>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Меленковский р-н, Ляхи с, Октябрьская ул, 87</t>
  </si>
  <si>
    <t>853.000</t>
  </si>
  <si>
    <t>1024.000</t>
  </si>
  <si>
    <t>390.200</t>
  </si>
  <si>
    <t>422.200</t>
  </si>
  <si>
    <t>Меленковский р-н, Паново д, Молодежная ул, 2</t>
  </si>
  <si>
    <t>Меленковский р-н, Софроново д, Молодежная ул, 16</t>
  </si>
  <si>
    <t>Меленковский р-н, Софроново д, Молодежная ул, 5</t>
  </si>
  <si>
    <t>Меленковский р-н, Тургенево д, Совхозная ул, 2</t>
  </si>
  <si>
    <t>Меленковский р-н, Тургенево д, Школьная ул, 8</t>
  </si>
  <si>
    <t>Муром г, 30 лет Победы ул, 7</t>
  </si>
  <si>
    <t>Муром г, Владимирская ул, 35а</t>
  </si>
  <si>
    <t>Муром г, Владимирское ш, 6а</t>
  </si>
  <si>
    <t>Муром г, Войкова ул, 21</t>
  </si>
  <si>
    <t>Муром г, Войкова ул, 3</t>
  </si>
  <si>
    <t>Муром г, Воровского ул, 22</t>
  </si>
  <si>
    <t>Муром г, Воровского ул, 32</t>
  </si>
  <si>
    <t>Муром г, Воровского ул, 34</t>
  </si>
  <si>
    <t>Муром г, Воровского ул, 69</t>
  </si>
  <si>
    <t>Муром г, Воровского ул, 94</t>
  </si>
  <si>
    <t>Муром г, Воровского ул, 96</t>
  </si>
  <si>
    <t>Муром г, Воровского ул, 97</t>
  </si>
  <si>
    <t>Муром г, Воровского ул, 98</t>
  </si>
  <si>
    <t>Муром г, Гастелло ул, 17</t>
  </si>
  <si>
    <t>Муром г, Губкина ул, 15</t>
  </si>
  <si>
    <t>Муром г, Губкина ул, 17</t>
  </si>
  <si>
    <t>Муром г, Дзержинского ул, 20</t>
  </si>
  <si>
    <t>Муром г, Дзержинского ул, 50</t>
  </si>
  <si>
    <t>Муром г, Заводская ул, 10</t>
  </si>
  <si>
    <t>Муром г, Заводская ул, 5</t>
  </si>
  <si>
    <t>Муром г, Казанская ул, 1а</t>
  </si>
  <si>
    <t>Муром г, Калинина ул, 17</t>
  </si>
  <si>
    <t>Муром г, Калинина ул, 19</t>
  </si>
  <si>
    <t>Муром г, Карачаровское ш, 10</t>
  </si>
  <si>
    <t>Муром г, Карачаровское ш, 69</t>
  </si>
  <si>
    <t>Муром г, Карла Маркса ул, 36</t>
  </si>
  <si>
    <t>Муром г, Карла Маркса ул, 48</t>
  </si>
  <si>
    <t>Муром г, Кирова проезд, 1</t>
  </si>
  <si>
    <t>Муром г, Кирова проезд, 3</t>
  </si>
  <si>
    <t>Муром г, Кирова проезд, 9</t>
  </si>
  <si>
    <t>Муром г, Кирова ул, 20</t>
  </si>
  <si>
    <t>Муром г, Кирова ул, 4</t>
  </si>
  <si>
    <t>Муром г, Кирова ул, 6</t>
  </si>
  <si>
    <t>Муром г, Кленовая ул, 1 корп. 2</t>
  </si>
  <si>
    <t>488.000</t>
  </si>
  <si>
    <t>519.800</t>
  </si>
  <si>
    <t>735.000</t>
  </si>
  <si>
    <t>624.000</t>
  </si>
  <si>
    <t>1185.000</t>
  </si>
  <si>
    <t>363.000</t>
  </si>
  <si>
    <t>262.000</t>
  </si>
  <si>
    <t>373.000</t>
  </si>
  <si>
    <t>220.000</t>
  </si>
  <si>
    <t>863.000</t>
  </si>
  <si>
    <t>529.000</t>
  </si>
  <si>
    <t>426.000</t>
  </si>
  <si>
    <t>522.000</t>
  </si>
  <si>
    <t>425.000</t>
  </si>
  <si>
    <t>250.000</t>
  </si>
  <si>
    <t>1911</t>
  </si>
  <si>
    <t>349.000</t>
  </si>
  <si>
    <t>1016.930</t>
  </si>
  <si>
    <t>1066.000</t>
  </si>
  <si>
    <t>390.000</t>
  </si>
  <si>
    <t>275.000</t>
  </si>
  <si>
    <t>469.000</t>
  </si>
  <si>
    <t>516.000</t>
  </si>
  <si>
    <t>1018.000</t>
  </si>
  <si>
    <t>1011.000</t>
  </si>
  <si>
    <t>745.000</t>
  </si>
  <si>
    <t>332.000</t>
  </si>
  <si>
    <t>389.000</t>
  </si>
  <si>
    <t>525.000</t>
  </si>
  <si>
    <t>421.000</t>
  </si>
  <si>
    <t>Муром г, Кленовая ул, 1/3</t>
  </si>
  <si>
    <t>Муром г, Ковровская ул, 12</t>
  </si>
  <si>
    <t>Муром г, Ковровская ул, 2</t>
  </si>
  <si>
    <t>Муром г, Ковровская ул, 20</t>
  </si>
  <si>
    <t>Муром г, Коммунальная ул, 18</t>
  </si>
  <si>
    <t>Муром г, Комсомольская ул, 37</t>
  </si>
  <si>
    <t>Муром г, Комсомольская ул, 39</t>
  </si>
  <si>
    <t>Муром г, Комсомольская ул, 49</t>
  </si>
  <si>
    <t>Муром г, Комсомольская ул, 53</t>
  </si>
  <si>
    <t>512.000</t>
  </si>
  <si>
    <t>1150.000</t>
  </si>
  <si>
    <t>1926</t>
  </si>
  <si>
    <t>1102.700</t>
  </si>
  <si>
    <t>398.000</t>
  </si>
  <si>
    <t>657.000</t>
  </si>
  <si>
    <t>Муром г, Комсомольская ул, 78</t>
  </si>
  <si>
    <t>Муром г, Красноармейская ул, 25</t>
  </si>
  <si>
    <t>732.000</t>
  </si>
  <si>
    <t>803.000</t>
  </si>
  <si>
    <t>Муром г, Красногвардейская ул, 7</t>
  </si>
  <si>
    <t>Муром г, Красногвардейская ул, 72</t>
  </si>
  <si>
    <t>Муром г, Красногвардейская ул, 74</t>
  </si>
  <si>
    <t>Муром г, Куликова ул, 11</t>
  </si>
  <si>
    <t>Муром г, Куликова ул, 2</t>
  </si>
  <si>
    <t>Муром г, Куликова ул, 25</t>
  </si>
  <si>
    <t>Муром г, Лаврентьева ул, 21</t>
  </si>
  <si>
    <t>Муром г, Лаврентьева ул, 23</t>
  </si>
  <si>
    <t>Муром г, Лакина съезд ул, 1а</t>
  </si>
  <si>
    <t>Муром г, Лакина ул, 17а</t>
  </si>
  <si>
    <t>Муром г, Ленина ул, 25</t>
  </si>
  <si>
    <t>Муром г, Ленинградская ул, 21</t>
  </si>
  <si>
    <t>Муром г, Ленинградская ул, 32/3</t>
  </si>
  <si>
    <t>Муром г, Ленинградская ул, 5</t>
  </si>
  <si>
    <t>Муром г, Ленинградская ул, 9</t>
  </si>
  <si>
    <t>Муром г, Льва Толстого ул, 107</t>
  </si>
  <si>
    <t>Муром г, Льва Толстого ул, 15</t>
  </si>
  <si>
    <t>Муром г, Льва Толстого ул, 78</t>
  </si>
  <si>
    <t>Муром г, Мечтателей ул, 10</t>
  </si>
  <si>
    <t>Муром г, Мичуринская ул, 11</t>
  </si>
  <si>
    <t>Муром г, Мичуринская ул, 27</t>
  </si>
  <si>
    <t>Муром г, Московская ул, 18</t>
  </si>
  <si>
    <t>1945</t>
  </si>
  <si>
    <t>519.000</t>
  </si>
  <si>
    <t>448.000</t>
  </si>
  <si>
    <t>355.000</t>
  </si>
  <si>
    <t>647.000</t>
  </si>
  <si>
    <t>1850</t>
  </si>
  <si>
    <t>1036.000</t>
  </si>
  <si>
    <t>1372.000</t>
  </si>
  <si>
    <t>792.000</t>
  </si>
  <si>
    <t>1875</t>
  </si>
  <si>
    <t>517.000</t>
  </si>
  <si>
    <t>Муром г, Московская ул, 38</t>
  </si>
  <si>
    <t>Муром г, Московская ул, 42</t>
  </si>
  <si>
    <t>Муром г, Московская ул, 68</t>
  </si>
  <si>
    <t>Муром г, Московская ул, 85А</t>
  </si>
  <si>
    <t>Муром г, Московская ул, 86</t>
  </si>
  <si>
    <t>Муром г, Муромская ул, 17</t>
  </si>
  <si>
    <t>Муром г, Муромская ул, 23</t>
  </si>
  <si>
    <t>Муром г, Муромская ул, 27</t>
  </si>
  <si>
    <t>Муром г, Набережная ул, 14</t>
  </si>
  <si>
    <t>Муром г, Набережная ул, 17</t>
  </si>
  <si>
    <t>Муром г, Нежиловка мкр, 1б</t>
  </si>
  <si>
    <t>658.000</t>
  </si>
  <si>
    <t>912.000</t>
  </si>
  <si>
    <t>266.000</t>
  </si>
  <si>
    <t>Муром г, Первомайская ул, 38</t>
  </si>
  <si>
    <t>Муром г, Первомайская ул, 47</t>
  </si>
  <si>
    <t>383.000</t>
  </si>
  <si>
    <t>1910</t>
  </si>
  <si>
    <t>387.000</t>
  </si>
  <si>
    <t>Муром г, Поселок Строителей ул, 12</t>
  </si>
  <si>
    <t>Муром г, Пролетарская ул, 50</t>
  </si>
  <si>
    <t>Муром г, Пролетарская ул, 60</t>
  </si>
  <si>
    <t>Муром г, Пролетарская ул, 63</t>
  </si>
  <si>
    <t>495.500</t>
  </si>
  <si>
    <t>1944</t>
  </si>
  <si>
    <t>619.000</t>
  </si>
  <si>
    <t>Муром г, Свердлова ул, 34</t>
  </si>
  <si>
    <t>Муром г, Свердлова ул, 36</t>
  </si>
  <si>
    <t>483.000</t>
  </si>
  <si>
    <t>Муром г, Свердлова ул, 49</t>
  </si>
  <si>
    <t>Муром г, Северный проезд, 13</t>
  </si>
  <si>
    <t>Муром г, Советская ул, 45</t>
  </si>
  <si>
    <t>Муром г, Советская ул, 46А</t>
  </si>
  <si>
    <t>Муром г, Советская ул, 66</t>
  </si>
  <si>
    <t>Муром г, Совхозная ул, 3</t>
  </si>
  <si>
    <t>Муром г, Спортивная ул, 11</t>
  </si>
  <si>
    <t>Муром г, Спортивная ул, 12</t>
  </si>
  <si>
    <t>Муром г, Стахановская ул, 20</t>
  </si>
  <si>
    <t>Муром г, Стахановская ул, 26</t>
  </si>
  <si>
    <t>484.000</t>
  </si>
  <si>
    <t>476.000</t>
  </si>
  <si>
    <t>Муром г, Трудовая ул, 21</t>
  </si>
  <si>
    <t>1153.000</t>
  </si>
  <si>
    <t>Муром г, Фрунзе ул, 2</t>
  </si>
  <si>
    <t>974.000</t>
  </si>
  <si>
    <t>Муром г, Цветочный б-р, 4</t>
  </si>
  <si>
    <t>Муром г, Цветочный б-р, 6</t>
  </si>
  <si>
    <t>Муром г, Чкалова ул, 29</t>
  </si>
  <si>
    <t>Муром г, Щербакова ул, 2</t>
  </si>
  <si>
    <t>Муром г, Щербакова ул, 35</t>
  </si>
  <si>
    <t>Муром г, Щербакова ул, 9</t>
  </si>
  <si>
    <t>Муром г, Экземплярского ул, 100</t>
  </si>
  <si>
    <t>Муром г, Экземплярского ул, 59а</t>
  </si>
  <si>
    <t>Муром г, Энгельса ул, 19</t>
  </si>
  <si>
    <t>Муром г, Юбилейная ул, 50</t>
  </si>
  <si>
    <t>Муром г, Юбилейная ул, 52</t>
  </si>
  <si>
    <t>Муром г, Южная ул, 7</t>
  </si>
  <si>
    <t>Муромский р-н, Зимёнки п, Кооперативная ул, 13</t>
  </si>
  <si>
    <t>Муромский р-н, Зимёнки п, Красногорбатовская ул, 4</t>
  </si>
  <si>
    <t>Муромский р-н, Зимёнки п, Красногорбатовская ул, 5</t>
  </si>
  <si>
    <t>Муромский р-н, Кондраково п, Зеленая ул, 10</t>
  </si>
  <si>
    <t>Муромский р-н, Механизаторов п, 49</t>
  </si>
  <si>
    <t>Муромский р-н, Механизаторов п, 50</t>
  </si>
  <si>
    <t>435.000</t>
  </si>
  <si>
    <t>915.000</t>
  </si>
  <si>
    <t>503.000</t>
  </si>
  <si>
    <t>912.500</t>
  </si>
  <si>
    <t>666.600</t>
  </si>
  <si>
    <t>Муромский р-н, Механизаторов п, 67</t>
  </si>
  <si>
    <t>Муромский р-н, Механизаторов п, 69</t>
  </si>
  <si>
    <t>Муромский р-н, Муромский п, Кольцевая ул, 17</t>
  </si>
  <si>
    <t>Муромский р-н, Муромский п, Кольцевая ул, 25</t>
  </si>
  <si>
    <t>Муромский р-н, Муромский п, Центральная ул, 16</t>
  </si>
  <si>
    <t>362.000</t>
  </si>
  <si>
    <t>679.000</t>
  </si>
  <si>
    <t>872.100</t>
  </si>
  <si>
    <t>421.600</t>
  </si>
  <si>
    <t>Муромский р-н, Муромский п, Центральная ул, 32</t>
  </si>
  <si>
    <t>Муромский р-н, Муромский п, Центральная ул, 33</t>
  </si>
  <si>
    <t>Муромский р-н, Пестенькино д, Центральная ул, 52</t>
  </si>
  <si>
    <t>Муромский р-н, Савково д, Советская ул, 15</t>
  </si>
  <si>
    <t>Муромский р-н, Савково д, Советская ул, 17</t>
  </si>
  <si>
    <t>Муромский р-н, Фабрики им П.Л.Войкова п, 11</t>
  </si>
  <si>
    <t>Муромский р-н, Фабрики им П.Л.Войкова п, 12</t>
  </si>
  <si>
    <t>Петушинский р-н, Андреевское с, 17</t>
  </si>
  <si>
    <t>Петушинский р-н, Березка п, Центральная ул, 13</t>
  </si>
  <si>
    <t>Петушинский р-н, Березка п, Центральная ул, 15</t>
  </si>
  <si>
    <t>Петушинский р-н, Вольгинский п, Новосеменковская ул, 11</t>
  </si>
  <si>
    <t>Петушинский р-н, Вольгинский п, Новосеменковская ул, 4</t>
  </si>
  <si>
    <t>Петушинский р-н, Вольгинский п, Новосеменковская ул, 9</t>
  </si>
  <si>
    <t>Петушинский р-н, Вольгинский п, Старовская ул, 1</t>
  </si>
  <si>
    <t>Петушинский р-н, Вольгинский п, Старовская ул, 16</t>
  </si>
  <si>
    <t>Петушинский р-н, Воспушка д, Ленина ул, 5</t>
  </si>
  <si>
    <t>Петушинский р-н, Городищи п, К.Соловьева ул, 2а</t>
  </si>
  <si>
    <t>Петушинский р-н, Городищи п, Ленина ул, 10</t>
  </si>
  <si>
    <t>Петушинский р-н, Городищи п, Ленина ул, 3</t>
  </si>
  <si>
    <t>Петушинский р-н, Городищи п, Советская ул, 38а</t>
  </si>
  <si>
    <t>Петушинский р-н, Костерево г, 40 лет Октября ул, 13</t>
  </si>
  <si>
    <t>Петушинский р-н, Костерево г, им Горького ул, 14</t>
  </si>
  <si>
    <t>Петушинский р-н, Костерево г, им Горького ул, 9</t>
  </si>
  <si>
    <t>Петушинский р-н, Костерево г, Ленина ул, 4а</t>
  </si>
  <si>
    <t>Петушинский р-н, Костерево г, Ленина ул, 7а</t>
  </si>
  <si>
    <t>Петушинский р-н, Костерево г, Чехова ул, 2</t>
  </si>
  <si>
    <t>Петушинский р-н, Костерево г, Чехова ул, 5</t>
  </si>
  <si>
    <t>Петушинский р-н, Костерево г, Школьная ул, 25</t>
  </si>
  <si>
    <t>Петушинский р-н, Липна д, Дачная ул, 4</t>
  </si>
  <si>
    <t>Петушинский р-н, Нагорный п, Владимирская ул, 11</t>
  </si>
  <si>
    <t>Петушинский р-н, Нагорный п, Владимирская ул, 7</t>
  </si>
  <si>
    <t>680.200</t>
  </si>
  <si>
    <t>759.000</t>
  </si>
  <si>
    <t>1175.200</t>
  </si>
  <si>
    <t>205.000</t>
  </si>
  <si>
    <t>693.600</t>
  </si>
  <si>
    <t>444.000</t>
  </si>
  <si>
    <t>841.000</t>
  </si>
  <si>
    <t>1540.100</t>
  </si>
  <si>
    <t>560.480</t>
  </si>
  <si>
    <t>697.700</t>
  </si>
  <si>
    <t>705.700</t>
  </si>
  <si>
    <t>734.500</t>
  </si>
  <si>
    <t>800.400</t>
  </si>
  <si>
    <t>Петушинский р-н, Новое Аннино д, Центральная ул, 11</t>
  </si>
  <si>
    <t>Петушинский р-н, Новое Аннино д, Центральная ул, 12</t>
  </si>
  <si>
    <t>Петушинский р-н, Пахомово д, 37</t>
  </si>
  <si>
    <t>Петушинский р-н, Пекша д, Октябрьская ул, 1</t>
  </si>
  <si>
    <t>Петушинский р-н, Пекша д, Октябрьская ул, 2</t>
  </si>
  <si>
    <t>Петушинский р-н, Пекша д, Центральная ул, 1</t>
  </si>
  <si>
    <t>Петушинский р-н, Покров г, 3 Интернационала ул, 64а</t>
  </si>
  <si>
    <t>Петушинский р-н, Покров г, 3 Интернационала ул, 64б</t>
  </si>
  <si>
    <t>Петушинский р-н, Покров г, 3 Интернационала ул, 68</t>
  </si>
  <si>
    <t>Петушинский р-н, Покров г, Больничный проезд, 18</t>
  </si>
  <si>
    <t>Петушинский р-н, Покров г, Больничный проезд, 2</t>
  </si>
  <si>
    <t>Петушинский р-н, Покров г, Больничный проезд, 21</t>
  </si>
  <si>
    <t>712.600</t>
  </si>
  <si>
    <t>719.400</t>
  </si>
  <si>
    <t>Петушинский р-н, Покров г, Герасимова ул, 17</t>
  </si>
  <si>
    <t>Петушинский р-н, Покров г, Испытателей ул, 1</t>
  </si>
  <si>
    <t>Петушинский р-н, Покров г, Октябрьская ул, 1</t>
  </si>
  <si>
    <t>Петушинский р-н, Покров г, Октябрьская ул, 113</t>
  </si>
  <si>
    <t>Петушинский р-н, Покров г, Октябрьская ул, 3</t>
  </si>
  <si>
    <t>Петушинский р-н, Покров г, Пролетарская ул, 1</t>
  </si>
  <si>
    <t>832.700</t>
  </si>
  <si>
    <t>704.100</t>
  </si>
  <si>
    <t>780.900</t>
  </si>
  <si>
    <t>Петушинский р-н, Санино д, Лесная ул, 171</t>
  </si>
  <si>
    <t>Петушинский р-н, Санинского ДОКа п, Клубная ул, 10</t>
  </si>
  <si>
    <t>Петушинский р-н, Санинского ДОКа п, Клубная ул, 12</t>
  </si>
  <si>
    <t>Петушинский р-н, Сосновый Бор п, Центральная ул, 7</t>
  </si>
  <si>
    <t>Петушинский р-н, Сушнево-1 п, Центральная ул, 2</t>
  </si>
  <si>
    <t>Петушинский р-н, Труд п, Советская ул, 4</t>
  </si>
  <si>
    <t>Петушинский р-н, Труд п, Советская ул, 7</t>
  </si>
  <si>
    <t>Петушки г, Кирова ул, 4</t>
  </si>
  <si>
    <t>Петушки г, Коммунальная ул, 1</t>
  </si>
  <si>
    <t>Петушки г, Лесная ул, 15</t>
  </si>
  <si>
    <t>Петушки г, Лесная ул, 18</t>
  </si>
  <si>
    <t>Петушки г, Лесная ул, 2а</t>
  </si>
  <si>
    <t>Петушки г, Маяковского ул, 21</t>
  </si>
  <si>
    <t>Петушки г, Маяковского ул, 27</t>
  </si>
  <si>
    <t>Петушки г, Московская ул, 13а</t>
  </si>
  <si>
    <t>Петушки г, Московская ул, 16</t>
  </si>
  <si>
    <t>Петушки г, Московская ул, 2</t>
  </si>
  <si>
    <t>187.000</t>
  </si>
  <si>
    <t>724.100</t>
  </si>
  <si>
    <t>651.200</t>
  </si>
  <si>
    <t>Петушки г, Московская ул, 26</t>
  </si>
  <si>
    <t>Петушки г, Московская ул, 7</t>
  </si>
  <si>
    <t>Петушки г, Полевая ул, 1а</t>
  </si>
  <si>
    <t>Петушки г, Полевой проезд, 7</t>
  </si>
  <si>
    <t>Петушки г, Профсоюзная ул, 14</t>
  </si>
  <si>
    <t>Петушки г, Профсоюзная ул, 14а</t>
  </si>
  <si>
    <t>Петушки г, Советская пл, 1</t>
  </si>
  <si>
    <t>Петушки г, Советская пл, 2</t>
  </si>
  <si>
    <t>Петушки г, Спортивная ул, 17</t>
  </si>
  <si>
    <t>Петушки г, Спортивная ул, 8</t>
  </si>
  <si>
    <t>Петушки г, Строителей ул, 20</t>
  </si>
  <si>
    <t>Петушки г, Строителей ул, 22</t>
  </si>
  <si>
    <t>Петушки г, Строителей ул, 24</t>
  </si>
  <si>
    <t>Петушки г, Строителей ул, 6</t>
  </si>
  <si>
    <t>Петушки г, Трудовая ул, 4</t>
  </si>
  <si>
    <t>Радужный г, 1-й кв-л, 12А</t>
  </si>
  <si>
    <t>Радужный г, 1-й кв-л, 16</t>
  </si>
  <si>
    <t>Радужный г, 1-й кв-л, 17</t>
  </si>
  <si>
    <t>Радужный г, 1-й кв-л, 23</t>
  </si>
  <si>
    <t>Радужный г, 1-й кв-л, 24</t>
  </si>
  <si>
    <t>Радужный г, 1-й кв-л, 25</t>
  </si>
  <si>
    <t>Радужный г, 1-й кв-л, 26</t>
  </si>
  <si>
    <t>Радужный г, 1-й кв-л, 27</t>
  </si>
  <si>
    <t>Радужный г, 1-й кв-л, 28</t>
  </si>
  <si>
    <t>Радужный г, 1-й кв-л, 4</t>
  </si>
  <si>
    <t>Радужный г, 1-й кв-л, 5</t>
  </si>
  <si>
    <t>Радужный г, 1-й кв-л, 7</t>
  </si>
  <si>
    <t>Радужный г, 9-й кв-л, 8</t>
  </si>
  <si>
    <t>Селивановский р-н, Губино д, Административная ул, 2</t>
  </si>
  <si>
    <t>Селивановский р-н, Драчево с, Кирпичная ул, 5</t>
  </si>
  <si>
    <t>Селивановский р-н, Копнино д, Октябрьская ул, 15</t>
  </si>
  <si>
    <t>Селивановский р-н, Костенец п, 18</t>
  </si>
  <si>
    <t>Селивановский р-н, Костенец п, 19</t>
  </si>
  <si>
    <t>Селивановский р-н, Красная Горбатка п, 2-я Заводская ул, 4</t>
  </si>
  <si>
    <t>Селивановский р-н, Красная Горбатка п, 2-я Заводская ул, 5</t>
  </si>
  <si>
    <t>Селивановский р-н, Красная Горбатка п, Комсомольская ул, 74</t>
  </si>
  <si>
    <t>Селивановский р-н, Красная Горбатка п, Красноармейская ул, 26</t>
  </si>
  <si>
    <t>Селивановский р-н, Красная Горбатка п, Луговая ул, 33</t>
  </si>
  <si>
    <t>Селивановский р-н, Красная Горбатка п, Первомайская ул, 102</t>
  </si>
  <si>
    <t>Селивановский р-н, Красная Горбатка п, Первомайская ул, 129</t>
  </si>
  <si>
    <t>1084.100</t>
  </si>
  <si>
    <t>1690.000</t>
  </si>
  <si>
    <t>512.700</t>
  </si>
  <si>
    <t>380.900</t>
  </si>
  <si>
    <t>1240.000</t>
  </si>
  <si>
    <t>1664.000</t>
  </si>
  <si>
    <t>604.000</t>
  </si>
  <si>
    <t>933.000</t>
  </si>
  <si>
    <t>1194.000</t>
  </si>
  <si>
    <t>930.000</t>
  </si>
  <si>
    <t>924.200</t>
  </si>
  <si>
    <t>638.000</t>
  </si>
  <si>
    <t>494.000</t>
  </si>
  <si>
    <t>746.000</t>
  </si>
  <si>
    <t>875.000</t>
  </si>
  <si>
    <t>645.800</t>
  </si>
  <si>
    <t>449.400</t>
  </si>
  <si>
    <t>925.000</t>
  </si>
  <si>
    <t>749.000</t>
  </si>
  <si>
    <t>Селивановский р-н, Красная Горбатка п, Садовая ул, 10</t>
  </si>
  <si>
    <t>Селивановский р-н, Красная Горбатка п, Садовая ул, 12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</si>
  <si>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</si>
  <si>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</si>
  <si>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Горбатка п, Станко ул, 3</t>
  </si>
  <si>
    <t>Селивановский р-н, Красная Горбатка п, Станко ул, 9</t>
  </si>
  <si>
    <t>Селивановский р-н, Красная Горбатка п, Школьная ул, 27</t>
  </si>
  <si>
    <t>Селивановский р-н, Красная Горбатка п, Школьная ул, 29</t>
  </si>
  <si>
    <t>Селивановский р-н, Красная Ушна п, Заводская ул, 4</t>
  </si>
  <si>
    <t>Селивановский р-н, Надеждино д, Школьная ул, 8</t>
  </si>
  <si>
    <t>Селивановский р-н, Новлянка д, Совхозная ул, 18</t>
  </si>
  <si>
    <t>Селивановский р-н, Новлянка п, Молодежная ул, 3</t>
  </si>
  <si>
    <t>Селивановский р-н, Новлянка п, Молодежная ул, 4</t>
  </si>
  <si>
    <t>Селивановский р-н, Новлянка п, Парковая ул, 12</t>
  </si>
  <si>
    <t>Селивановский р-н, Новый Быт п, Песочная ул, 31</t>
  </si>
  <si>
    <t>Селивановский р-н, Новый Быт п, Песочная ул, 32</t>
  </si>
  <si>
    <t>Собинка г, Гагарина ул, 12</t>
  </si>
  <si>
    <t>Собинка г, Гагарина ул, 14</t>
  </si>
  <si>
    <t>Собинка г, Гагарина ул, 15</t>
  </si>
  <si>
    <t>Собинка г, Гагарина ул, 16</t>
  </si>
  <si>
    <t>Собинка г, Гагарина ул, 3</t>
  </si>
  <si>
    <t>Собинка г, Гагарина ул, 38</t>
  </si>
  <si>
    <t>Собинка г, Гагарина ул, 40</t>
  </si>
  <si>
    <t>Собинка г, Димитрова ул, 17</t>
  </si>
  <si>
    <t>Собинка г, Димитрова ул, 24</t>
  </si>
  <si>
    <t>Собинка г, Красная Звезда ул, 3</t>
  </si>
  <si>
    <t>Собинка г, Мира ул, 11</t>
  </si>
  <si>
    <t>Собинка г, Молодежная ул, 20</t>
  </si>
  <si>
    <t>Собинка г, Молодежная ул, 26</t>
  </si>
  <si>
    <t>Собинка г, Центральная ул, 20</t>
  </si>
  <si>
    <t>Собинка г, Центральная ул, 22</t>
  </si>
  <si>
    <t>Собинка г, Центральная ул, 23</t>
  </si>
  <si>
    <t>Собинка г, Шибаева ул, 1</t>
  </si>
  <si>
    <t>Собинка г, Шибаева ул, 18</t>
  </si>
  <si>
    <t>420.500</t>
  </si>
  <si>
    <t>836.000</t>
  </si>
  <si>
    <t>340.800</t>
  </si>
  <si>
    <t>942.000</t>
  </si>
  <si>
    <t>576.400</t>
  </si>
  <si>
    <t>973.000</t>
  </si>
  <si>
    <t>576.900</t>
  </si>
  <si>
    <t>708.200</t>
  </si>
  <si>
    <t>1101.800</t>
  </si>
  <si>
    <t>717.970</t>
  </si>
  <si>
    <t>707.950</t>
  </si>
  <si>
    <t>Собинский р-н, Асерхово п, Лесной пр-кт, 10</t>
  </si>
  <si>
    <t>Собинский р-н, Ворша с, Молодежная ул, 15</t>
  </si>
  <si>
    <t>754.500</t>
  </si>
  <si>
    <t>669.000</t>
  </si>
  <si>
    <t>Собинский р-н, Ермонино д, Юбилейная ул, 17</t>
  </si>
  <si>
    <t>Собинский р-н, Заречное с, Парковая ул, 7</t>
  </si>
  <si>
    <t>Собинский р-н, Колокша п, сан Строитель тер, 2</t>
  </si>
  <si>
    <t>Собинский р-н, Курилово д, Молодежная ул, 5</t>
  </si>
  <si>
    <t>Собинский р-н, Лакинск г, 17 Партсъезда ул, 5а</t>
  </si>
  <si>
    <t>Собинский р-н, Лакинск г, 21 Партсъезда ул, 13</t>
  </si>
  <si>
    <t>Собинский р-н, Лакинск г, 21 Партсъезда ул, 4</t>
  </si>
  <si>
    <t>Собинский р-н, Лакинск г, Ленина пр-кт, 71/1</t>
  </si>
  <si>
    <t>Собинский р-н, Лакинск г, Ленина пр-кт, 73</t>
  </si>
  <si>
    <t>Собинский р-н, Лакинск г, Лермонтова ул, 41</t>
  </si>
  <si>
    <t>771.100</t>
  </si>
  <si>
    <t>395.500</t>
  </si>
  <si>
    <t>538.700</t>
  </si>
  <si>
    <t>888.000</t>
  </si>
  <si>
    <t>402.000</t>
  </si>
  <si>
    <t>Собинский р-н, Лакинск г, Мира ул, 100</t>
  </si>
  <si>
    <t>Собинский р-н, Лакинск г, Мира ул, 102</t>
  </si>
  <si>
    <t>Собинский р-н, Лакинск г, Мира ул, 92</t>
  </si>
  <si>
    <t>Собинский р-н, Лакинск г, Спортивная ул, 19</t>
  </si>
  <si>
    <t>Собинский р-н, Лакинск г, Спортивная ул, 21</t>
  </si>
  <si>
    <t>Собинский р-н, Ставрово п, Комсомольская ул, 14</t>
  </si>
  <si>
    <t>Собинский р-н, Ставрово п, Комсомольская ул, 7</t>
  </si>
  <si>
    <t>Собинский р-н, Ставрово п, Комсомольская ул, 8</t>
  </si>
  <si>
    <t>Собинский р-н, Ставрово п, Ленина ул, 12</t>
  </si>
  <si>
    <t>Собинский р-н, Ставрово п, Ленина ул, 4</t>
  </si>
  <si>
    <t>Собинский р-н, Ставрово п, Октябрьская ул, 144</t>
  </si>
  <si>
    <t>Собинский р-н, Ставрово п, Октябрьская ул, 148</t>
  </si>
  <si>
    <t>Собинский р-н, Ставрово п, Советская ул, 92А</t>
  </si>
  <si>
    <t>Собинский р-н, Ставрово п, Совхозная ул, 11</t>
  </si>
  <si>
    <t>Собинский р-н, Ставрово п, Юбилейная ул, 11</t>
  </si>
  <si>
    <t>Собинский р-н, Ставрово п, Юбилейная ул, 17</t>
  </si>
  <si>
    <t>Собинский р-н, Толпухово д, Молодежная ул, 10</t>
  </si>
  <si>
    <t>Собинский р-н, Толпухово д, Молодежная ул, 11</t>
  </si>
  <si>
    <t>Собинский р-н, Толпухово д, Молодежная ул, 12</t>
  </si>
  <si>
    <t>Собинский р-н, Толпухово д, Молодежная ул, 13</t>
  </si>
  <si>
    <t>Собинский р-н, Ундольский п, Школьная ул, 33</t>
  </si>
  <si>
    <t>Собинский р-н, Черкутино с, Им В.А.Солоухина ул, 2</t>
  </si>
  <si>
    <t>Судогда г, Гагарина ул, 5б</t>
  </si>
  <si>
    <t>Судогда г, Гагарина ул, 6</t>
  </si>
  <si>
    <t>Судогда г, Гагарина ул, 7а</t>
  </si>
  <si>
    <t>553.000</t>
  </si>
  <si>
    <t>533.000</t>
  </si>
  <si>
    <t>1064.700</t>
  </si>
  <si>
    <t>159.000</t>
  </si>
  <si>
    <t>214.000</t>
  </si>
  <si>
    <t>829.500</t>
  </si>
  <si>
    <t>414.000</t>
  </si>
  <si>
    <t>442.400</t>
  </si>
  <si>
    <t>575.000</t>
  </si>
  <si>
    <t>583.100</t>
  </si>
  <si>
    <t>592.900</t>
  </si>
  <si>
    <t>Судогда г, Карла Маркса ул, 42</t>
  </si>
  <si>
    <t>Судогда г, Ленина ул, 61</t>
  </si>
  <si>
    <t>Судогда г, Текстильщиков ул, 5</t>
  </si>
  <si>
    <t>Судогда г, Чапаева ул, 45</t>
  </si>
  <si>
    <t>Судогодский р-н, Андреево п, Коммунистическая ул, 2</t>
  </si>
  <si>
    <t>Судогодский р-н, Бег п, Октябрьская ул, 27</t>
  </si>
  <si>
    <t>Судогодский р-н, Бег п, Спортивная ул, 11</t>
  </si>
  <si>
    <t>Судогодский р-н, Головино п, Радужная ул, 15</t>
  </si>
  <si>
    <t>464.000</t>
  </si>
  <si>
    <t>Судогодский р-н, Головино п, Радужная ул, 2</t>
  </si>
  <si>
    <t>Судогодский р-н, Головино п, Садовая ул, 1</t>
  </si>
  <si>
    <t>Судогодский р-н, Головино п, Советская ул, 24А</t>
  </si>
  <si>
    <t>Судогодский р-н, Головино п, Шолохова ул, 17</t>
  </si>
  <si>
    <t>873.000</t>
  </si>
  <si>
    <t>Судогодский р-н, Ильино д, Молодежная ул, 4</t>
  </si>
  <si>
    <t>Судогодский р-н, Ильино д, Молодежная ул, 7</t>
  </si>
  <si>
    <t>Судогодский р-н, им Воровского п, Спортивная ул, 7</t>
  </si>
  <si>
    <t>755.200</t>
  </si>
  <si>
    <t>Судогодский р-н, Коняево п, 44</t>
  </si>
  <si>
    <t>Судогодский р-н, Ликино с, Лесная ул, 13</t>
  </si>
  <si>
    <t>Судогодский р-н, Муромцево п, Комсомольская ул, 10</t>
  </si>
  <si>
    <t>Судогодский р-н, Муромцево п, Комсомольская ул, 10а</t>
  </si>
  <si>
    <t>Судогодский р-н, Муромцево п, Комсомольская ул, 3</t>
  </si>
  <si>
    <t>Судогодский р-н, Муромцево п, Комсомольская ул, 4</t>
  </si>
  <si>
    <t>Судогодский р-н, Муромцево п, Комсомольская ул, 6</t>
  </si>
  <si>
    <t>Судогодский р-н, Муромцево п, Октябрьская ул, 11</t>
  </si>
  <si>
    <t>Судогодский р-н, Муромцево п, Шкурина ул, 11</t>
  </si>
  <si>
    <t>Судогодский р-н, Муромцево п, Шкурина ул, 12</t>
  </si>
  <si>
    <t>Судогодский р-н, Муромцево п, Шкурина ул, 8</t>
  </si>
  <si>
    <t>Судогодский р-н, Муромцево п, Шкурина ул, 9</t>
  </si>
  <si>
    <t>188.400</t>
  </si>
  <si>
    <t>677.000</t>
  </si>
  <si>
    <t>Судогодский р-н, Сойма д, Молодежная ул, 10</t>
  </si>
  <si>
    <t>Судогодский р-н, Тюрмеровка п, Краснознаменная ул, 36</t>
  </si>
  <si>
    <t>585.200</t>
  </si>
  <si>
    <t>502.000</t>
  </si>
  <si>
    <t>496.500</t>
  </si>
  <si>
    <t>Суздаль г, Всполье б-р, 25</t>
  </si>
  <si>
    <t>Суздаль г, Всполье б-р, 4</t>
  </si>
  <si>
    <t>Суздаль г, Гоголя ул, 15</t>
  </si>
  <si>
    <t>Суздаль г, Гоголя ул, 17А</t>
  </si>
  <si>
    <t>Суздаль г, Гоголя ул, 31А</t>
  </si>
  <si>
    <t>Суздаль г, Гоголя ул, 31Б</t>
  </si>
  <si>
    <t>Суздаль г, Гоголя ул, 3А</t>
  </si>
  <si>
    <t>Суздаль г, Гоголя ул, 43</t>
  </si>
  <si>
    <t>Суздаль г, Гоголя ул, 47</t>
  </si>
  <si>
    <t>893.000</t>
  </si>
  <si>
    <t>902.000</t>
  </si>
  <si>
    <t>Суздаль г, Гоголя ул, 55</t>
  </si>
  <si>
    <t>Суздаль г, Гоголя ул, 7А</t>
  </si>
  <si>
    <t>Суздаль г, Лоунская ул, 10</t>
  </si>
  <si>
    <t>Суздаль г, Лоунская ул, 4</t>
  </si>
  <si>
    <t>Суздаль г, Лоунская ул, 5</t>
  </si>
  <si>
    <t>Суздаль г, Михайловская ул, 84А</t>
  </si>
  <si>
    <t>Суздаль г, Пожарского ул, 6Б</t>
  </si>
  <si>
    <t>Суздаль г, Советская ул, 17</t>
  </si>
  <si>
    <t>Суздаль г, Советская ул, 18</t>
  </si>
  <si>
    <t>Суздаль г, Советская ул, 19</t>
  </si>
  <si>
    <t>Суздаль г, Советская ул, 21</t>
  </si>
  <si>
    <t>Суздаль г, Советская ул, 22</t>
  </si>
  <si>
    <t>1224.000</t>
  </si>
  <si>
    <t>1165.000</t>
  </si>
  <si>
    <t>Суздаль г, Советская ул, 43</t>
  </si>
  <si>
    <t>Суздальский р-н, Боголюбово п, Заводская ул, 3</t>
  </si>
  <si>
    <t>Суздальский р-н, Боголюбово п, Западная ул, 23</t>
  </si>
  <si>
    <t>Суздальский р-н, Боголюбово п, Западная ул, 27</t>
  </si>
  <si>
    <t>Суздальский р-н, Боголюбово п, Западная ул, 29</t>
  </si>
  <si>
    <t>Суздальский р-н, Боголюбово п, Ленина ул, 172б</t>
  </si>
  <si>
    <t>452.600</t>
  </si>
  <si>
    <t>488.500</t>
  </si>
  <si>
    <t>641.800</t>
  </si>
  <si>
    <t>Суздальский р-н, Боголюбово п, Ленина ул, 172в</t>
  </si>
  <si>
    <t>Суздальский р-н, Боголюбово п, Ленина ул, 182б</t>
  </si>
  <si>
    <t>Суздальский р-н, Боголюбово п, Ленина ул, 182в</t>
  </si>
  <si>
    <t>Суздальский р-н, Кутуково с, Школьная ул, 2</t>
  </si>
  <si>
    <t>Суздальский р-н, Новоалександрово с, Рабочая ул, 4</t>
  </si>
  <si>
    <t>Суздальский р-н, Павловское с, Школьная ул, 21</t>
  </si>
  <si>
    <t>Суздальский р-н, Павловское с, Школьная ул, 22</t>
  </si>
  <si>
    <t>Суздальский р-н, Павловское с, Школьная ул, 23</t>
  </si>
  <si>
    <t>Суздальский р-н, Садовый п, Садовая ул, 3</t>
  </si>
  <si>
    <t>Суздальский р-н, Садовый п, Строителей ул, 3</t>
  </si>
  <si>
    <t>Суздальский р-н, Сновицы с, Школьная ул, 6</t>
  </si>
  <si>
    <t>Суздальский р-н, Сокол п, 8</t>
  </si>
  <si>
    <t>Суздальский р-н, Цибеево с, Западная ул, 3</t>
  </si>
  <si>
    <t>Юрьев-Польский г, 1 Мая ул, 18</t>
  </si>
  <si>
    <t>Юрьев-Польский г, 1 Мая ул, 30</t>
  </si>
  <si>
    <t>Юрьев-Польский г, 1 Мая ул, 44</t>
  </si>
  <si>
    <t>Юрьев-Польский г, 1 Мая ул, 49</t>
  </si>
  <si>
    <t>Юрьев-Польский г, 1 Мая ул, 50</t>
  </si>
  <si>
    <t>Юрьев-Польский г, 1 Мая ул, 7</t>
  </si>
  <si>
    <t>Юрьев-Польский г, 1 Мая ул, 76</t>
  </si>
  <si>
    <t>Юрьев-Польский г, Артиллерийская ул, 15</t>
  </si>
  <si>
    <t>Юрьев-Польский г, Герцена ул, 13А</t>
  </si>
  <si>
    <t>Юрьев-Польский г, Герцена ул, 15</t>
  </si>
  <si>
    <t>Юрьев-Польский г, Герцена ул, 3</t>
  </si>
  <si>
    <t>Юрьев-Польский г, Горького ул, 24</t>
  </si>
  <si>
    <t>Юрьев-Польский г, Железнодорожная ул, 11</t>
  </si>
  <si>
    <t>Юрьев-Польский г, Комсомольская ул, 10</t>
  </si>
  <si>
    <t>Юрьев-Польский г, Комсомольская ул, 6</t>
  </si>
  <si>
    <t>Юрьев-Польский г, Комсомольская ул, 90А</t>
  </si>
  <si>
    <t>Юрьев-Польский г, Краснооктябрьская ул, 32</t>
  </si>
  <si>
    <t>Юрьев-Польский г, Красный поселок ул, 12</t>
  </si>
  <si>
    <t>Юрьев-Польский г, Луговая ул, 41</t>
  </si>
  <si>
    <t>Юрьев-Польский г, Николаева пер, 7</t>
  </si>
  <si>
    <t>Юрьев-Польский г, Перфильева ул, 34А</t>
  </si>
  <si>
    <t>Юрьев-Польский г, Промышленный пер, 11</t>
  </si>
  <si>
    <t>Юрьев-Польский г, Промышленный пер, 12</t>
  </si>
  <si>
    <t>Юрьев-Польский г, Садовый пер, 23</t>
  </si>
  <si>
    <t>Юрьев-Польский г, Свободы ул, 141</t>
  </si>
  <si>
    <t>Юрьев-Польский г, Свободы ул, 6</t>
  </si>
  <si>
    <t>Юрьев-Польский г, Свободы ул, 77А</t>
  </si>
  <si>
    <t>444.500</t>
  </si>
  <si>
    <t>536.800</t>
  </si>
  <si>
    <t>420.200</t>
  </si>
  <si>
    <t>458.800</t>
  </si>
  <si>
    <t>2012.000</t>
  </si>
  <si>
    <t>325.000</t>
  </si>
  <si>
    <t>388.000</t>
  </si>
  <si>
    <t>282.800</t>
  </si>
  <si>
    <t>1183.000</t>
  </si>
  <si>
    <t>865.000</t>
  </si>
  <si>
    <t>614.000</t>
  </si>
  <si>
    <t>302.000</t>
  </si>
  <si>
    <t>511.700</t>
  </si>
  <si>
    <t>485.100</t>
  </si>
  <si>
    <t>197.200</t>
  </si>
  <si>
    <t>1621.000</t>
  </si>
  <si>
    <t>449.000</t>
  </si>
  <si>
    <t>411.600</t>
  </si>
  <si>
    <t>790.000</t>
  </si>
  <si>
    <t>1198.000</t>
  </si>
  <si>
    <t>629.700</t>
  </si>
  <si>
    <t>1903</t>
  </si>
  <si>
    <t>276.000</t>
  </si>
  <si>
    <t>Юрьев-Польский г, Связистов ул, 3</t>
  </si>
  <si>
    <t>Юрьев-Польский г, Советская пл, 10</t>
  </si>
  <si>
    <t>Юрьев-Польский г, Советская пл, 8</t>
  </si>
  <si>
    <t>Юрьев-Польский г, Станционная ул, 17</t>
  </si>
  <si>
    <t>Юрьев-Польский г, Шибанкова ул, 103</t>
  </si>
  <si>
    <t>Юрьев-Польский г, Шибанкова ул, 105</t>
  </si>
  <si>
    <t>Юрьев-Польский г, Шибанкова ул, 118</t>
  </si>
  <si>
    <t>Юрьев-Польский г, Шибанкова ул, 156</t>
  </si>
  <si>
    <t>Юрьев-Польский г, Шибанкова ул, 17</t>
  </si>
  <si>
    <t>Юрьев-Польский г, Шибанкова ул, 40</t>
  </si>
  <si>
    <t>Юрьев-Польский г, Шибанкова ул, 42</t>
  </si>
  <si>
    <t>Юрьев-Польский г, Шибанкова ул, 80</t>
  </si>
  <si>
    <t>Юрьев-Польский г, Шибанкова ул, 84</t>
  </si>
  <si>
    <t>Юрьев-Польский р-н, Андреевское с, Гагарина ул, 6</t>
  </si>
  <si>
    <t>Юрьев-Польский р-н, Горки с, Механическая ул, 1</t>
  </si>
  <si>
    <t>Юрьев-Польский р-н, Городище с, Школьная ул, 2</t>
  </si>
  <si>
    <t>Юрьев-Польский р-н, Городище с, Школьная ул, 4</t>
  </si>
  <si>
    <t>Юрьев-Польский р-н, Городище с, Школьная ул, 6</t>
  </si>
  <si>
    <t>Юрьев-Польский р-н, Красное с, 1</t>
  </si>
  <si>
    <t>Юрьев-Польский р-н, Красное с, 1Г</t>
  </si>
  <si>
    <t>Юрьев-Польский р-н, Небылое с, Первомайская ул, 83</t>
  </si>
  <si>
    <t>Юрьев-Польский р-н, Небылое с, Школьная ул, 2</t>
  </si>
  <si>
    <t>Юрьев-Польский р-н, Небылое с, Школьная ул, 9</t>
  </si>
  <si>
    <t>Юрьев-Польский р-н, Ополье с, 10</t>
  </si>
  <si>
    <t>Юрьев-Польский р-н, Ополье с, 4</t>
  </si>
  <si>
    <t>Юрьев-Польский р-н, Сима с, Багратиона ул, 36</t>
  </si>
  <si>
    <t>Юрьев-Польский р-н, Сима с, Луговая ул, 2</t>
  </si>
  <si>
    <t>Юрьев-Польский р-н, Федоровское с, 69</t>
  </si>
  <si>
    <t>Юрьев-Польский р-н, Федоровское с, 72</t>
  </si>
  <si>
    <t>Юрьев-Польский р-н, Федоровское с, 73</t>
  </si>
  <si>
    <t>Юрьев-Польский р-н, Федоровское с, 77</t>
  </si>
  <si>
    <t>Юрьев-Польский р-н, Шихобалово с, 8</t>
  </si>
  <si>
    <t>Юрьев-Польский р-н, Шихобалово с, 9</t>
  </si>
  <si>
    <t>Юрьев-Польский р-н, Энтузиаст с, Центральная ул, 1</t>
  </si>
  <si>
    <t>Юрьев-Польский р-н, Энтузиаст с, Центральная ул, 7</t>
  </si>
  <si>
    <t>Юрьев-Польский р-н, Энтузиаст с, Центральная ул, 8</t>
  </si>
  <si>
    <t>381.700</t>
  </si>
  <si>
    <t>324.800</t>
  </si>
  <si>
    <t>770.400</t>
  </si>
  <si>
    <t>963.800</t>
  </si>
  <si>
    <t>673.000</t>
  </si>
  <si>
    <t>549.000</t>
  </si>
  <si>
    <t>661.000</t>
  </si>
  <si>
    <t>643.000</t>
  </si>
  <si>
    <t>474.000</t>
  </si>
  <si>
    <t>400.800</t>
  </si>
  <si>
    <t>554.000</t>
  </si>
  <si>
    <t>686.000</t>
  </si>
  <si>
    <t>381.500</t>
  </si>
  <si>
    <t>588.000</t>
  </si>
  <si>
    <t>758.000</t>
  </si>
  <si>
    <t>Киржач г, Красный Октябрь мкр, Октябрьская ул, 11а</t>
  </si>
  <si>
    <t>Киржач г, Морозовская ул, 126</t>
  </si>
  <si>
    <t>Киржачский р-н, Горка п, Больничная ул, 8</t>
  </si>
  <si>
    <t>Киржачский р-н, Кипрево д, Лесная ул, 1</t>
  </si>
  <si>
    <t>Итого по город Киржач</t>
  </si>
  <si>
    <t>Итого по Першинское</t>
  </si>
  <si>
    <t>Киржач г, Ленинградская ул, 106</t>
  </si>
  <si>
    <t>Киржач г, Томаровича ул, 30</t>
  </si>
  <si>
    <t>Киржач г, Десантников ул, 11</t>
  </si>
  <si>
    <t>Киржач г, Морозовская ул, 93</t>
  </si>
  <si>
    <t>Киржач г, Магистральная ул, 4</t>
  </si>
  <si>
    <t>Киржачский р-н, Кипрево д, Лесная ул, 2</t>
  </si>
  <si>
    <t>Киржачский р-н, Аленино д, Прибрежная ул, 10</t>
  </si>
  <si>
    <t>Итого по Филипповское</t>
  </si>
  <si>
    <t>Итого по Кипревское</t>
  </si>
  <si>
    <t>Киржач г, Первомайская ул, 24</t>
  </si>
  <si>
    <t>Киржач г, Красный Октябрь мкр, Первомайская ул, 20</t>
  </si>
  <si>
    <t>Киржач г, Первомайская ул, 22</t>
  </si>
  <si>
    <t>Киржач г, Денисенко ул, 13</t>
  </si>
  <si>
    <t>Киржач г, Красный Октябрь мкр, Калинина ул, 59</t>
  </si>
  <si>
    <t>Киржач г, Красный Октябрь мкр, Первомайская ул, 24</t>
  </si>
  <si>
    <t>Киржачский р-н, Ефремово д, Восточная ул, 7</t>
  </si>
  <si>
    <t>Киржачский р-н, Кашино д, Кашино п. тер, 28</t>
  </si>
  <si>
    <t>Александров г, 1-я Крестьянская ул, 12</t>
  </si>
  <si>
    <t>Скатная деревянная</t>
  </si>
  <si>
    <t>620.500</t>
  </si>
  <si>
    <t>254.600</t>
  </si>
  <si>
    <t>Александров г, 1-я Крестьянская ул, 18</t>
  </si>
  <si>
    <t>427.400</t>
  </si>
  <si>
    <t>402.400</t>
  </si>
  <si>
    <t>819.700</t>
  </si>
  <si>
    <t>Александров г, 1-я Крестьянская ул, 20</t>
  </si>
  <si>
    <t>369.800</t>
  </si>
  <si>
    <t>291.500</t>
  </si>
  <si>
    <t>Александров г, 1-я Крестьянская ул, 22</t>
  </si>
  <si>
    <t>290.900</t>
  </si>
  <si>
    <t>370.600</t>
  </si>
  <si>
    <t>2012</t>
  </si>
  <si>
    <t>541.400</t>
  </si>
  <si>
    <t>437.200</t>
  </si>
  <si>
    <t>676.900</t>
  </si>
  <si>
    <t>нет данных</t>
  </si>
  <si>
    <t>379.600</t>
  </si>
  <si>
    <t>Александров г, 2-я Стрелецкая ул, 17</t>
  </si>
  <si>
    <t>Александров г, 3-я Ликоушинская ул, 1А</t>
  </si>
  <si>
    <t>927.000</t>
  </si>
  <si>
    <t>Александров г, 3-я Ликоушинская ул, 2А</t>
  </si>
  <si>
    <t>Александров г, Ануфриева ул, 1</t>
  </si>
  <si>
    <t>1750.000</t>
  </si>
  <si>
    <t>Плоская железобетонная сборная (чердачная)</t>
  </si>
  <si>
    <t>Александров г, Ануфриева ул, 11</t>
  </si>
  <si>
    <t>463.720</t>
  </si>
  <si>
    <t>997.200</t>
  </si>
  <si>
    <t>372.000</t>
  </si>
  <si>
    <t>Александров г, Ануфриева ул, 7</t>
  </si>
  <si>
    <t>757.900</t>
  </si>
  <si>
    <t>Александров г, Ануфриева ул, 8</t>
  </si>
  <si>
    <t>201.300</t>
  </si>
  <si>
    <t>434.300</t>
  </si>
  <si>
    <t>Александров г, Базунова ул, 14</t>
  </si>
  <si>
    <t>2014</t>
  </si>
  <si>
    <t>Александров г, Базунова ул, 17</t>
  </si>
  <si>
    <t>561.600</t>
  </si>
  <si>
    <t>2016</t>
  </si>
  <si>
    <t>Александров г, Базунова ул, 26</t>
  </si>
  <si>
    <t>Александров г, Военная ул, 7</t>
  </si>
  <si>
    <t>653.600</t>
  </si>
  <si>
    <t>728.200</t>
  </si>
  <si>
    <t>Александров г, Вокзальная ул, 20 корп. 2</t>
  </si>
  <si>
    <t>294.600</t>
  </si>
  <si>
    <t>598.000</t>
  </si>
  <si>
    <t>Александров г, Вокзальная ул, 20</t>
  </si>
  <si>
    <t>442.800</t>
  </si>
  <si>
    <t>1261.000</t>
  </si>
  <si>
    <t>423.740</t>
  </si>
  <si>
    <t>Александров г, Вокзальный пер, 1</t>
  </si>
  <si>
    <t>Александров г, Вокзальный пер, 10</t>
  </si>
  <si>
    <t>Александров г, Вокзальный пер, 3</t>
  </si>
  <si>
    <t>180.000</t>
  </si>
  <si>
    <t>871.200</t>
  </si>
  <si>
    <t>Александров г, Вокзальный пер, 5</t>
  </si>
  <si>
    <t>907.200</t>
  </si>
  <si>
    <t>Александров г, Восстания 1905 г ул, 1</t>
  </si>
  <si>
    <t>Александров г, Восстания 1905 г ул, 16</t>
  </si>
  <si>
    <t>206.000</t>
  </si>
  <si>
    <t>Александров г, Восстания 1905 г ул, 18</t>
  </si>
  <si>
    <t>2019</t>
  </si>
  <si>
    <t>Александров г, Гагарина ул, 1 корп. 1</t>
  </si>
  <si>
    <t>956.000</t>
  </si>
  <si>
    <t>Александров г, Гагарина ул, 11 корп. 1</t>
  </si>
  <si>
    <t>964.950</t>
  </si>
  <si>
    <t>679.350</t>
  </si>
  <si>
    <t>Александров г, Гагарина ул, 13 корп. 2</t>
  </si>
  <si>
    <t>Александров г, Гагарина ул, 13 корп. 3</t>
  </si>
  <si>
    <t>1325.000</t>
  </si>
  <si>
    <t>Александров г, Гагарина ул, 13</t>
  </si>
  <si>
    <t>Александров г, Гагарина ул, 15</t>
  </si>
  <si>
    <t>Плоская совмещенная из сборных железобетонных слоистых панелей</t>
  </si>
  <si>
    <t>1692.480</t>
  </si>
  <si>
    <t>Александров г, Гагарина ул, 17</t>
  </si>
  <si>
    <t>Александров г, Гагарина ул, 19</t>
  </si>
  <si>
    <t>1061.600</t>
  </si>
  <si>
    <t>Александров г, Гагарина ул, 23 корп. 1</t>
  </si>
  <si>
    <t>2009</t>
  </si>
  <si>
    <t>2227.100</t>
  </si>
  <si>
    <t>Александров г, Гагарина ул, 23 корп. 2</t>
  </si>
  <si>
    <t>1742.400</t>
  </si>
  <si>
    <t>Александров г, Гагарина ул, 23 корп. 3</t>
  </si>
  <si>
    <t>1236.000</t>
  </si>
  <si>
    <t>Александров г, Гагарина ул, 25</t>
  </si>
  <si>
    <t>703.180</t>
  </si>
  <si>
    <t>882.200</t>
  </si>
  <si>
    <t>Александров г, Гагарина ул, 9 корп. 2</t>
  </si>
  <si>
    <t>1014.000</t>
  </si>
  <si>
    <t>1437.000</t>
  </si>
  <si>
    <t>899.100</t>
  </si>
  <si>
    <t>Александров г, Геологов ул, 2</t>
  </si>
  <si>
    <t>1048.000</t>
  </si>
  <si>
    <t>Александров г, Геологов ул, 3</t>
  </si>
  <si>
    <t>949.000</t>
  </si>
  <si>
    <t>736.000</t>
  </si>
  <si>
    <t>1378.000</t>
  </si>
  <si>
    <t>1266.800</t>
  </si>
  <si>
    <t>Александров г, Геологов ул, 8</t>
  </si>
  <si>
    <t>913.000</t>
  </si>
  <si>
    <t>704.470</t>
  </si>
  <si>
    <t>336.700</t>
  </si>
  <si>
    <t>Александров г, Горького ул, 3 корп. 2</t>
  </si>
  <si>
    <t>2480.000</t>
  </si>
  <si>
    <t>713.710</t>
  </si>
  <si>
    <t>Александров г, Горького ул, 5</t>
  </si>
  <si>
    <t>492.300</t>
  </si>
  <si>
    <t>771.300</t>
  </si>
  <si>
    <t>868.500</t>
  </si>
  <si>
    <t>1172.000</t>
  </si>
  <si>
    <t>Александров г, Гусева М. ул, 1</t>
  </si>
  <si>
    <t>1199.100</t>
  </si>
  <si>
    <t>495.200</t>
  </si>
  <si>
    <t>Александров г, Гусева М. ул, 4</t>
  </si>
  <si>
    <t>511.400</t>
  </si>
  <si>
    <t>Александров г, Данилова ул, 19</t>
  </si>
  <si>
    <t>2018</t>
  </si>
  <si>
    <t>8673.800</t>
  </si>
  <si>
    <t>Александров г, Данилова ул, 20</t>
  </si>
  <si>
    <t>Александров г, Данилова ул, 21</t>
  </si>
  <si>
    <t>2017</t>
  </si>
  <si>
    <t>Александров г, Двориковское шоссе ул, 52</t>
  </si>
  <si>
    <t>222.400</t>
  </si>
  <si>
    <t>Александров г, Двориковское шоссе ул, 54</t>
  </si>
  <si>
    <t>221.900</t>
  </si>
  <si>
    <t>931.600</t>
  </si>
  <si>
    <t>501.700</t>
  </si>
  <si>
    <t>Александров г, Жулева ул, 2 корп. 2</t>
  </si>
  <si>
    <t>504.900</t>
  </si>
  <si>
    <t>Александров г, Жулева ул, 4 корп. 1</t>
  </si>
  <si>
    <t>2020</t>
  </si>
  <si>
    <t>Александров г, Жулева ул, 4 корп. 2</t>
  </si>
  <si>
    <t>Александров г, Жулева ул, 8 корп. 2</t>
  </si>
  <si>
    <t>Александров г, Жулева ул, 8 корп. 4</t>
  </si>
  <si>
    <t>Александров г, Жулева ул, 8</t>
  </si>
  <si>
    <t>881.000</t>
  </si>
  <si>
    <t>Александров г, Институтская ул, 11</t>
  </si>
  <si>
    <t>288.900</t>
  </si>
  <si>
    <t>Александров г, Институтская ул, 12</t>
  </si>
  <si>
    <t>324.300</t>
  </si>
  <si>
    <t>Александров г, Институтская ул, 13</t>
  </si>
  <si>
    <t>914.100</t>
  </si>
  <si>
    <t>926.700</t>
  </si>
  <si>
    <t>Александров г, Институтская ул, 16</t>
  </si>
  <si>
    <t>323.200</t>
  </si>
  <si>
    <t>816.300</t>
  </si>
  <si>
    <t>329.400</t>
  </si>
  <si>
    <t>503.200</t>
  </si>
  <si>
    <t>290.700</t>
  </si>
  <si>
    <t>Александров г, Институтская ул, 21</t>
  </si>
  <si>
    <t>Александров г, Институтская ул, 24 корп. 1</t>
  </si>
  <si>
    <t>Александров г, Институтская ул, 24 корп. 2</t>
  </si>
  <si>
    <t>Александров г, Институтская ул, 4</t>
  </si>
  <si>
    <t>Александров г, Институтская ул, 6 корп. 2</t>
  </si>
  <si>
    <t>900.500</t>
  </si>
  <si>
    <t>1105.000</t>
  </si>
  <si>
    <t>Александров г, Институтская ул, 6 корп. 4</t>
  </si>
  <si>
    <t>732.700</t>
  </si>
  <si>
    <t>Александров г, Институтская ул, 6</t>
  </si>
  <si>
    <t>489.500</t>
  </si>
  <si>
    <t>Александров г, Институтская ул, 8</t>
  </si>
  <si>
    <t>2056.900</t>
  </si>
  <si>
    <t>443.100</t>
  </si>
  <si>
    <t>Александров г, Казарменный пер, 2</t>
  </si>
  <si>
    <t>Александров г, Калининская ул, 2</t>
  </si>
  <si>
    <t>Александров г, Карабановский Парк ул, 1</t>
  </si>
  <si>
    <t>345.400</t>
  </si>
  <si>
    <t>301.400</t>
  </si>
  <si>
    <t>904.000</t>
  </si>
  <si>
    <t>Александров г, Карабановский Парк ул, 3</t>
  </si>
  <si>
    <t>Александров г, Карабановский Парк ул, 6</t>
  </si>
  <si>
    <t>527.600</t>
  </si>
  <si>
    <t>Александров г, Карабановский Парк ул, 7</t>
  </si>
  <si>
    <t>Александров г, Карабановский Парк ул, 8</t>
  </si>
  <si>
    <t>518.800</t>
  </si>
  <si>
    <t>Александров г, Карабановский Парк ул, 9</t>
  </si>
  <si>
    <t>Александров г, Карабановский Тупик ул, 16</t>
  </si>
  <si>
    <t>Александров г, Карабановский Тупик ул, 17</t>
  </si>
  <si>
    <t>Александров г, Карабановский Тупик ул, 18</t>
  </si>
  <si>
    <t>Александров г, Карабановский Тупик ул, 19</t>
  </si>
  <si>
    <t>576.100</t>
  </si>
  <si>
    <t>918.700</t>
  </si>
  <si>
    <t>Александров г, Карабановский Тупик ул, 21</t>
  </si>
  <si>
    <t>1058.000</t>
  </si>
  <si>
    <t>Александров г, Киржачская ул, 3</t>
  </si>
  <si>
    <t>Александров г, Киржачская ул, 5</t>
  </si>
  <si>
    <t>Александров г, Кирпичный Завод ул, 8</t>
  </si>
  <si>
    <t>452.400</t>
  </si>
  <si>
    <t>Александров г, Кирпичный Завод ул, 9</t>
  </si>
  <si>
    <t>427.000</t>
  </si>
  <si>
    <t>Александров г, Коллективная Аллея ул, 1</t>
  </si>
  <si>
    <t>Александров г, Коллективная Аллея ул, 10</t>
  </si>
  <si>
    <t>Александров г, Коллективная Аллея ул, 11</t>
  </si>
  <si>
    <t>Александров г, Коллективная Аллея ул, 12</t>
  </si>
  <si>
    <t>Александров г, Коллективная Аллея ул, 13</t>
  </si>
  <si>
    <t>Александров г, Коллективная Аллея ул, 14</t>
  </si>
  <si>
    <t>Александров г, Коллективная Аллея ул, 15</t>
  </si>
  <si>
    <t>407.000</t>
  </si>
  <si>
    <t>Александров г, Коллективная Аллея ул, 16</t>
  </si>
  <si>
    <t>403.400</t>
  </si>
  <si>
    <t>565.400</t>
  </si>
  <si>
    <t>Александров г, Коллективная Аллея ул, 17</t>
  </si>
  <si>
    <t>Александров г, Коллективная Аллея ул, 1а</t>
  </si>
  <si>
    <t>388.500</t>
  </si>
  <si>
    <t>Александров г, Коллективная Аллея ул, 2</t>
  </si>
  <si>
    <t>Александров г, Коллективная Аллея ул, 3</t>
  </si>
  <si>
    <t>Александров г, Коллективная Аллея ул, 4</t>
  </si>
  <si>
    <t>Александров г, Коллективная Аллея ул, 5</t>
  </si>
  <si>
    <t>Александров г, Коллективная Аллея ул, 6</t>
  </si>
  <si>
    <t>339.700</t>
  </si>
  <si>
    <t>Александров г, Коллективная Аллея ул, 7</t>
  </si>
  <si>
    <t>Александров г, Коллективная Аллея ул, 8</t>
  </si>
  <si>
    <t>Александров г, Коллективная Аллея ул, 9</t>
  </si>
  <si>
    <t>393.800</t>
  </si>
  <si>
    <t>Александров г, Кольчугинская ул, 50</t>
  </si>
  <si>
    <t>272.000</t>
  </si>
  <si>
    <t>Александров г, Коммунальников ул, 3</t>
  </si>
  <si>
    <t>425.200</t>
  </si>
  <si>
    <t>Александров г, Комсомольский поселок ул, 36</t>
  </si>
  <si>
    <t>Александров г, Комсомольский поселок ул, 38</t>
  </si>
  <si>
    <t>496.200</t>
  </si>
  <si>
    <t>798.000</t>
  </si>
  <si>
    <t>Александров г, Комсомольский поселок ул, 53</t>
  </si>
  <si>
    <t>438.500</t>
  </si>
  <si>
    <t>Александров г, Кооперативная ул, 4</t>
  </si>
  <si>
    <t>Александров г, Королева ул, 1</t>
  </si>
  <si>
    <t>Александров г, Королева ул, 11</t>
  </si>
  <si>
    <t>1771.000</t>
  </si>
  <si>
    <t>Александров г, Королева ул, 12</t>
  </si>
  <si>
    <t>6610.000</t>
  </si>
  <si>
    <t>Александров г, Королева ул, 16</t>
  </si>
  <si>
    <t>Александров г, Королева ул, 18</t>
  </si>
  <si>
    <t>2008</t>
  </si>
  <si>
    <t>Александров г, Королева ул, 20</t>
  </si>
  <si>
    <t>Александров г, Королева ул, 22</t>
  </si>
  <si>
    <t>718.200</t>
  </si>
  <si>
    <t>Александров г, Королева ул, 3</t>
  </si>
  <si>
    <t>1011.900</t>
  </si>
  <si>
    <t>Александров г, Королева ул, 4 корп. 1</t>
  </si>
  <si>
    <t>1813.600</t>
  </si>
  <si>
    <t>Александров г, Королева ул, 4 корп. 2</t>
  </si>
  <si>
    <t>1513.900</t>
  </si>
  <si>
    <t>Александров г, Королева ул, 4 корп. 3</t>
  </si>
  <si>
    <t>Александров г, Королева ул, 5</t>
  </si>
  <si>
    <t>1240.330</t>
  </si>
  <si>
    <t>Александров г, Королева ул, 7</t>
  </si>
  <si>
    <t>1677.800</t>
  </si>
  <si>
    <t>Александров г, Королева ул, 9 корп. 1</t>
  </si>
  <si>
    <t>3000.000</t>
  </si>
  <si>
    <t>635.100</t>
  </si>
  <si>
    <t>454.400</t>
  </si>
  <si>
    <t>457.600</t>
  </si>
  <si>
    <t>453.200</t>
  </si>
  <si>
    <t>695.000</t>
  </si>
  <si>
    <t>Александров г, Коссович ул, 7 корп. 1</t>
  </si>
  <si>
    <t>Александров г, Коссович ул, 7</t>
  </si>
  <si>
    <t>953.900</t>
  </si>
  <si>
    <t>Александров г, Коссович ул, 8</t>
  </si>
  <si>
    <t>1000.000</t>
  </si>
  <si>
    <t>Александров г, Коссович ул, 9</t>
  </si>
  <si>
    <t>Александров г, Красной Молодежи ул, 17</t>
  </si>
  <si>
    <t>Александров г, Красной Молодежи ул, 19</t>
  </si>
  <si>
    <t>344.400</t>
  </si>
  <si>
    <t>Александров г, Красной Молодежи ул, 27</t>
  </si>
  <si>
    <t>Александров г, Красной Молодежи ул, 4</t>
  </si>
  <si>
    <t>907.800</t>
  </si>
  <si>
    <t>Александров г, Красной Молодежи ул, 8</t>
  </si>
  <si>
    <t>Александров г, Красный Переулок ул, 11</t>
  </si>
  <si>
    <t>1384.000</t>
  </si>
  <si>
    <t>Александров г, Красный Переулок ул, 14</t>
  </si>
  <si>
    <t>Александров г, Красный Переулок ул, 16</t>
  </si>
  <si>
    <t>1004.100</t>
  </si>
  <si>
    <t>Александров г, Красный Переулок ул, 17 корп. 1</t>
  </si>
  <si>
    <t>Александров г, Красный Переулок ул, 17 корп. 2</t>
  </si>
  <si>
    <t>652.700</t>
  </si>
  <si>
    <t>Александров г, Красный Переулок ул, 17</t>
  </si>
  <si>
    <t>469.300</t>
  </si>
  <si>
    <t>Александров г, Красный Переулок ул, 18 корп. 2</t>
  </si>
  <si>
    <t>2015</t>
  </si>
  <si>
    <t>5893.900</t>
  </si>
  <si>
    <t>Александров г, Красный Переулок ул, 18 корп. 3</t>
  </si>
  <si>
    <t>Александров г, Красный Переулок ул, 18</t>
  </si>
  <si>
    <t>988.000</t>
  </si>
  <si>
    <t>986.900</t>
  </si>
  <si>
    <t>Александров г, Красный Переулок ул, 2</t>
  </si>
  <si>
    <t>2968.360</t>
  </si>
  <si>
    <t>Александров г, Красный Переулок ул, 21 корп. 2</t>
  </si>
  <si>
    <t>844.200</t>
  </si>
  <si>
    <t>Александров г, Красный Переулок ул, 21</t>
  </si>
  <si>
    <t>851.800</t>
  </si>
  <si>
    <t>1304.000</t>
  </si>
  <si>
    <t>859.400</t>
  </si>
  <si>
    <t>Александров г, Красный Переулок ул, 7</t>
  </si>
  <si>
    <t>1721.900</t>
  </si>
  <si>
    <t>1079.800</t>
  </si>
  <si>
    <t>1360.000</t>
  </si>
  <si>
    <t>Александров г, Кубасова ул, 3</t>
  </si>
  <si>
    <t>2408.000</t>
  </si>
  <si>
    <t>Александров г, Кубасова ул, 5</t>
  </si>
  <si>
    <t>759.700</t>
  </si>
  <si>
    <t>Александров г, Кубасова ул, 7</t>
  </si>
  <si>
    <t>1697.000</t>
  </si>
  <si>
    <t>Александров г, Кубасова ул, 9</t>
  </si>
  <si>
    <t>1137.000</t>
  </si>
  <si>
    <t>Александров г, Ленина ул, 1 корп. 1</t>
  </si>
  <si>
    <t>893.400</t>
  </si>
  <si>
    <t>Александров г, Ленина ул, 1 корп. 2</t>
  </si>
  <si>
    <t>2558.000</t>
  </si>
  <si>
    <t>Александров г, Ленина ул, 1</t>
  </si>
  <si>
    <t>1022.300</t>
  </si>
  <si>
    <t>Александров г, Ленина ул, 10</t>
  </si>
  <si>
    <t>631.000</t>
  </si>
  <si>
    <t>1140.000</t>
  </si>
  <si>
    <t>Александров г, Ленина ул, 12</t>
  </si>
  <si>
    <t>Александров г, Ленина ул, 14</t>
  </si>
  <si>
    <t>1263.000</t>
  </si>
  <si>
    <t>886.900</t>
  </si>
  <si>
    <t>Александров г, Ленина ул, 17</t>
  </si>
  <si>
    <t>754.650</t>
  </si>
  <si>
    <t>Александров г, Ленина ул, 2</t>
  </si>
  <si>
    <t>986.260</t>
  </si>
  <si>
    <t>Александров г, Ленина ул, 20</t>
  </si>
  <si>
    <t>Александров г, Ленина ул, 22</t>
  </si>
  <si>
    <t>1274.300</t>
  </si>
  <si>
    <t>Александров г, Ленина ул, 3</t>
  </si>
  <si>
    <t>855.750</t>
  </si>
  <si>
    <t>Александров г, Ленина ул, 30</t>
  </si>
  <si>
    <t>Александров г, Ленина ул, 5</t>
  </si>
  <si>
    <t>1031.300</t>
  </si>
  <si>
    <t>Александров г, Ленина ул, 6</t>
  </si>
  <si>
    <t>593.000</t>
  </si>
  <si>
    <t>476.500</t>
  </si>
  <si>
    <t>500.500</t>
  </si>
  <si>
    <t>Александров г, Ленина ул, 7</t>
  </si>
  <si>
    <t>1963.000</t>
  </si>
  <si>
    <t>Александров г, Лермонтова ул, 1</t>
  </si>
  <si>
    <t>444.160</t>
  </si>
  <si>
    <t>Александров г, Лермонтова ул, 10</t>
  </si>
  <si>
    <t>688.300</t>
  </si>
  <si>
    <t>521.400</t>
  </si>
  <si>
    <t>Александров г, Лермонтова ул, 11</t>
  </si>
  <si>
    <t>508.700</t>
  </si>
  <si>
    <t>Александров г, Лермонтова ул, 12</t>
  </si>
  <si>
    <t>894.400</t>
  </si>
  <si>
    <t>Александров г, Лермонтова ул, 13</t>
  </si>
  <si>
    <t>510.800</t>
  </si>
  <si>
    <t>Александров г, Лермонтова ул, 15</t>
  </si>
  <si>
    <t>522.700</t>
  </si>
  <si>
    <t>Александров г, Лермонтова ул, 16</t>
  </si>
  <si>
    <t>522.800</t>
  </si>
  <si>
    <t>Александров г, Лермонтова ул, 17</t>
  </si>
  <si>
    <t>Александров г, Лермонтова ул, 18</t>
  </si>
  <si>
    <t>631.200</t>
  </si>
  <si>
    <t>525.500</t>
  </si>
  <si>
    <t>Александров г, Лермонтова ул, 19</t>
  </si>
  <si>
    <t>Александров г, Лермонтова ул, 20</t>
  </si>
  <si>
    <t>Александров г, Лермонтова ул, 21</t>
  </si>
  <si>
    <t>563.200</t>
  </si>
  <si>
    <t>Александров г, Лермонтова ул, 22</t>
  </si>
  <si>
    <t>517.900</t>
  </si>
  <si>
    <t>1183.700</t>
  </si>
  <si>
    <t>Александров г, Лермонтова ул, 23</t>
  </si>
  <si>
    <t>852.800</t>
  </si>
  <si>
    <t>Александров г, Лермонтова ул, 24 корп. 1</t>
  </si>
  <si>
    <t>Александров г, Лермонтова ул, 24</t>
  </si>
  <si>
    <t>741.100</t>
  </si>
  <si>
    <t>Александров г, Лермонтова ул, 25</t>
  </si>
  <si>
    <t>761.400</t>
  </si>
  <si>
    <t>Александров г, Лермонтова ул, 28</t>
  </si>
  <si>
    <t>808.900</t>
  </si>
  <si>
    <t>496.800</t>
  </si>
  <si>
    <t>495.100</t>
  </si>
  <si>
    <t>Александров г, Лермонтова ул, 4</t>
  </si>
  <si>
    <t>502.500</t>
  </si>
  <si>
    <t>Александров г, Лермонтова ул, 5</t>
  </si>
  <si>
    <t>506.980</t>
  </si>
  <si>
    <t>757.000</t>
  </si>
  <si>
    <t>Александров г, Лермонтова ул, 7</t>
  </si>
  <si>
    <t>666.700</t>
  </si>
  <si>
    <t>Александров г, Лермонтова ул, 8</t>
  </si>
  <si>
    <t>599.700</t>
  </si>
  <si>
    <t>Александров г, Лермонтова ул, 8а корп. 1</t>
  </si>
  <si>
    <t>499.200</t>
  </si>
  <si>
    <t>381.800</t>
  </si>
  <si>
    <t>614.300</t>
  </si>
  <si>
    <t>Александров г, Лермонтова ул, 8а</t>
  </si>
  <si>
    <t>690.100</t>
  </si>
  <si>
    <t>Александров г, Лермонтова ул, 9</t>
  </si>
  <si>
    <t>512.600</t>
  </si>
  <si>
    <t>Александров г, Ликеро-Водочный завод ул, 1</t>
  </si>
  <si>
    <t>505.100</t>
  </si>
  <si>
    <t>383.040</t>
  </si>
  <si>
    <t>253.800</t>
  </si>
  <si>
    <t>695.800</t>
  </si>
  <si>
    <t>Александров г, Маяковского ул, 10</t>
  </si>
  <si>
    <t>186.000</t>
  </si>
  <si>
    <t>Александров г, Маяковского ул, 11</t>
  </si>
  <si>
    <t>Александров г, Маяковского ул, 12</t>
  </si>
  <si>
    <t>199.600</t>
  </si>
  <si>
    <t>451.500</t>
  </si>
  <si>
    <t>199.800</t>
  </si>
  <si>
    <t>304.100</t>
  </si>
  <si>
    <t>423.600</t>
  </si>
  <si>
    <t>323.300</t>
  </si>
  <si>
    <t>Александров г, Маяковского ул, 20</t>
  </si>
  <si>
    <t>Александров г, Маяковского ул, 22</t>
  </si>
  <si>
    <t>399.520</t>
  </si>
  <si>
    <t>Александров г, Маяковского ул, 24</t>
  </si>
  <si>
    <t>446.500</t>
  </si>
  <si>
    <t>Александров г, Маяковского ул, 26</t>
  </si>
  <si>
    <t>445.400</t>
  </si>
  <si>
    <t>Александров г, Маяковского ул, 3</t>
  </si>
  <si>
    <t>555.000</t>
  </si>
  <si>
    <t>Александров г, Маяковского ул, 32</t>
  </si>
  <si>
    <t>650.300</t>
  </si>
  <si>
    <t>516.400</t>
  </si>
  <si>
    <t>Александров г, Маяковского ул, 36а</t>
  </si>
  <si>
    <t>1393.000</t>
  </si>
  <si>
    <t>1281.400</t>
  </si>
  <si>
    <t>401.200</t>
  </si>
  <si>
    <t>378.100</t>
  </si>
  <si>
    <t>Александров г, Маяковского ул, 4</t>
  </si>
  <si>
    <t>199.900</t>
  </si>
  <si>
    <t>312.700</t>
  </si>
  <si>
    <t>Александров г, Маяковского ул, 46</t>
  </si>
  <si>
    <t>400.650</t>
  </si>
  <si>
    <t>Александров г, Маяковского ул, 48 корп. 2</t>
  </si>
  <si>
    <t>Александров г, Маяковского ул, 48</t>
  </si>
  <si>
    <t>596.000</t>
  </si>
  <si>
    <t>396.900</t>
  </si>
  <si>
    <t>638.300</t>
  </si>
  <si>
    <t>Александров г, Маяковского ул, 5</t>
  </si>
  <si>
    <t>Александров г, Маяковского ул, 6</t>
  </si>
  <si>
    <t>224.600</t>
  </si>
  <si>
    <t>Александров г, Маяковского ул, 9</t>
  </si>
  <si>
    <t>Александров г, Мосэнерго ул, 7</t>
  </si>
  <si>
    <t>888.200</t>
  </si>
  <si>
    <t>452.800</t>
  </si>
  <si>
    <t>Александров г, Ново-Стрелецкий проезд ул, 1</t>
  </si>
  <si>
    <t>397.300</t>
  </si>
  <si>
    <t>Александров г, Ново-Стрелецкий проезд ул, 11</t>
  </si>
  <si>
    <t>474.600</t>
  </si>
  <si>
    <t>Александров г, Ново-Стрелецкий проезд ул, 13</t>
  </si>
  <si>
    <t>296.500</t>
  </si>
  <si>
    <t>383.400</t>
  </si>
  <si>
    <t>Александров г, Ново-Стрелецкий проезд ул, 20</t>
  </si>
  <si>
    <t>612.700</t>
  </si>
  <si>
    <t>1046.500</t>
  </si>
  <si>
    <t>Александров г, Новые Коноплянники ул, 1</t>
  </si>
  <si>
    <t>501.800</t>
  </si>
  <si>
    <t>369.000</t>
  </si>
  <si>
    <t>Александров г, Новые Коноплянники ул, 2</t>
  </si>
  <si>
    <t>501.500</t>
  </si>
  <si>
    <t>394.900</t>
  </si>
  <si>
    <t>359.800</t>
  </si>
  <si>
    <t>547.600</t>
  </si>
  <si>
    <t>Александров г, Огородная ул, 9</t>
  </si>
  <si>
    <t>174.900</t>
  </si>
  <si>
    <t>Александров г, Октябрьская ул, 10</t>
  </si>
  <si>
    <t>1713.000</t>
  </si>
  <si>
    <t>Александров г, Октябрьская ул, 12</t>
  </si>
  <si>
    <t>Александров г, Октябрьская ул, 14 корп. 1</t>
  </si>
  <si>
    <t>754.400</t>
  </si>
  <si>
    <t>Александров г, Октябрьская ул, 14 корп. 2</t>
  </si>
  <si>
    <t>1028.900</t>
  </si>
  <si>
    <t>Александров г, Октябрьская ул, 2</t>
  </si>
  <si>
    <t>1250.800</t>
  </si>
  <si>
    <t>Александров г, Октябрьская ул, 4 стр. 4</t>
  </si>
  <si>
    <t>1929.600</t>
  </si>
  <si>
    <t>Александров г, Октябрьская ул, 4</t>
  </si>
  <si>
    <t>1255.000</t>
  </si>
  <si>
    <t>Александров г, Октябрьская ул, 6 корп. 2</t>
  </si>
  <si>
    <t>Александров г, Октябрьская ул, 6 корп. 3</t>
  </si>
  <si>
    <t>Александров г, Октябрьская ул, 6 корп. 4а</t>
  </si>
  <si>
    <t>1318.400</t>
  </si>
  <si>
    <t>Александров г, Октябрьская ул, 8</t>
  </si>
  <si>
    <t>3500.000</t>
  </si>
  <si>
    <t>525.200</t>
  </si>
  <si>
    <t>Александров г, Охотный луг ул, 25</t>
  </si>
  <si>
    <t>2027.000</t>
  </si>
  <si>
    <t>Александров г, П.Топоркова ул, 2 корп. 1</t>
  </si>
  <si>
    <t>625.500</t>
  </si>
  <si>
    <t>Александров г, П.Топоркова ул, 2</t>
  </si>
  <si>
    <t>1419.700</t>
  </si>
  <si>
    <t>Александров г, П.Топоркова ул, 3</t>
  </si>
  <si>
    <t>661.890</t>
  </si>
  <si>
    <t>878.500</t>
  </si>
  <si>
    <t>1035.000</t>
  </si>
  <si>
    <t>1256.000</t>
  </si>
  <si>
    <t>478.100</t>
  </si>
  <si>
    <t>608.200</t>
  </si>
  <si>
    <t>Александров г, Перфильева ул, 15</t>
  </si>
  <si>
    <t>862.400</t>
  </si>
  <si>
    <t>686.600</t>
  </si>
  <si>
    <t>472.600</t>
  </si>
  <si>
    <t>482.000</t>
  </si>
  <si>
    <t>Александров г, Пионерская ул, 2</t>
  </si>
  <si>
    <t>337.700</t>
  </si>
  <si>
    <t>Александров г, Пионерская ул, 4</t>
  </si>
  <si>
    <t>471.500</t>
  </si>
  <si>
    <t>Александров г, Радио ул, 1</t>
  </si>
  <si>
    <t>430.700</t>
  </si>
  <si>
    <t>502.100</t>
  </si>
  <si>
    <t>Александров г, Радио ул, 11</t>
  </si>
  <si>
    <t>330.800</t>
  </si>
  <si>
    <t>834.800</t>
  </si>
  <si>
    <t>Александров г, Радио ул, 13</t>
  </si>
  <si>
    <t>335.500</t>
  </si>
  <si>
    <t>503.100</t>
  </si>
  <si>
    <t>Александров г, Радио ул, 15</t>
  </si>
  <si>
    <t>543.000</t>
  </si>
  <si>
    <t>435.200</t>
  </si>
  <si>
    <t>621.700</t>
  </si>
  <si>
    <t>Александров г, Радио ул, 17</t>
  </si>
  <si>
    <t>430.600</t>
  </si>
  <si>
    <t>394.200</t>
  </si>
  <si>
    <t>1032.600</t>
  </si>
  <si>
    <t>634.300</t>
  </si>
  <si>
    <t>Александров г, Радио ул, 21</t>
  </si>
  <si>
    <t>448.800</t>
  </si>
  <si>
    <t>398.200</t>
  </si>
  <si>
    <t>389.100</t>
  </si>
  <si>
    <t>Александров г, Радио ул, 3</t>
  </si>
  <si>
    <t>412.100</t>
  </si>
  <si>
    <t>Александров г, Радио ул, 5</t>
  </si>
  <si>
    <t>419.800</t>
  </si>
  <si>
    <t>Александров г, Радио ул, 7</t>
  </si>
  <si>
    <t>332.500</t>
  </si>
  <si>
    <t>Александров г, Радио ул, 9</t>
  </si>
  <si>
    <t>328.800</t>
  </si>
  <si>
    <t>817.900</t>
  </si>
  <si>
    <t>425.900</t>
  </si>
  <si>
    <t>Александров г, Революции ул, 2</t>
  </si>
  <si>
    <t>896.600</t>
  </si>
  <si>
    <t>Александров г, Революции ул, 22</t>
  </si>
  <si>
    <t>Александров г, Революции ул, 24</t>
  </si>
  <si>
    <t>1020.600</t>
  </si>
  <si>
    <t>Александров г, Революции ул, 34</t>
  </si>
  <si>
    <t>1650.000</t>
  </si>
  <si>
    <t>Александров г, Революции ул, 36</t>
  </si>
  <si>
    <t>1262.900</t>
  </si>
  <si>
    <t>Александров г, Революции ул, 38</t>
  </si>
  <si>
    <t>Александров г, Революции ул, 4</t>
  </si>
  <si>
    <t>1055.700</t>
  </si>
  <si>
    <t>Александров г, Революции ул, 40</t>
  </si>
  <si>
    <t>1235.700</t>
  </si>
  <si>
    <t>Александров г, Революции ул, 41</t>
  </si>
  <si>
    <t>426.300</t>
  </si>
  <si>
    <t>Александров г, Революции ул, 47</t>
  </si>
  <si>
    <t>495.300</t>
  </si>
  <si>
    <t>2814.200</t>
  </si>
  <si>
    <t>Александров г, Революции ул, 51</t>
  </si>
  <si>
    <t>585.100</t>
  </si>
  <si>
    <t>Александров г, Революции ул, 57</t>
  </si>
  <si>
    <t>Александров г, Революции ул, 67</t>
  </si>
  <si>
    <t>458.000</t>
  </si>
  <si>
    <t>Александров г, Революции ул, 72</t>
  </si>
  <si>
    <t>Александров г, Революции ул, 79</t>
  </si>
  <si>
    <t>207.000</t>
  </si>
  <si>
    <t>447.000</t>
  </si>
  <si>
    <t>397.600</t>
  </si>
  <si>
    <t>286.700</t>
  </si>
  <si>
    <t>Александров г, Революции ул, 91</t>
  </si>
  <si>
    <t>195.500</t>
  </si>
  <si>
    <t>303.000</t>
  </si>
  <si>
    <t>Александров г, Садово-Огородная ул, 3</t>
  </si>
  <si>
    <t>Александров г, Свердлова ул, 1</t>
  </si>
  <si>
    <t>Александров г, Свердлова ул, 3</t>
  </si>
  <si>
    <t>1193.600</t>
  </si>
  <si>
    <t>Александров г, Свердлова ул, 39 корп. 1</t>
  </si>
  <si>
    <t>4300.000</t>
  </si>
  <si>
    <t>Александров г, Свердлова ул, 39</t>
  </si>
  <si>
    <t>1686.200</t>
  </si>
  <si>
    <t>Александров г, Свердлова ул, 41</t>
  </si>
  <si>
    <t>893.100</t>
  </si>
  <si>
    <t>1209.000</t>
  </si>
  <si>
    <t>Александров г, Свердлова ул, 42</t>
  </si>
  <si>
    <t>2600.000</t>
  </si>
  <si>
    <t>Александров г, Свердлова ул, 43</t>
  </si>
  <si>
    <t>1191.900</t>
  </si>
  <si>
    <t>Александров г, Свердлова ул, 64</t>
  </si>
  <si>
    <t>Александров г, Советская ул, 10</t>
  </si>
  <si>
    <t>Александров г, Советская ул, 23</t>
  </si>
  <si>
    <t>166.100</t>
  </si>
  <si>
    <t>Александров г, Советская ул, 30</t>
  </si>
  <si>
    <t>479.260</t>
  </si>
  <si>
    <t>Александров г, Советская ул, 38</t>
  </si>
  <si>
    <t>Александров г, Советская ул, 4</t>
  </si>
  <si>
    <t>Александров г, Советская ул, 48</t>
  </si>
  <si>
    <t>Александров г, Советская ул, 9</t>
  </si>
  <si>
    <t>300.500</t>
  </si>
  <si>
    <t>Александров г, Советский пер, 12</t>
  </si>
  <si>
    <t>Александров г, Советский пер, 4</t>
  </si>
  <si>
    <t>Александров г, Совхоз Правда ул, 17</t>
  </si>
  <si>
    <t>Александров г, Совхоз Правда ул, 18</t>
  </si>
  <si>
    <t>Александров г, Совхоз Правда ул, 21</t>
  </si>
  <si>
    <t>821.100</t>
  </si>
  <si>
    <t>Александров г, Совхоз Правда ул, 23</t>
  </si>
  <si>
    <t>Александров г, Совхоз Правда ул, 26</t>
  </si>
  <si>
    <t>1204.000</t>
  </si>
  <si>
    <t>904.800</t>
  </si>
  <si>
    <t>Александров г, Совхоз Правда ул, 27</t>
  </si>
  <si>
    <t>575.400</t>
  </si>
  <si>
    <t>Александров г, Совхоз Правда ул, 35</t>
  </si>
  <si>
    <t>Александров г, Совхоз Правда ул, 36</t>
  </si>
  <si>
    <t>384.400</t>
  </si>
  <si>
    <t>Александров г, Сосновский пер, 14</t>
  </si>
  <si>
    <t>1570.600</t>
  </si>
  <si>
    <t>Александров г, Сосновский пер, 16</t>
  </si>
  <si>
    <t>1267.300</t>
  </si>
  <si>
    <t>843.200</t>
  </si>
  <si>
    <t>2400.000</t>
  </si>
  <si>
    <t>Александров г, Сосновский пер, 21/1</t>
  </si>
  <si>
    <t>Александров г, Ст. Александров-2 ул, 1</t>
  </si>
  <si>
    <t>475.600</t>
  </si>
  <si>
    <t>Александров г, Ст. Александров-2 ул, 3</t>
  </si>
  <si>
    <t>285.000</t>
  </si>
  <si>
    <t>Александров г, Стрелецкая Набережная ул, 1</t>
  </si>
  <si>
    <t>552.700</t>
  </si>
  <si>
    <t>525.300</t>
  </si>
  <si>
    <t>Александров г, Стрелецкая Набережная ул, 10</t>
  </si>
  <si>
    <t>399.300</t>
  </si>
  <si>
    <t>973.300</t>
  </si>
  <si>
    <t>Александров г, Стрелецкая Набережная ул, 2</t>
  </si>
  <si>
    <t>286.800</t>
  </si>
  <si>
    <t>447.100</t>
  </si>
  <si>
    <t>Александров г, Стрелецкая Набережная ул, 3</t>
  </si>
  <si>
    <t>330.300</t>
  </si>
  <si>
    <t>475.800</t>
  </si>
  <si>
    <t>Александров г, Стрелецкая Набережная ул, 7</t>
  </si>
  <si>
    <t>624.800</t>
  </si>
  <si>
    <t>Александров г, Стрелецкая Набережная ул, 8</t>
  </si>
  <si>
    <t>885.400</t>
  </si>
  <si>
    <t>Александров г, Терешковой ул, 10 корп. 2</t>
  </si>
  <si>
    <t>946.800</t>
  </si>
  <si>
    <t>Александров г, Терешковой ул, 11 корп. 2</t>
  </si>
  <si>
    <t>3448.000</t>
  </si>
  <si>
    <t>Александров г, Терешковой ул, 11 корп. 3</t>
  </si>
  <si>
    <t>818.000</t>
  </si>
  <si>
    <t>Александров г, Терешковой ул, 11 корп. 4</t>
  </si>
  <si>
    <t>1675.000</t>
  </si>
  <si>
    <t>819.200</t>
  </si>
  <si>
    <t>Александров г, Терешковой ул, 12</t>
  </si>
  <si>
    <t>1727.890</t>
  </si>
  <si>
    <t>820.600</t>
  </si>
  <si>
    <t>1698.000</t>
  </si>
  <si>
    <t>821.000</t>
  </si>
  <si>
    <t>Александров г, Терешковой ул, 13 корп. 3</t>
  </si>
  <si>
    <t>822.500</t>
  </si>
  <si>
    <t>Александров г, Терешковой ул, 13</t>
  </si>
  <si>
    <t>1695.100</t>
  </si>
  <si>
    <t>Александров г, Терешковой ул, 14</t>
  </si>
  <si>
    <t>999.500</t>
  </si>
  <si>
    <t>Александров г, Терешковой ул, 15 корп. 2</t>
  </si>
  <si>
    <t>Александров г, Терешковой ул, 2</t>
  </si>
  <si>
    <t>901.300</t>
  </si>
  <si>
    <t>Александров г, Терешковой ул, 4 корп. 3</t>
  </si>
  <si>
    <t>Александров г, Терешковой ул, 4</t>
  </si>
  <si>
    <t>Александров г, Терешковой ул, 6 корп. 1</t>
  </si>
  <si>
    <t>964.500</t>
  </si>
  <si>
    <t>706.400</t>
  </si>
  <si>
    <t>Александров г, Терешковой ул, 6 корп. 2</t>
  </si>
  <si>
    <t>Александров г, Терешковой ул, 6 корп. 3</t>
  </si>
  <si>
    <t>716.400</t>
  </si>
  <si>
    <t>2101.000</t>
  </si>
  <si>
    <t>874.900</t>
  </si>
  <si>
    <t>Александров г, Терешковой ул, 7 корп. 2</t>
  </si>
  <si>
    <t>1010.500</t>
  </si>
  <si>
    <t>693.900</t>
  </si>
  <si>
    <t>Александров г, Терешковой ул, 7 корп. 3</t>
  </si>
  <si>
    <t>856.600</t>
  </si>
  <si>
    <t>779.500</t>
  </si>
  <si>
    <t>Александров г, Терешковой ул, 8 корп. 1</t>
  </si>
  <si>
    <t>Александров г, Терешковой ул, 8</t>
  </si>
  <si>
    <t>843.700</t>
  </si>
  <si>
    <t>Александров г, Терешковой ул, 9 корп. 2</t>
  </si>
  <si>
    <t>Александров г, Терешковой ул, 9 корп. 3</t>
  </si>
  <si>
    <t>Александров г, Терешковой ул, 9</t>
  </si>
  <si>
    <t>883.650</t>
  </si>
  <si>
    <t>Александров г, Фабрика Калинина ул, 10</t>
  </si>
  <si>
    <t>Александров г, Фабрика Калинина ул, 11</t>
  </si>
  <si>
    <t>494.800</t>
  </si>
  <si>
    <t>Александров г, Фабрика Калинина ул, 12</t>
  </si>
  <si>
    <t>Александров г, Фабрика Калинина ул, 14</t>
  </si>
  <si>
    <t>933.800</t>
  </si>
  <si>
    <t>1008.500</t>
  </si>
  <si>
    <t>195.200</t>
  </si>
  <si>
    <t>Александров г, Фабрика Калинина ул, 19</t>
  </si>
  <si>
    <t>Александров г, Фабрика Калинина ул, 22</t>
  </si>
  <si>
    <t>540.600</t>
  </si>
  <si>
    <t>Александров г, Фабрика Калинина ул, 24</t>
  </si>
  <si>
    <t>1257.900</t>
  </si>
  <si>
    <t>1225.000</t>
  </si>
  <si>
    <t>1527.200</t>
  </si>
  <si>
    <t>Александров г, Фабрика Калинина ул, 3</t>
  </si>
  <si>
    <t>Александров г, Фабрика Калинина ул, 3А</t>
  </si>
  <si>
    <t>502.800</t>
  </si>
  <si>
    <t>Александров г, Фабрика Калинина ул, 4</t>
  </si>
  <si>
    <t>437.800</t>
  </si>
  <si>
    <t>312.600</t>
  </si>
  <si>
    <t>Александров г, Ческа-Липа ул, 10</t>
  </si>
  <si>
    <t>Александров г, Ческа-Липа ул, 11</t>
  </si>
  <si>
    <t>Александров г, Ческа-Липа ул, 2</t>
  </si>
  <si>
    <t>2178.300</t>
  </si>
  <si>
    <t>Александров г, Ческа-Липа ул, 3</t>
  </si>
  <si>
    <t>Александров г, Ческа-Липа ул, 4</t>
  </si>
  <si>
    <t>897.500</t>
  </si>
  <si>
    <t>Александров г, Ческа-Липа ул, 6</t>
  </si>
  <si>
    <t>891.820</t>
  </si>
  <si>
    <t>Александров г, Ческа-Липа ул, 7</t>
  </si>
  <si>
    <t>739.100</t>
  </si>
  <si>
    <t>Александров г, Ческа-Липа ул, 8</t>
  </si>
  <si>
    <t>Александров г, Ческа-Липа ул, 9</t>
  </si>
  <si>
    <t>771.000</t>
  </si>
  <si>
    <t>Александров г, Энтузиастов ул, 1</t>
  </si>
  <si>
    <t>2158.700</t>
  </si>
  <si>
    <t>Александров г, Энтузиастов ул, 11 корп. 1</t>
  </si>
  <si>
    <t>853.200</t>
  </si>
  <si>
    <t>Александров г, Энтузиастов ул, 11</t>
  </si>
  <si>
    <t>Александров г, Энтузиастов ул, 13</t>
  </si>
  <si>
    <t>923.300</t>
  </si>
  <si>
    <t>931.200</t>
  </si>
  <si>
    <t>Александров г, Энтузиастов ул, 15</t>
  </si>
  <si>
    <t>827.460</t>
  </si>
  <si>
    <t>Александров г, Энтузиастов ул, 17</t>
  </si>
  <si>
    <t>Александров г, Энтузиастов ул, 23</t>
  </si>
  <si>
    <t>1169.300</t>
  </si>
  <si>
    <t>943.000</t>
  </si>
  <si>
    <t>1561.100</t>
  </si>
  <si>
    <t>Александров г, Юбилейная ул, 18</t>
  </si>
  <si>
    <t>1437.100</t>
  </si>
  <si>
    <t>Александров г, Юбилейная ул, 2 корп. 2</t>
  </si>
  <si>
    <t>693.200</t>
  </si>
  <si>
    <t>933.500</t>
  </si>
  <si>
    <t>675.700</t>
  </si>
  <si>
    <t>783.400</t>
  </si>
  <si>
    <t>676.200</t>
  </si>
  <si>
    <t>1450.400</t>
  </si>
  <si>
    <t>505.600</t>
  </si>
  <si>
    <t>Александровский р-н, Андреевское с, Мелиораторов ул, 2</t>
  </si>
  <si>
    <t>364.700</t>
  </si>
  <si>
    <t>729.400</t>
  </si>
  <si>
    <t>Александровский р-н, Андреевское с, Мелиораторов ул, 4</t>
  </si>
  <si>
    <t>121.000</t>
  </si>
  <si>
    <t>1207.000</t>
  </si>
  <si>
    <t>Александровский р-н, Андреевское с, Советская А ул, 3</t>
  </si>
  <si>
    <t>573.200</t>
  </si>
  <si>
    <t>573.000</t>
  </si>
  <si>
    <t>Александровский р-н, Андреевское с, Советская А ул, 4</t>
  </si>
  <si>
    <t>Александровский р-н, Андреевское с, Советская А ул, 5</t>
  </si>
  <si>
    <t>Александровский р-н, Андреевское с, Советская А ул, 6</t>
  </si>
  <si>
    <t>521.500</t>
  </si>
  <si>
    <t>Александровский р-н, Андреевское с, Советская ул, 1</t>
  </si>
  <si>
    <t>Александровский р-н, Андреевское с, Советская ул, 3</t>
  </si>
  <si>
    <t>Александровский р-н, Арсаки п, 11</t>
  </si>
  <si>
    <t>399.000</t>
  </si>
  <si>
    <t>Александровский р-н, Арсаки п, Плеханы ул, 120</t>
  </si>
  <si>
    <t>552.000</t>
  </si>
  <si>
    <t>506.900</t>
  </si>
  <si>
    <t>471.000</t>
  </si>
  <si>
    <t>Александровский р-н, Арсаки п, Плеханы ул, 121</t>
  </si>
  <si>
    <t>Александровский р-н, Арсаки п, Плеханы ул, 122</t>
  </si>
  <si>
    <t>481.000</t>
  </si>
  <si>
    <t>Александровский р-н, Арсаки п, Плеханы ул, 123</t>
  </si>
  <si>
    <t>497.000</t>
  </si>
  <si>
    <t>Александровский р-н, Арсаки п, Плеханы ул, 124</t>
  </si>
  <si>
    <t>Александровский р-н, Арсаки п, Плеханы ул, 125</t>
  </si>
  <si>
    <t>541.000</t>
  </si>
  <si>
    <t>Александровский р-н, Арсаки п, Плеханы ул, 126</t>
  </si>
  <si>
    <t>7582.000</t>
  </si>
  <si>
    <t>Александровский р-н, Арсаки п, Плеханы ул, 127</t>
  </si>
  <si>
    <t>1205.100</t>
  </si>
  <si>
    <t>Александровский р-н, Арсаки п, Плеханы ул, 128</t>
  </si>
  <si>
    <t>1030.000</t>
  </si>
  <si>
    <t>3572.000</t>
  </si>
  <si>
    <t>Александровский р-н, Арсаки п, Плеханы ул, 129</t>
  </si>
  <si>
    <t>689.000</t>
  </si>
  <si>
    <t>1421.000</t>
  </si>
  <si>
    <t>Александровский р-н, Арсаки п, Плеханы ул, 2</t>
  </si>
  <si>
    <t>284.000</t>
  </si>
  <si>
    <t>282.000</t>
  </si>
  <si>
    <t>Александровский р-н, Бакшеево с, Совхозная ул, 2</t>
  </si>
  <si>
    <t>395.100</t>
  </si>
  <si>
    <t>Александровский р-н, Бакшеево с, Совхозная ул, 3</t>
  </si>
  <si>
    <t>Александровский р-н, Бакшеево с, Совхозная ул, 5</t>
  </si>
  <si>
    <t>452.000</t>
  </si>
  <si>
    <t>273.700</t>
  </si>
  <si>
    <t>Александровский р-н, Балакирево п, 60 лет Октября ул, 1</t>
  </si>
  <si>
    <t>1428.000</t>
  </si>
  <si>
    <t>3309.000</t>
  </si>
  <si>
    <t>Александровский р-н, Балакирево п, 60 лет Октября ул, 10</t>
  </si>
  <si>
    <t>851.500</t>
  </si>
  <si>
    <t>5051.000</t>
  </si>
  <si>
    <t>Александровский р-н, Балакирево п, 60 лет Октября ул, 12</t>
  </si>
  <si>
    <t>1942.100</t>
  </si>
  <si>
    <t>Александровский р-н, Балакирево п, 60 лет Октября ул, 2</t>
  </si>
  <si>
    <t>472.200</t>
  </si>
  <si>
    <t>1458.000</t>
  </si>
  <si>
    <t>487.300</t>
  </si>
  <si>
    <t>1258.200</t>
  </si>
  <si>
    <t>Александровский р-н, Балакирево п, 60 лет Октября ул, 4</t>
  </si>
  <si>
    <t>Александровский р-н, Балакирево п, 60 лет Октября ул, 5</t>
  </si>
  <si>
    <t>1259.300</t>
  </si>
  <si>
    <t>505.900</t>
  </si>
  <si>
    <t>958.400</t>
  </si>
  <si>
    <t>930.100</t>
  </si>
  <si>
    <t>Александровский р-н, Балакирево п, Вокзальная ул, 10</t>
  </si>
  <si>
    <t>1391.500</t>
  </si>
  <si>
    <t>Александровский р-н, Балакирево п, Вокзальная ул, 11</t>
  </si>
  <si>
    <t>1035.400</t>
  </si>
  <si>
    <t>Александровский р-н, Балакирево п, Вокзальная ул, 12</t>
  </si>
  <si>
    <t>1045.900</t>
  </si>
  <si>
    <t>684.200</t>
  </si>
  <si>
    <t>617.900</t>
  </si>
  <si>
    <t>1047.000</t>
  </si>
  <si>
    <t>984.200</t>
  </si>
  <si>
    <t>Александровский р-н, Балакирево п, Заводская ул, 1</t>
  </si>
  <si>
    <t>405.800</t>
  </si>
  <si>
    <t>380.400</t>
  </si>
  <si>
    <t>672.500</t>
  </si>
  <si>
    <t>404.700</t>
  </si>
  <si>
    <t>Александровский р-н, Балакирево п, Заводская ул, 3</t>
  </si>
  <si>
    <t>400.200</t>
  </si>
  <si>
    <t>Александровский р-н, Балакирево п, Заводская ул, 5</t>
  </si>
  <si>
    <t>652.500</t>
  </si>
  <si>
    <t>1494.600</t>
  </si>
  <si>
    <t>Александровский р-н, Балакирево п, Заводская ул, 6</t>
  </si>
  <si>
    <t>506.600</t>
  </si>
  <si>
    <t>835.200</t>
  </si>
  <si>
    <t>Александровский р-н, Балакирево п, Заводская ул, 7</t>
  </si>
  <si>
    <t>529.800</t>
  </si>
  <si>
    <t>887.000</t>
  </si>
  <si>
    <t>527.100</t>
  </si>
  <si>
    <t>Александровский р-н, Балакирево п, Заводская ул, 9</t>
  </si>
  <si>
    <t>693.500</t>
  </si>
  <si>
    <t>Александровский р-н, Балакирево п, Радужный кв-л, 2</t>
  </si>
  <si>
    <t>Александровский р-н, Балакирево п, Радужный кв-л, 3</t>
  </si>
  <si>
    <t>1332.700</t>
  </si>
  <si>
    <t>364.400</t>
  </si>
  <si>
    <t>1426.000</t>
  </si>
  <si>
    <t>Александровский р-н, Балакирево п, Совхозная ул, 3</t>
  </si>
  <si>
    <t>Александровский р-н, Балакирево п, Совхозная ул, 7</t>
  </si>
  <si>
    <t>408.200</t>
  </si>
  <si>
    <t>Александровский р-н, Балакирево п, Центральный кв-л, 1</t>
  </si>
  <si>
    <t>687.800</t>
  </si>
  <si>
    <t>Александровский р-н, Балакирево п, Центральный кв-л, 2</t>
  </si>
  <si>
    <t>1032.400</t>
  </si>
  <si>
    <t>Александровский р-н, Балакирево п, Центральный кв-л, 3</t>
  </si>
  <si>
    <t>684.600</t>
  </si>
  <si>
    <t>Александровский р-н, Балакирево п, Энергетиков ул, 4</t>
  </si>
  <si>
    <t>Александровский р-н, Балакирево п, Юго-Западный кв-л, 1</t>
  </si>
  <si>
    <t>1248.000</t>
  </si>
  <si>
    <t>Александровский р-н, Балакирево п, Юго-Западный кв-л, 10</t>
  </si>
  <si>
    <t>1071.400</t>
  </si>
  <si>
    <t>Александровский р-н, Балакирево п, Юго-Западный кв-л, 11</t>
  </si>
  <si>
    <t>1238.400</t>
  </si>
  <si>
    <t>Александровский р-н, Балакирево п, Юго-Западный кв-л, 12</t>
  </si>
  <si>
    <t>1063.000</t>
  </si>
  <si>
    <t>Александровский р-н, Балакирево п, Юго-Западный кв-л, 13</t>
  </si>
  <si>
    <t>965.900</t>
  </si>
  <si>
    <t>Александровский р-н, Балакирево п, Юго-Западный кв-л, 14</t>
  </si>
  <si>
    <t>1119.400</t>
  </si>
  <si>
    <t>Александровский р-н, Балакирево п, Юго-Западный кв-л, 16</t>
  </si>
  <si>
    <t>896.000</t>
  </si>
  <si>
    <t>894.700</t>
  </si>
  <si>
    <t>Александровский р-н, Балакирево п, Юго-Западный кв-л, 18</t>
  </si>
  <si>
    <t>876.500</t>
  </si>
  <si>
    <t>857.700</t>
  </si>
  <si>
    <t>1051.000</t>
  </si>
  <si>
    <t>Александровский р-н, Балакирево п, Юго-Западный кв-л, 3</t>
  </si>
  <si>
    <t>Александровский р-н, Балакирево п, Юго-Западный кв-л, 4</t>
  </si>
  <si>
    <t>Александровский р-н, Балакирево п, Юго-Западный кв-л, 5</t>
  </si>
  <si>
    <t>1266.600</t>
  </si>
  <si>
    <t>1138.000</t>
  </si>
  <si>
    <t>Александровский р-н, Балакирево п, Юго-Западный кв-л, 8</t>
  </si>
  <si>
    <t>Александровский р-н, Балакирево п, Юго-Западный кв-л, 9</t>
  </si>
  <si>
    <t>Александровский р-н, Большое Каринское с, Новая ул, 1</t>
  </si>
  <si>
    <t>383.600</t>
  </si>
  <si>
    <t>383.800</t>
  </si>
  <si>
    <t>419.900</t>
  </si>
  <si>
    <t>Александровский р-н, Большое Каринское с, Новая ул, 2</t>
  </si>
  <si>
    <t>Александровский р-н, Большое Каринское с, Новая ул, 3</t>
  </si>
  <si>
    <t>Александровский р-н, Большое Каринское с, Новая ул, 6</t>
  </si>
  <si>
    <t>499.500</t>
  </si>
  <si>
    <t>Александровский р-н, Большое Каринское с, Новая ул, 7</t>
  </si>
  <si>
    <t>Александровский р-н, Большое Каринское с, Новая ул, 8</t>
  </si>
  <si>
    <t>645.200</t>
  </si>
  <si>
    <t>Александровский р-н, Большое Шимоново д, Весенняя ул, 1</t>
  </si>
  <si>
    <t>Александровский р-н, Годуново с, Центральная ул, 2</t>
  </si>
  <si>
    <t>Александровский р-н, Годуново с, Центральная ул, 5</t>
  </si>
  <si>
    <t>779.000</t>
  </si>
  <si>
    <t>Александровский р-н, Годуново с, Центральная ул, 6</t>
  </si>
  <si>
    <t>634.700</t>
  </si>
  <si>
    <t>Александровский р-н, Григорово д, Мира ул, 1</t>
  </si>
  <si>
    <t>277.400</t>
  </si>
  <si>
    <t>408.700</t>
  </si>
  <si>
    <t>Александровский р-н, Григорово д, Мира ул, 3</t>
  </si>
  <si>
    <t>705.100</t>
  </si>
  <si>
    <t>Александровский р-н, Дворики д, Центральная ул, 2</t>
  </si>
  <si>
    <t>788.600</t>
  </si>
  <si>
    <t>347.200</t>
  </si>
  <si>
    <t>752.000</t>
  </si>
  <si>
    <t>Александровский р-н, Елькино д, Мира ул, 3</t>
  </si>
  <si>
    <t>Александровский р-н, Елькино д, Мира ул, 4</t>
  </si>
  <si>
    <t>528.600</t>
  </si>
  <si>
    <t>Александровский р-н, Искра п, Кооперативная ул, 11</t>
  </si>
  <si>
    <t>Александровский р-н, Карабаново г, Гагарина ул, 1</t>
  </si>
  <si>
    <t>1577.000</t>
  </si>
  <si>
    <t>Александровский р-н, Карабаново г, Гагарина ул, 2</t>
  </si>
  <si>
    <t>519.680</t>
  </si>
  <si>
    <t>Александровский р-н, Карабаново г, Железнодорожный туп, 11</t>
  </si>
  <si>
    <t>614.800</t>
  </si>
  <si>
    <t>Александровский р-н, Карабаново г, Западная ул, 4</t>
  </si>
  <si>
    <t>Александровский р-н, Карабаново г, Западная ул, 5</t>
  </si>
  <si>
    <t>Александровский р-н, Карабаново г, Западная ул, 7</t>
  </si>
  <si>
    <t>1440.000</t>
  </si>
  <si>
    <t>2344.600</t>
  </si>
  <si>
    <t>Александровский р-н, Карабаново г, Карпова ул, 1</t>
  </si>
  <si>
    <t>667.660</t>
  </si>
  <si>
    <t>379.150</t>
  </si>
  <si>
    <t>400.900</t>
  </si>
  <si>
    <t>Александровский р-н, Карабаново г, Комсомольская ул, 3</t>
  </si>
  <si>
    <t>472.400</t>
  </si>
  <si>
    <t>Александровский р-н, Карабаново г, Комсомольская ул, 4</t>
  </si>
  <si>
    <t>394.000</t>
  </si>
  <si>
    <t>450.200</t>
  </si>
  <si>
    <t>Александровский р-н, Карабаново г, Комсомольская ул, 6</t>
  </si>
  <si>
    <t>Александровский р-н, Карабаново г, Комсомольская ул, 7</t>
  </si>
  <si>
    <t>408.000</t>
  </si>
  <si>
    <t>870.800</t>
  </si>
  <si>
    <t>467.900</t>
  </si>
  <si>
    <t>Александровский р-н, Карабаново г, Кооперативная ул, 26</t>
  </si>
  <si>
    <t>266.190</t>
  </si>
  <si>
    <t>Александровский р-н, Карабаново г, Красногорская ул, 52</t>
  </si>
  <si>
    <t>338.000</t>
  </si>
  <si>
    <t>258.900</t>
  </si>
  <si>
    <t>376.500</t>
  </si>
  <si>
    <t>Александровский р-н, Карабаново г, Ленина пл, 3</t>
  </si>
  <si>
    <t>446.000</t>
  </si>
  <si>
    <t>509.500</t>
  </si>
  <si>
    <t>508.400</t>
  </si>
  <si>
    <t>Александровский р-н, Карабаново г, Лермонтова пл, 10</t>
  </si>
  <si>
    <t>Александровский р-н, Карабаново г, Лермонтова пл, 12</t>
  </si>
  <si>
    <t>Александровский р-н, Карабаново г, Лермонтова пл, 13</t>
  </si>
  <si>
    <t>1151.500</t>
  </si>
  <si>
    <t>Александровский р-н, Карабаново г, Лермонтова пл, 14</t>
  </si>
  <si>
    <t>Александровский р-н, Карабаново г, Лермонтова пл, 2</t>
  </si>
  <si>
    <t>515.430</t>
  </si>
  <si>
    <t>Александровский р-н, Карабаново г, Лермонтова пл, 3</t>
  </si>
  <si>
    <t>1167.000</t>
  </si>
  <si>
    <t>Александровский р-н, Карабаново г, Лермонтова пл, 6</t>
  </si>
  <si>
    <t>507.400</t>
  </si>
  <si>
    <t>Александровский р-н, Карабаново г, Маяковского ул, 11</t>
  </si>
  <si>
    <t>885.000</t>
  </si>
  <si>
    <t>750.700</t>
  </si>
  <si>
    <t>812.700</t>
  </si>
  <si>
    <t>Александровский р-н, Карабаново г, Маяковского ул, 4</t>
  </si>
  <si>
    <t>662.480</t>
  </si>
  <si>
    <t>Александровский р-н, Карабаново г, Маяковского ул, 5</t>
  </si>
  <si>
    <t>Александровский р-н, Карабаново г, Маяковского ул, 7</t>
  </si>
  <si>
    <t>Александровский р-н, Карабаново г, Маяковского ул, 8</t>
  </si>
  <si>
    <t>672.100</t>
  </si>
  <si>
    <t>532.440</t>
  </si>
  <si>
    <t>734.600</t>
  </si>
  <si>
    <t>Александровский р-н, Карабаново г, Маяковского ул, 9</t>
  </si>
  <si>
    <t>Александровский р-н, Карабаново г, Мира ул, 13</t>
  </si>
  <si>
    <t>Александровский р-н, Карабаново г, Мира ул, 15</t>
  </si>
  <si>
    <t>831.900</t>
  </si>
  <si>
    <t>519.400</t>
  </si>
  <si>
    <t>Александровский р-н, Карабаново г, Мира ул, 16</t>
  </si>
  <si>
    <t>Александровский р-н, Карабаново г, Мира ул, 18</t>
  </si>
  <si>
    <t>874.100</t>
  </si>
  <si>
    <t>Александровский р-н, Карабаново г, Мира ул, 23</t>
  </si>
  <si>
    <t>Александровский р-н, Карабаново г, Мира ул, 26</t>
  </si>
  <si>
    <t>Александровский р-н, Карабаново г, Мира ул, 28</t>
  </si>
  <si>
    <t>1245.400</t>
  </si>
  <si>
    <t>1304.100</t>
  </si>
  <si>
    <t>Александровский р-н, Карабаново г, Мира ул, 30</t>
  </si>
  <si>
    <t>Александровский р-н, Карабаново г, Мира ул, 32</t>
  </si>
  <si>
    <t>1629.450</t>
  </si>
  <si>
    <t>Александровский р-н, Карабаново г, Мира ул, 4</t>
  </si>
  <si>
    <t>637.600</t>
  </si>
  <si>
    <t>1359.400</t>
  </si>
  <si>
    <t>Александровский р-н, Карабаново г, Мира ул, 5</t>
  </si>
  <si>
    <t>522.450</t>
  </si>
  <si>
    <t>637.500</t>
  </si>
  <si>
    <t>674.770</t>
  </si>
  <si>
    <t>Александровский р-н, Карабаново г, Мира ул, 9</t>
  </si>
  <si>
    <t>506.870</t>
  </si>
  <si>
    <t>266.600</t>
  </si>
  <si>
    <t>Александровский р-н, Карабаново г, Очистные Сооружения ул, 1</t>
  </si>
  <si>
    <t>493.600</t>
  </si>
  <si>
    <t>Александровский р-н, Карабаново г, Первомайская ул, 19</t>
  </si>
  <si>
    <t>454.600</t>
  </si>
  <si>
    <t>Александровский р-н, Карабаново г, Победы ул, 1</t>
  </si>
  <si>
    <t>1310.000</t>
  </si>
  <si>
    <t>946.860</t>
  </si>
  <si>
    <t>Александровский р-н, Карабаново г, Победы ул, 2</t>
  </si>
  <si>
    <t>Александровский р-н, Карабаново г, Победы ул, 4</t>
  </si>
  <si>
    <t>1350.360</t>
  </si>
  <si>
    <t>Александровский р-н, Карабаново г, Победы ул, 4а</t>
  </si>
  <si>
    <t>Александровский р-н, Карабаново г, Победы ул, 6</t>
  </si>
  <si>
    <t>1278.700</t>
  </si>
  <si>
    <t>983.600</t>
  </si>
  <si>
    <t>3068.600</t>
  </si>
  <si>
    <t>Александровский р-н, Карабаново г, Победы ул, 8</t>
  </si>
  <si>
    <t>1490.450</t>
  </si>
  <si>
    <t>Александровский р-н, Карабаново г, Победы ул, 8А</t>
  </si>
  <si>
    <t>Александровский р-н, Карабаново г, Почтовая ул, 18</t>
  </si>
  <si>
    <t>641.300</t>
  </si>
  <si>
    <t>537.320</t>
  </si>
  <si>
    <t>Александровский р-н, Карабаново г, Почтовая ул, 20</t>
  </si>
  <si>
    <t>881.250</t>
  </si>
  <si>
    <t>Александровский р-н, Карабаново г, Почтовая ул, 21</t>
  </si>
  <si>
    <t>824.780</t>
  </si>
  <si>
    <t>265.950</t>
  </si>
  <si>
    <t>441.000</t>
  </si>
  <si>
    <t>Александровский р-н, Карабаново г, Пушкина ул, 26</t>
  </si>
  <si>
    <t>348.000</t>
  </si>
  <si>
    <t>267.300</t>
  </si>
  <si>
    <t>Александровский р-н, Карабаново г, Садовая ул, 3</t>
  </si>
  <si>
    <t>Александровский р-н, Карабаново г, Садовая ул, 4</t>
  </si>
  <si>
    <t>682.700</t>
  </si>
  <si>
    <t>Александровский р-н, Карабаново г, Садовая ул, 5</t>
  </si>
  <si>
    <t>694.400</t>
  </si>
  <si>
    <t>641.000</t>
  </si>
  <si>
    <t>Александровский р-н, Карабаново г, Садовая ул, 6</t>
  </si>
  <si>
    <t>Александровский р-н, Карабаново г, Садовая ул, 7</t>
  </si>
  <si>
    <t>Александровский р-н, Карабаново г, Садовая ул, 9</t>
  </si>
  <si>
    <t>Александровский р-н, Карабаново г, Садовый 1-й пер, 14</t>
  </si>
  <si>
    <t>1114.000</t>
  </si>
  <si>
    <t>Александровский р-н, Карабаново г, Садовый 1-й пер, 16</t>
  </si>
  <si>
    <t>764.000</t>
  </si>
  <si>
    <t>542.880</t>
  </si>
  <si>
    <t>Александровский р-н, Карабаново г, Советская ул, 20</t>
  </si>
  <si>
    <t>605.240</t>
  </si>
  <si>
    <t>Александровский р-н, Карабаново г, Совхозная ул, 13</t>
  </si>
  <si>
    <t>837.100</t>
  </si>
  <si>
    <t>Александровский р-н, Карабаново г, Текстильщиков ул, 3</t>
  </si>
  <si>
    <t>Александровский р-н, Карабаново г, Текстильщиков ул, 5</t>
  </si>
  <si>
    <t>Александровский р-н, Карабаново г, Чулкова ул, 1</t>
  </si>
  <si>
    <t>1256.220</t>
  </si>
  <si>
    <t>Александровский р-н, Карабаново г, Штыкова ул, 27</t>
  </si>
  <si>
    <t>515.900</t>
  </si>
  <si>
    <t>Александровский р-н, Красное Пламя п, Центральная ул, 14</t>
  </si>
  <si>
    <t>481.100</t>
  </si>
  <si>
    <t>Александровский р-н, Красное Пламя п, Школьная ул, 40</t>
  </si>
  <si>
    <t>Александровский р-н, Красное Пламя п, Школьная ул, 41</t>
  </si>
  <si>
    <t>319.000</t>
  </si>
  <si>
    <t>Александровский р-н, Красное Пламя п, Школьная ул, 42</t>
  </si>
  <si>
    <t>309.000</t>
  </si>
  <si>
    <t>Александровский р-н, Красное Пламя п, Школьная ул, 43</t>
  </si>
  <si>
    <t>Александровский р-н, Красное Пламя п, Школьная ул, 44</t>
  </si>
  <si>
    <t>Александровский р-н, Красное Пламя п, Школьная ул, 45</t>
  </si>
  <si>
    <t>Александровский р-н, Красное Пламя п, Школьная ул, 46</t>
  </si>
  <si>
    <t>706.200</t>
  </si>
  <si>
    <t>711.200</t>
  </si>
  <si>
    <t>507.600</t>
  </si>
  <si>
    <t>Александровский р-н, Легково д, Весенняя ул, 2</t>
  </si>
  <si>
    <t>537.300</t>
  </si>
  <si>
    <t>595.000</t>
  </si>
  <si>
    <t>Александровский р-н, Лизуново д, Рябиновая ул, 10</t>
  </si>
  <si>
    <t>796.100</t>
  </si>
  <si>
    <t>Александровский р-н, Лизуново д, Рябиновая ул, 3</t>
  </si>
  <si>
    <t>266.200</t>
  </si>
  <si>
    <t>403.500</t>
  </si>
  <si>
    <t>Александровский р-н, Лисавы д, Зеленая ул, 2</t>
  </si>
  <si>
    <t>725.500</t>
  </si>
  <si>
    <t>Александровский р-н, Лисавы д, Центральная ул, 2</t>
  </si>
  <si>
    <t>Александровский р-н, Лисавы д, Центральная ул, 6</t>
  </si>
  <si>
    <t>300.900</t>
  </si>
  <si>
    <t>Александровский р-н, Лисавы д, Центральная ул, 8</t>
  </si>
  <si>
    <t>Александровский р-н, Лобково д, Кирпичная ул, 1</t>
  </si>
  <si>
    <t>Александровский р-н, Лобково д, Кирпичная ул, 10</t>
  </si>
  <si>
    <t>389.110</t>
  </si>
  <si>
    <t>Александровский р-н, Лобково д, Кирпичная ул, 2</t>
  </si>
  <si>
    <t>515.800</t>
  </si>
  <si>
    <t>Александровский р-н, Лобково д, Кирпичная ул, 3</t>
  </si>
  <si>
    <t>351.400</t>
  </si>
  <si>
    <t>Александровский р-н, Лобково д, Кирпичная ул, 4</t>
  </si>
  <si>
    <t>Александровский р-н, Лобково д, Кирпичная ул, 6</t>
  </si>
  <si>
    <t>401.000</t>
  </si>
  <si>
    <t>Александровский р-н, Лобково д, Кирпичная ул, 8</t>
  </si>
  <si>
    <t>Александровский р-н, Майский п, Новая ул, 23</t>
  </si>
  <si>
    <t>816.000</t>
  </si>
  <si>
    <t>764.400</t>
  </si>
  <si>
    <t>Александровский р-н, Майский п, Парковая ул, 10</t>
  </si>
  <si>
    <t>Александровский р-н, Майский п, Парковая ул, 2</t>
  </si>
  <si>
    <t>292.600</t>
  </si>
  <si>
    <t>299.000</t>
  </si>
  <si>
    <t>292.000</t>
  </si>
  <si>
    <t>Александровский р-н, Майский п, Парковая ул, 8</t>
  </si>
  <si>
    <t>273.000</t>
  </si>
  <si>
    <t>Александровский р-н, Майский п, Первомайская ул, 20</t>
  </si>
  <si>
    <t>286.500</t>
  </si>
  <si>
    <t>317.000</t>
  </si>
  <si>
    <t>Александровский р-н, Марино д, Деревенская ул, 33</t>
  </si>
  <si>
    <t>389.300</t>
  </si>
  <si>
    <t>Александровский р-н, Маяк п, Дорожная ул, 11</t>
  </si>
  <si>
    <t>839.000</t>
  </si>
  <si>
    <t>Александровский р-н, Маяк п, Дорожная ул, 5</t>
  </si>
  <si>
    <t>367.000</t>
  </si>
  <si>
    <t>Александровский р-н, Маяк п, Дорожная ул, 6</t>
  </si>
  <si>
    <t>Александровский р-н, Маяк п, Дорожная ул, 8</t>
  </si>
  <si>
    <t>367.400</t>
  </si>
  <si>
    <t>798.700</t>
  </si>
  <si>
    <t>Александровский р-н, Светлый п, Садовая ул, 1</t>
  </si>
  <si>
    <t>Александровский р-н, Светлый п, Садовая ул, 2</t>
  </si>
  <si>
    <t>Александровский р-н, Светлый п, Садовая ул, 3</t>
  </si>
  <si>
    <t>Александровский р-н, Светлый п, Садовая ул, 4</t>
  </si>
  <si>
    <t>363.200</t>
  </si>
  <si>
    <t>392.000</t>
  </si>
  <si>
    <t>Александровский р-н, Светлый п, Садовая ул, 5</t>
  </si>
  <si>
    <t>801.800</t>
  </si>
  <si>
    <t>Александровский р-н, Светлый п, Садовая ул, 7</t>
  </si>
  <si>
    <t>366.000</t>
  </si>
  <si>
    <t>809.900</t>
  </si>
  <si>
    <t>Александровский р-н, Следнево д, Лесная ул, 2</t>
  </si>
  <si>
    <t>338.500</t>
  </si>
  <si>
    <t>Александровский р-н, Следнево д, Октябрьский кв-л, 1</t>
  </si>
  <si>
    <t>432.550</t>
  </si>
  <si>
    <t>Александровский р-н, Следнево д, Октябрьский кв-л, 2</t>
  </si>
  <si>
    <t>Александровский р-н, Следнево д, Октябрьский кв-л, 3</t>
  </si>
  <si>
    <t>1679.000</t>
  </si>
  <si>
    <t>Александровский р-н, Следнево д, Октябрьский кв-л, 6</t>
  </si>
  <si>
    <t>381.400</t>
  </si>
  <si>
    <t>672.900</t>
  </si>
  <si>
    <t>Александровский р-н, Следнево д, Октябрьский кв-л, 7</t>
  </si>
  <si>
    <t>361.400</t>
  </si>
  <si>
    <t>645.700</t>
  </si>
  <si>
    <t>Александровский р-н, Следнево д, Октябрьский кв-л, 9</t>
  </si>
  <si>
    <t>494.170</t>
  </si>
  <si>
    <t>Александровский р-н, Струнино г, Больничный городок, 1</t>
  </si>
  <si>
    <t>338.600</t>
  </si>
  <si>
    <t>Александровский р-н, Струнино г, Больничный проезд, 10</t>
  </si>
  <si>
    <t>1084.200</t>
  </si>
  <si>
    <t>Александровский р-н, Струнино г, Больничный проезд, 11</t>
  </si>
  <si>
    <t>911.600</t>
  </si>
  <si>
    <t>520.800</t>
  </si>
  <si>
    <t>Александровский р-н, Струнино г, Больничный проезд, 13</t>
  </si>
  <si>
    <t>808.400</t>
  </si>
  <si>
    <t>Александровский р-н, Струнино г, Больничный проезд, 14</t>
  </si>
  <si>
    <t>4771.300</t>
  </si>
  <si>
    <t>Александровский р-н, Струнино г, Больничный проезд, 5</t>
  </si>
  <si>
    <t>Александровский р-н, Струнино г, Больничный проезд, 6</t>
  </si>
  <si>
    <t>Александровский р-н, Струнино г, Больничный проезд, 7</t>
  </si>
  <si>
    <t>509.000</t>
  </si>
  <si>
    <t>501.550</t>
  </si>
  <si>
    <t>Александровский р-н, Струнино г, Больничный проезд, 8</t>
  </si>
  <si>
    <t>Александровский р-н, Струнино г, Воронина ул, 6</t>
  </si>
  <si>
    <t>175.000</t>
  </si>
  <si>
    <t>1187.300</t>
  </si>
  <si>
    <t>Александровский р-н, Струнино г, Дзержинского ул, 11</t>
  </si>
  <si>
    <t>772.500</t>
  </si>
  <si>
    <t>Александровский р-н, Струнино г, Дзержинского ул, 1а</t>
  </si>
  <si>
    <t>3701.600</t>
  </si>
  <si>
    <t>963.300</t>
  </si>
  <si>
    <t>Александровский р-н, Струнино г, Дзержинского ул, 32</t>
  </si>
  <si>
    <t>Александровский р-н, Струнино г, Дзержинского ул, 38</t>
  </si>
  <si>
    <t>Александровский р-н, Струнино г, Дзержинского ул, 5</t>
  </si>
  <si>
    <t>1052.100</t>
  </si>
  <si>
    <t>1367.100</t>
  </si>
  <si>
    <t>Александровский р-н, Струнино г, Дзержинского ул, 9</t>
  </si>
  <si>
    <t>1212.100</t>
  </si>
  <si>
    <t>1669.800</t>
  </si>
  <si>
    <t>Александровский р-н, Струнино г, Дубки кв-л, 10</t>
  </si>
  <si>
    <t>1032.900</t>
  </si>
  <si>
    <t>Александровский р-н, Струнино г, Дубки кв-л, 11</t>
  </si>
  <si>
    <t>935.660</t>
  </si>
  <si>
    <t>Александровский р-н, Струнино г, Дубки кв-л, 12</t>
  </si>
  <si>
    <t>Александровский р-н, Струнино г, Дубки кв-л, 13</t>
  </si>
  <si>
    <t>919.800</t>
  </si>
  <si>
    <t>1280.500</t>
  </si>
  <si>
    <t>Александровский р-н, Струнино г, Дубки кв-л, 15</t>
  </si>
  <si>
    <t>793.600</t>
  </si>
  <si>
    <t>Александровский р-н, Струнино г, Дубки кв-л, 16</t>
  </si>
  <si>
    <t>941.200</t>
  </si>
  <si>
    <t>Александровский р-н, Струнино г, Дубки кв-л, 17</t>
  </si>
  <si>
    <t>1269.000</t>
  </si>
  <si>
    <t>940.800</t>
  </si>
  <si>
    <t>Александровский р-н, Струнино г, Дубки кв-л, 18</t>
  </si>
  <si>
    <t>2104.000</t>
  </si>
  <si>
    <t>Александровский р-н, Струнино г, Дубки кв-л, 19</t>
  </si>
  <si>
    <t>846.900</t>
  </si>
  <si>
    <t>Александровский р-н, Струнино г, Дубки кв-л, 2</t>
  </si>
  <si>
    <t>1662.080</t>
  </si>
  <si>
    <t>Александровский р-н, Струнино г, Дубки кв-л, 3</t>
  </si>
  <si>
    <t>1305.800</t>
  </si>
  <si>
    <t>1351.800</t>
  </si>
  <si>
    <t>Александровский р-н, Струнино г, Дубки кв-л, 5</t>
  </si>
  <si>
    <t>Александровский р-н, Струнино г, Дубки кв-л, 6</t>
  </si>
  <si>
    <t>821.030</t>
  </si>
  <si>
    <t>Александровский р-н, Струнино г, Дубки кв-л, 7</t>
  </si>
  <si>
    <t>947.920</t>
  </si>
  <si>
    <t>951.800</t>
  </si>
  <si>
    <t>Александровский р-н, Струнино г, Дубки кв-л, 9</t>
  </si>
  <si>
    <t>1188.000</t>
  </si>
  <si>
    <t>913.800</t>
  </si>
  <si>
    <t>Александровский р-н, Струнино г, Заречная ул, 10</t>
  </si>
  <si>
    <t>Александровский р-н, Струнино г, Заречная ул, 15</t>
  </si>
  <si>
    <t>347.600</t>
  </si>
  <si>
    <t>Александровский р-н, Струнино г, Заречная ул, 17</t>
  </si>
  <si>
    <t>505.800</t>
  </si>
  <si>
    <t>339.600</t>
  </si>
  <si>
    <t>Александровский р-н, Струнино г, Заречная ул, 1а</t>
  </si>
  <si>
    <t>679.140</t>
  </si>
  <si>
    <t>403.600</t>
  </si>
  <si>
    <t>Александровский р-н, Струнино г, Заречная ул, 27</t>
  </si>
  <si>
    <t>547.900</t>
  </si>
  <si>
    <t>Александровский р-н, Струнино г, Заречная ул, 28</t>
  </si>
  <si>
    <t>424.200</t>
  </si>
  <si>
    <t>263.000</t>
  </si>
  <si>
    <t>Александровский р-н, Струнино г, Заречная ул, 29</t>
  </si>
  <si>
    <t>745.600</t>
  </si>
  <si>
    <t>Александровский р-н, Струнино г, Заречная ул, 3 корп. 2</t>
  </si>
  <si>
    <t>Александровский р-н, Струнино г, Заречная ул, 3</t>
  </si>
  <si>
    <t>3001.000</t>
  </si>
  <si>
    <t>Александровский р-н, Струнино г, Заречная ул, 32</t>
  </si>
  <si>
    <t>968.200</t>
  </si>
  <si>
    <t>745.240</t>
  </si>
  <si>
    <t>441.150</t>
  </si>
  <si>
    <t>444.800</t>
  </si>
  <si>
    <t>Александровский р-н, Струнино г, Заречная ул, 40</t>
  </si>
  <si>
    <t>453.700</t>
  </si>
  <si>
    <t>451.100</t>
  </si>
  <si>
    <t>Александровский р-н, Струнино г, Заречная ул, 44</t>
  </si>
  <si>
    <t>Александровский р-н, Струнино г, Заречная ул, 46</t>
  </si>
  <si>
    <t>Александровский р-н, Струнино г, Заречная ул, 48</t>
  </si>
  <si>
    <t>Александровский р-н, Струнино г, Заречная ул, 8</t>
  </si>
  <si>
    <t>2019.100</t>
  </si>
  <si>
    <t>Александровский р-н, Струнино г, Кирова пл, 10</t>
  </si>
  <si>
    <t>856.700</t>
  </si>
  <si>
    <t>1204.200</t>
  </si>
  <si>
    <t>Александровский р-н, Струнино г, Кирова пл, 8</t>
  </si>
  <si>
    <t>707.200</t>
  </si>
  <si>
    <t>Александровский р-н, Струнино г, Кирова пл, 9</t>
  </si>
  <si>
    <t>439.590</t>
  </si>
  <si>
    <t>Александровский р-н, Струнино г, Лермонтова ул, 10</t>
  </si>
  <si>
    <t>1265.300</t>
  </si>
  <si>
    <t>Александровский р-н, Струнино г, Норильская ул, 1</t>
  </si>
  <si>
    <t>1277.800</t>
  </si>
  <si>
    <t>Александровский р-н, Струнино г, Норильская ул, 7</t>
  </si>
  <si>
    <t>1286.900</t>
  </si>
  <si>
    <t>4132.900</t>
  </si>
  <si>
    <t>Александровский р-н, Струнино г, Островского ул, 3</t>
  </si>
  <si>
    <t>853.900</t>
  </si>
  <si>
    <t>Александровский р-н, Струнино г, ПМК ул, 18</t>
  </si>
  <si>
    <t>204.600</t>
  </si>
  <si>
    <t>327.000</t>
  </si>
  <si>
    <t>Александровский р-н, Струнино г, Суворова ул, 18</t>
  </si>
  <si>
    <t>Александровский р-н, Струнино г, Фролова ул, 3</t>
  </si>
  <si>
    <t>204.900</t>
  </si>
  <si>
    <t>375.960</t>
  </si>
  <si>
    <t>Александровский р-н, Струнино г, Фролова ул, 5а</t>
  </si>
  <si>
    <t>295.400</t>
  </si>
  <si>
    <t>Александровский р-н, Струнино г, Фрунзе ул, 2</t>
  </si>
  <si>
    <t>854.600</t>
  </si>
  <si>
    <t>Александровский р-н, Струнино г, Фрунзе ул, 9</t>
  </si>
  <si>
    <t>2405.700</t>
  </si>
  <si>
    <t>Александровский р-н, Струнино г, Чкалова пер, 1</t>
  </si>
  <si>
    <t>1101.000</t>
  </si>
  <si>
    <t>690.610</t>
  </si>
  <si>
    <t>Александровский р-н, Струнино г, Шувалова пер, 3</t>
  </si>
  <si>
    <t>289.300</t>
  </si>
  <si>
    <t>656.000</t>
  </si>
  <si>
    <t>Александровский р-н, Струнино г, Шувалова ул, 10</t>
  </si>
  <si>
    <t>Александровский р-н, Струнино г, Шувалова ул, 12</t>
  </si>
  <si>
    <t>574.800</t>
  </si>
  <si>
    <t>449.300</t>
  </si>
  <si>
    <t>445.600</t>
  </si>
  <si>
    <t>665.400</t>
  </si>
  <si>
    <t>Александровский р-н, Струнино г, Шувалова ул, 14</t>
  </si>
  <si>
    <t>762.500</t>
  </si>
  <si>
    <t>Александровский р-н, Струнино г, Шувалова ул, 1а</t>
  </si>
  <si>
    <t>437.600</t>
  </si>
  <si>
    <t>864.500</t>
  </si>
  <si>
    <t>Александровский р-н, Струнино г, Шувалова ул, 2</t>
  </si>
  <si>
    <t>506.300</t>
  </si>
  <si>
    <t>375.100</t>
  </si>
  <si>
    <t>Александровский р-н, Струнино г, Шувалова ул, 2А</t>
  </si>
  <si>
    <t>Александровский р-н, Струнино г, Шувалова ул, 3а</t>
  </si>
  <si>
    <t>653.200</t>
  </si>
  <si>
    <t>Александровский р-н, Струнино г, Шувалова ул, 4</t>
  </si>
  <si>
    <t>613.700</t>
  </si>
  <si>
    <t>Александровский р-н, Струнино г, Шувалова ул, 5</t>
  </si>
  <si>
    <t>203.400</t>
  </si>
  <si>
    <t>299.700</t>
  </si>
  <si>
    <t>2287.600</t>
  </si>
  <si>
    <t>Александровский р-н, Струнино г, Шувалова ул, 7а</t>
  </si>
  <si>
    <t>Александровский р-н, Струнино г, Шувалова ул, 8</t>
  </si>
  <si>
    <t>298.700</t>
  </si>
  <si>
    <t>Александровский р-н, Струнино г, Шувалова ул, 9</t>
  </si>
  <si>
    <t>395.400</t>
  </si>
  <si>
    <t>Александровский р-н, Таратино д, Октябрьская ул, 1</t>
  </si>
  <si>
    <t>Александровский р-н, Таратино д, Октябрьская ул, 2</t>
  </si>
  <si>
    <t>Александровский р-н, Таратино д, Октябрьская ул, 3</t>
  </si>
  <si>
    <t>Александровский р-н, Таратино д, Октябрьская ул, 31</t>
  </si>
  <si>
    <t>413.000</t>
  </si>
  <si>
    <t>Александровский р-н, Таратино д, Октябрьская ул, 32</t>
  </si>
  <si>
    <t>Александровский р-н, Таратино д, Октябрьская ул, 33</t>
  </si>
  <si>
    <t>Александровский р-н, Таратино д, Октябрьская ул, 4</t>
  </si>
  <si>
    <t>Александровский р-н, Таратино д, Октябрьская ул, 5</t>
  </si>
  <si>
    <t>Александровский р-н, Таратино д, Спортивная ул, 10</t>
  </si>
  <si>
    <t>2539.000</t>
  </si>
  <si>
    <t>Александровский р-н, Таратино д, Спортивная ул, 11</t>
  </si>
  <si>
    <t>Александровский р-н, Таратино д, Спортивная ул, 13</t>
  </si>
  <si>
    <t>Александровский р-н, Таратино д, Спортивная ул, 131</t>
  </si>
  <si>
    <t>Александровский р-н, Таратино д, Спортивная ул, 134</t>
  </si>
  <si>
    <t>Александровский р-н, Таратино д, Спортивная ул, 6</t>
  </si>
  <si>
    <t>Александровский р-н, Таратино д, Спортивная ул, 7</t>
  </si>
  <si>
    <t>Александровский р-н, Таратино д, Спортивная ул, 8</t>
  </si>
  <si>
    <t>Александровский р-н, Таратино д, Спортивная ул, 9</t>
  </si>
  <si>
    <t>Владимир г, 1-й Коллективный проезд, 2</t>
  </si>
  <si>
    <t>599.000</t>
  </si>
  <si>
    <t>Владимир г, 1-й Коллективный проезд, 3</t>
  </si>
  <si>
    <t>551.300</t>
  </si>
  <si>
    <t>Владимир г, 1-й Коллективный проезд, 4</t>
  </si>
  <si>
    <t>Владимир г, 1-й Коллективный проезд, 5</t>
  </si>
  <si>
    <t>457.000</t>
  </si>
  <si>
    <t>335.100</t>
  </si>
  <si>
    <t>Владимир г, 1-й Коллективный проезд, 5А</t>
  </si>
  <si>
    <t>Владимир г, 1-й Коллективный проезд, 6</t>
  </si>
  <si>
    <t>Владимир г, 1-й Коллективный проезд, 6А</t>
  </si>
  <si>
    <t>1265.900</t>
  </si>
  <si>
    <t>Владимир г, 1-й Коллективный проезд, 7</t>
  </si>
  <si>
    <t>566.300</t>
  </si>
  <si>
    <t>Владимир г, 1-я Кольцевая ул, 28а</t>
  </si>
  <si>
    <t>876.400</t>
  </si>
  <si>
    <t>Владимир г, 1-я Никольская ул, 12</t>
  </si>
  <si>
    <t>Владимир г, 1-я Пионерская ул, 28</t>
  </si>
  <si>
    <t>587.700</t>
  </si>
  <si>
    <t>Владимир г, 1-я Пионерская ул, 30</t>
  </si>
  <si>
    <t>767.200</t>
  </si>
  <si>
    <t>Владимир г, 1-я Пионерская ул, 32</t>
  </si>
  <si>
    <t>1092.000</t>
  </si>
  <si>
    <t>1571.000</t>
  </si>
  <si>
    <t>Владимир г, 1-я Пионерская ул, 34</t>
  </si>
  <si>
    <t>448.250</t>
  </si>
  <si>
    <t>Владимир г, 1-я Пионерская ул, 36</t>
  </si>
  <si>
    <t>448.200</t>
  </si>
  <si>
    <t>Владимир г, 1-я Пионерская ул, 38</t>
  </si>
  <si>
    <t>460.400</t>
  </si>
  <si>
    <t>Владимир г, 1-я Пионерская ул, 40</t>
  </si>
  <si>
    <t>Владимир г, 1-я Пионерская ул, 55</t>
  </si>
  <si>
    <t>Владимир г, 1-я Пионерская ул, 55А</t>
  </si>
  <si>
    <t>Владимир г, 1-я Пионерская ул, 57</t>
  </si>
  <si>
    <t>447.200</t>
  </si>
  <si>
    <t>Владимир г, 1-я Пионерская ул, 61</t>
  </si>
  <si>
    <t>651.900</t>
  </si>
  <si>
    <t>3600.000</t>
  </si>
  <si>
    <t>836.300</t>
  </si>
  <si>
    <t>Владимир г, 1-я Пионерская ул, 64</t>
  </si>
  <si>
    <t>Владимир г, 1-я Пионерская ул, 65</t>
  </si>
  <si>
    <t>871.600</t>
  </si>
  <si>
    <t>666.400</t>
  </si>
  <si>
    <t>Владимир г, 1-я Пионерская ул, 67</t>
  </si>
  <si>
    <t>801.000</t>
  </si>
  <si>
    <t>Владимир г, 1-я Пионерская ул, 68А</t>
  </si>
  <si>
    <t>431.900</t>
  </si>
  <si>
    <t>Владимир г, 1-я Пионерская ул, 76</t>
  </si>
  <si>
    <t>423.900</t>
  </si>
  <si>
    <t>671.000</t>
  </si>
  <si>
    <t>Владимир г, 1-я Пионерская ул, 78</t>
  </si>
  <si>
    <t>568.470</t>
  </si>
  <si>
    <t>Владимир г, 1-я Пионерская ул, 80</t>
  </si>
  <si>
    <t>1064.900</t>
  </si>
  <si>
    <t>Владимир г, 1-я Пионерская ул, 80А</t>
  </si>
  <si>
    <t>470.100</t>
  </si>
  <si>
    <t>1038.400</t>
  </si>
  <si>
    <t>Владимир г, 1-я Пионерская ул, 82А</t>
  </si>
  <si>
    <t>457.500</t>
  </si>
  <si>
    <t>1001.000</t>
  </si>
  <si>
    <t>Владимир г, 1-я Пионерская ул, 86</t>
  </si>
  <si>
    <t>482.380</t>
  </si>
  <si>
    <t>632.100</t>
  </si>
  <si>
    <t>Владимир г, 1-я Пионерская ул, 86А</t>
  </si>
  <si>
    <t>197.400</t>
  </si>
  <si>
    <t>690.200</t>
  </si>
  <si>
    <t>689.500</t>
  </si>
  <si>
    <t>Владимир г, 1-я Пионерская ул, 88</t>
  </si>
  <si>
    <t>982.200</t>
  </si>
  <si>
    <t>Владимир г, 1-я Пионерская ул, 88Г</t>
  </si>
  <si>
    <t>665.280</t>
  </si>
  <si>
    <t>Владимир г, 2-й Кирпичный проезд, 2</t>
  </si>
  <si>
    <t>Владимир г, 2-й Коллективный проезд, 1</t>
  </si>
  <si>
    <t>Владимир г, 2-й Коллективный проезд, 2</t>
  </si>
  <si>
    <t>297.800</t>
  </si>
  <si>
    <t>273.900</t>
  </si>
  <si>
    <t>Владимир г, 2-й Коллективный проезд, 3</t>
  </si>
  <si>
    <t>583.700</t>
  </si>
  <si>
    <t>294.000</t>
  </si>
  <si>
    <t>Владимир г, 2-й Коллективный проезд, 4</t>
  </si>
  <si>
    <t>Владимир г, 2-й Коллективный проезд, 5</t>
  </si>
  <si>
    <t>194.200</t>
  </si>
  <si>
    <t>293.900</t>
  </si>
  <si>
    <t>Владимир г, 2-й Коллективный проезд, 6</t>
  </si>
  <si>
    <t>496.000</t>
  </si>
  <si>
    <t>Владимир г, 2-й Коллективный проезд, 6А</t>
  </si>
  <si>
    <t>386.000</t>
  </si>
  <si>
    <t>Владимир г, 2-й Почаевский проезд, 4</t>
  </si>
  <si>
    <t>797.900</t>
  </si>
  <si>
    <t>Владимир г, 2-я Кольцевая ул, 26а</t>
  </si>
  <si>
    <t>Владимир г, 2-я Кольцевая ул, 31а</t>
  </si>
  <si>
    <t>Владимир г, 2-я Кольцевая ул, 31б</t>
  </si>
  <si>
    <t>Владимир г, 2-я Кольцевая ул, 70</t>
  </si>
  <si>
    <t>Владимир г, 2-я Никольская ул, 7</t>
  </si>
  <si>
    <t>227.300</t>
  </si>
  <si>
    <t>288.500</t>
  </si>
  <si>
    <t>284.300</t>
  </si>
  <si>
    <t>Владимир г, 3-я Кольцевая ул, 10</t>
  </si>
  <si>
    <t>Владимир г, 3-я Кольцевая ул, 12</t>
  </si>
  <si>
    <t>Владимир г, 3-я Кольцевая ул, 14</t>
  </si>
  <si>
    <t>Владимир г, 3-я Кольцевая ул, 16</t>
  </si>
  <si>
    <t>Владимир г, 3-я Кольцевая ул, 18</t>
  </si>
  <si>
    <t>Владимир г, 3-я Кольцевая ул, 25а</t>
  </si>
  <si>
    <t>Владимир г, 3-я Кольцевая ул, 34</t>
  </si>
  <si>
    <t>Владимир г, 3-я Кольцевая ул, 36</t>
  </si>
  <si>
    <t>Владимир г, 850-летия ул, 2</t>
  </si>
  <si>
    <t>1089.000</t>
  </si>
  <si>
    <t>613.400</t>
  </si>
  <si>
    <t>Владимир г, 850-летия ул, 3</t>
  </si>
  <si>
    <t>1624.000</t>
  </si>
  <si>
    <t>1144.000</t>
  </si>
  <si>
    <t>Владимир г, 850-летия ул, 4</t>
  </si>
  <si>
    <t>1253.600</t>
  </si>
  <si>
    <t>Владимир г, 850-летия ул, 4А</t>
  </si>
  <si>
    <t>582.950</t>
  </si>
  <si>
    <t>932.100</t>
  </si>
  <si>
    <t>Владимир г, 850-летия ул, 4Б</t>
  </si>
  <si>
    <t>855.100</t>
  </si>
  <si>
    <t>Владимир г, 850-летия ул, 5</t>
  </si>
  <si>
    <t>1210.000</t>
  </si>
  <si>
    <t>862.000</t>
  </si>
  <si>
    <t>1879.900</t>
  </si>
  <si>
    <t>Владимир г, 850-летия ул, 6</t>
  </si>
  <si>
    <t>Владимир г, 850-летия ул, 7</t>
  </si>
  <si>
    <t>2660.000</t>
  </si>
  <si>
    <t>2327.000</t>
  </si>
  <si>
    <t>1229.500</t>
  </si>
  <si>
    <t>Владимир г, 9 Января ул, 2</t>
  </si>
  <si>
    <t>1178.700</t>
  </si>
  <si>
    <t>Владимир г, 9 Января ул, 3</t>
  </si>
  <si>
    <t>1031.100</t>
  </si>
  <si>
    <t>Владимир г, 9 Января ул, 4а</t>
  </si>
  <si>
    <t>491.000</t>
  </si>
  <si>
    <t>Владимир г, Алябьева ул, 10</t>
  </si>
  <si>
    <t>527.900</t>
  </si>
  <si>
    <t>Владимир г, Алябьева ул, 11/24</t>
  </si>
  <si>
    <t>683.800</t>
  </si>
  <si>
    <t>Владимир г, Алябьева ул, 12/26</t>
  </si>
  <si>
    <t>443.700</t>
  </si>
  <si>
    <t>Владимир г, Алябьева ул, 13</t>
  </si>
  <si>
    <t>582.700</t>
  </si>
  <si>
    <t>558.200</t>
  </si>
  <si>
    <t>600.400</t>
  </si>
  <si>
    <t>Владимир г, Алябьева ул, 14/13</t>
  </si>
  <si>
    <t>467.700</t>
  </si>
  <si>
    <t>272.500</t>
  </si>
  <si>
    <t>299.500</t>
  </si>
  <si>
    <t>Владимир г, Алябьева ул, 16</t>
  </si>
  <si>
    <t>2433.100</t>
  </si>
  <si>
    <t>Владимир г, Алябьева ул, 17</t>
  </si>
  <si>
    <t>274.650</t>
  </si>
  <si>
    <t>301.000</t>
  </si>
  <si>
    <t>Владимир г, Алябьева ул, 17а</t>
  </si>
  <si>
    <t>642.800</t>
  </si>
  <si>
    <t>802.100</t>
  </si>
  <si>
    <t>Владимир г, Алябьева ул, 18</t>
  </si>
  <si>
    <t>Владимир г, Алябьева ул, 19</t>
  </si>
  <si>
    <t>276.700</t>
  </si>
  <si>
    <t>Владимир г, Алябьева ул, 19а</t>
  </si>
  <si>
    <t>644.800</t>
  </si>
  <si>
    <t>559.300</t>
  </si>
  <si>
    <t>619.300</t>
  </si>
  <si>
    <t>Владимир г, Алябьева ул, 20</t>
  </si>
  <si>
    <t>892.200</t>
  </si>
  <si>
    <t>269.500</t>
  </si>
  <si>
    <t>Владимир г, Алябьева ул, 23</t>
  </si>
  <si>
    <t>297.200</t>
  </si>
  <si>
    <t>607.000</t>
  </si>
  <si>
    <t>659.100</t>
  </si>
  <si>
    <t>Владимир г, Алябьева ул, 3</t>
  </si>
  <si>
    <t>393.600</t>
  </si>
  <si>
    <t>391.600</t>
  </si>
  <si>
    <t>Владимир г, Алябьева ул, 3а</t>
  </si>
  <si>
    <t>697.000</t>
  </si>
  <si>
    <t>Владимир г, Алябьева ул, 4</t>
  </si>
  <si>
    <t>323.400</t>
  </si>
  <si>
    <t>345.800</t>
  </si>
  <si>
    <t>508.300</t>
  </si>
  <si>
    <t>Владимир г, Алябьева ул, 7</t>
  </si>
  <si>
    <t>436.400</t>
  </si>
  <si>
    <t>281.000</t>
  </si>
  <si>
    <t>951.500</t>
  </si>
  <si>
    <t>276.500</t>
  </si>
  <si>
    <t>992.000</t>
  </si>
  <si>
    <t>848.850</t>
  </si>
  <si>
    <t>719.640</t>
  </si>
  <si>
    <t>500.700</t>
  </si>
  <si>
    <t>372.100</t>
  </si>
  <si>
    <t>676.000</t>
  </si>
  <si>
    <t>Владимир г, Асаткина ул, 15</t>
  </si>
  <si>
    <t>548.900</t>
  </si>
  <si>
    <t>Владимир г, Асаткина ул, 17</t>
  </si>
  <si>
    <t>Владимир г, Асаткина ул, 18</t>
  </si>
  <si>
    <t>Владимир г, Асаткина ул, 19</t>
  </si>
  <si>
    <t>627.700</t>
  </si>
  <si>
    <t>Владимир г, Асаткина ул, 2</t>
  </si>
  <si>
    <t>958.000</t>
  </si>
  <si>
    <t>1862.000</t>
  </si>
  <si>
    <t>Владимир г, Асаткина ул, 20</t>
  </si>
  <si>
    <t>593.400</t>
  </si>
  <si>
    <t>549.500</t>
  </si>
  <si>
    <t>Владимир г, Асаткина ул, 21</t>
  </si>
  <si>
    <t>396.000</t>
  </si>
  <si>
    <t>Владимир г, Асаткина ул, 22</t>
  </si>
  <si>
    <t>Владимир г, Асаткина ул, 23</t>
  </si>
  <si>
    <t>Владимир г, Асаткина ул, 24</t>
  </si>
  <si>
    <t>197.000</t>
  </si>
  <si>
    <t>Владимир г, Асаткина ул, 25</t>
  </si>
  <si>
    <t>Владимир г, Асаткина ул, 26</t>
  </si>
  <si>
    <t>970.200</t>
  </si>
  <si>
    <t>Владимир г, Асаткина ул, 29</t>
  </si>
  <si>
    <t>959.600</t>
  </si>
  <si>
    <t>Владимир г, Асаткина ул, 2А</t>
  </si>
  <si>
    <t>436.000</t>
  </si>
  <si>
    <t>778.700</t>
  </si>
  <si>
    <t>980.100</t>
  </si>
  <si>
    <t>Владимир г, Асаткина ул, 3/8</t>
  </si>
  <si>
    <t>Владимир г, Асаткина ул, 30</t>
  </si>
  <si>
    <t>Владимир г, Асаткина ул, 31</t>
  </si>
  <si>
    <t>782.000</t>
  </si>
  <si>
    <t>542.700</t>
  </si>
  <si>
    <t>Владимир г, Асаткина ул, 34</t>
  </si>
  <si>
    <t>Владимир г, Асаткина ул, 36</t>
  </si>
  <si>
    <t>872.000</t>
  </si>
  <si>
    <t>560.400</t>
  </si>
  <si>
    <t>Владимир г, Асаткина ул, 7</t>
  </si>
  <si>
    <t>Владимир г, Асаткина ул, 8</t>
  </si>
  <si>
    <t>Владимир г, Балакирева ул, 22</t>
  </si>
  <si>
    <t>347.700</t>
  </si>
  <si>
    <t>Владимир г, Балакирева ул, 24</t>
  </si>
  <si>
    <t>1065.000</t>
  </si>
  <si>
    <t>985.500</t>
  </si>
  <si>
    <t>Владимир г, Балакирева ул, 25</t>
  </si>
  <si>
    <t>2077.000</t>
  </si>
  <si>
    <t>Владимир г, Балакирева ул, 25а</t>
  </si>
  <si>
    <t>Владимир г, Балакирева ул, 26а</t>
  </si>
  <si>
    <t>1541.000</t>
  </si>
  <si>
    <t>Владимир г, Балакирева ул, 27</t>
  </si>
  <si>
    <t>Владимир г, Балакирева ул, 29</t>
  </si>
  <si>
    <t>Владимир г, Балакирева ул, 31</t>
  </si>
  <si>
    <t>6441.000</t>
  </si>
  <si>
    <t>Владимир г, Балакирева ул, 33</t>
  </si>
  <si>
    <t>Владимир г, Балакирева ул, 35</t>
  </si>
  <si>
    <t>964.000</t>
  </si>
  <si>
    <t>Владимир г, Балакирева ул, 37</t>
  </si>
  <si>
    <t>Владимир г, Балакирева ул, 37а</t>
  </si>
  <si>
    <t>632.550</t>
  </si>
  <si>
    <t>Владимир г, Балакирева ул, 37б</t>
  </si>
  <si>
    <t>2934.000</t>
  </si>
  <si>
    <t>Владимир г, Балакирева ул, 37г</t>
  </si>
  <si>
    <t>Владимир г, Балакирева ул, 37д</t>
  </si>
  <si>
    <t>1860.000</t>
  </si>
  <si>
    <t>Владимир г, Балакирева ул, 39</t>
  </si>
  <si>
    <t>948.000</t>
  </si>
  <si>
    <t>Владимир г, Балакирева ул, 43</t>
  </si>
  <si>
    <t>1082.000</t>
  </si>
  <si>
    <t>4500.000</t>
  </si>
  <si>
    <t>Владимир г, Балакирева ул, 43а</t>
  </si>
  <si>
    <t>Владимир г, Балакирева ул, 43б</t>
  </si>
  <si>
    <t>1661.000</t>
  </si>
  <si>
    <t>Владимир г, Балакирева ул, 43в</t>
  </si>
  <si>
    <t>Владимир г, Балакирева ул, 43г</t>
  </si>
  <si>
    <t>Владимир г, Балакирева ул, 45</t>
  </si>
  <si>
    <t>Владимир г, Балакирева ул, 45а</t>
  </si>
  <si>
    <t>Владимир г, Балакирева ул, 47</t>
  </si>
  <si>
    <t>1234.000</t>
  </si>
  <si>
    <t>Владимир г, Балакирева ул, 47а</t>
  </si>
  <si>
    <t>Владимир г, Балакирева ул, 49</t>
  </si>
  <si>
    <t>1116.000</t>
  </si>
  <si>
    <t>636.000</t>
  </si>
  <si>
    <t>Владимир г, Балакирева ул, 51Б</t>
  </si>
  <si>
    <t>268.000</t>
  </si>
  <si>
    <t>3223.700</t>
  </si>
  <si>
    <t>Владимир г, Балакирева ул, 53</t>
  </si>
  <si>
    <t>1148.000</t>
  </si>
  <si>
    <t>Владимир г, Балакирева ул, 57</t>
  </si>
  <si>
    <t>1666.000</t>
  </si>
  <si>
    <t>Владимир г, Балакирева ул, 57а</t>
  </si>
  <si>
    <t>Владимир г, Батурина ул, 12Б</t>
  </si>
  <si>
    <t>278.900</t>
  </si>
  <si>
    <t>Владимир г, Батурина ул, 1А</t>
  </si>
  <si>
    <t>527.350</t>
  </si>
  <si>
    <t>639.400</t>
  </si>
  <si>
    <t>Владимир г, Батурина ул, 21</t>
  </si>
  <si>
    <t>1288.600</t>
  </si>
  <si>
    <t>Владимир г, Батурина ул, 2А</t>
  </si>
  <si>
    <t>1594.000</t>
  </si>
  <si>
    <t>Владимир г, Батурина ул, 33</t>
  </si>
  <si>
    <t>933.400</t>
  </si>
  <si>
    <t>3485.400</t>
  </si>
  <si>
    <t>Владимир г, Баумана ул, 10</t>
  </si>
  <si>
    <t>Владимир г, Баумана ул, 4</t>
  </si>
  <si>
    <t>543.400</t>
  </si>
  <si>
    <t>628.300</t>
  </si>
  <si>
    <t>Владимир г, Баумана ул, 6</t>
  </si>
  <si>
    <t>623.200</t>
  </si>
  <si>
    <t>Владимир г, Баумана ул, 8</t>
  </si>
  <si>
    <t>806.100</t>
  </si>
  <si>
    <t>Владимир г, Безыменского ул, 1</t>
  </si>
  <si>
    <t>2528.000</t>
  </si>
  <si>
    <t>Владимир г, Безыменского ул, 10</t>
  </si>
  <si>
    <t>Владимир г, Безыменского ул, 10а</t>
  </si>
  <si>
    <t>377.200</t>
  </si>
  <si>
    <t>382.700</t>
  </si>
  <si>
    <t>Владимир г, Безыменского ул, 11</t>
  </si>
  <si>
    <t>900.400</t>
  </si>
  <si>
    <t>922.300</t>
  </si>
  <si>
    <t>Владимир г, Безыменского ул, 11а</t>
  </si>
  <si>
    <t>8043.750</t>
  </si>
  <si>
    <t>Владимир г, Безыменского ул, 11Б</t>
  </si>
  <si>
    <t>19233.000</t>
  </si>
  <si>
    <t>1479.000</t>
  </si>
  <si>
    <t>Владимир г, Безыменского ул, 13</t>
  </si>
  <si>
    <t>6369.000</t>
  </si>
  <si>
    <t>Владимир г, Безыменского ул, 13а</t>
  </si>
  <si>
    <t>1832.000</t>
  </si>
  <si>
    <t>4371.000</t>
  </si>
  <si>
    <t>Владимир г, Безыменского ул, 13б</t>
  </si>
  <si>
    <t>Владимир г, Безыменского ул, 14</t>
  </si>
  <si>
    <t>1071.000</t>
  </si>
  <si>
    <t>Владимир г, Безыменского ул, 14а</t>
  </si>
  <si>
    <t>Владимир г, Безыменского ул, 15</t>
  </si>
  <si>
    <t>1780.000</t>
  </si>
  <si>
    <t>7780.900</t>
  </si>
  <si>
    <t>Владимир г, Безыменского ул, 16</t>
  </si>
  <si>
    <t>Владимир г, Безыменского ул, 16а</t>
  </si>
  <si>
    <t>Владимир г, Безыменского ул, 16б</t>
  </si>
  <si>
    <t>634.000</t>
  </si>
  <si>
    <t>Владимир г, Безыменского ул, 16в</t>
  </si>
  <si>
    <t>Владимир г, Безыменского ул, 17а</t>
  </si>
  <si>
    <t>Владимир г, Безыменского ул, 17г</t>
  </si>
  <si>
    <t>17400.000</t>
  </si>
  <si>
    <t>2150.000</t>
  </si>
  <si>
    <t>Владимир г, Безыменского ул, 18а</t>
  </si>
  <si>
    <t>1927.000</t>
  </si>
  <si>
    <t>Владимир г, Безыменского ул, 18б</t>
  </si>
  <si>
    <t>765.800</t>
  </si>
  <si>
    <t>Владимир г, Безыменского ул, 19</t>
  </si>
  <si>
    <t>904.500</t>
  </si>
  <si>
    <t>Владимир г, Безыменского ул, 1а</t>
  </si>
  <si>
    <t>451.700</t>
  </si>
  <si>
    <t>6439.000</t>
  </si>
  <si>
    <t>Владимир г, Безыменского ул, 2</t>
  </si>
  <si>
    <t>891.000</t>
  </si>
  <si>
    <t>Владимир г, Безыменского ул, 20</t>
  </si>
  <si>
    <t>832.000</t>
  </si>
  <si>
    <t>Владимир г, Безыменского ул, 21</t>
  </si>
  <si>
    <t>5910.000</t>
  </si>
  <si>
    <t>Владимир г, Безыменского ул, 21а</t>
  </si>
  <si>
    <t>4543.100</t>
  </si>
  <si>
    <t>Владимир г, Безыменского ул, 21б</t>
  </si>
  <si>
    <t>3972.000</t>
  </si>
  <si>
    <t>Владимир г, Безыменского ул, 22</t>
  </si>
  <si>
    <t>658.600</t>
  </si>
  <si>
    <t>Владимир г, Безыменского ул, 22а</t>
  </si>
  <si>
    <t>1708.000</t>
  </si>
  <si>
    <t>Владимир г, Безыменского ул, 23</t>
  </si>
  <si>
    <t>5849.000</t>
  </si>
  <si>
    <t>Владимир г, Безыменского ул, 26</t>
  </si>
  <si>
    <t>Владимир г, Безыменского ул, 26а</t>
  </si>
  <si>
    <t>1680.450</t>
  </si>
  <si>
    <t>Владимир г, Безыменского ул, 3</t>
  </si>
  <si>
    <t>894.900</t>
  </si>
  <si>
    <t>3296.000</t>
  </si>
  <si>
    <t>Владимир г, Безыменского ул, 3а</t>
  </si>
  <si>
    <t>10885.000</t>
  </si>
  <si>
    <t>Владимир г, Безыменского ул, 4</t>
  </si>
  <si>
    <t>Владимир г, Безыменского ул, 4А</t>
  </si>
  <si>
    <t>1228.000</t>
  </si>
  <si>
    <t>Владимир г, Безыменского ул, 5</t>
  </si>
  <si>
    <t>5934.000</t>
  </si>
  <si>
    <t>5884.000</t>
  </si>
  <si>
    <t>3702.000</t>
  </si>
  <si>
    <t>Владимир г, Безыменского ул, 6</t>
  </si>
  <si>
    <t>1529.000</t>
  </si>
  <si>
    <t>Владимир г, Безыменского ул, 6а</t>
  </si>
  <si>
    <t>1849.800</t>
  </si>
  <si>
    <t>1860.700</t>
  </si>
  <si>
    <t>Владимир г, Безыменского ул, 7</t>
  </si>
  <si>
    <t>6189.000</t>
  </si>
  <si>
    <t>Владимир г, Безыменского ул, 8</t>
  </si>
  <si>
    <t>1366.100</t>
  </si>
  <si>
    <t>10000.000</t>
  </si>
  <si>
    <t>Владимир г, Безыменского ул, 9б</t>
  </si>
  <si>
    <t>833.000</t>
  </si>
  <si>
    <t>Владимир г, Безыменского ул, 9в</t>
  </si>
  <si>
    <t>1782.700</t>
  </si>
  <si>
    <t>871.000</t>
  </si>
  <si>
    <t>Владимир г, Белоконской ул, 12</t>
  </si>
  <si>
    <t>842.800</t>
  </si>
  <si>
    <t>Владимир г, Белоконской ул, 13</t>
  </si>
  <si>
    <t>Владимир г, Белоконской ул, 13А</t>
  </si>
  <si>
    <t>Владимир г, Белоконской ул, 13Б</t>
  </si>
  <si>
    <t>Владимир г, Белоконской ул, 14</t>
  </si>
  <si>
    <t>Владимир г, Белоконской ул, 14б</t>
  </si>
  <si>
    <t>1247.000</t>
  </si>
  <si>
    <t>Владимир г, Белоконской ул, 15</t>
  </si>
  <si>
    <t>863.200</t>
  </si>
  <si>
    <t>Владимир г, Белоконской ул, 15А</t>
  </si>
  <si>
    <t>Владимир г, Белоконской ул, 15Б</t>
  </si>
  <si>
    <t>982.000</t>
  </si>
  <si>
    <t>857.900</t>
  </si>
  <si>
    <t>857.200</t>
  </si>
  <si>
    <t>Владимир г, Белоконской ул, 16</t>
  </si>
  <si>
    <t>870.700</t>
  </si>
  <si>
    <t>Владимир г, Белоконской ул, 17</t>
  </si>
  <si>
    <t>890.400</t>
  </si>
  <si>
    <t>Владимир г, Белоконской ул, 18</t>
  </si>
  <si>
    <t>979.400</t>
  </si>
  <si>
    <t>Владимир г, Белоконской ул, 19</t>
  </si>
  <si>
    <t>888.400</t>
  </si>
  <si>
    <t>Владимир г, Белоконской ул, 19А</t>
  </si>
  <si>
    <t>975.000</t>
  </si>
  <si>
    <t>866.300</t>
  </si>
  <si>
    <t>Владимир г, Белоконской ул, 21</t>
  </si>
  <si>
    <t>893.700</t>
  </si>
  <si>
    <t>Владимир г, Белоконской ул, 21А</t>
  </si>
  <si>
    <t>Владимир г, Белоконской ул, 23</t>
  </si>
  <si>
    <t>Владимир г, Белоконской ул, 25</t>
  </si>
  <si>
    <t>1149.500</t>
  </si>
  <si>
    <t>Владимир г, Белоконской ул, 6</t>
  </si>
  <si>
    <t>944.200</t>
  </si>
  <si>
    <t>Владимир г, Белоконской ул, 8</t>
  </si>
  <si>
    <t>1074.900</t>
  </si>
  <si>
    <t>Владимир г, Березина ул, 1</t>
  </si>
  <si>
    <t>512.800</t>
  </si>
  <si>
    <t>Владимир г, Березина ул, 2А</t>
  </si>
  <si>
    <t>2343.000</t>
  </si>
  <si>
    <t>564.800</t>
  </si>
  <si>
    <t>Владимир г, Березина ул, 3</t>
  </si>
  <si>
    <t>874.600</t>
  </si>
  <si>
    <t>Владимир г, Березина ул, 3А</t>
  </si>
  <si>
    <t>507.000</t>
  </si>
  <si>
    <t>256.350</t>
  </si>
  <si>
    <t>443.600</t>
  </si>
  <si>
    <t>409.800</t>
  </si>
  <si>
    <t>Владимир г, Березина ул, 5</t>
  </si>
  <si>
    <t>469.200</t>
  </si>
  <si>
    <t>Владимир г, Благонравова ул, 5</t>
  </si>
  <si>
    <t>12831.300</t>
  </si>
  <si>
    <t>Владимир г, Благонравова ул, 7</t>
  </si>
  <si>
    <t>934.600</t>
  </si>
  <si>
    <t>Владимир г, Благонравова ул, 9</t>
  </si>
  <si>
    <t>881.200</t>
  </si>
  <si>
    <t>Владимир г, Бобкова ул, 1</t>
  </si>
  <si>
    <t>265.600</t>
  </si>
  <si>
    <t>204.300</t>
  </si>
  <si>
    <t>315.900</t>
  </si>
  <si>
    <t>Владимир г, Бобкова ул, 1а</t>
  </si>
  <si>
    <t>200.200</t>
  </si>
  <si>
    <t>688.400</t>
  </si>
  <si>
    <t>Владимир г, Бобкова ул, 3</t>
  </si>
  <si>
    <t>203.700</t>
  </si>
  <si>
    <t>Владимир г, Бобкова ул, 3а</t>
  </si>
  <si>
    <t>688.600</t>
  </si>
  <si>
    <t>210.900</t>
  </si>
  <si>
    <t>Владимир г, Бобкова ул, 5</t>
  </si>
  <si>
    <t>878.200</t>
  </si>
  <si>
    <t>Владимир г, Бобкова ул, 8</t>
  </si>
  <si>
    <t>655.500</t>
  </si>
  <si>
    <t>518.300</t>
  </si>
  <si>
    <t>Владимир г, Большая Московская ул, 100</t>
  </si>
  <si>
    <t>Владимир г, Большая Московская ул, 4/6</t>
  </si>
  <si>
    <t>1659.000</t>
  </si>
  <si>
    <t>Владимир г, Большая Московская ул, 46</t>
  </si>
  <si>
    <t>408.600</t>
  </si>
  <si>
    <t>1435.000</t>
  </si>
  <si>
    <t>628.100</t>
  </si>
  <si>
    <t>1155.760</t>
  </si>
  <si>
    <t>515.500</t>
  </si>
  <si>
    <t>528.000</t>
  </si>
  <si>
    <t>1641.240</t>
  </si>
  <si>
    <t>Владимир г, Большая Московская ул, 69</t>
  </si>
  <si>
    <t>343.100</t>
  </si>
  <si>
    <t>Владимир г, Большая Московская ул, 71а</t>
  </si>
  <si>
    <t>Владимир г, Большая Московская ул, 75б</t>
  </si>
  <si>
    <t>2226.000</t>
  </si>
  <si>
    <t>Владимир г, Большая Московская ул, 86</t>
  </si>
  <si>
    <t>782.600</t>
  </si>
  <si>
    <t>2351.000</t>
  </si>
  <si>
    <t>3555.000</t>
  </si>
  <si>
    <t>2785.000</t>
  </si>
  <si>
    <t>Владимир г, Большая Нижегородская ул, 100</t>
  </si>
  <si>
    <t>453.400</t>
  </si>
  <si>
    <t>Владимир г, Большая Нижегородская ул, 101а</t>
  </si>
  <si>
    <t>450.100</t>
  </si>
  <si>
    <t>Владимир г, Большая Нижегородская ул, 104</t>
  </si>
  <si>
    <t>938.000</t>
  </si>
  <si>
    <t>Владимир г, Большая Нижегородская ул, 105д</t>
  </si>
  <si>
    <t>412.300</t>
  </si>
  <si>
    <t>Владимир г, Большая Нижегородская ул, 107а</t>
  </si>
  <si>
    <t>584.800</t>
  </si>
  <si>
    <t>529.630</t>
  </si>
  <si>
    <t>Владимир г, Большая Нижегородская ул, 109а</t>
  </si>
  <si>
    <t>Владимир г, Большая Нижегородская ул, 1а</t>
  </si>
  <si>
    <t>1770.000</t>
  </si>
  <si>
    <t>Владимир г, Большая Нижегородская ул, 27</t>
  </si>
  <si>
    <t>4634.700</t>
  </si>
  <si>
    <t>Владимир г, Большая Нижегородская ул, 27а</t>
  </si>
  <si>
    <t>Владимир г, Большая Нижегородская ул, 27б</t>
  </si>
  <si>
    <t>Владимир г, Большая Нижегородская ул, 27Г</t>
  </si>
  <si>
    <t>Владимир г, Большая Нижегородская ул, 32</t>
  </si>
  <si>
    <t>1449.100</t>
  </si>
  <si>
    <t>Владимир г, Большая Нижегородская ул, 33б</t>
  </si>
  <si>
    <t>Владимир г, Большая Нижегородская ул, 34</t>
  </si>
  <si>
    <t>6323.000</t>
  </si>
  <si>
    <t>3747.700</t>
  </si>
  <si>
    <t>Владимир г, Большая Нижегородская ул, 36</t>
  </si>
  <si>
    <t>1253.000</t>
  </si>
  <si>
    <t>1197.000</t>
  </si>
  <si>
    <t>Владимир г, Большая Нижегородская ул, 50</t>
  </si>
  <si>
    <t>647.900</t>
  </si>
  <si>
    <t>1377.200</t>
  </si>
  <si>
    <t>1172.200</t>
  </si>
  <si>
    <t>639.700</t>
  </si>
  <si>
    <t>575.600</t>
  </si>
  <si>
    <t>Владимир г, Большая Нижегородская ул, 73а</t>
  </si>
  <si>
    <t>387.200</t>
  </si>
  <si>
    <t>638.700</t>
  </si>
  <si>
    <t>Владимир г, Большая Нижегородская ул, 95</t>
  </si>
  <si>
    <t>723.000</t>
  </si>
  <si>
    <t>Владимир г, Большая Нижегородская ул, 97а</t>
  </si>
  <si>
    <t>1313.000</t>
  </si>
  <si>
    <t>Владимир г, Большая Нижегородская ул, 99а</t>
  </si>
  <si>
    <t>Владимир г, Большие Ременники ул, 13</t>
  </si>
  <si>
    <t>Владимир г, Большие Ременники ул, 17а</t>
  </si>
  <si>
    <t>Владимир г, Большие Ременники ул, 2а</t>
  </si>
  <si>
    <t>1498.700</t>
  </si>
  <si>
    <t>Владимир г, Большой проезд, 15а</t>
  </si>
  <si>
    <t>2069.300</t>
  </si>
  <si>
    <t>Владимир г, Бородина ул, 35</t>
  </si>
  <si>
    <t>1520.000</t>
  </si>
  <si>
    <t>353.200</t>
  </si>
  <si>
    <t>Владимир г, Варваринский проезд, 3</t>
  </si>
  <si>
    <t>Владимир г, Василисина ул, 1</t>
  </si>
  <si>
    <t>1172.300</t>
  </si>
  <si>
    <t>Владимир г, Василисина ул, 10</t>
  </si>
  <si>
    <t>Владимир г, Василисина ул, 10а</t>
  </si>
  <si>
    <t>932.000</t>
  </si>
  <si>
    <t>882.800</t>
  </si>
  <si>
    <t>508.080</t>
  </si>
  <si>
    <t>Владимир г, Василисина ул, 11</t>
  </si>
  <si>
    <t>1790.600</t>
  </si>
  <si>
    <t>Владимир г, Василисина ул, 12</t>
  </si>
  <si>
    <t>Владимир г, Василисина ул, 12а</t>
  </si>
  <si>
    <t>759.900</t>
  </si>
  <si>
    <t>Владимир г, Василисина ул, 12б</t>
  </si>
  <si>
    <t>877.000</t>
  </si>
  <si>
    <t>817.000</t>
  </si>
  <si>
    <t>604.500</t>
  </si>
  <si>
    <t>Владимир г, Василисина ул, 14</t>
  </si>
  <si>
    <t>884.700</t>
  </si>
  <si>
    <t>Владимир г, Василисина ул, 14а</t>
  </si>
  <si>
    <t>1301.200</t>
  </si>
  <si>
    <t>Владимир г, Василисина ул, 14б</t>
  </si>
  <si>
    <t>727.300</t>
  </si>
  <si>
    <t>Владимир г, Василисина ул, 15</t>
  </si>
  <si>
    <t>Владимир г, Василисина ул, 16</t>
  </si>
  <si>
    <t>1122.000</t>
  </si>
  <si>
    <t>Владимир г, Василисина ул, 17</t>
  </si>
  <si>
    <t>598.200</t>
  </si>
  <si>
    <t>Владимир г, Василисина ул, 18</t>
  </si>
  <si>
    <t>Владимир г, Василисина ул, 18а</t>
  </si>
  <si>
    <t>Владимир г, Василисина ул, 18б</t>
  </si>
  <si>
    <t>1277.000</t>
  </si>
  <si>
    <t>Владимир г, Василисина ул, 2</t>
  </si>
  <si>
    <t>1609.200</t>
  </si>
  <si>
    <t>Владимир г, Василисина ул, 20</t>
  </si>
  <si>
    <t>1966.000</t>
  </si>
  <si>
    <t>Владимир г, Василисина ул, 22а</t>
  </si>
  <si>
    <t>1008.000</t>
  </si>
  <si>
    <t>Владимир г, Василисина ул, 2а</t>
  </si>
  <si>
    <t>Владимир г, Василисина ул, 3</t>
  </si>
  <si>
    <t>Владимир г, Василисина ул, 4</t>
  </si>
  <si>
    <t>866.200</t>
  </si>
  <si>
    <t>Владимир г, Василисина ул, 4а</t>
  </si>
  <si>
    <t>Владимир г, Василисина ул, 5</t>
  </si>
  <si>
    <t>Владимир г, Василисина ул, 6</t>
  </si>
  <si>
    <t>1492.400</t>
  </si>
  <si>
    <t>2862.000</t>
  </si>
  <si>
    <t>Владимир г, Василисина ул, 8а</t>
  </si>
  <si>
    <t>1696.000</t>
  </si>
  <si>
    <t>533.600</t>
  </si>
  <si>
    <t>Владимир г, Василисина ул, 8б</t>
  </si>
  <si>
    <t>1825.000</t>
  </si>
  <si>
    <t>Владимир г, Василисина ул, 9</t>
  </si>
  <si>
    <t>7900.200</t>
  </si>
  <si>
    <t>Владимир г, Василисина ул, 9а</t>
  </si>
  <si>
    <t>Владимир г, Верхняя Дуброва ул, 1</t>
  </si>
  <si>
    <t>662.800</t>
  </si>
  <si>
    <t>Владимир г, Верхняя Дуброва ул, 10</t>
  </si>
  <si>
    <t>1645.000</t>
  </si>
  <si>
    <t>Владимир г, Верхняя Дуброва ул, 12</t>
  </si>
  <si>
    <t>336.300</t>
  </si>
  <si>
    <t>Владимир г, Верхняя Дуброва ул, 13</t>
  </si>
  <si>
    <t>336.800</t>
  </si>
  <si>
    <t>Владимир г, Верхняя Дуброва ул, 15</t>
  </si>
  <si>
    <t>Владимир г, Верхняя Дуброва ул, 16</t>
  </si>
  <si>
    <t>310.080</t>
  </si>
  <si>
    <t>Владимир г, Верхняя Дуброва ул, 17</t>
  </si>
  <si>
    <t>1318.800</t>
  </si>
  <si>
    <t>Владимир г, Верхняя Дуброва ул, 18</t>
  </si>
  <si>
    <t>Владимир г, Верхняя Дуброва ул, 18А</t>
  </si>
  <si>
    <t>1378.600</t>
  </si>
  <si>
    <t>1247.400</t>
  </si>
  <si>
    <t>Владимир г, Верхняя Дуброва ул, 18Б</t>
  </si>
  <si>
    <t>1656.200</t>
  </si>
  <si>
    <t>Владимир г, Верхняя Дуброва ул, 19</t>
  </si>
  <si>
    <t>250.400</t>
  </si>
  <si>
    <t>Владимир г, Верхняя Дуброва ул, 2</t>
  </si>
  <si>
    <t>Владимир г, Верхняя Дуброва ул, 20</t>
  </si>
  <si>
    <t>Владимир г, Верхняя Дуброва ул, 20А</t>
  </si>
  <si>
    <t>2466.000</t>
  </si>
  <si>
    <t>450.400</t>
  </si>
  <si>
    <t>Владимир г, Верхняя Дуброва ул, 21</t>
  </si>
  <si>
    <t>4480.000</t>
  </si>
  <si>
    <t>962.200</t>
  </si>
  <si>
    <t>Владимир г, Верхняя Дуброва ул, 22А</t>
  </si>
  <si>
    <t>1904.200</t>
  </si>
  <si>
    <t>Владимир г, Верхняя Дуброва ул, 22Б</t>
  </si>
  <si>
    <t>773.000</t>
  </si>
  <si>
    <t>900.800</t>
  </si>
  <si>
    <t>Владимир г, Верхняя Дуброва ул, 23</t>
  </si>
  <si>
    <t>11984.000</t>
  </si>
  <si>
    <t>Владимир г, Верхняя Дуброва ул, 25</t>
  </si>
  <si>
    <t>Владимир г, Верхняя Дуброва ул, 26А</t>
  </si>
  <si>
    <t>2276.100</t>
  </si>
  <si>
    <t>Владимир г, Верхняя Дуброва ул, 26Г</t>
  </si>
  <si>
    <t>Владимир г, Верхняя Дуброва ул, 27</t>
  </si>
  <si>
    <t>605.400</t>
  </si>
  <si>
    <t>756.600</t>
  </si>
  <si>
    <t>Владимир г, Верхняя Дуброва ул, 28А</t>
  </si>
  <si>
    <t>831.100</t>
  </si>
  <si>
    <t>773.500</t>
  </si>
  <si>
    <t>Владимир г, Верхняя Дуброва ул, 28В</t>
  </si>
  <si>
    <t>Владимир г, Верхняя Дуброва ул, 29</t>
  </si>
  <si>
    <t>938.600</t>
  </si>
  <si>
    <t>Владимир г, Верхняя Дуброва ул, 2Б</t>
  </si>
  <si>
    <t>Владимир г, Верхняя Дуброва ул, 3</t>
  </si>
  <si>
    <t>Владимир г, Верхняя Дуброва ул, 30</t>
  </si>
  <si>
    <t>3046.600</t>
  </si>
  <si>
    <t>Владимир г, Верхняя Дуброва ул, 31</t>
  </si>
  <si>
    <t>Владимир г, Верхняя Дуброва ул, 32</t>
  </si>
  <si>
    <t>621.600</t>
  </si>
  <si>
    <t>Владимир г, Верхняя Дуброва ул, 33</t>
  </si>
  <si>
    <t>Владимир г, Верхняя Дуброва ул, 34</t>
  </si>
  <si>
    <t>Владимир г, Верхняя Дуброва ул, 36</t>
  </si>
  <si>
    <t>631.500</t>
  </si>
  <si>
    <t>Владимир г, Верхняя Дуброва ул, 36Г</t>
  </si>
  <si>
    <t>1535.000</t>
  </si>
  <si>
    <t>1528.500</t>
  </si>
  <si>
    <t>Владимир г, Верхняя Дуброва ул, 36Ж</t>
  </si>
  <si>
    <t>Владимир г, Верхняя Дуброва ул, 37</t>
  </si>
  <si>
    <t>606.300</t>
  </si>
  <si>
    <t>Владимир г, Верхняя Дуброва ул, 38</t>
  </si>
  <si>
    <t>Владимир г, Верхняя Дуброва ул, 38А</t>
  </si>
  <si>
    <t>Владимир г, Верхняя Дуброва ул, 38Б</t>
  </si>
  <si>
    <t>591.000</t>
  </si>
  <si>
    <t>Владимир г, Верхняя Дуброва ул, 38В</t>
  </si>
  <si>
    <t>794.000</t>
  </si>
  <si>
    <t>Владимир г, Верхняя Дуброва ул, 38Г</t>
  </si>
  <si>
    <t>596.900</t>
  </si>
  <si>
    <t>Владимир г, Верхняя Дуброва ул, 38Д</t>
  </si>
  <si>
    <t>538.100</t>
  </si>
  <si>
    <t>Владимир г, Верхняя Дуброва ул, 39</t>
  </si>
  <si>
    <t>1093.300</t>
  </si>
  <si>
    <t>Владимир г, Верхняя Дуброва ул, 4</t>
  </si>
  <si>
    <t>1295.800</t>
  </si>
  <si>
    <t>Владимир г, Верхняя Дуброва ул, 41</t>
  </si>
  <si>
    <t>971.700</t>
  </si>
  <si>
    <t>Владимир г, Верхняя Дуброва ул, 43</t>
  </si>
  <si>
    <t>646.200</t>
  </si>
  <si>
    <t>Владимир г, Верхняя Дуброва ул, 5</t>
  </si>
  <si>
    <t>Владимир г, Верхняя Дуброва ул, 6</t>
  </si>
  <si>
    <t>Владимир г, Верхняя Дуброва ул, 8</t>
  </si>
  <si>
    <t>Владимир г, Верхняя Дуброва ул, 9</t>
  </si>
  <si>
    <t>Владимир г, Вознесенская ул, 15</t>
  </si>
  <si>
    <t>3352.600</t>
  </si>
  <si>
    <t>183.000</t>
  </si>
  <si>
    <t>Владимир г, Вокзальная ул, 11</t>
  </si>
  <si>
    <t>690.400</t>
  </si>
  <si>
    <t>Владимир г, Вокзальная ул, 15А</t>
  </si>
  <si>
    <t>1321.600</t>
  </si>
  <si>
    <t>Владимир г, Вокзальная ул, 23</t>
  </si>
  <si>
    <t>2693.000</t>
  </si>
  <si>
    <t>Владимир г, Вокзальная ул, 65</t>
  </si>
  <si>
    <t>1542.000</t>
  </si>
  <si>
    <t>273.100</t>
  </si>
  <si>
    <t>Владимир г, Вокзальная ул, 67</t>
  </si>
  <si>
    <t>209.400</t>
  </si>
  <si>
    <t>308.900</t>
  </si>
  <si>
    <t>281.300</t>
  </si>
  <si>
    <t>Владимир г, Вокзальная ул, 69</t>
  </si>
  <si>
    <t>Владимир г, Вокзальная ул, 9</t>
  </si>
  <si>
    <t>Владимир г, Володарского ул, 2</t>
  </si>
  <si>
    <t>Владимир г, Воровского ул, 10</t>
  </si>
  <si>
    <t>1054.700</t>
  </si>
  <si>
    <t>563.900</t>
  </si>
  <si>
    <t>Владимир г, Воровского ул, 4</t>
  </si>
  <si>
    <t>Владимир г, Воровского ул, 6</t>
  </si>
  <si>
    <t>620.300</t>
  </si>
  <si>
    <t>Владимир г, Воровского ул, 8а</t>
  </si>
  <si>
    <t>Владимир г, Воронцовский пер, 1А</t>
  </si>
  <si>
    <t>Владимир г, Восточная ул, 80</t>
  </si>
  <si>
    <t>2407.000</t>
  </si>
  <si>
    <t>Владимир г, Восточная ул, 80а</t>
  </si>
  <si>
    <t>Владимир г, Восточная ул, 80б</t>
  </si>
  <si>
    <t>1468.000</t>
  </si>
  <si>
    <t>Владимир г, Гагарина ул, 12</t>
  </si>
  <si>
    <t>1547.000</t>
  </si>
  <si>
    <t>Владимир г, Гагарина ул, 29</t>
  </si>
  <si>
    <t>354.800</t>
  </si>
  <si>
    <t>397.200</t>
  </si>
  <si>
    <t>Владимир г, Гагарина ул, 8</t>
  </si>
  <si>
    <t>2642.200</t>
  </si>
  <si>
    <t>Владимир г, Гастелло ул, 1</t>
  </si>
  <si>
    <t>549.900</t>
  </si>
  <si>
    <t>890.200</t>
  </si>
  <si>
    <t>1039.800</t>
  </si>
  <si>
    <t>Владимир г, Гастелло ул, 3</t>
  </si>
  <si>
    <t>910.600</t>
  </si>
  <si>
    <t>Владимир г, Гастелло ул, 4</t>
  </si>
  <si>
    <t>Владимир г, Гастелло ул, 7</t>
  </si>
  <si>
    <t>Владимир г, Гастелло ул, 7А</t>
  </si>
  <si>
    <t>2260.000</t>
  </si>
  <si>
    <t>896.800</t>
  </si>
  <si>
    <t>Владимир г, Гастелло ул, 7г</t>
  </si>
  <si>
    <t>538.900</t>
  </si>
  <si>
    <t>Владимир г, Георгиевская ул, 15</t>
  </si>
  <si>
    <t>267.000</t>
  </si>
  <si>
    <t>953.000</t>
  </si>
  <si>
    <t>Владимир г, Герцена ул, 17</t>
  </si>
  <si>
    <t>1042.700</t>
  </si>
  <si>
    <t>Владимир г, Герцена ул, 22</t>
  </si>
  <si>
    <t>372.700</t>
  </si>
  <si>
    <t>Владимир г, Глинки ул, 2</t>
  </si>
  <si>
    <t>1110.500</t>
  </si>
  <si>
    <t>Владимир г, Глинки ул, 5 корп. 1</t>
  </si>
  <si>
    <t>378.300</t>
  </si>
  <si>
    <t>Владимир г, Глинки ул, 7/14</t>
  </si>
  <si>
    <t>891.600</t>
  </si>
  <si>
    <t>787.900</t>
  </si>
  <si>
    <t>Владимир г, Горная ул, 5</t>
  </si>
  <si>
    <t>Владимир г, Горный проезд, 13</t>
  </si>
  <si>
    <t>878.900</t>
  </si>
  <si>
    <t>Владимир г, Горького ул, 102</t>
  </si>
  <si>
    <t>Владимир г, Горького ул, 103</t>
  </si>
  <si>
    <t>1208.000</t>
  </si>
  <si>
    <t>Владимир г, Горького ул, 104</t>
  </si>
  <si>
    <t>654.850</t>
  </si>
  <si>
    <t>Владимир г, Горького ул, 113</t>
  </si>
  <si>
    <t>918.000</t>
  </si>
  <si>
    <t>899.200</t>
  </si>
  <si>
    <t>Владимир г, Горького ул, 113Б</t>
  </si>
  <si>
    <t>2350.300</t>
  </si>
  <si>
    <t>Владимир г, Горького ул, 115</t>
  </si>
  <si>
    <t>Владимир г, Горького ул, 117</t>
  </si>
  <si>
    <t>2805.600</t>
  </si>
  <si>
    <t>Владимир г, Горького ул, 125</t>
  </si>
  <si>
    <t>6782.000</t>
  </si>
  <si>
    <t>Владимир г, Горького ул, 129</t>
  </si>
  <si>
    <t>3896.600</t>
  </si>
  <si>
    <t>Владимир г, Горького ул, 131</t>
  </si>
  <si>
    <t>1761.000</t>
  </si>
  <si>
    <t>Владимир г, Горького ул, 133</t>
  </si>
  <si>
    <t>5369.000</t>
  </si>
  <si>
    <t>Владимир г, Горького ул, 27</t>
  </si>
  <si>
    <t>3317.800</t>
  </si>
  <si>
    <t>Владимир г, Горького ул, 32</t>
  </si>
  <si>
    <t>Владимир г, Горького ул, 34</t>
  </si>
  <si>
    <t>3897.000</t>
  </si>
  <si>
    <t>Владимир г, Горького ул, 38</t>
  </si>
  <si>
    <t>452.700</t>
  </si>
  <si>
    <t>1461.200</t>
  </si>
  <si>
    <t>1293.000</t>
  </si>
  <si>
    <t>Владимир г, Горького ул, 44</t>
  </si>
  <si>
    <t>1236.200</t>
  </si>
  <si>
    <t>Владимир г, Горького ул, 48</t>
  </si>
  <si>
    <t>612.800</t>
  </si>
  <si>
    <t>Владимир г, Горького ул, 55</t>
  </si>
  <si>
    <t>475.900</t>
  </si>
  <si>
    <t>Владимир г, Горького ул, 56</t>
  </si>
  <si>
    <t>Владимир г, Горького ул, 57</t>
  </si>
  <si>
    <t>781.800</t>
  </si>
  <si>
    <t>1205.000</t>
  </si>
  <si>
    <t>Владимир г, Горького ул, 60</t>
  </si>
  <si>
    <t>Владимир г, Горького ул, 61</t>
  </si>
  <si>
    <t>919.300</t>
  </si>
  <si>
    <t>Владимир г, Горького ул, 63</t>
  </si>
  <si>
    <t>541.300</t>
  </si>
  <si>
    <t>1189.400</t>
  </si>
  <si>
    <t>Владимир г, Горького ул, 64</t>
  </si>
  <si>
    <t>1115.000</t>
  </si>
  <si>
    <t>995.400</t>
  </si>
  <si>
    <t>Владимир г, Горького ул, 65</t>
  </si>
  <si>
    <t>1086.000</t>
  </si>
  <si>
    <t>1233.900</t>
  </si>
  <si>
    <t>Владимир г, Горького ул, 66</t>
  </si>
  <si>
    <t>359.600</t>
  </si>
  <si>
    <t>Владимир г, Горького ул, 68</t>
  </si>
  <si>
    <t>1112.200</t>
  </si>
  <si>
    <t>Владимир г, Горького ул, 71</t>
  </si>
  <si>
    <t>1146.600</t>
  </si>
  <si>
    <t>Владимир г, Горького ул, 72</t>
  </si>
  <si>
    <t>599.800</t>
  </si>
  <si>
    <t>939.700</t>
  </si>
  <si>
    <t>Владимир г, Горького ул, 73</t>
  </si>
  <si>
    <t>1166.000</t>
  </si>
  <si>
    <t>553.400</t>
  </si>
  <si>
    <t>Владимир г, Горького ул, 73А</t>
  </si>
  <si>
    <t>1637.000</t>
  </si>
  <si>
    <t>686.200</t>
  </si>
  <si>
    <t>Владимир г, Горького ул, 74</t>
  </si>
  <si>
    <t>Владимир г, Горького ул, 75</t>
  </si>
  <si>
    <t>1316.800</t>
  </si>
  <si>
    <t>Владимир г, Горького ул, 76</t>
  </si>
  <si>
    <t>1196.000</t>
  </si>
  <si>
    <t>1791.000</t>
  </si>
  <si>
    <t>Владимир г, Горького ул, 77</t>
  </si>
  <si>
    <t>1943.300</t>
  </si>
  <si>
    <t>580.700</t>
  </si>
  <si>
    <t>456.200</t>
  </si>
  <si>
    <t>Владимир г, Горького ул, 78</t>
  </si>
  <si>
    <t>702.900</t>
  </si>
  <si>
    <t>696.700</t>
  </si>
  <si>
    <t>Владимир г, Горького ул, 80</t>
  </si>
  <si>
    <t>1275.000</t>
  </si>
  <si>
    <t>Владимир г, Горького ул, 81</t>
  </si>
  <si>
    <t>1772.300</t>
  </si>
  <si>
    <t>Владимир г, Горького ул, 82</t>
  </si>
  <si>
    <t>856.000</t>
  </si>
  <si>
    <t>Владимир г, Горького ул, 84</t>
  </si>
  <si>
    <t>Владимир г, Горького ул, 85</t>
  </si>
  <si>
    <t>842.400</t>
  </si>
  <si>
    <t>Владимир г, Горького ул, 85А</t>
  </si>
  <si>
    <t>Владимир г, Горького ул, 85Б</t>
  </si>
  <si>
    <t>Владимир г, Горького ул, 86</t>
  </si>
  <si>
    <t>Владимир г, Горького ул, 89</t>
  </si>
  <si>
    <t>851.900</t>
  </si>
  <si>
    <t>Владимир г, Горького ул, 91</t>
  </si>
  <si>
    <t>Владимир г, Горького ул, 93</t>
  </si>
  <si>
    <t>755.000</t>
  </si>
  <si>
    <t>2538.000</t>
  </si>
  <si>
    <t>Владимир г, Горького ул, 96</t>
  </si>
  <si>
    <t>910.700</t>
  </si>
  <si>
    <t>Владимир г, Грибоедова ул, 1</t>
  </si>
  <si>
    <t>206.300</t>
  </si>
  <si>
    <t>276.600</t>
  </si>
  <si>
    <t>Владимир г, Грибоедова ул, 3</t>
  </si>
  <si>
    <t>Владимир г, Грибоедова ул, 6/88</t>
  </si>
  <si>
    <t>Владимир г, Грибоедова ул, 9</t>
  </si>
  <si>
    <t>473.090</t>
  </si>
  <si>
    <t>625.200</t>
  </si>
  <si>
    <t>Владимир г, Даргомыжского ул, 1</t>
  </si>
  <si>
    <t>716.900</t>
  </si>
  <si>
    <t>447.400</t>
  </si>
  <si>
    <t>Владимир г, Даргомыжского ул, 14</t>
  </si>
  <si>
    <t>464.500</t>
  </si>
  <si>
    <t>Владимир г, Даргомыжского ул, 18</t>
  </si>
  <si>
    <t>521.000</t>
  </si>
  <si>
    <t>Владимир г, Даргомыжского ул, 2</t>
  </si>
  <si>
    <t>393.500</t>
  </si>
  <si>
    <t>214.400</t>
  </si>
  <si>
    <t>Владимир г, Даргомыжского ул, 20</t>
  </si>
  <si>
    <t>488.800</t>
  </si>
  <si>
    <t>474.200</t>
  </si>
  <si>
    <t>Владимир г, Даргомыжского ул, 22/20</t>
  </si>
  <si>
    <t>Владимир г, Даргомыжского ул, 4</t>
  </si>
  <si>
    <t>314.000</t>
  </si>
  <si>
    <t>Владимир г, Даргомыжского ул, 5</t>
  </si>
  <si>
    <t>397.800</t>
  </si>
  <si>
    <t>Владимир г, Даргомыжского ул, 8</t>
  </si>
  <si>
    <t>337.200</t>
  </si>
  <si>
    <t>456.800</t>
  </si>
  <si>
    <t>525.100</t>
  </si>
  <si>
    <t>1246.000</t>
  </si>
  <si>
    <t>Владимир г, Дворянская ул, 5/1</t>
  </si>
  <si>
    <t>1216.100</t>
  </si>
  <si>
    <t>697.300</t>
  </si>
  <si>
    <t>Владимир г, Диктора Левитана ул, 1</t>
  </si>
  <si>
    <t>732.400</t>
  </si>
  <si>
    <t>1168.400</t>
  </si>
  <si>
    <t>Владимир г, Диктора Левитана ул, 25</t>
  </si>
  <si>
    <t>1248.200</t>
  </si>
  <si>
    <t>1240.800</t>
  </si>
  <si>
    <t>Владимир г, Диктора Левитана ул, 29</t>
  </si>
  <si>
    <t>Владимир г, Диктора Левитана ул, 3</t>
  </si>
  <si>
    <t>1553.000</t>
  </si>
  <si>
    <t>1411.000</t>
  </si>
  <si>
    <t>Владимир г, Диктора Левитана ул, 31</t>
  </si>
  <si>
    <t>368.000</t>
  </si>
  <si>
    <t>761.100</t>
  </si>
  <si>
    <t>758.100</t>
  </si>
  <si>
    <t>Владимир г, Диктора Левитана ул, 39</t>
  </si>
  <si>
    <t>1596.700</t>
  </si>
  <si>
    <t>1175.500</t>
  </si>
  <si>
    <t>Владимир г, Диктора Левитана ул, 42</t>
  </si>
  <si>
    <t>1457.200</t>
  </si>
  <si>
    <t>Владимир г, Диктора Левитана ул, 44</t>
  </si>
  <si>
    <t>11434.700</t>
  </si>
  <si>
    <t>Владимир г, Диктора Левитана ул, 46</t>
  </si>
  <si>
    <t>Владимир г, Диктора Левитана ул, 49</t>
  </si>
  <si>
    <t>1928.700</t>
  </si>
  <si>
    <t>1288.500</t>
  </si>
  <si>
    <t>Владимир г, Диктора Левитана ул, 4Г</t>
  </si>
  <si>
    <t>Владимир г, Диктора Левитана ул, 5</t>
  </si>
  <si>
    <t>2475.400</t>
  </si>
  <si>
    <t>Владимир г, Диктора Левитана ул, 51</t>
  </si>
  <si>
    <t>459.000</t>
  </si>
  <si>
    <t>Владимир г, Диктора Левитана ул, 51Б</t>
  </si>
  <si>
    <t>315.100</t>
  </si>
  <si>
    <t>Владимир г, Диктора Левитана ул, 53</t>
  </si>
  <si>
    <t>1052.900</t>
  </si>
  <si>
    <t>Владимир г, Диктора Левитана ул, 55</t>
  </si>
  <si>
    <t>927.200</t>
  </si>
  <si>
    <t>Владимир г, Диктора Левитана ул, 55А</t>
  </si>
  <si>
    <t>Владимир г, Диктора Левитана ул, 57</t>
  </si>
  <si>
    <t>837.600</t>
  </si>
  <si>
    <t>Владимир г, Диктора Левитана ул, 5А</t>
  </si>
  <si>
    <t>Владимир г, Добросельская ул, 161</t>
  </si>
  <si>
    <t>1211.000</t>
  </si>
  <si>
    <t>Владимир г, Добросельская ул, 161а</t>
  </si>
  <si>
    <t>Владимир г, Добросельская ул, 163</t>
  </si>
  <si>
    <t>Владимир г, Добросельская ул, 165</t>
  </si>
  <si>
    <t>2243.000</t>
  </si>
  <si>
    <t>Владимир г, Добросельская ул, 165а</t>
  </si>
  <si>
    <t>Владимир г, Добросельская ул, 165б</t>
  </si>
  <si>
    <t>Владимир г, Добросельская ул, 167</t>
  </si>
  <si>
    <t>Владимир г, Добросельская ул, 167а</t>
  </si>
  <si>
    <t>Владимир г, Добросельская ул, 167б</t>
  </si>
  <si>
    <t>Владимир г, Добросельская ул, 169</t>
  </si>
  <si>
    <t>Владимир г, Добросельская ул, 171</t>
  </si>
  <si>
    <t>Владимир г, Добросельская ул, 173</t>
  </si>
  <si>
    <t>Владимир г, Добросельская ул, 175</t>
  </si>
  <si>
    <t>2918.000</t>
  </si>
  <si>
    <t>Владимир г, Добросельская ул, 177</t>
  </si>
  <si>
    <t>Владимир г, Добросельская ул, 183</t>
  </si>
  <si>
    <t>1258.000</t>
  </si>
  <si>
    <t>Владимир г, Добросельская ул, 185</t>
  </si>
  <si>
    <t>Владимир г, Добросельская ул, 185а</t>
  </si>
  <si>
    <t>Владимир г, Добросельская ул, 188б корп. 1</t>
  </si>
  <si>
    <t>Владимир г, Добросельская ул, 189</t>
  </si>
  <si>
    <t>1264.000</t>
  </si>
  <si>
    <t>Владимир г, Добросельская ул, 189а</t>
  </si>
  <si>
    <t>Владимир г, Добросельская ул, 190</t>
  </si>
  <si>
    <t>Владимир г, Добросельская ул, 191</t>
  </si>
  <si>
    <t>1266.000</t>
  </si>
  <si>
    <t>Владимир г, Добросельская ул, 191Б</t>
  </si>
  <si>
    <t>Владимир г, Добросельская ул, 191В</t>
  </si>
  <si>
    <t>1670.000</t>
  </si>
  <si>
    <t>Владимир г, Добросельская ул, 192</t>
  </si>
  <si>
    <t>Владимир г, Добросельская ул, 193</t>
  </si>
  <si>
    <t>446.700</t>
  </si>
  <si>
    <t>337.840</t>
  </si>
  <si>
    <t>1038.300</t>
  </si>
  <si>
    <t>Владимир г, Добросельская ул, 193г</t>
  </si>
  <si>
    <t>919.000</t>
  </si>
  <si>
    <t>Владимир г, Добросельская ул, 194</t>
  </si>
  <si>
    <t>Владимир г, Добросельская ул, 195</t>
  </si>
  <si>
    <t>330.340</t>
  </si>
  <si>
    <t>Владимир г, Добросельская ул, 195а</t>
  </si>
  <si>
    <t>1273.000</t>
  </si>
  <si>
    <t>Владимир г, Добросельская ул, 195б</t>
  </si>
  <si>
    <t>Владимир г, Добросельская ул, 195в</t>
  </si>
  <si>
    <t>Владимир г, Добросельская ул, 196</t>
  </si>
  <si>
    <t>500.300</t>
  </si>
  <si>
    <t>Владимир г, Добросельская ул, 196а</t>
  </si>
  <si>
    <t>581.500</t>
  </si>
  <si>
    <t>Владимир г, Добросельская ул, 197б</t>
  </si>
  <si>
    <t>Владимир г, Добросельская ул, 198</t>
  </si>
  <si>
    <t>1649.000</t>
  </si>
  <si>
    <t>Владимир г, Добросельская ул, 200</t>
  </si>
  <si>
    <t>324.400</t>
  </si>
  <si>
    <t>511.300</t>
  </si>
  <si>
    <t>Владимир г, Добросельская ул, 200а</t>
  </si>
  <si>
    <t>Владимир г, Добросельская ул, 201б</t>
  </si>
  <si>
    <t>Владимир г, Добросельская ул, 202</t>
  </si>
  <si>
    <t>Владимир г, Добросельская ул, 204</t>
  </si>
  <si>
    <t>880.100</t>
  </si>
  <si>
    <t>Владимир г, Добросельская ул, 206</t>
  </si>
  <si>
    <t>60.000</t>
  </si>
  <si>
    <t>Владимир г, Добросельская ул, 207а</t>
  </si>
  <si>
    <t>1068.000</t>
  </si>
  <si>
    <t>Владимир г, Добросельская ул, 208</t>
  </si>
  <si>
    <t>697.900</t>
  </si>
  <si>
    <t>Владимир г, Добросельская ул, 209</t>
  </si>
  <si>
    <t>Владимир г, Добросельская ул, 211</t>
  </si>
  <si>
    <t>907.000</t>
  </si>
  <si>
    <t>3436.000</t>
  </si>
  <si>
    <t>Владимир г, Добросельская ул, 215</t>
  </si>
  <si>
    <t>3055.500</t>
  </si>
  <si>
    <t>721.700</t>
  </si>
  <si>
    <t>1005.000</t>
  </si>
  <si>
    <t>Владимир г, Добросельский проезд, 2</t>
  </si>
  <si>
    <t>Владимир г, Доватора ул, 2</t>
  </si>
  <si>
    <t>531.700</t>
  </si>
  <si>
    <t>Владимир г, Доватора ул, 3</t>
  </si>
  <si>
    <t>1122.400</t>
  </si>
  <si>
    <t>Владимир г, Доватора ул, 3А</t>
  </si>
  <si>
    <t>1260.600</t>
  </si>
  <si>
    <t>Владимир г, Егорова ул, 1</t>
  </si>
  <si>
    <t>1858.100</t>
  </si>
  <si>
    <t>Владимир г, Егорова ул, 10</t>
  </si>
  <si>
    <t>1448.000</t>
  </si>
  <si>
    <t>Владимир г, Егорова ул, 10б</t>
  </si>
  <si>
    <t>Владимир г, Егорова ул, 11</t>
  </si>
  <si>
    <t>7039.000</t>
  </si>
  <si>
    <t>Владимир г, Егорова ул, 11а</t>
  </si>
  <si>
    <t>1334.000</t>
  </si>
  <si>
    <t>1082.800</t>
  </si>
  <si>
    <t>Владимир г, Егорова ул, 12</t>
  </si>
  <si>
    <t>778.000</t>
  </si>
  <si>
    <t>Владимир г, Егорова ул, 14</t>
  </si>
  <si>
    <t>Владимир г, Егорова ул, 16</t>
  </si>
  <si>
    <t>Владимир г, Егорова ул, 16а</t>
  </si>
  <si>
    <t>Владимир г, Егорова ул, 1а</t>
  </si>
  <si>
    <t>Владимир г, Егорова ул, 2</t>
  </si>
  <si>
    <t>Владимир г, Егорова ул, 4</t>
  </si>
  <si>
    <t>1028.000</t>
  </si>
  <si>
    <t>Владимир г, Егорова ул, 5</t>
  </si>
  <si>
    <t>Владимир г, Егорова ул, 6</t>
  </si>
  <si>
    <t>Владимир г, Егорова ул, 8</t>
  </si>
  <si>
    <t>Владимир г, Егорова ул, 9</t>
  </si>
  <si>
    <t>1493.000</t>
  </si>
  <si>
    <t>1536.000</t>
  </si>
  <si>
    <t>Владимир г, Жуковского ул, 2</t>
  </si>
  <si>
    <t>1201.000</t>
  </si>
  <si>
    <t>Владимир г, Жуковского ул, 20</t>
  </si>
  <si>
    <t>Владимир г, Жуковского ул, 20а</t>
  </si>
  <si>
    <t>Владимир г, Жуковского ул, 22</t>
  </si>
  <si>
    <t>Владимир г, Жуковского ул, 29</t>
  </si>
  <si>
    <t>Владимир г, Жуковского ул, 8</t>
  </si>
  <si>
    <t>464.700</t>
  </si>
  <si>
    <t>Владимир г, Жуковского ул, 8А</t>
  </si>
  <si>
    <t>Владимир г, Жуковского ул, 8Б</t>
  </si>
  <si>
    <t>Владимир г, Жуковского ул, 8д</t>
  </si>
  <si>
    <t>1556.000</t>
  </si>
  <si>
    <t>703.900</t>
  </si>
  <si>
    <t>Владимир г, Завадского ул, 11</t>
  </si>
  <si>
    <t>Владимир г, Завадского ул, 11А</t>
  </si>
  <si>
    <t>Владимир г, Завадского ул, 11Б</t>
  </si>
  <si>
    <t>Владимир г, Завадского ул, 11В</t>
  </si>
  <si>
    <t>667.700</t>
  </si>
  <si>
    <t>876.200</t>
  </si>
  <si>
    <t>627.800</t>
  </si>
  <si>
    <t>Владимир г, Завадского ул, 15</t>
  </si>
  <si>
    <t>Владимир г, Завадского ул, 15А</t>
  </si>
  <si>
    <t>Владимир г, Завадского ул, 5</t>
  </si>
  <si>
    <t>725.300</t>
  </si>
  <si>
    <t>Владимир г, Завадского ул, 7А</t>
  </si>
  <si>
    <t>389.400</t>
  </si>
  <si>
    <t>Владимир г, Завадского ул, 9</t>
  </si>
  <si>
    <t>877.400</t>
  </si>
  <si>
    <t>Владимир г, Завадского ул, 9А</t>
  </si>
  <si>
    <t>884.200</t>
  </si>
  <si>
    <t>391.400</t>
  </si>
  <si>
    <t>377.500</t>
  </si>
  <si>
    <t>376.700</t>
  </si>
  <si>
    <t>Владимир г, Заклязьменский п, Восточная ул, 7</t>
  </si>
  <si>
    <t>378.700</t>
  </si>
  <si>
    <t>560.100</t>
  </si>
  <si>
    <t>Владимир г, Заклязьменский п, Восточная ул, 9</t>
  </si>
  <si>
    <t>872.400</t>
  </si>
  <si>
    <t>Владимир г, Заклязьменский п, Зеленая ул, 2</t>
  </si>
  <si>
    <t>278.000</t>
  </si>
  <si>
    <t>867.500</t>
  </si>
  <si>
    <t>Владимир г, Заклязьменский п, Зеленая ул, 4</t>
  </si>
  <si>
    <t>786.000</t>
  </si>
  <si>
    <t>432.900</t>
  </si>
  <si>
    <t>506.700</t>
  </si>
  <si>
    <t>513.600</t>
  </si>
  <si>
    <t>524.600</t>
  </si>
  <si>
    <t>Владимир г, Заклязьменский п, Центральная ул, 10</t>
  </si>
  <si>
    <t>166.300</t>
  </si>
  <si>
    <t>258.300</t>
  </si>
  <si>
    <t>390.300</t>
  </si>
  <si>
    <t>1006.000</t>
  </si>
  <si>
    <t>777.400</t>
  </si>
  <si>
    <t>761.900</t>
  </si>
  <si>
    <t>Владимир г, Заклязьменский п, Центральная ул, 18</t>
  </si>
  <si>
    <t>878.000</t>
  </si>
  <si>
    <t>737.000</t>
  </si>
  <si>
    <t>936.700</t>
  </si>
  <si>
    <t>895.700</t>
  </si>
  <si>
    <t>371.900</t>
  </si>
  <si>
    <t>232.100</t>
  </si>
  <si>
    <t>Владимир г, Западная ул, 57</t>
  </si>
  <si>
    <t>Владимир г, Западная ул, 59</t>
  </si>
  <si>
    <t>Владимир г, Западная ул, 60</t>
  </si>
  <si>
    <t>603.600</t>
  </si>
  <si>
    <t>1758.000</t>
  </si>
  <si>
    <t>Владимир г, Западный проезд, 8</t>
  </si>
  <si>
    <t>Владимир г, Зеленая ул, 3</t>
  </si>
  <si>
    <t>Владимир г, Зеленая ул, 6</t>
  </si>
  <si>
    <t>1506.000</t>
  </si>
  <si>
    <t>Владимир г, Ильича ул, 11</t>
  </si>
  <si>
    <t>482.500</t>
  </si>
  <si>
    <t>Владимир г, Ильича ул, 13</t>
  </si>
  <si>
    <t>363.800</t>
  </si>
  <si>
    <t>279.800</t>
  </si>
  <si>
    <t>447.300</t>
  </si>
  <si>
    <t>386.500</t>
  </si>
  <si>
    <t>Владимир г, Ильича ул, 14</t>
  </si>
  <si>
    <t>Владимир г, Ильича ул, 22а</t>
  </si>
  <si>
    <t>212.200</t>
  </si>
  <si>
    <t>289.400</t>
  </si>
  <si>
    <t>Владимир г, Ильича ул, 7б</t>
  </si>
  <si>
    <t>284.700</t>
  </si>
  <si>
    <t>Владимир г, Ильича ул, 9</t>
  </si>
  <si>
    <t>573.800</t>
  </si>
  <si>
    <t>Владимир г, Казарменная ул, 5А</t>
  </si>
  <si>
    <t>845.600</t>
  </si>
  <si>
    <t>Владимир г, Казарменная ул, 7</t>
  </si>
  <si>
    <t>851.000</t>
  </si>
  <si>
    <t>Владимир г, Казарменная ул, 9</t>
  </si>
  <si>
    <t>1573.000</t>
  </si>
  <si>
    <t>Владимир г, Каманина ул, 10/18</t>
  </si>
  <si>
    <t>466.800</t>
  </si>
  <si>
    <t>Владимир г, Каманина ул, 14</t>
  </si>
  <si>
    <t>1066.900</t>
  </si>
  <si>
    <t>Владимир г, Каманина ул, 18</t>
  </si>
  <si>
    <t>455.900</t>
  </si>
  <si>
    <t>Владимир г, Каманина ул, 24</t>
  </si>
  <si>
    <t>Владимир г, Каманина ул, 26</t>
  </si>
  <si>
    <t>509.400</t>
  </si>
  <si>
    <t>373.100</t>
  </si>
  <si>
    <t>Владимир г, Каманина ул, 28</t>
  </si>
  <si>
    <t>644.700</t>
  </si>
  <si>
    <t>Владимир г, Каманина ул, 29/16</t>
  </si>
  <si>
    <t>1227.200</t>
  </si>
  <si>
    <t>Владимир г, Каманина ул, 35</t>
  </si>
  <si>
    <t>501.400</t>
  </si>
  <si>
    <t>Владимир г, Каманина ул, 37</t>
  </si>
  <si>
    <t>198.100</t>
  </si>
  <si>
    <t>275.900</t>
  </si>
  <si>
    <t>Владимир г, Каманина ул, 4</t>
  </si>
  <si>
    <t>Владимир г, Каманина ул, 5</t>
  </si>
  <si>
    <t>663.200</t>
  </si>
  <si>
    <t>Владимир г, Карла Маркса ул, 16</t>
  </si>
  <si>
    <t>Владимир г, Кирова ул, 1</t>
  </si>
  <si>
    <t>390.100</t>
  </si>
  <si>
    <t>444.300</t>
  </si>
  <si>
    <t>Владимир г, Кирова ул, 12</t>
  </si>
  <si>
    <t>902.600</t>
  </si>
  <si>
    <t>Владимир г, Кирова ул, 13</t>
  </si>
  <si>
    <t>Владимир г, Кирова ул, 14</t>
  </si>
  <si>
    <t>Владимир г, Кирова ул, 14А</t>
  </si>
  <si>
    <t>Владимир г, Кирова ул, 16А</t>
  </si>
  <si>
    <t>Владимир г, Кирова ул, 17</t>
  </si>
  <si>
    <t>617.800</t>
  </si>
  <si>
    <t>601.100</t>
  </si>
  <si>
    <t>275.500</t>
  </si>
  <si>
    <t>397.100</t>
  </si>
  <si>
    <t>1082.100</t>
  </si>
  <si>
    <t>Владимир г, Кирова ул, 21</t>
  </si>
  <si>
    <t>1299.700</t>
  </si>
  <si>
    <t>1573.100</t>
  </si>
  <si>
    <t>Владимир г, Кирова ул, 3</t>
  </si>
  <si>
    <t>463.980</t>
  </si>
  <si>
    <t>438.900</t>
  </si>
  <si>
    <t>Владимир г, Кирова ул, 6</t>
  </si>
  <si>
    <t>4476.000</t>
  </si>
  <si>
    <t>Владимир г, Кирова ул, 7</t>
  </si>
  <si>
    <t>1522.200</t>
  </si>
  <si>
    <t>Владимир г, Кирова ул, 8</t>
  </si>
  <si>
    <t>841.800</t>
  </si>
  <si>
    <t>Владимир г, Кирова ул, 8А</t>
  </si>
  <si>
    <t>811.200</t>
  </si>
  <si>
    <t>Владимир г, Кирова ул, 9</t>
  </si>
  <si>
    <t>795.600</t>
  </si>
  <si>
    <t>Владимир г, Княгининская ул, 3</t>
  </si>
  <si>
    <t>270.000</t>
  </si>
  <si>
    <t>283.000</t>
  </si>
  <si>
    <t>Владимир г, Княгининская ул, 6а</t>
  </si>
  <si>
    <t>1116.200</t>
  </si>
  <si>
    <t>501.100</t>
  </si>
  <si>
    <t>Владимир г, Княгининская ул, 7в</t>
  </si>
  <si>
    <t>315.400</t>
  </si>
  <si>
    <t>630.400</t>
  </si>
  <si>
    <t>Владимир г, Комиссарова ул, 10/13</t>
  </si>
  <si>
    <t>2174.000</t>
  </si>
  <si>
    <t>Владимир г, Комиссарова ул, 11</t>
  </si>
  <si>
    <t>Владимир г, Комиссарова ул, 12а</t>
  </si>
  <si>
    <t>Владимир г, Комиссарова ул, 13</t>
  </si>
  <si>
    <t>1524.000</t>
  </si>
  <si>
    <t>Владимир г, Комиссарова ул, 14</t>
  </si>
  <si>
    <t>2304.000</t>
  </si>
  <si>
    <t>Владимир г, Комиссарова ул, 17</t>
  </si>
  <si>
    <t>Владимир г, Комиссарова ул, 18</t>
  </si>
  <si>
    <t>2168.700</t>
  </si>
  <si>
    <t>Владимир г, Комиссарова ул, 19</t>
  </si>
  <si>
    <t>Владимир г, Комиссарова ул, 1А</t>
  </si>
  <si>
    <t>1173.000</t>
  </si>
  <si>
    <t>Владимир г, Комиссарова ул, 1Б</t>
  </si>
  <si>
    <t>1234.800</t>
  </si>
  <si>
    <t>Владимир г, Комиссарова ул, 1Г</t>
  </si>
  <si>
    <t>1353.900</t>
  </si>
  <si>
    <t>Владимир г, Комиссарова ул, 2</t>
  </si>
  <si>
    <t>1199.000</t>
  </si>
  <si>
    <t>1190.500</t>
  </si>
  <si>
    <t>Владимир г, Комиссарова ул, 22</t>
  </si>
  <si>
    <t>2426.000</t>
  </si>
  <si>
    <t>Владимир г, Комиссарова ул, 22а</t>
  </si>
  <si>
    <t>Владимир г, Комиссарова ул, 23</t>
  </si>
  <si>
    <t>991.600</t>
  </si>
  <si>
    <t>Владимир г, Комиссарова ул, 23а</t>
  </si>
  <si>
    <t>Владимир г, Комиссарова ул, 25</t>
  </si>
  <si>
    <t>2392.300</t>
  </si>
  <si>
    <t>Владимир г, Комиссарова ул, 26</t>
  </si>
  <si>
    <t>880.500</t>
  </si>
  <si>
    <t>982.600</t>
  </si>
  <si>
    <t>Владимир г, Комиссарова ул, 2а</t>
  </si>
  <si>
    <t>Владимир г, Комиссарова ул, 33</t>
  </si>
  <si>
    <t>1191.400</t>
  </si>
  <si>
    <t>Владимир г, Комиссарова ул, 35</t>
  </si>
  <si>
    <t>192.000</t>
  </si>
  <si>
    <t>Владимир г, Комиссарова ул, 37</t>
  </si>
  <si>
    <t>824.500</t>
  </si>
  <si>
    <t>Владимир г, Комиссарова ул, 37а</t>
  </si>
  <si>
    <t>694.900</t>
  </si>
  <si>
    <t>Владимир г, Комиссарова ул, 3А</t>
  </si>
  <si>
    <t>2531.000</t>
  </si>
  <si>
    <t>Владимир г, Комиссарова ул, 3Б</t>
  </si>
  <si>
    <t>Владимир г, Комиссарова ул, 4</t>
  </si>
  <si>
    <t>1090.000</t>
  </si>
  <si>
    <t>Владимир г, Комиссарова ул, 41</t>
  </si>
  <si>
    <t>1192.400</t>
  </si>
  <si>
    <t>Владимир г, Комиссарова ул, 43</t>
  </si>
  <si>
    <t>Владимир г, Комиссарова ул, 47</t>
  </si>
  <si>
    <t>Владимир г, Комиссарова ул, 49</t>
  </si>
  <si>
    <t>996.000</t>
  </si>
  <si>
    <t>Владимир г, Комиссарова ул, 4а</t>
  </si>
  <si>
    <t>1692.000</t>
  </si>
  <si>
    <t>Владимир г, Комиссарова ул, 4б</t>
  </si>
  <si>
    <t>1192.000</t>
  </si>
  <si>
    <t>Владимир г, Комиссарова ул, 51</t>
  </si>
  <si>
    <t>777.200</t>
  </si>
  <si>
    <t>Владимир г, Комиссарова ул, 59</t>
  </si>
  <si>
    <t>901.500</t>
  </si>
  <si>
    <t>Владимир г, Комиссарова ул, 61</t>
  </si>
  <si>
    <t>Владимир г, Комиссарова ул, 63</t>
  </si>
  <si>
    <t>Владимир г, Комиссарова ул, 67</t>
  </si>
  <si>
    <t>405.000</t>
  </si>
  <si>
    <t>Владимир г, Комиссарова ул, 69</t>
  </si>
  <si>
    <t>848.000</t>
  </si>
  <si>
    <t>Владимир г, Комиссарова ул, 69а</t>
  </si>
  <si>
    <t>Владимир г, Комиссарова ул, 6а</t>
  </si>
  <si>
    <t>Владимир г, Комиссарова ул, 7</t>
  </si>
  <si>
    <t>2314.000</t>
  </si>
  <si>
    <t>Владимир г, Комиссарова ул, 8</t>
  </si>
  <si>
    <t>Владимир г, Комиссарова ул, 9</t>
  </si>
  <si>
    <t>1854.400</t>
  </si>
  <si>
    <t>Владимир г, Коммунар мкр, Зеленая ул, 53а</t>
  </si>
  <si>
    <t>Владимир г, Коммунар мкр, Зеленая ул, 58</t>
  </si>
  <si>
    <t>1630.400</t>
  </si>
  <si>
    <t>Владимир г, Коммунар мкр, Зеленая ул, 60</t>
  </si>
  <si>
    <t>28169.000</t>
  </si>
  <si>
    <t>Владимир г, Коммунар мкр, Зеленая ул, 62</t>
  </si>
  <si>
    <t>2405.000</t>
  </si>
  <si>
    <t>Владимир г, Коммунар мкр, Зеленая ул, 64</t>
  </si>
  <si>
    <t>1057.660</t>
  </si>
  <si>
    <t>Владимир г, Коммунар мкр, Зеленая ул, 66</t>
  </si>
  <si>
    <t>7595.100</t>
  </si>
  <si>
    <t>Владимир г, Коммунар мкр, Песочная ул, 11</t>
  </si>
  <si>
    <t>1136.000</t>
  </si>
  <si>
    <t>Владимир г, Коммунар мкр, Песочная ул, 13</t>
  </si>
  <si>
    <t>939.100</t>
  </si>
  <si>
    <t>Владимир г, Коммунар мкр, Песочная ул, 15</t>
  </si>
  <si>
    <t>920.500</t>
  </si>
  <si>
    <t>Владимир г, Коммунар мкр, Песочная ул, 17а</t>
  </si>
  <si>
    <t>6322.000</t>
  </si>
  <si>
    <t>Владимир г, Коммунар мкр, Песочная ул, 19</t>
  </si>
  <si>
    <t>8777.800</t>
  </si>
  <si>
    <t>Владимир г, Коммунар мкр, Песочная ул, 19а</t>
  </si>
  <si>
    <t>3507.000</t>
  </si>
  <si>
    <t>8401.000</t>
  </si>
  <si>
    <t>Владимир г, Коммунар мкр, Песочная ул, 19Б</t>
  </si>
  <si>
    <t>Владимир г, Коммунар мкр, Песочная ул, 19Г</t>
  </si>
  <si>
    <t>1223.820</t>
  </si>
  <si>
    <t>Владимир г, Коммунар мкр, Песочная ул, 19д</t>
  </si>
  <si>
    <t>9063.400</t>
  </si>
  <si>
    <t>2662.100</t>
  </si>
  <si>
    <t>Владимир г, Коммунар мкр, Песочная ул, 2д</t>
  </si>
  <si>
    <t>Владимир г, Коммунар мкр, Песочная ул, 4</t>
  </si>
  <si>
    <t>1460.200</t>
  </si>
  <si>
    <t>Владимир г, Коммунар мкр, Песочная ул, 7</t>
  </si>
  <si>
    <t>1011.700</t>
  </si>
  <si>
    <t>Владимир г, Коммунар мкр, Песочная ул, 9</t>
  </si>
  <si>
    <t>Владимир г, Коммунар мкр, Центральная ул, 13</t>
  </si>
  <si>
    <t>Владимир г, Коммунар мкр, Центральная ул, 15</t>
  </si>
  <si>
    <t>279.100</t>
  </si>
  <si>
    <t>371.100</t>
  </si>
  <si>
    <t>Владимир г, Коммунар мкр, Центральная ул, 17</t>
  </si>
  <si>
    <t>Владимир г, Коммунар мкр, Центральная ул, 17А корп. 1</t>
  </si>
  <si>
    <t>9908.300</t>
  </si>
  <si>
    <t>Владимир г, Коммунар мкр, Центральная ул, 17А корп. 2</t>
  </si>
  <si>
    <t>Владимир г, Коммунар мкр, Центральная ул, 19ж</t>
  </si>
  <si>
    <t>Владимир г, Коммунар мкр, Центральная ул, 5</t>
  </si>
  <si>
    <t>Владимир г, Коммунар мкр, Центральная ул, 5А</t>
  </si>
  <si>
    <t>Владимир г, Коммунар мкр, Школьная ул, 2</t>
  </si>
  <si>
    <t>Владимир г, Костерин пер, 10</t>
  </si>
  <si>
    <t>552.130</t>
  </si>
  <si>
    <t>Владимир г, Крайнова ул, 12</t>
  </si>
  <si>
    <t>Владимир г, Крайнова ул, 14</t>
  </si>
  <si>
    <t>3136.000</t>
  </si>
  <si>
    <t>Владимир г, Крайнова ул, 16</t>
  </si>
  <si>
    <t>3456.300</t>
  </si>
  <si>
    <t>1084.700</t>
  </si>
  <si>
    <t>Владимир г, Крайнова ул, 3а</t>
  </si>
  <si>
    <t>Владимир г, Крайнова ул, 4</t>
  </si>
  <si>
    <t>Владимир г, Крайнова ул, 5 корп. 1</t>
  </si>
  <si>
    <t>Владимир г, Красная ул, 13</t>
  </si>
  <si>
    <t>Владимир г, Красноармейская ул, 22</t>
  </si>
  <si>
    <t>967.000</t>
  </si>
  <si>
    <t>Владимир г, Красноармейская ул, 24</t>
  </si>
  <si>
    <t>578.100</t>
  </si>
  <si>
    <t>Владимир г, Красноармейская ул, 24А</t>
  </si>
  <si>
    <t>321.000</t>
  </si>
  <si>
    <t>1361.400</t>
  </si>
  <si>
    <t>Владимир г, Красноармейская ул, 26</t>
  </si>
  <si>
    <t>782.800</t>
  </si>
  <si>
    <t>Владимир г, Красноармейская ул, 32</t>
  </si>
  <si>
    <t>Владимир г, Красноармейская ул, 37</t>
  </si>
  <si>
    <t>Владимир г, Красноармейская ул, 42</t>
  </si>
  <si>
    <t>720.800</t>
  </si>
  <si>
    <t>Владимир г, Красноармейская ул, 43</t>
  </si>
  <si>
    <t>929.900</t>
  </si>
  <si>
    <t>Владимир г, Красноармейская ул, 43Г</t>
  </si>
  <si>
    <t>1439.900</t>
  </si>
  <si>
    <t>Владимир г, Красноармейская ул, 43к</t>
  </si>
  <si>
    <t>Владимир г, Красноармейская ул, 44</t>
  </si>
  <si>
    <t>793.000</t>
  </si>
  <si>
    <t>Владимир г, Красноармейская ул, 45</t>
  </si>
  <si>
    <t>312.900</t>
  </si>
  <si>
    <t>Владимир г, Красноармейская ул, 45А</t>
  </si>
  <si>
    <t>506.800</t>
  </si>
  <si>
    <t>Владимир г, Красноармейская ул, 46</t>
  </si>
  <si>
    <t>Владимир г, Красноармейская ул, 49</t>
  </si>
  <si>
    <t>1343.300</t>
  </si>
  <si>
    <t>Владимир г, Краснознаменная ул, 1</t>
  </si>
  <si>
    <t>1690.100</t>
  </si>
  <si>
    <t>Владимир г, Краснознаменная ул, 10</t>
  </si>
  <si>
    <t>1142.000</t>
  </si>
  <si>
    <t>579.300</t>
  </si>
  <si>
    <t>Владимир г, Краснознаменная ул, 1А</t>
  </si>
  <si>
    <t>631.800</t>
  </si>
  <si>
    <t>Владимир г, Краснознаменная ул, 4</t>
  </si>
  <si>
    <t>Владимир г, Краснознаменная ул, 5</t>
  </si>
  <si>
    <t>468.600</t>
  </si>
  <si>
    <t>1662.400</t>
  </si>
  <si>
    <t>Владимир г, Краснознаменная ул, 8А</t>
  </si>
  <si>
    <t>225.500</t>
  </si>
  <si>
    <t>Владимир г, Красносельский проезд, 15</t>
  </si>
  <si>
    <t>216.300</t>
  </si>
  <si>
    <t>Владимир г, Кремлевская ул, 10</t>
  </si>
  <si>
    <t>Владимир г, Кремлевская ул, 4</t>
  </si>
  <si>
    <t>411.300</t>
  </si>
  <si>
    <t>Владимир г, Крупской ул, 2</t>
  </si>
  <si>
    <t>473.300</t>
  </si>
  <si>
    <t>Владимир г, Крупской ул, 2А</t>
  </si>
  <si>
    <t>508.900</t>
  </si>
  <si>
    <t>333.400</t>
  </si>
  <si>
    <t>Владимир г, Крупской ул, 4</t>
  </si>
  <si>
    <t>730.500</t>
  </si>
  <si>
    <t>Владимир г, Крупской ул, 4А</t>
  </si>
  <si>
    <t>248.000</t>
  </si>
  <si>
    <t>240.700</t>
  </si>
  <si>
    <t>Владимир г, Крупской ул, 6</t>
  </si>
  <si>
    <t>476.900</t>
  </si>
  <si>
    <t>Владимир г, Крупской ул, 8</t>
  </si>
  <si>
    <t>Владимир г, Куйбышева ул, 26Б</t>
  </si>
  <si>
    <t>Владимир г, Куйбышева ул, 36</t>
  </si>
  <si>
    <t>2814.000</t>
  </si>
  <si>
    <t>Владимир г, Куйбышева ул, 36а</t>
  </si>
  <si>
    <t>461.600</t>
  </si>
  <si>
    <t>Владимир г, Куйбышева ул, 42</t>
  </si>
  <si>
    <t>876.100</t>
  </si>
  <si>
    <t>1291.600</t>
  </si>
  <si>
    <t>Владимир г, Куйбышева ул, 46а</t>
  </si>
  <si>
    <t>2744.900</t>
  </si>
  <si>
    <t>Владимир г, Куйбышева ул, 48</t>
  </si>
  <si>
    <t>Владимир г, Куйбышева ул, 5</t>
  </si>
  <si>
    <t>1070.000</t>
  </si>
  <si>
    <t>Владимир г, Куйбышева ул, 52а</t>
  </si>
  <si>
    <t>Владимир г, Куйбышева ул, 54</t>
  </si>
  <si>
    <t>2341.000</t>
  </si>
  <si>
    <t>Владимир г, Куйбышева ул, 58</t>
  </si>
  <si>
    <t>3125.000</t>
  </si>
  <si>
    <t>Владимир г, Куйбышева ул, 5а</t>
  </si>
  <si>
    <t>Владимир г, Куйбышева ул, 5б</t>
  </si>
  <si>
    <t>Владимир г, Куйбышева ул, 5г</t>
  </si>
  <si>
    <t>835.900</t>
  </si>
  <si>
    <t>Владимир г, Куйбышева ул, 5д</t>
  </si>
  <si>
    <t>Владимир г, Куйбышева ул, 5ж</t>
  </si>
  <si>
    <t>Владимир г, Куйбышева ул, 5и</t>
  </si>
  <si>
    <t>1924.000</t>
  </si>
  <si>
    <t>Владимир г, Куйбышева ул, 66</t>
  </si>
  <si>
    <t>1462.000</t>
  </si>
  <si>
    <t>Владимир г, Куйбышева ул, 66а</t>
  </si>
  <si>
    <t>518.500</t>
  </si>
  <si>
    <t>Владимир г, Куйбышева ул, 9</t>
  </si>
  <si>
    <t>Владимир г, Куйбышева ул, 9а</t>
  </si>
  <si>
    <t>Владимир г, Кулибина ул, 10</t>
  </si>
  <si>
    <t>1002.600</t>
  </si>
  <si>
    <t>Владимир г, Лакина проезд, 2</t>
  </si>
  <si>
    <t>691.500</t>
  </si>
  <si>
    <t>Владимир г, Лакина проезд, 4</t>
  </si>
  <si>
    <t>687.400</t>
  </si>
  <si>
    <t>708.500</t>
  </si>
  <si>
    <t>Владимир г, Лакина проезд, 8</t>
  </si>
  <si>
    <t>690.600</t>
  </si>
  <si>
    <t>Владимир г, Лакина ул, 1</t>
  </si>
  <si>
    <t>902.300</t>
  </si>
  <si>
    <t>Владимир г, Лакина ул, 129</t>
  </si>
  <si>
    <t>863.400</t>
  </si>
  <si>
    <t>897.200</t>
  </si>
  <si>
    <t>Владимир г, Лакина ул, 129Б</t>
  </si>
  <si>
    <t>791.500</t>
  </si>
  <si>
    <t>Владимир г, Лакина ул, 129В</t>
  </si>
  <si>
    <t>Владимир г, Лакина ул, 129Г</t>
  </si>
  <si>
    <t>Владимир г, Лакина ул, 131</t>
  </si>
  <si>
    <t>609.700</t>
  </si>
  <si>
    <t>Владимир г, Лакина ул, 133</t>
  </si>
  <si>
    <t>Владимир г, Лакина ул, 133А</t>
  </si>
  <si>
    <t>883.800</t>
  </si>
  <si>
    <t>Владимир г, Лакина ул, 135</t>
  </si>
  <si>
    <t>Владимир г, Лакина ул, 137</t>
  </si>
  <si>
    <t>978.400</t>
  </si>
  <si>
    <t>Владимир г, Лакина ул, 137Б</t>
  </si>
  <si>
    <t>898.800</t>
  </si>
  <si>
    <t>1332.000</t>
  </si>
  <si>
    <t>Владимир г, Лакина ул, 139А</t>
  </si>
  <si>
    <t>Владимир г, Лакина ул, 139Б</t>
  </si>
  <si>
    <t>Владимир г, Лакина ул, 139В</t>
  </si>
  <si>
    <t>2327.800</t>
  </si>
  <si>
    <t>Владимир г, Лакина ул, 141</t>
  </si>
  <si>
    <t>657.400</t>
  </si>
  <si>
    <t>Владимир г, Лакина ул, 141А</t>
  </si>
  <si>
    <t>Владимир г, Лакина ул, 141Б</t>
  </si>
  <si>
    <t>Владимир г, Лакина ул, 141В</t>
  </si>
  <si>
    <t>646.400</t>
  </si>
  <si>
    <t>Владимир г, Лакина ул, 141Г</t>
  </si>
  <si>
    <t>Владимир г, Лакина ул, 143</t>
  </si>
  <si>
    <t>897.900</t>
  </si>
  <si>
    <t>Владимир г, Лакина ул, 143А</t>
  </si>
  <si>
    <t>772.000</t>
  </si>
  <si>
    <t>Владимир г, Лакина ул, 145</t>
  </si>
  <si>
    <t>897.100</t>
  </si>
  <si>
    <t>Владимир г, Лакина ул, 147</t>
  </si>
  <si>
    <t>889.300</t>
  </si>
  <si>
    <t>641.400</t>
  </si>
  <si>
    <t>Владимир г, Лакина ул, 149</t>
  </si>
  <si>
    <t>894.300</t>
  </si>
  <si>
    <t>Владимир г, Лакина ул, 149А</t>
  </si>
  <si>
    <t>Владимир г, Лакина ул, 153</t>
  </si>
  <si>
    <t>889.200</t>
  </si>
  <si>
    <t>Владимир г, Лакина ул, 155</t>
  </si>
  <si>
    <t>Владимир г, Лакина ул, 155А</t>
  </si>
  <si>
    <t>204.000</t>
  </si>
  <si>
    <t>Владимир г, Лакина ул, 155Б</t>
  </si>
  <si>
    <t>Владимир г, Лакина ул, 157</t>
  </si>
  <si>
    <t>Владимир г, Лакина ул, 157А</t>
  </si>
  <si>
    <t>Владимир г, Лакина ул, 157Б</t>
  </si>
  <si>
    <t>Владимир г, Лакина ул, 159</t>
  </si>
  <si>
    <t>Владимир г, Лакина ул, 159А</t>
  </si>
  <si>
    <t>1091.100</t>
  </si>
  <si>
    <t>293.800</t>
  </si>
  <si>
    <t>Владимир г, Лакина ул, 167А</t>
  </si>
  <si>
    <t>Владимир г, Лакина ул, 171</t>
  </si>
  <si>
    <t>Владимир г, Лакина ул, 171А</t>
  </si>
  <si>
    <t>Владимир г, Лакина ул, 171Б</t>
  </si>
  <si>
    <t>Владимир г, Лакина ул, 173</t>
  </si>
  <si>
    <t>Владимир г, Лакина ул, 173А</t>
  </si>
  <si>
    <t>Владимир г, Лакина ул, 175/33</t>
  </si>
  <si>
    <t>537.900</t>
  </si>
  <si>
    <t>651.100</t>
  </si>
  <si>
    <t>Владимир г, Лакина ул, 177</t>
  </si>
  <si>
    <t>1064.000</t>
  </si>
  <si>
    <t>Владимир г, Лакина ул, 185</t>
  </si>
  <si>
    <t>1009.000</t>
  </si>
  <si>
    <t>Владимир г, Лакина ул, 187</t>
  </si>
  <si>
    <t>Владимир г, Лакина ул, 187А</t>
  </si>
  <si>
    <t>1217.000</t>
  </si>
  <si>
    <t>Владимир г, Лакина ул, 189</t>
  </si>
  <si>
    <t>Владимир г, Лакина ул, 191Б</t>
  </si>
  <si>
    <t>Владимир г, Лакина ул, 193</t>
  </si>
  <si>
    <t>Владимир г, Лакина ул, 195</t>
  </si>
  <si>
    <t>Владимир г, Лакина ул, 197</t>
  </si>
  <si>
    <t>Владимир г, Лакина ул, 199</t>
  </si>
  <si>
    <t>329.000</t>
  </si>
  <si>
    <t>Владимир г, Лакина ул, 205</t>
  </si>
  <si>
    <t>Владимир г, Лакина ул, 209</t>
  </si>
  <si>
    <t>Владимир г, Лакина ул, 3</t>
  </si>
  <si>
    <t>Владимир г, Левино Поле ул, 46</t>
  </si>
  <si>
    <t>2005.000</t>
  </si>
  <si>
    <t>Владимир г, Левино Поле ул, 47</t>
  </si>
  <si>
    <t>Владимир г, Ленина пр-кт, 10</t>
  </si>
  <si>
    <t>457.300</t>
  </si>
  <si>
    <t>Владимир г, Ленина пр-кт, 12</t>
  </si>
  <si>
    <t>Владимир г, Ленина пр-кт, 13</t>
  </si>
  <si>
    <t>462.900</t>
  </si>
  <si>
    <t>Владимир г, Ленина пр-кт, 13Б</t>
  </si>
  <si>
    <t>Владимир г, Ленина пр-кт, 14</t>
  </si>
  <si>
    <t>908.100</t>
  </si>
  <si>
    <t>Владимир г, Ленина пр-кт, 16</t>
  </si>
  <si>
    <t>942.200</t>
  </si>
  <si>
    <t>Владимир г, Ленина пр-кт, 17</t>
  </si>
  <si>
    <t>810.100</t>
  </si>
  <si>
    <t>817.300</t>
  </si>
  <si>
    <t>Владимир г, Ленина пр-кт, 19</t>
  </si>
  <si>
    <t>1087.200</t>
  </si>
  <si>
    <t>Владимир г, Ленина пр-кт, 2</t>
  </si>
  <si>
    <t>4605.200</t>
  </si>
  <si>
    <t>1010.300</t>
  </si>
  <si>
    <t>Владимир г, Ленина пр-кт, 20а</t>
  </si>
  <si>
    <t>Владимир г, Ленина пр-кт, 21</t>
  </si>
  <si>
    <t>486.100</t>
  </si>
  <si>
    <t>414.600</t>
  </si>
  <si>
    <t>Владимир г, Ленина пр-кт, 24</t>
  </si>
  <si>
    <t>1058.400</t>
  </si>
  <si>
    <t>Владимир г, Ленина пр-кт, 25</t>
  </si>
  <si>
    <t>1770.400</t>
  </si>
  <si>
    <t>Владимир г, Ленина пр-кт, 25А</t>
  </si>
  <si>
    <t>Владимир г, Ленина пр-кт, 27</t>
  </si>
  <si>
    <t>Владимир г, Ленина пр-кт, 27А</t>
  </si>
  <si>
    <t>Владимир г, Ленина пр-кт, 27Б</t>
  </si>
  <si>
    <t>1149.000</t>
  </si>
  <si>
    <t>937.800</t>
  </si>
  <si>
    <t>Владимир г, Ленина пр-кт, 28</t>
  </si>
  <si>
    <t>Владимир г, Ленина пр-кт, 3</t>
  </si>
  <si>
    <t>1351.500</t>
  </si>
  <si>
    <t>Владимир г, Ленина пр-кт, 30</t>
  </si>
  <si>
    <t>Владимир г, Ленина пр-кт, 32</t>
  </si>
  <si>
    <t>1386.400</t>
  </si>
  <si>
    <t>Владимир г, Ленина пр-кт, 34</t>
  </si>
  <si>
    <t>645.100</t>
  </si>
  <si>
    <t>636.500</t>
  </si>
  <si>
    <t>Владимир г, Ленина пр-кт, 35</t>
  </si>
  <si>
    <t>Владимир г, Ленина пр-кт, 35А</t>
  </si>
  <si>
    <t>Владимир г, Ленина пр-кт, 35Б</t>
  </si>
  <si>
    <t>Владимир г, Ленина пр-кт, 37</t>
  </si>
  <si>
    <t>2795.000</t>
  </si>
  <si>
    <t>Владимир г, Ленина пр-кт, 38</t>
  </si>
  <si>
    <t>937.200</t>
  </si>
  <si>
    <t>Владимир г, Ленина пр-кт, 39</t>
  </si>
  <si>
    <t>1051.300</t>
  </si>
  <si>
    <t>Владимир г, Ленина пр-кт, 40</t>
  </si>
  <si>
    <t>2180.300</t>
  </si>
  <si>
    <t>Владимир г, Ленина пр-кт, 41</t>
  </si>
  <si>
    <t>Владимир г, Ленина пр-кт, 42</t>
  </si>
  <si>
    <t>14344.900</t>
  </si>
  <si>
    <t>Владимир г, Ленина пр-кт, 42а</t>
  </si>
  <si>
    <t>Владимир г, Ленина пр-кт, 43</t>
  </si>
  <si>
    <t>Владимир г, Ленина пр-кт, 44</t>
  </si>
  <si>
    <t>3398.100</t>
  </si>
  <si>
    <t>Владимир г, Ленина пр-кт, 45</t>
  </si>
  <si>
    <t>Владимир г, Ленина пр-кт, 47</t>
  </si>
  <si>
    <t>Владимир г, Ленина пр-кт, 47А</t>
  </si>
  <si>
    <t>Владимир г, Ленина пр-кт, 48</t>
  </si>
  <si>
    <t>Владимир г, Ленина пр-кт, 49</t>
  </si>
  <si>
    <t>Владимир г, Ленина пр-кт, 5</t>
  </si>
  <si>
    <t>700.400</t>
  </si>
  <si>
    <t>Владимир г, Ленина пр-кт, 51</t>
  </si>
  <si>
    <t>959.000</t>
  </si>
  <si>
    <t>Владимир г, Ленина пр-кт, 5А</t>
  </si>
  <si>
    <t>Владимир г, Ленина пр-кт, 60</t>
  </si>
  <si>
    <t>881.300</t>
  </si>
  <si>
    <t>Владимир г, Ленина пр-кт, 63</t>
  </si>
  <si>
    <t>Владимир г, Ленина пр-кт, 64</t>
  </si>
  <si>
    <t>Владимир г, Ленина пр-кт, 65</t>
  </si>
  <si>
    <t>Владимир г, Ленина пр-кт, 66</t>
  </si>
  <si>
    <t>1597.200</t>
  </si>
  <si>
    <t>Владимир г, Ленина пр-кт, 67</t>
  </si>
  <si>
    <t>1202.000</t>
  </si>
  <si>
    <t>Владимир г, Ленина пр-кт, 67А</t>
  </si>
  <si>
    <t>768.000</t>
  </si>
  <si>
    <t>1220.000</t>
  </si>
  <si>
    <t>Владимир г, Ленина пр-кт, 67Б</t>
  </si>
  <si>
    <t>876.800</t>
  </si>
  <si>
    <t>Владимир г, Ленина пр-кт, 67В</t>
  </si>
  <si>
    <t>859.000</t>
  </si>
  <si>
    <t>859.600</t>
  </si>
  <si>
    <t>Владимир г, Ленина пр-кт, 68</t>
  </si>
  <si>
    <t>1214.000</t>
  </si>
  <si>
    <t>930.200</t>
  </si>
  <si>
    <t>Владимир г, Ленина пр-кт, 69</t>
  </si>
  <si>
    <t>699.300</t>
  </si>
  <si>
    <t>Владимир г, Ленина пр-кт, 7</t>
  </si>
  <si>
    <t>759.200</t>
  </si>
  <si>
    <t>Владимир г, Ленина пр-кт, 71а</t>
  </si>
  <si>
    <t>Владимир г, Ленина пр-кт, 71б</t>
  </si>
  <si>
    <t>745.300</t>
  </si>
  <si>
    <t>Владимир г, Лермонтова ул, 13/2</t>
  </si>
  <si>
    <t>1015.000</t>
  </si>
  <si>
    <t>Владимир г, Лермонтова ул, 17/9</t>
  </si>
  <si>
    <t>Владимир г, Лермонтова ул, 19</t>
  </si>
  <si>
    <t>520.500</t>
  </si>
  <si>
    <t>Владимир г, Лермонтова ул, 21</t>
  </si>
  <si>
    <t>1010.400</t>
  </si>
  <si>
    <t>Владимир г, Лермонтова ул, 21б</t>
  </si>
  <si>
    <t>2136.700</t>
  </si>
  <si>
    <t>Владимир г, Лермонтова ул, 22</t>
  </si>
  <si>
    <t>Владимир г, Лермонтова ул, 26б</t>
  </si>
  <si>
    <t>Владимир г, Лермонтова ул, 26в</t>
  </si>
  <si>
    <t>Владимир г, Лермонтова ул, 28а</t>
  </si>
  <si>
    <t>402.600</t>
  </si>
  <si>
    <t>Владимир г, Лермонтова ул, 28б</t>
  </si>
  <si>
    <t>307.400</t>
  </si>
  <si>
    <t>Владимир г, Лермонтова ул, 28в</t>
  </si>
  <si>
    <t>Владимир г, Лермонтова ул, 28г</t>
  </si>
  <si>
    <t>Владимир г, Лермонтова ул, 30</t>
  </si>
  <si>
    <t>Владимир г, Лермонтова ул, 30а</t>
  </si>
  <si>
    <t>Владимир г, Лермонтова ул, 30б</t>
  </si>
  <si>
    <t>482.800</t>
  </si>
  <si>
    <t>Владимир г, Лермонтова ул, 30в</t>
  </si>
  <si>
    <t>622.900</t>
  </si>
  <si>
    <t>Владимир г, Лермонтова ул, 30г</t>
  </si>
  <si>
    <t>696.500</t>
  </si>
  <si>
    <t>642.900</t>
  </si>
  <si>
    <t>Владимир г, Лермонтова ул, 34</t>
  </si>
  <si>
    <t>453.000</t>
  </si>
  <si>
    <t>Владимир г, Лермонтова ул, 36</t>
  </si>
  <si>
    <t>429.300</t>
  </si>
  <si>
    <t>685.200</t>
  </si>
  <si>
    <t>Владимир г, Лермонтова ул, 37</t>
  </si>
  <si>
    <t>Владимир г, Лермонтова ул, 38</t>
  </si>
  <si>
    <t>677.100</t>
  </si>
  <si>
    <t>1458.500</t>
  </si>
  <si>
    <t>Владимир г, Лермонтова ул, 40</t>
  </si>
  <si>
    <t>537.600</t>
  </si>
  <si>
    <t>Владимир г, Лермонтова ул, 42</t>
  </si>
  <si>
    <t>554.700</t>
  </si>
  <si>
    <t>Владимир г, Лермонтова ул, 43</t>
  </si>
  <si>
    <t>807.200</t>
  </si>
  <si>
    <t>Владимир г, Лермонтова ул, 44</t>
  </si>
  <si>
    <t>466.000</t>
  </si>
  <si>
    <t>656.200</t>
  </si>
  <si>
    <t>Владимир г, Лермонтова ул, 45</t>
  </si>
  <si>
    <t>752.800</t>
  </si>
  <si>
    <t>563.300</t>
  </si>
  <si>
    <t>Владимир г, Лесной мкр, Лесная ул, 1</t>
  </si>
  <si>
    <t>Владимир г, Лесной мкр, Лесная ул, 10</t>
  </si>
  <si>
    <t>1229.400</t>
  </si>
  <si>
    <t>Владимир г, Лесной мкр, Лесная ул, 11</t>
  </si>
  <si>
    <t>Владимир г, Лесной мкр, Лесная ул, 12</t>
  </si>
  <si>
    <t>1236.900</t>
  </si>
  <si>
    <t>Владимир г, Лесной мкр, Лесная ул, 13</t>
  </si>
  <si>
    <t>Владимир г, Лесной мкр, Лесная ул, 14</t>
  </si>
  <si>
    <t>1434.900</t>
  </si>
  <si>
    <t>Владимир г, Лесной мкр, Лесная ул, 2</t>
  </si>
  <si>
    <t>825.300</t>
  </si>
  <si>
    <t>Владимир г, Лесной мкр, Лесная ул, 3</t>
  </si>
  <si>
    <t>826.700</t>
  </si>
  <si>
    <t>Владимир г, Лесной мкр, Лесная ул, 4</t>
  </si>
  <si>
    <t>799.200</t>
  </si>
  <si>
    <t>Владимир г, Лесной мкр, Лесная ул, 5</t>
  </si>
  <si>
    <t>1212.400</t>
  </si>
  <si>
    <t>820.300</t>
  </si>
  <si>
    <t>Владимир г, Лесной мкр, Лесная ул, 7</t>
  </si>
  <si>
    <t>Владимир г, Лесной мкр, Лесная ул, 8</t>
  </si>
  <si>
    <t>833.400</t>
  </si>
  <si>
    <t>Владимир г, Лесной мкр, Лесная ул, 9</t>
  </si>
  <si>
    <t>1298.600</t>
  </si>
  <si>
    <t>Владимир г, Летне-Перевозинская ул, 20</t>
  </si>
  <si>
    <t>480.400</t>
  </si>
  <si>
    <t>Владимир г, Ломоносова ул, 1</t>
  </si>
  <si>
    <t>759.500</t>
  </si>
  <si>
    <t>Владимир г, Ломоносова ул, 10А</t>
  </si>
  <si>
    <t>513.700</t>
  </si>
  <si>
    <t>1225.200</t>
  </si>
  <si>
    <t>Владимир г, Луговая ул, 4</t>
  </si>
  <si>
    <t>Владимир г, Луначарского ул, 18</t>
  </si>
  <si>
    <t>1870</t>
  </si>
  <si>
    <t>271.100</t>
  </si>
  <si>
    <t>Владимир г, Луначарского ул, 19</t>
  </si>
  <si>
    <t>723.400</t>
  </si>
  <si>
    <t>Владимир г, Луначарского ул, 23</t>
  </si>
  <si>
    <t>Владимир г, Луначарского ул, 24</t>
  </si>
  <si>
    <t>668.400</t>
  </si>
  <si>
    <t>Владимир г, Луначарского ул, 25</t>
  </si>
  <si>
    <t>1583.400</t>
  </si>
  <si>
    <t>Владимир г, Луначарского ул, 27</t>
  </si>
  <si>
    <t>1494.700</t>
  </si>
  <si>
    <t>Владимир г, Луначарского ул, 28</t>
  </si>
  <si>
    <t>638.100</t>
  </si>
  <si>
    <t>903.300</t>
  </si>
  <si>
    <t>Владимир г, Луначарского ул, 28А</t>
  </si>
  <si>
    <t>1011.800</t>
  </si>
  <si>
    <t>Владимир г, Луначарского ул, 29</t>
  </si>
  <si>
    <t>440.200</t>
  </si>
  <si>
    <t>Владимир г, Луначарского ул, 31</t>
  </si>
  <si>
    <t>Владимир г, Луначарского ул, 31А</t>
  </si>
  <si>
    <t>450.600</t>
  </si>
  <si>
    <t>Владимир г, Луначарского ул, 33</t>
  </si>
  <si>
    <t>664.700</t>
  </si>
  <si>
    <t>1149.100</t>
  </si>
  <si>
    <t>Владимир г, Луначарского ул, 37</t>
  </si>
  <si>
    <t>Владимир г, Луначарского ул, 37А</t>
  </si>
  <si>
    <t>Владимир г, Луначарского ул, 37Б</t>
  </si>
  <si>
    <t>Владимир г, Луначарского ул, 39</t>
  </si>
  <si>
    <t>Владимир г, Луначарского ул, 41</t>
  </si>
  <si>
    <t>469.900</t>
  </si>
  <si>
    <t>Владимир г, Луначарского ул, 43</t>
  </si>
  <si>
    <t>466.200</t>
  </si>
  <si>
    <t>568.900</t>
  </si>
  <si>
    <t>Владимир г, Малые Ременники ул, 11</t>
  </si>
  <si>
    <t>Владимир г, Малые Ременники ул, 9</t>
  </si>
  <si>
    <t>Владимир г, Мира ул, 15</t>
  </si>
  <si>
    <t>3272.300</t>
  </si>
  <si>
    <t>Владимир г, Мира ул, 15А</t>
  </si>
  <si>
    <t>Владимир г, Мира ул, 15Б</t>
  </si>
  <si>
    <t>Владимир г, Мира ул, 17</t>
  </si>
  <si>
    <t>1279.000</t>
  </si>
  <si>
    <t>Владимир г, Мира ул, 19</t>
  </si>
  <si>
    <t>1219.200</t>
  </si>
  <si>
    <t>Владимир г, Мира ул, 2</t>
  </si>
  <si>
    <t>Владимир г, Мира ул, 21</t>
  </si>
  <si>
    <t>1096.300</t>
  </si>
  <si>
    <t>Владимир г, Мира ул, 22</t>
  </si>
  <si>
    <t>5672.000</t>
  </si>
  <si>
    <t>Владимир г, Мира ул, 22А</t>
  </si>
  <si>
    <t>Владимир г, Мира ул, 23</t>
  </si>
  <si>
    <t>Владимир г, Мира ул, 26</t>
  </si>
  <si>
    <t>Владимир г, Мира ул, 27</t>
  </si>
  <si>
    <t>Владимир г, Мира ул, 28</t>
  </si>
  <si>
    <t>585.800</t>
  </si>
  <si>
    <t>Владимир г, Мира ул, 2В</t>
  </si>
  <si>
    <t>Владимир г, Мира ул, 2Г</t>
  </si>
  <si>
    <t>Владимир г, Мира ул, 2Д</t>
  </si>
  <si>
    <t>Владимир г, Мира ул, 32</t>
  </si>
  <si>
    <t>1168.500</t>
  </si>
  <si>
    <t>182.000</t>
  </si>
  <si>
    <t>629.800</t>
  </si>
  <si>
    <t>Владимир г, Мира ул, 34А</t>
  </si>
  <si>
    <t>1764.200</t>
  </si>
  <si>
    <t>Владимир г, Мира ул, 37</t>
  </si>
  <si>
    <t>Владимир г, Мира ул, 37А</t>
  </si>
  <si>
    <t>472.700</t>
  </si>
  <si>
    <t>Владимир г, Мира ул, 39</t>
  </si>
  <si>
    <t>Владимир г, Мира ул, 4</t>
  </si>
  <si>
    <t>2062.600</t>
  </si>
  <si>
    <t>Владимир г, Мира ул, 40</t>
  </si>
  <si>
    <t>721.400</t>
  </si>
  <si>
    <t>Владимир г, Мира ул, 41</t>
  </si>
  <si>
    <t>918.300</t>
  </si>
  <si>
    <t>Владимир г, Мира ул, 41а</t>
  </si>
  <si>
    <t>585.980</t>
  </si>
  <si>
    <t>328.500</t>
  </si>
  <si>
    <t>Владимир г, Мира ул, 44/9</t>
  </si>
  <si>
    <t>Владимир г, Мира ул, 45</t>
  </si>
  <si>
    <t>Владимир г, Мира ул, 46/12</t>
  </si>
  <si>
    <t>955.900</t>
  </si>
  <si>
    <t>Владимир г, Мира ул, 47</t>
  </si>
  <si>
    <t>Владимир г, Мира ул, 49</t>
  </si>
  <si>
    <t>Владимир г, Мира ул, 4А</t>
  </si>
  <si>
    <t>Владимир г, Мира ул, 4Б</t>
  </si>
  <si>
    <t>23488.000</t>
  </si>
  <si>
    <t>Владимир г, Мира ул, 4В</t>
  </si>
  <si>
    <t>Владимир г, Мира ул, 51</t>
  </si>
  <si>
    <t>920.900</t>
  </si>
  <si>
    <t>Владимир г, Мира ул, 6</t>
  </si>
  <si>
    <t>Владимир г, Мира ул, 6Б</t>
  </si>
  <si>
    <t>Владимир г, Мира ул, 70</t>
  </si>
  <si>
    <t>1060.200</t>
  </si>
  <si>
    <t>Владимир г, Мира ул, 72</t>
  </si>
  <si>
    <t>Владимир г, Мира ул, 74</t>
  </si>
  <si>
    <t>7644.500</t>
  </si>
  <si>
    <t>Владимир г, Мира ул, 76</t>
  </si>
  <si>
    <t>755.300</t>
  </si>
  <si>
    <t>Владимир г, Мира ул, 78/23</t>
  </si>
  <si>
    <t>1046.200</t>
  </si>
  <si>
    <t>Владимир г, Мира ул, 80/24</t>
  </si>
  <si>
    <t>Владимир г, Мира ул, 82</t>
  </si>
  <si>
    <t>946.400</t>
  </si>
  <si>
    <t>435.700</t>
  </si>
  <si>
    <t>Владимир г, Мира ул, 86/11</t>
  </si>
  <si>
    <t>1022.000</t>
  </si>
  <si>
    <t>751.250</t>
  </si>
  <si>
    <t>Владимир г, Мира ул, 9</t>
  </si>
  <si>
    <t>10733.000</t>
  </si>
  <si>
    <t>Владимир г, Мира ул, 90</t>
  </si>
  <si>
    <t>906.900</t>
  </si>
  <si>
    <t>Владимир г, Мира ул, 92</t>
  </si>
  <si>
    <t>909.100</t>
  </si>
  <si>
    <t>Владимир г, Мира ул, 94</t>
  </si>
  <si>
    <t>1029.600</t>
  </si>
  <si>
    <t>Владимир г, Мира ул, 9в</t>
  </si>
  <si>
    <t>Владимир г, Михайловская ул, 12</t>
  </si>
  <si>
    <t>Владимир г, Михайловская ул, 14</t>
  </si>
  <si>
    <t>Владимир г, Михайловская ул, 16</t>
  </si>
  <si>
    <t>Владимир г, Михайловская ул, 18</t>
  </si>
  <si>
    <t>504.100</t>
  </si>
  <si>
    <t>Владимир г, Михайловская ул, 20</t>
  </si>
  <si>
    <t>1093.000</t>
  </si>
  <si>
    <t>Владимир г, Михайловская ул, 24А</t>
  </si>
  <si>
    <t>Владимир г, Михайловская ул, 28</t>
  </si>
  <si>
    <t>928.500</t>
  </si>
  <si>
    <t>Владимир г, Михайловская ул, 28А</t>
  </si>
  <si>
    <t>Владимир г, Михайловская ул, 30</t>
  </si>
  <si>
    <t>Владимир г, Михайловская ул, 32</t>
  </si>
  <si>
    <t>Владимир г, Михайловская ул, 34</t>
  </si>
  <si>
    <t>Владимир г, Михайловская ул, 36</t>
  </si>
  <si>
    <t>Владимир г, Михайловская ул, 4</t>
  </si>
  <si>
    <t>Владимир г, Михайловская ул, 53</t>
  </si>
  <si>
    <t>2225.200</t>
  </si>
  <si>
    <t>Владимир г, Михайловская ул, 55</t>
  </si>
  <si>
    <t>Владимир г, Михайловская ул, 57</t>
  </si>
  <si>
    <t>Владимир г, Михайловская ул, 59</t>
  </si>
  <si>
    <t>Владимир г, Михайловская ул, 6</t>
  </si>
  <si>
    <t>1296.000</t>
  </si>
  <si>
    <t>Владимир г, Михайловская ул, 8</t>
  </si>
  <si>
    <t>Владимир г, Михайловская ул, 8А</t>
  </si>
  <si>
    <t>1549.600</t>
  </si>
  <si>
    <t>Владимир г, Модорова ул, 3</t>
  </si>
  <si>
    <t>633.100</t>
  </si>
  <si>
    <t>Владимир г, Модорова ул, 4</t>
  </si>
  <si>
    <t>576.200</t>
  </si>
  <si>
    <t>Владимир г, Модорова ул, 5</t>
  </si>
  <si>
    <t>Владимир г, Модорова ул, 6</t>
  </si>
  <si>
    <t>Владимир г, Модорова ул, 8</t>
  </si>
  <si>
    <t>1206.000</t>
  </si>
  <si>
    <t>Владимир г, Молодежная ул, 1</t>
  </si>
  <si>
    <t>Владимир г, Молодежная ул, 10</t>
  </si>
  <si>
    <t>Владимир г, Молодежная ул, 2</t>
  </si>
  <si>
    <t>510.100</t>
  </si>
  <si>
    <t>Владимир г, Молодежная ул, 3</t>
  </si>
  <si>
    <t>1328.000</t>
  </si>
  <si>
    <t>Владимир г, Молодежная ул, 4</t>
  </si>
  <si>
    <t>212.000</t>
  </si>
  <si>
    <t>872.800</t>
  </si>
  <si>
    <t>Владимир г, Молодежная ул, 5</t>
  </si>
  <si>
    <t>Владимир г, МОПРа ул, 12</t>
  </si>
  <si>
    <t>Владимир г, МОПРа ул, 12А</t>
  </si>
  <si>
    <t>459.600</t>
  </si>
  <si>
    <t>918.900</t>
  </si>
  <si>
    <t>Владимир г, МОПРа ул, 14А</t>
  </si>
  <si>
    <t>1539.800</t>
  </si>
  <si>
    <t>Владимир г, Московское ш, 1</t>
  </si>
  <si>
    <t>385.000</t>
  </si>
  <si>
    <t>200.670</t>
  </si>
  <si>
    <t>Владимир г, Московское ш, 1б</t>
  </si>
  <si>
    <t>886.600</t>
  </si>
  <si>
    <t>Владимир г, Московское ш, 3</t>
  </si>
  <si>
    <t>Владимир г, Мостострой мкр, Школьная ул, 1</t>
  </si>
  <si>
    <t>787.400</t>
  </si>
  <si>
    <t>Владимир г, Мостострой мкр, Школьная ул, 10</t>
  </si>
  <si>
    <t>Владимир г, Мостострой мкр, Школьная ул, 12</t>
  </si>
  <si>
    <t>Владимир г, Мостострой мкр, Школьная ул, 14</t>
  </si>
  <si>
    <t>549.200</t>
  </si>
  <si>
    <t>Владимир г, Мостострой мкр, Школьная ул, 16</t>
  </si>
  <si>
    <t>Владимир г, Мостострой мкр, Школьная ул, 3</t>
  </si>
  <si>
    <t>514.200</t>
  </si>
  <si>
    <t>Владимир г, Мостострой мкр, Школьная ул, 4</t>
  </si>
  <si>
    <t>423.000</t>
  </si>
  <si>
    <t>Владимир г, Музейная ул, 13</t>
  </si>
  <si>
    <t>427.600</t>
  </si>
  <si>
    <t>6465.700</t>
  </si>
  <si>
    <t>Владимир г, Народная ул, 1А</t>
  </si>
  <si>
    <t>215.000</t>
  </si>
  <si>
    <t>321.800</t>
  </si>
  <si>
    <t>Владимир г, Народная ул, 8</t>
  </si>
  <si>
    <t>1078.900</t>
  </si>
  <si>
    <t>Владимир г, Нижняя Дуброва ул, 1</t>
  </si>
  <si>
    <t>Владимир г, Нижняя Дуброва ул, 11</t>
  </si>
  <si>
    <t>Владимир г, Нижняя Дуброва ул, 11а</t>
  </si>
  <si>
    <t>Владимир г, Нижняя Дуброва ул, 13а</t>
  </si>
  <si>
    <t>Владимир г, Нижняя Дуброва ул, 13б</t>
  </si>
  <si>
    <t>Владимир г, Нижняя Дуброва ул, 15</t>
  </si>
  <si>
    <t>1536.900</t>
  </si>
  <si>
    <t>Владимир г, Нижняя Дуброва ул, 17</t>
  </si>
  <si>
    <t>Владимир г, Нижняя Дуброва ул, 17а</t>
  </si>
  <si>
    <t>Владимир г, Нижняя Дуброва ул, 19</t>
  </si>
  <si>
    <t>Владимир г, Нижняя Дуброва ул, 19А</t>
  </si>
  <si>
    <t>1325.100</t>
  </si>
  <si>
    <t>Владимир г, Нижняя Дуброва ул, 20</t>
  </si>
  <si>
    <t>Владимир г, Нижняя Дуброва ул, 21</t>
  </si>
  <si>
    <t>1786.300</t>
  </si>
  <si>
    <t>Владимир г, Нижняя Дуброва ул, 21А</t>
  </si>
  <si>
    <t>Владимир г, Нижняя Дуброва ул, 22</t>
  </si>
  <si>
    <t>1461.000</t>
  </si>
  <si>
    <t>Владимир г, Нижняя Дуброва ул, 23</t>
  </si>
  <si>
    <t>922.000</t>
  </si>
  <si>
    <t>Владимир г, Нижняя Дуброва ул, 24</t>
  </si>
  <si>
    <t>2561.900</t>
  </si>
  <si>
    <t>Владимир г, Нижняя Дуброва ул, 26</t>
  </si>
  <si>
    <t>Владимир г, Нижняя Дуброва ул, 27</t>
  </si>
  <si>
    <t>611.000</t>
  </si>
  <si>
    <t>604.900</t>
  </si>
  <si>
    <t>Владимир г, Нижняя Дуброва ул, 28</t>
  </si>
  <si>
    <t>Владимир г, Нижняя Дуброва ул, 29</t>
  </si>
  <si>
    <t>1238.000</t>
  </si>
  <si>
    <t>Владимир г, Нижняя Дуброва ул, 3</t>
  </si>
  <si>
    <t>Владимир г, Нижняя Дуброва ул, 30</t>
  </si>
  <si>
    <t>734.000</t>
  </si>
  <si>
    <t>622.600</t>
  </si>
  <si>
    <t>Владимир г, Нижняя Дуброва ул, 31</t>
  </si>
  <si>
    <t>1232.900</t>
  </si>
  <si>
    <t>Владимир г, Нижняя Дуброва ул, 32</t>
  </si>
  <si>
    <t>910.500</t>
  </si>
  <si>
    <t>1532.200</t>
  </si>
  <si>
    <t>Владимир г, Нижняя Дуброва ул, 33</t>
  </si>
  <si>
    <t>Владимир г, Нижняя Дуброва ул, 34</t>
  </si>
  <si>
    <t>3624.500</t>
  </si>
  <si>
    <t>Владимир г, Нижняя Дуброва ул, 35</t>
  </si>
  <si>
    <t>Владимир г, Нижняя Дуброва ул, 37</t>
  </si>
  <si>
    <t>660.400</t>
  </si>
  <si>
    <t>Владимир г, Нижняя Дуброва ул, 37А</t>
  </si>
  <si>
    <t>5896.000</t>
  </si>
  <si>
    <t>509.600</t>
  </si>
  <si>
    <t>Владимир г, Нижняя Дуброва ул, 39</t>
  </si>
  <si>
    <t>628.400</t>
  </si>
  <si>
    <t>Владимир г, Нижняя Дуброва ул, 40</t>
  </si>
  <si>
    <t>Владимир г, Нижняя Дуброва ул, 42</t>
  </si>
  <si>
    <t>1567.600</t>
  </si>
  <si>
    <t>Владимир г, Нижняя Дуброва ул, 46</t>
  </si>
  <si>
    <t>910.900</t>
  </si>
  <si>
    <t>Владимир г, Нижняя Дуброва ул, 46А</t>
  </si>
  <si>
    <t>Владимир г, Нижняя Дуброва ул, 46Б</t>
  </si>
  <si>
    <t>3138.000</t>
  </si>
  <si>
    <t>Владимир г, Нижняя Дуброва ул, 47 корп. 1</t>
  </si>
  <si>
    <t>2265.280</t>
  </si>
  <si>
    <t>Владимир г, Нижняя Дуброва ул, 47 корп. 3</t>
  </si>
  <si>
    <t>11440.400</t>
  </si>
  <si>
    <t>Владимир г, Нижняя Дуброва ул, 48</t>
  </si>
  <si>
    <t>Владимир г, Нижняя Дуброва ул, 48а</t>
  </si>
  <si>
    <t>Владимир г, Нижняя Дуброва ул, 48б</t>
  </si>
  <si>
    <t>595.850</t>
  </si>
  <si>
    <t>Владимир г, Нижняя Дуброва ул, 5</t>
  </si>
  <si>
    <t>786.700</t>
  </si>
  <si>
    <t>Владимир г, Нижняя Дуброва ул, 50 корп. 1</t>
  </si>
  <si>
    <t>883.500</t>
  </si>
  <si>
    <t>Владимир г, Нижняя Дуброва ул, 50 корп. 2</t>
  </si>
  <si>
    <t>37135.000</t>
  </si>
  <si>
    <t>Владимир г, Нижняя Дуброва ул, 52 корп. 1</t>
  </si>
  <si>
    <t>Владимир г, Нижняя Дуброва ул, 52 корп. 2</t>
  </si>
  <si>
    <t>Владимир г, Нижняя Дуброва ул, 54 корп. 3</t>
  </si>
  <si>
    <t>Владимир г, Нижняя Дуброва ул, 7</t>
  </si>
  <si>
    <t>2169.400</t>
  </si>
  <si>
    <t>Владимир г, Нижняя Дуброва ул, 9</t>
  </si>
  <si>
    <t>Владимир г, Никитина ул, 1/52</t>
  </si>
  <si>
    <t>236.800</t>
  </si>
  <si>
    <t>Владимир г, Никитина ул, 2</t>
  </si>
  <si>
    <t>Владимир г, Никитина ул, 2А</t>
  </si>
  <si>
    <t>Владимир г, Никитина ул, 3</t>
  </si>
  <si>
    <t>324.500</t>
  </si>
  <si>
    <t>Владимир г, Никитина ул, 4</t>
  </si>
  <si>
    <t>934.900</t>
  </si>
  <si>
    <t>Владимир г, Никитина ул, 4А</t>
  </si>
  <si>
    <t>1976.800</t>
  </si>
  <si>
    <t>Владимир г, Никитина ул, 5</t>
  </si>
  <si>
    <t>386.750</t>
  </si>
  <si>
    <t>Владимир г, Никитина ул, 6</t>
  </si>
  <si>
    <t>Владимир г, Никитина ул, 7</t>
  </si>
  <si>
    <t>788.000</t>
  </si>
  <si>
    <t>1286.000</t>
  </si>
  <si>
    <t>Владимир г, Никитская ул, 10</t>
  </si>
  <si>
    <t>432.100</t>
  </si>
  <si>
    <t>333.600</t>
  </si>
  <si>
    <t>326.300</t>
  </si>
  <si>
    <t>Владимир г, Никитская ул, 19А</t>
  </si>
  <si>
    <t>Владимир г, Никитская ул, 23</t>
  </si>
  <si>
    <t>727.000</t>
  </si>
  <si>
    <t>1352.400</t>
  </si>
  <si>
    <t>1246.900</t>
  </si>
  <si>
    <t>Владимир г, Никитская ул, 25</t>
  </si>
  <si>
    <t>Владимир г, Николая Островского ул, 62</t>
  </si>
  <si>
    <t>Владимир г, Николая Островского ул, 64</t>
  </si>
  <si>
    <t>529.300</t>
  </si>
  <si>
    <t>Владимир г, Николая Островского ул, 66</t>
  </si>
  <si>
    <t>Владимир г, Николо-Галейская ул, 1</t>
  </si>
  <si>
    <t>Владимир г, Новгородская ул, 19А</t>
  </si>
  <si>
    <t>Владимир г, Новгородская ул, 2</t>
  </si>
  <si>
    <t>Владимир г, Новгородская ул, 35А</t>
  </si>
  <si>
    <t>Владимир г, Новгородская ул, 36</t>
  </si>
  <si>
    <t>19701.030</t>
  </si>
  <si>
    <t>Владимир г, Новгородская ул, 37 корп. 1</t>
  </si>
  <si>
    <t>Владимир г, Новгородская ул, 37 корп. 2</t>
  </si>
  <si>
    <t>Владимир г, Новгородская ул, 37А</t>
  </si>
  <si>
    <t>Владимир г, Новгородская ул, 37Б</t>
  </si>
  <si>
    <t>Владимир г, Новгородская ул, 39 корп. 1</t>
  </si>
  <si>
    <t>Владимир г, Новгородская ул, 39 корп. 2</t>
  </si>
  <si>
    <t>1131.000</t>
  </si>
  <si>
    <t>Владимир г, Новгородская ул, 4</t>
  </si>
  <si>
    <t>570.370</t>
  </si>
  <si>
    <t>Владимир г, Новгородская ул, 6</t>
  </si>
  <si>
    <t>Владимир г, Новгородская ул, 8</t>
  </si>
  <si>
    <t>6000.000</t>
  </si>
  <si>
    <t>Владимир г, Ново-Гончарная ул, 24</t>
  </si>
  <si>
    <t>833.500</t>
  </si>
  <si>
    <t>Владимир г, Ново-Ямская ул, 10</t>
  </si>
  <si>
    <t>326.200</t>
  </si>
  <si>
    <t>Владимир г, Ново-Ямская ул, 12</t>
  </si>
  <si>
    <t>671.460</t>
  </si>
  <si>
    <t>Владимир г, Ново-Ямская ул, 16</t>
  </si>
  <si>
    <t>395.700</t>
  </si>
  <si>
    <t>Владимир г, Ново-Ямская ул, 17</t>
  </si>
  <si>
    <t>Владимир г, Ново-Ямская ул, 17А</t>
  </si>
  <si>
    <t>Владимир г, Ново-Ямская ул, 19</t>
  </si>
  <si>
    <t>Владимир г, Ново-Ямская ул, 2</t>
  </si>
  <si>
    <t>Владимир г, Ново-Ямская ул, 21</t>
  </si>
  <si>
    <t>Владимир г, Ново-Ямская ул, 21А</t>
  </si>
  <si>
    <t>Владимир г, Ново-Ямская ул, 23</t>
  </si>
  <si>
    <t>Владимир г, Ново-Ямская ул, 23А</t>
  </si>
  <si>
    <t>632.300</t>
  </si>
  <si>
    <t>Владимир г, Ново-Ямская ул, 27</t>
  </si>
  <si>
    <t>Владимир г, Ново-Ямская ул, 28</t>
  </si>
  <si>
    <t>461.700</t>
  </si>
  <si>
    <t>3139.400</t>
  </si>
  <si>
    <t>392.400</t>
  </si>
  <si>
    <t>Владимир г, Ново-Ямская ул, 29</t>
  </si>
  <si>
    <t>1141.000</t>
  </si>
  <si>
    <t>1266.200</t>
  </si>
  <si>
    <t>Владимир г, Ново-Ямская ул, 29А</t>
  </si>
  <si>
    <t>1071.900</t>
  </si>
  <si>
    <t>Владимир г, Ново-Ямская ул, 2А</t>
  </si>
  <si>
    <t>1254.000</t>
  </si>
  <si>
    <t>Владимир г, Ново-Ямская ул, 3</t>
  </si>
  <si>
    <t>Владимир г, Ново-Ямская ул, 30</t>
  </si>
  <si>
    <t>483.600</t>
  </si>
  <si>
    <t>584.100</t>
  </si>
  <si>
    <t>Владимир г, Ново-Ямская ул, 31</t>
  </si>
  <si>
    <t>600.100</t>
  </si>
  <si>
    <t>618.400</t>
  </si>
  <si>
    <t>Владимир г, Ново-Ямская ул, 31А</t>
  </si>
  <si>
    <t>1159.900</t>
  </si>
  <si>
    <t>Владимир г, Ново-Ямская ул, 32</t>
  </si>
  <si>
    <t>395.800</t>
  </si>
  <si>
    <t>Владимир г, Ново-Ямская ул, 4</t>
  </si>
  <si>
    <t>Владимир г, Ново-Ямская ул, 44</t>
  </si>
  <si>
    <t>Владимир г, Ново-Ямская ул, 70</t>
  </si>
  <si>
    <t>815.400</t>
  </si>
  <si>
    <t>579.100</t>
  </si>
  <si>
    <t>Владимир г, Ново-Ямская ул, 79</t>
  </si>
  <si>
    <t>Владимир г, Ново-Ямская ул, 8</t>
  </si>
  <si>
    <t>463.700</t>
  </si>
  <si>
    <t>Владимир г, Ново-Ямская ул, 9</t>
  </si>
  <si>
    <t>Владимир г, Ново-Ямской пер, 2</t>
  </si>
  <si>
    <t>454.000</t>
  </si>
  <si>
    <t>1572.200</t>
  </si>
  <si>
    <t>Владимир г, Ново-Ямской пер, 4б</t>
  </si>
  <si>
    <t>Владимир г, Ново-Ямской пер, 6</t>
  </si>
  <si>
    <t>Владимир г, Ново-Ямской пер, 6а</t>
  </si>
  <si>
    <t>Владимир г, Ново-Ямской пер, 6б</t>
  </si>
  <si>
    <t>272.400</t>
  </si>
  <si>
    <t>Владимир г, Ново-Ямской пер, 8</t>
  </si>
  <si>
    <t>Владимир г, Октябрьский военный городок, 21</t>
  </si>
  <si>
    <t>933.600</t>
  </si>
  <si>
    <t>Владимир г, Октябрьский военный городок, 22</t>
  </si>
  <si>
    <t>977.000</t>
  </si>
  <si>
    <t>815.500</t>
  </si>
  <si>
    <t>Владимир г, Октябрьский военный городок, 23</t>
  </si>
  <si>
    <t>918.200</t>
  </si>
  <si>
    <t>Владимир г, Октябрьский военный городок, 25</t>
  </si>
  <si>
    <t>Владимир г, Октябрьский военный городок, 7</t>
  </si>
  <si>
    <t>Владимир г, Октябрьский военный городок, 7а</t>
  </si>
  <si>
    <t>613.300</t>
  </si>
  <si>
    <t>Владимир г, Октябрьский пр-кт, 12</t>
  </si>
  <si>
    <t>1229.300</t>
  </si>
  <si>
    <t>Владимир г, Октябрьский пр-кт, 16</t>
  </si>
  <si>
    <t>1811.000</t>
  </si>
  <si>
    <t>Владимир г, Октябрьский пр-кт, 25</t>
  </si>
  <si>
    <t>Владимир г, Октябрьский пр-кт, 27</t>
  </si>
  <si>
    <t>Владимир г, Октябрьский пр-кт, 36</t>
  </si>
  <si>
    <t>4703.000</t>
  </si>
  <si>
    <t>Владимир г, Октябрьский пр-кт, 4</t>
  </si>
  <si>
    <t>849.100</t>
  </si>
  <si>
    <t>Владимир г, Октябрьский пр-кт, 41</t>
  </si>
  <si>
    <t>799.900</t>
  </si>
  <si>
    <t>Владимир г, Октябрьский пр-кт, 42</t>
  </si>
  <si>
    <t>2527.500</t>
  </si>
  <si>
    <t>Владимир г, Октябрьский пр-кт, 43А</t>
  </si>
  <si>
    <t>Владимир г, Октябрьский пр-кт, 44</t>
  </si>
  <si>
    <t>950.500</t>
  </si>
  <si>
    <t>448.900</t>
  </si>
  <si>
    <t>Владимир г, Октябрьский пр-кт, 45Б</t>
  </si>
  <si>
    <t>928.100</t>
  </si>
  <si>
    <t>Владимир г, Октябрьский пр-кт, 46</t>
  </si>
  <si>
    <t>460.200</t>
  </si>
  <si>
    <t>Владимир г, Оргтруд мкр, 9 Октября ул, 28</t>
  </si>
  <si>
    <t>416.700</t>
  </si>
  <si>
    <t>Владимир г, Оргтруд мкр, Молодежная ул, 11</t>
  </si>
  <si>
    <t>Владимир г, Оргтруд мкр, Молодежная ул, 12</t>
  </si>
  <si>
    <t>578.500</t>
  </si>
  <si>
    <t>433.600</t>
  </si>
  <si>
    <t>Владимир г, Оргтруд мкр, Молодежная ул, 14</t>
  </si>
  <si>
    <t>827.100</t>
  </si>
  <si>
    <t>939.200</t>
  </si>
  <si>
    <t>592.100</t>
  </si>
  <si>
    <t>827.800</t>
  </si>
  <si>
    <t>435.300</t>
  </si>
  <si>
    <t>646.700</t>
  </si>
  <si>
    <t>Владимир г, Оргтруд мкр, Молодежная ул, 16</t>
  </si>
  <si>
    <t>561.300</t>
  </si>
  <si>
    <t>Владимир г, Оргтруд мкр, Молодежная ул, 17</t>
  </si>
  <si>
    <t>1508.000</t>
  </si>
  <si>
    <t>Владимир г, Оргтруд мкр, Молодежная ул, 18</t>
  </si>
  <si>
    <t>Владимир г, Оргтруд мкр, Молодежная ул, 19</t>
  </si>
  <si>
    <t>1073.100</t>
  </si>
  <si>
    <t>569.000</t>
  </si>
  <si>
    <t>618.800</t>
  </si>
  <si>
    <t>Владимир г, Оргтруд мкр, Октябрьская ул, 10</t>
  </si>
  <si>
    <t>654.270</t>
  </si>
  <si>
    <t>Владимир г, Оргтруд мкр, Октябрьская ул, 16</t>
  </si>
  <si>
    <t>1018.500</t>
  </si>
  <si>
    <t>Владимир г, Оргтруд мкр, Октябрьская ул, 18</t>
  </si>
  <si>
    <t>691.730</t>
  </si>
  <si>
    <t>Владимир г, Оргтруд мкр, Октябрьская ул, 25</t>
  </si>
  <si>
    <t>801.660</t>
  </si>
  <si>
    <t>Владимир г, Оргтруд мкр, Октябрьская ул, 27</t>
  </si>
  <si>
    <t>1799.500</t>
  </si>
  <si>
    <t>Владимир г, Оргтруд мкр, Октябрьская ул, 4</t>
  </si>
  <si>
    <t>546.400</t>
  </si>
  <si>
    <t>1301.800</t>
  </si>
  <si>
    <t>Владимир г, Оргтруд мкр, Рабочая ул, 12</t>
  </si>
  <si>
    <t>Владимир г, Оргтруд мкр, Строителей ул, 2</t>
  </si>
  <si>
    <t>880.400</t>
  </si>
  <si>
    <t>Владимир г, Оргтруд мкр, Строителей ул, 3</t>
  </si>
  <si>
    <t>1090.900</t>
  </si>
  <si>
    <t>Владимир г, Оргтруд мкр, Строителей ул, 5</t>
  </si>
  <si>
    <t>Владимир г, Оргтруд мкр, Строителей ул, 6</t>
  </si>
  <si>
    <t>879.700</t>
  </si>
  <si>
    <t>2022.000</t>
  </si>
  <si>
    <t>3051.200</t>
  </si>
  <si>
    <t>800.100</t>
  </si>
  <si>
    <t>507.200</t>
  </si>
  <si>
    <t>784.600</t>
  </si>
  <si>
    <t>Владимир г, Осьмова ул, 4</t>
  </si>
  <si>
    <t>375.900</t>
  </si>
  <si>
    <t>571.200</t>
  </si>
  <si>
    <t>Владимир г, Офицерская ул, 1</t>
  </si>
  <si>
    <t>452.500</t>
  </si>
  <si>
    <t>Владимир г, Офицерская ул, 11А</t>
  </si>
  <si>
    <t>Владимир г, Офицерская ул, 16</t>
  </si>
  <si>
    <t>3025.000</t>
  </si>
  <si>
    <t>Владимир г, Офицерская ул, 1а корп. 1</t>
  </si>
  <si>
    <t>Владимир г, Офицерская ул, 1а корп. 2</t>
  </si>
  <si>
    <t>Владимир г, Офицерская ул, 1а корп. 3</t>
  </si>
  <si>
    <t>Владимир г, Офицерская ул, 3</t>
  </si>
  <si>
    <t>120.000</t>
  </si>
  <si>
    <t>576.800</t>
  </si>
  <si>
    <t>Владимир г, Офицерская ул, 8</t>
  </si>
  <si>
    <t>441.200</t>
  </si>
  <si>
    <t>Владимир г, Офицерская ул, 9А</t>
  </si>
  <si>
    <t>2618.800</t>
  </si>
  <si>
    <t>Владимир г, Офицерский проезд, 13</t>
  </si>
  <si>
    <t>Владимир г, Перекопский военный городок, 1</t>
  </si>
  <si>
    <t>491.500</t>
  </si>
  <si>
    <t>794.500</t>
  </si>
  <si>
    <t>Владимир г, Перекопский военный городок, 13</t>
  </si>
  <si>
    <t>Владимир г, Перекопский военный городок, 14</t>
  </si>
  <si>
    <t>674.200</t>
  </si>
  <si>
    <t>Владимир г, Перекопский военный городок, 17</t>
  </si>
  <si>
    <t>864.600</t>
  </si>
  <si>
    <t>Владимир г, Перекопский военный городок, 18</t>
  </si>
  <si>
    <t>2781.600</t>
  </si>
  <si>
    <t>Владимир г, Перекопский военный городок, 19</t>
  </si>
  <si>
    <t>846.800</t>
  </si>
  <si>
    <t>Владимир г, Перекопский военный городок, 2</t>
  </si>
  <si>
    <t>Владимир г, Перекопский военный городок, 20</t>
  </si>
  <si>
    <t>1665.000</t>
  </si>
  <si>
    <t>573.900</t>
  </si>
  <si>
    <t>Владимир г, Перекопский военный городок, 21</t>
  </si>
  <si>
    <t>Владимир г, Перекопский военный городок, 25</t>
  </si>
  <si>
    <t>Владимир г, Перекопский военный городок, 27</t>
  </si>
  <si>
    <t>Владимир г, Перекопский военный городок, 30</t>
  </si>
  <si>
    <t>1000.700</t>
  </si>
  <si>
    <t>Владимир г, Перекопский военный городок, 31</t>
  </si>
  <si>
    <t>1147.800</t>
  </si>
  <si>
    <t>Владимир г, Перекопский военный городок, 33</t>
  </si>
  <si>
    <t>1388.200</t>
  </si>
  <si>
    <t>Владимир г, Перекопский военный городок, 4</t>
  </si>
  <si>
    <t>926.900</t>
  </si>
  <si>
    <t>820.700</t>
  </si>
  <si>
    <t>Владимир г, Перекопский военный городок, 5</t>
  </si>
  <si>
    <t>928.300</t>
  </si>
  <si>
    <t>958.200</t>
  </si>
  <si>
    <t>730.200</t>
  </si>
  <si>
    <t>Владимир г, Перекопский военный городок, 7</t>
  </si>
  <si>
    <t>Владимир г, Перекопский военный городок, 8</t>
  </si>
  <si>
    <t>Владимир г, Пиганово мкр, Бородинская ул, 4 корп. 1</t>
  </si>
  <si>
    <t>2098.340</t>
  </si>
  <si>
    <t>Владимир г, Пиганово мкр, Бородинская ул, 4 корп. 10</t>
  </si>
  <si>
    <t>Владимир г, Пиганово мкр, Бородинская ул, 4 корп. 13</t>
  </si>
  <si>
    <t>Владимир г, Пиганово мкр, Бородинская ул, 4 корп. 2</t>
  </si>
  <si>
    <t>48892.000</t>
  </si>
  <si>
    <t>Владимир г, Пиганово мкр, Бородинская ул, 4 корп. 3</t>
  </si>
  <si>
    <t>Владимир г, Пиганово мкр, Бородинская ул, 4 корп. 4</t>
  </si>
  <si>
    <t>Владимир г, Пиганово мкр, Бородинская ул, 4 корп. 5</t>
  </si>
  <si>
    <t>Владимир г, Пиганово мкр, Бородинская ул, 4 корп. 6</t>
  </si>
  <si>
    <t>Владимир г, Пиганово мкр, Бородинская ул, 4 корп. 7</t>
  </si>
  <si>
    <t>Владимир г, Пиганово мкр, Бородинская ул, 4 корп. 8</t>
  </si>
  <si>
    <t>1258.400</t>
  </si>
  <si>
    <t>Владимир г, Пиганово мкр, Бородинская ул, 4 корп. 9</t>
  </si>
  <si>
    <t>Владимир г, Пиганово мкр, Центральная ул, 2</t>
  </si>
  <si>
    <t>Владимир г, Пиганово мкр, Центральная ул, 30</t>
  </si>
  <si>
    <t>1147.700</t>
  </si>
  <si>
    <t>Владимир г, Пиганово мкр, Центральная ул, 30а</t>
  </si>
  <si>
    <t>Владимир г, Пиганово мкр, Центральная ул, 30б</t>
  </si>
  <si>
    <t>Владимир г, Пиганово мкр, Центральная ул, 30В</t>
  </si>
  <si>
    <t>Владимир г, Пиганово мкр, Центральная ул, 32 корп. 1</t>
  </si>
  <si>
    <t>Владимир г, Пиганово мкр, Центральная ул, 32 корп. 2</t>
  </si>
  <si>
    <t>Владимир г, Пиганово мкр, Центральная ул, 32 корп. 3</t>
  </si>
  <si>
    <t>Владимир г, Пиганово мкр, Центральная ул, 32 корп. 4</t>
  </si>
  <si>
    <t>Владимир г, Пиганово мкр, Центральная ул, 32 корп. 5</t>
  </si>
  <si>
    <t>Владимир г, Пиганово мкр, Центральная ул, 32 корп. 6</t>
  </si>
  <si>
    <t>Владимир г, Пиганово мкр, Центральная ул, 4</t>
  </si>
  <si>
    <t>1052.000</t>
  </si>
  <si>
    <t>Владимир г, Пиганово мкр, Центральная ул, 9</t>
  </si>
  <si>
    <t>448.600</t>
  </si>
  <si>
    <t>Владимир г, Пичугина ул, 1/2</t>
  </si>
  <si>
    <t>378.800</t>
  </si>
  <si>
    <t>Владимир г, Пичугина ул, 11</t>
  </si>
  <si>
    <t>Владимир г, Пичугина ул, 11А</t>
  </si>
  <si>
    <t>1161.000</t>
  </si>
  <si>
    <t>900.600</t>
  </si>
  <si>
    <t>509.700</t>
  </si>
  <si>
    <t>Владимир г, Пичугина ул, 12</t>
  </si>
  <si>
    <t>3788.000</t>
  </si>
  <si>
    <t>Владимир г, Пичугина ул, 12А</t>
  </si>
  <si>
    <t>705.800</t>
  </si>
  <si>
    <t>Владимир г, Пичугина ул, 13</t>
  </si>
  <si>
    <t>844.600</t>
  </si>
  <si>
    <t>Владимир г, Пичугина ул, 14</t>
  </si>
  <si>
    <t>581.300</t>
  </si>
  <si>
    <t>Владимир г, Пичугина ул, 3</t>
  </si>
  <si>
    <t>925.700</t>
  </si>
  <si>
    <t>444.900</t>
  </si>
  <si>
    <t>Владимир г, Пичугина ул, 5</t>
  </si>
  <si>
    <t>2110.700</t>
  </si>
  <si>
    <t>Владимир г, Пичугина ул, 7</t>
  </si>
  <si>
    <t>486.900</t>
  </si>
  <si>
    <t>Владимир г, Пичугина ул, 8</t>
  </si>
  <si>
    <t>744.000</t>
  </si>
  <si>
    <t>Владимир г, Пичугина ул, 9</t>
  </si>
  <si>
    <t>453.900</t>
  </si>
  <si>
    <t>Владимир г, Погодина ул, 24</t>
  </si>
  <si>
    <t>706.600</t>
  </si>
  <si>
    <t>Владимир г, Подбельского ул, 14</t>
  </si>
  <si>
    <t>Владимир г, Подбельского ул, 19</t>
  </si>
  <si>
    <t>310.700</t>
  </si>
  <si>
    <t>737.600</t>
  </si>
  <si>
    <t>Владимир г, Полины Осипенко ул, 1</t>
  </si>
  <si>
    <t>Владимир г, Полины Осипенко ул, 10</t>
  </si>
  <si>
    <t>1004.400</t>
  </si>
  <si>
    <t>Владимир г, Полины Осипенко ул, 11</t>
  </si>
  <si>
    <t>474.900</t>
  </si>
  <si>
    <t>986.600</t>
  </si>
  <si>
    <t>Владимир г, Полины Осипенко ул, 14/43</t>
  </si>
  <si>
    <t>2208.000</t>
  </si>
  <si>
    <t>452.300</t>
  </si>
  <si>
    <t>532.700</t>
  </si>
  <si>
    <t>769.500</t>
  </si>
  <si>
    <t>Владимир г, Полины Осипенко ул, 17</t>
  </si>
  <si>
    <t>905.700</t>
  </si>
  <si>
    <t>Владимир г, Полины Осипенко ул, 1А</t>
  </si>
  <si>
    <t>Владимир г, Полины Осипенко ул, 2</t>
  </si>
  <si>
    <t>873.200</t>
  </si>
  <si>
    <t>583.500</t>
  </si>
  <si>
    <t>Владимир г, Полины Осипенко ул, 23А</t>
  </si>
  <si>
    <t>1302.300</t>
  </si>
  <si>
    <t>358.200</t>
  </si>
  <si>
    <t>Владимир г, Полины Осипенко ул, 27</t>
  </si>
  <si>
    <t>587.200</t>
  </si>
  <si>
    <t>Владимир г, Полины Осипенко ул, 30</t>
  </si>
  <si>
    <t>924.800</t>
  </si>
  <si>
    <t>Владимир г, Полины Осипенко ул, 31</t>
  </si>
  <si>
    <t>945.500</t>
  </si>
  <si>
    <t>Владимир г, Полины Осипенко ул, 32</t>
  </si>
  <si>
    <t>860.940</t>
  </si>
  <si>
    <t>Владимир г, Полины Осипенко ул, 33</t>
  </si>
  <si>
    <t>Владимир г, Полины Осипенко ул, 4</t>
  </si>
  <si>
    <t>Владимир г, Полины Осипенко ул, 9</t>
  </si>
  <si>
    <t>760.500</t>
  </si>
  <si>
    <t>Владимир г, Помпецкий пер, 1</t>
  </si>
  <si>
    <t>1119.300</t>
  </si>
  <si>
    <t>Владимир г, Поселок РТС ул, 5</t>
  </si>
  <si>
    <t>862.900</t>
  </si>
  <si>
    <t>Владимир г, Почаевская ул, 1</t>
  </si>
  <si>
    <t>947.600</t>
  </si>
  <si>
    <t>Владимир г, Почаевская ул, 10</t>
  </si>
  <si>
    <t>1132.000</t>
  </si>
  <si>
    <t>907.600</t>
  </si>
  <si>
    <t>Владимир г, Почаевская ул, 10а</t>
  </si>
  <si>
    <t>399.100</t>
  </si>
  <si>
    <t>Владимир г, Почаевская ул, 17а</t>
  </si>
  <si>
    <t>396.760</t>
  </si>
  <si>
    <t>Владимир г, Почаевская ул, 18</t>
  </si>
  <si>
    <t>442.300</t>
  </si>
  <si>
    <t>Владимир г, Почаевская ул, 19</t>
  </si>
  <si>
    <t>Владимир г, Почаевская ул, 2</t>
  </si>
  <si>
    <t>2446.900</t>
  </si>
  <si>
    <t>Владимир г, Почаевская ул, 20</t>
  </si>
  <si>
    <t>1842.500</t>
  </si>
  <si>
    <t>Владимир г, Почаевская ул, 20А</t>
  </si>
  <si>
    <t>391.230</t>
  </si>
  <si>
    <t>612.500</t>
  </si>
  <si>
    <t>Владимир г, Почаевская ул, 21</t>
  </si>
  <si>
    <t>3251.200</t>
  </si>
  <si>
    <t>Владимир г, Почаевская ул, 21А</t>
  </si>
  <si>
    <t>913.400</t>
  </si>
  <si>
    <t>Владимир г, Почаевская ул, 22</t>
  </si>
  <si>
    <t>2409.200</t>
  </si>
  <si>
    <t>Владимир г, Почаевская ул, 22А</t>
  </si>
  <si>
    <t>756.500</t>
  </si>
  <si>
    <t>Владимир г, Почаевская ул, 23</t>
  </si>
  <si>
    <t>786.100</t>
  </si>
  <si>
    <t>Владимир г, Почаевская ул, 24</t>
  </si>
  <si>
    <t>790.940</t>
  </si>
  <si>
    <t>2594.110</t>
  </si>
  <si>
    <t>Владимир г, Почаевская ул, 26</t>
  </si>
  <si>
    <t>754.000</t>
  </si>
  <si>
    <t>Владимир г, Почаевская ул, 2а</t>
  </si>
  <si>
    <t>Владимир г, Почаевская ул, 2б</t>
  </si>
  <si>
    <t>1126.400</t>
  </si>
  <si>
    <t>Владимир г, Почаевская ул, 5</t>
  </si>
  <si>
    <t>Владимир г, Почаевская ул, 7</t>
  </si>
  <si>
    <t>598.900</t>
  </si>
  <si>
    <t>Владимир г, Пугачева ул, 60А</t>
  </si>
  <si>
    <t>Владимир г, Пугачева ул, 62</t>
  </si>
  <si>
    <t>1826.500</t>
  </si>
  <si>
    <t>Владимир г, Пугачева ул, 75</t>
  </si>
  <si>
    <t>Владимир г, Пугачева ул, 77</t>
  </si>
  <si>
    <t>Владимир г, Пугачева ул, 79</t>
  </si>
  <si>
    <t>Владимир г, Пушкарская ул, 44</t>
  </si>
  <si>
    <t>Владимир г, Пушкарская ул, 46</t>
  </si>
  <si>
    <t>1630.800</t>
  </si>
  <si>
    <t>Владимир г, Рабочая ул, 13</t>
  </si>
  <si>
    <t>377.000</t>
  </si>
  <si>
    <t>445.100</t>
  </si>
  <si>
    <t>Владимир г, Рабочая ул, 4А</t>
  </si>
  <si>
    <t>Владимир г, Рабочий спуск, 3</t>
  </si>
  <si>
    <t>709.000</t>
  </si>
  <si>
    <t>323.100</t>
  </si>
  <si>
    <t>427.500</t>
  </si>
  <si>
    <t>662.900</t>
  </si>
  <si>
    <t>Владимир г, Разина ул, 11</t>
  </si>
  <si>
    <t>1351.100</t>
  </si>
  <si>
    <t>Владимир г, Разина ул, 12</t>
  </si>
  <si>
    <t>Владимир г, Разина ул, 12А</t>
  </si>
  <si>
    <t>547.800</t>
  </si>
  <si>
    <t>Владимир г, Разина ул, 18</t>
  </si>
  <si>
    <t>1373.700</t>
  </si>
  <si>
    <t>Владимир г, Разина ул, 20</t>
  </si>
  <si>
    <t>1133.000</t>
  </si>
  <si>
    <t>1723.600</t>
  </si>
  <si>
    <t>Владимир г, Разина ул, 26</t>
  </si>
  <si>
    <t>Владимир г, Разина ул, 28</t>
  </si>
  <si>
    <t>1809.900</t>
  </si>
  <si>
    <t>Владимир г, Разина ул, 2А</t>
  </si>
  <si>
    <t>215.700</t>
  </si>
  <si>
    <t>Владимир г, Разина ул, 3</t>
  </si>
  <si>
    <t>Владимир г, Разина ул, 31</t>
  </si>
  <si>
    <t>1543.300</t>
  </si>
  <si>
    <t>Владимир г, Разина ул, 33</t>
  </si>
  <si>
    <t>1344.600</t>
  </si>
  <si>
    <t>Владимир г, Разина ул, 4А</t>
  </si>
  <si>
    <t>Владимир г, Разина ул, 5</t>
  </si>
  <si>
    <t>626.800</t>
  </si>
  <si>
    <t>Владимир г, Разина ул, 6</t>
  </si>
  <si>
    <t>75.000</t>
  </si>
  <si>
    <t>383.900</t>
  </si>
  <si>
    <t>Владимир г, Разина ул, 7А</t>
  </si>
  <si>
    <t>889.500</t>
  </si>
  <si>
    <t>858.100</t>
  </si>
  <si>
    <t>Владимир г, Разина ул, 7Б</t>
  </si>
  <si>
    <t>922.400</t>
  </si>
  <si>
    <t>Владимир г, Растопчина ул, 1</t>
  </si>
  <si>
    <t>2185.000</t>
  </si>
  <si>
    <t>Владимир г, Растопчина ул, 15</t>
  </si>
  <si>
    <t>Владимир г, Растопчина ул, 17</t>
  </si>
  <si>
    <t>Владимир г, Растопчина ул, 19</t>
  </si>
  <si>
    <t>Владимир г, Растопчина ул, 1г</t>
  </si>
  <si>
    <t>Владимир г, Растопчина ул, 21</t>
  </si>
  <si>
    <t>Владимир г, Растопчина ул, 27</t>
  </si>
  <si>
    <t>Владимир г, Растопчина ул, 29</t>
  </si>
  <si>
    <t>Владимир г, Растопчина ул, 3</t>
  </si>
  <si>
    <t>Владимир г, Растопчина ул, 31</t>
  </si>
  <si>
    <t>1106.000</t>
  </si>
  <si>
    <t>Владимир г, Растопчина ул, 33а</t>
  </si>
  <si>
    <t>Владимир г, Растопчина ул, 33в</t>
  </si>
  <si>
    <t>1517.100</t>
  </si>
  <si>
    <t>Владимир г, Растопчина ул, 39</t>
  </si>
  <si>
    <t>1103.000</t>
  </si>
  <si>
    <t>Владимир г, Растопчина ул, 39а</t>
  </si>
  <si>
    <t>Владимир г, Растопчина ул, 39б</t>
  </si>
  <si>
    <t>874.000</t>
  </si>
  <si>
    <t>3529.700</t>
  </si>
  <si>
    <t>Владимир г, Растопчина ул, 39в</t>
  </si>
  <si>
    <t>Владимир г, Растопчина ул, 3а</t>
  </si>
  <si>
    <t>Владимир г, Растопчина ул, 41</t>
  </si>
  <si>
    <t>803.800</t>
  </si>
  <si>
    <t>587.900</t>
  </si>
  <si>
    <t>855.300</t>
  </si>
  <si>
    <t>Владимир г, Растопчина ул, 43</t>
  </si>
  <si>
    <t>Владимир г, Растопчина ул, 45</t>
  </si>
  <si>
    <t>1201.700</t>
  </si>
  <si>
    <t>Владимир г, Растопчина ул, 45а</t>
  </si>
  <si>
    <t>1248.300</t>
  </si>
  <si>
    <t>Владимир г, Растопчина ул, 45б</t>
  </si>
  <si>
    <t>Владимир г, Растопчина ул, 47</t>
  </si>
  <si>
    <t>1811.600</t>
  </si>
  <si>
    <t>Владимир г, Растопчина ул, 49</t>
  </si>
  <si>
    <t>1205.600</t>
  </si>
  <si>
    <t>Владимир г, Растопчина ул, 49а</t>
  </si>
  <si>
    <t>1753.000</t>
  </si>
  <si>
    <t>Владимир г, Растопчина ул, 49б</t>
  </si>
  <si>
    <t>804.200</t>
  </si>
  <si>
    <t>Владимир г, Растопчина ул, 5</t>
  </si>
  <si>
    <t>Владимир г, Растопчина ул, 53</t>
  </si>
  <si>
    <t>Владимир г, Растопчина ул, 53а</t>
  </si>
  <si>
    <t>Владимир г, Растопчина ул, 53б</t>
  </si>
  <si>
    <t>824.600</t>
  </si>
  <si>
    <t>Владимир г, Растопчина ул, 55</t>
  </si>
  <si>
    <t>3186.000</t>
  </si>
  <si>
    <t>1618.900</t>
  </si>
  <si>
    <t>Владимир г, Растопчина ул, 55а</t>
  </si>
  <si>
    <t>1823.000</t>
  </si>
  <si>
    <t>Владимир г, Растопчина ул, 57</t>
  </si>
  <si>
    <t>1315.000</t>
  </si>
  <si>
    <t>Владимир г, Растопчина ул, 59</t>
  </si>
  <si>
    <t>Владимир г, Растопчина ул, 61</t>
  </si>
  <si>
    <t>Владимир г, Растопчина ул, 61а пристрой</t>
  </si>
  <si>
    <t>212.800</t>
  </si>
  <si>
    <t>1198.500</t>
  </si>
  <si>
    <t>Владимир г, Растопчина ул, 61а</t>
  </si>
  <si>
    <t>799.000</t>
  </si>
  <si>
    <t>Владимир г, Растопчина ул, 61б</t>
  </si>
  <si>
    <t>Владимир г, Растопчина ул, 7</t>
  </si>
  <si>
    <t>1569.000</t>
  </si>
  <si>
    <t>662.300</t>
  </si>
  <si>
    <t>Владимир г, Садовая ул, 11а</t>
  </si>
  <si>
    <t>Владимир г, Садовая ул, 12</t>
  </si>
  <si>
    <t>713.400</t>
  </si>
  <si>
    <t>Владимир г, Садовая ул, 17</t>
  </si>
  <si>
    <t>Владимир г, Сакко и Ванцетти ул, 23</t>
  </si>
  <si>
    <t>5854.700</t>
  </si>
  <si>
    <t>Владимир г, Сакко и Ванцетти ул, 23Б</t>
  </si>
  <si>
    <t>3377.200</t>
  </si>
  <si>
    <t>Владимир г, Сакко и Ванцетти ул, 39</t>
  </si>
  <si>
    <t>1410.500</t>
  </si>
  <si>
    <t>Владимир г, Сакко и Ванцетти ул, 42</t>
  </si>
  <si>
    <t>203.000</t>
  </si>
  <si>
    <t>Владимир г, Связи ул, 1</t>
  </si>
  <si>
    <t>440.500</t>
  </si>
  <si>
    <t>Владимир г, Связи ул, 3А</t>
  </si>
  <si>
    <t>289.500</t>
  </si>
  <si>
    <t>977.800</t>
  </si>
  <si>
    <t>Владимир г, Северная ул, 10/32</t>
  </si>
  <si>
    <t>2084.300</t>
  </si>
  <si>
    <t>Владимир г, Северная ул, 108</t>
  </si>
  <si>
    <t>9401.000</t>
  </si>
  <si>
    <t>Владимир г, Северная ул, 11</t>
  </si>
  <si>
    <t>Владимир г, Северная ул, 110</t>
  </si>
  <si>
    <t>Владимир г, Северная ул, 110а</t>
  </si>
  <si>
    <t>Владимир г, Северная ул, 12</t>
  </si>
  <si>
    <t>1495.500</t>
  </si>
  <si>
    <t>Владимир г, Северная ул, 13</t>
  </si>
  <si>
    <t>462.700</t>
  </si>
  <si>
    <t>Владимир г, Северная ул, 14</t>
  </si>
  <si>
    <t>706.300</t>
  </si>
  <si>
    <t>Владимир г, Северная ул, 15</t>
  </si>
  <si>
    <t>1125.000</t>
  </si>
  <si>
    <t>775.600</t>
  </si>
  <si>
    <t>Владимир г, Северная ул, 2</t>
  </si>
  <si>
    <t>Владимир г, Северная ул, 22</t>
  </si>
  <si>
    <t>Владимир г, Северная ул, 24</t>
  </si>
  <si>
    <t>Владимир г, Северная ул, 25</t>
  </si>
  <si>
    <t>1344.100</t>
  </si>
  <si>
    <t>Владимир г, Северная ул, 26</t>
  </si>
  <si>
    <t>766.900</t>
  </si>
  <si>
    <t>Владимир г, Северная ул, 26А</t>
  </si>
  <si>
    <t>Владимир г, Северная ул, 28</t>
  </si>
  <si>
    <t>1064.800</t>
  </si>
  <si>
    <t>Владимир г, Северная ул, 3</t>
  </si>
  <si>
    <t>Владимир г, Северная ул, 30</t>
  </si>
  <si>
    <t>Владимир г, Северная ул, 32</t>
  </si>
  <si>
    <t>1107.000</t>
  </si>
  <si>
    <t>Владимир г, Северная ул, 34</t>
  </si>
  <si>
    <t>625.400</t>
  </si>
  <si>
    <t>Владимир г, Северная ул, 34А</t>
  </si>
  <si>
    <t>1274.100</t>
  </si>
  <si>
    <t>Владимир г, Северная ул, 36</t>
  </si>
  <si>
    <t>1017.900</t>
  </si>
  <si>
    <t>1444.400</t>
  </si>
  <si>
    <t>Владимир г, Северная ул, 38/2</t>
  </si>
  <si>
    <t>1236.300</t>
  </si>
  <si>
    <t>Владимир г, Северная ул, 4</t>
  </si>
  <si>
    <t>1875.000</t>
  </si>
  <si>
    <t>Владимир г, Северная ул, 45А</t>
  </si>
  <si>
    <t>459.700</t>
  </si>
  <si>
    <t>Владимир г, Северная ул, 49</t>
  </si>
  <si>
    <t>516.500</t>
  </si>
  <si>
    <t>1371.100</t>
  </si>
  <si>
    <t>Владимир г, Северная ул, 5</t>
  </si>
  <si>
    <t>627.500</t>
  </si>
  <si>
    <t>Владимир г, Северная ул, 55</t>
  </si>
  <si>
    <t>18355.000</t>
  </si>
  <si>
    <t>Владимир г, Северная ул, 55А</t>
  </si>
  <si>
    <t>7055.500</t>
  </si>
  <si>
    <t>Владимир г, Северная ул, 7</t>
  </si>
  <si>
    <t>Владимир г, Северная ул, 73</t>
  </si>
  <si>
    <t>467.400</t>
  </si>
  <si>
    <t>Владимир г, Северная ул, 75</t>
  </si>
  <si>
    <t>381.300</t>
  </si>
  <si>
    <t>581.100</t>
  </si>
  <si>
    <t>Владимир г, Северная ул, 79</t>
  </si>
  <si>
    <t>Владимир г, Северная ул, 81</t>
  </si>
  <si>
    <t>462.300</t>
  </si>
  <si>
    <t>Владимир г, Северная ул, 83</t>
  </si>
  <si>
    <t>619.500</t>
  </si>
  <si>
    <t>Владимир г, Северная ул, 9б</t>
  </si>
  <si>
    <t>903.000</t>
  </si>
  <si>
    <t>736.800</t>
  </si>
  <si>
    <t>327.300</t>
  </si>
  <si>
    <t>534.500</t>
  </si>
  <si>
    <t>Владимир г, Северный проезд, 3</t>
  </si>
  <si>
    <t>301.300</t>
  </si>
  <si>
    <t>Владимир г, Северный проезд, 4</t>
  </si>
  <si>
    <t>Владимир г, Северный проезд, 5</t>
  </si>
  <si>
    <t>Владимир г, Северный проезд, 5а</t>
  </si>
  <si>
    <t>570.200</t>
  </si>
  <si>
    <t>Владимир г, Северный проезд, 6</t>
  </si>
  <si>
    <t>Владимир г, Семашко ул, 13</t>
  </si>
  <si>
    <t>941.800</t>
  </si>
  <si>
    <t>Владимир г, Семашко ул, 16</t>
  </si>
  <si>
    <t>544.700</t>
  </si>
  <si>
    <t>684.900</t>
  </si>
  <si>
    <t>365.700</t>
  </si>
  <si>
    <t>399.400</t>
  </si>
  <si>
    <t>Владимир г, Семашко ул, 8</t>
  </si>
  <si>
    <t>2947.100</t>
  </si>
  <si>
    <t>Владимир г, Смоленская ул, 8</t>
  </si>
  <si>
    <t>223.000</t>
  </si>
  <si>
    <t>Владимир г, Совхоз Вышка ул, 12</t>
  </si>
  <si>
    <t>228.800</t>
  </si>
  <si>
    <t>355.800</t>
  </si>
  <si>
    <t>Владимир г, Совхоз Вышка ул, 4</t>
  </si>
  <si>
    <t>442.100</t>
  </si>
  <si>
    <t>Владимир г, Соколова-Соколенка ул, 10</t>
  </si>
  <si>
    <t>Владимир г, Соколова-Соколенка ул, 11</t>
  </si>
  <si>
    <t>11422.300</t>
  </si>
  <si>
    <t>Владимир г, Соколова-Соколенка ул, 16</t>
  </si>
  <si>
    <t>1754.800</t>
  </si>
  <si>
    <t>Владимир г, Соколова-Соколенка ул, 17</t>
  </si>
  <si>
    <t>1292.000</t>
  </si>
  <si>
    <t>Владимир г, Соколова-Соколенка ул, 17а</t>
  </si>
  <si>
    <t>Владимир г, Соколова-Соколенка ул, 18</t>
  </si>
  <si>
    <t>829.000</t>
  </si>
  <si>
    <t>Владимир г, Соколова-Соколенка ул, 19</t>
  </si>
  <si>
    <t>Владимир г, Соколова-Соколенка ул, 19а</t>
  </si>
  <si>
    <t>Владимир г, Соколова-Соколенка ул, 19б</t>
  </si>
  <si>
    <t>969.000</t>
  </si>
  <si>
    <t>Владимир г, Соколова-Соколенка ул, 19в</t>
  </si>
  <si>
    <t>Владимир г, Соколова-Соколенка ул, 20</t>
  </si>
  <si>
    <t>Владимир г, Соколова-Соколенка ул, 21</t>
  </si>
  <si>
    <t>Владимир г, Соколова-Соколенка ул, 21а</t>
  </si>
  <si>
    <t>920.960</t>
  </si>
  <si>
    <t>Владимир г, Соколова-Соколенка ул, 22</t>
  </si>
  <si>
    <t>Владимир г, Соколова-Соколенка ул, 23</t>
  </si>
  <si>
    <t>Владимир г, Соколова-Соколенка ул, 24</t>
  </si>
  <si>
    <t>Владимир г, Соколова-Соколенка ул, 24б</t>
  </si>
  <si>
    <t>728.000</t>
  </si>
  <si>
    <t>Владимир г, Соколова-Соколенка ул, 25</t>
  </si>
  <si>
    <t>Владимир г, Соколова-Соколенка ул, 26</t>
  </si>
  <si>
    <t>917.500</t>
  </si>
  <si>
    <t>1824.800</t>
  </si>
  <si>
    <t>Владимир г, Соколова-Соколенка ул, 29</t>
  </si>
  <si>
    <t>Владимир г, Соколова-Соколенка ул, 3</t>
  </si>
  <si>
    <t>1882.000</t>
  </si>
  <si>
    <t>Владимир г, Соколова-Соколенка ул, 31</t>
  </si>
  <si>
    <t>2513.000</t>
  </si>
  <si>
    <t>Владимир г, Соколова-Соколенка ул, 3Б</t>
  </si>
  <si>
    <t>Владимир г, Соколова-Соколенка ул, 4</t>
  </si>
  <si>
    <t>2975.500</t>
  </si>
  <si>
    <t>Владимир г, Соколова-Соколенка ул, 5</t>
  </si>
  <si>
    <t>Владимир г, Соколова-Соколенка ул, 5а</t>
  </si>
  <si>
    <t>Владимир г, Соколова-Соколенка ул, 6</t>
  </si>
  <si>
    <t>1849.000</t>
  </si>
  <si>
    <t>Владимир г, Соколова-Соколенка ул, 6а</t>
  </si>
  <si>
    <t>Владимир г, Соколова-Соколенка ул, 6б</t>
  </si>
  <si>
    <t>Владимир г, Соколова-Соколенка ул, 6в</t>
  </si>
  <si>
    <t>2102.000</t>
  </si>
  <si>
    <t>Владимир г, Соколова-Соколенка ул, 7а</t>
  </si>
  <si>
    <t>Владимир г, Соколова-Соколенка ул, 8</t>
  </si>
  <si>
    <t>1765.000</t>
  </si>
  <si>
    <t>1765.700</t>
  </si>
  <si>
    <t>906.000</t>
  </si>
  <si>
    <t>Владимир г, Соколова-Соколенка ул, 9а</t>
  </si>
  <si>
    <t>1129.000</t>
  </si>
  <si>
    <t>2193.000</t>
  </si>
  <si>
    <t>6700.000</t>
  </si>
  <si>
    <t>Владимир г, Спасское с, Садовая ул, 1</t>
  </si>
  <si>
    <t>Владимир г, Спасское с, Садовая ул, 3</t>
  </si>
  <si>
    <t>367.100</t>
  </si>
  <si>
    <t>Владимир г, Спасское с, Садовая ул, 4</t>
  </si>
  <si>
    <t>377.800</t>
  </si>
  <si>
    <t>900.700</t>
  </si>
  <si>
    <t>Владимир г, Спасское с, Совхозная ул, 1</t>
  </si>
  <si>
    <t>284.200</t>
  </si>
  <si>
    <t>Владимир г, Спасское с, Совхозная ул, 3</t>
  </si>
  <si>
    <t>404.900</t>
  </si>
  <si>
    <t>Владимир г, Спасское с, Совхозная ул, 4</t>
  </si>
  <si>
    <t>Владимир г, Сперанского ул, 1</t>
  </si>
  <si>
    <t>Владимир г, Сперанского ул, 17</t>
  </si>
  <si>
    <t>Владимир г, Ставровская ул, 1</t>
  </si>
  <si>
    <t>Владимир г, Ставровская ул, 2</t>
  </si>
  <si>
    <t>1309.500</t>
  </si>
  <si>
    <t>Владимир г, Ставровская ул, 2А</t>
  </si>
  <si>
    <t>1258.900</t>
  </si>
  <si>
    <t>Владимир г, Ставровская ул, 2Б</t>
  </si>
  <si>
    <t>1259.700</t>
  </si>
  <si>
    <t>Владимир г, Ставровская ул, 3</t>
  </si>
  <si>
    <t>539.400</t>
  </si>
  <si>
    <t>Владимир г, Ставровская ул, 4</t>
  </si>
  <si>
    <t>Владимир г, Ставровская ул, 5а</t>
  </si>
  <si>
    <t>1851.600</t>
  </si>
  <si>
    <t>Владимир г, Ставровская ул, 6</t>
  </si>
  <si>
    <t>Владимир г, Ставровская ул, 6А</t>
  </si>
  <si>
    <t>332.100</t>
  </si>
  <si>
    <t>614.900</t>
  </si>
  <si>
    <t>Владимир г, Стасова ул, 1</t>
  </si>
  <si>
    <t>459.100</t>
  </si>
  <si>
    <t>Владимир г, Стасова ул, 11</t>
  </si>
  <si>
    <t>253.900</t>
  </si>
  <si>
    <t>399.800</t>
  </si>
  <si>
    <t>372.800</t>
  </si>
  <si>
    <t>Владимир г, Стасова ул, 15/12</t>
  </si>
  <si>
    <t>259.000</t>
  </si>
  <si>
    <t>406.600</t>
  </si>
  <si>
    <t>Владимир г, Стасова ул, 22</t>
  </si>
  <si>
    <t>756.200</t>
  </si>
  <si>
    <t>Владимир г, Стасова ул, 23</t>
  </si>
  <si>
    <t>254.900</t>
  </si>
  <si>
    <t>Владимир г, Стасова ул, 25</t>
  </si>
  <si>
    <t>Владимир г, Стасова ул, 30</t>
  </si>
  <si>
    <t>401.800</t>
  </si>
  <si>
    <t>323.000</t>
  </si>
  <si>
    <t>317.500</t>
  </si>
  <si>
    <t>Владимир г, Стасова ул, 31</t>
  </si>
  <si>
    <t>450.500</t>
  </si>
  <si>
    <t>Владимир г, Стасова ул, 36</t>
  </si>
  <si>
    <t>201.600</t>
  </si>
  <si>
    <t>Владимир г, Стасова ул, 36А</t>
  </si>
  <si>
    <t>187.700</t>
  </si>
  <si>
    <t>Владимир г, Стасова ул, 38</t>
  </si>
  <si>
    <t>Владимир г, Стасова ул, 40</t>
  </si>
  <si>
    <t>202.000</t>
  </si>
  <si>
    <t>316.800</t>
  </si>
  <si>
    <t>Владимир г, Стасова ул, 40А</t>
  </si>
  <si>
    <t>178.000</t>
  </si>
  <si>
    <t>Владимир г, Стасова ул, 42</t>
  </si>
  <si>
    <t>191.000</t>
  </si>
  <si>
    <t>Владимир г, Стасова ул, 44/11</t>
  </si>
  <si>
    <t>416.200</t>
  </si>
  <si>
    <t>Владимир г, Стасова ул, 5/2</t>
  </si>
  <si>
    <t>330.400</t>
  </si>
  <si>
    <t>Владимир г, Стасова ул, 7/29</t>
  </si>
  <si>
    <t>Владимир г, Столетовых ул, 5</t>
  </si>
  <si>
    <t>1203.000</t>
  </si>
  <si>
    <t>Владимир г, Стрелецкая ул, 1</t>
  </si>
  <si>
    <t>789.500</t>
  </si>
  <si>
    <t>Владимир г, Стрелецкая ул, 2</t>
  </si>
  <si>
    <t>870.600</t>
  </si>
  <si>
    <t>485.300</t>
  </si>
  <si>
    <t>Владимир г, Стрелецкая ул, 3</t>
  </si>
  <si>
    <t>894.100</t>
  </si>
  <si>
    <t>Владимир г, Стрелецкая ул, 30А</t>
  </si>
  <si>
    <t>7000.280</t>
  </si>
  <si>
    <t>Владимир г, Стрелецкая ул, 32</t>
  </si>
  <si>
    <t>913.500</t>
  </si>
  <si>
    <t>Владимир г, Стрелецкая ул, 36А</t>
  </si>
  <si>
    <t>3042.000</t>
  </si>
  <si>
    <t>Владимир г, Стрелецкий городок, 1</t>
  </si>
  <si>
    <t>Владимир г, Стрелецкий городок, 49</t>
  </si>
  <si>
    <t>748.300</t>
  </si>
  <si>
    <t>Владимир г, Стрелецкий городок, 51</t>
  </si>
  <si>
    <t>196.200</t>
  </si>
  <si>
    <t>303.500</t>
  </si>
  <si>
    <t>Владимир г, Стрелецкий городок, 52</t>
  </si>
  <si>
    <t>201.900</t>
  </si>
  <si>
    <t>Владимир г, Стрелецкий городок, 54</t>
  </si>
  <si>
    <t>444.980</t>
  </si>
  <si>
    <t>Владимир г, Стрелецкий городок, 60</t>
  </si>
  <si>
    <t>Владимир г, Стрелецкий городок, 63</t>
  </si>
  <si>
    <t>854.000</t>
  </si>
  <si>
    <t>Владимир г, Стрелецкий мыс ул, 1</t>
  </si>
  <si>
    <t>Владимир г, Стрелецкий мыс ул, 3</t>
  </si>
  <si>
    <t>Владимир г, Стрелецкий мыс ул, 5</t>
  </si>
  <si>
    <t>Владимир г, Стрелецкий пер, 1А</t>
  </si>
  <si>
    <t>Владимир г, Стрелецкий пер, 3</t>
  </si>
  <si>
    <t>Владимир г, Стрелецкий пер, 3б</t>
  </si>
  <si>
    <t>Владимир г, Строителей пр-кт, 1</t>
  </si>
  <si>
    <t>Владимир г, Строителей пр-кт, 12</t>
  </si>
  <si>
    <t>918.400</t>
  </si>
  <si>
    <t>Владимир г, Строителей пр-кт, 13</t>
  </si>
  <si>
    <t>Владимир г, Строителей пр-кт, 13А</t>
  </si>
  <si>
    <t>Владимир г, Строителей пр-кт, 13Б</t>
  </si>
  <si>
    <t>Владимир г, Строителей пр-кт, 13Г</t>
  </si>
  <si>
    <t>895.600</t>
  </si>
  <si>
    <t>Владимир г, Строителей пр-кт, 14А</t>
  </si>
  <si>
    <t>Владимир г, Строителей пр-кт, 15</t>
  </si>
  <si>
    <t>Владимир г, Строителей пр-кт, 15Б</t>
  </si>
  <si>
    <t>Владимир г, Строителей пр-кт, 15Д</t>
  </si>
  <si>
    <t>9268.900</t>
  </si>
  <si>
    <t>Владимир г, Строителей пр-кт, 15Е</t>
  </si>
  <si>
    <t>Владимир г, Строителей пр-кт, 15Ж</t>
  </si>
  <si>
    <t>7302.300</t>
  </si>
  <si>
    <t>Владимир г, Строителей пр-кт, 16</t>
  </si>
  <si>
    <t>Владимир г, Строителей пр-кт, 16А</t>
  </si>
  <si>
    <t>888.600</t>
  </si>
  <si>
    <t>Владимир г, Строителей пр-кт, 16Б</t>
  </si>
  <si>
    <t>Владимир г, Строителей пр-кт, 17</t>
  </si>
  <si>
    <t>Владимир г, Строителей пр-кт, 18</t>
  </si>
  <si>
    <t>Владимир г, Строителей пр-кт, 18А</t>
  </si>
  <si>
    <t>3530.500</t>
  </si>
  <si>
    <t>Владимир г, Строителей пр-кт, 19</t>
  </si>
  <si>
    <t>1343.000</t>
  </si>
  <si>
    <t>Владимир г, Строителей пр-кт, 1А</t>
  </si>
  <si>
    <t>1062.700</t>
  </si>
  <si>
    <t>Владимир г, Строителей пр-кт, 2</t>
  </si>
  <si>
    <t>1324.800</t>
  </si>
  <si>
    <t>Владимир г, Строителей пр-кт, 21</t>
  </si>
  <si>
    <t>484.600</t>
  </si>
  <si>
    <t>Владимир г, Строителей пр-кт, 22</t>
  </si>
  <si>
    <t>550.200</t>
  </si>
  <si>
    <t>Владимир г, Строителей пр-кт, 23</t>
  </si>
  <si>
    <t>364.800</t>
  </si>
  <si>
    <t>Владимир г, Строителей пр-кт, 24</t>
  </si>
  <si>
    <t>Владимир г, Строителей пр-кт, 24А</t>
  </si>
  <si>
    <t>Владимир г, Строителей пр-кт, 24Б</t>
  </si>
  <si>
    <t>Владимир г, Строителей пр-кт, 25</t>
  </si>
  <si>
    <t>Владимир г, Строителей пр-кт, 26</t>
  </si>
  <si>
    <t>1115.700</t>
  </si>
  <si>
    <t>Владимир г, Строителей пр-кт, 26А</t>
  </si>
  <si>
    <t>Владимир г, Строителей пр-кт, 26Б</t>
  </si>
  <si>
    <t>Владимир г, Строителей пр-кт, 27</t>
  </si>
  <si>
    <t>Владимир г, Строителей пр-кт, 28</t>
  </si>
  <si>
    <t>Владимир г, Строителей пр-кт, 28А</t>
  </si>
  <si>
    <t>Владимир г, Строителей пр-кт, 28В</t>
  </si>
  <si>
    <t>Владимир г, Строителей пр-кт, 2А</t>
  </si>
  <si>
    <t>8775.900</t>
  </si>
  <si>
    <t>Владимир г, Строителей пр-кт, 2Г</t>
  </si>
  <si>
    <t>901.900</t>
  </si>
  <si>
    <t>Владимир г, Строителей пр-кт, 30А</t>
  </si>
  <si>
    <t>891.400</t>
  </si>
  <si>
    <t>Владимир г, Строителей пр-кт, 30В</t>
  </si>
  <si>
    <t>1243.500</t>
  </si>
  <si>
    <t>Владимир г, Строителей пр-кт, 32</t>
  </si>
  <si>
    <t>1120.400</t>
  </si>
  <si>
    <t>Владимир г, Строителей пр-кт, 34</t>
  </si>
  <si>
    <t>Владимир г, Строителей пр-кт, 34А</t>
  </si>
  <si>
    <t>4284.300</t>
  </si>
  <si>
    <t>Владимир г, Строителей пр-кт, 34Б</t>
  </si>
  <si>
    <t>Владимир г, Строителей пр-кт, 34В</t>
  </si>
  <si>
    <t>Владимир г, Строителей пр-кт, 36</t>
  </si>
  <si>
    <t>Владимир г, Строителей пр-кт, 38</t>
  </si>
  <si>
    <t>Владимир г, Строителей пр-кт, 38А</t>
  </si>
  <si>
    <t>Владимир г, Строителей пр-кт, 38Б</t>
  </si>
  <si>
    <t>Владимир г, Строителей пр-кт, 4</t>
  </si>
  <si>
    <t>854.200</t>
  </si>
  <si>
    <t>Владимир г, Строителей пр-кт, 40</t>
  </si>
  <si>
    <t>Владимир г, Строителей пр-кт, 42</t>
  </si>
  <si>
    <t>Владимир г, Строителей пр-кт, 42А</t>
  </si>
  <si>
    <t>Владимир г, Строителей пр-кт, 42Г</t>
  </si>
  <si>
    <t>Владимир г, Строителей пр-кт, 42Д</t>
  </si>
  <si>
    <t>Владимир г, Строителей пр-кт, 44</t>
  </si>
  <si>
    <t>Владимир г, Строителей пр-кт, 44А</t>
  </si>
  <si>
    <t>Владимир г, Строителей пр-кт, 44Б</t>
  </si>
  <si>
    <t>Владимир г, Строителей пр-кт, 44Г</t>
  </si>
  <si>
    <t>1041.200</t>
  </si>
  <si>
    <t>Владимир г, Строителей пр-кт, 46</t>
  </si>
  <si>
    <t>Владимир г, Строителей пр-кт, 46А</t>
  </si>
  <si>
    <t>Владимир г, Строителей пр-кт, 46Б</t>
  </si>
  <si>
    <t>Владимир г, Строителей пр-кт, 46В</t>
  </si>
  <si>
    <t>Владимир г, Строителей пр-кт, 4А</t>
  </si>
  <si>
    <t>891.700</t>
  </si>
  <si>
    <t>Владимир г, Строителей пр-кт, 6</t>
  </si>
  <si>
    <t>Владимир г, Строителей пр-кт, 6А</t>
  </si>
  <si>
    <t>897.700</t>
  </si>
  <si>
    <t>Владимир г, Строителей пр-кт, 8</t>
  </si>
  <si>
    <t>Владимир г, Строителей пр-кт, 9 корп. 3</t>
  </si>
  <si>
    <t>Владимир г, Строителей пр-кт, 9 корп. 4</t>
  </si>
  <si>
    <t>Владимир г, Строителей ул, 10А</t>
  </si>
  <si>
    <t>Владимир г, Строителей ул, 12</t>
  </si>
  <si>
    <t>Владимир г, Строителей ул, 3</t>
  </si>
  <si>
    <t>Владимир г, Строителей ул, 4</t>
  </si>
  <si>
    <t>1943</t>
  </si>
  <si>
    <t>640.600</t>
  </si>
  <si>
    <t>Владимир г, Строителей ул, 6</t>
  </si>
  <si>
    <t>698.900</t>
  </si>
  <si>
    <t>Владимир г, Строителей ул, 6А</t>
  </si>
  <si>
    <t>548.700</t>
  </si>
  <si>
    <t>633.600</t>
  </si>
  <si>
    <t>648.200</t>
  </si>
  <si>
    <t>Владимир г, Студеная Гора ул, 14</t>
  </si>
  <si>
    <t>Владимир г, Студеная Гора ул, 34А</t>
  </si>
  <si>
    <t>826.600</t>
  </si>
  <si>
    <t>Владимир г, Студеная Гора ул, 7</t>
  </si>
  <si>
    <t>960.700</t>
  </si>
  <si>
    <t>Владимир г, Студенческая ул, 12</t>
  </si>
  <si>
    <t>Владимир г, Студенческая ул, 16Б</t>
  </si>
  <si>
    <t>509.640</t>
  </si>
  <si>
    <t>Владимир г, Студенческая ул, 16г</t>
  </si>
  <si>
    <t>732.200</t>
  </si>
  <si>
    <t>Владимир г, Студенческая ул, 16д</t>
  </si>
  <si>
    <t>Владимир г, Студенческая ул, 18А</t>
  </si>
  <si>
    <t>Владимир г, Студенческая ул, 18Д</t>
  </si>
  <si>
    <t>Владимир г, Студенческая ул, 2</t>
  </si>
  <si>
    <t>Владимир г, Студенческая ул, 2А</t>
  </si>
  <si>
    <t>824.100</t>
  </si>
  <si>
    <t>Владимир г, Студенческая ул, 3/12</t>
  </si>
  <si>
    <t>Владимир г, Студенческая ул, 4</t>
  </si>
  <si>
    <t>969.200</t>
  </si>
  <si>
    <t>Владимир г, Студенческая ул, 4А</t>
  </si>
  <si>
    <t>1909.800</t>
  </si>
  <si>
    <t>Владимир г, Студенческая ул, 6</t>
  </si>
  <si>
    <t>Владимир г, Студенческая ул, 6б</t>
  </si>
  <si>
    <t>984.800</t>
  </si>
  <si>
    <t>Владимир г, Студенческая ул, 6Д</t>
  </si>
  <si>
    <t>2237.600</t>
  </si>
  <si>
    <t>Владимир г, Суворова ул, 11</t>
  </si>
  <si>
    <t>1042.900</t>
  </si>
  <si>
    <t>Владимир г, Суворова ул, 1а</t>
  </si>
  <si>
    <t>Владимир г, Суворова ул, 2</t>
  </si>
  <si>
    <t>642.600</t>
  </si>
  <si>
    <t>Владимир г, Суворова ул, 3</t>
  </si>
  <si>
    <t>Владимир г, Суворова ул, 4</t>
  </si>
  <si>
    <t>Владимир г, Суворова ул, 5</t>
  </si>
  <si>
    <t>Владимир г, Суворова ул, 6</t>
  </si>
  <si>
    <t>Владимир г, Суворова ул, 7</t>
  </si>
  <si>
    <t>Владимир г, Суворова ул, 8</t>
  </si>
  <si>
    <t>Владимир г, Суворова ул, 9</t>
  </si>
  <si>
    <t>Владимир г, Суворова ул, 9а</t>
  </si>
  <si>
    <t>Владимир г, Судогодское ш, 1</t>
  </si>
  <si>
    <t>3016.000</t>
  </si>
  <si>
    <t>Владимир г, Судогодское ш, 11</t>
  </si>
  <si>
    <t>667.000</t>
  </si>
  <si>
    <t>Владимир г, Судогодское ш, 19</t>
  </si>
  <si>
    <t>Владимир г, Судогодское ш, 23</t>
  </si>
  <si>
    <t>Владимир г, Судогодское ш, 23б</t>
  </si>
  <si>
    <t>Владимир г, Судогодское ш, 25</t>
  </si>
  <si>
    <t>Владимир г, Судогодское ш, 25а</t>
  </si>
  <si>
    <t>Владимир г, Судогодское ш, 27</t>
  </si>
  <si>
    <t>1538.500</t>
  </si>
  <si>
    <t>Владимир г, Судогодское ш, 27а</t>
  </si>
  <si>
    <t>Владимир г, Судогодское ш, 27ж</t>
  </si>
  <si>
    <t>5313.300</t>
  </si>
  <si>
    <t>Владимир г, Судогодское ш, 29</t>
  </si>
  <si>
    <t>1065.800</t>
  </si>
  <si>
    <t>Владимир г, Судогодское ш, 29а</t>
  </si>
  <si>
    <t>916.000</t>
  </si>
  <si>
    <t>1408.800</t>
  </si>
  <si>
    <t>Владимир г, Судогодское ш, 29и</t>
  </si>
  <si>
    <t>Владимир г, Судогодское ш, 33</t>
  </si>
  <si>
    <t>Владимир г, Судогодское ш, 35</t>
  </si>
  <si>
    <t>577.600</t>
  </si>
  <si>
    <t>Владимир г, Судогодское ш, 37</t>
  </si>
  <si>
    <t>Владимир г, Судогодское ш, 3а</t>
  </si>
  <si>
    <t>490.300</t>
  </si>
  <si>
    <t>Владимир г, Судогодское ш, 51г</t>
  </si>
  <si>
    <t>Владимир г, Судогодское ш, 51д</t>
  </si>
  <si>
    <t>1102.100</t>
  </si>
  <si>
    <t>Владимир г, Судогодское ш, 5а</t>
  </si>
  <si>
    <t>Владимир г, Судогодское ш, 7</t>
  </si>
  <si>
    <t>297.000</t>
  </si>
  <si>
    <t>571.800</t>
  </si>
  <si>
    <t>Владимир г, Судогодское ш, 7а</t>
  </si>
  <si>
    <t>Владимир г, Судогодское ш, 9</t>
  </si>
  <si>
    <t>Владимир г, Судогодское ш, 9а</t>
  </si>
  <si>
    <t>Владимир г, Суздальская ул, 2</t>
  </si>
  <si>
    <t>675.200</t>
  </si>
  <si>
    <t>371.500</t>
  </si>
  <si>
    <t>301.100</t>
  </si>
  <si>
    <t>481.600</t>
  </si>
  <si>
    <t>Владимир г, Суздальская ул, 2А</t>
  </si>
  <si>
    <t>357.000</t>
  </si>
  <si>
    <t>Владимир г, Суздальская ул, 4</t>
  </si>
  <si>
    <t>331.500</t>
  </si>
  <si>
    <t>299.150</t>
  </si>
  <si>
    <t>Владимир г, Суздальская ул, 5</t>
  </si>
  <si>
    <t>3724.000</t>
  </si>
  <si>
    <t>Владимир г, Суздальская ул, 5б</t>
  </si>
  <si>
    <t>Владимир г, Суздальская ул, 6</t>
  </si>
  <si>
    <t>234.000</t>
  </si>
  <si>
    <t>Владимир г, Суздальская ул, 7А</t>
  </si>
  <si>
    <t>431.300</t>
  </si>
  <si>
    <t>Владимир г, Суздальская ул, 8</t>
  </si>
  <si>
    <t>463.900</t>
  </si>
  <si>
    <t>446.300</t>
  </si>
  <si>
    <t>Владимир г, Суздальская ул, 8В</t>
  </si>
  <si>
    <t>Владимир г, Суздальская ул, 8Г</t>
  </si>
  <si>
    <t>Владимир г, Суздальский пр-кт, 13А</t>
  </si>
  <si>
    <t>1623.000</t>
  </si>
  <si>
    <t>Владимир г, Суздальский пр-кт, 14</t>
  </si>
  <si>
    <t>Владимир г, Суздальский пр-кт, 15</t>
  </si>
  <si>
    <t>1262.300</t>
  </si>
  <si>
    <t>Владимир г, Суздальский пр-кт, 15а</t>
  </si>
  <si>
    <t>1233.000</t>
  </si>
  <si>
    <t>Владимир г, Суздальский пр-кт, 16</t>
  </si>
  <si>
    <t>Владимир г, Суздальский пр-кт, 17</t>
  </si>
  <si>
    <t>807.130</t>
  </si>
  <si>
    <t>Владимир г, Суздальский пр-кт, 17б</t>
  </si>
  <si>
    <t>Владимир г, Суздальский пр-кт, 18</t>
  </si>
  <si>
    <t>1197.900</t>
  </si>
  <si>
    <t>Владимир г, Суздальский пр-кт, 19</t>
  </si>
  <si>
    <t>1032.200</t>
  </si>
  <si>
    <t>Владимир г, Суздальский пр-кт, 2</t>
  </si>
  <si>
    <t>Владимир г, Суздальский пр-кт, 20</t>
  </si>
  <si>
    <t>Владимир г, Суздальский пр-кт, 21</t>
  </si>
  <si>
    <t>Владимир г, Суздальский пр-кт, 21а</t>
  </si>
  <si>
    <t>Владимир г, Суздальский пр-кт, 24</t>
  </si>
  <si>
    <t>2986.000</t>
  </si>
  <si>
    <t>Владимир г, Суздальский пр-кт, 25</t>
  </si>
  <si>
    <t>436.100</t>
  </si>
  <si>
    <t>523.000</t>
  </si>
  <si>
    <t>Владимир г, Суздальский пр-кт, 26А</t>
  </si>
  <si>
    <t>1386.100</t>
  </si>
  <si>
    <t>Владимир г, Суздальский пр-кт, 27</t>
  </si>
  <si>
    <t>Владимир г, Суздальский пр-кт, 29</t>
  </si>
  <si>
    <t>1191.000</t>
  </si>
  <si>
    <t>Владимир г, Суздальский пр-кт, 3</t>
  </si>
  <si>
    <t>3224.000</t>
  </si>
  <si>
    <t>Владимир г, Суздальский пр-кт, 31</t>
  </si>
  <si>
    <t>Владимир г, Суздальский пр-кт, 35</t>
  </si>
  <si>
    <t>Владимир г, Суздальский пр-кт, 5</t>
  </si>
  <si>
    <t>3486.800</t>
  </si>
  <si>
    <t>3124.000</t>
  </si>
  <si>
    <t>Владимир г, Суздальский пр-кт, 7</t>
  </si>
  <si>
    <t>Владимир г, Суздальский пр-кт, 9А</t>
  </si>
  <si>
    <t>600.800</t>
  </si>
  <si>
    <t>Владимир г, Суздальский пр-кт, 9Г</t>
  </si>
  <si>
    <t>658.400</t>
  </si>
  <si>
    <t>292.500</t>
  </si>
  <si>
    <t>383.100</t>
  </si>
  <si>
    <t>Владимир г, Сурикова ул, 10/34</t>
  </si>
  <si>
    <t>Владимир г, Сурикова ул, 10А</t>
  </si>
  <si>
    <t>Владимир г, Сурикова ул, 10Б</t>
  </si>
  <si>
    <t>Владимир г, Сурикова ул, 11/32</t>
  </si>
  <si>
    <t>989.000</t>
  </si>
  <si>
    <t>Владимир г, Сурикова ул, 13/27</t>
  </si>
  <si>
    <t>Владимир г, Сурикова ул, 14</t>
  </si>
  <si>
    <t>Владимир г, Сурикова ул, 16</t>
  </si>
  <si>
    <t>Владимир г, Сурикова ул, 16А</t>
  </si>
  <si>
    <t>Владимир г, Сурикова ул, 16Б</t>
  </si>
  <si>
    <t>Владимир г, Сурикова ул, 18</t>
  </si>
  <si>
    <t>Владимир г, Сурикова ул, 2</t>
  </si>
  <si>
    <t>297.600</t>
  </si>
  <si>
    <t>272.300</t>
  </si>
  <si>
    <t>Владимир г, Сурикова ул, 20</t>
  </si>
  <si>
    <t>Владимир г, Сурикова ул, 22</t>
  </si>
  <si>
    <t>1965.000</t>
  </si>
  <si>
    <t>Владимир г, Сурикова ул, 24</t>
  </si>
  <si>
    <t>1655.000</t>
  </si>
  <si>
    <t>Владимир г, Сурикова ул, 26</t>
  </si>
  <si>
    <t>769.000</t>
  </si>
  <si>
    <t>Владимир г, Сурикова ул, 3</t>
  </si>
  <si>
    <t>392.100</t>
  </si>
  <si>
    <t>Владимир г, Сурикова ул, 4</t>
  </si>
  <si>
    <t>212.410</t>
  </si>
  <si>
    <t>Владимир г, Сурикова ул, 5</t>
  </si>
  <si>
    <t>414.500</t>
  </si>
  <si>
    <t>Владимир г, Сурикова ул, 6</t>
  </si>
  <si>
    <t>Владимир г, Сурикова ул, 7</t>
  </si>
  <si>
    <t>269.600</t>
  </si>
  <si>
    <t>Владимир г, Сурикова ул, 8</t>
  </si>
  <si>
    <t>377.700</t>
  </si>
  <si>
    <t>Владимир г, Сущевская ул, 1</t>
  </si>
  <si>
    <t>1628.600</t>
  </si>
  <si>
    <t>Владимир г, Сущевская ул, 13А</t>
  </si>
  <si>
    <t>2215.600</t>
  </si>
  <si>
    <t>Владимир г, Сущевская ул, 2</t>
  </si>
  <si>
    <t>954.300</t>
  </si>
  <si>
    <t>Владимир г, Сущевская ул, 3</t>
  </si>
  <si>
    <t>Владимир г, Сущевская ул, 4</t>
  </si>
  <si>
    <t>1512.300</t>
  </si>
  <si>
    <t>Владимир г, Сущевская ул, 5</t>
  </si>
  <si>
    <t>954.500</t>
  </si>
  <si>
    <t>Владимир г, Сущевская ул, 50</t>
  </si>
  <si>
    <t>Владимир г, Сущевская ул, 5А</t>
  </si>
  <si>
    <t>542.100</t>
  </si>
  <si>
    <t>Владимир г, Сущевская ул, 7</t>
  </si>
  <si>
    <t>741.700</t>
  </si>
  <si>
    <t>970.400</t>
  </si>
  <si>
    <t>Владимир г, Сущевский проезд, 2</t>
  </si>
  <si>
    <t>449.500</t>
  </si>
  <si>
    <t>Владимир г, Тихонравова ул, 11</t>
  </si>
  <si>
    <t>1170.600</t>
  </si>
  <si>
    <t>Владимир г, Тихонравова ул, 12</t>
  </si>
  <si>
    <t>619.200</t>
  </si>
  <si>
    <t>Владимир г, Тихонравова ул, 13</t>
  </si>
  <si>
    <t>1168.620</t>
  </si>
  <si>
    <t>Владимир г, Тихонравова ул, 3</t>
  </si>
  <si>
    <t>937.000</t>
  </si>
  <si>
    <t>Владимир г, Тихонравова ул, 3А</t>
  </si>
  <si>
    <t>Владимир г, Тихонравова ул, 4</t>
  </si>
  <si>
    <t>842.000</t>
  </si>
  <si>
    <t>885.900</t>
  </si>
  <si>
    <t>Владимир г, Тихонравова ул, 6</t>
  </si>
  <si>
    <t>2496.000</t>
  </si>
  <si>
    <t>941.000</t>
  </si>
  <si>
    <t>Владимир г, Тихонравова ул, 8</t>
  </si>
  <si>
    <t>Владимир г, Тихонравова ул, 9</t>
  </si>
  <si>
    <t>1426.900</t>
  </si>
  <si>
    <t>Владимир г, Токарева ул, 10</t>
  </si>
  <si>
    <t>901.600</t>
  </si>
  <si>
    <t>Владимир г, Токарева ул, 1Г</t>
  </si>
  <si>
    <t>Владимир г, Токарева ул, 2</t>
  </si>
  <si>
    <t>Владимир г, Токарева ул, 4</t>
  </si>
  <si>
    <t>10150.900</t>
  </si>
  <si>
    <t>Владимир г, Токарева ул, 6</t>
  </si>
  <si>
    <t>690.500</t>
  </si>
  <si>
    <t>Владимир г, Токарева ул, 8</t>
  </si>
  <si>
    <t>Владимир г, Тракторная ул, 1</t>
  </si>
  <si>
    <t>817.700</t>
  </si>
  <si>
    <t>Владимир г, Тракторная ул, 10</t>
  </si>
  <si>
    <t>Владимир г, Тракторная ул, 11</t>
  </si>
  <si>
    <t>2182.000</t>
  </si>
  <si>
    <t>Владимир г, Тракторная ул, 12</t>
  </si>
  <si>
    <t>4050.000</t>
  </si>
  <si>
    <t>862.700</t>
  </si>
  <si>
    <t>Владимир г, Тракторная ул, 13</t>
  </si>
  <si>
    <t>1636.800</t>
  </si>
  <si>
    <t>Владимир г, Тракторная ул, 15</t>
  </si>
  <si>
    <t>Владимир г, Тракторная ул, 1А</t>
  </si>
  <si>
    <t>Владимир г, Тракторная ул, 1Б</t>
  </si>
  <si>
    <t>1504.100</t>
  </si>
  <si>
    <t>Владимир г, Тракторная ул, 1В</t>
  </si>
  <si>
    <t>2092.800</t>
  </si>
  <si>
    <t>Владимир г, Тракторная ул, 1Г</t>
  </si>
  <si>
    <t>Владимир г, Тракторная ул, 3Б</t>
  </si>
  <si>
    <t>1225.400</t>
  </si>
  <si>
    <t>Владимир г, Тракторная ул, 4</t>
  </si>
  <si>
    <t>731.270</t>
  </si>
  <si>
    <t>Владимир г, Тракторная ул, 40</t>
  </si>
  <si>
    <t>Владимир г, Тракторная ул, 48</t>
  </si>
  <si>
    <t>558.400</t>
  </si>
  <si>
    <t>Владимир г, Тракторная ул, 5</t>
  </si>
  <si>
    <t>797.300</t>
  </si>
  <si>
    <t>819.300</t>
  </si>
  <si>
    <t>Владимир г, Тракторная ул, 50</t>
  </si>
  <si>
    <t>849.400</t>
  </si>
  <si>
    <t>Владимир г, Тракторная ул, 54</t>
  </si>
  <si>
    <t>Владимир г, Тракторная ул, 56</t>
  </si>
  <si>
    <t>Владимир г, Тракторная ул, 58</t>
  </si>
  <si>
    <t>4350.000</t>
  </si>
  <si>
    <t>Владимир г, Тракторная ул, 6</t>
  </si>
  <si>
    <t>Владимир г, Тракторная ул, 7</t>
  </si>
  <si>
    <t>Владимир г, Тракторная ул, 7А</t>
  </si>
  <si>
    <t>Владимир г, Тракторная ул, 8</t>
  </si>
  <si>
    <t>1793.300</t>
  </si>
  <si>
    <t>Владимир г, Тракторная ул, 9Б</t>
  </si>
  <si>
    <t>717.000</t>
  </si>
  <si>
    <t>534.200</t>
  </si>
  <si>
    <t>Владимир г, Труда ул, 10/20</t>
  </si>
  <si>
    <t>559.700</t>
  </si>
  <si>
    <t>Владимир г, Труда ул, 11</t>
  </si>
  <si>
    <t>516.100</t>
  </si>
  <si>
    <t>796.000</t>
  </si>
  <si>
    <t>Владимир г, Труда ул, 13</t>
  </si>
  <si>
    <t>Владимир г, Труда ул, 14</t>
  </si>
  <si>
    <t>991.800</t>
  </si>
  <si>
    <t>Владимир г, Труда ул, 14А</t>
  </si>
  <si>
    <t>671.560</t>
  </si>
  <si>
    <t>1081.000</t>
  </si>
  <si>
    <t>804.380</t>
  </si>
  <si>
    <t>Владимир г, Труда ул, 16</t>
  </si>
  <si>
    <t>582.200</t>
  </si>
  <si>
    <t>Владимир г, Труда ул, 16А</t>
  </si>
  <si>
    <t>655.400</t>
  </si>
  <si>
    <t>721.900</t>
  </si>
  <si>
    <t>Владимир г, Труда ул, 17</t>
  </si>
  <si>
    <t>520.200</t>
  </si>
  <si>
    <t>Владимир г, Труда ул, 18</t>
  </si>
  <si>
    <t>934.400</t>
  </si>
  <si>
    <t>Владимир г, Труда ул, 19</t>
  </si>
  <si>
    <t>Владимир г, Труда ул, 2/7</t>
  </si>
  <si>
    <t>732.500</t>
  </si>
  <si>
    <t>Владимир г, Труда ул, 20</t>
  </si>
  <si>
    <t>1452.800</t>
  </si>
  <si>
    <t>Владимир г, Труда ул, 21</t>
  </si>
  <si>
    <t>571.700</t>
  </si>
  <si>
    <t>Владимир г, Труда ул, 23</t>
  </si>
  <si>
    <t>553.900</t>
  </si>
  <si>
    <t>Владимир г, Труда ул, 24</t>
  </si>
  <si>
    <t>479.700</t>
  </si>
  <si>
    <t>Владимир г, Труда ул, 27</t>
  </si>
  <si>
    <t>2256.200</t>
  </si>
  <si>
    <t>Владимир г, Труда ул, 3</t>
  </si>
  <si>
    <t>436.700</t>
  </si>
  <si>
    <t>393.900</t>
  </si>
  <si>
    <t>Владимир г, Труда ул, 30/7</t>
  </si>
  <si>
    <t>735.200</t>
  </si>
  <si>
    <t>Владимир г, Труда ул, 32</t>
  </si>
  <si>
    <t>Владимир г, Труда ул, 36</t>
  </si>
  <si>
    <t>Владимир г, Труда ул, 38</t>
  </si>
  <si>
    <t>Владимир г, Труда ул, 4</t>
  </si>
  <si>
    <t>431.000</t>
  </si>
  <si>
    <t>379.500</t>
  </si>
  <si>
    <t>327.900</t>
  </si>
  <si>
    <t>Владимир г, Труда ул, 5</t>
  </si>
  <si>
    <t>Владимир г, Труда ул, 6</t>
  </si>
  <si>
    <t>Владимир г, Труда ул, 8</t>
  </si>
  <si>
    <t>340.500</t>
  </si>
  <si>
    <t>Владимир г, Труда ул, 8а</t>
  </si>
  <si>
    <t>612.300</t>
  </si>
  <si>
    <t>291.400</t>
  </si>
  <si>
    <t>Владимир г, Турбаза Ладога нп, Сосновая ул, 8</t>
  </si>
  <si>
    <t>Владимир г, Турбаза Ладога нп, Сосновая ул, 9</t>
  </si>
  <si>
    <t>618.500</t>
  </si>
  <si>
    <t>Владимир г, Университетская ул, 10</t>
  </si>
  <si>
    <t>Владимир г, Университетская ул, 11</t>
  </si>
  <si>
    <t>Владимир г, Университетская ул, 12</t>
  </si>
  <si>
    <t>1881.700</t>
  </si>
  <si>
    <t>Владимир г, Университетская ул, 7</t>
  </si>
  <si>
    <t>Владимир г, Университетская ул, 8</t>
  </si>
  <si>
    <t>384.200</t>
  </si>
  <si>
    <t>Владимир г, Университетская ул, 9</t>
  </si>
  <si>
    <t>Владимир г, Урицкого ул, 26</t>
  </si>
  <si>
    <t>429.800</t>
  </si>
  <si>
    <t>455.600</t>
  </si>
  <si>
    <t>Владимир г, Урицкого ул, 30а</t>
  </si>
  <si>
    <t>504.500</t>
  </si>
  <si>
    <t>Владимир г, Усти-на-Лабе ул, 1</t>
  </si>
  <si>
    <t>374.900</t>
  </si>
  <si>
    <t>Владимир г, Усти-на-Лабе ул, 11</t>
  </si>
  <si>
    <t>1343.200</t>
  </si>
  <si>
    <t>705.400</t>
  </si>
  <si>
    <t>5111.500</t>
  </si>
  <si>
    <t>Владимир г, Усти-на-Лабе ул, 15</t>
  </si>
  <si>
    <t>Владимир г, Усти-на-Лабе ул, 16</t>
  </si>
  <si>
    <t>1409.800</t>
  </si>
  <si>
    <t>Владимир г, Усти-на-Лабе ул, 17</t>
  </si>
  <si>
    <t>Владимир г, Усти-на-Лабе ул, 2</t>
  </si>
  <si>
    <t>Владимир г, Усти-на-Лабе ул, 20</t>
  </si>
  <si>
    <t>Владимир г, Усти-на-Лабе ул, 21/53</t>
  </si>
  <si>
    <t>1656.900</t>
  </si>
  <si>
    <t>Владимир г, Усти-на-Лабе ул, 23</t>
  </si>
  <si>
    <t>Владимир г, Усти-на-Лабе ул, 25</t>
  </si>
  <si>
    <t>3443.000</t>
  </si>
  <si>
    <t>753.600</t>
  </si>
  <si>
    <t>Владимир г, Усти-на-Лабе ул, 27А</t>
  </si>
  <si>
    <t>760.700</t>
  </si>
  <si>
    <t>Владимир г, Усти-на-Лабе ул, 29/18</t>
  </si>
  <si>
    <t>3811.700</t>
  </si>
  <si>
    <t>Владимир г, Усти-на-Лабе ул, 2а</t>
  </si>
  <si>
    <t>1114.900</t>
  </si>
  <si>
    <t>Владимир г, Усти-на-Лабе ул, 31</t>
  </si>
  <si>
    <t>396.100</t>
  </si>
  <si>
    <t>619.900</t>
  </si>
  <si>
    <t>Владимир г, Усти-на-Лабе ул, 31А</t>
  </si>
  <si>
    <t>411.500</t>
  </si>
  <si>
    <t>Владимир г, Усти-на-Лабе ул, 32/16</t>
  </si>
  <si>
    <t>1247.700</t>
  </si>
  <si>
    <t>Владимир г, Усти-на-Лабе ул, 33</t>
  </si>
  <si>
    <t>Владимир г, Усти-на-Лабе ул, 34</t>
  </si>
  <si>
    <t>Владимир г, Усти-на-Лабе ул, 34А</t>
  </si>
  <si>
    <t>Владимир г, Усти-на-Лабе ул, 36</t>
  </si>
  <si>
    <t>1439.300</t>
  </si>
  <si>
    <t>Владимир г, Усти-на-Лабе ул, 4</t>
  </si>
  <si>
    <t>Владимир г, Усти-на-Лабе ул, 4а</t>
  </si>
  <si>
    <t>1017.500</t>
  </si>
  <si>
    <t>Владимир г, Усти-на-Лабе ул, 5</t>
  </si>
  <si>
    <t>Владимир г, Усти-на-Лабе ул, 5А</t>
  </si>
  <si>
    <t>Владимир г, Усти-на-Лабе ул, 5Б</t>
  </si>
  <si>
    <t>Владимир г, Усти-на-Лабе ул, 5В</t>
  </si>
  <si>
    <t>439.100</t>
  </si>
  <si>
    <t>Владимир г, Усти-на-Лабе ул, 5Г</t>
  </si>
  <si>
    <t>Владимир г, Усти-на-Лабе ул, 7</t>
  </si>
  <si>
    <t>Владимир г, Усти-на-Лабе ул, 7А</t>
  </si>
  <si>
    <t>1057.200</t>
  </si>
  <si>
    <t>Владимир г, Усти-на-Лабе ул, 7Б</t>
  </si>
  <si>
    <t>471.600</t>
  </si>
  <si>
    <t>Владимир г, Усти-на-Лабе ул, 8</t>
  </si>
  <si>
    <t>929.300</t>
  </si>
  <si>
    <t>Владимир г, Фатьянова ул, 10</t>
  </si>
  <si>
    <t>Владимир г, Фатьянова ул, 12</t>
  </si>
  <si>
    <t>2100.500</t>
  </si>
  <si>
    <t>Владимир г, Фатьянова ул, 16</t>
  </si>
  <si>
    <t>Владимир г, Фатьянова ул, 18</t>
  </si>
  <si>
    <t>1735.600</t>
  </si>
  <si>
    <t>Владимир г, Фатьянова ул, 18А</t>
  </si>
  <si>
    <t>Владимир г, Фатьянова ул, 2</t>
  </si>
  <si>
    <t>Владимир г, Фатьянова ул, 20</t>
  </si>
  <si>
    <t>17457.400</t>
  </si>
  <si>
    <t>1375.600</t>
  </si>
  <si>
    <t>Владимир г, Фатьянова ул, 23</t>
  </si>
  <si>
    <t>1527.900</t>
  </si>
  <si>
    <t>Владимир г, Фатьянова ул, 26</t>
  </si>
  <si>
    <t>1904.000</t>
  </si>
  <si>
    <t>Владимир г, Фатьянова ул, 27</t>
  </si>
  <si>
    <t>839.100</t>
  </si>
  <si>
    <t>Владимир г, Фатьянова ул, 27А</t>
  </si>
  <si>
    <t>661.300</t>
  </si>
  <si>
    <t>638.600</t>
  </si>
  <si>
    <t>Владимир г, Фатьянова ул, 2А</t>
  </si>
  <si>
    <t>Владимир г, Фатьянова ул, 4</t>
  </si>
  <si>
    <t>1759.800</t>
  </si>
  <si>
    <t>Владимир г, Фатьянова ул, 6</t>
  </si>
  <si>
    <t>1804.300</t>
  </si>
  <si>
    <t>Владимир г, Фатьянова ул, 8</t>
  </si>
  <si>
    <t>702.800</t>
  </si>
  <si>
    <t>762.700</t>
  </si>
  <si>
    <t>Владимир г, Фейгина ул, 10</t>
  </si>
  <si>
    <t>468.200</t>
  </si>
  <si>
    <t>1179.400</t>
  </si>
  <si>
    <t>Владимир г, Фейгина ул, 11/74</t>
  </si>
  <si>
    <t>Владимир г, Фейгина ул, 13</t>
  </si>
  <si>
    <t>484.300</t>
  </si>
  <si>
    <t>200.100</t>
  </si>
  <si>
    <t>Владимир г, Фейгина ул, 13А</t>
  </si>
  <si>
    <t>Владимир г, Фейгина ул, 15</t>
  </si>
  <si>
    <t>196.000</t>
  </si>
  <si>
    <t>1067.500</t>
  </si>
  <si>
    <t>200.400</t>
  </si>
  <si>
    <t>Владимир г, Фейгина ул, 16</t>
  </si>
  <si>
    <t>706.000</t>
  </si>
  <si>
    <t>615.300</t>
  </si>
  <si>
    <t>Владимир г, Фейгина ул, 2/20</t>
  </si>
  <si>
    <t>814.600</t>
  </si>
  <si>
    <t>Владимир г, Фейгина ул, 22</t>
  </si>
  <si>
    <t>1030.230</t>
  </si>
  <si>
    <t>Владимир г, Фейгина ул, 23/23</t>
  </si>
  <si>
    <t>465.400</t>
  </si>
  <si>
    <t>239.200</t>
  </si>
  <si>
    <t>Владимир г, Фейгина ул, 23А</t>
  </si>
  <si>
    <t>450.900</t>
  </si>
  <si>
    <t>740.700</t>
  </si>
  <si>
    <t>Владимир г, Фейгина ул, 6/25</t>
  </si>
  <si>
    <t>806.600</t>
  </si>
  <si>
    <t>Владимир г, Фейгина ул, 8/26</t>
  </si>
  <si>
    <t>Владимир г, Фейгина ул, 9</t>
  </si>
  <si>
    <t>878.600</t>
  </si>
  <si>
    <t>Владимир г, Хирурга Орлова ул, 18</t>
  </si>
  <si>
    <t>271.000</t>
  </si>
  <si>
    <t>Владимир г, Хирурга Орлова ул, 2б</t>
  </si>
  <si>
    <t>1303.300</t>
  </si>
  <si>
    <t>Владимир г, Хирурга Орлова ул, 6</t>
  </si>
  <si>
    <t>Владимир г, Хирурга Орлова ул, 6а</t>
  </si>
  <si>
    <t>755.700</t>
  </si>
  <si>
    <t>Владимир г, Хирурга Орлова ул, 8</t>
  </si>
  <si>
    <t>413.100</t>
  </si>
  <si>
    <t>Владимир г, Хирурга Орлова ул, 8а</t>
  </si>
  <si>
    <t>Владимир г, Чайковского проезд, 1</t>
  </si>
  <si>
    <t>Владимир г, Чайковского проезд, 3</t>
  </si>
  <si>
    <t>Владимир г, Чайковского проезд, 5</t>
  </si>
  <si>
    <t>241.000</t>
  </si>
  <si>
    <t>Владимир г, Чайковского проезд, 7</t>
  </si>
  <si>
    <t>298.800</t>
  </si>
  <si>
    <t>Владимир г, Чайковского проезд, 9</t>
  </si>
  <si>
    <t>423.400</t>
  </si>
  <si>
    <t>Владимир г, Чайковского ул, 10/11</t>
  </si>
  <si>
    <t>779.200</t>
  </si>
  <si>
    <t>Владимир г, Чайковского ул, 11</t>
  </si>
  <si>
    <t>732.600</t>
  </si>
  <si>
    <t>470.500</t>
  </si>
  <si>
    <t>Владимир г, Чайковского ул, 13/1</t>
  </si>
  <si>
    <t>448.400</t>
  </si>
  <si>
    <t>1311.000</t>
  </si>
  <si>
    <t>Владимир г, Чайковского ул, 15/2</t>
  </si>
  <si>
    <t>455.500</t>
  </si>
  <si>
    <t>Владимир г, Чайковского ул, 17</t>
  </si>
  <si>
    <t>505.490</t>
  </si>
  <si>
    <t>Владимир г, Чайковского ул, 19/1</t>
  </si>
  <si>
    <t>452.200</t>
  </si>
  <si>
    <t>Владимир г, Чайковского ул, 2</t>
  </si>
  <si>
    <t>Владимир г, Чайковского ул, 21</t>
  </si>
  <si>
    <t>Владимир г, Чайковского ул, 25А</t>
  </si>
  <si>
    <t>Владимир г, Чайковского ул, 26</t>
  </si>
  <si>
    <t>254.000</t>
  </si>
  <si>
    <t>Владимир г, Чайковского ул, 28</t>
  </si>
  <si>
    <t>909.600</t>
  </si>
  <si>
    <t>Владимир г, Чайковского ул, 30</t>
  </si>
  <si>
    <t>Владимир г, Чайковского ул, 32А</t>
  </si>
  <si>
    <t>966.600</t>
  </si>
  <si>
    <t>Владимир г, Чайковского ул, 34</t>
  </si>
  <si>
    <t>733.300</t>
  </si>
  <si>
    <t>Владимир г, Чайковского ул, 34А</t>
  </si>
  <si>
    <t>973.200</t>
  </si>
  <si>
    <t>885.200</t>
  </si>
  <si>
    <t>Владимир г, Чайковского ул, 36</t>
  </si>
  <si>
    <t>Владимир г, Чайковского ул, 36А</t>
  </si>
  <si>
    <t>898.500</t>
  </si>
  <si>
    <t>Владимир г, Чайковского ул, 38</t>
  </si>
  <si>
    <t>724.400</t>
  </si>
  <si>
    <t>Владимир г, Чайковского ул, 38А</t>
  </si>
  <si>
    <t>457.700</t>
  </si>
  <si>
    <t>Владимир г, Чайковского ул, 38В</t>
  </si>
  <si>
    <t>908.900</t>
  </si>
  <si>
    <t>Владимир г, Чайковского ул, 38Г</t>
  </si>
  <si>
    <t>842.600</t>
  </si>
  <si>
    <t>2399.000</t>
  </si>
  <si>
    <t>Владимир г, Чайковского ул, 40Б</t>
  </si>
  <si>
    <t>465.800</t>
  </si>
  <si>
    <t>Владимир г, Чайковского ул, 42</t>
  </si>
  <si>
    <t>Владимир г, Чайковского ул, 44</t>
  </si>
  <si>
    <t>1902.400</t>
  </si>
  <si>
    <t>Владимир г, Чайковского ул, 44А</t>
  </si>
  <si>
    <t>880.600</t>
  </si>
  <si>
    <t>Владимир г, Чайковского ул, 44Б</t>
  </si>
  <si>
    <t>915.200</t>
  </si>
  <si>
    <t>Владимир г, Чайковского ул, 46</t>
  </si>
  <si>
    <t>875.600</t>
  </si>
  <si>
    <t>Владимир г, Чайковского ул, 46А</t>
  </si>
  <si>
    <t>690.900</t>
  </si>
  <si>
    <t>Владимир г, Чайковского ул, 48</t>
  </si>
  <si>
    <t>Владимир г, Чайковского ул, 5</t>
  </si>
  <si>
    <t>449.900</t>
  </si>
  <si>
    <t>1485.000</t>
  </si>
  <si>
    <t>Владимир г, Чайковского ул, 50</t>
  </si>
  <si>
    <t>905.200</t>
  </si>
  <si>
    <t>777.000</t>
  </si>
  <si>
    <t>Владимир г, Чайковского ул, 50А</t>
  </si>
  <si>
    <t>Владимир г, Чайковского ул, 52</t>
  </si>
  <si>
    <t>859.300</t>
  </si>
  <si>
    <t>Владимир г, Чайковского ул, 9</t>
  </si>
  <si>
    <t>455.200</t>
  </si>
  <si>
    <t>Владимир г, Чапаева ул, 5</t>
  </si>
  <si>
    <t>1395.100</t>
  </si>
  <si>
    <t>Владимир г, Чапаева ул, 6</t>
  </si>
  <si>
    <t>Владимир г, Чапаева ул, 8</t>
  </si>
  <si>
    <t>Владимир г, Чапаева ул, 8а</t>
  </si>
  <si>
    <t>1487.700</t>
  </si>
  <si>
    <t>Владимир г, Чехова ул, 2</t>
  </si>
  <si>
    <t>761.700</t>
  </si>
  <si>
    <t>Владимир г, Элеваторная ул, 14</t>
  </si>
  <si>
    <t>882.500</t>
  </si>
  <si>
    <t>511.500</t>
  </si>
  <si>
    <t>Владимир г, Элеваторная ул, 14А</t>
  </si>
  <si>
    <t>228.900</t>
  </si>
  <si>
    <t>327.500</t>
  </si>
  <si>
    <t>Владимир г, Элеваторная ул, 14Б</t>
  </si>
  <si>
    <t>Владимир г, Элеваторная ул, 16</t>
  </si>
  <si>
    <t>476.600</t>
  </si>
  <si>
    <t>Владимир г, Элеваторная ул, 18</t>
  </si>
  <si>
    <t>673.500</t>
  </si>
  <si>
    <t>518.100</t>
  </si>
  <si>
    <t>797.400</t>
  </si>
  <si>
    <t>Владимир г, Элеваторная ул, 20А</t>
  </si>
  <si>
    <t>562.500</t>
  </si>
  <si>
    <t>Владимир г, Элеваторная ул, 24</t>
  </si>
  <si>
    <t>664.800</t>
  </si>
  <si>
    <t>Владимир г, Электроприборовский проезд, 3</t>
  </si>
  <si>
    <t>Владимир г, Электроприборовский проезд, 4</t>
  </si>
  <si>
    <t>372.500</t>
  </si>
  <si>
    <t>Владимир г, Электроприборовский проезд, 7</t>
  </si>
  <si>
    <t>515.400</t>
  </si>
  <si>
    <t>Владимир г, Электроприборовский проезд, 9/77</t>
  </si>
  <si>
    <t>Владимир г, Энергетик мкр, Садовая ул, 13</t>
  </si>
  <si>
    <t>Владимир г, Энергетик мкр, Садовая ул, 15</t>
  </si>
  <si>
    <t>Владимир г, Энергетик мкр, Северная ул, 11</t>
  </si>
  <si>
    <t>Владимир г, Энергетик мкр, Северная ул, 13</t>
  </si>
  <si>
    <t>Владимир г, Энергетик мкр, Северная ул, 2</t>
  </si>
  <si>
    <t>Владимир г, Энергетик мкр, Северная ул, 4</t>
  </si>
  <si>
    <t>Владимир г, Энергетик мкр, Совхозная ул, 1</t>
  </si>
  <si>
    <t>Владимир г, Энергетик мкр, Совхозная ул, 3</t>
  </si>
  <si>
    <t>Владимир г, Энергетик мкр, Совхозная ул, 4</t>
  </si>
  <si>
    <t>741.200</t>
  </si>
  <si>
    <t>Владимир г, Энергетик мкр, Совхозная ул, 6</t>
  </si>
  <si>
    <t>727.400</t>
  </si>
  <si>
    <t>796.600</t>
  </si>
  <si>
    <t>Владимир г, Энергетик мкр, Совхозная ул, 7</t>
  </si>
  <si>
    <t>Владимир г, Энергетик мкр, Совхозная ул, 9</t>
  </si>
  <si>
    <t>1588.600</t>
  </si>
  <si>
    <t>Владимир г, Энергетик мкр, Энергетиков ул, 10Б</t>
  </si>
  <si>
    <t>Владимир г, Энергетик мкр, Энергетиков ул, 11Б</t>
  </si>
  <si>
    <t>850.300</t>
  </si>
  <si>
    <t>1853.600</t>
  </si>
  <si>
    <t>Владимир г, Энергетик мкр, Энергетиков ул, 14Б</t>
  </si>
  <si>
    <t>1401.900</t>
  </si>
  <si>
    <t>Владимир г, Энергетик мкр, Энергетиков ул, 1А</t>
  </si>
  <si>
    <t>5039.900</t>
  </si>
  <si>
    <t>Владимир г, Энергетик мкр, Энергетиков ул, 1Б</t>
  </si>
  <si>
    <t>Владимир г, Энергетик мкр, Энергетиков ул, 2</t>
  </si>
  <si>
    <t>352.800</t>
  </si>
  <si>
    <t>5291.100</t>
  </si>
  <si>
    <t>Владимир г, Энергетик мкр, Энергетиков ул, 23</t>
  </si>
  <si>
    <t>5325.900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</si>
  <si>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</si>
  <si>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</si>
  <si>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</si>
  <si>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153.000</t>
  </si>
  <si>
    <t>Владимир г, Энергетик мкр, Энергетиков ул, 29Б</t>
  </si>
  <si>
    <t>Владимир г, Энергетик мкр, Энергетиков ул, 2Б</t>
  </si>
  <si>
    <t>Владимир г, Энергетик мкр, Энергетиков ул, 3</t>
  </si>
  <si>
    <t>Владимир г, Энергетик мкр, Энергетиков ул, 4А</t>
  </si>
  <si>
    <t>Владимир г, Энергетик мкр, Энергетиков ул, 5А</t>
  </si>
  <si>
    <t>Владимир г, Энергетик мкр, Энергетиков ул, 6</t>
  </si>
  <si>
    <t>Владимир г, Энергетик мкр, Энергетиков ул, 6б</t>
  </si>
  <si>
    <t>1124.300</t>
  </si>
  <si>
    <t>Владимир г, Энергетик мкр, Энергетиков ул, 8Б</t>
  </si>
  <si>
    <t>677.700</t>
  </si>
  <si>
    <t>Владимир г, Энергетик мкр, Энергетиков ул, 9Б</t>
  </si>
  <si>
    <t>Владимир г, Юбилейная ул, 12</t>
  </si>
  <si>
    <t>803.540</t>
  </si>
  <si>
    <t>Владимир г, Юбилейная ул, 14</t>
  </si>
  <si>
    <t>Владимир г, Юбилейная ул, 15</t>
  </si>
  <si>
    <t>1689.300</t>
  </si>
  <si>
    <t>Владимир г, Юбилейная ул, 16А</t>
  </si>
  <si>
    <t>Владимир г, Юбилейная ул, 16Б</t>
  </si>
  <si>
    <t>Владимир г, Юбилейная ул, 18</t>
  </si>
  <si>
    <t>Владимир г, Юбилейная ул, 20</t>
  </si>
  <si>
    <t>Владимир г, Юбилейная ул, 22</t>
  </si>
  <si>
    <t>1648.000</t>
  </si>
  <si>
    <t>Владимир г, Юбилейная ул, 24</t>
  </si>
  <si>
    <t>1491.000</t>
  </si>
  <si>
    <t>Владимир г, Юбилейная ул, 28</t>
  </si>
  <si>
    <t>Владимир г, Юбилейная ул, 3</t>
  </si>
  <si>
    <t>1273.100</t>
  </si>
  <si>
    <t>Владимир г, Юбилейная ул, 32</t>
  </si>
  <si>
    <t>Владимир г, Юбилейная ул, 34</t>
  </si>
  <si>
    <t>Владимир г, Юбилейная ул, 36</t>
  </si>
  <si>
    <t>999.000</t>
  </si>
  <si>
    <t>Владимир г, Юбилейная ул, 38</t>
  </si>
  <si>
    <t>Владимир г, Юбилейная ул, 38А</t>
  </si>
  <si>
    <t>Владимир г, Юбилейная ул, 4</t>
  </si>
  <si>
    <t>1668.000</t>
  </si>
  <si>
    <t>Владимир г, Юбилейная ул, 46</t>
  </si>
  <si>
    <t>894.000</t>
  </si>
  <si>
    <t>Владимир г, Юбилейная ул, 46А</t>
  </si>
  <si>
    <t>409.000</t>
  </si>
  <si>
    <t>Владимир г, Юбилейная ул, 5</t>
  </si>
  <si>
    <t>1166.500</t>
  </si>
  <si>
    <t>Владимир г, Юбилейная ул, 50</t>
  </si>
  <si>
    <t>2329.600</t>
  </si>
  <si>
    <t>Владимир г, Юбилейная ул, 52</t>
  </si>
  <si>
    <t>Владимир г, Юбилейная ул, 56</t>
  </si>
  <si>
    <t>Владимир г, Юбилейная ул, 58</t>
  </si>
  <si>
    <t>Владимир г, Юбилейная ул, 6</t>
  </si>
  <si>
    <t>Владимир г, Юбилейная ул, 60</t>
  </si>
  <si>
    <t>1215.210</t>
  </si>
  <si>
    <t>Владимир г, Юбилейная ул, 62</t>
  </si>
  <si>
    <t>Владимир г, Юбилейная ул, 66</t>
  </si>
  <si>
    <t>Владимир г, Юбилейная ул, 68</t>
  </si>
  <si>
    <t>928.000</t>
  </si>
  <si>
    <t>Владимир г, Юбилейная ул, 7</t>
  </si>
  <si>
    <t>Владимир г, Юбилейная ул, 70</t>
  </si>
  <si>
    <t>Владимир г, Юбилейная ул, 76</t>
  </si>
  <si>
    <t>Владимир г, Юбилейная ул, 76А</t>
  </si>
  <si>
    <t>584.700</t>
  </si>
  <si>
    <t>Владимир г, Юбилейная ул, 78</t>
  </si>
  <si>
    <t>Владимир г, Юбилейная ул, 7А</t>
  </si>
  <si>
    <t>Владимир г, Юбилейная ул, 8</t>
  </si>
  <si>
    <t>Владимир г, Юбилейная ул, 9</t>
  </si>
  <si>
    <t>Владимир г, Юрьевец мкр, Всесвятская ул, 15а</t>
  </si>
  <si>
    <t>Владимир г, Юрьевец мкр, Всесвятская ул, 15б</t>
  </si>
  <si>
    <t>Владимир г, Юрьевец мкр, Всесвятская ул, 17а</t>
  </si>
  <si>
    <t>Владимир г, Юрьевец мкр, Всесвятская ул, 8</t>
  </si>
  <si>
    <t>Владимир г, Юрьевец мкр, Гвардейская ул, 11</t>
  </si>
  <si>
    <t>Владимир г, Юрьевец мкр, Гвардейская ул, 11б</t>
  </si>
  <si>
    <t>Владимир г, Юрьевец мкр, Гвардейская ул, 13</t>
  </si>
  <si>
    <t>Владимир г, Юрьевец мкр, Гвардейская ул, 13Б</t>
  </si>
  <si>
    <t>Владимир г, Юрьевец мкр, Гвардейская ул, 15</t>
  </si>
  <si>
    <t>Владимир г, Юрьевец мкр, Гвардейская ул, 17</t>
  </si>
  <si>
    <t>Владимир г, Юрьевец мкр, Институтский городок, 10</t>
  </si>
  <si>
    <t>939.600</t>
  </si>
  <si>
    <t>Владимир г, Юрьевец мкр, Институтский городок, 11</t>
  </si>
  <si>
    <t>935.300</t>
  </si>
  <si>
    <t>1318.600</t>
  </si>
  <si>
    <t>Владимир г, Юрьевец мкр, Институтский городок, 13</t>
  </si>
  <si>
    <t>1317.000</t>
  </si>
  <si>
    <t>Владимир г, Юрьевец мкр, Институтский городок, 14</t>
  </si>
  <si>
    <t>Владимир г, Юрьевец мкр, Институтский городок, 14а</t>
  </si>
  <si>
    <t>Владимир г, Юрьевец мкр, Институтский городок, 15</t>
  </si>
  <si>
    <t>Владимир г, Юрьевец мкр, Институтский городок, 19</t>
  </si>
  <si>
    <t>Владимир г, Юрьевец мкр, Институтский городок, 21</t>
  </si>
  <si>
    <t>447.600</t>
  </si>
  <si>
    <t>Владимир г, Юрьевец мкр, Институтский городок, 26</t>
  </si>
  <si>
    <t>Владимир г, Юрьевец мкр, Институтский городок, 28</t>
  </si>
  <si>
    <t>Владимир г, Юрьевец мкр, Институтский городок, 3</t>
  </si>
  <si>
    <t>Владимир г, Юрьевец мкр, Институтский городок, 30</t>
  </si>
  <si>
    <t>1314.000</t>
  </si>
  <si>
    <t>651.800</t>
  </si>
  <si>
    <t>Владимир г, Юрьевец мкр, Институтский городок, 32</t>
  </si>
  <si>
    <t>932.600</t>
  </si>
  <si>
    <t>Владимир г, Юрьевец мкр, Институтский городок, 5</t>
  </si>
  <si>
    <t>Владимир г, Юрьевец мкр, Институтский городок, 6</t>
  </si>
  <si>
    <t>964.800</t>
  </si>
  <si>
    <t>Владимир г, Юрьевец мкр, Институтский городок, 9</t>
  </si>
  <si>
    <t>Владимир г, Юрьевец мкр, Михалькова ул, 10</t>
  </si>
  <si>
    <t>Владимир г, Юрьевец мкр, Михалькова ул, 11</t>
  </si>
  <si>
    <t>801.200</t>
  </si>
  <si>
    <t>Владимир г, Юрьевец мкр, Михалькова ул, 12</t>
  </si>
  <si>
    <t>Владимир г, Юрьевец мкр, Михалькова ул, 13</t>
  </si>
  <si>
    <t>840.500</t>
  </si>
  <si>
    <t>Владимир г, Юрьевец мкр, Михалькова ул, 13а</t>
  </si>
  <si>
    <t>552.800</t>
  </si>
  <si>
    <t>Владимир г, Юрьевец мкр, Михалькова ул, 15</t>
  </si>
  <si>
    <t>Владимир г, Юрьевец мкр, Михалькова ул, 1А</t>
  </si>
  <si>
    <t>1209.700</t>
  </si>
  <si>
    <t>Владимир г, Юрьевец мкр, Михалькова ул, 1Б</t>
  </si>
  <si>
    <t>Владимир г, Юрьевец мкр, Михалькова ул, 1В</t>
  </si>
  <si>
    <t>355.400</t>
  </si>
  <si>
    <t>Владимир г, Юрьевец мкр, Михалькова ул, 2</t>
  </si>
  <si>
    <t>796.400</t>
  </si>
  <si>
    <t>Владимир г, Юрьевец мкр, Михалькова ул, 2Б</t>
  </si>
  <si>
    <t>Владимир г, Юрьевец мкр, Михалькова ул, 3</t>
  </si>
  <si>
    <t>1456.200</t>
  </si>
  <si>
    <t>Владимир г, Юрьевец мкр, Михалькова ул, 3Б</t>
  </si>
  <si>
    <t>1514.000</t>
  </si>
  <si>
    <t>Владимир г, Юрьевец мкр, Михалькова ул, 3В</t>
  </si>
  <si>
    <t>4157.100</t>
  </si>
  <si>
    <t>Владимир г, Юрьевец мкр, Михалькова ул, 4</t>
  </si>
  <si>
    <t>Владимир г, Юрьевец мкр, Михалькова ул, 5</t>
  </si>
  <si>
    <t>2347.000</t>
  </si>
  <si>
    <t>1123.200</t>
  </si>
  <si>
    <t>Владимир г, Юрьевец мкр, Михалькова ул, 5А</t>
  </si>
  <si>
    <t>1217.400</t>
  </si>
  <si>
    <t>Владимир г, Юрьевец мкр, Михалькова ул, 6</t>
  </si>
  <si>
    <t>610.400</t>
  </si>
  <si>
    <t>Владимир г, Юрьевец мкр, Михалькова ул, 8</t>
  </si>
  <si>
    <t>834.200</t>
  </si>
  <si>
    <t>Владимир г, Юрьевец мкр, Михалькова ул, 9</t>
  </si>
  <si>
    <t>902.500</t>
  </si>
  <si>
    <t>Владимир г, Юрьевец мкр, Ноябрьская ул, 1</t>
  </si>
  <si>
    <t>756.400</t>
  </si>
  <si>
    <t>Владимир г, Юрьевец мкр, Ноябрьская ул, 105</t>
  </si>
  <si>
    <t>689.200</t>
  </si>
  <si>
    <t>Владимир г, Юрьевец мкр, Ноябрьская ул, 111</t>
  </si>
  <si>
    <t>788.500</t>
  </si>
  <si>
    <t>Владимир г, Юрьевец мкр, Ноябрьская ул, 115</t>
  </si>
  <si>
    <t>829.800</t>
  </si>
  <si>
    <t>Владимир г, Юрьевец мкр, Ноябрьская ул, 117</t>
  </si>
  <si>
    <t>Владимир г, Юрьевец мкр, Ноябрьская ул, 119</t>
  </si>
  <si>
    <t>Владимир г, Юрьевец мкр, Ноябрьская ул, 119А</t>
  </si>
  <si>
    <t>Владимир г, Юрьевец мкр, Ноябрьская ул, 119Б</t>
  </si>
  <si>
    <t>1478.000</t>
  </si>
  <si>
    <t>953.800</t>
  </si>
  <si>
    <t>Владимир г, Юрьевец мкр, Ноябрьская ул, 121</t>
  </si>
  <si>
    <t>617.000</t>
  </si>
  <si>
    <t>514.500</t>
  </si>
  <si>
    <t>Владимир г, Юрьевец мкр, Ноябрьская ул, 123</t>
  </si>
  <si>
    <t>227.000</t>
  </si>
  <si>
    <t>Владимир г, Юрьевец мкр, Ноябрьская ул, 125</t>
  </si>
  <si>
    <t>306.100</t>
  </si>
  <si>
    <t>Владимир г, Юрьевец мкр, Ноябрьская ул, 132</t>
  </si>
  <si>
    <t>1800</t>
  </si>
  <si>
    <t>372.900</t>
  </si>
  <si>
    <t>Владимир г, Юрьевец мкр, Ноябрьская ул, 2</t>
  </si>
  <si>
    <t>826.200</t>
  </si>
  <si>
    <t>Владимир г, Юрьевец мкр, Ноябрьская ул, 3А</t>
  </si>
  <si>
    <t>Владимир г, Юрьевец мкр, Ноябрьская ул, 4</t>
  </si>
  <si>
    <t>391.500</t>
  </si>
  <si>
    <t>Владимир г, Юрьевец мкр, Ноябрьская ул, 41А</t>
  </si>
  <si>
    <t>Владимир г, Юрьевец мкр, Ноябрьская ул, 5</t>
  </si>
  <si>
    <t>478.600</t>
  </si>
  <si>
    <t>Владимир г, Юрьевец мкр, Ноябрьская ул, 6</t>
  </si>
  <si>
    <t>Владимир г, Юрьевец мкр, Ноябрьская ул, 7</t>
  </si>
  <si>
    <t>216.000</t>
  </si>
  <si>
    <t>Владимир г, Юрьевец мкр, Ноябрьская ул, 8</t>
  </si>
  <si>
    <t>830.300</t>
  </si>
  <si>
    <t>Владимир г, Юрьевец мкр, Ноябрьская ул, 8А</t>
  </si>
  <si>
    <t>1201.600</t>
  </si>
  <si>
    <t>Владимир г, Юрьевец мкр, Ноябрьская ул, 9</t>
  </si>
  <si>
    <t>Владимир г, Юрьевец мкр, Ноябрьская ул, 9А</t>
  </si>
  <si>
    <t>818.700</t>
  </si>
  <si>
    <t>Владимир г, Юрьевец мкр, Православная ул, 9</t>
  </si>
  <si>
    <t>Владимир г, Юрьевец мкр, Славная ул, 10</t>
  </si>
  <si>
    <t>Владимир г, Юрьевец мкр, Славная ул, 12</t>
  </si>
  <si>
    <t>Владимир г, Юрьевец мкр, Славная ул, 15</t>
  </si>
  <si>
    <t>1947.300</t>
  </si>
  <si>
    <t>Владимир г, Юрьевец мкр, Славная ул, 17</t>
  </si>
  <si>
    <t>3699.000</t>
  </si>
  <si>
    <t>Владимир г, Юрьевец мкр, Славная ул, 4</t>
  </si>
  <si>
    <t>Владимир г, Юрьевец мкр, Славная ул, 6</t>
  </si>
  <si>
    <t>Владимир г, Юрьевец мкр, Строительный проезд, 11</t>
  </si>
  <si>
    <t>1662.900</t>
  </si>
  <si>
    <t>Владимир г, Юрьевец мкр, Строительный проезд, 11а</t>
  </si>
  <si>
    <t>Владимир г, Юрьевец мкр, Строительный проезд, 3</t>
  </si>
  <si>
    <t>727.100</t>
  </si>
  <si>
    <t>Владимир г, Юрьевец мкр, Школьный проезд, 4</t>
  </si>
  <si>
    <t>952.600</t>
  </si>
  <si>
    <t>Владимир г, Юрьевец мкр, Школьный проезд, 4А</t>
  </si>
  <si>
    <t>883.700</t>
  </si>
  <si>
    <t>Вязники г, 1 Мая ул, 10/34</t>
  </si>
  <si>
    <t>446.100</t>
  </si>
  <si>
    <t>623.100</t>
  </si>
  <si>
    <t>Вязники г, 1 Мая ул, 12/23</t>
  </si>
  <si>
    <t>1751.600</t>
  </si>
  <si>
    <t>1719.800</t>
  </si>
  <si>
    <t>Вязники г, 1 Мая ул, 14</t>
  </si>
  <si>
    <t>1432.000</t>
  </si>
  <si>
    <t>Вязники г, 1 Мая ул, 16/15</t>
  </si>
  <si>
    <t>362.600</t>
  </si>
  <si>
    <t>282.200</t>
  </si>
  <si>
    <t>Вязники г, 1 Мая ул, 27</t>
  </si>
  <si>
    <t>Вязники г, 1 Мая ул, 33/21</t>
  </si>
  <si>
    <t>Вязники г, 1 Мая ул, 5</t>
  </si>
  <si>
    <t>Вязники г, 1 Мая ул, 7</t>
  </si>
  <si>
    <t>Вязники г, 1 Мая ул, 8</t>
  </si>
  <si>
    <t>178.400</t>
  </si>
  <si>
    <t>288.200</t>
  </si>
  <si>
    <t>Вязники г, 1-й Кутузовский проезд, 2</t>
  </si>
  <si>
    <t>288.600</t>
  </si>
  <si>
    <t>Вязники г, 1-я Набережная ул, 1/6</t>
  </si>
  <si>
    <t>281.500</t>
  </si>
  <si>
    <t>207.500</t>
  </si>
  <si>
    <t>208.700</t>
  </si>
  <si>
    <t>Вязники г, 3-й Чапаевский пер, 1</t>
  </si>
  <si>
    <t>Вязники г, 3-й Чапаевский пер, 22</t>
  </si>
  <si>
    <t>Вязники г, 3-й Чапаевский пер, 23</t>
  </si>
  <si>
    <t>3867.000</t>
  </si>
  <si>
    <t>862.200</t>
  </si>
  <si>
    <t>Вязники г, Антошкина ул, 26</t>
  </si>
  <si>
    <t>Вязники г, Антошкина ул, 7</t>
  </si>
  <si>
    <t>570.300</t>
  </si>
  <si>
    <t>Вязники г, Б.Хмельницкого ул, 33</t>
  </si>
  <si>
    <t>1045.500</t>
  </si>
  <si>
    <t>Вязники г, Б.Хмельницкого ул, 35</t>
  </si>
  <si>
    <t>434.700</t>
  </si>
  <si>
    <t>Вязники г, Благовещенская ул, 10</t>
  </si>
  <si>
    <t>443.300</t>
  </si>
  <si>
    <t>233.100</t>
  </si>
  <si>
    <t>Вязники г, Благовещенская ул, 13</t>
  </si>
  <si>
    <t>277.500</t>
  </si>
  <si>
    <t>Вязники г, Благовещенская ул, 131</t>
  </si>
  <si>
    <t>649.900</t>
  </si>
  <si>
    <t>253.200</t>
  </si>
  <si>
    <t>Вязники г, Благовещенская ул, 133</t>
  </si>
  <si>
    <t>112.500</t>
  </si>
  <si>
    <t>Вязники г, Благовещенская ул, 149/1</t>
  </si>
  <si>
    <t>237.900</t>
  </si>
  <si>
    <t>184.800</t>
  </si>
  <si>
    <t>Вязники г, Благовещенская ул, 17</t>
  </si>
  <si>
    <t>Вязники г, Благовещенская ул, 18</t>
  </si>
  <si>
    <t>359.100</t>
  </si>
  <si>
    <t>457.900</t>
  </si>
  <si>
    <t>283.800</t>
  </si>
  <si>
    <t>Вязники г, Благовещенская ул, 26/17</t>
  </si>
  <si>
    <t>194.500</t>
  </si>
  <si>
    <t>257.900</t>
  </si>
  <si>
    <t>Вязники г, Благовещенская ул, 35а</t>
  </si>
  <si>
    <t>294.300</t>
  </si>
  <si>
    <t>Вязники г, Благовещенская ул, 37а</t>
  </si>
  <si>
    <t>331.800</t>
  </si>
  <si>
    <t>223.500</t>
  </si>
  <si>
    <t>Вязники г, Благовещенская ул, 38</t>
  </si>
  <si>
    <t>460.800</t>
  </si>
  <si>
    <t>Вязники г, Благовещенская ул, 41/9</t>
  </si>
  <si>
    <t>Вязники г, Благовещенская ул, 42</t>
  </si>
  <si>
    <t>Вязники г, Благовещенская ул, 49</t>
  </si>
  <si>
    <t>Вязники г, Благовещенская ул, 6</t>
  </si>
  <si>
    <t>Вязники г, Большая Московская ул, 11</t>
  </si>
  <si>
    <t>297.400</t>
  </si>
  <si>
    <t>Вязники г, Вишневая ул, 34</t>
  </si>
  <si>
    <t>667.500</t>
  </si>
  <si>
    <t>558.500</t>
  </si>
  <si>
    <t>Вязники г, Владимирская ул, 2</t>
  </si>
  <si>
    <t>607.400</t>
  </si>
  <si>
    <t>Вязники г, Владимирская ул, 4</t>
  </si>
  <si>
    <t>464.400</t>
  </si>
  <si>
    <t>497.600</t>
  </si>
  <si>
    <t>Вязники г, Владимирская ул, 6</t>
  </si>
  <si>
    <t>512.200</t>
  </si>
  <si>
    <t>Вязники г, Владимирская ул, 7</t>
  </si>
  <si>
    <t>Вязники г, Владимирская ул, 8/16</t>
  </si>
  <si>
    <t>731.000</t>
  </si>
  <si>
    <t>Вязники г, Владимирская ул, 9</t>
  </si>
  <si>
    <t>Вязники г, Вокзальная ул, 18</t>
  </si>
  <si>
    <t>813.100</t>
  </si>
  <si>
    <t>Вязники г, Вокзальная ул, 36</t>
  </si>
  <si>
    <t>Вязники г, Вокзальная ул, 38</t>
  </si>
  <si>
    <t>Вязники г, Вокзальная ул, 40</t>
  </si>
  <si>
    <t>Вязники г, Вокзальная ул, 42</t>
  </si>
  <si>
    <t>310.900</t>
  </si>
  <si>
    <t>1915</t>
  </si>
  <si>
    <t>Вязники г, Вокзальная ул, 5</t>
  </si>
  <si>
    <t>Вязники г, Володарского ул, 4/2</t>
  </si>
  <si>
    <t>Вязники г, Высоковольтная ул, 61</t>
  </si>
  <si>
    <t>830.700</t>
  </si>
  <si>
    <t>988.200</t>
  </si>
  <si>
    <t>1056.000</t>
  </si>
  <si>
    <t>678.800</t>
  </si>
  <si>
    <t>Вязники г, Герцена ул, 34</t>
  </si>
  <si>
    <t>437.100</t>
  </si>
  <si>
    <t>Вязники г, Герцена ул, 36</t>
  </si>
  <si>
    <t>Вязники г, Герцена ул, 36а</t>
  </si>
  <si>
    <t>Вязники г, Герцена ул, 38</t>
  </si>
  <si>
    <t>Вязники г, Герцена ул, 38а</t>
  </si>
  <si>
    <t>Вязники г, Герцена ул, 40а</t>
  </si>
  <si>
    <t>539.200</t>
  </si>
  <si>
    <t>682.400</t>
  </si>
  <si>
    <t>350.800</t>
  </si>
  <si>
    <t>Вязники г, Гоголя ул, 19/13</t>
  </si>
  <si>
    <t>207.800</t>
  </si>
  <si>
    <t>Вязники г, Гоголя ул, 21/14</t>
  </si>
  <si>
    <t>Вязники г, Гоголя ул, 23</t>
  </si>
  <si>
    <t>280.900</t>
  </si>
  <si>
    <t>2166.500</t>
  </si>
  <si>
    <t>Вязники г, Горького ул, 102</t>
  </si>
  <si>
    <t>8183.900</t>
  </si>
  <si>
    <t>149.100</t>
  </si>
  <si>
    <t>Вязники г, Дечинский мкр, 1</t>
  </si>
  <si>
    <t>Вязники г, Дечинский мкр, 10</t>
  </si>
  <si>
    <t>597.400</t>
  </si>
  <si>
    <t>Вязники г, Дечинский мкр, 12</t>
  </si>
  <si>
    <t>3813.800</t>
  </si>
  <si>
    <t>Вязники г, Дечинский мкр, 14</t>
  </si>
  <si>
    <t>Вязники г, Дечинский мкр, 16</t>
  </si>
  <si>
    <t>Вязники г, Дечинский мкр, 17</t>
  </si>
  <si>
    <t>1260.100</t>
  </si>
  <si>
    <t>Вязники г, Дечинский мкр, 4</t>
  </si>
  <si>
    <t>Вязники г, Дечинский мкр, 5</t>
  </si>
  <si>
    <t>Вязники г, Дечинский мкр, 6</t>
  </si>
  <si>
    <t>Вязники г, Дечинский мкр, 7</t>
  </si>
  <si>
    <t>Вязники г, Дечинский мкр, 8</t>
  </si>
  <si>
    <t>Вязники г, Ефимьево ул, 10</t>
  </si>
  <si>
    <t>Вязники г, Ефимьево ул, 11</t>
  </si>
  <si>
    <t>553.500</t>
  </si>
  <si>
    <t>1552.300</t>
  </si>
  <si>
    <t>Вязники г, Ефимьево ул, 13</t>
  </si>
  <si>
    <t>Вязники г, Ефимьево ул, 2</t>
  </si>
  <si>
    <t>Вязники г, Ефимьево ул, 3</t>
  </si>
  <si>
    <t>Вязники г, Ефимьево ул, 4</t>
  </si>
  <si>
    <t>Вязники г, Ефимьево ул, 5</t>
  </si>
  <si>
    <t>Вязники г, Ефимьево ул, 6</t>
  </si>
  <si>
    <t>848.200</t>
  </si>
  <si>
    <t>Вязники г, Ефимьево ул, 9</t>
  </si>
  <si>
    <t>1078.000</t>
  </si>
  <si>
    <t>Вязники г, Железнодорожная ул, 21</t>
  </si>
  <si>
    <t>Вязники г, Железнодорожная ул, 21а</t>
  </si>
  <si>
    <t>Вязники г, Железнодорожная ул, 23а</t>
  </si>
  <si>
    <t>Вязники г, Железнодорожная ул, 25</t>
  </si>
  <si>
    <t>Вязники г, Железнодорожная ул, 27</t>
  </si>
  <si>
    <t>202.500</t>
  </si>
  <si>
    <t>Вязники г, Железнодорожная ул, 31</t>
  </si>
  <si>
    <t>Вязники г, Железнодорожная ул, 41</t>
  </si>
  <si>
    <t>Вязники г, Железнодорожная ул, 43</t>
  </si>
  <si>
    <t>Вязники г, Железнодорожная ул, 43а</t>
  </si>
  <si>
    <t>Вязники г, Железнодорожная ул, 44</t>
  </si>
  <si>
    <t>Вязники г, Железнодорожная ул, 45</t>
  </si>
  <si>
    <t>517.600</t>
  </si>
  <si>
    <t>1155.300</t>
  </si>
  <si>
    <t>Вязники г, Железнодорожная ул, 47</t>
  </si>
  <si>
    <t>Вязники г, Железнодорожная ул, 51</t>
  </si>
  <si>
    <t>Вязники г, Жуковского ул, 1</t>
  </si>
  <si>
    <t>296.000</t>
  </si>
  <si>
    <t>322.100</t>
  </si>
  <si>
    <t>Вязники г, Жуковского ул, 11</t>
  </si>
  <si>
    <t>Вязники г, Жуковского ул, 13</t>
  </si>
  <si>
    <t>Вязники г, Жуковского ул, 3</t>
  </si>
  <si>
    <t>509.300</t>
  </si>
  <si>
    <t>Вязники г, Жуковского ул, 5</t>
  </si>
  <si>
    <t>343.400</t>
  </si>
  <si>
    <t>Вязники г, Жуковского ул, 7</t>
  </si>
  <si>
    <t>419.700</t>
  </si>
  <si>
    <t>Вязники г, Жуковского ул, 9</t>
  </si>
  <si>
    <t>Вязники г, Заготзерно ул, 1</t>
  </si>
  <si>
    <t>208.500</t>
  </si>
  <si>
    <t>Вязники г, Заготзерно ул, 10</t>
  </si>
  <si>
    <t>287.600</t>
  </si>
  <si>
    <t>Вязники г, Заготзерно ул, 11А</t>
  </si>
  <si>
    <t>Вязники г, Заготзерно ул, 12</t>
  </si>
  <si>
    <t>Вязники г, Заготзерно ул, 13</t>
  </si>
  <si>
    <t>238.900</t>
  </si>
  <si>
    <t>1294.000</t>
  </si>
  <si>
    <t>Вязники г, Заготзерно ул, 15</t>
  </si>
  <si>
    <t>Вязники г, Заготзерно ул, 16</t>
  </si>
  <si>
    <t>232.600</t>
  </si>
  <si>
    <t>Вязники г, Заготзерно ул, 17</t>
  </si>
  <si>
    <t>263.800</t>
  </si>
  <si>
    <t>Вязники г, Заготзерно ул, 19А</t>
  </si>
  <si>
    <t>268.200</t>
  </si>
  <si>
    <t>Вязники г, Заготзерно ул, 2</t>
  </si>
  <si>
    <t>509.800</t>
  </si>
  <si>
    <t>709.500</t>
  </si>
  <si>
    <t>559.200</t>
  </si>
  <si>
    <t>Вязники г, Заготзерно ул, 4</t>
  </si>
  <si>
    <t>Вязники г, Заготзерно ул, 6</t>
  </si>
  <si>
    <t>Вязники г, Заготзерно ул, 6А</t>
  </si>
  <si>
    <t>Вязники г, Заготзерно ул, 8А</t>
  </si>
  <si>
    <t>680.300</t>
  </si>
  <si>
    <t>Вязники г, Заготзерно ул, 9</t>
  </si>
  <si>
    <t>Вязники г, Заливная ул, 20</t>
  </si>
  <si>
    <t>Вязники г, Заливная ул, 22</t>
  </si>
  <si>
    <t>565.300</t>
  </si>
  <si>
    <t>Вязники г, Заливная ул, 30</t>
  </si>
  <si>
    <t>Вязники г, Заливная ул, 32</t>
  </si>
  <si>
    <t>160.200</t>
  </si>
  <si>
    <t>356.900</t>
  </si>
  <si>
    <t>Вязники г, Заливная ул, 9</t>
  </si>
  <si>
    <t>257.200</t>
  </si>
  <si>
    <t>Вязники г, И.Симонова ул, 11/9</t>
  </si>
  <si>
    <t>2807.380</t>
  </si>
  <si>
    <t>Вязники г, И.Симонова ул, 24</t>
  </si>
  <si>
    <t>1900</t>
  </si>
  <si>
    <t>Вязники г, Ивгрэс ул, 3</t>
  </si>
  <si>
    <t>Вязники г, имени К.Либкнехта пл, 6</t>
  </si>
  <si>
    <t>Вязники г, Калинина ул, 1/7</t>
  </si>
  <si>
    <t>Вязники г, Калинина ул, 10</t>
  </si>
  <si>
    <t>774.500</t>
  </si>
  <si>
    <t>Вязники г, Калинина ул, 14</t>
  </si>
  <si>
    <t>374.600</t>
  </si>
  <si>
    <t>Вязники г, Калинина ул, 18/3</t>
  </si>
  <si>
    <t>Вязники г, Калинина ул, 20</t>
  </si>
  <si>
    <t>Вязники г, Калинина ул, 5</t>
  </si>
  <si>
    <t>283.600</t>
  </si>
  <si>
    <t>Вязники г, Калинина ул, 5а</t>
  </si>
  <si>
    <t>199.100</t>
  </si>
  <si>
    <t>Вязники г, Калинина ул, 6</t>
  </si>
  <si>
    <t>Вязники г, Калинина ул, 8</t>
  </si>
  <si>
    <t>499.900</t>
  </si>
  <si>
    <t>Вязники г, Калинина ул, 9</t>
  </si>
  <si>
    <t>Вязники г, Киселева ул, 42</t>
  </si>
  <si>
    <t>381.600</t>
  </si>
  <si>
    <t>Вязники г, Киселева ул, 57</t>
  </si>
  <si>
    <t>220.800</t>
  </si>
  <si>
    <t>Вязники г, Киселева ул, 60/1</t>
  </si>
  <si>
    <t>183.200</t>
  </si>
  <si>
    <t>Вязники г, Киселева ул, 64</t>
  </si>
  <si>
    <t>Вязники г, Киселева ул, 71</t>
  </si>
  <si>
    <t>Вязники г, Комзяковская ул, 2</t>
  </si>
  <si>
    <t>Вязники г, Комсомольская ул, 12</t>
  </si>
  <si>
    <t>Вязники г, Комсомольская ул, 14</t>
  </si>
  <si>
    <t>Вязники г, Комсомольская ул, 16</t>
  </si>
  <si>
    <t>Вязники г, Комсомольская ул, 18</t>
  </si>
  <si>
    <t>814.700</t>
  </si>
  <si>
    <t>Вязники г, Комсомольская ул, 2</t>
  </si>
  <si>
    <t>Вязники г, Комсомольская ул, 20/50</t>
  </si>
  <si>
    <t>556.900</t>
  </si>
  <si>
    <t>624.600</t>
  </si>
  <si>
    <t>Вязники г, Комсомольская ул, 22</t>
  </si>
  <si>
    <t>Вязники г, Комсомольская ул, 24</t>
  </si>
  <si>
    <t>Вязники г, Комсомольская ул, 2а</t>
  </si>
  <si>
    <t>Вязники г, Комсомольская ул, 5</t>
  </si>
  <si>
    <t>549.300</t>
  </si>
  <si>
    <t>Вязники г, Комсомольская ул, 8</t>
  </si>
  <si>
    <t>Вязники г, Комсомольская ул, 8а</t>
  </si>
  <si>
    <t>Вязники г, Красное шоссе ул, 17</t>
  </si>
  <si>
    <t>436.800</t>
  </si>
  <si>
    <t>Вязники г, Краснофлотская ул, 2</t>
  </si>
  <si>
    <t>1614.600</t>
  </si>
  <si>
    <t>Вязники г, Куйбышева ул, 4</t>
  </si>
  <si>
    <t>Вязники г, Кутузова ул, 3</t>
  </si>
  <si>
    <t>Вязники г, Кутузова ул, 5</t>
  </si>
  <si>
    <t>Вязники г, Кутузова ул, 7</t>
  </si>
  <si>
    <t>443.800</t>
  </si>
  <si>
    <t>Вязники г, Л.Толстого ул, 16</t>
  </si>
  <si>
    <t>197.800</t>
  </si>
  <si>
    <t>Вязники г, Л.Толстого ул, 2/26</t>
  </si>
  <si>
    <t>200.300</t>
  </si>
  <si>
    <t>Вязники г, Л.Толстого ул, 39</t>
  </si>
  <si>
    <t>Вязники г, Л.Толстого ул, 51/22</t>
  </si>
  <si>
    <t>Вязники г, Ленина ул, 10</t>
  </si>
  <si>
    <t>Вязники г, Ленина ул, 11</t>
  </si>
  <si>
    <t>Вязники г, Ленина ул, 13</t>
  </si>
  <si>
    <t>Вязники г, Ленина ул, 16</t>
  </si>
  <si>
    <t>406.000</t>
  </si>
  <si>
    <t>Вязники г, Ленина ул, 18</t>
  </si>
  <si>
    <t>Вязники г, Ленина ул, 19</t>
  </si>
  <si>
    <t>5344.400</t>
  </si>
  <si>
    <t>Вязники г, Ленина ул, 2</t>
  </si>
  <si>
    <t>Вязники г, Ленина ул, 21</t>
  </si>
  <si>
    <t>1868.900</t>
  </si>
  <si>
    <t>Вязники г, Ленина ул, 23</t>
  </si>
  <si>
    <t>Вязники г, Ленина ул, 24</t>
  </si>
  <si>
    <t>282.400</t>
  </si>
  <si>
    <t>Вязники г, Ленина ул, 29</t>
  </si>
  <si>
    <t>660.100</t>
  </si>
  <si>
    <t>Вязники г, Ленина ул, 3</t>
  </si>
  <si>
    <t>Вязники г, Ленина ул, 31</t>
  </si>
  <si>
    <t>Вязники г, Ленина ул, 33</t>
  </si>
  <si>
    <t>Вязники г, Ленина ул, 37</t>
  </si>
  <si>
    <t>Вязники г, Ленина ул, 38</t>
  </si>
  <si>
    <t>Вязники г, Ленина ул, 39</t>
  </si>
  <si>
    <t>253.300</t>
  </si>
  <si>
    <t>Вязники г, Ленина ул, 4</t>
  </si>
  <si>
    <t>Вязники г, Ленина ул, 40</t>
  </si>
  <si>
    <t>275.800</t>
  </si>
  <si>
    <t>297.300</t>
  </si>
  <si>
    <t>Вязники г, Ленина ул, 48</t>
  </si>
  <si>
    <t>Вязники г, Ленина ул, 5</t>
  </si>
  <si>
    <t>Вязники г, Ленина ул, 50</t>
  </si>
  <si>
    <t>551.100</t>
  </si>
  <si>
    <t>Вязники г, Ленина ул, 52</t>
  </si>
  <si>
    <t>Вязники г, Ленина ул, 54</t>
  </si>
  <si>
    <t>Вязники г, Ленина ул, 56а</t>
  </si>
  <si>
    <t>311.800</t>
  </si>
  <si>
    <t>Вязники г, Ленина ул, 58</t>
  </si>
  <si>
    <t>Вязники г, Ленина ул, 6</t>
  </si>
  <si>
    <t>Вязники г, Ленина ул, 60</t>
  </si>
  <si>
    <t>Вязники г, Ленина ул, 7</t>
  </si>
  <si>
    <t>Вязники г, Ленина ул, 8</t>
  </si>
  <si>
    <t>Вязники г, Ленина ул, 9</t>
  </si>
  <si>
    <t>Вязники г, Мельничный проезд, 4</t>
  </si>
  <si>
    <t>1052.700</t>
  </si>
  <si>
    <t>Вязники г, Металлистов ул, 1</t>
  </si>
  <si>
    <t>319.300</t>
  </si>
  <si>
    <t>Вязники г, Металлистов ул, 10</t>
  </si>
  <si>
    <t>Вязники г, Металлистов ул, 11</t>
  </si>
  <si>
    <t>Вязники г, Металлистов ул, 12</t>
  </si>
  <si>
    <t>Вязники г, Металлистов ул, 13</t>
  </si>
  <si>
    <t>Вязники г, Металлистов ул, 14</t>
  </si>
  <si>
    <t>Вязники г, Металлистов ул, 15</t>
  </si>
  <si>
    <t>647.700</t>
  </si>
  <si>
    <t>Вязники г, Металлистов ул, 16</t>
  </si>
  <si>
    <t>Вязники г, Металлистов ул, 16Б</t>
  </si>
  <si>
    <t>Вязники г, Металлистов ул, 17</t>
  </si>
  <si>
    <t>1647.000</t>
  </si>
  <si>
    <t>543.300</t>
  </si>
  <si>
    <t>Вязники г, Металлистов ул, 19</t>
  </si>
  <si>
    <t>Вязники г, Металлистов ул, 22</t>
  </si>
  <si>
    <t>Вязники г, Металлистов ул, 23 корп. 1</t>
  </si>
  <si>
    <t>Вязники г, Металлистов ул, 23 корп. 2</t>
  </si>
  <si>
    <t>Вязники г, Металлистов ул, 23а</t>
  </si>
  <si>
    <t>Вязники г, Металлистов ул, 24</t>
  </si>
  <si>
    <t>2653.600</t>
  </si>
  <si>
    <t>Вязники г, Металлистов ул, 28</t>
  </si>
  <si>
    <t>97.630</t>
  </si>
  <si>
    <t>Вязники г, Металлистов ул, 3</t>
  </si>
  <si>
    <t>Вязники г, Металлистов ул, 30</t>
  </si>
  <si>
    <t>1589.100</t>
  </si>
  <si>
    <t>Вязники г, Металлистов ул, 4</t>
  </si>
  <si>
    <t>1303.600</t>
  </si>
  <si>
    <t>Вязники г, Металлистов ул, 5</t>
  </si>
  <si>
    <t>Вязники г, Металлистов ул, 7</t>
  </si>
  <si>
    <t>Вязники г, Металлистов ул, 8</t>
  </si>
  <si>
    <t>Вязники г, Металлистов ул, 9</t>
  </si>
  <si>
    <t>Вязники г, Мичуринская ул, 69</t>
  </si>
  <si>
    <t>Вязники г, Мичуринская ул, 71</t>
  </si>
  <si>
    <t>208.000</t>
  </si>
  <si>
    <t>Вязники г, Мичуринская ул, 73</t>
  </si>
  <si>
    <t>Вязники г, Мичуринская ул, 75</t>
  </si>
  <si>
    <t>204.400</t>
  </si>
  <si>
    <t>Вязники г, Мичуринская ул, 76</t>
  </si>
  <si>
    <t>Вязники г, Мичуринская ул, 77</t>
  </si>
  <si>
    <t>927.300</t>
  </si>
  <si>
    <t>204.500</t>
  </si>
  <si>
    <t>205.800</t>
  </si>
  <si>
    <t>Вязники г, Мичуринская ул, 81а</t>
  </si>
  <si>
    <t>Вязники г, Мичуринская ул, 83</t>
  </si>
  <si>
    <t>Вязники г, Мичуринская ул, 85</t>
  </si>
  <si>
    <t>749.900</t>
  </si>
  <si>
    <t>1316.500</t>
  </si>
  <si>
    <t>Вязники г, Молодежная ул, 12</t>
  </si>
  <si>
    <t>Вязники г, Молодежная ул, 14</t>
  </si>
  <si>
    <t>589.100</t>
  </si>
  <si>
    <t>Вязники г, Молодежная ул, 16</t>
  </si>
  <si>
    <t>311.300</t>
  </si>
  <si>
    <t>Вязники г, Молодежная ул, 22</t>
  </si>
  <si>
    <t>3183.000</t>
  </si>
  <si>
    <t>Вязники г, Молодежная ул, 24</t>
  </si>
  <si>
    <t>Вязники г, Молодежная ул, 26</t>
  </si>
  <si>
    <t>1235.000</t>
  </si>
  <si>
    <t>Вязники г, Мошина ул, 28</t>
  </si>
  <si>
    <t>458.100</t>
  </si>
  <si>
    <t>681.800</t>
  </si>
  <si>
    <t>339.800</t>
  </si>
  <si>
    <t>Вязники г, Мошина ул, 38</t>
  </si>
  <si>
    <t>Вязники г, Мошина ул, 43/21</t>
  </si>
  <si>
    <t>Вязники г, Мошина ул, 6</t>
  </si>
  <si>
    <t>337.900</t>
  </si>
  <si>
    <t>Вязники г, Музейный проезд, 7</t>
  </si>
  <si>
    <t>1920</t>
  </si>
  <si>
    <t>329.700</t>
  </si>
  <si>
    <t>Вязники г, Новая ул, 1/4</t>
  </si>
  <si>
    <t>Вязники г, Новая ул, 11</t>
  </si>
  <si>
    <t>339.000</t>
  </si>
  <si>
    <t>Вязники г, Новая ул, 12</t>
  </si>
  <si>
    <t>624.300</t>
  </si>
  <si>
    <t>Вязники г, Новая ул, 13</t>
  </si>
  <si>
    <t>Вязники г, Новая ул, 14</t>
  </si>
  <si>
    <t>283.500</t>
  </si>
  <si>
    <t>Вязники г, Новая ул, 2/2</t>
  </si>
  <si>
    <t>580.100</t>
  </si>
  <si>
    <t>Вязники г, Новая ул, 3</t>
  </si>
  <si>
    <t>Вязники г, Новая ул, 4</t>
  </si>
  <si>
    <t>719.900</t>
  </si>
  <si>
    <t>Вязники г, Новая ул, 4а</t>
  </si>
  <si>
    <t>521.300</t>
  </si>
  <si>
    <t>Вязники г, Новая ул, 5</t>
  </si>
  <si>
    <t>Вязники г, Новая ул, 6</t>
  </si>
  <si>
    <t>Вязники г, Новая ул, 8</t>
  </si>
  <si>
    <t>Вязники г, Новая ул, 9</t>
  </si>
  <si>
    <t>Вязники г, Нововязники мкр, Карла Маркса ул, 1</t>
  </si>
  <si>
    <t>428.200</t>
  </si>
  <si>
    <t>Вязники г, Нововязники мкр, Карла Маркса ул, 2</t>
  </si>
  <si>
    <t>433.100</t>
  </si>
  <si>
    <t>Вязники г, Нововязники мкр, Карла Маркса ул, 3</t>
  </si>
  <si>
    <t>Вязники г, Нововязники мкр, Карла Маркса ул, 5</t>
  </si>
  <si>
    <t>503.900</t>
  </si>
  <si>
    <t>Вязники г, Нововязники мкр, Карла Маркса ул, 6</t>
  </si>
  <si>
    <t>668.000</t>
  </si>
  <si>
    <t>504.800</t>
  </si>
  <si>
    <t>Вязники г, Нововязники мкр, Кировский пер, 1</t>
  </si>
  <si>
    <t>798.500</t>
  </si>
  <si>
    <t>Вязники г, Нововязники мкр, Клубная ул, 12</t>
  </si>
  <si>
    <t>318.100</t>
  </si>
  <si>
    <t>Вязники г, Нововязники мкр, Клубная ул, 14</t>
  </si>
  <si>
    <t>293.600</t>
  </si>
  <si>
    <t>467.600</t>
  </si>
  <si>
    <t>Вязники г, Нововязники мкр, Красина ул, 37</t>
  </si>
  <si>
    <t>Вязники г, Нововязники мкр, Механизаторов ул, 106</t>
  </si>
  <si>
    <t>760.300</t>
  </si>
  <si>
    <t>Вязники г, Нововязники мкр, Механизаторов ул, 107</t>
  </si>
  <si>
    <t>738.600</t>
  </si>
  <si>
    <t>1043.600</t>
  </si>
  <si>
    <t>Вязники г, Нововязники мкр, Механизаторов ул, 108</t>
  </si>
  <si>
    <t>Вязники г, Нововязники мкр, Механизаторов ул, 109</t>
  </si>
  <si>
    <t>Вязники г, Нововязники мкр, Механизаторов ул, 111</t>
  </si>
  <si>
    <t>Вязники г, Нововязники мкр, Механизаторов ул, 112</t>
  </si>
  <si>
    <t>Вязники г, Нововязники мкр, Механизаторов ул, 113</t>
  </si>
  <si>
    <t>Вязники г, Нововязники мкр, Механизаторов ул, 114</t>
  </si>
  <si>
    <t>Вязники г, Нововязники мкр, Механизаторов ул, 70</t>
  </si>
  <si>
    <t>Вязники г, Нововязники мкр, Механизаторов ул, 72</t>
  </si>
  <si>
    <t>Вязники г, Нововязники мкр, Механизаторов ул, 90а</t>
  </si>
  <si>
    <t>385.600</t>
  </si>
  <si>
    <t>Вязники г, Нововязники мкр, Привокзальная ул, 16</t>
  </si>
  <si>
    <t>404.500</t>
  </si>
  <si>
    <t>Вязники г, Нововязники мкр, Привокзальная ул, 46</t>
  </si>
  <si>
    <t>390.800</t>
  </si>
  <si>
    <t>Вязники г, Нововязники мкр, Привокзальная ул, 47</t>
  </si>
  <si>
    <t>219.200</t>
  </si>
  <si>
    <t>Вязники г, Нововязники мкр, Привокзальная ул, 48</t>
  </si>
  <si>
    <t>359.000</t>
  </si>
  <si>
    <t>217.900</t>
  </si>
  <si>
    <t>Вязники г, Нововязники мкр, Привокзальная ул, 49</t>
  </si>
  <si>
    <t>214.200</t>
  </si>
  <si>
    <t>Вязники г, Нововязники мкр, Привокзальная ул, 50</t>
  </si>
  <si>
    <t>195.100</t>
  </si>
  <si>
    <t>Вязники г, Нововязники мкр, Привокзальная ул, 52</t>
  </si>
  <si>
    <t>225.200</t>
  </si>
  <si>
    <t>Вязники г, Нововязники мкр, Привокзальная ул, 53</t>
  </si>
  <si>
    <t>219.300</t>
  </si>
  <si>
    <t>Вязники г, Нововязники мкр, Привокзальная ул, 54</t>
  </si>
  <si>
    <t>220.400</t>
  </si>
  <si>
    <t>Вязники г, Нововязники мкр, Привокзальная ул, 55/30</t>
  </si>
  <si>
    <t>232.000</t>
  </si>
  <si>
    <t>348.100</t>
  </si>
  <si>
    <t>Вязники г, Нововязники мкр, Привокзальная ул, 57</t>
  </si>
  <si>
    <t>364.600</t>
  </si>
  <si>
    <t>Вязники г, Нововязники мкр, Привокзальная ул, 59</t>
  </si>
  <si>
    <t>Вязники г, Нововязники мкр, Привокзальная ул, 60</t>
  </si>
  <si>
    <t>711.800</t>
  </si>
  <si>
    <t>528.400</t>
  </si>
  <si>
    <t>Вязники г, Нововязники мкр, Привокзальная ул, 62</t>
  </si>
  <si>
    <t>Вязники г, Нововязники мкр, Привокзальная ул, 63</t>
  </si>
  <si>
    <t>Вязники г, Нововязники мкр, Текстильная ул, 1</t>
  </si>
  <si>
    <t>Вязники г, Нововязники мкр, Текстильная ул, 3</t>
  </si>
  <si>
    <t>Вязники г, Нововязники мкр, Текстильная ул, 5</t>
  </si>
  <si>
    <t>849.500</t>
  </si>
  <si>
    <t>Вязники г, Нововязники мкр, Юбилейная ул, 1</t>
  </si>
  <si>
    <t>Вязники г, Нововязники мкр, Юбилейная ул, 2</t>
  </si>
  <si>
    <t>621.800</t>
  </si>
  <si>
    <t>Вязники г, Нововязники мкр, Юбилейная ул, 3</t>
  </si>
  <si>
    <t>Вязники г, Нововязники мкр, Юбилейная ул, 4</t>
  </si>
  <si>
    <t>Вязники г, Нововязники мкр, Юбилейная ул, 6</t>
  </si>
  <si>
    <t>862.300</t>
  </si>
  <si>
    <t>Вязники г, Нововязники мкр, Юбилейная ул, 7</t>
  </si>
  <si>
    <t>828.200</t>
  </si>
  <si>
    <t>Вязники г, Ново-Фабричная ул, 21</t>
  </si>
  <si>
    <t>382.600</t>
  </si>
  <si>
    <t>218.900</t>
  </si>
  <si>
    <t>Вязники г, Октябрьская ул, 1/4</t>
  </si>
  <si>
    <t>Вязники г, Октябрьская ул, 3</t>
  </si>
  <si>
    <t>Вязники г, Октябрьская ул, 5</t>
  </si>
  <si>
    <t>681.000</t>
  </si>
  <si>
    <t>Вязники г, Пролетарская ул, 29/7</t>
  </si>
  <si>
    <t>297.500</t>
  </si>
  <si>
    <t>Вязники г, Пролетарская ул, 55/10</t>
  </si>
  <si>
    <t>66.000</t>
  </si>
  <si>
    <t>Вязники г, Пролетарская ул, 56</t>
  </si>
  <si>
    <t>Вязники г, Пролетарская ул, 60</t>
  </si>
  <si>
    <t>263.400</t>
  </si>
  <si>
    <t>266.300</t>
  </si>
  <si>
    <t>242.900</t>
  </si>
  <si>
    <t>Вязники г, Пушкинская ул, 21/7</t>
  </si>
  <si>
    <t>1918</t>
  </si>
  <si>
    <t>Вязники г, Пушкинская ул, 23/14</t>
  </si>
  <si>
    <t>258.500</t>
  </si>
  <si>
    <t>Вязники г, Пушкинская ул, 25</t>
  </si>
  <si>
    <t>Вязники г, Пушкинская ул, 8/12</t>
  </si>
  <si>
    <t>292.900</t>
  </si>
  <si>
    <t>457.200</t>
  </si>
  <si>
    <t>Вязники г, Рябиновая ул, 2</t>
  </si>
  <si>
    <t>Вязники г, Рябиновая ул, 4</t>
  </si>
  <si>
    <t>Вязники г, Рябиновая ул, 6</t>
  </si>
  <si>
    <t>Вязники г, Рябиновая ул, 8</t>
  </si>
  <si>
    <t>1143.000</t>
  </si>
  <si>
    <t>Вязники г, С.Лазо ул, 2</t>
  </si>
  <si>
    <t>Вязники г, Свердлова ул, 32</t>
  </si>
  <si>
    <t>Вязники г, Сенькова ул, 20</t>
  </si>
  <si>
    <t>309.900</t>
  </si>
  <si>
    <t>Вязники г, Сенькова ул, 22</t>
  </si>
  <si>
    <t>196.300</t>
  </si>
  <si>
    <t>Вязники г, Сенькова ул, 32</t>
  </si>
  <si>
    <t>516.900</t>
  </si>
  <si>
    <t>Вязники г, Сенькова ул, 50</t>
  </si>
  <si>
    <t>Вязники г, Сергиевских ул, 16</t>
  </si>
  <si>
    <t>365.500</t>
  </si>
  <si>
    <t>230.500</t>
  </si>
  <si>
    <t>Вязники г, Сергиевских ул, 19/9</t>
  </si>
  <si>
    <t>Вязники г, Сергиевских ул, 4</t>
  </si>
  <si>
    <t>366.200</t>
  </si>
  <si>
    <t>Вязники г, Сергиевских ул, 42</t>
  </si>
  <si>
    <t>Вязники г, Сергиевских ул, 6</t>
  </si>
  <si>
    <t>1919</t>
  </si>
  <si>
    <t>Вязники г, Сиреневая ул, 1</t>
  </si>
  <si>
    <t>Вязники г, Сиреневая ул, 10</t>
  </si>
  <si>
    <t>Вязники г, Сиреневая ул, 3</t>
  </si>
  <si>
    <t>303.300</t>
  </si>
  <si>
    <t>Вязники г, Сиреневая ул, 4а</t>
  </si>
  <si>
    <t>Вязники г, Сиреневая ул, 5</t>
  </si>
  <si>
    <t>Вязники г, Сиреневая ул, 6</t>
  </si>
  <si>
    <t>Вязники г, Сиреневая ул, 8</t>
  </si>
  <si>
    <t>Вязники г, Соборная пл, 11</t>
  </si>
  <si>
    <t>284.100</t>
  </si>
  <si>
    <t>202.900</t>
  </si>
  <si>
    <t>Вязники г, Соборная пл, 3</t>
  </si>
  <si>
    <t>Вязники г, Соборная пл, 4</t>
  </si>
  <si>
    <t>333.800</t>
  </si>
  <si>
    <t>Вязники г, Соборная пл, 7</t>
  </si>
  <si>
    <t>630.200</t>
  </si>
  <si>
    <t>Вязники г, Соборная пл, 8</t>
  </si>
  <si>
    <t>226.800</t>
  </si>
  <si>
    <t>Вязники г, Соборная пл, 9</t>
  </si>
  <si>
    <t>Вязники г, Советская ул, 13/4</t>
  </si>
  <si>
    <t>623.400</t>
  </si>
  <si>
    <t>Вязники г, Советская ул, 21</t>
  </si>
  <si>
    <t>Вязники г, Советская ул, 23а</t>
  </si>
  <si>
    <t>386.200</t>
  </si>
  <si>
    <t>314.600</t>
  </si>
  <si>
    <t>Вязники г, Советская ул, 36/2</t>
  </si>
  <si>
    <t>386.800</t>
  </si>
  <si>
    <t>603.900</t>
  </si>
  <si>
    <t>Вязники г, Советская ул, 52</t>
  </si>
  <si>
    <t>Вязники г, Советская ул, 56</t>
  </si>
  <si>
    <t>Вязники г, Советская ул, 58</t>
  </si>
  <si>
    <t>193.100</t>
  </si>
  <si>
    <t>Вязники г, Советская ул, 60/2</t>
  </si>
  <si>
    <t>520.400</t>
  </si>
  <si>
    <t>Вязники г, Советская ул, 62/1</t>
  </si>
  <si>
    <t>966.900</t>
  </si>
  <si>
    <t>Вязники г, Советская ул, 88</t>
  </si>
  <si>
    <t>467.100</t>
  </si>
  <si>
    <t>378.600</t>
  </si>
  <si>
    <t>Вязники г, Спортивная ул, 1</t>
  </si>
  <si>
    <t>Вязники г, Спортивная ул, 3</t>
  </si>
  <si>
    <t>Вязники г, Спортивная ул, 4</t>
  </si>
  <si>
    <t>Вязники г, Спортивная ул, 8</t>
  </si>
  <si>
    <t>794.400</t>
  </si>
  <si>
    <t>Вязники г, Стахановская ул, 16</t>
  </si>
  <si>
    <t>1251.200</t>
  </si>
  <si>
    <t>Вязники г, Стахановская ул, 19</t>
  </si>
  <si>
    <t>Вязники г, Стахановская ул, 20</t>
  </si>
  <si>
    <t>Вязники г, Стахановская ул, 21</t>
  </si>
  <si>
    <t>Вязники г, Стахановская ул, 25</t>
  </si>
  <si>
    <t>Вязники г, Стахановская ул, 28</t>
  </si>
  <si>
    <t>1193.900</t>
  </si>
  <si>
    <t>Вязники г, Стахановская ул, 30</t>
  </si>
  <si>
    <t>Вязники г, Суворова ул, 1а</t>
  </si>
  <si>
    <t>Вязники г, Суворова ул, 1б</t>
  </si>
  <si>
    <t>Вязники г, Трудовая гора ул, 12</t>
  </si>
  <si>
    <t>Вязники г, Трудовая гора ул, 2/1</t>
  </si>
  <si>
    <t>Вязники г, Фейгина ул, 31</t>
  </si>
  <si>
    <t>210.800</t>
  </si>
  <si>
    <t>Вязники г, Физкультурная ул, 16</t>
  </si>
  <si>
    <t>Вязники г, Физкультурная ул, 18</t>
  </si>
  <si>
    <t>Вязники г, Физкультурная ул, 20</t>
  </si>
  <si>
    <t>Вязники г, Физкультурная ул, 5</t>
  </si>
  <si>
    <t>Вязники г, Физкультурная ул, 8</t>
  </si>
  <si>
    <t>337.100</t>
  </si>
  <si>
    <t>Вязники г, Чехова ул, 17а</t>
  </si>
  <si>
    <t>874.800</t>
  </si>
  <si>
    <t>Вязники г, Чехова ул, 19</t>
  </si>
  <si>
    <t>Вязники г, Чехова ул, 19а</t>
  </si>
  <si>
    <t>Вязники г, Чехова ул, 25</t>
  </si>
  <si>
    <t>3813.680</t>
  </si>
  <si>
    <t>Вязники г, Чехова ул, 27</t>
  </si>
  <si>
    <t>Вязники г, Чехова ул, 28</t>
  </si>
  <si>
    <t>414.400</t>
  </si>
  <si>
    <t>Вязники г, Чехова ул, 28а</t>
  </si>
  <si>
    <t>280.600</t>
  </si>
  <si>
    <t>Вязники г, Чехова ул, 28в</t>
  </si>
  <si>
    <t>Вязники г, Чехова ул, 31</t>
  </si>
  <si>
    <t>Вязники г, Чехова ул, 36</t>
  </si>
  <si>
    <t>Вязники г, Чехова ул, 38</t>
  </si>
  <si>
    <t>Вязники г, Чехова ул, 40</t>
  </si>
  <si>
    <t>269.900</t>
  </si>
  <si>
    <t>Вязники г, Чехова ул, 46</t>
  </si>
  <si>
    <t>Вязники г, Чехова ул, 48</t>
  </si>
  <si>
    <t>202.400</t>
  </si>
  <si>
    <t>316.200</t>
  </si>
  <si>
    <t>Вязниковский р-н, Барское Татарово с, Совхозная ул, 10</t>
  </si>
  <si>
    <t>497.500</t>
  </si>
  <si>
    <t>Вязниковский р-н, Барское Татарово с, Совхозная ул, 11</t>
  </si>
  <si>
    <t>Вязниковский р-н, Барское Татарово с, Совхозная ул, 13</t>
  </si>
  <si>
    <t>816.600</t>
  </si>
  <si>
    <t>660.800</t>
  </si>
  <si>
    <t>Вязниковский р-н, Барское Татарово с, Совхозная ул, 15</t>
  </si>
  <si>
    <t>375.700</t>
  </si>
  <si>
    <t>664.500</t>
  </si>
  <si>
    <t>Вязниковский р-н, Барское Татарово с, Шибанова ул, 118б</t>
  </si>
  <si>
    <t>296.800</t>
  </si>
  <si>
    <t>730.700</t>
  </si>
  <si>
    <t>Вязниковский р-н, Большевысоково д, Садовая ул, 13</t>
  </si>
  <si>
    <t>444.400</t>
  </si>
  <si>
    <t>Вязниковский р-н, Буторлино д, Нагорная ул, 1</t>
  </si>
  <si>
    <t>225.000</t>
  </si>
  <si>
    <t>Вязниковский р-н, Буторлино д, Фабричный пер, 9</t>
  </si>
  <si>
    <t>Вязниковский р-н, Буторлино д, Шоссейная ул, 16</t>
  </si>
  <si>
    <t>313.400</t>
  </si>
  <si>
    <t>574.300</t>
  </si>
  <si>
    <t>Вязниковский р-н, Буторлино д, Шоссейная ул, 21</t>
  </si>
  <si>
    <t>480.700</t>
  </si>
  <si>
    <t>Вязниковский р-н, Воробьевка д, Главная ул, 1</t>
  </si>
  <si>
    <t>460.500</t>
  </si>
  <si>
    <t>Вязниковский р-н, Воробьевка д, Главная ул, 2</t>
  </si>
  <si>
    <t>520.100</t>
  </si>
  <si>
    <t>Вязниковский р-н, Воробьевка д, Главная ул, 3</t>
  </si>
  <si>
    <t>Вязниковский р-н, Воробьевка д, Главная ул, 4</t>
  </si>
  <si>
    <t>673.400</t>
  </si>
  <si>
    <t>769.900</t>
  </si>
  <si>
    <t>Вязниковский р-н, Галкино д, Победы ул, 2</t>
  </si>
  <si>
    <t>Вязниковский р-н, Галкино д, Победы ул, 3</t>
  </si>
  <si>
    <t>513.570</t>
  </si>
  <si>
    <t>Вязниковский р-н, Ерофеево д, Профсоюзная ул, 6</t>
  </si>
  <si>
    <t>197.900</t>
  </si>
  <si>
    <t>331.100</t>
  </si>
  <si>
    <t>Вязниковский р-н, Ерофеево д, Прядильная ул, 18</t>
  </si>
  <si>
    <t>Вязниковский р-н, Заречный п, 25</t>
  </si>
  <si>
    <t>Вязниковский р-н, Заречный п, 26</t>
  </si>
  <si>
    <t>252.200</t>
  </si>
  <si>
    <t>333.300</t>
  </si>
  <si>
    <t>343.600</t>
  </si>
  <si>
    <t>Вязниковский р-н, Заречный п, 27</t>
  </si>
  <si>
    <t>359.400</t>
  </si>
  <si>
    <t>Вязниковский р-н, Заречный п, 28</t>
  </si>
  <si>
    <t>Вязниковский р-н, Заречный п, 29</t>
  </si>
  <si>
    <t>Вязниковский р-н, Заречный п, 30</t>
  </si>
  <si>
    <t>647.800</t>
  </si>
  <si>
    <t>Вязниковский р-н, Заречный п, 31</t>
  </si>
  <si>
    <t>591.700</t>
  </si>
  <si>
    <t>Вязниковский р-н, Коурково д, Школьная ул, 5</t>
  </si>
  <si>
    <t>379.200</t>
  </si>
  <si>
    <t>Вязниковский р-н, Лукново п, Возрождения ул, 6</t>
  </si>
  <si>
    <t>237.100</t>
  </si>
  <si>
    <t>Вязниковский р-н, Лукново п, Возрождения ул, 8</t>
  </si>
  <si>
    <t>Вязниковский р-н, Лукново п, Лермонтова ул, 17</t>
  </si>
  <si>
    <t>641.100</t>
  </si>
  <si>
    <t>Вязниковский р-н, Лукново п, Лермонтова ул, 21</t>
  </si>
  <si>
    <t>Вязниковский р-н, Лукново п, Лермонтова ул, 27</t>
  </si>
  <si>
    <t>Вязниковский р-н, Лукново п, Лермонтова ул, 29</t>
  </si>
  <si>
    <t>Вязниковский р-н, Лукново п, Октябрьская ул, 26</t>
  </si>
  <si>
    <t>Вязниковский р-н, Лукново п, Фабричная ул, 1</t>
  </si>
  <si>
    <t>594.100</t>
  </si>
  <si>
    <t>674.000</t>
  </si>
  <si>
    <t>530.600</t>
  </si>
  <si>
    <t>Вязниковский р-н, Лукново п, Фабричная ул, 13</t>
  </si>
  <si>
    <t>Вязниковский р-н, Лукново п, Фабричная ул, 15</t>
  </si>
  <si>
    <t>Вязниковский р-н, Лукново п, Фабричная ул, 16</t>
  </si>
  <si>
    <t>348.700</t>
  </si>
  <si>
    <t>Вязниковский р-н, Лукново п, Фабричная ул, 17</t>
  </si>
  <si>
    <t>Вязниковский р-н, Лукново п, Фабричная ул, 19</t>
  </si>
  <si>
    <t>Вязниковский р-н, Лукново п, Фабричная ул, 2</t>
  </si>
  <si>
    <t>532.100</t>
  </si>
  <si>
    <t>Вязниковский р-н, Лукново п, Фабричная ул, 21</t>
  </si>
  <si>
    <t>500.900</t>
  </si>
  <si>
    <t>Вязниковский р-н, Лукново п, Фабричная ул, 23</t>
  </si>
  <si>
    <t>Вязниковский р-н, Лукново п, Фабричная ул, 25</t>
  </si>
  <si>
    <t>334.000</t>
  </si>
  <si>
    <t>277.100</t>
  </si>
  <si>
    <t>Вязниковский р-н, Лукново п, Фабричная ул, 26</t>
  </si>
  <si>
    <t>Вязниковский р-н, Лукново п, Фабричная ул, 27</t>
  </si>
  <si>
    <t>Вязниковский р-н, Лукново п, Фабричная ул, 29</t>
  </si>
  <si>
    <t>Вязниковский р-н, Лукново п, Фабричная ул, 3</t>
  </si>
  <si>
    <t>Вязниковский р-н, Лукново п, Фабричная ул, 31</t>
  </si>
  <si>
    <t>Вязниковский р-н, Лукново п, Фабричная ул, 7</t>
  </si>
  <si>
    <t>Вязниковский р-н, Лукново п, Фабричная ул, 8</t>
  </si>
  <si>
    <t>385.700</t>
  </si>
  <si>
    <t>Вязниковский р-н, Лукново п, Фабричная ул, 9</t>
  </si>
  <si>
    <t>Вязниковский р-н, Лукново п, Центральная ул, 16</t>
  </si>
  <si>
    <t>378.400</t>
  </si>
  <si>
    <t>Вязниковский р-н, Лукново п, Центральная ул, 18</t>
  </si>
  <si>
    <t>Вязниковский р-н, Лукново п, Центральная ул, 20</t>
  </si>
  <si>
    <t>Вязниковский р-н, Лукново п, Центральная ул, 22</t>
  </si>
  <si>
    <t>Вязниковский р-н, Лукново п, Центральная ул, 23</t>
  </si>
  <si>
    <t>390.700</t>
  </si>
  <si>
    <t>Вязниковский р-н, Лукново п, Центральная ул, 24</t>
  </si>
  <si>
    <t>560.300</t>
  </si>
  <si>
    <t>Вязниковский р-н, Лукново п, Центральная ул, 25</t>
  </si>
  <si>
    <t>641.200</t>
  </si>
  <si>
    <t>Вязниковский р-н, Лукново п, Центральная ул, 26</t>
  </si>
  <si>
    <t>516.200</t>
  </si>
  <si>
    <t>Вязниковский р-н, Лукново п, Центральная ул, 28</t>
  </si>
  <si>
    <t>Вязниковский р-н, Лукново п, Шоссейная ул, 1</t>
  </si>
  <si>
    <t>Вязниковский р-н, Лукново п, Шоссейная ул, 3</t>
  </si>
  <si>
    <t>391.300</t>
  </si>
  <si>
    <t>Вязниковский р-н, Лукново п, Юбилейная ул, 10</t>
  </si>
  <si>
    <t>850.600</t>
  </si>
  <si>
    <t>Вязниковский р-н, Лукново п, Юбилейная ул, 11</t>
  </si>
  <si>
    <t>Вязниковский р-н, Лукново п, Юбилейная ул, 3</t>
  </si>
  <si>
    <t>Вязниковский р-н, Лукново п, Юбилейная ул, 4</t>
  </si>
  <si>
    <t>812.000</t>
  </si>
  <si>
    <t>621.900</t>
  </si>
  <si>
    <t>Вязниковский р-н, Лукново п, Юбилейная ул, 5</t>
  </si>
  <si>
    <t>Вязниковский р-н, Лукново п, Юбилейная ул, 6</t>
  </si>
  <si>
    <t>Вязниковский р-н, Лукново п, Юбилейная ул, 7</t>
  </si>
  <si>
    <t>676.700</t>
  </si>
  <si>
    <t>Вязниковский р-н, Лукново п, Юбилейная ул, 8</t>
  </si>
  <si>
    <t>Вязниковский р-н, Маловская д, Рабочая ул, 3</t>
  </si>
  <si>
    <t>556.500</t>
  </si>
  <si>
    <t>Вязниковский р-н, Мстёра п, Мира ул, 3</t>
  </si>
  <si>
    <t>633.700</t>
  </si>
  <si>
    <t>Вязниковский р-н, Мстёра п, Мичурина ул, 31</t>
  </si>
  <si>
    <t>312.300</t>
  </si>
  <si>
    <t>Вязниковский р-н, Мстёра п, Мичурина ул, 33</t>
  </si>
  <si>
    <t>674.400</t>
  </si>
  <si>
    <t>Вязниковский р-н, Мстёра п, Мичурина ул, 35</t>
  </si>
  <si>
    <t>508.500</t>
  </si>
  <si>
    <t>Вязниковский р-н, Мстёра п, Мичурина ул, 37</t>
  </si>
  <si>
    <t>Вязниковский р-н, Мстёра п, Мичурина ул, 44</t>
  </si>
  <si>
    <t>334.500</t>
  </si>
  <si>
    <t>Вязниковский р-н, Мстёра п, Профсоюзная ул, 1</t>
  </si>
  <si>
    <t>Вязниковский р-н, Мстёра п, Профсоюзная ул, 2</t>
  </si>
  <si>
    <t>499.600</t>
  </si>
  <si>
    <t>Вязниковский р-н, Мстёра п, Профсоюзная ул, 3</t>
  </si>
  <si>
    <t>Вязниковский р-н, Мстёра п, Профсоюзная ул, 4</t>
  </si>
  <si>
    <t>Вязниковский р-н, Мстёра п, Профсоюзная ул, 5</t>
  </si>
  <si>
    <t>475.500</t>
  </si>
  <si>
    <t>Вязниковский р-н, Мстёра п, Профсоюзная ул, 6</t>
  </si>
  <si>
    <t>514.700</t>
  </si>
  <si>
    <t>Вязниковский р-н, Мстёра п, Советская ул, 78</t>
  </si>
  <si>
    <t>Вязниковский р-н, Мстёра п, Советская ул, 82</t>
  </si>
  <si>
    <t>631.100</t>
  </si>
  <si>
    <t>Вязниковский р-н, Мстёра п, Советская ул, 88</t>
  </si>
  <si>
    <t>Вязниковский р-н, Мстёра п, Советская ул, 90</t>
  </si>
  <si>
    <t>960.770</t>
  </si>
  <si>
    <t>866.700</t>
  </si>
  <si>
    <t>Вязниковский р-н, Мстёра ст, Дома подстанции ул, 1</t>
  </si>
  <si>
    <t>354.400</t>
  </si>
  <si>
    <t>Вязниковский р-н, Мстёра ст, Мира ул, 1</t>
  </si>
  <si>
    <t>828.800</t>
  </si>
  <si>
    <t>Вязниковский р-н, Мстёра ст, Мира ул, 2</t>
  </si>
  <si>
    <t>1381.000</t>
  </si>
  <si>
    <t>Вязниковский р-н, Мстёра ст, Школьная ул, 8</t>
  </si>
  <si>
    <t>1907</t>
  </si>
  <si>
    <t>439.800</t>
  </si>
  <si>
    <t>Вязниковский р-н, Никологоры п, 1-я Пролетарская ул, 51</t>
  </si>
  <si>
    <t>Вязниковский р-н, Никологоры п, 1-я Пролетарская ул, 53</t>
  </si>
  <si>
    <t>Вязниковский р-н, Никологоры п, 1-я Пролетарская ул, 55</t>
  </si>
  <si>
    <t>Вязниковский р-н, Никологоры п, 1-я Пролетарская ул, 57</t>
  </si>
  <si>
    <t>Вязниковский р-н, Никологоры п, 1-я Пролетарская ул, 59</t>
  </si>
  <si>
    <t>845.100</t>
  </si>
  <si>
    <t>Вязниковский р-н, Никологоры п, 1-я Пролетарская ул, 61</t>
  </si>
  <si>
    <t>Вязниковский р-н, Никологоры п, 3-я Пролетарская ул, 20</t>
  </si>
  <si>
    <t>Вязниковский р-н, Никологоры п, 3-я Пролетарская ул, 20а</t>
  </si>
  <si>
    <t>Вязниковский р-н, Никологоры п, 3-я Пролетарская ул, 22</t>
  </si>
  <si>
    <t>Вязниковский р-н, Никологоры п, 3-я Пролетарская ул, 24</t>
  </si>
  <si>
    <t>712.000</t>
  </si>
  <si>
    <t>711.600</t>
  </si>
  <si>
    <t>Вязниковский р-н, Никологоры п, 3-я Пролетарская ул, 26</t>
  </si>
  <si>
    <t>777.800</t>
  </si>
  <si>
    <t>Вязниковский р-н, Никологоры п, 3-я Пролетарская ул, 28</t>
  </si>
  <si>
    <t>7829.000</t>
  </si>
  <si>
    <t>Вязниковский р-н, Никологоры п, 3-я Пролетарская ул, 30</t>
  </si>
  <si>
    <t>242.000</t>
  </si>
  <si>
    <t>Вязниковский р-н, Никологоры п, 3-я Пролетарская ул, 32</t>
  </si>
  <si>
    <t>969.900</t>
  </si>
  <si>
    <t>Вязниковский р-н, Никологоры п, 3-я Пролетарская ул, 32а</t>
  </si>
  <si>
    <t>679.800</t>
  </si>
  <si>
    <t>Вязниковский р-н, Никологоры п, 3-я Пролетарская ул, 34</t>
  </si>
  <si>
    <t>932.900</t>
  </si>
  <si>
    <t>Вязниковский р-н, Никологоры п, 3-я Пролетарская ул, 36</t>
  </si>
  <si>
    <t>Вязниковский р-н, Никологоры п, 3-я Пролетарская ул, 5</t>
  </si>
  <si>
    <t>Вязниковский р-н, Никологоры п, 40 лет Октября ул, 2</t>
  </si>
  <si>
    <t>332.600</t>
  </si>
  <si>
    <t>303.200</t>
  </si>
  <si>
    <t>Вязниковский р-н, Никологоры п, 40 лет Октября ул, 2а</t>
  </si>
  <si>
    <t>346.800</t>
  </si>
  <si>
    <t>239.400</t>
  </si>
  <si>
    <t>Вязниковский р-н, Никологоры п, Е.Игошина ул, 10а</t>
  </si>
  <si>
    <t>259.400</t>
  </si>
  <si>
    <t>Вязниковский р-н, Никологоры п, Е.Игошина ул, 12а</t>
  </si>
  <si>
    <t>Вязниковский р-н, Никологоры п, Е.Игошина ул, 14а</t>
  </si>
  <si>
    <t>Вязниковский р-н, Никологоры п, Е.Игошина ул, 16а</t>
  </si>
  <si>
    <t>Вязниковский р-н, Никологоры п, Е.Игошина ул, 18а</t>
  </si>
  <si>
    <t>620.800</t>
  </si>
  <si>
    <t>Вязниковский р-н, Никологоры п, Е.Игошина ул, 1а</t>
  </si>
  <si>
    <t>194.600</t>
  </si>
  <si>
    <t>Вязниковский р-н, Никологоры п, Е.Игошина ул, 20а</t>
  </si>
  <si>
    <t>Вязниковский р-н, Никологоры п, Е.Игошина ул, 22а</t>
  </si>
  <si>
    <t>856.900</t>
  </si>
  <si>
    <t>Вязниковский р-н, Никологоры п, Е.Игошина ул, 2а</t>
  </si>
  <si>
    <t>Вязниковский р-н, Никологоры п, Е.Игошина ул, 3а</t>
  </si>
  <si>
    <t>265.200</t>
  </si>
  <si>
    <t>276.200</t>
  </si>
  <si>
    <t>Вязниковский р-н, Никологоры п, Е.Игошина ул, 4а</t>
  </si>
  <si>
    <t>224.300</t>
  </si>
  <si>
    <t>Вязниковский р-н, Никологоры п, Е.Игошина ул, 5а</t>
  </si>
  <si>
    <t>332.400</t>
  </si>
  <si>
    <t>Вязниковский р-н, Никологоры п, Е.Игошина ул, 6а</t>
  </si>
  <si>
    <t>Вязниковский р-н, Никологоры п, Е.Игошина ул, 7а</t>
  </si>
  <si>
    <t>266.900</t>
  </si>
  <si>
    <t>246.200</t>
  </si>
  <si>
    <t>360.300</t>
  </si>
  <si>
    <t>Вязниковский р-н, Никологоры п, Е.Игошина ул, 8а</t>
  </si>
  <si>
    <t>262.100</t>
  </si>
  <si>
    <t>Вязниковский р-н, Никологоры п, Кооперативная ул, 1а</t>
  </si>
  <si>
    <t>Вязниковский р-н, Никологоры п, Красноармейский пер, 2</t>
  </si>
  <si>
    <t>Вязниковский р-н, Никологоры п, Красноармейский пер, 7</t>
  </si>
  <si>
    <t>1343.800</t>
  </si>
  <si>
    <t>Вязниковский р-н, Никологоры п, Механическая ул, 55</t>
  </si>
  <si>
    <t>190.200</t>
  </si>
  <si>
    <t>261.200</t>
  </si>
  <si>
    <t>Вязниковский р-н, Никологоры п, Механическая ул, 59</t>
  </si>
  <si>
    <t>118.900</t>
  </si>
  <si>
    <t>Вязниковский р-н, Никологоры п, Молодежная ул, 1</t>
  </si>
  <si>
    <t>355.200</t>
  </si>
  <si>
    <t>274.100</t>
  </si>
  <si>
    <t>295.900</t>
  </si>
  <si>
    <t>Вязниковский р-н, Никологоры п, Молодежная ул, 5</t>
  </si>
  <si>
    <t>302.100</t>
  </si>
  <si>
    <t>Вязниковский р-н, Никологоры п, Первомайская ул, 50</t>
  </si>
  <si>
    <t>Вязниковский р-н, Никологоры п, Первомайская ул, 52</t>
  </si>
  <si>
    <t>304.500</t>
  </si>
  <si>
    <t>416.400</t>
  </si>
  <si>
    <t>Вязниковский р-н, Никологоры п, Первомайская ул, 54</t>
  </si>
  <si>
    <t>454.800</t>
  </si>
  <si>
    <t>Вязниковский р-н, Никологоры п, Первомайская ул, 56</t>
  </si>
  <si>
    <t>Вязниковский р-н, Никологоры п, Первомайская ул, 58</t>
  </si>
  <si>
    <t>Вязниковский р-н, Никологоры п, Подгорье ул, 13</t>
  </si>
  <si>
    <t>Вязниковский р-н, Никологоры п, Пушкинская ул, 48</t>
  </si>
  <si>
    <t>242.300</t>
  </si>
  <si>
    <t>Вязниковский р-н, Никологоры п, Пушкинский пер, 11</t>
  </si>
  <si>
    <t>264.700</t>
  </si>
  <si>
    <t>Вязниковский р-н, Никологоры п, Пушкинский пер, 12</t>
  </si>
  <si>
    <t>Вязниковский р-н, Никологоры п, Пушкинский пер, 14</t>
  </si>
  <si>
    <t>Вязниковский р-н, Никологоры п, Пушкинский пер, 15</t>
  </si>
  <si>
    <t>Вязниковский р-н, Никологоры п, Пушкинский пер, 1а</t>
  </si>
  <si>
    <t>365.400</t>
  </si>
  <si>
    <t>Вязниковский р-н, Никологоры п, Рассвет ул, 6</t>
  </si>
  <si>
    <t>484.400</t>
  </si>
  <si>
    <t>Вязниковский р-н, Никологоры п, Советская ул, 26</t>
  </si>
  <si>
    <t>Вязниковский р-н, Никологоры п, Юбилейная ул, 1</t>
  </si>
  <si>
    <t>Вязниковский р-н, Никологоры п, Юбилейная ул, 7б</t>
  </si>
  <si>
    <t>890.100</t>
  </si>
  <si>
    <t>Вязниковский р-н, Никологоры п, Юбилейная ул, 8б</t>
  </si>
  <si>
    <t>828.700</t>
  </si>
  <si>
    <t>Вязниковский р-н, Октябрьская д, Механизаторов ул, 12</t>
  </si>
  <si>
    <t>Вязниковский р-н, Октябрьская д, Механизаторов ул, 14</t>
  </si>
  <si>
    <t>Вязниковский р-н, Октябрьская д, Молодежная ул, 1</t>
  </si>
  <si>
    <t>Вязниковский р-н, Октябрьская д, Молодежная ул, 5</t>
  </si>
  <si>
    <t>Вязниковский р-н, Октябрьская д, Молодежная ул, 6</t>
  </si>
  <si>
    <t>947.000</t>
  </si>
  <si>
    <t>Вязниковский р-н, Октябрьская д, Садовая ул, 1</t>
  </si>
  <si>
    <t>Вязниковский р-н, Октябрьская д, Садовая ул, 3</t>
  </si>
  <si>
    <t>Вязниковский р-н, Октябрьская д, Текстильщиков ул, 5</t>
  </si>
  <si>
    <t>Вязниковский р-н, Октябрьская д, Шоссейная ул, 7</t>
  </si>
  <si>
    <t>298.000</t>
  </si>
  <si>
    <t>Вязниковский р-н, Октябрьский п, Железнодорожная ул, 1</t>
  </si>
  <si>
    <t>Вязниковский р-н, Октябрьский п, Железнодорожная ул, 3</t>
  </si>
  <si>
    <t>Вязниковский р-н, Октябрьский п, Железнодорожная ул, 4</t>
  </si>
  <si>
    <t>262.400</t>
  </si>
  <si>
    <t>Вязниковский р-н, Октябрьский п, Железнодорожная ул, 5</t>
  </si>
  <si>
    <t>292.700</t>
  </si>
  <si>
    <t>Вязниковский р-н, Октябрьский п, Железнодорожная ул, 6</t>
  </si>
  <si>
    <t>Вязниковский р-н, Октябрьский п, Железнодорожная ул, 7</t>
  </si>
  <si>
    <t>Вязниковский р-н, Октябрьский п, Железнодорожная ул, 8</t>
  </si>
  <si>
    <t>Вязниковский р-н, Октябрьский п, Клубная ул, 3</t>
  </si>
  <si>
    <t>559.900</t>
  </si>
  <si>
    <t>Вязниковский р-н, Октябрьский п, Клубная ул, 4</t>
  </si>
  <si>
    <t>Вязниковский р-н, Октябрьский п, Клубная ул, 5</t>
  </si>
  <si>
    <t>Вязниковский р-н, Октябрьский п, Маяковского ул, 3а</t>
  </si>
  <si>
    <t>832.300</t>
  </si>
  <si>
    <t>Вязниковский р-н, Октябрьский п, Первомайская ул, 2</t>
  </si>
  <si>
    <t>Вязниковский р-н, Октябрьский п, Первомайская ул, 3</t>
  </si>
  <si>
    <t>409.100</t>
  </si>
  <si>
    <t>Вязниковский р-н, Октябрьский п, Первомайская ул, 6</t>
  </si>
  <si>
    <t>544.400</t>
  </si>
  <si>
    <t>Вязниковский р-н, Октябрьский п, Первомайская ул, 7</t>
  </si>
  <si>
    <t>547.500</t>
  </si>
  <si>
    <t>749.200</t>
  </si>
  <si>
    <t>Вязниковский р-н, Октябрьский п, Советская ул, 2</t>
  </si>
  <si>
    <t>Вязниковский р-н, Октябрьский п, Советская ул, 3</t>
  </si>
  <si>
    <t>Вязниковский р-н, Октябрьский п, Советская ул, 4</t>
  </si>
  <si>
    <t>Вязниковский р-н, Октябрьский п, Советская ул, 5</t>
  </si>
  <si>
    <t>Вязниковский р-н, Октябрьский п, Советская ул, 6</t>
  </si>
  <si>
    <t>Вязниковский р-н, Октябрьский п, Советская ул, 7</t>
  </si>
  <si>
    <t>Вязниковский р-н, Октябрьский п, Советская ул, 8</t>
  </si>
  <si>
    <t>Вязниковский р-н, Паустово д, Текстильщиков ул, 1</t>
  </si>
  <si>
    <t>506.610</t>
  </si>
  <si>
    <t>Вязниковский р-н, Паустово д, Текстильщиков ул, 10</t>
  </si>
  <si>
    <t>Вязниковский р-н, Паустово д, Текстильщиков ул, 11</t>
  </si>
  <si>
    <t>Вязниковский р-н, Паустово д, Текстильщиков ул, 12</t>
  </si>
  <si>
    <t>Вязниковский р-н, Паустово д, Текстильщиков ул, 13</t>
  </si>
  <si>
    <t>Вязниковский р-н, Паустово д, Текстильщиков ул, 15</t>
  </si>
  <si>
    <t>Вязниковский р-н, Паустово д, Текстильщиков ул, 16</t>
  </si>
  <si>
    <t>Вязниковский р-н, Паустово д, Текстильщиков ул, 17</t>
  </si>
  <si>
    <t>989.500</t>
  </si>
  <si>
    <t>562.200</t>
  </si>
  <si>
    <t>Вязниковский р-н, Паустово д, Текстильщиков ул, 4</t>
  </si>
  <si>
    <t>Вязниковский р-н, Паустово д, Текстильщиков ул, 6</t>
  </si>
  <si>
    <t>653.000</t>
  </si>
  <si>
    <t>1091.000</t>
  </si>
  <si>
    <t>Вязниковский р-н, Паустово д, Текстильщиков ул, 8</t>
  </si>
  <si>
    <t>244.900</t>
  </si>
  <si>
    <t>Вязниковский р-н, Паустово д, Центральная ул, 35</t>
  </si>
  <si>
    <t>Вязниковский р-н, Паустово д, Центральная ул, 54</t>
  </si>
  <si>
    <t>Вязниковский р-н, Первомайский п, Полевая ул, 10</t>
  </si>
  <si>
    <t>323.600</t>
  </si>
  <si>
    <t>Вязниковский р-н, Первомайский п, Полевая ул, 11</t>
  </si>
  <si>
    <t>Вязниковский р-н, Первомайский п, Полевая ул, 5</t>
  </si>
  <si>
    <t>646.600</t>
  </si>
  <si>
    <t>Вязниковский р-н, Первомайский п, Полевая ул, 7</t>
  </si>
  <si>
    <t>Вязниковский р-н, Перово д, Молодежная ул, 2</t>
  </si>
  <si>
    <t>Вязниковский р-н, Пески д, Новая ул, 2</t>
  </si>
  <si>
    <t>Вязниковский р-н, Пески д, Новая ул, 3</t>
  </si>
  <si>
    <t>Вязниковский р-н, Пески д, Новая ул, 4</t>
  </si>
  <si>
    <t>Вязниковский р-н, Пески д, Новая ул, 5</t>
  </si>
  <si>
    <t>Вязниковский р-н, Пески д, Новая ул, 7</t>
  </si>
  <si>
    <t>Вязниковский р-н, Пески д, Новая ул, 8</t>
  </si>
  <si>
    <t>Вязниковский р-н, Пировы-Городищи д, Молодежная ул, 1</t>
  </si>
  <si>
    <t>318.200</t>
  </si>
  <si>
    <t>Вязниковский р-н, Пировы-Городищи д, Молодежная ул, 2</t>
  </si>
  <si>
    <t>256.500</t>
  </si>
  <si>
    <t>Вязниковский р-н, Пировы-Городищи д, Молодежная ул, 3</t>
  </si>
  <si>
    <t>634.100</t>
  </si>
  <si>
    <t>Вязниковский р-н, Пировы-Городищи д, Молодежная ул, 4</t>
  </si>
  <si>
    <t>Вязниковский р-н, Пировы-Городищи д, Молодежная ул, 5</t>
  </si>
  <si>
    <t>840.800</t>
  </si>
  <si>
    <t>648.700</t>
  </si>
  <si>
    <t>Вязниковский р-н, Пировы-Городищи д, Садовая ул, 1</t>
  </si>
  <si>
    <t>Вязниковский р-н, Приозерный п, Кирзаводская ул, 1</t>
  </si>
  <si>
    <t>334.300</t>
  </si>
  <si>
    <t>514.300</t>
  </si>
  <si>
    <t>Вязниковский р-н, Приозерный п, Кирзаводская ул, 2</t>
  </si>
  <si>
    <t>Вязниковский р-н, Приозерный п, Пушкинская ул, 116</t>
  </si>
  <si>
    <t>1111.500</t>
  </si>
  <si>
    <t>Вязниковский р-н, Приозерный п, Чкалова ул, 18</t>
  </si>
  <si>
    <t>Вязниковский р-н, Приозерный п, Чкалова ул, 20</t>
  </si>
  <si>
    <t>Вязниковский р-н, Сарыево с, Школьная ул, 21</t>
  </si>
  <si>
    <t>368.400</t>
  </si>
  <si>
    <t>Вязниковский р-н, Сарыево с, Школьная ул, 22</t>
  </si>
  <si>
    <t>Вязниковский р-н, Сарыево с, Школьная ул, 23</t>
  </si>
  <si>
    <t>352.500</t>
  </si>
  <si>
    <t>Вязниковский р-н, Сергеево д, Ткацкая ул, 12</t>
  </si>
  <si>
    <t>417.500</t>
  </si>
  <si>
    <t>Вязниковский р-н, Сергеево д, Ткацкая ул, 2</t>
  </si>
  <si>
    <t>Вязниковский р-н, Сергеево д, Ткацкая ул, 22</t>
  </si>
  <si>
    <t>635.400</t>
  </si>
  <si>
    <t>628.600</t>
  </si>
  <si>
    <t>Вязниковский р-н, Сергеево д, Ткацкая ул, 23</t>
  </si>
  <si>
    <t>Вязниковский р-н, Сергеево д, Ткацкая ул, 24</t>
  </si>
  <si>
    <t>Вязниковский р-н, Сергеево д, Ткацкая ул, 25</t>
  </si>
  <si>
    <t>304.300</t>
  </si>
  <si>
    <t>Вязниковский р-н, Сергеево д, Ткацкая ул, 3</t>
  </si>
  <si>
    <t>Вязниковский р-н, Сергеево д, Ткацкая ул, 4</t>
  </si>
  <si>
    <t>Вязниковский р-н, Сергеево д, Ткацкая ул, 5</t>
  </si>
  <si>
    <t>Вязниковский р-н, Сергеево д, Ткацкая ул, 6</t>
  </si>
  <si>
    <t>451.600</t>
  </si>
  <si>
    <t>515.700</t>
  </si>
  <si>
    <t>Вязниковский р-н, Сергиевы Горки с, Молодежная ул, 1</t>
  </si>
  <si>
    <t>827.300</t>
  </si>
  <si>
    <t>827.000</t>
  </si>
  <si>
    <t>Вязниковский р-н, Сергиевы Горки с, Молодежная ул, 2</t>
  </si>
  <si>
    <t>Вязниковский р-н, Сергиевы Горки с, Молодежная ул, 3</t>
  </si>
  <si>
    <t>Вязниковский р-н, Сергиевы Горки с, Садовая ул, 4</t>
  </si>
  <si>
    <t>705.900</t>
  </si>
  <si>
    <t>Вязниковский р-н, Сергиевы Горки с, Тополиная ул, 10</t>
  </si>
  <si>
    <t>Вязниковский р-н, Сергиевы Горки с, Тополиная ул, 8</t>
  </si>
  <si>
    <t>Вязниковский р-н, Сергиевы Горки с, Тополиная ул, 9</t>
  </si>
  <si>
    <t>Вязниковский р-н, Серково д, Заречная 2-я ул, 3</t>
  </si>
  <si>
    <t>256.800</t>
  </si>
  <si>
    <t>Вязниковский р-н, Серково д, Новая ул, 3</t>
  </si>
  <si>
    <t>Вязниковский р-н, Серково д, Новая ул, 4</t>
  </si>
  <si>
    <t>Вязниковский р-н, Серково д, Новая ул, 5</t>
  </si>
  <si>
    <t>510.200</t>
  </si>
  <si>
    <t>Вязниковский р-н, Серково д, Новая ул, 6</t>
  </si>
  <si>
    <t>Вязниковский р-н, Серково д, Новая ул, 7</t>
  </si>
  <si>
    <t>229.900</t>
  </si>
  <si>
    <t>Вязниковский р-н, Серково д, Новая ул, 9</t>
  </si>
  <si>
    <t>342.800</t>
  </si>
  <si>
    <t>Вязниковский р-н, Серково д, Пролетарская ул, 5</t>
  </si>
  <si>
    <t>622.200</t>
  </si>
  <si>
    <t>Вязниковский р-н, Станки с, Клязьминская ул, 5</t>
  </si>
  <si>
    <t>259.200</t>
  </si>
  <si>
    <t>Вязниковский р-н, Станки с, Рябиновая ул, 1</t>
  </si>
  <si>
    <t>507.900</t>
  </si>
  <si>
    <t>881.900</t>
  </si>
  <si>
    <t>Вязниковский р-н, Станки с, Рябиновая ул, 3</t>
  </si>
  <si>
    <t>678.100</t>
  </si>
  <si>
    <t>614.700</t>
  </si>
  <si>
    <t>847.100</t>
  </si>
  <si>
    <t>Вязниковский р-н, Станки с, Центральная ул, 2</t>
  </si>
  <si>
    <t>512.100</t>
  </si>
  <si>
    <t>Вязниковский р-н, Станки с, Центральная ул, 2а</t>
  </si>
  <si>
    <t>Вязниковский р-н, Станции Сарыево п, Клубная ул, 1</t>
  </si>
  <si>
    <t>Вязниковский р-н, Станции Сарыево п, Клубная ул, 2</t>
  </si>
  <si>
    <t>Вязниковский р-н, Станции Сарыево п, Клубная ул, 3</t>
  </si>
  <si>
    <t>Вязниковский р-н, Степанцево п, Ленина ул, 10</t>
  </si>
  <si>
    <t>Вязниковский р-н, Степанцево п, Ленина ул, 13</t>
  </si>
  <si>
    <t>813.000</t>
  </si>
  <si>
    <t>Вязниковский р-н, Степанцево п, Ленина ул, 14</t>
  </si>
  <si>
    <t>798.250</t>
  </si>
  <si>
    <t>Вязниковский р-н, Степанцево п, Ленина ул, 15</t>
  </si>
  <si>
    <t>1019.000</t>
  </si>
  <si>
    <t>779.700</t>
  </si>
  <si>
    <t>798.400</t>
  </si>
  <si>
    <t>Вязниковский р-н, Степанцево п, Ленина ул, 4</t>
  </si>
  <si>
    <t>2025.000</t>
  </si>
  <si>
    <t>281.400</t>
  </si>
  <si>
    <t>Вязниковский р-н, Степанцево п, Ленина ул, 5</t>
  </si>
  <si>
    <t>659.000</t>
  </si>
  <si>
    <t>Вязниковский р-н, Степанцево п, Ленина ул, 6</t>
  </si>
  <si>
    <t>Вязниковский р-н, Степанцево п, Ленина ул, 7</t>
  </si>
  <si>
    <t>Вязниковский р-н, Степанцево п, Ленина ул, 8</t>
  </si>
  <si>
    <t>Вязниковский р-н, Степанцево п, Ленина ул, 9</t>
  </si>
  <si>
    <t>854.100</t>
  </si>
  <si>
    <t>623.800</t>
  </si>
  <si>
    <t>807.700</t>
  </si>
  <si>
    <t>Вязниковский р-н, Степанцево п, Совхозная ул, 4</t>
  </si>
  <si>
    <t>794.900</t>
  </si>
  <si>
    <t>Вязниковский р-н, Степанцево п, Совхозная ул, 5</t>
  </si>
  <si>
    <t>Вязниковский р-н, Степанцево п, Совхозная ул, 6</t>
  </si>
  <si>
    <t>Вязниковский р-н, Степанцево п, Совхозная ул, 7</t>
  </si>
  <si>
    <t>941.100</t>
  </si>
  <si>
    <t>Вязниковский р-н, Степанцево п, Фабричная ул, 22</t>
  </si>
  <si>
    <t>206.700</t>
  </si>
  <si>
    <t>Вязниковский р-н, Степанцево п, Фабричная ул, 25</t>
  </si>
  <si>
    <t>819.100</t>
  </si>
  <si>
    <t>Вязниковский р-н, Участок Липки нп, 5</t>
  </si>
  <si>
    <t>612.200</t>
  </si>
  <si>
    <t>Вязниковский р-н, Центральный п, Главная ул, 18</t>
  </si>
  <si>
    <t>Вязниковский р-н, Центральный п, Главная ул, 20</t>
  </si>
  <si>
    <t>688.800</t>
  </si>
  <si>
    <t>Вязниковский р-н, Центральный п, Главная ул, 22</t>
  </si>
  <si>
    <t>Вязниковский р-н, Центральный п, Клубная ул, 1</t>
  </si>
  <si>
    <t>Вязниковский р-н, Центральный п, Клубная ул, 10</t>
  </si>
  <si>
    <t>Вязниковский р-н, Центральный п, Клубная ул, 2</t>
  </si>
  <si>
    <t>Вязниковский р-н, Центральный п, Клубная ул, 3</t>
  </si>
  <si>
    <t>401.100</t>
  </si>
  <si>
    <t>Вязниковский р-н, Центральный п, Клубная ул, 4</t>
  </si>
  <si>
    <t>406.800</t>
  </si>
  <si>
    <t>647.600</t>
  </si>
  <si>
    <t>Вязниковский р-н, Центральный п, Клубная ул, 5</t>
  </si>
  <si>
    <t>632.600</t>
  </si>
  <si>
    <t>Вязниковский р-н, Центральный п, Клубная ул, 6</t>
  </si>
  <si>
    <t>Вязниковский р-н, Центральный п, Клубная ул, 7</t>
  </si>
  <si>
    <t>Вязниковский р-н, Центральный п, Клубная ул, 8</t>
  </si>
  <si>
    <t>Вязниковский р-н, Центральный п, Клубная ул, 9</t>
  </si>
  <si>
    <t>Вязниковский р-н, Центральный п, Молодежная ул, 1</t>
  </si>
  <si>
    <t>1623.400</t>
  </si>
  <si>
    <t>1012.000</t>
  </si>
  <si>
    <t>Вязниковский р-н, Центральный п, Садовая ул, 2</t>
  </si>
  <si>
    <t>474.300</t>
  </si>
  <si>
    <t>402.700</t>
  </si>
  <si>
    <t>Вязниковский р-н, Чудиново д, Зеленый пер, 2</t>
  </si>
  <si>
    <t>Вязниковский р-н, Чудиново д, Зеленый пер, 3</t>
  </si>
  <si>
    <t>450.300</t>
  </si>
  <si>
    <t>Вязниковский р-н, Чудиново д, Зеленый пер, 4</t>
  </si>
  <si>
    <t>Вязниковский р-н, Чудиново д, Клубная ул, 18</t>
  </si>
  <si>
    <t>Вязниковский р-н, Чудиново д, Полевая ул, 27</t>
  </si>
  <si>
    <t>398.100</t>
  </si>
  <si>
    <t>Вязниковский р-н, Чудиново д, Полевая ул, 31</t>
  </si>
  <si>
    <t>Вязниковский р-н, Чудиново д, Полевая ул, 32</t>
  </si>
  <si>
    <t>677.300</t>
  </si>
  <si>
    <t>Вязниковский р-н, Чудиново д, Садовый пер, 1</t>
  </si>
  <si>
    <t>198.000</t>
  </si>
  <si>
    <t>Вязниковский р-н, Чудиново д, Центральная ул, 10</t>
  </si>
  <si>
    <t>Вязниковский р-н, Чудиново д, Центральная ул, 3</t>
  </si>
  <si>
    <t>Вязниковский р-н, Чудиново д, Центральная ул, 4</t>
  </si>
  <si>
    <t>229.700</t>
  </si>
  <si>
    <t>Вязниковский р-н, Чудиново д, Центральная ул, 7</t>
  </si>
  <si>
    <t>448.100</t>
  </si>
  <si>
    <t>Вязниковский р-н, Чудиново д, Центральная ул, 9</t>
  </si>
  <si>
    <t>Вязниковский р-н, Шатнево д, Нагорная ул, 1</t>
  </si>
  <si>
    <t>Вязниковский р-н, Шатнево д, Нагорная ул, 3</t>
  </si>
  <si>
    <t>Вязниковский р-н, Шатнево д, Нагорная ул, 4</t>
  </si>
  <si>
    <t>Вязниковский р-н, Шатнево д, Нагорная ул, 5</t>
  </si>
  <si>
    <t>Вязниковский р-н, Шустово д, Молодежная ул, 1</t>
  </si>
  <si>
    <t>Вязниковский р-н, Шустово д, Молодежная ул, 2</t>
  </si>
  <si>
    <t>433.000</t>
  </si>
  <si>
    <t>Вязниковский р-н, Эдон д, Советская ул, 14</t>
  </si>
  <si>
    <t>363.400</t>
  </si>
  <si>
    <t>Вязниковский р-н, Эдон д, Советская ул, 15</t>
  </si>
  <si>
    <t>Вязниковский р-н, Эдон д, Советская ул, 16</t>
  </si>
  <si>
    <t>198.900</t>
  </si>
  <si>
    <t>Вязниковский р-н, Эдон д, Советская ул, 17</t>
  </si>
  <si>
    <t>Вязниковский р-н, Эдон д, Советская ул, 21</t>
  </si>
  <si>
    <t>Вязниковский р-н, Эдон д, Советская ул, 26</t>
  </si>
  <si>
    <t>Вязниковский р-н, Эдон д, Советская ул, 28</t>
  </si>
  <si>
    <t>Гороховец г, 1 Мая ул, 33</t>
  </si>
  <si>
    <t>3111.100</t>
  </si>
  <si>
    <t>Гороховец г, Братьев Бесединых ул, 10</t>
  </si>
  <si>
    <t>739.300</t>
  </si>
  <si>
    <t>Гороховец г, Братьев Бесединых ул, 6</t>
  </si>
  <si>
    <t>524.200</t>
  </si>
  <si>
    <t>398.500</t>
  </si>
  <si>
    <t>1189.000</t>
  </si>
  <si>
    <t>Гороховец г, Гагарина пер, 11</t>
  </si>
  <si>
    <t>1874.000</t>
  </si>
  <si>
    <t>Гороховец г, Гагарина пер, 17</t>
  </si>
  <si>
    <t>812.100</t>
  </si>
  <si>
    <t>Гороховец г, Гагарина ул, 11</t>
  </si>
  <si>
    <t>Гороховец г, Гагарина ул, 12</t>
  </si>
  <si>
    <t>733.600</t>
  </si>
  <si>
    <t>Гороховец г, Гагарина ул, 19</t>
  </si>
  <si>
    <t>449.600</t>
  </si>
  <si>
    <t>Гороховец г, Гагарина ул, 21</t>
  </si>
  <si>
    <t>450.700</t>
  </si>
  <si>
    <t>Гороховец г, Гагарина ул, 24</t>
  </si>
  <si>
    <t>504.200</t>
  </si>
  <si>
    <t>718.400</t>
  </si>
  <si>
    <t>Гороховец г, Гагарина ул, 26</t>
  </si>
  <si>
    <t>Гороховец г, Гагарина ул, 28</t>
  </si>
  <si>
    <t>602.400</t>
  </si>
  <si>
    <t>642.500</t>
  </si>
  <si>
    <t>Гороховец г, Гагарина ул, 3</t>
  </si>
  <si>
    <t>Гороховец г, Гагарина ул, 33</t>
  </si>
  <si>
    <t>Гороховец г, Гагарина ул, 35</t>
  </si>
  <si>
    <t>86.900</t>
  </si>
  <si>
    <t>Гороховец г, Гагарина ул, 37</t>
  </si>
  <si>
    <t>Гороховец г, Гагарина ул, 39</t>
  </si>
  <si>
    <t>Гороховец г, Гагарина ул, 40</t>
  </si>
  <si>
    <t>Гороховец г, Гагарина ул, 42</t>
  </si>
  <si>
    <t>309.700</t>
  </si>
  <si>
    <t>384.600</t>
  </si>
  <si>
    <t>Гороховец г, Гагарина ул, 44</t>
  </si>
  <si>
    <t>1493.500</t>
  </si>
  <si>
    <t>Гороховец г, Гагарина ул, 50</t>
  </si>
  <si>
    <t>836.500</t>
  </si>
  <si>
    <t>Гороховец г, Гагарина ул, 58</t>
  </si>
  <si>
    <t>Гороховец г, Гагарина ул, 66</t>
  </si>
  <si>
    <t>499.800</t>
  </si>
  <si>
    <t>Гороховец г, Гагарина ул, 7</t>
  </si>
  <si>
    <t>823.300</t>
  </si>
  <si>
    <t>695.700</t>
  </si>
  <si>
    <t>954.600</t>
  </si>
  <si>
    <t>Гороховец г, Гагарина ул, 70</t>
  </si>
  <si>
    <t>861.300</t>
  </si>
  <si>
    <t>Гороховец г, Гагарина ул, 9</t>
  </si>
  <si>
    <t>Гороховец г, Гоголя ул, 14</t>
  </si>
  <si>
    <t>509.900</t>
  </si>
  <si>
    <t>Гороховец г, Гоголя ул, 8</t>
  </si>
  <si>
    <t>382.900</t>
  </si>
  <si>
    <t>Гороховец г, Горького ул, 25</t>
  </si>
  <si>
    <t>908.800</t>
  </si>
  <si>
    <t>Гороховец г, Горького ул, 27</t>
  </si>
  <si>
    <t>236.000</t>
  </si>
  <si>
    <t>Гороховец г, Горького ул, 29</t>
  </si>
  <si>
    <t>10258.000</t>
  </si>
  <si>
    <t>Гороховец г, Горького ул, 35</t>
  </si>
  <si>
    <t>2547.000</t>
  </si>
  <si>
    <t>Гороховец г, Горького ул, 48</t>
  </si>
  <si>
    <t>789.000</t>
  </si>
  <si>
    <t>Гороховец г, Горького ул, 50</t>
  </si>
  <si>
    <t>449.800</t>
  </si>
  <si>
    <t>Гороховец г, Кирова пер, 1</t>
  </si>
  <si>
    <t>Гороховец г, Кирова пер, 2</t>
  </si>
  <si>
    <t>537.800</t>
  </si>
  <si>
    <t>Гороховец г, Кирова пер, 4</t>
  </si>
  <si>
    <t>Гороховец г, Кирова пер, 6</t>
  </si>
  <si>
    <t>Гороховец г, Кирова пер, 7</t>
  </si>
  <si>
    <t>8657.000</t>
  </si>
  <si>
    <t>Гороховец г, Кирова ул, 10</t>
  </si>
  <si>
    <t>Гороховец г, Кирова ул, 12</t>
  </si>
  <si>
    <t>404.200</t>
  </si>
  <si>
    <t>Гороховец г, Кирова ул, 2</t>
  </si>
  <si>
    <t>661.600</t>
  </si>
  <si>
    <t>Гороховец г, Кирова ул, 4</t>
  </si>
  <si>
    <t>392.200</t>
  </si>
  <si>
    <t>Гороховец г, Кирова ул, 5</t>
  </si>
  <si>
    <t>784.000</t>
  </si>
  <si>
    <t>576.500</t>
  </si>
  <si>
    <t>Гороховец г, Кирова ул, 7</t>
  </si>
  <si>
    <t>591.300</t>
  </si>
  <si>
    <t>Гороховец г, Кирова ул, 8</t>
  </si>
  <si>
    <t>514.900</t>
  </si>
  <si>
    <t>Гороховец г, Кирова ул, 9</t>
  </si>
  <si>
    <t>Гороховец г, Красноармейская ул, 48</t>
  </si>
  <si>
    <t>Гороховец г, Краснова ул, 10</t>
  </si>
  <si>
    <t>Гороховец г, Краснова ул, 12</t>
  </si>
  <si>
    <t>334.100</t>
  </si>
  <si>
    <t>Гороховец г, Краснова ул, 5</t>
  </si>
  <si>
    <t>391.700</t>
  </si>
  <si>
    <t>Гороховец г, Краснова ул, 7</t>
  </si>
  <si>
    <t>Гороховец г, Краснова ул, 9</t>
  </si>
  <si>
    <t>Гороховец г, Кутузова ул, 1</t>
  </si>
  <si>
    <t>Гороховец г, Кутузова ул, 11</t>
  </si>
  <si>
    <t>1804.200</t>
  </si>
  <si>
    <t>Гороховец г, Кутузова ул, 13</t>
  </si>
  <si>
    <t>1987.000</t>
  </si>
  <si>
    <t>1456.000</t>
  </si>
  <si>
    <t>Гороховец г, Кутузова ул, 17</t>
  </si>
  <si>
    <t>Гороховец г, Кутузова ул, 3</t>
  </si>
  <si>
    <t>2987.000</t>
  </si>
  <si>
    <t>Гороховец г, Кутузова ул, 5</t>
  </si>
  <si>
    <t>Гороховец г, Кутузова ул, 8</t>
  </si>
  <si>
    <t>Гороховец г, Ленина ул, 13</t>
  </si>
  <si>
    <t>2078.000</t>
  </si>
  <si>
    <t>Гороховец г, Ленина ул, 15</t>
  </si>
  <si>
    <t>231.500</t>
  </si>
  <si>
    <t>124.000</t>
  </si>
  <si>
    <t>Гороховец г, Ленина ул, 29</t>
  </si>
  <si>
    <t>470.400</t>
  </si>
  <si>
    <t>389.700</t>
  </si>
  <si>
    <t>Гороховец г, Ленина ул, 32</t>
  </si>
  <si>
    <t>Гороховец г, Ленина ул, 38</t>
  </si>
  <si>
    <t>605.100</t>
  </si>
  <si>
    <t>229.600</t>
  </si>
  <si>
    <t>Гороховец г, Ленина ул, 61</t>
  </si>
  <si>
    <t>396.500</t>
  </si>
  <si>
    <t>839.800</t>
  </si>
  <si>
    <t>Гороховец г, Ленина ул, 7</t>
  </si>
  <si>
    <t>378.500</t>
  </si>
  <si>
    <t>Гороховец г, Ленина ул, 70</t>
  </si>
  <si>
    <t>Гороховец г, Ленина ул, 71</t>
  </si>
  <si>
    <t>336.200</t>
  </si>
  <si>
    <t>Гороховец г, Лермонтова ул, 1</t>
  </si>
  <si>
    <t>Гороховец г, Лермонтова ул, 2</t>
  </si>
  <si>
    <t>866.500</t>
  </si>
  <si>
    <t>Гороховец г, Луначарского ул, 20</t>
  </si>
  <si>
    <t>Гороховец г, Льва Толстого ул, 39</t>
  </si>
  <si>
    <t>Гороховец г, Льва Толстого ул, 41</t>
  </si>
  <si>
    <t>Гороховец г, Льва Толстого ул, 48</t>
  </si>
  <si>
    <t>521.200</t>
  </si>
  <si>
    <t>442.700</t>
  </si>
  <si>
    <t>Гороховец г, Мелиораторов ул, 1</t>
  </si>
  <si>
    <t>864.800</t>
  </si>
  <si>
    <t>Гороховец г, Мелиораторов ул, 4</t>
  </si>
  <si>
    <t>652.900</t>
  </si>
  <si>
    <t>Гороховец г, Мелиораторов ул, 5</t>
  </si>
  <si>
    <t>Гороховец г, Мелиораторов ул, 6</t>
  </si>
  <si>
    <t>Гороховец г, Мелиораторов ул, 7</t>
  </si>
  <si>
    <t>Гороховец г, Мира ул, 10</t>
  </si>
  <si>
    <t>Гороховец г, Мира ул, 12</t>
  </si>
  <si>
    <t>Гороховец г, Мира ул, 13</t>
  </si>
  <si>
    <t>812.400</t>
  </si>
  <si>
    <t>Гороховец г, Мира ул, 14</t>
  </si>
  <si>
    <t>Гороховец г, Мира ул, 18</t>
  </si>
  <si>
    <t>Гороховец г, Мира ул, 2</t>
  </si>
  <si>
    <t>Гороховец г, Мира ул, 20</t>
  </si>
  <si>
    <t>Гороховец г, Мира ул, 21</t>
  </si>
  <si>
    <t>464.100</t>
  </si>
  <si>
    <t>Гороховец г, Мира ул, 24</t>
  </si>
  <si>
    <t>806.900</t>
  </si>
  <si>
    <t>Гороховец г, Мира ул, 25</t>
  </si>
  <si>
    <t>915.300</t>
  </si>
  <si>
    <t>Гороховец г, Мира ул, 26</t>
  </si>
  <si>
    <t>1126.200</t>
  </si>
  <si>
    <t>950.100</t>
  </si>
  <si>
    <t>Гороховец г, Мира ул, 27</t>
  </si>
  <si>
    <t>Гороховец г, Мира ул, 3</t>
  </si>
  <si>
    <t>Гороховец г, Мира ул, 30</t>
  </si>
  <si>
    <t>1563.000</t>
  </si>
  <si>
    <t>1335.100</t>
  </si>
  <si>
    <t>Гороховец г, Мира ул, 32</t>
  </si>
  <si>
    <t>Гороховец г, Мира ул, 34</t>
  </si>
  <si>
    <t>935.500</t>
  </si>
  <si>
    <t>Гороховец г, Мира ул, 36</t>
  </si>
  <si>
    <t>2848.000</t>
  </si>
  <si>
    <t>Гороховец г, Мира ул, 4</t>
  </si>
  <si>
    <t>Гороховец г, Мира ул, 5</t>
  </si>
  <si>
    <t>Гороховец г, Мира ул, 6</t>
  </si>
  <si>
    <t>Гороховец г, Мира ул, 7</t>
  </si>
  <si>
    <t>Гороховец г, Мира ул, 8</t>
  </si>
  <si>
    <t>Гороховец г, Мира ул, 9</t>
  </si>
  <si>
    <t>Гороховец г, Мичурина ул, 8</t>
  </si>
  <si>
    <t>Гороховец г, Московская ул, 1</t>
  </si>
  <si>
    <t>673.900</t>
  </si>
  <si>
    <t>Гороховец г, Набережная ул, 41</t>
  </si>
  <si>
    <t>319.100</t>
  </si>
  <si>
    <t>Гороховец г, Парковая ул, 54</t>
  </si>
  <si>
    <t>Гороховец г, Парковая ул, 55</t>
  </si>
  <si>
    <t>Гороховец г, Парковая ул, 58</t>
  </si>
  <si>
    <t>Гороховец г, Парковая ул, 58б</t>
  </si>
  <si>
    <t>5454.000</t>
  </si>
  <si>
    <t>3654.000</t>
  </si>
  <si>
    <t>Гороховец г, Парковая ул, 60б</t>
  </si>
  <si>
    <t>Гороховец г, Полевая ул, 1</t>
  </si>
  <si>
    <t>631.600</t>
  </si>
  <si>
    <t>Гороховец г, Полевая ул, 2</t>
  </si>
  <si>
    <t>Гороховец г, Полевая ул, 39</t>
  </si>
  <si>
    <t>Гороховец г, Полевая ул, 43</t>
  </si>
  <si>
    <t>2321.700</t>
  </si>
  <si>
    <t>Гороховец г, Полевая ул, 46</t>
  </si>
  <si>
    <t>957.600</t>
  </si>
  <si>
    <t>1663.000</t>
  </si>
  <si>
    <t>Гороховец г, Полевая ул, 7</t>
  </si>
  <si>
    <t>686.900</t>
  </si>
  <si>
    <t>Гороховец г, Полевая ул, 9</t>
  </si>
  <si>
    <t>Гороховец г, Революции ул, 40</t>
  </si>
  <si>
    <t>1440.800</t>
  </si>
  <si>
    <t>Гороховец г, Саваренского ул, 11</t>
  </si>
  <si>
    <t>115.000</t>
  </si>
  <si>
    <t>241.400</t>
  </si>
  <si>
    <t>Гороховец г, Саваренского ул, 9</t>
  </si>
  <si>
    <t>226.200</t>
  </si>
  <si>
    <t>258.100</t>
  </si>
  <si>
    <t>4111.000</t>
  </si>
  <si>
    <t>Гороховец г, Советская ул, 13</t>
  </si>
  <si>
    <t>607.100</t>
  </si>
  <si>
    <t>Гороховец г, Строителей ул, 3</t>
  </si>
  <si>
    <t>Гороховец г, Строителей ул, 4</t>
  </si>
  <si>
    <t>843.900</t>
  </si>
  <si>
    <t>Гороховец г, Строителей ул, 5</t>
  </si>
  <si>
    <t>Гороховец г, Суворова ул, 11</t>
  </si>
  <si>
    <t>Гороховец г, Тимирязева ул, 4</t>
  </si>
  <si>
    <t>Гороховец г, Тимирязева ул, 6</t>
  </si>
  <si>
    <t>800.700</t>
  </si>
  <si>
    <t>951.100</t>
  </si>
  <si>
    <t>Гороховец г, Школьный пер, 2</t>
  </si>
  <si>
    <t>216.630</t>
  </si>
  <si>
    <t>Гороховецкий р-н, Арефино д, Совхозная ул, 11</t>
  </si>
  <si>
    <t>Гороховецкий р-н, Арефино д, Совхозная ул, 12</t>
  </si>
  <si>
    <t>218.500</t>
  </si>
  <si>
    <t>609.500</t>
  </si>
  <si>
    <t>Гороховецкий р-н, Арефино д, Совхозная ул, 13</t>
  </si>
  <si>
    <t>414.200</t>
  </si>
  <si>
    <t>Гороховецкий р-н, Арефино д, Совхозная ул, 14</t>
  </si>
  <si>
    <t>Гороховецкий р-н, Арефино д, Совхозная ул, 2</t>
  </si>
  <si>
    <t>221.130</t>
  </si>
  <si>
    <t>Гороховецкий р-н, Арефино д, Совхозная ул, 3</t>
  </si>
  <si>
    <t>Гороховецкий р-н, Арефино д, Совхозная ул, 4</t>
  </si>
  <si>
    <t>229.100</t>
  </si>
  <si>
    <t>Гороховецкий р-н, Арефино д, Совхозная ул, 5</t>
  </si>
  <si>
    <t>328.300</t>
  </si>
  <si>
    <t>Гороховецкий р-н, Арефино д, Совхозная ул, 6</t>
  </si>
  <si>
    <t>235.700</t>
  </si>
  <si>
    <t>Гороховецкий р-н, Арефино д, Совхозная ул, 7</t>
  </si>
  <si>
    <t>Гороховецкий р-н, Арефино д, Совхозная ул, 8</t>
  </si>
  <si>
    <t>509.200</t>
  </si>
  <si>
    <t>407.200</t>
  </si>
  <si>
    <t>681.300</t>
  </si>
  <si>
    <t>Гороховецкий р-н, Арефино д, Совхозная ул, 9</t>
  </si>
  <si>
    <t>Гороховецкий р-н, Васильчиково д, 18</t>
  </si>
  <si>
    <t>253.700</t>
  </si>
  <si>
    <t>Гороховецкий р-н, Васильчиково д, 22</t>
  </si>
  <si>
    <t>Гороховецкий р-н, Васильчиково д, 23</t>
  </si>
  <si>
    <t>611.600</t>
  </si>
  <si>
    <t>432.200</t>
  </si>
  <si>
    <t>Гороховецкий р-н, Великово д, Путейская ул, 3</t>
  </si>
  <si>
    <t>Гороховецкий р-н, Выезд д, Полевая ул, 2</t>
  </si>
  <si>
    <t>Гороховецкий р-н, Выезд д, Полевая ул, 3</t>
  </si>
  <si>
    <t>Гороховецкий р-н, Галицы п, Гагарина ул, 18</t>
  </si>
  <si>
    <t>432.400</t>
  </si>
  <si>
    <t>211.800</t>
  </si>
  <si>
    <t>Гороховецкий р-н, Галицы п, Гагарина ул, 3</t>
  </si>
  <si>
    <t>Гороховецкий р-н, Галицы п, Гагарина ул, 4</t>
  </si>
  <si>
    <t>Гороховецкий р-н, Галицы п, Железнодорожная ул, 2</t>
  </si>
  <si>
    <t>Гороховецкий р-н, Галицы п, Пролетарская ул, 2</t>
  </si>
  <si>
    <t>Гороховецкий р-н, Галицы п, Пролетарская ул, 34</t>
  </si>
  <si>
    <t>228.000</t>
  </si>
  <si>
    <t>Гороховецкий р-н, Галицы п, Пролетарская ул, 36</t>
  </si>
  <si>
    <t>243.900</t>
  </si>
  <si>
    <t>Гороховецкий р-н, Галицы п, Пролетарская ул, 38</t>
  </si>
  <si>
    <t>Гороховецкий р-н, Гришино с, Ленина ул, 52</t>
  </si>
  <si>
    <t>Гороховецкий р-н, Кондюрино д, 6</t>
  </si>
  <si>
    <t>Гороховецкий р-н, Крутово д, Колхозная ул, 15</t>
  </si>
  <si>
    <t>Гороховецкий р-н, Крутово д, Колхозная ул, 16</t>
  </si>
  <si>
    <t>640.500</t>
  </si>
  <si>
    <t>Гороховецкий р-н, Крутово д, Колхозная ул, 17</t>
  </si>
  <si>
    <t>261.900</t>
  </si>
  <si>
    <t>Гороховецкий р-н, Куприяново д, Дорожная ул, 2</t>
  </si>
  <si>
    <t>246.900</t>
  </si>
  <si>
    <t>371.000</t>
  </si>
  <si>
    <t>Гороховецкий р-н, Куприяново д, Дорожная ул, 5</t>
  </si>
  <si>
    <t>Гороховецкий р-н, Лучинки д, Лучинковская ул, 65</t>
  </si>
  <si>
    <t>Гороховецкий р-н, Лучинки д, Лучинковская ул, 66</t>
  </si>
  <si>
    <t>294.900</t>
  </si>
  <si>
    <t>Гороховецкий р-н, Нововладимировка д, 40</t>
  </si>
  <si>
    <t>440.600</t>
  </si>
  <si>
    <t>396.800</t>
  </si>
  <si>
    <t>Гороховецкий р-н, Отводное д, Заречная ул, 15</t>
  </si>
  <si>
    <t>239.900</t>
  </si>
  <si>
    <t>Гороховецкий р-н, Пролетарский п, Комсомольская ул, 1</t>
  </si>
  <si>
    <t>559.100</t>
  </si>
  <si>
    <t>Гороховецкий р-н, Пролетарский п, Комсомольская ул, 2</t>
  </si>
  <si>
    <t>500.850</t>
  </si>
  <si>
    <t>753.900</t>
  </si>
  <si>
    <t>Гороховецкий р-н, Пролетарский п, Комсомольская ул, 3</t>
  </si>
  <si>
    <t>Гороховецкий р-н, Пролетарский п, Комсомольская ул, 4</t>
  </si>
  <si>
    <t>Гороховецкий р-н, Пролетарский п, Комсомольская ул, 5</t>
  </si>
  <si>
    <t>Гороховецкий р-н, Пролетарский п, Комсомольская ул, 6</t>
  </si>
  <si>
    <t>913.900</t>
  </si>
  <si>
    <t>Гороховецкий р-н, Пролетарский п, Кооперативная ул, 28</t>
  </si>
  <si>
    <t>Гороховецкий р-н, Пролетарский п, Новофабричная ул, 22</t>
  </si>
  <si>
    <t>330.750</t>
  </si>
  <si>
    <t>Гороховецкий р-н, Пролетарский п, Новофабричная ул, 23</t>
  </si>
  <si>
    <t>Гороховецкий р-н, Пролетарский п, Новофабричная ул, 24</t>
  </si>
  <si>
    <t>Гороховецкий р-н, Пролетарский п, Октябрьская ул, 1</t>
  </si>
  <si>
    <t>Гороховецкий р-н, Пролетарский п, Октябрьская ул, 12</t>
  </si>
  <si>
    <t>518.400</t>
  </si>
  <si>
    <t>Гороховецкий р-н, Пролетарский п, Октябрьская ул, 2</t>
  </si>
  <si>
    <t>Гороховецкий р-н, Пролетарский п, Октябрьская ул, 3</t>
  </si>
  <si>
    <t>Гороховецкий р-н, Пролетарский п, Совхозная ул, 1</t>
  </si>
  <si>
    <t>255.800</t>
  </si>
  <si>
    <t>Гороховецкий р-н, Торфопредприятия Большое п, Ленина ул, 11</t>
  </si>
  <si>
    <t>Гороховецкий р-н, Торфопредприятия Большое п, Ленина ул, 7</t>
  </si>
  <si>
    <t>218.100</t>
  </si>
  <si>
    <t>Гороховецкий р-н, Торфопредприятия Большое п, Ленина ул, 9</t>
  </si>
  <si>
    <t>218.800</t>
  </si>
  <si>
    <t>Гороховецкий р-н, Торфопредприятия Большое п, Октябрьская ул, 10</t>
  </si>
  <si>
    <t>220.200</t>
  </si>
  <si>
    <t>Гороховецкий р-н, Торфопредприятия Большое п, Октябрьская ул, 12</t>
  </si>
  <si>
    <t>Гороховецкий р-н, Торфопредприятия Большое п, Октябрьская ул, 5</t>
  </si>
  <si>
    <t>Гороховецкий р-н, Торфопредприятия Большое п, Октябрьская ул, 6</t>
  </si>
  <si>
    <t>149.000</t>
  </si>
  <si>
    <t>Гороховецкий р-н, Торфопредприятия Большое п, Октябрьская ул, 7</t>
  </si>
  <si>
    <t>Гороховецкий р-н, Торфопредприятия Большое п, Октябрьская ул, 8</t>
  </si>
  <si>
    <t>407.900</t>
  </si>
  <si>
    <t>Гороховецкий р-н, Торфопредприятия Большое п, Фрунзе ул, 6</t>
  </si>
  <si>
    <t>Гороховецкий р-н, Фоминки с, Муромская ул, 7</t>
  </si>
  <si>
    <t>Гороховецкий р-н, Фоминки с, Советская ул, 16</t>
  </si>
  <si>
    <t>260.100</t>
  </si>
  <si>
    <t>Гороховецкий р-н, Фоминки с, Совхозная ул, 11</t>
  </si>
  <si>
    <t>Гороховецкий р-н, Фоминки с, Совхозная ул, 2</t>
  </si>
  <si>
    <t>795.300</t>
  </si>
  <si>
    <t>Гороховецкий р-н, Фоминки с, Совхозная ул, 3</t>
  </si>
  <si>
    <t>Гороховецкий р-н, Фоминки с, Совхозная ул, 4</t>
  </si>
  <si>
    <t>1362.100</t>
  </si>
  <si>
    <t>Гороховецкий р-н, Фоминки с, Совхозная ул, 5</t>
  </si>
  <si>
    <t>Гороховецкий р-н, Фоминки с, Совхозная ул, 7</t>
  </si>
  <si>
    <t>Гороховецкий р-н, Фоминки с, Совхозная ул, 9</t>
  </si>
  <si>
    <t>702.300</t>
  </si>
  <si>
    <t>Гороховецкий р-н, Фоминки с, Чекунова ул, 1</t>
  </si>
  <si>
    <t>Гороховецкий р-н, Фоминки с, Чекунова ул, 2</t>
  </si>
  <si>
    <t>669.500</t>
  </si>
  <si>
    <t>940.700</t>
  </si>
  <si>
    <t>Гороховецкий р-н, Фоминки с, Чекунова ул, 3</t>
  </si>
  <si>
    <t>670.200</t>
  </si>
  <si>
    <t>Гороховецкий р-н, Фоминки с, Чекунова ул, 4</t>
  </si>
  <si>
    <t>Гороховецкий р-н, Фоминки с, Чекунова ул, 5</t>
  </si>
  <si>
    <t>Гороховецкий р-н, Хорошево п, 5</t>
  </si>
  <si>
    <t>Гороховецкий р-н, Чулково п, Дома подстанции ул, 3</t>
  </si>
  <si>
    <t>341.000</t>
  </si>
  <si>
    <t>987.900</t>
  </si>
  <si>
    <t>Гороховецкий р-н, Чулково п, Производственная ул, 1</t>
  </si>
  <si>
    <t>Гороховецкий р-н, Чулково п, Производственная ул, 4</t>
  </si>
  <si>
    <t>Гороховецкий р-н, Чулково п, Производственная ул, 5</t>
  </si>
  <si>
    <t>528.500</t>
  </si>
  <si>
    <t>Гороховецкий р-н, Чулково п, Советская ул, 27</t>
  </si>
  <si>
    <t>225.600</t>
  </si>
  <si>
    <t>Гороховецкий р-н, Чулково п, Сосновая ул, 1</t>
  </si>
  <si>
    <t>Гороховецкий р-н, Чулково п, Сосновая ул, 2</t>
  </si>
  <si>
    <t>380.100</t>
  </si>
  <si>
    <t>Гороховецкий р-н, Чулково п, Сосновая ул, 3</t>
  </si>
  <si>
    <t>Гороховецкий р-н, Чулково п, Центральная ул, 13</t>
  </si>
  <si>
    <t>Гороховецкий р-н, Юрово д, Колхозная ул, 6</t>
  </si>
  <si>
    <t>469.700</t>
  </si>
  <si>
    <t>Гороховецкий р-н, Юрово д, Колхозная ул, 8</t>
  </si>
  <si>
    <t>Гороховецкий р-н, Юрово д, Колхозная ул, 9</t>
  </si>
  <si>
    <t>Гусь-Хрустальный г, 2-ая Народная ул, 13</t>
  </si>
  <si>
    <t>1739.700</t>
  </si>
  <si>
    <t>1392.200</t>
  </si>
  <si>
    <t>Гусь-Хрустальный г, 2-ая Народная ул, 3</t>
  </si>
  <si>
    <t>747.520</t>
  </si>
  <si>
    <t>Гусь-Хрустальный г, 2-ая Народная ул, 6а</t>
  </si>
  <si>
    <t>1071.100</t>
  </si>
  <si>
    <t>Гусь-Хрустальный г, 50 лет Советской Власти пр-кт, 24</t>
  </si>
  <si>
    <t>Гусь-Хрустальный г, 50 лет Советской Власти пр-кт, 25</t>
  </si>
  <si>
    <t>405.100</t>
  </si>
  <si>
    <t>Гусь-Хрустальный г, 50 лет Советской Власти пр-кт, 26/8</t>
  </si>
  <si>
    <t>1021.400</t>
  </si>
  <si>
    <t>966.100</t>
  </si>
  <si>
    <t>Гусь-Хрустальный г, 50 лет Советской Власти пр-кт, 27</t>
  </si>
  <si>
    <t>989.600</t>
  </si>
  <si>
    <t>Гусь-Хрустальный г, 50 лет Советской Власти пр-кт, 28</t>
  </si>
  <si>
    <t>Гусь-Хрустальный г, 50 лет Советской Власти пр-кт, 29</t>
  </si>
  <si>
    <t>752.300</t>
  </si>
  <si>
    <t>Гусь-Хрустальный г, 50 лет Советской Власти пр-кт, 30</t>
  </si>
  <si>
    <t>Гусь-Хрустальный г, 50 лет Советской Власти пр-кт, 30а</t>
  </si>
  <si>
    <t>Гусь-Хрустальный г, 50 лет Советской Власти пр-кт, 31</t>
  </si>
  <si>
    <t>Гусь-Хрустальный г, 50 лет Советской Власти пр-кт, 32</t>
  </si>
  <si>
    <t>995.700</t>
  </si>
  <si>
    <t>Гусь-Хрустальный г, 50 лет Советской Власти пр-кт, 33</t>
  </si>
  <si>
    <t>Гусь-Хрустальный г, 50 лет Советской Власти пр-кт, 35</t>
  </si>
  <si>
    <t>1252.000</t>
  </si>
  <si>
    <t>1269.200</t>
  </si>
  <si>
    <t>2053.400</t>
  </si>
  <si>
    <t>Гусь-Хрустальный г, 50 лет Советской Власти пр-кт, 43</t>
  </si>
  <si>
    <t>1605.800</t>
  </si>
  <si>
    <t>Гусь-Хрустальный г, 50 лет Советской Власти пр-кт, 6</t>
  </si>
  <si>
    <t>723.200</t>
  </si>
  <si>
    <t>Гусь-Хрустальный г, Васильева ул, 16</t>
  </si>
  <si>
    <t>2106.000</t>
  </si>
  <si>
    <t>Гусь-Хрустальный г, Владимирская ул, 3а</t>
  </si>
  <si>
    <t>Гусь-Хрустальный г, Володарского ул, 8</t>
  </si>
  <si>
    <t>448.300</t>
  </si>
  <si>
    <t>Гусь-Хрустальный г, Гражданский пер, 10</t>
  </si>
  <si>
    <t>287.400</t>
  </si>
  <si>
    <t>Гусь-Хрустальный г, Гражданский пер, 12</t>
  </si>
  <si>
    <t>Гусь-Хрустальный г, Гражданский пер, 14</t>
  </si>
  <si>
    <t>445.700</t>
  </si>
  <si>
    <t>Гусь-Хрустальный г, Гражданский пер, 16</t>
  </si>
  <si>
    <t>Гусь-Хрустальный г, Гражданский пер, 18</t>
  </si>
  <si>
    <t>191.300</t>
  </si>
  <si>
    <t>Гусь-Хрустальный г, Гражданский пер, 24</t>
  </si>
  <si>
    <t>Гусь-Хрустальный г, Гражданский пер, 26</t>
  </si>
  <si>
    <t>398.890</t>
  </si>
  <si>
    <t>Гусь-Хрустальный г, Гражданский пер, 30</t>
  </si>
  <si>
    <t>Гусь-Хрустальный г, Гражданский пер, 9</t>
  </si>
  <si>
    <t>Гусь-Хрустальный г, Гусевский п, Интернациональная ул, 10</t>
  </si>
  <si>
    <t>Гусь-Хрустальный г, Гусевский п, Интернациональная ул, 4</t>
  </si>
  <si>
    <t>658.800</t>
  </si>
  <si>
    <t>Гусь-Хрустальный г, Гусевский п, Интернациональная ул, 6</t>
  </si>
  <si>
    <t>526.400</t>
  </si>
  <si>
    <t>Гусь-Хрустальный г, Гусевский п, Интернациональная ул, 8</t>
  </si>
  <si>
    <t>Гусь-Хрустальный г, Гусевский п, Мира ул, 11</t>
  </si>
  <si>
    <t>728.300</t>
  </si>
  <si>
    <t>1165.500</t>
  </si>
  <si>
    <t>Гусь-Хрустальный г, Гусевский п, Мира ул, 15</t>
  </si>
  <si>
    <t>734.300</t>
  </si>
  <si>
    <t>Гусь-Хрустальный г, Гусевский п, Мира ул, 6</t>
  </si>
  <si>
    <t>569.400</t>
  </si>
  <si>
    <t>Гусь-Хрустальный г, Гусевский п, Мира ул, 8</t>
  </si>
  <si>
    <t>953.020</t>
  </si>
  <si>
    <t>Гусь-Хрустальный г, Гусевский п, Октябрьская ул, 11</t>
  </si>
  <si>
    <t>Гусь-Хрустальный г, Гусевский п, Октябрьская ул, 2</t>
  </si>
  <si>
    <t>516.700</t>
  </si>
  <si>
    <t>Гусь-Хрустальный г, Гусевский п, Октябрьская ул, 2а</t>
  </si>
  <si>
    <t>Гусь-Хрустальный г, Гусевский п, Октябрьская ул, 3</t>
  </si>
  <si>
    <t>Гусь-Хрустальный г, Гусевский п, Октябрьская ул, 4</t>
  </si>
  <si>
    <t>Гусь-Хрустальный г, Гусевский п, Октябрьская ул, 5</t>
  </si>
  <si>
    <t>700.800</t>
  </si>
  <si>
    <t>781.500</t>
  </si>
  <si>
    <t>753.700</t>
  </si>
  <si>
    <t>Гусь-Хрустальный г, Гусевский п, Пионерская ул, 14</t>
  </si>
  <si>
    <t>981.800</t>
  </si>
  <si>
    <t>882.400</t>
  </si>
  <si>
    <t>Гусь-Хрустальный г, Гусевский п, Пионерская ул, 16</t>
  </si>
  <si>
    <t>594.800</t>
  </si>
  <si>
    <t>Гусь-Хрустальный г, Гусевский п, Садовая ул, 1/6</t>
  </si>
  <si>
    <t>Гусь-Хрустальный г, Гусевский п, Садовая ул, 1</t>
  </si>
  <si>
    <t>Гусь-Хрустальный г, Гусевский п, Садовая ул, 13</t>
  </si>
  <si>
    <t>679.500</t>
  </si>
  <si>
    <t>Гусь-Хрустальный г, Гусевский п, Садовая ул, 2</t>
  </si>
  <si>
    <t>Гусь-Хрустальный г, Гусевский п, Садовая ул, 3</t>
  </si>
  <si>
    <t>Гусь-Хрустальный г, Гусевский п, Садовая ул, 4</t>
  </si>
  <si>
    <t>678.700</t>
  </si>
  <si>
    <t>Гусь-Хрустальный г, Гусевский п, Садовая ул, 5</t>
  </si>
  <si>
    <t>615.440</t>
  </si>
  <si>
    <t>677.400</t>
  </si>
  <si>
    <t>Гусь-Хрустальный г, Гусевский п, Садовая ул, 7</t>
  </si>
  <si>
    <t>Гусь-Хрустальный г, Гусевский п, Садовая ул, 9</t>
  </si>
  <si>
    <t>678.900</t>
  </si>
  <si>
    <t>866.000</t>
  </si>
  <si>
    <t>Гусь-Хрустальный г, Гусевский п, Советская ул, 11</t>
  </si>
  <si>
    <t>804.500</t>
  </si>
  <si>
    <t>Гусь-Хрустальный г, Гусевский п, Советская ул, 16</t>
  </si>
  <si>
    <t>331.700</t>
  </si>
  <si>
    <t>Гусь-Хрустальный г, Гусевский п, Советская ул, 18</t>
  </si>
  <si>
    <t>Гусь-Хрустальный г, Гусевский п, Советская ул, 22</t>
  </si>
  <si>
    <t>Гусь-Хрустальный г, Гусевский п, Советская ул, 26а</t>
  </si>
  <si>
    <t>Гусь-Хрустальный г, Гусевский п, Советская ул, 27</t>
  </si>
  <si>
    <t>746.100</t>
  </si>
  <si>
    <t>Гусь-Хрустальный г, Гусевский п, Советская ул, 29</t>
  </si>
  <si>
    <t>573.700</t>
  </si>
  <si>
    <t>270.900</t>
  </si>
  <si>
    <t>Гусь-Хрустальный г, Гусевский п, Строительная ул, 20</t>
  </si>
  <si>
    <t>544.600</t>
  </si>
  <si>
    <t>539.700</t>
  </si>
  <si>
    <t>Гусь-Хрустальный г, Гусевский п, Строительная ул, 22</t>
  </si>
  <si>
    <t>536.620</t>
  </si>
  <si>
    <t>Гусь-Хрустальный г, Гусевский п, Строительная ул, 24</t>
  </si>
  <si>
    <t>293.760</t>
  </si>
  <si>
    <t>Гусь-Хрустальный г, Демократическая ул, 15</t>
  </si>
  <si>
    <t>293.200</t>
  </si>
  <si>
    <t>Гусь-Хрустальный г, Демократическая ул, 17</t>
  </si>
  <si>
    <t>1434.700</t>
  </si>
  <si>
    <t>Гусь-Хрустальный г, Демократическая ул, 3</t>
  </si>
  <si>
    <t>Гусь-Хрустальный г, Демократическая ул, 4</t>
  </si>
  <si>
    <t>398.800</t>
  </si>
  <si>
    <t>Гусь-Хрустальный г, Демократическая ул, 6</t>
  </si>
  <si>
    <t>501.900</t>
  </si>
  <si>
    <t>Гусь-Хрустальный г, Демократическая ул, 7</t>
  </si>
  <si>
    <t>289.000</t>
  </si>
  <si>
    <t>579.700</t>
  </si>
  <si>
    <t>Гусь-Хрустальный г, Демократическая ул, 8</t>
  </si>
  <si>
    <t>443.900</t>
  </si>
  <si>
    <t>443.200</t>
  </si>
  <si>
    <t>Гусь-Хрустальный г, Демократическая ул, 9</t>
  </si>
  <si>
    <t>Гусь-Хрустальный г, Димитрова ул, 27/59</t>
  </si>
  <si>
    <t>Гусь-Хрустальный г, Димитрова ул, 31</t>
  </si>
  <si>
    <t>1307.400</t>
  </si>
  <si>
    <t>Гусь-Хрустальный г, Димитрова ул, 34</t>
  </si>
  <si>
    <t>1191.500</t>
  </si>
  <si>
    <t>Гусь-Хрустальный г, Димитрова ул, 35а</t>
  </si>
  <si>
    <t>Гусь-Хрустальный г, Добролюбова ул, 12</t>
  </si>
  <si>
    <t>Гусь-Хрустальный г, Добролюбова ул, 19</t>
  </si>
  <si>
    <t>Гусь-Хрустальный г, Добролюбова ул, 21</t>
  </si>
  <si>
    <t>1302.200</t>
  </si>
  <si>
    <t>Гусь-Хрустальный г, Добролюбова ул, 4</t>
  </si>
  <si>
    <t>Гусь-Хрустальный г, Добролюбова ул, 8</t>
  </si>
  <si>
    <t>415.500</t>
  </si>
  <si>
    <t>528.700</t>
  </si>
  <si>
    <t>Гусь-Хрустальный г, Дружбы Народов ул, 10</t>
  </si>
  <si>
    <t>262.700</t>
  </si>
  <si>
    <t>Гусь-Хрустальный г, Дружбы Народов ул, 14/11</t>
  </si>
  <si>
    <t>Гусь-Хрустальный г, Дружбы Народов ул, 16</t>
  </si>
  <si>
    <t>Гусь-Хрустальный г, Дружбы Народов ул, 18</t>
  </si>
  <si>
    <t>680.500</t>
  </si>
  <si>
    <t>Гусь-Хрустальный г, Дружбы Народов ул, 4</t>
  </si>
  <si>
    <t>288.100</t>
  </si>
  <si>
    <t>Гусь-Хрустальный г, Дружбы Народов ул, 6</t>
  </si>
  <si>
    <t>Гусь-Хрустальный г, Дружбы Народов ул, 7</t>
  </si>
  <si>
    <t>Гусь-Хрустальный г, Дружбы Народов ул, 8</t>
  </si>
  <si>
    <t>478.500</t>
  </si>
  <si>
    <t>694.100</t>
  </si>
  <si>
    <t>Гусь-Хрустальный г, Зеркальная ул, 2</t>
  </si>
  <si>
    <t>648.900</t>
  </si>
  <si>
    <t>Гусь-Хрустальный г, Зеркальная ул, 3</t>
  </si>
  <si>
    <t>Гусь-Хрустальный г, Зеркальная ул, 4</t>
  </si>
  <si>
    <t>Гусь-Хрустальный г, Зеркальная ул, 6</t>
  </si>
  <si>
    <t>654.200</t>
  </si>
  <si>
    <t>437.500</t>
  </si>
  <si>
    <t>Гусь-Хрустальный г, Интернациональная ул, 1/7</t>
  </si>
  <si>
    <t>Гусь-Хрустальный г, Интернациональная ул, 2/9</t>
  </si>
  <si>
    <t>392.300</t>
  </si>
  <si>
    <t>1010.600</t>
  </si>
  <si>
    <t>Гусь-Хрустальный г, Интернациональная ул, 40а</t>
  </si>
  <si>
    <t>1460.000</t>
  </si>
  <si>
    <t>3219.200</t>
  </si>
  <si>
    <t>Гусь-Хрустальный г, Интернациональная ул, 40б</t>
  </si>
  <si>
    <t>5680.000</t>
  </si>
  <si>
    <t>Гусь-Хрустальный г, Интернациональная ул, 42а</t>
  </si>
  <si>
    <t>1484.200</t>
  </si>
  <si>
    <t>Гусь-Хрустальный г, Интернациональная ул, 42б</t>
  </si>
  <si>
    <t>Гусь-Хрустальный г, Интернациональная ул, 44</t>
  </si>
  <si>
    <t>Гусь-Хрустальный г, Интернациональная ул, 46</t>
  </si>
  <si>
    <t>1714.800</t>
  </si>
  <si>
    <t>Гусь-Хрустальный г, Иркутская ул, 26а</t>
  </si>
  <si>
    <t>Гусь-Хрустальный г, Калинина ул, 21</t>
  </si>
  <si>
    <t>1485.500</t>
  </si>
  <si>
    <t>957.000</t>
  </si>
  <si>
    <t>Гусь-Хрустальный г, Калинина ул, 41</t>
  </si>
  <si>
    <t>1285.000</t>
  </si>
  <si>
    <t>Гусь-Хрустальный г, Калинина ул, 50б</t>
  </si>
  <si>
    <t>1091.700</t>
  </si>
  <si>
    <t>Гусь-Хрустальный г, Калинина ул, 53</t>
  </si>
  <si>
    <t>698.700</t>
  </si>
  <si>
    <t>Гусь-Хрустальный г, Калинина ул, 54а</t>
  </si>
  <si>
    <t>1226.800</t>
  </si>
  <si>
    <t>Гусь-Хрустальный г, Калинина ул, 56</t>
  </si>
  <si>
    <t>Гусь-Хрустальный г, Калинина ул, 57</t>
  </si>
  <si>
    <t>Гусь-Хрустальный г, Калинина ул, 58</t>
  </si>
  <si>
    <t>Гусь-Хрустальный г, Калинина ул, 59</t>
  </si>
  <si>
    <t>681.200</t>
  </si>
  <si>
    <t>1019.300</t>
  </si>
  <si>
    <t>Гусь-Хрустальный г, Каляевская ул, 26</t>
  </si>
  <si>
    <t>1878.000</t>
  </si>
  <si>
    <t>1023.500</t>
  </si>
  <si>
    <t>561.200</t>
  </si>
  <si>
    <t>522.400</t>
  </si>
  <si>
    <t>Гусь-Хрустальный г, Карла Либкнехта ул, 1</t>
  </si>
  <si>
    <t>Гусь-Хрустальный г, Карла Либкнехта ул, 1а</t>
  </si>
  <si>
    <t>1498.300</t>
  </si>
  <si>
    <t>Гусь-Хрустальный г, Карла Либкнехта ул, 3а</t>
  </si>
  <si>
    <t>Гусь-Хрустальный г, Карла Либкнехта ул, 5а</t>
  </si>
  <si>
    <t>2979.800</t>
  </si>
  <si>
    <t>Гусь-Хрустальный г, Карла Маркса ул, 2</t>
  </si>
  <si>
    <t>1235.400</t>
  </si>
  <si>
    <t>Гусь-Хрустальный г, Карла Маркса ул, 23</t>
  </si>
  <si>
    <t>780.400</t>
  </si>
  <si>
    <t>Гусь-Хрустальный г, Карла Маркса ул, 25</t>
  </si>
  <si>
    <t>Гусь-Хрустальный г, Карла Маркса ул, 56</t>
  </si>
  <si>
    <t>Гусь-Хрустальный г, Карла Маркса ул, 58</t>
  </si>
  <si>
    <t>Гусь-Хрустальный г, Карла Маркса ул, 58а</t>
  </si>
  <si>
    <t>1326.000</t>
  </si>
  <si>
    <t>1526.300</t>
  </si>
  <si>
    <t>Гусь-Хрустальный г, Карла Маркса ул, 60</t>
  </si>
  <si>
    <t>575.500</t>
  </si>
  <si>
    <t>Гусь-Хрустальный г, Карьерная ул, 1</t>
  </si>
  <si>
    <t>Гусь-Хрустальный г, Карьерная ул, 7</t>
  </si>
  <si>
    <t>Гусь-Хрустальный г, Каховского ул, 10а</t>
  </si>
  <si>
    <t>772.400</t>
  </si>
  <si>
    <t>Гусь-Хрустальный г, Каховского ул, 12</t>
  </si>
  <si>
    <t>Гусь-Хрустальный г, Каховского ул, 2</t>
  </si>
  <si>
    <t>4009.000</t>
  </si>
  <si>
    <t>Гусь-Хрустальный г, Каховского ул, 4</t>
  </si>
  <si>
    <t>5245.000</t>
  </si>
  <si>
    <t>Гусь-Хрустальный г, Каховского ул, 6</t>
  </si>
  <si>
    <t>1622.000</t>
  </si>
  <si>
    <t>Гусь-Хрустальный г, Коммунистическая ул, 2</t>
  </si>
  <si>
    <t>799.400</t>
  </si>
  <si>
    <t>972.700</t>
  </si>
  <si>
    <t>Гусь-Хрустальный г, Коммунистическая ул, 6</t>
  </si>
  <si>
    <t>Гусь-Хрустальный г, Красноармейская ул, 10</t>
  </si>
  <si>
    <t>Гусь-Хрустальный г, Красноармейская ул, 16</t>
  </si>
  <si>
    <t>Гусь-Хрустальный г, Красноармейская ул, 21</t>
  </si>
  <si>
    <t>Гусь-Хрустальный г, Красноармейская ул, 22</t>
  </si>
  <si>
    <t>195.400</t>
  </si>
  <si>
    <t>1386.800</t>
  </si>
  <si>
    <t>Гусь-Хрустальный г, Красноармейская ул, 8</t>
  </si>
  <si>
    <t>Гусь-Хрустальный г, Красных Партизан ул, 61</t>
  </si>
  <si>
    <t>649.100</t>
  </si>
  <si>
    <t>Гусь-Хрустальный г, Красных Партизан ул, 72/29</t>
  </si>
  <si>
    <t>1171.800</t>
  </si>
  <si>
    <t>Гусь-Хрустальный г, Курловская ул, 10</t>
  </si>
  <si>
    <t>285.700</t>
  </si>
  <si>
    <t>Гусь-Хрустальный г, Курловская ул, 12</t>
  </si>
  <si>
    <t>Гусь-Хрустальный г, Курловская ул, 13</t>
  </si>
  <si>
    <t>640.200</t>
  </si>
  <si>
    <t>Гусь-Хрустальный г, Курловская ул, 14</t>
  </si>
  <si>
    <t>Гусь-Хрустальный г, Курловская ул, 15</t>
  </si>
  <si>
    <t>Гусь-Хрустальный г, Курловская ул, 16</t>
  </si>
  <si>
    <t>699.400</t>
  </si>
  <si>
    <t>Гусь-Хрустальный г, Курловская ул, 17</t>
  </si>
  <si>
    <t>Гусь-Хрустальный г, Курловская ул, 18</t>
  </si>
  <si>
    <t>804.300</t>
  </si>
  <si>
    <t>Гусь-Хрустальный г, Курловская ул, 19</t>
  </si>
  <si>
    <t>Гусь-Хрустальный г, Курловская ул, 20</t>
  </si>
  <si>
    <t>Гусь-Хрустальный г, Курловская ул, 21</t>
  </si>
  <si>
    <t>Гусь-Хрустальный г, Курловская ул, 24</t>
  </si>
  <si>
    <t>Гусь-Хрустальный г, Курловская ул, 25</t>
  </si>
  <si>
    <t>Гусь-Хрустальный г, Курловская ул, 26</t>
  </si>
  <si>
    <t>374.700</t>
  </si>
  <si>
    <t>Гусь-Хрустальный г, Курловская ул, 27</t>
  </si>
  <si>
    <t>Гусь-Хрустальный г, Курловская ул, 28</t>
  </si>
  <si>
    <t>Гусь-Хрустальный г, Курловская ул, 29</t>
  </si>
  <si>
    <t>498.600</t>
  </si>
  <si>
    <t>Гусь-Хрустальный г, Курловская ул, 30</t>
  </si>
  <si>
    <t>Гусь-Хрустальный г, Курловская ул, 33</t>
  </si>
  <si>
    <t>929.400</t>
  </si>
  <si>
    <t>Гусь-Хрустальный г, Курловская ул, 8</t>
  </si>
  <si>
    <t>Гусь-Хрустальный г, Курловская ул, 9</t>
  </si>
  <si>
    <t>693.800</t>
  </si>
  <si>
    <t>Гусь-Хрустальный г, Ленинградская ул, 6</t>
  </si>
  <si>
    <t>554.300</t>
  </si>
  <si>
    <t>633.500</t>
  </si>
  <si>
    <t>Гусь-Хрустальный г, Локомотивная ул, 3</t>
  </si>
  <si>
    <t>Гусь-Хрустальный г, Локомотивная ул, 4</t>
  </si>
  <si>
    <t>Гусь-Хрустальный г, Ломоносова ул, 24</t>
  </si>
  <si>
    <t>848.300</t>
  </si>
  <si>
    <t>Гусь-Хрустальный г, Ломоносова ул, 24а</t>
  </si>
  <si>
    <t>1373.300</t>
  </si>
  <si>
    <t>Гусь-Хрустальный г, Ломоносова ул, 26</t>
  </si>
  <si>
    <t>1255.600</t>
  </si>
  <si>
    <t>Гусь-Хрустальный г, Ломоносова ул, 2а/8а</t>
  </si>
  <si>
    <t>1083.300</t>
  </si>
  <si>
    <t>Гусь-Хрустальный г, Ломоносова ул, 30</t>
  </si>
  <si>
    <t>598.700</t>
  </si>
  <si>
    <t>Гусь-Хрустальный г, Луначарского ул, 15</t>
  </si>
  <si>
    <t>261.000</t>
  </si>
  <si>
    <t>Гусь-Хрустальный г, Луначарского ул, 17</t>
  </si>
  <si>
    <t>855.700</t>
  </si>
  <si>
    <t>Гусь-Хрустальный г, Луначарского ул, 5</t>
  </si>
  <si>
    <t>494.600</t>
  </si>
  <si>
    <t>Гусь-Хрустальный г, Луначарского ул, 6</t>
  </si>
  <si>
    <t>1121.200</t>
  </si>
  <si>
    <t>Гусь-Хрустальный г, Луначарского ул, 8</t>
  </si>
  <si>
    <t>1195.800</t>
  </si>
  <si>
    <t>Гусь-Хрустальный г, Луначарского ул, 8а</t>
  </si>
  <si>
    <t>Гусь-Хрустальный г, Люксембургская ул, 26</t>
  </si>
  <si>
    <t>197.700</t>
  </si>
  <si>
    <t>Гусь-Хрустальный г, Люксембургская ул, 28</t>
  </si>
  <si>
    <t>201.000</t>
  </si>
  <si>
    <t>Гусь-Хрустальный г, Люксембургская ул, 5</t>
  </si>
  <si>
    <t>1333.000</t>
  </si>
  <si>
    <t>Гусь-Хрустальный г, Маяковского ул, 12а</t>
  </si>
  <si>
    <t>1465.900</t>
  </si>
  <si>
    <t>Гусь-Хрустальный г, Маяковского ул, 1а</t>
  </si>
  <si>
    <t>Гусь-Хрустальный г, Маяковского ул, 2а</t>
  </si>
  <si>
    <t>1272.200</t>
  </si>
  <si>
    <t>Гусь-Хрустальный г, Маяковского ул, 3а</t>
  </si>
  <si>
    <t>1677.000</t>
  </si>
  <si>
    <t>1677.030</t>
  </si>
  <si>
    <t>Гусь-Хрустальный г, Маяковского ул, 5а</t>
  </si>
  <si>
    <t>4992.800</t>
  </si>
  <si>
    <t>Гусь-Хрустальный г, Маяковского ул, 7</t>
  </si>
  <si>
    <t>Гусь-Хрустальный г, Маяковского ул, 8а</t>
  </si>
  <si>
    <t>Гусь-Хрустальный г, Мезиновская ул, 14</t>
  </si>
  <si>
    <t>1546.000</t>
  </si>
  <si>
    <t>834.900</t>
  </si>
  <si>
    <t>Гусь-Хрустальный г, Мезиновская ул, 16</t>
  </si>
  <si>
    <t>1043.500</t>
  </si>
  <si>
    <t>Гусь-Хрустальный г, Мезиновская ул, 4</t>
  </si>
  <si>
    <t>340.200</t>
  </si>
  <si>
    <t>308.100</t>
  </si>
  <si>
    <t>Гусь-Хрустальный г, Мезиновская ул, 8</t>
  </si>
  <si>
    <t>Гусь-Хрустальный г, Менделеева ул, 15а</t>
  </si>
  <si>
    <t>3211.000</t>
  </si>
  <si>
    <t>Гусь-Хрустальный г, Менделеева ул, 17а</t>
  </si>
  <si>
    <t>Гусь-Хрустальный г, Менделеева ул, 19</t>
  </si>
  <si>
    <t>1297.100</t>
  </si>
  <si>
    <t>Гусь-Хрустальный г, Менделеева ул, 19а</t>
  </si>
  <si>
    <t>779.800</t>
  </si>
  <si>
    <t>756.280</t>
  </si>
  <si>
    <t>Гусь-Хрустальный г, Менделеева ул, 21</t>
  </si>
  <si>
    <t>1328.600</t>
  </si>
  <si>
    <t>1616.100</t>
  </si>
  <si>
    <t>Гусь-Хрустальный г, Менделеева ул, 25</t>
  </si>
  <si>
    <t>11688.300</t>
  </si>
  <si>
    <t>Гусь-Хрустальный г, Микрорайон ул, 1</t>
  </si>
  <si>
    <t>Гусь-Хрустальный г, Микрорайон ул, 12</t>
  </si>
  <si>
    <t>452.900</t>
  </si>
  <si>
    <t>637.200</t>
  </si>
  <si>
    <t>451.400</t>
  </si>
  <si>
    <t>Гусь-Хрустальный г, Микрорайон ул, 14</t>
  </si>
  <si>
    <t>Гусь-Хрустальный г, Микрорайон ул, 15</t>
  </si>
  <si>
    <t>Гусь-Хрустальный г, Микрорайон ул, 16</t>
  </si>
  <si>
    <t>911.100</t>
  </si>
  <si>
    <t>695.500</t>
  </si>
  <si>
    <t>Гусь-Хрустальный г, Микрорайон ул, 18</t>
  </si>
  <si>
    <t>Гусь-Хрустальный г, Микрорайон ул, 19</t>
  </si>
  <si>
    <t>Гусь-Хрустальный г, Микрорайон ул, 2</t>
  </si>
  <si>
    <t>Гусь-Хрустальный г, Микрорайон ул, 20</t>
  </si>
  <si>
    <t>888.800</t>
  </si>
  <si>
    <t>Гусь-Хрустальный г, Микрорайон ул, 21</t>
  </si>
  <si>
    <t>Гусь-Хрустальный г, Микрорайон ул, 24</t>
  </si>
  <si>
    <t>Гусь-Хрустальный г, Микрорайон ул, 25</t>
  </si>
  <si>
    <t>455.800</t>
  </si>
  <si>
    <t>Гусь-Хрустальный г, Микрорайон ул, 26</t>
  </si>
  <si>
    <t>726.400</t>
  </si>
  <si>
    <t>1079.200</t>
  </si>
  <si>
    <t>Гусь-Хрустальный г, Микрорайон ул, 29</t>
  </si>
  <si>
    <t>1213.200</t>
  </si>
  <si>
    <t>Гусь-Хрустальный г, Микрорайон ул, 3</t>
  </si>
  <si>
    <t>Гусь-Хрустальный г, Микрорайон ул, 30</t>
  </si>
  <si>
    <t>Гусь-Хрустальный г, Микрорайон ул, 32</t>
  </si>
  <si>
    <t>Гусь-Хрустальный г, Микрорайон ул, 33</t>
  </si>
  <si>
    <t>Гусь-Хрустальный г, Микрорайон ул, 34</t>
  </si>
  <si>
    <t>Гусь-Хрустальный г, Микрорайон ул, 36</t>
  </si>
  <si>
    <t>Гусь-Хрустальный г, Микрорайон ул, 37а</t>
  </si>
  <si>
    <t>801.900</t>
  </si>
  <si>
    <t>467.200</t>
  </si>
  <si>
    <t>Гусь-Хрустальный г, Микрорайон ул, 4</t>
  </si>
  <si>
    <t>Гусь-Хрустальный г, Микрорайон ул, 40</t>
  </si>
  <si>
    <t>Гусь-Хрустальный г, Микрорайон ул, 41</t>
  </si>
  <si>
    <t>Гусь-Хрустальный г, Микрорайон ул, 43</t>
  </si>
  <si>
    <t>Гусь-Хрустальный г, Микрорайон ул, 47</t>
  </si>
  <si>
    <t>762.900</t>
  </si>
  <si>
    <t>Гусь-Хрустальный г, Микрорайон ул, 50</t>
  </si>
  <si>
    <t>1039.700</t>
  </si>
  <si>
    <t>Гусь-Хрустальный г, Минская ул, 19</t>
  </si>
  <si>
    <t>Гусь-Хрустальный г, Минская ул, 3</t>
  </si>
  <si>
    <t>825.400</t>
  </si>
  <si>
    <t>Гусь-Хрустальный г, Минская ул, 9</t>
  </si>
  <si>
    <t>1056.200</t>
  </si>
  <si>
    <t>Гусь-Хрустальный г, Мира ул, 12</t>
  </si>
  <si>
    <t>Гусь-Хрустальный г, Мира ул, 13</t>
  </si>
  <si>
    <t>Гусь-Хрустальный г, Мира ул, 18</t>
  </si>
  <si>
    <t>437.300</t>
  </si>
  <si>
    <t>Гусь-Хрустальный г, Мира ул, 20</t>
  </si>
  <si>
    <t>Гусь-Хрустальный г, Мира ул, 21</t>
  </si>
  <si>
    <t>1492.200</t>
  </si>
  <si>
    <t>Гусь-Хрустальный г, Мира ул, 22</t>
  </si>
  <si>
    <t>510.300</t>
  </si>
  <si>
    <t>Гусь-Хрустальный г, Мира ул, 7</t>
  </si>
  <si>
    <t>Гусь-Хрустальный г, Мира ул, 8/11</t>
  </si>
  <si>
    <t>261.400</t>
  </si>
  <si>
    <t>Гусь-Хрустальный г, Мира ул, 9</t>
  </si>
  <si>
    <t>Гусь-Хрустальный г, Мичурина ул, 2</t>
  </si>
  <si>
    <t>894.600</t>
  </si>
  <si>
    <t>Гусь-Хрустальный г, Мостовая ул, 10</t>
  </si>
  <si>
    <t>548.500</t>
  </si>
  <si>
    <t>Гусь-Хрустальный г, Мостовая ул, 15</t>
  </si>
  <si>
    <t>Гусь-Хрустальный г, Мостовая ул, 4</t>
  </si>
  <si>
    <t>Гусь-Хрустальный г, Мостовая ул, 8</t>
  </si>
  <si>
    <t>511.800</t>
  </si>
  <si>
    <t>Гусь-Хрустальный г, Муравьева-Апостола ул, 11</t>
  </si>
  <si>
    <t>Гусь-Хрустальный г, Муравьева-Апостола ул, 13</t>
  </si>
  <si>
    <t>Гусь-Хрустальный г, Муравьева-Апостола ул, 14</t>
  </si>
  <si>
    <t>Гусь-Хрустальный г, Муравьева-Апостола ул, 15</t>
  </si>
  <si>
    <t>816.400</t>
  </si>
  <si>
    <t>Гусь-Хрустальный г, Муравьева-Апостола ул, 15а</t>
  </si>
  <si>
    <t>1042.800</t>
  </si>
  <si>
    <t>Гусь-Хрустальный г, Муравьева-Апостола ул, 16</t>
  </si>
  <si>
    <t>1169.900</t>
  </si>
  <si>
    <t>3203.400</t>
  </si>
  <si>
    <t>Гусь-Хрустальный г, Муравьева-Апостола ул, 19</t>
  </si>
  <si>
    <t>Гусь-Хрустальный г, Муравьева-Апостола ул, 25а</t>
  </si>
  <si>
    <t>Гусь-Хрустальный г, Муравьева-Апостола ул, 3</t>
  </si>
  <si>
    <t>Гусь-Хрустальный г, Муравьева-Апостола ул, 5</t>
  </si>
  <si>
    <t>1354.000</t>
  </si>
  <si>
    <t>Гусь-Хрустальный г, Муравьева-Апостола ул, 7</t>
  </si>
  <si>
    <t>857.000</t>
  </si>
  <si>
    <t>Гусь-Хрустальный г, Набережная ул, 101</t>
  </si>
  <si>
    <t>327.600</t>
  </si>
  <si>
    <t>Гусь-Хрустальный г, Набережная ул, 103</t>
  </si>
  <si>
    <t>Гусь-Хрустальный г, Набережная ул, 12</t>
  </si>
  <si>
    <t>223.700</t>
  </si>
  <si>
    <t>Гусь-Хрустальный г, Набережная ул, 14</t>
  </si>
  <si>
    <t>Гусь-Хрустальный г, Набережная ул, 87/16</t>
  </si>
  <si>
    <t>400.300</t>
  </si>
  <si>
    <t>Гусь-Хрустальный г, Новый п, Ленина ул, 11</t>
  </si>
  <si>
    <t>Гусь-Хрустальный г, Новый п, Ленина ул, 12</t>
  </si>
  <si>
    <t>367.900</t>
  </si>
  <si>
    <t>574.730</t>
  </si>
  <si>
    <t>Гусь-Хрустальный г, Новый п, Ленина ул, 15</t>
  </si>
  <si>
    <t>Гусь-Хрустальный г, Новый п, Ленина ул, 16</t>
  </si>
  <si>
    <t>671.600</t>
  </si>
  <si>
    <t>Гусь-Хрустальный г, Новый п, Ленина ул, 16а</t>
  </si>
  <si>
    <t>Гусь-Хрустальный г, Окружная ул, 2</t>
  </si>
  <si>
    <t>Гусь-Хрустальный г, Окружная ул, 4</t>
  </si>
  <si>
    <t>Гусь-Хрустальный г, Окружная ул, 6</t>
  </si>
  <si>
    <t>Гусь-Хрустальный г, Октябрьская ул, 19</t>
  </si>
  <si>
    <t>Гусь-Хрустальный г, Октябрьская ул, 2</t>
  </si>
  <si>
    <t>Гусь-Хрустальный г, Октябрьская ул, 68</t>
  </si>
  <si>
    <t>3003.000</t>
  </si>
  <si>
    <t>Гусь-Хрустальный г, Октябрьская ул, 74</t>
  </si>
  <si>
    <t>2911.000</t>
  </si>
  <si>
    <t>Гусь-Хрустальный г, Октябрьская ул, 76</t>
  </si>
  <si>
    <t>1631.900</t>
  </si>
  <si>
    <t>Гусь-Хрустальный г, Осьмова ул, 10</t>
  </si>
  <si>
    <t>Гусь-Хрустальный г, Осьмова ул, 11</t>
  </si>
  <si>
    <t>458.400</t>
  </si>
  <si>
    <t>Гусь-Хрустальный г, Осьмова ул, 12</t>
  </si>
  <si>
    <t>698.400</t>
  </si>
  <si>
    <t>Гусь-Хрустальный г, Осьмова ул, 13</t>
  </si>
  <si>
    <t>Гусь-Хрустальный г, Осьмова ул, 14</t>
  </si>
  <si>
    <t>301.200</t>
  </si>
  <si>
    <t>461.900</t>
  </si>
  <si>
    <t>Гусь-Хрустальный г, Осьмова ул, 16</t>
  </si>
  <si>
    <t>428.700</t>
  </si>
  <si>
    <t>Гусь-Хрустальный г, Осьмова ул, 18</t>
  </si>
  <si>
    <t>Гусь-Хрустальный г, Осьмова ул, 19</t>
  </si>
  <si>
    <t>Гусь-Хрустальный г, Осьмова ул, 21</t>
  </si>
  <si>
    <t>279.200</t>
  </si>
  <si>
    <t>Гусь-Хрустальный г, Осьмова ул, 24</t>
  </si>
  <si>
    <t>Гусь-Хрустальный г, Осьмова ул, 25</t>
  </si>
  <si>
    <t>1407.600</t>
  </si>
  <si>
    <t>Гусь-Хрустальный г, Осьмова ул, 26</t>
  </si>
  <si>
    <t>636.200</t>
  </si>
  <si>
    <t>Гусь-Хрустальный г, Осьмова ул, 4</t>
  </si>
  <si>
    <t>312.500</t>
  </si>
  <si>
    <t>Гусь-Хрустальный г, Осьмова ул, 7</t>
  </si>
  <si>
    <t>658.900</t>
  </si>
  <si>
    <t>Гусь-Хрустальный г, Осьмова ул, 8</t>
  </si>
  <si>
    <t>Гусь-Хрустальный г, Панфилово п, 1а</t>
  </si>
  <si>
    <t>Гусь-Хрустальный г, Панфилово п, 28</t>
  </si>
  <si>
    <t>417.900</t>
  </si>
  <si>
    <t>Гусь-Хрустальный г, Панфилово п, 3</t>
  </si>
  <si>
    <t>961.400</t>
  </si>
  <si>
    <t>Гусь-Хрустальный г, Панфилово п, 36</t>
  </si>
  <si>
    <t>Гусь-Хрустальный г, Панфилово п, 5</t>
  </si>
  <si>
    <t>Гусь-Хрустальный г, Первомайская ул, 12</t>
  </si>
  <si>
    <t>Гусь-Хрустальный г, Перегрузочная ул, 3а</t>
  </si>
  <si>
    <t>Гусь-Хрустальный г, Перегрузочная ул, 5а</t>
  </si>
  <si>
    <t>1124.200</t>
  </si>
  <si>
    <t>293.100</t>
  </si>
  <si>
    <t>Гусь-Хрустальный г, Писарева ул, 16</t>
  </si>
  <si>
    <t>Гусь-Хрустальный г, Писарева ул, 20</t>
  </si>
  <si>
    <t>Гусь-Хрустальный г, Плеханова ул, 1</t>
  </si>
  <si>
    <t>Гусь-Хрустальный г, Плеханова ул, 3</t>
  </si>
  <si>
    <t>Гусь-Хрустальный г, Плеханова ул, 4</t>
  </si>
  <si>
    <t>Гусь-Хрустальный г, Полевая ул, 3</t>
  </si>
  <si>
    <t>890.500</t>
  </si>
  <si>
    <t>Гусь-Хрустальный г, Полевая ул, 5</t>
  </si>
  <si>
    <t>1265.600</t>
  </si>
  <si>
    <t>1505.900</t>
  </si>
  <si>
    <t>Гусь-Хрустальный г, Пролетарская ул, 18</t>
  </si>
  <si>
    <t>7680.700</t>
  </si>
  <si>
    <t>Гусь-Хрустальный г, Прудинская ул, 13</t>
  </si>
  <si>
    <t>227.800</t>
  </si>
  <si>
    <t>Гусь-Хрустальный г, Прудинская ул, 15</t>
  </si>
  <si>
    <t>Гусь-Хрустальный г, Прудинская ул, 17</t>
  </si>
  <si>
    <t>421.300</t>
  </si>
  <si>
    <t>Гусь-Хрустальный г, Прудинская ул, 19</t>
  </si>
  <si>
    <t>3341.000</t>
  </si>
  <si>
    <t>Гусь-Хрустальный г, Прудинская ул, 2а</t>
  </si>
  <si>
    <t>4433.000</t>
  </si>
  <si>
    <t>Гусь-Хрустальный г, Прудинская ул, 3</t>
  </si>
  <si>
    <t>Гусь-Хрустальный г, Прудинская ул, 4а</t>
  </si>
  <si>
    <t>Гусь-Хрустальный г, Революции ул, 12</t>
  </si>
  <si>
    <t>916.100</t>
  </si>
  <si>
    <t>Гусь-Хрустальный г, Революции ул, 14а</t>
  </si>
  <si>
    <t>658.100</t>
  </si>
  <si>
    <t>567.900</t>
  </si>
  <si>
    <t>Гусь-Хрустальный г, Революции ул, 16</t>
  </si>
  <si>
    <t>Гусь-Хрустальный г, Революции ул, 17/7</t>
  </si>
  <si>
    <t>Гусь-Хрустальный г, Революции ул, 18</t>
  </si>
  <si>
    <t>485.200</t>
  </si>
  <si>
    <t>Гусь-Хрустальный г, Революции ул, 20</t>
  </si>
  <si>
    <t>Гусь-Хрустальный г, Революции ул, 22</t>
  </si>
  <si>
    <t>Гусь-Хрустальный г, Революции ул, 24</t>
  </si>
  <si>
    <t>704.600</t>
  </si>
  <si>
    <t>Гусь-Хрустальный г, Революции ул, 6</t>
  </si>
  <si>
    <t>Гусь-Хрустальный г, Революции ул, 7</t>
  </si>
  <si>
    <t>Гусь-Хрустальный г, Революции ул, 9</t>
  </si>
  <si>
    <t>796.700</t>
  </si>
  <si>
    <t>Гусь-Хрустальный г, Ремонтная ул, 11</t>
  </si>
  <si>
    <t>Гусь-Хрустальный г, Ремонтная ул, 13</t>
  </si>
  <si>
    <t>Гусь-Хрустальный г, Ремонтная ул, 15</t>
  </si>
  <si>
    <t>458.300</t>
  </si>
  <si>
    <t>444.700</t>
  </si>
  <si>
    <t>Гусь-Хрустальный г, Рудницкой ул, 13</t>
  </si>
  <si>
    <t>388.400</t>
  </si>
  <si>
    <t>Гусь-Хрустальный г, Рязанская ул, 10</t>
  </si>
  <si>
    <t>Гусь-Хрустальный г, Рязанская ул, 10а</t>
  </si>
  <si>
    <t>1018.300</t>
  </si>
  <si>
    <t>Гусь-Хрустальный г, Рязанская ул, 10б</t>
  </si>
  <si>
    <t>1084.400</t>
  </si>
  <si>
    <t>Гусь-Хрустальный г, Рязанская ул, 19</t>
  </si>
  <si>
    <t>Гусь-Хрустальный г, Рязанская ул, 2</t>
  </si>
  <si>
    <t>Гусь-Хрустальный г, Рязанская ул, 23</t>
  </si>
  <si>
    <t>1237.500</t>
  </si>
  <si>
    <t>2307.600</t>
  </si>
  <si>
    <t>Гусь-Хрустальный г, Садовая ул, 59</t>
  </si>
  <si>
    <t>Гусь-Хрустальный г, Садовая ул, 59а</t>
  </si>
  <si>
    <t>1067.000</t>
  </si>
  <si>
    <t>994.300</t>
  </si>
  <si>
    <t>Гусь-Хрустальный г, Садовая ул, 67</t>
  </si>
  <si>
    <t>Гусь-Хрустальный г, Садовая ул, 67а</t>
  </si>
  <si>
    <t>Гусь-Хрустальный г, Садовая ул, 71</t>
  </si>
  <si>
    <t>1380.500</t>
  </si>
  <si>
    <t>Гусь-Хрустальный г, Свердлова ул, 21</t>
  </si>
  <si>
    <t>567.800</t>
  </si>
  <si>
    <t>Гусь-Хрустальный г, Свердлова ул, 29</t>
  </si>
  <si>
    <t>489.800</t>
  </si>
  <si>
    <t>Гусь-Хрустальный г, Свердлова ул, 2а</t>
  </si>
  <si>
    <t>957.300</t>
  </si>
  <si>
    <t>Гусь-Хрустальный г, Свердлова ул, 30</t>
  </si>
  <si>
    <t>Гусь-Хрустальный г, Свердлова ул, 31</t>
  </si>
  <si>
    <t>776.800</t>
  </si>
  <si>
    <t>Гусь-Хрустальный г, Свердлова ул, 32</t>
  </si>
  <si>
    <t>519.500</t>
  </si>
  <si>
    <t>Гусь-Хрустальный г, Северная ул, 3</t>
  </si>
  <si>
    <t>846.400</t>
  </si>
  <si>
    <t>Гусь-Хрустальный г, Старых Большевиков ул, 17а</t>
  </si>
  <si>
    <t>1139.400</t>
  </si>
  <si>
    <t>Гусь-Хрустальный г, Старых Большевиков ул, 19а</t>
  </si>
  <si>
    <t>Гусь-Хрустальный г, Старых Большевиков ул, 21</t>
  </si>
  <si>
    <t>Гусь-Хрустальный г, Старых Большевиков ул, 21а</t>
  </si>
  <si>
    <t>1186.300</t>
  </si>
  <si>
    <t>Гусь-Хрустальный г, Старых Большевиков ул, 30</t>
  </si>
  <si>
    <t>Гусь-Хрустальный г, Теплицкий пр-кт, 10</t>
  </si>
  <si>
    <t>Гусь-Хрустальный г, Теплицкий пр-кт, 11</t>
  </si>
  <si>
    <t>Гусь-Хрустальный г, Теплицкий пр-кт, 12</t>
  </si>
  <si>
    <t>1582.500</t>
  </si>
  <si>
    <t>Гусь-Хрустальный г, Теплицкий пр-кт, 17</t>
  </si>
  <si>
    <t>984.400</t>
  </si>
  <si>
    <t>Гусь-Хрустальный г, Теплицкий пр-кт, 20</t>
  </si>
  <si>
    <t>1070.900</t>
  </si>
  <si>
    <t>Гусь-Хрустальный г, Теплицкий пр-кт, 21</t>
  </si>
  <si>
    <t>2407.700</t>
  </si>
  <si>
    <t>2040.300</t>
  </si>
  <si>
    <t>Гусь-Хрустальный г, Теплицкий пр-кт, 24</t>
  </si>
  <si>
    <t>Гусь-Хрустальный г, Теплицкий пр-кт, 25</t>
  </si>
  <si>
    <t>663.800</t>
  </si>
  <si>
    <t>Гусь-Хрустальный г, Теплицкий пр-кт, 28</t>
  </si>
  <si>
    <t>Гусь-Хрустальный г, Теплицкий пр-кт, 30</t>
  </si>
  <si>
    <t>690.800</t>
  </si>
  <si>
    <t>Гусь-Хрустальный г, Теплицкий пр-кт, 32</t>
  </si>
  <si>
    <t>Гусь-Хрустальный г, Теплицкий пр-кт, 35</t>
  </si>
  <si>
    <t>Гусь-Хрустальный г, Теплицкий пр-кт, 35а</t>
  </si>
  <si>
    <t>7533.000</t>
  </si>
  <si>
    <t>Гусь-Хрустальный г, Теплицкий пр-кт, 39</t>
  </si>
  <si>
    <t>980.600</t>
  </si>
  <si>
    <t>1739.900</t>
  </si>
  <si>
    <t>Гусь-Хрустальный г, Теплицкий пр-кт, 41</t>
  </si>
  <si>
    <t>Гусь-Хрустальный г, Теплицкий пр-кт, 43</t>
  </si>
  <si>
    <t>Гусь-Хрустальный г, Теплицкий пр-кт, 44</t>
  </si>
  <si>
    <t>Гусь-Хрустальный г, Теплицкий пр-кт, 56</t>
  </si>
  <si>
    <t>1317.400</t>
  </si>
  <si>
    <t>Гусь-Хрустальный г, Теплицкий пр-кт, 58</t>
  </si>
  <si>
    <t>Гусь-Хрустальный г, Теплицкий пр-кт, 60</t>
  </si>
  <si>
    <t>Гусь-Хрустальный г, Теплицкий пр-кт, 62</t>
  </si>
  <si>
    <t>1014.900</t>
  </si>
  <si>
    <t>Гусь-Хрустальный г, Торфяная ул, 13</t>
  </si>
  <si>
    <t>Гусь-Хрустальный г, Торфяная ул, 15</t>
  </si>
  <si>
    <t>1786.000</t>
  </si>
  <si>
    <t>40471.000</t>
  </si>
  <si>
    <t>Гусь-Хрустальный г, Торфяная ул, 4</t>
  </si>
  <si>
    <t>Гусь-Хрустальный г, Торфяная ул, 7</t>
  </si>
  <si>
    <t>Гусь-Хрустальный г, Тракторная ул, 4</t>
  </si>
  <si>
    <t>389.600</t>
  </si>
  <si>
    <t>Гусь-Хрустальный г, Транспортная ул, 10</t>
  </si>
  <si>
    <t>Гусь-Хрустальный г, Транспортная ул, 10а</t>
  </si>
  <si>
    <t>Гусь-Хрустальный г, Транспортная ул, 10б</t>
  </si>
  <si>
    <t>Гусь-Хрустальный г, Транспортная ул, 12</t>
  </si>
  <si>
    <t>Гусь-Хрустальный г, Транспортная ул, 13</t>
  </si>
  <si>
    <t>1329.000</t>
  </si>
  <si>
    <t>Гусь-Хрустальный г, Транспортная ул, 14</t>
  </si>
  <si>
    <t>4803.200</t>
  </si>
  <si>
    <t>Гусь-Хрустальный г, Транспортная ул, 15</t>
  </si>
  <si>
    <t>1237.200</t>
  </si>
  <si>
    <t>Гусь-Хрустальный г, Транспортная ул, 16</t>
  </si>
  <si>
    <t>5180.000</t>
  </si>
  <si>
    <t>Гусь-Хрустальный г, Транспортная ул, 16а</t>
  </si>
  <si>
    <t>869.600</t>
  </si>
  <si>
    <t>Гусь-Хрустальный г, Транспортная ул, 16б</t>
  </si>
  <si>
    <t>Гусь-Хрустальный г, Транспортная ул, 18</t>
  </si>
  <si>
    <t>Гусь-Хрустальный г, Транспортная ул, 19</t>
  </si>
  <si>
    <t>Гусь-Хрустальный г, Транспортная ул, 20</t>
  </si>
  <si>
    <t>Гусь-Хрустальный г, Транспортная ул, 26</t>
  </si>
  <si>
    <t>Гусь-Хрустальный г, Транспортная ул, 28</t>
  </si>
  <si>
    <t>Гусь-Хрустальный г, Транспортная ул, 2а</t>
  </si>
  <si>
    <t>361.350</t>
  </si>
  <si>
    <t>Гусь-Хрустальный г, Транспортная ул, 31</t>
  </si>
  <si>
    <t>574.600</t>
  </si>
  <si>
    <t>Гусь-Хрустальный г, Транспортная ул, 4а</t>
  </si>
  <si>
    <t>Гусь-Хрустальный г, Транспортная ул, 6</t>
  </si>
  <si>
    <t>276.800</t>
  </si>
  <si>
    <t>713.900</t>
  </si>
  <si>
    <t>546.500</t>
  </si>
  <si>
    <t>Гусь-Хрустальный г, Урожайная ул, 10а</t>
  </si>
  <si>
    <t>Гусь-Хрустальный г, Фрезерная ул, 2/10</t>
  </si>
  <si>
    <t>399.900</t>
  </si>
  <si>
    <t>Гусь-Хрустальный г, Фрезерная ул, 3</t>
  </si>
  <si>
    <t>Гусь-Хрустальный г, Фрезерная ул, 6</t>
  </si>
  <si>
    <t>Гусь-Хрустальный г, Фрезерная ул, 7</t>
  </si>
  <si>
    <t>892.500</t>
  </si>
  <si>
    <t>Гусь-Хрустальный г, Чайковского ул, 11</t>
  </si>
  <si>
    <t>853.450</t>
  </si>
  <si>
    <t>4609.800</t>
  </si>
  <si>
    <t>Гусь-Хрустальный г, Чайковского ул, 15</t>
  </si>
  <si>
    <t>886.500</t>
  </si>
  <si>
    <t>Гусь-Хрустальный г, Чайковского ул, 17</t>
  </si>
  <si>
    <t>Гусь-Хрустальный г, Чайковского ул, 17а</t>
  </si>
  <si>
    <t>1015.400</t>
  </si>
  <si>
    <t>Гусь-Хрустальный г, Чайковского ул, 5</t>
  </si>
  <si>
    <t>Гусь-Хрустальный г, Чайковского ул, 9</t>
  </si>
  <si>
    <t>Гусь-Хрустальный г, Чапаева ул, 1</t>
  </si>
  <si>
    <t>797.800</t>
  </si>
  <si>
    <t>Гусь-Хрустальный г, Чапаева ул, 10</t>
  </si>
  <si>
    <t>1158.500</t>
  </si>
  <si>
    <t>Гусь-Хрустальный г, Чапаева ул, 3</t>
  </si>
  <si>
    <t>Гусь-Хрустальный г, Чапаева ул, 4</t>
  </si>
  <si>
    <t>1358.500</t>
  </si>
  <si>
    <t>Гусь-Хрустальный г, Чапаева ул, 5</t>
  </si>
  <si>
    <t>Гусь-Хрустальный г, Чапаева ул, 6</t>
  </si>
  <si>
    <t>1113.100</t>
  </si>
  <si>
    <t>Гусь-Хрустальный г, Шатурская ул, 5</t>
  </si>
  <si>
    <t>Гусь-Хрустальный р-н, Анопино п, Горького ул, 12</t>
  </si>
  <si>
    <t>Гусь-Хрустальный р-н, Анопино п, Октябрьская ул, 2</t>
  </si>
  <si>
    <t>380.500</t>
  </si>
  <si>
    <t>Гусь-Хрустальный р-н, Анопино п, Октябрьская ул, 4</t>
  </si>
  <si>
    <t>Гусь-Хрустальный р-н, Анопино п, Чехова ул, 1</t>
  </si>
  <si>
    <t>388.700</t>
  </si>
  <si>
    <t>409.700</t>
  </si>
  <si>
    <t>Гусь-Хрустальный р-н, Анопино п, Чехова ул, 10</t>
  </si>
  <si>
    <t>Гусь-Хрустальный р-н, Анопино п, Чехова ул, 2</t>
  </si>
  <si>
    <t>Гусь-Хрустальный р-н, Анопино п, Чехова ул, 3</t>
  </si>
  <si>
    <t>Гусь-Хрустальный р-н, Анопино п, Чехова ул, 4</t>
  </si>
  <si>
    <t>Гусь-Хрустальный р-н, Анопино п, Чехова ул, 5</t>
  </si>
  <si>
    <t>338.700</t>
  </si>
  <si>
    <t>Гусь-Хрустальный р-н, Анопино п, Чехова ул, 6</t>
  </si>
  <si>
    <t>385.900</t>
  </si>
  <si>
    <t>Гусь-Хрустальный р-н, Анопино п, Чехова ул, 7</t>
  </si>
  <si>
    <t>Гусь-Хрустальный р-н, Анопино п, Чехова ул, 8</t>
  </si>
  <si>
    <t>Гусь-Хрустальный р-н, Анопино п, Чехова ул, 9</t>
  </si>
  <si>
    <t>Гусь-Хрустальный р-н, Анопино п, Южная ул, 11</t>
  </si>
  <si>
    <t>Гусь-Хрустальный р-н, Анопино п, Южная ул, 13</t>
  </si>
  <si>
    <t>Гусь-Хрустальный р-н, Вашутино д, Микрорайон ул, 2</t>
  </si>
  <si>
    <t>577.900</t>
  </si>
  <si>
    <t>395.300</t>
  </si>
  <si>
    <t>Гусь-Хрустальный р-н, Вашутино д, Микрорайон ул, 3</t>
  </si>
  <si>
    <t>587.400</t>
  </si>
  <si>
    <t>589.700</t>
  </si>
  <si>
    <t>Гусь-Хрустальный р-н, Вашутино д, Центральная ул, 12</t>
  </si>
  <si>
    <t>265.800</t>
  </si>
  <si>
    <t>389.800</t>
  </si>
  <si>
    <t>Гусь-Хрустальный р-н, Вашутино д, Центральная ул, 14</t>
  </si>
  <si>
    <t>Гусь-Хрустальный р-н, Вашутино д, Школьная ул, 1</t>
  </si>
  <si>
    <t>905.800</t>
  </si>
  <si>
    <t>Гусь-Хрустальный р-н, Вашутино д, Школьная ул, 1А</t>
  </si>
  <si>
    <t>Гусь-Хрустальный р-н, Вашутино д, Школьная ул, 3</t>
  </si>
  <si>
    <t>820.800</t>
  </si>
  <si>
    <t>Гусь-Хрустальный р-н, Вековка ст, 1</t>
  </si>
  <si>
    <t>856.800</t>
  </si>
  <si>
    <t>Гусь-Хрустальный р-н, Вековка ст, 3</t>
  </si>
  <si>
    <t>Гусь-Хрустальный р-н, Вековка ст, 4</t>
  </si>
  <si>
    <t>3159.200</t>
  </si>
  <si>
    <t>Гусь-Хрустальный р-н, Вековка ст, 5</t>
  </si>
  <si>
    <t>755.600</t>
  </si>
  <si>
    <t>Гусь-Хрустальный р-н, Вековка ст, 6а</t>
  </si>
  <si>
    <t>Гусь-Хрустальный р-н, Вековка ст, 7а</t>
  </si>
  <si>
    <t>Гусь-Хрустальный р-н, Вековка ст, 7б</t>
  </si>
  <si>
    <t>937.400</t>
  </si>
  <si>
    <t>Гусь-Хрустальный р-н, Вековка ст, 9а</t>
  </si>
  <si>
    <t>Гусь-Хрустальный р-н, Вековка ст, 9б</t>
  </si>
  <si>
    <t>Гусь-Хрустальный р-н, Великодворский п, Калинина ул, 14а</t>
  </si>
  <si>
    <t>755.500</t>
  </si>
  <si>
    <t>653.900</t>
  </si>
  <si>
    <t>Гусь-Хрустальный р-н, Великодворский п, Песочная ул, 20</t>
  </si>
  <si>
    <t>Гусь-Хрустальный р-н, Великодворский п, Песочная ул, 22</t>
  </si>
  <si>
    <t>Гусь-Хрустальный р-н, Великодворский п, Песочная ул, 24</t>
  </si>
  <si>
    <t>891.500</t>
  </si>
  <si>
    <t>735.400</t>
  </si>
  <si>
    <t>Гусь-Хрустальный р-н, Великодворский п, Пролетарская ул, 16</t>
  </si>
  <si>
    <t>Гусь-Хрустальный р-н, Великодворский п, Пролетарская ул, 18</t>
  </si>
  <si>
    <t>Гусь-Хрустальный р-н, Великодворский п, Пролетарская ул, 20</t>
  </si>
  <si>
    <t>Гусь-Хрустальный р-н, Великодворский п, Пролетарская ул, 24</t>
  </si>
  <si>
    <t>Гусь-Хрустальный р-н, Григорьево с, Черемушки ул, 1</t>
  </si>
  <si>
    <t>Гусь-Хрустальный р-н, Григорьево с, Черемушки ул, 11</t>
  </si>
  <si>
    <t>Гусь-Хрустальный р-н, Демидово д, Центральная ул, 10</t>
  </si>
  <si>
    <t>Гусь-Хрустальный р-н, Демидово д, Центральная ул, 13</t>
  </si>
  <si>
    <t>375.200</t>
  </si>
  <si>
    <t>Гусь-Хрустальный р-н, Демидово д, Центральная ул, 14</t>
  </si>
  <si>
    <t>Гусь-Хрустальный р-н, Демидово д, Центральная ул, 19</t>
  </si>
  <si>
    <t>Гусь-Хрустальный р-н, Добрятино п, 60 лет Октября ул, 1</t>
  </si>
  <si>
    <t>Гусь-Хрустальный р-н, Добрятино п, 60 лет Октября ул, 12</t>
  </si>
  <si>
    <t>Гусь-Хрустальный р-н, Добрятино п, 60 лет Октября ул, 8</t>
  </si>
  <si>
    <t>792.300</t>
  </si>
  <si>
    <t>849.700</t>
  </si>
  <si>
    <t>Гусь-Хрустальный р-н, Добрятино п, Гагарина ул, 39</t>
  </si>
  <si>
    <t>1157.600</t>
  </si>
  <si>
    <t>908.400</t>
  </si>
  <si>
    <t>Гусь-Хрустальный р-н, Добрятино п, Калинина ул, 1</t>
  </si>
  <si>
    <t>Гусь-Хрустальный р-н, Добрятино п, Ленина ул, 2</t>
  </si>
  <si>
    <t>Гусь-Хрустальный р-н, Добрятино п, Ленина ул, 2а</t>
  </si>
  <si>
    <t>913.300</t>
  </si>
  <si>
    <t>Гусь-Хрустальный р-н, Добрятино п, Ленина ул, 4а</t>
  </si>
  <si>
    <t>760.900</t>
  </si>
  <si>
    <t>Гусь-Хрустальный р-н, Добрятино п, Ленина ул, 6а</t>
  </si>
  <si>
    <t>982.700</t>
  </si>
  <si>
    <t>Гусь-Хрустальный р-н, Добрятино-4 п, 164</t>
  </si>
  <si>
    <t>233.700</t>
  </si>
  <si>
    <t>Гусь-Хрустальный р-н, Добрятино-4 п, 181</t>
  </si>
  <si>
    <t>Гусь-Хрустальный р-н, Добрятино-4 п, 191</t>
  </si>
  <si>
    <t>782.100</t>
  </si>
  <si>
    <t>Гусь-Хрустальный р-н, Добрятино-4 п, 193</t>
  </si>
  <si>
    <t>Гусь-Хрустальный р-н, Добрятино-4 п, 207</t>
  </si>
  <si>
    <t>Гусь-Хрустальный р-н, Добрятино-4 п, 209</t>
  </si>
  <si>
    <t>Гусь-Хрустальный р-н, Добрятино-4 п, 210</t>
  </si>
  <si>
    <t>Гусь-Хрустальный р-н, Добрятино-4 п, 211</t>
  </si>
  <si>
    <t>Гусь-Хрустальный р-н, Золотково п, 40 лет Октября ул, 2</t>
  </si>
  <si>
    <t>775.400</t>
  </si>
  <si>
    <t>1096.000</t>
  </si>
  <si>
    <t>Гусь-Хрустальный р-н, Золотково п, Карла Маркса ул, 1</t>
  </si>
  <si>
    <t>Гусь-Хрустальный р-н, Золотково п, Карла Маркса ул, 2</t>
  </si>
  <si>
    <t>925.200</t>
  </si>
  <si>
    <t>Гусь-Хрустальный р-н, Золотково п, Карла Маркса ул, 4</t>
  </si>
  <si>
    <t>Гусь-Хрустальный р-н, Золотково п, Ломоносова ул, 1</t>
  </si>
  <si>
    <t>1390.000</t>
  </si>
  <si>
    <t>Гусь-Хрустальный р-н, Золотково п, Ломоносова ул, 10</t>
  </si>
  <si>
    <t>Гусь-Хрустальный р-н, Золотково п, Ломоносова ул, 11</t>
  </si>
  <si>
    <t>Гусь-Хрустальный р-н, Золотково п, Ломоносова ул, 12</t>
  </si>
  <si>
    <t>Гусь-Хрустальный р-н, Золотково п, Ломоносова ул, 15</t>
  </si>
  <si>
    <t>Гусь-Хрустальный р-н, Золотково п, Ломоносова ул, 16</t>
  </si>
  <si>
    <t>Гусь-Хрустальный р-н, Золотково п, Ломоносова ул, 17</t>
  </si>
  <si>
    <t>Гусь-Хрустальный р-н, Золотково п, Ломоносова ул, 19</t>
  </si>
  <si>
    <t>Гусь-Хрустальный р-н, Золотково п, Ломоносова ул, 2</t>
  </si>
  <si>
    <t>Гусь-Хрустальный р-н, Золотково п, Ломоносова ул, 3</t>
  </si>
  <si>
    <t>Гусь-Хрустальный р-н, Золотково п, Ломоносова ул, 4</t>
  </si>
  <si>
    <t>Гусь-Хрустальный р-н, Золотково п, Ломоносова ул, 5</t>
  </si>
  <si>
    <t>Гусь-Хрустальный р-н, Золотково п, Ломоносова ул, 6</t>
  </si>
  <si>
    <t>Гусь-Хрустальный р-н, Золотково п, Ломоносова ул, 8</t>
  </si>
  <si>
    <t>1337.000</t>
  </si>
  <si>
    <t>Гусь-Хрустальный р-н, Золотково п, Ломоносова ул, 9</t>
  </si>
  <si>
    <t>614.100</t>
  </si>
  <si>
    <t>3260.000</t>
  </si>
  <si>
    <t>Гусь-Хрустальный р-н, Иванищи п, Фрунзе ул, 1а</t>
  </si>
  <si>
    <t>814.800</t>
  </si>
  <si>
    <t>Гусь-Хрустальный р-н, Иванищи п, Южная ул, 4</t>
  </si>
  <si>
    <t>355.500</t>
  </si>
  <si>
    <t>321.500</t>
  </si>
  <si>
    <t>533.700</t>
  </si>
  <si>
    <t>Гусь-Хрустальный р-н, Иванищи п, Южная ул, 6а</t>
  </si>
  <si>
    <t>1085.700</t>
  </si>
  <si>
    <t>Гусь-Хрустальный р-н, Иванищи п, Южная ул, 7а</t>
  </si>
  <si>
    <t>Гусь-Хрустальный р-н, Иванищи п, Южная ул, 7б</t>
  </si>
  <si>
    <t>535.800</t>
  </si>
  <si>
    <t>Гусь-Хрустальный р-н, Красное Эхо п, Зеленая ул, 10</t>
  </si>
  <si>
    <t>259.600</t>
  </si>
  <si>
    <t>Гусь-Хрустальный р-н, Красное Эхо п, Зеленая ул, 12</t>
  </si>
  <si>
    <t>326.100</t>
  </si>
  <si>
    <t>Гусь-Хрустальный р-н, Красное Эхо п, Зеленая ул, 12А</t>
  </si>
  <si>
    <t>Гусь-Хрустальный р-н, Красное Эхо п, Зеленая ул, 16</t>
  </si>
  <si>
    <t>Гусь-Хрустальный р-н, Красное Эхо п, Зеленая ул, 18</t>
  </si>
  <si>
    <t>Гусь-Хрустальный р-н, Красное Эхо п, Зеленая ул, 20</t>
  </si>
  <si>
    <t>Гусь-Хрустальный р-н, Красное Эхо п, Красный Октябрь ул, 5</t>
  </si>
  <si>
    <t>Гусь-Хрустальный р-н, Красное Эхо п, Лесная ул, 3</t>
  </si>
  <si>
    <t>Гусь-Хрустальный р-н, Красное Эхо п, Советская ул, 1</t>
  </si>
  <si>
    <t>Гусь-Хрустальный р-н, Красное Эхо п, Советская ул, 22</t>
  </si>
  <si>
    <t>Гусь-Хрустальный р-н, Красное Эхо п, Советская ул, 22А</t>
  </si>
  <si>
    <t>Гусь-Хрустальный р-н, Красное Эхо п, Советская ул, 23</t>
  </si>
  <si>
    <t>Гусь-Хрустальный р-н, Красное Эхо п, Советская ул, 25</t>
  </si>
  <si>
    <t>Гусь-Хрустальный р-н, Курлово г, Базарная ул, 33А</t>
  </si>
  <si>
    <t>Гусь-Хрустальный р-н, Курлово г, Базарная ул, 34Б</t>
  </si>
  <si>
    <t>680.700</t>
  </si>
  <si>
    <t>Гусь-Хрустальный р-н, Курлово г, Володарского ул, 1</t>
  </si>
  <si>
    <t>Гусь-Хрустальный р-н, Курлово г, Володарского ул, 1А</t>
  </si>
  <si>
    <t>Гусь-Хрустальный р-н, Курлово г, Володарского ул, 3</t>
  </si>
  <si>
    <t>Гусь-Хрустальный р-н, Курлово г, Володарского ул, 3А</t>
  </si>
  <si>
    <t>338.900</t>
  </si>
  <si>
    <t>Гусь-Хрустальный р-н, Курлово г, Володарского ул, 5</t>
  </si>
  <si>
    <t>Гусь-Хрустальный р-н, Курлово г, Володарского ул, 6А</t>
  </si>
  <si>
    <t>Гусь-Хрустальный р-н, Курлово г, Володарского ул, 7А</t>
  </si>
  <si>
    <t>Гусь-Хрустальный р-н, Курлово г, Володарского ул, 9</t>
  </si>
  <si>
    <t>Гусь-Хрустальный р-н, Курлово г, Красной Армии ул, 2А</t>
  </si>
  <si>
    <t>Гусь-Хрустальный р-н, Курлово г, Красной Армии ул, 2Б</t>
  </si>
  <si>
    <t>Гусь-Хрустальный р-н, Курлово г, Красной Армии ул, 3А</t>
  </si>
  <si>
    <t>809.300</t>
  </si>
  <si>
    <t>Гусь-Хрустальный р-н, Курлово г, Ленина ул, 1</t>
  </si>
  <si>
    <t>686.300</t>
  </si>
  <si>
    <t>Гусь-Хрустальный р-н, Курлово г, Ленина ул, 3</t>
  </si>
  <si>
    <t>Гусь-Хрустальный р-н, Курлово г, Ленина ул, 6А</t>
  </si>
  <si>
    <t>689.300</t>
  </si>
  <si>
    <t>Гусь-Хрустальный р-н, Курлово г, Ленина ул, 7Б</t>
  </si>
  <si>
    <t>Гусь-Хрустальный р-н, Курлово г, Ленина ул, 8А</t>
  </si>
  <si>
    <t>Гусь-Хрустальный р-н, Курлово г, Литвинова ул, 98В</t>
  </si>
  <si>
    <t>Гусь-Хрустальный р-н, Курлово г, Октябрьская ул, 1А</t>
  </si>
  <si>
    <t>Гусь-Хрустальный р-н, Курлово г, ПМК ул, 13</t>
  </si>
  <si>
    <t>Гусь-Хрустальный р-н, Курлово г, ПМК ул, 14</t>
  </si>
  <si>
    <t>692.500</t>
  </si>
  <si>
    <t>Гусь-Хрустальный р-н, Курлово г, ПМК ул, 15</t>
  </si>
  <si>
    <t>Гусь-Хрустальный р-н, Курлово г, ПМК ул, 16</t>
  </si>
  <si>
    <t>Гусь-Хрустальный р-н, Курлово г, ПМК ул, 17</t>
  </si>
  <si>
    <t>Гусь-Хрустальный р-н, Курлово г, ПМК ул, 18</t>
  </si>
  <si>
    <t>Гусь-Хрустальный р-н, Курлово г, Садовая ул, 10А</t>
  </si>
  <si>
    <t>Гусь-Хрустальный р-н, Курлово г, Садовая ул, 12А</t>
  </si>
  <si>
    <t>Гусь-Хрустальный р-н, Курлово г, Садовая ул, 14А</t>
  </si>
  <si>
    <t>354.300</t>
  </si>
  <si>
    <t>Гусь-Хрустальный р-н, Курлово г, Садовая ул, 16Б</t>
  </si>
  <si>
    <t>Гусь-Хрустальный р-н, Курлово г, Садовая ул, 4А</t>
  </si>
  <si>
    <t>Гусь-Хрустальный р-н, Курлово г, Садовая ул, 6А</t>
  </si>
  <si>
    <t>311.100</t>
  </si>
  <si>
    <t>Гусь-Хрустальный р-н, Курлово г, Садовая ул, 8А</t>
  </si>
  <si>
    <t>Гусь-Хрустальный р-н, Курлово г, Советская ул, 15</t>
  </si>
  <si>
    <t>Гусь-Хрустальный р-н, Курлово г, Советская ул, 17</t>
  </si>
  <si>
    <t>Гусь-Хрустальный р-н, Курлово г, Советская ул, 18</t>
  </si>
  <si>
    <t>Гусь-Хрустальный р-н, Курлово г, Советская ул, 19</t>
  </si>
  <si>
    <t>Гусь-Хрустальный р-н, Курлово г, Советская ул, 2</t>
  </si>
  <si>
    <t>332.700</t>
  </si>
  <si>
    <t>Гусь-Хрустальный р-н, Курлово г, Стекольщиков ул, 1А</t>
  </si>
  <si>
    <t>1292.400</t>
  </si>
  <si>
    <t>Гусь-Хрустальный р-н, Курлово г, Центральная ул, 11</t>
  </si>
  <si>
    <t>Гусь-Хрустальный р-н, Курлово г, Центральная ул, 13</t>
  </si>
  <si>
    <t>1244.000</t>
  </si>
  <si>
    <t>Гусь-Хрустальный р-н, Курлово г, Центральная ул, 1А</t>
  </si>
  <si>
    <t>Гусь-Хрустальный р-н, Курлово г, Центральная ул, 9</t>
  </si>
  <si>
    <t>Гусь-Хрустальный р-н, Курлово г, Центральная ул, 9А</t>
  </si>
  <si>
    <t>691.000</t>
  </si>
  <si>
    <t>Гусь-Хрустальный р-н, Лесниково д, Молодежная ул, 2</t>
  </si>
  <si>
    <t>Гусь-Хрустальный р-н, Мезиновский п, Вокзальная ул, 32</t>
  </si>
  <si>
    <t>Гусь-Хрустальный р-н, Мезиновский п, Кирова ул, 27</t>
  </si>
  <si>
    <t>Гусь-Хрустальный р-н, Мезиновский п, Мира ул, 10</t>
  </si>
  <si>
    <t>Гусь-Хрустальный р-н, Мезиновский п, Мира ул, 4</t>
  </si>
  <si>
    <t>Гусь-Хрустальный р-н, Мезиновский п, Новая ул, 3</t>
  </si>
  <si>
    <t>Гусь-Хрустальный р-н, Мезиновский п, Строительная ул, 10</t>
  </si>
  <si>
    <t>Гусь-Хрустальный р-н, Мезиновский п, Строительная ул, 16</t>
  </si>
  <si>
    <t>532.300</t>
  </si>
  <si>
    <t>Гусь-Хрустальный р-н, Мезиновский п, Строительная ул, 17</t>
  </si>
  <si>
    <t>607.200</t>
  </si>
  <si>
    <t>Гусь-Хрустальный р-н, Мезиновский п, Строительная ул, 18</t>
  </si>
  <si>
    <t>Гусь-Хрустальный р-н, Мезиновский п, Строительная ул, 19</t>
  </si>
  <si>
    <t>Гусь-Хрустальный р-н, Мезиновский п, Строительная ул, 20</t>
  </si>
  <si>
    <t>636.100</t>
  </si>
  <si>
    <t>Гусь-Хрустальный р-н, Мезиновский п, Строительная ул, 21</t>
  </si>
  <si>
    <t>Гусь-Хрустальный р-н, Мезиновский п, Строительная ул, 27</t>
  </si>
  <si>
    <t>Гусь-Хрустальный р-н, Мезиновский п, Строительная ул, 34</t>
  </si>
  <si>
    <t>Гусь-Хрустальный р-н, Мезиновский п, Строительная ул, 35</t>
  </si>
  <si>
    <t>628.200</t>
  </si>
  <si>
    <t>Гусь-Хрустальный р-н, Мезиновский п, Строительная ул, 36</t>
  </si>
  <si>
    <t>Гусь-Хрустальный р-н, Мезиновский п, Строительная ул, 37</t>
  </si>
  <si>
    <t>578.400</t>
  </si>
  <si>
    <t>Гусь-Хрустальный р-н, Мезиновский п, Строительная ул, 39</t>
  </si>
  <si>
    <t>528.900</t>
  </si>
  <si>
    <t>Гусь-Хрустальный р-н, Мезиновский п, Строительная ул, 40</t>
  </si>
  <si>
    <t>Гусь-Хрустальный р-н, Мезиновский п, Строительная ул, 41</t>
  </si>
  <si>
    <t>Гусь-Хрустальный р-н, Мезиновский п, Строительная ул, 44</t>
  </si>
  <si>
    <t>Гусь-Хрустальный р-н, Мезиновский п, Строительная ул, 45</t>
  </si>
  <si>
    <t>Гусь-Хрустальный р-н, Мезиновский п, Строительная ул, 46</t>
  </si>
  <si>
    <t>773.300</t>
  </si>
  <si>
    <t>641.700</t>
  </si>
  <si>
    <t>995.800</t>
  </si>
  <si>
    <t>Гусь-Хрустальный р-н, Мезиновский п, Строительная ул, 47</t>
  </si>
  <si>
    <t>Гусь-Хрустальный р-н, Мезиновский п, Строительная ул, 7</t>
  </si>
  <si>
    <t>550.100</t>
  </si>
  <si>
    <t>Гусь-Хрустальный р-н, Мезиновский п, Строительная ул, 8</t>
  </si>
  <si>
    <t>738.300</t>
  </si>
  <si>
    <t>Гусь-Хрустальный р-н, Мезиновский п, Строительная ул, 9</t>
  </si>
  <si>
    <t>639.500</t>
  </si>
  <si>
    <t>Гусь-Хрустальный р-н, Мезиновский п, Фрезерная ул, 10</t>
  </si>
  <si>
    <t>1820.200</t>
  </si>
  <si>
    <t>Гусь-Хрустальный р-н, Мезиновский п, Фрезерная ул, 11</t>
  </si>
  <si>
    <t>847.500</t>
  </si>
  <si>
    <t>Гусь-Хрустальный р-н, Мезиновский п, Фрезерная ул, 12</t>
  </si>
  <si>
    <t>540.700</t>
  </si>
  <si>
    <t>Гусь-Хрустальный р-н, Мезиновский п, Фрезерная ул, 13</t>
  </si>
  <si>
    <t>Гусь-Хрустальный р-н, Мезиновский п, Фрезерная ул, 14</t>
  </si>
  <si>
    <t>Гусь-Хрустальный р-н, Мезиновский п, Фрезерная ул, 18</t>
  </si>
  <si>
    <t>Гусь-Хрустальный р-н, Мезиновский п, Фрезерная ул, 20</t>
  </si>
  <si>
    <t>Гусь-Хрустальный р-н, Мезиновский п, Фрезерная ул, 22</t>
  </si>
  <si>
    <t>Гусь-Хрустальный р-н, Мезиновский п, Фрезерная ул, 9</t>
  </si>
  <si>
    <t>Гусь-Хрустальный р-н, Мезиновский п, Центральная ул, 14</t>
  </si>
  <si>
    <t>273.400</t>
  </si>
  <si>
    <t>398.700</t>
  </si>
  <si>
    <t>Гусь-Хрустальный р-н, Мезиновский п, Центральная ул, 3</t>
  </si>
  <si>
    <t>Гусь-Хрустальный р-н, Мезиновский п, Центральная ул, 5</t>
  </si>
  <si>
    <t>385.400</t>
  </si>
  <si>
    <t>Гусь-Хрустальный р-н, Нечаевская д, Железнодорожная ул, 1</t>
  </si>
  <si>
    <t>545.800</t>
  </si>
  <si>
    <t>870.900</t>
  </si>
  <si>
    <t>Гусь-Хрустальный р-н, Нечаевская д, Железнодорожная ул, 2</t>
  </si>
  <si>
    <t>Гусь-Хрустальный р-н, Нечаевская д, Железнодорожная ул, 3</t>
  </si>
  <si>
    <t>Гусь-Хрустальный р-н, Никулино д, Центральная ул, 17</t>
  </si>
  <si>
    <t>Гусь-Хрустальный р-н, Никулино д, Центральная ул, 17а</t>
  </si>
  <si>
    <t>Гусь-Хрустальный р-н, Никулино д, Центральная ул, 19</t>
  </si>
  <si>
    <t>Гусь-Хрустальный р-н, Никулино д, Центральная ул, 19А</t>
  </si>
  <si>
    <t>1070.610</t>
  </si>
  <si>
    <t>Гусь-Хрустальный р-н, Облепиха д, 1</t>
  </si>
  <si>
    <t>Гусь-Хрустальный р-н, Облепиха д, 2</t>
  </si>
  <si>
    <t>Гусь-Хрустальный р-н, Тасинский Бор п, Новая ул, 2</t>
  </si>
  <si>
    <t>275.400</t>
  </si>
  <si>
    <t>Гусь-Хрустальный р-н, Тасинский Бор п, Новая ул, 3</t>
  </si>
  <si>
    <t>Гусь-Хрустальный р-н, Тасинский Бор п, Центральная ул, 11а</t>
  </si>
  <si>
    <t>898.600</t>
  </si>
  <si>
    <t>Гусь-Хрустальный р-н, Тасинский Бор п, Центральная ул, 15</t>
  </si>
  <si>
    <t>230.300</t>
  </si>
  <si>
    <t>Гусь-Хрустальный р-н, Тасинский Бор п, Центральная ул, 17</t>
  </si>
  <si>
    <t>388.900</t>
  </si>
  <si>
    <t>646.900</t>
  </si>
  <si>
    <t>Гусь-Хрустальный р-н, Тасинский Бор п, Центральная ул, 6</t>
  </si>
  <si>
    <t>Гусь-Хрустальный р-н, Тасинский Бор п, Центральная ул, 8</t>
  </si>
  <si>
    <t>Гусь-Хрустальный р-н, Тасинский Бор п, Центральная ул, 9</t>
  </si>
  <si>
    <t>921.700</t>
  </si>
  <si>
    <t>Гусь-Хрустальный р-н, Тасинский п, Новая ул, 2а</t>
  </si>
  <si>
    <t>Гусь-Хрустальный р-н, Уршельский п, Интернациональная ул, 12</t>
  </si>
  <si>
    <t>Гусь-Хрустальный р-н, Уршельский п, Мира ул, 10</t>
  </si>
  <si>
    <t>Гусь-Хрустальный р-н, Уршельский п, Мира ул, 12</t>
  </si>
  <si>
    <t>Гусь-Хрустальный р-н, Уршельский п, Мира ул, 2</t>
  </si>
  <si>
    <t>Гусь-Хрустальный р-н, Уршельский п, Мира ул, 6</t>
  </si>
  <si>
    <t>Гусь-Хрустальный р-н, Уршельский п, Московская ул, 11а</t>
  </si>
  <si>
    <t>654.700</t>
  </si>
  <si>
    <t>Гусь-Хрустальный р-н, Уршельский п, Московская ул, 13а</t>
  </si>
  <si>
    <t>2229.300</t>
  </si>
  <si>
    <t>Гусь-Хрустальный р-н, Уршельский п, Московская ул, 1а</t>
  </si>
  <si>
    <t>Гусь-Хрустальный р-н, Уршельский п, Московская ул, 2а</t>
  </si>
  <si>
    <t>Гусь-Хрустальный р-н, Уршельский п, Московская ул, 2Б корп. 1</t>
  </si>
  <si>
    <t>Гусь-Хрустальный р-н, Уршельский п, Московская ул, 3а</t>
  </si>
  <si>
    <t>Гусь-Хрустальный р-н, Уршельский п, Московская ул, 5а</t>
  </si>
  <si>
    <t>2080.000</t>
  </si>
  <si>
    <t>Гусь-Хрустальный р-н, Уршельский п, Московская ул, 7а</t>
  </si>
  <si>
    <t>1180.400</t>
  </si>
  <si>
    <t>Гусь-Хрустальный р-н, Уршельский п, Московская ул, 9а</t>
  </si>
  <si>
    <t>2135.000</t>
  </si>
  <si>
    <t>454.500</t>
  </si>
  <si>
    <t>Гусь-Хрустальный р-н, Уршельский п, Театральная ул, 27</t>
  </si>
  <si>
    <t>Гусь-Хрустальный р-н, Уршельский п, Театральная ул, 32</t>
  </si>
  <si>
    <t>Гусь-Хрустальный р-н, Уршельский п, Театральная ул, 33</t>
  </si>
  <si>
    <t>264.600</t>
  </si>
  <si>
    <t>Гусь-Хрустальный р-н, Уршельский п, Театральная ул, 34</t>
  </si>
  <si>
    <t>Гусь-Хрустальный р-н, Уршельский п, Театральная ул, 35</t>
  </si>
  <si>
    <t>Гусь-Хрустальный р-н, Уршельский п, Театральная ул, 38</t>
  </si>
  <si>
    <t>2715.000</t>
  </si>
  <si>
    <t>978.600</t>
  </si>
  <si>
    <t>Гусь-Хрустальный р-н, Уршельский п, Театральная ул, 3а</t>
  </si>
  <si>
    <t>455.700</t>
  </si>
  <si>
    <t>Гусь-Хрустальный р-н, Уршельский п, Театральная ул, 40</t>
  </si>
  <si>
    <t>Гусь-Хрустальный р-н, Уршельский п, Театральная ул, 42</t>
  </si>
  <si>
    <t>Гусь-Хрустальный р-н, Уршельский п, Театральная ул, 50</t>
  </si>
  <si>
    <t>Гусь-Хрустальный р-н, Уршельский п, Театральная ул, 8</t>
  </si>
  <si>
    <t>Камешково г, 3 Интернационала ул, 1</t>
  </si>
  <si>
    <t>Камешково г, 3 Интернационала ул, 3</t>
  </si>
  <si>
    <t>Камешково г, Абрамова ул, 4</t>
  </si>
  <si>
    <t>644.200</t>
  </si>
  <si>
    <t>Камешково г, Абрамова ул, 5</t>
  </si>
  <si>
    <t>Камешково г, Абрамова ул, 6</t>
  </si>
  <si>
    <t>Камешково г, Абрамова ул, 7</t>
  </si>
  <si>
    <t>207.100</t>
  </si>
  <si>
    <t>Камешково г, Володарского ул, 2</t>
  </si>
  <si>
    <t>Камешково г, Володарского ул, 4</t>
  </si>
  <si>
    <t>Камешково г, Володарского ул, 6</t>
  </si>
  <si>
    <t>1345.000</t>
  </si>
  <si>
    <t>Камешково г, Герцена ул, 12</t>
  </si>
  <si>
    <t>Камешково г, Герцена ул, 19</t>
  </si>
  <si>
    <t>338.300</t>
  </si>
  <si>
    <t>511.900</t>
  </si>
  <si>
    <t>Камешково г, Дорожная ул, 4</t>
  </si>
  <si>
    <t>Камешково г, Дорофеичева ул, 10</t>
  </si>
  <si>
    <t>Камешково г, Дорофеичева ул, 11</t>
  </si>
  <si>
    <t>Камешково г, Дорофеичева ул, 12</t>
  </si>
  <si>
    <t>Камешково г, Дорофеичева ул, 13</t>
  </si>
  <si>
    <t>Камешково г, Дорофеичева ул, 14</t>
  </si>
  <si>
    <t>Камешково г, Дорофеичева ул, 15</t>
  </si>
  <si>
    <t>Камешково г, Дорофеичева ул, 17</t>
  </si>
  <si>
    <t>Камешково г, Дорофеичева ул, 7а</t>
  </si>
  <si>
    <t>307.500</t>
  </si>
  <si>
    <t>Камешково г, Дорофеичева ул, 7б</t>
  </si>
  <si>
    <t>265.400</t>
  </si>
  <si>
    <t>Камешково г, Дорофеичева ул, 8</t>
  </si>
  <si>
    <t>Камешково г, Карла Либкнехта ул, 8</t>
  </si>
  <si>
    <t>Камешково г, Карла Маркса ул, 57</t>
  </si>
  <si>
    <t>Камешково г, Карла Маркса ул, 58</t>
  </si>
  <si>
    <t>Камешково г, Карла Маркса ул, 60</t>
  </si>
  <si>
    <t>150.700</t>
  </si>
  <si>
    <t>Камешково г, Карла Маркса ул, 64</t>
  </si>
  <si>
    <t>Камешково г, Карла Маркса ул, 66</t>
  </si>
  <si>
    <t>Камешково г, Комсомольская пл, 10</t>
  </si>
  <si>
    <t>Камешково г, Комсомольская пл, 10б</t>
  </si>
  <si>
    <t>Камешково г, Комсомольская пл, 12</t>
  </si>
  <si>
    <t>Камешково г, Комсомольская пл, 12а</t>
  </si>
  <si>
    <t>Камешково г, Комсомольская пл, 14</t>
  </si>
  <si>
    <t>Камешково г, Комсомольская пл, 16</t>
  </si>
  <si>
    <t>503.560</t>
  </si>
  <si>
    <t>Камешково г, Комсомольская пл, 6</t>
  </si>
  <si>
    <t>509.840</t>
  </si>
  <si>
    <t>Камешково г, Комсомольская пл, 69Б</t>
  </si>
  <si>
    <t>Камешково г, Комсомольская пл, 6а</t>
  </si>
  <si>
    <t>4586.450</t>
  </si>
  <si>
    <t>Камешково г, Крупской ул, 10А</t>
  </si>
  <si>
    <t>Камешково г, Крупской ул, 10Б</t>
  </si>
  <si>
    <t>Камешково г, Крупской ул, 10В</t>
  </si>
  <si>
    <t>Камешково г, Крупской ул, 17А</t>
  </si>
  <si>
    <t>502.330</t>
  </si>
  <si>
    <t>Камешково г, Крупской ул, 17Б</t>
  </si>
  <si>
    <t>837.000</t>
  </si>
  <si>
    <t>Камешково г, Крупской ул, 17В</t>
  </si>
  <si>
    <t>963.200</t>
  </si>
  <si>
    <t>Камешково г, Крупской ул, 19А</t>
  </si>
  <si>
    <t>Камешково г, Ленина ул, 3</t>
  </si>
  <si>
    <t>Камешково г, Ленина ул, 4</t>
  </si>
  <si>
    <t>Камешково г, Ленина ул, 5</t>
  </si>
  <si>
    <t>Камешково г, Ленина ул, 6</t>
  </si>
  <si>
    <t>Камешково г, Ленина ул, 7</t>
  </si>
  <si>
    <t>Камешково г, Ленина ул, 8</t>
  </si>
  <si>
    <t>4926.000</t>
  </si>
  <si>
    <t>Камешково г, Ленина ул, 9</t>
  </si>
  <si>
    <t>Камешково г, Молодежная ул, 11</t>
  </si>
  <si>
    <t>Камешково г, Молодежная ул, 2</t>
  </si>
  <si>
    <t>1274.000</t>
  </si>
  <si>
    <t>1300.400</t>
  </si>
  <si>
    <t>Камешково г, Молодежная ул, 7А</t>
  </si>
  <si>
    <t>Камешково г, Ногина ул, 16</t>
  </si>
  <si>
    <t>1273.600</t>
  </si>
  <si>
    <t>3083.700</t>
  </si>
  <si>
    <t>Камешково г, Ногина ул, 5</t>
  </si>
  <si>
    <t>884.340</t>
  </si>
  <si>
    <t>Камешково г, Рабочая ул, 7А</t>
  </si>
  <si>
    <t>439.200</t>
  </si>
  <si>
    <t>Камешково г, Рабочая ул, 7Б</t>
  </si>
  <si>
    <t>Камешково г, Рабочая ул, 7В</t>
  </si>
  <si>
    <t>Камешково г, Рабочая ул, 8А</t>
  </si>
  <si>
    <t>Камешково г, Рабочая ул, 8Б</t>
  </si>
  <si>
    <t>Камешково г, Рабочая ул, 8В</t>
  </si>
  <si>
    <t>Камешково г, Рабочая ул, 9А</t>
  </si>
  <si>
    <t>304.440</t>
  </si>
  <si>
    <t>Камешково г, Рабочая ул, 9Б</t>
  </si>
  <si>
    <t>Камешково г, Свердлова ул, 11</t>
  </si>
  <si>
    <t>Камешково г, Свердлова ул, 14</t>
  </si>
  <si>
    <t>Камешково г, Свердлова ул, 17</t>
  </si>
  <si>
    <t>Камешково г, Свердлова ул, 17А</t>
  </si>
  <si>
    <t>Камешково г, Свердлова ул, 20</t>
  </si>
  <si>
    <t>467.210</t>
  </si>
  <si>
    <t>Камешково г, Свердлова ул, 22</t>
  </si>
  <si>
    <t>Камешково г, Свердлова ул, 24</t>
  </si>
  <si>
    <t>Камешково г, Свердлова ул, 26</t>
  </si>
  <si>
    <t>Камешково г, Свердлова ул, 7</t>
  </si>
  <si>
    <t>Камешково г, Смурова ул, 10</t>
  </si>
  <si>
    <t>Камешково г, Смурова ул, 11</t>
  </si>
  <si>
    <t>Камешково г, Смурова ул, 13</t>
  </si>
  <si>
    <t>1226.000</t>
  </si>
  <si>
    <t>Камешково г, Смурова ул, 4</t>
  </si>
  <si>
    <t>Камешково г, Смурова ул, 6</t>
  </si>
  <si>
    <t>Камешково г, Смурова ул, 7</t>
  </si>
  <si>
    <t>Камешково г, Смурова ул, 7А</t>
  </si>
  <si>
    <t>Камешково г, Смурова ул, 9</t>
  </si>
  <si>
    <t>Камешково г, Советская ул, 2</t>
  </si>
  <si>
    <t>Камешково г, Советская ул, 2А</t>
  </si>
  <si>
    <t>Камешково г, Советская ул, 2Г</t>
  </si>
  <si>
    <t>Камешково г, Совхозная ул, 15</t>
  </si>
  <si>
    <t>390.130</t>
  </si>
  <si>
    <t>Камешково г, Совхозная ул, 17</t>
  </si>
  <si>
    <t>Камешково г, Совхозная ул, 19</t>
  </si>
  <si>
    <t>1463.700</t>
  </si>
  <si>
    <t>Камешково г, Совхозная ул, 20</t>
  </si>
  <si>
    <t>844.000</t>
  </si>
  <si>
    <t>Камешково г, Совхозная ул, 21</t>
  </si>
  <si>
    <t>1417.000</t>
  </si>
  <si>
    <t>Камешково г, Совхозная ул, 22</t>
  </si>
  <si>
    <t>792.500</t>
  </si>
  <si>
    <t>Камешково г, Школьная ул, 10</t>
  </si>
  <si>
    <t>Камешково г, Школьная ул, 11</t>
  </si>
  <si>
    <t>Камешково г, Школьная ул, 13</t>
  </si>
  <si>
    <t>Камешково г, Школьная ул, 5</t>
  </si>
  <si>
    <t>Камешково г, Школьная ул, 7</t>
  </si>
  <si>
    <t>1261.300</t>
  </si>
  <si>
    <t>Камешково г, Школьная ул, 9</t>
  </si>
  <si>
    <t>Камешковский р-н, Волковойно д, Садовая ул, 18</t>
  </si>
  <si>
    <t>Камешковский р-н, Волковойно д, Садовая ул, 19</t>
  </si>
  <si>
    <t>Камешковский р-н, Второво с, Железнодорожная ул, 11</t>
  </si>
  <si>
    <t>Камешковский р-н, Второво с, Молодежная ул, 1</t>
  </si>
  <si>
    <t>Камешковский р-н, Второво с, Молодежная ул, 2</t>
  </si>
  <si>
    <t>Камешковский р-н, Второво с, Молодежная ул, 3</t>
  </si>
  <si>
    <t>Камешковский р-н, Второво с, Молодежная ул, 4</t>
  </si>
  <si>
    <t>Камешковский р-н, Второво с, Молодежная ул, 5</t>
  </si>
  <si>
    <t>Камешковский р-н, Второво с, Молодежная ул, 6</t>
  </si>
  <si>
    <t>975.400</t>
  </si>
  <si>
    <t>Камешковский р-н, Второво с, Сосновая ул, 2</t>
  </si>
  <si>
    <t>Камешковский р-н, Второво с, Сосновая ул, 4</t>
  </si>
  <si>
    <t>379.900</t>
  </si>
  <si>
    <t>Камешковский р-н, Гатиха с, Военный городок ул, 19а</t>
  </si>
  <si>
    <t>Камешковский р-н, Гатиха с, Военный городок ул, 19б</t>
  </si>
  <si>
    <t>673.600</t>
  </si>
  <si>
    <t>Камешковский р-н, Гатиха с, Военный городок ул, 19в</t>
  </si>
  <si>
    <t>679.400</t>
  </si>
  <si>
    <t>Камешковский р-н, Гатиха с, Военный городок ул, 19г</t>
  </si>
  <si>
    <t>668.800</t>
  </si>
  <si>
    <t>Камешковский р-н, Гатиха с, Шоссейная ул, 1</t>
  </si>
  <si>
    <t>Камешковский р-н, Гатиха с, Шоссейная ул, 3</t>
  </si>
  <si>
    <t>Камешковский р-н, Гатиха с, Шоссейная ул, 4</t>
  </si>
  <si>
    <t>Камешковский р-н, Горки с, Колхозная ул, 20</t>
  </si>
  <si>
    <t>401.600</t>
  </si>
  <si>
    <t>Камешковский р-н, Горки с, Колхозная ул, 21</t>
  </si>
  <si>
    <t>Камешковский р-н, Горки с, Колхозная ул, 7</t>
  </si>
  <si>
    <t>Камешковский р-н, Дружба п, Мира ул, 1</t>
  </si>
  <si>
    <t>354.100</t>
  </si>
  <si>
    <t>Камешковский р-н, Дружба п, Мира ул, 10</t>
  </si>
  <si>
    <t>1129.200</t>
  </si>
  <si>
    <t>Камешковский р-н, Дружба п, Мира ул, 11</t>
  </si>
  <si>
    <t>385.980</t>
  </si>
  <si>
    <t>Камешковский р-н, Дружба п, Мира ул, 12</t>
  </si>
  <si>
    <t>681.250</t>
  </si>
  <si>
    <t>Камешковский р-н, Дружба п, Мира ул, 14</t>
  </si>
  <si>
    <t>Камешковский р-н, Дружба п, Мира ул, 16</t>
  </si>
  <si>
    <t>355.700</t>
  </si>
  <si>
    <t>Камешковский р-н, Дружба п, Мира ул, 4</t>
  </si>
  <si>
    <t>349.500</t>
  </si>
  <si>
    <t>231.300</t>
  </si>
  <si>
    <t>Камешковский р-н, Дружба п, Мира ул, 6</t>
  </si>
  <si>
    <t>Камешковский р-н, Дружба п, Мира ул, 7</t>
  </si>
  <si>
    <t>648.930</t>
  </si>
  <si>
    <t>Камешковский р-н, Дружба п, Мира ул, 8</t>
  </si>
  <si>
    <t>Камешковский р-н, им Карла Маркса п, Карла Маркса ул, 2</t>
  </si>
  <si>
    <t>Камешковский р-н, им Карла Маркса п, Карла Маркса ул, 4</t>
  </si>
  <si>
    <t>909.000</t>
  </si>
  <si>
    <t>Камешковский р-н, им Карла Маркса п, Лесная ул, 11</t>
  </si>
  <si>
    <t>Камешковский р-н, им Карла Маркса п, Лесная ул, 12</t>
  </si>
  <si>
    <t>793.290</t>
  </si>
  <si>
    <t>Камешковский р-н, им Карла Маркса п, Лесная ул, 13</t>
  </si>
  <si>
    <t>Камешковский р-н, им Карла Маркса п, Лесная ул, 9</t>
  </si>
  <si>
    <t>Камешковский р-н, им Карла Маркса п, Набережная ул, 6</t>
  </si>
  <si>
    <t>436.300</t>
  </si>
  <si>
    <t>Камешковский р-н, им Карла Маркса п, Шоссейная ул, 15</t>
  </si>
  <si>
    <t>Камешковский р-н, им Карла Маркса п, Шоссейная ул, 17</t>
  </si>
  <si>
    <t>Камешковский р-н, им Карла Маркса п, Шоссейная ул, 21</t>
  </si>
  <si>
    <t>Камешковский р-н, им Карла Маркса п, Шоссейная ул, 25</t>
  </si>
  <si>
    <t>Камешковский р-н, им Карла Маркса п, Шоссейная ул, 27</t>
  </si>
  <si>
    <t>Камешковский р-н, им Карла Маркса п, Шоссейная ул, 3</t>
  </si>
  <si>
    <t>Камешковский р-н, им Карла Маркса п, Шоссейная ул, 9</t>
  </si>
  <si>
    <t>304.400</t>
  </si>
  <si>
    <t>Камешковский р-н, им Кирова п, Школьная ул, 25</t>
  </si>
  <si>
    <t>601.500</t>
  </si>
  <si>
    <t>Камешковский р-н, им Кирова п, Школьная ул, 27</t>
  </si>
  <si>
    <t>815.560</t>
  </si>
  <si>
    <t>Камешковский р-н, им Красина п, Зеленая ул, 5</t>
  </si>
  <si>
    <t>Камешковский р-н, им Красина п, Зеленая ул, 7а</t>
  </si>
  <si>
    <t>Камешковский р-н, им Красина п, Рабочая ул, 3</t>
  </si>
  <si>
    <t>227.400</t>
  </si>
  <si>
    <t>Камешковский р-н, им Красина п, Рабочая ул, 7</t>
  </si>
  <si>
    <t>1723.000</t>
  </si>
  <si>
    <t>Камешковский р-н, им Максима Горького п, Морозова ул, 8</t>
  </si>
  <si>
    <t>804.900</t>
  </si>
  <si>
    <t>Камешковский р-н, им Максима Горького п, Шоссейная ул, 2</t>
  </si>
  <si>
    <t>1241.000</t>
  </si>
  <si>
    <t>Камешковский р-н, им Максима Горького п, Шоссейная ул, 3</t>
  </si>
  <si>
    <t>Камешковский р-н, им Максима Горького п, Шоссейная ул, 4</t>
  </si>
  <si>
    <t>1264.700</t>
  </si>
  <si>
    <t>Камешковский р-н, им Максима Горького п, Шоссейная ул, 5</t>
  </si>
  <si>
    <t>1281.500</t>
  </si>
  <si>
    <t>Камешковский р-н, им Максима Горького п, Шоссейная ул, 6</t>
  </si>
  <si>
    <t>1254.200</t>
  </si>
  <si>
    <t>Камешковский р-н, им Максима Горького п, Шоссейная ул, 7</t>
  </si>
  <si>
    <t>Камешковский р-н, Коверино с, Садовая ул, 11</t>
  </si>
  <si>
    <t>Камешковский р-н, Коверино с, Садовая ул, 3а</t>
  </si>
  <si>
    <t>574.200</t>
  </si>
  <si>
    <t>629.900</t>
  </si>
  <si>
    <t>Камешковский р-н, Коверино с, Садовая ул, 5</t>
  </si>
  <si>
    <t>Камешковский р-н, Коверино с, Садовая ул, 7</t>
  </si>
  <si>
    <t>Камешковский р-н, Краснознаменский п, Шоссейная ул, 1</t>
  </si>
  <si>
    <t>670.800</t>
  </si>
  <si>
    <t>Камешковский р-н, Лаптево с, Луговая ул, 2</t>
  </si>
  <si>
    <t>884.500</t>
  </si>
  <si>
    <t>Камешковский р-н, Лаптево с, Луговая ул, 3</t>
  </si>
  <si>
    <t>947.300</t>
  </si>
  <si>
    <t>Камешковский р-н, Лаптево с, Луговая ул, 4</t>
  </si>
  <si>
    <t>943.500</t>
  </si>
  <si>
    <t>Камешковский р-н, Лубенцы д, 66</t>
  </si>
  <si>
    <t>Камешковский р-н, Лубенцы д, 67</t>
  </si>
  <si>
    <t>Камешковский р-н, Лубенцы д, 68</t>
  </si>
  <si>
    <t>648.100</t>
  </si>
  <si>
    <t>Камешковский р-н, Мирный п, Садовая ул, 2</t>
  </si>
  <si>
    <t>250.600</t>
  </si>
  <si>
    <t>Камешковский р-н, Мирный п, Садовая ул, 6</t>
  </si>
  <si>
    <t>Камешковский р-н, Мирный п, Центральная ул, 26</t>
  </si>
  <si>
    <t>Камешковский р-н, Мирный п, Центральная ул, 2а</t>
  </si>
  <si>
    <t>Камешковский р-н, Мирный п, Центральная ул, 80</t>
  </si>
  <si>
    <t>Камешковский р-н, Мирный п, Центральная ул, 81</t>
  </si>
  <si>
    <t>Камешковский р-н, Мирный п, Центральная ул, 82</t>
  </si>
  <si>
    <t>Камешковский р-н, Мирный п, Центральная ул, 83</t>
  </si>
  <si>
    <t>405.900</t>
  </si>
  <si>
    <t>Камешковский р-н, Мирный п, Центральная ул, 84</t>
  </si>
  <si>
    <t>448.700</t>
  </si>
  <si>
    <t>Камешковский р-н, Мирный п, Центральная ул, 85</t>
  </si>
  <si>
    <t>Камешковский р-н, Мирный п, Центральная ул, 86</t>
  </si>
  <si>
    <t>Камешковский р-н, Мирный п, Школьная ул, 1</t>
  </si>
  <si>
    <t>Камешковский р-н, Мирный п, Школьная ул, 5</t>
  </si>
  <si>
    <t>Камешковский р-н, Новая Быковка д, 65</t>
  </si>
  <si>
    <t>679.900</t>
  </si>
  <si>
    <t>Камешковский р-н, Новая Печуга д, 62</t>
  </si>
  <si>
    <t>Камешковский р-н, Новая Печуга д, 63</t>
  </si>
  <si>
    <t>Камешковский р-н, Новая Печуга д, 65</t>
  </si>
  <si>
    <t>Камешковский р-н, Новки п, Ильича ул, 3</t>
  </si>
  <si>
    <t>Камешковский р-н, Новки п, Ильича ул, 5</t>
  </si>
  <si>
    <t>Камешковский р-н, Новки п, Ильича ул, 9</t>
  </si>
  <si>
    <t>1702.800</t>
  </si>
  <si>
    <t>521.600</t>
  </si>
  <si>
    <t>Камешковский р-н, Новки п, Чапаева ул, 13</t>
  </si>
  <si>
    <t>Камешковский р-н, Новки п, Чапаева ул, 15</t>
  </si>
  <si>
    <t>493.900</t>
  </si>
  <si>
    <t>454.100</t>
  </si>
  <si>
    <t>Камешковский р-н, Новки п, Чапаева ул, 19</t>
  </si>
  <si>
    <t>985.100</t>
  </si>
  <si>
    <t>1069.500</t>
  </si>
  <si>
    <t>Камешковский р-н, Сергеиха д, Карла Либкнехта ул, 76</t>
  </si>
  <si>
    <t>Камешковский р-н, Сергеиха д, Карла Либкнехта ул, 88</t>
  </si>
  <si>
    <t>100.000</t>
  </si>
  <si>
    <t>Камешковский р-н, Сергеиха д, Фрунзе ул, 107</t>
  </si>
  <si>
    <t>Камешковский р-н, Сергеиха д, Фрунзе ул, 110</t>
  </si>
  <si>
    <t>Камешковский р-н, Сергеиха д, Фрунзе ул, 111</t>
  </si>
  <si>
    <t>Камешковский р-н, Сергеиха д, Фрунзе ул, 112</t>
  </si>
  <si>
    <t>80.000</t>
  </si>
  <si>
    <t>Камешковский р-н, Сергеиха д, Фрунзе ул, 113</t>
  </si>
  <si>
    <t>Камешковский р-н, Сергеиха д, Фрунзе ул, 114</t>
  </si>
  <si>
    <t>Камешковский р-н, Сергеиха д, Фрунзе ул, 115</t>
  </si>
  <si>
    <t>Камешковский р-н, Сергеиха д, Фрунзе ул, 67</t>
  </si>
  <si>
    <t>714.000</t>
  </si>
  <si>
    <t>Камешковский р-н, Сергеиха д, Фрунзе ул, 76</t>
  </si>
  <si>
    <t>Киржач г, 40 лет Октября ул, 10</t>
  </si>
  <si>
    <t>Киржач г, 40 лет Октября ул, 12</t>
  </si>
  <si>
    <t>414.650</t>
  </si>
  <si>
    <t>Киржач г, 40 лет Октября ул, 15</t>
  </si>
  <si>
    <t>693.460</t>
  </si>
  <si>
    <t>Киржач г, 40 лет Октября ул, 26</t>
  </si>
  <si>
    <t>Киржач г, 40 лет Октября ул, 26а</t>
  </si>
  <si>
    <t>1078.180</t>
  </si>
  <si>
    <t>Киржач г, 40 лет Октября ул, 28</t>
  </si>
  <si>
    <t>Киржач г, 40 лет Октября ул, 30</t>
  </si>
  <si>
    <t>460.700</t>
  </si>
  <si>
    <t>Киржач г, 40 лет Октября ул, 32</t>
  </si>
  <si>
    <t>535.350</t>
  </si>
  <si>
    <t>Киржач г, 40 лет Октября ул, 34</t>
  </si>
  <si>
    <t>883.730</t>
  </si>
  <si>
    <t>Киржач г, 40 лет Октября ул, 38</t>
  </si>
  <si>
    <t>Киржач г, 40 лет Октября ул, 40</t>
  </si>
  <si>
    <t>1149.240</t>
  </si>
  <si>
    <t>Киржач г, 40 лет Октября ул, 6</t>
  </si>
  <si>
    <t>416.650</t>
  </si>
  <si>
    <t>Киржач г, 40 лет Октября ул, 7</t>
  </si>
  <si>
    <t>Киржач г, 40 лет Октября ул, 8</t>
  </si>
  <si>
    <t>419.500</t>
  </si>
  <si>
    <t>Киржач г, 50 лет Октября ул, 10</t>
  </si>
  <si>
    <t>226.490</t>
  </si>
  <si>
    <t>Киржач г, 50 лет Октября ул, 7</t>
  </si>
  <si>
    <t>Киржач г, 50 лет Октября ул, 8</t>
  </si>
  <si>
    <t>Киржач г, Б. Московская ул, 1а</t>
  </si>
  <si>
    <t>Киржач г, Б. Московская ул, 2</t>
  </si>
  <si>
    <t>Киржач г, Б. Московская ул, 2а</t>
  </si>
  <si>
    <t>Киржач г, Б. Московская ул, 45а</t>
  </si>
  <si>
    <t>Киржач г, Больничный проезд, 1</t>
  </si>
  <si>
    <t>Киржач г, Больничный проезд, 11</t>
  </si>
  <si>
    <t>Киржач г, Больничный проезд, 3</t>
  </si>
  <si>
    <t>284.800</t>
  </si>
  <si>
    <t>Киржач г, Больничный проезд, 4</t>
  </si>
  <si>
    <t>Киржач г, Больничный проезд, 7</t>
  </si>
  <si>
    <t>253.100</t>
  </si>
  <si>
    <t>773.200</t>
  </si>
  <si>
    <t>Киржач г, Больничный проезд, 9а</t>
  </si>
  <si>
    <t>Киржач г, Владимирская ул, 29</t>
  </si>
  <si>
    <t>517.210</t>
  </si>
  <si>
    <t>Киржач г, Владимирская ул, 33</t>
  </si>
  <si>
    <t>Киржач г, Владимирская ул, 35</t>
  </si>
  <si>
    <t>682.770</t>
  </si>
  <si>
    <t>Киржач г, Вокзальная ул, 26</t>
  </si>
  <si>
    <t>259.800</t>
  </si>
  <si>
    <t>267.900</t>
  </si>
  <si>
    <t>Киржач г, Вокзальная ул, 28</t>
  </si>
  <si>
    <t>Киржач г, Вокзальная ул, 30</t>
  </si>
  <si>
    <t>408.100</t>
  </si>
  <si>
    <t>Киржач г, Гагарина ул, 18</t>
  </si>
  <si>
    <t>Киржач г, Гагарина ул, 24</t>
  </si>
  <si>
    <t>700.810</t>
  </si>
  <si>
    <t>Киржач г, Гагарина ул, 33</t>
  </si>
  <si>
    <t>270.300</t>
  </si>
  <si>
    <t>Киржач г, Гагарина ул, 35</t>
  </si>
  <si>
    <t>Киржач г, Гагарина ул, 48</t>
  </si>
  <si>
    <t>145.000</t>
  </si>
  <si>
    <t>122.800</t>
  </si>
  <si>
    <t>Киржач г, Гайдара ул, 13</t>
  </si>
  <si>
    <t>Киржач г, Гайдара ул, 15</t>
  </si>
  <si>
    <t>Киржач г, Гайдара ул, 30</t>
  </si>
  <si>
    <t>1401.110</t>
  </si>
  <si>
    <t>Киржач г, Гайдара ул, 35</t>
  </si>
  <si>
    <t>Киржач г, Гайдара ул, 37</t>
  </si>
  <si>
    <t>850.900</t>
  </si>
  <si>
    <t>Киржач г, Гайдара ул, 39</t>
  </si>
  <si>
    <t>Киржач г, Гайдара ул, 41</t>
  </si>
  <si>
    <t>741.500</t>
  </si>
  <si>
    <t>Киржач г, Гастелло ул, 1</t>
  </si>
  <si>
    <t>Киржач г, Гастелло ул, 3</t>
  </si>
  <si>
    <t>Киржач г, Гастелло ул, 5</t>
  </si>
  <si>
    <t>296.360</t>
  </si>
  <si>
    <t>Киржач г, Гастелло ул, 7</t>
  </si>
  <si>
    <t>268.300</t>
  </si>
  <si>
    <t>517.100</t>
  </si>
  <si>
    <t>511.230</t>
  </si>
  <si>
    <t>Киржач г, Денисенко ул, 17</t>
  </si>
  <si>
    <t>Киржач г, Денисенко ул, 24</t>
  </si>
  <si>
    <t>290.740</t>
  </si>
  <si>
    <t>Киржач г, Денисенко ул, 26</t>
  </si>
  <si>
    <t>299.380</t>
  </si>
  <si>
    <t>423.800</t>
  </si>
  <si>
    <t>Киржач г, Денисенко ул, 28</t>
  </si>
  <si>
    <t>305.420</t>
  </si>
  <si>
    <t>Киржач г, Денисенко ул, 30</t>
  </si>
  <si>
    <t>Киржач г, Денисенко ул, 32</t>
  </si>
  <si>
    <t>348.200</t>
  </si>
  <si>
    <t>Киржач г, Десантников ул, 13/1</t>
  </si>
  <si>
    <t>996.400</t>
  </si>
  <si>
    <t>Киржач г, Десантников ул, 7</t>
  </si>
  <si>
    <t>Киржач г, Десантников ул, 9</t>
  </si>
  <si>
    <t>1689.600</t>
  </si>
  <si>
    <t>Киржач г, Дзержинского ул, 3</t>
  </si>
  <si>
    <t>3201.300</t>
  </si>
  <si>
    <t>Киржач г, Добровольского ул, 15</t>
  </si>
  <si>
    <t>263.300</t>
  </si>
  <si>
    <t>Киржач г, Добровольского ул, 20</t>
  </si>
  <si>
    <t>1062.800</t>
  </si>
  <si>
    <t>Киржач г, Добровольского ул, 21</t>
  </si>
  <si>
    <t>Киржач г, Заводская ул, 12</t>
  </si>
  <si>
    <t>Киржач г, Заводская ул, 2</t>
  </si>
  <si>
    <t>Киржач г, Заводская ул, 4</t>
  </si>
  <si>
    <t>526.500</t>
  </si>
  <si>
    <t>Киржач г, Заводская ул, 6</t>
  </si>
  <si>
    <t>433.900</t>
  </si>
  <si>
    <t>Киржач г, Заводская ул, 8</t>
  </si>
  <si>
    <t>297.290</t>
  </si>
  <si>
    <t>Киржач г, Космонавтов ул, 80</t>
  </si>
  <si>
    <t>1139.800</t>
  </si>
  <si>
    <t>Киржач г, Космонавтов ул, 82</t>
  </si>
  <si>
    <t>Киржач г, Красноармейская ул, 12</t>
  </si>
  <si>
    <t>Киржач г, Красноармейская ул, 13</t>
  </si>
  <si>
    <t>Киржач г, Красный Октябрь мкр, 1-й Проезд ул, 2</t>
  </si>
  <si>
    <t>Киржач г, Красный Октябрь мкр, 40 лет Победы ул, 2</t>
  </si>
  <si>
    <t>1231.000</t>
  </si>
  <si>
    <t>Киржач г, Красный Октябрь мкр, Калинина ул, 55</t>
  </si>
  <si>
    <t>1173.300</t>
  </si>
  <si>
    <t>Киржач г, Красный Октябрь мкр, Калинина ул, 57</t>
  </si>
  <si>
    <t>542.750</t>
  </si>
  <si>
    <t>Киржач г, Красный Октябрь мкр, Калинина ул, 62</t>
  </si>
  <si>
    <t>1160.800</t>
  </si>
  <si>
    <t>Киржач г, Красный Октябрь мкр, Калинина ул, 64</t>
  </si>
  <si>
    <t>1263.720</t>
  </si>
  <si>
    <t>Киржач г, Красный Октябрь мкр, Калинина ул, 66</t>
  </si>
  <si>
    <t>808.800</t>
  </si>
  <si>
    <t>Киржач г, Красный Октябрь мкр, Калинина ул, 66а</t>
  </si>
  <si>
    <t>Киржач г, Красный Октябрь мкр, Калинина ул, 75</t>
  </si>
  <si>
    <t>Киржач г, Красный Октябрь мкр, Кирова ул, 1б</t>
  </si>
  <si>
    <t>Киржач г, Красный Октябрь мкр, Кирова ул, 1в</t>
  </si>
  <si>
    <t>Киржач г, Красный Октябрь мкр, Комсомольская ул, 54</t>
  </si>
  <si>
    <t>Киржач г, Красный Октябрь мкр, Комсомольская ул, 56</t>
  </si>
  <si>
    <t>Киржач г, Красный Октябрь мкр, Комсомольская ул, 72</t>
  </si>
  <si>
    <t>Киржач г, Красный Октябрь мкр, Метленкова ул, 1</t>
  </si>
  <si>
    <t>758.900</t>
  </si>
  <si>
    <t>1592.000</t>
  </si>
  <si>
    <t>Киржач г, Красный Октябрь мкр, Метленкова ул, 16м</t>
  </si>
  <si>
    <t>Киржач г, Красный Октябрь мкр, Метленкова ул, 1а</t>
  </si>
  <si>
    <t>Киржач г, Красный Октябрь мкр, Метленкова ул, 2</t>
  </si>
  <si>
    <t>1194.800</t>
  </si>
  <si>
    <t>864.300</t>
  </si>
  <si>
    <t>Киржач г, Красный Октябрь мкр, Октябрьская ул, 11</t>
  </si>
  <si>
    <t>1089.100</t>
  </si>
  <si>
    <t>Киржач г, Красный Октябрь мкр, Октябрьская ул, 13</t>
  </si>
  <si>
    <t>Киржач г, Красный Октябрь мкр, Октябрьская ул, 15</t>
  </si>
  <si>
    <t>1088.000</t>
  </si>
  <si>
    <t>Киржач г, Красный Октябрь мкр, Октябрьская ул, 20</t>
  </si>
  <si>
    <t>1254.500</t>
  </si>
  <si>
    <t>Киржач г, Красный Октябрь мкр, Первомайская ул, 14</t>
  </si>
  <si>
    <t>644.500</t>
  </si>
  <si>
    <t>Киржач г, Красный Октябрь мкр, Первомайская ул, 14а</t>
  </si>
  <si>
    <t>682.600</t>
  </si>
  <si>
    <t>469.940</t>
  </si>
  <si>
    <t>Киржач г, Красный Октябрь мкр, Первомайская ул, 22</t>
  </si>
  <si>
    <t>452.680</t>
  </si>
  <si>
    <t>443.450</t>
  </si>
  <si>
    <t>Киржач г, Красный Октябрь мкр, Первомайская ул, 3</t>
  </si>
  <si>
    <t>770.850</t>
  </si>
  <si>
    <t>Киржач г, Красный Октябрь мкр, Полевая ул, 10а</t>
  </si>
  <si>
    <t>819.600</t>
  </si>
  <si>
    <t>Киржач г, Красный Октябрь мкр, Полевая ул, 2</t>
  </si>
  <si>
    <t>Киржач г, Красный Октябрь мкр, Полевая ул, 2а</t>
  </si>
  <si>
    <t>257.810</t>
  </si>
  <si>
    <t>Киржач г, Красный Октябрь мкр, Прибрежная ул, 1 стр. 1</t>
  </si>
  <si>
    <t>Киржач г, Красный Октябрь мкр, Прибрежная ул, 1 стр. 2</t>
  </si>
  <si>
    <t>1210.950</t>
  </si>
  <si>
    <t>Киржач г, Красный Октябрь мкр, Прибрежная ул, 1 стр. 3</t>
  </si>
  <si>
    <t>1230.336</t>
  </si>
  <si>
    <t>Киржач г, Красный Октябрь мкр, Прибрежная ул, 1 стр. 4</t>
  </si>
  <si>
    <t>1194.100</t>
  </si>
  <si>
    <t>Киржач г, Красный Октябрь мкр, Пушкина ул, 10</t>
  </si>
  <si>
    <t>Киржач г, Красный Октябрь мкр, Пушкина ул, 10а</t>
  </si>
  <si>
    <t>Киржач г, Красный Октябрь мкр, Пушкина ул, 11</t>
  </si>
  <si>
    <t>518.750</t>
  </si>
  <si>
    <t>Киржач г, Красный Октябрь мкр, Пушкина ул, 16</t>
  </si>
  <si>
    <t>299.660</t>
  </si>
  <si>
    <t>Киржач г, Красный Октябрь мкр, Пушкина ул, 17</t>
  </si>
  <si>
    <t>324.690</t>
  </si>
  <si>
    <t>402.080</t>
  </si>
  <si>
    <t>Киржач г, Красный Октябрь мкр, Пушкина ул, 20</t>
  </si>
  <si>
    <t>393.150</t>
  </si>
  <si>
    <t>Киржач г, Красный Октябрь мкр, Пушкина ул, 22</t>
  </si>
  <si>
    <t>448.580</t>
  </si>
  <si>
    <t>Киржач г, Красный Октябрь мкр, Пушкина ул, 23</t>
  </si>
  <si>
    <t>503.600</t>
  </si>
  <si>
    <t>384.380</t>
  </si>
  <si>
    <t>Киржач г, Красный Октябрь мкр, Пушкина ул, 24</t>
  </si>
  <si>
    <t>444.210</t>
  </si>
  <si>
    <t>Киржач г, Красный Октябрь мкр, Пушкина ул, 25</t>
  </si>
  <si>
    <t>508.200</t>
  </si>
  <si>
    <t>390.930</t>
  </si>
  <si>
    <t>Киржач г, Красный Октябрь мкр, Пушкина ул, 26</t>
  </si>
  <si>
    <t>1662.840</t>
  </si>
  <si>
    <t>Киржач г, Красный Октябрь мкр, Пушкина ул, 27а</t>
  </si>
  <si>
    <t>Киржач г, Красный Октябрь мкр, Пушкина ул, 28</t>
  </si>
  <si>
    <t>1090.300</t>
  </si>
  <si>
    <t>Киржач г, Красный Октябрь мкр, Пушкина ул, 3</t>
  </si>
  <si>
    <t>819.800</t>
  </si>
  <si>
    <t>Киржач г, Красный Октябрь мкр, Пушкина ул, 30</t>
  </si>
  <si>
    <t>Киржач г, Красный Октябрь мкр, Пушкина ул, 4</t>
  </si>
  <si>
    <t>440.630</t>
  </si>
  <si>
    <t>346.260</t>
  </si>
  <si>
    <t>Киржач г, Красный Октябрь мкр, Пушкина ул, 5</t>
  </si>
  <si>
    <t>Киржач г, Красный Октябрь мкр, Пушкина ул, 8а</t>
  </si>
  <si>
    <t>1144.100</t>
  </si>
  <si>
    <t>Киржач г, Красный Октябрь мкр, Свердлова ул, 12</t>
  </si>
  <si>
    <t>959.400</t>
  </si>
  <si>
    <t>Киржач г, Красный Октябрь мкр, Северная ул, 5</t>
  </si>
  <si>
    <t>384.300</t>
  </si>
  <si>
    <t>Киржач г, Красный Октябрь мкр, Солнечный кв-л, 1</t>
  </si>
  <si>
    <t>Киржач г, Красный Октябрь мкр, Солнечный кв-л, 2</t>
  </si>
  <si>
    <t>808.300</t>
  </si>
  <si>
    <t>Киржач г, Красный Октябрь мкр, Солнечный кв-л, 4</t>
  </si>
  <si>
    <t>Киржач г, Красный Октябрь мкр, Солнечный кв-л, 5</t>
  </si>
  <si>
    <t>810.400</t>
  </si>
  <si>
    <t>Киржач г, Красный Октябрь мкр, Солнечный кв-л, 6</t>
  </si>
  <si>
    <t>601.270</t>
  </si>
  <si>
    <t>388.370</t>
  </si>
  <si>
    <t>Киржач г, Красный Октябрь мкр, Фурманова ул, 20</t>
  </si>
  <si>
    <t>389.610</t>
  </si>
  <si>
    <t>Киржач г, Красный Октябрь мкр, Фурманова ул, 22</t>
  </si>
  <si>
    <t>441.820</t>
  </si>
  <si>
    <t>Киржач г, Красный Октябрь мкр, Фурманова ул, 35</t>
  </si>
  <si>
    <t>467.180</t>
  </si>
  <si>
    <t>Киржач г, Красный Октябрь мкр, Фурманова ул, 4</t>
  </si>
  <si>
    <t>Киржач г, Красный Октябрь мкр, Фурманова ул, 41</t>
  </si>
  <si>
    <t>463.930</t>
  </si>
  <si>
    <t>Киржач г, Красный Октябрь мкр, Фурманова ул, 43</t>
  </si>
  <si>
    <t>657.480</t>
  </si>
  <si>
    <t>Киржач г, Красный Октябрь мкр, Фурманова ул, 45</t>
  </si>
  <si>
    <t>668.300</t>
  </si>
  <si>
    <t>Киржач г, Красный Октябрь мкр, Фурманова ул, 47</t>
  </si>
  <si>
    <t>Киржач г, Красный Октябрь мкр, Фурманова ул, 49</t>
  </si>
  <si>
    <t>Киржач г, Красный Октябрь мкр, Фурманова ул, 51</t>
  </si>
  <si>
    <t>470.850</t>
  </si>
  <si>
    <t>Киржач г, Красный Октябрь мкр, Фурманова ул, 8</t>
  </si>
  <si>
    <t>285.710</t>
  </si>
  <si>
    <t>Киржач г, Красный Октябрь мкр, Южный кв-л, 1</t>
  </si>
  <si>
    <t>1156.500</t>
  </si>
  <si>
    <t>Киржач г, Красный Октябрь мкр, Южный кв-л, 3</t>
  </si>
  <si>
    <t>Киржач г, Красный Октябрь мкр, Южный кв-л, 4</t>
  </si>
  <si>
    <t>1211.600</t>
  </si>
  <si>
    <t>Киржач г, Красный Октябрь мкр, Южный кв-л, 5</t>
  </si>
  <si>
    <t>775.500</t>
  </si>
  <si>
    <t>Киржач г, Красный Октябрь мкр, Южный кв-л, 6</t>
  </si>
  <si>
    <t>1204.700</t>
  </si>
  <si>
    <t>Киржач г, Красный Октябрь мкр, Южный кв-л, 7</t>
  </si>
  <si>
    <t>1236.400</t>
  </si>
  <si>
    <t>1092.700</t>
  </si>
  <si>
    <t>Киржач г, Красный Октябрь мкр, Южный кв-л, 8</t>
  </si>
  <si>
    <t>Киржач г, Красный Октябрь мкр, Южный кв-л, 9</t>
  </si>
  <si>
    <t>Киржач г, Ленинградская ул, 1</t>
  </si>
  <si>
    <t>Киржач г, Ленинградская ул, 100</t>
  </si>
  <si>
    <t>397.900</t>
  </si>
  <si>
    <t>Киржач г, Ленинградская ул, 102</t>
  </si>
  <si>
    <t>419.100</t>
  </si>
  <si>
    <t>615.500</t>
  </si>
  <si>
    <t>Киржач г, Ленинградская ул, 104</t>
  </si>
  <si>
    <t>404.400</t>
  </si>
  <si>
    <t>984.190</t>
  </si>
  <si>
    <t>Киржач г, Ленинградская ул, 54</t>
  </si>
  <si>
    <t>268.450</t>
  </si>
  <si>
    <t>Киржач г, Магистральная ул, 1</t>
  </si>
  <si>
    <t>Киржач г, Магистральная ул, 11</t>
  </si>
  <si>
    <t>Киржач г, Магистральная ул, 18</t>
  </si>
  <si>
    <t>Киржач г, Магистральная ул, 22</t>
  </si>
  <si>
    <t>Киржач г, Магистральная ул, 3</t>
  </si>
  <si>
    <t>Киржач г, Магистральная ул, 30</t>
  </si>
  <si>
    <t>681.100</t>
  </si>
  <si>
    <t>Киржач г, Магистральная ул, 5</t>
  </si>
  <si>
    <t>689.400</t>
  </si>
  <si>
    <t>Киржач г, Магистральная ул, 6</t>
  </si>
  <si>
    <t>Киржач г, Мичурина ул, 33/1</t>
  </si>
  <si>
    <t>Киржач г, Мичурина ул, 33</t>
  </si>
  <si>
    <t>Киржач г, Мичурина ул, 6</t>
  </si>
  <si>
    <t>Киржач г, Молодежная ул, 7</t>
  </si>
  <si>
    <t>Киржач г, Морозовская ул, 10</t>
  </si>
  <si>
    <t>249.830</t>
  </si>
  <si>
    <t>Киржач г, Морозовская ул, 122</t>
  </si>
  <si>
    <t>626.040</t>
  </si>
  <si>
    <t>Киржач г, Морозовская ул, 124</t>
  </si>
  <si>
    <t>493.980</t>
  </si>
  <si>
    <t>747.100</t>
  </si>
  <si>
    <t>Киржач г, Морозовская ул, 22</t>
  </si>
  <si>
    <t>Киржач г, Морозовская ул, 27</t>
  </si>
  <si>
    <t>181.100</t>
  </si>
  <si>
    <t>532.460</t>
  </si>
  <si>
    <t>Киржач г, Морозовская ул, 95</t>
  </si>
  <si>
    <t>Киржач г, Некрасовская ул, 11</t>
  </si>
  <si>
    <t>380.910</t>
  </si>
  <si>
    <t>Киржач г, Некрасовская ул, 24</t>
  </si>
  <si>
    <t>1203.100</t>
  </si>
  <si>
    <t>Киржач г, Островского ул, 20</t>
  </si>
  <si>
    <t>825.760</t>
  </si>
  <si>
    <t>Киржач г, Островского ул, 29Б</t>
  </si>
  <si>
    <t>Киржач г, Островского ул, 7</t>
  </si>
  <si>
    <t>2468.440</t>
  </si>
  <si>
    <t>Киржач г, Павловского ул, 26</t>
  </si>
  <si>
    <t>Киржач г, Павловского ул, 32</t>
  </si>
  <si>
    <t>629.600</t>
  </si>
  <si>
    <t>Киржач г, Павловского ул, 34</t>
  </si>
  <si>
    <t>1007.620</t>
  </si>
  <si>
    <t>Киржач г, Павловского ул, 36</t>
  </si>
  <si>
    <t>Киржач г, Первомайская ул, 20</t>
  </si>
  <si>
    <t>617.500</t>
  </si>
  <si>
    <t>605.800</t>
  </si>
  <si>
    <t>519.700</t>
  </si>
  <si>
    <t>738.100</t>
  </si>
  <si>
    <t>Киржач г, Прибрежный кв-л, 1</t>
  </si>
  <si>
    <t>Киржач г, Прибрежный кв-л, 2</t>
  </si>
  <si>
    <t>Киржач г, Прибрежный кв-л, 3</t>
  </si>
  <si>
    <t>779.300</t>
  </si>
  <si>
    <t>Киржач г, Прибрежный кв-л, 4</t>
  </si>
  <si>
    <t>1698.600</t>
  </si>
  <si>
    <t>Киржач г, Прибрежный кв-л, 5</t>
  </si>
  <si>
    <t>769.200</t>
  </si>
  <si>
    <t>Киржач г, Прибрежный кв-л, 7</t>
  </si>
  <si>
    <t>Киржач г, Прибрежный кв-л, 7а</t>
  </si>
  <si>
    <t>Киржач г, Прибрежный кв-л, 9</t>
  </si>
  <si>
    <t>Киржач г, Привокзальная ул, 1</t>
  </si>
  <si>
    <t>Киржач г, Привокзальная ул, 10</t>
  </si>
  <si>
    <t>Киржач г, Привокзальная ул, 11</t>
  </si>
  <si>
    <t>440.440</t>
  </si>
  <si>
    <t>Киржач г, Привокзальная ул, 1а</t>
  </si>
  <si>
    <t>Киржач г, Привокзальная ул, 3</t>
  </si>
  <si>
    <t>419.200</t>
  </si>
  <si>
    <t>Киржач г, Приозерная ул, 1а</t>
  </si>
  <si>
    <t>Киржач г, Приозерная ул, 1б</t>
  </si>
  <si>
    <t>515.200</t>
  </si>
  <si>
    <t>5120.000</t>
  </si>
  <si>
    <t>Киржач г, Приозерная ул, 2а</t>
  </si>
  <si>
    <t>Киржач г, Пугачева ул, 14</t>
  </si>
  <si>
    <t>Киржач г, Пугачева ул, 2</t>
  </si>
  <si>
    <t>1326.700</t>
  </si>
  <si>
    <t>12039.670</t>
  </si>
  <si>
    <t>Киржач г, Расковой М. ул, 17</t>
  </si>
  <si>
    <t>Киржач г, Расковой М. ул, 18</t>
  </si>
  <si>
    <t>Киржач г, Расковой М. ул, 19</t>
  </si>
  <si>
    <t>Киржач г, Расковой М. ул, 21</t>
  </si>
  <si>
    <t>Киржач г, Расковой М. ул, 9</t>
  </si>
  <si>
    <t>900.100</t>
  </si>
  <si>
    <t>Киржач г, Садовая ул, 10</t>
  </si>
  <si>
    <t>393.460</t>
  </si>
  <si>
    <t>Киржач г, Садовая ул, 12</t>
  </si>
  <si>
    <t>396.490</t>
  </si>
  <si>
    <t>Киржач г, Садовая ул, 14</t>
  </si>
  <si>
    <t>Киржач г, Садовая ул, 8</t>
  </si>
  <si>
    <t>396.060</t>
  </si>
  <si>
    <t>Киржач г, Свобода ул, 113</t>
  </si>
  <si>
    <t>832.900</t>
  </si>
  <si>
    <t>Киржач г, Свобода ул, 115</t>
  </si>
  <si>
    <t>745.100</t>
  </si>
  <si>
    <t>Киржач г, Свобода ул, 120</t>
  </si>
  <si>
    <t>Киржач г, Свобода ул, 14</t>
  </si>
  <si>
    <t>Киржач г, Свобода ул, 16</t>
  </si>
  <si>
    <t>294.500</t>
  </si>
  <si>
    <t>Киржач г, Свобода ул, 18</t>
  </si>
  <si>
    <t>1575.200</t>
  </si>
  <si>
    <t>Киржач г, Свобода ул, 5</t>
  </si>
  <si>
    <t>Киржач г, Серегина ул, 11</t>
  </si>
  <si>
    <t>Киржач г, Советская ул, 11</t>
  </si>
  <si>
    <t>Киржач г, Советская ул, 1г</t>
  </si>
  <si>
    <t>806.650</t>
  </si>
  <si>
    <t>Киржач г, Совхозная ул, 1</t>
  </si>
  <si>
    <t>Киржач г, Совхозная ул, 2</t>
  </si>
  <si>
    <t>510.700</t>
  </si>
  <si>
    <t>Киржач г, Совхозная ул, 4</t>
  </si>
  <si>
    <t>601.800</t>
  </si>
  <si>
    <t>603.300</t>
  </si>
  <si>
    <t>Киржач г, Текстильщиков ул, 12</t>
  </si>
  <si>
    <t>541.900</t>
  </si>
  <si>
    <t>Киржач г, Текстильщиков ул, 14</t>
  </si>
  <si>
    <t>Киржач г, Текстильщиков ул, 16</t>
  </si>
  <si>
    <t>Киржач г, Текстильщиков ул, 5</t>
  </si>
  <si>
    <t>Киржач г, Текстильщиков ул, 9</t>
  </si>
  <si>
    <t>Киржач г, Томаровича ул, 1</t>
  </si>
  <si>
    <t>Киржач г, Томаровича ул, 3</t>
  </si>
  <si>
    <t>Киржач г, Томаровича ул, 5</t>
  </si>
  <si>
    <t>762.600</t>
  </si>
  <si>
    <t>1012.800</t>
  </si>
  <si>
    <t>Киржач г, Томаровича ул, 9</t>
  </si>
  <si>
    <t>Киржач г, Фурманова ул, 12</t>
  </si>
  <si>
    <t>Киржач г, Чайкиной ул, 4</t>
  </si>
  <si>
    <t>531.500</t>
  </si>
  <si>
    <t>Киржач г, Чайкиной ул, 4а</t>
  </si>
  <si>
    <t>595.800</t>
  </si>
  <si>
    <t>Киржач г, Чайкиной ул, 6</t>
  </si>
  <si>
    <t>Киржач г, Чехова ул, 1</t>
  </si>
  <si>
    <t>Киржач г, Чехова ул, 12</t>
  </si>
  <si>
    <t>Киржач г, Чехова ул, 2</t>
  </si>
  <si>
    <t>1207.900</t>
  </si>
  <si>
    <t>Киржач г, Чехова ул, 4</t>
  </si>
  <si>
    <t>1209.400</t>
  </si>
  <si>
    <t>Киржач г, Чехова ул, 5</t>
  </si>
  <si>
    <t>Киржач г, Шелковиков ул, 11</t>
  </si>
  <si>
    <t>Киржач г, Шелковиков ул, 13</t>
  </si>
  <si>
    <t>Киржач г, Шелковиков ул, 14</t>
  </si>
  <si>
    <t>859.900</t>
  </si>
  <si>
    <t>Киржач г, Шелковиков ул, 4/1 стр. 1</t>
  </si>
  <si>
    <t>262.580</t>
  </si>
  <si>
    <t>Киржач г, Шелковиков ул, 4/1</t>
  </si>
  <si>
    <t>1666.200</t>
  </si>
  <si>
    <t>Киржач г, Шелковиков ул, 4/3</t>
  </si>
  <si>
    <t>Киржачский р-н, Аленино д, Центральная ул, 56</t>
  </si>
  <si>
    <t>442.650</t>
  </si>
  <si>
    <t>Киржачский р-н, Аленино д, Центральная ул, 58</t>
  </si>
  <si>
    <t>Киржачский р-н, Аленино д, Центральная ул, 69</t>
  </si>
  <si>
    <t>Киржачский р-н, Аленино д, Центральная ул, 71</t>
  </si>
  <si>
    <t>Киржачский р-н, Аленино д, Центральная ул, 73</t>
  </si>
  <si>
    <t>Киржачский р-н, Афанасово д, Полевая ул, 1</t>
  </si>
  <si>
    <t>Киржачский р-н, Афанасово д, Полевая ул, 2</t>
  </si>
  <si>
    <t>Киржачский р-н, Афанасово д, Полевая ул, 3</t>
  </si>
  <si>
    <t>Киржачский р-н, Афанасово д, Полевая ул, 4</t>
  </si>
  <si>
    <t>Киржачский р-н, Барсово п, 29</t>
  </si>
  <si>
    <t>Киржачский р-н, Барсово п, 30</t>
  </si>
  <si>
    <t>Киржачский р-н, Барсово п, 31</t>
  </si>
  <si>
    <t>Киржачский р-н, Барсово п, 32</t>
  </si>
  <si>
    <t>Киржачский р-н, Барсово п, 33</t>
  </si>
  <si>
    <t>Киржачский р-н, Барсово п, 73</t>
  </si>
  <si>
    <t>Киржачский р-н, Барсово п, 74</t>
  </si>
  <si>
    <t>Киржачский р-н, Барсово п, 75</t>
  </si>
  <si>
    <t>Киржачский р-н, Барсово п, 76</t>
  </si>
  <si>
    <t>Киржачский р-н, Барсово п, 77</t>
  </si>
  <si>
    <t>Киржачский р-н, Барсово п, 78</t>
  </si>
  <si>
    <t>Киржачский р-н, Барсово п, 79</t>
  </si>
  <si>
    <t>Киржачский р-н, Барсово п, 80</t>
  </si>
  <si>
    <t>Киржачский р-н, Барсово п, 81</t>
  </si>
  <si>
    <t>Киржачский р-н, Барсово п, 82</t>
  </si>
  <si>
    <t>Киржачский р-н, Горка п, Больничная ул, 13</t>
  </si>
  <si>
    <t>Киржачский р-н, Горка п, Больничная ул, 17</t>
  </si>
  <si>
    <t>Киржачский р-н, Горка п, Больничная ул, 18</t>
  </si>
  <si>
    <t>Киржачский р-н, Горка п, Больничная ул, 19</t>
  </si>
  <si>
    <t>569.800</t>
  </si>
  <si>
    <t>Киржачский р-н, Горка п, Больничная ул, 20</t>
  </si>
  <si>
    <t>440.300</t>
  </si>
  <si>
    <t>Киржачский р-н, Горка п, Больничная ул, 5</t>
  </si>
  <si>
    <t>Киржачский р-н, Горка п, Больничная ул, 7</t>
  </si>
  <si>
    <t>686.520</t>
  </si>
  <si>
    <t>Киржачский р-н, Горка п, Больничная ул, 9</t>
  </si>
  <si>
    <t>Киржачский р-н, Горка п, Свобода ул, 22</t>
  </si>
  <si>
    <t>317.060</t>
  </si>
  <si>
    <t>634.120</t>
  </si>
  <si>
    <t>Киржачский р-н, Горка п, Шелковиков ул, 1</t>
  </si>
  <si>
    <t>279.750</t>
  </si>
  <si>
    <t>Киржачский р-н, Горка п, Шелковиков ул, 2</t>
  </si>
  <si>
    <t>279.150</t>
  </si>
  <si>
    <t>334.150</t>
  </si>
  <si>
    <t>Киржачский р-н, Горка п, Шелковиков ул, 4</t>
  </si>
  <si>
    <t>Киржачский р-н, Горка п, Шелковиков ул, 7</t>
  </si>
  <si>
    <t>565.800</t>
  </si>
  <si>
    <t>Киржачский р-н, Дубки тер, 134</t>
  </si>
  <si>
    <t>Киржачский р-н, Дубки тер, 135</t>
  </si>
  <si>
    <t>563.800</t>
  </si>
  <si>
    <t>Киржачский р-н, Дубки тер, 27</t>
  </si>
  <si>
    <t>Киржачский р-н, Дубки тер, 29</t>
  </si>
  <si>
    <t>Киржачский р-н, Ельцы д, Молодежная ул, 1</t>
  </si>
  <si>
    <t>Киржачский р-н, Ельцы д, Молодежная ул, 2</t>
  </si>
  <si>
    <t>185.500</t>
  </si>
  <si>
    <t>Киржачский р-н, Ельцы д, Молодежная ул, 3</t>
  </si>
  <si>
    <t>Киржачский р-н, Ельцы д, Молодежная ул, 4</t>
  </si>
  <si>
    <t>691.300</t>
  </si>
  <si>
    <t>Киржачский р-н, Ефремово д, Восточная ул, 2</t>
  </si>
  <si>
    <t>Киржачский р-н, Ефремово д, Восточная ул, 3</t>
  </si>
  <si>
    <t>Киржачский р-н, Ефремово д, Восточная ул, 4</t>
  </si>
  <si>
    <t>Киржачский р-н, Ефремово д, Восточная ул, 6</t>
  </si>
  <si>
    <t>Киржачский р-н, Желдыбино п, 27</t>
  </si>
  <si>
    <t>Киржачский р-н, Кашино д, Кашино п. тер, 131</t>
  </si>
  <si>
    <t>312.260</t>
  </si>
  <si>
    <t>Киржачский р-н, Кашино д, Кашино п. тер, 136</t>
  </si>
  <si>
    <t>Киржачский р-н, Кашино д, Кашино п. тер, 137</t>
  </si>
  <si>
    <t>295.720</t>
  </si>
  <si>
    <t>Киржачский р-н, Кашино д, Кашино п. тер, 138</t>
  </si>
  <si>
    <t>Киржачский р-н, Кашино д, Кашино п. тер, 27</t>
  </si>
  <si>
    <t>Киржачский р-н, Кашино д, Кашино п. тер, 29</t>
  </si>
  <si>
    <t>Киржачский р-н, Кипрево д, Новая ул, 1</t>
  </si>
  <si>
    <t>Киржачский р-н, Кипрево д, Новая ул, 3</t>
  </si>
  <si>
    <t>Киржачский р-н, Новоселово д, Гагарина ул, 1</t>
  </si>
  <si>
    <t>Киржачский р-н, Новоселово д, Гагарина ул, 2</t>
  </si>
  <si>
    <t>Киржачский р-н, Новоселово д, Гагарина ул, 3</t>
  </si>
  <si>
    <t>653.500</t>
  </si>
  <si>
    <t>864.400</t>
  </si>
  <si>
    <t>Киржачский р-н, Новоселово д, Гагарина ул, 4</t>
  </si>
  <si>
    <t>Киржачский р-н, Новоселово д, Ленинская ул, 2</t>
  </si>
  <si>
    <t>Киржачский р-н, Новоселово д, Ленинская ул, 4</t>
  </si>
  <si>
    <t>Киржачский р-н, Новоселово д, Ленинская ул, 6</t>
  </si>
  <si>
    <t>Киржачский р-н, Новоселово д, Ленинская ул, 7</t>
  </si>
  <si>
    <t>226.400</t>
  </si>
  <si>
    <t>Киржачский р-н, Першино п, 60 лет Октября ул, 5</t>
  </si>
  <si>
    <t>Киржачский р-н, Першино п, 60 лет Октября ул, 7</t>
  </si>
  <si>
    <t>633.510</t>
  </si>
  <si>
    <t>Киржачский р-н, Першино п, Комсомольская ул, 4</t>
  </si>
  <si>
    <t>Киржачский р-н, Першино п, Пионерская ул, 2</t>
  </si>
  <si>
    <t>Киржачский р-н, Першино п, Проезд октябрят ул, 2</t>
  </si>
  <si>
    <t>Киржачский р-н, Першино п, Проезд октябрят ул, 4</t>
  </si>
  <si>
    <t>491.240</t>
  </si>
  <si>
    <t>Киржачский р-н, Першино п, Проезд октябрят ул, 6</t>
  </si>
  <si>
    <t>498.540</t>
  </si>
  <si>
    <t>Киржачский р-н, Першино п, Южный мкр, 1</t>
  </si>
  <si>
    <t>882.000</t>
  </si>
  <si>
    <t>Киржачский р-н, Першино п, Южный мкр, 1а</t>
  </si>
  <si>
    <t>1016.170</t>
  </si>
  <si>
    <t>Киржачский р-н, Першино п, Южный мкр, 2</t>
  </si>
  <si>
    <t>Киржачский р-н, Першино п, Южный мкр, 3</t>
  </si>
  <si>
    <t>Киржачский р-н, Першино п, Южный мкр, 4</t>
  </si>
  <si>
    <t>Киржачский р-н, Першино п, Южный мкр, 5</t>
  </si>
  <si>
    <t>Киржачский р-н, Першино п, Южный мкр, 6</t>
  </si>
  <si>
    <t>802.820</t>
  </si>
  <si>
    <t>Киржачский р-н, Першино п, Южный мкр, 7</t>
  </si>
  <si>
    <t>Киржачский р-н, Участок Мележи нп, 1</t>
  </si>
  <si>
    <t>Киржачский р-н, Участок Мележи нп, 2</t>
  </si>
  <si>
    <t>Киржачский р-н, Участок Мележи нп, ДРП-1 тер, 4</t>
  </si>
  <si>
    <t>Киржачский р-н, Федоровское д, Колхозная ул, 18</t>
  </si>
  <si>
    <t>289.700</t>
  </si>
  <si>
    <t>Киржачский р-н, Федоровское д, Советская ул, 17</t>
  </si>
  <si>
    <t>574.560</t>
  </si>
  <si>
    <t>Киржачский р-н, Федоровское д, Советская ул, 19</t>
  </si>
  <si>
    <t>689.830</t>
  </si>
  <si>
    <t>Киржачский р-н, Федоровское д, Советская ул, 2</t>
  </si>
  <si>
    <t>706.960</t>
  </si>
  <si>
    <t>706.900</t>
  </si>
  <si>
    <t>Киржачский р-н, Филипповское с, Электрик проезд, 1</t>
  </si>
  <si>
    <t>Ковров г, 18 Марта ул, 6</t>
  </si>
  <si>
    <t>Ковров г, 19 Партсъезда ул, 10</t>
  </si>
  <si>
    <t>Ковров г, 19 Партсъезда ул, 3</t>
  </si>
  <si>
    <t>495.950</t>
  </si>
  <si>
    <t>Ковров г, 19 Партсъезда ул, 4</t>
  </si>
  <si>
    <t>Ковров г, 19 Партсъезда ул, 6</t>
  </si>
  <si>
    <t>Ковров г, 19 Партсъезда ул, 7</t>
  </si>
  <si>
    <t>Ковров г, 3 Интернационала ул, 30а</t>
  </si>
  <si>
    <t>Ковров г, 3 Интернационала ул, 31</t>
  </si>
  <si>
    <t>2310.300</t>
  </si>
  <si>
    <t>Ковров г, 3 Интернационала ул, 32</t>
  </si>
  <si>
    <t>384.800</t>
  </si>
  <si>
    <t>392.500</t>
  </si>
  <si>
    <t>Ковров г, 3 Интернационала ул, 34</t>
  </si>
  <si>
    <t>Ковров г, 3 Интернационала ул, 36</t>
  </si>
  <si>
    <t>Ковров г, 5 Декабря ул, 22/1</t>
  </si>
  <si>
    <t>Ковров г, 5 Декабря ул, 22/2</t>
  </si>
  <si>
    <t>1055.600</t>
  </si>
  <si>
    <t>Ковров г, 5 Декабря ул, 22</t>
  </si>
  <si>
    <t>Ковров г, 9 Мая ул, 10</t>
  </si>
  <si>
    <t>Ковров г, Абельмана ул, 105</t>
  </si>
  <si>
    <t>957.500</t>
  </si>
  <si>
    <t>Ковров г, Абельмана ул, 124</t>
  </si>
  <si>
    <t>Ковров г, Абельмана ул, 128</t>
  </si>
  <si>
    <t>967.940</t>
  </si>
  <si>
    <t>Ковров г, Абельмана ул, 130</t>
  </si>
  <si>
    <t>Ковров г, Абельмана ул, 132</t>
  </si>
  <si>
    <t>Ковров г, Абельмана ул, 135</t>
  </si>
  <si>
    <t>1494.800</t>
  </si>
  <si>
    <t>Ковров г, Абельмана ул, 139/1</t>
  </si>
  <si>
    <t>1417.200</t>
  </si>
  <si>
    <t>Ковров г, Абельмана ул, 18/26</t>
  </si>
  <si>
    <t>Ковров г, Абельмана ул, 18</t>
  </si>
  <si>
    <t>Ковров г, Абельмана ул, 19</t>
  </si>
  <si>
    <t>1338.000</t>
  </si>
  <si>
    <t>Ковров г, Абельмана ул, 22</t>
  </si>
  <si>
    <t>378.190</t>
  </si>
  <si>
    <t>Ковров г, Абельмана ул, 27</t>
  </si>
  <si>
    <t>685.700</t>
  </si>
  <si>
    <t>Ковров г, Абельмана ул, 37</t>
  </si>
  <si>
    <t>483.800</t>
  </si>
  <si>
    <t>Ковров г, Абельмана ул, 38</t>
  </si>
  <si>
    <t>Ковров г, Абельмана ул, 4</t>
  </si>
  <si>
    <t>Ковров г, Абельмана ул, 42</t>
  </si>
  <si>
    <t>286.100</t>
  </si>
  <si>
    <t>Ковров г, Абельмана ул, 42а</t>
  </si>
  <si>
    <t>Ковров г, Абельмана ул, 49</t>
  </si>
  <si>
    <t>Ковров г, Абельмана ул, 4а</t>
  </si>
  <si>
    <t>1719.980</t>
  </si>
  <si>
    <t>Ковров г, Абельмана ул, 60</t>
  </si>
  <si>
    <t>502.400</t>
  </si>
  <si>
    <t>Ковров г, Абельмана ул, 74</t>
  </si>
  <si>
    <t>Ковров г, Абельмана ул, 82</t>
  </si>
  <si>
    <t>Ковров г, Абельмана ул, 88</t>
  </si>
  <si>
    <t>Ковров г, Бабушкина ул, 1</t>
  </si>
  <si>
    <t>Ковров г, Бабушкина ул, 10</t>
  </si>
  <si>
    <t>Ковров г, Бабушкина ул, 11</t>
  </si>
  <si>
    <t>Ковров г, Бабушкина ул, 2</t>
  </si>
  <si>
    <t>Ковров г, Бабушкина ул, 3</t>
  </si>
  <si>
    <t>Ковров г, Бабушкина ул, 4</t>
  </si>
  <si>
    <t>Ковров г, Бабушкина ул, 6</t>
  </si>
  <si>
    <t>Ковров г, Барсукова ул, 17</t>
  </si>
  <si>
    <t>Ковров г, Белинского ул, 1/1</t>
  </si>
  <si>
    <t>Ковров г, Белинского ул, 1/2</t>
  </si>
  <si>
    <t>451.300</t>
  </si>
  <si>
    <t>Ковров г, Белинского ул, 1/3</t>
  </si>
  <si>
    <t>446.550</t>
  </si>
  <si>
    <t>Ковров г, Белинского ул, 10</t>
  </si>
  <si>
    <t>Ковров г, Белинского ул, 11а</t>
  </si>
  <si>
    <t>Ковров г, Белинского ул, 11б</t>
  </si>
  <si>
    <t>1429.000</t>
  </si>
  <si>
    <t>Ковров г, Белинского ул, 14</t>
  </si>
  <si>
    <t>685.600</t>
  </si>
  <si>
    <t>Ковров г, Белинского ул, 16</t>
  </si>
  <si>
    <t>Ковров г, Белинского ул, 18</t>
  </si>
  <si>
    <t>Ковров г, Белинского ул, 3</t>
  </si>
  <si>
    <t>Ковров г, Белинского ул, 4</t>
  </si>
  <si>
    <t>Ковров г, Белинского ул, 6</t>
  </si>
  <si>
    <t>Ковров г, Белинского ул, 7</t>
  </si>
  <si>
    <t>1698.450</t>
  </si>
  <si>
    <t>Ковров г, Белинского ул, 7а</t>
  </si>
  <si>
    <t>453.600</t>
  </si>
  <si>
    <t>Ковров г, Белинского ул, 9а</t>
  </si>
  <si>
    <t>752.500</t>
  </si>
  <si>
    <t>Ковров г, Березовая ул, 81</t>
  </si>
  <si>
    <t>Ковров г, Блинова ул, 76/1</t>
  </si>
  <si>
    <t>Ковров г, Блинова ул, 76</t>
  </si>
  <si>
    <t>1314.500</t>
  </si>
  <si>
    <t>Ковров г, Брюсова проезд, 2</t>
  </si>
  <si>
    <t>438.400</t>
  </si>
  <si>
    <t>Ковров г, Брюсова проезд, 3</t>
  </si>
  <si>
    <t>Ковров г, Брюсова проезд, 6</t>
  </si>
  <si>
    <t>Ковров г, Брюсова ул, 19</t>
  </si>
  <si>
    <t>Ковров г, Брюсова ул, 23</t>
  </si>
  <si>
    <t>518.600</t>
  </si>
  <si>
    <t>Ковров г, Брюсова ул, 25</t>
  </si>
  <si>
    <t>Ковров г, Брюсова ул, 27</t>
  </si>
  <si>
    <t>Ковров г, Брюсова ул, 50</t>
  </si>
  <si>
    <t>1404.000</t>
  </si>
  <si>
    <t>Ковров г, Брюсова ул, 52/1</t>
  </si>
  <si>
    <t>Ковров г, Брюсова ул, 52</t>
  </si>
  <si>
    <t>611.400</t>
  </si>
  <si>
    <t>Ковров г, Брюсова ул, 54</t>
  </si>
  <si>
    <t>1671.000</t>
  </si>
  <si>
    <t>Ковров г, Брюсова ул, 56</t>
  </si>
  <si>
    <t>Ковров г, Брюсова ул, 58</t>
  </si>
  <si>
    <t>Ковров г, Бутовая ул, 60</t>
  </si>
  <si>
    <t>Ковров г, Васильева ул, 14а</t>
  </si>
  <si>
    <t>515.100</t>
  </si>
  <si>
    <t>Ковров г, Ватутина ул, 2а</t>
  </si>
  <si>
    <t>1267.500</t>
  </si>
  <si>
    <t>Ковров г, Ватутина ул, 2б</t>
  </si>
  <si>
    <t>474.800</t>
  </si>
  <si>
    <t>Ковров г, Ватутина ул, 2в</t>
  </si>
  <si>
    <t>Ковров г, Ватутина ул, 47</t>
  </si>
  <si>
    <t>Ковров г, Ватутина ул, 49</t>
  </si>
  <si>
    <t>1187.000</t>
  </si>
  <si>
    <t>Ковров г, Ватутина ул, 51</t>
  </si>
  <si>
    <t>943.200</t>
  </si>
  <si>
    <t>Ковров г, Ватутина ул, 53</t>
  </si>
  <si>
    <t>Ковров г, Ватутина ул, 55</t>
  </si>
  <si>
    <t>886.700</t>
  </si>
  <si>
    <t>Ковров г, Ватутина ул, 86</t>
  </si>
  <si>
    <t>Ковров г, Ватутина ул, 88</t>
  </si>
  <si>
    <t>Ковров г, Вишневая ул, 3</t>
  </si>
  <si>
    <t>1357.000</t>
  </si>
  <si>
    <t>Ковров г, Владимирская ул, 53а</t>
  </si>
  <si>
    <t>1104.100</t>
  </si>
  <si>
    <t>Ковров г, Волго-Донская ул, 10/1</t>
  </si>
  <si>
    <t>1060.300</t>
  </si>
  <si>
    <t>Ковров г, Волго-Донская ул, 11</t>
  </si>
  <si>
    <t>Ковров г, Волго-Донская ул, 11А</t>
  </si>
  <si>
    <t>Ковров г, Волго-Донская ул, 11В</t>
  </si>
  <si>
    <t>Ковров г, Волго-Донская ул, 13</t>
  </si>
  <si>
    <t>Ковров г, Волго-Донская ул, 14/2</t>
  </si>
  <si>
    <t>Ковров г, Волго-Донская ул, 15</t>
  </si>
  <si>
    <t>Ковров г, Волго-Донская ул, 17</t>
  </si>
  <si>
    <t>437.400</t>
  </si>
  <si>
    <t>Ковров г, Волго-Донская ул, 18</t>
  </si>
  <si>
    <t>Ковров г, Волго-Донская ул, 20</t>
  </si>
  <si>
    <t>Ковров г, Волго-Донская ул, 21</t>
  </si>
  <si>
    <t>1248.700</t>
  </si>
  <si>
    <t>Ковров г, Волго-Донская ул, 22</t>
  </si>
  <si>
    <t>Ковров г, Волго-Донская ул, 24</t>
  </si>
  <si>
    <t>Ковров г, Волго-Донская ул, 25</t>
  </si>
  <si>
    <t>Ковров г, Волго-Донская ул, 26</t>
  </si>
  <si>
    <t>Ковров г, Волго-Донская ул, 27</t>
  </si>
  <si>
    <t>Ковров г, Волго-Донская ул, 3</t>
  </si>
  <si>
    <t>Ковров г, Волго-Донская ул, 31</t>
  </si>
  <si>
    <t>Ковров г, Волго-Донская ул, 3а</t>
  </si>
  <si>
    <t>518.700</t>
  </si>
  <si>
    <t>Ковров г, Волго-Донская ул, 44</t>
  </si>
  <si>
    <t>Ковров г, Волго-Донская ул, 4а</t>
  </si>
  <si>
    <t>Ковров г, Волго-Донская ул, 5</t>
  </si>
  <si>
    <t>Ковров г, Волго-Донская ул, 6</t>
  </si>
  <si>
    <t>374.200</t>
  </si>
  <si>
    <t>Ковров г, Волго-Донская ул, 7</t>
  </si>
  <si>
    <t>438.100</t>
  </si>
  <si>
    <t>Ковров г, Волго-Донская ул, 7а</t>
  </si>
  <si>
    <t>1252.540</t>
  </si>
  <si>
    <t>Ковров г, Волго-Донская ул, 7б</t>
  </si>
  <si>
    <t>Ковров г, Волго-Донская ул, 7в</t>
  </si>
  <si>
    <t>1222.000</t>
  </si>
  <si>
    <t>Ковров г, Волго-Донская ул, 8/2</t>
  </si>
  <si>
    <t>Ковров г, Волго-Донская ул, 9</t>
  </si>
  <si>
    <t>106.700</t>
  </si>
  <si>
    <t>Ковров г, Восточная ул, 50</t>
  </si>
  <si>
    <t>820.030</t>
  </si>
  <si>
    <t>Ковров г, Восточная ул, 52 корп. 4</t>
  </si>
  <si>
    <t>1961.000</t>
  </si>
  <si>
    <t>Ковров г, Восточная ул, 52/1</t>
  </si>
  <si>
    <t>923.800</t>
  </si>
  <si>
    <t>Ковров г, Восточная ул, 52/2</t>
  </si>
  <si>
    <t>Ковров г, Восточная ул, 52/3</t>
  </si>
  <si>
    <t>Ковров г, Восточная ул, 52/6</t>
  </si>
  <si>
    <t>1267.800</t>
  </si>
  <si>
    <t>Ковров г, Восточная ул, 52/7</t>
  </si>
  <si>
    <t>Ковров г, Восточная ул, 52/9</t>
  </si>
  <si>
    <t>Ковров г, Восточная ул, 54</t>
  </si>
  <si>
    <t>1747.500</t>
  </si>
  <si>
    <t>Ковров г, Восточный проезд, 14/2</t>
  </si>
  <si>
    <t>Ковров г, Восточный проезд, 14/4</t>
  </si>
  <si>
    <t>1287.400</t>
  </si>
  <si>
    <t>Ковров г, Восточный проезд, 16/1</t>
  </si>
  <si>
    <t>Ковров г, Гагарина ул, 10а</t>
  </si>
  <si>
    <t>Ковров г, Гастелло ул, 14</t>
  </si>
  <si>
    <t>442.500</t>
  </si>
  <si>
    <t>Ковров г, Гастелло ул, 16</t>
  </si>
  <si>
    <t>Ковров г, Гастелло ул, 5</t>
  </si>
  <si>
    <t>391.800</t>
  </si>
  <si>
    <t>217.200</t>
  </si>
  <si>
    <t>Ковров г, Гастелло ул, 9</t>
  </si>
  <si>
    <t>Ковров г, Генералова ул, 1</t>
  </si>
  <si>
    <t>Ковров г, Генералова ул, 12</t>
  </si>
  <si>
    <t>902.900</t>
  </si>
  <si>
    <t>Ковров г, Генералова ул, 5а</t>
  </si>
  <si>
    <t>Ковров г, Грибоедова ул, 117</t>
  </si>
  <si>
    <t>202.800</t>
  </si>
  <si>
    <t>Ковров г, Грибоедова ул, 119а</t>
  </si>
  <si>
    <t>268.400</t>
  </si>
  <si>
    <t>823.500</t>
  </si>
  <si>
    <t>Ковров г, Грибоедова ул, 125</t>
  </si>
  <si>
    <t>1730.300</t>
  </si>
  <si>
    <t>Ковров г, Грибоедова ул, 125а</t>
  </si>
  <si>
    <t>1625.000</t>
  </si>
  <si>
    <t>1249.400</t>
  </si>
  <si>
    <t>Ковров г, Грибоедова ул, 13/1</t>
  </si>
  <si>
    <t>Ковров г, Грибоедова ул, 13/2</t>
  </si>
  <si>
    <t>618.900</t>
  </si>
  <si>
    <t>Ковров г, Грибоедова ул, 13/3</t>
  </si>
  <si>
    <t>611.800</t>
  </si>
  <si>
    <t>Ковров г, Грибоедова ул, 13</t>
  </si>
  <si>
    <t>3410.000</t>
  </si>
  <si>
    <t>Ковров г, Грибоедова ул, 28</t>
  </si>
  <si>
    <t>6370.000</t>
  </si>
  <si>
    <t>Ковров г, Грибоедова ул, 30</t>
  </si>
  <si>
    <t>Ковров г, Грибоедова ул, 32</t>
  </si>
  <si>
    <t>1540.900</t>
  </si>
  <si>
    <t>Ковров г, Грибоедова ул, 42</t>
  </si>
  <si>
    <t>428.400</t>
  </si>
  <si>
    <t>Ковров г, Грибоедова ул, 46</t>
  </si>
  <si>
    <t>263.500</t>
  </si>
  <si>
    <t>Ковров г, Грибоедова ул, 48</t>
  </si>
  <si>
    <t>268.700</t>
  </si>
  <si>
    <t>5224.000</t>
  </si>
  <si>
    <t>Ковров г, Грибоедова ул, 5/1</t>
  </si>
  <si>
    <t>Ковров г, Грибоедова ул, 50</t>
  </si>
  <si>
    <t>Ковров г, Грибоедова ул, 52</t>
  </si>
  <si>
    <t>Ковров г, Грибоедова ул, 54</t>
  </si>
  <si>
    <t>Ковров г, Грибоедова ул, 56</t>
  </si>
  <si>
    <t>410.700</t>
  </si>
  <si>
    <t>Ковров г, Грибоедова ул, 58</t>
  </si>
  <si>
    <t>Ковров г, Грибоедова ул, 60</t>
  </si>
  <si>
    <t>Ковров г, Грибоедова ул, 62</t>
  </si>
  <si>
    <t>Ковров г, Грибоедова ул, 64</t>
  </si>
  <si>
    <t>Ковров г, Грибоедова ул, 68</t>
  </si>
  <si>
    <t>Ковров г, Грибоедова ул, 7 корп. 2</t>
  </si>
  <si>
    <t>Ковров г, Грибоедова ул, 7/1</t>
  </si>
  <si>
    <t>Ковров г, Грибоедова ул, 7/3</t>
  </si>
  <si>
    <t>2144.540</t>
  </si>
  <si>
    <t>Ковров г, Грибоедова ул, 72</t>
  </si>
  <si>
    <t>544.000</t>
  </si>
  <si>
    <t>627.400</t>
  </si>
  <si>
    <t>Ковров г, Грибоедова ул, 9</t>
  </si>
  <si>
    <t>Ковров г, Грызлова ул, 3</t>
  </si>
  <si>
    <t>Ковров г, Грызлова ул, 5а</t>
  </si>
  <si>
    <t>Ковров г, Дегтярева ул, 162</t>
  </si>
  <si>
    <t>Ковров г, Дегтярева ул, 164</t>
  </si>
  <si>
    <t>889.800</t>
  </si>
  <si>
    <t>Ковров г, Дегтярева ул, 18</t>
  </si>
  <si>
    <t>1397.100</t>
  </si>
  <si>
    <t>Ковров г, Дегтярева ул, 19</t>
  </si>
  <si>
    <t>Ковров г, Дегтярева ул, 195</t>
  </si>
  <si>
    <t>216.900</t>
  </si>
  <si>
    <t>127.500</t>
  </si>
  <si>
    <t>Ковров г, Дегтярева ул, 204</t>
  </si>
  <si>
    <t>258.800</t>
  </si>
  <si>
    <t>1296.500</t>
  </si>
  <si>
    <t>Ковров г, Дегтярева ул, 6</t>
  </si>
  <si>
    <t>Ковров г, Дзержинского ул, 5</t>
  </si>
  <si>
    <t>Ковров г, Димитрова ул, 16</t>
  </si>
  <si>
    <t>787.600</t>
  </si>
  <si>
    <t>2168.900</t>
  </si>
  <si>
    <t>Ковров г, Димитрова ул, 18</t>
  </si>
  <si>
    <t>Ковров г, Димитрова ул, 2</t>
  </si>
  <si>
    <t>Ковров г, Димитрова ул, 20</t>
  </si>
  <si>
    <t>Ковров г, Димитрова ул, 33</t>
  </si>
  <si>
    <t>Ковров г, Димитрова ул, 4</t>
  </si>
  <si>
    <t>216.400</t>
  </si>
  <si>
    <t>Ковров г, Димитрова ул, 51</t>
  </si>
  <si>
    <t>Ковров г, Димитрова ул, 53</t>
  </si>
  <si>
    <t>Ковров г, Димитрова ул, 55</t>
  </si>
  <si>
    <t>Ковров г, Димитрова ул, 57</t>
  </si>
  <si>
    <t>Ковров г, Димитрова ул, 8</t>
  </si>
  <si>
    <t>Ковров г, Долинная 1-я ул, 12</t>
  </si>
  <si>
    <t>679.200</t>
  </si>
  <si>
    <t>Ковров г, Долинная 1-я ул, 14</t>
  </si>
  <si>
    <t>Ковров г, Долинная 1-я ул, 16</t>
  </si>
  <si>
    <t>Ковров г, Долинная ул, 1</t>
  </si>
  <si>
    <t>746.500</t>
  </si>
  <si>
    <t>Ковров г, Дорожная ул, 11</t>
  </si>
  <si>
    <t>Ковров г, Дорожная ул, 12</t>
  </si>
  <si>
    <t>Ковров г, Дорожная ул, 9</t>
  </si>
  <si>
    <t>Ковров г, Еловая ул, 80/1</t>
  </si>
  <si>
    <t>Ковров г, Еловая ул, 82/1</t>
  </si>
  <si>
    <t>1205.400</t>
  </si>
  <si>
    <t>1190.600</t>
  </si>
  <si>
    <t>Ковров г, Еловая ул, 84/2</t>
  </si>
  <si>
    <t>1480.300</t>
  </si>
  <si>
    <t>Ковров г, Еловая ул, 84/3</t>
  </si>
  <si>
    <t>Ковров г, Еловая ул, 84/4</t>
  </si>
  <si>
    <t>1131.200</t>
  </si>
  <si>
    <t>Ковров г, Еловая ул, 84/5</t>
  </si>
  <si>
    <t>Ковров г, Еловая ул, 84/6</t>
  </si>
  <si>
    <t>Ковров г, Еловая ул, 84/7</t>
  </si>
  <si>
    <t>Ковров г, Еловая ул, 84</t>
  </si>
  <si>
    <t>1198.200</t>
  </si>
  <si>
    <t>1077.000</t>
  </si>
  <si>
    <t>937.300</t>
  </si>
  <si>
    <t>Ковров г, Еловая ул, 86/9</t>
  </si>
  <si>
    <t>Ковров г, Еловая ул, 86</t>
  </si>
  <si>
    <t>Ковров г, Еловая ул, 88/1</t>
  </si>
  <si>
    <t>Ковров г, Еловая ул, 88</t>
  </si>
  <si>
    <t>Ковров г, Еловая ул, 90/1</t>
  </si>
  <si>
    <t>1066.500</t>
  </si>
  <si>
    <t>Ковров г, Еловая ул, 90/3</t>
  </si>
  <si>
    <t>Ковров г, Еловая ул, 90</t>
  </si>
  <si>
    <t>Ковров г, Еловая ул, 94/2</t>
  </si>
  <si>
    <t>1219.000</t>
  </si>
  <si>
    <t>Ковров г, Еловая ул, 94</t>
  </si>
  <si>
    <t>Ковров г, Еловая ул, 96/1</t>
  </si>
  <si>
    <t>873.600</t>
  </si>
  <si>
    <t>Ковров г, Еловая ул, 98</t>
  </si>
  <si>
    <t>Ковров г, Железнодорожная ул, 55</t>
  </si>
  <si>
    <t>Ковров г, Жуковского ул, 1</t>
  </si>
  <si>
    <t>Ковров г, Жуковского ул, 3</t>
  </si>
  <si>
    <t>Ковров г, Запольная ул, 24/1</t>
  </si>
  <si>
    <t>Ковров г, Запольная ул, 26</t>
  </si>
  <si>
    <t>Ковров г, Запольная ул, 28</t>
  </si>
  <si>
    <t>Ковров г, Запольная ул, 30</t>
  </si>
  <si>
    <t>2729.000</t>
  </si>
  <si>
    <t>Ковров г, Зои Космодемьянской ул, 1 корп. 10</t>
  </si>
  <si>
    <t>3844.000</t>
  </si>
  <si>
    <t>Ковров г, Зои Космодемьянской ул, 1 корп. 4</t>
  </si>
  <si>
    <t>810.150</t>
  </si>
  <si>
    <t>Ковров г, Зои Космодемьянской ул, 1 корп. 5</t>
  </si>
  <si>
    <t>1615.100</t>
  </si>
  <si>
    <t>Ковров г, Зои Космодемьянской ул, 1/11</t>
  </si>
  <si>
    <t>Ковров г, Зои Космодемьянской ул, 1/12</t>
  </si>
  <si>
    <t>Ковров г, Зои Космодемьянской ул, 1/2</t>
  </si>
  <si>
    <t>Ковров г, Зои Космодемьянской ул, 1/3</t>
  </si>
  <si>
    <t>Ковров г, Зои Космодемьянской ул, 1/6</t>
  </si>
  <si>
    <t>Ковров г, Зои Космодемьянской ул, 1/8</t>
  </si>
  <si>
    <t>Ковров г, Зои Космодемьянской ул, 1/9</t>
  </si>
  <si>
    <t>2474.000</t>
  </si>
  <si>
    <t>Ковров г, Зои Космодемьянской ул, 11</t>
  </si>
  <si>
    <t>Ковров г, Зои Космодемьянской ул, 17</t>
  </si>
  <si>
    <t>199.400</t>
  </si>
  <si>
    <t>Ковров г, Зои Космодемьянской ул, 19</t>
  </si>
  <si>
    <t>Ковров г, Зои Космодемьянской ул, 19а</t>
  </si>
  <si>
    <t>Ковров г, Зои Космодемьянской ул, 21</t>
  </si>
  <si>
    <t>Ковров г, Зои Космодемьянской ул, 23</t>
  </si>
  <si>
    <t>Ковров г, Зои Космодемьянской ул, 26/1</t>
  </si>
  <si>
    <t>1372.300</t>
  </si>
  <si>
    <t>1459.800</t>
  </si>
  <si>
    <t>Ковров г, Зои Космодемьянской ул, 26</t>
  </si>
  <si>
    <t>Ковров г, Зои Космодемьянской ул, 28</t>
  </si>
  <si>
    <t>Ковров г, Зои Космодемьянской ул, 3 корп. 1</t>
  </si>
  <si>
    <t>1262.800</t>
  </si>
  <si>
    <t>8027.900</t>
  </si>
  <si>
    <t>Ковров г, Зои Космодемьянской ул, 30</t>
  </si>
  <si>
    <t>Ковров г, Зои Космодемьянской ул, 34</t>
  </si>
  <si>
    <t>201.700</t>
  </si>
  <si>
    <t>Ковров г, Зои Космодемьянской ул, 34а</t>
  </si>
  <si>
    <t>201.500</t>
  </si>
  <si>
    <t>313.700</t>
  </si>
  <si>
    <t>Ковров г, Зои Космодемьянской ул, 38</t>
  </si>
  <si>
    <t>Ковров г, Зои Космодемьянской ул, 5/1</t>
  </si>
  <si>
    <t>Ковров г, Зои Космодемьянской ул, 5/2</t>
  </si>
  <si>
    <t>891.800</t>
  </si>
  <si>
    <t>Ковров г, Зои Космодемьянской ул, 5/3</t>
  </si>
  <si>
    <t>934.560</t>
  </si>
  <si>
    <t>Ковров г, Зои Космодемьянской ул, 7/2</t>
  </si>
  <si>
    <t>Ковров г, Зои Космодемьянской ул, 7/3</t>
  </si>
  <si>
    <t>Ковров г, Зои Космодемьянской ул, 9</t>
  </si>
  <si>
    <t>Ковров г, Калинина ул, 1</t>
  </si>
  <si>
    <t>376.800</t>
  </si>
  <si>
    <t>Ковров г, Калинина ул, 14</t>
  </si>
  <si>
    <t>268.900</t>
  </si>
  <si>
    <t>Ковров г, Калинина ул, 15</t>
  </si>
  <si>
    <t>371.480</t>
  </si>
  <si>
    <t>264.100</t>
  </si>
  <si>
    <t>Ковров г, Калинина ул, 17</t>
  </si>
  <si>
    <t>Ковров г, Калинина ул, 20</t>
  </si>
  <si>
    <t>Ковров г, Калинина ул, 21</t>
  </si>
  <si>
    <t>Ковров г, Калинина ул, 22</t>
  </si>
  <si>
    <t>484.900</t>
  </si>
  <si>
    <t>Ковров г, Калинина ул, 3</t>
  </si>
  <si>
    <t>Ковров г, Калинина ул, 5</t>
  </si>
  <si>
    <t>Ковров г, Калинина ул, 8</t>
  </si>
  <si>
    <t>Ковров г, Калинина ул, 9</t>
  </si>
  <si>
    <t>Ковров г, Киркижа ул, 1</t>
  </si>
  <si>
    <t>Ковров г, Киркижа ул, 11</t>
  </si>
  <si>
    <t>Ковров г, Киркижа ул, 12</t>
  </si>
  <si>
    <t>Ковров г, Киркижа ул, 13</t>
  </si>
  <si>
    <t>483.900</t>
  </si>
  <si>
    <t>Ковров г, Киркижа ул, 14</t>
  </si>
  <si>
    <t>Ковров г, Киркижа ул, 15</t>
  </si>
  <si>
    <t>3171.700</t>
  </si>
  <si>
    <t>Ковров г, Киркижа ул, 16</t>
  </si>
  <si>
    <t>268.100</t>
  </si>
  <si>
    <t>Ковров г, Киркижа ул, 20</t>
  </si>
  <si>
    <t>Ковров г, Киркижа ул, 20А</t>
  </si>
  <si>
    <t>Ковров г, Киркижа ул, 22</t>
  </si>
  <si>
    <t>Ковров г, Киркижа ул, 3</t>
  </si>
  <si>
    <t>Ковров г, Киркижа ул, 30</t>
  </si>
  <si>
    <t>Ковров г, Киркижа ул, 4</t>
  </si>
  <si>
    <t>Ковров г, Киркижа ул, 5</t>
  </si>
  <si>
    <t>Ковров г, Киркижа ул, 6</t>
  </si>
  <si>
    <t>Ковров г, Киркижа ул, 7</t>
  </si>
  <si>
    <t>Ковров г, Киркижа ул, 8</t>
  </si>
  <si>
    <t>Ковров г, Киркижа ул, 9</t>
  </si>
  <si>
    <t>268.500</t>
  </si>
  <si>
    <t>Ковров г, Кирова ул, 65Б</t>
  </si>
  <si>
    <t>794.950</t>
  </si>
  <si>
    <t>966.800</t>
  </si>
  <si>
    <t>Ковров г, Кирова ул, 67А</t>
  </si>
  <si>
    <t>7922.900</t>
  </si>
  <si>
    <t>Ковров г, Кирова ул, 71</t>
  </si>
  <si>
    <t>1156.800</t>
  </si>
  <si>
    <t>Ковров г, Кирова ул, 73</t>
  </si>
  <si>
    <t>Ковров г, Кирова ул, 75</t>
  </si>
  <si>
    <t>1911.000</t>
  </si>
  <si>
    <t>Ковров г, Кирова ул, 77</t>
  </si>
  <si>
    <t>1568.000</t>
  </si>
  <si>
    <t>Ковров г, Кирова ул, 79</t>
  </si>
  <si>
    <t>Ковров г, Клязьменская ул, 10</t>
  </si>
  <si>
    <t>327.100</t>
  </si>
  <si>
    <t>Ковров г, Клязьменская ул, 6</t>
  </si>
  <si>
    <t>Ковров г, Ковров-2 тер, 2</t>
  </si>
  <si>
    <t>Ковров г, Ковров-2 тер, 3</t>
  </si>
  <si>
    <t>Ковров г, Ковров-8 тер, 1</t>
  </si>
  <si>
    <t>Ковров г, Ковров-8 тер, 11</t>
  </si>
  <si>
    <t>822.100</t>
  </si>
  <si>
    <t>Ковров г, Ковров-8 тер, 12</t>
  </si>
  <si>
    <t>Ковров г, Ковров-8 тер, 13</t>
  </si>
  <si>
    <t>Ковров г, Ковров-8 тер, 14</t>
  </si>
  <si>
    <t>Ковров г, Ковров-8 тер, 15</t>
  </si>
  <si>
    <t>Ковров г, Ковров-8 тер, 16</t>
  </si>
  <si>
    <t>Ковров г, Ковров-8 тер, 17</t>
  </si>
  <si>
    <t>Ковров г, Ковров-8 тер, 18</t>
  </si>
  <si>
    <t>Ковров г, Ковров-8 тер, 19</t>
  </si>
  <si>
    <t>592.600</t>
  </si>
  <si>
    <t>Ковров г, Ковров-8 тер, 20</t>
  </si>
  <si>
    <t>3315.000</t>
  </si>
  <si>
    <t>Ковров г, Ковров-8 тер, 22</t>
  </si>
  <si>
    <t>479.600</t>
  </si>
  <si>
    <t>Ковров г, Ковров-8 тер, 23</t>
  </si>
  <si>
    <t>Ковров г, Ковров-8 тер, 24</t>
  </si>
  <si>
    <t>Ковров г, Ковров-8 тер, 25</t>
  </si>
  <si>
    <t>Ковров г, Ковров-8 тер, 26</t>
  </si>
  <si>
    <t>200.500</t>
  </si>
  <si>
    <t>Ковров г, Ковров-8 тер, 27</t>
  </si>
  <si>
    <t>Ковров г, Ковров-8 тер, 3</t>
  </si>
  <si>
    <t>Ковров г, Ковров-8 тер, 332</t>
  </si>
  <si>
    <t>Ковров г, Ковров-8 тер, 4</t>
  </si>
  <si>
    <t>Ковров г, Ковров-8 тер, 5</t>
  </si>
  <si>
    <t>Ковров г, Ковров-8 тер, 6</t>
  </si>
  <si>
    <t>Ковров г, Ковров-8 тер, 7</t>
  </si>
  <si>
    <t>Ковров г, Ковров-8 тер, 8</t>
  </si>
  <si>
    <t>1321.300</t>
  </si>
  <si>
    <t>Ковров г, Ковровская ул, 21</t>
  </si>
  <si>
    <t>Ковров г, Колхозная ул, 28</t>
  </si>
  <si>
    <t>7094.000</t>
  </si>
  <si>
    <t>Ковров г, Колхозная ул, 29</t>
  </si>
  <si>
    <t>903.400</t>
  </si>
  <si>
    <t>Ковров г, Колхозная ул, 31</t>
  </si>
  <si>
    <t>Ковров г, Колхозная ул, 32</t>
  </si>
  <si>
    <t>2117.000</t>
  </si>
  <si>
    <t>Ковров г, Комиссарова ул, 10</t>
  </si>
  <si>
    <t>180.300</t>
  </si>
  <si>
    <t>Ковров г, Комиссарова ул, 12</t>
  </si>
  <si>
    <t>168.100</t>
  </si>
  <si>
    <t>Ковров г, Комиссарова ул, 14</t>
  </si>
  <si>
    <t>168.000</t>
  </si>
  <si>
    <t>219.100</t>
  </si>
  <si>
    <t>Ковров г, Комиссарова ул, 4А</t>
  </si>
  <si>
    <t>Ковров г, Комсомольская ул, 100</t>
  </si>
  <si>
    <t>Ковров г, Комсомольская ул, 101</t>
  </si>
  <si>
    <t>11800.000</t>
  </si>
  <si>
    <t>Ковров г, Комсомольская ул, 103</t>
  </si>
  <si>
    <t>Ковров г, Комсомольская ул, 106</t>
  </si>
  <si>
    <t>Ковров г, Комсомольская ул, 24</t>
  </si>
  <si>
    <t>1522.600</t>
  </si>
  <si>
    <t>Ковров г, Комсомольская ул, 28</t>
  </si>
  <si>
    <t>Ковров г, Комсомольская ул, 30</t>
  </si>
  <si>
    <t>Ковров г, Комсомольская ул, 32</t>
  </si>
  <si>
    <t>Ковров г, Комсомольская ул, 34 корп. 2</t>
  </si>
  <si>
    <t>Ковров г, Комсомольская ул, 34/3</t>
  </si>
  <si>
    <t>Ковров г, Комсомольская ул, 34</t>
  </si>
  <si>
    <t>Ковров г, Комсомольская ул, 36/2</t>
  </si>
  <si>
    <t>Ковров г, Комсомольская ул, 36/3</t>
  </si>
  <si>
    <t>Ковров г, Комсомольская ул, 36/4</t>
  </si>
  <si>
    <t>1310.600</t>
  </si>
  <si>
    <t>Ковров г, Комсомольская ул, 36</t>
  </si>
  <si>
    <t>1430.600</t>
  </si>
  <si>
    <t>5300.000</t>
  </si>
  <si>
    <t>Ковров г, Комсомольская ул, 96</t>
  </si>
  <si>
    <t>Ковров г, Комсомольская ул, 97</t>
  </si>
  <si>
    <t>Ковров г, Комсомольская ул, 99/1</t>
  </si>
  <si>
    <t>Ковров г, Комсомольская ул, 99</t>
  </si>
  <si>
    <t>Ковров г, Космонавтов ул, 10</t>
  </si>
  <si>
    <t>Ковров г, Космонавтов ул, 12</t>
  </si>
  <si>
    <t>818.500</t>
  </si>
  <si>
    <t>Ковров г, Космонавтов ул, 2/2</t>
  </si>
  <si>
    <t>Ковров г, Космонавтов ул, 2/4</t>
  </si>
  <si>
    <t>Ковров г, Космонавтов ул, 2</t>
  </si>
  <si>
    <t>5916.500</t>
  </si>
  <si>
    <t>Ковров г, Космонавтов ул, 4 корп. 5</t>
  </si>
  <si>
    <t>1202.900</t>
  </si>
  <si>
    <t>Ковров г, Космонавтов ул, 4 корп. 6</t>
  </si>
  <si>
    <t>Ковров г, Космонавтов ул, 4/2</t>
  </si>
  <si>
    <t>Ковров г, Космонавтов ул, 4/3</t>
  </si>
  <si>
    <t>1299.900</t>
  </si>
  <si>
    <t>Ковров г, Космонавтов ул, 4/4</t>
  </si>
  <si>
    <t>2051.000</t>
  </si>
  <si>
    <t>Ковров г, Космонавтов ул, 4</t>
  </si>
  <si>
    <t>816.200</t>
  </si>
  <si>
    <t>Ковров г, Космонавтов ул, 6/1</t>
  </si>
  <si>
    <t>Ковров г, Космонавтов ул, 6/2</t>
  </si>
  <si>
    <t>Ковров г, Космонавтов ул, 6/3</t>
  </si>
  <si>
    <t>Ковров г, Космонавтов ул, 6/5</t>
  </si>
  <si>
    <t>Ковров г, Космонавтов ул, 8</t>
  </si>
  <si>
    <t>Ковров г, Космонавтов ул, 8А</t>
  </si>
  <si>
    <t>Ковров г, Краснознаменная ул, 10</t>
  </si>
  <si>
    <t>264.400</t>
  </si>
  <si>
    <t>Ковров г, Краснознаменная ул, 11</t>
  </si>
  <si>
    <t>Ковров г, Краснознаменная ул, 3</t>
  </si>
  <si>
    <t>Ковров г, Краснознаменная ул, 7</t>
  </si>
  <si>
    <t>261.600</t>
  </si>
  <si>
    <t>Ковров г, Краснознаменная ул, 8</t>
  </si>
  <si>
    <t>261.500</t>
  </si>
  <si>
    <t>Ковров г, Кузнечная ул, 16А</t>
  </si>
  <si>
    <t>190.000</t>
  </si>
  <si>
    <t>Ковров г, Кузнечная ул, 43</t>
  </si>
  <si>
    <t>Ковров г, Кузнечная ул, 6А</t>
  </si>
  <si>
    <t>Ковров г, Куйбышева ул, 10</t>
  </si>
  <si>
    <t>Ковров г, Куйбышева ул, 11</t>
  </si>
  <si>
    <t>Ковров г, Куйбышева ул, 13</t>
  </si>
  <si>
    <t>Ковров г, Куйбышева ул, 14</t>
  </si>
  <si>
    <t>1676.400</t>
  </si>
  <si>
    <t>Ковров г, Куйбышева ул, 15</t>
  </si>
  <si>
    <t>1271.400</t>
  </si>
  <si>
    <t>Ковров г, Куйбышева ул, 16/1</t>
  </si>
  <si>
    <t>Ковров г, Куйбышева ул, 16/2</t>
  </si>
  <si>
    <t>Ковров г, Куйбышева ул, 16</t>
  </si>
  <si>
    <t>Ковров г, Куйбышева ул, 18</t>
  </si>
  <si>
    <t>Ковров г, Куйбышева ул, 20</t>
  </si>
  <si>
    <t>875.140</t>
  </si>
  <si>
    <t>Ковров г, Куйбышева ул, 3</t>
  </si>
  <si>
    <t>Ковров г, Куйбышева ул, 4 корп. 1</t>
  </si>
  <si>
    <t>Ковров г, Куйбышева ул, 4</t>
  </si>
  <si>
    <t>Ковров г, Куйбышева ул, 5</t>
  </si>
  <si>
    <t>Ковров г, Куйбышева ул, 6</t>
  </si>
  <si>
    <t>5686.000</t>
  </si>
  <si>
    <t>Ковров г, Куйбышева ул, 9</t>
  </si>
  <si>
    <t>322.300</t>
  </si>
  <si>
    <t>Ковров г, Ленина пр-кт, 10</t>
  </si>
  <si>
    <t>Ковров г, Ленина пр-кт, 10А</t>
  </si>
  <si>
    <t>Ковров г, Ленина пр-кт, 11</t>
  </si>
  <si>
    <t>Ковров г, Ленина пр-кт, 12</t>
  </si>
  <si>
    <t>482.600</t>
  </si>
  <si>
    <t>Ковров г, Ленина пр-кт, 12А</t>
  </si>
  <si>
    <t>Ковров г, Ленина пр-кт, 13</t>
  </si>
  <si>
    <t>Ковров г, Ленина пр-кт, 14А</t>
  </si>
  <si>
    <t>Ковров г, Ленина пр-кт, 15</t>
  </si>
  <si>
    <t>Ковров г, Ленина пр-кт, 17</t>
  </si>
  <si>
    <t>Ковров г, Ленина пр-кт, 18</t>
  </si>
  <si>
    <t>Ковров г, Ленина пр-кт, 18А</t>
  </si>
  <si>
    <t>276.300</t>
  </si>
  <si>
    <t>Ковров г, Ленина пр-кт, 1Б</t>
  </si>
  <si>
    <t>Ковров г, Ленина пр-кт, 20</t>
  </si>
  <si>
    <t>Ковров г, Ленина пр-кт, 21</t>
  </si>
  <si>
    <t>Ковров г, Ленина пр-кт, 22</t>
  </si>
  <si>
    <t>Ковров г, Ленина пр-кт, 24</t>
  </si>
  <si>
    <t>8395.000</t>
  </si>
  <si>
    <t>Ковров г, Ленина пр-кт, 25</t>
  </si>
  <si>
    <t>Ковров г, Ленина пр-кт, 26</t>
  </si>
  <si>
    <t>Ковров г, Ленина пр-кт, 27</t>
  </si>
  <si>
    <t>Ковров г, Ленина пр-кт, 28</t>
  </si>
  <si>
    <t>Ковров г, Ленина пр-кт, 29</t>
  </si>
  <si>
    <t>Ковров г, Ленина пр-кт, 3</t>
  </si>
  <si>
    <t>3226.300</t>
  </si>
  <si>
    <t>Ковров г, Ленина пр-кт, 30</t>
  </si>
  <si>
    <t>Ковров г, Ленина пр-кт, 31</t>
  </si>
  <si>
    <t>699.900</t>
  </si>
  <si>
    <t>Ковров г, Ленина пр-кт, 32</t>
  </si>
  <si>
    <t>547.400</t>
  </si>
  <si>
    <t>Ковров г, Ленина пр-кт, 33</t>
  </si>
  <si>
    <t>4160.300</t>
  </si>
  <si>
    <t>Ковров г, Ленина пр-кт, 35</t>
  </si>
  <si>
    <t>Ковров г, Ленина пр-кт, 36</t>
  </si>
  <si>
    <t>Ковров г, Ленина пр-кт, 38А</t>
  </si>
  <si>
    <t>Ковров г, Ленина пр-кт, 40</t>
  </si>
  <si>
    <t>Ковров г, Ленина пр-кт, 41</t>
  </si>
  <si>
    <t>1245.700</t>
  </si>
  <si>
    <t>Ковров г, Ленина пр-кт, 43</t>
  </si>
  <si>
    <t>Ковров г, Ленина пр-кт, 44</t>
  </si>
  <si>
    <t>Ковров г, Ленина пр-кт, 46</t>
  </si>
  <si>
    <t>Ковров г, Ленина пр-кт, 48</t>
  </si>
  <si>
    <t>1290.700</t>
  </si>
  <si>
    <t>Ковров г, Ленина пр-кт, 49/1</t>
  </si>
  <si>
    <t>Ковров г, Ленина пр-кт, 49</t>
  </si>
  <si>
    <t>1894.950</t>
  </si>
  <si>
    <t>Ковров г, Ленина пр-кт, 5</t>
  </si>
  <si>
    <t>Ковров г, Ленина пр-кт, 50</t>
  </si>
  <si>
    <t>451.130</t>
  </si>
  <si>
    <t>Ковров г, Ленина пр-кт, 57</t>
  </si>
  <si>
    <t>Ковров г, Ленина пр-кт, 58а</t>
  </si>
  <si>
    <t>Ковров г, Ленина пр-кт, 59</t>
  </si>
  <si>
    <t>Ковров г, Ленина пр-кт, 63</t>
  </si>
  <si>
    <t>4755.000</t>
  </si>
  <si>
    <t>Ковров г, Ленина пр-кт, 7</t>
  </si>
  <si>
    <t>Ковров г, Ленина пр-кт, 9</t>
  </si>
  <si>
    <t>Ковров г, Лепсе ул, 11</t>
  </si>
  <si>
    <t>Ковров г, Лепсе ул, 2</t>
  </si>
  <si>
    <t>Ковров г, Лепсе ул, 4</t>
  </si>
  <si>
    <t>8934.000</t>
  </si>
  <si>
    <t>Ковров г, Лепсе ул, 5</t>
  </si>
  <si>
    <t>Ковров г, Лепсе ул, 7</t>
  </si>
  <si>
    <t>Ковров г, Лесная ул, 11</t>
  </si>
  <si>
    <t>Ковров г, Лесная ул, 3</t>
  </si>
  <si>
    <t>Ковров г, Лесная ул, 4</t>
  </si>
  <si>
    <t>7605.100</t>
  </si>
  <si>
    <t>Ковров г, Лесная ул, 5</t>
  </si>
  <si>
    <t>Ковров г, Лесная ул, 7</t>
  </si>
  <si>
    <t>Ковров г, Лесная ул, 9</t>
  </si>
  <si>
    <t>Ковров г, Летняя ул, 19</t>
  </si>
  <si>
    <t>1235.800</t>
  </si>
  <si>
    <t>Ковров г, Летняя ул, 23</t>
  </si>
  <si>
    <t>Ковров г, Летняя ул, 25</t>
  </si>
  <si>
    <t>Ковров г, Летняя ул, 27</t>
  </si>
  <si>
    <t>Ковров г, Летняя ул, 29</t>
  </si>
  <si>
    <t>Ковров г, Летняя ул, 31</t>
  </si>
  <si>
    <t>Ковров г, Летняя ул, 35</t>
  </si>
  <si>
    <t>265.700</t>
  </si>
  <si>
    <t>Ковров г, Летняя ул, 37</t>
  </si>
  <si>
    <t>Ковров г, Летняя ул, 39</t>
  </si>
  <si>
    <t>Ковров г, Летняя ул, 41</t>
  </si>
  <si>
    <t>307.100</t>
  </si>
  <si>
    <t>Ковров г, Летняя ул, 45</t>
  </si>
  <si>
    <t>292.300</t>
  </si>
  <si>
    <t>Ковров г, Летняя ул, 51</t>
  </si>
  <si>
    <t>Ковров г, Летняя ул, 53</t>
  </si>
  <si>
    <t>Ковров г, Летняя ул, 55</t>
  </si>
  <si>
    <t>Ковров г, Летняя ул, 82</t>
  </si>
  <si>
    <t>Ковров г, Летняя ул, 88</t>
  </si>
  <si>
    <t>Ковров г, Либерецкая ул, 1</t>
  </si>
  <si>
    <t>Ковров г, Либерецкая ул, 2</t>
  </si>
  <si>
    <t>Ковров г, Либерецкая ул, 4</t>
  </si>
  <si>
    <t>Ковров г, Лизы Чайкиной ул, 102</t>
  </si>
  <si>
    <t>Ковров г, Лизы Чайкиной ул, 106</t>
  </si>
  <si>
    <t>Ковров г, Лизы Чайкиной ул, 110</t>
  </si>
  <si>
    <t>Ковров г, Лизы Чайкиной ул, 32</t>
  </si>
  <si>
    <t>Ковров г, Лизы Чайкиной ул, 34</t>
  </si>
  <si>
    <t>267.400</t>
  </si>
  <si>
    <t>Ковров г, Лизы Чайкиной ул, 36</t>
  </si>
  <si>
    <t>345.600</t>
  </si>
  <si>
    <t>266.800</t>
  </si>
  <si>
    <t>Ковров г, Лизы Чайкиной ул, 38</t>
  </si>
  <si>
    <t>Ковров г, Лопатина ул, 13/1</t>
  </si>
  <si>
    <t>Ковров г, Лопатина ул, 13/2</t>
  </si>
  <si>
    <t>Ковров г, Лопатина ул, 13/3</t>
  </si>
  <si>
    <t>Ковров г, Лопатина ул, 13/4</t>
  </si>
  <si>
    <t>Ковров г, Лопатина ул, 13/5</t>
  </si>
  <si>
    <t>873.400</t>
  </si>
  <si>
    <t>Ковров г, Лопатина ул, 19</t>
  </si>
  <si>
    <t>Ковров г, Лопатина ул, 21 корп. 1</t>
  </si>
  <si>
    <t>Ковров г, Лопатина ул, 21</t>
  </si>
  <si>
    <t>Ковров г, Лопатина ул, 23</t>
  </si>
  <si>
    <t>1204.900</t>
  </si>
  <si>
    <t>Ковров г, Лопатина ул, 46</t>
  </si>
  <si>
    <t>1328.900</t>
  </si>
  <si>
    <t>Ковров г, Лопатина ул, 57а</t>
  </si>
  <si>
    <t>251.300</t>
  </si>
  <si>
    <t>447.500</t>
  </si>
  <si>
    <t>Ковров г, Лопатина ул, 61</t>
  </si>
  <si>
    <t>438.600</t>
  </si>
  <si>
    <t>Ковров г, Лопатина ул, 63</t>
  </si>
  <si>
    <t>Ковров г, Лопатина ул, 68</t>
  </si>
  <si>
    <t>Ковров г, Лопатина ул, 72</t>
  </si>
  <si>
    <t>Ковров г, Лопатина ул, 72а</t>
  </si>
  <si>
    <t>Ковров г, Лопатина ул, 76</t>
  </si>
  <si>
    <t>Ковров г, Лопатина ул, 78</t>
  </si>
  <si>
    <t>Ковров г, Луговая ул, 11</t>
  </si>
  <si>
    <t>Ковров г, Луговая ул, 13</t>
  </si>
  <si>
    <t>Ковров г, Луговая ул, 15</t>
  </si>
  <si>
    <t>Ковров г, Луговая ул, 17</t>
  </si>
  <si>
    <t>Ковров г, Луговая ул, 3</t>
  </si>
  <si>
    <t>Ковров г, Луговая ул, 5</t>
  </si>
  <si>
    <t>Ковров г, Луговая ул, 7</t>
  </si>
  <si>
    <t>Ковров г, Луговая ул, 9</t>
  </si>
  <si>
    <t>Ковров г, Малая Железнодорожная ул, 1</t>
  </si>
  <si>
    <t>Ковров г, Малеева ул, 1/1</t>
  </si>
  <si>
    <t>Ковров г, Малеева ул, 12</t>
  </si>
  <si>
    <t>Ковров г, Маршала Устинова ул, 1</t>
  </si>
  <si>
    <t>Ковров г, Маршала Устинова ул, 3</t>
  </si>
  <si>
    <t>Ковров г, Маршала Устинова ул, 5</t>
  </si>
  <si>
    <t>Ковров г, Маршала Устинова ул, 9</t>
  </si>
  <si>
    <t>1188.330</t>
  </si>
  <si>
    <t>Ковров г, Матвеева ул, 3</t>
  </si>
  <si>
    <t>Ковров г, Матвеева ул, 3а</t>
  </si>
  <si>
    <t>Ковров г, Матвеева ул, 5</t>
  </si>
  <si>
    <t>Ковров г, Матвеева ул, 7</t>
  </si>
  <si>
    <t>Ковров г, Машиностроителей ул, 11</t>
  </si>
  <si>
    <t>895.230</t>
  </si>
  <si>
    <t>Ковров г, Машиностроителей ул, 3</t>
  </si>
  <si>
    <t>Ковров г, Машиностроителей ул, 5/2</t>
  </si>
  <si>
    <t>Ковров г, Машиностроителей ул, 5</t>
  </si>
  <si>
    <t>Ковров г, Машиностроителей ул, 7</t>
  </si>
  <si>
    <t>5874.000</t>
  </si>
  <si>
    <t>Ковров г, Машиностроителей ул, 9</t>
  </si>
  <si>
    <t>7691.000</t>
  </si>
  <si>
    <t>Ковров г, Маяковского ул, 104</t>
  </si>
  <si>
    <t>454.300</t>
  </si>
  <si>
    <t>441.800</t>
  </si>
  <si>
    <t>1874.780</t>
  </si>
  <si>
    <t>Ковров г, Маяковского ул, 30</t>
  </si>
  <si>
    <t>2033.000</t>
  </si>
  <si>
    <t>Ковров г, Маяковского ул, 4</t>
  </si>
  <si>
    <t>Ковров г, Маяковского ул, 6</t>
  </si>
  <si>
    <t>Ковров г, Маяковского ул, 79</t>
  </si>
  <si>
    <t>Ковров г, Маяковского ул, 81</t>
  </si>
  <si>
    <t>Ковров г, Маяковского ул, 83</t>
  </si>
  <si>
    <t>Ковров г, Маяковского ул, 85</t>
  </si>
  <si>
    <t>1261.100</t>
  </si>
  <si>
    <t>Ковров г, Маяковского ул, 87</t>
  </si>
  <si>
    <t>618.700</t>
  </si>
  <si>
    <t>Ковров г, Металлистов ул, 12</t>
  </si>
  <si>
    <t>Ковров г, Металлистов ул, 4</t>
  </si>
  <si>
    <t>Ковров г, Металлистов ул, 6</t>
  </si>
  <si>
    <t>386.300</t>
  </si>
  <si>
    <t>Ковров г, Металлистов ул, 8</t>
  </si>
  <si>
    <t>Ковров г, Мира пр-кт, 2</t>
  </si>
  <si>
    <t>Ковров г, Мира пр-кт, 6</t>
  </si>
  <si>
    <t>2608.300</t>
  </si>
  <si>
    <t>Ковров г, Молодогвардейская ул, 1/16</t>
  </si>
  <si>
    <t>Ковров г, Молодогвардейская ул, 3</t>
  </si>
  <si>
    <t>718.100</t>
  </si>
  <si>
    <t>Ковров г, Молодогвардейская ул, 4</t>
  </si>
  <si>
    <t>Ковров г, Молодогвардейская ул, 5</t>
  </si>
  <si>
    <t>750.100</t>
  </si>
  <si>
    <t>Ковров г, Молодогвардейская ул, 7</t>
  </si>
  <si>
    <t>Ковров г, МОПРа ул, 22</t>
  </si>
  <si>
    <t>Ковров г, МОПРа ул, 24</t>
  </si>
  <si>
    <t>Ковров г, МОПРа ул, 26</t>
  </si>
  <si>
    <t>Ковров г, МОПРа ул, 27</t>
  </si>
  <si>
    <t>Ковров г, МОПРа ул, 29</t>
  </si>
  <si>
    <t>281.600</t>
  </si>
  <si>
    <t>Ковров г, МОПРа ул, 33</t>
  </si>
  <si>
    <t>Ковров г, МОПРа ул, 35</t>
  </si>
  <si>
    <t>Ковров г, Московская ул, 3</t>
  </si>
  <si>
    <t>2803.100</t>
  </si>
  <si>
    <t>Ковров г, Московская ул, 4</t>
  </si>
  <si>
    <t>2833.500</t>
  </si>
  <si>
    <t>Ковров г, Московская ул, 5</t>
  </si>
  <si>
    <t>2820.100</t>
  </si>
  <si>
    <t>Ковров г, Московская ул, 6</t>
  </si>
  <si>
    <t>Ковров г, Московская ул, 7</t>
  </si>
  <si>
    <t>2828.600</t>
  </si>
  <si>
    <t>Ковров г, Московская ул, 8</t>
  </si>
  <si>
    <t>2817.100</t>
  </si>
  <si>
    <t>Ковров г, Московская ул, 9</t>
  </si>
  <si>
    <t>2816.900</t>
  </si>
  <si>
    <t>Ковров г, Моховая ул, 1/3</t>
  </si>
  <si>
    <t>1664.700</t>
  </si>
  <si>
    <t>Ковров г, Моховая ул, 1/4</t>
  </si>
  <si>
    <t>Ковров г, Моховая ул, 1/5</t>
  </si>
  <si>
    <t>Ковров г, Моховая ул, 1/6</t>
  </si>
  <si>
    <t>Ковров г, Моховая ул, 1/7</t>
  </si>
  <si>
    <t>Ковров г, Моховая ул, 1</t>
  </si>
  <si>
    <t>Ковров г, Моховая ул, 10</t>
  </si>
  <si>
    <t>Ковров г, Моховая ул, 13</t>
  </si>
  <si>
    <t>Ковров г, Моховая ул, 17</t>
  </si>
  <si>
    <t>Ковров г, Моховая ул, 1а</t>
  </si>
  <si>
    <t>Ковров г, Моховая ул, 1б</t>
  </si>
  <si>
    <t>Ковров г, Моховая ул, 2 корп. 10</t>
  </si>
  <si>
    <t>1194.550</t>
  </si>
  <si>
    <t>Ковров г, Моховая ул, 2 корп. 5</t>
  </si>
  <si>
    <t>Ковров г, Моховая ул, 2/11</t>
  </si>
  <si>
    <t>1413.400</t>
  </si>
  <si>
    <t>Ковров г, Моховая ул, 2/4</t>
  </si>
  <si>
    <t>Ковров г, Моховая ул, 2/6</t>
  </si>
  <si>
    <t>1267.220</t>
  </si>
  <si>
    <t>Ковров г, Моховая ул, 2/8</t>
  </si>
  <si>
    <t>1143.530</t>
  </si>
  <si>
    <t>Ковров г, Моховая ул, 2/9</t>
  </si>
  <si>
    <t>1227.000</t>
  </si>
  <si>
    <t>Ковров г, Моховая ул, 2а</t>
  </si>
  <si>
    <t>Ковров г, Моховая ул, 2б</t>
  </si>
  <si>
    <t>Ковров г, Моховая ул, 2в</t>
  </si>
  <si>
    <t>Ковров г, Моховая ул, 3</t>
  </si>
  <si>
    <t>393.100</t>
  </si>
  <si>
    <t>Ковров г, Моховая ул, 5</t>
  </si>
  <si>
    <t>Ковров г, Моховая ул, 8</t>
  </si>
  <si>
    <t>Ковров г, Моховая ул, 9</t>
  </si>
  <si>
    <t>453.800</t>
  </si>
  <si>
    <t>Ковров г, Муромская ул, 1</t>
  </si>
  <si>
    <t>Ковров г, Муромская ул, 13</t>
  </si>
  <si>
    <t>Ковров г, Муромская ул, 13а</t>
  </si>
  <si>
    <t>Ковров г, Муромская ул, 15</t>
  </si>
  <si>
    <t>Ковров г, Муромская ул, 23 корп. 3</t>
  </si>
  <si>
    <t>Ковров г, Муромская ул, 23/2</t>
  </si>
  <si>
    <t>Ковров г, Муромская ул, 23</t>
  </si>
  <si>
    <t>Ковров г, Муромская ул, 25 корп. 2</t>
  </si>
  <si>
    <t>Ковров г, Муромская ул, 25 корп. 3</t>
  </si>
  <si>
    <t>Ковров г, Муромская ул, 25</t>
  </si>
  <si>
    <t>Ковров г, Муромская ул, 27/2</t>
  </si>
  <si>
    <t>Ковров г, Муромская ул, 27</t>
  </si>
  <si>
    <t>Ковров г, Муромская ул, 31</t>
  </si>
  <si>
    <t>1843.000</t>
  </si>
  <si>
    <t>Ковров г, Муромская ул, 33</t>
  </si>
  <si>
    <t>Ковров г, Муромская ул, 35 корп. 2</t>
  </si>
  <si>
    <t>1324.600</t>
  </si>
  <si>
    <t>Ковров г, Муромская ул, 35/1</t>
  </si>
  <si>
    <t>Ковров г, Муромская ул, 35</t>
  </si>
  <si>
    <t>Ковров г, Муромская ул, 5/1</t>
  </si>
  <si>
    <t>891.900</t>
  </si>
  <si>
    <t>Ковров г, Муромская ул, 7</t>
  </si>
  <si>
    <t>1565.000</t>
  </si>
  <si>
    <t>Ковров г, Муромский проезд, 10</t>
  </si>
  <si>
    <t>Ковров г, Муромский проезд, 3</t>
  </si>
  <si>
    <t>434.100</t>
  </si>
  <si>
    <t>Ковров г, Муромский проезд, 5</t>
  </si>
  <si>
    <t>265.500</t>
  </si>
  <si>
    <t>Ковров г, Муромский проезд, 6</t>
  </si>
  <si>
    <t>Ковров г, Муромский проезд, 7</t>
  </si>
  <si>
    <t>Ковров г, Муромский проезд, 9</t>
  </si>
  <si>
    <t>Ковров г, Набережная ул, 10</t>
  </si>
  <si>
    <t>1921</t>
  </si>
  <si>
    <t>Ковров г, Набережная ул, 10а</t>
  </si>
  <si>
    <t>Ковров г, Набережная ул, 16а</t>
  </si>
  <si>
    <t>Ковров г, Набережная ул, 17</t>
  </si>
  <si>
    <t>Ковров г, Набережная ул, 18</t>
  </si>
  <si>
    <t>Ковров г, Набережная ул, 19</t>
  </si>
  <si>
    <t>242.200</t>
  </si>
  <si>
    <t>Ковров г, Набережная ул, 1а</t>
  </si>
  <si>
    <t>Ковров г, Набережная ул, 2</t>
  </si>
  <si>
    <t>Ковров г, Набережная ул, 20</t>
  </si>
  <si>
    <t>Ковров г, Набережная ул, 21</t>
  </si>
  <si>
    <t>229.500</t>
  </si>
  <si>
    <t>251.500</t>
  </si>
  <si>
    <t>Ковров г, Набережная ул, 22</t>
  </si>
  <si>
    <t>Ковров г, Набережная ул, 23</t>
  </si>
  <si>
    <t>427.340</t>
  </si>
  <si>
    <t>Ковров г, Набережная ул, 24</t>
  </si>
  <si>
    <t>Ковров г, Набережная ул, 5</t>
  </si>
  <si>
    <t>Ковров г, Никитина ул, 34</t>
  </si>
  <si>
    <t>Ковров г, Ногина пер, 3</t>
  </si>
  <si>
    <t>Ковров г, Ногина пер, 5</t>
  </si>
  <si>
    <t>Ковров г, Ногина пер, 6</t>
  </si>
  <si>
    <t>Ковров г, Ногина пер, 8</t>
  </si>
  <si>
    <t>Ковров г, Ногина ул, 59</t>
  </si>
  <si>
    <t>3213.400</t>
  </si>
  <si>
    <t>680.100</t>
  </si>
  <si>
    <t>Ковров г, Олега Кошевого ул, 1</t>
  </si>
  <si>
    <t>671.300</t>
  </si>
  <si>
    <t>Ковров г, Олега Кошевого ул, 10</t>
  </si>
  <si>
    <t>Ковров г, Олега Кошевого ул, 12</t>
  </si>
  <si>
    <t>Ковров г, Олега Кошевого ул, 13</t>
  </si>
  <si>
    <t>Ковров г, Олега Кошевого ул, 15</t>
  </si>
  <si>
    <t>Ковров г, Олега Кошевого ул, 2</t>
  </si>
  <si>
    <t>Ковров г, Олега Кошевого ул, 21</t>
  </si>
  <si>
    <t>Ковров г, Олега Кошевого ул, 3</t>
  </si>
  <si>
    <t>Ковров г, Олега Кошевого ул, 5</t>
  </si>
  <si>
    <t>Ковров г, Олега Кошевого ул, 6</t>
  </si>
  <si>
    <t>Ковров г, Олега Кошевого ул, 7</t>
  </si>
  <si>
    <t>202.200</t>
  </si>
  <si>
    <t>Ковров г, Олега Кошевого ул, 8</t>
  </si>
  <si>
    <t>Ковров г, Олега Кошевого ул, 9</t>
  </si>
  <si>
    <t>Ковров г, Ореховая ул, 22</t>
  </si>
  <si>
    <t>Ковров г, Осиповская ул, 41</t>
  </si>
  <si>
    <t>Ковров г, Островского ул, 57/1</t>
  </si>
  <si>
    <t>2142.000</t>
  </si>
  <si>
    <t>682.100</t>
  </si>
  <si>
    <t>Ковров г, Островского ул, 73</t>
  </si>
  <si>
    <t>Ковров г, Островского ул, 77</t>
  </si>
  <si>
    <t>12369.000</t>
  </si>
  <si>
    <t>Ковров г, Островского ул, 79</t>
  </si>
  <si>
    <t>Ковров г, Островского ул, 81</t>
  </si>
  <si>
    <t>Ковров г, Парковая ул, 2</t>
  </si>
  <si>
    <t>Ковров г, Партизанская ул, 1</t>
  </si>
  <si>
    <t>Ковров г, Первомайская ул, 21</t>
  </si>
  <si>
    <t>3800.000</t>
  </si>
  <si>
    <t>Ковров г, Первомайская ул, 27</t>
  </si>
  <si>
    <t>1078.800</t>
  </si>
  <si>
    <t>Ковров г, Першутова ул, 20</t>
  </si>
  <si>
    <t>Ковров г, Першутова ул, 30</t>
  </si>
  <si>
    <t>Ковров г, Першутова ул, 40</t>
  </si>
  <si>
    <t>Ковров г, Першутова ул, 42</t>
  </si>
  <si>
    <t>Ковров г, Пионерская ул, 12</t>
  </si>
  <si>
    <t>Ковров г, Пионерская ул, 13</t>
  </si>
  <si>
    <t>435.800</t>
  </si>
  <si>
    <t>Ковров г, Пионерская ул, 15</t>
  </si>
  <si>
    <t>Ковров г, Пионерская ул, 16</t>
  </si>
  <si>
    <t>416.300</t>
  </si>
  <si>
    <t>Ковров г, Пионерская ул, 17</t>
  </si>
  <si>
    <t>Ковров г, Пионерская ул, 18</t>
  </si>
  <si>
    <t>Ковров г, Пионерская ул, 19</t>
  </si>
  <si>
    <t>255.300</t>
  </si>
  <si>
    <t>Ковров г, Пионерская ул, 2</t>
  </si>
  <si>
    <t>Ковров г, Пионерская ул, 23</t>
  </si>
  <si>
    <t>Ковров г, Пионерская ул, 25</t>
  </si>
  <si>
    <t>324.200</t>
  </si>
  <si>
    <t>Ковров г, Пионерская ул, 27</t>
  </si>
  <si>
    <t>325.400</t>
  </si>
  <si>
    <t>Ковров г, Пионерская ул, 3</t>
  </si>
  <si>
    <t>Ковров г, Пионерская ул, 6</t>
  </si>
  <si>
    <t>Ковров г, Подлесная ул, 12</t>
  </si>
  <si>
    <t>675.600</t>
  </si>
  <si>
    <t>Ковров г, Подлесная ул, 13</t>
  </si>
  <si>
    <t>Ковров г, Подлесная ул, 14</t>
  </si>
  <si>
    <t>Ковров г, Подлесная ул, 16</t>
  </si>
  <si>
    <t>Ковров г, Подлесная ул, 17</t>
  </si>
  <si>
    <t>Ковров г, Подлесная ул, 17а</t>
  </si>
  <si>
    <t>Ковров г, Подлесная ул, 18</t>
  </si>
  <si>
    <t>Ковров г, Подлесная ул, 19</t>
  </si>
  <si>
    <t>Ковров г, Подлесная ул, 2</t>
  </si>
  <si>
    <t>466.400</t>
  </si>
  <si>
    <t>Ковров г, Подлесная ул, 21</t>
  </si>
  <si>
    <t>Ковров г, Подлесная ул, 21а</t>
  </si>
  <si>
    <t>Ковров г, Подлесная ул, 22</t>
  </si>
  <si>
    <t>984.000</t>
  </si>
  <si>
    <t>Ковров г, Подлесная ул, 22а</t>
  </si>
  <si>
    <t>Ковров г, Подлесная ул, 22б</t>
  </si>
  <si>
    <t>Ковров г, Подлесная ул, 23</t>
  </si>
  <si>
    <t>Ковров г, Подлесная ул, 4</t>
  </si>
  <si>
    <t>Ковров г, Подлесная ул, 6</t>
  </si>
  <si>
    <t>Ковров г, Полевая ул, 2</t>
  </si>
  <si>
    <t>1283.400</t>
  </si>
  <si>
    <t>Ковров г, Полевая ул, 4</t>
  </si>
  <si>
    <t>1245.000</t>
  </si>
  <si>
    <t>Ковров г, Полевая ул, 6</t>
  </si>
  <si>
    <t>Ковров г, Правды ул, 32</t>
  </si>
  <si>
    <t>Ковров г, Правды ул, 5</t>
  </si>
  <si>
    <t>Ковров г, Правды ул, 6</t>
  </si>
  <si>
    <t>444.100</t>
  </si>
  <si>
    <t>Ковров г, Правды ул, 77а</t>
  </si>
  <si>
    <t>Ковров г, Пролетарская ул, 14/1</t>
  </si>
  <si>
    <t>Ковров г, Пролетарская ул, 38</t>
  </si>
  <si>
    <t>Ковров г, Пролетарская ул, 38а</t>
  </si>
  <si>
    <t>Ковров г, Пролетарская ул, 40</t>
  </si>
  <si>
    <t>Ковров г, Пролетарская ул, 44</t>
  </si>
  <si>
    <t>Ковров г, Пролетарская ул, 46</t>
  </si>
  <si>
    <t>Ковров г, Пролетарская ул, 48</t>
  </si>
  <si>
    <t>Ковров г, Пролетарская ул, 50</t>
  </si>
  <si>
    <t>Ковров г, Пролетарская ул, 52</t>
  </si>
  <si>
    <t>Ковров г, Пугачева ул, 10</t>
  </si>
  <si>
    <t>1293.900</t>
  </si>
  <si>
    <t>Ковров г, Пугачева ул, 21А</t>
  </si>
  <si>
    <t>Ковров г, Пугачева ул, 23</t>
  </si>
  <si>
    <t>Ковров г, Пугачева ул, 24</t>
  </si>
  <si>
    <t>Ковров г, Пугачева ул, 26</t>
  </si>
  <si>
    <t>255.200</t>
  </si>
  <si>
    <t>Ковров г, Пугачева ул, 29</t>
  </si>
  <si>
    <t>Ковров г, Пугачева ул, 30</t>
  </si>
  <si>
    <t>Ковров г, Пугачева ул, 35</t>
  </si>
  <si>
    <t>4897.700</t>
  </si>
  <si>
    <t>Ковров г, Пугачева ул, 9</t>
  </si>
  <si>
    <t>939.000</t>
  </si>
  <si>
    <t>Ковров г, Рабочая ул, 35</t>
  </si>
  <si>
    <t>Ковров г, Разина ул, 3</t>
  </si>
  <si>
    <t>Ковров г, Ранжева ул, 11/2</t>
  </si>
  <si>
    <t>Ковров г, Ранжева ул, 11</t>
  </si>
  <si>
    <t>Ковров г, Ранжева ул, 13</t>
  </si>
  <si>
    <t>2206.000</t>
  </si>
  <si>
    <t>Ковров г, Ранжева ул, 3</t>
  </si>
  <si>
    <t>Ковров г, Ранжева ул, 7</t>
  </si>
  <si>
    <t>Ковров г, Рунова ул, 34</t>
  </si>
  <si>
    <t>Ковров г, Рунова ул, 34а</t>
  </si>
  <si>
    <t>Ковров г, Рунова ул, 36</t>
  </si>
  <si>
    <t>Ковров г, Рунова ул, 36а</t>
  </si>
  <si>
    <t>Ковров г, Рунова ул, 38</t>
  </si>
  <si>
    <t>Ковров г, Садовая ул, 23</t>
  </si>
  <si>
    <t>Ковров г, Свердлова ул, 11</t>
  </si>
  <si>
    <t>Ковров г, Свердлова ул, 15</t>
  </si>
  <si>
    <t>Ковров г, Свердлова ул, 1а</t>
  </si>
  <si>
    <t>Ковров г, Свердлова ул, 20</t>
  </si>
  <si>
    <t>1103.800</t>
  </si>
  <si>
    <t>447.800</t>
  </si>
  <si>
    <t>259.700</t>
  </si>
  <si>
    <t>Ковров г, Свердлова ул, 80</t>
  </si>
  <si>
    <t>Ковров г, Свердлова ул, 82</t>
  </si>
  <si>
    <t>Ковров г, Свердлова ул, 82а</t>
  </si>
  <si>
    <t>Ковров г, Свердлова ул, 83а</t>
  </si>
  <si>
    <t>Ковров г, Свердлова ул, 84</t>
  </si>
  <si>
    <t>223.800</t>
  </si>
  <si>
    <t>Ковров г, Свердлова ул, 9</t>
  </si>
  <si>
    <t>Ковров г, Свердлова ул, 91а</t>
  </si>
  <si>
    <t>Ковров г, Свердлова ул, 92</t>
  </si>
  <si>
    <t>Ковров г, Свердлова ул, 96</t>
  </si>
  <si>
    <t>Ковров г, Свердлова ул, 98</t>
  </si>
  <si>
    <t>Ковров г, Северный проезд, 10а</t>
  </si>
  <si>
    <t>Ковров г, Северный проезд, 11</t>
  </si>
  <si>
    <t>535.940</t>
  </si>
  <si>
    <t>Ковров г, Северный проезд, 13</t>
  </si>
  <si>
    <t>Ковров г, Сергея Лазо ул, 4/1</t>
  </si>
  <si>
    <t>Ковров г, Сергея Лазо ул, 4</t>
  </si>
  <si>
    <t>Ковров г, Сергея Лазо ул, 4а</t>
  </si>
  <si>
    <t>2790.000</t>
  </si>
  <si>
    <t>Ковров г, Сергея Лазо ул, 6</t>
  </si>
  <si>
    <t>Ковров г, Славянская ул, 31</t>
  </si>
  <si>
    <t>Ковров г, Советская ул, 2а</t>
  </si>
  <si>
    <t>Ковров г, Солнечная ул, 2</t>
  </si>
  <si>
    <t>Ковров г, Сосновая ул, 14</t>
  </si>
  <si>
    <t>Ковров г, Сосновая ул, 15 корп. 1</t>
  </si>
  <si>
    <t>Ковров г, Сосновая ул, 15/2</t>
  </si>
  <si>
    <t>921.200</t>
  </si>
  <si>
    <t>Ковров г, Сосновая ул, 15/3</t>
  </si>
  <si>
    <t>Ковров г, Сосновая ул, 16</t>
  </si>
  <si>
    <t>429.500</t>
  </si>
  <si>
    <t>Ковров г, Сосновая ул, 17</t>
  </si>
  <si>
    <t>Ковров г, Сосновая ул, 18</t>
  </si>
  <si>
    <t>Ковров г, Сосновая ул, 20</t>
  </si>
  <si>
    <t>Ковров г, Сосновая ул, 22</t>
  </si>
  <si>
    <t>222.200</t>
  </si>
  <si>
    <t>Ковров г, Сосновая ул, 24</t>
  </si>
  <si>
    <t>Ковров г, Сосновая ул, 25</t>
  </si>
  <si>
    <t>219.500</t>
  </si>
  <si>
    <t>Ковров г, Сосновая ул, 28</t>
  </si>
  <si>
    <t>Ковров г, Сосновая ул, 30</t>
  </si>
  <si>
    <t>Ковров г, Сосновая ул, 32</t>
  </si>
  <si>
    <t>Ковров г, Сосновая ул, 35</t>
  </si>
  <si>
    <t>Ковров г, Сосновая ул, 37</t>
  </si>
  <si>
    <t>Ковров г, Сосновая ул, 39</t>
  </si>
  <si>
    <t>1527.300</t>
  </si>
  <si>
    <t>Ковров г, Сосновая ул, 4</t>
  </si>
  <si>
    <t>Ковров г, Сосновая ул, 41</t>
  </si>
  <si>
    <t>Ковров г, Сосновая ул, 6</t>
  </si>
  <si>
    <t>Ковров г, Социалистическая ул, 11</t>
  </si>
  <si>
    <t>Ковров г, Социалистическая ул, 13</t>
  </si>
  <si>
    <t>Ковров г, Социалистическая ул, 15</t>
  </si>
  <si>
    <t>Ковров г, Социалистическая ул, 17</t>
  </si>
  <si>
    <t>846.200</t>
  </si>
  <si>
    <t>Ковров г, Социалистическая ул, 21</t>
  </si>
  <si>
    <t>Ковров г, Социалистическая ул, 25</t>
  </si>
  <si>
    <t>Ковров г, Социалистическая ул, 3</t>
  </si>
  <si>
    <t>Ковров г, Социалистическая ул, 4</t>
  </si>
  <si>
    <t>Ковров г, Социалистическая ул, 4а</t>
  </si>
  <si>
    <t>Ковров г, Социалистическая ул, 4б</t>
  </si>
  <si>
    <t>Ковров г, Социалистическая ул, 6</t>
  </si>
  <si>
    <t>Ковров г, Социалистическая ул, 7</t>
  </si>
  <si>
    <t>Ковров г, Социалистическая ул, 8</t>
  </si>
  <si>
    <t>Ковров г, Социалистическая ул, 9</t>
  </si>
  <si>
    <t>Ковров г, Строителей ул, 10</t>
  </si>
  <si>
    <t>Ковров г, Строителей ул, 11</t>
  </si>
  <si>
    <t>Ковров г, Строителей ул, 12/1</t>
  </si>
  <si>
    <t>1012.700</t>
  </si>
  <si>
    <t>Ковров г, Строителей ул, 12</t>
  </si>
  <si>
    <t>Ковров г, Строителей ул, 13</t>
  </si>
  <si>
    <t>Ковров г, Строителей ул, 14</t>
  </si>
  <si>
    <t>Ковров г, Строителей ул, 15 корп. 1</t>
  </si>
  <si>
    <t>Ковров г, Строителей ул, 15/2</t>
  </si>
  <si>
    <t>Ковров г, Строителей ул, 15</t>
  </si>
  <si>
    <t>808.700</t>
  </si>
  <si>
    <t>Ковров г, Строителей ул, 16</t>
  </si>
  <si>
    <t>Ковров г, Строителей ул, 18</t>
  </si>
  <si>
    <t>Ковров г, Строителей ул, 2</t>
  </si>
  <si>
    <t>10629.700</t>
  </si>
  <si>
    <t>Ковров г, Строителей ул, 22/1</t>
  </si>
  <si>
    <t>Ковров г, Строителей ул, 22/2</t>
  </si>
  <si>
    <t>9777.700</t>
  </si>
  <si>
    <t>Ковров г, Строителей ул, 22</t>
  </si>
  <si>
    <t>8038.000</t>
  </si>
  <si>
    <t>Ковров г, Строителей ул, 24/2</t>
  </si>
  <si>
    <t>Ковров г, Строителей ул, 25/1</t>
  </si>
  <si>
    <t>11081.000</t>
  </si>
  <si>
    <t>Ковров г, Строителей ул, 26</t>
  </si>
  <si>
    <t>7869.000</t>
  </si>
  <si>
    <t>Ковров г, Строителей ул, 27/1</t>
  </si>
  <si>
    <t>1060.500</t>
  </si>
  <si>
    <t>Ковров г, Строителей ул, 27/2</t>
  </si>
  <si>
    <t>4524.000</t>
  </si>
  <si>
    <t>Ковров г, Строителей ул, 27/3</t>
  </si>
  <si>
    <t>Ковров г, Строителей ул, 28</t>
  </si>
  <si>
    <t>Ковров г, Строителей ул, 29</t>
  </si>
  <si>
    <t>Ковров г, Строителей ул, 3</t>
  </si>
  <si>
    <t>Ковров г, Строителей ул, 31/1</t>
  </si>
  <si>
    <t>Ковров г, Строителей ул, 31/2</t>
  </si>
  <si>
    <t>769.060</t>
  </si>
  <si>
    <t>Ковров г, Строителей ул, 33</t>
  </si>
  <si>
    <t>Ковров г, Строителей ул, 35</t>
  </si>
  <si>
    <t>Ковров г, Строителей ул, 39/1</t>
  </si>
  <si>
    <t>Ковров г, Строителей ул, 39</t>
  </si>
  <si>
    <t>Ковров г, Строителей ул, 41</t>
  </si>
  <si>
    <t>Ковров г, Строителей ул, 43</t>
  </si>
  <si>
    <t>Ковров г, Строителей ул, 45</t>
  </si>
  <si>
    <t>Ковров г, Строителей ул, 5</t>
  </si>
  <si>
    <t>Ковров г, Строителей ул, 8</t>
  </si>
  <si>
    <t>Ковров г, Строителей ул, 9</t>
  </si>
  <si>
    <t>1327.000</t>
  </si>
  <si>
    <t>Ковров г, Суворова ул, 19</t>
  </si>
  <si>
    <t>Ковров г, Текстильная ул, 2а</t>
  </si>
  <si>
    <t>Ковров г, Текстильная ул, 2в</t>
  </si>
  <si>
    <t>936.100</t>
  </si>
  <si>
    <t>Ковров г, Текстильная ул, 3</t>
  </si>
  <si>
    <t>Ковров г, Текстильная ул, 5</t>
  </si>
  <si>
    <t>Ковров г, Текстильная ул, 7</t>
  </si>
  <si>
    <t>868.200</t>
  </si>
  <si>
    <t>Ковров г, Тимофея Павловского ул, 1</t>
  </si>
  <si>
    <t>881.100</t>
  </si>
  <si>
    <t>Ковров г, Тимофея Павловского ул, 10</t>
  </si>
  <si>
    <t>Ковров г, Тимофея Павловского ул, 11</t>
  </si>
  <si>
    <t>382.050</t>
  </si>
  <si>
    <t>Ковров г, Тимофея Павловского ул, 2</t>
  </si>
  <si>
    <t>879.100</t>
  </si>
  <si>
    <t>Ковров г, Тимофея Павловского ул, 3</t>
  </si>
  <si>
    <t>Ковров г, Тимофея Павловского ул, 4</t>
  </si>
  <si>
    <t>896.400</t>
  </si>
  <si>
    <t>Ковров г, Тимофея Павловского ул, 6</t>
  </si>
  <si>
    <t>Ковров г, Тимофея Павловского ул, 8</t>
  </si>
  <si>
    <t>Ковров г, Тимофея Павловского ул, 9</t>
  </si>
  <si>
    <t>Ковров г, Транспортная ул, 79</t>
  </si>
  <si>
    <t>Ковров г, Транспортная ул, 81</t>
  </si>
  <si>
    <t>Ковров г, Труда ул, 1</t>
  </si>
  <si>
    <t>20669.000</t>
  </si>
  <si>
    <t>Ковров г, Туманова ул, 10</t>
  </si>
  <si>
    <t>Ковров г, Туманова ул, 11</t>
  </si>
  <si>
    <t>Ковров г, Туманова ул, 12</t>
  </si>
  <si>
    <t>Ковров г, Туманова ул, 13</t>
  </si>
  <si>
    <t>823.700</t>
  </si>
  <si>
    <t>Ковров г, Туманова ул, 14</t>
  </si>
  <si>
    <t>820.100</t>
  </si>
  <si>
    <t>Ковров г, Туманова ул, 16</t>
  </si>
  <si>
    <t>Ковров г, Туманова ул, 20</t>
  </si>
  <si>
    <t>Ковров г, Туманова ул, 22</t>
  </si>
  <si>
    <t>Ковров г, Туманова ул, 29</t>
  </si>
  <si>
    <t>Ковров г, Туманова ул, 2а</t>
  </si>
  <si>
    <t>Ковров г, Туманова ул, 33</t>
  </si>
  <si>
    <t>Ковров г, Туманова ул, 4</t>
  </si>
  <si>
    <t>Ковров г, Туманова ул, 6</t>
  </si>
  <si>
    <t>Ковров г, Туманова ул, 8</t>
  </si>
  <si>
    <t>Ковров г, Туманова ул, 8а</t>
  </si>
  <si>
    <t>Ковров г, Урицкого ул, 15</t>
  </si>
  <si>
    <t>Ковров г, Урицкого ул, 9</t>
  </si>
  <si>
    <t>257.800</t>
  </si>
  <si>
    <t>Ковров г, Урожайная ул, 100</t>
  </si>
  <si>
    <t>Ковров г, Урожайная ул, 83</t>
  </si>
  <si>
    <t>Ковров г, Урожайный проезд, 3</t>
  </si>
  <si>
    <t>Ковров г, Урожайный проезд, 4</t>
  </si>
  <si>
    <t>1024.900</t>
  </si>
  <si>
    <t>Ковров г, Урожайный проезд, 8</t>
  </si>
  <si>
    <t>514.100</t>
  </si>
  <si>
    <t>Ковров г, Фабричный проезд, 4а</t>
  </si>
  <si>
    <t>1618.600</t>
  </si>
  <si>
    <t>475.200</t>
  </si>
  <si>
    <t>Ковров г, Фабричный проезд, 5</t>
  </si>
  <si>
    <t>643.600</t>
  </si>
  <si>
    <t>Ковров г, Фабричный проезд, 6</t>
  </si>
  <si>
    <t>749.600</t>
  </si>
  <si>
    <t>Ковров г, Фабричный проезд, 7</t>
  </si>
  <si>
    <t>207.200</t>
  </si>
  <si>
    <t>Ковров г, Федорова ул, 13а</t>
  </si>
  <si>
    <t>Ковров г, Федорова ул, 91/1</t>
  </si>
  <si>
    <t>Ковров г, Федорова ул, 91/2</t>
  </si>
  <si>
    <t>1284.400</t>
  </si>
  <si>
    <t>Ковров г, Федорова ул, 93</t>
  </si>
  <si>
    <t>Ковров г, Федорова ул, 95</t>
  </si>
  <si>
    <t>4026.330</t>
  </si>
  <si>
    <t>3977.170</t>
  </si>
  <si>
    <t>Ковров г, Федорова ул, 99</t>
  </si>
  <si>
    <t>Ковров г, Фрунзе ул, 1</t>
  </si>
  <si>
    <t>Ковров г, Фрунзе ул, 10</t>
  </si>
  <si>
    <t>Ковров г, Фрунзе ул, 11</t>
  </si>
  <si>
    <t>Ковров г, Фрунзе ул, 13</t>
  </si>
  <si>
    <t>Ковров г, Фрунзе ул, 15</t>
  </si>
  <si>
    <t>Ковров г, Фрунзе ул, 17</t>
  </si>
  <si>
    <t>Ковров г, Фрунзе ул, 19</t>
  </si>
  <si>
    <t>278.300</t>
  </si>
  <si>
    <t>Ковров г, Фрунзе ул, 2</t>
  </si>
  <si>
    <t>Ковров г, Фрунзе ул, 4</t>
  </si>
  <si>
    <t>2129.900</t>
  </si>
  <si>
    <t>Ковров г, Фрунзе ул, 6</t>
  </si>
  <si>
    <t>927.600</t>
  </si>
  <si>
    <t>Ковров г, Фрунзе ул, 7</t>
  </si>
  <si>
    <t>Ковров г, Фрунзе ул, 8</t>
  </si>
  <si>
    <t>Ковров г, Фурманова ул, 14</t>
  </si>
  <si>
    <t>Ковров г, Фурманова ул, 16</t>
  </si>
  <si>
    <t>Ковров г, Фурманова ул, 17/1</t>
  </si>
  <si>
    <t>Ковров г, Фурманова ул, 17/2</t>
  </si>
  <si>
    <t>Ковров г, Фурманова ул, 18</t>
  </si>
  <si>
    <t>Ковров г, Фурманова ул, 27</t>
  </si>
  <si>
    <t>Ковров г, Фурманова ул, 31</t>
  </si>
  <si>
    <t>Ковров г, Фурманова ул, 33</t>
  </si>
  <si>
    <t>Ковров г, Фурманова ул, 35</t>
  </si>
  <si>
    <t>Ковров г, Фурманова ул, 37</t>
  </si>
  <si>
    <t>Ковров г, Циолковского ул, 12</t>
  </si>
  <si>
    <t>1044.400</t>
  </si>
  <si>
    <t>Ковров г, Циолковского ул, 19</t>
  </si>
  <si>
    <t>Ковров г, Циолковского ул, 21</t>
  </si>
  <si>
    <t>932.400</t>
  </si>
  <si>
    <t>Ковров г, Циолковского ул, 35</t>
  </si>
  <si>
    <t>1171.000</t>
  </si>
  <si>
    <t>982.300</t>
  </si>
  <si>
    <t>Ковров г, Циолковского ул, 40</t>
  </si>
  <si>
    <t>Ковров г, Челюскинцев ул, 131</t>
  </si>
  <si>
    <t>1924</t>
  </si>
  <si>
    <t>Ковров г, Челюскинцев ул, 131а</t>
  </si>
  <si>
    <t>Ковров г, Челюскинцев ул, 133</t>
  </si>
  <si>
    <t>Ковров г, Челюскинцев ул, 93</t>
  </si>
  <si>
    <t>Ковров г, Чернышевского ул, 1</t>
  </si>
  <si>
    <t>Ковров г, Чернышевского ул, 11</t>
  </si>
  <si>
    <t>Ковров г, Чернышевского ул, 15</t>
  </si>
  <si>
    <t>Ковров г, Чернышевского ул, 3</t>
  </si>
  <si>
    <t>1311.400</t>
  </si>
  <si>
    <t>Ковров г, Чернышевского ул, 4</t>
  </si>
  <si>
    <t>Ковров г, Чернышевского ул, 5</t>
  </si>
  <si>
    <t>Ковров г, Чернышевского ул, 7</t>
  </si>
  <si>
    <t>Ковров г, Чернышевского ул, 9</t>
  </si>
  <si>
    <t>919.100</t>
  </si>
  <si>
    <t>Ковров г, Чкалова пер, 3</t>
  </si>
  <si>
    <t>Ковров г, Чкалова пер, 5</t>
  </si>
  <si>
    <t>Ковров г, Чкалова ул, 48/2</t>
  </si>
  <si>
    <t>Ковров г, Чкалова ул, 48</t>
  </si>
  <si>
    <t>Ковров г, Чкалова ул, 50</t>
  </si>
  <si>
    <t>Ковров г, Шмидта ул, 11</t>
  </si>
  <si>
    <t>Ковров г, Шмидта ул, 9</t>
  </si>
  <si>
    <t>3531.000</t>
  </si>
  <si>
    <t>Ковров г, Щеглова ул, 43</t>
  </si>
  <si>
    <t>Ковров г, Щеглова ул, 56</t>
  </si>
  <si>
    <t>Ковров г, Щорса ул, 1</t>
  </si>
  <si>
    <t>Ковров г, Щорса ул, 25</t>
  </si>
  <si>
    <t>Ковров г, Щорса ул, 4</t>
  </si>
  <si>
    <t>Ковровский р-н, Гигант п, Первомайская ул, 1</t>
  </si>
  <si>
    <t>233.300</t>
  </si>
  <si>
    <t>Ковровский р-н, Гигант п, Первомайская ул, 11</t>
  </si>
  <si>
    <t>285.400</t>
  </si>
  <si>
    <t>Ковровский р-н, Гигант п, Первомайская ул, 13</t>
  </si>
  <si>
    <t>Ковровский р-н, Гигант п, Первомайская ул, 15</t>
  </si>
  <si>
    <t>Ковровский р-н, Гигант п, Первомайская ул, 17</t>
  </si>
  <si>
    <t>Ковровский р-н, Гигант п, Первомайская ул, 25</t>
  </si>
  <si>
    <t>Ковровский р-н, Гигант п, Первомайская ул, 3</t>
  </si>
  <si>
    <t>Ковровский р-н, Гигант п, Первомайская ул, 5</t>
  </si>
  <si>
    <t>Ковровский р-н, Гигант п, Первомайская ул, 7</t>
  </si>
  <si>
    <t>Ковровский р-н, Гигант п, Юбилейная ул, 62</t>
  </si>
  <si>
    <t>Ковровский р-н, Гигант п, Юбилейная ул, 63</t>
  </si>
  <si>
    <t>Ковровский р-н, Гигант п, Юбилейная ул, 64</t>
  </si>
  <si>
    <t>Ковровский р-н, Глебово д, Школьная ул, 20</t>
  </si>
  <si>
    <t>611.500</t>
  </si>
  <si>
    <t>Ковровский р-н, Глебово д, Школьная ул, 22</t>
  </si>
  <si>
    <t>278.200</t>
  </si>
  <si>
    <t>258.400</t>
  </si>
  <si>
    <t>351.200</t>
  </si>
  <si>
    <t>Ковровский р-н, Гостюхинского карьера п, 5</t>
  </si>
  <si>
    <t>Ковровский р-н, Гостюхинского карьера п, 6</t>
  </si>
  <si>
    <t>Ковровский р-н, Доброград п, Славянская ул, 1</t>
  </si>
  <si>
    <t>Ковровский р-н, Доброград п, Славянская ул, 3</t>
  </si>
  <si>
    <t>Ковровский р-н, Доброград п, Славянская ул, 5</t>
  </si>
  <si>
    <t>Ковровский р-н, Достижение п, Кирпичная ул, 29</t>
  </si>
  <si>
    <t>Ковровский р-н, Достижение п, Фабричная ул, 17</t>
  </si>
  <si>
    <t>Ковровский р-н, Достижение п, Фабричная ул, 37</t>
  </si>
  <si>
    <t>Ковровский р-н, Достижение п, Фабричная ул, 38</t>
  </si>
  <si>
    <t>Ковровский р-н, Достижение п, Фабричная ул, 43</t>
  </si>
  <si>
    <t>Ковровский р-н, Иваново с, Коммунистическая ул, 22</t>
  </si>
  <si>
    <t>700.200</t>
  </si>
  <si>
    <t>Ковровский р-н, Клязьминский Городок с, Клязьминская ПМК ул, 1</t>
  </si>
  <si>
    <t>Ковровский р-н, Клязьминский Городок с, Клязьминская ПМК ул, 16</t>
  </si>
  <si>
    <t>Ковровский р-н, Клязьминский Городок с, Клязьминская ПМК ул, 2</t>
  </si>
  <si>
    <t>600.600</t>
  </si>
  <si>
    <t>Ковровский р-н, Клязьминский Городок с, Клязьминская ПМК ул, 29</t>
  </si>
  <si>
    <t>Ковровский р-н, Клязьминский Городок с, Клязьминская ПМК ул, 3</t>
  </si>
  <si>
    <t>Ковровский р-н, Клязьминский Городок с, Клязьминская ПМК ул, 5</t>
  </si>
  <si>
    <t>Ковровский р-н, Клязьминский Городок с, Клязьминская ПМК ул, 6</t>
  </si>
  <si>
    <t>Ковровский р-н, Ковров-35 городок, Центральная ул, 110</t>
  </si>
  <si>
    <t>Ковровский р-н, Ковров-35 городок, Центральная ул, 140</t>
  </si>
  <si>
    <t>Ковровский р-н, Ковров-35 городок, Центральная ул, 142</t>
  </si>
  <si>
    <t>Ковровский р-н, Ковров-35 городок, Центральная ул, 149</t>
  </si>
  <si>
    <t>Ковровский р-н, Ковров-35 городок, Центральная ул, 150</t>
  </si>
  <si>
    <t>Ковровский р-н, Ковров-35 городок, Школьная ул, 102</t>
  </si>
  <si>
    <t>Ковровский р-н, Ковров-35 городок, Школьная ул, 107</t>
  </si>
  <si>
    <t>Ковровский р-н, Ковров-35 городок, Школьная ул, 109</t>
  </si>
  <si>
    <t>Ковровский р-н, Ковров-35 городок, Школьная ул, 94</t>
  </si>
  <si>
    <t>Ковровский р-н, Красный Октябрь п, Комсомольская ул, 1</t>
  </si>
  <si>
    <t>Ковровский р-н, Красный Октябрь п, Комсомольская ул, 1А</t>
  </si>
  <si>
    <t>221.300</t>
  </si>
  <si>
    <t>Ковровский р-н, Красный Октябрь п, Комсомольская ул, 20</t>
  </si>
  <si>
    <t>Ковровский р-н, Красный Октябрь п, Комсомольская ул, 7</t>
  </si>
  <si>
    <t>Ковровский р-н, Красный Октябрь п, Комсомольская ул, 9</t>
  </si>
  <si>
    <t>652.000</t>
  </si>
  <si>
    <t>Ковровский р-н, Красный Октябрь п, Комсомольская ул, 9А</t>
  </si>
  <si>
    <t>207.300</t>
  </si>
  <si>
    <t>Ковровский р-н, Красный Октябрь п, Мира ул, 13</t>
  </si>
  <si>
    <t>Ковровский р-н, Красный Октябрь п, Мира ул, 17</t>
  </si>
  <si>
    <t>Ковровский р-н, Красный Октябрь п, Мира ул, 5</t>
  </si>
  <si>
    <t>267.500</t>
  </si>
  <si>
    <t>Ковровский р-н, Красный Октябрь п, Мира ул, 7</t>
  </si>
  <si>
    <t>269.400</t>
  </si>
  <si>
    <t>Ковровский р-н, Красный Октябрь п, Садовая ул, 2</t>
  </si>
  <si>
    <t>Ковровский р-н, Красный Октябрь п, Садовая ул, 4</t>
  </si>
  <si>
    <t>Ковровский р-н, Красный Октябрь п, Садовая ул, 6</t>
  </si>
  <si>
    <t>476.300</t>
  </si>
  <si>
    <t>Ковровский р-н, Крутово с, Просторная ул, 8</t>
  </si>
  <si>
    <t>Ковровский р-н, Крутово с, Танеева ул, 37А</t>
  </si>
  <si>
    <t>Ковровский р-н, Малыгино п, Дорожная ул, 89В</t>
  </si>
  <si>
    <t>Ковровский р-н, Малыгино п, Строителей ул, 43</t>
  </si>
  <si>
    <t>280.400</t>
  </si>
  <si>
    <t>Ковровский р-н, Малыгино п, Строителей ул, 43А</t>
  </si>
  <si>
    <t>Ковровский р-н, Малыгино п, Школьная ул, 54</t>
  </si>
  <si>
    <t>455.400</t>
  </si>
  <si>
    <t>440.900</t>
  </si>
  <si>
    <t>Ковровский р-н, Малыгино п, Школьная ул, 57</t>
  </si>
  <si>
    <t>Ковровский р-н, Малыгино п, Школьная ул, 58</t>
  </si>
  <si>
    <t>Ковровский р-н, Малыгино п, Школьная ул, 61</t>
  </si>
  <si>
    <t>Ковровский р-н, Малыгино п, Школьная ул, 66</t>
  </si>
  <si>
    <t>807.100</t>
  </si>
  <si>
    <t>Ковровский р-н, Малыгино п, Юбилейная ул, 47</t>
  </si>
  <si>
    <t>Ковровский р-н, Малыгино п, Юбилейная ул, 48</t>
  </si>
  <si>
    <t>Ковровский р-н, Малыгино п, Юбилейная ул, 50</t>
  </si>
  <si>
    <t>Ковровский р-н, Малыгино п, Юбилейная ул, 51</t>
  </si>
  <si>
    <t>Ковровский р-н, Малыгино п, Юбилейная ул, 52</t>
  </si>
  <si>
    <t>Ковровский р-н, Малыгино п, Юбилейная ул, 62</t>
  </si>
  <si>
    <t>Ковровский р-н, Малыгино п, Юбилейная ул, 63</t>
  </si>
  <si>
    <t>Ковровский р-н, Малыгино п, Юбилейная ул, 64</t>
  </si>
  <si>
    <t>1557.300</t>
  </si>
  <si>
    <t>Ковровский р-н, Малыгино п, Юбилейная ул, 65</t>
  </si>
  <si>
    <t>1253.100</t>
  </si>
  <si>
    <t>Ковровский р-н, Малыгино п, Юбилейная ул, 67</t>
  </si>
  <si>
    <t>Ковровский р-н, Малыгино п, Юбилейная ул, 68</t>
  </si>
  <si>
    <t>1155.200</t>
  </si>
  <si>
    <t>Ковровский р-н, Малыгино п, Юбилейная ул, 69</t>
  </si>
  <si>
    <t>Ковровский р-н, Мелехово пгт, 2-я Набережная ул, 26</t>
  </si>
  <si>
    <t>Ковровский р-н, Мелехово пгт, 2-я Набережная ул, 28</t>
  </si>
  <si>
    <t>Ковровский р-н, Мелехово пгт, 2-я Набережная ул, 30</t>
  </si>
  <si>
    <t>Ковровский р-н, Мелехово пгт, 2-я Набережная ул, 32</t>
  </si>
  <si>
    <t>Ковровский р-н, Мелехово пгт, 2-я Набережная ул, 34</t>
  </si>
  <si>
    <t>Ковровский р-н, Мелехово пгт, 2-я Набережная ул, 36</t>
  </si>
  <si>
    <t>Ковровский р-н, Мелехово пгт, Гагарина ул, 1</t>
  </si>
  <si>
    <t>Ковровский р-н, Мелехово пгт, Гагарина ул, 11</t>
  </si>
  <si>
    <t>602.900</t>
  </si>
  <si>
    <t>Ковровский р-н, Мелехово пгт, Гагарина ул, 13</t>
  </si>
  <si>
    <t>616.600</t>
  </si>
  <si>
    <t>1002.100</t>
  </si>
  <si>
    <t>Ковровский р-н, Мелехово пгт, Гагарина ул, 15</t>
  </si>
  <si>
    <t>999.400</t>
  </si>
  <si>
    <t>Ковровский р-н, Мелехово пгт, Гагарина ул, 17</t>
  </si>
  <si>
    <t>Ковровский р-н, Мелехово пгт, Гагарина ул, 2</t>
  </si>
  <si>
    <t>747.700</t>
  </si>
  <si>
    <t>Ковровский р-н, Мелехово пгт, Гагарина ул, 3</t>
  </si>
  <si>
    <t>Ковровский р-н, Мелехово пгт, Гагарина ул, 5</t>
  </si>
  <si>
    <t>Ковровский р-н, Мелехово пгт, Гагарина ул, 6</t>
  </si>
  <si>
    <t>Ковровский р-н, Мелехово пгт, Гагарина ул, 7</t>
  </si>
  <si>
    <t>725.900</t>
  </si>
  <si>
    <t>693.400</t>
  </si>
  <si>
    <t>Ковровский р-н, Мелехово пгт, Комарова ул, 10</t>
  </si>
  <si>
    <t>Ковровский р-н, Мелехово пгт, Комарова ул, 15</t>
  </si>
  <si>
    <t>662.600</t>
  </si>
  <si>
    <t>Ковровский р-н, Мелехово пгт, Комарова ул, 17</t>
  </si>
  <si>
    <t>717.900</t>
  </si>
  <si>
    <t>Ковровский р-н, Мелехово пгт, Комарова ул, 2</t>
  </si>
  <si>
    <t>Ковровский р-н, Мелехово пгт, Комарова ул, 4</t>
  </si>
  <si>
    <t>Ковровский р-н, Мелехово пгт, Комарова ул, 5</t>
  </si>
  <si>
    <t>Ковровский р-н, Мелехово пгт, Комарова ул, 6</t>
  </si>
  <si>
    <t>428.800</t>
  </si>
  <si>
    <t>Ковровский р-н, Мелехово пгт, Комарова ул, 7</t>
  </si>
  <si>
    <t>Ковровский р-н, Мелехово пгт, Красная Горка ул, 1</t>
  </si>
  <si>
    <t>Ковровский р-н, Мелехово пгт, Красная Горка ул, 2</t>
  </si>
  <si>
    <t>511.100</t>
  </si>
  <si>
    <t>Ковровский р-н, Мелехово пгт, Красная Горка ул, 3а</t>
  </si>
  <si>
    <t>Ковровский р-н, Мелехово пгт, Первомайская ул, 44</t>
  </si>
  <si>
    <t>Ковровский р-н, Мелехово пгт, Первомайская ул, 53</t>
  </si>
  <si>
    <t>Ковровский р-н, Мелехово пгт, Первомайская ул, 53а</t>
  </si>
  <si>
    <t>Ковровский р-н, Мелехово пгт, Первомайская ул, 57</t>
  </si>
  <si>
    <t>291.800</t>
  </si>
  <si>
    <t>Ковровский р-н, Мелехово пгт, Первомайская ул, 59</t>
  </si>
  <si>
    <t>Ковровский р-н, Мелехово пгт, Первомайская ул, 64</t>
  </si>
  <si>
    <t>593.100</t>
  </si>
  <si>
    <t>Ковровский р-н, Мелехово пгт, Первомайская ул, 66</t>
  </si>
  <si>
    <t>1354.100</t>
  </si>
  <si>
    <t>Ковровский р-н, Мелехово пгт, Первомайская ул, 68</t>
  </si>
  <si>
    <t>Ковровский р-н, Мелехово пгт, Первомайская ул, 70</t>
  </si>
  <si>
    <t>Ковровский р-н, Мелехово пгт, Первомайская ул, 72</t>
  </si>
  <si>
    <t>1229.100</t>
  </si>
  <si>
    <t>Ковровский р-н, Мелехово пгт, Пионерская ул, 3</t>
  </si>
  <si>
    <t>Ковровский р-н, Мелехово пгт, Пионерская ул, 4</t>
  </si>
  <si>
    <t>Ковровский р-н, Мелехово пгт, Пионерская ул, 5</t>
  </si>
  <si>
    <t>Ковровский р-н, Мелехово пгт, Советская ул, 10</t>
  </si>
  <si>
    <t>740.600</t>
  </si>
  <si>
    <t>Ковровский р-н, Мелехово пгт, Советская ул, 15</t>
  </si>
  <si>
    <t>725.600</t>
  </si>
  <si>
    <t>Ковровский р-н, Мелехово пгт, Советская ул, 3</t>
  </si>
  <si>
    <t>Ковровский р-н, Мелехово пгт, Советская ул, 6</t>
  </si>
  <si>
    <t>Ковровский р-н, Мелехово пгт, Советская ул, 7</t>
  </si>
  <si>
    <t>Ковровский р-н, Мелехово пгт, Советская ул, 8</t>
  </si>
  <si>
    <t>Ковровский р-н, Мелехово пгт, Строительная ул, 1</t>
  </si>
  <si>
    <t>Ковровский р-н, Мелехово пгт, Строительная ул, 2</t>
  </si>
  <si>
    <t>Ковровский р-н, Мелехово пгт, Строительная ул, 3</t>
  </si>
  <si>
    <t>Ковровский р-н, Мелехово пгт, Строительная ул, 4</t>
  </si>
  <si>
    <t>Ковровский р-н, Мелехово пгт, Школьный пер, 21</t>
  </si>
  <si>
    <t>1028.600</t>
  </si>
  <si>
    <t>Ковровский р-н, Мелехово пгт, Школьный пер, 22</t>
  </si>
  <si>
    <t>924.600</t>
  </si>
  <si>
    <t>Ковровский р-н, Мелехово пгт, Школьный пер, 23</t>
  </si>
  <si>
    <t>Ковровский р-н, Мелехово пгт, Школьный пер, 25</t>
  </si>
  <si>
    <t>Ковровский р-н, Мелехово пгт, Школьный пер, 27</t>
  </si>
  <si>
    <t>Ковровский р-н, Мелехово пгт, Школьный пер, 28</t>
  </si>
  <si>
    <t>Ковровский р-н, Мелехово пгт, Юбилейная ул, 1</t>
  </si>
  <si>
    <t>Ковровский р-н, Мелехово пгт, Юбилейная ул, 3</t>
  </si>
  <si>
    <t>516.600</t>
  </si>
  <si>
    <t>Ковровский р-н, Мелехово пгт, Юбилейная ул, 4</t>
  </si>
  <si>
    <t>Ковровский р-н, Мелехово пгт, Юбилейная ул, 5</t>
  </si>
  <si>
    <t>Ковровский р-н, Мелехово пгт, Юбилейная ул, 6</t>
  </si>
  <si>
    <t>Ковровский р-н, Мелехово пгт, Юбилейная ул, 7</t>
  </si>
  <si>
    <t>Ковровский р-н, Нерехта п, Просторная ул, 1</t>
  </si>
  <si>
    <t>Ковровский р-н, Нерехта п, Просторная ул, 2</t>
  </si>
  <si>
    <t>Ковровский р-н, Нерехта п, Просторная ул, 3</t>
  </si>
  <si>
    <t>Ковровский р-н, Нерехта п, Просторная ул, 4</t>
  </si>
  <si>
    <t>Ковровский р-н, Новый п, Лесная ул, 3</t>
  </si>
  <si>
    <t>297.700</t>
  </si>
  <si>
    <t>Ковровский р-н, Новый п, Лесная ул, 4</t>
  </si>
  <si>
    <t>206.900</t>
  </si>
  <si>
    <t>Ковровский р-н, Новый п, Лесная ул, 4А</t>
  </si>
  <si>
    <t>Ковровский р-н, Новый п, Лесная ул, 5</t>
  </si>
  <si>
    <t>Ковровский р-н, Новый п, Лесная ул, 6</t>
  </si>
  <si>
    <t>Ковровский р-н, Новый п, Першутова ул, 1</t>
  </si>
  <si>
    <t>Ковровский р-н, Новый п, Першутова ул, 2</t>
  </si>
  <si>
    <t>623.900</t>
  </si>
  <si>
    <t>Ковровский р-н, Новый п, Першутова ул, 3</t>
  </si>
  <si>
    <t>Ковровский р-н, Новый п, Школьная ул, 10</t>
  </si>
  <si>
    <t>Ковровский р-н, Новый п, Школьная ул, 11</t>
  </si>
  <si>
    <t>402.500</t>
  </si>
  <si>
    <t>Ковровский р-н, Новый п, Школьная ул, 12</t>
  </si>
  <si>
    <t>Ковровский р-н, Новый п, Школьная ул, 13</t>
  </si>
  <si>
    <t>Ковровский р-н, Новый п, Школьная ул, 14</t>
  </si>
  <si>
    <t>Ковровский р-н, Новый п, Школьная ул, 15</t>
  </si>
  <si>
    <t>Ковровский р-н, Новый п, Школьная ул, 17</t>
  </si>
  <si>
    <t>Ковровский р-н, Новый п, Школьная ул, 4</t>
  </si>
  <si>
    <t>662.700</t>
  </si>
  <si>
    <t>Ковровский р-н, Новый п, Школьная ул, 6</t>
  </si>
  <si>
    <t>Ковровский р-н, Новый п, Школьная ул, 6а</t>
  </si>
  <si>
    <t>Ковровский р-н, Новый п, Школьная ул, 7</t>
  </si>
  <si>
    <t>Ковровский р-н, Новый п, Школьная ул, 8</t>
  </si>
  <si>
    <t>510.600</t>
  </si>
  <si>
    <t>Ковровский р-н, Новый п, Школьная ул, 9</t>
  </si>
  <si>
    <t>Ковровский р-н, Пакино п, 1</t>
  </si>
  <si>
    <t>Ковровский р-н, Пакино п, Молодежная ул, 21</t>
  </si>
  <si>
    <t>Ковровский р-н, Пакино п, Молодежная ул, 22</t>
  </si>
  <si>
    <t>Ковровский р-н, Пакино п, Молодежная ул, 23</t>
  </si>
  <si>
    <t>Ковровский р-н, Пакино п, Молодежная ул, 24</t>
  </si>
  <si>
    <t>Ковровский р-н, Пакино п, Труда ул, 13</t>
  </si>
  <si>
    <t>Ковровский р-н, Пакино п, Труда ул, 16</t>
  </si>
  <si>
    <t>Ковровский р-н, Пакино п, Труда ул, 18</t>
  </si>
  <si>
    <t>Ковровский р-н, Пакино п, Труда ул, 19</t>
  </si>
  <si>
    <t>Ковровский р-н, Пакино п, Центральная ул, 25</t>
  </si>
  <si>
    <t>259.300</t>
  </si>
  <si>
    <t>Ковровский р-н, Пакино п, Центральная ул, 26</t>
  </si>
  <si>
    <t>414.900</t>
  </si>
  <si>
    <t>Ковровский р-н, Пакино п, Школьная ул, 20б</t>
  </si>
  <si>
    <t>Ковровский р-н, Пакино п, Школьная ул, 29</t>
  </si>
  <si>
    <t>Ковровский р-н, Пантелеево с, Подгорица ул, 6</t>
  </si>
  <si>
    <t>Ковровский р-н, Пантелеево с, Центральная ул, 57</t>
  </si>
  <si>
    <t>Ковровский р-н, Первомайский п, 1</t>
  </si>
  <si>
    <t>Ковровский р-н, Первомайский п, 14</t>
  </si>
  <si>
    <t>Ковровский р-н, Первомайский п, 15</t>
  </si>
  <si>
    <t>Ковровский р-н, Первомайский п, 16</t>
  </si>
  <si>
    <t>832.100</t>
  </si>
  <si>
    <t>Ковровский р-н, Первомайский п, 17</t>
  </si>
  <si>
    <t>Ковровский р-н, Первомайский п, 18</t>
  </si>
  <si>
    <t>934.200</t>
  </si>
  <si>
    <t>Ковровский р-н, Первомайский п, 19б</t>
  </si>
  <si>
    <t>Ковровский р-н, Первомайский п, 2</t>
  </si>
  <si>
    <t>Ковровский р-н, Первомайский п, 3</t>
  </si>
  <si>
    <t>Ковровский р-н, Первомайский п, 4</t>
  </si>
  <si>
    <t>Ковровский р-н, Первомайский п, 6</t>
  </si>
  <si>
    <t>Ковровский р-н, Первомайский п, 7</t>
  </si>
  <si>
    <t>Ковровский р-н, Первомайский п, 9</t>
  </si>
  <si>
    <t>647.100</t>
  </si>
  <si>
    <t>355.300</t>
  </si>
  <si>
    <t>501.600</t>
  </si>
  <si>
    <t>233.200</t>
  </si>
  <si>
    <t>Ковровский р-н, Ручей д, Молодежная ул, 33</t>
  </si>
  <si>
    <t>Ковровский р-н, Ручей д, Молодежная ул, 34</t>
  </si>
  <si>
    <t>Ковровский р-н, Ручей д, Центральная ул, 1</t>
  </si>
  <si>
    <t>227.100</t>
  </si>
  <si>
    <t>Ковровский р-н, Ручей д, Центральная ул, 3</t>
  </si>
  <si>
    <t>521.800</t>
  </si>
  <si>
    <t>Ковровский р-н, Ручей д, Центральная ул, 4</t>
  </si>
  <si>
    <t>Ковровский р-н, Ручей д, Центральная ул, 5</t>
  </si>
  <si>
    <t>Ковровский р-н, Санатория им Абельмана п, 1</t>
  </si>
  <si>
    <t>591.100</t>
  </si>
  <si>
    <t>Ковровский р-н, Санниково с, Центральная ул, 16</t>
  </si>
  <si>
    <t>Ковровский р-н, Санниково с, Центральная ул, 20</t>
  </si>
  <si>
    <t>Ковровский р-н, Смолино с, Дорожная ул, 3</t>
  </si>
  <si>
    <t>Ковровский р-н, Смолино с, Дорожная ул, 4</t>
  </si>
  <si>
    <t>Ковровский р-н, Старая д, Совхозная ул, 25</t>
  </si>
  <si>
    <t>Ковровский р-н, Старая д, Совхозная ул, 27</t>
  </si>
  <si>
    <t>Ковровский р-н, Филино п, 1</t>
  </si>
  <si>
    <t>Ковровский р-н, Филино п, 2</t>
  </si>
  <si>
    <t>Ковровский р-н, Филино п, 7</t>
  </si>
  <si>
    <t>Ковровский р-н, Филино п, 8</t>
  </si>
  <si>
    <t>Ковровский р-н, Шевинская д, Советская ул, 11</t>
  </si>
  <si>
    <t>Ковровский р-н, Шевинская д, Советская ул, 12</t>
  </si>
  <si>
    <t>Кольчугино г, 3 Интернационала ул, 38</t>
  </si>
  <si>
    <t>Кольчугино г, 3 Интернационала ул, 49</t>
  </si>
  <si>
    <t>Кольчугино г, 3 Интернационала ул, 51</t>
  </si>
  <si>
    <t>1329.400</t>
  </si>
  <si>
    <t>Кольчугино г, 3 Интернационала ул, 55</t>
  </si>
  <si>
    <t>Кольчугино г, 3 Интернационала ул, 57</t>
  </si>
  <si>
    <t>Кольчугино г, 3 Интернационала ул, 59</t>
  </si>
  <si>
    <t>746.800</t>
  </si>
  <si>
    <t>Кольчугино г, 3 Интернационала ул, 60</t>
  </si>
  <si>
    <t>1751.300</t>
  </si>
  <si>
    <t>Кольчугино г, 3 Интернационала ул, 62</t>
  </si>
  <si>
    <t>643.510</t>
  </si>
  <si>
    <t>Кольчугино г, 3 Интернационала ул, 63</t>
  </si>
  <si>
    <t>Кольчугино г, 3 Интернационала ул, 64</t>
  </si>
  <si>
    <t>1631.000</t>
  </si>
  <si>
    <t>Кольчугино г, 3 Интернационала ул, 64а</t>
  </si>
  <si>
    <t>Кольчугино г, 3 Интернационала ул, 65</t>
  </si>
  <si>
    <t>Кольчугино г, 3 Интернационала ул, 66</t>
  </si>
  <si>
    <t>Кольчугино г, 3 Интернационала ул, 67</t>
  </si>
  <si>
    <t>Кольчугино г, 3 Интернационала ул, 71</t>
  </si>
  <si>
    <t>Кольчугино г, 3 Интернационала ул, 81</t>
  </si>
  <si>
    <t>Кольчугино г, 3 Интернационала ул, 81А</t>
  </si>
  <si>
    <t>661.400</t>
  </si>
  <si>
    <t>Кольчугино г, 4 Линия Ленинского поселка ул, 1</t>
  </si>
  <si>
    <t>2661.000</t>
  </si>
  <si>
    <t>Кольчугино г, 4 Линия Ленинского поселка ул, 2</t>
  </si>
  <si>
    <t>Кольчугино г, 4 Линия Ленинского поселка ул, 3</t>
  </si>
  <si>
    <t>389.500</t>
  </si>
  <si>
    <t>Кольчугино г, 5 Линия Ленинского поселка ул, 1</t>
  </si>
  <si>
    <t>Кольчугино г, 5 Линия Ленинского поселка ул, 1а</t>
  </si>
  <si>
    <t>Кольчугино г, 5 Линия Ленинского поселка ул, 2</t>
  </si>
  <si>
    <t>Кольчугино г, 5 Линия Ленинского поселка ул, 3</t>
  </si>
  <si>
    <t>8826.000</t>
  </si>
  <si>
    <t>Кольчугино г, 50 лет Октября ул, 10</t>
  </si>
  <si>
    <t>Кольчугино г, 50 лет Октября ул, 11</t>
  </si>
  <si>
    <t>489.300</t>
  </si>
  <si>
    <t>Кольчугино г, 50 лет Октября ул, 12</t>
  </si>
  <si>
    <t>Кольчугино г, 50 лет Октября ул, 14</t>
  </si>
  <si>
    <t>Кольчугино г, 50 лет Октября ул, 15</t>
  </si>
  <si>
    <t>4139.000</t>
  </si>
  <si>
    <t>Кольчугино г, 50 лет Октября ул, 16</t>
  </si>
  <si>
    <t>Кольчугино г, 50 лет Октября ул, 22</t>
  </si>
  <si>
    <t>Кольчугино г, 50 лет Октября ул, 24</t>
  </si>
  <si>
    <t>Кольчугино г, 50 лет Октября ул, 26</t>
  </si>
  <si>
    <t>1559.000</t>
  </si>
  <si>
    <t>Кольчугино г, 50 лет Октября ул, 28</t>
  </si>
  <si>
    <t>Кольчугино г, 50 лет Октября ул, 3</t>
  </si>
  <si>
    <t>Кольчугино г, 50 лет Октября ул, 30</t>
  </si>
  <si>
    <t>Кольчугино г, 50 лет Октября ул, 4</t>
  </si>
  <si>
    <t>Кольчугино г, 50 лет Октября ул, 5А</t>
  </si>
  <si>
    <t>Кольчугино г, 50 лет Октября ул, 6</t>
  </si>
  <si>
    <t>Кольчугино г, 50 лет Октября ул, 7</t>
  </si>
  <si>
    <t>Кольчугино г, 50 лет Октября ул, 8</t>
  </si>
  <si>
    <t>Кольчугино г, 50 лет СССР ул, 10</t>
  </si>
  <si>
    <t>Кольчугино г, 50 лет СССР ул, 4</t>
  </si>
  <si>
    <t>Кольчугино г, 50 лет СССР ул, 6</t>
  </si>
  <si>
    <t>Кольчугино г, 50 лет СССР ул, 8</t>
  </si>
  <si>
    <t>Кольчугино г, 6 Линия Ленинского поселка ул, 28</t>
  </si>
  <si>
    <t>Кольчугино г, 6 Линия Ленинского поселка ул, 29а</t>
  </si>
  <si>
    <t>Кольчугино г, 6 Линия Ленинского поселка ул, 29Б</t>
  </si>
  <si>
    <t>Кольчугино г, 7 Ноября ул, 2А</t>
  </si>
  <si>
    <t>Кольчугино г, 7 Ноября ул, 2Б</t>
  </si>
  <si>
    <t>Кольчугино г, 7 Ноября ул, 4</t>
  </si>
  <si>
    <t>Кольчугино г, 7 Ноября ул, 6</t>
  </si>
  <si>
    <t>Кольчугино г, 7 Ноября ул, 6а</t>
  </si>
  <si>
    <t>Кольчугино г, Алексеева ул, 1</t>
  </si>
  <si>
    <t>Кольчугино г, Алексеева ул, 1а</t>
  </si>
  <si>
    <t>1304.500</t>
  </si>
  <si>
    <t>Кольчугино г, Алексеева ул, 3А</t>
  </si>
  <si>
    <t>Кольчугино г, Алексеева ул, 3б</t>
  </si>
  <si>
    <t>Кольчугино г, Алексеева ул, 8</t>
  </si>
  <si>
    <t>Кольчугино г, Белая Речка мкр, Мелиораторов ул, 10</t>
  </si>
  <si>
    <t>Кольчугино г, Белая Речка мкр, Мелиораторов ул, 12</t>
  </si>
  <si>
    <t>Кольчугино г, Белая Речка мкр, Мелиораторов ул, 14</t>
  </si>
  <si>
    <t>Кольчугино г, Белая Речка мкр, Мелиораторов ул, 2</t>
  </si>
  <si>
    <t>Кольчугино г, Белая Речка мкр, Мелиораторов ул, 4</t>
  </si>
  <si>
    <t>Кольчугино г, Белая Речка мкр, Мелиораторов ул, 6</t>
  </si>
  <si>
    <t>Кольчугино г, Белая Речка мкр, Мелиораторов ул, 8</t>
  </si>
  <si>
    <t>Кольчугино г, Белая Речка мкр, Молодежная ул, 1</t>
  </si>
  <si>
    <t>Кольчугино г, Белая Речка мкр, Молодежная ул, 11</t>
  </si>
  <si>
    <t>Кольчугино г, Белая Речка мкр, Молодежная ул, 3</t>
  </si>
  <si>
    <t>Кольчугино г, Белая Речка мкр, Молодежная ул, 4</t>
  </si>
  <si>
    <t>Кольчугино г, Белая Речка мкр, Молодежная ул, 5</t>
  </si>
  <si>
    <t>Кольчугино г, Белая Речка мкр, Новая ул, 2</t>
  </si>
  <si>
    <t>Кольчугино г, Белая Речка мкр, Новая ул, 3</t>
  </si>
  <si>
    <t>Кольчугино г, Белая Речка мкр, Новая ул, 4</t>
  </si>
  <si>
    <t>Кольчугино г, Белая Речка мкр, Новая ул, 5</t>
  </si>
  <si>
    <t>Кольчугино г, Белая Речка мкр, Новая ул, 6</t>
  </si>
  <si>
    <t>Кольчугино г, Белая Речка мкр, Новая ул, 7</t>
  </si>
  <si>
    <t>438.800</t>
  </si>
  <si>
    <t>Кольчугино г, Белая Речка мкр, Родниковая ул, 15</t>
  </si>
  <si>
    <t>Кольчугино г, Белая Речка мкр, Родниковая ул, 41</t>
  </si>
  <si>
    <t>Кольчугино г, Белая Речка мкр, Родниковая ул, 45</t>
  </si>
  <si>
    <t>Кольчугино г, Белая Речка мкр, Родниковая ул, 50</t>
  </si>
  <si>
    <t>Кольчугино г, Белая Речка мкр, Школьная ул, 11а</t>
  </si>
  <si>
    <t>Кольчугино г, Белая Речка мкр, Школьная ул, 12</t>
  </si>
  <si>
    <t>Кольчугино г, Белая Речка мкр, Школьная ул, 14</t>
  </si>
  <si>
    <t>Кольчугино г, Белая Речка мкр, Школьная ул, 15</t>
  </si>
  <si>
    <t>Кольчугино г, Белая Речка мкр, Школьная ул, 3</t>
  </si>
  <si>
    <t>Кольчугино г, Веденеева ул, 1</t>
  </si>
  <si>
    <t>738.720</t>
  </si>
  <si>
    <t>Кольчугино г, Веденеева ул, 10</t>
  </si>
  <si>
    <t>803.100</t>
  </si>
  <si>
    <t>Кольчугино г, Веденеева ул, 12</t>
  </si>
  <si>
    <t>Кольчугино г, Веденеева ул, 14</t>
  </si>
  <si>
    <t>607.940</t>
  </si>
  <si>
    <t>Кольчугино г, Веденеева ул, 2</t>
  </si>
  <si>
    <t>842.020</t>
  </si>
  <si>
    <t>Кольчугино г, Веденеева ул, 2а</t>
  </si>
  <si>
    <t>4909.800</t>
  </si>
  <si>
    <t>1513.050</t>
  </si>
  <si>
    <t>Кольчугино г, Веденеева ул, 4</t>
  </si>
  <si>
    <t>744.680</t>
  </si>
  <si>
    <t>Кольчугино г, Веденеева ул, 5</t>
  </si>
  <si>
    <t>825.530</t>
  </si>
  <si>
    <t>2837.000</t>
  </si>
  <si>
    <t>Кольчугино г, Веденеева ул, 7</t>
  </si>
  <si>
    <t>Кольчугино г, Веденеева ул, 8</t>
  </si>
  <si>
    <t>Кольчугино г, Вокзальная ул, 20А</t>
  </si>
  <si>
    <t>Кольчугино г, Гагарина ул, 1</t>
  </si>
  <si>
    <t>Кольчугино г, Гагарина ул, 12</t>
  </si>
  <si>
    <t>Кольчугино г, Гагарина ул, 3</t>
  </si>
  <si>
    <t>649.200</t>
  </si>
  <si>
    <t>Кольчугино г, Гагарина ул, 5</t>
  </si>
  <si>
    <t>Кольчугино г, Гагарина ул, 6</t>
  </si>
  <si>
    <t>Кольчугино г, Гагарина ул, 7</t>
  </si>
  <si>
    <t>Кольчугино г, Добровольского ул, 11</t>
  </si>
  <si>
    <t>Кольчугино г, Добровольского ул, 15</t>
  </si>
  <si>
    <t>2977.000</t>
  </si>
  <si>
    <t>Кольчугино г, Добровольского ул, 17</t>
  </si>
  <si>
    <t>Кольчугино г, Добровольского ул, 19</t>
  </si>
  <si>
    <t>Кольчугино г, Добровольского ул, 21</t>
  </si>
  <si>
    <t>785.800</t>
  </si>
  <si>
    <t>Кольчугино г, Добровольского ул, 23</t>
  </si>
  <si>
    <t>Кольчугино г, Добровольского ул, 25</t>
  </si>
  <si>
    <t>Кольчугино г, Добровольского ул, 27</t>
  </si>
  <si>
    <t>Кольчугино г, Добровольского ул, 29</t>
  </si>
  <si>
    <t>Кольчугино г, Добровольского ул, 3</t>
  </si>
  <si>
    <t>718.750</t>
  </si>
  <si>
    <t>Кольчугино г, Добровольского ул, 5</t>
  </si>
  <si>
    <t>Кольчугино г, Добровольского ул, 7</t>
  </si>
  <si>
    <t>Кольчугино г, Добровольского ул, 9</t>
  </si>
  <si>
    <t>Кольчугино г, Дружбы ул, 10</t>
  </si>
  <si>
    <t>Кольчугино г, Дружбы ул, 11</t>
  </si>
  <si>
    <t>Кольчугино г, Дружбы ул, 12</t>
  </si>
  <si>
    <t>Кольчугино г, Дружбы ул, 13</t>
  </si>
  <si>
    <t>Кольчугино г, Дружбы ул, 13а</t>
  </si>
  <si>
    <t>Кольчугино г, Дружбы ул, 15</t>
  </si>
  <si>
    <t>Кольчугино г, Дружбы ул, 17</t>
  </si>
  <si>
    <t>Кольчугино г, Дружбы ул, 18</t>
  </si>
  <si>
    <t>801.500</t>
  </si>
  <si>
    <t>Кольчугино г, Дружбы ул, 18А</t>
  </si>
  <si>
    <t>Кольчугино г, Дружбы ул, 18б</t>
  </si>
  <si>
    <t>Кольчугино г, Дружбы ул, 20</t>
  </si>
  <si>
    <t>5944.000</t>
  </si>
  <si>
    <t>Кольчугино г, Дружбы ул, 20а</t>
  </si>
  <si>
    <t>Кольчугино г, Дружбы ул, 21</t>
  </si>
  <si>
    <t>Кольчугино г, Дружбы ул, 22</t>
  </si>
  <si>
    <t>Кольчугино г, Дружбы ул, 23</t>
  </si>
  <si>
    <t>Кольчугино г, Дружбы ул, 24</t>
  </si>
  <si>
    <t>Кольчугино г, Дружбы ул, 25</t>
  </si>
  <si>
    <t>Кольчугино г, Дружбы ул, 26</t>
  </si>
  <si>
    <t>Кольчугино г, Дружбы ул, 27</t>
  </si>
  <si>
    <t>Кольчугино г, Дружбы ул, 29</t>
  </si>
  <si>
    <t>Кольчугино г, Дружбы ул, 30</t>
  </si>
  <si>
    <t>635.700</t>
  </si>
  <si>
    <t>Кольчугино г, Дружбы ул, 31</t>
  </si>
  <si>
    <t>1321.500</t>
  </si>
  <si>
    <t>Кольчугино г, Дружбы ул, 32</t>
  </si>
  <si>
    <t>Кольчугино г, Дружбы ул, 4</t>
  </si>
  <si>
    <t>Кольчугино г, Дружбы ул, 4А</t>
  </si>
  <si>
    <t>Кольчугино г, Дружбы ул, 6</t>
  </si>
  <si>
    <t>Кольчугино г, Дружбы ул, 6А</t>
  </si>
  <si>
    <t>6655.000</t>
  </si>
  <si>
    <t>Кольчугино г, Дружбы ул, 7</t>
  </si>
  <si>
    <t>Кольчугино г, Дружбы ул, 8</t>
  </si>
  <si>
    <t>Кольчугино г, Зернова ул, 18</t>
  </si>
  <si>
    <t>Кольчугино г, Инициативная ул, 12</t>
  </si>
  <si>
    <t>Кольчугино г, Инициативная ул, 13</t>
  </si>
  <si>
    <t>380.820</t>
  </si>
  <si>
    <t>Кольчугино г, Инициативная ул, 14</t>
  </si>
  <si>
    <t>Кольчугино г, Инициативная ул, 15</t>
  </si>
  <si>
    <t>Кольчугино г, Инициативная ул, 16</t>
  </si>
  <si>
    <t>Кольчугино г, Инициативная ул, 17</t>
  </si>
  <si>
    <t>387.940</t>
  </si>
  <si>
    <t>Кольчугино г, Инициативная ул, 18</t>
  </si>
  <si>
    <t>Кольчугино г, Инициативная ул, 19</t>
  </si>
  <si>
    <t>747.220</t>
  </si>
  <si>
    <t>Кольчугино г, К.Маркса ул, 21</t>
  </si>
  <si>
    <t>Кольчугино г, КИМ ул, 14</t>
  </si>
  <si>
    <t>Кольчугино г, КИМ ул, 18</t>
  </si>
  <si>
    <t>Кольчугино г, КИМ ул, 22</t>
  </si>
  <si>
    <t>Кольчугино г, КИМ ул, 26</t>
  </si>
  <si>
    <t>Кольчугино г, КИМ ул, 37</t>
  </si>
  <si>
    <t>Кольчугино г, КИМ ул, 6</t>
  </si>
  <si>
    <t>Кольчугино г, Коллективная ул, 35</t>
  </si>
  <si>
    <t>Кольчугино г, Коллективная ул, 37</t>
  </si>
  <si>
    <t>Кольчугино г, Коллективная ул, 39</t>
  </si>
  <si>
    <t>Кольчугино г, Коллективная ул, 41</t>
  </si>
  <si>
    <t>Кольчугино г, Коллективная ул, 45</t>
  </si>
  <si>
    <t>Кольчугино г, Коллективная ул, 47</t>
  </si>
  <si>
    <t>Кольчугино г, Котовского ул, 13</t>
  </si>
  <si>
    <t>Кольчугино г, Котовского ул, 16</t>
  </si>
  <si>
    <t>Кольчугино г, Котовского ул, 17</t>
  </si>
  <si>
    <t>Кольчугино г, Котовского ул, 18</t>
  </si>
  <si>
    <t>Кольчугино г, Котовского ул, 19</t>
  </si>
  <si>
    <t>Кольчугино г, Котовского ул, 20</t>
  </si>
  <si>
    <t>Кольчугино г, Котовского ул, 21</t>
  </si>
  <si>
    <t>Кольчугино г, Котовского ул, 22</t>
  </si>
  <si>
    <t>Кольчугино г, Котовского ул, 24</t>
  </si>
  <si>
    <t>Кольчугино г, Котовского ул, 25</t>
  </si>
  <si>
    <t>Кольчугино г, Котовского ул, 26</t>
  </si>
  <si>
    <t>408.480</t>
  </si>
  <si>
    <t>Кольчугино г, Котовского ул, 28</t>
  </si>
  <si>
    <t>Кольчугино г, Котовского ул, 30</t>
  </si>
  <si>
    <t>Кольчугино г, Ленина пл, 1</t>
  </si>
  <si>
    <t>Кольчугино г, Ленина пл, 10</t>
  </si>
  <si>
    <t>Кольчугино г, Ленина пл, 3</t>
  </si>
  <si>
    <t>Кольчугино г, Ленина пл, 6</t>
  </si>
  <si>
    <t>Кольчугино г, Ленина пл, 8</t>
  </si>
  <si>
    <t>Кольчугино г, Ленина ул, 10</t>
  </si>
  <si>
    <t>Кольчугино г, Ленина ул, 11</t>
  </si>
  <si>
    <t>Кольчугино г, Ленина ул, 11А</t>
  </si>
  <si>
    <t>Кольчугино г, Ленина ул, 14</t>
  </si>
  <si>
    <t>980.500</t>
  </si>
  <si>
    <t>Кольчугино г, Ленина ул, 16</t>
  </si>
  <si>
    <t>Кольчугино г, Ленина ул, 18</t>
  </si>
  <si>
    <t>Кольчугино г, Ленина ул, 19</t>
  </si>
  <si>
    <t>1914</t>
  </si>
  <si>
    <t>Кольчугино г, Ленина ул, 2</t>
  </si>
  <si>
    <t>Кольчугино г, Ленина ул, 21</t>
  </si>
  <si>
    <t>Кольчугино г, Ленина ул, 3</t>
  </si>
  <si>
    <t>Кольчугино г, Ленина ул, 4</t>
  </si>
  <si>
    <t>Кольчугино г, Ленина ул, 5</t>
  </si>
  <si>
    <t>Кольчугино г, Ленина ул, 6</t>
  </si>
  <si>
    <t>885.700</t>
  </si>
  <si>
    <t>Кольчугино г, Ленина ул, 7</t>
  </si>
  <si>
    <t>Кольчугино г, Ленина ул, 8</t>
  </si>
  <si>
    <t>Кольчугино г, Ленина ул, 9</t>
  </si>
  <si>
    <t>Кольчугино г, Лермонтова ул, 3</t>
  </si>
  <si>
    <t>Кольчугино г, Лермонтова ул, 4</t>
  </si>
  <si>
    <t>Кольчугино г, Лермонтова ул, 9</t>
  </si>
  <si>
    <t>Кольчугино г, Ломако ул, 12</t>
  </si>
  <si>
    <t>Кольчугино г, Ломако ул, 16</t>
  </si>
  <si>
    <t>Кольчугино г, Ломако ул, 18</t>
  </si>
  <si>
    <t>1929.180</t>
  </si>
  <si>
    <t>Кольчугино г, Ломако ул, 22</t>
  </si>
  <si>
    <t>Кольчугино г, Ломако ул, 24</t>
  </si>
  <si>
    <t>Кольчугино г, Ломако ул, 26</t>
  </si>
  <si>
    <t>5533.000</t>
  </si>
  <si>
    <t>Кольчугино г, Ломако ул, 32</t>
  </si>
  <si>
    <t>Кольчугино г, Ломако ул, 34</t>
  </si>
  <si>
    <t>967.200</t>
  </si>
  <si>
    <t>Кольчугино г, Ломако ул, 6</t>
  </si>
  <si>
    <t>Кольчугино г, Луговая ул, 1</t>
  </si>
  <si>
    <t>Кольчугино г, Луговая ул, 10</t>
  </si>
  <si>
    <t>Кольчугино г, Луговая ул, 2</t>
  </si>
  <si>
    <t>Кольчугино г, Луговая ул, 5</t>
  </si>
  <si>
    <t>423.300</t>
  </si>
  <si>
    <t>Кольчугино г, Луговая ул, 6</t>
  </si>
  <si>
    <t>Кольчугино г, Луговая ул, 9</t>
  </si>
  <si>
    <t>Кольчугино г, Максимова ул, 1</t>
  </si>
  <si>
    <t>Кольчугино г, Максимова ул, 11</t>
  </si>
  <si>
    <t>Кольчугино г, Максимова ул, 15</t>
  </si>
  <si>
    <t>Кольчугино г, Максимова ул, 21</t>
  </si>
  <si>
    <t>Кольчугино г, Максимова ул, 23</t>
  </si>
  <si>
    <t>1718.400</t>
  </si>
  <si>
    <t>Кольчугино г, Максимова ул, 25</t>
  </si>
  <si>
    <t>2046.400</t>
  </si>
  <si>
    <t>Кольчугино г, Максимова ул, 3</t>
  </si>
  <si>
    <t>Кольчугино г, Максимова ул, 7</t>
  </si>
  <si>
    <t>843.000</t>
  </si>
  <si>
    <t>Кольчугино г, Мира ул, 1</t>
  </si>
  <si>
    <t>Кольчугино г, Мира ул, 11</t>
  </si>
  <si>
    <t>Кольчугино г, Мира ул, 13</t>
  </si>
  <si>
    <t>Кольчугино г, Мира ул, 14</t>
  </si>
  <si>
    <t>Кольчугино г, Мира ул, 17</t>
  </si>
  <si>
    <t>Кольчугино г, Мира ул, 19</t>
  </si>
  <si>
    <t>Кольчугино г, Мира ул, 2</t>
  </si>
  <si>
    <t>3151.200</t>
  </si>
  <si>
    <t>Кольчугино г, Мира ул, 20</t>
  </si>
  <si>
    <t>Кольчугино г, Мира ул, 20А</t>
  </si>
  <si>
    <t>Кольчугино г, Мира ул, 21</t>
  </si>
  <si>
    <t>Кольчугино г, Мира ул, 22</t>
  </si>
  <si>
    <t>Кольчугино г, Мира ул, 23</t>
  </si>
  <si>
    <t>Кольчугино г, Мира ул, 24</t>
  </si>
  <si>
    <t>Кольчугино г, Мира ул, 26</t>
  </si>
  <si>
    <t>Кольчугино г, Мира ул, 28</t>
  </si>
  <si>
    <t>Кольчугино г, Мира ул, 3</t>
  </si>
  <si>
    <t>Кольчугино г, Мира ул, 6</t>
  </si>
  <si>
    <t>Кольчугино г, Мира ул, 7</t>
  </si>
  <si>
    <t>Кольчугино г, Мира ул, 73</t>
  </si>
  <si>
    <t>Кольчугино г, Мира ул, 8</t>
  </si>
  <si>
    <t>1212.700</t>
  </si>
  <si>
    <t>Кольчугино г, Московская ул, 56</t>
  </si>
  <si>
    <t>Кольчугино г, Московская ул, 58</t>
  </si>
  <si>
    <t>1257.800</t>
  </si>
  <si>
    <t>Кольчугино г, Московская ул, 60</t>
  </si>
  <si>
    <t>Кольчугино г, Московская ул, 62</t>
  </si>
  <si>
    <t>Кольчугино г, Московская ул, 66</t>
  </si>
  <si>
    <t>Кольчугино г, Октябрьская ул, 12</t>
  </si>
  <si>
    <t>Кольчугино г, Октябрьская ул, 14</t>
  </si>
  <si>
    <t>Кольчугино г, Октябрьская ул, 17</t>
  </si>
  <si>
    <t>Кольчугино г, Октябрьская ул, 19</t>
  </si>
  <si>
    <t>Кольчугино г, Октябрьская ул, 36</t>
  </si>
  <si>
    <t>Кольчугино г, Островского ул, 11</t>
  </si>
  <si>
    <t>Кольчугино г, Папанинцев ул, 1</t>
  </si>
  <si>
    <t>Кольчугино г, Папанинцев ул, 2</t>
  </si>
  <si>
    <t>422.400</t>
  </si>
  <si>
    <t>Кольчугино г, Папанинцев ул, 4</t>
  </si>
  <si>
    <t>Кольчугино г, Победы ул, 11</t>
  </si>
  <si>
    <t>Кольчугино г, Победы ул, 17</t>
  </si>
  <si>
    <t>Кольчугино г, Победы ул, 18</t>
  </si>
  <si>
    <t>580.900</t>
  </si>
  <si>
    <t>Кольчугино г, Победы ул, 7</t>
  </si>
  <si>
    <t>3890.000</t>
  </si>
  <si>
    <t>Кольчугино г, Победы ул, 9</t>
  </si>
  <si>
    <t>4460.000</t>
  </si>
  <si>
    <t>Кольчугино г, Поселок Труда ул, 7</t>
  </si>
  <si>
    <t>Кольчугино г, Темкина ул, 4</t>
  </si>
  <si>
    <t>Кольчугино г, Ульяновская ул, 29</t>
  </si>
  <si>
    <t>Кольчугино г, Ульяновская ул, 31</t>
  </si>
  <si>
    <t>Кольчугино г, Ульяновская ул, 33</t>
  </si>
  <si>
    <t>Кольчугино г, Ульяновская ул, 35</t>
  </si>
  <si>
    <t>Кольчугино г, Ульяновская ул, 37</t>
  </si>
  <si>
    <t>4790.000</t>
  </si>
  <si>
    <t>Кольчугино г, Ульяновская ул, 45</t>
  </si>
  <si>
    <t>Кольчугино г, Ульяновская ул, 47</t>
  </si>
  <si>
    <t>877.300</t>
  </si>
  <si>
    <t>Кольчугино г, Фурманова ул, 15а</t>
  </si>
  <si>
    <t>Кольчугино г, Фурманова ул, 17а</t>
  </si>
  <si>
    <t>Кольчугино г, Фурманова ул, 19а</t>
  </si>
  <si>
    <t>Кольчугино г, Чапаева ул, 1Б</t>
  </si>
  <si>
    <t>Кольчугино г, Чапаева ул, 1в</t>
  </si>
  <si>
    <t>Кольчугино г, Чапаева ул, 1г</t>
  </si>
  <si>
    <t>1684.900</t>
  </si>
  <si>
    <t>Кольчугино г, Чапаева ул, 3</t>
  </si>
  <si>
    <t>Кольчугино г, Чапаева ул, 7</t>
  </si>
  <si>
    <t>Кольчугино г, Шиманаева ул, 1</t>
  </si>
  <si>
    <t>Кольчугино г, Шиманаева ул, 11</t>
  </si>
  <si>
    <t>Кольчугино г, Шиманаева ул, 3</t>
  </si>
  <si>
    <t>Кольчугино г, Шиманаева ул, 4</t>
  </si>
  <si>
    <t>Кольчугино г, Шиманаева ул, 4А</t>
  </si>
  <si>
    <t>Кольчугино г, Шиманаева ул, 5</t>
  </si>
  <si>
    <t>Кольчугино г, Шиманаева ул, 7</t>
  </si>
  <si>
    <t>Кольчугино г, Шиманаева ул, 9</t>
  </si>
  <si>
    <t>Кольчугино г, Шмелева ул, 1</t>
  </si>
  <si>
    <t>Кольчугино г, Шмелева ул, 10</t>
  </si>
  <si>
    <t>1212.000</t>
  </si>
  <si>
    <t>Кольчугино г, Шмелева ул, 11</t>
  </si>
  <si>
    <t>Кольчугино г, Шмелева ул, 12</t>
  </si>
  <si>
    <t>677.250</t>
  </si>
  <si>
    <t>1517.500</t>
  </si>
  <si>
    <t>935.780</t>
  </si>
  <si>
    <t>Кольчугино г, Шмелева ул, 16</t>
  </si>
  <si>
    <t>817.920</t>
  </si>
  <si>
    <t>Кольчугино г, Шмелева ул, 17</t>
  </si>
  <si>
    <t>757.490</t>
  </si>
  <si>
    <t>Кольчугино г, Шмелева ул, 2</t>
  </si>
  <si>
    <t>1301.000</t>
  </si>
  <si>
    <t>Кольчугино г, Шмелева ул, 3</t>
  </si>
  <si>
    <t>1309.100</t>
  </si>
  <si>
    <t>Кольчугино г, Шмелева ул, 7</t>
  </si>
  <si>
    <t>Кольчугино г, Шмелева ул, 8</t>
  </si>
  <si>
    <t>648.600</t>
  </si>
  <si>
    <t>Кольчугино г, Щербакова ул, 22</t>
  </si>
  <si>
    <t>Кольчугино г, Щербакова ул, 32</t>
  </si>
  <si>
    <t>Кольчугино г, Щербакова ул, 34</t>
  </si>
  <si>
    <t>Кольчугино г, Щербакова ул, 7</t>
  </si>
  <si>
    <t>615.400</t>
  </si>
  <si>
    <t>Кольчугино г, Щорса ул, 18</t>
  </si>
  <si>
    <t>Кольчугино г, Щорса ул, 2</t>
  </si>
  <si>
    <t>Кольчугино г, Щорса ул, 20</t>
  </si>
  <si>
    <t>Кольчугино г, Щорса ул, 3</t>
  </si>
  <si>
    <t>Кольчугино г, Щорса ул, 4</t>
  </si>
  <si>
    <t>Кольчугино г, Щорса ул, 5</t>
  </si>
  <si>
    <t>Кольчугино г, Щорса ул, 6</t>
  </si>
  <si>
    <t>239.600</t>
  </si>
  <si>
    <t>Кольчугино г, Щорса ул, 7</t>
  </si>
  <si>
    <t>Кольчугино г, Щорса ул, 8</t>
  </si>
  <si>
    <t>Кольчугинский р-н, Бавлены п, Больничная ул, 11</t>
  </si>
  <si>
    <t>Кольчугинский р-н, Бавлены п, Больничная ул, 2А</t>
  </si>
  <si>
    <t>Кольчугинский р-н, Бавлены п, Больничная ул, 9</t>
  </si>
  <si>
    <t>837.700</t>
  </si>
  <si>
    <t>Кольчугинский р-н, Бавлены п, Больничный пер, 2</t>
  </si>
  <si>
    <t>Кольчугинский р-н, Бавлены п, Больничный пер, 3</t>
  </si>
  <si>
    <t>Кольчугинский р-н, Бавлены п, Больничный пер, 4</t>
  </si>
  <si>
    <t>Кольчугинский р-н, Бавлены п, Железнодорожная ул, 5</t>
  </si>
  <si>
    <t>Кольчугинский р-н, Бавлены п, Лесная ул, 1</t>
  </si>
  <si>
    <t>Кольчугинский р-н, Бавлены п, Лесная ул, 2</t>
  </si>
  <si>
    <t>Кольчугинский р-н, Бавлены п, Лесная ул, 3</t>
  </si>
  <si>
    <t>Кольчугинский р-н, Бавлены п, Лесная ул, 4</t>
  </si>
  <si>
    <t>Кольчугинский р-н, Бавлены п, Лесная ул, 6</t>
  </si>
  <si>
    <t>Кольчугинский р-н, Бавлены п, Лесной пер, 1</t>
  </si>
  <si>
    <t>Кольчугинский р-н, Бавлены п, Лесной пер, 5</t>
  </si>
  <si>
    <t>Кольчугинский р-н, Бавлены п, Лесной пер, 6А</t>
  </si>
  <si>
    <t>Кольчугинский р-н, Бавлены п, Мира ул, 9</t>
  </si>
  <si>
    <t>7862.400</t>
  </si>
  <si>
    <t>Кольчугинский р-н, Бавлены п, Молодежная ул, 1</t>
  </si>
  <si>
    <t>Кольчугинский р-н, Бавлены п, Молодежная ул, 2</t>
  </si>
  <si>
    <t>Кольчугинский р-н, Бавлены п, Молодежная ул, 3</t>
  </si>
  <si>
    <t>Кольчугинский р-н, Бавлены п, Молодежная ул, 4</t>
  </si>
  <si>
    <t>Кольчугинский р-н, Бавлены п, Октябрьская ул, 3А</t>
  </si>
  <si>
    <t>667.980</t>
  </si>
  <si>
    <t>Кольчугинский р-н, Бавлены п, Октябрьская ул, 4</t>
  </si>
  <si>
    <t>Кольчугинский р-н, Бавлены п, Полевая ул, 2</t>
  </si>
  <si>
    <t>Кольчугинский р-н, Бавлены п, Полевая ул, 3</t>
  </si>
  <si>
    <t>Кольчугинский р-н, Бавлены п, Полевая ул, 4</t>
  </si>
  <si>
    <t>Кольчугинский р-н, Бавлены п, Полевая ул, 5</t>
  </si>
  <si>
    <t>Кольчугинский р-н, Бавлены п, Рачкова ул, 1</t>
  </si>
  <si>
    <t>Кольчугинский р-н, Бавлены п, Силантьева ул, 2</t>
  </si>
  <si>
    <t>Кольчугинский р-н, Бавлены п, Силантьева ул, 8</t>
  </si>
  <si>
    <t>2648.300</t>
  </si>
  <si>
    <t>Кольчугинский р-н, Бавлены п, Центральная ул, 10</t>
  </si>
  <si>
    <t>836.100</t>
  </si>
  <si>
    <t>Кольчугинский р-н, Бавлены п, Центральная ул, 10А</t>
  </si>
  <si>
    <t>Кольчугинский р-н, Бавлены п, Центральная ул, 17</t>
  </si>
  <si>
    <t>176.000</t>
  </si>
  <si>
    <t>203.600</t>
  </si>
  <si>
    <t>Кольчугинский р-н, Бавлены п, Центральная ул, 19</t>
  </si>
  <si>
    <t>211.300</t>
  </si>
  <si>
    <t>Кольчугинский р-н, Бавлены п, Центральная ул, 8</t>
  </si>
  <si>
    <t>Кольчугинский р-н, Бавлены п, Центральная ул, 8А</t>
  </si>
  <si>
    <t>403.800</t>
  </si>
  <si>
    <t>Кольчугинский р-н, Бавлены п, Южный пер, 1</t>
  </si>
  <si>
    <t>Кольчугинский р-н, Бавлены п, Южный пер, 2</t>
  </si>
  <si>
    <t>Кольчугинский р-н, Бавлены п, Южный пер, 3</t>
  </si>
  <si>
    <t>Кольчугинский р-н, Большевик п, Школьная ул, 4</t>
  </si>
  <si>
    <t>Кольчугинский р-н, Большевик п, Школьный пер, 2</t>
  </si>
  <si>
    <t>Кольчугинский р-н, Большевик п, Школьный пер, 3</t>
  </si>
  <si>
    <t>Кольчугинский р-н, Большевик п, Школьный пер, 4</t>
  </si>
  <si>
    <t>Кольчугинский р-н, Большое Кузьминское с, Молодежная ул, 1</t>
  </si>
  <si>
    <t>Кольчугинский р-н, Большое Кузьминское с, Молодежная ул, 2</t>
  </si>
  <si>
    <t>Кольчугинский р-н, Большое Кузьминское с, Молодежная ул, 3</t>
  </si>
  <si>
    <t>Кольчугинский р-н, Большое Кузьминское с, Молодежная ул, 4</t>
  </si>
  <si>
    <t>714.200</t>
  </si>
  <si>
    <t>Кольчугинский р-н, Большое Кузьминское с, Молодежная ул, 5</t>
  </si>
  <si>
    <t>Кольчугинский р-н, Большое Кузьминское с, Молодежная ул, 6</t>
  </si>
  <si>
    <t>Кольчугинский р-н, Большое Кузьминское с, Рачкова ул, 19</t>
  </si>
  <si>
    <t>562.300</t>
  </si>
  <si>
    <t>Кольчугинский р-н, Большое Кузьминское с, Рачкова ул, 20</t>
  </si>
  <si>
    <t>Кольчугинский р-н, Большое Кузьминское с, Рачкова ул, 21</t>
  </si>
  <si>
    <t>Кольчугинский р-н, Большое Кузьминское с, Рачкова ул, 27</t>
  </si>
  <si>
    <t>590.500</t>
  </si>
  <si>
    <t>Кольчугинский р-н, Большое Кузьминское с, Строителей ул, 1</t>
  </si>
  <si>
    <t>Кольчугинский р-н, Большое Кузьминское с, Строителей ул, 2</t>
  </si>
  <si>
    <t>Кольчугинский р-н, Вишневый п, Вторая ул, 3</t>
  </si>
  <si>
    <t>Кольчугинский р-н, Вишневый п, Третья ул, 1</t>
  </si>
  <si>
    <t>Кольчугинский р-н, Вишневый п, Третья ул, 2</t>
  </si>
  <si>
    <t>Кольчугинский р-н, Вишневый п, Третья ул, 3</t>
  </si>
  <si>
    <t>Кольчугинский р-н, Вишневый п, Третья ул, 4</t>
  </si>
  <si>
    <t>Кольчугинский р-н, Вишневый п, Третья ул, 5</t>
  </si>
  <si>
    <t>Кольчугинский р-н, Вишневый п, Третья ул, 6</t>
  </si>
  <si>
    <t>Кольчугинский р-н, Вишневый п, Третья ул, 8</t>
  </si>
  <si>
    <t>Кольчугинский р-н, Дубки п, Совхозная ул, 4</t>
  </si>
  <si>
    <t>Кольчугинский р-н, Дубки п, Совхозная ул, 6</t>
  </si>
  <si>
    <t>189.000</t>
  </si>
  <si>
    <t>Кольчугинский р-н, Есиплево с, Карпова ул, 1</t>
  </si>
  <si>
    <t>Кольчугинский р-н, Есиплево с, Карпова ул, 5</t>
  </si>
  <si>
    <t>Кольчугинский р-н, Золотуха п, Пятнадцатая ул, 1</t>
  </si>
  <si>
    <t>Кольчугинский р-н, Золотуха п, Пятнадцатая ул, 2</t>
  </si>
  <si>
    <t>Кольчугинский р-н, Золотуха п, Пятнадцатая ул, 4</t>
  </si>
  <si>
    <t>Кольчугинский р-н, Металлист п, Лесная ул, 1</t>
  </si>
  <si>
    <t>Кольчугинский р-н, Металлист п, Молодежная ул, 7</t>
  </si>
  <si>
    <t>1021.700</t>
  </si>
  <si>
    <t>1630.620</t>
  </si>
  <si>
    <t>Кольчугинский р-н, Металлист п, Центральная ул, 5</t>
  </si>
  <si>
    <t>Кольчугинский р-н, Металлист п, Центральная ул, 6</t>
  </si>
  <si>
    <t>613.600</t>
  </si>
  <si>
    <t>Кольчугинский р-н, Металлист п, Центральная ул, 8</t>
  </si>
  <si>
    <t>Кольчугинский р-н, Новобусино с, Шестая ул, 1</t>
  </si>
  <si>
    <t>Кольчугинский р-н, Павловка д, Первая ул, 1</t>
  </si>
  <si>
    <t>Кольчугинский р-н, Павловка д, Первая ул, 2</t>
  </si>
  <si>
    <t>Кольчугинский р-н, Павловка д, Первая ул, 4</t>
  </si>
  <si>
    <t>Кольчугинский р-н, Павловка д, Первая ул, 7</t>
  </si>
  <si>
    <t>Кольчугинский р-н, Павловка д, Первая ул, 8</t>
  </si>
  <si>
    <t>Кольчугинский р-н, Раздолье п, Новоселов ул, 1</t>
  </si>
  <si>
    <t>Кольчугинский р-н, Раздолье п, Новоселов ул, 14</t>
  </si>
  <si>
    <t>Кольчугинский р-н, Раздолье п, Новоселов ул, 16</t>
  </si>
  <si>
    <t>Кольчугинский р-н, Раздолье п, Новоселов ул, 2</t>
  </si>
  <si>
    <t>Кольчугинский р-н, Раздолье п, Новоселов ул, 3</t>
  </si>
  <si>
    <t>Кольчугинский р-н, Раздолье п, Новоселов ул, 4</t>
  </si>
  <si>
    <t>Кольчугинский р-н, Раздолье п, Новоселов ул, 5</t>
  </si>
  <si>
    <t>Кольчугинский р-н, Раздолье п, Новоселов ул, 6</t>
  </si>
  <si>
    <t>Кольчугинский р-н, Раздолье п, Первомайская ул, 11</t>
  </si>
  <si>
    <t>Кольчугинский р-н, Раздолье п, Первомайская ул, 1А</t>
  </si>
  <si>
    <t>Кольчугинский р-н, Раздолье п, Первомайская ул, 3</t>
  </si>
  <si>
    <t>Кольчугинский р-н, Раздолье п, Первомайская ул, 5</t>
  </si>
  <si>
    <t>Кольчугинский р-н, Раздолье п, Первомайская ул, 9</t>
  </si>
  <si>
    <t>Меленки г, 60 лет Октября ул, 11</t>
  </si>
  <si>
    <t>Меленки г, 60 лет Октября ул, 21</t>
  </si>
  <si>
    <t>529.100</t>
  </si>
  <si>
    <t>Меленки г, 60 лет Октября ул, 23</t>
  </si>
  <si>
    <t>523.900</t>
  </si>
  <si>
    <t>Меленки г, 60 лет Октября ул, 25</t>
  </si>
  <si>
    <t>Меленки г, 60 лет Октября ул, 27</t>
  </si>
  <si>
    <t>990.670</t>
  </si>
  <si>
    <t>Меленки г, 60 лет Октября ул, 29</t>
  </si>
  <si>
    <t>Меленки г, 60 лет Октября ул, 31</t>
  </si>
  <si>
    <t>Меленки г, 60 лет Октября ул, 33</t>
  </si>
  <si>
    <t>Меленки г, 60 лет Октября ул, 9</t>
  </si>
  <si>
    <t>413.580</t>
  </si>
  <si>
    <t>Меленки г, Академика Королева ул, 2</t>
  </si>
  <si>
    <t>Меленки г, Академика Королева ул, 25</t>
  </si>
  <si>
    <t>868.700</t>
  </si>
  <si>
    <t>Меленки г, Валентины Суздальцевой ул, 23</t>
  </si>
  <si>
    <t>Меленки г, Валентины Суздальцевой ул, 25</t>
  </si>
  <si>
    <t>Меленки г, Валентины Суздальцевой ул, 27</t>
  </si>
  <si>
    <t>522.600</t>
  </si>
  <si>
    <t>371.360</t>
  </si>
  <si>
    <t>Меленки г, Венедиктова ул, 15а</t>
  </si>
  <si>
    <t>Меленки г, Венедиктова ул, 3а</t>
  </si>
  <si>
    <t>Меленки г, Венедиктова ул, 6</t>
  </si>
  <si>
    <t>Меленки г, Вокзальная ул, 1</t>
  </si>
  <si>
    <t>Меленки г, Вокзальная ул, 3</t>
  </si>
  <si>
    <t>491.400</t>
  </si>
  <si>
    <t>Меленки г, Дзержинского ул, 27</t>
  </si>
  <si>
    <t>Меленки г, Дзержинского ул, 29</t>
  </si>
  <si>
    <t>489.600</t>
  </si>
  <si>
    <t>Меленки г, Дзержинского ул, 42</t>
  </si>
  <si>
    <t>477.840</t>
  </si>
  <si>
    <t>Меленки г, Дзержинского ул, 46</t>
  </si>
  <si>
    <t>441.600</t>
  </si>
  <si>
    <t>Меленки г, Дзержинского ул, 46а</t>
  </si>
  <si>
    <t>Меленки г, Дзержинского ул, 54</t>
  </si>
  <si>
    <t>167.700</t>
  </si>
  <si>
    <t>Меленки г, Дзержинского ул, 60</t>
  </si>
  <si>
    <t>339.760</t>
  </si>
  <si>
    <t>Меленки г, Железнодорожная ул, 19</t>
  </si>
  <si>
    <t>Меленки г, Кирова ул, 34</t>
  </si>
  <si>
    <t>Меленки г, Кирова ул, 36</t>
  </si>
  <si>
    <t>629.140</t>
  </si>
  <si>
    <t>Меленки г, Кирова ул, 38</t>
  </si>
  <si>
    <t>Меленки г, Кирова ул, 42</t>
  </si>
  <si>
    <t>1167.700</t>
  </si>
  <si>
    <t>Меленки г, Кирова ул, 43А</t>
  </si>
  <si>
    <t>Меленки г, Кирова ул, 44</t>
  </si>
  <si>
    <t>Меленки г, Кирова ул, 53</t>
  </si>
  <si>
    <t>568.140</t>
  </si>
  <si>
    <t>769.100</t>
  </si>
  <si>
    <t>Меленки г, Кирова ул, 55</t>
  </si>
  <si>
    <t>Меленки г, Кирова ул, 99</t>
  </si>
  <si>
    <t>Меленки г, Коминтерна ул, 106</t>
  </si>
  <si>
    <t>Меленки г, Коминтерна ул, 211</t>
  </si>
  <si>
    <t>718.710</t>
  </si>
  <si>
    <t>Меленки г, Коммунистическая ул, 13</t>
  </si>
  <si>
    <t>2557.240</t>
  </si>
  <si>
    <t>Меленки г, Коммунистическая ул, 16</t>
  </si>
  <si>
    <t>603.290</t>
  </si>
  <si>
    <t>240.260</t>
  </si>
  <si>
    <t>Меленки г, Коммунистическая ул, 28</t>
  </si>
  <si>
    <t>Меленки г, Коммунистическая ул, 47</t>
  </si>
  <si>
    <t>Меленки г, Коммунистическая ул, 49</t>
  </si>
  <si>
    <t>287.580</t>
  </si>
  <si>
    <t>Меленки г, Комсомольская ул, 103</t>
  </si>
  <si>
    <t>188.000</t>
  </si>
  <si>
    <t>Меленки г, Комсомольская ул, 117</t>
  </si>
  <si>
    <t>Меленки г, Комсомольская ул, 98</t>
  </si>
  <si>
    <t>Меленки г, Конышева ул, 15</t>
  </si>
  <si>
    <t>1256.700</t>
  </si>
  <si>
    <t>Меленки г, Конышева ул, 17</t>
  </si>
  <si>
    <t>Меленки г, Конышева ул, 1А</t>
  </si>
  <si>
    <t>Меленки г, Конышева ул, 2</t>
  </si>
  <si>
    <t>958.500</t>
  </si>
  <si>
    <t>Меленки г, Конышева ул, 2А</t>
  </si>
  <si>
    <t>1100.600</t>
  </si>
  <si>
    <t>Меленки г, Конышева ул, 3А</t>
  </si>
  <si>
    <t>1136.500</t>
  </si>
  <si>
    <t>Меленки г, Красноармейская ул, 204</t>
  </si>
  <si>
    <t>Меленки г, Красноармейская ул, 92</t>
  </si>
  <si>
    <t>648.440</t>
  </si>
  <si>
    <t>Меленки г, Красноармейская ул, 94</t>
  </si>
  <si>
    <t>Меленки г, Лермонтова ул, 4</t>
  </si>
  <si>
    <t>Меленки г, Лермонтова ул, 6</t>
  </si>
  <si>
    <t>Меленки г, Маяковского ул, 24</t>
  </si>
  <si>
    <t>846.330</t>
  </si>
  <si>
    <t>Меленки г, Маяковского ул, 26</t>
  </si>
  <si>
    <t>852.590</t>
  </si>
  <si>
    <t>Меленки г, Мира ул, 17</t>
  </si>
  <si>
    <t>Меленки г, Мира ул, 19</t>
  </si>
  <si>
    <t>Меленки г, Мира ул, 19а</t>
  </si>
  <si>
    <t>Меленки г, Мира ул, 21</t>
  </si>
  <si>
    <t>Меленки г, Мира ул, 21а</t>
  </si>
  <si>
    <t>652.300</t>
  </si>
  <si>
    <t>Меленки г, Муромская ул, 1</t>
  </si>
  <si>
    <t>Меленки г, Муромская ул, 21</t>
  </si>
  <si>
    <t>715.520</t>
  </si>
  <si>
    <t>Меленки г, Муромская ул, 3</t>
  </si>
  <si>
    <t>Меленки г, Муромская ул, 39</t>
  </si>
  <si>
    <t>Меленки г, Муромская ул, 5</t>
  </si>
  <si>
    <t>Меленки г, Пролетарская ул, 37</t>
  </si>
  <si>
    <t>915.770</t>
  </si>
  <si>
    <t>Меленки г, Пролетарская ул, 53</t>
  </si>
  <si>
    <t>Меленки г, Пушкина ул, 1</t>
  </si>
  <si>
    <t>Меленки г, Советская ул, 28</t>
  </si>
  <si>
    <t>Меленки г, Чернышевского ул, 15</t>
  </si>
  <si>
    <t>200.480</t>
  </si>
  <si>
    <t>Меленки г, Чернышевского ул, 43</t>
  </si>
  <si>
    <t>Меленки г, Чкалова ул, 56</t>
  </si>
  <si>
    <t>Меленки г, Чкалова ул, 58</t>
  </si>
  <si>
    <t>Меленки г, Чкалова ул, 62</t>
  </si>
  <si>
    <t>763.840</t>
  </si>
  <si>
    <t>639.100</t>
  </si>
  <si>
    <t>Меленковский р-н, Архангел с, Совхозная ул, 182</t>
  </si>
  <si>
    <t>Меленковский р-н, Бутылицы с, Железнодорожная ул, 43</t>
  </si>
  <si>
    <t>Меленковский р-н, Бутылицы с, Железнодорожная ул, 59</t>
  </si>
  <si>
    <t>Меленковский р-н, Бутылицы с, Садовая ул, 1</t>
  </si>
  <si>
    <t>Меленковский р-н, Бутылицы с, Садовая ул, 2</t>
  </si>
  <si>
    <t>Меленковский р-н, Бутылицы с, Садовая ул, 2а</t>
  </si>
  <si>
    <t>558.800</t>
  </si>
  <si>
    <t>Меленковский р-н, Высоково д, Слободская ул, 27</t>
  </si>
  <si>
    <t>394.450</t>
  </si>
  <si>
    <t>Меленковский р-н, Денятино с, Механизаторов ул, 1</t>
  </si>
  <si>
    <t>535.100</t>
  </si>
  <si>
    <t>Меленковский р-н, Денятино с, Механизаторов ул, 3</t>
  </si>
  <si>
    <t>641.130</t>
  </si>
  <si>
    <t>Меленковский р-н, Денятино с, Механизаторов ул, 4</t>
  </si>
  <si>
    <t>Меленковский р-н, Денятино с, Механизаторов ул, 5</t>
  </si>
  <si>
    <t>Меленковский р-н, Злобино-2 д, 125</t>
  </si>
  <si>
    <t>Меленковский р-н, Злобино-2 д, 133</t>
  </si>
  <si>
    <t>Меленковский р-н, Злобино-2 д, 99</t>
  </si>
  <si>
    <t>Меленковский р-н, Илькино с, Садовая ул, 10</t>
  </si>
  <si>
    <t>Меленковский р-н, Илькино с, Садовая ул, 8</t>
  </si>
  <si>
    <t>Меленковский р-н, Илькино с, Солнечная ул, 13</t>
  </si>
  <si>
    <t>Меленковский р-н, Илькино с, Солнечная ул, 15</t>
  </si>
  <si>
    <t>Меленковский р-н, Кондаково д, Центральная ул, 2</t>
  </si>
  <si>
    <t>Меленковский р-н, Ляхи с, Климова ул, 4</t>
  </si>
  <si>
    <t>816.350</t>
  </si>
  <si>
    <t>659.200</t>
  </si>
  <si>
    <t>875.200</t>
  </si>
  <si>
    <t>Меленковский р-н, Паново д, Молодежная ул, 1</t>
  </si>
  <si>
    <t>Меленковский р-н, Паново д, Молодежная ул, 3</t>
  </si>
  <si>
    <t>Меленковский р-н, Паново д, Молодежная ул, 4</t>
  </si>
  <si>
    <t>Меленковский р-н, Папулино д, Коммунистическая ул, 1</t>
  </si>
  <si>
    <t>409.090</t>
  </si>
  <si>
    <t>Меленковский р-н, Папулино д, Коммунистическая ул, 13</t>
  </si>
  <si>
    <t>Меленковский р-н, Папулино д, Коммунистическая ул, 15</t>
  </si>
  <si>
    <t>555.180</t>
  </si>
  <si>
    <t>Меленковский р-н, Папулино д, Коммунистическая ул, 23</t>
  </si>
  <si>
    <t>Меленковский р-н, Советский п, Центральная ул, 6</t>
  </si>
  <si>
    <t>Меленковский р-н, Софроново д, Молодежная ул, 14</t>
  </si>
  <si>
    <t>Меленковский р-н, Софроново д, Молодежная ул, 7</t>
  </si>
  <si>
    <t>Меленковский р-н, Тургенево д, Совхозная ул, 1</t>
  </si>
  <si>
    <t>Меленковский р-н, Тургенево д, Совхозная ул, 3</t>
  </si>
  <si>
    <t>Меленковский р-н, Тургенево д, Совхозная ул, 4</t>
  </si>
  <si>
    <t>Меленковский р-н, Тургенево д, Совхозная ул, 5</t>
  </si>
  <si>
    <t>Меленковский р-н, Тургенево д, Совхозная ул, 6</t>
  </si>
  <si>
    <t>592.300</t>
  </si>
  <si>
    <t>Меленковский р-н, Тургенево д, Школьная ул, 1</t>
  </si>
  <si>
    <t>Меленковский р-н, Тургенево д, Школьная ул, 2</t>
  </si>
  <si>
    <t>Меленковский р-н, Тургенево д, Школьная ул, 3</t>
  </si>
  <si>
    <t>Меленковский р-н, Тургенево д, Школьная ул, 4</t>
  </si>
  <si>
    <t>Меленковский р-н, Тургенево д, Школьная ул, 5</t>
  </si>
  <si>
    <t>Меленковский р-н, Тургенево д, Школьная ул, 6</t>
  </si>
  <si>
    <t>Меленковский р-н, Тургенево д, Школьная ул, 7</t>
  </si>
  <si>
    <t>Муром г, 1-я Новослободская ул, 1</t>
  </si>
  <si>
    <t>Муром г, 1-я Новослободская ул, 10</t>
  </si>
  <si>
    <t>Муром г, 1-я Новослободская ул, 2</t>
  </si>
  <si>
    <t>Муром г, 1-я Новослободская ул, 3</t>
  </si>
  <si>
    <t>Муром г, 1-я Новослободская ул, 4</t>
  </si>
  <si>
    <t>Муром г, 1-я Новослободская ул, 5</t>
  </si>
  <si>
    <t>Муром г, 1-я Новослободская ул, 6</t>
  </si>
  <si>
    <t>Муром г, 1-я Новослободская ул, 7</t>
  </si>
  <si>
    <t>Муром г, 1-я Новослободская ул, 8</t>
  </si>
  <si>
    <t>Муром г, 1-я Новослободская ул, 9</t>
  </si>
  <si>
    <t>Муром г, 2-я Новослободская ул, 1</t>
  </si>
  <si>
    <t>Муром г, 2-я Новослободская ул, 2</t>
  </si>
  <si>
    <t>Муром г, 2-я Новослободская ул, 3</t>
  </si>
  <si>
    <t>Муром г, 2-я Новослободская ул, 4</t>
  </si>
  <si>
    <t>Муром г, 2-я Новослободская ул, 5</t>
  </si>
  <si>
    <t>Муром г, 2-я Новослободская ул, 7</t>
  </si>
  <si>
    <t>Муром г, 30 лет Победы ул, 11</t>
  </si>
  <si>
    <t>546.100</t>
  </si>
  <si>
    <t>Муром г, 30 лет Победы ул, 2</t>
  </si>
  <si>
    <t>Муром г, 30 лет Победы ул, 3</t>
  </si>
  <si>
    <t>Муром г, 30 лет Победы ул, 4</t>
  </si>
  <si>
    <t>Муром г, 30 лет Победы ул, 6</t>
  </si>
  <si>
    <t>9130.000</t>
  </si>
  <si>
    <t>Муром г, 30 лет Победы ул, 8</t>
  </si>
  <si>
    <t>Муром г, 30 лет Победы ул, 9 корп. 1</t>
  </si>
  <si>
    <t>Муром г, 30 лет Победы ул, 9 корп. 2</t>
  </si>
  <si>
    <t>Муром г, 30 лет Победы ул, 9 корп. 3</t>
  </si>
  <si>
    <t>Муром г, 30 лет Победы ул, 9</t>
  </si>
  <si>
    <t>Муром г, Автодора ул, 37</t>
  </si>
  <si>
    <t>1669.900</t>
  </si>
  <si>
    <t>Муром г, Автодора ул, 40</t>
  </si>
  <si>
    <t>Муром г, Автодора ул, 44</t>
  </si>
  <si>
    <t>Муром г, Амосова ул, 50</t>
  </si>
  <si>
    <t>Муром г, Артема ул, 11</t>
  </si>
  <si>
    <t>539.650</t>
  </si>
  <si>
    <t>Муром г, Артема ул, 15</t>
  </si>
  <si>
    <t>Муром г, Артема ул, 1а</t>
  </si>
  <si>
    <t>903.900</t>
  </si>
  <si>
    <t>Муром г, Артема ул, 2</t>
  </si>
  <si>
    <t>Муром г, Артема ул, 20</t>
  </si>
  <si>
    <t>Муром г, Артема ул, 27</t>
  </si>
  <si>
    <t>Муром г, Артема ул, 29</t>
  </si>
  <si>
    <t>Муром г, Артема ул, 29а</t>
  </si>
  <si>
    <t>Муром г, Артема ул, 39</t>
  </si>
  <si>
    <t>Муром г, Артема ул, 40</t>
  </si>
  <si>
    <t>Муром г, Артема ул, 55</t>
  </si>
  <si>
    <t>1345.700</t>
  </si>
  <si>
    <t>Муром г, Артема ул, 65</t>
  </si>
  <si>
    <t>Муром г, Владимирская ул, 1</t>
  </si>
  <si>
    <t>Муром г, Владимирская ул, 11</t>
  </si>
  <si>
    <t>Муром г, Владимирская ул, 2</t>
  </si>
  <si>
    <t>1539.420</t>
  </si>
  <si>
    <t>Муром г, Владимирская ул, 26</t>
  </si>
  <si>
    <t>Муром г, Владимирская ул, 28</t>
  </si>
  <si>
    <t>Муром г, Владимирская ул, 2а</t>
  </si>
  <si>
    <t>Муром г, Владимирская ул, 30</t>
  </si>
  <si>
    <t>1169.500</t>
  </si>
  <si>
    <t>Муром г, Владимирская ул, 37</t>
  </si>
  <si>
    <t>Муром г, Владимирская ул, 40</t>
  </si>
  <si>
    <t>1424.770</t>
  </si>
  <si>
    <t>Муром г, Владимирская ул, 5</t>
  </si>
  <si>
    <t>Муром г, Владимирская ул, 6</t>
  </si>
  <si>
    <t>1800.500</t>
  </si>
  <si>
    <t>Муром г, Владимирская ул, 7</t>
  </si>
  <si>
    <t>1289.100</t>
  </si>
  <si>
    <t>Муром г, Владимирская ул, 9</t>
  </si>
  <si>
    <t>Муром г, Владимирское ш, 10</t>
  </si>
  <si>
    <t>1873.000</t>
  </si>
  <si>
    <t>Муром г, Владимирское ш, 12</t>
  </si>
  <si>
    <t>1230.500</t>
  </si>
  <si>
    <t>Муром г, Владимирское ш, 12а</t>
  </si>
  <si>
    <t>Муром г, Владимирское ш, 12б</t>
  </si>
  <si>
    <t>Муром г, Владимирское ш, 4/58</t>
  </si>
  <si>
    <t>Муром г, Войкова ул, 1</t>
  </si>
  <si>
    <t>Муром г, Войкова ул, 13а</t>
  </si>
  <si>
    <t>215.900</t>
  </si>
  <si>
    <t>Муром г, Войкова ул, 2а</t>
  </si>
  <si>
    <t>Муром г, Войкова ул, 2б</t>
  </si>
  <si>
    <t>Муром г, Войкова ул, 2в</t>
  </si>
  <si>
    <t>404.800</t>
  </si>
  <si>
    <t>Муром г, Войкова ул, 3а</t>
  </si>
  <si>
    <t>Муром г, Войкова ул, 5</t>
  </si>
  <si>
    <t>Муром г, Войкова ул, 7</t>
  </si>
  <si>
    <t>Муром г, Войкова ул, 74</t>
  </si>
  <si>
    <t>Муром г, Войкова ул, 9</t>
  </si>
  <si>
    <t>461.160</t>
  </si>
  <si>
    <t>Муром г, Вокзальная ул, 16</t>
  </si>
  <si>
    <t>Муром г, Вокзальная ул, 3</t>
  </si>
  <si>
    <t>Муром г, Вокзальная ул, 6</t>
  </si>
  <si>
    <t>Муром г, Воровского ул, 101</t>
  </si>
  <si>
    <t>Муром г, Воровского ул, 16а</t>
  </si>
  <si>
    <t>312.400</t>
  </si>
  <si>
    <t>Муром г, Воровского ул, 23</t>
  </si>
  <si>
    <t>128.500</t>
  </si>
  <si>
    <t>157.000</t>
  </si>
  <si>
    <t>112.400</t>
  </si>
  <si>
    <t>Муром г, Воровского ул, 55</t>
  </si>
  <si>
    <t>Муром г, Воровского ул, 67</t>
  </si>
  <si>
    <t>Муром г, Воровского ул, 71</t>
  </si>
  <si>
    <t>1390.400</t>
  </si>
  <si>
    <t>Муром г, Воровского ул, 75</t>
  </si>
  <si>
    <t>922.880</t>
  </si>
  <si>
    <t>Муром г, Воровского ул, 85</t>
  </si>
  <si>
    <t>Муром г, Воровского ул, 88</t>
  </si>
  <si>
    <t>Муром г, Воровского ул, 90</t>
  </si>
  <si>
    <t>Муром г, Воровского ул, 91а</t>
  </si>
  <si>
    <t>Муром г, Воровского ул, 95</t>
  </si>
  <si>
    <t>462.500</t>
  </si>
  <si>
    <t>270.240</t>
  </si>
  <si>
    <t>Муром г, Воровского ул, 99</t>
  </si>
  <si>
    <t>266.500</t>
  </si>
  <si>
    <t>280.950</t>
  </si>
  <si>
    <t>Муром г, Гоголева ул, 10</t>
  </si>
  <si>
    <t>Муром г, Гоголева ул, 2а</t>
  </si>
  <si>
    <t>Муром г, Гоголева ул, 36</t>
  </si>
  <si>
    <t>560.600</t>
  </si>
  <si>
    <t>242.600</t>
  </si>
  <si>
    <t>Муром г, Губкина ул, 1а</t>
  </si>
  <si>
    <t>Муром г, Дзержинского ул, 1</t>
  </si>
  <si>
    <t>Муром г, Дзержинского ул, 10</t>
  </si>
  <si>
    <t>Муром г, Дзержинского ул, 2а</t>
  </si>
  <si>
    <t>Муром г, Дзержинского ул, 2б</t>
  </si>
  <si>
    <t>Муром г, Дзержинского ул, 36</t>
  </si>
  <si>
    <t>1583.090</t>
  </si>
  <si>
    <t>Муром г, Дзержинского ул, 3а</t>
  </si>
  <si>
    <t>Муром г, Дзержинского ул, 4</t>
  </si>
  <si>
    <t>Муром г, Дзержинского ул, 43</t>
  </si>
  <si>
    <t>3825.000</t>
  </si>
  <si>
    <t>Муром г, Дзержинского ул, 45</t>
  </si>
  <si>
    <t>Муром г, Дзержинского ул, 46</t>
  </si>
  <si>
    <t>Муром г, Дзержинского ул, 49</t>
  </si>
  <si>
    <t>Муром г, Дзержинского ул, 51</t>
  </si>
  <si>
    <t>Муром г, Дзержинского ул, 53 корп. 1</t>
  </si>
  <si>
    <t>Муром г, Дзержинского ул, 53 корп. 2</t>
  </si>
  <si>
    <t>Муром г, Дзержинского ул, 5а</t>
  </si>
  <si>
    <t>Муром г, Заводская ул, 1</t>
  </si>
  <si>
    <t>398.250</t>
  </si>
  <si>
    <t>Муром г, Заводская ул, 19</t>
  </si>
  <si>
    <t>Муром г, Заводская ул, 2</t>
  </si>
  <si>
    <t>Муром г, Заводская ул, 21</t>
  </si>
  <si>
    <t>Муром г, Заводская ул, 3</t>
  </si>
  <si>
    <t>585.500</t>
  </si>
  <si>
    <t>Муром г, Заводская ул, 7</t>
  </si>
  <si>
    <t>Муром г, Казанская ул, 2б</t>
  </si>
  <si>
    <t>220.500</t>
  </si>
  <si>
    <t>250.200</t>
  </si>
  <si>
    <t>Муром г, Калинина ул, 27</t>
  </si>
  <si>
    <t>215.300</t>
  </si>
  <si>
    <t>Муром г, Калинина ул, 33</t>
  </si>
  <si>
    <t>201.820</t>
  </si>
  <si>
    <t>Муром г, Калинина ул, 37</t>
  </si>
  <si>
    <t>198.400</t>
  </si>
  <si>
    <t>Муром г, Калинина ул, 45</t>
  </si>
  <si>
    <t>197.500</t>
  </si>
  <si>
    <t>Муром г, Карачаровское ш, 11</t>
  </si>
  <si>
    <t>1575.600</t>
  </si>
  <si>
    <t>Муром г, Карачаровское ш, 12</t>
  </si>
  <si>
    <t>Муром г, Карачаровское ш, 24</t>
  </si>
  <si>
    <t>Муром г, Карачаровское ш, 26</t>
  </si>
  <si>
    <t>Муром г, Карачаровское ш, 26а</t>
  </si>
  <si>
    <t>Муром г, Карачаровское ш, 26б</t>
  </si>
  <si>
    <t>1134.500</t>
  </si>
  <si>
    <t>Муром г, Карачаровское ш, 28</t>
  </si>
  <si>
    <t>Муром г, Карачаровское ш, 30</t>
  </si>
  <si>
    <t>Муром г, Карачаровское ш, 30а</t>
  </si>
  <si>
    <t>1190.200</t>
  </si>
  <si>
    <t>Муром г, Карачаровское ш, 30б</t>
  </si>
  <si>
    <t>Муром г, Карачаровское ш, 30в</t>
  </si>
  <si>
    <t>Муром г, Карачаровское ш, 30г</t>
  </si>
  <si>
    <t>1819.350</t>
  </si>
  <si>
    <t>Муром г, Карачаровское ш, 30д</t>
  </si>
  <si>
    <t>Муром г, Карачаровское ш, 32</t>
  </si>
  <si>
    <t>Муром г, Карачаровское ш, 34</t>
  </si>
  <si>
    <t>Муром г, Карла Маркса ул, 31</t>
  </si>
  <si>
    <t>877.800</t>
  </si>
  <si>
    <t>Муром г, Карла Маркса ул, 34</t>
  </si>
  <si>
    <t>Муром г, Карла Маркса ул, 43</t>
  </si>
  <si>
    <t>Муром г, Карла Маркса ул, 44</t>
  </si>
  <si>
    <t>641.420</t>
  </si>
  <si>
    <t>Муром г, Карла Маркса ул, 50</t>
  </si>
  <si>
    <t>Муром г, Карла Маркса ул, 60</t>
  </si>
  <si>
    <t>Муром г, Карла Маркса ул, 66</t>
  </si>
  <si>
    <t>1912.000</t>
  </si>
  <si>
    <t>Муром г, Карла Маркса ул, 71</t>
  </si>
  <si>
    <t>Муром г, Каштановая ул, 13</t>
  </si>
  <si>
    <t>Муром г, Каштановая ул, 15</t>
  </si>
  <si>
    <t>Муром г, Каштановая ул, 24</t>
  </si>
  <si>
    <t>Муром г, Каштановая ул, 26</t>
  </si>
  <si>
    <t>Муром г, Кирова проезд, 27</t>
  </si>
  <si>
    <t>Муром г, Кирова ул, 12</t>
  </si>
  <si>
    <t>Муром г, Кирова ул, 16</t>
  </si>
  <si>
    <t>Муром г, Кирова ул, 17</t>
  </si>
  <si>
    <t>Муром г, Кирова ул, 18</t>
  </si>
  <si>
    <t>Муром г, Кирова ул, 19</t>
  </si>
  <si>
    <t>325.960</t>
  </si>
  <si>
    <t>Муром г, Кирова ул, 21</t>
  </si>
  <si>
    <t>Муром г, Кирова ул, 24</t>
  </si>
  <si>
    <t>313.380</t>
  </si>
  <si>
    <t>Муром г, Кирова ул, 28</t>
  </si>
  <si>
    <t>360.500</t>
  </si>
  <si>
    <t>Муром г, Кирова ул, 3</t>
  </si>
  <si>
    <t>Муром г, Кирова ул, 30</t>
  </si>
  <si>
    <t>1766.600</t>
  </si>
  <si>
    <t>Муром г, Кирова ул, 7</t>
  </si>
  <si>
    <t>4691.400</t>
  </si>
  <si>
    <t>Муром г, Кленовая ул, 1</t>
  </si>
  <si>
    <t>Муром г, Кленовая ул, 10а</t>
  </si>
  <si>
    <t>Муром г, Кленовая ул, 12 корп. 2</t>
  </si>
  <si>
    <t>3213.000</t>
  </si>
  <si>
    <t>Муром г, Кленовая ул, 12а</t>
  </si>
  <si>
    <t>Муром г, Кленовая ул, 15</t>
  </si>
  <si>
    <t>Муром г, Кленовая ул, 26</t>
  </si>
  <si>
    <t>Муром г, Кленовая ул, 28</t>
  </si>
  <si>
    <t>Муром г, Кленовая ул, 3 корп. 1</t>
  </si>
  <si>
    <t>Муром г, Кленовая ул, 3 корп. 2</t>
  </si>
  <si>
    <t>Муром г, Кленовая ул, 3 корп. 4</t>
  </si>
  <si>
    <t>Муром г, Кленовая ул, 3 корп. 5</t>
  </si>
  <si>
    <t>Муром г, Кленовая ул, 3 корп. 6</t>
  </si>
  <si>
    <t>Муром г, Кленовая ул, 3/3</t>
  </si>
  <si>
    <t>Муром г, Кленовая ул, 30</t>
  </si>
  <si>
    <t>Муром г, Кленовая ул, 32</t>
  </si>
  <si>
    <t>1157.200</t>
  </si>
  <si>
    <t>Муром г, Кленовая ул, 34</t>
  </si>
  <si>
    <t>Муром г, Кленовая ул, 36</t>
  </si>
  <si>
    <t>Муром г, Кленовая ул, 5</t>
  </si>
  <si>
    <t>Муром г, Кленовая ул, 7а</t>
  </si>
  <si>
    <t>Муром г, Кленовая ул, 8а</t>
  </si>
  <si>
    <t>179.600</t>
  </si>
  <si>
    <t>Муром г, Кленовая ул, 9</t>
  </si>
  <si>
    <t>Муром г, Ковровская ул, 1</t>
  </si>
  <si>
    <t>Муром г, Ковровская ул, 10</t>
  </si>
  <si>
    <t>Муром г, Ковровская ул, 14</t>
  </si>
  <si>
    <t>Муром г, Ковровская ул, 16</t>
  </si>
  <si>
    <t>Муром г, Ковровская ул, 1а</t>
  </si>
  <si>
    <t>Муром г, Ковровская ул, 5</t>
  </si>
  <si>
    <t>Муром г, Кожевники ул, 11</t>
  </si>
  <si>
    <t>182.800</t>
  </si>
  <si>
    <t>Муром г, Кожевники ул, 5</t>
  </si>
  <si>
    <t>Муром г, Коммунальная ул, 12</t>
  </si>
  <si>
    <t>325.800</t>
  </si>
  <si>
    <t>Муром г, Коммунальная ул, 22</t>
  </si>
  <si>
    <t>Муром г, Коммунальная ул, 3а</t>
  </si>
  <si>
    <t>Муром г, Коммунальная ул, 7</t>
  </si>
  <si>
    <t>Муром г, Коммунистическая ул, 10</t>
  </si>
  <si>
    <t>1895</t>
  </si>
  <si>
    <t>Муром г, Коммунистическая ул, 14</t>
  </si>
  <si>
    <t>144.100</t>
  </si>
  <si>
    <t>Муром г, Коммунистическая ул, 15</t>
  </si>
  <si>
    <t>161.700</t>
  </si>
  <si>
    <t>Муром г, Коммунистическая ул, 17</t>
  </si>
  <si>
    <t>237.500</t>
  </si>
  <si>
    <t>Муром г, Коммунистическая ул, 17а</t>
  </si>
  <si>
    <t>146.300</t>
  </si>
  <si>
    <t>Муром г, Коммунистическая ул, 21</t>
  </si>
  <si>
    <t>Муром г, Коммунистическая ул, 33</t>
  </si>
  <si>
    <t>848.240</t>
  </si>
  <si>
    <t>Муром г, Коммунистическая ул, 35</t>
  </si>
  <si>
    <t>Муром г, Коммунистическая ул, 36</t>
  </si>
  <si>
    <t>Муром г, Коммунистическая ул, 37</t>
  </si>
  <si>
    <t>293.700</t>
  </si>
  <si>
    <t>Муром г, Коммунистическая ул, 38</t>
  </si>
  <si>
    <t>Муром г, Коммунистическая ул, 39</t>
  </si>
  <si>
    <t>Муром г, Коммунистическая ул, 40</t>
  </si>
  <si>
    <t>667.900</t>
  </si>
  <si>
    <t>Муром г, Коммунистическая ул, 6</t>
  </si>
  <si>
    <t>Муром г, Коммунистическая ул, 9</t>
  </si>
  <si>
    <t>Муром г, Коммунистическая ул, 9а</t>
  </si>
  <si>
    <t>Муром г, Комсомольская ул, 17</t>
  </si>
  <si>
    <t>Муром г, Комсомольская ул, 1а</t>
  </si>
  <si>
    <t>Муром г, Комсомольская ул, 35</t>
  </si>
  <si>
    <t>Муром г, Комсомольская ул, 41</t>
  </si>
  <si>
    <t>212.100</t>
  </si>
  <si>
    <t>Муром г, Комсомольская ул, 46</t>
  </si>
  <si>
    <t>Муром г, Комсомольская ул, 5</t>
  </si>
  <si>
    <t>Муром г, Комсомольская ул, 50</t>
  </si>
  <si>
    <t>Муром г, Комсомольская ул, 51</t>
  </si>
  <si>
    <t>257.100</t>
  </si>
  <si>
    <t>Муром г, Комсомольская ул, 53а</t>
  </si>
  <si>
    <t>447.950</t>
  </si>
  <si>
    <t>Муром г, Комсомольская ул, 56а</t>
  </si>
  <si>
    <t>Муром г, Комсомольская ул, 7</t>
  </si>
  <si>
    <t>1019.100</t>
  </si>
  <si>
    <t>Муром г, Комсомольская ул, 70</t>
  </si>
  <si>
    <t>1013.300</t>
  </si>
  <si>
    <t>Муром г, Комсомольская ул, 76</t>
  </si>
  <si>
    <t>347.100</t>
  </si>
  <si>
    <t>Муром г, Комсомольская ул, 9</t>
  </si>
  <si>
    <t>Муром г, Комсомольский пер, 10</t>
  </si>
  <si>
    <t>897.800</t>
  </si>
  <si>
    <t>Муром г, Комсомольский пер, 11</t>
  </si>
  <si>
    <t>Муром г, Кооперативная ул, 10</t>
  </si>
  <si>
    <t>Муром г, Кооперативная ул, 10а</t>
  </si>
  <si>
    <t>Муром г, Кооперативная ул, 11</t>
  </si>
  <si>
    <t>Муром г, Кооперативная ул, 12</t>
  </si>
  <si>
    <t>Муром г, Кооперативная ул, 13</t>
  </si>
  <si>
    <t>Муром г, Кооперативная ул, 15</t>
  </si>
  <si>
    <t>Муром г, Кооперативная ул, 2</t>
  </si>
  <si>
    <t>Муром г, Кооперативная ул, 2а</t>
  </si>
  <si>
    <t>Муром г, Кооперативная ул, 5</t>
  </si>
  <si>
    <t>Муром г, Кооперативная ул, 6</t>
  </si>
  <si>
    <t>Муром г, Кооперативная ул, 7</t>
  </si>
  <si>
    <t>9753.300</t>
  </si>
  <si>
    <t>Муром г, Кооперативная ул, 8</t>
  </si>
  <si>
    <t>Муром г, Кооперативная ул, 9</t>
  </si>
  <si>
    <t>Муром г, Кооперативный проезд, 1</t>
  </si>
  <si>
    <t>Муром г, Кооперативный проезд, 12а</t>
  </si>
  <si>
    <t>Муром г, Кооперативный проезд, 2</t>
  </si>
  <si>
    <t>Муром г, Кооперативный проезд, 4</t>
  </si>
  <si>
    <t>Муром г, Кооперативный проезд, 6</t>
  </si>
  <si>
    <t>Муром г, Кооперативный проезд, 8</t>
  </si>
  <si>
    <t>Муром г, Красноармейская ул, 13</t>
  </si>
  <si>
    <t>465.600</t>
  </si>
  <si>
    <t>Муром г, Красноармейская ул, 15</t>
  </si>
  <si>
    <t>207.600</t>
  </si>
  <si>
    <t>Муром г, Красноармейская ул, 17</t>
  </si>
  <si>
    <t>231.900</t>
  </si>
  <si>
    <t>Муром г, Красноармейская ул, 19</t>
  </si>
  <si>
    <t>356.230</t>
  </si>
  <si>
    <t>Муром г, Красноармейская ул, 2</t>
  </si>
  <si>
    <t>465.900</t>
  </si>
  <si>
    <t>Муром г, Красноармейская ул, 33</t>
  </si>
  <si>
    <t>Муром г, Красноармейская ул, 35</t>
  </si>
  <si>
    <t>Муром г, Красноармейская ул, 39</t>
  </si>
  <si>
    <t>Муром г, Красноармейская ул, 5</t>
  </si>
  <si>
    <t>Муром г, Красноармейская ул, 7</t>
  </si>
  <si>
    <t>Муром г, Красногвардейская ул, 10а</t>
  </si>
  <si>
    <t>556.200</t>
  </si>
  <si>
    <t>Муром г, Красногвардейская ул, 30</t>
  </si>
  <si>
    <t>Муром г, Красногвардейская ул, 32</t>
  </si>
  <si>
    <t>1280.100</t>
  </si>
  <si>
    <t>Муром г, Красногвардейская ул, 40</t>
  </si>
  <si>
    <t>1727.800</t>
  </si>
  <si>
    <t>Муром г, Красногвардейская ул, 50</t>
  </si>
  <si>
    <t>Муром г, Красногвардейская ул, 55</t>
  </si>
  <si>
    <t>1359.700</t>
  </si>
  <si>
    <t>Муром г, Красногвардейская ул, 65</t>
  </si>
  <si>
    <t>310.250</t>
  </si>
  <si>
    <t>Муром г, Красногвардейская ул, 76а</t>
  </si>
  <si>
    <t>Муром г, Красногвардейская ул, 78</t>
  </si>
  <si>
    <t>354.050</t>
  </si>
  <si>
    <t>Муром г, Красногвардейская ул, 78а</t>
  </si>
  <si>
    <t>Муром г, Красногвардейская ул, 8</t>
  </si>
  <si>
    <t>Муром г, Красногвардейская ул, 80</t>
  </si>
  <si>
    <t>296.100</t>
  </si>
  <si>
    <t>Муром г, Красногвардейская ул, 82</t>
  </si>
  <si>
    <t>Муром г, Красногвардейская ул, 8а</t>
  </si>
  <si>
    <t>Муром г, Красногвардейская ул, 9</t>
  </si>
  <si>
    <t>Муром г, Красногвардейский пер, 4</t>
  </si>
  <si>
    <t>Муром г, Крестьянина пл, 4</t>
  </si>
  <si>
    <t>222.500</t>
  </si>
  <si>
    <t>Муром г, Куйбышева ул, 1г</t>
  </si>
  <si>
    <t>Муром г, Куйбышева ул, 2</t>
  </si>
  <si>
    <t>Муром г, Куйбышева ул, 20</t>
  </si>
  <si>
    <t>Муром г, Куйбышева ул, 24А</t>
  </si>
  <si>
    <t>Муром г, Куйбышева ул, 26</t>
  </si>
  <si>
    <t>Муром г, Куйбышева ул, 26а</t>
  </si>
  <si>
    <t>Муром г, Куйбышева ул, 27</t>
  </si>
  <si>
    <t>Муром г, Куйбышева ул, 28</t>
  </si>
  <si>
    <t>Муром г, Куйбышева ул, 30</t>
  </si>
  <si>
    <t>Муром г, Куйбышева ул, 32</t>
  </si>
  <si>
    <t>Муром г, Куйбышева ул, 34</t>
  </si>
  <si>
    <t>Муром г, Куйбышева ул, 36</t>
  </si>
  <si>
    <t>Муром г, Куйбышева ул, 38</t>
  </si>
  <si>
    <t>23182.000</t>
  </si>
  <si>
    <t>Муром г, Куйбышева ул, 4</t>
  </si>
  <si>
    <t>Муром г, Куликова ул, 1</t>
  </si>
  <si>
    <t>309.400</t>
  </si>
  <si>
    <t>Муром г, Куликова ул, 10</t>
  </si>
  <si>
    <t>1256.600</t>
  </si>
  <si>
    <t>318.480</t>
  </si>
  <si>
    <t>Муром г, Куликова ул, 13</t>
  </si>
  <si>
    <t>1627.800</t>
  </si>
  <si>
    <t>Муром г, Куликова ул, 14</t>
  </si>
  <si>
    <t>Муром г, Куликова ул, 15</t>
  </si>
  <si>
    <t>Муром г, Куликова ул, 16</t>
  </si>
  <si>
    <t>Муром г, Куликова ул, 16а</t>
  </si>
  <si>
    <t>Муром г, Куликова ул, 17</t>
  </si>
  <si>
    <t>Муром г, Куликова ул, 18</t>
  </si>
  <si>
    <t>Муром г, Куликова ул, 19</t>
  </si>
  <si>
    <t>Муром г, Куликова ул, 20</t>
  </si>
  <si>
    <t>343.800</t>
  </si>
  <si>
    <t>587.600</t>
  </si>
  <si>
    <t>Муром г, Куликова ул, 21</t>
  </si>
  <si>
    <t>344.800</t>
  </si>
  <si>
    <t>Муром г, Куликова ул, 22</t>
  </si>
  <si>
    <t>Муром г, Куликова ул, 23</t>
  </si>
  <si>
    <t>Муром г, Куликова ул, 5</t>
  </si>
  <si>
    <t>Муром г, Куликова ул, 7</t>
  </si>
  <si>
    <t>834.500</t>
  </si>
  <si>
    <t>Муром г, Куликова ул, 9</t>
  </si>
  <si>
    <t>Муром г, Лаврентьева ул, 1</t>
  </si>
  <si>
    <t>Муром г, Лаврентьева ул, 11</t>
  </si>
  <si>
    <t>Муром г, Лаврентьева ул, 13</t>
  </si>
  <si>
    <t>Муром г, Лаврентьева ул, 15</t>
  </si>
  <si>
    <t>Муром г, Лаврентьева ул, 19</t>
  </si>
  <si>
    <t>Муром г, Лаврентьева ул, 25</t>
  </si>
  <si>
    <t>Муром г, Лаврентьева ул, 27</t>
  </si>
  <si>
    <t>Муром г, Лаврентьева ул, 3</t>
  </si>
  <si>
    <t>1398.610</t>
  </si>
  <si>
    <t>Муром г, Лаврентьева ул, 39</t>
  </si>
  <si>
    <t>Муром г, Лаврентьева ул, 41</t>
  </si>
  <si>
    <t>1714.000</t>
  </si>
  <si>
    <t>Муром г, Лаврентьева ул, 42 корп. 2</t>
  </si>
  <si>
    <t>Муром г, Лаврентьева ул, 42</t>
  </si>
  <si>
    <t>Муром г, Лаврентьева ул, 43</t>
  </si>
  <si>
    <t>Муром г, Лаврентьева ул, 46</t>
  </si>
  <si>
    <t>Муром г, Лаврентьева ул, 48</t>
  </si>
  <si>
    <t>Муром г, Лаврентьева ул, 50</t>
  </si>
  <si>
    <t>Муром г, Лаврентьева ул, 7</t>
  </si>
  <si>
    <t>Муром г, Лаврентьева ул, 9</t>
  </si>
  <si>
    <t>258.470</t>
  </si>
  <si>
    <t>Муром г, Лакина ул, 18</t>
  </si>
  <si>
    <t>203.200</t>
  </si>
  <si>
    <t>Муром г, Лакина ул, 36</t>
  </si>
  <si>
    <t>Муром г, Лакина ул, 41</t>
  </si>
  <si>
    <t>Муром г, Лакина ул, 54</t>
  </si>
  <si>
    <t>314.500</t>
  </si>
  <si>
    <t>545.500</t>
  </si>
  <si>
    <t>Муром г, Лакина ул, 64</t>
  </si>
  <si>
    <t>Муром г, Лакина ул, 66</t>
  </si>
  <si>
    <t>1117.000</t>
  </si>
  <si>
    <t>Муром г, Лакина ул, 7</t>
  </si>
  <si>
    <t>159.310</t>
  </si>
  <si>
    <t>Муром г, Лакина ул, 77</t>
  </si>
  <si>
    <t>3592.000</t>
  </si>
  <si>
    <t>Муром г, Лакина ул, 79</t>
  </si>
  <si>
    <t>Муром г, Лакина ул, 83</t>
  </si>
  <si>
    <t>181.370</t>
  </si>
  <si>
    <t>Муром г, Лакина ул, 84</t>
  </si>
  <si>
    <t>Муром г, Лакина ул, 86</t>
  </si>
  <si>
    <t>338.850</t>
  </si>
  <si>
    <t>Муром г, Лакина ул, 87</t>
  </si>
  <si>
    <t>Муром г, Лакина ул, 89</t>
  </si>
  <si>
    <t>185.150</t>
  </si>
  <si>
    <t>Муром г, Лакина ул, 90</t>
  </si>
  <si>
    <t>Муром г, Ленина ул, 1</t>
  </si>
  <si>
    <t>Муром г, Ленина ул, 110</t>
  </si>
  <si>
    <t>1723.200</t>
  </si>
  <si>
    <t>Муром г, Ленина ул, 115</t>
  </si>
  <si>
    <t>1791.100</t>
  </si>
  <si>
    <t>Муром г, Ленина ул, 125</t>
  </si>
  <si>
    <t>1597.300</t>
  </si>
  <si>
    <t>Муром г, Ленина ул, 131а</t>
  </si>
  <si>
    <t>983.900</t>
  </si>
  <si>
    <t>Муром г, Ленина ул, 16</t>
  </si>
  <si>
    <t>Муром г, Ленина ул, 2</t>
  </si>
  <si>
    <t>Муром г, Ленина ул, 28</t>
  </si>
  <si>
    <t>Муром г, Ленина ул, 30</t>
  </si>
  <si>
    <t>Муром г, Ленина ул, 31</t>
  </si>
  <si>
    <t>Муром г, Ленина ул, 36</t>
  </si>
  <si>
    <t>Муром г, Ленина ул, 4</t>
  </si>
  <si>
    <t>Муром г, Ленина ул, 48</t>
  </si>
  <si>
    <t>155.300</t>
  </si>
  <si>
    <t>Муром г, Ленина ул, 53</t>
  </si>
  <si>
    <t>Муром г, Ленина ул, 55</t>
  </si>
  <si>
    <t>1791.300</t>
  </si>
  <si>
    <t>Муром г, Ленина ул, 6</t>
  </si>
  <si>
    <t>Муром г, Ленина ул, 62</t>
  </si>
  <si>
    <t>Муром г, Ленина ул, 65</t>
  </si>
  <si>
    <t>Муром г, Ленина ул, 72</t>
  </si>
  <si>
    <t>Муром г, Ленина ул, 85</t>
  </si>
  <si>
    <t>Муром г, Ленина ул, 9</t>
  </si>
  <si>
    <t>Муром г, Ленина ул, 90</t>
  </si>
  <si>
    <t>Муром г, Ленина ул, 92</t>
  </si>
  <si>
    <t>Муром г, Ленинградская ул, 1</t>
  </si>
  <si>
    <t>Муром г, Ленинградская ул, 10</t>
  </si>
  <si>
    <t>Муром г, Ленинградская ул, 11</t>
  </si>
  <si>
    <t>Муром г, Ленинградская ул, 12 корп. 2</t>
  </si>
  <si>
    <t>Муром г, Ленинградская ул, 12</t>
  </si>
  <si>
    <t>Муром г, Ленинградская ул, 14</t>
  </si>
  <si>
    <t>Муром г, Ленинградская ул, 15</t>
  </si>
  <si>
    <t>887.500</t>
  </si>
  <si>
    <t>Муром г, Ленинградская ул, 17</t>
  </si>
  <si>
    <t>Муром г, Ленинградская ул, 19</t>
  </si>
  <si>
    <t>Муром г, Ленинградская ул, 2</t>
  </si>
  <si>
    <t>Муром г, Ленинградская ул, 20</t>
  </si>
  <si>
    <t>2822.000</t>
  </si>
  <si>
    <t>Муром г, Ленинградская ул, 22</t>
  </si>
  <si>
    <t>Муром г, Ленинградская ул, 23</t>
  </si>
  <si>
    <t>Муром г, Ленинградская ул, 24</t>
  </si>
  <si>
    <t>Муром г, Ленинградская ул, 25</t>
  </si>
  <si>
    <t>Муром г, Ленинградская ул, 26 корп. 1</t>
  </si>
  <si>
    <t>Муром г, Ленинградская ул, 26 корп. 2</t>
  </si>
  <si>
    <t>Муром г, Ленинградская ул, 26 корп. 3</t>
  </si>
  <si>
    <t>3392.850</t>
  </si>
  <si>
    <t>Муром г, Ленинградская ул, 26 корп. 4</t>
  </si>
  <si>
    <t>Муром г, Ленинградская ул, 26 корп. 7</t>
  </si>
  <si>
    <t>Муром г, Ленинградская ул, 26/6</t>
  </si>
  <si>
    <t>Муром г, Ленинградская ул, 28</t>
  </si>
  <si>
    <t>Муром г, Ленинградская ул, 29 корп. 2</t>
  </si>
  <si>
    <t>Муром г, Ленинградская ул, 29/3</t>
  </si>
  <si>
    <t>Муром г, Ленинградская ул, 29</t>
  </si>
  <si>
    <t>Муром г, Ленинградская ул, 3</t>
  </si>
  <si>
    <t>Муром г, Ленинградская ул, 30</t>
  </si>
  <si>
    <t>Муром г, Ленинградская ул, 31</t>
  </si>
  <si>
    <t>Муром г, Ленинградская ул, 32 корп. 1</t>
  </si>
  <si>
    <t>Муром г, Ленинградская ул, 32 корп. 2</t>
  </si>
  <si>
    <t>Муром г, Ленинградская ул, 33</t>
  </si>
  <si>
    <t>1261.620</t>
  </si>
  <si>
    <t>Муром г, Ленинградская ул, 34 корп. 3</t>
  </si>
  <si>
    <t>Муром г, Ленинградская ул, 34 корп. 4</t>
  </si>
  <si>
    <t>Муром г, Ленинградская ул, 34 корп. 5</t>
  </si>
  <si>
    <t>Муром г, Ленинградская ул, 34/1</t>
  </si>
  <si>
    <t>Муром г, Ленинградская ул, 34/2</t>
  </si>
  <si>
    <t>Муром г, Ленинградская ул, 34/6</t>
  </si>
  <si>
    <t>Муром г, Ленинградская ул, 35</t>
  </si>
  <si>
    <t>Муром г, Ленинградская ул, 36 корп. 1</t>
  </si>
  <si>
    <t>Муром г, Ленинградская ул, 36 корп. 2</t>
  </si>
  <si>
    <t>4020.300</t>
  </si>
  <si>
    <t>Муром г, Ленинградская ул, 36 корп. 3</t>
  </si>
  <si>
    <t>Муром г, Ленинградская ул, 4 корп. 2</t>
  </si>
  <si>
    <t>Муром г, Ленинградская ул, 4 корп. 4</t>
  </si>
  <si>
    <t>Муром г, Ленинградская ул, 4/1</t>
  </si>
  <si>
    <t>Муром г, Ленинградская ул, 4/3</t>
  </si>
  <si>
    <t>665.100</t>
  </si>
  <si>
    <t>Муром г, Ленинградская ул, 4</t>
  </si>
  <si>
    <t>Муром г, Ленинградская ул, 40</t>
  </si>
  <si>
    <t>Муром г, Ленинградская ул, 42</t>
  </si>
  <si>
    <t>4544.200</t>
  </si>
  <si>
    <t>701.250</t>
  </si>
  <si>
    <t>Муром г, Лесная ул, 1</t>
  </si>
  <si>
    <t>Муром г, Лесной проезд, 1</t>
  </si>
  <si>
    <t>888.300</t>
  </si>
  <si>
    <t>947.420</t>
  </si>
  <si>
    <t>Муром г, Льва Толстого ул, 111</t>
  </si>
  <si>
    <t>Муром г, Льва Толстого ул, 13а</t>
  </si>
  <si>
    <t>Муром г, Льва Толстого ул, 13б</t>
  </si>
  <si>
    <t>Муром г, Льва Толстого ул, 18</t>
  </si>
  <si>
    <t>1604.000</t>
  </si>
  <si>
    <t>Муром г, Льва Толстого ул, 20</t>
  </si>
  <si>
    <t>1538.850</t>
  </si>
  <si>
    <t>Муром г, Льва Толстого ул, 3</t>
  </si>
  <si>
    <t>163.600</t>
  </si>
  <si>
    <t>Муром г, Льва Толстого ул, 35</t>
  </si>
  <si>
    <t>Муром г, Льва Толстого ул, 52</t>
  </si>
  <si>
    <t>1419.300</t>
  </si>
  <si>
    <t>Муром г, Льва Толстого ул, 54</t>
  </si>
  <si>
    <t>Муром г, Льва Толстого ул, 55</t>
  </si>
  <si>
    <t>1677.470</t>
  </si>
  <si>
    <t>Муром г, Льва Толстого ул, 57</t>
  </si>
  <si>
    <t>Муром г, Льва Толстого ул, 74</t>
  </si>
  <si>
    <t>802.500</t>
  </si>
  <si>
    <t>Муром г, Льва Толстого ул, 79</t>
  </si>
  <si>
    <t>Муром г, Льва Толстого ул, 80</t>
  </si>
  <si>
    <t>754.600</t>
  </si>
  <si>
    <t>Муром г, Льва Толстого ул, 82</t>
  </si>
  <si>
    <t>Муром г, Льва Толстого ул, 94</t>
  </si>
  <si>
    <t>471.900</t>
  </si>
  <si>
    <t>Муром г, Льва Толстого ул, 95</t>
  </si>
  <si>
    <t>Муром г, Льва Толстого ул, 96</t>
  </si>
  <si>
    <t>Муром г, Льва Толстого ул, 97</t>
  </si>
  <si>
    <t>768.400</t>
  </si>
  <si>
    <t>Муром г, Машинистов ул, 14</t>
  </si>
  <si>
    <t>Муром г, Машинистов ул, 25</t>
  </si>
  <si>
    <t>Муром г, Машинистов ул, 36а</t>
  </si>
  <si>
    <t>3716.000</t>
  </si>
  <si>
    <t>Муром г, Машинистов ул, 36б</t>
  </si>
  <si>
    <t>Муром г, Машинистов ул, 5</t>
  </si>
  <si>
    <t>Муром г, Меленковская ул, 1 корп. 2</t>
  </si>
  <si>
    <t>Муром г, Меленковская ул, 11</t>
  </si>
  <si>
    <t>Муром г, Меленковская ул, 13</t>
  </si>
  <si>
    <t>Муром г, Меленковская ул, 3 корп. 2</t>
  </si>
  <si>
    <t>872.880</t>
  </si>
  <si>
    <t>Муром г, Меленковская ул, 3</t>
  </si>
  <si>
    <t>Муром г, Меленковская ул, 5 стр. 1</t>
  </si>
  <si>
    <t>Муром г, Меленковская ул, 5</t>
  </si>
  <si>
    <t>Муром г, Меленковская ул, 7</t>
  </si>
  <si>
    <t>Муром г, Меленковская ул, 9</t>
  </si>
  <si>
    <t>Муром г, Мечникова ул, 26</t>
  </si>
  <si>
    <t>Муром г, Мечникова ул, 28а</t>
  </si>
  <si>
    <t>286.900</t>
  </si>
  <si>
    <t>Муром г, Мечникова ул, 2Б</t>
  </si>
  <si>
    <t>Муром г, Мечникова ул, 30</t>
  </si>
  <si>
    <t>Муром г, Мечникова ул, 32</t>
  </si>
  <si>
    <t>Муром г, Мечникова ул, 34</t>
  </si>
  <si>
    <t>Муром г, Мечникова ул, 36</t>
  </si>
  <si>
    <t>Муром г, Мечникова ул, 39</t>
  </si>
  <si>
    <t>Муром г, Мечникова ул, 40</t>
  </si>
  <si>
    <t>Муром г, Мечникова ул, 45а</t>
  </si>
  <si>
    <t>824.900</t>
  </si>
  <si>
    <t>Муром г, Мечникова ул, 46а</t>
  </si>
  <si>
    <t>Муром г, Мечникова ул, 49</t>
  </si>
  <si>
    <t>1161.100</t>
  </si>
  <si>
    <t>Муром г, Мечникова ул, 50</t>
  </si>
  <si>
    <t>Муром г, Мечникова ул, 55</t>
  </si>
  <si>
    <t>2146.200</t>
  </si>
  <si>
    <t>Муром г, Мечникова ул, 56</t>
  </si>
  <si>
    <t>Муром г, Мечникова ул, 58</t>
  </si>
  <si>
    <t>Муром г, Мечникова ул, 6</t>
  </si>
  <si>
    <t>540.800</t>
  </si>
  <si>
    <t>Муром г, Мечникова ул, 60а</t>
  </si>
  <si>
    <t>Муром г, Мечникова ул, 62</t>
  </si>
  <si>
    <t>Муром г, Мечникова ул, 65</t>
  </si>
  <si>
    <t>Муром г, Мечникова ул, 8</t>
  </si>
  <si>
    <t>Муром г, Мечникова ул, 81</t>
  </si>
  <si>
    <t>Муром г, Мечтателей ул, 4</t>
  </si>
  <si>
    <t>Муром г, Мечтателей ул, 6</t>
  </si>
  <si>
    <t>Муром г, Мечтателей ул, 8</t>
  </si>
  <si>
    <t>Муром г, Мичуринская ул, 13</t>
  </si>
  <si>
    <t>Муром г, Мичуринская ул, 15</t>
  </si>
  <si>
    <t>Муром г, Мичуринская ул, 17</t>
  </si>
  <si>
    <t>Муром г, Мичуринская ул, 19</t>
  </si>
  <si>
    <t>Муром г, Мичуринская ул, 21</t>
  </si>
  <si>
    <t>Муром г, Мичуринская ул, 23</t>
  </si>
  <si>
    <t>Муром г, Мичуринская ул, 25</t>
  </si>
  <si>
    <t>Муром г, Мичуринская ул, 29</t>
  </si>
  <si>
    <t>Муром г, Мичуринская ул, 3</t>
  </si>
  <si>
    <t>593.760</t>
  </si>
  <si>
    <t>Муром г, Мичуринская ул, 31</t>
  </si>
  <si>
    <t>Муром г, Мичуринская ул, 33</t>
  </si>
  <si>
    <t>885.600</t>
  </si>
  <si>
    <t>Муром г, Московская ул, 103</t>
  </si>
  <si>
    <t>Муром г, Московская ул, 104</t>
  </si>
  <si>
    <t>Муром г, Московская ул, 105</t>
  </si>
  <si>
    <t>Муром г, Московская ул, 106</t>
  </si>
  <si>
    <t>Муром г, Московская ул, 108</t>
  </si>
  <si>
    <t>Муром г, Московская ул, 109</t>
  </si>
  <si>
    <t>Муром г, Московская ул, 111</t>
  </si>
  <si>
    <t>Муром г, Московская ул, 111В</t>
  </si>
  <si>
    <t>Муром г, Московская ул, 112</t>
  </si>
  <si>
    <t>Муром г, Московская ул, 113</t>
  </si>
  <si>
    <t>Муром г, Московская ул, 114</t>
  </si>
  <si>
    <t>Муром г, Московская ул, 115</t>
  </si>
  <si>
    <t>Муром г, Московская ул, 116</t>
  </si>
  <si>
    <t>Муром г, Московская ул, 117</t>
  </si>
  <si>
    <t>Муром г, Московская ул, 118</t>
  </si>
  <si>
    <t>Муром г, Московская ул, 119</t>
  </si>
  <si>
    <t>Муром г, Московская ул, 120</t>
  </si>
  <si>
    <t>Муром г, Московская ул, 123</t>
  </si>
  <si>
    <t>161.500</t>
  </si>
  <si>
    <t>Муром г, Московская ул, 25</t>
  </si>
  <si>
    <t>5273.000</t>
  </si>
  <si>
    <t>Муром г, Московская ул, 28</t>
  </si>
  <si>
    <t>Муром г, Московская ул, 30</t>
  </si>
  <si>
    <t>Муром г, Московская ул, 32</t>
  </si>
  <si>
    <t>Муром г, Московская ул, 37А</t>
  </si>
  <si>
    <t>Муром г, Московская ул, 45</t>
  </si>
  <si>
    <t>691.900</t>
  </si>
  <si>
    <t>Муром г, Московская ул, 47</t>
  </si>
  <si>
    <t>Муром г, Московская ул, 54</t>
  </si>
  <si>
    <t>Муром г, Московская ул, 62</t>
  </si>
  <si>
    <t>Муром г, Московская ул, 64</t>
  </si>
  <si>
    <t>Муром г, Московская ул, 69</t>
  </si>
  <si>
    <t>Муром г, Московская ул, 71</t>
  </si>
  <si>
    <t>1329.700</t>
  </si>
  <si>
    <t>Муром г, Московская ул, 75</t>
  </si>
  <si>
    <t>Муром г, Московская ул, 82</t>
  </si>
  <si>
    <t>205.500</t>
  </si>
  <si>
    <t>Муром г, Московская ул, 85</t>
  </si>
  <si>
    <t>Муром г, Московская ул, 96</t>
  </si>
  <si>
    <t>Муром г, Московская ул, 98</t>
  </si>
  <si>
    <t>Муром г, Московская ул, 98а</t>
  </si>
  <si>
    <t>Муром г, Муромская ул, 1 корп. 3</t>
  </si>
  <si>
    <t>Муром г, Муромская ул, 1/2</t>
  </si>
  <si>
    <t>Муром г, Муромская ул, 1</t>
  </si>
  <si>
    <t>Муром г, Муромская ул, 10</t>
  </si>
  <si>
    <t>Муром г, Муромская ул, 11</t>
  </si>
  <si>
    <t>Муром г, Муромская ул, 12</t>
  </si>
  <si>
    <t>Муром г, Муромская ул, 13</t>
  </si>
  <si>
    <t>Муром г, Муромская ул, 15</t>
  </si>
  <si>
    <t>435.930</t>
  </si>
  <si>
    <t>Муром г, Муромская ул, 19</t>
  </si>
  <si>
    <t>Муром г, Муромская ул, 23 корп. 2</t>
  </si>
  <si>
    <t>Муром г, Муромская ул, 25</t>
  </si>
  <si>
    <t>1867.800</t>
  </si>
  <si>
    <t>Муром г, Муромская ул, 29</t>
  </si>
  <si>
    <t>Муром г, Муромская ул, 3 корп. 2</t>
  </si>
  <si>
    <t>Муром г, Муромская ул, 3</t>
  </si>
  <si>
    <t>Муром г, Муромская ул, 4</t>
  </si>
  <si>
    <t>Муром г, Муромская ул, 5</t>
  </si>
  <si>
    <t>Муром г, Муромская ул, 9 корп. 2</t>
  </si>
  <si>
    <t>Муром г, Муромская ул, 9</t>
  </si>
  <si>
    <t>153.200</t>
  </si>
  <si>
    <t>Муром г, Нежиловка мкр, 1а</t>
  </si>
  <si>
    <t>Муром г, Нижегородская ул, 1</t>
  </si>
  <si>
    <t>Муром г, Нижегородская ул, 29</t>
  </si>
  <si>
    <t>Муром г, Нижегородская ул, 31</t>
  </si>
  <si>
    <t>Муром г, Нижегородская ул, 43</t>
  </si>
  <si>
    <t>1253.800</t>
  </si>
  <si>
    <t>Муром г, Новая ул, 1</t>
  </si>
  <si>
    <t>Муром г, Новая ул, 5</t>
  </si>
  <si>
    <t>Муром г, Озерная ул, 1а</t>
  </si>
  <si>
    <t>Муром г, Озерная ул, 5</t>
  </si>
  <si>
    <t>Муром г, Октябрьская ул, 100</t>
  </si>
  <si>
    <t>670.400</t>
  </si>
  <si>
    <t>Муром г, Октябрьская ул, 2</t>
  </si>
  <si>
    <t>Муром г, Октябрьская ул, 26</t>
  </si>
  <si>
    <t>Муром г, Октябрьская ул, 27</t>
  </si>
  <si>
    <t>Муром г, Октябрьская ул, 29</t>
  </si>
  <si>
    <t>946.600</t>
  </si>
  <si>
    <t>Муром г, Октябрьская ул, 31</t>
  </si>
  <si>
    <t>962.100</t>
  </si>
  <si>
    <t>Муром г, Октябрьская ул, 3А</t>
  </si>
  <si>
    <t>340.100</t>
  </si>
  <si>
    <t>Муром г, Октябрьская ул, 3Б</t>
  </si>
  <si>
    <t>Муром г, Октябрьская ул, 4</t>
  </si>
  <si>
    <t>603.100</t>
  </si>
  <si>
    <t>265.450</t>
  </si>
  <si>
    <t>Муром г, Октябрьская ул, 43А</t>
  </si>
  <si>
    <t>Муром г, Октябрьская ул, 5</t>
  </si>
  <si>
    <t>Муром г, Октябрьская ул, 52</t>
  </si>
  <si>
    <t>932.050</t>
  </si>
  <si>
    <t>Муром г, Октябрьская ул, 54</t>
  </si>
  <si>
    <t>1698.300</t>
  </si>
  <si>
    <t>Муром г, Октябрьская ул, 69</t>
  </si>
  <si>
    <t>Муром г, Октябрьская ул, 7</t>
  </si>
  <si>
    <t>Муром г, Октябрьская ул, 73</t>
  </si>
  <si>
    <t>Муром г, Октябрьская ул, 9</t>
  </si>
  <si>
    <t>2701.350</t>
  </si>
  <si>
    <t>Муром г, Октябрьская ул, 90</t>
  </si>
  <si>
    <t>Муром г, Октябрьская ул, 9а</t>
  </si>
  <si>
    <t>Муром г, Орджоникидзе ул, 2</t>
  </si>
  <si>
    <t>Муром г, Орджоникидзе ул, 5а</t>
  </si>
  <si>
    <t>305.500</t>
  </si>
  <si>
    <t>Муром г, Орджоникидзе ул, 8</t>
  </si>
  <si>
    <t>364.900</t>
  </si>
  <si>
    <t>Муром г, Орловская ул, 11</t>
  </si>
  <si>
    <t>1255.720</t>
  </si>
  <si>
    <t>Муром г, Орловская ул, 14</t>
  </si>
  <si>
    <t>Муром г, Орловская ул, 15</t>
  </si>
  <si>
    <t>Муром г, Орловская ул, 17</t>
  </si>
  <si>
    <t>Муром г, Орловская ул, 19</t>
  </si>
  <si>
    <t>1260.280</t>
  </si>
  <si>
    <t>Муром г, Орловская ул, 1а</t>
  </si>
  <si>
    <t>Муром г, Орловская ул, 21</t>
  </si>
  <si>
    <t>Муром г, Орловская ул, 25</t>
  </si>
  <si>
    <t>1042.500</t>
  </si>
  <si>
    <t>Муром г, Орловская ул, 25а</t>
  </si>
  <si>
    <t>Муром г, Орловская ул, 26в</t>
  </si>
  <si>
    <t>Муром г, Орловская ул, 27</t>
  </si>
  <si>
    <t>Муром г, Орловская ул, 3</t>
  </si>
  <si>
    <t>Муром г, Орловская ул, 5</t>
  </si>
  <si>
    <t>Муром г, Орловская ул, 7</t>
  </si>
  <si>
    <t>Муром г, Орловская ул, 9</t>
  </si>
  <si>
    <t>Муром г, Осипенко ул, 25</t>
  </si>
  <si>
    <t>Муром г, Осипенко ул, 30</t>
  </si>
  <si>
    <t>Муром г, Парковая ул, 12</t>
  </si>
  <si>
    <t>Муром г, Парковая ул, 29</t>
  </si>
  <si>
    <t>Муром г, Парковая ул, 35</t>
  </si>
  <si>
    <t>172.220</t>
  </si>
  <si>
    <t>Муром г, Парковая ул, 37</t>
  </si>
  <si>
    <t>Муром г, Парковая ул, 4</t>
  </si>
  <si>
    <t>354.950</t>
  </si>
  <si>
    <t>Муром г, Первомайская ул, 101</t>
  </si>
  <si>
    <t>928.770</t>
  </si>
  <si>
    <t>Муром г, Первомайская ул, 103а</t>
  </si>
  <si>
    <t>619.400</t>
  </si>
  <si>
    <t>Муром г, Первомайская ул, 103б</t>
  </si>
  <si>
    <t>Муром г, Первомайская ул, 13</t>
  </si>
  <si>
    <t>Муром г, Первомайская ул, 19</t>
  </si>
  <si>
    <t>167.250</t>
  </si>
  <si>
    <t>Муром г, Первомайская ул, 22</t>
  </si>
  <si>
    <t>Муром г, Первомайская ул, 34</t>
  </si>
  <si>
    <t>193.410</t>
  </si>
  <si>
    <t>206.610</t>
  </si>
  <si>
    <t>503.800</t>
  </si>
  <si>
    <t>Муром г, Первомайская ул, 47А</t>
  </si>
  <si>
    <t>Муром г, Первомайская ул, 84</t>
  </si>
  <si>
    <t>Муром г, Первомайская ул, 93</t>
  </si>
  <si>
    <t>Муром г, Плеханова ул, 1</t>
  </si>
  <si>
    <t>Муром г, Плеханова ул, 3</t>
  </si>
  <si>
    <t>Муром г, Плеханова ул, 7</t>
  </si>
  <si>
    <t>1845</t>
  </si>
  <si>
    <t>Муром г, Привокзальная ул, 1</t>
  </si>
  <si>
    <t>Муром г, Привокзальная ул, 2</t>
  </si>
  <si>
    <t>1319.670</t>
  </si>
  <si>
    <t>Муром г, Пролетарская ул, 1</t>
  </si>
  <si>
    <t>Муром г, Пролетарская ул, 1б</t>
  </si>
  <si>
    <t>Муром г, Пролетарская ул, 21</t>
  </si>
  <si>
    <t>Муром г, Пролетарская ул, 3</t>
  </si>
  <si>
    <t>1022.600</t>
  </si>
  <si>
    <t>Муром г, Пролетарская ул, 32</t>
  </si>
  <si>
    <t>Муром г, Пролетарская ул, 35</t>
  </si>
  <si>
    <t>Муром г, Пролетарская ул, 37</t>
  </si>
  <si>
    <t>Муром г, Пролетарская ул, 41</t>
  </si>
  <si>
    <t>939.120</t>
  </si>
  <si>
    <t>Муром г, Пролетарская ул, 5</t>
  </si>
  <si>
    <t>526.820</t>
  </si>
  <si>
    <t>1906.900</t>
  </si>
  <si>
    <t>Муром г, Пролетарская ул, 59</t>
  </si>
  <si>
    <t>338.050</t>
  </si>
  <si>
    <t>Муром г, Пролетарская ул, 73</t>
  </si>
  <si>
    <t>Муром г, Пролетарская ул, 75</t>
  </si>
  <si>
    <t>Муром г, Профсоюзная ул, 18</t>
  </si>
  <si>
    <t>335.960</t>
  </si>
  <si>
    <t>Муром г, Профсоюзная ул, 21</t>
  </si>
  <si>
    <t>346.500</t>
  </si>
  <si>
    <t>Муром г, Профсоюзная ул, 23</t>
  </si>
  <si>
    <t>387.390</t>
  </si>
  <si>
    <t>Муром г, Пушкина ул, 15</t>
  </si>
  <si>
    <t>Муром г, Пушкина ул, 16</t>
  </si>
  <si>
    <t>Муром г, Пушкина ул, 1а</t>
  </si>
  <si>
    <t>Муром г, Радиозаводское ш, 14</t>
  </si>
  <si>
    <t>Муром г, Радиозаводское ш, 15</t>
  </si>
  <si>
    <t>444.200</t>
  </si>
  <si>
    <t>Муром г, Радиозаводское ш, 16</t>
  </si>
  <si>
    <t>Муром г, Радиозаводское ш, 17</t>
  </si>
  <si>
    <t>350.360</t>
  </si>
  <si>
    <t>Муром г, Радиозаводское ш, 20</t>
  </si>
  <si>
    <t>Муром г, Радиозаводское ш, 25</t>
  </si>
  <si>
    <t>Муром г, Радиозаводское ш, 32</t>
  </si>
  <si>
    <t>Муром г, Радиозаводское ш, 33</t>
  </si>
  <si>
    <t>Муром г, Радиозаводское ш, 36</t>
  </si>
  <si>
    <t>Муром г, Радиозаводское ш, 38</t>
  </si>
  <si>
    <t>Муром г, Радиозаводское ш, 38А</t>
  </si>
  <si>
    <t>Муром г, Радиозаводское ш, 40</t>
  </si>
  <si>
    <t>935.100</t>
  </si>
  <si>
    <t>Муром г, Радиозаводское ш, 42</t>
  </si>
  <si>
    <t>1287.130</t>
  </si>
  <si>
    <t>Муром г, Радиозаводское ш, 44</t>
  </si>
  <si>
    <t>1329.900</t>
  </si>
  <si>
    <t>Муром г, Радиозаводское ш, 46</t>
  </si>
  <si>
    <t>1501.000</t>
  </si>
  <si>
    <t>Муром г, Радиозаводское ш, 48</t>
  </si>
  <si>
    <t>Муром г, Расковой ул, 48</t>
  </si>
  <si>
    <t>Муром г, Революции пл, 4</t>
  </si>
  <si>
    <t>435.400</t>
  </si>
  <si>
    <t>Муром г, Свердлова ул, 1</t>
  </si>
  <si>
    <t>Муром г, Свердлова ул, 12</t>
  </si>
  <si>
    <t>Муром г, Свердлова ул, 14</t>
  </si>
  <si>
    <t>198.800</t>
  </si>
  <si>
    <t>Муром г, Свердлова ул, 17</t>
  </si>
  <si>
    <t>357.950</t>
  </si>
  <si>
    <t>Муром г, Свердлова ул, 28</t>
  </si>
  <si>
    <t>Муром г, Свердлова ул, 30</t>
  </si>
  <si>
    <t>182.060</t>
  </si>
  <si>
    <t>Муром г, Свердлова ул, 33</t>
  </si>
  <si>
    <t>1193.000</t>
  </si>
  <si>
    <t>Муром г, Свердлова ул, 35</t>
  </si>
  <si>
    <t>Муром г, Свердлова ул, 37</t>
  </si>
  <si>
    <t>Муром г, Свердлова ул, 37а</t>
  </si>
  <si>
    <t>446.070</t>
  </si>
  <si>
    <t>Муром г, Свердлова ул, 38</t>
  </si>
  <si>
    <t>Муром г, Свердлова ул, 43</t>
  </si>
  <si>
    <t>334.750</t>
  </si>
  <si>
    <t>Муром г, Свердлова ул, 45</t>
  </si>
  <si>
    <t>Муром г, Свердлова ул, 65</t>
  </si>
  <si>
    <t>2170.800</t>
  </si>
  <si>
    <t>Муром г, Северный проезд, 11</t>
  </si>
  <si>
    <t>322.950</t>
  </si>
  <si>
    <t>Муром г, Северный проезд, 15</t>
  </si>
  <si>
    <t>Муром г, Серова ул, 30</t>
  </si>
  <si>
    <t>Муром г, Серова ул, 35</t>
  </si>
  <si>
    <t>Муром г, Серова ул, 37</t>
  </si>
  <si>
    <t>Муром г, Серова ул, 38</t>
  </si>
  <si>
    <t>Муром г, Серова ул, 39</t>
  </si>
  <si>
    <t>Муром г, Серова ул, 40</t>
  </si>
  <si>
    <t>Муром г, Советская ул, 13</t>
  </si>
  <si>
    <t>Муром г, Советская ул, 23</t>
  </si>
  <si>
    <t>214.640</t>
  </si>
  <si>
    <t>Муром г, Советская ул, 25</t>
  </si>
  <si>
    <t>Муром г, Советская ул, 28</t>
  </si>
  <si>
    <t>Муром г, Советская ул, 29А</t>
  </si>
  <si>
    <t>Муром г, Советская ул, 35</t>
  </si>
  <si>
    <t>Муром г, Советская ул, 40</t>
  </si>
  <si>
    <t>Муром г, Советская ул, 44</t>
  </si>
  <si>
    <t>1053.500</t>
  </si>
  <si>
    <t>Муром г, Советская ул, 46</t>
  </si>
  <si>
    <t>Муром г, Советская ул, 47</t>
  </si>
  <si>
    <t>Муром г, Советская ул, 49</t>
  </si>
  <si>
    <t>Муром г, Советская ул, 50</t>
  </si>
  <si>
    <t>Муром г, Советская ул, 51</t>
  </si>
  <si>
    <t>Муром г, Советская ул, 57А</t>
  </si>
  <si>
    <t>Муром г, Советская ул, 73</t>
  </si>
  <si>
    <t>Муром г, Советская ул, 73А</t>
  </si>
  <si>
    <t>Муром г, Совхозная ул, 11</t>
  </si>
  <si>
    <t>1387.100</t>
  </si>
  <si>
    <t>Муром г, Совхозная ул, 13</t>
  </si>
  <si>
    <t>1038.100</t>
  </si>
  <si>
    <t>Муром г, Совхозная ул, 15А</t>
  </si>
  <si>
    <t>189.250</t>
  </si>
  <si>
    <t>Муром г, Совхозная ул, 64 корп. 2</t>
  </si>
  <si>
    <t>Муром г, Спортивная ул, 10</t>
  </si>
  <si>
    <t>Муром г, Спортивная ул, 16</t>
  </si>
  <si>
    <t>Муром г, Спортивная ул, 18</t>
  </si>
  <si>
    <t>Муром г, Спортивная ул, 8</t>
  </si>
  <si>
    <t>Муром г, Стахановская ул, 16</t>
  </si>
  <si>
    <t>Муром г, Стахановская ул, 18</t>
  </si>
  <si>
    <t>201.150</t>
  </si>
  <si>
    <t>Муром г, Стахановская ул, 28</t>
  </si>
  <si>
    <t>351.800</t>
  </si>
  <si>
    <t>Муром г, Строителей ул, 2</t>
  </si>
  <si>
    <t>219.750</t>
  </si>
  <si>
    <t>Муром г, Строителей ул, 6</t>
  </si>
  <si>
    <t>Муром г, Строителей ул, 8</t>
  </si>
  <si>
    <t>232.650</t>
  </si>
  <si>
    <t>Муром г, Сурикова ул, 2а</t>
  </si>
  <si>
    <t>286.510</t>
  </si>
  <si>
    <t>531.600</t>
  </si>
  <si>
    <t>Муром г, Сурикова ул, 4</t>
  </si>
  <si>
    <t>285.750</t>
  </si>
  <si>
    <t>Муром г, Сурикова ул, 6</t>
  </si>
  <si>
    <t>293.350</t>
  </si>
  <si>
    <t>Муром г, Тимирязева ул, 10</t>
  </si>
  <si>
    <t>283.300</t>
  </si>
  <si>
    <t>Муром г, Тимирязева ул, 11</t>
  </si>
  <si>
    <t>Муром г, Тимирязева ул, 13</t>
  </si>
  <si>
    <t>138.000</t>
  </si>
  <si>
    <t>Муром г, Тимирязева ул, 15</t>
  </si>
  <si>
    <t>206.250</t>
  </si>
  <si>
    <t>Муром г, Тимирязева ул, 6</t>
  </si>
  <si>
    <t>Муром г, Тимирязева ул, 6а</t>
  </si>
  <si>
    <t>245.940</t>
  </si>
  <si>
    <t>1222.600</t>
  </si>
  <si>
    <t>Муром г, Трудовая ул, 33</t>
  </si>
  <si>
    <t>1478.200</t>
  </si>
  <si>
    <t>Муром г, Трудовая ул, 35</t>
  </si>
  <si>
    <t>Муром г, Трудовая ул, 37</t>
  </si>
  <si>
    <t>Муром г, Трудовая ул, 41</t>
  </si>
  <si>
    <t>Муром г, Филатова ул, 13</t>
  </si>
  <si>
    <t>350.750</t>
  </si>
  <si>
    <t>Муром г, Филатова ул, 15</t>
  </si>
  <si>
    <t>Муром г, Филатова ул, 17</t>
  </si>
  <si>
    <t>Муром г, Филатова ул, 19</t>
  </si>
  <si>
    <t>676.300</t>
  </si>
  <si>
    <t>Муром г, Филатова ул, 19а</t>
  </si>
  <si>
    <t>Муром г, Филатова ул, 1а</t>
  </si>
  <si>
    <t>381.380</t>
  </si>
  <si>
    <t>Муром г, Филатова ул, 1б</t>
  </si>
  <si>
    <t>Муром г, Филатова ул, 21</t>
  </si>
  <si>
    <t>Муром г, Филатова ул, 5</t>
  </si>
  <si>
    <t>3368.300</t>
  </si>
  <si>
    <t>Муром г, Филатова ул, 6</t>
  </si>
  <si>
    <t>Муром г, Филатова ул, 6а</t>
  </si>
  <si>
    <t>1029.000</t>
  </si>
  <si>
    <t>Муром г, Филатова ул, 7</t>
  </si>
  <si>
    <t>1499.000</t>
  </si>
  <si>
    <t>Муром г, Фрунзе ул, 1</t>
  </si>
  <si>
    <t>Муром г, Цветочный б-р, 2</t>
  </si>
  <si>
    <t>Муром г, Цветочный б-р, 3</t>
  </si>
  <si>
    <t>Муром г, Чкалова ул, 10а</t>
  </si>
  <si>
    <t>Муром г, Чкалова ул, 10Б</t>
  </si>
  <si>
    <t>Муром г, Чкалова ул, 11А</t>
  </si>
  <si>
    <t>Муром г, Чкалова ул, 12б</t>
  </si>
  <si>
    <t>Муром г, Чкалова ул, 16а</t>
  </si>
  <si>
    <t>Муром г, Чкалова ул, 2а</t>
  </si>
  <si>
    <t>Муром г, Чкалова ул, 2б</t>
  </si>
  <si>
    <t>Муром г, Чкалова ул, 4А</t>
  </si>
  <si>
    <t>169.350</t>
  </si>
  <si>
    <t>Муром г, Чкалова ул, 4б</t>
  </si>
  <si>
    <t>685.020</t>
  </si>
  <si>
    <t>Муром г, Чкалова ул, 5А</t>
  </si>
  <si>
    <t>170.700</t>
  </si>
  <si>
    <t>Муром г, Чкалова ул, 6а</t>
  </si>
  <si>
    <t>195.000</t>
  </si>
  <si>
    <t>Муром г, Чкалова ул, 6б</t>
  </si>
  <si>
    <t>Муром г, Чкалова ул, 7А</t>
  </si>
  <si>
    <t>178.300</t>
  </si>
  <si>
    <t>Муром г, Чкалова ул, 8А</t>
  </si>
  <si>
    <t>Муром г, Чкалова ул, 8б</t>
  </si>
  <si>
    <t>Муром г, Чкалова ул, 9А</t>
  </si>
  <si>
    <t>Муром г, Школьная ул, 1а</t>
  </si>
  <si>
    <t>Муром г, Щербакова ул, 11</t>
  </si>
  <si>
    <t>Муром г, Щербакова ул, 12</t>
  </si>
  <si>
    <t>Муром г, Щербакова ул, 13</t>
  </si>
  <si>
    <t>Муром г, Щербакова ул, 15</t>
  </si>
  <si>
    <t>Муром г, Щербакова ул, 17</t>
  </si>
  <si>
    <t>215.600</t>
  </si>
  <si>
    <t>Муром г, Щербакова ул, 21</t>
  </si>
  <si>
    <t>Муром г, Щербакова ул, 23</t>
  </si>
  <si>
    <t>Муром г, Щербакова ул, 25</t>
  </si>
  <si>
    <t>Муром г, Щербакова ул, 27</t>
  </si>
  <si>
    <t>939.160</t>
  </si>
  <si>
    <t>Муром г, Щербакова ул, 29</t>
  </si>
  <si>
    <t>Муром г, Щербакова ул, 33</t>
  </si>
  <si>
    <t>225.570</t>
  </si>
  <si>
    <t>Муром г, Щербакова ул, 37</t>
  </si>
  <si>
    <t>1073.500</t>
  </si>
  <si>
    <t>Муром г, Щербакова ул, 4</t>
  </si>
  <si>
    <t>Муром г, Щербакова ул, 5</t>
  </si>
  <si>
    <t>Муром г, Щербакова ул, 6</t>
  </si>
  <si>
    <t>Муром г, Щербакова ул, 7</t>
  </si>
  <si>
    <t>228.700</t>
  </si>
  <si>
    <t>Муром г, Экземплярского ул, 10 корп. 1</t>
  </si>
  <si>
    <t>Муром г, Экземплярского ул, 10</t>
  </si>
  <si>
    <t>Муром г, Экземплярского ул, 11а</t>
  </si>
  <si>
    <t>169.750</t>
  </si>
  <si>
    <t>Муром г, Экземплярского ул, 13а</t>
  </si>
  <si>
    <t>298.200</t>
  </si>
  <si>
    <t>Муром г, Экземплярского ул, 14а</t>
  </si>
  <si>
    <t>Муром г, Экземплярского ул, 1а</t>
  </si>
  <si>
    <t>482.850</t>
  </si>
  <si>
    <t>Муром г, Экземплярского ул, 45</t>
  </si>
  <si>
    <t>Муром г, Экземплярского ул, 53</t>
  </si>
  <si>
    <t>944.030</t>
  </si>
  <si>
    <t>Муром г, Экземплярского ул, 55</t>
  </si>
  <si>
    <t>459.900</t>
  </si>
  <si>
    <t>Муром г, Экземплярского ул, 70</t>
  </si>
  <si>
    <t>Муром г, Экземплярского ул, 74</t>
  </si>
  <si>
    <t>Муром г, Экземплярского ул, 90</t>
  </si>
  <si>
    <t>Муром г, Экземплярского ул, 92</t>
  </si>
  <si>
    <t>Муром г, Эксплуатационная ул, 16</t>
  </si>
  <si>
    <t>218.200</t>
  </si>
  <si>
    <t>Муром г, Эксплуатационная ул, 17</t>
  </si>
  <si>
    <t>Муром г, Энгельса ул, 1</t>
  </si>
  <si>
    <t>Муром г, Энгельса ул, 12</t>
  </si>
  <si>
    <t>Муром г, Энгельса ул, 14</t>
  </si>
  <si>
    <t>Муром г, Энгельса ул, 15</t>
  </si>
  <si>
    <t>Муром г, Энгельса ул, 16</t>
  </si>
  <si>
    <t>Муром г, Энгельса ул, 17</t>
  </si>
  <si>
    <t>Муром г, Энгельса ул, 18</t>
  </si>
  <si>
    <t>1035.700</t>
  </si>
  <si>
    <t>Муром г, Энгельса ул, 1а</t>
  </si>
  <si>
    <t>5969.100</t>
  </si>
  <si>
    <t>Муром г, Энгельса ул, 1б</t>
  </si>
  <si>
    <t>Муром г, Энгельса ул, 1в</t>
  </si>
  <si>
    <t>Муром г, Энгельса ул, 1г</t>
  </si>
  <si>
    <t>Муром г, Энгельса ул, 21</t>
  </si>
  <si>
    <t>Муром г, Энгельса ул, 3</t>
  </si>
  <si>
    <t>Муром г, Энгельса ул, 5</t>
  </si>
  <si>
    <t>Муром г, Энгельса ул, 7</t>
  </si>
  <si>
    <t>Муром г, Энергетиков ул, 2</t>
  </si>
  <si>
    <t>164.300</t>
  </si>
  <si>
    <t>Муром г, Энергетиков ул, 3а</t>
  </si>
  <si>
    <t>675.800</t>
  </si>
  <si>
    <t>Муром г, Энергетиков ул, 7</t>
  </si>
  <si>
    <t>168.350</t>
  </si>
  <si>
    <t>Муром г, Юбилейная ул, 48</t>
  </si>
  <si>
    <t>327.200</t>
  </si>
  <si>
    <t>Муром г, Юбилейная ул, 48а</t>
  </si>
  <si>
    <t>1089.500</t>
  </si>
  <si>
    <t>304.900</t>
  </si>
  <si>
    <t>105.600</t>
  </si>
  <si>
    <t>Муром г, Юбилейная ул, 54</t>
  </si>
  <si>
    <t>Муром г, Юбилейная ул, 56</t>
  </si>
  <si>
    <t>Муром г, Юбилейная ул, 58</t>
  </si>
  <si>
    <t>Муром г, Южная ул, 10</t>
  </si>
  <si>
    <t>Муром г, Южная ул, 11</t>
  </si>
  <si>
    <t>Муром г, Южная ул, 12</t>
  </si>
  <si>
    <t>Муром г, Южная ул, 14</t>
  </si>
  <si>
    <t>Муром г, Южная ул, 18</t>
  </si>
  <si>
    <t>Муром г, Южная ул, 2</t>
  </si>
  <si>
    <t>Муром г, Южная ул, 22</t>
  </si>
  <si>
    <t>Муром г, Южная ул, 24</t>
  </si>
  <si>
    <t>Муром г, Южная ул, 4</t>
  </si>
  <si>
    <t>Муром г, Южная ул, 6</t>
  </si>
  <si>
    <t>595.100</t>
  </si>
  <si>
    <t>Муром г, Южная ул, 8</t>
  </si>
  <si>
    <t>Муромский р-н, Борисоглеб с, Первомайская ул, 3</t>
  </si>
  <si>
    <t>Муромский р-н, Булатниково с, Мира ул, 3</t>
  </si>
  <si>
    <t>Муромский р-н, Волнино д, Луговая ул, 1</t>
  </si>
  <si>
    <t>Муромский р-н, Зимёнки п, Кооперативная ул, 11</t>
  </si>
  <si>
    <t>609.450</t>
  </si>
  <si>
    <t>Муромский р-н, Зимёнки п, Кооперативная ул, 12</t>
  </si>
  <si>
    <t>652.620</t>
  </si>
  <si>
    <t>Муромский р-н, Зимёнки п, Кооперативная ул, 14</t>
  </si>
  <si>
    <t>Муромский р-н, Зимёнки п, Кооперативная ул, 2</t>
  </si>
  <si>
    <t>614.680</t>
  </si>
  <si>
    <t>Муромский р-н, Зимёнки п, Кооперативная ул, 3</t>
  </si>
  <si>
    <t>Муромский р-н, Зимёнки п, Красногорбатовская ул, 1</t>
  </si>
  <si>
    <t>Муромский р-н, Зимёнки п, Красногорбатовская ул, 2</t>
  </si>
  <si>
    <t>Муромский р-н, Зимёнки п, Красногорбатовская ул, 3</t>
  </si>
  <si>
    <t>609.800</t>
  </si>
  <si>
    <t>Муромский р-н, Зимёнки п, Мира ул, 1</t>
  </si>
  <si>
    <t>426.510</t>
  </si>
  <si>
    <t>Муромский р-н, Зимёнки п, Мира ул, 2</t>
  </si>
  <si>
    <t>433.440</t>
  </si>
  <si>
    <t>Муромский р-н, Зимёнки п, Мира ул, 3</t>
  </si>
  <si>
    <t>Муромский р-н, Зимёнки п, Мира ул, 4</t>
  </si>
  <si>
    <t>Муромский р-н, Зимёнки п, Мира ул, 5</t>
  </si>
  <si>
    <t>Муромский р-н, Зимёнки п, Мира ул, 6</t>
  </si>
  <si>
    <t>495.700</t>
  </si>
  <si>
    <t>Муромский р-н, Зимёнки п, Мира ул, 7</t>
  </si>
  <si>
    <t>Муромский р-н, Зимёнки п, Мира ул, 8</t>
  </si>
  <si>
    <t>Муромский р-н, Ковардицы с, Молодежная ул, 11</t>
  </si>
  <si>
    <t>Муромский р-н, Ковардицы с, Молодежная ул, 12</t>
  </si>
  <si>
    <t>Муромский р-н, Кондраково п, Зеленая ул, 6</t>
  </si>
  <si>
    <t>217.880</t>
  </si>
  <si>
    <t>Муромский р-н, Кондраково п, Зеленая ул, 8</t>
  </si>
  <si>
    <t>217.750</t>
  </si>
  <si>
    <t>Муромский р-н, Кондраково п, Набережная ул, 15</t>
  </si>
  <si>
    <t>Муромский р-н, Макаровка д, Центральная ул, 9</t>
  </si>
  <si>
    <t>Муромский р-н, Межищи д, Овражная ул, 1</t>
  </si>
  <si>
    <t>498.800</t>
  </si>
  <si>
    <t>Муромский р-н, Межищи д, Полевая ул, 45</t>
  </si>
  <si>
    <t>Муромский р-н, Механизаторов п, 35а</t>
  </si>
  <si>
    <t>Муромский р-н, Механизаторов п, 44а</t>
  </si>
  <si>
    <t>Муромский р-н, Механизаторов п, 44в</t>
  </si>
  <si>
    <t>Муромский р-н, Механизаторов п, 48</t>
  </si>
  <si>
    <t>868.900</t>
  </si>
  <si>
    <t>825.200</t>
  </si>
  <si>
    <t>Муромский р-н, Механизаторов п, 50а</t>
  </si>
  <si>
    <t>758.630</t>
  </si>
  <si>
    <t>Муромский р-н, Механизаторов п, 51</t>
  </si>
  <si>
    <t>399.200</t>
  </si>
  <si>
    <t>Муромский р-н, Механизаторов п, 52</t>
  </si>
  <si>
    <t>Муромский р-н, Механизаторов п, 53</t>
  </si>
  <si>
    <t>Муромский р-н, Механизаторов п, 54</t>
  </si>
  <si>
    <t>Муромский р-н, Механизаторов п, 55</t>
  </si>
  <si>
    <t>Муромский р-н, Механизаторов п, 55а</t>
  </si>
  <si>
    <t>Муромский р-н, Механизаторов п, 57</t>
  </si>
  <si>
    <t>Муромский р-н, Механизаторов п, 59</t>
  </si>
  <si>
    <t>Муромский р-н, Механизаторов п, 60</t>
  </si>
  <si>
    <t>Муромский р-н, Механизаторов п, 62</t>
  </si>
  <si>
    <t>Муромский р-н, Механизаторов п, 63</t>
  </si>
  <si>
    <t>Муромский р-н, Механизаторов п, 64</t>
  </si>
  <si>
    <t>Муромский р-н, Механизаторов п, 66</t>
  </si>
  <si>
    <t>Муромский р-н, Механизаторов п, 68</t>
  </si>
  <si>
    <t>779.900</t>
  </si>
  <si>
    <t>1837.400</t>
  </si>
  <si>
    <t>Муромский р-н, Механизаторов п, 70</t>
  </si>
  <si>
    <t>3693.000</t>
  </si>
  <si>
    <t>Муромский р-н, Мишино д, Комсомольская ул, 71а</t>
  </si>
  <si>
    <t>Муромский р-н, Молотицы с, Гагарина ул, 26</t>
  </si>
  <si>
    <t>Муромский р-н, Молотицы с, Гагарина ул, 28</t>
  </si>
  <si>
    <t>Муромский р-н, Молотицы с, Гагарина ул, 29</t>
  </si>
  <si>
    <t>Муромский р-н, Молотицы с, Гагарина ул, 30</t>
  </si>
  <si>
    <t>Муромский р-н, Молотицы с, ПМК-10 ул, 1</t>
  </si>
  <si>
    <t>Муромский р-н, Муромский п, Кольцевая ул, 23</t>
  </si>
  <si>
    <t>Муромский р-н, Муромский п, Кольцевая ул, 29</t>
  </si>
  <si>
    <t>Муромский р-н, Муромский п, Кольцевая ул, 31</t>
  </si>
  <si>
    <t>Муромский р-н, Муромский п, Озёрная ул, 20</t>
  </si>
  <si>
    <t>Муромский р-н, Муромский п, Озёрная ул, 21</t>
  </si>
  <si>
    <t>Муромский р-н, Муромский п, Озёрная ул, 22</t>
  </si>
  <si>
    <t>520.020</t>
  </si>
  <si>
    <t>Муромский р-н, Муромский п, Садовая ул, 27</t>
  </si>
  <si>
    <t>Муромский р-н, Муромский п, Садовая ул, 28</t>
  </si>
  <si>
    <t>639.200</t>
  </si>
  <si>
    <t>639.150</t>
  </si>
  <si>
    <t>Муромский р-н, Муромский п, Северная ул, 10</t>
  </si>
  <si>
    <t>Муромский р-н, Муромский п, Северная ул, 11</t>
  </si>
  <si>
    <t>258.720</t>
  </si>
  <si>
    <t>Муромский р-н, Муромский п, Северная ул, 18</t>
  </si>
  <si>
    <t>438.300</t>
  </si>
  <si>
    <t>Муромский р-н, Муромский п, Северная ул, 19</t>
  </si>
  <si>
    <t>Муромский р-н, Муромский п, Северная ул, 7</t>
  </si>
  <si>
    <t>Муромский р-н, Муромский п, Центральная ул, 30</t>
  </si>
  <si>
    <t>Муромский р-н, Муромский п, Центральная ул, 34</t>
  </si>
  <si>
    <t>Муромский р-н, Нежиловка д, Пригородная ул, 52</t>
  </si>
  <si>
    <t>Муромский р-н, Панфилово с, Первомайская ул, 25</t>
  </si>
  <si>
    <t>268.210</t>
  </si>
  <si>
    <t>Муромский р-н, Панфилово с, Советская ул, 35</t>
  </si>
  <si>
    <t>676.100</t>
  </si>
  <si>
    <t>652.270</t>
  </si>
  <si>
    <t>Муромский р-н, Прудищи д, Клубная ул, 4</t>
  </si>
  <si>
    <t>691.600</t>
  </si>
  <si>
    <t>Муромский р-н, Савково д, Советская ул, 20</t>
  </si>
  <si>
    <t>Муромский р-н, Фабрики им П.Л.Войкова п, 10</t>
  </si>
  <si>
    <t>964.100</t>
  </si>
  <si>
    <t>221.340</t>
  </si>
  <si>
    <t>Муромский р-н, Фабрики им П.Л.Войкова п, 21</t>
  </si>
  <si>
    <t>307.630</t>
  </si>
  <si>
    <t>Муромский р-н, Фабрики им П.Л.Войкова п, 22</t>
  </si>
  <si>
    <t>Муромский р-н, Фабрики им П.Л.Войкова п, 23</t>
  </si>
  <si>
    <t>452.240</t>
  </si>
  <si>
    <t>Муромский р-н, Фабрики им П.Л.Войкова п, 24</t>
  </si>
  <si>
    <t>Муромский р-н, Фабрики им П.Л.Войкова п, 25</t>
  </si>
  <si>
    <t>Муромский р-н, Фабрики им П.Л.Войкова п, 26</t>
  </si>
  <si>
    <t>970.020</t>
  </si>
  <si>
    <t>Муромский р-н, Фабрики им П.Л.Войкова п, 27</t>
  </si>
  <si>
    <t>978.140</t>
  </si>
  <si>
    <t>Муромский р-н, Фабрики им П.Л.Войкова п, 28</t>
  </si>
  <si>
    <t>Муромский р-н, Фабрики им П.Л.Войкова п, 29</t>
  </si>
  <si>
    <t>Муромский р-н, Фабрики им П.Л.Войкова п, 30</t>
  </si>
  <si>
    <t>502.900</t>
  </si>
  <si>
    <t>Муромский р-н, Фабрики им П.Л.Войкова п, 31</t>
  </si>
  <si>
    <t>Муромский р-н, Фабрики им П.Л.Войкова п, 32</t>
  </si>
  <si>
    <t>Муромский р-н, Фабрики им П.Л.Войкова п, 8</t>
  </si>
  <si>
    <t>Муромский р-н, Фабрики им П.Л.Войкова п, 9</t>
  </si>
  <si>
    <t>Муромский р-н, Якиманская Слобода с, Ленина ул, 1</t>
  </si>
  <si>
    <t>Муромский р-н, Якиманская Слобода с, Ленина ул, 34а</t>
  </si>
  <si>
    <t>Муромский р-н, Якиманская Слобода с, Школьная ул, 45а</t>
  </si>
  <si>
    <t>Петушинский р-н, Андреевское с, 10</t>
  </si>
  <si>
    <t>Петушинский р-н, Андреевское с, 11</t>
  </si>
  <si>
    <t>Петушинский р-н, Андреевское с, 13</t>
  </si>
  <si>
    <t>Петушинский р-н, Андреевское с, 9</t>
  </si>
  <si>
    <t>Петушинский р-н, Анкудиново д, Арханинская ул, 40</t>
  </si>
  <si>
    <t>Петушинский р-н, Березка п, Центральная ул, 11</t>
  </si>
  <si>
    <t>Петушинский р-н, Березка п, Центральная ул, 7</t>
  </si>
  <si>
    <t>687.160</t>
  </si>
  <si>
    <t>Петушинский р-н, Березка п, Центральная ул, 9</t>
  </si>
  <si>
    <t>686.710</t>
  </si>
  <si>
    <t>Петушинский р-н, Болдино д, 7</t>
  </si>
  <si>
    <t>Петушинский р-н, Вольгинский п, Новосеменковская ул, 1</t>
  </si>
  <si>
    <t>Петушинский р-н, Вольгинский п, Новосеменковская ул, 10</t>
  </si>
  <si>
    <t>Петушинский р-н, Вольгинский п, Новосеменковская ул, 12</t>
  </si>
  <si>
    <t>Петушинский р-н, Вольгинский п, Новосеменковская ул, 14</t>
  </si>
  <si>
    <t>Петушинский р-н, Вольгинский п, Новосеменковская ул, 19</t>
  </si>
  <si>
    <t>Петушинский р-н, Вольгинский п, Новосеменковская ул, 21</t>
  </si>
  <si>
    <t>Петушинский р-н, Вольгинский п, Новосеменковская ул, 22</t>
  </si>
  <si>
    <t>Петушинский р-н, Вольгинский п, Новосеменковская ул, 23</t>
  </si>
  <si>
    <t>Петушинский р-н, Вольгинский п, Новосеменковская ул, 25</t>
  </si>
  <si>
    <t>5065.000</t>
  </si>
  <si>
    <t>Петушинский р-н, Вольгинский п, Новосеменковская ул, 5</t>
  </si>
  <si>
    <t>Петушинский р-н, Вольгинский п, Новосеменковская ул, 8</t>
  </si>
  <si>
    <t>Петушинский р-н, Вольгинский п, Старовская ул, 10</t>
  </si>
  <si>
    <t>Петушинский р-н, Вольгинский п, Старовская ул, 14</t>
  </si>
  <si>
    <t>Петушинский р-н, Вольгинский п, Старовская ул, 15</t>
  </si>
  <si>
    <t>Петушинский р-н, Вольгинский п, Старовская ул, 17</t>
  </si>
  <si>
    <t>Петушинский р-н, Вольгинский п, Старовская ул, 18</t>
  </si>
  <si>
    <t>Петушинский р-н, Вольгинский п, Старовская ул, 2</t>
  </si>
  <si>
    <t>Петушинский р-н, Вольгинский п, Старовская ул, 22</t>
  </si>
  <si>
    <t>Петушинский р-н, Вольгинский п, Старовская ул, 24</t>
  </si>
  <si>
    <t>Петушинский р-н, Вольгинский п, Старовская ул, 25</t>
  </si>
  <si>
    <t>Петушинский р-н, Вольгинский п, Старовская ул, 26</t>
  </si>
  <si>
    <t>Петушинский р-н, Вольгинский п, Старовская ул, 27</t>
  </si>
  <si>
    <t>1348.000</t>
  </si>
  <si>
    <t>Петушинский р-н, Вольгинский п, Старовская ул, 3</t>
  </si>
  <si>
    <t>Петушинский р-н, Вольгинский п, Старовская ул, 33</t>
  </si>
  <si>
    <t>Петушинский р-н, Вольгинский п, Старовская ул, 4</t>
  </si>
  <si>
    <t>Петушинский р-н, Вольгинский п, Старовская ул, 5</t>
  </si>
  <si>
    <t>Петушинский р-н, Вольгинский п, Старовская ул, 7</t>
  </si>
  <si>
    <t>Петушинский р-н, Воспушка д, Ленина ул, 1</t>
  </si>
  <si>
    <t>505.400</t>
  </si>
  <si>
    <t>Петушинский р-н, Воспушка д, Ленина ул, 2</t>
  </si>
  <si>
    <t>431.820</t>
  </si>
  <si>
    <t>Петушинский р-н, Головино д, Полевая ул, 1</t>
  </si>
  <si>
    <t>Петушинский р-н, Головино д, Полевая ул, 2</t>
  </si>
  <si>
    <t>Петушинский р-н, Головино д, Полевая ул, 3</t>
  </si>
  <si>
    <t>840.420</t>
  </si>
  <si>
    <t>Петушинский р-н, Головино д, Полевая ул, 4</t>
  </si>
  <si>
    <t>Петушинский р-н, Головино д, Полевая ул, 5</t>
  </si>
  <si>
    <t>938.900</t>
  </si>
  <si>
    <t>Петушинский р-н, Головино д, Полевая ул, 6</t>
  </si>
  <si>
    <t>752.200</t>
  </si>
  <si>
    <t>Петушинский р-н, Городищи п, К.Соловьева ул, 1</t>
  </si>
  <si>
    <t>7647.450</t>
  </si>
  <si>
    <t>Петушинский р-н, Городищи п, К.Соловьева ул, 2</t>
  </si>
  <si>
    <t>Петушинский р-н, Городищи п, К.Соловьева ул, 3а</t>
  </si>
  <si>
    <t>497.860</t>
  </si>
  <si>
    <t>Петушинский р-н, Городищи п, К.Соловьева ул, 4а</t>
  </si>
  <si>
    <t>3032.000</t>
  </si>
  <si>
    <t>1213.130</t>
  </si>
  <si>
    <t>Петушинский р-н, Городищи п, Ленина ул, 12</t>
  </si>
  <si>
    <t>570.800</t>
  </si>
  <si>
    <t>Петушинский р-н, Городищи п, Ленина ул, 14</t>
  </si>
  <si>
    <t>Петушинский р-н, Городищи п, Ленина ул, 16</t>
  </si>
  <si>
    <t>Петушинский р-н, Городищи п, Ленина ул, 18</t>
  </si>
  <si>
    <t>Петушинский р-н, Городищи п, Ленина ул, 1А</t>
  </si>
  <si>
    <t>Петушинский р-н, Городищи п, Ленина ул, 24</t>
  </si>
  <si>
    <t>Петушинский р-н, Городищи п, Ленина ул, 6</t>
  </si>
  <si>
    <t>Петушинский р-н, Городищи п, Ленина ул, 8</t>
  </si>
  <si>
    <t>Петушинский р-н, Городищи п, Ленина ул, 8а</t>
  </si>
  <si>
    <t>715.300</t>
  </si>
  <si>
    <t>Петушинский р-н, Городищи п, Ленина ул, 9а</t>
  </si>
  <si>
    <t>Петушинский р-н, Городищи п, Октябрьская-2 ул, 23</t>
  </si>
  <si>
    <t>497.800</t>
  </si>
  <si>
    <t>Петушинский р-н, Городищи п, Октябрьская-2 ул, 24</t>
  </si>
  <si>
    <t>315.980</t>
  </si>
  <si>
    <t>Петушинский р-н, Городищи п, Октябрьская-2 ул, 25</t>
  </si>
  <si>
    <t>564.100</t>
  </si>
  <si>
    <t>Петушинский р-н, Городищи п, Октябрьская-2 ул, 27</t>
  </si>
  <si>
    <t>Петушинский р-н, Городищи п, Октябрьская-2 ул, 28</t>
  </si>
  <si>
    <t>Петушинский р-н, Городищи п, Октябрьская-2 ул, 29</t>
  </si>
  <si>
    <t>Петушинский р-н, Городищи п, Октябрьская-2 ул, 30</t>
  </si>
  <si>
    <t>2086.100</t>
  </si>
  <si>
    <t>Петушинский р-н, Городищи п, Октябрьская-2 ул, 31</t>
  </si>
  <si>
    <t>1198.100</t>
  </si>
  <si>
    <t>1501.900</t>
  </si>
  <si>
    <t>Петушинский р-н, Городищи п, Октябрьская-2 ул, 32</t>
  </si>
  <si>
    <t>Петушинский р-н, Городищи п, Октябрьская-2 ул, 33</t>
  </si>
  <si>
    <t>Петушинский р-н, Городищи п, Октябрьская-2 ул, 34</t>
  </si>
  <si>
    <t>Петушинский р-н, Городищи п, Октябрьская-2 ул, 35</t>
  </si>
  <si>
    <t>Петушинский р-н, Городищи п, Октябрьская-2 ул, 36</t>
  </si>
  <si>
    <t>Петушинский р-н, Городищи п, Октябрьская-2 ул, 37</t>
  </si>
  <si>
    <t>Петушинский р-н, Городищи п, Октябрьская-2 ул, 38</t>
  </si>
  <si>
    <t>Петушинский р-н, Городищи п, Первомайская ул, 2</t>
  </si>
  <si>
    <t>Петушинский р-н, Городищи п, Советская ул, 10</t>
  </si>
  <si>
    <t>Петушинский р-н, Городищи п, Советская ул, 11</t>
  </si>
  <si>
    <t>Петушинский р-н, Городищи п, Советская ул, 14</t>
  </si>
  <si>
    <t>Петушинский р-н, Городищи п, Советская ул, 19</t>
  </si>
  <si>
    <t>755.950</t>
  </si>
  <si>
    <t>Петушинский р-н, Городищи п, Советская ул, 21</t>
  </si>
  <si>
    <t>Петушинский р-н, Городищи п, Советская ул, 22</t>
  </si>
  <si>
    <t>504.710</t>
  </si>
  <si>
    <t>Петушинский р-н, Городищи п, Советская ул, 23</t>
  </si>
  <si>
    <t>Петушинский р-н, Городищи п, Советская ул, 25</t>
  </si>
  <si>
    <t>Петушинский р-н, Городищи п, Советская ул, 26</t>
  </si>
  <si>
    <t>Петушинский р-н, Городищи п, Советская ул, 27</t>
  </si>
  <si>
    <t>510.160</t>
  </si>
  <si>
    <t>Петушинский р-н, Городищи п, Советская ул, 3</t>
  </si>
  <si>
    <t>1712.300</t>
  </si>
  <si>
    <t>Петушинский р-н, Городищи п, Советская ул, 32</t>
  </si>
  <si>
    <t>Петушинский р-н, Городищи п, Советская ул, 34</t>
  </si>
  <si>
    <t>Петушинский р-н, Городищи п, Советская ул, 36</t>
  </si>
  <si>
    <t>Петушинский р-н, Городищи п, Советская ул, 38</t>
  </si>
  <si>
    <t>1362.720</t>
  </si>
  <si>
    <t>Петушинский р-н, Городищи п, Советская ул, 40</t>
  </si>
  <si>
    <t>1557.540</t>
  </si>
  <si>
    <t>Петушинский р-н, Городищи п, Советская ул, 42</t>
  </si>
  <si>
    <t>1297.200</t>
  </si>
  <si>
    <t>Петушинский р-н, Городищи п, Советская ул, 45а</t>
  </si>
  <si>
    <t>Петушинский р-н, Городищи п, Советская ул, 47а</t>
  </si>
  <si>
    <t>714.300</t>
  </si>
  <si>
    <t>Петушинский р-н, Городищи п, Советская ул, 5</t>
  </si>
  <si>
    <t>888.950</t>
  </si>
  <si>
    <t>Петушинский р-н, Городищи п, Советская ул, 7</t>
  </si>
  <si>
    <t>Петушинский р-н, Городищи п, Советская ул, 9</t>
  </si>
  <si>
    <t>526.900</t>
  </si>
  <si>
    <t>Петушинский р-н, Грибово д, Охотохозяйство тер, 9</t>
  </si>
  <si>
    <t>Петушинский р-н, Киржач д, Луговая ул, 30</t>
  </si>
  <si>
    <t>Петушинский р-н, Костерево г, 40 лет Октября ул, 1</t>
  </si>
  <si>
    <t>560.700</t>
  </si>
  <si>
    <t>Петушинский р-н, Костерево г, 40 лет Октября ул, 10</t>
  </si>
  <si>
    <t>Петушинский р-н, Костерево г, 40 лет Октября ул, 12</t>
  </si>
  <si>
    <t>1282.260</t>
  </si>
  <si>
    <t>1277.500</t>
  </si>
  <si>
    <t>Петушинский р-н, Костерево г, 40 лет Октября ул, 14</t>
  </si>
  <si>
    <t>4534.450</t>
  </si>
  <si>
    <t>4467.300</t>
  </si>
  <si>
    <t>Петушинский р-н, Костерево г, 40 лет Октября ул, 16</t>
  </si>
  <si>
    <t>1259.040</t>
  </si>
  <si>
    <t>Петушинский р-н, Костерево г, 40 лет Октября ул, 18</t>
  </si>
  <si>
    <t>1111.440</t>
  </si>
  <si>
    <t>Петушинский р-н, Костерево г, 40 лет Октября ул, 2</t>
  </si>
  <si>
    <t>Петушинский р-н, Костерево г, 40 лет Октября ул, 3</t>
  </si>
  <si>
    <t>Петушинский р-н, Костерево г, 40 лет Октября ул, 4</t>
  </si>
  <si>
    <t>Петушинский р-н, Костерево г, 40 лет Октября ул, 5</t>
  </si>
  <si>
    <t>Петушинский р-н, Костерево г, 40 лет Октября ул, 6</t>
  </si>
  <si>
    <t>Петушинский р-н, Костерево г, 40 лет Октября ул, 7</t>
  </si>
  <si>
    <t>Петушинский р-н, Костерево г, 40 лет Октября ул, 8</t>
  </si>
  <si>
    <t>644.100</t>
  </si>
  <si>
    <t>Петушинский р-н, Костерево г, 40 лет Октября ул, 9</t>
  </si>
  <si>
    <t>Петушинский р-н, Костерево г, Бормино ул, 58</t>
  </si>
  <si>
    <t>1983.570</t>
  </si>
  <si>
    <t>Петушинский р-н, Костерево г, Бормино ул, 60</t>
  </si>
  <si>
    <t>526.850</t>
  </si>
  <si>
    <t>Петушинский р-н, Костерево г, Заречная ул, 448</t>
  </si>
  <si>
    <t>Петушинский р-н, Костерево г, Заречная ул, 464</t>
  </si>
  <si>
    <t>Петушинский р-н, Костерево г, Заречная ул, 465</t>
  </si>
  <si>
    <t>Петушинский р-н, Костерево г, Заречная ул, 466</t>
  </si>
  <si>
    <t>Петушинский р-н, Костерево г, им Горького ул, 1</t>
  </si>
  <si>
    <t>Петушинский р-н, Костерево г, им Горького ул, 11</t>
  </si>
  <si>
    <t>Петушинский р-н, Костерево г, им Горького ул, 12</t>
  </si>
  <si>
    <t>449.450</t>
  </si>
  <si>
    <t>496.600</t>
  </si>
  <si>
    <t>Петушинский р-н, Костерево г, им Горького ул, 3</t>
  </si>
  <si>
    <t>Петушинский р-н, Костерево г, им Горького ул, 4</t>
  </si>
  <si>
    <t>691.380</t>
  </si>
  <si>
    <t>Петушинский р-н, Костерево г, им Горького ул, 5</t>
  </si>
  <si>
    <t>Петушинский р-н, Костерево г, им Горького ул, 7</t>
  </si>
  <si>
    <t>2858.570</t>
  </si>
  <si>
    <t>Петушинский р-н, Костерево г, им Серебренникова ул, 37</t>
  </si>
  <si>
    <t>1796.100</t>
  </si>
  <si>
    <t>Петушинский р-н, Костерево г, им Серебренникова ул, 39</t>
  </si>
  <si>
    <t>Петушинский р-н, Костерево г, Комсомольская ул, 1</t>
  </si>
  <si>
    <t>Петушинский р-н, Костерево г, Комсомольская ул, 11</t>
  </si>
  <si>
    <t>Петушинский р-н, Костерево г, Комсомольская ул, 3</t>
  </si>
  <si>
    <t>904.100</t>
  </si>
  <si>
    <t>Петушинский р-н, Костерево г, Комсомольская ул, 5</t>
  </si>
  <si>
    <t>Петушинский р-н, Костерево г, Комсомольская ул, 7</t>
  </si>
  <si>
    <t>Петушинский р-н, Костерево г, Комсомольская ул, 9</t>
  </si>
  <si>
    <t>Петушинский р-н, Костерево г, Костерево-1 п, 419</t>
  </si>
  <si>
    <t>Петушинский р-н, Костерево г, Костерево-1 п, 425</t>
  </si>
  <si>
    <t>Петушинский р-н, Костерево г, Костерево-1 п, 435</t>
  </si>
  <si>
    <t>Петушинский р-н, Костерево г, Костерево-1 п, 436</t>
  </si>
  <si>
    <t>Петушинский р-н, Костерево г, Костерево-1 п, 437</t>
  </si>
  <si>
    <t>Петушинский р-н, Костерево г, Костерево-1 п, 438</t>
  </si>
  <si>
    <t>Петушинский р-н, Костерево г, Костерево-1 п, 439</t>
  </si>
  <si>
    <t>Петушинский р-н, Костерево г, Костерево-1 п, 495</t>
  </si>
  <si>
    <t>Петушинский р-н, Костерево г, Костерево-1 п, 505</t>
  </si>
  <si>
    <t>Петушинский р-н, Костерево г, Костерево-1 п, 513</t>
  </si>
  <si>
    <t>Петушинский р-н, Костерево г, Красная ул, 6а</t>
  </si>
  <si>
    <t>Петушинский р-н, Костерево г, Ленина ул, 10</t>
  </si>
  <si>
    <t>407.210</t>
  </si>
  <si>
    <t>Петушинский р-н, Костерево г, Ленина ул, 13</t>
  </si>
  <si>
    <t>Петушинский р-н, Костерево г, Ленина ул, 15</t>
  </si>
  <si>
    <t>418.120</t>
  </si>
  <si>
    <t>628.800</t>
  </si>
  <si>
    <t>Петушинский р-н, Костерево г, Ленина ул, 5</t>
  </si>
  <si>
    <t>393.400</t>
  </si>
  <si>
    <t>Петушинский р-н, Костерево г, Ленина ул, 6</t>
  </si>
  <si>
    <t>Петушинский р-н, Костерево г, Ленина ул, 7</t>
  </si>
  <si>
    <t>342.720</t>
  </si>
  <si>
    <t>645.610</t>
  </si>
  <si>
    <t>Петушинский р-н, Костерево г, Ленина ул, 8</t>
  </si>
  <si>
    <t>Петушинский р-н, Костерево г, Ленина ул, 9</t>
  </si>
  <si>
    <t>Петушинский р-н, Костерево г, Матросова ул, 11</t>
  </si>
  <si>
    <t>715.340</t>
  </si>
  <si>
    <t>Петушинский р-н, Костерево г, Матросова ул, 13</t>
  </si>
  <si>
    <t>Петушинский р-н, Костерево г, Матросова ул, 1а</t>
  </si>
  <si>
    <t>572.240</t>
  </si>
  <si>
    <t>Петушинский р-н, Костерево г, Матросова ул, 7</t>
  </si>
  <si>
    <t>Петушинский р-н, Костерево г, Матросова ул, 9</t>
  </si>
  <si>
    <t>Петушинский р-н, Костерево г, Писцова ул, 56</t>
  </si>
  <si>
    <t>Петушинский р-н, Костерево г, Писцова ул, 60</t>
  </si>
  <si>
    <t>636.740</t>
  </si>
  <si>
    <t>Петушинский р-н, Костерево г, Рабочая ул, 2</t>
  </si>
  <si>
    <t>Петушинский р-н, Костерево г, Рабочая ул, 4</t>
  </si>
  <si>
    <t>Петушинский р-н, Костерево г, Рабочая ул, 6</t>
  </si>
  <si>
    <t>Петушинский р-н, Костерево г, Трансформаторная ул, 1</t>
  </si>
  <si>
    <t>Петушинский р-н, Костерево г, Чехова ул, 1</t>
  </si>
  <si>
    <t>439.600</t>
  </si>
  <si>
    <t>Петушинский р-н, Костерево г, Чехова ул, 3</t>
  </si>
  <si>
    <t>Петушинский р-н, Костерево г, Чехова ул, 4</t>
  </si>
  <si>
    <t>981.690</t>
  </si>
  <si>
    <t>Петушинский р-н, Костерево г, Школьная ул, 10</t>
  </si>
  <si>
    <t>Петушинский р-н, Костерево г, Школьная ул, 12</t>
  </si>
  <si>
    <t>Петушинский р-н, Костино д, Воинская тер, 1</t>
  </si>
  <si>
    <t>Петушинский р-н, Костино д, Воинская тер, 2</t>
  </si>
  <si>
    <t>Петушинский р-н, Костино д, Воинская тер, 3</t>
  </si>
  <si>
    <t>Петушинский р-н, Липна д, Дачная ул, 1</t>
  </si>
  <si>
    <t>512.970</t>
  </si>
  <si>
    <t>Петушинский р-н, Липна д, Дачная ул, 10</t>
  </si>
  <si>
    <t>Петушинский р-н, Липна д, Дачная ул, 2</t>
  </si>
  <si>
    <t>513.920</t>
  </si>
  <si>
    <t>Петушинский р-н, Липна д, Дачная ул, 3</t>
  </si>
  <si>
    <t>673.970</t>
  </si>
  <si>
    <t>Петушинский р-н, Липна д, Дачная ул, 5</t>
  </si>
  <si>
    <t>676.230</t>
  </si>
  <si>
    <t>Петушинский р-н, Липна д, Дачная ул, 6</t>
  </si>
  <si>
    <t>Петушинский р-н, Липна д, Дачная ул, 7</t>
  </si>
  <si>
    <t>763.290</t>
  </si>
  <si>
    <t>1534.100</t>
  </si>
  <si>
    <t>Петушинский р-н, Липна д, Дачная ул, 8</t>
  </si>
  <si>
    <t>Петушинский р-н, Липна д, Дачная ул, 9</t>
  </si>
  <si>
    <t>705.080</t>
  </si>
  <si>
    <t>Петушинский р-н, Луговой п, Цветочная ул, 12</t>
  </si>
  <si>
    <t>968.660</t>
  </si>
  <si>
    <t>Петушинский р-н, Машиностроитель п, Парковая ул, 15</t>
  </si>
  <si>
    <t>Петушинский р-н, Нагорный п, Владимирская ул, 1</t>
  </si>
  <si>
    <t>615.700</t>
  </si>
  <si>
    <t>964.900</t>
  </si>
  <si>
    <t>Петушинский р-н, Нагорный п, Владимирская ул, 12</t>
  </si>
  <si>
    <t>Петушинский р-н, Нагорный п, Владимирская ул, 13</t>
  </si>
  <si>
    <t>Петушинский р-н, Нагорный п, Владимирская ул, 2</t>
  </si>
  <si>
    <t>Петушинский р-н, Нагорный п, Владимирская ул, 3</t>
  </si>
  <si>
    <t>Петушинский р-н, Нагорный п, Владимирская ул, 8</t>
  </si>
  <si>
    <t>Петушинский р-н, Нагорный п, Горячкина ул, 1</t>
  </si>
  <si>
    <t>Петушинский р-н, Нагорный п, Горячкина ул, 3</t>
  </si>
  <si>
    <t>Петушинский р-н, Новое Аннино д, Центральная ул, 1</t>
  </si>
  <si>
    <t>507.370</t>
  </si>
  <si>
    <t>Петушинский р-н, Новое Аннино д, Центральная ул, 10</t>
  </si>
  <si>
    <t>618.280</t>
  </si>
  <si>
    <t>Петушинский р-н, Новое Аннино д, Центральная ул, 13</t>
  </si>
  <si>
    <t>534.980</t>
  </si>
  <si>
    <t>Петушинский р-н, Новое Аннино д, Центральная ул, 3</t>
  </si>
  <si>
    <t>494.540</t>
  </si>
  <si>
    <t>Петушинский р-н, Новое Аннино д, Центральная ул, 4</t>
  </si>
  <si>
    <t>Петушинский р-н, Новое Аннино д, Центральная ул, 5</t>
  </si>
  <si>
    <t>508.550</t>
  </si>
  <si>
    <t>Петушинский р-н, Новое Аннино д, Центральная ул, 6</t>
  </si>
  <si>
    <t>Петушинский р-н, Новое Аннино д, Центральная ул, 7</t>
  </si>
  <si>
    <t>Петушинский р-н, Новое Аннино д, Центральная ул, 8</t>
  </si>
  <si>
    <t>649.600</t>
  </si>
  <si>
    <t>627.470</t>
  </si>
  <si>
    <t>Петушинский р-н, Новое Аннино д, Центральная ул, 9</t>
  </si>
  <si>
    <t>627.620</t>
  </si>
  <si>
    <t>Петушинский р-н, Панфилово д, Центральная ул, 1</t>
  </si>
  <si>
    <t>Петушинский р-н, Панфилово д, Центральная ул, 2</t>
  </si>
  <si>
    <t>739.400</t>
  </si>
  <si>
    <t>Петушинский р-н, Панфилово д, Центральная ул, 3</t>
  </si>
  <si>
    <t>Петушинский р-н, Пекша д, Молодежная ул, 1</t>
  </si>
  <si>
    <t>Петушинский р-н, Пекша д, Московская ул, 1</t>
  </si>
  <si>
    <t>849.120</t>
  </si>
  <si>
    <t>Петушинский р-н, Пекша д, Московская ул, 3</t>
  </si>
  <si>
    <t>663.380</t>
  </si>
  <si>
    <t>Петушинский р-н, Пекша д, Совхозная ул, 1</t>
  </si>
  <si>
    <t>440.950</t>
  </si>
  <si>
    <t>Петушинский р-н, Пекша д, Совхозная ул, 2</t>
  </si>
  <si>
    <t>Петушинский р-н, Пекша д, Совхозная ул, 4</t>
  </si>
  <si>
    <t>Петушинский р-н, Пекша д, Строителей ул, 1</t>
  </si>
  <si>
    <t>440.940</t>
  </si>
  <si>
    <t>Петушинский р-н, Пекша д, Строителей ул, 3</t>
  </si>
  <si>
    <t>Петушинский р-н, Пекша д, Строителей ул, 5</t>
  </si>
  <si>
    <t>567.640</t>
  </si>
  <si>
    <t>671.660</t>
  </si>
  <si>
    <t>Петушинский р-н, Пекша д, Центральная ул, 12</t>
  </si>
  <si>
    <t>674.500</t>
  </si>
  <si>
    <t>Петушинский р-н, Пекша д, Центральная ул, 14</t>
  </si>
  <si>
    <t>885.580</t>
  </si>
  <si>
    <t>Петушинский р-н, Пекша д, Центральная ул, 3</t>
  </si>
  <si>
    <t>Петушинский р-н, Пекша д, Центральная ул, 5</t>
  </si>
  <si>
    <t>440.690</t>
  </si>
  <si>
    <t>Петушинский р-н, Пекша д, Центральная ул, 7</t>
  </si>
  <si>
    <t>Петушинский р-н, Пекша д, Центральная ул, 9</t>
  </si>
  <si>
    <t>Петушинский р-н, Покров г, 3 Интернационала ул, 103</t>
  </si>
  <si>
    <t>557.830</t>
  </si>
  <si>
    <t>Петушинский р-н, Покров г, 3 Интернационала ул, 105</t>
  </si>
  <si>
    <t>Петушинский р-н, Покров г, 3 Интернационала ул, 34</t>
  </si>
  <si>
    <t>433.740</t>
  </si>
  <si>
    <t>Петушинский р-н, Покров г, 3 Интернационала ул, 46</t>
  </si>
  <si>
    <t>Петушинский р-н, Покров г, 3 Интернационала ул, 49</t>
  </si>
  <si>
    <t>Петушинский р-н, Покров г, 3 Интернационала ул, 51</t>
  </si>
  <si>
    <t>Петушинский р-н, Покров г, 3 Интернационала ул, 52а</t>
  </si>
  <si>
    <t>3134.050</t>
  </si>
  <si>
    <t>Петушинский р-н, Покров г, 3 Интернационала ул, 54б</t>
  </si>
  <si>
    <t>Петушинский р-н, Покров г, 3 Интернационала ул, 55</t>
  </si>
  <si>
    <t>Петушинский р-н, Покров г, 3 Интернационала ул, 57</t>
  </si>
  <si>
    <t>Петушинский р-н, Покров г, 3 Интернационала ул, 59</t>
  </si>
  <si>
    <t>Петушинский р-н, Покров г, 3 Интернационала ул, 66</t>
  </si>
  <si>
    <t>Петушинский р-н, Покров г, 3 Интернационала ул, 70</t>
  </si>
  <si>
    <t>Петушинский р-н, Покров г, 3 Интернационала ул, 73</t>
  </si>
  <si>
    <t>783.030</t>
  </si>
  <si>
    <t>Петушинский р-н, Покров г, 3 Интернационала ул, 76</t>
  </si>
  <si>
    <t>1028.220</t>
  </si>
  <si>
    <t>Петушинский р-н, Покров г, 3 Интернационала ул, 79а</t>
  </si>
  <si>
    <t>Петушинский р-н, Покров г, 3 Интернационала ул, 81</t>
  </si>
  <si>
    <t>Петушинский р-н, Покров г, 3 Интернационала ул, 83</t>
  </si>
  <si>
    <t>Петушинский р-н, Покров г, 3 Интернационала ул, 99</t>
  </si>
  <si>
    <t>1771.420</t>
  </si>
  <si>
    <t>Петушинский р-н, Покров г, Больничный проезд, 19</t>
  </si>
  <si>
    <t>Петушинский р-н, Покров г, Больничный проезд, 2 корп. 2</t>
  </si>
  <si>
    <t>1158.200</t>
  </si>
  <si>
    <t>Петушинский р-н, Покров г, Больничный проезд, 23</t>
  </si>
  <si>
    <t>Петушинский р-н, Покров г, Больничный проезд, 3</t>
  </si>
  <si>
    <t>2222.510</t>
  </si>
  <si>
    <t>Петушинский р-н, Покров г, Больничный проезд, 4 корп. 2</t>
  </si>
  <si>
    <t>Петушинский р-н, Покров г, Больничный проезд, 4</t>
  </si>
  <si>
    <t>Петушинский р-н, Покров г, Больничный проезд, 5</t>
  </si>
  <si>
    <t>Петушинский р-н, Покров г, Больничный проезд, 6</t>
  </si>
  <si>
    <t>Петушинский р-н, Покров г, Больничный проезд, 7</t>
  </si>
  <si>
    <t>833.790</t>
  </si>
  <si>
    <t>Петушинский р-н, Покров г, Быкова ул, 1</t>
  </si>
  <si>
    <t>Петушинский р-н, Покров г, Быкова ул, 2</t>
  </si>
  <si>
    <t>Петушинский р-н, Покров г, Быкова ул, 71</t>
  </si>
  <si>
    <t>Петушинский р-н, Покров г, Введенский п, 3</t>
  </si>
  <si>
    <t>858.620</t>
  </si>
  <si>
    <t>Петушинский р-н, Покров г, Введенский п, 32</t>
  </si>
  <si>
    <t>Петушинский р-н, Покров г, Введенский п, 33</t>
  </si>
  <si>
    <t>Петушинский р-н, Покров г, Введенский п, 34</t>
  </si>
  <si>
    <t>442.350</t>
  </si>
  <si>
    <t>622.700</t>
  </si>
  <si>
    <t>Петушинский р-н, Покров г, Введенский п, 35</t>
  </si>
  <si>
    <t>Петушинский р-н, Покров г, Введенский п, 36</t>
  </si>
  <si>
    <t>517.120</t>
  </si>
  <si>
    <t>513.820</t>
  </si>
  <si>
    <t>Петушинский р-н, Покров г, Введенский п, 38</t>
  </si>
  <si>
    <t>743.700</t>
  </si>
  <si>
    <t>Петушинский р-н, Покров г, Введенский п, 8</t>
  </si>
  <si>
    <t>Петушинский р-н, Покров г, Введенский п, 9</t>
  </si>
  <si>
    <t>1404.210</t>
  </si>
  <si>
    <t>Петушинский р-н, Покров г, Герасимова ул, 19</t>
  </si>
  <si>
    <t>Петушинский р-н, Покров г, Герасимова ул, 20</t>
  </si>
  <si>
    <t>Петушинский р-н, Покров г, Герасимова ул, 22</t>
  </si>
  <si>
    <t>Петушинский р-н, Покров г, Герасимова ул, 23</t>
  </si>
  <si>
    <t>Петушинский р-н, Покров г, Герасимова ул, 24</t>
  </si>
  <si>
    <t>924.560</t>
  </si>
  <si>
    <t>Петушинский р-н, Покров г, Герасимова ул, 24А</t>
  </si>
  <si>
    <t>Петушинский р-н, Покров г, Герасимова ул, 26</t>
  </si>
  <si>
    <t>1985.360</t>
  </si>
  <si>
    <t>Петушинский р-н, Покров г, Герасимова ул, 28</t>
  </si>
  <si>
    <t>Петушинский р-н, Покров г, Герасимова ул, 30</t>
  </si>
  <si>
    <t>2006.780</t>
  </si>
  <si>
    <t>Петушинский р-н, Покров г, Испытателей ул, 2</t>
  </si>
  <si>
    <t>1134.270</t>
  </si>
  <si>
    <t>Петушинский р-н, Покров г, К.Либкнехта ул, 10</t>
  </si>
  <si>
    <t>Петушинский р-н, Покров г, К.Либкнехта ул, 12</t>
  </si>
  <si>
    <t>Петушинский р-н, Покров г, К.Либкнехта ул, 14</t>
  </si>
  <si>
    <t>Петушинский р-н, Покров г, К.Либкнехта ул, 2</t>
  </si>
  <si>
    <t>Петушинский р-н, Покров г, К.Либкнехта ул, 4</t>
  </si>
  <si>
    <t>Петушинский р-н, Покров г, К.Либкнехта ул, 8</t>
  </si>
  <si>
    <t>Петушинский р-н, Покров г, Кольцевая ул, 18а</t>
  </si>
  <si>
    <t>Петушинский р-н, Покров г, Кольцевая ул, 20а</t>
  </si>
  <si>
    <t>674.020</t>
  </si>
  <si>
    <t>Петушинский р-н, Покров г, Ленина ул, 100</t>
  </si>
  <si>
    <t>Петушинский р-н, Покров г, Ленина ул, 124</t>
  </si>
  <si>
    <t>Петушинский р-н, Покров г, Ленина ул, 71</t>
  </si>
  <si>
    <t>Петушинский р-н, Покров г, Ленина ул, 86</t>
  </si>
  <si>
    <t>Петушинский р-н, Покров г, Малая Поляна ул, 1</t>
  </si>
  <si>
    <t>Петушинский р-н, Покров г, Озерный проезд, 1</t>
  </si>
  <si>
    <t>Петушинский р-н, Покров г, Озерный проезд, 2</t>
  </si>
  <si>
    <t>502.920</t>
  </si>
  <si>
    <t>Петушинский р-н, Покров г, Октябрьская ул, 113а</t>
  </si>
  <si>
    <t>511.120</t>
  </si>
  <si>
    <t>Петушинский р-н, Покров г, Октябрьская ул, 64</t>
  </si>
  <si>
    <t>Петушинский р-н, Покров г, Октябрьская ул, 66</t>
  </si>
  <si>
    <t>Петушинский р-н, Покров г, Октябрьская ул, 75</t>
  </si>
  <si>
    <t>Петушинский р-н, Покров г, Первомайская ул, 1</t>
  </si>
  <si>
    <t>1384.500</t>
  </si>
  <si>
    <t>1808.300</t>
  </si>
  <si>
    <t>Петушинский р-н, Покров г, Пролетарская ул, 11</t>
  </si>
  <si>
    <t>Петушинский р-н, Покров г, Пролетарская ул, 2</t>
  </si>
  <si>
    <t>Петушинский р-н, Покров г, Пролетарская ул, 3</t>
  </si>
  <si>
    <t>Петушинский р-н, Покров г, Пролетарская ул, 5</t>
  </si>
  <si>
    <t>Петушинский р-н, Покров г, Пролетарская ул, 9</t>
  </si>
  <si>
    <t>Петушинский р-н, Покров г, Райтоповский проезд, 2</t>
  </si>
  <si>
    <t>Петушинский р-н, Покров г, Советская ул, 160</t>
  </si>
  <si>
    <t>288.820</t>
  </si>
  <si>
    <t>Петушинский р-н, Покров г, Советская ул, 49</t>
  </si>
  <si>
    <t>Петушинский р-н, Покров г, Советская ул, 74</t>
  </si>
  <si>
    <t>1671.680</t>
  </si>
  <si>
    <t>Петушинский р-н, Покров г, Советская ул, 78</t>
  </si>
  <si>
    <t>1247.300</t>
  </si>
  <si>
    <t>Петушинский р-н, Покров г, Советская ул, 9</t>
  </si>
  <si>
    <t>Петушинский р-н, Покров г, Спортивный проезд, 1</t>
  </si>
  <si>
    <t>738.080</t>
  </si>
  <si>
    <t>Петушинский р-н, Покров г, Фейгина ул, 3а корп. 1</t>
  </si>
  <si>
    <t>1019.710</t>
  </si>
  <si>
    <t>Петушинский р-н, Покров г, Фейгина ул, 3а корп. 2</t>
  </si>
  <si>
    <t>1215.590</t>
  </si>
  <si>
    <t>Петушинский р-н, Покров г, Школьный проезд, 4а</t>
  </si>
  <si>
    <t>Петушинский р-н, Покров г, Школьный проезд, 6</t>
  </si>
  <si>
    <t>Петушинский р-н, Покровского лесоучастка п, 1</t>
  </si>
  <si>
    <t>Петушинский р-н, Покровского лесоучастка п, 2</t>
  </si>
  <si>
    <t>Петушинский р-н, Покровского лесоучастка п, 3</t>
  </si>
  <si>
    <t>Петушинский р-н, Покровского лесоучастка п, 4</t>
  </si>
  <si>
    <t>Петушинский р-н, Санинского ДОКа п, Железнодорожная ул, 3</t>
  </si>
  <si>
    <t>Петушинский р-н, Санинского ДОКа п, Железнодорожная ул, 4</t>
  </si>
  <si>
    <t>226.300</t>
  </si>
  <si>
    <t>Петушинский р-н, Санинского ДОКа п, Клубная ул, 6</t>
  </si>
  <si>
    <t>Петушинский р-н, Сосновый Бор п, Центральная ул, 6</t>
  </si>
  <si>
    <t>205.200</t>
  </si>
  <si>
    <t>Петушинский р-н, Сосновый Бор п, Центральная ул, 8</t>
  </si>
  <si>
    <t>Петушинский р-н, Сушнево-1 п, Центральная ул, 10</t>
  </si>
  <si>
    <t>Петушинский р-н, Сушнево-1 п, Центральная ул, 5</t>
  </si>
  <si>
    <t>Петушинский р-н, Сушнево-2 п, Парковая ул, 9</t>
  </si>
  <si>
    <t>656.900</t>
  </si>
  <si>
    <t>Петушинский р-н, Труд п, Набережная ул, 1</t>
  </si>
  <si>
    <t>555.910</t>
  </si>
  <si>
    <t>Петушинский р-н, Труд п, Набережная ул, 2</t>
  </si>
  <si>
    <t>580.540</t>
  </si>
  <si>
    <t>Петушинский р-н, Труд п, Набережная ул, 4</t>
  </si>
  <si>
    <t>635.310</t>
  </si>
  <si>
    <t>Петушинский р-н, Труд п, Нагорная ул, 2</t>
  </si>
  <si>
    <t>639.760</t>
  </si>
  <si>
    <t>Петушинский р-н, Труд п, Советская ул, 1</t>
  </si>
  <si>
    <t>Петушинский р-н, Труд п, Советская ул, 11</t>
  </si>
  <si>
    <t>Петушинский р-н, Труд п, Советская ул, 13</t>
  </si>
  <si>
    <t>Петушинский р-н, Труд п, Советская ул, 15</t>
  </si>
  <si>
    <t>Петушинский р-н, Труд п, Советская ул, 17</t>
  </si>
  <si>
    <t>614.200</t>
  </si>
  <si>
    <t>Петушинский р-н, Труд п, Советская ул, 19</t>
  </si>
  <si>
    <t>Петушинский р-н, Труд п, Советская ул, 2</t>
  </si>
  <si>
    <t>1436.700</t>
  </si>
  <si>
    <t>Петушинский р-н, Труд п, Советская ул, 3</t>
  </si>
  <si>
    <t>389.760</t>
  </si>
  <si>
    <t>854.880</t>
  </si>
  <si>
    <t>Петушинский р-н, Труд п, Советская ул, 4а</t>
  </si>
  <si>
    <t>Петушинский р-н, Труд п, Советская ул, 9</t>
  </si>
  <si>
    <t>615.320</t>
  </si>
  <si>
    <t>Петушки г, Вокзальная ул, 58</t>
  </si>
  <si>
    <t>Петушки г, Завод Силикат ул, 1</t>
  </si>
  <si>
    <t>442.040</t>
  </si>
  <si>
    <t>Петушки г, Завод Силикат ул, 6</t>
  </si>
  <si>
    <t>518.060</t>
  </si>
  <si>
    <t>Петушки г, Заводская ул, 10</t>
  </si>
  <si>
    <t>Петушки г, Заводская ул, 12</t>
  </si>
  <si>
    <t>424.830</t>
  </si>
  <si>
    <t>Петушки г, Заводская ул, 14</t>
  </si>
  <si>
    <t>Петушки г, Заводская ул, 16</t>
  </si>
  <si>
    <t>351.310</t>
  </si>
  <si>
    <t>Петушки г, Заводская ул, 8</t>
  </si>
  <si>
    <t>982.500</t>
  </si>
  <si>
    <t>Петушки г, Зеленая ул, 22</t>
  </si>
  <si>
    <t>406.650</t>
  </si>
  <si>
    <t>Петушки г, Кирова ул, 6</t>
  </si>
  <si>
    <t>627.090</t>
  </si>
  <si>
    <t>Петушки г, Коммунальная ул, 2</t>
  </si>
  <si>
    <t>349.520</t>
  </si>
  <si>
    <t>Петушки г, Коммунальная ул, 8</t>
  </si>
  <si>
    <t>339.690</t>
  </si>
  <si>
    <t>Петушки г, Красноармейская ул, 139</t>
  </si>
  <si>
    <t>512.710</t>
  </si>
  <si>
    <t>Петушки г, Красноармейская ул, 143</t>
  </si>
  <si>
    <t>518.220</t>
  </si>
  <si>
    <t>Петушки г, Куйбышева ул, 89</t>
  </si>
  <si>
    <t>Петушки г, Лесная ул, 11</t>
  </si>
  <si>
    <t>281.160</t>
  </si>
  <si>
    <t>Петушки г, Лесная ул, 12</t>
  </si>
  <si>
    <t>Петушки г, Лесная ул, 13</t>
  </si>
  <si>
    <t>730.610</t>
  </si>
  <si>
    <t>727.590</t>
  </si>
  <si>
    <t>Петушки г, Лесная ул, 16</t>
  </si>
  <si>
    <t>729.820</t>
  </si>
  <si>
    <t>701.700</t>
  </si>
  <si>
    <t>Петушки г, Лесная ул, 1а</t>
  </si>
  <si>
    <t>Петушки г, Лесная ул, 20</t>
  </si>
  <si>
    <t>505.300</t>
  </si>
  <si>
    <t>Петушки г, Лесная ул, 22</t>
  </si>
  <si>
    <t>597.230</t>
  </si>
  <si>
    <t>Петушки г, Лесная ул, 3а</t>
  </si>
  <si>
    <t>748.660</t>
  </si>
  <si>
    <t>Петушки г, Лесная ул, 4а</t>
  </si>
  <si>
    <t>745.400</t>
  </si>
  <si>
    <t>Петушки г, Лесная ул, 5а</t>
  </si>
  <si>
    <t>583.640</t>
  </si>
  <si>
    <t>Петушки г, Луговая ул, 2</t>
  </si>
  <si>
    <t>Петушки г, Луговая ул, 4</t>
  </si>
  <si>
    <t>Петушки г, Луговая ул, 6</t>
  </si>
  <si>
    <t>Петушки г, Маяковского ул, 10</t>
  </si>
  <si>
    <t>Петушки г, Маяковского ул, 10а</t>
  </si>
  <si>
    <t>Петушки г, Маяковского ул, 12</t>
  </si>
  <si>
    <t>689.650</t>
  </si>
  <si>
    <t>Петушки г, Маяковского ул, 15</t>
  </si>
  <si>
    <t>897.690</t>
  </si>
  <si>
    <t>Петушки г, Маяковского ул, 17</t>
  </si>
  <si>
    <t>1025.600</t>
  </si>
  <si>
    <t>Петушки г, Маяковского ул, 2</t>
  </si>
  <si>
    <t>1979.500</t>
  </si>
  <si>
    <t>Петушки г, Маяковского ул, 25</t>
  </si>
  <si>
    <t>528.270</t>
  </si>
  <si>
    <t>Петушки г, Маяковского ул, 29</t>
  </si>
  <si>
    <t>Петушки г, Маяковского ул, 4</t>
  </si>
  <si>
    <t>457.400</t>
  </si>
  <si>
    <t>Петушки г, Маяковского ул, 6</t>
  </si>
  <si>
    <t>Петушки г, Московская ул, 1</t>
  </si>
  <si>
    <t>827.870</t>
  </si>
  <si>
    <t>Петушки г, Московская ул, 10</t>
  </si>
  <si>
    <t>934.450</t>
  </si>
  <si>
    <t>Петушки г, Московская ул, 12</t>
  </si>
  <si>
    <t>912.680</t>
  </si>
  <si>
    <t>974.250</t>
  </si>
  <si>
    <t>876.300</t>
  </si>
  <si>
    <t>Петушки г, Московская ул, 17</t>
  </si>
  <si>
    <t>936.320</t>
  </si>
  <si>
    <t>831.570</t>
  </si>
  <si>
    <t>Петушки г, Московская ул, 19</t>
  </si>
  <si>
    <t>Петушки г, Московская ул, 20</t>
  </si>
  <si>
    <t>898.620</t>
  </si>
  <si>
    <t>Петушки г, Московская ул, 21</t>
  </si>
  <si>
    <t>Петушки г, Московская ул, 22</t>
  </si>
  <si>
    <t>886.470</t>
  </si>
  <si>
    <t>Петушки г, Московская ул, 23</t>
  </si>
  <si>
    <t>Петушки г, Московская ул, 24</t>
  </si>
  <si>
    <t>663.240</t>
  </si>
  <si>
    <t>711.950</t>
  </si>
  <si>
    <t>Петушки г, Московская ул, 28</t>
  </si>
  <si>
    <t>685.370</t>
  </si>
  <si>
    <t>Петушки г, Московская ул, 30</t>
  </si>
  <si>
    <t>708.900</t>
  </si>
  <si>
    <t>Петушки г, Московская ул, 32</t>
  </si>
  <si>
    <t>623.910</t>
  </si>
  <si>
    <t>Петушки г, Московская ул, 34</t>
  </si>
  <si>
    <t>Петушки г, Московская ул, 36</t>
  </si>
  <si>
    <t>598.940</t>
  </si>
  <si>
    <t>Петушки г, Московская ул, 38</t>
  </si>
  <si>
    <t>941.230</t>
  </si>
  <si>
    <t>Петушки г, Московская ул, 4</t>
  </si>
  <si>
    <t>Петушки г, Московская ул, 40</t>
  </si>
  <si>
    <t>Петушки г, Московская ул, 5</t>
  </si>
  <si>
    <t>Петушки г, Московская ул, 6</t>
  </si>
  <si>
    <t>1031.600</t>
  </si>
  <si>
    <t>2223.900</t>
  </si>
  <si>
    <t>Петушки г, Московская ул, 8</t>
  </si>
  <si>
    <t>806.300</t>
  </si>
  <si>
    <t>Петушки г, Московская ул, 9</t>
  </si>
  <si>
    <t>Петушки г, Покровка ул, 19</t>
  </si>
  <si>
    <t>Петушки г, Покровка ул, 21</t>
  </si>
  <si>
    <t>Петушки г, Покровский проезд, 15</t>
  </si>
  <si>
    <t>638.910</t>
  </si>
  <si>
    <t>Петушки г, Покровский проезд, 17</t>
  </si>
  <si>
    <t>Петушки г, Полевой проезд, 11</t>
  </si>
  <si>
    <t>695.300</t>
  </si>
  <si>
    <t>Петушки г, Полевой проезд, 3</t>
  </si>
  <si>
    <t>524.440</t>
  </si>
  <si>
    <t>Петушки г, Полевой проезд, 3а</t>
  </si>
  <si>
    <t>1208.560</t>
  </si>
  <si>
    <t>Петушки г, Полевой проезд, 5</t>
  </si>
  <si>
    <t>Петушки г, Полевой проезд, 9</t>
  </si>
  <si>
    <t>451.320</t>
  </si>
  <si>
    <t>Петушки г, Профсоюзная ул, 12</t>
  </si>
  <si>
    <t>550.560</t>
  </si>
  <si>
    <t>538.180</t>
  </si>
  <si>
    <t>Петушки г, Профсоюзная ул, 16</t>
  </si>
  <si>
    <t>Петушки г, Профсоюзная ул, 20</t>
  </si>
  <si>
    <t>253.650</t>
  </si>
  <si>
    <t>Петушки г, Профсоюзная ул, 22а</t>
  </si>
  <si>
    <t>315.130</t>
  </si>
  <si>
    <t>Петушки г, Профсоюзная ул, 26</t>
  </si>
  <si>
    <t>383.810</t>
  </si>
  <si>
    <t>Петушки г, Профсоюзная ул, 49</t>
  </si>
  <si>
    <t>554.800</t>
  </si>
  <si>
    <t>Петушки г, Профсоюзная ул, 51</t>
  </si>
  <si>
    <t>367.600</t>
  </si>
  <si>
    <t>Петушки г, Прудная ул, 21</t>
  </si>
  <si>
    <t>625.550</t>
  </si>
  <si>
    <t>Петушки г, Прудная ул, 23</t>
  </si>
  <si>
    <t>703.400</t>
  </si>
  <si>
    <t>Петушки г, Пушкина ул, 7</t>
  </si>
  <si>
    <t>476.150</t>
  </si>
  <si>
    <t>Петушки г, Советская пл, 11</t>
  </si>
  <si>
    <t>Петушки г, Советская пл, 14</t>
  </si>
  <si>
    <t>Петушки г, Советская пл, 15</t>
  </si>
  <si>
    <t>347.010</t>
  </si>
  <si>
    <t>Петушки г, Советская пл, 16</t>
  </si>
  <si>
    <t>581.460</t>
  </si>
  <si>
    <t>Петушки г, Советская пл, 4</t>
  </si>
  <si>
    <t>Петушки г, Советская пл, 7</t>
  </si>
  <si>
    <t>557.540</t>
  </si>
  <si>
    <t>Петушки г, Советская пл, 9</t>
  </si>
  <si>
    <t>Петушки г, Спортивная ул, 10</t>
  </si>
  <si>
    <t>Петушки г, Спортивная ул, 13</t>
  </si>
  <si>
    <t>Петушки г, Спортивная ул, 16</t>
  </si>
  <si>
    <t>Петушки г, Спортивная ул, 4</t>
  </si>
  <si>
    <t>402.900</t>
  </si>
  <si>
    <t>Петушки г, Спортивная ул, 6</t>
  </si>
  <si>
    <t>1207.500</t>
  </si>
  <si>
    <t>Петушки г, Спортивная ул, 6а</t>
  </si>
  <si>
    <t>594.050</t>
  </si>
  <si>
    <t>1290.800</t>
  </si>
  <si>
    <t>Петушки г, Спортивный проезд, 1</t>
  </si>
  <si>
    <t>Петушки г, Спортивный проезд, 2</t>
  </si>
  <si>
    <t>Петушки г, Спортивный проезд, 3</t>
  </si>
  <si>
    <t>Петушки г, Строителей ул, 12</t>
  </si>
  <si>
    <t>Петушки г, Строителей ул, 14</t>
  </si>
  <si>
    <t>Петушки г, Строителей ул, 18</t>
  </si>
  <si>
    <t>1652.200</t>
  </si>
  <si>
    <t>2038.700</t>
  </si>
  <si>
    <t>1206.610</t>
  </si>
  <si>
    <t>Петушки г, Строителей ул, 22а</t>
  </si>
  <si>
    <t>Петушки г, Строителей ул, 24а</t>
  </si>
  <si>
    <t>923.080</t>
  </si>
  <si>
    <t>Петушки г, Строителей ул, 26</t>
  </si>
  <si>
    <t>Петушки г, Строителей ул, 26а</t>
  </si>
  <si>
    <t>Петушки г, Строителей ул, 28</t>
  </si>
  <si>
    <t>1593.000</t>
  </si>
  <si>
    <t>Петушки г, Строителей ул, 4</t>
  </si>
  <si>
    <t>1319.290</t>
  </si>
  <si>
    <t>1312.300</t>
  </si>
  <si>
    <t>Петушки г, Строителей ул, 8</t>
  </si>
  <si>
    <t>676.860</t>
  </si>
  <si>
    <t>Петушки г, Трудовая ул, 14</t>
  </si>
  <si>
    <t>Петушки г, Трудовая ул, 14а</t>
  </si>
  <si>
    <t>590.760</t>
  </si>
  <si>
    <t>Петушки г, Трудовая ул, 6</t>
  </si>
  <si>
    <t>523.520</t>
  </si>
  <si>
    <t>Петушки г, Трудовая ул, 8</t>
  </si>
  <si>
    <t>322.190</t>
  </si>
  <si>
    <t>Петушки г, Фабричный проезд, 12</t>
  </si>
  <si>
    <t>Петушки г, Фабричный проезд, 8</t>
  </si>
  <si>
    <t>1461.500</t>
  </si>
  <si>
    <t>Петушки г, Филинский проезд, 7</t>
  </si>
  <si>
    <t>941.500</t>
  </si>
  <si>
    <t>Петушки г, Филинский проезд, 8</t>
  </si>
  <si>
    <t>Петушки г, Филинский проезд, 9</t>
  </si>
  <si>
    <t>902.080</t>
  </si>
  <si>
    <t>Петушки г, Чехова ул, 5</t>
  </si>
  <si>
    <t>Петушки г, Чехова ул, 7</t>
  </si>
  <si>
    <t>Петушки г, Чехова ул, 9</t>
  </si>
  <si>
    <t>Петушки г, Чкалова ул, 1</t>
  </si>
  <si>
    <t>491.700</t>
  </si>
  <si>
    <t>Петушки г, Чкалова ул, 14</t>
  </si>
  <si>
    <t>845.700</t>
  </si>
  <si>
    <t>Петушки г, Чкалова ул, 3</t>
  </si>
  <si>
    <t>Петушки г, Чкалова ул, 6</t>
  </si>
  <si>
    <t>Петушки г, Чкалова ул, 8</t>
  </si>
  <si>
    <t>Радужный г, 1-й кв-л, 1</t>
  </si>
  <si>
    <t>Радужный г, 1-й кв-л, 10</t>
  </si>
  <si>
    <t>Радужный г, 1-й кв-л, 11</t>
  </si>
  <si>
    <t>Радужный г, 1-й кв-л, 12</t>
  </si>
  <si>
    <t>930.300</t>
  </si>
  <si>
    <t>Радужный г, 1-й кв-л, 13</t>
  </si>
  <si>
    <t>Радужный г, 1-й кв-л, 14</t>
  </si>
  <si>
    <t>Радужный г, 1-й кв-л, 15</t>
  </si>
  <si>
    <t>1079.900</t>
  </si>
  <si>
    <t>1099.500</t>
  </si>
  <si>
    <t>Радужный г, 1-й кв-л, 18</t>
  </si>
  <si>
    <t>1189.800</t>
  </si>
  <si>
    <t>Радужный г, 1-й кв-л, 19</t>
  </si>
  <si>
    <t>Радужный г, 1-й кв-л, 2</t>
  </si>
  <si>
    <t>Радужный г, 1-й кв-л, 20</t>
  </si>
  <si>
    <t>1194.400</t>
  </si>
  <si>
    <t>Радужный г, 1-й кв-л, 21</t>
  </si>
  <si>
    <t>1198.600</t>
  </si>
  <si>
    <t>933.300</t>
  </si>
  <si>
    <t>941.300</t>
  </si>
  <si>
    <t>Радужный г, 1-й кв-л, 29</t>
  </si>
  <si>
    <t>899.900</t>
  </si>
  <si>
    <t>Радужный г, 1-й кв-л, 3</t>
  </si>
  <si>
    <t>903.500</t>
  </si>
  <si>
    <t>Радужный г, 1-й кв-л, 31</t>
  </si>
  <si>
    <t>1061.700</t>
  </si>
  <si>
    <t>Радужный г, 1-й кв-л, 32</t>
  </si>
  <si>
    <t>Радужный г, 1-й кв-л, 35</t>
  </si>
  <si>
    <t>994.800</t>
  </si>
  <si>
    <t>Радужный г, 1-й кв-л, 37</t>
  </si>
  <si>
    <t>933.700</t>
  </si>
  <si>
    <t>Радужный г, 1-й кв-л, 6</t>
  </si>
  <si>
    <t>Радужный г, 1-й кв-л, 8</t>
  </si>
  <si>
    <t>Радужный г, 1-й кв-л, 9</t>
  </si>
  <si>
    <t>Радужный г, 3-й кв-л, 1</t>
  </si>
  <si>
    <t>Радужный г, 3-й кв-л, 10</t>
  </si>
  <si>
    <t>Радужный г, 3-й кв-л, 11</t>
  </si>
  <si>
    <t>Радужный г, 3-й кв-л, 12</t>
  </si>
  <si>
    <t>Радужный г, 3-й кв-л, 13</t>
  </si>
  <si>
    <t>Радужный г, 3-й кв-л, 14</t>
  </si>
  <si>
    <t>Радужный г, 3-й кв-л, 15</t>
  </si>
  <si>
    <t>Радужный г, 3-й кв-л, 16</t>
  </si>
  <si>
    <t>Радужный г, 3-й кв-л, 17</t>
  </si>
  <si>
    <t>1071.700</t>
  </si>
  <si>
    <t>1114.400</t>
  </si>
  <si>
    <t>Радужный г, 3-й кв-л, 18</t>
  </si>
  <si>
    <t>1457.000</t>
  </si>
  <si>
    <t>1643.800</t>
  </si>
  <si>
    <t>Радужный г, 3-й кв-л, 2</t>
  </si>
  <si>
    <t>942.500</t>
  </si>
  <si>
    <t>Радужный г, 3-й кв-л, 20</t>
  </si>
  <si>
    <t>Радужный г, 3-й кв-л, 21</t>
  </si>
  <si>
    <t>Радужный г, 3-й кв-л, 22</t>
  </si>
  <si>
    <t>Радужный г, 3-й кв-л, 23</t>
  </si>
  <si>
    <t>Радужный г, 3-й кв-л, 25</t>
  </si>
  <si>
    <t>1256.500</t>
  </si>
  <si>
    <t>Радужный г, 3-й кв-л, 27</t>
  </si>
  <si>
    <t>976.550</t>
  </si>
  <si>
    <t>Радужный г, 3-й кв-л, 28</t>
  </si>
  <si>
    <t>1295.700</t>
  </si>
  <si>
    <t>Радужный г, 3-й кв-л, 3</t>
  </si>
  <si>
    <t>Радужный г, 3-й кв-л, 33</t>
  </si>
  <si>
    <t>3606.000</t>
  </si>
  <si>
    <t>Радужный г, 3-й кв-л, 34</t>
  </si>
  <si>
    <t>1706.500</t>
  </si>
  <si>
    <t>Радужный г, 3-й кв-л, 35</t>
  </si>
  <si>
    <t>2184.120</t>
  </si>
  <si>
    <t>Радужный г, 3-й кв-л, 35А</t>
  </si>
  <si>
    <t>1254.900</t>
  </si>
  <si>
    <t>Радужный г, 3-й кв-л, 5</t>
  </si>
  <si>
    <t>Радужный г, 3-й кв-л, 6</t>
  </si>
  <si>
    <t>Радужный г, 3-й кв-л, 7</t>
  </si>
  <si>
    <t>Радужный г, 3-й кв-л, 8</t>
  </si>
  <si>
    <t>Радужный г, 3-й кв-л, 9</t>
  </si>
  <si>
    <t>Радужный г, 7/2 Благодар кв-л, 1</t>
  </si>
  <si>
    <t>Радужный г, 7/2 Благодар кв-л, 2</t>
  </si>
  <si>
    <t>Радужный г, 9-й кв-л, 4</t>
  </si>
  <si>
    <t>Радужный г, 9-й кв-л, 6/1</t>
  </si>
  <si>
    <t>Радужный г, 9-й кв-л, 6/2</t>
  </si>
  <si>
    <t>Селивановский р-н, Высоково д, Молодежная ул, 1</t>
  </si>
  <si>
    <t>Селивановский р-н, Высоково д, Молодежная ул, 2</t>
  </si>
  <si>
    <t>Селивановский р-н, Высоково д, Молодежная ул, 3</t>
  </si>
  <si>
    <t>Селивановский р-н, Высоково д, Молодежная ул, 4</t>
  </si>
  <si>
    <t>Селивановский р-н, Высоково д, Молодежная ул, 5</t>
  </si>
  <si>
    <t>Селивановский р-н, Губино д, Административная ул, 4</t>
  </si>
  <si>
    <t>Селивановский р-н, Губино д, Школьная ул, 3</t>
  </si>
  <si>
    <t>505.500</t>
  </si>
  <si>
    <t>Селивановский р-н, Губино д, Школьная ул, 5</t>
  </si>
  <si>
    <t>Селивановский р-н, Драчево с, Кирпичная ул, 4</t>
  </si>
  <si>
    <t>Селивановский р-н, Драчево с, Кирпичная ул, 7</t>
  </si>
  <si>
    <t>Селивановский р-н, Драчево с, Южная ул, 4</t>
  </si>
  <si>
    <t>Селивановский р-н, Драчево с, Южная ул, 6</t>
  </si>
  <si>
    <t>Селивановский р-н, Костенец п, 1</t>
  </si>
  <si>
    <t>Селивановский р-н, Костенец п, 16</t>
  </si>
  <si>
    <t>Селивановский р-н, Костенец п, 2</t>
  </si>
  <si>
    <t>Селивановский р-н, Костенец п, 20</t>
  </si>
  <si>
    <t>Селивановский р-н, Костенец п, 3</t>
  </si>
  <si>
    <t>Селивановский р-н, Костенец п, 4</t>
  </si>
  <si>
    <t>Селивановский р-н, Костенец п, 5</t>
  </si>
  <si>
    <t>Селивановский р-н, Костенец п, 6</t>
  </si>
  <si>
    <t>Селивановский р-н, Костенец п, 7</t>
  </si>
  <si>
    <t>Селивановский р-н, Костенец п, 8</t>
  </si>
  <si>
    <t>Селивановский р-н, Красная Горбатка п, 1-я Заводская ул, 2</t>
  </si>
  <si>
    <t>1065.200</t>
  </si>
  <si>
    <t>Селивановский р-н, Красная Горбатка п, 2-я Заводская ул, 11</t>
  </si>
  <si>
    <t>883.400</t>
  </si>
  <si>
    <t>Селивановский р-н, Красная Горбатка п, 2-я Заводская ул, 13</t>
  </si>
  <si>
    <t>Селивановский р-н, Красная Горбатка п, 2-я Заводская ул, 2</t>
  </si>
  <si>
    <t>847.400</t>
  </si>
  <si>
    <t>3142.000</t>
  </si>
  <si>
    <t>Селивановский р-н, Красная Горбатка п, 3-я Заводская ул, 2</t>
  </si>
  <si>
    <t>Селивановский р-н, Красная Горбатка п, 3-я Заводская ул, 3</t>
  </si>
  <si>
    <t>Селивановский р-н, Красная Горбатка п, 3-я Заводская ул, 4</t>
  </si>
  <si>
    <t>568.100</t>
  </si>
  <si>
    <t>Селивановский р-н, Красная Горбатка п, Комсомольская ул, 76</t>
  </si>
  <si>
    <t>299.280</t>
  </si>
  <si>
    <t>Селивановский р-н, Красная Горбатка п, Комсомольская ул, 80</t>
  </si>
  <si>
    <t>Селивановский р-н, Красная Горбатка п, Комсомольская ул, 82</t>
  </si>
  <si>
    <t>Селивановский р-н, Красная Горбатка п, Комсомольская ул, 83</t>
  </si>
  <si>
    <t>Селивановский р-н, Красная Горбатка п, Комсомольская ул, 84</t>
  </si>
  <si>
    <t>Селивановский р-н, Красная Горбатка п, Комсомольская ул, 85</t>
  </si>
  <si>
    <t>253.500</t>
  </si>
  <si>
    <t>Селивановский р-н, Красная Горбатка п, Комсомольская ул, 86</t>
  </si>
  <si>
    <t>900.200</t>
  </si>
  <si>
    <t>Селивановский р-н, Красная Горбатка п, Комсомольская ул, 87</t>
  </si>
  <si>
    <t>449.700</t>
  </si>
  <si>
    <t>Селивановский р-н, Красная Горбатка п, Комсомольская ул, 95</t>
  </si>
  <si>
    <t>Селивановский р-н, Красная Горбатка п, Красноармейская ул, 18</t>
  </si>
  <si>
    <t>Селивановский р-н, Красная Горбатка п, Красноармейская ул, 27/4</t>
  </si>
  <si>
    <t>1665.100</t>
  </si>
  <si>
    <t>Селивановский р-н, Красная Горбатка п, Красноармейская ул, 28</t>
  </si>
  <si>
    <t>448.920</t>
  </si>
  <si>
    <t>Селивановский р-н, Красная Горбатка п, Красноармейская ул, 29</t>
  </si>
  <si>
    <t>Селивановский р-н, Красная Горбатка п, Красноармейская ул, 30</t>
  </si>
  <si>
    <t>Селивановский р-н, Красная Горбатка п, Красноармейская ул, 31</t>
  </si>
  <si>
    <t>Селивановский р-н, Красная Горбатка п, Красноармейская ул, 32</t>
  </si>
  <si>
    <t>Селивановский р-н, Красная Горбатка п, Красноармейская ул, 35</t>
  </si>
  <si>
    <t>590.900</t>
  </si>
  <si>
    <t>Селивановский р-н, Красная Горбатка п, Красноармейская ул, 37</t>
  </si>
  <si>
    <t>Селивановский р-н, Красная Горбатка п, Красноармейская ул, 39</t>
  </si>
  <si>
    <t>Селивановский р-н, Красная Горбатка п, Механизаторов ул, 22</t>
  </si>
  <si>
    <t>Селивановский р-н, Красная Горбатка п, Молодежная ул, 2а</t>
  </si>
  <si>
    <t>Селивановский р-н, Красная Горбатка п, Напольная ул, 1</t>
  </si>
  <si>
    <t>Селивановский р-н, Красная Горбатка п, Новая ул, 108</t>
  </si>
  <si>
    <t>2724.000</t>
  </si>
  <si>
    <t>Селивановский р-н, Красная Горбатка п, Пионерская ул, 20</t>
  </si>
  <si>
    <t>Селивановский р-н, Красная Горбатка п, Пролетарская ул, 10</t>
  </si>
  <si>
    <t>Селивановский р-н, Красная Горбатка п, Профсоюзная ул, 13</t>
  </si>
  <si>
    <t>Селивановский р-н, Красная Горбатка п, Садовая ул, 11</t>
  </si>
  <si>
    <t>Селивановский р-н, Красная Горбатка п, Садовая ул, 17</t>
  </si>
  <si>
    <t>Селивановский р-н, Красная Горбатка п, Садовая ул, 19</t>
  </si>
  <si>
    <t>Селивановский р-н, Красная Горбатка п, Свободы ул, 46</t>
  </si>
  <si>
    <t>Селивановский р-н, Красная Горбатка п, Свободы ул, 48</t>
  </si>
  <si>
    <t>390.070</t>
  </si>
  <si>
    <t>Селивановский р-н, Красная Горбатка п, Свободы ул, 52</t>
  </si>
  <si>
    <t>Селивановский р-н, Красная Горбатка п, Свободы ул, 71</t>
  </si>
  <si>
    <t>Селивановский р-н, Красная Горбатка п, Свободы ул, 75</t>
  </si>
  <si>
    <t>Селивановский р-н, Красная Горбатка п, Свободы ул, 77</t>
  </si>
  <si>
    <t>Селивановский р-н, Красная Горбатка п, Свободы ул, 79</t>
  </si>
  <si>
    <t>Селивановский р-н, Красная Горбатка п, Свободы ул, 81</t>
  </si>
  <si>
    <t>Селивановский р-н, Красная Горбатка п, Свободы ул, 83</t>
  </si>
  <si>
    <t>Селивановский р-н, Красная Горбатка п, Свободы ул, 85</t>
  </si>
  <si>
    <t>445.500</t>
  </si>
  <si>
    <t>Селивановский р-н, Красная Горбатка п, Северная ул, 73</t>
  </si>
  <si>
    <t>Селивановский р-н, Красная Горбатка п, Северная ул, 75</t>
  </si>
  <si>
    <t>Селивановский р-н, Красная Горбатка п, Станко ул, 1</t>
  </si>
  <si>
    <t>Селивановский р-н, Красная Горбатка п, Станко ул, 5</t>
  </si>
  <si>
    <t>390.060</t>
  </si>
  <si>
    <t>Селивановский р-н, Красная Горбатка п, Строителей ул, 10</t>
  </si>
  <si>
    <t>Селивановский р-н, Красная Горбатка п, Строителей ул, 12</t>
  </si>
  <si>
    <t>Селивановский р-н, Красная Горбатка п, Строителей ул, 14</t>
  </si>
  <si>
    <t>Селивановский р-н, Красная Горбатка п, Строителей ул, 5</t>
  </si>
  <si>
    <t>Селивановский р-н, Красная Горбатка п, Строителей ул, 7</t>
  </si>
  <si>
    <t>Селивановский р-н, Красная Горбатка п, Строителей ул, 8</t>
  </si>
  <si>
    <t>Селивановский р-н, Красная Горбатка п, Школьная ул, 20</t>
  </si>
  <si>
    <t>Селивановский р-н, Красная Горбатка п, Школьная ул, 22</t>
  </si>
  <si>
    <t>Селивановский р-н, Красная Горбатка п, Школьная ул, 24</t>
  </si>
  <si>
    <t>609.850</t>
  </si>
  <si>
    <t>Селивановский р-н, Красная Горбатка п, Школьная ул, 25</t>
  </si>
  <si>
    <t>Селивановский р-н, Красная Горбатка п, Школьная ул, 26</t>
  </si>
  <si>
    <t>612.750</t>
  </si>
  <si>
    <t>Селивановский р-н, Красная Горбатка п, Школьная ул, 43</t>
  </si>
  <si>
    <t>Селивановский р-н, Красная Ушна п, Заводская ул, 1</t>
  </si>
  <si>
    <t>Селивановский р-н, Красная Ушна п, Заводская ул, 2</t>
  </si>
  <si>
    <t>Селивановский р-н, Красная Ушна п, Заводская ул, 3</t>
  </si>
  <si>
    <t>Селивановский р-н, Красная Ушна п, Заводская ул, 5</t>
  </si>
  <si>
    <t>Селивановский р-н, Красная Ушна п, Заводская ул, 7</t>
  </si>
  <si>
    <t>393.700</t>
  </si>
  <si>
    <t>Селивановский р-н, Красная Ушна п, Заводская ул, 8</t>
  </si>
  <si>
    <t>Селивановский р-н, Красная Ушна п, Заводская ул, 9</t>
  </si>
  <si>
    <t>Селивановский р-н, Красная Ушна п, Школьная ул, 2</t>
  </si>
  <si>
    <t>Селивановский р-н, Красная Ушна п, Школьная ул, 2а</t>
  </si>
  <si>
    <t>Селивановский р-н, Малышево с, Ленина ул, 1</t>
  </si>
  <si>
    <t>Селивановский р-н, Малышево с, Ленина ул, 5а</t>
  </si>
  <si>
    <t>Селивановский р-н, Малышево с, Новая ул, 2</t>
  </si>
  <si>
    <t>401.300</t>
  </si>
  <si>
    <t>Селивановский р-н, Малышево с, Школьная ул, 15а</t>
  </si>
  <si>
    <t>Селивановский р-н, Малышево с, Школьная ул, 2</t>
  </si>
  <si>
    <t>Селивановский р-н, Малышево с, Школьная ул, 4</t>
  </si>
  <si>
    <t>225.900</t>
  </si>
  <si>
    <t>Селивановский р-н, Надеждино д, Школьная ул, 10</t>
  </si>
  <si>
    <t>Селивановский р-н, Новлянка д, Совхозная ул, 1</t>
  </si>
  <si>
    <t>Селивановский р-н, Новлянка д, Совхозная ул, 17</t>
  </si>
  <si>
    <t>Селивановский р-н, Новлянка д, Совхозная ул, 19</t>
  </si>
  <si>
    <t>Селивановский р-н, Новлянка д, Совхозная ул, 26</t>
  </si>
  <si>
    <t>Селивановский р-н, Новлянка д, Совхозная ул, 27</t>
  </si>
  <si>
    <t>Селивановский р-н, Новлянка д, Совхозная ул, 29</t>
  </si>
  <si>
    <t>Селивановский р-н, Новлянка д, Совхозная ул, 3</t>
  </si>
  <si>
    <t>Селивановский р-н, Новлянка д, Совхозная ул, 4</t>
  </si>
  <si>
    <t>Селивановский р-н, Новлянка д, Совхозная ул, 6</t>
  </si>
  <si>
    <t>Селивановский р-н, Новлянка д, Совхозная ул, 7</t>
  </si>
  <si>
    <t>Селивановский р-н, Новлянка д, Совхозная ул, 8</t>
  </si>
  <si>
    <t>Селивановский р-н, Новлянка п, Молодежная ул, 1</t>
  </si>
  <si>
    <t>Селивановский р-н, Новлянка п, Молодежная ул, 12</t>
  </si>
  <si>
    <t>440.400</t>
  </si>
  <si>
    <t>Селивановский р-н, Новлянка п, Молодежная ул, 13</t>
  </si>
  <si>
    <t>852.300</t>
  </si>
  <si>
    <t>Селивановский р-н, Новлянка п, Молодежная ул, 14</t>
  </si>
  <si>
    <t>Селивановский р-н, Новлянка п, Молодежная ул, 2</t>
  </si>
  <si>
    <t>Селивановский р-н, Новлянка п, Молодежная ул, 5</t>
  </si>
  <si>
    <t>411.800</t>
  </si>
  <si>
    <t>Селивановский р-н, Новлянка п, Молодежная ул, 6</t>
  </si>
  <si>
    <t>Селивановский р-н, Новлянка п, Молодежная ул, 7</t>
  </si>
  <si>
    <t>Селивановский р-н, Новлянка п, Молодежная ул, 8</t>
  </si>
  <si>
    <t>Селивановский р-н, Новлянка п, Молодежная ул, 9</t>
  </si>
  <si>
    <t>Селивановский р-н, Новлянка п, Парковая ул, 10</t>
  </si>
  <si>
    <t>Селивановский р-н, Новый Быт п, Молодежная ул, 2</t>
  </si>
  <si>
    <t>864.700</t>
  </si>
  <si>
    <t>Селивановский р-н, Новый Быт п, Молодежная ул, 4</t>
  </si>
  <si>
    <t>Селивановский р-н, Новый Быт п, Новая ул, 1</t>
  </si>
  <si>
    <t>Селивановский р-н, Новый Быт п, Новая ул, 2</t>
  </si>
  <si>
    <t>51.700</t>
  </si>
  <si>
    <t>Селивановский р-н, Новый Быт п, Новая ул, 3</t>
  </si>
  <si>
    <t>Селивановский р-н, Новый Быт п, Новая ул, 4</t>
  </si>
  <si>
    <t>Селивановский р-н, Новый Быт п, Шоссейная ул, 58</t>
  </si>
  <si>
    <t>Селивановский р-н, Переложниково д, Свободы ул, 11</t>
  </si>
  <si>
    <t>Селивановский р-н, Чертково д, Молодежная ул, 5</t>
  </si>
  <si>
    <t>Собинка г, Гагарина ул, 10</t>
  </si>
  <si>
    <t>Собинка г, Гагарина ул, 11</t>
  </si>
  <si>
    <t>832.990</t>
  </si>
  <si>
    <t>1614.800</t>
  </si>
  <si>
    <t>1279.630</t>
  </si>
  <si>
    <t>1425.900</t>
  </si>
  <si>
    <t>1279.400</t>
  </si>
  <si>
    <t>Собинка г, Гагарина ул, 17</t>
  </si>
  <si>
    <t>416.600</t>
  </si>
  <si>
    <t>Собинка г, Гагарина ул, 17А</t>
  </si>
  <si>
    <t>Собинка г, Гагарина ул, 18</t>
  </si>
  <si>
    <t>1325.800</t>
  </si>
  <si>
    <t>Собинка г, Гагарина ул, 2</t>
  </si>
  <si>
    <t>Собинка г, Гагарина ул, 21</t>
  </si>
  <si>
    <t>Собинка г, Гагарина ул, 26</t>
  </si>
  <si>
    <t>931.120</t>
  </si>
  <si>
    <t>1065.090</t>
  </si>
  <si>
    <t>Собинка г, Гагарина ул, 4</t>
  </si>
  <si>
    <t>Собинка г, Гагарина ул, 5</t>
  </si>
  <si>
    <t>696.270</t>
  </si>
  <si>
    <t>Собинка г, Гагарина ул, 6</t>
  </si>
  <si>
    <t>Собинка г, Гагарина ул, 7</t>
  </si>
  <si>
    <t>Собинка г, Гагарина ул, 8</t>
  </si>
  <si>
    <t>Собинка г, Гагарина ул, 8А</t>
  </si>
  <si>
    <t>Собинка г, Гагарина ул, 9</t>
  </si>
  <si>
    <t>Собинка г, Гоголя ул, 1</t>
  </si>
  <si>
    <t>Собинка г, Гоголя ул, 1А</t>
  </si>
  <si>
    <t>774.800</t>
  </si>
  <si>
    <t>Собинка г, Гоголя ул, 1Б</t>
  </si>
  <si>
    <t>Собинка г, Гоголя ул, 3</t>
  </si>
  <si>
    <t>Собинка г, Гоголя ул, 3а</t>
  </si>
  <si>
    <t>943.700</t>
  </si>
  <si>
    <t>Собинка г, Гоголя ул, 3Б</t>
  </si>
  <si>
    <t>Собинка г, Гоголя ул, 5</t>
  </si>
  <si>
    <t>Собинка г, Димитрова ул, 11</t>
  </si>
  <si>
    <t>Собинка г, Димитрова ул, 15</t>
  </si>
  <si>
    <t>799.580</t>
  </si>
  <si>
    <t>899.930</t>
  </si>
  <si>
    <t>Собинка г, Затонная ул, 5</t>
  </si>
  <si>
    <t>307.120</t>
  </si>
  <si>
    <t>Собинка г, Калинина ул, 2А</t>
  </si>
  <si>
    <t>Собинка г, Коммунальная ул, 19</t>
  </si>
  <si>
    <t>Собинка г, Комсомольская ул, 5А</t>
  </si>
  <si>
    <t>Собинка г, Комсомольская ул, 7</t>
  </si>
  <si>
    <t>Собинка г, Красная Звезда ул, 1</t>
  </si>
  <si>
    <t>Собинка г, Красная Звезда ул, 10</t>
  </si>
  <si>
    <t>280.530</t>
  </si>
  <si>
    <t>Собинка г, Красная Звезда ул, 11</t>
  </si>
  <si>
    <t>432.960</t>
  </si>
  <si>
    <t>Собинка г, Красная Звезда ул, 15</t>
  </si>
  <si>
    <t>417.360</t>
  </si>
  <si>
    <t>Собинка г, Красная Звезда ул, 4</t>
  </si>
  <si>
    <t>4115.000</t>
  </si>
  <si>
    <t>Собинка г, Красная Звезда ул, 5</t>
  </si>
  <si>
    <t>Собинка г, Красноборская ул, 1А</t>
  </si>
  <si>
    <t>Собинка г, Красноборская ул, 2А</t>
  </si>
  <si>
    <t>Собинка г, Красноборская ул, 3А</t>
  </si>
  <si>
    <t>1187.800</t>
  </si>
  <si>
    <t>Собинка г, Красноборская ул, 4А</t>
  </si>
  <si>
    <t>1105.500</t>
  </si>
  <si>
    <t>Собинка г, Лакина ул, 11</t>
  </si>
  <si>
    <t>Собинка г, Лакина ул, 1б</t>
  </si>
  <si>
    <t>1065.340</t>
  </si>
  <si>
    <t>Собинка г, Лакина ул, 3</t>
  </si>
  <si>
    <t>Собинка г, Лакина ул, 5</t>
  </si>
  <si>
    <t>Собинка г, Лакина ул, 7</t>
  </si>
  <si>
    <t>884.420</t>
  </si>
  <si>
    <t>Собинка г, Лакина ул, 8</t>
  </si>
  <si>
    <t>1761.100</t>
  </si>
  <si>
    <t>Собинка г, Лакина ул, 9</t>
  </si>
  <si>
    <t>Собинка г, Ленина ул, 18/1</t>
  </si>
  <si>
    <t>Собинка г, Ленина ул, 18А</t>
  </si>
  <si>
    <t>Собинка г, Ленина ул, 20</t>
  </si>
  <si>
    <t>702.500</t>
  </si>
  <si>
    <t>Собинка г, Ленина ул, 22/1</t>
  </si>
  <si>
    <t>Собинка г, Ленина ул, 24</t>
  </si>
  <si>
    <t>Собинка г, Ленина ул, 26</t>
  </si>
  <si>
    <t>Собинка г, Ленина ул, 27</t>
  </si>
  <si>
    <t>Собинка г, Ленина ул, 31</t>
  </si>
  <si>
    <t>Собинка г, Ленина ул, 34А</t>
  </si>
  <si>
    <t>Собинка г, Ленина ул, 94</t>
  </si>
  <si>
    <t>Собинка г, Ленина ул, 98</t>
  </si>
  <si>
    <t>446.290</t>
  </si>
  <si>
    <t>Собинка г, Мира ул, 1</t>
  </si>
  <si>
    <t>Собинка г, Мира ул, 10</t>
  </si>
  <si>
    <t>1636.970</t>
  </si>
  <si>
    <t>Собинка г, Мира ул, 1А</t>
  </si>
  <si>
    <t>Собинка г, Мира ул, 2</t>
  </si>
  <si>
    <t>Собинка г, Мира ул, 2А</t>
  </si>
  <si>
    <t>Собинка г, Мира ул, 3</t>
  </si>
  <si>
    <t>462.030</t>
  </si>
  <si>
    <t>Собинка г, Мира ул, 4</t>
  </si>
  <si>
    <t>815.930</t>
  </si>
  <si>
    <t>Собинка г, Мира ул, 5</t>
  </si>
  <si>
    <t>Собинка г, Мира ул, 6</t>
  </si>
  <si>
    <t>1331.900</t>
  </si>
  <si>
    <t>Собинка г, Мира ул, 7</t>
  </si>
  <si>
    <t>Собинка г, Мира ул, 8</t>
  </si>
  <si>
    <t>Собинка г, Мира ул, 9</t>
  </si>
  <si>
    <t>Собинка г, Молодежная ул, 1</t>
  </si>
  <si>
    <t>Собинка г, Молодежная ул, 2</t>
  </si>
  <si>
    <t>380.700</t>
  </si>
  <si>
    <t>Собинка г, Молодежная ул, 3</t>
  </si>
  <si>
    <t>1231.250</t>
  </si>
  <si>
    <t>Собинка г, Молодежная ул, 4</t>
  </si>
  <si>
    <t>Собинка г, Молодежная ул, 5</t>
  </si>
  <si>
    <t>2752.040</t>
  </si>
  <si>
    <t>Собинка г, Молодежная ул, 6</t>
  </si>
  <si>
    <t>Собинка г, Некрасова ул, 1А</t>
  </si>
  <si>
    <t>450.570</t>
  </si>
  <si>
    <t>Собинка г, Некрасова ул, 2А</t>
  </si>
  <si>
    <t>Собинка г, Некрасова ул, 2Б</t>
  </si>
  <si>
    <t>Собинка г, Некрасова ул, 2В</t>
  </si>
  <si>
    <t>Собинка г, Некрасова ул, 2Г</t>
  </si>
  <si>
    <t>Собинка г, Некрасова ул, 4А</t>
  </si>
  <si>
    <t>Собинка г, Парковая ул, 36б</t>
  </si>
  <si>
    <t>Собинка г, Парковая ул, 5</t>
  </si>
  <si>
    <t>Собинка г, Рабочий пр-кт, 15</t>
  </si>
  <si>
    <t>Собинка г, Рабочий пр-кт, 17</t>
  </si>
  <si>
    <t>1317.220</t>
  </si>
  <si>
    <t>Собинка г, Рабочий пр-кт, 5/12</t>
  </si>
  <si>
    <t>5408.660</t>
  </si>
  <si>
    <t>Собинка г, Родниковская ул, 19</t>
  </si>
  <si>
    <t>1192.600</t>
  </si>
  <si>
    <t>Собинка г, Родниковская ул, 22</t>
  </si>
  <si>
    <t>Собинка г, Родниковская ул, 23</t>
  </si>
  <si>
    <t>1042.320</t>
  </si>
  <si>
    <t>Собинка г, Родниковская ул, 24</t>
  </si>
  <si>
    <t>1057.400</t>
  </si>
  <si>
    <t>Собинка г, Фабричная ул, 2а</t>
  </si>
  <si>
    <t>Собинка г, Центральная ул, 21</t>
  </si>
  <si>
    <t>802.250</t>
  </si>
  <si>
    <t>Собинка г, Центральная ул, 24</t>
  </si>
  <si>
    <t>Собинка г, Центральная ул, 25</t>
  </si>
  <si>
    <t>Собинка г, Центральная ул, 26</t>
  </si>
  <si>
    <t>Собинка г, Чайковского ул, 1</t>
  </si>
  <si>
    <t>356.970</t>
  </si>
  <si>
    <t>Собинка г, Чайковского ул, 10</t>
  </si>
  <si>
    <t>Собинка г, Чайковского ул, 12</t>
  </si>
  <si>
    <t>1010.130</t>
  </si>
  <si>
    <t>Собинка г, Чайковского ул, 2</t>
  </si>
  <si>
    <t>1180.040</t>
  </si>
  <si>
    <t>Собинка г, Чайковского ул, 4</t>
  </si>
  <si>
    <t>972.360</t>
  </si>
  <si>
    <t>Собинка г, Чайковского ул, 5</t>
  </si>
  <si>
    <t>Собинка г, Чайковского ул, 8</t>
  </si>
  <si>
    <t>266.760</t>
  </si>
  <si>
    <t>708.220</t>
  </si>
  <si>
    <t>Собинка г, Шибаева ул, 1А</t>
  </si>
  <si>
    <t>309.320</t>
  </si>
  <si>
    <t>Собинка г, Шибаева ул, 21</t>
  </si>
  <si>
    <t>Собинский р-н, Асерхово п, Железнодорожная ул, 1</t>
  </si>
  <si>
    <t>Собинский р-н, Асерхово п, Железнодорожная ул, 2</t>
  </si>
  <si>
    <t>Собинский р-н, Асерхово п, Железнодорожная ул, 3а</t>
  </si>
  <si>
    <t>Собинский р-н, Асерхово п, Железнодорожная ул, 5</t>
  </si>
  <si>
    <t>Собинский р-н, Асерхово п, Заводская ул, 1</t>
  </si>
  <si>
    <t>1427.100</t>
  </si>
  <si>
    <t>Собинский р-н, Асерхово п, Заводская ул, 2</t>
  </si>
  <si>
    <t>Собинский р-н, Асерхово п, Заводская ул, 3</t>
  </si>
  <si>
    <t>788.350</t>
  </si>
  <si>
    <t>Собинский р-н, Асерхово п, Лесной пр-кт, 1</t>
  </si>
  <si>
    <t>Собинский р-н, Асерхово п, Лесной пр-кт, 10а</t>
  </si>
  <si>
    <t>Собинский р-н, Асерхово п, Лесной пр-кт, 12</t>
  </si>
  <si>
    <t>366.700</t>
  </si>
  <si>
    <t>Собинский р-н, Асерхово п, Лесной пр-кт, 2</t>
  </si>
  <si>
    <t>Собинский р-н, Асерхово п, Лесной пр-кт, 3</t>
  </si>
  <si>
    <t>Собинский р-н, Асерхово п, Лесной пр-кт, 4</t>
  </si>
  <si>
    <t>204.200</t>
  </si>
  <si>
    <t>Собинский р-н, Асерхово п, Лесной пр-кт, 5</t>
  </si>
  <si>
    <t>316.400</t>
  </si>
  <si>
    <t>Собинский р-н, Асерхово п, Лесной пр-кт, 6</t>
  </si>
  <si>
    <t>Собинский р-н, Асерхово п, Лесной пр-кт, 7</t>
  </si>
  <si>
    <t>196.600</t>
  </si>
  <si>
    <t>Собинский р-н, Асерхово п, Рабочая ул, 14</t>
  </si>
  <si>
    <t>Собинский р-н, Асерхово п, Центральная ул, 2</t>
  </si>
  <si>
    <t>Собинский р-н, Бабаево с, Молодежная ул, 2</t>
  </si>
  <si>
    <t>Собинский р-н, Бабаево с, Молодежная ул, 3</t>
  </si>
  <si>
    <t>Собинский р-н, Бабаево с, Молодежная ул, 4</t>
  </si>
  <si>
    <t>Собинский р-н, Бабаево с, Молодежная ул, 5</t>
  </si>
  <si>
    <t>Собинский р-н, Бабаево с, Молодежная ул, 6</t>
  </si>
  <si>
    <t>Собинский р-н, Березники с, Колхозная ул, 1А</t>
  </si>
  <si>
    <t>Собинский р-н, Березники с, сан Русский лес тер, 1</t>
  </si>
  <si>
    <t>Собинский р-н, Васильевка д, Механизаторов ул, 12</t>
  </si>
  <si>
    <t>Собинский р-н, Васильевка д, Механизаторов ул, 2</t>
  </si>
  <si>
    <t>Собинский р-н, Васильевка д, Механизаторов ул, 3</t>
  </si>
  <si>
    <t>Собинский р-н, Васильевка д, Механизаторов ул, 4</t>
  </si>
  <si>
    <t>Собинский р-н, Васильевка д, Механизаторов ул, 5</t>
  </si>
  <si>
    <t>Собинский р-н, Ворша с, Молодежная ул, 1</t>
  </si>
  <si>
    <t>Собинский р-н, Ворша с, Молодежная ул, 13</t>
  </si>
  <si>
    <t>Собинский р-н, Ворша с, Молодежная ул, 2</t>
  </si>
  <si>
    <t>Собинский р-н, Ворша с, Молодежная ул, 3</t>
  </si>
  <si>
    <t>Собинский р-н, Ворша с, Молодежная ул, 4</t>
  </si>
  <si>
    <t>Собинский р-н, Ворша с, Молодежная ул, 5</t>
  </si>
  <si>
    <t>Собинский р-н, Ворша с, Молодежная ул, 6</t>
  </si>
  <si>
    <t>Собинский р-н, Ворша с, Молодежная ул, 7</t>
  </si>
  <si>
    <t>Собинский р-н, Ворша с, Молодежная ул, 8</t>
  </si>
  <si>
    <t>Собинский р-н, Ворша с, Молодежная ул, 8А</t>
  </si>
  <si>
    <t>Собинский р-н, Ворша с, Молодежная ул, 8Б</t>
  </si>
  <si>
    <t>Собинский р-н, Ворша с, Молодежная ул, 9</t>
  </si>
  <si>
    <t>Собинский р-н, Глухово с, Новая ул, 1</t>
  </si>
  <si>
    <t>Собинский р-н, Глухово с, Новая ул, 2</t>
  </si>
  <si>
    <t>Собинский р-н, Глухово с, Новая ул, 3</t>
  </si>
  <si>
    <t>Собинский р-н, Глухово с, Новая ул, 4</t>
  </si>
  <si>
    <t>Собинский р-н, Глухово с, Новая ул, 5</t>
  </si>
  <si>
    <t>324.450</t>
  </si>
  <si>
    <t>Собинский р-н, Демидово д, 2а</t>
  </si>
  <si>
    <t>869.200</t>
  </si>
  <si>
    <t>722.700</t>
  </si>
  <si>
    <t>Собинский р-н, Ермонино д, Советская ул, 10</t>
  </si>
  <si>
    <t>Собинский р-н, Жохово д, 66</t>
  </si>
  <si>
    <t>Собинский р-н, Заречное с, Парковая ул, 1</t>
  </si>
  <si>
    <t>Собинский р-н, Заречное с, Парковая ул, 10</t>
  </si>
  <si>
    <t>Собинский р-н, Заречное с, Парковая ул, 11</t>
  </si>
  <si>
    <t>Собинский р-н, Заречное с, Парковая ул, 12</t>
  </si>
  <si>
    <t>Собинский р-н, Заречное с, Парковая ул, 2</t>
  </si>
  <si>
    <t>3198.700</t>
  </si>
  <si>
    <t>Собинский р-н, Заречное с, Парковая ул, 3</t>
  </si>
  <si>
    <t>3403.000</t>
  </si>
  <si>
    <t>Собинский р-н, Заречное с, Парковая ул, 4</t>
  </si>
  <si>
    <t>3224.500</t>
  </si>
  <si>
    <t>Собинский р-н, Заречное с, Парковая ул, 5</t>
  </si>
  <si>
    <t>412.500</t>
  </si>
  <si>
    <t>Собинский р-н, Заречное с, Парковая ул, 6</t>
  </si>
  <si>
    <t>3855.480</t>
  </si>
  <si>
    <t>Собинский р-н, Заречное с, Парковая ул, 8</t>
  </si>
  <si>
    <t>6184.750</t>
  </si>
  <si>
    <t>Собинский р-н, Заречное с, Садовая ул, 1</t>
  </si>
  <si>
    <t>Собинский р-н, Колокша п, Железнодорожная ул, 1А</t>
  </si>
  <si>
    <t>Собинский р-н, Колокша п, Железнодорожная ул, 2Б</t>
  </si>
  <si>
    <t>Собинский р-н, Колокша п, Заречная ул, 17</t>
  </si>
  <si>
    <t>Собинский р-н, Колокша п, Заречная ул, 18</t>
  </si>
  <si>
    <t>Собинский р-н, Колокша п, сан Строитель тер, 1</t>
  </si>
  <si>
    <t>421.120</t>
  </si>
  <si>
    <t>Собинский р-н, Колокша п, сан Строитель тер, 3</t>
  </si>
  <si>
    <t>Собинский р-н, Колокша п, Центральная ул, 2</t>
  </si>
  <si>
    <t>411.870</t>
  </si>
  <si>
    <t>Собинский р-н, Колокша п, Центральная ул, 2А</t>
  </si>
  <si>
    <t>459.200</t>
  </si>
  <si>
    <t>Собинский р-н, Колокша п, Центральная ул, 2Б</t>
  </si>
  <si>
    <t>874.500</t>
  </si>
  <si>
    <t>Собинский р-н, Копнино д, Молодежная ул, 19</t>
  </si>
  <si>
    <t>Собинский р-н, Курилово д, Молодежная ул, 1</t>
  </si>
  <si>
    <t>514.030</t>
  </si>
  <si>
    <t>Собинский р-н, Курилово д, Молодежная ул, 2</t>
  </si>
  <si>
    <t>Собинский р-н, Курилово д, Молодежная ул, 4</t>
  </si>
  <si>
    <t>1030.790</t>
  </si>
  <si>
    <t>Собинский р-н, Курилово д, Молодежная ул, 7</t>
  </si>
  <si>
    <t>Собинский р-н, Курилово д, Молодежная ул, 8</t>
  </si>
  <si>
    <t>Собинский р-н, Курилово д, Молодежная ул, 9</t>
  </si>
  <si>
    <t>Собинский р-н, Лакинск г, 10 Октября ул, 1</t>
  </si>
  <si>
    <t>360.150</t>
  </si>
  <si>
    <t>Собинский р-н, Лакинск г, 10 Октября ул, 2</t>
  </si>
  <si>
    <t>1596.320</t>
  </si>
  <si>
    <t>Собинский р-н, Лакинск г, 10 Октября ул, 3</t>
  </si>
  <si>
    <t>Собинский р-н, Лакинск г, 10 Октября ул, 4</t>
  </si>
  <si>
    <t>1266.500</t>
  </si>
  <si>
    <t>Собинский р-н, Лакинск г, 10 Октября ул, 5</t>
  </si>
  <si>
    <t>Собинский р-н, Лакинск г, 17 Партсъезда ул, 5</t>
  </si>
  <si>
    <t>Собинский р-н, Лакинск г, 21 Партсъезда ул, 1</t>
  </si>
  <si>
    <t>Собинский р-н, Лакинск г, 21 Партсъезда ул, 10</t>
  </si>
  <si>
    <t>Собинский р-н, Лакинск г, 21 Партсъезда ул, 11</t>
  </si>
  <si>
    <t>Собинский р-н, Лакинск г, 21 Партсъезда ул, 12</t>
  </si>
  <si>
    <t>Собинский р-н, Лакинск г, 21 Партсъезда ул, 14</t>
  </si>
  <si>
    <t>Собинский р-н, Лакинск г, 21 Партсъезда ул, 15</t>
  </si>
  <si>
    <t>1138.500</t>
  </si>
  <si>
    <t>Собинский р-н, Лакинск г, 21 Партсъезда ул, 17</t>
  </si>
  <si>
    <t>Собинский р-н, Лакинск г, 21 Партсъезда ул, 18</t>
  </si>
  <si>
    <t>Собинский р-н, Лакинск г, 21 Партсъезда ул, 19</t>
  </si>
  <si>
    <t>Собинский р-н, Лакинск г, 21 Партсъезда ул, 20</t>
  </si>
  <si>
    <t>5674.200</t>
  </si>
  <si>
    <t>Собинский р-н, Лакинск г, 21 Партсъезда ул, 21</t>
  </si>
  <si>
    <t>Собинский р-н, Лакинск г, 21 Партсъезда ул, 22</t>
  </si>
  <si>
    <t>1454.500</t>
  </si>
  <si>
    <t>Собинский р-н, Лакинск г, 21 Партсъезда ул, 23</t>
  </si>
  <si>
    <t>Собинский р-н, Лакинск г, 21 Партсъезда ул, 24</t>
  </si>
  <si>
    <t>Собинский р-н, Лакинск г, 21 Партсъезда ул, 25</t>
  </si>
  <si>
    <t>Собинский р-н, Лакинск г, 21 Партсъезда ул, 27</t>
  </si>
  <si>
    <t>Собинский р-н, Лакинск г, 21 Партсъезда ул, 3</t>
  </si>
  <si>
    <t>Собинский р-н, Лакинск г, 21 Партсъезда ул, 5</t>
  </si>
  <si>
    <t>Собинский р-н, Лакинск г, 21 Партсъезда ул, 7</t>
  </si>
  <si>
    <t>Собинский р-н, Лакинск г, 21 Партсъезда ул, 9</t>
  </si>
  <si>
    <t>Собинский р-н, Лакинск г, Вокзальная ул, 22</t>
  </si>
  <si>
    <t>Собинский р-н, Лакинск г, Вокзальная ул, 24</t>
  </si>
  <si>
    <t>Собинский р-н, Лакинск г, Вокзальный пер, 3</t>
  </si>
  <si>
    <t>Собинский р-н, Лакинск г, Горького ул, 10</t>
  </si>
  <si>
    <t>Собинский р-н, Лакинск г, Горького ул, 12</t>
  </si>
  <si>
    <t>Собинский р-н, Лакинск г, Горького ул, 14</t>
  </si>
  <si>
    <t>Собинский р-н, Лакинск г, Карла Маркса ул, 16</t>
  </si>
  <si>
    <t>Собинский р-н, Лакинск г, Карла Маркса ул, 18</t>
  </si>
  <si>
    <t>Собинский р-н, Лакинск г, Карла Маркса ул, 20</t>
  </si>
  <si>
    <t>1297.870</t>
  </si>
  <si>
    <t>Собинский р-н, Лакинск г, Карла Маркса ул, 21</t>
  </si>
  <si>
    <t>Собинский р-н, Лакинск г, Красноармейская ул, 1а</t>
  </si>
  <si>
    <t>Собинский р-н, Лакинск г, Ленина пр-кт, 15</t>
  </si>
  <si>
    <t>286.590</t>
  </si>
  <si>
    <t>Собинский р-н, Лакинск г, Ленина пр-кт, 17</t>
  </si>
  <si>
    <t>Собинский р-н, Лакинск г, Ленина пр-кт, 32</t>
  </si>
  <si>
    <t>Собинский р-н, Лакинск г, Ленина пр-кт, 33а</t>
  </si>
  <si>
    <t>Собинский р-н, Лакинск г, Ленина пр-кт, 34</t>
  </si>
  <si>
    <t>Собинский р-н, Лакинск г, Ленина пр-кт, 36</t>
  </si>
  <si>
    <t>Собинский р-н, Лакинск г, Ленина пр-кт, 55</t>
  </si>
  <si>
    <t>Собинский р-н, Лакинск г, Ленина пр-кт, 65</t>
  </si>
  <si>
    <t>978.040</t>
  </si>
  <si>
    <t>Собинский р-н, Лакинск г, Ленина пр-кт, 67</t>
  </si>
  <si>
    <t>Собинский р-н, Лакинск г, Ленина пр-кт, 71/2</t>
  </si>
  <si>
    <t>Собинский р-н, Лакинск г, Ленина пр-кт, 8/2</t>
  </si>
  <si>
    <t>Собинский р-н, Лакинск г, Ленина пр-кт, 8/3</t>
  </si>
  <si>
    <t>Собинский р-н, Лакинск г, Лермонтова ул, 34</t>
  </si>
  <si>
    <t>Собинский р-н, Лакинск г, Лермонтова ул, 35</t>
  </si>
  <si>
    <t>Собинский р-н, Лакинск г, Лермонтова ул, 36</t>
  </si>
  <si>
    <t>Собинский р-н, Лакинск г, Лермонтова ул, 38</t>
  </si>
  <si>
    <t>Собинский р-н, Лакинск г, Лермонтова ул, 39</t>
  </si>
  <si>
    <t>Собинский р-н, Лакинск г, Лермонтова ул, 40</t>
  </si>
  <si>
    <t>Собинский р-н, Лакинск г, Лермонтова ул, 42</t>
  </si>
  <si>
    <t>Собинский р-н, Лакинск г, Лермонтова ул, 43</t>
  </si>
  <si>
    <t>1594.700</t>
  </si>
  <si>
    <t>Собинский р-н, Лакинск г, Лермонтова ул, 44</t>
  </si>
  <si>
    <t>Собинский р-н, Лакинск г, Лермонтова ул, 46</t>
  </si>
  <si>
    <t>Собинский р-н, Лакинск г, Лермонтова ул, 47</t>
  </si>
  <si>
    <t>Собинский р-н, Лакинск г, Майская ул, 3</t>
  </si>
  <si>
    <t>Собинский р-н, Лакинск г, Майская ул, 5</t>
  </si>
  <si>
    <t>Собинский р-н, Лакинск г, Майская ул, 7</t>
  </si>
  <si>
    <t>Собинский р-н, Лакинск г, Майская ул, 9 соор. 9</t>
  </si>
  <si>
    <t>Собинский р-н, Лакинск г, Маяковского ул, 23</t>
  </si>
  <si>
    <t>Собинский р-н, Лакинск г, Маяковского ул, 25</t>
  </si>
  <si>
    <t>Собинский р-н, Лакинск г, Маяковского ул, 26</t>
  </si>
  <si>
    <t>496.300</t>
  </si>
  <si>
    <t>Собинский р-н, Лакинск г, Маяковского ул, 28</t>
  </si>
  <si>
    <t>Собинский р-н, Лакинск г, Маяковского ул, 30</t>
  </si>
  <si>
    <t>Собинский р-н, Лакинск г, Маяковского ул, 32</t>
  </si>
  <si>
    <t>235.250</t>
  </si>
  <si>
    <t>726.070</t>
  </si>
  <si>
    <t>709.920</t>
  </si>
  <si>
    <t>887.800</t>
  </si>
  <si>
    <t>Собинский р-н, Лакинск г, Мира ул, 39</t>
  </si>
  <si>
    <t>Собинский р-н, Лакинск г, Мира ул, 49б</t>
  </si>
  <si>
    <t>381.150</t>
  </si>
  <si>
    <t>Собинский р-н, Лакинск г, Мира ул, 7а</t>
  </si>
  <si>
    <t>Собинский р-н, Лакинск г, Мира ул, 89</t>
  </si>
  <si>
    <t>651.560</t>
  </si>
  <si>
    <t>Собинский р-н, Лакинск г, Мира ул, 90 корп. 7</t>
  </si>
  <si>
    <t>Собинский р-н, Лакинск г, Мира ул, 90б</t>
  </si>
  <si>
    <t>Собинский р-н, Лакинск г, Мира ул, 93</t>
  </si>
  <si>
    <t>Собинский р-н, Лакинск г, Мира ул, 94</t>
  </si>
  <si>
    <t>Собинский р-н, Лакинск г, Мира ул, 95</t>
  </si>
  <si>
    <t>539.310</t>
  </si>
  <si>
    <t>Собинский р-н, Лакинск г, Мира ул, 96а</t>
  </si>
  <si>
    <t>Собинский р-н, Лакинск г, Мира ул, 97</t>
  </si>
  <si>
    <t>Собинский р-н, Лакинск г, Мира ул, 99</t>
  </si>
  <si>
    <t>Собинский р-н, Лакинск г, Набережная ул, 5</t>
  </si>
  <si>
    <t>Собинский р-н, Лакинск г, Парижской Коммуны ул, 26</t>
  </si>
  <si>
    <t>399.030</t>
  </si>
  <si>
    <t>Собинский р-н, Лакинск г, Парижской Коммуны ул, 29</t>
  </si>
  <si>
    <t>Собинский р-н, Лакинск г, Парижской Коммуны ул, 31</t>
  </si>
  <si>
    <t>Собинский р-н, Лакинск г, Парковый проезд, 2</t>
  </si>
  <si>
    <t>507.330</t>
  </si>
  <si>
    <t>Собинский р-н, Лакинск г, Парковый проезд, 4</t>
  </si>
  <si>
    <t>Собинский р-н, Лакинск г, Пушкина ул, 10</t>
  </si>
  <si>
    <t>Собинский р-н, Лакинск г, Пушкина ул, 11</t>
  </si>
  <si>
    <t>Собинский р-н, Лакинск г, Советская ул, 16</t>
  </si>
  <si>
    <t>Собинский р-н, Лакинск г, Советская ул, 20</t>
  </si>
  <si>
    <t>Собинский р-н, Лакинск г, Советская ул, 4</t>
  </si>
  <si>
    <t>Собинский р-н, Лакинск г, Советская ул, 63</t>
  </si>
  <si>
    <t>783.680</t>
  </si>
  <si>
    <t>Собинский р-н, Лакинск г, Советская ул, 65</t>
  </si>
  <si>
    <t>Собинский р-н, Лакинск г, Спортивная ул, 10а</t>
  </si>
  <si>
    <t>Собинский р-н, Лакинск г, Спортивная ул, 17а</t>
  </si>
  <si>
    <t>Собинский р-н, Лакинск г, Спортивная ул, 18</t>
  </si>
  <si>
    <t>Собинский р-н, Лакинск г, Спортивная ул, 1а</t>
  </si>
  <si>
    <t>412.960</t>
  </si>
  <si>
    <t>Собинский р-н, Лакинск г, Спортивная ул, 3а</t>
  </si>
  <si>
    <t>408.980</t>
  </si>
  <si>
    <t>Собинский р-н, Лакинск г, Текстильщиков ул, 1а</t>
  </si>
  <si>
    <t>Собинский р-н, Лакинск г, Текстильщиков ул, 2</t>
  </si>
  <si>
    <t>Собинский р-н, Лакинск г, Текстильщиков ул, 3</t>
  </si>
  <si>
    <t>Собинский р-н, Лакинск г, Текстильщиков ул, 4</t>
  </si>
  <si>
    <t>Собинский р-н, Лакинск г, Текстильщиков ул, 9</t>
  </si>
  <si>
    <t>Собинский р-н, Лакинск г, Центральная площадь ул, 3</t>
  </si>
  <si>
    <t>Собинский р-н, Рождествено с, Дружбы ул, 1</t>
  </si>
  <si>
    <t>Собинский р-н, Рождествено с, Дружбы ул, 3</t>
  </si>
  <si>
    <t>378.900</t>
  </si>
  <si>
    <t>Собинский р-н, Рождествено с, Мира ул, 5</t>
  </si>
  <si>
    <t>Собинский р-н, Рождествено с, Набережная ул, 1</t>
  </si>
  <si>
    <t>Собинский р-н, Рождествено с, Порошина ул, 11</t>
  </si>
  <si>
    <t>Собинский р-н, Рождествено с, Порошина ул, 13</t>
  </si>
  <si>
    <t>502.300</t>
  </si>
  <si>
    <t>Собинский р-н, Рождествено с, Школьный пер, 9</t>
  </si>
  <si>
    <t>Собинский р-н, Ставрово п, Жуковского ул, 26</t>
  </si>
  <si>
    <t>Собинский р-н, Ставрово п, Комсомольская ул, 10</t>
  </si>
  <si>
    <t>Собинский р-н, Ставрово п, Комсомольская ул, 11</t>
  </si>
  <si>
    <t>Собинский р-н, Ставрово п, Комсомольская ул, 12</t>
  </si>
  <si>
    <t>Собинский р-н, Ставрово п, Комсомольская ул, 13</t>
  </si>
  <si>
    <t>Собинский р-н, Ставрово п, Комсомольская ул, 16</t>
  </si>
  <si>
    <t>Собинский р-н, Ставрово п, Комсомольская ул, 3</t>
  </si>
  <si>
    <t>Собинский р-н, Ставрово п, Комсомольская ул, 3А</t>
  </si>
  <si>
    <t>Собинский р-н, Ставрово п, Комсомольская ул, 4</t>
  </si>
  <si>
    <t>Собинский р-н, Ставрово п, Комсомольская ул, 4А</t>
  </si>
  <si>
    <t>Собинский р-н, Ставрово п, Комсомольская ул, 5</t>
  </si>
  <si>
    <t>Собинский р-н, Ставрово п, Комсомольская ул, 6</t>
  </si>
  <si>
    <t>Собинский р-н, Ставрово п, Комсомольская ул, 7А</t>
  </si>
  <si>
    <t>Собинский р-н, Ставрово п, Механизаторов ул, 19А</t>
  </si>
  <si>
    <t>Собинский р-н, Ставрово п, Механизаторов ул, 6</t>
  </si>
  <si>
    <t>Собинский р-н, Ставрово п, Механизаторов ул, 9</t>
  </si>
  <si>
    <t>Собинский р-н, Ставрово п, Механизаторов ул, 9А</t>
  </si>
  <si>
    <t>Собинский р-н, Ставрово п, Октябрьская ул, 1</t>
  </si>
  <si>
    <t>Собинский р-н, Ставрово п, Октябрьская ул, 107</t>
  </si>
  <si>
    <t>Собинский р-н, Ставрово п, Октябрьская ул, 109</t>
  </si>
  <si>
    <t>Собинский р-н, Ставрово п, Октябрьская ул, 111</t>
  </si>
  <si>
    <t>Собинский р-н, Ставрово п, Октябрьская ул, 117</t>
  </si>
  <si>
    <t>Собинский р-н, Ставрово п, Октябрьская ул, 126</t>
  </si>
  <si>
    <t>Собинский р-н, Ставрово п, Октябрьская ул, 130</t>
  </si>
  <si>
    <t>Собинский р-н, Ставрово п, Октябрьская ул, 134</t>
  </si>
  <si>
    <t>Собинский р-н, Ставрово п, Октябрьская ул, 136</t>
  </si>
  <si>
    <t>Собинский р-н, Ставрово п, Октябрьская ул, 140</t>
  </si>
  <si>
    <t>Собинский р-н, Ставрово п, Октябрьская ул, 142</t>
  </si>
  <si>
    <t>Собинский р-н, Ставрово п, Октябрьская ул, 5</t>
  </si>
  <si>
    <t>Собинский р-н, Ставрово п, Островского ул, 2Б</t>
  </si>
  <si>
    <t>683.300</t>
  </si>
  <si>
    <t>Собинский р-н, Ставрово п, Садовая ул, 4</t>
  </si>
  <si>
    <t>Собинский р-н, Ставрово п, Советская ул, 34</t>
  </si>
  <si>
    <t>Собинский р-н, Ставрово п, Советская ул, 41</t>
  </si>
  <si>
    <t>Собинский р-н, Ставрово п, Советская ул, 43</t>
  </si>
  <si>
    <t>Собинский р-н, Ставрово п, Советская ул, 45</t>
  </si>
  <si>
    <t>Собинский р-н, Ставрово п, Советская ул, 47</t>
  </si>
  <si>
    <t>Собинский р-н, Ставрово п, Советская ул, 49</t>
  </si>
  <si>
    <t>Собинский р-н, Ставрово п, Советская ул, 82</t>
  </si>
  <si>
    <t>Собинский р-н, Ставрово п, Советская ул, 86</t>
  </si>
  <si>
    <t>Собинский р-н, Ставрово п, Советская ул, 88</t>
  </si>
  <si>
    <t>Собинский р-н, Ставрово п, Советская ул, 92</t>
  </si>
  <si>
    <t>Собинский р-н, Ставрово п, Советская ул, 94</t>
  </si>
  <si>
    <t>Собинский р-н, Ставрово п, Совхозная ул, 3А</t>
  </si>
  <si>
    <t>Собинский р-н, Ставрово п, Совхозная ул, 4В</t>
  </si>
  <si>
    <t>Собинский р-н, Ставрово п, Совхозная ул, 6</t>
  </si>
  <si>
    <t>Собинский р-н, Ставрово п, Совхозная ул, 7</t>
  </si>
  <si>
    <t>Собинский р-н, Ставрово п, Школьная ул, 1</t>
  </si>
  <si>
    <t>Собинский р-н, Ставрово п, Школьная ул, 2</t>
  </si>
  <si>
    <t>Собинский р-н, Ставрово п, Школьная ул, 3</t>
  </si>
  <si>
    <t>Собинский р-н, Ставрово п, Школьная ул, 4</t>
  </si>
  <si>
    <t>Собинский р-н, Ставрово п, Юбилейная ул, 10</t>
  </si>
  <si>
    <t>Собинский р-н, Ставрово п, Юбилейная ул, 13</t>
  </si>
  <si>
    <t>Собинский р-н, Ставрово п, Юбилейная ул, 15</t>
  </si>
  <si>
    <t>Собинский р-н, Ставрово п, Юбилейная ул, 2</t>
  </si>
  <si>
    <t>Собинский р-н, Ставрово п, Юбилейная ул, 3</t>
  </si>
  <si>
    <t>Собинский р-н, Ставрово п, Юбилейная ул, 3А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</si>
  <si>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</si>
  <si>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</si>
  <si>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5</t>
  </si>
  <si>
    <t>Собинский р-н, Ставрово п, Юбилейная ул, 6</t>
  </si>
  <si>
    <t>Собинский р-н, Ставрово п, Юбилейная ул, 7</t>
  </si>
  <si>
    <t>Собинский р-н, Ставрово п, Юбилейная ул, 8</t>
  </si>
  <si>
    <t>Собинский р-н, Ставрово п, Южная ул, 1</t>
  </si>
  <si>
    <t>Собинский р-н, Ставрово п, Южная ул, 2</t>
  </si>
  <si>
    <t>Собинский р-н, Толпухово д, Молодежная ул, 1</t>
  </si>
  <si>
    <t>Собинский р-н, Толпухово д, Молодежная ул, 2</t>
  </si>
  <si>
    <t>Собинский р-н, Толпухово д, Молодежная ул, 21</t>
  </si>
  <si>
    <t>Собинский р-н, Толпухово д, Молодежная ул, 3</t>
  </si>
  <si>
    <t>Собинский р-н, Толпухово д, Молодежная ул, 4</t>
  </si>
  <si>
    <t>Собинский р-н, Толпухово д, Молодежная ул, 5</t>
  </si>
  <si>
    <t>Собинский р-н, Толпухово д, Молодежная ул, 6</t>
  </si>
  <si>
    <t>Собинский р-н, Толпухово д, Молодежная ул, 7</t>
  </si>
  <si>
    <t>Собинский р-н, Толпухово д, Молодежная ул, 8</t>
  </si>
  <si>
    <t>Собинский р-н, Толпухово д, Молодежная ул, 9</t>
  </si>
  <si>
    <t>Собинский р-н, Ундольский п, Совхозная ул, 1</t>
  </si>
  <si>
    <t>Собинский р-н, Ундольский п, Совхозная ул, 2</t>
  </si>
  <si>
    <t>Собинский р-н, Ундольский п, Совхозная ул, 3</t>
  </si>
  <si>
    <t>Собинский р-н, Ундольский п, Совхозная ул, 4</t>
  </si>
  <si>
    <t>Собинский р-н, Ундольский п, Совхозная ул, 5</t>
  </si>
  <si>
    <t>Собинский р-н, Ундольский п, Школьная ул, 2</t>
  </si>
  <si>
    <t>Собинский р-н, Ундольский п, Школьная ул, 20</t>
  </si>
  <si>
    <t>Собинский р-н, Ундольский п, Школьная ул, 22</t>
  </si>
  <si>
    <t>Собинский р-н, Ундольский п, Школьная ул, 32</t>
  </si>
  <si>
    <t>Собинский р-н, Фетинино с, Молодежная ул, 1</t>
  </si>
  <si>
    <t>503.130</t>
  </si>
  <si>
    <t>Собинский р-н, Фетинино с, Молодежная ул, 3</t>
  </si>
  <si>
    <t>Собинский р-н, Фетинино с, Молодежная ул, 4</t>
  </si>
  <si>
    <t>Собинский р-н, Фетинино с, Молодежная ул, 5</t>
  </si>
  <si>
    <t>483.920</t>
  </si>
  <si>
    <t>449.920</t>
  </si>
  <si>
    <t>433.920</t>
  </si>
  <si>
    <t>Собинский р-н, Черкутино с, Мира ул, 10</t>
  </si>
  <si>
    <t>Собинский р-н, Черкутино с, Мира ул, 11</t>
  </si>
  <si>
    <t>380.370</t>
  </si>
  <si>
    <t>Собинский р-н, Черкутино с, Мира ул, 12</t>
  </si>
  <si>
    <t>380.870</t>
  </si>
  <si>
    <t>Собинский р-н, Черкутино с, Мира ул, 13</t>
  </si>
  <si>
    <t>Собинский р-н, Черкутино с, Мира ул, 14</t>
  </si>
  <si>
    <t>Собинский р-н, Черкутино с, Мира ул, 15</t>
  </si>
  <si>
    <t>Собинский р-н, Черкутино с, Мира ул, 16</t>
  </si>
  <si>
    <t>Собинский р-н, Черкутино с, Мира ул, 4</t>
  </si>
  <si>
    <t>Собинский р-н, Черкутино с, Мира ул, 5</t>
  </si>
  <si>
    <t>Собинский р-н, Черкутино с, Мира ул, 6</t>
  </si>
  <si>
    <t>Собинский р-н, Черкутино с, Мира ул, 7</t>
  </si>
  <si>
    <t>514.400</t>
  </si>
  <si>
    <t>Собинский р-н, Черкутино с, Мира ул, 8</t>
  </si>
  <si>
    <t>Собинский р-н, Черкутино с, Мира ул, 9</t>
  </si>
  <si>
    <t>Собинский р-н, Юрино д, Санаторий Тонус ул, 2</t>
  </si>
  <si>
    <t>Судогда г, 1-й Первомайский пер, 2а</t>
  </si>
  <si>
    <t>527.510</t>
  </si>
  <si>
    <t>Судогда г, 2-й Первомайский пер, 4</t>
  </si>
  <si>
    <t>Судогда г, 2-й Первомайский пер, 5</t>
  </si>
  <si>
    <t>Судогда г, Большой Советский пер, 17</t>
  </si>
  <si>
    <t>Судогда г, Буденного ул, 4</t>
  </si>
  <si>
    <t>1462.300</t>
  </si>
  <si>
    <t>Судогда г, Бякова ул, 14</t>
  </si>
  <si>
    <t>393.750</t>
  </si>
  <si>
    <t>Судогда г, Бякова ул, 16</t>
  </si>
  <si>
    <t>Судогда г, Бякова ул, 20</t>
  </si>
  <si>
    <t>Судогда г, Бякова ул, 22</t>
  </si>
  <si>
    <t>Судогда г, Бякова ул, 24</t>
  </si>
  <si>
    <t>196.800</t>
  </si>
  <si>
    <t>Судогда г, Бякова ул, 26</t>
  </si>
  <si>
    <t>Судогда г, Бякова ул, 28</t>
  </si>
  <si>
    <t>Судогда г, Бякова ул, 28а</t>
  </si>
  <si>
    <t>Судогда г, Бякова ул, 30</t>
  </si>
  <si>
    <t>Судогда г, Бякова ул, 30а</t>
  </si>
  <si>
    <t>Судогда г, Бякова ул, 32</t>
  </si>
  <si>
    <t>645.870</t>
  </si>
  <si>
    <t>Судогда г, Бякова ул, 32а</t>
  </si>
  <si>
    <t>643.800</t>
  </si>
  <si>
    <t>Судогда г, Бякова ул, 34</t>
  </si>
  <si>
    <t>Судогда г, Гагарина ул, 10</t>
  </si>
  <si>
    <t>Судогда г, Гагарина ул, 11</t>
  </si>
  <si>
    <t>783.800</t>
  </si>
  <si>
    <t>837.550</t>
  </si>
  <si>
    <t>Судогда г, Гагарина ул, 19</t>
  </si>
  <si>
    <t>849.800</t>
  </si>
  <si>
    <t>Судогда г, Гагарина ул, 1а</t>
  </si>
  <si>
    <t>Судогда г, Гагарина ул, 2</t>
  </si>
  <si>
    <t>436.250</t>
  </si>
  <si>
    <t>Судогда г, Гагарина ул, 3а</t>
  </si>
  <si>
    <t>733.930</t>
  </si>
  <si>
    <t>Судогда г, Гагарина ул, 4</t>
  </si>
  <si>
    <t>438.320</t>
  </si>
  <si>
    <t>Судогда г, Гагарина ул, 5а</t>
  </si>
  <si>
    <t>491.720</t>
  </si>
  <si>
    <t>506.520</t>
  </si>
  <si>
    <t>665.880</t>
  </si>
  <si>
    <t>Судогда г, Гагарина ул, 8</t>
  </si>
  <si>
    <t>636.720</t>
  </si>
  <si>
    <t>Судогда г, Карла Маркса ул, 100/8</t>
  </si>
  <si>
    <t>Судогда г, Карла Маркса ул, 15</t>
  </si>
  <si>
    <t>Судогда г, Карла Маркса ул, 2</t>
  </si>
  <si>
    <t>Судогда г, Карла Маркса ул, 34</t>
  </si>
  <si>
    <t>Судогда г, Карла Маркса ул, 40</t>
  </si>
  <si>
    <t>762.100</t>
  </si>
  <si>
    <t>Судогда г, Карла Маркса ул, 7</t>
  </si>
  <si>
    <t>86.000</t>
  </si>
  <si>
    <t>Судогда г, Карла Маркса ул, 75</t>
  </si>
  <si>
    <t>Судогда г, Карла Маркса ул, 77</t>
  </si>
  <si>
    <t>Судогда г, Карла Маркса ул, 84</t>
  </si>
  <si>
    <t>Судогда г, Коммунистическая ул, 1</t>
  </si>
  <si>
    <t>1233.100</t>
  </si>
  <si>
    <t>Судогда г, Коммунистическая ул, 10</t>
  </si>
  <si>
    <t>Судогда г, Коммунистическая ул, 2</t>
  </si>
  <si>
    <t>Судогда г, Коммунистическая ул, 3</t>
  </si>
  <si>
    <t>985.900</t>
  </si>
  <si>
    <t>Судогда г, Коммунистическая ул, 4</t>
  </si>
  <si>
    <t>Судогда г, Коммунистическая ул, 4а</t>
  </si>
  <si>
    <t>Судогда г, Коммунистическая ул, 5</t>
  </si>
  <si>
    <t>Судогда г, Коммунистическая ул, 6</t>
  </si>
  <si>
    <t>1538.900</t>
  </si>
  <si>
    <t>Судогда г, Коммунистическая ул, 7</t>
  </si>
  <si>
    <t>Судогда г, Коммунистическая ул, 8</t>
  </si>
  <si>
    <t>Судогда г, Коммунистическая ул, 9</t>
  </si>
  <si>
    <t>Судогда г, Красная ул, 20</t>
  </si>
  <si>
    <t>Судогда г, Красная ул, 37</t>
  </si>
  <si>
    <t>Судогда г, Краснознаменная ул, 10</t>
  </si>
  <si>
    <t>Судогда г, Ленина ул, 15</t>
  </si>
  <si>
    <t>274.360</t>
  </si>
  <si>
    <t>Судогда г, Ленина ул, 17</t>
  </si>
  <si>
    <t>Судогда г, Ленина ул, 25</t>
  </si>
  <si>
    <t>Судогда г, Ленина ул, 34</t>
  </si>
  <si>
    <t>Судогда г, Ленина ул, 37</t>
  </si>
  <si>
    <t>Судогда г, Ленина ул, 54в</t>
  </si>
  <si>
    <t>149.580</t>
  </si>
  <si>
    <t>892.700</t>
  </si>
  <si>
    <t>Судогда г, Ленина ул, 63</t>
  </si>
  <si>
    <t>Судогда г, Ленина ул, 7</t>
  </si>
  <si>
    <t>Судогда г, Ленина ул, 70</t>
  </si>
  <si>
    <t>693.120</t>
  </si>
  <si>
    <t>Судогда г, Ленина ул, 74</t>
  </si>
  <si>
    <t>Судогда г, Ленина ул, 76</t>
  </si>
  <si>
    <t>Судогда г, Малый Советский пер, 14</t>
  </si>
  <si>
    <t>Судогда г, Малый Советский пер, 14а</t>
  </si>
  <si>
    <t>773.600</t>
  </si>
  <si>
    <t>Судогда г, Муромское шоссе ул, 7</t>
  </si>
  <si>
    <t>1446.100</t>
  </si>
  <si>
    <t>Судогда г, Октябрьская ул, 97</t>
  </si>
  <si>
    <t>Судогда г, Пионерская ул, 25</t>
  </si>
  <si>
    <t>Судогда г, Площадь Свободы ул, 10</t>
  </si>
  <si>
    <t>402.180</t>
  </si>
  <si>
    <t>Судогда г, Поспелова пер, 5</t>
  </si>
  <si>
    <t>Судогда г, Поспелова пер, 8</t>
  </si>
  <si>
    <t>Судогда г, Пролетарская ул, 15а</t>
  </si>
  <si>
    <t>738.280</t>
  </si>
  <si>
    <t>Судогда г, Пролетарская ул, 17</t>
  </si>
  <si>
    <t>Судогда г, Пролетарская ул, 17а</t>
  </si>
  <si>
    <t>1235.100</t>
  </si>
  <si>
    <t>Судогда г, Пролетарская ул, 19</t>
  </si>
  <si>
    <t>Судогда г, Пролетарская ул, 19а</t>
  </si>
  <si>
    <t>1069.700</t>
  </si>
  <si>
    <t>436.970</t>
  </si>
  <si>
    <t>Судогда г, Пролетарская ул, 23</t>
  </si>
  <si>
    <t>Судогда г, Пролетарская ул, 25</t>
  </si>
  <si>
    <t>Судогда г, Пролетарская ул, 27</t>
  </si>
  <si>
    <t>Судогда г, Пролетарская ул, 29</t>
  </si>
  <si>
    <t>Судогда г, Пролетарская ул, 31</t>
  </si>
  <si>
    <t>Судогда г, Пролетарская ул, 7</t>
  </si>
  <si>
    <t>Судогда г, Пушкина ул, 38</t>
  </si>
  <si>
    <t>Судогда г, Северная ул, 5</t>
  </si>
  <si>
    <t>797.200</t>
  </si>
  <si>
    <t>Судогда г, Текстильщиков ул, 10а</t>
  </si>
  <si>
    <t>Судогда г, Текстильщиков ул, 10б</t>
  </si>
  <si>
    <t>Судогда г, Текстильщиков ул, 10в</t>
  </si>
  <si>
    <t>666.300</t>
  </si>
  <si>
    <t>Судогда г, Текстильщиков ул, 2</t>
  </si>
  <si>
    <t>Судогда г, Текстильщиков ул, 3</t>
  </si>
  <si>
    <t>1332.100</t>
  </si>
  <si>
    <t>Судогда г, Текстильщиков ул, 4</t>
  </si>
  <si>
    <t>2074.850</t>
  </si>
  <si>
    <t>Судогда г, Текстильщиков ул, 6</t>
  </si>
  <si>
    <t>Судогда г, Текстильщиков ул, 7</t>
  </si>
  <si>
    <t>Судогда г, Химиков ул, 1</t>
  </si>
  <si>
    <t>Судогда г, Химиков ул, 11</t>
  </si>
  <si>
    <t>1645.400</t>
  </si>
  <si>
    <t>Судогда г, Химиков ул, 3</t>
  </si>
  <si>
    <t>Судогда г, Химиков ул, 5</t>
  </si>
  <si>
    <t>Судогда г, Химиков ул, 7</t>
  </si>
  <si>
    <t>1432.040</t>
  </si>
  <si>
    <t>Судогда г, Химиков ул, 9</t>
  </si>
  <si>
    <t>Судогда г, Чапаева ул, 12</t>
  </si>
  <si>
    <t>Судогда г, Чапаева ул, 12а</t>
  </si>
  <si>
    <t>Судогда г, Чапаева ул, 32</t>
  </si>
  <si>
    <t>Судогда г, Чапаева ул, 35</t>
  </si>
  <si>
    <t>Судогда г, Чапаева ул, 43</t>
  </si>
  <si>
    <t>1020.400</t>
  </si>
  <si>
    <t>Судогодский р-н, Андреево п, Коммунистическая ул, 4</t>
  </si>
  <si>
    <t>Судогодский р-н, Андреево п, Коммунистическая ул, 6</t>
  </si>
  <si>
    <t>Судогодский р-н, Андреево п, Коммунистическая ул, 8</t>
  </si>
  <si>
    <t>Судогодский р-н, Андреево п, Первомайская ул, 13</t>
  </si>
  <si>
    <t>541.800</t>
  </si>
  <si>
    <t>Судогодский р-н, Андреево п, Первомайская ул, 15</t>
  </si>
  <si>
    <t>Судогодский р-н, Андреево п, Первомайская ул, 17</t>
  </si>
  <si>
    <t>Судогодский р-н, Андреево п, Первомайская ул, 19</t>
  </si>
  <si>
    <t>Судогодский р-н, Андреево п, Первомайская ул, 3</t>
  </si>
  <si>
    <t>Судогодский р-н, Андреево п, Первомайская ул, 4</t>
  </si>
  <si>
    <t>1343.100</t>
  </si>
  <si>
    <t>Судогодский р-н, Андреево п, Первомайская ул, 5</t>
  </si>
  <si>
    <t>Судогодский р-н, Андреево п, Первомайская ул, 6</t>
  </si>
  <si>
    <t>Судогодский р-н, Андреево п, Первомайская ул, 9</t>
  </si>
  <si>
    <t>Судогодский р-н, Андреево п, Почтовая ул, 12</t>
  </si>
  <si>
    <t>435.100</t>
  </si>
  <si>
    <t>Судогодский р-н, Андреево п, Почтовая ул, 47</t>
  </si>
  <si>
    <t>Судогодский р-н, Андреево п, Почтовая ул, 49</t>
  </si>
  <si>
    <t>Судогодский р-н, Андреево п, Почтовая ул, 51</t>
  </si>
  <si>
    <t>Судогодский р-н, Андреево п, Труда ул, 25</t>
  </si>
  <si>
    <t>Судогодский р-н, Бараки д, Молодежная ул, 1</t>
  </si>
  <si>
    <t>Судогодский р-н, Бараки д, Молодежная ул, 2</t>
  </si>
  <si>
    <t>Судогодский р-н, Бег п, Октябрьская ул, 10</t>
  </si>
  <si>
    <t>344.500</t>
  </si>
  <si>
    <t>Судогодский р-н, Бег п, Октябрьская ул, 14</t>
  </si>
  <si>
    <t>521.280</t>
  </si>
  <si>
    <t>Судогодский р-н, Бег п, Октябрьская ул, 15</t>
  </si>
  <si>
    <t>Судогодский р-н, Бег п, Октябрьская ул, 19</t>
  </si>
  <si>
    <t>520.130</t>
  </si>
  <si>
    <t>Судогодский р-н, Бег п, Октябрьская ул, 21</t>
  </si>
  <si>
    <t>Судогодский р-н, Бег п, Октябрьская ул, 23</t>
  </si>
  <si>
    <t>Судогодский р-н, Бег п, Октябрьская ул, 25</t>
  </si>
  <si>
    <t>Судогодский р-н, Бег п, Октябрьская ул, 29</t>
  </si>
  <si>
    <t>Судогодский р-н, Бег п, Спортивная ул, 13</t>
  </si>
  <si>
    <t>Судогодский р-н, Бег п, Спортивная ул, 15</t>
  </si>
  <si>
    <t>428.590</t>
  </si>
  <si>
    <t>Судогодский р-н, Бег п, Спортивная ул, 17</t>
  </si>
  <si>
    <t>738.540</t>
  </si>
  <si>
    <t>Судогодский р-н, Бег п, Спортивная ул, 3</t>
  </si>
  <si>
    <t>513.830</t>
  </si>
  <si>
    <t>Судогодский р-н, Бег п, Спортивная ул, 5</t>
  </si>
  <si>
    <t>Судогодский р-н, Бег п, Спортивная ул, 7</t>
  </si>
  <si>
    <t>638.210</t>
  </si>
  <si>
    <t>Судогодский р-н, Бег п, Спортивная ул, 9</t>
  </si>
  <si>
    <t>Судогодский р-н, Болотский п, Садовая ул, 18</t>
  </si>
  <si>
    <t>Судогодский р-н, Болотский п, Школьная ул, 8</t>
  </si>
  <si>
    <t>Судогодский р-н, Вяткино д, Докучаева ул, 10</t>
  </si>
  <si>
    <t>Судогодский р-н, Вяткино д, Докучаева ул, 12</t>
  </si>
  <si>
    <t>Судогодский р-н, Вяткино д, Докучаева ул, 2</t>
  </si>
  <si>
    <t>Судогодский р-н, Вяткино д, Докучаева ул, 3</t>
  </si>
  <si>
    <t>Судогодский р-н, Вяткино д, Докучаева ул, 8</t>
  </si>
  <si>
    <t>585.920</t>
  </si>
  <si>
    <t>Судогодский р-н, Вяткино д, Прянишникова ул, 1</t>
  </si>
  <si>
    <t>Судогодский р-н, Вяткино д, Прянишникова ул, 1а</t>
  </si>
  <si>
    <t>8588.000</t>
  </si>
  <si>
    <t>Судогодский р-н, Вяткино д, Прянишникова ул, 3</t>
  </si>
  <si>
    <t>Судогодский р-н, Головино п, Гагарина ул, 25</t>
  </si>
  <si>
    <t>Судогодский р-н, Головино п, Гагарина ул, 26</t>
  </si>
  <si>
    <t>Судогодский р-н, Головино п, Гагарина ул, 28</t>
  </si>
  <si>
    <t>Судогодский р-н, Головино п, Гагарина ул, 30</t>
  </si>
  <si>
    <t>Судогодский р-н, Головино п, Зеленая ул, 1</t>
  </si>
  <si>
    <t>Судогодский р-н, Головино п, Радужная ул, 1</t>
  </si>
  <si>
    <t>Судогодский р-н, Головино п, Радужная ул, 11</t>
  </si>
  <si>
    <t>489.900</t>
  </si>
  <si>
    <t>Судогодский р-н, Головино п, Радужная ул, 13</t>
  </si>
  <si>
    <t>Судогодский р-н, Головино п, Радужная ул, 16</t>
  </si>
  <si>
    <t>Судогодский р-н, Головино п, Радужная ул, 17</t>
  </si>
  <si>
    <t>Судогодский р-н, Головино п, Радужная ул, 18</t>
  </si>
  <si>
    <t>Судогодский р-н, Головино п, Радужная ул, 23</t>
  </si>
  <si>
    <t>453.300</t>
  </si>
  <si>
    <t>Судогодский р-н, Головино п, Радужная ул, 24</t>
  </si>
  <si>
    <t>Судогодский р-н, Головино п, Радужная ул, 3</t>
  </si>
  <si>
    <t>Судогодский р-н, Головино п, Радужная ул, 4</t>
  </si>
  <si>
    <t>Судогодский р-н, Головино п, Радужная ул, 5</t>
  </si>
  <si>
    <t>Судогодский р-н, Головино п, Радужная ул, 6</t>
  </si>
  <si>
    <t>Судогодский р-н, Головино п, Советская ул, 19А</t>
  </si>
  <si>
    <t>1022.750</t>
  </si>
  <si>
    <t>Судогодский р-н, Головино п, Советская ул, 28</t>
  </si>
  <si>
    <t>Судогодский р-н, Головино п, Сосновая ул, 7</t>
  </si>
  <si>
    <t>767.500</t>
  </si>
  <si>
    <t>Судогодский р-н, Головино п, Юбилейная ул, 10А</t>
  </si>
  <si>
    <t>Судогодский р-н, Головино п, Юбилейная ул, 11А</t>
  </si>
  <si>
    <t>Судогодский р-н, Головино п, Юбилейная ул, 11Б</t>
  </si>
  <si>
    <t>Судогодский р-н, Гонобилово д, Центральная ул, 1</t>
  </si>
  <si>
    <t>Судогодский р-н, Гонобилово д, Центральная ул, 2</t>
  </si>
  <si>
    <t>Судогодский р-н, Гридино д, Молодежная ул, 10</t>
  </si>
  <si>
    <t>Судогодский р-н, Гридино д, Молодежная ул, 11</t>
  </si>
  <si>
    <t>Судогодский р-н, Ильино д, Молодежная ул, 1</t>
  </si>
  <si>
    <t>Судогодский р-н, Ильино д, Молодежная ул, 2</t>
  </si>
  <si>
    <t>Судогодский р-н, Ильино д, Молодежная ул, 3</t>
  </si>
  <si>
    <t>Судогодский р-н, Ильино д, Молодежная ул, 5</t>
  </si>
  <si>
    <t>Судогодский р-н, Ильино д, Молодежная ул, 6</t>
  </si>
  <si>
    <t>Судогодский р-н, им Воровского п, Воровского ул, 49</t>
  </si>
  <si>
    <t>176.130</t>
  </si>
  <si>
    <t>Судогодский р-н, им Воровского п, Спортивная ул, 11</t>
  </si>
  <si>
    <t>225.420</t>
  </si>
  <si>
    <t>Судогодский р-н, им Воровского п, Спортивная ул, 13</t>
  </si>
  <si>
    <t>Судогодский р-н, им Воровского п, Спортивная ул, 2а</t>
  </si>
  <si>
    <t>749.450</t>
  </si>
  <si>
    <t>Судогодский р-н, им Воровского п, Спортивная ул, 2б</t>
  </si>
  <si>
    <t>728.260</t>
  </si>
  <si>
    <t>Судогодский р-н, им Воровского п, Спортивная ул, 2в</t>
  </si>
  <si>
    <t>225.090</t>
  </si>
  <si>
    <t>Судогодский р-н, им Воровского п, Спортивная ул, 5</t>
  </si>
  <si>
    <t>Судогодский р-н, им Воровского п, Спортивная ул, 6</t>
  </si>
  <si>
    <t>230.910</t>
  </si>
  <si>
    <t>484.790</t>
  </si>
  <si>
    <t>Судогодский р-н, им Воровского п, Спортивная ул, 9</t>
  </si>
  <si>
    <t>Судогодский р-н, Колычево д, Муромская ул, 1</t>
  </si>
  <si>
    <t>Судогодский р-н, Кондряево д, Колхозная ул, 14</t>
  </si>
  <si>
    <t>Судогодский р-н, Кондряево д, Колхозная ул, 15</t>
  </si>
  <si>
    <t>Судогодский р-н, Коняево п, 45</t>
  </si>
  <si>
    <t>718.530</t>
  </si>
  <si>
    <t>Судогодский р-н, Красный Богатырь п, Ленина ул, 18</t>
  </si>
  <si>
    <t>Судогодский р-н, Красный Богатырь п, Ленина ул, 32</t>
  </si>
  <si>
    <t>Судогодский р-н, Красный Богатырь п, Ленина ул, 32а</t>
  </si>
  <si>
    <t>Судогодский р-н, Красный Богатырь п, Пионерская ул, 2</t>
  </si>
  <si>
    <t>Судогодский р-н, Красный Богатырь п, Пионерская ул, 4</t>
  </si>
  <si>
    <t>Судогодский р-н, Лаврово д, Молодежная ул, 2</t>
  </si>
  <si>
    <t>Судогодский р-н, Лаврово д, Молодежная ул, 3</t>
  </si>
  <si>
    <t>Судогодский р-н, Лаврово д, Молодежная ул, 4</t>
  </si>
  <si>
    <t>834.100</t>
  </si>
  <si>
    <t>Судогодский р-н, Лаврово д, Молодежная ул, 5</t>
  </si>
  <si>
    <t>607.800</t>
  </si>
  <si>
    <t>Судогодский р-н, Лаврово д, Новая ул, 2</t>
  </si>
  <si>
    <t>227.900</t>
  </si>
  <si>
    <t>Судогодский р-н, Лаврово д, Новая ул, 3</t>
  </si>
  <si>
    <t>Судогодский р-н, Лаврово д, Новая ул, 4</t>
  </si>
  <si>
    <t>Судогодский р-н, Ликино с, Лесная ул, 10</t>
  </si>
  <si>
    <t>Судогодский р-н, Ликино с, Лесная ул, 11</t>
  </si>
  <si>
    <t>Судогодский р-н, Ликино с, Лесная ул, 12</t>
  </si>
  <si>
    <t>Судогодский р-н, Ликино с, Лесная ул, 17</t>
  </si>
  <si>
    <t>Судогодский р-н, Ликино с, Лесная ул, 18</t>
  </si>
  <si>
    <t>Судогодский р-н, Ликино с, Лесная ул, 6</t>
  </si>
  <si>
    <t>Судогодский р-н, Ликино с, Лесная ул, 7</t>
  </si>
  <si>
    <t>Судогодский р-н, Ликино с, Лесная ул, 8</t>
  </si>
  <si>
    <t>Судогодский р-н, Ликино с, Лесная ул, 9</t>
  </si>
  <si>
    <t>Судогодский р-н, Мошок с, Заводская ул, 14</t>
  </si>
  <si>
    <t>Судогодский р-н, Мошок с, Заводская ул, 16</t>
  </si>
  <si>
    <t>Судогодский р-н, Мошок с, Заводская ул, 22</t>
  </si>
  <si>
    <t>Судогодский р-н, Мошок с, Заводская ул, 26</t>
  </si>
  <si>
    <t>939.300</t>
  </si>
  <si>
    <t>Судогодский р-н, Мошок с, Заводская ул, 28</t>
  </si>
  <si>
    <t>Судогодский р-н, Мошок с, Заводская ул, 6</t>
  </si>
  <si>
    <t>Судогодский р-н, Мошок с, Заводская ул, 8</t>
  </si>
  <si>
    <t>Судогодский р-н, Муромцево п, Бор ул, 1</t>
  </si>
  <si>
    <t>Судогодский р-н, Муромцево п, Бор ул, 6</t>
  </si>
  <si>
    <t>Судогодский р-н, Муромцево п, Комсомольская ул, 1</t>
  </si>
  <si>
    <t>499.230</t>
  </si>
  <si>
    <t>Судогодский р-н, Муромцево п, Комсомольская ул, 11</t>
  </si>
  <si>
    <t>914.800</t>
  </si>
  <si>
    <t>Судогодский р-н, Муромцево п, Комсомольская ул, 2</t>
  </si>
  <si>
    <t>Судогодский р-н, Муромцево п, Комсомольская ул, 7</t>
  </si>
  <si>
    <t>Судогодский р-н, Муромцево п, Комсомольская ул, 9</t>
  </si>
  <si>
    <t>Судогодский р-н, Муромцево п, Октябрьская ул, 13</t>
  </si>
  <si>
    <t>Судогодский р-н, Муромцево п, Парковая ул, 16</t>
  </si>
  <si>
    <t>Судогодский р-н, Муромцево п, Шкурина ул, 10</t>
  </si>
  <si>
    <t>Судогодский р-н, Муромцево п, Шкурина ул, 13</t>
  </si>
  <si>
    <t>Судогодский р-н, Муромцево п, Шкурина ул, 14</t>
  </si>
  <si>
    <t>409.300</t>
  </si>
  <si>
    <t>Судогодский р-н, Муромцево п, Шкурина ул, 15</t>
  </si>
  <si>
    <t>Судогодский р-н, Муромцево п, Шкурина ул, 16</t>
  </si>
  <si>
    <t>Судогодский р-н, Муромцево п, Шкурина ул, 2</t>
  </si>
  <si>
    <t>Судогодский р-н, Муромцево п, Шкурина ул, 3</t>
  </si>
  <si>
    <t>Судогодский р-н, Муромцево п, Шкурина ул, 4</t>
  </si>
  <si>
    <t>Судогодский р-н, Муромцево п, Шкурина ул, 5</t>
  </si>
  <si>
    <t>Судогодский р-н, Муромцево п, Шкурина ул, 6</t>
  </si>
  <si>
    <t>Судогодский р-н, Муромцево п, Шкурина ул, 7</t>
  </si>
  <si>
    <t>914.700</t>
  </si>
  <si>
    <t>Судогодский р-н, Новая д, Муромская ул, 26</t>
  </si>
  <si>
    <t>Судогодский р-н, Новая д, Муромская ул, 28</t>
  </si>
  <si>
    <t>Судогодский р-н, Новая д, Муромская ул, 30</t>
  </si>
  <si>
    <t>Судогодский р-н, Новая д, Муромская ул, 53</t>
  </si>
  <si>
    <t>508.800</t>
  </si>
  <si>
    <t>Судогодский р-н, Сойма д, Молодежная ул, 12</t>
  </si>
  <si>
    <t>168.900</t>
  </si>
  <si>
    <t>Судогодский р-н, Сойма д, Молодежная ул, 7</t>
  </si>
  <si>
    <t>Судогодский р-н, Сойма д, Молодежная ул, 8</t>
  </si>
  <si>
    <t>Судогодский р-н, Сойма д, Молодежная ул, 9</t>
  </si>
  <si>
    <t>Судогодский р-н, Тюрмеровка п, Краснознаменная ул, 14а</t>
  </si>
  <si>
    <t>Судогодский р-н, Тюрмеровка п, Краснознаменная ул, 30</t>
  </si>
  <si>
    <t>Судогодский р-н, Тюрмеровка п, Краснознаменная ул, 32</t>
  </si>
  <si>
    <t>421.800</t>
  </si>
  <si>
    <t>Судогодский р-н, Тюрмеровка п, Краснознаменная ул, 34</t>
  </si>
  <si>
    <t>Судогодский р-н, Тюрмеровка п, Краснознаменная ул, 38</t>
  </si>
  <si>
    <t>Судогодский р-н, Тюрмеровка п, Краснознаменная ул, 40</t>
  </si>
  <si>
    <t>Судогодский р-н, Тюрмеровка п, Краснознаменная ул, 42</t>
  </si>
  <si>
    <t>Судогодский р-н, Чамерево с, Первомайская ул, 3</t>
  </si>
  <si>
    <t>Судогодский р-н, Чамерево с, Первомайская ул, 6</t>
  </si>
  <si>
    <t>Суздаль г, Васильевская ул, 17</t>
  </si>
  <si>
    <t>146.500</t>
  </si>
  <si>
    <t>Суздаль г, Васильевская ул, 34а</t>
  </si>
  <si>
    <t>Суздаль г, Васильевская ул, 65а</t>
  </si>
  <si>
    <t>Суздаль г, Васильевская ул, 65б</t>
  </si>
  <si>
    <t>244.400</t>
  </si>
  <si>
    <t>1396.700</t>
  </si>
  <si>
    <t>Суздаль г, Всполье б-р, 11</t>
  </si>
  <si>
    <t>Суздаль г, Всполье б-р, 12</t>
  </si>
  <si>
    <t>Суздаль г, Всполье б-р, 13</t>
  </si>
  <si>
    <t>Суздаль г, Всполье б-р, 14</t>
  </si>
  <si>
    <t>Суздаль г, Всполье б-р, 15</t>
  </si>
  <si>
    <t>Суздаль г, Всполье б-р, 16</t>
  </si>
  <si>
    <t>Суздаль г, Всполье б-р, 17/1</t>
  </si>
  <si>
    <t>Суздаль г, Всполье б-р, 17/2</t>
  </si>
  <si>
    <t>Суздаль г, Всполье б-р, 17/3</t>
  </si>
  <si>
    <t>Суздаль г, Всполье б-р, 17</t>
  </si>
  <si>
    <t>Суздаль г, Всполье б-р, 18</t>
  </si>
  <si>
    <t>Суздаль г, Всполье б-р, 19</t>
  </si>
  <si>
    <t>1086.430</t>
  </si>
  <si>
    <t>Суздаль г, Всполье б-р, 2</t>
  </si>
  <si>
    <t>Суздаль г, Всполье б-р, 20</t>
  </si>
  <si>
    <t>Суздаль г, Всполье б-р, 22</t>
  </si>
  <si>
    <t>Суздаль г, Всполье б-р, 24</t>
  </si>
  <si>
    <t>Суздаль г, Всполье б-р, 26</t>
  </si>
  <si>
    <t>Суздаль г, Всполье б-р, 27</t>
  </si>
  <si>
    <t>Суздаль г, Всполье б-р, 28</t>
  </si>
  <si>
    <t>Суздаль г, Всполье б-р, 29</t>
  </si>
  <si>
    <t>Суздаль г, Всполье б-р, 3</t>
  </si>
  <si>
    <t>Суздаль г, Всполье б-р, 30</t>
  </si>
  <si>
    <t>Суздаль г, Всполье б-р, 31</t>
  </si>
  <si>
    <t>4821.360</t>
  </si>
  <si>
    <t>Суздаль г, Всполье б-р, 32</t>
  </si>
  <si>
    <t>Суздаль г, Всполье б-р, 34</t>
  </si>
  <si>
    <t>193.770</t>
  </si>
  <si>
    <t>Суздаль г, Всполье б-р, 36</t>
  </si>
  <si>
    <t>1564.000</t>
  </si>
  <si>
    <t>Суздаль г, Всполье б-р, 5</t>
  </si>
  <si>
    <t>Суздаль г, Всполье б-р, 6</t>
  </si>
  <si>
    <t>Суздаль г, Всполье б-р, 7</t>
  </si>
  <si>
    <t>Суздаль г, Всполье б-р, 8</t>
  </si>
  <si>
    <t>1416.100</t>
  </si>
  <si>
    <t>Суздаль г, Всполье б-р, 9</t>
  </si>
  <si>
    <t>Суздаль г, Гоголя ул, 11</t>
  </si>
  <si>
    <t>Суздаль г, Гоголя ул, 13</t>
  </si>
  <si>
    <t>Суздаль г, Гоголя ул, 13А</t>
  </si>
  <si>
    <t>Суздаль г, Гоголя ул, 13Б</t>
  </si>
  <si>
    <t>Суздаль г, Гоголя ул, 17</t>
  </si>
  <si>
    <t>Суздаль г, Гоголя ул, 19</t>
  </si>
  <si>
    <t>Суздаль г, Гоголя ул, 19Б</t>
  </si>
  <si>
    <t>Суздаль г, Гоголя ул, 21</t>
  </si>
  <si>
    <t>Суздаль г, Гоголя ул, 23</t>
  </si>
  <si>
    <t>Суздаль г, Гоголя ул, 25</t>
  </si>
  <si>
    <t>Суздаль г, Гоголя ул, 27</t>
  </si>
  <si>
    <t>Суздаль г, Гоголя ул, 29</t>
  </si>
  <si>
    <t>Суздаль г, Гоголя ул, 3</t>
  </si>
  <si>
    <t>Суздаль г, Гоголя ул, 31</t>
  </si>
  <si>
    <t>Суздаль г, Гоголя ул, 33</t>
  </si>
  <si>
    <t>Суздаль г, Гоголя ул, 33А</t>
  </si>
  <si>
    <t>Суздаль г, Гоголя ул, 35</t>
  </si>
  <si>
    <t>Суздаль г, Гоголя ул, 37</t>
  </si>
  <si>
    <t>Суздаль г, Гоголя ул, 41</t>
  </si>
  <si>
    <t>723.870</t>
  </si>
  <si>
    <t>Суздаль г, Гоголя ул, 45</t>
  </si>
  <si>
    <t>Суздаль г, Гоголя ул, 49</t>
  </si>
  <si>
    <t>Суздаль г, Гоголя ул, 5</t>
  </si>
  <si>
    <t>Суздаль г, Гоголя ул, 51</t>
  </si>
  <si>
    <t>Суздаль г, Гоголя ул, 53</t>
  </si>
  <si>
    <t>478.150</t>
  </si>
  <si>
    <t>491.100</t>
  </si>
  <si>
    <t>Суздаль г, Гоголя ул, 9</t>
  </si>
  <si>
    <t>Суздаль г, Калинина ул, 1</t>
  </si>
  <si>
    <t>Суздаль г, Калинина ул, 3</t>
  </si>
  <si>
    <t>436.600</t>
  </si>
  <si>
    <t>Суздаль г, Красная пл, 28</t>
  </si>
  <si>
    <t>Суздаль г, Красная пл, 30</t>
  </si>
  <si>
    <t>Суздаль г, Кремлевская ул, 10Б</t>
  </si>
  <si>
    <t>168.180</t>
  </si>
  <si>
    <t>Суздаль г, Ленина ул, 101А</t>
  </si>
  <si>
    <t>Суздаль г, Ленина ул, 23</t>
  </si>
  <si>
    <t>Суздаль г, Ленина ул, 26</t>
  </si>
  <si>
    <t>Суздаль г, Ленина ул, 27</t>
  </si>
  <si>
    <t>283.180</t>
  </si>
  <si>
    <t>Суздаль г, Ленина ул, 30</t>
  </si>
  <si>
    <t>Суздаль г, Ленина ул, 69</t>
  </si>
  <si>
    <t>Суздаль г, Ленина ул, 71</t>
  </si>
  <si>
    <t>125.400</t>
  </si>
  <si>
    <t>Суздаль г, Ленина ул, 92</t>
  </si>
  <si>
    <t>236.050</t>
  </si>
  <si>
    <t>Суздаль г, Ленина ул, 94</t>
  </si>
  <si>
    <t>185.200</t>
  </si>
  <si>
    <t>Суздаль г, Лоунская ул, 1</t>
  </si>
  <si>
    <t>579.900</t>
  </si>
  <si>
    <t>Суздаль г, Лоунская ул, 2</t>
  </si>
  <si>
    <t>Суздаль г, Лоунская ул, 3</t>
  </si>
  <si>
    <t>Суздаль г, Лоунская ул, 6</t>
  </si>
  <si>
    <t>Суздаль г, Лоунская ул, 7</t>
  </si>
  <si>
    <t>566.050</t>
  </si>
  <si>
    <t>Суздаль г, Лоунская ул, 8</t>
  </si>
  <si>
    <t>Суздаль г, Лоунская ул, 9</t>
  </si>
  <si>
    <t>Суздаль г, Михайловская ул, 76А</t>
  </si>
  <si>
    <t>Суздаль г, Михайловская ул, 78А</t>
  </si>
  <si>
    <t>Суздаль г, Михайловская ул, 82А</t>
  </si>
  <si>
    <t>548.400</t>
  </si>
  <si>
    <t>422.600</t>
  </si>
  <si>
    <t>Суздаль г, Михайловская ул, 82Б</t>
  </si>
  <si>
    <t>Суздаль г, Михайловская ул, 84</t>
  </si>
  <si>
    <t>Суздаль г, Пожарского ул, 12</t>
  </si>
  <si>
    <t>Суздаль г, Пожарского ул, 4</t>
  </si>
  <si>
    <t>Суздаль г, Пожарского ул, 6</t>
  </si>
  <si>
    <t>Суздаль г, Пожарского ул, 6А</t>
  </si>
  <si>
    <t>Суздаль г, Советская ул, 1</t>
  </si>
  <si>
    <t>Суздаль г, Советская ул, 10</t>
  </si>
  <si>
    <t>162.900</t>
  </si>
  <si>
    <t>Суздаль г, Советская ул, 11</t>
  </si>
  <si>
    <t>Суздаль г, Советская ул, 12</t>
  </si>
  <si>
    <t>397.180</t>
  </si>
  <si>
    <t>Суздаль г, Советская ул, 13</t>
  </si>
  <si>
    <t>2313.200</t>
  </si>
  <si>
    <t>Суздаль г, Советская ул, 14</t>
  </si>
  <si>
    <t>Суздаль г, Советская ул, 15</t>
  </si>
  <si>
    <t>230.130</t>
  </si>
  <si>
    <t>Суздаль г, Советская ул, 16</t>
  </si>
  <si>
    <t>Суздаль г, Советская ул, 2</t>
  </si>
  <si>
    <t>Суздаль г, Советская ул, 20</t>
  </si>
  <si>
    <t>164.030</t>
  </si>
  <si>
    <t>Суздаль г, Советская ул, 23</t>
  </si>
  <si>
    <t>Суздаль г, Советская ул, 24</t>
  </si>
  <si>
    <t>324.650</t>
  </si>
  <si>
    <t>Суздаль г, Советская ул, 25</t>
  </si>
  <si>
    <t>Суздаль г, Советская ул, 26</t>
  </si>
  <si>
    <t>Суздаль г, Советская ул, 28</t>
  </si>
  <si>
    <t>Суздаль г, Советская ул, 29</t>
  </si>
  <si>
    <t>Суздаль г, Советская ул, 3</t>
  </si>
  <si>
    <t>Суздаль г, Советская ул, 30</t>
  </si>
  <si>
    <t>Суздаль г, Советская ул, 31</t>
  </si>
  <si>
    <t>Суздаль г, Советская ул, 32</t>
  </si>
  <si>
    <t>Суздаль г, Советская ул, 33</t>
  </si>
  <si>
    <t>Суздаль г, Советская ул, 34</t>
  </si>
  <si>
    <t>Суздаль г, Советская ул, 35</t>
  </si>
  <si>
    <t>Суздаль г, Советская ул, 36</t>
  </si>
  <si>
    <t>Суздаль г, Советская ул, 37</t>
  </si>
  <si>
    <t>Суздаль г, Советская ул, 39</t>
  </si>
  <si>
    <t>Суздаль г, Советская ул, 4</t>
  </si>
  <si>
    <t>326.150</t>
  </si>
  <si>
    <t>Суздаль г, Советская ул, 40</t>
  </si>
  <si>
    <t>Суздаль г, Советская ул, 41</t>
  </si>
  <si>
    <t>Суздаль г, Советская ул, 42</t>
  </si>
  <si>
    <t>704.550</t>
  </si>
  <si>
    <t>Суздаль г, Советская ул, 44</t>
  </si>
  <si>
    <t>Суздаль г, Советская ул, 45</t>
  </si>
  <si>
    <t>Суздаль г, Советская ул, 46</t>
  </si>
  <si>
    <t>Суздаль г, Советская ул, 47</t>
  </si>
  <si>
    <t>Суздаль г, Советская ул, 48</t>
  </si>
  <si>
    <t>Суздаль г, Советская ул, 49</t>
  </si>
  <si>
    <t>Суздаль г, Советская ул, 5</t>
  </si>
  <si>
    <t>Суздаль г, Советская ул, 50</t>
  </si>
  <si>
    <t>Суздаль г, Советская ул, 51</t>
  </si>
  <si>
    <t>Суздаль г, Советская ул, 52</t>
  </si>
  <si>
    <t>Суздаль г, Советская ул, 53</t>
  </si>
  <si>
    <t>Суздаль г, Советская ул, 54</t>
  </si>
  <si>
    <t>Суздаль г, Советская ул, 55</t>
  </si>
  <si>
    <t>Суздаль г, Советская ул, 56</t>
  </si>
  <si>
    <t>326.700</t>
  </si>
  <si>
    <t>Суздаль г, Советская ул, 57</t>
  </si>
  <si>
    <t>Суздаль г, Советская ул, 58</t>
  </si>
  <si>
    <t>326.650</t>
  </si>
  <si>
    <t>Суздаль г, Советская ул, 59</t>
  </si>
  <si>
    <t>697.600</t>
  </si>
  <si>
    <t>Суздаль г, Советская ул, 6</t>
  </si>
  <si>
    <t>Суздаль г, Советская ул, 60</t>
  </si>
  <si>
    <t>Суздаль г, Советская ул, 7</t>
  </si>
  <si>
    <t>325.750</t>
  </si>
  <si>
    <t>Суздаль г, Советская ул, 8</t>
  </si>
  <si>
    <t>Суздаль г, Советская ул, 9</t>
  </si>
  <si>
    <t>Суздаль г, Шаховского ул, 1</t>
  </si>
  <si>
    <t>147.500</t>
  </si>
  <si>
    <t>Суздальский р-н, Боголюбово п, Заводская ул, 1а</t>
  </si>
  <si>
    <t>Суздальский р-н, Боголюбово п, Заводская ул, 5</t>
  </si>
  <si>
    <t>Суздальский р-н, Боголюбово п, Западная ул, 11а</t>
  </si>
  <si>
    <t>Суздальский р-н, Боголюбово п, Западная ул, 12а</t>
  </si>
  <si>
    <t>Суздальский р-н, Боголюбово п, Западная ул, 13</t>
  </si>
  <si>
    <t>Суздальский р-н, Боголюбово п, Западная ул, 15</t>
  </si>
  <si>
    <t>Суздальский р-н, Боголюбово п, Западная ул, 17</t>
  </si>
  <si>
    <t>Суздальский р-н, Боголюбово п, Западная ул, 19</t>
  </si>
  <si>
    <t>Суздальский р-н, Боголюбово п, Западная ул, 21</t>
  </si>
  <si>
    <t>Суздальский р-н, Боголюбово п, Западная ул, 21а</t>
  </si>
  <si>
    <t>Суздальский р-н, Боголюбово п, Западная ул, 25</t>
  </si>
  <si>
    <t>Суздальский р-н, Боголюбово п, Западная ул, 25а</t>
  </si>
  <si>
    <t>Суздальский р-н, Боголюбово п, Западная ул, 25б</t>
  </si>
  <si>
    <t>Суздальский р-н, Боголюбово п, Западная ул, 25в</t>
  </si>
  <si>
    <t>Суздальский р-н, Боголюбово п, Западная ул, 27а</t>
  </si>
  <si>
    <t>640.100</t>
  </si>
  <si>
    <t>Суздальский р-н, Боголюбово п, Западная ул, 31</t>
  </si>
  <si>
    <t>574.700</t>
  </si>
  <si>
    <t>Суздальский р-н, Боголюбово п, Западная ул, 31а</t>
  </si>
  <si>
    <t>Суздальский р-н, Боголюбово п, Западная ул, 33</t>
  </si>
  <si>
    <t>Суздальский р-н, Боголюбово п, Западная ул, 33а</t>
  </si>
  <si>
    <t>Суздальский р-н, Боголюбово п, Западная ул, 35а</t>
  </si>
  <si>
    <t>Суздальский р-н, Боголюбово п, Западная ул, 3а</t>
  </si>
  <si>
    <t>Суздальский р-н, Боголюбово п, Западная ул, 41</t>
  </si>
  <si>
    <t>Суздальский р-н, Боголюбово п, Западная ул, 5</t>
  </si>
  <si>
    <t>Суздальский р-н, Боголюбово п, Западная ул, 7</t>
  </si>
  <si>
    <t>Суздальский р-н, Боголюбово п, Западная ул, 7а</t>
  </si>
  <si>
    <t>Суздальский р-н, Боголюбово п, Западная ул, 9</t>
  </si>
  <si>
    <t>Суздальский р-н, Боголюбово п, Ленина ул, 1</t>
  </si>
  <si>
    <t>345.300</t>
  </si>
  <si>
    <t>Суздальский р-н, Боголюбово п, Ленина ул, 18</t>
  </si>
  <si>
    <t>Суздальский р-н, Боголюбово п, Ленина ул, 18а</t>
  </si>
  <si>
    <t>Суздальский р-н, Боголюбово п, Ленина ул, 1а</t>
  </si>
  <si>
    <t>612.400</t>
  </si>
  <si>
    <t>Суздальский р-н, Боголюбово п, Ленина ул, 22</t>
  </si>
  <si>
    <t>Суздальский р-н, Боголюбово п, Ленина ул, 24б</t>
  </si>
  <si>
    <t>Суздальский р-н, Боголюбово п, Ленина ул, 24в</t>
  </si>
  <si>
    <t>643.200</t>
  </si>
  <si>
    <t>Суздальский р-н, Боголюбово п, Молодежная ул, 7</t>
  </si>
  <si>
    <t>Суздальский р-н, Боголюбово п, Новая ул, 20</t>
  </si>
  <si>
    <t>Суздальский р-н, Боголюбово п, Новая ул, 22</t>
  </si>
  <si>
    <t>Суздальский р-н, Боголюбово п, Новая ул, 24</t>
  </si>
  <si>
    <t>Суздальский р-н, Боголюбово п, Новая ул, 26</t>
  </si>
  <si>
    <t>Суздальский р-н, Боголюбово п, Новая ул, 28</t>
  </si>
  <si>
    <t>Суздальский р-н, Боголюбово п, Новая ул, 30</t>
  </si>
  <si>
    <t>Суздальский р-н, Боголюбово п, Песчаный пер, 2</t>
  </si>
  <si>
    <t>Суздальский р-н, Боголюбово п, Песчаный пер, 4</t>
  </si>
  <si>
    <t>Суздальский р-н, Боголюбово п, Полевая ул, 37</t>
  </si>
  <si>
    <t>Суздальский р-н, Боголюбово п, Полевая ул, 37А</t>
  </si>
  <si>
    <t>Суздальский р-н, Боголюбово п, Полевая ул, 37Б</t>
  </si>
  <si>
    <t>Суздальский р-н, Боголюбово п, Полевая ул, 37В</t>
  </si>
  <si>
    <t>Суздальский р-н, Боголюбово п, Пушкина ул, 31</t>
  </si>
  <si>
    <t>Суздальский р-н, Боголюбово п, Садовая ул, 30а</t>
  </si>
  <si>
    <t>Суздальский р-н, Боголюбово п, Садовая ул, 30б</t>
  </si>
  <si>
    <t>Суздальский р-н, Боголюбово п, Северная ул, 12</t>
  </si>
  <si>
    <t>Суздальский р-н, Боголюбово п, Фрунзе ул, 5</t>
  </si>
  <si>
    <t>Суздальский р-н, Весь с, Набережная ул, 7</t>
  </si>
  <si>
    <t>Суздальский р-н, Гавриловское с, Школьная ул, 1</t>
  </si>
  <si>
    <t>Суздальский р-н, Гавриловское с, Школьная ул, 17</t>
  </si>
  <si>
    <t>Суздальский р-н, Гавриловское с, Школьная ул, 19</t>
  </si>
  <si>
    <t>225.100</t>
  </si>
  <si>
    <t>Суздальский р-н, Гавриловское с, Школьная ул, 2</t>
  </si>
  <si>
    <t>469.400</t>
  </si>
  <si>
    <t>Суздальский р-н, Гавриловское с, Школьная ул, 3</t>
  </si>
  <si>
    <t>489.060</t>
  </si>
  <si>
    <t>Суздальский р-н, Гавриловское с, Школьная ул, 4</t>
  </si>
  <si>
    <t>Суздальский р-н, Гавриловское с, Школьная ул, 5</t>
  </si>
  <si>
    <t>Суздальский р-н, Добрынское с, Пионерская ул, 14А</t>
  </si>
  <si>
    <t>Суздальский р-н, Клементьево с, Школьная ул, 1</t>
  </si>
  <si>
    <t>Суздальский р-н, Клементьево с, Школьная ул, 2</t>
  </si>
  <si>
    <t>Суздальский р-н, Клементьево с, Школьная ул, 3</t>
  </si>
  <si>
    <t>Суздальский р-н, Красногвардейский п, Октябрьская ул, 10</t>
  </si>
  <si>
    <t>Суздальский р-н, Красногвардейский п, Октябрьская ул, 11</t>
  </si>
  <si>
    <t>Суздальский р-н, Красногвардейский п, Октябрьская ул, 12</t>
  </si>
  <si>
    <t>Суздальский р-н, Красногвардейский п, Октябрьская ул, 13</t>
  </si>
  <si>
    <t>Суздальский р-н, Красногвардейский п, Октябрьская ул, 14</t>
  </si>
  <si>
    <t>Суздальский р-н, Красногвардейский п, Октябрьская ул, 15</t>
  </si>
  <si>
    <t>Суздальский р-н, Красногвардейский п, Октябрьская ул, 16</t>
  </si>
  <si>
    <t>Суздальский р-н, Красногвардейский п, Октябрьская ул, 2</t>
  </si>
  <si>
    <t>Суздальский р-н, Красногвардейский п, Октябрьская ул, 3</t>
  </si>
  <si>
    <t>Суздальский р-н, Красногвардейский п, Октябрьская ул, 4</t>
  </si>
  <si>
    <t>497.100</t>
  </si>
  <si>
    <t>Суздальский р-н, Красногвардейский п, Октябрьская ул, 5</t>
  </si>
  <si>
    <t>Суздальский р-н, Красногвардейский п, Октябрьская ул, 6</t>
  </si>
  <si>
    <t>Суздальский р-н, Красногвардейский п, Октябрьская ул, 7</t>
  </si>
  <si>
    <t>Суздальский р-н, Красногвардейский п, Октябрьская ул, 8</t>
  </si>
  <si>
    <t>Суздальский р-н, Кутуково с, Садовая ул, 7</t>
  </si>
  <si>
    <t>595.600</t>
  </si>
  <si>
    <t>Суздальский р-н, Кутуково с, Школьная ул, 4</t>
  </si>
  <si>
    <t>1216.600</t>
  </si>
  <si>
    <t>Суздальский р-н, Кутуково с, Школьная ул, 5</t>
  </si>
  <si>
    <t>Суздальский р-н, Кутуково с, Школьная ул, 6</t>
  </si>
  <si>
    <t>Суздальский р-н, Малининский п, Совхозная ул, 9</t>
  </si>
  <si>
    <t>Суздальский р-н, Новоалександрово с, Рабочая ул, 1</t>
  </si>
  <si>
    <t>Суздальский р-н, Новоалександрово с, Рабочая ул, 2</t>
  </si>
  <si>
    <t>Суздальский р-н, Новоалександрово с, Рабочая ул, 3</t>
  </si>
  <si>
    <t>Суздальский р-н, Новоалександрово с, Рабочая ул, 5</t>
  </si>
  <si>
    <t>Суздальский р-н, Новоалександрово с, Студенческая ул, 1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</si>
  <si>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</si>
  <si>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</si>
  <si>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Новоалександрово с, Студенческая ул, 6</t>
  </si>
  <si>
    <t>Суздальский р-н, Новое с, Молодежная ул, 1</t>
  </si>
  <si>
    <t>Суздальский р-н, Новое с, Молодежная ул, 2</t>
  </si>
  <si>
    <t>Суздальский р-н, Новое с, Молодежная ул, 3</t>
  </si>
  <si>
    <t>Суздальский р-н, Новое с, Молодежная ул, 4</t>
  </si>
  <si>
    <t>Суздальский р-н, Новое с, Молодежная ул, 5</t>
  </si>
  <si>
    <t>Суздальский р-н, Новое с, Молодежная ул, 6</t>
  </si>
  <si>
    <t>Суздальский р-н, Новое с, Молодежная ул, 7</t>
  </si>
  <si>
    <t>Суздальский р-н, Новый п, Новая ул, 11</t>
  </si>
  <si>
    <t>Суздальский р-н, Новый п, Новая ул, 13</t>
  </si>
  <si>
    <t>Суздальский р-н, Новый п, Новая ул, 3</t>
  </si>
  <si>
    <t>Суздальский р-н, Новый п, Новая ул, 7</t>
  </si>
  <si>
    <t>Суздальский р-н, Новый п, Новая ул, 9</t>
  </si>
  <si>
    <t>Суздальский р-н, Новый п, Центральная ул, 10</t>
  </si>
  <si>
    <t>Суздальский р-н, Новый п, Центральная ул, 12</t>
  </si>
  <si>
    <t>Суздальский р-н, Новый п, Центральная ул, 14</t>
  </si>
  <si>
    <t>564.250</t>
  </si>
  <si>
    <t>Суздальский р-н, Новый п, Центральная ул, 16</t>
  </si>
  <si>
    <t>Суздальский р-н, Новый п, Центральная ул, 2</t>
  </si>
  <si>
    <t>Суздальский р-н, Новый п, Центральная ул, 20</t>
  </si>
  <si>
    <t>Суздальский р-н, Новый п, Центральная ул, 22</t>
  </si>
  <si>
    <t>Суздальский р-н, Новый п, Центральная ул, 26</t>
  </si>
  <si>
    <t>634.580</t>
  </si>
  <si>
    <t>Суздальский р-н, Новый п, Центральная ул, 28</t>
  </si>
  <si>
    <t>Суздальский р-н, Новый п, Центральная ул, 30</t>
  </si>
  <si>
    <t>Суздальский р-н, Новый п, Центральная ул, 34</t>
  </si>
  <si>
    <t>Суздальский р-н, Новый п, Центральная ул, 36</t>
  </si>
  <si>
    <t>Суздальский р-н, Новый п, Центральная ул, 38</t>
  </si>
  <si>
    <t>Суздальский р-н, Новый п, Центральная ул, 4</t>
  </si>
  <si>
    <t>Суздальский р-н, Новый п, Центральная ул, 40</t>
  </si>
  <si>
    <t>Суздальский р-н, Новый п, Центральная ул, 42</t>
  </si>
  <si>
    <t>Суздальский р-н, Новый п, Центральная ул, 46 корп. 2</t>
  </si>
  <si>
    <t>Суздальский р-н, Новый п, Центральная ул, 46 корп. 3</t>
  </si>
  <si>
    <t>Суздальский р-н, Новый п, Центральная ул, 46</t>
  </si>
  <si>
    <t>Суздальский р-н, Новый п, Центральная ул, 8</t>
  </si>
  <si>
    <t>Суздальский р-н, Павловское с, Полевая ул, 1</t>
  </si>
  <si>
    <t>209.000</t>
  </si>
  <si>
    <t>Суздальский р-н, Павловское с, Полевая ул, 2</t>
  </si>
  <si>
    <t>219.800</t>
  </si>
  <si>
    <t>Суздальский р-н, Павловское с, Полевая ул, 3</t>
  </si>
  <si>
    <t>208.600</t>
  </si>
  <si>
    <t>Суздальский р-н, Павловское с, Центральная ул, 29</t>
  </si>
  <si>
    <t>Суздальский р-н, Павловское с, Центральная ул, 31</t>
  </si>
  <si>
    <t>Суздальский р-н, Павловское с, Центральная ул, 33</t>
  </si>
  <si>
    <t>Суздальский р-н, Павловское с, Центральная ул, 35</t>
  </si>
  <si>
    <t>213.200</t>
  </si>
  <si>
    <t>Суздальский р-н, Павловское с, Центральная ул, 37</t>
  </si>
  <si>
    <t>757.300</t>
  </si>
  <si>
    <t>Суздальский р-н, Павловское с, Центральная ул, 39</t>
  </si>
  <si>
    <t>Суздальский р-н, Павловское с, Центральная ул, 41</t>
  </si>
  <si>
    <t>Суздальский р-н, Павловское с, Центральная ул, 43</t>
  </si>
  <si>
    <t>Суздальский р-н, Павловское с, Центральная ул, 45</t>
  </si>
  <si>
    <t>616.700</t>
  </si>
  <si>
    <t>Суздальский р-н, Павловское с, Центральная ул, 47</t>
  </si>
  <si>
    <t>292.560</t>
  </si>
  <si>
    <t>Суздальский р-н, Павловское с, Центральная ул, 49</t>
  </si>
  <si>
    <t>Суздальский р-н, Павловское с, Школьная ул, 19</t>
  </si>
  <si>
    <t>Суздальский р-н, Павловское с, Школьная ул, 20</t>
  </si>
  <si>
    <t>497.200</t>
  </si>
  <si>
    <t>213.600</t>
  </si>
  <si>
    <t>Суздальский р-н, Порецкое с, Молодежная ул, 10</t>
  </si>
  <si>
    <t>Суздальский р-н, Порецкое с, Молодежная ул, 11</t>
  </si>
  <si>
    <t>470.700</t>
  </si>
  <si>
    <t>Суздальский р-н, Порецкое с, Молодежная ул, 2</t>
  </si>
  <si>
    <t>Суздальский р-н, Порецкое с, Молодежная ул, 3</t>
  </si>
  <si>
    <t>Суздальский р-н, Порецкое с, Молодежная ул, 4</t>
  </si>
  <si>
    <t>433.800</t>
  </si>
  <si>
    <t>Суздальский р-н, Порецкое с, Молодежная ул, 5</t>
  </si>
  <si>
    <t>Суздальский р-н, Порецкое с, Молодежная ул, 8</t>
  </si>
  <si>
    <t>Суздальский р-н, Порецкое с, Молодежная ул, 9</t>
  </si>
  <si>
    <t>Суздальский р-н, Садовый п, Владимирская ул, 13</t>
  </si>
  <si>
    <t>Суздальский р-н, Садовый п, Владимирская ул, 15</t>
  </si>
  <si>
    <t>Суздальский р-н, Садовый п, Владимирская ул, 17</t>
  </si>
  <si>
    <t>Суздальский р-н, Садовый п, Владимирская ул, 19</t>
  </si>
  <si>
    <t>Суздальский р-н, Садовый п, Строителей ул, 1</t>
  </si>
  <si>
    <t>Суздальский р-н, Садовый п, Строителей ул, 2</t>
  </si>
  <si>
    <t>Суздальский р-н, Садовый п, Центральная ул, 1</t>
  </si>
  <si>
    <t>Суздальский р-н, Садовый п, Центральная ул, 2</t>
  </si>
  <si>
    <t>Суздальский р-н, Садовый п, Центральная ул, 2а</t>
  </si>
  <si>
    <t>Суздальский р-н, Садовый п, Центральная ул, 3</t>
  </si>
  <si>
    <t>Суздальский р-н, Садовый п, Центральная ул, 3а</t>
  </si>
  <si>
    <t>707.380</t>
  </si>
  <si>
    <t>Суздальский р-н, Садовый п, Центральная ул, 4</t>
  </si>
  <si>
    <t>Суздальский р-н, Садовый п, Центральная ул, 5</t>
  </si>
  <si>
    <t>Суздальский р-н, Садовый п, Центральная ул, 6</t>
  </si>
  <si>
    <t>Суздальский р-н, Садовый п, Центральная ул, 7</t>
  </si>
  <si>
    <t>Суздальский р-н, Садовый п, Центральная ул, 8</t>
  </si>
  <si>
    <t>910.200</t>
  </si>
  <si>
    <t>Суздальский р-н, Сновицы с, Вознесенская ул, 2А</t>
  </si>
  <si>
    <t>Суздальский р-н, Сновицы с, Вороновой ул, 24А</t>
  </si>
  <si>
    <t>Суздальский р-н, Сновицы с, Вороновой ул, 24Б</t>
  </si>
  <si>
    <t>Суздальский р-н, Сновицы с, Заречная ул, 1</t>
  </si>
  <si>
    <t>Суздальский р-н, Сновицы с, Речная ул, 2</t>
  </si>
  <si>
    <t>9636.000</t>
  </si>
  <si>
    <t>Суздальский р-н, Сновицы с, Солнечная ул, 1</t>
  </si>
  <si>
    <t>Суздальский р-н, Сновицы с, Футбольное поле ул, 1А</t>
  </si>
  <si>
    <t>Суздальский р-н, Сновицы с, Центральная ул, 74А</t>
  </si>
  <si>
    <t>1285.500</t>
  </si>
  <si>
    <t>Суздальский р-н, Сновицы с, Центральная ул, 76А</t>
  </si>
  <si>
    <t>332.200</t>
  </si>
  <si>
    <t>Суздальский р-н, Сновицы с, Центральная ул, 76Б</t>
  </si>
  <si>
    <t>Суздальский р-н, Сновицы с, Центральная ул, 76В</t>
  </si>
  <si>
    <t>686.800</t>
  </si>
  <si>
    <t>Суздальский р-н, Сновицы с, Центральная ул, 78А</t>
  </si>
  <si>
    <t>181.900</t>
  </si>
  <si>
    <t>Суздальский р-н, Сновицы с, Центральная ул, 78Б</t>
  </si>
  <si>
    <t>Суздальский р-н, Сновицы с, Центральная ул, 78В</t>
  </si>
  <si>
    <t>Суздальский р-н, Сновицы с, Школьная ул, 2</t>
  </si>
  <si>
    <t>Суздальский р-н, Сновицы с, Школьная ул, 4</t>
  </si>
  <si>
    <t>445.200</t>
  </si>
  <si>
    <t>Суздальский р-н, Сновицы с, Школьная ул, 5</t>
  </si>
  <si>
    <t>826.500</t>
  </si>
  <si>
    <t>Суздальский р-н, Сновицы с, Школьная ул, 7</t>
  </si>
  <si>
    <t>4469.000</t>
  </si>
  <si>
    <t>Суздальский р-н, Сновицы с, Школьная ул, 8</t>
  </si>
  <si>
    <t>Суздальский р-н, Содышка п, Владимирская ул, 1</t>
  </si>
  <si>
    <t>4698.500</t>
  </si>
  <si>
    <t>Суздальский р-н, Содышка п, Владимирская ул, 10</t>
  </si>
  <si>
    <t>Суздальский р-н, Содышка п, Владимирская ул, 2</t>
  </si>
  <si>
    <t>Суздальский р-н, Содышка п, Владимирская ул, 3</t>
  </si>
  <si>
    <t>Суздальский р-н, Сокол п, 1</t>
  </si>
  <si>
    <t>Суздальский р-н, Сокол п, 10</t>
  </si>
  <si>
    <t>992.300</t>
  </si>
  <si>
    <t>Суздальский р-н, Сокол п, 11</t>
  </si>
  <si>
    <t>Суздальский р-н, Сокол п, 12</t>
  </si>
  <si>
    <t>Суздальский р-н, Сокол п, 14</t>
  </si>
  <si>
    <t>Суздальский р-н, Сокол п, 15</t>
  </si>
  <si>
    <t>1303.400</t>
  </si>
  <si>
    <t>Суздальский р-н, Сокол п, 2</t>
  </si>
  <si>
    <t>553.100</t>
  </si>
  <si>
    <t>Суздальский р-н, Сокол п, 4</t>
  </si>
  <si>
    <t>Суздальский р-н, Сокол п, 5</t>
  </si>
  <si>
    <t>744.700</t>
  </si>
  <si>
    <t>Суздальский р-н, Сокол п, 6</t>
  </si>
  <si>
    <t>Суздальский р-н, Сокол п, 7</t>
  </si>
  <si>
    <t>Суздальский р-н, Сокол п, 9</t>
  </si>
  <si>
    <t>1068.100</t>
  </si>
  <si>
    <t>729.100</t>
  </si>
  <si>
    <t>Суздальский р-н, Спасское-Городище с, Центральная ул, 12</t>
  </si>
  <si>
    <t>811.600</t>
  </si>
  <si>
    <t>Суздальский р-н, Старый Двор с, Молодежная ул, 1а</t>
  </si>
  <si>
    <t>Суздальский р-н, Старый Двор с, Молодежная ул, 2а</t>
  </si>
  <si>
    <t>Суздальский р-н, Старый Двор с, Нагорная ул, 1</t>
  </si>
  <si>
    <t>Суздальский р-н, Старый Двор с, Нагорная ул, 2</t>
  </si>
  <si>
    <t>Суздальский р-н, Старый Двор с, Нагорная ул, 3</t>
  </si>
  <si>
    <t>Суздальский р-н, Старый Двор с, Нагорная ул, 4</t>
  </si>
  <si>
    <t>Суздальский р-н, Старый Двор с, Нагорная ул, 4а</t>
  </si>
  <si>
    <t>Суздальский р-н, Цибеево с, Западная ул, 2</t>
  </si>
  <si>
    <t>Суздальский р-н, Цибеево с, Западная ул, 4</t>
  </si>
  <si>
    <t>637.700</t>
  </si>
  <si>
    <t>Юрьев-Польский г, 1 Мая ул, 21</t>
  </si>
  <si>
    <t>Юрьев-Польский г, 1 Мая ул, 24</t>
  </si>
  <si>
    <t>Юрьев-Польский г, 1 Мая ул, 26</t>
  </si>
  <si>
    <t>Юрьев-Польский г, 1 Мая ул, 27</t>
  </si>
  <si>
    <t>Юрьев-Польский г, 1 Мая ул, 28</t>
  </si>
  <si>
    <t>Юрьев-Польский г, 1 Мая ул, 3</t>
  </si>
  <si>
    <t>Юрьев-Польский г, 1 Мая ул, 34</t>
  </si>
  <si>
    <t>Юрьев-Польский г, 1 Мая ул, 37</t>
  </si>
  <si>
    <t>Юрьев-Польский г, 1 Мая ул, 46</t>
  </si>
  <si>
    <t>Юрьев-Польский г, 1 Мая ул, 48</t>
  </si>
  <si>
    <t>Юрьев-Польский г, 1 Мая ул, 56</t>
  </si>
  <si>
    <t>Юрьев-Польский г, 1 Мая ул, 6</t>
  </si>
  <si>
    <t>Юрьев-Польский г, 1 Мая ул, 65</t>
  </si>
  <si>
    <t>Юрьев-Польский г, 1 Мая ул, 70</t>
  </si>
  <si>
    <t>1344.300</t>
  </si>
  <si>
    <t>Юрьев-Польский г, 1 Мая ул, 75</t>
  </si>
  <si>
    <t>426.800</t>
  </si>
  <si>
    <t>Юрьев-Польский г, 1 Мая ул, 77</t>
  </si>
  <si>
    <t>Юрьев-Польский г, 1 Мая ул, 8</t>
  </si>
  <si>
    <t>Юрьев-Польский г, 1 Мая ул, 91</t>
  </si>
  <si>
    <t>663.700</t>
  </si>
  <si>
    <t>Юрьев-Польский г, 1 Мая ул, 95</t>
  </si>
  <si>
    <t>Юрьев-Польский г, Авангардский пер, 14</t>
  </si>
  <si>
    <t>Юрьев-Польский г, Авангардский пер, 18</t>
  </si>
  <si>
    <t>Юрьев-Польский г, Авангардский пер, 2</t>
  </si>
  <si>
    <t>Юрьев-Польский г, Авангардский пер, 20</t>
  </si>
  <si>
    <t>817.200</t>
  </si>
  <si>
    <t>Юрьев-Польский г, Авангардский пер, 22</t>
  </si>
  <si>
    <t>Юрьев-Польский г, Авангардский пер, 25</t>
  </si>
  <si>
    <t>Юрьев-Польский г, Авангардский пер, 5</t>
  </si>
  <si>
    <t>Юрьев-Польский г, Авангардский пер, 5А</t>
  </si>
  <si>
    <t>Юрьев-Польский г, Авангардский пер, 9</t>
  </si>
  <si>
    <t>Юрьев-Польский г, Артиллерийская ул, 13</t>
  </si>
  <si>
    <t>Юрьев-Польский г, Артиллерийская ул, 28</t>
  </si>
  <si>
    <t>Юрьев-Польский г, Артиллерийская ул, 32</t>
  </si>
  <si>
    <t>Юрьев-Польский г, Артиллерийская ул, 32А</t>
  </si>
  <si>
    <t>Юрьев-Польский г, Артиллерийская ул, 34</t>
  </si>
  <si>
    <t>Юрьев-Польский г, Богомолова пер, 10А</t>
  </si>
  <si>
    <t>Юрьев-Польский г, Богомолова пер, 12</t>
  </si>
  <si>
    <t>1348.500</t>
  </si>
  <si>
    <t>Юрьев-Польский г, Вокзальная ул, 18</t>
  </si>
  <si>
    <t>Юрьев-Польский г, Вокзальная ул, 20</t>
  </si>
  <si>
    <t>Юрьев-Польский г, Вокзальная ул, 4</t>
  </si>
  <si>
    <t>Юрьев-Польский г, Вокзальный пер, 1</t>
  </si>
  <si>
    <t>Юрьев-Польский г, Вокзальный пер, 3</t>
  </si>
  <si>
    <t>Юрьев-Польский г, Герцена ул, 11</t>
  </si>
  <si>
    <t>Юрьев-Польский г, Герцена ул, 13</t>
  </si>
  <si>
    <t>631.400</t>
  </si>
  <si>
    <t>Юрьев-Польский г, Герцена ул, 13Б</t>
  </si>
  <si>
    <t>Юрьев-Польский г, Герцена ул, 17</t>
  </si>
  <si>
    <t>Юрьев-Польский г, Герцена ул, 4</t>
  </si>
  <si>
    <t>Юрьев-Польский г, Герцена ул, 4А</t>
  </si>
  <si>
    <t>Юрьев-Польский г, Герцена ул, 5</t>
  </si>
  <si>
    <t>Юрьев-Польский г, Герцена ул, 7</t>
  </si>
  <si>
    <t>521.100</t>
  </si>
  <si>
    <t>Юрьев-Польский г, Герцена ул, 9</t>
  </si>
  <si>
    <t>Юрьев-Польский г, Горького ул, 13</t>
  </si>
  <si>
    <t>Юрьев-Польский г, Горького ул, 15</t>
  </si>
  <si>
    <t>Юрьев-Польский г, Горького ул, 20</t>
  </si>
  <si>
    <t>Юрьев-Польский г, Горького ул, 3</t>
  </si>
  <si>
    <t>418.300</t>
  </si>
  <si>
    <t>Юрьев-Польский г, Железнодорожная ул, 13</t>
  </si>
  <si>
    <t>Юрьев-Польский г, Железнодорожная ул, 15</t>
  </si>
  <si>
    <t>Юрьев-Польский г, Железнодорожная ул, 17</t>
  </si>
  <si>
    <t>Юрьев-Польский г, Железнодорожная ул, 5</t>
  </si>
  <si>
    <t>Юрьев-Польский г, Железнодорожная ул, 7</t>
  </si>
  <si>
    <t>Юрьев-Польский г, Заводская ул, 1</t>
  </si>
  <si>
    <t>Юрьев-Польский г, Заводская ул, 1А</t>
  </si>
  <si>
    <t>Юрьев-Польский г, Ильинская ул, 14</t>
  </si>
  <si>
    <t>Юрьев-Польский г, Комсомольская ул, 12</t>
  </si>
  <si>
    <t>Юрьев-Польский г, Комсомольская ул, 2</t>
  </si>
  <si>
    <t>Юрьев-Польский г, Комсомольская ул, 4</t>
  </si>
  <si>
    <t>Юрьев-Польский г, Комсомольская ул, 8</t>
  </si>
  <si>
    <t>Юрьев-Польский г, Комсомольская ул, 90Б</t>
  </si>
  <si>
    <t>Юрьев-Польский г, Комсомольская ул, 90В</t>
  </si>
  <si>
    <t>Юрьев-Польский г, Красноармейский пер, 5</t>
  </si>
  <si>
    <t>Юрьев-Польский г, Красноармейский пер, 7</t>
  </si>
  <si>
    <t>Юрьев-Польский г, Краснооктябрьская ул, 11</t>
  </si>
  <si>
    <t>Юрьев-Польский г, Краснооктябрьская ул, 12</t>
  </si>
  <si>
    <t>Юрьев-Польский г, Краснооктябрьская ул, 18</t>
  </si>
  <si>
    <t>Юрьев-Польский г, Краснооктябрьская ул, 27</t>
  </si>
  <si>
    <t>153.900</t>
  </si>
  <si>
    <t>Юрьев-Польский г, Краснооктябрьская ул, 34</t>
  </si>
  <si>
    <t>Юрьев-Польский г, Красный поселок ул, 1</t>
  </si>
  <si>
    <t>Юрьев-Польский г, Луговая ул, 1</t>
  </si>
  <si>
    <t>Юрьев-Польский г, Луговая ул, 17</t>
  </si>
  <si>
    <t>Юрьев-Польский г, Луговая ул, 19</t>
  </si>
  <si>
    <t>Юрьев-Польский г, Луговая ул, 23</t>
  </si>
  <si>
    <t>1039.500</t>
  </si>
  <si>
    <t>Юрьев-Польский г, Луговая ул, 23А</t>
  </si>
  <si>
    <t>Юрьев-Польский г, Луговая ул, 25</t>
  </si>
  <si>
    <t>1194.700</t>
  </si>
  <si>
    <t>Юрьев-Польский г, Луговая ул, 27</t>
  </si>
  <si>
    <t>2331.400</t>
  </si>
  <si>
    <t>Юрьев-Польский г, Луговая ул, 29</t>
  </si>
  <si>
    <t>1541.500</t>
  </si>
  <si>
    <t>Юрьев-Польский г, Луговая ул, 3</t>
  </si>
  <si>
    <t>Юрьев-Польский г, Луговая ул, 31</t>
  </si>
  <si>
    <t>Юрьев-Польский г, Луговая ул, 35</t>
  </si>
  <si>
    <t>Юрьев-Польский г, Луговая ул, 37</t>
  </si>
  <si>
    <t>1268.200</t>
  </si>
  <si>
    <t>Юрьев-Польский г, Луговая ул, 37А</t>
  </si>
  <si>
    <t>Юрьев-Польский г, Луговая ул, 43</t>
  </si>
  <si>
    <t>Юрьев-Польский г, Луговая ул, 43А</t>
  </si>
  <si>
    <t>Юрьев-Польский г, Луговая ул, 45</t>
  </si>
  <si>
    <t>Юрьев-Польский г, Луговая ул, 45А</t>
  </si>
  <si>
    <t>Юрьев-Польский г, Луговая ул, 5</t>
  </si>
  <si>
    <t>Юрьев-Польский г, Луговая ул, 51</t>
  </si>
  <si>
    <t>Юрьев-Польский г, Луговая ул, 51А</t>
  </si>
  <si>
    <t>Юрьев-Польский г, Луговая ул, 7</t>
  </si>
  <si>
    <t>Юрьев-Польский г, Матросова ул, 24</t>
  </si>
  <si>
    <t>Юрьев-Польский г, Набережная ул, 1</t>
  </si>
  <si>
    <t>Юрьев-Польский г, Набережная ул, 2</t>
  </si>
  <si>
    <t>Юрьев-Польский г, Набережная ул, 84</t>
  </si>
  <si>
    <t>Юрьев-Польский г, Набережная ул, 88</t>
  </si>
  <si>
    <t>Юрьев-Польский г, Набережная ул, 90</t>
  </si>
  <si>
    <t>Юрьев-Польский г, Набережная ул, 96</t>
  </si>
  <si>
    <t>Юрьев-Польский г, Павших борцов ул, 1</t>
  </si>
  <si>
    <t>Юрьев-Польский г, Павших борцов ул, 11</t>
  </si>
  <si>
    <t>Юрьев-Польский г, Павших борцов ул, 13</t>
  </si>
  <si>
    <t>Юрьев-Польский г, Павших борцов ул, 15</t>
  </si>
  <si>
    <t>Юрьев-Польский г, Павших борцов ул, 17</t>
  </si>
  <si>
    <t>Юрьев-Польский г, Павших борцов ул, 19</t>
  </si>
  <si>
    <t>Юрьев-Польский г, Павших борцов ул, 3</t>
  </si>
  <si>
    <t>Юрьев-Польский г, Павших борцов ул, 5</t>
  </si>
  <si>
    <t>Юрьев-Польский г, Перфильева ул, 67А</t>
  </si>
  <si>
    <t>861.600</t>
  </si>
  <si>
    <t>Юрьев-Польский г, Покровская ул, 10</t>
  </si>
  <si>
    <t>229.400</t>
  </si>
  <si>
    <t>Юрьев-Польский г, Покровская ул, 11</t>
  </si>
  <si>
    <t>Юрьев-Польский г, Покровская ул, 21</t>
  </si>
  <si>
    <t>Юрьев-Польский г, Покровская ул, 46</t>
  </si>
  <si>
    <t>336.100</t>
  </si>
  <si>
    <t>Юрьев-Польский г, Покровская ул, 48</t>
  </si>
  <si>
    <t>523.600</t>
  </si>
  <si>
    <t>Юрьев-Польский г, Покровская ул, 50</t>
  </si>
  <si>
    <t>385.100</t>
  </si>
  <si>
    <t>Юрьев-Польский г, Покровская ул, 52</t>
  </si>
  <si>
    <t>425.500</t>
  </si>
  <si>
    <t>Юрьев-Польский г, Промышленный пер, 13</t>
  </si>
  <si>
    <t>Юрьев-Польский г, Промышленный пер, 14</t>
  </si>
  <si>
    <t>Юрьев-Польский г, Промышленный пер, 16</t>
  </si>
  <si>
    <t>Юрьев-Польский г, Промышленный пер, 4</t>
  </si>
  <si>
    <t>Юрьев-Польский г, Промышленный пер, 6</t>
  </si>
  <si>
    <t>Юрьев-Польский г, Промышленный пер, 9</t>
  </si>
  <si>
    <t>Юрьев-Польский г, Пушкина ул, 19</t>
  </si>
  <si>
    <t>Юрьев-Польский г, Пушкина ул, 25</t>
  </si>
  <si>
    <t>Юрьев-Польский г, Революции ул, 12</t>
  </si>
  <si>
    <t>656.340</t>
  </si>
  <si>
    <t>Юрьев-Польский г, Революции ул, 9</t>
  </si>
  <si>
    <t>Юрьев-Польский г, Речной пер, 2</t>
  </si>
  <si>
    <t>Юрьев-Польский г, Садовый пер, 1</t>
  </si>
  <si>
    <t>Юрьев-Польский г, Садовый пер, 11</t>
  </si>
  <si>
    <t>2090.700</t>
  </si>
  <si>
    <t>Юрьев-Польский г, Садовый пер, 31</t>
  </si>
  <si>
    <t>Юрьев-Польский г, Садовый пер, 32</t>
  </si>
  <si>
    <t>Юрьев-Польский г, Садовый пер, 33</t>
  </si>
  <si>
    <t>Юрьев-Польский г, Садовый пер, 33А</t>
  </si>
  <si>
    <t>Юрьев-Польский г, Садовый пер, 33Б</t>
  </si>
  <si>
    <t>Юрьев-Польский г, Садовый пер, 4</t>
  </si>
  <si>
    <t>Юрьев-Польский г, Свободы ул, 107</t>
  </si>
  <si>
    <t>Юрьев-Польский г, Свободы ул, 129</t>
  </si>
  <si>
    <t>868.600</t>
  </si>
  <si>
    <t>Юрьев-Польский г, Свободы ул, 129А</t>
  </si>
  <si>
    <t>Юрьев-Польский г, Свободы ул, 133</t>
  </si>
  <si>
    <t>Юрьев-Польский г, Свободы ул, 143</t>
  </si>
  <si>
    <t>Юрьев-Польский г, Свободы ул, 145</t>
  </si>
  <si>
    <t>Юрьев-Польский г, Свободы ул, 147</t>
  </si>
  <si>
    <t>Юрьев-Польский г, Свободы ул, 22</t>
  </si>
  <si>
    <t>Юрьев-Польский г, Свободы ул, 24</t>
  </si>
  <si>
    <t>1191.700</t>
  </si>
  <si>
    <t>Юрьев-Польский г, Свободы ул, 4</t>
  </si>
  <si>
    <t>Юрьев-Польский г, Связистов ул, 4</t>
  </si>
  <si>
    <t>Юрьев-Польский г, Связистов ул, 5</t>
  </si>
  <si>
    <t>Юрьев-Польский г, Станционная ул, 15</t>
  </si>
  <si>
    <t>Юрьев-Польский г, Станционная ул, 1А</t>
  </si>
  <si>
    <t>Юрьев-Польский г, Станционная ул, 1Б</t>
  </si>
  <si>
    <t>Юрьев-Польский г, Строителей ул, 2</t>
  </si>
  <si>
    <t>Юрьев-Польский г, Строителей ул, 2А</t>
  </si>
  <si>
    <t>Юрьев-Польский г, Строителей ул, 4</t>
  </si>
  <si>
    <t>Юрьев-Польский г, Строителей ул, 6</t>
  </si>
  <si>
    <t>Юрьев-Польский г, Строителей ул, 8</t>
  </si>
  <si>
    <t>Юрьев-Польский г, Чехова ул, 1</t>
  </si>
  <si>
    <t>Юрьев-Польский г, Чехова ул, 10</t>
  </si>
  <si>
    <t>Юрьев-Польский г, Чехова ул, 11</t>
  </si>
  <si>
    <t>Юрьев-Польский г, Чехова ул, 12</t>
  </si>
  <si>
    <t>Юрьев-Польский г, Чехова ул, 12А</t>
  </si>
  <si>
    <t>Юрьев-Польский г, Чехова ул, 13</t>
  </si>
  <si>
    <t>810.900</t>
  </si>
  <si>
    <t>Юрьев-Польский г, Чехова ул, 15</t>
  </si>
  <si>
    <t>1023.600</t>
  </si>
  <si>
    <t>Юрьев-Польский г, Чехова ул, 15А</t>
  </si>
  <si>
    <t>Юрьев-Польский г, Чехова ул, 17</t>
  </si>
  <si>
    <t>Юрьев-Польский г, Чехова ул, 19</t>
  </si>
  <si>
    <t>Юрьев-Польский г, Чехова ул, 21</t>
  </si>
  <si>
    <t>Юрьев-Польский г, Чехова ул, 21А</t>
  </si>
  <si>
    <t>Юрьев-Польский г, Чехова ул, 23А</t>
  </si>
  <si>
    <t>Юрьев-Польский г, Чехова ул, 25</t>
  </si>
  <si>
    <t>Юрьев-Польский г, Чехова ул, 4В</t>
  </si>
  <si>
    <t>Юрьев-Польский г, Чехова ул, 6</t>
  </si>
  <si>
    <t>Юрьев-Польский г, Чехова ул, 7</t>
  </si>
  <si>
    <t>Юрьев-Польский г, Чехова ул, 7А</t>
  </si>
  <si>
    <t>Юрьев-Польский г, Чехова ул, 7Б</t>
  </si>
  <si>
    <t>Юрьев-Польский г, Чехова ул, 8</t>
  </si>
  <si>
    <t>Юрьев-Польский г, Чехова ул, 9</t>
  </si>
  <si>
    <t>Юрьев-Польский г, Чехова ул, 9А</t>
  </si>
  <si>
    <t>2120.100</t>
  </si>
  <si>
    <t>Юрьев-Польский г, Шибанкова ул, 1</t>
  </si>
  <si>
    <t>1557.100</t>
  </si>
  <si>
    <t>Юрьев-Польский г, Шибанкова ул, 10</t>
  </si>
  <si>
    <t>Юрьев-Польский г, Шибанкова ул, 101</t>
  </si>
  <si>
    <t>Юрьев-Польский г, Шибанкова ул, 107</t>
  </si>
  <si>
    <t>Юрьев-Польский г, Шибанкова ул, 109</t>
  </si>
  <si>
    <t>Юрьев-Польский г, Шибанкова ул, 111</t>
  </si>
  <si>
    <t>Юрьев-Польский г, Шибанкова ул, 113</t>
  </si>
  <si>
    <t>Юрьев-Польский г, Шибанкова ул, 115</t>
  </si>
  <si>
    <t>Юрьев-Польский г, Шибанкова ул, 116</t>
  </si>
  <si>
    <t>2002.430</t>
  </si>
  <si>
    <t>Юрьев-Польский г, Шибанкова ул, 142А</t>
  </si>
  <si>
    <t>Юрьев-Польский г, Шибанкова ул, 144</t>
  </si>
  <si>
    <t>Юрьев-Польский г, Шибанкова ул, 146</t>
  </si>
  <si>
    <t>Юрьев-Польский г, Шибанкова ул, 150</t>
  </si>
  <si>
    <t>Юрьев-Польский г, Шибанкова ул, 152</t>
  </si>
  <si>
    <t>Юрьев-Польский г, Шибанкова ул, 154</t>
  </si>
  <si>
    <t>Юрьев-Польский г, Шибанкова ул, 158</t>
  </si>
  <si>
    <t>Юрьев-Польский г, Шибанкова ул, 160</t>
  </si>
  <si>
    <t>Юрьев-Польский г, Шибанкова ул, 162</t>
  </si>
  <si>
    <t>Юрьев-Польский г, Шибанкова ул, 164</t>
  </si>
  <si>
    <t>Юрьев-Польский г, Шибанкова ул, 2</t>
  </si>
  <si>
    <t>Юрьев-Польский г, Шибанкова ул, 21</t>
  </si>
  <si>
    <t>Юрьев-Польский г, Шибанкова ул, 22А</t>
  </si>
  <si>
    <t>Юрьев-Польский г, Шибанкова ул, 24</t>
  </si>
  <si>
    <t>Юрьев-Польский г, Шибанкова ул, 27</t>
  </si>
  <si>
    <t>Юрьев-Польский г, Шибанкова ул, 29</t>
  </si>
  <si>
    <t>Юрьев-Польский г, Шибанкова ул, 3</t>
  </si>
  <si>
    <t>Юрьев-Польский г, Шибанкова ул, 31</t>
  </si>
  <si>
    <t>Юрьев-Польский г, Шибанкова ул, 38</t>
  </si>
  <si>
    <t>Юрьев-Польский г, Шибанкова ул, 50</t>
  </si>
  <si>
    <t>Юрьев-Польский г, Шибанкова ул, 51</t>
  </si>
  <si>
    <t>Юрьев-Польский г, Шибанкова ул, 6</t>
  </si>
  <si>
    <t>Юрьев-Польский г, Шибанкова ул, 60</t>
  </si>
  <si>
    <t>Юрьев-Польский г, Шибанкова ул, 63</t>
  </si>
  <si>
    <t>Юрьев-Польский г, Шибанкова ул, 70</t>
  </si>
  <si>
    <t>Юрьев-Польский г, Шибанкова ул, 8</t>
  </si>
  <si>
    <t>1216.640</t>
  </si>
  <si>
    <t>Юрьев-Польский г, Шибанкова ул, 87</t>
  </si>
  <si>
    <t>Юрьев-Польский г, Шибанкова ул, 89</t>
  </si>
  <si>
    <t>Юрьев-Польский г, Шибанкова ул, 91</t>
  </si>
  <si>
    <t>Юрьев-Польский г, Шибанкова ул, 94</t>
  </si>
  <si>
    <t>Юрьев-Польский г, Шибанкова ул, 96</t>
  </si>
  <si>
    <t>Юрьев-Польский г, Шибанкова ул, 97</t>
  </si>
  <si>
    <t>Юрьев-Польский г, Шибанкова ул, 99</t>
  </si>
  <si>
    <t>Юрьев-Польский г, Школьная ул, 13</t>
  </si>
  <si>
    <t>Юрьев-Польский г, Школьная ул, 1А</t>
  </si>
  <si>
    <t>Юрьев-Польский г, Школьная ул, 26</t>
  </si>
  <si>
    <t>Юрьев-Польский г, Школьная ул, 3</t>
  </si>
  <si>
    <t>Юрьев-Польский г, Школьная ул, 38</t>
  </si>
  <si>
    <t>Юрьев-Польский г, Школьная ул, 4</t>
  </si>
  <si>
    <t>Юрьев-Польский г, Школьная ул, 40</t>
  </si>
  <si>
    <t>Юрьев-Польский г, Школьная ул, 4А</t>
  </si>
  <si>
    <t>148.200</t>
  </si>
  <si>
    <t>Юрьев-Польский г, Школьная ул, 8</t>
  </si>
  <si>
    <t>Юрьев-Польский р-н, Андреевское с, Гагарина ул, 1</t>
  </si>
  <si>
    <t>Юрьев-Польский р-н, Андреевское с, Гагарина ул, 2</t>
  </si>
  <si>
    <t>Юрьев-Польский р-н, Андреевское с, Гагарина ул, 3</t>
  </si>
  <si>
    <t>Юрьев-Польский р-н, Андреевское с, Гагарина ул, 4</t>
  </si>
  <si>
    <t>Юрьев-Польский р-н, Андреевское с, Гагарина ул, 7</t>
  </si>
  <si>
    <t>Юрьев-Польский р-н, Веска д, 101</t>
  </si>
  <si>
    <t>Юрьев-Польский р-н, Горки с, Механическая ул, 10</t>
  </si>
  <si>
    <t>Юрьев-Польский р-н, Горки с, Механическая ул, 2</t>
  </si>
  <si>
    <t>Юрьев-Польский р-н, Горки с, Механическая ул, 5</t>
  </si>
  <si>
    <t>Юрьев-Польский р-н, Горки с, Механическая ул, 6</t>
  </si>
  <si>
    <t>Юрьев-Польский р-н, Горки с, Механическая ул, 7</t>
  </si>
  <si>
    <t>Юрьев-Польский р-н, Горки с, Механическая ул, 8</t>
  </si>
  <si>
    <t>Юрьев-Польский р-н, Горки с, Механическая ул, 9</t>
  </si>
  <si>
    <t>Юрьев-Польский р-н, Кирпичный завод с, 1</t>
  </si>
  <si>
    <t>Юрьев-Польский р-н, Кирпичный завод с, 2</t>
  </si>
  <si>
    <t>Юрьев-Польский р-н, Косинское с, Косинская ул, 49</t>
  </si>
  <si>
    <t>Юрьев-Польский р-н, Косинское с, Школьная ул, 1</t>
  </si>
  <si>
    <t>Юрьев-Польский р-н, Косинское с, Школьная ул, 3</t>
  </si>
  <si>
    <t>Юрьев-Польский р-н, Красное с, 1А</t>
  </si>
  <si>
    <t>Юрьев-Польский р-н, Красное с, 1Б</t>
  </si>
  <si>
    <t>Юрьев-Польский р-н, Красное с, 1В</t>
  </si>
  <si>
    <t>Юрьев-Польский р-н, Красное с, 1Д</t>
  </si>
  <si>
    <t>Юрьев-Польский р-н, Красное с, 1Е</t>
  </si>
  <si>
    <t>Юрьев-Польский р-н, Красное с, 3</t>
  </si>
  <si>
    <t>Юрьев-Польский р-н, Лучки м, 175</t>
  </si>
  <si>
    <t>186.900</t>
  </si>
  <si>
    <t>Юрьев-Польский р-н, Лучки м, 176</t>
  </si>
  <si>
    <t>Юрьев-Польский р-н, Небылое с, Луговая ул, 1</t>
  </si>
  <si>
    <t>222.100</t>
  </si>
  <si>
    <t>Юрьев-Польский р-н, Небылое с, Октябрьская ул, 2</t>
  </si>
  <si>
    <t>Юрьев-Польский р-н, Небылое с, Первомайская ул, 73</t>
  </si>
  <si>
    <t>Юрьев-Польский р-н, Небылое с, Первомайская ул, 75</t>
  </si>
  <si>
    <t>Юрьев-Польский р-н, Небылое с, Первомайская ул, 77</t>
  </si>
  <si>
    <t>Юрьев-Польский р-н, Небылое с, Первомайская ул, 79</t>
  </si>
  <si>
    <t>Юрьев-Польский р-н, Небылое с, Первомайская ул, 81</t>
  </si>
  <si>
    <t>Юрьев-Польский р-н, Небылое с, Школьная ул, 11</t>
  </si>
  <si>
    <t>Юрьев-Польский р-н, Небылое с, Школьная ул, 13</t>
  </si>
  <si>
    <t>Юрьев-Польский р-н, Небылое с, Школьная ул, 15</t>
  </si>
  <si>
    <t>Юрьев-Польский р-н, Небылое с, Школьная ул, 4</t>
  </si>
  <si>
    <t>Юрьев-Польский р-н, Ополье с, 1</t>
  </si>
  <si>
    <t>Юрьев-Польский р-н, Ополье с, 11</t>
  </si>
  <si>
    <t>Юрьев-Польский р-н, Ополье с, 12</t>
  </si>
  <si>
    <t>Юрьев-Польский р-н, Ополье с, 2</t>
  </si>
  <si>
    <t>Юрьев-Польский р-н, Ополье с, 3</t>
  </si>
  <si>
    <t>Юрьев-Польский р-н, Ополье с, 5</t>
  </si>
  <si>
    <t>Юрьев-Польский р-н, Ополье с, 6</t>
  </si>
  <si>
    <t>Юрьев-Польский р-н, Ополье с, 7</t>
  </si>
  <si>
    <t>Юрьев-Польский р-н, Ополье с, 8</t>
  </si>
  <si>
    <t>Юрьев-Польский р-н, Ополье с, 9</t>
  </si>
  <si>
    <t>Юрьев-Польский р-н, Пригородный с, 10</t>
  </si>
  <si>
    <t>Юрьев-Польский р-н, Пригородный с, 12</t>
  </si>
  <si>
    <t>Юрьев-Польский р-н, Пригородный с, 2</t>
  </si>
  <si>
    <t>Юрьев-Польский р-н, Пригородный с, 4</t>
  </si>
  <si>
    <t>Юрьев-Польский р-н, Пригородный с, 6</t>
  </si>
  <si>
    <t>Юрьев-Польский р-н, Пригородный с, 8</t>
  </si>
  <si>
    <t>Юрьев-Польский р-н, Семьинское с, 12</t>
  </si>
  <si>
    <t>Юрьев-Польский р-н, Сима с, Багратиона ул, 30</t>
  </si>
  <si>
    <t>Юрьев-Польский р-н, Сима с, Багратиона ул, 32</t>
  </si>
  <si>
    <t>Юрьев-Польский р-н, Сима с, Гражданская ул, 9</t>
  </si>
  <si>
    <t>281.200</t>
  </si>
  <si>
    <t>Юрьев-Польский р-н, Сима с, Комсомольская ул, 1</t>
  </si>
  <si>
    <t>Юрьев-Польский р-н, Сима с, Комсомольская ул, 2</t>
  </si>
  <si>
    <t>Юрьев-Польский р-н, Сима с, Комсомольская ул, 6</t>
  </si>
  <si>
    <t>Юрьев-Польский р-н, Сима с, Луговая ул, 1</t>
  </si>
  <si>
    <t>Юрьев-Польский р-н, Сима с, Луговая ул, 3</t>
  </si>
  <si>
    <t>Юрьев-Польский р-н, Сима с, Луговая ул, 4</t>
  </si>
  <si>
    <t>Юрьев-Польский р-н, Сима с, Молодежная ул, 25</t>
  </si>
  <si>
    <t>Юрьев-Польский р-н, Сима с, Советская ул, 2</t>
  </si>
  <si>
    <t>Юрьев-Польский р-н, Сима с, Советская ул, 52</t>
  </si>
  <si>
    <t>Юрьев-Польский р-н, Сосновый Бор с, Центральная ул, 10</t>
  </si>
  <si>
    <t>Юрьев-Польский р-н, Сосновый Бор с, Центральная ул, 3</t>
  </si>
  <si>
    <t>Юрьев-Польский р-н, Сосновый Бор с, Центральная ул, 5</t>
  </si>
  <si>
    <t>Юрьев-Польский р-н, Сосновый Бор с, Центральная ул, 7</t>
  </si>
  <si>
    <t>Юрьев-Польский р-н, Сосновый Бор с, Центральная ул, 9</t>
  </si>
  <si>
    <t>Юрьев-Польский р-н, Сосновый Бор с, Школьная ул, 1</t>
  </si>
  <si>
    <t>Юрьев-Польский р-н, Сосновый Бор с, Школьная ул, 2</t>
  </si>
  <si>
    <t>Юрьев-Польский р-н, Федоровское с, 67</t>
  </si>
  <si>
    <t>Юрьев-Польский р-н, Федоровское с, 68</t>
  </si>
  <si>
    <t>Юрьев-Польский р-н, Федоровское с, 70</t>
  </si>
  <si>
    <t>Юрьев-Польский р-н, Федоровское с, 75</t>
  </si>
  <si>
    <t>Юрьев-Польский р-н, Федоровское с, 76</t>
  </si>
  <si>
    <t>Юрьев-Польский р-н, Федоровское с, 78</t>
  </si>
  <si>
    <t>Юрьев-Польский р-н, Федоровское с, 79</t>
  </si>
  <si>
    <t>Юрьев-Польский р-н, Хвойный с, 6</t>
  </si>
  <si>
    <t>Юрьев-Польский р-н, Чеково с, 7-я ул, 1</t>
  </si>
  <si>
    <t>Юрьев-Польский р-н, Чеково с, 7-я ул, 2</t>
  </si>
  <si>
    <t>Юрьев-Польский р-н, Чеково с, 7-я ул, 3</t>
  </si>
  <si>
    <t>Юрьев-Польский р-н, Шихобалово с, 1</t>
  </si>
  <si>
    <t>Юрьев-Польский р-н, Шихобалово с, 10</t>
  </si>
  <si>
    <t>Юрьев-Польский р-н, Шихобалово с, 11</t>
  </si>
  <si>
    <t>Юрьев-Польский р-н, Шихобалово с, 12</t>
  </si>
  <si>
    <t>Юрьев-Польский р-н, Шихобалово с, 13</t>
  </si>
  <si>
    <t>Юрьев-Польский р-н, Шихобалово с, 14</t>
  </si>
  <si>
    <t>Юрьев-Польский р-н, Шихобалово с, 15</t>
  </si>
  <si>
    <t>Юрьев-Польский р-н, Шихобалово с, 16</t>
  </si>
  <si>
    <t>Юрьев-Польский р-н, Шихобалово с, 2</t>
  </si>
  <si>
    <t>Юрьев-Польский р-н, Шихобалово с, 3</t>
  </si>
  <si>
    <t>Юрьев-Польский р-н, Шихобалово с, 4</t>
  </si>
  <si>
    <t>Юрьев-Польский р-н, Шихобалово с, 5</t>
  </si>
  <si>
    <t>Юрьев-Польский р-н, Энтузиаст с, Центральная ул, 1А</t>
  </si>
  <si>
    <t>1088.100</t>
  </si>
  <si>
    <t>Юрьев-Польский р-н, Энтузиаст с, Центральная ул, 2</t>
  </si>
  <si>
    <t>Юрьев-Польский р-н, Энтузиаст с, Центральная ул, 3</t>
  </si>
  <si>
    <t>Юрьев-Польский р-н, Энтузиаст с, Центральная ул, 4</t>
  </si>
  <si>
    <t>Юрьев-Польский р-н, Энтузиаст с, Центральная ул, 9</t>
  </si>
  <si>
    <t>Тип кровли</t>
  </si>
  <si>
    <t>Капремонт выполнен ООО КиТ в 2016 году</t>
  </si>
  <si>
    <t>Дом из двух частей, учли только 1 корпус</t>
  </si>
  <si>
    <t>Мне кажется что в ИС ЖКХ площадь завышена</t>
  </si>
  <si>
    <t>В ИС ЖКХ площадь кровли 0 кв.м.</t>
  </si>
  <si>
    <t>Мне кажется площадь ОМС указано больше чем есть по факту</t>
  </si>
  <si>
    <t>Площадь в ИС ЖКХ указана не верно</t>
  </si>
  <si>
    <t>Площадь в ИС ЖКХ занижена</t>
  </si>
  <si>
    <t>2017-2019</t>
  </si>
  <si>
    <t>2029-2031</t>
  </si>
  <si>
    <t>2027-2029</t>
  </si>
  <si>
    <t>2036-2038</t>
  </si>
  <si>
    <t>2018-2020</t>
  </si>
  <si>
    <t>2020-2022</t>
  </si>
  <si>
    <t>2025-2027</t>
  </si>
  <si>
    <t>2028-2030</t>
  </si>
  <si>
    <t>2040-2042</t>
  </si>
  <si>
    <t>2034-2036</t>
  </si>
  <si>
    <t>2031-2033</t>
  </si>
  <si>
    <t>2019-2021</t>
  </si>
  <si>
    <t>2039-2041</t>
  </si>
  <si>
    <t>2024-2026</t>
  </si>
  <si>
    <t>2032-2034</t>
  </si>
  <si>
    <t>2041-2043</t>
  </si>
  <si>
    <t>2030-2032</t>
  </si>
  <si>
    <t>2037-2039</t>
  </si>
  <si>
    <t>2021-2023</t>
  </si>
  <si>
    <t>2035-2037</t>
  </si>
  <si>
    <t>2022-2024</t>
  </si>
  <si>
    <t>2023-2025</t>
  </si>
  <si>
    <t>2033-2035</t>
  </si>
  <si>
    <t>2038-2040</t>
  </si>
  <si>
    <t>2016-2018</t>
  </si>
  <si>
    <t>2026-2028</t>
  </si>
  <si>
    <t>второй вид ремонта</t>
  </si>
  <si>
    <t>третий вид ремонта</t>
  </si>
  <si>
    <t>Комментаий по ранее сделанным видам работ в рамказ РПКР</t>
  </si>
  <si>
    <t>четвертый вид ремонта</t>
  </si>
  <si>
    <t>Комментарий по срокам РПКР</t>
  </si>
  <si>
    <t>протокол о замене вида работ</t>
  </si>
  <si>
    <t>делаем раньше указанного срока (-1 год), протокол о замене вида работ</t>
  </si>
  <si>
    <t>делаем раньше срока (-2 года), протокол о замене вида работ</t>
  </si>
  <si>
    <t>делаем раньше срока (-2 года)</t>
  </si>
  <si>
    <t>делем раньше срока (-1 год), протокол о замене вида работ</t>
  </si>
  <si>
    <t>делаем раньше срока</t>
  </si>
  <si>
    <t>делаем раньше срока (-1 год), протокол о замене вида работ</t>
  </si>
  <si>
    <t>делаем раньше срока, протокол о замене вида работ</t>
  </si>
  <si>
    <t>делаем раньше срока (-1 год)</t>
  </si>
  <si>
    <t>0</t>
  </si>
  <si>
    <t>2023</t>
  </si>
  <si>
    <t>2022</t>
  </si>
  <si>
    <t>2021</t>
  </si>
  <si>
    <t>2025</t>
  </si>
  <si>
    <t>1</t>
  </si>
  <si>
    <t>2041</t>
  </si>
  <si>
    <t>2</t>
  </si>
  <si>
    <t>2045</t>
  </si>
  <si>
    <t>52</t>
  </si>
  <si>
    <t>2121</t>
  </si>
  <si>
    <t>2030</t>
  </si>
  <si>
    <t>2050</t>
  </si>
  <si>
    <t>2054</t>
  </si>
  <si>
    <t>2026</t>
  </si>
  <si>
    <t>46</t>
  </si>
  <si>
    <t>2040</t>
  </si>
  <si>
    <t>2038</t>
  </si>
  <si>
    <t>2058</t>
  </si>
  <si>
    <t>2088</t>
  </si>
  <si>
    <t>2060</t>
  </si>
  <si>
    <t>взяла по площади застройки</t>
  </si>
  <si>
    <t>Год последнего капремонта</t>
  </si>
  <si>
    <t>не проводился</t>
  </si>
  <si>
    <t>не указано</t>
  </si>
  <si>
    <t>не указан</t>
  </si>
  <si>
    <t>скатная</t>
  </si>
  <si>
    <t>плоская</t>
  </si>
  <si>
    <t>комплексн</t>
  </si>
  <si>
    <t>скатная/плоская</t>
  </si>
  <si>
    <t>лифт</t>
  </si>
  <si>
    <t xml:space="preserve"> скатная</t>
  </si>
  <si>
    <t>Итого по Ковардицкое</t>
  </si>
  <si>
    <t>Скатная</t>
  </si>
  <si>
    <t>Собрано, руб.</t>
  </si>
  <si>
    <t>второй вид ремонта (лифты)</t>
  </si>
  <si>
    <t>четвертый вид ремонта (лифты)</t>
  </si>
  <si>
    <t>X</t>
  </si>
  <si>
    <t>Таблица №1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</si>
  <si>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</si>
  <si>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</si>
  <si>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</si>
  <si>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</si>
  <si>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</si>
  <si>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</si>
  <si>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</si>
  <si>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</si>
  <si>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</si>
  <si>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</si>
  <si>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</si>
  <si>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</si>
  <si>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</si>
  <si>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</si>
  <si>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</si>
  <si>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</si>
  <si>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</si>
  <si>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за счет средств         собственников помещений в МКД</t>
  </si>
  <si>
    <t>чел.</t>
  </si>
  <si>
    <t>руб./кв.м</t>
  </si>
  <si>
    <t>РО</t>
  </si>
  <si>
    <t>Александров г, Терешковой ул, 1</t>
  </si>
  <si>
    <t>8</t>
  </si>
  <si>
    <t>4</t>
  </si>
  <si>
    <t>-</t>
  </si>
  <si>
    <t>Ж/б панели</t>
  </si>
  <si>
    <t>6</t>
  </si>
  <si>
    <t>3</t>
  </si>
  <si>
    <t>Шлакоблок</t>
  </si>
  <si>
    <t>9</t>
  </si>
  <si>
    <t>5</t>
  </si>
  <si>
    <t>7</t>
  </si>
  <si>
    <t>12</t>
  </si>
  <si>
    <t>Александровский р-н, Балакирево п, Заводская ул, 2</t>
  </si>
  <si>
    <t>Александровский р-н, Балакирево п, Юго-Западный кв-л, 17</t>
  </si>
  <si>
    <t>11</t>
  </si>
  <si>
    <t>УК</t>
  </si>
  <si>
    <t>МКП г.Владимира «ЖКХ»</t>
  </si>
  <si>
    <t>ООО «МУПЖРЭП»</t>
  </si>
  <si>
    <t>ООО «Жилищник-Центр»</t>
  </si>
  <si>
    <t>ООО «УК ЛЮКС»</t>
  </si>
  <si>
    <t>МУП г.Владимира «ГУК»</t>
  </si>
  <si>
    <t>ООО «Мой дом»</t>
  </si>
  <si>
    <t>ООО ЖРП Заклязьменский</t>
  </si>
  <si>
    <t>ООО «Жилремстрой»</t>
  </si>
  <si>
    <t>ООО «ЖСС»</t>
  </si>
  <si>
    <t>ООО «Ресурс»</t>
  </si>
  <si>
    <t>ООО «ВУК»</t>
  </si>
  <si>
    <t>ООО «УК ЖРЭП»</t>
  </si>
  <si>
    <t>ООО «УК «Жилтех»</t>
  </si>
  <si>
    <t>ООО «Жилищник»</t>
  </si>
  <si>
    <t>ООО "ТЭК"</t>
  </si>
  <si>
    <t>ООО "Оникс"</t>
  </si>
  <si>
    <t>ООО "Жилищник-Центр"</t>
  </si>
  <si>
    <t>ООО ЖРП "Заклязьменский"</t>
  </si>
  <si>
    <t>ООО "Жилремстрой"</t>
  </si>
  <si>
    <t>ООО "УК Люкс"</t>
  </si>
  <si>
    <t>ООО "Жилищник"</t>
  </si>
  <si>
    <t>НУ</t>
  </si>
  <si>
    <t>непосредственное упр.</t>
  </si>
  <si>
    <t>ООО "ЖЭУ"</t>
  </si>
  <si>
    <t>ООО УК "Старый город"</t>
  </si>
  <si>
    <t>ООО УК «Жилтех»</t>
  </si>
  <si>
    <t>ООО "Жилищная компания"</t>
  </si>
  <si>
    <t>ООО «Оникс»</t>
  </si>
  <si>
    <t>МКП «ЖКХ»</t>
  </si>
  <si>
    <t>ООО "ВУК"</t>
  </si>
  <si>
    <t>ООО "УК ЛЮКС"</t>
  </si>
  <si>
    <t>ООО "Квартал"</t>
  </si>
  <si>
    <t>ООО  «УК ЛЮКС»</t>
  </si>
  <si>
    <t>ООО «УК «БЕЛЫЙ ПАРУС»</t>
  </si>
  <si>
    <t>ООО "КЭЧ"</t>
  </si>
  <si>
    <t>ООО "Мой дом"</t>
  </si>
  <si>
    <t>ООО «УК Лидер»</t>
  </si>
  <si>
    <t>ООО УК "Веста"</t>
  </si>
  <si>
    <t>ООО УК "Жилсервис"</t>
  </si>
  <si>
    <t>ООО "ЖЭЦ-Управление"</t>
  </si>
  <si>
    <t>ТСЖ</t>
  </si>
  <si>
    <t>ООО УМД "Континент"</t>
  </si>
  <si>
    <t>ООО УК "Вика"</t>
  </si>
  <si>
    <t>ООО УК "Управдом"</t>
  </si>
  <si>
    <t>ООО УК "ЖКО Роско"</t>
  </si>
  <si>
    <t>ООО "Комсервис +"</t>
  </si>
  <si>
    <t>ООО"УК"ЖКО РОСКО"</t>
  </si>
  <si>
    <t>ООО УК "Селиваново"</t>
  </si>
  <si>
    <t>ООО ООО "Управляющая компания"</t>
  </si>
  <si>
    <t>ООО "Фортуна"</t>
  </si>
  <si>
    <t>ООО "Домоуправ"</t>
  </si>
  <si>
    <t>ООО "РЕМСТРОЙ Южный"</t>
  </si>
  <si>
    <t>ООО "Союз"</t>
  </si>
  <si>
    <t>ООО "Верба"</t>
  </si>
  <si>
    <t>ООО УК "Партнер"</t>
  </si>
  <si>
    <t>ТСН "Центральная, 24"</t>
  </si>
  <si>
    <t>ООО УК "Центрум"</t>
  </si>
  <si>
    <t>ООО УК "Домком"</t>
  </si>
  <si>
    <t>Плоская</t>
  </si>
  <si>
    <t>ООО" Монолит"</t>
  </si>
  <si>
    <t>ООО "УК"Наш Дом"</t>
  </si>
  <si>
    <t>ООО "Управляющая оргпнизация"</t>
  </si>
  <si>
    <t>ООО "Управляющая оргпнизация ремонтно-эксплуатационное управление №1"</t>
  </si>
  <si>
    <t>ООО "МКД-СЕРВИС"</t>
  </si>
  <si>
    <t>ООО "РСК"</t>
  </si>
  <si>
    <t>ООО "ЖКС "Алдега"</t>
  </si>
  <si>
    <t>ООО «РСК»</t>
  </si>
  <si>
    <t>ООО "ЖКХ "УЮТ"</t>
  </si>
  <si>
    <t>ООО "УК Содружество"</t>
  </si>
  <si>
    <t>ООО "Балремстрой"</t>
  </si>
  <si>
    <t>ООО "Эврика Комфорт"</t>
  </si>
  <si>
    <t>ООО "РТЭК"</t>
  </si>
  <si>
    <t>ООО "УК СОДРУЖЕСТВО С"</t>
  </si>
  <si>
    <t>ООО "НОВАЯ УПРАВЛЯЮЩАЯ КОМПАНИЯ"</t>
  </si>
  <si>
    <t>ООО "Следнево"</t>
  </si>
  <si>
    <t>УК "Эврика Комфорт"</t>
  </si>
  <si>
    <t>ООО "Перспектива"</t>
  </si>
  <si>
    <t>ООО «Перспектива»</t>
  </si>
  <si>
    <t>ООО "Парус"</t>
  </si>
  <si>
    <t>ООО "УК "Содружество"</t>
  </si>
  <si>
    <t>ООО "ЖКС"УЮТ"</t>
  </si>
  <si>
    <t>ООО "ГУК"</t>
  </si>
  <si>
    <t>ООО "НСК"</t>
  </si>
  <si>
    <t>ООО "Жилцентр"</t>
  </si>
  <si>
    <t>ООО "ГСК"</t>
  </si>
  <si>
    <t>ООО "Универсал строй"</t>
  </si>
  <si>
    <t>ИП Деркач В.Н.</t>
  </si>
  <si>
    <t>ЖЭК № 3</t>
  </si>
  <si>
    <t>ЖЭК № 4</t>
  </si>
  <si>
    <t>ТСЖ "Степанцевское"</t>
  </si>
  <si>
    <t>ТСЖ "Искра"</t>
  </si>
  <si>
    <t>ЖЭК № 2</t>
  </si>
  <si>
    <t>СТН "Мальва"</t>
  </si>
  <si>
    <t>ООО "УК Жилищник"</t>
  </si>
  <si>
    <t>ООО "Андреевская УК"</t>
  </si>
  <si>
    <t>МКП г. Судогда "Коммунальщик"</t>
  </si>
  <si>
    <t>ООО "Комстройсервис"</t>
  </si>
  <si>
    <t>ООО "НАШ ДОМ"</t>
  </si>
  <si>
    <t>ООО "Комсервис+"</t>
  </si>
  <si>
    <t xml:space="preserve">УК </t>
  </si>
  <si>
    <t>ООО "Плес+"</t>
  </si>
  <si>
    <t>ОП ООО "КЭЧ"</t>
  </si>
  <si>
    <t>ООО "УК Покров"</t>
  </si>
  <si>
    <t>ООО "Управляющая компания Костерево"</t>
  </si>
  <si>
    <t>ООО УК "Наш дом"</t>
  </si>
  <si>
    <t>ООО "Эксперт"</t>
  </si>
  <si>
    <t>МУП РСУ г. Петушки</t>
  </si>
  <si>
    <t>БУ</t>
  </si>
  <si>
    <t>МУП ЖКХ "УК Собинского района"</t>
  </si>
  <si>
    <t>МУМП ЖКХ ПОС.СТАВРОВО</t>
  </si>
  <si>
    <t>ООО УК "Пономарев С.А."</t>
  </si>
  <si>
    <t>ООО "УК "ДОВЕРИЕ"</t>
  </si>
  <si>
    <t>ООО УК "Теплый Дом"</t>
  </si>
  <si>
    <t>ООО "ЖИЛСТРОЙ"</t>
  </si>
  <si>
    <t>МУП «ЖКХ Тасинский Бор»</t>
  </si>
  <si>
    <t>ООО "ЖЭУ № 3"</t>
  </si>
  <si>
    <t>ООО "Уют"</t>
  </si>
  <si>
    <t>ООО "Альтернатива"</t>
  </si>
  <si>
    <t>МУП "ЖКХ" ЗАТО г. Радужный</t>
  </si>
  <si>
    <t>МУП "ЖКХ" ЗАТО г. Радужный </t>
  </si>
  <si>
    <t>ООО"УПРАВЛЯЮЩАЯ КОМПАНИЯ № 1"</t>
  </si>
  <si>
    <t>Блочные</t>
  </si>
  <si>
    <t>Деревянные</t>
  </si>
  <si>
    <t>Кирпичные</t>
  </si>
  <si>
    <t>Монолитные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</si>
  <si>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2023 - 2025 годы</t>
  </si>
  <si>
    <t>к сводному краткосрочному плану реализации
 региональной программы капитального ремонта общего
 имущества в многоквартирных домах на 2023-2025 годы</t>
  </si>
  <si>
    <t>ООО "ПЛАЗМА"</t>
  </si>
  <si>
    <t>Итого по сводному краткосрочному плану на 2023-2025 годы</t>
  </si>
  <si>
    <t>Итого по сводному краткосрочному плану на 2023 год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</si>
  <si>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</si>
  <si>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</si>
  <si>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</si>
  <si>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</si>
  <si>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</si>
  <si>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</si>
  <si>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</si>
  <si>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2023 - 2025 годы * 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</si>
  <si>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2023 - 2025 годы определены таблицей №1 к сводному краткосрочному плану</t>
  </si>
  <si>
    <t>Итого по сводному краткосрочному плану на 2024 год</t>
  </si>
  <si>
    <t>Итого по сводному краткосрочному плану на 2025 год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</si>
  <si>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</si>
  <si>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</si>
  <si>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Источники финансирования </t>
  </si>
  <si>
    <t xml:space="preserve">Всего </t>
  </si>
  <si>
    <t>Областной бюджет</t>
  </si>
  <si>
    <t>Местные бюджеты</t>
  </si>
  <si>
    <t>Средства собственников</t>
  </si>
  <si>
    <t xml:space="preserve">Получатель бюджетных средств - Некоммерческая организация 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</si>
  <si>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кооператив, управляющая организация
 (в рамках постановления администрации области от 05.10.2018 №742, в рамках постановления Губернатора области от 13.02.2014 № 111) </t>
  </si>
  <si>
    <t>Объем финансирования в 2023 г., руб.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</si>
  <si>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2023 - 2025 годы</t>
  </si>
  <si>
    <t>Объем финансирования в 2025 г., руб.</t>
  </si>
  <si>
    <t>Объем финансирования в 2024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</si>
  <si>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</si>
  <si>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</si>
  <si>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</si>
  <si>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</si>
  <si>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</si>
  <si>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</si>
  <si>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</si>
  <si>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2023-2025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</si>
  <si>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2023 - 2025 годы </t>
  </si>
  <si>
    <t>город Владимир</t>
  </si>
  <si>
    <t>город Гусь-Хрустальный</t>
  </si>
  <si>
    <t>город Ковров</t>
  </si>
  <si>
    <t>округ Муром</t>
  </si>
  <si>
    <t>город Александров</t>
  </si>
  <si>
    <t>поселок Балакирево</t>
  </si>
  <si>
    <t>город Карабаново</t>
  </si>
  <si>
    <t>город Струнино</t>
  </si>
  <si>
    <t>Андреевское</t>
  </si>
  <si>
    <t>город Вязники</t>
  </si>
  <si>
    <t>поселок Никологоры</t>
  </si>
  <si>
    <t>Октябрьское</t>
  </si>
  <si>
    <t>Степанцевское</t>
  </si>
  <si>
    <t>поселок Мстера</t>
  </si>
  <si>
    <t>город Гороховец</t>
  </si>
  <si>
    <t>Куприяновское</t>
  </si>
  <si>
    <t>поселок Великодворский</t>
  </si>
  <si>
    <t>поселок Красное Эхо</t>
  </si>
  <si>
    <t>Второвское</t>
  </si>
  <si>
    <t>Пенкинское</t>
  </si>
  <si>
    <t>город Киржач</t>
  </si>
  <si>
    <t>Клязьминское</t>
  </si>
  <si>
    <t>Новосельское</t>
  </si>
  <si>
    <t>Кольчугино</t>
  </si>
  <si>
    <t>город Меленки</t>
  </si>
  <si>
    <t>Ковардицкое</t>
  </si>
  <si>
    <t>Нагорное</t>
  </si>
  <si>
    <t>город Покров</t>
  </si>
  <si>
    <t>город Костерево</t>
  </si>
  <si>
    <t>город Петушки</t>
  </si>
  <si>
    <t>поселок Вольгинский</t>
  </si>
  <si>
    <t xml:space="preserve">Петушинское </t>
  </si>
  <si>
    <t>Малышевское</t>
  </si>
  <si>
    <t>Воршинское</t>
  </si>
  <si>
    <t>Рождественское</t>
  </si>
  <si>
    <t>Черкутинское</t>
  </si>
  <si>
    <t>поселок Ставрово</t>
  </si>
  <si>
    <t>город Лакинск</t>
  </si>
  <si>
    <t>город Собинка</t>
  </si>
  <si>
    <t>город Судогда</t>
  </si>
  <si>
    <t>Головинское</t>
  </si>
  <si>
    <t>Мошокское</t>
  </si>
  <si>
    <t>Муромцевское</t>
  </si>
  <si>
    <t>город Суздаль</t>
  </si>
  <si>
    <t>Новоалександровское</t>
  </si>
  <si>
    <t>Красносельское</t>
  </si>
  <si>
    <t>Небыловское</t>
  </si>
  <si>
    <t>Сарыевское</t>
  </si>
  <si>
    <t>Паустовское</t>
  </si>
  <si>
    <t>город Курлово</t>
  </si>
  <si>
    <t>поселок Иванищи</t>
  </si>
  <si>
    <t>город Камешково</t>
  </si>
  <si>
    <t>Кипревское</t>
  </si>
  <si>
    <t>Филипповское</t>
  </si>
  <si>
    <t>Малыгинское</t>
  </si>
  <si>
    <t>поселок Мелехово</t>
  </si>
  <si>
    <t>город Кольчугино</t>
  </si>
  <si>
    <t>Ляховское</t>
  </si>
  <si>
    <t>Новлянское</t>
  </si>
  <si>
    <t>Толпуховское</t>
  </si>
  <si>
    <t>Боголюбовское</t>
  </si>
  <si>
    <t>Павловское</t>
  </si>
  <si>
    <t>Селецкое</t>
  </si>
  <si>
    <t>город Юрьев-Польский</t>
  </si>
  <si>
    <t>ЗАТО город Радужный</t>
  </si>
  <si>
    <t>Следневское</t>
  </si>
  <si>
    <t>Денисовское</t>
  </si>
  <si>
    <t>поселок Уршельский</t>
  </si>
  <si>
    <t>поселок Анопино</t>
  </si>
  <si>
    <t>Першинское</t>
  </si>
  <si>
    <t>Бавленское</t>
  </si>
  <si>
    <t>Раздольевское</t>
  </si>
  <si>
    <t>Денятинское</t>
  </si>
  <si>
    <t>Петушинское</t>
  </si>
  <si>
    <t>Пекшинское</t>
  </si>
  <si>
    <t>Куриловское</t>
  </si>
  <si>
    <t>ООО УК «Старый город»</t>
  </si>
  <si>
    <t>МУП города Владимира "ГУК"</t>
  </si>
  <si>
    <t>ООО "ЖЭК №2"</t>
  </si>
  <si>
    <t>МУП "АЭЛИТА"</t>
  </si>
  <si>
    <t>ООО "СМК-РЕКОНСТРУКЦИЯ"</t>
  </si>
  <si>
    <t>Итого по Симское</t>
  </si>
  <si>
    <t>Итого по Ивановское</t>
  </si>
  <si>
    <t>Итого по Дмитриевогорское</t>
  </si>
  <si>
    <t>Итого по поселок Городищи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</si>
  <si>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</si>
  <si>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Х</t>
  </si>
  <si>
    <t>п Малыгино ул Юбилейная д.51</t>
  </si>
  <si>
    <t>п Мелехово ул Первомайская д.53</t>
  </si>
  <si>
    <t xml:space="preserve">Всего по Владимирской области на 2023-2025 годы: </t>
  </si>
  <si>
    <t xml:space="preserve">Итого по Владимирской области по 2023 году: </t>
  </si>
  <si>
    <t>Панельные</t>
  </si>
  <si>
    <t>ООО «Владимирская управляющая компания»</t>
  </si>
  <si>
    <t>Каменные, кирпичные</t>
  </si>
  <si>
    <t xml:space="preserve"> МУП г.Владимира «ГУК»</t>
  </si>
  <si>
    <t>ООО»Жилищник-Центр»</t>
  </si>
  <si>
    <t xml:space="preserve"> ООО «Жилищник»</t>
  </si>
  <si>
    <t>Кирпичные, блочные</t>
  </si>
  <si>
    <t>ООО «ЖРЭП № 8»</t>
  </si>
  <si>
    <t>ООО «ТЭК»</t>
  </si>
  <si>
    <t>ООО "ЖИЛИЩНИК"</t>
  </si>
  <si>
    <t>6 473,7</t>
  </si>
  <si>
    <t>ТСЖ "РИТМ"</t>
  </si>
  <si>
    <t>ООО "Наш дом"</t>
  </si>
  <si>
    <t>ООО "МУПЖРЭП"</t>
  </si>
  <si>
    <t>ООО "УК "Жилсервис"</t>
  </si>
  <si>
    <t>ООО "ПОТЕНЦИАЛ"</t>
  </si>
  <si>
    <t>ООО "Алдега"</t>
  </si>
  <si>
    <t>ООО "УК СОДРУЖЕСТВО"</t>
  </si>
  <si>
    <t>ООО "ЖКО"</t>
  </si>
  <si>
    <t>ООО "Ком-сервис"</t>
  </si>
  <si>
    <t>ООО "НУК"</t>
  </si>
  <si>
    <t>ООО "УК "Содружество С"</t>
  </si>
  <si>
    <t>ООО "ЖЭК №4"</t>
  </si>
  <si>
    <t>ООО "ЖЭК"Никологоры"</t>
  </si>
  <si>
    <t>ООО "ДомСервис"</t>
  </si>
  <si>
    <t>Комсервис+</t>
  </si>
  <si>
    <t>Плес+</t>
  </si>
  <si>
    <t>ООО "Нерехта"</t>
  </si>
  <si>
    <t xml:space="preserve"> "Новый-2" </t>
  </si>
  <si>
    <t>ООО "Управляющая компания в ЖКХ города Кольчугино"</t>
  </si>
  <si>
    <t>ООО "ЖЭУ №3"</t>
  </si>
  <si>
    <t>ООО "ЖКХ г. Костерево"</t>
  </si>
  <si>
    <t>МУП "РСУ" г.Петушки</t>
  </si>
  <si>
    <t>ООО "ЭКСПЕРТ"</t>
  </si>
  <si>
    <t>МУП "Инфраструктура и сервис"</t>
  </si>
  <si>
    <t>МУМП ЖКХ п.Ставрово</t>
  </si>
  <si>
    <t xml:space="preserve">ООО УК "Теплый дом" </t>
  </si>
  <si>
    <t>ЖСК</t>
  </si>
  <si>
    <t>ЖСК ул. Гоголя, д.1б</t>
  </si>
  <si>
    <t>ООО УК Теплый дом</t>
  </si>
  <si>
    <t>ООО"НАШ ДОМ"</t>
  </si>
  <si>
    <t>Кирпичные/блочные</t>
  </si>
  <si>
    <t>Итого по поселок Красная Горбатка</t>
  </si>
  <si>
    <t>ООО "Владимирская управляющая компания"</t>
  </si>
  <si>
    <t>ООО "УК ЖРЭП"</t>
  </si>
  <si>
    <t>ООО "ЖСС"</t>
  </si>
  <si>
    <t>ООО "Управляющая организация"</t>
  </si>
  <si>
    <t>ООО "Управляющая организация ремонтно-эксплуатационное управление № 1"</t>
  </si>
  <si>
    <t>ООО "УО "РМД"</t>
  </si>
  <si>
    <t>ТСЖ "Южная 11"</t>
  </si>
  <si>
    <t>ООО УК "Спецстройгарант-1"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</si>
  <si>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</si>
  <si>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>Ивановское</t>
  </si>
  <si>
    <t>Дмитриевогорское</t>
  </si>
  <si>
    <t>поселок Городищи</t>
  </si>
  <si>
    <t>поселок Красная Горбатка</t>
  </si>
  <si>
    <t>Симское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</si>
  <si>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</si>
  <si>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МКП Г. ВЛАДИМИРА "ЖКХ"</t>
  </si>
  <si>
    <t>Ковров г, Волго-Донская ул, 10</t>
  </si>
  <si>
    <t>Александров г, Совхоз "Правда" ул, 27</t>
  </si>
  <si>
    <t>Ковровский р-н, Мелехово п, Школьный пер, 24</t>
  </si>
  <si>
    <t>Ковровский р-н, Мелехово п, Школьный пер, 26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</si>
  <si>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</si>
  <si>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</si>
  <si>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</si>
  <si>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</si>
  <si>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установка или замена в комплексе оборудования индивидуальных тепловых пунктов, при проведении капитального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</si>
  <si>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</si>
  <si>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</si>
  <si>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2023-2025 годы
за счет средств регионального оператора * **</t>
  </si>
  <si>
    <t>ООО УК "Ковровтеплострой"</t>
  </si>
  <si>
    <t>ООО "УК "Веста" </t>
  </si>
  <si>
    <t>ООО "Наше ЖКО"</t>
  </si>
  <si>
    <t>ООО "УК ПОКРОВ"</t>
  </si>
  <si>
    <t>Итого по Фоминское</t>
  </si>
  <si>
    <t>ТСН "ЛЕСНОЕ"</t>
  </si>
  <si>
    <t>Итого по субъекту:</t>
  </si>
  <si>
    <t>Ковровский р-н, Мелехово п, Пионерская ул, 5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</si>
  <si>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</si>
  <si>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</si>
  <si>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</si>
  <si>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</si>
  <si>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</si>
  <si>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</si>
  <si>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2023-2025 годы
за счет средств регионального оператора</t>
  </si>
  <si>
    <t>ООО "ЖКХ "УЮТ""</t>
  </si>
  <si>
    <t>МУП Г ВЛАДИМИРА "ГУК"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</si>
  <si>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</si>
  <si>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</si>
  <si>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</si>
  <si>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ООО "КОМСЕРВИС +"</t>
  </si>
  <si>
    <t>ООО ЖРП "ЗАКЛЯЗЬМЕНСКИЙ"</t>
  </si>
  <si>
    <t>Ковровский р-н, Мелехово п, Школьный пер, 27</t>
  </si>
  <si>
    <t>Ковровский р-н, Мелехово п, Строительная ул, 3</t>
  </si>
  <si>
    <t>Ковровский р-н, Мелехово п, Советская ул, 5</t>
  </si>
  <si>
    <t>ООО УК "Атмосфера"</t>
  </si>
  <si>
    <t>Способ формирования фонда капитального ремонта (РО - счет регионального оператора, СС - специальный счет)</t>
  </si>
  <si>
    <t xml:space="preserve">к приказу Министерства жилищно-коммунального хозяйства Владимирской области 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</si>
  <si>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</si>
  <si>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</si>
  <si>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Всего по Владимирской области на 2023-2025 годы:</t>
  </si>
  <si>
    <t>Итого по Владимирской области по 2023 году:</t>
  </si>
  <si>
    <t xml:space="preserve">Получатель бюджетных средств - Некоммерческая организация (в рамках постановления администрации области от 05.10.2018 №742) </t>
  </si>
  <si>
    <t>в том числе: областной бюджет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</si>
  <si>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</si>
  <si>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Количество жителей,
зарегистрированных в МКД на дату утверждения программы</t>
  </si>
  <si>
    <t>в том числе нераспределенный остаток</t>
  </si>
  <si>
    <t>ИП Деркач В. Н.</t>
  </si>
  <si>
    <t xml:space="preserve">Получатель бюджетных средств - Некоммерческая организация (в рамках постановления Губернатора области от 13.02.2014 № 111) </t>
  </si>
  <si>
    <t>Перечень многоквартирных домов, по которым предоставляется финансовая поддержка на замену лифтового оборудования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Губернатора области от 13.02.2014 № 111)</t>
  </si>
  <si>
    <t>СС</t>
  </si>
  <si>
    <t>ТСН "ВОРОВСКОГО 69"</t>
  </si>
  <si>
    <t>ТСЖ "КОВЧЕГ"</t>
  </si>
  <si>
    <t>ООО "УК "ЖКО РОСКО"</t>
  </si>
  <si>
    <t>Информация по многоквартирным домам, по которым предоставляется финансовая поддержка на замену лифтового оборудования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Губернатора области от 13.02.2014 № 111)</t>
  </si>
  <si>
    <t>ООО "РЕМСТРОЙ ЮЖНЫЙ"</t>
  </si>
  <si>
    <t>Фоминское</t>
  </si>
  <si>
    <t>Срок проведения капитального ремонта в МКД</t>
  </si>
  <si>
    <t>замена плоской кровли на  стропильную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</si>
  <si>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2023-2025 годы в рамках реализации региональной программы капитального ремонта</t>
  </si>
  <si>
    <t>Итого по Владимирской области за период 2023-2025  годы</t>
  </si>
  <si>
    <t>Итого по Владимирской области в 2023 году:</t>
  </si>
  <si>
    <t>ООО "ДОМОУПРАВ"</t>
  </si>
  <si>
    <t>УК «Порядок»</t>
  </si>
  <si>
    <t>ООО «Наш дом-3»</t>
  </si>
  <si>
    <t>ООО «Универсал-Строй»</t>
  </si>
  <si>
    <t>Владимир г, Стасова ул, 3/1</t>
  </si>
  <si>
    <t xml:space="preserve">Итого по город Гусь-Хрустальный </t>
  </si>
  <si>
    <t>Итого по Бутылицкое</t>
  </si>
  <si>
    <t>ТСН "ЧИЖ"</t>
  </si>
  <si>
    <t>ООО "МОНОЛИТ"</t>
  </si>
  <si>
    <t>ООО "РТЭК +"</t>
  </si>
  <si>
    <t xml:space="preserve">город Гусь-Хрустальный </t>
  </si>
  <si>
    <t>Бутылицкое</t>
  </si>
  <si>
    <t>Александровский р-н  Струнино г  Норильская ул  5</t>
  </si>
  <si>
    <t>Итого по город Муром</t>
  </si>
  <si>
    <t>Итого по Сергеихинское</t>
  </si>
  <si>
    <t>ООО « УК Старый город»Жилищник-Центр»</t>
  </si>
  <si>
    <t>Итого по Копнинское</t>
  </si>
  <si>
    <t>5 898,7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</si>
  <si>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       устройств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</si>
  <si>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         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</si>
  <si>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         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</si>
  <si>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</si>
  <si>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Владимир г, Энергетик мкр, Энергетиков ул, 6Б</t>
  </si>
  <si>
    <t>Кольчугино г, Дружбы ул, 18Б</t>
  </si>
  <si>
    <t>Ковров г, 5 Декабря ул, 22 корп. 1</t>
  </si>
  <si>
    <t>Ковров г, Восточная ул, 52 корп. 3</t>
  </si>
  <si>
    <t>Ковров г, Космонавтов ул, 6 корп. 1</t>
  </si>
  <si>
    <t>Ковров г, Космонавтов ул, 4 корп. 3</t>
  </si>
  <si>
    <t>Ковров г, Сосновая ул, 15 корп. 2</t>
  </si>
  <si>
    <t>Собинка г, Красноборская ул, 2а</t>
  </si>
  <si>
    <t>Итого по Григорьевское</t>
  </si>
  <si>
    <t xml:space="preserve">Итого по Новоалександровское </t>
  </si>
  <si>
    <t>Собинский р-н, Заречное с, Парковая ул, 6 (корп. 3)</t>
  </si>
  <si>
    <t>Собинский р-н, Заречное с, Парковая ул, 8 (корп. 3)</t>
  </si>
  <si>
    <t>Сергеихинское</t>
  </si>
  <si>
    <t>Копнинское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</si>
</sst>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\ ###\ ###\ ##0.00"/>
    <numFmt numFmtId="165" formatCode="###\ ###\ ###\ ##0"/>
    <numFmt numFmtId="166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48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/>
    <xf numFmtId="0" fontId="9" fillId="0" borderId="0"/>
    <xf numFmtId="0" fontId="9" fillId="0" borderId="0"/>
    <xf numFmtId="0" fontId="12" fillId="0" borderId="0"/>
    <xf numFmtId="0" fontId="21" fillId="0" borderId="0"/>
    <xf numFmtId="0" fontId="28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</cellStyleXfs>
  <cellXfs count="416">
    <xf numFmtId="0" fontId="0" fillId="0" borderId="0" xfId="0"/>
    <xf numFmtId="4" fontId="0" fillId="0" borderId="0" xfId="0" applyNumberFormat="1"/>
    <xf numFmtId="0" fontId="24" fillId="0" borderId="0" xfId="0" applyFont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164" fontId="24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 wrapText="1"/>
    </xf>
    <xf numFmtId="4" fontId="24" fillId="0" borderId="1" xfId="0" applyNumberFormat="1" applyFont="1" applyBorder="1" applyAlignment="1">
      <alignment horizontal="center"/>
    </xf>
    <xf numFmtId="3" fontId="24" fillId="0" borderId="1" xfId="0" applyNumberFormat="1" applyFont="1" applyBorder="1" applyAlignment="1">
      <alignment horizontal="center" wrapText="1"/>
    </xf>
    <xf numFmtId="3" fontId="17" fillId="0" borderId="1" xfId="0" applyNumberFormat="1" applyFont="1" applyBorder="1" applyAlignment="1">
      <alignment horizontal="right" vertical="center"/>
    </xf>
    <xf numFmtId="0" fontId="15" fillId="0" borderId="0" xfId="8" applyFont="1" applyAlignment="1">
      <alignment wrapText="1"/>
    </xf>
    <xf numFmtId="0" fontId="15" fillId="0" borderId="0" xfId="8" applyFont="1" applyAlignment="1">
      <alignment horizontal="center" wrapText="1"/>
    </xf>
    <xf numFmtId="0" fontId="15" fillId="0" borderId="0" xfId="8" applyFont="1" applyAlignment="1">
      <alignment horizontal="right" wrapText="1"/>
    </xf>
    <xf numFmtId="0" fontId="15" fillId="0" borderId="0" xfId="8" applyFont="1" applyAlignment="1">
      <alignment vertical="center" wrapText="1"/>
    </xf>
    <xf numFmtId="0" fontId="15" fillId="0" borderId="1" xfId="9" applyFont="1" applyBorder="1" applyAlignment="1">
      <alignment horizontal="center" vertical="center"/>
    </xf>
    <xf numFmtId="1" fontId="15" fillId="0" borderId="1" xfId="9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left"/>
    </xf>
    <xf numFmtId="0" fontId="38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4" fontId="17" fillId="0" borderId="1" xfId="0" applyNumberFormat="1" applyFont="1" applyBorder="1" applyAlignment="1">
      <alignment vertical="center"/>
    </xf>
    <xf numFmtId="3" fontId="38" fillId="0" borderId="1" xfId="0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right"/>
    </xf>
    <xf numFmtId="4" fontId="17" fillId="0" borderId="1" xfId="9" applyNumberFormat="1" applyFont="1" applyBorder="1" applyAlignment="1">
      <alignment horizontal="right" vertical="center"/>
    </xf>
    <xf numFmtId="1" fontId="31" fillId="0" borderId="1" xfId="5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left" wrapText="1"/>
    </xf>
    <xf numFmtId="4" fontId="38" fillId="0" borderId="1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right"/>
    </xf>
    <xf numFmtId="4" fontId="38" fillId="0" borderId="1" xfId="0" applyNumberFormat="1" applyFont="1" applyBorder="1" applyAlignment="1">
      <alignment horizontal="center"/>
    </xf>
    <xf numFmtId="0" fontId="31" fillId="0" borderId="1" xfId="5" applyFont="1" applyBorder="1" applyAlignment="1">
      <alignment horizontal="center" vertical="center"/>
    </xf>
    <xf numFmtId="43" fontId="0" fillId="0" borderId="0" xfId="10" applyFont="1"/>
    <xf numFmtId="0" fontId="24" fillId="0" borderId="1" xfId="0" applyFont="1" applyBorder="1" applyAlignment="1">
      <alignment horizontal="right"/>
    </xf>
    <xf numFmtId="164" fontId="24" fillId="0" borderId="1" xfId="0" applyNumberFormat="1" applyFont="1" applyBorder="1" applyAlignment="1">
      <alignment horizontal="center" wrapText="1"/>
    </xf>
    <xf numFmtId="0" fontId="38" fillId="0" borderId="1" xfId="7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7" fillId="0" borderId="1" xfId="0" applyFont="1" applyBorder="1"/>
    <xf numFmtId="4" fontId="22" fillId="0" borderId="1" xfId="1" applyNumberFormat="1" applyFont="1" applyBorder="1" applyAlignment="1">
      <alignment horizontal="center" vertical="center"/>
    </xf>
    <xf numFmtId="3" fontId="22" fillId="0" borderId="1" xfId="1" applyNumberFormat="1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3" fontId="22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46" fillId="0" borderId="0" xfId="0" applyFont="1"/>
    <xf numFmtId="0" fontId="38" fillId="0" borderId="1" xfId="0" applyFont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4" fontId="46" fillId="0" borderId="1" xfId="0" applyNumberFormat="1" applyFont="1" applyBorder="1" applyAlignment="1">
      <alignment horizontal="center" vertical="center" wrapText="1"/>
    </xf>
    <xf numFmtId="1" fontId="38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wrapText="1"/>
    </xf>
    <xf numFmtId="1" fontId="46" fillId="0" borderId="1" xfId="0" applyNumberFormat="1" applyFont="1" applyBorder="1" applyAlignment="1">
      <alignment horizontal="center" wrapText="1"/>
    </xf>
    <xf numFmtId="0" fontId="44" fillId="0" borderId="0" xfId="8" applyFont="1"/>
    <xf numFmtId="0" fontId="15" fillId="0" borderId="2" xfId="8" applyFont="1" applyBorder="1" applyAlignment="1">
      <alignment horizontal="left"/>
    </xf>
    <xf numFmtId="0" fontId="15" fillId="0" borderId="3" xfId="8" applyFont="1" applyBorder="1" applyAlignment="1">
      <alignment wrapText="1"/>
    </xf>
    <xf numFmtId="4" fontId="38" fillId="0" borderId="1" xfId="8" applyNumberFormat="1" applyFont="1" applyBorder="1" applyAlignment="1">
      <alignment horizontal="right" wrapText="1"/>
    </xf>
    <xf numFmtId="1" fontId="38" fillId="0" borderId="1" xfId="8" applyNumberFormat="1" applyFont="1" applyBorder="1" applyAlignment="1">
      <alignment horizontal="right" wrapText="1"/>
    </xf>
    <xf numFmtId="4" fontId="38" fillId="0" borderId="1" xfId="8" applyNumberFormat="1" applyFont="1" applyBorder="1" applyAlignment="1">
      <alignment horizontal="center" wrapText="1"/>
    </xf>
    <xf numFmtId="0" fontId="15" fillId="0" borderId="1" xfId="8" applyFont="1" applyBorder="1" applyAlignment="1">
      <alignment horizontal="left"/>
    </xf>
    <xf numFmtId="0" fontId="15" fillId="0" borderId="1" xfId="8" applyFont="1" applyBorder="1"/>
    <xf numFmtId="4" fontId="38" fillId="0" borderId="1" xfId="8" applyNumberFormat="1" applyFont="1" applyBorder="1"/>
    <xf numFmtId="1" fontId="38" fillId="0" borderId="1" xfId="8" applyNumberFormat="1" applyFont="1" applyBorder="1"/>
    <xf numFmtId="0" fontId="38" fillId="0" borderId="1" xfId="8" applyFont="1" applyBorder="1" applyAlignment="1">
      <alignment horizontal="center"/>
    </xf>
    <xf numFmtId="4" fontId="38" fillId="0" borderId="1" xfId="8" applyNumberFormat="1" applyFont="1" applyBorder="1" applyAlignment="1">
      <alignment horizontal="right"/>
    </xf>
    <xf numFmtId="0" fontId="36" fillId="0" borderId="0" xfId="0" applyFont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textRotation="90" wrapText="1"/>
    </xf>
    <xf numFmtId="4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40" fillId="0" borderId="1" xfId="0" applyFont="1" applyBorder="1" applyAlignment="1">
      <alignment horizontal="center" wrapText="1"/>
    </xf>
    <xf numFmtId="4" fontId="40" fillId="0" borderId="1" xfId="0" applyNumberFormat="1" applyFont="1" applyBorder="1" applyAlignment="1">
      <alignment horizontal="right"/>
    </xf>
    <xf numFmtId="1" fontId="40" fillId="0" borderId="1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/>
    </xf>
    <xf numFmtId="1" fontId="40" fillId="0" borderId="3" xfId="0" applyNumberFormat="1" applyFont="1" applyBorder="1" applyAlignment="1">
      <alignment horizontal="center"/>
    </xf>
    <xf numFmtId="0" fontId="42" fillId="0" borderId="1" xfId="0" applyFont="1" applyBorder="1"/>
    <xf numFmtId="164" fontId="40" fillId="0" borderId="1" xfId="0" applyNumberFormat="1" applyFont="1" applyBorder="1" applyAlignment="1">
      <alignment horizontal="left" wrapText="1"/>
    </xf>
    <xf numFmtId="0" fontId="41" fillId="0" borderId="0" xfId="0" applyFont="1"/>
    <xf numFmtId="0" fontId="39" fillId="0" borderId="1" xfId="5" applyFont="1" applyBorder="1" applyAlignment="1">
      <alignment horizontal="center"/>
    </xf>
    <xf numFmtId="10" fontId="40" fillId="0" borderId="1" xfId="0" applyNumberFormat="1" applyFont="1" applyBorder="1" applyAlignment="1">
      <alignment horizontal="center"/>
    </xf>
    <xf numFmtId="164" fontId="40" fillId="0" borderId="1" xfId="0" applyNumberFormat="1" applyFont="1" applyBorder="1" applyAlignment="1">
      <alignment horizontal="right"/>
    </xf>
    <xf numFmtId="4" fontId="40" fillId="0" borderId="1" xfId="0" applyNumberFormat="1" applyFont="1" applyBorder="1"/>
    <xf numFmtId="0" fontId="39" fillId="0" borderId="1" xfId="5" applyFont="1" applyBorder="1" applyAlignment="1">
      <alignment horizontal="left" vertical="center"/>
    </xf>
    <xf numFmtId="0" fontId="40" fillId="0" borderId="3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165" fontId="40" fillId="0" borderId="2" xfId="0" applyNumberFormat="1" applyFont="1" applyBorder="1" applyAlignment="1">
      <alignment horizontal="left"/>
    </xf>
    <xf numFmtId="165" fontId="40" fillId="0" borderId="3" xfId="0" applyNumberFormat="1" applyFont="1" applyBorder="1" applyAlignment="1">
      <alignment horizontal="left"/>
    </xf>
    <xf numFmtId="0" fontId="40" fillId="0" borderId="1" xfId="0" applyFont="1" applyBorder="1" applyAlignment="1">
      <alignment horizontal="center" vertical="center"/>
    </xf>
    <xf numFmtId="2" fontId="37" fillId="0" borderId="5" xfId="8" applyNumberFormat="1" applyFont="1" applyBorder="1" applyAlignment="1">
      <alignment horizontal="center" vertical="center" textRotation="90" wrapText="1"/>
    </xf>
    <xf numFmtId="2" fontId="37" fillId="0" borderId="7" xfId="8" applyNumberFormat="1" applyFont="1" applyBorder="1" applyAlignment="1">
      <alignment horizontal="center" vertical="center" textRotation="90" wrapText="1"/>
    </xf>
    <xf numFmtId="2" fontId="37" fillId="0" borderId="5" xfId="0" applyNumberFormat="1" applyFont="1" applyBorder="1" applyAlignment="1">
      <alignment horizontal="center" vertical="center" textRotation="90" wrapText="1"/>
    </xf>
    <xf numFmtId="2" fontId="37" fillId="0" borderId="7" xfId="0" applyNumberFormat="1" applyFont="1" applyBorder="1" applyAlignment="1">
      <alignment horizontal="center" vertical="center" textRotation="90" wrapText="1"/>
    </xf>
    <xf numFmtId="0" fontId="37" fillId="0" borderId="5" xfId="0" applyFont="1" applyBorder="1" applyAlignment="1">
      <alignment horizontal="center" vertical="center" textRotation="90" wrapText="1"/>
    </xf>
    <xf numFmtId="0" fontId="37" fillId="0" borderId="6" xfId="0" applyFont="1" applyBorder="1" applyAlignment="1">
      <alignment horizontal="center" vertical="center" textRotation="90" wrapText="1"/>
    </xf>
    <xf numFmtId="0" fontId="37" fillId="0" borderId="7" xfId="0" applyFont="1" applyBorder="1" applyAlignment="1">
      <alignment horizontal="center" vertical="center" textRotation="90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wrapText="1"/>
    </xf>
    <xf numFmtId="0" fontId="3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4" fontId="37" fillId="0" borderId="5" xfId="0" applyNumberFormat="1" applyFont="1" applyBorder="1" applyAlignment="1">
      <alignment horizontal="center" vertical="center" wrapText="1"/>
    </xf>
    <xf numFmtId="4" fontId="37" fillId="0" borderId="6" xfId="0" applyNumberFormat="1" applyFont="1" applyBorder="1" applyAlignment="1">
      <alignment horizontal="center" vertical="center" wrapText="1"/>
    </xf>
    <xf numFmtId="4" fontId="37" fillId="0" borderId="7" xfId="0" applyNumberFormat="1" applyFont="1" applyBorder="1" applyAlignment="1">
      <alignment horizontal="center" vertical="center" wrapText="1"/>
    </xf>
    <xf numFmtId="2" fontId="37" fillId="0" borderId="1" xfId="8" applyNumberFormat="1" applyFont="1" applyBorder="1" applyAlignment="1">
      <alignment horizontal="center" vertical="center" wrapText="1"/>
    </xf>
    <xf numFmtId="0" fontId="37" fillId="0" borderId="2" xfId="9" applyFont="1" applyBorder="1" applyAlignment="1">
      <alignment horizontal="center" vertical="center"/>
    </xf>
    <xf numFmtId="0" fontId="37" fillId="0" borderId="8" xfId="9" applyFont="1" applyBorder="1" applyAlignment="1">
      <alignment horizontal="center" vertical="center"/>
    </xf>
    <xf numFmtId="0" fontId="37" fillId="0" borderId="3" xfId="9" applyFont="1" applyBorder="1" applyAlignment="1">
      <alignment horizontal="center" vertical="center"/>
    </xf>
    <xf numFmtId="0" fontId="15" fillId="0" borderId="1" xfId="9" applyFont="1" applyBorder="1" applyAlignment="1">
      <alignment horizontal="center" vertical="center" wrapText="1"/>
    </xf>
    <xf numFmtId="0" fontId="15" fillId="0" borderId="1" xfId="9" applyFont="1" applyBorder="1" applyAlignment="1">
      <alignment vertical="center" wrapText="1"/>
    </xf>
    <xf numFmtId="0" fontId="15" fillId="0" borderId="5" xfId="9" applyFont="1" applyBorder="1" applyAlignment="1">
      <alignment horizontal="center" textRotation="90" wrapText="1"/>
    </xf>
    <xf numFmtId="0" fontId="15" fillId="0" borderId="6" xfId="9" applyFont="1" applyBorder="1" applyAlignment="1">
      <alignment horizontal="center" wrapText="1"/>
    </xf>
    <xf numFmtId="0" fontId="15" fillId="0" borderId="7" xfId="9" applyFont="1" applyBorder="1" applyAlignment="1">
      <alignment horizontal="center" wrapText="1"/>
    </xf>
    <xf numFmtId="0" fontId="15" fillId="0" borderId="6" xfId="9" applyFont="1" applyBorder="1" applyAlignment="1">
      <alignment horizontal="center" textRotation="90" wrapText="1"/>
    </xf>
    <xf numFmtId="0" fontId="15" fillId="0" borderId="7" xfId="9" applyFont="1" applyBorder="1" applyAlignment="1">
      <alignment horizontal="center" textRotation="90" wrapText="1"/>
    </xf>
    <xf numFmtId="0" fontId="15" fillId="0" borderId="5" xfId="9" applyFont="1" applyBorder="1" applyAlignment="1">
      <alignment horizontal="center" vertical="center" wrapText="1"/>
    </xf>
    <xf numFmtId="0" fontId="15" fillId="0" borderId="6" xfId="9" applyFont="1" applyBorder="1" applyAlignment="1">
      <alignment horizontal="center" vertical="center" wrapText="1"/>
    </xf>
    <xf numFmtId="0" fontId="15" fillId="0" borderId="7" xfId="9" applyFont="1" applyBorder="1" applyAlignment="1">
      <alignment horizontal="center" vertical="center" wrapText="1"/>
    </xf>
    <xf numFmtId="0" fontId="15" fillId="0" borderId="1" xfId="9" applyFont="1" applyBorder="1" applyAlignment="1">
      <alignment horizontal="center" textRotation="90" wrapText="1"/>
    </xf>
    <xf numFmtId="0" fontId="15" fillId="0" borderId="1" xfId="9" applyFont="1" applyBorder="1" applyAlignment="1">
      <alignment horizontal="center" wrapText="1"/>
    </xf>
    <xf numFmtId="0" fontId="15" fillId="0" borderId="1" xfId="9" applyFont="1" applyBorder="1" applyAlignment="1">
      <alignment horizontal="center" vertical="center" textRotation="90" wrapText="1"/>
    </xf>
    <xf numFmtId="0" fontId="15" fillId="0" borderId="1" xfId="9" applyFont="1" applyBorder="1" applyAlignment="1">
      <alignment vertical="center"/>
    </xf>
    <xf numFmtId="0" fontId="15" fillId="0" borderId="5" xfId="9" applyFont="1" applyBorder="1" applyAlignment="1">
      <alignment horizontal="center" vertical="center" textRotation="90" wrapText="1"/>
    </xf>
    <xf numFmtId="0" fontId="15" fillId="0" borderId="7" xfId="9" applyFont="1" applyBorder="1" applyAlignment="1">
      <alignment horizontal="center" vertical="center"/>
    </xf>
    <xf numFmtId="0" fontId="15" fillId="0" borderId="7" xfId="9" applyFont="1" applyBorder="1" applyAlignment="1">
      <alignment vertical="center" wrapText="1"/>
    </xf>
    <xf numFmtId="0" fontId="15" fillId="0" borderId="0" xfId="8" applyFont="1" applyAlignment="1">
      <alignment horizontal="right" wrapText="1"/>
    </xf>
    <xf numFmtId="0" fontId="15" fillId="0" borderId="0" xfId="8" applyFont="1" applyAlignment="1">
      <alignment horizontal="right" vertical="center" wrapText="1"/>
    </xf>
    <xf numFmtId="0" fontId="43" fillId="0" borderId="0" xfId="8" applyFont="1" applyAlignment="1">
      <alignment horizontal="center" vertical="center" wrapText="1"/>
    </xf>
    <xf numFmtId="0" fontId="15" fillId="0" borderId="6" xfId="9" applyFont="1" applyBorder="1" applyAlignment="1">
      <alignment vertical="center" wrapText="1"/>
    </xf>
    <xf numFmtId="0" fontId="15" fillId="0" borderId="7" xfId="9" applyFont="1" applyBorder="1" applyAlignment="1">
      <alignment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8" applyFont="1" applyAlignment="1">
      <alignment horizontal="right" wrapText="1"/>
    </xf>
    <xf numFmtId="0" fontId="24" fillId="0" borderId="0" xfId="0" applyFont="1" applyAlignment="1">
      <alignment horizontal="right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2" fontId="38" fillId="0" borderId="1" xfId="0" applyNumberFormat="1" applyFont="1" applyBorder="1" applyAlignment="1">
      <alignment horizontal="center" vertical="center" textRotation="90" wrapText="1"/>
    </xf>
    <xf numFmtId="0" fontId="45" fillId="0" borderId="10" xfId="4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4" fontId="38" fillId="0" borderId="5" xfId="0" applyNumberFormat="1" applyFont="1" applyBorder="1" applyAlignment="1">
      <alignment horizontal="center" vertical="center" textRotation="90" wrapText="1"/>
    </xf>
    <xf numFmtId="4" fontId="38" fillId="0" borderId="6" xfId="0" applyNumberFormat="1" applyFont="1" applyBorder="1" applyAlignment="1">
      <alignment horizontal="center" vertical="center" textRotation="90" wrapText="1"/>
    </xf>
    <xf numFmtId="4" fontId="38" fillId="0" borderId="7" xfId="0" applyNumberFormat="1" applyFont="1" applyBorder="1" applyAlignment="1">
      <alignment horizontal="center" vertical="center" textRotation="90" wrapText="1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4" fillId="0" borderId="1" xfId="11" applyFont="1" applyBorder="1" applyAlignment="1">
      <alignment horizontal="center" vertical="center" textRotation="90" wrapText="1"/>
    </xf>
    <xf numFmtId="1" fontId="38" fillId="0" borderId="1" xfId="0" applyNumberFormat="1" applyFont="1" applyBorder="1" applyAlignment="1">
      <alignment horizontal="center" vertical="center" textRotation="90" wrapText="1"/>
    </xf>
    <xf numFmtId="0" fontId="38" fillId="0" borderId="1" xfId="0" applyFont="1" applyBorder="1" applyAlignment="1">
      <alignment horizontal="center" vertical="center" textRotation="90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horizontal="right"/>
    </xf>
    <xf numFmtId="3" fontId="18" fillId="0" borderId="0" xfId="0" applyNumberFormat="1" applyFont="1" applyFill="1" applyAlignment="1">
      <alignment horizontal="right"/>
    </xf>
    <xf numFmtId="1" fontId="18" fillId="0" borderId="0" xfId="0" applyNumberFormat="1" applyFont="1" applyFill="1" applyAlignment="1">
      <alignment horizontal="right"/>
    </xf>
    <xf numFmtId="0" fontId="6" fillId="0" borderId="0" xfId="0" applyFont="1" applyFill="1"/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15" fillId="0" borderId="0" xfId="0" applyFont="1" applyFill="1" applyAlignment="1">
      <alignment horizontal="right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3" fontId="19" fillId="0" borderId="0" xfId="0" applyNumberFormat="1" applyFont="1" applyFill="1" applyAlignment="1">
      <alignment horizontal="right"/>
    </xf>
    <xf numFmtId="1" fontId="19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1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1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Fill="1"/>
    <xf numFmtId="3" fontId="15" fillId="0" borderId="0" xfId="0" applyNumberFormat="1" applyFont="1" applyFill="1"/>
    <xf numFmtId="1" fontId="15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 vertical="center" textRotation="90"/>
    </xf>
    <xf numFmtId="2" fontId="1" fillId="0" borderId="1" xfId="0" applyNumberFormat="1" applyFont="1" applyFill="1" applyBorder="1" applyAlignment="1">
      <alignment horizontal="center" vertical="center" textRotation="90" wrapText="1"/>
    </xf>
    <xf numFmtId="4" fontId="1" fillId="0" borderId="1" xfId="0" applyNumberFormat="1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4" fontId="4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4" fontId="6" fillId="0" borderId="0" xfId="0" applyNumberFormat="1" applyFont="1" applyFill="1"/>
    <xf numFmtId="0" fontId="2" fillId="0" borderId="1" xfId="0" applyFont="1" applyFill="1" applyBorder="1"/>
    <xf numFmtId="0" fontId="6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2" fontId="6" fillId="0" borderId="0" xfId="0" applyNumberFormat="1" applyFont="1" applyFill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4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4" fontId="1" fillId="0" borderId="0" xfId="0" applyNumberFormat="1" applyFont="1" applyFill="1"/>
    <xf numFmtId="4" fontId="3" fillId="0" borderId="1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/>
    </xf>
    <xf numFmtId="4" fontId="1" fillId="0" borderId="5" xfId="0" applyNumberFormat="1" applyFont="1" applyFill="1" applyBorder="1" applyAlignment="1">
      <alignment horizontal="right" vertical="center" wrapText="1"/>
    </xf>
    <xf numFmtId="4" fontId="2" fillId="0" borderId="15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right"/>
    </xf>
    <xf numFmtId="4" fontId="1" fillId="0" borderId="5" xfId="0" applyNumberFormat="1" applyFont="1" applyFill="1" applyBorder="1" applyAlignment="1">
      <alignment horizontal="right"/>
    </xf>
    <xf numFmtId="1" fontId="1" fillId="0" borderId="5" xfId="0" applyNumberFormat="1" applyFont="1" applyFill="1" applyBorder="1" applyAlignment="1">
      <alignment horizontal="center"/>
    </xf>
    <xf numFmtId="1" fontId="1" fillId="0" borderId="1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 vertical="center"/>
    </xf>
    <xf numFmtId="4" fontId="2" fillId="0" borderId="1" xfId="3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right"/>
    </xf>
    <xf numFmtId="4" fontId="2" fillId="0" borderId="1" xfId="3" applyNumberFormat="1" applyFont="1" applyFill="1" applyBorder="1" applyAlignment="1">
      <alignment horizontal="right" wrapText="1"/>
    </xf>
    <xf numFmtId="4" fontId="11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4" fontId="2" fillId="0" borderId="1" xfId="6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4" fontId="1" fillId="0" borderId="1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/>
    </xf>
    <xf numFmtId="4" fontId="2" fillId="0" borderId="15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/>
    <xf numFmtId="0" fontId="6" fillId="0" borderId="3" xfId="0" applyFont="1" applyFill="1" applyBorder="1"/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right" vertical="center"/>
    </xf>
    <xf numFmtId="0" fontId="3" fillId="0" borderId="1" xfId="5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horizontal="right" vertical="center"/>
    </xf>
    <xf numFmtId="0" fontId="3" fillId="0" borderId="5" xfId="5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right" vertical="center"/>
    </xf>
    <xf numFmtId="1" fontId="1" fillId="0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4" fontId="4" fillId="0" borderId="5" xfId="0" applyNumberFormat="1" applyFont="1" applyFill="1" applyBorder="1" applyAlignment="1">
      <alignment horizontal="right" vertical="center" wrapText="1"/>
    </xf>
    <xf numFmtId="4" fontId="1" fillId="0" borderId="3" xfId="0" applyNumberFormat="1" applyFont="1" applyFill="1" applyBorder="1" applyAlignment="1">
      <alignment horizontal="right" vertical="center"/>
    </xf>
    <xf numFmtId="1" fontId="6" fillId="0" borderId="0" xfId="0" applyNumberFormat="1" applyFont="1" applyFill="1"/>
    <xf numFmtId="0" fontId="0" fillId="0" borderId="0" xfId="0" applyFill="1"/>
    <xf numFmtId="0" fontId="13" fillId="0" borderId="0" xfId="0" applyFont="1" applyFill="1"/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3" fontId="13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 wrapText="1"/>
    </xf>
    <xf numFmtId="4" fontId="0" fillId="0" borderId="0" xfId="0" applyNumberFormat="1" applyFill="1"/>
    <xf numFmtId="0" fontId="15" fillId="0" borderId="5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textRotation="90" wrapText="1"/>
    </xf>
    <xf numFmtId="0" fontId="15" fillId="0" borderId="5" xfId="1" applyFont="1" applyFill="1" applyBorder="1" applyAlignment="1">
      <alignment horizontal="center" textRotation="90" wrapText="1"/>
    </xf>
    <xf numFmtId="4" fontId="15" fillId="0" borderId="2" xfId="1" applyNumberFormat="1" applyFont="1" applyFill="1" applyBorder="1" applyAlignment="1">
      <alignment horizontal="center" vertical="center" wrapText="1"/>
    </xf>
    <xf numFmtId="4" fontId="15" fillId="0" borderId="8" xfId="1" applyNumberFormat="1" applyFont="1" applyFill="1" applyBorder="1" applyAlignment="1">
      <alignment horizontal="center" vertical="center" wrapText="1"/>
    </xf>
    <xf numFmtId="4" fontId="15" fillId="0" borderId="3" xfId="1" applyNumberFormat="1" applyFont="1" applyFill="1" applyBorder="1" applyAlignment="1">
      <alignment horizontal="center" vertical="center" wrapText="1"/>
    </xf>
    <xf numFmtId="4" fontId="15" fillId="0" borderId="5" xfId="1" applyNumberFormat="1" applyFont="1" applyFill="1" applyBorder="1" applyAlignment="1">
      <alignment horizontal="center" vertical="center" textRotation="90" wrapText="1"/>
    </xf>
    <xf numFmtId="0" fontId="15" fillId="0" borderId="6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textRotation="90" wrapText="1"/>
    </xf>
    <xf numFmtId="0" fontId="15" fillId="0" borderId="6" xfId="1" applyFont="1" applyFill="1" applyBorder="1" applyAlignment="1">
      <alignment horizontal="center" textRotation="90" wrapText="1"/>
    </xf>
    <xf numFmtId="4" fontId="15" fillId="0" borderId="5" xfId="1" applyNumberFormat="1" applyFont="1" applyFill="1" applyBorder="1" applyAlignment="1">
      <alignment horizontal="center" vertical="center" textRotation="90" wrapText="1"/>
    </xf>
    <xf numFmtId="4" fontId="15" fillId="0" borderId="6" xfId="1" applyNumberFormat="1" applyFont="1" applyFill="1" applyBorder="1" applyAlignment="1">
      <alignment horizontal="center" vertical="center" textRotation="90" wrapText="1"/>
    </xf>
    <xf numFmtId="0" fontId="15" fillId="0" borderId="7" xfId="1" applyFont="1" applyFill="1" applyBorder="1" applyAlignment="1">
      <alignment horizontal="center" vertical="center" textRotation="90" wrapText="1"/>
    </xf>
    <xf numFmtId="4" fontId="15" fillId="0" borderId="7" xfId="1" applyNumberFormat="1" applyFont="1" applyFill="1" applyBorder="1" applyAlignment="1">
      <alignment horizontal="center" vertical="center" textRotation="90" wrapText="1"/>
    </xf>
    <xf numFmtId="4" fontId="15" fillId="0" borderId="7" xfId="1" applyNumberFormat="1" applyFont="1" applyFill="1" applyBorder="1" applyAlignment="1">
      <alignment horizontal="center" vertical="center" textRotation="90" wrapText="1"/>
    </xf>
    <xf numFmtId="0" fontId="15" fillId="0" borderId="7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textRotation="90" wrapText="1"/>
    </xf>
    <xf numFmtId="4" fontId="15" fillId="0" borderId="1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/>
    </xf>
    <xf numFmtId="0" fontId="15" fillId="0" borderId="2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" fontId="15" fillId="0" borderId="1" xfId="1" applyNumberFormat="1" applyFont="1" applyFill="1" applyBorder="1" applyAlignment="1">
      <alignment horizontal="right" vertical="center"/>
    </xf>
    <xf numFmtId="3" fontId="15" fillId="0" borderId="1" xfId="1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wrapText="1"/>
    </xf>
    <xf numFmtId="4" fontId="20" fillId="0" borderId="1" xfId="1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/>
    <xf numFmtId="3" fontId="15" fillId="0" borderId="1" xfId="0" applyNumberFormat="1" applyFont="1" applyFill="1" applyBorder="1"/>
    <xf numFmtId="4" fontId="20" fillId="0" borderId="1" xfId="0" applyNumberFormat="1" applyFont="1" applyFill="1" applyBorder="1"/>
    <xf numFmtId="4" fontId="15" fillId="0" borderId="1" xfId="0" applyNumberFormat="1" applyFont="1" applyFill="1" applyBorder="1" applyAlignment="1">
      <alignment horizontal="right" vertical="center" wrapText="1"/>
    </xf>
    <xf numFmtId="0" fontId="32" fillId="0" borderId="1" xfId="0" applyFont="1" applyFill="1" applyBorder="1"/>
    <xf numFmtId="0" fontId="32" fillId="0" borderId="2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vertical="center"/>
    </xf>
    <xf numFmtId="0" fontId="32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left" vertical="center"/>
    </xf>
    <xf numFmtId="3" fontId="15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right"/>
    </xf>
    <xf numFmtId="0" fontId="32" fillId="0" borderId="2" xfId="0" applyFont="1" applyFill="1" applyBorder="1"/>
    <xf numFmtId="0" fontId="15" fillId="0" borderId="2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vertical="center" wrapText="1"/>
    </xf>
    <xf numFmtId="0" fontId="15" fillId="0" borderId="8" xfId="0" applyFont="1" applyFill="1" applyBorder="1"/>
    <xf numFmtId="0" fontId="32" fillId="0" borderId="2" xfId="0" applyFont="1" applyFill="1" applyBorder="1" applyAlignment="1">
      <alignment wrapText="1"/>
    </xf>
    <xf numFmtId="0" fontId="32" fillId="0" borderId="0" xfId="0" applyFont="1" applyFill="1"/>
    <xf numFmtId="0" fontId="32" fillId="0" borderId="2" xfId="0" applyFont="1" applyFill="1" applyBorder="1" applyAlignment="1">
      <alignment vertical="top"/>
    </xf>
    <xf numFmtId="0" fontId="34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30" fillId="0" borderId="0" xfId="0" applyFont="1" applyFill="1"/>
    <xf numFmtId="1" fontId="15" fillId="0" borderId="1" xfId="0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31" fillId="0" borderId="1" xfId="5" applyFont="1" applyFill="1" applyBorder="1" applyAlignment="1">
      <alignment horizontal="center" vertical="center"/>
    </xf>
    <xf numFmtId="0" fontId="33" fillId="0" borderId="2" xfId="0" applyFont="1" applyFill="1" applyBorder="1"/>
    <xf numFmtId="0" fontId="32" fillId="0" borderId="2" xfId="0" applyFont="1" applyFill="1" applyBorder="1" applyAlignment="1">
      <alignment horizontal="left" vertical="center"/>
    </xf>
    <xf numFmtId="4" fontId="15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0" fontId="15" fillId="0" borderId="0" xfId="0" applyFont="1" applyFill="1" applyAlignment="1">
      <alignment horizontal="center" wrapText="1"/>
    </xf>
    <xf numFmtId="0" fontId="32" fillId="0" borderId="0" xfId="0" applyFont="1" applyFill="1" applyAlignment="1">
      <alignment vertical="center" wrapText="1"/>
    </xf>
    <xf numFmtId="0" fontId="1" fillId="0" borderId="0" xfId="4" applyFont="1" applyFill="1" applyAlignment="1">
      <alignment wrapText="1"/>
    </xf>
    <xf numFmtId="0" fontId="1" fillId="0" borderId="0" xfId="4" applyFont="1" applyFill="1" applyAlignment="1">
      <alignment horizontal="right"/>
    </xf>
    <xf numFmtId="0" fontId="4" fillId="0" borderId="0" xfId="4" applyFont="1" applyFill="1" applyAlignment="1">
      <alignment horizontal="center" vertical="center" wrapText="1"/>
    </xf>
    <xf numFmtId="0" fontId="1" fillId="0" borderId="2" xfId="4" applyFont="1" applyFill="1" applyBorder="1" applyAlignment="1">
      <alignment horizontal="center" vertical="center" wrapText="1"/>
    </xf>
    <xf numFmtId="0" fontId="1" fillId="0" borderId="8" xfId="4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horizontal="center" vertical="center" wrapText="1"/>
    </xf>
    <xf numFmtId="0" fontId="1" fillId="0" borderId="2" xfId="4" applyFont="1" applyFill="1" applyBorder="1" applyAlignment="1">
      <alignment wrapText="1"/>
    </xf>
    <xf numFmtId="0" fontId="1" fillId="0" borderId="3" xfId="4" applyFont="1" applyFill="1" applyBorder="1" applyAlignment="1">
      <alignment wrapText="1"/>
    </xf>
    <xf numFmtId="4" fontId="1" fillId="0" borderId="1" xfId="0" applyNumberFormat="1" applyFont="1" applyFill="1" applyBorder="1"/>
    <xf numFmtId="4" fontId="1" fillId="0" borderId="1" xfId="4" applyNumberFormat="1" applyFont="1" applyFill="1" applyBorder="1" applyAlignment="1">
      <alignment horizontal="right" vertical="center" wrapText="1"/>
    </xf>
    <xf numFmtId="4" fontId="1" fillId="0" borderId="3" xfId="0" applyNumberFormat="1" applyFont="1" applyFill="1" applyBorder="1"/>
  </cellXfs>
  <cellStyles count="14">
    <cellStyle name="Excel Built-in Normal" xfId="3" xr:uid="{FD7E4C00-EC7B-4161-9CCA-28B8615F2FB6}"/>
    <cellStyle name="Обычный" xfId="0" builtinId="0"/>
    <cellStyle name="Обычный 11" xfId="8" xr:uid="{750BC25E-702D-4EF1-A3FB-8E9472DEDFF3}"/>
    <cellStyle name="Обычный 15" xfId="12" xr:uid="{284293D8-09DA-42AA-A9CA-4C7F6EE820DA}"/>
    <cellStyle name="Обычный 2" xfId="1" xr:uid="{00F64855-E54F-4602-8668-907A6907D63D}"/>
    <cellStyle name="Обычный 2 6" xfId="11" xr:uid="{229B14F8-9E93-4A7D-8DCA-1C958C6652BF}"/>
    <cellStyle name="Обычный 2 8" xfId="9" xr:uid="{02AAEBA2-33C7-4A7E-B9C8-F583AE267C18}"/>
    <cellStyle name="Обычный 2 9" xfId="13" xr:uid="{2A53C7ED-0256-47AE-86BB-B05FA8208BB8}"/>
    <cellStyle name="Обычный 3 16" xfId="7" xr:uid="{5042A548-1377-4DE1-A979-BA70F670A0C3}"/>
    <cellStyle name="Обычный 4" xfId="2" xr:uid="{23E1028B-5887-4974-8FE5-5923729F5DAB}"/>
    <cellStyle name="Обычный 4 2 2 2" xfId="4" xr:uid="{68FF9376-E1DF-40B6-9CCF-579F832598D2}"/>
    <cellStyle name="Обычный 7" xfId="6" xr:uid="{EFC7F4F6-DBA6-47CD-B6F6-E1FF85548AE9}"/>
    <cellStyle name="Обычный_Лист1" xfId="5" xr:uid="{85781B5E-C225-454D-B6E6-152659DF7BCA}"/>
    <cellStyle name="Финансовый" xfId="10" builtinId="3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CC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79;&#1078;&#1080;&#1085;&#1072;/Desktop/2017-2019%20&#1075;&#1086;&#1076;&#1099;8/2020%20&#1043;&#1054;&#1044;/&#1086;&#1090;%2008.02.2022%20&#8470;2/&#1050;&#1055;%202020-2022%20&#1075;&#1086;&#1076;&#1099;_&#1086;&#1090;%2008.02.2022%20&#1053;&#1040;%20&#1055;&#1045;&#1063;&#1040;&#1058;&#106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79;&#1078;&#1080;&#1085;&#1072;/Desktop/2017-2019%20&#1075;&#1086;&#1076;&#1099;8/2020%20&#1043;&#1054;&#1044;/new/&#1050;&#1055;%202020-2022%20&#1075;&#1086;&#1076;&#1099;_new_&#1089;%20&#1091;&#1076;&#1072;&#1083;&#1077;&#1085;&#1085;&#1099;&#1084;&#1080;%20&#1052;&#1050;&#1044;%20&#1086;&#1090;%2024.10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естр"/>
      <sheetName val="Перечень"/>
      <sheetName val="Рес обесп"/>
      <sheetName val="Плановые показатели"/>
      <sheetName val="Спец.счета КП 2020-2022"/>
      <sheetName val="Зачет"/>
      <sheetName val="Реестр_бонусы"/>
      <sheetName val="Перечень_бонусы"/>
      <sheetName val="Планируемые показат_бонусы"/>
    </sheetNames>
    <sheetDataSet>
      <sheetData sheetId="0" refreshError="1"/>
      <sheetData sheetId="1">
        <row r="14">
          <cell r="Q14">
            <v>0</v>
          </cell>
        </row>
        <row r="1021">
          <cell r="Q10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естр"/>
      <sheetName val="Перечень"/>
      <sheetName val="Рес обесп"/>
      <sheetName val="Плановые показатели"/>
      <sheetName val="Спец.счета КП 2020-2022"/>
      <sheetName val="Зачет"/>
      <sheetName val="Реестр_бонусы"/>
      <sheetName val="Перечень_бонусы"/>
      <sheetName val="Планируемые показат_бонусы"/>
      <sheetName val="Лист1"/>
      <sheetName val="Лист2"/>
    </sheetNames>
    <sheetDataSet>
      <sheetData sheetId="0"/>
      <sheetData sheetId="1">
        <row r="35">
          <cell r="R35">
            <v>0</v>
          </cell>
          <cell r="S3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55D03-0EC6-4AEE-AEF5-294BC54648D2}">
  <sheetPr>
    <pageSetUpPr fitToPage="1"/>
  </sheetPr>
  <dimension ref="A1:HJ11502"/>
  <sheetViews>
    <sheetView view="pageBreakPreview" topLeftCell="B826" zoomScale="60" zoomScaleNormal="50" workbookViewId="0">
      <selection activeCell="F13" sqref="F13:F16"/>
    </sheetView>
  </sheetViews>
  <sheetFormatPr defaultRowHeight="18.75" x14ac:dyDescent="0.3"/>
  <cols>
    <col min="1" max="1" width="9.140625" style="177" hidden="1" customWidth="1"/>
    <col min="2" max="2" width="10.5703125" style="177" customWidth="1"/>
    <col min="3" max="3" width="83.85546875" style="177" customWidth="1"/>
    <col min="4" max="4" width="28.7109375" style="177" customWidth="1"/>
    <col min="5" max="5" width="20.7109375" style="177" customWidth="1"/>
    <col min="6" max="6" width="19.7109375" style="177" customWidth="1"/>
    <col min="7" max="7" width="23.7109375" style="177" customWidth="1"/>
    <col min="8" max="8" width="18.42578125" style="177" customWidth="1"/>
    <col min="9" max="9" width="20.28515625" style="177" customWidth="1"/>
    <col min="10" max="10" width="14.42578125" style="177" customWidth="1"/>
    <col min="11" max="11" width="19.42578125" style="317" customWidth="1"/>
    <col min="12" max="12" width="19.42578125" style="177" customWidth="1"/>
    <col min="13" max="13" width="17.5703125" style="177" customWidth="1"/>
    <col min="14" max="14" width="23.28515625" style="177" customWidth="1"/>
    <col min="15" max="15" width="16.85546875" style="177" customWidth="1"/>
    <col min="16" max="16" width="19.5703125" style="177" customWidth="1"/>
    <col min="17" max="17" width="16" style="177" customWidth="1"/>
    <col min="18" max="18" width="22" style="177" customWidth="1"/>
    <col min="19" max="19" width="9.28515625" style="177" customWidth="1"/>
    <col min="20" max="20" width="18.28515625" style="177" customWidth="1"/>
    <col min="21" max="21" width="18.85546875" style="177" customWidth="1"/>
    <col min="22" max="22" width="19" style="177" customWidth="1"/>
    <col min="23" max="23" width="27" style="177" customWidth="1"/>
    <col min="24" max="24" width="21.28515625" style="177" customWidth="1"/>
    <col min="25" max="25" width="9.28515625" style="177" customWidth="1"/>
    <col min="26" max="26" width="19" style="177" customWidth="1"/>
    <col min="27" max="27" width="36.140625" style="177" customWidth="1"/>
    <col min="28" max="29" width="21.5703125" style="177" customWidth="1"/>
    <col min="30" max="30" width="21.28515625" style="177" customWidth="1"/>
    <col min="31" max="31" width="17" style="177" customWidth="1"/>
    <col min="32" max="33" width="24.5703125" style="177" customWidth="1"/>
    <col min="34" max="34" width="24" style="177" customWidth="1"/>
    <col min="35" max="38" width="9.140625" style="177" hidden="1" customWidth="1"/>
    <col min="39" max="40" width="16.85546875" style="177" hidden="1" customWidth="1"/>
    <col min="41" max="41" width="13.5703125" style="177" hidden="1" customWidth="1"/>
    <col min="42" max="42" width="13.140625" style="177" hidden="1" customWidth="1"/>
    <col min="43" max="44" width="14" style="177" hidden="1" customWidth="1"/>
    <col min="45" max="45" width="35.5703125" style="177" hidden="1" customWidth="1"/>
    <col min="46" max="48" width="40.7109375" style="177" hidden="1" customWidth="1"/>
    <col min="49" max="49" width="9.140625" style="177" hidden="1" customWidth="1"/>
    <col min="50" max="50" width="13" style="177" hidden="1" customWidth="1"/>
    <col min="51" max="51" width="21.42578125" style="177" hidden="1" customWidth="1"/>
    <col min="52" max="52" width="33.28515625" style="180" hidden="1" customWidth="1"/>
    <col min="53" max="53" width="21.42578125" style="180" hidden="1" customWidth="1"/>
    <col min="54" max="54" width="33.28515625" style="180" hidden="1" customWidth="1"/>
    <col min="55" max="55" width="15.85546875" style="177" hidden="1" customWidth="1"/>
    <col min="56" max="85" width="9.140625" style="177" hidden="1" customWidth="1"/>
    <col min="86" max="86" width="16.7109375" style="177" hidden="1" customWidth="1"/>
    <col min="87" max="117" width="0" style="177" hidden="1" customWidth="1"/>
    <col min="118" max="16384" width="9.140625" style="177"/>
  </cols>
  <sheetData>
    <row r="1" spans="2:54" ht="35.25" x14ac:dyDescent="0.5">
      <c r="B1" s="172"/>
      <c r="C1" s="173"/>
      <c r="D1" s="174"/>
      <c r="E1" s="174"/>
      <c r="F1" s="174"/>
      <c r="G1" s="174"/>
      <c r="H1" s="175"/>
      <c r="I1" s="174"/>
      <c r="J1" s="174"/>
      <c r="K1" s="176"/>
      <c r="L1" s="174"/>
      <c r="M1" s="174"/>
      <c r="N1" s="174"/>
      <c r="O1" s="174"/>
      <c r="P1" s="174"/>
      <c r="AC1" s="178"/>
      <c r="AD1" s="179" t="s">
        <v>17185</v>
      </c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</row>
    <row r="2" spans="2:54" ht="75.75" customHeight="1" x14ac:dyDescent="0.45">
      <c r="B2" s="172"/>
      <c r="C2" s="173"/>
      <c r="D2" s="174"/>
      <c r="E2" s="174"/>
      <c r="F2" s="174"/>
      <c r="G2" s="174"/>
      <c r="H2" s="175"/>
      <c r="I2" s="174"/>
      <c r="J2" s="174"/>
      <c r="K2" s="176"/>
      <c r="L2" s="174"/>
      <c r="M2" s="174"/>
      <c r="N2" s="174"/>
      <c r="O2" s="174"/>
      <c r="P2" s="174"/>
      <c r="Z2" s="181" t="s">
        <v>17407</v>
      </c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</row>
    <row r="3" spans="2:54" ht="91.5" x14ac:dyDescent="1.25">
      <c r="B3" s="182"/>
      <c r="C3" s="183"/>
      <c r="D3" s="184"/>
      <c r="E3" s="184"/>
      <c r="F3" s="184"/>
      <c r="G3" s="184"/>
      <c r="H3" s="185"/>
      <c r="I3" s="184"/>
      <c r="J3" s="184"/>
      <c r="K3" s="186"/>
      <c r="L3" s="184"/>
      <c r="M3" s="184"/>
      <c r="N3" s="184"/>
      <c r="O3" s="184"/>
      <c r="P3" s="184"/>
      <c r="AC3" s="181" t="s">
        <v>17186</v>
      </c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</row>
    <row r="4" spans="2:54" ht="34.5" customHeight="1" x14ac:dyDescent="0.45">
      <c r="B4" s="187" t="s">
        <v>17187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</row>
    <row r="5" spans="2:54" ht="34.5" customHeight="1" x14ac:dyDescent="0.3">
      <c r="B5" s="188" t="s">
        <v>17188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</row>
    <row r="6" spans="2:54" ht="34.5" customHeight="1" x14ac:dyDescent="0.3">
      <c r="B6" s="188" t="s">
        <v>17192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</row>
    <row r="7" spans="2:54" ht="18.75" customHeight="1" x14ac:dyDescent="0.3">
      <c r="B7" s="189" t="s">
        <v>17189</v>
      </c>
      <c r="C7" s="190" t="s">
        <v>17193</v>
      </c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</row>
    <row r="8" spans="2:54" ht="18.75" customHeight="1" x14ac:dyDescent="0.3">
      <c r="B8" s="189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</row>
    <row r="9" spans="2:54" ht="35.25" customHeight="1" x14ac:dyDescent="0.3">
      <c r="B9" s="191" t="s">
        <v>17190</v>
      </c>
      <c r="C9" s="190" t="s">
        <v>17191</v>
      </c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</row>
    <row r="10" spans="2:54" ht="35.25" x14ac:dyDescent="0.5">
      <c r="B10" s="192"/>
      <c r="C10" s="193"/>
      <c r="D10" s="194"/>
      <c r="E10" s="194"/>
      <c r="F10" s="194"/>
      <c r="G10" s="194"/>
      <c r="H10" s="195"/>
      <c r="I10" s="194"/>
      <c r="J10" s="194"/>
      <c r="K10" s="196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2"/>
      <c r="AA10" s="192"/>
      <c r="AB10" s="192"/>
    </row>
    <row r="11" spans="2:54" ht="45.75" customHeight="1" x14ac:dyDescent="0.3">
      <c r="B11" s="197" t="s">
        <v>0</v>
      </c>
      <c r="C11" s="197" t="s">
        <v>1</v>
      </c>
      <c r="D11" s="198" t="s">
        <v>2</v>
      </c>
      <c r="E11" s="197" t="s">
        <v>3</v>
      </c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9" t="s">
        <v>4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200" t="s">
        <v>5</v>
      </c>
      <c r="AG11" s="200" t="s">
        <v>6</v>
      </c>
      <c r="AH11" s="200" t="s">
        <v>7</v>
      </c>
      <c r="AI11" s="201" t="s">
        <v>586</v>
      </c>
      <c r="AJ11" s="202" t="s">
        <v>598</v>
      </c>
      <c r="AK11" s="202" t="s">
        <v>599</v>
      </c>
      <c r="AL11" s="201" t="s">
        <v>587</v>
      </c>
      <c r="AM11" s="203" t="s">
        <v>588</v>
      </c>
      <c r="AN11" s="203"/>
      <c r="AO11" s="203"/>
      <c r="AP11" s="203"/>
      <c r="AQ11" s="203"/>
      <c r="AR11" s="203"/>
      <c r="AS11" s="204" t="s">
        <v>16969</v>
      </c>
      <c r="AT11" s="204" t="s">
        <v>16967</v>
      </c>
      <c r="AU11" s="204"/>
      <c r="AV11" s="204" t="s">
        <v>17013</v>
      </c>
      <c r="AW11" s="205" t="s">
        <v>595</v>
      </c>
      <c r="AX11" s="205" t="s">
        <v>596</v>
      </c>
      <c r="AY11" s="205" t="s">
        <v>597</v>
      </c>
      <c r="AZ11" s="205" t="s">
        <v>16931</v>
      </c>
      <c r="BA11" s="205" t="s">
        <v>17001</v>
      </c>
      <c r="BB11" s="206"/>
    </row>
    <row r="12" spans="2:54" ht="45.75" customHeight="1" x14ac:dyDescent="0.3">
      <c r="B12" s="197"/>
      <c r="C12" s="197"/>
      <c r="D12" s="198"/>
      <c r="E12" s="197" t="s">
        <v>8</v>
      </c>
      <c r="F12" s="197"/>
      <c r="G12" s="197"/>
      <c r="H12" s="197"/>
      <c r="I12" s="197"/>
      <c r="J12" s="197"/>
      <c r="K12" s="197" t="s">
        <v>9</v>
      </c>
      <c r="L12" s="197"/>
      <c r="M12" s="197" t="s">
        <v>10</v>
      </c>
      <c r="N12" s="197"/>
      <c r="O12" s="197" t="s">
        <v>11</v>
      </c>
      <c r="P12" s="197"/>
      <c r="Q12" s="197" t="s">
        <v>12</v>
      </c>
      <c r="R12" s="197"/>
      <c r="S12" s="197" t="s">
        <v>13</v>
      </c>
      <c r="T12" s="197"/>
      <c r="U12" s="207" t="s">
        <v>14</v>
      </c>
      <c r="V12" s="207" t="s">
        <v>15</v>
      </c>
      <c r="W12" s="207" t="s">
        <v>16</v>
      </c>
      <c r="X12" s="207" t="s">
        <v>17</v>
      </c>
      <c r="Y12" s="207" t="s">
        <v>18</v>
      </c>
      <c r="Z12" s="207" t="s">
        <v>19</v>
      </c>
      <c r="AA12" s="207" t="s">
        <v>20</v>
      </c>
      <c r="AB12" s="207" t="s">
        <v>21</v>
      </c>
      <c r="AC12" s="207" t="s">
        <v>22</v>
      </c>
      <c r="AD12" s="208" t="s">
        <v>23</v>
      </c>
      <c r="AE12" s="207" t="s">
        <v>24</v>
      </c>
      <c r="AF12" s="200"/>
      <c r="AG12" s="200"/>
      <c r="AH12" s="200"/>
      <c r="AI12" s="201"/>
      <c r="AJ12" s="209"/>
      <c r="AK12" s="209"/>
      <c r="AL12" s="201"/>
      <c r="AM12" s="205" t="s">
        <v>589</v>
      </c>
      <c r="AN12" s="205" t="s">
        <v>590</v>
      </c>
      <c r="AO12" s="205" t="s">
        <v>591</v>
      </c>
      <c r="AP12" s="205" t="s">
        <v>592</v>
      </c>
      <c r="AQ12" s="205" t="s">
        <v>593</v>
      </c>
      <c r="AR12" s="205" t="s">
        <v>594</v>
      </c>
      <c r="AS12" s="210"/>
      <c r="AT12" s="210"/>
      <c r="AU12" s="210"/>
      <c r="AV12" s="210"/>
      <c r="AW12" s="205"/>
      <c r="AX12" s="205"/>
      <c r="AY12" s="205"/>
      <c r="AZ12" s="205"/>
      <c r="BA12" s="205"/>
      <c r="BB12" s="206"/>
    </row>
    <row r="13" spans="2:54" ht="15" customHeight="1" x14ac:dyDescent="0.3">
      <c r="B13" s="197"/>
      <c r="C13" s="197"/>
      <c r="D13" s="198"/>
      <c r="E13" s="200" t="s">
        <v>25</v>
      </c>
      <c r="F13" s="200" t="s">
        <v>26</v>
      </c>
      <c r="G13" s="200" t="s">
        <v>27</v>
      </c>
      <c r="H13" s="200" t="s">
        <v>28</v>
      </c>
      <c r="I13" s="200" t="s">
        <v>29</v>
      </c>
      <c r="J13" s="200" t="s">
        <v>30</v>
      </c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207"/>
      <c r="V13" s="207"/>
      <c r="W13" s="207"/>
      <c r="X13" s="207"/>
      <c r="Y13" s="207"/>
      <c r="Z13" s="207"/>
      <c r="AA13" s="207"/>
      <c r="AB13" s="207"/>
      <c r="AC13" s="207"/>
      <c r="AD13" s="208"/>
      <c r="AE13" s="207"/>
      <c r="AF13" s="200"/>
      <c r="AG13" s="200"/>
      <c r="AH13" s="200"/>
      <c r="AI13" s="201"/>
      <c r="AJ13" s="209"/>
      <c r="AK13" s="209"/>
      <c r="AL13" s="201"/>
      <c r="AM13" s="205"/>
      <c r="AN13" s="205"/>
      <c r="AO13" s="205"/>
      <c r="AP13" s="205"/>
      <c r="AQ13" s="205"/>
      <c r="AR13" s="205"/>
      <c r="AS13" s="210"/>
      <c r="AT13" s="210"/>
      <c r="AU13" s="210"/>
      <c r="AV13" s="210"/>
      <c r="AW13" s="205"/>
      <c r="AX13" s="205"/>
      <c r="AY13" s="205"/>
      <c r="AZ13" s="205"/>
      <c r="BA13" s="205"/>
      <c r="BB13" s="206"/>
    </row>
    <row r="14" spans="2:54" ht="15" customHeight="1" x14ac:dyDescent="0.3">
      <c r="B14" s="197"/>
      <c r="C14" s="197"/>
      <c r="D14" s="198"/>
      <c r="E14" s="200"/>
      <c r="F14" s="200"/>
      <c r="G14" s="200"/>
      <c r="H14" s="200"/>
      <c r="I14" s="200"/>
      <c r="J14" s="200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207"/>
      <c r="V14" s="207"/>
      <c r="W14" s="207"/>
      <c r="X14" s="207"/>
      <c r="Y14" s="207"/>
      <c r="Z14" s="207"/>
      <c r="AA14" s="207"/>
      <c r="AB14" s="207"/>
      <c r="AC14" s="207"/>
      <c r="AD14" s="208"/>
      <c r="AE14" s="207"/>
      <c r="AF14" s="200"/>
      <c r="AG14" s="200"/>
      <c r="AH14" s="200"/>
      <c r="AI14" s="201"/>
      <c r="AJ14" s="209"/>
      <c r="AK14" s="209"/>
      <c r="AL14" s="201"/>
      <c r="AM14" s="205"/>
      <c r="AN14" s="205"/>
      <c r="AO14" s="205"/>
      <c r="AP14" s="205"/>
      <c r="AQ14" s="205"/>
      <c r="AR14" s="205"/>
      <c r="AS14" s="210"/>
      <c r="AT14" s="210"/>
      <c r="AU14" s="210"/>
      <c r="AV14" s="210"/>
      <c r="AW14" s="205"/>
      <c r="AX14" s="205"/>
      <c r="AY14" s="205"/>
      <c r="AZ14" s="205"/>
      <c r="BA14" s="205"/>
      <c r="BB14" s="206"/>
    </row>
    <row r="15" spans="2:54" ht="15" customHeight="1" x14ac:dyDescent="0.3">
      <c r="B15" s="197"/>
      <c r="C15" s="197"/>
      <c r="D15" s="198"/>
      <c r="E15" s="200"/>
      <c r="F15" s="200"/>
      <c r="G15" s="200"/>
      <c r="H15" s="200"/>
      <c r="I15" s="200"/>
      <c r="J15" s="200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207"/>
      <c r="V15" s="207"/>
      <c r="W15" s="207"/>
      <c r="X15" s="207"/>
      <c r="Y15" s="207"/>
      <c r="Z15" s="207"/>
      <c r="AA15" s="207"/>
      <c r="AB15" s="207"/>
      <c r="AC15" s="207"/>
      <c r="AD15" s="208"/>
      <c r="AE15" s="207"/>
      <c r="AF15" s="200"/>
      <c r="AG15" s="200"/>
      <c r="AH15" s="200"/>
      <c r="AI15" s="201"/>
      <c r="AJ15" s="209"/>
      <c r="AK15" s="209"/>
      <c r="AL15" s="201"/>
      <c r="AM15" s="205"/>
      <c r="AN15" s="205"/>
      <c r="AO15" s="205"/>
      <c r="AP15" s="205"/>
      <c r="AQ15" s="205"/>
      <c r="AR15" s="205"/>
      <c r="AS15" s="210"/>
      <c r="AT15" s="210"/>
      <c r="AU15" s="210"/>
      <c r="AV15" s="210"/>
      <c r="AW15" s="205"/>
      <c r="AX15" s="205"/>
      <c r="AY15" s="205"/>
      <c r="AZ15" s="205"/>
      <c r="BA15" s="205"/>
      <c r="BB15" s="206"/>
    </row>
    <row r="16" spans="2:54" ht="191.25" customHeight="1" x14ac:dyDescent="0.3">
      <c r="B16" s="197"/>
      <c r="C16" s="197"/>
      <c r="D16" s="198"/>
      <c r="E16" s="200"/>
      <c r="F16" s="200"/>
      <c r="G16" s="200"/>
      <c r="H16" s="200"/>
      <c r="I16" s="200"/>
      <c r="J16" s="200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207"/>
      <c r="V16" s="207"/>
      <c r="W16" s="207"/>
      <c r="X16" s="207"/>
      <c r="Y16" s="207"/>
      <c r="Z16" s="207"/>
      <c r="AA16" s="207"/>
      <c r="AB16" s="207"/>
      <c r="AC16" s="207"/>
      <c r="AD16" s="208"/>
      <c r="AE16" s="207"/>
      <c r="AF16" s="200"/>
      <c r="AG16" s="200"/>
      <c r="AH16" s="200"/>
      <c r="AI16" s="201"/>
      <c r="AJ16" s="209"/>
      <c r="AK16" s="209"/>
      <c r="AL16" s="201"/>
      <c r="AM16" s="205"/>
      <c r="AN16" s="205"/>
      <c r="AO16" s="205"/>
      <c r="AP16" s="205"/>
      <c r="AQ16" s="205"/>
      <c r="AR16" s="205"/>
      <c r="AS16" s="210"/>
      <c r="AT16" s="210"/>
      <c r="AU16" s="210"/>
      <c r="AV16" s="210"/>
      <c r="AW16" s="205"/>
      <c r="AX16" s="205"/>
      <c r="AY16" s="205"/>
      <c r="AZ16" s="205"/>
      <c r="BA16" s="205"/>
      <c r="BB16" s="206"/>
    </row>
    <row r="17" spans="1:86" ht="20.25" customHeight="1" x14ac:dyDescent="0.3">
      <c r="B17" s="211"/>
      <c r="C17" s="211"/>
      <c r="D17" s="212" t="s">
        <v>31</v>
      </c>
      <c r="E17" s="212" t="s">
        <v>31</v>
      </c>
      <c r="F17" s="212" t="s">
        <v>31</v>
      </c>
      <c r="G17" s="212" t="s">
        <v>31</v>
      </c>
      <c r="H17" s="212" t="s">
        <v>31</v>
      </c>
      <c r="I17" s="212" t="s">
        <v>31</v>
      </c>
      <c r="J17" s="212" t="s">
        <v>31</v>
      </c>
      <c r="K17" s="213" t="s">
        <v>32</v>
      </c>
      <c r="L17" s="214" t="s">
        <v>31</v>
      </c>
      <c r="M17" s="214" t="s">
        <v>33</v>
      </c>
      <c r="N17" s="214" t="s">
        <v>31</v>
      </c>
      <c r="O17" s="214" t="s">
        <v>33</v>
      </c>
      <c r="P17" s="214" t="s">
        <v>31</v>
      </c>
      <c r="Q17" s="214" t="s">
        <v>33</v>
      </c>
      <c r="R17" s="214" t="s">
        <v>31</v>
      </c>
      <c r="S17" s="214" t="s">
        <v>34</v>
      </c>
      <c r="T17" s="214" t="s">
        <v>31</v>
      </c>
      <c r="U17" s="214" t="s">
        <v>31</v>
      </c>
      <c r="V17" s="215" t="s">
        <v>31</v>
      </c>
      <c r="W17" s="214" t="s">
        <v>31</v>
      </c>
      <c r="X17" s="214" t="s">
        <v>31</v>
      </c>
      <c r="Y17" s="212" t="s">
        <v>31</v>
      </c>
      <c r="Z17" s="214" t="s">
        <v>31</v>
      </c>
      <c r="AA17" s="214" t="s">
        <v>31</v>
      </c>
      <c r="AB17" s="214" t="s">
        <v>31</v>
      </c>
      <c r="AC17" s="214" t="s">
        <v>31</v>
      </c>
      <c r="AD17" s="212" t="s">
        <v>31</v>
      </c>
      <c r="AE17" s="214" t="s">
        <v>31</v>
      </c>
      <c r="AF17" s="200"/>
      <c r="AG17" s="200"/>
      <c r="AH17" s="200"/>
      <c r="AI17" s="201"/>
      <c r="AJ17" s="216"/>
      <c r="AK17" s="216"/>
      <c r="AL17" s="201"/>
      <c r="AM17" s="205"/>
      <c r="AN17" s="205"/>
      <c r="AO17" s="205"/>
      <c r="AP17" s="205"/>
      <c r="AQ17" s="205"/>
      <c r="AR17" s="205"/>
      <c r="AS17" s="217"/>
      <c r="AT17" s="217"/>
      <c r="AU17" s="217"/>
      <c r="AV17" s="217"/>
      <c r="AW17" s="205"/>
      <c r="AX17" s="205"/>
      <c r="AY17" s="205"/>
      <c r="AZ17" s="205"/>
      <c r="BA17" s="205"/>
      <c r="BB17" s="206"/>
    </row>
    <row r="18" spans="1:86" x14ac:dyDescent="0.3">
      <c r="B18" s="214">
        <v>1</v>
      </c>
      <c r="C18" s="214">
        <v>2</v>
      </c>
      <c r="D18" s="214">
        <v>3</v>
      </c>
      <c r="E18" s="214">
        <v>4</v>
      </c>
      <c r="F18" s="214">
        <v>5</v>
      </c>
      <c r="G18" s="214">
        <v>6</v>
      </c>
      <c r="H18" s="214">
        <v>7</v>
      </c>
      <c r="I18" s="214">
        <v>8</v>
      </c>
      <c r="J18" s="214">
        <v>9</v>
      </c>
      <c r="K18" s="213">
        <v>10</v>
      </c>
      <c r="L18" s="214">
        <v>11</v>
      </c>
      <c r="M18" s="214">
        <v>12</v>
      </c>
      <c r="N18" s="214">
        <v>13</v>
      </c>
      <c r="O18" s="214">
        <v>14</v>
      </c>
      <c r="P18" s="214">
        <v>15</v>
      </c>
      <c r="Q18" s="214">
        <v>16</v>
      </c>
      <c r="R18" s="214">
        <v>17</v>
      </c>
      <c r="S18" s="214">
        <v>18</v>
      </c>
      <c r="T18" s="214">
        <v>19</v>
      </c>
      <c r="U18" s="214">
        <v>20</v>
      </c>
      <c r="V18" s="214">
        <v>21</v>
      </c>
      <c r="W18" s="214">
        <v>22</v>
      </c>
      <c r="X18" s="214">
        <v>23</v>
      </c>
      <c r="Y18" s="214">
        <v>24</v>
      </c>
      <c r="Z18" s="214">
        <v>25</v>
      </c>
      <c r="AA18" s="214">
        <v>26</v>
      </c>
      <c r="AB18" s="214">
        <v>27</v>
      </c>
      <c r="AC18" s="214">
        <v>28</v>
      </c>
      <c r="AD18" s="214">
        <v>29</v>
      </c>
      <c r="AE18" s="214">
        <v>30</v>
      </c>
      <c r="AF18" s="214">
        <v>31</v>
      </c>
      <c r="AG18" s="214">
        <v>32</v>
      </c>
      <c r="AH18" s="214">
        <v>33</v>
      </c>
      <c r="AI18" s="214">
        <v>34</v>
      </c>
      <c r="AJ18" s="214">
        <v>35</v>
      </c>
      <c r="AK18" s="214">
        <v>36</v>
      </c>
      <c r="AL18" s="214">
        <v>37</v>
      </c>
      <c r="AM18" s="214">
        <v>38</v>
      </c>
      <c r="AN18" s="214">
        <v>39</v>
      </c>
      <c r="AO18" s="214">
        <v>40</v>
      </c>
      <c r="AP18" s="214">
        <v>41</v>
      </c>
      <c r="AQ18" s="214">
        <v>42</v>
      </c>
      <c r="AR18" s="214">
        <v>43</v>
      </c>
      <c r="AS18" s="214"/>
      <c r="AT18" s="214"/>
      <c r="AU18" s="214"/>
      <c r="AV18" s="214"/>
      <c r="AW18" s="218">
        <v>44</v>
      </c>
      <c r="AX18" s="218">
        <v>45</v>
      </c>
      <c r="AY18" s="218">
        <v>46</v>
      </c>
      <c r="AZ18" s="218">
        <v>47</v>
      </c>
      <c r="BA18" s="218"/>
      <c r="BB18" s="219"/>
    </row>
    <row r="19" spans="1:86" x14ac:dyDescent="0.3">
      <c r="B19" s="220" t="s">
        <v>17183</v>
      </c>
      <c r="C19" s="214"/>
      <c r="D19" s="221">
        <f t="shared" ref="D19:AE19" si="0">D20+D400+D665</f>
        <v>3795165229.21</v>
      </c>
      <c r="E19" s="222">
        <f t="shared" si="0"/>
        <v>8223383</v>
      </c>
      <c r="F19" s="222">
        <f t="shared" si="0"/>
        <v>11928652.299999999</v>
      </c>
      <c r="G19" s="222">
        <f t="shared" si="0"/>
        <v>123335185.48999998</v>
      </c>
      <c r="H19" s="222">
        <f t="shared" si="0"/>
        <v>8948235.2999999989</v>
      </c>
      <c r="I19" s="222">
        <f t="shared" si="0"/>
        <v>33088716.369999997</v>
      </c>
      <c r="J19" s="222">
        <f t="shared" si="0"/>
        <v>0</v>
      </c>
      <c r="K19" s="223">
        <f t="shared" si="0"/>
        <v>19</v>
      </c>
      <c r="L19" s="222">
        <f t="shared" si="0"/>
        <v>43425533.579999998</v>
      </c>
      <c r="M19" s="222">
        <f t="shared" si="0"/>
        <v>365358.11199999996</v>
      </c>
      <c r="N19" s="222">
        <f t="shared" si="0"/>
        <v>2894695249.6499996</v>
      </c>
      <c r="O19" s="222">
        <f t="shared" si="0"/>
        <v>376</v>
      </c>
      <c r="P19" s="222">
        <f t="shared" si="0"/>
        <v>4331869.21</v>
      </c>
      <c r="Q19" s="222">
        <f t="shared" si="0"/>
        <v>95824.510000000009</v>
      </c>
      <c r="R19" s="222">
        <f t="shared" si="0"/>
        <v>445646571.77999997</v>
      </c>
      <c r="S19" s="222">
        <f t="shared" si="0"/>
        <v>368.83</v>
      </c>
      <c r="T19" s="222">
        <f t="shared" si="0"/>
        <v>12785514.85</v>
      </c>
      <c r="U19" s="222">
        <f t="shared" si="0"/>
        <v>47089715.310000002</v>
      </c>
      <c r="V19" s="222">
        <f t="shared" si="0"/>
        <v>2364776.7599999998</v>
      </c>
      <c r="W19" s="222">
        <f t="shared" si="0"/>
        <v>0</v>
      </c>
      <c r="X19" s="222">
        <f t="shared" si="0"/>
        <v>486171.6</v>
      </c>
      <c r="Y19" s="222">
        <f t="shared" si="0"/>
        <v>0</v>
      </c>
      <c r="Z19" s="222">
        <f t="shared" si="0"/>
        <v>0</v>
      </c>
      <c r="AA19" s="222">
        <f t="shared" si="0"/>
        <v>408560</v>
      </c>
      <c r="AB19" s="222">
        <f t="shared" si="0"/>
        <v>1000000</v>
      </c>
      <c r="AC19" s="222">
        <f t="shared" si="0"/>
        <v>74545201.410000011</v>
      </c>
      <c r="AD19" s="222">
        <f t="shared" si="0"/>
        <v>81181892.599999994</v>
      </c>
      <c r="AE19" s="222">
        <f t="shared" si="0"/>
        <v>1680000</v>
      </c>
      <c r="AF19" s="214" t="s">
        <v>17016</v>
      </c>
      <c r="AG19" s="214" t="s">
        <v>17016</v>
      </c>
      <c r="AH19" s="214" t="s">
        <v>17016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8"/>
      <c r="AX19" s="218"/>
      <c r="AY19" s="218"/>
      <c r="AZ19" s="218"/>
      <c r="BA19" s="218"/>
      <c r="BB19" s="219"/>
      <c r="CH19" s="224">
        <f>D19-E19-F19-G19-H19-I19-J19-L19-N19-P19-R19-T19-U19-V19-W19-X19-Y19-Z19-AA19-AB19-AC19-AD19-AE19</f>
        <v>4.6193599700927734E-7</v>
      </c>
    </row>
    <row r="20" spans="1:86" x14ac:dyDescent="0.3">
      <c r="B20" s="220" t="s">
        <v>17184</v>
      </c>
      <c r="C20" s="214"/>
      <c r="D20" s="221">
        <f>D21+D114+D127+D171+D190+D192+D207+D215+D221+D228+D230+D241+D243+D245+D247+D250+D254+D259+D261+D263+D265+D268+D270+D276+D278+D280+D284+D289+D293+D296+D298+D305+D307+D309+D311+D314+D316+D319+D324+D327+D333+D335+D338+D341+D343+D345+D347+D349+D351+D361+D355+D365+D370+D372+D378+D380+D382+D385+D393+D387+D395+D398</f>
        <v>1735419772.2600002</v>
      </c>
      <c r="E20" s="222">
        <f t="shared" ref="E20:AE20" si="1">E21+E114+E127+E171+E190+E192+E207+E215+E221+E228+E230+E241+E243+E245+E247+E250+E254+E259+E261+E263+E268+E270+E276+E278+E280+E284+E289+E293+E296+E298+E305+E307+E309+E311+E314+E316+E319+E324+E327+E333+E335+E338+E341+E343+E347+E349+E351+E355+E361+E365+E370+E372+E378+E380+E382+E385+E387+E393+E395+E398+E265+E345</f>
        <v>3789125.6100000003</v>
      </c>
      <c r="F20" s="222">
        <f t="shared" si="1"/>
        <v>3471032.11</v>
      </c>
      <c r="G20" s="222">
        <f t="shared" si="1"/>
        <v>80428044.589999989</v>
      </c>
      <c r="H20" s="222">
        <f t="shared" si="1"/>
        <v>5262725.09</v>
      </c>
      <c r="I20" s="222">
        <f t="shared" si="1"/>
        <v>26800222.43</v>
      </c>
      <c r="J20" s="222">
        <f t="shared" si="1"/>
        <v>0</v>
      </c>
      <c r="K20" s="223">
        <f t="shared" si="1"/>
        <v>0</v>
      </c>
      <c r="L20" s="222">
        <f t="shared" si="1"/>
        <v>0</v>
      </c>
      <c r="M20" s="222">
        <f t="shared" si="1"/>
        <v>163382.55199999997</v>
      </c>
      <c r="N20" s="222">
        <f t="shared" si="1"/>
        <v>1260935482.4099998</v>
      </c>
      <c r="O20" s="222">
        <f t="shared" si="1"/>
        <v>376</v>
      </c>
      <c r="P20" s="222">
        <f t="shared" si="1"/>
        <v>4331869.21</v>
      </c>
      <c r="Q20" s="222">
        <f t="shared" si="1"/>
        <v>53276.299999999996</v>
      </c>
      <c r="R20" s="222">
        <f t="shared" si="1"/>
        <v>257569611.68000001</v>
      </c>
      <c r="S20" s="222">
        <f t="shared" si="1"/>
        <v>0</v>
      </c>
      <c r="T20" s="222">
        <f t="shared" si="1"/>
        <v>0</v>
      </c>
      <c r="U20" s="222">
        <f t="shared" si="1"/>
        <v>24167872.309999999</v>
      </c>
      <c r="V20" s="222">
        <f t="shared" si="1"/>
        <v>2014776.76</v>
      </c>
      <c r="W20" s="222">
        <f t="shared" si="1"/>
        <v>0</v>
      </c>
      <c r="X20" s="222">
        <f t="shared" si="1"/>
        <v>486171.6</v>
      </c>
      <c r="Y20" s="222">
        <f t="shared" si="1"/>
        <v>0</v>
      </c>
      <c r="Z20" s="222">
        <f t="shared" si="1"/>
        <v>0</v>
      </c>
      <c r="AA20" s="222">
        <f t="shared" si="1"/>
        <v>408560</v>
      </c>
      <c r="AB20" s="222">
        <f t="shared" si="1"/>
        <v>1000000</v>
      </c>
      <c r="AC20" s="222">
        <f t="shared" si="1"/>
        <v>32986871.760000002</v>
      </c>
      <c r="AD20" s="222">
        <f t="shared" si="1"/>
        <v>31407406.699999996</v>
      </c>
      <c r="AE20" s="222">
        <f t="shared" si="1"/>
        <v>360000</v>
      </c>
      <c r="AF20" s="214" t="s">
        <v>17016</v>
      </c>
      <c r="AG20" s="214" t="s">
        <v>17016</v>
      </c>
      <c r="AH20" s="214" t="s">
        <v>17016</v>
      </c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8"/>
      <c r="AX20" s="218"/>
      <c r="AY20" s="218"/>
      <c r="AZ20" s="218"/>
      <c r="BA20" s="218"/>
      <c r="BB20" s="219"/>
      <c r="CH20" s="224">
        <f t="shared" ref="CH20:CH74" si="2">D20-E20-F20-G20-H20-I20-J20-L20-N20-P20-R20-T20-U20-V20-W20-X20-Y20-Z20-AA20-AB20-AC20-AD20-AE20</f>
        <v>7.1153044700622559E-7</v>
      </c>
    </row>
    <row r="21" spans="1:86" x14ac:dyDescent="0.3">
      <c r="B21" s="225" t="s">
        <v>71</v>
      </c>
      <c r="C21" s="225"/>
      <c r="D21" s="221">
        <f>SUM(D22:D113)</f>
        <v>530683224.88999993</v>
      </c>
      <c r="E21" s="222">
        <f t="shared" ref="E21:AE21" si="3">SUM(E22:E113)</f>
        <v>1808721.49</v>
      </c>
      <c r="F21" s="222">
        <f t="shared" si="3"/>
        <v>0</v>
      </c>
      <c r="G21" s="222">
        <f t="shared" si="3"/>
        <v>37460624.009999998</v>
      </c>
      <c r="H21" s="222">
        <f t="shared" si="3"/>
        <v>1717287.7</v>
      </c>
      <c r="I21" s="222">
        <f t="shared" si="3"/>
        <v>6863016.1499999994</v>
      </c>
      <c r="J21" s="222">
        <f t="shared" si="3"/>
        <v>0</v>
      </c>
      <c r="K21" s="223">
        <f t="shared" si="3"/>
        <v>0</v>
      </c>
      <c r="L21" s="222">
        <f t="shared" si="3"/>
        <v>0</v>
      </c>
      <c r="M21" s="222">
        <f t="shared" si="3"/>
        <v>44864.453999999991</v>
      </c>
      <c r="N21" s="222">
        <f t="shared" si="3"/>
        <v>313697706.40999997</v>
      </c>
      <c r="O21" s="222">
        <f t="shared" si="3"/>
        <v>0</v>
      </c>
      <c r="P21" s="222">
        <f t="shared" si="3"/>
        <v>0</v>
      </c>
      <c r="Q21" s="222">
        <f t="shared" si="3"/>
        <v>34110.119999999995</v>
      </c>
      <c r="R21" s="222">
        <f t="shared" si="3"/>
        <v>146692716.23999998</v>
      </c>
      <c r="S21" s="222">
        <f t="shared" si="3"/>
        <v>0</v>
      </c>
      <c r="T21" s="222">
        <f t="shared" si="3"/>
        <v>0</v>
      </c>
      <c r="U21" s="222">
        <f t="shared" si="3"/>
        <v>0</v>
      </c>
      <c r="V21" s="222">
        <f t="shared" si="3"/>
        <v>0</v>
      </c>
      <c r="W21" s="222">
        <f t="shared" si="3"/>
        <v>0</v>
      </c>
      <c r="X21" s="222">
        <f t="shared" si="3"/>
        <v>0</v>
      </c>
      <c r="Y21" s="222">
        <f t="shared" si="3"/>
        <v>0</v>
      </c>
      <c r="Z21" s="222">
        <f t="shared" si="3"/>
        <v>0</v>
      </c>
      <c r="AA21" s="222">
        <f t="shared" si="3"/>
        <v>0</v>
      </c>
      <c r="AB21" s="222">
        <f t="shared" si="3"/>
        <v>1000000</v>
      </c>
      <c r="AC21" s="222">
        <f t="shared" si="3"/>
        <v>10698088.370000001</v>
      </c>
      <c r="AD21" s="222">
        <f t="shared" si="3"/>
        <v>10745064.519999998</v>
      </c>
      <c r="AE21" s="222">
        <f t="shared" si="3"/>
        <v>0</v>
      </c>
      <c r="AF21" s="214" t="s">
        <v>17016</v>
      </c>
      <c r="AG21" s="214" t="s">
        <v>17016</v>
      </c>
      <c r="AH21" s="214" t="s">
        <v>17016</v>
      </c>
      <c r="AI21" s="226"/>
      <c r="AJ21" s="226"/>
      <c r="AK21" s="226"/>
      <c r="AL21" s="226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8"/>
      <c r="AY21" s="228"/>
      <c r="AZ21" s="227"/>
      <c r="BA21" s="227"/>
      <c r="BB21" s="229"/>
      <c r="BC21" s="230">
        <f t="shared" ref="BC21:BC116" si="4">AY21-M21</f>
        <v>-44864.453999999991</v>
      </c>
      <c r="BJ21" s="177" t="e">
        <f t="shared" ref="BJ21:BJ51" si="5">VLOOKUP(C21,BM:BO,3,FALSE)</f>
        <v>#N/A</v>
      </c>
      <c r="BM21" s="177" t="s">
        <v>3049</v>
      </c>
      <c r="BN21" s="177" t="s">
        <v>1342</v>
      </c>
      <c r="BO21" s="177" t="s">
        <v>929</v>
      </c>
      <c r="BU21" s="177" t="s">
        <v>3049</v>
      </c>
      <c r="BV21" s="177" t="s">
        <v>1342</v>
      </c>
      <c r="BW21" s="177" t="s">
        <v>929</v>
      </c>
      <c r="CH21" s="224">
        <f t="shared" si="2"/>
        <v>1.6763806343078613E-8</v>
      </c>
    </row>
    <row r="22" spans="1:86" x14ac:dyDescent="0.3">
      <c r="A22" s="177">
        <v>1</v>
      </c>
      <c r="B22" s="231">
        <f>SUBTOTAL(9,$A$22:A22)</f>
        <v>1</v>
      </c>
      <c r="C22" s="232" t="s">
        <v>70</v>
      </c>
      <c r="D22" s="222">
        <f t="shared" ref="D22:D80" si="6">E22+F22+G22+H22+I22+J22+L22+N22+P22+R22+T22+U22+V22+W22+X22+Y22+Z22+AA22+AB22+AC22+AD22+AE22</f>
        <v>7690792.6499999994</v>
      </c>
      <c r="E22" s="233">
        <v>0</v>
      </c>
      <c r="F22" s="233">
        <v>0</v>
      </c>
      <c r="G22" s="233">
        <v>0</v>
      </c>
      <c r="H22" s="233">
        <v>0</v>
      </c>
      <c r="I22" s="233">
        <v>0</v>
      </c>
      <c r="J22" s="233">
        <v>0</v>
      </c>
      <c r="K22" s="234">
        <v>0</v>
      </c>
      <c r="L22" s="233">
        <v>0</v>
      </c>
      <c r="M22" s="233">
        <v>877.98</v>
      </c>
      <c r="N22" s="233">
        <v>7407346.8700000001</v>
      </c>
      <c r="O22" s="233">
        <v>0</v>
      </c>
      <c r="P22" s="233">
        <v>0</v>
      </c>
      <c r="Q22" s="233">
        <v>0</v>
      </c>
      <c r="R22" s="233">
        <v>0</v>
      </c>
      <c r="S22" s="233">
        <v>0</v>
      </c>
      <c r="T22" s="233">
        <v>0</v>
      </c>
      <c r="U22" s="233">
        <v>0</v>
      </c>
      <c r="V22" s="233">
        <v>0</v>
      </c>
      <c r="W22" s="233">
        <v>0</v>
      </c>
      <c r="X22" s="233">
        <v>0</v>
      </c>
      <c r="Y22" s="233">
        <v>0</v>
      </c>
      <c r="Z22" s="233">
        <v>0</v>
      </c>
      <c r="AA22" s="233">
        <v>0</v>
      </c>
      <c r="AB22" s="233">
        <v>0</v>
      </c>
      <c r="AC22" s="222">
        <f>ROUND(N22*2.14%,2)</f>
        <v>158517.22</v>
      </c>
      <c r="AD22" s="222">
        <v>124928.56</v>
      </c>
      <c r="AE22" s="222">
        <v>0</v>
      </c>
      <c r="AF22" s="214">
        <v>2023</v>
      </c>
      <c r="AG22" s="214">
        <v>2023</v>
      </c>
      <c r="AH22" s="214">
        <v>2023</v>
      </c>
      <c r="AI22" s="226"/>
      <c r="AJ22" s="226"/>
      <c r="AK22" s="226"/>
      <c r="AL22" s="226"/>
      <c r="AM22" s="227" t="s">
        <v>16939</v>
      </c>
      <c r="AN22" s="227" t="s">
        <v>16960</v>
      </c>
      <c r="AO22" s="227">
        <v>0</v>
      </c>
      <c r="AP22" s="227" t="s">
        <v>16941</v>
      </c>
      <c r="AQ22" s="227" t="s">
        <v>16958</v>
      </c>
      <c r="AR22" s="227">
        <v>0</v>
      </c>
      <c r="AS22" s="227"/>
      <c r="AT22" s="227"/>
      <c r="AU22" s="227"/>
      <c r="AV22" s="227"/>
      <c r="AW22" s="227" t="s">
        <v>612</v>
      </c>
      <c r="AX22" s="228">
        <v>1268.5999999999999</v>
      </c>
      <c r="AY22" s="228">
        <v>671</v>
      </c>
      <c r="AZ22" s="227" t="s">
        <v>17005</v>
      </c>
      <c r="BA22" s="227" t="s">
        <v>17002</v>
      </c>
      <c r="BB22" s="229"/>
      <c r="BC22" s="230">
        <f t="shared" si="4"/>
        <v>-206.98000000000002</v>
      </c>
      <c r="BJ22" s="177" t="str">
        <f t="shared" si="5"/>
        <v>423.900</v>
      </c>
      <c r="BM22" s="177" t="s">
        <v>3051</v>
      </c>
      <c r="BN22" s="177" t="s">
        <v>2983</v>
      </c>
      <c r="BO22" s="177" t="s">
        <v>2983</v>
      </c>
      <c r="BU22" s="177" t="s">
        <v>3051</v>
      </c>
      <c r="BV22" s="177" t="s">
        <v>2983</v>
      </c>
      <c r="BW22" s="177" t="s">
        <v>2983</v>
      </c>
      <c r="CH22" s="224">
        <f t="shared" si="2"/>
        <v>-6.6938810050487518E-10</v>
      </c>
    </row>
    <row r="23" spans="1:86" x14ac:dyDescent="0.3">
      <c r="A23" s="177">
        <v>1</v>
      </c>
      <c r="B23" s="231">
        <f>SUBTOTAL(9,$A$22:A23)</f>
        <v>2</v>
      </c>
      <c r="C23" s="232" t="s">
        <v>73</v>
      </c>
      <c r="D23" s="222">
        <f t="shared" si="6"/>
        <v>22113345.960000001</v>
      </c>
      <c r="E23" s="233">
        <v>0</v>
      </c>
      <c r="F23" s="233">
        <v>0</v>
      </c>
      <c r="G23" s="233">
        <v>0</v>
      </c>
      <c r="H23" s="233">
        <v>0</v>
      </c>
      <c r="I23" s="233">
        <v>0</v>
      </c>
      <c r="J23" s="233">
        <v>0</v>
      </c>
      <c r="K23" s="234">
        <v>0</v>
      </c>
      <c r="L23" s="233">
        <v>0</v>
      </c>
      <c r="M23" s="233">
        <v>0</v>
      </c>
      <c r="N23" s="233">
        <v>0</v>
      </c>
      <c r="O23" s="233">
        <v>0</v>
      </c>
      <c r="P23" s="233">
        <v>0</v>
      </c>
      <c r="Q23" s="233">
        <v>2673</v>
      </c>
      <c r="R23" s="222">
        <v>21553077.460000001</v>
      </c>
      <c r="S23" s="233">
        <v>0</v>
      </c>
      <c r="T23" s="233">
        <v>0</v>
      </c>
      <c r="U23" s="233">
        <v>0</v>
      </c>
      <c r="V23" s="233">
        <v>0</v>
      </c>
      <c r="W23" s="233">
        <v>0</v>
      </c>
      <c r="X23" s="233">
        <v>0</v>
      </c>
      <c r="Y23" s="233">
        <v>0</v>
      </c>
      <c r="Z23" s="233">
        <v>0</v>
      </c>
      <c r="AA23" s="233">
        <v>0</v>
      </c>
      <c r="AB23" s="233">
        <v>0</v>
      </c>
      <c r="AC23" s="222">
        <f>ROUND(R23*2.14%,2)</f>
        <v>461235.86</v>
      </c>
      <c r="AD23" s="222">
        <v>99032.639999999999</v>
      </c>
      <c r="AE23" s="222">
        <v>0</v>
      </c>
      <c r="AF23" s="214">
        <v>2023</v>
      </c>
      <c r="AG23" s="214">
        <v>2023</v>
      </c>
      <c r="AH23" s="214">
        <v>2023</v>
      </c>
      <c r="AI23" s="226"/>
      <c r="AJ23" s="226"/>
      <c r="AK23" s="226"/>
      <c r="AL23" s="226"/>
      <c r="AM23" s="227" t="s">
        <v>16960</v>
      </c>
      <c r="AN23" s="227" t="s">
        <v>16958</v>
      </c>
      <c r="AO23" s="227">
        <v>2020</v>
      </c>
      <c r="AP23" s="227" t="s">
        <v>16954</v>
      </c>
      <c r="AQ23" s="227" t="s">
        <v>16956</v>
      </c>
      <c r="AR23" s="227" t="s">
        <v>16954</v>
      </c>
      <c r="AS23" s="227"/>
      <c r="AT23" s="227" t="s">
        <v>16965</v>
      </c>
      <c r="AU23" s="235">
        <v>1698388.82</v>
      </c>
      <c r="AV23" s="235">
        <v>1375971.34</v>
      </c>
      <c r="AW23" s="227" t="s">
        <v>705</v>
      </c>
      <c r="AX23" s="228">
        <v>2297.9</v>
      </c>
      <c r="AY23" s="228">
        <v>390.18</v>
      </c>
      <c r="AZ23" s="227" t="s">
        <v>17006</v>
      </c>
      <c r="BA23" s="227" t="s">
        <v>17002</v>
      </c>
      <c r="BB23" s="229"/>
      <c r="BC23" s="230">
        <f t="shared" si="4"/>
        <v>390.18</v>
      </c>
      <c r="BJ23" s="177" t="str">
        <f t="shared" si="5"/>
        <v>382.700</v>
      </c>
      <c r="BM23" s="177" t="s">
        <v>604</v>
      </c>
      <c r="BN23" s="177" t="s">
        <v>2983</v>
      </c>
      <c r="BO23" s="177" t="s">
        <v>3053</v>
      </c>
      <c r="BU23" s="177" t="s">
        <v>604</v>
      </c>
      <c r="BV23" s="177" t="s">
        <v>2983</v>
      </c>
      <c r="BW23" s="177" t="s">
        <v>3053</v>
      </c>
      <c r="CH23" s="224">
        <f t="shared" si="2"/>
        <v>1.4551915228366852E-11</v>
      </c>
    </row>
    <row r="24" spans="1:86" x14ac:dyDescent="0.3">
      <c r="A24" s="177">
        <v>1</v>
      </c>
      <c r="B24" s="231">
        <f>SUBTOTAL(9,$A$22:A24)</f>
        <v>3</v>
      </c>
      <c r="C24" s="232" t="s">
        <v>74</v>
      </c>
      <c r="D24" s="222">
        <f t="shared" si="6"/>
        <v>6160291.1699999999</v>
      </c>
      <c r="E24" s="233">
        <v>0</v>
      </c>
      <c r="F24" s="233">
        <v>0</v>
      </c>
      <c r="G24" s="233">
        <v>0</v>
      </c>
      <c r="H24" s="233">
        <v>0</v>
      </c>
      <c r="I24" s="233">
        <v>0</v>
      </c>
      <c r="J24" s="233">
        <v>0</v>
      </c>
      <c r="K24" s="234">
        <v>0</v>
      </c>
      <c r="L24" s="233">
        <v>0</v>
      </c>
      <c r="M24" s="233">
        <v>1162.9000000000001</v>
      </c>
      <c r="N24" s="233">
        <v>5820200.9299999997</v>
      </c>
      <c r="O24" s="233">
        <v>0</v>
      </c>
      <c r="P24" s="233">
        <v>0</v>
      </c>
      <c r="Q24" s="233">
        <v>0</v>
      </c>
      <c r="R24" s="233">
        <v>0</v>
      </c>
      <c r="S24" s="233">
        <v>0</v>
      </c>
      <c r="T24" s="233">
        <v>0</v>
      </c>
      <c r="U24" s="233">
        <v>0</v>
      </c>
      <c r="V24" s="233">
        <v>0</v>
      </c>
      <c r="W24" s="233">
        <v>0</v>
      </c>
      <c r="X24" s="233">
        <v>0</v>
      </c>
      <c r="Y24" s="233">
        <v>0</v>
      </c>
      <c r="Z24" s="233">
        <v>0</v>
      </c>
      <c r="AA24" s="233">
        <v>0</v>
      </c>
      <c r="AB24" s="233">
        <v>0</v>
      </c>
      <c r="AC24" s="222">
        <f>ROUND(N24*2.14%,2)</f>
        <v>124552.3</v>
      </c>
      <c r="AD24" s="222">
        <v>215537.94</v>
      </c>
      <c r="AE24" s="222">
        <v>0</v>
      </c>
      <c r="AF24" s="214">
        <v>2023</v>
      </c>
      <c r="AG24" s="214">
        <v>2023</v>
      </c>
      <c r="AH24" s="214">
        <v>2023</v>
      </c>
      <c r="AI24" s="226"/>
      <c r="AJ24" s="226"/>
      <c r="AK24" s="226"/>
      <c r="AL24" s="226"/>
      <c r="AM24" s="227" t="s">
        <v>16944</v>
      </c>
      <c r="AN24" s="227" t="s">
        <v>16941</v>
      </c>
      <c r="AO24" s="227" t="s">
        <v>16949</v>
      </c>
      <c r="AP24" s="227" t="s">
        <v>16947</v>
      </c>
      <c r="AQ24" s="227" t="s">
        <v>16956</v>
      </c>
      <c r="AR24" s="227" t="s">
        <v>16954</v>
      </c>
      <c r="AS24" s="227"/>
      <c r="AT24" s="227"/>
      <c r="AU24" s="227"/>
      <c r="AV24" s="227"/>
      <c r="AW24" s="227" t="s">
        <v>771</v>
      </c>
      <c r="AX24" s="228">
        <v>5378</v>
      </c>
      <c r="AY24" s="228">
        <v>871</v>
      </c>
      <c r="AZ24" s="227" t="s">
        <v>17006</v>
      </c>
      <c r="BA24" s="227" t="s">
        <v>17002</v>
      </c>
      <c r="BB24" s="229"/>
      <c r="BC24" s="230">
        <f t="shared" si="4"/>
        <v>-291.90000000000009</v>
      </c>
      <c r="BJ24" s="177" t="str">
        <f t="shared" si="5"/>
        <v>1278.000</v>
      </c>
      <c r="BM24" s="177" t="s">
        <v>605</v>
      </c>
      <c r="BN24" s="177" t="s">
        <v>2983</v>
      </c>
      <c r="BO24" s="177" t="s">
        <v>2983</v>
      </c>
      <c r="BU24" s="177" t="s">
        <v>605</v>
      </c>
      <c r="BV24" s="177" t="s">
        <v>2983</v>
      </c>
      <c r="BW24" s="177" t="s">
        <v>2983</v>
      </c>
      <c r="CH24" s="224">
        <f t="shared" si="2"/>
        <v>2.3283064365386963E-10</v>
      </c>
    </row>
    <row r="25" spans="1:86" x14ac:dyDescent="0.3">
      <c r="A25" s="177">
        <v>1</v>
      </c>
      <c r="B25" s="231">
        <f>SUBTOTAL(9,$A$22:A25)</f>
        <v>4</v>
      </c>
      <c r="C25" s="232" t="s">
        <v>75</v>
      </c>
      <c r="D25" s="222">
        <f t="shared" si="6"/>
        <v>2513266.4300000002</v>
      </c>
      <c r="E25" s="233">
        <v>0</v>
      </c>
      <c r="F25" s="233">
        <v>0</v>
      </c>
      <c r="G25" s="233">
        <v>0</v>
      </c>
      <c r="H25" s="233">
        <v>0</v>
      </c>
      <c r="I25" s="233">
        <v>0</v>
      </c>
      <c r="J25" s="233">
        <v>0</v>
      </c>
      <c r="K25" s="234">
        <v>0</v>
      </c>
      <c r="L25" s="233">
        <v>0</v>
      </c>
      <c r="M25" s="233">
        <v>320.7</v>
      </c>
      <c r="N25" s="233">
        <v>2373989.41</v>
      </c>
      <c r="O25" s="233">
        <v>0</v>
      </c>
      <c r="P25" s="233">
        <v>0</v>
      </c>
      <c r="Q25" s="233">
        <v>0</v>
      </c>
      <c r="R25" s="233">
        <v>0</v>
      </c>
      <c r="S25" s="233">
        <v>0</v>
      </c>
      <c r="T25" s="233">
        <v>0</v>
      </c>
      <c r="U25" s="233">
        <v>0</v>
      </c>
      <c r="V25" s="233">
        <v>0</v>
      </c>
      <c r="W25" s="233">
        <v>0</v>
      </c>
      <c r="X25" s="233">
        <v>0</v>
      </c>
      <c r="Y25" s="233">
        <v>0</v>
      </c>
      <c r="Z25" s="233">
        <v>0</v>
      </c>
      <c r="AA25" s="233">
        <v>0</v>
      </c>
      <c r="AB25" s="233">
        <v>0</v>
      </c>
      <c r="AC25" s="222">
        <f t="shared" ref="AC25:AC54" si="7">ROUND(N25*2.14%,2)</f>
        <v>50803.37</v>
      </c>
      <c r="AD25" s="222">
        <v>88473.65</v>
      </c>
      <c r="AE25" s="222">
        <v>0</v>
      </c>
      <c r="AF25" s="214">
        <v>2023</v>
      </c>
      <c r="AG25" s="214">
        <v>2023</v>
      </c>
      <c r="AH25" s="214">
        <v>2023</v>
      </c>
      <c r="AI25" s="226"/>
      <c r="AJ25" s="226"/>
      <c r="AK25" s="226"/>
      <c r="AL25" s="226"/>
      <c r="AM25" s="227" t="s">
        <v>16960</v>
      </c>
      <c r="AN25" s="227" t="s">
        <v>16955</v>
      </c>
      <c r="AO25" s="227">
        <v>0</v>
      </c>
      <c r="AP25" s="227" t="s">
        <v>16954</v>
      </c>
      <c r="AQ25" s="227" t="s">
        <v>16948</v>
      </c>
      <c r="AR25" s="227">
        <v>0</v>
      </c>
      <c r="AS25" s="227"/>
      <c r="AT25" s="227"/>
      <c r="AU25" s="227"/>
      <c r="AV25" s="227"/>
      <c r="AW25" s="227" t="s">
        <v>1782</v>
      </c>
      <c r="AX25" s="228">
        <v>515.5</v>
      </c>
      <c r="AY25" s="228">
        <v>361</v>
      </c>
      <c r="AZ25" s="227" t="s">
        <v>17005</v>
      </c>
      <c r="BA25" s="227">
        <v>2008</v>
      </c>
      <c r="BB25" s="229"/>
      <c r="BC25" s="230">
        <f t="shared" si="4"/>
        <v>40.300000000000011</v>
      </c>
      <c r="BJ25" s="177" t="str">
        <f t="shared" si="5"/>
        <v>1155.760</v>
      </c>
      <c r="BM25" s="177" t="s">
        <v>3054</v>
      </c>
      <c r="BN25" s="177" t="s">
        <v>3087</v>
      </c>
      <c r="BO25" s="177" t="s">
        <v>3055</v>
      </c>
      <c r="BU25" s="177" t="s">
        <v>3054</v>
      </c>
      <c r="BV25" s="177" t="s">
        <v>3087</v>
      </c>
      <c r="BW25" s="177" t="s">
        <v>3055</v>
      </c>
      <c r="CH25" s="224">
        <f t="shared" si="2"/>
        <v>2.9103830456733704E-11</v>
      </c>
    </row>
    <row r="26" spans="1:86" x14ac:dyDescent="0.3">
      <c r="A26" s="177">
        <v>1</v>
      </c>
      <c r="B26" s="231">
        <f>SUBTOTAL(9,$A$22:A26)</f>
        <v>5</v>
      </c>
      <c r="C26" s="232" t="s">
        <v>107</v>
      </c>
      <c r="D26" s="222">
        <f t="shared" si="6"/>
        <v>4535520.04</v>
      </c>
      <c r="E26" s="233">
        <v>0</v>
      </c>
      <c r="F26" s="233">
        <v>0</v>
      </c>
      <c r="G26" s="233">
        <v>0</v>
      </c>
      <c r="H26" s="233">
        <v>0</v>
      </c>
      <c r="I26" s="233">
        <v>0</v>
      </c>
      <c r="J26" s="233">
        <v>0</v>
      </c>
      <c r="K26" s="234">
        <v>0</v>
      </c>
      <c r="L26" s="233">
        <v>0</v>
      </c>
      <c r="M26" s="233">
        <v>474.6</v>
      </c>
      <c r="N26" s="233">
        <v>4310271.37</v>
      </c>
      <c r="O26" s="233">
        <v>0</v>
      </c>
      <c r="P26" s="233">
        <v>0</v>
      </c>
      <c r="Q26" s="233">
        <v>0</v>
      </c>
      <c r="R26" s="233">
        <v>0</v>
      </c>
      <c r="S26" s="233">
        <v>0</v>
      </c>
      <c r="T26" s="233">
        <v>0</v>
      </c>
      <c r="U26" s="233">
        <v>0</v>
      </c>
      <c r="V26" s="233">
        <v>0</v>
      </c>
      <c r="W26" s="233">
        <v>0</v>
      </c>
      <c r="X26" s="233">
        <v>0</v>
      </c>
      <c r="Y26" s="233">
        <v>0</v>
      </c>
      <c r="Z26" s="233">
        <v>0</v>
      </c>
      <c r="AA26" s="233">
        <v>0</v>
      </c>
      <c r="AB26" s="233">
        <v>0</v>
      </c>
      <c r="AC26" s="222">
        <f t="shared" si="7"/>
        <v>92239.81</v>
      </c>
      <c r="AD26" s="222">
        <v>133008.85999999999</v>
      </c>
      <c r="AE26" s="222">
        <v>0</v>
      </c>
      <c r="AF26" s="214">
        <v>2023</v>
      </c>
      <c r="AG26" s="214">
        <v>2023</v>
      </c>
      <c r="AH26" s="214">
        <v>2023</v>
      </c>
      <c r="AI26" s="226"/>
      <c r="AJ26" s="226"/>
      <c r="AK26" s="226"/>
      <c r="AL26" s="226"/>
      <c r="AM26" s="227" t="s">
        <v>16960</v>
      </c>
      <c r="AN26" s="227" t="s">
        <v>16955</v>
      </c>
      <c r="AO26" s="227">
        <v>0</v>
      </c>
      <c r="AP26" s="227" t="s">
        <v>16954</v>
      </c>
      <c r="AQ26" s="227" t="s">
        <v>16948</v>
      </c>
      <c r="AR26" s="227" t="s">
        <v>16954</v>
      </c>
      <c r="AS26" s="227"/>
      <c r="AT26" s="227"/>
      <c r="AU26" s="227"/>
      <c r="AV26" s="227"/>
      <c r="AW26" s="227" t="s">
        <v>1733</v>
      </c>
      <c r="AX26" s="228">
        <v>737.4</v>
      </c>
      <c r="AY26" s="228">
        <v>528</v>
      </c>
      <c r="AZ26" s="227" t="s">
        <v>17005</v>
      </c>
      <c r="BA26" s="227">
        <v>2008</v>
      </c>
      <c r="BB26" s="229"/>
      <c r="BC26" s="230">
        <f t="shared" si="4"/>
        <v>53.399999999999977</v>
      </c>
      <c r="BJ26" s="177" t="str">
        <f t="shared" si="5"/>
        <v>1641.240</v>
      </c>
      <c r="BM26" s="177" t="s">
        <v>512</v>
      </c>
      <c r="BN26" s="177" t="s">
        <v>2983</v>
      </c>
      <c r="BO26" s="177" t="s">
        <v>3057</v>
      </c>
      <c r="BU26" s="177" t="s">
        <v>512</v>
      </c>
      <c r="BV26" s="177" t="s">
        <v>2983</v>
      </c>
      <c r="BW26" s="177" t="s">
        <v>3057</v>
      </c>
      <c r="CH26" s="224">
        <f t="shared" si="2"/>
        <v>-5.8207660913467407E-11</v>
      </c>
    </row>
    <row r="27" spans="1:86" x14ac:dyDescent="0.3">
      <c r="A27" s="177">
        <v>1</v>
      </c>
      <c r="B27" s="231">
        <f>SUBTOTAL(9,$A$22:A27)</f>
        <v>6</v>
      </c>
      <c r="C27" s="232" t="s">
        <v>76</v>
      </c>
      <c r="D27" s="222">
        <f t="shared" si="6"/>
        <v>12707667.52</v>
      </c>
      <c r="E27" s="233">
        <v>0</v>
      </c>
      <c r="F27" s="233">
        <v>0</v>
      </c>
      <c r="G27" s="222">
        <v>5382706.9800000004</v>
      </c>
      <c r="H27" s="233">
        <v>0</v>
      </c>
      <c r="I27" s="233">
        <v>0</v>
      </c>
      <c r="J27" s="233">
        <v>0</v>
      </c>
      <c r="K27" s="234">
        <v>0</v>
      </c>
      <c r="L27" s="233">
        <v>0</v>
      </c>
      <c r="M27" s="233">
        <v>881</v>
      </c>
      <c r="N27" s="233">
        <v>6882956.0999999996</v>
      </c>
      <c r="O27" s="233">
        <v>0</v>
      </c>
      <c r="P27" s="233">
        <v>0</v>
      </c>
      <c r="Q27" s="233">
        <v>0</v>
      </c>
      <c r="R27" s="233">
        <v>0</v>
      </c>
      <c r="S27" s="233">
        <v>0</v>
      </c>
      <c r="T27" s="233">
        <v>0</v>
      </c>
      <c r="U27" s="233">
        <v>0</v>
      </c>
      <c r="V27" s="233">
        <v>0</v>
      </c>
      <c r="W27" s="233">
        <v>0</v>
      </c>
      <c r="X27" s="233">
        <v>0</v>
      </c>
      <c r="Y27" s="233">
        <v>0</v>
      </c>
      <c r="Z27" s="233">
        <v>0</v>
      </c>
      <c r="AA27" s="233">
        <v>0</v>
      </c>
      <c r="AB27" s="233">
        <v>0</v>
      </c>
      <c r="AC27" s="222">
        <f t="shared" si="7"/>
        <v>147295.26</v>
      </c>
      <c r="AD27" s="222">
        <v>294709.18</v>
      </c>
      <c r="AE27" s="222">
        <v>0</v>
      </c>
      <c r="AF27" s="214">
        <v>2023</v>
      </c>
      <c r="AG27" s="214">
        <v>2023</v>
      </c>
      <c r="AH27" s="214">
        <v>2023</v>
      </c>
      <c r="AI27" s="226"/>
      <c r="AJ27" s="226"/>
      <c r="AK27" s="226"/>
      <c r="AL27" s="226"/>
      <c r="AM27" s="227" t="s">
        <v>16960</v>
      </c>
      <c r="AN27" s="227" t="s">
        <v>16940</v>
      </c>
      <c r="AO27" s="227" t="s">
        <v>16956</v>
      </c>
      <c r="AP27" s="227" t="s">
        <v>16954</v>
      </c>
      <c r="AQ27" s="227" t="s">
        <v>16958</v>
      </c>
      <c r="AR27" s="227" t="s">
        <v>16954</v>
      </c>
      <c r="AS27" s="227"/>
      <c r="AT27" s="227"/>
      <c r="AU27" s="227"/>
      <c r="AV27" s="227"/>
      <c r="AW27" s="227" t="s">
        <v>783</v>
      </c>
      <c r="AX27" s="228">
        <v>6409.7</v>
      </c>
      <c r="AY27" s="228">
        <v>877</v>
      </c>
      <c r="AZ27" s="227" t="s">
        <v>17006</v>
      </c>
      <c r="BA27" s="227" t="s">
        <v>2979</v>
      </c>
      <c r="BB27" s="229"/>
      <c r="BC27" s="230">
        <f t="shared" si="4"/>
        <v>-4</v>
      </c>
      <c r="BJ27" s="177" t="str">
        <f t="shared" si="5"/>
        <v>817.000</v>
      </c>
      <c r="BM27" s="177" t="s">
        <v>3058</v>
      </c>
      <c r="BN27" s="177" t="s">
        <v>736</v>
      </c>
      <c r="BO27" s="177" t="s">
        <v>3059</v>
      </c>
      <c r="BU27" s="177" t="s">
        <v>3058</v>
      </c>
      <c r="BV27" s="177" t="s">
        <v>736</v>
      </c>
      <c r="BW27" s="177" t="s">
        <v>3059</v>
      </c>
      <c r="CH27" s="224">
        <f t="shared" si="2"/>
        <v>-5.2386894822120667E-10</v>
      </c>
    </row>
    <row r="28" spans="1:86" x14ac:dyDescent="0.3">
      <c r="A28" s="177">
        <v>1</v>
      </c>
      <c r="B28" s="231">
        <f>SUBTOTAL(9,$A$22:A28)</f>
        <v>7</v>
      </c>
      <c r="C28" s="232" t="s">
        <v>453</v>
      </c>
      <c r="D28" s="222">
        <f t="shared" si="6"/>
        <v>4388315.87</v>
      </c>
      <c r="E28" s="233">
        <v>0</v>
      </c>
      <c r="F28" s="233">
        <v>0</v>
      </c>
      <c r="G28" s="233">
        <v>0</v>
      </c>
      <c r="H28" s="233">
        <v>0</v>
      </c>
      <c r="I28" s="233">
        <v>0</v>
      </c>
      <c r="J28" s="233">
        <v>0</v>
      </c>
      <c r="K28" s="234">
        <v>0</v>
      </c>
      <c r="L28" s="233">
        <v>0</v>
      </c>
      <c r="M28" s="233">
        <v>586</v>
      </c>
      <c r="N28" s="233">
        <v>4134017.28</v>
      </c>
      <c r="O28" s="233">
        <v>0</v>
      </c>
      <c r="P28" s="233">
        <v>0</v>
      </c>
      <c r="Q28" s="233">
        <v>0</v>
      </c>
      <c r="R28" s="233">
        <v>0</v>
      </c>
      <c r="S28" s="233">
        <v>0</v>
      </c>
      <c r="T28" s="233">
        <v>0</v>
      </c>
      <c r="U28" s="233">
        <v>0</v>
      </c>
      <c r="V28" s="233">
        <v>0</v>
      </c>
      <c r="W28" s="233">
        <v>0</v>
      </c>
      <c r="X28" s="233">
        <v>0</v>
      </c>
      <c r="Y28" s="233">
        <v>0</v>
      </c>
      <c r="Z28" s="233">
        <v>0</v>
      </c>
      <c r="AA28" s="233">
        <v>0</v>
      </c>
      <c r="AB28" s="233">
        <v>0</v>
      </c>
      <c r="AC28" s="222">
        <f t="shared" si="7"/>
        <v>88467.97</v>
      </c>
      <c r="AD28" s="222">
        <v>165830.62</v>
      </c>
      <c r="AE28" s="222">
        <v>0</v>
      </c>
      <c r="AF28" s="214">
        <v>2023</v>
      </c>
      <c r="AG28" s="214">
        <v>2023</v>
      </c>
      <c r="AH28" s="214">
        <v>2023</v>
      </c>
      <c r="AI28" s="226"/>
      <c r="AJ28" s="226"/>
      <c r="AK28" s="226"/>
      <c r="AL28" s="226"/>
      <c r="AM28" s="227" t="s">
        <v>16960</v>
      </c>
      <c r="AN28" s="227" t="s">
        <v>16940</v>
      </c>
      <c r="AO28" s="227" t="s">
        <v>16956</v>
      </c>
      <c r="AP28" s="227" t="s">
        <v>16954</v>
      </c>
      <c r="AQ28" s="227" t="s">
        <v>16958</v>
      </c>
      <c r="AR28" s="227" t="s">
        <v>16954</v>
      </c>
      <c r="AS28" s="227"/>
      <c r="AT28" s="227"/>
      <c r="AU28" s="227"/>
      <c r="AV28" s="227"/>
      <c r="AW28" s="227" t="s">
        <v>783</v>
      </c>
      <c r="AX28" s="228">
        <v>4263.6000000000004</v>
      </c>
      <c r="AY28" s="228">
        <v>566</v>
      </c>
      <c r="AZ28" s="227" t="s">
        <v>17006</v>
      </c>
      <c r="BA28" s="227" t="s">
        <v>2979</v>
      </c>
      <c r="BB28" s="229"/>
      <c r="BC28" s="230">
        <f t="shared" si="4"/>
        <v>-20</v>
      </c>
      <c r="BJ28" s="177" t="str">
        <f t="shared" si="5"/>
        <v>604.500</v>
      </c>
      <c r="BM28" s="177" t="s">
        <v>3060</v>
      </c>
      <c r="BN28" s="177" t="s">
        <v>778</v>
      </c>
      <c r="BO28" s="177" t="s">
        <v>3062</v>
      </c>
      <c r="BU28" s="177" t="s">
        <v>3060</v>
      </c>
      <c r="BV28" s="177" t="s">
        <v>778</v>
      </c>
      <c r="BW28" s="177" t="s">
        <v>3062</v>
      </c>
      <c r="CH28" s="224">
        <f t="shared" si="2"/>
        <v>3.2014213502407074E-10</v>
      </c>
    </row>
    <row r="29" spans="1:86" x14ac:dyDescent="0.3">
      <c r="A29" s="177">
        <v>1</v>
      </c>
      <c r="B29" s="231">
        <f>SUBTOTAL(9,$A$22:A29)</f>
        <v>8</v>
      </c>
      <c r="C29" s="232" t="s">
        <v>80</v>
      </c>
      <c r="D29" s="222">
        <f t="shared" si="6"/>
        <v>4035409.25</v>
      </c>
      <c r="E29" s="233">
        <v>0</v>
      </c>
      <c r="F29" s="233">
        <v>0</v>
      </c>
      <c r="G29" s="233">
        <v>0</v>
      </c>
      <c r="H29" s="233">
        <v>0</v>
      </c>
      <c r="I29" s="233">
        <v>0</v>
      </c>
      <c r="J29" s="233">
        <v>0</v>
      </c>
      <c r="K29" s="234">
        <v>0</v>
      </c>
      <c r="L29" s="233">
        <v>0</v>
      </c>
      <c r="M29" s="233">
        <v>754.61</v>
      </c>
      <c r="N29" s="222">
        <v>3856841.88</v>
      </c>
      <c r="O29" s="233">
        <v>0</v>
      </c>
      <c r="P29" s="233">
        <v>0</v>
      </c>
      <c r="Q29" s="233">
        <v>0</v>
      </c>
      <c r="R29" s="233">
        <v>0</v>
      </c>
      <c r="S29" s="233">
        <v>0</v>
      </c>
      <c r="T29" s="233">
        <v>0</v>
      </c>
      <c r="U29" s="233">
        <v>0</v>
      </c>
      <c r="V29" s="233">
        <v>0</v>
      </c>
      <c r="W29" s="233">
        <v>0</v>
      </c>
      <c r="X29" s="233">
        <v>0</v>
      </c>
      <c r="Y29" s="233">
        <v>0</v>
      </c>
      <c r="Z29" s="233">
        <v>0</v>
      </c>
      <c r="AA29" s="233">
        <v>0</v>
      </c>
      <c r="AB29" s="233">
        <v>0</v>
      </c>
      <c r="AC29" s="222">
        <f t="shared" si="7"/>
        <v>82536.42</v>
      </c>
      <c r="AD29" s="222">
        <v>96030.95</v>
      </c>
      <c r="AE29" s="222">
        <v>0</v>
      </c>
      <c r="AF29" s="214">
        <v>2023</v>
      </c>
      <c r="AG29" s="214">
        <v>2023</v>
      </c>
      <c r="AH29" s="214">
        <v>2023</v>
      </c>
      <c r="AI29" s="226"/>
      <c r="AJ29" s="226"/>
      <c r="AK29" s="226"/>
      <c r="AL29" s="226"/>
      <c r="AM29" s="227" t="s">
        <v>16960</v>
      </c>
      <c r="AN29" s="227" t="s">
        <v>16940</v>
      </c>
      <c r="AO29" s="227">
        <v>0</v>
      </c>
      <c r="AP29" s="227" t="s">
        <v>16954</v>
      </c>
      <c r="AQ29" s="227" t="s">
        <v>16958</v>
      </c>
      <c r="AR29" s="227" t="s">
        <v>16954</v>
      </c>
      <c r="AS29" s="227"/>
      <c r="AT29" s="227"/>
      <c r="AU29" s="227"/>
      <c r="AV29" s="227"/>
      <c r="AW29" s="227" t="s">
        <v>803</v>
      </c>
      <c r="AX29" s="228">
        <v>4069</v>
      </c>
      <c r="AY29" s="228">
        <v>879</v>
      </c>
      <c r="AZ29" s="227" t="s">
        <v>17006</v>
      </c>
      <c r="BA29" s="227" t="s">
        <v>2979</v>
      </c>
      <c r="BB29" s="229"/>
      <c r="BC29" s="230">
        <f t="shared" si="4"/>
        <v>124.38999999999999</v>
      </c>
      <c r="BJ29" s="177" t="str">
        <f t="shared" si="5"/>
        <v>806.000</v>
      </c>
      <c r="BM29" s="177" t="s">
        <v>3065</v>
      </c>
      <c r="BN29" s="177" t="s">
        <v>923</v>
      </c>
      <c r="BO29" s="177" t="s">
        <v>3066</v>
      </c>
      <c r="BU29" s="177" t="s">
        <v>3065</v>
      </c>
      <c r="BV29" s="177" t="s">
        <v>923</v>
      </c>
      <c r="BW29" s="177" t="s">
        <v>3066</v>
      </c>
      <c r="CH29" s="224">
        <f t="shared" si="2"/>
        <v>1.1641532182693481E-10</v>
      </c>
    </row>
    <row r="30" spans="1:86" x14ac:dyDescent="0.3">
      <c r="A30" s="177">
        <v>1</v>
      </c>
      <c r="B30" s="231">
        <f>SUBTOTAL(9,$A$22:A30)</f>
        <v>9</v>
      </c>
      <c r="C30" s="232" t="s">
        <v>81</v>
      </c>
      <c r="D30" s="222">
        <f t="shared" si="6"/>
        <v>6427650.4499999993</v>
      </c>
      <c r="E30" s="233">
        <v>0</v>
      </c>
      <c r="F30" s="233">
        <v>0</v>
      </c>
      <c r="G30" s="233">
        <v>0</v>
      </c>
      <c r="H30" s="233">
        <v>0</v>
      </c>
      <c r="I30" s="233">
        <v>0</v>
      </c>
      <c r="J30" s="233">
        <v>0</v>
      </c>
      <c r="K30" s="234">
        <v>0</v>
      </c>
      <c r="L30" s="233">
        <v>0</v>
      </c>
      <c r="M30" s="233">
        <v>877</v>
      </c>
      <c r="N30" s="233">
        <v>6102270.0999999996</v>
      </c>
      <c r="O30" s="233">
        <v>0</v>
      </c>
      <c r="P30" s="233">
        <v>0</v>
      </c>
      <c r="Q30" s="233">
        <v>0</v>
      </c>
      <c r="R30" s="233">
        <v>0</v>
      </c>
      <c r="S30" s="233">
        <v>0</v>
      </c>
      <c r="T30" s="233">
        <v>0</v>
      </c>
      <c r="U30" s="233">
        <v>0</v>
      </c>
      <c r="V30" s="233">
        <v>0</v>
      </c>
      <c r="W30" s="233">
        <v>0</v>
      </c>
      <c r="X30" s="233">
        <v>0</v>
      </c>
      <c r="Y30" s="233">
        <v>0</v>
      </c>
      <c r="Z30" s="233">
        <v>0</v>
      </c>
      <c r="AA30" s="233">
        <v>0</v>
      </c>
      <c r="AB30" s="233">
        <v>0</v>
      </c>
      <c r="AC30" s="222">
        <f t="shared" si="7"/>
        <v>130588.58</v>
      </c>
      <c r="AD30" s="222">
        <v>194791.77</v>
      </c>
      <c r="AE30" s="222">
        <v>0</v>
      </c>
      <c r="AF30" s="214">
        <v>2023</v>
      </c>
      <c r="AG30" s="214">
        <v>2023</v>
      </c>
      <c r="AH30" s="214">
        <v>2023</v>
      </c>
      <c r="AI30" s="226"/>
      <c r="AJ30" s="226"/>
      <c r="AK30" s="226"/>
      <c r="AL30" s="226"/>
      <c r="AM30" s="227" t="s">
        <v>16960</v>
      </c>
      <c r="AN30" s="227" t="s">
        <v>16940</v>
      </c>
      <c r="AO30" s="227">
        <v>0</v>
      </c>
      <c r="AP30" s="227" t="s">
        <v>16954</v>
      </c>
      <c r="AQ30" s="227" t="s">
        <v>16948</v>
      </c>
      <c r="AR30" s="227" t="s">
        <v>16954</v>
      </c>
      <c r="AS30" s="227"/>
      <c r="AT30" s="227"/>
      <c r="AU30" s="227"/>
      <c r="AV30" s="227"/>
      <c r="AW30" s="227" t="s">
        <v>636</v>
      </c>
      <c r="AX30" s="228">
        <v>2221.1999999999998</v>
      </c>
      <c r="AY30" s="228">
        <v>725</v>
      </c>
      <c r="AZ30" s="227" t="s">
        <v>17005</v>
      </c>
      <c r="BA30" s="227">
        <v>2008</v>
      </c>
      <c r="BB30" s="229"/>
      <c r="BC30" s="230">
        <f t="shared" si="4"/>
        <v>-152</v>
      </c>
      <c r="BJ30" s="177" t="str">
        <f t="shared" si="5"/>
        <v>703.900</v>
      </c>
      <c r="BM30" s="177" t="s">
        <v>606</v>
      </c>
      <c r="BN30" s="177" t="s">
        <v>621</v>
      </c>
      <c r="BO30" s="177" t="s">
        <v>1262</v>
      </c>
      <c r="BU30" s="177" t="s">
        <v>606</v>
      </c>
      <c r="BV30" s="177" t="s">
        <v>621</v>
      </c>
      <c r="BW30" s="177" t="s">
        <v>1262</v>
      </c>
      <c r="CH30" s="224">
        <f t="shared" si="2"/>
        <v>-3.7834979593753815E-10</v>
      </c>
    </row>
    <row r="31" spans="1:86" x14ac:dyDescent="0.3">
      <c r="A31" s="177">
        <v>1</v>
      </c>
      <c r="B31" s="231">
        <f>SUBTOTAL(9,$A$22:A31)</f>
        <v>10</v>
      </c>
      <c r="C31" s="232" t="s">
        <v>82</v>
      </c>
      <c r="D31" s="222">
        <f t="shared" si="6"/>
        <v>3724627.09</v>
      </c>
      <c r="E31" s="233">
        <v>0</v>
      </c>
      <c r="F31" s="233">
        <v>0</v>
      </c>
      <c r="G31" s="233">
        <v>0</v>
      </c>
      <c r="H31" s="233">
        <v>0</v>
      </c>
      <c r="I31" s="233">
        <v>0</v>
      </c>
      <c r="J31" s="233">
        <v>0</v>
      </c>
      <c r="K31" s="234">
        <v>0</v>
      </c>
      <c r="L31" s="233">
        <v>0</v>
      </c>
      <c r="M31" s="233">
        <v>376</v>
      </c>
      <c r="N31" s="233">
        <v>3564331.8</v>
      </c>
      <c r="O31" s="233">
        <v>0</v>
      </c>
      <c r="P31" s="233">
        <v>0</v>
      </c>
      <c r="Q31" s="233">
        <v>0</v>
      </c>
      <c r="R31" s="233">
        <v>0</v>
      </c>
      <c r="S31" s="233">
        <v>0</v>
      </c>
      <c r="T31" s="233">
        <v>0</v>
      </c>
      <c r="U31" s="233">
        <v>0</v>
      </c>
      <c r="V31" s="233">
        <v>0</v>
      </c>
      <c r="W31" s="233">
        <v>0</v>
      </c>
      <c r="X31" s="233">
        <v>0</v>
      </c>
      <c r="Y31" s="233">
        <v>0</v>
      </c>
      <c r="Z31" s="233">
        <v>0</v>
      </c>
      <c r="AA31" s="233">
        <v>0</v>
      </c>
      <c r="AB31" s="233">
        <v>0</v>
      </c>
      <c r="AC31" s="222">
        <f t="shared" si="7"/>
        <v>76276.7</v>
      </c>
      <c r="AD31" s="222">
        <v>84018.59</v>
      </c>
      <c r="AE31" s="222">
        <v>0</v>
      </c>
      <c r="AF31" s="214">
        <v>2023</v>
      </c>
      <c r="AG31" s="214">
        <v>2023</v>
      </c>
      <c r="AH31" s="214">
        <v>2023</v>
      </c>
      <c r="AI31" s="226"/>
      <c r="AJ31" s="226"/>
      <c r="AK31" s="226"/>
      <c r="AL31" s="226"/>
      <c r="AM31" s="227" t="s">
        <v>16945</v>
      </c>
      <c r="AN31" s="227" t="s">
        <v>16957</v>
      </c>
      <c r="AO31" s="227">
        <v>0</v>
      </c>
      <c r="AP31" s="227" t="s">
        <v>16954</v>
      </c>
      <c r="AQ31" s="227" t="s">
        <v>16947</v>
      </c>
      <c r="AR31" s="227" t="s">
        <v>16951</v>
      </c>
      <c r="AS31" s="227" t="s">
        <v>16972</v>
      </c>
      <c r="AT31" s="227"/>
      <c r="AU31" s="227"/>
      <c r="AV31" s="227"/>
      <c r="AW31" s="227" t="s">
        <v>771</v>
      </c>
      <c r="AX31" s="228">
        <v>769.6</v>
      </c>
      <c r="AY31" s="228">
        <v>395</v>
      </c>
      <c r="AZ31" s="227" t="s">
        <v>17005</v>
      </c>
      <c r="BA31" s="227">
        <v>2008</v>
      </c>
      <c r="BB31" s="229"/>
      <c r="BC31" s="230">
        <f t="shared" si="4"/>
        <v>19</v>
      </c>
      <c r="BJ31" s="177" t="str">
        <f t="shared" si="5"/>
        <v>293.000</v>
      </c>
      <c r="BM31" s="177" t="s">
        <v>508</v>
      </c>
      <c r="BN31" s="177" t="s">
        <v>2983</v>
      </c>
      <c r="BO31" s="177" t="s">
        <v>3067</v>
      </c>
      <c r="BU31" s="177" t="s">
        <v>508</v>
      </c>
      <c r="BV31" s="177" t="s">
        <v>2983</v>
      </c>
      <c r="BW31" s="177" t="s">
        <v>3067</v>
      </c>
      <c r="CH31" s="224">
        <f t="shared" si="2"/>
        <v>4.3655745685100555E-11</v>
      </c>
    </row>
    <row r="32" spans="1:86" x14ac:dyDescent="0.3">
      <c r="A32" s="177">
        <v>1</v>
      </c>
      <c r="B32" s="231">
        <f>SUBTOTAL(9,$A$22:A32)</f>
        <v>11</v>
      </c>
      <c r="C32" s="232" t="s">
        <v>83</v>
      </c>
      <c r="D32" s="222">
        <f t="shared" si="6"/>
        <v>4234402.88</v>
      </c>
      <c r="E32" s="233">
        <v>0</v>
      </c>
      <c r="F32" s="233">
        <v>0</v>
      </c>
      <c r="G32" s="233">
        <v>0</v>
      </c>
      <c r="H32" s="233">
        <v>0</v>
      </c>
      <c r="I32" s="233">
        <v>0</v>
      </c>
      <c r="J32" s="233">
        <v>0</v>
      </c>
      <c r="K32" s="234">
        <v>0</v>
      </c>
      <c r="L32" s="233">
        <v>0</v>
      </c>
      <c r="M32" s="233">
        <v>392</v>
      </c>
      <c r="N32" s="233">
        <v>4062386.98</v>
      </c>
      <c r="O32" s="233">
        <v>0</v>
      </c>
      <c r="P32" s="233">
        <v>0</v>
      </c>
      <c r="Q32" s="233">
        <v>0</v>
      </c>
      <c r="R32" s="233">
        <v>0</v>
      </c>
      <c r="S32" s="233">
        <v>0</v>
      </c>
      <c r="T32" s="233">
        <v>0</v>
      </c>
      <c r="U32" s="233">
        <v>0</v>
      </c>
      <c r="V32" s="233">
        <v>0</v>
      </c>
      <c r="W32" s="233">
        <v>0</v>
      </c>
      <c r="X32" s="233">
        <v>0</v>
      </c>
      <c r="Y32" s="233">
        <v>0</v>
      </c>
      <c r="Z32" s="233">
        <v>0</v>
      </c>
      <c r="AA32" s="233">
        <v>0</v>
      </c>
      <c r="AB32" s="233">
        <v>0</v>
      </c>
      <c r="AC32" s="222">
        <f t="shared" si="7"/>
        <v>86935.08</v>
      </c>
      <c r="AD32" s="222">
        <v>85080.82</v>
      </c>
      <c r="AE32" s="222">
        <v>0</v>
      </c>
      <c r="AF32" s="214">
        <v>2023</v>
      </c>
      <c r="AG32" s="214">
        <v>2023</v>
      </c>
      <c r="AH32" s="214">
        <v>2023</v>
      </c>
      <c r="AI32" s="226"/>
      <c r="AJ32" s="226"/>
      <c r="AK32" s="226"/>
      <c r="AL32" s="226"/>
      <c r="AM32" s="227" t="s">
        <v>16952</v>
      </c>
      <c r="AN32" s="227" t="s">
        <v>16944</v>
      </c>
      <c r="AO32" s="227">
        <v>0</v>
      </c>
      <c r="AP32" s="227" t="s">
        <v>16947</v>
      </c>
      <c r="AQ32" s="227" t="s">
        <v>16954</v>
      </c>
      <c r="AR32" s="227" t="s">
        <v>16951</v>
      </c>
      <c r="AS32" s="227" t="s">
        <v>16971</v>
      </c>
      <c r="AT32" s="227"/>
      <c r="AU32" s="227"/>
      <c r="AV32" s="227"/>
      <c r="AW32" s="227" t="s">
        <v>771</v>
      </c>
      <c r="AX32" s="228">
        <v>799.3</v>
      </c>
      <c r="AY32" s="228">
        <v>391</v>
      </c>
      <c r="AZ32" s="227" t="s">
        <v>17005</v>
      </c>
      <c r="BA32" s="227" t="s">
        <v>849</v>
      </c>
      <c r="BB32" s="229"/>
      <c r="BC32" s="230">
        <f t="shared" si="4"/>
        <v>-1</v>
      </c>
      <c r="BJ32" s="177" t="str">
        <f t="shared" si="5"/>
        <v>306.000</v>
      </c>
      <c r="BM32" s="177" t="s">
        <v>607</v>
      </c>
      <c r="BN32" s="177" t="s">
        <v>2983</v>
      </c>
      <c r="BO32" s="177" t="s">
        <v>3068</v>
      </c>
      <c r="BU32" s="177" t="s">
        <v>607</v>
      </c>
      <c r="BV32" s="177" t="s">
        <v>2983</v>
      </c>
      <c r="BW32" s="177" t="s">
        <v>3068</v>
      </c>
      <c r="CH32" s="224">
        <f t="shared" si="2"/>
        <v>-1.0186340659856796E-10</v>
      </c>
    </row>
    <row r="33" spans="1:86" x14ac:dyDescent="0.3">
      <c r="A33" s="177">
        <v>1</v>
      </c>
      <c r="B33" s="231">
        <f>SUBTOTAL(9,$A$22:A33)</f>
        <v>12</v>
      </c>
      <c r="C33" s="232" t="s">
        <v>84</v>
      </c>
      <c r="D33" s="222">
        <f t="shared" si="6"/>
        <v>3472197.5399999996</v>
      </c>
      <c r="E33" s="233">
        <v>0</v>
      </c>
      <c r="F33" s="233">
        <v>0</v>
      </c>
      <c r="G33" s="233">
        <v>0</v>
      </c>
      <c r="H33" s="233">
        <v>0</v>
      </c>
      <c r="I33" s="233">
        <v>0</v>
      </c>
      <c r="J33" s="233">
        <v>0</v>
      </c>
      <c r="K33" s="234">
        <v>0</v>
      </c>
      <c r="L33" s="233">
        <v>0</v>
      </c>
      <c r="M33" s="233">
        <v>404.6</v>
      </c>
      <c r="N33" s="233">
        <v>3291532.48</v>
      </c>
      <c r="O33" s="233">
        <v>0</v>
      </c>
      <c r="P33" s="233">
        <v>0</v>
      </c>
      <c r="Q33" s="233">
        <v>0</v>
      </c>
      <c r="R33" s="233">
        <v>0</v>
      </c>
      <c r="S33" s="233">
        <v>0</v>
      </c>
      <c r="T33" s="233">
        <v>0</v>
      </c>
      <c r="U33" s="233">
        <v>0</v>
      </c>
      <c r="V33" s="233">
        <v>0</v>
      </c>
      <c r="W33" s="233">
        <v>0</v>
      </c>
      <c r="X33" s="233">
        <v>0</v>
      </c>
      <c r="Y33" s="233">
        <v>0</v>
      </c>
      <c r="Z33" s="233">
        <v>0</v>
      </c>
      <c r="AA33" s="233">
        <v>0</v>
      </c>
      <c r="AB33" s="233">
        <v>0</v>
      </c>
      <c r="AC33" s="222">
        <f t="shared" si="7"/>
        <v>70438.8</v>
      </c>
      <c r="AD33" s="222">
        <v>110226.26</v>
      </c>
      <c r="AE33" s="222">
        <v>0</v>
      </c>
      <c r="AF33" s="214">
        <v>2023</v>
      </c>
      <c r="AG33" s="214">
        <v>2023</v>
      </c>
      <c r="AH33" s="214">
        <v>2023</v>
      </c>
      <c r="AI33" s="226"/>
      <c r="AJ33" s="226"/>
      <c r="AK33" s="226"/>
      <c r="AL33" s="226"/>
      <c r="AM33" s="227" t="s">
        <v>16952</v>
      </c>
      <c r="AN33" s="227" t="s">
        <v>16944</v>
      </c>
      <c r="AO33" s="227">
        <v>0</v>
      </c>
      <c r="AP33" s="227" t="s">
        <v>16947</v>
      </c>
      <c r="AQ33" s="227" t="s">
        <v>16954</v>
      </c>
      <c r="AR33" s="227" t="s">
        <v>16951</v>
      </c>
      <c r="AS33" s="227" t="s">
        <v>16971</v>
      </c>
      <c r="AT33" s="227"/>
      <c r="AU33" s="227"/>
      <c r="AV33" s="227"/>
      <c r="AW33" s="227" t="s">
        <v>771</v>
      </c>
      <c r="AX33" s="228">
        <v>851.2</v>
      </c>
      <c r="AY33" s="228">
        <v>391</v>
      </c>
      <c r="AZ33" s="227" t="s">
        <v>17005</v>
      </c>
      <c r="BA33" s="227" t="s">
        <v>849</v>
      </c>
      <c r="BB33" s="229"/>
      <c r="BC33" s="230">
        <f t="shared" si="4"/>
        <v>-13.600000000000023</v>
      </c>
      <c r="BJ33" s="177" t="str">
        <f t="shared" si="5"/>
        <v>303.000</v>
      </c>
      <c r="BM33" s="177" t="s">
        <v>3069</v>
      </c>
      <c r="BN33" s="177" t="s">
        <v>16981</v>
      </c>
      <c r="BO33" s="177" t="s">
        <v>1692</v>
      </c>
      <c r="BU33" s="177" t="s">
        <v>3069</v>
      </c>
      <c r="BV33" s="177" t="s">
        <v>16981</v>
      </c>
      <c r="BW33" s="177" t="s">
        <v>1692</v>
      </c>
      <c r="CH33" s="224">
        <f t="shared" si="2"/>
        <v>-4.0745362639427185E-10</v>
      </c>
    </row>
    <row r="34" spans="1:86" x14ac:dyDescent="0.3">
      <c r="A34" s="177">
        <v>1</v>
      </c>
      <c r="B34" s="231">
        <f>SUBTOTAL(9,$A$22:A34)</f>
        <v>13</v>
      </c>
      <c r="C34" s="232" t="s">
        <v>85</v>
      </c>
      <c r="D34" s="222">
        <f t="shared" si="6"/>
        <v>6757523.8799999999</v>
      </c>
      <c r="E34" s="233">
        <v>0</v>
      </c>
      <c r="F34" s="233">
        <v>0</v>
      </c>
      <c r="G34" s="233">
        <v>0</v>
      </c>
      <c r="H34" s="233">
        <v>0</v>
      </c>
      <c r="I34" s="233">
        <v>0</v>
      </c>
      <c r="J34" s="233">
        <v>0</v>
      </c>
      <c r="K34" s="234">
        <v>0</v>
      </c>
      <c r="L34" s="233">
        <v>0</v>
      </c>
      <c r="M34" s="233">
        <v>767</v>
      </c>
      <c r="N34" s="233">
        <f>6078227.47+431673.86</f>
        <v>6509901.3300000001</v>
      </c>
      <c r="O34" s="233">
        <v>0</v>
      </c>
      <c r="P34" s="233">
        <v>0</v>
      </c>
      <c r="Q34" s="233">
        <v>0</v>
      </c>
      <c r="R34" s="233">
        <v>0</v>
      </c>
      <c r="S34" s="233">
        <v>0</v>
      </c>
      <c r="T34" s="233">
        <v>0</v>
      </c>
      <c r="U34" s="233">
        <v>0</v>
      </c>
      <c r="V34" s="233">
        <v>0</v>
      </c>
      <c r="W34" s="233">
        <v>0</v>
      </c>
      <c r="X34" s="233">
        <v>0</v>
      </c>
      <c r="Y34" s="233">
        <v>0</v>
      </c>
      <c r="Z34" s="233">
        <v>0</v>
      </c>
      <c r="AA34" s="233">
        <v>0</v>
      </c>
      <c r="AB34" s="233">
        <v>0</v>
      </c>
      <c r="AC34" s="222">
        <f t="shared" si="7"/>
        <v>139311.89000000001</v>
      </c>
      <c r="AD34" s="222">
        <v>108310.66</v>
      </c>
      <c r="AE34" s="222">
        <v>0</v>
      </c>
      <c r="AF34" s="214">
        <v>2023</v>
      </c>
      <c r="AG34" s="214">
        <v>2023</v>
      </c>
      <c r="AH34" s="214">
        <v>2023</v>
      </c>
      <c r="AI34" s="226"/>
      <c r="AJ34" s="226"/>
      <c r="AK34" s="226"/>
      <c r="AL34" s="226"/>
      <c r="AM34" s="227" t="s">
        <v>16960</v>
      </c>
      <c r="AN34" s="227" t="s">
        <v>16940</v>
      </c>
      <c r="AO34" s="227">
        <v>0</v>
      </c>
      <c r="AP34" s="227" t="s">
        <v>16948</v>
      </c>
      <c r="AQ34" s="227" t="s">
        <v>16962</v>
      </c>
      <c r="AR34" s="227">
        <v>0</v>
      </c>
      <c r="AS34" s="227"/>
      <c r="AT34" s="227"/>
      <c r="AU34" s="227"/>
      <c r="AV34" s="227"/>
      <c r="AW34" s="227" t="s">
        <v>775</v>
      </c>
      <c r="AX34" s="228">
        <v>895.7</v>
      </c>
      <c r="AY34" s="228">
        <v>782</v>
      </c>
      <c r="AZ34" s="227" t="s">
        <v>17005</v>
      </c>
      <c r="BA34" s="227" t="s">
        <v>3199</v>
      </c>
      <c r="BB34" s="229"/>
      <c r="BC34" s="230">
        <f t="shared" si="4"/>
        <v>15</v>
      </c>
      <c r="BJ34" s="177" t="str">
        <f t="shared" si="5"/>
        <v>793.600</v>
      </c>
      <c r="BM34" s="177" t="s">
        <v>608</v>
      </c>
      <c r="BN34" s="177" t="s">
        <v>3097</v>
      </c>
      <c r="BO34" s="177" t="s">
        <v>3071</v>
      </c>
      <c r="BU34" s="177" t="s">
        <v>608</v>
      </c>
      <c r="BV34" s="177" t="s">
        <v>3097</v>
      </c>
      <c r="BW34" s="177" t="s">
        <v>3071</v>
      </c>
      <c r="CH34" s="224">
        <f t="shared" si="2"/>
        <v>-2.0372681319713593E-10</v>
      </c>
    </row>
    <row r="35" spans="1:86" x14ac:dyDescent="0.3">
      <c r="A35" s="177">
        <v>1</v>
      </c>
      <c r="B35" s="231">
        <f>SUBTOTAL(9,$A$22:A35)</f>
        <v>14</v>
      </c>
      <c r="C35" s="232" t="s">
        <v>86</v>
      </c>
      <c r="D35" s="222">
        <f t="shared" si="6"/>
        <v>24066544.300000001</v>
      </c>
      <c r="E35" s="233">
        <v>0</v>
      </c>
      <c r="F35" s="233">
        <v>0</v>
      </c>
      <c r="G35" s="233">
        <f>1000000+500000+500000</f>
        <v>2000000</v>
      </c>
      <c r="H35" s="233">
        <v>0</v>
      </c>
      <c r="I35" s="233">
        <v>0</v>
      </c>
      <c r="J35" s="233">
        <v>0</v>
      </c>
      <c r="K35" s="234">
        <v>0</v>
      </c>
      <c r="L35" s="233">
        <v>0</v>
      </c>
      <c r="M35" s="233">
        <v>610</v>
      </c>
      <c r="N35" s="233">
        <v>5325430.1900000004</v>
      </c>
      <c r="O35" s="233">
        <v>0</v>
      </c>
      <c r="P35" s="233">
        <v>0</v>
      </c>
      <c r="Q35" s="233">
        <v>2470</v>
      </c>
      <c r="R35" s="233">
        <v>15692994.130000001</v>
      </c>
      <c r="S35" s="233">
        <v>0</v>
      </c>
      <c r="T35" s="233">
        <v>0</v>
      </c>
      <c r="U35" s="233">
        <v>0</v>
      </c>
      <c r="V35" s="233">
        <v>0</v>
      </c>
      <c r="W35" s="233">
        <v>0</v>
      </c>
      <c r="X35" s="233">
        <v>0</v>
      </c>
      <c r="Y35" s="233">
        <v>0</v>
      </c>
      <c r="Z35" s="233">
        <v>0</v>
      </c>
      <c r="AA35" s="233">
        <v>0</v>
      </c>
      <c r="AB35" s="233">
        <v>0</v>
      </c>
      <c r="AC35" s="222">
        <f>ROUND(F35*2.14%,2)+ROUND(G35*2.14%,2)+ROUND(N35*2.14%,2)+ROUND(R35*2.14%,2)+ROUND(AB35*2.14%,2)</f>
        <v>492594.28</v>
      </c>
      <c r="AD35" s="222">
        <v>555525.69999999995</v>
      </c>
      <c r="AE35" s="222">
        <v>0</v>
      </c>
      <c r="AF35" s="214">
        <v>2023</v>
      </c>
      <c r="AG35" s="214">
        <v>2023</v>
      </c>
      <c r="AH35" s="214">
        <v>2023</v>
      </c>
      <c r="AI35" s="226"/>
      <c r="AJ35" s="226"/>
      <c r="AK35" s="226"/>
      <c r="AL35" s="226"/>
      <c r="AM35" s="227" t="s">
        <v>16944</v>
      </c>
      <c r="AN35" s="227" t="s">
        <v>16955</v>
      </c>
      <c r="AO35" s="227">
        <v>2014</v>
      </c>
      <c r="AP35" s="227" t="s">
        <v>16954</v>
      </c>
      <c r="AQ35" s="227" t="s">
        <v>16948</v>
      </c>
      <c r="AR35" s="227" t="s">
        <v>16947</v>
      </c>
      <c r="AS35" s="227"/>
      <c r="AT35" s="227" t="s">
        <v>16965</v>
      </c>
      <c r="AU35" s="235">
        <v>3450400</v>
      </c>
      <c r="AV35" s="235">
        <v>2422377.7000000002</v>
      </c>
      <c r="AW35" s="227" t="s">
        <v>661</v>
      </c>
      <c r="AX35" s="228">
        <v>3943.7</v>
      </c>
      <c r="AY35" s="228">
        <v>630.4</v>
      </c>
      <c r="AZ35" s="227" t="s">
        <v>17007</v>
      </c>
      <c r="BA35" s="227">
        <v>1990</v>
      </c>
      <c r="BB35" s="229"/>
      <c r="BC35" s="230">
        <f t="shared" si="4"/>
        <v>20.399999999999977</v>
      </c>
      <c r="BJ35" s="177" t="str">
        <f t="shared" si="5"/>
        <v>589.000</v>
      </c>
      <c r="BM35" s="177" t="s">
        <v>3072</v>
      </c>
      <c r="BN35" s="177" t="s">
        <v>2983</v>
      </c>
      <c r="BO35" s="177" t="s">
        <v>3073</v>
      </c>
      <c r="BU35" s="177" t="s">
        <v>3072</v>
      </c>
      <c r="BV35" s="177" t="s">
        <v>2983</v>
      </c>
      <c r="BW35" s="177" t="s">
        <v>3073</v>
      </c>
      <c r="CH35" s="224">
        <f t="shared" si="2"/>
        <v>-1.3969838619232178E-9</v>
      </c>
    </row>
    <row r="36" spans="1:86" x14ac:dyDescent="0.3">
      <c r="A36" s="177">
        <v>1</v>
      </c>
      <c r="B36" s="231">
        <f>SUBTOTAL(9,$A$22:A36)</f>
        <v>15</v>
      </c>
      <c r="C36" s="232" t="s">
        <v>88</v>
      </c>
      <c r="D36" s="222">
        <f t="shared" si="6"/>
        <v>12257852.639999999</v>
      </c>
      <c r="E36" s="233">
        <v>0</v>
      </c>
      <c r="F36" s="233">
        <v>0</v>
      </c>
      <c r="G36" s="233">
        <v>0</v>
      </c>
      <c r="H36" s="233">
        <v>0</v>
      </c>
      <c r="I36" s="233">
        <v>0</v>
      </c>
      <c r="J36" s="233">
        <v>0</v>
      </c>
      <c r="K36" s="234">
        <v>0</v>
      </c>
      <c r="L36" s="233">
        <v>0</v>
      </c>
      <c r="M36" s="233">
        <v>2247.9</v>
      </c>
      <c r="N36" s="222">
        <v>11857498.869999999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3">
        <v>0</v>
      </c>
      <c r="W36" s="233">
        <v>0</v>
      </c>
      <c r="X36" s="233">
        <v>0</v>
      </c>
      <c r="Y36" s="233">
        <v>0</v>
      </c>
      <c r="Z36" s="233">
        <v>0</v>
      </c>
      <c r="AA36" s="233">
        <v>0</v>
      </c>
      <c r="AB36" s="233">
        <v>0</v>
      </c>
      <c r="AC36" s="222">
        <f t="shared" si="7"/>
        <v>253750.48</v>
      </c>
      <c r="AD36" s="222">
        <v>146603.29</v>
      </c>
      <c r="AE36" s="222">
        <v>0</v>
      </c>
      <c r="AF36" s="214">
        <v>2023</v>
      </c>
      <c r="AG36" s="214">
        <v>2023</v>
      </c>
      <c r="AH36" s="214">
        <v>2023</v>
      </c>
      <c r="AI36" s="226"/>
      <c r="AJ36" s="226"/>
      <c r="AK36" s="226"/>
      <c r="AL36" s="226"/>
      <c r="AM36" s="227" t="s">
        <v>16957</v>
      </c>
      <c r="AN36" s="227" t="s">
        <v>16962</v>
      </c>
      <c r="AO36" s="227">
        <v>0</v>
      </c>
      <c r="AP36" s="227" t="s">
        <v>16954</v>
      </c>
      <c r="AQ36" s="227" t="s">
        <v>16954</v>
      </c>
      <c r="AR36" s="227" t="s">
        <v>16951</v>
      </c>
      <c r="AS36" s="227"/>
      <c r="AT36" s="227"/>
      <c r="AU36" s="227"/>
      <c r="AV36" s="227"/>
      <c r="AW36" s="227" t="s">
        <v>700</v>
      </c>
      <c r="AX36" s="228">
        <v>8740</v>
      </c>
      <c r="AY36" s="228">
        <v>2462</v>
      </c>
      <c r="AZ36" s="227" t="s">
        <v>17006</v>
      </c>
      <c r="BA36" s="227" t="s">
        <v>17002</v>
      </c>
      <c r="BB36" s="229"/>
      <c r="BC36" s="230">
        <f t="shared" si="4"/>
        <v>214.09999999999991</v>
      </c>
      <c r="BJ36" s="177" t="str">
        <f t="shared" si="5"/>
        <v>2462.000</v>
      </c>
      <c r="BM36" s="177" t="s">
        <v>609</v>
      </c>
      <c r="BN36" s="177" t="s">
        <v>628</v>
      </c>
      <c r="BO36" s="177" t="s">
        <v>3074</v>
      </c>
      <c r="BU36" s="177" t="s">
        <v>609</v>
      </c>
      <c r="BV36" s="177" t="s">
        <v>628</v>
      </c>
      <c r="BW36" s="177" t="s">
        <v>3074</v>
      </c>
      <c r="CH36" s="224">
        <f t="shared" si="2"/>
        <v>-4.6566128730773926E-10</v>
      </c>
    </row>
    <row r="37" spans="1:86" x14ac:dyDescent="0.3">
      <c r="A37" s="177">
        <v>1</v>
      </c>
      <c r="B37" s="231">
        <f>SUBTOTAL(9,$A$22:A37)</f>
        <v>16</v>
      </c>
      <c r="C37" s="232" t="s">
        <v>89</v>
      </c>
      <c r="D37" s="222">
        <f t="shared" si="6"/>
        <v>4812586.07</v>
      </c>
      <c r="E37" s="233">
        <v>0</v>
      </c>
      <c r="F37" s="233">
        <v>0</v>
      </c>
      <c r="G37" s="233">
        <v>0</v>
      </c>
      <c r="H37" s="233">
        <v>0</v>
      </c>
      <c r="I37" s="233">
        <v>0</v>
      </c>
      <c r="J37" s="233">
        <v>0</v>
      </c>
      <c r="K37" s="234">
        <v>0</v>
      </c>
      <c r="L37" s="233">
        <v>0</v>
      </c>
      <c r="M37" s="233">
        <v>587.5</v>
      </c>
      <c r="N37" s="233">
        <v>4582861.8899999997</v>
      </c>
      <c r="O37" s="233">
        <v>0</v>
      </c>
      <c r="P37" s="233">
        <v>0</v>
      </c>
      <c r="Q37" s="233">
        <v>0</v>
      </c>
      <c r="R37" s="233">
        <v>0</v>
      </c>
      <c r="S37" s="233">
        <v>0</v>
      </c>
      <c r="T37" s="233">
        <v>0</v>
      </c>
      <c r="U37" s="233">
        <v>0</v>
      </c>
      <c r="V37" s="233">
        <v>0</v>
      </c>
      <c r="W37" s="233">
        <v>0</v>
      </c>
      <c r="X37" s="233">
        <v>0</v>
      </c>
      <c r="Y37" s="233">
        <v>0</v>
      </c>
      <c r="Z37" s="233">
        <v>0</v>
      </c>
      <c r="AA37" s="233">
        <v>0</v>
      </c>
      <c r="AB37" s="233">
        <v>0</v>
      </c>
      <c r="AC37" s="222">
        <f t="shared" si="7"/>
        <v>98073.24</v>
      </c>
      <c r="AD37" s="222">
        <v>131650.94</v>
      </c>
      <c r="AE37" s="222">
        <v>0</v>
      </c>
      <c r="AF37" s="214">
        <v>2023</v>
      </c>
      <c r="AG37" s="214">
        <v>2023</v>
      </c>
      <c r="AH37" s="214">
        <v>2023</v>
      </c>
      <c r="AI37" s="226"/>
      <c r="AJ37" s="226"/>
      <c r="AK37" s="226"/>
      <c r="AL37" s="226"/>
      <c r="AM37" s="227" t="s">
        <v>16960</v>
      </c>
      <c r="AN37" s="227" t="s">
        <v>16943</v>
      </c>
      <c r="AO37" s="227">
        <v>0</v>
      </c>
      <c r="AP37" s="227" t="s">
        <v>16955</v>
      </c>
      <c r="AQ37" s="227" t="s">
        <v>16942</v>
      </c>
      <c r="AR37" s="227" t="s">
        <v>16954</v>
      </c>
      <c r="AS37" s="227"/>
      <c r="AT37" s="227"/>
      <c r="AU37" s="227"/>
      <c r="AV37" s="227"/>
      <c r="AW37" s="227" t="s">
        <v>841</v>
      </c>
      <c r="AX37" s="228">
        <v>1662.4</v>
      </c>
      <c r="AY37" s="228">
        <v>707.7</v>
      </c>
      <c r="AZ37" s="227" t="s">
        <v>17113</v>
      </c>
      <c r="BA37" s="227" t="s">
        <v>17002</v>
      </c>
      <c r="BB37" s="229"/>
      <c r="BC37" s="230">
        <f t="shared" si="4"/>
        <v>120.20000000000005</v>
      </c>
      <c r="BJ37" s="177" t="str">
        <f t="shared" si="5"/>
        <v>878.800</v>
      </c>
      <c r="BM37" s="177" t="s">
        <v>610</v>
      </c>
      <c r="BN37" s="177" t="s">
        <v>628</v>
      </c>
      <c r="BO37" s="177" t="s">
        <v>3075</v>
      </c>
      <c r="BU37" s="177" t="s">
        <v>610</v>
      </c>
      <c r="BV37" s="177" t="s">
        <v>628</v>
      </c>
      <c r="BW37" s="177" t="s">
        <v>3075</v>
      </c>
      <c r="CH37" s="224">
        <f t="shared" si="2"/>
        <v>6.4028427004814148E-10</v>
      </c>
    </row>
    <row r="38" spans="1:86" x14ac:dyDescent="0.3">
      <c r="A38" s="177">
        <v>1</v>
      </c>
      <c r="B38" s="231">
        <f>SUBTOTAL(9,$A$22:A38)</f>
        <v>17</v>
      </c>
      <c r="C38" s="232" t="s">
        <v>90</v>
      </c>
      <c r="D38" s="222">
        <f t="shared" si="6"/>
        <v>2390242.6300000004</v>
      </c>
      <c r="E38" s="233">
        <v>0</v>
      </c>
      <c r="F38" s="233">
        <v>0</v>
      </c>
      <c r="G38" s="233">
        <v>0</v>
      </c>
      <c r="H38" s="233">
        <v>0</v>
      </c>
      <c r="I38" s="233">
        <v>0</v>
      </c>
      <c r="J38" s="233">
        <v>0</v>
      </c>
      <c r="K38" s="234">
        <v>0</v>
      </c>
      <c r="L38" s="233">
        <v>0</v>
      </c>
      <c r="M38" s="233">
        <v>237.9</v>
      </c>
      <c r="N38" s="233">
        <v>2227511.4500000002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3">
        <v>0</v>
      </c>
      <c r="W38" s="233">
        <v>0</v>
      </c>
      <c r="X38" s="233">
        <v>0</v>
      </c>
      <c r="Y38" s="233">
        <v>0</v>
      </c>
      <c r="Z38" s="233">
        <v>0</v>
      </c>
      <c r="AA38" s="233">
        <v>0</v>
      </c>
      <c r="AB38" s="233">
        <v>0</v>
      </c>
      <c r="AC38" s="222">
        <f t="shared" si="7"/>
        <v>47668.75</v>
      </c>
      <c r="AD38" s="222">
        <v>115062.43</v>
      </c>
      <c r="AE38" s="222">
        <v>0</v>
      </c>
      <c r="AF38" s="214">
        <v>2023</v>
      </c>
      <c r="AG38" s="214">
        <v>2023</v>
      </c>
      <c r="AH38" s="214">
        <v>2023</v>
      </c>
      <c r="AI38" s="226"/>
      <c r="AJ38" s="226"/>
      <c r="AK38" s="226"/>
      <c r="AL38" s="226"/>
      <c r="AM38" s="227" t="s">
        <v>16960</v>
      </c>
      <c r="AN38" s="227" t="s">
        <v>16941</v>
      </c>
      <c r="AO38" s="227">
        <v>0</v>
      </c>
      <c r="AP38" s="227" t="s">
        <v>16947</v>
      </c>
      <c r="AQ38" s="227" t="s">
        <v>16954</v>
      </c>
      <c r="AR38" s="227" t="s">
        <v>16951</v>
      </c>
      <c r="AS38" s="227"/>
      <c r="AT38" s="227"/>
      <c r="AU38" s="227"/>
      <c r="AV38" s="227"/>
      <c r="AW38" s="227" t="s">
        <v>771</v>
      </c>
      <c r="AX38" s="228">
        <v>807.5</v>
      </c>
      <c r="AY38" s="228">
        <v>290</v>
      </c>
      <c r="AZ38" s="227" t="s">
        <v>17006</v>
      </c>
      <c r="BA38" s="227" t="s">
        <v>17002</v>
      </c>
      <c r="BB38" s="229"/>
      <c r="BC38" s="230">
        <f t="shared" si="4"/>
        <v>52.099999999999994</v>
      </c>
      <c r="BJ38" s="177" t="str">
        <f t="shared" si="5"/>
        <v>232.100</v>
      </c>
      <c r="BM38" s="177" t="s">
        <v>509</v>
      </c>
      <c r="BN38" s="177" t="s">
        <v>626</v>
      </c>
      <c r="BO38" s="177" t="s">
        <v>3076</v>
      </c>
      <c r="BU38" s="177" t="s">
        <v>509</v>
      </c>
      <c r="BV38" s="177" t="s">
        <v>626</v>
      </c>
      <c r="BW38" s="177" t="s">
        <v>3076</v>
      </c>
      <c r="CH38" s="224">
        <f t="shared" si="2"/>
        <v>1.7462298274040222E-10</v>
      </c>
    </row>
    <row r="39" spans="1:86" x14ac:dyDescent="0.3">
      <c r="A39" s="177">
        <v>1</v>
      </c>
      <c r="B39" s="231">
        <f>SUBTOTAL(9,$A$22:A39)</f>
        <v>18</v>
      </c>
      <c r="C39" s="232" t="s">
        <v>91</v>
      </c>
      <c r="D39" s="222">
        <f t="shared" si="6"/>
        <v>304767.97000000003</v>
      </c>
      <c r="E39" s="233">
        <v>0</v>
      </c>
      <c r="F39" s="233">
        <v>0</v>
      </c>
      <c r="G39" s="233">
        <v>0</v>
      </c>
      <c r="H39" s="233">
        <v>0</v>
      </c>
      <c r="I39" s="233">
        <v>0</v>
      </c>
      <c r="J39" s="233">
        <v>0</v>
      </c>
      <c r="K39" s="234">
        <v>0</v>
      </c>
      <c r="L39" s="233">
        <v>0</v>
      </c>
      <c r="M39" s="233">
        <v>0</v>
      </c>
      <c r="N39" s="233">
        <v>0</v>
      </c>
      <c r="O39" s="233">
        <v>0</v>
      </c>
      <c r="P39" s="233">
        <v>0</v>
      </c>
      <c r="Q39" s="233">
        <v>0</v>
      </c>
      <c r="R39" s="233">
        <v>0</v>
      </c>
      <c r="S39" s="233">
        <v>0</v>
      </c>
      <c r="T39" s="233">
        <v>0</v>
      </c>
      <c r="U39" s="233">
        <v>0</v>
      </c>
      <c r="V39" s="233">
        <v>0</v>
      </c>
      <c r="W39" s="233">
        <v>0</v>
      </c>
      <c r="X39" s="233">
        <v>0</v>
      </c>
      <c r="Y39" s="233">
        <v>0</v>
      </c>
      <c r="Z39" s="233">
        <v>0</v>
      </c>
      <c r="AA39" s="233">
        <v>0</v>
      </c>
      <c r="AB39" s="233">
        <v>0</v>
      </c>
      <c r="AC39" s="222">
        <f t="shared" si="7"/>
        <v>0</v>
      </c>
      <c r="AD39" s="222">
        <v>304767.97000000003</v>
      </c>
      <c r="AE39" s="222">
        <v>0</v>
      </c>
      <c r="AF39" s="214">
        <v>2023</v>
      </c>
      <c r="AG39" s="214" t="s">
        <v>17042</v>
      </c>
      <c r="AH39" s="214" t="s">
        <v>17042</v>
      </c>
      <c r="AI39" s="226"/>
      <c r="AJ39" s="226"/>
      <c r="AK39" s="226"/>
      <c r="AL39" s="226"/>
      <c r="AM39" s="227" t="s">
        <v>16939</v>
      </c>
      <c r="AN39" s="227" t="s">
        <v>16960</v>
      </c>
      <c r="AO39" s="227">
        <v>0</v>
      </c>
      <c r="AP39" s="227" t="s">
        <v>16952</v>
      </c>
      <c r="AQ39" s="227" t="s">
        <v>16958</v>
      </c>
      <c r="AR39" s="227" t="s">
        <v>16954</v>
      </c>
      <c r="AS39" s="227"/>
      <c r="AT39" s="227"/>
      <c r="AU39" s="227"/>
      <c r="AV39" s="227"/>
      <c r="AW39" s="227" t="s">
        <v>662</v>
      </c>
      <c r="AX39" s="228">
        <v>3183.8</v>
      </c>
      <c r="AY39" s="228">
        <v>1179.0999999999999</v>
      </c>
      <c r="AZ39" s="227" t="s">
        <v>17005</v>
      </c>
      <c r="BA39" s="227" t="s">
        <v>17002</v>
      </c>
      <c r="BB39" s="229"/>
      <c r="BC39" s="230">
        <f t="shared" si="4"/>
        <v>1179.0999999999999</v>
      </c>
      <c r="BJ39" s="177" t="str">
        <f t="shared" si="5"/>
        <v>1001.000</v>
      </c>
      <c r="BM39" s="177" t="s">
        <v>3077</v>
      </c>
      <c r="BN39" s="177" t="s">
        <v>16979</v>
      </c>
      <c r="BO39" s="177" t="s">
        <v>3079</v>
      </c>
      <c r="BU39" s="177" t="s">
        <v>3077</v>
      </c>
      <c r="BV39" s="177" t="s">
        <v>16979</v>
      </c>
      <c r="BW39" s="177" t="s">
        <v>3079</v>
      </c>
      <c r="CH39" s="224">
        <f t="shared" si="2"/>
        <v>0</v>
      </c>
    </row>
    <row r="40" spans="1:86" x14ac:dyDescent="0.3">
      <c r="A40" s="177">
        <v>1</v>
      </c>
      <c r="B40" s="231">
        <f>SUBTOTAL(9,$A$22:A40)</f>
        <v>19</v>
      </c>
      <c r="C40" s="232" t="s">
        <v>92</v>
      </c>
      <c r="D40" s="222">
        <f t="shared" si="6"/>
        <v>5046342.9799999995</v>
      </c>
      <c r="E40" s="233">
        <v>0</v>
      </c>
      <c r="F40" s="233">
        <v>0</v>
      </c>
      <c r="G40" s="233">
        <v>0</v>
      </c>
      <c r="H40" s="233">
        <v>0</v>
      </c>
      <c r="I40" s="233">
        <v>0</v>
      </c>
      <c r="J40" s="233">
        <v>0</v>
      </c>
      <c r="K40" s="234">
        <v>0</v>
      </c>
      <c r="L40" s="233">
        <v>0</v>
      </c>
      <c r="M40" s="233">
        <v>840.9</v>
      </c>
      <c r="N40" s="233">
        <v>4756132.5999999996</v>
      </c>
      <c r="O40" s="233">
        <v>0</v>
      </c>
      <c r="P40" s="233">
        <v>0</v>
      </c>
      <c r="Q40" s="233">
        <v>0</v>
      </c>
      <c r="R40" s="233">
        <v>0</v>
      </c>
      <c r="S40" s="233">
        <v>0</v>
      </c>
      <c r="T40" s="233">
        <v>0</v>
      </c>
      <c r="U40" s="233">
        <v>0</v>
      </c>
      <c r="V40" s="233">
        <v>0</v>
      </c>
      <c r="W40" s="233">
        <v>0</v>
      </c>
      <c r="X40" s="233">
        <v>0</v>
      </c>
      <c r="Y40" s="233">
        <v>0</v>
      </c>
      <c r="Z40" s="233">
        <v>0</v>
      </c>
      <c r="AA40" s="233">
        <v>0</v>
      </c>
      <c r="AB40" s="233">
        <v>0</v>
      </c>
      <c r="AC40" s="222">
        <f t="shared" si="7"/>
        <v>101781.24</v>
      </c>
      <c r="AD40" s="222">
        <v>188429.14</v>
      </c>
      <c r="AE40" s="222">
        <v>0</v>
      </c>
      <c r="AF40" s="214">
        <v>2023</v>
      </c>
      <c r="AG40" s="214">
        <v>2023</v>
      </c>
      <c r="AH40" s="214">
        <v>2023</v>
      </c>
      <c r="AI40" s="226"/>
      <c r="AJ40" s="226"/>
      <c r="AK40" s="226"/>
      <c r="AL40" s="226"/>
      <c r="AM40" s="227" t="s">
        <v>16960</v>
      </c>
      <c r="AN40" s="227" t="s">
        <v>16955</v>
      </c>
      <c r="AO40" s="227">
        <v>2016</v>
      </c>
      <c r="AP40" s="227" t="s">
        <v>16953</v>
      </c>
      <c r="AQ40" s="227" t="s">
        <v>16951</v>
      </c>
      <c r="AR40" s="227" t="s">
        <v>16954</v>
      </c>
      <c r="AS40" s="227"/>
      <c r="AT40" s="227" t="s">
        <v>16965</v>
      </c>
      <c r="AU40" s="235">
        <v>1523818.4</v>
      </c>
      <c r="AV40" s="235">
        <v>1990456.59</v>
      </c>
      <c r="AW40" s="227" t="s">
        <v>810</v>
      </c>
      <c r="AX40" s="228">
        <v>2660.1</v>
      </c>
      <c r="AY40" s="228">
        <v>214.1</v>
      </c>
      <c r="AZ40" s="227" t="s">
        <v>17006</v>
      </c>
      <c r="BA40" s="227" t="s">
        <v>17002</v>
      </c>
      <c r="BB40" s="229"/>
      <c r="BC40" s="230">
        <f t="shared" si="4"/>
        <v>-626.79999999999995</v>
      </c>
      <c r="BD40" s="177" t="s">
        <v>16938</v>
      </c>
      <c r="BJ40" s="177" t="str">
        <f t="shared" si="5"/>
        <v>414.600</v>
      </c>
      <c r="BM40" s="177" t="s">
        <v>3080</v>
      </c>
      <c r="BN40" s="177" t="s">
        <v>16979</v>
      </c>
      <c r="BO40" s="177" t="s">
        <v>1964</v>
      </c>
      <c r="BU40" s="177" t="s">
        <v>3080</v>
      </c>
      <c r="BV40" s="177" t="s">
        <v>16979</v>
      </c>
      <c r="BW40" s="177" t="s">
        <v>1964</v>
      </c>
      <c r="CH40" s="224">
        <f t="shared" si="2"/>
        <v>-1.1641532182693481E-10</v>
      </c>
    </row>
    <row r="41" spans="1:86" x14ac:dyDescent="0.3">
      <c r="A41" s="177">
        <v>1</v>
      </c>
      <c r="B41" s="231">
        <f>SUBTOTAL(9,$A$22:A41)</f>
        <v>20</v>
      </c>
      <c r="C41" s="232" t="s">
        <v>93</v>
      </c>
      <c r="D41" s="222">
        <f t="shared" si="6"/>
        <v>9985389.1799999997</v>
      </c>
      <c r="E41" s="233">
        <v>0</v>
      </c>
      <c r="F41" s="233">
        <v>0</v>
      </c>
      <c r="G41" s="233">
        <v>0</v>
      </c>
      <c r="H41" s="233">
        <v>0</v>
      </c>
      <c r="I41" s="233">
        <v>0</v>
      </c>
      <c r="J41" s="233">
        <v>0</v>
      </c>
      <c r="K41" s="234">
        <v>0</v>
      </c>
      <c r="L41" s="233">
        <v>0</v>
      </c>
      <c r="M41" s="233">
        <v>1482.1</v>
      </c>
      <c r="N41" s="233">
        <v>9651070.0299999993</v>
      </c>
      <c r="O41" s="233">
        <v>0</v>
      </c>
      <c r="P41" s="233">
        <v>0</v>
      </c>
      <c r="Q41" s="233">
        <v>0</v>
      </c>
      <c r="R41" s="233">
        <v>0</v>
      </c>
      <c r="S41" s="233">
        <v>0</v>
      </c>
      <c r="T41" s="233">
        <v>0</v>
      </c>
      <c r="U41" s="233">
        <v>0</v>
      </c>
      <c r="V41" s="233">
        <v>0</v>
      </c>
      <c r="W41" s="233">
        <v>0</v>
      </c>
      <c r="X41" s="233">
        <v>0</v>
      </c>
      <c r="Y41" s="233">
        <v>0</v>
      </c>
      <c r="Z41" s="233">
        <v>0</v>
      </c>
      <c r="AA41" s="233">
        <v>0</v>
      </c>
      <c r="AB41" s="233">
        <v>0</v>
      </c>
      <c r="AC41" s="222">
        <f t="shared" si="7"/>
        <v>206532.9</v>
      </c>
      <c r="AD41" s="222">
        <v>127786.25</v>
      </c>
      <c r="AE41" s="222">
        <v>0</v>
      </c>
      <c r="AF41" s="214">
        <v>2023</v>
      </c>
      <c r="AG41" s="214">
        <v>2023</v>
      </c>
      <c r="AH41" s="214">
        <v>2023</v>
      </c>
      <c r="AI41" s="226"/>
      <c r="AJ41" s="226"/>
      <c r="AK41" s="226"/>
      <c r="AL41" s="226"/>
      <c r="AM41" s="227" t="s">
        <v>16960</v>
      </c>
      <c r="AN41" s="227" t="s">
        <v>16943</v>
      </c>
      <c r="AO41" s="227">
        <v>0</v>
      </c>
      <c r="AP41" s="227" t="s">
        <v>16955</v>
      </c>
      <c r="AQ41" s="227" t="s">
        <v>16942</v>
      </c>
      <c r="AR41" s="227" t="s">
        <v>16954</v>
      </c>
      <c r="AS41" s="227"/>
      <c r="AT41" s="227"/>
      <c r="AU41" s="227"/>
      <c r="AV41" s="227"/>
      <c r="AW41" s="227" t="s">
        <v>841</v>
      </c>
      <c r="AX41" s="228">
        <v>5186.3999999999996</v>
      </c>
      <c r="AY41" s="228">
        <v>1058.4000000000001</v>
      </c>
      <c r="AZ41" s="227" t="s">
        <v>17006</v>
      </c>
      <c r="BA41" s="227" t="s">
        <v>17002</v>
      </c>
      <c r="BB41" s="229"/>
      <c r="BC41" s="230">
        <f t="shared" si="4"/>
        <v>-423.69999999999982</v>
      </c>
      <c r="BJ41" s="177" t="str">
        <f t="shared" si="5"/>
        <v>880.500</v>
      </c>
      <c r="BM41" s="177" t="s">
        <v>3082</v>
      </c>
      <c r="BN41" s="177" t="s">
        <v>2983</v>
      </c>
      <c r="BO41" s="177" t="s">
        <v>3084</v>
      </c>
      <c r="BU41" s="177" t="s">
        <v>3082</v>
      </c>
      <c r="BV41" s="177" t="s">
        <v>2983</v>
      </c>
      <c r="BW41" s="177" t="s">
        <v>3084</v>
      </c>
      <c r="CH41" s="224">
        <f t="shared" si="2"/>
        <v>3.7834979593753815E-10</v>
      </c>
    </row>
    <row r="42" spans="1:86" x14ac:dyDescent="0.3">
      <c r="A42" s="177">
        <v>1</v>
      </c>
      <c r="B42" s="231">
        <f>SUBTOTAL(9,$A$22:A42)</f>
        <v>21</v>
      </c>
      <c r="C42" s="232" t="s">
        <v>94</v>
      </c>
      <c r="D42" s="222">
        <f t="shared" si="6"/>
        <v>4826020.7699999996</v>
      </c>
      <c r="E42" s="233">
        <v>0</v>
      </c>
      <c r="F42" s="233">
        <v>0</v>
      </c>
      <c r="G42" s="233">
        <v>0</v>
      </c>
      <c r="H42" s="233">
        <v>0</v>
      </c>
      <c r="I42" s="233">
        <v>0</v>
      </c>
      <c r="J42" s="233">
        <v>0</v>
      </c>
      <c r="K42" s="234">
        <v>0</v>
      </c>
      <c r="L42" s="233">
        <v>0</v>
      </c>
      <c r="M42" s="233">
        <v>618.9</v>
      </c>
      <c r="N42" s="233">
        <v>4574433.59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3">
        <v>0</v>
      </c>
      <c r="W42" s="233">
        <v>0</v>
      </c>
      <c r="X42" s="233">
        <v>0</v>
      </c>
      <c r="Y42" s="233">
        <v>0</v>
      </c>
      <c r="Z42" s="233">
        <v>0</v>
      </c>
      <c r="AA42" s="233">
        <v>0</v>
      </c>
      <c r="AB42" s="233">
        <v>0</v>
      </c>
      <c r="AC42" s="222">
        <f t="shared" si="7"/>
        <v>97892.88</v>
      </c>
      <c r="AD42" s="222">
        <v>153694.29999999999</v>
      </c>
      <c r="AE42" s="222">
        <v>0</v>
      </c>
      <c r="AF42" s="214">
        <v>2023</v>
      </c>
      <c r="AG42" s="214">
        <v>2023</v>
      </c>
      <c r="AH42" s="214">
        <v>2023</v>
      </c>
      <c r="AI42" s="226"/>
      <c r="AJ42" s="226"/>
      <c r="AK42" s="226"/>
      <c r="AL42" s="226"/>
      <c r="AM42" s="227" t="s">
        <v>16960</v>
      </c>
      <c r="AN42" s="227" t="s">
        <v>16943</v>
      </c>
      <c r="AO42" s="227">
        <v>0</v>
      </c>
      <c r="AP42" s="227" t="s">
        <v>16955</v>
      </c>
      <c r="AQ42" s="227" t="s">
        <v>16942</v>
      </c>
      <c r="AR42" s="227" t="s">
        <v>16954</v>
      </c>
      <c r="AS42" s="227"/>
      <c r="AT42" s="227"/>
      <c r="AU42" s="227"/>
      <c r="AV42" s="227"/>
      <c r="AW42" s="227" t="s">
        <v>666</v>
      </c>
      <c r="AX42" s="228">
        <v>2218</v>
      </c>
      <c r="AY42" s="228">
        <v>970.2</v>
      </c>
      <c r="AZ42" s="227" t="s">
        <v>17006</v>
      </c>
      <c r="BA42" s="227" t="s">
        <v>17002</v>
      </c>
      <c r="BB42" s="229"/>
      <c r="BC42" s="230">
        <f t="shared" si="4"/>
        <v>351.30000000000007</v>
      </c>
      <c r="BD42" s="177" t="s">
        <v>16935</v>
      </c>
      <c r="BJ42" s="177" t="str">
        <f t="shared" si="5"/>
        <v>970.200</v>
      </c>
      <c r="BM42" s="177" t="s">
        <v>3085</v>
      </c>
      <c r="BN42" s="177" t="s">
        <v>2983</v>
      </c>
      <c r="BO42" s="177" t="s">
        <v>2983</v>
      </c>
      <c r="BU42" s="177" t="s">
        <v>3085</v>
      </c>
      <c r="BV42" s="177" t="s">
        <v>2983</v>
      </c>
      <c r="BW42" s="177" t="s">
        <v>2983</v>
      </c>
      <c r="CH42" s="224">
        <f t="shared" si="2"/>
        <v>-2.9103830456733704E-10</v>
      </c>
    </row>
    <row r="43" spans="1:86" x14ac:dyDescent="0.3">
      <c r="A43" s="177">
        <v>1</v>
      </c>
      <c r="B43" s="231">
        <f>SUBTOTAL(9,$A$22:A43)</f>
        <v>22</v>
      </c>
      <c r="C43" s="232" t="s">
        <v>95</v>
      </c>
      <c r="D43" s="222">
        <f t="shared" si="6"/>
        <v>8546191.1199999992</v>
      </c>
      <c r="E43" s="233">
        <v>0</v>
      </c>
      <c r="F43" s="233">
        <v>0</v>
      </c>
      <c r="G43" s="233">
        <v>0</v>
      </c>
      <c r="H43" s="233">
        <v>0</v>
      </c>
      <c r="I43" s="233">
        <v>0</v>
      </c>
      <c r="J43" s="233">
        <v>0</v>
      </c>
      <c r="K43" s="234">
        <v>0</v>
      </c>
      <c r="L43" s="233">
        <v>0</v>
      </c>
      <c r="M43" s="233">
        <v>1108</v>
      </c>
      <c r="N43" s="233">
        <v>8103584.1799999997</v>
      </c>
      <c r="O43" s="233">
        <v>0</v>
      </c>
      <c r="P43" s="233">
        <v>0</v>
      </c>
      <c r="Q43" s="233">
        <v>0</v>
      </c>
      <c r="R43" s="233">
        <v>0</v>
      </c>
      <c r="S43" s="233">
        <v>0</v>
      </c>
      <c r="T43" s="233">
        <v>0</v>
      </c>
      <c r="U43" s="233">
        <v>0</v>
      </c>
      <c r="V43" s="233">
        <v>0</v>
      </c>
      <c r="W43" s="233">
        <v>0</v>
      </c>
      <c r="X43" s="233">
        <v>0</v>
      </c>
      <c r="Y43" s="233">
        <v>0</v>
      </c>
      <c r="Z43" s="233">
        <v>0</v>
      </c>
      <c r="AA43" s="233">
        <v>0</v>
      </c>
      <c r="AB43" s="233">
        <v>0</v>
      </c>
      <c r="AC43" s="222">
        <f t="shared" si="7"/>
        <v>173416.7</v>
      </c>
      <c r="AD43" s="222">
        <v>269190.24</v>
      </c>
      <c r="AE43" s="222">
        <v>0</v>
      </c>
      <c r="AF43" s="214">
        <v>2023</v>
      </c>
      <c r="AG43" s="214">
        <v>2023</v>
      </c>
      <c r="AH43" s="214">
        <v>2023</v>
      </c>
      <c r="AI43" s="226"/>
      <c r="AJ43" s="226"/>
      <c r="AK43" s="226"/>
      <c r="AL43" s="226"/>
      <c r="AM43" s="227" t="s">
        <v>16960</v>
      </c>
      <c r="AN43" s="227" t="s">
        <v>16940</v>
      </c>
      <c r="AO43" s="227">
        <v>0</v>
      </c>
      <c r="AP43" s="227" t="s">
        <v>16954</v>
      </c>
      <c r="AQ43" s="227" t="s">
        <v>16948</v>
      </c>
      <c r="AR43" s="227" t="s">
        <v>16954</v>
      </c>
      <c r="AS43" s="227"/>
      <c r="AT43" s="227"/>
      <c r="AU43" s="227"/>
      <c r="AV43" s="227"/>
      <c r="AW43" s="227" t="s">
        <v>663</v>
      </c>
      <c r="AX43" s="228">
        <v>4095.5</v>
      </c>
      <c r="AY43" s="228">
        <v>1168</v>
      </c>
      <c r="AZ43" s="227" t="s">
        <v>17005</v>
      </c>
      <c r="BA43" s="227" t="s">
        <v>3199</v>
      </c>
      <c r="BB43" s="229"/>
      <c r="BC43" s="230">
        <f t="shared" si="4"/>
        <v>60</v>
      </c>
      <c r="BJ43" s="177" t="str">
        <f t="shared" si="5"/>
        <v>881.300</v>
      </c>
      <c r="BM43" s="177" t="s">
        <v>3086</v>
      </c>
      <c r="BN43" s="177" t="s">
        <v>2983</v>
      </c>
      <c r="BO43" s="177" t="s">
        <v>2983</v>
      </c>
      <c r="BU43" s="177" t="s">
        <v>3086</v>
      </c>
      <c r="BV43" s="177" t="s">
        <v>2983</v>
      </c>
      <c r="BW43" s="177" t="s">
        <v>2983</v>
      </c>
      <c r="CH43" s="224">
        <f t="shared" si="2"/>
        <v>-5.2386894822120667E-10</v>
      </c>
    </row>
    <row r="44" spans="1:86" x14ac:dyDescent="0.3">
      <c r="A44" s="177">
        <v>1</v>
      </c>
      <c r="B44" s="231">
        <f>SUBTOTAL(9,$A$22:A44)</f>
        <v>23</v>
      </c>
      <c r="C44" s="232" t="s">
        <v>96</v>
      </c>
      <c r="D44" s="222">
        <f t="shared" si="6"/>
        <v>5047866.7300000004</v>
      </c>
      <c r="E44" s="233">
        <v>0</v>
      </c>
      <c r="F44" s="233">
        <v>0</v>
      </c>
      <c r="G44" s="233">
        <v>0</v>
      </c>
      <c r="H44" s="233">
        <v>0</v>
      </c>
      <c r="I44" s="233">
        <v>0</v>
      </c>
      <c r="J44" s="233">
        <v>0</v>
      </c>
      <c r="K44" s="234">
        <v>0</v>
      </c>
      <c r="L44" s="233">
        <v>0</v>
      </c>
      <c r="M44" s="233">
        <v>547</v>
      </c>
      <c r="N44" s="233">
        <v>4761148.6500000004</v>
      </c>
      <c r="O44" s="233">
        <v>0</v>
      </c>
      <c r="P44" s="233">
        <v>0</v>
      </c>
      <c r="Q44" s="233">
        <v>0</v>
      </c>
      <c r="R44" s="233">
        <v>0</v>
      </c>
      <c r="S44" s="233">
        <v>0</v>
      </c>
      <c r="T44" s="233">
        <v>0</v>
      </c>
      <c r="U44" s="233">
        <v>0</v>
      </c>
      <c r="V44" s="233">
        <v>0</v>
      </c>
      <c r="W44" s="233">
        <v>0</v>
      </c>
      <c r="X44" s="233">
        <v>0</v>
      </c>
      <c r="Y44" s="233">
        <v>0</v>
      </c>
      <c r="Z44" s="233">
        <v>0</v>
      </c>
      <c r="AA44" s="233">
        <v>0</v>
      </c>
      <c r="AB44" s="233">
        <v>0</v>
      </c>
      <c r="AC44" s="222">
        <f t="shared" si="7"/>
        <v>101888.58</v>
      </c>
      <c r="AD44" s="222">
        <v>184829.5</v>
      </c>
      <c r="AE44" s="222">
        <v>0</v>
      </c>
      <c r="AF44" s="214">
        <v>2023</v>
      </c>
      <c r="AG44" s="214">
        <v>2023</v>
      </c>
      <c r="AH44" s="214">
        <v>2023</v>
      </c>
      <c r="AI44" s="226"/>
      <c r="AJ44" s="226"/>
      <c r="AK44" s="226"/>
      <c r="AL44" s="226"/>
      <c r="AM44" s="227" t="s">
        <v>16960</v>
      </c>
      <c r="AN44" s="227" t="s">
        <v>16953</v>
      </c>
      <c r="AO44" s="227">
        <v>0</v>
      </c>
      <c r="AP44" s="227" t="s">
        <v>16940</v>
      </c>
      <c r="AQ44" s="227" t="s">
        <v>16951</v>
      </c>
      <c r="AR44" s="227">
        <v>0</v>
      </c>
      <c r="AS44" s="227"/>
      <c r="AT44" s="227"/>
      <c r="AU44" s="227"/>
      <c r="AV44" s="227"/>
      <c r="AW44" s="227" t="s">
        <v>617</v>
      </c>
      <c r="AX44" s="228">
        <v>1728.5</v>
      </c>
      <c r="AY44" s="228">
        <v>1234</v>
      </c>
      <c r="AZ44" s="227" t="s">
        <v>17005</v>
      </c>
      <c r="BA44" s="227" t="s">
        <v>17002</v>
      </c>
      <c r="BB44" s="229"/>
      <c r="BC44" s="230">
        <f t="shared" si="4"/>
        <v>687</v>
      </c>
      <c r="BD44" s="177" t="s">
        <v>16934</v>
      </c>
      <c r="BJ44" s="177" t="str">
        <f t="shared" si="5"/>
        <v>503.200</v>
      </c>
      <c r="BM44" s="177" t="s">
        <v>3088</v>
      </c>
      <c r="BN44" s="177" t="s">
        <v>663</v>
      </c>
      <c r="BO44" s="177" t="s">
        <v>3089</v>
      </c>
      <c r="BU44" s="177" t="s">
        <v>3088</v>
      </c>
      <c r="BV44" s="177" t="s">
        <v>663</v>
      </c>
      <c r="BW44" s="177" t="s">
        <v>3089</v>
      </c>
      <c r="CH44" s="224">
        <f t="shared" si="2"/>
        <v>5.8207660913467407E-11</v>
      </c>
    </row>
    <row r="45" spans="1:86" x14ac:dyDescent="0.3">
      <c r="A45" s="177">
        <v>1</v>
      </c>
      <c r="B45" s="231">
        <f>SUBTOTAL(9,$A$22:A45)</f>
        <v>24</v>
      </c>
      <c r="C45" s="232" t="s">
        <v>87</v>
      </c>
      <c r="D45" s="222">
        <f t="shared" si="6"/>
        <v>155820.98000000001</v>
      </c>
      <c r="E45" s="233">
        <v>0</v>
      </c>
      <c r="F45" s="233">
        <v>0</v>
      </c>
      <c r="G45" s="233">
        <v>0</v>
      </c>
      <c r="H45" s="233">
        <v>0</v>
      </c>
      <c r="I45" s="233">
        <v>0</v>
      </c>
      <c r="J45" s="233">
        <v>0</v>
      </c>
      <c r="K45" s="234">
        <v>0</v>
      </c>
      <c r="L45" s="233">
        <v>0</v>
      </c>
      <c r="M45" s="233">
        <v>0</v>
      </c>
      <c r="N45" s="233">
        <v>0</v>
      </c>
      <c r="O45" s="233">
        <v>0</v>
      </c>
      <c r="P45" s="233">
        <v>0</v>
      </c>
      <c r="Q45" s="233">
        <v>0</v>
      </c>
      <c r="R45" s="233">
        <v>0</v>
      </c>
      <c r="S45" s="233">
        <v>0</v>
      </c>
      <c r="T45" s="233">
        <v>0</v>
      </c>
      <c r="U45" s="233">
        <v>0</v>
      </c>
      <c r="V45" s="233">
        <v>0</v>
      </c>
      <c r="W45" s="233">
        <v>0</v>
      </c>
      <c r="X45" s="233">
        <v>0</v>
      </c>
      <c r="Y45" s="233">
        <v>0</v>
      </c>
      <c r="Z45" s="233">
        <v>0</v>
      </c>
      <c r="AA45" s="233">
        <v>0</v>
      </c>
      <c r="AB45" s="233">
        <v>0</v>
      </c>
      <c r="AC45" s="222">
        <f t="shared" si="7"/>
        <v>0</v>
      </c>
      <c r="AD45" s="222">
        <v>155820.98000000001</v>
      </c>
      <c r="AE45" s="222">
        <v>0</v>
      </c>
      <c r="AF45" s="214">
        <v>2023</v>
      </c>
      <c r="AG45" s="214" t="s">
        <v>17042</v>
      </c>
      <c r="AH45" s="214" t="s">
        <v>17042</v>
      </c>
      <c r="AI45" s="226"/>
      <c r="AJ45" s="226"/>
      <c r="AK45" s="226"/>
      <c r="AL45" s="226"/>
      <c r="AM45" s="227" t="s">
        <v>16957</v>
      </c>
      <c r="AN45" s="227" t="s">
        <v>16940</v>
      </c>
      <c r="AO45" s="227">
        <v>0</v>
      </c>
      <c r="AP45" s="227" t="s">
        <v>16954</v>
      </c>
      <c r="AQ45" s="227" t="s">
        <v>16948</v>
      </c>
      <c r="AR45" s="227" t="s">
        <v>16947</v>
      </c>
      <c r="AS45" s="227"/>
      <c r="AT45" s="227"/>
      <c r="AU45" s="227"/>
      <c r="AV45" s="227"/>
      <c r="AW45" s="227" t="s">
        <v>662</v>
      </c>
      <c r="AX45" s="228">
        <v>1830.4</v>
      </c>
      <c r="AY45" s="228">
        <v>868</v>
      </c>
      <c r="AZ45" s="227" t="s">
        <v>17005</v>
      </c>
      <c r="BA45" s="227">
        <v>2006</v>
      </c>
      <c r="BB45" s="229"/>
      <c r="BC45" s="230">
        <f t="shared" si="4"/>
        <v>868</v>
      </c>
      <c r="BJ45" s="177" t="str">
        <f t="shared" si="5"/>
        <v>658.000</v>
      </c>
      <c r="BM45" s="177" t="s">
        <v>3090</v>
      </c>
      <c r="BN45" s="177" t="s">
        <v>16979</v>
      </c>
      <c r="BO45" s="177" t="s">
        <v>3091</v>
      </c>
      <c r="BU45" s="177" t="s">
        <v>3090</v>
      </c>
      <c r="BV45" s="177" t="s">
        <v>16979</v>
      </c>
      <c r="BW45" s="177" t="s">
        <v>3091</v>
      </c>
      <c r="CH45" s="224">
        <f t="shared" si="2"/>
        <v>0</v>
      </c>
    </row>
    <row r="46" spans="1:86" x14ac:dyDescent="0.3">
      <c r="A46" s="177">
        <v>1</v>
      </c>
      <c r="B46" s="231">
        <f>SUBTOTAL(9,$A$22:A46)</f>
        <v>25</v>
      </c>
      <c r="C46" s="232" t="s">
        <v>99</v>
      </c>
      <c r="D46" s="222">
        <f t="shared" si="6"/>
        <v>2700799.25</v>
      </c>
      <c r="E46" s="233">
        <v>0</v>
      </c>
      <c r="F46" s="233">
        <v>0</v>
      </c>
      <c r="G46" s="233">
        <v>0</v>
      </c>
      <c r="H46" s="233">
        <v>0</v>
      </c>
      <c r="I46" s="233">
        <v>0</v>
      </c>
      <c r="J46" s="233">
        <v>0</v>
      </c>
      <c r="K46" s="234">
        <v>0</v>
      </c>
      <c r="L46" s="233">
        <v>0</v>
      </c>
      <c r="M46" s="233">
        <v>334</v>
      </c>
      <c r="N46" s="233">
        <v>2590683.2599999998</v>
      </c>
      <c r="O46" s="233">
        <v>0</v>
      </c>
      <c r="P46" s="233">
        <v>0</v>
      </c>
      <c r="Q46" s="233">
        <v>0</v>
      </c>
      <c r="R46" s="233">
        <v>0</v>
      </c>
      <c r="S46" s="233">
        <v>0</v>
      </c>
      <c r="T46" s="233">
        <v>0</v>
      </c>
      <c r="U46" s="233">
        <v>0</v>
      </c>
      <c r="V46" s="233">
        <v>0</v>
      </c>
      <c r="W46" s="233">
        <v>0</v>
      </c>
      <c r="X46" s="233">
        <v>0</v>
      </c>
      <c r="Y46" s="233">
        <v>0</v>
      </c>
      <c r="Z46" s="233">
        <v>0</v>
      </c>
      <c r="AA46" s="233">
        <v>0</v>
      </c>
      <c r="AB46" s="233">
        <v>0</v>
      </c>
      <c r="AC46" s="222">
        <f t="shared" si="7"/>
        <v>55440.62</v>
      </c>
      <c r="AD46" s="222">
        <v>54675.37</v>
      </c>
      <c r="AE46" s="222">
        <v>0</v>
      </c>
      <c r="AF46" s="214">
        <v>2023</v>
      </c>
      <c r="AG46" s="214">
        <v>2023</v>
      </c>
      <c r="AH46" s="214">
        <v>2023</v>
      </c>
      <c r="AI46" s="226"/>
      <c r="AJ46" s="226"/>
      <c r="AK46" s="226"/>
      <c r="AL46" s="226"/>
      <c r="AM46" s="227" t="s">
        <v>16939</v>
      </c>
      <c r="AN46" s="227" t="s">
        <v>16960</v>
      </c>
      <c r="AO46" s="227">
        <v>0</v>
      </c>
      <c r="AP46" s="227" t="s">
        <v>16941</v>
      </c>
      <c r="AQ46" s="227" t="s">
        <v>16958</v>
      </c>
      <c r="AR46" s="227">
        <v>0</v>
      </c>
      <c r="AS46" s="227"/>
      <c r="AT46" s="227"/>
      <c r="AU46" s="227"/>
      <c r="AV46" s="227"/>
      <c r="AW46" s="227" t="s">
        <v>696</v>
      </c>
      <c r="AX46" s="228">
        <v>450.8</v>
      </c>
      <c r="AY46" s="228">
        <v>678</v>
      </c>
      <c r="AZ46" s="227" t="s">
        <v>17005</v>
      </c>
      <c r="BA46" s="227">
        <v>2005</v>
      </c>
      <c r="BB46" s="229"/>
      <c r="BC46" s="230">
        <f t="shared" si="4"/>
        <v>344</v>
      </c>
      <c r="BJ46" s="177" t="str">
        <f t="shared" si="5"/>
        <v>234.000</v>
      </c>
      <c r="BM46" s="177" t="s">
        <v>3094</v>
      </c>
      <c r="BN46" s="177" t="s">
        <v>2983</v>
      </c>
      <c r="BO46" s="177" t="s">
        <v>2983</v>
      </c>
      <c r="BU46" s="177" t="s">
        <v>3094</v>
      </c>
      <c r="BV46" s="177" t="s">
        <v>2983</v>
      </c>
      <c r="BW46" s="177" t="s">
        <v>2983</v>
      </c>
      <c r="CH46" s="224">
        <f t="shared" si="2"/>
        <v>2.1827872842550278E-10</v>
      </c>
    </row>
    <row r="47" spans="1:86" x14ac:dyDescent="0.3">
      <c r="A47" s="177">
        <v>1</v>
      </c>
      <c r="B47" s="231">
        <f>SUBTOTAL(9,$A$22:A47)</f>
        <v>26</v>
      </c>
      <c r="C47" s="232" t="s">
        <v>101</v>
      </c>
      <c r="D47" s="222">
        <f t="shared" si="6"/>
        <v>7018402.9800000004</v>
      </c>
      <c r="E47" s="233">
        <v>0</v>
      </c>
      <c r="F47" s="233">
        <v>0</v>
      </c>
      <c r="G47" s="233">
        <v>0</v>
      </c>
      <c r="H47" s="233">
        <v>0</v>
      </c>
      <c r="I47" s="233">
        <v>0</v>
      </c>
      <c r="J47" s="233">
        <v>0</v>
      </c>
      <c r="K47" s="234">
        <v>0</v>
      </c>
      <c r="L47" s="233">
        <v>0</v>
      </c>
      <c r="M47" s="233">
        <v>1129.6400000000001</v>
      </c>
      <c r="N47" s="233">
        <v>6761686.4900000002</v>
      </c>
      <c r="O47" s="233">
        <v>0</v>
      </c>
      <c r="P47" s="233">
        <v>0</v>
      </c>
      <c r="Q47" s="233">
        <v>0</v>
      </c>
      <c r="R47" s="233">
        <v>0</v>
      </c>
      <c r="S47" s="233">
        <v>0</v>
      </c>
      <c r="T47" s="233">
        <v>0</v>
      </c>
      <c r="U47" s="233">
        <v>0</v>
      </c>
      <c r="V47" s="233">
        <v>0</v>
      </c>
      <c r="W47" s="233">
        <v>0</v>
      </c>
      <c r="X47" s="233">
        <v>0</v>
      </c>
      <c r="Y47" s="233">
        <v>0</v>
      </c>
      <c r="Z47" s="233">
        <v>0</v>
      </c>
      <c r="AA47" s="233">
        <v>0</v>
      </c>
      <c r="AB47" s="233">
        <v>0</v>
      </c>
      <c r="AC47" s="222">
        <f t="shared" si="7"/>
        <v>144700.09</v>
      </c>
      <c r="AD47" s="222">
        <v>112016.4</v>
      </c>
      <c r="AE47" s="222">
        <v>0</v>
      </c>
      <c r="AF47" s="214">
        <v>2023</v>
      </c>
      <c r="AG47" s="214">
        <v>2023</v>
      </c>
      <c r="AH47" s="214">
        <v>2023</v>
      </c>
      <c r="AI47" s="226"/>
      <c r="AJ47" s="226"/>
      <c r="AK47" s="226"/>
      <c r="AL47" s="226"/>
      <c r="AM47" s="227" t="s">
        <v>16957</v>
      </c>
      <c r="AN47" s="227" t="s">
        <v>16946</v>
      </c>
      <c r="AO47" s="227">
        <v>0</v>
      </c>
      <c r="AP47" s="227" t="s">
        <v>16954</v>
      </c>
      <c r="AQ47" s="227" t="s">
        <v>16948</v>
      </c>
      <c r="AR47" s="227" t="s">
        <v>16947</v>
      </c>
      <c r="AS47" s="227"/>
      <c r="AT47" s="227"/>
      <c r="AU47" s="227"/>
      <c r="AV47" s="227"/>
      <c r="AW47" s="227" t="s">
        <v>775</v>
      </c>
      <c r="AX47" s="228">
        <v>5132</v>
      </c>
      <c r="AY47" s="228">
        <v>1156</v>
      </c>
      <c r="AZ47" s="227" t="s">
        <v>17006</v>
      </c>
      <c r="BA47" s="227">
        <v>2007</v>
      </c>
      <c r="BB47" s="229"/>
      <c r="BC47" s="230">
        <f t="shared" si="4"/>
        <v>26.3599999999999</v>
      </c>
      <c r="BJ47" s="177" t="str">
        <f t="shared" si="5"/>
        <v>1068.000</v>
      </c>
      <c r="BM47" s="177" t="s">
        <v>3096</v>
      </c>
      <c r="BN47" s="177" t="s">
        <v>2983</v>
      </c>
      <c r="BO47" s="177" t="s">
        <v>2446</v>
      </c>
      <c r="BU47" s="177" t="s">
        <v>3096</v>
      </c>
      <c r="BV47" s="177" t="s">
        <v>2983</v>
      </c>
      <c r="BW47" s="177" t="s">
        <v>2446</v>
      </c>
      <c r="CH47" s="224">
        <f t="shared" si="2"/>
        <v>2.3283064365386963E-10</v>
      </c>
    </row>
    <row r="48" spans="1:86" x14ac:dyDescent="0.3">
      <c r="A48" s="177">
        <v>1</v>
      </c>
      <c r="B48" s="231">
        <f>SUBTOTAL(9,$A$22:A48)</f>
        <v>27</v>
      </c>
      <c r="C48" s="232" t="s">
        <v>102</v>
      </c>
      <c r="D48" s="222">
        <f t="shared" si="6"/>
        <v>9585108.6500000004</v>
      </c>
      <c r="E48" s="233">
        <v>0</v>
      </c>
      <c r="F48" s="233">
        <v>0</v>
      </c>
      <c r="G48" s="233">
        <v>0</v>
      </c>
      <c r="H48" s="233">
        <v>0</v>
      </c>
      <c r="I48" s="233">
        <v>0</v>
      </c>
      <c r="J48" s="233">
        <v>0</v>
      </c>
      <c r="K48" s="234">
        <v>0</v>
      </c>
      <c r="L48" s="233">
        <v>0</v>
      </c>
      <c r="M48" s="233">
        <v>1225.4000000000001</v>
      </c>
      <c r="N48" s="233">
        <v>9163177.6699999999</v>
      </c>
      <c r="O48" s="233">
        <v>0</v>
      </c>
      <c r="P48" s="233">
        <v>0</v>
      </c>
      <c r="Q48" s="233">
        <v>0</v>
      </c>
      <c r="R48" s="233">
        <v>0</v>
      </c>
      <c r="S48" s="233">
        <v>0</v>
      </c>
      <c r="T48" s="233">
        <v>0</v>
      </c>
      <c r="U48" s="233">
        <v>0</v>
      </c>
      <c r="V48" s="233">
        <v>0</v>
      </c>
      <c r="W48" s="233">
        <v>0</v>
      </c>
      <c r="X48" s="233">
        <v>0</v>
      </c>
      <c r="Y48" s="233">
        <v>0</v>
      </c>
      <c r="Z48" s="233">
        <v>0</v>
      </c>
      <c r="AA48" s="233">
        <v>0</v>
      </c>
      <c r="AB48" s="233">
        <v>0</v>
      </c>
      <c r="AC48" s="222">
        <f t="shared" si="7"/>
        <v>196092</v>
      </c>
      <c r="AD48" s="222">
        <v>225838.98</v>
      </c>
      <c r="AE48" s="222">
        <v>0</v>
      </c>
      <c r="AF48" s="214">
        <v>2023</v>
      </c>
      <c r="AG48" s="214">
        <v>2023</v>
      </c>
      <c r="AH48" s="214">
        <v>2023</v>
      </c>
      <c r="AI48" s="226"/>
      <c r="AJ48" s="226"/>
      <c r="AK48" s="226"/>
      <c r="AL48" s="226"/>
      <c r="AM48" s="227" t="s">
        <v>16944</v>
      </c>
      <c r="AN48" s="227" t="s">
        <v>16946</v>
      </c>
      <c r="AO48" s="227">
        <v>2015</v>
      </c>
      <c r="AP48" s="227" t="s">
        <v>16954</v>
      </c>
      <c r="AQ48" s="227" t="s">
        <v>16948</v>
      </c>
      <c r="AR48" s="227" t="s">
        <v>16947</v>
      </c>
      <c r="AS48" s="227"/>
      <c r="AT48" s="227" t="s">
        <v>16965</v>
      </c>
      <c r="AU48" s="235">
        <v>1609049.45</v>
      </c>
      <c r="AV48" s="235">
        <v>3139409.1700000004</v>
      </c>
      <c r="AW48" s="227" t="s">
        <v>1267</v>
      </c>
      <c r="AX48" s="228">
        <v>5895.5</v>
      </c>
      <c r="AY48" s="228">
        <v>1225.4000000000001</v>
      </c>
      <c r="AZ48" s="227" t="s">
        <v>17006</v>
      </c>
      <c r="BA48" s="227" t="s">
        <v>17002</v>
      </c>
      <c r="BB48" s="229"/>
      <c r="BC48" s="230">
        <f t="shared" si="4"/>
        <v>0</v>
      </c>
      <c r="BJ48" s="177" t="str">
        <f t="shared" si="5"/>
        <v>1032.600</v>
      </c>
      <c r="BM48" s="177" t="s">
        <v>3098</v>
      </c>
      <c r="BN48" s="177" t="s">
        <v>2983</v>
      </c>
      <c r="BO48" s="177" t="s">
        <v>1058</v>
      </c>
      <c r="BU48" s="177" t="s">
        <v>3098</v>
      </c>
      <c r="BV48" s="177" t="s">
        <v>2983</v>
      </c>
      <c r="BW48" s="177" t="s">
        <v>1058</v>
      </c>
      <c r="CH48" s="224">
        <f t="shared" si="2"/>
        <v>4.3655745685100555E-10</v>
      </c>
    </row>
    <row r="49" spans="1:118" x14ac:dyDescent="0.3">
      <c r="A49" s="177">
        <v>1</v>
      </c>
      <c r="B49" s="231">
        <f>SUBTOTAL(9,$A$22:A49)</f>
        <v>28</v>
      </c>
      <c r="C49" s="232" t="s">
        <v>104</v>
      </c>
      <c r="D49" s="222">
        <f t="shared" si="6"/>
        <v>9409064.4999999981</v>
      </c>
      <c r="E49" s="233">
        <v>0</v>
      </c>
      <c r="F49" s="233">
        <v>0</v>
      </c>
      <c r="G49" s="233">
        <v>0</v>
      </c>
      <c r="H49" s="233">
        <v>0</v>
      </c>
      <c r="I49" s="233">
        <v>0</v>
      </c>
      <c r="J49" s="233">
        <v>0</v>
      </c>
      <c r="K49" s="234">
        <v>0</v>
      </c>
      <c r="L49" s="233">
        <v>0</v>
      </c>
      <c r="M49" s="233">
        <v>1463.4</v>
      </c>
      <c r="N49" s="233">
        <v>9074077.6999999993</v>
      </c>
      <c r="O49" s="233">
        <v>0</v>
      </c>
      <c r="P49" s="233">
        <v>0</v>
      </c>
      <c r="Q49" s="233">
        <v>0</v>
      </c>
      <c r="R49" s="233">
        <v>0</v>
      </c>
      <c r="S49" s="233">
        <v>0</v>
      </c>
      <c r="T49" s="233">
        <v>0</v>
      </c>
      <c r="U49" s="233">
        <v>0</v>
      </c>
      <c r="V49" s="233">
        <v>0</v>
      </c>
      <c r="W49" s="233">
        <v>0</v>
      </c>
      <c r="X49" s="233">
        <v>0</v>
      </c>
      <c r="Y49" s="233">
        <v>0</v>
      </c>
      <c r="Z49" s="233">
        <v>0</v>
      </c>
      <c r="AA49" s="233">
        <v>0</v>
      </c>
      <c r="AB49" s="233">
        <v>0</v>
      </c>
      <c r="AC49" s="222">
        <f t="shared" si="7"/>
        <v>194185.26</v>
      </c>
      <c r="AD49" s="222">
        <v>140801.54</v>
      </c>
      <c r="AE49" s="222">
        <v>0</v>
      </c>
      <c r="AF49" s="214">
        <v>2023</v>
      </c>
      <c r="AG49" s="214">
        <v>2023</v>
      </c>
      <c r="AH49" s="214">
        <v>2023</v>
      </c>
      <c r="AI49" s="226"/>
      <c r="AJ49" s="226"/>
      <c r="AK49" s="226"/>
      <c r="AL49" s="226"/>
      <c r="AM49" s="227" t="s">
        <v>16960</v>
      </c>
      <c r="AN49" s="227" t="s">
        <v>16940</v>
      </c>
      <c r="AO49" s="227">
        <v>0</v>
      </c>
      <c r="AP49" s="227" t="s">
        <v>16954</v>
      </c>
      <c r="AQ49" s="227" t="s">
        <v>16958</v>
      </c>
      <c r="AR49" s="227" t="s">
        <v>16954</v>
      </c>
      <c r="AS49" s="227"/>
      <c r="AT49" s="227"/>
      <c r="AU49" s="227"/>
      <c r="AV49" s="227"/>
      <c r="AW49" s="227" t="s">
        <v>667</v>
      </c>
      <c r="AX49" s="228">
        <v>6171.3</v>
      </c>
      <c r="AY49" s="228">
        <v>1660</v>
      </c>
      <c r="AZ49" s="227" t="s">
        <v>17006</v>
      </c>
      <c r="BA49" s="227" t="s">
        <v>2979</v>
      </c>
      <c r="BB49" s="229"/>
      <c r="BC49" s="230">
        <f t="shared" si="4"/>
        <v>196.59999999999991</v>
      </c>
      <c r="BJ49" s="177" t="str">
        <f t="shared" si="5"/>
        <v>1527.900</v>
      </c>
      <c r="BM49" s="177" t="s">
        <v>3099</v>
      </c>
      <c r="BN49" s="177" t="s">
        <v>2983</v>
      </c>
      <c r="BO49" s="177" t="s">
        <v>2983</v>
      </c>
      <c r="BU49" s="177" t="s">
        <v>3099</v>
      </c>
      <c r="BV49" s="177" t="s">
        <v>2983</v>
      </c>
      <c r="BW49" s="177" t="s">
        <v>2983</v>
      </c>
      <c r="CH49" s="224">
        <f t="shared" si="2"/>
        <v>-1.1350493878126144E-9</v>
      </c>
    </row>
    <row r="50" spans="1:118" x14ac:dyDescent="0.3">
      <c r="A50" s="177">
        <v>1</v>
      </c>
      <c r="B50" s="231">
        <f>SUBTOTAL(9,$A$22:A50)</f>
        <v>29</v>
      </c>
      <c r="C50" s="232" t="s">
        <v>105</v>
      </c>
      <c r="D50" s="222">
        <f t="shared" si="6"/>
        <v>5982000.7999999998</v>
      </c>
      <c r="E50" s="233">
        <v>0</v>
      </c>
      <c r="F50" s="233">
        <v>0</v>
      </c>
      <c r="G50" s="233">
        <v>0</v>
      </c>
      <c r="H50" s="233">
        <v>0</v>
      </c>
      <c r="I50" s="233">
        <v>0</v>
      </c>
      <c r="J50" s="233">
        <v>0</v>
      </c>
      <c r="K50" s="234">
        <v>0</v>
      </c>
      <c r="L50" s="233">
        <v>0</v>
      </c>
      <c r="M50" s="233">
        <v>585</v>
      </c>
      <c r="N50" s="233">
        <v>5764361.6600000001</v>
      </c>
      <c r="O50" s="233">
        <v>0</v>
      </c>
      <c r="P50" s="233">
        <v>0</v>
      </c>
      <c r="Q50" s="233">
        <v>0</v>
      </c>
      <c r="R50" s="233">
        <v>0</v>
      </c>
      <c r="S50" s="233">
        <v>0</v>
      </c>
      <c r="T50" s="233">
        <v>0</v>
      </c>
      <c r="U50" s="233">
        <v>0</v>
      </c>
      <c r="V50" s="233">
        <v>0</v>
      </c>
      <c r="W50" s="233">
        <v>0</v>
      </c>
      <c r="X50" s="233">
        <v>0</v>
      </c>
      <c r="Y50" s="233">
        <v>0</v>
      </c>
      <c r="Z50" s="233">
        <v>0</v>
      </c>
      <c r="AA50" s="233">
        <v>0</v>
      </c>
      <c r="AB50" s="233">
        <v>0</v>
      </c>
      <c r="AC50" s="222">
        <f t="shared" si="7"/>
        <v>123357.34</v>
      </c>
      <c r="AD50" s="222">
        <v>94281.8</v>
      </c>
      <c r="AE50" s="222">
        <v>0</v>
      </c>
      <c r="AF50" s="214">
        <v>2023</v>
      </c>
      <c r="AG50" s="214">
        <v>2023</v>
      </c>
      <c r="AH50" s="214">
        <v>2023</v>
      </c>
      <c r="AI50" s="226"/>
      <c r="AJ50" s="226"/>
      <c r="AK50" s="226"/>
      <c r="AL50" s="226"/>
      <c r="AM50" s="227" t="s">
        <v>16939</v>
      </c>
      <c r="AN50" s="227" t="s">
        <v>16960</v>
      </c>
      <c r="AO50" s="227">
        <v>0</v>
      </c>
      <c r="AP50" s="227" t="s">
        <v>16952</v>
      </c>
      <c r="AQ50" s="227" t="s">
        <v>16958</v>
      </c>
      <c r="AR50" s="227">
        <v>0</v>
      </c>
      <c r="AS50" s="227"/>
      <c r="AT50" s="227"/>
      <c r="AU50" s="227"/>
      <c r="AV50" s="227"/>
      <c r="AW50" s="227" t="s">
        <v>662</v>
      </c>
      <c r="AX50" s="228">
        <v>718.8</v>
      </c>
      <c r="AY50" s="228">
        <v>426.6</v>
      </c>
      <c r="AZ50" s="227" t="s">
        <v>17005</v>
      </c>
      <c r="BA50" s="227">
        <v>2007</v>
      </c>
      <c r="BB50" s="229"/>
      <c r="BC50" s="230">
        <f t="shared" si="4"/>
        <v>-158.39999999999998</v>
      </c>
      <c r="BJ50" s="177" t="str">
        <f t="shared" si="5"/>
        <v>466.800</v>
      </c>
      <c r="BM50" s="177" t="s">
        <v>3100</v>
      </c>
      <c r="BN50" s="177" t="s">
        <v>2983</v>
      </c>
      <c r="BO50" s="177" t="s">
        <v>2983</v>
      </c>
      <c r="BU50" s="177" t="s">
        <v>3100</v>
      </c>
      <c r="BV50" s="177" t="s">
        <v>2983</v>
      </c>
      <c r="BW50" s="177" t="s">
        <v>2983</v>
      </c>
      <c r="CH50" s="224">
        <f t="shared" si="2"/>
        <v>-3.3469405025243759E-10</v>
      </c>
    </row>
    <row r="51" spans="1:118" x14ac:dyDescent="0.3">
      <c r="A51" s="177">
        <v>1</v>
      </c>
      <c r="B51" s="231">
        <f>SUBTOTAL(9,$A$22:A51)</f>
        <v>30</v>
      </c>
      <c r="C51" s="232" t="s">
        <v>106</v>
      </c>
      <c r="D51" s="222">
        <f t="shared" si="6"/>
        <v>4863123.82</v>
      </c>
      <c r="E51" s="233">
        <v>0</v>
      </c>
      <c r="F51" s="233">
        <v>0</v>
      </c>
      <c r="G51" s="233">
        <v>0</v>
      </c>
      <c r="H51" s="233">
        <v>0</v>
      </c>
      <c r="I51" s="233">
        <v>4606574.2699999996</v>
      </c>
      <c r="J51" s="233">
        <v>0</v>
      </c>
      <c r="K51" s="234">
        <v>0</v>
      </c>
      <c r="L51" s="233">
        <v>0</v>
      </c>
      <c r="M51" s="233">
        <v>0</v>
      </c>
      <c r="N51" s="233">
        <v>0</v>
      </c>
      <c r="O51" s="233">
        <v>0</v>
      </c>
      <c r="P51" s="233">
        <v>0</v>
      </c>
      <c r="Q51" s="233">
        <v>0</v>
      </c>
      <c r="R51" s="233">
        <v>0</v>
      </c>
      <c r="S51" s="233">
        <v>0</v>
      </c>
      <c r="T51" s="233">
        <v>0</v>
      </c>
      <c r="U51" s="233">
        <v>0</v>
      </c>
      <c r="V51" s="233">
        <v>0</v>
      </c>
      <c r="W51" s="233">
        <v>0</v>
      </c>
      <c r="X51" s="233">
        <v>0</v>
      </c>
      <c r="Y51" s="233">
        <v>0</v>
      </c>
      <c r="Z51" s="233">
        <v>0</v>
      </c>
      <c r="AA51" s="233">
        <v>0</v>
      </c>
      <c r="AB51" s="233">
        <v>0</v>
      </c>
      <c r="AC51" s="222">
        <f>ROUND(I51*2.14%,2)</f>
        <v>98580.69</v>
      </c>
      <c r="AD51" s="222">
        <v>157968.85999999999</v>
      </c>
      <c r="AE51" s="222">
        <v>0</v>
      </c>
      <c r="AF51" s="214">
        <v>2023</v>
      </c>
      <c r="AG51" s="214">
        <v>2023</v>
      </c>
      <c r="AH51" s="214">
        <v>2023</v>
      </c>
      <c r="AI51" s="226"/>
      <c r="AJ51" s="226"/>
      <c r="AK51" s="226"/>
      <c r="AL51" s="226"/>
      <c r="AM51" s="227" t="s">
        <v>16960</v>
      </c>
      <c r="AN51" s="227" t="s">
        <v>16940</v>
      </c>
      <c r="AO51" s="227">
        <v>0</v>
      </c>
      <c r="AP51" s="227" t="s">
        <v>16954</v>
      </c>
      <c r="AQ51" s="227" t="s">
        <v>16956</v>
      </c>
      <c r="AR51" s="227" t="s">
        <v>16954</v>
      </c>
      <c r="AS51" s="227"/>
      <c r="AT51" s="227"/>
      <c r="AU51" s="227"/>
      <c r="AV51" s="227"/>
      <c r="AW51" s="227" t="s">
        <v>614</v>
      </c>
      <c r="AX51" s="228">
        <v>4616</v>
      </c>
      <c r="AY51" s="228">
        <v>1161</v>
      </c>
      <c r="AZ51" s="227" t="s">
        <v>17006</v>
      </c>
      <c r="BA51" s="227" t="s">
        <v>1139</v>
      </c>
      <c r="BB51" s="229"/>
      <c r="BC51" s="230">
        <f t="shared" si="4"/>
        <v>1161</v>
      </c>
      <c r="BJ51" s="177" t="str">
        <f t="shared" si="5"/>
        <v>1196.000</v>
      </c>
      <c r="BM51" s="177" t="s">
        <v>3101</v>
      </c>
      <c r="BN51" s="177" t="s">
        <v>2983</v>
      </c>
      <c r="BO51" s="177" t="s">
        <v>2983</v>
      </c>
      <c r="BU51" s="177" t="s">
        <v>3101</v>
      </c>
      <c r="BV51" s="177" t="s">
        <v>2983</v>
      </c>
      <c r="BW51" s="177" t="s">
        <v>2983</v>
      </c>
      <c r="CH51" s="224">
        <f t="shared" si="2"/>
        <v>7.5669959187507629E-10</v>
      </c>
    </row>
    <row r="52" spans="1:118" x14ac:dyDescent="0.3">
      <c r="A52" s="177">
        <v>1</v>
      </c>
      <c r="B52" s="231">
        <f>SUBTOTAL(9,$A$22:A52)</f>
        <v>31</v>
      </c>
      <c r="C52" s="232" t="s">
        <v>7332</v>
      </c>
      <c r="D52" s="222">
        <f t="shared" si="6"/>
        <v>6148459.2400000002</v>
      </c>
      <c r="E52" s="233">
        <v>0</v>
      </c>
      <c r="F52" s="233">
        <v>0</v>
      </c>
      <c r="G52" s="233">
        <v>0</v>
      </c>
      <c r="H52" s="233">
        <v>0</v>
      </c>
      <c r="I52" s="233">
        <v>0</v>
      </c>
      <c r="J52" s="233">
        <v>0</v>
      </c>
      <c r="K52" s="234">
        <v>0</v>
      </c>
      <c r="L52" s="233">
        <v>0</v>
      </c>
      <c r="M52" s="233">
        <v>729</v>
      </c>
      <c r="N52" s="233">
        <v>5923931.0099999998</v>
      </c>
      <c r="O52" s="233">
        <v>0</v>
      </c>
      <c r="P52" s="233">
        <v>0</v>
      </c>
      <c r="Q52" s="233">
        <v>0</v>
      </c>
      <c r="R52" s="233">
        <v>0</v>
      </c>
      <c r="S52" s="233">
        <v>0</v>
      </c>
      <c r="T52" s="233">
        <v>0</v>
      </c>
      <c r="U52" s="233">
        <v>0</v>
      </c>
      <c r="V52" s="233">
        <v>0</v>
      </c>
      <c r="W52" s="233">
        <v>0</v>
      </c>
      <c r="X52" s="233">
        <v>0</v>
      </c>
      <c r="Y52" s="233">
        <v>0</v>
      </c>
      <c r="Z52" s="233">
        <v>0</v>
      </c>
      <c r="AA52" s="233">
        <v>0</v>
      </c>
      <c r="AB52" s="233">
        <v>0</v>
      </c>
      <c r="AC52" s="222">
        <f t="shared" si="7"/>
        <v>126772.12</v>
      </c>
      <c r="AD52" s="222">
        <v>97756.11</v>
      </c>
      <c r="AE52" s="222">
        <v>0</v>
      </c>
      <c r="AF52" s="214">
        <v>2023</v>
      </c>
      <c r="AG52" s="214">
        <v>2023</v>
      </c>
      <c r="AH52" s="214">
        <v>2023</v>
      </c>
      <c r="AI52" s="226"/>
      <c r="AJ52" s="226"/>
      <c r="AK52" s="226"/>
      <c r="AL52" s="226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8"/>
      <c r="AY52" s="228"/>
      <c r="AZ52" s="227"/>
      <c r="BA52" s="227"/>
      <c r="BB52" s="229"/>
      <c r="BC52" s="230"/>
      <c r="CH52" s="224">
        <f t="shared" si="2"/>
        <v>4.5110937207937241E-10</v>
      </c>
    </row>
    <row r="53" spans="1:118" x14ac:dyDescent="0.3">
      <c r="A53" s="177">
        <v>1</v>
      </c>
      <c r="B53" s="231">
        <f>SUBTOTAL(9,$A$22:A53)</f>
        <v>32</v>
      </c>
      <c r="C53" s="236" t="s">
        <v>132</v>
      </c>
      <c r="D53" s="222">
        <f t="shared" si="6"/>
        <v>4943487.4399999995</v>
      </c>
      <c r="E53" s="237">
        <v>0</v>
      </c>
      <c r="F53" s="237">
        <v>0</v>
      </c>
      <c r="G53" s="237">
        <v>0</v>
      </c>
      <c r="H53" s="237">
        <v>0</v>
      </c>
      <c r="I53" s="237">
        <v>0</v>
      </c>
      <c r="J53" s="237">
        <v>0</v>
      </c>
      <c r="K53" s="238">
        <v>0</v>
      </c>
      <c r="L53" s="237">
        <v>0</v>
      </c>
      <c r="M53" s="233">
        <v>1073.44</v>
      </c>
      <c r="N53" s="233">
        <v>4689831.2</v>
      </c>
      <c r="O53" s="237">
        <v>0</v>
      </c>
      <c r="P53" s="237">
        <v>0</v>
      </c>
      <c r="Q53" s="233">
        <v>0</v>
      </c>
      <c r="R53" s="233">
        <v>0</v>
      </c>
      <c r="S53" s="237">
        <v>0</v>
      </c>
      <c r="T53" s="237">
        <v>0</v>
      </c>
      <c r="U53" s="237">
        <v>0</v>
      </c>
      <c r="V53" s="237">
        <v>0</v>
      </c>
      <c r="W53" s="237">
        <v>0</v>
      </c>
      <c r="X53" s="237">
        <v>0</v>
      </c>
      <c r="Y53" s="237">
        <v>0</v>
      </c>
      <c r="Z53" s="237">
        <v>0</v>
      </c>
      <c r="AA53" s="237">
        <v>0</v>
      </c>
      <c r="AB53" s="237">
        <v>0</v>
      </c>
      <c r="AC53" s="222">
        <f t="shared" si="7"/>
        <v>100362.39</v>
      </c>
      <c r="AD53" s="222">
        <v>153293.85</v>
      </c>
      <c r="AE53" s="239">
        <v>0</v>
      </c>
      <c r="AF53" s="214">
        <v>2023</v>
      </c>
      <c r="AG53" s="214">
        <v>2023</v>
      </c>
      <c r="AH53" s="214">
        <v>2023</v>
      </c>
      <c r="AI53" s="226"/>
      <c r="AJ53" s="226"/>
      <c r="AK53" s="226"/>
      <c r="AL53" s="226"/>
      <c r="AM53" s="227" t="s">
        <v>16960</v>
      </c>
      <c r="AN53" s="227" t="s">
        <v>16955</v>
      </c>
      <c r="AO53" s="227">
        <v>2016</v>
      </c>
      <c r="AP53" s="227" t="s">
        <v>16956</v>
      </c>
      <c r="AQ53" s="227" t="s">
        <v>16942</v>
      </c>
      <c r="AR53" s="227" t="s">
        <v>16954</v>
      </c>
      <c r="AS53" s="227"/>
      <c r="AT53" s="227" t="s">
        <v>16965</v>
      </c>
      <c r="AU53" s="235">
        <v>2935944.12</v>
      </c>
      <c r="AV53" s="235">
        <v>2244637.5100000002</v>
      </c>
      <c r="AW53" s="227" t="s">
        <v>614</v>
      </c>
      <c r="AX53" s="228">
        <v>6914.1</v>
      </c>
      <c r="AY53" s="228">
        <v>1125</v>
      </c>
      <c r="AZ53" s="227" t="s">
        <v>17006</v>
      </c>
      <c r="BA53" s="227" t="s">
        <v>17002</v>
      </c>
      <c r="BB53" s="229"/>
      <c r="BC53" s="230">
        <f>AY53-M53</f>
        <v>51.559999999999945</v>
      </c>
      <c r="BD53" s="177" t="s">
        <v>16933</v>
      </c>
      <c r="BJ53" s="177" t="str">
        <f>VLOOKUP(C53,BM:BO,3,FALSE)</f>
        <v>1304.100</v>
      </c>
      <c r="BM53" s="177" t="s">
        <v>3149</v>
      </c>
      <c r="BN53" s="177" t="s">
        <v>703</v>
      </c>
      <c r="BO53" s="177" t="s">
        <v>3150</v>
      </c>
      <c r="BU53" s="177" t="s">
        <v>3149</v>
      </c>
      <c r="BV53" s="177" t="s">
        <v>703</v>
      </c>
      <c r="BW53" s="177" t="s">
        <v>3150</v>
      </c>
      <c r="CH53" s="224">
        <f t="shared" si="2"/>
        <v>-7.2759576141834259E-10</v>
      </c>
    </row>
    <row r="54" spans="1:118" x14ac:dyDescent="0.3">
      <c r="A54" s="177">
        <v>1</v>
      </c>
      <c r="B54" s="231">
        <f>SUBTOTAL(9,$A$22:A54)</f>
        <v>33</v>
      </c>
      <c r="C54" s="220" t="s">
        <v>5277</v>
      </c>
      <c r="D54" s="222">
        <f t="shared" si="6"/>
        <v>3226752.49</v>
      </c>
      <c r="E54" s="237">
        <v>0</v>
      </c>
      <c r="F54" s="237">
        <v>0</v>
      </c>
      <c r="G54" s="237">
        <v>0</v>
      </c>
      <c r="H54" s="237">
        <v>0</v>
      </c>
      <c r="I54" s="237">
        <v>0</v>
      </c>
      <c r="J54" s="237">
        <v>0</v>
      </c>
      <c r="K54" s="238">
        <v>0</v>
      </c>
      <c r="L54" s="237">
        <v>0</v>
      </c>
      <c r="M54" s="233">
        <v>1059.4000000000001</v>
      </c>
      <c r="N54" s="240">
        <v>3159146.75</v>
      </c>
      <c r="O54" s="237">
        <v>0</v>
      </c>
      <c r="P54" s="237">
        <v>0</v>
      </c>
      <c r="Q54" s="237">
        <v>0</v>
      </c>
      <c r="R54" s="237">
        <v>0</v>
      </c>
      <c r="S54" s="237">
        <v>0</v>
      </c>
      <c r="T54" s="237">
        <v>0</v>
      </c>
      <c r="U54" s="237">
        <v>0</v>
      </c>
      <c r="V54" s="237">
        <v>0</v>
      </c>
      <c r="W54" s="237">
        <v>0</v>
      </c>
      <c r="X54" s="237">
        <v>0</v>
      </c>
      <c r="Y54" s="237">
        <v>0</v>
      </c>
      <c r="Z54" s="237">
        <v>0</v>
      </c>
      <c r="AA54" s="237">
        <v>0</v>
      </c>
      <c r="AB54" s="237">
        <v>0</v>
      </c>
      <c r="AC54" s="222">
        <f t="shared" si="7"/>
        <v>67605.740000000005</v>
      </c>
      <c r="AD54" s="241">
        <v>0</v>
      </c>
      <c r="AE54" s="240">
        <v>0</v>
      </c>
      <c r="AF54" s="242" t="s">
        <v>17042</v>
      </c>
      <c r="AG54" s="242">
        <v>2023</v>
      </c>
      <c r="AH54" s="243">
        <v>2023</v>
      </c>
      <c r="AZ54" s="177"/>
      <c r="BA54" s="177"/>
      <c r="BB54" s="177"/>
      <c r="CH54" s="224">
        <f t="shared" si="2"/>
        <v>2.1827872842550278E-10</v>
      </c>
    </row>
    <row r="55" spans="1:118" s="245" customFormat="1" x14ac:dyDescent="0.3">
      <c r="A55" s="177">
        <v>1</v>
      </c>
      <c r="B55" s="231">
        <f>SUBTOTAL(9,$A$22:A55)</f>
        <v>34</v>
      </c>
      <c r="C55" s="220" t="s">
        <v>6653</v>
      </c>
      <c r="D55" s="222">
        <f t="shared" si="6"/>
        <v>4226772.08</v>
      </c>
      <c r="E55" s="237">
        <v>0</v>
      </c>
      <c r="F55" s="237">
        <v>0</v>
      </c>
      <c r="G55" s="237">
        <v>0</v>
      </c>
      <c r="H55" s="237">
        <v>0</v>
      </c>
      <c r="I55" s="237">
        <v>0</v>
      </c>
      <c r="J55" s="237">
        <v>0</v>
      </c>
      <c r="K55" s="238">
        <v>0</v>
      </c>
      <c r="L55" s="237">
        <v>0</v>
      </c>
      <c r="M55" s="237">
        <v>0</v>
      </c>
      <c r="N55" s="237">
        <v>0</v>
      </c>
      <c r="O55" s="237">
        <v>0</v>
      </c>
      <c r="P55" s="237">
        <v>0</v>
      </c>
      <c r="Q55" s="233">
        <v>2455.75</v>
      </c>
      <c r="R55" s="237">
        <v>4138214.29</v>
      </c>
      <c r="S55" s="237">
        <v>0</v>
      </c>
      <c r="T55" s="237">
        <v>0</v>
      </c>
      <c r="U55" s="237">
        <v>0</v>
      </c>
      <c r="V55" s="237">
        <v>0</v>
      </c>
      <c r="W55" s="237">
        <v>0</v>
      </c>
      <c r="X55" s="237">
        <v>0</v>
      </c>
      <c r="Y55" s="237">
        <v>0</v>
      </c>
      <c r="Z55" s="237">
        <v>0</v>
      </c>
      <c r="AA55" s="237">
        <v>0</v>
      </c>
      <c r="AB55" s="237">
        <v>0</v>
      </c>
      <c r="AC55" s="240">
        <f>ROUND(R55*2.14%,2)</f>
        <v>88557.79</v>
      </c>
      <c r="AD55" s="244">
        <v>0</v>
      </c>
      <c r="AE55" s="240">
        <v>0</v>
      </c>
      <c r="AF55" s="242" t="s">
        <v>17042</v>
      </c>
      <c r="AG55" s="242">
        <v>2023</v>
      </c>
      <c r="AH55" s="243">
        <v>2023</v>
      </c>
      <c r="AT55" s="245" t="e">
        <f>VLOOKUP(C55,AW:AX,2,FALSE)</f>
        <v>#N/A</v>
      </c>
      <c r="BV55" s="245" t="b">
        <f t="shared" ref="BV55:BV74" si="8">D55=(E55+F55+G55+H55+I55+L55+N55+P55+R55+T55+U55+V55+AA55+AB55+AC55+AD55+AE55)</f>
        <v>1</v>
      </c>
      <c r="BW55" s="246"/>
      <c r="CE55" s="245" t="e">
        <f t="shared" ref="CE55:CE73" si="9">VLOOKUP(C55,CF:CG,2,FALSE)</f>
        <v>#N/A</v>
      </c>
      <c r="CF55" s="245" t="s">
        <v>14335</v>
      </c>
      <c r="CG55" s="245">
        <v>1</v>
      </c>
      <c r="CH55" s="224">
        <f t="shared" si="2"/>
        <v>4.3655745685100555E-11</v>
      </c>
      <c r="CL55" s="245" t="e">
        <f t="shared" ref="CL55:CL73" si="10">VLOOKUP(C55,CM:CN,2,FALSE)</f>
        <v>#N/A</v>
      </c>
      <c r="CM55" s="245" t="s">
        <v>3919</v>
      </c>
      <c r="CN55" s="245">
        <v>110249.16</v>
      </c>
      <c r="DK55" s="245" t="e">
        <f t="shared" ref="DK55:DK76" si="11">VLOOKUP(C55,DL:DM,2,FALSE)</f>
        <v>#N/A</v>
      </c>
      <c r="DL55" s="245" t="s">
        <v>1534</v>
      </c>
      <c r="DN55" s="177"/>
    </row>
    <row r="56" spans="1:118" s="245" customFormat="1" x14ac:dyDescent="0.3">
      <c r="A56" s="177">
        <v>1</v>
      </c>
      <c r="B56" s="231">
        <f>SUBTOTAL(9,$A$22:A56)</f>
        <v>35</v>
      </c>
      <c r="C56" s="220" t="s">
        <v>1116</v>
      </c>
      <c r="D56" s="222">
        <f t="shared" si="6"/>
        <v>3824817.79</v>
      </c>
      <c r="E56" s="237">
        <v>0</v>
      </c>
      <c r="F56" s="237">
        <v>0</v>
      </c>
      <c r="G56" s="237">
        <v>0</v>
      </c>
      <c r="H56" s="237">
        <v>0</v>
      </c>
      <c r="I56" s="237">
        <v>0</v>
      </c>
      <c r="J56" s="237">
        <v>0</v>
      </c>
      <c r="K56" s="238">
        <v>0</v>
      </c>
      <c r="L56" s="237">
        <v>0</v>
      </c>
      <c r="M56" s="237">
        <v>0</v>
      </c>
      <c r="N56" s="237">
        <v>0</v>
      </c>
      <c r="O56" s="237">
        <v>0</v>
      </c>
      <c r="P56" s="237">
        <v>0</v>
      </c>
      <c r="Q56" s="233">
        <v>1067.9000000000001</v>
      </c>
      <c r="R56" s="237">
        <v>3744681.6</v>
      </c>
      <c r="S56" s="237">
        <v>0</v>
      </c>
      <c r="T56" s="237">
        <v>0</v>
      </c>
      <c r="U56" s="237">
        <v>0</v>
      </c>
      <c r="V56" s="237">
        <v>0</v>
      </c>
      <c r="W56" s="237">
        <v>0</v>
      </c>
      <c r="X56" s="237">
        <v>0</v>
      </c>
      <c r="Y56" s="237">
        <v>0</v>
      </c>
      <c r="Z56" s="237">
        <v>0</v>
      </c>
      <c r="AA56" s="237">
        <v>0</v>
      </c>
      <c r="AB56" s="237">
        <v>0</v>
      </c>
      <c r="AC56" s="240">
        <f t="shared" ref="AC56:AC57" si="12">ROUND(R56*2.14%,2)</f>
        <v>80136.19</v>
      </c>
      <c r="AD56" s="244">
        <v>0</v>
      </c>
      <c r="AE56" s="240">
        <v>0</v>
      </c>
      <c r="AF56" s="242" t="s">
        <v>17042</v>
      </c>
      <c r="AG56" s="242">
        <v>2023</v>
      </c>
      <c r="AH56" s="243">
        <v>2023</v>
      </c>
      <c r="AT56" s="245" t="e">
        <f>VLOOKUP(C56,AW:AX,2,FALSE)</f>
        <v>#N/A</v>
      </c>
      <c r="BV56" s="245" t="b">
        <f t="shared" si="8"/>
        <v>1</v>
      </c>
      <c r="BW56" s="246"/>
      <c r="CA56" s="245" t="e">
        <f>VLOOKUP(C56,CB:CC,2,FALSE)</f>
        <v>#N/A</v>
      </c>
      <c r="CE56" s="245" t="e">
        <f t="shared" si="9"/>
        <v>#N/A</v>
      </c>
      <c r="CF56" s="245" t="s">
        <v>13881</v>
      </c>
      <c r="CG56" s="245">
        <v>1</v>
      </c>
      <c r="CH56" s="224">
        <f t="shared" si="2"/>
        <v>-5.8207660913467407E-11</v>
      </c>
      <c r="CL56" s="245" t="e">
        <f t="shared" si="10"/>
        <v>#N/A</v>
      </c>
      <c r="CM56" s="245" t="s">
        <v>10146</v>
      </c>
      <c r="CN56" s="245">
        <v>78870.41</v>
      </c>
      <c r="DK56" s="245" t="e">
        <f t="shared" si="11"/>
        <v>#N/A</v>
      </c>
      <c r="DL56" s="245" t="s">
        <v>8739</v>
      </c>
      <c r="DN56" s="177"/>
    </row>
    <row r="57" spans="1:118" s="245" customFormat="1" x14ac:dyDescent="0.3">
      <c r="A57" s="177">
        <v>1</v>
      </c>
      <c r="B57" s="231">
        <f>SUBTOTAL(9,$A$22:A57)</f>
        <v>36</v>
      </c>
      <c r="C57" s="220" t="s">
        <v>6314</v>
      </c>
      <c r="D57" s="222">
        <f t="shared" si="6"/>
        <v>1151019.75</v>
      </c>
      <c r="E57" s="237">
        <v>0</v>
      </c>
      <c r="F57" s="237">
        <v>0</v>
      </c>
      <c r="G57" s="237">
        <v>0</v>
      </c>
      <c r="H57" s="237">
        <v>0</v>
      </c>
      <c r="I57" s="237">
        <v>0</v>
      </c>
      <c r="J57" s="237">
        <v>0</v>
      </c>
      <c r="K57" s="238">
        <v>0</v>
      </c>
      <c r="L57" s="237">
        <v>0</v>
      </c>
      <c r="M57" s="237">
        <v>0</v>
      </c>
      <c r="N57" s="237">
        <v>0</v>
      </c>
      <c r="O57" s="237">
        <v>0</v>
      </c>
      <c r="P57" s="237">
        <v>0</v>
      </c>
      <c r="Q57" s="233">
        <v>299.69</v>
      </c>
      <c r="R57" s="240">
        <v>1126904</v>
      </c>
      <c r="S57" s="237">
        <v>0</v>
      </c>
      <c r="T57" s="237">
        <v>0</v>
      </c>
      <c r="U57" s="237">
        <v>0</v>
      </c>
      <c r="V57" s="237">
        <v>0</v>
      </c>
      <c r="W57" s="237">
        <v>0</v>
      </c>
      <c r="X57" s="237">
        <v>0</v>
      </c>
      <c r="Y57" s="237">
        <v>0</v>
      </c>
      <c r="Z57" s="237">
        <v>0</v>
      </c>
      <c r="AA57" s="237">
        <v>0</v>
      </c>
      <c r="AB57" s="237">
        <v>0</v>
      </c>
      <c r="AC57" s="240">
        <f t="shared" si="12"/>
        <v>24115.75</v>
      </c>
      <c r="AD57" s="247">
        <v>0</v>
      </c>
      <c r="AE57" s="240">
        <v>0</v>
      </c>
      <c r="AF57" s="242" t="s">
        <v>17042</v>
      </c>
      <c r="AG57" s="242">
        <v>2023</v>
      </c>
      <c r="AH57" s="243">
        <v>2023</v>
      </c>
      <c r="AT57" s="245" t="e">
        <f>VLOOKUP(C57,AW:AX,2,FALSE)</f>
        <v>#N/A</v>
      </c>
      <c r="BV57" s="245" t="b">
        <f t="shared" si="8"/>
        <v>1</v>
      </c>
      <c r="BW57" s="246"/>
      <c r="CA57" s="245" t="e">
        <f>VLOOKUP(C57,CB:CC,2,FALSE)</f>
        <v>#N/A</v>
      </c>
      <c r="CE57" s="245" t="e">
        <f t="shared" si="9"/>
        <v>#N/A</v>
      </c>
      <c r="CF57" s="245" t="s">
        <v>11559</v>
      </c>
      <c r="CG57" s="245">
        <v>1</v>
      </c>
      <c r="CH57" s="224">
        <f t="shared" si="2"/>
        <v>0</v>
      </c>
      <c r="CL57" s="245" t="e">
        <f t="shared" si="10"/>
        <v>#N/A</v>
      </c>
      <c r="CM57" s="245" t="s">
        <v>2157</v>
      </c>
      <c r="CN57" s="245">
        <v>74041.06</v>
      </c>
      <c r="DK57" s="245" t="e">
        <f t="shared" si="11"/>
        <v>#N/A</v>
      </c>
      <c r="DL57" s="245" t="s">
        <v>5397</v>
      </c>
      <c r="DN57" s="177"/>
    </row>
    <row r="58" spans="1:118" s="245" customFormat="1" x14ac:dyDescent="0.3">
      <c r="A58" s="177">
        <v>1</v>
      </c>
      <c r="B58" s="231">
        <f>SUBTOTAL(9,$A$22:A58)</f>
        <v>37</v>
      </c>
      <c r="C58" s="220" t="s">
        <v>4989</v>
      </c>
      <c r="D58" s="222">
        <f t="shared" si="6"/>
        <v>3048872.3600000003</v>
      </c>
      <c r="E58" s="237">
        <v>0</v>
      </c>
      <c r="F58" s="237">
        <v>0</v>
      </c>
      <c r="G58" s="237">
        <v>0</v>
      </c>
      <c r="H58" s="237">
        <v>0</v>
      </c>
      <c r="I58" s="237">
        <v>0</v>
      </c>
      <c r="J58" s="237">
        <v>0</v>
      </c>
      <c r="K58" s="238">
        <v>0</v>
      </c>
      <c r="L58" s="237">
        <v>0</v>
      </c>
      <c r="M58" s="233">
        <v>319</v>
      </c>
      <c r="N58" s="237">
        <v>2910723.99</v>
      </c>
      <c r="O58" s="237">
        <v>0</v>
      </c>
      <c r="P58" s="237">
        <v>0</v>
      </c>
      <c r="Q58" s="237">
        <v>0</v>
      </c>
      <c r="R58" s="237">
        <v>0</v>
      </c>
      <c r="S58" s="237">
        <v>0</v>
      </c>
      <c r="T58" s="237">
        <v>0</v>
      </c>
      <c r="U58" s="237">
        <v>0</v>
      </c>
      <c r="V58" s="237">
        <v>0</v>
      </c>
      <c r="W58" s="237">
        <v>0</v>
      </c>
      <c r="X58" s="237">
        <v>0</v>
      </c>
      <c r="Y58" s="237">
        <v>0</v>
      </c>
      <c r="Z58" s="237">
        <v>0</v>
      </c>
      <c r="AA58" s="237">
        <v>0</v>
      </c>
      <c r="AB58" s="237">
        <v>0</v>
      </c>
      <c r="AC58" s="222">
        <f t="shared" ref="AC58:AC59" si="13">ROUND(N58*2.14%,2)</f>
        <v>62289.49</v>
      </c>
      <c r="AD58" s="222">
        <v>75858.880000000005</v>
      </c>
      <c r="AE58" s="240">
        <v>0</v>
      </c>
      <c r="AF58" s="242">
        <v>2023</v>
      </c>
      <c r="AG58" s="242">
        <v>2023</v>
      </c>
      <c r="AH58" s="243">
        <v>2023</v>
      </c>
      <c r="BV58" s="245" t="b">
        <f t="shared" si="8"/>
        <v>1</v>
      </c>
      <c r="BW58" s="246"/>
      <c r="CA58" s="245" t="e">
        <f>VLOOKUP(C58,CB:CC,2,FALSE)</f>
        <v>#N/A</v>
      </c>
      <c r="CE58" s="245" t="e">
        <f t="shared" si="9"/>
        <v>#N/A</v>
      </c>
      <c r="CF58" s="245" t="s">
        <v>9130</v>
      </c>
      <c r="CG58" s="245">
        <v>1</v>
      </c>
      <c r="CH58" s="224">
        <f t="shared" si="2"/>
        <v>1.1641532182693481E-10</v>
      </c>
      <c r="CL58" s="245" t="e">
        <f t="shared" si="10"/>
        <v>#N/A</v>
      </c>
      <c r="DK58" s="245" t="e">
        <f t="shared" si="11"/>
        <v>#N/A</v>
      </c>
      <c r="DL58" s="245" t="s">
        <v>10893</v>
      </c>
      <c r="DN58" s="177"/>
    </row>
    <row r="59" spans="1:118" s="245" customFormat="1" x14ac:dyDescent="0.3">
      <c r="A59" s="177">
        <v>1</v>
      </c>
      <c r="B59" s="231">
        <f>SUBTOTAL(9,$A$22:A59)</f>
        <v>38</v>
      </c>
      <c r="C59" s="220" t="s">
        <v>6100</v>
      </c>
      <c r="D59" s="222">
        <f t="shared" si="6"/>
        <v>3998730.02</v>
      </c>
      <c r="E59" s="237">
        <v>0</v>
      </c>
      <c r="F59" s="237">
        <v>0</v>
      </c>
      <c r="G59" s="237">
        <v>0</v>
      </c>
      <c r="H59" s="237">
        <v>0</v>
      </c>
      <c r="I59" s="237">
        <v>0</v>
      </c>
      <c r="J59" s="237">
        <v>0</v>
      </c>
      <c r="K59" s="238">
        <v>0</v>
      </c>
      <c r="L59" s="237">
        <v>0</v>
      </c>
      <c r="M59" s="233">
        <v>457.9</v>
      </c>
      <c r="N59" s="237">
        <v>3837267.17</v>
      </c>
      <c r="O59" s="237">
        <v>0</v>
      </c>
      <c r="P59" s="237">
        <v>0</v>
      </c>
      <c r="Q59" s="237">
        <v>0</v>
      </c>
      <c r="R59" s="237">
        <v>0</v>
      </c>
      <c r="S59" s="237">
        <v>0</v>
      </c>
      <c r="T59" s="237">
        <v>0</v>
      </c>
      <c r="U59" s="237">
        <v>0</v>
      </c>
      <c r="V59" s="237">
        <v>0</v>
      </c>
      <c r="W59" s="237">
        <v>0</v>
      </c>
      <c r="X59" s="237">
        <v>0</v>
      </c>
      <c r="Y59" s="237">
        <v>0</v>
      </c>
      <c r="Z59" s="237">
        <v>0</v>
      </c>
      <c r="AA59" s="237">
        <v>0</v>
      </c>
      <c r="AB59" s="237">
        <v>0</v>
      </c>
      <c r="AC59" s="222">
        <f t="shared" si="13"/>
        <v>82117.52</v>
      </c>
      <c r="AD59" s="240">
        <v>79345.33</v>
      </c>
      <c r="AE59" s="240">
        <v>0</v>
      </c>
      <c r="AF59" s="242">
        <v>2023</v>
      </c>
      <c r="AG59" s="242">
        <v>2023</v>
      </c>
      <c r="AH59" s="243">
        <v>2023</v>
      </c>
      <c r="AT59" s="245" t="e">
        <f>VLOOKUP(C59,AW:AX,2,FALSE)</f>
        <v>#N/A</v>
      </c>
      <c r="AW59" s="245" t="s">
        <v>2604</v>
      </c>
      <c r="AX59" s="245">
        <v>1</v>
      </c>
      <c r="BV59" s="245" t="b">
        <f t="shared" si="8"/>
        <v>1</v>
      </c>
      <c r="BW59" s="246"/>
      <c r="CA59" s="245" t="e">
        <f>VLOOKUP(C59,CB:CC,2,FALSE)</f>
        <v>#N/A</v>
      </c>
      <c r="CB59" s="245" t="s">
        <v>7117</v>
      </c>
      <c r="CC59" s="245">
        <v>1603.24</v>
      </c>
      <c r="CE59" s="245" t="e">
        <f t="shared" si="9"/>
        <v>#N/A</v>
      </c>
      <c r="CF59" s="245" t="s">
        <v>10419</v>
      </c>
      <c r="CG59" s="245">
        <v>1</v>
      </c>
      <c r="CH59" s="224">
        <f t="shared" si="2"/>
        <v>8.7311491370201111E-11</v>
      </c>
      <c r="CL59" s="245" t="e">
        <f t="shared" si="10"/>
        <v>#N/A</v>
      </c>
      <c r="DK59" s="245" t="e">
        <f t="shared" si="11"/>
        <v>#N/A</v>
      </c>
      <c r="DL59" s="245" t="s">
        <v>1288</v>
      </c>
      <c r="DN59" s="177"/>
    </row>
    <row r="60" spans="1:118" s="245" customFormat="1" x14ac:dyDescent="0.3">
      <c r="A60" s="177">
        <v>1</v>
      </c>
      <c r="B60" s="231">
        <f>SUBTOTAL(9,$A$22:A60)</f>
        <v>39</v>
      </c>
      <c r="C60" s="220" t="s">
        <v>6345</v>
      </c>
      <c r="D60" s="222">
        <f t="shared" si="6"/>
        <v>7903595.2400000002</v>
      </c>
      <c r="E60" s="237">
        <v>0</v>
      </c>
      <c r="F60" s="237">
        <v>0</v>
      </c>
      <c r="G60" s="237">
        <v>0</v>
      </c>
      <c r="H60" s="237">
        <v>0</v>
      </c>
      <c r="I60" s="237">
        <v>0</v>
      </c>
      <c r="J60" s="237">
        <v>0</v>
      </c>
      <c r="K60" s="238">
        <v>0</v>
      </c>
      <c r="L60" s="237">
        <v>0</v>
      </c>
      <c r="M60" s="237">
        <v>0</v>
      </c>
      <c r="N60" s="237">
        <v>0</v>
      </c>
      <c r="O60" s="237">
        <v>0</v>
      </c>
      <c r="P60" s="237">
        <v>0</v>
      </c>
      <c r="Q60" s="233">
        <v>2032.46</v>
      </c>
      <c r="R60" s="237">
        <v>7738002</v>
      </c>
      <c r="S60" s="237">
        <v>0</v>
      </c>
      <c r="T60" s="237">
        <v>0</v>
      </c>
      <c r="U60" s="237">
        <v>0</v>
      </c>
      <c r="V60" s="237">
        <v>0</v>
      </c>
      <c r="W60" s="237">
        <v>0</v>
      </c>
      <c r="X60" s="237">
        <v>0</v>
      </c>
      <c r="Y60" s="237">
        <v>0</v>
      </c>
      <c r="Z60" s="237">
        <v>0</v>
      </c>
      <c r="AA60" s="237">
        <v>0</v>
      </c>
      <c r="AB60" s="237">
        <v>0</v>
      </c>
      <c r="AC60" s="240">
        <f t="shared" ref="AC60:AC66" si="14">ROUND(R60*2.14%,2)</f>
        <v>165593.24</v>
      </c>
      <c r="AD60" s="244">
        <v>0</v>
      </c>
      <c r="AE60" s="240">
        <v>0</v>
      </c>
      <c r="AF60" s="242" t="s">
        <v>17042</v>
      </c>
      <c r="AG60" s="242">
        <v>2023</v>
      </c>
      <c r="AH60" s="243">
        <v>2023</v>
      </c>
      <c r="AT60" s="245" t="e">
        <f>VLOOKUP(C60,AW:AX,2,FALSE)</f>
        <v>#N/A</v>
      </c>
      <c r="BV60" s="245" t="b">
        <f t="shared" si="8"/>
        <v>1</v>
      </c>
      <c r="BW60" s="246"/>
      <c r="CE60" s="245" t="e">
        <f t="shared" si="9"/>
        <v>#N/A</v>
      </c>
      <c r="CF60" s="245" t="s">
        <v>13648</v>
      </c>
      <c r="CG60" s="245">
        <v>1</v>
      </c>
      <c r="CH60" s="224">
        <f t="shared" si="2"/>
        <v>2.3283064365386963E-10</v>
      </c>
      <c r="CL60" s="245" t="e">
        <f t="shared" si="10"/>
        <v>#N/A</v>
      </c>
      <c r="CM60" s="245" t="s">
        <v>2131</v>
      </c>
      <c r="CN60" s="245">
        <v>353378.65</v>
      </c>
      <c r="DK60" s="245" t="e">
        <f t="shared" si="11"/>
        <v>#N/A</v>
      </c>
      <c r="DL60" s="245" t="s">
        <v>8760</v>
      </c>
      <c r="DN60" s="177"/>
    </row>
    <row r="61" spans="1:118" s="245" customFormat="1" x14ac:dyDescent="0.3">
      <c r="A61" s="177">
        <v>1</v>
      </c>
      <c r="B61" s="231">
        <f>SUBTOTAL(9,$A$22:A61)</f>
        <v>40</v>
      </c>
      <c r="C61" s="220" t="s">
        <v>6520</v>
      </c>
      <c r="D61" s="222">
        <f t="shared" si="6"/>
        <v>7668792.9500000002</v>
      </c>
      <c r="E61" s="237">
        <v>0</v>
      </c>
      <c r="F61" s="237">
        <v>0</v>
      </c>
      <c r="G61" s="237">
        <v>0</v>
      </c>
      <c r="H61" s="237">
        <v>0</v>
      </c>
      <c r="I61" s="237">
        <v>0</v>
      </c>
      <c r="J61" s="237">
        <v>0</v>
      </c>
      <c r="K61" s="238">
        <v>0</v>
      </c>
      <c r="L61" s="237">
        <v>0</v>
      </c>
      <c r="M61" s="237">
        <v>0</v>
      </c>
      <c r="N61" s="237">
        <v>0</v>
      </c>
      <c r="O61" s="237">
        <v>0</v>
      </c>
      <c r="P61" s="237">
        <v>0</v>
      </c>
      <c r="Q61" s="233">
        <v>1407.43</v>
      </c>
      <c r="R61" s="237">
        <v>7508119.2000000002</v>
      </c>
      <c r="S61" s="237">
        <v>0</v>
      </c>
      <c r="T61" s="237">
        <v>0</v>
      </c>
      <c r="U61" s="237">
        <v>0</v>
      </c>
      <c r="V61" s="237">
        <v>0</v>
      </c>
      <c r="W61" s="237">
        <v>0</v>
      </c>
      <c r="X61" s="237">
        <v>0</v>
      </c>
      <c r="Y61" s="237">
        <v>0</v>
      </c>
      <c r="Z61" s="237">
        <v>0</v>
      </c>
      <c r="AA61" s="237">
        <v>0</v>
      </c>
      <c r="AB61" s="237">
        <v>0</v>
      </c>
      <c r="AC61" s="240">
        <f t="shared" si="14"/>
        <v>160673.75</v>
      </c>
      <c r="AD61" s="244">
        <v>0</v>
      </c>
      <c r="AE61" s="240">
        <v>0</v>
      </c>
      <c r="AF61" s="242" t="s">
        <v>17042</v>
      </c>
      <c r="AG61" s="242">
        <v>2023</v>
      </c>
      <c r="AH61" s="243">
        <v>2023</v>
      </c>
      <c r="AT61" s="245" t="e">
        <f>VLOOKUP(C61,AW:AX,2,FALSE)</f>
        <v>#N/A</v>
      </c>
      <c r="BV61" s="245" t="b">
        <f t="shared" si="8"/>
        <v>1</v>
      </c>
      <c r="BW61" s="246"/>
      <c r="CE61" s="245" t="e">
        <f t="shared" si="9"/>
        <v>#N/A</v>
      </c>
      <c r="CF61" s="245" t="s">
        <v>14331</v>
      </c>
      <c r="CG61" s="245">
        <v>1</v>
      </c>
      <c r="CH61" s="224">
        <f t="shared" si="2"/>
        <v>0</v>
      </c>
      <c r="CL61" s="245" t="e">
        <f t="shared" si="10"/>
        <v>#N/A</v>
      </c>
      <c r="CM61" s="245" t="s">
        <v>3884</v>
      </c>
      <c r="CN61" s="245">
        <v>147800.44</v>
      </c>
      <c r="DK61" s="245" t="e">
        <f t="shared" si="11"/>
        <v>#N/A</v>
      </c>
      <c r="DL61" s="245" t="s">
        <v>5358</v>
      </c>
      <c r="DN61" s="177"/>
    </row>
    <row r="62" spans="1:118" s="245" customFormat="1" x14ac:dyDescent="0.3">
      <c r="A62" s="177">
        <v>1</v>
      </c>
      <c r="B62" s="231">
        <f>SUBTOTAL(9,$A$22:A62)</f>
        <v>41</v>
      </c>
      <c r="C62" s="220" t="s">
        <v>7069</v>
      </c>
      <c r="D62" s="222">
        <f t="shared" si="6"/>
        <v>5803876.71</v>
      </c>
      <c r="E62" s="237">
        <v>0</v>
      </c>
      <c r="F62" s="237">
        <v>0</v>
      </c>
      <c r="G62" s="237">
        <v>0</v>
      </c>
      <c r="H62" s="237">
        <v>0</v>
      </c>
      <c r="I62" s="237">
        <v>0</v>
      </c>
      <c r="J62" s="237">
        <v>0</v>
      </c>
      <c r="K62" s="238">
        <v>0</v>
      </c>
      <c r="L62" s="237">
        <v>0</v>
      </c>
      <c r="M62" s="237">
        <v>0</v>
      </c>
      <c r="N62" s="237">
        <v>0</v>
      </c>
      <c r="O62" s="237">
        <v>0</v>
      </c>
      <c r="P62" s="237">
        <v>0</v>
      </c>
      <c r="Q62" s="233">
        <v>1826.15</v>
      </c>
      <c r="R62" s="237">
        <v>5682276</v>
      </c>
      <c r="S62" s="237">
        <v>0</v>
      </c>
      <c r="T62" s="237">
        <v>0</v>
      </c>
      <c r="U62" s="237">
        <v>0</v>
      </c>
      <c r="V62" s="237">
        <v>0</v>
      </c>
      <c r="W62" s="237">
        <v>0</v>
      </c>
      <c r="X62" s="237">
        <v>0</v>
      </c>
      <c r="Y62" s="237">
        <v>0</v>
      </c>
      <c r="Z62" s="237">
        <v>0</v>
      </c>
      <c r="AA62" s="237">
        <v>0</v>
      </c>
      <c r="AB62" s="237">
        <v>0</v>
      </c>
      <c r="AC62" s="240">
        <f t="shared" si="14"/>
        <v>121600.71</v>
      </c>
      <c r="AD62" s="244">
        <v>0</v>
      </c>
      <c r="AE62" s="240">
        <v>0</v>
      </c>
      <c r="AF62" s="242" t="s">
        <v>17042</v>
      </c>
      <c r="AG62" s="242">
        <v>2023</v>
      </c>
      <c r="AH62" s="243">
        <v>2023</v>
      </c>
      <c r="AT62" s="245" t="e">
        <f>VLOOKUP(C62,AW:AX,2,FALSE)</f>
        <v>#N/A</v>
      </c>
      <c r="BV62" s="245" t="b">
        <f t="shared" si="8"/>
        <v>1</v>
      </c>
      <c r="BW62" s="246"/>
      <c r="CE62" s="245" t="e">
        <f t="shared" si="9"/>
        <v>#N/A</v>
      </c>
      <c r="CF62" s="245" t="s">
        <v>2438</v>
      </c>
      <c r="CG62" s="245">
        <v>1</v>
      </c>
      <c r="CH62" s="224">
        <f t="shared" si="2"/>
        <v>-4.3655745685100555E-11</v>
      </c>
      <c r="CL62" s="245" t="e">
        <f t="shared" si="10"/>
        <v>#N/A</v>
      </c>
      <c r="CM62" s="245" t="s">
        <v>821</v>
      </c>
      <c r="CN62" s="245">
        <v>149881</v>
      </c>
      <c r="DK62" s="245" t="e">
        <f t="shared" si="11"/>
        <v>#N/A</v>
      </c>
      <c r="DL62" s="245" t="s">
        <v>13387</v>
      </c>
      <c r="DN62" s="177"/>
    </row>
    <row r="63" spans="1:118" s="245" customFormat="1" x14ac:dyDescent="0.3">
      <c r="A63" s="177">
        <v>1</v>
      </c>
      <c r="B63" s="231">
        <f>SUBTOTAL(9,$A$22:A63)</f>
        <v>42</v>
      </c>
      <c r="C63" s="220" t="s">
        <v>6082</v>
      </c>
      <c r="D63" s="222">
        <f t="shared" si="6"/>
        <v>5509850.1200000001</v>
      </c>
      <c r="E63" s="237">
        <v>0</v>
      </c>
      <c r="F63" s="237">
        <v>0</v>
      </c>
      <c r="G63" s="237">
        <v>0</v>
      </c>
      <c r="H63" s="237">
        <v>0</v>
      </c>
      <c r="I63" s="237">
        <v>0</v>
      </c>
      <c r="J63" s="237">
        <v>0</v>
      </c>
      <c r="K63" s="238">
        <v>0</v>
      </c>
      <c r="L63" s="237">
        <v>0</v>
      </c>
      <c r="M63" s="233">
        <v>1372.5039999999999</v>
      </c>
      <c r="N63" s="237">
        <v>5394409.75</v>
      </c>
      <c r="O63" s="237">
        <v>0</v>
      </c>
      <c r="P63" s="237">
        <v>0</v>
      </c>
      <c r="Q63" s="237">
        <v>0</v>
      </c>
      <c r="R63" s="237">
        <v>0</v>
      </c>
      <c r="S63" s="237">
        <v>0</v>
      </c>
      <c r="T63" s="237">
        <v>0</v>
      </c>
      <c r="U63" s="237">
        <v>0</v>
      </c>
      <c r="V63" s="237">
        <v>0</v>
      </c>
      <c r="W63" s="237">
        <v>0</v>
      </c>
      <c r="X63" s="237">
        <v>0</v>
      </c>
      <c r="Y63" s="237">
        <v>0</v>
      </c>
      <c r="Z63" s="237">
        <v>0</v>
      </c>
      <c r="AA63" s="237">
        <v>0</v>
      </c>
      <c r="AB63" s="237">
        <v>0</v>
      </c>
      <c r="AC63" s="222">
        <f t="shared" ref="AC63" si="15">ROUND(N63*2.14%,2)</f>
        <v>115440.37</v>
      </c>
      <c r="AD63" s="244">
        <v>0</v>
      </c>
      <c r="AE63" s="240">
        <v>0</v>
      </c>
      <c r="AF63" s="242" t="s">
        <v>17042</v>
      </c>
      <c r="AG63" s="242">
        <v>2023</v>
      </c>
      <c r="AH63" s="243">
        <v>2023</v>
      </c>
      <c r="AT63" s="245" t="e">
        <f>VLOOKUP(C63,AW:AX,2,FALSE)</f>
        <v>#N/A</v>
      </c>
      <c r="BV63" s="245" t="b">
        <f t="shared" si="8"/>
        <v>1</v>
      </c>
      <c r="BW63" s="246"/>
      <c r="CE63" s="245" t="e">
        <f t="shared" si="9"/>
        <v>#N/A</v>
      </c>
      <c r="CF63" s="245" t="s">
        <v>14261</v>
      </c>
      <c r="CG63" s="245">
        <v>1</v>
      </c>
      <c r="CH63" s="224">
        <f t="shared" si="2"/>
        <v>1.1641532182693481E-10</v>
      </c>
      <c r="CL63" s="245" t="e">
        <f t="shared" si="10"/>
        <v>#N/A</v>
      </c>
      <c r="CM63" s="245" t="s">
        <v>1452</v>
      </c>
      <c r="CN63" s="245">
        <v>199981.27</v>
      </c>
      <c r="DK63" s="245" t="e">
        <f t="shared" si="11"/>
        <v>#N/A</v>
      </c>
      <c r="DL63" s="245" t="s">
        <v>13982</v>
      </c>
      <c r="DN63" s="177"/>
    </row>
    <row r="64" spans="1:118" s="245" customFormat="1" x14ac:dyDescent="0.3">
      <c r="A64" s="177">
        <v>1</v>
      </c>
      <c r="B64" s="231">
        <f>SUBTOTAL(9,$A$22:A64)</f>
        <v>43</v>
      </c>
      <c r="C64" s="220" t="s">
        <v>5461</v>
      </c>
      <c r="D64" s="222">
        <f t="shared" si="6"/>
        <v>18253357.280000001</v>
      </c>
      <c r="E64" s="237">
        <v>0</v>
      </c>
      <c r="F64" s="237">
        <v>0</v>
      </c>
      <c r="G64" s="237">
        <v>0</v>
      </c>
      <c r="H64" s="237">
        <v>0</v>
      </c>
      <c r="I64" s="237">
        <v>0</v>
      </c>
      <c r="J64" s="237">
        <v>0</v>
      </c>
      <c r="K64" s="238">
        <v>0</v>
      </c>
      <c r="L64" s="237">
        <v>0</v>
      </c>
      <c r="M64" s="237">
        <v>0</v>
      </c>
      <c r="N64" s="237">
        <v>0</v>
      </c>
      <c r="O64" s="237">
        <v>0</v>
      </c>
      <c r="P64" s="237">
        <v>0</v>
      </c>
      <c r="Q64" s="233">
        <v>4647.45</v>
      </c>
      <c r="R64" s="237">
        <v>17870919.600000001</v>
      </c>
      <c r="S64" s="237">
        <v>0</v>
      </c>
      <c r="T64" s="237">
        <v>0</v>
      </c>
      <c r="U64" s="237">
        <v>0</v>
      </c>
      <c r="V64" s="237">
        <v>0</v>
      </c>
      <c r="W64" s="237">
        <v>0</v>
      </c>
      <c r="X64" s="237">
        <v>0</v>
      </c>
      <c r="Y64" s="237">
        <v>0</v>
      </c>
      <c r="Z64" s="237">
        <v>0</v>
      </c>
      <c r="AA64" s="237">
        <v>0</v>
      </c>
      <c r="AB64" s="237">
        <v>0</v>
      </c>
      <c r="AC64" s="240">
        <f t="shared" si="14"/>
        <v>382437.68</v>
      </c>
      <c r="AD64" s="244">
        <v>0</v>
      </c>
      <c r="AE64" s="240">
        <v>0</v>
      </c>
      <c r="AF64" s="242" t="s">
        <v>17042</v>
      </c>
      <c r="AG64" s="242">
        <v>2023</v>
      </c>
      <c r="AH64" s="243">
        <v>2023</v>
      </c>
      <c r="BV64" s="245" t="b">
        <f t="shared" si="8"/>
        <v>1</v>
      </c>
      <c r="BW64" s="246"/>
      <c r="CA64" s="245" t="e">
        <f>VLOOKUP(C64,CB:CC,2,FALSE)</f>
        <v>#N/A</v>
      </c>
      <c r="CE64" s="245" t="e">
        <f t="shared" si="9"/>
        <v>#N/A</v>
      </c>
      <c r="CF64" s="245" t="s">
        <v>14364</v>
      </c>
      <c r="CG64" s="245">
        <v>1</v>
      </c>
      <c r="CH64" s="224">
        <f t="shared" si="2"/>
        <v>-2.9103830456733704E-10</v>
      </c>
      <c r="CL64" s="245" t="e">
        <f t="shared" si="10"/>
        <v>#N/A</v>
      </c>
      <c r="CM64" s="245" t="s">
        <v>9235</v>
      </c>
      <c r="CN64" s="245">
        <v>23915.98</v>
      </c>
      <c r="DK64" s="245" t="e">
        <f t="shared" si="11"/>
        <v>#N/A</v>
      </c>
      <c r="DL64" s="245" t="s">
        <v>2505</v>
      </c>
      <c r="DN64" s="177"/>
    </row>
    <row r="65" spans="1:118" s="245" customFormat="1" x14ac:dyDescent="0.3">
      <c r="A65" s="177">
        <v>1</v>
      </c>
      <c r="B65" s="231">
        <f>SUBTOTAL(9,$A$22:A65)</f>
        <v>44</v>
      </c>
      <c r="C65" s="220" t="s">
        <v>1148</v>
      </c>
      <c r="D65" s="222">
        <f t="shared" si="6"/>
        <v>7620449.6799999997</v>
      </c>
      <c r="E65" s="237">
        <v>0</v>
      </c>
      <c r="F65" s="237">
        <v>0</v>
      </c>
      <c r="G65" s="237">
        <v>0</v>
      </c>
      <c r="H65" s="237">
        <v>0</v>
      </c>
      <c r="I65" s="237">
        <v>0</v>
      </c>
      <c r="J65" s="237">
        <v>0</v>
      </c>
      <c r="K65" s="238">
        <v>0</v>
      </c>
      <c r="L65" s="237">
        <v>0</v>
      </c>
      <c r="M65" s="237">
        <v>0</v>
      </c>
      <c r="N65" s="237">
        <v>0</v>
      </c>
      <c r="O65" s="237">
        <v>0</v>
      </c>
      <c r="P65" s="237">
        <v>0</v>
      </c>
      <c r="Q65" s="233">
        <v>1414</v>
      </c>
      <c r="R65" s="237">
        <v>7460788.7999999998</v>
      </c>
      <c r="S65" s="237">
        <v>0</v>
      </c>
      <c r="T65" s="237">
        <v>0</v>
      </c>
      <c r="U65" s="237">
        <v>0</v>
      </c>
      <c r="V65" s="237">
        <v>0</v>
      </c>
      <c r="W65" s="237">
        <v>0</v>
      </c>
      <c r="X65" s="237">
        <v>0</v>
      </c>
      <c r="Y65" s="237">
        <v>0</v>
      </c>
      <c r="Z65" s="237">
        <v>0</v>
      </c>
      <c r="AA65" s="237">
        <v>0</v>
      </c>
      <c r="AB65" s="237">
        <v>0</v>
      </c>
      <c r="AC65" s="240">
        <f t="shared" si="14"/>
        <v>159660.88</v>
      </c>
      <c r="AD65" s="244">
        <v>0</v>
      </c>
      <c r="AE65" s="240">
        <v>0</v>
      </c>
      <c r="AF65" s="242" t="s">
        <v>17042</v>
      </c>
      <c r="AG65" s="242">
        <v>2023</v>
      </c>
      <c r="AH65" s="243">
        <v>2023</v>
      </c>
      <c r="AT65" s="245" t="e">
        <f>VLOOKUP(C65,AW:AX,2,FALSE)</f>
        <v>#N/A</v>
      </c>
      <c r="BV65" s="245" t="b">
        <f t="shared" si="8"/>
        <v>1</v>
      </c>
      <c r="BW65" s="246"/>
      <c r="CA65" s="245" t="e">
        <f>VLOOKUP(C65,CB:CC,2,FALSE)</f>
        <v>#N/A</v>
      </c>
      <c r="CE65" s="245" t="e">
        <f t="shared" si="9"/>
        <v>#N/A</v>
      </c>
      <c r="CF65" s="245" t="s">
        <v>14307</v>
      </c>
      <c r="CG65" s="245">
        <v>1</v>
      </c>
      <c r="CH65" s="224">
        <f t="shared" si="2"/>
        <v>-1.1641532182693481E-10</v>
      </c>
      <c r="CL65" s="245" t="e">
        <f t="shared" si="10"/>
        <v>#N/A</v>
      </c>
      <c r="CM65" s="245" t="s">
        <v>10001</v>
      </c>
      <c r="CN65" s="245">
        <v>51856.9</v>
      </c>
      <c r="DK65" s="245" t="e">
        <f t="shared" si="11"/>
        <v>#N/A</v>
      </c>
      <c r="DL65" s="245" t="s">
        <v>9122</v>
      </c>
      <c r="DN65" s="177"/>
    </row>
    <row r="66" spans="1:118" s="245" customFormat="1" x14ac:dyDescent="0.3">
      <c r="A66" s="177">
        <v>1</v>
      </c>
      <c r="B66" s="231">
        <f>SUBTOTAL(9,$A$22:A66)</f>
        <v>45</v>
      </c>
      <c r="C66" s="220" t="s">
        <v>5405</v>
      </c>
      <c r="D66" s="222">
        <f t="shared" si="6"/>
        <v>6701270.5800000001</v>
      </c>
      <c r="E66" s="237">
        <v>0</v>
      </c>
      <c r="F66" s="237">
        <v>0</v>
      </c>
      <c r="G66" s="237">
        <v>0</v>
      </c>
      <c r="H66" s="237">
        <v>0</v>
      </c>
      <c r="I66" s="237">
        <v>0</v>
      </c>
      <c r="J66" s="237">
        <v>0</v>
      </c>
      <c r="K66" s="238">
        <v>0</v>
      </c>
      <c r="L66" s="237">
        <v>0</v>
      </c>
      <c r="M66" s="237">
        <v>0</v>
      </c>
      <c r="N66" s="237">
        <v>0</v>
      </c>
      <c r="O66" s="237">
        <v>0</v>
      </c>
      <c r="P66" s="237">
        <v>0</v>
      </c>
      <c r="Q66" s="233">
        <v>1444.97</v>
      </c>
      <c r="R66" s="240">
        <v>6560868</v>
      </c>
      <c r="S66" s="237">
        <v>0</v>
      </c>
      <c r="T66" s="237">
        <v>0</v>
      </c>
      <c r="U66" s="237">
        <v>0</v>
      </c>
      <c r="V66" s="237">
        <v>0</v>
      </c>
      <c r="W66" s="237">
        <v>0</v>
      </c>
      <c r="X66" s="237">
        <v>0</v>
      </c>
      <c r="Y66" s="237">
        <v>0</v>
      </c>
      <c r="Z66" s="237">
        <v>0</v>
      </c>
      <c r="AA66" s="237">
        <v>0</v>
      </c>
      <c r="AB66" s="237">
        <v>0</v>
      </c>
      <c r="AC66" s="240">
        <f t="shared" si="14"/>
        <v>140402.57999999999</v>
      </c>
      <c r="AD66" s="244">
        <v>0</v>
      </c>
      <c r="AE66" s="240">
        <v>0</v>
      </c>
      <c r="AF66" s="242" t="s">
        <v>17042</v>
      </c>
      <c r="AG66" s="242">
        <v>2023</v>
      </c>
      <c r="AH66" s="243">
        <v>2023</v>
      </c>
      <c r="BV66" s="245" t="b">
        <f t="shared" si="8"/>
        <v>1</v>
      </c>
      <c r="BW66" s="246"/>
      <c r="CA66" s="245" t="e">
        <f>VLOOKUP(C66,CB:CC,2,FALSE)</f>
        <v>#N/A</v>
      </c>
      <c r="CE66" s="245" t="e">
        <f t="shared" si="9"/>
        <v>#N/A</v>
      </c>
      <c r="CF66" s="245" t="s">
        <v>2305</v>
      </c>
      <c r="CG66" s="245">
        <v>1</v>
      </c>
      <c r="CH66" s="224">
        <f t="shared" si="2"/>
        <v>8.7311491370201111E-11</v>
      </c>
      <c r="CL66" s="245" t="e">
        <f t="shared" si="10"/>
        <v>#N/A</v>
      </c>
      <c r="CM66" s="245" t="s">
        <v>1894</v>
      </c>
      <c r="CN66" s="245">
        <v>118300.96</v>
      </c>
      <c r="DK66" s="245" t="e">
        <f t="shared" si="11"/>
        <v>#N/A</v>
      </c>
      <c r="DL66" s="245" t="s">
        <v>15234</v>
      </c>
      <c r="DN66" s="177"/>
    </row>
    <row r="67" spans="1:118" s="245" customFormat="1" x14ac:dyDescent="0.3">
      <c r="A67" s="177">
        <v>1</v>
      </c>
      <c r="B67" s="231">
        <f>SUBTOTAL(9,$A$22:A67)</f>
        <v>46</v>
      </c>
      <c r="C67" s="220" t="s">
        <v>6347</v>
      </c>
      <c r="D67" s="222">
        <f t="shared" si="6"/>
        <v>7898478.0200000005</v>
      </c>
      <c r="E67" s="237">
        <v>0</v>
      </c>
      <c r="F67" s="237">
        <v>0</v>
      </c>
      <c r="G67" s="237">
        <v>0</v>
      </c>
      <c r="H67" s="237">
        <v>0</v>
      </c>
      <c r="I67" s="237">
        <v>0</v>
      </c>
      <c r="J67" s="237">
        <v>0</v>
      </c>
      <c r="K67" s="238">
        <v>0</v>
      </c>
      <c r="L67" s="237">
        <v>0</v>
      </c>
      <c r="M67" s="233">
        <v>853.8</v>
      </c>
      <c r="N67" s="237">
        <v>7732991.9900000002</v>
      </c>
      <c r="O67" s="237">
        <v>0</v>
      </c>
      <c r="P67" s="237">
        <v>0</v>
      </c>
      <c r="Q67" s="237">
        <v>0</v>
      </c>
      <c r="R67" s="237">
        <v>0</v>
      </c>
      <c r="S67" s="237">
        <v>0</v>
      </c>
      <c r="T67" s="237">
        <v>0</v>
      </c>
      <c r="U67" s="237">
        <v>0</v>
      </c>
      <c r="V67" s="237">
        <v>0</v>
      </c>
      <c r="W67" s="237">
        <v>0</v>
      </c>
      <c r="X67" s="237">
        <v>0</v>
      </c>
      <c r="Y67" s="237">
        <v>0</v>
      </c>
      <c r="Z67" s="237">
        <v>0</v>
      </c>
      <c r="AA67" s="237">
        <v>0</v>
      </c>
      <c r="AB67" s="237">
        <v>0</v>
      </c>
      <c r="AC67" s="222">
        <f t="shared" ref="AC67:AC73" si="16">ROUND(N67*2.14%,2)</f>
        <v>165486.03</v>
      </c>
      <c r="AD67" s="244">
        <v>0</v>
      </c>
      <c r="AE67" s="240">
        <v>0</v>
      </c>
      <c r="AF67" s="242" t="s">
        <v>17042</v>
      </c>
      <c r="AG67" s="242">
        <v>2023</v>
      </c>
      <c r="AH67" s="243">
        <v>2023</v>
      </c>
      <c r="AT67" s="245" t="e">
        <f>VLOOKUP(C67,AW:AX,2,FALSE)</f>
        <v>#N/A</v>
      </c>
      <c r="BV67" s="245" t="b">
        <f t="shared" si="8"/>
        <v>1</v>
      </c>
      <c r="BW67" s="246"/>
      <c r="CA67" s="245" t="e">
        <f>VLOOKUP(C67,CB:CC,2,FALSE)</f>
        <v>#N/A</v>
      </c>
      <c r="CE67" s="245" t="e">
        <f t="shared" si="9"/>
        <v>#N/A</v>
      </c>
      <c r="CF67" s="245" t="s">
        <v>2745</v>
      </c>
      <c r="CG67" s="245">
        <v>1</v>
      </c>
      <c r="CH67" s="224">
        <f t="shared" si="2"/>
        <v>2.6193447411060333E-10</v>
      </c>
      <c r="CL67" s="245" t="e">
        <f t="shared" si="10"/>
        <v>#N/A</v>
      </c>
      <c r="CM67" s="245" t="s">
        <v>10529</v>
      </c>
      <c r="CN67" s="245">
        <v>81076.850000000006</v>
      </c>
      <c r="DK67" s="245" t="e">
        <f t="shared" si="11"/>
        <v>#N/A</v>
      </c>
      <c r="DL67" s="245" t="s">
        <v>6870</v>
      </c>
      <c r="DN67" s="177"/>
    </row>
    <row r="68" spans="1:118" s="245" customFormat="1" x14ac:dyDescent="0.3">
      <c r="A68" s="177">
        <v>1</v>
      </c>
      <c r="B68" s="231">
        <f>SUBTOTAL(9,$A$22:A68)</f>
        <v>47</v>
      </c>
      <c r="C68" s="220" t="s">
        <v>6931</v>
      </c>
      <c r="D68" s="222">
        <f t="shared" si="6"/>
        <v>3314631.04</v>
      </c>
      <c r="E68" s="237">
        <v>0</v>
      </c>
      <c r="F68" s="237">
        <v>0</v>
      </c>
      <c r="G68" s="237">
        <v>0</v>
      </c>
      <c r="H68" s="237">
        <v>0</v>
      </c>
      <c r="I68" s="237">
        <v>0</v>
      </c>
      <c r="J68" s="237">
        <v>0</v>
      </c>
      <c r="K68" s="238">
        <v>0</v>
      </c>
      <c r="L68" s="237">
        <v>0</v>
      </c>
      <c r="M68" s="237">
        <v>393.4</v>
      </c>
      <c r="N68" s="237">
        <v>3175656.66</v>
      </c>
      <c r="O68" s="237">
        <v>0</v>
      </c>
      <c r="P68" s="237">
        <v>0</v>
      </c>
      <c r="Q68" s="237">
        <v>0</v>
      </c>
      <c r="R68" s="237">
        <v>0</v>
      </c>
      <c r="S68" s="237">
        <v>0</v>
      </c>
      <c r="T68" s="237">
        <v>0</v>
      </c>
      <c r="U68" s="237">
        <v>0</v>
      </c>
      <c r="V68" s="237">
        <v>0</v>
      </c>
      <c r="W68" s="237">
        <v>0</v>
      </c>
      <c r="X68" s="237">
        <v>0</v>
      </c>
      <c r="Y68" s="237">
        <v>0</v>
      </c>
      <c r="Z68" s="237">
        <v>0</v>
      </c>
      <c r="AA68" s="237">
        <v>0</v>
      </c>
      <c r="AB68" s="237">
        <v>0</v>
      </c>
      <c r="AC68" s="222">
        <f t="shared" si="16"/>
        <v>67959.05</v>
      </c>
      <c r="AD68" s="222">
        <v>71015.33</v>
      </c>
      <c r="AE68" s="240">
        <v>0</v>
      </c>
      <c r="AF68" s="242">
        <v>2023</v>
      </c>
      <c r="AG68" s="242">
        <v>2023</v>
      </c>
      <c r="AH68" s="243">
        <v>2023</v>
      </c>
      <c r="AT68" s="245" t="e">
        <f>VLOOKUP(C68,AW:AX,2,FALSE)</f>
        <v>#N/A</v>
      </c>
      <c r="BV68" s="245" t="b">
        <f t="shared" si="8"/>
        <v>1</v>
      </c>
      <c r="BW68" s="246"/>
      <c r="CA68" s="245" t="e">
        <f>VLOOKUP(C68,CB:CC,2,FALSE)</f>
        <v>#N/A</v>
      </c>
      <c r="CE68" s="245" t="e">
        <f t="shared" si="9"/>
        <v>#N/A</v>
      </c>
      <c r="CF68" s="245" t="s">
        <v>15871</v>
      </c>
      <c r="CG68" s="245">
        <v>1</v>
      </c>
      <c r="CH68" s="224">
        <f t="shared" si="2"/>
        <v>-1.1641532182693481E-10</v>
      </c>
      <c r="CL68" s="245" t="e">
        <f t="shared" si="10"/>
        <v>#N/A</v>
      </c>
      <c r="CM68" s="245" t="s">
        <v>10460</v>
      </c>
      <c r="CN68" s="245">
        <v>78660.91</v>
      </c>
      <c r="DK68" s="245" t="e">
        <f t="shared" si="11"/>
        <v>#N/A</v>
      </c>
      <c r="DL68" s="245" t="s">
        <v>1981</v>
      </c>
      <c r="DN68" s="177"/>
    </row>
    <row r="69" spans="1:118" s="245" customFormat="1" x14ac:dyDescent="0.3">
      <c r="A69" s="177">
        <v>1</v>
      </c>
      <c r="B69" s="231">
        <f>SUBTOTAL(9,$A$22:A69)</f>
        <v>48</v>
      </c>
      <c r="C69" s="220" t="s">
        <v>5866</v>
      </c>
      <c r="D69" s="222">
        <f t="shared" si="6"/>
        <v>6287839.5199999996</v>
      </c>
      <c r="E69" s="237">
        <v>0</v>
      </c>
      <c r="F69" s="237">
        <v>0</v>
      </c>
      <c r="G69" s="237">
        <v>0</v>
      </c>
      <c r="H69" s="237">
        <v>0</v>
      </c>
      <c r="I69" s="237">
        <v>0</v>
      </c>
      <c r="J69" s="237">
        <v>0</v>
      </c>
      <c r="K69" s="238">
        <v>0</v>
      </c>
      <c r="L69" s="237">
        <v>0</v>
      </c>
      <c r="M69" s="233">
        <v>900</v>
      </c>
      <c r="N69" s="237">
        <v>6156099</v>
      </c>
      <c r="O69" s="237">
        <v>0</v>
      </c>
      <c r="P69" s="237">
        <v>0</v>
      </c>
      <c r="Q69" s="237">
        <v>0</v>
      </c>
      <c r="R69" s="237">
        <v>0</v>
      </c>
      <c r="S69" s="237">
        <v>0</v>
      </c>
      <c r="T69" s="237">
        <v>0</v>
      </c>
      <c r="U69" s="237">
        <v>0</v>
      </c>
      <c r="V69" s="237">
        <v>0</v>
      </c>
      <c r="W69" s="237">
        <v>0</v>
      </c>
      <c r="X69" s="237">
        <v>0</v>
      </c>
      <c r="Y69" s="237">
        <v>0</v>
      </c>
      <c r="Z69" s="237">
        <v>0</v>
      </c>
      <c r="AA69" s="237">
        <v>0</v>
      </c>
      <c r="AB69" s="237">
        <v>0</v>
      </c>
      <c r="AC69" s="222">
        <f t="shared" si="16"/>
        <v>131740.51999999999</v>
      </c>
      <c r="AD69" s="244">
        <v>0</v>
      </c>
      <c r="AE69" s="240">
        <v>0</v>
      </c>
      <c r="AF69" s="242" t="s">
        <v>17042</v>
      </c>
      <c r="AG69" s="242">
        <v>2023</v>
      </c>
      <c r="AH69" s="243">
        <v>2023</v>
      </c>
      <c r="BV69" s="245" t="b">
        <f t="shared" si="8"/>
        <v>1</v>
      </c>
      <c r="CE69" s="245" t="e">
        <f t="shared" si="9"/>
        <v>#N/A</v>
      </c>
      <c r="CF69" s="245" t="s">
        <v>12330</v>
      </c>
      <c r="CG69" s="245">
        <v>1</v>
      </c>
      <c r="CH69" s="224">
        <f t="shared" si="2"/>
        <v>-4.3655745685100555E-10</v>
      </c>
      <c r="CL69" s="245" t="e">
        <f t="shared" si="10"/>
        <v>#N/A</v>
      </c>
      <c r="CM69" s="245" t="s">
        <v>14307</v>
      </c>
      <c r="CN69" s="245">
        <v>82431.28</v>
      </c>
      <c r="DK69" s="245" t="e">
        <f t="shared" si="11"/>
        <v>#N/A</v>
      </c>
      <c r="DL69" s="245" t="s">
        <v>10351</v>
      </c>
      <c r="DN69" s="177"/>
    </row>
    <row r="70" spans="1:118" s="245" customFormat="1" x14ac:dyDescent="0.3">
      <c r="A70" s="177">
        <v>1</v>
      </c>
      <c r="B70" s="231">
        <f>SUBTOTAL(9,$A$22:A70)</f>
        <v>49</v>
      </c>
      <c r="C70" s="220" t="s">
        <v>7148</v>
      </c>
      <c r="D70" s="222">
        <f t="shared" si="6"/>
        <v>5608620.7800000003</v>
      </c>
      <c r="E70" s="237">
        <v>0</v>
      </c>
      <c r="F70" s="237">
        <v>0</v>
      </c>
      <c r="G70" s="237">
        <v>0</v>
      </c>
      <c r="H70" s="237">
        <v>0</v>
      </c>
      <c r="I70" s="237">
        <v>0</v>
      </c>
      <c r="J70" s="237">
        <v>0</v>
      </c>
      <c r="K70" s="238">
        <v>0</v>
      </c>
      <c r="L70" s="237">
        <v>0</v>
      </c>
      <c r="M70" s="233">
        <v>796.82</v>
      </c>
      <c r="N70" s="237">
        <v>5491111</v>
      </c>
      <c r="O70" s="237">
        <v>0</v>
      </c>
      <c r="P70" s="237">
        <v>0</v>
      </c>
      <c r="Q70" s="237">
        <v>0</v>
      </c>
      <c r="R70" s="237">
        <v>0</v>
      </c>
      <c r="S70" s="237">
        <v>0</v>
      </c>
      <c r="T70" s="237">
        <v>0</v>
      </c>
      <c r="U70" s="237">
        <v>0</v>
      </c>
      <c r="V70" s="237">
        <v>0</v>
      </c>
      <c r="W70" s="237">
        <v>0</v>
      </c>
      <c r="X70" s="237">
        <v>0</v>
      </c>
      <c r="Y70" s="237">
        <v>0</v>
      </c>
      <c r="Z70" s="237">
        <v>0</v>
      </c>
      <c r="AA70" s="237">
        <v>0</v>
      </c>
      <c r="AB70" s="237">
        <v>0</v>
      </c>
      <c r="AC70" s="222">
        <f t="shared" si="16"/>
        <v>117509.78</v>
      </c>
      <c r="AD70" s="247">
        <v>0</v>
      </c>
      <c r="AE70" s="240">
        <v>0</v>
      </c>
      <c r="AF70" s="242" t="s">
        <v>17042</v>
      </c>
      <c r="AG70" s="242">
        <v>2023</v>
      </c>
      <c r="AH70" s="243">
        <v>2023</v>
      </c>
      <c r="BV70" s="245" t="b">
        <f t="shared" si="8"/>
        <v>1</v>
      </c>
      <c r="CE70" s="245" t="e">
        <f t="shared" si="9"/>
        <v>#N/A</v>
      </c>
      <c r="CF70" s="245" t="s">
        <v>8467</v>
      </c>
      <c r="CG70" s="245">
        <v>1</v>
      </c>
      <c r="CH70" s="224">
        <f t="shared" si="2"/>
        <v>2.6193447411060333E-10</v>
      </c>
      <c r="CL70" s="245" t="e">
        <f t="shared" si="10"/>
        <v>#N/A</v>
      </c>
      <c r="CM70" s="245" t="s">
        <v>15487</v>
      </c>
      <c r="CN70" s="245">
        <v>82879.66</v>
      </c>
      <c r="DK70" s="245" t="e">
        <f t="shared" si="11"/>
        <v>#N/A</v>
      </c>
      <c r="DL70" s="245" t="s">
        <v>15718</v>
      </c>
      <c r="DN70" s="177"/>
    </row>
    <row r="71" spans="1:118" s="245" customFormat="1" x14ac:dyDescent="0.3">
      <c r="A71" s="177">
        <v>1</v>
      </c>
      <c r="B71" s="231">
        <f>SUBTOTAL(9,$A$22:A71)</f>
        <v>50</v>
      </c>
      <c r="C71" s="220" t="s">
        <v>4336</v>
      </c>
      <c r="D71" s="222">
        <f t="shared" si="6"/>
        <v>4562942.080000001</v>
      </c>
      <c r="E71" s="237">
        <v>0</v>
      </c>
      <c r="F71" s="237">
        <v>0</v>
      </c>
      <c r="G71" s="237">
        <v>0</v>
      </c>
      <c r="H71" s="237">
        <v>0</v>
      </c>
      <c r="I71" s="237">
        <v>0</v>
      </c>
      <c r="J71" s="237">
        <v>0</v>
      </c>
      <c r="K71" s="238">
        <v>0</v>
      </c>
      <c r="L71" s="237">
        <v>0</v>
      </c>
      <c r="M71" s="233">
        <v>526.88</v>
      </c>
      <c r="N71" s="237">
        <v>4360883.1500000004</v>
      </c>
      <c r="O71" s="237">
        <v>0</v>
      </c>
      <c r="P71" s="237">
        <v>0</v>
      </c>
      <c r="Q71" s="237">
        <v>0</v>
      </c>
      <c r="R71" s="237">
        <v>0</v>
      </c>
      <c r="S71" s="237">
        <v>0</v>
      </c>
      <c r="T71" s="237">
        <v>0</v>
      </c>
      <c r="U71" s="237">
        <v>0</v>
      </c>
      <c r="V71" s="237">
        <v>0</v>
      </c>
      <c r="W71" s="237">
        <v>0</v>
      </c>
      <c r="X71" s="237">
        <v>0</v>
      </c>
      <c r="Y71" s="237">
        <v>0</v>
      </c>
      <c r="Z71" s="237">
        <v>0</v>
      </c>
      <c r="AA71" s="237">
        <v>0</v>
      </c>
      <c r="AB71" s="237">
        <v>0</v>
      </c>
      <c r="AC71" s="222">
        <f t="shared" si="16"/>
        <v>93322.9</v>
      </c>
      <c r="AD71" s="222">
        <v>108736.03</v>
      </c>
      <c r="AE71" s="240">
        <v>0</v>
      </c>
      <c r="AF71" s="242">
        <v>2023</v>
      </c>
      <c r="AG71" s="242">
        <v>2023</v>
      </c>
      <c r="AH71" s="243">
        <v>2023</v>
      </c>
      <c r="AT71" s="245" t="e">
        <f>VLOOKUP(C71,AW:AX,2,FALSE)</f>
        <v>#N/A</v>
      </c>
      <c r="BV71" s="245" t="b">
        <f t="shared" si="8"/>
        <v>1</v>
      </c>
      <c r="BW71" s="246"/>
      <c r="CA71" s="245" t="e">
        <f>VLOOKUP(C71,CB:CC,2,FALSE)</f>
        <v>#N/A</v>
      </c>
      <c r="CE71" s="245" t="e">
        <f t="shared" si="9"/>
        <v>#N/A</v>
      </c>
      <c r="CF71" s="245" t="s">
        <v>9263</v>
      </c>
      <c r="CG71" s="245">
        <v>1</v>
      </c>
      <c r="CH71" s="224">
        <f t="shared" si="2"/>
        <v>6.4028427004814148E-10</v>
      </c>
      <c r="CL71" s="245" t="e">
        <f t="shared" si="10"/>
        <v>#N/A</v>
      </c>
      <c r="DK71" s="245" t="e">
        <f t="shared" si="11"/>
        <v>#N/A</v>
      </c>
      <c r="DL71" s="245" t="s">
        <v>5847</v>
      </c>
      <c r="DN71" s="177"/>
    </row>
    <row r="72" spans="1:118" s="245" customFormat="1" x14ac:dyDescent="0.3">
      <c r="A72" s="177">
        <v>1</v>
      </c>
      <c r="B72" s="231">
        <f>SUBTOTAL(9,$A$22:A72)</f>
        <v>51</v>
      </c>
      <c r="C72" s="220" t="s">
        <v>5186</v>
      </c>
      <c r="D72" s="222">
        <f t="shared" si="6"/>
        <v>4723590.95</v>
      </c>
      <c r="E72" s="237">
        <v>0</v>
      </c>
      <c r="F72" s="237">
        <v>0</v>
      </c>
      <c r="G72" s="237">
        <v>0</v>
      </c>
      <c r="H72" s="237">
        <v>0</v>
      </c>
      <c r="I72" s="237">
        <v>0</v>
      </c>
      <c r="J72" s="237">
        <v>0</v>
      </c>
      <c r="K72" s="238">
        <v>0</v>
      </c>
      <c r="L72" s="237">
        <v>0</v>
      </c>
      <c r="M72" s="233">
        <v>587.1</v>
      </c>
      <c r="N72" s="237">
        <v>4624624</v>
      </c>
      <c r="O72" s="237">
        <v>0</v>
      </c>
      <c r="P72" s="237">
        <v>0</v>
      </c>
      <c r="Q72" s="237">
        <v>0</v>
      </c>
      <c r="R72" s="237">
        <v>0</v>
      </c>
      <c r="S72" s="237">
        <v>0</v>
      </c>
      <c r="T72" s="237">
        <v>0</v>
      </c>
      <c r="U72" s="237">
        <v>0</v>
      </c>
      <c r="V72" s="237">
        <v>0</v>
      </c>
      <c r="W72" s="237">
        <v>0</v>
      </c>
      <c r="X72" s="237">
        <v>0</v>
      </c>
      <c r="Y72" s="237">
        <v>0</v>
      </c>
      <c r="Z72" s="237">
        <v>0</v>
      </c>
      <c r="AA72" s="237">
        <v>0</v>
      </c>
      <c r="AB72" s="237">
        <v>0</v>
      </c>
      <c r="AC72" s="222">
        <f t="shared" si="16"/>
        <v>98966.95</v>
      </c>
      <c r="AD72" s="247">
        <v>0</v>
      </c>
      <c r="AE72" s="240">
        <v>0</v>
      </c>
      <c r="AF72" s="242" t="s">
        <v>17042</v>
      </c>
      <c r="AG72" s="242">
        <v>2023</v>
      </c>
      <c r="AH72" s="243">
        <v>2023</v>
      </c>
      <c r="BV72" s="245" t="b">
        <f t="shared" si="8"/>
        <v>1</v>
      </c>
      <c r="BW72" s="246"/>
      <c r="CA72" s="245" t="e">
        <f>VLOOKUP(C72,CB:CC,2,FALSE)</f>
        <v>#N/A</v>
      </c>
      <c r="CB72" s="245" t="s">
        <v>10260</v>
      </c>
      <c r="CC72" s="245">
        <v>722.14</v>
      </c>
      <c r="CE72" s="245" t="e">
        <f t="shared" si="9"/>
        <v>#N/A</v>
      </c>
      <c r="CF72" s="245" t="s">
        <v>10351</v>
      </c>
      <c r="CG72" s="245">
        <v>1</v>
      </c>
      <c r="CH72" s="224">
        <f t="shared" si="2"/>
        <v>1.8917489796876907E-10</v>
      </c>
      <c r="CL72" s="245" t="e">
        <f t="shared" si="10"/>
        <v>#N/A</v>
      </c>
      <c r="DK72" s="245" t="e">
        <f t="shared" si="11"/>
        <v>#N/A</v>
      </c>
      <c r="DL72" s="245" t="s">
        <v>9024</v>
      </c>
      <c r="DN72" s="177"/>
    </row>
    <row r="73" spans="1:118" s="245" customFormat="1" x14ac:dyDescent="0.3">
      <c r="A73" s="177">
        <v>1</v>
      </c>
      <c r="B73" s="231">
        <f>SUBTOTAL(9,$A$22:A73)</f>
        <v>52</v>
      </c>
      <c r="C73" s="220" t="s">
        <v>7216</v>
      </c>
      <c r="D73" s="222">
        <f t="shared" si="6"/>
        <v>4301233.1500000004</v>
      </c>
      <c r="E73" s="237">
        <v>0</v>
      </c>
      <c r="F73" s="237">
        <v>0</v>
      </c>
      <c r="G73" s="237">
        <v>0</v>
      </c>
      <c r="H73" s="237">
        <v>0</v>
      </c>
      <c r="I73" s="237">
        <v>0</v>
      </c>
      <c r="J73" s="237">
        <v>0</v>
      </c>
      <c r="K73" s="238">
        <v>0</v>
      </c>
      <c r="L73" s="237">
        <v>0</v>
      </c>
      <c r="M73" s="233">
        <v>558</v>
      </c>
      <c r="N73" s="237">
        <v>4211115.28</v>
      </c>
      <c r="O73" s="237">
        <v>0</v>
      </c>
      <c r="P73" s="237">
        <v>0</v>
      </c>
      <c r="Q73" s="237">
        <v>0</v>
      </c>
      <c r="R73" s="237">
        <v>0</v>
      </c>
      <c r="S73" s="237">
        <v>0</v>
      </c>
      <c r="T73" s="237">
        <v>0</v>
      </c>
      <c r="U73" s="237">
        <v>0</v>
      </c>
      <c r="V73" s="237">
        <v>0</v>
      </c>
      <c r="W73" s="237">
        <v>0</v>
      </c>
      <c r="X73" s="237">
        <v>0</v>
      </c>
      <c r="Y73" s="237">
        <v>0</v>
      </c>
      <c r="Z73" s="237">
        <v>0</v>
      </c>
      <c r="AA73" s="237">
        <v>0</v>
      </c>
      <c r="AB73" s="237">
        <v>0</v>
      </c>
      <c r="AC73" s="222">
        <f t="shared" si="16"/>
        <v>90117.87</v>
      </c>
      <c r="AD73" s="247">
        <v>0</v>
      </c>
      <c r="AE73" s="240">
        <v>0</v>
      </c>
      <c r="AF73" s="242" t="s">
        <v>17042</v>
      </c>
      <c r="AG73" s="242">
        <v>2023</v>
      </c>
      <c r="AH73" s="243">
        <v>2023</v>
      </c>
      <c r="AT73" s="245" t="e">
        <f>VLOOKUP(C73,AW:AX,2,FALSE)</f>
        <v>#N/A</v>
      </c>
      <c r="BV73" s="245" t="b">
        <f t="shared" si="8"/>
        <v>1</v>
      </c>
      <c r="BW73" s="246"/>
      <c r="CA73" s="245" t="e">
        <f>VLOOKUP(C73,CB:CC,2,FALSE)</f>
        <v>#N/A</v>
      </c>
      <c r="CB73" s="245" t="s">
        <v>9349</v>
      </c>
      <c r="CC73" s="245">
        <v>1674.7</v>
      </c>
      <c r="CE73" s="245" t="e">
        <f t="shared" si="9"/>
        <v>#N/A</v>
      </c>
      <c r="CF73" s="245" t="s">
        <v>10416</v>
      </c>
      <c r="CG73" s="245">
        <v>1</v>
      </c>
      <c r="CH73" s="224">
        <f t="shared" si="2"/>
        <v>1.1641532182693481E-10</v>
      </c>
      <c r="CL73" s="245" t="e">
        <f t="shared" si="10"/>
        <v>#N/A</v>
      </c>
      <c r="DK73" s="245" t="e">
        <f t="shared" si="11"/>
        <v>#N/A</v>
      </c>
      <c r="DL73" s="245" t="s">
        <v>9255</v>
      </c>
      <c r="DN73" s="177"/>
    </row>
    <row r="74" spans="1:118" s="245" customFormat="1" x14ac:dyDescent="0.3">
      <c r="A74" s="177">
        <v>1</v>
      </c>
      <c r="B74" s="231">
        <f>SUBTOTAL(9,$A$22:A74)</f>
        <v>53</v>
      </c>
      <c r="C74" s="220" t="s">
        <v>4608</v>
      </c>
      <c r="D74" s="222">
        <f t="shared" si="6"/>
        <v>24368019.370000001</v>
      </c>
      <c r="E74" s="237">
        <v>0</v>
      </c>
      <c r="F74" s="237">
        <v>0</v>
      </c>
      <c r="G74" s="237">
        <v>5000000</v>
      </c>
      <c r="H74" s="237">
        <v>0</v>
      </c>
      <c r="I74" s="237">
        <v>0</v>
      </c>
      <c r="J74" s="237">
        <v>0</v>
      </c>
      <c r="K74" s="238">
        <v>0</v>
      </c>
      <c r="L74" s="237">
        <v>0</v>
      </c>
      <c r="M74" s="237">
        <v>0</v>
      </c>
      <c r="N74" s="237">
        <v>0</v>
      </c>
      <c r="O74" s="237">
        <v>0</v>
      </c>
      <c r="P74" s="237">
        <v>0</v>
      </c>
      <c r="Q74" s="237">
        <v>4450</v>
      </c>
      <c r="R74" s="237">
        <v>17857469.52</v>
      </c>
      <c r="S74" s="237">
        <v>0</v>
      </c>
      <c r="T74" s="237">
        <v>0</v>
      </c>
      <c r="U74" s="237">
        <v>0</v>
      </c>
      <c r="V74" s="237">
        <v>0</v>
      </c>
      <c r="W74" s="237">
        <v>0</v>
      </c>
      <c r="X74" s="237">
        <v>0</v>
      </c>
      <c r="Y74" s="237">
        <v>0</v>
      </c>
      <c r="Z74" s="237">
        <v>0</v>
      </c>
      <c r="AA74" s="237">
        <v>0</v>
      </c>
      <c r="AB74" s="237">
        <v>1000000</v>
      </c>
      <c r="AC74" s="240">
        <f>ROUND(G74*2.14%,2)+ROUND(R74*2.14%,2)+ROUND(AB74*2.14%,2)</f>
        <v>510549.85</v>
      </c>
      <c r="AD74" s="240">
        <v>0</v>
      </c>
      <c r="AE74" s="240">
        <v>0</v>
      </c>
      <c r="AF74" s="242" t="s">
        <v>17042</v>
      </c>
      <c r="AG74" s="242">
        <v>2023</v>
      </c>
      <c r="AH74" s="243">
        <v>2023</v>
      </c>
      <c r="BV74" s="245" t="b">
        <f t="shared" si="8"/>
        <v>1</v>
      </c>
      <c r="BW74" s="246"/>
      <c r="CH74" s="224">
        <f t="shared" si="2"/>
        <v>1.5133991837501526E-9</v>
      </c>
      <c r="DK74" s="245" t="e">
        <f t="shared" si="11"/>
        <v>#N/A</v>
      </c>
      <c r="DL74" s="245" t="s">
        <v>873</v>
      </c>
      <c r="DN74" s="177"/>
    </row>
    <row r="75" spans="1:118" s="245" customFormat="1" x14ac:dyDescent="0.3">
      <c r="A75" s="177">
        <v>1</v>
      </c>
      <c r="B75" s="231">
        <f>SUBTOTAL(9,$A$22:A75)</f>
        <v>54</v>
      </c>
      <c r="C75" s="220" t="s">
        <v>6385</v>
      </c>
      <c r="D75" s="222">
        <f t="shared" si="6"/>
        <v>14018603.58</v>
      </c>
      <c r="E75" s="237">
        <v>0</v>
      </c>
      <c r="F75" s="237">
        <v>0</v>
      </c>
      <c r="G75" s="237">
        <v>5000000</v>
      </c>
      <c r="H75" s="237">
        <v>0</v>
      </c>
      <c r="I75" s="237">
        <v>0</v>
      </c>
      <c r="J75" s="237">
        <v>0</v>
      </c>
      <c r="K75" s="238">
        <v>0</v>
      </c>
      <c r="L75" s="237">
        <v>0</v>
      </c>
      <c r="M75" s="233">
        <v>881.5</v>
      </c>
      <c r="N75" s="237">
        <v>8556983.2400000002</v>
      </c>
      <c r="O75" s="237">
        <v>0</v>
      </c>
      <c r="P75" s="237">
        <v>0</v>
      </c>
      <c r="Q75" s="237">
        <v>0</v>
      </c>
      <c r="R75" s="237">
        <v>0</v>
      </c>
      <c r="S75" s="237">
        <v>0</v>
      </c>
      <c r="T75" s="237">
        <v>0</v>
      </c>
      <c r="U75" s="237">
        <v>0</v>
      </c>
      <c r="V75" s="237">
        <v>0</v>
      </c>
      <c r="W75" s="237">
        <v>0</v>
      </c>
      <c r="X75" s="237">
        <v>0</v>
      </c>
      <c r="Y75" s="237">
        <v>0</v>
      </c>
      <c r="Z75" s="237">
        <v>0</v>
      </c>
      <c r="AA75" s="237">
        <v>0</v>
      </c>
      <c r="AB75" s="237">
        <v>0</v>
      </c>
      <c r="AC75" s="240">
        <f>ROUND(G75*2.14%,2)+ROUND(N75*2.14%,2)</f>
        <v>290119.44</v>
      </c>
      <c r="AD75" s="222">
        <v>171500.9</v>
      </c>
      <c r="AE75" s="240">
        <v>0</v>
      </c>
      <c r="AF75" s="242">
        <v>2023</v>
      </c>
      <c r="AG75" s="242">
        <v>2023</v>
      </c>
      <c r="AH75" s="243">
        <v>2023</v>
      </c>
      <c r="BW75" s="246"/>
      <c r="CH75" s="224">
        <f t="shared" ref="CH75:CH182" si="17">D75-E75-F75-G75-H75-I75-J75-L75-N75-P75-R75-T75-U75-V75-W75-X75-Y75-Z75-AA75-AB75-AC75-AD75-AE75</f>
        <v>-1.4551915228366852E-10</v>
      </c>
      <c r="DK75" s="245" t="e">
        <f t="shared" si="11"/>
        <v>#N/A</v>
      </c>
      <c r="DL75" s="245" t="s">
        <v>1180</v>
      </c>
      <c r="DN75" s="177"/>
    </row>
    <row r="76" spans="1:118" s="245" customFormat="1" x14ac:dyDescent="0.3">
      <c r="A76" s="177">
        <v>1</v>
      </c>
      <c r="B76" s="231">
        <f>SUBTOTAL(9,$A$22:A76)</f>
        <v>55</v>
      </c>
      <c r="C76" s="220" t="s">
        <v>7196</v>
      </c>
      <c r="D76" s="222">
        <f t="shared" si="6"/>
        <v>27687651.43</v>
      </c>
      <c r="E76" s="237">
        <v>0</v>
      </c>
      <c r="F76" s="237">
        <v>0</v>
      </c>
      <c r="G76" s="237">
        <v>1295843.8600000001</v>
      </c>
      <c r="H76" s="237">
        <v>0</v>
      </c>
      <c r="I76" s="237">
        <v>0</v>
      </c>
      <c r="J76" s="237">
        <v>0</v>
      </c>
      <c r="K76" s="238">
        <v>0</v>
      </c>
      <c r="L76" s="237">
        <v>0</v>
      </c>
      <c r="M76" s="237">
        <v>0</v>
      </c>
      <c r="N76" s="237">
        <v>0</v>
      </c>
      <c r="O76" s="237">
        <v>0</v>
      </c>
      <c r="P76" s="237">
        <v>0</v>
      </c>
      <c r="Q76" s="233">
        <v>5706.3</v>
      </c>
      <c r="R76" s="237">
        <v>25811706</v>
      </c>
      <c r="S76" s="237">
        <v>0</v>
      </c>
      <c r="T76" s="237">
        <v>0</v>
      </c>
      <c r="U76" s="237">
        <v>0</v>
      </c>
      <c r="V76" s="237">
        <v>0</v>
      </c>
      <c r="W76" s="237">
        <v>0</v>
      </c>
      <c r="X76" s="237">
        <v>0</v>
      </c>
      <c r="Y76" s="237">
        <v>0</v>
      </c>
      <c r="Z76" s="237">
        <v>0</v>
      </c>
      <c r="AA76" s="237">
        <v>0</v>
      </c>
      <c r="AB76" s="237">
        <v>0</v>
      </c>
      <c r="AC76" s="240">
        <f>ROUND(G76*2.14%,2)+ROUND(R76*2.14%,2)</f>
        <v>580101.57000000007</v>
      </c>
      <c r="AD76" s="240">
        <v>0</v>
      </c>
      <c r="AE76" s="240">
        <v>0</v>
      </c>
      <c r="AF76" s="242" t="s">
        <v>17042</v>
      </c>
      <c r="AG76" s="242">
        <v>2023</v>
      </c>
      <c r="AH76" s="243">
        <v>2023</v>
      </c>
      <c r="BW76" s="246"/>
      <c r="CH76" s="224">
        <f t="shared" si="17"/>
        <v>2.3283064365386963E-10</v>
      </c>
      <c r="DK76" s="245" t="e">
        <f t="shared" si="11"/>
        <v>#N/A</v>
      </c>
      <c r="DL76" s="245" t="s">
        <v>318</v>
      </c>
      <c r="DN76" s="177"/>
    </row>
    <row r="77" spans="1:118" s="245" customFormat="1" x14ac:dyDescent="0.3">
      <c r="A77" s="177">
        <v>1</v>
      </c>
      <c r="B77" s="231">
        <f>SUBTOTAL(9,$A$22:A77)</f>
        <v>56</v>
      </c>
      <c r="C77" s="220" t="s">
        <v>873</v>
      </c>
      <c r="D77" s="222">
        <f t="shared" si="6"/>
        <v>3630239.23</v>
      </c>
      <c r="E77" s="237">
        <v>0</v>
      </c>
      <c r="F77" s="237">
        <v>0</v>
      </c>
      <c r="G77" s="237">
        <v>0</v>
      </c>
      <c r="H77" s="237">
        <v>0</v>
      </c>
      <c r="I77" s="237">
        <v>0</v>
      </c>
      <c r="J77" s="237">
        <v>0</v>
      </c>
      <c r="K77" s="238">
        <v>0</v>
      </c>
      <c r="L77" s="237">
        <v>0</v>
      </c>
      <c r="M77" s="233">
        <v>559.24</v>
      </c>
      <c r="N77" s="237">
        <v>3554179.78</v>
      </c>
      <c r="O77" s="237">
        <v>0</v>
      </c>
      <c r="P77" s="237">
        <v>0</v>
      </c>
      <c r="Q77" s="237">
        <v>0</v>
      </c>
      <c r="R77" s="237">
        <v>0</v>
      </c>
      <c r="S77" s="237">
        <v>0</v>
      </c>
      <c r="T77" s="237">
        <v>0</v>
      </c>
      <c r="U77" s="237">
        <v>0</v>
      </c>
      <c r="V77" s="237">
        <v>0</v>
      </c>
      <c r="W77" s="237">
        <v>0</v>
      </c>
      <c r="X77" s="237">
        <v>0</v>
      </c>
      <c r="Y77" s="237">
        <v>0</v>
      </c>
      <c r="Z77" s="237">
        <v>0</v>
      </c>
      <c r="AA77" s="237">
        <v>0</v>
      </c>
      <c r="AB77" s="237">
        <v>0</v>
      </c>
      <c r="AC77" s="240">
        <f>ROUND(N77*2.14%,2)</f>
        <v>76059.45</v>
      </c>
      <c r="AD77" s="240">
        <v>0</v>
      </c>
      <c r="AE77" s="240">
        <v>0</v>
      </c>
      <c r="AF77" s="242" t="s">
        <v>17042</v>
      </c>
      <c r="AG77" s="242">
        <v>2023</v>
      </c>
      <c r="AH77" s="243">
        <v>2023</v>
      </c>
      <c r="BW77" s="246"/>
      <c r="CH77" s="224">
        <f t="shared" si="17"/>
        <v>1.8917489796876907E-10</v>
      </c>
      <c r="DN77" s="177"/>
    </row>
    <row r="78" spans="1:118" s="245" customFormat="1" x14ac:dyDescent="0.3">
      <c r="A78" s="177">
        <v>1</v>
      </c>
      <c r="B78" s="231">
        <f>SUBTOTAL(9,$A$22:A78)</f>
        <v>57</v>
      </c>
      <c r="C78" s="220" t="s">
        <v>5397</v>
      </c>
      <c r="D78" s="222">
        <f t="shared" si="6"/>
        <v>6464363.0299999993</v>
      </c>
      <c r="E78" s="237">
        <v>0</v>
      </c>
      <c r="F78" s="237">
        <v>0</v>
      </c>
      <c r="G78" s="237">
        <v>0</v>
      </c>
      <c r="H78" s="237">
        <v>0</v>
      </c>
      <c r="I78" s="237">
        <v>0</v>
      </c>
      <c r="J78" s="237">
        <v>0</v>
      </c>
      <c r="K78" s="238">
        <v>0</v>
      </c>
      <c r="L78" s="237">
        <v>0</v>
      </c>
      <c r="M78" s="233">
        <v>799.35</v>
      </c>
      <c r="N78" s="237">
        <v>6179876.2199999997</v>
      </c>
      <c r="O78" s="237">
        <v>0</v>
      </c>
      <c r="P78" s="237">
        <v>0</v>
      </c>
      <c r="Q78" s="237">
        <v>0</v>
      </c>
      <c r="R78" s="237">
        <v>0</v>
      </c>
      <c r="S78" s="237">
        <v>0</v>
      </c>
      <c r="T78" s="237">
        <v>0</v>
      </c>
      <c r="U78" s="237">
        <v>0</v>
      </c>
      <c r="V78" s="237">
        <v>0</v>
      </c>
      <c r="W78" s="237">
        <v>0</v>
      </c>
      <c r="X78" s="237">
        <v>0</v>
      </c>
      <c r="Y78" s="237">
        <v>0</v>
      </c>
      <c r="Z78" s="237">
        <v>0</v>
      </c>
      <c r="AA78" s="237">
        <v>0</v>
      </c>
      <c r="AB78" s="237">
        <v>0</v>
      </c>
      <c r="AC78" s="240">
        <f t="shared" ref="AC78:AC95" si="18">ROUND(N78*2.14%,2)</f>
        <v>132249.35</v>
      </c>
      <c r="AD78" s="222">
        <v>152237.46</v>
      </c>
      <c r="AE78" s="240">
        <v>0</v>
      </c>
      <c r="AF78" s="242">
        <v>2023</v>
      </c>
      <c r="AG78" s="242">
        <v>2023</v>
      </c>
      <c r="AH78" s="243">
        <v>2023</v>
      </c>
      <c r="BW78" s="246"/>
      <c r="CH78" s="224">
        <f t="shared" si="17"/>
        <v>-4.0745362639427185E-10</v>
      </c>
      <c r="DN78" s="177"/>
    </row>
    <row r="79" spans="1:118" s="245" customFormat="1" x14ac:dyDescent="0.3">
      <c r="A79" s="177">
        <v>1</v>
      </c>
      <c r="B79" s="231">
        <f>SUBTOTAL(9,$A$22:A79)</f>
        <v>58</v>
      </c>
      <c r="C79" s="220" t="s">
        <v>5861</v>
      </c>
      <c r="D79" s="222">
        <f t="shared" si="6"/>
        <v>10123890.52</v>
      </c>
      <c r="E79" s="237">
        <v>0</v>
      </c>
      <c r="F79" s="237">
        <v>0</v>
      </c>
      <c r="G79" s="237">
        <v>0</v>
      </c>
      <c r="H79" s="237">
        <v>0</v>
      </c>
      <c r="I79" s="237">
        <v>0</v>
      </c>
      <c r="J79" s="237">
        <v>0</v>
      </c>
      <c r="K79" s="238">
        <v>0</v>
      </c>
      <c r="L79" s="237">
        <v>0</v>
      </c>
      <c r="M79" s="233">
        <v>855</v>
      </c>
      <c r="N79" s="237">
        <v>9631628.1400000006</v>
      </c>
      <c r="O79" s="237">
        <v>0</v>
      </c>
      <c r="P79" s="237">
        <v>0</v>
      </c>
      <c r="Q79" s="237">
        <v>0</v>
      </c>
      <c r="R79" s="237">
        <v>0</v>
      </c>
      <c r="S79" s="237">
        <v>0</v>
      </c>
      <c r="T79" s="237">
        <v>0</v>
      </c>
      <c r="U79" s="237">
        <v>0</v>
      </c>
      <c r="V79" s="237">
        <v>0</v>
      </c>
      <c r="W79" s="237">
        <v>0</v>
      </c>
      <c r="X79" s="237">
        <v>0</v>
      </c>
      <c r="Y79" s="237">
        <v>0</v>
      </c>
      <c r="Z79" s="237">
        <v>0</v>
      </c>
      <c r="AA79" s="237">
        <v>0</v>
      </c>
      <c r="AB79" s="237">
        <v>0</v>
      </c>
      <c r="AC79" s="240">
        <f t="shared" si="18"/>
        <v>206116.84</v>
      </c>
      <c r="AD79" s="222">
        <v>286145.53999999998</v>
      </c>
      <c r="AE79" s="240">
        <v>0</v>
      </c>
      <c r="AF79" s="242">
        <v>2023</v>
      </c>
      <c r="AG79" s="242">
        <v>2023</v>
      </c>
      <c r="AH79" s="243">
        <v>2023</v>
      </c>
      <c r="BW79" s="246"/>
      <c r="CH79" s="224">
        <f t="shared" si="17"/>
        <v>-9.8953023552894592E-10</v>
      </c>
      <c r="DN79" s="177"/>
    </row>
    <row r="80" spans="1:118" s="245" customFormat="1" x14ac:dyDescent="0.3">
      <c r="A80" s="177">
        <v>1</v>
      </c>
      <c r="B80" s="231">
        <f>SUBTOTAL(9,$A$22:A80)</f>
        <v>59</v>
      </c>
      <c r="C80" s="220" t="s">
        <v>6335</v>
      </c>
      <c r="D80" s="222">
        <f t="shared" si="6"/>
        <v>11413847.139999999</v>
      </c>
      <c r="E80" s="237">
        <v>0</v>
      </c>
      <c r="F80" s="237">
        <v>0</v>
      </c>
      <c r="G80" s="237">
        <v>0</v>
      </c>
      <c r="H80" s="237">
        <v>0</v>
      </c>
      <c r="I80" s="237">
        <v>0</v>
      </c>
      <c r="J80" s="237">
        <v>0</v>
      </c>
      <c r="K80" s="238">
        <v>0</v>
      </c>
      <c r="L80" s="237">
        <v>0</v>
      </c>
      <c r="M80" s="233">
        <v>1376.27</v>
      </c>
      <c r="N80" s="237">
        <v>10997879.529999999</v>
      </c>
      <c r="O80" s="237">
        <v>0</v>
      </c>
      <c r="P80" s="237">
        <v>0</v>
      </c>
      <c r="Q80" s="237">
        <v>0</v>
      </c>
      <c r="R80" s="237">
        <v>0</v>
      </c>
      <c r="S80" s="237">
        <v>0</v>
      </c>
      <c r="T80" s="237">
        <v>0</v>
      </c>
      <c r="U80" s="237">
        <v>0</v>
      </c>
      <c r="V80" s="237">
        <v>0</v>
      </c>
      <c r="W80" s="237">
        <v>0</v>
      </c>
      <c r="X80" s="237">
        <v>0</v>
      </c>
      <c r="Y80" s="237">
        <v>0</v>
      </c>
      <c r="Z80" s="237">
        <v>0</v>
      </c>
      <c r="AA80" s="237">
        <v>0</v>
      </c>
      <c r="AB80" s="237">
        <v>0</v>
      </c>
      <c r="AC80" s="240">
        <f t="shared" si="18"/>
        <v>235354.62</v>
      </c>
      <c r="AD80" s="222">
        <v>180612.99</v>
      </c>
      <c r="AE80" s="240">
        <v>0</v>
      </c>
      <c r="AF80" s="242">
        <v>2023</v>
      </c>
      <c r="AG80" s="242">
        <v>2023</v>
      </c>
      <c r="AH80" s="243">
        <v>2023</v>
      </c>
      <c r="BW80" s="246"/>
      <c r="CH80" s="224">
        <f t="shared" si="17"/>
        <v>-5.8207660913467407E-10</v>
      </c>
      <c r="DN80" s="177"/>
    </row>
    <row r="81" spans="1:118" s="245" customFormat="1" x14ac:dyDescent="0.3">
      <c r="A81" s="177">
        <v>1</v>
      </c>
      <c r="B81" s="231">
        <f>SUBTOTAL(9,$A$22:A81)</f>
        <v>60</v>
      </c>
      <c r="C81" s="220" t="s">
        <v>7506</v>
      </c>
      <c r="D81" s="222">
        <f t="shared" ref="D81:D113" si="19">E81+F81+G81+H81+I81+J81+L81+N81+P81+R81+T81+U81+V81+W81+X81+Y81+Z81+AA81+AB81+AC81+AD81+AE81</f>
        <v>7851242.0399999991</v>
      </c>
      <c r="E81" s="237">
        <v>0</v>
      </c>
      <c r="F81" s="237">
        <v>0</v>
      </c>
      <c r="G81" s="237">
        <v>0</v>
      </c>
      <c r="H81" s="237">
        <v>0</v>
      </c>
      <c r="I81" s="237">
        <v>0</v>
      </c>
      <c r="J81" s="237">
        <v>0</v>
      </c>
      <c r="K81" s="238">
        <v>0</v>
      </c>
      <c r="L81" s="237">
        <v>0</v>
      </c>
      <c r="M81" s="233">
        <v>897</v>
      </c>
      <c r="N81" s="237">
        <v>7509899.3899999997</v>
      </c>
      <c r="O81" s="237">
        <v>0</v>
      </c>
      <c r="P81" s="237">
        <v>0</v>
      </c>
      <c r="Q81" s="237">
        <v>0</v>
      </c>
      <c r="R81" s="237">
        <v>0</v>
      </c>
      <c r="S81" s="237">
        <v>0</v>
      </c>
      <c r="T81" s="237">
        <v>0</v>
      </c>
      <c r="U81" s="237">
        <v>0</v>
      </c>
      <c r="V81" s="237">
        <v>0</v>
      </c>
      <c r="W81" s="237">
        <v>0</v>
      </c>
      <c r="X81" s="237">
        <v>0</v>
      </c>
      <c r="Y81" s="237">
        <v>0</v>
      </c>
      <c r="Z81" s="237">
        <v>0</v>
      </c>
      <c r="AA81" s="237">
        <v>0</v>
      </c>
      <c r="AB81" s="237">
        <v>0</v>
      </c>
      <c r="AC81" s="240">
        <f t="shared" si="18"/>
        <v>160711.85</v>
      </c>
      <c r="AD81" s="222">
        <v>180630.8</v>
      </c>
      <c r="AE81" s="240">
        <v>0</v>
      </c>
      <c r="AF81" s="242">
        <v>2023</v>
      </c>
      <c r="AG81" s="242">
        <v>2023</v>
      </c>
      <c r="AH81" s="243">
        <v>2023</v>
      </c>
      <c r="BW81" s="246"/>
      <c r="CH81" s="224">
        <f t="shared" si="17"/>
        <v>-5.5297277867794037E-10</v>
      </c>
      <c r="DN81" s="177"/>
    </row>
    <row r="82" spans="1:118" s="245" customFormat="1" x14ac:dyDescent="0.3">
      <c r="A82" s="177">
        <v>1</v>
      </c>
      <c r="B82" s="231">
        <f>SUBTOTAL(9,$A$22:A82)</f>
        <v>61</v>
      </c>
      <c r="C82" s="220" t="s">
        <v>987</v>
      </c>
      <c r="D82" s="222">
        <f t="shared" si="19"/>
        <v>22552016.629999999</v>
      </c>
      <c r="E82" s="237">
        <v>1808721.49</v>
      </c>
      <c r="F82" s="237">
        <v>0</v>
      </c>
      <c r="G82" s="237">
        <v>15995290.67</v>
      </c>
      <c r="H82" s="237">
        <v>1717287.7</v>
      </c>
      <c r="I82" s="237">
        <v>2256441.88</v>
      </c>
      <c r="J82" s="237">
        <v>0</v>
      </c>
      <c r="K82" s="238">
        <v>0</v>
      </c>
      <c r="L82" s="237">
        <v>0</v>
      </c>
      <c r="M82" s="237">
        <v>0</v>
      </c>
      <c r="N82" s="237">
        <v>0</v>
      </c>
      <c r="O82" s="237">
        <v>0</v>
      </c>
      <c r="P82" s="237">
        <v>0</v>
      </c>
      <c r="Q82" s="237">
        <v>0</v>
      </c>
      <c r="R82" s="237">
        <v>0</v>
      </c>
      <c r="S82" s="237">
        <v>0</v>
      </c>
      <c r="T82" s="237">
        <v>0</v>
      </c>
      <c r="U82" s="237">
        <v>0</v>
      </c>
      <c r="V82" s="237">
        <v>0</v>
      </c>
      <c r="W82" s="237">
        <v>0</v>
      </c>
      <c r="X82" s="237">
        <v>0</v>
      </c>
      <c r="Y82" s="237">
        <v>0</v>
      </c>
      <c r="Z82" s="237">
        <v>0</v>
      </c>
      <c r="AA82" s="237">
        <v>0</v>
      </c>
      <c r="AB82" s="237">
        <v>0</v>
      </c>
      <c r="AC82" s="240">
        <f>ROUND(E82*2.14%,2)+ROUND(G82*2.14%,2)+ROUND(H82*2.14%,2)+ROUND(I82*2.14%,2)</f>
        <v>466043.68</v>
      </c>
      <c r="AD82" s="222">
        <v>308231.21000000002</v>
      </c>
      <c r="AE82" s="240">
        <v>0</v>
      </c>
      <c r="AF82" s="242">
        <v>2023</v>
      </c>
      <c r="AG82" s="242">
        <v>2023</v>
      </c>
      <c r="AH82" s="243">
        <v>2023</v>
      </c>
      <c r="BW82" s="246"/>
      <c r="CH82" s="224">
        <f t="shared" si="17"/>
        <v>5.8207660913467407E-10</v>
      </c>
      <c r="DN82" s="177"/>
    </row>
    <row r="83" spans="1:118" s="245" customFormat="1" x14ac:dyDescent="0.3">
      <c r="A83" s="177">
        <v>1</v>
      </c>
      <c r="B83" s="231">
        <f>SUBTOTAL(9,$A$22:A83)</f>
        <v>62</v>
      </c>
      <c r="C83" s="220" t="s">
        <v>1147</v>
      </c>
      <c r="D83" s="222">
        <f t="shared" si="19"/>
        <v>6866351.4299999997</v>
      </c>
      <c r="E83" s="237">
        <v>0</v>
      </c>
      <c r="F83" s="237">
        <v>0</v>
      </c>
      <c r="G83" s="237">
        <v>0</v>
      </c>
      <c r="H83" s="237">
        <v>0</v>
      </c>
      <c r="I83" s="237">
        <v>0</v>
      </c>
      <c r="J83" s="237">
        <v>0</v>
      </c>
      <c r="K83" s="238">
        <v>0</v>
      </c>
      <c r="L83" s="237">
        <v>0</v>
      </c>
      <c r="M83" s="233">
        <v>798.2</v>
      </c>
      <c r="N83" s="237">
        <v>6545705.3399999999</v>
      </c>
      <c r="O83" s="237">
        <v>0</v>
      </c>
      <c r="P83" s="237">
        <v>0</v>
      </c>
      <c r="Q83" s="237">
        <v>0</v>
      </c>
      <c r="R83" s="237">
        <v>0</v>
      </c>
      <c r="S83" s="237">
        <v>0</v>
      </c>
      <c r="T83" s="237">
        <v>0</v>
      </c>
      <c r="U83" s="237">
        <v>0</v>
      </c>
      <c r="V83" s="237">
        <v>0</v>
      </c>
      <c r="W83" s="237">
        <v>0</v>
      </c>
      <c r="X83" s="237">
        <v>0</v>
      </c>
      <c r="Y83" s="237">
        <v>0</v>
      </c>
      <c r="Z83" s="237">
        <v>0</v>
      </c>
      <c r="AA83" s="237">
        <v>0</v>
      </c>
      <c r="AB83" s="237">
        <v>0</v>
      </c>
      <c r="AC83" s="240">
        <f t="shared" si="18"/>
        <v>140078.09</v>
      </c>
      <c r="AD83" s="222">
        <v>180568</v>
      </c>
      <c r="AE83" s="240">
        <v>0</v>
      </c>
      <c r="AF83" s="242">
        <v>2023</v>
      </c>
      <c r="AG83" s="242">
        <v>2023</v>
      </c>
      <c r="AH83" s="243">
        <v>2023</v>
      </c>
      <c r="BW83" s="246"/>
      <c r="CH83" s="224">
        <f t="shared" si="17"/>
        <v>-1.4551915228366852E-10</v>
      </c>
      <c r="DN83" s="177"/>
    </row>
    <row r="84" spans="1:118" s="245" customFormat="1" x14ac:dyDescent="0.3">
      <c r="A84" s="177">
        <v>1</v>
      </c>
      <c r="B84" s="231">
        <f>SUBTOTAL(9,$A$22:A84)</f>
        <v>63</v>
      </c>
      <c r="C84" s="220" t="s">
        <v>1183</v>
      </c>
      <c r="D84" s="222">
        <f t="shared" si="19"/>
        <v>5853783.5999999996</v>
      </c>
      <c r="E84" s="237">
        <v>0</v>
      </c>
      <c r="F84" s="237">
        <v>0</v>
      </c>
      <c r="G84" s="237">
        <v>0</v>
      </c>
      <c r="H84" s="237">
        <v>0</v>
      </c>
      <c r="I84" s="237">
        <v>0</v>
      </c>
      <c r="J84" s="237">
        <v>0</v>
      </c>
      <c r="K84" s="238">
        <v>0</v>
      </c>
      <c r="L84" s="237">
        <v>0</v>
      </c>
      <c r="M84" s="233">
        <v>878.3</v>
      </c>
      <c r="N84" s="240">
        <v>5570898.3499999996</v>
      </c>
      <c r="O84" s="237">
        <v>0</v>
      </c>
      <c r="P84" s="237">
        <v>0</v>
      </c>
      <c r="Q84" s="237">
        <v>0</v>
      </c>
      <c r="R84" s="237">
        <v>0</v>
      </c>
      <c r="S84" s="237">
        <v>0</v>
      </c>
      <c r="T84" s="237">
        <v>0</v>
      </c>
      <c r="U84" s="237">
        <v>0</v>
      </c>
      <c r="V84" s="237">
        <v>0</v>
      </c>
      <c r="W84" s="237">
        <v>0</v>
      </c>
      <c r="X84" s="237">
        <v>0</v>
      </c>
      <c r="Y84" s="237">
        <v>0</v>
      </c>
      <c r="Z84" s="237">
        <v>0</v>
      </c>
      <c r="AA84" s="237">
        <v>0</v>
      </c>
      <c r="AB84" s="237">
        <v>0</v>
      </c>
      <c r="AC84" s="240">
        <f t="shared" si="18"/>
        <v>119217.22</v>
      </c>
      <c r="AD84" s="222">
        <v>163668.03</v>
      </c>
      <c r="AE84" s="240">
        <v>0</v>
      </c>
      <c r="AF84" s="242">
        <v>2023</v>
      </c>
      <c r="AG84" s="242">
        <v>2023</v>
      </c>
      <c r="AH84" s="243">
        <v>2023</v>
      </c>
      <c r="BW84" s="246"/>
      <c r="CH84" s="224">
        <f t="shared" si="17"/>
        <v>0</v>
      </c>
      <c r="DN84" s="177"/>
    </row>
    <row r="85" spans="1:118" s="245" customFormat="1" x14ac:dyDescent="0.3">
      <c r="A85" s="177">
        <v>1</v>
      </c>
      <c r="B85" s="231">
        <f>SUBTOTAL(9,$A$22:A85)</f>
        <v>64</v>
      </c>
      <c r="C85" s="220" t="s">
        <v>5873</v>
      </c>
      <c r="D85" s="222">
        <f t="shared" si="19"/>
        <v>100275.9</v>
      </c>
      <c r="E85" s="237">
        <v>0</v>
      </c>
      <c r="F85" s="237">
        <v>0</v>
      </c>
      <c r="G85" s="237">
        <v>0</v>
      </c>
      <c r="H85" s="237">
        <v>0</v>
      </c>
      <c r="I85" s="237">
        <v>0</v>
      </c>
      <c r="J85" s="237">
        <v>0</v>
      </c>
      <c r="K85" s="238">
        <v>0</v>
      </c>
      <c r="L85" s="237">
        <v>0</v>
      </c>
      <c r="M85" s="237">
        <v>0</v>
      </c>
      <c r="N85" s="237">
        <v>0</v>
      </c>
      <c r="O85" s="237">
        <v>0</v>
      </c>
      <c r="P85" s="237">
        <v>0</v>
      </c>
      <c r="Q85" s="237">
        <v>0</v>
      </c>
      <c r="R85" s="237">
        <v>0</v>
      </c>
      <c r="S85" s="237">
        <v>0</v>
      </c>
      <c r="T85" s="237">
        <v>0</v>
      </c>
      <c r="U85" s="237">
        <v>0</v>
      </c>
      <c r="V85" s="237">
        <v>0</v>
      </c>
      <c r="W85" s="237">
        <v>0</v>
      </c>
      <c r="X85" s="237">
        <v>0</v>
      </c>
      <c r="Y85" s="237">
        <v>0</v>
      </c>
      <c r="Z85" s="237">
        <v>0</v>
      </c>
      <c r="AA85" s="237">
        <v>0</v>
      </c>
      <c r="AB85" s="237">
        <v>0</v>
      </c>
      <c r="AC85" s="240">
        <v>0</v>
      </c>
      <c r="AD85" s="222">
        <v>100275.9</v>
      </c>
      <c r="AE85" s="240">
        <v>0</v>
      </c>
      <c r="AF85" s="242">
        <v>2023</v>
      </c>
      <c r="AG85" s="242" t="s">
        <v>17042</v>
      </c>
      <c r="AH85" s="243" t="s">
        <v>17042</v>
      </c>
      <c r="BW85" s="246"/>
      <c r="CH85" s="224">
        <f t="shared" si="17"/>
        <v>0</v>
      </c>
      <c r="DN85" s="177"/>
    </row>
    <row r="86" spans="1:118" s="245" customFormat="1" x14ac:dyDescent="0.3">
      <c r="A86" s="177">
        <v>1</v>
      </c>
      <c r="B86" s="231">
        <f>SUBTOTAL(9,$A$22:A86)</f>
        <v>65</v>
      </c>
      <c r="C86" s="220" t="s">
        <v>127</v>
      </c>
      <c r="D86" s="222">
        <f t="shared" si="19"/>
        <v>6803479.2000000002</v>
      </c>
      <c r="E86" s="237">
        <v>0</v>
      </c>
      <c r="F86" s="237">
        <v>0</v>
      </c>
      <c r="G86" s="237">
        <v>0</v>
      </c>
      <c r="H86" s="237">
        <v>0</v>
      </c>
      <c r="I86" s="237">
        <v>0</v>
      </c>
      <c r="J86" s="237">
        <v>0</v>
      </c>
      <c r="K86" s="238">
        <v>0</v>
      </c>
      <c r="L86" s="237">
        <v>0</v>
      </c>
      <c r="M86" s="233">
        <v>889.53</v>
      </c>
      <c r="N86" s="237">
        <v>6535544.5300000003</v>
      </c>
      <c r="O86" s="237">
        <v>0</v>
      </c>
      <c r="P86" s="237">
        <v>0</v>
      </c>
      <c r="Q86" s="237">
        <v>0</v>
      </c>
      <c r="R86" s="237">
        <v>0</v>
      </c>
      <c r="S86" s="237">
        <v>0</v>
      </c>
      <c r="T86" s="237">
        <v>0</v>
      </c>
      <c r="U86" s="237">
        <v>0</v>
      </c>
      <c r="V86" s="237">
        <v>0</v>
      </c>
      <c r="W86" s="237">
        <v>0</v>
      </c>
      <c r="X86" s="237">
        <v>0</v>
      </c>
      <c r="Y86" s="237">
        <v>0</v>
      </c>
      <c r="Z86" s="237">
        <v>0</v>
      </c>
      <c r="AA86" s="237">
        <v>0</v>
      </c>
      <c r="AB86" s="237">
        <v>0</v>
      </c>
      <c r="AC86" s="240">
        <f t="shared" si="18"/>
        <v>139860.65</v>
      </c>
      <c r="AD86" s="222">
        <v>128074.02</v>
      </c>
      <c r="AE86" s="240">
        <v>0</v>
      </c>
      <c r="AF86" s="242">
        <v>2023</v>
      </c>
      <c r="AG86" s="242">
        <v>2023</v>
      </c>
      <c r="AH86" s="243">
        <v>2023</v>
      </c>
      <c r="BW86" s="246"/>
      <c r="CH86" s="224">
        <f t="shared" si="17"/>
        <v>-7.2759576141834259E-11</v>
      </c>
      <c r="DN86" s="177"/>
    </row>
    <row r="87" spans="1:118" s="245" customFormat="1" x14ac:dyDescent="0.3">
      <c r="A87" s="177">
        <v>1</v>
      </c>
      <c r="B87" s="231">
        <f>SUBTOTAL(9,$A$22:A87)</f>
        <v>66</v>
      </c>
      <c r="C87" s="220" t="s">
        <v>7010</v>
      </c>
      <c r="D87" s="222">
        <f t="shared" si="19"/>
        <v>8603206.7200000007</v>
      </c>
      <c r="E87" s="237">
        <v>0</v>
      </c>
      <c r="F87" s="237">
        <v>0</v>
      </c>
      <c r="G87" s="237">
        <v>0</v>
      </c>
      <c r="H87" s="237">
        <v>0</v>
      </c>
      <c r="I87" s="237">
        <v>0</v>
      </c>
      <c r="J87" s="237">
        <v>0</v>
      </c>
      <c r="K87" s="238">
        <v>0</v>
      </c>
      <c r="L87" s="237">
        <v>0</v>
      </c>
      <c r="M87" s="233">
        <v>1216.27</v>
      </c>
      <c r="N87" s="237">
        <v>8310898</v>
      </c>
      <c r="O87" s="237">
        <v>0</v>
      </c>
      <c r="P87" s="237">
        <v>0</v>
      </c>
      <c r="Q87" s="237">
        <v>0</v>
      </c>
      <c r="R87" s="237">
        <v>0</v>
      </c>
      <c r="S87" s="237">
        <v>0</v>
      </c>
      <c r="T87" s="237">
        <v>0</v>
      </c>
      <c r="U87" s="237">
        <v>0</v>
      </c>
      <c r="V87" s="237">
        <v>0</v>
      </c>
      <c r="W87" s="237">
        <v>0</v>
      </c>
      <c r="X87" s="237">
        <v>0</v>
      </c>
      <c r="Y87" s="237">
        <v>0</v>
      </c>
      <c r="Z87" s="237">
        <v>0</v>
      </c>
      <c r="AA87" s="237">
        <v>0</v>
      </c>
      <c r="AB87" s="237">
        <v>0</v>
      </c>
      <c r="AC87" s="240">
        <f t="shared" si="18"/>
        <v>177853.22</v>
      </c>
      <c r="AD87" s="222">
        <v>114455.5</v>
      </c>
      <c r="AE87" s="240">
        <v>0</v>
      </c>
      <c r="AF87" s="242">
        <v>2023</v>
      </c>
      <c r="AG87" s="242">
        <v>2023</v>
      </c>
      <c r="AH87" s="243">
        <v>2023</v>
      </c>
      <c r="BW87" s="246"/>
      <c r="CH87" s="224">
        <f t="shared" si="17"/>
        <v>6.6938810050487518E-10</v>
      </c>
      <c r="DN87" s="177"/>
    </row>
    <row r="88" spans="1:118" s="245" customFormat="1" x14ac:dyDescent="0.3">
      <c r="A88" s="177">
        <v>1</v>
      </c>
      <c r="B88" s="231">
        <f>SUBTOTAL(9,$A$22:A88)</f>
        <v>67</v>
      </c>
      <c r="C88" s="220" t="s">
        <v>4667</v>
      </c>
      <c r="D88" s="222">
        <f t="shared" si="19"/>
        <v>6160876.2299999995</v>
      </c>
      <c r="E88" s="237">
        <v>0</v>
      </c>
      <c r="F88" s="237">
        <v>0</v>
      </c>
      <c r="G88" s="237">
        <v>0</v>
      </c>
      <c r="H88" s="237">
        <v>0</v>
      </c>
      <c r="I88" s="237">
        <v>0</v>
      </c>
      <c r="J88" s="237">
        <v>0</v>
      </c>
      <c r="K88" s="238">
        <v>0</v>
      </c>
      <c r="L88" s="237">
        <v>0</v>
      </c>
      <c r="M88" s="233">
        <v>830.51</v>
      </c>
      <c r="N88" s="239">
        <v>6031795.7999999998</v>
      </c>
      <c r="O88" s="237">
        <v>0</v>
      </c>
      <c r="P88" s="237">
        <v>0</v>
      </c>
      <c r="Q88" s="237">
        <v>0</v>
      </c>
      <c r="R88" s="237">
        <v>0</v>
      </c>
      <c r="S88" s="237">
        <v>0</v>
      </c>
      <c r="T88" s="237">
        <v>0</v>
      </c>
      <c r="U88" s="237">
        <v>0</v>
      </c>
      <c r="V88" s="237">
        <v>0</v>
      </c>
      <c r="W88" s="237">
        <v>0</v>
      </c>
      <c r="X88" s="237">
        <v>0</v>
      </c>
      <c r="Y88" s="237">
        <v>0</v>
      </c>
      <c r="Z88" s="237">
        <v>0</v>
      </c>
      <c r="AA88" s="237">
        <v>0</v>
      </c>
      <c r="AB88" s="237">
        <v>0</v>
      </c>
      <c r="AC88" s="240">
        <f t="shared" si="18"/>
        <v>129080.43</v>
      </c>
      <c r="AD88" s="240">
        <v>0</v>
      </c>
      <c r="AE88" s="240">
        <v>0</v>
      </c>
      <c r="AF88" s="242" t="s">
        <v>17042</v>
      </c>
      <c r="AG88" s="242">
        <v>2023</v>
      </c>
      <c r="AH88" s="242">
        <v>2023</v>
      </c>
      <c r="BW88" s="246"/>
      <c r="CH88" s="224">
        <f t="shared" si="17"/>
        <v>-2.9103830456733704E-10</v>
      </c>
      <c r="DN88" s="177"/>
    </row>
    <row r="89" spans="1:118" s="245" customFormat="1" x14ac:dyDescent="0.3">
      <c r="A89" s="177">
        <v>1</v>
      </c>
      <c r="B89" s="231">
        <f>SUBTOTAL(9,$A$22:A89)</f>
        <v>68</v>
      </c>
      <c r="C89" s="220" t="s">
        <v>4994</v>
      </c>
      <c r="D89" s="222">
        <f t="shared" si="19"/>
        <v>4361296.29</v>
      </c>
      <c r="E89" s="237">
        <v>0</v>
      </c>
      <c r="F89" s="237">
        <v>0</v>
      </c>
      <c r="G89" s="237">
        <v>0</v>
      </c>
      <c r="H89" s="237">
        <v>0</v>
      </c>
      <c r="I89" s="237">
        <v>0</v>
      </c>
      <c r="J89" s="237">
        <v>0</v>
      </c>
      <c r="K89" s="238">
        <v>0</v>
      </c>
      <c r="L89" s="237">
        <v>0</v>
      </c>
      <c r="M89" s="233">
        <v>634.52</v>
      </c>
      <c r="N89" s="237">
        <v>4269920</v>
      </c>
      <c r="O89" s="237">
        <v>0</v>
      </c>
      <c r="P89" s="237">
        <v>0</v>
      </c>
      <c r="Q89" s="237">
        <v>0</v>
      </c>
      <c r="R89" s="237">
        <v>0</v>
      </c>
      <c r="S89" s="237">
        <v>0</v>
      </c>
      <c r="T89" s="237">
        <v>0</v>
      </c>
      <c r="U89" s="237">
        <v>0</v>
      </c>
      <c r="V89" s="237">
        <v>0</v>
      </c>
      <c r="W89" s="237">
        <v>0</v>
      </c>
      <c r="X89" s="237">
        <v>0</v>
      </c>
      <c r="Y89" s="237">
        <v>0</v>
      </c>
      <c r="Z89" s="237">
        <v>0</v>
      </c>
      <c r="AA89" s="237">
        <v>0</v>
      </c>
      <c r="AB89" s="237">
        <v>0</v>
      </c>
      <c r="AC89" s="240">
        <f t="shared" si="18"/>
        <v>91376.29</v>
      </c>
      <c r="AD89" s="247">
        <v>0</v>
      </c>
      <c r="AE89" s="222">
        <v>0</v>
      </c>
      <c r="AF89" s="214" t="s">
        <v>17042</v>
      </c>
      <c r="AG89" s="242">
        <v>2023</v>
      </c>
      <c r="AH89" s="214">
        <v>2023</v>
      </c>
      <c r="BW89" s="246"/>
      <c r="CH89" s="224">
        <f t="shared" si="17"/>
        <v>4.3655745685100555E-11</v>
      </c>
      <c r="DN89" s="177"/>
    </row>
    <row r="90" spans="1:118" s="245" customFormat="1" x14ac:dyDescent="0.3">
      <c r="A90" s="177">
        <v>1</v>
      </c>
      <c r="B90" s="231">
        <f>SUBTOTAL(9,$A$22:A90)</f>
        <v>69</v>
      </c>
      <c r="C90" s="220" t="s">
        <v>5402</v>
      </c>
      <c r="D90" s="222">
        <f t="shared" si="19"/>
        <v>4662585.8</v>
      </c>
      <c r="E90" s="237">
        <v>0</v>
      </c>
      <c r="F90" s="237">
        <v>0</v>
      </c>
      <c r="G90" s="237">
        <v>0</v>
      </c>
      <c r="H90" s="237">
        <v>0</v>
      </c>
      <c r="I90" s="237">
        <v>0</v>
      </c>
      <c r="J90" s="237">
        <v>0</v>
      </c>
      <c r="K90" s="238">
        <v>0</v>
      </c>
      <c r="L90" s="237">
        <v>0</v>
      </c>
      <c r="M90" s="233">
        <v>631.06999999999994</v>
      </c>
      <c r="N90" s="237">
        <v>4564897</v>
      </c>
      <c r="O90" s="237">
        <v>0</v>
      </c>
      <c r="P90" s="237">
        <v>0</v>
      </c>
      <c r="Q90" s="237">
        <v>0</v>
      </c>
      <c r="R90" s="237">
        <v>0</v>
      </c>
      <c r="S90" s="237">
        <v>0</v>
      </c>
      <c r="T90" s="237">
        <v>0</v>
      </c>
      <c r="U90" s="237">
        <v>0</v>
      </c>
      <c r="V90" s="237">
        <v>0</v>
      </c>
      <c r="W90" s="237">
        <v>0</v>
      </c>
      <c r="X90" s="237">
        <v>0</v>
      </c>
      <c r="Y90" s="237">
        <v>0</v>
      </c>
      <c r="Z90" s="237">
        <v>0</v>
      </c>
      <c r="AA90" s="237">
        <v>0</v>
      </c>
      <c r="AB90" s="237">
        <v>0</v>
      </c>
      <c r="AC90" s="240">
        <f t="shared" si="18"/>
        <v>97688.8</v>
      </c>
      <c r="AD90" s="247">
        <v>0</v>
      </c>
      <c r="AE90" s="222">
        <v>0</v>
      </c>
      <c r="AF90" s="214" t="s">
        <v>17042</v>
      </c>
      <c r="AG90" s="242">
        <v>2023</v>
      </c>
      <c r="AH90" s="214">
        <v>2023</v>
      </c>
      <c r="BW90" s="246"/>
      <c r="CH90" s="224">
        <f t="shared" si="17"/>
        <v>-1.8917489796876907E-10</v>
      </c>
      <c r="DN90" s="177"/>
    </row>
    <row r="91" spans="1:118" s="245" customFormat="1" x14ac:dyDescent="0.3">
      <c r="A91" s="177">
        <v>1</v>
      </c>
      <c r="B91" s="231">
        <f>SUBTOTAL(9,$A$22:A91)</f>
        <v>70</v>
      </c>
      <c r="C91" s="220" t="s">
        <v>1310</v>
      </c>
      <c r="D91" s="222">
        <f t="shared" si="19"/>
        <v>7787884.9199999999</v>
      </c>
      <c r="E91" s="237">
        <v>0</v>
      </c>
      <c r="F91" s="237">
        <v>0</v>
      </c>
      <c r="G91" s="237">
        <v>0</v>
      </c>
      <c r="H91" s="237">
        <v>0</v>
      </c>
      <c r="I91" s="237">
        <v>0</v>
      </c>
      <c r="J91" s="237">
        <v>0</v>
      </c>
      <c r="K91" s="238">
        <v>0</v>
      </c>
      <c r="L91" s="237">
        <v>0</v>
      </c>
      <c r="M91" s="233">
        <v>1754.3</v>
      </c>
      <c r="N91" s="237">
        <v>7624716</v>
      </c>
      <c r="O91" s="237">
        <v>0</v>
      </c>
      <c r="P91" s="237">
        <v>0</v>
      </c>
      <c r="Q91" s="237">
        <v>0</v>
      </c>
      <c r="R91" s="237">
        <v>0</v>
      </c>
      <c r="S91" s="237">
        <v>0</v>
      </c>
      <c r="T91" s="237">
        <v>0</v>
      </c>
      <c r="U91" s="237">
        <v>0</v>
      </c>
      <c r="V91" s="237">
        <v>0</v>
      </c>
      <c r="W91" s="237">
        <v>0</v>
      </c>
      <c r="X91" s="237">
        <v>0</v>
      </c>
      <c r="Y91" s="237">
        <v>0</v>
      </c>
      <c r="Z91" s="237">
        <v>0</v>
      </c>
      <c r="AA91" s="237">
        <v>0</v>
      </c>
      <c r="AB91" s="237">
        <v>0</v>
      </c>
      <c r="AC91" s="240">
        <f t="shared" si="18"/>
        <v>163168.92000000001</v>
      </c>
      <c r="AD91" s="247">
        <v>0</v>
      </c>
      <c r="AE91" s="240">
        <v>0</v>
      </c>
      <c r="AF91" s="242" t="s">
        <v>17042</v>
      </c>
      <c r="AG91" s="242">
        <v>2023</v>
      </c>
      <c r="AH91" s="243">
        <v>2023</v>
      </c>
      <c r="BW91" s="246"/>
      <c r="CH91" s="224">
        <f t="shared" si="17"/>
        <v>-8.7311491370201111E-11</v>
      </c>
      <c r="DN91" s="177"/>
    </row>
    <row r="92" spans="1:118" s="245" customFormat="1" x14ac:dyDescent="0.3">
      <c r="A92" s="177">
        <v>1</v>
      </c>
      <c r="B92" s="231">
        <f>SUBTOTAL(9,$A$22:A92)</f>
        <v>71</v>
      </c>
      <c r="C92" s="220" t="s">
        <v>1371</v>
      </c>
      <c r="D92" s="222">
        <f t="shared" si="19"/>
        <v>4876698.2300000004</v>
      </c>
      <c r="E92" s="237">
        <v>0</v>
      </c>
      <c r="F92" s="237">
        <v>0</v>
      </c>
      <c r="G92" s="237">
        <v>0</v>
      </c>
      <c r="H92" s="237">
        <v>0</v>
      </c>
      <c r="I92" s="237">
        <v>0</v>
      </c>
      <c r="J92" s="237">
        <v>0</v>
      </c>
      <c r="K92" s="238">
        <v>0</v>
      </c>
      <c r="L92" s="237">
        <v>0</v>
      </c>
      <c r="M92" s="233">
        <v>627</v>
      </c>
      <c r="N92" s="233">
        <v>4689013.87</v>
      </c>
      <c r="O92" s="237">
        <v>0</v>
      </c>
      <c r="P92" s="237">
        <v>0</v>
      </c>
      <c r="Q92" s="237">
        <v>0</v>
      </c>
      <c r="R92" s="237">
        <v>0</v>
      </c>
      <c r="S92" s="237">
        <v>0</v>
      </c>
      <c r="T92" s="237">
        <v>0</v>
      </c>
      <c r="U92" s="237">
        <v>0</v>
      </c>
      <c r="V92" s="237">
        <v>0</v>
      </c>
      <c r="W92" s="237">
        <v>0</v>
      </c>
      <c r="X92" s="237">
        <v>0</v>
      </c>
      <c r="Y92" s="237">
        <v>0</v>
      </c>
      <c r="Z92" s="237">
        <v>0</v>
      </c>
      <c r="AA92" s="237">
        <v>0</v>
      </c>
      <c r="AB92" s="237">
        <v>0</v>
      </c>
      <c r="AC92" s="240">
        <f t="shared" si="18"/>
        <v>100344.9</v>
      </c>
      <c r="AD92" s="240">
        <v>87339.46</v>
      </c>
      <c r="AE92" s="240">
        <v>0</v>
      </c>
      <c r="AF92" s="242">
        <v>2023</v>
      </c>
      <c r="AG92" s="242">
        <v>2023</v>
      </c>
      <c r="AH92" s="243">
        <v>2023</v>
      </c>
      <c r="BW92" s="246"/>
      <c r="CH92" s="224"/>
      <c r="DN92" s="177"/>
    </row>
    <row r="93" spans="1:118" s="245" customFormat="1" x14ac:dyDescent="0.3">
      <c r="A93" s="177">
        <v>1</v>
      </c>
      <c r="B93" s="231">
        <f>SUBTOTAL(9,$A$22:A93)</f>
        <v>72</v>
      </c>
      <c r="C93" s="220" t="s">
        <v>6841</v>
      </c>
      <c r="D93" s="222">
        <f t="shared" si="19"/>
        <v>2846419.65</v>
      </c>
      <c r="E93" s="237">
        <v>0</v>
      </c>
      <c r="F93" s="237">
        <v>0</v>
      </c>
      <c r="G93" s="237">
        <v>2786782.5</v>
      </c>
      <c r="H93" s="237">
        <v>0</v>
      </c>
      <c r="I93" s="237">
        <v>0</v>
      </c>
      <c r="J93" s="237">
        <v>0</v>
      </c>
      <c r="K93" s="238">
        <v>0</v>
      </c>
      <c r="L93" s="237">
        <v>0</v>
      </c>
      <c r="M93" s="237">
        <v>0</v>
      </c>
      <c r="N93" s="237">
        <v>0</v>
      </c>
      <c r="O93" s="237">
        <v>0</v>
      </c>
      <c r="P93" s="237">
        <v>0</v>
      </c>
      <c r="Q93" s="237">
        <v>0</v>
      </c>
      <c r="R93" s="237">
        <v>0</v>
      </c>
      <c r="S93" s="237">
        <v>0</v>
      </c>
      <c r="T93" s="237">
        <v>0</v>
      </c>
      <c r="U93" s="237">
        <v>0</v>
      </c>
      <c r="V93" s="237">
        <v>0</v>
      </c>
      <c r="W93" s="237">
        <v>0</v>
      </c>
      <c r="X93" s="237">
        <v>0</v>
      </c>
      <c r="Y93" s="237">
        <v>0</v>
      </c>
      <c r="Z93" s="237">
        <v>0</v>
      </c>
      <c r="AA93" s="237">
        <v>0</v>
      </c>
      <c r="AB93" s="237">
        <v>0</v>
      </c>
      <c r="AC93" s="240">
        <f>ROUND(G93*2.14%,2)</f>
        <v>59637.15</v>
      </c>
      <c r="AD93" s="240">
        <v>0</v>
      </c>
      <c r="AE93" s="240">
        <v>0</v>
      </c>
      <c r="AF93" s="242" t="s">
        <v>17042</v>
      </c>
      <c r="AG93" s="242">
        <v>2023</v>
      </c>
      <c r="AH93" s="243">
        <v>2023</v>
      </c>
      <c r="BW93" s="246"/>
      <c r="CH93" s="224"/>
      <c r="DN93" s="177"/>
    </row>
    <row r="94" spans="1:118" s="245" customFormat="1" x14ac:dyDescent="0.3">
      <c r="A94" s="177">
        <v>1</v>
      </c>
      <c r="B94" s="231">
        <f>SUBTOTAL(9,$A$22:A94)</f>
        <v>73</v>
      </c>
      <c r="C94" s="220" t="s">
        <v>7009</v>
      </c>
      <c r="D94" s="222">
        <f t="shared" si="19"/>
        <v>2074043.28</v>
      </c>
      <c r="E94" s="237">
        <v>0</v>
      </c>
      <c r="F94" s="237">
        <v>0</v>
      </c>
      <c r="G94" s="237">
        <v>0</v>
      </c>
      <c r="H94" s="237">
        <v>0</v>
      </c>
      <c r="I94" s="237">
        <v>0</v>
      </c>
      <c r="J94" s="237">
        <v>0</v>
      </c>
      <c r="K94" s="238">
        <v>0</v>
      </c>
      <c r="L94" s="237">
        <v>0</v>
      </c>
      <c r="M94" s="233">
        <v>385.7</v>
      </c>
      <c r="N94" s="237">
        <v>2030588.68</v>
      </c>
      <c r="O94" s="237">
        <v>0</v>
      </c>
      <c r="P94" s="237">
        <v>0</v>
      </c>
      <c r="Q94" s="237">
        <v>0</v>
      </c>
      <c r="R94" s="237">
        <v>0</v>
      </c>
      <c r="S94" s="237">
        <v>0</v>
      </c>
      <c r="T94" s="237">
        <v>0</v>
      </c>
      <c r="U94" s="237">
        <v>0</v>
      </c>
      <c r="V94" s="237">
        <v>0</v>
      </c>
      <c r="W94" s="237">
        <v>0</v>
      </c>
      <c r="X94" s="237">
        <v>0</v>
      </c>
      <c r="Y94" s="237">
        <v>0</v>
      </c>
      <c r="Z94" s="237">
        <v>0</v>
      </c>
      <c r="AA94" s="237">
        <v>0</v>
      </c>
      <c r="AB94" s="237">
        <v>0</v>
      </c>
      <c r="AC94" s="240">
        <f t="shared" si="18"/>
        <v>43454.6</v>
      </c>
      <c r="AD94" s="240">
        <v>0</v>
      </c>
      <c r="AE94" s="240">
        <v>0</v>
      </c>
      <c r="AF94" s="242" t="s">
        <v>17042</v>
      </c>
      <c r="AG94" s="242">
        <v>2023</v>
      </c>
      <c r="AH94" s="243">
        <v>2023</v>
      </c>
      <c r="BW94" s="246"/>
      <c r="CH94" s="224"/>
      <c r="DN94" s="177"/>
    </row>
    <row r="95" spans="1:118" s="245" customFormat="1" x14ac:dyDescent="0.3">
      <c r="A95" s="177">
        <v>1</v>
      </c>
      <c r="B95" s="231">
        <f>SUBTOTAL(9,$A$22:A95)</f>
        <v>74</v>
      </c>
      <c r="C95" s="220" t="s">
        <v>7061</v>
      </c>
      <c r="D95" s="222">
        <f t="shared" si="19"/>
        <v>1956784.6700000002</v>
      </c>
      <c r="E95" s="237">
        <v>0</v>
      </c>
      <c r="F95" s="237">
        <v>0</v>
      </c>
      <c r="G95" s="237">
        <v>0</v>
      </c>
      <c r="H95" s="237">
        <v>0</v>
      </c>
      <c r="I95" s="237">
        <v>0</v>
      </c>
      <c r="J95" s="237">
        <v>0</v>
      </c>
      <c r="K95" s="238">
        <v>0</v>
      </c>
      <c r="L95" s="237">
        <v>0</v>
      </c>
      <c r="M95" s="233">
        <v>331.42</v>
      </c>
      <c r="N95" s="237">
        <v>1915786.83</v>
      </c>
      <c r="O95" s="237">
        <v>0</v>
      </c>
      <c r="P95" s="237">
        <v>0</v>
      </c>
      <c r="Q95" s="237">
        <v>0</v>
      </c>
      <c r="R95" s="237">
        <v>0</v>
      </c>
      <c r="S95" s="237">
        <v>0</v>
      </c>
      <c r="T95" s="237">
        <v>0</v>
      </c>
      <c r="U95" s="237">
        <v>0</v>
      </c>
      <c r="V95" s="237">
        <v>0</v>
      </c>
      <c r="W95" s="237">
        <v>0</v>
      </c>
      <c r="X95" s="237">
        <v>0</v>
      </c>
      <c r="Y95" s="237">
        <v>0</v>
      </c>
      <c r="Z95" s="237">
        <v>0</v>
      </c>
      <c r="AA95" s="237">
        <v>0</v>
      </c>
      <c r="AB95" s="237">
        <v>0</v>
      </c>
      <c r="AC95" s="240">
        <f t="shared" si="18"/>
        <v>40997.839999999997</v>
      </c>
      <c r="AD95" s="240">
        <v>0</v>
      </c>
      <c r="AE95" s="240">
        <v>0</v>
      </c>
      <c r="AF95" s="242" t="s">
        <v>17042</v>
      </c>
      <c r="AG95" s="242">
        <v>2023</v>
      </c>
      <c r="AH95" s="243">
        <v>2023</v>
      </c>
      <c r="BW95" s="246"/>
      <c r="CH95" s="224"/>
      <c r="DN95" s="177"/>
    </row>
    <row r="96" spans="1:118" s="245" customFormat="1" x14ac:dyDescent="0.3">
      <c r="A96" s="177">
        <v>1</v>
      </c>
      <c r="B96" s="231">
        <f>SUBTOTAL(9,$A$22:A96)</f>
        <v>75</v>
      </c>
      <c r="C96" s="220" t="s">
        <v>7141</v>
      </c>
      <c r="D96" s="222">
        <f t="shared" si="19"/>
        <v>163126.06</v>
      </c>
      <c r="E96" s="237">
        <v>0</v>
      </c>
      <c r="F96" s="237">
        <v>0</v>
      </c>
      <c r="G96" s="237">
        <v>0</v>
      </c>
      <c r="H96" s="237">
        <v>0</v>
      </c>
      <c r="I96" s="237">
        <v>0</v>
      </c>
      <c r="J96" s="237">
        <v>0</v>
      </c>
      <c r="K96" s="238">
        <v>0</v>
      </c>
      <c r="L96" s="237">
        <v>0</v>
      </c>
      <c r="M96" s="237">
        <v>0</v>
      </c>
      <c r="N96" s="237">
        <v>0</v>
      </c>
      <c r="O96" s="237">
        <v>0</v>
      </c>
      <c r="P96" s="237">
        <v>0</v>
      </c>
      <c r="Q96" s="237">
        <v>0</v>
      </c>
      <c r="R96" s="237">
        <v>0</v>
      </c>
      <c r="S96" s="237">
        <v>0</v>
      </c>
      <c r="T96" s="237">
        <v>0</v>
      </c>
      <c r="U96" s="237">
        <v>0</v>
      </c>
      <c r="V96" s="237">
        <v>0</v>
      </c>
      <c r="W96" s="237">
        <v>0</v>
      </c>
      <c r="X96" s="237">
        <v>0</v>
      </c>
      <c r="Y96" s="237">
        <v>0</v>
      </c>
      <c r="Z96" s="237">
        <v>0</v>
      </c>
      <c r="AA96" s="237">
        <v>0</v>
      </c>
      <c r="AB96" s="237">
        <v>0</v>
      </c>
      <c r="AC96" s="240">
        <f>ROUND(R96*2.14%,2)</f>
        <v>0</v>
      </c>
      <c r="AD96" s="240">
        <v>163126.06</v>
      </c>
      <c r="AE96" s="240">
        <v>0</v>
      </c>
      <c r="AF96" s="242">
        <v>2023</v>
      </c>
      <c r="AG96" s="242" t="s">
        <v>17042</v>
      </c>
      <c r="AH96" s="243" t="s">
        <v>17042</v>
      </c>
      <c r="BW96" s="246"/>
      <c r="CH96" s="224"/>
      <c r="DN96" s="177"/>
    </row>
    <row r="97" spans="1:118" s="245" customFormat="1" x14ac:dyDescent="0.3">
      <c r="A97" s="177">
        <v>1</v>
      </c>
      <c r="B97" s="231">
        <f>SUBTOTAL(9,$A$22:A97)</f>
        <v>76</v>
      </c>
      <c r="C97" s="248" t="s">
        <v>6895</v>
      </c>
      <c r="D97" s="249">
        <f t="shared" si="19"/>
        <v>117549.75999999999</v>
      </c>
      <c r="E97" s="250">
        <v>0</v>
      </c>
      <c r="F97" s="250">
        <v>0</v>
      </c>
      <c r="G97" s="250">
        <v>0</v>
      </c>
      <c r="H97" s="250">
        <v>0</v>
      </c>
      <c r="I97" s="250">
        <v>0</v>
      </c>
      <c r="J97" s="250">
        <v>0</v>
      </c>
      <c r="K97" s="251">
        <v>0</v>
      </c>
      <c r="L97" s="250">
        <v>0</v>
      </c>
      <c r="M97" s="250">
        <v>0</v>
      </c>
      <c r="N97" s="250">
        <v>0</v>
      </c>
      <c r="O97" s="250">
        <v>0</v>
      </c>
      <c r="P97" s="250">
        <v>0</v>
      </c>
      <c r="Q97" s="250">
        <v>0</v>
      </c>
      <c r="R97" s="250">
        <v>0</v>
      </c>
      <c r="S97" s="250">
        <v>0</v>
      </c>
      <c r="T97" s="250">
        <v>0</v>
      </c>
      <c r="U97" s="250">
        <v>0</v>
      </c>
      <c r="V97" s="250">
        <v>0</v>
      </c>
      <c r="W97" s="250">
        <v>0</v>
      </c>
      <c r="X97" s="250">
        <v>0</v>
      </c>
      <c r="Y97" s="250">
        <v>0</v>
      </c>
      <c r="Z97" s="250">
        <v>0</v>
      </c>
      <c r="AA97" s="250">
        <v>0</v>
      </c>
      <c r="AB97" s="250">
        <v>0</v>
      </c>
      <c r="AC97" s="252">
        <v>0</v>
      </c>
      <c r="AD97" s="240">
        <v>117549.75999999999</v>
      </c>
      <c r="AE97" s="252">
        <v>0</v>
      </c>
      <c r="AF97" s="253">
        <v>2023</v>
      </c>
      <c r="AG97" s="253" t="s">
        <v>17042</v>
      </c>
      <c r="AH97" s="254" t="s">
        <v>17042</v>
      </c>
      <c r="BW97" s="246"/>
      <c r="CH97" s="224"/>
      <c r="DN97" s="177"/>
    </row>
    <row r="98" spans="1:118" s="245" customFormat="1" x14ac:dyDescent="0.3">
      <c r="A98" s="177">
        <v>1</v>
      </c>
      <c r="B98" s="231">
        <f>SUBTOTAL(9,$A$22:A98)</f>
        <v>77</v>
      </c>
      <c r="C98" s="220" t="s">
        <v>133</v>
      </c>
      <c r="D98" s="222">
        <f t="shared" si="19"/>
        <v>124578.2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39">
        <v>0</v>
      </c>
      <c r="K98" s="255">
        <v>0</v>
      </c>
      <c r="L98" s="239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39">
        <v>0</v>
      </c>
      <c r="V98" s="239">
        <v>0</v>
      </c>
      <c r="W98" s="239">
        <v>0</v>
      </c>
      <c r="X98" s="239">
        <v>0</v>
      </c>
      <c r="Y98" s="239">
        <v>0</v>
      </c>
      <c r="Z98" s="239">
        <v>0</v>
      </c>
      <c r="AA98" s="239">
        <v>0</v>
      </c>
      <c r="AB98" s="239">
        <v>0</v>
      </c>
      <c r="AC98" s="240">
        <v>0</v>
      </c>
      <c r="AD98" s="240">
        <v>124578.2</v>
      </c>
      <c r="AE98" s="240">
        <v>0</v>
      </c>
      <c r="AF98" s="242">
        <v>2023</v>
      </c>
      <c r="AG98" s="242" t="s">
        <v>17042</v>
      </c>
      <c r="AH98" s="242" t="s">
        <v>17042</v>
      </c>
      <c r="BW98" s="246"/>
      <c r="CH98" s="224"/>
      <c r="DN98" s="177"/>
    </row>
    <row r="99" spans="1:118" s="245" customFormat="1" x14ac:dyDescent="0.3">
      <c r="A99" s="177">
        <v>1</v>
      </c>
      <c r="B99" s="231">
        <f>SUBTOTAL(9,$A$22:A99)</f>
        <v>78</v>
      </c>
      <c r="C99" s="220" t="s">
        <v>7734</v>
      </c>
      <c r="D99" s="222">
        <f t="shared" si="19"/>
        <v>279029.03999999998</v>
      </c>
      <c r="E99" s="239">
        <v>0</v>
      </c>
      <c r="F99" s="239">
        <v>0</v>
      </c>
      <c r="G99" s="239">
        <v>0</v>
      </c>
      <c r="H99" s="239">
        <v>0</v>
      </c>
      <c r="I99" s="239">
        <v>0</v>
      </c>
      <c r="J99" s="239">
        <v>0</v>
      </c>
      <c r="K99" s="255">
        <v>0</v>
      </c>
      <c r="L99" s="239">
        <v>0</v>
      </c>
      <c r="M99" s="239">
        <v>0</v>
      </c>
      <c r="N99" s="239">
        <v>0</v>
      </c>
      <c r="O99" s="239">
        <v>0</v>
      </c>
      <c r="P99" s="239">
        <v>0</v>
      </c>
      <c r="Q99" s="239">
        <v>0</v>
      </c>
      <c r="R99" s="239">
        <v>0</v>
      </c>
      <c r="S99" s="239">
        <v>0</v>
      </c>
      <c r="T99" s="239">
        <v>0</v>
      </c>
      <c r="U99" s="239">
        <v>0</v>
      </c>
      <c r="V99" s="239">
        <v>0</v>
      </c>
      <c r="W99" s="239">
        <v>0</v>
      </c>
      <c r="X99" s="239">
        <v>0</v>
      </c>
      <c r="Y99" s="239">
        <v>0</v>
      </c>
      <c r="Z99" s="239">
        <v>0</v>
      </c>
      <c r="AA99" s="239">
        <v>0</v>
      </c>
      <c r="AB99" s="239">
        <v>0</v>
      </c>
      <c r="AC99" s="240">
        <v>0</v>
      </c>
      <c r="AD99" s="240">
        <v>279029.03999999998</v>
      </c>
      <c r="AE99" s="240">
        <v>0</v>
      </c>
      <c r="AF99" s="242">
        <v>2023</v>
      </c>
      <c r="AG99" s="242" t="s">
        <v>17042</v>
      </c>
      <c r="AH99" s="242" t="s">
        <v>17042</v>
      </c>
      <c r="BW99" s="246"/>
      <c r="CH99" s="224"/>
      <c r="DN99" s="177"/>
    </row>
    <row r="100" spans="1:118" s="245" customFormat="1" x14ac:dyDescent="0.3">
      <c r="A100" s="177">
        <v>1</v>
      </c>
      <c r="B100" s="231">
        <f>SUBTOTAL(9,$A$22:A100)</f>
        <v>79</v>
      </c>
      <c r="C100" s="220" t="s">
        <v>4786</v>
      </c>
      <c r="D100" s="222">
        <f t="shared" si="19"/>
        <v>235414.03</v>
      </c>
      <c r="E100" s="239">
        <v>0</v>
      </c>
      <c r="F100" s="239">
        <v>0</v>
      </c>
      <c r="G100" s="239">
        <v>0</v>
      </c>
      <c r="H100" s="239">
        <v>0</v>
      </c>
      <c r="I100" s="239">
        <v>0</v>
      </c>
      <c r="J100" s="239">
        <v>0</v>
      </c>
      <c r="K100" s="255">
        <v>0</v>
      </c>
      <c r="L100" s="239">
        <v>0</v>
      </c>
      <c r="M100" s="239">
        <v>0</v>
      </c>
      <c r="N100" s="239">
        <v>0</v>
      </c>
      <c r="O100" s="239">
        <v>0</v>
      </c>
      <c r="P100" s="239">
        <v>0</v>
      </c>
      <c r="Q100" s="239">
        <v>0</v>
      </c>
      <c r="R100" s="239">
        <v>0</v>
      </c>
      <c r="S100" s="239">
        <v>0</v>
      </c>
      <c r="T100" s="239">
        <v>0</v>
      </c>
      <c r="U100" s="239">
        <v>0</v>
      </c>
      <c r="V100" s="239">
        <v>0</v>
      </c>
      <c r="W100" s="239">
        <v>0</v>
      </c>
      <c r="X100" s="239">
        <v>0</v>
      </c>
      <c r="Y100" s="239">
        <v>0</v>
      </c>
      <c r="Z100" s="239">
        <v>0</v>
      </c>
      <c r="AA100" s="239">
        <v>0</v>
      </c>
      <c r="AB100" s="239">
        <v>0</v>
      </c>
      <c r="AC100" s="240">
        <v>0</v>
      </c>
      <c r="AD100" s="240">
        <v>235414.03</v>
      </c>
      <c r="AE100" s="240">
        <v>0</v>
      </c>
      <c r="AF100" s="242">
        <v>2023</v>
      </c>
      <c r="AG100" s="242" t="s">
        <v>17042</v>
      </c>
      <c r="AH100" s="242" t="s">
        <v>17042</v>
      </c>
      <c r="BW100" s="246"/>
      <c r="CH100" s="224"/>
      <c r="DN100" s="177"/>
    </row>
    <row r="101" spans="1:118" s="245" customFormat="1" x14ac:dyDescent="0.3">
      <c r="A101" s="177">
        <v>1</v>
      </c>
      <c r="B101" s="231">
        <f>SUBTOTAL(9,$A$22:A101)</f>
        <v>80</v>
      </c>
      <c r="C101" s="220" t="s">
        <v>5242</v>
      </c>
      <c r="D101" s="222">
        <f t="shared" si="19"/>
        <v>344739.2</v>
      </c>
      <c r="E101" s="239">
        <v>0</v>
      </c>
      <c r="F101" s="239">
        <v>0</v>
      </c>
      <c r="G101" s="239">
        <v>0</v>
      </c>
      <c r="H101" s="239">
        <v>0</v>
      </c>
      <c r="I101" s="239">
        <v>0</v>
      </c>
      <c r="J101" s="239">
        <v>0</v>
      </c>
      <c r="K101" s="255">
        <v>0</v>
      </c>
      <c r="L101" s="239">
        <v>0</v>
      </c>
      <c r="M101" s="239">
        <v>0</v>
      </c>
      <c r="N101" s="239">
        <v>0</v>
      </c>
      <c r="O101" s="239">
        <v>0</v>
      </c>
      <c r="P101" s="239">
        <v>0</v>
      </c>
      <c r="Q101" s="239">
        <v>0</v>
      </c>
      <c r="R101" s="239">
        <v>0</v>
      </c>
      <c r="S101" s="239">
        <v>0</v>
      </c>
      <c r="T101" s="239">
        <v>0</v>
      </c>
      <c r="U101" s="239">
        <v>0</v>
      </c>
      <c r="V101" s="239">
        <v>0</v>
      </c>
      <c r="W101" s="239">
        <v>0</v>
      </c>
      <c r="X101" s="239">
        <v>0</v>
      </c>
      <c r="Y101" s="239">
        <v>0</v>
      </c>
      <c r="Z101" s="239">
        <v>0</v>
      </c>
      <c r="AA101" s="239">
        <v>0</v>
      </c>
      <c r="AB101" s="239">
        <v>0</v>
      </c>
      <c r="AC101" s="240">
        <v>0</v>
      </c>
      <c r="AD101" s="240">
        <v>344739.2</v>
      </c>
      <c r="AE101" s="240">
        <v>0</v>
      </c>
      <c r="AF101" s="242">
        <v>2023</v>
      </c>
      <c r="AG101" s="242" t="s">
        <v>17042</v>
      </c>
      <c r="AH101" s="242" t="s">
        <v>17042</v>
      </c>
      <c r="BW101" s="246"/>
      <c r="CH101" s="224"/>
      <c r="DN101" s="177"/>
    </row>
    <row r="102" spans="1:118" s="245" customFormat="1" x14ac:dyDescent="0.3">
      <c r="A102" s="177">
        <v>1</v>
      </c>
      <c r="B102" s="231">
        <f>SUBTOTAL(9,$A$22:A102)</f>
        <v>81</v>
      </c>
      <c r="C102" s="220" t="s">
        <v>5245</v>
      </c>
      <c r="D102" s="222">
        <f t="shared" si="19"/>
        <v>98938.82</v>
      </c>
      <c r="E102" s="239">
        <v>0</v>
      </c>
      <c r="F102" s="239">
        <v>0</v>
      </c>
      <c r="G102" s="239">
        <v>0</v>
      </c>
      <c r="H102" s="239">
        <v>0</v>
      </c>
      <c r="I102" s="239">
        <v>0</v>
      </c>
      <c r="J102" s="239">
        <v>0</v>
      </c>
      <c r="K102" s="255">
        <v>0</v>
      </c>
      <c r="L102" s="239">
        <v>0</v>
      </c>
      <c r="M102" s="239">
        <v>0</v>
      </c>
      <c r="N102" s="239">
        <v>0</v>
      </c>
      <c r="O102" s="239">
        <v>0</v>
      </c>
      <c r="P102" s="239">
        <v>0</v>
      </c>
      <c r="Q102" s="239">
        <v>0</v>
      </c>
      <c r="R102" s="239">
        <v>0</v>
      </c>
      <c r="S102" s="239">
        <v>0</v>
      </c>
      <c r="T102" s="239">
        <v>0</v>
      </c>
      <c r="U102" s="239">
        <v>0</v>
      </c>
      <c r="V102" s="239">
        <v>0</v>
      </c>
      <c r="W102" s="239">
        <v>0</v>
      </c>
      <c r="X102" s="239">
        <v>0</v>
      </c>
      <c r="Y102" s="239">
        <v>0</v>
      </c>
      <c r="Z102" s="239">
        <v>0</v>
      </c>
      <c r="AA102" s="239">
        <v>0</v>
      </c>
      <c r="AB102" s="239">
        <v>0</v>
      </c>
      <c r="AC102" s="240">
        <v>0</v>
      </c>
      <c r="AD102" s="240">
        <v>98938.82</v>
      </c>
      <c r="AE102" s="240">
        <v>0</v>
      </c>
      <c r="AF102" s="242">
        <v>2023</v>
      </c>
      <c r="AG102" s="242" t="s">
        <v>17042</v>
      </c>
      <c r="AH102" s="242" t="s">
        <v>17042</v>
      </c>
      <c r="BW102" s="246"/>
      <c r="CH102" s="224"/>
      <c r="DN102" s="177"/>
    </row>
    <row r="103" spans="1:118" s="245" customFormat="1" x14ac:dyDescent="0.3">
      <c r="A103" s="177">
        <v>1</v>
      </c>
      <c r="B103" s="231">
        <f>SUBTOTAL(9,$A$22:A103)</f>
        <v>82</v>
      </c>
      <c r="C103" s="220" t="s">
        <v>97</v>
      </c>
      <c r="D103" s="222">
        <f t="shared" si="19"/>
        <v>226942.61</v>
      </c>
      <c r="E103" s="239">
        <v>0</v>
      </c>
      <c r="F103" s="239">
        <v>0</v>
      </c>
      <c r="G103" s="239">
        <v>0</v>
      </c>
      <c r="H103" s="239">
        <v>0</v>
      </c>
      <c r="I103" s="239">
        <v>0</v>
      </c>
      <c r="J103" s="239">
        <v>0</v>
      </c>
      <c r="K103" s="255">
        <v>0</v>
      </c>
      <c r="L103" s="239">
        <v>0</v>
      </c>
      <c r="M103" s="239">
        <v>0</v>
      </c>
      <c r="N103" s="239">
        <v>0</v>
      </c>
      <c r="O103" s="239">
        <v>0</v>
      </c>
      <c r="P103" s="239">
        <v>0</v>
      </c>
      <c r="Q103" s="239">
        <v>0</v>
      </c>
      <c r="R103" s="239">
        <v>0</v>
      </c>
      <c r="S103" s="239">
        <v>0</v>
      </c>
      <c r="T103" s="239">
        <v>0</v>
      </c>
      <c r="U103" s="239">
        <v>0</v>
      </c>
      <c r="V103" s="239">
        <v>0</v>
      </c>
      <c r="W103" s="239">
        <v>0</v>
      </c>
      <c r="X103" s="239">
        <v>0</v>
      </c>
      <c r="Y103" s="239">
        <v>0</v>
      </c>
      <c r="Z103" s="239">
        <v>0</v>
      </c>
      <c r="AA103" s="239">
        <v>0</v>
      </c>
      <c r="AB103" s="239">
        <v>0</v>
      </c>
      <c r="AC103" s="240">
        <f>ROUND(N103*2.14%,2)</f>
        <v>0</v>
      </c>
      <c r="AD103" s="240">
        <v>226942.61</v>
      </c>
      <c r="AE103" s="240">
        <v>0</v>
      </c>
      <c r="AF103" s="242">
        <v>2023</v>
      </c>
      <c r="AG103" s="242" t="s">
        <v>17042</v>
      </c>
      <c r="AH103" s="242" t="s">
        <v>17042</v>
      </c>
      <c r="BW103" s="246"/>
      <c r="CH103" s="224"/>
      <c r="DN103" s="177"/>
    </row>
    <row r="104" spans="1:118" s="245" customFormat="1" x14ac:dyDescent="0.3">
      <c r="A104" s="177">
        <v>1</v>
      </c>
      <c r="B104" s="231">
        <f>SUBTOTAL(9,$A$22:A104)</f>
        <v>83</v>
      </c>
      <c r="C104" s="220" t="s">
        <v>5544</v>
      </c>
      <c r="D104" s="222">
        <f t="shared" si="19"/>
        <v>155118.18</v>
      </c>
      <c r="E104" s="239">
        <v>0</v>
      </c>
      <c r="F104" s="239">
        <v>0</v>
      </c>
      <c r="G104" s="239">
        <v>0</v>
      </c>
      <c r="H104" s="239">
        <v>0</v>
      </c>
      <c r="I104" s="239">
        <v>0</v>
      </c>
      <c r="J104" s="239">
        <v>0</v>
      </c>
      <c r="K104" s="255">
        <v>0</v>
      </c>
      <c r="L104" s="239">
        <v>0</v>
      </c>
      <c r="M104" s="239">
        <v>0</v>
      </c>
      <c r="N104" s="239">
        <v>0</v>
      </c>
      <c r="O104" s="239">
        <v>0</v>
      </c>
      <c r="P104" s="239">
        <v>0</v>
      </c>
      <c r="Q104" s="239">
        <v>0</v>
      </c>
      <c r="R104" s="239">
        <v>0</v>
      </c>
      <c r="S104" s="239">
        <v>0</v>
      </c>
      <c r="T104" s="239">
        <v>0</v>
      </c>
      <c r="U104" s="239">
        <v>0</v>
      </c>
      <c r="V104" s="239">
        <v>0</v>
      </c>
      <c r="W104" s="239">
        <v>0</v>
      </c>
      <c r="X104" s="239">
        <v>0</v>
      </c>
      <c r="Y104" s="239">
        <v>0</v>
      </c>
      <c r="Z104" s="239">
        <v>0</v>
      </c>
      <c r="AA104" s="239">
        <v>0</v>
      </c>
      <c r="AB104" s="239">
        <v>0</v>
      </c>
      <c r="AC104" s="240">
        <v>0</v>
      </c>
      <c r="AD104" s="240">
        <v>155118.18</v>
      </c>
      <c r="AE104" s="240">
        <v>0</v>
      </c>
      <c r="AF104" s="242">
        <v>2023</v>
      </c>
      <c r="AG104" s="242" t="s">
        <v>17042</v>
      </c>
      <c r="AH104" s="242" t="s">
        <v>17042</v>
      </c>
      <c r="BW104" s="246"/>
      <c r="CH104" s="224"/>
      <c r="DN104" s="177"/>
    </row>
    <row r="105" spans="1:118" s="245" customFormat="1" x14ac:dyDescent="0.3">
      <c r="A105" s="177">
        <v>1</v>
      </c>
      <c r="B105" s="231">
        <f>SUBTOTAL(9,$A$22:A105)</f>
        <v>84</v>
      </c>
      <c r="C105" s="220" t="s">
        <v>6153</v>
      </c>
      <c r="D105" s="222">
        <f t="shared" si="19"/>
        <v>205156.45</v>
      </c>
      <c r="E105" s="239">
        <v>0</v>
      </c>
      <c r="F105" s="239">
        <v>0</v>
      </c>
      <c r="G105" s="239">
        <v>0</v>
      </c>
      <c r="H105" s="239">
        <v>0</v>
      </c>
      <c r="I105" s="239">
        <v>0</v>
      </c>
      <c r="J105" s="239">
        <v>0</v>
      </c>
      <c r="K105" s="255">
        <v>0</v>
      </c>
      <c r="L105" s="239">
        <v>0</v>
      </c>
      <c r="M105" s="239">
        <v>0</v>
      </c>
      <c r="N105" s="239">
        <v>0</v>
      </c>
      <c r="O105" s="239">
        <v>0</v>
      </c>
      <c r="P105" s="239">
        <v>0</v>
      </c>
      <c r="Q105" s="239">
        <v>0</v>
      </c>
      <c r="R105" s="239">
        <v>0</v>
      </c>
      <c r="S105" s="239">
        <v>0</v>
      </c>
      <c r="T105" s="239">
        <v>0</v>
      </c>
      <c r="U105" s="239">
        <v>0</v>
      </c>
      <c r="V105" s="239">
        <v>0</v>
      </c>
      <c r="W105" s="239">
        <v>0</v>
      </c>
      <c r="X105" s="239">
        <v>0</v>
      </c>
      <c r="Y105" s="239">
        <v>0</v>
      </c>
      <c r="Z105" s="239">
        <v>0</v>
      </c>
      <c r="AA105" s="239">
        <v>0</v>
      </c>
      <c r="AB105" s="239">
        <v>0</v>
      </c>
      <c r="AC105" s="240">
        <v>0</v>
      </c>
      <c r="AD105" s="240">
        <v>205156.45</v>
      </c>
      <c r="AE105" s="240">
        <v>0</v>
      </c>
      <c r="AF105" s="242">
        <v>2023</v>
      </c>
      <c r="AG105" s="242" t="s">
        <v>17042</v>
      </c>
      <c r="AH105" s="242" t="s">
        <v>17042</v>
      </c>
      <c r="BW105" s="246"/>
      <c r="CH105" s="224"/>
      <c r="DN105" s="177"/>
    </row>
    <row r="106" spans="1:118" s="245" customFormat="1" x14ac:dyDescent="0.3">
      <c r="A106" s="177">
        <v>1</v>
      </c>
      <c r="B106" s="231">
        <f>SUBTOTAL(9,$A$22:A106)</f>
        <v>85</v>
      </c>
      <c r="C106" s="220" t="s">
        <v>4866</v>
      </c>
      <c r="D106" s="222">
        <f t="shared" si="19"/>
        <v>247985.65</v>
      </c>
      <c r="E106" s="239">
        <v>0</v>
      </c>
      <c r="F106" s="239">
        <v>0</v>
      </c>
      <c r="G106" s="239">
        <v>0</v>
      </c>
      <c r="H106" s="239">
        <v>0</v>
      </c>
      <c r="I106" s="239">
        <v>0</v>
      </c>
      <c r="J106" s="239">
        <v>0</v>
      </c>
      <c r="K106" s="255">
        <v>0</v>
      </c>
      <c r="L106" s="239">
        <v>0</v>
      </c>
      <c r="M106" s="239">
        <v>0</v>
      </c>
      <c r="N106" s="239">
        <v>0</v>
      </c>
      <c r="O106" s="239">
        <v>0</v>
      </c>
      <c r="P106" s="239">
        <v>0</v>
      </c>
      <c r="Q106" s="239">
        <v>0</v>
      </c>
      <c r="R106" s="239">
        <v>0</v>
      </c>
      <c r="S106" s="239">
        <v>0</v>
      </c>
      <c r="T106" s="239">
        <v>0</v>
      </c>
      <c r="U106" s="239">
        <v>0</v>
      </c>
      <c r="V106" s="239">
        <v>0</v>
      </c>
      <c r="W106" s="239">
        <v>0</v>
      </c>
      <c r="X106" s="239">
        <v>0</v>
      </c>
      <c r="Y106" s="239">
        <v>0</v>
      </c>
      <c r="Z106" s="239">
        <v>0</v>
      </c>
      <c r="AA106" s="239">
        <v>0</v>
      </c>
      <c r="AB106" s="239">
        <v>0</v>
      </c>
      <c r="AC106" s="240">
        <v>0</v>
      </c>
      <c r="AD106" s="240">
        <v>247985.65</v>
      </c>
      <c r="AE106" s="240">
        <v>0</v>
      </c>
      <c r="AF106" s="242">
        <v>2023</v>
      </c>
      <c r="AG106" s="242" t="s">
        <v>17042</v>
      </c>
      <c r="AH106" s="242" t="s">
        <v>17042</v>
      </c>
      <c r="BW106" s="246"/>
      <c r="CH106" s="224"/>
      <c r="DN106" s="177"/>
    </row>
    <row r="107" spans="1:118" s="245" customFormat="1" x14ac:dyDescent="0.3">
      <c r="A107" s="177">
        <v>1</v>
      </c>
      <c r="B107" s="231">
        <f>SUBTOTAL(9,$A$22:A107)</f>
        <v>86</v>
      </c>
      <c r="C107" s="220" t="s">
        <v>6754</v>
      </c>
      <c r="D107" s="222">
        <f t="shared" si="19"/>
        <v>281168.59999999998</v>
      </c>
      <c r="E107" s="239">
        <v>0</v>
      </c>
      <c r="F107" s="239">
        <v>0</v>
      </c>
      <c r="G107" s="239">
        <v>0</v>
      </c>
      <c r="H107" s="239">
        <v>0</v>
      </c>
      <c r="I107" s="239">
        <v>0</v>
      </c>
      <c r="J107" s="239">
        <v>0</v>
      </c>
      <c r="K107" s="255">
        <v>0</v>
      </c>
      <c r="L107" s="239">
        <v>0</v>
      </c>
      <c r="M107" s="239">
        <v>0</v>
      </c>
      <c r="N107" s="239">
        <v>0</v>
      </c>
      <c r="O107" s="239">
        <v>0</v>
      </c>
      <c r="P107" s="239">
        <v>0</v>
      </c>
      <c r="Q107" s="239">
        <v>0</v>
      </c>
      <c r="R107" s="239">
        <v>0</v>
      </c>
      <c r="S107" s="239">
        <v>0</v>
      </c>
      <c r="T107" s="239">
        <v>0</v>
      </c>
      <c r="U107" s="239">
        <v>0</v>
      </c>
      <c r="V107" s="239">
        <v>0</v>
      </c>
      <c r="W107" s="239">
        <v>0</v>
      </c>
      <c r="X107" s="239">
        <v>0</v>
      </c>
      <c r="Y107" s="239">
        <v>0</v>
      </c>
      <c r="Z107" s="239">
        <v>0</v>
      </c>
      <c r="AA107" s="239">
        <v>0</v>
      </c>
      <c r="AB107" s="239">
        <v>0</v>
      </c>
      <c r="AC107" s="240">
        <v>0</v>
      </c>
      <c r="AD107" s="240">
        <v>281168.59999999998</v>
      </c>
      <c r="AE107" s="240">
        <v>0</v>
      </c>
      <c r="AF107" s="242">
        <v>2023</v>
      </c>
      <c r="AG107" s="242" t="s">
        <v>17042</v>
      </c>
      <c r="AH107" s="242" t="s">
        <v>17042</v>
      </c>
      <c r="BW107" s="246"/>
      <c r="CH107" s="224"/>
      <c r="DN107" s="177"/>
    </row>
    <row r="108" spans="1:118" s="245" customFormat="1" x14ac:dyDescent="0.3">
      <c r="A108" s="177">
        <v>1</v>
      </c>
      <c r="B108" s="231">
        <f>SUBTOTAL(9,$A$22:A108)</f>
        <v>87</v>
      </c>
      <c r="C108" s="220" t="s">
        <v>17436</v>
      </c>
      <c r="D108" s="222">
        <f t="shared" si="19"/>
        <v>94956.61</v>
      </c>
      <c r="E108" s="239">
        <v>0</v>
      </c>
      <c r="F108" s="239">
        <v>0</v>
      </c>
      <c r="G108" s="239">
        <v>0</v>
      </c>
      <c r="H108" s="239">
        <v>0</v>
      </c>
      <c r="I108" s="239">
        <v>0</v>
      </c>
      <c r="J108" s="239">
        <v>0</v>
      </c>
      <c r="K108" s="255">
        <v>0</v>
      </c>
      <c r="L108" s="239">
        <v>0</v>
      </c>
      <c r="M108" s="239">
        <v>0</v>
      </c>
      <c r="N108" s="239">
        <v>0</v>
      </c>
      <c r="O108" s="239">
        <v>0</v>
      </c>
      <c r="P108" s="239">
        <v>0</v>
      </c>
      <c r="Q108" s="239">
        <v>0</v>
      </c>
      <c r="R108" s="239">
        <v>0</v>
      </c>
      <c r="S108" s="239">
        <v>0</v>
      </c>
      <c r="T108" s="239">
        <v>0</v>
      </c>
      <c r="U108" s="239">
        <v>0</v>
      </c>
      <c r="V108" s="239">
        <v>0</v>
      </c>
      <c r="W108" s="239">
        <v>0</v>
      </c>
      <c r="X108" s="239">
        <v>0</v>
      </c>
      <c r="Y108" s="239">
        <v>0</v>
      </c>
      <c r="Z108" s="239">
        <v>0</v>
      </c>
      <c r="AA108" s="239">
        <v>0</v>
      </c>
      <c r="AB108" s="239">
        <v>0</v>
      </c>
      <c r="AC108" s="240">
        <v>0</v>
      </c>
      <c r="AD108" s="240">
        <v>94956.61</v>
      </c>
      <c r="AE108" s="240">
        <v>0</v>
      </c>
      <c r="AF108" s="242">
        <v>2023</v>
      </c>
      <c r="AG108" s="242" t="s">
        <v>17042</v>
      </c>
      <c r="AH108" s="242" t="s">
        <v>17042</v>
      </c>
      <c r="BW108" s="246"/>
      <c r="CH108" s="224"/>
      <c r="DN108" s="177"/>
    </row>
    <row r="109" spans="1:118" s="245" customFormat="1" x14ac:dyDescent="0.3">
      <c r="A109" s="177">
        <v>1</v>
      </c>
      <c r="B109" s="231">
        <f>SUBTOTAL(9,$A$22:A109)</f>
        <v>88</v>
      </c>
      <c r="C109" s="220" t="s">
        <v>1118</v>
      </c>
      <c r="D109" s="222">
        <f t="shared" si="19"/>
        <v>192620.03</v>
      </c>
      <c r="E109" s="239">
        <v>0</v>
      </c>
      <c r="F109" s="239">
        <v>0</v>
      </c>
      <c r="G109" s="239">
        <v>0</v>
      </c>
      <c r="H109" s="239">
        <v>0</v>
      </c>
      <c r="I109" s="239">
        <v>0</v>
      </c>
      <c r="J109" s="239">
        <v>0</v>
      </c>
      <c r="K109" s="255">
        <v>0</v>
      </c>
      <c r="L109" s="239">
        <v>0</v>
      </c>
      <c r="M109" s="239">
        <v>0</v>
      </c>
      <c r="N109" s="239">
        <v>0</v>
      </c>
      <c r="O109" s="239">
        <v>0</v>
      </c>
      <c r="P109" s="239">
        <v>0</v>
      </c>
      <c r="Q109" s="239">
        <v>0</v>
      </c>
      <c r="R109" s="239">
        <v>0</v>
      </c>
      <c r="S109" s="239">
        <v>0</v>
      </c>
      <c r="T109" s="239">
        <v>0</v>
      </c>
      <c r="U109" s="239">
        <v>0</v>
      </c>
      <c r="V109" s="239">
        <v>0</v>
      </c>
      <c r="W109" s="239">
        <v>0</v>
      </c>
      <c r="X109" s="239">
        <v>0</v>
      </c>
      <c r="Y109" s="239">
        <v>0</v>
      </c>
      <c r="Z109" s="239">
        <v>0</v>
      </c>
      <c r="AA109" s="239">
        <v>0</v>
      </c>
      <c r="AB109" s="239">
        <v>0</v>
      </c>
      <c r="AC109" s="240">
        <v>0</v>
      </c>
      <c r="AD109" s="240">
        <v>192620.03</v>
      </c>
      <c r="AE109" s="240">
        <v>0</v>
      </c>
      <c r="AF109" s="242">
        <v>2023</v>
      </c>
      <c r="AG109" s="242" t="s">
        <v>17042</v>
      </c>
      <c r="AH109" s="242" t="s">
        <v>17042</v>
      </c>
      <c r="BW109" s="246"/>
      <c r="CH109" s="224"/>
      <c r="DN109" s="177"/>
    </row>
    <row r="110" spans="1:118" s="245" customFormat="1" x14ac:dyDescent="0.3">
      <c r="A110" s="177">
        <v>1</v>
      </c>
      <c r="B110" s="231">
        <f>SUBTOTAL(9,$A$22:A110)</f>
        <v>89</v>
      </c>
      <c r="C110" s="220" t="s">
        <v>6370</v>
      </c>
      <c r="D110" s="222">
        <f t="shared" si="19"/>
        <v>108528.71</v>
      </c>
      <c r="E110" s="239">
        <v>0</v>
      </c>
      <c r="F110" s="239">
        <v>0</v>
      </c>
      <c r="G110" s="239">
        <v>0</v>
      </c>
      <c r="H110" s="239">
        <v>0</v>
      </c>
      <c r="I110" s="239">
        <v>0</v>
      </c>
      <c r="J110" s="239">
        <v>0</v>
      </c>
      <c r="K110" s="255">
        <v>0</v>
      </c>
      <c r="L110" s="239">
        <v>0</v>
      </c>
      <c r="M110" s="239">
        <v>0</v>
      </c>
      <c r="N110" s="239">
        <v>0</v>
      </c>
      <c r="O110" s="239">
        <v>0</v>
      </c>
      <c r="P110" s="239">
        <v>0</v>
      </c>
      <c r="Q110" s="239">
        <v>0</v>
      </c>
      <c r="R110" s="239">
        <v>0</v>
      </c>
      <c r="S110" s="239">
        <v>0</v>
      </c>
      <c r="T110" s="239">
        <v>0</v>
      </c>
      <c r="U110" s="239">
        <v>0</v>
      </c>
      <c r="V110" s="239">
        <v>0</v>
      </c>
      <c r="W110" s="239">
        <v>0</v>
      </c>
      <c r="X110" s="239">
        <v>0</v>
      </c>
      <c r="Y110" s="239">
        <v>0</v>
      </c>
      <c r="Z110" s="239">
        <v>0</v>
      </c>
      <c r="AA110" s="239">
        <v>0</v>
      </c>
      <c r="AB110" s="239">
        <v>0</v>
      </c>
      <c r="AC110" s="240">
        <v>0</v>
      </c>
      <c r="AD110" s="240">
        <v>108528.71</v>
      </c>
      <c r="AE110" s="240">
        <v>0</v>
      </c>
      <c r="AF110" s="242">
        <v>2023</v>
      </c>
      <c r="AG110" s="242" t="s">
        <v>17042</v>
      </c>
      <c r="AH110" s="242" t="s">
        <v>17042</v>
      </c>
      <c r="BW110" s="246"/>
      <c r="CH110" s="224"/>
      <c r="DN110" s="177"/>
    </row>
    <row r="111" spans="1:118" s="245" customFormat="1" x14ac:dyDescent="0.3">
      <c r="A111" s="177">
        <v>1</v>
      </c>
      <c r="B111" s="231">
        <f>SUBTOTAL(9,$A$22:A111)</f>
        <v>90</v>
      </c>
      <c r="C111" s="220" t="s">
        <v>1169</v>
      </c>
      <c r="D111" s="222">
        <f t="shared" si="19"/>
        <v>180834.6</v>
      </c>
      <c r="E111" s="239">
        <v>0</v>
      </c>
      <c r="F111" s="239">
        <v>0</v>
      </c>
      <c r="G111" s="239">
        <v>0</v>
      </c>
      <c r="H111" s="239">
        <v>0</v>
      </c>
      <c r="I111" s="239">
        <v>0</v>
      </c>
      <c r="J111" s="239">
        <v>0</v>
      </c>
      <c r="K111" s="255">
        <v>0</v>
      </c>
      <c r="L111" s="239">
        <v>0</v>
      </c>
      <c r="M111" s="239">
        <v>0</v>
      </c>
      <c r="N111" s="239">
        <v>0</v>
      </c>
      <c r="O111" s="239">
        <v>0</v>
      </c>
      <c r="P111" s="239">
        <v>0</v>
      </c>
      <c r="Q111" s="239">
        <v>0</v>
      </c>
      <c r="R111" s="239">
        <v>0</v>
      </c>
      <c r="S111" s="239">
        <v>0</v>
      </c>
      <c r="T111" s="239">
        <v>0</v>
      </c>
      <c r="U111" s="239">
        <v>0</v>
      </c>
      <c r="V111" s="239">
        <v>0</v>
      </c>
      <c r="W111" s="239">
        <v>0</v>
      </c>
      <c r="X111" s="239">
        <v>0</v>
      </c>
      <c r="Y111" s="239">
        <v>0</v>
      </c>
      <c r="Z111" s="239">
        <v>0</v>
      </c>
      <c r="AA111" s="239">
        <v>0</v>
      </c>
      <c r="AB111" s="239">
        <v>0</v>
      </c>
      <c r="AC111" s="240">
        <v>0</v>
      </c>
      <c r="AD111" s="240">
        <v>180834.6</v>
      </c>
      <c r="AE111" s="240">
        <v>0</v>
      </c>
      <c r="AF111" s="242">
        <v>2023</v>
      </c>
      <c r="AG111" s="242" t="s">
        <v>17042</v>
      </c>
      <c r="AH111" s="242" t="s">
        <v>17042</v>
      </c>
      <c r="BW111" s="246"/>
      <c r="CH111" s="224"/>
      <c r="DN111" s="177"/>
    </row>
    <row r="112" spans="1:118" s="245" customFormat="1" x14ac:dyDescent="0.3">
      <c r="A112" s="177">
        <v>1</v>
      </c>
      <c r="B112" s="231">
        <f>SUBTOTAL(9,$A$22:A112)</f>
        <v>91</v>
      </c>
      <c r="C112" s="220" t="s">
        <v>5876</v>
      </c>
      <c r="D112" s="222">
        <f t="shared" si="19"/>
        <v>129708.44</v>
      </c>
      <c r="E112" s="239">
        <v>0</v>
      </c>
      <c r="F112" s="239">
        <v>0</v>
      </c>
      <c r="G112" s="239">
        <v>0</v>
      </c>
      <c r="H112" s="239">
        <v>0</v>
      </c>
      <c r="I112" s="239">
        <v>0</v>
      </c>
      <c r="J112" s="239">
        <v>0</v>
      </c>
      <c r="K112" s="255">
        <v>0</v>
      </c>
      <c r="L112" s="239">
        <v>0</v>
      </c>
      <c r="M112" s="239">
        <v>0</v>
      </c>
      <c r="N112" s="239">
        <v>0</v>
      </c>
      <c r="O112" s="239">
        <v>0</v>
      </c>
      <c r="P112" s="239">
        <v>0</v>
      </c>
      <c r="Q112" s="239">
        <v>0</v>
      </c>
      <c r="R112" s="239">
        <v>0</v>
      </c>
      <c r="S112" s="239">
        <v>0</v>
      </c>
      <c r="T112" s="239">
        <v>0</v>
      </c>
      <c r="U112" s="239">
        <v>0</v>
      </c>
      <c r="V112" s="239">
        <v>0</v>
      </c>
      <c r="W112" s="239">
        <v>0</v>
      </c>
      <c r="X112" s="239">
        <v>0</v>
      </c>
      <c r="Y112" s="239">
        <v>0</v>
      </c>
      <c r="Z112" s="239">
        <v>0</v>
      </c>
      <c r="AA112" s="239">
        <v>0</v>
      </c>
      <c r="AB112" s="239">
        <v>0</v>
      </c>
      <c r="AC112" s="240">
        <v>0</v>
      </c>
      <c r="AD112" s="240">
        <v>129708.44</v>
      </c>
      <c r="AE112" s="240">
        <v>0</v>
      </c>
      <c r="AF112" s="242">
        <v>2023</v>
      </c>
      <c r="AG112" s="242" t="s">
        <v>17042</v>
      </c>
      <c r="AH112" s="242" t="s">
        <v>17042</v>
      </c>
      <c r="BW112" s="246"/>
      <c r="CH112" s="224"/>
      <c r="DN112" s="177"/>
    </row>
    <row r="113" spans="1:118" s="245" customFormat="1" x14ac:dyDescent="0.3">
      <c r="A113" s="177">
        <v>1</v>
      </c>
      <c r="B113" s="231">
        <f>SUBTOTAL(9,$A$22:A113)</f>
        <v>92</v>
      </c>
      <c r="C113" s="220" t="s">
        <v>5685</v>
      </c>
      <c r="D113" s="222">
        <f t="shared" si="19"/>
        <v>3946695.64</v>
      </c>
      <c r="E113" s="239">
        <v>0</v>
      </c>
      <c r="F113" s="239">
        <v>0</v>
      </c>
      <c r="G113" s="239">
        <v>0</v>
      </c>
      <c r="H113" s="239">
        <v>0</v>
      </c>
      <c r="I113" s="239">
        <v>0</v>
      </c>
      <c r="J113" s="239">
        <v>0</v>
      </c>
      <c r="K113" s="255">
        <v>0</v>
      </c>
      <c r="L113" s="239">
        <v>0</v>
      </c>
      <c r="M113" s="239">
        <v>0</v>
      </c>
      <c r="N113" s="239">
        <v>0</v>
      </c>
      <c r="O113" s="239">
        <v>0</v>
      </c>
      <c r="P113" s="239">
        <v>0</v>
      </c>
      <c r="Q113" s="239">
        <v>2215.02</v>
      </c>
      <c r="R113" s="239">
        <v>3946695.64</v>
      </c>
      <c r="S113" s="239">
        <v>0</v>
      </c>
      <c r="T113" s="239">
        <v>0</v>
      </c>
      <c r="U113" s="239">
        <v>0</v>
      </c>
      <c r="V113" s="239">
        <v>0</v>
      </c>
      <c r="W113" s="239">
        <v>0</v>
      </c>
      <c r="X113" s="239">
        <v>0</v>
      </c>
      <c r="Y113" s="239">
        <v>0</v>
      </c>
      <c r="Z113" s="239">
        <v>0</v>
      </c>
      <c r="AA113" s="239">
        <v>0</v>
      </c>
      <c r="AB113" s="239">
        <v>0</v>
      </c>
      <c r="AC113" s="240">
        <v>0</v>
      </c>
      <c r="AD113" s="240">
        <v>0</v>
      </c>
      <c r="AE113" s="240">
        <v>0</v>
      </c>
      <c r="AF113" s="242" t="s">
        <v>17042</v>
      </c>
      <c r="AG113" s="242">
        <v>2023</v>
      </c>
      <c r="AH113" s="242" t="s">
        <v>17042</v>
      </c>
      <c r="BW113" s="246"/>
      <c r="CH113" s="224"/>
      <c r="DN113" s="177"/>
    </row>
    <row r="114" spans="1:118" x14ac:dyDescent="0.3">
      <c r="B114" s="225" t="s">
        <v>566</v>
      </c>
      <c r="C114" s="225"/>
      <c r="D114" s="221">
        <f>SUM(D115:D126)</f>
        <v>87882446.209999993</v>
      </c>
      <c r="E114" s="222">
        <f t="shared" ref="E114:AE114" si="20">SUM(E115:E126)</f>
        <v>0</v>
      </c>
      <c r="F114" s="222">
        <f t="shared" si="20"/>
        <v>0</v>
      </c>
      <c r="G114" s="222">
        <f t="shared" si="20"/>
        <v>0</v>
      </c>
      <c r="H114" s="222">
        <f t="shared" si="20"/>
        <v>0</v>
      </c>
      <c r="I114" s="222">
        <f t="shared" si="20"/>
        <v>0</v>
      </c>
      <c r="J114" s="222">
        <f t="shared" si="20"/>
        <v>0</v>
      </c>
      <c r="K114" s="223">
        <f t="shared" si="20"/>
        <v>0</v>
      </c>
      <c r="L114" s="222">
        <f t="shared" si="20"/>
        <v>0</v>
      </c>
      <c r="M114" s="222">
        <f t="shared" si="20"/>
        <v>11193.510000000002</v>
      </c>
      <c r="N114" s="222">
        <f t="shared" si="20"/>
        <v>84711066.189999998</v>
      </c>
      <c r="O114" s="222">
        <f t="shared" si="20"/>
        <v>0</v>
      </c>
      <c r="P114" s="222">
        <f t="shared" si="20"/>
        <v>0</v>
      </c>
      <c r="Q114" s="222">
        <f t="shared" si="20"/>
        <v>0</v>
      </c>
      <c r="R114" s="222">
        <f t="shared" si="20"/>
        <v>0</v>
      </c>
      <c r="S114" s="222">
        <f t="shared" si="20"/>
        <v>0</v>
      </c>
      <c r="T114" s="222">
        <f t="shared" si="20"/>
        <v>0</v>
      </c>
      <c r="U114" s="222">
        <f t="shared" si="20"/>
        <v>0</v>
      </c>
      <c r="V114" s="222">
        <f t="shared" si="20"/>
        <v>0</v>
      </c>
      <c r="W114" s="222">
        <f t="shared" si="20"/>
        <v>0</v>
      </c>
      <c r="X114" s="222">
        <f t="shared" si="20"/>
        <v>0</v>
      </c>
      <c r="Y114" s="222">
        <f t="shared" si="20"/>
        <v>0</v>
      </c>
      <c r="Z114" s="222">
        <f t="shared" si="20"/>
        <v>0</v>
      </c>
      <c r="AA114" s="222">
        <f t="shared" si="20"/>
        <v>0</v>
      </c>
      <c r="AB114" s="222">
        <f t="shared" si="20"/>
        <v>0</v>
      </c>
      <c r="AC114" s="222">
        <f t="shared" si="20"/>
        <v>1582726.4900000002</v>
      </c>
      <c r="AD114" s="222">
        <f t="shared" si="20"/>
        <v>1588653.53</v>
      </c>
      <c r="AE114" s="222">
        <f t="shared" si="20"/>
        <v>0</v>
      </c>
      <c r="AF114" s="214" t="s">
        <v>17016</v>
      </c>
      <c r="AG114" s="214" t="s">
        <v>17016</v>
      </c>
      <c r="AH114" s="214" t="s">
        <v>17016</v>
      </c>
      <c r="AI114" s="226"/>
      <c r="AJ114" s="226"/>
      <c r="AK114" s="226"/>
      <c r="AL114" s="226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8"/>
      <c r="AY114" s="228"/>
      <c r="AZ114" s="227"/>
      <c r="BA114" s="227"/>
      <c r="BB114" s="229"/>
      <c r="BC114" s="230">
        <f t="shared" si="4"/>
        <v>-11193.510000000002</v>
      </c>
      <c r="BJ114" s="177" t="e">
        <f>VLOOKUP(C114,BM:BO,3,FALSE)</f>
        <v>#N/A</v>
      </c>
      <c r="BM114" s="177" t="s">
        <v>3872</v>
      </c>
      <c r="BN114" s="177" t="s">
        <v>658</v>
      </c>
      <c r="BO114" s="177" t="s">
        <v>770</v>
      </c>
      <c r="BU114" s="177" t="s">
        <v>3872</v>
      </c>
      <c r="BV114" s="177" t="s">
        <v>658</v>
      </c>
      <c r="BW114" s="177" t="s">
        <v>770</v>
      </c>
      <c r="CH114" s="224">
        <f t="shared" si="17"/>
        <v>-4.4237822294235229E-9</v>
      </c>
    </row>
    <row r="115" spans="1:118" x14ac:dyDescent="0.3">
      <c r="A115" s="177">
        <v>1</v>
      </c>
      <c r="B115" s="231">
        <f>SUBTOTAL(9,$A$22:A115)</f>
        <v>93</v>
      </c>
      <c r="C115" s="236" t="s">
        <v>567</v>
      </c>
      <c r="D115" s="222">
        <f t="shared" ref="D115:D126" si="21">E115+F115+G115+H115+I115+J115+L115+N115+P115+R115+T115+U115+V115+W115+X115+Y115+Z115+AA115+AB115+AC115+AD115+AE115</f>
        <v>14576161.73</v>
      </c>
      <c r="E115" s="239">
        <v>0</v>
      </c>
      <c r="F115" s="239">
        <v>0</v>
      </c>
      <c r="G115" s="239">
        <v>0</v>
      </c>
      <c r="H115" s="239">
        <v>0</v>
      </c>
      <c r="I115" s="239">
        <v>0</v>
      </c>
      <c r="J115" s="239">
        <v>0</v>
      </c>
      <c r="K115" s="255">
        <v>0</v>
      </c>
      <c r="L115" s="239">
        <v>0</v>
      </c>
      <c r="M115" s="241">
        <v>1622</v>
      </c>
      <c r="N115" s="222">
        <v>14102245.779999999</v>
      </c>
      <c r="O115" s="239">
        <v>0</v>
      </c>
      <c r="P115" s="239">
        <v>0</v>
      </c>
      <c r="Q115" s="222">
        <v>0</v>
      </c>
      <c r="R115" s="222">
        <v>0</v>
      </c>
      <c r="S115" s="239">
        <v>0</v>
      </c>
      <c r="T115" s="239">
        <v>0</v>
      </c>
      <c r="U115" s="239">
        <v>0</v>
      </c>
      <c r="V115" s="239">
        <v>0</v>
      </c>
      <c r="W115" s="239">
        <v>0</v>
      </c>
      <c r="X115" s="239">
        <v>0</v>
      </c>
      <c r="Y115" s="239">
        <v>0</v>
      </c>
      <c r="Z115" s="239">
        <v>0</v>
      </c>
      <c r="AA115" s="239">
        <v>0</v>
      </c>
      <c r="AB115" s="239">
        <v>0</v>
      </c>
      <c r="AC115" s="222">
        <f>ROUND(N115*2.14%,2)</f>
        <v>301788.06</v>
      </c>
      <c r="AD115" s="239">
        <v>172127.89</v>
      </c>
      <c r="AE115" s="239">
        <v>0</v>
      </c>
      <c r="AF115" s="214">
        <v>2023</v>
      </c>
      <c r="AG115" s="214">
        <v>2023</v>
      </c>
      <c r="AH115" s="214">
        <v>2023</v>
      </c>
      <c r="AI115" s="226"/>
      <c r="AJ115" s="226"/>
      <c r="AK115" s="226"/>
      <c r="AL115" s="226"/>
      <c r="AM115" s="227" t="s">
        <v>16944</v>
      </c>
      <c r="AN115" s="227" t="s">
        <v>16940</v>
      </c>
      <c r="AO115" s="227">
        <v>0</v>
      </c>
      <c r="AP115" s="227" t="s">
        <v>16954</v>
      </c>
      <c r="AQ115" s="227" t="s">
        <v>16954</v>
      </c>
      <c r="AR115" s="227" t="s">
        <v>16954</v>
      </c>
      <c r="AS115" s="227"/>
      <c r="AT115" s="227"/>
      <c r="AU115" s="227"/>
      <c r="AV115" s="227"/>
      <c r="AW115" s="227" t="s">
        <v>637</v>
      </c>
      <c r="AX115" s="228">
        <v>6379.1</v>
      </c>
      <c r="AY115" s="228">
        <v>1622</v>
      </c>
      <c r="AZ115" s="227" t="s">
        <v>2991</v>
      </c>
      <c r="BA115" s="227">
        <v>2007</v>
      </c>
      <c r="BB115" s="229"/>
      <c r="BC115" s="230">
        <f t="shared" si="4"/>
        <v>0</v>
      </c>
      <c r="BJ115" s="177" t="str">
        <f>VLOOKUP(C115,BM:BO,3,FALSE)</f>
        <v>1800.000</v>
      </c>
      <c r="BM115" s="177" t="s">
        <v>3873</v>
      </c>
      <c r="BN115" s="177" t="s">
        <v>3045</v>
      </c>
      <c r="BO115" s="177" t="s">
        <v>2983</v>
      </c>
      <c r="BU115" s="177" t="s">
        <v>3873</v>
      </c>
      <c r="BV115" s="177" t="s">
        <v>3045</v>
      </c>
      <c r="BW115" s="177" t="s">
        <v>2983</v>
      </c>
      <c r="CH115" s="224">
        <f t="shared" si="17"/>
        <v>1.1059455573558807E-9</v>
      </c>
    </row>
    <row r="116" spans="1:118" x14ac:dyDescent="0.3">
      <c r="A116" s="177">
        <v>1</v>
      </c>
      <c r="B116" s="231">
        <f>SUBTOTAL(9,$A$22:A116)</f>
        <v>94</v>
      </c>
      <c r="C116" s="236" t="s">
        <v>568</v>
      </c>
      <c r="D116" s="222">
        <f t="shared" si="21"/>
        <v>7909112.9199999999</v>
      </c>
      <c r="E116" s="239">
        <v>0</v>
      </c>
      <c r="F116" s="239">
        <v>0</v>
      </c>
      <c r="G116" s="239">
        <v>0</v>
      </c>
      <c r="H116" s="239">
        <v>0</v>
      </c>
      <c r="I116" s="239">
        <v>0</v>
      </c>
      <c r="J116" s="239">
        <v>0</v>
      </c>
      <c r="K116" s="255">
        <v>0</v>
      </c>
      <c r="L116" s="239">
        <v>0</v>
      </c>
      <c r="M116" s="233">
        <v>1047.18</v>
      </c>
      <c r="N116" s="222">
        <v>7517828.5599999996</v>
      </c>
      <c r="O116" s="239">
        <v>0</v>
      </c>
      <c r="P116" s="239">
        <v>0</v>
      </c>
      <c r="Q116" s="222">
        <v>0</v>
      </c>
      <c r="R116" s="222">
        <v>0</v>
      </c>
      <c r="S116" s="239">
        <v>0</v>
      </c>
      <c r="T116" s="239">
        <v>0</v>
      </c>
      <c r="U116" s="239">
        <v>0</v>
      </c>
      <c r="V116" s="239">
        <v>0</v>
      </c>
      <c r="W116" s="239">
        <v>0</v>
      </c>
      <c r="X116" s="239">
        <v>0</v>
      </c>
      <c r="Y116" s="239">
        <v>0</v>
      </c>
      <c r="Z116" s="239">
        <v>0</v>
      </c>
      <c r="AA116" s="239">
        <v>0</v>
      </c>
      <c r="AB116" s="239">
        <v>0</v>
      </c>
      <c r="AC116" s="222">
        <f>ROUND(N116*2.14%,2)</f>
        <v>160881.53</v>
      </c>
      <c r="AD116" s="239">
        <v>230402.83</v>
      </c>
      <c r="AE116" s="239">
        <v>0</v>
      </c>
      <c r="AF116" s="214">
        <v>2023</v>
      </c>
      <c r="AG116" s="214">
        <v>2023</v>
      </c>
      <c r="AH116" s="214">
        <v>2023</v>
      </c>
      <c r="AI116" s="226"/>
      <c r="AJ116" s="226"/>
      <c r="AK116" s="226"/>
      <c r="AL116" s="226"/>
      <c r="AM116" s="227" t="s">
        <v>16950</v>
      </c>
      <c r="AN116" s="227" t="s">
        <v>16941</v>
      </c>
      <c r="AO116" s="227">
        <v>0</v>
      </c>
      <c r="AP116" s="227" t="s">
        <v>16940</v>
      </c>
      <c r="AQ116" s="227" t="s">
        <v>16962</v>
      </c>
      <c r="AR116" s="227" t="s">
        <v>16954</v>
      </c>
      <c r="AS116" s="227"/>
      <c r="AT116" s="227"/>
      <c r="AU116" s="227"/>
      <c r="AV116" s="227"/>
      <c r="AW116" s="227" t="s">
        <v>666</v>
      </c>
      <c r="AX116" s="228">
        <v>4014.8</v>
      </c>
      <c r="AY116" s="228">
        <v>1279</v>
      </c>
      <c r="AZ116" s="227" t="s">
        <v>2966</v>
      </c>
      <c r="BA116" s="227" t="s">
        <v>17002</v>
      </c>
      <c r="BB116" s="229"/>
      <c r="BC116" s="230">
        <f t="shared" si="4"/>
        <v>231.81999999999994</v>
      </c>
      <c r="BJ116" s="177" t="str">
        <f>VLOOKUP(C116,BM:BO,3,FALSE)</f>
        <v>1010.600</v>
      </c>
      <c r="BM116" s="177" t="s">
        <v>3875</v>
      </c>
      <c r="BN116" s="177" t="s">
        <v>3045</v>
      </c>
      <c r="BO116" s="177" t="s">
        <v>2983</v>
      </c>
      <c r="BU116" s="177" t="s">
        <v>3875</v>
      </c>
      <c r="BV116" s="177" t="s">
        <v>3045</v>
      </c>
      <c r="BW116" s="177" t="s">
        <v>2983</v>
      </c>
      <c r="CH116" s="224">
        <f t="shared" si="17"/>
        <v>3.4924596548080444E-10</v>
      </c>
    </row>
    <row r="117" spans="1:118" x14ac:dyDescent="0.3">
      <c r="A117" s="177">
        <v>1</v>
      </c>
      <c r="B117" s="231">
        <f>SUBTOTAL(9,$A$22:A117)</f>
        <v>95</v>
      </c>
      <c r="C117" s="236" t="s">
        <v>578</v>
      </c>
      <c r="D117" s="222">
        <f t="shared" si="21"/>
        <v>11612649.98</v>
      </c>
      <c r="E117" s="239">
        <v>0</v>
      </c>
      <c r="F117" s="239">
        <v>0</v>
      </c>
      <c r="G117" s="239">
        <v>0</v>
      </c>
      <c r="H117" s="239">
        <v>0</v>
      </c>
      <c r="I117" s="239">
        <v>0</v>
      </c>
      <c r="J117" s="239">
        <v>0</v>
      </c>
      <c r="K117" s="255">
        <v>0</v>
      </c>
      <c r="L117" s="239">
        <v>0</v>
      </c>
      <c r="M117" s="233">
        <v>1493</v>
      </c>
      <c r="N117" s="222">
        <v>11059400.880000001</v>
      </c>
      <c r="O117" s="239">
        <v>0</v>
      </c>
      <c r="P117" s="239">
        <v>0</v>
      </c>
      <c r="Q117" s="222">
        <v>0</v>
      </c>
      <c r="R117" s="222">
        <v>0</v>
      </c>
      <c r="S117" s="239">
        <v>0</v>
      </c>
      <c r="T117" s="239">
        <v>0</v>
      </c>
      <c r="U117" s="239">
        <v>0</v>
      </c>
      <c r="V117" s="239">
        <v>0</v>
      </c>
      <c r="W117" s="239">
        <v>0</v>
      </c>
      <c r="X117" s="239">
        <v>0</v>
      </c>
      <c r="Y117" s="239">
        <v>0</v>
      </c>
      <c r="Z117" s="239">
        <v>0</v>
      </c>
      <c r="AA117" s="239">
        <v>0</v>
      </c>
      <c r="AB117" s="239">
        <v>0</v>
      </c>
      <c r="AC117" s="222">
        <f>ROUND(N117*2.14%,2)</f>
        <v>236671.18</v>
      </c>
      <c r="AD117" s="239">
        <v>316577.91999999998</v>
      </c>
      <c r="AE117" s="239">
        <v>0</v>
      </c>
      <c r="AF117" s="214">
        <v>2023</v>
      </c>
      <c r="AG117" s="214">
        <v>2023</v>
      </c>
      <c r="AH117" s="214">
        <v>2023</v>
      </c>
      <c r="AI117" s="226"/>
      <c r="AJ117" s="226"/>
      <c r="AK117" s="226"/>
      <c r="AL117" s="226"/>
      <c r="AM117" s="227" t="s">
        <v>16950</v>
      </c>
      <c r="AN117" s="227" t="s">
        <v>16941</v>
      </c>
      <c r="AO117" s="227"/>
      <c r="AP117" s="227" t="s">
        <v>16955</v>
      </c>
      <c r="AQ117" s="227" t="s">
        <v>16962</v>
      </c>
      <c r="AR117" s="227" t="s">
        <v>16954</v>
      </c>
      <c r="AS117" s="227"/>
      <c r="AT117" s="227"/>
      <c r="AU117" s="227"/>
      <c r="AV117" s="227"/>
      <c r="AW117" s="227"/>
      <c r="AX117" s="228"/>
      <c r="AY117" s="228"/>
      <c r="AZ117" s="227" t="s">
        <v>2966</v>
      </c>
      <c r="BA117" s="227"/>
      <c r="BB117" s="229"/>
      <c r="BC117" s="230"/>
      <c r="CH117" s="224">
        <f t="shared" si="17"/>
        <v>-3.4924596548080444E-10</v>
      </c>
    </row>
    <row r="118" spans="1:118" x14ac:dyDescent="0.3">
      <c r="A118" s="177">
        <v>1</v>
      </c>
      <c r="B118" s="231">
        <f>SUBTOTAL(9,$A$22:A118)</f>
        <v>96</v>
      </c>
      <c r="C118" s="236" t="s">
        <v>569</v>
      </c>
      <c r="D118" s="222">
        <f t="shared" si="21"/>
        <v>10364457.18</v>
      </c>
      <c r="E118" s="239">
        <v>0</v>
      </c>
      <c r="F118" s="239">
        <v>0</v>
      </c>
      <c r="G118" s="239">
        <v>0</v>
      </c>
      <c r="H118" s="239">
        <v>0</v>
      </c>
      <c r="I118" s="239">
        <v>0</v>
      </c>
      <c r="J118" s="239">
        <v>0</v>
      </c>
      <c r="K118" s="255">
        <v>0</v>
      </c>
      <c r="L118" s="239">
        <v>0</v>
      </c>
      <c r="M118" s="233">
        <v>1462.77</v>
      </c>
      <c r="N118" s="222">
        <v>9820288.0099999998</v>
      </c>
      <c r="O118" s="239">
        <v>0</v>
      </c>
      <c r="P118" s="239">
        <v>0</v>
      </c>
      <c r="Q118" s="222">
        <v>0</v>
      </c>
      <c r="R118" s="222">
        <v>0</v>
      </c>
      <c r="S118" s="239">
        <v>0</v>
      </c>
      <c r="T118" s="239">
        <v>0</v>
      </c>
      <c r="U118" s="239">
        <v>0</v>
      </c>
      <c r="V118" s="239">
        <v>0</v>
      </c>
      <c r="W118" s="239">
        <v>0</v>
      </c>
      <c r="X118" s="239">
        <v>0</v>
      </c>
      <c r="Y118" s="239">
        <v>0</v>
      </c>
      <c r="Z118" s="239">
        <v>0</v>
      </c>
      <c r="AA118" s="239">
        <v>0</v>
      </c>
      <c r="AB118" s="239">
        <v>0</v>
      </c>
      <c r="AC118" s="222">
        <f>ROUND(N118*2.14%,2)</f>
        <v>210154.16</v>
      </c>
      <c r="AD118" s="239">
        <v>334015.01</v>
      </c>
      <c r="AE118" s="239">
        <v>0</v>
      </c>
      <c r="AF118" s="214">
        <v>2023</v>
      </c>
      <c r="AG118" s="214">
        <v>2023</v>
      </c>
      <c r="AH118" s="214">
        <v>2023</v>
      </c>
      <c r="AI118" s="226"/>
      <c r="AJ118" s="226"/>
      <c r="AK118" s="226"/>
      <c r="AL118" s="226"/>
      <c r="AM118" s="227" t="s">
        <v>16950</v>
      </c>
      <c r="AN118" s="227" t="s">
        <v>16941</v>
      </c>
      <c r="AO118" s="227">
        <v>0</v>
      </c>
      <c r="AP118" s="227" t="s">
        <v>16961</v>
      </c>
      <c r="AQ118" s="227" t="s">
        <v>16962</v>
      </c>
      <c r="AR118" s="227" t="s">
        <v>16954</v>
      </c>
      <c r="AS118" s="227"/>
      <c r="AT118" s="227"/>
      <c r="AU118" s="227"/>
      <c r="AV118" s="227"/>
      <c r="AW118" s="227" t="s">
        <v>778</v>
      </c>
      <c r="AX118" s="228">
        <v>4446.8999999999996</v>
      </c>
      <c r="AY118" s="228">
        <v>1153</v>
      </c>
      <c r="AZ118" s="227" t="s">
        <v>2966</v>
      </c>
      <c r="BA118" s="227" t="s">
        <v>17002</v>
      </c>
      <c r="BB118" s="229"/>
      <c r="BC118" s="230">
        <f>AY118-M118</f>
        <v>-309.77</v>
      </c>
      <c r="BJ118" s="177" t="str">
        <f>VLOOKUP(C118,BM:BO,3,FALSE)</f>
        <v>1594.000</v>
      </c>
      <c r="BM118" s="177" t="s">
        <v>752</v>
      </c>
      <c r="BN118" s="177" t="s">
        <v>1342</v>
      </c>
      <c r="BO118" s="177" t="s">
        <v>3876</v>
      </c>
      <c r="BU118" s="177" t="s">
        <v>752</v>
      </c>
      <c r="BV118" s="177" t="s">
        <v>1342</v>
      </c>
      <c r="BW118" s="177" t="s">
        <v>3876</v>
      </c>
      <c r="CH118" s="224">
        <f t="shared" si="17"/>
        <v>-1.1641532182693481E-10</v>
      </c>
    </row>
    <row r="119" spans="1:118" x14ac:dyDescent="0.3">
      <c r="A119" s="177">
        <v>1</v>
      </c>
      <c r="B119" s="231">
        <f>SUBTOTAL(9,$A$22:A119)</f>
        <v>97</v>
      </c>
      <c r="C119" s="236" t="s">
        <v>580</v>
      </c>
      <c r="D119" s="222">
        <f t="shared" si="21"/>
        <v>6459321.3399999999</v>
      </c>
      <c r="E119" s="239">
        <v>0</v>
      </c>
      <c r="F119" s="239">
        <v>0</v>
      </c>
      <c r="G119" s="239">
        <v>0</v>
      </c>
      <c r="H119" s="239">
        <v>0</v>
      </c>
      <c r="I119" s="239">
        <v>0</v>
      </c>
      <c r="J119" s="239">
        <v>0</v>
      </c>
      <c r="K119" s="255">
        <v>0</v>
      </c>
      <c r="L119" s="239">
        <v>0</v>
      </c>
      <c r="M119" s="233">
        <v>765.1</v>
      </c>
      <c r="N119" s="222">
        <v>6218429.0999999996</v>
      </c>
      <c r="O119" s="239">
        <v>0</v>
      </c>
      <c r="P119" s="239">
        <v>0</v>
      </c>
      <c r="Q119" s="222">
        <v>0</v>
      </c>
      <c r="R119" s="222">
        <v>0</v>
      </c>
      <c r="S119" s="239">
        <v>0</v>
      </c>
      <c r="T119" s="239">
        <v>0</v>
      </c>
      <c r="U119" s="239">
        <v>0</v>
      </c>
      <c r="V119" s="239">
        <v>0</v>
      </c>
      <c r="W119" s="239">
        <v>0</v>
      </c>
      <c r="X119" s="239">
        <v>0</v>
      </c>
      <c r="Y119" s="239">
        <v>0</v>
      </c>
      <c r="Z119" s="239">
        <v>0</v>
      </c>
      <c r="AA119" s="239">
        <v>0</v>
      </c>
      <c r="AB119" s="239">
        <v>0</v>
      </c>
      <c r="AC119" s="222">
        <f>ROUND(N119*2.14%,2)</f>
        <v>133074.38</v>
      </c>
      <c r="AD119" s="222">
        <v>107817.86</v>
      </c>
      <c r="AE119" s="239">
        <v>0</v>
      </c>
      <c r="AF119" s="214">
        <v>2023</v>
      </c>
      <c r="AG119" s="214">
        <v>2023</v>
      </c>
      <c r="AH119" s="214">
        <v>2023</v>
      </c>
      <c r="AI119" s="226"/>
      <c r="AJ119" s="226"/>
      <c r="AK119" s="226"/>
      <c r="AL119" s="226"/>
      <c r="AM119" s="227" t="s">
        <v>16950</v>
      </c>
      <c r="AN119" s="227" t="s">
        <v>16941</v>
      </c>
      <c r="AO119" s="227"/>
      <c r="AP119" s="227" t="s">
        <v>16940</v>
      </c>
      <c r="AQ119" s="227" t="s">
        <v>16962</v>
      </c>
      <c r="AR119" s="227"/>
      <c r="AS119" s="227"/>
      <c r="AT119" s="227"/>
      <c r="AU119" s="227"/>
      <c r="AV119" s="227"/>
      <c r="AW119" s="227"/>
      <c r="AX119" s="228"/>
      <c r="AY119" s="228"/>
      <c r="AZ119" s="227" t="s">
        <v>2966</v>
      </c>
      <c r="BA119" s="227"/>
      <c r="BB119" s="229"/>
      <c r="BC119" s="230"/>
      <c r="CH119" s="224">
        <f t="shared" si="17"/>
        <v>2.1827872842550278E-10</v>
      </c>
    </row>
    <row r="120" spans="1:118" x14ac:dyDescent="0.3">
      <c r="A120" s="177">
        <v>1</v>
      </c>
      <c r="B120" s="231">
        <f>SUBTOTAL(9,$A$22:A120)</f>
        <v>98</v>
      </c>
      <c r="C120" s="236" t="s">
        <v>572</v>
      </c>
      <c r="D120" s="222">
        <f t="shared" si="21"/>
        <v>4925551.46</v>
      </c>
      <c r="E120" s="239">
        <v>0</v>
      </c>
      <c r="F120" s="239">
        <v>0</v>
      </c>
      <c r="G120" s="239">
        <v>0</v>
      </c>
      <c r="H120" s="239">
        <v>0</v>
      </c>
      <c r="I120" s="239">
        <v>0</v>
      </c>
      <c r="J120" s="239">
        <v>0</v>
      </c>
      <c r="K120" s="255">
        <v>0</v>
      </c>
      <c r="L120" s="239">
        <v>0</v>
      </c>
      <c r="M120" s="233">
        <v>624</v>
      </c>
      <c r="N120" s="222">
        <f>4500000+193776.02</f>
        <v>4693776.0199999996</v>
      </c>
      <c r="O120" s="239">
        <v>0</v>
      </c>
      <c r="P120" s="239">
        <v>0</v>
      </c>
      <c r="Q120" s="222">
        <v>0</v>
      </c>
      <c r="R120" s="222">
        <v>0</v>
      </c>
      <c r="S120" s="239">
        <v>0</v>
      </c>
      <c r="T120" s="239">
        <v>0</v>
      </c>
      <c r="U120" s="239">
        <v>0</v>
      </c>
      <c r="V120" s="239">
        <v>0</v>
      </c>
      <c r="W120" s="239">
        <v>0</v>
      </c>
      <c r="X120" s="239">
        <v>0</v>
      </c>
      <c r="Y120" s="239">
        <v>0</v>
      </c>
      <c r="Z120" s="239">
        <v>0</v>
      </c>
      <c r="AA120" s="239">
        <v>0</v>
      </c>
      <c r="AB120" s="239">
        <v>0</v>
      </c>
      <c r="AC120" s="222">
        <f>ROUND(N120*2.14%,2)+0.01</f>
        <v>100446.81999999999</v>
      </c>
      <c r="AD120" s="222">
        <v>131328.62</v>
      </c>
      <c r="AE120" s="239">
        <v>0</v>
      </c>
      <c r="AF120" s="214">
        <v>2023</v>
      </c>
      <c r="AG120" s="214">
        <v>2023</v>
      </c>
      <c r="AH120" s="214">
        <v>2023</v>
      </c>
      <c r="AI120" s="226"/>
      <c r="AJ120" s="226"/>
      <c r="AK120" s="226"/>
      <c r="AL120" s="226"/>
      <c r="AM120" s="227" t="s">
        <v>16957</v>
      </c>
      <c r="AN120" s="227" t="s">
        <v>16946</v>
      </c>
      <c r="AO120" s="227">
        <v>0</v>
      </c>
      <c r="AP120" s="227" t="s">
        <v>16954</v>
      </c>
      <c r="AQ120" s="227" t="s">
        <v>16942</v>
      </c>
      <c r="AR120" s="227" t="s">
        <v>16954</v>
      </c>
      <c r="AS120" s="227"/>
      <c r="AT120" s="227"/>
      <c r="AU120" s="227"/>
      <c r="AV120" s="227"/>
      <c r="AW120" s="227" t="s">
        <v>783</v>
      </c>
      <c r="AX120" s="228">
        <v>2422.1</v>
      </c>
      <c r="AY120" s="228">
        <v>753</v>
      </c>
      <c r="AZ120" s="227" t="s">
        <v>2991</v>
      </c>
      <c r="BA120" s="227">
        <v>2008</v>
      </c>
      <c r="BB120" s="229"/>
      <c r="BC120" s="230">
        <f t="shared" ref="BC120:BC137" si="22">AY120-M120</f>
        <v>129</v>
      </c>
      <c r="BJ120" s="177" t="str">
        <f>VLOOKUP(C120,BM:BO,3,FALSE)</f>
        <v>654.200</v>
      </c>
      <c r="BM120" s="177" t="s">
        <v>3877</v>
      </c>
      <c r="BN120" s="177" t="s">
        <v>1342</v>
      </c>
      <c r="BO120" s="177" t="s">
        <v>2983</v>
      </c>
      <c r="BU120" s="177" t="s">
        <v>3877</v>
      </c>
      <c r="BV120" s="177" t="s">
        <v>1342</v>
      </c>
      <c r="BW120" s="177" t="s">
        <v>2983</v>
      </c>
      <c r="CH120" s="224">
        <f t="shared" si="17"/>
        <v>4.0745362639427185E-10</v>
      </c>
    </row>
    <row r="121" spans="1:118" x14ac:dyDescent="0.3">
      <c r="A121" s="177">
        <v>1</v>
      </c>
      <c r="B121" s="231">
        <f>SUBTOTAL(9,$A$22:A121)</f>
        <v>99</v>
      </c>
      <c r="C121" s="236" t="s">
        <v>573</v>
      </c>
      <c r="D121" s="222">
        <f t="shared" si="21"/>
        <v>8639129</v>
      </c>
      <c r="E121" s="239">
        <v>0</v>
      </c>
      <c r="F121" s="239">
        <v>0</v>
      </c>
      <c r="G121" s="239">
        <v>0</v>
      </c>
      <c r="H121" s="239">
        <v>0</v>
      </c>
      <c r="I121" s="239">
        <v>0</v>
      </c>
      <c r="J121" s="239">
        <v>0</v>
      </c>
      <c r="K121" s="255">
        <v>0</v>
      </c>
      <c r="L121" s="239">
        <v>0</v>
      </c>
      <c r="M121" s="233">
        <v>1087.17</v>
      </c>
      <c r="N121" s="222">
        <v>8255529.0800000001</v>
      </c>
      <c r="O121" s="239">
        <v>0</v>
      </c>
      <c r="P121" s="239">
        <v>0</v>
      </c>
      <c r="Q121" s="222">
        <v>0</v>
      </c>
      <c r="R121" s="222">
        <v>0</v>
      </c>
      <c r="S121" s="239">
        <v>0</v>
      </c>
      <c r="T121" s="239">
        <v>0</v>
      </c>
      <c r="U121" s="239">
        <v>0</v>
      </c>
      <c r="V121" s="239">
        <v>0</v>
      </c>
      <c r="W121" s="239">
        <v>0</v>
      </c>
      <c r="X121" s="239">
        <v>0</v>
      </c>
      <c r="Y121" s="239">
        <v>0</v>
      </c>
      <c r="Z121" s="239">
        <v>0</v>
      </c>
      <c r="AA121" s="239">
        <v>0</v>
      </c>
      <c r="AB121" s="239">
        <v>0</v>
      </c>
      <c r="AC121" s="222">
        <f>ROUND(N121*2.14%,2)</f>
        <v>176668.32</v>
      </c>
      <c r="AD121" s="239">
        <v>206931.6</v>
      </c>
      <c r="AE121" s="239">
        <v>0</v>
      </c>
      <c r="AF121" s="214">
        <v>2023</v>
      </c>
      <c r="AG121" s="214">
        <v>2023</v>
      </c>
      <c r="AH121" s="214">
        <v>2023</v>
      </c>
      <c r="AI121" s="226"/>
      <c r="AJ121" s="226"/>
      <c r="AK121" s="226"/>
      <c r="AL121" s="226"/>
      <c r="AM121" s="227" t="s">
        <v>16950</v>
      </c>
      <c r="AN121" s="227" t="s">
        <v>16941</v>
      </c>
      <c r="AO121" s="227">
        <v>0</v>
      </c>
      <c r="AP121" s="227" t="s">
        <v>16961</v>
      </c>
      <c r="AQ121" s="227" t="s">
        <v>16962</v>
      </c>
      <c r="AR121" s="227" t="s">
        <v>16954</v>
      </c>
      <c r="AS121" s="227"/>
      <c r="AT121" s="227"/>
      <c r="AU121" s="227"/>
      <c r="AV121" s="227"/>
      <c r="AW121" s="227" t="s">
        <v>778</v>
      </c>
      <c r="AX121" s="228">
        <v>4053.8</v>
      </c>
      <c r="AY121" s="228">
        <v>1211</v>
      </c>
      <c r="AZ121" s="227" t="s">
        <v>2966</v>
      </c>
      <c r="BA121" s="227" t="s">
        <v>17002</v>
      </c>
      <c r="BB121" s="229"/>
      <c r="BC121" s="230">
        <f t="shared" si="22"/>
        <v>123.82999999999993</v>
      </c>
      <c r="BJ121" s="177" t="str">
        <f>VLOOKUP(C121,BM:BO,3,FALSE)</f>
        <v>994.300</v>
      </c>
      <c r="BM121" s="177" t="s">
        <v>3879</v>
      </c>
      <c r="BN121" s="177" t="s">
        <v>3045</v>
      </c>
      <c r="BO121" s="177" t="s">
        <v>2983</v>
      </c>
      <c r="BU121" s="177" t="s">
        <v>3879</v>
      </c>
      <c r="BV121" s="177" t="s">
        <v>3045</v>
      </c>
      <c r="BW121" s="177" t="s">
        <v>2983</v>
      </c>
      <c r="CH121" s="224">
        <f t="shared" si="17"/>
        <v>-8.7311491370201111E-11</v>
      </c>
    </row>
    <row r="122" spans="1:118" x14ac:dyDescent="0.3">
      <c r="A122" s="177">
        <v>1</v>
      </c>
      <c r="B122" s="231">
        <f>SUBTOTAL(9,$A$22:A122)</f>
        <v>100</v>
      </c>
      <c r="C122" s="236" t="s">
        <v>9409</v>
      </c>
      <c r="D122" s="222">
        <f t="shared" si="21"/>
        <v>4268355.87</v>
      </c>
      <c r="E122" s="239">
        <v>0</v>
      </c>
      <c r="F122" s="239">
        <v>0</v>
      </c>
      <c r="G122" s="239">
        <v>0</v>
      </c>
      <c r="H122" s="239">
        <v>0</v>
      </c>
      <c r="I122" s="239">
        <v>0</v>
      </c>
      <c r="J122" s="239">
        <v>0</v>
      </c>
      <c r="K122" s="255">
        <v>0</v>
      </c>
      <c r="L122" s="239">
        <v>0</v>
      </c>
      <c r="M122" s="233">
        <v>572.95000000000005</v>
      </c>
      <c r="N122" s="222">
        <v>4091349.2</v>
      </c>
      <c r="O122" s="239">
        <v>0</v>
      </c>
      <c r="P122" s="239">
        <v>0</v>
      </c>
      <c r="Q122" s="222">
        <v>0</v>
      </c>
      <c r="R122" s="222">
        <v>0</v>
      </c>
      <c r="S122" s="239">
        <v>0</v>
      </c>
      <c r="T122" s="239">
        <v>0</v>
      </c>
      <c r="U122" s="239">
        <v>0</v>
      </c>
      <c r="V122" s="239">
        <v>0</v>
      </c>
      <c r="W122" s="239">
        <v>0</v>
      </c>
      <c r="X122" s="239">
        <v>0</v>
      </c>
      <c r="Y122" s="239">
        <v>0</v>
      </c>
      <c r="Z122" s="239">
        <v>0</v>
      </c>
      <c r="AA122" s="239">
        <v>0</v>
      </c>
      <c r="AB122" s="239">
        <v>0</v>
      </c>
      <c r="AC122" s="222">
        <f t="shared" ref="AC122" si="23">ROUND(N122*2.14%,2)+ROUND(E122*2.14%,2)+ROUND(F122*2.14%,2)+ROUND(G122*2.14%,2)+ROUND(H122*2.14%,2)+ROUND(I122*2.14%,2)+ROUND(J122*2.14%,2)+ROUND(L122*2.14%,2)+ROUND(P122*2.14%,2)+ROUND(R122*2.14%,2)+ROUND(T122*2.14%,2)+ROUND(U122*2.14%,2)+ROUND(V122*2.14%,2)+ROUND(W122*2.14%,2)+ROUND(X122*2.14%,2)+ROUND(Y122*2.14%,2)+ROUND(Z122*2.14%,2)+ROUND(AA122*2.14%,2)+ROUND(AB122*2.14%,2)</f>
        <v>87554.87</v>
      </c>
      <c r="AD122" s="239">
        <v>89451.8</v>
      </c>
      <c r="AE122" s="239">
        <v>0</v>
      </c>
      <c r="AF122" s="214">
        <v>2023</v>
      </c>
      <c r="AG122" s="214">
        <v>2023</v>
      </c>
      <c r="AH122" s="214">
        <v>2023</v>
      </c>
      <c r="AI122" s="226"/>
      <c r="AJ122" s="226"/>
      <c r="AK122" s="226"/>
      <c r="AL122" s="226"/>
      <c r="AM122" s="227"/>
      <c r="AN122" s="227"/>
      <c r="AO122" s="227"/>
      <c r="AP122" s="227"/>
      <c r="AQ122" s="227"/>
      <c r="AR122" s="227"/>
      <c r="AS122" s="227"/>
      <c r="AT122" s="227"/>
      <c r="AU122" s="227"/>
      <c r="AV122" s="227"/>
      <c r="AW122" s="227"/>
      <c r="AX122" s="228"/>
      <c r="AY122" s="228"/>
      <c r="AZ122" s="227"/>
      <c r="BA122" s="227"/>
      <c r="BB122" s="229"/>
      <c r="BC122" s="230"/>
      <c r="CH122" s="224">
        <f t="shared" si="17"/>
        <v>-7.2759576141834259E-11</v>
      </c>
    </row>
    <row r="123" spans="1:118" x14ac:dyDescent="0.3">
      <c r="A123" s="177">
        <v>1</v>
      </c>
      <c r="B123" s="231">
        <f>SUBTOTAL(9,$A$22:A123)</f>
        <v>101</v>
      </c>
      <c r="C123" s="236" t="s">
        <v>1717</v>
      </c>
      <c r="D123" s="222">
        <f t="shared" si="21"/>
        <v>6898398.7699999996</v>
      </c>
      <c r="E123" s="239">
        <v>0</v>
      </c>
      <c r="F123" s="239">
        <v>0</v>
      </c>
      <c r="G123" s="239">
        <v>0</v>
      </c>
      <c r="H123" s="239">
        <v>0</v>
      </c>
      <c r="I123" s="239">
        <v>0</v>
      </c>
      <c r="J123" s="239">
        <v>0</v>
      </c>
      <c r="K123" s="255">
        <v>0</v>
      </c>
      <c r="L123" s="239">
        <v>0</v>
      </c>
      <c r="M123" s="233">
        <v>809.03</v>
      </c>
      <c r="N123" s="240">
        <v>6826090</v>
      </c>
      <c r="O123" s="241">
        <v>0</v>
      </c>
      <c r="P123" s="241">
        <v>0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41">
        <v>0</v>
      </c>
      <c r="Y123" s="241">
        <v>0</v>
      </c>
      <c r="Z123" s="241">
        <v>0</v>
      </c>
      <c r="AA123" s="241">
        <v>0</v>
      </c>
      <c r="AB123" s="241">
        <v>0</v>
      </c>
      <c r="AC123" s="240">
        <f t="shared" ref="AC123" si="24">ROUND(N123*1.0593%,2)+ROUND(E123*1.0593%,2)+ROUND(F123*1.0593%,2)+ROUND(G123*1.0593%,2)+ROUND(H123*1.0593%,2)+ROUND(I123*1.0593%,2)+ROUND(J123*1.0593%,2)+ROUND(L123*1.0593%,2)+ROUND(P123*1.0593%,2)+ROUND(R123*1.0593%,2)+ROUND(T123*1.0593%,2)+ROUND(U123*1.0593%,2)+ROUND(V123*1.0593%,2)+ROUND(W123*1.0593%,2)+ROUND(X123*1.0593%,2)+ROUND(Y123*1.0593%,2)+ROUND(Z123*1.0593%,2)+ROUND(AA123*1.0593%,2)+ROUND(AB123*1.0593%,2)</f>
        <v>72308.77</v>
      </c>
      <c r="AD123" s="239">
        <v>0</v>
      </c>
      <c r="AE123" s="239">
        <v>0</v>
      </c>
      <c r="AF123" s="214" t="s">
        <v>17042</v>
      </c>
      <c r="AG123" s="214">
        <v>2023</v>
      </c>
      <c r="AH123" s="214">
        <v>2023</v>
      </c>
      <c r="AI123" s="226"/>
      <c r="AJ123" s="226"/>
      <c r="AK123" s="226"/>
      <c r="AL123" s="226"/>
      <c r="AM123" s="227"/>
      <c r="AN123" s="227"/>
      <c r="AO123" s="227"/>
      <c r="AP123" s="227"/>
      <c r="AQ123" s="227"/>
      <c r="AR123" s="227"/>
      <c r="AS123" s="227"/>
      <c r="AT123" s="227"/>
      <c r="AU123" s="227"/>
      <c r="AV123" s="227"/>
      <c r="AW123" s="227"/>
      <c r="AX123" s="228"/>
      <c r="AY123" s="228"/>
      <c r="AZ123" s="227"/>
      <c r="BA123" s="227"/>
      <c r="BB123" s="229"/>
      <c r="BC123" s="230"/>
      <c r="CH123" s="224">
        <f t="shared" si="17"/>
        <v>-4.5110937207937241E-10</v>
      </c>
    </row>
    <row r="124" spans="1:118" x14ac:dyDescent="0.3">
      <c r="A124" s="177">
        <v>1</v>
      </c>
      <c r="B124" s="231">
        <f>SUBTOTAL(9,$A$22:A124)</f>
        <v>102</v>
      </c>
      <c r="C124" s="236" t="s">
        <v>1682</v>
      </c>
      <c r="D124" s="222">
        <f t="shared" si="21"/>
        <v>3830649.87</v>
      </c>
      <c r="E124" s="256">
        <v>0</v>
      </c>
      <c r="F124" s="256">
        <v>0</v>
      </c>
      <c r="G124" s="256">
        <v>0</v>
      </c>
      <c r="H124" s="256">
        <v>0</v>
      </c>
      <c r="I124" s="256">
        <v>0</v>
      </c>
      <c r="J124" s="256">
        <v>0</v>
      </c>
      <c r="K124" s="257">
        <v>0</v>
      </c>
      <c r="L124" s="256">
        <v>0</v>
      </c>
      <c r="M124" s="233">
        <v>523.98</v>
      </c>
      <c r="N124" s="240">
        <v>3790497.13</v>
      </c>
      <c r="O124" s="256">
        <v>0</v>
      </c>
      <c r="P124" s="256">
        <v>0</v>
      </c>
      <c r="Q124" s="256">
        <v>0</v>
      </c>
      <c r="R124" s="256">
        <v>0</v>
      </c>
      <c r="S124" s="256">
        <v>0</v>
      </c>
      <c r="T124" s="256">
        <v>0</v>
      </c>
      <c r="U124" s="256">
        <v>0</v>
      </c>
      <c r="V124" s="256">
        <v>0</v>
      </c>
      <c r="W124" s="256">
        <v>0</v>
      </c>
      <c r="X124" s="256">
        <v>0</v>
      </c>
      <c r="Y124" s="256">
        <v>0</v>
      </c>
      <c r="Z124" s="256">
        <v>0</v>
      </c>
      <c r="AA124" s="240">
        <v>0</v>
      </c>
      <c r="AB124" s="240">
        <v>0</v>
      </c>
      <c r="AC124" s="240">
        <f>ROUND(N124*1.0593%,2)</f>
        <v>40152.74</v>
      </c>
      <c r="AD124" s="240">
        <v>0</v>
      </c>
      <c r="AE124" s="240">
        <v>0</v>
      </c>
      <c r="AF124" s="242" t="s">
        <v>17042</v>
      </c>
      <c r="AG124" s="214">
        <v>2023</v>
      </c>
      <c r="AH124" s="214">
        <v>2023</v>
      </c>
      <c r="AI124" s="226"/>
      <c r="AJ124" s="226"/>
      <c r="AK124" s="226"/>
      <c r="AL124" s="226"/>
      <c r="AM124" s="227"/>
      <c r="AN124" s="227"/>
      <c r="AO124" s="227"/>
      <c r="AP124" s="227"/>
      <c r="AQ124" s="227"/>
      <c r="AR124" s="227"/>
      <c r="AS124" s="227"/>
      <c r="AT124" s="227"/>
      <c r="AU124" s="227"/>
      <c r="AV124" s="227"/>
      <c r="AW124" s="227"/>
      <c r="AX124" s="228"/>
      <c r="AY124" s="228"/>
      <c r="AZ124" s="227"/>
      <c r="BA124" s="227"/>
      <c r="BB124" s="229"/>
      <c r="BC124" s="230"/>
      <c r="CH124" s="224">
        <f t="shared" si="17"/>
        <v>2.255546860396862E-10</v>
      </c>
    </row>
    <row r="125" spans="1:118" x14ac:dyDescent="0.3">
      <c r="A125" s="177">
        <v>1</v>
      </c>
      <c r="B125" s="231">
        <f>SUBTOTAL(9,$A$22:A125)</f>
        <v>103</v>
      </c>
      <c r="C125" s="236" t="s">
        <v>9334</v>
      </c>
      <c r="D125" s="222">
        <f t="shared" si="21"/>
        <v>6012771.6600000001</v>
      </c>
      <c r="E125" s="256">
        <v>0</v>
      </c>
      <c r="F125" s="256">
        <v>0</v>
      </c>
      <c r="G125" s="256">
        <v>0</v>
      </c>
      <c r="H125" s="256">
        <v>0</v>
      </c>
      <c r="I125" s="256">
        <v>0</v>
      </c>
      <c r="J125" s="256">
        <v>0</v>
      </c>
      <c r="K125" s="257">
        <v>0</v>
      </c>
      <c r="L125" s="256">
        <v>0</v>
      </c>
      <c r="M125" s="233">
        <v>826.98</v>
      </c>
      <c r="N125" s="240">
        <v>5949746</v>
      </c>
      <c r="O125" s="256">
        <v>0</v>
      </c>
      <c r="P125" s="256">
        <v>0</v>
      </c>
      <c r="Q125" s="256">
        <v>0</v>
      </c>
      <c r="R125" s="256">
        <v>0</v>
      </c>
      <c r="S125" s="256">
        <v>0</v>
      </c>
      <c r="T125" s="240">
        <v>0</v>
      </c>
      <c r="U125" s="256">
        <v>0</v>
      </c>
      <c r="V125" s="256">
        <v>0</v>
      </c>
      <c r="W125" s="256">
        <v>0</v>
      </c>
      <c r="X125" s="256">
        <v>0</v>
      </c>
      <c r="Y125" s="256">
        <v>0</v>
      </c>
      <c r="Z125" s="256">
        <v>0</v>
      </c>
      <c r="AA125" s="240">
        <v>0</v>
      </c>
      <c r="AB125" s="240">
        <v>0</v>
      </c>
      <c r="AC125" s="240">
        <f>ROUND(N125*1.0593%,2)</f>
        <v>63025.66</v>
      </c>
      <c r="AD125" s="240">
        <v>0</v>
      </c>
      <c r="AE125" s="240">
        <v>0</v>
      </c>
      <c r="AF125" s="242" t="s">
        <v>17042</v>
      </c>
      <c r="AG125" s="214">
        <v>2023</v>
      </c>
      <c r="AH125" s="214">
        <v>2023</v>
      </c>
      <c r="AI125" s="226"/>
      <c r="AJ125" s="226"/>
      <c r="AK125" s="226"/>
      <c r="AL125" s="226"/>
      <c r="AM125" s="227"/>
      <c r="AN125" s="227"/>
      <c r="AO125" s="227"/>
      <c r="AP125" s="227"/>
      <c r="AQ125" s="227"/>
      <c r="AR125" s="227"/>
      <c r="AS125" s="227"/>
      <c r="AT125" s="227"/>
      <c r="AU125" s="227"/>
      <c r="AV125" s="227"/>
      <c r="AW125" s="227"/>
      <c r="AX125" s="228"/>
      <c r="AY125" s="228"/>
      <c r="AZ125" s="227"/>
      <c r="BA125" s="227"/>
      <c r="BB125" s="229"/>
      <c r="BC125" s="230"/>
      <c r="CH125" s="224">
        <f t="shared" si="17"/>
        <v>1.4551915228366852E-10</v>
      </c>
    </row>
    <row r="126" spans="1:118" x14ac:dyDescent="0.3">
      <c r="A126" s="177">
        <v>1</v>
      </c>
      <c r="B126" s="231">
        <f>SUBTOTAL(9,$A$22:A126)</f>
        <v>104</v>
      </c>
      <c r="C126" s="236" t="s">
        <v>9766</v>
      </c>
      <c r="D126" s="222">
        <f t="shared" si="21"/>
        <v>2385886.4300000002</v>
      </c>
      <c r="E126" s="256">
        <v>0</v>
      </c>
      <c r="F126" s="256">
        <v>0</v>
      </c>
      <c r="G126" s="256">
        <v>0</v>
      </c>
      <c r="H126" s="256">
        <v>0</v>
      </c>
      <c r="I126" s="256">
        <v>0</v>
      </c>
      <c r="J126" s="256">
        <v>0</v>
      </c>
      <c r="K126" s="257">
        <v>0</v>
      </c>
      <c r="L126" s="256">
        <v>0</v>
      </c>
      <c r="M126" s="233">
        <v>359.35</v>
      </c>
      <c r="N126" s="240">
        <v>2385886.4300000002</v>
      </c>
      <c r="O126" s="256">
        <v>0</v>
      </c>
      <c r="P126" s="256">
        <v>0</v>
      </c>
      <c r="Q126" s="256">
        <v>0</v>
      </c>
      <c r="R126" s="256">
        <v>0</v>
      </c>
      <c r="S126" s="256">
        <v>0</v>
      </c>
      <c r="T126" s="256">
        <v>0</v>
      </c>
      <c r="U126" s="256">
        <v>0</v>
      </c>
      <c r="V126" s="256">
        <v>0</v>
      </c>
      <c r="W126" s="256">
        <v>0</v>
      </c>
      <c r="X126" s="256">
        <v>0</v>
      </c>
      <c r="Y126" s="256">
        <v>0</v>
      </c>
      <c r="Z126" s="256">
        <v>0</v>
      </c>
      <c r="AA126" s="240">
        <v>0</v>
      </c>
      <c r="AB126" s="240">
        <v>0</v>
      </c>
      <c r="AC126" s="240">
        <v>0</v>
      </c>
      <c r="AD126" s="240">
        <v>0</v>
      </c>
      <c r="AE126" s="240">
        <v>0</v>
      </c>
      <c r="AF126" s="242" t="s">
        <v>17042</v>
      </c>
      <c r="AG126" s="242">
        <v>2023</v>
      </c>
      <c r="AH126" s="243" t="s">
        <v>17042</v>
      </c>
      <c r="AI126" s="226"/>
      <c r="AJ126" s="226"/>
      <c r="AK126" s="226"/>
      <c r="AL126" s="226"/>
      <c r="AM126" s="227"/>
      <c r="AN126" s="227"/>
      <c r="AO126" s="227"/>
      <c r="AP126" s="227"/>
      <c r="AQ126" s="227"/>
      <c r="AR126" s="227"/>
      <c r="AS126" s="227"/>
      <c r="AT126" s="227"/>
      <c r="AU126" s="227"/>
      <c r="AV126" s="227"/>
      <c r="AW126" s="227"/>
      <c r="AX126" s="228"/>
      <c r="AY126" s="228"/>
      <c r="AZ126" s="227"/>
      <c r="BA126" s="227"/>
      <c r="BB126" s="229"/>
      <c r="BC126" s="230"/>
      <c r="CH126" s="224">
        <f t="shared" si="17"/>
        <v>0</v>
      </c>
    </row>
    <row r="127" spans="1:118" x14ac:dyDescent="0.3">
      <c r="B127" s="225" t="s">
        <v>378</v>
      </c>
      <c r="C127" s="225"/>
      <c r="D127" s="221">
        <f>SUM(D128:D170)</f>
        <v>148671361.55000001</v>
      </c>
      <c r="E127" s="222">
        <f t="shared" ref="E127:AE127" si="25">SUM(E128:E170)</f>
        <v>308174.46000000002</v>
      </c>
      <c r="F127" s="222">
        <f t="shared" si="25"/>
        <v>0</v>
      </c>
      <c r="G127" s="222">
        <f t="shared" si="25"/>
        <v>7620273.1799999997</v>
      </c>
      <c r="H127" s="222">
        <f t="shared" si="25"/>
        <v>440277.64</v>
      </c>
      <c r="I127" s="222">
        <f t="shared" si="25"/>
        <v>1371760.57</v>
      </c>
      <c r="J127" s="222">
        <f t="shared" si="25"/>
        <v>0</v>
      </c>
      <c r="K127" s="223">
        <f t="shared" si="25"/>
        <v>0</v>
      </c>
      <c r="L127" s="222">
        <f t="shared" si="25"/>
        <v>0</v>
      </c>
      <c r="M127" s="222">
        <f t="shared" si="25"/>
        <v>13173.459999999997</v>
      </c>
      <c r="N127" s="222">
        <f t="shared" si="25"/>
        <v>93854434.079999998</v>
      </c>
      <c r="O127" s="222">
        <f t="shared" si="25"/>
        <v>0</v>
      </c>
      <c r="P127" s="222">
        <f t="shared" si="25"/>
        <v>0</v>
      </c>
      <c r="Q127" s="222">
        <f t="shared" si="25"/>
        <v>5938.0000000000009</v>
      </c>
      <c r="R127" s="222">
        <f t="shared" si="25"/>
        <v>38501771.620000005</v>
      </c>
      <c r="S127" s="222">
        <f t="shared" si="25"/>
        <v>0</v>
      </c>
      <c r="T127" s="222">
        <f t="shared" si="25"/>
        <v>0</v>
      </c>
      <c r="U127" s="222">
        <f t="shared" si="25"/>
        <v>0</v>
      </c>
      <c r="V127" s="222">
        <f t="shared" si="25"/>
        <v>220452.21</v>
      </c>
      <c r="W127" s="222">
        <f t="shared" si="25"/>
        <v>0</v>
      </c>
      <c r="X127" s="222">
        <f t="shared" si="25"/>
        <v>0</v>
      </c>
      <c r="Y127" s="222">
        <f t="shared" si="25"/>
        <v>0</v>
      </c>
      <c r="Z127" s="222">
        <f t="shared" si="25"/>
        <v>0</v>
      </c>
      <c r="AA127" s="222">
        <f t="shared" si="25"/>
        <v>0</v>
      </c>
      <c r="AB127" s="222">
        <f t="shared" si="25"/>
        <v>0</v>
      </c>
      <c r="AC127" s="222">
        <f t="shared" si="25"/>
        <v>2882067.5399999996</v>
      </c>
      <c r="AD127" s="222">
        <f t="shared" si="25"/>
        <v>3352150.2499999995</v>
      </c>
      <c r="AE127" s="222">
        <f t="shared" si="25"/>
        <v>120000</v>
      </c>
      <c r="AF127" s="214" t="s">
        <v>17016</v>
      </c>
      <c r="AG127" s="214" t="s">
        <v>17016</v>
      </c>
      <c r="AH127" s="214" t="s">
        <v>17016</v>
      </c>
      <c r="AI127" s="226"/>
      <c r="AJ127" s="226"/>
      <c r="AK127" s="226"/>
      <c r="AL127" s="226"/>
      <c r="AM127" s="227"/>
      <c r="AN127" s="227"/>
      <c r="AO127" s="227"/>
      <c r="AP127" s="227"/>
      <c r="AQ127" s="227"/>
      <c r="AR127" s="227"/>
      <c r="AS127" s="227"/>
      <c r="AT127" s="227"/>
      <c r="AU127" s="227"/>
      <c r="AV127" s="227"/>
      <c r="AW127" s="227"/>
      <c r="AX127" s="228"/>
      <c r="AY127" s="228"/>
      <c r="AZ127" s="227"/>
      <c r="BA127" s="227"/>
      <c r="BB127" s="229"/>
      <c r="BC127" s="230">
        <f t="shared" si="22"/>
        <v>-13173.459999999997</v>
      </c>
      <c r="BJ127" s="177" t="e">
        <f t="shared" ref="BJ127:BJ138" si="26">VLOOKUP(C127,BM:BO,3,FALSE)</f>
        <v>#N/A</v>
      </c>
      <c r="BM127" s="177" t="s">
        <v>3555</v>
      </c>
      <c r="BN127" s="177" t="s">
        <v>2983</v>
      </c>
      <c r="BO127" s="177" t="s">
        <v>2983</v>
      </c>
      <c r="BU127" s="177" t="s">
        <v>3555</v>
      </c>
      <c r="BV127" s="177" t="s">
        <v>2983</v>
      </c>
      <c r="BW127" s="177" t="s">
        <v>2983</v>
      </c>
      <c r="CH127" s="224">
        <f t="shared" si="17"/>
        <v>1.5832483768463135E-8</v>
      </c>
    </row>
    <row r="128" spans="1:118" x14ac:dyDescent="0.3">
      <c r="A128" s="177">
        <v>1</v>
      </c>
      <c r="B128" s="231">
        <f>SUBTOTAL(9,$A$22:A128)</f>
        <v>105</v>
      </c>
      <c r="C128" s="236" t="s">
        <v>381</v>
      </c>
      <c r="D128" s="222">
        <f t="shared" ref="D128:D143" si="27">E128+F128+G128+H128+I128+J128+L128+N128+P128+R128+T128+U128+V128+W128+X128+Y128+Z128+AA128+AB128+AC128+AD128+AE128</f>
        <v>4277166.1900000004</v>
      </c>
      <c r="E128" s="239">
        <v>0</v>
      </c>
      <c r="F128" s="239">
        <v>0</v>
      </c>
      <c r="G128" s="239">
        <v>0</v>
      </c>
      <c r="H128" s="239">
        <v>0</v>
      </c>
      <c r="I128" s="239">
        <v>0</v>
      </c>
      <c r="J128" s="239">
        <v>0</v>
      </c>
      <c r="K128" s="255">
        <v>0</v>
      </c>
      <c r="L128" s="239">
        <v>0</v>
      </c>
      <c r="M128" s="233">
        <v>691.15</v>
      </c>
      <c r="N128" s="222">
        <v>4069869.56</v>
      </c>
      <c r="O128" s="239">
        <v>0</v>
      </c>
      <c r="P128" s="239">
        <v>0</v>
      </c>
      <c r="Q128" s="222">
        <v>0</v>
      </c>
      <c r="R128" s="222">
        <v>0</v>
      </c>
      <c r="S128" s="239">
        <v>0</v>
      </c>
      <c r="T128" s="239">
        <v>0</v>
      </c>
      <c r="U128" s="239">
        <v>0</v>
      </c>
      <c r="V128" s="239">
        <v>0</v>
      </c>
      <c r="W128" s="239">
        <v>0</v>
      </c>
      <c r="X128" s="239">
        <v>0</v>
      </c>
      <c r="Y128" s="239">
        <v>0</v>
      </c>
      <c r="Z128" s="239">
        <v>0</v>
      </c>
      <c r="AA128" s="239">
        <v>0</v>
      </c>
      <c r="AB128" s="239">
        <v>0</v>
      </c>
      <c r="AC128" s="222">
        <f t="shared" ref="AC128:AC129" si="28">ROUND(N128*2.14%,2)</f>
        <v>87095.21</v>
      </c>
      <c r="AD128" s="222">
        <v>120201.42</v>
      </c>
      <c r="AE128" s="239">
        <v>0</v>
      </c>
      <c r="AF128" s="214">
        <v>2023</v>
      </c>
      <c r="AG128" s="214">
        <v>2023</v>
      </c>
      <c r="AH128" s="214">
        <v>2023</v>
      </c>
      <c r="AI128" s="226"/>
      <c r="AJ128" s="226"/>
      <c r="AK128" s="226"/>
      <c r="AL128" s="226"/>
      <c r="AM128" s="227" t="s">
        <v>16944</v>
      </c>
      <c r="AN128" s="227" t="s">
        <v>16941</v>
      </c>
      <c r="AO128" s="227">
        <v>0</v>
      </c>
      <c r="AP128" s="227" t="s">
        <v>16954</v>
      </c>
      <c r="AQ128" s="227" t="s">
        <v>16942</v>
      </c>
      <c r="AR128" s="227" t="s">
        <v>16954</v>
      </c>
      <c r="AS128" s="227"/>
      <c r="AT128" s="227"/>
      <c r="AU128" s="227"/>
      <c r="AV128" s="227"/>
      <c r="AW128" s="227" t="s">
        <v>667</v>
      </c>
      <c r="AX128" s="228">
        <v>2642.8</v>
      </c>
      <c r="AY128" s="228">
        <v>732</v>
      </c>
      <c r="AZ128" s="227" t="s">
        <v>2991</v>
      </c>
      <c r="BA128" s="227" t="s">
        <v>17002</v>
      </c>
      <c r="BB128" s="229"/>
      <c r="BC128" s="230">
        <f t="shared" si="22"/>
        <v>40.850000000000023</v>
      </c>
      <c r="BJ128" s="177" t="str">
        <f t="shared" si="26"/>
        <v>582.000</v>
      </c>
      <c r="BM128" s="177" t="s">
        <v>3558</v>
      </c>
      <c r="BN128" s="177" t="s">
        <v>2983</v>
      </c>
      <c r="BO128" s="177" t="s">
        <v>2983</v>
      </c>
      <c r="BU128" s="177" t="s">
        <v>3558</v>
      </c>
      <c r="BV128" s="177" t="s">
        <v>2983</v>
      </c>
      <c r="BW128" s="177" t="s">
        <v>2983</v>
      </c>
      <c r="CH128" s="224">
        <f t="shared" si="17"/>
        <v>3.4924596548080444E-10</v>
      </c>
    </row>
    <row r="129" spans="1:118" x14ac:dyDescent="0.3">
      <c r="A129" s="177">
        <v>1</v>
      </c>
      <c r="B129" s="231">
        <f>SUBTOTAL(9,$A$22:A129)</f>
        <v>106</v>
      </c>
      <c r="C129" s="236" t="s">
        <v>383</v>
      </c>
      <c r="D129" s="222">
        <f t="shared" si="27"/>
        <v>5322767.3400000008</v>
      </c>
      <c r="E129" s="239">
        <v>0</v>
      </c>
      <c r="F129" s="239">
        <v>0</v>
      </c>
      <c r="G129" s="239">
        <v>0</v>
      </c>
      <c r="H129" s="239">
        <v>0</v>
      </c>
      <c r="I129" s="239">
        <v>0</v>
      </c>
      <c r="J129" s="239">
        <v>0</v>
      </c>
      <c r="K129" s="255">
        <v>0</v>
      </c>
      <c r="L129" s="239">
        <v>0</v>
      </c>
      <c r="M129" s="233">
        <v>829.7</v>
      </c>
      <c r="N129" s="222">
        <v>5041496.57</v>
      </c>
      <c r="O129" s="239">
        <v>0</v>
      </c>
      <c r="P129" s="239">
        <v>0</v>
      </c>
      <c r="Q129" s="222">
        <v>0</v>
      </c>
      <c r="R129" s="222">
        <v>0</v>
      </c>
      <c r="S129" s="239">
        <v>0</v>
      </c>
      <c r="T129" s="239">
        <v>0</v>
      </c>
      <c r="U129" s="239">
        <v>0</v>
      </c>
      <c r="V129" s="239">
        <v>0</v>
      </c>
      <c r="W129" s="239">
        <v>0</v>
      </c>
      <c r="X129" s="239">
        <v>0</v>
      </c>
      <c r="Y129" s="239">
        <v>0</v>
      </c>
      <c r="Z129" s="239">
        <v>0</v>
      </c>
      <c r="AA129" s="239">
        <v>0</v>
      </c>
      <c r="AB129" s="239">
        <v>0</v>
      </c>
      <c r="AC129" s="222">
        <f t="shared" si="28"/>
        <v>107888.03</v>
      </c>
      <c r="AD129" s="222">
        <v>173382.74</v>
      </c>
      <c r="AE129" s="239">
        <v>0</v>
      </c>
      <c r="AF129" s="214">
        <v>2023</v>
      </c>
      <c r="AG129" s="214">
        <v>2023</v>
      </c>
      <c r="AH129" s="214">
        <v>2023</v>
      </c>
      <c r="AI129" s="226"/>
      <c r="AJ129" s="226"/>
      <c r="AK129" s="226"/>
      <c r="AL129" s="226"/>
      <c r="AM129" s="227" t="s">
        <v>16950</v>
      </c>
      <c r="AN129" s="227" t="s">
        <v>16952</v>
      </c>
      <c r="AO129" s="227">
        <v>0</v>
      </c>
      <c r="AP129" s="227" t="s">
        <v>16961</v>
      </c>
      <c r="AQ129" s="227" t="s">
        <v>16962</v>
      </c>
      <c r="AR129" s="227" t="s">
        <v>16954</v>
      </c>
      <c r="AS129" s="227"/>
      <c r="AT129" s="227"/>
      <c r="AU129" s="227"/>
      <c r="AV129" s="227"/>
      <c r="AW129" s="227" t="s">
        <v>841</v>
      </c>
      <c r="AX129" s="228">
        <v>1595</v>
      </c>
      <c r="AY129" s="228">
        <v>510</v>
      </c>
      <c r="AZ129" s="227" t="s">
        <v>2966</v>
      </c>
      <c r="BA129" s="227" t="s">
        <v>17002</v>
      </c>
      <c r="BB129" s="229"/>
      <c r="BC129" s="230">
        <f t="shared" si="22"/>
        <v>-319.70000000000005</v>
      </c>
      <c r="BJ129" s="177" t="str">
        <f t="shared" si="26"/>
        <v>449.000</v>
      </c>
      <c r="BM129" s="177" t="s">
        <v>3559</v>
      </c>
      <c r="BN129" s="177" t="s">
        <v>2983</v>
      </c>
      <c r="BO129" s="177" t="s">
        <v>2983</v>
      </c>
      <c r="BU129" s="177" t="s">
        <v>3559</v>
      </c>
      <c r="BV129" s="177" t="s">
        <v>2983</v>
      </c>
      <c r="BW129" s="177" t="s">
        <v>2983</v>
      </c>
      <c r="CH129" s="224">
        <f t="shared" si="17"/>
        <v>4.9476511776447296E-10</v>
      </c>
    </row>
    <row r="130" spans="1:118" x14ac:dyDescent="0.3">
      <c r="A130" s="177">
        <v>1</v>
      </c>
      <c r="B130" s="231">
        <f>SUBTOTAL(9,$A$22:A130)</f>
        <v>107</v>
      </c>
      <c r="C130" s="236" t="s">
        <v>388</v>
      </c>
      <c r="D130" s="222">
        <f t="shared" si="27"/>
        <v>5236101.2</v>
      </c>
      <c r="E130" s="239">
        <v>0</v>
      </c>
      <c r="F130" s="239">
        <v>0</v>
      </c>
      <c r="G130" s="239">
        <v>0</v>
      </c>
      <c r="H130" s="239">
        <v>0</v>
      </c>
      <c r="I130" s="239">
        <v>0</v>
      </c>
      <c r="J130" s="239">
        <v>0</v>
      </c>
      <c r="K130" s="255">
        <v>0</v>
      </c>
      <c r="L130" s="239">
        <v>0</v>
      </c>
      <c r="M130" s="233">
        <v>608.77</v>
      </c>
      <c r="N130" s="222">
        <v>4975475.66</v>
      </c>
      <c r="O130" s="239">
        <v>0</v>
      </c>
      <c r="P130" s="239">
        <v>0</v>
      </c>
      <c r="Q130" s="222">
        <v>0</v>
      </c>
      <c r="R130" s="222">
        <v>0</v>
      </c>
      <c r="S130" s="239">
        <v>0</v>
      </c>
      <c r="T130" s="239">
        <v>0</v>
      </c>
      <c r="U130" s="239">
        <v>0</v>
      </c>
      <c r="V130" s="239">
        <v>0</v>
      </c>
      <c r="W130" s="239">
        <v>0</v>
      </c>
      <c r="X130" s="239">
        <v>0</v>
      </c>
      <c r="Y130" s="239">
        <v>0</v>
      </c>
      <c r="Z130" s="239">
        <v>0</v>
      </c>
      <c r="AA130" s="239">
        <v>0</v>
      </c>
      <c r="AB130" s="239">
        <v>0</v>
      </c>
      <c r="AC130" s="222">
        <f>ROUND(N130*2.14%,2)</f>
        <v>106475.18</v>
      </c>
      <c r="AD130" s="222">
        <v>154150.35999999999</v>
      </c>
      <c r="AE130" s="239">
        <v>0</v>
      </c>
      <c r="AF130" s="214">
        <v>2023</v>
      </c>
      <c r="AG130" s="214">
        <v>2023</v>
      </c>
      <c r="AH130" s="214">
        <v>2023</v>
      </c>
      <c r="AI130" s="226"/>
      <c r="AJ130" s="226"/>
      <c r="AK130" s="226"/>
      <c r="AL130" s="226"/>
      <c r="AM130" s="227" t="s">
        <v>16941</v>
      </c>
      <c r="AN130" s="227" t="s">
        <v>16960</v>
      </c>
      <c r="AO130" s="227">
        <v>0</v>
      </c>
      <c r="AP130" s="227" t="s">
        <v>16948</v>
      </c>
      <c r="AQ130" s="227" t="s">
        <v>16947</v>
      </c>
      <c r="AR130" s="227" t="s">
        <v>16954</v>
      </c>
      <c r="AS130" s="227" t="s">
        <v>16970</v>
      </c>
      <c r="AT130" s="227"/>
      <c r="AU130" s="227"/>
      <c r="AV130" s="227"/>
      <c r="AW130" s="227" t="s">
        <v>775</v>
      </c>
      <c r="AX130" s="228">
        <v>1918.8</v>
      </c>
      <c r="AY130" s="228">
        <v>582</v>
      </c>
      <c r="AZ130" s="227" t="s">
        <v>2966</v>
      </c>
      <c r="BA130" s="227">
        <v>2012</v>
      </c>
      <c r="BB130" s="229"/>
      <c r="BC130" s="230">
        <f t="shared" si="22"/>
        <v>-26.769999999999982</v>
      </c>
      <c r="BJ130" s="177" t="str">
        <f t="shared" si="26"/>
        <v>501.800</v>
      </c>
      <c r="BM130" s="177" t="s">
        <v>3565</v>
      </c>
      <c r="BN130" s="177" t="s">
        <v>2983</v>
      </c>
      <c r="BO130" s="177" t="s">
        <v>3567</v>
      </c>
      <c r="BU130" s="177" t="s">
        <v>3565</v>
      </c>
      <c r="BV130" s="177" t="s">
        <v>2983</v>
      </c>
      <c r="BW130" s="177" t="s">
        <v>3567</v>
      </c>
      <c r="CH130" s="224">
        <f t="shared" si="17"/>
        <v>5.8207660913467407E-11</v>
      </c>
    </row>
    <row r="131" spans="1:118" x14ac:dyDescent="0.3">
      <c r="A131" s="177">
        <v>1</v>
      </c>
      <c r="B131" s="231">
        <f>SUBTOTAL(9,$A$22:A131)</f>
        <v>108</v>
      </c>
      <c r="C131" s="236" t="s">
        <v>397</v>
      </c>
      <c r="D131" s="222">
        <f t="shared" si="27"/>
        <v>7808327.2300000004</v>
      </c>
      <c r="E131" s="239">
        <v>0</v>
      </c>
      <c r="F131" s="239">
        <v>0</v>
      </c>
      <c r="G131" s="239">
        <v>0</v>
      </c>
      <c r="H131" s="239">
        <v>0</v>
      </c>
      <c r="I131" s="239">
        <v>0</v>
      </c>
      <c r="J131" s="239">
        <v>0</v>
      </c>
      <c r="K131" s="255">
        <v>0</v>
      </c>
      <c r="L131" s="239">
        <v>0</v>
      </c>
      <c r="M131" s="233">
        <v>1330.8</v>
      </c>
      <c r="N131" s="222">
        <v>7502178.2800000003</v>
      </c>
      <c r="O131" s="239">
        <v>0</v>
      </c>
      <c r="P131" s="239">
        <v>0</v>
      </c>
      <c r="Q131" s="222">
        <v>0</v>
      </c>
      <c r="R131" s="222">
        <v>0</v>
      </c>
      <c r="S131" s="239">
        <v>0</v>
      </c>
      <c r="T131" s="239">
        <v>0</v>
      </c>
      <c r="U131" s="239">
        <v>0</v>
      </c>
      <c r="V131" s="239">
        <v>0</v>
      </c>
      <c r="W131" s="239">
        <v>0</v>
      </c>
      <c r="X131" s="239">
        <v>0</v>
      </c>
      <c r="Y131" s="239">
        <v>0</v>
      </c>
      <c r="Z131" s="239">
        <v>0</v>
      </c>
      <c r="AA131" s="239">
        <v>0</v>
      </c>
      <c r="AB131" s="239">
        <v>0</v>
      </c>
      <c r="AC131" s="222">
        <f>ROUND(N131*2.14%,2)</f>
        <v>160546.62</v>
      </c>
      <c r="AD131" s="222">
        <v>145602.32999999999</v>
      </c>
      <c r="AE131" s="239">
        <v>0</v>
      </c>
      <c r="AF131" s="214">
        <v>2023</v>
      </c>
      <c r="AG131" s="214">
        <v>2023</v>
      </c>
      <c r="AH131" s="214">
        <v>2023</v>
      </c>
      <c r="AI131" s="226"/>
      <c r="AJ131" s="226"/>
      <c r="AK131" s="226"/>
      <c r="AL131" s="226"/>
      <c r="AM131" s="227" t="s">
        <v>16945</v>
      </c>
      <c r="AN131" s="227" t="s">
        <v>16955</v>
      </c>
      <c r="AO131" s="227">
        <v>0</v>
      </c>
      <c r="AP131" s="227" t="s">
        <v>16954</v>
      </c>
      <c r="AQ131" s="227" t="s">
        <v>16942</v>
      </c>
      <c r="AR131" s="227" t="s">
        <v>16958</v>
      </c>
      <c r="AS131" s="227" t="s">
        <v>16973</v>
      </c>
      <c r="AT131" s="227"/>
      <c r="AU131" s="227"/>
      <c r="AV131" s="227"/>
      <c r="AW131" s="227" t="s">
        <v>617</v>
      </c>
      <c r="AX131" s="228">
        <v>4539.8999999999996</v>
      </c>
      <c r="AY131" s="228">
        <v>1510</v>
      </c>
      <c r="AZ131" s="227" t="s">
        <v>3039</v>
      </c>
      <c r="BA131" s="227" t="s">
        <v>17002</v>
      </c>
      <c r="BB131" s="229"/>
      <c r="BC131" s="230">
        <f t="shared" si="22"/>
        <v>179.20000000000005</v>
      </c>
      <c r="BJ131" s="177" t="str">
        <f t="shared" si="26"/>
        <v>1258.400</v>
      </c>
      <c r="BM131" s="177" t="s">
        <v>3573</v>
      </c>
      <c r="BN131" s="177" t="s">
        <v>628</v>
      </c>
      <c r="BO131" s="177" t="s">
        <v>3574</v>
      </c>
      <c r="BU131" s="177" t="s">
        <v>3573</v>
      </c>
      <c r="BV131" s="177" t="s">
        <v>628</v>
      </c>
      <c r="BW131" s="177" t="s">
        <v>3574</v>
      </c>
      <c r="CH131" s="224">
        <f t="shared" si="17"/>
        <v>2.0372681319713593E-10</v>
      </c>
    </row>
    <row r="132" spans="1:118" x14ac:dyDescent="0.3">
      <c r="A132" s="177">
        <v>1</v>
      </c>
      <c r="B132" s="231">
        <f>SUBTOTAL(9,$A$22:A132)</f>
        <v>109</v>
      </c>
      <c r="C132" s="236" t="s">
        <v>431</v>
      </c>
      <c r="D132" s="222">
        <f t="shared" si="27"/>
        <v>5626246.1799999997</v>
      </c>
      <c r="E132" s="239">
        <v>0</v>
      </c>
      <c r="F132" s="239">
        <v>0</v>
      </c>
      <c r="G132" s="239">
        <v>0</v>
      </c>
      <c r="H132" s="239">
        <v>0</v>
      </c>
      <c r="I132" s="239">
        <v>0</v>
      </c>
      <c r="J132" s="239">
        <v>0</v>
      </c>
      <c r="K132" s="255">
        <v>0</v>
      </c>
      <c r="L132" s="239">
        <v>0</v>
      </c>
      <c r="M132" s="233">
        <v>556</v>
      </c>
      <c r="N132" s="222">
        <v>5352759.54</v>
      </c>
      <c r="O132" s="239">
        <v>0</v>
      </c>
      <c r="P132" s="239">
        <v>0</v>
      </c>
      <c r="Q132" s="222">
        <v>0</v>
      </c>
      <c r="R132" s="222">
        <v>0</v>
      </c>
      <c r="S132" s="239">
        <v>0</v>
      </c>
      <c r="T132" s="239">
        <v>0</v>
      </c>
      <c r="U132" s="239">
        <v>0</v>
      </c>
      <c r="V132" s="239">
        <v>0</v>
      </c>
      <c r="W132" s="239">
        <v>0</v>
      </c>
      <c r="X132" s="239">
        <v>0</v>
      </c>
      <c r="Y132" s="239">
        <v>0</v>
      </c>
      <c r="Z132" s="239">
        <v>0</v>
      </c>
      <c r="AA132" s="239">
        <v>0</v>
      </c>
      <c r="AB132" s="239">
        <v>0</v>
      </c>
      <c r="AC132" s="222">
        <f>ROUND(N132*2.14%,2)</f>
        <v>114549.05</v>
      </c>
      <c r="AD132" s="222">
        <v>158937.59</v>
      </c>
      <c r="AE132" s="239">
        <v>0</v>
      </c>
      <c r="AF132" s="214">
        <v>2023</v>
      </c>
      <c r="AG132" s="214">
        <v>2023</v>
      </c>
      <c r="AH132" s="214">
        <v>2023</v>
      </c>
      <c r="AI132" s="226"/>
      <c r="AJ132" s="226"/>
      <c r="AK132" s="226"/>
      <c r="AL132" s="226"/>
      <c r="AM132" s="227" t="s">
        <v>16943</v>
      </c>
      <c r="AN132" s="227" t="s">
        <v>16955</v>
      </c>
      <c r="AO132" s="227">
        <v>0</v>
      </c>
      <c r="AP132" s="227" t="s">
        <v>16964</v>
      </c>
      <c r="AQ132" s="227" t="s">
        <v>16956</v>
      </c>
      <c r="AR132" s="227" t="s">
        <v>16954</v>
      </c>
      <c r="AS132" s="227"/>
      <c r="AT132" s="227"/>
      <c r="AU132" s="227"/>
      <c r="AV132" s="227"/>
      <c r="AW132" s="227" t="s">
        <v>636</v>
      </c>
      <c r="AX132" s="228">
        <v>1601.3</v>
      </c>
      <c r="AY132" s="228">
        <v>700</v>
      </c>
      <c r="AZ132" s="227" t="s">
        <v>2966</v>
      </c>
      <c r="BA132" s="227" t="s">
        <v>17002</v>
      </c>
      <c r="BB132" s="229"/>
      <c r="BC132" s="230">
        <f t="shared" si="22"/>
        <v>144</v>
      </c>
      <c r="BD132" s="177" t="s">
        <v>16936</v>
      </c>
      <c r="BJ132" s="177" t="str">
        <f t="shared" si="26"/>
        <v>нет данных</v>
      </c>
      <c r="BM132" s="177" t="s">
        <v>3623</v>
      </c>
      <c r="BN132" s="177" t="s">
        <v>2983</v>
      </c>
      <c r="BO132" s="177" t="s">
        <v>2983</v>
      </c>
      <c r="BU132" s="177" t="s">
        <v>3623</v>
      </c>
      <c r="BV132" s="177" t="s">
        <v>2983</v>
      </c>
      <c r="BW132" s="177" t="s">
        <v>2983</v>
      </c>
      <c r="CH132" s="224">
        <f t="shared" si="17"/>
        <v>-3.2014213502407074E-10</v>
      </c>
    </row>
    <row r="133" spans="1:118" x14ac:dyDescent="0.3">
      <c r="A133" s="177">
        <v>1</v>
      </c>
      <c r="B133" s="231">
        <f>SUBTOTAL(9,$A$22:A133)</f>
        <v>110</v>
      </c>
      <c r="C133" s="236" t="s">
        <v>399</v>
      </c>
      <c r="D133" s="222">
        <f t="shared" si="27"/>
        <v>3182413.8</v>
      </c>
      <c r="E133" s="239">
        <v>0</v>
      </c>
      <c r="F133" s="239">
        <v>0</v>
      </c>
      <c r="G133" s="239">
        <v>0</v>
      </c>
      <c r="H133" s="239">
        <v>0</v>
      </c>
      <c r="I133" s="239">
        <v>0</v>
      </c>
      <c r="J133" s="239">
        <v>0</v>
      </c>
      <c r="K133" s="255">
        <v>0</v>
      </c>
      <c r="L133" s="239">
        <v>0</v>
      </c>
      <c r="M133" s="241">
        <v>0</v>
      </c>
      <c r="N133" s="222">
        <v>0</v>
      </c>
      <c r="O133" s="239">
        <v>0</v>
      </c>
      <c r="P133" s="239">
        <v>0</v>
      </c>
      <c r="Q133" s="233">
        <v>458.97</v>
      </c>
      <c r="R133" s="222">
        <v>3056601.67</v>
      </c>
      <c r="S133" s="239">
        <v>0</v>
      </c>
      <c r="T133" s="239">
        <v>0</v>
      </c>
      <c r="U133" s="239">
        <v>0</v>
      </c>
      <c r="V133" s="239">
        <v>0</v>
      </c>
      <c r="W133" s="239">
        <v>0</v>
      </c>
      <c r="X133" s="239">
        <v>0</v>
      </c>
      <c r="Y133" s="239">
        <v>0</v>
      </c>
      <c r="Z133" s="239">
        <v>0</v>
      </c>
      <c r="AA133" s="239">
        <v>0</v>
      </c>
      <c r="AB133" s="239">
        <v>0</v>
      </c>
      <c r="AC133" s="222">
        <f>ROUND(R133*2.14%,2)</f>
        <v>65411.28</v>
      </c>
      <c r="AD133" s="222">
        <v>60400.85</v>
      </c>
      <c r="AE133" s="239">
        <v>0</v>
      </c>
      <c r="AF133" s="214">
        <v>2023</v>
      </c>
      <c r="AG133" s="214">
        <v>2023</v>
      </c>
      <c r="AH133" s="214">
        <v>2023</v>
      </c>
      <c r="AI133" s="226"/>
      <c r="AJ133" s="226"/>
      <c r="AK133" s="226"/>
      <c r="AL133" s="226"/>
      <c r="AM133" s="227" t="s">
        <v>16946</v>
      </c>
      <c r="AN133" s="227" t="s">
        <v>16949</v>
      </c>
      <c r="AO133" s="227">
        <v>0</v>
      </c>
      <c r="AP133" s="227" t="s">
        <v>16944</v>
      </c>
      <c r="AQ133" s="227" t="s">
        <v>16947</v>
      </c>
      <c r="AR133" s="227">
        <v>0</v>
      </c>
      <c r="AS133" s="227"/>
      <c r="AT133" s="227"/>
      <c r="AU133" s="227"/>
      <c r="AV133" s="227"/>
      <c r="AW133" s="227" t="s">
        <v>662</v>
      </c>
      <c r="AX133" s="228">
        <v>307.2</v>
      </c>
      <c r="AY133" s="228">
        <v>236.2</v>
      </c>
      <c r="AZ133" s="227" t="s">
        <v>2966</v>
      </c>
      <c r="BA133" s="227" t="s">
        <v>736</v>
      </c>
      <c r="BB133" s="229"/>
      <c r="BC133" s="230">
        <f t="shared" si="22"/>
        <v>236.2</v>
      </c>
      <c r="BJ133" s="177" t="str">
        <f t="shared" si="26"/>
        <v>307.100</v>
      </c>
      <c r="BM133" s="177" t="s">
        <v>721</v>
      </c>
      <c r="BN133" s="177" t="s">
        <v>621</v>
      </c>
      <c r="BO133" s="177" t="s">
        <v>3577</v>
      </c>
      <c r="BU133" s="177" t="s">
        <v>721</v>
      </c>
      <c r="BV133" s="177" t="s">
        <v>621</v>
      </c>
      <c r="BW133" s="177" t="s">
        <v>3577</v>
      </c>
      <c r="CH133" s="224">
        <f t="shared" si="17"/>
        <v>-1.0913936421275139E-10</v>
      </c>
    </row>
    <row r="134" spans="1:118" x14ac:dyDescent="0.3">
      <c r="A134" s="177">
        <v>1</v>
      </c>
      <c r="B134" s="231">
        <f>SUBTOTAL(9,$A$22:A134)</f>
        <v>111</v>
      </c>
      <c r="C134" s="236" t="s">
        <v>401</v>
      </c>
      <c r="D134" s="222">
        <f t="shared" si="27"/>
        <v>22673266.84</v>
      </c>
      <c r="E134" s="239">
        <v>0</v>
      </c>
      <c r="F134" s="239">
        <v>0</v>
      </c>
      <c r="G134" s="239">
        <v>0</v>
      </c>
      <c r="H134" s="239">
        <v>0</v>
      </c>
      <c r="I134" s="239">
        <v>0</v>
      </c>
      <c r="J134" s="239">
        <v>0</v>
      </c>
      <c r="K134" s="255">
        <v>0</v>
      </c>
      <c r="L134" s="239">
        <v>0</v>
      </c>
      <c r="M134" s="241">
        <v>0</v>
      </c>
      <c r="N134" s="222">
        <v>0</v>
      </c>
      <c r="O134" s="239">
        <v>0</v>
      </c>
      <c r="P134" s="239">
        <v>0</v>
      </c>
      <c r="Q134" s="233">
        <v>3597.8</v>
      </c>
      <c r="R134" s="222">
        <v>21947873.98</v>
      </c>
      <c r="S134" s="239">
        <v>0</v>
      </c>
      <c r="T134" s="239">
        <v>0</v>
      </c>
      <c r="U134" s="239">
        <v>0</v>
      </c>
      <c r="V134" s="239">
        <v>0</v>
      </c>
      <c r="W134" s="239">
        <v>0</v>
      </c>
      <c r="X134" s="239">
        <v>0</v>
      </c>
      <c r="Y134" s="239">
        <v>0</v>
      </c>
      <c r="Z134" s="239">
        <v>0</v>
      </c>
      <c r="AA134" s="239">
        <v>0</v>
      </c>
      <c r="AB134" s="239">
        <v>0</v>
      </c>
      <c r="AC134" s="222">
        <f>ROUND(R134*2.14%,2)</f>
        <v>469684.5</v>
      </c>
      <c r="AD134" s="222">
        <v>255708.36</v>
      </c>
      <c r="AE134" s="239">
        <v>0</v>
      </c>
      <c r="AF134" s="214">
        <v>2023</v>
      </c>
      <c r="AG134" s="214">
        <v>2023</v>
      </c>
      <c r="AH134" s="214">
        <v>2023</v>
      </c>
      <c r="AI134" s="226"/>
      <c r="AJ134" s="226"/>
      <c r="AK134" s="226"/>
      <c r="AL134" s="226"/>
      <c r="AM134" s="227" t="s">
        <v>16943</v>
      </c>
      <c r="AN134" s="227" t="s">
        <v>16955</v>
      </c>
      <c r="AO134" s="227">
        <v>0</v>
      </c>
      <c r="AP134" s="227" t="s">
        <v>16945</v>
      </c>
      <c r="AQ134" s="227" t="s">
        <v>16956</v>
      </c>
      <c r="AR134" s="227" t="s">
        <v>16954</v>
      </c>
      <c r="AS134" s="227" t="s">
        <v>16976</v>
      </c>
      <c r="AT134" s="227"/>
      <c r="AU134" s="227"/>
      <c r="AV134" s="227"/>
      <c r="AW134" s="227" t="s">
        <v>662</v>
      </c>
      <c r="AX134" s="228">
        <v>3827.7</v>
      </c>
      <c r="AY134" s="228">
        <v>560</v>
      </c>
      <c r="AZ134" s="227" t="s">
        <v>2966</v>
      </c>
      <c r="BA134" s="227" t="s">
        <v>662</v>
      </c>
      <c r="BB134" s="229"/>
      <c r="BC134" s="230">
        <f t="shared" si="22"/>
        <v>560</v>
      </c>
      <c r="BJ134" s="177" t="str">
        <f t="shared" si="26"/>
        <v>1200.000</v>
      </c>
      <c r="BM134" s="177" t="s">
        <v>3579</v>
      </c>
      <c r="BN134" s="177" t="s">
        <v>2983</v>
      </c>
      <c r="BO134" s="177" t="s">
        <v>2983</v>
      </c>
      <c r="BU134" s="177" t="s">
        <v>3579</v>
      </c>
      <c r="BV134" s="177" t="s">
        <v>2983</v>
      </c>
      <c r="BW134" s="177" t="s">
        <v>2983</v>
      </c>
      <c r="CH134" s="224">
        <f t="shared" si="17"/>
        <v>-5.8207660913467407E-10</v>
      </c>
    </row>
    <row r="135" spans="1:118" x14ac:dyDescent="0.3">
      <c r="A135" s="177">
        <v>1</v>
      </c>
      <c r="B135" s="231">
        <f>SUBTOTAL(9,$A$22:A135)</f>
        <v>112</v>
      </c>
      <c r="C135" s="236" t="s">
        <v>403</v>
      </c>
      <c r="D135" s="222">
        <f t="shared" si="27"/>
        <v>3215697.82</v>
      </c>
      <c r="E135" s="258">
        <v>193569.41</v>
      </c>
      <c r="F135" s="239">
        <v>0</v>
      </c>
      <c r="G135" s="258">
        <v>2868421.61</v>
      </c>
      <c r="H135" s="239">
        <v>0</v>
      </c>
      <c r="I135" s="239">
        <v>0</v>
      </c>
      <c r="J135" s="239">
        <v>0</v>
      </c>
      <c r="K135" s="255">
        <v>0</v>
      </c>
      <c r="L135" s="239">
        <v>0</v>
      </c>
      <c r="M135" s="241">
        <v>0</v>
      </c>
      <c r="N135" s="222">
        <v>0</v>
      </c>
      <c r="O135" s="239">
        <v>0</v>
      </c>
      <c r="P135" s="239">
        <v>0</v>
      </c>
      <c r="Q135" s="222">
        <v>0</v>
      </c>
      <c r="R135" s="222">
        <v>0</v>
      </c>
      <c r="S135" s="239">
        <v>0</v>
      </c>
      <c r="T135" s="239">
        <v>0</v>
      </c>
      <c r="U135" s="239">
        <v>0</v>
      </c>
      <c r="V135" s="239">
        <v>0</v>
      </c>
      <c r="W135" s="239">
        <v>0</v>
      </c>
      <c r="X135" s="239">
        <v>0</v>
      </c>
      <c r="Y135" s="239">
        <v>0</v>
      </c>
      <c r="Z135" s="239">
        <v>0</v>
      </c>
      <c r="AA135" s="239">
        <v>0</v>
      </c>
      <c r="AB135" s="239">
        <v>0</v>
      </c>
      <c r="AC135" s="239">
        <f>ROUND(E135*2.14%,2)+ROUND(G135*2.14%,2)</f>
        <v>65526.61</v>
      </c>
      <c r="AD135" s="222">
        <v>88180.19</v>
      </c>
      <c r="AE135" s="239">
        <v>0</v>
      </c>
      <c r="AF135" s="214">
        <v>2023</v>
      </c>
      <c r="AG135" s="214">
        <v>2023</v>
      </c>
      <c r="AH135" s="214">
        <v>2023</v>
      </c>
      <c r="AI135" s="226"/>
      <c r="AJ135" s="226"/>
      <c r="AK135" s="226"/>
      <c r="AL135" s="226"/>
      <c r="AM135" s="227" t="s">
        <v>16964</v>
      </c>
      <c r="AN135" s="227" t="s">
        <v>16957</v>
      </c>
      <c r="AO135" s="227">
        <v>0</v>
      </c>
      <c r="AP135" s="227" t="s">
        <v>16961</v>
      </c>
      <c r="AQ135" s="227" t="s">
        <v>16951</v>
      </c>
      <c r="AR135" s="227">
        <v>0</v>
      </c>
      <c r="AS135" s="227"/>
      <c r="AT135" s="227"/>
      <c r="AU135" s="227"/>
      <c r="AV135" s="227"/>
      <c r="AW135" s="227" t="s">
        <v>636</v>
      </c>
      <c r="AX135" s="228">
        <v>1025.5</v>
      </c>
      <c r="AY135" s="228">
        <v>587</v>
      </c>
      <c r="AZ135" s="227" t="s">
        <v>2966</v>
      </c>
      <c r="BA135" s="227" t="s">
        <v>636</v>
      </c>
      <c r="BB135" s="229"/>
      <c r="BC135" s="230">
        <f t="shared" si="22"/>
        <v>587</v>
      </c>
      <c r="BJ135" s="177" t="str">
        <f t="shared" si="26"/>
        <v>451.000</v>
      </c>
      <c r="BM135" s="177" t="s">
        <v>3582</v>
      </c>
      <c r="BN135" s="177" t="s">
        <v>2979</v>
      </c>
      <c r="BO135" s="177" t="s">
        <v>3583</v>
      </c>
      <c r="BU135" s="177" t="s">
        <v>3582</v>
      </c>
      <c r="BV135" s="177" t="s">
        <v>2979</v>
      </c>
      <c r="BW135" s="177" t="s">
        <v>3583</v>
      </c>
      <c r="CH135" s="224">
        <f t="shared" si="17"/>
        <v>-1.8917489796876907E-10</v>
      </c>
    </row>
    <row r="136" spans="1:118" x14ac:dyDescent="0.3">
      <c r="A136" s="177">
        <v>1</v>
      </c>
      <c r="B136" s="231">
        <f>SUBTOTAL(9,$A$22:A136)</f>
        <v>113</v>
      </c>
      <c r="C136" s="236" t="s">
        <v>411</v>
      </c>
      <c r="D136" s="222">
        <f t="shared" si="27"/>
        <v>3790069.58</v>
      </c>
      <c r="E136" s="239">
        <v>0</v>
      </c>
      <c r="F136" s="239">
        <v>0</v>
      </c>
      <c r="G136" s="239">
        <v>0</v>
      </c>
      <c r="H136" s="239">
        <v>0</v>
      </c>
      <c r="I136" s="239">
        <v>0</v>
      </c>
      <c r="J136" s="239">
        <v>0</v>
      </c>
      <c r="K136" s="255">
        <v>0</v>
      </c>
      <c r="L136" s="239">
        <v>0</v>
      </c>
      <c r="M136" s="233">
        <v>573.4</v>
      </c>
      <c r="N136" s="222">
        <v>3633454.11</v>
      </c>
      <c r="O136" s="239">
        <v>0</v>
      </c>
      <c r="P136" s="239">
        <v>0</v>
      </c>
      <c r="Q136" s="222">
        <v>0</v>
      </c>
      <c r="R136" s="222">
        <v>0</v>
      </c>
      <c r="S136" s="239">
        <v>0</v>
      </c>
      <c r="T136" s="239">
        <v>0</v>
      </c>
      <c r="U136" s="239">
        <v>0</v>
      </c>
      <c r="V136" s="239">
        <v>0</v>
      </c>
      <c r="W136" s="239">
        <v>0</v>
      </c>
      <c r="X136" s="239">
        <v>0</v>
      </c>
      <c r="Y136" s="239">
        <v>0</v>
      </c>
      <c r="Z136" s="239">
        <v>0</v>
      </c>
      <c r="AA136" s="239">
        <v>0</v>
      </c>
      <c r="AB136" s="239">
        <v>0</v>
      </c>
      <c r="AC136" s="222">
        <f>ROUND(N136*2.14%,2)+0.01</f>
        <v>77755.929999999993</v>
      </c>
      <c r="AD136" s="222">
        <v>78859.539999999994</v>
      </c>
      <c r="AE136" s="239">
        <v>0</v>
      </c>
      <c r="AF136" s="214">
        <v>2023</v>
      </c>
      <c r="AG136" s="214">
        <v>2023</v>
      </c>
      <c r="AH136" s="214">
        <v>2023</v>
      </c>
      <c r="AI136" s="226"/>
      <c r="AJ136" s="226"/>
      <c r="AK136" s="226"/>
      <c r="AL136" s="226"/>
      <c r="AM136" s="227" t="s">
        <v>16944</v>
      </c>
      <c r="AN136" s="227" t="s">
        <v>16953</v>
      </c>
      <c r="AO136" s="227">
        <v>0</v>
      </c>
      <c r="AP136" s="227" t="s">
        <v>16954</v>
      </c>
      <c r="AQ136" s="227" t="s">
        <v>16942</v>
      </c>
      <c r="AR136" s="227" t="s">
        <v>16954</v>
      </c>
      <c r="AS136" s="227"/>
      <c r="AT136" s="227"/>
      <c r="AU136" s="227"/>
      <c r="AV136" s="227"/>
      <c r="AW136" s="227" t="s">
        <v>731</v>
      </c>
      <c r="AX136" s="228">
        <v>1035.8</v>
      </c>
      <c r="AY136" s="228">
        <v>510.3</v>
      </c>
      <c r="AZ136" s="227" t="s">
        <v>2991</v>
      </c>
      <c r="BA136" s="227" t="s">
        <v>17002</v>
      </c>
      <c r="BB136" s="229"/>
      <c r="BC136" s="230">
        <f t="shared" si="22"/>
        <v>-63.099999999999966</v>
      </c>
      <c r="BJ136" s="177" t="str">
        <f t="shared" si="26"/>
        <v>546.500</v>
      </c>
      <c r="BM136" s="177" t="s">
        <v>3590</v>
      </c>
      <c r="BN136" s="177" t="s">
        <v>16979</v>
      </c>
      <c r="BO136" s="177" t="s">
        <v>3591</v>
      </c>
      <c r="BU136" s="177" t="s">
        <v>3590</v>
      </c>
      <c r="BV136" s="177" t="s">
        <v>16979</v>
      </c>
      <c r="BW136" s="177" t="s">
        <v>3591</v>
      </c>
      <c r="CH136" s="224">
        <f t="shared" si="17"/>
        <v>2.1827872842550278E-10</v>
      </c>
    </row>
    <row r="137" spans="1:118" x14ac:dyDescent="0.3">
      <c r="A137" s="177">
        <v>1</v>
      </c>
      <c r="B137" s="231">
        <f>SUBTOTAL(9,$A$22:A137)</f>
        <v>114</v>
      </c>
      <c r="C137" s="236" t="s">
        <v>413</v>
      </c>
      <c r="D137" s="222">
        <f t="shared" si="27"/>
        <v>3195366.61</v>
      </c>
      <c r="E137" s="239">
        <v>0</v>
      </c>
      <c r="F137" s="239">
        <v>0</v>
      </c>
      <c r="G137" s="239">
        <v>0</v>
      </c>
      <c r="H137" s="239">
        <v>0</v>
      </c>
      <c r="I137" s="239">
        <v>0</v>
      </c>
      <c r="J137" s="239">
        <v>0</v>
      </c>
      <c r="K137" s="255">
        <v>0</v>
      </c>
      <c r="L137" s="239">
        <v>0</v>
      </c>
      <c r="M137" s="233">
        <v>341.4</v>
      </c>
      <c r="N137" s="222">
        <v>3063676.09</v>
      </c>
      <c r="O137" s="239">
        <v>0</v>
      </c>
      <c r="P137" s="239">
        <v>0</v>
      </c>
      <c r="Q137" s="222">
        <v>0</v>
      </c>
      <c r="R137" s="222">
        <v>0</v>
      </c>
      <c r="S137" s="239">
        <v>0</v>
      </c>
      <c r="T137" s="239">
        <v>0</v>
      </c>
      <c r="U137" s="239">
        <v>0</v>
      </c>
      <c r="V137" s="239">
        <v>0</v>
      </c>
      <c r="W137" s="239">
        <v>0</v>
      </c>
      <c r="X137" s="239">
        <v>0</v>
      </c>
      <c r="Y137" s="239">
        <v>0</v>
      </c>
      <c r="Z137" s="239">
        <v>0</v>
      </c>
      <c r="AA137" s="239">
        <v>0</v>
      </c>
      <c r="AB137" s="239">
        <v>0</v>
      </c>
      <c r="AC137" s="222">
        <f>ROUND(N137*2.14%,2)</f>
        <v>65562.67</v>
      </c>
      <c r="AD137" s="222">
        <v>66127.850000000006</v>
      </c>
      <c r="AE137" s="239">
        <v>0</v>
      </c>
      <c r="AF137" s="214">
        <v>2023</v>
      </c>
      <c r="AG137" s="214">
        <v>2023</v>
      </c>
      <c r="AH137" s="214">
        <v>2023</v>
      </c>
      <c r="AI137" s="226"/>
      <c r="AJ137" s="226"/>
      <c r="AK137" s="226"/>
      <c r="AL137" s="226"/>
      <c r="AM137" s="227" t="s">
        <v>16944</v>
      </c>
      <c r="AN137" s="227" t="s">
        <v>16946</v>
      </c>
      <c r="AO137" s="227">
        <v>0</v>
      </c>
      <c r="AP137" s="227" t="s">
        <v>16947</v>
      </c>
      <c r="AQ137" s="227" t="s">
        <v>16942</v>
      </c>
      <c r="AR137" s="227">
        <v>0</v>
      </c>
      <c r="AS137" s="227"/>
      <c r="AT137" s="227"/>
      <c r="AU137" s="227"/>
      <c r="AV137" s="227"/>
      <c r="AW137" s="227" t="s">
        <v>771</v>
      </c>
      <c r="AX137" s="228">
        <v>408</v>
      </c>
      <c r="AY137" s="228">
        <v>350.58</v>
      </c>
      <c r="AZ137" s="227" t="s">
        <v>2966</v>
      </c>
      <c r="BA137" s="227" t="s">
        <v>17002</v>
      </c>
      <c r="BB137" s="229"/>
      <c r="BC137" s="230">
        <f t="shared" si="22"/>
        <v>9.1800000000000068</v>
      </c>
      <c r="BJ137" s="177" t="str">
        <f t="shared" si="26"/>
        <v>275.900</v>
      </c>
      <c r="BM137" s="177" t="s">
        <v>3598</v>
      </c>
      <c r="BN137" s="177" t="s">
        <v>3002</v>
      </c>
      <c r="BO137" s="177" t="s">
        <v>2983</v>
      </c>
      <c r="BU137" s="177" t="s">
        <v>3598</v>
      </c>
      <c r="BV137" s="177" t="s">
        <v>3002</v>
      </c>
      <c r="BW137" s="177" t="s">
        <v>2983</v>
      </c>
      <c r="CH137" s="224">
        <f t="shared" si="17"/>
        <v>1.4551915228366852E-11</v>
      </c>
    </row>
    <row r="138" spans="1:118" x14ac:dyDescent="0.3">
      <c r="A138" s="177">
        <v>1</v>
      </c>
      <c r="B138" s="231">
        <f>SUBTOTAL(9,$A$22:A138)</f>
        <v>115</v>
      </c>
      <c r="C138" s="236" t="s">
        <v>420</v>
      </c>
      <c r="D138" s="222">
        <f t="shared" si="27"/>
        <v>4580979.4700000007</v>
      </c>
      <c r="E138" s="239">
        <v>0</v>
      </c>
      <c r="F138" s="239">
        <v>0</v>
      </c>
      <c r="G138" s="239">
        <v>0</v>
      </c>
      <c r="H138" s="239">
        <v>0</v>
      </c>
      <c r="I138" s="239">
        <v>0</v>
      </c>
      <c r="J138" s="239">
        <v>0</v>
      </c>
      <c r="K138" s="255">
        <v>0</v>
      </c>
      <c r="L138" s="239">
        <v>0</v>
      </c>
      <c r="M138" s="233">
        <v>936.9</v>
      </c>
      <c r="N138" s="222">
        <v>4355899.4800000004</v>
      </c>
      <c r="O138" s="239">
        <v>0</v>
      </c>
      <c r="P138" s="239">
        <v>0</v>
      </c>
      <c r="Q138" s="222">
        <v>0</v>
      </c>
      <c r="R138" s="222">
        <v>0</v>
      </c>
      <c r="S138" s="239">
        <v>0</v>
      </c>
      <c r="T138" s="239">
        <v>0</v>
      </c>
      <c r="U138" s="239">
        <v>0</v>
      </c>
      <c r="V138" s="239">
        <v>0</v>
      </c>
      <c r="W138" s="239">
        <v>0</v>
      </c>
      <c r="X138" s="239">
        <v>0</v>
      </c>
      <c r="Y138" s="239">
        <v>0</v>
      </c>
      <c r="Z138" s="239">
        <v>0</v>
      </c>
      <c r="AA138" s="239">
        <v>0</v>
      </c>
      <c r="AB138" s="239">
        <v>0</v>
      </c>
      <c r="AC138" s="222">
        <f>ROUND(N138*2.14%,2)</f>
        <v>93216.25</v>
      </c>
      <c r="AD138" s="222">
        <v>131863.74</v>
      </c>
      <c r="AE138" s="239">
        <v>0</v>
      </c>
      <c r="AF138" s="214">
        <v>2023</v>
      </c>
      <c r="AG138" s="214">
        <v>2023</v>
      </c>
      <c r="AH138" s="214">
        <v>2023</v>
      </c>
      <c r="AI138" s="226"/>
      <c r="AJ138" s="226"/>
      <c r="AK138" s="226"/>
      <c r="AL138" s="226"/>
      <c r="AM138" s="227" t="s">
        <v>16944</v>
      </c>
      <c r="AN138" s="227" t="s">
        <v>16946</v>
      </c>
      <c r="AO138" s="227">
        <v>0</v>
      </c>
      <c r="AP138" s="227" t="s">
        <v>16954</v>
      </c>
      <c r="AQ138" s="227" t="s">
        <v>16942</v>
      </c>
      <c r="AR138" s="227" t="s">
        <v>16954</v>
      </c>
      <c r="AS138" s="227"/>
      <c r="AT138" s="227"/>
      <c r="AU138" s="227"/>
      <c r="AV138" s="227"/>
      <c r="AW138" s="227" t="s">
        <v>703</v>
      </c>
      <c r="AX138" s="228">
        <v>4864.1000000000004</v>
      </c>
      <c r="AY138" s="228">
        <v>1070</v>
      </c>
      <c r="AZ138" s="227" t="s">
        <v>2991</v>
      </c>
      <c r="BA138" s="227" t="s">
        <v>17002</v>
      </c>
      <c r="BB138" s="229"/>
      <c r="BC138" s="230">
        <f t="shared" ref="BC138:BC190" si="29">AY138-M138</f>
        <v>133.10000000000002</v>
      </c>
      <c r="BJ138" s="177" t="str">
        <f t="shared" si="26"/>
        <v>3977.170</v>
      </c>
      <c r="BM138" s="177" t="s">
        <v>3606</v>
      </c>
      <c r="BN138" s="177" t="s">
        <v>621</v>
      </c>
      <c r="BO138" s="177" t="s">
        <v>3608</v>
      </c>
      <c r="BU138" s="177" t="s">
        <v>3606</v>
      </c>
      <c r="BV138" s="177" t="s">
        <v>621</v>
      </c>
      <c r="BW138" s="177" t="s">
        <v>3608</v>
      </c>
      <c r="CH138" s="224">
        <f t="shared" si="17"/>
        <v>2.3283064365386963E-10</v>
      </c>
    </row>
    <row r="139" spans="1:118" x14ac:dyDescent="0.3">
      <c r="A139" s="177">
        <v>1</v>
      </c>
      <c r="B139" s="231">
        <f>SUBTOTAL(9,$A$22:A139)</f>
        <v>116</v>
      </c>
      <c r="C139" s="236" t="s">
        <v>11147</v>
      </c>
      <c r="D139" s="222">
        <f t="shared" si="27"/>
        <v>6073673.1900000004</v>
      </c>
      <c r="E139" s="239">
        <v>0</v>
      </c>
      <c r="F139" s="239">
        <v>0</v>
      </c>
      <c r="G139" s="239">
        <v>0</v>
      </c>
      <c r="H139" s="239">
        <v>0</v>
      </c>
      <c r="I139" s="239">
        <v>0</v>
      </c>
      <c r="J139" s="239">
        <v>0</v>
      </c>
      <c r="K139" s="255">
        <v>0</v>
      </c>
      <c r="L139" s="239">
        <v>0</v>
      </c>
      <c r="M139" s="241">
        <v>750</v>
      </c>
      <c r="N139" s="239">
        <v>5828934</v>
      </c>
      <c r="O139" s="239">
        <v>0</v>
      </c>
      <c r="P139" s="239">
        <v>0</v>
      </c>
      <c r="Q139" s="222">
        <v>0</v>
      </c>
      <c r="R139" s="222">
        <v>0</v>
      </c>
      <c r="S139" s="239">
        <v>0</v>
      </c>
      <c r="T139" s="239">
        <v>0</v>
      </c>
      <c r="U139" s="239">
        <v>0</v>
      </c>
      <c r="V139" s="239">
        <v>0</v>
      </c>
      <c r="W139" s="239">
        <v>0</v>
      </c>
      <c r="X139" s="239">
        <v>0</v>
      </c>
      <c r="Y139" s="239">
        <v>0</v>
      </c>
      <c r="Z139" s="239">
        <v>0</v>
      </c>
      <c r="AA139" s="239">
        <v>0</v>
      </c>
      <c r="AB139" s="239">
        <v>0</v>
      </c>
      <c r="AC139" s="222">
        <f t="shared" ref="AC139:AC140" si="30">ROUND(N139*2.14%,2)+ROUND(E139*2.14%,2)+ROUND(F139*2.14%,2)+ROUND(G139*2.14%,2)+ROUND(H139*2.14%,2)+ROUND(I139*2.14%,2)+ROUND(J139*2.14%,2)+ROUND(L139*2.14%,2)+ROUND(P139*2.14%,2)+ROUND(R139*2.14%,2)+ROUND(T139*2.14%,2)+ROUND(U139*2.14%,2)+ROUND(V139*2.14%,2)+ROUND(W139*2.14%,2)+ROUND(X139*2.14%,2)+ROUND(Y139*2.14%,2)+ROUND(Z139*2.14%,2)+ROUND(AA139*2.14%,2)+ROUND(AB139*2.14%,2)</f>
        <v>124739.19</v>
      </c>
      <c r="AD139" s="241">
        <v>0</v>
      </c>
      <c r="AE139" s="239">
        <v>120000</v>
      </c>
      <c r="AF139" s="214" t="s">
        <v>17042</v>
      </c>
      <c r="AG139" s="214">
        <v>2023</v>
      </c>
      <c r="AH139" s="214">
        <v>2023</v>
      </c>
      <c r="AI139" s="226"/>
      <c r="AJ139" s="226"/>
      <c r="AK139" s="226"/>
      <c r="AL139" s="226"/>
      <c r="AM139" s="227"/>
      <c r="AN139" s="227"/>
      <c r="AO139" s="227"/>
      <c r="AP139" s="227"/>
      <c r="AQ139" s="227"/>
      <c r="AR139" s="227"/>
      <c r="AS139" s="227"/>
      <c r="AT139" s="227"/>
      <c r="AU139" s="227"/>
      <c r="AV139" s="227"/>
      <c r="AW139" s="227"/>
      <c r="AX139" s="228"/>
      <c r="AY139" s="228"/>
      <c r="AZ139" s="227"/>
      <c r="BA139" s="227"/>
      <c r="BB139" s="229"/>
      <c r="BC139" s="230"/>
      <c r="CH139" s="224">
        <f t="shared" si="17"/>
        <v>4.0745362639427185E-10</v>
      </c>
    </row>
    <row r="140" spans="1:118" s="245" customFormat="1" x14ac:dyDescent="0.3">
      <c r="A140" s="177">
        <v>1</v>
      </c>
      <c r="B140" s="231">
        <f>SUBTOTAL(9,$A$22:A140)</f>
        <v>117</v>
      </c>
      <c r="C140" s="220" t="s">
        <v>17368</v>
      </c>
      <c r="D140" s="222">
        <f t="shared" si="27"/>
        <v>225169.88999999998</v>
      </c>
      <c r="E140" s="240">
        <v>0</v>
      </c>
      <c r="F140" s="240">
        <v>0</v>
      </c>
      <c r="G140" s="240">
        <v>0</v>
      </c>
      <c r="H140" s="240">
        <v>0</v>
      </c>
      <c r="I140" s="240">
        <v>0</v>
      </c>
      <c r="J140" s="240">
        <v>0</v>
      </c>
      <c r="K140" s="257">
        <v>0</v>
      </c>
      <c r="L140" s="240">
        <v>0</v>
      </c>
      <c r="M140" s="240">
        <v>0</v>
      </c>
      <c r="N140" s="240">
        <v>0</v>
      </c>
      <c r="O140" s="240">
        <v>0</v>
      </c>
      <c r="P140" s="240">
        <v>0</v>
      </c>
      <c r="Q140" s="240">
        <v>0</v>
      </c>
      <c r="R140" s="240">
        <v>0</v>
      </c>
      <c r="S140" s="240">
        <v>0</v>
      </c>
      <c r="T140" s="240">
        <v>0</v>
      </c>
      <c r="U140" s="240">
        <v>0</v>
      </c>
      <c r="V140" s="258">
        <v>220452.21</v>
      </c>
      <c r="W140" s="240">
        <v>0</v>
      </c>
      <c r="X140" s="240">
        <v>0</v>
      </c>
      <c r="Y140" s="240">
        <v>0</v>
      </c>
      <c r="Z140" s="240">
        <v>0</v>
      </c>
      <c r="AA140" s="240">
        <v>0</v>
      </c>
      <c r="AB140" s="240">
        <v>0</v>
      </c>
      <c r="AC140" s="240">
        <f t="shared" si="30"/>
        <v>4717.68</v>
      </c>
      <c r="AD140" s="258">
        <v>0</v>
      </c>
      <c r="AE140" s="240">
        <v>0</v>
      </c>
      <c r="AF140" s="242" t="s">
        <v>17042</v>
      </c>
      <c r="AG140" s="242">
        <v>2023</v>
      </c>
      <c r="AH140" s="243">
        <v>2023</v>
      </c>
      <c r="BW140" s="246"/>
      <c r="CA140" s="245" t="e">
        <f>VLOOKUP(C140,CB:CC,2,FALSE)</f>
        <v>#N/A</v>
      </c>
      <c r="CE140" s="245" t="e">
        <f>VLOOKUP(C140,CF:CG,2,FALSE)</f>
        <v>#N/A</v>
      </c>
      <c r="CH140" s="224">
        <f t="shared" si="17"/>
        <v>-7.2759576141834259E-12</v>
      </c>
      <c r="CL140" s="245" t="e">
        <f>VLOOKUP(C140,CM:CN,2,FALSE)</f>
        <v>#N/A</v>
      </c>
      <c r="DK140" s="245" t="e">
        <f>VLOOKUP(C140,DL:DM,2,FALSE)</f>
        <v>#N/A</v>
      </c>
      <c r="DN140" s="177"/>
    </row>
    <row r="141" spans="1:118" s="245" customFormat="1" x14ac:dyDescent="0.3">
      <c r="A141" s="177">
        <v>1</v>
      </c>
      <c r="B141" s="231">
        <f>SUBTOTAL(9,$A$22:A141)</f>
        <v>118</v>
      </c>
      <c r="C141" s="220" t="s">
        <v>11561</v>
      </c>
      <c r="D141" s="222">
        <f t="shared" si="27"/>
        <v>4977095.74</v>
      </c>
      <c r="E141" s="240">
        <v>0</v>
      </c>
      <c r="F141" s="240">
        <v>0</v>
      </c>
      <c r="G141" s="240">
        <v>0</v>
      </c>
      <c r="H141" s="240">
        <v>0</v>
      </c>
      <c r="I141" s="240">
        <v>0</v>
      </c>
      <c r="J141" s="240">
        <v>0</v>
      </c>
      <c r="K141" s="257">
        <v>0</v>
      </c>
      <c r="L141" s="240">
        <v>0</v>
      </c>
      <c r="M141" s="233">
        <v>577.1</v>
      </c>
      <c r="N141" s="240">
        <v>4924926</v>
      </c>
      <c r="O141" s="240">
        <v>0</v>
      </c>
      <c r="P141" s="240">
        <v>0</v>
      </c>
      <c r="Q141" s="240">
        <v>0</v>
      </c>
      <c r="R141" s="240">
        <v>0</v>
      </c>
      <c r="S141" s="240">
        <v>0</v>
      </c>
      <c r="T141" s="240">
        <v>0</v>
      </c>
      <c r="U141" s="240">
        <v>0</v>
      </c>
      <c r="V141" s="240">
        <v>0</v>
      </c>
      <c r="W141" s="240">
        <v>0</v>
      </c>
      <c r="X141" s="240">
        <v>0</v>
      </c>
      <c r="Y141" s="240">
        <v>0</v>
      </c>
      <c r="Z141" s="240">
        <v>0</v>
      </c>
      <c r="AA141" s="240">
        <v>0</v>
      </c>
      <c r="AB141" s="240">
        <v>0</v>
      </c>
      <c r="AC141" s="240">
        <f t="shared" ref="AC141" si="31">ROUND(N141*1.0593%,2)+ROUND(E141*1.0593%,2)+ROUND(F141*1.0593%,2)+ROUND(G141*1.0593%,2)+ROUND(H141*1.0593%,2)+ROUND(I141*1.0593%,2)+ROUND(J141*1.0593%,2)+ROUND(L141*1.0593%,2)+ROUND(P141*1.0593%,2)+ROUND(R141*1.0593%,2)+ROUND(T141*1.0593%,2)+ROUND(U141*1.0593%,2)+ROUND(V141*1.0593%,2)+ROUND(W141*1.0593%,2)+ROUND(X141*1.0593%,2)+ROUND(Y141*1.0593%,2)+ROUND(Z141*1.0593%,2)+ROUND(AA141*1.0593%,2)+ROUND(AB141*1.0593%,2)</f>
        <v>52169.74</v>
      </c>
      <c r="AD141" s="240">
        <v>0</v>
      </c>
      <c r="AE141" s="240">
        <v>0</v>
      </c>
      <c r="AF141" s="242" t="s">
        <v>17042</v>
      </c>
      <c r="AG141" s="242">
        <v>2023</v>
      </c>
      <c r="AH141" s="243">
        <v>2023</v>
      </c>
      <c r="AT141" s="245" t="e">
        <f>VLOOKUP(C141,AW:AX,2,FALSE)</f>
        <v>#N/A</v>
      </c>
      <c r="BW141" s="246"/>
      <c r="CE141" s="245" t="e">
        <f>VLOOKUP(C141,CF:CG,2,FALSE)</f>
        <v>#N/A</v>
      </c>
      <c r="CH141" s="224">
        <f t="shared" si="17"/>
        <v>2.255546860396862E-10</v>
      </c>
      <c r="CL141" s="245" t="e">
        <f>VLOOKUP(C141,CM:CN,2,FALSE)</f>
        <v>#N/A</v>
      </c>
      <c r="DK141" s="245" t="e">
        <f>VLOOKUP(C141,DL:DM,2,FALSE)</f>
        <v>#N/A</v>
      </c>
      <c r="DN141" s="177"/>
    </row>
    <row r="142" spans="1:118" s="245" customFormat="1" x14ac:dyDescent="0.3">
      <c r="A142" s="177">
        <v>1</v>
      </c>
      <c r="B142" s="231">
        <f>SUBTOTAL(9,$A$22:A142)</f>
        <v>119</v>
      </c>
      <c r="C142" s="220" t="s">
        <v>11555</v>
      </c>
      <c r="D142" s="222">
        <f t="shared" si="27"/>
        <v>5420298.3700000001</v>
      </c>
      <c r="E142" s="239">
        <v>114605.05</v>
      </c>
      <c r="F142" s="240">
        <v>0</v>
      </c>
      <c r="G142" s="239">
        <v>4751851.57</v>
      </c>
      <c r="H142" s="239">
        <v>440277.64</v>
      </c>
      <c r="I142" s="259">
        <v>0</v>
      </c>
      <c r="J142" s="240">
        <v>0</v>
      </c>
      <c r="K142" s="257">
        <v>0</v>
      </c>
      <c r="L142" s="240">
        <v>0</v>
      </c>
      <c r="M142" s="240">
        <v>0</v>
      </c>
      <c r="N142" s="240">
        <v>0</v>
      </c>
      <c r="O142" s="240">
        <v>0</v>
      </c>
      <c r="P142" s="240">
        <v>0</v>
      </c>
      <c r="Q142" s="240">
        <v>0</v>
      </c>
      <c r="R142" s="240">
        <v>0</v>
      </c>
      <c r="S142" s="240">
        <v>0</v>
      </c>
      <c r="T142" s="240">
        <v>0</v>
      </c>
      <c r="U142" s="240">
        <v>0</v>
      </c>
      <c r="V142" s="240">
        <v>0</v>
      </c>
      <c r="W142" s="240">
        <v>0</v>
      </c>
      <c r="X142" s="240">
        <v>0</v>
      </c>
      <c r="Y142" s="240">
        <v>0</v>
      </c>
      <c r="Z142" s="240">
        <v>0</v>
      </c>
      <c r="AA142" s="240">
        <v>0</v>
      </c>
      <c r="AB142" s="240">
        <v>0</v>
      </c>
      <c r="AC142" s="240">
        <f t="shared" ref="AC142:AC143" si="32">ROUND(N142*2.14%,2)+ROUND(E142*2.14%,2)+ROUND(F142*2.14%,2)+ROUND(G142*2.14%,2)+ROUND(H142*2.14%,2)+ROUND(I142*2.14%,2)+ROUND(J142*2.14%,2)+ROUND(L142*2.14%,2)+ROUND(P142*2.14%,2)+ROUND(R142*2.14%,2)+ROUND(T142*2.14%,2)+ROUND(U142*2.14%,2)+ROUND(V142*2.14%,2)+ROUND(W142*2.14%,2)+ROUND(X142*2.14%,2)+ROUND(Y142*2.14%,2)+ROUND(Z142*2.14%,2)+ROUND(AA142*2.14%,2)+ROUND(AB142*2.14%,2)</f>
        <v>113564.11</v>
      </c>
      <c r="AD142" s="240">
        <v>0</v>
      </c>
      <c r="AE142" s="240">
        <v>0</v>
      </c>
      <c r="AF142" s="242" t="s">
        <v>17042</v>
      </c>
      <c r="AG142" s="242">
        <v>2023</v>
      </c>
      <c r="AH142" s="243">
        <v>2023</v>
      </c>
      <c r="BW142" s="246"/>
      <c r="CA142" s="245" t="e">
        <f>VLOOKUP(C142,CB:CC,2,FALSE)</f>
        <v>#N/A</v>
      </c>
      <c r="CE142" s="245" t="e">
        <f>VLOOKUP(C142,CF:CG,2,FALSE)</f>
        <v>#N/A</v>
      </c>
      <c r="CH142" s="224">
        <f t="shared" si="17"/>
        <v>-1.4551915228366852E-11</v>
      </c>
      <c r="CL142" s="245" t="e">
        <f>VLOOKUP(C142,CM:CN,2,FALSE)</f>
        <v>#N/A</v>
      </c>
      <c r="DK142" s="245" t="e">
        <f>VLOOKUP(C142,DL:DM,2,FALSE)</f>
        <v>#N/A</v>
      </c>
      <c r="DN142" s="177"/>
    </row>
    <row r="143" spans="1:118" s="245" customFormat="1" x14ac:dyDescent="0.3">
      <c r="A143" s="177">
        <v>1</v>
      </c>
      <c r="B143" s="231">
        <f>SUBTOTAL(9,$A$22:A143)</f>
        <v>120</v>
      </c>
      <c r="C143" s="220" t="s">
        <v>2037</v>
      </c>
      <c r="D143" s="222">
        <f t="shared" si="27"/>
        <v>1401116.25</v>
      </c>
      <c r="E143" s="240">
        <v>0</v>
      </c>
      <c r="F143" s="240">
        <v>0</v>
      </c>
      <c r="G143" s="240">
        <v>0</v>
      </c>
      <c r="H143" s="240">
        <v>0</v>
      </c>
      <c r="I143" s="239">
        <v>1371760.57</v>
      </c>
      <c r="J143" s="240">
        <v>0</v>
      </c>
      <c r="K143" s="257">
        <v>0</v>
      </c>
      <c r="L143" s="240">
        <v>0</v>
      </c>
      <c r="M143" s="240">
        <v>0</v>
      </c>
      <c r="N143" s="240">
        <v>0</v>
      </c>
      <c r="O143" s="240">
        <v>0</v>
      </c>
      <c r="P143" s="240">
        <v>0</v>
      </c>
      <c r="Q143" s="240">
        <v>0</v>
      </c>
      <c r="R143" s="240">
        <v>0</v>
      </c>
      <c r="S143" s="240">
        <v>0</v>
      </c>
      <c r="T143" s="240">
        <v>0</v>
      </c>
      <c r="U143" s="240">
        <v>0</v>
      </c>
      <c r="V143" s="240">
        <v>0</v>
      </c>
      <c r="W143" s="240">
        <v>0</v>
      </c>
      <c r="X143" s="240">
        <v>0</v>
      </c>
      <c r="Y143" s="240">
        <v>0</v>
      </c>
      <c r="Z143" s="240">
        <v>0</v>
      </c>
      <c r="AA143" s="240">
        <v>0</v>
      </c>
      <c r="AB143" s="240">
        <v>0</v>
      </c>
      <c r="AC143" s="240">
        <f t="shared" si="32"/>
        <v>29355.68</v>
      </c>
      <c r="AD143" s="240">
        <v>0</v>
      </c>
      <c r="AE143" s="240">
        <v>0</v>
      </c>
      <c r="AF143" s="242" t="s">
        <v>17042</v>
      </c>
      <c r="AG143" s="242">
        <v>2023</v>
      </c>
      <c r="AH143" s="243">
        <v>2023</v>
      </c>
      <c r="BW143" s="246"/>
      <c r="CH143" s="224">
        <f t="shared" si="17"/>
        <v>-6.5483618527650833E-11</v>
      </c>
      <c r="DN143" s="177"/>
    </row>
    <row r="144" spans="1:118" x14ac:dyDescent="0.3">
      <c r="A144" s="177">
        <v>1</v>
      </c>
      <c r="B144" s="231">
        <f>SUBTOTAL(9,$A$22:A144)</f>
        <v>121</v>
      </c>
      <c r="C144" s="236" t="s">
        <v>386</v>
      </c>
      <c r="D144" s="222">
        <f t="shared" ref="D144:D169" si="33">E144+F144+G144+H144+I144+J144+L144+N144+P144+R144+T144+U144+V144+W144+X144+Y144+Z144+AA144+AB144+AC144+AD144+AE144</f>
        <v>3387754.6500000004</v>
      </c>
      <c r="E144" s="239">
        <v>0</v>
      </c>
      <c r="F144" s="239">
        <v>0</v>
      </c>
      <c r="G144" s="239">
        <v>0</v>
      </c>
      <c r="H144" s="239">
        <v>0</v>
      </c>
      <c r="I144" s="239">
        <v>0</v>
      </c>
      <c r="J144" s="239">
        <v>0</v>
      </c>
      <c r="K144" s="255">
        <v>0</v>
      </c>
      <c r="L144" s="239">
        <v>0</v>
      </c>
      <c r="M144" s="241">
        <v>0</v>
      </c>
      <c r="N144" s="222">
        <v>0</v>
      </c>
      <c r="O144" s="239">
        <v>0</v>
      </c>
      <c r="P144" s="239">
        <v>0</v>
      </c>
      <c r="Q144" s="233">
        <v>518.82000000000005</v>
      </c>
      <c r="R144" s="222">
        <v>3251323.91</v>
      </c>
      <c r="S144" s="239">
        <v>0</v>
      </c>
      <c r="T144" s="239">
        <v>0</v>
      </c>
      <c r="U144" s="239">
        <v>0</v>
      </c>
      <c r="V144" s="239">
        <v>0</v>
      </c>
      <c r="W144" s="239">
        <v>0</v>
      </c>
      <c r="X144" s="239">
        <v>0</v>
      </c>
      <c r="Y144" s="239">
        <v>0</v>
      </c>
      <c r="Z144" s="239">
        <v>0</v>
      </c>
      <c r="AA144" s="239">
        <v>0</v>
      </c>
      <c r="AB144" s="239">
        <v>0</v>
      </c>
      <c r="AC144" s="222">
        <f>ROUND(R144*2.14%,2)</f>
        <v>69578.33</v>
      </c>
      <c r="AD144" s="222">
        <v>66852.41</v>
      </c>
      <c r="AE144" s="239">
        <v>0</v>
      </c>
      <c r="AF144" s="214">
        <v>2023</v>
      </c>
      <c r="AG144" s="214">
        <v>2023</v>
      </c>
      <c r="AH144" s="214">
        <v>2023</v>
      </c>
      <c r="AI144" s="226"/>
      <c r="AJ144" s="226"/>
      <c r="AK144" s="226"/>
      <c r="AL144" s="226"/>
      <c r="AM144" s="227" t="s">
        <v>16950</v>
      </c>
      <c r="AN144" s="227" t="s">
        <v>16941</v>
      </c>
      <c r="AO144" s="227">
        <v>0</v>
      </c>
      <c r="AP144" s="227" t="s">
        <v>16953</v>
      </c>
      <c r="AQ144" s="227" t="s">
        <v>16962</v>
      </c>
      <c r="AR144" s="227">
        <v>0</v>
      </c>
      <c r="AS144" s="227" t="s">
        <v>16970</v>
      </c>
      <c r="AT144" s="227"/>
      <c r="AU144" s="227"/>
      <c r="AV144" s="227"/>
      <c r="AW144" s="227" t="s">
        <v>631</v>
      </c>
      <c r="AX144" s="228">
        <v>419</v>
      </c>
      <c r="AY144" s="228" t="s">
        <v>2983</v>
      </c>
      <c r="AZ144" s="227" t="s">
        <v>2966</v>
      </c>
      <c r="BA144" s="227" t="s">
        <v>631</v>
      </c>
      <c r="BB144" s="229"/>
      <c r="BC144" s="230" t="e">
        <f>AY144-M144</f>
        <v>#VALUE!</v>
      </c>
      <c r="BJ144" s="177" t="str">
        <f t="shared" ref="BJ144:BJ169" si="34">VLOOKUP(C144,BM:BO,3,FALSE)</f>
        <v>1234.000</v>
      </c>
      <c r="BM144" s="177" t="s">
        <v>3562</v>
      </c>
      <c r="BN144" s="177" t="s">
        <v>2983</v>
      </c>
      <c r="BO144" s="177" t="s">
        <v>2983</v>
      </c>
      <c r="BU144" s="177" t="s">
        <v>3562</v>
      </c>
      <c r="BV144" s="177" t="s">
        <v>2983</v>
      </c>
      <c r="BW144" s="177" t="s">
        <v>2983</v>
      </c>
      <c r="CH144" s="224">
        <f t="shared" ref="CH144:CH170" si="35">D144-E144-F144-G144-H144-I144-J144-L144-N144-P144-R144-T144-U144-V144-W144-X144-Y144-Z144-AA144-AB144-AC144-AD144-AE144</f>
        <v>2.1827872842550278E-10</v>
      </c>
    </row>
    <row r="145" spans="1:86" x14ac:dyDescent="0.3">
      <c r="A145" s="177">
        <v>1</v>
      </c>
      <c r="B145" s="231">
        <f>SUBTOTAL(9,$A$22:A145)</f>
        <v>122</v>
      </c>
      <c r="C145" s="236" t="s">
        <v>443</v>
      </c>
      <c r="D145" s="222">
        <f t="shared" si="33"/>
        <v>3326037.0999999996</v>
      </c>
      <c r="E145" s="239">
        <v>0</v>
      </c>
      <c r="F145" s="239">
        <v>0</v>
      </c>
      <c r="G145" s="239">
        <v>0</v>
      </c>
      <c r="H145" s="239">
        <v>0</v>
      </c>
      <c r="I145" s="239">
        <v>0</v>
      </c>
      <c r="J145" s="239">
        <v>0</v>
      </c>
      <c r="K145" s="255">
        <v>0</v>
      </c>
      <c r="L145" s="239">
        <v>0</v>
      </c>
      <c r="M145" s="233">
        <v>370.9</v>
      </c>
      <c r="N145" s="222">
        <v>3187026.3</v>
      </c>
      <c r="O145" s="239">
        <v>0</v>
      </c>
      <c r="P145" s="239">
        <v>0</v>
      </c>
      <c r="Q145" s="222">
        <v>0</v>
      </c>
      <c r="R145" s="222">
        <v>0</v>
      </c>
      <c r="S145" s="239">
        <v>0</v>
      </c>
      <c r="T145" s="239">
        <v>0</v>
      </c>
      <c r="U145" s="239">
        <v>0</v>
      </c>
      <c r="V145" s="239">
        <v>0</v>
      </c>
      <c r="W145" s="239">
        <v>0</v>
      </c>
      <c r="X145" s="239">
        <v>0</v>
      </c>
      <c r="Y145" s="239">
        <v>0</v>
      </c>
      <c r="Z145" s="239">
        <v>0</v>
      </c>
      <c r="AA145" s="239">
        <v>0</v>
      </c>
      <c r="AB145" s="239">
        <v>0</v>
      </c>
      <c r="AC145" s="222">
        <f>ROUND(N145*2.14%,2)</f>
        <v>68202.36</v>
      </c>
      <c r="AD145" s="222">
        <v>70808.44</v>
      </c>
      <c r="AE145" s="239">
        <v>0</v>
      </c>
      <c r="AF145" s="214">
        <v>2023</v>
      </c>
      <c r="AG145" s="214">
        <v>2023</v>
      </c>
      <c r="AH145" s="214">
        <v>2023</v>
      </c>
      <c r="AI145" s="226"/>
      <c r="AJ145" s="226"/>
      <c r="AK145" s="226"/>
      <c r="AL145" s="226"/>
      <c r="AM145" s="227" t="s">
        <v>16945</v>
      </c>
      <c r="AN145" s="227" t="s">
        <v>16944</v>
      </c>
      <c r="AO145" s="227">
        <v>0</v>
      </c>
      <c r="AP145" s="227" t="s">
        <v>16961</v>
      </c>
      <c r="AQ145" s="227" t="s">
        <v>16951</v>
      </c>
      <c r="AR145" s="227">
        <v>0</v>
      </c>
      <c r="AS145" s="227" t="s">
        <v>16974</v>
      </c>
      <c r="AT145" s="227"/>
      <c r="AU145" s="227"/>
      <c r="AV145" s="227"/>
      <c r="AW145" s="227" t="s">
        <v>696</v>
      </c>
      <c r="AX145" s="228">
        <v>443</v>
      </c>
      <c r="AY145" s="228" t="s">
        <v>2983</v>
      </c>
      <c r="AZ145" s="227" t="s">
        <v>2966</v>
      </c>
      <c r="BA145" s="227">
        <v>2009</v>
      </c>
      <c r="BB145" s="229"/>
      <c r="BC145" s="230" t="e">
        <f>AY145-M145</f>
        <v>#VALUE!</v>
      </c>
      <c r="BJ145" s="177" t="str">
        <f t="shared" si="34"/>
        <v>292.000</v>
      </c>
      <c r="BM145" s="177" t="s">
        <v>543</v>
      </c>
      <c r="BN145" s="177" t="s">
        <v>2983</v>
      </c>
      <c r="BO145" s="177" t="s">
        <v>2983</v>
      </c>
      <c r="BU145" s="177" t="s">
        <v>543</v>
      </c>
      <c r="BV145" s="177" t="s">
        <v>2983</v>
      </c>
      <c r="BW145" s="177" t="s">
        <v>2983</v>
      </c>
      <c r="CH145" s="224">
        <f t="shared" si="35"/>
        <v>-1.8917489796876907E-10</v>
      </c>
    </row>
    <row r="146" spans="1:86" x14ac:dyDescent="0.3">
      <c r="A146" s="177">
        <v>1</v>
      </c>
      <c r="B146" s="231">
        <f>SUBTOTAL(9,$A$22:A146)</f>
        <v>123</v>
      </c>
      <c r="C146" s="236" t="s">
        <v>380</v>
      </c>
      <c r="D146" s="222">
        <f t="shared" si="33"/>
        <v>87764.82</v>
      </c>
      <c r="E146" s="239">
        <v>0</v>
      </c>
      <c r="F146" s="239">
        <v>0</v>
      </c>
      <c r="G146" s="239">
        <v>0</v>
      </c>
      <c r="H146" s="239">
        <v>0</v>
      </c>
      <c r="I146" s="239">
        <v>0</v>
      </c>
      <c r="J146" s="239">
        <v>0</v>
      </c>
      <c r="K146" s="255">
        <v>0</v>
      </c>
      <c r="L146" s="239">
        <v>0</v>
      </c>
      <c r="M146" s="241">
        <v>0</v>
      </c>
      <c r="N146" s="222">
        <v>0</v>
      </c>
      <c r="O146" s="239">
        <v>0</v>
      </c>
      <c r="P146" s="239">
        <v>0</v>
      </c>
      <c r="Q146" s="222">
        <v>0</v>
      </c>
      <c r="R146" s="222">
        <v>0</v>
      </c>
      <c r="S146" s="239">
        <v>0</v>
      </c>
      <c r="T146" s="239">
        <v>0</v>
      </c>
      <c r="U146" s="239">
        <v>0</v>
      </c>
      <c r="V146" s="239">
        <v>0</v>
      </c>
      <c r="W146" s="239">
        <v>0</v>
      </c>
      <c r="X146" s="239">
        <v>0</v>
      </c>
      <c r="Y146" s="239">
        <v>0</v>
      </c>
      <c r="Z146" s="239">
        <v>0</v>
      </c>
      <c r="AA146" s="239">
        <v>0</v>
      </c>
      <c r="AB146" s="239">
        <v>0</v>
      </c>
      <c r="AC146" s="222">
        <f>ROUND(N146*2.14%,2)</f>
        <v>0</v>
      </c>
      <c r="AD146" s="222">
        <v>87764.82</v>
      </c>
      <c r="AE146" s="239">
        <v>0</v>
      </c>
      <c r="AF146" s="214">
        <v>2023</v>
      </c>
      <c r="AG146" s="214" t="s">
        <v>17042</v>
      </c>
      <c r="AH146" s="214" t="s">
        <v>17042</v>
      </c>
      <c r="AI146" s="226"/>
      <c r="AJ146" s="226"/>
      <c r="AK146" s="226"/>
      <c r="AL146" s="226"/>
      <c r="AM146" s="227" t="s">
        <v>16960</v>
      </c>
      <c r="AN146" s="227" t="s">
        <v>16940</v>
      </c>
      <c r="AO146" s="227">
        <v>0</v>
      </c>
      <c r="AP146" s="227" t="s">
        <v>16948</v>
      </c>
      <c r="AQ146" s="227" t="s">
        <v>16954</v>
      </c>
      <c r="AR146" s="227">
        <v>0</v>
      </c>
      <c r="AS146" s="227"/>
      <c r="AT146" s="227"/>
      <c r="AU146" s="227"/>
      <c r="AV146" s="227"/>
      <c r="AW146" s="227" t="s">
        <v>1496</v>
      </c>
      <c r="AX146" s="228">
        <v>628.9</v>
      </c>
      <c r="AY146" s="228">
        <v>427</v>
      </c>
      <c r="AZ146" s="227" t="s">
        <v>2966</v>
      </c>
      <c r="BA146" s="227" t="s">
        <v>626</v>
      </c>
      <c r="BB146" s="229"/>
      <c r="BC146" s="230">
        <f t="shared" ref="BC146:BC168" si="36">AY146-M146</f>
        <v>427</v>
      </c>
      <c r="BJ146" s="177" t="str">
        <f t="shared" si="34"/>
        <v>378.000</v>
      </c>
      <c r="BM146" s="177" t="s">
        <v>3556</v>
      </c>
      <c r="BN146" s="177" t="s">
        <v>2983</v>
      </c>
      <c r="BO146" s="177" t="s">
        <v>2983</v>
      </c>
      <c r="BU146" s="177" t="s">
        <v>3556</v>
      </c>
      <c r="BV146" s="177" t="s">
        <v>2983</v>
      </c>
      <c r="BW146" s="177" t="s">
        <v>2983</v>
      </c>
      <c r="CH146" s="224">
        <f t="shared" si="35"/>
        <v>0</v>
      </c>
    </row>
    <row r="147" spans="1:86" x14ac:dyDescent="0.3">
      <c r="A147" s="177">
        <v>1</v>
      </c>
      <c r="B147" s="231">
        <f>SUBTOTAL(9,$A$22:A147)</f>
        <v>124</v>
      </c>
      <c r="C147" s="236" t="s">
        <v>384</v>
      </c>
      <c r="D147" s="222">
        <f t="shared" si="33"/>
        <v>2243646.86</v>
      </c>
      <c r="E147" s="239">
        <v>0</v>
      </c>
      <c r="F147" s="239">
        <v>0</v>
      </c>
      <c r="G147" s="239">
        <v>0</v>
      </c>
      <c r="H147" s="239">
        <v>0</v>
      </c>
      <c r="I147" s="239">
        <v>0</v>
      </c>
      <c r="J147" s="239">
        <v>0</v>
      </c>
      <c r="K147" s="255">
        <v>0</v>
      </c>
      <c r="L147" s="239">
        <v>0</v>
      </c>
      <c r="M147" s="233">
        <v>264.95999999999998</v>
      </c>
      <c r="N147" s="222">
        <v>2128182.2999999998</v>
      </c>
      <c r="O147" s="239">
        <v>0</v>
      </c>
      <c r="P147" s="239">
        <v>0</v>
      </c>
      <c r="Q147" s="222">
        <v>0</v>
      </c>
      <c r="R147" s="222">
        <v>0</v>
      </c>
      <c r="S147" s="239">
        <v>0</v>
      </c>
      <c r="T147" s="239">
        <v>0</v>
      </c>
      <c r="U147" s="239">
        <v>0</v>
      </c>
      <c r="V147" s="239">
        <v>0</v>
      </c>
      <c r="W147" s="239">
        <v>0</v>
      </c>
      <c r="X147" s="239">
        <v>0</v>
      </c>
      <c r="Y147" s="239">
        <v>0</v>
      </c>
      <c r="Z147" s="239">
        <v>0</v>
      </c>
      <c r="AA147" s="239">
        <v>0</v>
      </c>
      <c r="AB147" s="239">
        <v>0</v>
      </c>
      <c r="AC147" s="222">
        <f>ROUND(N147*2.14%,2)</f>
        <v>45543.1</v>
      </c>
      <c r="AD147" s="222">
        <v>69921.460000000006</v>
      </c>
      <c r="AE147" s="239">
        <v>0</v>
      </c>
      <c r="AF147" s="214">
        <v>2023</v>
      </c>
      <c r="AG147" s="214">
        <v>2023</v>
      </c>
      <c r="AH147" s="214">
        <v>2023</v>
      </c>
      <c r="AI147" s="226"/>
      <c r="AJ147" s="226"/>
      <c r="AK147" s="226"/>
      <c r="AL147" s="226"/>
      <c r="AM147" s="227" t="s">
        <v>16943</v>
      </c>
      <c r="AN147" s="227" t="s">
        <v>16950</v>
      </c>
      <c r="AO147" s="227">
        <v>0</v>
      </c>
      <c r="AP147" s="227" t="s">
        <v>16949</v>
      </c>
      <c r="AQ147" s="227" t="s">
        <v>16956</v>
      </c>
      <c r="AR147" s="227">
        <v>0</v>
      </c>
      <c r="AS147" s="227"/>
      <c r="AT147" s="227"/>
      <c r="AU147" s="227"/>
      <c r="AV147" s="227"/>
      <c r="AW147" s="227" t="s">
        <v>662</v>
      </c>
      <c r="AX147" s="228">
        <v>302.39999999999998</v>
      </c>
      <c r="AY147" s="228">
        <v>270.5</v>
      </c>
      <c r="AZ147" s="227" t="s">
        <v>2966</v>
      </c>
      <c r="BA147" s="227" t="s">
        <v>17002</v>
      </c>
      <c r="BB147" s="229"/>
      <c r="BC147" s="230">
        <f t="shared" si="36"/>
        <v>5.5400000000000205</v>
      </c>
      <c r="BJ147" s="177" t="str">
        <f t="shared" si="34"/>
        <v>771.300</v>
      </c>
      <c r="BM147" s="177" t="s">
        <v>3560</v>
      </c>
      <c r="BN147" s="177" t="s">
        <v>667</v>
      </c>
      <c r="BO147" s="177" t="s">
        <v>2983</v>
      </c>
      <c r="BU147" s="177" t="s">
        <v>3560</v>
      </c>
      <c r="BV147" s="177" t="s">
        <v>667</v>
      </c>
      <c r="BW147" s="177" t="s">
        <v>2983</v>
      </c>
      <c r="CH147" s="224">
        <f t="shared" si="35"/>
        <v>4.3655745685100555E-11</v>
      </c>
    </row>
    <row r="148" spans="1:86" x14ac:dyDescent="0.3">
      <c r="A148" s="177">
        <v>1</v>
      </c>
      <c r="B148" s="231">
        <f>SUBTOTAL(9,$A$22:A148)</f>
        <v>125</v>
      </c>
      <c r="C148" s="236" t="s">
        <v>385</v>
      </c>
      <c r="D148" s="222">
        <f t="shared" si="33"/>
        <v>2728426.27</v>
      </c>
      <c r="E148" s="239">
        <v>0</v>
      </c>
      <c r="F148" s="239">
        <v>0</v>
      </c>
      <c r="G148" s="239">
        <v>0</v>
      </c>
      <c r="H148" s="239">
        <v>0</v>
      </c>
      <c r="I148" s="239">
        <v>0</v>
      </c>
      <c r="J148" s="239">
        <v>0</v>
      </c>
      <c r="K148" s="255">
        <v>0</v>
      </c>
      <c r="L148" s="239">
        <v>0</v>
      </c>
      <c r="M148" s="233">
        <v>333.2</v>
      </c>
      <c r="N148" s="222">
        <v>2605763.46</v>
      </c>
      <c r="O148" s="239">
        <v>0</v>
      </c>
      <c r="P148" s="239">
        <v>0</v>
      </c>
      <c r="Q148" s="222">
        <v>0</v>
      </c>
      <c r="R148" s="222">
        <v>0</v>
      </c>
      <c r="S148" s="239">
        <v>0</v>
      </c>
      <c r="T148" s="239">
        <v>0</v>
      </c>
      <c r="U148" s="239">
        <v>0</v>
      </c>
      <c r="V148" s="239">
        <v>0</v>
      </c>
      <c r="W148" s="239">
        <v>0</v>
      </c>
      <c r="X148" s="239">
        <v>0</v>
      </c>
      <c r="Y148" s="239">
        <v>0</v>
      </c>
      <c r="Z148" s="239">
        <v>0</v>
      </c>
      <c r="AA148" s="239">
        <v>0</v>
      </c>
      <c r="AB148" s="239">
        <v>0</v>
      </c>
      <c r="AC148" s="222">
        <f>ROUND(N148*2.14%,2)</f>
        <v>55763.34</v>
      </c>
      <c r="AD148" s="222">
        <v>66899.47</v>
      </c>
      <c r="AE148" s="239">
        <v>0</v>
      </c>
      <c r="AF148" s="214">
        <v>2023</v>
      </c>
      <c r="AG148" s="214">
        <v>2023</v>
      </c>
      <c r="AH148" s="214">
        <v>2023</v>
      </c>
      <c r="AI148" s="226"/>
      <c r="AJ148" s="226"/>
      <c r="AK148" s="226"/>
      <c r="AL148" s="226"/>
      <c r="AM148" s="227" t="s">
        <v>16959</v>
      </c>
      <c r="AN148" s="227" t="s">
        <v>16940</v>
      </c>
      <c r="AO148" s="227">
        <v>0</v>
      </c>
      <c r="AP148" s="227" t="s">
        <v>16948</v>
      </c>
      <c r="AQ148" s="227" t="s">
        <v>16947</v>
      </c>
      <c r="AR148" s="227">
        <v>0</v>
      </c>
      <c r="AS148" s="227"/>
      <c r="AT148" s="227"/>
      <c r="AU148" s="227"/>
      <c r="AV148" s="227"/>
      <c r="AW148" s="227" t="s">
        <v>940</v>
      </c>
      <c r="AX148" s="228">
        <v>415.9</v>
      </c>
      <c r="AY148" s="228">
        <v>320</v>
      </c>
      <c r="AZ148" s="227" t="s">
        <v>2966</v>
      </c>
      <c r="BA148" s="227" t="s">
        <v>17002</v>
      </c>
      <c r="BB148" s="229"/>
      <c r="BC148" s="230">
        <f t="shared" si="36"/>
        <v>-13.199999999999989</v>
      </c>
      <c r="BJ148" s="177" t="str">
        <f t="shared" si="34"/>
        <v>240.000</v>
      </c>
      <c r="BM148" s="177" t="s">
        <v>3561</v>
      </c>
      <c r="BN148" s="177" t="s">
        <v>667</v>
      </c>
      <c r="BO148" s="177" t="s">
        <v>2983</v>
      </c>
      <c r="BU148" s="177" t="s">
        <v>3561</v>
      </c>
      <c r="BV148" s="177" t="s">
        <v>667</v>
      </c>
      <c r="BW148" s="177" t="s">
        <v>2983</v>
      </c>
      <c r="CH148" s="224">
        <f t="shared" si="35"/>
        <v>5.8207660913467407E-11</v>
      </c>
    </row>
    <row r="149" spans="1:86" x14ac:dyDescent="0.3">
      <c r="A149" s="177">
        <v>1</v>
      </c>
      <c r="B149" s="231">
        <f>SUBTOTAL(9,$A$22:A149)</f>
        <v>126</v>
      </c>
      <c r="C149" s="236" t="s">
        <v>389</v>
      </c>
      <c r="D149" s="222">
        <f t="shared" si="33"/>
        <v>77916.88</v>
      </c>
      <c r="E149" s="239">
        <v>0</v>
      </c>
      <c r="F149" s="239">
        <v>0</v>
      </c>
      <c r="G149" s="239">
        <v>0</v>
      </c>
      <c r="H149" s="239">
        <v>0</v>
      </c>
      <c r="I149" s="239">
        <v>0</v>
      </c>
      <c r="J149" s="239">
        <v>0</v>
      </c>
      <c r="K149" s="255">
        <v>0</v>
      </c>
      <c r="L149" s="239">
        <v>0</v>
      </c>
      <c r="M149" s="241">
        <v>0</v>
      </c>
      <c r="N149" s="222">
        <v>0</v>
      </c>
      <c r="O149" s="239">
        <v>0</v>
      </c>
      <c r="P149" s="239">
        <v>0</v>
      </c>
      <c r="Q149" s="222">
        <v>0</v>
      </c>
      <c r="R149" s="222">
        <v>0</v>
      </c>
      <c r="S149" s="239">
        <v>0</v>
      </c>
      <c r="T149" s="239">
        <v>0</v>
      </c>
      <c r="U149" s="239">
        <v>0</v>
      </c>
      <c r="V149" s="239">
        <v>0</v>
      </c>
      <c r="W149" s="239">
        <v>0</v>
      </c>
      <c r="X149" s="239">
        <v>0</v>
      </c>
      <c r="Y149" s="239">
        <v>0</v>
      </c>
      <c r="Z149" s="239">
        <v>0</v>
      </c>
      <c r="AA149" s="239">
        <v>0</v>
      </c>
      <c r="AB149" s="239">
        <v>0</v>
      </c>
      <c r="AC149" s="222">
        <f>ROUND(N149*2.14%,2)</f>
        <v>0</v>
      </c>
      <c r="AD149" s="222">
        <v>77916.88</v>
      </c>
      <c r="AE149" s="239">
        <v>0</v>
      </c>
      <c r="AF149" s="214">
        <v>2023</v>
      </c>
      <c r="AG149" s="214" t="s">
        <v>17042</v>
      </c>
      <c r="AH149" s="214" t="s">
        <v>17042</v>
      </c>
      <c r="AI149" s="226"/>
      <c r="AJ149" s="226"/>
      <c r="AK149" s="226"/>
      <c r="AL149" s="226"/>
      <c r="AM149" s="227" t="s">
        <v>16960</v>
      </c>
      <c r="AN149" s="227" t="s">
        <v>16940</v>
      </c>
      <c r="AO149" s="227">
        <v>0</v>
      </c>
      <c r="AP149" s="227" t="s">
        <v>16948</v>
      </c>
      <c r="AQ149" s="227" t="s">
        <v>16954</v>
      </c>
      <c r="AR149" s="227">
        <v>0</v>
      </c>
      <c r="AS149" s="227"/>
      <c r="AT149" s="227"/>
      <c r="AU149" s="227"/>
      <c r="AV149" s="227"/>
      <c r="AW149" s="227" t="s">
        <v>1691</v>
      </c>
      <c r="AX149" s="228">
        <v>414.8</v>
      </c>
      <c r="AY149" s="228">
        <v>334.79</v>
      </c>
      <c r="AZ149" s="227" t="s">
        <v>2966</v>
      </c>
      <c r="BA149" s="227" t="s">
        <v>17002</v>
      </c>
      <c r="BB149" s="229"/>
      <c r="BC149" s="230">
        <f t="shared" si="36"/>
        <v>334.79</v>
      </c>
      <c r="BJ149" s="177" t="str">
        <f t="shared" si="34"/>
        <v>277.900</v>
      </c>
      <c r="BM149" s="177" t="s">
        <v>3568</v>
      </c>
      <c r="BN149" s="177" t="s">
        <v>2983</v>
      </c>
      <c r="BO149" s="177" t="s">
        <v>2983</v>
      </c>
      <c r="BU149" s="177" t="s">
        <v>3568</v>
      </c>
      <c r="BV149" s="177" t="s">
        <v>2983</v>
      </c>
      <c r="BW149" s="177" t="s">
        <v>2983</v>
      </c>
      <c r="CH149" s="224">
        <f t="shared" si="35"/>
        <v>0</v>
      </c>
    </row>
    <row r="150" spans="1:86" x14ac:dyDescent="0.3">
      <c r="A150" s="177">
        <v>1</v>
      </c>
      <c r="B150" s="231">
        <f>SUBTOTAL(9,$A$22:A150)</f>
        <v>127</v>
      </c>
      <c r="C150" s="236" t="s">
        <v>394</v>
      </c>
      <c r="D150" s="222">
        <f t="shared" si="33"/>
        <v>3514103.78</v>
      </c>
      <c r="E150" s="239">
        <v>0</v>
      </c>
      <c r="F150" s="239">
        <v>0</v>
      </c>
      <c r="G150" s="239">
        <v>0</v>
      </c>
      <c r="H150" s="239">
        <v>0</v>
      </c>
      <c r="I150" s="239">
        <v>0</v>
      </c>
      <c r="J150" s="239">
        <v>0</v>
      </c>
      <c r="K150" s="255">
        <v>0</v>
      </c>
      <c r="L150" s="239">
        <v>0</v>
      </c>
      <c r="M150" s="241">
        <v>0</v>
      </c>
      <c r="N150" s="222">
        <v>0</v>
      </c>
      <c r="O150" s="239">
        <v>0</v>
      </c>
      <c r="P150" s="239">
        <v>0</v>
      </c>
      <c r="Q150" s="233">
        <v>425.3</v>
      </c>
      <c r="R150" s="222">
        <v>3387238.03</v>
      </c>
      <c r="S150" s="239">
        <v>0</v>
      </c>
      <c r="T150" s="239">
        <v>0</v>
      </c>
      <c r="U150" s="239">
        <v>0</v>
      </c>
      <c r="V150" s="239">
        <v>0</v>
      </c>
      <c r="W150" s="239">
        <v>0</v>
      </c>
      <c r="X150" s="239">
        <v>0</v>
      </c>
      <c r="Y150" s="239">
        <v>0</v>
      </c>
      <c r="Z150" s="239">
        <v>0</v>
      </c>
      <c r="AA150" s="239">
        <v>0</v>
      </c>
      <c r="AB150" s="239">
        <v>0</v>
      </c>
      <c r="AC150" s="222">
        <f>ROUND(R150*2.14%,2)</f>
        <v>72486.89</v>
      </c>
      <c r="AD150" s="222">
        <v>54378.86</v>
      </c>
      <c r="AE150" s="239">
        <v>0</v>
      </c>
      <c r="AF150" s="214">
        <v>2023</v>
      </c>
      <c r="AG150" s="214">
        <v>2023</v>
      </c>
      <c r="AH150" s="214">
        <v>2023</v>
      </c>
      <c r="AI150" s="226"/>
      <c r="AJ150" s="226"/>
      <c r="AK150" s="226"/>
      <c r="AL150" s="226"/>
      <c r="AM150" s="227" t="s">
        <v>16941</v>
      </c>
      <c r="AN150" s="227" t="s">
        <v>16949</v>
      </c>
      <c r="AO150" s="227">
        <v>0</v>
      </c>
      <c r="AP150" s="227" t="s">
        <v>16944</v>
      </c>
      <c r="AQ150" s="227" t="s">
        <v>16951</v>
      </c>
      <c r="AR150" s="227">
        <v>0</v>
      </c>
      <c r="AS150" s="227"/>
      <c r="AT150" s="227"/>
      <c r="AU150" s="227"/>
      <c r="AV150" s="227"/>
      <c r="AW150" s="227" t="s">
        <v>662</v>
      </c>
      <c r="AX150" s="228">
        <v>312</v>
      </c>
      <c r="AY150" s="228">
        <v>570</v>
      </c>
      <c r="AZ150" s="227" t="s">
        <v>2966</v>
      </c>
      <c r="BA150" s="227" t="s">
        <v>662</v>
      </c>
      <c r="BB150" s="229"/>
      <c r="BC150" s="230">
        <f t="shared" si="36"/>
        <v>570</v>
      </c>
      <c r="BJ150" s="177" t="str">
        <f t="shared" si="34"/>
        <v>нет данных</v>
      </c>
      <c r="BM150" s="177" t="s">
        <v>3570</v>
      </c>
      <c r="BN150" s="177" t="s">
        <v>637</v>
      </c>
      <c r="BO150" s="177" t="s">
        <v>2983</v>
      </c>
      <c r="BU150" s="177" t="s">
        <v>3570</v>
      </c>
      <c r="BV150" s="177" t="s">
        <v>637</v>
      </c>
      <c r="BW150" s="177" t="s">
        <v>2983</v>
      </c>
      <c r="CH150" s="224">
        <f t="shared" si="35"/>
        <v>0</v>
      </c>
    </row>
    <row r="151" spans="1:86" x14ac:dyDescent="0.3">
      <c r="A151" s="177">
        <v>1</v>
      </c>
      <c r="B151" s="231">
        <f>SUBTOTAL(9,$A$22:A151)</f>
        <v>128</v>
      </c>
      <c r="C151" s="236" t="s">
        <v>395</v>
      </c>
      <c r="D151" s="222">
        <f t="shared" si="33"/>
        <v>3557678.82</v>
      </c>
      <c r="E151" s="239">
        <v>0</v>
      </c>
      <c r="F151" s="239">
        <v>0</v>
      </c>
      <c r="G151" s="239">
        <v>0</v>
      </c>
      <c r="H151" s="239">
        <v>0</v>
      </c>
      <c r="I151" s="239">
        <v>0</v>
      </c>
      <c r="J151" s="239">
        <v>0</v>
      </c>
      <c r="K151" s="255">
        <v>0</v>
      </c>
      <c r="L151" s="239">
        <v>0</v>
      </c>
      <c r="M151" s="241">
        <v>0</v>
      </c>
      <c r="N151" s="222">
        <v>0</v>
      </c>
      <c r="O151" s="239">
        <v>0</v>
      </c>
      <c r="P151" s="239">
        <v>0</v>
      </c>
      <c r="Q151" s="233">
        <v>430.8</v>
      </c>
      <c r="R151" s="222">
        <v>3429834.26</v>
      </c>
      <c r="S151" s="239">
        <v>0</v>
      </c>
      <c r="T151" s="239">
        <v>0</v>
      </c>
      <c r="U151" s="239">
        <v>0</v>
      </c>
      <c r="V151" s="239">
        <v>0</v>
      </c>
      <c r="W151" s="239">
        <v>0</v>
      </c>
      <c r="X151" s="239">
        <v>0</v>
      </c>
      <c r="Y151" s="239">
        <v>0</v>
      </c>
      <c r="Z151" s="239">
        <v>0</v>
      </c>
      <c r="AA151" s="239">
        <v>0</v>
      </c>
      <c r="AB151" s="239">
        <v>0</v>
      </c>
      <c r="AC151" s="222">
        <f>ROUND(R151*2.14%,2)</f>
        <v>73398.45</v>
      </c>
      <c r="AD151" s="222">
        <v>54446.11</v>
      </c>
      <c r="AE151" s="239">
        <v>0</v>
      </c>
      <c r="AF151" s="214">
        <v>2023</v>
      </c>
      <c r="AG151" s="214">
        <v>2023</v>
      </c>
      <c r="AH151" s="214">
        <v>2023</v>
      </c>
      <c r="AI151" s="226"/>
      <c r="AJ151" s="226"/>
      <c r="AK151" s="226"/>
      <c r="AL151" s="226"/>
      <c r="AM151" s="227" t="s">
        <v>16943</v>
      </c>
      <c r="AN151" s="227" t="s">
        <v>16955</v>
      </c>
      <c r="AO151" s="227">
        <v>0</v>
      </c>
      <c r="AP151" s="227" t="s">
        <v>16945</v>
      </c>
      <c r="AQ151" s="227" t="s">
        <v>16956</v>
      </c>
      <c r="AR151" s="227">
        <v>0</v>
      </c>
      <c r="AS151" s="227"/>
      <c r="AT151" s="227"/>
      <c r="AU151" s="227"/>
      <c r="AV151" s="227"/>
      <c r="AW151" s="227" t="s">
        <v>662</v>
      </c>
      <c r="AX151" s="228">
        <v>313.7</v>
      </c>
      <c r="AY151" s="228">
        <v>252</v>
      </c>
      <c r="AZ151" s="227" t="s">
        <v>2966</v>
      </c>
      <c r="BA151" s="227" t="s">
        <v>17002</v>
      </c>
      <c r="BB151" s="229"/>
      <c r="BC151" s="230">
        <f t="shared" si="36"/>
        <v>252</v>
      </c>
      <c r="BJ151" s="177" t="str">
        <f t="shared" si="34"/>
        <v>201.500</v>
      </c>
      <c r="BM151" s="177" t="s">
        <v>3571</v>
      </c>
      <c r="BN151" s="177" t="s">
        <v>16979</v>
      </c>
      <c r="BO151" s="177" t="s">
        <v>2983</v>
      </c>
      <c r="BU151" s="177" t="s">
        <v>3571</v>
      </c>
      <c r="BV151" s="177" t="s">
        <v>16979</v>
      </c>
      <c r="BW151" s="177" t="s">
        <v>2983</v>
      </c>
      <c r="CH151" s="224">
        <f t="shared" si="35"/>
        <v>5.8207660913467407E-11</v>
      </c>
    </row>
    <row r="152" spans="1:86" x14ac:dyDescent="0.3">
      <c r="A152" s="177">
        <v>1</v>
      </c>
      <c r="B152" s="231">
        <f>SUBTOTAL(9,$A$22:A152)</f>
        <v>129</v>
      </c>
      <c r="C152" s="236" t="s">
        <v>396</v>
      </c>
      <c r="D152" s="222">
        <f t="shared" si="33"/>
        <v>3723201.86</v>
      </c>
      <c r="E152" s="239">
        <v>0</v>
      </c>
      <c r="F152" s="239">
        <v>0</v>
      </c>
      <c r="G152" s="239">
        <v>0</v>
      </c>
      <c r="H152" s="239">
        <v>0</v>
      </c>
      <c r="I152" s="239">
        <v>0</v>
      </c>
      <c r="J152" s="239">
        <v>0</v>
      </c>
      <c r="K152" s="255">
        <v>0</v>
      </c>
      <c r="L152" s="239">
        <v>0</v>
      </c>
      <c r="M152" s="233">
        <v>421.9</v>
      </c>
      <c r="N152" s="222">
        <v>3573640.09</v>
      </c>
      <c r="O152" s="239">
        <v>0</v>
      </c>
      <c r="P152" s="239">
        <v>0</v>
      </c>
      <c r="Q152" s="222">
        <v>0</v>
      </c>
      <c r="R152" s="222">
        <v>0</v>
      </c>
      <c r="S152" s="239">
        <v>0</v>
      </c>
      <c r="T152" s="239">
        <v>0</v>
      </c>
      <c r="U152" s="239">
        <v>0</v>
      </c>
      <c r="V152" s="239">
        <v>0</v>
      </c>
      <c r="W152" s="239">
        <v>0</v>
      </c>
      <c r="X152" s="239">
        <v>0</v>
      </c>
      <c r="Y152" s="239">
        <v>0</v>
      </c>
      <c r="Z152" s="239">
        <v>0</v>
      </c>
      <c r="AA152" s="239">
        <v>0</v>
      </c>
      <c r="AB152" s="239">
        <v>0</v>
      </c>
      <c r="AC152" s="222">
        <f t="shared" ref="AC152:AC160" si="37">ROUND(N152*2.14%,2)</f>
        <v>76475.899999999994</v>
      </c>
      <c r="AD152" s="222">
        <v>73085.87</v>
      </c>
      <c r="AE152" s="239">
        <v>0</v>
      </c>
      <c r="AF152" s="214">
        <v>2023</v>
      </c>
      <c r="AG152" s="214">
        <v>2023</v>
      </c>
      <c r="AH152" s="214">
        <v>2023</v>
      </c>
      <c r="AI152" s="226"/>
      <c r="AJ152" s="226"/>
      <c r="AK152" s="226"/>
      <c r="AL152" s="226"/>
      <c r="AM152" s="227" t="s">
        <v>16943</v>
      </c>
      <c r="AN152" s="227" t="s">
        <v>16950</v>
      </c>
      <c r="AO152" s="227">
        <v>0</v>
      </c>
      <c r="AP152" s="227" t="s">
        <v>16953</v>
      </c>
      <c r="AQ152" s="227" t="s">
        <v>16956</v>
      </c>
      <c r="AR152" s="227">
        <v>0</v>
      </c>
      <c r="AS152" s="227"/>
      <c r="AT152" s="227"/>
      <c r="AU152" s="227"/>
      <c r="AV152" s="227"/>
      <c r="AW152" s="227" t="s">
        <v>639</v>
      </c>
      <c r="AX152" s="228">
        <v>492.5</v>
      </c>
      <c r="AY152" s="228">
        <v>425.1</v>
      </c>
      <c r="AZ152" s="227" t="s">
        <v>2966</v>
      </c>
      <c r="BA152" s="227" t="s">
        <v>17002</v>
      </c>
      <c r="BB152" s="229"/>
      <c r="BC152" s="230">
        <f t="shared" si="36"/>
        <v>3.2000000000000455</v>
      </c>
      <c r="BJ152" s="177" t="str">
        <f t="shared" si="34"/>
        <v>327.100</v>
      </c>
      <c r="BM152" s="177" t="s">
        <v>720</v>
      </c>
      <c r="BN152" s="177" t="s">
        <v>16981</v>
      </c>
      <c r="BO152" s="177" t="s">
        <v>3572</v>
      </c>
      <c r="BU152" s="177" t="s">
        <v>720</v>
      </c>
      <c r="BV152" s="177" t="s">
        <v>16981</v>
      </c>
      <c r="BW152" s="177" t="s">
        <v>3572</v>
      </c>
      <c r="CH152" s="224">
        <f t="shared" si="35"/>
        <v>2.9103830456733704E-11</v>
      </c>
    </row>
    <row r="153" spans="1:86" x14ac:dyDescent="0.3">
      <c r="A153" s="177">
        <v>1</v>
      </c>
      <c r="B153" s="231">
        <f>SUBTOTAL(9,$A$22:A153)</f>
        <v>130</v>
      </c>
      <c r="C153" s="236" t="s">
        <v>406</v>
      </c>
      <c r="D153" s="222">
        <f t="shared" si="33"/>
        <v>80152.320000000007</v>
      </c>
      <c r="E153" s="239">
        <v>0</v>
      </c>
      <c r="F153" s="239">
        <v>0</v>
      </c>
      <c r="G153" s="239">
        <v>0</v>
      </c>
      <c r="H153" s="239">
        <v>0</v>
      </c>
      <c r="I153" s="239">
        <v>0</v>
      </c>
      <c r="J153" s="239">
        <v>0</v>
      </c>
      <c r="K153" s="255">
        <v>0</v>
      </c>
      <c r="L153" s="239">
        <v>0</v>
      </c>
      <c r="M153" s="241">
        <v>0</v>
      </c>
      <c r="N153" s="222">
        <v>0</v>
      </c>
      <c r="O153" s="239">
        <v>0</v>
      </c>
      <c r="P153" s="239">
        <v>0</v>
      </c>
      <c r="Q153" s="222">
        <v>0</v>
      </c>
      <c r="R153" s="222">
        <v>0</v>
      </c>
      <c r="S153" s="239">
        <v>0</v>
      </c>
      <c r="T153" s="239">
        <v>0</v>
      </c>
      <c r="U153" s="239">
        <v>0</v>
      </c>
      <c r="V153" s="239">
        <v>0</v>
      </c>
      <c r="W153" s="239">
        <v>0</v>
      </c>
      <c r="X153" s="239">
        <v>0</v>
      </c>
      <c r="Y153" s="239">
        <v>0</v>
      </c>
      <c r="Z153" s="239">
        <v>0</v>
      </c>
      <c r="AA153" s="239">
        <v>0</v>
      </c>
      <c r="AB153" s="239">
        <v>0</v>
      </c>
      <c r="AC153" s="222">
        <f t="shared" si="37"/>
        <v>0</v>
      </c>
      <c r="AD153" s="222">
        <v>80152.320000000007</v>
      </c>
      <c r="AE153" s="239">
        <v>0</v>
      </c>
      <c r="AF153" s="214">
        <v>2023</v>
      </c>
      <c r="AG153" s="214" t="s">
        <v>17042</v>
      </c>
      <c r="AH153" s="214" t="s">
        <v>17042</v>
      </c>
      <c r="AI153" s="226"/>
      <c r="AJ153" s="226"/>
      <c r="AK153" s="226"/>
      <c r="AL153" s="226"/>
      <c r="AM153" s="227" t="s">
        <v>16960</v>
      </c>
      <c r="AN153" s="227" t="s">
        <v>16940</v>
      </c>
      <c r="AO153" s="227">
        <v>0</v>
      </c>
      <c r="AP153" s="227" t="s">
        <v>16948</v>
      </c>
      <c r="AQ153" s="227" t="s">
        <v>16954</v>
      </c>
      <c r="AR153" s="227">
        <v>0</v>
      </c>
      <c r="AS153" s="227"/>
      <c r="AT153" s="227"/>
      <c r="AU153" s="227"/>
      <c r="AV153" s="227"/>
      <c r="AW153" s="227" t="s">
        <v>1691</v>
      </c>
      <c r="AX153" s="228">
        <v>386.9</v>
      </c>
      <c r="AY153" s="228">
        <v>313</v>
      </c>
      <c r="AZ153" s="227" t="s">
        <v>2966</v>
      </c>
      <c r="BA153" s="227" t="s">
        <v>17002</v>
      </c>
      <c r="BB153" s="229"/>
      <c r="BC153" s="230">
        <f t="shared" si="36"/>
        <v>313</v>
      </c>
      <c r="BJ153" s="177" t="str">
        <f t="shared" si="34"/>
        <v>276.600</v>
      </c>
      <c r="BM153" s="177" t="s">
        <v>3575</v>
      </c>
      <c r="BN153" s="177" t="s">
        <v>1269</v>
      </c>
      <c r="BO153" s="177" t="s">
        <v>3576</v>
      </c>
      <c r="BU153" s="177" t="s">
        <v>3575</v>
      </c>
      <c r="BV153" s="177" t="s">
        <v>1269</v>
      </c>
      <c r="BW153" s="177" t="s">
        <v>3576</v>
      </c>
      <c r="CH153" s="224">
        <f t="shared" si="35"/>
        <v>0</v>
      </c>
    </row>
    <row r="154" spans="1:86" x14ac:dyDescent="0.3">
      <c r="A154" s="177">
        <v>1</v>
      </c>
      <c r="B154" s="231">
        <f>SUBTOTAL(9,$A$22:A154)</f>
        <v>131</v>
      </c>
      <c r="C154" s="236" t="s">
        <v>407</v>
      </c>
      <c r="D154" s="222">
        <f t="shared" si="33"/>
        <v>2467595.3899999997</v>
      </c>
      <c r="E154" s="239">
        <v>0</v>
      </c>
      <c r="F154" s="239">
        <v>0</v>
      </c>
      <c r="G154" s="239">
        <v>0</v>
      </c>
      <c r="H154" s="239">
        <v>0</v>
      </c>
      <c r="I154" s="239">
        <v>0</v>
      </c>
      <c r="J154" s="239">
        <v>0</v>
      </c>
      <c r="K154" s="255">
        <v>0</v>
      </c>
      <c r="L154" s="239">
        <v>0</v>
      </c>
      <c r="M154" s="233">
        <v>418</v>
      </c>
      <c r="N154" s="222">
        <v>2340228.23</v>
      </c>
      <c r="O154" s="239">
        <v>0</v>
      </c>
      <c r="P154" s="239">
        <v>0</v>
      </c>
      <c r="Q154" s="222">
        <v>0</v>
      </c>
      <c r="R154" s="222">
        <v>0</v>
      </c>
      <c r="S154" s="239">
        <v>0</v>
      </c>
      <c r="T154" s="239">
        <v>0</v>
      </c>
      <c r="U154" s="239">
        <v>0</v>
      </c>
      <c r="V154" s="239">
        <v>0</v>
      </c>
      <c r="W154" s="239">
        <v>0</v>
      </c>
      <c r="X154" s="239">
        <v>0</v>
      </c>
      <c r="Y154" s="239">
        <v>0</v>
      </c>
      <c r="Z154" s="239">
        <v>0</v>
      </c>
      <c r="AA154" s="239">
        <v>0</v>
      </c>
      <c r="AB154" s="239">
        <v>0</v>
      </c>
      <c r="AC154" s="222">
        <f t="shared" si="37"/>
        <v>50080.88</v>
      </c>
      <c r="AD154" s="222">
        <v>77286.28</v>
      </c>
      <c r="AE154" s="239">
        <v>0</v>
      </c>
      <c r="AF154" s="214">
        <v>2023</v>
      </c>
      <c r="AG154" s="214">
        <v>2023</v>
      </c>
      <c r="AH154" s="214">
        <v>2023</v>
      </c>
      <c r="AI154" s="226"/>
      <c r="AJ154" s="226"/>
      <c r="AK154" s="226"/>
      <c r="AL154" s="226"/>
      <c r="AM154" s="227" t="s">
        <v>16943</v>
      </c>
      <c r="AN154" s="227" t="s">
        <v>16964</v>
      </c>
      <c r="AO154" s="227">
        <v>0</v>
      </c>
      <c r="AP154" s="227" t="s">
        <v>16945</v>
      </c>
      <c r="AQ154" s="227" t="s">
        <v>16956</v>
      </c>
      <c r="AR154" s="227">
        <v>0</v>
      </c>
      <c r="AS154" s="227"/>
      <c r="AT154" s="227"/>
      <c r="AU154" s="227"/>
      <c r="AV154" s="227"/>
      <c r="AW154" s="227" t="s">
        <v>662</v>
      </c>
      <c r="AX154" s="228">
        <v>410</v>
      </c>
      <c r="AY154" s="228">
        <v>268.39999999999998</v>
      </c>
      <c r="AZ154" s="227" t="s">
        <v>2966</v>
      </c>
      <c r="BA154" s="227" t="s">
        <v>17002</v>
      </c>
      <c r="BB154" s="229"/>
      <c r="BC154" s="230">
        <f t="shared" si="36"/>
        <v>-149.60000000000002</v>
      </c>
      <c r="BD154" s="177" t="s">
        <v>17000</v>
      </c>
      <c r="BJ154" s="177" t="str">
        <f t="shared" si="34"/>
        <v>268.400</v>
      </c>
      <c r="BM154" s="177" t="s">
        <v>516</v>
      </c>
      <c r="BN154" s="177" t="s">
        <v>661</v>
      </c>
      <c r="BO154" s="177" t="s">
        <v>728</v>
      </c>
      <c r="BU154" s="177" t="s">
        <v>516</v>
      </c>
      <c r="BV154" s="177" t="s">
        <v>661</v>
      </c>
      <c r="BW154" s="177" t="s">
        <v>728</v>
      </c>
      <c r="CH154" s="224">
        <f t="shared" si="35"/>
        <v>-3.2014213502407074E-10</v>
      </c>
    </row>
    <row r="155" spans="1:86" x14ac:dyDescent="0.3">
      <c r="A155" s="177">
        <v>1</v>
      </c>
      <c r="B155" s="231">
        <f>SUBTOTAL(9,$A$22:A155)</f>
        <v>132</v>
      </c>
      <c r="C155" s="236" t="s">
        <v>433</v>
      </c>
      <c r="D155" s="222">
        <f t="shared" si="33"/>
        <v>72394.259999999995</v>
      </c>
      <c r="E155" s="239">
        <v>0</v>
      </c>
      <c r="F155" s="239">
        <v>0</v>
      </c>
      <c r="G155" s="239">
        <v>0</v>
      </c>
      <c r="H155" s="239">
        <v>0</v>
      </c>
      <c r="I155" s="239">
        <v>0</v>
      </c>
      <c r="J155" s="239">
        <v>0</v>
      </c>
      <c r="K155" s="255">
        <v>0</v>
      </c>
      <c r="L155" s="239">
        <v>0</v>
      </c>
      <c r="M155" s="241">
        <v>0</v>
      </c>
      <c r="N155" s="222">
        <v>0</v>
      </c>
      <c r="O155" s="239">
        <v>0</v>
      </c>
      <c r="P155" s="239">
        <v>0</v>
      </c>
      <c r="Q155" s="222">
        <v>0</v>
      </c>
      <c r="R155" s="222">
        <v>0</v>
      </c>
      <c r="S155" s="239">
        <v>0</v>
      </c>
      <c r="T155" s="239">
        <v>0</v>
      </c>
      <c r="U155" s="239">
        <v>0</v>
      </c>
      <c r="V155" s="239">
        <v>0</v>
      </c>
      <c r="W155" s="239">
        <v>0</v>
      </c>
      <c r="X155" s="239">
        <v>0</v>
      </c>
      <c r="Y155" s="239">
        <v>0</v>
      </c>
      <c r="Z155" s="239">
        <v>0</v>
      </c>
      <c r="AA155" s="239">
        <v>0</v>
      </c>
      <c r="AB155" s="239">
        <v>0</v>
      </c>
      <c r="AC155" s="222">
        <f t="shared" si="37"/>
        <v>0</v>
      </c>
      <c r="AD155" s="222">
        <v>72394.259999999995</v>
      </c>
      <c r="AE155" s="239">
        <v>0</v>
      </c>
      <c r="AF155" s="214">
        <v>2023</v>
      </c>
      <c r="AG155" s="214" t="s">
        <v>17042</v>
      </c>
      <c r="AH155" s="214" t="s">
        <v>17042</v>
      </c>
      <c r="AI155" s="226"/>
      <c r="AJ155" s="226"/>
      <c r="AK155" s="226"/>
      <c r="AL155" s="226"/>
      <c r="AM155" s="227" t="s">
        <v>16959</v>
      </c>
      <c r="AN155" s="227" t="s">
        <v>16940</v>
      </c>
      <c r="AO155" s="227">
        <v>0</v>
      </c>
      <c r="AP155" s="227" t="s">
        <v>16948</v>
      </c>
      <c r="AQ155" s="227" t="s">
        <v>16947</v>
      </c>
      <c r="AR155" s="227">
        <v>0</v>
      </c>
      <c r="AS155" s="227"/>
      <c r="AT155" s="227"/>
      <c r="AU155" s="227"/>
      <c r="AV155" s="227"/>
      <c r="AW155" s="227" t="s">
        <v>7065</v>
      </c>
      <c r="AX155" s="228">
        <v>436.7</v>
      </c>
      <c r="AY155" s="228">
        <v>400</v>
      </c>
      <c r="AZ155" s="227" t="s">
        <v>2966</v>
      </c>
      <c r="BA155" s="227" t="s">
        <v>17002</v>
      </c>
      <c r="BB155" s="229"/>
      <c r="BC155" s="230">
        <f t="shared" si="36"/>
        <v>400</v>
      </c>
      <c r="BJ155" s="177" t="str">
        <f t="shared" si="34"/>
        <v>нет данных</v>
      </c>
      <c r="BM155" s="177" t="s">
        <v>3624</v>
      </c>
      <c r="BN155" s="177" t="s">
        <v>2983</v>
      </c>
      <c r="BO155" s="177" t="s">
        <v>2983</v>
      </c>
      <c r="BU155" s="177" t="s">
        <v>3624</v>
      </c>
      <c r="BV155" s="177" t="s">
        <v>2983</v>
      </c>
      <c r="BW155" s="177" t="s">
        <v>2983</v>
      </c>
      <c r="CH155" s="224">
        <f t="shared" si="35"/>
        <v>0</v>
      </c>
    </row>
    <row r="156" spans="1:86" x14ac:dyDescent="0.3">
      <c r="A156" s="177">
        <v>1</v>
      </c>
      <c r="B156" s="231">
        <f>SUBTOTAL(9,$A$22:A156)</f>
        <v>133</v>
      </c>
      <c r="C156" s="236" t="s">
        <v>434</v>
      </c>
      <c r="D156" s="222">
        <f t="shared" si="33"/>
        <v>73756.179999999993</v>
      </c>
      <c r="E156" s="239">
        <v>0</v>
      </c>
      <c r="F156" s="239">
        <v>0</v>
      </c>
      <c r="G156" s="239">
        <v>0</v>
      </c>
      <c r="H156" s="239">
        <v>0</v>
      </c>
      <c r="I156" s="239">
        <v>0</v>
      </c>
      <c r="J156" s="239">
        <v>0</v>
      </c>
      <c r="K156" s="255">
        <v>0</v>
      </c>
      <c r="L156" s="239">
        <v>0</v>
      </c>
      <c r="M156" s="241">
        <v>0</v>
      </c>
      <c r="N156" s="222">
        <v>0</v>
      </c>
      <c r="O156" s="239">
        <v>0</v>
      </c>
      <c r="P156" s="239">
        <v>0</v>
      </c>
      <c r="Q156" s="222">
        <v>0</v>
      </c>
      <c r="R156" s="222">
        <v>0</v>
      </c>
      <c r="S156" s="239">
        <v>0</v>
      </c>
      <c r="T156" s="239">
        <v>0</v>
      </c>
      <c r="U156" s="239">
        <v>0</v>
      </c>
      <c r="V156" s="239">
        <v>0</v>
      </c>
      <c r="W156" s="239">
        <v>0</v>
      </c>
      <c r="X156" s="239">
        <v>0</v>
      </c>
      <c r="Y156" s="239">
        <v>0</v>
      </c>
      <c r="Z156" s="239">
        <v>0</v>
      </c>
      <c r="AA156" s="239">
        <v>0</v>
      </c>
      <c r="AB156" s="239">
        <v>0</v>
      </c>
      <c r="AC156" s="222">
        <f t="shared" si="37"/>
        <v>0</v>
      </c>
      <c r="AD156" s="222">
        <v>73756.179999999993</v>
      </c>
      <c r="AE156" s="239">
        <v>0</v>
      </c>
      <c r="AF156" s="214">
        <v>2023</v>
      </c>
      <c r="AG156" s="214" t="s">
        <v>17042</v>
      </c>
      <c r="AH156" s="214" t="s">
        <v>17042</v>
      </c>
      <c r="AI156" s="226"/>
      <c r="AJ156" s="226"/>
      <c r="AK156" s="226"/>
      <c r="AL156" s="226"/>
      <c r="AM156" s="227" t="s">
        <v>16959</v>
      </c>
      <c r="AN156" s="227" t="s">
        <v>16940</v>
      </c>
      <c r="AO156" s="227">
        <v>0</v>
      </c>
      <c r="AP156" s="227" t="s">
        <v>16948</v>
      </c>
      <c r="AQ156" s="227" t="s">
        <v>16947</v>
      </c>
      <c r="AR156" s="227">
        <v>0</v>
      </c>
      <c r="AS156" s="227"/>
      <c r="AT156" s="227"/>
      <c r="AU156" s="227"/>
      <c r="AV156" s="227"/>
      <c r="AW156" s="227" t="s">
        <v>1279</v>
      </c>
      <c r="AX156" s="228">
        <v>447.5</v>
      </c>
      <c r="AY156" s="228">
        <v>326.69</v>
      </c>
      <c r="AZ156" s="227" t="s">
        <v>2966</v>
      </c>
      <c r="BA156" s="227" t="s">
        <v>17002</v>
      </c>
      <c r="BB156" s="229"/>
      <c r="BC156" s="230">
        <f t="shared" si="36"/>
        <v>326.69</v>
      </c>
      <c r="BJ156" s="177" t="str">
        <f t="shared" si="34"/>
        <v>251.300</v>
      </c>
      <c r="BM156" s="177" t="s">
        <v>3625</v>
      </c>
      <c r="BN156" s="177" t="s">
        <v>631</v>
      </c>
      <c r="BO156" s="177" t="s">
        <v>3627</v>
      </c>
      <c r="BU156" s="177" t="s">
        <v>3625</v>
      </c>
      <c r="BV156" s="177" t="s">
        <v>631</v>
      </c>
      <c r="BW156" s="177" t="s">
        <v>3627</v>
      </c>
      <c r="CH156" s="224">
        <f t="shared" si="35"/>
        <v>0</v>
      </c>
    </row>
    <row r="157" spans="1:86" x14ac:dyDescent="0.3">
      <c r="A157" s="177">
        <v>1</v>
      </c>
      <c r="B157" s="231">
        <f>SUBTOTAL(9,$A$22:A157)</f>
        <v>134</v>
      </c>
      <c r="C157" s="236" t="s">
        <v>402</v>
      </c>
      <c r="D157" s="222">
        <f t="shared" si="33"/>
        <v>4054666.87</v>
      </c>
      <c r="E157" s="239">
        <v>0</v>
      </c>
      <c r="F157" s="239">
        <v>0</v>
      </c>
      <c r="G157" s="239">
        <v>0</v>
      </c>
      <c r="H157" s="239">
        <v>0</v>
      </c>
      <c r="I157" s="239">
        <v>0</v>
      </c>
      <c r="J157" s="239">
        <v>0</v>
      </c>
      <c r="K157" s="255">
        <v>0</v>
      </c>
      <c r="L157" s="239">
        <v>0</v>
      </c>
      <c r="M157" s="233">
        <v>512</v>
      </c>
      <c r="N157" s="222">
        <v>3880518.37</v>
      </c>
      <c r="O157" s="239">
        <v>0</v>
      </c>
      <c r="P157" s="239">
        <v>0</v>
      </c>
      <c r="Q157" s="222">
        <v>0</v>
      </c>
      <c r="R157" s="222">
        <v>0</v>
      </c>
      <c r="S157" s="239">
        <v>0</v>
      </c>
      <c r="T157" s="239">
        <v>0</v>
      </c>
      <c r="U157" s="239">
        <v>0</v>
      </c>
      <c r="V157" s="239">
        <v>0</v>
      </c>
      <c r="W157" s="239">
        <v>0</v>
      </c>
      <c r="X157" s="239">
        <v>0</v>
      </c>
      <c r="Y157" s="239">
        <v>0</v>
      </c>
      <c r="Z157" s="239">
        <v>0</v>
      </c>
      <c r="AA157" s="239">
        <v>0</v>
      </c>
      <c r="AB157" s="239">
        <v>0</v>
      </c>
      <c r="AC157" s="222">
        <f t="shared" si="37"/>
        <v>83043.09</v>
      </c>
      <c r="AD157" s="222">
        <v>91105.41</v>
      </c>
      <c r="AE157" s="239">
        <v>0</v>
      </c>
      <c r="AF157" s="214">
        <v>2023</v>
      </c>
      <c r="AG157" s="214">
        <v>2023</v>
      </c>
      <c r="AH157" s="214">
        <v>2023</v>
      </c>
      <c r="AI157" s="226"/>
      <c r="AJ157" s="226"/>
      <c r="AK157" s="226"/>
      <c r="AL157" s="226"/>
      <c r="AM157" s="227" t="s">
        <v>16943</v>
      </c>
      <c r="AN157" s="227" t="s">
        <v>16964</v>
      </c>
      <c r="AO157" s="227">
        <v>0</v>
      </c>
      <c r="AP157" s="227" t="s">
        <v>16953</v>
      </c>
      <c r="AQ157" s="227" t="s">
        <v>16956</v>
      </c>
      <c r="AR157" s="227">
        <v>0</v>
      </c>
      <c r="AS157" s="227"/>
      <c r="AT157" s="227"/>
      <c r="AU157" s="227"/>
      <c r="AV157" s="227"/>
      <c r="AW157" s="227" t="s">
        <v>639</v>
      </c>
      <c r="AX157" s="228">
        <v>571.4</v>
      </c>
      <c r="AY157" s="228">
        <v>560</v>
      </c>
      <c r="AZ157" s="227" t="s">
        <v>2966</v>
      </c>
      <c r="BA157" s="227" t="s">
        <v>17002</v>
      </c>
      <c r="BB157" s="229"/>
      <c r="BC157" s="230">
        <f t="shared" si="36"/>
        <v>48</v>
      </c>
      <c r="BJ157" s="177" t="str">
        <f t="shared" si="34"/>
        <v>310.000</v>
      </c>
      <c r="BM157" s="177" t="s">
        <v>3580</v>
      </c>
      <c r="BN157" s="177" t="s">
        <v>2983</v>
      </c>
      <c r="BO157" s="177" t="s">
        <v>2983</v>
      </c>
      <c r="BU157" s="177" t="s">
        <v>3580</v>
      </c>
      <c r="BV157" s="177" t="s">
        <v>2983</v>
      </c>
      <c r="BW157" s="177" t="s">
        <v>2983</v>
      </c>
      <c r="CH157" s="224">
        <f t="shared" si="35"/>
        <v>0</v>
      </c>
    </row>
    <row r="158" spans="1:86" x14ac:dyDescent="0.3">
      <c r="A158" s="177">
        <v>1</v>
      </c>
      <c r="B158" s="231">
        <f>SUBTOTAL(9,$A$22:A158)</f>
        <v>135</v>
      </c>
      <c r="C158" s="236" t="s">
        <v>409</v>
      </c>
      <c r="D158" s="222">
        <f t="shared" si="33"/>
        <v>75776.399999999994</v>
      </c>
      <c r="E158" s="239">
        <v>0</v>
      </c>
      <c r="F158" s="239">
        <v>0</v>
      </c>
      <c r="G158" s="239">
        <v>0</v>
      </c>
      <c r="H158" s="239">
        <v>0</v>
      </c>
      <c r="I158" s="239">
        <v>0</v>
      </c>
      <c r="J158" s="239">
        <v>0</v>
      </c>
      <c r="K158" s="255">
        <v>0</v>
      </c>
      <c r="L158" s="239">
        <v>0</v>
      </c>
      <c r="M158" s="241">
        <v>0</v>
      </c>
      <c r="N158" s="222">
        <v>0</v>
      </c>
      <c r="O158" s="239">
        <v>0</v>
      </c>
      <c r="P158" s="239">
        <v>0</v>
      </c>
      <c r="Q158" s="222">
        <v>0</v>
      </c>
      <c r="R158" s="222">
        <v>0</v>
      </c>
      <c r="S158" s="239">
        <v>0</v>
      </c>
      <c r="T158" s="239">
        <v>0</v>
      </c>
      <c r="U158" s="239">
        <v>0</v>
      </c>
      <c r="V158" s="239">
        <v>0</v>
      </c>
      <c r="W158" s="239">
        <v>0</v>
      </c>
      <c r="X158" s="239">
        <v>0</v>
      </c>
      <c r="Y158" s="239">
        <v>0</v>
      </c>
      <c r="Z158" s="239">
        <v>0</v>
      </c>
      <c r="AA158" s="239">
        <v>0</v>
      </c>
      <c r="AB158" s="239">
        <v>0</v>
      </c>
      <c r="AC158" s="222">
        <f t="shared" si="37"/>
        <v>0</v>
      </c>
      <c r="AD158" s="222">
        <v>75776.399999999994</v>
      </c>
      <c r="AE158" s="239">
        <v>0</v>
      </c>
      <c r="AF158" s="214">
        <v>2023</v>
      </c>
      <c r="AG158" s="214" t="s">
        <v>17042</v>
      </c>
      <c r="AH158" s="214" t="s">
        <v>17042</v>
      </c>
      <c r="AI158" s="226"/>
      <c r="AJ158" s="226"/>
      <c r="AK158" s="226"/>
      <c r="AL158" s="226"/>
      <c r="AM158" s="227" t="s">
        <v>16959</v>
      </c>
      <c r="AN158" s="227" t="s">
        <v>16953</v>
      </c>
      <c r="AO158" s="227">
        <v>0</v>
      </c>
      <c r="AP158" s="227" t="s">
        <v>16940</v>
      </c>
      <c r="AQ158" s="227" t="s">
        <v>16947</v>
      </c>
      <c r="AR158" s="227">
        <v>0</v>
      </c>
      <c r="AS158" s="227"/>
      <c r="AT158" s="227"/>
      <c r="AU158" s="227"/>
      <c r="AV158" s="227"/>
      <c r="AW158" s="227" t="s">
        <v>1003</v>
      </c>
      <c r="AX158" s="228">
        <v>428.5</v>
      </c>
      <c r="AY158" s="228">
        <v>342</v>
      </c>
      <c r="AZ158" s="227" t="s">
        <v>2966</v>
      </c>
      <c r="BA158" s="227" t="s">
        <v>17002</v>
      </c>
      <c r="BB158" s="229"/>
      <c r="BC158" s="230">
        <f t="shared" si="36"/>
        <v>342</v>
      </c>
      <c r="BJ158" s="177" t="str">
        <f t="shared" si="34"/>
        <v>нет данных</v>
      </c>
      <c r="BM158" s="177" t="s">
        <v>3584</v>
      </c>
      <c r="BN158" s="177" t="s">
        <v>16979</v>
      </c>
      <c r="BO158" s="177" t="s">
        <v>2507</v>
      </c>
      <c r="BU158" s="177" t="s">
        <v>3584</v>
      </c>
      <c r="BV158" s="177" t="s">
        <v>16979</v>
      </c>
      <c r="BW158" s="177" t="s">
        <v>2507</v>
      </c>
      <c r="CH158" s="224">
        <f t="shared" si="35"/>
        <v>0</v>
      </c>
    </row>
    <row r="159" spans="1:86" x14ac:dyDescent="0.3">
      <c r="A159" s="177">
        <v>1</v>
      </c>
      <c r="B159" s="231">
        <f>SUBTOTAL(9,$A$22:A159)</f>
        <v>136</v>
      </c>
      <c r="C159" s="236" t="s">
        <v>410</v>
      </c>
      <c r="D159" s="222">
        <f t="shared" si="33"/>
        <v>2145853.8899999997</v>
      </c>
      <c r="E159" s="239">
        <v>0</v>
      </c>
      <c r="F159" s="239">
        <v>0</v>
      </c>
      <c r="G159" s="239">
        <v>0</v>
      </c>
      <c r="H159" s="239">
        <v>0</v>
      </c>
      <c r="I159" s="239">
        <v>0</v>
      </c>
      <c r="J159" s="239">
        <v>0</v>
      </c>
      <c r="K159" s="255">
        <v>0</v>
      </c>
      <c r="L159" s="239">
        <v>0</v>
      </c>
      <c r="M159" s="233">
        <v>279.7</v>
      </c>
      <c r="N159" s="222">
        <v>2033417.2</v>
      </c>
      <c r="O159" s="239">
        <v>0</v>
      </c>
      <c r="P159" s="239">
        <v>0</v>
      </c>
      <c r="Q159" s="222">
        <v>0</v>
      </c>
      <c r="R159" s="222">
        <v>0</v>
      </c>
      <c r="S159" s="239">
        <v>0</v>
      </c>
      <c r="T159" s="239">
        <v>0</v>
      </c>
      <c r="U159" s="239">
        <v>0</v>
      </c>
      <c r="V159" s="239">
        <v>0</v>
      </c>
      <c r="W159" s="239">
        <v>0</v>
      </c>
      <c r="X159" s="239">
        <v>0</v>
      </c>
      <c r="Y159" s="239">
        <v>0</v>
      </c>
      <c r="Z159" s="239">
        <v>0</v>
      </c>
      <c r="AA159" s="239">
        <v>0</v>
      </c>
      <c r="AB159" s="239">
        <v>0</v>
      </c>
      <c r="AC159" s="222">
        <f t="shared" si="37"/>
        <v>43515.13</v>
      </c>
      <c r="AD159" s="222">
        <v>68921.56</v>
      </c>
      <c r="AE159" s="239">
        <v>0</v>
      </c>
      <c r="AF159" s="214">
        <v>2023</v>
      </c>
      <c r="AG159" s="214">
        <v>2023</v>
      </c>
      <c r="AH159" s="214">
        <v>2023</v>
      </c>
      <c r="AI159" s="226"/>
      <c r="AJ159" s="226"/>
      <c r="AK159" s="226"/>
      <c r="AL159" s="226"/>
      <c r="AM159" s="227" t="s">
        <v>16943</v>
      </c>
      <c r="AN159" s="227" t="s">
        <v>16964</v>
      </c>
      <c r="AO159" s="227">
        <v>0</v>
      </c>
      <c r="AP159" s="227" t="s">
        <v>16949</v>
      </c>
      <c r="AQ159" s="227" t="s">
        <v>16956</v>
      </c>
      <c r="AR159" s="227">
        <v>0</v>
      </c>
      <c r="AS159" s="227"/>
      <c r="AT159" s="227"/>
      <c r="AU159" s="227"/>
      <c r="AV159" s="227"/>
      <c r="AW159" s="227" t="s">
        <v>613</v>
      </c>
      <c r="AX159" s="228">
        <v>311.3</v>
      </c>
      <c r="AY159" s="228">
        <v>342</v>
      </c>
      <c r="AZ159" s="227" t="s">
        <v>2966</v>
      </c>
      <c r="BA159" s="227" t="s">
        <v>17002</v>
      </c>
      <c r="BB159" s="229"/>
      <c r="BC159" s="230">
        <f t="shared" si="36"/>
        <v>62.300000000000011</v>
      </c>
      <c r="BJ159" s="177" t="str">
        <f t="shared" si="34"/>
        <v>нет данных</v>
      </c>
      <c r="BM159" s="177" t="s">
        <v>3587</v>
      </c>
      <c r="BN159" s="177" t="s">
        <v>787</v>
      </c>
      <c r="BO159" s="177" t="s">
        <v>3588</v>
      </c>
      <c r="BU159" s="177" t="s">
        <v>3587</v>
      </c>
      <c r="BV159" s="177" t="s">
        <v>787</v>
      </c>
      <c r="BW159" s="177" t="s">
        <v>3588</v>
      </c>
      <c r="CH159" s="224">
        <f t="shared" si="35"/>
        <v>-2.9103830456733704E-10</v>
      </c>
    </row>
    <row r="160" spans="1:86" x14ac:dyDescent="0.3">
      <c r="A160" s="177">
        <v>1</v>
      </c>
      <c r="B160" s="231">
        <f>SUBTOTAL(9,$A$22:A160)</f>
        <v>137</v>
      </c>
      <c r="C160" s="236" t="s">
        <v>439</v>
      </c>
      <c r="D160" s="222">
        <f t="shared" si="33"/>
        <v>5949971.870000001</v>
      </c>
      <c r="E160" s="239">
        <v>0</v>
      </c>
      <c r="F160" s="239">
        <v>0</v>
      </c>
      <c r="G160" s="239">
        <v>0</v>
      </c>
      <c r="H160" s="239">
        <v>0</v>
      </c>
      <c r="I160" s="239">
        <v>0</v>
      </c>
      <c r="J160" s="239">
        <v>0</v>
      </c>
      <c r="K160" s="255">
        <v>0</v>
      </c>
      <c r="L160" s="239">
        <v>0</v>
      </c>
      <c r="M160" s="233">
        <v>764.2</v>
      </c>
      <c r="N160" s="222">
        <v>5734600.0300000003</v>
      </c>
      <c r="O160" s="239">
        <v>0</v>
      </c>
      <c r="P160" s="239">
        <v>0</v>
      </c>
      <c r="Q160" s="222">
        <v>0</v>
      </c>
      <c r="R160" s="222">
        <v>0</v>
      </c>
      <c r="S160" s="239">
        <v>0</v>
      </c>
      <c r="T160" s="239">
        <v>0</v>
      </c>
      <c r="U160" s="239">
        <v>0</v>
      </c>
      <c r="V160" s="239">
        <v>0</v>
      </c>
      <c r="W160" s="239">
        <v>0</v>
      </c>
      <c r="X160" s="239">
        <v>0</v>
      </c>
      <c r="Y160" s="239">
        <v>0</v>
      </c>
      <c r="Z160" s="239">
        <v>0</v>
      </c>
      <c r="AA160" s="239">
        <v>0</v>
      </c>
      <c r="AB160" s="239">
        <v>0</v>
      </c>
      <c r="AC160" s="222">
        <f t="shared" si="37"/>
        <v>122720.44</v>
      </c>
      <c r="AD160" s="222">
        <v>92651.4</v>
      </c>
      <c r="AE160" s="239">
        <v>0</v>
      </c>
      <c r="AF160" s="214">
        <v>2023</v>
      </c>
      <c r="AG160" s="214">
        <v>2023</v>
      </c>
      <c r="AH160" s="214">
        <v>2023</v>
      </c>
      <c r="AI160" s="226"/>
      <c r="AJ160" s="226"/>
      <c r="AK160" s="226"/>
      <c r="AL160" s="226"/>
      <c r="AM160" s="227" t="s">
        <v>16939</v>
      </c>
      <c r="AN160" s="227" t="s">
        <v>16952</v>
      </c>
      <c r="AO160" s="227">
        <v>0</v>
      </c>
      <c r="AP160" s="227" t="s">
        <v>16955</v>
      </c>
      <c r="AQ160" s="227" t="s">
        <v>16956</v>
      </c>
      <c r="AR160" s="227">
        <v>0</v>
      </c>
      <c r="AS160" s="227"/>
      <c r="AT160" s="227"/>
      <c r="AU160" s="227"/>
      <c r="AV160" s="227"/>
      <c r="AW160" s="227" t="s">
        <v>694</v>
      </c>
      <c r="AX160" s="228">
        <v>890.5</v>
      </c>
      <c r="AY160" s="228">
        <v>683</v>
      </c>
      <c r="AZ160" s="227" t="s">
        <v>2966</v>
      </c>
      <c r="BA160" s="227" t="s">
        <v>17002</v>
      </c>
      <c r="BB160" s="229"/>
      <c r="BC160" s="230">
        <f t="shared" si="36"/>
        <v>-81.200000000000045</v>
      </c>
      <c r="BJ160" s="177" t="str">
        <f t="shared" si="34"/>
        <v>552.000</v>
      </c>
      <c r="BM160" s="177" t="s">
        <v>3636</v>
      </c>
      <c r="BN160" s="177" t="s">
        <v>3005</v>
      </c>
      <c r="BO160" s="177" t="s">
        <v>3638</v>
      </c>
      <c r="BU160" s="177" t="s">
        <v>3636</v>
      </c>
      <c r="BV160" s="177" t="s">
        <v>3005</v>
      </c>
      <c r="BW160" s="177" t="s">
        <v>3638</v>
      </c>
      <c r="CH160" s="224">
        <f t="shared" si="35"/>
        <v>7.8580342233181E-10</v>
      </c>
    </row>
    <row r="161" spans="1:86" x14ac:dyDescent="0.3">
      <c r="A161" s="177">
        <v>1</v>
      </c>
      <c r="B161" s="231">
        <f>SUBTOTAL(9,$A$22:A161)</f>
        <v>138</v>
      </c>
      <c r="C161" s="236" t="s">
        <v>404</v>
      </c>
      <c r="D161" s="222">
        <f t="shared" si="33"/>
        <v>3560945.88</v>
      </c>
      <c r="E161" s="239">
        <v>0</v>
      </c>
      <c r="F161" s="239">
        <v>0</v>
      </c>
      <c r="G161" s="239">
        <v>0</v>
      </c>
      <c r="H161" s="239">
        <v>0</v>
      </c>
      <c r="I161" s="239">
        <v>0</v>
      </c>
      <c r="J161" s="239">
        <v>0</v>
      </c>
      <c r="K161" s="255">
        <v>0</v>
      </c>
      <c r="L161" s="239">
        <v>0</v>
      </c>
      <c r="M161" s="241">
        <v>0</v>
      </c>
      <c r="N161" s="222">
        <v>0</v>
      </c>
      <c r="O161" s="239">
        <v>0</v>
      </c>
      <c r="P161" s="239">
        <v>0</v>
      </c>
      <c r="Q161" s="233">
        <v>506.31</v>
      </c>
      <c r="R161" s="222">
        <v>3428899.77</v>
      </c>
      <c r="S161" s="239">
        <v>0</v>
      </c>
      <c r="T161" s="239">
        <v>0</v>
      </c>
      <c r="U161" s="239">
        <v>0</v>
      </c>
      <c r="V161" s="239">
        <v>0</v>
      </c>
      <c r="W161" s="239">
        <v>0</v>
      </c>
      <c r="X161" s="239">
        <v>0</v>
      </c>
      <c r="Y161" s="239">
        <v>0</v>
      </c>
      <c r="Z161" s="239">
        <v>0</v>
      </c>
      <c r="AA161" s="239">
        <v>0</v>
      </c>
      <c r="AB161" s="239">
        <v>0</v>
      </c>
      <c r="AC161" s="222">
        <f>ROUND(R161*2.14%,2)</f>
        <v>73378.460000000006</v>
      </c>
      <c r="AD161" s="222">
        <v>58667.65</v>
      </c>
      <c r="AE161" s="239">
        <v>0</v>
      </c>
      <c r="AF161" s="214">
        <v>2023</v>
      </c>
      <c r="AG161" s="214">
        <v>2023</v>
      </c>
      <c r="AH161" s="214">
        <v>2023</v>
      </c>
      <c r="AI161" s="226"/>
      <c r="AJ161" s="226"/>
      <c r="AK161" s="226"/>
      <c r="AL161" s="226"/>
      <c r="AM161" s="227" t="s">
        <v>16941</v>
      </c>
      <c r="AN161" s="227" t="s">
        <v>16949</v>
      </c>
      <c r="AO161" s="227">
        <v>0</v>
      </c>
      <c r="AP161" s="227" t="s">
        <v>16944</v>
      </c>
      <c r="AQ161" s="227" t="s">
        <v>16951</v>
      </c>
      <c r="AR161" s="227">
        <v>0</v>
      </c>
      <c r="AS161" s="227"/>
      <c r="AT161" s="227"/>
      <c r="AU161" s="227"/>
      <c r="AV161" s="227"/>
      <c r="AW161" s="227" t="s">
        <v>912</v>
      </c>
      <c r="AX161" s="228">
        <v>362.3</v>
      </c>
      <c r="AY161" s="228">
        <v>297</v>
      </c>
      <c r="AZ161" s="227" t="s">
        <v>2966</v>
      </c>
      <c r="BA161" s="227" t="s">
        <v>2979</v>
      </c>
      <c r="BB161" s="229"/>
      <c r="BC161" s="230">
        <f t="shared" si="36"/>
        <v>297</v>
      </c>
      <c r="BJ161" s="177" t="str">
        <f t="shared" si="34"/>
        <v>280.000</v>
      </c>
      <c r="BM161" s="177" t="s">
        <v>3593</v>
      </c>
      <c r="BN161" s="177" t="s">
        <v>16979</v>
      </c>
      <c r="BO161" s="177" t="s">
        <v>3594</v>
      </c>
      <c r="BU161" s="177" t="s">
        <v>3593</v>
      </c>
      <c r="BV161" s="177" t="s">
        <v>16979</v>
      </c>
      <c r="BW161" s="177" t="s">
        <v>3594</v>
      </c>
      <c r="CH161" s="224">
        <f t="shared" si="35"/>
        <v>-1.3824319466948509E-10</v>
      </c>
    </row>
    <row r="162" spans="1:86" x14ac:dyDescent="0.3">
      <c r="A162" s="177">
        <v>1</v>
      </c>
      <c r="B162" s="231">
        <f>SUBTOTAL(9,$A$22:A162)</f>
        <v>139</v>
      </c>
      <c r="C162" s="236" t="s">
        <v>412</v>
      </c>
      <c r="D162" s="222">
        <f t="shared" si="33"/>
        <v>5181326.9499999993</v>
      </c>
      <c r="E162" s="239">
        <v>0</v>
      </c>
      <c r="F162" s="239">
        <v>0</v>
      </c>
      <c r="G162" s="239">
        <v>0</v>
      </c>
      <c r="H162" s="239">
        <v>0</v>
      </c>
      <c r="I162" s="239">
        <v>0</v>
      </c>
      <c r="J162" s="239">
        <v>0</v>
      </c>
      <c r="K162" s="255">
        <v>0</v>
      </c>
      <c r="L162" s="239">
        <v>0</v>
      </c>
      <c r="M162" s="233">
        <v>555.13</v>
      </c>
      <c r="N162" s="222">
        <v>4965230.25</v>
      </c>
      <c r="O162" s="239">
        <v>0</v>
      </c>
      <c r="P162" s="239">
        <v>0</v>
      </c>
      <c r="Q162" s="222">
        <v>0</v>
      </c>
      <c r="R162" s="222">
        <v>0</v>
      </c>
      <c r="S162" s="239">
        <v>0</v>
      </c>
      <c r="T162" s="239">
        <v>0</v>
      </c>
      <c r="U162" s="239">
        <v>0</v>
      </c>
      <c r="V162" s="239">
        <v>0</v>
      </c>
      <c r="W162" s="239">
        <v>0</v>
      </c>
      <c r="X162" s="239">
        <v>0</v>
      </c>
      <c r="Y162" s="239">
        <v>0</v>
      </c>
      <c r="Z162" s="239">
        <v>0</v>
      </c>
      <c r="AA162" s="239">
        <v>0</v>
      </c>
      <c r="AB162" s="239">
        <v>0</v>
      </c>
      <c r="AC162" s="222">
        <f>ROUND(N162*2.14%,2)</f>
        <v>106255.93</v>
      </c>
      <c r="AD162" s="222">
        <v>109840.77</v>
      </c>
      <c r="AE162" s="239">
        <v>0</v>
      </c>
      <c r="AF162" s="214">
        <v>2023</v>
      </c>
      <c r="AG162" s="214">
        <v>2023</v>
      </c>
      <c r="AH162" s="214">
        <v>2023</v>
      </c>
      <c r="AI162" s="226"/>
      <c r="AJ162" s="226"/>
      <c r="AK162" s="226"/>
      <c r="AL162" s="226"/>
      <c r="AM162" s="227" t="s">
        <v>16943</v>
      </c>
      <c r="AN162" s="227" t="s">
        <v>16955</v>
      </c>
      <c r="AO162" s="227">
        <v>0</v>
      </c>
      <c r="AP162" s="227" t="s">
        <v>16945</v>
      </c>
      <c r="AQ162" s="227" t="s">
        <v>16956</v>
      </c>
      <c r="AR162" s="227" t="s">
        <v>16954</v>
      </c>
      <c r="AS162" s="227"/>
      <c r="AT162" s="227"/>
      <c r="AU162" s="227"/>
      <c r="AV162" s="227"/>
      <c r="AW162" s="227" t="s">
        <v>662</v>
      </c>
      <c r="AX162" s="228">
        <v>1104.7</v>
      </c>
      <c r="AY162" s="228">
        <v>570</v>
      </c>
      <c r="AZ162" s="227" t="s">
        <v>2966</v>
      </c>
      <c r="BA162" s="227" t="s">
        <v>17002</v>
      </c>
      <c r="BB162" s="229"/>
      <c r="BC162" s="230">
        <f t="shared" si="36"/>
        <v>14.870000000000005</v>
      </c>
      <c r="BJ162" s="177" t="str">
        <f t="shared" si="34"/>
        <v>444.000</v>
      </c>
      <c r="BM162" s="177" t="s">
        <v>3596</v>
      </c>
      <c r="BN162" s="177" t="s">
        <v>3002</v>
      </c>
      <c r="BO162" s="177" t="s">
        <v>3597</v>
      </c>
      <c r="BU162" s="177" t="s">
        <v>3596</v>
      </c>
      <c r="BV162" s="177" t="s">
        <v>3002</v>
      </c>
      <c r="BW162" s="177" t="s">
        <v>3597</v>
      </c>
      <c r="CH162" s="224">
        <f t="shared" si="35"/>
        <v>-7.4214767664670944E-10</v>
      </c>
    </row>
    <row r="163" spans="1:86" x14ac:dyDescent="0.3">
      <c r="A163" s="177">
        <v>1</v>
      </c>
      <c r="B163" s="231">
        <f>SUBTOTAL(9,$A$22:A163)</f>
        <v>140</v>
      </c>
      <c r="C163" s="236" t="s">
        <v>416</v>
      </c>
      <c r="D163" s="222">
        <f t="shared" si="33"/>
        <v>2287502.81</v>
      </c>
      <c r="E163" s="239">
        <v>0</v>
      </c>
      <c r="F163" s="239">
        <v>0</v>
      </c>
      <c r="G163" s="239">
        <v>0</v>
      </c>
      <c r="H163" s="239">
        <v>0</v>
      </c>
      <c r="I163" s="239">
        <v>0</v>
      </c>
      <c r="J163" s="239">
        <v>0</v>
      </c>
      <c r="K163" s="255">
        <v>0</v>
      </c>
      <c r="L163" s="239">
        <v>0</v>
      </c>
      <c r="M163" s="233">
        <v>277.55</v>
      </c>
      <c r="N163" s="222">
        <v>2170516.6</v>
      </c>
      <c r="O163" s="239">
        <v>0</v>
      </c>
      <c r="P163" s="239">
        <v>0</v>
      </c>
      <c r="Q163" s="222">
        <v>0</v>
      </c>
      <c r="R163" s="222">
        <v>0</v>
      </c>
      <c r="S163" s="239">
        <v>0</v>
      </c>
      <c r="T163" s="239">
        <v>0</v>
      </c>
      <c r="U163" s="239">
        <v>0</v>
      </c>
      <c r="V163" s="239">
        <v>0</v>
      </c>
      <c r="W163" s="239">
        <v>0</v>
      </c>
      <c r="X163" s="239">
        <v>0</v>
      </c>
      <c r="Y163" s="239">
        <v>0</v>
      </c>
      <c r="Z163" s="239">
        <v>0</v>
      </c>
      <c r="AA163" s="239">
        <v>0</v>
      </c>
      <c r="AB163" s="239">
        <v>0</v>
      </c>
      <c r="AC163" s="222">
        <f>ROUND(N163*2.14%,2)</f>
        <v>46449.06</v>
      </c>
      <c r="AD163" s="222">
        <v>70537.149999999994</v>
      </c>
      <c r="AE163" s="239">
        <v>0</v>
      </c>
      <c r="AF163" s="214">
        <v>2023</v>
      </c>
      <c r="AG163" s="214">
        <v>2023</v>
      </c>
      <c r="AH163" s="214">
        <v>2023</v>
      </c>
      <c r="AI163" s="226"/>
      <c r="AJ163" s="226"/>
      <c r="AK163" s="226"/>
      <c r="AL163" s="226"/>
      <c r="AM163" s="227" t="s">
        <v>16959</v>
      </c>
      <c r="AN163" s="227" t="s">
        <v>16964</v>
      </c>
      <c r="AO163" s="227">
        <v>0</v>
      </c>
      <c r="AP163" s="227" t="s">
        <v>16943</v>
      </c>
      <c r="AQ163" s="227" t="s">
        <v>16962</v>
      </c>
      <c r="AR163" s="227">
        <v>0</v>
      </c>
      <c r="AS163" s="227"/>
      <c r="AT163" s="227"/>
      <c r="AU163" s="227"/>
      <c r="AV163" s="227"/>
      <c r="AW163" s="227" t="s">
        <v>1279</v>
      </c>
      <c r="AX163" s="228">
        <v>271.89999999999998</v>
      </c>
      <c r="AY163" s="228">
        <v>252</v>
      </c>
      <c r="AZ163" s="227" t="s">
        <v>2966</v>
      </c>
      <c r="BA163" s="227" t="s">
        <v>17002</v>
      </c>
      <c r="BB163" s="229"/>
      <c r="BC163" s="230">
        <f t="shared" si="36"/>
        <v>-25.550000000000011</v>
      </c>
      <c r="BJ163" s="177" t="str">
        <f t="shared" si="34"/>
        <v>219.500</v>
      </c>
      <c r="BM163" s="177" t="s">
        <v>3600</v>
      </c>
      <c r="BN163" s="177" t="s">
        <v>719</v>
      </c>
      <c r="BO163" s="177" t="s">
        <v>3601</v>
      </c>
      <c r="BU163" s="177" t="s">
        <v>3600</v>
      </c>
      <c r="BV163" s="177" t="s">
        <v>719</v>
      </c>
      <c r="BW163" s="177" t="s">
        <v>3601</v>
      </c>
      <c r="CH163" s="224">
        <f t="shared" si="35"/>
        <v>-2.9103830456733704E-11</v>
      </c>
    </row>
    <row r="164" spans="1:86" x14ac:dyDescent="0.3">
      <c r="A164" s="177">
        <v>1</v>
      </c>
      <c r="B164" s="231">
        <f>SUBTOTAL(9,$A$22:A164)</f>
        <v>141</v>
      </c>
      <c r="C164" s="236" t="s">
        <v>445</v>
      </c>
      <c r="D164" s="222">
        <f t="shared" si="33"/>
        <v>76108.55</v>
      </c>
      <c r="E164" s="239">
        <v>0</v>
      </c>
      <c r="F164" s="239">
        <v>0</v>
      </c>
      <c r="G164" s="239">
        <v>0</v>
      </c>
      <c r="H164" s="239">
        <v>0</v>
      </c>
      <c r="I164" s="239">
        <v>0</v>
      </c>
      <c r="J164" s="239">
        <v>0</v>
      </c>
      <c r="K164" s="255">
        <v>0</v>
      </c>
      <c r="L164" s="239">
        <v>0</v>
      </c>
      <c r="M164" s="241">
        <v>0</v>
      </c>
      <c r="N164" s="222">
        <v>0</v>
      </c>
      <c r="O164" s="239">
        <v>0</v>
      </c>
      <c r="P164" s="239">
        <v>0</v>
      </c>
      <c r="Q164" s="222">
        <v>0</v>
      </c>
      <c r="R164" s="222">
        <v>0</v>
      </c>
      <c r="S164" s="239">
        <v>0</v>
      </c>
      <c r="T164" s="239">
        <v>0</v>
      </c>
      <c r="U164" s="239">
        <v>0</v>
      </c>
      <c r="V164" s="239">
        <v>0</v>
      </c>
      <c r="W164" s="239">
        <v>0</v>
      </c>
      <c r="X164" s="239">
        <v>0</v>
      </c>
      <c r="Y164" s="239">
        <v>0</v>
      </c>
      <c r="Z164" s="239">
        <v>0</v>
      </c>
      <c r="AA164" s="239">
        <v>0</v>
      </c>
      <c r="AB164" s="239">
        <v>0</v>
      </c>
      <c r="AC164" s="222">
        <f>ROUND(N164*2.14%,2)</f>
        <v>0</v>
      </c>
      <c r="AD164" s="222">
        <v>76108.55</v>
      </c>
      <c r="AE164" s="239">
        <v>0</v>
      </c>
      <c r="AF164" s="214">
        <v>2023</v>
      </c>
      <c r="AG164" s="214" t="s">
        <v>17042</v>
      </c>
      <c r="AH164" s="214" t="s">
        <v>17042</v>
      </c>
      <c r="AI164" s="226"/>
      <c r="AJ164" s="226"/>
      <c r="AK164" s="226"/>
      <c r="AL164" s="226"/>
      <c r="AM164" s="227" t="s">
        <v>16959</v>
      </c>
      <c r="AN164" s="227" t="s">
        <v>16940</v>
      </c>
      <c r="AO164" s="227">
        <v>0</v>
      </c>
      <c r="AP164" s="227" t="s">
        <v>16948</v>
      </c>
      <c r="AQ164" s="227" t="s">
        <v>16947</v>
      </c>
      <c r="AR164" s="227">
        <v>0</v>
      </c>
      <c r="AS164" s="227"/>
      <c r="AT164" s="227"/>
      <c r="AU164" s="227"/>
      <c r="AV164" s="227"/>
      <c r="AW164" s="227" t="s">
        <v>1733</v>
      </c>
      <c r="AX164" s="228">
        <v>456.6</v>
      </c>
      <c r="AY164" s="228">
        <v>313</v>
      </c>
      <c r="AZ164" s="227" t="s">
        <v>2966</v>
      </c>
      <c r="BA164" s="227" t="s">
        <v>17002</v>
      </c>
      <c r="BB164" s="229"/>
      <c r="BC164" s="230">
        <f t="shared" si="36"/>
        <v>313</v>
      </c>
      <c r="BJ164" s="177" t="str">
        <f t="shared" si="34"/>
        <v>264.600</v>
      </c>
      <c r="BM164" s="177" t="s">
        <v>3640</v>
      </c>
      <c r="BN164" s="177" t="s">
        <v>2979</v>
      </c>
      <c r="BO164" s="177" t="s">
        <v>1020</v>
      </c>
      <c r="BU164" s="177" t="s">
        <v>3640</v>
      </c>
      <c r="BV164" s="177" t="s">
        <v>2979</v>
      </c>
      <c r="BW164" s="177" t="s">
        <v>1020</v>
      </c>
      <c r="CH164" s="224">
        <f t="shared" si="35"/>
        <v>0</v>
      </c>
    </row>
    <row r="165" spans="1:86" x14ac:dyDescent="0.3">
      <c r="A165" s="177">
        <v>1</v>
      </c>
      <c r="B165" s="231">
        <f>SUBTOTAL(9,$A$22:A165)</f>
        <v>142</v>
      </c>
      <c r="C165" s="236" t="s">
        <v>418</v>
      </c>
      <c r="D165" s="222">
        <f t="shared" si="33"/>
        <v>65744.570000000007</v>
      </c>
      <c r="E165" s="239">
        <v>0</v>
      </c>
      <c r="F165" s="239">
        <v>0</v>
      </c>
      <c r="G165" s="239">
        <v>0</v>
      </c>
      <c r="H165" s="239">
        <v>0</v>
      </c>
      <c r="I165" s="239">
        <v>0</v>
      </c>
      <c r="J165" s="239">
        <v>0</v>
      </c>
      <c r="K165" s="255">
        <v>0</v>
      </c>
      <c r="L165" s="239">
        <v>0</v>
      </c>
      <c r="M165" s="241">
        <v>0</v>
      </c>
      <c r="N165" s="222">
        <v>0</v>
      </c>
      <c r="O165" s="239">
        <v>0</v>
      </c>
      <c r="P165" s="239">
        <v>0</v>
      </c>
      <c r="Q165" s="241">
        <v>0</v>
      </c>
      <c r="R165" s="222">
        <v>0</v>
      </c>
      <c r="S165" s="239">
        <v>0</v>
      </c>
      <c r="T165" s="239">
        <v>0</v>
      </c>
      <c r="U165" s="239">
        <v>0</v>
      </c>
      <c r="V165" s="239">
        <v>0</v>
      </c>
      <c r="W165" s="239">
        <v>0</v>
      </c>
      <c r="X165" s="239">
        <v>0</v>
      </c>
      <c r="Y165" s="239">
        <v>0</v>
      </c>
      <c r="Z165" s="239">
        <v>0</v>
      </c>
      <c r="AA165" s="239">
        <v>0</v>
      </c>
      <c r="AB165" s="239">
        <v>0</v>
      </c>
      <c r="AC165" s="222">
        <f>ROUND(R165*2.14%,2)</f>
        <v>0</v>
      </c>
      <c r="AD165" s="222">
        <v>65744.570000000007</v>
      </c>
      <c r="AE165" s="239">
        <v>0</v>
      </c>
      <c r="AF165" s="214">
        <v>2023</v>
      </c>
      <c r="AG165" s="214" t="s">
        <v>17042</v>
      </c>
      <c r="AH165" s="214" t="s">
        <v>17042</v>
      </c>
      <c r="AI165" s="226"/>
      <c r="AJ165" s="226"/>
      <c r="AK165" s="226"/>
      <c r="AL165" s="226"/>
      <c r="AM165" s="227" t="s">
        <v>16960</v>
      </c>
      <c r="AN165" s="227" t="s">
        <v>16940</v>
      </c>
      <c r="AO165" s="227">
        <v>0</v>
      </c>
      <c r="AP165" s="227" t="s">
        <v>16948</v>
      </c>
      <c r="AQ165" s="227" t="s">
        <v>16954</v>
      </c>
      <c r="AR165" s="227">
        <v>0</v>
      </c>
      <c r="AS165" s="227" t="s">
        <v>16970</v>
      </c>
      <c r="AT165" s="227"/>
      <c r="AU165" s="227"/>
      <c r="AV165" s="227"/>
      <c r="AW165" s="227" t="s">
        <v>1733</v>
      </c>
      <c r="AX165" s="228">
        <v>391.7</v>
      </c>
      <c r="AY165" s="228">
        <v>342</v>
      </c>
      <c r="AZ165" s="227" t="s">
        <v>2966</v>
      </c>
      <c r="BA165" s="227" t="s">
        <v>1733</v>
      </c>
      <c r="BB165" s="229"/>
      <c r="BC165" s="230">
        <f t="shared" si="36"/>
        <v>342</v>
      </c>
      <c r="BJ165" s="177" t="str">
        <f t="shared" si="34"/>
        <v>нет данных</v>
      </c>
      <c r="BM165" s="177" t="s">
        <v>3602</v>
      </c>
      <c r="BN165" s="177" t="s">
        <v>2983</v>
      </c>
      <c r="BO165" s="177" t="s">
        <v>3603</v>
      </c>
      <c r="BU165" s="177" t="s">
        <v>3602</v>
      </c>
      <c r="BV165" s="177" t="s">
        <v>2983</v>
      </c>
      <c r="BW165" s="177" t="s">
        <v>3603</v>
      </c>
      <c r="CH165" s="224">
        <f t="shared" si="35"/>
        <v>0</v>
      </c>
    </row>
    <row r="166" spans="1:86" x14ac:dyDescent="0.3">
      <c r="A166" s="177">
        <v>1</v>
      </c>
      <c r="B166" s="231">
        <f>SUBTOTAL(9,$A$22:A166)</f>
        <v>143</v>
      </c>
      <c r="C166" s="236" t="s">
        <v>419</v>
      </c>
      <c r="D166" s="222">
        <f t="shared" si="33"/>
        <v>2396680.15</v>
      </c>
      <c r="E166" s="239">
        <v>0</v>
      </c>
      <c r="F166" s="239">
        <v>0</v>
      </c>
      <c r="G166" s="239">
        <v>0</v>
      </c>
      <c r="H166" s="239">
        <v>0</v>
      </c>
      <c r="I166" s="239">
        <v>0</v>
      </c>
      <c r="J166" s="239">
        <v>0</v>
      </c>
      <c r="K166" s="255">
        <v>0</v>
      </c>
      <c r="L166" s="239">
        <v>0</v>
      </c>
      <c r="M166" s="233">
        <v>221.8</v>
      </c>
      <c r="N166" s="222">
        <v>2280693.56</v>
      </c>
      <c r="O166" s="239">
        <v>0</v>
      </c>
      <c r="P166" s="239">
        <v>0</v>
      </c>
      <c r="Q166" s="222">
        <v>0</v>
      </c>
      <c r="R166" s="222">
        <v>0</v>
      </c>
      <c r="S166" s="239">
        <v>0</v>
      </c>
      <c r="T166" s="239">
        <v>0</v>
      </c>
      <c r="U166" s="239">
        <v>0</v>
      </c>
      <c r="V166" s="239">
        <v>0</v>
      </c>
      <c r="W166" s="239">
        <v>0</v>
      </c>
      <c r="X166" s="239">
        <v>0</v>
      </c>
      <c r="Y166" s="239">
        <v>0</v>
      </c>
      <c r="Z166" s="239">
        <v>0</v>
      </c>
      <c r="AA166" s="239">
        <v>0</v>
      </c>
      <c r="AB166" s="239">
        <v>0</v>
      </c>
      <c r="AC166" s="222">
        <f>ROUND(N166*2.14%,2)</f>
        <v>48806.84</v>
      </c>
      <c r="AD166" s="222">
        <v>67179.75</v>
      </c>
      <c r="AE166" s="239">
        <v>0</v>
      </c>
      <c r="AF166" s="214">
        <v>2023</v>
      </c>
      <c r="AG166" s="214">
        <v>2023</v>
      </c>
      <c r="AH166" s="214">
        <v>2023</v>
      </c>
      <c r="AI166" s="226"/>
      <c r="AJ166" s="226"/>
      <c r="AK166" s="226"/>
      <c r="AL166" s="226"/>
      <c r="AM166" s="227" t="s">
        <v>16957</v>
      </c>
      <c r="AN166" s="227" t="s">
        <v>16949</v>
      </c>
      <c r="AO166" s="227">
        <v>0</v>
      </c>
      <c r="AP166" s="227" t="s">
        <v>16941</v>
      </c>
      <c r="AQ166" s="227" t="s">
        <v>16947</v>
      </c>
      <c r="AR166" s="227" t="s">
        <v>16954</v>
      </c>
      <c r="AS166" s="227"/>
      <c r="AT166" s="227"/>
      <c r="AU166" s="227"/>
      <c r="AV166" s="227"/>
      <c r="AW166" s="227" t="s">
        <v>2139</v>
      </c>
      <c r="AX166" s="228">
        <v>255.8</v>
      </c>
      <c r="AY166" s="228">
        <v>244</v>
      </c>
      <c r="AZ166" s="227" t="s">
        <v>2966</v>
      </c>
      <c r="BA166" s="227" t="s">
        <v>17002</v>
      </c>
      <c r="BB166" s="229"/>
      <c r="BC166" s="230">
        <f t="shared" si="36"/>
        <v>22.199999999999989</v>
      </c>
      <c r="BJ166" s="177" t="str">
        <f t="shared" si="34"/>
        <v>178.400</v>
      </c>
      <c r="BM166" s="177" t="s">
        <v>3604</v>
      </c>
      <c r="BN166" s="177" t="s">
        <v>1342</v>
      </c>
      <c r="BO166" s="177" t="s">
        <v>3605</v>
      </c>
      <c r="BU166" s="177" t="s">
        <v>3604</v>
      </c>
      <c r="BV166" s="177" t="s">
        <v>1342</v>
      </c>
      <c r="BW166" s="177" t="s">
        <v>3605</v>
      </c>
      <c r="CH166" s="224">
        <f t="shared" si="35"/>
        <v>-1.4551915228366852E-10</v>
      </c>
    </row>
    <row r="167" spans="1:86" x14ac:dyDescent="0.3">
      <c r="A167" s="177">
        <v>1</v>
      </c>
      <c r="B167" s="231">
        <f>SUBTOTAL(9,$A$22:A167)</f>
        <v>144</v>
      </c>
      <c r="C167" s="236" t="s">
        <v>422</v>
      </c>
      <c r="D167" s="222">
        <f t="shared" si="33"/>
        <v>70114.31</v>
      </c>
      <c r="E167" s="239">
        <v>0</v>
      </c>
      <c r="F167" s="239">
        <v>0</v>
      </c>
      <c r="G167" s="239">
        <v>0</v>
      </c>
      <c r="H167" s="239">
        <v>0</v>
      </c>
      <c r="I167" s="239">
        <v>0</v>
      </c>
      <c r="J167" s="239">
        <v>0</v>
      </c>
      <c r="K167" s="255">
        <v>0</v>
      </c>
      <c r="L167" s="239">
        <v>0</v>
      </c>
      <c r="M167" s="241">
        <v>0</v>
      </c>
      <c r="N167" s="222">
        <v>0</v>
      </c>
      <c r="O167" s="239">
        <v>0</v>
      </c>
      <c r="P167" s="239">
        <v>0</v>
      </c>
      <c r="Q167" s="222">
        <v>0</v>
      </c>
      <c r="R167" s="222">
        <v>0</v>
      </c>
      <c r="S167" s="239">
        <v>0</v>
      </c>
      <c r="T167" s="239">
        <v>0</v>
      </c>
      <c r="U167" s="239">
        <v>0</v>
      </c>
      <c r="V167" s="239">
        <v>0</v>
      </c>
      <c r="W167" s="239">
        <v>0</v>
      </c>
      <c r="X167" s="239">
        <v>0</v>
      </c>
      <c r="Y167" s="239">
        <v>0</v>
      </c>
      <c r="Z167" s="239">
        <v>0</v>
      </c>
      <c r="AA167" s="239">
        <v>0</v>
      </c>
      <c r="AB167" s="239">
        <v>0</v>
      </c>
      <c r="AC167" s="222">
        <f>ROUND(N167*2.14%,2)</f>
        <v>0</v>
      </c>
      <c r="AD167" s="222">
        <v>70114.31</v>
      </c>
      <c r="AE167" s="239">
        <v>0</v>
      </c>
      <c r="AF167" s="214">
        <v>2023</v>
      </c>
      <c r="AG167" s="214" t="s">
        <v>17042</v>
      </c>
      <c r="AH167" s="214" t="s">
        <v>17042</v>
      </c>
      <c r="AI167" s="226"/>
      <c r="AJ167" s="226"/>
      <c r="AK167" s="226"/>
      <c r="AL167" s="226"/>
      <c r="AM167" s="227" t="s">
        <v>16960</v>
      </c>
      <c r="AN167" s="227" t="s">
        <v>16940</v>
      </c>
      <c r="AO167" s="227">
        <v>0</v>
      </c>
      <c r="AP167" s="227" t="s">
        <v>16948</v>
      </c>
      <c r="AQ167" s="227" t="s">
        <v>16954</v>
      </c>
      <c r="AR167" s="227">
        <v>0</v>
      </c>
      <c r="AS167" s="227"/>
      <c r="AT167" s="227"/>
      <c r="AU167" s="227"/>
      <c r="AV167" s="227"/>
      <c r="AW167" s="227" t="s">
        <v>1009</v>
      </c>
      <c r="AX167" s="228">
        <v>383.6</v>
      </c>
      <c r="AY167" s="228">
        <v>380</v>
      </c>
      <c r="AZ167" s="227" t="s">
        <v>2966</v>
      </c>
      <c r="BA167" s="227" t="s">
        <v>17002</v>
      </c>
      <c r="BB167" s="229"/>
      <c r="BC167" s="230">
        <f t="shared" si="36"/>
        <v>380</v>
      </c>
      <c r="BJ167" s="177" t="str">
        <f t="shared" si="34"/>
        <v>216.000</v>
      </c>
      <c r="BM167" s="177" t="s">
        <v>3609</v>
      </c>
      <c r="BN167" s="177" t="s">
        <v>2979</v>
      </c>
      <c r="BO167" s="177" t="s">
        <v>3610</v>
      </c>
      <c r="BU167" s="177" t="s">
        <v>3609</v>
      </c>
      <c r="BV167" s="177" t="s">
        <v>2979</v>
      </c>
      <c r="BW167" s="177" t="s">
        <v>3610</v>
      </c>
      <c r="CH167" s="224">
        <f t="shared" si="35"/>
        <v>0</v>
      </c>
    </row>
    <row r="168" spans="1:86" x14ac:dyDescent="0.3">
      <c r="A168" s="177">
        <v>1</v>
      </c>
      <c r="B168" s="231">
        <f>SUBTOTAL(9,$A$22:A168)</f>
        <v>145</v>
      </c>
      <c r="C168" s="236" t="s">
        <v>424</v>
      </c>
      <c r="D168" s="222">
        <f t="shared" si="33"/>
        <v>76038.22</v>
      </c>
      <c r="E168" s="239">
        <v>0</v>
      </c>
      <c r="F168" s="239">
        <v>0</v>
      </c>
      <c r="G168" s="239">
        <v>0</v>
      </c>
      <c r="H168" s="239">
        <v>0</v>
      </c>
      <c r="I168" s="239">
        <v>0</v>
      </c>
      <c r="J168" s="239">
        <v>0</v>
      </c>
      <c r="K168" s="255">
        <v>0</v>
      </c>
      <c r="L168" s="239">
        <v>0</v>
      </c>
      <c r="M168" s="241">
        <v>0</v>
      </c>
      <c r="N168" s="222">
        <v>0</v>
      </c>
      <c r="O168" s="239">
        <v>0</v>
      </c>
      <c r="P168" s="239">
        <v>0</v>
      </c>
      <c r="Q168" s="222">
        <v>0</v>
      </c>
      <c r="R168" s="222">
        <v>0</v>
      </c>
      <c r="S168" s="239">
        <v>0</v>
      </c>
      <c r="T168" s="239">
        <v>0</v>
      </c>
      <c r="U168" s="239">
        <v>0</v>
      </c>
      <c r="V168" s="239">
        <v>0</v>
      </c>
      <c r="W168" s="239">
        <v>0</v>
      </c>
      <c r="X168" s="239">
        <v>0</v>
      </c>
      <c r="Y168" s="239">
        <v>0</v>
      </c>
      <c r="Z168" s="239">
        <v>0</v>
      </c>
      <c r="AA168" s="239">
        <v>0</v>
      </c>
      <c r="AB168" s="239">
        <v>0</v>
      </c>
      <c r="AC168" s="222">
        <f>ROUND(N168*2.14%,2)</f>
        <v>0</v>
      </c>
      <c r="AD168" s="222">
        <v>76038.22</v>
      </c>
      <c r="AE168" s="239">
        <v>0</v>
      </c>
      <c r="AF168" s="214">
        <v>2023</v>
      </c>
      <c r="AG168" s="214" t="s">
        <v>17042</v>
      </c>
      <c r="AH168" s="214" t="s">
        <v>17042</v>
      </c>
      <c r="AI168" s="226"/>
      <c r="AJ168" s="226"/>
      <c r="AK168" s="226"/>
      <c r="AL168" s="226"/>
      <c r="AM168" s="227" t="s">
        <v>16957</v>
      </c>
      <c r="AN168" s="227" t="s">
        <v>16946</v>
      </c>
      <c r="AO168" s="227">
        <v>0</v>
      </c>
      <c r="AP168" s="227" t="s">
        <v>16961</v>
      </c>
      <c r="AQ168" s="227" t="s">
        <v>16947</v>
      </c>
      <c r="AR168" s="227">
        <v>0</v>
      </c>
      <c r="AS168" s="227"/>
      <c r="AT168" s="227"/>
      <c r="AU168" s="227"/>
      <c r="AV168" s="227"/>
      <c r="AW168" s="227" t="s">
        <v>2141</v>
      </c>
      <c r="AX168" s="228">
        <v>404.7</v>
      </c>
      <c r="AY168" s="228">
        <v>343.95</v>
      </c>
      <c r="AZ168" s="227" t="s">
        <v>2966</v>
      </c>
      <c r="BA168" s="227" t="s">
        <v>17002</v>
      </c>
      <c r="BB168" s="229"/>
      <c r="BC168" s="230">
        <f t="shared" si="36"/>
        <v>343.95</v>
      </c>
      <c r="BJ168" s="177" t="str">
        <f t="shared" si="34"/>
        <v>404.700</v>
      </c>
      <c r="BM168" s="177" t="s">
        <v>3614</v>
      </c>
      <c r="BN168" s="177" t="s">
        <v>780</v>
      </c>
      <c r="BO168" s="177" t="s">
        <v>3615</v>
      </c>
      <c r="BU168" s="177" t="s">
        <v>3614</v>
      </c>
      <c r="BV168" s="177" t="s">
        <v>780</v>
      </c>
      <c r="BW168" s="177" t="s">
        <v>3615</v>
      </c>
      <c r="CH168" s="224">
        <f t="shared" si="35"/>
        <v>0</v>
      </c>
    </row>
    <row r="169" spans="1:86" x14ac:dyDescent="0.3">
      <c r="A169" s="177">
        <v>1</v>
      </c>
      <c r="B169" s="231">
        <f>SUBTOTAL(9,$A$22:A169)</f>
        <v>146</v>
      </c>
      <c r="C169" s="236" t="s">
        <v>379</v>
      </c>
      <c r="D169" s="222">
        <f t="shared" si="33"/>
        <v>70386.179999999993</v>
      </c>
      <c r="E169" s="239">
        <v>0</v>
      </c>
      <c r="F169" s="239">
        <v>0</v>
      </c>
      <c r="G169" s="239">
        <v>0</v>
      </c>
      <c r="H169" s="239">
        <v>0</v>
      </c>
      <c r="I169" s="239">
        <v>0</v>
      </c>
      <c r="J169" s="239">
        <v>0</v>
      </c>
      <c r="K169" s="255">
        <v>0</v>
      </c>
      <c r="L169" s="239">
        <v>0</v>
      </c>
      <c r="M169" s="241">
        <v>0</v>
      </c>
      <c r="N169" s="222">
        <v>0</v>
      </c>
      <c r="O169" s="239">
        <v>0</v>
      </c>
      <c r="P169" s="239">
        <v>0</v>
      </c>
      <c r="Q169" s="222">
        <v>0</v>
      </c>
      <c r="R169" s="222">
        <v>0</v>
      </c>
      <c r="S169" s="239">
        <v>0</v>
      </c>
      <c r="T169" s="239">
        <v>0</v>
      </c>
      <c r="U169" s="239">
        <v>0</v>
      </c>
      <c r="V169" s="239">
        <v>0</v>
      </c>
      <c r="W169" s="239">
        <v>0</v>
      </c>
      <c r="X169" s="239">
        <v>0</v>
      </c>
      <c r="Y169" s="239">
        <v>0</v>
      </c>
      <c r="Z169" s="239">
        <v>0</v>
      </c>
      <c r="AA169" s="239">
        <v>0</v>
      </c>
      <c r="AB169" s="239">
        <v>0</v>
      </c>
      <c r="AC169" s="222">
        <f>ROUND(N169*2.14%,2)</f>
        <v>0</v>
      </c>
      <c r="AD169" s="222">
        <v>70386.179999999993</v>
      </c>
      <c r="AE169" s="239">
        <v>0</v>
      </c>
      <c r="AF169" s="214">
        <v>2023</v>
      </c>
      <c r="AG169" s="214" t="s">
        <v>17042</v>
      </c>
      <c r="AH169" s="214" t="s">
        <v>17042</v>
      </c>
      <c r="AI169" s="226"/>
      <c r="AJ169" s="226"/>
      <c r="AK169" s="226"/>
      <c r="AL169" s="226"/>
      <c r="AM169" s="227" t="s">
        <v>16950</v>
      </c>
      <c r="AN169" s="227" t="s">
        <v>16941</v>
      </c>
      <c r="AO169" s="227">
        <v>0</v>
      </c>
      <c r="AP169" s="227" t="s">
        <v>16961</v>
      </c>
      <c r="AQ169" s="227" t="s">
        <v>16962</v>
      </c>
      <c r="AR169" s="227">
        <v>0</v>
      </c>
      <c r="AS169" s="227"/>
      <c r="AT169" s="227"/>
      <c r="AU169" s="227"/>
      <c r="AV169" s="227"/>
      <c r="AW169" s="227" t="s">
        <v>780</v>
      </c>
      <c r="AX169" s="228">
        <v>275.3</v>
      </c>
      <c r="AY169" s="228">
        <v>321.3</v>
      </c>
      <c r="AZ169" s="227" t="s">
        <v>2966</v>
      </c>
      <c r="BA169" s="227" t="s">
        <v>17002</v>
      </c>
      <c r="BB169" s="229"/>
      <c r="BC169" s="230">
        <f>AY169-M169</f>
        <v>321.3</v>
      </c>
      <c r="BJ169" s="177" t="str">
        <f t="shared" si="34"/>
        <v>208.500</v>
      </c>
      <c r="BM169" s="177" t="s">
        <v>559</v>
      </c>
      <c r="BN169" s="177" t="s">
        <v>803</v>
      </c>
      <c r="BO169" s="177" t="s">
        <v>730</v>
      </c>
      <c r="BU169" s="177" t="s">
        <v>559</v>
      </c>
      <c r="BV169" s="177" t="s">
        <v>803</v>
      </c>
      <c r="BW169" s="177" t="s">
        <v>730</v>
      </c>
      <c r="CH169" s="224">
        <f t="shared" si="35"/>
        <v>0</v>
      </c>
    </row>
    <row r="170" spans="1:86" x14ac:dyDescent="0.3">
      <c r="A170" s="177">
        <v>1</v>
      </c>
      <c r="B170" s="231">
        <f>SUBTOTAL(9,$A$22:A170)</f>
        <v>147</v>
      </c>
      <c r="C170" s="236" t="s">
        <v>2131</v>
      </c>
      <c r="D170" s="240">
        <f t="shared" ref="D170" si="38">E170+F170+G170+H170+I170+J170+L170+N170+P170+R170+T170+U170+V170+W170+X170+Y170+Z170+AA170+AB170+AC170+AD170+AE170</f>
        <v>10314060.01</v>
      </c>
      <c r="E170" s="240">
        <v>0</v>
      </c>
      <c r="F170" s="240">
        <v>0</v>
      </c>
      <c r="G170" s="240">
        <v>0</v>
      </c>
      <c r="H170" s="240">
        <v>0</v>
      </c>
      <c r="I170" s="240">
        <v>0</v>
      </c>
      <c r="J170" s="240">
        <v>0</v>
      </c>
      <c r="K170" s="257">
        <v>0</v>
      </c>
      <c r="L170" s="240">
        <v>0</v>
      </c>
      <c r="M170" s="233">
        <v>1558.9</v>
      </c>
      <c r="N170" s="240">
        <v>10205948.4</v>
      </c>
      <c r="O170" s="240">
        <v>0</v>
      </c>
      <c r="P170" s="240">
        <v>0</v>
      </c>
      <c r="Q170" s="240">
        <v>0</v>
      </c>
      <c r="R170" s="240">
        <v>0</v>
      </c>
      <c r="S170" s="240">
        <v>0</v>
      </c>
      <c r="T170" s="240">
        <v>0</v>
      </c>
      <c r="U170" s="240">
        <v>0</v>
      </c>
      <c r="V170" s="240">
        <v>0</v>
      </c>
      <c r="W170" s="240">
        <v>0</v>
      </c>
      <c r="X170" s="240">
        <v>0</v>
      </c>
      <c r="Y170" s="240">
        <v>0</v>
      </c>
      <c r="Z170" s="240">
        <v>0</v>
      </c>
      <c r="AA170" s="240">
        <v>0</v>
      </c>
      <c r="AB170" s="240">
        <v>0</v>
      </c>
      <c r="AC170" s="240">
        <f t="shared" ref="AC170" si="39">ROUND(N170*1.0593%,2)+ROUND(E170*1.0593%,2)+ROUND(F170*1.0593%,2)+ROUND(G170*1.0593%,2)+ROUND(H170*1.0593%,2)+ROUND(I170*1.0593%,2)+ROUND(J170*1.0593%,2)+ROUND(L170*1.0593%,2)+ROUND(P170*1.0593%,2)+ROUND(R170*1.0593%,2)+ROUND(T170*1.0593%,2)+ROUND(U170*1.0593%,2)+ROUND(V170*1.0593%,2)+ROUND(W170*1.0593%,2)+ROUND(X170*1.0593%,2)+ROUND(Y170*1.0593%,2)+ROUND(Z170*1.0593%,2)+ROUND(AA170*1.0593%,2)+ROUND(AB170*1.0593%,2)</f>
        <v>108111.61</v>
      </c>
      <c r="AD170" s="240">
        <v>0</v>
      </c>
      <c r="AE170" s="240">
        <v>0</v>
      </c>
      <c r="AF170" s="242" t="s">
        <v>17042</v>
      </c>
      <c r="AG170" s="242">
        <v>2023</v>
      </c>
      <c r="AH170" s="243">
        <v>2023</v>
      </c>
      <c r="AI170" s="226"/>
      <c r="AJ170" s="226"/>
      <c r="AK170" s="226"/>
      <c r="AL170" s="226"/>
      <c r="AM170" s="227"/>
      <c r="AN170" s="227"/>
      <c r="AO170" s="227"/>
      <c r="AP170" s="227"/>
      <c r="AQ170" s="227"/>
      <c r="AR170" s="227"/>
      <c r="AS170" s="227"/>
      <c r="AT170" s="227"/>
      <c r="AU170" s="227"/>
      <c r="AV170" s="227"/>
      <c r="AW170" s="227"/>
      <c r="AX170" s="228"/>
      <c r="AY170" s="228"/>
      <c r="AZ170" s="227"/>
      <c r="BA170" s="227"/>
      <c r="BB170" s="229"/>
      <c r="BC170" s="230"/>
      <c r="CH170" s="224">
        <f t="shared" si="35"/>
        <v>-5.9662852436304092E-10</v>
      </c>
    </row>
    <row r="171" spans="1:86" x14ac:dyDescent="0.3">
      <c r="B171" s="225" t="s">
        <v>199</v>
      </c>
      <c r="C171" s="225"/>
      <c r="D171" s="221">
        <f>SUM(D172:D189)</f>
        <v>156894459.92000002</v>
      </c>
      <c r="E171" s="222">
        <f t="shared" ref="E171:AE171" si="40">SUM(E172:E189)</f>
        <v>0</v>
      </c>
      <c r="F171" s="222">
        <f t="shared" si="40"/>
        <v>0</v>
      </c>
      <c r="G171" s="222">
        <f t="shared" si="40"/>
        <v>0</v>
      </c>
      <c r="H171" s="222">
        <f t="shared" si="40"/>
        <v>0</v>
      </c>
      <c r="I171" s="222">
        <f t="shared" si="40"/>
        <v>0</v>
      </c>
      <c r="J171" s="222">
        <f t="shared" si="40"/>
        <v>0</v>
      </c>
      <c r="K171" s="223">
        <f t="shared" si="40"/>
        <v>0</v>
      </c>
      <c r="L171" s="222">
        <f t="shared" si="40"/>
        <v>0</v>
      </c>
      <c r="M171" s="222">
        <f t="shared" si="40"/>
        <v>15454.189999999999</v>
      </c>
      <c r="N171" s="222">
        <f t="shared" si="40"/>
        <v>135724841.09999999</v>
      </c>
      <c r="O171" s="222">
        <f t="shared" si="40"/>
        <v>0</v>
      </c>
      <c r="P171" s="222">
        <f t="shared" si="40"/>
        <v>0</v>
      </c>
      <c r="Q171" s="222">
        <f t="shared" si="40"/>
        <v>2425.62</v>
      </c>
      <c r="R171" s="222">
        <f t="shared" si="40"/>
        <v>16945164.27</v>
      </c>
      <c r="S171" s="222">
        <f t="shared" si="40"/>
        <v>0</v>
      </c>
      <c r="T171" s="222">
        <f t="shared" si="40"/>
        <v>0</v>
      </c>
      <c r="U171" s="222">
        <f t="shared" si="40"/>
        <v>0</v>
      </c>
      <c r="V171" s="222">
        <f t="shared" si="40"/>
        <v>0</v>
      </c>
      <c r="W171" s="222">
        <f t="shared" si="40"/>
        <v>0</v>
      </c>
      <c r="X171" s="222">
        <f t="shared" si="40"/>
        <v>0</v>
      </c>
      <c r="Y171" s="222">
        <f t="shared" si="40"/>
        <v>0</v>
      </c>
      <c r="Z171" s="222">
        <f t="shared" si="40"/>
        <v>0</v>
      </c>
      <c r="AA171" s="222">
        <f t="shared" si="40"/>
        <v>0</v>
      </c>
      <c r="AB171" s="222">
        <f t="shared" si="40"/>
        <v>0</v>
      </c>
      <c r="AC171" s="222">
        <f t="shared" si="40"/>
        <v>2584310.61</v>
      </c>
      <c r="AD171" s="222">
        <f t="shared" si="40"/>
        <v>1520143.94</v>
      </c>
      <c r="AE171" s="222">
        <f t="shared" si="40"/>
        <v>120000</v>
      </c>
      <c r="AF171" s="214" t="s">
        <v>17016</v>
      </c>
      <c r="AG171" s="214" t="s">
        <v>17016</v>
      </c>
      <c r="AH171" s="214" t="s">
        <v>17016</v>
      </c>
      <c r="AI171" s="226"/>
      <c r="AJ171" s="226"/>
      <c r="AK171" s="226"/>
      <c r="AL171" s="226"/>
      <c r="AM171" s="227"/>
      <c r="AN171" s="227"/>
      <c r="AO171" s="227"/>
      <c r="AP171" s="227"/>
      <c r="AQ171" s="227"/>
      <c r="AR171" s="227"/>
      <c r="AS171" s="227"/>
      <c r="AT171" s="227"/>
      <c r="AU171" s="227"/>
      <c r="AV171" s="227"/>
      <c r="AW171" s="227"/>
      <c r="AX171" s="228"/>
      <c r="AY171" s="228"/>
      <c r="AZ171" s="227"/>
      <c r="BA171" s="227"/>
      <c r="BB171" s="229"/>
      <c r="BC171" s="230">
        <f t="shared" si="29"/>
        <v>-15454.189999999999</v>
      </c>
      <c r="BJ171" s="177" t="e">
        <f t="shared" ref="BJ171:BJ182" si="41">VLOOKUP(C171,BM:BO,3,FALSE)</f>
        <v>#N/A</v>
      </c>
      <c r="BM171" s="177" t="s">
        <v>633</v>
      </c>
      <c r="BN171" s="177" t="s">
        <v>1342</v>
      </c>
      <c r="BO171" s="177" t="s">
        <v>1676</v>
      </c>
      <c r="BU171" s="177" t="s">
        <v>633</v>
      </c>
      <c r="BV171" s="177" t="s">
        <v>1342</v>
      </c>
      <c r="BW171" s="177" t="s">
        <v>1676</v>
      </c>
      <c r="CH171" s="224">
        <f t="shared" si="17"/>
        <v>2.3283064365386963E-8</v>
      </c>
    </row>
    <row r="172" spans="1:86" x14ac:dyDescent="0.3">
      <c r="A172" s="177">
        <v>1</v>
      </c>
      <c r="B172" s="231">
        <f>SUBTOTAL(9,$A$22:A172)</f>
        <v>148</v>
      </c>
      <c r="C172" s="232" t="s">
        <v>190</v>
      </c>
      <c r="D172" s="222">
        <f t="shared" ref="D172:D187" si="42">E172+F172+G172+H172+I172+J172+L172+N172+P172+R172+T172+U172+V172+W172+X172+Y172+Z172+AA172+AB172+AC172+AD172+AE172</f>
        <v>3711200.22</v>
      </c>
      <c r="E172" s="222">
        <v>0</v>
      </c>
      <c r="F172" s="222">
        <v>0</v>
      </c>
      <c r="G172" s="222">
        <v>0</v>
      </c>
      <c r="H172" s="222">
        <v>0</v>
      </c>
      <c r="I172" s="222">
        <v>0</v>
      </c>
      <c r="J172" s="222">
        <v>0</v>
      </c>
      <c r="K172" s="223">
        <v>0</v>
      </c>
      <c r="L172" s="222">
        <v>0</v>
      </c>
      <c r="M172" s="233">
        <v>482.95</v>
      </c>
      <c r="N172" s="222">
        <v>3556860.25</v>
      </c>
      <c r="O172" s="222">
        <v>0</v>
      </c>
      <c r="P172" s="222">
        <v>0</v>
      </c>
      <c r="Q172" s="222">
        <v>0</v>
      </c>
      <c r="R172" s="222">
        <v>0</v>
      </c>
      <c r="S172" s="222">
        <v>0</v>
      </c>
      <c r="T172" s="222">
        <v>0</v>
      </c>
      <c r="U172" s="222">
        <v>0</v>
      </c>
      <c r="V172" s="222">
        <v>0</v>
      </c>
      <c r="W172" s="222">
        <v>0</v>
      </c>
      <c r="X172" s="222">
        <v>0</v>
      </c>
      <c r="Y172" s="222">
        <v>0</v>
      </c>
      <c r="Z172" s="222">
        <v>0</v>
      </c>
      <c r="AA172" s="222">
        <v>0</v>
      </c>
      <c r="AB172" s="222">
        <v>0</v>
      </c>
      <c r="AC172" s="222">
        <f t="shared" ref="AC172:AC182" si="43">ROUND(N172*2.14%,2)</f>
        <v>76116.81</v>
      </c>
      <c r="AD172" s="222">
        <v>78223.16</v>
      </c>
      <c r="AE172" s="222">
        <v>0</v>
      </c>
      <c r="AF172" s="214">
        <v>2023</v>
      </c>
      <c r="AG172" s="214">
        <v>2023</v>
      </c>
      <c r="AH172" s="214">
        <v>2023</v>
      </c>
      <c r="AI172" s="226"/>
      <c r="AJ172" s="226"/>
      <c r="AK172" s="226"/>
      <c r="AL172" s="226"/>
      <c r="AM172" s="227" t="s">
        <v>16943</v>
      </c>
      <c r="AN172" s="227" t="s">
        <v>16955</v>
      </c>
      <c r="AO172" s="227">
        <v>0</v>
      </c>
      <c r="AP172" s="227" t="s">
        <v>16952</v>
      </c>
      <c r="AQ172" s="227" t="s">
        <v>16956</v>
      </c>
      <c r="AR172" s="227">
        <v>0</v>
      </c>
      <c r="AS172" s="227"/>
      <c r="AT172" s="227"/>
      <c r="AU172" s="227"/>
      <c r="AV172" s="227"/>
      <c r="AW172" s="227" t="s">
        <v>613</v>
      </c>
      <c r="AX172" s="228">
        <v>555</v>
      </c>
      <c r="AY172" s="228">
        <v>602</v>
      </c>
      <c r="AZ172" s="227" t="s">
        <v>2966</v>
      </c>
      <c r="BA172" s="227" t="s">
        <v>17002</v>
      </c>
      <c r="BB172" s="229"/>
      <c r="BC172" s="230">
        <f t="shared" si="29"/>
        <v>119.05000000000001</v>
      </c>
      <c r="BJ172" s="177" t="str">
        <f t="shared" si="41"/>
        <v>605.800</v>
      </c>
      <c r="BM172" s="177" t="s">
        <v>634</v>
      </c>
      <c r="BN172" s="177" t="s">
        <v>1139</v>
      </c>
      <c r="BO172" s="177" t="s">
        <v>3220</v>
      </c>
      <c r="BU172" s="177" t="s">
        <v>634</v>
      </c>
      <c r="BV172" s="177" t="s">
        <v>1139</v>
      </c>
      <c r="BW172" s="177" t="s">
        <v>3220</v>
      </c>
      <c r="CH172" s="224">
        <f t="shared" si="17"/>
        <v>2.0372681319713593E-10</v>
      </c>
    </row>
    <row r="173" spans="1:86" x14ac:dyDescent="0.3">
      <c r="A173" s="177">
        <v>1</v>
      </c>
      <c r="B173" s="231">
        <f>SUBTOTAL(9,$A$22:A173)</f>
        <v>149</v>
      </c>
      <c r="C173" s="232" t="s">
        <v>191</v>
      </c>
      <c r="D173" s="222">
        <f t="shared" si="42"/>
        <v>9400487.7800000012</v>
      </c>
      <c r="E173" s="222">
        <v>0</v>
      </c>
      <c r="F173" s="222">
        <v>0</v>
      </c>
      <c r="G173" s="222">
        <v>0</v>
      </c>
      <c r="H173" s="222">
        <v>0</v>
      </c>
      <c r="I173" s="222">
        <v>0</v>
      </c>
      <c r="J173" s="222">
        <v>0</v>
      </c>
      <c r="K173" s="223">
        <v>0</v>
      </c>
      <c r="L173" s="222">
        <v>0</v>
      </c>
      <c r="M173" s="233">
        <v>954</v>
      </c>
      <c r="N173" s="222">
        <v>9043312.9000000004</v>
      </c>
      <c r="O173" s="222">
        <v>0</v>
      </c>
      <c r="P173" s="222">
        <v>0</v>
      </c>
      <c r="Q173" s="222">
        <v>0</v>
      </c>
      <c r="R173" s="222">
        <v>0</v>
      </c>
      <c r="S173" s="222">
        <v>0</v>
      </c>
      <c r="T173" s="222">
        <v>0</v>
      </c>
      <c r="U173" s="222">
        <v>0</v>
      </c>
      <c r="V173" s="222">
        <v>0</v>
      </c>
      <c r="W173" s="222">
        <v>0</v>
      </c>
      <c r="X173" s="222">
        <v>0</v>
      </c>
      <c r="Y173" s="222">
        <v>0</v>
      </c>
      <c r="Z173" s="222">
        <v>0</v>
      </c>
      <c r="AA173" s="222">
        <v>0</v>
      </c>
      <c r="AB173" s="222">
        <v>0</v>
      </c>
      <c r="AC173" s="222">
        <f t="shared" si="43"/>
        <v>193526.9</v>
      </c>
      <c r="AD173" s="239">
        <v>163647.98000000001</v>
      </c>
      <c r="AE173" s="222">
        <v>0</v>
      </c>
      <c r="AF173" s="214">
        <v>2023</v>
      </c>
      <c r="AG173" s="214">
        <v>2023</v>
      </c>
      <c r="AH173" s="214">
        <v>2023</v>
      </c>
      <c r="AI173" s="226"/>
      <c r="AJ173" s="226"/>
      <c r="AK173" s="226"/>
      <c r="AL173" s="226"/>
      <c r="AM173" s="227" t="s">
        <v>16945</v>
      </c>
      <c r="AN173" s="227" t="s">
        <v>16950</v>
      </c>
      <c r="AO173" s="227">
        <v>0</v>
      </c>
      <c r="AP173" s="227" t="s">
        <v>16961</v>
      </c>
      <c r="AQ173" s="227" t="s">
        <v>16962</v>
      </c>
      <c r="AR173" s="227" t="s">
        <v>16954</v>
      </c>
      <c r="AS173" s="227" t="s">
        <v>16972</v>
      </c>
      <c r="AT173" s="227"/>
      <c r="AU173" s="227"/>
      <c r="AV173" s="227"/>
      <c r="AW173" s="227" t="s">
        <v>619</v>
      </c>
      <c r="AX173" s="228">
        <v>2576.3000000000002</v>
      </c>
      <c r="AY173" s="228">
        <v>1054.3</v>
      </c>
      <c r="AZ173" s="227" t="s">
        <v>2966</v>
      </c>
      <c r="BA173" s="227" t="s">
        <v>1342</v>
      </c>
      <c r="BB173" s="229"/>
      <c r="BC173" s="230">
        <f t="shared" si="29"/>
        <v>100.29999999999995</v>
      </c>
      <c r="BJ173" s="177" t="str">
        <f t="shared" si="41"/>
        <v>821.000</v>
      </c>
      <c r="BM173" s="177" t="s">
        <v>3221</v>
      </c>
      <c r="BN173" s="177" t="s">
        <v>2983</v>
      </c>
      <c r="BO173" s="177" t="s">
        <v>2983</v>
      </c>
      <c r="BU173" s="177" t="s">
        <v>3221</v>
      </c>
      <c r="BV173" s="177" t="s">
        <v>2983</v>
      </c>
      <c r="BW173" s="177" t="s">
        <v>2983</v>
      </c>
      <c r="CH173" s="224">
        <f t="shared" si="17"/>
        <v>8.149072527885437E-10</v>
      </c>
    </row>
    <row r="174" spans="1:86" x14ac:dyDescent="0.3">
      <c r="A174" s="177">
        <v>1</v>
      </c>
      <c r="B174" s="231">
        <f>SUBTOTAL(9,$A$22:A174)</f>
        <v>150</v>
      </c>
      <c r="C174" s="232" t="s">
        <v>13821</v>
      </c>
      <c r="D174" s="222">
        <f t="shared" si="42"/>
        <v>5188861.51</v>
      </c>
      <c r="E174" s="222">
        <v>0</v>
      </c>
      <c r="F174" s="222">
        <v>0</v>
      </c>
      <c r="G174" s="222">
        <v>0</v>
      </c>
      <c r="H174" s="222">
        <v>0</v>
      </c>
      <c r="I174" s="222">
        <v>0</v>
      </c>
      <c r="J174" s="222">
        <v>0</v>
      </c>
      <c r="K174" s="223">
        <v>0</v>
      </c>
      <c r="L174" s="222">
        <v>0</v>
      </c>
      <c r="M174" s="233">
        <v>662</v>
      </c>
      <c r="N174" s="222">
        <v>5001750.37</v>
      </c>
      <c r="O174" s="222">
        <v>0</v>
      </c>
      <c r="P174" s="222">
        <v>0</v>
      </c>
      <c r="Q174" s="222">
        <v>0</v>
      </c>
      <c r="R174" s="222">
        <v>0</v>
      </c>
      <c r="S174" s="222">
        <v>0</v>
      </c>
      <c r="T174" s="222">
        <v>0</v>
      </c>
      <c r="U174" s="222">
        <v>0</v>
      </c>
      <c r="V174" s="222">
        <v>0</v>
      </c>
      <c r="W174" s="222">
        <v>0</v>
      </c>
      <c r="X174" s="222">
        <v>0</v>
      </c>
      <c r="Y174" s="222">
        <v>0</v>
      </c>
      <c r="Z174" s="222">
        <v>0</v>
      </c>
      <c r="AA174" s="222">
        <v>0</v>
      </c>
      <c r="AB174" s="222">
        <v>0</v>
      </c>
      <c r="AC174" s="222">
        <f t="shared" si="43"/>
        <v>107037.46</v>
      </c>
      <c r="AD174" s="222">
        <v>80073.679999999993</v>
      </c>
      <c r="AE174" s="222">
        <v>0</v>
      </c>
      <c r="AF174" s="214">
        <v>2023</v>
      </c>
      <c r="AG174" s="214">
        <v>2023</v>
      </c>
      <c r="AH174" s="214">
        <v>2023</v>
      </c>
      <c r="AI174" s="226"/>
      <c r="AJ174" s="226"/>
      <c r="AK174" s="226"/>
      <c r="AL174" s="226"/>
      <c r="AM174" s="227" t="s">
        <v>16943</v>
      </c>
      <c r="AN174" s="227" t="s">
        <v>16964</v>
      </c>
      <c r="AO174" s="227">
        <v>0</v>
      </c>
      <c r="AP174" s="227" t="s">
        <v>16949</v>
      </c>
      <c r="AQ174" s="227" t="s">
        <v>16956</v>
      </c>
      <c r="AR174" s="227">
        <v>0</v>
      </c>
      <c r="AS174" s="227"/>
      <c r="AT174" s="227"/>
      <c r="AU174" s="227"/>
      <c r="AV174" s="227"/>
      <c r="AW174" s="227">
        <v>1967</v>
      </c>
      <c r="AX174" s="228">
        <v>777.9</v>
      </c>
      <c r="AY174" s="228">
        <v>692</v>
      </c>
      <c r="AZ174" s="227" t="s">
        <v>2966</v>
      </c>
      <c r="BA174" s="227" t="s">
        <v>17002</v>
      </c>
      <c r="BB174" s="229"/>
      <c r="BC174" s="230">
        <f t="shared" si="29"/>
        <v>30</v>
      </c>
      <c r="BJ174" s="177" t="str">
        <f t="shared" si="41"/>
        <v>444.800</v>
      </c>
      <c r="BM174" s="177" t="s">
        <v>3224</v>
      </c>
      <c r="BN174" s="177" t="s">
        <v>2983</v>
      </c>
      <c r="BO174" s="177" t="s">
        <v>2983</v>
      </c>
      <c r="BU174" s="177" t="s">
        <v>3224</v>
      </c>
      <c r="BV174" s="177" t="s">
        <v>2983</v>
      </c>
      <c r="BW174" s="177" t="s">
        <v>2983</v>
      </c>
      <c r="CH174" s="224">
        <f t="shared" si="17"/>
        <v>-3.3469405025243759E-10</v>
      </c>
    </row>
    <row r="175" spans="1:86" x14ac:dyDescent="0.3">
      <c r="A175" s="177">
        <v>1</v>
      </c>
      <c r="B175" s="231">
        <f>SUBTOTAL(9,$A$22:A175)</f>
        <v>151</v>
      </c>
      <c r="C175" s="232" t="s">
        <v>193</v>
      </c>
      <c r="D175" s="222">
        <f t="shared" si="42"/>
        <v>10786311.710000001</v>
      </c>
      <c r="E175" s="222">
        <v>0</v>
      </c>
      <c r="F175" s="222">
        <v>0</v>
      </c>
      <c r="G175" s="222">
        <v>0</v>
      </c>
      <c r="H175" s="222">
        <v>0</v>
      </c>
      <c r="I175" s="222">
        <v>0</v>
      </c>
      <c r="J175" s="222">
        <v>0</v>
      </c>
      <c r="K175" s="223">
        <v>0</v>
      </c>
      <c r="L175" s="222">
        <v>0</v>
      </c>
      <c r="M175" s="233">
        <v>1079.6199999999999</v>
      </c>
      <c r="N175" s="222">
        <v>10392703.640000001</v>
      </c>
      <c r="O175" s="222">
        <v>0</v>
      </c>
      <c r="P175" s="222">
        <v>0</v>
      </c>
      <c r="Q175" s="222">
        <v>0</v>
      </c>
      <c r="R175" s="222">
        <v>0</v>
      </c>
      <c r="S175" s="222">
        <v>0</v>
      </c>
      <c r="T175" s="222">
        <v>0</v>
      </c>
      <c r="U175" s="222">
        <v>0</v>
      </c>
      <c r="V175" s="222">
        <v>0</v>
      </c>
      <c r="W175" s="222">
        <v>0</v>
      </c>
      <c r="X175" s="222">
        <v>0</v>
      </c>
      <c r="Y175" s="222">
        <v>0</v>
      </c>
      <c r="Z175" s="222">
        <v>0</v>
      </c>
      <c r="AA175" s="222">
        <v>0</v>
      </c>
      <c r="AB175" s="222">
        <v>0</v>
      </c>
      <c r="AC175" s="222">
        <f t="shared" si="43"/>
        <v>222403.86</v>
      </c>
      <c r="AD175" s="239">
        <v>171204.21</v>
      </c>
      <c r="AE175" s="222">
        <v>0</v>
      </c>
      <c r="AF175" s="214">
        <v>2023</v>
      </c>
      <c r="AG175" s="214">
        <v>2023</v>
      </c>
      <c r="AH175" s="214">
        <v>2023</v>
      </c>
      <c r="AI175" s="226"/>
      <c r="AJ175" s="226"/>
      <c r="AK175" s="226"/>
      <c r="AL175" s="226"/>
      <c r="AM175" s="227" t="s">
        <v>16943</v>
      </c>
      <c r="AN175" s="227" t="s">
        <v>16957</v>
      </c>
      <c r="AO175" s="227">
        <v>0</v>
      </c>
      <c r="AP175" s="227" t="s">
        <v>16960</v>
      </c>
      <c r="AQ175" s="227" t="s">
        <v>16956</v>
      </c>
      <c r="AR175" s="227" t="s">
        <v>16954</v>
      </c>
      <c r="AS175" s="227"/>
      <c r="AT175" s="227"/>
      <c r="AU175" s="227"/>
      <c r="AV175" s="227"/>
      <c r="AW175" s="227" t="s">
        <v>631</v>
      </c>
      <c r="AX175" s="228">
        <v>2904.4</v>
      </c>
      <c r="AY175" s="228">
        <v>1151</v>
      </c>
      <c r="AZ175" s="227" t="s">
        <v>2966</v>
      </c>
      <c r="BA175" s="227" t="s">
        <v>17002</v>
      </c>
      <c r="BB175" s="229"/>
      <c r="BC175" s="230">
        <f t="shared" si="29"/>
        <v>71.380000000000109</v>
      </c>
      <c r="BJ175" s="177" t="str">
        <f t="shared" si="41"/>
        <v>885.600</v>
      </c>
      <c r="BM175" s="177" t="s">
        <v>3226</v>
      </c>
      <c r="BN175" s="177" t="s">
        <v>2983</v>
      </c>
      <c r="BO175" s="177" t="s">
        <v>2983</v>
      </c>
      <c r="BU175" s="177" t="s">
        <v>3226</v>
      </c>
      <c r="BV175" s="177" t="s">
        <v>2983</v>
      </c>
      <c r="BW175" s="177" t="s">
        <v>2983</v>
      </c>
      <c r="CH175" s="224">
        <f t="shared" si="17"/>
        <v>3.2014213502407074E-10</v>
      </c>
    </row>
    <row r="176" spans="1:86" x14ac:dyDescent="0.3">
      <c r="A176" s="177">
        <v>1</v>
      </c>
      <c r="B176" s="231">
        <f>SUBTOTAL(9,$A$22:A176)</f>
        <v>152</v>
      </c>
      <c r="C176" s="232" t="s">
        <v>194</v>
      </c>
      <c r="D176" s="222">
        <f t="shared" si="42"/>
        <v>5766537.71</v>
      </c>
      <c r="E176" s="222">
        <v>0</v>
      </c>
      <c r="F176" s="222">
        <v>0</v>
      </c>
      <c r="G176" s="222">
        <v>0</v>
      </c>
      <c r="H176" s="222">
        <v>0</v>
      </c>
      <c r="I176" s="222">
        <v>0</v>
      </c>
      <c r="J176" s="222">
        <v>0</v>
      </c>
      <c r="K176" s="223">
        <v>0</v>
      </c>
      <c r="L176" s="222">
        <v>0</v>
      </c>
      <c r="M176" s="233">
        <v>552.28</v>
      </c>
      <c r="N176" s="222">
        <v>5520323.6600000001</v>
      </c>
      <c r="O176" s="222">
        <v>0</v>
      </c>
      <c r="P176" s="222">
        <v>0</v>
      </c>
      <c r="Q176" s="222">
        <v>0</v>
      </c>
      <c r="R176" s="222">
        <v>0</v>
      </c>
      <c r="S176" s="222">
        <v>0</v>
      </c>
      <c r="T176" s="222">
        <v>0</v>
      </c>
      <c r="U176" s="222">
        <v>0</v>
      </c>
      <c r="V176" s="222">
        <v>0</v>
      </c>
      <c r="W176" s="222">
        <v>0</v>
      </c>
      <c r="X176" s="222">
        <v>0</v>
      </c>
      <c r="Y176" s="222">
        <v>0</v>
      </c>
      <c r="Z176" s="222">
        <v>0</v>
      </c>
      <c r="AA176" s="222">
        <v>0</v>
      </c>
      <c r="AB176" s="222">
        <v>0</v>
      </c>
      <c r="AC176" s="222">
        <f t="shared" si="43"/>
        <v>118134.93</v>
      </c>
      <c r="AD176" s="222">
        <v>128079.12</v>
      </c>
      <c r="AE176" s="222">
        <v>0</v>
      </c>
      <c r="AF176" s="214">
        <v>2023</v>
      </c>
      <c r="AG176" s="214">
        <v>2023</v>
      </c>
      <c r="AH176" s="214">
        <v>2023</v>
      </c>
      <c r="AI176" s="226"/>
      <c r="AJ176" s="226"/>
      <c r="AK176" s="226"/>
      <c r="AL176" s="226"/>
      <c r="AM176" s="227" t="s">
        <v>16943</v>
      </c>
      <c r="AN176" s="227" t="s">
        <v>16944</v>
      </c>
      <c r="AO176" s="227">
        <v>0</v>
      </c>
      <c r="AP176" s="227" t="s">
        <v>16960</v>
      </c>
      <c r="AQ176" s="227" t="s">
        <v>16956</v>
      </c>
      <c r="AR176" s="227" t="s">
        <v>16954</v>
      </c>
      <c r="AS176" s="227"/>
      <c r="AT176" s="227"/>
      <c r="AU176" s="227"/>
      <c r="AV176" s="227"/>
      <c r="AW176" s="227" t="s">
        <v>636</v>
      </c>
      <c r="AX176" s="228">
        <v>1341.2</v>
      </c>
      <c r="AY176" s="228">
        <v>578</v>
      </c>
      <c r="AZ176" s="227" t="s">
        <v>2966</v>
      </c>
      <c r="BA176" s="227" t="s">
        <v>17002</v>
      </c>
      <c r="BB176" s="229"/>
      <c r="BC176" s="230">
        <f t="shared" si="29"/>
        <v>25.720000000000027</v>
      </c>
      <c r="BJ176" s="177" t="str">
        <f t="shared" si="41"/>
        <v>560.300</v>
      </c>
      <c r="BM176" s="177" t="s">
        <v>3227</v>
      </c>
      <c r="BN176" s="177" t="s">
        <v>2983</v>
      </c>
      <c r="BO176" s="177" t="s">
        <v>2983</v>
      </c>
      <c r="BU176" s="177" t="s">
        <v>3227</v>
      </c>
      <c r="BV176" s="177" t="s">
        <v>2983</v>
      </c>
      <c r="BW176" s="177" t="s">
        <v>2983</v>
      </c>
      <c r="CH176" s="224">
        <f t="shared" si="17"/>
        <v>-1.7462298274040222E-10</v>
      </c>
    </row>
    <row r="177" spans="1:118" x14ac:dyDescent="0.3">
      <c r="A177" s="177">
        <v>1</v>
      </c>
      <c r="B177" s="231">
        <f>SUBTOTAL(9,$A$22:A177)</f>
        <v>153</v>
      </c>
      <c r="C177" s="232" t="s">
        <v>195</v>
      </c>
      <c r="D177" s="222">
        <f t="shared" si="42"/>
        <v>9088460.4900000002</v>
      </c>
      <c r="E177" s="222">
        <v>0</v>
      </c>
      <c r="F177" s="222">
        <v>0</v>
      </c>
      <c r="G177" s="222">
        <v>0</v>
      </c>
      <c r="H177" s="222">
        <v>0</v>
      </c>
      <c r="I177" s="222">
        <v>0</v>
      </c>
      <c r="J177" s="222">
        <v>0</v>
      </c>
      <c r="K177" s="223">
        <v>0</v>
      </c>
      <c r="L177" s="222">
        <v>0</v>
      </c>
      <c r="M177" s="233">
        <v>839.3</v>
      </c>
      <c r="N177" s="222">
        <v>8749979.9199999999</v>
      </c>
      <c r="O177" s="222">
        <v>0</v>
      </c>
      <c r="P177" s="222">
        <v>0</v>
      </c>
      <c r="Q177" s="222">
        <v>0</v>
      </c>
      <c r="R177" s="222">
        <v>0</v>
      </c>
      <c r="S177" s="222">
        <v>0</v>
      </c>
      <c r="T177" s="222">
        <v>0</v>
      </c>
      <c r="U177" s="222">
        <v>0</v>
      </c>
      <c r="V177" s="222">
        <v>0</v>
      </c>
      <c r="W177" s="222">
        <v>0</v>
      </c>
      <c r="X177" s="222">
        <v>0</v>
      </c>
      <c r="Y177" s="222">
        <v>0</v>
      </c>
      <c r="Z177" s="222">
        <v>0</v>
      </c>
      <c r="AA177" s="222">
        <v>0</v>
      </c>
      <c r="AB177" s="222">
        <v>0</v>
      </c>
      <c r="AC177" s="222">
        <f t="shared" si="43"/>
        <v>187249.57</v>
      </c>
      <c r="AD177" s="222">
        <v>151231</v>
      </c>
      <c r="AE177" s="222">
        <v>0</v>
      </c>
      <c r="AF177" s="214">
        <v>2023</v>
      </c>
      <c r="AG177" s="214">
        <v>2023</v>
      </c>
      <c r="AH177" s="214">
        <v>2023</v>
      </c>
      <c r="AI177" s="226"/>
      <c r="AJ177" s="226"/>
      <c r="AK177" s="226"/>
      <c r="AL177" s="226"/>
      <c r="AM177" s="227" t="s">
        <v>16952</v>
      </c>
      <c r="AN177" s="227" t="s">
        <v>16950</v>
      </c>
      <c r="AO177" s="227">
        <v>0</v>
      </c>
      <c r="AP177" s="227" t="s">
        <v>16953</v>
      </c>
      <c r="AQ177" s="227" t="s">
        <v>16962</v>
      </c>
      <c r="AR177" s="227" t="s">
        <v>16942</v>
      </c>
      <c r="AS177" s="227" t="s">
        <v>16971</v>
      </c>
      <c r="AT177" s="227"/>
      <c r="AU177" s="227"/>
      <c r="AV177" s="227"/>
      <c r="AW177" s="227" t="s">
        <v>631</v>
      </c>
      <c r="AX177" s="228">
        <v>2032</v>
      </c>
      <c r="AY177" s="228" t="s">
        <v>2983</v>
      </c>
      <c r="AZ177" s="227" t="s">
        <v>2966</v>
      </c>
      <c r="BA177" s="227">
        <v>2003</v>
      </c>
      <c r="BB177" s="229"/>
      <c r="BC177" s="230" t="e">
        <f t="shared" si="29"/>
        <v>#VALUE!</v>
      </c>
      <c r="BJ177" s="177" t="str">
        <f t="shared" si="41"/>
        <v>нет данных</v>
      </c>
      <c r="BM177" s="177" t="s">
        <v>3228</v>
      </c>
      <c r="BN177" s="177" t="s">
        <v>778</v>
      </c>
      <c r="BO177" s="177" t="s">
        <v>2983</v>
      </c>
      <c r="BU177" s="177" t="s">
        <v>3228</v>
      </c>
      <c r="BV177" s="177" t="s">
        <v>778</v>
      </c>
      <c r="BW177" s="177" t="s">
        <v>2983</v>
      </c>
      <c r="CH177" s="224">
        <f t="shared" si="17"/>
        <v>2.9103830456733704E-10</v>
      </c>
    </row>
    <row r="178" spans="1:118" x14ac:dyDescent="0.3">
      <c r="A178" s="177">
        <v>1</v>
      </c>
      <c r="B178" s="231">
        <f>SUBTOTAL(9,$A$22:A178)</f>
        <v>154</v>
      </c>
      <c r="C178" s="232" t="s">
        <v>196</v>
      </c>
      <c r="D178" s="222">
        <f t="shared" si="42"/>
        <v>9639022.5999999996</v>
      </c>
      <c r="E178" s="222">
        <v>0</v>
      </c>
      <c r="F178" s="222">
        <v>0</v>
      </c>
      <c r="G178" s="222">
        <v>0</v>
      </c>
      <c r="H178" s="222">
        <v>0</v>
      </c>
      <c r="I178" s="222">
        <v>0</v>
      </c>
      <c r="J178" s="222">
        <v>0</v>
      </c>
      <c r="K178" s="223">
        <v>0</v>
      </c>
      <c r="L178" s="222">
        <v>0</v>
      </c>
      <c r="M178" s="233">
        <v>1018.54</v>
      </c>
      <c r="N178" s="222">
        <v>9329391.2899999991</v>
      </c>
      <c r="O178" s="222">
        <v>0</v>
      </c>
      <c r="P178" s="222">
        <v>0</v>
      </c>
      <c r="Q178" s="222">
        <v>0</v>
      </c>
      <c r="R178" s="222">
        <v>0</v>
      </c>
      <c r="S178" s="222">
        <v>0</v>
      </c>
      <c r="T178" s="222">
        <v>0</v>
      </c>
      <c r="U178" s="222">
        <v>0</v>
      </c>
      <c r="V178" s="222">
        <v>0</v>
      </c>
      <c r="W178" s="222">
        <v>0</v>
      </c>
      <c r="X178" s="222">
        <v>0</v>
      </c>
      <c r="Y178" s="222">
        <v>0</v>
      </c>
      <c r="Z178" s="222">
        <v>0</v>
      </c>
      <c r="AA178" s="222">
        <v>0</v>
      </c>
      <c r="AB178" s="222">
        <v>0</v>
      </c>
      <c r="AC178" s="222">
        <f t="shared" si="43"/>
        <v>199648.97</v>
      </c>
      <c r="AD178" s="222">
        <v>109982.34</v>
      </c>
      <c r="AE178" s="222">
        <v>0</v>
      </c>
      <c r="AF178" s="214">
        <v>2023</v>
      </c>
      <c r="AG178" s="214">
        <v>2023</v>
      </c>
      <c r="AH178" s="214">
        <v>2023</v>
      </c>
      <c r="AI178" s="226"/>
      <c r="AJ178" s="226"/>
      <c r="AK178" s="226"/>
      <c r="AL178" s="226"/>
      <c r="AM178" s="227" t="s">
        <v>16959</v>
      </c>
      <c r="AN178" s="227" t="s">
        <v>16946</v>
      </c>
      <c r="AO178" s="227">
        <v>0</v>
      </c>
      <c r="AP178" s="227" t="s">
        <v>16948</v>
      </c>
      <c r="AQ178" s="227" t="s">
        <v>16947</v>
      </c>
      <c r="AR178" s="227">
        <v>0</v>
      </c>
      <c r="AS178" s="227"/>
      <c r="AT178" s="227"/>
      <c r="AU178" s="227"/>
      <c r="AV178" s="227"/>
      <c r="AW178" s="227" t="s">
        <v>696</v>
      </c>
      <c r="AX178" s="228">
        <v>1131.5999999999999</v>
      </c>
      <c r="AY178" s="228">
        <v>747</v>
      </c>
      <c r="AZ178" s="227" t="s">
        <v>2966</v>
      </c>
      <c r="BA178" s="227" t="s">
        <v>17002</v>
      </c>
      <c r="BB178" s="229"/>
      <c r="BC178" s="230">
        <f t="shared" si="29"/>
        <v>-271.53999999999996</v>
      </c>
      <c r="BJ178" s="177" t="str">
        <f t="shared" si="41"/>
        <v>670.400</v>
      </c>
      <c r="BM178" s="177" t="s">
        <v>3230</v>
      </c>
      <c r="BN178" s="177" t="s">
        <v>787</v>
      </c>
      <c r="BO178" s="177" t="s">
        <v>2983</v>
      </c>
      <c r="BU178" s="177" t="s">
        <v>3230</v>
      </c>
      <c r="BV178" s="177" t="s">
        <v>787</v>
      </c>
      <c r="BW178" s="177" t="s">
        <v>2983</v>
      </c>
      <c r="CH178" s="224">
        <f t="shared" si="17"/>
        <v>5.2386894822120667E-10</v>
      </c>
    </row>
    <row r="179" spans="1:118" x14ac:dyDescent="0.3">
      <c r="A179" s="177">
        <v>1</v>
      </c>
      <c r="B179" s="231">
        <f>SUBTOTAL(9,$A$22:A179)</f>
        <v>155</v>
      </c>
      <c r="C179" s="232" t="s">
        <v>197</v>
      </c>
      <c r="D179" s="222">
        <f t="shared" si="42"/>
        <v>12313252.390000001</v>
      </c>
      <c r="E179" s="222">
        <v>0</v>
      </c>
      <c r="F179" s="222">
        <v>0</v>
      </c>
      <c r="G179" s="222">
        <v>0</v>
      </c>
      <c r="H179" s="222">
        <v>0</v>
      </c>
      <c r="I179" s="222">
        <v>0</v>
      </c>
      <c r="J179" s="222">
        <v>0</v>
      </c>
      <c r="K179" s="223">
        <v>0</v>
      </c>
      <c r="L179" s="222">
        <v>0</v>
      </c>
      <c r="M179" s="233">
        <v>1135.2</v>
      </c>
      <c r="N179" s="222">
        <v>11851048.880000001</v>
      </c>
      <c r="O179" s="222">
        <v>0</v>
      </c>
      <c r="P179" s="222">
        <v>0</v>
      </c>
      <c r="Q179" s="222">
        <v>0</v>
      </c>
      <c r="R179" s="222">
        <v>0</v>
      </c>
      <c r="S179" s="222">
        <v>0</v>
      </c>
      <c r="T179" s="222">
        <v>0</v>
      </c>
      <c r="U179" s="222">
        <v>0</v>
      </c>
      <c r="V179" s="222">
        <v>0</v>
      </c>
      <c r="W179" s="222">
        <v>0</v>
      </c>
      <c r="X179" s="222">
        <v>0</v>
      </c>
      <c r="Y179" s="222">
        <v>0</v>
      </c>
      <c r="Z179" s="222">
        <v>0</v>
      </c>
      <c r="AA179" s="222">
        <v>0</v>
      </c>
      <c r="AB179" s="222">
        <v>0</v>
      </c>
      <c r="AC179" s="222">
        <f t="shared" si="43"/>
        <v>253612.45</v>
      </c>
      <c r="AD179" s="239">
        <v>208591.06</v>
      </c>
      <c r="AE179" s="222">
        <v>0</v>
      </c>
      <c r="AF179" s="214">
        <v>2023</v>
      </c>
      <c r="AG179" s="214">
        <v>2023</v>
      </c>
      <c r="AH179" s="214">
        <v>2023</v>
      </c>
      <c r="AI179" s="226"/>
      <c r="AJ179" s="226"/>
      <c r="AK179" s="226"/>
      <c r="AL179" s="226"/>
      <c r="AM179" s="227" t="s">
        <v>16959</v>
      </c>
      <c r="AN179" s="227" t="s">
        <v>16943</v>
      </c>
      <c r="AO179" s="227">
        <v>0</v>
      </c>
      <c r="AP179" s="227" t="s">
        <v>16953</v>
      </c>
      <c r="AQ179" s="227" t="s">
        <v>16962</v>
      </c>
      <c r="AR179" s="227" t="s">
        <v>16954</v>
      </c>
      <c r="AS179" s="227"/>
      <c r="AT179" s="227"/>
      <c r="AU179" s="227"/>
      <c r="AV179" s="227"/>
      <c r="AW179" s="227" t="s">
        <v>666</v>
      </c>
      <c r="AX179" s="228">
        <v>3397</v>
      </c>
      <c r="AY179" s="228">
        <v>1224</v>
      </c>
      <c r="AZ179" s="227" t="s">
        <v>2966</v>
      </c>
      <c r="BA179" s="227" t="s">
        <v>17002</v>
      </c>
      <c r="BB179" s="229"/>
      <c r="BC179" s="230">
        <f t="shared" si="29"/>
        <v>88.799999999999955</v>
      </c>
      <c r="BJ179" s="177" t="str">
        <f t="shared" si="41"/>
        <v>1224.000</v>
      </c>
      <c r="BM179" s="177" t="s">
        <v>3231</v>
      </c>
      <c r="BN179" s="177" t="s">
        <v>1139</v>
      </c>
      <c r="BO179" s="177" t="s">
        <v>3232</v>
      </c>
      <c r="BU179" s="177" t="s">
        <v>3231</v>
      </c>
      <c r="BV179" s="177" t="s">
        <v>1139</v>
      </c>
      <c r="BW179" s="177" t="s">
        <v>3232</v>
      </c>
      <c r="CH179" s="224">
        <f t="shared" si="17"/>
        <v>-2.3283064365386963E-10</v>
      </c>
    </row>
    <row r="180" spans="1:118" x14ac:dyDescent="0.3">
      <c r="A180" s="177">
        <v>1</v>
      </c>
      <c r="B180" s="231">
        <f>SUBTOTAL(9,$A$22:A180)</f>
        <v>156</v>
      </c>
      <c r="C180" s="232" t="s">
        <v>13715</v>
      </c>
      <c r="D180" s="222">
        <f t="shared" si="42"/>
        <v>9191131.6199999992</v>
      </c>
      <c r="E180" s="222">
        <v>0</v>
      </c>
      <c r="F180" s="222">
        <v>0</v>
      </c>
      <c r="G180" s="222">
        <v>0</v>
      </c>
      <c r="H180" s="222">
        <v>0</v>
      </c>
      <c r="I180" s="222">
        <v>0</v>
      </c>
      <c r="J180" s="222">
        <v>0</v>
      </c>
      <c r="K180" s="223">
        <v>0</v>
      </c>
      <c r="L180" s="222">
        <v>0</v>
      </c>
      <c r="M180" s="233">
        <v>836</v>
      </c>
      <c r="N180" s="222">
        <v>8794467.6999999993</v>
      </c>
      <c r="O180" s="222">
        <v>0</v>
      </c>
      <c r="P180" s="222">
        <v>0</v>
      </c>
      <c r="Q180" s="222">
        <v>0</v>
      </c>
      <c r="R180" s="222">
        <v>0</v>
      </c>
      <c r="S180" s="222">
        <v>0</v>
      </c>
      <c r="T180" s="222">
        <v>0</v>
      </c>
      <c r="U180" s="222">
        <v>0</v>
      </c>
      <c r="V180" s="222">
        <v>0</v>
      </c>
      <c r="W180" s="222">
        <v>0</v>
      </c>
      <c r="X180" s="222">
        <v>0</v>
      </c>
      <c r="Y180" s="222">
        <v>0</v>
      </c>
      <c r="Z180" s="222">
        <v>0</v>
      </c>
      <c r="AA180" s="222">
        <v>0</v>
      </c>
      <c r="AB180" s="222">
        <v>0</v>
      </c>
      <c r="AC180" s="222">
        <f t="shared" si="43"/>
        <v>188201.61</v>
      </c>
      <c r="AD180" s="222">
        <f>208462.3+0.01</f>
        <v>208462.31</v>
      </c>
      <c r="AE180" s="222">
        <v>0</v>
      </c>
      <c r="AF180" s="214">
        <v>2023</v>
      </c>
      <c r="AG180" s="214">
        <v>2023</v>
      </c>
      <c r="AH180" s="214">
        <v>2023</v>
      </c>
      <c r="AI180" s="226"/>
      <c r="AJ180" s="226"/>
      <c r="AK180" s="226"/>
      <c r="AL180" s="226"/>
      <c r="AM180" s="227" t="s">
        <v>16950</v>
      </c>
      <c r="AN180" s="227" t="s">
        <v>16941</v>
      </c>
      <c r="AO180" s="227">
        <v>0</v>
      </c>
      <c r="AP180" s="227" t="s">
        <v>16954</v>
      </c>
      <c r="AQ180" s="227" t="s">
        <v>16942</v>
      </c>
      <c r="AR180" s="227" t="s">
        <v>16954</v>
      </c>
      <c r="AS180" s="227"/>
      <c r="AT180" s="227"/>
      <c r="AU180" s="227"/>
      <c r="AV180" s="227"/>
      <c r="AW180" s="227">
        <v>1981</v>
      </c>
      <c r="AX180" s="228">
        <v>2280.8000000000002</v>
      </c>
      <c r="AY180" s="228">
        <v>816</v>
      </c>
      <c r="AZ180" s="227" t="s">
        <v>2966</v>
      </c>
      <c r="BA180" s="227" t="s">
        <v>17002</v>
      </c>
      <c r="BB180" s="229"/>
      <c r="BC180" s="230">
        <f t="shared" si="29"/>
        <v>-20</v>
      </c>
      <c r="BJ180" s="177" t="str">
        <f t="shared" si="41"/>
        <v>500.500</v>
      </c>
      <c r="BM180" s="177" t="s">
        <v>3233</v>
      </c>
      <c r="BN180" s="177" t="s">
        <v>2983</v>
      </c>
      <c r="BO180" s="177" t="s">
        <v>2983</v>
      </c>
      <c r="BU180" s="177" t="s">
        <v>3233</v>
      </c>
      <c r="BV180" s="177" t="s">
        <v>2983</v>
      </c>
      <c r="BW180" s="177" t="s">
        <v>2983</v>
      </c>
      <c r="CH180" s="224">
        <f t="shared" si="17"/>
        <v>-5.8207660913467407E-11</v>
      </c>
    </row>
    <row r="181" spans="1:118" x14ac:dyDescent="0.3">
      <c r="A181" s="177">
        <v>1</v>
      </c>
      <c r="B181" s="231">
        <f>SUBTOTAL(9,$A$22:A181)</f>
        <v>157</v>
      </c>
      <c r="C181" s="232" t="s">
        <v>198</v>
      </c>
      <c r="D181" s="222">
        <f t="shared" si="42"/>
        <v>5483464.3099999996</v>
      </c>
      <c r="E181" s="222">
        <v>0</v>
      </c>
      <c r="F181" s="222">
        <v>0</v>
      </c>
      <c r="G181" s="222">
        <v>0</v>
      </c>
      <c r="H181" s="222">
        <v>0</v>
      </c>
      <c r="I181" s="222">
        <v>0</v>
      </c>
      <c r="J181" s="222">
        <v>0</v>
      </c>
      <c r="K181" s="223">
        <v>0</v>
      </c>
      <c r="L181" s="222">
        <v>0</v>
      </c>
      <c r="M181" s="233">
        <v>732.74</v>
      </c>
      <c r="N181" s="222">
        <v>5309709.84</v>
      </c>
      <c r="O181" s="222">
        <v>0</v>
      </c>
      <c r="P181" s="222">
        <v>0</v>
      </c>
      <c r="Q181" s="222">
        <v>0</v>
      </c>
      <c r="R181" s="222">
        <v>0</v>
      </c>
      <c r="S181" s="222">
        <v>0</v>
      </c>
      <c r="T181" s="222">
        <v>0</v>
      </c>
      <c r="U181" s="222">
        <v>0</v>
      </c>
      <c r="V181" s="222">
        <v>0</v>
      </c>
      <c r="W181" s="222">
        <v>0</v>
      </c>
      <c r="X181" s="222">
        <v>0</v>
      </c>
      <c r="Y181" s="222">
        <v>0</v>
      </c>
      <c r="Z181" s="222">
        <v>0</v>
      </c>
      <c r="AA181" s="222">
        <v>0</v>
      </c>
      <c r="AB181" s="222">
        <v>0</v>
      </c>
      <c r="AC181" s="222">
        <f t="shared" si="43"/>
        <v>113627.79</v>
      </c>
      <c r="AD181" s="222">
        <v>60126.68</v>
      </c>
      <c r="AE181" s="222">
        <v>0</v>
      </c>
      <c r="AF181" s="214">
        <v>2023</v>
      </c>
      <c r="AG181" s="214">
        <v>2023</v>
      </c>
      <c r="AH181" s="214">
        <v>2023</v>
      </c>
      <c r="AI181" s="226"/>
      <c r="AJ181" s="226"/>
      <c r="AK181" s="226"/>
      <c r="AL181" s="226"/>
      <c r="AM181" s="227" t="s">
        <v>16944</v>
      </c>
      <c r="AN181" s="227" t="s">
        <v>16940</v>
      </c>
      <c r="AO181" s="227">
        <v>0</v>
      </c>
      <c r="AP181" s="227" t="s">
        <v>16947</v>
      </c>
      <c r="AQ181" s="227" t="s">
        <v>16942</v>
      </c>
      <c r="AR181" s="227">
        <v>0</v>
      </c>
      <c r="AS181" s="227"/>
      <c r="AT181" s="227"/>
      <c r="AU181" s="227"/>
      <c r="AV181" s="227"/>
      <c r="AW181" s="227" t="s">
        <v>771</v>
      </c>
      <c r="AX181" s="228">
        <v>868.7</v>
      </c>
      <c r="AY181" s="228">
        <v>649.20000000000005</v>
      </c>
      <c r="AZ181" s="227" t="s">
        <v>2991</v>
      </c>
      <c r="BA181" s="227" t="s">
        <v>17002</v>
      </c>
      <c r="BB181" s="229"/>
      <c r="BC181" s="230">
        <f t="shared" si="29"/>
        <v>-83.539999999999964</v>
      </c>
      <c r="BJ181" s="177" t="str">
        <f t="shared" si="41"/>
        <v>649.200</v>
      </c>
      <c r="BM181" s="177" t="s">
        <v>3234</v>
      </c>
      <c r="BN181" s="177" t="s">
        <v>2983</v>
      </c>
      <c r="BO181" s="177" t="s">
        <v>3235</v>
      </c>
      <c r="BU181" s="177" t="s">
        <v>3234</v>
      </c>
      <c r="BV181" s="177" t="s">
        <v>2983</v>
      </c>
      <c r="BW181" s="177" t="s">
        <v>3235</v>
      </c>
      <c r="CH181" s="224">
        <f t="shared" si="17"/>
        <v>-2.5465851649641991E-10</v>
      </c>
    </row>
    <row r="182" spans="1:118" x14ac:dyDescent="0.3">
      <c r="A182" s="177">
        <v>1</v>
      </c>
      <c r="B182" s="231">
        <f>SUBTOTAL(9,$A$22:A182)</f>
        <v>158</v>
      </c>
      <c r="C182" s="232" t="s">
        <v>14372</v>
      </c>
      <c r="D182" s="222">
        <f t="shared" si="42"/>
        <v>5309254.76</v>
      </c>
      <c r="E182" s="222">
        <v>0</v>
      </c>
      <c r="F182" s="222">
        <v>0</v>
      </c>
      <c r="G182" s="222">
        <v>0</v>
      </c>
      <c r="H182" s="222">
        <v>0</v>
      </c>
      <c r="I182" s="222">
        <v>0</v>
      </c>
      <c r="J182" s="222">
        <v>0</v>
      </c>
      <c r="K182" s="223">
        <v>0</v>
      </c>
      <c r="L182" s="222">
        <v>0</v>
      </c>
      <c r="M182" s="233">
        <v>558.25</v>
      </c>
      <c r="N182" s="222">
        <v>5122082.21</v>
      </c>
      <c r="O182" s="222">
        <v>0</v>
      </c>
      <c r="P182" s="222">
        <v>0</v>
      </c>
      <c r="Q182" s="222">
        <v>0</v>
      </c>
      <c r="R182" s="222">
        <v>0</v>
      </c>
      <c r="S182" s="222">
        <v>0</v>
      </c>
      <c r="T182" s="222">
        <v>0</v>
      </c>
      <c r="U182" s="222">
        <v>0</v>
      </c>
      <c r="V182" s="222">
        <v>0</v>
      </c>
      <c r="W182" s="222">
        <v>0</v>
      </c>
      <c r="X182" s="222">
        <v>0</v>
      </c>
      <c r="Y182" s="222">
        <v>0</v>
      </c>
      <c r="Z182" s="222">
        <v>0</v>
      </c>
      <c r="AA182" s="222">
        <v>0</v>
      </c>
      <c r="AB182" s="222">
        <v>0</v>
      </c>
      <c r="AC182" s="222">
        <f t="shared" si="43"/>
        <v>109612.56</v>
      </c>
      <c r="AD182" s="222">
        <v>77559.990000000005</v>
      </c>
      <c r="AE182" s="222">
        <v>0</v>
      </c>
      <c r="AF182" s="214">
        <v>2023</v>
      </c>
      <c r="AG182" s="214">
        <v>2023</v>
      </c>
      <c r="AH182" s="214">
        <v>2023</v>
      </c>
      <c r="AI182" s="226"/>
      <c r="AJ182" s="226"/>
      <c r="AK182" s="226"/>
      <c r="AL182" s="226"/>
      <c r="AM182" s="227" t="s">
        <v>16943</v>
      </c>
      <c r="AN182" s="227" t="s">
        <v>16941</v>
      </c>
      <c r="AO182" s="227">
        <v>0</v>
      </c>
      <c r="AP182" s="227" t="s">
        <v>16953</v>
      </c>
      <c r="AQ182" s="227" t="s">
        <v>16962</v>
      </c>
      <c r="AR182" s="227">
        <v>0</v>
      </c>
      <c r="AS182" s="227"/>
      <c r="AT182" s="227"/>
      <c r="AU182" s="227"/>
      <c r="AV182" s="227"/>
      <c r="AW182" s="227">
        <v>1967</v>
      </c>
      <c r="AX182" s="228">
        <v>629.79999999999995</v>
      </c>
      <c r="AY182" s="228">
        <v>696</v>
      </c>
      <c r="AZ182" s="227" t="s">
        <v>2966</v>
      </c>
      <c r="BA182" s="227" t="s">
        <v>17002</v>
      </c>
      <c r="BB182" s="229"/>
      <c r="BC182" s="230">
        <f t="shared" si="29"/>
        <v>137.75</v>
      </c>
      <c r="BJ182" s="177" t="str">
        <f t="shared" si="41"/>
        <v>433.900</v>
      </c>
      <c r="BM182" s="177" t="s">
        <v>3236</v>
      </c>
      <c r="BN182" s="177" t="s">
        <v>3083</v>
      </c>
      <c r="BO182" s="177" t="s">
        <v>2983</v>
      </c>
      <c r="BU182" s="177" t="s">
        <v>3236</v>
      </c>
      <c r="BV182" s="177" t="s">
        <v>3083</v>
      </c>
      <c r="BW182" s="177" t="s">
        <v>2983</v>
      </c>
      <c r="CH182" s="224">
        <f t="shared" si="17"/>
        <v>-1.8917489796876907E-10</v>
      </c>
    </row>
    <row r="183" spans="1:118" s="245" customFormat="1" x14ac:dyDescent="0.3">
      <c r="A183" s="177">
        <v>1</v>
      </c>
      <c r="B183" s="231">
        <f>SUBTOTAL(9,$A$22:A183)</f>
        <v>159</v>
      </c>
      <c r="C183" s="220" t="s">
        <v>13509</v>
      </c>
      <c r="D183" s="222">
        <f t="shared" si="42"/>
        <v>5890214.5099999998</v>
      </c>
      <c r="E183" s="240">
        <v>0</v>
      </c>
      <c r="F183" s="240">
        <v>0</v>
      </c>
      <c r="G183" s="240">
        <v>0</v>
      </c>
      <c r="H183" s="240">
        <v>0</v>
      </c>
      <c r="I183" s="240">
        <v>0</v>
      </c>
      <c r="J183" s="240">
        <v>0</v>
      </c>
      <c r="K183" s="257">
        <v>0</v>
      </c>
      <c r="L183" s="240">
        <v>0</v>
      </c>
      <c r="M183" s="240">
        <v>734</v>
      </c>
      <c r="N183" s="240">
        <v>5649319.0800000001</v>
      </c>
      <c r="O183" s="240">
        <v>0</v>
      </c>
      <c r="P183" s="240">
        <v>0</v>
      </c>
      <c r="Q183" s="240">
        <v>0</v>
      </c>
      <c r="R183" s="240">
        <v>0</v>
      </c>
      <c r="S183" s="240">
        <v>0</v>
      </c>
      <c r="T183" s="240">
        <v>0</v>
      </c>
      <c r="U183" s="240">
        <v>0</v>
      </c>
      <c r="V183" s="240">
        <v>0</v>
      </c>
      <c r="W183" s="240">
        <v>0</v>
      </c>
      <c r="X183" s="240">
        <v>0</v>
      </c>
      <c r="Y183" s="240">
        <v>0</v>
      </c>
      <c r="Z183" s="240">
        <v>0</v>
      </c>
      <c r="AA183" s="240">
        <v>0</v>
      </c>
      <c r="AB183" s="240">
        <v>0</v>
      </c>
      <c r="AC183" s="240">
        <f t="shared" ref="AC183" si="44">ROUND(N183*2.14%,2)+ROUND(E183*2.14%,2)+ROUND(F183*2.14%,2)+ROUND(G183*2.14%,2)+ROUND(H183*2.14%,2)+ROUND(I183*2.14%,2)+ROUND(J183*2.14%,2)+ROUND(L183*2.14%,2)+ROUND(P183*2.14%,2)+ROUND(R183*2.14%,2)+ROUND(T183*2.14%,2)+ROUND(U183*2.14%,2)+ROUND(V183*2.14%,2)+ROUND(W183*2.14%,2)+ROUND(X183*2.14%,2)+ROUND(Y183*2.14%,2)+ROUND(Z183*2.14%,2)+ROUND(AA183*2.14%,2)+ROUND(AB183*2.14%,2)</f>
        <v>120895.43</v>
      </c>
      <c r="AD183" s="240">
        <v>0</v>
      </c>
      <c r="AE183" s="240">
        <v>120000</v>
      </c>
      <c r="AF183" s="242" t="s">
        <v>17042</v>
      </c>
      <c r="AG183" s="242">
        <v>2023</v>
      </c>
      <c r="AH183" s="243">
        <v>2023</v>
      </c>
      <c r="BW183" s="246"/>
      <c r="CH183" s="224">
        <f t="shared" ref="CH183:CH248" si="45">D183-E183-F183-G183-H183-I183-J183-L183-N183-P183-R183-T183-U183-V183-W183-X183-Y183-Z183-AA183-AB183-AC183-AD183-AE183</f>
        <v>-2.9103830456733704E-10</v>
      </c>
      <c r="DK183" s="245" t="e">
        <f>VLOOKUP(C183,DL:DM,2,FALSE)</f>
        <v>#N/A</v>
      </c>
      <c r="DN183" s="177"/>
    </row>
    <row r="184" spans="1:118" s="245" customFormat="1" x14ac:dyDescent="0.3">
      <c r="A184" s="177">
        <v>1</v>
      </c>
      <c r="B184" s="231">
        <f>SUBTOTAL(9,$A$22:A184)</f>
        <v>160</v>
      </c>
      <c r="C184" s="220" t="s">
        <v>14059</v>
      </c>
      <c r="D184" s="222">
        <f t="shared" si="42"/>
        <v>11905448.02</v>
      </c>
      <c r="E184" s="240">
        <v>0</v>
      </c>
      <c r="F184" s="240">
        <v>0</v>
      </c>
      <c r="G184" s="240">
        <v>0</v>
      </c>
      <c r="H184" s="240">
        <v>0</v>
      </c>
      <c r="I184" s="240">
        <v>0</v>
      </c>
      <c r="J184" s="240">
        <v>0</v>
      </c>
      <c r="K184" s="257">
        <v>0</v>
      </c>
      <c r="L184" s="240">
        <v>0</v>
      </c>
      <c r="M184" s="233">
        <v>1471.41</v>
      </c>
      <c r="N184" s="240">
        <v>11776361</v>
      </c>
      <c r="O184" s="240">
        <v>0</v>
      </c>
      <c r="P184" s="240">
        <v>0</v>
      </c>
      <c r="Q184" s="240">
        <v>0</v>
      </c>
      <c r="R184" s="240">
        <v>0</v>
      </c>
      <c r="S184" s="240">
        <v>0</v>
      </c>
      <c r="T184" s="240">
        <v>0</v>
      </c>
      <c r="U184" s="240">
        <v>0</v>
      </c>
      <c r="V184" s="240">
        <v>0</v>
      </c>
      <c r="W184" s="240">
        <v>0</v>
      </c>
      <c r="X184" s="240">
        <v>0</v>
      </c>
      <c r="Y184" s="240">
        <v>0</v>
      </c>
      <c r="Z184" s="240">
        <v>0</v>
      </c>
      <c r="AA184" s="240">
        <v>0</v>
      </c>
      <c r="AB184" s="240">
        <v>0</v>
      </c>
      <c r="AC184" s="240">
        <v>129087.02</v>
      </c>
      <c r="AD184" s="240">
        <v>0</v>
      </c>
      <c r="AE184" s="240">
        <v>0</v>
      </c>
      <c r="AF184" s="242" t="s">
        <v>17042</v>
      </c>
      <c r="AG184" s="242">
        <v>2023</v>
      </c>
      <c r="AH184" s="243">
        <v>2023</v>
      </c>
      <c r="BW184" s="246"/>
      <c r="CH184" s="224">
        <f t="shared" si="45"/>
        <v>-4.5110937207937241E-10</v>
      </c>
      <c r="DN184" s="177"/>
    </row>
    <row r="185" spans="1:118" s="245" customFormat="1" x14ac:dyDescent="0.3">
      <c r="A185" s="177">
        <v>1</v>
      </c>
      <c r="B185" s="231">
        <f>SUBTOTAL(9,$A$22:A185)</f>
        <v>161</v>
      </c>
      <c r="C185" s="220" t="s">
        <v>13960</v>
      </c>
      <c r="D185" s="222">
        <f t="shared" si="42"/>
        <v>2993323.19</v>
      </c>
      <c r="E185" s="240">
        <v>0</v>
      </c>
      <c r="F185" s="240">
        <v>0</v>
      </c>
      <c r="G185" s="240">
        <v>0</v>
      </c>
      <c r="H185" s="240">
        <v>0</v>
      </c>
      <c r="I185" s="240">
        <v>0</v>
      </c>
      <c r="J185" s="240">
        <v>0</v>
      </c>
      <c r="K185" s="257">
        <v>0</v>
      </c>
      <c r="L185" s="240">
        <v>0</v>
      </c>
      <c r="M185" s="233">
        <v>373</v>
      </c>
      <c r="N185" s="240">
        <v>2961889</v>
      </c>
      <c r="O185" s="240">
        <v>0</v>
      </c>
      <c r="P185" s="240">
        <v>0</v>
      </c>
      <c r="Q185" s="240">
        <v>0</v>
      </c>
      <c r="R185" s="240">
        <v>0</v>
      </c>
      <c r="S185" s="240">
        <v>0</v>
      </c>
      <c r="T185" s="240">
        <v>0</v>
      </c>
      <c r="U185" s="240">
        <v>0</v>
      </c>
      <c r="V185" s="240">
        <v>0</v>
      </c>
      <c r="W185" s="240">
        <v>0</v>
      </c>
      <c r="X185" s="240">
        <v>0</v>
      </c>
      <c r="Y185" s="240">
        <v>0</v>
      </c>
      <c r="Z185" s="240">
        <v>0</v>
      </c>
      <c r="AA185" s="240">
        <v>0</v>
      </c>
      <c r="AB185" s="240">
        <v>0</v>
      </c>
      <c r="AC185" s="240">
        <v>31434.19</v>
      </c>
      <c r="AD185" s="240">
        <v>0</v>
      </c>
      <c r="AE185" s="240">
        <v>0</v>
      </c>
      <c r="AF185" s="242" t="s">
        <v>17042</v>
      </c>
      <c r="AG185" s="242">
        <v>2023</v>
      </c>
      <c r="AH185" s="243">
        <v>2023</v>
      </c>
      <c r="BW185" s="246"/>
      <c r="CH185" s="224">
        <f t="shared" si="45"/>
        <v>-5.4569682106375694E-11</v>
      </c>
      <c r="DN185" s="177"/>
    </row>
    <row r="186" spans="1:118" s="245" customFormat="1" x14ac:dyDescent="0.3">
      <c r="A186" s="177">
        <v>1</v>
      </c>
      <c r="B186" s="231">
        <f>SUBTOTAL(9,$A$22:A186)</f>
        <v>162</v>
      </c>
      <c r="C186" s="220" t="s">
        <v>13402</v>
      </c>
      <c r="D186" s="222">
        <f t="shared" si="42"/>
        <v>30439998.599999998</v>
      </c>
      <c r="E186" s="240">
        <v>0</v>
      </c>
      <c r="F186" s="240">
        <v>0</v>
      </c>
      <c r="G186" s="240">
        <v>0</v>
      </c>
      <c r="H186" s="240">
        <v>0</v>
      </c>
      <c r="I186" s="240">
        <v>0</v>
      </c>
      <c r="J186" s="240">
        <v>0</v>
      </c>
      <c r="K186" s="257">
        <v>0</v>
      </c>
      <c r="L186" s="240">
        <v>0</v>
      </c>
      <c r="M186" s="233">
        <v>1544.84</v>
      </c>
      <c r="N186" s="240">
        <v>13175763.34</v>
      </c>
      <c r="O186" s="240">
        <v>0</v>
      </c>
      <c r="P186" s="240">
        <v>0</v>
      </c>
      <c r="Q186" s="233">
        <v>2425.62</v>
      </c>
      <c r="R186" s="240">
        <v>16945164.27</v>
      </c>
      <c r="S186" s="240">
        <v>0</v>
      </c>
      <c r="T186" s="240">
        <v>0</v>
      </c>
      <c r="U186" s="240">
        <v>0</v>
      </c>
      <c r="V186" s="240">
        <v>0</v>
      </c>
      <c r="W186" s="240">
        <v>0</v>
      </c>
      <c r="X186" s="240">
        <v>0</v>
      </c>
      <c r="Y186" s="240">
        <v>0</v>
      </c>
      <c r="Z186" s="240">
        <v>0</v>
      </c>
      <c r="AA186" s="240">
        <v>0</v>
      </c>
      <c r="AB186" s="240">
        <v>0</v>
      </c>
      <c r="AC186" s="240">
        <f t="shared" ref="AC186:AC188" si="46">ROUND(N186*1.0593%,2)+ROUND(E186*1.0593%,2)+ROUND(F186*1.0593%,2)+ROUND(G186*1.0593%,2)+ROUND(H186*1.0593%,2)+ROUND(I186*1.0593%,2)+ROUND(J186*1.0593%,2)+ROUND(L186*1.0593%,2)+ROUND(P186*1.0593%,2)+ROUND(R186*1.0593%,2)+ROUND(T186*1.0593%,2)+ROUND(U186*1.0593%,2)+ROUND(V186*1.0593%,2)+ROUND(W186*1.0593%,2)+ROUND(X186*1.0593%,2)+ROUND(Y186*1.0593%,2)+ROUND(Z186*1.0593%,2)+ROUND(AA186*1.0593%,2)+ROUND(AB186*1.0593%,2)</f>
        <v>319070.99</v>
      </c>
      <c r="AD186" s="240">
        <v>0</v>
      </c>
      <c r="AE186" s="240">
        <v>0</v>
      </c>
      <c r="AF186" s="242" t="s">
        <v>17042</v>
      </c>
      <c r="AG186" s="242">
        <v>2023</v>
      </c>
      <c r="AH186" s="243">
        <v>2023</v>
      </c>
      <c r="BW186" s="246"/>
      <c r="CH186" s="224">
        <f t="shared" si="45"/>
        <v>-1.6298145055770874E-9</v>
      </c>
      <c r="DN186" s="177"/>
    </row>
    <row r="187" spans="1:118" s="245" customFormat="1" x14ac:dyDescent="0.3">
      <c r="A187" s="177">
        <v>1</v>
      </c>
      <c r="B187" s="231">
        <f>SUBTOTAL(9,$A$22:A187)</f>
        <v>163</v>
      </c>
      <c r="C187" s="220" t="s">
        <v>14015</v>
      </c>
      <c r="D187" s="222">
        <f t="shared" si="42"/>
        <v>3908071</v>
      </c>
      <c r="E187" s="240">
        <v>0</v>
      </c>
      <c r="F187" s="240">
        <v>0</v>
      </c>
      <c r="G187" s="240">
        <v>0</v>
      </c>
      <c r="H187" s="240">
        <v>0</v>
      </c>
      <c r="I187" s="240">
        <v>0</v>
      </c>
      <c r="J187" s="240">
        <v>0</v>
      </c>
      <c r="K187" s="257">
        <v>0</v>
      </c>
      <c r="L187" s="240">
        <v>0</v>
      </c>
      <c r="M187" s="233">
        <v>510</v>
      </c>
      <c r="N187" s="240">
        <v>3908071</v>
      </c>
      <c r="O187" s="240">
        <v>0</v>
      </c>
      <c r="P187" s="240">
        <v>0</v>
      </c>
      <c r="Q187" s="240">
        <v>0</v>
      </c>
      <c r="R187" s="240">
        <v>0</v>
      </c>
      <c r="S187" s="240">
        <v>0</v>
      </c>
      <c r="T187" s="240">
        <v>0</v>
      </c>
      <c r="U187" s="240">
        <v>0</v>
      </c>
      <c r="V187" s="240">
        <v>0</v>
      </c>
      <c r="W187" s="240">
        <v>0</v>
      </c>
      <c r="X187" s="240">
        <v>0</v>
      </c>
      <c r="Y187" s="240">
        <v>0</v>
      </c>
      <c r="Z187" s="240">
        <v>0</v>
      </c>
      <c r="AA187" s="240">
        <v>0</v>
      </c>
      <c r="AB187" s="240">
        <v>0</v>
      </c>
      <c r="AC187" s="240">
        <v>0</v>
      </c>
      <c r="AD187" s="240">
        <v>0</v>
      </c>
      <c r="AE187" s="240">
        <v>0</v>
      </c>
      <c r="AF187" s="242" t="s">
        <v>17042</v>
      </c>
      <c r="AG187" s="242">
        <v>2023</v>
      </c>
      <c r="AH187" s="243" t="s">
        <v>17042</v>
      </c>
      <c r="BW187" s="246"/>
      <c r="CH187" s="224">
        <f t="shared" si="45"/>
        <v>0</v>
      </c>
      <c r="DN187" s="177"/>
    </row>
    <row r="188" spans="1:118" s="245" customFormat="1" x14ac:dyDescent="0.3">
      <c r="A188" s="177">
        <v>1</v>
      </c>
      <c r="B188" s="231">
        <f>SUBTOTAL(9,$A$22:A188)</f>
        <v>164</v>
      </c>
      <c r="C188" s="220" t="s">
        <v>14080</v>
      </c>
      <c r="D188" s="240">
        <f>E188+F188+G188+H188+I188+J188+L188+N188+P188+R188+T188+U188+V188+W188+X188+Y188+Z188+AA188+AB188+AC188+AD188+AE188</f>
        <v>11109378.639999999</v>
      </c>
      <c r="E188" s="240">
        <v>0</v>
      </c>
      <c r="F188" s="240">
        <v>0</v>
      </c>
      <c r="G188" s="240">
        <v>0</v>
      </c>
      <c r="H188" s="240">
        <v>0</v>
      </c>
      <c r="I188" s="240">
        <v>0</v>
      </c>
      <c r="J188" s="240">
        <v>0</v>
      </c>
      <c r="K188" s="257">
        <v>0</v>
      </c>
      <c r="L188" s="240">
        <v>0</v>
      </c>
      <c r="M188" s="233">
        <v>1470.48</v>
      </c>
      <c r="N188" s="240">
        <v>10992930.529999999</v>
      </c>
      <c r="O188" s="240">
        <v>0</v>
      </c>
      <c r="P188" s="240">
        <v>0</v>
      </c>
      <c r="Q188" s="240">
        <v>0</v>
      </c>
      <c r="R188" s="240">
        <v>0</v>
      </c>
      <c r="S188" s="240">
        <v>0</v>
      </c>
      <c r="T188" s="240">
        <v>0</v>
      </c>
      <c r="U188" s="240">
        <v>0</v>
      </c>
      <c r="V188" s="240">
        <v>0</v>
      </c>
      <c r="W188" s="240">
        <v>0</v>
      </c>
      <c r="X188" s="240">
        <v>0</v>
      </c>
      <c r="Y188" s="240">
        <v>0</v>
      </c>
      <c r="Z188" s="240">
        <v>0</v>
      </c>
      <c r="AA188" s="240">
        <v>0</v>
      </c>
      <c r="AB188" s="240">
        <v>0</v>
      </c>
      <c r="AC188" s="240">
        <f t="shared" si="46"/>
        <v>116448.11</v>
      </c>
      <c r="AD188" s="240">
        <v>0</v>
      </c>
      <c r="AE188" s="240">
        <v>0</v>
      </c>
      <c r="AF188" s="242" t="s">
        <v>17042</v>
      </c>
      <c r="AG188" s="242">
        <v>2023</v>
      </c>
      <c r="AH188" s="243">
        <v>2023</v>
      </c>
      <c r="BW188" s="246"/>
      <c r="CH188" s="224"/>
      <c r="DN188" s="177"/>
    </row>
    <row r="189" spans="1:118" x14ac:dyDescent="0.3">
      <c r="A189" s="177">
        <v>1</v>
      </c>
      <c r="B189" s="231">
        <f>SUBTOTAL(9,$A$22:A189)</f>
        <v>165</v>
      </c>
      <c r="C189" s="232" t="s">
        <v>192</v>
      </c>
      <c r="D189" s="222">
        <f>E189+F189+G189+H189+I189+J189+L189+N189+P189+R189+T189+U189+V189+W189+X189+Y189+Z189+AA189+AB189+AC189+AD189+AE189</f>
        <v>4770040.8600000003</v>
      </c>
      <c r="E189" s="222">
        <v>0</v>
      </c>
      <c r="F189" s="222">
        <v>0</v>
      </c>
      <c r="G189" s="222">
        <v>0</v>
      </c>
      <c r="H189" s="222">
        <v>0</v>
      </c>
      <c r="I189" s="222">
        <v>0</v>
      </c>
      <c r="J189" s="222">
        <v>0</v>
      </c>
      <c r="K189" s="223">
        <v>0</v>
      </c>
      <c r="L189" s="222">
        <v>0</v>
      </c>
      <c r="M189" s="233">
        <v>499.58</v>
      </c>
      <c r="N189" s="222">
        <v>4588876.49</v>
      </c>
      <c r="O189" s="222">
        <v>0</v>
      </c>
      <c r="P189" s="222">
        <v>0</v>
      </c>
      <c r="Q189" s="222">
        <v>0</v>
      </c>
      <c r="R189" s="222">
        <v>0</v>
      </c>
      <c r="S189" s="222">
        <v>0</v>
      </c>
      <c r="T189" s="222">
        <v>0</v>
      </c>
      <c r="U189" s="222">
        <v>0</v>
      </c>
      <c r="V189" s="222">
        <v>0</v>
      </c>
      <c r="W189" s="222">
        <v>0</v>
      </c>
      <c r="X189" s="222">
        <v>0</v>
      </c>
      <c r="Y189" s="222">
        <v>0</v>
      </c>
      <c r="Z189" s="222">
        <v>0</v>
      </c>
      <c r="AA189" s="222">
        <v>0</v>
      </c>
      <c r="AB189" s="222">
        <v>0</v>
      </c>
      <c r="AC189" s="222">
        <f>ROUND(N189*2.14%,2)</f>
        <v>98201.96</v>
      </c>
      <c r="AD189" s="222">
        <v>82962.41</v>
      </c>
      <c r="AE189" s="222">
        <v>0</v>
      </c>
      <c r="AF189" s="214">
        <v>2023</v>
      </c>
      <c r="AG189" s="214">
        <v>2023</v>
      </c>
      <c r="AH189" s="214">
        <v>2023</v>
      </c>
      <c r="AI189" s="226"/>
      <c r="AJ189" s="226"/>
      <c r="AK189" s="226"/>
      <c r="AL189" s="226"/>
      <c r="AM189" s="227" t="s">
        <v>16943</v>
      </c>
      <c r="AN189" s="227" t="s">
        <v>16955</v>
      </c>
      <c r="AO189" s="227">
        <v>0</v>
      </c>
      <c r="AP189" s="227" t="s">
        <v>16945</v>
      </c>
      <c r="AQ189" s="227" t="s">
        <v>16956</v>
      </c>
      <c r="AR189" s="227">
        <v>0</v>
      </c>
      <c r="AS189" s="227"/>
      <c r="AT189" s="227"/>
      <c r="AU189" s="227"/>
      <c r="AV189" s="227"/>
      <c r="AW189" s="227" t="s">
        <v>619</v>
      </c>
      <c r="AX189" s="228">
        <v>555</v>
      </c>
      <c r="AY189" s="228">
        <v>615</v>
      </c>
      <c r="AZ189" s="227" t="s">
        <v>2966</v>
      </c>
      <c r="BA189" s="227" t="s">
        <v>17002</v>
      </c>
      <c r="BB189" s="229"/>
      <c r="BC189" s="230">
        <f>AY189-M189</f>
        <v>115.42000000000002</v>
      </c>
      <c r="BJ189" s="177" t="str">
        <f>VLOOKUP(C189,BM:BO,3,FALSE)</f>
        <v>348.000</v>
      </c>
      <c r="BM189" s="177" t="s">
        <v>3222</v>
      </c>
      <c r="BN189" s="177" t="s">
        <v>3005</v>
      </c>
      <c r="BO189" s="177" t="s">
        <v>2983</v>
      </c>
      <c r="BU189" s="177" t="s">
        <v>3222</v>
      </c>
      <c r="BV189" s="177" t="s">
        <v>3005</v>
      </c>
      <c r="BW189" s="177" t="s">
        <v>2983</v>
      </c>
      <c r="CH189" s="224">
        <f>D189-E189-F189-G189-H189-I189-J189-L189-N189-P189-R189-T189-U189-V189-W189-X189-Y189-Z189-AA189-AB189-AC189-AD189-AE189</f>
        <v>1.0186340659856796E-10</v>
      </c>
    </row>
    <row r="190" spans="1:118" x14ac:dyDescent="0.3">
      <c r="B190" s="225" t="s">
        <v>325</v>
      </c>
      <c r="C190" s="225"/>
      <c r="D190" s="221">
        <f t="shared" ref="D190:AE190" si="47">SUM(D191:D191)</f>
        <v>11461910.719999999</v>
      </c>
      <c r="E190" s="222">
        <f t="shared" si="47"/>
        <v>805756.75</v>
      </c>
      <c r="F190" s="222">
        <f t="shared" si="47"/>
        <v>2076940.73</v>
      </c>
      <c r="G190" s="222">
        <f t="shared" si="47"/>
        <v>5529366.1399999997</v>
      </c>
      <c r="H190" s="222">
        <f t="shared" si="47"/>
        <v>1252607.33</v>
      </c>
      <c r="I190" s="222">
        <f t="shared" si="47"/>
        <v>1557094</v>
      </c>
      <c r="J190" s="222">
        <f t="shared" si="47"/>
        <v>0</v>
      </c>
      <c r="K190" s="223">
        <f t="shared" si="47"/>
        <v>0</v>
      </c>
      <c r="L190" s="222">
        <f t="shared" si="47"/>
        <v>0</v>
      </c>
      <c r="M190" s="222">
        <f t="shared" si="47"/>
        <v>0</v>
      </c>
      <c r="N190" s="222">
        <f t="shared" si="47"/>
        <v>0</v>
      </c>
      <c r="O190" s="222">
        <f t="shared" si="47"/>
        <v>0</v>
      </c>
      <c r="P190" s="222">
        <f t="shared" si="47"/>
        <v>0</v>
      </c>
      <c r="Q190" s="222">
        <f t="shared" si="47"/>
        <v>0</v>
      </c>
      <c r="R190" s="222">
        <f t="shared" si="47"/>
        <v>0</v>
      </c>
      <c r="S190" s="222">
        <f t="shared" si="47"/>
        <v>0</v>
      </c>
      <c r="T190" s="222">
        <f t="shared" si="47"/>
        <v>0</v>
      </c>
      <c r="U190" s="222">
        <f t="shared" si="47"/>
        <v>0</v>
      </c>
      <c r="V190" s="222">
        <f t="shared" si="47"/>
        <v>0</v>
      </c>
      <c r="W190" s="222">
        <f t="shared" si="47"/>
        <v>0</v>
      </c>
      <c r="X190" s="222">
        <f t="shared" si="47"/>
        <v>0</v>
      </c>
      <c r="Y190" s="222">
        <f t="shared" si="47"/>
        <v>0</v>
      </c>
      <c r="Z190" s="222">
        <f t="shared" si="47"/>
        <v>0</v>
      </c>
      <c r="AA190" s="222">
        <f t="shared" si="47"/>
        <v>0</v>
      </c>
      <c r="AB190" s="222">
        <f t="shared" si="47"/>
        <v>0</v>
      </c>
      <c r="AC190" s="222">
        <f t="shared" si="47"/>
        <v>240145.77</v>
      </c>
      <c r="AD190" s="222">
        <f t="shared" si="47"/>
        <v>0</v>
      </c>
      <c r="AE190" s="222">
        <f t="shared" si="47"/>
        <v>0</v>
      </c>
      <c r="AF190" s="214" t="s">
        <v>17016</v>
      </c>
      <c r="AG190" s="214" t="s">
        <v>17016</v>
      </c>
      <c r="AH190" s="214" t="s">
        <v>17016</v>
      </c>
      <c r="AI190" s="226"/>
      <c r="AJ190" s="226"/>
      <c r="AK190" s="226"/>
      <c r="AL190" s="226"/>
      <c r="AM190" s="227"/>
      <c r="AN190" s="227"/>
      <c r="AO190" s="227"/>
      <c r="AP190" s="227"/>
      <c r="AQ190" s="227"/>
      <c r="AR190" s="227"/>
      <c r="AS190" s="227"/>
      <c r="AT190" s="227"/>
      <c r="AU190" s="227"/>
      <c r="AV190" s="227"/>
      <c r="AW190" s="227"/>
      <c r="AX190" s="228"/>
      <c r="AY190" s="228"/>
      <c r="AZ190" s="227"/>
      <c r="BA190" s="227"/>
      <c r="BB190" s="229"/>
      <c r="BC190" s="230">
        <f t="shared" si="29"/>
        <v>0</v>
      </c>
      <c r="BJ190" s="177" t="e">
        <f>VLOOKUP(C190,BM:BO,3,FALSE)</f>
        <v>#N/A</v>
      </c>
      <c r="BM190" s="177" t="s">
        <v>680</v>
      </c>
      <c r="BN190" s="177" t="s">
        <v>657</v>
      </c>
      <c r="BO190" s="177" t="s">
        <v>2983</v>
      </c>
      <c r="BU190" s="177" t="s">
        <v>680</v>
      </c>
      <c r="BV190" s="177" t="s">
        <v>657</v>
      </c>
      <c r="BW190" s="177" t="s">
        <v>2983</v>
      </c>
      <c r="CH190" s="224">
        <f t="shared" si="45"/>
        <v>-1.3678800314664841E-9</v>
      </c>
    </row>
    <row r="191" spans="1:118" s="245" customFormat="1" x14ac:dyDescent="0.3">
      <c r="A191" s="177">
        <v>1</v>
      </c>
      <c r="B191" s="231">
        <f>SUBTOTAL(9,$A$22:A191)</f>
        <v>166</v>
      </c>
      <c r="C191" s="220" t="s">
        <v>2617</v>
      </c>
      <c r="D191" s="222">
        <f t="shared" ref="D191" si="48">E191+F191+G191+H191+I191+J191+L191+N191+P191+R191+T191+U191+V191+W191+X191+Y191+Z191+AA191+AB191+AC191+AD191+AE191</f>
        <v>11461910.719999999</v>
      </c>
      <c r="E191" s="240">
        <v>805756.75</v>
      </c>
      <c r="F191" s="240">
        <v>2076940.73</v>
      </c>
      <c r="G191" s="240">
        <v>5529366.1399999997</v>
      </c>
      <c r="H191" s="240">
        <v>1252607.33</v>
      </c>
      <c r="I191" s="240">
        <v>1557094</v>
      </c>
      <c r="J191" s="240">
        <v>0</v>
      </c>
      <c r="K191" s="257">
        <v>0</v>
      </c>
      <c r="L191" s="240">
        <v>0</v>
      </c>
      <c r="M191" s="240">
        <v>0</v>
      </c>
      <c r="N191" s="240">
        <v>0</v>
      </c>
      <c r="O191" s="240">
        <v>0</v>
      </c>
      <c r="P191" s="240">
        <v>0</v>
      </c>
      <c r="Q191" s="240">
        <v>0</v>
      </c>
      <c r="R191" s="240">
        <v>0</v>
      </c>
      <c r="S191" s="240">
        <v>0</v>
      </c>
      <c r="T191" s="240">
        <v>0</v>
      </c>
      <c r="U191" s="240">
        <v>0</v>
      </c>
      <c r="V191" s="240">
        <v>0</v>
      </c>
      <c r="W191" s="240">
        <v>0</v>
      </c>
      <c r="X191" s="240">
        <v>0</v>
      </c>
      <c r="Y191" s="240">
        <v>0</v>
      </c>
      <c r="Z191" s="240">
        <v>0</v>
      </c>
      <c r="AA191" s="240">
        <v>0</v>
      </c>
      <c r="AB191" s="240">
        <v>0</v>
      </c>
      <c r="AC191" s="240">
        <f t="shared" ref="AC191" si="49">ROUND(N191*2.14%,2)+ROUND(E191*2.14%,2)+ROUND(F191*2.14%,2)+ROUND(G191*2.14%,2)+ROUND(H191*2.14%,2)+ROUND(I191*2.14%,2)+ROUND(J191*2.14%,2)+ROUND(L191*2.14%,2)+ROUND(P191*2.14%,2)+ROUND(R191*2.14%,2)+ROUND(T191*2.14%,2)+ROUND(U191*2.14%,2)+ROUND(V191*2.14%,2)+ROUND(W191*2.14%,2)+ROUND(X191*2.14%,2)+ROUND(Y191*2.14%,2)+ROUND(Z191*2.14%,2)+ROUND(AA191*2.14%,2)+ROUND(AB191*2.14%,2)</f>
        <v>240145.77</v>
      </c>
      <c r="AD191" s="259">
        <v>0</v>
      </c>
      <c r="AE191" s="240">
        <v>0</v>
      </c>
      <c r="AF191" s="243" t="s">
        <v>17042</v>
      </c>
      <c r="AG191" s="242">
        <v>2023</v>
      </c>
      <c r="AH191" s="243">
        <v>2023</v>
      </c>
      <c r="BW191" s="246"/>
      <c r="CH191" s="224">
        <f t="shared" si="45"/>
        <v>-1.3678800314664841E-9</v>
      </c>
      <c r="DN191" s="177"/>
    </row>
    <row r="192" spans="1:118" x14ac:dyDescent="0.3">
      <c r="B192" s="225" t="s">
        <v>507</v>
      </c>
      <c r="C192" s="225"/>
      <c r="D192" s="221">
        <f>SUM(D193:D206)</f>
        <v>104307670.33</v>
      </c>
      <c r="E192" s="222">
        <f t="shared" ref="E192:AE192" si="50">SUM(E193:E206)</f>
        <v>0</v>
      </c>
      <c r="F192" s="222">
        <f t="shared" si="50"/>
        <v>0</v>
      </c>
      <c r="G192" s="222">
        <f t="shared" si="50"/>
        <v>0</v>
      </c>
      <c r="H192" s="222">
        <f t="shared" si="50"/>
        <v>0</v>
      </c>
      <c r="I192" s="222">
        <f t="shared" si="50"/>
        <v>11277447.49</v>
      </c>
      <c r="J192" s="222">
        <f t="shared" si="50"/>
        <v>0</v>
      </c>
      <c r="K192" s="223">
        <f t="shared" si="50"/>
        <v>0</v>
      </c>
      <c r="L192" s="222">
        <f t="shared" si="50"/>
        <v>0</v>
      </c>
      <c r="M192" s="222">
        <f t="shared" si="50"/>
        <v>10211.009999999998</v>
      </c>
      <c r="N192" s="222">
        <f t="shared" si="50"/>
        <v>75684707.909999996</v>
      </c>
      <c r="O192" s="222">
        <f t="shared" si="50"/>
        <v>0</v>
      </c>
      <c r="P192" s="222">
        <f t="shared" si="50"/>
        <v>0</v>
      </c>
      <c r="Q192" s="222">
        <f t="shared" si="50"/>
        <v>0</v>
      </c>
      <c r="R192" s="222">
        <f t="shared" si="50"/>
        <v>0</v>
      </c>
      <c r="S192" s="222">
        <f t="shared" si="50"/>
        <v>0</v>
      </c>
      <c r="T192" s="222">
        <f t="shared" si="50"/>
        <v>0</v>
      </c>
      <c r="U192" s="222">
        <f t="shared" si="50"/>
        <v>11808059.34</v>
      </c>
      <c r="V192" s="222">
        <f t="shared" si="50"/>
        <v>1794324.55</v>
      </c>
      <c r="W192" s="222">
        <f t="shared" si="50"/>
        <v>0</v>
      </c>
      <c r="X192" s="222">
        <f t="shared" si="50"/>
        <v>0</v>
      </c>
      <c r="Y192" s="222">
        <f t="shared" si="50"/>
        <v>0</v>
      </c>
      <c r="Z192" s="222">
        <f t="shared" si="50"/>
        <v>0</v>
      </c>
      <c r="AA192" s="222">
        <f t="shared" si="50"/>
        <v>0</v>
      </c>
      <c r="AB192" s="222">
        <f t="shared" si="50"/>
        <v>0</v>
      </c>
      <c r="AC192" s="222">
        <f t="shared" si="50"/>
        <v>2152081.16</v>
      </c>
      <c r="AD192" s="222">
        <f t="shared" si="50"/>
        <v>1591049.8800000004</v>
      </c>
      <c r="AE192" s="222">
        <f t="shared" si="50"/>
        <v>0</v>
      </c>
      <c r="AF192" s="214" t="s">
        <v>17016</v>
      </c>
      <c r="AG192" s="214" t="s">
        <v>17016</v>
      </c>
      <c r="AH192" s="214" t="s">
        <v>17016</v>
      </c>
      <c r="AI192" s="226"/>
      <c r="AJ192" s="226"/>
      <c r="AK192" s="226"/>
      <c r="AL192" s="226"/>
      <c r="AM192" s="227"/>
      <c r="AN192" s="227"/>
      <c r="AO192" s="227"/>
      <c r="AP192" s="227"/>
      <c r="AQ192" s="227"/>
      <c r="AR192" s="227"/>
      <c r="AS192" s="227"/>
      <c r="AT192" s="227"/>
      <c r="AU192" s="227"/>
      <c r="AV192" s="227"/>
      <c r="AW192" s="227"/>
      <c r="AX192" s="228"/>
      <c r="AY192" s="228"/>
      <c r="AZ192" s="227"/>
      <c r="BA192" s="227"/>
      <c r="BB192" s="229"/>
      <c r="BC192" s="230">
        <f t="shared" ref="BC192:BC225" si="51">AY192-M192</f>
        <v>-10211.009999999998</v>
      </c>
      <c r="BJ192" s="177" t="e">
        <f>VLOOKUP(C192,BM:BO,3,FALSE)</f>
        <v>#N/A</v>
      </c>
      <c r="BM192" s="177" t="s">
        <v>3768</v>
      </c>
      <c r="BN192" s="177" t="s">
        <v>3245</v>
      </c>
      <c r="BO192" s="177" t="s">
        <v>3769</v>
      </c>
      <c r="BU192" s="177" t="s">
        <v>3768</v>
      </c>
      <c r="BV192" s="177" t="s">
        <v>3245</v>
      </c>
      <c r="BW192" s="177" t="s">
        <v>3769</v>
      </c>
      <c r="CH192" s="224">
        <f t="shared" si="45"/>
        <v>6.9849193096160889E-9</v>
      </c>
    </row>
    <row r="193" spans="1:118" x14ac:dyDescent="0.3">
      <c r="A193" s="177">
        <v>1</v>
      </c>
      <c r="B193" s="231">
        <f>SUBTOTAL(9,$A$22:A193)</f>
        <v>167</v>
      </c>
      <c r="C193" s="236" t="s">
        <v>512</v>
      </c>
      <c r="D193" s="222">
        <f t="shared" ref="D193:D205" si="52">E193+F193+G193+H193+I193+J193+L193+N193+P193+R193+T193+U193+V193+W193+X193+Y193+Z193+AA193+AB193+AC193+AD193+AE193</f>
        <v>8183353.4399999995</v>
      </c>
      <c r="E193" s="239">
        <v>0</v>
      </c>
      <c r="F193" s="239">
        <v>0</v>
      </c>
      <c r="G193" s="239">
        <v>0</v>
      </c>
      <c r="H193" s="239">
        <v>0</v>
      </c>
      <c r="I193" s="239">
        <v>0</v>
      </c>
      <c r="J193" s="239">
        <v>0</v>
      </c>
      <c r="K193" s="260">
        <v>0</v>
      </c>
      <c r="L193" s="261">
        <v>0</v>
      </c>
      <c r="M193" s="233">
        <v>993.2</v>
      </c>
      <c r="N193" s="222">
        <v>7914665.71</v>
      </c>
      <c r="O193" s="239">
        <v>0</v>
      </c>
      <c r="P193" s="239">
        <v>0</v>
      </c>
      <c r="Q193" s="222">
        <v>0</v>
      </c>
      <c r="R193" s="222">
        <v>0</v>
      </c>
      <c r="S193" s="239">
        <v>0</v>
      </c>
      <c r="T193" s="239">
        <v>0</v>
      </c>
      <c r="U193" s="239">
        <v>0</v>
      </c>
      <c r="V193" s="239">
        <v>0</v>
      </c>
      <c r="W193" s="239">
        <v>0</v>
      </c>
      <c r="X193" s="239">
        <v>0</v>
      </c>
      <c r="Y193" s="239">
        <v>0</v>
      </c>
      <c r="Z193" s="239">
        <v>0</v>
      </c>
      <c r="AA193" s="239">
        <v>0</v>
      </c>
      <c r="AB193" s="239">
        <v>0</v>
      </c>
      <c r="AC193" s="222">
        <f>ROUND(N193*2.14%,2)</f>
        <v>169373.85</v>
      </c>
      <c r="AD193" s="239">
        <v>99313.88</v>
      </c>
      <c r="AE193" s="239">
        <v>0</v>
      </c>
      <c r="AF193" s="214">
        <v>2023</v>
      </c>
      <c r="AG193" s="214">
        <v>2023</v>
      </c>
      <c r="AH193" s="214">
        <v>2023</v>
      </c>
      <c r="AI193" s="226"/>
      <c r="AJ193" s="226"/>
      <c r="AK193" s="226"/>
      <c r="AL193" s="226"/>
      <c r="AM193" s="227" t="s">
        <v>16944</v>
      </c>
      <c r="AN193" s="227" t="s">
        <v>16943</v>
      </c>
      <c r="AO193" s="227">
        <v>0</v>
      </c>
      <c r="AP193" s="227" t="s">
        <v>16963</v>
      </c>
      <c r="AQ193" s="227" t="s">
        <v>16948</v>
      </c>
      <c r="AR193" s="227" t="s">
        <v>16954</v>
      </c>
      <c r="AS193" s="227"/>
      <c r="AT193" s="227"/>
      <c r="AU193" s="227"/>
      <c r="AV193" s="227"/>
      <c r="AW193" s="227" t="s">
        <v>616</v>
      </c>
      <c r="AX193" s="228">
        <v>3917.4</v>
      </c>
      <c r="AY193" s="228">
        <v>1055</v>
      </c>
      <c r="AZ193" s="227" t="s">
        <v>2991</v>
      </c>
      <c r="BA193" s="227" t="s">
        <v>17002</v>
      </c>
      <c r="BB193" s="229"/>
      <c r="BC193" s="230">
        <f t="shared" si="51"/>
        <v>61.799999999999955</v>
      </c>
      <c r="BJ193" s="177" t="str">
        <f>VLOOKUP(C193,BM:BO,3,FALSE)</f>
        <v>899.100</v>
      </c>
      <c r="BM193" s="177" t="s">
        <v>3773</v>
      </c>
      <c r="BN193" s="177" t="s">
        <v>2979</v>
      </c>
      <c r="BO193" s="177" t="s">
        <v>3774</v>
      </c>
      <c r="BU193" s="177" t="s">
        <v>3773</v>
      </c>
      <c r="BV193" s="177" t="s">
        <v>2979</v>
      </c>
      <c r="BW193" s="177" t="s">
        <v>3774</v>
      </c>
      <c r="CH193" s="224">
        <f t="shared" si="45"/>
        <v>-4.9476511776447296E-10</v>
      </c>
    </row>
    <row r="194" spans="1:118" x14ac:dyDescent="0.3">
      <c r="A194" s="177">
        <v>1</v>
      </c>
      <c r="B194" s="231">
        <f>SUBTOTAL(9,$A$22:A194)</f>
        <v>168</v>
      </c>
      <c r="C194" s="236" t="s">
        <v>513</v>
      </c>
      <c r="D194" s="222">
        <f t="shared" si="52"/>
        <v>6227821.54</v>
      </c>
      <c r="E194" s="239">
        <v>0</v>
      </c>
      <c r="F194" s="239">
        <v>0</v>
      </c>
      <c r="G194" s="239">
        <v>0</v>
      </c>
      <c r="H194" s="239">
        <v>0</v>
      </c>
      <c r="I194" s="239">
        <v>0</v>
      </c>
      <c r="J194" s="239">
        <v>0</v>
      </c>
      <c r="K194" s="260">
        <v>0</v>
      </c>
      <c r="L194" s="261">
        <v>0</v>
      </c>
      <c r="M194" s="233">
        <v>727.2</v>
      </c>
      <c r="N194" s="222">
        <v>5983915.9100000001</v>
      </c>
      <c r="O194" s="239">
        <v>0</v>
      </c>
      <c r="P194" s="239">
        <v>0</v>
      </c>
      <c r="Q194" s="222">
        <v>0</v>
      </c>
      <c r="R194" s="222">
        <v>0</v>
      </c>
      <c r="S194" s="239">
        <v>0</v>
      </c>
      <c r="T194" s="239">
        <v>0</v>
      </c>
      <c r="U194" s="239">
        <v>0</v>
      </c>
      <c r="V194" s="239">
        <v>0</v>
      </c>
      <c r="W194" s="239">
        <v>0</v>
      </c>
      <c r="X194" s="239">
        <v>0</v>
      </c>
      <c r="Y194" s="239">
        <v>0</v>
      </c>
      <c r="Z194" s="239">
        <v>0</v>
      </c>
      <c r="AA194" s="239">
        <v>0</v>
      </c>
      <c r="AB194" s="239">
        <v>0</v>
      </c>
      <c r="AC194" s="222">
        <f>ROUND(N194*2.14%,2)</f>
        <v>128055.8</v>
      </c>
      <c r="AD194" s="222">
        <v>115849.83</v>
      </c>
      <c r="AE194" s="239">
        <v>0</v>
      </c>
      <c r="AF194" s="214">
        <v>2023</v>
      </c>
      <c r="AG194" s="214">
        <v>2023</v>
      </c>
      <c r="AH194" s="214">
        <v>2023</v>
      </c>
      <c r="AI194" s="226"/>
      <c r="AJ194" s="226"/>
      <c r="AK194" s="226"/>
      <c r="AL194" s="226"/>
      <c r="AM194" s="227" t="s">
        <v>16950</v>
      </c>
      <c r="AN194" s="227" t="s">
        <v>16941</v>
      </c>
      <c r="AO194" s="227">
        <v>0</v>
      </c>
      <c r="AP194" s="227" t="s">
        <v>16954</v>
      </c>
      <c r="AQ194" s="227" t="s">
        <v>16948</v>
      </c>
      <c r="AR194" s="227" t="s">
        <v>16953</v>
      </c>
      <c r="AS194" s="227"/>
      <c r="AT194" s="227"/>
      <c r="AU194" s="227"/>
      <c r="AV194" s="227"/>
      <c r="AW194" s="227" t="s">
        <v>841</v>
      </c>
      <c r="AX194" s="228">
        <v>2900.26</v>
      </c>
      <c r="AY194" s="228">
        <v>680</v>
      </c>
      <c r="AZ194" s="227" t="s">
        <v>2991</v>
      </c>
      <c r="BA194" s="227" t="s">
        <v>17002</v>
      </c>
      <c r="BB194" s="229"/>
      <c r="BC194" s="230">
        <f t="shared" si="51"/>
        <v>-47.200000000000045</v>
      </c>
      <c r="BJ194" s="177" t="str">
        <f>VLOOKUP(C194,BM:BO,3,FALSE)</f>
        <v>679.350</v>
      </c>
      <c r="BM194" s="177" t="s">
        <v>3775</v>
      </c>
      <c r="BN194" s="177" t="s">
        <v>1139</v>
      </c>
      <c r="BO194" s="177" t="s">
        <v>3776</v>
      </c>
      <c r="BU194" s="177" t="s">
        <v>3775</v>
      </c>
      <c r="BV194" s="177" t="s">
        <v>1139</v>
      </c>
      <c r="BW194" s="177" t="s">
        <v>3776</v>
      </c>
      <c r="CH194" s="224">
        <f t="shared" si="45"/>
        <v>-1.1641532182693481E-10</v>
      </c>
    </row>
    <row r="195" spans="1:118" x14ac:dyDescent="0.3">
      <c r="A195" s="177">
        <v>1</v>
      </c>
      <c r="B195" s="231">
        <f>SUBTOTAL(9,$A$22:A195)</f>
        <v>169</v>
      </c>
      <c r="C195" s="236" t="s">
        <v>3273</v>
      </c>
      <c r="D195" s="222">
        <f t="shared" si="52"/>
        <v>12432479.75</v>
      </c>
      <c r="E195" s="239">
        <v>0</v>
      </c>
      <c r="F195" s="239">
        <v>0</v>
      </c>
      <c r="G195" s="239">
        <v>0</v>
      </c>
      <c r="H195" s="239">
        <v>0</v>
      </c>
      <c r="I195" s="239">
        <v>0</v>
      </c>
      <c r="J195" s="239">
        <v>0</v>
      </c>
      <c r="K195" s="260">
        <v>0</v>
      </c>
      <c r="L195" s="261">
        <v>0</v>
      </c>
      <c r="M195" s="233">
        <v>0</v>
      </c>
      <c r="N195" s="262">
        <v>0</v>
      </c>
      <c r="O195" s="239">
        <v>0</v>
      </c>
      <c r="P195" s="239">
        <v>0</v>
      </c>
      <c r="Q195" s="222">
        <v>0</v>
      </c>
      <c r="R195" s="222">
        <v>0</v>
      </c>
      <c r="S195" s="239">
        <v>0</v>
      </c>
      <c r="T195" s="239">
        <v>0</v>
      </c>
      <c r="U195" s="262">
        <v>11808059.34</v>
      </c>
      <c r="V195" s="239">
        <v>0</v>
      </c>
      <c r="W195" s="239">
        <v>0</v>
      </c>
      <c r="X195" s="239">
        <v>0</v>
      </c>
      <c r="Y195" s="239">
        <v>0</v>
      </c>
      <c r="Z195" s="239">
        <v>0</v>
      </c>
      <c r="AA195" s="239">
        <v>0</v>
      </c>
      <c r="AB195" s="239">
        <v>0</v>
      </c>
      <c r="AC195" s="239">
        <f>ROUND(U195*2.14%,2)</f>
        <v>252692.47</v>
      </c>
      <c r="AD195" s="239">
        <v>371727.94</v>
      </c>
      <c r="AE195" s="239">
        <v>0</v>
      </c>
      <c r="AF195" s="214">
        <v>2023</v>
      </c>
      <c r="AG195" s="214">
        <v>2023</v>
      </c>
      <c r="AH195" s="214">
        <v>2023</v>
      </c>
      <c r="AI195" s="226"/>
      <c r="AJ195" s="226"/>
      <c r="AK195" s="226"/>
      <c r="AL195" s="226"/>
      <c r="AM195" s="227" t="s">
        <v>16959</v>
      </c>
      <c r="AN195" s="227" t="s">
        <v>16950</v>
      </c>
      <c r="AO195" s="227"/>
      <c r="AP195" s="227" t="s">
        <v>16948</v>
      </c>
      <c r="AQ195" s="227" t="s">
        <v>16962</v>
      </c>
      <c r="AR195" s="227" t="s">
        <v>16954</v>
      </c>
      <c r="AS195" s="227"/>
      <c r="AT195" s="227"/>
      <c r="AU195" s="227"/>
      <c r="AV195" s="227"/>
      <c r="AW195" s="227">
        <v>1974</v>
      </c>
      <c r="AX195" s="228">
        <v>4926.6000000000004</v>
      </c>
      <c r="AY195" s="228">
        <v>1710</v>
      </c>
      <c r="AZ195" s="227" t="s">
        <v>2991</v>
      </c>
      <c r="BA195" s="227" t="s">
        <v>17002</v>
      </c>
      <c r="BB195" s="229"/>
      <c r="BC195" s="230">
        <f t="shared" si="51"/>
        <v>1710</v>
      </c>
      <c r="CH195" s="224">
        <f t="shared" si="45"/>
        <v>1.7462298274040222E-10</v>
      </c>
    </row>
    <row r="196" spans="1:118" x14ac:dyDescent="0.3">
      <c r="A196" s="177">
        <v>1</v>
      </c>
      <c r="B196" s="231">
        <f>SUBTOTAL(9,$A$22:A196)</f>
        <v>170</v>
      </c>
      <c r="C196" s="236" t="s">
        <v>515</v>
      </c>
      <c r="D196" s="222">
        <f t="shared" si="52"/>
        <v>3144851.86</v>
      </c>
      <c r="E196" s="239">
        <v>0</v>
      </c>
      <c r="F196" s="239">
        <v>0</v>
      </c>
      <c r="G196" s="239">
        <v>0</v>
      </c>
      <c r="H196" s="239">
        <v>0</v>
      </c>
      <c r="I196" s="239">
        <v>0</v>
      </c>
      <c r="J196" s="239">
        <v>0</v>
      </c>
      <c r="K196" s="260">
        <v>0</v>
      </c>
      <c r="L196" s="261">
        <v>0</v>
      </c>
      <c r="M196" s="233">
        <v>333</v>
      </c>
      <c r="N196" s="222">
        <v>3006128.04</v>
      </c>
      <c r="O196" s="239">
        <v>0</v>
      </c>
      <c r="P196" s="239">
        <v>0</v>
      </c>
      <c r="Q196" s="222">
        <v>0</v>
      </c>
      <c r="R196" s="222">
        <v>0</v>
      </c>
      <c r="S196" s="239">
        <v>0</v>
      </c>
      <c r="T196" s="239">
        <v>0</v>
      </c>
      <c r="U196" s="239">
        <v>0</v>
      </c>
      <c r="V196" s="239">
        <v>0</v>
      </c>
      <c r="W196" s="239">
        <v>0</v>
      </c>
      <c r="X196" s="239">
        <v>0</v>
      </c>
      <c r="Y196" s="239">
        <v>0</v>
      </c>
      <c r="Z196" s="239">
        <v>0</v>
      </c>
      <c r="AA196" s="239">
        <v>0</v>
      </c>
      <c r="AB196" s="239">
        <v>0</v>
      </c>
      <c r="AC196" s="222">
        <f>ROUND(N196*2.14%,2)+0.01</f>
        <v>64331.15</v>
      </c>
      <c r="AD196" s="222">
        <v>74392.67</v>
      </c>
      <c r="AE196" s="239">
        <v>0</v>
      </c>
      <c r="AF196" s="214">
        <v>2023</v>
      </c>
      <c r="AG196" s="214">
        <v>2023</v>
      </c>
      <c r="AH196" s="214">
        <v>2023</v>
      </c>
      <c r="AI196" s="226"/>
      <c r="AJ196" s="226"/>
      <c r="AK196" s="226"/>
      <c r="AL196" s="226"/>
      <c r="AM196" s="227" t="s">
        <v>16960</v>
      </c>
      <c r="AN196" s="227" t="s">
        <v>16953</v>
      </c>
      <c r="AO196" s="227">
        <v>0</v>
      </c>
      <c r="AP196" s="227" t="s">
        <v>16946</v>
      </c>
      <c r="AQ196" s="227" t="s">
        <v>16947</v>
      </c>
      <c r="AR196" s="227">
        <v>0</v>
      </c>
      <c r="AS196" s="227"/>
      <c r="AT196" s="227"/>
      <c r="AU196" s="227"/>
      <c r="AV196" s="227"/>
      <c r="AW196" s="227" t="s">
        <v>631</v>
      </c>
      <c r="AX196" s="228">
        <v>396.6</v>
      </c>
      <c r="AY196" s="228" t="s">
        <v>2983</v>
      </c>
      <c r="AZ196" s="227" t="s">
        <v>2966</v>
      </c>
      <c r="BA196" s="227" t="s">
        <v>17002</v>
      </c>
      <c r="BB196" s="229"/>
      <c r="BC196" s="230" t="e">
        <f t="shared" si="51"/>
        <v>#VALUE!</v>
      </c>
      <c r="BJ196" s="177" t="str">
        <f>VLOOKUP(C196,BM:BO,3,FALSE)</f>
        <v>нет данных</v>
      </c>
      <c r="BM196" s="177" t="s">
        <v>744</v>
      </c>
      <c r="BN196" s="177" t="s">
        <v>1342</v>
      </c>
      <c r="BO196" s="177" t="s">
        <v>3779</v>
      </c>
      <c r="BU196" s="177" t="s">
        <v>744</v>
      </c>
      <c r="BV196" s="177" t="s">
        <v>1342</v>
      </c>
      <c r="BW196" s="177" t="s">
        <v>3779</v>
      </c>
      <c r="CH196" s="224">
        <f t="shared" si="45"/>
        <v>-1.6007106751203537E-10</v>
      </c>
    </row>
    <row r="197" spans="1:118" x14ac:dyDescent="0.3">
      <c r="A197" s="177">
        <v>1</v>
      </c>
      <c r="B197" s="231">
        <f>SUBTOTAL(9,$A$22:A197)</f>
        <v>171</v>
      </c>
      <c r="C197" s="236" t="s">
        <v>516</v>
      </c>
      <c r="D197" s="222">
        <f t="shared" si="52"/>
        <v>5569367.1299999999</v>
      </c>
      <c r="E197" s="239">
        <v>0</v>
      </c>
      <c r="F197" s="239">
        <v>0</v>
      </c>
      <c r="G197" s="239">
        <v>0</v>
      </c>
      <c r="H197" s="239">
        <v>0</v>
      </c>
      <c r="I197" s="239">
        <v>0</v>
      </c>
      <c r="J197" s="239">
        <v>0</v>
      </c>
      <c r="K197" s="260">
        <v>0</v>
      </c>
      <c r="L197" s="261">
        <v>0</v>
      </c>
      <c r="M197" s="233">
        <v>794.84</v>
      </c>
      <c r="N197" s="222">
        <v>5334914.68</v>
      </c>
      <c r="O197" s="239">
        <v>0</v>
      </c>
      <c r="P197" s="239">
        <v>0</v>
      </c>
      <c r="Q197" s="222">
        <v>0</v>
      </c>
      <c r="R197" s="222">
        <v>0</v>
      </c>
      <c r="S197" s="239">
        <v>0</v>
      </c>
      <c r="T197" s="239">
        <v>0</v>
      </c>
      <c r="U197" s="239">
        <v>0</v>
      </c>
      <c r="V197" s="239">
        <v>0</v>
      </c>
      <c r="W197" s="239">
        <v>0</v>
      </c>
      <c r="X197" s="239">
        <v>0</v>
      </c>
      <c r="Y197" s="239">
        <v>0</v>
      </c>
      <c r="Z197" s="239">
        <v>0</v>
      </c>
      <c r="AA197" s="239">
        <v>0</v>
      </c>
      <c r="AB197" s="239">
        <v>0</v>
      </c>
      <c r="AC197" s="222">
        <f>ROUND(N197*2.14%,2)</f>
        <v>114167.17</v>
      </c>
      <c r="AD197" s="222">
        <v>120285.28</v>
      </c>
      <c r="AE197" s="239">
        <v>0</v>
      </c>
      <c r="AF197" s="214">
        <v>2023</v>
      </c>
      <c r="AG197" s="214">
        <v>2023</v>
      </c>
      <c r="AH197" s="214">
        <v>2023</v>
      </c>
      <c r="AI197" s="226"/>
      <c r="AJ197" s="226"/>
      <c r="AK197" s="226"/>
      <c r="AL197" s="226"/>
      <c r="AM197" s="227" t="s">
        <v>16957</v>
      </c>
      <c r="AN197" s="227" t="s">
        <v>16955</v>
      </c>
      <c r="AO197" s="227">
        <v>0</v>
      </c>
      <c r="AP197" s="227" t="s">
        <v>16954</v>
      </c>
      <c r="AQ197" s="227" t="s">
        <v>16958</v>
      </c>
      <c r="AR197" s="227" t="s">
        <v>16954</v>
      </c>
      <c r="AS197" s="227"/>
      <c r="AT197" s="227"/>
      <c r="AU197" s="227"/>
      <c r="AV197" s="227"/>
      <c r="AW197" s="227" t="s">
        <v>661</v>
      </c>
      <c r="AX197" s="228">
        <v>4381.5</v>
      </c>
      <c r="AY197" s="228">
        <v>822.4</v>
      </c>
      <c r="AZ197" s="227" t="s">
        <v>3039</v>
      </c>
      <c r="BA197" s="227" t="s">
        <v>17002</v>
      </c>
      <c r="BB197" s="229"/>
      <c r="BC197" s="230">
        <f t="shared" si="51"/>
        <v>27.559999999999945</v>
      </c>
      <c r="BJ197" s="177" t="str">
        <f>VLOOKUP(C197,BM:BO,3,FALSE)</f>
        <v>822.400</v>
      </c>
      <c r="BM197" s="177" t="s">
        <v>521</v>
      </c>
      <c r="BN197" s="177" t="s">
        <v>2979</v>
      </c>
      <c r="BO197" s="177" t="s">
        <v>3780</v>
      </c>
      <c r="BU197" s="177" t="s">
        <v>521</v>
      </c>
      <c r="BV197" s="177" t="s">
        <v>2979</v>
      </c>
      <c r="BW197" s="177" t="s">
        <v>3780</v>
      </c>
      <c r="CH197" s="224">
        <f t="shared" si="45"/>
        <v>1.8917489796876907E-10</v>
      </c>
    </row>
    <row r="198" spans="1:118" x14ac:dyDescent="0.3">
      <c r="A198" s="177">
        <v>1</v>
      </c>
      <c r="B198" s="231">
        <f>SUBTOTAL(9,$A$22:A198)</f>
        <v>172</v>
      </c>
      <c r="C198" s="236" t="s">
        <v>517</v>
      </c>
      <c r="D198" s="222">
        <f t="shared" si="52"/>
        <v>5009746.5200000005</v>
      </c>
      <c r="E198" s="239">
        <v>0</v>
      </c>
      <c r="F198" s="239">
        <v>0</v>
      </c>
      <c r="G198" s="239">
        <v>0</v>
      </c>
      <c r="H198" s="239">
        <v>0</v>
      </c>
      <c r="I198" s="239">
        <v>0</v>
      </c>
      <c r="J198" s="239">
        <v>0</v>
      </c>
      <c r="K198" s="260">
        <v>0</v>
      </c>
      <c r="L198" s="261">
        <v>0</v>
      </c>
      <c r="M198" s="233">
        <v>685.5</v>
      </c>
      <c r="N198" s="222">
        <v>4765223.17</v>
      </c>
      <c r="O198" s="239">
        <v>0</v>
      </c>
      <c r="P198" s="239">
        <v>0</v>
      </c>
      <c r="Q198" s="222">
        <v>0</v>
      </c>
      <c r="R198" s="222">
        <v>0</v>
      </c>
      <c r="S198" s="239">
        <v>0</v>
      </c>
      <c r="T198" s="239">
        <v>0</v>
      </c>
      <c r="U198" s="239">
        <v>0</v>
      </c>
      <c r="V198" s="239">
        <v>0</v>
      </c>
      <c r="W198" s="239">
        <v>0</v>
      </c>
      <c r="X198" s="239">
        <v>0</v>
      </c>
      <c r="Y198" s="239">
        <v>0</v>
      </c>
      <c r="Z198" s="239">
        <v>0</v>
      </c>
      <c r="AA198" s="239">
        <v>0</v>
      </c>
      <c r="AB198" s="239">
        <v>0</v>
      </c>
      <c r="AC198" s="222">
        <f>ROUND(N198*2.14%,2)</f>
        <v>101975.78</v>
      </c>
      <c r="AD198" s="222">
        <v>142547.57</v>
      </c>
      <c r="AE198" s="239">
        <v>0</v>
      </c>
      <c r="AF198" s="214">
        <v>2023</v>
      </c>
      <c r="AG198" s="214">
        <v>2023</v>
      </c>
      <c r="AH198" s="214">
        <v>2023</v>
      </c>
      <c r="AI198" s="226"/>
      <c r="AJ198" s="226"/>
      <c r="AK198" s="226"/>
      <c r="AL198" s="226"/>
      <c r="AM198" s="227" t="s">
        <v>16957</v>
      </c>
      <c r="AN198" s="227" t="s">
        <v>16946</v>
      </c>
      <c r="AO198" s="227">
        <v>0</v>
      </c>
      <c r="AP198" s="227" t="s">
        <v>16954</v>
      </c>
      <c r="AQ198" s="227" t="s">
        <v>16954</v>
      </c>
      <c r="AR198" s="227">
        <v>0</v>
      </c>
      <c r="AS198" s="227"/>
      <c r="AT198" s="227"/>
      <c r="AU198" s="227"/>
      <c r="AV198" s="227"/>
      <c r="AW198" s="227" t="s">
        <v>715</v>
      </c>
      <c r="AX198" s="228">
        <v>1468.2</v>
      </c>
      <c r="AY198" s="228">
        <v>726</v>
      </c>
      <c r="AZ198" s="227" t="s">
        <v>2966</v>
      </c>
      <c r="BA198" s="227" t="s">
        <v>715</v>
      </c>
      <c r="BB198" s="229"/>
      <c r="BC198" s="230">
        <f t="shared" si="51"/>
        <v>40.5</v>
      </c>
      <c r="BJ198" s="177" t="str">
        <f>VLOOKUP(C198,BM:BO,3,FALSE)</f>
        <v>596.000</v>
      </c>
      <c r="BM198" s="177" t="s">
        <v>560</v>
      </c>
      <c r="BN198" s="177" t="s">
        <v>3199</v>
      </c>
      <c r="BO198" s="177" t="s">
        <v>3782</v>
      </c>
      <c r="BU198" s="177" t="s">
        <v>560</v>
      </c>
      <c r="BV198" s="177" t="s">
        <v>3199</v>
      </c>
      <c r="BW198" s="177" t="s">
        <v>3782</v>
      </c>
      <c r="CH198" s="224">
        <f t="shared" si="45"/>
        <v>5.5297277867794037E-10</v>
      </c>
    </row>
    <row r="199" spans="1:118" x14ac:dyDescent="0.3">
      <c r="A199" s="177">
        <v>1</v>
      </c>
      <c r="B199" s="231">
        <f>SUBTOTAL(9,$A$22:A199)</f>
        <v>173</v>
      </c>
      <c r="C199" s="236" t="s">
        <v>518</v>
      </c>
      <c r="D199" s="222">
        <f t="shared" si="52"/>
        <v>5892729.8700000001</v>
      </c>
      <c r="E199" s="239">
        <v>0</v>
      </c>
      <c r="F199" s="239">
        <v>0</v>
      </c>
      <c r="G199" s="239">
        <v>0</v>
      </c>
      <c r="H199" s="239">
        <v>0</v>
      </c>
      <c r="I199" s="239">
        <v>0</v>
      </c>
      <c r="J199" s="239">
        <v>0</v>
      </c>
      <c r="K199" s="260">
        <v>0</v>
      </c>
      <c r="L199" s="261">
        <v>0</v>
      </c>
      <c r="M199" s="233">
        <v>613.16999999999996</v>
      </c>
      <c r="N199" s="222">
        <v>5592192.1299999999</v>
      </c>
      <c r="O199" s="239">
        <v>0</v>
      </c>
      <c r="P199" s="239">
        <v>0</v>
      </c>
      <c r="Q199" s="222">
        <v>0</v>
      </c>
      <c r="R199" s="222">
        <v>0</v>
      </c>
      <c r="S199" s="239">
        <v>0</v>
      </c>
      <c r="T199" s="239">
        <v>0</v>
      </c>
      <c r="U199" s="239">
        <v>0</v>
      </c>
      <c r="V199" s="239">
        <v>0</v>
      </c>
      <c r="W199" s="239">
        <v>0</v>
      </c>
      <c r="X199" s="239">
        <v>0</v>
      </c>
      <c r="Y199" s="239">
        <v>0</v>
      </c>
      <c r="Z199" s="239">
        <v>0</v>
      </c>
      <c r="AA199" s="239">
        <v>0</v>
      </c>
      <c r="AB199" s="239">
        <v>0</v>
      </c>
      <c r="AC199" s="222">
        <f>ROUND(N199*2.14%,2)</f>
        <v>119672.91</v>
      </c>
      <c r="AD199" s="222">
        <v>180864.83</v>
      </c>
      <c r="AE199" s="239">
        <v>0</v>
      </c>
      <c r="AF199" s="214">
        <v>2023</v>
      </c>
      <c r="AG199" s="214">
        <v>2023</v>
      </c>
      <c r="AH199" s="214">
        <v>2023</v>
      </c>
      <c r="AI199" s="226"/>
      <c r="AJ199" s="226"/>
      <c r="AK199" s="226"/>
      <c r="AL199" s="226"/>
      <c r="AM199" s="227" t="s">
        <v>16950</v>
      </c>
      <c r="AN199" s="227" t="s">
        <v>16941</v>
      </c>
      <c r="AO199" s="227">
        <v>0</v>
      </c>
      <c r="AP199" s="227" t="s">
        <v>16953</v>
      </c>
      <c r="AQ199" s="227" t="s">
        <v>16962</v>
      </c>
      <c r="AR199" s="227" t="s">
        <v>16953</v>
      </c>
      <c r="AS199" s="227"/>
      <c r="AT199" s="227"/>
      <c r="AU199" s="227"/>
      <c r="AV199" s="227"/>
      <c r="AW199" s="227" t="s">
        <v>841</v>
      </c>
      <c r="AX199" s="228">
        <v>2458</v>
      </c>
      <c r="AY199" s="228">
        <v>747</v>
      </c>
      <c r="AZ199" s="227" t="s">
        <v>2966</v>
      </c>
      <c r="BA199" s="227" t="s">
        <v>17002</v>
      </c>
      <c r="BB199" s="229"/>
      <c r="BC199" s="230">
        <f t="shared" si="51"/>
        <v>133.83000000000004</v>
      </c>
      <c r="BJ199" s="177" t="str">
        <f>VLOOKUP(C199,BM:BO,3,FALSE)</f>
        <v>505.600</v>
      </c>
      <c r="BM199" s="177" t="s">
        <v>3783</v>
      </c>
      <c r="BN199" s="177" t="s">
        <v>1342</v>
      </c>
      <c r="BO199" s="177" t="s">
        <v>3785</v>
      </c>
      <c r="BU199" s="177" t="s">
        <v>3783</v>
      </c>
      <c r="BV199" s="177" t="s">
        <v>1342</v>
      </c>
      <c r="BW199" s="177" t="s">
        <v>3785</v>
      </c>
      <c r="CH199" s="224">
        <f t="shared" si="45"/>
        <v>2.3283064365386963E-10</v>
      </c>
    </row>
    <row r="200" spans="1:118" x14ac:dyDescent="0.3">
      <c r="A200" s="177">
        <v>1</v>
      </c>
      <c r="B200" s="231">
        <f>SUBTOTAL(9,$A$22:A200)</f>
        <v>174</v>
      </c>
      <c r="C200" s="236" t="s">
        <v>520</v>
      </c>
      <c r="D200" s="222">
        <f t="shared" si="52"/>
        <v>9432457.9800000004</v>
      </c>
      <c r="E200" s="239">
        <v>0</v>
      </c>
      <c r="F200" s="239">
        <v>0</v>
      </c>
      <c r="G200" s="239">
        <v>0</v>
      </c>
      <c r="H200" s="239">
        <v>0</v>
      </c>
      <c r="I200" s="239">
        <v>0</v>
      </c>
      <c r="J200" s="239">
        <v>0</v>
      </c>
      <c r="K200" s="260">
        <v>0</v>
      </c>
      <c r="L200" s="261">
        <v>0</v>
      </c>
      <c r="M200" s="233">
        <v>1286.4000000000001</v>
      </c>
      <c r="N200" s="222">
        <v>9104345.4199999999</v>
      </c>
      <c r="O200" s="239">
        <v>0</v>
      </c>
      <c r="P200" s="239">
        <v>0</v>
      </c>
      <c r="Q200" s="222">
        <v>0</v>
      </c>
      <c r="R200" s="222">
        <v>0</v>
      </c>
      <c r="S200" s="239">
        <v>0</v>
      </c>
      <c r="T200" s="239">
        <v>0</v>
      </c>
      <c r="U200" s="239">
        <v>0</v>
      </c>
      <c r="V200" s="239">
        <v>0</v>
      </c>
      <c r="W200" s="239">
        <v>0</v>
      </c>
      <c r="X200" s="239">
        <v>0</v>
      </c>
      <c r="Y200" s="239">
        <v>0</v>
      </c>
      <c r="Z200" s="239">
        <v>0</v>
      </c>
      <c r="AA200" s="239">
        <v>0</v>
      </c>
      <c r="AB200" s="239">
        <v>0</v>
      </c>
      <c r="AC200" s="222">
        <f>ROUND(N200*2.14%,2)</f>
        <v>194832.99</v>
      </c>
      <c r="AD200" s="239">
        <v>133279.57</v>
      </c>
      <c r="AE200" s="239">
        <v>0</v>
      </c>
      <c r="AF200" s="214">
        <v>2023</v>
      </c>
      <c r="AG200" s="214">
        <v>2023</v>
      </c>
      <c r="AH200" s="214">
        <v>2023</v>
      </c>
      <c r="AI200" s="226"/>
      <c r="AJ200" s="226"/>
      <c r="AK200" s="226"/>
      <c r="AL200" s="226"/>
      <c r="AM200" s="227" t="s">
        <v>16950</v>
      </c>
      <c r="AN200" s="227" t="s">
        <v>16941</v>
      </c>
      <c r="AO200" s="227">
        <v>0</v>
      </c>
      <c r="AP200" s="227" t="s">
        <v>16954</v>
      </c>
      <c r="AQ200" s="227" t="s">
        <v>16958</v>
      </c>
      <c r="AR200" s="227" t="s">
        <v>16954</v>
      </c>
      <c r="AS200" s="227"/>
      <c r="AT200" s="227"/>
      <c r="AU200" s="227"/>
      <c r="AV200" s="227"/>
      <c r="AW200" s="227" t="s">
        <v>778</v>
      </c>
      <c r="AX200" s="228">
        <v>6873.1</v>
      </c>
      <c r="AY200" s="228">
        <v>1286.23</v>
      </c>
      <c r="AZ200" s="227" t="s">
        <v>2991</v>
      </c>
      <c r="BA200" s="227" t="s">
        <v>17002</v>
      </c>
      <c r="BB200" s="229"/>
      <c r="BC200" s="230">
        <f t="shared" si="51"/>
        <v>-0.17000000000007276</v>
      </c>
      <c r="BJ200" s="177" t="str">
        <f>VLOOKUP(C200,BM:BO,3,FALSE)</f>
        <v>1169.300</v>
      </c>
      <c r="BM200" s="177" t="s">
        <v>3788</v>
      </c>
      <c r="BN200" s="177" t="s">
        <v>619</v>
      </c>
      <c r="BO200" s="177" t="s">
        <v>1397</v>
      </c>
      <c r="BU200" s="177" t="s">
        <v>3788</v>
      </c>
      <c r="BV200" s="177" t="s">
        <v>619</v>
      </c>
      <c r="BW200" s="177" t="s">
        <v>1397</v>
      </c>
      <c r="CH200" s="224">
        <f t="shared" si="45"/>
        <v>5.2386894822120667E-10</v>
      </c>
    </row>
    <row r="201" spans="1:118" s="245" customFormat="1" x14ac:dyDescent="0.3">
      <c r="A201" s="177">
        <v>1</v>
      </c>
      <c r="B201" s="231">
        <f>SUBTOTAL(9,$A$22:A201)</f>
        <v>175</v>
      </c>
      <c r="C201" s="220" t="s">
        <v>3669</v>
      </c>
      <c r="D201" s="222">
        <f t="shared" si="52"/>
        <v>13561196.690000001</v>
      </c>
      <c r="E201" s="240">
        <v>0</v>
      </c>
      <c r="F201" s="240">
        <v>0</v>
      </c>
      <c r="G201" s="240">
        <v>0</v>
      </c>
      <c r="H201" s="240">
        <v>0</v>
      </c>
      <c r="I201" s="240">
        <v>11277447.49</v>
      </c>
      <c r="J201" s="240">
        <v>0</v>
      </c>
      <c r="K201" s="257">
        <v>0</v>
      </c>
      <c r="L201" s="240">
        <v>0</v>
      </c>
      <c r="M201" s="240">
        <v>0</v>
      </c>
      <c r="N201" s="240">
        <v>0</v>
      </c>
      <c r="O201" s="240">
        <v>0</v>
      </c>
      <c r="P201" s="240">
        <v>0</v>
      </c>
      <c r="Q201" s="240">
        <v>0</v>
      </c>
      <c r="R201" s="240">
        <v>0</v>
      </c>
      <c r="S201" s="240">
        <v>0</v>
      </c>
      <c r="T201" s="240">
        <v>0</v>
      </c>
      <c r="U201" s="240">
        <v>0</v>
      </c>
      <c r="V201" s="240">
        <v>1794324.55</v>
      </c>
      <c r="W201" s="240">
        <v>0</v>
      </c>
      <c r="X201" s="240">
        <v>0</v>
      </c>
      <c r="Y201" s="240">
        <v>0</v>
      </c>
      <c r="Z201" s="240">
        <v>0</v>
      </c>
      <c r="AA201" s="240">
        <v>0</v>
      </c>
      <c r="AB201" s="240">
        <v>0</v>
      </c>
      <c r="AC201" s="240">
        <f t="shared" ref="AC201:AC205" si="53">ROUND(N201*2.14%,2)+ROUND(E201*2.14%,2)+ROUND(F201*2.14%,2)+ROUND(G201*2.14%,2)+ROUND(H201*2.14%,2)+ROUND(I201*2.14%,2)+ROUND(J201*2.14%,2)+ROUND(L201*2.14%,2)+ROUND(P201*2.14%,2)+ROUND(R201*2.14%,2)+ROUND(T201*2.14%,2)+ROUND(U201*2.14%,2)+ROUND(V201*2.14%,2)+ROUND(W201*2.14%,2)+ROUND(X201*2.14%,2)+ROUND(Y201*2.14%,2)+ROUND(Z201*2.14%,2)+ROUND(AA201*2.14%,2)+ROUND(AB201*2.14%,2)</f>
        <v>279735.93</v>
      </c>
      <c r="AD201" s="222">
        <v>209688.72</v>
      </c>
      <c r="AE201" s="240">
        <v>0</v>
      </c>
      <c r="AF201" s="242">
        <v>2023</v>
      </c>
      <c r="AG201" s="242">
        <v>2023</v>
      </c>
      <c r="AH201" s="243">
        <v>2023</v>
      </c>
      <c r="BW201" s="246"/>
      <c r="CA201" s="245" t="e">
        <f>VLOOKUP(C201,CB:CC,2,FALSE)</f>
        <v>#N/A</v>
      </c>
      <c r="CE201" s="245" t="e">
        <f>VLOOKUP(C201,CF:CG,2,FALSE)</f>
        <v>#N/A</v>
      </c>
      <c r="CH201" s="224">
        <f t="shared" si="45"/>
        <v>1.076841726899147E-9</v>
      </c>
      <c r="CL201" s="245" t="e">
        <f>VLOOKUP(C201,CM:CN,2,FALSE)</f>
        <v>#N/A</v>
      </c>
      <c r="DK201" s="245" t="e">
        <f>VLOOKUP(C201,DL:DM,2,FALSE)</f>
        <v>#N/A</v>
      </c>
      <c r="DN201" s="177"/>
    </row>
    <row r="202" spans="1:118" s="245" customFormat="1" x14ac:dyDescent="0.3">
      <c r="A202" s="177">
        <v>1</v>
      </c>
      <c r="B202" s="231">
        <f>SUBTOTAL(9,$A$22:A202)</f>
        <v>176</v>
      </c>
      <c r="C202" s="220" t="s">
        <v>3538</v>
      </c>
      <c r="D202" s="222">
        <f t="shared" si="52"/>
        <v>7584984.4900000002</v>
      </c>
      <c r="E202" s="263">
        <v>0</v>
      </c>
      <c r="F202" s="263">
        <v>0</v>
      </c>
      <c r="G202" s="263">
        <v>0</v>
      </c>
      <c r="H202" s="263">
        <v>0</v>
      </c>
      <c r="I202" s="263">
        <v>0</v>
      </c>
      <c r="J202" s="263">
        <v>0</v>
      </c>
      <c r="K202" s="264">
        <v>0</v>
      </c>
      <c r="L202" s="263">
        <v>0</v>
      </c>
      <c r="M202" s="233">
        <v>1636.56</v>
      </c>
      <c r="N202" s="240">
        <v>7426066.6600000001</v>
      </c>
      <c r="O202" s="240">
        <v>0</v>
      </c>
      <c r="P202" s="240">
        <v>0</v>
      </c>
      <c r="Q202" s="240">
        <v>0</v>
      </c>
      <c r="R202" s="240">
        <v>0</v>
      </c>
      <c r="S202" s="240">
        <v>0</v>
      </c>
      <c r="T202" s="240">
        <v>0</v>
      </c>
      <c r="U202" s="240">
        <v>0</v>
      </c>
      <c r="V202" s="240">
        <v>0</v>
      </c>
      <c r="W202" s="240">
        <v>0</v>
      </c>
      <c r="X202" s="240">
        <v>0</v>
      </c>
      <c r="Y202" s="240">
        <v>0</v>
      </c>
      <c r="Z202" s="240">
        <v>0</v>
      </c>
      <c r="AA202" s="240">
        <v>0</v>
      </c>
      <c r="AB202" s="240">
        <v>0</v>
      </c>
      <c r="AC202" s="240">
        <f t="shared" si="53"/>
        <v>158917.82999999999</v>
      </c>
      <c r="AD202" s="240">
        <v>0</v>
      </c>
      <c r="AE202" s="240">
        <v>0</v>
      </c>
      <c r="AF202" s="242" t="s">
        <v>17042</v>
      </c>
      <c r="AG202" s="242">
        <v>2023</v>
      </c>
      <c r="AH202" s="243">
        <v>2023</v>
      </c>
      <c r="AT202" s="245" t="e">
        <f>VLOOKUP(C202,AW:AX,2,FALSE)</f>
        <v>#N/A</v>
      </c>
      <c r="BW202" s="246"/>
      <c r="CE202" s="245" t="e">
        <f>VLOOKUP(C202,CF:CG,2,FALSE)</f>
        <v>#N/A</v>
      </c>
      <c r="CH202" s="224">
        <f t="shared" si="45"/>
        <v>8.7311491370201111E-11</v>
      </c>
      <c r="CL202" s="245" t="e">
        <f>VLOOKUP(C202,CM:CN,2,FALSE)</f>
        <v>#N/A</v>
      </c>
      <c r="DK202" s="245" t="e">
        <f>VLOOKUP(C202,DL:DM,2,FALSE)</f>
        <v>#N/A</v>
      </c>
      <c r="DN202" s="177"/>
    </row>
    <row r="203" spans="1:118" s="245" customFormat="1" x14ac:dyDescent="0.3">
      <c r="A203" s="177">
        <v>1</v>
      </c>
      <c r="B203" s="231">
        <f>SUBTOTAL(9,$A$22:A203)</f>
        <v>177</v>
      </c>
      <c r="C203" s="220" t="s">
        <v>640</v>
      </c>
      <c r="D203" s="222">
        <f t="shared" si="52"/>
        <v>8378586.0800000001</v>
      </c>
      <c r="E203" s="265">
        <v>0</v>
      </c>
      <c r="F203" s="265">
        <v>0</v>
      </c>
      <c r="G203" s="265">
        <v>0</v>
      </c>
      <c r="H203" s="265">
        <v>0</v>
      </c>
      <c r="I203" s="265">
        <v>0</v>
      </c>
      <c r="J203" s="265">
        <v>0</v>
      </c>
      <c r="K203" s="257">
        <v>0</v>
      </c>
      <c r="L203" s="240">
        <v>0</v>
      </c>
      <c r="M203" s="233">
        <v>936.26</v>
      </c>
      <c r="N203" s="240">
        <v>8203041</v>
      </c>
      <c r="O203" s="240">
        <v>0</v>
      </c>
      <c r="P203" s="240">
        <v>0</v>
      </c>
      <c r="Q203" s="240">
        <v>0</v>
      </c>
      <c r="R203" s="240">
        <v>0</v>
      </c>
      <c r="S203" s="240">
        <v>0</v>
      </c>
      <c r="T203" s="240">
        <v>0</v>
      </c>
      <c r="U203" s="240">
        <v>0</v>
      </c>
      <c r="V203" s="240">
        <v>0</v>
      </c>
      <c r="W203" s="240">
        <v>0</v>
      </c>
      <c r="X203" s="240">
        <v>0</v>
      </c>
      <c r="Y203" s="240">
        <v>0</v>
      </c>
      <c r="Z203" s="240">
        <v>0</v>
      </c>
      <c r="AA203" s="240">
        <v>0</v>
      </c>
      <c r="AB203" s="240">
        <v>0</v>
      </c>
      <c r="AC203" s="240">
        <f t="shared" si="53"/>
        <v>175545.08</v>
      </c>
      <c r="AD203" s="247">
        <v>0</v>
      </c>
      <c r="AE203" s="240">
        <v>0</v>
      </c>
      <c r="AF203" s="242" t="s">
        <v>17042</v>
      </c>
      <c r="AG203" s="242">
        <v>2023</v>
      </c>
      <c r="AH203" s="243">
        <v>2023</v>
      </c>
      <c r="AT203" s="245" t="e">
        <f>VLOOKUP(C203,AW:AX,2,FALSE)</f>
        <v>#N/A</v>
      </c>
      <c r="BW203" s="246"/>
      <c r="CA203" s="245" t="e">
        <f>VLOOKUP(C203,CB:CC,2,FALSE)</f>
        <v>#N/A</v>
      </c>
      <c r="CE203" s="245" t="e">
        <f>VLOOKUP(C203,CF:CG,2,FALSE)</f>
        <v>#N/A</v>
      </c>
      <c r="CH203" s="224">
        <f t="shared" si="45"/>
        <v>8.7311491370201111E-11</v>
      </c>
      <c r="CL203" s="245" t="e">
        <f>VLOOKUP(C203,CM:CN,2,FALSE)</f>
        <v>#N/A</v>
      </c>
      <c r="DK203" s="245" t="e">
        <f>VLOOKUP(C203,DL:DM,2,FALSE)</f>
        <v>#N/A</v>
      </c>
      <c r="DN203" s="177"/>
    </row>
    <row r="204" spans="1:118" s="245" customFormat="1" x14ac:dyDescent="0.3">
      <c r="A204" s="177">
        <v>1</v>
      </c>
      <c r="B204" s="231">
        <f>SUBTOTAL(9,$A$22:A204)</f>
        <v>178</v>
      </c>
      <c r="C204" s="220" t="s">
        <v>17039</v>
      </c>
      <c r="D204" s="222">
        <f t="shared" si="52"/>
        <v>9655445.5599999987</v>
      </c>
      <c r="E204" s="265">
        <v>0</v>
      </c>
      <c r="F204" s="265">
        <v>0</v>
      </c>
      <c r="G204" s="265">
        <v>0</v>
      </c>
      <c r="H204" s="265">
        <v>0</v>
      </c>
      <c r="I204" s="265">
        <v>0</v>
      </c>
      <c r="J204" s="265">
        <v>0</v>
      </c>
      <c r="K204" s="257">
        <v>0</v>
      </c>
      <c r="L204" s="240">
        <v>0</v>
      </c>
      <c r="M204" s="240">
        <v>1100</v>
      </c>
      <c r="N204" s="240">
        <v>9453148.1899999995</v>
      </c>
      <c r="O204" s="240">
        <v>0</v>
      </c>
      <c r="P204" s="240">
        <v>0</v>
      </c>
      <c r="Q204" s="240">
        <v>0</v>
      </c>
      <c r="R204" s="240">
        <v>0</v>
      </c>
      <c r="S204" s="240">
        <v>0</v>
      </c>
      <c r="T204" s="240">
        <v>0</v>
      </c>
      <c r="U204" s="240">
        <v>0</v>
      </c>
      <c r="V204" s="240">
        <v>0</v>
      </c>
      <c r="W204" s="240">
        <v>0</v>
      </c>
      <c r="X204" s="240">
        <v>0</v>
      </c>
      <c r="Y204" s="240">
        <v>0</v>
      </c>
      <c r="Z204" s="240">
        <v>0</v>
      </c>
      <c r="AA204" s="240">
        <v>0</v>
      </c>
      <c r="AB204" s="240">
        <v>0</v>
      </c>
      <c r="AC204" s="240">
        <f t="shared" si="53"/>
        <v>202297.37</v>
      </c>
      <c r="AD204" s="247">
        <v>0</v>
      </c>
      <c r="AE204" s="240">
        <v>0</v>
      </c>
      <c r="AF204" s="242" t="s">
        <v>17042</v>
      </c>
      <c r="AG204" s="242">
        <v>2023</v>
      </c>
      <c r="AH204" s="243">
        <v>2023</v>
      </c>
      <c r="AT204" s="245" t="e">
        <f>VLOOKUP(C204,AW:AX,2,FALSE)</f>
        <v>#N/A</v>
      </c>
      <c r="BW204" s="246"/>
      <c r="CA204" s="245" t="e">
        <f>VLOOKUP(C204,CB:CC,2,FALSE)</f>
        <v>#N/A</v>
      </c>
      <c r="CE204" s="245" t="e">
        <f>VLOOKUP(C204,CF:CG,2,FALSE)</f>
        <v>#N/A</v>
      </c>
      <c r="CH204" s="224">
        <f t="shared" si="45"/>
        <v>-8.149072527885437E-10</v>
      </c>
      <c r="CL204" s="245" t="e">
        <f>VLOOKUP(C204,CM:CN,2,FALSE)</f>
        <v>#N/A</v>
      </c>
      <c r="DK204" s="245" t="e">
        <f>VLOOKUP(C204,DL:DM,2,FALSE)</f>
        <v>#N/A</v>
      </c>
      <c r="DN204" s="177"/>
    </row>
    <row r="205" spans="1:118" s="245" customFormat="1" x14ac:dyDescent="0.3">
      <c r="A205" s="177">
        <v>1</v>
      </c>
      <c r="B205" s="231">
        <f>SUBTOTAL(9,$A$22:A205)</f>
        <v>179</v>
      </c>
      <c r="C205" s="220" t="s">
        <v>17369</v>
      </c>
      <c r="D205" s="222">
        <f t="shared" si="52"/>
        <v>9091549.8300000001</v>
      </c>
      <c r="E205" s="240">
        <v>0</v>
      </c>
      <c r="F205" s="240">
        <v>0</v>
      </c>
      <c r="G205" s="240">
        <v>0</v>
      </c>
      <c r="H205" s="240">
        <v>0</v>
      </c>
      <c r="I205" s="240">
        <v>0</v>
      </c>
      <c r="J205" s="240">
        <v>0</v>
      </c>
      <c r="K205" s="257">
        <v>0</v>
      </c>
      <c r="L205" s="240">
        <v>0</v>
      </c>
      <c r="M205" s="233">
        <v>1104.8800000000001</v>
      </c>
      <c r="N205" s="240">
        <v>8901067</v>
      </c>
      <c r="O205" s="240">
        <v>0</v>
      </c>
      <c r="P205" s="240">
        <v>0</v>
      </c>
      <c r="Q205" s="240">
        <v>0</v>
      </c>
      <c r="R205" s="240">
        <v>0</v>
      </c>
      <c r="S205" s="240">
        <v>0</v>
      </c>
      <c r="T205" s="240">
        <v>0</v>
      </c>
      <c r="U205" s="240">
        <v>0</v>
      </c>
      <c r="V205" s="240">
        <v>0</v>
      </c>
      <c r="W205" s="240">
        <v>0</v>
      </c>
      <c r="X205" s="240">
        <v>0</v>
      </c>
      <c r="Y205" s="240">
        <v>0</v>
      </c>
      <c r="Z205" s="240">
        <v>0</v>
      </c>
      <c r="AA205" s="240">
        <v>0</v>
      </c>
      <c r="AB205" s="240">
        <v>0</v>
      </c>
      <c r="AC205" s="240">
        <f t="shared" si="53"/>
        <v>190482.83</v>
      </c>
      <c r="AD205" s="240">
        <v>0</v>
      </c>
      <c r="AE205" s="240">
        <v>0</v>
      </c>
      <c r="AF205" s="242" t="s">
        <v>17042</v>
      </c>
      <c r="AG205" s="242">
        <v>2023</v>
      </c>
      <c r="AH205" s="243">
        <v>2023</v>
      </c>
      <c r="BW205" s="246"/>
      <c r="CA205" s="245" t="e">
        <f>VLOOKUP(C205,CB:CC,2,FALSE)</f>
        <v>#N/A</v>
      </c>
      <c r="CE205" s="245" t="e">
        <f>VLOOKUP(C205,CF:CG,2,FALSE)</f>
        <v>#N/A</v>
      </c>
      <c r="CH205" s="224">
        <f t="shared" si="45"/>
        <v>8.7311491370201111E-11</v>
      </c>
      <c r="CL205" s="245" t="e">
        <f>VLOOKUP(C205,CM:CN,2,FALSE)</f>
        <v>#N/A</v>
      </c>
      <c r="DK205" s="245" t="e">
        <f>VLOOKUP(C205,DL:DM,2,FALSE)</f>
        <v>#N/A</v>
      </c>
      <c r="DN205" s="177"/>
    </row>
    <row r="206" spans="1:118" x14ac:dyDescent="0.3">
      <c r="A206" s="177">
        <v>1</v>
      </c>
      <c r="B206" s="231">
        <f>SUBTOTAL(9,$A$22:A206)</f>
        <v>180</v>
      </c>
      <c r="C206" s="236" t="s">
        <v>514</v>
      </c>
      <c r="D206" s="222">
        <f>E206+F206+G206+H206+I206+J206+L206+N206+P206+R206+T206+U206+V206+W206+X206+Y206+Z206+AA206+AB206+AC206+AD206+AE206</f>
        <v>143099.59</v>
      </c>
      <c r="E206" s="239">
        <v>0</v>
      </c>
      <c r="F206" s="239">
        <v>0</v>
      </c>
      <c r="G206" s="239">
        <v>0</v>
      </c>
      <c r="H206" s="239">
        <v>0</v>
      </c>
      <c r="I206" s="239">
        <v>0</v>
      </c>
      <c r="J206" s="239">
        <v>0</v>
      </c>
      <c r="K206" s="260">
        <v>0</v>
      </c>
      <c r="L206" s="261">
        <v>0</v>
      </c>
      <c r="M206" s="266">
        <v>0</v>
      </c>
      <c r="N206" s="222">
        <v>0</v>
      </c>
      <c r="O206" s="239">
        <v>0</v>
      </c>
      <c r="P206" s="239">
        <v>0</v>
      </c>
      <c r="Q206" s="222">
        <v>0</v>
      </c>
      <c r="R206" s="222">
        <v>0</v>
      </c>
      <c r="S206" s="239">
        <v>0</v>
      </c>
      <c r="T206" s="239">
        <v>0</v>
      </c>
      <c r="U206" s="239">
        <v>0</v>
      </c>
      <c r="V206" s="239">
        <v>0</v>
      </c>
      <c r="W206" s="239">
        <v>0</v>
      </c>
      <c r="X206" s="239">
        <v>0</v>
      </c>
      <c r="Y206" s="239">
        <v>0</v>
      </c>
      <c r="Z206" s="239">
        <v>0</v>
      </c>
      <c r="AA206" s="239">
        <v>0</v>
      </c>
      <c r="AB206" s="239">
        <v>0</v>
      </c>
      <c r="AC206" s="222">
        <f>ROUND(N206*2.14%,2)</f>
        <v>0</v>
      </c>
      <c r="AD206" s="222">
        <v>143099.59</v>
      </c>
      <c r="AE206" s="239">
        <v>0</v>
      </c>
      <c r="AF206" s="214">
        <v>2023</v>
      </c>
      <c r="AG206" s="214" t="s">
        <v>17042</v>
      </c>
      <c r="AH206" s="214" t="s">
        <v>17042</v>
      </c>
      <c r="AI206" s="226"/>
      <c r="AJ206" s="226"/>
      <c r="AK206" s="226"/>
      <c r="AL206" s="226"/>
      <c r="AM206" s="227" t="s">
        <v>16960</v>
      </c>
      <c r="AN206" s="227" t="s">
        <v>16961</v>
      </c>
      <c r="AO206" s="227">
        <v>0</v>
      </c>
      <c r="AP206" s="227" t="s">
        <v>16946</v>
      </c>
      <c r="AQ206" s="227" t="s">
        <v>16954</v>
      </c>
      <c r="AR206" s="227" t="s">
        <v>16954</v>
      </c>
      <c r="AS206" s="227"/>
      <c r="AT206" s="227"/>
      <c r="AU206" s="227"/>
      <c r="AV206" s="227"/>
      <c r="AW206" s="227" t="s">
        <v>2222</v>
      </c>
      <c r="AX206" s="228">
        <v>1159.1300000000001</v>
      </c>
      <c r="AY206" s="228">
        <v>650</v>
      </c>
      <c r="AZ206" s="227" t="s">
        <v>2966</v>
      </c>
      <c r="BA206" s="227" t="s">
        <v>17002</v>
      </c>
      <c r="BB206" s="229"/>
      <c r="BC206" s="230">
        <f>AY206-M206</f>
        <v>650</v>
      </c>
      <c r="BJ206" s="177" t="str">
        <f>VLOOKUP(C206,BM:BO,3,FALSE)</f>
        <v>886.900</v>
      </c>
      <c r="BM206" s="177" t="s">
        <v>3777</v>
      </c>
      <c r="BN206" s="177" t="s">
        <v>1139</v>
      </c>
      <c r="BO206" s="177" t="s">
        <v>3778</v>
      </c>
      <c r="BU206" s="177" t="s">
        <v>3777</v>
      </c>
      <c r="BV206" s="177" t="s">
        <v>1139</v>
      </c>
      <c r="BW206" s="177" t="s">
        <v>3778</v>
      </c>
      <c r="CH206" s="224">
        <f>D206-E206-F206-G206-H206-I206-J206-L206-N206-P206-R206-T206-U206-V206-W206-X206-Y206-Z206-AA206-AB206-AC206-AD206-AE206</f>
        <v>0</v>
      </c>
    </row>
    <row r="207" spans="1:118" x14ac:dyDescent="0.3">
      <c r="B207" s="225" t="s">
        <v>532</v>
      </c>
      <c r="C207" s="225"/>
      <c r="D207" s="221">
        <f>SUM(D208:D214)</f>
        <v>28319638.610000003</v>
      </c>
      <c r="E207" s="222">
        <f t="shared" ref="E207:AE207" si="54">SUM(E208:E214)</f>
        <v>576643.19999999995</v>
      </c>
      <c r="F207" s="222">
        <f t="shared" si="54"/>
        <v>0</v>
      </c>
      <c r="G207" s="222">
        <f t="shared" si="54"/>
        <v>0</v>
      </c>
      <c r="H207" s="222">
        <f t="shared" si="54"/>
        <v>0</v>
      </c>
      <c r="I207" s="222">
        <f t="shared" si="54"/>
        <v>0</v>
      </c>
      <c r="J207" s="222">
        <f t="shared" si="54"/>
        <v>0</v>
      </c>
      <c r="K207" s="223">
        <f t="shared" si="54"/>
        <v>0</v>
      </c>
      <c r="L207" s="222">
        <f t="shared" si="54"/>
        <v>0</v>
      </c>
      <c r="M207" s="222">
        <f t="shared" si="54"/>
        <v>3451.2599999999998</v>
      </c>
      <c r="N207" s="222">
        <f t="shared" si="54"/>
        <v>26684647.139999997</v>
      </c>
      <c r="O207" s="222">
        <f t="shared" si="54"/>
        <v>0</v>
      </c>
      <c r="P207" s="222">
        <f t="shared" si="54"/>
        <v>0</v>
      </c>
      <c r="Q207" s="222">
        <f t="shared" si="54"/>
        <v>0</v>
      </c>
      <c r="R207" s="222">
        <f t="shared" si="54"/>
        <v>0</v>
      </c>
      <c r="S207" s="222">
        <f t="shared" si="54"/>
        <v>0</v>
      </c>
      <c r="T207" s="222">
        <f t="shared" si="54"/>
        <v>0</v>
      </c>
      <c r="U207" s="222">
        <f t="shared" si="54"/>
        <v>0</v>
      </c>
      <c r="V207" s="222">
        <f t="shared" si="54"/>
        <v>0</v>
      </c>
      <c r="W207" s="222">
        <f t="shared" si="54"/>
        <v>0</v>
      </c>
      <c r="X207" s="222">
        <f t="shared" si="54"/>
        <v>0</v>
      </c>
      <c r="Y207" s="222">
        <f t="shared" si="54"/>
        <v>0</v>
      </c>
      <c r="Z207" s="222">
        <f t="shared" si="54"/>
        <v>0</v>
      </c>
      <c r="AA207" s="222">
        <f t="shared" si="54"/>
        <v>0</v>
      </c>
      <c r="AB207" s="222">
        <f t="shared" si="54"/>
        <v>0</v>
      </c>
      <c r="AC207" s="222">
        <f t="shared" si="54"/>
        <v>583391.60000000009</v>
      </c>
      <c r="AD207" s="222">
        <f t="shared" si="54"/>
        <v>474956.67000000004</v>
      </c>
      <c r="AE207" s="222">
        <f t="shared" si="54"/>
        <v>0</v>
      </c>
      <c r="AF207" s="214" t="s">
        <v>17016</v>
      </c>
      <c r="AG207" s="214" t="s">
        <v>17016</v>
      </c>
      <c r="AH207" s="214" t="s">
        <v>17016</v>
      </c>
      <c r="AI207" s="226"/>
      <c r="AJ207" s="226"/>
      <c r="AK207" s="226"/>
      <c r="AL207" s="226"/>
      <c r="AM207" s="227"/>
      <c r="AN207" s="227"/>
      <c r="AO207" s="227"/>
      <c r="AP207" s="227"/>
      <c r="AQ207" s="227"/>
      <c r="AR207" s="227"/>
      <c r="AS207" s="227"/>
      <c r="AT207" s="227"/>
      <c r="AU207" s="227"/>
      <c r="AV207" s="227"/>
      <c r="AW207" s="227"/>
      <c r="AX207" s="228"/>
      <c r="AY207" s="228"/>
      <c r="AZ207" s="227"/>
      <c r="BA207" s="227"/>
      <c r="BB207" s="229"/>
      <c r="BC207" s="230">
        <f t="shared" si="51"/>
        <v>-3451.2599999999998</v>
      </c>
      <c r="BJ207" s="177" t="e">
        <f>VLOOKUP(C207,BM:BO,3,FALSE)</f>
        <v>#N/A</v>
      </c>
      <c r="BM207" s="177" t="s">
        <v>522</v>
      </c>
      <c r="BN207" s="177" t="s">
        <v>862</v>
      </c>
      <c r="BO207" s="177" t="s">
        <v>3115</v>
      </c>
      <c r="BU207" s="177" t="s">
        <v>522</v>
      </c>
      <c r="BV207" s="177" t="s">
        <v>862</v>
      </c>
      <c r="BW207" s="177" t="s">
        <v>3115</v>
      </c>
      <c r="CH207" s="224">
        <f t="shared" si="45"/>
        <v>6.8685039877891541E-9</v>
      </c>
    </row>
    <row r="208" spans="1:118" x14ac:dyDescent="0.3">
      <c r="A208" s="177">
        <v>1</v>
      </c>
      <c r="B208" s="231">
        <f>SUBTOTAL(9,$A$22:A208)</f>
        <v>181</v>
      </c>
      <c r="C208" s="236" t="s">
        <v>521</v>
      </c>
      <c r="D208" s="222">
        <f t="shared" ref="D208:D214" si="55">E208+F208+G208+H208+I208+J208+L208+N208+P208+R208+T208+U208+V208+W208+X208+Y208+Z208+AA208+AB208+AC208+AD208+AE208</f>
        <v>5529192.29</v>
      </c>
      <c r="E208" s="239">
        <v>0</v>
      </c>
      <c r="F208" s="239">
        <v>0</v>
      </c>
      <c r="G208" s="239">
        <v>0</v>
      </c>
      <c r="H208" s="239">
        <v>0</v>
      </c>
      <c r="I208" s="239">
        <v>0</v>
      </c>
      <c r="J208" s="239">
        <v>0</v>
      </c>
      <c r="K208" s="255">
        <v>0</v>
      </c>
      <c r="L208" s="239">
        <v>0</v>
      </c>
      <c r="M208" s="233">
        <v>534.20000000000005</v>
      </c>
      <c r="N208" s="222">
        <v>5218170.17</v>
      </c>
      <c r="O208" s="239">
        <v>0</v>
      </c>
      <c r="P208" s="239">
        <v>0</v>
      </c>
      <c r="Q208" s="222">
        <v>0</v>
      </c>
      <c r="R208" s="222">
        <v>0</v>
      </c>
      <c r="S208" s="239">
        <v>0</v>
      </c>
      <c r="T208" s="239">
        <v>0</v>
      </c>
      <c r="U208" s="239">
        <v>0</v>
      </c>
      <c r="V208" s="239">
        <v>0</v>
      </c>
      <c r="W208" s="239">
        <v>0</v>
      </c>
      <c r="X208" s="239">
        <v>0</v>
      </c>
      <c r="Y208" s="239">
        <v>0</v>
      </c>
      <c r="Z208" s="239">
        <v>0</v>
      </c>
      <c r="AA208" s="239">
        <v>0</v>
      </c>
      <c r="AB208" s="239">
        <v>0</v>
      </c>
      <c r="AC208" s="222">
        <f>ROUND(N208*2.14%,2)</f>
        <v>111668.84</v>
      </c>
      <c r="AD208" s="222">
        <v>199353.28</v>
      </c>
      <c r="AE208" s="239">
        <v>0</v>
      </c>
      <c r="AF208" s="214">
        <v>2023</v>
      </c>
      <c r="AG208" s="214">
        <v>2023</v>
      </c>
      <c r="AH208" s="214">
        <v>2023</v>
      </c>
      <c r="AI208" s="226"/>
      <c r="AJ208" s="226"/>
      <c r="AK208" s="226"/>
      <c r="AL208" s="226"/>
      <c r="AM208" s="227" t="s">
        <v>16959</v>
      </c>
      <c r="AN208" s="227" t="s">
        <v>16953</v>
      </c>
      <c r="AO208" s="227" t="s">
        <v>16958</v>
      </c>
      <c r="AP208" s="227" t="s">
        <v>16954</v>
      </c>
      <c r="AQ208" s="227" t="s">
        <v>16951</v>
      </c>
      <c r="AR208" s="227" t="s">
        <v>16954</v>
      </c>
      <c r="AS208" s="227"/>
      <c r="AT208" s="227"/>
      <c r="AU208" s="227"/>
      <c r="AV208" s="227"/>
      <c r="AW208" s="227" t="s">
        <v>1267</v>
      </c>
      <c r="AX208" s="228">
        <v>5594.5</v>
      </c>
      <c r="AY208" s="228">
        <v>617.9</v>
      </c>
      <c r="AZ208" s="227" t="s">
        <v>2991</v>
      </c>
      <c r="BA208" s="227">
        <v>2010</v>
      </c>
      <c r="BB208" s="229"/>
      <c r="BC208" s="230">
        <f t="shared" si="51"/>
        <v>83.699999999999932</v>
      </c>
      <c r="BJ208" s="177" t="str">
        <f>VLOOKUP(C208,BM:BO,3,FALSE)</f>
        <v>617.900</v>
      </c>
      <c r="BM208" s="177" t="s">
        <v>3790</v>
      </c>
      <c r="BN208" s="177" t="s">
        <v>1342</v>
      </c>
      <c r="BO208" s="177" t="s">
        <v>1057</v>
      </c>
      <c r="BU208" s="177" t="s">
        <v>3790</v>
      </c>
      <c r="BV208" s="177" t="s">
        <v>1342</v>
      </c>
      <c r="BW208" s="177" t="s">
        <v>1057</v>
      </c>
      <c r="CH208" s="224">
        <f t="shared" si="45"/>
        <v>1.1641532182693481E-10</v>
      </c>
    </row>
    <row r="209" spans="1:118" x14ac:dyDescent="0.3">
      <c r="A209" s="177">
        <v>1</v>
      </c>
      <c r="B209" s="231">
        <f>SUBTOTAL(9,$A$22:A209)</f>
        <v>182</v>
      </c>
      <c r="C209" s="236" t="s">
        <v>523</v>
      </c>
      <c r="D209" s="222">
        <f t="shared" si="55"/>
        <v>5201998.6600000011</v>
      </c>
      <c r="E209" s="239">
        <v>0</v>
      </c>
      <c r="F209" s="239">
        <v>0</v>
      </c>
      <c r="G209" s="239">
        <v>0</v>
      </c>
      <c r="H209" s="239">
        <v>0</v>
      </c>
      <c r="I209" s="239">
        <v>0</v>
      </c>
      <c r="J209" s="239">
        <v>0</v>
      </c>
      <c r="K209" s="255">
        <v>0</v>
      </c>
      <c r="L209" s="239">
        <v>0</v>
      </c>
      <c r="M209" s="233">
        <v>523.29999999999995</v>
      </c>
      <c r="N209" s="222">
        <v>5000505.9800000004</v>
      </c>
      <c r="O209" s="239">
        <v>0</v>
      </c>
      <c r="P209" s="239">
        <v>0</v>
      </c>
      <c r="Q209" s="222">
        <v>0</v>
      </c>
      <c r="R209" s="222">
        <v>0</v>
      </c>
      <c r="S209" s="239">
        <v>0</v>
      </c>
      <c r="T209" s="239">
        <v>0</v>
      </c>
      <c r="U209" s="239">
        <v>0</v>
      </c>
      <c r="V209" s="239">
        <v>0</v>
      </c>
      <c r="W209" s="239">
        <v>0</v>
      </c>
      <c r="X209" s="239">
        <v>0</v>
      </c>
      <c r="Y209" s="239">
        <v>0</v>
      </c>
      <c r="Z209" s="239">
        <v>0</v>
      </c>
      <c r="AA209" s="239">
        <v>0</v>
      </c>
      <c r="AB209" s="239">
        <v>0</v>
      </c>
      <c r="AC209" s="222">
        <f>ROUND(N209*2.14%,2)-0.01</f>
        <v>107010.82</v>
      </c>
      <c r="AD209" s="222">
        <v>94481.86</v>
      </c>
      <c r="AE209" s="239">
        <v>0</v>
      </c>
      <c r="AF209" s="214">
        <v>2023</v>
      </c>
      <c r="AG209" s="214">
        <v>2023</v>
      </c>
      <c r="AH209" s="214">
        <v>2023</v>
      </c>
      <c r="AI209" s="226"/>
      <c r="AJ209" s="226"/>
      <c r="AK209" s="226"/>
      <c r="AL209" s="226"/>
      <c r="AM209" s="227" t="s">
        <v>16945</v>
      </c>
      <c r="AN209" s="227" t="s">
        <v>16957</v>
      </c>
      <c r="AO209" s="227">
        <v>0</v>
      </c>
      <c r="AP209" s="227" t="s">
        <v>16961</v>
      </c>
      <c r="AQ209" s="227" t="s">
        <v>16951</v>
      </c>
      <c r="AR209" s="227" t="s">
        <v>16954</v>
      </c>
      <c r="AS209" s="227" t="s">
        <v>16972</v>
      </c>
      <c r="AT209" s="227"/>
      <c r="AU209" s="227"/>
      <c r="AV209" s="227"/>
      <c r="AW209" s="227" t="s">
        <v>780</v>
      </c>
      <c r="AX209" s="228">
        <v>2061.3000000000002</v>
      </c>
      <c r="AY209" s="228">
        <v>523.29999999999995</v>
      </c>
      <c r="AZ209" s="227" t="s">
        <v>2966</v>
      </c>
      <c r="BA209" s="227" t="s">
        <v>3199</v>
      </c>
      <c r="BB209" s="229"/>
      <c r="BC209" s="230">
        <f t="shared" si="51"/>
        <v>0</v>
      </c>
      <c r="BJ209" s="177" t="str">
        <f>VLOOKUP(C209,BM:BO,3,FALSE)</f>
        <v>643.000</v>
      </c>
      <c r="BM209" s="177" t="s">
        <v>3796</v>
      </c>
      <c r="BN209" s="177" t="s">
        <v>1342</v>
      </c>
      <c r="BO209" s="177" t="s">
        <v>2391</v>
      </c>
      <c r="BU209" s="177" t="s">
        <v>3796</v>
      </c>
      <c r="BV209" s="177" t="s">
        <v>1342</v>
      </c>
      <c r="BW209" s="177" t="s">
        <v>2391</v>
      </c>
      <c r="CH209" s="224">
        <f t="shared" si="45"/>
        <v>6.2573235481977463E-10</v>
      </c>
    </row>
    <row r="210" spans="1:118" x14ac:dyDescent="0.3">
      <c r="A210" s="177">
        <v>1</v>
      </c>
      <c r="B210" s="231">
        <f>SUBTOTAL(9,$A$22:A210)</f>
        <v>183</v>
      </c>
      <c r="C210" s="236" t="s">
        <v>524</v>
      </c>
      <c r="D210" s="222">
        <f t="shared" si="55"/>
        <v>692480.02</v>
      </c>
      <c r="E210" s="258">
        <v>576643.19999999995</v>
      </c>
      <c r="F210" s="239">
        <v>0</v>
      </c>
      <c r="G210" s="239">
        <v>0</v>
      </c>
      <c r="H210" s="239">
        <v>0</v>
      </c>
      <c r="I210" s="239">
        <v>0</v>
      </c>
      <c r="J210" s="239">
        <v>0</v>
      </c>
      <c r="K210" s="255">
        <v>0</v>
      </c>
      <c r="L210" s="239">
        <v>0</v>
      </c>
      <c r="M210" s="241">
        <v>0</v>
      </c>
      <c r="N210" s="222">
        <v>0</v>
      </c>
      <c r="O210" s="239">
        <v>0</v>
      </c>
      <c r="P210" s="239">
        <v>0</v>
      </c>
      <c r="Q210" s="222">
        <v>0</v>
      </c>
      <c r="R210" s="222">
        <v>0</v>
      </c>
      <c r="S210" s="239">
        <v>0</v>
      </c>
      <c r="T210" s="239">
        <v>0</v>
      </c>
      <c r="U210" s="239">
        <v>0</v>
      </c>
      <c r="V210" s="239">
        <v>0</v>
      </c>
      <c r="W210" s="239">
        <v>0</v>
      </c>
      <c r="X210" s="239">
        <v>0</v>
      </c>
      <c r="Y210" s="239">
        <v>0</v>
      </c>
      <c r="Z210" s="239">
        <v>0</v>
      </c>
      <c r="AA210" s="239">
        <v>0</v>
      </c>
      <c r="AB210" s="239">
        <v>0</v>
      </c>
      <c r="AC210" s="239">
        <f>ROUND(E210*2.14%,2)</f>
        <v>12340.16</v>
      </c>
      <c r="AD210" s="239">
        <v>103496.66</v>
      </c>
      <c r="AE210" s="239">
        <v>0</v>
      </c>
      <c r="AF210" s="214">
        <v>2023</v>
      </c>
      <c r="AG210" s="214">
        <v>2023</v>
      </c>
      <c r="AH210" s="214">
        <v>2023</v>
      </c>
      <c r="AI210" s="226"/>
      <c r="AJ210" s="226"/>
      <c r="AK210" s="226"/>
      <c r="AL210" s="226"/>
      <c r="AM210" s="227" t="s">
        <v>16960</v>
      </c>
      <c r="AN210" s="227" t="s">
        <v>16940</v>
      </c>
      <c r="AO210" s="227">
        <v>0</v>
      </c>
      <c r="AP210" s="227" t="s">
        <v>16954</v>
      </c>
      <c r="AQ210" s="227" t="s">
        <v>16942</v>
      </c>
      <c r="AR210" s="227" t="s">
        <v>16954</v>
      </c>
      <c r="AS210" s="227" t="s">
        <v>16970</v>
      </c>
      <c r="AT210" s="227"/>
      <c r="AU210" s="227"/>
      <c r="AV210" s="227"/>
      <c r="AW210" s="227" t="s">
        <v>928</v>
      </c>
      <c r="AX210" s="228">
        <v>3798.1</v>
      </c>
      <c r="AY210" s="228">
        <v>690</v>
      </c>
      <c r="AZ210" s="227" t="s">
        <v>2991</v>
      </c>
      <c r="BA210" s="227" t="s">
        <v>1139</v>
      </c>
      <c r="BB210" s="229"/>
      <c r="BC210" s="230">
        <f t="shared" si="51"/>
        <v>690</v>
      </c>
      <c r="BJ210" s="177" t="str">
        <f>VLOOKUP(C210,BM:BO,3,FALSE)</f>
        <v>690.000</v>
      </c>
      <c r="BM210" s="177" t="s">
        <v>745</v>
      </c>
      <c r="BN210" s="177" t="s">
        <v>3045</v>
      </c>
      <c r="BO210" s="177" t="s">
        <v>3799</v>
      </c>
      <c r="BU210" s="177" t="s">
        <v>745</v>
      </c>
      <c r="BV210" s="177" t="s">
        <v>3045</v>
      </c>
      <c r="BW210" s="177" t="s">
        <v>3799</v>
      </c>
      <c r="CH210" s="224">
        <f t="shared" si="45"/>
        <v>5.8207660913467407E-11</v>
      </c>
    </row>
    <row r="211" spans="1:118" s="245" customFormat="1" x14ac:dyDescent="0.3">
      <c r="A211" s="177">
        <v>1</v>
      </c>
      <c r="B211" s="231">
        <f>SUBTOTAL(9,$A$22:A211)</f>
        <v>184</v>
      </c>
      <c r="C211" s="220" t="s">
        <v>17052</v>
      </c>
      <c r="D211" s="222">
        <f t="shared" si="55"/>
        <v>7279824.7300000004</v>
      </c>
      <c r="E211" s="263">
        <v>0</v>
      </c>
      <c r="F211" s="263">
        <v>0</v>
      </c>
      <c r="G211" s="263">
        <v>0</v>
      </c>
      <c r="H211" s="263">
        <v>0</v>
      </c>
      <c r="I211" s="263">
        <v>0</v>
      </c>
      <c r="J211" s="263">
        <v>0</v>
      </c>
      <c r="K211" s="264">
        <v>0</v>
      </c>
      <c r="L211" s="263">
        <v>0</v>
      </c>
      <c r="M211" s="233">
        <v>1047.57</v>
      </c>
      <c r="N211" s="240">
        <v>7127300.5</v>
      </c>
      <c r="O211" s="240">
        <v>0</v>
      </c>
      <c r="P211" s="240">
        <v>0</v>
      </c>
      <c r="Q211" s="240">
        <v>0</v>
      </c>
      <c r="R211" s="240">
        <v>0</v>
      </c>
      <c r="S211" s="240">
        <v>0</v>
      </c>
      <c r="T211" s="240">
        <v>0</v>
      </c>
      <c r="U211" s="240">
        <v>0</v>
      </c>
      <c r="V211" s="240">
        <v>0</v>
      </c>
      <c r="W211" s="240">
        <v>0</v>
      </c>
      <c r="X211" s="240">
        <v>0</v>
      </c>
      <c r="Y211" s="240">
        <v>0</v>
      </c>
      <c r="Z211" s="240">
        <v>0</v>
      </c>
      <c r="AA211" s="240">
        <v>0</v>
      </c>
      <c r="AB211" s="240">
        <v>0</v>
      </c>
      <c r="AC211" s="240">
        <f t="shared" ref="AC211:AC213" si="56">ROUND(N211*2.14%,2)+ROUND(E211*2.14%,2)+ROUND(F211*2.14%,2)+ROUND(G211*2.14%,2)+ROUND(H211*2.14%,2)+ROUND(I211*2.14%,2)+ROUND(J211*2.14%,2)+ROUND(L211*2.14%,2)+ROUND(P211*2.14%,2)+ROUND(R211*2.14%,2)+ROUND(T211*2.14%,2)+ROUND(U211*2.14%,2)+ROUND(V211*2.14%,2)+ROUND(W211*2.14%,2)+ROUND(X211*2.14%,2)+ROUND(Y211*2.14%,2)+ROUND(Z211*2.14%,2)+ROUND(AA211*2.14%,2)+ROUND(AB211*2.14%,2)</f>
        <v>152524.23000000001</v>
      </c>
      <c r="AD211" s="240">
        <v>0</v>
      </c>
      <c r="AE211" s="240">
        <v>0</v>
      </c>
      <c r="AF211" s="242" t="s">
        <v>17042</v>
      </c>
      <c r="AG211" s="242">
        <v>2023</v>
      </c>
      <c r="AH211" s="243">
        <v>2023</v>
      </c>
      <c r="AT211" s="245" t="e">
        <f>VLOOKUP(C211,AW:AX,2,FALSE)</f>
        <v>#N/A</v>
      </c>
      <c r="BW211" s="246"/>
      <c r="CE211" s="245" t="e">
        <f>VLOOKUP(C211,CF:CG,2,FALSE)</f>
        <v>#N/A</v>
      </c>
      <c r="CH211" s="224">
        <f t="shared" si="45"/>
        <v>4.3655745685100555E-10</v>
      </c>
      <c r="CL211" s="245" t="e">
        <f>VLOOKUP(C211,CM:CN,2,FALSE)</f>
        <v>#N/A</v>
      </c>
      <c r="DK211" s="245" t="e">
        <f>VLOOKUP(C211,DL:DM,2,FALSE)</f>
        <v>#N/A</v>
      </c>
      <c r="DN211" s="177"/>
    </row>
    <row r="212" spans="1:118" s="245" customFormat="1" x14ac:dyDescent="0.3">
      <c r="A212" s="177">
        <v>1</v>
      </c>
      <c r="B212" s="231">
        <f>SUBTOTAL(9,$A$22:A212)</f>
        <v>185</v>
      </c>
      <c r="C212" s="220" t="s">
        <v>17051</v>
      </c>
      <c r="D212" s="222">
        <f t="shared" si="55"/>
        <v>2384930.21</v>
      </c>
      <c r="E212" s="263">
        <v>0</v>
      </c>
      <c r="F212" s="263">
        <v>0</v>
      </c>
      <c r="G212" s="263">
        <v>0</v>
      </c>
      <c r="H212" s="263">
        <v>0</v>
      </c>
      <c r="I212" s="263">
        <v>0</v>
      </c>
      <c r="J212" s="263">
        <v>0</v>
      </c>
      <c r="K212" s="264">
        <v>0</v>
      </c>
      <c r="L212" s="263">
        <v>0</v>
      </c>
      <c r="M212" s="233">
        <v>366.25</v>
      </c>
      <c r="N212" s="240">
        <v>2334962.02</v>
      </c>
      <c r="O212" s="240">
        <v>0</v>
      </c>
      <c r="P212" s="240">
        <v>0</v>
      </c>
      <c r="Q212" s="240">
        <v>0</v>
      </c>
      <c r="R212" s="240">
        <v>0</v>
      </c>
      <c r="S212" s="240">
        <v>0</v>
      </c>
      <c r="T212" s="240">
        <v>0</v>
      </c>
      <c r="U212" s="240">
        <v>0</v>
      </c>
      <c r="V212" s="240">
        <v>0</v>
      </c>
      <c r="W212" s="240">
        <v>0</v>
      </c>
      <c r="X212" s="240">
        <v>0</v>
      </c>
      <c r="Y212" s="240">
        <v>0</v>
      </c>
      <c r="Z212" s="240">
        <v>0</v>
      </c>
      <c r="AA212" s="240">
        <v>0</v>
      </c>
      <c r="AB212" s="240">
        <v>0</v>
      </c>
      <c r="AC212" s="240">
        <f t="shared" si="56"/>
        <v>49968.19</v>
      </c>
      <c r="AD212" s="240">
        <v>0</v>
      </c>
      <c r="AE212" s="240">
        <v>0</v>
      </c>
      <c r="AF212" s="242" t="s">
        <v>17042</v>
      </c>
      <c r="AG212" s="242">
        <v>2023</v>
      </c>
      <c r="AH212" s="243">
        <v>2023</v>
      </c>
      <c r="AT212" s="245" t="e">
        <f>VLOOKUP(C212,AW:AX,2,FALSE)</f>
        <v>#N/A</v>
      </c>
      <c r="BW212" s="246"/>
      <c r="CE212" s="245" t="e">
        <f>VLOOKUP(C212,CF:CG,2,FALSE)</f>
        <v>#N/A</v>
      </c>
      <c r="CH212" s="224">
        <f t="shared" si="45"/>
        <v>-5.8207660913467407E-11</v>
      </c>
      <c r="CL212" s="245" t="e">
        <f>VLOOKUP(C212,CM:CN,2,FALSE)</f>
        <v>#N/A</v>
      </c>
      <c r="DK212" s="245" t="e">
        <f>VLOOKUP(C212,DL:DM,2,FALSE)</f>
        <v>#N/A</v>
      </c>
      <c r="DN212" s="177"/>
    </row>
    <row r="213" spans="1:118" s="245" customFormat="1" x14ac:dyDescent="0.3">
      <c r="A213" s="177">
        <v>1</v>
      </c>
      <c r="B213" s="231">
        <f>SUBTOTAL(9,$A$22:A213)</f>
        <v>186</v>
      </c>
      <c r="C213" s="220" t="s">
        <v>3829</v>
      </c>
      <c r="D213" s="222">
        <f t="shared" si="55"/>
        <v>7153587.8300000001</v>
      </c>
      <c r="E213" s="265">
        <v>0</v>
      </c>
      <c r="F213" s="265">
        <v>0</v>
      </c>
      <c r="G213" s="265">
        <v>0</v>
      </c>
      <c r="H213" s="265">
        <v>0</v>
      </c>
      <c r="I213" s="265">
        <v>0</v>
      </c>
      <c r="J213" s="265">
        <v>0</v>
      </c>
      <c r="K213" s="257">
        <v>0</v>
      </c>
      <c r="L213" s="240">
        <v>0</v>
      </c>
      <c r="M213" s="233">
        <v>979.94</v>
      </c>
      <c r="N213" s="240">
        <v>7003708.4699999997</v>
      </c>
      <c r="O213" s="240">
        <v>0</v>
      </c>
      <c r="P213" s="240">
        <v>0</v>
      </c>
      <c r="Q213" s="240">
        <v>0</v>
      </c>
      <c r="R213" s="240">
        <v>0</v>
      </c>
      <c r="S213" s="240">
        <v>0</v>
      </c>
      <c r="T213" s="240">
        <v>0</v>
      </c>
      <c r="U213" s="240">
        <v>0</v>
      </c>
      <c r="V213" s="240">
        <v>0</v>
      </c>
      <c r="W213" s="240">
        <v>0</v>
      </c>
      <c r="X213" s="240">
        <v>0</v>
      </c>
      <c r="Y213" s="240">
        <v>0</v>
      </c>
      <c r="Z213" s="240">
        <v>0</v>
      </c>
      <c r="AA213" s="240">
        <v>0</v>
      </c>
      <c r="AB213" s="240">
        <v>0</v>
      </c>
      <c r="AC213" s="240">
        <f t="shared" si="56"/>
        <v>149879.35999999999</v>
      </c>
      <c r="AD213" s="240">
        <v>0</v>
      </c>
      <c r="AE213" s="240">
        <v>0</v>
      </c>
      <c r="AF213" s="242" t="s">
        <v>17042</v>
      </c>
      <c r="AG213" s="242">
        <v>2023</v>
      </c>
      <c r="AH213" s="243">
        <v>2023</v>
      </c>
      <c r="AT213" s="245" t="e">
        <f>VLOOKUP(C213,AW:AX,2,FALSE)</f>
        <v>#N/A</v>
      </c>
      <c r="BW213" s="246"/>
      <c r="CA213" s="245" t="e">
        <f>VLOOKUP(C213,CB:CC,2,FALSE)</f>
        <v>#N/A</v>
      </c>
      <c r="CE213" s="245" t="e">
        <f>VLOOKUP(C213,CF:CG,2,FALSE)</f>
        <v>#N/A</v>
      </c>
      <c r="CH213" s="224">
        <f t="shared" si="45"/>
        <v>3.4924596548080444E-10</v>
      </c>
      <c r="CL213" s="245" t="e">
        <f>VLOOKUP(C213,CM:CN,2,FALSE)</f>
        <v>#N/A</v>
      </c>
      <c r="DK213" s="245" t="e">
        <f>VLOOKUP(C213,DL:DM,2,FALSE)</f>
        <v>#N/A</v>
      </c>
      <c r="DN213" s="177"/>
    </row>
    <row r="214" spans="1:118" x14ac:dyDescent="0.3">
      <c r="A214" s="177">
        <v>1</v>
      </c>
      <c r="B214" s="231">
        <f>SUBTOTAL(9,$A$22:A214)</f>
        <v>187</v>
      </c>
      <c r="C214" s="236" t="s">
        <v>522</v>
      </c>
      <c r="D214" s="222">
        <f t="shared" si="55"/>
        <v>77624.87</v>
      </c>
      <c r="E214" s="239">
        <v>0</v>
      </c>
      <c r="F214" s="239">
        <v>0</v>
      </c>
      <c r="G214" s="239">
        <v>0</v>
      </c>
      <c r="H214" s="239">
        <v>0</v>
      </c>
      <c r="I214" s="239">
        <v>0</v>
      </c>
      <c r="J214" s="239">
        <v>0</v>
      </c>
      <c r="K214" s="255">
        <v>0</v>
      </c>
      <c r="L214" s="239">
        <v>0</v>
      </c>
      <c r="M214" s="233">
        <v>0</v>
      </c>
      <c r="N214" s="222">
        <v>0</v>
      </c>
      <c r="O214" s="239">
        <v>0</v>
      </c>
      <c r="P214" s="239">
        <v>0</v>
      </c>
      <c r="Q214" s="222">
        <v>0</v>
      </c>
      <c r="R214" s="222">
        <v>0</v>
      </c>
      <c r="S214" s="239">
        <v>0</v>
      </c>
      <c r="T214" s="239">
        <v>0</v>
      </c>
      <c r="U214" s="239">
        <v>0</v>
      </c>
      <c r="V214" s="239">
        <v>0</v>
      </c>
      <c r="W214" s="239">
        <v>0</v>
      </c>
      <c r="X214" s="239">
        <v>0</v>
      </c>
      <c r="Y214" s="239">
        <v>0</v>
      </c>
      <c r="Z214" s="239">
        <v>0</v>
      </c>
      <c r="AA214" s="239">
        <v>0</v>
      </c>
      <c r="AB214" s="239">
        <v>0</v>
      </c>
      <c r="AC214" s="222">
        <f>ROUND(N214*2.14%,2)</f>
        <v>0</v>
      </c>
      <c r="AD214" s="222">
        <v>77624.87</v>
      </c>
      <c r="AE214" s="239">
        <v>0</v>
      </c>
      <c r="AF214" s="214">
        <v>2023</v>
      </c>
      <c r="AG214" s="214" t="s">
        <v>17042</v>
      </c>
      <c r="AH214" s="214" t="s">
        <v>17042</v>
      </c>
      <c r="AI214" s="226"/>
      <c r="AJ214" s="226"/>
      <c r="AK214" s="226"/>
      <c r="AL214" s="226"/>
      <c r="AM214" s="227" t="s">
        <v>16957</v>
      </c>
      <c r="AN214" s="227" t="s">
        <v>16949</v>
      </c>
      <c r="AO214" s="227">
        <v>0</v>
      </c>
      <c r="AP214" s="227" t="s">
        <v>16964</v>
      </c>
      <c r="AQ214" s="227" t="s">
        <v>16951</v>
      </c>
      <c r="AR214" s="227">
        <v>0</v>
      </c>
      <c r="AS214" s="227"/>
      <c r="AT214" s="227"/>
      <c r="AU214" s="227"/>
      <c r="AV214" s="227"/>
      <c r="AW214" s="227" t="s">
        <v>619</v>
      </c>
      <c r="AX214" s="228">
        <v>701</v>
      </c>
      <c r="AY214" s="228">
        <v>300.8</v>
      </c>
      <c r="AZ214" s="227" t="s">
        <v>2966</v>
      </c>
      <c r="BA214" s="227">
        <v>2007</v>
      </c>
      <c r="BB214" s="229"/>
      <c r="BC214" s="230">
        <f>AY214-M214</f>
        <v>300.8</v>
      </c>
      <c r="BJ214" s="177" t="str">
        <f>VLOOKUP(C214,BM:BO,3,FALSE)</f>
        <v>290.700</v>
      </c>
      <c r="BM214" s="177" t="s">
        <v>3793</v>
      </c>
      <c r="BN214" s="177" t="s">
        <v>810</v>
      </c>
      <c r="BO214" s="177" t="s">
        <v>2352</v>
      </c>
      <c r="BU214" s="177" t="s">
        <v>3793</v>
      </c>
      <c r="BV214" s="177" t="s">
        <v>810</v>
      </c>
      <c r="BW214" s="177" t="s">
        <v>2352</v>
      </c>
      <c r="CH214" s="224">
        <f t="shared" si="45"/>
        <v>0</v>
      </c>
    </row>
    <row r="215" spans="1:118" x14ac:dyDescent="0.3">
      <c r="B215" s="225" t="s">
        <v>533</v>
      </c>
      <c r="C215" s="225"/>
      <c r="D215" s="221">
        <f>SUM(D216:D220)</f>
        <v>8558698.6600000001</v>
      </c>
      <c r="E215" s="222">
        <f t="shared" ref="E215:AE215" si="57">SUM(E216:E220)</f>
        <v>0</v>
      </c>
      <c r="F215" s="222">
        <f t="shared" si="57"/>
        <v>0</v>
      </c>
      <c r="G215" s="222">
        <f t="shared" si="57"/>
        <v>6408263.5099999998</v>
      </c>
      <c r="H215" s="222">
        <f t="shared" si="57"/>
        <v>1452220.79</v>
      </c>
      <c r="I215" s="222">
        <f t="shared" si="57"/>
        <v>0</v>
      </c>
      <c r="J215" s="222">
        <f t="shared" si="57"/>
        <v>0</v>
      </c>
      <c r="K215" s="223">
        <f t="shared" si="57"/>
        <v>0</v>
      </c>
      <c r="L215" s="222">
        <f t="shared" si="57"/>
        <v>0</v>
      </c>
      <c r="M215" s="222">
        <f t="shared" si="57"/>
        <v>0</v>
      </c>
      <c r="N215" s="222">
        <f t="shared" si="57"/>
        <v>0</v>
      </c>
      <c r="O215" s="222">
        <f t="shared" si="57"/>
        <v>0</v>
      </c>
      <c r="P215" s="222">
        <f t="shared" si="57"/>
        <v>0</v>
      </c>
      <c r="Q215" s="222">
        <f t="shared" si="57"/>
        <v>0</v>
      </c>
      <c r="R215" s="222">
        <f t="shared" si="57"/>
        <v>0</v>
      </c>
      <c r="S215" s="222">
        <f t="shared" si="57"/>
        <v>0</v>
      </c>
      <c r="T215" s="222">
        <f t="shared" si="57"/>
        <v>0</v>
      </c>
      <c r="U215" s="222">
        <f t="shared" si="57"/>
        <v>0</v>
      </c>
      <c r="V215" s="222">
        <f t="shared" si="57"/>
        <v>0</v>
      </c>
      <c r="W215" s="222">
        <f t="shared" si="57"/>
        <v>0</v>
      </c>
      <c r="X215" s="222">
        <f t="shared" si="57"/>
        <v>0</v>
      </c>
      <c r="Y215" s="222">
        <f t="shared" si="57"/>
        <v>0</v>
      </c>
      <c r="Z215" s="222">
        <f t="shared" si="57"/>
        <v>0</v>
      </c>
      <c r="AA215" s="222">
        <f t="shared" si="57"/>
        <v>0</v>
      </c>
      <c r="AB215" s="222">
        <f t="shared" si="57"/>
        <v>0</v>
      </c>
      <c r="AC215" s="222">
        <f t="shared" si="57"/>
        <v>168214.36</v>
      </c>
      <c r="AD215" s="222">
        <f t="shared" si="57"/>
        <v>530000</v>
      </c>
      <c r="AE215" s="222">
        <f t="shared" si="57"/>
        <v>0</v>
      </c>
      <c r="AF215" s="214" t="s">
        <v>17016</v>
      </c>
      <c r="AG215" s="214" t="s">
        <v>17016</v>
      </c>
      <c r="AH215" s="214" t="s">
        <v>17016</v>
      </c>
      <c r="AI215" s="226"/>
      <c r="AJ215" s="226"/>
      <c r="AK215" s="226"/>
      <c r="AL215" s="226"/>
      <c r="AM215" s="227"/>
      <c r="AN215" s="227"/>
      <c r="AO215" s="227"/>
      <c r="AP215" s="227"/>
      <c r="AQ215" s="227"/>
      <c r="AR215" s="227"/>
      <c r="AS215" s="227"/>
      <c r="AT215" s="227"/>
      <c r="AU215" s="227"/>
      <c r="AV215" s="227"/>
      <c r="AW215" s="227"/>
      <c r="AX215" s="228"/>
      <c r="AY215" s="228"/>
      <c r="AZ215" s="227"/>
      <c r="BA215" s="227"/>
      <c r="BB215" s="229"/>
      <c r="BC215" s="230">
        <f t="shared" si="51"/>
        <v>0</v>
      </c>
      <c r="BJ215" s="177" t="e">
        <f>VLOOKUP(C215,BM:BO,3,FALSE)</f>
        <v>#N/A</v>
      </c>
      <c r="BM215" s="177" t="s">
        <v>3800</v>
      </c>
      <c r="BN215" s="177" t="s">
        <v>862</v>
      </c>
      <c r="BO215" s="177" t="s">
        <v>3801</v>
      </c>
      <c r="BU215" s="177" t="s">
        <v>3800</v>
      </c>
      <c r="BV215" s="177" t="s">
        <v>862</v>
      </c>
      <c r="BW215" s="177" t="s">
        <v>3801</v>
      </c>
      <c r="CH215" s="224">
        <f t="shared" si="45"/>
        <v>3.4924596548080444E-10</v>
      </c>
    </row>
    <row r="216" spans="1:118" x14ac:dyDescent="0.3">
      <c r="A216" s="177">
        <v>1</v>
      </c>
      <c r="B216" s="231">
        <f>SUBTOTAL(9,$A$22:A216)</f>
        <v>188</v>
      </c>
      <c r="C216" s="236" t="s">
        <v>525</v>
      </c>
      <c r="D216" s="222">
        <f t="shared" ref="D216:D218" si="58">E216+F216+G216+H216+I216+J216+L216+N216+P216+R216+T216+U216+V216+W216+X216+Y216+Z216+AA216+AB216+AC216+AD216+AE216</f>
        <v>200000</v>
      </c>
      <c r="E216" s="239">
        <v>0</v>
      </c>
      <c r="F216" s="239">
        <v>0</v>
      </c>
      <c r="G216" s="239">
        <v>0</v>
      </c>
      <c r="H216" s="239">
        <v>0</v>
      </c>
      <c r="I216" s="239">
        <v>0</v>
      </c>
      <c r="J216" s="239">
        <v>0</v>
      </c>
      <c r="K216" s="255">
        <v>0</v>
      </c>
      <c r="L216" s="239">
        <v>0</v>
      </c>
      <c r="M216" s="241">
        <v>0</v>
      </c>
      <c r="N216" s="222">
        <v>0</v>
      </c>
      <c r="O216" s="239">
        <v>0</v>
      </c>
      <c r="P216" s="239">
        <v>0</v>
      </c>
      <c r="Q216" s="222">
        <v>0</v>
      </c>
      <c r="R216" s="222">
        <v>0</v>
      </c>
      <c r="S216" s="239">
        <v>0</v>
      </c>
      <c r="T216" s="239">
        <v>0</v>
      </c>
      <c r="U216" s="239">
        <v>0</v>
      </c>
      <c r="V216" s="239">
        <v>0</v>
      </c>
      <c r="W216" s="239">
        <v>0</v>
      </c>
      <c r="X216" s="239">
        <v>0</v>
      </c>
      <c r="Y216" s="239">
        <v>0</v>
      </c>
      <c r="Z216" s="239">
        <v>0</v>
      </c>
      <c r="AA216" s="239">
        <v>0</v>
      </c>
      <c r="AB216" s="239">
        <v>0</v>
      </c>
      <c r="AC216" s="222">
        <f>ROUND(N216*2.14%,2)</f>
        <v>0</v>
      </c>
      <c r="AD216" s="239">
        <v>200000</v>
      </c>
      <c r="AE216" s="239">
        <v>0</v>
      </c>
      <c r="AF216" s="214">
        <v>2023</v>
      </c>
      <c r="AG216" s="214" t="s">
        <v>17042</v>
      </c>
      <c r="AH216" s="214" t="s">
        <v>17042</v>
      </c>
      <c r="AI216" s="226"/>
      <c r="AJ216" s="226"/>
      <c r="AK216" s="226"/>
      <c r="AL216" s="226"/>
      <c r="AM216" s="227" t="s">
        <v>16945</v>
      </c>
      <c r="AN216" s="227" t="s">
        <v>16949</v>
      </c>
      <c r="AO216" s="227">
        <v>0</v>
      </c>
      <c r="AP216" s="227" t="s">
        <v>16950</v>
      </c>
      <c r="AQ216" s="227" t="s">
        <v>16951</v>
      </c>
      <c r="AR216" s="227" t="s">
        <v>16954</v>
      </c>
      <c r="AS216" s="227" t="s">
        <v>16972</v>
      </c>
      <c r="AT216" s="227"/>
      <c r="AU216" s="227"/>
      <c r="AV216" s="227"/>
      <c r="AW216" s="227" t="s">
        <v>612</v>
      </c>
      <c r="AX216" s="228">
        <v>1914.1</v>
      </c>
      <c r="AY216" s="228">
        <v>1210.3</v>
      </c>
      <c r="AZ216" s="227" t="s">
        <v>2966</v>
      </c>
      <c r="BA216" s="227">
        <v>2009</v>
      </c>
      <c r="BB216" s="229"/>
      <c r="BC216" s="230">
        <f t="shared" si="51"/>
        <v>1210.3</v>
      </c>
      <c r="BJ216" s="177" t="e">
        <f>VLOOKUP(C216,BM:BO,3,FALSE)</f>
        <v>#N/A</v>
      </c>
      <c r="BM216" s="177" t="s">
        <v>3802</v>
      </c>
      <c r="BN216" s="177" t="s">
        <v>2979</v>
      </c>
      <c r="BO216" s="177" t="s">
        <v>907</v>
      </c>
      <c r="BU216" s="177" t="s">
        <v>3802</v>
      </c>
      <c r="BV216" s="177" t="s">
        <v>2979</v>
      </c>
      <c r="BW216" s="177" t="s">
        <v>907</v>
      </c>
      <c r="CH216" s="224">
        <f t="shared" si="45"/>
        <v>0</v>
      </c>
    </row>
    <row r="217" spans="1:118" s="245" customFormat="1" x14ac:dyDescent="0.3">
      <c r="A217" s="177">
        <v>1</v>
      </c>
      <c r="B217" s="231">
        <f>SUBTOTAL(9,$A$22:A217)</f>
        <v>189</v>
      </c>
      <c r="C217" s="220" t="s">
        <v>3884</v>
      </c>
      <c r="D217" s="222">
        <f t="shared" si="58"/>
        <v>6545400.3499999996</v>
      </c>
      <c r="E217" s="263">
        <v>0</v>
      </c>
      <c r="F217" s="263">
        <v>0</v>
      </c>
      <c r="G217" s="240">
        <v>6408263.5099999998</v>
      </c>
      <c r="H217" s="263">
        <v>0</v>
      </c>
      <c r="I217" s="263">
        <v>0</v>
      </c>
      <c r="J217" s="263">
        <v>0</v>
      </c>
      <c r="K217" s="264">
        <v>0</v>
      </c>
      <c r="L217" s="263">
        <v>0</v>
      </c>
      <c r="M217" s="240">
        <v>0</v>
      </c>
      <c r="N217" s="240">
        <v>0</v>
      </c>
      <c r="O217" s="240">
        <v>0</v>
      </c>
      <c r="P217" s="240">
        <v>0</v>
      </c>
      <c r="Q217" s="240">
        <v>0</v>
      </c>
      <c r="R217" s="240">
        <v>0</v>
      </c>
      <c r="S217" s="240">
        <v>0</v>
      </c>
      <c r="T217" s="240">
        <v>0</v>
      </c>
      <c r="U217" s="240">
        <v>0</v>
      </c>
      <c r="V217" s="240">
        <v>0</v>
      </c>
      <c r="W217" s="240">
        <v>0</v>
      </c>
      <c r="X217" s="240">
        <v>0</v>
      </c>
      <c r="Y217" s="240">
        <v>0</v>
      </c>
      <c r="Z217" s="240">
        <v>0</v>
      </c>
      <c r="AA217" s="240">
        <v>0</v>
      </c>
      <c r="AB217" s="240">
        <v>0</v>
      </c>
      <c r="AC217" s="240">
        <f t="shared" ref="AC217:AC218" si="59">ROUND(N217*2.14%,2)+ROUND(E217*2.14%,2)+ROUND(F217*2.14%,2)+ROUND(G217*2.14%,2)+ROUND(H217*2.14%,2)+ROUND(I217*2.14%,2)+ROUND(J217*2.14%,2)+ROUND(L217*2.14%,2)+ROUND(P217*2.14%,2)+ROUND(R217*2.14%,2)+ROUND(T217*2.14%,2)+ROUND(U217*2.14%,2)+ROUND(V217*2.14%,2)+ROUND(W217*2.14%,2)+ROUND(X217*2.14%,2)+ROUND(Y217*2.14%,2)+ROUND(Z217*2.14%,2)+ROUND(AA217*2.14%,2)+ROUND(AB217*2.14%,2)</f>
        <v>137136.84</v>
      </c>
      <c r="AD217" s="240">
        <v>0</v>
      </c>
      <c r="AE217" s="240">
        <v>0</v>
      </c>
      <c r="AF217" s="242" t="s">
        <v>17042</v>
      </c>
      <c r="AG217" s="242">
        <v>2023</v>
      </c>
      <c r="AH217" s="243">
        <v>2023</v>
      </c>
      <c r="AT217" s="245" t="e">
        <f>VLOOKUP(C217,AW:AX,2,FALSE)</f>
        <v>#N/A</v>
      </c>
      <c r="BW217" s="246"/>
      <c r="CE217" s="245" t="e">
        <f>VLOOKUP(C217,CF:CG,2,FALSE)</f>
        <v>#N/A</v>
      </c>
      <c r="CH217" s="224">
        <f t="shared" si="45"/>
        <v>-1.4551915228366852E-10</v>
      </c>
      <c r="CL217" s="245">
        <f>VLOOKUP(C217,CM:CN,2,FALSE)</f>
        <v>147800.44</v>
      </c>
      <c r="DK217" s="245" t="e">
        <f>VLOOKUP(C217,DL:DM,2,FALSE)</f>
        <v>#N/A</v>
      </c>
      <c r="DN217" s="177"/>
    </row>
    <row r="218" spans="1:118" s="245" customFormat="1" x14ac:dyDescent="0.3">
      <c r="A218" s="177">
        <v>1</v>
      </c>
      <c r="B218" s="231">
        <f>SUBTOTAL(9,$A$22:A218)</f>
        <v>190</v>
      </c>
      <c r="C218" s="220" t="s">
        <v>3910</v>
      </c>
      <c r="D218" s="222">
        <f t="shared" si="58"/>
        <v>1483298.31</v>
      </c>
      <c r="E218" s="263">
        <v>0</v>
      </c>
      <c r="F218" s="263">
        <v>0</v>
      </c>
      <c r="G218" s="240">
        <v>0</v>
      </c>
      <c r="H218" s="263">
        <v>1452220.79</v>
      </c>
      <c r="I218" s="263">
        <v>0</v>
      </c>
      <c r="J218" s="263">
        <v>0</v>
      </c>
      <c r="K218" s="264">
        <v>0</v>
      </c>
      <c r="L218" s="263">
        <v>0</v>
      </c>
      <c r="M218" s="240">
        <v>0</v>
      </c>
      <c r="N218" s="240">
        <v>0</v>
      </c>
      <c r="O218" s="240">
        <v>0</v>
      </c>
      <c r="P218" s="240">
        <v>0</v>
      </c>
      <c r="Q218" s="240">
        <v>0</v>
      </c>
      <c r="R218" s="240">
        <v>0</v>
      </c>
      <c r="S218" s="240">
        <v>0</v>
      </c>
      <c r="T218" s="240">
        <v>0</v>
      </c>
      <c r="U218" s="240">
        <v>0</v>
      </c>
      <c r="V218" s="240">
        <v>0</v>
      </c>
      <c r="W218" s="240">
        <v>0</v>
      </c>
      <c r="X218" s="240">
        <v>0</v>
      </c>
      <c r="Y218" s="240">
        <v>0</v>
      </c>
      <c r="Z218" s="240">
        <v>0</v>
      </c>
      <c r="AA218" s="240">
        <v>0</v>
      </c>
      <c r="AB218" s="240">
        <v>0</v>
      </c>
      <c r="AC218" s="240">
        <f t="shared" si="59"/>
        <v>31077.52</v>
      </c>
      <c r="AD218" s="240">
        <v>0</v>
      </c>
      <c r="AE218" s="240">
        <v>0</v>
      </c>
      <c r="AF218" s="242" t="s">
        <v>17042</v>
      </c>
      <c r="AG218" s="242">
        <v>2023</v>
      </c>
      <c r="AH218" s="243">
        <v>2023</v>
      </c>
      <c r="AT218" s="245" t="e">
        <f>VLOOKUP(C218,AW:AX,2,FALSE)</f>
        <v>#N/A</v>
      </c>
      <c r="BW218" s="246"/>
      <c r="CA218" s="245" t="e">
        <f>VLOOKUP(C218,CB:CC,2,FALSE)</f>
        <v>#N/A</v>
      </c>
      <c r="CE218" s="245" t="e">
        <f>VLOOKUP(C218,CF:CG,2,FALSE)</f>
        <v>#N/A</v>
      </c>
      <c r="CH218" s="224">
        <f t="shared" si="45"/>
        <v>1.8189894035458565E-11</v>
      </c>
      <c r="CL218" s="245" t="e">
        <f>VLOOKUP(C218,CM:CN,2,FALSE)</f>
        <v>#N/A</v>
      </c>
      <c r="DK218" s="245" t="e">
        <f>VLOOKUP(C218,DL:DM,2,FALSE)</f>
        <v>#N/A</v>
      </c>
      <c r="DN218" s="177"/>
    </row>
    <row r="219" spans="1:118" x14ac:dyDescent="0.3">
      <c r="A219" s="177">
        <v>1</v>
      </c>
      <c r="B219" s="231">
        <f>SUBTOTAL(9,$A$22:A219)</f>
        <v>191</v>
      </c>
      <c r="C219" s="236" t="s">
        <v>526</v>
      </c>
      <c r="D219" s="222">
        <f>E219+F219+G219+H219+I219+J219+L219+N219+P219+R219+T219+U219+V219+W219+X219+Y219+Z219+AA219+AB219+AC219+AD219+AE219</f>
        <v>150000</v>
      </c>
      <c r="E219" s="239">
        <v>0</v>
      </c>
      <c r="F219" s="239">
        <v>0</v>
      </c>
      <c r="G219" s="239">
        <v>0</v>
      </c>
      <c r="H219" s="239">
        <v>0</v>
      </c>
      <c r="I219" s="239">
        <v>0</v>
      </c>
      <c r="J219" s="239">
        <v>0</v>
      </c>
      <c r="K219" s="255">
        <v>0</v>
      </c>
      <c r="L219" s="239">
        <v>0</v>
      </c>
      <c r="M219" s="241">
        <v>0</v>
      </c>
      <c r="N219" s="222">
        <v>0</v>
      </c>
      <c r="O219" s="239">
        <v>0</v>
      </c>
      <c r="P219" s="239">
        <v>0</v>
      </c>
      <c r="Q219" s="222">
        <v>0</v>
      </c>
      <c r="R219" s="222">
        <v>0</v>
      </c>
      <c r="S219" s="239">
        <v>0</v>
      </c>
      <c r="T219" s="239">
        <v>0</v>
      </c>
      <c r="U219" s="239">
        <v>0</v>
      </c>
      <c r="V219" s="239">
        <v>0</v>
      </c>
      <c r="W219" s="239">
        <v>0</v>
      </c>
      <c r="X219" s="239">
        <v>0</v>
      </c>
      <c r="Y219" s="239">
        <v>0</v>
      </c>
      <c r="Z219" s="239">
        <v>0</v>
      </c>
      <c r="AA219" s="239">
        <v>0</v>
      </c>
      <c r="AB219" s="239">
        <v>0</v>
      </c>
      <c r="AC219" s="222">
        <v>0</v>
      </c>
      <c r="AD219" s="222">
        <v>150000</v>
      </c>
      <c r="AE219" s="239">
        <v>0</v>
      </c>
      <c r="AF219" s="214">
        <v>2023</v>
      </c>
      <c r="AG219" s="214" t="s">
        <v>17042</v>
      </c>
      <c r="AH219" s="214" t="s">
        <v>17042</v>
      </c>
      <c r="AI219" s="226"/>
      <c r="AJ219" s="226"/>
      <c r="AK219" s="226"/>
      <c r="AL219" s="226"/>
      <c r="AM219" s="227" t="s">
        <v>16964</v>
      </c>
      <c r="AN219" s="227" t="s">
        <v>16949</v>
      </c>
      <c r="AO219" s="227">
        <v>0</v>
      </c>
      <c r="AP219" s="227" t="s">
        <v>16944</v>
      </c>
      <c r="AQ219" s="227" t="s">
        <v>16947</v>
      </c>
      <c r="AR219" s="227">
        <v>0</v>
      </c>
      <c r="AS219" s="227" t="s">
        <v>16970</v>
      </c>
      <c r="AT219" s="227"/>
      <c r="AU219" s="227"/>
      <c r="AV219" s="227"/>
      <c r="AW219" s="227" t="s">
        <v>791</v>
      </c>
      <c r="AX219" s="228">
        <v>422.8</v>
      </c>
      <c r="AY219" s="228">
        <v>350</v>
      </c>
      <c r="AZ219" s="227" t="s">
        <v>2966</v>
      </c>
      <c r="BA219" s="227" t="s">
        <v>17002</v>
      </c>
      <c r="BB219" s="229"/>
      <c r="BC219" s="230">
        <f>AY219-M219</f>
        <v>350</v>
      </c>
      <c r="BJ219" s="177" t="str">
        <f t="shared" ref="BJ219:BJ225" si="60">VLOOKUP(C219,BM:BO,3,FALSE)</f>
        <v>265.950</v>
      </c>
      <c r="BM219" s="177" t="s">
        <v>3803</v>
      </c>
      <c r="BN219" s="177" t="s">
        <v>1269</v>
      </c>
      <c r="BO219" s="177" t="s">
        <v>3804</v>
      </c>
      <c r="BU219" s="177" t="s">
        <v>3803</v>
      </c>
      <c r="BV219" s="177" t="s">
        <v>1269</v>
      </c>
      <c r="BW219" s="177" t="s">
        <v>3804</v>
      </c>
      <c r="CH219" s="224">
        <f>D219-E219-F219-G219-H219-I219-J219-L219-N219-P219-R219-T219-U219-V219-W219-X219-Y219-Z219-AA219-AB219-AC219-AD219-AE219</f>
        <v>0</v>
      </c>
    </row>
    <row r="220" spans="1:118" x14ac:dyDescent="0.3">
      <c r="A220" s="177">
        <v>1</v>
      </c>
      <c r="B220" s="231">
        <f>SUBTOTAL(9,$A$22:A220)</f>
        <v>192</v>
      </c>
      <c r="C220" s="236" t="s">
        <v>549</v>
      </c>
      <c r="D220" s="222">
        <f t="shared" ref="D220" si="61">E220+F220+G220+H220+I220+J220+L220+N220+P220+R220+T220+U220+V220+W220+X220+Y220+Z220+AA220+AB220+AC220+AD220+AE220</f>
        <v>180000</v>
      </c>
      <c r="E220" s="239">
        <v>0</v>
      </c>
      <c r="F220" s="239">
        <v>0</v>
      </c>
      <c r="G220" s="239">
        <v>0</v>
      </c>
      <c r="H220" s="239">
        <v>0</v>
      </c>
      <c r="I220" s="239">
        <v>0</v>
      </c>
      <c r="J220" s="239">
        <v>0</v>
      </c>
      <c r="K220" s="255">
        <v>0</v>
      </c>
      <c r="L220" s="239">
        <v>0</v>
      </c>
      <c r="M220" s="222">
        <v>0</v>
      </c>
      <c r="N220" s="222">
        <v>0</v>
      </c>
      <c r="O220" s="239">
        <v>0</v>
      </c>
      <c r="P220" s="239">
        <v>0</v>
      </c>
      <c r="Q220" s="239">
        <v>0</v>
      </c>
      <c r="R220" s="239">
        <v>0</v>
      </c>
      <c r="S220" s="239">
        <v>0</v>
      </c>
      <c r="T220" s="239">
        <v>0</v>
      </c>
      <c r="U220" s="239">
        <v>0</v>
      </c>
      <c r="V220" s="239">
        <v>0</v>
      </c>
      <c r="W220" s="239">
        <v>0</v>
      </c>
      <c r="X220" s="239">
        <v>0</v>
      </c>
      <c r="Y220" s="239">
        <v>0</v>
      </c>
      <c r="Z220" s="239">
        <v>0</v>
      </c>
      <c r="AA220" s="239">
        <v>0</v>
      </c>
      <c r="AB220" s="239">
        <v>0</v>
      </c>
      <c r="AC220" s="222">
        <v>0</v>
      </c>
      <c r="AD220" s="222">
        <v>180000</v>
      </c>
      <c r="AE220" s="239">
        <v>0</v>
      </c>
      <c r="AF220" s="214">
        <v>2023</v>
      </c>
      <c r="AG220" s="214" t="s">
        <v>17042</v>
      </c>
      <c r="AH220" s="214" t="s">
        <v>17042</v>
      </c>
      <c r="AI220" s="226"/>
      <c r="AJ220" s="226"/>
      <c r="AK220" s="226"/>
      <c r="AL220" s="226"/>
      <c r="AM220" s="227" t="s">
        <v>16945</v>
      </c>
      <c r="AN220" s="227" t="s">
        <v>16949</v>
      </c>
      <c r="AO220" s="227">
        <v>0</v>
      </c>
      <c r="AP220" s="227" t="s">
        <v>16950</v>
      </c>
      <c r="AQ220" s="227" t="s">
        <v>16951</v>
      </c>
      <c r="AR220" s="227">
        <v>0</v>
      </c>
      <c r="AS220" s="227" t="s">
        <v>16974</v>
      </c>
      <c r="AT220" s="227"/>
      <c r="AU220" s="227"/>
      <c r="AV220" s="227"/>
      <c r="AW220" s="227" t="s">
        <v>994</v>
      </c>
      <c r="AX220" s="228">
        <v>884.1</v>
      </c>
      <c r="AY220" s="228">
        <v>885</v>
      </c>
      <c r="AZ220" s="227" t="s">
        <v>2966</v>
      </c>
      <c r="BA220" s="227">
        <v>2009</v>
      </c>
      <c r="BB220" s="229"/>
      <c r="BC220" s="230">
        <f t="shared" ref="BC220" si="62">AY220-M220</f>
        <v>885</v>
      </c>
      <c r="BJ220" s="177" t="e">
        <f t="shared" si="60"/>
        <v>#N/A</v>
      </c>
      <c r="BM220" s="177" t="s">
        <v>3838</v>
      </c>
      <c r="BN220" s="177" t="s">
        <v>862</v>
      </c>
      <c r="BO220" s="177" t="s">
        <v>3839</v>
      </c>
      <c r="BU220" s="177" t="s">
        <v>3838</v>
      </c>
      <c r="BV220" s="177" t="s">
        <v>862</v>
      </c>
      <c r="BW220" s="177" t="s">
        <v>3839</v>
      </c>
      <c r="CH220" s="224">
        <f t="shared" ref="CH220" si="63">D220-E220-F220-G220-H220-I220-J220-L220-N220-P220-R220-T220-U220-V220-W220-X220-Y220-Z220-AA220-AB220-AC220-AD220-AE220</f>
        <v>0</v>
      </c>
    </row>
    <row r="221" spans="1:118" x14ac:dyDescent="0.3">
      <c r="B221" s="225" t="s">
        <v>534</v>
      </c>
      <c r="C221" s="225"/>
      <c r="D221" s="221">
        <f>SUM(D222:D227)</f>
        <v>29279493.190000001</v>
      </c>
      <c r="E221" s="222">
        <f t="shared" ref="E221:AE221" si="64">SUM(E222:E227)</f>
        <v>289829.71000000002</v>
      </c>
      <c r="F221" s="222">
        <f t="shared" si="64"/>
        <v>0</v>
      </c>
      <c r="G221" s="222">
        <f t="shared" si="64"/>
        <v>6334386.2599999998</v>
      </c>
      <c r="H221" s="222">
        <f t="shared" si="64"/>
        <v>400331.63</v>
      </c>
      <c r="I221" s="222">
        <f t="shared" si="64"/>
        <v>3558034.8</v>
      </c>
      <c r="J221" s="222">
        <f t="shared" si="64"/>
        <v>0</v>
      </c>
      <c r="K221" s="223">
        <f t="shared" si="64"/>
        <v>0</v>
      </c>
      <c r="L221" s="222">
        <f t="shared" si="64"/>
        <v>0</v>
      </c>
      <c r="M221" s="222">
        <f t="shared" si="64"/>
        <v>2251.9499999999998</v>
      </c>
      <c r="N221" s="222">
        <f t="shared" si="64"/>
        <v>15013463.35</v>
      </c>
      <c r="O221" s="222">
        <f t="shared" si="64"/>
        <v>230</v>
      </c>
      <c r="P221" s="222">
        <f t="shared" si="64"/>
        <v>2565417.9500000002</v>
      </c>
      <c r="Q221" s="222">
        <f t="shared" si="64"/>
        <v>0</v>
      </c>
      <c r="R221" s="222">
        <f t="shared" si="64"/>
        <v>0</v>
      </c>
      <c r="S221" s="222">
        <f t="shared" si="64"/>
        <v>0</v>
      </c>
      <c r="T221" s="222">
        <f t="shared" si="64"/>
        <v>0</v>
      </c>
      <c r="U221" s="222">
        <f t="shared" si="64"/>
        <v>0</v>
      </c>
      <c r="V221" s="222">
        <f t="shared" si="64"/>
        <v>0</v>
      </c>
      <c r="W221" s="222">
        <f t="shared" si="64"/>
        <v>0</v>
      </c>
      <c r="X221" s="222">
        <f t="shared" si="64"/>
        <v>0</v>
      </c>
      <c r="Y221" s="222">
        <f t="shared" si="64"/>
        <v>0</v>
      </c>
      <c r="Z221" s="222">
        <f t="shared" si="64"/>
        <v>0</v>
      </c>
      <c r="AA221" s="222">
        <f t="shared" si="64"/>
        <v>0</v>
      </c>
      <c r="AB221" s="222">
        <f t="shared" si="64"/>
        <v>0</v>
      </c>
      <c r="AC221" s="222">
        <f t="shared" si="64"/>
        <v>602655.32999999996</v>
      </c>
      <c r="AD221" s="222">
        <f t="shared" si="64"/>
        <v>515374.16000000003</v>
      </c>
      <c r="AE221" s="222">
        <f t="shared" si="64"/>
        <v>0</v>
      </c>
      <c r="AF221" s="214" t="s">
        <v>17016</v>
      </c>
      <c r="AG221" s="214" t="s">
        <v>17016</v>
      </c>
      <c r="AH221" s="214" t="s">
        <v>17016</v>
      </c>
      <c r="AI221" s="226"/>
      <c r="AJ221" s="226"/>
      <c r="AK221" s="226"/>
      <c r="AL221" s="226"/>
      <c r="AM221" s="227"/>
      <c r="AN221" s="227"/>
      <c r="AO221" s="227"/>
      <c r="AP221" s="227"/>
      <c r="AQ221" s="227"/>
      <c r="AR221" s="227"/>
      <c r="AS221" s="227"/>
      <c r="AT221" s="227"/>
      <c r="AU221" s="227"/>
      <c r="AV221" s="227"/>
      <c r="AW221" s="227"/>
      <c r="AX221" s="228"/>
      <c r="AY221" s="228"/>
      <c r="AZ221" s="227"/>
      <c r="BA221" s="227"/>
      <c r="BB221" s="229"/>
      <c r="BC221" s="230">
        <f t="shared" si="51"/>
        <v>-2251.9499999999998</v>
      </c>
      <c r="BJ221" s="177" t="e">
        <f t="shared" si="60"/>
        <v>#N/A</v>
      </c>
      <c r="BM221" s="177" t="s">
        <v>746</v>
      </c>
      <c r="BN221" s="177" t="s">
        <v>862</v>
      </c>
      <c r="BO221" s="177" t="s">
        <v>3805</v>
      </c>
      <c r="BU221" s="177" t="s">
        <v>746</v>
      </c>
      <c r="BV221" s="177" t="s">
        <v>862</v>
      </c>
      <c r="BW221" s="177" t="s">
        <v>3805</v>
      </c>
      <c r="CH221" s="224">
        <f t="shared" si="45"/>
        <v>-6.9849193096160889E-10</v>
      </c>
    </row>
    <row r="222" spans="1:118" x14ac:dyDescent="0.3">
      <c r="A222" s="177">
        <v>1</v>
      </c>
      <c r="B222" s="231">
        <f>SUBTOTAL(9,$A$22:A222)</f>
        <v>193</v>
      </c>
      <c r="C222" s="236" t="s">
        <v>527</v>
      </c>
      <c r="D222" s="222">
        <f t="shared" ref="D222:D227" si="65">E222+F222+G222+H222+I222+J222+L222+N222+P222+R222+T222+U222+V222+W222+X222+Y222+Z222+AA222+AB222+AC222+AD222+AE222</f>
        <v>6523511.6500000004</v>
      </c>
      <c r="E222" s="239">
        <v>0</v>
      </c>
      <c r="F222" s="239">
        <v>0</v>
      </c>
      <c r="G222" s="239">
        <v>0</v>
      </c>
      <c r="H222" s="239">
        <v>0</v>
      </c>
      <c r="I222" s="239">
        <v>0</v>
      </c>
      <c r="J222" s="239">
        <v>0</v>
      </c>
      <c r="K222" s="255">
        <v>0</v>
      </c>
      <c r="L222" s="239">
        <v>0</v>
      </c>
      <c r="M222" s="233">
        <v>855.9</v>
      </c>
      <c r="N222" s="222">
        <v>6210676.9199999999</v>
      </c>
      <c r="O222" s="239">
        <v>0</v>
      </c>
      <c r="P222" s="239">
        <v>0</v>
      </c>
      <c r="Q222" s="222">
        <v>0</v>
      </c>
      <c r="R222" s="222">
        <v>0</v>
      </c>
      <c r="S222" s="239">
        <v>0</v>
      </c>
      <c r="T222" s="239">
        <v>0</v>
      </c>
      <c r="U222" s="239">
        <v>0</v>
      </c>
      <c r="V222" s="239">
        <v>0</v>
      </c>
      <c r="W222" s="239">
        <v>0</v>
      </c>
      <c r="X222" s="239">
        <v>0</v>
      </c>
      <c r="Y222" s="239">
        <v>0</v>
      </c>
      <c r="Z222" s="239">
        <v>0</v>
      </c>
      <c r="AA222" s="239">
        <v>0</v>
      </c>
      <c r="AB222" s="239">
        <v>0</v>
      </c>
      <c r="AC222" s="222">
        <f>ROUND(N222*2.14%,2)</f>
        <v>132908.49</v>
      </c>
      <c r="AD222" s="222">
        <v>179926.24</v>
      </c>
      <c r="AE222" s="239">
        <v>0</v>
      </c>
      <c r="AF222" s="214">
        <v>2023</v>
      </c>
      <c r="AG222" s="214">
        <v>2023</v>
      </c>
      <c r="AH222" s="214">
        <v>2023</v>
      </c>
      <c r="AI222" s="226"/>
      <c r="AJ222" s="226"/>
      <c r="AK222" s="226"/>
      <c r="AL222" s="226"/>
      <c r="AM222" s="227" t="s">
        <v>16944</v>
      </c>
      <c r="AN222" s="227" t="s">
        <v>16943</v>
      </c>
      <c r="AO222" s="227">
        <v>0</v>
      </c>
      <c r="AP222" s="227" t="s">
        <v>16954</v>
      </c>
      <c r="AQ222" s="227" t="s">
        <v>16948</v>
      </c>
      <c r="AR222" s="227" t="s">
        <v>16954</v>
      </c>
      <c r="AS222" s="227"/>
      <c r="AT222" s="227"/>
      <c r="AU222" s="227"/>
      <c r="AV222" s="227"/>
      <c r="AW222" s="227" t="s">
        <v>616</v>
      </c>
      <c r="AX222" s="228">
        <v>2685.45</v>
      </c>
      <c r="AY222" s="228">
        <v>943.23</v>
      </c>
      <c r="AZ222" s="227" t="s">
        <v>2966</v>
      </c>
      <c r="BA222" s="227" t="s">
        <v>17002</v>
      </c>
      <c r="BB222" s="229"/>
      <c r="BC222" s="230">
        <f t="shared" si="51"/>
        <v>87.330000000000041</v>
      </c>
      <c r="BJ222" s="177" t="str">
        <f t="shared" si="60"/>
        <v>690.610</v>
      </c>
      <c r="BM222" s="177" t="s">
        <v>3807</v>
      </c>
      <c r="BN222" s="177" t="s">
        <v>1139</v>
      </c>
      <c r="BO222" s="177" t="s">
        <v>3411</v>
      </c>
      <c r="BU222" s="177" t="s">
        <v>3807</v>
      </c>
      <c r="BV222" s="177" t="s">
        <v>1139</v>
      </c>
      <c r="BW222" s="177" t="s">
        <v>3411</v>
      </c>
      <c r="CH222" s="224">
        <f t="shared" si="45"/>
        <v>4.6566128730773926E-10</v>
      </c>
    </row>
    <row r="223" spans="1:118" x14ac:dyDescent="0.3">
      <c r="A223" s="177">
        <v>1</v>
      </c>
      <c r="B223" s="231">
        <f>SUBTOTAL(9,$A$22:A223)</f>
        <v>194</v>
      </c>
      <c r="C223" s="236" t="s">
        <v>528</v>
      </c>
      <c r="D223" s="222">
        <f t="shared" si="65"/>
        <v>4256309.13</v>
      </c>
      <c r="E223" s="239">
        <v>0</v>
      </c>
      <c r="F223" s="239">
        <v>0</v>
      </c>
      <c r="G223" s="239">
        <v>0</v>
      </c>
      <c r="H223" s="239">
        <v>0</v>
      </c>
      <c r="I223" s="239">
        <v>0</v>
      </c>
      <c r="J223" s="239">
        <v>0</v>
      </c>
      <c r="K223" s="255">
        <v>0</v>
      </c>
      <c r="L223" s="239">
        <v>0</v>
      </c>
      <c r="M223" s="233">
        <v>533.29999999999995</v>
      </c>
      <c r="N223" s="222">
        <v>4052119.6</v>
      </c>
      <c r="O223" s="239">
        <v>0</v>
      </c>
      <c r="P223" s="239">
        <v>0</v>
      </c>
      <c r="Q223" s="222">
        <v>0</v>
      </c>
      <c r="R223" s="222">
        <v>0</v>
      </c>
      <c r="S223" s="239">
        <v>0</v>
      </c>
      <c r="T223" s="239">
        <v>0</v>
      </c>
      <c r="U223" s="239">
        <v>0</v>
      </c>
      <c r="V223" s="239">
        <v>0</v>
      </c>
      <c r="W223" s="239">
        <v>0</v>
      </c>
      <c r="X223" s="239">
        <v>0</v>
      </c>
      <c r="Y223" s="239">
        <v>0</v>
      </c>
      <c r="Z223" s="239">
        <v>0</v>
      </c>
      <c r="AA223" s="239">
        <v>0</v>
      </c>
      <c r="AB223" s="239">
        <v>0</v>
      </c>
      <c r="AC223" s="222">
        <f>ROUND(N223*2.14%,2)</f>
        <v>86715.36</v>
      </c>
      <c r="AD223" s="222">
        <v>117474.17</v>
      </c>
      <c r="AE223" s="239">
        <v>0</v>
      </c>
      <c r="AF223" s="214">
        <v>2023</v>
      </c>
      <c r="AG223" s="214">
        <v>2023</v>
      </c>
      <c r="AH223" s="214">
        <v>2023</v>
      </c>
      <c r="AI223" s="226"/>
      <c r="AJ223" s="226"/>
      <c r="AK223" s="226"/>
      <c r="AL223" s="226"/>
      <c r="AM223" s="227" t="s">
        <v>16943</v>
      </c>
      <c r="AN223" s="227" t="s">
        <v>16957</v>
      </c>
      <c r="AO223" s="227">
        <v>0</v>
      </c>
      <c r="AP223" s="227" t="s">
        <v>16960</v>
      </c>
      <c r="AQ223" s="227" t="s">
        <v>16956</v>
      </c>
      <c r="AR223" s="227" t="s">
        <v>16954</v>
      </c>
      <c r="AS223" s="227"/>
      <c r="AT223" s="227"/>
      <c r="AU223" s="227"/>
      <c r="AV223" s="227"/>
      <c r="AW223" s="227" t="s">
        <v>636</v>
      </c>
      <c r="AX223" s="228">
        <v>1347.34</v>
      </c>
      <c r="AY223" s="228">
        <v>595.35</v>
      </c>
      <c r="AZ223" s="227" t="s">
        <v>2966</v>
      </c>
      <c r="BA223" s="227" t="s">
        <v>17002</v>
      </c>
      <c r="BB223" s="229"/>
      <c r="BC223" s="230">
        <f t="shared" si="51"/>
        <v>62.050000000000068</v>
      </c>
      <c r="BJ223" s="177" t="str">
        <f t="shared" si="60"/>
        <v>441.000</v>
      </c>
      <c r="BM223" s="177" t="s">
        <v>523</v>
      </c>
      <c r="BN223" s="177" t="s">
        <v>3199</v>
      </c>
      <c r="BO223" s="177" t="s">
        <v>2934</v>
      </c>
      <c r="BU223" s="177" t="s">
        <v>523</v>
      </c>
      <c r="BV223" s="177" t="s">
        <v>3199</v>
      </c>
      <c r="BW223" s="177" t="s">
        <v>2934</v>
      </c>
      <c r="CH223" s="224">
        <f t="shared" si="45"/>
        <v>-2.0372681319713593E-10</v>
      </c>
    </row>
    <row r="224" spans="1:118" x14ac:dyDescent="0.3">
      <c r="A224" s="177">
        <v>1</v>
      </c>
      <c r="B224" s="231">
        <f>SUBTOTAL(9,$A$22:A224)</f>
        <v>195</v>
      </c>
      <c r="C224" s="236" t="s">
        <v>529</v>
      </c>
      <c r="D224" s="222">
        <f t="shared" si="65"/>
        <v>122137.60000000001</v>
      </c>
      <c r="E224" s="239">
        <v>0</v>
      </c>
      <c r="F224" s="239">
        <v>0</v>
      </c>
      <c r="G224" s="239">
        <v>0</v>
      </c>
      <c r="H224" s="239">
        <v>0</v>
      </c>
      <c r="I224" s="239">
        <v>0</v>
      </c>
      <c r="J224" s="239">
        <v>0</v>
      </c>
      <c r="K224" s="255">
        <v>0</v>
      </c>
      <c r="L224" s="239">
        <v>0</v>
      </c>
      <c r="M224" s="241">
        <v>0</v>
      </c>
      <c r="N224" s="222">
        <v>0</v>
      </c>
      <c r="O224" s="239">
        <v>0</v>
      </c>
      <c r="P224" s="239">
        <v>0</v>
      </c>
      <c r="Q224" s="222">
        <v>0</v>
      </c>
      <c r="R224" s="222">
        <v>0</v>
      </c>
      <c r="S224" s="239">
        <v>0</v>
      </c>
      <c r="T224" s="239">
        <v>0</v>
      </c>
      <c r="U224" s="239">
        <v>0</v>
      </c>
      <c r="V224" s="239">
        <v>0</v>
      </c>
      <c r="W224" s="239">
        <v>0</v>
      </c>
      <c r="X224" s="239">
        <v>0</v>
      </c>
      <c r="Y224" s="239">
        <v>0</v>
      </c>
      <c r="Z224" s="239">
        <v>0</v>
      </c>
      <c r="AA224" s="239">
        <v>0</v>
      </c>
      <c r="AB224" s="239">
        <v>0</v>
      </c>
      <c r="AC224" s="222">
        <f>ROUND(N224*2.14%,2)</f>
        <v>0</v>
      </c>
      <c r="AD224" s="222">
        <v>122137.60000000001</v>
      </c>
      <c r="AE224" s="239">
        <v>0</v>
      </c>
      <c r="AF224" s="214">
        <v>2023</v>
      </c>
      <c r="AG224" s="214" t="s">
        <v>17042</v>
      </c>
      <c r="AH224" s="214" t="s">
        <v>17042</v>
      </c>
      <c r="AI224" s="226"/>
      <c r="AJ224" s="226"/>
      <c r="AK224" s="226"/>
      <c r="AL224" s="226"/>
      <c r="AM224" s="227" t="s">
        <v>16943</v>
      </c>
      <c r="AN224" s="227" t="s">
        <v>16957</v>
      </c>
      <c r="AO224" s="227">
        <v>0</v>
      </c>
      <c r="AP224" s="227" t="s">
        <v>16952</v>
      </c>
      <c r="AQ224" s="227" t="s">
        <v>16956</v>
      </c>
      <c r="AR224" s="227" t="s">
        <v>16954</v>
      </c>
      <c r="AS224" s="227"/>
      <c r="AT224" s="227"/>
      <c r="AU224" s="227"/>
      <c r="AV224" s="227"/>
      <c r="AW224" s="227" t="s">
        <v>636</v>
      </c>
      <c r="AX224" s="228">
        <v>1392.88</v>
      </c>
      <c r="AY224" s="228">
        <v>600.5</v>
      </c>
      <c r="AZ224" s="227" t="s">
        <v>2966</v>
      </c>
      <c r="BA224" s="227" t="s">
        <v>17002</v>
      </c>
      <c r="BB224" s="229"/>
      <c r="BC224" s="230">
        <f t="shared" si="51"/>
        <v>600.5</v>
      </c>
      <c r="BJ224" s="177" t="str">
        <f t="shared" si="60"/>
        <v>444.800</v>
      </c>
      <c r="BM224" s="177" t="s">
        <v>3808</v>
      </c>
      <c r="BN224" s="177" t="s">
        <v>3045</v>
      </c>
      <c r="BO224" s="177" t="s">
        <v>3809</v>
      </c>
      <c r="BU224" s="177" t="s">
        <v>3808</v>
      </c>
      <c r="BV224" s="177" t="s">
        <v>3045</v>
      </c>
      <c r="BW224" s="177" t="s">
        <v>3809</v>
      </c>
      <c r="CH224" s="224">
        <f t="shared" si="45"/>
        <v>0</v>
      </c>
    </row>
    <row r="225" spans="1:118" x14ac:dyDescent="0.3">
      <c r="A225" s="177">
        <v>1</v>
      </c>
      <c r="B225" s="231">
        <f>SUBTOTAL(9,$A$22:A225)</f>
        <v>196</v>
      </c>
      <c r="C225" s="236" t="s">
        <v>530</v>
      </c>
      <c r="D225" s="222">
        <f t="shared" si="65"/>
        <v>2716154.04</v>
      </c>
      <c r="E225" s="239">
        <v>0</v>
      </c>
      <c r="F225" s="239">
        <v>0</v>
      </c>
      <c r="G225" s="239">
        <v>0</v>
      </c>
      <c r="H225" s="239">
        <v>0</v>
      </c>
      <c r="I225" s="239">
        <v>0</v>
      </c>
      <c r="J225" s="239">
        <v>0</v>
      </c>
      <c r="K225" s="255">
        <v>0</v>
      </c>
      <c r="L225" s="239">
        <v>0</v>
      </c>
      <c r="M225" s="241">
        <v>0</v>
      </c>
      <c r="N225" s="222">
        <v>0</v>
      </c>
      <c r="O225" s="239">
        <v>230</v>
      </c>
      <c r="P225" s="239">
        <v>2565417.9500000002</v>
      </c>
      <c r="Q225" s="222">
        <v>0</v>
      </c>
      <c r="R225" s="222">
        <v>0</v>
      </c>
      <c r="S225" s="239">
        <v>0</v>
      </c>
      <c r="T225" s="239">
        <v>0</v>
      </c>
      <c r="U225" s="239">
        <v>0</v>
      </c>
      <c r="V225" s="239">
        <v>0</v>
      </c>
      <c r="W225" s="239">
        <v>0</v>
      </c>
      <c r="X225" s="239">
        <v>0</v>
      </c>
      <c r="Y225" s="239">
        <v>0</v>
      </c>
      <c r="Z225" s="239">
        <v>0</v>
      </c>
      <c r="AA225" s="239">
        <v>0</v>
      </c>
      <c r="AB225" s="239">
        <v>0</v>
      </c>
      <c r="AC225" s="239">
        <f>ROUND(P225*2.14%,2)</f>
        <v>54899.94</v>
      </c>
      <c r="AD225" s="239">
        <v>95836.15</v>
      </c>
      <c r="AE225" s="239">
        <v>0</v>
      </c>
      <c r="AF225" s="214">
        <v>2023</v>
      </c>
      <c r="AG225" s="214">
        <v>2023</v>
      </c>
      <c r="AH225" s="214">
        <v>2023</v>
      </c>
      <c r="AI225" s="226"/>
      <c r="AJ225" s="226"/>
      <c r="AK225" s="226"/>
      <c r="AL225" s="226"/>
      <c r="AM225" s="227">
        <v>2016</v>
      </c>
      <c r="AN225" s="227">
        <v>2015</v>
      </c>
      <c r="AO225" s="227">
        <v>0</v>
      </c>
      <c r="AP225" s="227" t="s">
        <v>16941</v>
      </c>
      <c r="AQ225" s="227" t="s">
        <v>16948</v>
      </c>
      <c r="AR225" s="227" t="s">
        <v>16950</v>
      </c>
      <c r="AS225" s="227"/>
      <c r="AT225" s="227" t="s">
        <v>16966</v>
      </c>
      <c r="AU225" s="235">
        <f>3641453.11+134774.43</f>
        <v>3776227.54</v>
      </c>
      <c r="AV225" s="235">
        <v>3471857.74</v>
      </c>
      <c r="AW225" s="227" t="s">
        <v>663</v>
      </c>
      <c r="AX225" s="228">
        <v>7915.48</v>
      </c>
      <c r="AY225" s="228">
        <v>2236.5</v>
      </c>
      <c r="AZ225" s="227" t="s">
        <v>2966</v>
      </c>
      <c r="BA225" s="227" t="s">
        <v>3245</v>
      </c>
      <c r="BB225" s="229"/>
      <c r="BC225" s="230">
        <f t="shared" si="51"/>
        <v>2236.5</v>
      </c>
      <c r="BJ225" s="177" t="str">
        <f t="shared" si="60"/>
        <v>1669.800</v>
      </c>
      <c r="BM225" s="177" t="s">
        <v>3810</v>
      </c>
      <c r="BN225" s="177" t="s">
        <v>3005</v>
      </c>
      <c r="BO225" s="177" t="s">
        <v>3811</v>
      </c>
      <c r="BU225" s="177" t="s">
        <v>3810</v>
      </c>
      <c r="BV225" s="177" t="s">
        <v>3005</v>
      </c>
      <c r="BW225" s="177" t="s">
        <v>3811</v>
      </c>
      <c r="CH225" s="224">
        <f t="shared" si="45"/>
        <v>-1.4551915228366852E-10</v>
      </c>
    </row>
    <row r="226" spans="1:118" s="245" customFormat="1" x14ac:dyDescent="0.3">
      <c r="A226" s="177">
        <v>1</v>
      </c>
      <c r="B226" s="231">
        <f>SUBTOTAL(9,$A$22:A226)</f>
        <v>197</v>
      </c>
      <c r="C226" s="220" t="s">
        <v>4171</v>
      </c>
      <c r="D226" s="222">
        <f t="shared" si="65"/>
        <v>4852331.0999999996</v>
      </c>
      <c r="E226" s="265">
        <v>0</v>
      </c>
      <c r="F226" s="265">
        <v>0</v>
      </c>
      <c r="G226" s="265">
        <v>0</v>
      </c>
      <c r="H226" s="265">
        <v>0</v>
      </c>
      <c r="I226" s="265">
        <v>0</v>
      </c>
      <c r="J226" s="265">
        <v>0</v>
      </c>
      <c r="K226" s="257">
        <v>0</v>
      </c>
      <c r="L226" s="240">
        <v>0</v>
      </c>
      <c r="M226" s="233">
        <v>862.75</v>
      </c>
      <c r="N226" s="240">
        <v>4750666.83</v>
      </c>
      <c r="O226" s="240">
        <v>0</v>
      </c>
      <c r="P226" s="240">
        <v>0</v>
      </c>
      <c r="Q226" s="240">
        <v>0</v>
      </c>
      <c r="R226" s="240">
        <v>0</v>
      </c>
      <c r="S226" s="240">
        <v>0</v>
      </c>
      <c r="T226" s="240">
        <v>0</v>
      </c>
      <c r="U226" s="240">
        <v>0</v>
      </c>
      <c r="V226" s="240">
        <v>0</v>
      </c>
      <c r="W226" s="240">
        <v>0</v>
      </c>
      <c r="X226" s="240">
        <v>0</v>
      </c>
      <c r="Y226" s="240">
        <v>0</v>
      </c>
      <c r="Z226" s="240">
        <v>0</v>
      </c>
      <c r="AA226" s="240">
        <v>0</v>
      </c>
      <c r="AB226" s="240">
        <v>0</v>
      </c>
      <c r="AC226" s="240">
        <f t="shared" ref="AC226:AC227" si="66">ROUND(N226*2.14%,2)+ROUND(E226*2.14%,2)+ROUND(F226*2.14%,2)+ROUND(G226*2.14%,2)+ROUND(H226*2.14%,2)+ROUND(I226*2.14%,2)+ROUND(J226*2.14%,2)+ROUND(L226*2.14%,2)+ROUND(P226*2.14%,2)+ROUND(R226*2.14%,2)+ROUND(T226*2.14%,2)+ROUND(U226*2.14%,2)+ROUND(V226*2.14%,2)+ROUND(W226*2.14%,2)+ROUND(X226*2.14%,2)+ROUND(Y226*2.14%,2)+ROUND(Z226*2.14%,2)+ROUND(AA226*2.14%,2)+ROUND(AB226*2.14%,2)</f>
        <v>101664.27</v>
      </c>
      <c r="AD226" s="240">
        <v>0</v>
      </c>
      <c r="AE226" s="240">
        <v>0</v>
      </c>
      <c r="AF226" s="242" t="s">
        <v>17042</v>
      </c>
      <c r="AG226" s="242">
        <v>2023</v>
      </c>
      <c r="AH226" s="243">
        <v>2023</v>
      </c>
      <c r="AT226" s="245" t="e">
        <f>VLOOKUP(C226,AW:AX,2,FALSE)</f>
        <v>#N/A</v>
      </c>
      <c r="BW226" s="246"/>
      <c r="CE226" s="245" t="e">
        <f>VLOOKUP(C226,CF:CG,2,FALSE)</f>
        <v>#N/A</v>
      </c>
      <c r="CH226" s="224">
        <f t="shared" si="45"/>
        <v>-4.5110937207937241E-10</v>
      </c>
      <c r="CL226" s="245" t="e">
        <f>VLOOKUP(C226,CM:CN,2,FALSE)</f>
        <v>#N/A</v>
      </c>
      <c r="DK226" s="245" t="e">
        <f>VLOOKUP(C226,DL:DM,2,FALSE)</f>
        <v>#N/A</v>
      </c>
      <c r="DN226" s="177"/>
    </row>
    <row r="227" spans="1:118" s="245" customFormat="1" x14ac:dyDescent="0.3">
      <c r="A227" s="177">
        <v>1</v>
      </c>
      <c r="B227" s="231">
        <f>SUBTOTAL(9,$A$22:A227)</f>
        <v>198</v>
      </c>
      <c r="C227" s="220" t="s">
        <v>4211</v>
      </c>
      <c r="D227" s="222">
        <f t="shared" si="65"/>
        <v>10809049.669999998</v>
      </c>
      <c r="E227" s="240">
        <v>289829.71000000002</v>
      </c>
      <c r="F227" s="263">
        <v>0</v>
      </c>
      <c r="G227" s="240">
        <v>6334386.2599999998</v>
      </c>
      <c r="H227" s="240">
        <v>400331.63</v>
      </c>
      <c r="I227" s="263">
        <v>3558034.8</v>
      </c>
      <c r="J227" s="263">
        <v>0</v>
      </c>
      <c r="K227" s="264">
        <v>0</v>
      </c>
      <c r="L227" s="263">
        <v>0</v>
      </c>
      <c r="M227" s="240">
        <v>0</v>
      </c>
      <c r="N227" s="240">
        <v>0</v>
      </c>
      <c r="O227" s="240">
        <v>0</v>
      </c>
      <c r="P227" s="240">
        <v>0</v>
      </c>
      <c r="Q227" s="240">
        <v>0</v>
      </c>
      <c r="R227" s="240">
        <v>0</v>
      </c>
      <c r="S227" s="240">
        <v>0</v>
      </c>
      <c r="T227" s="240">
        <v>0</v>
      </c>
      <c r="U227" s="240">
        <v>0</v>
      </c>
      <c r="V227" s="240">
        <v>0</v>
      </c>
      <c r="W227" s="240">
        <v>0</v>
      </c>
      <c r="X227" s="240">
        <v>0</v>
      </c>
      <c r="Y227" s="240">
        <v>0</v>
      </c>
      <c r="Z227" s="240">
        <v>0</v>
      </c>
      <c r="AA227" s="240">
        <v>0</v>
      </c>
      <c r="AB227" s="240">
        <v>0</v>
      </c>
      <c r="AC227" s="240">
        <f t="shared" si="66"/>
        <v>226467.27</v>
      </c>
      <c r="AD227" s="240">
        <v>0</v>
      </c>
      <c r="AE227" s="240">
        <v>0</v>
      </c>
      <c r="AF227" s="242" t="s">
        <v>17042</v>
      </c>
      <c r="AG227" s="242">
        <v>2023</v>
      </c>
      <c r="AH227" s="243">
        <v>2023</v>
      </c>
      <c r="AT227" s="245" t="e">
        <f>VLOOKUP(C227,AW:AX,2,FALSE)</f>
        <v>#N/A</v>
      </c>
      <c r="BW227" s="246"/>
      <c r="CA227" s="245" t="e">
        <f>VLOOKUP(C227,CB:CC,2,FALSE)</f>
        <v>#N/A</v>
      </c>
      <c r="CE227" s="245" t="e">
        <f>VLOOKUP(C227,CF:CG,2,FALSE)</f>
        <v>#N/A</v>
      </c>
      <c r="CH227" s="224">
        <f t="shared" si="45"/>
        <v>-2.2992026060819626E-9</v>
      </c>
      <c r="CL227" s="245" t="e">
        <f>VLOOKUP(C227,CM:CN,2,FALSE)</f>
        <v>#N/A</v>
      </c>
      <c r="DK227" s="245" t="e">
        <f>VLOOKUP(C227,DL:DM,2,FALSE)</f>
        <v>#N/A</v>
      </c>
      <c r="DN227" s="177"/>
    </row>
    <row r="228" spans="1:118" x14ac:dyDescent="0.3">
      <c r="B228" s="225" t="s">
        <v>535</v>
      </c>
      <c r="C228" s="225"/>
      <c r="D228" s="221">
        <f>D229</f>
        <v>6045886.4199999999</v>
      </c>
      <c r="E228" s="222">
        <f t="shared" ref="E228:AE228" si="67">E229</f>
        <v>0</v>
      </c>
      <c r="F228" s="222">
        <f t="shared" si="67"/>
        <v>0</v>
      </c>
      <c r="G228" s="222">
        <f t="shared" si="67"/>
        <v>0</v>
      </c>
      <c r="H228" s="222">
        <f t="shared" si="67"/>
        <v>0</v>
      </c>
      <c r="I228" s="222">
        <f t="shared" si="67"/>
        <v>0</v>
      </c>
      <c r="J228" s="222">
        <f t="shared" si="67"/>
        <v>0</v>
      </c>
      <c r="K228" s="223">
        <f t="shared" si="67"/>
        <v>0</v>
      </c>
      <c r="L228" s="222">
        <f t="shared" si="67"/>
        <v>0</v>
      </c>
      <c r="M228" s="222">
        <f t="shared" si="67"/>
        <v>826</v>
      </c>
      <c r="N228" s="222">
        <f t="shared" si="67"/>
        <v>5742986.5099999998</v>
      </c>
      <c r="O228" s="222">
        <f t="shared" si="67"/>
        <v>0</v>
      </c>
      <c r="P228" s="222">
        <f t="shared" si="67"/>
        <v>0</v>
      </c>
      <c r="Q228" s="222">
        <f t="shared" si="67"/>
        <v>0</v>
      </c>
      <c r="R228" s="222">
        <f t="shared" si="67"/>
        <v>0</v>
      </c>
      <c r="S228" s="222">
        <f t="shared" si="67"/>
        <v>0</v>
      </c>
      <c r="T228" s="222">
        <f t="shared" si="67"/>
        <v>0</v>
      </c>
      <c r="U228" s="222">
        <f t="shared" si="67"/>
        <v>0</v>
      </c>
      <c r="V228" s="222">
        <f t="shared" si="67"/>
        <v>0</v>
      </c>
      <c r="W228" s="222">
        <f t="shared" si="67"/>
        <v>0</v>
      </c>
      <c r="X228" s="222">
        <f t="shared" si="67"/>
        <v>0</v>
      </c>
      <c r="Y228" s="222">
        <f t="shared" si="67"/>
        <v>0</v>
      </c>
      <c r="Z228" s="222">
        <f t="shared" si="67"/>
        <v>0</v>
      </c>
      <c r="AA228" s="222">
        <f t="shared" si="67"/>
        <v>0</v>
      </c>
      <c r="AB228" s="222">
        <f t="shared" si="67"/>
        <v>0</v>
      </c>
      <c r="AC228" s="222">
        <f t="shared" si="67"/>
        <v>122899.91</v>
      </c>
      <c r="AD228" s="222">
        <f t="shared" si="67"/>
        <v>180000</v>
      </c>
      <c r="AE228" s="222">
        <f t="shared" si="67"/>
        <v>0</v>
      </c>
      <c r="AF228" s="214" t="s">
        <v>17016</v>
      </c>
      <c r="AG228" s="214" t="s">
        <v>17016</v>
      </c>
      <c r="AH228" s="214" t="s">
        <v>17016</v>
      </c>
      <c r="AI228" s="226"/>
      <c r="AJ228" s="226"/>
      <c r="AK228" s="226"/>
      <c r="AL228" s="226"/>
      <c r="AM228" s="227"/>
      <c r="AN228" s="227"/>
      <c r="AO228" s="227"/>
      <c r="AP228" s="227"/>
      <c r="AQ228" s="227"/>
      <c r="AR228" s="227"/>
      <c r="AS228" s="227"/>
      <c r="AT228" s="227"/>
      <c r="AU228" s="227"/>
      <c r="AV228" s="227"/>
      <c r="AW228" s="227"/>
      <c r="AX228" s="228"/>
      <c r="AY228" s="228"/>
      <c r="AZ228" s="227"/>
      <c r="BA228" s="227"/>
      <c r="BB228" s="229"/>
      <c r="BC228" s="230">
        <f t="shared" ref="BC228:BC262" si="68">AY228-M228</f>
        <v>-826</v>
      </c>
      <c r="BJ228" s="177" t="e">
        <f t="shared" ref="BJ228:BJ234" si="69">VLOOKUP(C228,BM:BO,3,FALSE)</f>
        <v>#N/A</v>
      </c>
      <c r="BM228" s="177" t="s">
        <v>3812</v>
      </c>
      <c r="BN228" s="177" t="s">
        <v>2979</v>
      </c>
      <c r="BO228" s="177" t="s">
        <v>3813</v>
      </c>
      <c r="BU228" s="177" t="s">
        <v>3812</v>
      </c>
      <c r="BV228" s="177" t="s">
        <v>2979</v>
      </c>
      <c r="BW228" s="177" t="s">
        <v>3813</v>
      </c>
      <c r="CH228" s="224">
        <f t="shared" si="45"/>
        <v>1.4551915228366852E-10</v>
      </c>
    </row>
    <row r="229" spans="1:118" x14ac:dyDescent="0.3">
      <c r="A229" s="177">
        <v>1</v>
      </c>
      <c r="B229" s="231">
        <f>SUBTOTAL(9,$A$22:A229)</f>
        <v>199</v>
      </c>
      <c r="C229" s="236" t="s">
        <v>531</v>
      </c>
      <c r="D229" s="222">
        <f>E229+F229+G229+H229+I229+J229+L229+N229+P229+R229+T229+U229+V229+W229+X229+Y229+Z229+AA229+AB229+AC229+AD229+AE229</f>
        <v>6045886.4199999999</v>
      </c>
      <c r="E229" s="239">
        <v>0</v>
      </c>
      <c r="F229" s="239">
        <v>0</v>
      </c>
      <c r="G229" s="239">
        <v>0</v>
      </c>
      <c r="H229" s="239">
        <v>0</v>
      </c>
      <c r="I229" s="239">
        <v>0</v>
      </c>
      <c r="J229" s="239">
        <v>0</v>
      </c>
      <c r="K229" s="255">
        <v>0</v>
      </c>
      <c r="L229" s="239">
        <v>0</v>
      </c>
      <c r="M229" s="233">
        <v>826</v>
      </c>
      <c r="N229" s="222">
        <v>5742986.5099999998</v>
      </c>
      <c r="O229" s="239">
        <v>0</v>
      </c>
      <c r="P229" s="239">
        <v>0</v>
      </c>
      <c r="Q229" s="222">
        <v>0</v>
      </c>
      <c r="R229" s="222">
        <v>0</v>
      </c>
      <c r="S229" s="239">
        <v>0</v>
      </c>
      <c r="T229" s="239">
        <v>0</v>
      </c>
      <c r="U229" s="239">
        <v>0</v>
      </c>
      <c r="V229" s="239">
        <v>0</v>
      </c>
      <c r="W229" s="239">
        <v>0</v>
      </c>
      <c r="X229" s="239">
        <v>0</v>
      </c>
      <c r="Y229" s="239">
        <v>0</v>
      </c>
      <c r="Z229" s="239">
        <v>0</v>
      </c>
      <c r="AA229" s="239">
        <v>0</v>
      </c>
      <c r="AB229" s="239">
        <v>0</v>
      </c>
      <c r="AC229" s="222">
        <f>ROUND(N229*2.14%,2)</f>
        <v>122899.91</v>
      </c>
      <c r="AD229" s="222">
        <v>180000</v>
      </c>
      <c r="AE229" s="239">
        <v>0</v>
      </c>
      <c r="AF229" s="214">
        <v>2023</v>
      </c>
      <c r="AG229" s="214">
        <v>2023</v>
      </c>
      <c r="AH229" s="214">
        <v>2023</v>
      </c>
      <c r="AI229" s="226"/>
      <c r="AJ229" s="226"/>
      <c r="AK229" s="226"/>
      <c r="AL229" s="226"/>
      <c r="AM229" s="227" t="s">
        <v>16959</v>
      </c>
      <c r="AN229" s="227" t="s">
        <v>16940</v>
      </c>
      <c r="AO229" s="227">
        <v>0</v>
      </c>
      <c r="AP229" s="227" t="s">
        <v>16942</v>
      </c>
      <c r="AQ229" s="227" t="s">
        <v>16954</v>
      </c>
      <c r="AR229" s="227">
        <v>0</v>
      </c>
      <c r="AS229" s="227"/>
      <c r="AT229" s="227"/>
      <c r="AU229" s="227"/>
      <c r="AV229" s="227"/>
      <c r="AW229" s="227" t="s">
        <v>803</v>
      </c>
      <c r="AX229" s="228">
        <v>936.95</v>
      </c>
      <c r="AY229" s="228">
        <v>924</v>
      </c>
      <c r="AZ229" s="227" t="s">
        <v>2966</v>
      </c>
      <c r="BA229" s="227">
        <v>2007</v>
      </c>
      <c r="BB229" s="229"/>
      <c r="BC229" s="230">
        <f t="shared" si="68"/>
        <v>98</v>
      </c>
      <c r="BJ229" s="177" t="str">
        <f t="shared" si="69"/>
        <v>0.000</v>
      </c>
      <c r="BM229" s="177" t="s">
        <v>3814</v>
      </c>
      <c r="BN229" s="177" t="s">
        <v>3245</v>
      </c>
      <c r="BO229" s="177" t="s">
        <v>3815</v>
      </c>
      <c r="BU229" s="177" t="s">
        <v>3814</v>
      </c>
      <c r="BV229" s="177" t="s">
        <v>3245</v>
      </c>
      <c r="BW229" s="177" t="s">
        <v>3815</v>
      </c>
      <c r="CH229" s="224">
        <f t="shared" si="45"/>
        <v>1.4551915228366852E-10</v>
      </c>
    </row>
    <row r="230" spans="1:118" x14ac:dyDescent="0.3">
      <c r="B230" s="225" t="s">
        <v>457</v>
      </c>
      <c r="C230" s="225"/>
      <c r="D230" s="221">
        <f>SUM(D231:D240)</f>
        <v>54659331.32</v>
      </c>
      <c r="E230" s="222">
        <f t="shared" ref="E230:AE230" si="70">SUM(E231:E240)</f>
        <v>0</v>
      </c>
      <c r="F230" s="222">
        <f t="shared" si="70"/>
        <v>0</v>
      </c>
      <c r="G230" s="222">
        <f t="shared" si="70"/>
        <v>0</v>
      </c>
      <c r="H230" s="222">
        <f t="shared" si="70"/>
        <v>0</v>
      </c>
      <c r="I230" s="222">
        <f t="shared" si="70"/>
        <v>0</v>
      </c>
      <c r="J230" s="222">
        <f t="shared" si="70"/>
        <v>0</v>
      </c>
      <c r="K230" s="223">
        <f t="shared" si="70"/>
        <v>0</v>
      </c>
      <c r="L230" s="222">
        <f t="shared" si="70"/>
        <v>0</v>
      </c>
      <c r="M230" s="222">
        <f t="shared" si="70"/>
        <v>3578.5</v>
      </c>
      <c r="N230" s="222">
        <f t="shared" si="70"/>
        <v>31553165.619999997</v>
      </c>
      <c r="O230" s="222">
        <f t="shared" si="70"/>
        <v>0</v>
      </c>
      <c r="P230" s="222">
        <f t="shared" si="70"/>
        <v>0</v>
      </c>
      <c r="Q230" s="222">
        <f t="shared" si="70"/>
        <v>2979</v>
      </c>
      <c r="R230" s="222">
        <f t="shared" si="70"/>
        <v>20909365.510000002</v>
      </c>
      <c r="S230" s="222">
        <f t="shared" si="70"/>
        <v>0</v>
      </c>
      <c r="T230" s="222">
        <f t="shared" si="70"/>
        <v>0</v>
      </c>
      <c r="U230" s="222">
        <f t="shared" si="70"/>
        <v>0</v>
      </c>
      <c r="V230" s="222">
        <f t="shared" si="70"/>
        <v>0</v>
      </c>
      <c r="W230" s="222">
        <f t="shared" si="70"/>
        <v>0</v>
      </c>
      <c r="X230" s="222">
        <f t="shared" si="70"/>
        <v>0</v>
      </c>
      <c r="Y230" s="222">
        <f t="shared" si="70"/>
        <v>0</v>
      </c>
      <c r="Z230" s="222">
        <f t="shared" si="70"/>
        <v>0</v>
      </c>
      <c r="AA230" s="222">
        <f t="shared" si="70"/>
        <v>0</v>
      </c>
      <c r="AB230" s="222">
        <f t="shared" si="70"/>
        <v>0</v>
      </c>
      <c r="AC230" s="222">
        <f t="shared" si="70"/>
        <v>774764.34000000008</v>
      </c>
      <c r="AD230" s="222">
        <f t="shared" si="70"/>
        <v>1422035.85</v>
      </c>
      <c r="AE230" s="222">
        <f t="shared" si="70"/>
        <v>0</v>
      </c>
      <c r="AF230" s="214" t="s">
        <v>17016</v>
      </c>
      <c r="AG230" s="214" t="s">
        <v>17016</v>
      </c>
      <c r="AH230" s="214" t="s">
        <v>17016</v>
      </c>
      <c r="AI230" s="226"/>
      <c r="AJ230" s="226"/>
      <c r="AK230" s="226"/>
      <c r="AL230" s="226"/>
      <c r="AM230" s="227"/>
      <c r="AN230" s="227"/>
      <c r="AO230" s="227"/>
      <c r="AP230" s="227"/>
      <c r="AQ230" s="227"/>
      <c r="AR230" s="227"/>
      <c r="AS230" s="227"/>
      <c r="AT230" s="227"/>
      <c r="AU230" s="227"/>
      <c r="AV230" s="227"/>
      <c r="AW230" s="227"/>
      <c r="AX230" s="228"/>
      <c r="AY230" s="228"/>
      <c r="AZ230" s="227"/>
      <c r="BA230" s="227"/>
      <c r="BB230" s="229"/>
      <c r="BC230" s="230">
        <f t="shared" si="68"/>
        <v>-3578.5</v>
      </c>
      <c r="BJ230" s="177" t="e">
        <f t="shared" si="69"/>
        <v>#N/A</v>
      </c>
      <c r="BM230" s="177" t="s">
        <v>3657</v>
      </c>
      <c r="BN230" s="177" t="s">
        <v>3097</v>
      </c>
      <c r="BO230" s="177" t="s">
        <v>3658</v>
      </c>
      <c r="BU230" s="177" t="s">
        <v>3657</v>
      </c>
      <c r="BV230" s="177" t="s">
        <v>3097</v>
      </c>
      <c r="BW230" s="177" t="s">
        <v>3658</v>
      </c>
      <c r="CH230" s="224">
        <f t="shared" si="45"/>
        <v>1.1641532182693481E-9</v>
      </c>
    </row>
    <row r="231" spans="1:118" x14ac:dyDescent="0.3">
      <c r="A231" s="177">
        <v>1</v>
      </c>
      <c r="B231" s="231">
        <f>SUBTOTAL(9,$A$22:A231)</f>
        <v>200</v>
      </c>
      <c r="C231" s="236" t="s">
        <v>459</v>
      </c>
      <c r="D231" s="222">
        <f t="shared" ref="D231:D240" si="71">E231+F231+G231+H231+I231+J231+L231+N231+P231+R231+T231+U231+V231+W231+X231+Y231+Z231+AA231+AB231+AC231+AD231+AE231</f>
        <v>3045172.5300000003</v>
      </c>
      <c r="E231" s="239">
        <v>0</v>
      </c>
      <c r="F231" s="239">
        <v>0</v>
      </c>
      <c r="G231" s="239">
        <v>0</v>
      </c>
      <c r="H231" s="239">
        <v>0</v>
      </c>
      <c r="I231" s="239">
        <v>0</v>
      </c>
      <c r="J231" s="239">
        <v>0</v>
      </c>
      <c r="K231" s="255">
        <v>0</v>
      </c>
      <c r="L231" s="239">
        <v>0</v>
      </c>
      <c r="M231" s="233">
        <v>255</v>
      </c>
      <c r="N231" s="222">
        <f>2871438.22-36924.29</f>
        <v>2834513.93</v>
      </c>
      <c r="O231" s="239">
        <v>0</v>
      </c>
      <c r="P231" s="239">
        <v>0</v>
      </c>
      <c r="Q231" s="222">
        <v>0</v>
      </c>
      <c r="R231" s="222">
        <v>0</v>
      </c>
      <c r="S231" s="239">
        <v>0</v>
      </c>
      <c r="T231" s="239">
        <v>0</v>
      </c>
      <c r="U231" s="239">
        <v>0</v>
      </c>
      <c r="V231" s="239">
        <v>0</v>
      </c>
      <c r="W231" s="239">
        <v>0</v>
      </c>
      <c r="X231" s="239">
        <v>0</v>
      </c>
      <c r="Y231" s="239">
        <v>0</v>
      </c>
      <c r="Z231" s="239">
        <v>0</v>
      </c>
      <c r="AA231" s="239">
        <v>0</v>
      </c>
      <c r="AB231" s="239">
        <v>0</v>
      </c>
      <c r="AC231" s="222">
        <f>ROUND(N231*2.14%,2)</f>
        <v>60658.6</v>
      </c>
      <c r="AD231" s="239">
        <v>150000</v>
      </c>
      <c r="AE231" s="239">
        <v>0</v>
      </c>
      <c r="AF231" s="214">
        <v>2023</v>
      </c>
      <c r="AG231" s="214">
        <v>2023</v>
      </c>
      <c r="AH231" s="214">
        <v>2023</v>
      </c>
      <c r="AI231" s="226"/>
      <c r="AJ231" s="226"/>
      <c r="AK231" s="226"/>
      <c r="AL231" s="226"/>
      <c r="AM231" s="227" t="s">
        <v>16943</v>
      </c>
      <c r="AN231" s="227" t="s">
        <v>16941</v>
      </c>
      <c r="AO231" s="227">
        <v>0</v>
      </c>
      <c r="AP231" s="227" t="s">
        <v>16945</v>
      </c>
      <c r="AQ231" s="227" t="s">
        <v>16962</v>
      </c>
      <c r="AR231" s="227">
        <v>0</v>
      </c>
      <c r="AS231" s="227" t="s">
        <v>16976</v>
      </c>
      <c r="AT231" s="227"/>
      <c r="AU231" s="227"/>
      <c r="AV231" s="227"/>
      <c r="AW231" s="227" t="s">
        <v>639</v>
      </c>
      <c r="AX231" s="228">
        <v>559.20000000000005</v>
      </c>
      <c r="AY231" s="228" t="s">
        <v>2983</v>
      </c>
      <c r="AZ231" s="227" t="s">
        <v>2966</v>
      </c>
      <c r="BA231" s="227" t="s">
        <v>2983</v>
      </c>
      <c r="BB231" s="229"/>
      <c r="BC231" s="230" t="e">
        <f t="shared" si="68"/>
        <v>#VALUE!</v>
      </c>
      <c r="BJ231" s="177" t="str">
        <f t="shared" si="69"/>
        <v>нет данных</v>
      </c>
      <c r="BM231" s="177" t="s">
        <v>3661</v>
      </c>
      <c r="BN231" s="177" t="s">
        <v>2983</v>
      </c>
      <c r="BO231" s="177" t="s">
        <v>2983</v>
      </c>
      <c r="BU231" s="177" t="s">
        <v>3661</v>
      </c>
      <c r="BV231" s="177" t="s">
        <v>2983</v>
      </c>
      <c r="BW231" s="177" t="s">
        <v>2983</v>
      </c>
      <c r="CH231" s="224">
        <f t="shared" si="45"/>
        <v>8.7311491370201111E-11</v>
      </c>
    </row>
    <row r="232" spans="1:118" x14ac:dyDescent="0.3">
      <c r="A232" s="177">
        <v>1</v>
      </c>
      <c r="B232" s="231">
        <f>SUBTOTAL(9,$A$22:A232)</f>
        <v>201</v>
      </c>
      <c r="C232" s="236" t="s">
        <v>460</v>
      </c>
      <c r="D232" s="222">
        <f t="shared" si="71"/>
        <v>3656475.65</v>
      </c>
      <c r="E232" s="239">
        <v>0</v>
      </c>
      <c r="F232" s="239">
        <v>0</v>
      </c>
      <c r="G232" s="239">
        <v>0</v>
      </c>
      <c r="H232" s="239">
        <v>0</v>
      </c>
      <c r="I232" s="239">
        <v>0</v>
      </c>
      <c r="J232" s="239">
        <v>0</v>
      </c>
      <c r="K232" s="255">
        <v>0</v>
      </c>
      <c r="L232" s="239">
        <v>0</v>
      </c>
      <c r="M232" s="233">
        <v>412</v>
      </c>
      <c r="N232" s="222">
        <v>3433009.25</v>
      </c>
      <c r="O232" s="239">
        <v>0</v>
      </c>
      <c r="P232" s="239">
        <v>0</v>
      </c>
      <c r="Q232" s="222">
        <v>0</v>
      </c>
      <c r="R232" s="222">
        <v>0</v>
      </c>
      <c r="S232" s="239">
        <v>0</v>
      </c>
      <c r="T232" s="239">
        <v>0</v>
      </c>
      <c r="U232" s="239">
        <v>0</v>
      </c>
      <c r="V232" s="239">
        <v>0</v>
      </c>
      <c r="W232" s="239">
        <v>0</v>
      </c>
      <c r="X232" s="239">
        <v>0</v>
      </c>
      <c r="Y232" s="239">
        <v>0</v>
      </c>
      <c r="Z232" s="239">
        <v>0</v>
      </c>
      <c r="AA232" s="239">
        <v>0</v>
      </c>
      <c r="AB232" s="239">
        <v>0</v>
      </c>
      <c r="AC232" s="222">
        <f>ROUND(N232*2.14%,2)</f>
        <v>73466.399999999994</v>
      </c>
      <c r="AD232" s="222">
        <v>150000</v>
      </c>
      <c r="AE232" s="239">
        <v>0</v>
      </c>
      <c r="AF232" s="214">
        <v>2023</v>
      </c>
      <c r="AG232" s="214">
        <v>2023</v>
      </c>
      <c r="AH232" s="214">
        <v>2023</v>
      </c>
      <c r="AI232" s="226"/>
      <c r="AJ232" s="226"/>
      <c r="AK232" s="226"/>
      <c r="AL232" s="226"/>
      <c r="AM232" s="227" t="s">
        <v>16939</v>
      </c>
      <c r="AN232" s="227" t="s">
        <v>16952</v>
      </c>
      <c r="AO232" s="227">
        <v>0</v>
      </c>
      <c r="AP232" s="227" t="s">
        <v>16955</v>
      </c>
      <c r="AQ232" s="227" t="s">
        <v>16956</v>
      </c>
      <c r="AR232" s="227">
        <v>0</v>
      </c>
      <c r="AS232" s="227"/>
      <c r="AT232" s="227"/>
      <c r="AU232" s="227"/>
      <c r="AV232" s="227"/>
      <c r="AW232" s="227" t="s">
        <v>994</v>
      </c>
      <c r="AX232" s="228">
        <v>481.1</v>
      </c>
      <c r="AY232" s="228" t="s">
        <v>2983</v>
      </c>
      <c r="AZ232" s="227" t="s">
        <v>2966</v>
      </c>
      <c r="BA232" s="227" t="s">
        <v>17002</v>
      </c>
      <c r="BB232" s="229"/>
      <c r="BC232" s="230" t="e">
        <f t="shared" si="68"/>
        <v>#VALUE!</v>
      </c>
      <c r="BJ232" s="177" t="str">
        <f t="shared" si="69"/>
        <v>нет данных</v>
      </c>
      <c r="BM232" s="177" t="s">
        <v>3662</v>
      </c>
      <c r="BN232" s="177" t="s">
        <v>2983</v>
      </c>
      <c r="BO232" s="177" t="s">
        <v>1061</v>
      </c>
      <c r="BU232" s="177" t="s">
        <v>3662</v>
      </c>
      <c r="BV232" s="177" t="s">
        <v>2983</v>
      </c>
      <c r="BW232" s="177" t="s">
        <v>1061</v>
      </c>
      <c r="CH232" s="224">
        <f t="shared" si="45"/>
        <v>-8.7311491370201111E-11</v>
      </c>
    </row>
    <row r="233" spans="1:118" x14ac:dyDescent="0.3">
      <c r="A233" s="177">
        <v>1</v>
      </c>
      <c r="B233" s="231">
        <f>SUBTOTAL(9,$A$22:A233)</f>
        <v>202</v>
      </c>
      <c r="C233" s="236" t="s">
        <v>461</v>
      </c>
      <c r="D233" s="222">
        <f t="shared" si="71"/>
        <v>4595608.0699999994</v>
      </c>
      <c r="E233" s="239">
        <v>0</v>
      </c>
      <c r="F233" s="239">
        <v>0</v>
      </c>
      <c r="G233" s="239">
        <v>0</v>
      </c>
      <c r="H233" s="239">
        <v>0</v>
      </c>
      <c r="I233" s="239">
        <v>0</v>
      </c>
      <c r="J233" s="239">
        <v>0</v>
      </c>
      <c r="K233" s="255">
        <v>0</v>
      </c>
      <c r="L233" s="239">
        <v>0</v>
      </c>
      <c r="M233" s="233">
        <v>470</v>
      </c>
      <c r="N233" s="222">
        <v>4352465.3099999996</v>
      </c>
      <c r="O233" s="239">
        <v>0</v>
      </c>
      <c r="P233" s="239">
        <v>0</v>
      </c>
      <c r="Q233" s="222">
        <v>0</v>
      </c>
      <c r="R233" s="222">
        <v>0</v>
      </c>
      <c r="S233" s="239">
        <v>0</v>
      </c>
      <c r="T233" s="239">
        <v>0</v>
      </c>
      <c r="U233" s="239">
        <v>0</v>
      </c>
      <c r="V233" s="239">
        <v>0</v>
      </c>
      <c r="W233" s="239">
        <v>0</v>
      </c>
      <c r="X233" s="239">
        <v>0</v>
      </c>
      <c r="Y233" s="239">
        <v>0</v>
      </c>
      <c r="Z233" s="239">
        <v>0</v>
      </c>
      <c r="AA233" s="239">
        <v>0</v>
      </c>
      <c r="AB233" s="239">
        <v>0</v>
      </c>
      <c r="AC233" s="222">
        <f>ROUND(N233*2.14%,2)</f>
        <v>93142.76</v>
      </c>
      <c r="AD233" s="222">
        <v>150000</v>
      </c>
      <c r="AE233" s="239">
        <v>0</v>
      </c>
      <c r="AF233" s="214">
        <v>2023</v>
      </c>
      <c r="AG233" s="214">
        <v>2023</v>
      </c>
      <c r="AH233" s="214">
        <v>2023</v>
      </c>
      <c r="AI233" s="226"/>
      <c r="AJ233" s="226"/>
      <c r="AK233" s="226"/>
      <c r="AL233" s="226"/>
      <c r="AM233" s="227" t="s">
        <v>16959</v>
      </c>
      <c r="AN233" s="227" t="s">
        <v>16940</v>
      </c>
      <c r="AO233" s="227">
        <v>0</v>
      </c>
      <c r="AP233" s="227" t="s">
        <v>16954</v>
      </c>
      <c r="AQ233" s="227" t="s">
        <v>16954</v>
      </c>
      <c r="AR233" s="227">
        <v>0</v>
      </c>
      <c r="AS233" s="227"/>
      <c r="AT233" s="227"/>
      <c r="AU233" s="227"/>
      <c r="AV233" s="227"/>
      <c r="AW233" s="227" t="s">
        <v>1267</v>
      </c>
      <c r="AX233" s="228">
        <v>990</v>
      </c>
      <c r="AY233" s="228">
        <v>546</v>
      </c>
      <c r="AZ233" s="227" t="s">
        <v>2991</v>
      </c>
      <c r="BA233" s="227">
        <v>2010</v>
      </c>
      <c r="BB233" s="229"/>
      <c r="BC233" s="230">
        <f t="shared" si="68"/>
        <v>76</v>
      </c>
      <c r="BJ233" s="177" t="str">
        <f t="shared" si="69"/>
        <v>444.500</v>
      </c>
      <c r="BM233" s="177" t="s">
        <v>3664</v>
      </c>
      <c r="BN233" s="177" t="s">
        <v>2983</v>
      </c>
      <c r="BO233" s="177" t="s">
        <v>2983</v>
      </c>
      <c r="BU233" s="177" t="s">
        <v>3664</v>
      </c>
      <c r="BV233" s="177" t="s">
        <v>2983</v>
      </c>
      <c r="BW233" s="177" t="s">
        <v>2983</v>
      </c>
      <c r="CH233" s="224">
        <f t="shared" si="45"/>
        <v>-2.3283064365386963E-10</v>
      </c>
    </row>
    <row r="234" spans="1:118" x14ac:dyDescent="0.3">
      <c r="A234" s="177">
        <v>1</v>
      </c>
      <c r="B234" s="231">
        <f>SUBTOTAL(9,$A$22:A234)</f>
        <v>203</v>
      </c>
      <c r="C234" s="236" t="s">
        <v>463</v>
      </c>
      <c r="D234" s="222">
        <f t="shared" si="71"/>
        <v>6067527.3200000003</v>
      </c>
      <c r="E234" s="239">
        <v>0</v>
      </c>
      <c r="F234" s="239">
        <v>0</v>
      </c>
      <c r="G234" s="239">
        <v>0</v>
      </c>
      <c r="H234" s="239">
        <v>0</v>
      </c>
      <c r="I234" s="239">
        <v>0</v>
      </c>
      <c r="J234" s="239">
        <v>0</v>
      </c>
      <c r="K234" s="255">
        <v>0</v>
      </c>
      <c r="L234" s="239">
        <v>0</v>
      </c>
      <c r="M234" s="233">
        <v>834.6</v>
      </c>
      <c r="N234" s="222">
        <v>5764174</v>
      </c>
      <c r="O234" s="239">
        <v>0</v>
      </c>
      <c r="P234" s="239">
        <v>0</v>
      </c>
      <c r="Q234" s="222">
        <v>0</v>
      </c>
      <c r="R234" s="222">
        <v>0</v>
      </c>
      <c r="S234" s="239">
        <v>0</v>
      </c>
      <c r="T234" s="239">
        <v>0</v>
      </c>
      <c r="U234" s="239">
        <v>0</v>
      </c>
      <c r="V234" s="239">
        <v>0</v>
      </c>
      <c r="W234" s="239">
        <v>0</v>
      </c>
      <c r="X234" s="239">
        <v>0</v>
      </c>
      <c r="Y234" s="239">
        <v>0</v>
      </c>
      <c r="Z234" s="239">
        <v>0</v>
      </c>
      <c r="AA234" s="239">
        <v>0</v>
      </c>
      <c r="AB234" s="239">
        <v>0</v>
      </c>
      <c r="AC234" s="222">
        <f>ROUND(N234*2.14%,2)</f>
        <v>123353.32</v>
      </c>
      <c r="AD234" s="222">
        <v>180000</v>
      </c>
      <c r="AE234" s="239">
        <v>0</v>
      </c>
      <c r="AF234" s="214">
        <v>2023</v>
      </c>
      <c r="AG234" s="214">
        <v>2023</v>
      </c>
      <c r="AH234" s="214">
        <v>2023</v>
      </c>
      <c r="AI234" s="226"/>
      <c r="AJ234" s="226"/>
      <c r="AK234" s="226"/>
      <c r="AL234" s="226"/>
      <c r="AM234" s="227" t="s">
        <v>16950</v>
      </c>
      <c r="AN234" s="227" t="s">
        <v>16946</v>
      </c>
      <c r="AO234" s="227">
        <v>0</v>
      </c>
      <c r="AP234" s="227" t="s">
        <v>16958</v>
      </c>
      <c r="AQ234" s="227" t="s">
        <v>16954</v>
      </c>
      <c r="AR234" s="227" t="s">
        <v>16948</v>
      </c>
      <c r="AS234" s="227"/>
      <c r="AT234" s="227"/>
      <c r="AU234" s="227"/>
      <c r="AV234" s="227"/>
      <c r="AW234" s="227" t="s">
        <v>803</v>
      </c>
      <c r="AX234" s="228">
        <v>3009.2</v>
      </c>
      <c r="AY234" s="228">
        <v>792.4</v>
      </c>
      <c r="AZ234" s="227" t="s">
        <v>2991</v>
      </c>
      <c r="BA234" s="227" t="s">
        <v>17002</v>
      </c>
      <c r="BB234" s="229"/>
      <c r="BC234" s="230">
        <f t="shared" si="68"/>
        <v>-42.200000000000045</v>
      </c>
      <c r="BJ234" s="177" t="str">
        <f t="shared" si="69"/>
        <v>821.100</v>
      </c>
      <c r="BM234" s="177" t="s">
        <v>3668</v>
      </c>
      <c r="BN234" s="177" t="s">
        <v>2983</v>
      </c>
      <c r="BO234" s="177" t="s">
        <v>2983</v>
      </c>
      <c r="BU234" s="177" t="s">
        <v>3668</v>
      </c>
      <c r="BV234" s="177" t="s">
        <v>2983</v>
      </c>
      <c r="BW234" s="177" t="s">
        <v>2983</v>
      </c>
      <c r="CH234" s="224">
        <f t="shared" si="45"/>
        <v>2.9103830456733704E-10</v>
      </c>
    </row>
    <row r="235" spans="1:118" x14ac:dyDescent="0.3">
      <c r="A235" s="177">
        <v>1</v>
      </c>
      <c r="B235" s="231">
        <f>SUBTOTAL(9,$A$22:A235)</f>
        <v>204</v>
      </c>
      <c r="C235" s="236" t="s">
        <v>8943</v>
      </c>
      <c r="D235" s="222">
        <f t="shared" si="71"/>
        <v>7504739.25</v>
      </c>
      <c r="E235" s="240">
        <v>0</v>
      </c>
      <c r="F235" s="240">
        <v>0</v>
      </c>
      <c r="G235" s="240">
        <v>0</v>
      </c>
      <c r="H235" s="240">
        <v>0</v>
      </c>
      <c r="I235" s="240">
        <v>0</v>
      </c>
      <c r="J235" s="240">
        <v>0</v>
      </c>
      <c r="K235" s="257">
        <v>0</v>
      </c>
      <c r="L235" s="240">
        <v>0</v>
      </c>
      <c r="M235" s="233">
        <v>769.6</v>
      </c>
      <c r="N235" s="240">
        <v>7277647.1299999999</v>
      </c>
      <c r="O235" s="240">
        <v>0</v>
      </c>
      <c r="P235" s="240">
        <v>0</v>
      </c>
      <c r="Q235" s="240">
        <v>0</v>
      </c>
      <c r="R235" s="240">
        <v>0</v>
      </c>
      <c r="S235" s="240">
        <v>0</v>
      </c>
      <c r="T235" s="240">
        <v>0</v>
      </c>
      <c r="U235" s="240">
        <v>0</v>
      </c>
      <c r="V235" s="240">
        <v>0</v>
      </c>
      <c r="W235" s="240">
        <v>0</v>
      </c>
      <c r="X235" s="240">
        <v>0</v>
      </c>
      <c r="Y235" s="240">
        <v>0</v>
      </c>
      <c r="Z235" s="240">
        <v>0</v>
      </c>
      <c r="AA235" s="240">
        <v>0</v>
      </c>
      <c r="AB235" s="240">
        <v>0</v>
      </c>
      <c r="AC235" s="240">
        <f t="shared" ref="AC235:AC236" si="72">ROUND(N235*1.0593%,2)+ROUND(E235*1.0593%,2)+ROUND(F235*1.0593%,2)+ROUND(G235*1.0593%,2)+ROUND(H235*1.0593%,2)+ROUND(I235*1.0593%,2)+ROUND(J235*1.0593%,2)+ROUND(L235*1.0593%,2)+ROUND(P235*1.0593%,2)+ROUND(R235*1.0593%,2)+ROUND(T235*1.0593%,2)+ROUND(U235*1.0593%,2)+ROUND(V235*1.0593%,2)+ROUND(W235*1.0593%,2)+ROUND(X235*1.0593%,2)+ROUND(Y235*1.0593%,2)+ROUND(Z235*1.0593%,2)+ROUND(AA235*1.0593%,2)+ROUND(AB235*1.0593%,2)</f>
        <v>77092.12</v>
      </c>
      <c r="AD235" s="240">
        <v>150000</v>
      </c>
      <c r="AE235" s="240">
        <v>0</v>
      </c>
      <c r="AF235" s="242">
        <v>2023</v>
      </c>
      <c r="AG235" s="242">
        <v>2023</v>
      </c>
      <c r="AH235" s="243">
        <v>2023</v>
      </c>
      <c r="AI235" s="226"/>
      <c r="AJ235" s="226"/>
      <c r="AK235" s="226"/>
      <c r="AL235" s="226"/>
      <c r="AM235" s="227"/>
      <c r="AN235" s="227"/>
      <c r="AO235" s="227"/>
      <c r="AP235" s="227"/>
      <c r="AQ235" s="227"/>
      <c r="AR235" s="227"/>
      <c r="AS235" s="227"/>
      <c r="AT235" s="227"/>
      <c r="AU235" s="227"/>
      <c r="AV235" s="227"/>
      <c r="AW235" s="227"/>
      <c r="AX235" s="228"/>
      <c r="AY235" s="228"/>
      <c r="AZ235" s="227"/>
      <c r="BA235" s="227"/>
      <c r="BB235" s="229"/>
      <c r="BC235" s="230"/>
      <c r="CH235" s="224">
        <f t="shared" si="45"/>
        <v>1.1641532182693481E-10</v>
      </c>
    </row>
    <row r="236" spans="1:118" s="245" customFormat="1" x14ac:dyDescent="0.3">
      <c r="A236" s="177">
        <v>1</v>
      </c>
      <c r="B236" s="231">
        <f>SUBTOTAL(9,$A$22:A236)</f>
        <v>205</v>
      </c>
      <c r="C236" s="267" t="s">
        <v>8797</v>
      </c>
      <c r="D236" s="222">
        <f t="shared" si="71"/>
        <v>7974949.1299999999</v>
      </c>
      <c r="E236" s="240">
        <v>0</v>
      </c>
      <c r="F236" s="240">
        <v>0</v>
      </c>
      <c r="G236" s="240">
        <v>0</v>
      </c>
      <c r="H236" s="240">
        <v>0</v>
      </c>
      <c r="I236" s="240">
        <v>0</v>
      </c>
      <c r="J236" s="240">
        <v>0</v>
      </c>
      <c r="K236" s="257">
        <v>0</v>
      </c>
      <c r="L236" s="240">
        <v>0</v>
      </c>
      <c r="M236" s="233">
        <v>837.3</v>
      </c>
      <c r="N236" s="268">
        <v>7891356</v>
      </c>
      <c r="O236" s="240">
        <v>0</v>
      </c>
      <c r="P236" s="240">
        <v>0</v>
      </c>
      <c r="Q236" s="240">
        <v>0</v>
      </c>
      <c r="R236" s="240">
        <v>0</v>
      </c>
      <c r="S236" s="240">
        <v>0</v>
      </c>
      <c r="T236" s="240">
        <v>0</v>
      </c>
      <c r="U236" s="240">
        <v>0</v>
      </c>
      <c r="V236" s="240">
        <v>0</v>
      </c>
      <c r="W236" s="240">
        <v>0</v>
      </c>
      <c r="X236" s="240">
        <v>0</v>
      </c>
      <c r="Y236" s="240">
        <v>0</v>
      </c>
      <c r="Z236" s="240">
        <v>0</v>
      </c>
      <c r="AA236" s="240">
        <v>0</v>
      </c>
      <c r="AB236" s="240">
        <v>0</v>
      </c>
      <c r="AC236" s="240">
        <f t="shared" si="72"/>
        <v>83593.13</v>
      </c>
      <c r="AD236" s="240">
        <v>0</v>
      </c>
      <c r="AE236" s="240">
        <v>0</v>
      </c>
      <c r="AF236" s="242" t="s">
        <v>17042</v>
      </c>
      <c r="AG236" s="242">
        <v>2023</v>
      </c>
      <c r="AH236" s="243">
        <v>2023</v>
      </c>
      <c r="AT236" s="245" t="e">
        <f>VLOOKUP(C236,AW:AX,2,FALSE)</f>
        <v>#N/A</v>
      </c>
      <c r="BW236" s="246"/>
      <c r="CE236" s="245" t="e">
        <f>VLOOKUP(C236,CF:CG,2,FALSE)</f>
        <v>#N/A</v>
      </c>
      <c r="CH236" s="224">
        <f t="shared" si="45"/>
        <v>-1.1641532182693481E-10</v>
      </c>
      <c r="CL236" s="245" t="e">
        <f>VLOOKUP(C236,CM:CN,2,FALSE)</f>
        <v>#N/A</v>
      </c>
      <c r="DK236" s="245" t="e">
        <f>VLOOKUP(C236,DL:DM,2,FALSE)</f>
        <v>#N/A</v>
      </c>
      <c r="DN236" s="177"/>
    </row>
    <row r="237" spans="1:118" s="245" customFormat="1" x14ac:dyDescent="0.3">
      <c r="A237" s="177">
        <v>1</v>
      </c>
      <c r="B237" s="231">
        <f>SUBTOTAL(9,$A$22:A237)</f>
        <v>206</v>
      </c>
      <c r="C237" s="267" t="s">
        <v>1452</v>
      </c>
      <c r="D237" s="222">
        <f t="shared" si="71"/>
        <v>21372804.790000003</v>
      </c>
      <c r="E237" s="240">
        <v>0</v>
      </c>
      <c r="F237" s="240">
        <v>0</v>
      </c>
      <c r="G237" s="240">
        <v>0</v>
      </c>
      <c r="H237" s="240">
        <v>0</v>
      </c>
      <c r="I237" s="240">
        <v>0</v>
      </c>
      <c r="J237" s="240">
        <v>0</v>
      </c>
      <c r="K237" s="257">
        <v>0</v>
      </c>
      <c r="L237" s="240">
        <v>0</v>
      </c>
      <c r="M237" s="240">
        <v>0</v>
      </c>
      <c r="N237" s="268">
        <v>0</v>
      </c>
      <c r="O237" s="240">
        <v>0</v>
      </c>
      <c r="P237" s="240">
        <v>0</v>
      </c>
      <c r="Q237" s="233">
        <v>2979</v>
      </c>
      <c r="R237" s="240">
        <v>20909365.510000002</v>
      </c>
      <c r="S237" s="240">
        <v>0</v>
      </c>
      <c r="T237" s="240">
        <v>0</v>
      </c>
      <c r="U237" s="240">
        <v>0</v>
      </c>
      <c r="V237" s="240">
        <v>0</v>
      </c>
      <c r="W237" s="240">
        <v>0</v>
      </c>
      <c r="X237" s="240">
        <v>0</v>
      </c>
      <c r="Y237" s="240">
        <v>0</v>
      </c>
      <c r="Z237" s="240">
        <v>0</v>
      </c>
      <c r="AA237" s="240">
        <v>0</v>
      </c>
      <c r="AB237" s="240">
        <v>0</v>
      </c>
      <c r="AC237" s="240">
        <v>263458.01</v>
      </c>
      <c r="AD237" s="240">
        <v>199981.27</v>
      </c>
      <c r="AE237" s="240">
        <v>0</v>
      </c>
      <c r="AF237" s="242">
        <v>2023</v>
      </c>
      <c r="AG237" s="242">
        <v>2023</v>
      </c>
      <c r="AH237" s="243">
        <v>2023</v>
      </c>
      <c r="BW237" s="246"/>
      <c r="CH237" s="224">
        <f t="shared" si="45"/>
        <v>1.1932570487260818E-9</v>
      </c>
      <c r="DN237" s="177"/>
    </row>
    <row r="238" spans="1:118" x14ac:dyDescent="0.3">
      <c r="A238" s="177">
        <v>1</v>
      </c>
      <c r="B238" s="231">
        <f>SUBTOTAL(9,$A$22:A238)</f>
        <v>207</v>
      </c>
      <c r="C238" s="236" t="s">
        <v>8370</v>
      </c>
      <c r="D238" s="222">
        <f t="shared" si="71"/>
        <v>142054.57999999999</v>
      </c>
      <c r="E238" s="240">
        <v>0</v>
      </c>
      <c r="F238" s="240">
        <v>0</v>
      </c>
      <c r="G238" s="240">
        <v>0</v>
      </c>
      <c r="H238" s="240">
        <v>0</v>
      </c>
      <c r="I238" s="240">
        <v>0</v>
      </c>
      <c r="J238" s="240">
        <v>0</v>
      </c>
      <c r="K238" s="257">
        <v>0</v>
      </c>
      <c r="L238" s="240">
        <v>0</v>
      </c>
      <c r="M238" s="240">
        <v>0</v>
      </c>
      <c r="N238" s="240">
        <v>0</v>
      </c>
      <c r="O238" s="240">
        <v>0</v>
      </c>
      <c r="P238" s="240">
        <v>0</v>
      </c>
      <c r="Q238" s="240">
        <v>0</v>
      </c>
      <c r="R238" s="240">
        <v>0</v>
      </c>
      <c r="S238" s="240">
        <v>0</v>
      </c>
      <c r="T238" s="240">
        <v>0</v>
      </c>
      <c r="U238" s="240">
        <v>0</v>
      </c>
      <c r="V238" s="240">
        <v>0</v>
      </c>
      <c r="W238" s="240">
        <v>0</v>
      </c>
      <c r="X238" s="240">
        <v>0</v>
      </c>
      <c r="Y238" s="240">
        <v>0</v>
      </c>
      <c r="Z238" s="240">
        <v>0</v>
      </c>
      <c r="AA238" s="240">
        <v>0</v>
      </c>
      <c r="AB238" s="240">
        <v>0</v>
      </c>
      <c r="AC238" s="240">
        <f>ROUND(R238*2.14%,2)+ROUND(N238*2.14%,2)</f>
        <v>0</v>
      </c>
      <c r="AD238" s="240">
        <f>142054.58</f>
        <v>142054.57999999999</v>
      </c>
      <c r="AE238" s="240">
        <v>0</v>
      </c>
      <c r="AF238" s="214">
        <v>2023</v>
      </c>
      <c r="AG238" s="214" t="s">
        <v>17042</v>
      </c>
      <c r="AH238" s="214" t="s">
        <v>17042</v>
      </c>
      <c r="AI238" s="226"/>
      <c r="AJ238" s="226"/>
      <c r="AK238" s="226"/>
      <c r="AL238" s="226"/>
      <c r="AM238" s="227"/>
      <c r="AN238" s="227"/>
      <c r="AO238" s="227"/>
      <c r="AP238" s="227"/>
      <c r="AQ238" s="227"/>
      <c r="AR238" s="227"/>
      <c r="AS238" s="227"/>
      <c r="AT238" s="227"/>
      <c r="AU238" s="227"/>
      <c r="AV238" s="227"/>
      <c r="AW238" s="227"/>
      <c r="AX238" s="228"/>
      <c r="AY238" s="228"/>
      <c r="AZ238" s="227"/>
      <c r="BA238" s="227"/>
      <c r="BB238" s="229"/>
      <c r="BC238" s="230"/>
      <c r="CH238" s="224">
        <f t="shared" si="45"/>
        <v>0</v>
      </c>
    </row>
    <row r="239" spans="1:118" x14ac:dyDescent="0.3">
      <c r="A239" s="177">
        <v>1</v>
      </c>
      <c r="B239" s="231">
        <f>SUBTOTAL(9,$A$22:A239)</f>
        <v>208</v>
      </c>
      <c r="C239" s="236" t="s">
        <v>458</v>
      </c>
      <c r="D239" s="222">
        <f t="shared" si="71"/>
        <v>150000</v>
      </c>
      <c r="E239" s="239">
        <v>0</v>
      </c>
      <c r="F239" s="239">
        <v>0</v>
      </c>
      <c r="G239" s="239">
        <v>0</v>
      </c>
      <c r="H239" s="239">
        <v>0</v>
      </c>
      <c r="I239" s="239">
        <v>0</v>
      </c>
      <c r="J239" s="239">
        <v>0</v>
      </c>
      <c r="K239" s="255">
        <v>0</v>
      </c>
      <c r="L239" s="239">
        <v>0</v>
      </c>
      <c r="M239" s="233">
        <v>0</v>
      </c>
      <c r="N239" s="222">
        <v>0</v>
      </c>
      <c r="O239" s="239">
        <v>0</v>
      </c>
      <c r="P239" s="239">
        <v>0</v>
      </c>
      <c r="Q239" s="222">
        <v>0</v>
      </c>
      <c r="R239" s="222">
        <v>0</v>
      </c>
      <c r="S239" s="239">
        <v>0</v>
      </c>
      <c r="T239" s="239">
        <v>0</v>
      </c>
      <c r="U239" s="239">
        <v>0</v>
      </c>
      <c r="V239" s="239">
        <v>0</v>
      </c>
      <c r="W239" s="239">
        <v>0</v>
      </c>
      <c r="X239" s="239">
        <v>0</v>
      </c>
      <c r="Y239" s="239">
        <v>0</v>
      </c>
      <c r="Z239" s="239">
        <v>0</v>
      </c>
      <c r="AA239" s="239">
        <v>0</v>
      </c>
      <c r="AB239" s="239">
        <v>0</v>
      </c>
      <c r="AC239" s="222">
        <f>ROUND(N239*2.14%,2)</f>
        <v>0</v>
      </c>
      <c r="AD239" s="222">
        <v>150000</v>
      </c>
      <c r="AE239" s="239">
        <v>0</v>
      </c>
      <c r="AF239" s="214">
        <v>2023</v>
      </c>
      <c r="AG239" s="214" t="s">
        <v>17042</v>
      </c>
      <c r="AH239" s="214" t="s">
        <v>17042</v>
      </c>
      <c r="AI239" s="226"/>
      <c r="AJ239" s="226"/>
      <c r="AK239" s="226"/>
      <c r="AL239" s="226"/>
      <c r="AM239" s="227" t="s">
        <v>16943</v>
      </c>
      <c r="AN239" s="227" t="s">
        <v>16949</v>
      </c>
      <c r="AO239" s="227">
        <v>0</v>
      </c>
      <c r="AP239" s="227" t="s">
        <v>16960</v>
      </c>
      <c r="AQ239" s="227" t="s">
        <v>16962</v>
      </c>
      <c r="AR239" s="227">
        <v>0</v>
      </c>
      <c r="AS239" s="227"/>
      <c r="AT239" s="227"/>
      <c r="AU239" s="227"/>
      <c r="AV239" s="227"/>
      <c r="AW239" s="227" t="s">
        <v>639</v>
      </c>
      <c r="AX239" s="228">
        <v>542.20000000000005</v>
      </c>
      <c r="AY239" s="228">
        <v>507</v>
      </c>
      <c r="AZ239" s="227" t="s">
        <v>2966</v>
      </c>
      <c r="BA239" s="227" t="s">
        <v>17002</v>
      </c>
      <c r="BB239" s="229"/>
      <c r="BC239" s="230">
        <f>AY239-M239</f>
        <v>507</v>
      </c>
      <c r="BJ239" s="177" t="str">
        <f t="shared" ref="BJ239:BJ248" si="73">VLOOKUP(C239,BM:BO,3,FALSE)</f>
        <v>нет данных</v>
      </c>
      <c r="BM239" s="177" t="s">
        <v>722</v>
      </c>
      <c r="BN239" s="177" t="s">
        <v>2983</v>
      </c>
      <c r="BO239" s="177" t="s">
        <v>3660</v>
      </c>
      <c r="BU239" s="177" t="s">
        <v>722</v>
      </c>
      <c r="BV239" s="177" t="s">
        <v>2983</v>
      </c>
      <c r="BW239" s="177" t="s">
        <v>3660</v>
      </c>
      <c r="CH239" s="224">
        <f t="shared" si="45"/>
        <v>0</v>
      </c>
    </row>
    <row r="240" spans="1:118" x14ac:dyDescent="0.3">
      <c r="A240" s="177">
        <v>1</v>
      </c>
      <c r="B240" s="231">
        <f>SUBTOTAL(9,$A$22:A240)</f>
        <v>209</v>
      </c>
      <c r="C240" s="236" t="s">
        <v>462</v>
      </c>
      <c r="D240" s="222">
        <f t="shared" si="71"/>
        <v>150000</v>
      </c>
      <c r="E240" s="239">
        <v>0</v>
      </c>
      <c r="F240" s="239">
        <v>0</v>
      </c>
      <c r="G240" s="239">
        <v>0</v>
      </c>
      <c r="H240" s="239">
        <v>0</v>
      </c>
      <c r="I240" s="239">
        <v>0</v>
      </c>
      <c r="J240" s="239">
        <v>0</v>
      </c>
      <c r="K240" s="255">
        <v>0</v>
      </c>
      <c r="L240" s="239">
        <v>0</v>
      </c>
      <c r="M240" s="241">
        <v>0</v>
      </c>
      <c r="N240" s="222">
        <v>0</v>
      </c>
      <c r="O240" s="239">
        <v>0</v>
      </c>
      <c r="P240" s="239">
        <v>0</v>
      </c>
      <c r="Q240" s="222">
        <v>0</v>
      </c>
      <c r="R240" s="222">
        <v>0</v>
      </c>
      <c r="S240" s="239">
        <v>0</v>
      </c>
      <c r="T240" s="239">
        <v>0</v>
      </c>
      <c r="U240" s="239">
        <v>0</v>
      </c>
      <c r="V240" s="239">
        <v>0</v>
      </c>
      <c r="W240" s="239">
        <v>0</v>
      </c>
      <c r="X240" s="239">
        <v>0</v>
      </c>
      <c r="Y240" s="239">
        <v>0</v>
      </c>
      <c r="Z240" s="239">
        <v>0</v>
      </c>
      <c r="AA240" s="239">
        <v>0</v>
      </c>
      <c r="AB240" s="239">
        <v>0</v>
      </c>
      <c r="AC240" s="222">
        <f>ROUND(N240*2.14%,2)</f>
        <v>0</v>
      </c>
      <c r="AD240" s="222">
        <v>150000</v>
      </c>
      <c r="AE240" s="239">
        <v>0</v>
      </c>
      <c r="AF240" s="214">
        <v>2023</v>
      </c>
      <c r="AG240" s="214" t="s">
        <v>17042</v>
      </c>
      <c r="AH240" s="214" t="s">
        <v>17042</v>
      </c>
      <c r="AI240" s="226"/>
      <c r="AJ240" s="226"/>
      <c r="AK240" s="226"/>
      <c r="AL240" s="226"/>
      <c r="AM240" s="227" t="s">
        <v>16939</v>
      </c>
      <c r="AN240" s="227" t="s">
        <v>16939</v>
      </c>
      <c r="AO240" s="227">
        <v>0</v>
      </c>
      <c r="AP240" s="227" t="s">
        <v>16939</v>
      </c>
      <c r="AQ240" s="227" t="s">
        <v>16958</v>
      </c>
      <c r="AR240" s="227">
        <v>0</v>
      </c>
      <c r="AS240" s="227"/>
      <c r="AT240" s="227"/>
      <c r="AU240" s="227"/>
      <c r="AV240" s="227"/>
      <c r="AW240" s="227" t="s">
        <v>662</v>
      </c>
      <c r="AX240" s="228">
        <v>332</v>
      </c>
      <c r="AY240" s="228">
        <v>269</v>
      </c>
      <c r="AZ240" s="227" t="s">
        <v>2966</v>
      </c>
      <c r="BA240" s="227" t="s">
        <v>17002</v>
      </c>
      <c r="BB240" s="229"/>
      <c r="BC240" s="230">
        <f>AY240-M240</f>
        <v>269</v>
      </c>
      <c r="BJ240" s="177" t="str">
        <f t="shared" si="73"/>
        <v>нет данных</v>
      </c>
      <c r="BM240" s="177" t="s">
        <v>3667</v>
      </c>
      <c r="BN240" s="177" t="s">
        <v>3005</v>
      </c>
      <c r="BO240" s="177" t="s">
        <v>2983</v>
      </c>
      <c r="BU240" s="177" t="s">
        <v>3667</v>
      </c>
      <c r="BV240" s="177" t="s">
        <v>3005</v>
      </c>
      <c r="BW240" s="177" t="s">
        <v>2983</v>
      </c>
      <c r="CH240" s="224">
        <f t="shared" si="45"/>
        <v>0</v>
      </c>
    </row>
    <row r="241" spans="1:118" x14ac:dyDescent="0.3">
      <c r="B241" s="225" t="s">
        <v>464</v>
      </c>
      <c r="C241" s="225"/>
      <c r="D241" s="221">
        <f>D242</f>
        <v>7615455.79</v>
      </c>
      <c r="E241" s="222">
        <f t="shared" ref="E241:AE241" si="74">E242</f>
        <v>0</v>
      </c>
      <c r="F241" s="222">
        <f t="shared" si="74"/>
        <v>0</v>
      </c>
      <c r="G241" s="222">
        <f t="shared" si="74"/>
        <v>0</v>
      </c>
      <c r="H241" s="222">
        <f t="shared" si="74"/>
        <v>0</v>
      </c>
      <c r="I241" s="222">
        <f t="shared" si="74"/>
        <v>0</v>
      </c>
      <c r="J241" s="222">
        <f t="shared" si="74"/>
        <v>0</v>
      </c>
      <c r="K241" s="223">
        <f t="shared" si="74"/>
        <v>0</v>
      </c>
      <c r="L241" s="222">
        <f t="shared" si="74"/>
        <v>0</v>
      </c>
      <c r="M241" s="222">
        <f t="shared" si="74"/>
        <v>800</v>
      </c>
      <c r="N241" s="222">
        <f t="shared" si="74"/>
        <v>7279670.8300000001</v>
      </c>
      <c r="O241" s="222">
        <f t="shared" si="74"/>
        <v>0</v>
      </c>
      <c r="P241" s="222">
        <f t="shared" si="74"/>
        <v>0</v>
      </c>
      <c r="Q241" s="222">
        <f t="shared" si="74"/>
        <v>0</v>
      </c>
      <c r="R241" s="222">
        <f t="shared" si="74"/>
        <v>0</v>
      </c>
      <c r="S241" s="222">
        <f t="shared" si="74"/>
        <v>0</v>
      </c>
      <c r="T241" s="222">
        <f t="shared" si="74"/>
        <v>0</v>
      </c>
      <c r="U241" s="222">
        <f t="shared" si="74"/>
        <v>0</v>
      </c>
      <c r="V241" s="222">
        <f t="shared" si="74"/>
        <v>0</v>
      </c>
      <c r="W241" s="222">
        <f t="shared" si="74"/>
        <v>0</v>
      </c>
      <c r="X241" s="222">
        <f t="shared" si="74"/>
        <v>0</v>
      </c>
      <c r="Y241" s="222">
        <f t="shared" si="74"/>
        <v>0</v>
      </c>
      <c r="Z241" s="222">
        <f t="shared" si="74"/>
        <v>0</v>
      </c>
      <c r="AA241" s="222">
        <f t="shared" si="74"/>
        <v>0</v>
      </c>
      <c r="AB241" s="222">
        <f t="shared" si="74"/>
        <v>0</v>
      </c>
      <c r="AC241" s="222">
        <f t="shared" si="74"/>
        <v>155784.95999999999</v>
      </c>
      <c r="AD241" s="222">
        <f t="shared" si="74"/>
        <v>180000</v>
      </c>
      <c r="AE241" s="222">
        <f t="shared" si="74"/>
        <v>0</v>
      </c>
      <c r="AF241" s="214" t="s">
        <v>17016</v>
      </c>
      <c r="AG241" s="214" t="s">
        <v>17016</v>
      </c>
      <c r="AH241" s="214" t="s">
        <v>17016</v>
      </c>
      <c r="AI241" s="226"/>
      <c r="AJ241" s="226"/>
      <c r="AK241" s="226"/>
      <c r="AL241" s="226"/>
      <c r="AM241" s="227"/>
      <c r="AN241" s="227"/>
      <c r="AO241" s="227"/>
      <c r="AP241" s="227"/>
      <c r="AQ241" s="227"/>
      <c r="AR241" s="227"/>
      <c r="AS241" s="227"/>
      <c r="AT241" s="227"/>
      <c r="AU241" s="227"/>
      <c r="AV241" s="227"/>
      <c r="AW241" s="227"/>
      <c r="AX241" s="228"/>
      <c r="AY241" s="228"/>
      <c r="AZ241" s="227"/>
      <c r="BA241" s="227"/>
      <c r="BB241" s="229"/>
      <c r="BC241" s="230">
        <f t="shared" si="68"/>
        <v>-800</v>
      </c>
      <c r="BJ241" s="177" t="e">
        <f t="shared" si="73"/>
        <v>#N/A</v>
      </c>
      <c r="BM241" s="177" t="s">
        <v>3669</v>
      </c>
      <c r="BN241" s="177" t="s">
        <v>1342</v>
      </c>
      <c r="BO241" s="177" t="s">
        <v>3670</v>
      </c>
      <c r="BU241" s="177" t="s">
        <v>3669</v>
      </c>
      <c r="BV241" s="177" t="s">
        <v>1342</v>
      </c>
      <c r="BW241" s="177" t="s">
        <v>3670</v>
      </c>
      <c r="CH241" s="224">
        <f t="shared" si="45"/>
        <v>-2.9103830456733704E-11</v>
      </c>
    </row>
    <row r="242" spans="1:118" x14ac:dyDescent="0.3">
      <c r="A242" s="177">
        <v>1</v>
      </c>
      <c r="B242" s="231">
        <f>SUBTOTAL(9,$A$22:A242)</f>
        <v>210</v>
      </c>
      <c r="C242" s="236" t="s">
        <v>465</v>
      </c>
      <c r="D242" s="222">
        <f>E242+F242+G242+H242+I242+J242+L242+N242+P242+R242+T242+U242+V242+W242+X242+Y242+Z242+AA242+AB242+AC242+AD242+AE242</f>
        <v>7615455.79</v>
      </c>
      <c r="E242" s="239">
        <v>0</v>
      </c>
      <c r="F242" s="239">
        <v>0</v>
      </c>
      <c r="G242" s="239">
        <v>0</v>
      </c>
      <c r="H242" s="239">
        <v>0</v>
      </c>
      <c r="I242" s="239">
        <v>0</v>
      </c>
      <c r="J242" s="239">
        <v>0</v>
      </c>
      <c r="K242" s="255">
        <v>0</v>
      </c>
      <c r="L242" s="239">
        <v>0</v>
      </c>
      <c r="M242" s="233">
        <v>800</v>
      </c>
      <c r="N242" s="222">
        <v>7279670.8300000001</v>
      </c>
      <c r="O242" s="239">
        <v>0</v>
      </c>
      <c r="P242" s="239">
        <v>0</v>
      </c>
      <c r="Q242" s="222">
        <v>0</v>
      </c>
      <c r="R242" s="222">
        <v>0</v>
      </c>
      <c r="S242" s="239">
        <v>0</v>
      </c>
      <c r="T242" s="239">
        <v>0</v>
      </c>
      <c r="U242" s="239">
        <v>0</v>
      </c>
      <c r="V242" s="239">
        <v>0</v>
      </c>
      <c r="W242" s="239">
        <v>0</v>
      </c>
      <c r="X242" s="239">
        <v>0</v>
      </c>
      <c r="Y242" s="239">
        <v>0</v>
      </c>
      <c r="Z242" s="239">
        <v>0</v>
      </c>
      <c r="AA242" s="239">
        <v>0</v>
      </c>
      <c r="AB242" s="239">
        <v>0</v>
      </c>
      <c r="AC242" s="222">
        <f>ROUND(N242*2.14%,2)</f>
        <v>155784.95999999999</v>
      </c>
      <c r="AD242" s="222">
        <v>180000</v>
      </c>
      <c r="AE242" s="239">
        <v>0</v>
      </c>
      <c r="AF242" s="214">
        <v>2023</v>
      </c>
      <c r="AG242" s="214">
        <v>2023</v>
      </c>
      <c r="AH242" s="214">
        <v>2023</v>
      </c>
      <c r="AI242" s="226"/>
      <c r="AJ242" s="226"/>
      <c r="AK242" s="226"/>
      <c r="AL242" s="226"/>
      <c r="AM242" s="227" t="s">
        <v>16959</v>
      </c>
      <c r="AN242" s="227" t="s">
        <v>16940</v>
      </c>
      <c r="AO242" s="227">
        <v>0</v>
      </c>
      <c r="AP242" s="227" t="s">
        <v>16954</v>
      </c>
      <c r="AQ242" s="227" t="s">
        <v>16960</v>
      </c>
      <c r="AR242" s="227">
        <v>0</v>
      </c>
      <c r="AS242" s="227"/>
      <c r="AT242" s="227"/>
      <c r="AU242" s="227"/>
      <c r="AV242" s="227"/>
      <c r="AW242" s="227" t="s">
        <v>1267</v>
      </c>
      <c r="AX242" s="228">
        <v>871</v>
      </c>
      <c r="AY242" s="228">
        <v>360.4</v>
      </c>
      <c r="AZ242" s="227" t="s">
        <v>2966</v>
      </c>
      <c r="BA242" s="227" t="s">
        <v>17002</v>
      </c>
      <c r="BB242" s="229"/>
      <c r="BC242" s="230">
        <f t="shared" si="68"/>
        <v>-439.6</v>
      </c>
      <c r="BD242" s="177" t="s">
        <v>16937</v>
      </c>
      <c r="BJ242" s="177" t="str">
        <f t="shared" si="73"/>
        <v>650.000</v>
      </c>
      <c r="BM242" s="177" t="s">
        <v>3671</v>
      </c>
      <c r="BN242" s="177" t="s">
        <v>3028</v>
      </c>
      <c r="BO242" s="177" t="s">
        <v>1344</v>
      </c>
      <c r="BU242" s="177" t="s">
        <v>3671</v>
      </c>
      <c r="BV242" s="177" t="s">
        <v>3028</v>
      </c>
      <c r="BW242" s="177" t="s">
        <v>1344</v>
      </c>
      <c r="CH242" s="224">
        <f t="shared" si="45"/>
        <v>-2.9103830456733704E-11</v>
      </c>
    </row>
    <row r="243" spans="1:118" x14ac:dyDescent="0.3">
      <c r="B243" s="225" t="s">
        <v>466</v>
      </c>
      <c r="C243" s="225"/>
      <c r="D243" s="221">
        <f>D244</f>
        <v>2769358.4499999997</v>
      </c>
      <c r="E243" s="222">
        <f t="shared" ref="E243:AE243" si="75">E244</f>
        <v>0</v>
      </c>
      <c r="F243" s="222">
        <f t="shared" si="75"/>
        <v>0</v>
      </c>
      <c r="G243" s="222">
        <f t="shared" si="75"/>
        <v>0</v>
      </c>
      <c r="H243" s="222">
        <f t="shared" si="75"/>
        <v>0</v>
      </c>
      <c r="I243" s="222">
        <f t="shared" si="75"/>
        <v>0</v>
      </c>
      <c r="J243" s="222">
        <f t="shared" si="75"/>
        <v>0</v>
      </c>
      <c r="K243" s="223">
        <f t="shared" si="75"/>
        <v>0</v>
      </c>
      <c r="L243" s="222">
        <f t="shared" si="75"/>
        <v>0</v>
      </c>
      <c r="M243" s="222">
        <f t="shared" si="75"/>
        <v>269</v>
      </c>
      <c r="N243" s="222">
        <f t="shared" si="75"/>
        <v>2564478.61</v>
      </c>
      <c r="O243" s="222">
        <f t="shared" si="75"/>
        <v>0</v>
      </c>
      <c r="P243" s="222">
        <f t="shared" si="75"/>
        <v>0</v>
      </c>
      <c r="Q243" s="222">
        <f t="shared" si="75"/>
        <v>0</v>
      </c>
      <c r="R243" s="222">
        <f t="shared" si="75"/>
        <v>0</v>
      </c>
      <c r="S243" s="222">
        <f t="shared" si="75"/>
        <v>0</v>
      </c>
      <c r="T243" s="222">
        <f t="shared" si="75"/>
        <v>0</v>
      </c>
      <c r="U243" s="222">
        <f t="shared" si="75"/>
        <v>0</v>
      </c>
      <c r="V243" s="222">
        <f t="shared" si="75"/>
        <v>0</v>
      </c>
      <c r="W243" s="222">
        <f t="shared" si="75"/>
        <v>0</v>
      </c>
      <c r="X243" s="222">
        <f t="shared" si="75"/>
        <v>0</v>
      </c>
      <c r="Y243" s="222">
        <f t="shared" si="75"/>
        <v>0</v>
      </c>
      <c r="Z243" s="222">
        <f t="shared" si="75"/>
        <v>0</v>
      </c>
      <c r="AA243" s="222">
        <f t="shared" si="75"/>
        <v>0</v>
      </c>
      <c r="AB243" s="222">
        <f t="shared" si="75"/>
        <v>0</v>
      </c>
      <c r="AC243" s="222">
        <f t="shared" si="75"/>
        <v>54879.839999999997</v>
      </c>
      <c r="AD243" s="222">
        <f t="shared" si="75"/>
        <v>150000</v>
      </c>
      <c r="AE243" s="222">
        <f t="shared" si="75"/>
        <v>0</v>
      </c>
      <c r="AF243" s="214" t="s">
        <v>17016</v>
      </c>
      <c r="AG243" s="214" t="s">
        <v>17016</v>
      </c>
      <c r="AH243" s="214" t="s">
        <v>17016</v>
      </c>
      <c r="AI243" s="226"/>
      <c r="AJ243" s="226"/>
      <c r="AK243" s="226"/>
      <c r="AL243" s="226"/>
      <c r="AM243" s="227"/>
      <c r="AN243" s="227"/>
      <c r="AO243" s="227"/>
      <c r="AP243" s="227"/>
      <c r="AQ243" s="227"/>
      <c r="AR243" s="227"/>
      <c r="AS243" s="227"/>
      <c r="AT243" s="227"/>
      <c r="AU243" s="227"/>
      <c r="AV243" s="227"/>
      <c r="AW243" s="227"/>
      <c r="AX243" s="228"/>
      <c r="AY243" s="228"/>
      <c r="AZ243" s="227"/>
      <c r="BA243" s="227"/>
      <c r="BB243" s="229"/>
      <c r="BC243" s="230">
        <f t="shared" si="68"/>
        <v>-269</v>
      </c>
      <c r="BJ243" s="177" t="e">
        <f t="shared" si="73"/>
        <v>#N/A</v>
      </c>
      <c r="BM243" s="177" t="s">
        <v>3672</v>
      </c>
      <c r="BN243" s="177" t="s">
        <v>3097</v>
      </c>
      <c r="BO243" s="177" t="s">
        <v>3673</v>
      </c>
      <c r="BU243" s="177" t="s">
        <v>3672</v>
      </c>
      <c r="BV243" s="177" t="s">
        <v>3097</v>
      </c>
      <c r="BW243" s="177" t="s">
        <v>3673</v>
      </c>
      <c r="CH243" s="224">
        <f t="shared" si="45"/>
        <v>-1.4551915228366852E-10</v>
      </c>
    </row>
    <row r="244" spans="1:118" x14ac:dyDescent="0.3">
      <c r="A244" s="177">
        <v>1</v>
      </c>
      <c r="B244" s="231">
        <f>SUBTOTAL(9,$A$22:A244)</f>
        <v>211</v>
      </c>
      <c r="C244" s="236" t="s">
        <v>490</v>
      </c>
      <c r="D244" s="222">
        <f>E244+F244+G244+H244+I244+J244+L244+N244+P244+R244+T244+U244+V244+W244+X244+Y244+Z244+AA244+AB244+AC244+AD244+AE244</f>
        <v>2769358.4499999997</v>
      </c>
      <c r="E244" s="239">
        <v>0</v>
      </c>
      <c r="F244" s="239">
        <v>0</v>
      </c>
      <c r="G244" s="239">
        <v>0</v>
      </c>
      <c r="H244" s="239">
        <v>0</v>
      </c>
      <c r="I244" s="239">
        <v>0</v>
      </c>
      <c r="J244" s="239">
        <v>0</v>
      </c>
      <c r="K244" s="255">
        <v>0</v>
      </c>
      <c r="L244" s="239">
        <v>0</v>
      </c>
      <c r="M244" s="233">
        <v>269</v>
      </c>
      <c r="N244" s="222">
        <v>2564478.61</v>
      </c>
      <c r="O244" s="239">
        <v>0</v>
      </c>
      <c r="P244" s="239">
        <v>0</v>
      </c>
      <c r="Q244" s="222">
        <v>0</v>
      </c>
      <c r="R244" s="222">
        <v>0</v>
      </c>
      <c r="S244" s="239">
        <v>0</v>
      </c>
      <c r="T244" s="239">
        <v>0</v>
      </c>
      <c r="U244" s="239">
        <v>0</v>
      </c>
      <c r="V244" s="239">
        <v>0</v>
      </c>
      <c r="W244" s="239">
        <v>0</v>
      </c>
      <c r="X244" s="239">
        <v>0</v>
      </c>
      <c r="Y244" s="239">
        <v>0</v>
      </c>
      <c r="Z244" s="239">
        <v>0</v>
      </c>
      <c r="AA244" s="239">
        <v>0</v>
      </c>
      <c r="AB244" s="239">
        <v>0</v>
      </c>
      <c r="AC244" s="222">
        <f>ROUND(N244*2.14%,2)</f>
        <v>54879.839999999997</v>
      </c>
      <c r="AD244" s="239">
        <v>150000</v>
      </c>
      <c r="AE244" s="239">
        <v>0</v>
      </c>
      <c r="AF244" s="214">
        <v>2023</v>
      </c>
      <c r="AG244" s="214">
        <v>2023</v>
      </c>
      <c r="AH244" s="214">
        <v>2023</v>
      </c>
      <c r="AI244" s="226"/>
      <c r="AJ244" s="226"/>
      <c r="AK244" s="226"/>
      <c r="AL244" s="226"/>
      <c r="AM244" s="227" t="s">
        <v>16944</v>
      </c>
      <c r="AN244" s="227" t="s">
        <v>16946</v>
      </c>
      <c r="AO244" s="227">
        <v>0</v>
      </c>
      <c r="AP244" s="227" t="s">
        <v>16956</v>
      </c>
      <c r="AQ244" s="227" t="s">
        <v>16942</v>
      </c>
      <c r="AR244" s="227">
        <v>0</v>
      </c>
      <c r="AS244" s="227"/>
      <c r="AT244" s="227"/>
      <c r="AU244" s="227"/>
      <c r="AV244" s="227"/>
      <c r="AW244" s="227" t="s">
        <v>614</v>
      </c>
      <c r="AX244" s="228">
        <v>739</v>
      </c>
      <c r="AY244" s="228" t="s">
        <v>2983</v>
      </c>
      <c r="AZ244" s="227" t="s">
        <v>2991</v>
      </c>
      <c r="BA244" s="227" t="s">
        <v>17002</v>
      </c>
      <c r="BB244" s="229"/>
      <c r="BC244" s="230" t="e">
        <f t="shared" si="68"/>
        <v>#VALUE!</v>
      </c>
      <c r="BJ244" s="177" t="str">
        <f t="shared" si="73"/>
        <v>нет данных</v>
      </c>
      <c r="BM244" s="177" t="s">
        <v>3674</v>
      </c>
      <c r="BN244" s="177" t="s">
        <v>2979</v>
      </c>
      <c r="BO244" s="177" t="s">
        <v>3675</v>
      </c>
      <c r="BU244" s="177" t="s">
        <v>3674</v>
      </c>
      <c r="BV244" s="177" t="s">
        <v>2979</v>
      </c>
      <c r="BW244" s="177" t="s">
        <v>3675</v>
      </c>
      <c r="CH244" s="224">
        <f t="shared" si="45"/>
        <v>-1.4551915228366852E-10</v>
      </c>
    </row>
    <row r="245" spans="1:118" x14ac:dyDescent="0.3">
      <c r="B245" s="225" t="s">
        <v>468</v>
      </c>
      <c r="C245" s="225"/>
      <c r="D245" s="221">
        <f>D246</f>
        <v>150000</v>
      </c>
      <c r="E245" s="222">
        <f t="shared" ref="E245:AE245" si="76">E246</f>
        <v>0</v>
      </c>
      <c r="F245" s="222">
        <f t="shared" si="76"/>
        <v>0</v>
      </c>
      <c r="G245" s="222">
        <f t="shared" si="76"/>
        <v>0</v>
      </c>
      <c r="H245" s="222">
        <f t="shared" si="76"/>
        <v>0</v>
      </c>
      <c r="I245" s="222">
        <f t="shared" si="76"/>
        <v>0</v>
      </c>
      <c r="J245" s="222">
        <f t="shared" si="76"/>
        <v>0</v>
      </c>
      <c r="K245" s="223">
        <f t="shared" si="76"/>
        <v>0</v>
      </c>
      <c r="L245" s="222">
        <f t="shared" si="76"/>
        <v>0</v>
      </c>
      <c r="M245" s="222">
        <f t="shared" si="76"/>
        <v>0</v>
      </c>
      <c r="N245" s="222">
        <f t="shared" si="76"/>
        <v>0</v>
      </c>
      <c r="O245" s="222">
        <f t="shared" si="76"/>
        <v>0</v>
      </c>
      <c r="P245" s="222">
        <f t="shared" si="76"/>
        <v>0</v>
      </c>
      <c r="Q245" s="222">
        <f t="shared" si="76"/>
        <v>0</v>
      </c>
      <c r="R245" s="222">
        <f t="shared" si="76"/>
        <v>0</v>
      </c>
      <c r="S245" s="222">
        <f t="shared" si="76"/>
        <v>0</v>
      </c>
      <c r="T245" s="222">
        <f t="shared" si="76"/>
        <v>0</v>
      </c>
      <c r="U245" s="222">
        <f t="shared" si="76"/>
        <v>0</v>
      </c>
      <c r="V245" s="222">
        <f t="shared" si="76"/>
        <v>0</v>
      </c>
      <c r="W245" s="222">
        <f t="shared" si="76"/>
        <v>0</v>
      </c>
      <c r="X245" s="222">
        <f t="shared" si="76"/>
        <v>0</v>
      </c>
      <c r="Y245" s="222">
        <f t="shared" si="76"/>
        <v>0</v>
      </c>
      <c r="Z245" s="222">
        <f t="shared" si="76"/>
        <v>0</v>
      </c>
      <c r="AA245" s="222">
        <f t="shared" si="76"/>
        <v>0</v>
      </c>
      <c r="AB245" s="222">
        <f t="shared" si="76"/>
        <v>0</v>
      </c>
      <c r="AC245" s="222">
        <f t="shared" si="76"/>
        <v>0</v>
      </c>
      <c r="AD245" s="222">
        <f t="shared" si="76"/>
        <v>150000</v>
      </c>
      <c r="AE245" s="222">
        <f t="shared" si="76"/>
        <v>0</v>
      </c>
      <c r="AF245" s="214" t="s">
        <v>17016</v>
      </c>
      <c r="AG245" s="214" t="s">
        <v>17016</v>
      </c>
      <c r="AH245" s="214" t="s">
        <v>17016</v>
      </c>
      <c r="AI245" s="226"/>
      <c r="AJ245" s="226"/>
      <c r="AK245" s="226"/>
      <c r="AL245" s="226"/>
      <c r="AM245" s="227"/>
      <c r="AN245" s="227"/>
      <c r="AO245" s="227"/>
      <c r="AP245" s="227"/>
      <c r="AQ245" s="227"/>
      <c r="AR245" s="227"/>
      <c r="AS245" s="227"/>
      <c r="AT245" s="227"/>
      <c r="AU245" s="227"/>
      <c r="AV245" s="227"/>
      <c r="AW245" s="227"/>
      <c r="AX245" s="228"/>
      <c r="AY245" s="228"/>
      <c r="AZ245" s="227"/>
      <c r="BA245" s="227"/>
      <c r="BB245" s="229"/>
      <c r="BC245" s="230">
        <f t="shared" si="68"/>
        <v>0</v>
      </c>
      <c r="BJ245" s="177" t="e">
        <f t="shared" si="73"/>
        <v>#N/A</v>
      </c>
      <c r="BM245" s="177" t="s">
        <v>3676</v>
      </c>
      <c r="BN245" s="177" t="s">
        <v>862</v>
      </c>
      <c r="BO245" s="177" t="s">
        <v>3677</v>
      </c>
      <c r="BU245" s="177" t="s">
        <v>3676</v>
      </c>
      <c r="BV245" s="177" t="s">
        <v>862</v>
      </c>
      <c r="BW245" s="177" t="s">
        <v>3677</v>
      </c>
      <c r="CH245" s="224">
        <f t="shared" si="45"/>
        <v>0</v>
      </c>
    </row>
    <row r="246" spans="1:118" x14ac:dyDescent="0.3">
      <c r="A246" s="177">
        <v>1</v>
      </c>
      <c r="B246" s="231">
        <f>SUBTOTAL(9,$A$22:A246)</f>
        <v>212</v>
      </c>
      <c r="C246" s="236" t="s">
        <v>467</v>
      </c>
      <c r="D246" s="222">
        <f>E246+F246+G246+H246+I246+J246+L246+N246+P246+R246+T246+U246+V246+W246+X246+Y246+Z246+AA246+AB246+AC246+AD246+AE246</f>
        <v>150000</v>
      </c>
      <c r="E246" s="239">
        <v>0</v>
      </c>
      <c r="F246" s="239">
        <v>0</v>
      </c>
      <c r="G246" s="239">
        <v>0</v>
      </c>
      <c r="H246" s="239">
        <v>0</v>
      </c>
      <c r="I246" s="239">
        <v>0</v>
      </c>
      <c r="J246" s="239">
        <v>0</v>
      </c>
      <c r="K246" s="255">
        <v>0</v>
      </c>
      <c r="L246" s="239">
        <v>0</v>
      </c>
      <c r="M246" s="241">
        <v>0</v>
      </c>
      <c r="N246" s="222">
        <v>0</v>
      </c>
      <c r="O246" s="239">
        <v>0</v>
      </c>
      <c r="P246" s="239">
        <v>0</v>
      </c>
      <c r="Q246" s="240">
        <v>0</v>
      </c>
      <c r="R246" s="240">
        <v>0</v>
      </c>
      <c r="S246" s="239">
        <v>0</v>
      </c>
      <c r="T246" s="239">
        <v>0</v>
      </c>
      <c r="U246" s="239">
        <v>0</v>
      </c>
      <c r="V246" s="239">
        <v>0</v>
      </c>
      <c r="W246" s="239">
        <v>0</v>
      </c>
      <c r="X246" s="239">
        <v>0</v>
      </c>
      <c r="Y246" s="239">
        <v>0</v>
      </c>
      <c r="Z246" s="239">
        <v>0</v>
      </c>
      <c r="AA246" s="239">
        <v>0</v>
      </c>
      <c r="AB246" s="239">
        <v>0</v>
      </c>
      <c r="AC246" s="239">
        <v>0</v>
      </c>
      <c r="AD246" s="239">
        <v>150000</v>
      </c>
      <c r="AE246" s="239">
        <v>0</v>
      </c>
      <c r="AF246" s="214">
        <v>2023</v>
      </c>
      <c r="AG246" s="214" t="s">
        <v>17042</v>
      </c>
      <c r="AH246" s="214" t="s">
        <v>17042</v>
      </c>
      <c r="AI246" s="226"/>
      <c r="AJ246" s="226"/>
      <c r="AK246" s="226"/>
      <c r="AL246" s="226"/>
      <c r="AM246" s="227" t="s">
        <v>16951</v>
      </c>
      <c r="AN246" s="227" t="s">
        <v>16946</v>
      </c>
      <c r="AO246" s="227">
        <v>0</v>
      </c>
      <c r="AP246" s="227">
        <v>2022</v>
      </c>
      <c r="AQ246" s="227" t="s">
        <v>16947</v>
      </c>
      <c r="AR246" s="227">
        <v>0</v>
      </c>
      <c r="AS246" s="227" t="s">
        <v>16975</v>
      </c>
      <c r="AT246" s="227" t="s">
        <v>16965</v>
      </c>
      <c r="AU246" s="235">
        <v>5546917.6600000001</v>
      </c>
      <c r="AV246" s="235">
        <v>529286.1</v>
      </c>
      <c r="AW246" s="227" t="s">
        <v>1013</v>
      </c>
      <c r="AX246" s="228">
        <v>1070.8</v>
      </c>
      <c r="AY246" s="228">
        <v>1019</v>
      </c>
      <c r="AZ246" s="227" t="s">
        <v>2966</v>
      </c>
      <c r="BA246" s="227" t="s">
        <v>3045</v>
      </c>
      <c r="BB246" s="229"/>
      <c r="BC246" s="230">
        <f t="shared" si="68"/>
        <v>1019</v>
      </c>
      <c r="BJ246" s="177" t="str">
        <f t="shared" si="73"/>
        <v>798.400</v>
      </c>
      <c r="BM246" s="177" t="s">
        <v>3678</v>
      </c>
      <c r="BN246" s="177" t="s">
        <v>2983</v>
      </c>
      <c r="BO246" s="177" t="s">
        <v>2983</v>
      </c>
      <c r="BU246" s="177" t="s">
        <v>3678</v>
      </c>
      <c r="BV246" s="177" t="s">
        <v>2983</v>
      </c>
      <c r="BW246" s="177" t="s">
        <v>2983</v>
      </c>
      <c r="CH246" s="224">
        <f t="shared" si="45"/>
        <v>0</v>
      </c>
    </row>
    <row r="247" spans="1:118" x14ac:dyDescent="0.3">
      <c r="B247" s="225" t="s">
        <v>469</v>
      </c>
      <c r="C247" s="225"/>
      <c r="D247" s="221">
        <f>D248+D249</f>
        <v>10592953.029999999</v>
      </c>
      <c r="E247" s="222">
        <f t="shared" ref="E247:AE247" si="77">E248+E249</f>
        <v>0</v>
      </c>
      <c r="F247" s="222">
        <f t="shared" si="77"/>
        <v>0</v>
      </c>
      <c r="G247" s="222">
        <f t="shared" si="77"/>
        <v>0</v>
      </c>
      <c r="H247" s="222">
        <f t="shared" si="77"/>
        <v>0</v>
      </c>
      <c r="I247" s="222">
        <f t="shared" si="77"/>
        <v>0</v>
      </c>
      <c r="J247" s="222">
        <f t="shared" si="77"/>
        <v>0</v>
      </c>
      <c r="K247" s="223">
        <f t="shared" si="77"/>
        <v>0</v>
      </c>
      <c r="L247" s="222">
        <f t="shared" si="77"/>
        <v>0</v>
      </c>
      <c r="M247" s="222">
        <f t="shared" si="77"/>
        <v>463.4</v>
      </c>
      <c r="N247" s="222">
        <f t="shared" si="77"/>
        <v>3081744</v>
      </c>
      <c r="O247" s="222">
        <f t="shared" si="77"/>
        <v>0</v>
      </c>
      <c r="P247" s="222">
        <f t="shared" si="77"/>
        <v>0</v>
      </c>
      <c r="Q247" s="222">
        <f t="shared" si="77"/>
        <v>0</v>
      </c>
      <c r="R247" s="222">
        <f t="shared" si="77"/>
        <v>0</v>
      </c>
      <c r="S247" s="222">
        <f t="shared" si="77"/>
        <v>0</v>
      </c>
      <c r="T247" s="222">
        <f t="shared" si="77"/>
        <v>0</v>
      </c>
      <c r="U247" s="222">
        <f t="shared" si="77"/>
        <v>7145647.2699999996</v>
      </c>
      <c r="V247" s="222">
        <f t="shared" si="77"/>
        <v>0</v>
      </c>
      <c r="W247" s="222">
        <f t="shared" si="77"/>
        <v>0</v>
      </c>
      <c r="X247" s="222">
        <f t="shared" si="77"/>
        <v>0</v>
      </c>
      <c r="Y247" s="222">
        <f t="shared" si="77"/>
        <v>0</v>
      </c>
      <c r="Z247" s="222">
        <f t="shared" si="77"/>
        <v>0</v>
      </c>
      <c r="AA247" s="222">
        <f t="shared" si="77"/>
        <v>0</v>
      </c>
      <c r="AB247" s="222">
        <f t="shared" si="77"/>
        <v>0</v>
      </c>
      <c r="AC247" s="222">
        <f t="shared" si="77"/>
        <v>185561.76</v>
      </c>
      <c r="AD247" s="222">
        <f t="shared" si="77"/>
        <v>180000</v>
      </c>
      <c r="AE247" s="222">
        <f t="shared" si="77"/>
        <v>0</v>
      </c>
      <c r="AF247" s="214" t="s">
        <v>17016</v>
      </c>
      <c r="AG247" s="214" t="s">
        <v>17016</v>
      </c>
      <c r="AH247" s="214" t="s">
        <v>17016</v>
      </c>
      <c r="AI247" s="226"/>
      <c r="AJ247" s="226"/>
      <c r="AK247" s="226"/>
      <c r="AL247" s="226"/>
      <c r="AM247" s="227"/>
      <c r="AN247" s="227"/>
      <c r="AO247" s="227"/>
      <c r="AP247" s="227"/>
      <c r="AQ247" s="227"/>
      <c r="AR247" s="227"/>
      <c r="AS247" s="227"/>
      <c r="AT247" s="227"/>
      <c r="AU247" s="227"/>
      <c r="AV247" s="227"/>
      <c r="AW247" s="227"/>
      <c r="AX247" s="228"/>
      <c r="AY247" s="228"/>
      <c r="AZ247" s="227"/>
      <c r="BA247" s="227"/>
      <c r="BB247" s="229"/>
      <c r="BC247" s="230">
        <f t="shared" si="68"/>
        <v>-463.4</v>
      </c>
      <c r="BJ247" s="177" t="e">
        <f t="shared" si="73"/>
        <v>#N/A</v>
      </c>
      <c r="BM247" s="177" t="s">
        <v>3679</v>
      </c>
      <c r="BN247" s="177" t="s">
        <v>3097</v>
      </c>
      <c r="BO247" s="177" t="s">
        <v>3680</v>
      </c>
      <c r="BU247" s="177" t="s">
        <v>3679</v>
      </c>
      <c r="BV247" s="177" t="s">
        <v>3097</v>
      </c>
      <c r="BW247" s="177" t="s">
        <v>3680</v>
      </c>
      <c r="CH247" s="224">
        <f t="shared" si="45"/>
        <v>-2.3283064365386963E-10</v>
      </c>
    </row>
    <row r="248" spans="1:118" x14ac:dyDescent="0.3">
      <c r="A248" s="177">
        <v>1</v>
      </c>
      <c r="B248" s="231">
        <f>SUBTOTAL(9,$A$22:A248)</f>
        <v>213</v>
      </c>
      <c r="C248" s="236" t="s">
        <v>470</v>
      </c>
      <c r="D248" s="222">
        <f t="shared" ref="D248:D249" si="78">E248+F248+G248+H248+I248+J248+L248+N248+P248+R248+T248+U248+V248+W248+X248+Y248+Z248+AA248+AB248+AC248+AD248+AE248</f>
        <v>7478564.1199999992</v>
      </c>
      <c r="E248" s="239">
        <v>0</v>
      </c>
      <c r="F248" s="239">
        <v>0</v>
      </c>
      <c r="G248" s="239">
        <v>0</v>
      </c>
      <c r="H248" s="239">
        <v>0</v>
      </c>
      <c r="I248" s="239">
        <v>0</v>
      </c>
      <c r="J248" s="239">
        <v>0</v>
      </c>
      <c r="K248" s="255">
        <v>0</v>
      </c>
      <c r="L248" s="239">
        <v>0</v>
      </c>
      <c r="M248" s="233">
        <v>0</v>
      </c>
      <c r="N248" s="222">
        <v>0</v>
      </c>
      <c r="O248" s="239">
        <v>0</v>
      </c>
      <c r="P248" s="239">
        <v>0</v>
      </c>
      <c r="Q248" s="222">
        <v>0</v>
      </c>
      <c r="R248" s="222">
        <v>0</v>
      </c>
      <c r="S248" s="239">
        <v>0</v>
      </c>
      <c r="T248" s="239">
        <v>0</v>
      </c>
      <c r="U248" s="222">
        <v>7145647.2699999996</v>
      </c>
      <c r="V248" s="239">
        <v>0</v>
      </c>
      <c r="W248" s="239">
        <v>0</v>
      </c>
      <c r="X248" s="239">
        <v>0</v>
      </c>
      <c r="Y248" s="239">
        <v>0</v>
      </c>
      <c r="Z248" s="239">
        <v>0</v>
      </c>
      <c r="AA248" s="239">
        <v>0</v>
      </c>
      <c r="AB248" s="239">
        <v>0</v>
      </c>
      <c r="AC248" s="222">
        <f>ROUND(U248*2.14%,2)</f>
        <v>152916.85</v>
      </c>
      <c r="AD248" s="222">
        <v>180000</v>
      </c>
      <c r="AE248" s="239">
        <v>0</v>
      </c>
      <c r="AF248" s="214">
        <v>2023</v>
      </c>
      <c r="AG248" s="214">
        <v>2023</v>
      </c>
      <c r="AH248" s="214">
        <v>2023</v>
      </c>
      <c r="AI248" s="226"/>
      <c r="AJ248" s="226"/>
      <c r="AK248" s="226"/>
      <c r="AL248" s="226"/>
      <c r="AM248" s="227" t="s">
        <v>16957</v>
      </c>
      <c r="AN248" s="227" t="s">
        <v>16940</v>
      </c>
      <c r="AO248" s="227">
        <v>0</v>
      </c>
      <c r="AP248" s="227" t="s">
        <v>16954</v>
      </c>
      <c r="AQ248" s="227" t="s">
        <v>16956</v>
      </c>
      <c r="AR248" s="227">
        <v>0</v>
      </c>
      <c r="AS248" s="227"/>
      <c r="AT248" s="227"/>
      <c r="AU248" s="227"/>
      <c r="AV248" s="227"/>
      <c r="AW248" s="227" t="s">
        <v>703</v>
      </c>
      <c r="AX248" s="228">
        <v>947</v>
      </c>
      <c r="AY248" s="228">
        <v>473.7</v>
      </c>
      <c r="AZ248" s="227" t="s">
        <v>2991</v>
      </c>
      <c r="BA248" s="227">
        <v>2007</v>
      </c>
      <c r="BB248" s="229"/>
      <c r="BC248" s="230">
        <f t="shared" si="68"/>
        <v>473.7</v>
      </c>
      <c r="BD248" s="177" t="s">
        <v>16937</v>
      </c>
      <c r="BJ248" s="177" t="str">
        <f t="shared" si="73"/>
        <v>нет данных</v>
      </c>
      <c r="BM248" s="177" t="s">
        <v>3681</v>
      </c>
      <c r="BN248" s="177" t="s">
        <v>2983</v>
      </c>
      <c r="BO248" s="177" t="s">
        <v>3682</v>
      </c>
      <c r="BU248" s="177" t="s">
        <v>3681</v>
      </c>
      <c r="BV248" s="177" t="s">
        <v>2983</v>
      </c>
      <c r="BW248" s="177" t="s">
        <v>3682</v>
      </c>
      <c r="CH248" s="224">
        <f t="shared" si="45"/>
        <v>-3.7834979593753815E-10</v>
      </c>
    </row>
    <row r="249" spans="1:118" x14ac:dyDescent="0.3">
      <c r="A249" s="177">
        <v>1</v>
      </c>
      <c r="B249" s="231">
        <f>SUBTOTAL(9,$A$22:A249)</f>
        <v>214</v>
      </c>
      <c r="C249" s="236" t="s">
        <v>8910</v>
      </c>
      <c r="D249" s="222">
        <f t="shared" si="78"/>
        <v>3114388.91</v>
      </c>
      <c r="E249" s="240">
        <v>0</v>
      </c>
      <c r="F249" s="240">
        <v>0</v>
      </c>
      <c r="G249" s="240">
        <v>0</v>
      </c>
      <c r="H249" s="240">
        <v>0</v>
      </c>
      <c r="I249" s="240">
        <v>0</v>
      </c>
      <c r="J249" s="240">
        <v>0</v>
      </c>
      <c r="K249" s="257">
        <v>0</v>
      </c>
      <c r="L249" s="240">
        <v>0</v>
      </c>
      <c r="M249" s="233">
        <v>463.4</v>
      </c>
      <c r="N249" s="240">
        <v>3081744</v>
      </c>
      <c r="O249" s="240">
        <v>0</v>
      </c>
      <c r="P249" s="240">
        <v>0</v>
      </c>
      <c r="Q249" s="240">
        <v>0</v>
      </c>
      <c r="R249" s="240">
        <v>0</v>
      </c>
      <c r="S249" s="240">
        <v>0</v>
      </c>
      <c r="T249" s="240">
        <v>0</v>
      </c>
      <c r="U249" s="240">
        <v>0</v>
      </c>
      <c r="V249" s="240">
        <v>0</v>
      </c>
      <c r="W249" s="240">
        <v>0</v>
      </c>
      <c r="X249" s="240">
        <v>0</v>
      </c>
      <c r="Y249" s="240">
        <v>0</v>
      </c>
      <c r="Z249" s="240">
        <v>0</v>
      </c>
      <c r="AA249" s="240">
        <v>0</v>
      </c>
      <c r="AB249" s="240">
        <v>0</v>
      </c>
      <c r="AC249" s="240">
        <f t="shared" ref="AC249" si="79">ROUND(N249*1.0593%,2)+ROUND(E249*1.0593%,2)+ROUND(F249*1.0593%,2)+ROUND(G249*1.0593%,2)+ROUND(H249*1.0593%,2)+ROUND(I249*1.0593%,2)+ROUND(J249*1.0593%,2)+ROUND(L249*1.0593%,2)+ROUND(P249*1.0593%,2)+ROUND(R249*1.0593%,2)+ROUND(T249*1.0593%,2)+ROUND(U249*1.0593%,2)+ROUND(V249*1.0593%,2)+ROUND(W249*1.0593%,2)+ROUND(X249*1.0593%,2)+ROUND(Y249*1.0593%,2)+ROUND(Z249*1.0593%,2)+ROUND(AA249*1.0593%,2)+ROUND(AB249*1.0593%,2)</f>
        <v>32644.91</v>
      </c>
      <c r="AD249" s="240">
        <v>0</v>
      </c>
      <c r="AE249" s="240">
        <v>0</v>
      </c>
      <c r="AF249" s="242" t="s">
        <v>17042</v>
      </c>
      <c r="AG249" s="242">
        <v>2023</v>
      </c>
      <c r="AH249" s="243">
        <v>2023</v>
      </c>
      <c r="AI249" s="226"/>
      <c r="AJ249" s="226"/>
      <c r="AK249" s="226"/>
      <c r="AL249" s="226"/>
      <c r="AM249" s="227"/>
      <c r="AN249" s="227"/>
      <c r="AO249" s="227"/>
      <c r="AP249" s="227"/>
      <c r="AQ249" s="227"/>
      <c r="AR249" s="227"/>
      <c r="AS249" s="227"/>
      <c r="AT249" s="227"/>
      <c r="AU249" s="227"/>
      <c r="AV249" s="227"/>
      <c r="AW249" s="227"/>
      <c r="AX249" s="228"/>
      <c r="AY249" s="228"/>
      <c r="AZ249" s="227"/>
      <c r="BA249" s="227"/>
      <c r="BB249" s="229"/>
      <c r="BC249" s="230"/>
      <c r="CH249" s="224">
        <f t="shared" ref="CH249:CH311" si="80">D249-E249-F249-G249-H249-I249-J249-L249-N249-P249-R249-T249-U249-V249-W249-X249-Y249-Z249-AA249-AB249-AC249-AD249-AE249</f>
        <v>1.4915713109076023E-10</v>
      </c>
    </row>
    <row r="250" spans="1:118" x14ac:dyDescent="0.3">
      <c r="B250" s="225" t="s">
        <v>471</v>
      </c>
      <c r="C250" s="225"/>
      <c r="D250" s="221">
        <f>SUM(D251:D253)</f>
        <v>19678899.239999998</v>
      </c>
      <c r="E250" s="222">
        <f t="shared" ref="E250:AE250" si="81">SUM(E251:E253)</f>
        <v>0</v>
      </c>
      <c r="F250" s="222">
        <f t="shared" si="81"/>
        <v>0</v>
      </c>
      <c r="G250" s="222">
        <f t="shared" si="81"/>
        <v>0</v>
      </c>
      <c r="H250" s="222">
        <f t="shared" si="81"/>
        <v>0</v>
      </c>
      <c r="I250" s="222">
        <f t="shared" si="81"/>
        <v>0</v>
      </c>
      <c r="J250" s="222">
        <f t="shared" si="81"/>
        <v>0</v>
      </c>
      <c r="K250" s="223">
        <f t="shared" si="81"/>
        <v>0</v>
      </c>
      <c r="L250" s="222">
        <f t="shared" si="81"/>
        <v>0</v>
      </c>
      <c r="M250" s="222">
        <f t="shared" si="81"/>
        <v>1950.84</v>
      </c>
      <c r="N250" s="222">
        <f t="shared" si="81"/>
        <v>18897022.969999999</v>
      </c>
      <c r="O250" s="222">
        <f t="shared" si="81"/>
        <v>0</v>
      </c>
      <c r="P250" s="222">
        <f t="shared" si="81"/>
        <v>0</v>
      </c>
      <c r="Q250" s="222">
        <f t="shared" si="81"/>
        <v>0</v>
      </c>
      <c r="R250" s="222">
        <f t="shared" si="81"/>
        <v>0</v>
      </c>
      <c r="S250" s="222">
        <f t="shared" si="81"/>
        <v>0</v>
      </c>
      <c r="T250" s="222">
        <f t="shared" si="81"/>
        <v>0</v>
      </c>
      <c r="U250" s="222">
        <f t="shared" si="81"/>
        <v>0</v>
      </c>
      <c r="V250" s="222">
        <f t="shared" si="81"/>
        <v>0</v>
      </c>
      <c r="W250" s="222">
        <f t="shared" si="81"/>
        <v>0</v>
      </c>
      <c r="X250" s="222">
        <f t="shared" si="81"/>
        <v>0</v>
      </c>
      <c r="Y250" s="222">
        <f t="shared" si="81"/>
        <v>0</v>
      </c>
      <c r="Z250" s="222">
        <f t="shared" si="81"/>
        <v>0</v>
      </c>
      <c r="AA250" s="222">
        <f t="shared" si="81"/>
        <v>0</v>
      </c>
      <c r="AB250" s="222">
        <f t="shared" si="81"/>
        <v>0</v>
      </c>
      <c r="AC250" s="222">
        <f t="shared" si="81"/>
        <v>334587.95999999996</v>
      </c>
      <c r="AD250" s="222">
        <f t="shared" si="81"/>
        <v>447288.31</v>
      </c>
      <c r="AE250" s="222">
        <f t="shared" si="81"/>
        <v>0</v>
      </c>
      <c r="AF250" s="214" t="s">
        <v>17016</v>
      </c>
      <c r="AG250" s="214" t="s">
        <v>17016</v>
      </c>
      <c r="AH250" s="214" t="s">
        <v>17016</v>
      </c>
      <c r="AI250" s="226"/>
      <c r="AJ250" s="226"/>
      <c r="AK250" s="226"/>
      <c r="AL250" s="226"/>
      <c r="AM250" s="227"/>
      <c r="AN250" s="227"/>
      <c r="AO250" s="227"/>
      <c r="AP250" s="227"/>
      <c r="AQ250" s="227"/>
      <c r="AR250" s="227"/>
      <c r="AS250" s="227"/>
      <c r="AT250" s="227"/>
      <c r="AU250" s="227"/>
      <c r="AV250" s="227"/>
      <c r="AW250" s="227"/>
      <c r="AX250" s="228"/>
      <c r="AY250" s="228"/>
      <c r="AZ250" s="227"/>
      <c r="BA250" s="227"/>
      <c r="BB250" s="229"/>
      <c r="BC250" s="230">
        <f t="shared" si="68"/>
        <v>-1950.84</v>
      </c>
      <c r="BJ250" s="177" t="e">
        <f>VLOOKUP(C250,BM:BO,3,FALSE)</f>
        <v>#N/A</v>
      </c>
      <c r="BM250" s="177" t="s">
        <v>3683</v>
      </c>
      <c r="BN250" s="177" t="s">
        <v>2983</v>
      </c>
      <c r="BO250" s="177" t="s">
        <v>3684</v>
      </c>
      <c r="BU250" s="177" t="s">
        <v>3683</v>
      </c>
      <c r="BV250" s="177" t="s">
        <v>2983</v>
      </c>
      <c r="BW250" s="177" t="s">
        <v>3684</v>
      </c>
      <c r="CH250" s="224">
        <f t="shared" si="80"/>
        <v>-4.0745362639427185E-10</v>
      </c>
    </row>
    <row r="251" spans="1:118" x14ac:dyDescent="0.3">
      <c r="A251" s="177">
        <v>1</v>
      </c>
      <c r="B251" s="231">
        <f>SUBTOTAL(9,$A$22:A251)</f>
        <v>215</v>
      </c>
      <c r="C251" s="236" t="s">
        <v>472</v>
      </c>
      <c r="D251" s="222">
        <f t="shared" ref="D251:D253" si="82">E251+F251+G251+H251+I251+J251+L251+N251+P251+R251+T251+U251+V251+W251+X251+Y251+Z251+AA251+AB251+AC251+AD251+AE251</f>
        <v>2917438.79</v>
      </c>
      <c r="E251" s="239">
        <v>0</v>
      </c>
      <c r="F251" s="239">
        <v>0</v>
      </c>
      <c r="G251" s="239">
        <v>0</v>
      </c>
      <c r="H251" s="239">
        <v>0</v>
      </c>
      <c r="I251" s="239">
        <v>0</v>
      </c>
      <c r="J251" s="239">
        <v>0</v>
      </c>
      <c r="K251" s="255">
        <v>0</v>
      </c>
      <c r="L251" s="239">
        <v>0</v>
      </c>
      <c r="M251" s="233">
        <v>291.83999999999997</v>
      </c>
      <c r="N251" s="222">
        <v>2709456.42</v>
      </c>
      <c r="O251" s="239">
        <v>0</v>
      </c>
      <c r="P251" s="239">
        <v>0</v>
      </c>
      <c r="Q251" s="222">
        <v>0</v>
      </c>
      <c r="R251" s="222">
        <v>0</v>
      </c>
      <c r="S251" s="239">
        <v>0</v>
      </c>
      <c r="T251" s="239">
        <v>0</v>
      </c>
      <c r="U251" s="239">
        <v>0</v>
      </c>
      <c r="V251" s="239">
        <v>0</v>
      </c>
      <c r="W251" s="239">
        <v>0</v>
      </c>
      <c r="X251" s="239">
        <v>0</v>
      </c>
      <c r="Y251" s="239">
        <v>0</v>
      </c>
      <c r="Z251" s="239">
        <v>0</v>
      </c>
      <c r="AA251" s="239">
        <v>0</v>
      </c>
      <c r="AB251" s="239">
        <v>0</v>
      </c>
      <c r="AC251" s="222">
        <f>ROUND(N251*2.14%,2)</f>
        <v>57982.37</v>
      </c>
      <c r="AD251" s="222">
        <v>150000</v>
      </c>
      <c r="AE251" s="239">
        <v>0</v>
      </c>
      <c r="AF251" s="214">
        <v>2023</v>
      </c>
      <c r="AG251" s="214">
        <v>2023</v>
      </c>
      <c r="AH251" s="214">
        <v>2023</v>
      </c>
      <c r="AI251" s="226"/>
      <c r="AJ251" s="226"/>
      <c r="AK251" s="226"/>
      <c r="AL251" s="226"/>
      <c r="AM251" s="227" t="s">
        <v>16944</v>
      </c>
      <c r="AN251" s="227" t="s">
        <v>16940</v>
      </c>
      <c r="AO251" s="227">
        <v>0</v>
      </c>
      <c r="AP251" s="227" t="s">
        <v>16954</v>
      </c>
      <c r="AQ251" s="227" t="s">
        <v>16942</v>
      </c>
      <c r="AR251" s="227">
        <v>0</v>
      </c>
      <c r="AS251" s="227"/>
      <c r="AT251" s="227"/>
      <c r="AU251" s="227"/>
      <c r="AV251" s="227"/>
      <c r="AW251" s="227" t="s">
        <v>926</v>
      </c>
      <c r="AX251" s="228">
        <v>554.5</v>
      </c>
      <c r="AY251" s="228">
        <v>202.37</v>
      </c>
      <c r="AZ251" s="227" t="s">
        <v>3039</v>
      </c>
      <c r="BA251" s="227" t="s">
        <v>17002</v>
      </c>
      <c r="BB251" s="229"/>
      <c r="BC251" s="230">
        <f t="shared" si="68"/>
        <v>-89.46999999999997</v>
      </c>
      <c r="BJ251" s="177" t="str">
        <f>VLOOKUP(C251,BM:BO,3,FALSE)</f>
        <v>нет данных</v>
      </c>
      <c r="BM251" s="177" t="s">
        <v>3685</v>
      </c>
      <c r="BN251" s="177" t="s">
        <v>1267</v>
      </c>
      <c r="BO251" s="177" t="s">
        <v>1129</v>
      </c>
      <c r="BU251" s="177" t="s">
        <v>3685</v>
      </c>
      <c r="BV251" s="177" t="s">
        <v>1267</v>
      </c>
      <c r="BW251" s="177" t="s">
        <v>1129</v>
      </c>
      <c r="CH251" s="224">
        <f t="shared" si="80"/>
        <v>1.1641532182693481E-10</v>
      </c>
    </row>
    <row r="252" spans="1:118" x14ac:dyDescent="0.3">
      <c r="A252" s="177">
        <v>1</v>
      </c>
      <c r="B252" s="231">
        <f>SUBTOTAL(9,$A$22:A252)</f>
        <v>216</v>
      </c>
      <c r="C252" s="236" t="s">
        <v>473</v>
      </c>
      <c r="D252" s="222">
        <f t="shared" si="82"/>
        <v>6159665.25</v>
      </c>
      <c r="E252" s="239">
        <v>0</v>
      </c>
      <c r="F252" s="239">
        <v>0</v>
      </c>
      <c r="G252" s="239">
        <v>0</v>
      </c>
      <c r="H252" s="239">
        <v>0</v>
      </c>
      <c r="I252" s="239">
        <v>0</v>
      </c>
      <c r="J252" s="239">
        <v>0</v>
      </c>
      <c r="K252" s="255">
        <v>0</v>
      </c>
      <c r="L252" s="239">
        <v>0</v>
      </c>
      <c r="M252" s="233">
        <v>615</v>
      </c>
      <c r="N252" s="222">
        <v>5883752.9299999997</v>
      </c>
      <c r="O252" s="239">
        <v>0</v>
      </c>
      <c r="P252" s="239">
        <v>0</v>
      </c>
      <c r="Q252" s="222">
        <v>0</v>
      </c>
      <c r="R252" s="222">
        <v>0</v>
      </c>
      <c r="S252" s="239">
        <v>0</v>
      </c>
      <c r="T252" s="239">
        <v>0</v>
      </c>
      <c r="U252" s="239">
        <v>0</v>
      </c>
      <c r="V252" s="239">
        <v>0</v>
      </c>
      <c r="W252" s="239">
        <v>0</v>
      </c>
      <c r="X252" s="239">
        <v>0</v>
      </c>
      <c r="Y252" s="239">
        <v>0</v>
      </c>
      <c r="Z252" s="239">
        <v>0</v>
      </c>
      <c r="AA252" s="239">
        <v>0</v>
      </c>
      <c r="AB252" s="239">
        <v>0</v>
      </c>
      <c r="AC252" s="222">
        <f>ROUND(N252*2.14%,2)+0.01</f>
        <v>125912.31999999999</v>
      </c>
      <c r="AD252" s="222">
        <v>150000</v>
      </c>
      <c r="AE252" s="239">
        <v>0</v>
      </c>
      <c r="AF252" s="214">
        <v>2023</v>
      </c>
      <c r="AG252" s="214">
        <v>2023</v>
      </c>
      <c r="AH252" s="214">
        <v>2023</v>
      </c>
      <c r="AI252" s="226"/>
      <c r="AJ252" s="226"/>
      <c r="AK252" s="226"/>
      <c r="AL252" s="226"/>
      <c r="AM252" s="227" t="s">
        <v>16952</v>
      </c>
      <c r="AN252" s="227" t="s">
        <v>16944</v>
      </c>
      <c r="AO252" s="227">
        <v>0</v>
      </c>
      <c r="AP252" s="227" t="s">
        <v>16954</v>
      </c>
      <c r="AQ252" s="227" t="s">
        <v>16942</v>
      </c>
      <c r="AR252" s="227">
        <v>0</v>
      </c>
      <c r="AS252" s="227" t="s">
        <v>16971</v>
      </c>
      <c r="AT252" s="227"/>
      <c r="AU252" s="227"/>
      <c r="AV252" s="227"/>
      <c r="AW252" s="227" t="s">
        <v>923</v>
      </c>
      <c r="AX252" s="228">
        <v>706.1</v>
      </c>
      <c r="AY252" s="228">
        <v>493.42</v>
      </c>
      <c r="AZ252" s="227" t="s">
        <v>2966</v>
      </c>
      <c r="BA252" s="227" t="s">
        <v>17002</v>
      </c>
      <c r="BB252" s="229"/>
      <c r="BC252" s="230">
        <f t="shared" si="68"/>
        <v>-121.57999999999998</v>
      </c>
      <c r="BJ252" s="177" t="str">
        <f>VLOOKUP(C252,BM:BO,3,FALSE)</f>
        <v>502.500</v>
      </c>
      <c r="BM252" s="177" t="s">
        <v>3686</v>
      </c>
      <c r="BN252" s="177" t="s">
        <v>637</v>
      </c>
      <c r="BO252" s="177" t="s">
        <v>3688</v>
      </c>
      <c r="BU252" s="177" t="s">
        <v>3686</v>
      </c>
      <c r="BV252" s="177" t="s">
        <v>637</v>
      </c>
      <c r="BW252" s="177" t="s">
        <v>3688</v>
      </c>
      <c r="CH252" s="224">
        <f t="shared" si="80"/>
        <v>2.9103830456733704E-10</v>
      </c>
    </row>
    <row r="253" spans="1:118" s="245" customFormat="1" x14ac:dyDescent="0.3">
      <c r="A253" s="177">
        <v>1</v>
      </c>
      <c r="B253" s="231">
        <f>SUBTOTAL(9,$A$22:A253)</f>
        <v>217</v>
      </c>
      <c r="C253" s="267" t="s">
        <v>8620</v>
      </c>
      <c r="D253" s="222">
        <f t="shared" si="82"/>
        <v>10601795.199999999</v>
      </c>
      <c r="E253" s="240">
        <v>0</v>
      </c>
      <c r="F253" s="240">
        <v>0</v>
      </c>
      <c r="G253" s="240">
        <v>0</v>
      </c>
      <c r="H253" s="240">
        <v>0</v>
      </c>
      <c r="I253" s="240">
        <v>0</v>
      </c>
      <c r="J253" s="240">
        <v>0</v>
      </c>
      <c r="K253" s="257">
        <v>0</v>
      </c>
      <c r="L253" s="240">
        <v>0</v>
      </c>
      <c r="M253" s="233">
        <v>1044</v>
      </c>
      <c r="N253" s="268">
        <v>10303813.619999999</v>
      </c>
      <c r="O253" s="240">
        <v>0</v>
      </c>
      <c r="P253" s="240">
        <v>0</v>
      </c>
      <c r="Q253" s="240">
        <v>0</v>
      </c>
      <c r="R253" s="240">
        <v>0</v>
      </c>
      <c r="S253" s="240">
        <v>0</v>
      </c>
      <c r="T253" s="240">
        <v>0</v>
      </c>
      <c r="U253" s="240">
        <v>0</v>
      </c>
      <c r="V253" s="240">
        <v>0</v>
      </c>
      <c r="W253" s="240">
        <v>0</v>
      </c>
      <c r="X253" s="240">
        <v>0</v>
      </c>
      <c r="Y253" s="240">
        <v>0</v>
      </c>
      <c r="Z253" s="240">
        <v>0</v>
      </c>
      <c r="AA253" s="240">
        <v>0</v>
      </c>
      <c r="AB253" s="240">
        <v>0</v>
      </c>
      <c r="AC253" s="240">
        <v>150693.26999999999</v>
      </c>
      <c r="AD253" s="240">
        <v>147288.31</v>
      </c>
      <c r="AE253" s="240">
        <v>0</v>
      </c>
      <c r="AF253" s="242">
        <v>2023</v>
      </c>
      <c r="AG253" s="242">
        <v>2023</v>
      </c>
      <c r="AH253" s="243">
        <v>2023</v>
      </c>
      <c r="AT253" s="245" t="e">
        <f>VLOOKUP(C253,AW:AX,2,FALSE)</f>
        <v>#N/A</v>
      </c>
      <c r="BW253" s="246"/>
      <c r="CE253" s="245" t="e">
        <f>VLOOKUP(C253,CF:CG,2,FALSE)</f>
        <v>#N/A</v>
      </c>
      <c r="CH253" s="224">
        <f t="shared" si="80"/>
        <v>8.7311491370201111E-11</v>
      </c>
      <c r="CL253" s="245" t="e">
        <f>VLOOKUP(C253,CM:CN,2,FALSE)</f>
        <v>#N/A</v>
      </c>
      <c r="DK253" s="245" t="e">
        <f>VLOOKUP(C253,DL:DM,2,FALSE)</f>
        <v>#N/A</v>
      </c>
      <c r="DN253" s="177"/>
    </row>
    <row r="254" spans="1:118" x14ac:dyDescent="0.3">
      <c r="B254" s="225" t="s">
        <v>288</v>
      </c>
      <c r="C254" s="225"/>
      <c r="D254" s="221">
        <f>SUM(D255:D258)</f>
        <v>19808365.219999999</v>
      </c>
      <c r="E254" s="222">
        <f t="shared" ref="E254:AE254" si="83">SUM(E255:E258)</f>
        <v>0</v>
      </c>
      <c r="F254" s="222">
        <f t="shared" si="83"/>
        <v>0</v>
      </c>
      <c r="G254" s="222">
        <f t="shared" si="83"/>
        <v>0</v>
      </c>
      <c r="H254" s="222">
        <f t="shared" si="83"/>
        <v>0</v>
      </c>
      <c r="I254" s="222">
        <f t="shared" si="83"/>
        <v>0</v>
      </c>
      <c r="J254" s="222">
        <f t="shared" si="83"/>
        <v>0</v>
      </c>
      <c r="K254" s="223">
        <f t="shared" si="83"/>
        <v>0</v>
      </c>
      <c r="L254" s="222">
        <f t="shared" si="83"/>
        <v>0</v>
      </c>
      <c r="M254" s="222">
        <f t="shared" si="83"/>
        <v>2576.6999999999998</v>
      </c>
      <c r="N254" s="222">
        <f t="shared" si="83"/>
        <v>16688718.51</v>
      </c>
      <c r="O254" s="222">
        <f t="shared" si="83"/>
        <v>0</v>
      </c>
      <c r="P254" s="222">
        <f t="shared" si="83"/>
        <v>0</v>
      </c>
      <c r="Q254" s="222">
        <f t="shared" si="83"/>
        <v>373.2</v>
      </c>
      <c r="R254" s="222">
        <f t="shared" si="83"/>
        <v>2641865.42</v>
      </c>
      <c r="S254" s="222">
        <f t="shared" si="83"/>
        <v>0</v>
      </c>
      <c r="T254" s="222">
        <f t="shared" si="83"/>
        <v>0</v>
      </c>
      <c r="U254" s="222">
        <f t="shared" si="83"/>
        <v>0</v>
      </c>
      <c r="V254" s="222">
        <f t="shared" si="83"/>
        <v>0</v>
      </c>
      <c r="W254" s="222">
        <f t="shared" si="83"/>
        <v>0</v>
      </c>
      <c r="X254" s="222">
        <f t="shared" si="83"/>
        <v>0</v>
      </c>
      <c r="Y254" s="222">
        <f t="shared" si="83"/>
        <v>0</v>
      </c>
      <c r="Z254" s="222">
        <f t="shared" si="83"/>
        <v>0</v>
      </c>
      <c r="AA254" s="222">
        <f t="shared" si="83"/>
        <v>0</v>
      </c>
      <c r="AB254" s="222">
        <f t="shared" si="83"/>
        <v>0</v>
      </c>
      <c r="AC254" s="222">
        <f t="shared" si="83"/>
        <v>319130.45999999996</v>
      </c>
      <c r="AD254" s="222">
        <f t="shared" si="83"/>
        <v>158650.83000000002</v>
      </c>
      <c r="AE254" s="222">
        <f t="shared" si="83"/>
        <v>0</v>
      </c>
      <c r="AF254" s="214" t="s">
        <v>17016</v>
      </c>
      <c r="AG254" s="214" t="s">
        <v>17016</v>
      </c>
      <c r="AH254" s="214" t="s">
        <v>17016</v>
      </c>
      <c r="AI254" s="226"/>
      <c r="AJ254" s="226"/>
      <c r="AK254" s="226"/>
      <c r="AL254" s="226"/>
      <c r="AM254" s="227"/>
      <c r="AN254" s="227"/>
      <c r="AO254" s="227"/>
      <c r="AP254" s="227"/>
      <c r="AQ254" s="227"/>
      <c r="AR254" s="227"/>
      <c r="AS254" s="227"/>
      <c r="AT254" s="227"/>
      <c r="AU254" s="227"/>
      <c r="AV254" s="227"/>
      <c r="AW254" s="227"/>
      <c r="AX254" s="228"/>
      <c r="AY254" s="228"/>
      <c r="AZ254" s="227"/>
      <c r="BA254" s="227"/>
      <c r="BB254" s="229"/>
      <c r="BC254" s="230">
        <f t="shared" si="68"/>
        <v>-2576.6999999999998</v>
      </c>
      <c r="BJ254" s="177" t="e">
        <f>VLOOKUP(C254,BM:BO,3,FALSE)</f>
        <v>#N/A</v>
      </c>
      <c r="BM254" s="177" t="s">
        <v>3402</v>
      </c>
      <c r="BN254" s="177" t="s">
        <v>1013</v>
      </c>
      <c r="BO254" s="177" t="s">
        <v>3403</v>
      </c>
      <c r="BU254" s="177" t="s">
        <v>3402</v>
      </c>
      <c r="BV254" s="177" t="s">
        <v>1013</v>
      </c>
      <c r="BW254" s="177" t="s">
        <v>3403</v>
      </c>
      <c r="CH254" s="224">
        <f t="shared" si="80"/>
        <v>-8.7311491370201111E-10</v>
      </c>
    </row>
    <row r="255" spans="1:118" x14ac:dyDescent="0.3">
      <c r="A255" s="177">
        <v>1</v>
      </c>
      <c r="B255" s="231">
        <f>SUBTOTAL(9,$A$22:A255)</f>
        <v>218</v>
      </c>
      <c r="C255" s="236" t="s">
        <v>290</v>
      </c>
      <c r="D255" s="222">
        <f t="shared" ref="D255:D258" si="84">E255+F255+G255+H255+I255+J255+L255+N255+P255+R255+T255+U255+V255+W255+X255+Y255+Z255+AA255+AB255+AC255+AD255+AE255</f>
        <v>4184396.3</v>
      </c>
      <c r="E255" s="239">
        <v>0</v>
      </c>
      <c r="F255" s="239">
        <v>0</v>
      </c>
      <c r="G255" s="239">
        <v>0</v>
      </c>
      <c r="H255" s="239">
        <v>0</v>
      </c>
      <c r="I255" s="239">
        <v>0</v>
      </c>
      <c r="J255" s="239">
        <v>0</v>
      </c>
      <c r="K255" s="255">
        <v>0</v>
      </c>
      <c r="L255" s="239">
        <v>0</v>
      </c>
      <c r="M255" s="233">
        <v>613.9</v>
      </c>
      <c r="N255" s="222">
        <v>4018942.34</v>
      </c>
      <c r="O255" s="239">
        <v>0</v>
      </c>
      <c r="P255" s="239">
        <v>0</v>
      </c>
      <c r="Q255" s="222">
        <v>0</v>
      </c>
      <c r="R255" s="222">
        <v>0</v>
      </c>
      <c r="S255" s="239">
        <v>0</v>
      </c>
      <c r="T255" s="239">
        <v>0</v>
      </c>
      <c r="U255" s="239">
        <v>0</v>
      </c>
      <c r="V255" s="239">
        <v>0</v>
      </c>
      <c r="W255" s="239">
        <v>0</v>
      </c>
      <c r="X255" s="239">
        <v>0</v>
      </c>
      <c r="Y255" s="239">
        <v>0</v>
      </c>
      <c r="Z255" s="239">
        <v>0</v>
      </c>
      <c r="AA255" s="239">
        <v>0</v>
      </c>
      <c r="AB255" s="239">
        <v>0</v>
      </c>
      <c r="AC255" s="239">
        <f>ROUND(N255*2.14%,2)</f>
        <v>86005.37</v>
      </c>
      <c r="AD255" s="222">
        <v>79448.59</v>
      </c>
      <c r="AE255" s="239">
        <v>0</v>
      </c>
      <c r="AF255" s="214">
        <v>2023</v>
      </c>
      <c r="AG255" s="214">
        <v>2023</v>
      </c>
      <c r="AH255" s="214">
        <v>2023</v>
      </c>
      <c r="AI255" s="226"/>
      <c r="AJ255" s="226"/>
      <c r="AK255" s="226"/>
      <c r="AL255" s="226"/>
      <c r="AM255" s="227" t="s">
        <v>16945</v>
      </c>
      <c r="AN255" s="227" t="s">
        <v>16949</v>
      </c>
      <c r="AO255" s="227">
        <v>0</v>
      </c>
      <c r="AP255" s="227" t="s">
        <v>16954</v>
      </c>
      <c r="AQ255" s="227" t="s">
        <v>16954</v>
      </c>
      <c r="AR255" s="227" t="s">
        <v>16954</v>
      </c>
      <c r="AS255" s="227" t="s">
        <v>16973</v>
      </c>
      <c r="AT255" s="227"/>
      <c r="AU255" s="227"/>
      <c r="AV255" s="227"/>
      <c r="AW255" s="227" t="s">
        <v>3045</v>
      </c>
      <c r="AX255" s="228">
        <v>1431.3</v>
      </c>
      <c r="AY255" s="228">
        <v>703</v>
      </c>
      <c r="AZ255" s="227" t="s">
        <v>2991</v>
      </c>
      <c r="BA255" s="227" t="s">
        <v>17002</v>
      </c>
      <c r="BB255" s="229"/>
      <c r="BC255" s="230">
        <f t="shared" si="68"/>
        <v>89.100000000000023</v>
      </c>
      <c r="BJ255" s="177" t="str">
        <f>VLOOKUP(C255,BM:BO,3,FALSE)</f>
        <v>2547.000</v>
      </c>
      <c r="BM255" s="177" t="s">
        <v>3405</v>
      </c>
      <c r="BN255" s="177" t="s">
        <v>2983</v>
      </c>
      <c r="BO255" s="177" t="s">
        <v>2983</v>
      </c>
      <c r="BU255" s="177" t="s">
        <v>3405</v>
      </c>
      <c r="BV255" s="177" t="s">
        <v>2983</v>
      </c>
      <c r="BW255" s="177" t="s">
        <v>2983</v>
      </c>
      <c r="CH255" s="224">
        <f t="shared" si="80"/>
        <v>-2.9103830456733704E-11</v>
      </c>
    </row>
    <row r="256" spans="1:118" s="245" customFormat="1" x14ac:dyDescent="0.3">
      <c r="A256" s="177">
        <v>1</v>
      </c>
      <c r="B256" s="231">
        <f>SUBTOTAL(9,$A$22:A256)</f>
        <v>219</v>
      </c>
      <c r="C256" s="220" t="s">
        <v>9069</v>
      </c>
      <c r="D256" s="222">
        <f t="shared" si="84"/>
        <v>2669850.6999999997</v>
      </c>
      <c r="E256" s="263">
        <v>0</v>
      </c>
      <c r="F256" s="263">
        <v>0</v>
      </c>
      <c r="G256" s="240">
        <v>0</v>
      </c>
      <c r="H256" s="263">
        <v>0</v>
      </c>
      <c r="I256" s="263">
        <v>0</v>
      </c>
      <c r="J256" s="263">
        <v>0</v>
      </c>
      <c r="K256" s="257">
        <v>0</v>
      </c>
      <c r="L256" s="240">
        <v>0</v>
      </c>
      <c r="M256" s="240">
        <v>0</v>
      </c>
      <c r="N256" s="240">
        <v>0</v>
      </c>
      <c r="O256" s="263">
        <v>0</v>
      </c>
      <c r="P256" s="263">
        <v>0</v>
      </c>
      <c r="Q256" s="233">
        <v>373.2</v>
      </c>
      <c r="R256" s="239">
        <v>2641865.42</v>
      </c>
      <c r="S256" s="240">
        <v>0</v>
      </c>
      <c r="T256" s="240">
        <v>0</v>
      </c>
      <c r="U256" s="240">
        <v>0</v>
      </c>
      <c r="V256" s="240">
        <v>0</v>
      </c>
      <c r="W256" s="240">
        <v>0</v>
      </c>
      <c r="X256" s="240">
        <v>0</v>
      </c>
      <c r="Y256" s="240">
        <v>0</v>
      </c>
      <c r="Z256" s="240">
        <v>0</v>
      </c>
      <c r="AA256" s="240">
        <v>0</v>
      </c>
      <c r="AB256" s="240">
        <v>0</v>
      </c>
      <c r="AC256" s="240">
        <f t="shared" ref="AC256" si="85">ROUND(N256*1.0593%,2)+ROUND(E256*1.0593%,2)+ROUND(F256*1.0593%,2)+ROUND(G256*1.0593%,2)+ROUND(H256*1.0593%,2)+ROUND(I256*1.0593%,2)+ROUND(J256*1.0593%,2)+ROUND(L256*1.0593%,2)+ROUND(P256*1.0593%,2)+ROUND(R256*1.0593%,2)+ROUND(T256*1.0593%,2)+ROUND(U256*1.0593%,2)+ROUND(V256*1.0593%,2)+ROUND(W256*1.0593%,2)+ROUND(X256*1.0593%,2)+ROUND(Y256*1.0593%,2)+ROUND(Z256*1.0593%,2)+ROUND(AA256*1.0593%,2)+ROUND(AB256*1.0593%,2)</f>
        <v>27985.279999999999</v>
      </c>
      <c r="AD256" s="240">
        <v>0</v>
      </c>
      <c r="AE256" s="240">
        <v>0</v>
      </c>
      <c r="AF256" s="242" t="s">
        <v>17042</v>
      </c>
      <c r="AG256" s="242">
        <v>2023</v>
      </c>
      <c r="AH256" s="243">
        <v>2023</v>
      </c>
      <c r="BW256" s="246"/>
      <c r="CA256" s="245" t="e">
        <f>VLOOKUP(C256,CB:CC,2,FALSE)</f>
        <v>#N/A</v>
      </c>
      <c r="CE256" s="245" t="e">
        <f>VLOOKUP(C256,CF:CG,2,FALSE)</f>
        <v>#N/A</v>
      </c>
      <c r="CH256" s="224">
        <f t="shared" si="80"/>
        <v>-2.0372681319713593E-10</v>
      </c>
      <c r="CL256" s="245" t="e">
        <f>VLOOKUP(C256,CM:CN,2,FALSE)</f>
        <v>#N/A</v>
      </c>
      <c r="DK256" s="245" t="e">
        <f>VLOOKUP(C256,DL:DM,2,FALSE)</f>
        <v>#N/A</v>
      </c>
      <c r="DN256" s="177"/>
    </row>
    <row r="257" spans="1:118" s="245" customFormat="1" x14ac:dyDescent="0.3">
      <c r="A257" s="177">
        <v>1</v>
      </c>
      <c r="B257" s="231">
        <f>SUBTOTAL(9,$A$22:A257)</f>
        <v>220</v>
      </c>
      <c r="C257" s="267" t="s">
        <v>9047</v>
      </c>
      <c r="D257" s="222">
        <f t="shared" si="84"/>
        <v>6171228.5999999996</v>
      </c>
      <c r="E257" s="240">
        <v>0</v>
      </c>
      <c r="F257" s="240">
        <v>0</v>
      </c>
      <c r="G257" s="240">
        <v>0</v>
      </c>
      <c r="H257" s="240">
        <v>0</v>
      </c>
      <c r="I257" s="240">
        <v>0</v>
      </c>
      <c r="J257" s="240">
        <v>0</v>
      </c>
      <c r="K257" s="257">
        <v>0</v>
      </c>
      <c r="L257" s="240">
        <v>0</v>
      </c>
      <c r="M257" s="233">
        <v>734</v>
      </c>
      <c r="N257" s="240">
        <v>6106542</v>
      </c>
      <c r="O257" s="240">
        <v>0</v>
      </c>
      <c r="P257" s="240">
        <v>0</v>
      </c>
      <c r="Q257" s="240">
        <v>0</v>
      </c>
      <c r="R257" s="240">
        <v>0</v>
      </c>
      <c r="S257" s="240">
        <v>0</v>
      </c>
      <c r="T257" s="240">
        <v>0</v>
      </c>
      <c r="U257" s="240">
        <v>0</v>
      </c>
      <c r="V257" s="240">
        <v>0</v>
      </c>
      <c r="W257" s="240">
        <v>0</v>
      </c>
      <c r="X257" s="240">
        <v>0</v>
      </c>
      <c r="Y257" s="240">
        <v>0</v>
      </c>
      <c r="Z257" s="240">
        <v>0</v>
      </c>
      <c r="AA257" s="240">
        <v>0</v>
      </c>
      <c r="AB257" s="240">
        <v>0</v>
      </c>
      <c r="AC257" s="240">
        <v>64686.6</v>
      </c>
      <c r="AD257" s="240">
        <v>0</v>
      </c>
      <c r="AE257" s="240">
        <v>0</v>
      </c>
      <c r="AF257" s="242" t="s">
        <v>17042</v>
      </c>
      <c r="AG257" s="242">
        <v>2023</v>
      </c>
      <c r="AH257" s="243">
        <v>2023</v>
      </c>
      <c r="AT257" s="245" t="e">
        <f>VLOOKUP(C257,AW:AX,2,FALSE)</f>
        <v>#N/A</v>
      </c>
      <c r="BW257" s="246"/>
      <c r="CE257" s="245" t="e">
        <f>VLOOKUP(C257,CF:CG,2,FALSE)</f>
        <v>#N/A</v>
      </c>
      <c r="CH257" s="224">
        <f t="shared" si="80"/>
        <v>-3.7107383832335472E-10</v>
      </c>
      <c r="CL257" s="245" t="e">
        <f>VLOOKUP(C257,CM:CN,2,FALSE)</f>
        <v>#N/A</v>
      </c>
      <c r="DK257" s="245" t="e">
        <f>VLOOKUP(C257,DL:DM,2,FALSE)</f>
        <v>#N/A</v>
      </c>
      <c r="DN257" s="177"/>
    </row>
    <row r="258" spans="1:118" x14ac:dyDescent="0.3">
      <c r="A258" s="177">
        <v>1</v>
      </c>
      <c r="B258" s="231">
        <f>SUBTOTAL(9,$A$22:A258)</f>
        <v>221</v>
      </c>
      <c r="C258" s="236" t="s">
        <v>289</v>
      </c>
      <c r="D258" s="222">
        <f t="shared" si="84"/>
        <v>6782889.6200000001</v>
      </c>
      <c r="E258" s="239">
        <v>0</v>
      </c>
      <c r="F258" s="239">
        <v>0</v>
      </c>
      <c r="G258" s="239">
        <v>0</v>
      </c>
      <c r="H258" s="239">
        <v>0</v>
      </c>
      <c r="I258" s="239">
        <v>0</v>
      </c>
      <c r="J258" s="239">
        <v>0</v>
      </c>
      <c r="K258" s="255">
        <v>0</v>
      </c>
      <c r="L258" s="239">
        <v>0</v>
      </c>
      <c r="M258" s="233">
        <v>1228.8</v>
      </c>
      <c r="N258" s="222">
        <v>6563234.1699999999</v>
      </c>
      <c r="O258" s="239">
        <v>0</v>
      </c>
      <c r="P258" s="239">
        <v>0</v>
      </c>
      <c r="Q258" s="222">
        <v>0</v>
      </c>
      <c r="R258" s="222">
        <v>0</v>
      </c>
      <c r="S258" s="239">
        <v>0</v>
      </c>
      <c r="T258" s="239">
        <v>0</v>
      </c>
      <c r="U258" s="239">
        <v>0</v>
      </c>
      <c r="V258" s="239">
        <v>0</v>
      </c>
      <c r="W258" s="239">
        <v>0</v>
      </c>
      <c r="X258" s="239">
        <v>0</v>
      </c>
      <c r="Y258" s="239">
        <v>0</v>
      </c>
      <c r="Z258" s="239">
        <v>0</v>
      </c>
      <c r="AA258" s="239">
        <v>0</v>
      </c>
      <c r="AB258" s="239">
        <v>0</v>
      </c>
      <c r="AC258" s="239">
        <f>ROUND(N258*2.14%,2)</f>
        <v>140453.21</v>
      </c>
      <c r="AD258" s="222">
        <v>79202.240000000005</v>
      </c>
      <c r="AE258" s="239">
        <v>0</v>
      </c>
      <c r="AF258" s="214">
        <v>2023</v>
      </c>
      <c r="AG258" s="214">
        <v>2023</v>
      </c>
      <c r="AH258" s="214">
        <v>2023</v>
      </c>
      <c r="AI258" s="226"/>
      <c r="AJ258" s="226"/>
      <c r="AK258" s="226"/>
      <c r="AL258" s="226"/>
      <c r="AM258" s="227" t="s">
        <v>16959</v>
      </c>
      <c r="AN258" s="227" t="s">
        <v>16955</v>
      </c>
      <c r="AO258" s="227">
        <v>0</v>
      </c>
      <c r="AP258" s="227" t="s">
        <v>16954</v>
      </c>
      <c r="AQ258" s="227" t="s">
        <v>16954</v>
      </c>
      <c r="AR258" s="227" t="s">
        <v>16954</v>
      </c>
      <c r="AS258" s="227"/>
      <c r="AT258" s="227"/>
      <c r="AU258" s="227"/>
      <c r="AV258" s="227"/>
      <c r="AW258" s="227" t="s">
        <v>783</v>
      </c>
      <c r="AX258" s="228">
        <v>2128.3000000000002</v>
      </c>
      <c r="AY258" s="228">
        <v>1493.5</v>
      </c>
      <c r="AZ258" s="227" t="s">
        <v>2991</v>
      </c>
      <c r="BA258" s="227">
        <v>2009</v>
      </c>
      <c r="BB258" s="229"/>
      <c r="BC258" s="230">
        <f>AY258-M258</f>
        <v>264.70000000000005</v>
      </c>
      <c r="BJ258" s="177" t="str">
        <f t="shared" ref="BJ258:BJ264" si="86">VLOOKUP(C258,BM:BO,3,FALSE)</f>
        <v>1493.500</v>
      </c>
      <c r="BM258" s="177" t="s">
        <v>677</v>
      </c>
      <c r="BN258" s="177" t="s">
        <v>1139</v>
      </c>
      <c r="BO258" s="177" t="s">
        <v>3404</v>
      </c>
      <c r="BU258" s="177" t="s">
        <v>677</v>
      </c>
      <c r="BV258" s="177" t="s">
        <v>1139</v>
      </c>
      <c r="BW258" s="177" t="s">
        <v>3404</v>
      </c>
      <c r="CH258" s="224">
        <f t="shared" si="80"/>
        <v>1.8917489796876907E-10</v>
      </c>
    </row>
    <row r="259" spans="1:118" x14ac:dyDescent="0.3">
      <c r="B259" s="225" t="s">
        <v>291</v>
      </c>
      <c r="C259" s="225"/>
      <c r="D259" s="221">
        <f>D260</f>
        <v>3485761.37</v>
      </c>
      <c r="E259" s="222">
        <f t="shared" ref="E259:AE259" si="87">E260</f>
        <v>0</v>
      </c>
      <c r="F259" s="222">
        <f t="shared" si="87"/>
        <v>0</v>
      </c>
      <c r="G259" s="222">
        <f t="shared" si="87"/>
        <v>0</v>
      </c>
      <c r="H259" s="222">
        <f t="shared" si="87"/>
        <v>0</v>
      </c>
      <c r="I259" s="222">
        <f t="shared" si="87"/>
        <v>0</v>
      </c>
      <c r="J259" s="222">
        <f t="shared" si="87"/>
        <v>0</v>
      </c>
      <c r="K259" s="223">
        <f t="shared" si="87"/>
        <v>0</v>
      </c>
      <c r="L259" s="222">
        <f t="shared" si="87"/>
        <v>0</v>
      </c>
      <c r="M259" s="222">
        <f t="shared" si="87"/>
        <v>383.41</v>
      </c>
      <c r="N259" s="222">
        <f t="shared" si="87"/>
        <v>3342355.64</v>
      </c>
      <c r="O259" s="222">
        <f t="shared" si="87"/>
        <v>0</v>
      </c>
      <c r="P259" s="222">
        <f t="shared" si="87"/>
        <v>0</v>
      </c>
      <c r="Q259" s="222">
        <f t="shared" si="87"/>
        <v>0</v>
      </c>
      <c r="R259" s="222">
        <f t="shared" si="87"/>
        <v>0</v>
      </c>
      <c r="S259" s="222">
        <f t="shared" si="87"/>
        <v>0</v>
      </c>
      <c r="T259" s="222">
        <f t="shared" si="87"/>
        <v>0</v>
      </c>
      <c r="U259" s="222">
        <f t="shared" si="87"/>
        <v>0</v>
      </c>
      <c r="V259" s="222">
        <f t="shared" si="87"/>
        <v>0</v>
      </c>
      <c r="W259" s="222">
        <f t="shared" si="87"/>
        <v>0</v>
      </c>
      <c r="X259" s="222">
        <f t="shared" si="87"/>
        <v>0</v>
      </c>
      <c r="Y259" s="222">
        <f t="shared" si="87"/>
        <v>0</v>
      </c>
      <c r="Z259" s="222">
        <f t="shared" si="87"/>
        <v>0</v>
      </c>
      <c r="AA259" s="222">
        <f t="shared" si="87"/>
        <v>0</v>
      </c>
      <c r="AB259" s="222">
        <f t="shared" si="87"/>
        <v>0</v>
      </c>
      <c r="AC259" s="222">
        <f t="shared" si="87"/>
        <v>71526.41</v>
      </c>
      <c r="AD259" s="222">
        <f t="shared" si="87"/>
        <v>71879.320000000007</v>
      </c>
      <c r="AE259" s="222">
        <f t="shared" si="87"/>
        <v>0</v>
      </c>
      <c r="AF259" s="214" t="s">
        <v>17016</v>
      </c>
      <c r="AG259" s="214" t="s">
        <v>17016</v>
      </c>
      <c r="AH259" s="214" t="s">
        <v>17016</v>
      </c>
      <c r="AI259" s="226"/>
      <c r="AJ259" s="226"/>
      <c r="AK259" s="226"/>
      <c r="AL259" s="226"/>
      <c r="AM259" s="227"/>
      <c r="AN259" s="227"/>
      <c r="AO259" s="227"/>
      <c r="AP259" s="227"/>
      <c r="AQ259" s="227"/>
      <c r="AR259" s="227"/>
      <c r="AS259" s="227"/>
      <c r="AT259" s="227"/>
      <c r="AU259" s="227"/>
      <c r="AV259" s="227"/>
      <c r="AW259" s="227"/>
      <c r="AX259" s="228"/>
      <c r="AY259" s="228"/>
      <c r="AZ259" s="227"/>
      <c r="BA259" s="227"/>
      <c r="BB259" s="229"/>
      <c r="BC259" s="230">
        <f t="shared" si="68"/>
        <v>-383.41</v>
      </c>
      <c r="BJ259" s="177" t="e">
        <f t="shared" si="86"/>
        <v>#N/A</v>
      </c>
      <c r="BM259" s="177" t="s">
        <v>3407</v>
      </c>
      <c r="BN259" s="177" t="s">
        <v>1342</v>
      </c>
      <c r="BO259" s="177" t="s">
        <v>3408</v>
      </c>
      <c r="BU259" s="177" t="s">
        <v>3407</v>
      </c>
      <c r="BV259" s="177" t="s">
        <v>1342</v>
      </c>
      <c r="BW259" s="177" t="s">
        <v>3408</v>
      </c>
      <c r="CH259" s="224">
        <f t="shared" si="80"/>
        <v>-2.9103830456733704E-11</v>
      </c>
    </row>
    <row r="260" spans="1:118" x14ac:dyDescent="0.3">
      <c r="A260" s="177">
        <v>1</v>
      </c>
      <c r="B260" s="231">
        <f>SUBTOTAL(9,$A$22:A260)</f>
        <v>222</v>
      </c>
      <c r="C260" s="236" t="s">
        <v>299</v>
      </c>
      <c r="D260" s="222">
        <f t="shared" ref="D260" si="88">E260+F260+G260+H260+I260+J260+L260+N260+P260+R260+T260+U260+V260+W260+X260+Y260+Z260+AA260+AB260+AC260+AD260+AE260</f>
        <v>3485761.37</v>
      </c>
      <c r="E260" s="239">
        <v>0</v>
      </c>
      <c r="F260" s="239">
        <v>0</v>
      </c>
      <c r="G260" s="239">
        <v>0</v>
      </c>
      <c r="H260" s="239">
        <v>0</v>
      </c>
      <c r="I260" s="239">
        <v>0</v>
      </c>
      <c r="J260" s="239">
        <v>0</v>
      </c>
      <c r="K260" s="255">
        <v>0</v>
      </c>
      <c r="L260" s="239">
        <v>0</v>
      </c>
      <c r="M260" s="233">
        <v>383.41</v>
      </c>
      <c r="N260" s="222">
        <v>3342355.64</v>
      </c>
      <c r="O260" s="239">
        <v>0</v>
      </c>
      <c r="P260" s="239">
        <v>0</v>
      </c>
      <c r="Q260" s="222">
        <v>0</v>
      </c>
      <c r="R260" s="222">
        <v>0</v>
      </c>
      <c r="S260" s="239">
        <v>0</v>
      </c>
      <c r="T260" s="239">
        <v>0</v>
      </c>
      <c r="U260" s="239">
        <v>0</v>
      </c>
      <c r="V260" s="239">
        <v>0</v>
      </c>
      <c r="W260" s="239">
        <v>0</v>
      </c>
      <c r="X260" s="239">
        <v>0</v>
      </c>
      <c r="Y260" s="239">
        <v>0</v>
      </c>
      <c r="Z260" s="239">
        <v>0</v>
      </c>
      <c r="AA260" s="239">
        <v>0</v>
      </c>
      <c r="AB260" s="239">
        <v>0</v>
      </c>
      <c r="AC260" s="239">
        <f>ROUND(N260*2.14%,2)</f>
        <v>71526.41</v>
      </c>
      <c r="AD260" s="222">
        <v>71879.320000000007</v>
      </c>
      <c r="AE260" s="239">
        <v>0</v>
      </c>
      <c r="AF260" s="214">
        <v>2023</v>
      </c>
      <c r="AG260" s="214">
        <v>2023</v>
      </c>
      <c r="AH260" s="214">
        <v>2023</v>
      </c>
      <c r="AI260" s="226"/>
      <c r="AJ260" s="226"/>
      <c r="AK260" s="226"/>
      <c r="AL260" s="226"/>
      <c r="AM260" s="227" t="s">
        <v>16959</v>
      </c>
      <c r="AN260" s="227" t="s">
        <v>16949</v>
      </c>
      <c r="AO260" s="227">
        <v>0</v>
      </c>
      <c r="AP260" s="227" t="s">
        <v>16954</v>
      </c>
      <c r="AQ260" s="227" t="s">
        <v>16947</v>
      </c>
      <c r="AR260" s="227">
        <v>0</v>
      </c>
      <c r="AS260" s="227" t="s">
        <v>16970</v>
      </c>
      <c r="AT260" s="227"/>
      <c r="AU260" s="227"/>
      <c r="AV260" s="227"/>
      <c r="AW260" s="227" t="s">
        <v>771</v>
      </c>
      <c r="AX260" s="228">
        <v>926.3</v>
      </c>
      <c r="AY260" s="228">
        <v>412</v>
      </c>
      <c r="AZ260" s="227" t="s">
        <v>2991</v>
      </c>
      <c r="BA260" s="227" t="s">
        <v>771</v>
      </c>
      <c r="BB260" s="229"/>
      <c r="BC260" s="230">
        <f t="shared" si="68"/>
        <v>28.589999999999975</v>
      </c>
      <c r="BJ260" s="177" t="str">
        <f t="shared" si="86"/>
        <v>410.300</v>
      </c>
      <c r="BM260" s="177" t="s">
        <v>3409</v>
      </c>
      <c r="BN260" s="177" t="s">
        <v>2983</v>
      </c>
      <c r="BO260" s="177" t="s">
        <v>2983</v>
      </c>
      <c r="BU260" s="177" t="s">
        <v>3409</v>
      </c>
      <c r="BV260" s="177" t="s">
        <v>2983</v>
      </c>
      <c r="BW260" s="177" t="s">
        <v>2983</v>
      </c>
      <c r="CH260" s="224">
        <f t="shared" si="80"/>
        <v>-2.9103830456733704E-11</v>
      </c>
    </row>
    <row r="261" spans="1:118" x14ac:dyDescent="0.3">
      <c r="B261" s="225" t="s">
        <v>326</v>
      </c>
      <c r="C261" s="225"/>
      <c r="D261" s="221">
        <f>D262</f>
        <v>6895274.1099999985</v>
      </c>
      <c r="E261" s="222">
        <f t="shared" ref="E261:AE261" si="89">E262</f>
        <v>0</v>
      </c>
      <c r="F261" s="222">
        <f t="shared" si="89"/>
        <v>0</v>
      </c>
      <c r="G261" s="222">
        <f t="shared" si="89"/>
        <v>0</v>
      </c>
      <c r="H261" s="222">
        <f t="shared" si="89"/>
        <v>0</v>
      </c>
      <c r="I261" s="222">
        <f t="shared" si="89"/>
        <v>0</v>
      </c>
      <c r="J261" s="222">
        <f t="shared" si="89"/>
        <v>0</v>
      </c>
      <c r="K261" s="223">
        <f t="shared" si="89"/>
        <v>0</v>
      </c>
      <c r="L261" s="222">
        <f t="shared" si="89"/>
        <v>0</v>
      </c>
      <c r="M261" s="222">
        <f t="shared" si="89"/>
        <v>632</v>
      </c>
      <c r="N261" s="222">
        <f t="shared" si="89"/>
        <v>6574578.1399999987</v>
      </c>
      <c r="O261" s="222">
        <f t="shared" si="89"/>
        <v>0</v>
      </c>
      <c r="P261" s="222">
        <f t="shared" si="89"/>
        <v>0</v>
      </c>
      <c r="Q261" s="222">
        <f t="shared" si="89"/>
        <v>0</v>
      </c>
      <c r="R261" s="222">
        <f t="shared" si="89"/>
        <v>0</v>
      </c>
      <c r="S261" s="222">
        <f t="shared" si="89"/>
        <v>0</v>
      </c>
      <c r="T261" s="222">
        <f t="shared" si="89"/>
        <v>0</v>
      </c>
      <c r="U261" s="222">
        <f t="shared" si="89"/>
        <v>0</v>
      </c>
      <c r="V261" s="222">
        <f t="shared" si="89"/>
        <v>0</v>
      </c>
      <c r="W261" s="222">
        <f t="shared" si="89"/>
        <v>0</v>
      </c>
      <c r="X261" s="222">
        <f t="shared" si="89"/>
        <v>0</v>
      </c>
      <c r="Y261" s="222">
        <f t="shared" si="89"/>
        <v>0</v>
      </c>
      <c r="Z261" s="222">
        <f t="shared" si="89"/>
        <v>0</v>
      </c>
      <c r="AA261" s="222">
        <f t="shared" si="89"/>
        <v>0</v>
      </c>
      <c r="AB261" s="222">
        <f t="shared" si="89"/>
        <v>0</v>
      </c>
      <c r="AC261" s="222">
        <f t="shared" si="89"/>
        <v>140695.97</v>
      </c>
      <c r="AD261" s="222">
        <f t="shared" si="89"/>
        <v>180000</v>
      </c>
      <c r="AE261" s="222">
        <f t="shared" si="89"/>
        <v>0</v>
      </c>
      <c r="AF261" s="214" t="s">
        <v>17016</v>
      </c>
      <c r="AG261" s="214" t="s">
        <v>17016</v>
      </c>
      <c r="AH261" s="214" t="s">
        <v>17016</v>
      </c>
      <c r="AI261" s="226"/>
      <c r="AJ261" s="226"/>
      <c r="AK261" s="226"/>
      <c r="AL261" s="226"/>
      <c r="AM261" s="227"/>
      <c r="AN261" s="227"/>
      <c r="AO261" s="227"/>
      <c r="AP261" s="227"/>
      <c r="AQ261" s="227"/>
      <c r="AR261" s="227"/>
      <c r="AS261" s="227"/>
      <c r="AT261" s="227"/>
      <c r="AU261" s="227"/>
      <c r="AV261" s="227"/>
      <c r="AW261" s="227"/>
      <c r="AX261" s="228"/>
      <c r="AY261" s="228"/>
      <c r="AZ261" s="227"/>
      <c r="BA261" s="227"/>
      <c r="BB261" s="229"/>
      <c r="BC261" s="230">
        <f t="shared" si="68"/>
        <v>-632</v>
      </c>
      <c r="BJ261" s="177" t="e">
        <f t="shared" si="86"/>
        <v>#N/A</v>
      </c>
      <c r="BM261" s="177" t="s">
        <v>3458</v>
      </c>
      <c r="BN261" s="177" t="s">
        <v>1342</v>
      </c>
      <c r="BO261" s="177" t="s">
        <v>2983</v>
      </c>
      <c r="BU261" s="177" t="s">
        <v>3458</v>
      </c>
      <c r="BV261" s="177" t="s">
        <v>1342</v>
      </c>
      <c r="BW261" s="177" t="s">
        <v>2983</v>
      </c>
      <c r="CH261" s="224">
        <f t="shared" si="80"/>
        <v>-2.6193447411060333E-10</v>
      </c>
    </row>
    <row r="262" spans="1:118" x14ac:dyDescent="0.3">
      <c r="A262" s="177">
        <v>1</v>
      </c>
      <c r="B262" s="231">
        <f>SUBTOTAL(9,$A$22:A262)</f>
        <v>223</v>
      </c>
      <c r="C262" s="236" t="s">
        <v>328</v>
      </c>
      <c r="D262" s="222">
        <f>E262+F262+G262+H262+I262+J262+L262+N262+P262+R262+T262+U262+V262+W262+X262+Y262+Z262+AA262+AB262+AC262+AD262+AE262</f>
        <v>6895274.1099999985</v>
      </c>
      <c r="E262" s="239">
        <v>0</v>
      </c>
      <c r="F262" s="239">
        <v>0</v>
      </c>
      <c r="G262" s="239">
        <v>0</v>
      </c>
      <c r="H262" s="239">
        <v>0</v>
      </c>
      <c r="I262" s="239">
        <v>0</v>
      </c>
      <c r="J262" s="239">
        <v>0</v>
      </c>
      <c r="K262" s="255">
        <v>0</v>
      </c>
      <c r="L262" s="239">
        <v>0</v>
      </c>
      <c r="M262" s="233">
        <v>632</v>
      </c>
      <c r="N262" s="222">
        <f>5763101.63+1104860.3+587429.02-880812.81</f>
        <v>6574578.1399999987</v>
      </c>
      <c r="O262" s="239">
        <v>0</v>
      </c>
      <c r="P262" s="239">
        <v>0</v>
      </c>
      <c r="Q262" s="222">
        <v>0</v>
      </c>
      <c r="R262" s="222">
        <v>0</v>
      </c>
      <c r="S262" s="239">
        <v>0</v>
      </c>
      <c r="T262" s="239">
        <v>0</v>
      </c>
      <c r="U262" s="239">
        <v>0</v>
      </c>
      <c r="V262" s="239">
        <v>0</v>
      </c>
      <c r="W262" s="239">
        <v>0</v>
      </c>
      <c r="X262" s="239">
        <v>0</v>
      </c>
      <c r="Y262" s="239">
        <v>0</v>
      </c>
      <c r="Z262" s="239">
        <v>0</v>
      </c>
      <c r="AA262" s="239">
        <v>0</v>
      </c>
      <c r="AB262" s="239">
        <v>0</v>
      </c>
      <c r="AC262" s="222">
        <f>ROUND(N262*2.14%,2)</f>
        <v>140695.97</v>
      </c>
      <c r="AD262" s="222">
        <v>180000</v>
      </c>
      <c r="AE262" s="239">
        <v>0</v>
      </c>
      <c r="AF262" s="214">
        <v>2023</v>
      </c>
      <c r="AG262" s="214">
        <v>2023</v>
      </c>
      <c r="AH262" s="214">
        <v>2023</v>
      </c>
      <c r="AI262" s="226"/>
      <c r="AJ262" s="226"/>
      <c r="AK262" s="226"/>
      <c r="AL262" s="226"/>
      <c r="AM262" s="227" t="s">
        <v>16950</v>
      </c>
      <c r="AN262" s="227" t="s">
        <v>16957</v>
      </c>
      <c r="AO262" s="227">
        <v>0</v>
      </c>
      <c r="AP262" s="227" t="s">
        <v>16955</v>
      </c>
      <c r="AQ262" s="227" t="s">
        <v>16951</v>
      </c>
      <c r="AR262" s="227">
        <v>0</v>
      </c>
      <c r="AS262" s="227"/>
      <c r="AT262" s="227"/>
      <c r="AU262" s="227"/>
      <c r="AV262" s="227"/>
      <c r="AW262" s="227" t="s">
        <v>666</v>
      </c>
      <c r="AX262" s="228">
        <v>786.9</v>
      </c>
      <c r="AY262" s="228">
        <v>720</v>
      </c>
      <c r="AZ262" s="227" t="s">
        <v>2966</v>
      </c>
      <c r="BA262" s="227" t="s">
        <v>17002</v>
      </c>
      <c r="BB262" s="229"/>
      <c r="BC262" s="230">
        <f t="shared" si="68"/>
        <v>88</v>
      </c>
      <c r="BJ262" s="177" t="str">
        <f t="shared" si="86"/>
        <v>646.900</v>
      </c>
      <c r="BM262" s="177" t="s">
        <v>681</v>
      </c>
      <c r="BN262" s="177" t="s">
        <v>1342</v>
      </c>
      <c r="BO262" s="177" t="s">
        <v>3460</v>
      </c>
      <c r="BU262" s="177" t="s">
        <v>681</v>
      </c>
      <c r="BV262" s="177" t="s">
        <v>1342</v>
      </c>
      <c r="BW262" s="177" t="s">
        <v>3460</v>
      </c>
      <c r="CH262" s="224">
        <f t="shared" si="80"/>
        <v>-2.6193447411060333E-10</v>
      </c>
    </row>
    <row r="263" spans="1:118" x14ac:dyDescent="0.3">
      <c r="B263" s="225" t="s">
        <v>327</v>
      </c>
      <c r="C263" s="225"/>
      <c r="D263" s="221">
        <f>D264</f>
        <v>2723043.16</v>
      </c>
      <c r="E263" s="222">
        <f t="shared" ref="E263:AE263" si="90">E264</f>
        <v>0</v>
      </c>
      <c r="F263" s="222">
        <f t="shared" si="90"/>
        <v>0</v>
      </c>
      <c r="G263" s="222">
        <f t="shared" si="90"/>
        <v>0</v>
      </c>
      <c r="H263" s="222">
        <f t="shared" si="90"/>
        <v>0</v>
      </c>
      <c r="I263" s="222">
        <f t="shared" si="90"/>
        <v>0</v>
      </c>
      <c r="J263" s="222">
        <f t="shared" si="90"/>
        <v>0</v>
      </c>
      <c r="K263" s="223">
        <f t="shared" si="90"/>
        <v>0</v>
      </c>
      <c r="L263" s="222">
        <f t="shared" si="90"/>
        <v>0</v>
      </c>
      <c r="M263" s="222">
        <f t="shared" si="90"/>
        <v>369.26799999999997</v>
      </c>
      <c r="N263" s="222">
        <f t="shared" si="90"/>
        <v>2519133.7000000002</v>
      </c>
      <c r="O263" s="222">
        <f t="shared" si="90"/>
        <v>0</v>
      </c>
      <c r="P263" s="222">
        <f t="shared" si="90"/>
        <v>0</v>
      </c>
      <c r="Q263" s="222">
        <f t="shared" si="90"/>
        <v>0</v>
      </c>
      <c r="R263" s="222">
        <f t="shared" si="90"/>
        <v>0</v>
      </c>
      <c r="S263" s="222">
        <f t="shared" si="90"/>
        <v>0</v>
      </c>
      <c r="T263" s="222">
        <f t="shared" si="90"/>
        <v>0</v>
      </c>
      <c r="U263" s="222">
        <f t="shared" si="90"/>
        <v>0</v>
      </c>
      <c r="V263" s="222">
        <f t="shared" si="90"/>
        <v>0</v>
      </c>
      <c r="W263" s="222">
        <f t="shared" si="90"/>
        <v>0</v>
      </c>
      <c r="X263" s="222">
        <f t="shared" si="90"/>
        <v>0</v>
      </c>
      <c r="Y263" s="222">
        <f t="shared" si="90"/>
        <v>0</v>
      </c>
      <c r="Z263" s="222">
        <f t="shared" si="90"/>
        <v>0</v>
      </c>
      <c r="AA263" s="222">
        <f t="shared" si="90"/>
        <v>0</v>
      </c>
      <c r="AB263" s="222">
        <f t="shared" si="90"/>
        <v>0</v>
      </c>
      <c r="AC263" s="222">
        <f t="shared" si="90"/>
        <v>53909.46</v>
      </c>
      <c r="AD263" s="222">
        <f t="shared" si="90"/>
        <v>150000</v>
      </c>
      <c r="AE263" s="222">
        <f t="shared" si="90"/>
        <v>0</v>
      </c>
      <c r="AF263" s="214" t="s">
        <v>17016</v>
      </c>
      <c r="AG263" s="214" t="s">
        <v>17016</v>
      </c>
      <c r="AH263" s="214" t="s">
        <v>17016</v>
      </c>
      <c r="AI263" s="226"/>
      <c r="AJ263" s="226"/>
      <c r="AK263" s="226"/>
      <c r="AL263" s="226"/>
      <c r="AM263" s="227"/>
      <c r="AN263" s="227"/>
      <c r="AO263" s="227"/>
      <c r="AP263" s="227"/>
      <c r="AQ263" s="227"/>
      <c r="AR263" s="227"/>
      <c r="AS263" s="227"/>
      <c r="AT263" s="227"/>
      <c r="AU263" s="227"/>
      <c r="AV263" s="227"/>
      <c r="AW263" s="227"/>
      <c r="AX263" s="228"/>
      <c r="AY263" s="228"/>
      <c r="AZ263" s="227"/>
      <c r="BA263" s="227"/>
      <c r="BB263" s="229"/>
      <c r="BC263" s="230">
        <f t="shared" ref="BC263:BC270" si="91">AY263-M263</f>
        <v>-369.26799999999997</v>
      </c>
      <c r="BJ263" s="177" t="e">
        <f t="shared" si="86"/>
        <v>#N/A</v>
      </c>
      <c r="BM263" s="177" t="s">
        <v>682</v>
      </c>
      <c r="BN263" s="177" t="s">
        <v>1267</v>
      </c>
      <c r="BO263" s="177" t="s">
        <v>1337</v>
      </c>
      <c r="BU263" s="177" t="s">
        <v>682</v>
      </c>
      <c r="BV263" s="177" t="s">
        <v>1267</v>
      </c>
      <c r="BW263" s="177" t="s">
        <v>1337</v>
      </c>
      <c r="CH263" s="224">
        <f t="shared" si="80"/>
        <v>-2.9103830456733704E-11</v>
      </c>
    </row>
    <row r="264" spans="1:118" x14ac:dyDescent="0.3">
      <c r="A264" s="177">
        <v>1</v>
      </c>
      <c r="B264" s="231">
        <f>SUBTOTAL(9,$A$22:A264)</f>
        <v>224</v>
      </c>
      <c r="C264" s="236" t="s">
        <v>330</v>
      </c>
      <c r="D264" s="222">
        <f>E264+F264+G264+H264+I264+J264+L264+N264+P264+R264+T264+U264+V264+W264+X264+Y264+Z264+AA264+AB264+AC264+AD264+AE264</f>
        <v>2723043.16</v>
      </c>
      <c r="E264" s="239">
        <v>0</v>
      </c>
      <c r="F264" s="239">
        <v>0</v>
      </c>
      <c r="G264" s="239">
        <v>0</v>
      </c>
      <c r="H264" s="239">
        <v>0</v>
      </c>
      <c r="I264" s="239">
        <v>0</v>
      </c>
      <c r="J264" s="239">
        <v>0</v>
      </c>
      <c r="K264" s="255">
        <v>0</v>
      </c>
      <c r="L264" s="239">
        <v>0</v>
      </c>
      <c r="M264" s="233">
        <v>369.26799999999997</v>
      </c>
      <c r="N264" s="222">
        <v>2519133.7000000002</v>
      </c>
      <c r="O264" s="239">
        <v>0</v>
      </c>
      <c r="P264" s="239">
        <v>0</v>
      </c>
      <c r="Q264" s="222">
        <v>0</v>
      </c>
      <c r="R264" s="222">
        <v>0</v>
      </c>
      <c r="S264" s="239">
        <v>0</v>
      </c>
      <c r="T264" s="239">
        <v>0</v>
      </c>
      <c r="U264" s="239">
        <v>0</v>
      </c>
      <c r="V264" s="239">
        <v>0</v>
      </c>
      <c r="W264" s="239">
        <v>0</v>
      </c>
      <c r="X264" s="239">
        <v>0</v>
      </c>
      <c r="Y264" s="239">
        <v>0</v>
      </c>
      <c r="Z264" s="239">
        <v>0</v>
      </c>
      <c r="AA264" s="239">
        <v>0</v>
      </c>
      <c r="AB264" s="239">
        <v>0</v>
      </c>
      <c r="AC264" s="222">
        <f>ROUND(N264*2.14%,2)</f>
        <v>53909.46</v>
      </c>
      <c r="AD264" s="222">
        <v>150000</v>
      </c>
      <c r="AE264" s="239">
        <v>0</v>
      </c>
      <c r="AF264" s="214">
        <v>2023</v>
      </c>
      <c r="AG264" s="214">
        <v>2023</v>
      </c>
      <c r="AH264" s="214">
        <v>2023</v>
      </c>
      <c r="AI264" s="226"/>
      <c r="AJ264" s="226"/>
      <c r="AK264" s="226"/>
      <c r="AL264" s="226"/>
      <c r="AM264" s="227" t="s">
        <v>16944</v>
      </c>
      <c r="AN264" s="227" t="s">
        <v>16940</v>
      </c>
      <c r="AO264" s="227">
        <v>0</v>
      </c>
      <c r="AP264" s="227" t="s">
        <v>16951</v>
      </c>
      <c r="AQ264" s="227" t="s">
        <v>16958</v>
      </c>
      <c r="AR264" s="227">
        <v>0</v>
      </c>
      <c r="AS264" s="227"/>
      <c r="AT264" s="227"/>
      <c r="AU264" s="227"/>
      <c r="AV264" s="227"/>
      <c r="AW264" s="227" t="s">
        <v>1013</v>
      </c>
      <c r="AX264" s="228">
        <v>365.1</v>
      </c>
      <c r="AY264" s="228" t="s">
        <v>2983</v>
      </c>
      <c r="AZ264" s="227" t="s">
        <v>2966</v>
      </c>
      <c r="BA264" s="227" t="s">
        <v>17002</v>
      </c>
      <c r="BB264" s="229"/>
      <c r="BC264" s="230" t="e">
        <f t="shared" si="91"/>
        <v>#VALUE!</v>
      </c>
      <c r="BJ264" s="177" t="str">
        <f t="shared" si="86"/>
        <v>нет данных</v>
      </c>
      <c r="BM264" s="177" t="s">
        <v>683</v>
      </c>
      <c r="BN264" s="177" t="s">
        <v>705</v>
      </c>
      <c r="BO264" s="177" t="s">
        <v>2171</v>
      </c>
      <c r="BU264" s="177" t="s">
        <v>683</v>
      </c>
      <c r="BV264" s="177" t="s">
        <v>705</v>
      </c>
      <c r="BW264" s="177" t="s">
        <v>2171</v>
      </c>
      <c r="CH264" s="224">
        <f t="shared" si="80"/>
        <v>-2.9103830456733704E-11</v>
      </c>
    </row>
    <row r="265" spans="1:118" x14ac:dyDescent="0.3">
      <c r="B265" s="225" t="s">
        <v>332</v>
      </c>
      <c r="C265" s="236"/>
      <c r="D265" s="221">
        <f>D266+D267</f>
        <v>6041248.2699999996</v>
      </c>
      <c r="E265" s="222">
        <f t="shared" ref="E265:AE265" si="92">E266+E267</f>
        <v>0</v>
      </c>
      <c r="F265" s="222">
        <f t="shared" si="92"/>
        <v>0</v>
      </c>
      <c r="G265" s="222">
        <f t="shared" si="92"/>
        <v>0</v>
      </c>
      <c r="H265" s="222">
        <f t="shared" si="92"/>
        <v>0</v>
      </c>
      <c r="I265" s="222">
        <f t="shared" si="92"/>
        <v>0</v>
      </c>
      <c r="J265" s="222">
        <f t="shared" si="92"/>
        <v>0</v>
      </c>
      <c r="K265" s="223">
        <f t="shared" si="92"/>
        <v>0</v>
      </c>
      <c r="L265" s="222">
        <f t="shared" si="92"/>
        <v>0</v>
      </c>
      <c r="M265" s="222">
        <f t="shared" si="92"/>
        <v>913.6</v>
      </c>
      <c r="N265" s="222">
        <f t="shared" si="92"/>
        <v>5977924.1200000001</v>
      </c>
      <c r="O265" s="222">
        <f t="shared" si="92"/>
        <v>0</v>
      </c>
      <c r="P265" s="222">
        <f t="shared" si="92"/>
        <v>0</v>
      </c>
      <c r="Q265" s="222">
        <f t="shared" si="92"/>
        <v>0</v>
      </c>
      <c r="R265" s="222">
        <f t="shared" si="92"/>
        <v>0</v>
      </c>
      <c r="S265" s="222">
        <f t="shared" si="92"/>
        <v>0</v>
      </c>
      <c r="T265" s="222">
        <f t="shared" si="92"/>
        <v>0</v>
      </c>
      <c r="U265" s="222">
        <f t="shared" si="92"/>
        <v>0</v>
      </c>
      <c r="V265" s="222">
        <f t="shared" si="92"/>
        <v>0</v>
      </c>
      <c r="W265" s="222">
        <f t="shared" si="92"/>
        <v>0</v>
      </c>
      <c r="X265" s="222">
        <f t="shared" si="92"/>
        <v>0</v>
      </c>
      <c r="Y265" s="222">
        <f t="shared" si="92"/>
        <v>0</v>
      </c>
      <c r="Z265" s="222">
        <f t="shared" si="92"/>
        <v>0</v>
      </c>
      <c r="AA265" s="222">
        <f t="shared" si="92"/>
        <v>0</v>
      </c>
      <c r="AB265" s="222">
        <f t="shared" si="92"/>
        <v>0</v>
      </c>
      <c r="AC265" s="222">
        <f t="shared" si="92"/>
        <v>63324.15</v>
      </c>
      <c r="AD265" s="222">
        <f t="shared" si="92"/>
        <v>0</v>
      </c>
      <c r="AE265" s="222">
        <f t="shared" si="92"/>
        <v>0</v>
      </c>
      <c r="AF265" s="214" t="s">
        <v>17016</v>
      </c>
      <c r="AG265" s="214" t="s">
        <v>17016</v>
      </c>
      <c r="AH265" s="214" t="s">
        <v>17016</v>
      </c>
      <c r="AI265" s="226"/>
      <c r="AJ265" s="226"/>
      <c r="AK265" s="226"/>
      <c r="AL265" s="226"/>
      <c r="AM265" s="227"/>
      <c r="AN265" s="227"/>
      <c r="AO265" s="227"/>
      <c r="AP265" s="227"/>
      <c r="AQ265" s="227"/>
      <c r="AR265" s="227"/>
      <c r="AS265" s="227"/>
      <c r="AT265" s="227"/>
      <c r="AU265" s="227"/>
      <c r="AV265" s="227"/>
      <c r="AW265" s="227"/>
      <c r="AX265" s="228"/>
      <c r="AY265" s="228"/>
      <c r="AZ265" s="227"/>
      <c r="BA265" s="227"/>
      <c r="BB265" s="229"/>
      <c r="BC265" s="230"/>
      <c r="CH265" s="224">
        <f t="shared" si="80"/>
        <v>-5.6024873629212379E-10</v>
      </c>
    </row>
    <row r="266" spans="1:118" x14ac:dyDescent="0.3">
      <c r="A266" s="177">
        <v>1</v>
      </c>
      <c r="B266" s="231">
        <f>SUBTOTAL(9,$A$22:A266)</f>
        <v>225</v>
      </c>
      <c r="C266" s="236" t="s">
        <v>1822</v>
      </c>
      <c r="D266" s="222">
        <f t="shared" ref="D266:D267" si="93">E266+F266+G266+H266+I266+J266+L266+N266+P266+R266+T266+U266+V266+W266+X266+Y266+Z266+AA266+AB266+AC266+AD266+AE266</f>
        <v>2988281.18</v>
      </c>
      <c r="E266" s="240">
        <v>0</v>
      </c>
      <c r="F266" s="240">
        <v>0</v>
      </c>
      <c r="G266" s="240">
        <v>0</v>
      </c>
      <c r="H266" s="240">
        <v>0</v>
      </c>
      <c r="I266" s="240">
        <v>0</v>
      </c>
      <c r="J266" s="240">
        <v>0</v>
      </c>
      <c r="K266" s="257">
        <v>0</v>
      </c>
      <c r="L266" s="240">
        <v>0</v>
      </c>
      <c r="M266" s="233">
        <v>453.6</v>
      </c>
      <c r="N266" s="240">
        <v>2956958.12</v>
      </c>
      <c r="O266" s="240">
        <v>0</v>
      </c>
      <c r="P266" s="240">
        <v>0</v>
      </c>
      <c r="Q266" s="240">
        <v>0</v>
      </c>
      <c r="R266" s="240">
        <v>0</v>
      </c>
      <c r="S266" s="240">
        <v>0</v>
      </c>
      <c r="T266" s="240">
        <v>0</v>
      </c>
      <c r="U266" s="240">
        <v>0</v>
      </c>
      <c r="V266" s="240">
        <v>0</v>
      </c>
      <c r="W266" s="240">
        <v>0</v>
      </c>
      <c r="X266" s="240">
        <v>0</v>
      </c>
      <c r="Y266" s="240">
        <v>0</v>
      </c>
      <c r="Z266" s="240">
        <v>0</v>
      </c>
      <c r="AA266" s="240">
        <v>0</v>
      </c>
      <c r="AB266" s="240">
        <v>0</v>
      </c>
      <c r="AC266" s="240">
        <v>31323.06</v>
      </c>
      <c r="AD266" s="240">
        <v>0</v>
      </c>
      <c r="AE266" s="240">
        <v>0</v>
      </c>
      <c r="AF266" s="242" t="s">
        <v>17042</v>
      </c>
      <c r="AG266" s="242">
        <v>2023</v>
      </c>
      <c r="AH266" s="243">
        <v>2023</v>
      </c>
      <c r="AI266" s="226"/>
      <c r="AJ266" s="226"/>
      <c r="AK266" s="226"/>
      <c r="AL266" s="226"/>
      <c r="AM266" s="227"/>
      <c r="AN266" s="227"/>
      <c r="AO266" s="227"/>
      <c r="AP266" s="227"/>
      <c r="AQ266" s="227"/>
      <c r="AR266" s="227"/>
      <c r="AS266" s="227"/>
      <c r="AT266" s="227"/>
      <c r="AU266" s="227"/>
      <c r="AV266" s="227"/>
      <c r="AW266" s="227"/>
      <c r="AX266" s="228"/>
      <c r="AY266" s="228"/>
      <c r="AZ266" s="227"/>
      <c r="BA266" s="227"/>
      <c r="BB266" s="229"/>
      <c r="BC266" s="230"/>
      <c r="CH266" s="224">
        <f t="shared" si="80"/>
        <v>5.4569682106375694E-11</v>
      </c>
    </row>
    <row r="267" spans="1:118" x14ac:dyDescent="0.3">
      <c r="A267" s="177">
        <v>1</v>
      </c>
      <c r="B267" s="231">
        <f>SUBTOTAL(9,$A$22:A267)</f>
        <v>226</v>
      </c>
      <c r="C267" s="236" t="s">
        <v>1821</v>
      </c>
      <c r="D267" s="222">
        <f t="shared" si="93"/>
        <v>3052967.09</v>
      </c>
      <c r="E267" s="240">
        <v>0</v>
      </c>
      <c r="F267" s="240">
        <v>0</v>
      </c>
      <c r="G267" s="240">
        <v>0</v>
      </c>
      <c r="H267" s="240">
        <v>0</v>
      </c>
      <c r="I267" s="240">
        <v>0</v>
      </c>
      <c r="J267" s="240">
        <v>0</v>
      </c>
      <c r="K267" s="257">
        <v>0</v>
      </c>
      <c r="L267" s="240">
        <v>0</v>
      </c>
      <c r="M267" s="233">
        <v>460</v>
      </c>
      <c r="N267" s="240">
        <v>3020966</v>
      </c>
      <c r="O267" s="240">
        <v>0</v>
      </c>
      <c r="P267" s="240">
        <v>0</v>
      </c>
      <c r="Q267" s="240">
        <v>0</v>
      </c>
      <c r="R267" s="240">
        <v>0</v>
      </c>
      <c r="S267" s="240">
        <v>0</v>
      </c>
      <c r="T267" s="240">
        <v>0</v>
      </c>
      <c r="U267" s="240">
        <v>0</v>
      </c>
      <c r="V267" s="240">
        <v>0</v>
      </c>
      <c r="W267" s="240">
        <v>0</v>
      </c>
      <c r="X267" s="240">
        <v>0</v>
      </c>
      <c r="Y267" s="240">
        <v>0</v>
      </c>
      <c r="Z267" s="240">
        <v>0</v>
      </c>
      <c r="AA267" s="240">
        <v>0</v>
      </c>
      <c r="AB267" s="240">
        <v>0</v>
      </c>
      <c r="AC267" s="240">
        <v>32001.09</v>
      </c>
      <c r="AD267" s="240">
        <v>0</v>
      </c>
      <c r="AE267" s="240">
        <v>0</v>
      </c>
      <c r="AF267" s="242" t="s">
        <v>17042</v>
      </c>
      <c r="AG267" s="242">
        <v>2023</v>
      </c>
      <c r="AH267" s="243">
        <v>2023</v>
      </c>
      <c r="AI267" s="226"/>
      <c r="AJ267" s="226"/>
      <c r="AK267" s="226"/>
      <c r="AL267" s="226"/>
      <c r="AM267" s="227"/>
      <c r="AN267" s="227"/>
      <c r="AO267" s="227"/>
      <c r="AP267" s="227"/>
      <c r="AQ267" s="227"/>
      <c r="AR267" s="227"/>
      <c r="AS267" s="227"/>
      <c r="AT267" s="227"/>
      <c r="AU267" s="227"/>
      <c r="AV267" s="227"/>
      <c r="AW267" s="227"/>
      <c r="AX267" s="228"/>
      <c r="AY267" s="228"/>
      <c r="AZ267" s="227"/>
      <c r="BA267" s="227"/>
      <c r="BB267" s="229"/>
      <c r="BC267" s="230"/>
      <c r="CH267" s="224">
        <f t="shared" si="80"/>
        <v>-1.4915713109076023E-10</v>
      </c>
    </row>
    <row r="268" spans="1:118" x14ac:dyDescent="0.3">
      <c r="B268" s="225" t="s">
        <v>354</v>
      </c>
      <c r="C268" s="225"/>
      <c r="D268" s="221">
        <f>D269</f>
        <v>7618035.8100000005</v>
      </c>
      <c r="E268" s="222">
        <f t="shared" ref="E268:AE268" si="94">E269</f>
        <v>0</v>
      </c>
      <c r="F268" s="222">
        <f t="shared" si="94"/>
        <v>0</v>
      </c>
      <c r="G268" s="222">
        <f t="shared" si="94"/>
        <v>7318573.9699999997</v>
      </c>
      <c r="H268" s="222">
        <f t="shared" si="94"/>
        <v>0</v>
      </c>
      <c r="I268" s="222">
        <f t="shared" si="94"/>
        <v>0</v>
      </c>
      <c r="J268" s="222">
        <f t="shared" si="94"/>
        <v>0</v>
      </c>
      <c r="K268" s="223">
        <f t="shared" si="94"/>
        <v>0</v>
      </c>
      <c r="L268" s="222">
        <f t="shared" si="94"/>
        <v>0</v>
      </c>
      <c r="M268" s="222">
        <f t="shared" si="94"/>
        <v>0</v>
      </c>
      <c r="N268" s="222">
        <f t="shared" si="94"/>
        <v>0</v>
      </c>
      <c r="O268" s="222">
        <f t="shared" si="94"/>
        <v>0</v>
      </c>
      <c r="P268" s="222">
        <f t="shared" si="94"/>
        <v>0</v>
      </c>
      <c r="Q268" s="222">
        <f t="shared" si="94"/>
        <v>0</v>
      </c>
      <c r="R268" s="222">
        <f t="shared" si="94"/>
        <v>0</v>
      </c>
      <c r="S268" s="222">
        <f t="shared" si="94"/>
        <v>0</v>
      </c>
      <c r="T268" s="222">
        <f t="shared" si="94"/>
        <v>0</v>
      </c>
      <c r="U268" s="222">
        <f t="shared" si="94"/>
        <v>0</v>
      </c>
      <c r="V268" s="222">
        <f t="shared" si="94"/>
        <v>0</v>
      </c>
      <c r="W268" s="222">
        <f t="shared" si="94"/>
        <v>0</v>
      </c>
      <c r="X268" s="222">
        <f t="shared" si="94"/>
        <v>0</v>
      </c>
      <c r="Y268" s="222">
        <f t="shared" si="94"/>
        <v>0</v>
      </c>
      <c r="Z268" s="222">
        <f t="shared" si="94"/>
        <v>0</v>
      </c>
      <c r="AA268" s="222">
        <f t="shared" si="94"/>
        <v>0</v>
      </c>
      <c r="AB268" s="222">
        <f t="shared" si="94"/>
        <v>0</v>
      </c>
      <c r="AC268" s="222">
        <f t="shared" si="94"/>
        <v>156617.48000000001</v>
      </c>
      <c r="AD268" s="222">
        <f t="shared" si="94"/>
        <v>142844.35999999999</v>
      </c>
      <c r="AE268" s="222">
        <f t="shared" si="94"/>
        <v>0</v>
      </c>
      <c r="AF268" s="214" t="s">
        <v>17016</v>
      </c>
      <c r="AG268" s="214" t="s">
        <v>17016</v>
      </c>
      <c r="AH268" s="214" t="s">
        <v>17016</v>
      </c>
      <c r="AI268" s="226"/>
      <c r="AJ268" s="226"/>
      <c r="AK268" s="226"/>
      <c r="AL268" s="226"/>
      <c r="AM268" s="227"/>
      <c r="AN268" s="227"/>
      <c r="AO268" s="227"/>
      <c r="AP268" s="227"/>
      <c r="AQ268" s="227"/>
      <c r="AR268" s="227"/>
      <c r="AS268" s="227"/>
      <c r="AT268" s="227"/>
      <c r="AU268" s="227"/>
      <c r="AV268" s="227"/>
      <c r="AW268" s="227"/>
      <c r="AX268" s="228"/>
      <c r="AY268" s="228"/>
      <c r="AZ268" s="227"/>
      <c r="BA268" s="227"/>
      <c r="BB268" s="229"/>
      <c r="BC268" s="230">
        <f t="shared" si="91"/>
        <v>0</v>
      </c>
      <c r="BJ268" s="177" t="e">
        <f>VLOOKUP(C268,BM:BO,3,FALSE)</f>
        <v>#N/A</v>
      </c>
      <c r="BM268" s="177" t="s">
        <v>687</v>
      </c>
      <c r="BN268" s="177" t="s">
        <v>16982</v>
      </c>
      <c r="BO268" s="177" t="s">
        <v>2983</v>
      </c>
      <c r="BU268" s="177" t="s">
        <v>687</v>
      </c>
      <c r="BV268" s="177" t="s">
        <v>16982</v>
      </c>
      <c r="BW268" s="177" t="s">
        <v>2983</v>
      </c>
      <c r="CH268" s="224">
        <f t="shared" si="80"/>
        <v>7.8580342233181E-10</v>
      </c>
    </row>
    <row r="269" spans="1:118" x14ac:dyDescent="0.3">
      <c r="A269" s="177">
        <v>1</v>
      </c>
      <c r="B269" s="231">
        <f>SUBTOTAL(9,$A$22:A269)</f>
        <v>227</v>
      </c>
      <c r="C269" s="236" t="s">
        <v>355</v>
      </c>
      <c r="D269" s="222">
        <f>E269+F269+G269+H269+I269+J269+L269+N269+P269+R269+T269+U269+V269+W269+X269+Y269+Z269+AA269+AB269+AC269+AD269+AE269</f>
        <v>7618035.8100000005</v>
      </c>
      <c r="E269" s="239">
        <v>0</v>
      </c>
      <c r="F269" s="239">
        <v>0</v>
      </c>
      <c r="G269" s="239">
        <v>7318573.9699999997</v>
      </c>
      <c r="H269" s="239">
        <v>0</v>
      </c>
      <c r="I269" s="239">
        <v>0</v>
      </c>
      <c r="J269" s="239">
        <v>0</v>
      </c>
      <c r="K269" s="255">
        <v>0</v>
      </c>
      <c r="L269" s="239">
        <v>0</v>
      </c>
      <c r="M269" s="241">
        <v>0</v>
      </c>
      <c r="N269" s="222">
        <v>0</v>
      </c>
      <c r="O269" s="239">
        <v>0</v>
      </c>
      <c r="P269" s="239">
        <v>0</v>
      </c>
      <c r="Q269" s="222">
        <v>0</v>
      </c>
      <c r="R269" s="222">
        <v>0</v>
      </c>
      <c r="S269" s="239">
        <v>0</v>
      </c>
      <c r="T269" s="239">
        <v>0</v>
      </c>
      <c r="U269" s="239">
        <v>0</v>
      </c>
      <c r="V269" s="239">
        <v>0</v>
      </c>
      <c r="W269" s="239">
        <v>0</v>
      </c>
      <c r="X269" s="239">
        <v>0</v>
      </c>
      <c r="Y269" s="239">
        <v>0</v>
      </c>
      <c r="Z269" s="239">
        <v>0</v>
      </c>
      <c r="AA269" s="239">
        <v>0</v>
      </c>
      <c r="AB269" s="239">
        <v>0</v>
      </c>
      <c r="AC269" s="239">
        <f>ROUND(G269*2.14%,2)</f>
        <v>156617.48000000001</v>
      </c>
      <c r="AD269" s="222">
        <v>142844.35999999999</v>
      </c>
      <c r="AE269" s="239">
        <v>0</v>
      </c>
      <c r="AF269" s="214">
        <v>2023</v>
      </c>
      <c r="AG269" s="214">
        <v>2023</v>
      </c>
      <c r="AH269" s="214">
        <v>2023</v>
      </c>
      <c r="AI269" s="226"/>
      <c r="AJ269" s="226"/>
      <c r="AK269" s="226"/>
      <c r="AL269" s="226"/>
      <c r="AM269" s="227" t="s">
        <v>16943</v>
      </c>
      <c r="AN269" s="227" t="s">
        <v>16941</v>
      </c>
      <c r="AO269" s="227">
        <v>0</v>
      </c>
      <c r="AP269" s="227" t="s">
        <v>16948</v>
      </c>
      <c r="AQ269" s="227" t="s">
        <v>16953</v>
      </c>
      <c r="AR269" s="227" t="s">
        <v>16955</v>
      </c>
      <c r="AS269" s="227" t="s">
        <v>16970</v>
      </c>
      <c r="AT269" s="227"/>
      <c r="AU269" s="227"/>
      <c r="AV269" s="227"/>
      <c r="AW269" s="227" t="s">
        <v>775</v>
      </c>
      <c r="AX269" s="228">
        <v>3379.8</v>
      </c>
      <c r="AY269" s="228">
        <v>978</v>
      </c>
      <c r="AZ269" s="227" t="s">
        <v>2966</v>
      </c>
      <c r="BA269" s="227" t="s">
        <v>775</v>
      </c>
      <c r="BB269" s="229"/>
      <c r="BC269" s="230">
        <f t="shared" si="91"/>
        <v>978</v>
      </c>
      <c r="BJ269" s="177" t="str">
        <f>VLOOKUP(C269,BM:BO,3,FALSE)</f>
        <v>801.900</v>
      </c>
      <c r="BM269" s="177" t="s">
        <v>3515</v>
      </c>
      <c r="BN269" s="177" t="s">
        <v>628</v>
      </c>
      <c r="BO269" s="177" t="s">
        <v>3516</v>
      </c>
      <c r="BU269" s="177" t="s">
        <v>3515</v>
      </c>
      <c r="BV269" s="177" t="s">
        <v>628</v>
      </c>
      <c r="BW269" s="177" t="s">
        <v>3516</v>
      </c>
      <c r="CH269" s="224">
        <f t="shared" si="80"/>
        <v>7.8580342233181E-10</v>
      </c>
    </row>
    <row r="270" spans="1:118" x14ac:dyDescent="0.3">
      <c r="B270" s="225" t="s">
        <v>2946</v>
      </c>
      <c r="C270" s="225"/>
      <c r="D270" s="221">
        <f>SUM(D271:D275)</f>
        <v>41693113.899999999</v>
      </c>
      <c r="E270" s="222">
        <f t="shared" ref="E270:AE270" si="95">SUM(E271:E275)</f>
        <v>0</v>
      </c>
      <c r="F270" s="222">
        <f t="shared" si="95"/>
        <v>0</v>
      </c>
      <c r="G270" s="222">
        <f t="shared" si="95"/>
        <v>0</v>
      </c>
      <c r="H270" s="222">
        <f t="shared" si="95"/>
        <v>0</v>
      </c>
      <c r="I270" s="222">
        <f t="shared" si="95"/>
        <v>0</v>
      </c>
      <c r="J270" s="222">
        <f t="shared" si="95"/>
        <v>0</v>
      </c>
      <c r="K270" s="223">
        <f t="shared" si="95"/>
        <v>0</v>
      </c>
      <c r="L270" s="222">
        <f t="shared" si="95"/>
        <v>0</v>
      </c>
      <c r="M270" s="222">
        <f t="shared" si="95"/>
        <v>4875.49</v>
      </c>
      <c r="N270" s="222">
        <f t="shared" si="95"/>
        <v>40819575</v>
      </c>
      <c r="O270" s="222">
        <f t="shared" si="95"/>
        <v>0</v>
      </c>
      <c r="P270" s="222">
        <f t="shared" si="95"/>
        <v>0</v>
      </c>
      <c r="Q270" s="222">
        <f t="shared" si="95"/>
        <v>0</v>
      </c>
      <c r="R270" s="222">
        <f t="shared" si="95"/>
        <v>0</v>
      </c>
      <c r="S270" s="222">
        <f t="shared" si="95"/>
        <v>0</v>
      </c>
      <c r="T270" s="222">
        <f t="shared" si="95"/>
        <v>0</v>
      </c>
      <c r="U270" s="222">
        <f t="shared" si="95"/>
        <v>0</v>
      </c>
      <c r="V270" s="222">
        <f t="shared" si="95"/>
        <v>0</v>
      </c>
      <c r="W270" s="222">
        <f t="shared" si="95"/>
        <v>0</v>
      </c>
      <c r="X270" s="222">
        <f t="shared" si="95"/>
        <v>0</v>
      </c>
      <c r="Y270" s="222">
        <f t="shared" si="95"/>
        <v>0</v>
      </c>
      <c r="Z270" s="222">
        <f t="shared" si="95"/>
        <v>0</v>
      </c>
      <c r="AA270" s="222">
        <f t="shared" si="95"/>
        <v>0</v>
      </c>
      <c r="AB270" s="222">
        <f t="shared" si="95"/>
        <v>0</v>
      </c>
      <c r="AC270" s="222">
        <f t="shared" si="95"/>
        <v>873538.9</v>
      </c>
      <c r="AD270" s="222">
        <f t="shared" si="95"/>
        <v>0</v>
      </c>
      <c r="AE270" s="222">
        <f t="shared" si="95"/>
        <v>0</v>
      </c>
      <c r="AF270" s="214" t="s">
        <v>17016</v>
      </c>
      <c r="AG270" s="214" t="s">
        <v>17016</v>
      </c>
      <c r="AH270" s="214" t="s">
        <v>17016</v>
      </c>
      <c r="AI270" s="226"/>
      <c r="AJ270" s="226"/>
      <c r="AK270" s="226"/>
      <c r="AL270" s="226"/>
      <c r="AM270" s="227"/>
      <c r="AN270" s="227"/>
      <c r="AO270" s="227"/>
      <c r="AP270" s="227"/>
      <c r="AQ270" s="227"/>
      <c r="AR270" s="227"/>
      <c r="AS270" s="227"/>
      <c r="AT270" s="227"/>
      <c r="AU270" s="227"/>
      <c r="AV270" s="227"/>
      <c r="AW270" s="227"/>
      <c r="AX270" s="228"/>
      <c r="AY270" s="228"/>
      <c r="AZ270" s="227"/>
      <c r="BA270" s="227"/>
      <c r="BB270" s="229"/>
      <c r="BC270" s="230">
        <f t="shared" si="91"/>
        <v>-4875.49</v>
      </c>
      <c r="BJ270" s="177" t="e">
        <f>VLOOKUP(C270,BM:BO,3,FALSE)</f>
        <v>#N/A</v>
      </c>
      <c r="BM270" s="177" t="s">
        <v>3890</v>
      </c>
      <c r="BN270" s="177" t="s">
        <v>3245</v>
      </c>
      <c r="BO270" s="177" t="s">
        <v>2983</v>
      </c>
      <c r="BU270" s="177" t="s">
        <v>3890</v>
      </c>
      <c r="BV270" s="177" t="s">
        <v>3245</v>
      </c>
      <c r="BW270" s="177" t="s">
        <v>2983</v>
      </c>
      <c r="CH270" s="224">
        <f t="shared" si="80"/>
        <v>-1.5133991837501526E-9</v>
      </c>
    </row>
    <row r="271" spans="1:118" x14ac:dyDescent="0.3">
      <c r="A271" s="177">
        <v>1</v>
      </c>
      <c r="B271" s="231">
        <f>SUBTOTAL(9,$A$22:A271)</f>
        <v>228</v>
      </c>
      <c r="C271" s="225" t="s">
        <v>2942</v>
      </c>
      <c r="D271" s="222">
        <f t="shared" ref="D271:D275" si="96">E271+F271+G271+H271+I271+J271+L271+N271+P271+R271+T271+U271+V271+W271+X271+Y271+Z271+AA271+AB271+AC271+AD271+AE271</f>
        <v>11408191.27</v>
      </c>
      <c r="E271" s="239">
        <v>0</v>
      </c>
      <c r="F271" s="239">
        <v>0</v>
      </c>
      <c r="G271" s="239">
        <v>0</v>
      </c>
      <c r="H271" s="239">
        <v>0</v>
      </c>
      <c r="I271" s="239">
        <v>0</v>
      </c>
      <c r="J271" s="239">
        <v>0</v>
      </c>
      <c r="K271" s="255">
        <v>0</v>
      </c>
      <c r="L271" s="239">
        <v>0</v>
      </c>
      <c r="M271" s="233">
        <v>1226.72</v>
      </c>
      <c r="N271" s="222">
        <f>10336302.42+600000+232868.59</f>
        <v>11169171.01</v>
      </c>
      <c r="O271" s="239">
        <v>0</v>
      </c>
      <c r="P271" s="239">
        <v>0</v>
      </c>
      <c r="Q271" s="222">
        <v>0</v>
      </c>
      <c r="R271" s="222">
        <v>0</v>
      </c>
      <c r="S271" s="239">
        <v>0</v>
      </c>
      <c r="T271" s="239">
        <v>0</v>
      </c>
      <c r="U271" s="239">
        <v>0</v>
      </c>
      <c r="V271" s="239">
        <v>0</v>
      </c>
      <c r="W271" s="239">
        <v>0</v>
      </c>
      <c r="X271" s="239">
        <v>0</v>
      </c>
      <c r="Y271" s="239">
        <v>0</v>
      </c>
      <c r="Z271" s="239">
        <v>0</v>
      </c>
      <c r="AA271" s="239">
        <v>0</v>
      </c>
      <c r="AB271" s="239">
        <v>0</v>
      </c>
      <c r="AC271" s="222">
        <f>ROUND(N271*2.14%,2)</f>
        <v>239020.26</v>
      </c>
      <c r="AD271" s="239">
        <v>0</v>
      </c>
      <c r="AE271" s="239">
        <v>0</v>
      </c>
      <c r="AF271" s="214" t="s">
        <v>17042</v>
      </c>
      <c r="AG271" s="214">
        <v>2023</v>
      </c>
      <c r="AH271" s="214">
        <v>2023</v>
      </c>
      <c r="AI271" s="226"/>
      <c r="AJ271" s="226"/>
      <c r="AK271" s="226"/>
      <c r="AL271" s="226"/>
      <c r="AM271" s="227" t="s">
        <v>16960</v>
      </c>
      <c r="AN271" s="227" t="s">
        <v>16955</v>
      </c>
      <c r="AO271" s="227"/>
      <c r="AP271" s="227" t="s">
        <v>16954</v>
      </c>
      <c r="AQ271" s="227" t="s">
        <v>16942</v>
      </c>
      <c r="AR271" s="227" t="s">
        <v>16954</v>
      </c>
      <c r="AS271" s="227"/>
      <c r="AT271" s="227"/>
      <c r="AU271" s="227"/>
      <c r="AV271" s="227"/>
      <c r="AW271" s="227">
        <v>1971</v>
      </c>
      <c r="AX271" s="228"/>
      <c r="AY271" s="228"/>
      <c r="AZ271" s="227" t="s">
        <v>2991</v>
      </c>
      <c r="BA271" s="227" t="s">
        <v>17002</v>
      </c>
      <c r="BB271" s="229"/>
      <c r="BC271" s="230"/>
      <c r="CH271" s="224">
        <f t="shared" si="80"/>
        <v>-2.3283064365386963E-10</v>
      </c>
    </row>
    <row r="272" spans="1:118" x14ac:dyDescent="0.3">
      <c r="A272" s="177">
        <v>1</v>
      </c>
      <c r="B272" s="231">
        <f>SUBTOTAL(9,$A$22:A272)</f>
        <v>229</v>
      </c>
      <c r="C272" s="236" t="s">
        <v>1937</v>
      </c>
      <c r="D272" s="222">
        <f t="shared" si="96"/>
        <v>10418280</v>
      </c>
      <c r="E272" s="239">
        <v>0</v>
      </c>
      <c r="F272" s="239">
        <v>0</v>
      </c>
      <c r="G272" s="239">
        <v>0</v>
      </c>
      <c r="H272" s="239">
        <v>0</v>
      </c>
      <c r="I272" s="239">
        <v>0</v>
      </c>
      <c r="J272" s="239">
        <v>0</v>
      </c>
      <c r="K272" s="255">
        <v>0</v>
      </c>
      <c r="L272" s="239">
        <v>0</v>
      </c>
      <c r="M272" s="233">
        <v>1258.49</v>
      </c>
      <c r="N272" s="222">
        <v>10200000</v>
      </c>
      <c r="O272" s="239">
        <v>0</v>
      </c>
      <c r="P272" s="239">
        <v>0</v>
      </c>
      <c r="Q272" s="222">
        <v>0</v>
      </c>
      <c r="R272" s="222">
        <v>0</v>
      </c>
      <c r="S272" s="239">
        <v>0</v>
      </c>
      <c r="T272" s="239">
        <v>0</v>
      </c>
      <c r="U272" s="239">
        <v>0</v>
      </c>
      <c r="V272" s="239">
        <v>0</v>
      </c>
      <c r="W272" s="239">
        <v>0</v>
      </c>
      <c r="X272" s="239">
        <v>0</v>
      </c>
      <c r="Y272" s="239">
        <v>0</v>
      </c>
      <c r="Z272" s="239">
        <v>0</v>
      </c>
      <c r="AA272" s="239">
        <v>0</v>
      </c>
      <c r="AB272" s="239">
        <v>0</v>
      </c>
      <c r="AC272" s="222">
        <f>ROUND(N272*2.14%,2)</f>
        <v>218280</v>
      </c>
      <c r="AD272" s="239">
        <v>0</v>
      </c>
      <c r="AE272" s="239">
        <v>0</v>
      </c>
      <c r="AF272" s="214" t="s">
        <v>17042</v>
      </c>
      <c r="AG272" s="214">
        <v>2023</v>
      </c>
      <c r="AH272" s="214">
        <v>2023</v>
      </c>
      <c r="AI272" s="226"/>
      <c r="AJ272" s="226"/>
      <c r="AK272" s="226"/>
      <c r="AL272" s="226"/>
      <c r="AM272" s="227" t="s">
        <v>16957</v>
      </c>
      <c r="AN272" s="227" t="s">
        <v>16940</v>
      </c>
      <c r="AO272" s="227">
        <v>0</v>
      </c>
      <c r="AP272" s="227" t="s">
        <v>16954</v>
      </c>
      <c r="AQ272" s="227" t="s">
        <v>16958</v>
      </c>
      <c r="AR272" s="227" t="s">
        <v>16954</v>
      </c>
      <c r="AS272" s="227"/>
      <c r="AT272" s="227"/>
      <c r="AU272" s="227"/>
      <c r="AV272" s="227"/>
      <c r="AW272" s="227" t="s">
        <v>923</v>
      </c>
      <c r="AX272" s="228">
        <v>4859.7</v>
      </c>
      <c r="AY272" s="228">
        <v>1217.5999999999999</v>
      </c>
      <c r="AZ272" s="227" t="s">
        <v>2991</v>
      </c>
      <c r="BA272" s="227" t="s">
        <v>17002</v>
      </c>
      <c r="BB272" s="229"/>
      <c r="BC272" s="230">
        <f>AY272-M272</f>
        <v>-40.8900000000001</v>
      </c>
      <c r="BJ272" s="177" t="str">
        <f>VLOOKUP(C272,BM:BO,3,FALSE)</f>
        <v>1273.000</v>
      </c>
      <c r="BM272" s="177" t="s">
        <v>3893</v>
      </c>
      <c r="BN272" s="177" t="s">
        <v>3245</v>
      </c>
      <c r="BO272" s="177" t="s">
        <v>2983</v>
      </c>
      <c r="BU272" s="177" t="s">
        <v>3893</v>
      </c>
      <c r="BV272" s="177" t="s">
        <v>3245</v>
      </c>
      <c r="BW272" s="177" t="s">
        <v>2983</v>
      </c>
      <c r="CH272" s="224">
        <f t="shared" si="80"/>
        <v>0</v>
      </c>
    </row>
    <row r="273" spans="1:118" x14ac:dyDescent="0.3">
      <c r="A273" s="177">
        <v>1</v>
      </c>
      <c r="B273" s="231">
        <f>SUBTOTAL(9,$A$22:A273)</f>
        <v>230</v>
      </c>
      <c r="C273" s="236" t="s">
        <v>1949</v>
      </c>
      <c r="D273" s="222">
        <f t="shared" si="96"/>
        <v>8261896.7199999997</v>
      </c>
      <c r="E273" s="239">
        <v>0</v>
      </c>
      <c r="F273" s="239">
        <v>0</v>
      </c>
      <c r="G273" s="239">
        <v>0</v>
      </c>
      <c r="H273" s="239">
        <v>0</v>
      </c>
      <c r="I273" s="239">
        <v>0</v>
      </c>
      <c r="J273" s="239">
        <v>0</v>
      </c>
      <c r="K273" s="255">
        <v>0</v>
      </c>
      <c r="L273" s="239">
        <v>0</v>
      </c>
      <c r="M273" s="233">
        <v>967</v>
      </c>
      <c r="N273" s="222">
        <f>6686539.97+1402256.5+0.01</f>
        <v>8088796.4799999995</v>
      </c>
      <c r="O273" s="239">
        <v>0</v>
      </c>
      <c r="P273" s="239">
        <v>0</v>
      </c>
      <c r="Q273" s="222">
        <v>0</v>
      </c>
      <c r="R273" s="222">
        <v>0</v>
      </c>
      <c r="S273" s="239">
        <v>0</v>
      </c>
      <c r="T273" s="239">
        <v>0</v>
      </c>
      <c r="U273" s="239">
        <v>0</v>
      </c>
      <c r="V273" s="239">
        <v>0</v>
      </c>
      <c r="W273" s="239">
        <v>0</v>
      </c>
      <c r="X273" s="239">
        <v>0</v>
      </c>
      <c r="Y273" s="239">
        <v>0</v>
      </c>
      <c r="Z273" s="239">
        <v>0</v>
      </c>
      <c r="AA273" s="239">
        <v>0</v>
      </c>
      <c r="AB273" s="239">
        <v>0</v>
      </c>
      <c r="AC273" s="222">
        <f>ROUND(N273*2.14%,2)</f>
        <v>173100.24</v>
      </c>
      <c r="AD273" s="222">
        <v>0</v>
      </c>
      <c r="AE273" s="239">
        <v>0</v>
      </c>
      <c r="AF273" s="214" t="s">
        <v>17042</v>
      </c>
      <c r="AG273" s="214">
        <v>2023</v>
      </c>
      <c r="AH273" s="214">
        <v>2023</v>
      </c>
      <c r="AI273" s="226"/>
      <c r="AJ273" s="226"/>
      <c r="AK273" s="226"/>
      <c r="AL273" s="226"/>
      <c r="AM273" s="227" t="s">
        <v>16952</v>
      </c>
      <c r="AN273" s="227" t="s">
        <v>16957</v>
      </c>
      <c r="AO273" s="227">
        <v>0</v>
      </c>
      <c r="AP273" s="227" t="s">
        <v>16954</v>
      </c>
      <c r="AQ273" s="227" t="s">
        <v>16958</v>
      </c>
      <c r="AR273" s="227" t="s">
        <v>16954</v>
      </c>
      <c r="AS273" s="227" t="s">
        <v>16971</v>
      </c>
      <c r="AT273" s="227"/>
      <c r="AU273" s="227"/>
      <c r="AV273" s="227"/>
      <c r="AW273" s="227" t="s">
        <v>780</v>
      </c>
      <c r="AX273" s="228">
        <v>3517</v>
      </c>
      <c r="AY273" s="228">
        <v>1184</v>
      </c>
      <c r="AZ273" s="227" t="s">
        <v>2991</v>
      </c>
      <c r="BA273" s="227">
        <v>2001</v>
      </c>
      <c r="BB273" s="229"/>
      <c r="BC273" s="230">
        <f>AY273-M273</f>
        <v>217</v>
      </c>
      <c r="BJ273" s="177" t="str">
        <f>VLOOKUP(C273,BM:BO,3,FALSE)</f>
        <v>859.000</v>
      </c>
      <c r="BM273" s="177" t="s">
        <v>3894</v>
      </c>
      <c r="BN273" s="177" t="s">
        <v>3245</v>
      </c>
      <c r="BO273" s="177" t="s">
        <v>2983</v>
      </c>
      <c r="BU273" s="177" t="s">
        <v>3894</v>
      </c>
      <c r="BV273" s="177" t="s">
        <v>3245</v>
      </c>
      <c r="BW273" s="177" t="s">
        <v>2983</v>
      </c>
      <c r="CH273" s="224">
        <f t="shared" si="80"/>
        <v>2.3283064365386963E-10</v>
      </c>
    </row>
    <row r="274" spans="1:118" s="245" customFormat="1" x14ac:dyDescent="0.3">
      <c r="A274" s="177">
        <v>1</v>
      </c>
      <c r="B274" s="231">
        <f>SUBTOTAL(9,$A$22:A274)</f>
        <v>231</v>
      </c>
      <c r="C274" s="220" t="s">
        <v>10939</v>
      </c>
      <c r="D274" s="222">
        <f t="shared" si="96"/>
        <v>5257914.41</v>
      </c>
      <c r="E274" s="240">
        <v>0</v>
      </c>
      <c r="F274" s="240">
        <v>0</v>
      </c>
      <c r="G274" s="240">
        <v>0</v>
      </c>
      <c r="H274" s="240">
        <v>0</v>
      </c>
      <c r="I274" s="240">
        <v>0</v>
      </c>
      <c r="J274" s="240">
        <v>0</v>
      </c>
      <c r="K274" s="257">
        <v>0</v>
      </c>
      <c r="L274" s="240">
        <v>0</v>
      </c>
      <c r="M274" s="233">
        <v>667.2</v>
      </c>
      <c r="N274" s="240">
        <v>5147752.51</v>
      </c>
      <c r="O274" s="240">
        <v>0</v>
      </c>
      <c r="P274" s="240">
        <v>0</v>
      </c>
      <c r="Q274" s="240">
        <v>0</v>
      </c>
      <c r="R274" s="240">
        <v>0</v>
      </c>
      <c r="S274" s="240">
        <v>0</v>
      </c>
      <c r="T274" s="240">
        <v>0</v>
      </c>
      <c r="U274" s="240">
        <v>0</v>
      </c>
      <c r="V274" s="240">
        <v>0</v>
      </c>
      <c r="W274" s="240">
        <v>0</v>
      </c>
      <c r="X274" s="240">
        <v>0</v>
      </c>
      <c r="Y274" s="240">
        <v>0</v>
      </c>
      <c r="Z274" s="240">
        <v>0</v>
      </c>
      <c r="AA274" s="240">
        <v>0</v>
      </c>
      <c r="AB274" s="240">
        <v>0</v>
      </c>
      <c r="AC274" s="240">
        <f t="shared" ref="AC274:AC275" si="97">ROUND(N274*2.14%,2)+ROUND(E274*2.14%,2)+ROUND(F274*2.14%,2)+ROUND(G274*2.14%,2)+ROUND(H274*2.14%,2)+ROUND(I274*2.14%,2)+ROUND(J274*2.14%,2)+ROUND(L274*2.14%,2)+ROUND(P274*2.14%,2)+ROUND(R274*2.14%,2)+ROUND(T274*2.14%,2)+ROUND(U274*2.14%,2)+ROUND(V274*2.14%,2)+ROUND(W274*2.14%,2)+ROUND(X274*2.14%,2)+ROUND(Y274*2.14%,2)+ROUND(Z274*2.14%,2)+ROUND(AA274*2.14%,2)+ROUND(AB274*2.14%,2)</f>
        <v>110161.9</v>
      </c>
      <c r="AD274" s="240">
        <v>0</v>
      </c>
      <c r="AE274" s="240">
        <v>0</v>
      </c>
      <c r="AF274" s="242" t="s">
        <v>17042</v>
      </c>
      <c r="AG274" s="242">
        <v>2023</v>
      </c>
      <c r="AH274" s="243">
        <v>2023</v>
      </c>
      <c r="AT274" s="245" t="e">
        <f>VLOOKUP(C274,AW:AX,2,FALSE)</f>
        <v>#N/A</v>
      </c>
      <c r="BW274" s="246"/>
      <c r="CA274" s="245" t="e">
        <f>VLOOKUP(C274,CB:CC,2,FALSE)</f>
        <v>#N/A</v>
      </c>
      <c r="CE274" s="245" t="e">
        <f>VLOOKUP(C274,CF:CG,2,FALSE)</f>
        <v>#N/A</v>
      </c>
      <c r="CH274" s="224">
        <f t="shared" si="80"/>
        <v>3.7834979593753815E-10</v>
      </c>
      <c r="CL274" s="245" t="e">
        <f>VLOOKUP(C274,CM:CN,2,FALSE)</f>
        <v>#N/A</v>
      </c>
      <c r="DK274" s="245" t="e">
        <f>VLOOKUP(C274,DL:DM,2,FALSE)</f>
        <v>#N/A</v>
      </c>
      <c r="DN274" s="177"/>
    </row>
    <row r="275" spans="1:118" s="245" customFormat="1" x14ac:dyDescent="0.3">
      <c r="A275" s="177">
        <v>1</v>
      </c>
      <c r="B275" s="231">
        <f>SUBTOTAL(9,$A$22:A275)</f>
        <v>232</v>
      </c>
      <c r="C275" s="267" t="s">
        <v>10801</v>
      </c>
      <c r="D275" s="222">
        <f t="shared" si="96"/>
        <v>6346831.5</v>
      </c>
      <c r="E275" s="240">
        <v>0</v>
      </c>
      <c r="F275" s="240">
        <v>0</v>
      </c>
      <c r="G275" s="240">
        <v>0</v>
      </c>
      <c r="H275" s="240">
        <v>0</v>
      </c>
      <c r="I275" s="240">
        <v>0</v>
      </c>
      <c r="J275" s="240">
        <v>0</v>
      </c>
      <c r="K275" s="257">
        <v>0</v>
      </c>
      <c r="L275" s="240">
        <v>0</v>
      </c>
      <c r="M275" s="233">
        <v>756.08</v>
      </c>
      <c r="N275" s="240">
        <v>6213855</v>
      </c>
      <c r="O275" s="240">
        <v>0</v>
      </c>
      <c r="P275" s="240">
        <v>0</v>
      </c>
      <c r="Q275" s="240">
        <v>0</v>
      </c>
      <c r="R275" s="240">
        <v>0</v>
      </c>
      <c r="S275" s="240">
        <v>0</v>
      </c>
      <c r="T275" s="240">
        <v>0</v>
      </c>
      <c r="U275" s="240">
        <v>0</v>
      </c>
      <c r="V275" s="240">
        <v>0</v>
      </c>
      <c r="W275" s="240">
        <v>0</v>
      </c>
      <c r="X275" s="240">
        <v>0</v>
      </c>
      <c r="Y275" s="240">
        <v>0</v>
      </c>
      <c r="Z275" s="240">
        <v>0</v>
      </c>
      <c r="AA275" s="240">
        <v>0</v>
      </c>
      <c r="AB275" s="240">
        <v>0</v>
      </c>
      <c r="AC275" s="240">
        <f t="shared" si="97"/>
        <v>132976.5</v>
      </c>
      <c r="AD275" s="240">
        <v>0</v>
      </c>
      <c r="AE275" s="240">
        <v>0</v>
      </c>
      <c r="AF275" s="242" t="s">
        <v>17042</v>
      </c>
      <c r="AG275" s="242">
        <v>2023</v>
      </c>
      <c r="AH275" s="243">
        <v>2023</v>
      </c>
      <c r="AT275" s="245" t="e">
        <f>VLOOKUP(C275,AW:AX,2,FALSE)</f>
        <v>#N/A</v>
      </c>
      <c r="BW275" s="246"/>
      <c r="CE275" s="245" t="e">
        <f>VLOOKUP(C275,CF:CG,2,FALSE)</f>
        <v>#N/A</v>
      </c>
      <c r="CH275" s="224">
        <f t="shared" si="80"/>
        <v>0</v>
      </c>
      <c r="CL275" s="245" t="e">
        <f>VLOOKUP(C275,CM:CN,2,FALSE)</f>
        <v>#N/A</v>
      </c>
      <c r="DK275" s="245" t="e">
        <f>VLOOKUP(C275,DL:DM,2,FALSE)</f>
        <v>#N/A</v>
      </c>
      <c r="DN275" s="177"/>
    </row>
    <row r="276" spans="1:118" x14ac:dyDescent="0.3">
      <c r="B276" s="225" t="s">
        <v>2956</v>
      </c>
      <c r="C276" s="225"/>
      <c r="D276" s="221">
        <f>D277</f>
        <v>5626030.54</v>
      </c>
      <c r="E276" s="222">
        <f t="shared" ref="E276:AE276" si="98">E277</f>
        <v>0</v>
      </c>
      <c r="F276" s="222">
        <f t="shared" si="98"/>
        <v>0</v>
      </c>
      <c r="G276" s="222">
        <f t="shared" si="98"/>
        <v>0</v>
      </c>
      <c r="H276" s="222">
        <f t="shared" si="98"/>
        <v>0</v>
      </c>
      <c r="I276" s="222">
        <f t="shared" si="98"/>
        <v>0</v>
      </c>
      <c r="J276" s="222">
        <f t="shared" si="98"/>
        <v>0</v>
      </c>
      <c r="K276" s="223">
        <f t="shared" si="98"/>
        <v>0</v>
      </c>
      <c r="L276" s="222">
        <f t="shared" si="98"/>
        <v>0</v>
      </c>
      <c r="M276" s="222">
        <f t="shared" si="98"/>
        <v>611.21</v>
      </c>
      <c r="N276" s="222">
        <f t="shared" si="98"/>
        <v>5508156</v>
      </c>
      <c r="O276" s="222">
        <f t="shared" si="98"/>
        <v>0</v>
      </c>
      <c r="P276" s="222">
        <f t="shared" si="98"/>
        <v>0</v>
      </c>
      <c r="Q276" s="222">
        <f t="shared" si="98"/>
        <v>0</v>
      </c>
      <c r="R276" s="222">
        <f t="shared" si="98"/>
        <v>0</v>
      </c>
      <c r="S276" s="222">
        <f t="shared" si="98"/>
        <v>0</v>
      </c>
      <c r="T276" s="222">
        <f t="shared" si="98"/>
        <v>0</v>
      </c>
      <c r="U276" s="222">
        <f t="shared" si="98"/>
        <v>0</v>
      </c>
      <c r="V276" s="222">
        <f t="shared" si="98"/>
        <v>0</v>
      </c>
      <c r="W276" s="222">
        <f t="shared" si="98"/>
        <v>0</v>
      </c>
      <c r="X276" s="222">
        <f t="shared" si="98"/>
        <v>0</v>
      </c>
      <c r="Y276" s="222">
        <f t="shared" si="98"/>
        <v>0</v>
      </c>
      <c r="Z276" s="222">
        <f t="shared" si="98"/>
        <v>0</v>
      </c>
      <c r="AA276" s="222">
        <f t="shared" si="98"/>
        <v>0</v>
      </c>
      <c r="AB276" s="222">
        <f t="shared" si="98"/>
        <v>0</v>
      </c>
      <c r="AC276" s="222">
        <f t="shared" si="98"/>
        <v>117874.54</v>
      </c>
      <c r="AD276" s="222">
        <f t="shared" si="98"/>
        <v>0</v>
      </c>
      <c r="AE276" s="222">
        <f t="shared" si="98"/>
        <v>0</v>
      </c>
      <c r="AF276" s="214" t="s">
        <v>17016</v>
      </c>
      <c r="AG276" s="214" t="s">
        <v>17016</v>
      </c>
      <c r="AH276" s="214" t="s">
        <v>17016</v>
      </c>
      <c r="AI276" s="226"/>
      <c r="AJ276" s="226"/>
      <c r="AK276" s="226"/>
      <c r="AL276" s="226"/>
      <c r="AM276" s="227"/>
      <c r="AN276" s="227"/>
      <c r="AO276" s="227"/>
      <c r="AP276" s="227"/>
      <c r="AQ276" s="227"/>
      <c r="AR276" s="227"/>
      <c r="AS276" s="227"/>
      <c r="AT276" s="227"/>
      <c r="AU276" s="227"/>
      <c r="AV276" s="227"/>
      <c r="AW276" s="227"/>
      <c r="AX276" s="228"/>
      <c r="AY276" s="228"/>
      <c r="AZ276" s="227"/>
      <c r="BA276" s="227"/>
      <c r="BB276" s="229"/>
      <c r="BC276" s="230">
        <f>AY276-M276</f>
        <v>-611.21</v>
      </c>
      <c r="BJ276" s="177" t="e">
        <f>VLOOKUP(C276,BM:BO,3,FALSE)</f>
        <v>#N/A</v>
      </c>
      <c r="BM276" s="177" t="s">
        <v>756</v>
      </c>
      <c r="BN276" s="177" t="s">
        <v>791</v>
      </c>
      <c r="BO276" s="177" t="s">
        <v>2983</v>
      </c>
      <c r="BU276" s="177" t="s">
        <v>756</v>
      </c>
      <c r="BV276" s="177" t="s">
        <v>791</v>
      </c>
      <c r="BW276" s="177" t="s">
        <v>2983</v>
      </c>
      <c r="CH276" s="224">
        <f t="shared" si="80"/>
        <v>4.3655745685100555E-11</v>
      </c>
    </row>
    <row r="277" spans="1:118" x14ac:dyDescent="0.3">
      <c r="A277" s="177">
        <v>1</v>
      </c>
      <c r="B277" s="231">
        <f>SUBTOTAL(9,$A$22:A277)</f>
        <v>233</v>
      </c>
      <c r="C277" s="236" t="s">
        <v>2945</v>
      </c>
      <c r="D277" s="222">
        <f>E277+F277+G277+H277+I277+J277+L277+N277+P277+R277+T277+U277+V277+W277+X277+Y277+Z277+AA277+AB277+AC277+AD277+AE277</f>
        <v>5626030.54</v>
      </c>
      <c r="E277" s="239">
        <v>0</v>
      </c>
      <c r="F277" s="239">
        <v>0</v>
      </c>
      <c r="G277" s="239">
        <v>0</v>
      </c>
      <c r="H277" s="239">
        <v>0</v>
      </c>
      <c r="I277" s="239">
        <v>0</v>
      </c>
      <c r="J277" s="239">
        <v>0</v>
      </c>
      <c r="K277" s="255">
        <v>0</v>
      </c>
      <c r="L277" s="239">
        <v>0</v>
      </c>
      <c r="M277" s="233">
        <v>611.21</v>
      </c>
      <c r="N277" s="222">
        <v>5508156</v>
      </c>
      <c r="O277" s="239">
        <v>0</v>
      </c>
      <c r="P277" s="239">
        <v>0</v>
      </c>
      <c r="Q277" s="222">
        <v>0</v>
      </c>
      <c r="R277" s="222">
        <v>0</v>
      </c>
      <c r="S277" s="239">
        <v>0</v>
      </c>
      <c r="T277" s="239">
        <v>0</v>
      </c>
      <c r="U277" s="239">
        <v>0</v>
      </c>
      <c r="V277" s="239">
        <v>0</v>
      </c>
      <c r="W277" s="239">
        <v>0</v>
      </c>
      <c r="X277" s="239">
        <v>0</v>
      </c>
      <c r="Y277" s="239">
        <v>0</v>
      </c>
      <c r="Z277" s="239">
        <v>0</v>
      </c>
      <c r="AA277" s="239">
        <v>0</v>
      </c>
      <c r="AB277" s="239">
        <v>0</v>
      </c>
      <c r="AC277" s="222">
        <f>ROUND(N277*2.14%,2)</f>
        <v>117874.54</v>
      </c>
      <c r="AD277" s="222">
        <v>0</v>
      </c>
      <c r="AE277" s="239">
        <v>0</v>
      </c>
      <c r="AF277" s="214" t="s">
        <v>17042</v>
      </c>
      <c r="AG277" s="214">
        <v>2023</v>
      </c>
      <c r="AH277" s="214">
        <v>2023</v>
      </c>
      <c r="AI277" s="226"/>
      <c r="AJ277" s="226"/>
      <c r="AK277" s="226"/>
      <c r="AL277" s="226"/>
      <c r="AM277" s="227" t="s">
        <v>16943</v>
      </c>
      <c r="AN277" s="227" t="s">
        <v>16945</v>
      </c>
      <c r="AO277" s="227">
        <v>0</v>
      </c>
      <c r="AP277" s="227" t="s">
        <v>16940</v>
      </c>
      <c r="AQ277" s="227" t="s">
        <v>16962</v>
      </c>
      <c r="AR277" s="227">
        <v>0</v>
      </c>
      <c r="AS277" s="227"/>
      <c r="AT277" s="227"/>
      <c r="AU277" s="227"/>
      <c r="AV277" s="227"/>
      <c r="AW277" s="227" t="s">
        <v>666</v>
      </c>
      <c r="AX277" s="228">
        <v>460</v>
      </c>
      <c r="AY277" s="228" t="s">
        <v>2983</v>
      </c>
      <c r="AZ277" s="227" t="s">
        <v>2966</v>
      </c>
      <c r="BA277" s="227" t="s">
        <v>17002</v>
      </c>
      <c r="BB277" s="229"/>
      <c r="BC277" s="230" t="e">
        <f>AY277-M277</f>
        <v>#VALUE!</v>
      </c>
      <c r="BJ277" s="177" t="str">
        <f>VLOOKUP(C277,BM:BO,3,FALSE)</f>
        <v>нет данных</v>
      </c>
      <c r="BM277" s="177" t="s">
        <v>3898</v>
      </c>
      <c r="BN277" s="177" t="s">
        <v>787</v>
      </c>
      <c r="BO277" s="177" t="s">
        <v>3899</v>
      </c>
      <c r="BU277" s="177" t="s">
        <v>3898</v>
      </c>
      <c r="BV277" s="177" t="s">
        <v>787</v>
      </c>
      <c r="BW277" s="177" t="s">
        <v>3899</v>
      </c>
      <c r="CH277" s="224">
        <f t="shared" si="80"/>
        <v>4.3655745685100555E-11</v>
      </c>
    </row>
    <row r="278" spans="1:118" x14ac:dyDescent="0.3">
      <c r="B278" s="225" t="s">
        <v>2947</v>
      </c>
      <c r="C278" s="225"/>
      <c r="D278" s="221">
        <f>D279</f>
        <v>6204379.9500000002</v>
      </c>
      <c r="E278" s="222">
        <f t="shared" ref="E278:AE278" si="99">E279</f>
        <v>0</v>
      </c>
      <c r="F278" s="222">
        <f t="shared" si="99"/>
        <v>0</v>
      </c>
      <c r="G278" s="222">
        <f t="shared" si="99"/>
        <v>0</v>
      </c>
      <c r="H278" s="222">
        <f t="shared" si="99"/>
        <v>0</v>
      </c>
      <c r="I278" s="222">
        <f t="shared" si="99"/>
        <v>0</v>
      </c>
      <c r="J278" s="222">
        <f t="shared" si="99"/>
        <v>0</v>
      </c>
      <c r="K278" s="223">
        <f t="shared" si="99"/>
        <v>0</v>
      </c>
      <c r="L278" s="222">
        <f t="shared" si="99"/>
        <v>0</v>
      </c>
      <c r="M278" s="222">
        <f t="shared" si="99"/>
        <v>784.87</v>
      </c>
      <c r="N278" s="222">
        <f t="shared" si="99"/>
        <v>6074388.0499999998</v>
      </c>
      <c r="O278" s="222">
        <f t="shared" si="99"/>
        <v>0</v>
      </c>
      <c r="P278" s="222">
        <f t="shared" si="99"/>
        <v>0</v>
      </c>
      <c r="Q278" s="222">
        <f t="shared" si="99"/>
        <v>0</v>
      </c>
      <c r="R278" s="222">
        <f t="shared" si="99"/>
        <v>0</v>
      </c>
      <c r="S278" s="222">
        <f t="shared" si="99"/>
        <v>0</v>
      </c>
      <c r="T278" s="222">
        <f t="shared" si="99"/>
        <v>0</v>
      </c>
      <c r="U278" s="222">
        <f t="shared" si="99"/>
        <v>0</v>
      </c>
      <c r="V278" s="222">
        <f t="shared" si="99"/>
        <v>0</v>
      </c>
      <c r="W278" s="222">
        <f t="shared" si="99"/>
        <v>0</v>
      </c>
      <c r="X278" s="222">
        <f t="shared" si="99"/>
        <v>0</v>
      </c>
      <c r="Y278" s="222">
        <f t="shared" si="99"/>
        <v>0</v>
      </c>
      <c r="Z278" s="222">
        <f t="shared" si="99"/>
        <v>0</v>
      </c>
      <c r="AA278" s="222">
        <f t="shared" si="99"/>
        <v>0</v>
      </c>
      <c r="AB278" s="222">
        <f t="shared" si="99"/>
        <v>0</v>
      </c>
      <c r="AC278" s="222">
        <f t="shared" si="99"/>
        <v>129991.9</v>
      </c>
      <c r="AD278" s="222">
        <f t="shared" si="99"/>
        <v>0</v>
      </c>
      <c r="AE278" s="222">
        <f t="shared" si="99"/>
        <v>0</v>
      </c>
      <c r="AF278" s="214" t="s">
        <v>17016</v>
      </c>
      <c r="AG278" s="214" t="s">
        <v>17016</v>
      </c>
      <c r="AH278" s="214" t="s">
        <v>17016</v>
      </c>
      <c r="AI278" s="226"/>
      <c r="AJ278" s="226"/>
      <c r="AK278" s="226"/>
      <c r="AL278" s="226"/>
      <c r="AM278" s="227"/>
      <c r="AN278" s="227"/>
      <c r="AO278" s="227"/>
      <c r="AP278" s="227"/>
      <c r="AQ278" s="227"/>
      <c r="AR278" s="227"/>
      <c r="AS278" s="227"/>
      <c r="AT278" s="227"/>
      <c r="AU278" s="227"/>
      <c r="AV278" s="227"/>
      <c r="AW278" s="227"/>
      <c r="AX278" s="228"/>
      <c r="AY278" s="228"/>
      <c r="AZ278" s="227"/>
      <c r="BA278" s="227"/>
      <c r="BB278" s="229"/>
      <c r="BC278" s="230">
        <f>AY278-M278</f>
        <v>-784.87</v>
      </c>
      <c r="BJ278" s="177" t="e">
        <f>VLOOKUP(C278,BM:BO,3,FALSE)</f>
        <v>#N/A</v>
      </c>
      <c r="BM278" s="177" t="s">
        <v>3900</v>
      </c>
      <c r="BN278" s="177" t="s">
        <v>923</v>
      </c>
      <c r="BO278" s="177" t="s">
        <v>3902</v>
      </c>
      <c r="BU278" s="177" t="s">
        <v>3900</v>
      </c>
      <c r="BV278" s="177" t="s">
        <v>923</v>
      </c>
      <c r="BW278" s="177" t="s">
        <v>3902</v>
      </c>
      <c r="CH278" s="224">
        <f t="shared" si="80"/>
        <v>3.7834979593753815E-10</v>
      </c>
    </row>
    <row r="279" spans="1:118" x14ac:dyDescent="0.3">
      <c r="A279" s="177">
        <v>1</v>
      </c>
      <c r="B279" s="231">
        <f>SUBTOTAL(9,$A$22:A279)</f>
        <v>234</v>
      </c>
      <c r="C279" s="236" t="s">
        <v>1982</v>
      </c>
      <c r="D279" s="222">
        <f>E279+F279+G279+H279+I279+J279+L279+N279+P279+R279+T279+U279+V279+W279+X279+Y279+Z279+AA279+AB279+AC279+AD279+AE279</f>
        <v>6204379.9500000002</v>
      </c>
      <c r="E279" s="239">
        <v>0</v>
      </c>
      <c r="F279" s="239">
        <v>0</v>
      </c>
      <c r="G279" s="239">
        <v>0</v>
      </c>
      <c r="H279" s="239">
        <v>0</v>
      </c>
      <c r="I279" s="239">
        <v>0</v>
      </c>
      <c r="J279" s="239">
        <v>0</v>
      </c>
      <c r="K279" s="255">
        <v>0</v>
      </c>
      <c r="L279" s="239">
        <v>0</v>
      </c>
      <c r="M279" s="233">
        <v>784.87</v>
      </c>
      <c r="N279" s="222">
        <v>6074388.0499999998</v>
      </c>
      <c r="O279" s="239">
        <v>0</v>
      </c>
      <c r="P279" s="239">
        <v>0</v>
      </c>
      <c r="Q279" s="222">
        <v>0</v>
      </c>
      <c r="R279" s="222">
        <v>0</v>
      </c>
      <c r="S279" s="239">
        <v>0</v>
      </c>
      <c r="T279" s="239">
        <v>0</v>
      </c>
      <c r="U279" s="239">
        <v>0</v>
      </c>
      <c r="V279" s="239">
        <v>0</v>
      </c>
      <c r="W279" s="239">
        <v>0</v>
      </c>
      <c r="X279" s="239">
        <v>0</v>
      </c>
      <c r="Y279" s="239">
        <v>0</v>
      </c>
      <c r="Z279" s="239">
        <v>0</v>
      </c>
      <c r="AA279" s="239">
        <v>0</v>
      </c>
      <c r="AB279" s="239">
        <v>0</v>
      </c>
      <c r="AC279" s="222">
        <f>ROUND(N279*2.14%,2)</f>
        <v>129991.9</v>
      </c>
      <c r="AD279" s="222">
        <v>0</v>
      </c>
      <c r="AE279" s="239">
        <v>0</v>
      </c>
      <c r="AF279" s="214" t="s">
        <v>17042</v>
      </c>
      <c r="AG279" s="214">
        <v>2023</v>
      </c>
      <c r="AH279" s="214">
        <v>2023</v>
      </c>
      <c r="AI279" s="226"/>
      <c r="AJ279" s="226"/>
      <c r="AK279" s="226"/>
      <c r="AL279" s="226"/>
      <c r="AM279" s="227" t="s">
        <v>16957</v>
      </c>
      <c r="AN279" s="227" t="s">
        <v>16940</v>
      </c>
      <c r="AO279" s="227">
        <v>0</v>
      </c>
      <c r="AP279" s="227" t="s">
        <v>16954</v>
      </c>
      <c r="AQ279" s="227" t="s">
        <v>16951</v>
      </c>
      <c r="AR279" s="227">
        <v>0</v>
      </c>
      <c r="AS279" s="227"/>
      <c r="AT279" s="227"/>
      <c r="AU279" s="227"/>
      <c r="AV279" s="227"/>
      <c r="AW279" s="227" t="s">
        <v>1267</v>
      </c>
      <c r="AX279" s="228">
        <v>896.41</v>
      </c>
      <c r="AY279" s="228">
        <v>814</v>
      </c>
      <c r="AZ279" s="227" t="s">
        <v>2966</v>
      </c>
      <c r="BA279" s="227" t="s">
        <v>17002</v>
      </c>
      <c r="BB279" s="229"/>
      <c r="BC279" s="230">
        <f>AY279-M279</f>
        <v>29.129999999999995</v>
      </c>
      <c r="BJ279" s="177" t="str">
        <f>VLOOKUP(C279,BM:BO,3,FALSE)</f>
        <v>706.900</v>
      </c>
      <c r="BM279" s="177" t="s">
        <v>3904</v>
      </c>
      <c r="BN279" s="177" t="s">
        <v>3005</v>
      </c>
      <c r="BO279" s="177" t="s">
        <v>2983</v>
      </c>
      <c r="BU279" s="177" t="s">
        <v>3904</v>
      </c>
      <c r="BV279" s="177" t="s">
        <v>3005</v>
      </c>
      <c r="BW279" s="177" t="s">
        <v>2983</v>
      </c>
      <c r="CH279" s="224">
        <f t="shared" si="80"/>
        <v>3.7834979593753815E-10</v>
      </c>
    </row>
    <row r="280" spans="1:118" x14ac:dyDescent="0.3">
      <c r="B280" s="220" t="s">
        <v>36</v>
      </c>
      <c r="C280" s="214"/>
      <c r="D280" s="221">
        <f>SUM(D281:D283)</f>
        <v>14791636.740000002</v>
      </c>
      <c r="E280" s="222">
        <f t="shared" ref="E280:AE280" si="100">SUM(E281:E283)</f>
        <v>0</v>
      </c>
      <c r="F280" s="222">
        <f t="shared" si="100"/>
        <v>0</v>
      </c>
      <c r="G280" s="222">
        <f t="shared" si="100"/>
        <v>0</v>
      </c>
      <c r="H280" s="222">
        <f t="shared" si="100"/>
        <v>0</v>
      </c>
      <c r="I280" s="222">
        <f t="shared" si="100"/>
        <v>0</v>
      </c>
      <c r="J280" s="222">
        <f t="shared" si="100"/>
        <v>0</v>
      </c>
      <c r="K280" s="223">
        <f t="shared" si="100"/>
        <v>0</v>
      </c>
      <c r="L280" s="222">
        <f t="shared" si="100"/>
        <v>0</v>
      </c>
      <c r="M280" s="222">
        <f t="shared" si="100"/>
        <v>1067</v>
      </c>
      <c r="N280" s="222">
        <f t="shared" si="100"/>
        <v>9669727.6699999999</v>
      </c>
      <c r="O280" s="222">
        <f t="shared" si="100"/>
        <v>0</v>
      </c>
      <c r="P280" s="222">
        <f t="shared" si="100"/>
        <v>0</v>
      </c>
      <c r="Q280" s="222">
        <f t="shared" si="100"/>
        <v>595.84</v>
      </c>
      <c r="R280" s="222">
        <f t="shared" si="100"/>
        <v>4597342.53</v>
      </c>
      <c r="S280" s="222">
        <f t="shared" si="100"/>
        <v>0</v>
      </c>
      <c r="T280" s="222">
        <f t="shared" si="100"/>
        <v>0</v>
      </c>
      <c r="U280" s="222">
        <f t="shared" si="100"/>
        <v>0</v>
      </c>
      <c r="V280" s="222">
        <f t="shared" si="100"/>
        <v>0</v>
      </c>
      <c r="W280" s="222">
        <f t="shared" si="100"/>
        <v>0</v>
      </c>
      <c r="X280" s="222">
        <f t="shared" si="100"/>
        <v>0</v>
      </c>
      <c r="Y280" s="222">
        <f t="shared" si="100"/>
        <v>0</v>
      </c>
      <c r="Z280" s="222">
        <f t="shared" si="100"/>
        <v>0</v>
      </c>
      <c r="AA280" s="222">
        <f t="shared" si="100"/>
        <v>0</v>
      </c>
      <c r="AB280" s="222">
        <f t="shared" si="100"/>
        <v>0</v>
      </c>
      <c r="AC280" s="222">
        <f t="shared" si="100"/>
        <v>255631.81999999998</v>
      </c>
      <c r="AD280" s="222">
        <f t="shared" si="100"/>
        <v>268934.71999999997</v>
      </c>
      <c r="AE280" s="222">
        <f t="shared" si="100"/>
        <v>0</v>
      </c>
      <c r="AF280" s="214" t="s">
        <v>17016</v>
      </c>
      <c r="AG280" s="214" t="s">
        <v>17016</v>
      </c>
      <c r="AH280" s="214" t="s">
        <v>17016</v>
      </c>
      <c r="AI280" s="226"/>
      <c r="AJ280" s="226"/>
      <c r="AK280" s="226"/>
      <c r="AL280" s="226"/>
      <c r="AM280" s="226"/>
      <c r="AN280" s="226"/>
      <c r="AO280" s="226"/>
      <c r="AP280" s="226"/>
      <c r="AQ280" s="226"/>
      <c r="AR280" s="226"/>
      <c r="AS280" s="226"/>
      <c r="AT280" s="226"/>
      <c r="AU280" s="226"/>
      <c r="AV280" s="226"/>
      <c r="AW280" s="269"/>
      <c r="AX280" s="269"/>
      <c r="AY280" s="269"/>
      <c r="AZ280" s="269"/>
      <c r="BA280" s="269"/>
      <c r="BB280" s="270"/>
      <c r="CH280" s="224">
        <f t="shared" si="80"/>
        <v>1.9790604710578918E-9</v>
      </c>
    </row>
    <row r="281" spans="1:118" x14ac:dyDescent="0.3">
      <c r="A281" s="177">
        <v>1</v>
      </c>
      <c r="B281" s="231">
        <f>SUBTOTAL(9,$A$22:A281)</f>
        <v>235</v>
      </c>
      <c r="C281" s="232" t="s">
        <v>42</v>
      </c>
      <c r="D281" s="222">
        <f t="shared" ref="D281:D283" si="101">E281+F281+G281+H281+I281+J281+L281+N281+P281+R281+T281+U281+V281+W281+X281+Y281+Z281+AA281+AB281+AC281+AD281+AE281</f>
        <v>2978334.9</v>
      </c>
      <c r="E281" s="222">
        <v>0</v>
      </c>
      <c r="F281" s="222">
        <v>0</v>
      </c>
      <c r="G281" s="222">
        <v>0</v>
      </c>
      <c r="H281" s="222">
        <v>0</v>
      </c>
      <c r="I281" s="222">
        <v>0</v>
      </c>
      <c r="J281" s="222">
        <v>0</v>
      </c>
      <c r="K281" s="223">
        <v>0</v>
      </c>
      <c r="L281" s="222">
        <v>0</v>
      </c>
      <c r="M281" s="233">
        <v>314.5</v>
      </c>
      <c r="N281" s="222">
        <v>2842993.46</v>
      </c>
      <c r="O281" s="222">
        <v>0</v>
      </c>
      <c r="P281" s="222">
        <v>0</v>
      </c>
      <c r="Q281" s="222">
        <v>0</v>
      </c>
      <c r="R281" s="222">
        <v>0</v>
      </c>
      <c r="S281" s="222">
        <v>0</v>
      </c>
      <c r="T281" s="222">
        <v>0</v>
      </c>
      <c r="U281" s="222">
        <v>0</v>
      </c>
      <c r="V281" s="222">
        <v>0</v>
      </c>
      <c r="W281" s="222">
        <v>0</v>
      </c>
      <c r="X281" s="222">
        <v>0</v>
      </c>
      <c r="Y281" s="222">
        <v>0</v>
      </c>
      <c r="Z281" s="222">
        <v>0</v>
      </c>
      <c r="AA281" s="222">
        <v>0</v>
      </c>
      <c r="AB281" s="222">
        <v>0</v>
      </c>
      <c r="AC281" s="222">
        <f>ROUND(N281*2.14%,2)</f>
        <v>60840.06</v>
      </c>
      <c r="AD281" s="222">
        <v>74501.38</v>
      </c>
      <c r="AE281" s="222">
        <v>0</v>
      </c>
      <c r="AF281" s="214">
        <v>2023</v>
      </c>
      <c r="AG281" s="214">
        <v>2023</v>
      </c>
      <c r="AH281" s="214">
        <v>2023</v>
      </c>
      <c r="AI281" s="226"/>
      <c r="AJ281" s="226"/>
      <c r="AK281" s="226"/>
      <c r="AL281" s="226"/>
      <c r="AM281" s="227" t="s">
        <v>16950</v>
      </c>
      <c r="AN281" s="227" t="s">
        <v>16941</v>
      </c>
      <c r="AO281" s="227"/>
      <c r="AP281" s="227" t="s">
        <v>16940</v>
      </c>
      <c r="AQ281" s="227" t="s">
        <v>16947</v>
      </c>
      <c r="AR281" s="227"/>
      <c r="AS281" s="227"/>
      <c r="AT281" s="227"/>
      <c r="AU281" s="227"/>
      <c r="AV281" s="227"/>
      <c r="AW281" s="227">
        <v>1969</v>
      </c>
      <c r="AX281" s="228">
        <v>351.2</v>
      </c>
      <c r="AY281" s="228">
        <v>214</v>
      </c>
      <c r="AZ281" s="227" t="s">
        <v>2966</v>
      </c>
      <c r="BA281" s="227">
        <v>2009</v>
      </c>
      <c r="BB281" s="229"/>
      <c r="BC281" s="230"/>
      <c r="CH281" s="224">
        <f t="shared" si="80"/>
        <v>-5.8207660913467407E-11</v>
      </c>
    </row>
    <row r="282" spans="1:118" ht="24" customHeight="1" x14ac:dyDescent="0.3">
      <c r="A282" s="177">
        <v>1</v>
      </c>
      <c r="B282" s="231">
        <f>SUBTOTAL(9,$A$22:A282)</f>
        <v>236</v>
      </c>
      <c r="C282" s="232" t="s">
        <v>35</v>
      </c>
      <c r="D282" s="222">
        <f t="shared" si="101"/>
        <v>7077259.6600000001</v>
      </c>
      <c r="E282" s="222">
        <v>0</v>
      </c>
      <c r="F282" s="222">
        <v>0</v>
      </c>
      <c r="G282" s="222">
        <v>0</v>
      </c>
      <c r="H282" s="222">
        <v>0</v>
      </c>
      <c r="I282" s="222">
        <v>0</v>
      </c>
      <c r="J282" s="222">
        <v>0</v>
      </c>
      <c r="K282" s="223">
        <v>0</v>
      </c>
      <c r="L282" s="222">
        <v>0</v>
      </c>
      <c r="M282" s="233">
        <v>752.5</v>
      </c>
      <c r="N282" s="222">
        <v>6826734.21</v>
      </c>
      <c r="O282" s="222">
        <v>0</v>
      </c>
      <c r="P282" s="222">
        <v>0</v>
      </c>
      <c r="Q282" s="222">
        <v>0</v>
      </c>
      <c r="R282" s="222">
        <v>0</v>
      </c>
      <c r="S282" s="222">
        <v>0</v>
      </c>
      <c r="T282" s="222">
        <v>0</v>
      </c>
      <c r="U282" s="222">
        <v>0</v>
      </c>
      <c r="V282" s="222">
        <v>0</v>
      </c>
      <c r="W282" s="222">
        <v>0</v>
      </c>
      <c r="X282" s="222">
        <v>0</v>
      </c>
      <c r="Y282" s="222">
        <v>0</v>
      </c>
      <c r="Z282" s="222">
        <v>0</v>
      </c>
      <c r="AA282" s="222">
        <v>0</v>
      </c>
      <c r="AB282" s="222">
        <v>0</v>
      </c>
      <c r="AC282" s="222">
        <f>ROUND(N282*2.14%,2)</f>
        <v>146092.10999999999</v>
      </c>
      <c r="AD282" s="222">
        <v>104433.34</v>
      </c>
      <c r="AE282" s="222">
        <v>0</v>
      </c>
      <c r="AF282" s="214">
        <v>2023</v>
      </c>
      <c r="AG282" s="214">
        <v>2023</v>
      </c>
      <c r="AH282" s="214">
        <v>2023</v>
      </c>
      <c r="AI282" s="226"/>
      <c r="AJ282" s="226"/>
      <c r="AK282" s="226"/>
      <c r="AL282" s="226"/>
      <c r="AM282" s="227" t="s">
        <v>16957</v>
      </c>
      <c r="AN282" s="227" t="s">
        <v>16940</v>
      </c>
      <c r="AO282" s="227">
        <v>0</v>
      </c>
      <c r="AP282" s="227" t="s">
        <v>16962</v>
      </c>
      <c r="AQ282" s="227" t="s">
        <v>16958</v>
      </c>
      <c r="AR282" s="227">
        <v>0</v>
      </c>
      <c r="AS282" s="227"/>
      <c r="AT282" s="227"/>
      <c r="AU282" s="227"/>
      <c r="AV282" s="227"/>
      <c r="AW282" s="227" t="s">
        <v>736</v>
      </c>
      <c r="AX282" s="228">
        <v>841</v>
      </c>
      <c r="AY282" s="228">
        <v>645</v>
      </c>
      <c r="AZ282" s="227" t="s">
        <v>2966</v>
      </c>
      <c r="BA282" s="227" t="s">
        <v>17002</v>
      </c>
      <c r="BB282" s="229"/>
      <c r="BC282" s="230">
        <f t="shared" ref="BC282:BC336" si="102">AY282-M282</f>
        <v>-107.5</v>
      </c>
      <c r="BJ282" s="177" t="str">
        <f>VLOOKUP(C282,BM:BO,3,FALSE)</f>
        <v>600.600</v>
      </c>
      <c r="BM282" s="177" t="s">
        <v>2965</v>
      </c>
      <c r="BN282" s="177" t="s">
        <v>658</v>
      </c>
      <c r="BO282" s="177" t="s">
        <v>1688</v>
      </c>
      <c r="BU282" s="177" t="s">
        <v>2965</v>
      </c>
      <c r="BV282" s="177" t="s">
        <v>658</v>
      </c>
      <c r="BW282" s="177" t="s">
        <v>1688</v>
      </c>
      <c r="CH282" s="224">
        <f t="shared" si="80"/>
        <v>2.0372681319713593E-10</v>
      </c>
    </row>
    <row r="283" spans="1:118" s="245" customFormat="1" x14ac:dyDescent="0.3">
      <c r="A283" s="177">
        <v>1</v>
      </c>
      <c r="B283" s="231">
        <f>SUBTOTAL(9,$A$22:A283)</f>
        <v>237</v>
      </c>
      <c r="C283" s="267" t="s">
        <v>12350</v>
      </c>
      <c r="D283" s="222">
        <f t="shared" si="101"/>
        <v>4736042.1800000006</v>
      </c>
      <c r="E283" s="240">
        <v>0</v>
      </c>
      <c r="F283" s="240">
        <v>0</v>
      </c>
      <c r="G283" s="240">
        <v>0</v>
      </c>
      <c r="H283" s="240">
        <v>0</v>
      </c>
      <c r="I283" s="240">
        <v>0</v>
      </c>
      <c r="J283" s="240">
        <v>0</v>
      </c>
      <c r="K283" s="257">
        <v>0</v>
      </c>
      <c r="L283" s="240">
        <v>0</v>
      </c>
      <c r="M283" s="240">
        <v>0</v>
      </c>
      <c r="N283" s="240">
        <v>0</v>
      </c>
      <c r="O283" s="240">
        <v>0</v>
      </c>
      <c r="P283" s="240">
        <v>0</v>
      </c>
      <c r="Q283" s="233">
        <v>595.84</v>
      </c>
      <c r="R283" s="240">
        <v>4597342.53</v>
      </c>
      <c r="S283" s="240">
        <v>0</v>
      </c>
      <c r="T283" s="240">
        <v>0</v>
      </c>
      <c r="U283" s="240">
        <v>0</v>
      </c>
      <c r="V283" s="240">
        <v>0</v>
      </c>
      <c r="W283" s="240">
        <v>0</v>
      </c>
      <c r="X283" s="240">
        <v>0</v>
      </c>
      <c r="Y283" s="240">
        <v>0</v>
      </c>
      <c r="Z283" s="240">
        <v>0</v>
      </c>
      <c r="AA283" s="240">
        <v>0</v>
      </c>
      <c r="AB283" s="240">
        <v>0</v>
      </c>
      <c r="AC283" s="240">
        <f t="shared" ref="AC283" si="103">ROUND(N283*1.0593%,2)+ROUND(E283*1.0593%,2)+ROUND(F283*1.0593%,2)+ROUND(G283*1.0593%,2)+ROUND(H283*1.0593%,2)+ROUND(I283*1.0593%,2)+ROUND(J283*1.0593%,2)+ROUND(L283*1.0593%,2)+ROUND(P283*1.0593%,2)+ROUND(R283*1.0593%,2)+ROUND(T283*1.0593%,2)+ROUND(U283*1.0593%,2)+ROUND(V283*1.0593%,2)+ROUND(W283*1.0593%,2)+ROUND(X283*1.0593%,2)+ROUND(Y283*1.0593%,2)+ROUND(Z283*1.0593%,2)+ROUND(AA283*1.0593%,2)+ROUND(AB283*1.0593%,2)</f>
        <v>48699.65</v>
      </c>
      <c r="AD283" s="240">
        <v>90000</v>
      </c>
      <c r="AE283" s="240">
        <v>0</v>
      </c>
      <c r="AF283" s="242">
        <v>2023</v>
      </c>
      <c r="AG283" s="242">
        <v>2023</v>
      </c>
      <c r="AH283" s="243">
        <v>2023</v>
      </c>
      <c r="AT283" s="245" t="e">
        <f>VLOOKUP(C283,AW:AX,2,FALSE)</f>
        <v>#N/A</v>
      </c>
      <c r="BW283" s="246"/>
      <c r="CE283" s="245" t="e">
        <f>VLOOKUP(C283,CF:CG,2,FALSE)</f>
        <v>#N/A</v>
      </c>
      <c r="CH283" s="224">
        <f t="shared" si="80"/>
        <v>3.7834979593753815E-10</v>
      </c>
      <c r="CL283" s="245" t="e">
        <f>VLOOKUP(C283,CM:CN,2,FALSE)</f>
        <v>#N/A</v>
      </c>
      <c r="DK283" s="245" t="e">
        <f>VLOOKUP(C283,DL:DM,2,FALSE)</f>
        <v>#N/A</v>
      </c>
      <c r="DN283" s="177"/>
    </row>
    <row r="284" spans="1:118" x14ac:dyDescent="0.3">
      <c r="B284" s="220" t="s">
        <v>38</v>
      </c>
      <c r="C284" s="232"/>
      <c r="D284" s="221">
        <f>SUM(D285:D288)</f>
        <v>9931112.6899999995</v>
      </c>
      <c r="E284" s="222">
        <f t="shared" ref="E284:AE284" si="104">SUM(E285:E288)</f>
        <v>0</v>
      </c>
      <c r="F284" s="222">
        <f t="shared" si="104"/>
        <v>0</v>
      </c>
      <c r="G284" s="222">
        <f t="shared" si="104"/>
        <v>0</v>
      </c>
      <c r="H284" s="222">
        <f t="shared" si="104"/>
        <v>0</v>
      </c>
      <c r="I284" s="222">
        <f t="shared" si="104"/>
        <v>0</v>
      </c>
      <c r="J284" s="222">
        <f t="shared" si="104"/>
        <v>0</v>
      </c>
      <c r="K284" s="223">
        <f t="shared" si="104"/>
        <v>0</v>
      </c>
      <c r="L284" s="222">
        <f t="shared" si="104"/>
        <v>0</v>
      </c>
      <c r="M284" s="222">
        <f t="shared" si="104"/>
        <v>679.75</v>
      </c>
      <c r="N284" s="222">
        <f t="shared" si="104"/>
        <v>5702949.2599999998</v>
      </c>
      <c r="O284" s="222">
        <f t="shared" si="104"/>
        <v>0</v>
      </c>
      <c r="P284" s="222">
        <f t="shared" si="104"/>
        <v>0</v>
      </c>
      <c r="Q284" s="222">
        <f t="shared" si="104"/>
        <v>545.21</v>
      </c>
      <c r="R284" s="222">
        <f t="shared" si="104"/>
        <v>3778101.03</v>
      </c>
      <c r="S284" s="222">
        <f t="shared" si="104"/>
        <v>0</v>
      </c>
      <c r="T284" s="222">
        <f t="shared" si="104"/>
        <v>0</v>
      </c>
      <c r="U284" s="222">
        <f t="shared" si="104"/>
        <v>0</v>
      </c>
      <c r="V284" s="222">
        <f t="shared" si="104"/>
        <v>0</v>
      </c>
      <c r="W284" s="222">
        <f t="shared" si="104"/>
        <v>0</v>
      </c>
      <c r="X284" s="222">
        <f t="shared" si="104"/>
        <v>0</v>
      </c>
      <c r="Y284" s="222">
        <f t="shared" si="104"/>
        <v>0</v>
      </c>
      <c r="Z284" s="222">
        <f t="shared" si="104"/>
        <v>0</v>
      </c>
      <c r="AA284" s="222">
        <f t="shared" si="104"/>
        <v>0</v>
      </c>
      <c r="AB284" s="222">
        <f t="shared" si="104"/>
        <v>0</v>
      </c>
      <c r="AC284" s="222">
        <f t="shared" si="104"/>
        <v>100432.76</v>
      </c>
      <c r="AD284" s="222">
        <f t="shared" si="104"/>
        <v>349629.64</v>
      </c>
      <c r="AE284" s="222">
        <f t="shared" si="104"/>
        <v>0</v>
      </c>
      <c r="AF284" s="214" t="s">
        <v>17016</v>
      </c>
      <c r="AG284" s="214" t="s">
        <v>17016</v>
      </c>
      <c r="AH284" s="214" t="s">
        <v>17016</v>
      </c>
      <c r="AI284" s="226"/>
      <c r="AJ284" s="226"/>
      <c r="AK284" s="226"/>
      <c r="AL284" s="226"/>
      <c r="AM284" s="227"/>
      <c r="AN284" s="227"/>
      <c r="AO284" s="227"/>
      <c r="AP284" s="227"/>
      <c r="AQ284" s="227"/>
      <c r="AR284" s="227"/>
      <c r="AS284" s="227"/>
      <c r="AT284" s="227"/>
      <c r="AU284" s="227"/>
      <c r="AV284" s="227"/>
      <c r="AW284" s="227"/>
      <c r="AX284" s="228"/>
      <c r="AY284" s="228"/>
      <c r="AZ284" s="227"/>
      <c r="BA284" s="227"/>
      <c r="BB284" s="229"/>
      <c r="BC284" s="230">
        <f t="shared" si="102"/>
        <v>-679.75</v>
      </c>
      <c r="BJ284" s="177" t="e">
        <f>VLOOKUP(C284,BM:BO,3,FALSE)</f>
        <v>#N/A</v>
      </c>
      <c r="BM284" s="177" t="s">
        <v>600</v>
      </c>
      <c r="BN284" s="177" t="s">
        <v>658</v>
      </c>
      <c r="BO284" s="177" t="s">
        <v>2968</v>
      </c>
      <c r="BU284" s="177" t="s">
        <v>600</v>
      </c>
      <c r="BV284" s="177" t="s">
        <v>658</v>
      </c>
      <c r="BW284" s="177" t="s">
        <v>2968</v>
      </c>
      <c r="CH284" s="224">
        <f t="shared" si="80"/>
        <v>-1.1641532182693481E-10</v>
      </c>
    </row>
    <row r="285" spans="1:118" s="245" customFormat="1" x14ac:dyDescent="0.3">
      <c r="A285" s="177">
        <v>1</v>
      </c>
      <c r="B285" s="231">
        <f>SUBTOTAL(9,$A$22:A285)</f>
        <v>238</v>
      </c>
      <c r="C285" s="267" t="s">
        <v>17371</v>
      </c>
      <c r="D285" s="222">
        <f t="shared" ref="D285:D288" si="105">E285+F285+G285+H285+I285+J285+L285+N285+P285+R285+T285+U285+V285+W285+X285+Y285+Z285+AA285+AB285+AC285+AD285+AE285</f>
        <v>3908122.4499999997</v>
      </c>
      <c r="E285" s="240">
        <v>0</v>
      </c>
      <c r="F285" s="240">
        <v>0</v>
      </c>
      <c r="G285" s="240">
        <v>0</v>
      </c>
      <c r="H285" s="240">
        <v>0</v>
      </c>
      <c r="I285" s="240">
        <v>0</v>
      </c>
      <c r="J285" s="240">
        <v>0</v>
      </c>
      <c r="K285" s="257">
        <v>0</v>
      </c>
      <c r="L285" s="240">
        <v>0</v>
      </c>
      <c r="M285" s="240">
        <v>0</v>
      </c>
      <c r="N285" s="240">
        <v>0</v>
      </c>
      <c r="O285" s="240">
        <v>0</v>
      </c>
      <c r="P285" s="240">
        <v>0</v>
      </c>
      <c r="Q285" s="233">
        <v>545.21</v>
      </c>
      <c r="R285" s="240">
        <v>3778101.03</v>
      </c>
      <c r="S285" s="240">
        <v>0</v>
      </c>
      <c r="T285" s="240">
        <v>0</v>
      </c>
      <c r="U285" s="240">
        <v>0</v>
      </c>
      <c r="V285" s="240">
        <v>0</v>
      </c>
      <c r="W285" s="240">
        <v>0</v>
      </c>
      <c r="X285" s="240">
        <v>0</v>
      </c>
      <c r="Y285" s="240">
        <v>0</v>
      </c>
      <c r="Z285" s="240">
        <v>0</v>
      </c>
      <c r="AA285" s="240">
        <v>0</v>
      </c>
      <c r="AB285" s="240">
        <v>0</v>
      </c>
      <c r="AC285" s="240">
        <f t="shared" ref="AC285:AC287" si="106">ROUND(N285*1.0593%,2)+ROUND(E285*1.0593%,2)+ROUND(F285*1.0593%,2)+ROUND(G285*1.0593%,2)+ROUND(H285*1.0593%,2)+ROUND(I285*1.0593%,2)+ROUND(J285*1.0593%,2)+ROUND(L285*1.0593%,2)+ROUND(P285*1.0593%,2)+ROUND(R285*1.0593%,2)+ROUND(T285*1.0593%,2)+ROUND(U285*1.0593%,2)+ROUND(V285*1.0593%,2)+ROUND(W285*1.0593%,2)+ROUND(X285*1.0593%,2)+ROUND(Y285*1.0593%,2)+ROUND(Z285*1.0593%,2)+ROUND(AA285*1.0593%,2)+ROUND(AB285*1.0593%,2)</f>
        <v>40021.42</v>
      </c>
      <c r="AD285" s="240">
        <v>90000</v>
      </c>
      <c r="AE285" s="240">
        <v>0</v>
      </c>
      <c r="AF285" s="242">
        <v>2023</v>
      </c>
      <c r="AG285" s="242">
        <v>2023</v>
      </c>
      <c r="AH285" s="243">
        <v>2023</v>
      </c>
      <c r="AT285" s="245" t="e">
        <f>VLOOKUP(C285,AW:AX,2,FALSE)</f>
        <v>#N/A</v>
      </c>
      <c r="BW285" s="246"/>
      <c r="CE285" s="245" t="e">
        <f>VLOOKUP(C285,CF:CG,2,FALSE)</f>
        <v>#N/A</v>
      </c>
      <c r="CH285" s="224">
        <f t="shared" si="80"/>
        <v>-7.2759576141834259E-11</v>
      </c>
      <c r="CL285" s="245" t="e">
        <f>VLOOKUP(C285,CM:CN,2,FALSE)</f>
        <v>#N/A</v>
      </c>
      <c r="DK285" s="245" t="e">
        <f>VLOOKUP(C285,DL:DM,2,FALSE)</f>
        <v>#N/A</v>
      </c>
      <c r="DN285" s="177"/>
    </row>
    <row r="286" spans="1:118" s="245" customFormat="1" x14ac:dyDescent="0.3">
      <c r="A286" s="177">
        <v>1</v>
      </c>
      <c r="B286" s="231">
        <f>SUBTOTAL(9,$A$22:A286)</f>
        <v>239</v>
      </c>
      <c r="C286" s="267" t="s">
        <v>17402</v>
      </c>
      <c r="D286" s="222">
        <f t="shared" si="105"/>
        <v>3121031.83</v>
      </c>
      <c r="E286" s="240">
        <v>0</v>
      </c>
      <c r="F286" s="240">
        <v>0</v>
      </c>
      <c r="G286" s="240">
        <v>0</v>
      </c>
      <c r="H286" s="240">
        <v>0</v>
      </c>
      <c r="I286" s="240">
        <v>0</v>
      </c>
      <c r="J286" s="240">
        <v>0</v>
      </c>
      <c r="K286" s="257">
        <v>0</v>
      </c>
      <c r="L286" s="240">
        <v>0</v>
      </c>
      <c r="M286" s="233">
        <v>360.2</v>
      </c>
      <c r="N286" s="240">
        <v>3009522.32</v>
      </c>
      <c r="O286" s="240">
        <v>0</v>
      </c>
      <c r="P286" s="240">
        <v>0</v>
      </c>
      <c r="Q286" s="240">
        <v>0</v>
      </c>
      <c r="R286" s="240">
        <v>0</v>
      </c>
      <c r="S286" s="240">
        <v>0</v>
      </c>
      <c r="T286" s="240">
        <v>0</v>
      </c>
      <c r="U286" s="240">
        <v>0</v>
      </c>
      <c r="V286" s="240">
        <v>0</v>
      </c>
      <c r="W286" s="240">
        <v>0</v>
      </c>
      <c r="X286" s="240">
        <v>0</v>
      </c>
      <c r="Y286" s="240">
        <v>0</v>
      </c>
      <c r="Z286" s="240">
        <v>0</v>
      </c>
      <c r="AA286" s="240">
        <v>0</v>
      </c>
      <c r="AB286" s="240">
        <v>0</v>
      </c>
      <c r="AC286" s="240">
        <f t="shared" si="106"/>
        <v>31879.87</v>
      </c>
      <c r="AD286" s="240">
        <v>79629.64</v>
      </c>
      <c r="AE286" s="240">
        <v>0</v>
      </c>
      <c r="AF286" s="242">
        <v>2023</v>
      </c>
      <c r="AG286" s="242">
        <v>2023</v>
      </c>
      <c r="AH286" s="243">
        <v>2023</v>
      </c>
      <c r="AT286" s="245" t="e">
        <f>VLOOKUP(C286,AW:AX,2,FALSE)</f>
        <v>#N/A</v>
      </c>
      <c r="BW286" s="246"/>
      <c r="CE286" s="245" t="e">
        <f>VLOOKUP(C286,CF:CG,2,FALSE)</f>
        <v>#N/A</v>
      </c>
      <c r="CH286" s="224">
        <f t="shared" si="80"/>
        <v>2.4738255888223648E-10</v>
      </c>
      <c r="CL286" s="245" t="e">
        <f>VLOOKUP(C286,CM:CN,2,FALSE)</f>
        <v>#N/A</v>
      </c>
      <c r="DK286" s="245" t="e">
        <f>VLOOKUP(C286,DL:DM,2,FALSE)</f>
        <v>#N/A</v>
      </c>
      <c r="DN286" s="177"/>
    </row>
    <row r="287" spans="1:118" s="245" customFormat="1" x14ac:dyDescent="0.3">
      <c r="A287" s="177">
        <v>1</v>
      </c>
      <c r="B287" s="231">
        <f>SUBTOTAL(9,$A$22:A287)</f>
        <v>240</v>
      </c>
      <c r="C287" s="267" t="s">
        <v>17403</v>
      </c>
      <c r="D287" s="222">
        <f t="shared" si="105"/>
        <v>2721958.41</v>
      </c>
      <c r="E287" s="240">
        <v>0</v>
      </c>
      <c r="F287" s="240">
        <v>0</v>
      </c>
      <c r="G287" s="240">
        <v>0</v>
      </c>
      <c r="H287" s="240">
        <v>0</v>
      </c>
      <c r="I287" s="240">
        <v>0</v>
      </c>
      <c r="J287" s="240">
        <v>0</v>
      </c>
      <c r="K287" s="257">
        <v>0</v>
      </c>
      <c r="L287" s="240">
        <v>0</v>
      </c>
      <c r="M287" s="233">
        <v>319.55</v>
      </c>
      <c r="N287" s="240">
        <v>2693426.94</v>
      </c>
      <c r="O287" s="240">
        <v>0</v>
      </c>
      <c r="P287" s="240">
        <v>0</v>
      </c>
      <c r="Q287" s="240">
        <v>0</v>
      </c>
      <c r="R287" s="240">
        <v>0</v>
      </c>
      <c r="S287" s="240">
        <v>0</v>
      </c>
      <c r="T287" s="240">
        <v>0</v>
      </c>
      <c r="U287" s="240">
        <v>0</v>
      </c>
      <c r="V287" s="240">
        <v>0</v>
      </c>
      <c r="W287" s="240">
        <v>0</v>
      </c>
      <c r="X287" s="240">
        <v>0</v>
      </c>
      <c r="Y287" s="240">
        <v>0</v>
      </c>
      <c r="Z287" s="240">
        <v>0</v>
      </c>
      <c r="AA287" s="240">
        <v>0</v>
      </c>
      <c r="AB287" s="240">
        <v>0</v>
      </c>
      <c r="AC287" s="240">
        <f t="shared" si="106"/>
        <v>28531.47</v>
      </c>
      <c r="AD287" s="240">
        <v>0</v>
      </c>
      <c r="AE287" s="240">
        <v>0</v>
      </c>
      <c r="AF287" s="242" t="s">
        <v>17042</v>
      </c>
      <c r="AG287" s="242">
        <v>2023</v>
      </c>
      <c r="AH287" s="243">
        <v>2023</v>
      </c>
      <c r="AT287" s="245" t="e">
        <f>VLOOKUP(C287,AW:AX,2,FALSE)</f>
        <v>#N/A</v>
      </c>
      <c r="BW287" s="246"/>
      <c r="CE287" s="245" t="e">
        <f>VLOOKUP(C287,CF:CG,2,FALSE)</f>
        <v>#N/A</v>
      </c>
      <c r="CH287" s="224">
        <f t="shared" si="80"/>
        <v>2.0372681319713593E-10</v>
      </c>
      <c r="CL287" s="245" t="e">
        <f>VLOOKUP(C287,CM:CN,2,FALSE)</f>
        <v>#N/A</v>
      </c>
      <c r="DK287" s="245" t="e">
        <f>VLOOKUP(C287,DL:DM,2,FALSE)</f>
        <v>#N/A</v>
      </c>
      <c r="DN287" s="177"/>
    </row>
    <row r="288" spans="1:118" x14ac:dyDescent="0.3">
      <c r="A288" s="177">
        <v>1</v>
      </c>
      <c r="B288" s="231">
        <f>SUBTOTAL(9,$A$22:A288)</f>
        <v>241</v>
      </c>
      <c r="C288" s="232" t="s">
        <v>17370</v>
      </c>
      <c r="D288" s="222">
        <f t="shared" si="105"/>
        <v>180000</v>
      </c>
      <c r="E288" s="222">
        <v>0</v>
      </c>
      <c r="F288" s="222">
        <v>0</v>
      </c>
      <c r="G288" s="222">
        <v>0</v>
      </c>
      <c r="H288" s="222">
        <v>0</v>
      </c>
      <c r="I288" s="222">
        <v>0</v>
      </c>
      <c r="J288" s="222">
        <v>0</v>
      </c>
      <c r="K288" s="223">
        <v>0</v>
      </c>
      <c r="L288" s="222">
        <v>0</v>
      </c>
      <c r="M288" s="222">
        <v>0</v>
      </c>
      <c r="N288" s="222">
        <v>0</v>
      </c>
      <c r="O288" s="222">
        <v>0</v>
      </c>
      <c r="P288" s="222">
        <v>0</v>
      </c>
      <c r="Q288" s="222">
        <v>0</v>
      </c>
      <c r="R288" s="222">
        <v>0</v>
      </c>
      <c r="S288" s="222">
        <v>0</v>
      </c>
      <c r="T288" s="222">
        <v>0</v>
      </c>
      <c r="U288" s="222">
        <v>0</v>
      </c>
      <c r="V288" s="222">
        <v>0</v>
      </c>
      <c r="W288" s="222">
        <v>0</v>
      </c>
      <c r="X288" s="222">
        <v>0</v>
      </c>
      <c r="Y288" s="222">
        <v>0</v>
      </c>
      <c r="Z288" s="222">
        <v>0</v>
      </c>
      <c r="AA288" s="222">
        <v>0</v>
      </c>
      <c r="AB288" s="222">
        <v>0</v>
      </c>
      <c r="AC288" s="222">
        <f>ROUND(N288*2.14%,2)</f>
        <v>0</v>
      </c>
      <c r="AD288" s="222">
        <v>180000</v>
      </c>
      <c r="AE288" s="222">
        <v>0</v>
      </c>
      <c r="AF288" s="214">
        <v>2023</v>
      </c>
      <c r="AG288" s="214" t="s">
        <v>17042</v>
      </c>
      <c r="AH288" s="214" t="s">
        <v>17042</v>
      </c>
      <c r="AI288" s="226"/>
      <c r="AJ288" s="226"/>
      <c r="AK288" s="226"/>
      <c r="AL288" s="226"/>
      <c r="AM288" s="227" t="s">
        <v>16964</v>
      </c>
      <c r="AN288" s="227" t="s">
        <v>16961</v>
      </c>
      <c r="AO288" s="227">
        <v>0</v>
      </c>
      <c r="AP288" s="227" t="s">
        <v>16957</v>
      </c>
      <c r="AQ288" s="227" t="s">
        <v>16954</v>
      </c>
      <c r="AR288" s="227">
        <v>0</v>
      </c>
      <c r="AS288" s="227" t="s">
        <v>16970</v>
      </c>
      <c r="AT288" s="227"/>
      <c r="AU288" s="227"/>
      <c r="AV288" s="227"/>
      <c r="AW288" s="227" t="s">
        <v>639</v>
      </c>
      <c r="AX288" s="228">
        <v>1661.5</v>
      </c>
      <c r="AY288" s="228">
        <v>648</v>
      </c>
      <c r="AZ288" s="227" t="s">
        <v>2966</v>
      </c>
      <c r="BA288" s="227">
        <v>2010</v>
      </c>
      <c r="BB288" s="229"/>
      <c r="BC288" s="230">
        <f>AY288-M288</f>
        <v>648</v>
      </c>
      <c r="BJ288" s="177" t="e">
        <f>VLOOKUP(C288,BM:BO,3,FALSE)</f>
        <v>#N/A</v>
      </c>
      <c r="BM288" s="177" t="s">
        <v>2969</v>
      </c>
      <c r="BN288" s="177" t="s">
        <v>3245</v>
      </c>
      <c r="BO288" s="177" t="s">
        <v>2971</v>
      </c>
      <c r="BU288" s="177" t="s">
        <v>2969</v>
      </c>
      <c r="BV288" s="177" t="s">
        <v>3245</v>
      </c>
      <c r="BW288" s="177" t="s">
        <v>2971</v>
      </c>
      <c r="CH288" s="224">
        <f t="shared" si="80"/>
        <v>0</v>
      </c>
    </row>
    <row r="289" spans="1:118" x14ac:dyDescent="0.3">
      <c r="B289" s="220" t="s">
        <v>40</v>
      </c>
      <c r="C289" s="232"/>
      <c r="D289" s="221">
        <f>SUM(D290:D292)</f>
        <v>12331741.25</v>
      </c>
      <c r="E289" s="222">
        <f t="shared" ref="E289:AE289" si="107">SUM(E290:E292)</f>
        <v>0</v>
      </c>
      <c r="F289" s="222">
        <f t="shared" si="107"/>
        <v>0</v>
      </c>
      <c r="G289" s="222">
        <f t="shared" si="107"/>
        <v>0</v>
      </c>
      <c r="H289" s="222">
        <f t="shared" si="107"/>
        <v>0</v>
      </c>
      <c r="I289" s="222">
        <f t="shared" si="107"/>
        <v>0</v>
      </c>
      <c r="J289" s="222">
        <f t="shared" si="107"/>
        <v>0</v>
      </c>
      <c r="K289" s="223">
        <f t="shared" si="107"/>
        <v>0</v>
      </c>
      <c r="L289" s="222">
        <f t="shared" si="107"/>
        <v>0</v>
      </c>
      <c r="M289" s="222">
        <f t="shared" si="107"/>
        <v>1145.68</v>
      </c>
      <c r="N289" s="222">
        <f t="shared" si="107"/>
        <v>9494560.6500000004</v>
      </c>
      <c r="O289" s="222">
        <f t="shared" si="107"/>
        <v>0</v>
      </c>
      <c r="P289" s="222">
        <f t="shared" si="107"/>
        <v>0</v>
      </c>
      <c r="Q289" s="222">
        <f t="shared" si="107"/>
        <v>379.9</v>
      </c>
      <c r="R289" s="222">
        <f t="shared" si="107"/>
        <v>2487962.46</v>
      </c>
      <c r="S289" s="222">
        <f t="shared" si="107"/>
        <v>0</v>
      </c>
      <c r="T289" s="222">
        <f t="shared" si="107"/>
        <v>0</v>
      </c>
      <c r="U289" s="222">
        <f t="shared" si="107"/>
        <v>0</v>
      </c>
      <c r="V289" s="222">
        <f t="shared" si="107"/>
        <v>0</v>
      </c>
      <c r="W289" s="222">
        <f t="shared" si="107"/>
        <v>0</v>
      </c>
      <c r="X289" s="222">
        <f t="shared" si="107"/>
        <v>0</v>
      </c>
      <c r="Y289" s="222">
        <f t="shared" si="107"/>
        <v>0</v>
      </c>
      <c r="Z289" s="222">
        <f t="shared" si="107"/>
        <v>0</v>
      </c>
      <c r="AA289" s="222">
        <f t="shared" si="107"/>
        <v>0</v>
      </c>
      <c r="AB289" s="222">
        <f t="shared" si="107"/>
        <v>0</v>
      </c>
      <c r="AC289" s="222">
        <f t="shared" si="107"/>
        <v>200498.8</v>
      </c>
      <c r="AD289" s="222">
        <f t="shared" si="107"/>
        <v>148719.34</v>
      </c>
      <c r="AE289" s="222">
        <f t="shared" si="107"/>
        <v>0</v>
      </c>
      <c r="AF289" s="214" t="s">
        <v>17016</v>
      </c>
      <c r="AG289" s="214" t="s">
        <v>17016</v>
      </c>
      <c r="AH289" s="214" t="s">
        <v>17016</v>
      </c>
      <c r="AI289" s="226"/>
      <c r="AJ289" s="226"/>
      <c r="AK289" s="226"/>
      <c r="AL289" s="226"/>
      <c r="AM289" s="227"/>
      <c r="AN289" s="227"/>
      <c r="AO289" s="227"/>
      <c r="AP289" s="227"/>
      <c r="AQ289" s="227"/>
      <c r="AR289" s="227"/>
      <c r="AS289" s="227"/>
      <c r="AT289" s="227"/>
      <c r="AU289" s="227"/>
      <c r="AV289" s="227"/>
      <c r="AW289" s="227"/>
      <c r="AX289" s="228"/>
      <c r="AY289" s="228"/>
      <c r="AZ289" s="227"/>
      <c r="BA289" s="227"/>
      <c r="BB289" s="229"/>
      <c r="BC289" s="230">
        <f t="shared" si="102"/>
        <v>-1145.68</v>
      </c>
      <c r="BJ289" s="177" t="e">
        <f>VLOOKUP(C289,BM:BO,3,FALSE)</f>
        <v>#N/A</v>
      </c>
      <c r="BM289" s="177" t="s">
        <v>2973</v>
      </c>
      <c r="BN289" s="177" t="s">
        <v>658</v>
      </c>
      <c r="BO289" s="177" t="s">
        <v>2975</v>
      </c>
      <c r="BU289" s="177" t="s">
        <v>2973</v>
      </c>
      <c r="BV289" s="177" t="s">
        <v>658</v>
      </c>
      <c r="BW289" s="177" t="s">
        <v>2975</v>
      </c>
      <c r="CH289" s="224">
        <f t="shared" si="80"/>
        <v>-3.2014213502407074E-10</v>
      </c>
    </row>
    <row r="290" spans="1:118" x14ac:dyDescent="0.3">
      <c r="A290" s="177">
        <v>1</v>
      </c>
      <c r="B290" s="231">
        <f>SUBTOTAL(9,$A$22:A290)</f>
        <v>242</v>
      </c>
      <c r="C290" s="232" t="s">
        <v>41</v>
      </c>
      <c r="D290" s="222">
        <f t="shared" ref="D290:D292" si="108">E290+F290+G290+H290+I290+J290+L290+N290+P290+R290+T290+U290+V290+W290+X290+Y290+Z290+AA290+AB290+AC290+AD290+AE290</f>
        <v>7101832.2999999998</v>
      </c>
      <c r="E290" s="222">
        <v>0</v>
      </c>
      <c r="F290" s="222">
        <v>0</v>
      </c>
      <c r="G290" s="222">
        <v>0</v>
      </c>
      <c r="H290" s="222">
        <v>0</v>
      </c>
      <c r="I290" s="222">
        <v>0</v>
      </c>
      <c r="J290" s="222">
        <v>0</v>
      </c>
      <c r="K290" s="223">
        <v>0</v>
      </c>
      <c r="L290" s="222">
        <v>0</v>
      </c>
      <c r="M290" s="233">
        <v>824.69</v>
      </c>
      <c r="N290" s="222">
        <v>6807433.8799999999</v>
      </c>
      <c r="O290" s="222">
        <v>0</v>
      </c>
      <c r="P290" s="222">
        <v>0</v>
      </c>
      <c r="Q290" s="222">
        <v>0</v>
      </c>
      <c r="R290" s="222">
        <v>0</v>
      </c>
      <c r="S290" s="222">
        <v>0</v>
      </c>
      <c r="T290" s="222">
        <v>0</v>
      </c>
      <c r="U290" s="222">
        <v>0</v>
      </c>
      <c r="V290" s="222">
        <v>0</v>
      </c>
      <c r="W290" s="222">
        <v>0</v>
      </c>
      <c r="X290" s="222">
        <v>0</v>
      </c>
      <c r="Y290" s="222">
        <v>0</v>
      </c>
      <c r="Z290" s="222">
        <v>0</v>
      </c>
      <c r="AA290" s="222">
        <v>0</v>
      </c>
      <c r="AB290" s="222">
        <v>0</v>
      </c>
      <c r="AC290" s="222">
        <f>ROUND(N290*2.14%,2)-0.01</f>
        <v>145679.07999999999</v>
      </c>
      <c r="AD290" s="222">
        <v>148719.34</v>
      </c>
      <c r="AE290" s="222">
        <v>0</v>
      </c>
      <c r="AF290" s="214">
        <v>2023</v>
      </c>
      <c r="AG290" s="214">
        <v>2023</v>
      </c>
      <c r="AH290" s="214">
        <v>2023</v>
      </c>
      <c r="AI290" s="226"/>
      <c r="AJ290" s="226"/>
      <c r="AK290" s="226"/>
      <c r="AL290" s="226"/>
      <c r="AM290" s="227" t="s">
        <v>16946</v>
      </c>
      <c r="AN290" s="227" t="s">
        <v>16957</v>
      </c>
      <c r="AO290" s="227">
        <v>0</v>
      </c>
      <c r="AP290" s="227" t="s">
        <v>16952</v>
      </c>
      <c r="AQ290" s="227" t="s">
        <v>16954</v>
      </c>
      <c r="AR290" s="227">
        <v>0</v>
      </c>
      <c r="AS290" s="227" t="s">
        <v>16970</v>
      </c>
      <c r="AT290" s="227"/>
      <c r="AU290" s="227"/>
      <c r="AV290" s="227"/>
      <c r="AW290" s="227" t="s">
        <v>619</v>
      </c>
      <c r="AX290" s="228">
        <v>1543.2</v>
      </c>
      <c r="AY290" s="228">
        <v>936</v>
      </c>
      <c r="AZ290" s="227" t="s">
        <v>2966</v>
      </c>
      <c r="BA290" s="227">
        <v>2009</v>
      </c>
      <c r="BB290" s="229"/>
      <c r="BC290" s="230">
        <f t="shared" si="102"/>
        <v>111.30999999999995</v>
      </c>
      <c r="BJ290" s="177" t="str">
        <f>VLOOKUP(C290,BM:BO,3,FALSE)</f>
        <v>680.000</v>
      </c>
      <c r="BM290" s="177" t="s">
        <v>2976</v>
      </c>
      <c r="BN290" s="177" t="s">
        <v>1342</v>
      </c>
      <c r="BO290" s="177" t="s">
        <v>2977</v>
      </c>
      <c r="BU290" s="177" t="s">
        <v>2976</v>
      </c>
      <c r="BV290" s="177" t="s">
        <v>1342</v>
      </c>
      <c r="BW290" s="177" t="s">
        <v>2977</v>
      </c>
      <c r="CH290" s="224">
        <f t="shared" si="80"/>
        <v>-5.8207660913467407E-11</v>
      </c>
    </row>
    <row r="291" spans="1:118" s="245" customFormat="1" x14ac:dyDescent="0.3">
      <c r="A291" s="177">
        <v>1</v>
      </c>
      <c r="B291" s="231">
        <f>SUBTOTAL(9,$A$22:A291)</f>
        <v>243</v>
      </c>
      <c r="C291" s="267" t="s">
        <v>12330</v>
      </c>
      <c r="D291" s="222">
        <f t="shared" si="108"/>
        <v>2514317.4500000002</v>
      </c>
      <c r="E291" s="240">
        <v>0</v>
      </c>
      <c r="F291" s="240">
        <v>0</v>
      </c>
      <c r="G291" s="240">
        <v>0</v>
      </c>
      <c r="H291" s="240">
        <v>0</v>
      </c>
      <c r="I291" s="240">
        <v>0</v>
      </c>
      <c r="J291" s="240">
        <v>0</v>
      </c>
      <c r="K291" s="257">
        <v>0</v>
      </c>
      <c r="L291" s="240">
        <v>0</v>
      </c>
      <c r="M291" s="240">
        <v>0</v>
      </c>
      <c r="N291" s="240">
        <v>0</v>
      </c>
      <c r="O291" s="240">
        <v>0</v>
      </c>
      <c r="P291" s="240">
        <v>0</v>
      </c>
      <c r="Q291" s="233">
        <v>379.9</v>
      </c>
      <c r="R291" s="240">
        <v>2487962.46</v>
      </c>
      <c r="S291" s="240">
        <v>0</v>
      </c>
      <c r="T291" s="240">
        <v>0</v>
      </c>
      <c r="U291" s="240">
        <v>0</v>
      </c>
      <c r="V291" s="240">
        <v>0</v>
      </c>
      <c r="W291" s="240">
        <v>0</v>
      </c>
      <c r="X291" s="240">
        <v>0</v>
      </c>
      <c r="Y291" s="240">
        <v>0</v>
      </c>
      <c r="Z291" s="240">
        <v>0</v>
      </c>
      <c r="AA291" s="240">
        <v>0</v>
      </c>
      <c r="AB291" s="240">
        <v>0</v>
      </c>
      <c r="AC291" s="240">
        <f t="shared" ref="AC291:AC292" si="109">ROUND(N291*1.0593%,2)+ROUND(E291*1.0593%,2)+ROUND(F291*1.0593%,2)+ROUND(G291*1.0593%,2)+ROUND(H291*1.0593%,2)+ROUND(I291*1.0593%,2)+ROUND(J291*1.0593%,2)+ROUND(L291*1.0593%,2)+ROUND(P291*1.0593%,2)+ROUND(R291*1.0593%,2)+ROUND(T291*1.0593%,2)+ROUND(U291*1.0593%,2)+ROUND(V291*1.0593%,2)+ROUND(W291*1.0593%,2)+ROUND(X291*1.0593%,2)+ROUND(Y291*1.0593%,2)+ROUND(Z291*1.0593%,2)+ROUND(AA291*1.0593%,2)+ROUND(AB291*1.0593%,2)</f>
        <v>26354.99</v>
      </c>
      <c r="AD291" s="240">
        <v>0</v>
      </c>
      <c r="AE291" s="240">
        <v>0</v>
      </c>
      <c r="AF291" s="242" t="s">
        <v>17042</v>
      </c>
      <c r="AG291" s="242">
        <v>2023</v>
      </c>
      <c r="AH291" s="243">
        <v>2023</v>
      </c>
      <c r="AT291" s="245" t="e">
        <f>VLOOKUP(C291,AW:AX,2,FALSE)</f>
        <v>#N/A</v>
      </c>
      <c r="BW291" s="246"/>
      <c r="CE291" s="245">
        <f>VLOOKUP(C291,CF:CG,2,FALSE)</f>
        <v>1</v>
      </c>
      <c r="CH291" s="224">
        <f t="shared" si="80"/>
        <v>2.2191670723259449E-10</v>
      </c>
      <c r="CL291" s="245" t="e">
        <f>VLOOKUP(C291,CM:CN,2,FALSE)</f>
        <v>#N/A</v>
      </c>
      <c r="DK291" s="245" t="e">
        <f>VLOOKUP(C291,DL:DM,2,FALSE)</f>
        <v>#N/A</v>
      </c>
      <c r="DN291" s="177"/>
    </row>
    <row r="292" spans="1:118" x14ac:dyDescent="0.3">
      <c r="A292" s="177">
        <v>1</v>
      </c>
      <c r="B292" s="231">
        <f>SUBTOTAL(9,$A$22:A292)</f>
        <v>244</v>
      </c>
      <c r="C292" s="232" t="s">
        <v>12331</v>
      </c>
      <c r="D292" s="222">
        <f t="shared" si="108"/>
        <v>2715591.5</v>
      </c>
      <c r="E292" s="222">
        <v>0</v>
      </c>
      <c r="F292" s="222">
        <v>0</v>
      </c>
      <c r="G292" s="222">
        <v>0</v>
      </c>
      <c r="H292" s="222">
        <v>0</v>
      </c>
      <c r="I292" s="222">
        <v>0</v>
      </c>
      <c r="J292" s="222">
        <v>0</v>
      </c>
      <c r="K292" s="223">
        <v>0</v>
      </c>
      <c r="L292" s="222">
        <v>0</v>
      </c>
      <c r="M292" s="233">
        <v>320.99</v>
      </c>
      <c r="N292" s="240">
        <v>2687126.77</v>
      </c>
      <c r="O292" s="222">
        <v>0</v>
      </c>
      <c r="P292" s="222">
        <v>0</v>
      </c>
      <c r="Q292" s="222">
        <v>0</v>
      </c>
      <c r="R292" s="222">
        <v>0</v>
      </c>
      <c r="S292" s="222">
        <v>0</v>
      </c>
      <c r="T292" s="222">
        <v>0</v>
      </c>
      <c r="U292" s="222">
        <v>0</v>
      </c>
      <c r="V292" s="222">
        <v>0</v>
      </c>
      <c r="W292" s="222">
        <v>0</v>
      </c>
      <c r="X292" s="222">
        <v>0</v>
      </c>
      <c r="Y292" s="222">
        <v>0</v>
      </c>
      <c r="Z292" s="222">
        <v>0</v>
      </c>
      <c r="AA292" s="222">
        <v>0</v>
      </c>
      <c r="AB292" s="222">
        <v>0</v>
      </c>
      <c r="AC292" s="240">
        <f t="shared" si="109"/>
        <v>28464.73</v>
      </c>
      <c r="AD292" s="222">
        <v>0</v>
      </c>
      <c r="AE292" s="222">
        <v>0</v>
      </c>
      <c r="AF292" s="214" t="s">
        <v>17042</v>
      </c>
      <c r="AG292" s="214">
        <v>2023</v>
      </c>
      <c r="AH292" s="214">
        <v>2023</v>
      </c>
      <c r="AI292" s="226"/>
      <c r="AJ292" s="226"/>
      <c r="AK292" s="226"/>
      <c r="AL292" s="226"/>
      <c r="AM292" s="227"/>
      <c r="AN292" s="227"/>
      <c r="AO292" s="227"/>
      <c r="AP292" s="227"/>
      <c r="AQ292" s="227"/>
      <c r="AR292" s="227"/>
      <c r="AS292" s="227"/>
      <c r="AT292" s="227"/>
      <c r="AU292" s="227"/>
      <c r="AV292" s="227"/>
      <c r="AW292" s="227"/>
      <c r="AX292" s="228"/>
      <c r="AY292" s="228"/>
      <c r="AZ292" s="227"/>
      <c r="BA292" s="227"/>
      <c r="BB292" s="229"/>
      <c r="BC292" s="230"/>
      <c r="CH292" s="224"/>
    </row>
    <row r="293" spans="1:118" x14ac:dyDescent="0.3">
      <c r="B293" s="220" t="s">
        <v>17300</v>
      </c>
      <c r="C293" s="232"/>
      <c r="D293" s="221">
        <f>D294+D295</f>
        <v>11695793.819999998</v>
      </c>
      <c r="E293" s="222">
        <f t="shared" ref="E293:AE293" si="110">E294+E295</f>
        <v>0</v>
      </c>
      <c r="F293" s="222">
        <f t="shared" si="110"/>
        <v>0</v>
      </c>
      <c r="G293" s="222">
        <f t="shared" si="110"/>
        <v>0</v>
      </c>
      <c r="H293" s="222">
        <f t="shared" si="110"/>
        <v>0</v>
      </c>
      <c r="I293" s="222">
        <f t="shared" si="110"/>
        <v>0</v>
      </c>
      <c r="J293" s="222">
        <f t="shared" si="110"/>
        <v>0</v>
      </c>
      <c r="K293" s="257">
        <f t="shared" si="110"/>
        <v>0</v>
      </c>
      <c r="L293" s="222">
        <f t="shared" si="110"/>
        <v>0</v>
      </c>
      <c r="M293" s="222">
        <f t="shared" si="110"/>
        <v>1100</v>
      </c>
      <c r="N293" s="222">
        <f t="shared" si="110"/>
        <v>9029230.0299999993</v>
      </c>
      <c r="O293" s="222">
        <f t="shared" si="110"/>
        <v>0</v>
      </c>
      <c r="P293" s="222">
        <f t="shared" si="110"/>
        <v>0</v>
      </c>
      <c r="Q293" s="222">
        <f t="shared" si="110"/>
        <v>420.76</v>
      </c>
      <c r="R293" s="222">
        <f t="shared" si="110"/>
        <v>2194535</v>
      </c>
      <c r="S293" s="222">
        <f t="shared" si="110"/>
        <v>0</v>
      </c>
      <c r="T293" s="222">
        <f t="shared" si="110"/>
        <v>0</v>
      </c>
      <c r="U293" s="222">
        <f t="shared" si="110"/>
        <v>0</v>
      </c>
      <c r="V293" s="222">
        <f t="shared" si="110"/>
        <v>0</v>
      </c>
      <c r="W293" s="222">
        <f t="shared" si="110"/>
        <v>0</v>
      </c>
      <c r="X293" s="222">
        <f t="shared" si="110"/>
        <v>0</v>
      </c>
      <c r="Y293" s="222">
        <f t="shared" si="110"/>
        <v>0</v>
      </c>
      <c r="Z293" s="222">
        <f t="shared" si="110"/>
        <v>0</v>
      </c>
      <c r="AA293" s="222">
        <f t="shared" si="110"/>
        <v>0</v>
      </c>
      <c r="AB293" s="222">
        <f t="shared" si="110"/>
        <v>0</v>
      </c>
      <c r="AC293" s="222">
        <f t="shared" si="110"/>
        <v>222028.78999999998</v>
      </c>
      <c r="AD293" s="222">
        <f t="shared" si="110"/>
        <v>250000</v>
      </c>
      <c r="AE293" s="222">
        <f t="shared" si="110"/>
        <v>0</v>
      </c>
      <c r="AF293" s="214" t="s">
        <v>17016</v>
      </c>
      <c r="AG293" s="214" t="s">
        <v>17016</v>
      </c>
      <c r="AH293" s="214" t="s">
        <v>17016</v>
      </c>
      <c r="AI293" s="226"/>
      <c r="AJ293" s="226"/>
      <c r="AK293" s="226"/>
      <c r="AL293" s="226"/>
      <c r="AM293" s="227"/>
      <c r="AN293" s="227"/>
      <c r="AO293" s="227"/>
      <c r="AP293" s="227"/>
      <c r="AQ293" s="227"/>
      <c r="AR293" s="227"/>
      <c r="AS293" s="227"/>
      <c r="AT293" s="227"/>
      <c r="AU293" s="227"/>
      <c r="AV293" s="227"/>
      <c r="AW293" s="227"/>
      <c r="AX293" s="228"/>
      <c r="AY293" s="228"/>
      <c r="AZ293" s="227"/>
      <c r="BA293" s="227"/>
      <c r="BB293" s="229"/>
      <c r="BC293" s="230"/>
      <c r="CH293" s="224">
        <f t="shared" si="80"/>
        <v>-8.7311491370201111E-10</v>
      </c>
    </row>
    <row r="294" spans="1:118" s="245" customFormat="1" x14ac:dyDescent="0.3">
      <c r="A294" s="177">
        <v>1</v>
      </c>
      <c r="B294" s="231">
        <f>SUBTOTAL(9,$A$22:A294)</f>
        <v>245</v>
      </c>
      <c r="C294" s="220" t="s">
        <v>2146</v>
      </c>
      <c r="D294" s="222">
        <f>E294+F294+G294+H294+I294+J294+L294+N294+P294+R294+T294+U294+V294+W294+X294+Y294+Z294+AA294+AB294+AC294+AD294+AE294</f>
        <v>2223338.27</v>
      </c>
      <c r="E294" s="240">
        <v>0</v>
      </c>
      <c r="F294" s="240">
        <v>0</v>
      </c>
      <c r="G294" s="240">
        <v>0</v>
      </c>
      <c r="H294" s="240">
        <v>0</v>
      </c>
      <c r="I294" s="240">
        <v>0</v>
      </c>
      <c r="J294" s="240">
        <v>0</v>
      </c>
      <c r="K294" s="257">
        <v>0</v>
      </c>
      <c r="L294" s="240">
        <v>0</v>
      </c>
      <c r="M294" s="240">
        <v>0</v>
      </c>
      <c r="N294" s="240">
        <v>0</v>
      </c>
      <c r="O294" s="240">
        <v>0</v>
      </c>
      <c r="P294" s="240">
        <v>0</v>
      </c>
      <c r="Q294" s="233">
        <v>420.76</v>
      </c>
      <c r="R294" s="240">
        <v>2194535</v>
      </c>
      <c r="S294" s="240">
        <v>0</v>
      </c>
      <c r="T294" s="240">
        <v>0</v>
      </c>
      <c r="U294" s="240">
        <v>0</v>
      </c>
      <c r="V294" s="240">
        <v>0</v>
      </c>
      <c r="W294" s="240">
        <v>0</v>
      </c>
      <c r="X294" s="240">
        <v>0</v>
      </c>
      <c r="Y294" s="240">
        <v>0</v>
      </c>
      <c r="Z294" s="240">
        <v>0</v>
      </c>
      <c r="AA294" s="240">
        <v>0</v>
      </c>
      <c r="AB294" s="240">
        <v>0</v>
      </c>
      <c r="AC294" s="240">
        <v>28803.27</v>
      </c>
      <c r="AD294" s="240">
        <v>0</v>
      </c>
      <c r="AE294" s="240">
        <v>0</v>
      </c>
      <c r="AF294" s="242" t="s">
        <v>17042</v>
      </c>
      <c r="AG294" s="242">
        <v>2023</v>
      </c>
      <c r="AH294" s="243">
        <v>2023</v>
      </c>
      <c r="AT294" s="245" t="e">
        <f>VLOOKUP(C294,AW:AX,2,FALSE)</f>
        <v>#N/A</v>
      </c>
      <c r="BW294" s="246"/>
      <c r="CA294" s="245" t="e">
        <f>VLOOKUP(C294,CB:CC,2,FALSE)</f>
        <v>#N/A</v>
      </c>
      <c r="CE294" s="245" t="e">
        <f>VLOOKUP(C294,CF:CG,2,FALSE)</f>
        <v>#N/A</v>
      </c>
      <c r="CH294" s="224">
        <f t="shared" si="80"/>
        <v>1.8189894035458565E-11</v>
      </c>
      <c r="CL294" s="245" t="e">
        <f>VLOOKUP(C294,CM:CN,2,FALSE)</f>
        <v>#N/A</v>
      </c>
      <c r="DK294" s="245" t="e">
        <f>VLOOKUP(C294,DL:DM,2,FALSE)</f>
        <v>#N/A</v>
      </c>
      <c r="DN294" s="177"/>
    </row>
    <row r="295" spans="1:118" s="245" customFormat="1" x14ac:dyDescent="0.3">
      <c r="A295" s="177">
        <v>1</v>
      </c>
      <c r="B295" s="231">
        <f>SUBTOTAL(9,$A$22:A295)</f>
        <v>246</v>
      </c>
      <c r="C295" s="220" t="s">
        <v>12369</v>
      </c>
      <c r="D295" s="222">
        <f>E295+F295+G295+H295+I295+J295+L295+N295+P295+R295+T295+U295+V295+W295+X295+Y295+Z295+AA295+AB295+AC295+AD295+AE295</f>
        <v>9472455.5499999989</v>
      </c>
      <c r="E295" s="240">
        <v>0</v>
      </c>
      <c r="F295" s="240">
        <v>0</v>
      </c>
      <c r="G295" s="240">
        <v>0</v>
      </c>
      <c r="H295" s="240">
        <v>0</v>
      </c>
      <c r="I295" s="240">
        <v>0</v>
      </c>
      <c r="J295" s="240">
        <v>0</v>
      </c>
      <c r="K295" s="257">
        <v>0</v>
      </c>
      <c r="L295" s="240">
        <v>0</v>
      </c>
      <c r="M295" s="240">
        <v>1100</v>
      </c>
      <c r="N295" s="240">
        <v>9029230.0299999993</v>
      </c>
      <c r="O295" s="240">
        <v>0</v>
      </c>
      <c r="P295" s="240">
        <v>0</v>
      </c>
      <c r="Q295" s="240">
        <v>0</v>
      </c>
      <c r="R295" s="240">
        <v>0</v>
      </c>
      <c r="S295" s="240">
        <v>0</v>
      </c>
      <c r="T295" s="240">
        <v>0</v>
      </c>
      <c r="U295" s="240">
        <v>0</v>
      </c>
      <c r="V295" s="240">
        <v>0</v>
      </c>
      <c r="W295" s="240">
        <v>0</v>
      </c>
      <c r="X295" s="240">
        <v>0</v>
      </c>
      <c r="Y295" s="240">
        <v>0</v>
      </c>
      <c r="Z295" s="240">
        <v>0</v>
      </c>
      <c r="AA295" s="240">
        <v>0</v>
      </c>
      <c r="AB295" s="240">
        <v>0</v>
      </c>
      <c r="AC295" s="240">
        <f>ROUND(N295*2.14%,2)</f>
        <v>193225.52</v>
      </c>
      <c r="AD295" s="240">
        <v>250000</v>
      </c>
      <c r="AE295" s="240">
        <v>0</v>
      </c>
      <c r="AF295" s="242">
        <v>2023</v>
      </c>
      <c r="AG295" s="242">
        <v>2023</v>
      </c>
      <c r="AH295" s="243">
        <v>2023</v>
      </c>
      <c r="BW295" s="246"/>
      <c r="CH295" s="224"/>
      <c r="DN295" s="177"/>
    </row>
    <row r="296" spans="1:118" x14ac:dyDescent="0.3">
      <c r="B296" s="220" t="s">
        <v>45</v>
      </c>
      <c r="C296" s="232"/>
      <c r="D296" s="221">
        <f>D297</f>
        <v>7655996.6900000004</v>
      </c>
      <c r="E296" s="222">
        <f t="shared" ref="E296:AE296" si="111">E297</f>
        <v>0</v>
      </c>
      <c r="F296" s="222">
        <f t="shared" si="111"/>
        <v>0</v>
      </c>
      <c r="G296" s="222">
        <f t="shared" si="111"/>
        <v>0</v>
      </c>
      <c r="H296" s="222">
        <f t="shared" si="111"/>
        <v>0</v>
      </c>
      <c r="I296" s="222">
        <f t="shared" si="111"/>
        <v>0</v>
      </c>
      <c r="J296" s="222">
        <f t="shared" si="111"/>
        <v>0</v>
      </c>
      <c r="K296" s="223">
        <f t="shared" si="111"/>
        <v>0</v>
      </c>
      <c r="L296" s="222">
        <f t="shared" si="111"/>
        <v>0</v>
      </c>
      <c r="M296" s="222">
        <f t="shared" si="111"/>
        <v>829.7</v>
      </c>
      <c r="N296" s="222">
        <f t="shared" si="111"/>
        <v>7467300</v>
      </c>
      <c r="O296" s="222">
        <f t="shared" si="111"/>
        <v>0</v>
      </c>
      <c r="P296" s="222">
        <f t="shared" si="111"/>
        <v>0</v>
      </c>
      <c r="Q296" s="222">
        <f t="shared" si="111"/>
        <v>0</v>
      </c>
      <c r="R296" s="222">
        <f t="shared" si="111"/>
        <v>0</v>
      </c>
      <c r="S296" s="222">
        <f t="shared" si="111"/>
        <v>0</v>
      </c>
      <c r="T296" s="222">
        <f t="shared" si="111"/>
        <v>0</v>
      </c>
      <c r="U296" s="222">
        <f t="shared" si="111"/>
        <v>0</v>
      </c>
      <c r="V296" s="222">
        <f t="shared" si="111"/>
        <v>0</v>
      </c>
      <c r="W296" s="222">
        <f t="shared" si="111"/>
        <v>0</v>
      </c>
      <c r="X296" s="222">
        <f t="shared" si="111"/>
        <v>0</v>
      </c>
      <c r="Y296" s="222">
        <f t="shared" si="111"/>
        <v>0</v>
      </c>
      <c r="Z296" s="222">
        <f t="shared" si="111"/>
        <v>0</v>
      </c>
      <c r="AA296" s="222">
        <f t="shared" si="111"/>
        <v>0</v>
      </c>
      <c r="AB296" s="222">
        <f t="shared" si="111"/>
        <v>0</v>
      </c>
      <c r="AC296" s="222">
        <f t="shared" si="111"/>
        <v>79101.11</v>
      </c>
      <c r="AD296" s="222">
        <f t="shared" si="111"/>
        <v>109595.58</v>
      </c>
      <c r="AE296" s="222">
        <f t="shared" si="111"/>
        <v>0</v>
      </c>
      <c r="AF296" s="214" t="s">
        <v>17016</v>
      </c>
      <c r="AG296" s="214" t="s">
        <v>17016</v>
      </c>
      <c r="AH296" s="214" t="s">
        <v>17016</v>
      </c>
      <c r="AI296" s="226"/>
      <c r="AJ296" s="226"/>
      <c r="AK296" s="226"/>
      <c r="AL296" s="226"/>
      <c r="AM296" s="227"/>
      <c r="AN296" s="227"/>
      <c r="AO296" s="227"/>
      <c r="AP296" s="227"/>
      <c r="AQ296" s="227"/>
      <c r="AR296" s="227"/>
      <c r="AS296" s="227"/>
      <c r="AT296" s="227"/>
      <c r="AU296" s="227"/>
      <c r="AV296" s="227"/>
      <c r="AW296" s="227"/>
      <c r="AX296" s="228"/>
      <c r="AY296" s="228"/>
      <c r="AZ296" s="227"/>
      <c r="BA296" s="227"/>
      <c r="BB296" s="229"/>
      <c r="BC296" s="230"/>
      <c r="CH296" s="224">
        <f t="shared" si="80"/>
        <v>4.0745362639427185E-10</v>
      </c>
    </row>
    <row r="297" spans="1:118" s="245" customFormat="1" x14ac:dyDescent="0.3">
      <c r="A297" s="177">
        <v>1</v>
      </c>
      <c r="B297" s="231">
        <f>SUBTOTAL(9,$A$22:A297)</f>
        <v>247</v>
      </c>
      <c r="C297" s="267" t="s">
        <v>2158</v>
      </c>
      <c r="D297" s="222">
        <f>E297+F297+G297+H297+I297+J297+L297+N297+P297+R297+T297+U297+V297+W297+X297+Y297+Z297+AA297+AB297+AC297+AD297+AE297</f>
        <v>7655996.6900000004</v>
      </c>
      <c r="E297" s="240">
        <v>0</v>
      </c>
      <c r="F297" s="240">
        <v>0</v>
      </c>
      <c r="G297" s="240">
        <v>0</v>
      </c>
      <c r="H297" s="240">
        <v>0</v>
      </c>
      <c r="I297" s="240">
        <v>0</v>
      </c>
      <c r="J297" s="240">
        <v>0</v>
      </c>
      <c r="K297" s="257">
        <v>0</v>
      </c>
      <c r="L297" s="240">
        <v>0</v>
      </c>
      <c r="M297" s="233">
        <v>829.7</v>
      </c>
      <c r="N297" s="240">
        <v>7467300</v>
      </c>
      <c r="O297" s="240">
        <v>0</v>
      </c>
      <c r="P297" s="240">
        <v>0</v>
      </c>
      <c r="Q297" s="240">
        <v>0</v>
      </c>
      <c r="R297" s="240">
        <v>0</v>
      </c>
      <c r="S297" s="240">
        <v>0</v>
      </c>
      <c r="T297" s="240">
        <v>0</v>
      </c>
      <c r="U297" s="240">
        <v>0</v>
      </c>
      <c r="V297" s="240">
        <v>0</v>
      </c>
      <c r="W297" s="240">
        <v>0</v>
      </c>
      <c r="X297" s="240">
        <v>0</v>
      </c>
      <c r="Y297" s="240">
        <v>0</v>
      </c>
      <c r="Z297" s="240">
        <v>0</v>
      </c>
      <c r="AA297" s="240">
        <v>0</v>
      </c>
      <c r="AB297" s="240">
        <v>0</v>
      </c>
      <c r="AC297" s="240">
        <f>ROUND(N297*1.0593%,2)+ROUND(E297*1.0593%,2)+ROUND(F297*1.0593%,2)+ROUND(G297*1.0593%,2)+ROUND(H297*1.0593%,2)+ROUND(I297*1.0593%,2)+ROUND(J297*1.0593%,2)+ROUND(L297*1.0593%,2)+ROUND(P297*1.0593%,2)+ROUND(R297*1.0593%,2)+ROUND(T297*1.0593%,2)+ROUND(U297*1.0593%,2)+ROUND(V297*1.0593%,2)+ROUND(W297*1.0593%,2)+ROUND(X297*1.0593%,2)+ROUND(Y297*1.0593%,2)+ROUND(Z297*1.0593%,2)+ROUND(AA297*1.0593%,2)+ROUND(AB297*1.0593%,2)</f>
        <v>79101.11</v>
      </c>
      <c r="AD297" s="240">
        <v>109595.58</v>
      </c>
      <c r="AE297" s="240">
        <v>0</v>
      </c>
      <c r="AF297" s="242">
        <v>2023</v>
      </c>
      <c r="AG297" s="242">
        <v>2023</v>
      </c>
      <c r="AH297" s="243">
        <v>2023</v>
      </c>
      <c r="AT297" s="245" t="e">
        <f>VLOOKUP(C297,AW:AX,2,FALSE)</f>
        <v>#N/A</v>
      </c>
      <c r="BW297" s="246"/>
      <c r="CE297" s="245" t="e">
        <f>VLOOKUP(C297,CF:CG,2,FALSE)</f>
        <v>#N/A</v>
      </c>
      <c r="CH297" s="224">
        <f t="shared" si="80"/>
        <v>4.0745362639427185E-10</v>
      </c>
      <c r="CL297" s="245" t="e">
        <f>VLOOKUP(C297,CM:CN,2,FALSE)</f>
        <v>#N/A</v>
      </c>
      <c r="DK297" s="245" t="e">
        <f>VLOOKUP(C297,DL:DM,2,FALSE)</f>
        <v>#N/A</v>
      </c>
      <c r="DN297" s="177"/>
    </row>
    <row r="298" spans="1:118" x14ac:dyDescent="0.3">
      <c r="B298" s="225" t="s">
        <v>341</v>
      </c>
      <c r="C298" s="225"/>
      <c r="D298" s="221">
        <f>SUM(D299:D304)</f>
        <v>25604414.390000001</v>
      </c>
      <c r="E298" s="222">
        <f t="shared" ref="E298:AD298" si="112">SUM(E299:E304)</f>
        <v>0</v>
      </c>
      <c r="F298" s="222">
        <f t="shared" si="112"/>
        <v>305553.71000000002</v>
      </c>
      <c r="G298" s="222">
        <f t="shared" si="112"/>
        <v>9756557.5199999996</v>
      </c>
      <c r="H298" s="222">
        <f t="shared" si="112"/>
        <v>0</v>
      </c>
      <c r="I298" s="222">
        <f t="shared" si="112"/>
        <v>0</v>
      </c>
      <c r="J298" s="222">
        <f t="shared" si="112"/>
        <v>0</v>
      </c>
      <c r="K298" s="223">
        <f t="shared" si="112"/>
        <v>0</v>
      </c>
      <c r="L298" s="222">
        <f t="shared" si="112"/>
        <v>0</v>
      </c>
      <c r="M298" s="222">
        <f t="shared" si="112"/>
        <v>1737.88</v>
      </c>
      <c r="N298" s="222">
        <f t="shared" si="112"/>
        <v>14712134.310000001</v>
      </c>
      <c r="O298" s="222">
        <f t="shared" si="112"/>
        <v>0</v>
      </c>
      <c r="P298" s="222">
        <f t="shared" si="112"/>
        <v>0</v>
      </c>
      <c r="Q298" s="222">
        <f t="shared" si="112"/>
        <v>0</v>
      </c>
      <c r="R298" s="222">
        <f t="shared" si="112"/>
        <v>0</v>
      </c>
      <c r="S298" s="222">
        <f t="shared" si="112"/>
        <v>0</v>
      </c>
      <c r="T298" s="222">
        <f t="shared" si="112"/>
        <v>0</v>
      </c>
      <c r="U298" s="222">
        <f t="shared" si="112"/>
        <v>0</v>
      </c>
      <c r="V298" s="222">
        <f t="shared" si="112"/>
        <v>0</v>
      </c>
      <c r="W298" s="222">
        <f t="shared" si="112"/>
        <v>0</v>
      </c>
      <c r="X298" s="222">
        <f t="shared" si="112"/>
        <v>0</v>
      </c>
      <c r="Y298" s="222">
        <f t="shared" si="112"/>
        <v>0</v>
      </c>
      <c r="Z298" s="222">
        <f t="shared" si="112"/>
        <v>0</v>
      </c>
      <c r="AA298" s="222">
        <f t="shared" si="112"/>
        <v>0</v>
      </c>
      <c r="AB298" s="222">
        <f t="shared" si="112"/>
        <v>0</v>
      </c>
      <c r="AC298" s="222">
        <f t="shared" si="112"/>
        <v>530168.85</v>
      </c>
      <c r="AD298" s="222">
        <f t="shared" si="112"/>
        <v>300000</v>
      </c>
      <c r="AE298" s="222">
        <f>SUM(AE299:AE304)</f>
        <v>0</v>
      </c>
      <c r="AF298" s="214" t="s">
        <v>17016</v>
      </c>
      <c r="AG298" s="214" t="s">
        <v>17016</v>
      </c>
      <c r="AH298" s="214" t="s">
        <v>17016</v>
      </c>
      <c r="AI298" s="226"/>
      <c r="AJ298" s="226"/>
      <c r="AK298" s="226"/>
      <c r="AL298" s="226"/>
      <c r="AM298" s="227"/>
      <c r="AN298" s="227"/>
      <c r="AO298" s="227"/>
      <c r="AP298" s="227"/>
      <c r="AQ298" s="227"/>
      <c r="AR298" s="227"/>
      <c r="AS298" s="227"/>
      <c r="AT298" s="227"/>
      <c r="AU298" s="227"/>
      <c r="AV298" s="227"/>
      <c r="AW298" s="227"/>
      <c r="AX298" s="228"/>
      <c r="AY298" s="228"/>
      <c r="AZ298" s="227"/>
      <c r="BA298" s="227"/>
      <c r="BB298" s="229"/>
      <c r="BC298" s="230">
        <f t="shared" si="102"/>
        <v>-1737.88</v>
      </c>
      <c r="BJ298" s="177" t="e">
        <f>VLOOKUP(C298,BM:BO,3,FALSE)</f>
        <v>#N/A</v>
      </c>
      <c r="BM298" s="177" t="s">
        <v>3485</v>
      </c>
      <c r="BN298" s="177" t="s">
        <v>628</v>
      </c>
      <c r="BO298" s="177" t="s">
        <v>3487</v>
      </c>
      <c r="BU298" s="177" t="s">
        <v>3485</v>
      </c>
      <c r="BV298" s="177" t="s">
        <v>628</v>
      </c>
      <c r="BW298" s="177" t="s">
        <v>3487</v>
      </c>
      <c r="CH298" s="224">
        <f t="shared" si="80"/>
        <v>-3.4924596548080444E-10</v>
      </c>
    </row>
    <row r="299" spans="1:118" s="245" customFormat="1" x14ac:dyDescent="0.3">
      <c r="A299" s="177">
        <v>1</v>
      </c>
      <c r="B299" s="231">
        <f>SUBTOTAL(9,$A$22:A299)</f>
        <v>248</v>
      </c>
      <c r="C299" s="220" t="s">
        <v>12613</v>
      </c>
      <c r="D299" s="222">
        <f t="shared" ref="D299:D304" si="113">E299+F299+G299+H299+I299+J299+L299+N299+P299+R299+T299+U299+V299+W299+X299+Y299+Z299+AA299+AB299+AC299+AD299+AE299</f>
        <v>2632810.4200000004</v>
      </c>
      <c r="E299" s="240">
        <v>0</v>
      </c>
      <c r="F299" s="240">
        <v>0</v>
      </c>
      <c r="G299" s="240">
        <v>0</v>
      </c>
      <c r="H299" s="240">
        <v>0</v>
      </c>
      <c r="I299" s="240">
        <v>0</v>
      </c>
      <c r="J299" s="240">
        <v>0</v>
      </c>
      <c r="K299" s="257">
        <v>0</v>
      </c>
      <c r="L299" s="240">
        <v>0</v>
      </c>
      <c r="M299" s="233">
        <v>285.33</v>
      </c>
      <c r="N299" s="240">
        <v>2577648.7400000002</v>
      </c>
      <c r="O299" s="240">
        <v>0</v>
      </c>
      <c r="P299" s="240">
        <v>0</v>
      </c>
      <c r="Q299" s="240">
        <v>0</v>
      </c>
      <c r="R299" s="240">
        <v>0</v>
      </c>
      <c r="S299" s="240">
        <v>0</v>
      </c>
      <c r="T299" s="240">
        <v>0</v>
      </c>
      <c r="U299" s="240">
        <v>0</v>
      </c>
      <c r="V299" s="240">
        <v>0</v>
      </c>
      <c r="W299" s="240">
        <v>0</v>
      </c>
      <c r="X299" s="240">
        <v>0</v>
      </c>
      <c r="Y299" s="240">
        <v>0</v>
      </c>
      <c r="Z299" s="240">
        <v>0</v>
      </c>
      <c r="AA299" s="240">
        <v>0</v>
      </c>
      <c r="AB299" s="240">
        <v>0</v>
      </c>
      <c r="AC299" s="271">
        <f t="shared" ref="AC299:AC302" si="114">ROUND(N299*2.14%,2)+ROUND(E299*2.14%,2)+ROUND(F299*2.14%,2)+ROUND(G299*2.14%,2)+ROUND(H299*2.14%,2)+ROUND(I299*2.14%,2)+ROUND(J299*2.14%,2)+ROUND(L299*2.14%,2)+ROUND(P299*2.14%,2)+ROUND(R299*2.14%,2)+ROUND(T299*2.14%,2)+ROUND(U299*2.14%,2)+ROUND(V299*2.14%,2)+ROUND(W299*2.14%,2)+ROUND(X299*2.14%,2)+ROUND(Y299*2.14%,2)+ROUND(Z299*2.14%,2)+ROUND(AA299*2.14%,2)+ROUND(AB299*2.14%,2)</f>
        <v>55161.68</v>
      </c>
      <c r="AD299" s="240">
        <v>0</v>
      </c>
      <c r="AE299" s="240">
        <v>0</v>
      </c>
      <c r="AF299" s="242" t="s">
        <v>17042</v>
      </c>
      <c r="AG299" s="242">
        <v>2023</v>
      </c>
      <c r="AH299" s="243">
        <v>2023</v>
      </c>
      <c r="AT299" s="245" t="e">
        <f>VLOOKUP(C299,AW:AX,2,FALSE)</f>
        <v>#N/A</v>
      </c>
      <c r="BW299" s="246"/>
      <c r="CA299" s="245" t="e">
        <f>VLOOKUP(C299,CB:CC,2,FALSE)</f>
        <v>#N/A</v>
      </c>
      <c r="CE299" s="245" t="e">
        <f>VLOOKUP(C299,CF:CG,2,FALSE)</f>
        <v>#N/A</v>
      </c>
      <c r="CH299" s="224">
        <f t="shared" si="80"/>
        <v>1.673470251262188E-10</v>
      </c>
      <c r="CL299" s="245" t="e">
        <f>VLOOKUP(C299,CM:CN,2,FALSE)</f>
        <v>#N/A</v>
      </c>
      <c r="DK299" s="245" t="e">
        <f>VLOOKUP(C299,DL:DM,2,FALSE)</f>
        <v>#N/A</v>
      </c>
      <c r="DN299" s="177"/>
    </row>
    <row r="300" spans="1:118" s="245" customFormat="1" x14ac:dyDescent="0.3">
      <c r="A300" s="177">
        <v>1</v>
      </c>
      <c r="B300" s="231">
        <f>SUBTOTAL(9,$A$22:A300)</f>
        <v>249</v>
      </c>
      <c r="C300" s="220" t="s">
        <v>12661</v>
      </c>
      <c r="D300" s="222">
        <f t="shared" si="113"/>
        <v>627109.65</v>
      </c>
      <c r="E300" s="240">
        <v>0</v>
      </c>
      <c r="F300" s="240">
        <v>0</v>
      </c>
      <c r="G300" s="240">
        <v>613970.68000000005</v>
      </c>
      <c r="H300" s="240">
        <v>0</v>
      </c>
      <c r="I300" s="240">
        <v>0</v>
      </c>
      <c r="J300" s="240">
        <v>0</v>
      </c>
      <c r="K300" s="257">
        <v>0</v>
      </c>
      <c r="L300" s="240">
        <v>0</v>
      </c>
      <c r="M300" s="240">
        <v>0</v>
      </c>
      <c r="N300" s="240">
        <v>0</v>
      </c>
      <c r="O300" s="240">
        <v>0</v>
      </c>
      <c r="P300" s="240">
        <v>0</v>
      </c>
      <c r="Q300" s="240">
        <v>0</v>
      </c>
      <c r="R300" s="240">
        <v>0</v>
      </c>
      <c r="S300" s="240">
        <v>0</v>
      </c>
      <c r="T300" s="240">
        <v>0</v>
      </c>
      <c r="U300" s="240">
        <v>0</v>
      </c>
      <c r="V300" s="240">
        <v>0</v>
      </c>
      <c r="W300" s="240">
        <v>0</v>
      </c>
      <c r="X300" s="240">
        <v>0</v>
      </c>
      <c r="Y300" s="240">
        <v>0</v>
      </c>
      <c r="Z300" s="240">
        <v>0</v>
      </c>
      <c r="AA300" s="240">
        <v>0</v>
      </c>
      <c r="AB300" s="240">
        <v>0</v>
      </c>
      <c r="AC300" s="240">
        <f t="shared" si="114"/>
        <v>13138.97</v>
      </c>
      <c r="AD300" s="240">
        <v>0</v>
      </c>
      <c r="AE300" s="240">
        <v>0</v>
      </c>
      <c r="AF300" s="242" t="s">
        <v>17042</v>
      </c>
      <c r="AG300" s="242">
        <v>2023</v>
      </c>
      <c r="AH300" s="243">
        <v>2023</v>
      </c>
      <c r="BW300" s="246"/>
      <c r="CH300" s="224">
        <f t="shared" si="80"/>
        <v>-2.7284841053187847E-11</v>
      </c>
      <c r="DK300" s="245" t="e">
        <f>VLOOKUP(C300,DL:DM,2,FALSE)</f>
        <v>#N/A</v>
      </c>
      <c r="DN300" s="177"/>
    </row>
    <row r="301" spans="1:118" s="245" customFormat="1" x14ac:dyDescent="0.3">
      <c r="A301" s="177">
        <v>1</v>
      </c>
      <c r="B301" s="231">
        <f>SUBTOTAL(9,$A$22:A301)</f>
        <v>250</v>
      </c>
      <c r="C301" s="220" t="s">
        <v>12671</v>
      </c>
      <c r="D301" s="222">
        <f t="shared" si="113"/>
        <v>5407739.2100000009</v>
      </c>
      <c r="E301" s="240">
        <v>0</v>
      </c>
      <c r="F301" s="240">
        <v>305553.71000000002</v>
      </c>
      <c r="G301" s="240">
        <v>704516.43</v>
      </c>
      <c r="H301" s="240">
        <v>0</v>
      </c>
      <c r="I301" s="240">
        <v>0</v>
      </c>
      <c r="J301" s="240">
        <v>0</v>
      </c>
      <c r="K301" s="257">
        <v>0</v>
      </c>
      <c r="L301" s="240">
        <v>0</v>
      </c>
      <c r="M301" s="233">
        <v>478.92</v>
      </c>
      <c r="N301" s="240">
        <v>4284368.09</v>
      </c>
      <c r="O301" s="240">
        <v>0</v>
      </c>
      <c r="P301" s="240">
        <v>0</v>
      </c>
      <c r="Q301" s="240">
        <v>0</v>
      </c>
      <c r="R301" s="240">
        <v>0</v>
      </c>
      <c r="S301" s="240">
        <v>0</v>
      </c>
      <c r="T301" s="240">
        <v>0</v>
      </c>
      <c r="U301" s="240">
        <v>0</v>
      </c>
      <c r="V301" s="240">
        <v>0</v>
      </c>
      <c r="W301" s="240">
        <v>0</v>
      </c>
      <c r="X301" s="240">
        <v>0</v>
      </c>
      <c r="Y301" s="240">
        <v>0</v>
      </c>
      <c r="Z301" s="240">
        <v>0</v>
      </c>
      <c r="AA301" s="240">
        <v>0</v>
      </c>
      <c r="AB301" s="240">
        <v>0</v>
      </c>
      <c r="AC301" s="240">
        <f t="shared" si="114"/>
        <v>113300.98</v>
      </c>
      <c r="AD301" s="240">
        <v>0</v>
      </c>
      <c r="AE301" s="240">
        <v>0</v>
      </c>
      <c r="AF301" s="242" t="s">
        <v>17042</v>
      </c>
      <c r="AG301" s="242">
        <v>2023</v>
      </c>
      <c r="AH301" s="243">
        <v>2023</v>
      </c>
      <c r="BW301" s="246"/>
      <c r="CH301" s="224">
        <f t="shared" si="80"/>
        <v>1.3824319466948509E-9</v>
      </c>
      <c r="DK301" s="245" t="e">
        <f>VLOOKUP(C301,DL:DM,2,FALSE)</f>
        <v>#N/A</v>
      </c>
      <c r="DN301" s="177"/>
    </row>
    <row r="302" spans="1:118" s="245" customFormat="1" x14ac:dyDescent="0.3">
      <c r="A302" s="177">
        <v>1</v>
      </c>
      <c r="B302" s="231">
        <f>SUBTOTAL(9,$A$22:A302)</f>
        <v>251</v>
      </c>
      <c r="C302" s="220" t="s">
        <v>2224</v>
      </c>
      <c r="D302" s="222">
        <f t="shared" si="113"/>
        <v>16636755.110000001</v>
      </c>
      <c r="E302" s="240">
        <v>0</v>
      </c>
      <c r="F302" s="240">
        <v>0</v>
      </c>
      <c r="G302" s="240">
        <f>3500000+4938070.41</f>
        <v>8438070.4100000001</v>
      </c>
      <c r="H302" s="240">
        <v>0</v>
      </c>
      <c r="I302" s="240">
        <v>0</v>
      </c>
      <c r="J302" s="240">
        <v>0</v>
      </c>
      <c r="K302" s="257">
        <v>0</v>
      </c>
      <c r="L302" s="240">
        <v>0</v>
      </c>
      <c r="M302" s="233">
        <v>973.63</v>
      </c>
      <c r="N302" s="240">
        <v>7850117.4800000004</v>
      </c>
      <c r="O302" s="240">
        <v>0</v>
      </c>
      <c r="P302" s="240">
        <v>0</v>
      </c>
      <c r="Q302" s="240">
        <v>0</v>
      </c>
      <c r="R302" s="240">
        <v>0</v>
      </c>
      <c r="S302" s="240">
        <v>0</v>
      </c>
      <c r="T302" s="240">
        <v>0</v>
      </c>
      <c r="U302" s="240">
        <v>0</v>
      </c>
      <c r="V302" s="240">
        <v>0</v>
      </c>
      <c r="W302" s="240">
        <v>0</v>
      </c>
      <c r="X302" s="240">
        <v>0</v>
      </c>
      <c r="Y302" s="240">
        <v>0</v>
      </c>
      <c r="Z302" s="240">
        <v>0</v>
      </c>
      <c r="AA302" s="240">
        <v>0</v>
      </c>
      <c r="AB302" s="240">
        <v>0</v>
      </c>
      <c r="AC302" s="240">
        <f t="shared" si="114"/>
        <v>348567.22</v>
      </c>
      <c r="AD302" s="240">
        <v>0</v>
      </c>
      <c r="AE302" s="240">
        <v>0</v>
      </c>
      <c r="AF302" s="242" t="s">
        <v>17042</v>
      </c>
      <c r="AG302" s="242">
        <v>2023</v>
      </c>
      <c r="AH302" s="243">
        <v>2023</v>
      </c>
      <c r="BW302" s="246"/>
      <c r="CH302" s="224">
        <f t="shared" si="80"/>
        <v>6.9849193096160889E-10</v>
      </c>
      <c r="DK302" s="245" t="e">
        <f>VLOOKUP(C302,DL:DM,2,FALSE)</f>
        <v>#N/A</v>
      </c>
      <c r="DN302" s="177"/>
    </row>
    <row r="303" spans="1:118" x14ac:dyDescent="0.3">
      <c r="A303" s="177">
        <v>1</v>
      </c>
      <c r="B303" s="231">
        <f>SUBTOTAL(9,$A$22:A303)</f>
        <v>252</v>
      </c>
      <c r="C303" s="236" t="s">
        <v>339</v>
      </c>
      <c r="D303" s="222">
        <f t="shared" si="113"/>
        <v>150000</v>
      </c>
      <c r="E303" s="239">
        <v>0</v>
      </c>
      <c r="F303" s="239">
        <v>0</v>
      </c>
      <c r="G303" s="239">
        <v>0</v>
      </c>
      <c r="H303" s="239">
        <v>0</v>
      </c>
      <c r="I303" s="239">
        <v>0</v>
      </c>
      <c r="J303" s="239">
        <v>0</v>
      </c>
      <c r="K303" s="255">
        <v>0</v>
      </c>
      <c r="L303" s="239">
        <v>0</v>
      </c>
      <c r="M303" s="241">
        <v>0</v>
      </c>
      <c r="N303" s="222">
        <v>0</v>
      </c>
      <c r="O303" s="239">
        <v>0</v>
      </c>
      <c r="P303" s="239">
        <v>0</v>
      </c>
      <c r="Q303" s="222">
        <v>0</v>
      </c>
      <c r="R303" s="222">
        <v>0</v>
      </c>
      <c r="S303" s="239">
        <v>0</v>
      </c>
      <c r="T303" s="239">
        <v>0</v>
      </c>
      <c r="U303" s="239">
        <v>0</v>
      </c>
      <c r="V303" s="239">
        <v>0</v>
      </c>
      <c r="W303" s="239">
        <v>0</v>
      </c>
      <c r="X303" s="239">
        <v>0</v>
      </c>
      <c r="Y303" s="239">
        <v>0</v>
      </c>
      <c r="Z303" s="239">
        <v>0</v>
      </c>
      <c r="AA303" s="239">
        <v>0</v>
      </c>
      <c r="AB303" s="239">
        <v>0</v>
      </c>
      <c r="AC303" s="222">
        <f>ROUND(N303*2.14%,2)</f>
        <v>0</v>
      </c>
      <c r="AD303" s="222">
        <v>150000</v>
      </c>
      <c r="AE303" s="239">
        <v>0</v>
      </c>
      <c r="AF303" s="214">
        <v>2023</v>
      </c>
      <c r="AG303" s="214" t="s">
        <v>17042</v>
      </c>
      <c r="AH303" s="214" t="s">
        <v>17042</v>
      </c>
      <c r="AI303" s="226"/>
      <c r="AJ303" s="226"/>
      <c r="AK303" s="226"/>
      <c r="AL303" s="226"/>
      <c r="AM303" s="227" t="s">
        <v>16939</v>
      </c>
      <c r="AN303" s="227" t="s">
        <v>16960</v>
      </c>
      <c r="AO303" s="227">
        <v>0</v>
      </c>
      <c r="AP303" s="227" t="s">
        <v>16941</v>
      </c>
      <c r="AQ303" s="227" t="s">
        <v>16958</v>
      </c>
      <c r="AR303" s="227">
        <v>0</v>
      </c>
      <c r="AS303" s="227"/>
      <c r="AT303" s="227"/>
      <c r="AU303" s="227"/>
      <c r="AV303" s="227"/>
      <c r="AW303" s="227" t="s">
        <v>1445</v>
      </c>
      <c r="AX303" s="228">
        <v>421.5</v>
      </c>
      <c r="AY303" s="228">
        <v>670</v>
      </c>
      <c r="AZ303" s="227" t="s">
        <v>2966</v>
      </c>
      <c r="BA303" s="227" t="s">
        <v>17002</v>
      </c>
      <c r="BB303" s="229"/>
      <c r="BC303" s="230">
        <f>AY303-M303</f>
        <v>670</v>
      </c>
      <c r="BJ303" s="177" t="str">
        <f t="shared" ref="BJ303:BJ312" si="115">VLOOKUP(C303,BM:BO,3,FALSE)</f>
        <v>нет данных</v>
      </c>
      <c r="BM303" s="177" t="s">
        <v>685</v>
      </c>
      <c r="BN303" s="177" t="s">
        <v>658</v>
      </c>
      <c r="BO303" s="177" t="s">
        <v>3488</v>
      </c>
      <c r="BU303" s="177" t="s">
        <v>685</v>
      </c>
      <c r="BV303" s="177" t="s">
        <v>658</v>
      </c>
      <c r="BW303" s="177" t="s">
        <v>3488</v>
      </c>
      <c r="CH303" s="224">
        <f t="shared" si="80"/>
        <v>0</v>
      </c>
    </row>
    <row r="304" spans="1:118" x14ac:dyDescent="0.3">
      <c r="A304" s="177">
        <v>1</v>
      </c>
      <c r="B304" s="231">
        <f>SUBTOTAL(9,$A$22:A304)</f>
        <v>253</v>
      </c>
      <c r="C304" s="236" t="s">
        <v>340</v>
      </c>
      <c r="D304" s="222">
        <f t="shared" si="113"/>
        <v>150000</v>
      </c>
      <c r="E304" s="239">
        <v>0</v>
      </c>
      <c r="F304" s="239">
        <v>0</v>
      </c>
      <c r="G304" s="239">
        <v>0</v>
      </c>
      <c r="H304" s="239">
        <v>0</v>
      </c>
      <c r="I304" s="239">
        <v>0</v>
      </c>
      <c r="J304" s="239">
        <v>0</v>
      </c>
      <c r="K304" s="255">
        <v>0</v>
      </c>
      <c r="L304" s="239">
        <v>0</v>
      </c>
      <c r="M304" s="241">
        <v>0</v>
      </c>
      <c r="N304" s="222">
        <v>0</v>
      </c>
      <c r="O304" s="239">
        <v>0</v>
      </c>
      <c r="P304" s="239">
        <v>0</v>
      </c>
      <c r="Q304" s="222">
        <v>0</v>
      </c>
      <c r="R304" s="222">
        <v>0</v>
      </c>
      <c r="S304" s="239">
        <v>0</v>
      </c>
      <c r="T304" s="239">
        <v>0</v>
      </c>
      <c r="U304" s="239">
        <v>0</v>
      </c>
      <c r="V304" s="239">
        <v>0</v>
      </c>
      <c r="W304" s="239">
        <v>0</v>
      </c>
      <c r="X304" s="239">
        <v>0</v>
      </c>
      <c r="Y304" s="239">
        <v>0</v>
      </c>
      <c r="Z304" s="239">
        <v>0</v>
      </c>
      <c r="AA304" s="239">
        <v>0</v>
      </c>
      <c r="AB304" s="239">
        <v>0</v>
      </c>
      <c r="AC304" s="222">
        <v>0</v>
      </c>
      <c r="AD304" s="222">
        <v>150000</v>
      </c>
      <c r="AE304" s="239">
        <v>0</v>
      </c>
      <c r="AF304" s="214">
        <v>2023</v>
      </c>
      <c r="AG304" s="214" t="s">
        <v>17042</v>
      </c>
      <c r="AH304" s="214" t="s">
        <v>17042</v>
      </c>
      <c r="AI304" s="226"/>
      <c r="AJ304" s="226"/>
      <c r="AK304" s="226"/>
      <c r="AL304" s="226"/>
      <c r="AM304" s="227" t="s">
        <v>16939</v>
      </c>
      <c r="AN304" s="227" t="s">
        <v>16943</v>
      </c>
      <c r="AO304" s="227">
        <v>0</v>
      </c>
      <c r="AP304" s="227" t="s">
        <v>16950</v>
      </c>
      <c r="AQ304" s="227" t="s">
        <v>16958</v>
      </c>
      <c r="AR304" s="227">
        <v>0</v>
      </c>
      <c r="AS304" s="227"/>
      <c r="AT304" s="227"/>
      <c r="AU304" s="227"/>
      <c r="AV304" s="227"/>
      <c r="AW304" s="227" t="s">
        <v>1421</v>
      </c>
      <c r="AX304" s="228">
        <v>440.1</v>
      </c>
      <c r="AY304" s="228">
        <v>286.07</v>
      </c>
      <c r="AZ304" s="227" t="s">
        <v>2966</v>
      </c>
      <c r="BA304" s="227" t="s">
        <v>17002</v>
      </c>
      <c r="BB304" s="229"/>
      <c r="BC304" s="230">
        <f>AY304-M304</f>
        <v>286.07</v>
      </c>
      <c r="BD304" s="177" t="s">
        <v>16938</v>
      </c>
      <c r="BJ304" s="177" t="str">
        <f t="shared" si="115"/>
        <v>нет данных</v>
      </c>
      <c r="BM304" s="177" t="s">
        <v>3489</v>
      </c>
      <c r="BN304" s="177" t="s">
        <v>657</v>
      </c>
      <c r="BO304" s="177" t="s">
        <v>1964</v>
      </c>
      <c r="BU304" s="177" t="s">
        <v>3489</v>
      </c>
      <c r="BV304" s="177" t="s">
        <v>657</v>
      </c>
      <c r="BW304" s="177" t="s">
        <v>1964</v>
      </c>
      <c r="CH304" s="224">
        <f t="shared" si="80"/>
        <v>0</v>
      </c>
    </row>
    <row r="305" spans="1:118" x14ac:dyDescent="0.3">
      <c r="B305" s="225" t="s">
        <v>342</v>
      </c>
      <c r="C305" s="225"/>
      <c r="D305" s="221">
        <f>D306</f>
        <v>2969018.4899999998</v>
      </c>
      <c r="E305" s="222">
        <f t="shared" ref="E305:AE305" si="116">E306</f>
        <v>0</v>
      </c>
      <c r="F305" s="222">
        <f t="shared" si="116"/>
        <v>0</v>
      </c>
      <c r="G305" s="222">
        <f t="shared" si="116"/>
        <v>0</v>
      </c>
      <c r="H305" s="222">
        <f t="shared" si="116"/>
        <v>0</v>
      </c>
      <c r="I305" s="222">
        <f t="shared" si="116"/>
        <v>0</v>
      </c>
      <c r="J305" s="222">
        <f t="shared" si="116"/>
        <v>0</v>
      </c>
      <c r="K305" s="223">
        <f t="shared" si="116"/>
        <v>0</v>
      </c>
      <c r="L305" s="222">
        <f t="shared" si="116"/>
        <v>0</v>
      </c>
      <c r="M305" s="222">
        <f t="shared" si="116"/>
        <v>299.56</v>
      </c>
      <c r="N305" s="222">
        <f t="shared" si="116"/>
        <v>2759955.44</v>
      </c>
      <c r="O305" s="222">
        <f t="shared" si="116"/>
        <v>0</v>
      </c>
      <c r="P305" s="222">
        <f t="shared" si="116"/>
        <v>0</v>
      </c>
      <c r="Q305" s="222">
        <f t="shared" si="116"/>
        <v>0</v>
      </c>
      <c r="R305" s="222">
        <f t="shared" si="116"/>
        <v>0</v>
      </c>
      <c r="S305" s="222">
        <f t="shared" si="116"/>
        <v>0</v>
      </c>
      <c r="T305" s="222">
        <f t="shared" si="116"/>
        <v>0</v>
      </c>
      <c r="U305" s="222">
        <f t="shared" si="116"/>
        <v>0</v>
      </c>
      <c r="V305" s="222">
        <f t="shared" si="116"/>
        <v>0</v>
      </c>
      <c r="W305" s="222">
        <f t="shared" si="116"/>
        <v>0</v>
      </c>
      <c r="X305" s="222">
        <f t="shared" si="116"/>
        <v>0</v>
      </c>
      <c r="Y305" s="222">
        <f t="shared" si="116"/>
        <v>0</v>
      </c>
      <c r="Z305" s="222">
        <f t="shared" si="116"/>
        <v>0</v>
      </c>
      <c r="AA305" s="222">
        <f t="shared" si="116"/>
        <v>0</v>
      </c>
      <c r="AB305" s="222">
        <f t="shared" si="116"/>
        <v>0</v>
      </c>
      <c r="AC305" s="222">
        <f t="shared" si="116"/>
        <v>59063.05</v>
      </c>
      <c r="AD305" s="222">
        <f t="shared" si="116"/>
        <v>150000</v>
      </c>
      <c r="AE305" s="222">
        <f t="shared" si="116"/>
        <v>0</v>
      </c>
      <c r="AF305" s="214" t="s">
        <v>17016</v>
      </c>
      <c r="AG305" s="214" t="s">
        <v>17016</v>
      </c>
      <c r="AH305" s="214" t="s">
        <v>17016</v>
      </c>
      <c r="AI305" s="226"/>
      <c r="AJ305" s="226"/>
      <c r="AK305" s="226"/>
      <c r="AL305" s="226"/>
      <c r="AM305" s="227"/>
      <c r="AN305" s="227"/>
      <c r="AO305" s="227"/>
      <c r="AP305" s="227"/>
      <c r="AQ305" s="227"/>
      <c r="AR305" s="227"/>
      <c r="AS305" s="227"/>
      <c r="AT305" s="227"/>
      <c r="AU305" s="227"/>
      <c r="AV305" s="227"/>
      <c r="AW305" s="227"/>
      <c r="AX305" s="228"/>
      <c r="AY305" s="228"/>
      <c r="AZ305" s="227"/>
      <c r="BA305" s="227"/>
      <c r="BB305" s="229"/>
      <c r="BC305" s="230">
        <f t="shared" si="102"/>
        <v>-299.56</v>
      </c>
      <c r="BJ305" s="177" t="e">
        <f t="shared" si="115"/>
        <v>#N/A</v>
      </c>
      <c r="BM305" s="177" t="s">
        <v>3491</v>
      </c>
      <c r="BN305" s="177" t="s">
        <v>657</v>
      </c>
      <c r="BO305" s="177" t="s">
        <v>1964</v>
      </c>
      <c r="BU305" s="177" t="s">
        <v>3491</v>
      </c>
      <c r="BV305" s="177" t="s">
        <v>657</v>
      </c>
      <c r="BW305" s="177" t="s">
        <v>1964</v>
      </c>
      <c r="CH305" s="224">
        <f t="shared" si="80"/>
        <v>-1.7462298274040222E-10</v>
      </c>
    </row>
    <row r="306" spans="1:118" x14ac:dyDescent="0.3">
      <c r="A306" s="177">
        <v>1</v>
      </c>
      <c r="B306" s="231">
        <f>SUBTOTAL(9,$A$22:A306)</f>
        <v>254</v>
      </c>
      <c r="C306" s="236" t="s">
        <v>343</v>
      </c>
      <c r="D306" s="222">
        <f>E306+F306+G306+H306+I306+J306+L306+N306+P306+R306+T306+U306+V306+W306+X306+Y306+Z306+AA306+AB306+AC306+AD306+AE306</f>
        <v>2969018.4899999998</v>
      </c>
      <c r="E306" s="239">
        <v>0</v>
      </c>
      <c r="F306" s="239">
        <v>0</v>
      </c>
      <c r="G306" s="239">
        <v>0</v>
      </c>
      <c r="H306" s="239">
        <v>0</v>
      </c>
      <c r="I306" s="239">
        <v>0</v>
      </c>
      <c r="J306" s="239">
        <v>0</v>
      </c>
      <c r="K306" s="255">
        <v>0</v>
      </c>
      <c r="L306" s="239">
        <v>0</v>
      </c>
      <c r="M306" s="233">
        <v>299.56</v>
      </c>
      <c r="N306" s="222">
        <v>2759955.44</v>
      </c>
      <c r="O306" s="239">
        <v>0</v>
      </c>
      <c r="P306" s="239">
        <v>0</v>
      </c>
      <c r="Q306" s="222">
        <v>0</v>
      </c>
      <c r="R306" s="222">
        <v>0</v>
      </c>
      <c r="S306" s="239">
        <v>0</v>
      </c>
      <c r="T306" s="239">
        <v>0</v>
      </c>
      <c r="U306" s="239">
        <v>0</v>
      </c>
      <c r="V306" s="239">
        <v>0</v>
      </c>
      <c r="W306" s="239">
        <v>0</v>
      </c>
      <c r="X306" s="239">
        <v>0</v>
      </c>
      <c r="Y306" s="239">
        <v>0</v>
      </c>
      <c r="Z306" s="239">
        <v>0</v>
      </c>
      <c r="AA306" s="239">
        <v>0</v>
      </c>
      <c r="AB306" s="239">
        <v>0</v>
      </c>
      <c r="AC306" s="222">
        <f>ROUND(N306*2.14%,2)</f>
        <v>59063.05</v>
      </c>
      <c r="AD306" s="222">
        <v>150000</v>
      </c>
      <c r="AE306" s="239">
        <v>0</v>
      </c>
      <c r="AF306" s="214">
        <v>2023</v>
      </c>
      <c r="AG306" s="214">
        <v>2023</v>
      </c>
      <c r="AH306" s="214">
        <v>2023</v>
      </c>
      <c r="AI306" s="226"/>
      <c r="AJ306" s="226"/>
      <c r="AK306" s="226"/>
      <c r="AL306" s="226"/>
      <c r="AM306" s="227" t="s">
        <v>16943</v>
      </c>
      <c r="AN306" s="227" t="s">
        <v>16945</v>
      </c>
      <c r="AO306" s="227">
        <v>0</v>
      </c>
      <c r="AP306" s="227" t="s">
        <v>16946</v>
      </c>
      <c r="AQ306" s="227" t="s">
        <v>16942</v>
      </c>
      <c r="AR306" s="227">
        <v>0</v>
      </c>
      <c r="AS306" s="227"/>
      <c r="AT306" s="227"/>
      <c r="AU306" s="227"/>
      <c r="AV306" s="227"/>
      <c r="AW306" s="227" t="s">
        <v>841</v>
      </c>
      <c r="AX306" s="228">
        <v>313</v>
      </c>
      <c r="AY306" s="228" t="s">
        <v>2983</v>
      </c>
      <c r="AZ306" s="227" t="s">
        <v>2966</v>
      </c>
      <c r="BA306" s="227" t="s">
        <v>17002</v>
      </c>
      <c r="BB306" s="229"/>
      <c r="BC306" s="230" t="e">
        <f t="shared" si="102"/>
        <v>#VALUE!</v>
      </c>
      <c r="BJ306" s="177" t="str">
        <f t="shared" si="115"/>
        <v>312.700</v>
      </c>
      <c r="BM306" s="177" t="s">
        <v>3493</v>
      </c>
      <c r="BN306" s="177" t="s">
        <v>715</v>
      </c>
      <c r="BO306" s="177" t="s">
        <v>3494</v>
      </c>
      <c r="BU306" s="177" t="s">
        <v>3493</v>
      </c>
      <c r="BV306" s="177" t="s">
        <v>715</v>
      </c>
      <c r="BW306" s="177" t="s">
        <v>3494</v>
      </c>
      <c r="CH306" s="224">
        <f t="shared" si="80"/>
        <v>-1.7462298274040222E-10</v>
      </c>
    </row>
    <row r="307" spans="1:118" x14ac:dyDescent="0.3">
      <c r="B307" s="225" t="s">
        <v>344</v>
      </c>
      <c r="C307" s="225"/>
      <c r="D307" s="221">
        <f>D308</f>
        <v>5947708.0499999998</v>
      </c>
      <c r="E307" s="222">
        <f t="shared" ref="E307:AE307" si="117">E308</f>
        <v>0</v>
      </c>
      <c r="F307" s="222">
        <f t="shared" si="117"/>
        <v>0</v>
      </c>
      <c r="G307" s="222">
        <f t="shared" si="117"/>
        <v>0</v>
      </c>
      <c r="H307" s="222">
        <f t="shared" si="117"/>
        <v>0</v>
      </c>
      <c r="I307" s="222">
        <f t="shared" si="117"/>
        <v>0</v>
      </c>
      <c r="J307" s="222">
        <f t="shared" si="117"/>
        <v>0</v>
      </c>
      <c r="K307" s="223">
        <f t="shared" si="117"/>
        <v>0</v>
      </c>
      <c r="L307" s="222">
        <f t="shared" si="117"/>
        <v>0</v>
      </c>
      <c r="M307" s="222">
        <f t="shared" si="117"/>
        <v>611.02</v>
      </c>
      <c r="N307" s="222">
        <f t="shared" si="117"/>
        <v>5646865.1399999997</v>
      </c>
      <c r="O307" s="222">
        <f t="shared" si="117"/>
        <v>0</v>
      </c>
      <c r="P307" s="222">
        <f t="shared" si="117"/>
        <v>0</v>
      </c>
      <c r="Q307" s="222">
        <f t="shared" si="117"/>
        <v>0</v>
      </c>
      <c r="R307" s="222">
        <f t="shared" si="117"/>
        <v>0</v>
      </c>
      <c r="S307" s="222">
        <f t="shared" si="117"/>
        <v>0</v>
      </c>
      <c r="T307" s="222">
        <f t="shared" si="117"/>
        <v>0</v>
      </c>
      <c r="U307" s="222">
        <f t="shared" si="117"/>
        <v>0</v>
      </c>
      <c r="V307" s="222">
        <f t="shared" si="117"/>
        <v>0</v>
      </c>
      <c r="W307" s="222">
        <f t="shared" si="117"/>
        <v>0</v>
      </c>
      <c r="X307" s="222">
        <f t="shared" si="117"/>
        <v>0</v>
      </c>
      <c r="Y307" s="222">
        <f t="shared" si="117"/>
        <v>0</v>
      </c>
      <c r="Z307" s="222">
        <f t="shared" si="117"/>
        <v>0</v>
      </c>
      <c r="AA307" s="222">
        <f t="shared" si="117"/>
        <v>0</v>
      </c>
      <c r="AB307" s="222">
        <f t="shared" si="117"/>
        <v>0</v>
      </c>
      <c r="AC307" s="222">
        <f t="shared" si="117"/>
        <v>120842.91</v>
      </c>
      <c r="AD307" s="222">
        <f t="shared" si="117"/>
        <v>180000</v>
      </c>
      <c r="AE307" s="222">
        <f t="shared" si="117"/>
        <v>0</v>
      </c>
      <c r="AF307" s="214" t="s">
        <v>17016</v>
      </c>
      <c r="AG307" s="214" t="s">
        <v>17016</v>
      </c>
      <c r="AH307" s="214" t="s">
        <v>17016</v>
      </c>
      <c r="AI307" s="226"/>
      <c r="AJ307" s="226"/>
      <c r="AK307" s="226"/>
      <c r="AL307" s="226"/>
      <c r="AM307" s="227"/>
      <c r="AN307" s="227"/>
      <c r="AO307" s="227"/>
      <c r="AP307" s="227"/>
      <c r="AQ307" s="227"/>
      <c r="AR307" s="227"/>
      <c r="AS307" s="227"/>
      <c r="AT307" s="227"/>
      <c r="AU307" s="227"/>
      <c r="AV307" s="227"/>
      <c r="AW307" s="227"/>
      <c r="AX307" s="228"/>
      <c r="AY307" s="228"/>
      <c r="AZ307" s="227"/>
      <c r="BA307" s="227"/>
      <c r="BB307" s="229"/>
      <c r="BC307" s="230">
        <f t="shared" si="102"/>
        <v>-611.02</v>
      </c>
      <c r="BJ307" s="177" t="e">
        <f t="shared" si="115"/>
        <v>#N/A</v>
      </c>
      <c r="BM307" s="177" t="s">
        <v>3495</v>
      </c>
      <c r="BN307" s="177" t="s">
        <v>715</v>
      </c>
      <c r="BO307" s="177" t="s">
        <v>3496</v>
      </c>
      <c r="BU307" s="177" t="s">
        <v>3495</v>
      </c>
      <c r="BV307" s="177" t="s">
        <v>715</v>
      </c>
      <c r="BW307" s="177" t="s">
        <v>3496</v>
      </c>
      <c r="CH307" s="224">
        <f t="shared" si="80"/>
        <v>1.4551915228366852E-10</v>
      </c>
    </row>
    <row r="308" spans="1:118" x14ac:dyDescent="0.3">
      <c r="A308" s="177">
        <v>1</v>
      </c>
      <c r="B308" s="231">
        <f>SUBTOTAL(9,$A$22:A308)</f>
        <v>255</v>
      </c>
      <c r="C308" s="236" t="s">
        <v>345</v>
      </c>
      <c r="D308" s="222">
        <f>E308+F308+G308+H308+I308+J308+L308+N308+P308+R308+T308+U308+V308+W308+X308+Y308+Z308+AA308+AB308+AC308+AD308+AE308</f>
        <v>5947708.0499999998</v>
      </c>
      <c r="E308" s="239">
        <v>0</v>
      </c>
      <c r="F308" s="239">
        <v>0</v>
      </c>
      <c r="G308" s="239">
        <v>0</v>
      </c>
      <c r="H308" s="239">
        <v>0</v>
      </c>
      <c r="I308" s="239">
        <v>0</v>
      </c>
      <c r="J308" s="239">
        <v>0</v>
      </c>
      <c r="K308" s="255">
        <v>0</v>
      </c>
      <c r="L308" s="239">
        <v>0</v>
      </c>
      <c r="M308" s="233">
        <v>611.02</v>
      </c>
      <c r="N308" s="222">
        <v>5646865.1399999997</v>
      </c>
      <c r="O308" s="239">
        <v>0</v>
      </c>
      <c r="P308" s="239">
        <v>0</v>
      </c>
      <c r="Q308" s="222">
        <v>0</v>
      </c>
      <c r="R308" s="222">
        <v>0</v>
      </c>
      <c r="S308" s="239">
        <v>0</v>
      </c>
      <c r="T308" s="239">
        <v>0</v>
      </c>
      <c r="U308" s="239">
        <v>0</v>
      </c>
      <c r="V308" s="239">
        <v>0</v>
      </c>
      <c r="W308" s="239">
        <v>0</v>
      </c>
      <c r="X308" s="239">
        <v>0</v>
      </c>
      <c r="Y308" s="239">
        <v>0</v>
      </c>
      <c r="Z308" s="239">
        <v>0</v>
      </c>
      <c r="AA308" s="239">
        <v>0</v>
      </c>
      <c r="AB308" s="239">
        <v>0</v>
      </c>
      <c r="AC308" s="222">
        <f>ROUND(N308*2.14%,2)</f>
        <v>120842.91</v>
      </c>
      <c r="AD308" s="222">
        <v>180000</v>
      </c>
      <c r="AE308" s="239">
        <v>0</v>
      </c>
      <c r="AF308" s="214">
        <v>2023</v>
      </c>
      <c r="AG308" s="214">
        <v>2023</v>
      </c>
      <c r="AH308" s="214">
        <v>2023</v>
      </c>
      <c r="AI308" s="226"/>
      <c r="AJ308" s="226"/>
      <c r="AK308" s="226"/>
      <c r="AL308" s="226"/>
      <c r="AM308" s="227" t="s">
        <v>16944</v>
      </c>
      <c r="AN308" s="227" t="s">
        <v>16941</v>
      </c>
      <c r="AO308" s="227">
        <v>0</v>
      </c>
      <c r="AP308" s="227" t="s">
        <v>16948</v>
      </c>
      <c r="AQ308" s="227" t="s">
        <v>16961</v>
      </c>
      <c r="AR308" s="227" t="s">
        <v>16954</v>
      </c>
      <c r="AS308" s="227"/>
      <c r="AT308" s="227"/>
      <c r="AU308" s="227"/>
      <c r="AV308" s="227"/>
      <c r="AW308" s="227" t="s">
        <v>775</v>
      </c>
      <c r="AX308" s="228">
        <v>786.2</v>
      </c>
      <c r="AY308" s="228">
        <v>481.26</v>
      </c>
      <c r="AZ308" s="227" t="s">
        <v>2966</v>
      </c>
      <c r="BA308" s="227" t="s">
        <v>17002</v>
      </c>
      <c r="BB308" s="229"/>
      <c r="BC308" s="230">
        <f t="shared" si="102"/>
        <v>-129.76</v>
      </c>
      <c r="BJ308" s="177" t="str">
        <f t="shared" si="115"/>
        <v>408.000</v>
      </c>
      <c r="BM308" s="177" t="s">
        <v>686</v>
      </c>
      <c r="BN308" s="177" t="s">
        <v>3045</v>
      </c>
      <c r="BO308" s="177" t="s">
        <v>3498</v>
      </c>
      <c r="BU308" s="177" t="s">
        <v>686</v>
      </c>
      <c r="BV308" s="177" t="s">
        <v>3045</v>
      </c>
      <c r="BW308" s="177" t="s">
        <v>3498</v>
      </c>
      <c r="CH308" s="224">
        <f t="shared" si="80"/>
        <v>1.4551915228366852E-10</v>
      </c>
    </row>
    <row r="309" spans="1:118" x14ac:dyDescent="0.3">
      <c r="B309" s="225" t="s">
        <v>369</v>
      </c>
      <c r="C309" s="225"/>
      <c r="D309" s="221">
        <f>D310</f>
        <v>5628145.5300000003</v>
      </c>
      <c r="E309" s="222">
        <f t="shared" ref="E309:AE309" si="118">E310</f>
        <v>0</v>
      </c>
      <c r="F309" s="222">
        <f t="shared" si="118"/>
        <v>0</v>
      </c>
      <c r="G309" s="222">
        <f t="shared" si="118"/>
        <v>0</v>
      </c>
      <c r="H309" s="222">
        <f t="shared" si="118"/>
        <v>0</v>
      </c>
      <c r="I309" s="222">
        <f t="shared" si="118"/>
        <v>0</v>
      </c>
      <c r="J309" s="222">
        <f t="shared" si="118"/>
        <v>0</v>
      </c>
      <c r="K309" s="223">
        <f t="shared" si="118"/>
        <v>0</v>
      </c>
      <c r="L309" s="222">
        <f t="shared" si="118"/>
        <v>0</v>
      </c>
      <c r="M309" s="222">
        <f t="shared" si="118"/>
        <v>566.79999999999995</v>
      </c>
      <c r="N309" s="222">
        <f t="shared" si="118"/>
        <v>5427092.2999999998</v>
      </c>
      <c r="O309" s="222">
        <f t="shared" si="118"/>
        <v>0</v>
      </c>
      <c r="P309" s="222">
        <f t="shared" si="118"/>
        <v>0</v>
      </c>
      <c r="Q309" s="222">
        <f t="shared" si="118"/>
        <v>0</v>
      </c>
      <c r="R309" s="222">
        <f t="shared" si="118"/>
        <v>0</v>
      </c>
      <c r="S309" s="222">
        <f t="shared" si="118"/>
        <v>0</v>
      </c>
      <c r="T309" s="222">
        <f t="shared" si="118"/>
        <v>0</v>
      </c>
      <c r="U309" s="222">
        <f t="shared" si="118"/>
        <v>0</v>
      </c>
      <c r="V309" s="222">
        <f t="shared" si="118"/>
        <v>0</v>
      </c>
      <c r="W309" s="222">
        <f t="shared" si="118"/>
        <v>0</v>
      </c>
      <c r="X309" s="222">
        <f t="shared" si="118"/>
        <v>0</v>
      </c>
      <c r="Y309" s="222">
        <f t="shared" si="118"/>
        <v>0</v>
      </c>
      <c r="Z309" s="222">
        <f t="shared" si="118"/>
        <v>0</v>
      </c>
      <c r="AA309" s="222">
        <f t="shared" si="118"/>
        <v>0</v>
      </c>
      <c r="AB309" s="222">
        <f t="shared" si="118"/>
        <v>0</v>
      </c>
      <c r="AC309" s="222">
        <f t="shared" si="118"/>
        <v>116139.78</v>
      </c>
      <c r="AD309" s="222">
        <f t="shared" si="118"/>
        <v>84913.45</v>
      </c>
      <c r="AE309" s="222">
        <f t="shared" si="118"/>
        <v>0</v>
      </c>
      <c r="AF309" s="214" t="s">
        <v>17016</v>
      </c>
      <c r="AG309" s="214" t="s">
        <v>17016</v>
      </c>
      <c r="AH309" s="214" t="s">
        <v>17016</v>
      </c>
      <c r="AI309" s="226"/>
      <c r="AJ309" s="226"/>
      <c r="AK309" s="226"/>
      <c r="AL309" s="226"/>
      <c r="AM309" s="227"/>
      <c r="AN309" s="227"/>
      <c r="AO309" s="227"/>
      <c r="AP309" s="227"/>
      <c r="AQ309" s="227"/>
      <c r="AR309" s="227"/>
      <c r="AS309" s="227"/>
      <c r="AT309" s="227"/>
      <c r="AU309" s="227"/>
      <c r="AV309" s="227"/>
      <c r="AW309" s="227"/>
      <c r="AX309" s="228"/>
      <c r="AY309" s="228"/>
      <c r="AZ309" s="227"/>
      <c r="BA309" s="227"/>
      <c r="BB309" s="229"/>
      <c r="BC309" s="230">
        <f t="shared" si="102"/>
        <v>-566.79999999999995</v>
      </c>
      <c r="BJ309" s="177" t="e">
        <f t="shared" si="115"/>
        <v>#N/A</v>
      </c>
      <c r="BM309" s="177" t="s">
        <v>3536</v>
      </c>
      <c r="BN309" s="177" t="s">
        <v>2983</v>
      </c>
      <c r="BO309" s="177" t="s">
        <v>2983</v>
      </c>
      <c r="BU309" s="177" t="s">
        <v>3536</v>
      </c>
      <c r="BV309" s="177" t="s">
        <v>2983</v>
      </c>
      <c r="BW309" s="177" t="s">
        <v>2983</v>
      </c>
      <c r="CH309" s="224">
        <f t="shared" si="80"/>
        <v>4.5110937207937241E-10</v>
      </c>
    </row>
    <row r="310" spans="1:118" x14ac:dyDescent="0.3">
      <c r="A310" s="177">
        <v>1</v>
      </c>
      <c r="B310" s="231">
        <f>SUBTOTAL(9,$A$22:A310)</f>
        <v>256</v>
      </c>
      <c r="C310" s="236" t="s">
        <v>371</v>
      </c>
      <c r="D310" s="222">
        <f>E310+F310+G310+H310+I310+J310+L310+N310+P310+R310+T310+U310+V310+W310+X310+Y310+Z310+AA310+AB310+AC310+AD310+AE310</f>
        <v>5628145.5300000003</v>
      </c>
      <c r="E310" s="239">
        <v>0</v>
      </c>
      <c r="F310" s="239">
        <v>0</v>
      </c>
      <c r="G310" s="239">
        <v>0</v>
      </c>
      <c r="H310" s="239">
        <v>0</v>
      </c>
      <c r="I310" s="239">
        <v>0</v>
      </c>
      <c r="J310" s="239">
        <v>0</v>
      </c>
      <c r="K310" s="255">
        <v>0</v>
      </c>
      <c r="L310" s="239">
        <v>0</v>
      </c>
      <c r="M310" s="233">
        <v>566.79999999999995</v>
      </c>
      <c r="N310" s="222">
        <v>5427092.2999999998</v>
      </c>
      <c r="O310" s="239">
        <v>0</v>
      </c>
      <c r="P310" s="239">
        <v>0</v>
      </c>
      <c r="Q310" s="222">
        <v>0</v>
      </c>
      <c r="R310" s="222">
        <v>0</v>
      </c>
      <c r="S310" s="239">
        <v>0</v>
      </c>
      <c r="T310" s="239">
        <v>0</v>
      </c>
      <c r="U310" s="239">
        <v>0</v>
      </c>
      <c r="V310" s="239">
        <v>0</v>
      </c>
      <c r="W310" s="239">
        <v>0</v>
      </c>
      <c r="X310" s="239">
        <v>0</v>
      </c>
      <c r="Y310" s="239">
        <v>0</v>
      </c>
      <c r="Z310" s="239">
        <v>0</v>
      </c>
      <c r="AA310" s="239">
        <v>0</v>
      </c>
      <c r="AB310" s="239">
        <v>0</v>
      </c>
      <c r="AC310" s="222">
        <f>ROUND(N310*2.14%,2)</f>
        <v>116139.78</v>
      </c>
      <c r="AD310" s="222">
        <v>84913.45</v>
      </c>
      <c r="AE310" s="239">
        <v>0</v>
      </c>
      <c r="AF310" s="214">
        <v>2023</v>
      </c>
      <c r="AG310" s="214">
        <v>2023</v>
      </c>
      <c r="AH310" s="214">
        <v>2023</v>
      </c>
      <c r="AI310" s="226"/>
      <c r="AJ310" s="226"/>
      <c r="AK310" s="226"/>
      <c r="AL310" s="226"/>
      <c r="AM310" s="227" t="s">
        <v>16957</v>
      </c>
      <c r="AN310" s="227" t="s">
        <v>16940</v>
      </c>
      <c r="AO310" s="227">
        <v>0</v>
      </c>
      <c r="AP310" s="227" t="s">
        <v>16953</v>
      </c>
      <c r="AQ310" s="227" t="s">
        <v>16958</v>
      </c>
      <c r="AR310" s="227" t="s">
        <v>16947</v>
      </c>
      <c r="AS310" s="227"/>
      <c r="AT310" s="227"/>
      <c r="AU310" s="227"/>
      <c r="AV310" s="227"/>
      <c r="AW310" s="227" t="s">
        <v>923</v>
      </c>
      <c r="AX310" s="228">
        <v>569.1</v>
      </c>
      <c r="AY310" s="228">
        <v>540</v>
      </c>
      <c r="AZ310" s="227" t="s">
        <v>2966</v>
      </c>
      <c r="BA310" s="227" t="s">
        <v>17002</v>
      </c>
      <c r="BB310" s="229"/>
      <c r="BC310" s="230">
        <f t="shared" si="102"/>
        <v>-26.799999999999955</v>
      </c>
      <c r="BJ310" s="177" t="str">
        <f t="shared" si="115"/>
        <v>409.090</v>
      </c>
      <c r="BM310" s="177" t="s">
        <v>3538</v>
      </c>
      <c r="BN310" s="177" t="s">
        <v>1342</v>
      </c>
      <c r="BO310" s="177" t="s">
        <v>3539</v>
      </c>
      <c r="BU310" s="177" t="s">
        <v>3538</v>
      </c>
      <c r="BV310" s="177" t="s">
        <v>1342</v>
      </c>
      <c r="BW310" s="177" t="s">
        <v>3539</v>
      </c>
      <c r="CH310" s="224">
        <f t="shared" si="80"/>
        <v>4.5110937207937241E-10</v>
      </c>
    </row>
    <row r="311" spans="1:118" x14ac:dyDescent="0.3">
      <c r="B311" s="225" t="s">
        <v>370</v>
      </c>
      <c r="C311" s="225"/>
      <c r="D311" s="221">
        <f t="shared" ref="D311:AE311" si="119">SUM(D312:D313)</f>
        <v>15909700.050000001</v>
      </c>
      <c r="E311" s="222">
        <f t="shared" si="119"/>
        <v>0</v>
      </c>
      <c r="F311" s="222">
        <f t="shared" si="119"/>
        <v>0</v>
      </c>
      <c r="G311" s="222">
        <f t="shared" si="119"/>
        <v>0</v>
      </c>
      <c r="H311" s="222">
        <f t="shared" si="119"/>
        <v>0</v>
      </c>
      <c r="I311" s="222">
        <f t="shared" si="119"/>
        <v>0</v>
      </c>
      <c r="J311" s="222">
        <f t="shared" si="119"/>
        <v>0</v>
      </c>
      <c r="K311" s="223">
        <f t="shared" si="119"/>
        <v>0</v>
      </c>
      <c r="L311" s="222">
        <f t="shared" si="119"/>
        <v>0</v>
      </c>
      <c r="M311" s="222">
        <f t="shared" si="119"/>
        <v>1770.62</v>
      </c>
      <c r="N311" s="222">
        <f t="shared" si="119"/>
        <v>15404588.810000001</v>
      </c>
      <c r="O311" s="222">
        <f t="shared" si="119"/>
        <v>0</v>
      </c>
      <c r="P311" s="222">
        <f t="shared" si="119"/>
        <v>0</v>
      </c>
      <c r="Q311" s="222">
        <f t="shared" si="119"/>
        <v>0</v>
      </c>
      <c r="R311" s="222">
        <f t="shared" si="119"/>
        <v>0</v>
      </c>
      <c r="S311" s="222">
        <f t="shared" si="119"/>
        <v>0</v>
      </c>
      <c r="T311" s="222">
        <f t="shared" si="119"/>
        <v>0</v>
      </c>
      <c r="U311" s="222">
        <f t="shared" si="119"/>
        <v>0</v>
      </c>
      <c r="V311" s="222">
        <f t="shared" si="119"/>
        <v>0</v>
      </c>
      <c r="W311" s="222">
        <f t="shared" si="119"/>
        <v>0</v>
      </c>
      <c r="X311" s="222">
        <f t="shared" si="119"/>
        <v>0</v>
      </c>
      <c r="Y311" s="222">
        <f t="shared" si="119"/>
        <v>0</v>
      </c>
      <c r="Z311" s="222">
        <f t="shared" si="119"/>
        <v>0</v>
      </c>
      <c r="AA311" s="222">
        <f t="shared" si="119"/>
        <v>0</v>
      </c>
      <c r="AB311" s="222">
        <f t="shared" si="119"/>
        <v>0</v>
      </c>
      <c r="AC311" s="222">
        <f t="shared" si="119"/>
        <v>291237.69</v>
      </c>
      <c r="AD311" s="222">
        <f t="shared" si="119"/>
        <v>213873.55</v>
      </c>
      <c r="AE311" s="222">
        <f t="shared" si="119"/>
        <v>0</v>
      </c>
      <c r="AF311" s="214" t="s">
        <v>17016</v>
      </c>
      <c r="AG311" s="214" t="s">
        <v>17016</v>
      </c>
      <c r="AH311" s="214" t="s">
        <v>17016</v>
      </c>
      <c r="AI311" s="226"/>
      <c r="AJ311" s="226"/>
      <c r="AK311" s="226"/>
      <c r="AL311" s="226"/>
      <c r="AM311" s="227"/>
      <c r="AN311" s="227"/>
      <c r="AO311" s="227"/>
      <c r="AP311" s="227"/>
      <c r="AQ311" s="227"/>
      <c r="AR311" s="227"/>
      <c r="AS311" s="227"/>
      <c r="AT311" s="227"/>
      <c r="AU311" s="227"/>
      <c r="AV311" s="227"/>
      <c r="AW311" s="227"/>
      <c r="AX311" s="228"/>
      <c r="AY311" s="228"/>
      <c r="AZ311" s="227"/>
      <c r="BA311" s="227"/>
      <c r="BB311" s="229"/>
      <c r="BC311" s="230">
        <f t="shared" si="102"/>
        <v>-1770.62</v>
      </c>
      <c r="BJ311" s="177" t="e">
        <f t="shared" si="115"/>
        <v>#N/A</v>
      </c>
      <c r="BM311" s="177" t="s">
        <v>3540</v>
      </c>
      <c r="BN311" s="177" t="s">
        <v>3083</v>
      </c>
      <c r="BO311" s="177" t="s">
        <v>3542</v>
      </c>
      <c r="BU311" s="177" t="s">
        <v>3540</v>
      </c>
      <c r="BV311" s="177" t="s">
        <v>3083</v>
      </c>
      <c r="BW311" s="177" t="s">
        <v>3542</v>
      </c>
      <c r="CH311" s="224">
        <f t="shared" si="80"/>
        <v>2.3283064365386963E-10</v>
      </c>
    </row>
    <row r="312" spans="1:118" x14ac:dyDescent="0.3">
      <c r="A312" s="177">
        <v>1</v>
      </c>
      <c r="B312" s="231">
        <f>SUBTOTAL(9,$A$22:A312)</f>
        <v>257</v>
      </c>
      <c r="C312" s="236" t="s">
        <v>372</v>
      </c>
      <c r="D312" s="222">
        <f t="shared" ref="D312:D313" si="120">E312+F312+G312+H312+I312+J312+L312+N312+P312+R312+T312+U312+V312+W312+X312+Y312+Z312+AA312+AB312+AC312+AD312+AE312</f>
        <v>12316890.350000001</v>
      </c>
      <c r="E312" s="239">
        <v>0</v>
      </c>
      <c r="F312" s="239">
        <v>0</v>
      </c>
      <c r="G312" s="239">
        <v>0</v>
      </c>
      <c r="H312" s="239">
        <v>0</v>
      </c>
      <c r="I312" s="239">
        <v>0</v>
      </c>
      <c r="J312" s="239">
        <v>0</v>
      </c>
      <c r="K312" s="255">
        <v>0</v>
      </c>
      <c r="L312" s="239">
        <v>0</v>
      </c>
      <c r="M312" s="233">
        <v>1162</v>
      </c>
      <c r="N312" s="222">
        <v>11849438.810000001</v>
      </c>
      <c r="O312" s="239">
        <v>0</v>
      </c>
      <c r="P312" s="239">
        <v>0</v>
      </c>
      <c r="Q312" s="222">
        <v>0</v>
      </c>
      <c r="R312" s="222">
        <v>0</v>
      </c>
      <c r="S312" s="239">
        <v>0</v>
      </c>
      <c r="T312" s="239">
        <v>0</v>
      </c>
      <c r="U312" s="239">
        <v>0</v>
      </c>
      <c r="V312" s="239">
        <v>0</v>
      </c>
      <c r="W312" s="239">
        <v>0</v>
      </c>
      <c r="X312" s="239">
        <v>0</v>
      </c>
      <c r="Y312" s="239">
        <v>0</v>
      </c>
      <c r="Z312" s="239">
        <v>0</v>
      </c>
      <c r="AA312" s="239">
        <v>0</v>
      </c>
      <c r="AB312" s="239">
        <v>0</v>
      </c>
      <c r="AC312" s="222">
        <f>ROUND(N312*2.14%,2)</f>
        <v>253577.99</v>
      </c>
      <c r="AD312" s="239">
        <v>213873.55</v>
      </c>
      <c r="AE312" s="239">
        <v>0</v>
      </c>
      <c r="AF312" s="214">
        <v>2023</v>
      </c>
      <c r="AG312" s="214">
        <v>2023</v>
      </c>
      <c r="AH312" s="214">
        <v>2023</v>
      </c>
      <c r="AI312" s="226"/>
      <c r="AJ312" s="226"/>
      <c r="AK312" s="226"/>
      <c r="AL312" s="226"/>
      <c r="AM312" s="227" t="s">
        <v>16944</v>
      </c>
      <c r="AN312" s="227" t="s">
        <v>16946</v>
      </c>
      <c r="AO312" s="227">
        <v>0</v>
      </c>
      <c r="AP312" s="227" t="s">
        <v>16962</v>
      </c>
      <c r="AQ312" s="227" t="s">
        <v>16948</v>
      </c>
      <c r="AR312" s="227" t="s">
        <v>16954</v>
      </c>
      <c r="AS312" s="227"/>
      <c r="AT312" s="227"/>
      <c r="AU312" s="227"/>
      <c r="AV312" s="227"/>
      <c r="AW312" s="227" t="s">
        <v>736</v>
      </c>
      <c r="AX312" s="228">
        <v>3766</v>
      </c>
      <c r="AY312" s="228">
        <v>1110</v>
      </c>
      <c r="AZ312" s="227" t="s">
        <v>2966</v>
      </c>
      <c r="BA312" s="227">
        <v>2006</v>
      </c>
      <c r="BB312" s="229"/>
      <c r="BC312" s="230">
        <f t="shared" si="102"/>
        <v>-52</v>
      </c>
      <c r="BJ312" s="177" t="str">
        <f t="shared" si="115"/>
        <v>1084.100</v>
      </c>
      <c r="BM312" s="177" t="s">
        <v>3543</v>
      </c>
      <c r="BN312" s="177" t="s">
        <v>3245</v>
      </c>
      <c r="BO312" s="177" t="s">
        <v>2983</v>
      </c>
      <c r="BU312" s="177" t="s">
        <v>3543</v>
      </c>
      <c r="BV312" s="177" t="s">
        <v>3245</v>
      </c>
      <c r="BW312" s="177" t="s">
        <v>2983</v>
      </c>
      <c r="CH312" s="224">
        <f t="shared" ref="CH312:CH366" si="121">D312-E312-F312-G312-H312-I312-J312-L312-N312-P312-R312-T312-U312-V312-W312-X312-Y312-Z312-AA312-AB312-AC312-AD312-AE312</f>
        <v>9.8953023552894592E-10</v>
      </c>
    </row>
    <row r="313" spans="1:118" s="245" customFormat="1" x14ac:dyDescent="0.3">
      <c r="A313" s="177">
        <v>1</v>
      </c>
      <c r="B313" s="231">
        <f>SUBTOTAL(9,$A$22:A313)</f>
        <v>258</v>
      </c>
      <c r="C313" s="267" t="s">
        <v>13136</v>
      </c>
      <c r="D313" s="222">
        <f t="shared" si="120"/>
        <v>3592809.7</v>
      </c>
      <c r="E313" s="240">
        <v>0</v>
      </c>
      <c r="F313" s="240">
        <v>0</v>
      </c>
      <c r="G313" s="240">
        <v>0</v>
      </c>
      <c r="H313" s="240">
        <v>0</v>
      </c>
      <c r="I313" s="240">
        <v>0</v>
      </c>
      <c r="J313" s="240">
        <v>0</v>
      </c>
      <c r="K313" s="257">
        <v>0</v>
      </c>
      <c r="L313" s="240">
        <v>0</v>
      </c>
      <c r="M313" s="233">
        <v>608.62</v>
      </c>
      <c r="N313" s="240">
        <v>3555150</v>
      </c>
      <c r="O313" s="240">
        <v>0</v>
      </c>
      <c r="P313" s="240">
        <v>0</v>
      </c>
      <c r="Q313" s="240">
        <v>0</v>
      </c>
      <c r="R313" s="240">
        <v>0</v>
      </c>
      <c r="S313" s="240">
        <v>0</v>
      </c>
      <c r="T313" s="240">
        <v>0</v>
      </c>
      <c r="U313" s="240">
        <v>0</v>
      </c>
      <c r="V313" s="240">
        <v>0</v>
      </c>
      <c r="W313" s="240">
        <v>0</v>
      </c>
      <c r="X313" s="240">
        <v>0</v>
      </c>
      <c r="Y313" s="240">
        <v>0</v>
      </c>
      <c r="Z313" s="240">
        <v>0</v>
      </c>
      <c r="AA313" s="240">
        <v>0</v>
      </c>
      <c r="AB313" s="240">
        <v>0</v>
      </c>
      <c r="AC313" s="240">
        <v>37659.699999999997</v>
      </c>
      <c r="AD313" s="239">
        <v>0</v>
      </c>
      <c r="AE313" s="240">
        <v>0</v>
      </c>
      <c r="AF313" s="242" t="s">
        <v>17042</v>
      </c>
      <c r="AG313" s="242">
        <v>2023</v>
      </c>
      <c r="AH313" s="243">
        <v>2023</v>
      </c>
      <c r="AT313" s="245" t="e">
        <f>VLOOKUP(C313,AW:AX,2,FALSE)</f>
        <v>#N/A</v>
      </c>
      <c r="BW313" s="246"/>
      <c r="CE313" s="245" t="e">
        <f>VLOOKUP(C313,CF:CG,2,FALSE)</f>
        <v>#N/A</v>
      </c>
      <c r="CH313" s="224">
        <f t="shared" si="121"/>
        <v>1.8917489796876907E-10</v>
      </c>
      <c r="CL313" s="245" t="e">
        <f>VLOOKUP(C313,CM:CN,2,FALSE)</f>
        <v>#N/A</v>
      </c>
      <c r="DK313" s="245" t="e">
        <f>VLOOKUP(C313,DL:DM,2,FALSE)</f>
        <v>#N/A</v>
      </c>
      <c r="DN313" s="177"/>
    </row>
    <row r="314" spans="1:118" x14ac:dyDescent="0.3">
      <c r="B314" s="225" t="s">
        <v>17301</v>
      </c>
      <c r="C314" s="225"/>
      <c r="D314" s="221">
        <f>D315</f>
        <v>5881607.7999999998</v>
      </c>
      <c r="E314" s="222">
        <f t="shared" ref="E314:AE314" si="122">E315</f>
        <v>0</v>
      </c>
      <c r="F314" s="222">
        <f t="shared" si="122"/>
        <v>0</v>
      </c>
      <c r="G314" s="222">
        <f t="shared" si="122"/>
        <v>0</v>
      </c>
      <c r="H314" s="222">
        <f t="shared" si="122"/>
        <v>0</v>
      </c>
      <c r="I314" s="222">
        <f t="shared" si="122"/>
        <v>0</v>
      </c>
      <c r="J314" s="222">
        <f t="shared" si="122"/>
        <v>0</v>
      </c>
      <c r="K314" s="223">
        <f t="shared" si="122"/>
        <v>0</v>
      </c>
      <c r="L314" s="222">
        <f t="shared" si="122"/>
        <v>0</v>
      </c>
      <c r="M314" s="222">
        <f t="shared" si="122"/>
        <v>871.55</v>
      </c>
      <c r="N314" s="222">
        <f t="shared" si="122"/>
        <v>5819957</v>
      </c>
      <c r="O314" s="222">
        <f t="shared" si="122"/>
        <v>0</v>
      </c>
      <c r="P314" s="222">
        <f t="shared" si="122"/>
        <v>0</v>
      </c>
      <c r="Q314" s="222">
        <f t="shared" si="122"/>
        <v>0</v>
      </c>
      <c r="R314" s="222">
        <f t="shared" si="122"/>
        <v>0</v>
      </c>
      <c r="S314" s="222">
        <f t="shared" si="122"/>
        <v>0</v>
      </c>
      <c r="T314" s="222">
        <f t="shared" si="122"/>
        <v>0</v>
      </c>
      <c r="U314" s="222">
        <f t="shared" si="122"/>
        <v>0</v>
      </c>
      <c r="V314" s="222">
        <f t="shared" si="122"/>
        <v>0</v>
      </c>
      <c r="W314" s="222">
        <f t="shared" si="122"/>
        <v>0</v>
      </c>
      <c r="X314" s="222">
        <f t="shared" si="122"/>
        <v>0</v>
      </c>
      <c r="Y314" s="222">
        <f t="shared" si="122"/>
        <v>0</v>
      </c>
      <c r="Z314" s="222">
        <f t="shared" si="122"/>
        <v>0</v>
      </c>
      <c r="AA314" s="222">
        <f t="shared" si="122"/>
        <v>0</v>
      </c>
      <c r="AB314" s="222">
        <f t="shared" si="122"/>
        <v>0</v>
      </c>
      <c r="AC314" s="222">
        <f t="shared" si="122"/>
        <v>61650.8</v>
      </c>
      <c r="AD314" s="222">
        <f t="shared" si="122"/>
        <v>0</v>
      </c>
      <c r="AE314" s="222">
        <f t="shared" si="122"/>
        <v>0</v>
      </c>
      <c r="AF314" s="214" t="s">
        <v>17016</v>
      </c>
      <c r="AG314" s="214" t="s">
        <v>17016</v>
      </c>
      <c r="AH314" s="214" t="s">
        <v>17016</v>
      </c>
      <c r="AI314" s="226"/>
      <c r="AJ314" s="226"/>
      <c r="AK314" s="226"/>
      <c r="AL314" s="226"/>
      <c r="AM314" s="227"/>
      <c r="AN314" s="227"/>
      <c r="AO314" s="227"/>
      <c r="AP314" s="227"/>
      <c r="AQ314" s="227"/>
      <c r="AR314" s="227"/>
      <c r="AS314" s="227"/>
      <c r="AT314" s="227"/>
      <c r="AU314" s="227"/>
      <c r="AV314" s="227"/>
      <c r="AW314" s="227"/>
      <c r="AX314" s="228"/>
      <c r="AY314" s="228"/>
      <c r="AZ314" s="227"/>
      <c r="BA314" s="227"/>
      <c r="BB314" s="229"/>
      <c r="BC314" s="230"/>
      <c r="CH314" s="224">
        <f t="shared" si="121"/>
        <v>-1.8917489796876907E-10</v>
      </c>
    </row>
    <row r="315" spans="1:118" s="245" customFormat="1" x14ac:dyDescent="0.3">
      <c r="A315" s="177">
        <v>1</v>
      </c>
      <c r="B315" s="231">
        <f>SUBTOTAL(9,$A$22:A315)</f>
        <v>259</v>
      </c>
      <c r="C315" s="267" t="s">
        <v>2305</v>
      </c>
      <c r="D315" s="222">
        <f>E315+F315+G315+H315+I315+J315+L315+N315+P315+R315+T315+U315+V315+W315+X315+Y315+Z315+AA315+AB315+AC315+AD315+AE315</f>
        <v>5881607.7999999998</v>
      </c>
      <c r="E315" s="240">
        <v>0</v>
      </c>
      <c r="F315" s="240">
        <v>0</v>
      </c>
      <c r="G315" s="240">
        <v>0</v>
      </c>
      <c r="H315" s="240">
        <v>0</v>
      </c>
      <c r="I315" s="240">
        <v>0</v>
      </c>
      <c r="J315" s="240">
        <v>0</v>
      </c>
      <c r="K315" s="257">
        <v>0</v>
      </c>
      <c r="L315" s="240">
        <v>0</v>
      </c>
      <c r="M315" s="233">
        <v>871.55</v>
      </c>
      <c r="N315" s="240">
        <v>5819957</v>
      </c>
      <c r="O315" s="240">
        <v>0</v>
      </c>
      <c r="P315" s="240">
        <v>0</v>
      </c>
      <c r="Q315" s="240">
        <v>0</v>
      </c>
      <c r="R315" s="240">
        <v>0</v>
      </c>
      <c r="S315" s="240">
        <v>0</v>
      </c>
      <c r="T315" s="240">
        <v>0</v>
      </c>
      <c r="U315" s="240">
        <v>0</v>
      </c>
      <c r="V315" s="240">
        <v>0</v>
      </c>
      <c r="W315" s="240">
        <v>0</v>
      </c>
      <c r="X315" s="240">
        <v>0</v>
      </c>
      <c r="Y315" s="240">
        <v>0</v>
      </c>
      <c r="Z315" s="240">
        <v>0</v>
      </c>
      <c r="AA315" s="240">
        <v>0</v>
      </c>
      <c r="AB315" s="240">
        <v>0</v>
      </c>
      <c r="AC315" s="240">
        <v>61650.8</v>
      </c>
      <c r="AD315" s="240">
        <v>0</v>
      </c>
      <c r="AE315" s="240">
        <v>0</v>
      </c>
      <c r="AF315" s="242" t="s">
        <v>17042</v>
      </c>
      <c r="AG315" s="242">
        <v>2023</v>
      </c>
      <c r="AH315" s="243">
        <v>2023</v>
      </c>
      <c r="AT315" s="245" t="e">
        <f>VLOOKUP(C315,AW:AX,2,FALSE)</f>
        <v>#N/A</v>
      </c>
      <c r="BW315" s="246"/>
      <c r="CE315" s="245">
        <f>VLOOKUP(C315,CF:CG,2,FALSE)</f>
        <v>1</v>
      </c>
      <c r="CH315" s="224">
        <f t="shared" si="121"/>
        <v>-1.8917489796876907E-10</v>
      </c>
      <c r="CL315" s="245" t="e">
        <f>VLOOKUP(C315,CM:CN,2,FALSE)</f>
        <v>#N/A</v>
      </c>
      <c r="DK315" s="245" t="e">
        <f>VLOOKUP(C315,DL:DM,2,FALSE)</f>
        <v>#N/A</v>
      </c>
      <c r="DN315" s="177"/>
    </row>
    <row r="316" spans="1:118" x14ac:dyDescent="0.3">
      <c r="B316" s="225" t="s">
        <v>219</v>
      </c>
      <c r="C316" s="225"/>
      <c r="D316" s="221">
        <f t="shared" ref="D316:AE316" si="123">SUM(D317:D318)</f>
        <v>3805868.6</v>
      </c>
      <c r="E316" s="222">
        <f t="shared" si="123"/>
        <v>0</v>
      </c>
      <c r="F316" s="222">
        <f t="shared" si="123"/>
        <v>0</v>
      </c>
      <c r="G316" s="222">
        <f t="shared" si="123"/>
        <v>0</v>
      </c>
      <c r="H316" s="222">
        <f t="shared" si="123"/>
        <v>0</v>
      </c>
      <c r="I316" s="222">
        <f t="shared" si="123"/>
        <v>0</v>
      </c>
      <c r="J316" s="222">
        <f t="shared" si="123"/>
        <v>0</v>
      </c>
      <c r="K316" s="223">
        <f t="shared" si="123"/>
        <v>0</v>
      </c>
      <c r="L316" s="222">
        <f t="shared" si="123"/>
        <v>0</v>
      </c>
      <c r="M316" s="222">
        <f t="shared" si="123"/>
        <v>0</v>
      </c>
      <c r="N316" s="222">
        <f t="shared" si="123"/>
        <v>0</v>
      </c>
      <c r="O316" s="222">
        <f t="shared" si="123"/>
        <v>0</v>
      </c>
      <c r="P316" s="222">
        <f t="shared" si="123"/>
        <v>0</v>
      </c>
      <c r="Q316" s="222">
        <f t="shared" si="123"/>
        <v>730.48</v>
      </c>
      <c r="R316" s="222">
        <f t="shared" si="123"/>
        <v>3637639.78</v>
      </c>
      <c r="S316" s="222">
        <f t="shared" si="123"/>
        <v>0</v>
      </c>
      <c r="T316" s="222">
        <f t="shared" si="123"/>
        <v>0</v>
      </c>
      <c r="U316" s="222">
        <f t="shared" si="123"/>
        <v>0</v>
      </c>
      <c r="V316" s="222">
        <f t="shared" si="123"/>
        <v>0</v>
      </c>
      <c r="W316" s="222">
        <f t="shared" si="123"/>
        <v>0</v>
      </c>
      <c r="X316" s="222">
        <f t="shared" si="123"/>
        <v>0</v>
      </c>
      <c r="Y316" s="222">
        <f t="shared" si="123"/>
        <v>0</v>
      </c>
      <c r="Z316" s="222">
        <f t="shared" si="123"/>
        <v>0</v>
      </c>
      <c r="AA316" s="222">
        <f t="shared" si="123"/>
        <v>0</v>
      </c>
      <c r="AB316" s="222">
        <f t="shared" si="123"/>
        <v>0</v>
      </c>
      <c r="AC316" s="222">
        <f t="shared" si="123"/>
        <v>77845.490000000005</v>
      </c>
      <c r="AD316" s="222">
        <f t="shared" si="123"/>
        <v>90383.33</v>
      </c>
      <c r="AE316" s="222">
        <f t="shared" si="123"/>
        <v>0</v>
      </c>
      <c r="AF316" s="214" t="s">
        <v>17016</v>
      </c>
      <c r="AG316" s="214" t="s">
        <v>17016</v>
      </c>
      <c r="AH316" s="214" t="s">
        <v>17016</v>
      </c>
      <c r="AI316" s="226"/>
      <c r="AJ316" s="226"/>
      <c r="AK316" s="226"/>
      <c r="AL316" s="226"/>
      <c r="AM316" s="227"/>
      <c r="AN316" s="227"/>
      <c r="AO316" s="227"/>
      <c r="AP316" s="227"/>
      <c r="AQ316" s="227"/>
      <c r="AR316" s="227"/>
      <c r="AS316" s="227"/>
      <c r="AT316" s="227"/>
      <c r="AU316" s="227"/>
      <c r="AV316" s="227"/>
      <c r="AW316" s="227"/>
      <c r="AX316" s="228"/>
      <c r="AY316" s="228"/>
      <c r="AZ316" s="227"/>
      <c r="BA316" s="227"/>
      <c r="BB316" s="229"/>
      <c r="BC316" s="230">
        <f t="shared" si="102"/>
        <v>0</v>
      </c>
      <c r="BJ316" s="177" t="e">
        <f>VLOOKUP(C316,BM:BO,3,FALSE)</f>
        <v>#N/A</v>
      </c>
      <c r="BM316" s="177" t="s">
        <v>645</v>
      </c>
      <c r="BN316" s="177" t="s">
        <v>2983</v>
      </c>
      <c r="BO316" s="177" t="s">
        <v>3262</v>
      </c>
      <c r="BU316" s="177" t="s">
        <v>645</v>
      </c>
      <c r="BV316" s="177" t="s">
        <v>2983</v>
      </c>
      <c r="BW316" s="177" t="s">
        <v>3262</v>
      </c>
      <c r="CH316" s="224">
        <f t="shared" si="121"/>
        <v>2.9103830456733704E-10</v>
      </c>
    </row>
    <row r="317" spans="1:118" x14ac:dyDescent="0.3">
      <c r="A317" s="177">
        <v>1</v>
      </c>
      <c r="B317" s="231">
        <f>SUBTOTAL(9,$A$22:A317)</f>
        <v>260</v>
      </c>
      <c r="C317" s="236" t="s">
        <v>227</v>
      </c>
      <c r="D317" s="222">
        <f t="shared" ref="D317:D318" si="124">E317+F317+G317+H317+I317+J317+L317+N317+P317+R317+T317+U317+V317+W317+X317+Y317+Z317+AA317+AB317+AC317+AD317+AE317</f>
        <v>90383.33</v>
      </c>
      <c r="E317" s="239">
        <v>0</v>
      </c>
      <c r="F317" s="239">
        <v>0</v>
      </c>
      <c r="G317" s="239">
        <v>0</v>
      </c>
      <c r="H317" s="239">
        <v>0</v>
      </c>
      <c r="I317" s="239">
        <v>0</v>
      </c>
      <c r="J317" s="239">
        <v>0</v>
      </c>
      <c r="K317" s="255">
        <v>0</v>
      </c>
      <c r="L317" s="239">
        <v>0</v>
      </c>
      <c r="M317" s="241">
        <v>0</v>
      </c>
      <c r="N317" s="222">
        <v>0</v>
      </c>
      <c r="O317" s="239">
        <v>0</v>
      </c>
      <c r="P317" s="239">
        <v>0</v>
      </c>
      <c r="Q317" s="222">
        <v>0</v>
      </c>
      <c r="R317" s="222">
        <v>0</v>
      </c>
      <c r="S317" s="239">
        <v>0</v>
      </c>
      <c r="T317" s="239">
        <v>0</v>
      </c>
      <c r="U317" s="239">
        <v>0</v>
      </c>
      <c r="V317" s="239">
        <v>0</v>
      </c>
      <c r="W317" s="239">
        <v>0</v>
      </c>
      <c r="X317" s="239">
        <v>0</v>
      </c>
      <c r="Y317" s="239">
        <v>0</v>
      </c>
      <c r="Z317" s="239">
        <v>0</v>
      </c>
      <c r="AA317" s="239">
        <v>0</v>
      </c>
      <c r="AB317" s="239">
        <v>0</v>
      </c>
      <c r="AC317" s="222">
        <f>ROUND(N317*2.14%,2)</f>
        <v>0</v>
      </c>
      <c r="AD317" s="222">
        <v>90383.33</v>
      </c>
      <c r="AE317" s="239">
        <v>0</v>
      </c>
      <c r="AF317" s="214">
        <v>2023</v>
      </c>
      <c r="AG317" s="214" t="s">
        <v>17042</v>
      </c>
      <c r="AH317" s="214" t="s">
        <v>17042</v>
      </c>
      <c r="AI317" s="226"/>
      <c r="AJ317" s="226"/>
      <c r="AK317" s="226"/>
      <c r="AL317" s="226"/>
      <c r="AM317" s="227" t="s">
        <v>16952</v>
      </c>
      <c r="AN317" s="227" t="s">
        <v>16943</v>
      </c>
      <c r="AO317" s="227">
        <v>0</v>
      </c>
      <c r="AP317" s="227" t="s">
        <v>16964</v>
      </c>
      <c r="AQ317" s="227" t="s">
        <v>16956</v>
      </c>
      <c r="AR317" s="227">
        <v>0</v>
      </c>
      <c r="AS317" s="227" t="s">
        <v>16971</v>
      </c>
      <c r="AT317" s="227"/>
      <c r="AU317" s="227"/>
      <c r="AV317" s="227"/>
      <c r="AW317" s="227" t="s">
        <v>663</v>
      </c>
      <c r="AX317" s="228">
        <v>614.5</v>
      </c>
      <c r="AY317" s="228">
        <v>585</v>
      </c>
      <c r="AZ317" s="227" t="s">
        <v>2966</v>
      </c>
      <c r="BA317" s="227" t="s">
        <v>17002</v>
      </c>
      <c r="BB317" s="229"/>
      <c r="BC317" s="230">
        <f t="shared" si="102"/>
        <v>585</v>
      </c>
      <c r="BJ317" s="177" t="str">
        <f>VLOOKUP(C317,BM:BO,3,FALSE)</f>
        <v>450.200</v>
      </c>
      <c r="BM317" s="177" t="s">
        <v>3263</v>
      </c>
      <c r="BN317" s="177" t="s">
        <v>1342</v>
      </c>
      <c r="BO317" s="177" t="s">
        <v>3061</v>
      </c>
      <c r="BU317" s="177" t="s">
        <v>3263</v>
      </c>
      <c r="BV317" s="177" t="s">
        <v>1342</v>
      </c>
      <c r="BW317" s="177" t="s">
        <v>3061</v>
      </c>
      <c r="CH317" s="224">
        <f t="shared" si="121"/>
        <v>0</v>
      </c>
    </row>
    <row r="318" spans="1:118" s="245" customFormat="1" x14ac:dyDescent="0.3">
      <c r="A318" s="177">
        <v>1</v>
      </c>
      <c r="B318" s="231">
        <f>SUBTOTAL(9,$A$22:A318)</f>
        <v>261</v>
      </c>
      <c r="C318" s="267" t="s">
        <v>14665</v>
      </c>
      <c r="D318" s="222">
        <f t="shared" si="124"/>
        <v>3715485.27</v>
      </c>
      <c r="E318" s="240">
        <v>0</v>
      </c>
      <c r="F318" s="240">
        <v>0</v>
      </c>
      <c r="G318" s="240">
        <v>0</v>
      </c>
      <c r="H318" s="240">
        <v>0</v>
      </c>
      <c r="I318" s="240">
        <v>0</v>
      </c>
      <c r="J318" s="240">
        <v>0</v>
      </c>
      <c r="K318" s="257">
        <v>0</v>
      </c>
      <c r="L318" s="240">
        <v>0</v>
      </c>
      <c r="M318" s="240">
        <v>0</v>
      </c>
      <c r="N318" s="240">
        <v>0</v>
      </c>
      <c r="O318" s="240">
        <v>0</v>
      </c>
      <c r="P318" s="240">
        <v>0</v>
      </c>
      <c r="Q318" s="233">
        <v>730.48</v>
      </c>
      <c r="R318" s="240">
        <v>3637639.78</v>
      </c>
      <c r="S318" s="240">
        <v>0</v>
      </c>
      <c r="T318" s="240">
        <v>0</v>
      </c>
      <c r="U318" s="240">
        <v>0</v>
      </c>
      <c r="V318" s="240">
        <v>0</v>
      </c>
      <c r="W318" s="240">
        <v>0</v>
      </c>
      <c r="X318" s="240">
        <v>0</v>
      </c>
      <c r="Y318" s="240">
        <v>0</v>
      </c>
      <c r="Z318" s="240">
        <v>0</v>
      </c>
      <c r="AA318" s="240">
        <v>0</v>
      </c>
      <c r="AB318" s="240">
        <v>0</v>
      </c>
      <c r="AC318" s="271">
        <f>ROUND(N318*2.14%,2)+ROUND(E318*2.14%,2)+ROUND(F318*2.14%,2)+ROUND(G318*2.14%,2)+ROUND(H318*2.14%,2)+ROUND(I318*2.14%,2)+ROUND(J318*2.14%,2)+ROUND(L318*2.14%,2)+ROUND(P318*2.14%,2)+ROUND(R318*2.14%,2)+ROUND(T318*2.14%,2)+ROUND(U318*2.14%,2)+ROUND(V318*2.14%,2)+ROUND(W318*2.14%,2)+ROUND(X318*2.14%,2)+ROUND(Y318*2.14%,2)+ROUND(Z318*2.14%,2)+ROUND(AA318*2.14%,2)+ROUND(AB318*2.14%,2)</f>
        <v>77845.490000000005</v>
      </c>
      <c r="AD318" s="240">
        <v>0</v>
      </c>
      <c r="AE318" s="240">
        <v>0</v>
      </c>
      <c r="AF318" s="242" t="s">
        <v>17042</v>
      </c>
      <c r="AG318" s="242">
        <v>2023</v>
      </c>
      <c r="AH318" s="243">
        <v>2023</v>
      </c>
      <c r="AT318" s="245" t="e">
        <f>VLOOKUP(C318,AW:AX,2,FALSE)</f>
        <v>#N/A</v>
      </c>
      <c r="BW318" s="246"/>
      <c r="CA318" s="245" t="e">
        <f>VLOOKUP(C318,CB:CC,2,FALSE)</f>
        <v>#N/A</v>
      </c>
      <c r="CE318" s="245" t="e">
        <f>VLOOKUP(C318,CF:CG,2,FALSE)</f>
        <v>#N/A</v>
      </c>
      <c r="CH318" s="224">
        <f t="shared" si="121"/>
        <v>2.1827872842550278E-10</v>
      </c>
      <c r="CL318" s="245" t="e">
        <f>VLOOKUP(C318,CM:CN,2,FALSE)</f>
        <v>#N/A</v>
      </c>
      <c r="DK318" s="245" t="e">
        <f>VLOOKUP(C318,DL:DM,2,FALSE)</f>
        <v>#N/A</v>
      </c>
      <c r="DN318" s="177"/>
    </row>
    <row r="319" spans="1:118" x14ac:dyDescent="0.3">
      <c r="B319" s="225" t="s">
        <v>220</v>
      </c>
      <c r="C319" s="225"/>
      <c r="D319" s="221">
        <f t="shared" ref="D319:AE319" si="125">SUM(D320:D323)</f>
        <v>19527330.969999999</v>
      </c>
      <c r="E319" s="222">
        <f t="shared" si="125"/>
        <v>0</v>
      </c>
      <c r="F319" s="222">
        <f t="shared" si="125"/>
        <v>0</v>
      </c>
      <c r="G319" s="222">
        <f t="shared" si="125"/>
        <v>0</v>
      </c>
      <c r="H319" s="222">
        <f t="shared" si="125"/>
        <v>0</v>
      </c>
      <c r="I319" s="222">
        <f t="shared" si="125"/>
        <v>0</v>
      </c>
      <c r="J319" s="222">
        <f t="shared" si="125"/>
        <v>0</v>
      </c>
      <c r="K319" s="223">
        <f t="shared" si="125"/>
        <v>0</v>
      </c>
      <c r="L319" s="222">
        <f t="shared" si="125"/>
        <v>0</v>
      </c>
      <c r="M319" s="222">
        <f t="shared" si="125"/>
        <v>2259.92</v>
      </c>
      <c r="N319" s="222">
        <f t="shared" si="125"/>
        <v>18493163.100000001</v>
      </c>
      <c r="O319" s="222">
        <f t="shared" si="125"/>
        <v>0</v>
      </c>
      <c r="P319" s="222">
        <f t="shared" si="125"/>
        <v>0</v>
      </c>
      <c r="Q319" s="222">
        <f t="shared" si="125"/>
        <v>0</v>
      </c>
      <c r="R319" s="222">
        <f t="shared" si="125"/>
        <v>0</v>
      </c>
      <c r="S319" s="222">
        <f t="shared" si="125"/>
        <v>0</v>
      </c>
      <c r="T319" s="222">
        <f t="shared" si="125"/>
        <v>0</v>
      </c>
      <c r="U319" s="222">
        <f t="shared" si="125"/>
        <v>0</v>
      </c>
      <c r="V319" s="222">
        <f t="shared" si="125"/>
        <v>0</v>
      </c>
      <c r="W319" s="222">
        <f t="shared" si="125"/>
        <v>0</v>
      </c>
      <c r="X319" s="222">
        <f t="shared" si="125"/>
        <v>0</v>
      </c>
      <c r="Y319" s="222">
        <f t="shared" si="125"/>
        <v>0</v>
      </c>
      <c r="Z319" s="222">
        <f t="shared" si="125"/>
        <v>0</v>
      </c>
      <c r="AA319" s="222">
        <f t="shared" si="125"/>
        <v>0</v>
      </c>
      <c r="AB319" s="222">
        <f t="shared" si="125"/>
        <v>0</v>
      </c>
      <c r="AC319" s="222">
        <f t="shared" si="125"/>
        <v>390033.49</v>
      </c>
      <c r="AD319" s="222">
        <f t="shared" si="125"/>
        <v>644134.38</v>
      </c>
      <c r="AE319" s="222">
        <f t="shared" si="125"/>
        <v>0</v>
      </c>
      <c r="AF319" s="214" t="s">
        <v>17016</v>
      </c>
      <c r="AG319" s="214" t="s">
        <v>17016</v>
      </c>
      <c r="AH319" s="214" t="s">
        <v>17016</v>
      </c>
      <c r="AI319" s="226"/>
      <c r="AJ319" s="226"/>
      <c r="AK319" s="226"/>
      <c r="AL319" s="226"/>
      <c r="AM319" s="227"/>
      <c r="AN319" s="227"/>
      <c r="AO319" s="227"/>
      <c r="AP319" s="227"/>
      <c r="AQ319" s="227"/>
      <c r="AR319" s="227"/>
      <c r="AS319" s="227"/>
      <c r="AT319" s="227"/>
      <c r="AU319" s="227"/>
      <c r="AV319" s="227"/>
      <c r="AW319" s="227"/>
      <c r="AX319" s="228"/>
      <c r="AY319" s="228"/>
      <c r="AZ319" s="227"/>
      <c r="BA319" s="227"/>
      <c r="BB319" s="229"/>
      <c r="BC319" s="230">
        <f t="shared" si="102"/>
        <v>-2259.92</v>
      </c>
      <c r="BJ319" s="177" t="e">
        <f>VLOOKUP(C319,BM:BO,3,FALSE)</f>
        <v>#N/A</v>
      </c>
      <c r="BM319" s="177" t="s">
        <v>3265</v>
      </c>
      <c r="BN319" s="177" t="s">
        <v>3097</v>
      </c>
      <c r="BO319" s="177" t="s">
        <v>3266</v>
      </c>
      <c r="BU319" s="177" t="s">
        <v>3265</v>
      </c>
      <c r="BV319" s="177" t="s">
        <v>3097</v>
      </c>
      <c r="BW319" s="177" t="s">
        <v>3266</v>
      </c>
      <c r="CH319" s="224">
        <f t="shared" si="121"/>
        <v>-2.6775524020195007E-9</v>
      </c>
    </row>
    <row r="320" spans="1:118" x14ac:dyDescent="0.3">
      <c r="A320" s="177">
        <v>1</v>
      </c>
      <c r="B320" s="231">
        <f>SUBTOTAL(9,$A$22:A320)</f>
        <v>262</v>
      </c>
      <c r="C320" s="232" t="s">
        <v>225</v>
      </c>
      <c r="D320" s="222">
        <f t="shared" ref="D320:D323" si="126">E320+F320+G320+H320+I320+J320+L320+N320+P320+R320+T320+U320+V320+W320+X320+Y320+Z320+AA320+AB320+AC320+AD320+AE320</f>
        <v>9989844.2999999989</v>
      </c>
      <c r="E320" s="222">
        <v>0</v>
      </c>
      <c r="F320" s="222">
        <v>0</v>
      </c>
      <c r="G320" s="222">
        <v>0</v>
      </c>
      <c r="H320" s="222">
        <v>0</v>
      </c>
      <c r="I320" s="222">
        <v>0</v>
      </c>
      <c r="J320" s="222">
        <v>0</v>
      </c>
      <c r="K320" s="223">
        <v>0</v>
      </c>
      <c r="L320" s="222">
        <v>0</v>
      </c>
      <c r="M320" s="233">
        <v>1127</v>
      </c>
      <c r="N320" s="222">
        <v>9583189.0999999996</v>
      </c>
      <c r="O320" s="222">
        <v>0</v>
      </c>
      <c r="P320" s="222">
        <v>0</v>
      </c>
      <c r="Q320" s="222">
        <v>0</v>
      </c>
      <c r="R320" s="222">
        <v>0</v>
      </c>
      <c r="S320" s="222">
        <v>0</v>
      </c>
      <c r="T320" s="222">
        <v>0</v>
      </c>
      <c r="U320" s="222">
        <v>0</v>
      </c>
      <c r="V320" s="222">
        <v>0</v>
      </c>
      <c r="W320" s="222">
        <v>0</v>
      </c>
      <c r="X320" s="222">
        <v>0</v>
      </c>
      <c r="Y320" s="222">
        <v>0</v>
      </c>
      <c r="Z320" s="222">
        <v>0</v>
      </c>
      <c r="AA320" s="222">
        <v>0</v>
      </c>
      <c r="AB320" s="222">
        <v>0</v>
      </c>
      <c r="AC320" s="222">
        <f>ROUND(N320*2.14%,2)</f>
        <v>205080.25</v>
      </c>
      <c r="AD320" s="239">
        <v>201574.95</v>
      </c>
      <c r="AE320" s="222">
        <v>0</v>
      </c>
      <c r="AF320" s="214">
        <v>2023</v>
      </c>
      <c r="AG320" s="214">
        <v>2023</v>
      </c>
      <c r="AH320" s="214">
        <v>2023</v>
      </c>
      <c r="AI320" s="226"/>
      <c r="AJ320" s="226"/>
      <c r="AK320" s="226"/>
      <c r="AL320" s="226"/>
      <c r="AM320" s="227" t="s">
        <v>16943</v>
      </c>
      <c r="AN320" s="227">
        <v>2015</v>
      </c>
      <c r="AO320" s="227">
        <v>0</v>
      </c>
      <c r="AP320" s="227" t="s">
        <v>16964</v>
      </c>
      <c r="AQ320" s="227" t="s">
        <v>16961</v>
      </c>
      <c r="AR320" s="227">
        <v>0</v>
      </c>
      <c r="AS320" s="227"/>
      <c r="AT320" s="227" t="s">
        <v>16965</v>
      </c>
      <c r="AU320" s="235">
        <v>190491.61</v>
      </c>
      <c r="AV320" s="235">
        <v>1429982.69</v>
      </c>
      <c r="AW320" s="227" t="s">
        <v>617</v>
      </c>
      <c r="AX320" s="228">
        <v>2484.9</v>
      </c>
      <c r="AY320" s="228">
        <v>1133.8</v>
      </c>
      <c r="AZ320" s="227" t="s">
        <v>2966</v>
      </c>
      <c r="BA320" s="227" t="s">
        <v>17002</v>
      </c>
      <c r="BB320" s="229"/>
      <c r="BC320" s="230">
        <f t="shared" si="102"/>
        <v>6.7999999999999545</v>
      </c>
      <c r="BJ320" s="177" t="str">
        <f>VLOOKUP(C320,BM:BO,3,FALSE)</f>
        <v>нет данных</v>
      </c>
      <c r="BM320" s="177" t="s">
        <v>3267</v>
      </c>
      <c r="BN320" s="177" t="s">
        <v>666</v>
      </c>
      <c r="BO320" s="177" t="s">
        <v>3268</v>
      </c>
      <c r="BU320" s="177" t="s">
        <v>3267</v>
      </c>
      <c r="BV320" s="177" t="s">
        <v>666</v>
      </c>
      <c r="BW320" s="177" t="s">
        <v>3268</v>
      </c>
      <c r="CH320" s="224">
        <f t="shared" si="121"/>
        <v>-7.5669959187507629E-10</v>
      </c>
    </row>
    <row r="321" spans="1:118" x14ac:dyDescent="0.3">
      <c r="A321" s="177">
        <v>1</v>
      </c>
      <c r="B321" s="231">
        <f>SUBTOTAL(9,$A$22:A321)</f>
        <v>263</v>
      </c>
      <c r="C321" s="236" t="s">
        <v>226</v>
      </c>
      <c r="D321" s="222">
        <f t="shared" si="126"/>
        <v>119707.98</v>
      </c>
      <c r="E321" s="239">
        <v>0</v>
      </c>
      <c r="F321" s="239">
        <v>0</v>
      </c>
      <c r="G321" s="239">
        <v>0</v>
      </c>
      <c r="H321" s="239">
        <v>0</v>
      </c>
      <c r="I321" s="239">
        <v>0</v>
      </c>
      <c r="J321" s="239">
        <v>0</v>
      </c>
      <c r="K321" s="255">
        <v>0</v>
      </c>
      <c r="L321" s="239">
        <v>0</v>
      </c>
      <c r="M321" s="241">
        <v>0</v>
      </c>
      <c r="N321" s="222">
        <v>0</v>
      </c>
      <c r="O321" s="239">
        <v>0</v>
      </c>
      <c r="P321" s="239">
        <v>0</v>
      </c>
      <c r="Q321" s="222">
        <v>0</v>
      </c>
      <c r="R321" s="222">
        <v>0</v>
      </c>
      <c r="S321" s="239">
        <v>0</v>
      </c>
      <c r="T321" s="239">
        <v>0</v>
      </c>
      <c r="U321" s="239">
        <v>0</v>
      </c>
      <c r="V321" s="239">
        <v>0</v>
      </c>
      <c r="W321" s="239">
        <v>0</v>
      </c>
      <c r="X321" s="239">
        <v>0</v>
      </c>
      <c r="Y321" s="239">
        <v>0</v>
      </c>
      <c r="Z321" s="239">
        <v>0</v>
      </c>
      <c r="AA321" s="239">
        <v>0</v>
      </c>
      <c r="AB321" s="239">
        <v>0</v>
      </c>
      <c r="AC321" s="222">
        <f>ROUND(N321*2.14%,2)</f>
        <v>0</v>
      </c>
      <c r="AD321" s="222">
        <v>119707.98</v>
      </c>
      <c r="AE321" s="239">
        <v>0</v>
      </c>
      <c r="AF321" s="214">
        <v>2023</v>
      </c>
      <c r="AG321" s="214" t="s">
        <v>17042</v>
      </c>
      <c r="AH321" s="214" t="s">
        <v>17042</v>
      </c>
      <c r="AI321" s="226"/>
      <c r="AJ321" s="226"/>
      <c r="AK321" s="226"/>
      <c r="AL321" s="226"/>
      <c r="AM321" s="227" t="s">
        <v>16952</v>
      </c>
      <c r="AN321" s="227" t="s">
        <v>16949</v>
      </c>
      <c r="AO321" s="227">
        <v>0</v>
      </c>
      <c r="AP321" s="227" t="s">
        <v>16943</v>
      </c>
      <c r="AQ321" s="227" t="s">
        <v>16942</v>
      </c>
      <c r="AR321" s="227">
        <v>0</v>
      </c>
      <c r="AS321" s="227" t="s">
        <v>16971</v>
      </c>
      <c r="AT321" s="227"/>
      <c r="AU321" s="227"/>
      <c r="AV321" s="227"/>
      <c r="AW321" s="227" t="s">
        <v>636</v>
      </c>
      <c r="AX321" s="228">
        <v>959.9</v>
      </c>
      <c r="AY321" s="228">
        <v>628.5</v>
      </c>
      <c r="AZ321" s="227" t="s">
        <v>2966</v>
      </c>
      <c r="BA321" s="227" t="s">
        <v>17002</v>
      </c>
      <c r="BB321" s="229"/>
      <c r="BC321" s="230">
        <f t="shared" si="102"/>
        <v>628.5</v>
      </c>
      <c r="BJ321" s="177" t="str">
        <f>VLOOKUP(C321,BM:BO,3,FALSE)</f>
        <v>нет данных</v>
      </c>
      <c r="BM321" s="177" t="s">
        <v>3269</v>
      </c>
      <c r="BN321" s="177" t="s">
        <v>780</v>
      </c>
      <c r="BO321" s="177" t="s">
        <v>3270</v>
      </c>
      <c r="BU321" s="177" t="s">
        <v>3269</v>
      </c>
      <c r="BV321" s="177" t="s">
        <v>780</v>
      </c>
      <c r="BW321" s="177" t="s">
        <v>3270</v>
      </c>
      <c r="CH321" s="224">
        <f t="shared" si="121"/>
        <v>0</v>
      </c>
    </row>
    <row r="322" spans="1:118" s="245" customFormat="1" x14ac:dyDescent="0.3">
      <c r="A322" s="177">
        <v>1</v>
      </c>
      <c r="B322" s="231">
        <f>SUBTOTAL(9,$A$22:A322)</f>
        <v>264</v>
      </c>
      <c r="C322" s="267" t="s">
        <v>14720</v>
      </c>
      <c r="D322" s="222">
        <f t="shared" si="126"/>
        <v>322851.45</v>
      </c>
      <c r="E322" s="240">
        <v>0</v>
      </c>
      <c r="F322" s="240">
        <v>0</v>
      </c>
      <c r="G322" s="240">
        <v>0</v>
      </c>
      <c r="H322" s="240">
        <v>0</v>
      </c>
      <c r="I322" s="240">
        <v>0</v>
      </c>
      <c r="J322" s="240">
        <v>0</v>
      </c>
      <c r="K322" s="257">
        <v>0</v>
      </c>
      <c r="L322" s="240">
        <v>0</v>
      </c>
      <c r="M322" s="240">
        <v>0</v>
      </c>
      <c r="N322" s="240">
        <v>0</v>
      </c>
      <c r="O322" s="240">
        <v>0</v>
      </c>
      <c r="P322" s="240">
        <v>0</v>
      </c>
      <c r="Q322" s="240">
        <v>0</v>
      </c>
      <c r="R322" s="240">
        <v>0</v>
      </c>
      <c r="S322" s="240">
        <v>0</v>
      </c>
      <c r="T322" s="240">
        <v>0</v>
      </c>
      <c r="U322" s="240">
        <v>0</v>
      </c>
      <c r="V322" s="240">
        <v>0</v>
      </c>
      <c r="W322" s="240">
        <v>0</v>
      </c>
      <c r="X322" s="240">
        <v>0</v>
      </c>
      <c r="Y322" s="240">
        <v>0</v>
      </c>
      <c r="Z322" s="240">
        <v>0</v>
      </c>
      <c r="AA322" s="240">
        <v>0</v>
      </c>
      <c r="AB322" s="240">
        <v>0</v>
      </c>
      <c r="AC322" s="271">
        <v>0</v>
      </c>
      <c r="AD322" s="240">
        <f>99988.06+222863.39</f>
        <v>322851.45</v>
      </c>
      <c r="AE322" s="240">
        <v>0</v>
      </c>
      <c r="AF322" s="242">
        <v>2023</v>
      </c>
      <c r="AG322" s="242" t="s">
        <v>17042</v>
      </c>
      <c r="AH322" s="243" t="s">
        <v>17042</v>
      </c>
      <c r="AT322" s="245" t="e">
        <f>VLOOKUP(C322,AW:AX,2,FALSE)</f>
        <v>#N/A</v>
      </c>
      <c r="BW322" s="246"/>
      <c r="CE322" s="245" t="e">
        <f>VLOOKUP(C322,CF:CG,2,FALSE)</f>
        <v>#N/A</v>
      </c>
      <c r="CH322" s="224">
        <f t="shared" si="121"/>
        <v>0</v>
      </c>
      <c r="CL322" s="245" t="e">
        <f>VLOOKUP(C322,CM:CN,2,FALSE)</f>
        <v>#N/A</v>
      </c>
      <c r="DK322" s="245" t="e">
        <f>VLOOKUP(C322,DL:DM,2,FALSE)</f>
        <v>#N/A</v>
      </c>
      <c r="DN322" s="177"/>
    </row>
    <row r="323" spans="1:118" s="245" customFormat="1" x14ac:dyDescent="0.3">
      <c r="A323" s="177">
        <v>1</v>
      </c>
      <c r="B323" s="231">
        <f>SUBTOTAL(9,$A$22:A323)</f>
        <v>265</v>
      </c>
      <c r="C323" s="267" t="s">
        <v>14812</v>
      </c>
      <c r="D323" s="222">
        <f t="shared" si="126"/>
        <v>9094927.2400000002</v>
      </c>
      <c r="E323" s="240">
        <v>0</v>
      </c>
      <c r="F323" s="240">
        <v>0</v>
      </c>
      <c r="G323" s="240">
        <v>0</v>
      </c>
      <c r="H323" s="240">
        <v>0</v>
      </c>
      <c r="I323" s="240">
        <v>0</v>
      </c>
      <c r="J323" s="240">
        <v>0</v>
      </c>
      <c r="K323" s="257">
        <v>0</v>
      </c>
      <c r="L323" s="240">
        <v>0</v>
      </c>
      <c r="M323" s="233">
        <v>1132.92</v>
      </c>
      <c r="N323" s="240">
        <v>8909974</v>
      </c>
      <c r="O323" s="240">
        <v>0</v>
      </c>
      <c r="P323" s="240">
        <v>0</v>
      </c>
      <c r="Q323" s="240">
        <v>0</v>
      </c>
      <c r="R323" s="240">
        <v>0</v>
      </c>
      <c r="S323" s="240">
        <v>0</v>
      </c>
      <c r="T323" s="240">
        <v>0</v>
      </c>
      <c r="U323" s="240">
        <v>0</v>
      </c>
      <c r="V323" s="240">
        <v>0</v>
      </c>
      <c r="W323" s="240">
        <v>0</v>
      </c>
      <c r="X323" s="240">
        <v>0</v>
      </c>
      <c r="Y323" s="240">
        <v>0</v>
      </c>
      <c r="Z323" s="240">
        <v>0</v>
      </c>
      <c r="AA323" s="240">
        <v>0</v>
      </c>
      <c r="AB323" s="240">
        <v>0</v>
      </c>
      <c r="AC323" s="271">
        <v>184953.24</v>
      </c>
      <c r="AD323" s="240">
        <v>0</v>
      </c>
      <c r="AE323" s="240">
        <v>0</v>
      </c>
      <c r="AF323" s="242" t="s">
        <v>17042</v>
      </c>
      <c r="AG323" s="242">
        <v>2023</v>
      </c>
      <c r="AH323" s="243">
        <v>2023</v>
      </c>
      <c r="AT323" s="245" t="e">
        <f>VLOOKUP(C323,AW:AX,2,FALSE)</f>
        <v>#N/A</v>
      </c>
      <c r="BW323" s="246"/>
      <c r="CE323" s="245" t="e">
        <f>VLOOKUP(C323,CF:CG,2,FALSE)</f>
        <v>#N/A</v>
      </c>
      <c r="CH323" s="224">
        <f t="shared" si="121"/>
        <v>2.3283064365386963E-10</v>
      </c>
      <c r="CL323" s="245" t="e">
        <f>VLOOKUP(C323,CM:CN,2,FALSE)</f>
        <v>#N/A</v>
      </c>
      <c r="DK323" s="245" t="e">
        <f>VLOOKUP(C323,DL:DM,2,FALSE)</f>
        <v>#N/A</v>
      </c>
      <c r="DN323" s="177"/>
    </row>
    <row r="324" spans="1:118" x14ac:dyDescent="0.3">
      <c r="B324" s="225" t="s">
        <v>221</v>
      </c>
      <c r="C324" s="225"/>
      <c r="D324" s="221">
        <f>SUM(D325:D326)</f>
        <v>21618213.460000001</v>
      </c>
      <c r="E324" s="222">
        <f t="shared" ref="E324:AE324" si="127">SUM(E325:E326)</f>
        <v>0</v>
      </c>
      <c r="F324" s="222">
        <f t="shared" si="127"/>
        <v>0</v>
      </c>
      <c r="G324" s="222">
        <f t="shared" si="127"/>
        <v>0</v>
      </c>
      <c r="H324" s="222">
        <f t="shared" si="127"/>
        <v>0</v>
      </c>
      <c r="I324" s="222">
        <f t="shared" si="127"/>
        <v>0</v>
      </c>
      <c r="J324" s="222">
        <f t="shared" si="127"/>
        <v>0</v>
      </c>
      <c r="K324" s="223">
        <f t="shared" si="127"/>
        <v>0</v>
      </c>
      <c r="L324" s="222">
        <f t="shared" si="127"/>
        <v>0</v>
      </c>
      <c r="M324" s="222">
        <f t="shared" si="127"/>
        <v>2805.74</v>
      </c>
      <c r="N324" s="222">
        <f t="shared" si="127"/>
        <v>20933914.32</v>
      </c>
      <c r="O324" s="222">
        <f t="shared" si="127"/>
        <v>0</v>
      </c>
      <c r="P324" s="222">
        <f t="shared" si="127"/>
        <v>0</v>
      </c>
      <c r="Q324" s="222">
        <f t="shared" si="127"/>
        <v>0</v>
      </c>
      <c r="R324" s="222">
        <f t="shared" si="127"/>
        <v>0</v>
      </c>
      <c r="S324" s="222">
        <f t="shared" si="127"/>
        <v>0</v>
      </c>
      <c r="T324" s="222">
        <f t="shared" si="127"/>
        <v>0</v>
      </c>
      <c r="U324" s="222">
        <f t="shared" si="127"/>
        <v>0</v>
      </c>
      <c r="V324" s="222">
        <f t="shared" si="127"/>
        <v>0</v>
      </c>
      <c r="W324" s="222">
        <f t="shared" si="127"/>
        <v>0</v>
      </c>
      <c r="X324" s="222">
        <f t="shared" si="127"/>
        <v>0</v>
      </c>
      <c r="Y324" s="222">
        <f t="shared" si="127"/>
        <v>0</v>
      </c>
      <c r="Z324" s="222">
        <f t="shared" si="127"/>
        <v>0</v>
      </c>
      <c r="AA324" s="222">
        <f t="shared" si="127"/>
        <v>0</v>
      </c>
      <c r="AB324" s="222">
        <f t="shared" si="127"/>
        <v>0</v>
      </c>
      <c r="AC324" s="222">
        <f t="shared" si="127"/>
        <v>355096.21</v>
      </c>
      <c r="AD324" s="222">
        <f t="shared" si="127"/>
        <v>329202.93</v>
      </c>
      <c r="AE324" s="222">
        <f t="shared" si="127"/>
        <v>0</v>
      </c>
      <c r="AF324" s="214" t="s">
        <v>17016</v>
      </c>
      <c r="AG324" s="214" t="s">
        <v>17016</v>
      </c>
      <c r="AH324" s="214" t="s">
        <v>17016</v>
      </c>
      <c r="AI324" s="226"/>
      <c r="AJ324" s="226"/>
      <c r="AK324" s="226"/>
      <c r="AL324" s="226"/>
      <c r="AM324" s="227"/>
      <c r="AN324" s="227"/>
      <c r="AO324" s="227"/>
      <c r="AP324" s="227"/>
      <c r="AQ324" s="227"/>
      <c r="AR324" s="227"/>
      <c r="AS324" s="227"/>
      <c r="AT324" s="227"/>
      <c r="AU324" s="227"/>
      <c r="AV324" s="227"/>
      <c r="AW324" s="227"/>
      <c r="AX324" s="228"/>
      <c r="AY324" s="228"/>
      <c r="AZ324" s="227"/>
      <c r="BA324" s="227"/>
      <c r="BB324" s="229"/>
      <c r="BC324" s="230">
        <f t="shared" si="102"/>
        <v>-2805.74</v>
      </c>
      <c r="BJ324" s="177" t="e">
        <f>VLOOKUP(C324,BM:BO,3,FALSE)</f>
        <v>#N/A</v>
      </c>
      <c r="BM324" s="177" t="s">
        <v>3271</v>
      </c>
      <c r="BN324" s="177" t="s">
        <v>3005</v>
      </c>
      <c r="BO324" s="177" t="s">
        <v>3272</v>
      </c>
      <c r="BU324" s="177" t="s">
        <v>3271</v>
      </c>
      <c r="BV324" s="177" t="s">
        <v>3005</v>
      </c>
      <c r="BW324" s="177" t="s">
        <v>3272</v>
      </c>
      <c r="CH324" s="224">
        <f t="shared" si="121"/>
        <v>5.8207660913467407E-10</v>
      </c>
    </row>
    <row r="325" spans="1:118" x14ac:dyDescent="0.3">
      <c r="A325" s="177">
        <v>1</v>
      </c>
      <c r="B325" s="231">
        <f>SUBTOTAL(9,$A$22:A325)</f>
        <v>266</v>
      </c>
      <c r="C325" s="232" t="s">
        <v>228</v>
      </c>
      <c r="D325" s="222">
        <f t="shared" ref="D325:D326" si="128">E325+F325+G325+H325+I325+J325+L325+N325+P325+R325+T325+U325+V325+W325+X325+Y325+Z325+AA325+AB325+AC325+AD325+AE325</f>
        <v>17277580.120000001</v>
      </c>
      <c r="E325" s="222">
        <v>0</v>
      </c>
      <c r="F325" s="222">
        <v>0</v>
      </c>
      <c r="G325" s="222">
        <v>0</v>
      </c>
      <c r="H325" s="222">
        <v>0</v>
      </c>
      <c r="I325" s="222">
        <v>0</v>
      </c>
      <c r="J325" s="222">
        <v>0</v>
      </c>
      <c r="K325" s="223">
        <v>0</v>
      </c>
      <c r="L325" s="222">
        <v>0</v>
      </c>
      <c r="M325" s="233">
        <v>2138.5</v>
      </c>
      <c r="N325" s="222">
        <v>16593280.98</v>
      </c>
      <c r="O325" s="222">
        <v>0</v>
      </c>
      <c r="P325" s="222">
        <v>0</v>
      </c>
      <c r="Q325" s="222">
        <v>0</v>
      </c>
      <c r="R325" s="222">
        <v>0</v>
      </c>
      <c r="S325" s="222">
        <v>0</v>
      </c>
      <c r="T325" s="222">
        <v>0</v>
      </c>
      <c r="U325" s="222">
        <v>0</v>
      </c>
      <c r="V325" s="222">
        <v>0</v>
      </c>
      <c r="W325" s="222">
        <v>0</v>
      </c>
      <c r="X325" s="222">
        <v>0</v>
      </c>
      <c r="Y325" s="222">
        <v>0</v>
      </c>
      <c r="Z325" s="222">
        <v>0</v>
      </c>
      <c r="AA325" s="222">
        <v>0</v>
      </c>
      <c r="AB325" s="222">
        <v>0</v>
      </c>
      <c r="AC325" s="222">
        <f>ROUND(N325*2.14%,2)</f>
        <v>355096.21</v>
      </c>
      <c r="AD325" s="239">
        <v>329202.93</v>
      </c>
      <c r="AE325" s="222">
        <v>0</v>
      </c>
      <c r="AF325" s="214">
        <v>2023</v>
      </c>
      <c r="AG325" s="214">
        <v>2023</v>
      </c>
      <c r="AH325" s="214">
        <v>2023</v>
      </c>
      <c r="AI325" s="226"/>
      <c r="AJ325" s="226"/>
      <c r="AK325" s="226"/>
      <c r="AL325" s="226"/>
      <c r="AM325" s="227" t="s">
        <v>16952</v>
      </c>
      <c r="AN325" s="227" t="s">
        <v>16949</v>
      </c>
      <c r="AO325" s="227">
        <v>0</v>
      </c>
      <c r="AP325" s="227" t="s">
        <v>16954</v>
      </c>
      <c r="AQ325" s="227" t="s">
        <v>16962</v>
      </c>
      <c r="AR325" s="227" t="s">
        <v>16954</v>
      </c>
      <c r="AS325" s="227" t="s">
        <v>16978</v>
      </c>
      <c r="AT325" s="227"/>
      <c r="AU325" s="227"/>
      <c r="AV325" s="227"/>
      <c r="AW325" s="227" t="s">
        <v>667</v>
      </c>
      <c r="AX325" s="228">
        <v>5975.15</v>
      </c>
      <c r="AY325" s="228">
        <v>1999</v>
      </c>
      <c r="AZ325" s="227" t="s">
        <v>2966</v>
      </c>
      <c r="BA325" s="227" t="s">
        <v>17003</v>
      </c>
      <c r="BB325" s="229"/>
      <c r="BC325" s="230">
        <f t="shared" si="102"/>
        <v>-139.5</v>
      </c>
      <c r="BJ325" s="177" t="str">
        <f>VLOOKUP(C325,BM:BO,3,FALSE)</f>
        <v>2858.570</v>
      </c>
      <c r="BM325" s="177" t="s">
        <v>3273</v>
      </c>
      <c r="BN325" s="177" t="s">
        <v>16981</v>
      </c>
      <c r="BO325" s="177" t="s">
        <v>2983</v>
      </c>
      <c r="BU325" s="177" t="s">
        <v>3273</v>
      </c>
      <c r="BV325" s="177" t="s">
        <v>16981</v>
      </c>
      <c r="BW325" s="177" t="s">
        <v>2983</v>
      </c>
      <c r="CH325" s="224">
        <f t="shared" si="121"/>
        <v>5.8207660913467407E-10</v>
      </c>
    </row>
    <row r="326" spans="1:118" s="245" customFormat="1" x14ac:dyDescent="0.3">
      <c r="A326" s="177">
        <v>1</v>
      </c>
      <c r="B326" s="231">
        <f>SUBTOTAL(9,$A$22:A326)</f>
        <v>267</v>
      </c>
      <c r="C326" s="220" t="s">
        <v>14552</v>
      </c>
      <c r="D326" s="222">
        <f t="shared" si="128"/>
        <v>4340633.34</v>
      </c>
      <c r="E326" s="240">
        <v>0</v>
      </c>
      <c r="F326" s="240">
        <v>0</v>
      </c>
      <c r="G326" s="240">
        <v>0</v>
      </c>
      <c r="H326" s="240">
        <v>0</v>
      </c>
      <c r="I326" s="240">
        <v>0</v>
      </c>
      <c r="J326" s="240">
        <v>0</v>
      </c>
      <c r="K326" s="257">
        <v>0</v>
      </c>
      <c r="L326" s="240">
        <v>0</v>
      </c>
      <c r="M326" s="233">
        <v>667.24</v>
      </c>
      <c r="N326" s="240">
        <v>4340633.34</v>
      </c>
      <c r="O326" s="240">
        <v>0</v>
      </c>
      <c r="P326" s="240">
        <v>0</v>
      </c>
      <c r="Q326" s="240">
        <v>0</v>
      </c>
      <c r="R326" s="240">
        <v>0</v>
      </c>
      <c r="S326" s="240">
        <v>0</v>
      </c>
      <c r="T326" s="240">
        <v>0</v>
      </c>
      <c r="U326" s="240">
        <v>0</v>
      </c>
      <c r="V326" s="240">
        <v>0</v>
      </c>
      <c r="W326" s="240">
        <v>0</v>
      </c>
      <c r="X326" s="240">
        <v>0</v>
      </c>
      <c r="Y326" s="240">
        <v>0</v>
      </c>
      <c r="Z326" s="240">
        <v>0</v>
      </c>
      <c r="AA326" s="240">
        <v>0</v>
      </c>
      <c r="AB326" s="240">
        <v>0</v>
      </c>
      <c r="AC326" s="271">
        <v>0</v>
      </c>
      <c r="AD326" s="240">
        <v>0</v>
      </c>
      <c r="AE326" s="240">
        <v>0</v>
      </c>
      <c r="AF326" s="242" t="s">
        <v>17042</v>
      </c>
      <c r="AG326" s="242">
        <v>2023</v>
      </c>
      <c r="AH326" s="243" t="s">
        <v>17042</v>
      </c>
      <c r="AT326" s="245" t="e">
        <f>VLOOKUP(C326,AW:AX,2,FALSE)</f>
        <v>#N/A</v>
      </c>
      <c r="BW326" s="246"/>
      <c r="CA326" s="245" t="e">
        <f>VLOOKUP(C326,CB:CC,2,FALSE)</f>
        <v>#N/A</v>
      </c>
      <c r="CE326" s="245" t="e">
        <f>VLOOKUP(C326,CF:CG,2,FALSE)</f>
        <v>#N/A</v>
      </c>
      <c r="CH326" s="224">
        <f t="shared" si="121"/>
        <v>0</v>
      </c>
      <c r="CL326" s="245" t="e">
        <f>VLOOKUP(C326,CM:CN,2,FALSE)</f>
        <v>#N/A</v>
      </c>
      <c r="DK326" s="245" t="e">
        <f>VLOOKUP(C326,DL:DM,2,FALSE)</f>
        <v>#N/A</v>
      </c>
      <c r="DN326" s="177"/>
    </row>
    <row r="327" spans="1:118" x14ac:dyDescent="0.3">
      <c r="B327" s="225" t="s">
        <v>222</v>
      </c>
      <c r="C327" s="225"/>
      <c r="D327" s="221">
        <f t="shared" ref="D327:AE327" si="129">SUM(D328:D332)</f>
        <v>32327453.07</v>
      </c>
      <c r="E327" s="222">
        <f t="shared" si="129"/>
        <v>0</v>
      </c>
      <c r="F327" s="222">
        <f t="shared" si="129"/>
        <v>0</v>
      </c>
      <c r="G327" s="222">
        <f t="shared" si="129"/>
        <v>0</v>
      </c>
      <c r="H327" s="222">
        <f t="shared" si="129"/>
        <v>0</v>
      </c>
      <c r="I327" s="222">
        <f t="shared" si="129"/>
        <v>0</v>
      </c>
      <c r="J327" s="222">
        <f t="shared" si="129"/>
        <v>0</v>
      </c>
      <c r="K327" s="223">
        <f t="shared" si="129"/>
        <v>0</v>
      </c>
      <c r="L327" s="222">
        <f t="shared" si="129"/>
        <v>0</v>
      </c>
      <c r="M327" s="222">
        <f t="shared" si="129"/>
        <v>2653.34</v>
      </c>
      <c r="N327" s="222">
        <f t="shared" si="129"/>
        <v>20991366.190000001</v>
      </c>
      <c r="O327" s="222">
        <f t="shared" si="129"/>
        <v>0</v>
      </c>
      <c r="P327" s="222">
        <f t="shared" si="129"/>
        <v>0</v>
      </c>
      <c r="Q327" s="222">
        <f t="shared" si="129"/>
        <v>2886</v>
      </c>
      <c r="R327" s="222">
        <f t="shared" si="129"/>
        <v>10142712.050000001</v>
      </c>
      <c r="S327" s="222">
        <f t="shared" si="129"/>
        <v>0</v>
      </c>
      <c r="T327" s="222">
        <f t="shared" si="129"/>
        <v>0</v>
      </c>
      <c r="U327" s="222">
        <f t="shared" si="129"/>
        <v>0</v>
      </c>
      <c r="V327" s="222">
        <f t="shared" si="129"/>
        <v>0</v>
      </c>
      <c r="W327" s="222">
        <f t="shared" si="129"/>
        <v>0</v>
      </c>
      <c r="X327" s="222">
        <f t="shared" si="129"/>
        <v>0</v>
      </c>
      <c r="Y327" s="222">
        <f t="shared" si="129"/>
        <v>0</v>
      </c>
      <c r="Z327" s="222">
        <f t="shared" si="129"/>
        <v>0</v>
      </c>
      <c r="AA327" s="222">
        <f t="shared" si="129"/>
        <v>0</v>
      </c>
      <c r="AB327" s="222">
        <f t="shared" si="129"/>
        <v>0</v>
      </c>
      <c r="AC327" s="222">
        <f t="shared" si="129"/>
        <v>666269.28</v>
      </c>
      <c r="AD327" s="222">
        <f t="shared" si="129"/>
        <v>527105.55000000005</v>
      </c>
      <c r="AE327" s="222">
        <f t="shared" si="129"/>
        <v>0</v>
      </c>
      <c r="AF327" s="214" t="s">
        <v>17016</v>
      </c>
      <c r="AG327" s="214" t="s">
        <v>17016</v>
      </c>
      <c r="AH327" s="214" t="s">
        <v>17016</v>
      </c>
      <c r="AI327" s="226"/>
      <c r="AJ327" s="226"/>
      <c r="AK327" s="226"/>
      <c r="AL327" s="226"/>
      <c r="AM327" s="227"/>
      <c r="AN327" s="227"/>
      <c r="AO327" s="227"/>
      <c r="AP327" s="227"/>
      <c r="AQ327" s="227"/>
      <c r="AR327" s="227"/>
      <c r="AS327" s="227"/>
      <c r="AT327" s="227"/>
      <c r="AU327" s="227"/>
      <c r="AV327" s="227"/>
      <c r="AW327" s="227"/>
      <c r="AX327" s="228"/>
      <c r="AY327" s="228"/>
      <c r="AZ327" s="227"/>
      <c r="BA327" s="227"/>
      <c r="BB327" s="229"/>
      <c r="BC327" s="230">
        <f t="shared" si="102"/>
        <v>-2653.34</v>
      </c>
      <c r="BJ327" s="177" t="e">
        <f>VLOOKUP(C327,BM:BO,3,FALSE)</f>
        <v>#N/A</v>
      </c>
      <c r="BM327" s="177" t="s">
        <v>3275</v>
      </c>
      <c r="BN327" s="177" t="s">
        <v>1139</v>
      </c>
      <c r="BO327" s="177" t="s">
        <v>3276</v>
      </c>
      <c r="BU327" s="177" t="s">
        <v>3275</v>
      </c>
      <c r="BV327" s="177" t="s">
        <v>1139</v>
      </c>
      <c r="BW327" s="177" t="s">
        <v>3276</v>
      </c>
      <c r="CH327" s="224">
        <f t="shared" si="121"/>
        <v>-1.862645149230957E-9</v>
      </c>
    </row>
    <row r="328" spans="1:118" x14ac:dyDescent="0.3">
      <c r="A328" s="177">
        <v>1</v>
      </c>
      <c r="B328" s="231">
        <f>SUBTOTAL(9,$A$22:A328)</f>
        <v>268</v>
      </c>
      <c r="C328" s="236" t="s">
        <v>229</v>
      </c>
      <c r="D328" s="222">
        <f t="shared" ref="D328:D332" si="130">E328+F328+G328+H328+I328+J328+L328+N328+P328+R328+T328+U328+V328+W328+X328+Y328+Z328+AA328+AB328+AC328+AD328+AE328</f>
        <v>5166110.16</v>
      </c>
      <c r="E328" s="239">
        <v>0</v>
      </c>
      <c r="F328" s="239">
        <v>0</v>
      </c>
      <c r="G328" s="239">
        <v>0</v>
      </c>
      <c r="H328" s="239">
        <v>0</v>
      </c>
      <c r="I328" s="239">
        <v>0</v>
      </c>
      <c r="J328" s="239">
        <v>0</v>
      </c>
      <c r="K328" s="255">
        <v>0</v>
      </c>
      <c r="L328" s="239">
        <v>0</v>
      </c>
      <c r="M328" s="233">
        <v>577.54999999999995</v>
      </c>
      <c r="N328" s="222">
        <v>4964047.01</v>
      </c>
      <c r="O328" s="239">
        <v>0</v>
      </c>
      <c r="P328" s="239">
        <v>0</v>
      </c>
      <c r="Q328" s="222">
        <v>0</v>
      </c>
      <c r="R328" s="222">
        <v>0</v>
      </c>
      <c r="S328" s="239">
        <v>0</v>
      </c>
      <c r="T328" s="239">
        <v>0</v>
      </c>
      <c r="U328" s="239">
        <v>0</v>
      </c>
      <c r="V328" s="239">
        <v>0</v>
      </c>
      <c r="W328" s="239">
        <v>0</v>
      </c>
      <c r="X328" s="239">
        <v>0</v>
      </c>
      <c r="Y328" s="239">
        <v>0</v>
      </c>
      <c r="Z328" s="239">
        <v>0</v>
      </c>
      <c r="AA328" s="239">
        <v>0</v>
      </c>
      <c r="AB328" s="239">
        <v>0</v>
      </c>
      <c r="AC328" s="222">
        <f>ROUND(N328*2.14%,2)</f>
        <v>106230.61</v>
      </c>
      <c r="AD328" s="222">
        <v>95832.54</v>
      </c>
      <c r="AE328" s="239">
        <v>0</v>
      </c>
      <c r="AF328" s="214">
        <v>2023</v>
      </c>
      <c r="AG328" s="214">
        <v>2023</v>
      </c>
      <c r="AH328" s="214">
        <v>2023</v>
      </c>
      <c r="AI328" s="226"/>
      <c r="AJ328" s="226"/>
      <c r="AK328" s="226"/>
      <c r="AL328" s="226"/>
      <c r="AM328" s="227" t="s">
        <v>16952</v>
      </c>
      <c r="AN328" s="227" t="s">
        <v>16959</v>
      </c>
      <c r="AO328" s="227">
        <v>0</v>
      </c>
      <c r="AP328" s="227" t="s">
        <v>16964</v>
      </c>
      <c r="AQ328" s="227" t="s">
        <v>16962</v>
      </c>
      <c r="AR328" s="227">
        <v>0</v>
      </c>
      <c r="AS328" s="227" t="s">
        <v>16971</v>
      </c>
      <c r="AT328" s="227"/>
      <c r="AU328" s="227"/>
      <c r="AV328" s="227"/>
      <c r="AW328" s="227" t="s">
        <v>617</v>
      </c>
      <c r="AX328" s="228">
        <v>730.5</v>
      </c>
      <c r="AY328" s="228">
        <v>667</v>
      </c>
      <c r="AZ328" s="227" t="s">
        <v>2966</v>
      </c>
      <c r="BA328" s="227">
        <v>2008</v>
      </c>
      <c r="BB328" s="229"/>
      <c r="BC328" s="230">
        <f t="shared" si="102"/>
        <v>89.450000000000045</v>
      </c>
      <c r="BJ328" s="177" t="str">
        <f>VLOOKUP(C328,BM:BO,3,FALSE)</f>
        <v>611.000</v>
      </c>
      <c r="BM328" s="177" t="s">
        <v>3277</v>
      </c>
      <c r="BN328" s="177" t="s">
        <v>3028</v>
      </c>
      <c r="BO328" s="177" t="s">
        <v>2983</v>
      </c>
      <c r="BU328" s="177" t="s">
        <v>3277</v>
      </c>
      <c r="BV328" s="177" t="s">
        <v>3028</v>
      </c>
      <c r="BW328" s="177" t="s">
        <v>2983</v>
      </c>
      <c r="CH328" s="224">
        <f t="shared" si="121"/>
        <v>3.7834979593753815E-10</v>
      </c>
    </row>
    <row r="329" spans="1:118" x14ac:dyDescent="0.3">
      <c r="A329" s="177">
        <v>1</v>
      </c>
      <c r="B329" s="231">
        <f>SUBTOTAL(9,$A$22:A329)</f>
        <v>269</v>
      </c>
      <c r="C329" s="236" t="s">
        <v>230</v>
      </c>
      <c r="D329" s="222">
        <f t="shared" si="130"/>
        <v>3900478.44</v>
      </c>
      <c r="E329" s="239">
        <v>0</v>
      </c>
      <c r="F329" s="239">
        <v>0</v>
      </c>
      <c r="G329" s="239">
        <v>0</v>
      </c>
      <c r="H329" s="239">
        <v>0</v>
      </c>
      <c r="I329" s="239">
        <v>0</v>
      </c>
      <c r="J329" s="239">
        <v>0</v>
      </c>
      <c r="K329" s="255">
        <v>0</v>
      </c>
      <c r="L329" s="239">
        <v>0</v>
      </c>
      <c r="M329" s="233">
        <v>502.18</v>
      </c>
      <c r="N329" s="222">
        <v>3732121.44</v>
      </c>
      <c r="O329" s="239">
        <v>0</v>
      </c>
      <c r="P329" s="239">
        <v>0</v>
      </c>
      <c r="Q329" s="222">
        <v>0</v>
      </c>
      <c r="R329" s="222">
        <v>0</v>
      </c>
      <c r="S329" s="239">
        <v>0</v>
      </c>
      <c r="T329" s="239">
        <v>0</v>
      </c>
      <c r="U329" s="239">
        <v>0</v>
      </c>
      <c r="V329" s="239">
        <v>0</v>
      </c>
      <c r="W329" s="239">
        <v>0</v>
      </c>
      <c r="X329" s="239">
        <v>0</v>
      </c>
      <c r="Y329" s="239">
        <v>0</v>
      </c>
      <c r="Z329" s="239">
        <v>0</v>
      </c>
      <c r="AA329" s="239">
        <v>0</v>
      </c>
      <c r="AB329" s="239">
        <v>0</v>
      </c>
      <c r="AC329" s="222">
        <f>ROUND(N329*2.14%,2)</f>
        <v>79867.399999999994</v>
      </c>
      <c r="AD329" s="222">
        <v>88489.600000000006</v>
      </c>
      <c r="AE329" s="239">
        <v>0</v>
      </c>
      <c r="AF329" s="214">
        <v>2023</v>
      </c>
      <c r="AG329" s="214">
        <v>2023</v>
      </c>
      <c r="AH329" s="214">
        <v>2023</v>
      </c>
      <c r="AI329" s="226"/>
      <c r="AJ329" s="226"/>
      <c r="AK329" s="226"/>
      <c r="AL329" s="226"/>
      <c r="AM329" s="227" t="s">
        <v>16952</v>
      </c>
      <c r="AN329" s="227" t="s">
        <v>16949</v>
      </c>
      <c r="AO329" s="227">
        <v>0</v>
      </c>
      <c r="AP329" s="227" t="s">
        <v>16950</v>
      </c>
      <c r="AQ329" s="227" t="s">
        <v>16962</v>
      </c>
      <c r="AR329" s="227">
        <v>0</v>
      </c>
      <c r="AS329" s="227" t="s">
        <v>16971</v>
      </c>
      <c r="AT329" s="227"/>
      <c r="AU329" s="227"/>
      <c r="AV329" s="227"/>
      <c r="AW329" s="227" t="s">
        <v>662</v>
      </c>
      <c r="AX329" s="228">
        <v>559</v>
      </c>
      <c r="AY329" s="228">
        <v>522</v>
      </c>
      <c r="AZ329" s="227" t="s">
        <v>2966</v>
      </c>
      <c r="BA329" s="227" t="s">
        <v>3045</v>
      </c>
      <c r="BB329" s="229"/>
      <c r="BC329" s="230">
        <f t="shared" si="102"/>
        <v>19.819999999999993</v>
      </c>
      <c r="BJ329" s="177" t="str">
        <f>VLOOKUP(C329,BM:BO,3,FALSE)</f>
        <v>590.000</v>
      </c>
      <c r="BM329" s="177" t="s">
        <v>3280</v>
      </c>
      <c r="BN329" s="177" t="s">
        <v>2983</v>
      </c>
      <c r="BO329" s="177" t="s">
        <v>3218</v>
      </c>
      <c r="BU329" s="177" t="s">
        <v>3280</v>
      </c>
      <c r="BV329" s="177" t="s">
        <v>2983</v>
      </c>
      <c r="BW329" s="177" t="s">
        <v>3218</v>
      </c>
      <c r="CH329" s="224">
        <f t="shared" si="121"/>
        <v>0</v>
      </c>
    </row>
    <row r="330" spans="1:118" x14ac:dyDescent="0.3">
      <c r="A330" s="177">
        <v>1</v>
      </c>
      <c r="B330" s="231">
        <f>SUBTOTAL(9,$A$22:A330)</f>
        <v>270</v>
      </c>
      <c r="C330" s="232" t="s">
        <v>231</v>
      </c>
      <c r="D330" s="222">
        <f t="shared" si="130"/>
        <v>4355724.8099999996</v>
      </c>
      <c r="E330" s="222">
        <v>0</v>
      </c>
      <c r="F330" s="222">
        <v>0</v>
      </c>
      <c r="G330" s="222">
        <v>0</v>
      </c>
      <c r="H330" s="222">
        <v>0</v>
      </c>
      <c r="I330" s="222">
        <v>0</v>
      </c>
      <c r="J330" s="222">
        <v>0</v>
      </c>
      <c r="K330" s="223">
        <v>0</v>
      </c>
      <c r="L330" s="222">
        <v>0</v>
      </c>
      <c r="M330" s="233">
        <v>567.82000000000005</v>
      </c>
      <c r="N330" s="222">
        <v>4176355.62</v>
      </c>
      <c r="O330" s="222">
        <v>0</v>
      </c>
      <c r="P330" s="222">
        <v>0</v>
      </c>
      <c r="Q330" s="222">
        <v>0</v>
      </c>
      <c r="R330" s="222">
        <v>0</v>
      </c>
      <c r="S330" s="222">
        <v>0</v>
      </c>
      <c r="T330" s="222">
        <v>0</v>
      </c>
      <c r="U330" s="222">
        <v>0</v>
      </c>
      <c r="V330" s="222">
        <v>0</v>
      </c>
      <c r="W330" s="222">
        <v>0</v>
      </c>
      <c r="X330" s="222">
        <v>0</v>
      </c>
      <c r="Y330" s="222">
        <v>0</v>
      </c>
      <c r="Z330" s="222">
        <v>0</v>
      </c>
      <c r="AA330" s="222">
        <v>0</v>
      </c>
      <c r="AB330" s="222">
        <v>0</v>
      </c>
      <c r="AC330" s="222">
        <f>ROUND(N330*2.14%,2)</f>
        <v>89374.01</v>
      </c>
      <c r="AD330" s="222">
        <v>89995.18</v>
      </c>
      <c r="AE330" s="222">
        <v>0</v>
      </c>
      <c r="AF330" s="214">
        <v>2023</v>
      </c>
      <c r="AG330" s="214">
        <v>2023</v>
      </c>
      <c r="AH330" s="214">
        <v>2023</v>
      </c>
      <c r="AI330" s="226"/>
      <c r="AJ330" s="226"/>
      <c r="AK330" s="226"/>
      <c r="AL330" s="226"/>
      <c r="AM330" s="227" t="s">
        <v>16943</v>
      </c>
      <c r="AN330" s="227" t="s">
        <v>16949</v>
      </c>
      <c r="AO330" s="227">
        <v>0</v>
      </c>
      <c r="AP330" s="227" t="s">
        <v>16952</v>
      </c>
      <c r="AQ330" s="227" t="s">
        <v>16942</v>
      </c>
      <c r="AR330" s="227">
        <v>0</v>
      </c>
      <c r="AS330" s="227"/>
      <c r="AT330" s="227"/>
      <c r="AU330" s="227"/>
      <c r="AV330" s="227"/>
      <c r="AW330" s="227" t="s">
        <v>631</v>
      </c>
      <c r="AX330" s="228">
        <v>634.70000000000005</v>
      </c>
      <c r="AY330" s="228">
        <v>585</v>
      </c>
      <c r="AZ330" s="227" t="s">
        <v>2966</v>
      </c>
      <c r="BA330" s="227" t="s">
        <v>17002</v>
      </c>
      <c r="BB330" s="229"/>
      <c r="BC330" s="230">
        <f t="shared" si="102"/>
        <v>17.17999999999995</v>
      </c>
      <c r="BJ330" s="177" t="str">
        <f>VLOOKUP(C330,BM:BO,3,FALSE)</f>
        <v>449.800</v>
      </c>
      <c r="BM330" s="177" t="s">
        <v>3281</v>
      </c>
      <c r="BN330" s="177" t="s">
        <v>1342</v>
      </c>
      <c r="BO330" s="177" t="s">
        <v>2983</v>
      </c>
      <c r="BU330" s="177" t="s">
        <v>3281</v>
      </c>
      <c r="BV330" s="177" t="s">
        <v>1342</v>
      </c>
      <c r="BW330" s="177" t="s">
        <v>2983</v>
      </c>
      <c r="CH330" s="224">
        <f t="shared" si="121"/>
        <v>-5.0931703299283981E-10</v>
      </c>
    </row>
    <row r="331" spans="1:118" x14ac:dyDescent="0.3">
      <c r="A331" s="177">
        <v>1</v>
      </c>
      <c r="B331" s="231">
        <f>SUBTOTAL(9,$A$22:A331)</f>
        <v>271</v>
      </c>
      <c r="C331" s="232" t="s">
        <v>2592</v>
      </c>
      <c r="D331" s="222">
        <f t="shared" si="130"/>
        <v>8545373.5700000003</v>
      </c>
      <c r="E331" s="222">
        <v>0</v>
      </c>
      <c r="F331" s="222">
        <v>0</v>
      </c>
      <c r="G331" s="222">
        <v>0</v>
      </c>
      <c r="H331" s="222">
        <v>0</v>
      </c>
      <c r="I331" s="222">
        <v>0</v>
      </c>
      <c r="J331" s="222">
        <v>0</v>
      </c>
      <c r="K331" s="223">
        <v>0</v>
      </c>
      <c r="L331" s="222">
        <v>0</v>
      </c>
      <c r="M331" s="233">
        <v>1005.79</v>
      </c>
      <c r="N331" s="222">
        <v>8118842.1200000001</v>
      </c>
      <c r="O331" s="222">
        <v>0</v>
      </c>
      <c r="P331" s="222">
        <v>0</v>
      </c>
      <c r="Q331" s="222">
        <v>0</v>
      </c>
      <c r="R331" s="222">
        <v>0</v>
      </c>
      <c r="S331" s="222">
        <v>0</v>
      </c>
      <c r="T331" s="222">
        <v>0</v>
      </c>
      <c r="U331" s="222">
        <v>0</v>
      </c>
      <c r="V331" s="222">
        <v>0</v>
      </c>
      <c r="W331" s="222">
        <v>0</v>
      </c>
      <c r="X331" s="222">
        <v>0</v>
      </c>
      <c r="Y331" s="222">
        <v>0</v>
      </c>
      <c r="Z331" s="222">
        <v>0</v>
      </c>
      <c r="AA331" s="222">
        <v>0</v>
      </c>
      <c r="AB331" s="222">
        <v>0</v>
      </c>
      <c r="AC331" s="222">
        <f>ROUND(N331*2.14%,2)</f>
        <v>173743.22</v>
      </c>
      <c r="AD331" s="239">
        <v>252788.23</v>
      </c>
      <c r="AE331" s="222">
        <v>0</v>
      </c>
      <c r="AF331" s="214">
        <v>2023</v>
      </c>
      <c r="AG331" s="214">
        <v>2023</v>
      </c>
      <c r="AH331" s="214">
        <v>2023</v>
      </c>
      <c r="AI331" s="226"/>
      <c r="AJ331" s="226"/>
      <c r="AK331" s="226"/>
      <c r="AL331" s="226"/>
      <c r="AM331" s="227" t="s">
        <v>16957</v>
      </c>
      <c r="AN331" s="227" t="s">
        <v>16946</v>
      </c>
      <c r="AO331" s="227"/>
      <c r="AP331" s="227" t="s">
        <v>16954</v>
      </c>
      <c r="AQ331" s="227" t="s">
        <v>16948</v>
      </c>
      <c r="AR331" s="227" t="s">
        <v>16954</v>
      </c>
      <c r="AS331" s="227"/>
      <c r="AT331" s="227"/>
      <c r="AU331" s="227"/>
      <c r="AV331" s="227"/>
      <c r="AW331" s="227">
        <v>1981</v>
      </c>
      <c r="AX331" s="228">
        <v>3351.1</v>
      </c>
      <c r="AY331" s="228">
        <v>1112</v>
      </c>
      <c r="AZ331" s="227" t="s">
        <v>2966</v>
      </c>
      <c r="BA331" s="227" t="s">
        <v>17002</v>
      </c>
      <c r="BB331" s="229"/>
      <c r="BC331" s="230">
        <f t="shared" si="102"/>
        <v>106.21000000000004</v>
      </c>
      <c r="BJ331" s="177" t="str">
        <f>VLOOKUP(C331,BM:BO,3,FALSE)</f>
        <v>876.300</v>
      </c>
      <c r="BM331" s="177" t="s">
        <v>514</v>
      </c>
      <c r="BN331" s="177" t="s">
        <v>1342</v>
      </c>
      <c r="BO331" s="177" t="s">
        <v>3283</v>
      </c>
      <c r="BU331" s="177" t="s">
        <v>514</v>
      </c>
      <c r="BV331" s="177" t="s">
        <v>1342</v>
      </c>
      <c r="BW331" s="177" t="s">
        <v>3283</v>
      </c>
      <c r="CH331" s="224">
        <f t="shared" si="121"/>
        <v>1.7462298274040222E-10</v>
      </c>
    </row>
    <row r="332" spans="1:118" s="245" customFormat="1" x14ac:dyDescent="0.3">
      <c r="A332" s="177">
        <v>1</v>
      </c>
      <c r="B332" s="231">
        <f>SUBTOTAL(9,$A$22:A332)</f>
        <v>272</v>
      </c>
      <c r="C332" s="220" t="s">
        <v>14948</v>
      </c>
      <c r="D332" s="222">
        <f t="shared" si="130"/>
        <v>10359766.09</v>
      </c>
      <c r="E332" s="240">
        <v>0</v>
      </c>
      <c r="F332" s="240">
        <v>0</v>
      </c>
      <c r="G332" s="240">
        <v>0</v>
      </c>
      <c r="H332" s="240">
        <v>0</v>
      </c>
      <c r="I332" s="240">
        <v>0</v>
      </c>
      <c r="J332" s="240">
        <v>0</v>
      </c>
      <c r="K332" s="257">
        <v>0</v>
      </c>
      <c r="L332" s="240">
        <v>0</v>
      </c>
      <c r="M332" s="240">
        <v>0</v>
      </c>
      <c r="N332" s="240">
        <v>0</v>
      </c>
      <c r="O332" s="240">
        <v>0</v>
      </c>
      <c r="P332" s="240">
        <v>0</v>
      </c>
      <c r="Q332" s="233">
        <v>2886</v>
      </c>
      <c r="R332" s="239">
        <v>10142712.050000001</v>
      </c>
      <c r="S332" s="240">
        <v>0</v>
      </c>
      <c r="T332" s="240">
        <v>0</v>
      </c>
      <c r="U332" s="240">
        <v>0</v>
      </c>
      <c r="V332" s="240">
        <v>0</v>
      </c>
      <c r="W332" s="240">
        <v>0</v>
      </c>
      <c r="X332" s="240">
        <v>0</v>
      </c>
      <c r="Y332" s="240">
        <v>0</v>
      </c>
      <c r="Z332" s="240">
        <v>0</v>
      </c>
      <c r="AA332" s="240">
        <v>0</v>
      </c>
      <c r="AB332" s="240">
        <v>0</v>
      </c>
      <c r="AC332" s="271">
        <f>ROUND(N332*2.14%,2)+ROUND(E332*2.14%,2)+ROUND(F332*2.14%,2)+ROUND(G332*2.14%,2)+ROUND(H332*2.14%,2)+ROUND(I332*2.14%,2)+ROUND(J332*2.14%,2)+ROUND(L332*2.14%,2)+ROUND(P332*2.14%,2)+ROUND(R332*2.14%,2)+ROUND(T332*2.14%,2)+ROUND(U332*2.14%,2)+ROUND(V332*2.14%,2)+ROUND(W332*2.14%,2)+ROUND(X332*2.14%,2)+ROUND(Y332*2.14%,2)+ROUND(Z332*2.14%,2)+ROUND(AA332*2.14%,2)+ROUND(AB332*2.14%,2)</f>
        <v>217054.04</v>
      </c>
      <c r="AD332" s="240">
        <v>0</v>
      </c>
      <c r="AE332" s="240">
        <v>0</v>
      </c>
      <c r="AF332" s="242" t="s">
        <v>17042</v>
      </c>
      <c r="AG332" s="242">
        <v>2023</v>
      </c>
      <c r="AH332" s="243">
        <v>2023</v>
      </c>
      <c r="BW332" s="246"/>
      <c r="CA332" s="245" t="e">
        <f>VLOOKUP(C332,CB:CC,2,FALSE)</f>
        <v>#N/A</v>
      </c>
      <c r="CE332" s="245" t="e">
        <f>VLOOKUP(C332,CF:CG,2,FALSE)</f>
        <v>#N/A</v>
      </c>
      <c r="CH332" s="224">
        <f t="shared" si="121"/>
        <v>-9.0221874415874481E-10</v>
      </c>
      <c r="CL332" s="245" t="e">
        <f>VLOOKUP(C332,CM:CN,2,FALSE)</f>
        <v>#N/A</v>
      </c>
      <c r="DK332" s="245" t="e">
        <f>VLOOKUP(C332,DL:DM,2,FALSE)</f>
        <v>#N/A</v>
      </c>
      <c r="DN332" s="177"/>
    </row>
    <row r="333" spans="1:118" x14ac:dyDescent="0.3">
      <c r="B333" s="225" t="s">
        <v>223</v>
      </c>
      <c r="C333" s="225"/>
      <c r="D333" s="221">
        <f>D334</f>
        <v>5019129.92</v>
      </c>
      <c r="E333" s="222">
        <f t="shared" ref="E333:AE333" si="131">E334</f>
        <v>0</v>
      </c>
      <c r="F333" s="222">
        <f t="shared" si="131"/>
        <v>0</v>
      </c>
      <c r="G333" s="222">
        <f t="shared" si="131"/>
        <v>0</v>
      </c>
      <c r="H333" s="222">
        <f t="shared" si="131"/>
        <v>0</v>
      </c>
      <c r="I333" s="222">
        <f t="shared" si="131"/>
        <v>0</v>
      </c>
      <c r="J333" s="222">
        <f t="shared" si="131"/>
        <v>0</v>
      </c>
      <c r="K333" s="223">
        <f t="shared" si="131"/>
        <v>0</v>
      </c>
      <c r="L333" s="222">
        <f t="shared" si="131"/>
        <v>0</v>
      </c>
      <c r="M333" s="222">
        <f t="shared" si="131"/>
        <v>567.82000000000005</v>
      </c>
      <c r="N333" s="222">
        <f t="shared" si="131"/>
        <v>4737742.24</v>
      </c>
      <c r="O333" s="222">
        <f t="shared" si="131"/>
        <v>0</v>
      </c>
      <c r="P333" s="222">
        <f t="shared" si="131"/>
        <v>0</v>
      </c>
      <c r="Q333" s="222">
        <f t="shared" si="131"/>
        <v>0</v>
      </c>
      <c r="R333" s="222">
        <f t="shared" si="131"/>
        <v>0</v>
      </c>
      <c r="S333" s="222">
        <f t="shared" si="131"/>
        <v>0</v>
      </c>
      <c r="T333" s="222">
        <f t="shared" si="131"/>
        <v>0</v>
      </c>
      <c r="U333" s="222">
        <f t="shared" si="131"/>
        <v>0</v>
      </c>
      <c r="V333" s="222">
        <f t="shared" si="131"/>
        <v>0</v>
      </c>
      <c r="W333" s="222">
        <f t="shared" si="131"/>
        <v>0</v>
      </c>
      <c r="X333" s="222">
        <f t="shared" si="131"/>
        <v>0</v>
      </c>
      <c r="Y333" s="222">
        <f t="shared" si="131"/>
        <v>0</v>
      </c>
      <c r="Z333" s="222">
        <f t="shared" si="131"/>
        <v>0</v>
      </c>
      <c r="AA333" s="222">
        <f t="shared" si="131"/>
        <v>0</v>
      </c>
      <c r="AB333" s="222">
        <f t="shared" si="131"/>
        <v>0</v>
      </c>
      <c r="AC333" s="222">
        <f t="shared" si="131"/>
        <v>101387.68</v>
      </c>
      <c r="AD333" s="222">
        <f t="shared" si="131"/>
        <v>180000</v>
      </c>
      <c r="AE333" s="222">
        <f t="shared" si="131"/>
        <v>0</v>
      </c>
      <c r="AF333" s="214" t="s">
        <v>17016</v>
      </c>
      <c r="AG333" s="214" t="s">
        <v>17016</v>
      </c>
      <c r="AH333" s="214" t="s">
        <v>17016</v>
      </c>
      <c r="AI333" s="226"/>
      <c r="AJ333" s="226"/>
      <c r="AK333" s="226"/>
      <c r="AL333" s="226"/>
      <c r="AM333" s="227"/>
      <c r="AN333" s="227"/>
      <c r="AO333" s="227"/>
      <c r="AP333" s="227"/>
      <c r="AQ333" s="227"/>
      <c r="AR333" s="227"/>
      <c r="AS333" s="227"/>
      <c r="AT333" s="227"/>
      <c r="AU333" s="227"/>
      <c r="AV333" s="227"/>
      <c r="AW333" s="227"/>
      <c r="AX333" s="228"/>
      <c r="AY333" s="228"/>
      <c r="AZ333" s="227"/>
      <c r="BA333" s="227"/>
      <c r="BB333" s="229"/>
      <c r="BC333" s="230">
        <f t="shared" si="102"/>
        <v>-567.82000000000005</v>
      </c>
      <c r="BJ333" s="177" t="e">
        <f>VLOOKUP(C333,BM:BO,3,FALSE)</f>
        <v>#N/A</v>
      </c>
      <c r="BM333" s="177" t="s">
        <v>3284</v>
      </c>
      <c r="BN333" s="177" t="s">
        <v>1269</v>
      </c>
      <c r="BO333" s="177" t="s">
        <v>3285</v>
      </c>
      <c r="BU333" s="177" t="s">
        <v>3284</v>
      </c>
      <c r="BV333" s="177" t="s">
        <v>1269</v>
      </c>
      <c r="BW333" s="177" t="s">
        <v>3285</v>
      </c>
      <c r="CH333" s="224">
        <f t="shared" si="121"/>
        <v>-2.9103830456733704E-10</v>
      </c>
    </row>
    <row r="334" spans="1:118" x14ac:dyDescent="0.3">
      <c r="A334" s="177">
        <v>1</v>
      </c>
      <c r="B334" s="231">
        <f>SUBTOTAL(9,$A$22:A334)</f>
        <v>273</v>
      </c>
      <c r="C334" s="232" t="s">
        <v>233</v>
      </c>
      <c r="D334" s="222">
        <f>E334+F334+G334+H334+I334+J334+L334+N334+P334+R334+T334+U334+V334+W334+X334+Y334+Z334+AA334+AB334+AC334+AD334+AE334</f>
        <v>5019129.92</v>
      </c>
      <c r="E334" s="222">
        <v>0</v>
      </c>
      <c r="F334" s="222">
        <v>0</v>
      </c>
      <c r="G334" s="222">
        <v>0</v>
      </c>
      <c r="H334" s="222">
        <v>0</v>
      </c>
      <c r="I334" s="222">
        <v>0</v>
      </c>
      <c r="J334" s="222">
        <v>0</v>
      </c>
      <c r="K334" s="223">
        <v>0</v>
      </c>
      <c r="L334" s="222">
        <v>0</v>
      </c>
      <c r="M334" s="233">
        <v>567.82000000000005</v>
      </c>
      <c r="N334" s="222">
        <v>4737742.24</v>
      </c>
      <c r="O334" s="222">
        <v>0</v>
      </c>
      <c r="P334" s="222">
        <v>0</v>
      </c>
      <c r="Q334" s="222">
        <v>0</v>
      </c>
      <c r="R334" s="222">
        <v>0</v>
      </c>
      <c r="S334" s="222">
        <v>0</v>
      </c>
      <c r="T334" s="222">
        <v>0</v>
      </c>
      <c r="U334" s="222">
        <v>0</v>
      </c>
      <c r="V334" s="222">
        <v>0</v>
      </c>
      <c r="W334" s="222">
        <v>0</v>
      </c>
      <c r="X334" s="222">
        <v>0</v>
      </c>
      <c r="Y334" s="222">
        <v>0</v>
      </c>
      <c r="Z334" s="222">
        <v>0</v>
      </c>
      <c r="AA334" s="222">
        <v>0</v>
      </c>
      <c r="AB334" s="222">
        <v>0</v>
      </c>
      <c r="AC334" s="222">
        <f>ROUND(N334*2.14%,2)</f>
        <v>101387.68</v>
      </c>
      <c r="AD334" s="222">
        <v>180000</v>
      </c>
      <c r="AE334" s="222">
        <v>0</v>
      </c>
      <c r="AF334" s="214">
        <v>2023</v>
      </c>
      <c r="AG334" s="214">
        <v>2023</v>
      </c>
      <c r="AH334" s="214">
        <v>2023</v>
      </c>
      <c r="AI334" s="226"/>
      <c r="AJ334" s="226"/>
      <c r="AK334" s="226"/>
      <c r="AL334" s="226"/>
      <c r="AM334" s="227" t="s">
        <v>16950</v>
      </c>
      <c r="AN334" s="227" t="s">
        <v>16964</v>
      </c>
      <c r="AO334" s="227">
        <v>0</v>
      </c>
      <c r="AP334" s="227" t="s">
        <v>16953</v>
      </c>
      <c r="AQ334" s="227" t="s">
        <v>16956</v>
      </c>
      <c r="AR334" s="227">
        <v>0</v>
      </c>
      <c r="AS334" s="227"/>
      <c r="AT334" s="227"/>
      <c r="AU334" s="227"/>
      <c r="AV334" s="227"/>
      <c r="AW334" s="227" t="s">
        <v>780</v>
      </c>
      <c r="AX334" s="228">
        <v>764.1</v>
      </c>
      <c r="AY334" s="228">
        <v>583.70000000000005</v>
      </c>
      <c r="AZ334" s="227" t="s">
        <v>2966</v>
      </c>
      <c r="BA334" s="227" t="s">
        <v>17002</v>
      </c>
      <c r="BB334" s="229"/>
      <c r="BC334" s="230">
        <f t="shared" si="102"/>
        <v>15.879999999999995</v>
      </c>
      <c r="BJ334" s="177" t="str">
        <f>VLOOKUP(C334,BM:BO,3,FALSE)</f>
        <v>534.980</v>
      </c>
      <c r="BM334" s="177" t="s">
        <v>3286</v>
      </c>
      <c r="BN334" s="177" t="s">
        <v>3245</v>
      </c>
      <c r="BO334" s="177" t="s">
        <v>3287</v>
      </c>
      <c r="BU334" s="177" t="s">
        <v>3286</v>
      </c>
      <c r="BV334" s="177" t="s">
        <v>3245</v>
      </c>
      <c r="BW334" s="177" t="s">
        <v>3287</v>
      </c>
      <c r="CH334" s="224">
        <f t="shared" si="121"/>
        <v>-2.9103830456733704E-10</v>
      </c>
    </row>
    <row r="335" spans="1:118" x14ac:dyDescent="0.3">
      <c r="B335" s="225" t="s">
        <v>224</v>
      </c>
      <c r="C335" s="225"/>
      <c r="D335" s="221">
        <f>D336+D337</f>
        <v>10143081.140000001</v>
      </c>
      <c r="E335" s="222">
        <f t="shared" ref="E335:AE335" si="132">E336+E337</f>
        <v>0</v>
      </c>
      <c r="F335" s="222">
        <f t="shared" si="132"/>
        <v>0</v>
      </c>
      <c r="G335" s="222">
        <f t="shared" si="132"/>
        <v>0</v>
      </c>
      <c r="H335" s="222">
        <f t="shared" si="132"/>
        <v>0</v>
      </c>
      <c r="I335" s="222">
        <f t="shared" si="132"/>
        <v>0</v>
      </c>
      <c r="J335" s="222">
        <f t="shared" si="132"/>
        <v>0</v>
      </c>
      <c r="K335" s="223">
        <f t="shared" si="132"/>
        <v>0</v>
      </c>
      <c r="L335" s="222">
        <f t="shared" si="132"/>
        <v>0</v>
      </c>
      <c r="M335" s="222">
        <f t="shared" si="132"/>
        <v>1246.31</v>
      </c>
      <c r="N335" s="222">
        <f t="shared" si="132"/>
        <v>9749346.9899999984</v>
      </c>
      <c r="O335" s="222">
        <f t="shared" si="132"/>
        <v>0</v>
      </c>
      <c r="P335" s="222">
        <f t="shared" si="132"/>
        <v>0</v>
      </c>
      <c r="Q335" s="222">
        <f t="shared" si="132"/>
        <v>0</v>
      </c>
      <c r="R335" s="222">
        <f t="shared" si="132"/>
        <v>0</v>
      </c>
      <c r="S335" s="222">
        <f t="shared" si="132"/>
        <v>0</v>
      </c>
      <c r="T335" s="222">
        <f t="shared" si="132"/>
        <v>0</v>
      </c>
      <c r="U335" s="222">
        <f t="shared" si="132"/>
        <v>0</v>
      </c>
      <c r="V335" s="222">
        <f t="shared" si="132"/>
        <v>0</v>
      </c>
      <c r="W335" s="222">
        <f t="shared" si="132"/>
        <v>0</v>
      </c>
      <c r="X335" s="222">
        <f t="shared" si="132"/>
        <v>0</v>
      </c>
      <c r="Y335" s="222">
        <f t="shared" si="132"/>
        <v>0</v>
      </c>
      <c r="Z335" s="222">
        <f t="shared" si="132"/>
        <v>0</v>
      </c>
      <c r="AA335" s="222">
        <f t="shared" si="132"/>
        <v>0</v>
      </c>
      <c r="AB335" s="222">
        <f t="shared" si="132"/>
        <v>0</v>
      </c>
      <c r="AC335" s="222">
        <f t="shared" si="132"/>
        <v>208636.02000000002</v>
      </c>
      <c r="AD335" s="222">
        <f t="shared" si="132"/>
        <v>185098.13</v>
      </c>
      <c r="AE335" s="222">
        <f t="shared" si="132"/>
        <v>0</v>
      </c>
      <c r="AF335" s="214" t="s">
        <v>17016</v>
      </c>
      <c r="AG335" s="214" t="s">
        <v>17016</v>
      </c>
      <c r="AH335" s="214" t="s">
        <v>17016</v>
      </c>
      <c r="AI335" s="226"/>
      <c r="AJ335" s="226"/>
      <c r="AK335" s="226"/>
      <c r="AL335" s="226"/>
      <c r="AM335" s="227"/>
      <c r="AN335" s="227"/>
      <c r="AO335" s="227"/>
      <c r="AP335" s="227"/>
      <c r="AQ335" s="227"/>
      <c r="AR335" s="227"/>
      <c r="AS335" s="227"/>
      <c r="AT335" s="227"/>
      <c r="AU335" s="227"/>
      <c r="AV335" s="227"/>
      <c r="AW335" s="227"/>
      <c r="AX335" s="228"/>
      <c r="AY335" s="228"/>
      <c r="AZ335" s="227"/>
      <c r="BA335" s="227"/>
      <c r="BB335" s="229"/>
      <c r="BC335" s="230">
        <f t="shared" si="102"/>
        <v>-1246.31</v>
      </c>
      <c r="BJ335" s="177" t="e">
        <f>VLOOKUP(C335,BM:BO,3,FALSE)</f>
        <v>#N/A</v>
      </c>
      <c r="BM335" s="177" t="s">
        <v>3288</v>
      </c>
      <c r="BN335" s="177" t="s">
        <v>2983</v>
      </c>
      <c r="BO335" s="177" t="s">
        <v>2551</v>
      </c>
      <c r="BU335" s="177" t="s">
        <v>3288</v>
      </c>
      <c r="BV335" s="177" t="s">
        <v>2983</v>
      </c>
      <c r="BW335" s="177" t="s">
        <v>2551</v>
      </c>
      <c r="CH335" s="224">
        <f t="shared" si="121"/>
        <v>2.2118911147117615E-9</v>
      </c>
    </row>
    <row r="336" spans="1:118" x14ac:dyDescent="0.3">
      <c r="A336" s="177">
        <v>1</v>
      </c>
      <c r="B336" s="231">
        <f>SUBTOTAL(9,$A$22:A336)</f>
        <v>274</v>
      </c>
      <c r="C336" s="232" t="s">
        <v>234</v>
      </c>
      <c r="D336" s="222">
        <f t="shared" ref="D336:D337" si="133">E336+F336+G336+H336+I336+J336+L336+N336+P336+R336+T336+U336+V336+W336+X336+Y336+Z336+AA336+AB336+AC336+AD336+AE336</f>
        <v>5253093.4399999995</v>
      </c>
      <c r="E336" s="222">
        <v>0</v>
      </c>
      <c r="F336" s="222">
        <v>0</v>
      </c>
      <c r="G336" s="222">
        <v>0</v>
      </c>
      <c r="H336" s="222">
        <v>0</v>
      </c>
      <c r="I336" s="222">
        <v>0</v>
      </c>
      <c r="J336" s="222">
        <v>0</v>
      </c>
      <c r="K336" s="223">
        <v>0</v>
      </c>
      <c r="L336" s="222">
        <v>0</v>
      </c>
      <c r="M336" s="233">
        <v>635.57000000000005</v>
      </c>
      <c r="N336" s="222">
        <v>5048843.0199999996</v>
      </c>
      <c r="O336" s="222">
        <v>0</v>
      </c>
      <c r="P336" s="222">
        <v>0</v>
      </c>
      <c r="Q336" s="222">
        <v>0</v>
      </c>
      <c r="R336" s="222">
        <v>0</v>
      </c>
      <c r="S336" s="222">
        <v>0</v>
      </c>
      <c r="T336" s="222">
        <v>0</v>
      </c>
      <c r="U336" s="222">
        <v>0</v>
      </c>
      <c r="V336" s="222">
        <v>0</v>
      </c>
      <c r="W336" s="222">
        <v>0</v>
      </c>
      <c r="X336" s="222">
        <v>0</v>
      </c>
      <c r="Y336" s="222">
        <v>0</v>
      </c>
      <c r="Z336" s="222">
        <v>0</v>
      </c>
      <c r="AA336" s="222">
        <v>0</v>
      </c>
      <c r="AB336" s="222">
        <v>0</v>
      </c>
      <c r="AC336" s="222">
        <f>ROUND(N336*2.14%,2)</f>
        <v>108045.24</v>
      </c>
      <c r="AD336" s="222">
        <v>96205.18</v>
      </c>
      <c r="AE336" s="222">
        <v>0</v>
      </c>
      <c r="AF336" s="214">
        <v>2023</v>
      </c>
      <c r="AG336" s="214">
        <v>2023</v>
      </c>
      <c r="AH336" s="214">
        <v>2023</v>
      </c>
      <c r="AI336" s="226"/>
      <c r="AJ336" s="226"/>
      <c r="AK336" s="226"/>
      <c r="AL336" s="226"/>
      <c r="AM336" s="227" t="s">
        <v>16943</v>
      </c>
      <c r="AN336" s="227" t="s">
        <v>16964</v>
      </c>
      <c r="AO336" s="227">
        <v>0</v>
      </c>
      <c r="AP336" s="227" t="s">
        <v>16941</v>
      </c>
      <c r="AQ336" s="227" t="s">
        <v>16956</v>
      </c>
      <c r="AR336" s="227">
        <v>0</v>
      </c>
      <c r="AS336" s="227"/>
      <c r="AT336" s="227"/>
      <c r="AU336" s="227"/>
      <c r="AV336" s="227"/>
      <c r="AW336" s="227" t="s">
        <v>617</v>
      </c>
      <c r="AX336" s="228">
        <v>724.81</v>
      </c>
      <c r="AY336" s="228">
        <v>793.14</v>
      </c>
      <c r="AZ336" s="227" t="s">
        <v>2966</v>
      </c>
      <c r="BA336" s="227" t="s">
        <v>17002</v>
      </c>
      <c r="BB336" s="229"/>
      <c r="BC336" s="230">
        <f t="shared" si="102"/>
        <v>157.56999999999994</v>
      </c>
      <c r="BJ336" s="177" t="str">
        <f>VLOOKUP(C336,BM:BO,3,FALSE)</f>
        <v>639.760</v>
      </c>
      <c r="BM336" s="177" t="s">
        <v>3289</v>
      </c>
      <c r="BN336" s="177" t="s">
        <v>2983</v>
      </c>
      <c r="BO336" s="177" t="s">
        <v>2983</v>
      </c>
      <c r="BU336" s="177" t="s">
        <v>3289</v>
      </c>
      <c r="BV336" s="177" t="s">
        <v>2983</v>
      </c>
      <c r="BW336" s="177" t="s">
        <v>2983</v>
      </c>
      <c r="CH336" s="224">
        <f t="shared" si="121"/>
        <v>-7.2759576141834259E-11</v>
      </c>
    </row>
    <row r="337" spans="1:118" x14ac:dyDescent="0.3">
      <c r="A337" s="177">
        <v>1</v>
      </c>
      <c r="B337" s="231">
        <f>SUBTOTAL(9,$A$22:A337)</f>
        <v>275</v>
      </c>
      <c r="C337" s="232" t="s">
        <v>14844</v>
      </c>
      <c r="D337" s="222">
        <f t="shared" si="133"/>
        <v>4889987.7</v>
      </c>
      <c r="E337" s="222">
        <v>0</v>
      </c>
      <c r="F337" s="222">
        <v>0</v>
      </c>
      <c r="G337" s="222">
        <v>0</v>
      </c>
      <c r="H337" s="222">
        <v>0</v>
      </c>
      <c r="I337" s="222">
        <v>0</v>
      </c>
      <c r="J337" s="222">
        <v>0</v>
      </c>
      <c r="K337" s="223">
        <v>0</v>
      </c>
      <c r="L337" s="222">
        <v>0</v>
      </c>
      <c r="M337" s="233">
        <v>610.74</v>
      </c>
      <c r="N337" s="222">
        <v>4700503.97</v>
      </c>
      <c r="O337" s="222">
        <v>0</v>
      </c>
      <c r="P337" s="222">
        <v>0</v>
      </c>
      <c r="Q337" s="222">
        <v>0</v>
      </c>
      <c r="R337" s="222">
        <v>0</v>
      </c>
      <c r="S337" s="222">
        <v>0</v>
      </c>
      <c r="T337" s="222">
        <v>0</v>
      </c>
      <c r="U337" s="222">
        <v>0</v>
      </c>
      <c r="V337" s="222">
        <v>0</v>
      </c>
      <c r="W337" s="222">
        <v>0</v>
      </c>
      <c r="X337" s="222">
        <v>0</v>
      </c>
      <c r="Y337" s="222">
        <v>0</v>
      </c>
      <c r="Z337" s="222">
        <v>0</v>
      </c>
      <c r="AA337" s="222">
        <v>0</v>
      </c>
      <c r="AB337" s="222">
        <v>0</v>
      </c>
      <c r="AC337" s="222">
        <f>ROUND(N337*2.14%,2)</f>
        <v>100590.78</v>
      </c>
      <c r="AD337" s="222">
        <v>88892.95</v>
      </c>
      <c r="AE337" s="222">
        <v>0</v>
      </c>
      <c r="AF337" s="214">
        <v>2023</v>
      </c>
      <c r="AG337" s="214">
        <v>2023</v>
      </c>
      <c r="AH337" s="214">
        <v>2023</v>
      </c>
      <c r="AI337" s="226"/>
      <c r="AJ337" s="226"/>
      <c r="AK337" s="226"/>
      <c r="AL337" s="226"/>
      <c r="AM337" s="227"/>
      <c r="AN337" s="227"/>
      <c r="AO337" s="227"/>
      <c r="AP337" s="227"/>
      <c r="AQ337" s="227"/>
      <c r="AR337" s="227"/>
      <c r="AS337" s="227"/>
      <c r="AT337" s="227"/>
      <c r="AU337" s="227"/>
      <c r="AV337" s="227"/>
      <c r="AW337" s="227"/>
      <c r="AX337" s="228"/>
      <c r="AY337" s="228"/>
      <c r="AZ337" s="227"/>
      <c r="BA337" s="227"/>
      <c r="BB337" s="229"/>
      <c r="BC337" s="230"/>
      <c r="CH337" s="224">
        <f t="shared" si="121"/>
        <v>4.5110937207937241E-10</v>
      </c>
    </row>
    <row r="338" spans="1:118" x14ac:dyDescent="0.3">
      <c r="B338" s="225" t="s">
        <v>235</v>
      </c>
      <c r="C338" s="225"/>
      <c r="D338" s="221">
        <f>D339+D340</f>
        <v>15981022.029999999</v>
      </c>
      <c r="E338" s="222">
        <f t="shared" ref="E338:AE338" si="134">E339+E340</f>
        <v>0</v>
      </c>
      <c r="F338" s="222">
        <f t="shared" si="134"/>
        <v>0</v>
      </c>
      <c r="G338" s="222">
        <f t="shared" si="134"/>
        <v>0</v>
      </c>
      <c r="H338" s="222">
        <f t="shared" si="134"/>
        <v>0</v>
      </c>
      <c r="I338" s="222">
        <f t="shared" si="134"/>
        <v>0</v>
      </c>
      <c r="J338" s="222">
        <f t="shared" si="134"/>
        <v>0</v>
      </c>
      <c r="K338" s="223">
        <f t="shared" si="134"/>
        <v>0</v>
      </c>
      <c r="L338" s="222">
        <f t="shared" si="134"/>
        <v>0</v>
      </c>
      <c r="M338" s="222">
        <f t="shared" si="134"/>
        <v>2651</v>
      </c>
      <c r="N338" s="222">
        <f t="shared" si="134"/>
        <v>15583215.5</v>
      </c>
      <c r="O338" s="222">
        <f t="shared" si="134"/>
        <v>0</v>
      </c>
      <c r="P338" s="222">
        <f t="shared" si="134"/>
        <v>0</v>
      </c>
      <c r="Q338" s="222">
        <f t="shared" si="134"/>
        <v>0</v>
      </c>
      <c r="R338" s="222">
        <f t="shared" si="134"/>
        <v>0</v>
      </c>
      <c r="S338" s="222">
        <f t="shared" si="134"/>
        <v>0</v>
      </c>
      <c r="T338" s="222">
        <f t="shared" si="134"/>
        <v>0</v>
      </c>
      <c r="U338" s="222">
        <f t="shared" si="134"/>
        <v>0</v>
      </c>
      <c r="V338" s="222">
        <f t="shared" si="134"/>
        <v>0</v>
      </c>
      <c r="W338" s="222">
        <f t="shared" si="134"/>
        <v>0</v>
      </c>
      <c r="X338" s="222">
        <f t="shared" si="134"/>
        <v>0</v>
      </c>
      <c r="Y338" s="222">
        <f t="shared" si="134"/>
        <v>0</v>
      </c>
      <c r="Z338" s="222">
        <f t="shared" si="134"/>
        <v>0</v>
      </c>
      <c r="AA338" s="222">
        <f t="shared" si="134"/>
        <v>0</v>
      </c>
      <c r="AB338" s="222">
        <f t="shared" si="134"/>
        <v>0</v>
      </c>
      <c r="AC338" s="222">
        <f t="shared" si="134"/>
        <v>248262.33</v>
      </c>
      <c r="AD338" s="222">
        <f t="shared" si="134"/>
        <v>149544.20000000001</v>
      </c>
      <c r="AE338" s="222">
        <f t="shared" si="134"/>
        <v>0</v>
      </c>
      <c r="AF338" s="214" t="s">
        <v>17016</v>
      </c>
      <c r="AG338" s="214" t="s">
        <v>17016</v>
      </c>
      <c r="AH338" s="214" t="s">
        <v>17016</v>
      </c>
      <c r="AI338" s="226"/>
      <c r="AJ338" s="226"/>
      <c r="AK338" s="226"/>
      <c r="AL338" s="226"/>
      <c r="AM338" s="227"/>
      <c r="AN338" s="227"/>
      <c r="AO338" s="227"/>
      <c r="AP338" s="227"/>
      <c r="AQ338" s="227"/>
      <c r="AR338" s="227"/>
      <c r="AS338" s="227"/>
      <c r="AT338" s="227"/>
      <c r="AU338" s="227"/>
      <c r="AV338" s="227"/>
      <c r="AW338" s="227"/>
      <c r="AX338" s="228"/>
      <c r="AY338" s="228"/>
      <c r="AZ338" s="227"/>
      <c r="BA338" s="227"/>
      <c r="BB338" s="229"/>
      <c r="BC338" s="230"/>
      <c r="CH338" s="224">
        <f t="shared" si="121"/>
        <v>-6.6938810050487518E-10</v>
      </c>
    </row>
    <row r="339" spans="1:118" s="245" customFormat="1" x14ac:dyDescent="0.3">
      <c r="A339" s="177">
        <v>1</v>
      </c>
      <c r="B339" s="231">
        <f>SUBTOTAL(9,$A$22:A339)</f>
        <v>276</v>
      </c>
      <c r="C339" s="267" t="s">
        <v>14445</v>
      </c>
      <c r="D339" s="222">
        <f t="shared" ref="D339" si="135">E339+F339+G339+H339+I339+J339+L339+N339+P339+R339+T339+U339+V339+W339+X339+Y339+Z339+AA339+AB339+AC339+AD339+AE339</f>
        <v>11998850.029999999</v>
      </c>
      <c r="E339" s="240">
        <v>0</v>
      </c>
      <c r="F339" s="240">
        <v>0</v>
      </c>
      <c r="G339" s="240">
        <v>0</v>
      </c>
      <c r="H339" s="240">
        <v>0</v>
      </c>
      <c r="I339" s="240">
        <v>0</v>
      </c>
      <c r="J339" s="240">
        <v>0</v>
      </c>
      <c r="K339" s="257">
        <v>0</v>
      </c>
      <c r="L339" s="240">
        <v>0</v>
      </c>
      <c r="M339" s="240">
        <v>1320</v>
      </c>
      <c r="N339" s="240">
        <v>11601043.5</v>
      </c>
      <c r="O339" s="240">
        <v>0</v>
      </c>
      <c r="P339" s="240">
        <v>0</v>
      </c>
      <c r="Q339" s="240">
        <v>0</v>
      </c>
      <c r="R339" s="240">
        <v>0</v>
      </c>
      <c r="S339" s="240">
        <v>0</v>
      </c>
      <c r="T339" s="240">
        <v>0</v>
      </c>
      <c r="U339" s="240">
        <v>0</v>
      </c>
      <c r="V339" s="240">
        <v>0</v>
      </c>
      <c r="W339" s="240">
        <v>0</v>
      </c>
      <c r="X339" s="240">
        <v>0</v>
      </c>
      <c r="Y339" s="240">
        <v>0</v>
      </c>
      <c r="Z339" s="240">
        <v>0</v>
      </c>
      <c r="AA339" s="240">
        <v>0</v>
      </c>
      <c r="AB339" s="240">
        <v>0</v>
      </c>
      <c r="AC339" s="271">
        <f>ROUND(N339*2.14%,2)+ROUND(E339*2.14%,2)+ROUND(F339*2.14%,2)+ROUND(G339*2.14%,2)+ROUND(H339*2.14%,2)+ROUND(I339*2.14%,2)+ROUND(J339*2.14%,2)+ROUND(L339*2.14%,2)+ROUND(P339*2.14%,2)+ROUND(R339*2.14%,2)+ROUND(T339*2.14%,2)+ROUND(U339*2.14%,2)+ROUND(V339*2.14%,2)+ROUND(W339*2.14%,2)+ROUND(X339*2.14%,2)+ROUND(Y339*2.14%,2)+ROUND(Z339*2.14%,2)+ROUND(AA339*2.14%,2)+ROUND(AB339*2.14%,2)</f>
        <v>248262.33</v>
      </c>
      <c r="AD339" s="240">
        <v>149544.20000000001</v>
      </c>
      <c r="AE339" s="240">
        <v>0</v>
      </c>
      <c r="AF339" s="242">
        <v>2023</v>
      </c>
      <c r="AG339" s="242">
        <v>2023</v>
      </c>
      <c r="AH339" s="243">
        <v>2023</v>
      </c>
      <c r="BW339" s="246"/>
      <c r="CE339" s="245" t="e">
        <f>VLOOKUP(C339,CF:CG,2,FALSE)</f>
        <v>#N/A</v>
      </c>
      <c r="CH339" s="224">
        <f t="shared" si="121"/>
        <v>-6.6938810050487518E-10</v>
      </c>
      <c r="CL339" s="245" t="e">
        <f>VLOOKUP(C339,CM:CN,2,FALSE)</f>
        <v>#N/A</v>
      </c>
      <c r="DK339" s="245" t="e">
        <f>VLOOKUP(C339,DL:DM,2,FALSE)</f>
        <v>#N/A</v>
      </c>
      <c r="DN339" s="177"/>
    </row>
    <row r="340" spans="1:118" x14ac:dyDescent="0.3">
      <c r="A340" s="177">
        <v>1</v>
      </c>
      <c r="B340" s="231">
        <f>SUBTOTAL(9,$A$22:A340)</f>
        <v>277</v>
      </c>
      <c r="C340" s="236" t="s">
        <v>14431</v>
      </c>
      <c r="D340" s="222">
        <f>E340+F340+G340+H340+I340+J340+L340+N340+P340+R340+T340+U340+V340+W340+X340+Y340+Z340+AA340+AB340+AC340+AD340+AE340</f>
        <v>3982172</v>
      </c>
      <c r="E340" s="239">
        <v>0</v>
      </c>
      <c r="F340" s="239">
        <v>0</v>
      </c>
      <c r="G340" s="239">
        <v>0</v>
      </c>
      <c r="H340" s="239">
        <v>0</v>
      </c>
      <c r="I340" s="239">
        <v>0</v>
      </c>
      <c r="J340" s="239">
        <v>0</v>
      </c>
      <c r="K340" s="255">
        <v>0</v>
      </c>
      <c r="L340" s="239">
        <v>0</v>
      </c>
      <c r="M340" s="222">
        <v>1331</v>
      </c>
      <c r="N340" s="222">
        <v>3982172</v>
      </c>
      <c r="O340" s="239">
        <v>0</v>
      </c>
      <c r="P340" s="239">
        <v>0</v>
      </c>
      <c r="Q340" s="222">
        <v>0</v>
      </c>
      <c r="R340" s="222">
        <v>0</v>
      </c>
      <c r="S340" s="239">
        <v>0</v>
      </c>
      <c r="T340" s="239">
        <v>0</v>
      </c>
      <c r="U340" s="239">
        <v>0</v>
      </c>
      <c r="V340" s="239">
        <v>0</v>
      </c>
      <c r="W340" s="239">
        <v>0</v>
      </c>
      <c r="X340" s="239">
        <v>0</v>
      </c>
      <c r="Y340" s="239">
        <v>0</v>
      </c>
      <c r="Z340" s="239">
        <v>0</v>
      </c>
      <c r="AA340" s="239">
        <v>0</v>
      </c>
      <c r="AB340" s="239">
        <v>0</v>
      </c>
      <c r="AC340" s="222">
        <v>0</v>
      </c>
      <c r="AD340" s="239">
        <v>0</v>
      </c>
      <c r="AE340" s="239">
        <v>0</v>
      </c>
      <c r="AF340" s="214" t="s">
        <v>17042</v>
      </c>
      <c r="AG340" s="214">
        <v>2023</v>
      </c>
      <c r="AH340" s="214" t="s">
        <v>17042</v>
      </c>
      <c r="AI340" s="226"/>
      <c r="AJ340" s="226"/>
      <c r="AK340" s="226"/>
      <c r="AL340" s="226"/>
      <c r="AM340" s="227"/>
      <c r="AN340" s="227"/>
      <c r="AO340" s="227"/>
      <c r="AP340" s="227"/>
      <c r="AQ340" s="227"/>
      <c r="AR340" s="227"/>
      <c r="AS340" s="227"/>
      <c r="AT340" s="227"/>
      <c r="AU340" s="227"/>
      <c r="AV340" s="227"/>
      <c r="AW340" s="227"/>
      <c r="AX340" s="228"/>
      <c r="AY340" s="228"/>
      <c r="AZ340" s="227"/>
      <c r="BA340" s="227"/>
      <c r="BB340" s="229"/>
      <c r="BC340" s="230"/>
      <c r="CH340" s="224">
        <f>D340-E340-F340-G340-H340-I340-J340-L340-N340-P340-R340-T340-U340-V340-W340-X340-Y340-Z340-AA340-AB340-AC340-AD340-AE340</f>
        <v>0</v>
      </c>
    </row>
    <row r="341" spans="1:118" x14ac:dyDescent="0.3">
      <c r="B341" s="225" t="s">
        <v>17302</v>
      </c>
      <c r="C341" s="232"/>
      <c r="D341" s="221">
        <f>D342</f>
        <v>5618463.71</v>
      </c>
      <c r="E341" s="222">
        <f t="shared" ref="E341:AE341" si="136">E342</f>
        <v>0</v>
      </c>
      <c r="F341" s="222">
        <f t="shared" si="136"/>
        <v>0</v>
      </c>
      <c r="G341" s="222">
        <f t="shared" si="136"/>
        <v>0</v>
      </c>
      <c r="H341" s="222">
        <f t="shared" si="136"/>
        <v>0</v>
      </c>
      <c r="I341" s="222">
        <f t="shared" si="136"/>
        <v>0</v>
      </c>
      <c r="J341" s="222">
        <f t="shared" si="136"/>
        <v>0</v>
      </c>
      <c r="K341" s="223">
        <f t="shared" si="136"/>
        <v>0</v>
      </c>
      <c r="L341" s="222">
        <f t="shared" si="136"/>
        <v>0</v>
      </c>
      <c r="M341" s="222">
        <f t="shared" si="136"/>
        <v>653.37</v>
      </c>
      <c r="N341" s="222">
        <f t="shared" si="136"/>
        <v>5500747.71</v>
      </c>
      <c r="O341" s="222">
        <f t="shared" si="136"/>
        <v>0</v>
      </c>
      <c r="P341" s="222">
        <f t="shared" si="136"/>
        <v>0</v>
      </c>
      <c r="Q341" s="222">
        <f t="shared" si="136"/>
        <v>0</v>
      </c>
      <c r="R341" s="222">
        <f t="shared" si="136"/>
        <v>0</v>
      </c>
      <c r="S341" s="222">
        <f t="shared" si="136"/>
        <v>0</v>
      </c>
      <c r="T341" s="222">
        <f t="shared" si="136"/>
        <v>0</v>
      </c>
      <c r="U341" s="222">
        <f t="shared" si="136"/>
        <v>0</v>
      </c>
      <c r="V341" s="222">
        <f t="shared" si="136"/>
        <v>0</v>
      </c>
      <c r="W341" s="222">
        <f t="shared" si="136"/>
        <v>0</v>
      </c>
      <c r="X341" s="222">
        <f t="shared" si="136"/>
        <v>0</v>
      </c>
      <c r="Y341" s="222">
        <f t="shared" si="136"/>
        <v>0</v>
      </c>
      <c r="Z341" s="222">
        <f t="shared" si="136"/>
        <v>0</v>
      </c>
      <c r="AA341" s="222">
        <f t="shared" si="136"/>
        <v>0</v>
      </c>
      <c r="AB341" s="222">
        <f t="shared" si="136"/>
        <v>0</v>
      </c>
      <c r="AC341" s="222">
        <f t="shared" si="136"/>
        <v>117716</v>
      </c>
      <c r="AD341" s="222">
        <f t="shared" si="136"/>
        <v>0</v>
      </c>
      <c r="AE341" s="222">
        <f t="shared" si="136"/>
        <v>0</v>
      </c>
      <c r="AF341" s="214" t="s">
        <v>17016</v>
      </c>
      <c r="AG341" s="214" t="s">
        <v>17016</v>
      </c>
      <c r="AH341" s="214" t="s">
        <v>17016</v>
      </c>
      <c r="AI341" s="226"/>
      <c r="AJ341" s="226"/>
      <c r="AK341" s="226"/>
      <c r="AL341" s="226"/>
      <c r="AM341" s="227"/>
      <c r="AN341" s="227"/>
      <c r="AO341" s="227"/>
      <c r="AP341" s="227"/>
      <c r="AQ341" s="227"/>
      <c r="AR341" s="227"/>
      <c r="AS341" s="227"/>
      <c r="AT341" s="227"/>
      <c r="AU341" s="227"/>
      <c r="AV341" s="227"/>
      <c r="AW341" s="227"/>
      <c r="AX341" s="228"/>
      <c r="AY341" s="228"/>
      <c r="AZ341" s="227"/>
      <c r="BA341" s="227"/>
      <c r="BB341" s="229"/>
      <c r="BC341" s="230"/>
      <c r="CH341" s="224">
        <f t="shared" si="121"/>
        <v>0</v>
      </c>
    </row>
    <row r="342" spans="1:118" s="245" customFormat="1" x14ac:dyDescent="0.3">
      <c r="A342" s="177">
        <v>1</v>
      </c>
      <c r="B342" s="231">
        <f>SUBTOTAL(9,$A$22:A342)</f>
        <v>278</v>
      </c>
      <c r="C342" s="267" t="s">
        <v>14529</v>
      </c>
      <c r="D342" s="222">
        <f>E342+F342+G342+H342+I342+J342+L342+N342+P342+R342+T342+U342+V342+W342+X342+Y342+Z342+AA342+AB342+AC342+AD342+AE342</f>
        <v>5618463.71</v>
      </c>
      <c r="E342" s="240">
        <v>0</v>
      </c>
      <c r="F342" s="240">
        <v>0</v>
      </c>
      <c r="G342" s="240">
        <v>0</v>
      </c>
      <c r="H342" s="240">
        <v>0</v>
      </c>
      <c r="I342" s="240">
        <v>0</v>
      </c>
      <c r="J342" s="240">
        <v>0</v>
      </c>
      <c r="K342" s="257">
        <v>0</v>
      </c>
      <c r="L342" s="240">
        <v>0</v>
      </c>
      <c r="M342" s="233">
        <v>653.37</v>
      </c>
      <c r="N342" s="240">
        <v>5500747.71</v>
      </c>
      <c r="O342" s="240">
        <v>0</v>
      </c>
      <c r="P342" s="240">
        <v>0</v>
      </c>
      <c r="Q342" s="240">
        <v>0</v>
      </c>
      <c r="R342" s="240">
        <v>0</v>
      </c>
      <c r="S342" s="240">
        <v>0</v>
      </c>
      <c r="T342" s="240">
        <v>0</v>
      </c>
      <c r="U342" s="240">
        <v>0</v>
      </c>
      <c r="V342" s="240">
        <v>0</v>
      </c>
      <c r="W342" s="240">
        <v>0</v>
      </c>
      <c r="X342" s="240">
        <v>0</v>
      </c>
      <c r="Y342" s="240">
        <v>0</v>
      </c>
      <c r="Z342" s="240">
        <v>0</v>
      </c>
      <c r="AA342" s="240">
        <v>0</v>
      </c>
      <c r="AB342" s="240">
        <v>0</v>
      </c>
      <c r="AC342" s="271">
        <f>ROUND(N342*2.14%,2)+ROUND(E342*2.14%,2)+ROUND(F342*2.14%,2)+ROUND(G342*2.14%,2)+ROUND(H342*2.14%,2)+ROUND(I342*2.14%,2)+ROUND(J342*2.14%,2)+ROUND(L342*2.14%,2)+ROUND(P342*2.14%,2)+ROUND(R342*2.14%,2)+ROUND(T342*2.14%,2)+ROUND(U342*2.14%,2)+ROUND(V342*2.14%,2)+ROUND(W342*2.14%,2)+ROUND(X342*2.14%,2)+ROUND(Y342*2.14%,2)+ROUND(Z342*2.14%,2)+ROUND(AA342*2.14%,2)+ROUND(AB342*2.14%,2)</f>
        <v>117716</v>
      </c>
      <c r="AD342" s="240">
        <v>0</v>
      </c>
      <c r="AE342" s="240">
        <v>0</v>
      </c>
      <c r="AF342" s="242" t="s">
        <v>17042</v>
      </c>
      <c r="AG342" s="242">
        <v>2023</v>
      </c>
      <c r="AH342" s="243">
        <v>2023</v>
      </c>
      <c r="AT342" s="245" t="e">
        <f>VLOOKUP(C342,AW:AX,2,FALSE)</f>
        <v>#N/A</v>
      </c>
      <c r="BW342" s="246"/>
      <c r="CE342" s="245" t="e">
        <f>VLOOKUP(C342,CF:CG,2,FALSE)</f>
        <v>#N/A</v>
      </c>
      <c r="CH342" s="224">
        <f t="shared" si="121"/>
        <v>0</v>
      </c>
      <c r="CL342" s="245" t="e">
        <f>VLOOKUP(C342,CM:CN,2,FALSE)</f>
        <v>#N/A</v>
      </c>
      <c r="DK342" s="245" t="e">
        <f>VLOOKUP(C342,DL:DM,2,FALSE)</f>
        <v>#N/A</v>
      </c>
      <c r="DN342" s="177"/>
    </row>
    <row r="343" spans="1:118" x14ac:dyDescent="0.3">
      <c r="B343" s="225" t="s">
        <v>362</v>
      </c>
      <c r="C343" s="225"/>
      <c r="D343" s="221">
        <f>D344</f>
        <v>8814680.0299999993</v>
      </c>
      <c r="E343" s="222">
        <f t="shared" ref="E343:AE343" si="137">E344</f>
        <v>0</v>
      </c>
      <c r="F343" s="222">
        <f t="shared" si="137"/>
        <v>0</v>
      </c>
      <c r="G343" s="222">
        <f t="shared" si="137"/>
        <v>0</v>
      </c>
      <c r="H343" s="222">
        <f t="shared" si="137"/>
        <v>0</v>
      </c>
      <c r="I343" s="222">
        <f t="shared" si="137"/>
        <v>0</v>
      </c>
      <c r="J343" s="222">
        <f t="shared" si="137"/>
        <v>0</v>
      </c>
      <c r="K343" s="223">
        <f t="shared" si="137"/>
        <v>0</v>
      </c>
      <c r="L343" s="222">
        <f t="shared" si="137"/>
        <v>0</v>
      </c>
      <c r="M343" s="222">
        <f t="shared" si="137"/>
        <v>798.8</v>
      </c>
      <c r="N343" s="222">
        <f t="shared" si="137"/>
        <v>8453769.3699999992</v>
      </c>
      <c r="O343" s="222">
        <f t="shared" si="137"/>
        <v>0</v>
      </c>
      <c r="P343" s="222">
        <f t="shared" si="137"/>
        <v>0</v>
      </c>
      <c r="Q343" s="222">
        <f t="shared" si="137"/>
        <v>0</v>
      </c>
      <c r="R343" s="222">
        <f t="shared" si="137"/>
        <v>0</v>
      </c>
      <c r="S343" s="222">
        <f t="shared" si="137"/>
        <v>0</v>
      </c>
      <c r="T343" s="222">
        <f t="shared" si="137"/>
        <v>0</v>
      </c>
      <c r="U343" s="222">
        <f t="shared" si="137"/>
        <v>0</v>
      </c>
      <c r="V343" s="222">
        <f t="shared" si="137"/>
        <v>0</v>
      </c>
      <c r="W343" s="222">
        <f t="shared" si="137"/>
        <v>0</v>
      </c>
      <c r="X343" s="222">
        <f t="shared" si="137"/>
        <v>0</v>
      </c>
      <c r="Y343" s="222">
        <f t="shared" si="137"/>
        <v>0</v>
      </c>
      <c r="Z343" s="222">
        <f t="shared" si="137"/>
        <v>0</v>
      </c>
      <c r="AA343" s="222">
        <f t="shared" si="137"/>
        <v>0</v>
      </c>
      <c r="AB343" s="222">
        <f t="shared" si="137"/>
        <v>0</v>
      </c>
      <c r="AC343" s="222">
        <f t="shared" si="137"/>
        <v>180910.66</v>
      </c>
      <c r="AD343" s="222">
        <f t="shared" si="137"/>
        <v>180000</v>
      </c>
      <c r="AE343" s="222">
        <f t="shared" si="137"/>
        <v>0</v>
      </c>
      <c r="AF343" s="214" t="s">
        <v>17016</v>
      </c>
      <c r="AG343" s="214" t="s">
        <v>17016</v>
      </c>
      <c r="AH343" s="214" t="s">
        <v>17016</v>
      </c>
      <c r="AI343" s="226"/>
      <c r="AJ343" s="226"/>
      <c r="AK343" s="226"/>
      <c r="AL343" s="226"/>
      <c r="AM343" s="227"/>
      <c r="AN343" s="227"/>
      <c r="AO343" s="227"/>
      <c r="AP343" s="227"/>
      <c r="AQ343" s="227"/>
      <c r="AR343" s="227"/>
      <c r="AS343" s="227"/>
      <c r="AT343" s="227"/>
      <c r="AU343" s="227"/>
      <c r="AV343" s="227"/>
      <c r="AW343" s="227"/>
      <c r="AX343" s="228"/>
      <c r="AY343" s="228"/>
      <c r="AZ343" s="227"/>
      <c r="BA343" s="227"/>
      <c r="BB343" s="229"/>
      <c r="BC343" s="230">
        <f t="shared" ref="BC343:BC397" si="138">AY343-M343</f>
        <v>-798.8</v>
      </c>
      <c r="BJ343" s="177" t="e">
        <f>VLOOKUP(C343,BM:BO,3,FALSE)</f>
        <v>#N/A</v>
      </c>
      <c r="BM343" s="177" t="s">
        <v>3524</v>
      </c>
      <c r="BN343" s="177" t="s">
        <v>942</v>
      </c>
      <c r="BO343" s="177" t="s">
        <v>3525</v>
      </c>
      <c r="BU343" s="177" t="s">
        <v>3524</v>
      </c>
      <c r="BV343" s="177" t="s">
        <v>942</v>
      </c>
      <c r="BW343" s="177" t="s">
        <v>3525</v>
      </c>
      <c r="CH343" s="224">
        <f t="shared" si="121"/>
        <v>1.4551915228366852E-10</v>
      </c>
    </row>
    <row r="344" spans="1:118" x14ac:dyDescent="0.3">
      <c r="A344" s="177">
        <v>1</v>
      </c>
      <c r="B344" s="231">
        <f>SUBTOTAL(9,$A$22:A344)</f>
        <v>279</v>
      </c>
      <c r="C344" s="236" t="s">
        <v>363</v>
      </c>
      <c r="D344" s="222">
        <f>E344+F344+G344+H344+I344+J344+L344+N344+P344+R344+T344+U344+V344+W344+X344+Y344+Z344+AA344+AB344+AC344+AD344+AE344</f>
        <v>8814680.0299999993</v>
      </c>
      <c r="E344" s="239">
        <v>0</v>
      </c>
      <c r="F344" s="239">
        <v>0</v>
      </c>
      <c r="G344" s="239">
        <v>0</v>
      </c>
      <c r="H344" s="239">
        <v>0</v>
      </c>
      <c r="I344" s="239">
        <v>0</v>
      </c>
      <c r="J344" s="239">
        <v>0</v>
      </c>
      <c r="K344" s="255">
        <v>0</v>
      </c>
      <c r="L344" s="239">
        <v>0</v>
      </c>
      <c r="M344" s="233">
        <v>798.8</v>
      </c>
      <c r="N344" s="222">
        <v>8453769.3699999992</v>
      </c>
      <c r="O344" s="239">
        <v>0</v>
      </c>
      <c r="P344" s="239">
        <v>0</v>
      </c>
      <c r="Q344" s="222">
        <v>0</v>
      </c>
      <c r="R344" s="222">
        <v>0</v>
      </c>
      <c r="S344" s="239">
        <v>0</v>
      </c>
      <c r="T344" s="239">
        <v>0</v>
      </c>
      <c r="U344" s="239">
        <v>0</v>
      </c>
      <c r="V344" s="239">
        <v>0</v>
      </c>
      <c r="W344" s="239">
        <v>0</v>
      </c>
      <c r="X344" s="239">
        <v>0</v>
      </c>
      <c r="Y344" s="239">
        <v>0</v>
      </c>
      <c r="Z344" s="239">
        <v>0</v>
      </c>
      <c r="AA344" s="239">
        <v>0</v>
      </c>
      <c r="AB344" s="239">
        <v>0</v>
      </c>
      <c r="AC344" s="222">
        <f>ROUND(N344*2.14%,2)</f>
        <v>180910.66</v>
      </c>
      <c r="AD344" s="222">
        <v>180000</v>
      </c>
      <c r="AE344" s="239">
        <v>0</v>
      </c>
      <c r="AF344" s="214">
        <v>2023</v>
      </c>
      <c r="AG344" s="214">
        <v>2023</v>
      </c>
      <c r="AH344" s="214">
        <v>2023</v>
      </c>
      <c r="AI344" s="226"/>
      <c r="AJ344" s="226"/>
      <c r="AK344" s="226"/>
      <c r="AL344" s="226"/>
      <c r="AM344" s="227" t="s">
        <v>16950</v>
      </c>
      <c r="AN344" s="227" t="s">
        <v>16945</v>
      </c>
      <c r="AO344" s="227">
        <v>0</v>
      </c>
      <c r="AP344" s="227" t="s">
        <v>16954</v>
      </c>
      <c r="AQ344" s="227" t="s">
        <v>16958</v>
      </c>
      <c r="AR344" s="227">
        <v>0</v>
      </c>
      <c r="AS344" s="227"/>
      <c r="AT344" s="227"/>
      <c r="AU344" s="227"/>
      <c r="AV344" s="227"/>
      <c r="AW344" s="227" t="s">
        <v>852</v>
      </c>
      <c r="AX344" s="228">
        <v>907</v>
      </c>
      <c r="AY344" s="228">
        <v>950</v>
      </c>
      <c r="AZ344" s="227" t="s">
        <v>2966</v>
      </c>
      <c r="BA344" s="227" t="s">
        <v>17002</v>
      </c>
      <c r="BB344" s="229"/>
      <c r="BC344" s="230">
        <f t="shared" si="138"/>
        <v>151.20000000000005</v>
      </c>
      <c r="BJ344" s="177" t="str">
        <f>VLOOKUP(C344,BM:BO,3,FALSE)</f>
        <v>нет данных</v>
      </c>
      <c r="BM344" s="177" t="s">
        <v>515</v>
      </c>
      <c r="BN344" s="177" t="s">
        <v>2983</v>
      </c>
      <c r="BO344" s="177" t="s">
        <v>2983</v>
      </c>
      <c r="BU344" s="177" t="s">
        <v>515</v>
      </c>
      <c r="BV344" s="177" t="s">
        <v>2983</v>
      </c>
      <c r="BW344" s="177" t="s">
        <v>2983</v>
      </c>
      <c r="CH344" s="224">
        <f t="shared" si="121"/>
        <v>1.4551915228366852E-10</v>
      </c>
    </row>
    <row r="345" spans="1:118" x14ac:dyDescent="0.3">
      <c r="B345" s="225" t="s">
        <v>17351</v>
      </c>
      <c r="C345" s="232"/>
      <c r="D345" s="221">
        <f>D346</f>
        <v>3793574.26</v>
      </c>
      <c r="E345" s="222">
        <f t="shared" ref="E345:AE345" si="139">E346</f>
        <v>0</v>
      </c>
      <c r="F345" s="222">
        <f t="shared" si="139"/>
        <v>0</v>
      </c>
      <c r="G345" s="222">
        <f t="shared" si="139"/>
        <v>0</v>
      </c>
      <c r="H345" s="222">
        <f t="shared" si="139"/>
        <v>0</v>
      </c>
      <c r="I345" s="222">
        <f t="shared" si="139"/>
        <v>0</v>
      </c>
      <c r="J345" s="222">
        <f t="shared" si="139"/>
        <v>0</v>
      </c>
      <c r="K345" s="223">
        <f t="shared" si="139"/>
        <v>0</v>
      </c>
      <c r="L345" s="222">
        <f t="shared" si="139"/>
        <v>0</v>
      </c>
      <c r="M345" s="222">
        <f t="shared" si="139"/>
        <v>539.58000000000004</v>
      </c>
      <c r="N345" s="222">
        <f t="shared" si="139"/>
        <v>3746370</v>
      </c>
      <c r="O345" s="222">
        <f t="shared" si="139"/>
        <v>0</v>
      </c>
      <c r="P345" s="222">
        <f t="shared" si="139"/>
        <v>0</v>
      </c>
      <c r="Q345" s="222">
        <f t="shared" si="139"/>
        <v>0</v>
      </c>
      <c r="R345" s="222">
        <f t="shared" si="139"/>
        <v>0</v>
      </c>
      <c r="S345" s="222">
        <f t="shared" si="139"/>
        <v>0</v>
      </c>
      <c r="T345" s="222">
        <f t="shared" si="139"/>
        <v>0</v>
      </c>
      <c r="U345" s="222">
        <f t="shared" si="139"/>
        <v>0</v>
      </c>
      <c r="V345" s="222">
        <f t="shared" si="139"/>
        <v>0</v>
      </c>
      <c r="W345" s="222">
        <f t="shared" si="139"/>
        <v>0</v>
      </c>
      <c r="X345" s="222">
        <f t="shared" si="139"/>
        <v>0</v>
      </c>
      <c r="Y345" s="222">
        <f t="shared" si="139"/>
        <v>0</v>
      </c>
      <c r="Z345" s="222">
        <f t="shared" si="139"/>
        <v>0</v>
      </c>
      <c r="AA345" s="222">
        <f t="shared" si="139"/>
        <v>0</v>
      </c>
      <c r="AB345" s="222">
        <f t="shared" si="139"/>
        <v>0</v>
      </c>
      <c r="AC345" s="222">
        <f t="shared" si="139"/>
        <v>47204.26</v>
      </c>
      <c r="AD345" s="222">
        <f t="shared" si="139"/>
        <v>0</v>
      </c>
      <c r="AE345" s="222">
        <f t="shared" si="139"/>
        <v>0</v>
      </c>
      <c r="AF345" s="214" t="s">
        <v>17016</v>
      </c>
      <c r="AG345" s="214" t="s">
        <v>17016</v>
      </c>
      <c r="AH345" s="214" t="s">
        <v>17016</v>
      </c>
      <c r="AI345" s="226"/>
      <c r="AJ345" s="226"/>
      <c r="AK345" s="226"/>
      <c r="AL345" s="226"/>
      <c r="AM345" s="227"/>
      <c r="AN345" s="227"/>
      <c r="AO345" s="227"/>
      <c r="AP345" s="227"/>
      <c r="AQ345" s="227"/>
      <c r="AR345" s="227"/>
      <c r="AS345" s="227"/>
      <c r="AT345" s="227"/>
      <c r="AU345" s="227"/>
      <c r="AV345" s="227"/>
      <c r="AW345" s="227"/>
      <c r="AX345" s="228"/>
      <c r="AY345" s="228"/>
      <c r="AZ345" s="227"/>
      <c r="BA345" s="227"/>
      <c r="BB345" s="229"/>
      <c r="BC345" s="230"/>
      <c r="CH345" s="224">
        <f t="shared" si="121"/>
        <v>-2.255546860396862E-10</v>
      </c>
    </row>
    <row r="346" spans="1:118" x14ac:dyDescent="0.3">
      <c r="A346" s="177">
        <v>1</v>
      </c>
      <c r="B346" s="231">
        <f>SUBTOTAL(9,$A$22:A346)</f>
        <v>280</v>
      </c>
      <c r="C346" s="236" t="s">
        <v>15234</v>
      </c>
      <c r="D346" s="222">
        <f>E346+F346+G346+H346+I346+J346+L346+N346+P346+R346+T346+U346+V346+W346+X346+Y346+Z346+AA346+AB346+AC346+AD346+AE346</f>
        <v>3793574.26</v>
      </c>
      <c r="E346" s="240">
        <v>0</v>
      </c>
      <c r="F346" s="240">
        <v>0</v>
      </c>
      <c r="G346" s="240">
        <v>0</v>
      </c>
      <c r="H346" s="240">
        <v>0</v>
      </c>
      <c r="I346" s="240">
        <v>0</v>
      </c>
      <c r="J346" s="240">
        <v>0</v>
      </c>
      <c r="K346" s="257">
        <v>0</v>
      </c>
      <c r="L346" s="240">
        <v>0</v>
      </c>
      <c r="M346" s="233">
        <v>539.58000000000004</v>
      </c>
      <c r="N346" s="240">
        <v>3746370</v>
      </c>
      <c r="O346" s="240">
        <v>0</v>
      </c>
      <c r="P346" s="240">
        <v>0</v>
      </c>
      <c r="Q346" s="240">
        <v>0</v>
      </c>
      <c r="R346" s="240">
        <v>0</v>
      </c>
      <c r="S346" s="240">
        <v>0</v>
      </c>
      <c r="T346" s="240">
        <v>0</v>
      </c>
      <c r="U346" s="240">
        <v>0</v>
      </c>
      <c r="V346" s="240">
        <v>0</v>
      </c>
      <c r="W346" s="240">
        <v>0</v>
      </c>
      <c r="X346" s="240">
        <v>0</v>
      </c>
      <c r="Y346" s="240">
        <v>0</v>
      </c>
      <c r="Z346" s="240">
        <v>0</v>
      </c>
      <c r="AA346" s="240">
        <v>0</v>
      </c>
      <c r="AB346" s="240">
        <v>0</v>
      </c>
      <c r="AC346" s="240">
        <f>ROUND(N346*1.26%,2)</f>
        <v>47204.26</v>
      </c>
      <c r="AD346" s="240">
        <v>0</v>
      </c>
      <c r="AE346" s="240">
        <v>0</v>
      </c>
      <c r="AF346" s="242" t="s">
        <v>17042</v>
      </c>
      <c r="AG346" s="242">
        <v>2023</v>
      </c>
      <c r="AH346" s="243">
        <v>2023</v>
      </c>
      <c r="AI346" s="226"/>
      <c r="AJ346" s="226"/>
      <c r="AK346" s="226"/>
      <c r="AL346" s="226"/>
      <c r="AM346" s="227"/>
      <c r="AN346" s="227"/>
      <c r="AO346" s="227"/>
      <c r="AP346" s="227"/>
      <c r="AQ346" s="227"/>
      <c r="AR346" s="227"/>
      <c r="AS346" s="227"/>
      <c r="AT346" s="227"/>
      <c r="AU346" s="227"/>
      <c r="AV346" s="227"/>
      <c r="AW346" s="227"/>
      <c r="AX346" s="228"/>
      <c r="AY346" s="228"/>
      <c r="AZ346" s="227"/>
      <c r="BA346" s="227"/>
      <c r="BB346" s="229"/>
      <c r="BC346" s="230"/>
      <c r="CH346" s="224">
        <f t="shared" si="121"/>
        <v>-2.255546860396862E-10</v>
      </c>
    </row>
    <row r="347" spans="1:118" x14ac:dyDescent="0.3">
      <c r="B347" s="225" t="s">
        <v>257</v>
      </c>
      <c r="C347" s="225"/>
      <c r="D347" s="221">
        <f>D348</f>
        <v>6747768.7300000004</v>
      </c>
      <c r="E347" s="222">
        <f t="shared" ref="E347:AE347" si="140">E348</f>
        <v>0</v>
      </c>
      <c r="F347" s="222">
        <f t="shared" si="140"/>
        <v>0</v>
      </c>
      <c r="G347" s="222">
        <f t="shared" si="140"/>
        <v>0</v>
      </c>
      <c r="H347" s="222">
        <f t="shared" si="140"/>
        <v>0</v>
      </c>
      <c r="I347" s="222">
        <f t="shared" si="140"/>
        <v>0</v>
      </c>
      <c r="J347" s="222">
        <f t="shared" si="140"/>
        <v>0</v>
      </c>
      <c r="K347" s="223">
        <f t="shared" si="140"/>
        <v>0</v>
      </c>
      <c r="L347" s="222">
        <f t="shared" si="140"/>
        <v>0</v>
      </c>
      <c r="M347" s="222">
        <f t="shared" si="140"/>
        <v>782</v>
      </c>
      <c r="N347" s="222">
        <f t="shared" si="140"/>
        <v>6430163.2400000002</v>
      </c>
      <c r="O347" s="222">
        <f t="shared" si="140"/>
        <v>0</v>
      </c>
      <c r="P347" s="222">
        <f t="shared" si="140"/>
        <v>0</v>
      </c>
      <c r="Q347" s="222">
        <f t="shared" si="140"/>
        <v>0</v>
      </c>
      <c r="R347" s="222">
        <f t="shared" si="140"/>
        <v>0</v>
      </c>
      <c r="S347" s="222">
        <f t="shared" si="140"/>
        <v>0</v>
      </c>
      <c r="T347" s="222">
        <f t="shared" si="140"/>
        <v>0</v>
      </c>
      <c r="U347" s="222">
        <f t="shared" si="140"/>
        <v>0</v>
      </c>
      <c r="V347" s="222">
        <f t="shared" si="140"/>
        <v>0</v>
      </c>
      <c r="W347" s="222">
        <f t="shared" si="140"/>
        <v>0</v>
      </c>
      <c r="X347" s="222">
        <f t="shared" si="140"/>
        <v>0</v>
      </c>
      <c r="Y347" s="222">
        <f t="shared" si="140"/>
        <v>0</v>
      </c>
      <c r="Z347" s="222">
        <f t="shared" si="140"/>
        <v>0</v>
      </c>
      <c r="AA347" s="222">
        <f t="shared" si="140"/>
        <v>0</v>
      </c>
      <c r="AB347" s="222">
        <f t="shared" si="140"/>
        <v>0</v>
      </c>
      <c r="AC347" s="222">
        <f t="shared" si="140"/>
        <v>137605.49</v>
      </c>
      <c r="AD347" s="222">
        <f t="shared" si="140"/>
        <v>180000</v>
      </c>
      <c r="AE347" s="222">
        <f t="shared" si="140"/>
        <v>0</v>
      </c>
      <c r="AF347" s="214" t="s">
        <v>17016</v>
      </c>
      <c r="AG347" s="214" t="s">
        <v>17016</v>
      </c>
      <c r="AH347" s="214" t="s">
        <v>17016</v>
      </c>
      <c r="AI347" s="226"/>
      <c r="AJ347" s="226"/>
      <c r="AK347" s="226"/>
      <c r="AL347" s="226"/>
      <c r="AM347" s="227"/>
      <c r="AN347" s="227"/>
      <c r="AO347" s="227"/>
      <c r="AP347" s="227"/>
      <c r="AQ347" s="227"/>
      <c r="AR347" s="227"/>
      <c r="AS347" s="227"/>
      <c r="AT347" s="227"/>
      <c r="AU347" s="227"/>
      <c r="AV347" s="227"/>
      <c r="AW347" s="227"/>
      <c r="AX347" s="228"/>
      <c r="AY347" s="228"/>
      <c r="AZ347" s="227"/>
      <c r="BA347" s="227"/>
      <c r="BB347" s="229"/>
      <c r="BC347" s="230">
        <f t="shared" si="138"/>
        <v>-782</v>
      </c>
      <c r="BJ347" s="177" t="e">
        <f t="shared" ref="BJ347:BJ352" si="141">VLOOKUP(C347,BM:BO,3,FALSE)</f>
        <v>#N/A</v>
      </c>
      <c r="BM347" s="177" t="s">
        <v>652</v>
      </c>
      <c r="BN347" s="177" t="s">
        <v>626</v>
      </c>
      <c r="BO347" s="177" t="s">
        <v>3338</v>
      </c>
      <c r="BU347" s="177" t="s">
        <v>652</v>
      </c>
      <c r="BV347" s="177" t="s">
        <v>626</v>
      </c>
      <c r="BW347" s="177" t="s">
        <v>3338</v>
      </c>
      <c r="CH347" s="224">
        <f t="shared" si="121"/>
        <v>2.3283064365386963E-10</v>
      </c>
    </row>
    <row r="348" spans="1:118" x14ac:dyDescent="0.3">
      <c r="A348" s="177">
        <v>1</v>
      </c>
      <c r="B348" s="231">
        <f>SUBTOTAL(9,$A$22:A348)</f>
        <v>281</v>
      </c>
      <c r="C348" s="236" t="s">
        <v>258</v>
      </c>
      <c r="D348" s="222">
        <f>E348+F348+G348+H348+I348+J348+L348+N348+P348+R348+T348+U348+V348+W348+X348+Y348+Z348+AA348+AB348+AC348+AD348+AE348</f>
        <v>6747768.7300000004</v>
      </c>
      <c r="E348" s="239">
        <v>0</v>
      </c>
      <c r="F348" s="239">
        <v>0</v>
      </c>
      <c r="G348" s="239">
        <v>0</v>
      </c>
      <c r="H348" s="239">
        <v>0</v>
      </c>
      <c r="I348" s="239">
        <v>0</v>
      </c>
      <c r="J348" s="239">
        <v>0</v>
      </c>
      <c r="K348" s="255">
        <v>0</v>
      </c>
      <c r="L348" s="239">
        <v>0</v>
      </c>
      <c r="M348" s="233">
        <v>782</v>
      </c>
      <c r="N348" s="222">
        <v>6430163.2400000002</v>
      </c>
      <c r="O348" s="239">
        <v>0</v>
      </c>
      <c r="P348" s="239">
        <v>0</v>
      </c>
      <c r="Q348" s="222">
        <v>0</v>
      </c>
      <c r="R348" s="222">
        <v>0</v>
      </c>
      <c r="S348" s="239">
        <v>0</v>
      </c>
      <c r="T348" s="239">
        <v>0</v>
      </c>
      <c r="U348" s="239">
        <v>0</v>
      </c>
      <c r="V348" s="239">
        <v>0</v>
      </c>
      <c r="W348" s="239">
        <v>0</v>
      </c>
      <c r="X348" s="239">
        <v>0</v>
      </c>
      <c r="Y348" s="239">
        <v>0</v>
      </c>
      <c r="Z348" s="239">
        <v>0</v>
      </c>
      <c r="AA348" s="239">
        <v>0</v>
      </c>
      <c r="AB348" s="239">
        <v>0</v>
      </c>
      <c r="AC348" s="222">
        <f>ROUND(N348*2.14%,2)</f>
        <v>137605.49</v>
      </c>
      <c r="AD348" s="222">
        <v>180000</v>
      </c>
      <c r="AE348" s="239">
        <v>0</v>
      </c>
      <c r="AF348" s="214">
        <v>2023</v>
      </c>
      <c r="AG348" s="214">
        <v>2023</v>
      </c>
      <c r="AH348" s="214">
        <v>2023</v>
      </c>
      <c r="AI348" s="226"/>
      <c r="AJ348" s="226"/>
      <c r="AK348" s="226"/>
      <c r="AL348" s="226"/>
      <c r="AM348" s="227" t="s">
        <v>16960</v>
      </c>
      <c r="AN348" s="227" t="s">
        <v>16941</v>
      </c>
      <c r="AO348" s="227">
        <v>0</v>
      </c>
      <c r="AP348" s="227" t="s">
        <v>16947</v>
      </c>
      <c r="AQ348" s="227" t="s">
        <v>16948</v>
      </c>
      <c r="AR348" s="227" t="s">
        <v>16954</v>
      </c>
      <c r="AS348" s="227"/>
      <c r="AT348" s="227"/>
      <c r="AU348" s="227"/>
      <c r="AV348" s="227"/>
      <c r="AW348" s="227" t="s">
        <v>771</v>
      </c>
      <c r="AX348" s="228">
        <v>879.32</v>
      </c>
      <c r="AY348" s="228">
        <v>651.38</v>
      </c>
      <c r="AZ348" s="227" t="s">
        <v>2966</v>
      </c>
      <c r="BA348" s="227" t="s">
        <v>17002</v>
      </c>
      <c r="BB348" s="229"/>
      <c r="BC348" s="230">
        <f t="shared" si="138"/>
        <v>-130.62</v>
      </c>
      <c r="BJ348" s="177" t="str">
        <f t="shared" si="141"/>
        <v>нет данных</v>
      </c>
      <c r="BM348" s="177" t="s">
        <v>3339</v>
      </c>
      <c r="BN348" s="177" t="s">
        <v>852</v>
      </c>
      <c r="BO348" s="177" t="s">
        <v>3340</v>
      </c>
      <c r="BU348" s="177" t="s">
        <v>3339</v>
      </c>
      <c r="BV348" s="177" t="s">
        <v>852</v>
      </c>
      <c r="BW348" s="177" t="s">
        <v>3340</v>
      </c>
      <c r="CH348" s="224">
        <f t="shared" si="121"/>
        <v>2.3283064365386963E-10</v>
      </c>
    </row>
    <row r="349" spans="1:118" x14ac:dyDescent="0.3">
      <c r="B349" s="225" t="s">
        <v>259</v>
      </c>
      <c r="C349" s="225"/>
      <c r="D349" s="221">
        <f>D350</f>
        <v>4757125.34</v>
      </c>
      <c r="E349" s="222">
        <f t="shared" ref="E349:AE349" si="142">E350</f>
        <v>0</v>
      </c>
      <c r="F349" s="222">
        <f t="shared" si="142"/>
        <v>0</v>
      </c>
      <c r="G349" s="222">
        <f t="shared" si="142"/>
        <v>0</v>
      </c>
      <c r="H349" s="222">
        <f t="shared" si="142"/>
        <v>0</v>
      </c>
      <c r="I349" s="222">
        <f t="shared" si="142"/>
        <v>0</v>
      </c>
      <c r="J349" s="222">
        <f t="shared" si="142"/>
        <v>0</v>
      </c>
      <c r="K349" s="223">
        <f t="shared" si="142"/>
        <v>0</v>
      </c>
      <c r="L349" s="222">
        <f t="shared" si="142"/>
        <v>0</v>
      </c>
      <c r="M349" s="222">
        <f t="shared" si="142"/>
        <v>600</v>
      </c>
      <c r="N349" s="222">
        <f t="shared" si="142"/>
        <v>4481227.08</v>
      </c>
      <c r="O349" s="222">
        <f t="shared" si="142"/>
        <v>0</v>
      </c>
      <c r="P349" s="222">
        <f t="shared" si="142"/>
        <v>0</v>
      </c>
      <c r="Q349" s="222">
        <f t="shared" si="142"/>
        <v>0</v>
      </c>
      <c r="R349" s="222">
        <f t="shared" si="142"/>
        <v>0</v>
      </c>
      <c r="S349" s="222">
        <f t="shared" si="142"/>
        <v>0</v>
      </c>
      <c r="T349" s="222">
        <f t="shared" si="142"/>
        <v>0</v>
      </c>
      <c r="U349" s="222">
        <f t="shared" si="142"/>
        <v>0</v>
      </c>
      <c r="V349" s="222">
        <f t="shared" si="142"/>
        <v>0</v>
      </c>
      <c r="W349" s="222">
        <f t="shared" si="142"/>
        <v>0</v>
      </c>
      <c r="X349" s="222">
        <f t="shared" si="142"/>
        <v>0</v>
      </c>
      <c r="Y349" s="222">
        <f t="shared" si="142"/>
        <v>0</v>
      </c>
      <c r="Z349" s="222">
        <f t="shared" si="142"/>
        <v>0</v>
      </c>
      <c r="AA349" s="222">
        <f t="shared" si="142"/>
        <v>0</v>
      </c>
      <c r="AB349" s="222">
        <f t="shared" si="142"/>
        <v>0</v>
      </c>
      <c r="AC349" s="222">
        <f t="shared" si="142"/>
        <v>95898.26</v>
      </c>
      <c r="AD349" s="222">
        <f t="shared" si="142"/>
        <v>180000</v>
      </c>
      <c r="AE349" s="222">
        <f t="shared" si="142"/>
        <v>0</v>
      </c>
      <c r="AF349" s="214" t="s">
        <v>17016</v>
      </c>
      <c r="AG349" s="214" t="s">
        <v>17016</v>
      </c>
      <c r="AH349" s="214" t="s">
        <v>17016</v>
      </c>
      <c r="AI349" s="226"/>
      <c r="AJ349" s="226"/>
      <c r="AK349" s="226"/>
      <c r="AL349" s="226"/>
      <c r="AM349" s="227"/>
      <c r="AN349" s="227"/>
      <c r="AO349" s="227"/>
      <c r="AP349" s="227"/>
      <c r="AQ349" s="227"/>
      <c r="AR349" s="227"/>
      <c r="AS349" s="227"/>
      <c r="AT349" s="227"/>
      <c r="AU349" s="227"/>
      <c r="AV349" s="227"/>
      <c r="AW349" s="227"/>
      <c r="AX349" s="228"/>
      <c r="AY349" s="228"/>
      <c r="AZ349" s="227"/>
      <c r="BA349" s="227"/>
      <c r="BB349" s="229"/>
      <c r="BC349" s="230">
        <f t="shared" si="138"/>
        <v>-600</v>
      </c>
      <c r="BJ349" s="177" t="e">
        <f t="shared" si="141"/>
        <v>#N/A</v>
      </c>
      <c r="BM349" s="177" t="s">
        <v>3341</v>
      </c>
      <c r="BN349" s="177" t="s">
        <v>787</v>
      </c>
      <c r="BO349" s="177" t="s">
        <v>3342</v>
      </c>
      <c r="BU349" s="177" t="s">
        <v>3341</v>
      </c>
      <c r="BV349" s="177" t="s">
        <v>787</v>
      </c>
      <c r="BW349" s="177" t="s">
        <v>3342</v>
      </c>
      <c r="CH349" s="224">
        <f t="shared" si="121"/>
        <v>-2.3283064365386963E-10</v>
      </c>
    </row>
    <row r="350" spans="1:118" x14ac:dyDescent="0.3">
      <c r="A350" s="177">
        <v>1</v>
      </c>
      <c r="B350" s="231">
        <f>SUBTOTAL(9,$A$22:A350)</f>
        <v>282</v>
      </c>
      <c r="C350" s="236" t="s">
        <v>260</v>
      </c>
      <c r="D350" s="222">
        <f>E350+F350+G350+H350+I350+J350+L350+N350+P350+R350+T350+U350+V350+W350+X350+Y350+Z350+AA350+AB350+AC350+AD350+AE350</f>
        <v>4757125.34</v>
      </c>
      <c r="E350" s="239">
        <v>0</v>
      </c>
      <c r="F350" s="239">
        <v>0</v>
      </c>
      <c r="G350" s="239">
        <v>0</v>
      </c>
      <c r="H350" s="239">
        <v>0</v>
      </c>
      <c r="I350" s="239">
        <v>0</v>
      </c>
      <c r="J350" s="239">
        <v>0</v>
      </c>
      <c r="K350" s="255">
        <v>0</v>
      </c>
      <c r="L350" s="239">
        <v>0</v>
      </c>
      <c r="M350" s="233">
        <v>600</v>
      </c>
      <c r="N350" s="222">
        <v>4481227.08</v>
      </c>
      <c r="O350" s="239">
        <v>0</v>
      </c>
      <c r="P350" s="239">
        <v>0</v>
      </c>
      <c r="Q350" s="222">
        <v>0</v>
      </c>
      <c r="R350" s="222">
        <v>0</v>
      </c>
      <c r="S350" s="239">
        <v>0</v>
      </c>
      <c r="T350" s="239">
        <v>0</v>
      </c>
      <c r="U350" s="239">
        <v>0</v>
      </c>
      <c r="V350" s="239">
        <v>0</v>
      </c>
      <c r="W350" s="239">
        <v>0</v>
      </c>
      <c r="X350" s="239">
        <v>0</v>
      </c>
      <c r="Y350" s="239">
        <v>0</v>
      </c>
      <c r="Z350" s="239">
        <v>0</v>
      </c>
      <c r="AA350" s="239">
        <v>0</v>
      </c>
      <c r="AB350" s="239">
        <v>0</v>
      </c>
      <c r="AC350" s="222">
        <f>ROUND(N350*2.14%,2)</f>
        <v>95898.26</v>
      </c>
      <c r="AD350" s="222">
        <v>180000</v>
      </c>
      <c r="AE350" s="239">
        <v>0</v>
      </c>
      <c r="AF350" s="214">
        <v>2023</v>
      </c>
      <c r="AG350" s="214">
        <v>2023</v>
      </c>
      <c r="AH350" s="214">
        <v>2023</v>
      </c>
      <c r="AI350" s="226"/>
      <c r="AJ350" s="226"/>
      <c r="AK350" s="226"/>
      <c r="AL350" s="226"/>
      <c r="AM350" s="227" t="s">
        <v>16952</v>
      </c>
      <c r="AN350" s="227">
        <v>2015</v>
      </c>
      <c r="AO350" s="227">
        <v>0</v>
      </c>
      <c r="AP350" s="227">
        <v>2016</v>
      </c>
      <c r="AQ350" s="227" t="s">
        <v>16957</v>
      </c>
      <c r="AR350" s="227">
        <v>2016</v>
      </c>
      <c r="AS350" s="227" t="s">
        <v>16971</v>
      </c>
      <c r="AT350" s="227" t="s">
        <v>16968</v>
      </c>
      <c r="AU350" s="227">
        <f>725022.07+38561.41+1604449.5</f>
        <v>2368032.98</v>
      </c>
      <c r="AV350" s="227">
        <v>343512.32000000001</v>
      </c>
      <c r="AW350" s="227" t="s">
        <v>616</v>
      </c>
      <c r="AX350" s="228">
        <v>687</v>
      </c>
      <c r="AY350" s="228">
        <v>555.37</v>
      </c>
      <c r="AZ350" s="227" t="s">
        <v>2966</v>
      </c>
      <c r="BA350" s="227">
        <v>2004</v>
      </c>
      <c r="BB350" s="229"/>
      <c r="BC350" s="230">
        <f t="shared" si="138"/>
        <v>-44.629999999999995</v>
      </c>
      <c r="BJ350" s="177" t="str">
        <f t="shared" si="141"/>
        <v>483.920</v>
      </c>
      <c r="BM350" s="177" t="s">
        <v>553</v>
      </c>
      <c r="BN350" s="177" t="s">
        <v>787</v>
      </c>
      <c r="BO350" s="177" t="s">
        <v>1124</v>
      </c>
      <c r="BU350" s="177" t="s">
        <v>553</v>
      </c>
      <c r="BV350" s="177" t="s">
        <v>787</v>
      </c>
      <c r="BW350" s="177" t="s">
        <v>1124</v>
      </c>
      <c r="CH350" s="224">
        <f t="shared" si="121"/>
        <v>-2.3283064365386963E-10</v>
      </c>
    </row>
    <row r="351" spans="1:118" x14ac:dyDescent="0.3">
      <c r="B351" s="225" t="s">
        <v>261</v>
      </c>
      <c r="C351" s="225"/>
      <c r="D351" s="221">
        <f>D352+D353+D354</f>
        <v>13615171.16</v>
      </c>
      <c r="E351" s="222">
        <f t="shared" ref="E351:AE351" si="143">E352+E353+E354</f>
        <v>0</v>
      </c>
      <c r="F351" s="222">
        <f t="shared" si="143"/>
        <v>0</v>
      </c>
      <c r="G351" s="222">
        <f t="shared" si="143"/>
        <v>0</v>
      </c>
      <c r="H351" s="222">
        <f t="shared" si="143"/>
        <v>0</v>
      </c>
      <c r="I351" s="222">
        <f t="shared" si="143"/>
        <v>0</v>
      </c>
      <c r="J351" s="222">
        <f t="shared" si="143"/>
        <v>0</v>
      </c>
      <c r="K351" s="223">
        <f t="shared" si="143"/>
        <v>0</v>
      </c>
      <c r="L351" s="222">
        <f t="shared" si="143"/>
        <v>0</v>
      </c>
      <c r="M351" s="222">
        <f t="shared" si="143"/>
        <v>1917.98</v>
      </c>
      <c r="N351" s="222">
        <f t="shared" si="143"/>
        <v>13134101.390000001</v>
      </c>
      <c r="O351" s="222">
        <f t="shared" si="143"/>
        <v>0</v>
      </c>
      <c r="P351" s="222">
        <f t="shared" si="143"/>
        <v>0</v>
      </c>
      <c r="Q351" s="222">
        <f t="shared" si="143"/>
        <v>0</v>
      </c>
      <c r="R351" s="222">
        <f t="shared" si="143"/>
        <v>0</v>
      </c>
      <c r="S351" s="222">
        <f t="shared" si="143"/>
        <v>0</v>
      </c>
      <c r="T351" s="222">
        <f t="shared" si="143"/>
        <v>0</v>
      </c>
      <c r="U351" s="222">
        <f t="shared" si="143"/>
        <v>0</v>
      </c>
      <c r="V351" s="222">
        <f t="shared" si="143"/>
        <v>0</v>
      </c>
      <c r="W351" s="222">
        <f t="shared" si="143"/>
        <v>0</v>
      </c>
      <c r="X351" s="222">
        <f t="shared" si="143"/>
        <v>0</v>
      </c>
      <c r="Y351" s="222">
        <f t="shared" si="143"/>
        <v>0</v>
      </c>
      <c r="Z351" s="222">
        <f t="shared" si="143"/>
        <v>0</v>
      </c>
      <c r="AA351" s="222">
        <f t="shared" si="143"/>
        <v>0</v>
      </c>
      <c r="AB351" s="222">
        <f t="shared" si="143"/>
        <v>0</v>
      </c>
      <c r="AC351" s="222">
        <f t="shared" si="143"/>
        <v>281069.77</v>
      </c>
      <c r="AD351" s="222">
        <f t="shared" si="143"/>
        <v>200000</v>
      </c>
      <c r="AE351" s="222">
        <f t="shared" si="143"/>
        <v>0</v>
      </c>
      <c r="AF351" s="214" t="s">
        <v>17016</v>
      </c>
      <c r="AG351" s="214" t="s">
        <v>17016</v>
      </c>
      <c r="AH351" s="214" t="s">
        <v>17016</v>
      </c>
      <c r="AI351" s="226"/>
      <c r="AJ351" s="226"/>
      <c r="AK351" s="226"/>
      <c r="AL351" s="226"/>
      <c r="AM351" s="227"/>
      <c r="AN351" s="227"/>
      <c r="AO351" s="227"/>
      <c r="AP351" s="227"/>
      <c r="AQ351" s="227"/>
      <c r="AR351" s="227"/>
      <c r="AS351" s="227"/>
      <c r="AT351" s="227"/>
      <c r="AU351" s="227"/>
      <c r="AV351" s="227"/>
      <c r="AW351" s="227"/>
      <c r="AX351" s="228"/>
      <c r="AY351" s="228"/>
      <c r="AZ351" s="227"/>
      <c r="BA351" s="227"/>
      <c r="BB351" s="229"/>
      <c r="BC351" s="230">
        <f t="shared" si="138"/>
        <v>-1917.98</v>
      </c>
      <c r="BJ351" s="177" t="e">
        <f t="shared" si="141"/>
        <v>#N/A</v>
      </c>
      <c r="BM351" s="177" t="s">
        <v>3344</v>
      </c>
      <c r="BN351" s="177" t="s">
        <v>841</v>
      </c>
      <c r="BO351" s="177" t="s">
        <v>3345</v>
      </c>
      <c r="BU351" s="177" t="s">
        <v>3344</v>
      </c>
      <c r="BV351" s="177" t="s">
        <v>841</v>
      </c>
      <c r="BW351" s="177" t="s">
        <v>3345</v>
      </c>
      <c r="CH351" s="224">
        <f t="shared" si="121"/>
        <v>-4.6566128730773926E-10</v>
      </c>
    </row>
    <row r="352" spans="1:118" x14ac:dyDescent="0.3">
      <c r="A352" s="177">
        <v>1</v>
      </c>
      <c r="B352" s="231">
        <f>SUBTOTAL(9,$A$22:A352)</f>
        <v>283</v>
      </c>
      <c r="C352" s="236" t="s">
        <v>262</v>
      </c>
      <c r="D352" s="222">
        <f t="shared" ref="D352:D354" si="144">E352+F352+G352+H352+I352+J352+L352+N352+P352+R352+T352+U352+V352+W352+X352+Y352+Z352+AA352+AB352+AC352+AD352+AE352</f>
        <v>5618359.8899999997</v>
      </c>
      <c r="E352" s="239">
        <v>0</v>
      </c>
      <c r="F352" s="239">
        <v>0</v>
      </c>
      <c r="G352" s="239">
        <v>0</v>
      </c>
      <c r="H352" s="239">
        <v>0</v>
      </c>
      <c r="I352" s="239">
        <v>0</v>
      </c>
      <c r="J352" s="239">
        <v>0</v>
      </c>
      <c r="K352" s="255">
        <v>0</v>
      </c>
      <c r="L352" s="239">
        <v>0</v>
      </c>
      <c r="M352" s="233">
        <v>805.44</v>
      </c>
      <c r="N352" s="222">
        <v>5304836.3899999997</v>
      </c>
      <c r="O352" s="239">
        <v>0</v>
      </c>
      <c r="P352" s="239">
        <v>0</v>
      </c>
      <c r="Q352" s="222">
        <v>0</v>
      </c>
      <c r="R352" s="222">
        <v>0</v>
      </c>
      <c r="S352" s="239">
        <v>0</v>
      </c>
      <c r="T352" s="239">
        <v>0</v>
      </c>
      <c r="U352" s="239">
        <v>0</v>
      </c>
      <c r="V352" s="239">
        <v>0</v>
      </c>
      <c r="W352" s="239">
        <v>0</v>
      </c>
      <c r="X352" s="239">
        <v>0</v>
      </c>
      <c r="Y352" s="239">
        <v>0</v>
      </c>
      <c r="Z352" s="239">
        <v>0</v>
      </c>
      <c r="AA352" s="239">
        <v>0</v>
      </c>
      <c r="AB352" s="239">
        <v>0</v>
      </c>
      <c r="AC352" s="222">
        <f>ROUND(N352*2.14%,2)</f>
        <v>113523.5</v>
      </c>
      <c r="AD352" s="239">
        <v>200000</v>
      </c>
      <c r="AE352" s="239">
        <v>0</v>
      </c>
      <c r="AF352" s="214">
        <v>2023</v>
      </c>
      <c r="AG352" s="214">
        <v>2023</v>
      </c>
      <c r="AH352" s="214">
        <v>2023</v>
      </c>
      <c r="AI352" s="226"/>
      <c r="AJ352" s="226"/>
      <c r="AK352" s="226"/>
      <c r="AL352" s="226"/>
      <c r="AM352" s="227" t="s">
        <v>16950</v>
      </c>
      <c r="AN352" s="227" t="s">
        <v>16941</v>
      </c>
      <c r="AO352" s="227">
        <v>0</v>
      </c>
      <c r="AP352" s="227" t="s">
        <v>16962</v>
      </c>
      <c r="AQ352" s="227" t="s">
        <v>16948</v>
      </c>
      <c r="AR352" s="227">
        <v>0</v>
      </c>
      <c r="AS352" s="227"/>
      <c r="AT352" s="227"/>
      <c r="AU352" s="227"/>
      <c r="AV352" s="227"/>
      <c r="AW352" s="227" t="s">
        <v>736</v>
      </c>
      <c r="AX352" s="228">
        <v>926.8</v>
      </c>
      <c r="AY352" s="228">
        <v>722.41</v>
      </c>
      <c r="AZ352" s="227" t="s">
        <v>2966</v>
      </c>
      <c r="BA352" s="227" t="s">
        <v>17002</v>
      </c>
      <c r="BB352" s="229"/>
      <c r="BC352" s="230">
        <f t="shared" si="138"/>
        <v>-83.030000000000086</v>
      </c>
      <c r="BJ352" s="177" t="str">
        <f t="shared" si="141"/>
        <v>нет данных</v>
      </c>
      <c r="BM352" s="177" t="s">
        <v>3346</v>
      </c>
      <c r="BN352" s="177" t="s">
        <v>2983</v>
      </c>
      <c r="BO352" s="177" t="s">
        <v>2983</v>
      </c>
      <c r="BU352" s="177" t="s">
        <v>3346</v>
      </c>
      <c r="BV352" s="177" t="s">
        <v>2983</v>
      </c>
      <c r="BW352" s="177" t="s">
        <v>2983</v>
      </c>
      <c r="CH352" s="224">
        <f t="shared" si="121"/>
        <v>0</v>
      </c>
    </row>
    <row r="353" spans="1:118" s="245" customFormat="1" x14ac:dyDescent="0.3">
      <c r="A353" s="177">
        <v>1</v>
      </c>
      <c r="B353" s="231">
        <f>SUBTOTAL(9,$A$22:A353)</f>
        <v>284</v>
      </c>
      <c r="C353" s="267" t="s">
        <v>15706</v>
      </c>
      <c r="D353" s="222">
        <f t="shared" si="144"/>
        <v>2055756.46</v>
      </c>
      <c r="E353" s="240">
        <v>0</v>
      </c>
      <c r="F353" s="240">
        <v>0</v>
      </c>
      <c r="G353" s="240">
        <v>0</v>
      </c>
      <c r="H353" s="240">
        <v>0</v>
      </c>
      <c r="I353" s="240">
        <v>0</v>
      </c>
      <c r="J353" s="240">
        <v>0</v>
      </c>
      <c r="K353" s="257">
        <v>0</v>
      </c>
      <c r="L353" s="240">
        <v>0</v>
      </c>
      <c r="M353" s="233">
        <v>256</v>
      </c>
      <c r="N353" s="240">
        <v>2012685</v>
      </c>
      <c r="O353" s="240">
        <v>0</v>
      </c>
      <c r="P353" s="240">
        <v>0</v>
      </c>
      <c r="Q353" s="240">
        <v>0</v>
      </c>
      <c r="R353" s="240">
        <v>0</v>
      </c>
      <c r="S353" s="240">
        <v>0</v>
      </c>
      <c r="T353" s="240">
        <v>0</v>
      </c>
      <c r="U353" s="240">
        <v>0</v>
      </c>
      <c r="V353" s="240">
        <v>0</v>
      </c>
      <c r="W353" s="240">
        <v>0</v>
      </c>
      <c r="X353" s="240">
        <v>0</v>
      </c>
      <c r="Y353" s="240">
        <v>0</v>
      </c>
      <c r="Z353" s="240">
        <v>0</v>
      </c>
      <c r="AA353" s="240">
        <v>0</v>
      </c>
      <c r="AB353" s="240">
        <v>0</v>
      </c>
      <c r="AC353" s="271">
        <f>ROUND(N353*2.14%,2)+ROUND(E353*2.14%,2)+ROUND(F353*2.14%,2)+ROUND(G353*2.14%,2)+ROUND(H353*2.14%,2)+ROUND(I353*2.14%,2)+ROUND(J353*2.14%,2)+ROUND(L353*2.14%,2)+ROUND(P353*2.14%,2)+ROUND(R353*2.14%,2)+ROUND(T353*2.14%,2)+ROUND(U353*2.14%,2)+ROUND(V353*2.14%,2)+ROUND(W353*2.14%,2)+ROUND(X353*2.14%,2)+ROUND(Y353*2.14%,2)+ROUND(Z353*2.14%,2)+ROUND(AA353*2.14%,2)+ROUND(AB353*2.14%,2)</f>
        <v>43071.46</v>
      </c>
      <c r="AD353" s="240">
        <v>0</v>
      </c>
      <c r="AE353" s="240">
        <v>0</v>
      </c>
      <c r="AF353" s="242" t="s">
        <v>17042</v>
      </c>
      <c r="AG353" s="242">
        <v>2023</v>
      </c>
      <c r="AH353" s="243">
        <v>2023</v>
      </c>
      <c r="AT353" s="245" t="e">
        <f>VLOOKUP(C353,AW:AX,2,FALSE)</f>
        <v>#N/A</v>
      </c>
      <c r="BW353" s="246"/>
      <c r="CE353" s="245" t="e">
        <f>VLOOKUP(C353,CF:CG,2,FALSE)</f>
        <v>#N/A</v>
      </c>
      <c r="CH353" s="224">
        <f t="shared" si="121"/>
        <v>-3.637978807091713E-11</v>
      </c>
      <c r="CL353" s="245" t="e">
        <f>VLOOKUP(C353,CM:CN,2,FALSE)</f>
        <v>#N/A</v>
      </c>
      <c r="DK353" s="245" t="e">
        <f>VLOOKUP(C353,DL:DM,2,FALSE)</f>
        <v>#N/A</v>
      </c>
      <c r="DN353" s="177"/>
    </row>
    <row r="354" spans="1:118" s="245" customFormat="1" x14ac:dyDescent="0.3">
      <c r="A354" s="177">
        <v>1</v>
      </c>
      <c r="B354" s="231">
        <f>SUBTOTAL(9,$A$22:A354)</f>
        <v>285</v>
      </c>
      <c r="C354" s="267" t="s">
        <v>15721</v>
      </c>
      <c r="D354" s="222">
        <f t="shared" si="144"/>
        <v>5941054.8099999996</v>
      </c>
      <c r="E354" s="240">
        <v>0</v>
      </c>
      <c r="F354" s="240">
        <v>0</v>
      </c>
      <c r="G354" s="240">
        <v>0</v>
      </c>
      <c r="H354" s="240">
        <v>0</v>
      </c>
      <c r="I354" s="240">
        <v>0</v>
      </c>
      <c r="J354" s="240">
        <v>0</v>
      </c>
      <c r="K354" s="257">
        <v>0</v>
      </c>
      <c r="L354" s="240">
        <v>0</v>
      </c>
      <c r="M354" s="233">
        <v>856.54</v>
      </c>
      <c r="N354" s="240">
        <v>5816580</v>
      </c>
      <c r="O354" s="240">
        <v>0</v>
      </c>
      <c r="P354" s="240">
        <v>0</v>
      </c>
      <c r="Q354" s="240">
        <v>0</v>
      </c>
      <c r="R354" s="240">
        <v>0</v>
      </c>
      <c r="S354" s="240">
        <v>0</v>
      </c>
      <c r="T354" s="240">
        <v>0</v>
      </c>
      <c r="U354" s="240">
        <v>0</v>
      </c>
      <c r="V354" s="240">
        <v>0</v>
      </c>
      <c r="W354" s="240">
        <v>0</v>
      </c>
      <c r="X354" s="240">
        <v>0</v>
      </c>
      <c r="Y354" s="240">
        <v>0</v>
      </c>
      <c r="Z354" s="240">
        <v>0</v>
      </c>
      <c r="AA354" s="240">
        <v>0</v>
      </c>
      <c r="AB354" s="240">
        <v>0</v>
      </c>
      <c r="AC354" s="271">
        <f>ROUND(N354*2.14%,2)+ROUND(E354*2.14%,2)+ROUND(F354*2.14%,2)+ROUND(G354*2.14%,2)+ROUND(H354*2.14%,2)+ROUND(I354*2.14%,2)+ROUND(J354*2.14%,2)+ROUND(L354*2.14%,2)+ROUND(P354*2.14%,2)+ROUND(R354*2.14%,2)+ROUND(T354*2.14%,2)+ROUND(U354*2.14%,2)+ROUND(V354*2.14%,2)+ROUND(W354*2.14%,2)+ROUND(X354*2.14%,2)+ROUND(Y354*2.14%,2)+ROUND(Z354*2.14%,2)+ROUND(AA354*2.14%,2)+ROUND(AB354*2.14%,2)</f>
        <v>124474.81</v>
      </c>
      <c r="AD354" s="240">
        <v>0</v>
      </c>
      <c r="AE354" s="240">
        <v>0</v>
      </c>
      <c r="AF354" s="242" t="s">
        <v>17042</v>
      </c>
      <c r="AG354" s="242">
        <v>2023</v>
      </c>
      <c r="AH354" s="242">
        <v>2023</v>
      </c>
      <c r="BW354" s="246"/>
      <c r="CH354" s="224">
        <f t="shared" si="121"/>
        <v>-4.0745362639427185E-10</v>
      </c>
      <c r="DN354" s="177"/>
    </row>
    <row r="355" spans="1:118" x14ac:dyDescent="0.3">
      <c r="B355" s="225" t="s">
        <v>263</v>
      </c>
      <c r="C355" s="225"/>
      <c r="D355" s="221">
        <f t="shared" ref="D355:AE355" si="145">SUM(D356:D360)</f>
        <v>35685621.329999998</v>
      </c>
      <c r="E355" s="222">
        <f t="shared" si="145"/>
        <v>0</v>
      </c>
      <c r="F355" s="222">
        <f t="shared" si="145"/>
        <v>0</v>
      </c>
      <c r="G355" s="222">
        <f t="shared" si="145"/>
        <v>0</v>
      </c>
      <c r="H355" s="222">
        <f t="shared" si="145"/>
        <v>0</v>
      </c>
      <c r="I355" s="222">
        <f t="shared" si="145"/>
        <v>0</v>
      </c>
      <c r="J355" s="222">
        <f t="shared" si="145"/>
        <v>0</v>
      </c>
      <c r="K355" s="223">
        <f t="shared" si="145"/>
        <v>0</v>
      </c>
      <c r="L355" s="222">
        <f t="shared" si="145"/>
        <v>0</v>
      </c>
      <c r="M355" s="222">
        <f t="shared" si="145"/>
        <v>3490.76</v>
      </c>
      <c r="N355" s="222">
        <f t="shared" si="145"/>
        <v>34228752.549999997</v>
      </c>
      <c r="O355" s="222">
        <f t="shared" si="145"/>
        <v>0</v>
      </c>
      <c r="P355" s="222">
        <f t="shared" si="145"/>
        <v>0</v>
      </c>
      <c r="Q355" s="222">
        <f t="shared" si="145"/>
        <v>0</v>
      </c>
      <c r="R355" s="222">
        <f t="shared" si="145"/>
        <v>0</v>
      </c>
      <c r="S355" s="222">
        <f t="shared" si="145"/>
        <v>0</v>
      </c>
      <c r="T355" s="222">
        <f t="shared" si="145"/>
        <v>0</v>
      </c>
      <c r="U355" s="222">
        <f t="shared" si="145"/>
        <v>0</v>
      </c>
      <c r="V355" s="222">
        <f t="shared" si="145"/>
        <v>0</v>
      </c>
      <c r="W355" s="222">
        <f t="shared" si="145"/>
        <v>0</v>
      </c>
      <c r="X355" s="222">
        <f t="shared" si="145"/>
        <v>0</v>
      </c>
      <c r="Y355" s="222">
        <f t="shared" si="145"/>
        <v>0</v>
      </c>
      <c r="Z355" s="222">
        <f t="shared" si="145"/>
        <v>0</v>
      </c>
      <c r="AA355" s="222">
        <f t="shared" si="145"/>
        <v>408560</v>
      </c>
      <c r="AB355" s="222">
        <f t="shared" si="145"/>
        <v>0</v>
      </c>
      <c r="AC355" s="222">
        <f t="shared" si="145"/>
        <v>732495.31</v>
      </c>
      <c r="AD355" s="222">
        <f t="shared" si="145"/>
        <v>315813.46999999997</v>
      </c>
      <c r="AE355" s="222">
        <f t="shared" si="145"/>
        <v>0</v>
      </c>
      <c r="AF355" s="214" t="s">
        <v>17016</v>
      </c>
      <c r="AG355" s="214" t="s">
        <v>17016</v>
      </c>
      <c r="AH355" s="214" t="s">
        <v>17016</v>
      </c>
      <c r="AI355" s="226"/>
      <c r="AJ355" s="226"/>
      <c r="AK355" s="226"/>
      <c r="AL355" s="226"/>
      <c r="AM355" s="227"/>
      <c r="AN355" s="227"/>
      <c r="AO355" s="227"/>
      <c r="AP355" s="227"/>
      <c r="AQ355" s="227"/>
      <c r="AR355" s="227"/>
      <c r="AS355" s="227"/>
      <c r="AT355" s="227"/>
      <c r="AU355" s="227"/>
      <c r="AV355" s="227"/>
      <c r="AW355" s="227"/>
      <c r="AX355" s="228"/>
      <c r="AY355" s="228"/>
      <c r="AZ355" s="227"/>
      <c r="BA355" s="227"/>
      <c r="BB355" s="229"/>
      <c r="BC355" s="230">
        <f t="shared" si="138"/>
        <v>-3490.76</v>
      </c>
      <c r="BJ355" s="177" t="e">
        <f>VLOOKUP(C355,BM:BO,3,FALSE)</f>
        <v>#N/A</v>
      </c>
      <c r="BM355" s="177" t="s">
        <v>3348</v>
      </c>
      <c r="BN355" s="177" t="s">
        <v>1342</v>
      </c>
      <c r="BO355" s="177" t="s">
        <v>3350</v>
      </c>
      <c r="BU355" s="177" t="s">
        <v>3348</v>
      </c>
      <c r="BV355" s="177" t="s">
        <v>1342</v>
      </c>
      <c r="BW355" s="177" t="s">
        <v>3350</v>
      </c>
      <c r="CH355" s="224">
        <f t="shared" si="121"/>
        <v>1.1641532182693481E-9</v>
      </c>
    </row>
    <row r="356" spans="1:118" x14ac:dyDescent="0.3">
      <c r="A356" s="177">
        <v>1</v>
      </c>
      <c r="B356" s="231">
        <f>SUBTOTAL(9,$A$22:A356)</f>
        <v>286</v>
      </c>
      <c r="C356" s="236" t="s">
        <v>264</v>
      </c>
      <c r="D356" s="222">
        <f t="shared" ref="D356:D360" si="146">E356+F356+G356+H356+I356+J356+L356+N356+P356+R356+T356+U356+V356+W356+X356+Y356+Z356+AA356+AB356+AC356+AD356+AE356</f>
        <v>6933266.2700000005</v>
      </c>
      <c r="E356" s="239">
        <v>0</v>
      </c>
      <c r="F356" s="239">
        <v>0</v>
      </c>
      <c r="G356" s="239">
        <v>0</v>
      </c>
      <c r="H356" s="239">
        <v>0</v>
      </c>
      <c r="I356" s="239">
        <v>0</v>
      </c>
      <c r="J356" s="239">
        <v>0</v>
      </c>
      <c r="K356" s="255">
        <v>0</v>
      </c>
      <c r="L356" s="239">
        <v>0</v>
      </c>
      <c r="M356" s="233">
        <v>811.95</v>
      </c>
      <c r="N356" s="222">
        <v>6649117.5800000001</v>
      </c>
      <c r="O356" s="239">
        <v>0</v>
      </c>
      <c r="P356" s="239">
        <v>0</v>
      </c>
      <c r="Q356" s="222">
        <v>0</v>
      </c>
      <c r="R356" s="222">
        <v>0</v>
      </c>
      <c r="S356" s="239">
        <v>0</v>
      </c>
      <c r="T356" s="239">
        <v>0</v>
      </c>
      <c r="U356" s="239">
        <v>0</v>
      </c>
      <c r="V356" s="239">
        <v>0</v>
      </c>
      <c r="W356" s="239">
        <v>0</v>
      </c>
      <c r="X356" s="239">
        <v>0</v>
      </c>
      <c r="Y356" s="239">
        <v>0</v>
      </c>
      <c r="Z356" s="239">
        <v>0</v>
      </c>
      <c r="AA356" s="239">
        <v>0</v>
      </c>
      <c r="AB356" s="239">
        <v>0</v>
      </c>
      <c r="AC356" s="222">
        <f>ROUND(N356*2.14%,2)</f>
        <v>142291.12</v>
      </c>
      <c r="AD356" s="222">
        <v>141857.57</v>
      </c>
      <c r="AE356" s="239">
        <v>0</v>
      </c>
      <c r="AF356" s="214">
        <v>2023</v>
      </c>
      <c r="AG356" s="214">
        <v>2023</v>
      </c>
      <c r="AH356" s="214">
        <v>2023</v>
      </c>
      <c r="AI356" s="226"/>
      <c r="AJ356" s="226"/>
      <c r="AK356" s="226"/>
      <c r="AL356" s="226"/>
      <c r="AM356" s="227" t="s">
        <v>16944</v>
      </c>
      <c r="AN356" s="227" t="s">
        <v>16941</v>
      </c>
      <c r="AO356" s="227">
        <v>0</v>
      </c>
      <c r="AP356" s="227" t="s">
        <v>16951</v>
      </c>
      <c r="AQ356" s="227" t="s">
        <v>16948</v>
      </c>
      <c r="AR356" s="227" t="s">
        <v>16954</v>
      </c>
      <c r="AS356" s="227"/>
      <c r="AT356" s="227"/>
      <c r="AU356" s="227"/>
      <c r="AV356" s="227"/>
      <c r="AW356" s="227" t="s">
        <v>1013</v>
      </c>
      <c r="AX356" s="228">
        <v>1304.8</v>
      </c>
      <c r="AY356" s="228">
        <v>748.2</v>
      </c>
      <c r="AZ356" s="227" t="s">
        <v>2966</v>
      </c>
      <c r="BA356" s="227" t="s">
        <v>17002</v>
      </c>
      <c r="BB356" s="229"/>
      <c r="BC356" s="230">
        <f t="shared" si="138"/>
        <v>-63.75</v>
      </c>
      <c r="BJ356" s="177" t="str">
        <f>VLOOKUP(C356,BM:BO,3,FALSE)</f>
        <v>709.920</v>
      </c>
      <c r="BM356" s="177" t="s">
        <v>3352</v>
      </c>
      <c r="BN356" s="177" t="s">
        <v>2983</v>
      </c>
      <c r="BO356" s="177" t="s">
        <v>770</v>
      </c>
      <c r="BU356" s="177" t="s">
        <v>3352</v>
      </c>
      <c r="BV356" s="177" t="s">
        <v>2983</v>
      </c>
      <c r="BW356" s="177" t="s">
        <v>770</v>
      </c>
      <c r="CH356" s="224">
        <f t="shared" si="121"/>
        <v>4.0745362639427185E-10</v>
      </c>
    </row>
    <row r="357" spans="1:118" x14ac:dyDescent="0.3">
      <c r="A357" s="177">
        <v>1</v>
      </c>
      <c r="B357" s="231">
        <f>SUBTOTAL(9,$A$22:A357)</f>
        <v>287</v>
      </c>
      <c r="C357" s="236" t="s">
        <v>265</v>
      </c>
      <c r="D357" s="222">
        <f t="shared" si="146"/>
        <v>11929316.199999999</v>
      </c>
      <c r="E357" s="239">
        <v>0</v>
      </c>
      <c r="F357" s="239">
        <v>0</v>
      </c>
      <c r="G357" s="239">
        <v>0</v>
      </c>
      <c r="H357" s="239">
        <v>0</v>
      </c>
      <c r="I357" s="239">
        <v>0</v>
      </c>
      <c r="J357" s="239">
        <v>0</v>
      </c>
      <c r="K357" s="255">
        <v>0</v>
      </c>
      <c r="L357" s="239">
        <v>0</v>
      </c>
      <c r="M357" s="233">
        <v>813.4</v>
      </c>
      <c r="N357" s="222">
        <f>11509066.28</f>
        <v>11509066.279999999</v>
      </c>
      <c r="O357" s="239">
        <v>0</v>
      </c>
      <c r="P357" s="239">
        <v>0</v>
      </c>
      <c r="Q357" s="222">
        <v>0</v>
      </c>
      <c r="R357" s="222">
        <v>0</v>
      </c>
      <c r="S357" s="239">
        <v>0</v>
      </c>
      <c r="T357" s="239">
        <v>0</v>
      </c>
      <c r="U357" s="239">
        <v>0</v>
      </c>
      <c r="V357" s="239">
        <v>0</v>
      </c>
      <c r="W357" s="239">
        <v>0</v>
      </c>
      <c r="X357" s="239">
        <v>0</v>
      </c>
      <c r="Y357" s="239">
        <v>0</v>
      </c>
      <c r="Z357" s="239">
        <v>0</v>
      </c>
      <c r="AA357" s="239">
        <v>0</v>
      </c>
      <c r="AB357" s="239">
        <v>0</v>
      </c>
      <c r="AC357" s="222">
        <f>ROUND(N357*2.14%,2)</f>
        <v>246294.02</v>
      </c>
      <c r="AD357" s="239">
        <v>173955.9</v>
      </c>
      <c r="AE357" s="239">
        <v>0</v>
      </c>
      <c r="AF357" s="214">
        <v>2023</v>
      </c>
      <c r="AG357" s="214">
        <v>2023</v>
      </c>
      <c r="AH357" s="214">
        <v>2023</v>
      </c>
      <c r="AI357" s="226"/>
      <c r="AJ357" s="226"/>
      <c r="AK357" s="226"/>
      <c r="AL357" s="226"/>
      <c r="AM357" s="227" t="s">
        <v>16945</v>
      </c>
      <c r="AN357" s="227" t="s">
        <v>16953</v>
      </c>
      <c r="AO357" s="227">
        <v>0</v>
      </c>
      <c r="AP357" s="227" t="s">
        <v>16944</v>
      </c>
      <c r="AQ357" s="227" t="s">
        <v>16951</v>
      </c>
      <c r="AR357" s="227">
        <v>0</v>
      </c>
      <c r="AS357" s="227" t="s">
        <v>16972</v>
      </c>
      <c r="AT357" s="227"/>
      <c r="AU357" s="227"/>
      <c r="AV357" s="227"/>
      <c r="AW357" s="227" t="s">
        <v>617</v>
      </c>
      <c r="AX357" s="228">
        <v>2156.8000000000002</v>
      </c>
      <c r="AY357" s="228">
        <v>980</v>
      </c>
      <c r="AZ357" s="227" t="s">
        <v>2966</v>
      </c>
      <c r="BA357" s="227" t="s">
        <v>17002</v>
      </c>
      <c r="BB357" s="229"/>
      <c r="BC357" s="230">
        <f t="shared" si="138"/>
        <v>166.60000000000002</v>
      </c>
      <c r="BJ357" s="177" t="str">
        <f>VLOOKUP(C357,BM:BO,3,FALSE)</f>
        <v>нет данных</v>
      </c>
      <c r="BM357" s="177" t="s">
        <v>3354</v>
      </c>
      <c r="BN357" s="177" t="s">
        <v>803</v>
      </c>
      <c r="BO357" s="177" t="s">
        <v>3355</v>
      </c>
      <c r="BU357" s="177" t="s">
        <v>3354</v>
      </c>
      <c r="BV357" s="177" t="s">
        <v>803</v>
      </c>
      <c r="BW357" s="177" t="s">
        <v>3355</v>
      </c>
      <c r="CH357" s="224">
        <f t="shared" si="121"/>
        <v>-5.8207660913467407E-11</v>
      </c>
    </row>
    <row r="358" spans="1:118" s="245" customFormat="1" x14ac:dyDescent="0.3">
      <c r="A358" s="177">
        <v>1</v>
      </c>
      <c r="B358" s="231">
        <f>SUBTOTAL(9,$A$22:A358)</f>
        <v>288</v>
      </c>
      <c r="C358" s="220" t="s">
        <v>15661</v>
      </c>
      <c r="D358" s="222">
        <f t="shared" si="146"/>
        <v>408560</v>
      </c>
      <c r="E358" s="240">
        <v>0</v>
      </c>
      <c r="F358" s="240">
        <v>0</v>
      </c>
      <c r="G358" s="240">
        <v>0</v>
      </c>
      <c r="H358" s="240">
        <v>0</v>
      </c>
      <c r="I358" s="240">
        <v>0</v>
      </c>
      <c r="J358" s="240">
        <v>0</v>
      </c>
      <c r="K358" s="257">
        <v>0</v>
      </c>
      <c r="L358" s="240">
        <v>0</v>
      </c>
      <c r="M358" s="240">
        <v>0</v>
      </c>
      <c r="N358" s="240">
        <v>0</v>
      </c>
      <c r="O358" s="240">
        <v>0</v>
      </c>
      <c r="P358" s="240">
        <v>0</v>
      </c>
      <c r="Q358" s="240">
        <v>0</v>
      </c>
      <c r="R358" s="240">
        <v>0</v>
      </c>
      <c r="S358" s="240">
        <v>0</v>
      </c>
      <c r="T358" s="240">
        <v>0</v>
      </c>
      <c r="U358" s="240">
        <v>0</v>
      </c>
      <c r="V358" s="240">
        <v>0</v>
      </c>
      <c r="W358" s="240">
        <v>0</v>
      </c>
      <c r="X358" s="240">
        <v>0</v>
      </c>
      <c r="Y358" s="240">
        <v>0</v>
      </c>
      <c r="Z358" s="240">
        <v>0</v>
      </c>
      <c r="AA358" s="240">
        <f>400000+8560</f>
        <v>408560</v>
      </c>
      <c r="AB358" s="240">
        <v>0</v>
      </c>
      <c r="AC358" s="271">
        <v>0</v>
      </c>
      <c r="AD358" s="240">
        <v>0</v>
      </c>
      <c r="AE358" s="240">
        <v>0</v>
      </c>
      <c r="AF358" s="242" t="s">
        <v>17042</v>
      </c>
      <c r="AG358" s="242">
        <v>2023</v>
      </c>
      <c r="AH358" s="243" t="s">
        <v>17042</v>
      </c>
      <c r="BW358" s="246"/>
      <c r="CA358" s="245" t="e">
        <f>VLOOKUP(C358,CB:CC,2,FALSE)</f>
        <v>#N/A</v>
      </c>
      <c r="CE358" s="245" t="e">
        <f>VLOOKUP(C358,CF:CG,2,FALSE)</f>
        <v>#N/A</v>
      </c>
      <c r="CH358" s="224">
        <f t="shared" si="121"/>
        <v>0</v>
      </c>
      <c r="CL358" s="245" t="e">
        <f>VLOOKUP(C358,CM:CN,2,FALSE)</f>
        <v>#N/A</v>
      </c>
      <c r="DK358" s="245" t="e">
        <f>VLOOKUP(C358,DL:DM,2,FALSE)</f>
        <v>#N/A</v>
      </c>
      <c r="DN358" s="177"/>
    </row>
    <row r="359" spans="1:118" s="245" customFormat="1" x14ac:dyDescent="0.3">
      <c r="A359" s="177">
        <v>1</v>
      </c>
      <c r="B359" s="231">
        <f>SUBTOTAL(9,$A$22:A359)</f>
        <v>289</v>
      </c>
      <c r="C359" s="220" t="s">
        <v>15674</v>
      </c>
      <c r="D359" s="222">
        <f t="shared" si="146"/>
        <v>8460186.8399999999</v>
      </c>
      <c r="E359" s="240">
        <v>0</v>
      </c>
      <c r="F359" s="240">
        <v>0</v>
      </c>
      <c r="G359" s="240">
        <v>0</v>
      </c>
      <c r="H359" s="240">
        <v>0</v>
      </c>
      <c r="I359" s="240">
        <v>0</v>
      </c>
      <c r="J359" s="240">
        <v>0</v>
      </c>
      <c r="K359" s="257">
        <v>0</v>
      </c>
      <c r="L359" s="240">
        <v>0</v>
      </c>
      <c r="M359" s="233">
        <v>929.32</v>
      </c>
      <c r="N359" s="239">
        <v>8282932.0899999999</v>
      </c>
      <c r="O359" s="240">
        <v>0</v>
      </c>
      <c r="P359" s="240">
        <v>0</v>
      </c>
      <c r="Q359" s="240">
        <v>0</v>
      </c>
      <c r="R359" s="240">
        <v>0</v>
      </c>
      <c r="S359" s="240">
        <v>0</v>
      </c>
      <c r="T359" s="240">
        <v>0</v>
      </c>
      <c r="U359" s="240">
        <v>0</v>
      </c>
      <c r="V359" s="240">
        <v>0</v>
      </c>
      <c r="W359" s="240">
        <v>0</v>
      </c>
      <c r="X359" s="240">
        <v>0</v>
      </c>
      <c r="Y359" s="240">
        <v>0</v>
      </c>
      <c r="Z359" s="240">
        <v>0</v>
      </c>
      <c r="AA359" s="240">
        <v>0</v>
      </c>
      <c r="AB359" s="240">
        <v>0</v>
      </c>
      <c r="AC359" s="271">
        <f>ROUND(N359*2.14%,2)+ROUND(E359*2.14%,2)+ROUND(F359*2.14%,2)+ROUND(G359*2.14%,2)+ROUND(H359*2.14%,2)+ROUND(I359*2.14%,2)+ROUND(J359*2.14%,2)+ROUND(L359*2.14%,2)+ROUND(P359*2.14%,2)+ROUND(R359*2.14%,2)+ROUND(T359*2.14%,2)+ROUND(U359*2.14%,2)+ROUND(V359*2.14%,2)+ROUND(W359*2.14%,2)+ROUND(X359*2.14%,2)+ROUND(Y359*2.14%,2)+ROUND(Z359*2.14%,2)+ROUND(AA359*2.14%,2)+ROUND(AB359*2.14%,2)</f>
        <v>177254.75</v>
      </c>
      <c r="AD359" s="240">
        <v>0</v>
      </c>
      <c r="AE359" s="240">
        <v>0</v>
      </c>
      <c r="AF359" s="242" t="s">
        <v>17042</v>
      </c>
      <c r="AG359" s="242">
        <v>2023</v>
      </c>
      <c r="AH359" s="243">
        <v>2023</v>
      </c>
      <c r="BW359" s="246"/>
      <c r="CA359" s="245" t="e">
        <f>VLOOKUP(C359,CB:CC,2,FALSE)</f>
        <v>#N/A</v>
      </c>
      <c r="CE359" s="245" t="e">
        <f>VLOOKUP(C359,CF:CG,2,FALSE)</f>
        <v>#N/A</v>
      </c>
      <c r="CH359" s="224">
        <f t="shared" si="121"/>
        <v>0</v>
      </c>
      <c r="CL359" s="245" t="e">
        <f>VLOOKUP(C359,CM:CN,2,FALSE)</f>
        <v>#N/A</v>
      </c>
      <c r="DK359" s="245" t="e">
        <f>VLOOKUP(C359,DL:DM,2,FALSE)</f>
        <v>#N/A</v>
      </c>
      <c r="DN359" s="177"/>
    </row>
    <row r="360" spans="1:118" s="245" customFormat="1" x14ac:dyDescent="0.3">
      <c r="A360" s="177">
        <v>1</v>
      </c>
      <c r="B360" s="231">
        <f>SUBTOTAL(9,$A$22:A360)</f>
        <v>290</v>
      </c>
      <c r="C360" s="267" t="s">
        <v>2721</v>
      </c>
      <c r="D360" s="222">
        <f t="shared" si="146"/>
        <v>7954292.0199999996</v>
      </c>
      <c r="E360" s="240">
        <v>0</v>
      </c>
      <c r="F360" s="240">
        <v>0</v>
      </c>
      <c r="G360" s="240">
        <v>0</v>
      </c>
      <c r="H360" s="240">
        <v>0</v>
      </c>
      <c r="I360" s="240">
        <v>0</v>
      </c>
      <c r="J360" s="240">
        <v>0</v>
      </c>
      <c r="K360" s="257">
        <v>0</v>
      </c>
      <c r="L360" s="240">
        <v>0</v>
      </c>
      <c r="M360" s="233">
        <v>936.09</v>
      </c>
      <c r="N360" s="240">
        <v>7787636.5999999996</v>
      </c>
      <c r="O360" s="240">
        <v>0</v>
      </c>
      <c r="P360" s="240">
        <v>0</v>
      </c>
      <c r="Q360" s="240">
        <v>0</v>
      </c>
      <c r="R360" s="240">
        <v>0</v>
      </c>
      <c r="S360" s="240">
        <v>0</v>
      </c>
      <c r="T360" s="240">
        <v>0</v>
      </c>
      <c r="U360" s="240">
        <v>0</v>
      </c>
      <c r="V360" s="240">
        <v>0</v>
      </c>
      <c r="W360" s="240">
        <v>0</v>
      </c>
      <c r="X360" s="240">
        <v>0</v>
      </c>
      <c r="Y360" s="240">
        <v>0</v>
      </c>
      <c r="Z360" s="240">
        <v>0</v>
      </c>
      <c r="AA360" s="240">
        <v>0</v>
      </c>
      <c r="AB360" s="240">
        <v>0</v>
      </c>
      <c r="AC360" s="271">
        <f>ROUND(N360*2.14%,2)+ROUND(E360*2.14%,2)+ROUND(F360*2.14%,2)+ROUND(G360*2.14%,2)+ROUND(H360*2.14%,2)+ROUND(I360*2.14%,2)+ROUND(J360*2.14%,2)+ROUND(L360*2.14%,2)+ROUND(P360*2.14%,2)+ROUND(R360*2.14%,2)+ROUND(T360*2.14%,2)+ROUND(U360*2.14%,2)+ROUND(V360*2.14%,2)+ROUND(W360*2.14%,2)+ROUND(X360*2.14%,2)+ROUND(Y360*2.14%,2)+ROUND(Z360*2.14%,2)+ROUND(AA360*2.14%,2)+ROUND(AB360*2.14%,2)</f>
        <v>166655.42000000001</v>
      </c>
      <c r="AD360" s="240">
        <v>0</v>
      </c>
      <c r="AE360" s="240">
        <v>0</v>
      </c>
      <c r="AF360" s="242" t="s">
        <v>17042</v>
      </c>
      <c r="AG360" s="242">
        <v>2023</v>
      </c>
      <c r="AH360" s="243">
        <v>2023</v>
      </c>
      <c r="AT360" s="245" t="e">
        <f>VLOOKUP(C360,AW:AX,2,FALSE)</f>
        <v>#N/A</v>
      </c>
      <c r="BW360" s="246"/>
      <c r="CE360" s="245" t="e">
        <f>VLOOKUP(C360,CF:CG,2,FALSE)</f>
        <v>#N/A</v>
      </c>
      <c r="CH360" s="224">
        <f t="shared" si="121"/>
        <v>-8.7311491370201111E-11</v>
      </c>
      <c r="CL360" s="245" t="e">
        <f>VLOOKUP(C360,CM:CN,2,FALSE)</f>
        <v>#N/A</v>
      </c>
      <c r="DK360" s="245" t="e">
        <f>VLOOKUP(C360,DL:DM,2,FALSE)</f>
        <v>#N/A</v>
      </c>
      <c r="DN360" s="177"/>
    </row>
    <row r="361" spans="1:118" x14ac:dyDescent="0.3">
      <c r="B361" s="225" t="s">
        <v>269</v>
      </c>
      <c r="C361" s="225"/>
      <c r="D361" s="221">
        <f>SUM(D362:D364)</f>
        <v>1487107.2199999997</v>
      </c>
      <c r="E361" s="222">
        <f t="shared" ref="E361:AE361" si="147">SUM(E362:E364)</f>
        <v>0</v>
      </c>
      <c r="F361" s="222">
        <f t="shared" si="147"/>
        <v>1088537.67</v>
      </c>
      <c r="G361" s="222">
        <f t="shared" si="147"/>
        <v>0</v>
      </c>
      <c r="H361" s="222">
        <f t="shared" si="147"/>
        <v>0</v>
      </c>
      <c r="I361" s="222">
        <f t="shared" si="147"/>
        <v>375274.83999999997</v>
      </c>
      <c r="J361" s="222">
        <f t="shared" si="147"/>
        <v>0</v>
      </c>
      <c r="K361" s="223">
        <f t="shared" si="147"/>
        <v>0</v>
      </c>
      <c r="L361" s="222">
        <f t="shared" si="147"/>
        <v>0</v>
      </c>
      <c r="M361" s="222">
        <f t="shared" si="147"/>
        <v>0</v>
      </c>
      <c r="N361" s="222">
        <f t="shared" si="147"/>
        <v>0</v>
      </c>
      <c r="O361" s="222">
        <f t="shared" si="147"/>
        <v>0</v>
      </c>
      <c r="P361" s="222">
        <f t="shared" si="147"/>
        <v>0</v>
      </c>
      <c r="Q361" s="222">
        <f t="shared" si="147"/>
        <v>0</v>
      </c>
      <c r="R361" s="222">
        <f t="shared" si="147"/>
        <v>0</v>
      </c>
      <c r="S361" s="222">
        <f t="shared" si="147"/>
        <v>0</v>
      </c>
      <c r="T361" s="222">
        <f t="shared" si="147"/>
        <v>0</v>
      </c>
      <c r="U361" s="222">
        <f t="shared" si="147"/>
        <v>0</v>
      </c>
      <c r="V361" s="222">
        <f t="shared" si="147"/>
        <v>0</v>
      </c>
      <c r="W361" s="222">
        <f t="shared" si="147"/>
        <v>0</v>
      </c>
      <c r="X361" s="222">
        <f t="shared" si="147"/>
        <v>0</v>
      </c>
      <c r="Y361" s="222">
        <f t="shared" si="147"/>
        <v>0</v>
      </c>
      <c r="Z361" s="222">
        <f t="shared" si="147"/>
        <v>0</v>
      </c>
      <c r="AA361" s="222">
        <f t="shared" si="147"/>
        <v>0</v>
      </c>
      <c r="AB361" s="222">
        <f t="shared" si="147"/>
        <v>0</v>
      </c>
      <c r="AC361" s="222">
        <f t="shared" si="147"/>
        <v>23294.71</v>
      </c>
      <c r="AD361" s="222">
        <f t="shared" si="147"/>
        <v>0</v>
      </c>
      <c r="AE361" s="222">
        <f t="shared" si="147"/>
        <v>0</v>
      </c>
      <c r="AF361" s="214" t="s">
        <v>17016</v>
      </c>
      <c r="AG361" s="214" t="s">
        <v>17016</v>
      </c>
      <c r="AH361" s="214" t="s">
        <v>17016</v>
      </c>
      <c r="AI361" s="226"/>
      <c r="AJ361" s="226"/>
      <c r="AK361" s="226"/>
      <c r="AL361" s="226"/>
      <c r="AM361" s="227"/>
      <c r="AN361" s="227"/>
      <c r="AO361" s="227"/>
      <c r="AP361" s="227"/>
      <c r="AQ361" s="227"/>
      <c r="AR361" s="227"/>
      <c r="AS361" s="227"/>
      <c r="AT361" s="227"/>
      <c r="AU361" s="227"/>
      <c r="AV361" s="227"/>
      <c r="AW361" s="227"/>
      <c r="AX361" s="228"/>
      <c r="AY361" s="228"/>
      <c r="AZ361" s="227"/>
      <c r="BA361" s="227"/>
      <c r="BB361" s="229"/>
      <c r="BC361" s="230"/>
      <c r="CH361" s="224">
        <f t="shared" si="121"/>
        <v>-1.5279510989785194E-10</v>
      </c>
    </row>
    <row r="362" spans="1:118" s="245" customFormat="1" x14ac:dyDescent="0.3">
      <c r="A362" s="177">
        <v>1</v>
      </c>
      <c r="B362" s="231">
        <f>SUBTOTAL(9,$A$22:A362)</f>
        <v>291</v>
      </c>
      <c r="C362" s="220" t="s">
        <v>15487</v>
      </c>
      <c r="D362" s="222">
        <f t="shared" ref="D362" si="148">E362+F362+G362+H362+I362+J362+L362+N362+P362+R362+T362+U362+V362+W362+X362+Y362+Z362+AA362+AB362+AC362+AD362+AE362</f>
        <v>375274.83999999997</v>
      </c>
      <c r="E362" s="240">
        <v>0</v>
      </c>
      <c r="F362" s="240">
        <v>0</v>
      </c>
      <c r="G362" s="240">
        <v>0</v>
      </c>
      <c r="H362" s="240">
        <v>0</v>
      </c>
      <c r="I362" s="240">
        <f>367412.22+7862.62</f>
        <v>375274.83999999997</v>
      </c>
      <c r="J362" s="240">
        <v>0</v>
      </c>
      <c r="K362" s="257">
        <v>0</v>
      </c>
      <c r="L362" s="240">
        <v>0</v>
      </c>
      <c r="M362" s="240">
        <v>0</v>
      </c>
      <c r="N362" s="240">
        <v>0</v>
      </c>
      <c r="O362" s="240">
        <v>0</v>
      </c>
      <c r="P362" s="240">
        <v>0</v>
      </c>
      <c r="Q362" s="240">
        <v>0</v>
      </c>
      <c r="R362" s="240">
        <v>0</v>
      </c>
      <c r="S362" s="240">
        <v>0</v>
      </c>
      <c r="T362" s="240">
        <v>0</v>
      </c>
      <c r="U362" s="240">
        <v>0</v>
      </c>
      <c r="V362" s="240">
        <v>0</v>
      </c>
      <c r="W362" s="240">
        <v>0</v>
      </c>
      <c r="X362" s="240">
        <v>0</v>
      </c>
      <c r="Y362" s="240">
        <v>0</v>
      </c>
      <c r="Z362" s="240">
        <v>0</v>
      </c>
      <c r="AA362" s="240">
        <v>0</v>
      </c>
      <c r="AB362" s="240">
        <v>0</v>
      </c>
      <c r="AC362" s="271">
        <v>0</v>
      </c>
      <c r="AD362" s="240">
        <v>0</v>
      </c>
      <c r="AE362" s="240">
        <v>0</v>
      </c>
      <c r="AF362" s="242" t="s">
        <v>17042</v>
      </c>
      <c r="AG362" s="242">
        <v>2023</v>
      </c>
      <c r="AH362" s="243" t="s">
        <v>17042</v>
      </c>
      <c r="AT362" s="245" t="e">
        <f>VLOOKUP(C362,AW:AX,2,FALSE)</f>
        <v>#N/A</v>
      </c>
      <c r="BW362" s="246"/>
      <c r="CA362" s="245" t="e">
        <f>VLOOKUP(C362,CB:CC,2,FALSE)</f>
        <v>#N/A</v>
      </c>
      <c r="CE362" s="245" t="e">
        <f>VLOOKUP(C362,CF:CG,2,FALSE)</f>
        <v>#N/A</v>
      </c>
      <c r="CH362" s="224">
        <f t="shared" si="121"/>
        <v>0</v>
      </c>
      <c r="CL362" s="245">
        <f>VLOOKUP(C362,CM:CN,2,FALSE)</f>
        <v>82879.66</v>
      </c>
      <c r="DK362" s="245" t="e">
        <f>VLOOKUP(C362,DL:DM,2,FALSE)</f>
        <v>#N/A</v>
      </c>
      <c r="DN362" s="177"/>
    </row>
    <row r="363" spans="1:118" s="245" customFormat="1" x14ac:dyDescent="0.3">
      <c r="A363" s="177">
        <v>1</v>
      </c>
      <c r="B363" s="231">
        <f>SUBTOTAL(9,$A$22:A363)</f>
        <v>292</v>
      </c>
      <c r="C363" s="220" t="s">
        <v>15506</v>
      </c>
      <c r="D363" s="222">
        <f>E363+F363+G363+H363+I363+J363+L363+N363+P363+R363+T363+U363+V363+W363+X363+Y363+Z363+AA363+AB363+AC363+AD363+AE363</f>
        <v>552284.87</v>
      </c>
      <c r="E363" s="240">
        <v>0</v>
      </c>
      <c r="F363" s="240">
        <v>540713.6</v>
      </c>
      <c r="G363" s="240">
        <v>0</v>
      </c>
      <c r="H363" s="240">
        <v>0</v>
      </c>
      <c r="I363" s="240">
        <v>0</v>
      </c>
      <c r="J363" s="240">
        <v>0</v>
      </c>
      <c r="K363" s="257">
        <v>0</v>
      </c>
      <c r="L363" s="240">
        <v>0</v>
      </c>
      <c r="M363" s="240">
        <v>0</v>
      </c>
      <c r="N363" s="240">
        <v>0</v>
      </c>
      <c r="O363" s="240">
        <v>0</v>
      </c>
      <c r="P363" s="240">
        <v>0</v>
      </c>
      <c r="Q363" s="240">
        <v>0</v>
      </c>
      <c r="R363" s="240">
        <v>0</v>
      </c>
      <c r="S363" s="240">
        <v>0</v>
      </c>
      <c r="T363" s="240">
        <v>0</v>
      </c>
      <c r="U363" s="240">
        <v>0</v>
      </c>
      <c r="V363" s="240">
        <v>0</v>
      </c>
      <c r="W363" s="240">
        <v>0</v>
      </c>
      <c r="X363" s="240">
        <v>0</v>
      </c>
      <c r="Y363" s="240">
        <v>0</v>
      </c>
      <c r="Z363" s="240">
        <v>0</v>
      </c>
      <c r="AA363" s="240">
        <v>0</v>
      </c>
      <c r="AB363" s="240">
        <v>0</v>
      </c>
      <c r="AC363" s="271">
        <f>ROUND(N363*2.14%,2)+ROUND(E363*2.14%,2)+ROUND(F363*2.14%,2)+ROUND(G363*2.14%,2)+ROUND(H363*2.14%,2)+ROUND(I363*2.14%,2)+ROUND(J363*2.14%,2)+ROUND(L363*2.14%,2)+ROUND(P363*2.14%,2)+ROUND(R363*2.14%,2)+ROUND(T363*2.14%,2)+ROUND(U363*2.14%,2)+ROUND(V363*2.14%,2)+ROUND(W363*2.14%,2)+ROUND(X363*2.14%,2)+ROUND(Y363*2.14%,2)+ROUND(Z363*2.14%,2)+ROUND(AA363*2.14%,2)+ROUND(AB363*2.14%,2)</f>
        <v>11571.27</v>
      </c>
      <c r="AD363" s="240">
        <v>0</v>
      </c>
      <c r="AE363" s="240">
        <v>0</v>
      </c>
      <c r="AF363" s="242" t="s">
        <v>17042</v>
      </c>
      <c r="AG363" s="242">
        <v>2023</v>
      </c>
      <c r="AH363" s="242">
        <v>2023</v>
      </c>
      <c r="BW363" s="246"/>
      <c r="CH363" s="224">
        <f>D363-E363-F363-G363-H363-I363-J363-L363-N363-P363-R363-T363-U363-V363-W363-X363-Y363-Z363-AA363-AB363-AC363-AD363-AE363</f>
        <v>1.8189894035458565E-11</v>
      </c>
      <c r="DN363" s="177"/>
    </row>
    <row r="364" spans="1:118" s="245" customFormat="1" x14ac:dyDescent="0.3">
      <c r="A364" s="177">
        <v>1</v>
      </c>
      <c r="B364" s="231">
        <f>SUBTOTAL(9,$A$22:A364)</f>
        <v>293</v>
      </c>
      <c r="C364" s="220" t="s">
        <v>15510</v>
      </c>
      <c r="D364" s="222">
        <f>E364+F364+G364+H364+I364+J364+L364+N364+P364+R364+T364+U364+V364+W364+X364+Y364+Z364+AA364+AB364+AC364+AD364+AE364</f>
        <v>559547.50999999989</v>
      </c>
      <c r="E364" s="240">
        <v>0</v>
      </c>
      <c r="F364" s="240">
        <v>547824.06999999995</v>
      </c>
      <c r="G364" s="240">
        <v>0</v>
      </c>
      <c r="H364" s="240">
        <v>0</v>
      </c>
      <c r="I364" s="240">
        <v>0</v>
      </c>
      <c r="J364" s="240">
        <v>0</v>
      </c>
      <c r="K364" s="257">
        <v>0</v>
      </c>
      <c r="L364" s="240">
        <v>0</v>
      </c>
      <c r="M364" s="240">
        <v>0</v>
      </c>
      <c r="N364" s="240">
        <v>0</v>
      </c>
      <c r="O364" s="240">
        <v>0</v>
      </c>
      <c r="P364" s="240">
        <v>0</v>
      </c>
      <c r="Q364" s="240">
        <v>0</v>
      </c>
      <c r="R364" s="240">
        <v>0</v>
      </c>
      <c r="S364" s="240">
        <v>0</v>
      </c>
      <c r="T364" s="240">
        <v>0</v>
      </c>
      <c r="U364" s="240">
        <v>0</v>
      </c>
      <c r="V364" s="240">
        <v>0</v>
      </c>
      <c r="W364" s="240">
        <v>0</v>
      </c>
      <c r="X364" s="240">
        <v>0</v>
      </c>
      <c r="Y364" s="240">
        <v>0</v>
      </c>
      <c r="Z364" s="240">
        <v>0</v>
      </c>
      <c r="AA364" s="240">
        <v>0</v>
      </c>
      <c r="AB364" s="240">
        <v>0</v>
      </c>
      <c r="AC364" s="271">
        <f>ROUND(N364*2.14%,2)+ROUND(E364*2.14%,2)+ROUND(F364*2.14%,2)+ROUND(G364*2.14%,2)+ROUND(H364*2.14%,2)+ROUND(I364*2.14%,2)+ROUND(J364*2.14%,2)+ROUND(L364*2.14%,2)+ROUND(P364*2.14%,2)+ROUND(R364*2.14%,2)+ROUND(T364*2.14%,2)+ROUND(U364*2.14%,2)+ROUND(V364*2.14%,2)+ROUND(W364*2.14%,2)+ROUND(X364*2.14%,2)+ROUND(Y364*2.14%,2)+ROUND(Z364*2.14%,2)+ROUND(AA364*2.14%,2)+ROUND(AB364*2.14%,2)</f>
        <v>11723.44</v>
      </c>
      <c r="AD364" s="240">
        <v>0</v>
      </c>
      <c r="AE364" s="240">
        <v>0</v>
      </c>
      <c r="AF364" s="242" t="s">
        <v>17042</v>
      </c>
      <c r="AG364" s="242">
        <v>2023</v>
      </c>
      <c r="AH364" s="242">
        <v>2023</v>
      </c>
      <c r="BW364" s="246"/>
      <c r="CH364" s="224">
        <f>D364-E364-F364-G364-H364-I364-J364-L364-N364-P364-R364-T364-U364-V364-W364-X364-Y364-Z364-AA364-AB364-AC364-AD364-AE364</f>
        <v>-5.6388671509921551E-11</v>
      </c>
      <c r="DN364" s="177"/>
    </row>
    <row r="365" spans="1:118" x14ac:dyDescent="0.3">
      <c r="B365" s="225" t="s">
        <v>266</v>
      </c>
      <c r="C365" s="225"/>
      <c r="D365" s="221">
        <f>SUM(D366:D369)</f>
        <v>20158257.439999998</v>
      </c>
      <c r="E365" s="222">
        <f t="shared" ref="E365:AE365" si="149">SUM(E366:E369)</f>
        <v>0</v>
      </c>
      <c r="F365" s="222">
        <f t="shared" si="149"/>
        <v>0</v>
      </c>
      <c r="G365" s="222">
        <f t="shared" si="149"/>
        <v>0</v>
      </c>
      <c r="H365" s="222">
        <f t="shared" si="149"/>
        <v>0</v>
      </c>
      <c r="I365" s="222">
        <f t="shared" si="149"/>
        <v>1797594.58</v>
      </c>
      <c r="J365" s="222">
        <f t="shared" si="149"/>
        <v>0</v>
      </c>
      <c r="K365" s="223">
        <f t="shared" si="149"/>
        <v>0</v>
      </c>
      <c r="L365" s="222">
        <f t="shared" si="149"/>
        <v>0</v>
      </c>
      <c r="M365" s="222">
        <f t="shared" si="149"/>
        <v>998.5</v>
      </c>
      <c r="N365" s="222">
        <f t="shared" si="149"/>
        <v>10586117.720000001</v>
      </c>
      <c r="O365" s="222">
        <f t="shared" si="149"/>
        <v>146</v>
      </c>
      <c r="P365" s="222">
        <f t="shared" si="149"/>
        <v>1766451.26</v>
      </c>
      <c r="Q365" s="222">
        <f t="shared" si="149"/>
        <v>1892.17</v>
      </c>
      <c r="R365" s="222">
        <f t="shared" si="149"/>
        <v>5040435.7699999996</v>
      </c>
      <c r="S365" s="222">
        <f t="shared" si="149"/>
        <v>0</v>
      </c>
      <c r="T365" s="222">
        <f t="shared" si="149"/>
        <v>0</v>
      </c>
      <c r="U365" s="222">
        <f t="shared" si="149"/>
        <v>0</v>
      </c>
      <c r="V365" s="222">
        <f t="shared" si="149"/>
        <v>0</v>
      </c>
      <c r="W365" s="222">
        <f t="shared" si="149"/>
        <v>0</v>
      </c>
      <c r="X365" s="222">
        <f t="shared" si="149"/>
        <v>0</v>
      </c>
      <c r="Y365" s="222">
        <f t="shared" si="149"/>
        <v>0</v>
      </c>
      <c r="Z365" s="222">
        <f t="shared" si="149"/>
        <v>0</v>
      </c>
      <c r="AA365" s="222">
        <f t="shared" si="149"/>
        <v>0</v>
      </c>
      <c r="AB365" s="222">
        <f t="shared" si="149"/>
        <v>0</v>
      </c>
      <c r="AC365" s="222">
        <f t="shared" si="149"/>
        <v>410678.83</v>
      </c>
      <c r="AD365" s="222">
        <f t="shared" si="149"/>
        <v>556979.28</v>
      </c>
      <c r="AE365" s="222">
        <f t="shared" si="149"/>
        <v>0</v>
      </c>
      <c r="AF365" s="214" t="s">
        <v>17016</v>
      </c>
      <c r="AG365" s="214" t="s">
        <v>17016</v>
      </c>
      <c r="AH365" s="214" t="s">
        <v>17016</v>
      </c>
      <c r="AI365" s="226"/>
      <c r="AJ365" s="226"/>
      <c r="AK365" s="226"/>
      <c r="AL365" s="226"/>
      <c r="AM365" s="227"/>
      <c r="AN365" s="227"/>
      <c r="AO365" s="227"/>
      <c r="AP365" s="227"/>
      <c r="AQ365" s="227"/>
      <c r="AR365" s="227"/>
      <c r="AS365" s="227"/>
      <c r="AT365" s="227"/>
      <c r="AU365" s="227"/>
      <c r="AV365" s="227"/>
      <c r="AW365" s="227"/>
      <c r="AX365" s="228"/>
      <c r="AY365" s="228"/>
      <c r="AZ365" s="227"/>
      <c r="BA365" s="227"/>
      <c r="BB365" s="229"/>
      <c r="BC365" s="230">
        <f t="shared" si="138"/>
        <v>-998.5</v>
      </c>
      <c r="BJ365" s="177" t="e">
        <f>VLOOKUP(C365,BM:BO,3,FALSE)</f>
        <v>#N/A</v>
      </c>
      <c r="BM365" s="177" t="s">
        <v>3356</v>
      </c>
      <c r="BN365" s="177" t="s">
        <v>803</v>
      </c>
      <c r="BO365" s="177" t="s">
        <v>3358</v>
      </c>
      <c r="BU365" s="177" t="s">
        <v>3356</v>
      </c>
      <c r="BV365" s="177" t="s">
        <v>803</v>
      </c>
      <c r="BW365" s="177" t="s">
        <v>3358</v>
      </c>
      <c r="CH365" s="224">
        <f t="shared" si="121"/>
        <v>-6.9849193096160889E-10</v>
      </c>
    </row>
    <row r="366" spans="1:118" x14ac:dyDescent="0.3">
      <c r="A366" s="177">
        <v>1</v>
      </c>
      <c r="B366" s="231">
        <f>SUBTOTAL(9,$A$22:A366)</f>
        <v>294</v>
      </c>
      <c r="C366" s="236" t="s">
        <v>268</v>
      </c>
      <c r="D366" s="222">
        <f t="shared" ref="D366:D369" si="150">E366+F366+G366+H366+I366+J366+L366+N366+P366+R366+T366+U366+V366+W366+X366+Y366+Z366+AA366+AB366+AC366+AD366+AE366</f>
        <v>11012660.640000001</v>
      </c>
      <c r="E366" s="239">
        <v>0</v>
      </c>
      <c r="F366" s="239">
        <v>0</v>
      </c>
      <c r="G366" s="239">
        <v>0</v>
      </c>
      <c r="H366" s="239">
        <v>0</v>
      </c>
      <c r="I366" s="239">
        <v>0</v>
      </c>
      <c r="J366" s="239">
        <v>0</v>
      </c>
      <c r="K366" s="255">
        <v>0</v>
      </c>
      <c r="L366" s="239">
        <v>0</v>
      </c>
      <c r="M366" s="233">
        <v>998.5</v>
      </c>
      <c r="N366" s="222">
        <f>8997105.07+1589012.65</f>
        <v>10586117.720000001</v>
      </c>
      <c r="O366" s="239">
        <v>0</v>
      </c>
      <c r="P366" s="239">
        <v>0</v>
      </c>
      <c r="Q366" s="222">
        <v>0</v>
      </c>
      <c r="R366" s="222">
        <v>0</v>
      </c>
      <c r="S366" s="239">
        <v>0</v>
      </c>
      <c r="T366" s="239">
        <v>0</v>
      </c>
      <c r="U366" s="239">
        <v>0</v>
      </c>
      <c r="V366" s="239">
        <v>0</v>
      </c>
      <c r="W366" s="239">
        <v>0</v>
      </c>
      <c r="X366" s="239">
        <v>0</v>
      </c>
      <c r="Y366" s="239">
        <v>0</v>
      </c>
      <c r="Z366" s="239">
        <v>0</v>
      </c>
      <c r="AA366" s="239">
        <v>0</v>
      </c>
      <c r="AB366" s="239">
        <v>0</v>
      </c>
      <c r="AC366" s="222">
        <f>ROUND(N366*2.14%,2)</f>
        <v>226542.92</v>
      </c>
      <c r="AD366" s="239">
        <v>200000</v>
      </c>
      <c r="AE366" s="239">
        <v>0</v>
      </c>
      <c r="AF366" s="214">
        <v>2023</v>
      </c>
      <c r="AG366" s="214">
        <v>2023</v>
      </c>
      <c r="AH366" s="214">
        <v>2023</v>
      </c>
      <c r="AI366" s="226"/>
      <c r="AJ366" s="226"/>
      <c r="AK366" s="226"/>
      <c r="AL366" s="226"/>
      <c r="AM366" s="227" t="s">
        <v>16944</v>
      </c>
      <c r="AN366" s="227" t="s">
        <v>16946</v>
      </c>
      <c r="AO366" s="227">
        <v>0</v>
      </c>
      <c r="AP366" s="227" t="s">
        <v>16954</v>
      </c>
      <c r="AQ366" s="227" t="s">
        <v>16958</v>
      </c>
      <c r="AR366" s="227" t="s">
        <v>16954</v>
      </c>
      <c r="AS366" s="227"/>
      <c r="AT366" s="227"/>
      <c r="AU366" s="227"/>
      <c r="AV366" s="227"/>
      <c r="AW366" s="227" t="s">
        <v>923</v>
      </c>
      <c r="AX366" s="228">
        <v>3906.8</v>
      </c>
      <c r="AY366" s="228">
        <v>1053</v>
      </c>
      <c r="AZ366" s="227" t="s">
        <v>3039</v>
      </c>
      <c r="BA366" s="227" t="s">
        <v>17002</v>
      </c>
      <c r="BB366" s="229"/>
      <c r="BC366" s="230">
        <f t="shared" si="138"/>
        <v>54.5</v>
      </c>
      <c r="BJ366" s="177" t="str">
        <f>VLOOKUP(C366,BM:BO,3,FALSE)</f>
        <v>1105.500</v>
      </c>
      <c r="BM366" s="177" t="s">
        <v>3361</v>
      </c>
      <c r="BN366" s="177" t="s">
        <v>1342</v>
      </c>
      <c r="BO366" s="177" t="s">
        <v>3362</v>
      </c>
      <c r="BU366" s="177" t="s">
        <v>3361</v>
      </c>
      <c r="BV366" s="177" t="s">
        <v>1342</v>
      </c>
      <c r="BW366" s="177" t="s">
        <v>3362</v>
      </c>
      <c r="CH366" s="224">
        <f t="shared" si="121"/>
        <v>-8.7311491370201111E-11</v>
      </c>
    </row>
    <row r="367" spans="1:118" s="245" customFormat="1" x14ac:dyDescent="0.3">
      <c r="A367" s="177">
        <v>1</v>
      </c>
      <c r="B367" s="231">
        <f>SUBTOTAL(9,$A$22:A367)</f>
        <v>295</v>
      </c>
      <c r="C367" s="267" t="s">
        <v>15340</v>
      </c>
      <c r="D367" s="222">
        <f t="shared" si="150"/>
        <v>3847295.6999999997</v>
      </c>
      <c r="E367" s="240">
        <v>0</v>
      </c>
      <c r="F367" s="240">
        <v>0</v>
      </c>
      <c r="G367" s="240">
        <v>0</v>
      </c>
      <c r="H367" s="240">
        <v>0</v>
      </c>
      <c r="I367" s="240">
        <v>1797594.58</v>
      </c>
      <c r="J367" s="240">
        <v>0</v>
      </c>
      <c r="K367" s="257">
        <v>0</v>
      </c>
      <c r="L367" s="240">
        <v>0</v>
      </c>
      <c r="M367" s="240">
        <v>0</v>
      </c>
      <c r="N367" s="240">
        <v>0</v>
      </c>
      <c r="O367" s="240">
        <v>146</v>
      </c>
      <c r="P367" s="240">
        <v>1766451.26</v>
      </c>
      <c r="Q367" s="240">
        <v>0</v>
      </c>
      <c r="R367" s="240">
        <v>0</v>
      </c>
      <c r="S367" s="240">
        <v>0</v>
      </c>
      <c r="T367" s="240">
        <v>0</v>
      </c>
      <c r="U367" s="240">
        <v>0</v>
      </c>
      <c r="V367" s="240">
        <v>0</v>
      </c>
      <c r="W367" s="240">
        <v>0</v>
      </c>
      <c r="X367" s="240">
        <v>0</v>
      </c>
      <c r="Y367" s="240">
        <v>0</v>
      </c>
      <c r="Z367" s="240">
        <v>0</v>
      </c>
      <c r="AA367" s="240">
        <v>0</v>
      </c>
      <c r="AB367" s="240">
        <v>0</v>
      </c>
      <c r="AC367" s="271">
        <f>ROUND(N367*2.14%,2)+ROUND(E367*2.14%,2)+ROUND(F367*2.14%,2)+ROUND(G367*2.14%,2)+ROUND(H367*2.14%,2)+ROUND(I367*2.14%,2)+ROUND(J367*2.14%,2)+ROUND(L367*2.14%,2)+ROUND(P367*2.14%,2)+ROUND(R367*2.14%,2)+ROUND(T367*2.14%,2)+ROUND(U367*2.14%,2)+ROUND(V367*2.14%,2)+ROUND(W367*2.14%,2)+ROUND(X367*2.14%,2)+ROUND(Y367*2.14%,2)+ROUND(Z367*2.14%,2)+ROUND(AA367*2.14%,2)+ROUND(AB367*2.14%,2)</f>
        <v>76270.579999999987</v>
      </c>
      <c r="AD367" s="240">
        <v>206979.28</v>
      </c>
      <c r="AE367" s="240">
        <v>0</v>
      </c>
      <c r="AF367" s="242">
        <v>2023</v>
      </c>
      <c r="AG367" s="242">
        <v>2023</v>
      </c>
      <c r="AH367" s="243">
        <v>2023</v>
      </c>
      <c r="AT367" s="245" t="e">
        <f>VLOOKUP(C367,AW:AX,2,FALSE)</f>
        <v>#N/A</v>
      </c>
      <c r="BW367" s="246"/>
      <c r="CE367" s="245" t="e">
        <f>VLOOKUP(C367,CF:CG,2,FALSE)</f>
        <v>#N/A</v>
      </c>
      <c r="CH367" s="224">
        <f t="shared" ref="CH367:CH430" si="151">D367-E367-F367-G367-H367-I367-J367-L367-N367-P367-R367-T367-U367-V367-W367-X367-Y367-Z367-AA367-AB367-AC367-AD367-AE367</f>
        <v>-3.4924596548080444E-10</v>
      </c>
      <c r="CL367" s="245" t="e">
        <f>VLOOKUP(C367,CM:CN,2,FALSE)</f>
        <v>#N/A</v>
      </c>
      <c r="DK367" s="245" t="e">
        <f>VLOOKUP(C367,DL:DM,2,FALSE)</f>
        <v>#N/A</v>
      </c>
      <c r="DN367" s="177"/>
    </row>
    <row r="368" spans="1:118" s="245" customFormat="1" x14ac:dyDescent="0.3">
      <c r="A368" s="177">
        <v>1</v>
      </c>
      <c r="B368" s="231">
        <f>SUBTOTAL(9,$A$22:A368)</f>
        <v>296</v>
      </c>
      <c r="C368" s="220" t="s">
        <v>15462</v>
      </c>
      <c r="D368" s="222">
        <f t="shared" si="150"/>
        <v>5148301.0999999996</v>
      </c>
      <c r="E368" s="240">
        <v>0</v>
      </c>
      <c r="F368" s="240">
        <v>0</v>
      </c>
      <c r="G368" s="240">
        <v>0</v>
      </c>
      <c r="H368" s="240">
        <v>0</v>
      </c>
      <c r="I368" s="240">
        <v>0</v>
      </c>
      <c r="J368" s="240">
        <v>0</v>
      </c>
      <c r="K368" s="257">
        <v>0</v>
      </c>
      <c r="L368" s="240">
        <v>0</v>
      </c>
      <c r="M368" s="240">
        <v>0</v>
      </c>
      <c r="N368" s="240">
        <v>0</v>
      </c>
      <c r="O368" s="240">
        <v>0</v>
      </c>
      <c r="P368" s="240">
        <v>0</v>
      </c>
      <c r="Q368" s="233">
        <v>1892.17</v>
      </c>
      <c r="R368" s="240">
        <v>5040435.7699999996</v>
      </c>
      <c r="S368" s="240">
        <v>0</v>
      </c>
      <c r="T368" s="240">
        <v>0</v>
      </c>
      <c r="U368" s="240">
        <v>0</v>
      </c>
      <c r="V368" s="240">
        <v>0</v>
      </c>
      <c r="W368" s="240">
        <v>0</v>
      </c>
      <c r="X368" s="240">
        <v>0</v>
      </c>
      <c r="Y368" s="240">
        <v>0</v>
      </c>
      <c r="Z368" s="240">
        <v>0</v>
      </c>
      <c r="AA368" s="240">
        <v>0</v>
      </c>
      <c r="AB368" s="240">
        <v>0</v>
      </c>
      <c r="AC368" s="271">
        <f>ROUND(N368*2.14%,2)+ROUND(E368*2.14%,2)+ROUND(F368*2.14%,2)+ROUND(G368*2.14%,2)+ROUND(H368*2.14%,2)+ROUND(I368*2.14%,2)+ROUND(J368*2.14%,2)+ROUND(L368*2.14%,2)+ROUND(P368*2.14%,2)+ROUND(R368*2.14%,2)+ROUND(T368*2.14%,2)+ROUND(U368*2.14%,2)+ROUND(V368*2.14%,2)+ROUND(W368*2.14%,2)+ROUND(X368*2.14%,2)+ROUND(Y368*2.14%,2)+ROUND(Z368*2.14%,2)+ROUND(AA368*2.14%,2)+ROUND(AB368*2.14%,2)</f>
        <v>107865.33</v>
      </c>
      <c r="AD368" s="240">
        <v>0</v>
      </c>
      <c r="AE368" s="240">
        <v>0</v>
      </c>
      <c r="AF368" s="242" t="s">
        <v>17042</v>
      </c>
      <c r="AG368" s="242">
        <v>2023</v>
      </c>
      <c r="AH368" s="243">
        <v>2023</v>
      </c>
      <c r="AT368" s="245" t="e">
        <f>VLOOKUP(C368,AW:AX,2,FALSE)</f>
        <v>#N/A</v>
      </c>
      <c r="BW368" s="246"/>
      <c r="CA368" s="245" t="e">
        <f>VLOOKUP(C368,CB:CC,2,FALSE)</f>
        <v>#N/A</v>
      </c>
      <c r="CE368" s="245" t="e">
        <f>VLOOKUP(C368,CF:CG,2,FALSE)</f>
        <v>#N/A</v>
      </c>
      <c r="CH368" s="224">
        <f t="shared" si="151"/>
        <v>7.2759576141834259E-11</v>
      </c>
      <c r="CL368" s="245" t="e">
        <f>VLOOKUP(C368,CM:CN,2,FALSE)</f>
        <v>#N/A</v>
      </c>
      <c r="DK368" s="245" t="e">
        <f>VLOOKUP(C368,DL:DM,2,FALSE)</f>
        <v>#N/A</v>
      </c>
      <c r="DN368" s="177"/>
    </row>
    <row r="369" spans="1:118" x14ac:dyDescent="0.3">
      <c r="A369" s="177">
        <v>1</v>
      </c>
      <c r="B369" s="231">
        <f>SUBTOTAL(9,$A$22:A369)</f>
        <v>297</v>
      </c>
      <c r="C369" s="236" t="s">
        <v>267</v>
      </c>
      <c r="D369" s="222">
        <f t="shared" si="150"/>
        <v>150000</v>
      </c>
      <c r="E369" s="239">
        <v>0</v>
      </c>
      <c r="F369" s="239">
        <v>0</v>
      </c>
      <c r="G369" s="239">
        <v>0</v>
      </c>
      <c r="H369" s="239">
        <v>0</v>
      </c>
      <c r="I369" s="239">
        <v>0</v>
      </c>
      <c r="J369" s="239">
        <v>0</v>
      </c>
      <c r="K369" s="255">
        <v>0</v>
      </c>
      <c r="L369" s="239">
        <v>0</v>
      </c>
      <c r="M369" s="241">
        <v>0</v>
      </c>
      <c r="N369" s="222">
        <v>0</v>
      </c>
      <c r="O369" s="239">
        <v>0</v>
      </c>
      <c r="P369" s="239">
        <v>0</v>
      </c>
      <c r="Q369" s="222">
        <v>0</v>
      </c>
      <c r="R369" s="222">
        <v>0</v>
      </c>
      <c r="S369" s="239">
        <v>0</v>
      </c>
      <c r="T369" s="239">
        <v>0</v>
      </c>
      <c r="U369" s="239">
        <v>0</v>
      </c>
      <c r="V369" s="239">
        <v>0</v>
      </c>
      <c r="W369" s="239">
        <v>0</v>
      </c>
      <c r="X369" s="239">
        <v>0</v>
      </c>
      <c r="Y369" s="239">
        <v>0</v>
      </c>
      <c r="Z369" s="239">
        <v>0</v>
      </c>
      <c r="AA369" s="239">
        <v>0</v>
      </c>
      <c r="AB369" s="239">
        <v>0</v>
      </c>
      <c r="AC369" s="222">
        <f>ROUND(N369*2.14%,2)</f>
        <v>0</v>
      </c>
      <c r="AD369" s="222">
        <v>150000</v>
      </c>
      <c r="AE369" s="239">
        <v>0</v>
      </c>
      <c r="AF369" s="214">
        <v>2023</v>
      </c>
      <c r="AG369" s="214" t="s">
        <v>17042</v>
      </c>
      <c r="AH369" s="214" t="s">
        <v>17042</v>
      </c>
      <c r="AI369" s="226"/>
      <c r="AJ369" s="226"/>
      <c r="AK369" s="226"/>
      <c r="AL369" s="226"/>
      <c r="AM369" s="227" t="s">
        <v>16952</v>
      </c>
      <c r="AN369" s="227" t="s">
        <v>16955</v>
      </c>
      <c r="AO369" s="227">
        <v>0</v>
      </c>
      <c r="AP369" s="227" t="s">
        <v>16950</v>
      </c>
      <c r="AQ369" s="227" t="s">
        <v>16962</v>
      </c>
      <c r="AR369" s="227">
        <v>0</v>
      </c>
      <c r="AS369" s="227" t="s">
        <v>16971</v>
      </c>
      <c r="AT369" s="227"/>
      <c r="AU369" s="227"/>
      <c r="AV369" s="227"/>
      <c r="AW369" s="227" t="s">
        <v>662</v>
      </c>
      <c r="AX369" s="228">
        <v>263.7</v>
      </c>
      <c r="AY369" s="228">
        <v>228.48</v>
      </c>
      <c r="AZ369" s="227" t="s">
        <v>2966</v>
      </c>
      <c r="BA369" s="227">
        <v>2006</v>
      </c>
      <c r="BB369" s="229"/>
      <c r="BC369" s="230">
        <f>AY369-M369</f>
        <v>228.48</v>
      </c>
      <c r="BJ369" s="177" t="str">
        <f>VLOOKUP(C369,BM:BO,3,FALSE)</f>
        <v>199.400</v>
      </c>
      <c r="BM369" s="177" t="s">
        <v>653</v>
      </c>
      <c r="BN369" s="177" t="s">
        <v>625</v>
      </c>
      <c r="BO369" s="177" t="s">
        <v>3359</v>
      </c>
      <c r="BU369" s="177" t="s">
        <v>653</v>
      </c>
      <c r="BV369" s="177" t="s">
        <v>625</v>
      </c>
      <c r="BW369" s="177" t="s">
        <v>3359</v>
      </c>
      <c r="CH369" s="224">
        <f t="shared" si="151"/>
        <v>0</v>
      </c>
    </row>
    <row r="370" spans="1:118" x14ac:dyDescent="0.3">
      <c r="B370" s="225" t="s">
        <v>270</v>
      </c>
      <c r="C370" s="225"/>
      <c r="D370" s="221">
        <f>D371</f>
        <v>8800830.6999999993</v>
      </c>
      <c r="E370" s="222">
        <f t="shared" ref="E370:AE370" si="152">E371</f>
        <v>0</v>
      </c>
      <c r="F370" s="222">
        <f t="shared" si="152"/>
        <v>0</v>
      </c>
      <c r="G370" s="222">
        <f t="shared" si="152"/>
        <v>0</v>
      </c>
      <c r="H370" s="222">
        <f t="shared" si="152"/>
        <v>0</v>
      </c>
      <c r="I370" s="222">
        <f t="shared" si="152"/>
        <v>0</v>
      </c>
      <c r="J370" s="222">
        <f t="shared" si="152"/>
        <v>0</v>
      </c>
      <c r="K370" s="223">
        <f t="shared" si="152"/>
        <v>0</v>
      </c>
      <c r="L370" s="222">
        <f t="shared" si="152"/>
        <v>0</v>
      </c>
      <c r="M370" s="222">
        <f t="shared" si="152"/>
        <v>841.54</v>
      </c>
      <c r="N370" s="222">
        <f t="shared" si="152"/>
        <v>8616438.9100000001</v>
      </c>
      <c r="O370" s="222">
        <f t="shared" si="152"/>
        <v>0</v>
      </c>
      <c r="P370" s="222">
        <f t="shared" si="152"/>
        <v>0</v>
      </c>
      <c r="Q370" s="222">
        <f t="shared" si="152"/>
        <v>0</v>
      </c>
      <c r="R370" s="222">
        <f t="shared" si="152"/>
        <v>0</v>
      </c>
      <c r="S370" s="222">
        <f t="shared" si="152"/>
        <v>0</v>
      </c>
      <c r="T370" s="222">
        <f t="shared" si="152"/>
        <v>0</v>
      </c>
      <c r="U370" s="222">
        <f t="shared" si="152"/>
        <v>0</v>
      </c>
      <c r="V370" s="222">
        <f t="shared" si="152"/>
        <v>0</v>
      </c>
      <c r="W370" s="222">
        <f t="shared" si="152"/>
        <v>0</v>
      </c>
      <c r="X370" s="222">
        <f t="shared" si="152"/>
        <v>0</v>
      </c>
      <c r="Y370" s="222">
        <f t="shared" si="152"/>
        <v>0</v>
      </c>
      <c r="Z370" s="222">
        <f t="shared" si="152"/>
        <v>0</v>
      </c>
      <c r="AA370" s="222">
        <f t="shared" si="152"/>
        <v>0</v>
      </c>
      <c r="AB370" s="222">
        <f t="shared" si="152"/>
        <v>0</v>
      </c>
      <c r="AC370" s="222">
        <f t="shared" si="152"/>
        <v>184391.79</v>
      </c>
      <c r="AD370" s="222">
        <f t="shared" si="152"/>
        <v>0</v>
      </c>
      <c r="AE370" s="222">
        <f t="shared" si="152"/>
        <v>0</v>
      </c>
      <c r="AF370" s="214" t="s">
        <v>17016</v>
      </c>
      <c r="AG370" s="214" t="s">
        <v>17016</v>
      </c>
      <c r="AH370" s="214" t="s">
        <v>17016</v>
      </c>
      <c r="AI370" s="226"/>
      <c r="AJ370" s="226"/>
      <c r="AK370" s="226"/>
      <c r="AL370" s="226"/>
      <c r="AM370" s="227"/>
      <c r="AN370" s="227"/>
      <c r="AO370" s="227"/>
      <c r="AP370" s="227"/>
      <c r="AQ370" s="227"/>
      <c r="AR370" s="227"/>
      <c r="AS370" s="227"/>
      <c r="AT370" s="227"/>
      <c r="AU370" s="227"/>
      <c r="AV370" s="227"/>
      <c r="AW370" s="227"/>
      <c r="AX370" s="228"/>
      <c r="AY370" s="228"/>
      <c r="AZ370" s="227"/>
      <c r="BA370" s="227"/>
      <c r="BB370" s="229"/>
      <c r="BC370" s="230"/>
      <c r="CH370" s="224">
        <f t="shared" si="151"/>
        <v>-9.0221874415874481E-10</v>
      </c>
    </row>
    <row r="371" spans="1:118" s="245" customFormat="1" x14ac:dyDescent="0.3">
      <c r="A371" s="177">
        <v>1</v>
      </c>
      <c r="B371" s="231">
        <f>SUBTOTAL(9,$A$22:A371)</f>
        <v>298</v>
      </c>
      <c r="C371" s="267" t="s">
        <v>2739</v>
      </c>
      <c r="D371" s="222">
        <f>E371+F371+G371+H371+I371+J371+L371+N371+P371+R371+T371+U371+V371+W371+X371+Y371+Z371+AA371+AB371+AC371+AD371+AE371</f>
        <v>8800830.6999999993</v>
      </c>
      <c r="E371" s="240">
        <v>0</v>
      </c>
      <c r="F371" s="240">
        <v>0</v>
      </c>
      <c r="G371" s="240">
        <v>0</v>
      </c>
      <c r="H371" s="240">
        <v>0</v>
      </c>
      <c r="I371" s="240">
        <v>0</v>
      </c>
      <c r="J371" s="240">
        <v>0</v>
      </c>
      <c r="K371" s="257">
        <v>0</v>
      </c>
      <c r="L371" s="240">
        <v>0</v>
      </c>
      <c r="M371" s="233">
        <v>841.54</v>
      </c>
      <c r="N371" s="240">
        <v>8616438.9100000001</v>
      </c>
      <c r="O371" s="240">
        <v>0</v>
      </c>
      <c r="P371" s="240">
        <v>0</v>
      </c>
      <c r="Q371" s="240">
        <v>0</v>
      </c>
      <c r="R371" s="240">
        <v>0</v>
      </c>
      <c r="S371" s="240">
        <v>0</v>
      </c>
      <c r="T371" s="240">
        <v>0</v>
      </c>
      <c r="U371" s="240">
        <v>0</v>
      </c>
      <c r="V371" s="240">
        <v>0</v>
      </c>
      <c r="W371" s="240">
        <v>0</v>
      </c>
      <c r="X371" s="240">
        <v>0</v>
      </c>
      <c r="Y371" s="240">
        <v>0</v>
      </c>
      <c r="Z371" s="240">
        <v>0</v>
      </c>
      <c r="AA371" s="240">
        <v>0</v>
      </c>
      <c r="AB371" s="240">
        <v>0</v>
      </c>
      <c r="AC371" s="271">
        <f>ROUND(N371*2.14%,2)+ROUND(E371*2.14%,2)+ROUND(F371*2.14%,2)+ROUND(G371*2.14%,2)+ROUND(H371*2.14%,2)+ROUND(I371*2.14%,2)+ROUND(J371*2.14%,2)+ROUND(L371*2.14%,2)+ROUND(P371*2.14%,2)+ROUND(R371*2.14%,2)+ROUND(T371*2.14%,2)+ROUND(U371*2.14%,2)+ROUND(V371*2.14%,2)+ROUND(W371*2.14%,2)+ROUND(X371*2.14%,2)+ROUND(Y371*2.14%,2)+ROUND(Z371*2.14%,2)+ROUND(AA371*2.14%,2)+ROUND(AB371*2.14%,2)</f>
        <v>184391.79</v>
      </c>
      <c r="AD371" s="240">
        <v>0</v>
      </c>
      <c r="AE371" s="240">
        <v>0</v>
      </c>
      <c r="AF371" s="242" t="s">
        <v>17042</v>
      </c>
      <c r="AG371" s="242">
        <v>2023</v>
      </c>
      <c r="AH371" s="243">
        <v>2023</v>
      </c>
      <c r="AT371" s="245" t="e">
        <f>VLOOKUP(C371,AW:AX,2,FALSE)</f>
        <v>#N/A</v>
      </c>
      <c r="BW371" s="246"/>
      <c r="CE371" s="245" t="e">
        <f>VLOOKUP(C371,CF:CG,2,FALSE)</f>
        <v>#N/A</v>
      </c>
      <c r="CH371" s="224">
        <f t="shared" si="151"/>
        <v>-9.0221874415874481E-10</v>
      </c>
      <c r="CL371" s="245" t="e">
        <f>VLOOKUP(C371,CM:CN,2,FALSE)</f>
        <v>#N/A</v>
      </c>
      <c r="DK371" s="245" t="e">
        <f>VLOOKUP(C371,DL:DM,2,FALSE)</f>
        <v>#N/A</v>
      </c>
      <c r="DN371" s="177"/>
    </row>
    <row r="372" spans="1:118" x14ac:dyDescent="0.3">
      <c r="B372" s="225" t="s">
        <v>52</v>
      </c>
      <c r="C372" s="225"/>
      <c r="D372" s="221">
        <f>SUM(D373:D377)</f>
        <v>32638908.91</v>
      </c>
      <c r="E372" s="222">
        <f t="shared" ref="E372:AE372" si="153">SUM(E373:E377)</f>
        <v>0</v>
      </c>
      <c r="F372" s="222">
        <f t="shared" si="153"/>
        <v>0</v>
      </c>
      <c r="G372" s="222">
        <f t="shared" si="153"/>
        <v>0</v>
      </c>
      <c r="H372" s="222">
        <f t="shared" si="153"/>
        <v>0</v>
      </c>
      <c r="I372" s="222">
        <f t="shared" si="153"/>
        <v>0</v>
      </c>
      <c r="J372" s="222">
        <f t="shared" si="153"/>
        <v>0</v>
      </c>
      <c r="K372" s="223">
        <f t="shared" si="153"/>
        <v>0</v>
      </c>
      <c r="L372" s="222">
        <f t="shared" si="153"/>
        <v>0</v>
      </c>
      <c r="M372" s="222">
        <f t="shared" si="153"/>
        <v>3968.1899999999996</v>
      </c>
      <c r="N372" s="222">
        <f t="shared" si="153"/>
        <v>32108939.98</v>
      </c>
      <c r="O372" s="222">
        <f t="shared" si="153"/>
        <v>0</v>
      </c>
      <c r="P372" s="222">
        <f t="shared" si="153"/>
        <v>0</v>
      </c>
      <c r="Q372" s="222">
        <f t="shared" si="153"/>
        <v>0</v>
      </c>
      <c r="R372" s="222">
        <f t="shared" si="153"/>
        <v>0</v>
      </c>
      <c r="S372" s="222">
        <f t="shared" si="153"/>
        <v>0</v>
      </c>
      <c r="T372" s="222">
        <f t="shared" si="153"/>
        <v>0</v>
      </c>
      <c r="U372" s="222">
        <f t="shared" si="153"/>
        <v>0</v>
      </c>
      <c r="V372" s="222">
        <f t="shared" si="153"/>
        <v>0</v>
      </c>
      <c r="W372" s="222">
        <f t="shared" si="153"/>
        <v>0</v>
      </c>
      <c r="X372" s="222">
        <f t="shared" si="153"/>
        <v>0</v>
      </c>
      <c r="Y372" s="222">
        <f t="shared" si="153"/>
        <v>0</v>
      </c>
      <c r="Z372" s="222">
        <f t="shared" si="153"/>
        <v>0</v>
      </c>
      <c r="AA372" s="222">
        <f t="shared" si="153"/>
        <v>0</v>
      </c>
      <c r="AB372" s="222">
        <f t="shared" si="153"/>
        <v>0</v>
      </c>
      <c r="AC372" s="222">
        <f t="shared" si="153"/>
        <v>449860.32</v>
      </c>
      <c r="AD372" s="222">
        <f t="shared" si="153"/>
        <v>80108.61</v>
      </c>
      <c r="AE372" s="222">
        <f t="shared" si="153"/>
        <v>0</v>
      </c>
      <c r="AF372" s="214" t="s">
        <v>17016</v>
      </c>
      <c r="AG372" s="214" t="s">
        <v>17016</v>
      </c>
      <c r="AH372" s="214" t="s">
        <v>17016</v>
      </c>
      <c r="AI372" s="226"/>
      <c r="AJ372" s="226"/>
      <c r="AK372" s="226"/>
      <c r="AL372" s="226"/>
      <c r="AM372" s="227"/>
      <c r="AN372" s="227"/>
      <c r="AO372" s="227"/>
      <c r="AP372" s="227"/>
      <c r="AQ372" s="227"/>
      <c r="AR372" s="227"/>
      <c r="AS372" s="227"/>
      <c r="AT372" s="227"/>
      <c r="AU372" s="227"/>
      <c r="AV372" s="227"/>
      <c r="AW372" s="227"/>
      <c r="AX372" s="228"/>
      <c r="AY372" s="228"/>
      <c r="AZ372" s="227"/>
      <c r="BA372" s="227"/>
      <c r="BB372" s="229"/>
      <c r="BC372" s="230">
        <f t="shared" si="138"/>
        <v>-3968.1899999999996</v>
      </c>
      <c r="BJ372" s="177" t="e">
        <f>VLOOKUP(C372,BM:BO,3,FALSE)</f>
        <v>#N/A</v>
      </c>
      <c r="BM372" s="177" t="s">
        <v>3001</v>
      </c>
      <c r="BN372" s="177" t="s">
        <v>2983</v>
      </c>
      <c r="BO372" s="177" t="s">
        <v>2983</v>
      </c>
      <c r="BU372" s="177" t="s">
        <v>3001</v>
      </c>
      <c r="BV372" s="177" t="s">
        <v>2983</v>
      </c>
      <c r="BW372" s="177" t="s">
        <v>2983</v>
      </c>
      <c r="CH372" s="224">
        <f t="shared" si="151"/>
        <v>-3.0559021979570389E-10</v>
      </c>
    </row>
    <row r="373" spans="1:118" x14ac:dyDescent="0.3">
      <c r="A373" s="177">
        <v>1</v>
      </c>
      <c r="B373" s="231">
        <f>SUBTOTAL(9,$A$22:A373)</f>
        <v>299</v>
      </c>
      <c r="C373" s="272" t="s">
        <v>57</v>
      </c>
      <c r="D373" s="222">
        <f t="shared" ref="D373:D377" si="154">E373+F373+G373+H373+I373+J373+L373+N373+P373+R373+T373+U373+V373+W373+X373+Y373+Z373+AA373+AB373+AC373+AD373+AE373</f>
        <v>5155050.0100000007</v>
      </c>
      <c r="E373" s="239">
        <v>0</v>
      </c>
      <c r="F373" s="239">
        <v>0</v>
      </c>
      <c r="G373" s="239">
        <v>0</v>
      </c>
      <c r="H373" s="239">
        <v>0</v>
      </c>
      <c r="I373" s="239">
        <v>0</v>
      </c>
      <c r="J373" s="239">
        <v>0</v>
      </c>
      <c r="K373" s="255">
        <v>0</v>
      </c>
      <c r="L373" s="239">
        <v>0</v>
      </c>
      <c r="M373" s="233">
        <v>583.97</v>
      </c>
      <c r="N373" s="222">
        <v>4968613.08</v>
      </c>
      <c r="O373" s="239">
        <v>0</v>
      </c>
      <c r="P373" s="239">
        <v>0</v>
      </c>
      <c r="Q373" s="222">
        <v>0</v>
      </c>
      <c r="R373" s="222">
        <v>0</v>
      </c>
      <c r="S373" s="239">
        <v>0</v>
      </c>
      <c r="T373" s="239">
        <v>0</v>
      </c>
      <c r="U373" s="239">
        <v>0</v>
      </c>
      <c r="V373" s="239">
        <v>0</v>
      </c>
      <c r="W373" s="239">
        <v>0</v>
      </c>
      <c r="X373" s="239">
        <v>0</v>
      </c>
      <c r="Y373" s="239">
        <v>0</v>
      </c>
      <c r="Z373" s="239">
        <v>0</v>
      </c>
      <c r="AA373" s="239">
        <v>0</v>
      </c>
      <c r="AB373" s="239">
        <v>0</v>
      </c>
      <c r="AC373" s="222">
        <f>ROUND(N373*2.14%,2)</f>
        <v>106328.32000000001</v>
      </c>
      <c r="AD373" s="222">
        <v>80108.61</v>
      </c>
      <c r="AE373" s="239">
        <v>0</v>
      </c>
      <c r="AF373" s="214">
        <v>2023</v>
      </c>
      <c r="AG373" s="214">
        <v>2023</v>
      </c>
      <c r="AH373" s="214">
        <v>2023</v>
      </c>
      <c r="AI373" s="226"/>
      <c r="AJ373" s="226"/>
      <c r="AK373" s="226"/>
      <c r="AL373" s="226"/>
      <c r="AM373" s="227" t="s">
        <v>16963</v>
      </c>
      <c r="AN373" s="227" t="s">
        <v>16939</v>
      </c>
      <c r="AO373" s="227">
        <v>0</v>
      </c>
      <c r="AP373" s="227" t="s">
        <v>16952</v>
      </c>
      <c r="AQ373" s="227" t="s">
        <v>16948</v>
      </c>
      <c r="AR373" s="227">
        <v>0</v>
      </c>
      <c r="AS373" s="227"/>
      <c r="AT373" s="227"/>
      <c r="AU373" s="227"/>
      <c r="AV373" s="227"/>
      <c r="AW373" s="227" t="s">
        <v>636</v>
      </c>
      <c r="AX373" s="228">
        <v>632.1</v>
      </c>
      <c r="AY373" s="228">
        <v>544</v>
      </c>
      <c r="AZ373" s="227" t="s">
        <v>2966</v>
      </c>
      <c r="BA373" s="227" t="s">
        <v>17002</v>
      </c>
      <c r="BB373" s="229"/>
      <c r="BC373" s="230">
        <f t="shared" si="138"/>
        <v>-39.970000000000027</v>
      </c>
      <c r="BJ373" s="177" t="str">
        <f>VLOOKUP(C373,BM:BO,3,FALSE)</f>
        <v>0.000</v>
      </c>
      <c r="BM373" s="177" t="s">
        <v>3003</v>
      </c>
      <c r="BN373" s="177" t="s">
        <v>3005</v>
      </c>
      <c r="BO373" s="177" t="s">
        <v>2983</v>
      </c>
      <c r="BU373" s="177" t="s">
        <v>3003</v>
      </c>
      <c r="BV373" s="177" t="s">
        <v>3005</v>
      </c>
      <c r="BW373" s="177" t="s">
        <v>2983</v>
      </c>
      <c r="CH373" s="224">
        <f t="shared" si="151"/>
        <v>6.2573235481977463E-10</v>
      </c>
    </row>
    <row r="374" spans="1:118" x14ac:dyDescent="0.3">
      <c r="A374" s="177">
        <v>1</v>
      </c>
      <c r="B374" s="231">
        <f>SUBTOTAL(9,$A$22:A374)</f>
        <v>300</v>
      </c>
      <c r="C374" s="272" t="s">
        <v>15885</v>
      </c>
      <c r="D374" s="222">
        <f t="shared" si="154"/>
        <v>2024692.52</v>
      </c>
      <c r="E374" s="239">
        <v>0</v>
      </c>
      <c r="F374" s="239">
        <v>0</v>
      </c>
      <c r="G374" s="239">
        <v>0</v>
      </c>
      <c r="H374" s="239">
        <v>0</v>
      </c>
      <c r="I374" s="239">
        <v>0</v>
      </c>
      <c r="J374" s="239">
        <v>0</v>
      </c>
      <c r="K374" s="255">
        <v>0</v>
      </c>
      <c r="L374" s="239">
        <v>0</v>
      </c>
      <c r="M374" s="233">
        <v>345.52</v>
      </c>
      <c r="N374" s="222">
        <v>1982271.9</v>
      </c>
      <c r="O374" s="239">
        <v>0</v>
      </c>
      <c r="P374" s="239">
        <v>0</v>
      </c>
      <c r="Q374" s="222">
        <v>0</v>
      </c>
      <c r="R374" s="222">
        <v>0</v>
      </c>
      <c r="S374" s="239">
        <v>0</v>
      </c>
      <c r="T374" s="239">
        <v>0</v>
      </c>
      <c r="U374" s="239">
        <v>0</v>
      </c>
      <c r="V374" s="239">
        <v>0</v>
      </c>
      <c r="W374" s="239">
        <v>0</v>
      </c>
      <c r="X374" s="239">
        <v>0</v>
      </c>
      <c r="Y374" s="239">
        <v>0</v>
      </c>
      <c r="Z374" s="239">
        <v>0</v>
      </c>
      <c r="AA374" s="239">
        <v>0</v>
      </c>
      <c r="AB374" s="239">
        <v>0</v>
      </c>
      <c r="AC374" s="222">
        <f>ROUND(N374*2.14%,2)</f>
        <v>42420.62</v>
      </c>
      <c r="AD374" s="222">
        <v>0</v>
      </c>
      <c r="AE374" s="239">
        <v>0</v>
      </c>
      <c r="AF374" s="214" t="s">
        <v>17042</v>
      </c>
      <c r="AG374" s="214">
        <v>2023</v>
      </c>
      <c r="AH374" s="214">
        <v>2023</v>
      </c>
      <c r="AI374" s="226"/>
      <c r="AJ374" s="226"/>
      <c r="AK374" s="226"/>
      <c r="AL374" s="226"/>
      <c r="AM374" s="227"/>
      <c r="AN374" s="227"/>
      <c r="AO374" s="227"/>
      <c r="AP374" s="227"/>
      <c r="AQ374" s="227"/>
      <c r="AR374" s="227"/>
      <c r="AS374" s="227"/>
      <c r="AT374" s="227"/>
      <c r="AU374" s="227"/>
      <c r="AV374" s="227"/>
      <c r="AW374" s="227"/>
      <c r="AX374" s="228"/>
      <c r="AY374" s="228"/>
      <c r="AZ374" s="227"/>
      <c r="BA374" s="227"/>
      <c r="BB374" s="229"/>
      <c r="BC374" s="230"/>
      <c r="CH374" s="224">
        <f t="shared" si="151"/>
        <v>1.0913936421275139E-10</v>
      </c>
    </row>
    <row r="375" spans="1:118" s="245" customFormat="1" x14ac:dyDescent="0.3">
      <c r="A375" s="177">
        <v>1</v>
      </c>
      <c r="B375" s="231">
        <f>SUBTOTAL(9,$A$22:A375)</f>
        <v>301</v>
      </c>
      <c r="C375" s="220" t="s">
        <v>15890</v>
      </c>
      <c r="D375" s="222">
        <f t="shared" si="154"/>
        <v>6790425.9500000002</v>
      </c>
      <c r="E375" s="240">
        <v>0</v>
      </c>
      <c r="F375" s="240">
        <v>0</v>
      </c>
      <c r="G375" s="240">
        <v>0</v>
      </c>
      <c r="H375" s="240">
        <v>0</v>
      </c>
      <c r="I375" s="240">
        <v>0</v>
      </c>
      <c r="J375" s="240">
        <v>0</v>
      </c>
      <c r="K375" s="257">
        <v>0</v>
      </c>
      <c r="L375" s="240">
        <v>0</v>
      </c>
      <c r="M375" s="233">
        <v>910.4</v>
      </c>
      <c r="N375" s="273">
        <v>6720865</v>
      </c>
      <c r="O375" s="240">
        <v>0</v>
      </c>
      <c r="P375" s="240">
        <v>0</v>
      </c>
      <c r="Q375" s="240">
        <v>0</v>
      </c>
      <c r="R375" s="240">
        <v>0</v>
      </c>
      <c r="S375" s="240">
        <v>0</v>
      </c>
      <c r="T375" s="240">
        <v>0</v>
      </c>
      <c r="U375" s="240">
        <v>0</v>
      </c>
      <c r="V375" s="240">
        <v>0</v>
      </c>
      <c r="W375" s="240">
        <v>0</v>
      </c>
      <c r="X375" s="240">
        <v>0</v>
      </c>
      <c r="Y375" s="240">
        <v>0</v>
      </c>
      <c r="Z375" s="240">
        <v>0</v>
      </c>
      <c r="AA375" s="240">
        <v>0</v>
      </c>
      <c r="AB375" s="240">
        <v>0</v>
      </c>
      <c r="AC375" s="271">
        <v>69560.95</v>
      </c>
      <c r="AD375" s="240">
        <v>0</v>
      </c>
      <c r="AE375" s="240">
        <v>0</v>
      </c>
      <c r="AF375" s="242" t="s">
        <v>17042</v>
      </c>
      <c r="AG375" s="242">
        <v>2023</v>
      </c>
      <c r="AH375" s="243">
        <v>2023</v>
      </c>
      <c r="AT375" s="245" t="e">
        <f>VLOOKUP(C375,AW:AX,2,FALSE)</f>
        <v>#N/A</v>
      </c>
      <c r="BW375" s="246"/>
      <c r="CA375" s="245" t="e">
        <f>VLOOKUP(C375,CB:CC,2,FALSE)</f>
        <v>#N/A</v>
      </c>
      <c r="CE375" s="245" t="e">
        <f>VLOOKUP(C375,CF:CG,2,FALSE)</f>
        <v>#N/A</v>
      </c>
      <c r="CH375" s="224">
        <f t="shared" si="151"/>
        <v>1.8917489796876907E-10</v>
      </c>
      <c r="CL375" s="245" t="e">
        <f>VLOOKUP(C375,CM:CN,2,FALSE)</f>
        <v>#N/A</v>
      </c>
      <c r="DK375" s="245" t="e">
        <f>VLOOKUP(C375,DL:DM,2,FALSE)</f>
        <v>#N/A</v>
      </c>
      <c r="DN375" s="177"/>
    </row>
    <row r="376" spans="1:118" s="245" customFormat="1" x14ac:dyDescent="0.3">
      <c r="A376" s="177">
        <v>1</v>
      </c>
      <c r="B376" s="231">
        <f>SUBTOTAL(9,$A$22:A376)</f>
        <v>302</v>
      </c>
      <c r="C376" s="220" t="s">
        <v>15866</v>
      </c>
      <c r="D376" s="222">
        <f t="shared" si="154"/>
        <v>9002979.2899999991</v>
      </c>
      <c r="E376" s="240">
        <v>0</v>
      </c>
      <c r="F376" s="240">
        <v>0</v>
      </c>
      <c r="G376" s="240">
        <v>0</v>
      </c>
      <c r="H376" s="240">
        <v>0</v>
      </c>
      <c r="I376" s="240">
        <v>0</v>
      </c>
      <c r="J376" s="240">
        <v>0</v>
      </c>
      <c r="K376" s="257">
        <v>0</v>
      </c>
      <c r="L376" s="240">
        <v>0</v>
      </c>
      <c r="M376" s="233">
        <v>1054.54</v>
      </c>
      <c r="N376" s="273">
        <v>8910753</v>
      </c>
      <c r="O376" s="240">
        <v>0</v>
      </c>
      <c r="P376" s="240">
        <v>0</v>
      </c>
      <c r="Q376" s="240">
        <v>0</v>
      </c>
      <c r="R376" s="240">
        <v>0</v>
      </c>
      <c r="S376" s="240">
        <v>0</v>
      </c>
      <c r="T376" s="240">
        <v>0</v>
      </c>
      <c r="U376" s="240">
        <v>0</v>
      </c>
      <c r="V376" s="240">
        <v>0</v>
      </c>
      <c r="W376" s="240">
        <v>0</v>
      </c>
      <c r="X376" s="240">
        <v>0</v>
      </c>
      <c r="Y376" s="240">
        <v>0</v>
      </c>
      <c r="Z376" s="240">
        <v>0</v>
      </c>
      <c r="AA376" s="240">
        <v>0</v>
      </c>
      <c r="AB376" s="240">
        <v>0</v>
      </c>
      <c r="AC376" s="271">
        <v>92226.29</v>
      </c>
      <c r="AD376" s="240">
        <v>0</v>
      </c>
      <c r="AE376" s="240">
        <v>0</v>
      </c>
      <c r="AF376" s="242" t="s">
        <v>17042</v>
      </c>
      <c r="AG376" s="242">
        <v>2023</v>
      </c>
      <c r="AH376" s="243">
        <v>2023</v>
      </c>
      <c r="AT376" s="245" t="e">
        <f>VLOOKUP(C376,AW:AX,2,FALSE)</f>
        <v>#N/A</v>
      </c>
      <c r="BW376" s="246"/>
      <c r="CA376" s="245" t="e">
        <f>VLOOKUP(C376,CB:CC,2,FALSE)</f>
        <v>#N/A</v>
      </c>
      <c r="CE376" s="245" t="e">
        <f>VLOOKUP(C376,CF:CG,2,FALSE)</f>
        <v>#N/A</v>
      </c>
      <c r="CH376" s="224">
        <f t="shared" si="151"/>
        <v>-8.8766682893037796E-10</v>
      </c>
      <c r="CL376" s="245" t="e">
        <f>VLOOKUP(C376,CM:CN,2,FALSE)</f>
        <v>#N/A</v>
      </c>
      <c r="DK376" s="245" t="e">
        <f>VLOOKUP(C376,DL:DM,2,FALSE)</f>
        <v>#N/A</v>
      </c>
      <c r="DN376" s="177"/>
    </row>
    <row r="377" spans="1:118" s="245" customFormat="1" x14ac:dyDescent="0.3">
      <c r="A377" s="177">
        <v>1</v>
      </c>
      <c r="B377" s="231">
        <f>SUBTOTAL(9,$A$22:A377)</f>
        <v>303</v>
      </c>
      <c r="C377" s="267" t="s">
        <v>15871</v>
      </c>
      <c r="D377" s="222">
        <f t="shared" si="154"/>
        <v>9665761.1400000006</v>
      </c>
      <c r="E377" s="240">
        <v>0</v>
      </c>
      <c r="F377" s="240">
        <v>0</v>
      </c>
      <c r="G377" s="240">
        <v>0</v>
      </c>
      <c r="H377" s="240">
        <v>0</v>
      </c>
      <c r="I377" s="240">
        <v>0</v>
      </c>
      <c r="J377" s="240">
        <v>0</v>
      </c>
      <c r="K377" s="257">
        <v>0</v>
      </c>
      <c r="L377" s="240">
        <v>0</v>
      </c>
      <c r="M377" s="233">
        <v>1073.76</v>
      </c>
      <c r="N377" s="240">
        <v>9526437</v>
      </c>
      <c r="O377" s="240">
        <v>0</v>
      </c>
      <c r="P377" s="240">
        <v>0</v>
      </c>
      <c r="Q377" s="240">
        <v>0</v>
      </c>
      <c r="R377" s="240">
        <v>0</v>
      </c>
      <c r="S377" s="240">
        <v>0</v>
      </c>
      <c r="T377" s="240">
        <v>0</v>
      </c>
      <c r="U377" s="240">
        <v>0</v>
      </c>
      <c r="V377" s="240">
        <v>0</v>
      </c>
      <c r="W377" s="240">
        <v>0</v>
      </c>
      <c r="X377" s="240">
        <v>0</v>
      </c>
      <c r="Y377" s="240">
        <v>0</v>
      </c>
      <c r="Z377" s="240">
        <v>0</v>
      </c>
      <c r="AA377" s="240">
        <v>0</v>
      </c>
      <c r="AB377" s="240">
        <v>0</v>
      </c>
      <c r="AC377" s="240">
        <v>139324.14000000001</v>
      </c>
      <c r="AD377" s="240">
        <v>0</v>
      </c>
      <c r="AE377" s="240">
        <v>0</v>
      </c>
      <c r="AF377" s="242" t="s">
        <v>17042</v>
      </c>
      <c r="AG377" s="242">
        <v>2023</v>
      </c>
      <c r="AH377" s="243">
        <v>2023</v>
      </c>
      <c r="AT377" s="245" t="e">
        <f>VLOOKUP(C377,AW:AX,2,FALSE)</f>
        <v>#N/A</v>
      </c>
      <c r="BW377" s="246"/>
      <c r="CE377" s="245">
        <f>VLOOKUP(C377,CF:CG,2,FALSE)</f>
        <v>1</v>
      </c>
      <c r="CH377" s="224">
        <f t="shared" si="151"/>
        <v>5.8207660913467407E-10</v>
      </c>
      <c r="CL377" s="245" t="e">
        <f>VLOOKUP(C377,CM:CN,2,FALSE)</f>
        <v>#N/A</v>
      </c>
      <c r="DK377" s="245" t="e">
        <f>VLOOKUP(C377,DL:DM,2,FALSE)</f>
        <v>#N/A</v>
      </c>
      <c r="DN377" s="177"/>
    </row>
    <row r="378" spans="1:118" x14ac:dyDescent="0.3">
      <c r="B378" s="225" t="s">
        <v>53</v>
      </c>
      <c r="C378" s="225"/>
      <c r="D378" s="221">
        <f>D379</f>
        <v>9001826.0800000001</v>
      </c>
      <c r="E378" s="222">
        <f t="shared" ref="E378:AE378" si="155">E379</f>
        <v>0</v>
      </c>
      <c r="F378" s="222">
        <f t="shared" si="155"/>
        <v>0</v>
      </c>
      <c r="G378" s="222">
        <f t="shared" si="155"/>
        <v>0</v>
      </c>
      <c r="H378" s="222">
        <f t="shared" si="155"/>
        <v>0</v>
      </c>
      <c r="I378" s="222">
        <f t="shared" si="155"/>
        <v>0</v>
      </c>
      <c r="J378" s="222">
        <f t="shared" si="155"/>
        <v>0</v>
      </c>
      <c r="K378" s="223">
        <f t="shared" si="155"/>
        <v>0</v>
      </c>
      <c r="L378" s="222">
        <f t="shared" si="155"/>
        <v>0</v>
      </c>
      <c r="M378" s="222">
        <f t="shared" si="155"/>
        <v>972</v>
      </c>
      <c r="N378" s="222">
        <f t="shared" si="155"/>
        <v>8694405.9700000007</v>
      </c>
      <c r="O378" s="222">
        <f t="shared" si="155"/>
        <v>0</v>
      </c>
      <c r="P378" s="222">
        <f t="shared" si="155"/>
        <v>0</v>
      </c>
      <c r="Q378" s="222">
        <f t="shared" si="155"/>
        <v>0</v>
      </c>
      <c r="R378" s="222">
        <f t="shared" si="155"/>
        <v>0</v>
      </c>
      <c r="S378" s="222">
        <f t="shared" si="155"/>
        <v>0</v>
      </c>
      <c r="T378" s="222">
        <f t="shared" si="155"/>
        <v>0</v>
      </c>
      <c r="U378" s="222">
        <f t="shared" si="155"/>
        <v>0</v>
      </c>
      <c r="V378" s="222">
        <f t="shared" si="155"/>
        <v>0</v>
      </c>
      <c r="W378" s="222">
        <f t="shared" si="155"/>
        <v>0</v>
      </c>
      <c r="X378" s="222">
        <f t="shared" si="155"/>
        <v>0</v>
      </c>
      <c r="Y378" s="222">
        <f t="shared" si="155"/>
        <v>0</v>
      </c>
      <c r="Z378" s="222">
        <f t="shared" si="155"/>
        <v>0</v>
      </c>
      <c r="AA378" s="222">
        <f t="shared" si="155"/>
        <v>0</v>
      </c>
      <c r="AB378" s="222">
        <f t="shared" si="155"/>
        <v>0</v>
      </c>
      <c r="AC378" s="222">
        <f t="shared" si="155"/>
        <v>186060.29</v>
      </c>
      <c r="AD378" s="222">
        <f t="shared" si="155"/>
        <v>121359.82</v>
      </c>
      <c r="AE378" s="222">
        <f t="shared" si="155"/>
        <v>0</v>
      </c>
      <c r="AF378" s="214" t="s">
        <v>17016</v>
      </c>
      <c r="AG378" s="214" t="s">
        <v>17016</v>
      </c>
      <c r="AH378" s="214" t="s">
        <v>17016</v>
      </c>
      <c r="AI378" s="226"/>
      <c r="AJ378" s="226"/>
      <c r="AK378" s="226"/>
      <c r="AL378" s="226"/>
      <c r="AM378" s="227"/>
      <c r="AN378" s="227"/>
      <c r="AO378" s="227"/>
      <c r="AP378" s="227"/>
      <c r="AQ378" s="227"/>
      <c r="AR378" s="227"/>
      <c r="AS378" s="227"/>
      <c r="AT378" s="227"/>
      <c r="AU378" s="227"/>
      <c r="AV378" s="227"/>
      <c r="AW378" s="227"/>
      <c r="AX378" s="228"/>
      <c r="AY378" s="228"/>
      <c r="AZ378" s="227"/>
      <c r="BA378" s="227"/>
      <c r="BB378" s="229"/>
      <c r="BC378" s="230">
        <f t="shared" si="138"/>
        <v>-972</v>
      </c>
      <c r="BJ378" s="177" t="e">
        <f t="shared" ref="BJ378:BJ383" si="156">VLOOKUP(C378,BM:BO,3,FALSE)</f>
        <v>#N/A</v>
      </c>
      <c r="BM378" s="177" t="s">
        <v>3006</v>
      </c>
      <c r="BN378" s="177" t="s">
        <v>2983</v>
      </c>
      <c r="BO378" s="177" t="s">
        <v>2983</v>
      </c>
      <c r="BU378" s="177" t="s">
        <v>3006</v>
      </c>
      <c r="BV378" s="177" t="s">
        <v>2983</v>
      </c>
      <c r="BW378" s="177" t="s">
        <v>2983</v>
      </c>
      <c r="CH378" s="224">
        <f t="shared" si="151"/>
        <v>-6.1118043959140778E-10</v>
      </c>
    </row>
    <row r="379" spans="1:118" x14ac:dyDescent="0.3">
      <c r="A379" s="177">
        <v>1</v>
      </c>
      <c r="B379" s="231">
        <f>SUBTOTAL(9,$A$22:A379)</f>
        <v>304</v>
      </c>
      <c r="C379" s="274" t="s">
        <v>58</v>
      </c>
      <c r="D379" s="222">
        <f>E379+F379+G379+H379+I379+J379+L379+N379+P379+R379+T379+U379+V379+W379+X379+Y379+Z379+AA379+AB379+AC379+AD379+AE379</f>
        <v>9001826.0800000001</v>
      </c>
      <c r="E379" s="239">
        <v>0</v>
      </c>
      <c r="F379" s="239">
        <v>0</v>
      </c>
      <c r="G379" s="239">
        <v>0</v>
      </c>
      <c r="H379" s="239">
        <v>0</v>
      </c>
      <c r="I379" s="239">
        <v>0</v>
      </c>
      <c r="J379" s="239">
        <v>0</v>
      </c>
      <c r="K379" s="255">
        <v>0</v>
      </c>
      <c r="L379" s="239">
        <v>0</v>
      </c>
      <c r="M379" s="233">
        <v>972</v>
      </c>
      <c r="N379" s="222">
        <v>8694405.9700000007</v>
      </c>
      <c r="O379" s="239">
        <v>0</v>
      </c>
      <c r="P379" s="239">
        <v>0</v>
      </c>
      <c r="Q379" s="239">
        <v>0</v>
      </c>
      <c r="R379" s="239">
        <v>0</v>
      </c>
      <c r="S379" s="239">
        <v>0</v>
      </c>
      <c r="T379" s="239">
        <v>0</v>
      </c>
      <c r="U379" s="239">
        <v>0</v>
      </c>
      <c r="V379" s="239">
        <v>0</v>
      </c>
      <c r="W379" s="239">
        <v>0</v>
      </c>
      <c r="X379" s="239">
        <v>0</v>
      </c>
      <c r="Y379" s="239">
        <v>0</v>
      </c>
      <c r="Z379" s="239">
        <v>0</v>
      </c>
      <c r="AA379" s="239">
        <v>0</v>
      </c>
      <c r="AB379" s="239">
        <v>0</v>
      </c>
      <c r="AC379" s="222">
        <f>ROUND(N379*2.14%,2)</f>
        <v>186060.29</v>
      </c>
      <c r="AD379" s="222">
        <v>121359.82</v>
      </c>
      <c r="AE379" s="239">
        <v>0</v>
      </c>
      <c r="AF379" s="214">
        <v>2023</v>
      </c>
      <c r="AG379" s="214">
        <v>2023</v>
      </c>
      <c r="AH379" s="214">
        <v>2023</v>
      </c>
      <c r="AI379" s="226"/>
      <c r="AJ379" s="226"/>
      <c r="AK379" s="226"/>
      <c r="AL379" s="226"/>
      <c r="AM379" s="227" t="s">
        <v>16960</v>
      </c>
      <c r="AN379" s="227" t="s">
        <v>16949</v>
      </c>
      <c r="AO379" s="227">
        <v>0</v>
      </c>
      <c r="AP379" s="227" t="s">
        <v>16954</v>
      </c>
      <c r="AQ379" s="227" t="s">
        <v>16942</v>
      </c>
      <c r="AR379" s="227" t="s">
        <v>16954</v>
      </c>
      <c r="AS379" s="227"/>
      <c r="AT379" s="227"/>
      <c r="AU379" s="227"/>
      <c r="AV379" s="227"/>
      <c r="AW379" s="227" t="s">
        <v>780</v>
      </c>
      <c r="AX379" s="228">
        <v>3535</v>
      </c>
      <c r="AY379" s="228">
        <v>962</v>
      </c>
      <c r="AZ379" s="227" t="s">
        <v>3039</v>
      </c>
      <c r="BA379" s="227" t="s">
        <v>17002</v>
      </c>
      <c r="BB379" s="229"/>
      <c r="BC379" s="230">
        <f t="shared" si="138"/>
        <v>-10</v>
      </c>
      <c r="BJ379" s="177" t="str">
        <f t="shared" si="156"/>
        <v>857.000</v>
      </c>
      <c r="BM379" s="177" t="s">
        <v>3007</v>
      </c>
      <c r="BN379" s="177" t="s">
        <v>2979</v>
      </c>
      <c r="BO379" s="177" t="s">
        <v>3009</v>
      </c>
      <c r="BU379" s="177" t="s">
        <v>3007</v>
      </c>
      <c r="BV379" s="177" t="s">
        <v>2979</v>
      </c>
      <c r="BW379" s="177" t="s">
        <v>3009</v>
      </c>
      <c r="CH379" s="224">
        <f t="shared" si="151"/>
        <v>-6.1118043959140778E-10</v>
      </c>
    </row>
    <row r="380" spans="1:118" x14ac:dyDescent="0.3">
      <c r="B380" s="225" t="s">
        <v>54</v>
      </c>
      <c r="C380" s="225"/>
      <c r="D380" s="221">
        <f>D381</f>
        <v>8693400.9000000004</v>
      </c>
      <c r="E380" s="222">
        <f t="shared" ref="E380:AE380" si="157">E381</f>
        <v>0</v>
      </c>
      <c r="F380" s="222">
        <f t="shared" si="157"/>
        <v>0</v>
      </c>
      <c r="G380" s="222">
        <f t="shared" si="157"/>
        <v>0</v>
      </c>
      <c r="H380" s="222">
        <f t="shared" si="157"/>
        <v>0</v>
      </c>
      <c r="I380" s="222">
        <f t="shared" si="157"/>
        <v>0</v>
      </c>
      <c r="J380" s="222">
        <f t="shared" si="157"/>
        <v>0</v>
      </c>
      <c r="K380" s="223">
        <f t="shared" si="157"/>
        <v>0</v>
      </c>
      <c r="L380" s="222">
        <f t="shared" si="157"/>
        <v>0</v>
      </c>
      <c r="M380" s="222">
        <f t="shared" si="157"/>
        <v>1213.7</v>
      </c>
      <c r="N380" s="222">
        <f t="shared" si="157"/>
        <v>8393703.2599999998</v>
      </c>
      <c r="O380" s="222">
        <f t="shared" si="157"/>
        <v>0</v>
      </c>
      <c r="P380" s="222">
        <f t="shared" si="157"/>
        <v>0</v>
      </c>
      <c r="Q380" s="222">
        <f t="shared" si="157"/>
        <v>0</v>
      </c>
      <c r="R380" s="222">
        <f t="shared" si="157"/>
        <v>0</v>
      </c>
      <c r="S380" s="222">
        <f t="shared" si="157"/>
        <v>0</v>
      </c>
      <c r="T380" s="222">
        <f t="shared" si="157"/>
        <v>0</v>
      </c>
      <c r="U380" s="222">
        <f t="shared" si="157"/>
        <v>0</v>
      </c>
      <c r="V380" s="222">
        <f t="shared" si="157"/>
        <v>0</v>
      </c>
      <c r="W380" s="222">
        <f t="shared" si="157"/>
        <v>0</v>
      </c>
      <c r="X380" s="222">
        <f t="shared" si="157"/>
        <v>0</v>
      </c>
      <c r="Y380" s="222">
        <f t="shared" si="157"/>
        <v>0</v>
      </c>
      <c r="Z380" s="222">
        <f t="shared" si="157"/>
        <v>0</v>
      </c>
      <c r="AA380" s="222">
        <f t="shared" si="157"/>
        <v>0</v>
      </c>
      <c r="AB380" s="222">
        <f t="shared" si="157"/>
        <v>0</v>
      </c>
      <c r="AC380" s="222">
        <f t="shared" si="157"/>
        <v>179625.25</v>
      </c>
      <c r="AD380" s="222">
        <f t="shared" si="157"/>
        <v>120072.39</v>
      </c>
      <c r="AE380" s="222">
        <f t="shared" si="157"/>
        <v>0</v>
      </c>
      <c r="AF380" s="214" t="s">
        <v>17016</v>
      </c>
      <c r="AG380" s="214" t="s">
        <v>17016</v>
      </c>
      <c r="AH380" s="214" t="s">
        <v>17016</v>
      </c>
      <c r="AI380" s="226"/>
      <c r="AJ380" s="226"/>
      <c r="AK380" s="226"/>
      <c r="AL380" s="226"/>
      <c r="AM380" s="227"/>
      <c r="AN380" s="227"/>
      <c r="AO380" s="227"/>
      <c r="AP380" s="227"/>
      <c r="AQ380" s="227"/>
      <c r="AR380" s="227"/>
      <c r="AS380" s="227"/>
      <c r="AT380" s="227"/>
      <c r="AU380" s="227"/>
      <c r="AV380" s="227"/>
      <c r="AW380" s="227"/>
      <c r="AX380" s="228"/>
      <c r="AY380" s="228"/>
      <c r="AZ380" s="227"/>
      <c r="BA380" s="227"/>
      <c r="BB380" s="229"/>
      <c r="BC380" s="230">
        <f t="shared" si="138"/>
        <v>-1213.7</v>
      </c>
      <c r="BJ380" s="177" t="e">
        <f t="shared" si="156"/>
        <v>#N/A</v>
      </c>
      <c r="BM380" s="177" t="s">
        <v>3010</v>
      </c>
      <c r="BN380" s="177" t="s">
        <v>16979</v>
      </c>
      <c r="BO380" s="177" t="s">
        <v>3012</v>
      </c>
      <c r="BU380" s="177" t="s">
        <v>3010</v>
      </c>
      <c r="BV380" s="177" t="s">
        <v>16979</v>
      </c>
      <c r="BW380" s="177" t="s">
        <v>3012</v>
      </c>
      <c r="CH380" s="224">
        <f t="shared" si="151"/>
        <v>5.9662852436304092E-10</v>
      </c>
    </row>
    <row r="381" spans="1:118" x14ac:dyDescent="0.3">
      <c r="A381" s="177">
        <v>1</v>
      </c>
      <c r="B381" s="231">
        <f>SUBTOTAL(9,$A$22:A381)</f>
        <v>305</v>
      </c>
      <c r="C381" s="236" t="s">
        <v>59</v>
      </c>
      <c r="D381" s="222">
        <f>E381+F381+G381+H381+I381+J381+L381+N381+P381+R381+T381+U381+V381+W381+X381+Y381+Z381+AA381+AB381+AC381+AD381+AE381</f>
        <v>8693400.9000000004</v>
      </c>
      <c r="E381" s="239">
        <v>0</v>
      </c>
      <c r="F381" s="239">
        <v>0</v>
      </c>
      <c r="G381" s="239">
        <v>0</v>
      </c>
      <c r="H381" s="239">
        <v>0</v>
      </c>
      <c r="I381" s="239">
        <v>0</v>
      </c>
      <c r="J381" s="239">
        <v>0</v>
      </c>
      <c r="K381" s="255">
        <v>0</v>
      </c>
      <c r="L381" s="239">
        <v>0</v>
      </c>
      <c r="M381" s="233">
        <v>1213.7</v>
      </c>
      <c r="N381" s="222">
        <v>8393703.2599999998</v>
      </c>
      <c r="O381" s="239">
        <v>0</v>
      </c>
      <c r="P381" s="239">
        <v>0</v>
      </c>
      <c r="Q381" s="239">
        <v>0</v>
      </c>
      <c r="R381" s="239">
        <v>0</v>
      </c>
      <c r="S381" s="239">
        <v>0</v>
      </c>
      <c r="T381" s="239">
        <v>0</v>
      </c>
      <c r="U381" s="239">
        <v>0</v>
      </c>
      <c r="V381" s="239">
        <v>0</v>
      </c>
      <c r="W381" s="239">
        <v>0</v>
      </c>
      <c r="X381" s="239">
        <v>0</v>
      </c>
      <c r="Y381" s="239">
        <v>0</v>
      </c>
      <c r="Z381" s="239">
        <v>0</v>
      </c>
      <c r="AA381" s="239">
        <v>0</v>
      </c>
      <c r="AB381" s="239">
        <v>0</v>
      </c>
      <c r="AC381" s="222">
        <f>ROUND(N381*2.14%,2)</f>
        <v>179625.25</v>
      </c>
      <c r="AD381" s="239">
        <v>120072.39</v>
      </c>
      <c r="AE381" s="239">
        <v>0</v>
      </c>
      <c r="AF381" s="214">
        <v>2023</v>
      </c>
      <c r="AG381" s="214">
        <v>2023</v>
      </c>
      <c r="AH381" s="214">
        <v>2023</v>
      </c>
      <c r="AI381" s="226"/>
      <c r="AJ381" s="226"/>
      <c r="AK381" s="226"/>
      <c r="AL381" s="226"/>
      <c r="AM381" s="227" t="s">
        <v>16944</v>
      </c>
      <c r="AN381" s="227" t="s">
        <v>16946</v>
      </c>
      <c r="AO381" s="227">
        <v>0</v>
      </c>
      <c r="AP381" s="227" t="s">
        <v>16962</v>
      </c>
      <c r="AQ381" s="227" t="s">
        <v>16958</v>
      </c>
      <c r="AR381" s="227" t="s">
        <v>16954</v>
      </c>
      <c r="AS381" s="227"/>
      <c r="AT381" s="227"/>
      <c r="AU381" s="227"/>
      <c r="AV381" s="227"/>
      <c r="AW381" s="227" t="s">
        <v>736</v>
      </c>
      <c r="AX381" s="228">
        <v>1334.6</v>
      </c>
      <c r="AY381" s="228">
        <v>1245</v>
      </c>
      <c r="AZ381" s="227" t="s">
        <v>2966</v>
      </c>
      <c r="BA381" s="227" t="s">
        <v>17002</v>
      </c>
      <c r="BB381" s="229"/>
      <c r="BC381" s="230">
        <f t="shared" si="138"/>
        <v>31.299999999999955</v>
      </c>
      <c r="BJ381" s="177" t="str">
        <f t="shared" si="156"/>
        <v>1002.100</v>
      </c>
      <c r="BM381" s="177" t="s">
        <v>3013</v>
      </c>
      <c r="BN381" s="177" t="s">
        <v>3002</v>
      </c>
      <c r="BO381" s="177" t="s">
        <v>3016</v>
      </c>
      <c r="BU381" s="177" t="s">
        <v>3013</v>
      </c>
      <c r="BV381" s="177" t="s">
        <v>3002</v>
      </c>
      <c r="BW381" s="177" t="s">
        <v>3016</v>
      </c>
      <c r="CH381" s="224">
        <f t="shared" si="151"/>
        <v>5.9662852436304092E-10</v>
      </c>
    </row>
    <row r="382" spans="1:118" x14ac:dyDescent="0.3">
      <c r="B382" s="225" t="s">
        <v>491</v>
      </c>
      <c r="C382" s="225"/>
      <c r="D382" s="221">
        <f>SUM(D383:D384)</f>
        <v>7541463.5800000001</v>
      </c>
      <c r="E382" s="222">
        <f t="shared" ref="E382:AE382" si="158">SUM(E383:E384)</f>
        <v>0</v>
      </c>
      <c r="F382" s="222">
        <f t="shared" si="158"/>
        <v>0</v>
      </c>
      <c r="G382" s="222">
        <f t="shared" si="158"/>
        <v>0</v>
      </c>
      <c r="H382" s="222">
        <f t="shared" si="158"/>
        <v>0</v>
      </c>
      <c r="I382" s="222">
        <f t="shared" si="158"/>
        <v>0</v>
      </c>
      <c r="J382" s="222">
        <f t="shared" si="158"/>
        <v>0</v>
      </c>
      <c r="K382" s="223">
        <f t="shared" si="158"/>
        <v>0</v>
      </c>
      <c r="L382" s="222">
        <f t="shared" si="158"/>
        <v>0</v>
      </c>
      <c r="M382" s="222">
        <f t="shared" si="158"/>
        <v>1070.3</v>
      </c>
      <c r="N382" s="222">
        <f t="shared" si="158"/>
        <v>7113516.3499999996</v>
      </c>
      <c r="O382" s="222">
        <f t="shared" si="158"/>
        <v>0</v>
      </c>
      <c r="P382" s="222">
        <f t="shared" si="158"/>
        <v>0</v>
      </c>
      <c r="Q382" s="222">
        <f t="shared" si="158"/>
        <v>0</v>
      </c>
      <c r="R382" s="222">
        <f t="shared" si="158"/>
        <v>0</v>
      </c>
      <c r="S382" s="222">
        <f t="shared" si="158"/>
        <v>0</v>
      </c>
      <c r="T382" s="222">
        <f t="shared" si="158"/>
        <v>0</v>
      </c>
      <c r="U382" s="222">
        <f t="shared" si="158"/>
        <v>0</v>
      </c>
      <c r="V382" s="222">
        <f t="shared" si="158"/>
        <v>0</v>
      </c>
      <c r="W382" s="222">
        <f t="shared" si="158"/>
        <v>0</v>
      </c>
      <c r="X382" s="222">
        <f t="shared" si="158"/>
        <v>0</v>
      </c>
      <c r="Y382" s="222">
        <f t="shared" si="158"/>
        <v>0</v>
      </c>
      <c r="Z382" s="222">
        <f t="shared" si="158"/>
        <v>0</v>
      </c>
      <c r="AA382" s="222">
        <f t="shared" si="158"/>
        <v>0</v>
      </c>
      <c r="AB382" s="222">
        <f t="shared" si="158"/>
        <v>0</v>
      </c>
      <c r="AC382" s="222">
        <f t="shared" si="158"/>
        <v>152229.25</v>
      </c>
      <c r="AD382" s="222">
        <f t="shared" si="158"/>
        <v>155717.98000000001</v>
      </c>
      <c r="AE382" s="222">
        <f t="shared" si="158"/>
        <v>120000</v>
      </c>
      <c r="AF382" s="214" t="s">
        <v>17016</v>
      </c>
      <c r="AG382" s="214" t="s">
        <v>17016</v>
      </c>
      <c r="AH382" s="214" t="s">
        <v>17016</v>
      </c>
      <c r="AI382" s="226"/>
      <c r="AJ382" s="226"/>
      <c r="AK382" s="226"/>
      <c r="AL382" s="226"/>
      <c r="AM382" s="227"/>
      <c r="AN382" s="227"/>
      <c r="AO382" s="227"/>
      <c r="AP382" s="227"/>
      <c r="AQ382" s="227"/>
      <c r="AR382" s="227"/>
      <c r="AS382" s="227"/>
      <c r="AT382" s="227"/>
      <c r="AU382" s="227"/>
      <c r="AV382" s="227"/>
      <c r="AW382" s="227"/>
      <c r="AX382" s="228"/>
      <c r="AY382" s="228"/>
      <c r="AZ382" s="227"/>
      <c r="BA382" s="227"/>
      <c r="BB382" s="229"/>
      <c r="BC382" s="230">
        <f t="shared" si="138"/>
        <v>-1070.3</v>
      </c>
      <c r="BJ382" s="177" t="e">
        <f t="shared" si="156"/>
        <v>#N/A</v>
      </c>
      <c r="BM382" s="177" t="s">
        <v>3727</v>
      </c>
      <c r="BN382" s="177" t="s">
        <v>663</v>
      </c>
      <c r="BO382" s="177" t="s">
        <v>770</v>
      </c>
      <c r="BU382" s="177" t="s">
        <v>3727</v>
      </c>
      <c r="BV382" s="177" t="s">
        <v>663</v>
      </c>
      <c r="BW382" s="177" t="s">
        <v>770</v>
      </c>
      <c r="CH382" s="224">
        <f t="shared" si="151"/>
        <v>4.3655745685100555E-10</v>
      </c>
    </row>
    <row r="383" spans="1:118" x14ac:dyDescent="0.3">
      <c r="A383" s="177">
        <v>1</v>
      </c>
      <c r="B383" s="231">
        <f>SUBTOTAL(9,$A$22:A383)</f>
        <v>306</v>
      </c>
      <c r="C383" s="236" t="s">
        <v>493</v>
      </c>
      <c r="D383" s="222">
        <f t="shared" ref="D383:D384" si="159">E383+F383+G383+H383+I383+J383+L383+N383+P383+R383+T383+U383+V383+W383+X383+Y383+Z383+AA383+AB383+AC383+AD383+AE383</f>
        <v>4561543.58</v>
      </c>
      <c r="E383" s="239">
        <v>0</v>
      </c>
      <c r="F383" s="239">
        <v>0</v>
      </c>
      <c r="G383" s="239">
        <v>0</v>
      </c>
      <c r="H383" s="239">
        <v>0</v>
      </c>
      <c r="I383" s="239">
        <v>0</v>
      </c>
      <c r="J383" s="239">
        <v>0</v>
      </c>
      <c r="K383" s="255">
        <v>0</v>
      </c>
      <c r="L383" s="239">
        <v>0</v>
      </c>
      <c r="M383" s="233">
        <v>560.29999999999995</v>
      </c>
      <c r="N383" s="222">
        <v>4313516.3499999996</v>
      </c>
      <c r="O383" s="239">
        <v>0</v>
      </c>
      <c r="P383" s="239">
        <v>0</v>
      </c>
      <c r="Q383" s="222">
        <v>0</v>
      </c>
      <c r="R383" s="222">
        <v>0</v>
      </c>
      <c r="S383" s="239">
        <v>0</v>
      </c>
      <c r="T383" s="239">
        <v>0</v>
      </c>
      <c r="U383" s="239">
        <v>0</v>
      </c>
      <c r="V383" s="239">
        <v>0</v>
      </c>
      <c r="W383" s="239">
        <v>0</v>
      </c>
      <c r="X383" s="239">
        <v>0</v>
      </c>
      <c r="Y383" s="239">
        <v>0</v>
      </c>
      <c r="Z383" s="239">
        <v>0</v>
      </c>
      <c r="AA383" s="239">
        <v>0</v>
      </c>
      <c r="AB383" s="239">
        <v>0</v>
      </c>
      <c r="AC383" s="222">
        <f>ROUND(N383*2.14%,2)</f>
        <v>92309.25</v>
      </c>
      <c r="AD383" s="222">
        <v>155717.98000000001</v>
      </c>
      <c r="AE383" s="239">
        <v>0</v>
      </c>
      <c r="AF383" s="214">
        <v>2023</v>
      </c>
      <c r="AG383" s="214">
        <v>2023</v>
      </c>
      <c r="AH383" s="214">
        <v>2023</v>
      </c>
      <c r="AI383" s="226"/>
      <c r="AJ383" s="226"/>
      <c r="AK383" s="226"/>
      <c r="AL383" s="226"/>
      <c r="AM383" s="227" t="s">
        <v>16943</v>
      </c>
      <c r="AN383" s="227" t="s">
        <v>16948</v>
      </c>
      <c r="AO383" s="227">
        <v>0</v>
      </c>
      <c r="AP383" s="227" t="s">
        <v>16941</v>
      </c>
      <c r="AQ383" s="227" t="s">
        <v>16962</v>
      </c>
      <c r="AR383" s="227" t="s">
        <v>16954</v>
      </c>
      <c r="AS383" s="227"/>
      <c r="AT383" s="227"/>
      <c r="AU383" s="227"/>
      <c r="AV383" s="227"/>
      <c r="AW383" s="227" t="s">
        <v>1013</v>
      </c>
      <c r="AX383" s="228">
        <v>955.2</v>
      </c>
      <c r="AY383" s="228" t="s">
        <v>2983</v>
      </c>
      <c r="AZ383" s="227" t="s">
        <v>2966</v>
      </c>
      <c r="BA383" s="227" t="s">
        <v>17002</v>
      </c>
      <c r="BB383" s="229"/>
      <c r="BC383" s="230" t="e">
        <f t="shared" si="138"/>
        <v>#VALUE!</v>
      </c>
      <c r="BJ383" s="177" t="str">
        <f t="shared" si="156"/>
        <v>478.150</v>
      </c>
      <c r="BM383" s="177" t="s">
        <v>3730</v>
      </c>
      <c r="BN383" s="177" t="s">
        <v>666</v>
      </c>
      <c r="BO383" s="177" t="s">
        <v>3731</v>
      </c>
      <c r="BU383" s="177" t="s">
        <v>3730</v>
      </c>
      <c r="BV383" s="177" t="s">
        <v>666</v>
      </c>
      <c r="BW383" s="177" t="s">
        <v>3731</v>
      </c>
      <c r="CH383" s="224">
        <f t="shared" si="151"/>
        <v>4.3655745685100555E-10</v>
      </c>
    </row>
    <row r="384" spans="1:118" s="245" customFormat="1" x14ac:dyDescent="0.3">
      <c r="A384" s="177">
        <v>1</v>
      </c>
      <c r="B384" s="231">
        <f>SUBTOTAL(9,$A$22:A384)</f>
        <v>307</v>
      </c>
      <c r="C384" s="220" t="s">
        <v>16217</v>
      </c>
      <c r="D384" s="222">
        <f t="shared" si="159"/>
        <v>2979920</v>
      </c>
      <c r="E384" s="240">
        <v>0</v>
      </c>
      <c r="F384" s="240">
        <v>0</v>
      </c>
      <c r="G384" s="240">
        <v>0</v>
      </c>
      <c r="H384" s="240">
        <v>0</v>
      </c>
      <c r="I384" s="240">
        <v>0</v>
      </c>
      <c r="J384" s="240">
        <v>0</v>
      </c>
      <c r="K384" s="257">
        <v>0</v>
      </c>
      <c r="L384" s="240">
        <v>0</v>
      </c>
      <c r="M384" s="240">
        <v>510</v>
      </c>
      <c r="N384" s="240">
        <v>2800000</v>
      </c>
      <c r="O384" s="240">
        <v>0</v>
      </c>
      <c r="P384" s="240">
        <v>0</v>
      </c>
      <c r="Q384" s="240">
        <v>0</v>
      </c>
      <c r="R384" s="240">
        <v>0</v>
      </c>
      <c r="S384" s="240">
        <v>0</v>
      </c>
      <c r="T384" s="240">
        <v>0</v>
      </c>
      <c r="U384" s="240">
        <v>0</v>
      </c>
      <c r="V384" s="240">
        <v>0</v>
      </c>
      <c r="W384" s="240">
        <v>0</v>
      </c>
      <c r="X384" s="240">
        <v>0</v>
      </c>
      <c r="Y384" s="240">
        <v>0</v>
      </c>
      <c r="Z384" s="240">
        <v>0</v>
      </c>
      <c r="AA384" s="240">
        <v>0</v>
      </c>
      <c r="AB384" s="240">
        <v>0</v>
      </c>
      <c r="AC384" s="271">
        <f>ROUND(N384*2.14%,2)+ROUND(E384*2.14%,2)+ROUND(F384*2.14%,2)+ROUND(G384*2.14%,2)+ROUND(H384*2.14%,2)+ROUND(I384*2.14%,2)+ROUND(J384*2.14%,2)+ROUND(L384*2.14%,2)+ROUND(P384*2.14%,2)+ROUND(R384*2.14%,2)+ROUND(T384*2.14%,2)+ROUND(U384*2.14%,2)+ROUND(V384*2.14%,2)+ROUND(W384*2.14%,2)+ROUND(X384*2.14%,2)+ROUND(Y384*2.14%,2)+ROUND(Z384*2.14%,2)+ROUND(AA384*2.14%,2)+ROUND(AB384*2.14%,2)</f>
        <v>59920</v>
      </c>
      <c r="AD384" s="240">
        <v>0</v>
      </c>
      <c r="AE384" s="240">
        <v>120000</v>
      </c>
      <c r="AF384" s="242" t="s">
        <v>17042</v>
      </c>
      <c r="AG384" s="242">
        <v>2023</v>
      </c>
      <c r="AH384" s="243">
        <v>2023</v>
      </c>
      <c r="BW384" s="246"/>
      <c r="CH384" s="224">
        <f t="shared" si="151"/>
        <v>0</v>
      </c>
      <c r="DK384" s="245" t="e">
        <f>VLOOKUP(C384,DL:DM,2,FALSE)</f>
        <v>#N/A</v>
      </c>
      <c r="DN384" s="177"/>
    </row>
    <row r="385" spans="1:118" x14ac:dyDescent="0.3">
      <c r="B385" s="225" t="s">
        <v>496</v>
      </c>
      <c r="C385" s="225"/>
      <c r="D385" s="221">
        <f>D386</f>
        <v>4637093.8499999996</v>
      </c>
      <c r="E385" s="222">
        <f t="shared" ref="E385:AE385" si="160">E386</f>
        <v>0</v>
      </c>
      <c r="F385" s="222">
        <f t="shared" si="160"/>
        <v>0</v>
      </c>
      <c r="G385" s="222">
        <f t="shared" si="160"/>
        <v>0</v>
      </c>
      <c r="H385" s="222">
        <f t="shared" si="160"/>
        <v>0</v>
      </c>
      <c r="I385" s="222">
        <f t="shared" si="160"/>
        <v>0</v>
      </c>
      <c r="J385" s="222">
        <f t="shared" si="160"/>
        <v>0</v>
      </c>
      <c r="K385" s="223">
        <f t="shared" si="160"/>
        <v>0</v>
      </c>
      <c r="L385" s="222">
        <f t="shared" si="160"/>
        <v>0</v>
      </c>
      <c r="M385" s="222">
        <f t="shared" si="160"/>
        <v>568.29999999999995</v>
      </c>
      <c r="N385" s="222">
        <f t="shared" si="160"/>
        <v>4452589.51</v>
      </c>
      <c r="O385" s="222">
        <f t="shared" si="160"/>
        <v>0</v>
      </c>
      <c r="P385" s="222">
        <f t="shared" si="160"/>
        <v>0</v>
      </c>
      <c r="Q385" s="222">
        <f t="shared" si="160"/>
        <v>0</v>
      </c>
      <c r="R385" s="222">
        <f t="shared" si="160"/>
        <v>0</v>
      </c>
      <c r="S385" s="222">
        <f t="shared" si="160"/>
        <v>0</v>
      </c>
      <c r="T385" s="222">
        <f t="shared" si="160"/>
        <v>0</v>
      </c>
      <c r="U385" s="222">
        <f t="shared" si="160"/>
        <v>0</v>
      </c>
      <c r="V385" s="222">
        <f t="shared" si="160"/>
        <v>0</v>
      </c>
      <c r="W385" s="222">
        <f t="shared" si="160"/>
        <v>0</v>
      </c>
      <c r="X385" s="222">
        <f t="shared" si="160"/>
        <v>0</v>
      </c>
      <c r="Y385" s="222">
        <f t="shared" si="160"/>
        <v>0</v>
      </c>
      <c r="Z385" s="222">
        <f t="shared" si="160"/>
        <v>0</v>
      </c>
      <c r="AA385" s="222">
        <f t="shared" si="160"/>
        <v>0</v>
      </c>
      <c r="AB385" s="222">
        <f t="shared" si="160"/>
        <v>0</v>
      </c>
      <c r="AC385" s="222">
        <f t="shared" si="160"/>
        <v>95285.42</v>
      </c>
      <c r="AD385" s="222">
        <f t="shared" si="160"/>
        <v>89218.92</v>
      </c>
      <c r="AE385" s="222">
        <f t="shared" si="160"/>
        <v>0</v>
      </c>
      <c r="AF385" s="214" t="s">
        <v>17016</v>
      </c>
      <c r="AG385" s="214" t="s">
        <v>17016</v>
      </c>
      <c r="AH385" s="214" t="s">
        <v>17016</v>
      </c>
      <c r="AI385" s="226"/>
      <c r="AJ385" s="226"/>
      <c r="AK385" s="226"/>
      <c r="AL385" s="226"/>
      <c r="AM385" s="227"/>
      <c r="AN385" s="227"/>
      <c r="AO385" s="227"/>
      <c r="AP385" s="227"/>
      <c r="AQ385" s="227"/>
      <c r="AR385" s="227"/>
      <c r="AS385" s="227"/>
      <c r="AT385" s="227"/>
      <c r="AU385" s="227"/>
      <c r="AV385" s="227"/>
      <c r="AW385" s="227"/>
      <c r="AX385" s="228"/>
      <c r="AY385" s="228"/>
      <c r="AZ385" s="227"/>
      <c r="BA385" s="227"/>
      <c r="BB385" s="229"/>
      <c r="BC385" s="230">
        <f t="shared" si="138"/>
        <v>-568.29999999999995</v>
      </c>
      <c r="BJ385" s="177" t="e">
        <f>VLOOKUP(C385,BM:BO,3,FALSE)</f>
        <v>#N/A</v>
      </c>
      <c r="BM385" s="177" t="s">
        <v>3732</v>
      </c>
      <c r="BN385" s="177" t="s">
        <v>780</v>
      </c>
      <c r="BO385" s="177" t="s">
        <v>770</v>
      </c>
      <c r="BU385" s="177" t="s">
        <v>3732</v>
      </c>
      <c r="BV385" s="177" t="s">
        <v>780</v>
      </c>
      <c r="BW385" s="177" t="s">
        <v>770</v>
      </c>
      <c r="CH385" s="224">
        <f t="shared" si="151"/>
        <v>-1.4551915228366852E-10</v>
      </c>
    </row>
    <row r="386" spans="1:118" x14ac:dyDescent="0.3">
      <c r="A386" s="177">
        <v>1</v>
      </c>
      <c r="B386" s="231">
        <f>SUBTOTAL(9,$A$22:A386)</f>
        <v>308</v>
      </c>
      <c r="C386" s="236" t="s">
        <v>495</v>
      </c>
      <c r="D386" s="222">
        <f>E386+F386+G386+H386+I386+J386+L386+N386+P386+R386+T386+U386+V386+W386+X386+Y386+Z386+AA386+AB386+AC386+AD386+AE386</f>
        <v>4637093.8499999996</v>
      </c>
      <c r="E386" s="239">
        <v>0</v>
      </c>
      <c r="F386" s="239">
        <v>0</v>
      </c>
      <c r="G386" s="239">
        <v>0</v>
      </c>
      <c r="H386" s="239">
        <v>0</v>
      </c>
      <c r="I386" s="239">
        <v>0</v>
      </c>
      <c r="J386" s="239">
        <v>0</v>
      </c>
      <c r="K386" s="255">
        <v>0</v>
      </c>
      <c r="L386" s="239">
        <v>0</v>
      </c>
      <c r="M386" s="233">
        <v>568.29999999999995</v>
      </c>
      <c r="N386" s="222">
        <v>4452589.51</v>
      </c>
      <c r="O386" s="239">
        <v>0</v>
      </c>
      <c r="P386" s="239">
        <v>0</v>
      </c>
      <c r="Q386" s="222">
        <v>0</v>
      </c>
      <c r="R386" s="222">
        <v>0</v>
      </c>
      <c r="S386" s="239">
        <v>0</v>
      </c>
      <c r="T386" s="239">
        <v>0</v>
      </c>
      <c r="U386" s="239">
        <v>0</v>
      </c>
      <c r="V386" s="239">
        <v>0</v>
      </c>
      <c r="W386" s="239">
        <v>0</v>
      </c>
      <c r="X386" s="239">
        <v>0</v>
      </c>
      <c r="Y386" s="239">
        <v>0</v>
      </c>
      <c r="Z386" s="239">
        <v>0</v>
      </c>
      <c r="AA386" s="239">
        <v>0</v>
      </c>
      <c r="AB386" s="239">
        <v>0</v>
      </c>
      <c r="AC386" s="222">
        <f>ROUND(N386*2.14%,2)</f>
        <v>95285.42</v>
      </c>
      <c r="AD386" s="222">
        <v>89218.92</v>
      </c>
      <c r="AE386" s="239">
        <v>0</v>
      </c>
      <c r="AF386" s="214">
        <v>2023</v>
      </c>
      <c r="AG386" s="214">
        <v>2023</v>
      </c>
      <c r="AH386" s="214">
        <v>2023</v>
      </c>
      <c r="AI386" s="226"/>
      <c r="AJ386" s="226"/>
      <c r="AK386" s="226"/>
      <c r="AL386" s="226"/>
      <c r="AM386" s="227" t="s">
        <v>16939</v>
      </c>
      <c r="AN386" s="227" t="s">
        <v>16939</v>
      </c>
      <c r="AO386" s="227">
        <v>0</v>
      </c>
      <c r="AP386" s="227" t="s">
        <v>16952</v>
      </c>
      <c r="AQ386" s="227" t="s">
        <v>16957</v>
      </c>
      <c r="AR386" s="227" t="s">
        <v>16954</v>
      </c>
      <c r="AS386" s="227"/>
      <c r="AT386" s="227"/>
      <c r="AU386" s="227"/>
      <c r="AV386" s="227"/>
      <c r="AW386" s="227" t="s">
        <v>619</v>
      </c>
      <c r="AX386" s="228">
        <v>709.6</v>
      </c>
      <c r="AY386" s="228">
        <v>611.9</v>
      </c>
      <c r="AZ386" s="227" t="s">
        <v>2966</v>
      </c>
      <c r="BA386" s="227" t="s">
        <v>17002</v>
      </c>
      <c r="BB386" s="229"/>
      <c r="BC386" s="230">
        <f t="shared" si="138"/>
        <v>43.600000000000023</v>
      </c>
      <c r="BJ386" s="177" t="str">
        <f>VLOOKUP(C386,BM:BO,3,FALSE)</f>
        <v>437.100</v>
      </c>
      <c r="BM386" s="177" t="s">
        <v>3733</v>
      </c>
      <c r="BN386" s="177" t="s">
        <v>775</v>
      </c>
      <c r="BO386" s="177" t="s">
        <v>770</v>
      </c>
      <c r="BU386" s="177" t="s">
        <v>3733</v>
      </c>
      <c r="BV386" s="177" t="s">
        <v>775</v>
      </c>
      <c r="BW386" s="177" t="s">
        <v>770</v>
      </c>
      <c r="CH386" s="224">
        <f t="shared" si="151"/>
        <v>-1.4551915228366852E-10</v>
      </c>
    </row>
    <row r="387" spans="1:118" x14ac:dyDescent="0.3">
      <c r="B387" s="225" t="s">
        <v>497</v>
      </c>
      <c r="C387" s="225"/>
      <c r="D387" s="221">
        <f>SUM(D388:D392)</f>
        <v>6121354.1100000003</v>
      </c>
      <c r="E387" s="222">
        <f t="shared" ref="E387:AE387" si="161">SUM(E388:E392)</f>
        <v>0</v>
      </c>
      <c r="F387" s="222">
        <f t="shared" si="161"/>
        <v>0</v>
      </c>
      <c r="G387" s="222">
        <f t="shared" si="161"/>
        <v>0</v>
      </c>
      <c r="H387" s="222">
        <f t="shared" si="161"/>
        <v>0</v>
      </c>
      <c r="I387" s="222">
        <f t="shared" si="161"/>
        <v>0</v>
      </c>
      <c r="J387" s="222">
        <f t="shared" si="161"/>
        <v>0</v>
      </c>
      <c r="K387" s="223">
        <f t="shared" si="161"/>
        <v>0</v>
      </c>
      <c r="L387" s="222">
        <f t="shared" si="161"/>
        <v>0</v>
      </c>
      <c r="M387" s="222">
        <f t="shared" si="161"/>
        <v>0</v>
      </c>
      <c r="N387" s="222">
        <f t="shared" si="161"/>
        <v>0</v>
      </c>
      <c r="O387" s="222">
        <f t="shared" si="161"/>
        <v>0</v>
      </c>
      <c r="P387" s="222">
        <f t="shared" si="161"/>
        <v>0</v>
      </c>
      <c r="Q387" s="222">
        <f t="shared" si="161"/>
        <v>0</v>
      </c>
      <c r="R387" s="222">
        <f t="shared" si="161"/>
        <v>0</v>
      </c>
      <c r="S387" s="222">
        <f t="shared" si="161"/>
        <v>0</v>
      </c>
      <c r="T387" s="222">
        <f t="shared" si="161"/>
        <v>0</v>
      </c>
      <c r="U387" s="222">
        <f t="shared" si="161"/>
        <v>5214165.7</v>
      </c>
      <c r="V387" s="222">
        <f t="shared" si="161"/>
        <v>0</v>
      </c>
      <c r="W387" s="222">
        <f t="shared" si="161"/>
        <v>0</v>
      </c>
      <c r="X387" s="222">
        <f t="shared" si="161"/>
        <v>0</v>
      </c>
      <c r="Y387" s="222">
        <f t="shared" si="161"/>
        <v>0</v>
      </c>
      <c r="Z387" s="222">
        <f t="shared" si="161"/>
        <v>0</v>
      </c>
      <c r="AA387" s="222">
        <f t="shared" si="161"/>
        <v>0</v>
      </c>
      <c r="AB387" s="222">
        <f t="shared" si="161"/>
        <v>0</v>
      </c>
      <c r="AC387" s="222">
        <f t="shared" si="161"/>
        <v>111583.15</v>
      </c>
      <c r="AD387" s="222">
        <f t="shared" si="161"/>
        <v>795605.26</v>
      </c>
      <c r="AE387" s="222">
        <f t="shared" si="161"/>
        <v>0</v>
      </c>
      <c r="AF387" s="214" t="s">
        <v>17016</v>
      </c>
      <c r="AG387" s="214" t="s">
        <v>17016</v>
      </c>
      <c r="AH387" s="214" t="s">
        <v>17016</v>
      </c>
      <c r="AI387" s="226"/>
      <c r="AJ387" s="226"/>
      <c r="AK387" s="226"/>
      <c r="AL387" s="226"/>
      <c r="AM387" s="227"/>
      <c r="AN387" s="227"/>
      <c r="AO387" s="227"/>
      <c r="AP387" s="227"/>
      <c r="AQ387" s="227"/>
      <c r="AR387" s="227"/>
      <c r="AS387" s="227"/>
      <c r="AT387" s="227"/>
      <c r="AU387" s="227"/>
      <c r="AV387" s="227"/>
      <c r="AW387" s="227"/>
      <c r="AX387" s="228"/>
      <c r="AY387" s="228"/>
      <c r="AZ387" s="227"/>
      <c r="BA387" s="227"/>
      <c r="BB387" s="229"/>
      <c r="BC387" s="230">
        <f t="shared" si="138"/>
        <v>0</v>
      </c>
      <c r="BJ387" s="177" t="e">
        <f>VLOOKUP(C387,BM:BO,3,FALSE)</f>
        <v>#N/A</v>
      </c>
      <c r="BM387" s="177" t="s">
        <v>3735</v>
      </c>
      <c r="BN387" s="177" t="s">
        <v>736</v>
      </c>
      <c r="BO387" s="177" t="s">
        <v>3736</v>
      </c>
      <c r="BU387" s="177" t="s">
        <v>3735</v>
      </c>
      <c r="BV387" s="177" t="s">
        <v>736</v>
      </c>
      <c r="BW387" s="177" t="s">
        <v>3736</v>
      </c>
      <c r="CH387" s="224">
        <f t="shared" si="151"/>
        <v>1.1641532182693481E-10</v>
      </c>
    </row>
    <row r="388" spans="1:118" x14ac:dyDescent="0.3">
      <c r="A388" s="177">
        <v>1</v>
      </c>
      <c r="B388" s="231">
        <f>SUBTOTAL(9,$A$22:A388)</f>
        <v>309</v>
      </c>
      <c r="C388" s="236" t="s">
        <v>498</v>
      </c>
      <c r="D388" s="222">
        <f>E388+F388+G388+H388+I388+J388+L388+N388+P388+R388+T388+U388+V388+W388+X388+Y388+Z388+AA388+AB388+AC388+AD388+AE388</f>
        <v>5429396.4900000002</v>
      </c>
      <c r="E388" s="239">
        <v>0</v>
      </c>
      <c r="F388" s="239">
        <v>0</v>
      </c>
      <c r="G388" s="239">
        <v>0</v>
      </c>
      <c r="H388" s="239">
        <v>0</v>
      </c>
      <c r="I388" s="239">
        <v>0</v>
      </c>
      <c r="J388" s="239">
        <v>0</v>
      </c>
      <c r="K388" s="255">
        <v>0</v>
      </c>
      <c r="L388" s="239">
        <v>0</v>
      </c>
      <c r="M388" s="233">
        <v>0</v>
      </c>
      <c r="N388" s="222">
        <v>0</v>
      </c>
      <c r="O388" s="239">
        <v>0</v>
      </c>
      <c r="P388" s="239">
        <v>0</v>
      </c>
      <c r="Q388" s="222">
        <v>0</v>
      </c>
      <c r="R388" s="222">
        <v>0</v>
      </c>
      <c r="S388" s="239">
        <v>0</v>
      </c>
      <c r="T388" s="239">
        <v>0</v>
      </c>
      <c r="U388" s="222">
        <v>5214165.7</v>
      </c>
      <c r="V388" s="239">
        <v>0</v>
      </c>
      <c r="W388" s="239">
        <v>0</v>
      </c>
      <c r="X388" s="239">
        <v>0</v>
      </c>
      <c r="Y388" s="239">
        <v>0</v>
      </c>
      <c r="Z388" s="239">
        <v>0</v>
      </c>
      <c r="AA388" s="239">
        <v>0</v>
      </c>
      <c r="AB388" s="239">
        <v>0</v>
      </c>
      <c r="AC388" s="239">
        <f>ROUND(U388*2.14%,2)</f>
        <v>111583.15</v>
      </c>
      <c r="AD388" s="239">
        <v>103647.64</v>
      </c>
      <c r="AE388" s="239">
        <v>0</v>
      </c>
      <c r="AF388" s="214">
        <v>2023</v>
      </c>
      <c r="AG388" s="214">
        <v>2023</v>
      </c>
      <c r="AH388" s="214">
        <v>2023</v>
      </c>
      <c r="AI388" s="226"/>
      <c r="AJ388" s="226"/>
      <c r="AK388" s="226"/>
      <c r="AL388" s="226"/>
      <c r="AM388" s="227" t="s">
        <v>16952</v>
      </c>
      <c r="AN388" s="227" t="s">
        <v>16943</v>
      </c>
      <c r="AO388" s="227">
        <v>0</v>
      </c>
      <c r="AP388" s="227" t="s">
        <v>16948</v>
      </c>
      <c r="AQ388" s="227" t="s">
        <v>16953</v>
      </c>
      <c r="AR388" s="227">
        <v>0</v>
      </c>
      <c r="AS388" s="227" t="s">
        <v>16977</v>
      </c>
      <c r="AT388" s="227"/>
      <c r="AU388" s="227"/>
      <c r="AV388" s="227"/>
      <c r="AW388" s="227" t="s">
        <v>775</v>
      </c>
      <c r="AX388" s="228">
        <v>736.9</v>
      </c>
      <c r="AY388" s="228">
        <v>548.34</v>
      </c>
      <c r="AZ388" s="227" t="s">
        <v>2966</v>
      </c>
      <c r="BA388" s="227" t="s">
        <v>3045</v>
      </c>
      <c r="BB388" s="229"/>
      <c r="BC388" s="230">
        <f t="shared" si="138"/>
        <v>548.34</v>
      </c>
      <c r="BJ388" s="177" t="str">
        <f>VLOOKUP(C388,BM:BO,3,FALSE)</f>
        <v>811.600</v>
      </c>
      <c r="BM388" s="177" t="s">
        <v>3737</v>
      </c>
      <c r="BN388" s="177" t="s">
        <v>1267</v>
      </c>
      <c r="BO388" s="177" t="s">
        <v>770</v>
      </c>
      <c r="BU388" s="177" t="s">
        <v>3737</v>
      </c>
      <c r="BV388" s="177" t="s">
        <v>1267</v>
      </c>
      <c r="BW388" s="177" t="s">
        <v>770</v>
      </c>
      <c r="CH388" s="224">
        <f t="shared" si="151"/>
        <v>4.3655745685100555E-11</v>
      </c>
    </row>
    <row r="389" spans="1:118" x14ac:dyDescent="0.3">
      <c r="A389" s="177">
        <v>1</v>
      </c>
      <c r="B389" s="231">
        <f>SUBTOTAL(9,$A$22:A389)</f>
        <v>310</v>
      </c>
      <c r="C389" s="236" t="s">
        <v>16464</v>
      </c>
      <c r="D389" s="222">
        <f t="shared" ref="D389:D392" si="162">E389+F389+G389+H389+I389+J389+L389+N389+P389+R389+T389+U389+V389+W389+X389+Y389+Z389+AA389+AB389+AC389+AD389+AE389</f>
        <v>115372.67</v>
      </c>
      <c r="E389" s="239">
        <v>0</v>
      </c>
      <c r="F389" s="239">
        <v>0</v>
      </c>
      <c r="G389" s="239">
        <v>0</v>
      </c>
      <c r="H389" s="239">
        <v>0</v>
      </c>
      <c r="I389" s="239">
        <v>0</v>
      </c>
      <c r="J389" s="239">
        <v>0</v>
      </c>
      <c r="K389" s="255">
        <v>0</v>
      </c>
      <c r="L389" s="239">
        <v>0</v>
      </c>
      <c r="M389" s="241">
        <v>0</v>
      </c>
      <c r="N389" s="222">
        <v>0</v>
      </c>
      <c r="O389" s="239">
        <v>0</v>
      </c>
      <c r="P389" s="239">
        <v>0</v>
      </c>
      <c r="Q389" s="222">
        <v>0</v>
      </c>
      <c r="R389" s="222">
        <v>0</v>
      </c>
      <c r="S389" s="239">
        <v>0</v>
      </c>
      <c r="T389" s="239">
        <v>0</v>
      </c>
      <c r="U389" s="222">
        <v>0</v>
      </c>
      <c r="V389" s="239">
        <v>0</v>
      </c>
      <c r="W389" s="239">
        <v>0</v>
      </c>
      <c r="X389" s="239">
        <v>0</v>
      </c>
      <c r="Y389" s="239">
        <v>0</v>
      </c>
      <c r="Z389" s="239">
        <v>0</v>
      </c>
      <c r="AA389" s="239">
        <v>0</v>
      </c>
      <c r="AB389" s="239">
        <v>0</v>
      </c>
      <c r="AC389" s="239">
        <v>0</v>
      </c>
      <c r="AD389" s="239">
        <v>115372.67</v>
      </c>
      <c r="AE389" s="239">
        <v>0</v>
      </c>
      <c r="AF389" s="214">
        <v>2023</v>
      </c>
      <c r="AG389" s="214" t="s">
        <v>17042</v>
      </c>
      <c r="AH389" s="214" t="s">
        <v>17042</v>
      </c>
      <c r="AI389" s="226"/>
      <c r="AJ389" s="226"/>
      <c r="AK389" s="226"/>
      <c r="AL389" s="226"/>
      <c r="AM389" s="227"/>
      <c r="AN389" s="227"/>
      <c r="AO389" s="227"/>
      <c r="AP389" s="227"/>
      <c r="AQ389" s="227"/>
      <c r="AR389" s="227"/>
      <c r="AS389" s="227"/>
      <c r="AT389" s="227"/>
      <c r="AU389" s="227"/>
      <c r="AV389" s="227"/>
      <c r="AW389" s="227"/>
      <c r="AX389" s="228"/>
      <c r="AY389" s="228"/>
      <c r="AZ389" s="227"/>
      <c r="BA389" s="227"/>
      <c r="BB389" s="229"/>
      <c r="BC389" s="230"/>
      <c r="CH389" s="224"/>
    </row>
    <row r="390" spans="1:118" x14ac:dyDescent="0.3">
      <c r="A390" s="177">
        <v>1</v>
      </c>
      <c r="B390" s="231">
        <f>SUBTOTAL(9,$A$22:A390)</f>
        <v>311</v>
      </c>
      <c r="C390" s="236" t="s">
        <v>16465</v>
      </c>
      <c r="D390" s="222">
        <f t="shared" si="162"/>
        <v>223562.32</v>
      </c>
      <c r="E390" s="239">
        <v>0</v>
      </c>
      <c r="F390" s="239">
        <v>0</v>
      </c>
      <c r="G390" s="239">
        <v>0</v>
      </c>
      <c r="H390" s="239">
        <v>0</v>
      </c>
      <c r="I390" s="239">
        <v>0</v>
      </c>
      <c r="J390" s="239">
        <v>0</v>
      </c>
      <c r="K390" s="255">
        <v>0</v>
      </c>
      <c r="L390" s="239">
        <v>0</v>
      </c>
      <c r="M390" s="241">
        <v>0</v>
      </c>
      <c r="N390" s="222">
        <v>0</v>
      </c>
      <c r="O390" s="239">
        <v>0</v>
      </c>
      <c r="P390" s="239">
        <v>0</v>
      </c>
      <c r="Q390" s="222">
        <v>0</v>
      </c>
      <c r="R390" s="222">
        <v>0</v>
      </c>
      <c r="S390" s="239">
        <v>0</v>
      </c>
      <c r="T390" s="239">
        <v>0</v>
      </c>
      <c r="U390" s="222">
        <v>0</v>
      </c>
      <c r="V390" s="239">
        <v>0</v>
      </c>
      <c r="W390" s="239">
        <v>0</v>
      </c>
      <c r="X390" s="239">
        <v>0</v>
      </c>
      <c r="Y390" s="239">
        <v>0</v>
      </c>
      <c r="Z390" s="239">
        <v>0</v>
      </c>
      <c r="AA390" s="239">
        <v>0</v>
      </c>
      <c r="AB390" s="239">
        <v>0</v>
      </c>
      <c r="AC390" s="239">
        <v>0</v>
      </c>
      <c r="AD390" s="239">
        <v>223562.32</v>
      </c>
      <c r="AE390" s="239">
        <v>0</v>
      </c>
      <c r="AF390" s="214">
        <v>2023</v>
      </c>
      <c r="AG390" s="214" t="s">
        <v>17042</v>
      </c>
      <c r="AH390" s="214" t="s">
        <v>17042</v>
      </c>
      <c r="AI390" s="226"/>
      <c r="AJ390" s="226"/>
      <c r="AK390" s="226"/>
      <c r="AL390" s="226"/>
      <c r="AM390" s="227"/>
      <c r="AN390" s="227"/>
      <c r="AO390" s="227"/>
      <c r="AP390" s="227"/>
      <c r="AQ390" s="227"/>
      <c r="AR390" s="227"/>
      <c r="AS390" s="227"/>
      <c r="AT390" s="227"/>
      <c r="AU390" s="227"/>
      <c r="AV390" s="227"/>
      <c r="AW390" s="227"/>
      <c r="AX390" s="228"/>
      <c r="AY390" s="228"/>
      <c r="AZ390" s="227"/>
      <c r="BA390" s="227"/>
      <c r="BB390" s="229"/>
      <c r="BC390" s="230"/>
      <c r="CH390" s="224"/>
    </row>
    <row r="391" spans="1:118" x14ac:dyDescent="0.3">
      <c r="A391" s="177">
        <v>1</v>
      </c>
      <c r="B391" s="231">
        <f>SUBTOTAL(9,$A$22:A391)</f>
        <v>312</v>
      </c>
      <c r="C391" s="236" t="s">
        <v>16467</v>
      </c>
      <c r="D391" s="222">
        <f t="shared" si="162"/>
        <v>234644.92</v>
      </c>
      <c r="E391" s="239">
        <v>0</v>
      </c>
      <c r="F391" s="239">
        <v>0</v>
      </c>
      <c r="G391" s="239">
        <v>0</v>
      </c>
      <c r="H391" s="239">
        <v>0</v>
      </c>
      <c r="I391" s="239">
        <v>0</v>
      </c>
      <c r="J391" s="239">
        <v>0</v>
      </c>
      <c r="K391" s="255">
        <v>0</v>
      </c>
      <c r="L391" s="239">
        <v>0</v>
      </c>
      <c r="M391" s="241">
        <v>0</v>
      </c>
      <c r="N391" s="222">
        <v>0</v>
      </c>
      <c r="O391" s="239">
        <v>0</v>
      </c>
      <c r="P391" s="239">
        <v>0</v>
      </c>
      <c r="Q391" s="222">
        <v>0</v>
      </c>
      <c r="R391" s="222">
        <v>0</v>
      </c>
      <c r="S391" s="239">
        <v>0</v>
      </c>
      <c r="T391" s="239">
        <v>0</v>
      </c>
      <c r="U391" s="222">
        <v>0</v>
      </c>
      <c r="V391" s="239">
        <v>0</v>
      </c>
      <c r="W391" s="239">
        <v>0</v>
      </c>
      <c r="X391" s="239">
        <v>0</v>
      </c>
      <c r="Y391" s="239">
        <v>0</v>
      </c>
      <c r="Z391" s="239">
        <v>0</v>
      </c>
      <c r="AA391" s="239">
        <v>0</v>
      </c>
      <c r="AB391" s="239">
        <v>0</v>
      </c>
      <c r="AC391" s="239">
        <v>0</v>
      </c>
      <c r="AD391" s="239">
        <v>234644.92</v>
      </c>
      <c r="AE391" s="239">
        <v>0</v>
      </c>
      <c r="AF391" s="214">
        <v>2023</v>
      </c>
      <c r="AG391" s="214" t="s">
        <v>17042</v>
      </c>
      <c r="AH391" s="214" t="s">
        <v>17042</v>
      </c>
      <c r="AI391" s="226"/>
      <c r="AJ391" s="226"/>
      <c r="AK391" s="226"/>
      <c r="AL391" s="226"/>
      <c r="AM391" s="227"/>
      <c r="AN391" s="227"/>
      <c r="AO391" s="227"/>
      <c r="AP391" s="227"/>
      <c r="AQ391" s="227"/>
      <c r="AR391" s="227"/>
      <c r="AS391" s="227"/>
      <c r="AT391" s="227"/>
      <c r="AU391" s="227"/>
      <c r="AV391" s="227"/>
      <c r="AW391" s="227"/>
      <c r="AX391" s="228"/>
      <c r="AY391" s="228"/>
      <c r="AZ391" s="227"/>
      <c r="BA391" s="227"/>
      <c r="BB391" s="229"/>
      <c r="BC391" s="230"/>
      <c r="CH391" s="224"/>
    </row>
    <row r="392" spans="1:118" x14ac:dyDescent="0.3">
      <c r="A392" s="177">
        <v>1</v>
      </c>
      <c r="B392" s="231">
        <f>SUBTOTAL(9,$A$22:A392)</f>
        <v>313</v>
      </c>
      <c r="C392" s="236" t="s">
        <v>16469</v>
      </c>
      <c r="D392" s="222">
        <f t="shared" si="162"/>
        <v>118377.71</v>
      </c>
      <c r="E392" s="239">
        <v>0</v>
      </c>
      <c r="F392" s="239">
        <v>0</v>
      </c>
      <c r="G392" s="239">
        <v>0</v>
      </c>
      <c r="H392" s="239">
        <v>0</v>
      </c>
      <c r="I392" s="239">
        <v>0</v>
      </c>
      <c r="J392" s="239">
        <v>0</v>
      </c>
      <c r="K392" s="255">
        <v>0</v>
      </c>
      <c r="L392" s="239">
        <v>0</v>
      </c>
      <c r="M392" s="241">
        <v>0</v>
      </c>
      <c r="N392" s="222">
        <v>0</v>
      </c>
      <c r="O392" s="239">
        <v>0</v>
      </c>
      <c r="P392" s="239">
        <v>0</v>
      </c>
      <c r="Q392" s="222">
        <v>0</v>
      </c>
      <c r="R392" s="222">
        <v>0</v>
      </c>
      <c r="S392" s="239">
        <v>0</v>
      </c>
      <c r="T392" s="239">
        <v>0</v>
      </c>
      <c r="U392" s="222">
        <v>0</v>
      </c>
      <c r="V392" s="239">
        <v>0</v>
      </c>
      <c r="W392" s="239">
        <v>0</v>
      </c>
      <c r="X392" s="239">
        <v>0</v>
      </c>
      <c r="Y392" s="239">
        <v>0</v>
      </c>
      <c r="Z392" s="239">
        <v>0</v>
      </c>
      <c r="AA392" s="239">
        <v>0</v>
      </c>
      <c r="AB392" s="239">
        <v>0</v>
      </c>
      <c r="AC392" s="239">
        <v>0</v>
      </c>
      <c r="AD392" s="239">
        <v>118377.71</v>
      </c>
      <c r="AE392" s="239">
        <v>0</v>
      </c>
      <c r="AF392" s="214">
        <v>2023</v>
      </c>
      <c r="AG392" s="214" t="s">
        <v>17042</v>
      </c>
      <c r="AH392" s="214" t="s">
        <v>17042</v>
      </c>
      <c r="AI392" s="226"/>
      <c r="AJ392" s="226"/>
      <c r="AK392" s="226"/>
      <c r="AL392" s="226"/>
      <c r="AM392" s="227"/>
      <c r="AN392" s="227"/>
      <c r="AO392" s="227"/>
      <c r="AP392" s="227"/>
      <c r="AQ392" s="227"/>
      <c r="AR392" s="227"/>
      <c r="AS392" s="227"/>
      <c r="AT392" s="227"/>
      <c r="AU392" s="227"/>
      <c r="AV392" s="227"/>
      <c r="AW392" s="227"/>
      <c r="AX392" s="228"/>
      <c r="AY392" s="228"/>
      <c r="AZ392" s="227"/>
      <c r="BA392" s="227"/>
      <c r="BB392" s="229"/>
      <c r="BC392" s="230"/>
      <c r="CH392" s="224"/>
    </row>
    <row r="393" spans="1:118" x14ac:dyDescent="0.3">
      <c r="B393" s="225" t="s">
        <v>500</v>
      </c>
      <c r="C393" s="225"/>
      <c r="D393" s="221">
        <f>D394</f>
        <v>4999344.2300000004</v>
      </c>
      <c r="E393" s="222">
        <f t="shared" ref="E393:AE393" si="163">E394</f>
        <v>0</v>
      </c>
      <c r="F393" s="222">
        <f t="shared" si="163"/>
        <v>0</v>
      </c>
      <c r="G393" s="222">
        <f t="shared" si="163"/>
        <v>0</v>
      </c>
      <c r="H393" s="222">
        <f t="shared" si="163"/>
        <v>0</v>
      </c>
      <c r="I393" s="222">
        <f t="shared" si="163"/>
        <v>0</v>
      </c>
      <c r="J393" s="222">
        <f t="shared" si="163"/>
        <v>0</v>
      </c>
      <c r="K393" s="223">
        <f t="shared" si="163"/>
        <v>0</v>
      </c>
      <c r="L393" s="222">
        <f t="shared" si="163"/>
        <v>0</v>
      </c>
      <c r="M393" s="222">
        <f t="shared" si="163"/>
        <v>612.12</v>
      </c>
      <c r="N393" s="222">
        <f t="shared" si="163"/>
        <v>4779677.93</v>
      </c>
      <c r="O393" s="222">
        <f t="shared" si="163"/>
        <v>0</v>
      </c>
      <c r="P393" s="222">
        <f t="shared" si="163"/>
        <v>0</v>
      </c>
      <c r="Q393" s="222">
        <f t="shared" si="163"/>
        <v>0</v>
      </c>
      <c r="R393" s="222">
        <f t="shared" si="163"/>
        <v>0</v>
      </c>
      <c r="S393" s="222">
        <f t="shared" si="163"/>
        <v>0</v>
      </c>
      <c r="T393" s="222">
        <f t="shared" si="163"/>
        <v>0</v>
      </c>
      <c r="U393" s="222">
        <f t="shared" si="163"/>
        <v>0</v>
      </c>
      <c r="V393" s="222">
        <f t="shared" si="163"/>
        <v>0</v>
      </c>
      <c r="W393" s="222">
        <f t="shared" si="163"/>
        <v>0</v>
      </c>
      <c r="X393" s="222">
        <f t="shared" si="163"/>
        <v>0</v>
      </c>
      <c r="Y393" s="222">
        <f t="shared" si="163"/>
        <v>0</v>
      </c>
      <c r="Z393" s="222">
        <f t="shared" si="163"/>
        <v>0</v>
      </c>
      <c r="AA393" s="222">
        <f t="shared" si="163"/>
        <v>0</v>
      </c>
      <c r="AB393" s="222">
        <f t="shared" si="163"/>
        <v>0</v>
      </c>
      <c r="AC393" s="222">
        <f t="shared" si="163"/>
        <v>102285.11</v>
      </c>
      <c r="AD393" s="222">
        <f t="shared" si="163"/>
        <v>117381.19</v>
      </c>
      <c r="AE393" s="222">
        <f t="shared" si="163"/>
        <v>0</v>
      </c>
      <c r="AF393" s="214" t="s">
        <v>17016</v>
      </c>
      <c r="AG393" s="214" t="s">
        <v>17016</v>
      </c>
      <c r="AH393" s="214" t="s">
        <v>17016</v>
      </c>
      <c r="AI393" s="226"/>
      <c r="AJ393" s="226"/>
      <c r="AK393" s="226"/>
      <c r="AL393" s="226"/>
      <c r="AM393" s="227"/>
      <c r="AN393" s="227"/>
      <c r="AO393" s="227"/>
      <c r="AP393" s="227"/>
      <c r="AQ393" s="227"/>
      <c r="AR393" s="227"/>
      <c r="AS393" s="227"/>
      <c r="AT393" s="227"/>
      <c r="AU393" s="227"/>
      <c r="AV393" s="227"/>
      <c r="AW393" s="227"/>
      <c r="AX393" s="228"/>
      <c r="AY393" s="228"/>
      <c r="AZ393" s="227"/>
      <c r="BA393" s="227"/>
      <c r="BB393" s="229"/>
      <c r="BC393" s="230">
        <f t="shared" si="138"/>
        <v>-612.12</v>
      </c>
      <c r="BJ393" s="177" t="e">
        <f>VLOOKUP(C393,BM:BO,3,FALSE)</f>
        <v>#N/A</v>
      </c>
      <c r="BM393" s="177" t="s">
        <v>3739</v>
      </c>
      <c r="BN393" s="177" t="s">
        <v>783</v>
      </c>
      <c r="BO393" s="177" t="s">
        <v>3741</v>
      </c>
      <c r="BU393" s="177" t="s">
        <v>3739</v>
      </c>
      <c r="BV393" s="177" t="s">
        <v>783</v>
      </c>
      <c r="BW393" s="177" t="s">
        <v>3741</v>
      </c>
      <c r="CH393" s="224">
        <f t="shared" si="151"/>
        <v>7.4214767664670944E-10</v>
      </c>
    </row>
    <row r="394" spans="1:118" x14ac:dyDescent="0.3">
      <c r="A394" s="177">
        <v>1</v>
      </c>
      <c r="B394" s="231">
        <f>SUBTOTAL(9,$A$22:A394)</f>
        <v>314</v>
      </c>
      <c r="C394" s="236" t="s">
        <v>499</v>
      </c>
      <c r="D394" s="222">
        <f>E394+F394+G394+H394+I394+J394+L394+N394+P394+R394+T394+U394+V394+W394+X394+Y394+Z394+AA394+AB394+AC394+AD394+AE394</f>
        <v>4999344.2300000004</v>
      </c>
      <c r="E394" s="239">
        <v>0</v>
      </c>
      <c r="F394" s="239">
        <v>0</v>
      </c>
      <c r="G394" s="239">
        <v>0</v>
      </c>
      <c r="H394" s="239">
        <v>0</v>
      </c>
      <c r="I394" s="239">
        <v>0</v>
      </c>
      <c r="J394" s="239">
        <v>0</v>
      </c>
      <c r="K394" s="255">
        <v>0</v>
      </c>
      <c r="L394" s="239">
        <v>0</v>
      </c>
      <c r="M394" s="233">
        <v>612.12</v>
      </c>
      <c r="N394" s="222">
        <v>4779677.93</v>
      </c>
      <c r="O394" s="239">
        <v>0</v>
      </c>
      <c r="P394" s="239">
        <v>0</v>
      </c>
      <c r="Q394" s="222">
        <v>0</v>
      </c>
      <c r="R394" s="222">
        <v>0</v>
      </c>
      <c r="S394" s="239">
        <v>0</v>
      </c>
      <c r="T394" s="239">
        <v>0</v>
      </c>
      <c r="U394" s="222">
        <v>0</v>
      </c>
      <c r="V394" s="239">
        <v>0</v>
      </c>
      <c r="W394" s="239">
        <v>0</v>
      </c>
      <c r="X394" s="239">
        <v>0</v>
      </c>
      <c r="Y394" s="239">
        <v>0</v>
      </c>
      <c r="Z394" s="239">
        <v>0</v>
      </c>
      <c r="AA394" s="239">
        <v>0</v>
      </c>
      <c r="AB394" s="239">
        <v>0</v>
      </c>
      <c r="AC394" s="222">
        <f>ROUND(N394*2.14%,2)</f>
        <v>102285.11</v>
      </c>
      <c r="AD394" s="222">
        <v>117381.19</v>
      </c>
      <c r="AE394" s="239">
        <v>0</v>
      </c>
      <c r="AF394" s="214">
        <v>2023</v>
      </c>
      <c r="AG394" s="214">
        <v>2023</v>
      </c>
      <c r="AH394" s="214">
        <v>2023</v>
      </c>
      <c r="AI394" s="226"/>
      <c r="AJ394" s="226"/>
      <c r="AK394" s="226"/>
      <c r="AL394" s="226"/>
      <c r="AM394" s="227" t="s">
        <v>16945</v>
      </c>
      <c r="AN394" s="227" t="s">
        <v>16955</v>
      </c>
      <c r="AO394" s="227">
        <v>0</v>
      </c>
      <c r="AP394" s="227" t="s">
        <v>16954</v>
      </c>
      <c r="AQ394" s="227" t="s">
        <v>16949</v>
      </c>
      <c r="AR394" s="227" t="s">
        <v>16954</v>
      </c>
      <c r="AS394" s="227" t="s">
        <v>16973</v>
      </c>
      <c r="AT394" s="227"/>
      <c r="AU394" s="227"/>
      <c r="AV394" s="227"/>
      <c r="AW394" s="227" t="s">
        <v>703</v>
      </c>
      <c r="AX394" s="228">
        <v>1119.9000000000001</v>
      </c>
      <c r="AY394" s="228">
        <v>706.43</v>
      </c>
      <c r="AZ394" s="227" t="s">
        <v>2966</v>
      </c>
      <c r="BA394" s="227" t="s">
        <v>17002</v>
      </c>
      <c r="BB394" s="229"/>
      <c r="BC394" s="230">
        <f t="shared" si="138"/>
        <v>94.309999999999945</v>
      </c>
      <c r="BJ394" s="177" t="str">
        <f>VLOOKUP(C394,BM:BO,3,FALSE)</f>
        <v>526.400</v>
      </c>
      <c r="BM394" s="177" t="s">
        <v>3742</v>
      </c>
      <c r="BN394" s="177" t="s">
        <v>658</v>
      </c>
      <c r="BO394" s="177" t="s">
        <v>770</v>
      </c>
      <c r="BU394" s="177" t="s">
        <v>3742</v>
      </c>
      <c r="BV394" s="177" t="s">
        <v>658</v>
      </c>
      <c r="BW394" s="177" t="s">
        <v>770</v>
      </c>
      <c r="CH394" s="224">
        <f t="shared" si="151"/>
        <v>7.4214767664670944E-10</v>
      </c>
    </row>
    <row r="395" spans="1:118" x14ac:dyDescent="0.3">
      <c r="B395" s="225" t="s">
        <v>304</v>
      </c>
      <c r="C395" s="225"/>
      <c r="D395" s="221">
        <f t="shared" ref="D395:AE395" si="164">SUM(D396:D397)</f>
        <v>17376189.66</v>
      </c>
      <c r="E395" s="222">
        <f t="shared" si="164"/>
        <v>0</v>
      </c>
      <c r="F395" s="222">
        <f t="shared" si="164"/>
        <v>0</v>
      </c>
      <c r="G395" s="222">
        <f t="shared" si="164"/>
        <v>0</v>
      </c>
      <c r="H395" s="222">
        <f t="shared" si="164"/>
        <v>0</v>
      </c>
      <c r="I395" s="222">
        <f t="shared" si="164"/>
        <v>0</v>
      </c>
      <c r="J395" s="222">
        <f t="shared" si="164"/>
        <v>0</v>
      </c>
      <c r="K395" s="223">
        <f t="shared" si="164"/>
        <v>0</v>
      </c>
      <c r="L395" s="222">
        <f t="shared" si="164"/>
        <v>0</v>
      </c>
      <c r="M395" s="222">
        <f t="shared" si="164"/>
        <v>1857.6</v>
      </c>
      <c r="N395" s="222">
        <f t="shared" si="164"/>
        <v>16597088.609999999</v>
      </c>
      <c r="O395" s="222">
        <f t="shared" si="164"/>
        <v>0</v>
      </c>
      <c r="P395" s="222">
        <f t="shared" si="164"/>
        <v>0</v>
      </c>
      <c r="Q395" s="222">
        <f t="shared" si="164"/>
        <v>0</v>
      </c>
      <c r="R395" s="222">
        <f t="shared" si="164"/>
        <v>0</v>
      </c>
      <c r="S395" s="222">
        <f t="shared" si="164"/>
        <v>0</v>
      </c>
      <c r="T395" s="222">
        <f t="shared" si="164"/>
        <v>0</v>
      </c>
      <c r="U395" s="222">
        <f t="shared" si="164"/>
        <v>0</v>
      </c>
      <c r="V395" s="222">
        <f t="shared" si="164"/>
        <v>0</v>
      </c>
      <c r="W395" s="222">
        <f t="shared" si="164"/>
        <v>0</v>
      </c>
      <c r="X395" s="222">
        <f t="shared" si="164"/>
        <v>0</v>
      </c>
      <c r="Y395" s="222">
        <f t="shared" si="164"/>
        <v>0</v>
      </c>
      <c r="Z395" s="222">
        <f t="shared" si="164"/>
        <v>0</v>
      </c>
      <c r="AA395" s="222">
        <f t="shared" si="164"/>
        <v>0</v>
      </c>
      <c r="AB395" s="222">
        <f t="shared" si="164"/>
        <v>0</v>
      </c>
      <c r="AC395" s="222">
        <f t="shared" si="164"/>
        <v>355177.69</v>
      </c>
      <c r="AD395" s="222">
        <f t="shared" si="164"/>
        <v>423923.36000000004</v>
      </c>
      <c r="AE395" s="222">
        <f t="shared" si="164"/>
        <v>0</v>
      </c>
      <c r="AF395" s="214" t="s">
        <v>17016</v>
      </c>
      <c r="AG395" s="214" t="s">
        <v>17016</v>
      </c>
      <c r="AH395" s="214" t="s">
        <v>17016</v>
      </c>
      <c r="AI395" s="226"/>
      <c r="AJ395" s="226"/>
      <c r="AK395" s="226"/>
      <c r="AL395" s="226"/>
      <c r="AM395" s="227"/>
      <c r="AN395" s="227"/>
      <c r="AO395" s="227"/>
      <c r="AP395" s="227"/>
      <c r="AQ395" s="227"/>
      <c r="AR395" s="227"/>
      <c r="AS395" s="227"/>
      <c r="AT395" s="227"/>
      <c r="AU395" s="227"/>
      <c r="AV395" s="227"/>
      <c r="AW395" s="227"/>
      <c r="AX395" s="228"/>
      <c r="AY395" s="228"/>
      <c r="AZ395" s="227"/>
      <c r="BA395" s="227"/>
      <c r="BB395" s="229"/>
      <c r="BC395" s="230">
        <f t="shared" si="138"/>
        <v>-1857.6</v>
      </c>
      <c r="BJ395" s="177" t="e">
        <f>VLOOKUP(C395,BM:BO,3,FALSE)</f>
        <v>#N/A</v>
      </c>
      <c r="BM395" s="177" t="s">
        <v>3434</v>
      </c>
      <c r="BN395" s="177" t="s">
        <v>3199</v>
      </c>
      <c r="BO395" s="177" t="s">
        <v>3435</v>
      </c>
      <c r="BU395" s="177" t="s">
        <v>3434</v>
      </c>
      <c r="BV395" s="177" t="s">
        <v>3199</v>
      </c>
      <c r="BW395" s="177" t="s">
        <v>3435</v>
      </c>
      <c r="CH395" s="224">
        <f t="shared" si="151"/>
        <v>6.9849193096160889E-10</v>
      </c>
    </row>
    <row r="396" spans="1:118" x14ac:dyDescent="0.3">
      <c r="A396" s="177">
        <v>1</v>
      </c>
      <c r="B396" s="231">
        <f>SUBTOTAL(9,$A$22:A396)</f>
        <v>315</v>
      </c>
      <c r="C396" s="236" t="s">
        <v>303</v>
      </c>
      <c r="D396" s="222">
        <f t="shared" ref="D396:D397" si="165">E396+F396+G396+H396+I396+J396+L396+N396+P396+R396+T396+U396+V396+W396+X396+Y396+Z396+AA396+AB396+AC396+AD396+AE396</f>
        <v>12286603.369999999</v>
      </c>
      <c r="E396" s="239">
        <v>0</v>
      </c>
      <c r="F396" s="239">
        <v>0</v>
      </c>
      <c r="G396" s="239">
        <v>0</v>
      </c>
      <c r="H396" s="239">
        <v>0</v>
      </c>
      <c r="I396" s="239">
        <v>0</v>
      </c>
      <c r="J396" s="239">
        <v>0</v>
      </c>
      <c r="K396" s="255">
        <v>0</v>
      </c>
      <c r="L396" s="239">
        <v>0</v>
      </c>
      <c r="M396" s="233">
        <v>1198.68</v>
      </c>
      <c r="N396" s="222">
        <f>11749734.02-43003.09</f>
        <v>11706730.93</v>
      </c>
      <c r="O396" s="239">
        <v>0</v>
      </c>
      <c r="P396" s="239">
        <v>0</v>
      </c>
      <c r="Q396" s="222">
        <v>0</v>
      </c>
      <c r="R396" s="222">
        <v>0</v>
      </c>
      <c r="S396" s="239">
        <v>0</v>
      </c>
      <c r="T396" s="239">
        <v>0</v>
      </c>
      <c r="U396" s="239">
        <v>0</v>
      </c>
      <c r="V396" s="239">
        <v>0</v>
      </c>
      <c r="W396" s="239">
        <v>0</v>
      </c>
      <c r="X396" s="239">
        <v>0</v>
      </c>
      <c r="Y396" s="239">
        <v>0</v>
      </c>
      <c r="Z396" s="239">
        <v>0</v>
      </c>
      <c r="AA396" s="239">
        <v>0</v>
      </c>
      <c r="AB396" s="239">
        <v>0</v>
      </c>
      <c r="AC396" s="222">
        <f>ROUND(N396*2.14%,2)</f>
        <v>250524.04</v>
      </c>
      <c r="AD396" s="239">
        <v>329348.40000000002</v>
      </c>
      <c r="AE396" s="239">
        <v>0</v>
      </c>
      <c r="AF396" s="214">
        <v>2023</v>
      </c>
      <c r="AG396" s="214">
        <v>2023</v>
      </c>
      <c r="AH396" s="214">
        <v>2023</v>
      </c>
      <c r="AI396" s="226"/>
      <c r="AJ396" s="226"/>
      <c r="AK396" s="226"/>
      <c r="AL396" s="226"/>
      <c r="AM396" s="227" t="s">
        <v>16950</v>
      </c>
      <c r="AN396" s="227" t="s">
        <v>16956</v>
      </c>
      <c r="AO396" s="227">
        <v>0</v>
      </c>
      <c r="AP396" s="227" t="s">
        <v>16954</v>
      </c>
      <c r="AQ396" s="227" t="s">
        <v>16954</v>
      </c>
      <c r="AR396" s="227">
        <v>2015</v>
      </c>
      <c r="AS396" s="227"/>
      <c r="AT396" s="227" t="s">
        <v>16965</v>
      </c>
      <c r="AU396" s="235">
        <v>291118.3</v>
      </c>
      <c r="AV396" s="235">
        <v>2461444.4200000004</v>
      </c>
      <c r="AW396" s="227" t="s">
        <v>1070</v>
      </c>
      <c r="AX396" s="228">
        <v>4211</v>
      </c>
      <c r="AY396" s="228">
        <v>1541</v>
      </c>
      <c r="AZ396" s="227" t="s">
        <v>2966</v>
      </c>
      <c r="BA396" s="227" t="s">
        <v>17002</v>
      </c>
      <c r="BB396" s="229"/>
      <c r="BC396" s="230">
        <f t="shared" si="138"/>
        <v>342.31999999999994</v>
      </c>
      <c r="BJ396" s="177" t="str">
        <f>VLOOKUP(C396,BM:BO,3,FALSE)</f>
        <v>1348.500</v>
      </c>
      <c r="BM396" s="177" t="s">
        <v>3436</v>
      </c>
      <c r="BN396" s="177" t="s">
        <v>3005</v>
      </c>
      <c r="BO396" s="177" t="s">
        <v>3437</v>
      </c>
      <c r="BU396" s="177" t="s">
        <v>3436</v>
      </c>
      <c r="BV396" s="177" t="s">
        <v>3005</v>
      </c>
      <c r="BW396" s="177" t="s">
        <v>3437</v>
      </c>
      <c r="CH396" s="224">
        <f t="shared" si="151"/>
        <v>-5.8207660913467407E-10</v>
      </c>
    </row>
    <row r="397" spans="1:118" x14ac:dyDescent="0.3">
      <c r="A397" s="177">
        <v>1</v>
      </c>
      <c r="B397" s="231">
        <f>SUBTOTAL(9,$A$22:A397)</f>
        <v>316</v>
      </c>
      <c r="C397" s="236" t="s">
        <v>305</v>
      </c>
      <c r="D397" s="222">
        <f t="shared" si="165"/>
        <v>5089586.29</v>
      </c>
      <c r="E397" s="239">
        <v>0</v>
      </c>
      <c r="F397" s="239">
        <v>0</v>
      </c>
      <c r="G397" s="239">
        <v>0</v>
      </c>
      <c r="H397" s="239">
        <v>0</v>
      </c>
      <c r="I397" s="239">
        <v>0</v>
      </c>
      <c r="J397" s="239">
        <v>0</v>
      </c>
      <c r="K397" s="255">
        <v>0</v>
      </c>
      <c r="L397" s="239">
        <v>0</v>
      </c>
      <c r="M397" s="233">
        <v>658.92</v>
      </c>
      <c r="N397" s="222">
        <v>4890357.68</v>
      </c>
      <c r="O397" s="239">
        <v>0</v>
      </c>
      <c r="P397" s="239">
        <v>0</v>
      </c>
      <c r="Q397" s="222">
        <v>0</v>
      </c>
      <c r="R397" s="222">
        <v>0</v>
      </c>
      <c r="S397" s="239">
        <v>0</v>
      </c>
      <c r="T397" s="239">
        <v>0</v>
      </c>
      <c r="U397" s="239">
        <v>0</v>
      </c>
      <c r="V397" s="239">
        <v>0</v>
      </c>
      <c r="W397" s="239">
        <v>0</v>
      </c>
      <c r="X397" s="239">
        <v>0</v>
      </c>
      <c r="Y397" s="239">
        <v>0</v>
      </c>
      <c r="Z397" s="239">
        <v>0</v>
      </c>
      <c r="AA397" s="239">
        <v>0</v>
      </c>
      <c r="AB397" s="239">
        <v>0</v>
      </c>
      <c r="AC397" s="222">
        <f>ROUND(N397*2.14%,2)</f>
        <v>104653.65</v>
      </c>
      <c r="AD397" s="222">
        <v>94574.96</v>
      </c>
      <c r="AE397" s="239">
        <v>0</v>
      </c>
      <c r="AF397" s="214">
        <v>2023</v>
      </c>
      <c r="AG397" s="214">
        <v>2023</v>
      </c>
      <c r="AH397" s="214">
        <v>2023</v>
      </c>
      <c r="AI397" s="226"/>
      <c r="AJ397" s="226"/>
      <c r="AK397" s="226"/>
      <c r="AL397" s="226"/>
      <c r="AM397" s="227" t="s">
        <v>16939</v>
      </c>
      <c r="AN397" s="227" t="s">
        <v>16939</v>
      </c>
      <c r="AO397" s="227">
        <v>0</v>
      </c>
      <c r="AP397" s="227" t="s">
        <v>16941</v>
      </c>
      <c r="AQ397" s="227" t="s">
        <v>16956</v>
      </c>
      <c r="AR397" s="227">
        <v>0</v>
      </c>
      <c r="AS397" s="227"/>
      <c r="AT397" s="227"/>
      <c r="AU397" s="227"/>
      <c r="AV397" s="227"/>
      <c r="AW397" s="227" t="s">
        <v>617</v>
      </c>
      <c r="AX397" s="228">
        <v>778.7</v>
      </c>
      <c r="AY397" s="228">
        <v>653.6</v>
      </c>
      <c r="AZ397" s="227" t="s">
        <v>2966</v>
      </c>
      <c r="BA397" s="227" t="s">
        <v>17002</v>
      </c>
      <c r="BB397" s="229"/>
      <c r="BC397" s="230">
        <f t="shared" si="138"/>
        <v>-5.3199999999999363</v>
      </c>
      <c r="BJ397" s="177" t="str">
        <f>VLOOKUP(C397,BM:BO,3,FALSE)</f>
        <v>нет данных</v>
      </c>
      <c r="BM397" s="177" t="s">
        <v>3438</v>
      </c>
      <c r="BN397" s="177" t="s">
        <v>2983</v>
      </c>
      <c r="BO397" s="177" t="s">
        <v>2983</v>
      </c>
      <c r="BU397" s="177" t="s">
        <v>3438</v>
      </c>
      <c r="BV397" s="177" t="s">
        <v>2983</v>
      </c>
      <c r="BW397" s="177" t="s">
        <v>2983</v>
      </c>
      <c r="CH397" s="224">
        <f t="shared" si="151"/>
        <v>3.3469405025243759E-10</v>
      </c>
    </row>
    <row r="398" spans="1:118" x14ac:dyDescent="0.3">
      <c r="B398" s="225" t="s">
        <v>17299</v>
      </c>
      <c r="C398" s="225"/>
      <c r="D398" s="221">
        <f>D399</f>
        <v>496575.67</v>
      </c>
      <c r="E398" s="222">
        <f t="shared" ref="E398:AE398" si="166">E399</f>
        <v>0</v>
      </c>
      <c r="F398" s="222">
        <f t="shared" si="166"/>
        <v>0</v>
      </c>
      <c r="G398" s="222">
        <f t="shared" si="166"/>
        <v>0</v>
      </c>
      <c r="H398" s="222">
        <f t="shared" si="166"/>
        <v>0</v>
      </c>
      <c r="I398" s="222">
        <f t="shared" si="166"/>
        <v>0</v>
      </c>
      <c r="J398" s="222">
        <f t="shared" si="166"/>
        <v>0</v>
      </c>
      <c r="K398" s="223">
        <f t="shared" si="166"/>
        <v>0</v>
      </c>
      <c r="L398" s="222">
        <f t="shared" si="166"/>
        <v>0</v>
      </c>
      <c r="M398" s="222">
        <f t="shared" si="166"/>
        <v>0</v>
      </c>
      <c r="N398" s="222">
        <f t="shared" si="166"/>
        <v>0</v>
      </c>
      <c r="O398" s="222">
        <f t="shared" si="166"/>
        <v>0</v>
      </c>
      <c r="P398" s="222">
        <f t="shared" si="166"/>
        <v>0</v>
      </c>
      <c r="Q398" s="222">
        <f t="shared" si="166"/>
        <v>0</v>
      </c>
      <c r="R398" s="222">
        <f t="shared" si="166"/>
        <v>0</v>
      </c>
      <c r="S398" s="222">
        <f t="shared" si="166"/>
        <v>0</v>
      </c>
      <c r="T398" s="222">
        <f t="shared" si="166"/>
        <v>0</v>
      </c>
      <c r="U398" s="222">
        <f t="shared" si="166"/>
        <v>0</v>
      </c>
      <c r="V398" s="222">
        <f t="shared" si="166"/>
        <v>0</v>
      </c>
      <c r="W398" s="222">
        <f t="shared" si="166"/>
        <v>0</v>
      </c>
      <c r="X398" s="222">
        <f t="shared" si="166"/>
        <v>486171.6</v>
      </c>
      <c r="Y398" s="222">
        <f t="shared" si="166"/>
        <v>0</v>
      </c>
      <c r="Z398" s="222">
        <f t="shared" si="166"/>
        <v>0</v>
      </c>
      <c r="AA398" s="222">
        <f t="shared" si="166"/>
        <v>0</v>
      </c>
      <c r="AB398" s="222">
        <f t="shared" si="166"/>
        <v>0</v>
      </c>
      <c r="AC398" s="222">
        <f t="shared" si="166"/>
        <v>10404.07</v>
      </c>
      <c r="AD398" s="222">
        <f t="shared" si="166"/>
        <v>0</v>
      </c>
      <c r="AE398" s="222">
        <f t="shared" si="166"/>
        <v>0</v>
      </c>
      <c r="AF398" s="214" t="s">
        <v>17016</v>
      </c>
      <c r="AG398" s="214" t="s">
        <v>17016</v>
      </c>
      <c r="AH398" s="214" t="s">
        <v>17016</v>
      </c>
      <c r="AI398" s="226"/>
      <c r="AJ398" s="226"/>
      <c r="AK398" s="226"/>
      <c r="AL398" s="226"/>
      <c r="AM398" s="227"/>
      <c r="AN398" s="227"/>
      <c r="AO398" s="227"/>
      <c r="AP398" s="227"/>
      <c r="AQ398" s="227"/>
      <c r="AR398" s="227"/>
      <c r="AS398" s="227"/>
      <c r="AT398" s="227"/>
      <c r="AU398" s="227"/>
      <c r="AV398" s="227"/>
      <c r="AW398" s="227"/>
      <c r="AX398" s="228"/>
      <c r="AY398" s="228"/>
      <c r="AZ398" s="227"/>
      <c r="BA398" s="227"/>
      <c r="BB398" s="229"/>
      <c r="BC398" s="230"/>
      <c r="CH398" s="224">
        <f t="shared" si="151"/>
        <v>7.2759576141834259E-12</v>
      </c>
    </row>
    <row r="399" spans="1:118" s="245" customFormat="1" x14ac:dyDescent="0.3">
      <c r="A399" s="177">
        <v>1</v>
      </c>
      <c r="B399" s="231">
        <f>SUBTOTAL(9,$A$22:A399)</f>
        <v>317</v>
      </c>
      <c r="C399" s="220" t="s">
        <v>16888</v>
      </c>
      <c r="D399" s="222">
        <f>E399+F399+G399+H399+I399+J399+L399+N399+P399+R399+T399+U399+V399+W399+X399+Y399+Z399+AA399+AB399+AC399+AD399+AE399</f>
        <v>496575.67</v>
      </c>
      <c r="E399" s="240">
        <v>0</v>
      </c>
      <c r="F399" s="240">
        <v>0</v>
      </c>
      <c r="G399" s="240">
        <v>0</v>
      </c>
      <c r="H399" s="240">
        <v>0</v>
      </c>
      <c r="I399" s="240">
        <v>0</v>
      </c>
      <c r="J399" s="240">
        <v>0</v>
      </c>
      <c r="K399" s="257">
        <v>0</v>
      </c>
      <c r="L399" s="240">
        <v>0</v>
      </c>
      <c r="M399" s="240">
        <v>0</v>
      </c>
      <c r="N399" s="240">
        <v>0</v>
      </c>
      <c r="O399" s="240">
        <v>0</v>
      </c>
      <c r="P399" s="240">
        <v>0</v>
      </c>
      <c r="Q399" s="240">
        <v>0</v>
      </c>
      <c r="R399" s="240">
        <v>0</v>
      </c>
      <c r="S399" s="240">
        <v>0</v>
      </c>
      <c r="T399" s="240">
        <v>0</v>
      </c>
      <c r="U399" s="240">
        <v>0</v>
      </c>
      <c r="V399" s="240">
        <v>0</v>
      </c>
      <c r="W399" s="240">
        <v>0</v>
      </c>
      <c r="X399" s="240">
        <v>486171.6</v>
      </c>
      <c r="Y399" s="240">
        <v>0</v>
      </c>
      <c r="Z399" s="240">
        <v>0</v>
      </c>
      <c r="AA399" s="240">
        <v>0</v>
      </c>
      <c r="AB399" s="240">
        <v>0</v>
      </c>
      <c r="AC399" s="271">
        <f>ROUND(N399*2.14%,2)+ROUND(E399*2.14%,2)+ROUND(F399*2.14%,2)+ROUND(G399*2.14%,2)+ROUND(H399*2.14%,2)+ROUND(I399*2.14%,2)+ROUND(J399*2.14%,2)+ROUND(L399*2.14%,2)+ROUND(P399*2.14%,2)+ROUND(R399*2.14%,2)+ROUND(T399*2.14%,2)+ROUND(U399*2.14%,2)+ROUND(V399*2.14%,2)+ROUND(W399*2.14%,2)+ROUND(X399*2.14%,2)+ROUND(Y399*2.14%,2)+ROUND(Z399*2.14%,2)+ROUND(AA399*2.14%,2)+ROUND(AB399*2.14%,2)</f>
        <v>10404.07</v>
      </c>
      <c r="AD399" s="240">
        <v>0</v>
      </c>
      <c r="AE399" s="240">
        <v>0</v>
      </c>
      <c r="AF399" s="242" t="s">
        <v>17042</v>
      </c>
      <c r="AG399" s="242">
        <v>2023</v>
      </c>
      <c r="AH399" s="243">
        <v>2023</v>
      </c>
      <c r="AT399" s="245" t="e">
        <f>VLOOKUP(C399,AW:AX,2,FALSE)</f>
        <v>#N/A</v>
      </c>
      <c r="BW399" s="246"/>
      <c r="CA399" s="245" t="e">
        <f>VLOOKUP(C399,CB:CC,2,FALSE)</f>
        <v>#N/A</v>
      </c>
      <c r="CE399" s="245" t="e">
        <f>VLOOKUP(C399,CF:CG,2,FALSE)</f>
        <v>#N/A</v>
      </c>
      <c r="CH399" s="224">
        <f t="shared" si="151"/>
        <v>7.2759576141834259E-12</v>
      </c>
      <c r="CL399" s="245" t="e">
        <f>VLOOKUP(C399,CM:CN,2,FALSE)</f>
        <v>#N/A</v>
      </c>
      <c r="DK399" s="245" t="e">
        <f>VLOOKUP(C399,DL:DM,2,FALSE)</f>
        <v>#N/A</v>
      </c>
      <c r="DN399" s="177"/>
    </row>
    <row r="400" spans="1:118" x14ac:dyDescent="0.3">
      <c r="B400" s="225" t="s">
        <v>17194</v>
      </c>
      <c r="C400" s="225"/>
      <c r="D400" s="221">
        <f t="shared" ref="D400:AE400" si="167">D401+D454+D463+D491+D501+D505+D519+D523+D529+D533+D542+D544+D546+D549+D551+D553+D555+D559+D561+D563+D565+D567+D573+D575+D580+D577+D582+D584+D586+D592+D595+D597+D599+D601+D603+D608+D610+D613+D615+D617+D627+D630+D632+D634+D638+D641+D644+D646+D648+D650+D653+D655+D657+D659+D662</f>
        <v>1256137430.8799999</v>
      </c>
      <c r="E400" s="222">
        <f t="shared" si="167"/>
        <v>3743866.76</v>
      </c>
      <c r="F400" s="222">
        <f t="shared" si="167"/>
        <v>8457620.1899999995</v>
      </c>
      <c r="G400" s="222">
        <f t="shared" si="167"/>
        <v>34657823.299999997</v>
      </c>
      <c r="H400" s="222">
        <f t="shared" si="167"/>
        <v>3327833.26</v>
      </c>
      <c r="I400" s="222">
        <f t="shared" si="167"/>
        <v>6288493.9399999995</v>
      </c>
      <c r="J400" s="222">
        <f t="shared" si="167"/>
        <v>0</v>
      </c>
      <c r="K400" s="223">
        <f t="shared" si="167"/>
        <v>13</v>
      </c>
      <c r="L400" s="222">
        <f t="shared" si="167"/>
        <v>29996592.91</v>
      </c>
      <c r="M400" s="222">
        <f t="shared" si="167"/>
        <v>118859.86</v>
      </c>
      <c r="N400" s="222">
        <f t="shared" si="167"/>
        <v>954646869.78999972</v>
      </c>
      <c r="O400" s="222">
        <f t="shared" si="167"/>
        <v>0</v>
      </c>
      <c r="P400" s="222">
        <f t="shared" si="167"/>
        <v>0</v>
      </c>
      <c r="Q400" s="222">
        <f t="shared" si="167"/>
        <v>34749.58</v>
      </c>
      <c r="R400" s="222">
        <f t="shared" si="167"/>
        <v>140477274.97</v>
      </c>
      <c r="S400" s="222">
        <f t="shared" si="167"/>
        <v>280</v>
      </c>
      <c r="T400" s="222">
        <f t="shared" si="167"/>
        <v>9995227.0099999998</v>
      </c>
      <c r="U400" s="222">
        <f t="shared" si="167"/>
        <v>11289646.98</v>
      </c>
      <c r="V400" s="222">
        <f t="shared" si="167"/>
        <v>350000</v>
      </c>
      <c r="W400" s="222">
        <f t="shared" si="167"/>
        <v>0</v>
      </c>
      <c r="X400" s="222">
        <f t="shared" si="167"/>
        <v>0</v>
      </c>
      <c r="Y400" s="222">
        <f t="shared" si="167"/>
        <v>0</v>
      </c>
      <c r="Z400" s="222">
        <f t="shared" si="167"/>
        <v>0</v>
      </c>
      <c r="AA400" s="222">
        <f t="shared" si="167"/>
        <v>0</v>
      </c>
      <c r="AB400" s="222">
        <f t="shared" si="167"/>
        <v>0</v>
      </c>
      <c r="AC400" s="222">
        <f t="shared" si="167"/>
        <v>25211695.870000005</v>
      </c>
      <c r="AD400" s="222">
        <f t="shared" si="167"/>
        <v>26374485.899999999</v>
      </c>
      <c r="AE400" s="222">
        <f t="shared" si="167"/>
        <v>1320000</v>
      </c>
      <c r="AF400" s="214" t="s">
        <v>17016</v>
      </c>
      <c r="AG400" s="214" t="s">
        <v>17016</v>
      </c>
      <c r="AH400" s="214" t="s">
        <v>17016</v>
      </c>
      <c r="AI400" s="226"/>
      <c r="AJ400" s="226"/>
      <c r="AK400" s="226"/>
      <c r="AL400" s="226"/>
      <c r="AM400" s="227"/>
      <c r="AN400" s="227"/>
      <c r="AO400" s="227"/>
      <c r="AP400" s="227"/>
      <c r="AQ400" s="227"/>
      <c r="AR400" s="227"/>
      <c r="AS400" s="227"/>
      <c r="AT400" s="227"/>
      <c r="AU400" s="227"/>
      <c r="AV400" s="227"/>
      <c r="AW400" s="227"/>
      <c r="AX400" s="228"/>
      <c r="AY400" s="228"/>
      <c r="AZ400" s="227"/>
      <c r="BA400" s="227"/>
      <c r="BB400" s="229"/>
      <c r="BC400" s="230"/>
      <c r="CH400" s="224">
        <f t="shared" si="151"/>
        <v>2.2351741790771484E-8</v>
      </c>
    </row>
    <row r="401" spans="1:86" x14ac:dyDescent="0.3">
      <c r="B401" s="225" t="s">
        <v>71</v>
      </c>
      <c r="C401" s="225"/>
      <c r="D401" s="221">
        <f>SUM(D402:D453)</f>
        <v>322505567.73999995</v>
      </c>
      <c r="E401" s="222">
        <f t="shared" ref="E401:AE401" si="168">SUM(E402:E453)</f>
        <v>0</v>
      </c>
      <c r="F401" s="222">
        <f t="shared" si="168"/>
        <v>0</v>
      </c>
      <c r="G401" s="222">
        <f t="shared" si="168"/>
        <v>0</v>
      </c>
      <c r="H401" s="222">
        <f t="shared" si="168"/>
        <v>0</v>
      </c>
      <c r="I401" s="222">
        <f t="shared" si="168"/>
        <v>0</v>
      </c>
      <c r="J401" s="222">
        <f t="shared" si="168"/>
        <v>0</v>
      </c>
      <c r="K401" s="223">
        <f t="shared" si="168"/>
        <v>1</v>
      </c>
      <c r="L401" s="222">
        <f t="shared" si="168"/>
        <v>2259447.8199999998</v>
      </c>
      <c r="M401" s="222">
        <f t="shared" si="168"/>
        <v>34765.719999999994</v>
      </c>
      <c r="N401" s="222">
        <f t="shared" si="168"/>
        <v>254689206.41000003</v>
      </c>
      <c r="O401" s="222">
        <f t="shared" si="168"/>
        <v>0</v>
      </c>
      <c r="P401" s="222">
        <f t="shared" si="168"/>
        <v>0</v>
      </c>
      <c r="Q401" s="222">
        <f t="shared" si="168"/>
        <v>10079.760000000002</v>
      </c>
      <c r="R401" s="222">
        <f t="shared" si="168"/>
        <v>51855406.339999996</v>
      </c>
      <c r="S401" s="222">
        <f t="shared" si="168"/>
        <v>0</v>
      </c>
      <c r="T401" s="222">
        <f t="shared" si="168"/>
        <v>0</v>
      </c>
      <c r="U401" s="222">
        <f t="shared" si="168"/>
        <v>0</v>
      </c>
      <c r="V401" s="222">
        <f t="shared" si="168"/>
        <v>350000</v>
      </c>
      <c r="W401" s="222">
        <f t="shared" si="168"/>
        <v>0</v>
      </c>
      <c r="X401" s="222">
        <f t="shared" si="168"/>
        <v>0</v>
      </c>
      <c r="Y401" s="222">
        <f t="shared" si="168"/>
        <v>0</v>
      </c>
      <c r="Z401" s="222">
        <f t="shared" si="168"/>
        <v>0</v>
      </c>
      <c r="AA401" s="222">
        <f t="shared" si="168"/>
        <v>0</v>
      </c>
      <c r="AB401" s="222">
        <f t="shared" si="168"/>
        <v>0</v>
      </c>
      <c r="AC401" s="222">
        <f t="shared" si="168"/>
        <v>6621507.1700000009</v>
      </c>
      <c r="AD401" s="222">
        <f t="shared" si="168"/>
        <v>6730000</v>
      </c>
      <c r="AE401" s="222">
        <f t="shared" si="168"/>
        <v>0</v>
      </c>
      <c r="AF401" s="214" t="s">
        <v>17016</v>
      </c>
      <c r="AG401" s="214" t="s">
        <v>17016</v>
      </c>
      <c r="AH401" s="214" t="s">
        <v>17016</v>
      </c>
      <c r="AI401" s="226"/>
      <c r="AJ401" s="226"/>
      <c r="AK401" s="226"/>
      <c r="AL401" s="226"/>
      <c r="AM401" s="227"/>
      <c r="AN401" s="227"/>
      <c r="AO401" s="227"/>
      <c r="AP401" s="227"/>
      <c r="AQ401" s="227"/>
      <c r="AR401" s="227"/>
      <c r="AS401" s="227"/>
      <c r="AT401" s="227"/>
      <c r="AU401" s="227"/>
      <c r="AV401" s="227"/>
      <c r="AW401" s="227"/>
      <c r="AX401" s="228"/>
      <c r="AY401" s="228"/>
      <c r="AZ401" s="227"/>
      <c r="BA401" s="227"/>
      <c r="BB401" s="229"/>
      <c r="BC401" s="230">
        <f t="shared" ref="BC401:BC454" si="169">AY401-M401</f>
        <v>-34765.719999999994</v>
      </c>
      <c r="BJ401" s="177" t="e">
        <f>VLOOKUP(C401,BM:BO,3,FALSE)</f>
        <v>#N/A</v>
      </c>
      <c r="BM401" s="177" t="s">
        <v>611</v>
      </c>
      <c r="BN401" s="177" t="s">
        <v>16982</v>
      </c>
      <c r="BO401" s="177" t="s">
        <v>3102</v>
      </c>
      <c r="BU401" s="177" t="s">
        <v>611</v>
      </c>
      <c r="BV401" s="177" t="s">
        <v>16982</v>
      </c>
      <c r="BW401" s="177" t="s">
        <v>3102</v>
      </c>
      <c r="CH401" s="224">
        <f t="shared" si="151"/>
        <v>-6.6123902797698975E-8</v>
      </c>
    </row>
    <row r="402" spans="1:86" x14ac:dyDescent="0.3">
      <c r="A402" s="177">
        <v>1</v>
      </c>
      <c r="B402" s="231">
        <f>SUBTOTAL(9,$A$402:A402)</f>
        <v>1</v>
      </c>
      <c r="C402" s="236" t="s">
        <v>108</v>
      </c>
      <c r="D402" s="222">
        <f t="shared" ref="D402:D439" si="170">E402+F402+G402+H402+I402+J402+L402+N402+P402+R402+T402+U402+V402+W402+X402+Y402+Z402+AA402+AB402+AC402+AD402+AE402</f>
        <v>2065079.27</v>
      </c>
      <c r="E402" s="239">
        <v>0</v>
      </c>
      <c r="F402" s="239">
        <v>0</v>
      </c>
      <c r="G402" s="239">
        <v>0</v>
      </c>
      <c r="H402" s="239">
        <v>0</v>
      </c>
      <c r="I402" s="239">
        <v>0</v>
      </c>
      <c r="J402" s="239">
        <v>0</v>
      </c>
      <c r="K402" s="255">
        <v>0</v>
      </c>
      <c r="L402" s="239">
        <v>0</v>
      </c>
      <c r="M402" s="222">
        <v>252</v>
      </c>
      <c r="N402" s="222">
        <v>1845583.78</v>
      </c>
      <c r="O402" s="239">
        <v>0</v>
      </c>
      <c r="P402" s="239">
        <v>0</v>
      </c>
      <c r="Q402" s="222">
        <v>0</v>
      </c>
      <c r="R402" s="222">
        <v>0</v>
      </c>
      <c r="S402" s="239">
        <v>0</v>
      </c>
      <c r="T402" s="239">
        <v>0</v>
      </c>
      <c r="U402" s="239">
        <v>0</v>
      </c>
      <c r="V402" s="239">
        <v>0</v>
      </c>
      <c r="W402" s="239">
        <v>0</v>
      </c>
      <c r="X402" s="239">
        <v>0</v>
      </c>
      <c r="Y402" s="239">
        <v>0</v>
      </c>
      <c r="Z402" s="239">
        <v>0</v>
      </c>
      <c r="AA402" s="239">
        <v>0</v>
      </c>
      <c r="AB402" s="239">
        <v>0</v>
      </c>
      <c r="AC402" s="222">
        <f t="shared" ref="AC402:AC417" si="171">ROUND(N402*2.14%,2)</f>
        <v>39495.49</v>
      </c>
      <c r="AD402" s="222">
        <v>180000</v>
      </c>
      <c r="AE402" s="239">
        <v>0</v>
      </c>
      <c r="AF402" s="214">
        <v>2024</v>
      </c>
      <c r="AG402" s="214">
        <v>2024</v>
      </c>
      <c r="AH402" s="214">
        <v>2024</v>
      </c>
      <c r="AI402" s="226"/>
      <c r="AJ402" s="226"/>
      <c r="AK402" s="226"/>
      <c r="AL402" s="226"/>
      <c r="AM402" s="227" t="s">
        <v>16952</v>
      </c>
      <c r="AN402" s="227" t="s">
        <v>16949</v>
      </c>
      <c r="AO402" s="227">
        <v>0</v>
      </c>
      <c r="AP402" s="227" t="s">
        <v>16950</v>
      </c>
      <c r="AQ402" s="227" t="s">
        <v>16956</v>
      </c>
      <c r="AR402" s="227">
        <v>0</v>
      </c>
      <c r="AS402" s="227"/>
      <c r="AT402" s="227"/>
      <c r="AU402" s="227"/>
      <c r="AV402" s="227"/>
      <c r="AW402" s="227" t="s">
        <v>662</v>
      </c>
      <c r="AX402" s="228">
        <v>267.60000000000002</v>
      </c>
      <c r="AY402" s="228">
        <v>252</v>
      </c>
      <c r="AZ402" s="227" t="s">
        <v>17005</v>
      </c>
      <c r="BA402" s="227" t="s">
        <v>625</v>
      </c>
      <c r="BB402" s="229"/>
      <c r="BC402" s="230">
        <f t="shared" si="169"/>
        <v>0</v>
      </c>
      <c r="BJ402" s="177" t="str">
        <f>VLOOKUP(C402,BM:BO,3,FALSE)</f>
        <v>180.000</v>
      </c>
      <c r="BM402" s="177" t="s">
        <v>3103</v>
      </c>
      <c r="BN402" s="177" t="s">
        <v>719</v>
      </c>
      <c r="BO402" s="177" t="s">
        <v>3104</v>
      </c>
      <c r="BU402" s="177" t="s">
        <v>3103</v>
      </c>
      <c r="BV402" s="177" t="s">
        <v>719</v>
      </c>
      <c r="BW402" s="177" t="s">
        <v>3104</v>
      </c>
      <c r="CH402" s="224">
        <f t="shared" si="151"/>
        <v>0</v>
      </c>
    </row>
    <row r="403" spans="1:86" x14ac:dyDescent="0.3">
      <c r="A403" s="177">
        <v>1</v>
      </c>
      <c r="B403" s="231">
        <f>SUBTOTAL(9,$A$402:A403)</f>
        <v>2</v>
      </c>
      <c r="C403" s="236" t="s">
        <v>109</v>
      </c>
      <c r="D403" s="222">
        <f t="shared" si="170"/>
        <v>11071119.41</v>
      </c>
      <c r="E403" s="239">
        <v>0</v>
      </c>
      <c r="F403" s="239">
        <v>0</v>
      </c>
      <c r="G403" s="239">
        <v>0</v>
      </c>
      <c r="H403" s="239">
        <v>0</v>
      </c>
      <c r="I403" s="239">
        <v>0</v>
      </c>
      <c r="J403" s="239">
        <v>0</v>
      </c>
      <c r="K403" s="255">
        <v>0</v>
      </c>
      <c r="L403" s="239">
        <v>0</v>
      </c>
      <c r="M403" s="222">
        <v>1351</v>
      </c>
      <c r="N403" s="222">
        <v>10613980.23</v>
      </c>
      <c r="O403" s="239">
        <v>0</v>
      </c>
      <c r="P403" s="239">
        <v>0</v>
      </c>
      <c r="Q403" s="222">
        <v>0</v>
      </c>
      <c r="R403" s="222">
        <v>0</v>
      </c>
      <c r="S403" s="239">
        <v>0</v>
      </c>
      <c r="T403" s="239">
        <v>0</v>
      </c>
      <c r="U403" s="239">
        <v>0</v>
      </c>
      <c r="V403" s="239">
        <v>0</v>
      </c>
      <c r="W403" s="239">
        <v>0</v>
      </c>
      <c r="X403" s="239">
        <v>0</v>
      </c>
      <c r="Y403" s="239">
        <v>0</v>
      </c>
      <c r="Z403" s="239">
        <v>0</v>
      </c>
      <c r="AA403" s="239">
        <v>0</v>
      </c>
      <c r="AB403" s="239">
        <v>0</v>
      </c>
      <c r="AC403" s="222">
        <f t="shared" si="171"/>
        <v>227139.18</v>
      </c>
      <c r="AD403" s="222">
        <v>230000</v>
      </c>
      <c r="AE403" s="239">
        <v>0</v>
      </c>
      <c r="AF403" s="214">
        <v>2024</v>
      </c>
      <c r="AG403" s="214">
        <v>2024</v>
      </c>
      <c r="AH403" s="214">
        <v>2024</v>
      </c>
      <c r="AI403" s="226"/>
      <c r="AJ403" s="226"/>
      <c r="AK403" s="226"/>
      <c r="AL403" s="226"/>
      <c r="AM403" s="227" t="s">
        <v>16952</v>
      </c>
      <c r="AN403" s="227" t="s">
        <v>16949</v>
      </c>
      <c r="AO403" s="227">
        <v>2018</v>
      </c>
      <c r="AP403" s="227" t="s">
        <v>16949</v>
      </c>
      <c r="AQ403" s="227" t="s">
        <v>16947</v>
      </c>
      <c r="AR403" s="227" t="s">
        <v>16954</v>
      </c>
      <c r="AS403" s="227"/>
      <c r="AT403" s="227" t="s">
        <v>16965</v>
      </c>
      <c r="AU403" s="235">
        <v>1511199.48</v>
      </c>
      <c r="AV403" s="235">
        <v>2992445.51</v>
      </c>
      <c r="AW403" s="227" t="s">
        <v>621</v>
      </c>
      <c r="AX403" s="228">
        <v>6095</v>
      </c>
      <c r="AY403" s="228">
        <v>1351</v>
      </c>
      <c r="AZ403" s="227" t="s">
        <v>17008</v>
      </c>
      <c r="BA403" s="227" t="s">
        <v>17002</v>
      </c>
      <c r="BB403" s="229"/>
      <c r="BC403" s="230">
        <f t="shared" si="169"/>
        <v>0</v>
      </c>
      <c r="BJ403" s="177" t="str">
        <f>VLOOKUP(C403,BM:BO,3,FALSE)</f>
        <v>1229.500</v>
      </c>
      <c r="BM403" s="177" t="s">
        <v>3105</v>
      </c>
      <c r="BN403" s="177" t="s">
        <v>3245</v>
      </c>
      <c r="BO403" s="177" t="s">
        <v>3106</v>
      </c>
      <c r="BU403" s="177" t="s">
        <v>3105</v>
      </c>
      <c r="BV403" s="177" t="s">
        <v>3245</v>
      </c>
      <c r="BW403" s="177" t="s">
        <v>3106</v>
      </c>
      <c r="CH403" s="224">
        <f t="shared" si="151"/>
        <v>-2.9103830456733704E-10</v>
      </c>
    </row>
    <row r="404" spans="1:86" x14ac:dyDescent="0.3">
      <c r="A404" s="177">
        <v>1</v>
      </c>
      <c r="B404" s="231">
        <f>SUBTOTAL(9,$A$402:A404)</f>
        <v>3</v>
      </c>
      <c r="C404" s="236" t="s">
        <v>110</v>
      </c>
      <c r="D404" s="222">
        <f t="shared" si="170"/>
        <v>2170696.7599999998</v>
      </c>
      <c r="E404" s="239">
        <v>0</v>
      </c>
      <c r="F404" s="239">
        <v>0</v>
      </c>
      <c r="G404" s="239">
        <v>0</v>
      </c>
      <c r="H404" s="239">
        <v>0</v>
      </c>
      <c r="I404" s="239">
        <v>0</v>
      </c>
      <c r="J404" s="239">
        <v>0</v>
      </c>
      <c r="K404" s="255">
        <v>0</v>
      </c>
      <c r="L404" s="239">
        <v>0</v>
      </c>
      <c r="M404" s="222">
        <v>257</v>
      </c>
      <c r="N404" s="222">
        <v>2027312.28</v>
      </c>
      <c r="O404" s="239">
        <v>0</v>
      </c>
      <c r="P404" s="239">
        <v>0</v>
      </c>
      <c r="Q404" s="222">
        <v>0</v>
      </c>
      <c r="R404" s="222">
        <v>0</v>
      </c>
      <c r="S404" s="239">
        <v>0</v>
      </c>
      <c r="T404" s="239">
        <v>0</v>
      </c>
      <c r="U404" s="239">
        <v>0</v>
      </c>
      <c r="V404" s="239">
        <v>0</v>
      </c>
      <c r="W404" s="239">
        <v>0</v>
      </c>
      <c r="X404" s="239">
        <v>0</v>
      </c>
      <c r="Y404" s="239">
        <v>0</v>
      </c>
      <c r="Z404" s="239">
        <v>0</v>
      </c>
      <c r="AA404" s="239">
        <v>0</v>
      </c>
      <c r="AB404" s="239">
        <v>0</v>
      </c>
      <c r="AC404" s="222">
        <f t="shared" si="171"/>
        <v>43384.480000000003</v>
      </c>
      <c r="AD404" s="239">
        <v>100000</v>
      </c>
      <c r="AE404" s="239">
        <v>0</v>
      </c>
      <c r="AF404" s="214">
        <v>2024</v>
      </c>
      <c r="AG404" s="214">
        <v>2024</v>
      </c>
      <c r="AH404" s="214">
        <v>2024</v>
      </c>
      <c r="AI404" s="226"/>
      <c r="AJ404" s="226"/>
      <c r="AK404" s="226"/>
      <c r="AL404" s="226"/>
      <c r="AM404" s="227" t="s">
        <v>16939</v>
      </c>
      <c r="AN404" s="227" t="s">
        <v>16959</v>
      </c>
      <c r="AO404" s="227">
        <v>0</v>
      </c>
      <c r="AP404" s="227" t="s">
        <v>16952</v>
      </c>
      <c r="AQ404" s="227" t="s">
        <v>16958</v>
      </c>
      <c r="AR404" s="227">
        <v>0</v>
      </c>
      <c r="AS404" s="227"/>
      <c r="AT404" s="227"/>
      <c r="AU404" s="227"/>
      <c r="AV404" s="227"/>
      <c r="AW404" s="227" t="s">
        <v>662</v>
      </c>
      <c r="AX404" s="228">
        <v>299.5</v>
      </c>
      <c r="AY404" s="228">
        <v>257</v>
      </c>
      <c r="AZ404" s="227" t="s">
        <v>592</v>
      </c>
      <c r="BA404" s="227">
        <v>1959</v>
      </c>
      <c r="BB404" s="229"/>
      <c r="BC404" s="230">
        <f t="shared" si="169"/>
        <v>0</v>
      </c>
      <c r="BJ404" s="177" t="str">
        <f>VLOOKUP(C404,BM:BO,3,FALSE)</f>
        <v>272.500</v>
      </c>
      <c r="BM404" s="177" t="s">
        <v>3107</v>
      </c>
      <c r="BN404" s="177" t="s">
        <v>2983</v>
      </c>
      <c r="BO404" s="177" t="s">
        <v>2983</v>
      </c>
      <c r="BU404" s="177" t="s">
        <v>3107</v>
      </c>
      <c r="BV404" s="177" t="s">
        <v>2983</v>
      </c>
      <c r="BW404" s="177" t="s">
        <v>2983</v>
      </c>
      <c r="CH404" s="224">
        <f t="shared" si="151"/>
        <v>-2.6193447411060333E-10</v>
      </c>
    </row>
    <row r="405" spans="1:86" x14ac:dyDescent="0.3">
      <c r="A405" s="177">
        <v>1</v>
      </c>
      <c r="B405" s="231">
        <f>SUBTOTAL(9,$A$402:A405)</f>
        <v>4</v>
      </c>
      <c r="C405" s="236" t="s">
        <v>5242</v>
      </c>
      <c r="D405" s="222">
        <f t="shared" si="170"/>
        <v>8129200.9299999997</v>
      </c>
      <c r="E405" s="239">
        <v>0</v>
      </c>
      <c r="F405" s="239">
        <v>0</v>
      </c>
      <c r="G405" s="239">
        <v>0</v>
      </c>
      <c r="H405" s="239">
        <v>0</v>
      </c>
      <c r="I405" s="239">
        <v>0</v>
      </c>
      <c r="J405" s="239">
        <v>0</v>
      </c>
      <c r="K405" s="255">
        <v>0</v>
      </c>
      <c r="L405" s="239">
        <v>0</v>
      </c>
      <c r="M405" s="222">
        <v>1265</v>
      </c>
      <c r="N405" s="222">
        <f>7763071.21+195809.67</f>
        <v>7958880.8799999999</v>
      </c>
      <c r="O405" s="239">
        <v>0</v>
      </c>
      <c r="P405" s="239">
        <v>0</v>
      </c>
      <c r="Q405" s="222">
        <v>0</v>
      </c>
      <c r="R405" s="222">
        <v>0</v>
      </c>
      <c r="S405" s="239">
        <v>0</v>
      </c>
      <c r="T405" s="239">
        <v>0</v>
      </c>
      <c r="U405" s="239">
        <v>0</v>
      </c>
      <c r="V405" s="239">
        <v>0</v>
      </c>
      <c r="W405" s="239">
        <v>0</v>
      </c>
      <c r="X405" s="239">
        <v>0</v>
      </c>
      <c r="Y405" s="239">
        <v>0</v>
      </c>
      <c r="Z405" s="239">
        <v>0</v>
      </c>
      <c r="AA405" s="239">
        <v>0</v>
      </c>
      <c r="AB405" s="239">
        <v>0</v>
      </c>
      <c r="AC405" s="222">
        <f>ROUND(N405*2.14%,2)</f>
        <v>170320.05</v>
      </c>
      <c r="AD405" s="239">
        <v>0</v>
      </c>
      <c r="AE405" s="239">
        <v>0</v>
      </c>
      <c r="AF405" s="214" t="s">
        <v>17042</v>
      </c>
      <c r="AG405" s="214">
        <v>2024</v>
      </c>
      <c r="AH405" s="214">
        <v>2024</v>
      </c>
      <c r="AI405" s="226"/>
      <c r="AJ405" s="226"/>
      <c r="AK405" s="226"/>
      <c r="AL405" s="226"/>
      <c r="AM405" s="227"/>
      <c r="AN405" s="227"/>
      <c r="AO405" s="227"/>
      <c r="AP405" s="227"/>
      <c r="AQ405" s="227"/>
      <c r="AR405" s="227"/>
      <c r="AS405" s="227"/>
      <c r="AT405" s="227"/>
      <c r="AU405" s="227"/>
      <c r="AV405" s="227"/>
      <c r="AW405" s="227"/>
      <c r="AX405" s="228"/>
      <c r="AY405" s="228"/>
      <c r="AZ405" s="227"/>
      <c r="BA405" s="227"/>
      <c r="BB405" s="229"/>
      <c r="BC405" s="230"/>
      <c r="CH405" s="224">
        <f t="shared" si="151"/>
        <v>-1.7462298274040222E-10</v>
      </c>
    </row>
    <row r="406" spans="1:86" x14ac:dyDescent="0.3">
      <c r="A406" s="177">
        <v>1</v>
      </c>
      <c r="B406" s="231">
        <f>SUBTOTAL(9,$A$402:A406)</f>
        <v>5</v>
      </c>
      <c r="C406" s="236" t="s">
        <v>113</v>
      </c>
      <c r="D406" s="222">
        <f t="shared" si="170"/>
        <v>4572675.5200000005</v>
      </c>
      <c r="E406" s="239">
        <v>0</v>
      </c>
      <c r="F406" s="239">
        <v>0</v>
      </c>
      <c r="G406" s="239">
        <v>0</v>
      </c>
      <c r="H406" s="239">
        <v>0</v>
      </c>
      <c r="I406" s="239">
        <v>0</v>
      </c>
      <c r="J406" s="239">
        <v>0</v>
      </c>
      <c r="K406" s="255">
        <v>0</v>
      </c>
      <c r="L406" s="239">
        <v>0</v>
      </c>
      <c r="M406" s="222">
        <v>558</v>
      </c>
      <c r="N406" s="222">
        <v>4281060.82</v>
      </c>
      <c r="O406" s="239">
        <v>0</v>
      </c>
      <c r="P406" s="239">
        <v>0</v>
      </c>
      <c r="Q406" s="222">
        <v>0</v>
      </c>
      <c r="R406" s="222">
        <v>0</v>
      </c>
      <c r="S406" s="239">
        <v>0</v>
      </c>
      <c r="T406" s="239">
        <v>0</v>
      </c>
      <c r="U406" s="239">
        <v>0</v>
      </c>
      <c r="V406" s="239">
        <v>0</v>
      </c>
      <c r="W406" s="239">
        <v>0</v>
      </c>
      <c r="X406" s="239">
        <v>0</v>
      </c>
      <c r="Y406" s="239">
        <v>0</v>
      </c>
      <c r="Z406" s="239">
        <v>0</v>
      </c>
      <c r="AA406" s="239">
        <v>0</v>
      </c>
      <c r="AB406" s="239">
        <v>0</v>
      </c>
      <c r="AC406" s="222">
        <f t="shared" si="171"/>
        <v>91614.7</v>
      </c>
      <c r="AD406" s="222">
        <v>200000</v>
      </c>
      <c r="AE406" s="239">
        <v>0</v>
      </c>
      <c r="AF406" s="214">
        <v>2024</v>
      </c>
      <c r="AG406" s="214">
        <v>2024</v>
      </c>
      <c r="AH406" s="214">
        <v>2024</v>
      </c>
      <c r="AI406" s="226"/>
      <c r="AJ406" s="226"/>
      <c r="AK406" s="226"/>
      <c r="AL406" s="226"/>
      <c r="AM406" s="227" t="s">
        <v>16952</v>
      </c>
      <c r="AN406" s="227" t="s">
        <v>16950</v>
      </c>
      <c r="AO406" s="227">
        <v>0</v>
      </c>
      <c r="AP406" s="227" t="s">
        <v>16954</v>
      </c>
      <c r="AQ406" s="227" t="s">
        <v>16948</v>
      </c>
      <c r="AR406" s="227">
        <v>0</v>
      </c>
      <c r="AS406" s="227"/>
      <c r="AT406" s="227"/>
      <c r="AU406" s="227"/>
      <c r="AV406" s="227"/>
      <c r="AW406" s="227" t="s">
        <v>662</v>
      </c>
      <c r="AX406" s="228">
        <v>546.79999999999995</v>
      </c>
      <c r="AY406" s="228">
        <v>558</v>
      </c>
      <c r="AZ406" s="227" t="s">
        <v>17005</v>
      </c>
      <c r="BA406" s="227">
        <v>1990</v>
      </c>
      <c r="BB406" s="229"/>
      <c r="BC406" s="230">
        <f t="shared" si="169"/>
        <v>0</v>
      </c>
      <c r="BJ406" s="177" t="str">
        <f>VLOOKUP(C406,BM:BO,3,FALSE)</f>
        <v>363.000</v>
      </c>
      <c r="BM406" s="177" t="s">
        <v>3110</v>
      </c>
      <c r="BN406" s="177" t="s">
        <v>799</v>
      </c>
      <c r="BO406" s="177" t="s">
        <v>3111</v>
      </c>
      <c r="BU406" s="177" t="s">
        <v>3110</v>
      </c>
      <c r="BV406" s="177" t="s">
        <v>799</v>
      </c>
      <c r="BW406" s="177" t="s">
        <v>3111</v>
      </c>
      <c r="CH406" s="224">
        <f t="shared" si="151"/>
        <v>1.7462298274040222E-10</v>
      </c>
    </row>
    <row r="407" spans="1:86" x14ac:dyDescent="0.3">
      <c r="A407" s="177">
        <v>1</v>
      </c>
      <c r="B407" s="231">
        <f>SUBTOTAL(9,$A$402:A407)</f>
        <v>6</v>
      </c>
      <c r="C407" s="236" t="s">
        <v>116</v>
      </c>
      <c r="D407" s="222">
        <f t="shared" si="170"/>
        <v>2745244.27</v>
      </c>
      <c r="E407" s="239">
        <v>0</v>
      </c>
      <c r="F407" s="239">
        <v>0</v>
      </c>
      <c r="G407" s="239">
        <v>0</v>
      </c>
      <c r="H407" s="239">
        <v>0</v>
      </c>
      <c r="I407" s="239">
        <v>0</v>
      </c>
      <c r="J407" s="239">
        <v>0</v>
      </c>
      <c r="K407" s="255">
        <v>0</v>
      </c>
      <c r="L407" s="239">
        <v>0</v>
      </c>
      <c r="M407" s="222">
        <v>335</v>
      </c>
      <c r="N407" s="222">
        <v>2511498.21</v>
      </c>
      <c r="O407" s="239">
        <v>0</v>
      </c>
      <c r="P407" s="239">
        <v>0</v>
      </c>
      <c r="Q407" s="222">
        <v>0</v>
      </c>
      <c r="R407" s="222">
        <v>0</v>
      </c>
      <c r="S407" s="239">
        <v>0</v>
      </c>
      <c r="T407" s="239">
        <v>0</v>
      </c>
      <c r="U407" s="239">
        <v>0</v>
      </c>
      <c r="V407" s="239">
        <v>0</v>
      </c>
      <c r="W407" s="239">
        <v>0</v>
      </c>
      <c r="X407" s="239">
        <v>0</v>
      </c>
      <c r="Y407" s="239">
        <v>0</v>
      </c>
      <c r="Z407" s="239">
        <v>0</v>
      </c>
      <c r="AA407" s="239">
        <v>0</v>
      </c>
      <c r="AB407" s="239">
        <v>0</v>
      </c>
      <c r="AC407" s="222">
        <f t="shared" si="171"/>
        <v>53746.06</v>
      </c>
      <c r="AD407" s="222">
        <v>180000</v>
      </c>
      <c r="AE407" s="239">
        <v>0</v>
      </c>
      <c r="AF407" s="214">
        <v>2024</v>
      </c>
      <c r="AG407" s="214">
        <v>2024</v>
      </c>
      <c r="AH407" s="214">
        <v>2024</v>
      </c>
      <c r="AI407" s="226"/>
      <c r="AJ407" s="226"/>
      <c r="AK407" s="226"/>
      <c r="AL407" s="226"/>
      <c r="AM407" s="227" t="s">
        <v>16952</v>
      </c>
      <c r="AN407" s="227" t="s">
        <v>16950</v>
      </c>
      <c r="AO407" s="227">
        <v>0</v>
      </c>
      <c r="AP407" s="227" t="s">
        <v>16954</v>
      </c>
      <c r="AQ407" s="227" t="s">
        <v>16948</v>
      </c>
      <c r="AR407" s="227">
        <v>0</v>
      </c>
      <c r="AS407" s="227"/>
      <c r="AT407" s="227"/>
      <c r="AU407" s="227"/>
      <c r="AV407" s="227"/>
      <c r="AW407" s="227" t="s">
        <v>794</v>
      </c>
      <c r="AX407" s="228">
        <v>560.4</v>
      </c>
      <c r="AY407" s="228">
        <v>335</v>
      </c>
      <c r="AZ407" s="227" t="s">
        <v>17005</v>
      </c>
      <c r="BA407" s="227" t="s">
        <v>705</v>
      </c>
      <c r="BB407" s="229"/>
      <c r="BC407" s="230">
        <f t="shared" si="169"/>
        <v>0</v>
      </c>
      <c r="BJ407" s="177" t="str">
        <f>VLOOKUP(C407,BM:BO,3,FALSE)</f>
        <v>499.500</v>
      </c>
      <c r="BM407" s="177" t="s">
        <v>3116</v>
      </c>
      <c r="BN407" s="177" t="s">
        <v>2983</v>
      </c>
      <c r="BO407" s="177" t="s">
        <v>2983</v>
      </c>
      <c r="BU407" s="177" t="s">
        <v>3116</v>
      </c>
      <c r="BV407" s="177" t="s">
        <v>2983</v>
      </c>
      <c r="BW407" s="177" t="s">
        <v>2983</v>
      </c>
      <c r="CH407" s="224">
        <f t="shared" si="151"/>
        <v>5.8207660913467407E-11</v>
      </c>
    </row>
    <row r="408" spans="1:86" x14ac:dyDescent="0.3">
      <c r="A408" s="177">
        <v>1</v>
      </c>
      <c r="B408" s="231">
        <f>SUBTOTAL(9,$A$402:A408)</f>
        <v>7</v>
      </c>
      <c r="C408" s="236" t="s">
        <v>117</v>
      </c>
      <c r="D408" s="222">
        <f t="shared" si="170"/>
        <v>3012176.12</v>
      </c>
      <c r="E408" s="239">
        <v>0</v>
      </c>
      <c r="F408" s="239">
        <v>0</v>
      </c>
      <c r="G408" s="239">
        <v>0</v>
      </c>
      <c r="H408" s="239">
        <v>0</v>
      </c>
      <c r="I408" s="239">
        <v>0</v>
      </c>
      <c r="J408" s="239">
        <v>0</v>
      </c>
      <c r="K408" s="255">
        <v>0</v>
      </c>
      <c r="L408" s="239">
        <v>0</v>
      </c>
      <c r="M408" s="222">
        <v>337.8</v>
      </c>
      <c r="N408" s="222">
        <v>2772837.4</v>
      </c>
      <c r="O408" s="239">
        <v>0</v>
      </c>
      <c r="P408" s="239">
        <v>0</v>
      </c>
      <c r="Q408" s="222">
        <v>0</v>
      </c>
      <c r="R408" s="222">
        <v>0</v>
      </c>
      <c r="S408" s="239">
        <v>0</v>
      </c>
      <c r="T408" s="239">
        <v>0</v>
      </c>
      <c r="U408" s="239">
        <v>0</v>
      </c>
      <c r="V408" s="239">
        <v>0</v>
      </c>
      <c r="W408" s="239">
        <v>0</v>
      </c>
      <c r="X408" s="239">
        <v>0</v>
      </c>
      <c r="Y408" s="239">
        <v>0</v>
      </c>
      <c r="Z408" s="239">
        <v>0</v>
      </c>
      <c r="AA408" s="239">
        <v>0</v>
      </c>
      <c r="AB408" s="239">
        <v>0</v>
      </c>
      <c r="AC408" s="222">
        <f t="shared" si="171"/>
        <v>59338.720000000001</v>
      </c>
      <c r="AD408" s="222">
        <v>180000</v>
      </c>
      <c r="AE408" s="239">
        <v>0</v>
      </c>
      <c r="AF408" s="214">
        <v>2024</v>
      </c>
      <c r="AG408" s="214">
        <v>2024</v>
      </c>
      <c r="AH408" s="214">
        <v>2024</v>
      </c>
      <c r="AI408" s="226"/>
      <c r="AJ408" s="226"/>
      <c r="AK408" s="226"/>
      <c r="AL408" s="226"/>
      <c r="AM408" s="227" t="s">
        <v>16952</v>
      </c>
      <c r="AN408" s="227" t="s">
        <v>16953</v>
      </c>
      <c r="AO408" s="227">
        <v>2019</v>
      </c>
      <c r="AP408" s="227" t="s">
        <v>16954</v>
      </c>
      <c r="AQ408" s="227" t="s">
        <v>16954</v>
      </c>
      <c r="AR408" s="227" t="s">
        <v>16947</v>
      </c>
      <c r="AS408" s="227"/>
      <c r="AT408" s="227" t="s">
        <v>16965</v>
      </c>
      <c r="AU408" s="235">
        <v>1497619.77</v>
      </c>
      <c r="AV408" s="235">
        <v>1913967.34</v>
      </c>
      <c r="AW408" s="227" t="s">
        <v>731</v>
      </c>
      <c r="AX408" s="228">
        <v>2437.1</v>
      </c>
      <c r="AY408" s="228">
        <v>337.8</v>
      </c>
      <c r="AZ408" s="227" t="s">
        <v>17113</v>
      </c>
      <c r="BA408" s="227" t="s">
        <v>17002</v>
      </c>
      <c r="BB408" s="229"/>
      <c r="BC408" s="230">
        <f t="shared" si="169"/>
        <v>0</v>
      </c>
      <c r="BJ408" s="177" t="str">
        <f>VLOOKUP(C408,BM:BO,3,FALSE)</f>
        <v>360.000</v>
      </c>
      <c r="BM408" s="177" t="s">
        <v>3117</v>
      </c>
      <c r="BN408" s="177" t="s">
        <v>2983</v>
      </c>
      <c r="BO408" s="177" t="s">
        <v>2983</v>
      </c>
      <c r="BU408" s="177" t="s">
        <v>3117</v>
      </c>
      <c r="BV408" s="177" t="s">
        <v>2983</v>
      </c>
      <c r="BW408" s="177" t="s">
        <v>2983</v>
      </c>
      <c r="CH408" s="224">
        <f t="shared" si="151"/>
        <v>2.0372681319713593E-10</v>
      </c>
    </row>
    <row r="409" spans="1:86" x14ac:dyDescent="0.3">
      <c r="A409" s="177">
        <v>1</v>
      </c>
      <c r="B409" s="231">
        <f>SUBTOTAL(9,$A$402:A409)</f>
        <v>8</v>
      </c>
      <c r="C409" s="236" t="s">
        <v>118</v>
      </c>
      <c r="D409" s="222">
        <f t="shared" si="170"/>
        <v>3933484.32</v>
      </c>
      <c r="E409" s="239">
        <v>0</v>
      </c>
      <c r="F409" s="239">
        <v>0</v>
      </c>
      <c r="G409" s="239">
        <v>0</v>
      </c>
      <c r="H409" s="239">
        <v>0</v>
      </c>
      <c r="I409" s="239">
        <v>0</v>
      </c>
      <c r="J409" s="239">
        <v>0</v>
      </c>
      <c r="K409" s="255">
        <v>0</v>
      </c>
      <c r="L409" s="239">
        <v>0</v>
      </c>
      <c r="M409" s="222">
        <v>480</v>
      </c>
      <c r="N409" s="222">
        <v>3674842.69</v>
      </c>
      <c r="O409" s="239">
        <v>0</v>
      </c>
      <c r="P409" s="239">
        <v>0</v>
      </c>
      <c r="Q409" s="222">
        <v>0</v>
      </c>
      <c r="R409" s="222">
        <v>0</v>
      </c>
      <c r="S409" s="239">
        <v>0</v>
      </c>
      <c r="T409" s="239">
        <v>0</v>
      </c>
      <c r="U409" s="239">
        <v>0</v>
      </c>
      <c r="V409" s="239">
        <v>0</v>
      </c>
      <c r="W409" s="239">
        <v>0</v>
      </c>
      <c r="X409" s="239">
        <v>0</v>
      </c>
      <c r="Y409" s="239">
        <v>0</v>
      </c>
      <c r="Z409" s="239">
        <v>0</v>
      </c>
      <c r="AA409" s="239">
        <v>0</v>
      </c>
      <c r="AB409" s="239">
        <v>0</v>
      </c>
      <c r="AC409" s="222">
        <f t="shared" si="171"/>
        <v>78641.63</v>
      </c>
      <c r="AD409" s="222">
        <v>180000</v>
      </c>
      <c r="AE409" s="239">
        <v>0</v>
      </c>
      <c r="AF409" s="214">
        <v>2024</v>
      </c>
      <c r="AG409" s="214">
        <v>2024</v>
      </c>
      <c r="AH409" s="214">
        <v>2024</v>
      </c>
      <c r="AI409" s="226"/>
      <c r="AJ409" s="226"/>
      <c r="AK409" s="226"/>
      <c r="AL409" s="226"/>
      <c r="AM409" s="227" t="s">
        <v>16952</v>
      </c>
      <c r="AN409" s="227" t="s">
        <v>16950</v>
      </c>
      <c r="AO409" s="227">
        <v>0</v>
      </c>
      <c r="AP409" s="227" t="s">
        <v>16955</v>
      </c>
      <c r="AQ409" s="227" t="s">
        <v>16956</v>
      </c>
      <c r="AR409" s="227">
        <v>0</v>
      </c>
      <c r="AS409" s="227"/>
      <c r="AT409" s="227"/>
      <c r="AU409" s="227"/>
      <c r="AV409" s="227"/>
      <c r="AW409" s="227" t="s">
        <v>662</v>
      </c>
      <c r="AX409" s="228">
        <v>478.4</v>
      </c>
      <c r="AY409" s="228">
        <v>480</v>
      </c>
      <c r="AZ409" s="227" t="s">
        <v>17005</v>
      </c>
      <c r="BA409" s="227" t="s">
        <v>705</v>
      </c>
      <c r="BB409" s="229"/>
      <c r="BC409" s="230">
        <f t="shared" si="169"/>
        <v>0</v>
      </c>
      <c r="BJ409" s="177" t="str">
        <f>VLOOKUP(C409,BM:BO,3,FALSE)</f>
        <v>1832.000</v>
      </c>
      <c r="BM409" s="177" t="s">
        <v>3118</v>
      </c>
      <c r="BN409" s="177" t="s">
        <v>2983</v>
      </c>
      <c r="BO409" s="177" t="s">
        <v>2983</v>
      </c>
      <c r="BU409" s="177" t="s">
        <v>3118</v>
      </c>
      <c r="BV409" s="177" t="s">
        <v>2983</v>
      </c>
      <c r="BW409" s="177" t="s">
        <v>2983</v>
      </c>
      <c r="CH409" s="224">
        <f t="shared" si="151"/>
        <v>-1.1641532182693481E-10</v>
      </c>
    </row>
    <row r="410" spans="1:86" x14ac:dyDescent="0.3">
      <c r="A410" s="177">
        <v>1</v>
      </c>
      <c r="B410" s="231">
        <f>SUBTOTAL(9,$A$402:A410)</f>
        <v>9</v>
      </c>
      <c r="C410" s="236" t="s">
        <v>119</v>
      </c>
      <c r="D410" s="222">
        <f t="shared" si="170"/>
        <v>8112811.4100000001</v>
      </c>
      <c r="E410" s="239">
        <v>0</v>
      </c>
      <c r="F410" s="239">
        <v>0</v>
      </c>
      <c r="G410" s="239">
        <v>0</v>
      </c>
      <c r="H410" s="239">
        <v>0</v>
      </c>
      <c r="I410" s="239">
        <v>0</v>
      </c>
      <c r="J410" s="239">
        <v>0</v>
      </c>
      <c r="K410" s="255">
        <v>0</v>
      </c>
      <c r="L410" s="239">
        <v>0</v>
      </c>
      <c r="M410" s="222">
        <v>990</v>
      </c>
      <c r="N410" s="222">
        <v>7747025.0700000003</v>
      </c>
      <c r="O410" s="239">
        <v>0</v>
      </c>
      <c r="P410" s="239">
        <v>0</v>
      </c>
      <c r="Q410" s="222">
        <v>0</v>
      </c>
      <c r="R410" s="222">
        <v>0</v>
      </c>
      <c r="S410" s="239">
        <v>0</v>
      </c>
      <c r="T410" s="239">
        <v>0</v>
      </c>
      <c r="U410" s="239">
        <v>0</v>
      </c>
      <c r="V410" s="239">
        <v>0</v>
      </c>
      <c r="W410" s="239">
        <v>0</v>
      </c>
      <c r="X410" s="239">
        <v>0</v>
      </c>
      <c r="Y410" s="239">
        <v>0</v>
      </c>
      <c r="Z410" s="239">
        <v>0</v>
      </c>
      <c r="AA410" s="239">
        <v>0</v>
      </c>
      <c r="AB410" s="239">
        <v>0</v>
      </c>
      <c r="AC410" s="222">
        <f t="shared" si="171"/>
        <v>165786.34</v>
      </c>
      <c r="AD410" s="222">
        <v>200000</v>
      </c>
      <c r="AE410" s="239">
        <v>0</v>
      </c>
      <c r="AF410" s="214">
        <v>2024</v>
      </c>
      <c r="AG410" s="214">
        <v>2024</v>
      </c>
      <c r="AH410" s="214">
        <v>2024</v>
      </c>
      <c r="AI410" s="226"/>
      <c r="AJ410" s="226"/>
      <c r="AK410" s="226"/>
      <c r="AL410" s="226"/>
      <c r="AM410" s="227" t="s">
        <v>16960</v>
      </c>
      <c r="AN410" s="227" t="s">
        <v>16949</v>
      </c>
      <c r="AO410" s="227">
        <v>0</v>
      </c>
      <c r="AP410" s="227" t="s">
        <v>16941</v>
      </c>
      <c r="AQ410" s="227" t="s">
        <v>16962</v>
      </c>
      <c r="AR410" s="227" t="s">
        <v>16954</v>
      </c>
      <c r="AS410" s="227"/>
      <c r="AT410" s="227"/>
      <c r="AU410" s="227"/>
      <c r="AV410" s="227"/>
      <c r="AW410" s="227" t="s">
        <v>663</v>
      </c>
      <c r="AX410" s="228">
        <v>3968.8</v>
      </c>
      <c r="AY410" s="228">
        <v>990</v>
      </c>
      <c r="AZ410" s="227" t="s">
        <v>17005</v>
      </c>
      <c r="BA410" s="227">
        <v>2009</v>
      </c>
      <c r="BB410" s="229"/>
      <c r="BC410" s="230">
        <f t="shared" si="169"/>
        <v>0</v>
      </c>
      <c r="BJ410" s="177" t="str">
        <f>VLOOKUP(C410,BM:BO,3,FALSE)</f>
        <v>878.900</v>
      </c>
      <c r="BM410" s="177" t="s">
        <v>3119</v>
      </c>
      <c r="BN410" s="177" t="s">
        <v>2983</v>
      </c>
      <c r="BO410" s="177" t="s">
        <v>2983</v>
      </c>
      <c r="BU410" s="177" t="s">
        <v>3119</v>
      </c>
      <c r="BV410" s="177" t="s">
        <v>2983</v>
      </c>
      <c r="BW410" s="177" t="s">
        <v>2983</v>
      </c>
      <c r="CH410" s="224">
        <f t="shared" si="151"/>
        <v>-1.4551915228366852E-10</v>
      </c>
    </row>
    <row r="411" spans="1:86" x14ac:dyDescent="0.3">
      <c r="A411" s="177">
        <v>1</v>
      </c>
      <c r="B411" s="231">
        <f>SUBTOTAL(9,$A$402:A411)</f>
        <v>10</v>
      </c>
      <c r="C411" s="220" t="s">
        <v>1169</v>
      </c>
      <c r="D411" s="222">
        <f t="shared" si="170"/>
        <v>5008268.8</v>
      </c>
      <c r="E411" s="239">
        <v>0</v>
      </c>
      <c r="F411" s="239">
        <v>0</v>
      </c>
      <c r="G411" s="239">
        <v>0</v>
      </c>
      <c r="H411" s="239">
        <v>0</v>
      </c>
      <c r="I411" s="239">
        <v>0</v>
      </c>
      <c r="J411" s="239">
        <v>0</v>
      </c>
      <c r="K411" s="255">
        <v>0</v>
      </c>
      <c r="L411" s="239">
        <v>0</v>
      </c>
      <c r="M411" s="222">
        <v>1085</v>
      </c>
      <c r="N411" s="222">
        <v>4903337.38</v>
      </c>
      <c r="O411" s="239">
        <v>0</v>
      </c>
      <c r="P411" s="239">
        <v>0</v>
      </c>
      <c r="Q411" s="222">
        <v>0</v>
      </c>
      <c r="R411" s="222">
        <v>0</v>
      </c>
      <c r="S411" s="239">
        <v>0</v>
      </c>
      <c r="T411" s="239">
        <v>0</v>
      </c>
      <c r="U411" s="239">
        <v>0</v>
      </c>
      <c r="V411" s="239">
        <v>0</v>
      </c>
      <c r="W411" s="239">
        <v>0</v>
      </c>
      <c r="X411" s="239">
        <v>0</v>
      </c>
      <c r="Y411" s="239">
        <v>0</v>
      </c>
      <c r="Z411" s="239">
        <v>0</v>
      </c>
      <c r="AA411" s="239">
        <v>0</v>
      </c>
      <c r="AB411" s="239">
        <v>0</v>
      </c>
      <c r="AC411" s="222">
        <f t="shared" si="171"/>
        <v>104931.42</v>
      </c>
      <c r="AD411" s="222">
        <v>0</v>
      </c>
      <c r="AE411" s="239">
        <v>0</v>
      </c>
      <c r="AF411" s="214" t="s">
        <v>17042</v>
      </c>
      <c r="AG411" s="214">
        <v>2024</v>
      </c>
      <c r="AH411" s="214">
        <v>2024</v>
      </c>
      <c r="AI411" s="226"/>
      <c r="AJ411" s="226"/>
      <c r="AK411" s="226"/>
      <c r="AL411" s="226"/>
      <c r="AM411" s="227"/>
      <c r="AN411" s="227"/>
      <c r="AO411" s="227"/>
      <c r="AP411" s="227"/>
      <c r="AQ411" s="227"/>
      <c r="AR411" s="227"/>
      <c r="AS411" s="227"/>
      <c r="AT411" s="227"/>
      <c r="AU411" s="227"/>
      <c r="AV411" s="227"/>
      <c r="AW411" s="227"/>
      <c r="AX411" s="228"/>
      <c r="AY411" s="228"/>
      <c r="AZ411" s="227"/>
      <c r="BA411" s="227"/>
      <c r="BB411" s="229"/>
      <c r="BC411" s="230"/>
      <c r="CH411" s="224">
        <f t="shared" si="151"/>
        <v>-7.2759576141834259E-11</v>
      </c>
    </row>
    <row r="412" spans="1:86" x14ac:dyDescent="0.3">
      <c r="A412" s="177">
        <v>1</v>
      </c>
      <c r="B412" s="231">
        <f>SUBTOTAL(9,$A$402:A412)</f>
        <v>11</v>
      </c>
      <c r="C412" s="220" t="s">
        <v>4786</v>
      </c>
      <c r="D412" s="222">
        <f t="shared" si="170"/>
        <v>9874684.5999999996</v>
      </c>
      <c r="E412" s="239">
        <v>0</v>
      </c>
      <c r="F412" s="239">
        <v>0</v>
      </c>
      <c r="G412" s="239">
        <v>0</v>
      </c>
      <c r="H412" s="239">
        <v>0</v>
      </c>
      <c r="I412" s="239">
        <v>0</v>
      </c>
      <c r="J412" s="239">
        <v>0</v>
      </c>
      <c r="K412" s="255">
        <v>0</v>
      </c>
      <c r="L412" s="239">
        <v>0</v>
      </c>
      <c r="M412" s="222">
        <v>0</v>
      </c>
      <c r="N412" s="222">
        <v>0</v>
      </c>
      <c r="O412" s="239">
        <v>0</v>
      </c>
      <c r="P412" s="239">
        <v>0</v>
      </c>
      <c r="Q412" s="222">
        <v>2531.4</v>
      </c>
      <c r="R412" s="222">
        <v>9667793.8100000005</v>
      </c>
      <c r="S412" s="239">
        <v>0</v>
      </c>
      <c r="T412" s="239">
        <v>0</v>
      </c>
      <c r="U412" s="239">
        <v>0</v>
      </c>
      <c r="V412" s="239">
        <v>0</v>
      </c>
      <c r="W412" s="239">
        <v>0</v>
      </c>
      <c r="X412" s="239">
        <v>0</v>
      </c>
      <c r="Y412" s="239">
        <v>0</v>
      </c>
      <c r="Z412" s="239">
        <v>0</v>
      </c>
      <c r="AA412" s="239">
        <v>0</v>
      </c>
      <c r="AB412" s="239">
        <v>0</v>
      </c>
      <c r="AC412" s="222">
        <f>ROUND(R412*2.14%,2)</f>
        <v>206890.79</v>
      </c>
      <c r="AD412" s="222">
        <v>0</v>
      </c>
      <c r="AE412" s="239">
        <v>0</v>
      </c>
      <c r="AF412" s="214" t="s">
        <v>17042</v>
      </c>
      <c r="AG412" s="214">
        <v>2024</v>
      </c>
      <c r="AH412" s="214">
        <v>2024</v>
      </c>
      <c r="AI412" s="226"/>
      <c r="AJ412" s="226"/>
      <c r="AK412" s="226"/>
      <c r="AL412" s="226"/>
      <c r="AM412" s="227"/>
      <c r="AN412" s="227"/>
      <c r="AO412" s="227"/>
      <c r="AP412" s="227"/>
      <c r="AQ412" s="227"/>
      <c r="AR412" s="227"/>
      <c r="AS412" s="227"/>
      <c r="AT412" s="227"/>
      <c r="AU412" s="227"/>
      <c r="AV412" s="227"/>
      <c r="AW412" s="227"/>
      <c r="AX412" s="228"/>
      <c r="AY412" s="228"/>
      <c r="AZ412" s="227"/>
      <c r="BA412" s="227"/>
      <c r="BB412" s="229"/>
      <c r="BC412" s="230"/>
      <c r="CH412" s="224">
        <f t="shared" si="151"/>
        <v>-9.0221874415874481E-10</v>
      </c>
    </row>
    <row r="413" spans="1:86" x14ac:dyDescent="0.3">
      <c r="A413" s="177">
        <v>1</v>
      </c>
      <c r="B413" s="231">
        <f>SUBTOTAL(9,$A$402:A413)</f>
        <v>12</v>
      </c>
      <c r="C413" s="236" t="s">
        <v>122</v>
      </c>
      <c r="D413" s="222">
        <f t="shared" si="170"/>
        <v>4640474.0600000005</v>
      </c>
      <c r="E413" s="239">
        <v>0</v>
      </c>
      <c r="F413" s="239">
        <v>0</v>
      </c>
      <c r="G413" s="239">
        <v>0</v>
      </c>
      <c r="H413" s="239">
        <v>0</v>
      </c>
      <c r="I413" s="239">
        <v>0</v>
      </c>
      <c r="J413" s="239">
        <v>0</v>
      </c>
      <c r="K413" s="255">
        <v>0</v>
      </c>
      <c r="L413" s="239">
        <v>0</v>
      </c>
      <c r="M413" s="222">
        <v>593</v>
      </c>
      <c r="N413" s="222">
        <v>4347438.87</v>
      </c>
      <c r="O413" s="239">
        <v>0</v>
      </c>
      <c r="P413" s="239">
        <v>0</v>
      </c>
      <c r="Q413" s="222">
        <v>0</v>
      </c>
      <c r="R413" s="222">
        <v>0</v>
      </c>
      <c r="S413" s="239">
        <v>0</v>
      </c>
      <c r="T413" s="239">
        <v>0</v>
      </c>
      <c r="U413" s="239">
        <v>0</v>
      </c>
      <c r="V413" s="239">
        <v>0</v>
      </c>
      <c r="W413" s="239">
        <v>0</v>
      </c>
      <c r="X413" s="239">
        <v>0</v>
      </c>
      <c r="Y413" s="239">
        <v>0</v>
      </c>
      <c r="Z413" s="239">
        <v>0</v>
      </c>
      <c r="AA413" s="239">
        <v>0</v>
      </c>
      <c r="AB413" s="239">
        <v>0</v>
      </c>
      <c r="AC413" s="222">
        <f t="shared" si="171"/>
        <v>93035.19</v>
      </c>
      <c r="AD413" s="222">
        <v>200000</v>
      </c>
      <c r="AE413" s="239">
        <v>0</v>
      </c>
      <c r="AF413" s="214">
        <v>2024</v>
      </c>
      <c r="AG413" s="214">
        <v>2024</v>
      </c>
      <c r="AH413" s="214">
        <v>2024</v>
      </c>
      <c r="AI413" s="226"/>
      <c r="AJ413" s="226"/>
      <c r="AK413" s="226"/>
      <c r="AL413" s="226"/>
      <c r="AM413" s="227" t="s">
        <v>16952</v>
      </c>
      <c r="AN413" s="227" t="s">
        <v>16950</v>
      </c>
      <c r="AO413" s="227" t="s">
        <v>16961</v>
      </c>
      <c r="AP413" s="227" t="s">
        <v>16954</v>
      </c>
      <c r="AQ413" s="227" t="s">
        <v>16947</v>
      </c>
      <c r="AR413" s="227" t="s">
        <v>16954</v>
      </c>
      <c r="AS413" s="227"/>
      <c r="AT413" s="227"/>
      <c r="AU413" s="227"/>
      <c r="AV413" s="227"/>
      <c r="AW413" s="227" t="s">
        <v>661</v>
      </c>
      <c r="AX413" s="228">
        <v>3709.1</v>
      </c>
      <c r="AY413" s="228">
        <v>593</v>
      </c>
      <c r="AZ413" s="227" t="s">
        <v>17006</v>
      </c>
      <c r="BA413" s="227" t="s">
        <v>17002</v>
      </c>
      <c r="BB413" s="229"/>
      <c r="BC413" s="230">
        <f t="shared" si="169"/>
        <v>0</v>
      </c>
      <c r="BJ413" s="177" t="str">
        <f t="shared" ref="BJ413:BJ437" si="172">VLOOKUP(C413,BM:BO,3,FALSE)</f>
        <v>721.700</v>
      </c>
      <c r="BM413" s="177" t="s">
        <v>3123</v>
      </c>
      <c r="BN413" s="177" t="s">
        <v>2983</v>
      </c>
      <c r="BO413" s="177" t="s">
        <v>3124</v>
      </c>
      <c r="BU413" s="177" t="s">
        <v>3123</v>
      </c>
      <c r="BV413" s="177" t="s">
        <v>2983</v>
      </c>
      <c r="BW413" s="177" t="s">
        <v>3124</v>
      </c>
      <c r="CH413" s="224">
        <f t="shared" si="151"/>
        <v>4.0745362639427185E-10</v>
      </c>
    </row>
    <row r="414" spans="1:86" x14ac:dyDescent="0.3">
      <c r="A414" s="177">
        <v>1</v>
      </c>
      <c r="B414" s="231">
        <f>SUBTOTAL(9,$A$402:A414)</f>
        <v>13</v>
      </c>
      <c r="C414" s="236" t="s">
        <v>149</v>
      </c>
      <c r="D414" s="222">
        <f t="shared" si="170"/>
        <v>9703520.8000000007</v>
      </c>
      <c r="E414" s="239">
        <v>0</v>
      </c>
      <c r="F414" s="239">
        <v>0</v>
      </c>
      <c r="G414" s="239">
        <v>0</v>
      </c>
      <c r="H414" s="239">
        <v>0</v>
      </c>
      <c r="I414" s="239">
        <v>0</v>
      </c>
      <c r="J414" s="239">
        <v>0</v>
      </c>
      <c r="K414" s="255">
        <v>0</v>
      </c>
      <c r="L414" s="239">
        <v>0</v>
      </c>
      <c r="M414" s="222">
        <v>1240</v>
      </c>
      <c r="N414" s="222">
        <v>9275035.0500000007</v>
      </c>
      <c r="O414" s="239">
        <v>0</v>
      </c>
      <c r="P414" s="239">
        <v>0</v>
      </c>
      <c r="Q414" s="222">
        <v>0</v>
      </c>
      <c r="R414" s="222">
        <v>0</v>
      </c>
      <c r="S414" s="239">
        <v>0</v>
      </c>
      <c r="T414" s="239">
        <v>0</v>
      </c>
      <c r="U414" s="239">
        <v>0</v>
      </c>
      <c r="V414" s="239">
        <v>0</v>
      </c>
      <c r="W414" s="239">
        <v>0</v>
      </c>
      <c r="X414" s="239">
        <v>0</v>
      </c>
      <c r="Y414" s="239">
        <v>0</v>
      </c>
      <c r="Z414" s="239">
        <v>0</v>
      </c>
      <c r="AA414" s="239">
        <v>0</v>
      </c>
      <c r="AB414" s="239">
        <v>0</v>
      </c>
      <c r="AC414" s="222">
        <f t="shared" si="171"/>
        <v>198485.75</v>
      </c>
      <c r="AD414" s="222">
        <v>230000</v>
      </c>
      <c r="AE414" s="239">
        <v>0</v>
      </c>
      <c r="AF414" s="214">
        <v>2024</v>
      </c>
      <c r="AG414" s="214">
        <v>2024</v>
      </c>
      <c r="AH414" s="214">
        <v>2024</v>
      </c>
      <c r="AI414" s="226"/>
      <c r="AJ414" s="226"/>
      <c r="AK414" s="226"/>
      <c r="AL414" s="226"/>
      <c r="AM414" s="227" t="s">
        <v>16952</v>
      </c>
      <c r="AN414" s="227" t="s">
        <v>16955</v>
      </c>
      <c r="AO414" s="227" t="s">
        <v>16958</v>
      </c>
      <c r="AP414" s="227" t="s">
        <v>16954</v>
      </c>
      <c r="AQ414" s="227" t="s">
        <v>16956</v>
      </c>
      <c r="AR414" s="227" t="s">
        <v>16954</v>
      </c>
      <c r="AS414" s="227"/>
      <c r="AT414" s="227"/>
      <c r="AU414" s="227"/>
      <c r="AV414" s="227"/>
      <c r="AW414" s="227" t="s">
        <v>1267</v>
      </c>
      <c r="AX414" s="228">
        <v>9703</v>
      </c>
      <c r="AY414" s="228">
        <v>1240</v>
      </c>
      <c r="AZ414" s="227" t="s">
        <v>17006</v>
      </c>
      <c r="BA414" s="227" t="s">
        <v>17002</v>
      </c>
      <c r="BB414" s="229"/>
      <c r="BC414" s="230">
        <f t="shared" si="169"/>
        <v>0</v>
      </c>
      <c r="BJ414" s="177" t="str">
        <f t="shared" si="172"/>
        <v>1536.000</v>
      </c>
      <c r="BM414" s="177" t="s">
        <v>3125</v>
      </c>
      <c r="BN414" s="177" t="s">
        <v>3045</v>
      </c>
      <c r="BO414" s="177" t="s">
        <v>3126</v>
      </c>
      <c r="BU414" s="177" t="s">
        <v>3125</v>
      </c>
      <c r="BV414" s="177" t="s">
        <v>3045</v>
      </c>
      <c r="BW414" s="177" t="s">
        <v>3126</v>
      </c>
      <c r="CH414" s="224">
        <f t="shared" si="151"/>
        <v>0</v>
      </c>
    </row>
    <row r="415" spans="1:86" x14ac:dyDescent="0.3">
      <c r="A415" s="177">
        <v>1</v>
      </c>
      <c r="B415" s="231">
        <f>SUBTOTAL(9,$A$402:A415)</f>
        <v>14</v>
      </c>
      <c r="C415" s="236" t="s">
        <v>148</v>
      </c>
      <c r="D415" s="222">
        <f t="shared" si="170"/>
        <v>4072795.2199999997</v>
      </c>
      <c r="E415" s="239">
        <v>0</v>
      </c>
      <c r="F415" s="239">
        <v>0</v>
      </c>
      <c r="G415" s="239">
        <v>0</v>
      </c>
      <c r="H415" s="239">
        <v>0</v>
      </c>
      <c r="I415" s="239">
        <v>0</v>
      </c>
      <c r="J415" s="239">
        <v>0</v>
      </c>
      <c r="K415" s="255">
        <v>0</v>
      </c>
      <c r="L415" s="239">
        <v>0</v>
      </c>
      <c r="M415" s="222">
        <v>497</v>
      </c>
      <c r="N415" s="222">
        <v>3811234.8</v>
      </c>
      <c r="O415" s="239">
        <v>0</v>
      </c>
      <c r="P415" s="239">
        <v>0</v>
      </c>
      <c r="Q415" s="222">
        <v>0</v>
      </c>
      <c r="R415" s="222">
        <v>0</v>
      </c>
      <c r="S415" s="239">
        <v>0</v>
      </c>
      <c r="T415" s="239">
        <v>0</v>
      </c>
      <c r="U415" s="239">
        <v>0</v>
      </c>
      <c r="V415" s="239">
        <v>0</v>
      </c>
      <c r="W415" s="239">
        <v>0</v>
      </c>
      <c r="X415" s="239">
        <v>0</v>
      </c>
      <c r="Y415" s="239">
        <v>0</v>
      </c>
      <c r="Z415" s="239">
        <v>0</v>
      </c>
      <c r="AA415" s="239">
        <v>0</v>
      </c>
      <c r="AB415" s="239">
        <v>0</v>
      </c>
      <c r="AC415" s="222">
        <f t="shared" si="171"/>
        <v>81560.42</v>
      </c>
      <c r="AD415" s="222">
        <v>180000</v>
      </c>
      <c r="AE415" s="239">
        <v>0</v>
      </c>
      <c r="AF415" s="214">
        <v>2024</v>
      </c>
      <c r="AG415" s="214">
        <v>2024</v>
      </c>
      <c r="AH415" s="214">
        <v>2024</v>
      </c>
      <c r="AI415" s="226"/>
      <c r="AJ415" s="226"/>
      <c r="AK415" s="226"/>
      <c r="AL415" s="226"/>
      <c r="AM415" s="227" t="s">
        <v>16960</v>
      </c>
      <c r="AN415" s="227" t="s">
        <v>16940</v>
      </c>
      <c r="AO415" s="227">
        <v>0</v>
      </c>
      <c r="AP415" s="227" t="s">
        <v>16954</v>
      </c>
      <c r="AQ415" s="227" t="s">
        <v>16948</v>
      </c>
      <c r="AR415" s="227" t="s">
        <v>16947</v>
      </c>
      <c r="AS415" s="227"/>
      <c r="AT415" s="227"/>
      <c r="AU415" s="227"/>
      <c r="AV415" s="227"/>
      <c r="AW415" s="227" t="s">
        <v>926</v>
      </c>
      <c r="AX415" s="228">
        <v>65.3</v>
      </c>
      <c r="AY415" s="228">
        <v>500</v>
      </c>
      <c r="AZ415" s="227" t="s">
        <v>17005</v>
      </c>
      <c r="BA415" s="227" t="s">
        <v>3199</v>
      </c>
      <c r="BB415" s="229"/>
      <c r="BC415" s="230">
        <f t="shared" si="169"/>
        <v>3</v>
      </c>
      <c r="BJ415" s="177" t="str">
        <f t="shared" si="172"/>
        <v>377.500</v>
      </c>
      <c r="BM415" s="177" t="s">
        <v>3127</v>
      </c>
      <c r="BN415" s="177" t="s">
        <v>661</v>
      </c>
      <c r="BO415" s="177" t="s">
        <v>3128</v>
      </c>
      <c r="BU415" s="177" t="s">
        <v>3127</v>
      </c>
      <c r="BV415" s="177" t="s">
        <v>661</v>
      </c>
      <c r="BW415" s="177" t="s">
        <v>3128</v>
      </c>
      <c r="CH415" s="224">
        <f t="shared" si="151"/>
        <v>-5.8207660913467407E-11</v>
      </c>
    </row>
    <row r="416" spans="1:86" x14ac:dyDescent="0.3">
      <c r="A416" s="177">
        <v>1</v>
      </c>
      <c r="B416" s="231">
        <f>SUBTOTAL(9,$A$402:A416)</f>
        <v>15</v>
      </c>
      <c r="C416" s="236" t="s">
        <v>147</v>
      </c>
      <c r="D416" s="222">
        <f t="shared" si="170"/>
        <v>4012973.48</v>
      </c>
      <c r="E416" s="239">
        <v>0</v>
      </c>
      <c r="F416" s="239">
        <v>0</v>
      </c>
      <c r="G416" s="239">
        <v>0</v>
      </c>
      <c r="H416" s="239">
        <v>0</v>
      </c>
      <c r="I416" s="239">
        <v>0</v>
      </c>
      <c r="J416" s="239">
        <v>0</v>
      </c>
      <c r="K416" s="255">
        <v>0</v>
      </c>
      <c r="L416" s="239">
        <v>0</v>
      </c>
      <c r="M416" s="222">
        <v>489.7</v>
      </c>
      <c r="N416" s="222">
        <v>3752666.42</v>
      </c>
      <c r="O416" s="239">
        <v>0</v>
      </c>
      <c r="P416" s="239">
        <v>0</v>
      </c>
      <c r="Q416" s="222">
        <v>0</v>
      </c>
      <c r="R416" s="222">
        <v>0</v>
      </c>
      <c r="S416" s="239">
        <v>0</v>
      </c>
      <c r="T416" s="239">
        <v>0</v>
      </c>
      <c r="U416" s="239">
        <v>0</v>
      </c>
      <c r="V416" s="239">
        <v>0</v>
      </c>
      <c r="W416" s="239">
        <v>0</v>
      </c>
      <c r="X416" s="239">
        <v>0</v>
      </c>
      <c r="Y416" s="239">
        <v>0</v>
      </c>
      <c r="Z416" s="239">
        <v>0</v>
      </c>
      <c r="AA416" s="239">
        <v>0</v>
      </c>
      <c r="AB416" s="239">
        <v>0</v>
      </c>
      <c r="AC416" s="222">
        <f t="shared" si="171"/>
        <v>80307.06</v>
      </c>
      <c r="AD416" s="222">
        <v>180000</v>
      </c>
      <c r="AE416" s="239">
        <v>0</v>
      </c>
      <c r="AF416" s="214">
        <v>2024</v>
      </c>
      <c r="AG416" s="214">
        <v>2024</v>
      </c>
      <c r="AH416" s="214">
        <v>2024</v>
      </c>
      <c r="AI416" s="226"/>
      <c r="AJ416" s="226"/>
      <c r="AK416" s="226"/>
      <c r="AL416" s="226"/>
      <c r="AM416" s="227" t="s">
        <v>16960</v>
      </c>
      <c r="AN416" s="227" t="s">
        <v>16940</v>
      </c>
      <c r="AO416" s="227">
        <v>0</v>
      </c>
      <c r="AP416" s="227" t="s">
        <v>16954</v>
      </c>
      <c r="AQ416" s="227" t="s">
        <v>16948</v>
      </c>
      <c r="AR416" s="227" t="s">
        <v>16947</v>
      </c>
      <c r="AS416" s="227"/>
      <c r="AT416" s="227"/>
      <c r="AU416" s="227"/>
      <c r="AV416" s="227"/>
      <c r="AW416" s="227" t="s">
        <v>926</v>
      </c>
      <c r="AX416" s="228">
        <v>552.4</v>
      </c>
      <c r="AY416" s="228">
        <v>500</v>
      </c>
      <c r="AZ416" s="227" t="s">
        <v>17005</v>
      </c>
      <c r="BA416" s="227" t="s">
        <v>3199</v>
      </c>
      <c r="BB416" s="229"/>
      <c r="BC416" s="230">
        <f t="shared" si="169"/>
        <v>10.300000000000011</v>
      </c>
      <c r="BJ416" s="177" t="str">
        <f t="shared" si="172"/>
        <v>376.700</v>
      </c>
      <c r="BM416" s="177" t="s">
        <v>630</v>
      </c>
      <c r="BN416" s="177" t="s">
        <v>700</v>
      </c>
      <c r="BO416" s="177" t="s">
        <v>3129</v>
      </c>
      <c r="BU416" s="177" t="s">
        <v>630</v>
      </c>
      <c r="BV416" s="177" t="s">
        <v>700</v>
      </c>
      <c r="BW416" s="177" t="s">
        <v>3129</v>
      </c>
      <c r="CH416" s="224">
        <f t="shared" si="151"/>
        <v>5.8207660913467407E-11</v>
      </c>
    </row>
    <row r="417" spans="1:86" x14ac:dyDescent="0.3">
      <c r="A417" s="177">
        <v>1</v>
      </c>
      <c r="B417" s="231">
        <f>SUBTOTAL(9,$A$402:A417)</f>
        <v>16</v>
      </c>
      <c r="C417" s="236" t="s">
        <v>146</v>
      </c>
      <c r="D417" s="222">
        <f t="shared" si="170"/>
        <v>4671012.63</v>
      </c>
      <c r="E417" s="239">
        <v>0</v>
      </c>
      <c r="F417" s="239">
        <v>0</v>
      </c>
      <c r="G417" s="239">
        <v>0</v>
      </c>
      <c r="H417" s="239">
        <v>0</v>
      </c>
      <c r="I417" s="239">
        <v>0</v>
      </c>
      <c r="J417" s="239">
        <v>0</v>
      </c>
      <c r="K417" s="255">
        <v>0</v>
      </c>
      <c r="L417" s="239">
        <v>0</v>
      </c>
      <c r="M417" s="222">
        <v>570</v>
      </c>
      <c r="N417" s="222">
        <v>4377337.6100000003</v>
      </c>
      <c r="O417" s="239">
        <v>0</v>
      </c>
      <c r="P417" s="239">
        <v>0</v>
      </c>
      <c r="Q417" s="222">
        <v>0</v>
      </c>
      <c r="R417" s="222">
        <v>0</v>
      </c>
      <c r="S417" s="239">
        <v>0</v>
      </c>
      <c r="T417" s="239">
        <v>0</v>
      </c>
      <c r="U417" s="239">
        <v>0</v>
      </c>
      <c r="V417" s="239">
        <v>0</v>
      </c>
      <c r="W417" s="239">
        <v>0</v>
      </c>
      <c r="X417" s="239">
        <v>0</v>
      </c>
      <c r="Y417" s="239">
        <v>0</v>
      </c>
      <c r="Z417" s="239">
        <v>0</v>
      </c>
      <c r="AA417" s="239">
        <v>0</v>
      </c>
      <c r="AB417" s="239">
        <v>0</v>
      </c>
      <c r="AC417" s="222">
        <f t="shared" si="171"/>
        <v>93675.02</v>
      </c>
      <c r="AD417" s="222">
        <v>200000</v>
      </c>
      <c r="AE417" s="239">
        <v>0</v>
      </c>
      <c r="AF417" s="214">
        <v>2024</v>
      </c>
      <c r="AG417" s="214">
        <v>2024</v>
      </c>
      <c r="AH417" s="214">
        <v>2024</v>
      </c>
      <c r="AI417" s="226"/>
      <c r="AJ417" s="226"/>
      <c r="AK417" s="226"/>
      <c r="AL417" s="226"/>
      <c r="AM417" s="227" t="s">
        <v>16960</v>
      </c>
      <c r="AN417" s="227" t="s">
        <v>16940</v>
      </c>
      <c r="AO417" s="227">
        <v>0</v>
      </c>
      <c r="AP417" s="227" t="s">
        <v>16962</v>
      </c>
      <c r="AQ417" s="227" t="s">
        <v>16951</v>
      </c>
      <c r="AR417" s="227" t="s">
        <v>16954</v>
      </c>
      <c r="AS417" s="227"/>
      <c r="AT417" s="227"/>
      <c r="AU417" s="227"/>
      <c r="AV417" s="227"/>
      <c r="AW417" s="227" t="s">
        <v>736</v>
      </c>
      <c r="AX417" s="228">
        <v>850.5</v>
      </c>
      <c r="AY417" s="228">
        <v>570</v>
      </c>
      <c r="AZ417" s="227" t="s">
        <v>17005</v>
      </c>
      <c r="BA417" s="227" t="s">
        <v>3199</v>
      </c>
      <c r="BB417" s="229"/>
      <c r="BC417" s="230">
        <f t="shared" si="169"/>
        <v>0</v>
      </c>
      <c r="BJ417" s="177" t="str">
        <f t="shared" si="172"/>
        <v>436.000</v>
      </c>
      <c r="BM417" s="177" t="s">
        <v>3130</v>
      </c>
      <c r="BN417" s="177" t="s">
        <v>2983</v>
      </c>
      <c r="BO417" s="177" t="s">
        <v>2719</v>
      </c>
      <c r="BU417" s="177" t="s">
        <v>3130</v>
      </c>
      <c r="BV417" s="177" t="s">
        <v>2983</v>
      </c>
      <c r="BW417" s="177" t="s">
        <v>2719</v>
      </c>
      <c r="CH417" s="224">
        <f t="shared" si="151"/>
        <v>-4.6566128730773926E-10</v>
      </c>
    </row>
    <row r="418" spans="1:86" x14ac:dyDescent="0.3">
      <c r="A418" s="177">
        <v>1</v>
      </c>
      <c r="B418" s="231">
        <f>SUBTOTAL(9,$A$402:A418)</f>
        <v>17</v>
      </c>
      <c r="C418" s="236" t="s">
        <v>145</v>
      </c>
      <c r="D418" s="222">
        <f t="shared" si="170"/>
        <v>8243927.5499999998</v>
      </c>
      <c r="E418" s="239">
        <v>0</v>
      </c>
      <c r="F418" s="239">
        <v>0</v>
      </c>
      <c r="G418" s="239">
        <v>0</v>
      </c>
      <c r="H418" s="239">
        <v>0</v>
      </c>
      <c r="I418" s="239">
        <v>0</v>
      </c>
      <c r="J418" s="239">
        <v>0</v>
      </c>
      <c r="K418" s="255">
        <v>0</v>
      </c>
      <c r="L418" s="239">
        <v>0</v>
      </c>
      <c r="M418" s="222">
        <v>1006</v>
      </c>
      <c r="N418" s="222">
        <v>7846022.6600000001</v>
      </c>
      <c r="O418" s="239">
        <v>0</v>
      </c>
      <c r="P418" s="239">
        <v>0</v>
      </c>
      <c r="Q418" s="222">
        <v>0</v>
      </c>
      <c r="R418" s="222">
        <v>0</v>
      </c>
      <c r="S418" s="239">
        <v>0</v>
      </c>
      <c r="T418" s="239">
        <v>0</v>
      </c>
      <c r="U418" s="239">
        <v>0</v>
      </c>
      <c r="V418" s="239">
        <v>0</v>
      </c>
      <c r="W418" s="239">
        <v>0</v>
      </c>
      <c r="X418" s="239">
        <v>0</v>
      </c>
      <c r="Y418" s="239">
        <v>0</v>
      </c>
      <c r="Z418" s="239">
        <v>0</v>
      </c>
      <c r="AA418" s="239">
        <v>0</v>
      </c>
      <c r="AB418" s="239">
        <v>0</v>
      </c>
      <c r="AC418" s="222">
        <f>ROUND(N418*2.14%,2)+0.01</f>
        <v>167904.89</v>
      </c>
      <c r="AD418" s="222">
        <v>230000</v>
      </c>
      <c r="AE418" s="239">
        <v>0</v>
      </c>
      <c r="AF418" s="214">
        <v>2024</v>
      </c>
      <c r="AG418" s="214">
        <v>2024</v>
      </c>
      <c r="AH418" s="214">
        <v>2024</v>
      </c>
      <c r="AI418" s="226"/>
      <c r="AJ418" s="226"/>
      <c r="AK418" s="226"/>
      <c r="AL418" s="226"/>
      <c r="AM418" s="227" t="s">
        <v>16960</v>
      </c>
      <c r="AN418" s="227" t="s">
        <v>16940</v>
      </c>
      <c r="AO418" s="227">
        <v>0</v>
      </c>
      <c r="AP418" s="227" t="s">
        <v>16954</v>
      </c>
      <c r="AQ418" s="227" t="s">
        <v>16954</v>
      </c>
      <c r="AR418" s="227" t="s">
        <v>16951</v>
      </c>
      <c r="AS418" s="227"/>
      <c r="AT418" s="227"/>
      <c r="AU418" s="227"/>
      <c r="AV418" s="227"/>
      <c r="AW418" s="227" t="s">
        <v>667</v>
      </c>
      <c r="AX418" s="228">
        <v>3171.4</v>
      </c>
      <c r="AY418" s="228">
        <v>1006</v>
      </c>
      <c r="AZ418" s="227" t="s">
        <v>17005</v>
      </c>
      <c r="BA418" s="227" t="s">
        <v>3199</v>
      </c>
      <c r="BB418" s="229"/>
      <c r="BC418" s="230">
        <f t="shared" si="169"/>
        <v>0</v>
      </c>
      <c r="BJ418" s="177" t="str">
        <f t="shared" si="172"/>
        <v>777.400</v>
      </c>
      <c r="BM418" s="177" t="s">
        <v>3131</v>
      </c>
      <c r="BN418" s="177" t="s">
        <v>2983</v>
      </c>
      <c r="BO418" s="177" t="s">
        <v>2983</v>
      </c>
      <c r="BU418" s="177" t="s">
        <v>3131</v>
      </c>
      <c r="BV418" s="177" t="s">
        <v>2983</v>
      </c>
      <c r="BW418" s="177" t="s">
        <v>2983</v>
      </c>
      <c r="CH418" s="224">
        <f t="shared" si="151"/>
        <v>-3.4924596548080444E-10</v>
      </c>
    </row>
    <row r="419" spans="1:86" x14ac:dyDescent="0.3">
      <c r="A419" s="177">
        <v>1</v>
      </c>
      <c r="B419" s="231">
        <f>SUBTOTAL(9,$A$402:A419)</f>
        <v>18</v>
      </c>
      <c r="C419" s="236" t="s">
        <v>143</v>
      </c>
      <c r="D419" s="222">
        <f t="shared" si="170"/>
        <v>14085756</v>
      </c>
      <c r="E419" s="239">
        <v>0</v>
      </c>
      <c r="F419" s="239">
        <v>0</v>
      </c>
      <c r="G419" s="239">
        <v>0</v>
      </c>
      <c r="H419" s="239">
        <v>0</v>
      </c>
      <c r="I419" s="239">
        <v>0</v>
      </c>
      <c r="J419" s="239">
        <v>0</v>
      </c>
      <c r="K419" s="255">
        <v>0</v>
      </c>
      <c r="L419" s="239">
        <v>0</v>
      </c>
      <c r="M419" s="222">
        <v>1800</v>
      </c>
      <c r="N419" s="222">
        <v>13565455.26</v>
      </c>
      <c r="O419" s="239">
        <v>0</v>
      </c>
      <c r="P419" s="239">
        <v>0</v>
      </c>
      <c r="Q419" s="222">
        <v>0</v>
      </c>
      <c r="R419" s="222">
        <v>0</v>
      </c>
      <c r="S419" s="239">
        <v>0</v>
      </c>
      <c r="T419" s="239">
        <v>0</v>
      </c>
      <c r="U419" s="239">
        <v>0</v>
      </c>
      <c r="V419" s="239">
        <v>0</v>
      </c>
      <c r="W419" s="239">
        <v>0</v>
      </c>
      <c r="X419" s="239">
        <v>0</v>
      </c>
      <c r="Y419" s="239">
        <v>0</v>
      </c>
      <c r="Z419" s="239">
        <v>0</v>
      </c>
      <c r="AA419" s="239">
        <v>0</v>
      </c>
      <c r="AB419" s="239">
        <v>0</v>
      </c>
      <c r="AC419" s="222">
        <f>ROUND(N419*2.14%,2)</f>
        <v>290300.74</v>
      </c>
      <c r="AD419" s="222">
        <v>230000</v>
      </c>
      <c r="AE419" s="239">
        <v>0</v>
      </c>
      <c r="AF419" s="214">
        <v>2024</v>
      </c>
      <c r="AG419" s="214">
        <v>2024</v>
      </c>
      <c r="AH419" s="214">
        <v>2024</v>
      </c>
      <c r="AI419" s="226"/>
      <c r="AJ419" s="226"/>
      <c r="AK419" s="226"/>
      <c r="AL419" s="226"/>
      <c r="AM419" s="227" t="s">
        <v>16952</v>
      </c>
      <c r="AN419" s="227" t="s">
        <v>16950</v>
      </c>
      <c r="AO419" s="227">
        <v>0</v>
      </c>
      <c r="AP419" s="227" t="s">
        <v>16954</v>
      </c>
      <c r="AQ419" s="227" t="s">
        <v>16948</v>
      </c>
      <c r="AR419" s="227" t="s">
        <v>16947</v>
      </c>
      <c r="AS419" s="227"/>
      <c r="AT419" s="227"/>
      <c r="AU419" s="227"/>
      <c r="AV419" s="227"/>
      <c r="AW419" s="227" t="s">
        <v>736</v>
      </c>
      <c r="AX419" s="228">
        <v>4561.8999999999996</v>
      </c>
      <c r="AY419" s="228">
        <v>1800</v>
      </c>
      <c r="AZ419" s="227" t="s">
        <v>17006</v>
      </c>
      <c r="BA419" s="227" t="s">
        <v>17002</v>
      </c>
      <c r="BB419" s="229"/>
      <c r="BC419" s="230">
        <f t="shared" si="169"/>
        <v>0</v>
      </c>
      <c r="BJ419" s="177" t="str">
        <f t="shared" si="172"/>
        <v>1275.000</v>
      </c>
      <c r="BM419" s="177" t="s">
        <v>3132</v>
      </c>
      <c r="BN419" s="177" t="s">
        <v>2983</v>
      </c>
      <c r="BO419" s="177" t="s">
        <v>3134</v>
      </c>
      <c r="BU419" s="177" t="s">
        <v>3132</v>
      </c>
      <c r="BV419" s="177" t="s">
        <v>2983</v>
      </c>
      <c r="BW419" s="177" t="s">
        <v>3134</v>
      </c>
      <c r="CH419" s="224">
        <f t="shared" si="151"/>
        <v>2.3283064365386963E-10</v>
      </c>
    </row>
    <row r="420" spans="1:86" x14ac:dyDescent="0.3">
      <c r="A420" s="177">
        <v>1</v>
      </c>
      <c r="B420" s="231">
        <f>SUBTOTAL(9,$A$402:A420)</f>
        <v>19</v>
      </c>
      <c r="C420" s="236" t="s">
        <v>142</v>
      </c>
      <c r="D420" s="222">
        <f t="shared" si="170"/>
        <v>4826713.05</v>
      </c>
      <c r="E420" s="239">
        <v>0</v>
      </c>
      <c r="F420" s="239">
        <v>0</v>
      </c>
      <c r="G420" s="239">
        <v>0</v>
      </c>
      <c r="H420" s="239">
        <v>0</v>
      </c>
      <c r="I420" s="239">
        <v>0</v>
      </c>
      <c r="J420" s="239">
        <v>0</v>
      </c>
      <c r="K420" s="255">
        <v>0</v>
      </c>
      <c r="L420" s="239">
        <v>0</v>
      </c>
      <c r="M420" s="222">
        <v>589</v>
      </c>
      <c r="N420" s="222">
        <v>4529775.8499999996</v>
      </c>
      <c r="O420" s="239">
        <v>0</v>
      </c>
      <c r="P420" s="239">
        <v>0</v>
      </c>
      <c r="Q420" s="222">
        <v>0</v>
      </c>
      <c r="R420" s="222">
        <v>0</v>
      </c>
      <c r="S420" s="239">
        <v>0</v>
      </c>
      <c r="T420" s="239">
        <v>0</v>
      </c>
      <c r="U420" s="239">
        <v>0</v>
      </c>
      <c r="V420" s="239">
        <v>0</v>
      </c>
      <c r="W420" s="239">
        <v>0</v>
      </c>
      <c r="X420" s="239">
        <v>0</v>
      </c>
      <c r="Y420" s="239">
        <v>0</v>
      </c>
      <c r="Z420" s="239">
        <v>0</v>
      </c>
      <c r="AA420" s="239">
        <v>0</v>
      </c>
      <c r="AB420" s="239">
        <v>0</v>
      </c>
      <c r="AC420" s="222">
        <f>ROUND(N420*2.14%,2)</f>
        <v>96937.2</v>
      </c>
      <c r="AD420" s="222">
        <v>200000</v>
      </c>
      <c r="AE420" s="239">
        <v>0</v>
      </c>
      <c r="AF420" s="214">
        <v>2024</v>
      </c>
      <c r="AG420" s="214">
        <v>2024</v>
      </c>
      <c r="AH420" s="214">
        <v>2024</v>
      </c>
      <c r="AI420" s="226"/>
      <c r="AJ420" s="226"/>
      <c r="AK420" s="226"/>
      <c r="AL420" s="226"/>
      <c r="AM420" s="227" t="s">
        <v>16952</v>
      </c>
      <c r="AN420" s="227" t="s">
        <v>16950</v>
      </c>
      <c r="AO420" s="227">
        <v>0</v>
      </c>
      <c r="AP420" s="227" t="s">
        <v>16955</v>
      </c>
      <c r="AQ420" s="227" t="s">
        <v>16956</v>
      </c>
      <c r="AR420" s="227" t="s">
        <v>16954</v>
      </c>
      <c r="AS420" s="227"/>
      <c r="AT420" s="227"/>
      <c r="AU420" s="227"/>
      <c r="AV420" s="227"/>
      <c r="AW420" s="227" t="s">
        <v>631</v>
      </c>
      <c r="AX420" s="228">
        <v>701.3</v>
      </c>
      <c r="AY420" s="228">
        <v>589</v>
      </c>
      <c r="AZ420" s="227" t="s">
        <v>17005</v>
      </c>
      <c r="BA420" s="227" t="s">
        <v>17002</v>
      </c>
      <c r="BB420" s="229"/>
      <c r="BC420" s="230">
        <f t="shared" si="169"/>
        <v>0</v>
      </c>
      <c r="BJ420" s="177" t="str">
        <f t="shared" si="172"/>
        <v>453.000</v>
      </c>
      <c r="BM420" s="177" t="s">
        <v>3136</v>
      </c>
      <c r="BN420" s="177" t="s">
        <v>799</v>
      </c>
      <c r="BO420" s="177" t="s">
        <v>924</v>
      </c>
      <c r="BU420" s="177" t="s">
        <v>3136</v>
      </c>
      <c r="BV420" s="177" t="s">
        <v>799</v>
      </c>
      <c r="BW420" s="177" t="s">
        <v>924</v>
      </c>
      <c r="CH420" s="224">
        <f t="shared" si="151"/>
        <v>1.7462298274040222E-10</v>
      </c>
    </row>
    <row r="421" spans="1:86" x14ac:dyDescent="0.3">
      <c r="A421" s="177">
        <v>1</v>
      </c>
      <c r="B421" s="231">
        <f>SUBTOTAL(9,$A$402:A421)</f>
        <v>20</v>
      </c>
      <c r="C421" s="236" t="s">
        <v>141</v>
      </c>
      <c r="D421" s="222">
        <f t="shared" si="170"/>
        <v>6219822.0800000001</v>
      </c>
      <c r="E421" s="239">
        <v>0</v>
      </c>
      <c r="F421" s="239">
        <v>0</v>
      </c>
      <c r="G421" s="239">
        <v>0</v>
      </c>
      <c r="H421" s="239">
        <v>0</v>
      </c>
      <c r="I421" s="239">
        <v>0</v>
      </c>
      <c r="J421" s="239">
        <v>0</v>
      </c>
      <c r="K421" s="255">
        <v>0</v>
      </c>
      <c r="L421" s="239">
        <v>0</v>
      </c>
      <c r="M421" s="222">
        <v>759</v>
      </c>
      <c r="N421" s="222">
        <v>5893696.96</v>
      </c>
      <c r="O421" s="239">
        <v>0</v>
      </c>
      <c r="P421" s="239">
        <v>0</v>
      </c>
      <c r="Q421" s="222">
        <v>0</v>
      </c>
      <c r="R421" s="222">
        <v>0</v>
      </c>
      <c r="S421" s="239">
        <v>0</v>
      </c>
      <c r="T421" s="239">
        <v>0</v>
      </c>
      <c r="U421" s="239">
        <v>0</v>
      </c>
      <c r="V421" s="239">
        <v>0</v>
      </c>
      <c r="W421" s="239">
        <v>0</v>
      </c>
      <c r="X421" s="239">
        <v>0</v>
      </c>
      <c r="Y421" s="239">
        <v>0</v>
      </c>
      <c r="Z421" s="239">
        <v>0</v>
      </c>
      <c r="AA421" s="239">
        <v>0</v>
      </c>
      <c r="AB421" s="239">
        <v>0</v>
      </c>
      <c r="AC421" s="222">
        <f>ROUND(N421*2.14%,2)+0.01</f>
        <v>126125.12</v>
      </c>
      <c r="AD421" s="222">
        <v>200000</v>
      </c>
      <c r="AE421" s="239">
        <v>0</v>
      </c>
      <c r="AF421" s="214">
        <v>2024</v>
      </c>
      <c r="AG421" s="214">
        <v>2024</v>
      </c>
      <c r="AH421" s="214">
        <v>2024</v>
      </c>
      <c r="AI421" s="226"/>
      <c r="AJ421" s="226"/>
      <c r="AK421" s="226"/>
      <c r="AL421" s="226"/>
      <c r="AM421" s="227" t="s">
        <v>16959</v>
      </c>
      <c r="AN421" s="227" t="s">
        <v>16946</v>
      </c>
      <c r="AO421" s="227">
        <v>0</v>
      </c>
      <c r="AP421" s="227" t="s">
        <v>16954</v>
      </c>
      <c r="AQ421" s="227" t="s">
        <v>16948</v>
      </c>
      <c r="AR421" s="227">
        <v>0</v>
      </c>
      <c r="AS421" s="227"/>
      <c r="AT421" s="227"/>
      <c r="AU421" s="227"/>
      <c r="AV421" s="227"/>
      <c r="AW421" s="227" t="s">
        <v>696</v>
      </c>
      <c r="AX421" s="228">
        <v>701.1</v>
      </c>
      <c r="AY421" s="228">
        <v>719.2</v>
      </c>
      <c r="AZ421" s="227" t="s">
        <v>17005</v>
      </c>
      <c r="BA421" s="227">
        <v>2007</v>
      </c>
      <c r="BB421" s="229"/>
      <c r="BC421" s="230">
        <f t="shared" si="169"/>
        <v>-39.799999999999955</v>
      </c>
      <c r="BJ421" s="177" t="str">
        <f t="shared" si="172"/>
        <v>856.000</v>
      </c>
      <c r="BM421" s="177" t="s">
        <v>3137</v>
      </c>
      <c r="BN421" s="177" t="s">
        <v>803</v>
      </c>
      <c r="BO421" s="177" t="s">
        <v>2983</v>
      </c>
      <c r="BU421" s="177" t="s">
        <v>3137</v>
      </c>
      <c r="BV421" s="177" t="s">
        <v>803</v>
      </c>
      <c r="BW421" s="177" t="s">
        <v>2983</v>
      </c>
      <c r="CH421" s="224">
        <f t="shared" si="151"/>
        <v>1.1641532182693481E-10</v>
      </c>
    </row>
    <row r="422" spans="1:86" x14ac:dyDescent="0.3">
      <c r="A422" s="177">
        <v>1</v>
      </c>
      <c r="B422" s="231">
        <f>SUBTOTAL(9,$A$402:A422)</f>
        <v>21</v>
      </c>
      <c r="C422" s="236" t="s">
        <v>139</v>
      </c>
      <c r="D422" s="222">
        <f t="shared" si="170"/>
        <v>6072525.9199999999</v>
      </c>
      <c r="E422" s="239">
        <v>0</v>
      </c>
      <c r="F422" s="239">
        <v>0</v>
      </c>
      <c r="G422" s="239">
        <v>0</v>
      </c>
      <c r="H422" s="239">
        <v>0</v>
      </c>
      <c r="I422" s="239">
        <v>0</v>
      </c>
      <c r="J422" s="239">
        <v>0</v>
      </c>
      <c r="K422" s="255">
        <v>0</v>
      </c>
      <c r="L422" s="239">
        <v>0</v>
      </c>
      <c r="M422" s="222">
        <v>776</v>
      </c>
      <c r="N422" s="222">
        <v>5749486.9000000004</v>
      </c>
      <c r="O422" s="239">
        <v>0</v>
      </c>
      <c r="P422" s="239">
        <v>0</v>
      </c>
      <c r="Q422" s="222">
        <v>0</v>
      </c>
      <c r="R422" s="222">
        <v>0</v>
      </c>
      <c r="S422" s="239">
        <v>0</v>
      </c>
      <c r="T422" s="239">
        <v>0</v>
      </c>
      <c r="U422" s="239">
        <v>0</v>
      </c>
      <c r="V422" s="239">
        <v>0</v>
      </c>
      <c r="W422" s="239">
        <v>0</v>
      </c>
      <c r="X422" s="239">
        <v>0</v>
      </c>
      <c r="Y422" s="239">
        <v>0</v>
      </c>
      <c r="Z422" s="239">
        <v>0</v>
      </c>
      <c r="AA422" s="239">
        <v>0</v>
      </c>
      <c r="AB422" s="239">
        <v>0</v>
      </c>
      <c r="AC422" s="222">
        <f t="shared" ref="AC422:AC434" si="173">ROUND(N422*2.14%,2)</f>
        <v>123039.02</v>
      </c>
      <c r="AD422" s="222">
        <v>200000</v>
      </c>
      <c r="AE422" s="239">
        <v>0</v>
      </c>
      <c r="AF422" s="214">
        <v>2024</v>
      </c>
      <c r="AG422" s="214">
        <v>2024</v>
      </c>
      <c r="AH422" s="214">
        <v>2024</v>
      </c>
      <c r="AI422" s="226"/>
      <c r="AJ422" s="226"/>
      <c r="AK422" s="226"/>
      <c r="AL422" s="226"/>
      <c r="AM422" s="227" t="s">
        <v>16952</v>
      </c>
      <c r="AN422" s="227" t="s">
        <v>16949</v>
      </c>
      <c r="AO422" s="227" t="s">
        <v>16942</v>
      </c>
      <c r="AP422" s="227" t="s">
        <v>16954</v>
      </c>
      <c r="AQ422" s="227" t="s">
        <v>16956</v>
      </c>
      <c r="AR422" s="227" t="s">
        <v>16954</v>
      </c>
      <c r="AS422" s="227"/>
      <c r="AT422" s="227"/>
      <c r="AU422" s="227"/>
      <c r="AV422" s="227"/>
      <c r="AW422" s="227" t="s">
        <v>621</v>
      </c>
      <c r="AX422" s="228">
        <v>7098</v>
      </c>
      <c r="AY422" s="228">
        <v>776</v>
      </c>
      <c r="AZ422" s="227" t="s">
        <v>17006</v>
      </c>
      <c r="BA422" s="227" t="s">
        <v>17002</v>
      </c>
      <c r="BB422" s="229"/>
      <c r="BC422" s="230">
        <f t="shared" si="169"/>
        <v>0</v>
      </c>
      <c r="BJ422" s="177" t="str">
        <f t="shared" si="172"/>
        <v>887.000</v>
      </c>
      <c r="BM422" s="177" t="s">
        <v>3140</v>
      </c>
      <c r="BN422" s="177" t="s">
        <v>2983</v>
      </c>
      <c r="BO422" s="177" t="s">
        <v>3141</v>
      </c>
      <c r="BU422" s="177" t="s">
        <v>3140</v>
      </c>
      <c r="BV422" s="177" t="s">
        <v>2983</v>
      </c>
      <c r="BW422" s="177" t="s">
        <v>3141</v>
      </c>
      <c r="CH422" s="224">
        <f t="shared" si="151"/>
        <v>-4.6566128730773926E-10</v>
      </c>
    </row>
    <row r="423" spans="1:86" x14ac:dyDescent="0.3">
      <c r="A423" s="177">
        <v>1</v>
      </c>
      <c r="B423" s="231">
        <f>SUBTOTAL(9,$A$402:A423)</f>
        <v>22</v>
      </c>
      <c r="C423" s="236" t="s">
        <v>138</v>
      </c>
      <c r="D423" s="222">
        <f t="shared" si="170"/>
        <v>6258770.9199999999</v>
      </c>
      <c r="E423" s="239">
        <v>0</v>
      </c>
      <c r="F423" s="239">
        <v>0</v>
      </c>
      <c r="G423" s="239">
        <v>0</v>
      </c>
      <c r="H423" s="239">
        <v>0</v>
      </c>
      <c r="I423" s="239">
        <v>0</v>
      </c>
      <c r="J423" s="239">
        <v>0</v>
      </c>
      <c r="K423" s="255">
        <v>0</v>
      </c>
      <c r="L423" s="239">
        <v>0</v>
      </c>
      <c r="M423" s="222">
        <v>799.8</v>
      </c>
      <c r="N423" s="222">
        <v>5931829.7599999998</v>
      </c>
      <c r="O423" s="239">
        <v>0</v>
      </c>
      <c r="P423" s="239">
        <v>0</v>
      </c>
      <c r="Q423" s="222">
        <v>0</v>
      </c>
      <c r="R423" s="222">
        <v>0</v>
      </c>
      <c r="S423" s="239">
        <v>0</v>
      </c>
      <c r="T423" s="239">
        <v>0</v>
      </c>
      <c r="U423" s="239">
        <v>0</v>
      </c>
      <c r="V423" s="239">
        <v>0</v>
      </c>
      <c r="W423" s="239">
        <v>0</v>
      </c>
      <c r="X423" s="239">
        <v>0</v>
      </c>
      <c r="Y423" s="239">
        <v>0</v>
      </c>
      <c r="Z423" s="239">
        <v>0</v>
      </c>
      <c r="AA423" s="239">
        <v>0</v>
      </c>
      <c r="AB423" s="239">
        <v>0</v>
      </c>
      <c r="AC423" s="222">
        <f t="shared" si="173"/>
        <v>126941.16</v>
      </c>
      <c r="AD423" s="222">
        <v>200000</v>
      </c>
      <c r="AE423" s="239">
        <v>0</v>
      </c>
      <c r="AF423" s="214">
        <v>2024</v>
      </c>
      <c r="AG423" s="214">
        <v>2024</v>
      </c>
      <c r="AH423" s="214">
        <v>2024</v>
      </c>
      <c r="AI423" s="226"/>
      <c r="AJ423" s="226"/>
      <c r="AK423" s="226"/>
      <c r="AL423" s="226"/>
      <c r="AM423" s="227" t="s">
        <v>16952</v>
      </c>
      <c r="AN423" s="227" t="s">
        <v>16944</v>
      </c>
      <c r="AO423" s="227">
        <v>0</v>
      </c>
      <c r="AP423" s="227" t="s">
        <v>16954</v>
      </c>
      <c r="AQ423" s="227" t="s">
        <v>16958</v>
      </c>
      <c r="AR423" s="227" t="s">
        <v>16947</v>
      </c>
      <c r="AS423" s="227"/>
      <c r="AT423" s="227"/>
      <c r="AU423" s="227"/>
      <c r="AV423" s="227"/>
      <c r="AW423" s="227" t="s">
        <v>803</v>
      </c>
      <c r="AX423" s="228">
        <v>3347.6</v>
      </c>
      <c r="AY423" s="228">
        <v>799.8</v>
      </c>
      <c r="AZ423" s="227" t="s">
        <v>17006</v>
      </c>
      <c r="BA423" s="227">
        <v>2003</v>
      </c>
      <c r="BB423" s="229"/>
      <c r="BC423" s="230">
        <f t="shared" si="169"/>
        <v>0</v>
      </c>
      <c r="BJ423" s="177" t="str">
        <f t="shared" si="172"/>
        <v>799.900</v>
      </c>
      <c r="BM423" s="177" t="s">
        <v>3142</v>
      </c>
      <c r="BN423" s="177" t="s">
        <v>2983</v>
      </c>
      <c r="BO423" s="177" t="s">
        <v>2983</v>
      </c>
      <c r="BU423" s="177" t="s">
        <v>3142</v>
      </c>
      <c r="BV423" s="177" t="s">
        <v>2983</v>
      </c>
      <c r="BW423" s="177" t="s">
        <v>2983</v>
      </c>
      <c r="CH423" s="224">
        <f t="shared" si="151"/>
        <v>1.4551915228366852E-10</v>
      </c>
    </row>
    <row r="424" spans="1:86" x14ac:dyDescent="0.3">
      <c r="A424" s="177">
        <v>1</v>
      </c>
      <c r="B424" s="231">
        <f>SUBTOTAL(9,$A$402:A424)</f>
        <v>23</v>
      </c>
      <c r="C424" s="236" t="s">
        <v>137</v>
      </c>
      <c r="D424" s="222">
        <f t="shared" si="170"/>
        <v>4662817.87</v>
      </c>
      <c r="E424" s="239">
        <v>0</v>
      </c>
      <c r="F424" s="239">
        <v>0</v>
      </c>
      <c r="G424" s="239">
        <v>0</v>
      </c>
      <c r="H424" s="239">
        <v>0</v>
      </c>
      <c r="I424" s="239">
        <v>0</v>
      </c>
      <c r="J424" s="239">
        <v>0</v>
      </c>
      <c r="K424" s="255">
        <v>0</v>
      </c>
      <c r="L424" s="239">
        <v>0</v>
      </c>
      <c r="M424" s="222">
        <v>569</v>
      </c>
      <c r="N424" s="222">
        <v>4369314.54</v>
      </c>
      <c r="O424" s="239">
        <v>0</v>
      </c>
      <c r="P424" s="239">
        <v>0</v>
      </c>
      <c r="Q424" s="222">
        <v>0</v>
      </c>
      <c r="R424" s="222">
        <v>0</v>
      </c>
      <c r="S424" s="239">
        <v>0</v>
      </c>
      <c r="T424" s="239">
        <v>0</v>
      </c>
      <c r="U424" s="239">
        <v>0</v>
      </c>
      <c r="V424" s="239">
        <v>0</v>
      </c>
      <c r="W424" s="239">
        <v>0</v>
      </c>
      <c r="X424" s="239">
        <v>0</v>
      </c>
      <c r="Y424" s="239">
        <v>0</v>
      </c>
      <c r="Z424" s="239">
        <v>0</v>
      </c>
      <c r="AA424" s="239">
        <v>0</v>
      </c>
      <c r="AB424" s="239">
        <v>0</v>
      </c>
      <c r="AC424" s="222">
        <f t="shared" si="173"/>
        <v>93503.33</v>
      </c>
      <c r="AD424" s="222">
        <v>200000</v>
      </c>
      <c r="AE424" s="239">
        <v>0</v>
      </c>
      <c r="AF424" s="214">
        <v>2024</v>
      </c>
      <c r="AG424" s="214">
        <v>2024</v>
      </c>
      <c r="AH424" s="214">
        <v>2024</v>
      </c>
      <c r="AI424" s="226"/>
      <c r="AJ424" s="226"/>
      <c r="AK424" s="226"/>
      <c r="AL424" s="226"/>
      <c r="AM424" s="227" t="s">
        <v>16952</v>
      </c>
      <c r="AN424" s="227" t="s">
        <v>16950</v>
      </c>
      <c r="AO424" s="227">
        <v>0</v>
      </c>
      <c r="AP424" s="227" t="s">
        <v>16954</v>
      </c>
      <c r="AQ424" s="227" t="s">
        <v>16948</v>
      </c>
      <c r="AR424" s="227" t="s">
        <v>16947</v>
      </c>
      <c r="AS424" s="227"/>
      <c r="AT424" s="227"/>
      <c r="AU424" s="227"/>
      <c r="AV424" s="227"/>
      <c r="AW424" s="227" t="s">
        <v>1013</v>
      </c>
      <c r="AX424" s="228">
        <v>618.79999999999995</v>
      </c>
      <c r="AY424" s="228">
        <v>569</v>
      </c>
      <c r="AZ424" s="227" t="s">
        <v>17005</v>
      </c>
      <c r="BA424" s="227" t="s">
        <v>17002</v>
      </c>
      <c r="BB424" s="229"/>
      <c r="BC424" s="230">
        <f t="shared" si="169"/>
        <v>0</v>
      </c>
      <c r="BJ424" s="177" t="str">
        <f t="shared" si="172"/>
        <v>629.000</v>
      </c>
      <c r="BM424" s="177" t="s">
        <v>3143</v>
      </c>
      <c r="BN424" s="177" t="s">
        <v>2983</v>
      </c>
      <c r="BO424" s="177" t="s">
        <v>2983</v>
      </c>
      <c r="BU424" s="177" t="s">
        <v>3143</v>
      </c>
      <c r="BV424" s="177" t="s">
        <v>2983</v>
      </c>
      <c r="BW424" s="177" t="s">
        <v>2983</v>
      </c>
      <c r="CH424" s="224">
        <f t="shared" si="151"/>
        <v>5.8207660913467407E-11</v>
      </c>
    </row>
    <row r="425" spans="1:86" x14ac:dyDescent="0.3">
      <c r="A425" s="177">
        <v>1</v>
      </c>
      <c r="B425" s="231">
        <f>SUBTOTAL(9,$A$402:A425)</f>
        <v>24</v>
      </c>
      <c r="C425" s="236" t="s">
        <v>136</v>
      </c>
      <c r="D425" s="222">
        <f t="shared" si="170"/>
        <v>6473859.6100000003</v>
      </c>
      <c r="E425" s="239">
        <v>0</v>
      </c>
      <c r="F425" s="239">
        <v>0</v>
      </c>
      <c r="G425" s="239">
        <v>0</v>
      </c>
      <c r="H425" s="239">
        <v>0</v>
      </c>
      <c r="I425" s="239">
        <v>0</v>
      </c>
      <c r="J425" s="239">
        <v>0</v>
      </c>
      <c r="K425" s="255">
        <v>0</v>
      </c>
      <c r="L425" s="239">
        <v>0</v>
      </c>
      <c r="M425" s="222">
        <v>790</v>
      </c>
      <c r="N425" s="222">
        <v>6142411.9900000002</v>
      </c>
      <c r="O425" s="239">
        <v>0</v>
      </c>
      <c r="P425" s="239">
        <v>0</v>
      </c>
      <c r="Q425" s="222">
        <v>0</v>
      </c>
      <c r="R425" s="222">
        <v>0</v>
      </c>
      <c r="S425" s="239">
        <v>0</v>
      </c>
      <c r="T425" s="239">
        <v>0</v>
      </c>
      <c r="U425" s="239">
        <v>0</v>
      </c>
      <c r="V425" s="239">
        <v>0</v>
      </c>
      <c r="W425" s="239">
        <v>0</v>
      </c>
      <c r="X425" s="239">
        <v>0</v>
      </c>
      <c r="Y425" s="239">
        <v>0</v>
      </c>
      <c r="Z425" s="239">
        <v>0</v>
      </c>
      <c r="AA425" s="239">
        <v>0</v>
      </c>
      <c r="AB425" s="239">
        <v>0</v>
      </c>
      <c r="AC425" s="222">
        <f t="shared" si="173"/>
        <v>131447.62</v>
      </c>
      <c r="AD425" s="222">
        <v>200000</v>
      </c>
      <c r="AE425" s="239">
        <v>0</v>
      </c>
      <c r="AF425" s="214">
        <v>2024</v>
      </c>
      <c r="AG425" s="214">
        <v>2024</v>
      </c>
      <c r="AH425" s="214">
        <v>2024</v>
      </c>
      <c r="AI425" s="226"/>
      <c r="AJ425" s="226"/>
      <c r="AK425" s="226"/>
      <c r="AL425" s="226"/>
      <c r="AM425" s="227" t="s">
        <v>16952</v>
      </c>
      <c r="AN425" s="227" t="s">
        <v>16944</v>
      </c>
      <c r="AO425" s="227">
        <v>0</v>
      </c>
      <c r="AP425" s="227" t="s">
        <v>16949</v>
      </c>
      <c r="AQ425" s="227" t="s">
        <v>16956</v>
      </c>
      <c r="AR425" s="227">
        <v>0</v>
      </c>
      <c r="AS425" s="227"/>
      <c r="AT425" s="227"/>
      <c r="AU425" s="227"/>
      <c r="AV425" s="227"/>
      <c r="AW425" s="227" t="s">
        <v>810</v>
      </c>
      <c r="AX425" s="228">
        <v>941.4</v>
      </c>
      <c r="AY425" s="228">
        <v>790</v>
      </c>
      <c r="AZ425" s="227" t="s">
        <v>17005</v>
      </c>
      <c r="BA425" s="227" t="s">
        <v>719</v>
      </c>
      <c r="BB425" s="229"/>
      <c r="BC425" s="230">
        <f t="shared" si="169"/>
        <v>0</v>
      </c>
      <c r="BJ425" s="177" t="str">
        <f t="shared" si="172"/>
        <v>600.000</v>
      </c>
      <c r="BM425" s="177" t="s">
        <v>3144</v>
      </c>
      <c r="BN425" s="177" t="s">
        <v>2983</v>
      </c>
      <c r="BO425" s="177" t="s">
        <v>2983</v>
      </c>
      <c r="BU425" s="177" t="s">
        <v>3144</v>
      </c>
      <c r="BV425" s="177" t="s">
        <v>2983</v>
      </c>
      <c r="BW425" s="177" t="s">
        <v>2983</v>
      </c>
      <c r="CH425" s="224">
        <f t="shared" si="151"/>
        <v>1.1641532182693481E-10</v>
      </c>
    </row>
    <row r="426" spans="1:86" x14ac:dyDescent="0.3">
      <c r="A426" s="177">
        <v>1</v>
      </c>
      <c r="B426" s="231">
        <f>SUBTOTAL(9,$A$402:A426)</f>
        <v>25</v>
      </c>
      <c r="C426" s="236" t="s">
        <v>134</v>
      </c>
      <c r="D426" s="222">
        <f t="shared" si="170"/>
        <v>3130168</v>
      </c>
      <c r="E426" s="239">
        <v>0</v>
      </c>
      <c r="F426" s="239">
        <v>0</v>
      </c>
      <c r="G426" s="239">
        <v>0</v>
      </c>
      <c r="H426" s="239">
        <v>0</v>
      </c>
      <c r="I426" s="239">
        <v>0</v>
      </c>
      <c r="J426" s="239">
        <v>0</v>
      </c>
      <c r="K426" s="255">
        <v>0</v>
      </c>
      <c r="L426" s="239">
        <v>0</v>
      </c>
      <c r="M426" s="222">
        <v>400</v>
      </c>
      <c r="N426" s="222">
        <v>2888357.16</v>
      </c>
      <c r="O426" s="239">
        <v>0</v>
      </c>
      <c r="P426" s="239">
        <v>0</v>
      </c>
      <c r="Q426" s="222">
        <v>0</v>
      </c>
      <c r="R426" s="222">
        <v>0</v>
      </c>
      <c r="S426" s="239">
        <v>0</v>
      </c>
      <c r="T426" s="239">
        <v>0</v>
      </c>
      <c r="U426" s="239">
        <v>0</v>
      </c>
      <c r="V426" s="239">
        <v>0</v>
      </c>
      <c r="W426" s="239">
        <v>0</v>
      </c>
      <c r="X426" s="239">
        <v>0</v>
      </c>
      <c r="Y426" s="239">
        <v>0</v>
      </c>
      <c r="Z426" s="239">
        <v>0</v>
      </c>
      <c r="AA426" s="239">
        <v>0</v>
      </c>
      <c r="AB426" s="239">
        <v>0</v>
      </c>
      <c r="AC426" s="222">
        <f t="shared" si="173"/>
        <v>61810.84</v>
      </c>
      <c r="AD426" s="222">
        <v>180000</v>
      </c>
      <c r="AE426" s="239">
        <v>0</v>
      </c>
      <c r="AF426" s="214">
        <v>2024</v>
      </c>
      <c r="AG426" s="214">
        <v>2024</v>
      </c>
      <c r="AH426" s="214">
        <v>2024</v>
      </c>
      <c r="AI426" s="226"/>
      <c r="AJ426" s="226"/>
      <c r="AK426" s="226"/>
      <c r="AL426" s="226"/>
      <c r="AM426" s="227" t="s">
        <v>16952</v>
      </c>
      <c r="AN426" s="227" t="s">
        <v>16955</v>
      </c>
      <c r="AO426" s="227" t="s">
        <v>16961</v>
      </c>
      <c r="AP426" s="227" t="s">
        <v>16947</v>
      </c>
      <c r="AQ426" s="227" t="s">
        <v>16942</v>
      </c>
      <c r="AR426" s="227" t="s">
        <v>16954</v>
      </c>
      <c r="AS426" s="227"/>
      <c r="AT426" s="227"/>
      <c r="AU426" s="227"/>
      <c r="AV426" s="227"/>
      <c r="AW426" s="227" t="s">
        <v>771</v>
      </c>
      <c r="AX426" s="228">
        <v>3068.4</v>
      </c>
      <c r="AY426" s="228">
        <v>400</v>
      </c>
      <c r="AZ426" s="227" t="s">
        <v>17006</v>
      </c>
      <c r="BA426" s="227" t="s">
        <v>17002</v>
      </c>
      <c r="BB426" s="229"/>
      <c r="BC426" s="230">
        <f t="shared" si="169"/>
        <v>0</v>
      </c>
      <c r="BJ426" s="177" t="str">
        <f t="shared" si="172"/>
        <v>763.000</v>
      </c>
      <c r="BM426" s="177" t="s">
        <v>3145</v>
      </c>
      <c r="BN426" s="177" t="s">
        <v>2983</v>
      </c>
      <c r="BO426" s="177" t="s">
        <v>2983</v>
      </c>
      <c r="BU426" s="177" t="s">
        <v>3145</v>
      </c>
      <c r="BV426" s="177" t="s">
        <v>2983</v>
      </c>
      <c r="BW426" s="177" t="s">
        <v>2983</v>
      </c>
      <c r="CH426" s="224">
        <f t="shared" si="151"/>
        <v>-1.4551915228366852E-10</v>
      </c>
    </row>
    <row r="427" spans="1:86" x14ac:dyDescent="0.3">
      <c r="A427" s="177">
        <v>1</v>
      </c>
      <c r="B427" s="231">
        <f>SUBTOTAL(9,$A$402:A427)</f>
        <v>26</v>
      </c>
      <c r="C427" s="236" t="s">
        <v>135</v>
      </c>
      <c r="D427" s="222">
        <f t="shared" si="170"/>
        <v>3130168</v>
      </c>
      <c r="E427" s="239">
        <v>0</v>
      </c>
      <c r="F427" s="239">
        <v>0</v>
      </c>
      <c r="G427" s="239">
        <v>0</v>
      </c>
      <c r="H427" s="239">
        <v>0</v>
      </c>
      <c r="I427" s="239">
        <v>0</v>
      </c>
      <c r="J427" s="239">
        <v>0</v>
      </c>
      <c r="K427" s="255">
        <v>0</v>
      </c>
      <c r="L427" s="239">
        <v>0</v>
      </c>
      <c r="M427" s="222">
        <v>400</v>
      </c>
      <c r="N427" s="222">
        <v>2888357.16</v>
      </c>
      <c r="O427" s="239">
        <v>0</v>
      </c>
      <c r="P427" s="239">
        <v>0</v>
      </c>
      <c r="Q427" s="222">
        <v>0</v>
      </c>
      <c r="R427" s="222">
        <v>0</v>
      </c>
      <c r="S427" s="239">
        <v>0</v>
      </c>
      <c r="T427" s="239">
        <v>0</v>
      </c>
      <c r="U427" s="239">
        <v>0</v>
      </c>
      <c r="V427" s="239">
        <v>0</v>
      </c>
      <c r="W427" s="239">
        <v>0</v>
      </c>
      <c r="X427" s="239">
        <v>0</v>
      </c>
      <c r="Y427" s="239">
        <v>0</v>
      </c>
      <c r="Z427" s="239">
        <v>0</v>
      </c>
      <c r="AA427" s="239">
        <v>0</v>
      </c>
      <c r="AB427" s="239">
        <v>0</v>
      </c>
      <c r="AC427" s="222">
        <f t="shared" si="173"/>
        <v>61810.84</v>
      </c>
      <c r="AD427" s="222">
        <v>180000</v>
      </c>
      <c r="AE427" s="239">
        <v>0</v>
      </c>
      <c r="AF427" s="214">
        <v>2024</v>
      </c>
      <c r="AG427" s="214">
        <v>2024</v>
      </c>
      <c r="AH427" s="214">
        <v>2024</v>
      </c>
      <c r="AI427" s="226"/>
      <c r="AJ427" s="226"/>
      <c r="AK427" s="226"/>
      <c r="AL427" s="226"/>
      <c r="AM427" s="227" t="s">
        <v>16952</v>
      </c>
      <c r="AN427" s="227" t="s">
        <v>16955</v>
      </c>
      <c r="AO427" s="227" t="s">
        <v>16961</v>
      </c>
      <c r="AP427" s="227" t="s">
        <v>16947</v>
      </c>
      <c r="AQ427" s="227" t="s">
        <v>16942</v>
      </c>
      <c r="AR427" s="227" t="s">
        <v>16954</v>
      </c>
      <c r="AS427" s="227"/>
      <c r="AT427" s="227"/>
      <c r="AU427" s="227"/>
      <c r="AV427" s="227"/>
      <c r="AW427" s="227" t="s">
        <v>771</v>
      </c>
      <c r="AX427" s="228">
        <v>2618.5</v>
      </c>
      <c r="AY427" s="228">
        <v>400</v>
      </c>
      <c r="AZ427" s="227" t="s">
        <v>17006</v>
      </c>
      <c r="BA427" s="227" t="s">
        <v>17002</v>
      </c>
      <c r="BB427" s="229"/>
      <c r="BC427" s="230">
        <f t="shared" si="169"/>
        <v>0</v>
      </c>
      <c r="BJ427" s="177" t="str">
        <f t="shared" si="172"/>
        <v>655.000</v>
      </c>
      <c r="BM427" s="177" t="s">
        <v>3146</v>
      </c>
      <c r="BN427" s="177" t="s">
        <v>2983</v>
      </c>
      <c r="BO427" s="177" t="s">
        <v>2983</v>
      </c>
      <c r="BU427" s="177" t="s">
        <v>3146</v>
      </c>
      <c r="BV427" s="177" t="s">
        <v>2983</v>
      </c>
      <c r="BW427" s="177" t="s">
        <v>2983</v>
      </c>
      <c r="CH427" s="224">
        <f t="shared" si="151"/>
        <v>-1.4551915228366852E-10</v>
      </c>
    </row>
    <row r="428" spans="1:86" x14ac:dyDescent="0.3">
      <c r="A428" s="177">
        <v>1</v>
      </c>
      <c r="B428" s="231">
        <f>SUBTOTAL(9,$A$402:A428)</f>
        <v>27</v>
      </c>
      <c r="C428" s="236" t="s">
        <v>133</v>
      </c>
      <c r="D428" s="222">
        <f t="shared" si="170"/>
        <v>10710881.680000002</v>
      </c>
      <c r="E428" s="239">
        <v>0</v>
      </c>
      <c r="F428" s="239">
        <v>0</v>
      </c>
      <c r="G428" s="239">
        <v>0</v>
      </c>
      <c r="H428" s="239">
        <v>0</v>
      </c>
      <c r="I428" s="239">
        <v>0</v>
      </c>
      <c r="J428" s="239">
        <v>0</v>
      </c>
      <c r="K428" s="255">
        <v>0</v>
      </c>
      <c r="L428" s="239">
        <v>0</v>
      </c>
      <c r="M428" s="222">
        <v>1445</v>
      </c>
      <c r="N428" s="222">
        <f>10261290.07+225181.13</f>
        <v>10486471.200000001</v>
      </c>
      <c r="O428" s="239">
        <v>0</v>
      </c>
      <c r="P428" s="239">
        <v>0</v>
      </c>
      <c r="Q428" s="222">
        <v>0</v>
      </c>
      <c r="R428" s="222">
        <v>0</v>
      </c>
      <c r="S428" s="239">
        <v>0</v>
      </c>
      <c r="T428" s="239">
        <v>0</v>
      </c>
      <c r="U428" s="239">
        <v>0</v>
      </c>
      <c r="V428" s="239">
        <v>0</v>
      </c>
      <c r="W428" s="239">
        <v>0</v>
      </c>
      <c r="X428" s="239">
        <v>0</v>
      </c>
      <c r="Y428" s="239">
        <v>0</v>
      </c>
      <c r="Z428" s="239">
        <v>0</v>
      </c>
      <c r="AA428" s="239">
        <v>0</v>
      </c>
      <c r="AB428" s="239">
        <v>0</v>
      </c>
      <c r="AC428" s="222">
        <f t="shared" si="173"/>
        <v>224410.48</v>
      </c>
      <c r="AD428" s="222">
        <v>0</v>
      </c>
      <c r="AE428" s="239">
        <v>0</v>
      </c>
      <c r="AF428" s="214" t="s">
        <v>17042</v>
      </c>
      <c r="AG428" s="214">
        <v>2024</v>
      </c>
      <c r="AH428" s="214">
        <v>2024</v>
      </c>
      <c r="AI428" s="226"/>
      <c r="AJ428" s="226"/>
      <c r="AK428" s="226"/>
      <c r="AL428" s="226"/>
      <c r="AM428" s="227" t="s">
        <v>16944</v>
      </c>
      <c r="AN428" s="227" t="s">
        <v>16952</v>
      </c>
      <c r="AO428" s="227">
        <v>0</v>
      </c>
      <c r="AP428" s="227" t="s">
        <v>16953</v>
      </c>
      <c r="AQ428" s="227" t="s">
        <v>16956</v>
      </c>
      <c r="AR428" s="227" t="s">
        <v>16954</v>
      </c>
      <c r="AS428" s="227"/>
      <c r="AT428" s="227"/>
      <c r="AU428" s="227"/>
      <c r="AV428" s="227"/>
      <c r="AW428" s="227" t="s">
        <v>780</v>
      </c>
      <c r="AX428" s="228">
        <v>5084.1000000000004</v>
      </c>
      <c r="AY428" s="228">
        <v>1445</v>
      </c>
      <c r="AZ428" s="227" t="s">
        <v>17005</v>
      </c>
      <c r="BA428" s="227" t="s">
        <v>719</v>
      </c>
      <c r="BB428" s="229"/>
      <c r="BC428" s="230">
        <f t="shared" si="169"/>
        <v>0</v>
      </c>
      <c r="BJ428" s="177" t="str">
        <f t="shared" si="172"/>
        <v>1444.400</v>
      </c>
      <c r="BM428" s="177" t="s">
        <v>632</v>
      </c>
      <c r="BN428" s="177" t="s">
        <v>719</v>
      </c>
      <c r="BO428" s="177" t="s">
        <v>3147</v>
      </c>
      <c r="BU428" s="177" t="s">
        <v>632</v>
      </c>
      <c r="BV428" s="177" t="s">
        <v>719</v>
      </c>
      <c r="BW428" s="177" t="s">
        <v>3147</v>
      </c>
      <c r="CH428" s="224">
        <f t="shared" si="151"/>
        <v>4.3655745685100555E-10</v>
      </c>
    </row>
    <row r="429" spans="1:86" x14ac:dyDescent="0.3">
      <c r="A429" s="177">
        <v>1</v>
      </c>
      <c r="B429" s="231">
        <f>SUBTOTAL(9,$A$402:A429)</f>
        <v>28</v>
      </c>
      <c r="C429" s="236" t="s">
        <v>131</v>
      </c>
      <c r="D429" s="222">
        <f t="shared" si="170"/>
        <v>4958186.1100000003</v>
      </c>
      <c r="E429" s="239">
        <v>0</v>
      </c>
      <c r="F429" s="239">
        <v>0</v>
      </c>
      <c r="G429" s="239">
        <v>0</v>
      </c>
      <c r="H429" s="239">
        <v>0</v>
      </c>
      <c r="I429" s="239">
        <v>0</v>
      </c>
      <c r="J429" s="239">
        <v>0</v>
      </c>
      <c r="K429" s="255">
        <v>0</v>
      </c>
      <c r="L429" s="239">
        <v>0</v>
      </c>
      <c r="M429" s="222">
        <v>633.6</v>
      </c>
      <c r="N429" s="222">
        <v>4658494.33</v>
      </c>
      <c r="O429" s="239">
        <v>0</v>
      </c>
      <c r="P429" s="239">
        <v>0</v>
      </c>
      <c r="Q429" s="222">
        <v>0</v>
      </c>
      <c r="R429" s="222">
        <v>0</v>
      </c>
      <c r="S429" s="239">
        <v>0</v>
      </c>
      <c r="T429" s="239">
        <v>0</v>
      </c>
      <c r="U429" s="239">
        <v>0</v>
      </c>
      <c r="V429" s="239">
        <v>0</v>
      </c>
      <c r="W429" s="239">
        <v>0</v>
      </c>
      <c r="X429" s="239">
        <v>0</v>
      </c>
      <c r="Y429" s="239">
        <v>0</v>
      </c>
      <c r="Z429" s="239">
        <v>0</v>
      </c>
      <c r="AA429" s="239">
        <v>0</v>
      </c>
      <c r="AB429" s="239">
        <v>0</v>
      </c>
      <c r="AC429" s="222">
        <f t="shared" si="173"/>
        <v>99691.78</v>
      </c>
      <c r="AD429" s="222">
        <v>200000</v>
      </c>
      <c r="AE429" s="239">
        <v>0</v>
      </c>
      <c r="AF429" s="214">
        <v>2024</v>
      </c>
      <c r="AG429" s="214">
        <v>2024</v>
      </c>
      <c r="AH429" s="214">
        <v>2024</v>
      </c>
      <c r="AI429" s="226"/>
      <c r="AJ429" s="226"/>
      <c r="AK429" s="226"/>
      <c r="AL429" s="226"/>
      <c r="AM429" s="227" t="s">
        <v>16952</v>
      </c>
      <c r="AN429" s="227" t="s">
        <v>16944</v>
      </c>
      <c r="AO429" s="227">
        <v>0</v>
      </c>
      <c r="AP429" s="227" t="s">
        <v>16954</v>
      </c>
      <c r="AQ429" s="227" t="s">
        <v>16948</v>
      </c>
      <c r="AR429" s="227" t="s">
        <v>16947</v>
      </c>
      <c r="AS429" s="227"/>
      <c r="AT429" s="227"/>
      <c r="AU429" s="227"/>
      <c r="AV429" s="227"/>
      <c r="AW429" s="227" t="s">
        <v>1013</v>
      </c>
      <c r="AX429" s="228">
        <v>1923</v>
      </c>
      <c r="AY429" s="228">
        <v>633.6</v>
      </c>
      <c r="AZ429" s="227" t="s">
        <v>17006</v>
      </c>
      <c r="BA429" s="227" t="s">
        <v>625</v>
      </c>
      <c r="BB429" s="229"/>
      <c r="BC429" s="230">
        <f t="shared" si="169"/>
        <v>0</v>
      </c>
      <c r="BJ429" s="177" t="str">
        <f t="shared" si="172"/>
        <v>648.200</v>
      </c>
      <c r="BM429" s="177" t="s">
        <v>3151</v>
      </c>
      <c r="BN429" s="177" t="s">
        <v>2983</v>
      </c>
      <c r="BO429" s="177" t="s">
        <v>2983</v>
      </c>
      <c r="BU429" s="177" t="s">
        <v>3151</v>
      </c>
      <c r="BV429" s="177" t="s">
        <v>2983</v>
      </c>
      <c r="BW429" s="177" t="s">
        <v>2983</v>
      </c>
      <c r="CH429" s="224">
        <f t="shared" si="151"/>
        <v>2.6193447411060333E-10</v>
      </c>
    </row>
    <row r="430" spans="1:86" x14ac:dyDescent="0.3">
      <c r="A430" s="177">
        <v>1</v>
      </c>
      <c r="B430" s="231">
        <f>SUBTOTAL(9,$A$402:A430)</f>
        <v>29</v>
      </c>
      <c r="C430" s="236" t="s">
        <v>130</v>
      </c>
      <c r="D430" s="222">
        <f t="shared" si="170"/>
        <v>2245895.54</v>
      </c>
      <c r="E430" s="239">
        <v>0</v>
      </c>
      <c r="F430" s="239">
        <v>0</v>
      </c>
      <c r="G430" s="239">
        <v>0</v>
      </c>
      <c r="H430" s="239">
        <v>0</v>
      </c>
      <c r="I430" s="239">
        <v>0</v>
      </c>
      <c r="J430" s="239">
        <v>0</v>
      </c>
      <c r="K430" s="255">
        <v>0</v>
      </c>
      <c r="L430" s="239">
        <v>0</v>
      </c>
      <c r="M430" s="222">
        <v>287</v>
      </c>
      <c r="N430" s="222">
        <v>2022611.65</v>
      </c>
      <c r="O430" s="239">
        <v>0</v>
      </c>
      <c r="P430" s="239">
        <v>0</v>
      </c>
      <c r="Q430" s="222">
        <v>0</v>
      </c>
      <c r="R430" s="222">
        <v>0</v>
      </c>
      <c r="S430" s="239">
        <v>0</v>
      </c>
      <c r="T430" s="239">
        <v>0</v>
      </c>
      <c r="U430" s="239">
        <v>0</v>
      </c>
      <c r="V430" s="239">
        <v>0</v>
      </c>
      <c r="W430" s="239">
        <v>0</v>
      </c>
      <c r="X430" s="239">
        <v>0</v>
      </c>
      <c r="Y430" s="239">
        <v>0</v>
      </c>
      <c r="Z430" s="239">
        <v>0</v>
      </c>
      <c r="AA430" s="239">
        <v>0</v>
      </c>
      <c r="AB430" s="239">
        <v>0</v>
      </c>
      <c r="AC430" s="222">
        <f t="shared" si="173"/>
        <v>43283.89</v>
      </c>
      <c r="AD430" s="222">
        <v>180000</v>
      </c>
      <c r="AE430" s="239">
        <v>0</v>
      </c>
      <c r="AF430" s="214">
        <v>2024</v>
      </c>
      <c r="AG430" s="214">
        <v>2024</v>
      </c>
      <c r="AH430" s="214">
        <v>2024</v>
      </c>
      <c r="AI430" s="226"/>
      <c r="AJ430" s="226"/>
      <c r="AK430" s="226"/>
      <c r="AL430" s="226"/>
      <c r="AM430" s="227" t="s">
        <v>16952</v>
      </c>
      <c r="AN430" s="227" t="s">
        <v>16950</v>
      </c>
      <c r="AO430" s="227">
        <v>0</v>
      </c>
      <c r="AP430" s="227" t="s">
        <v>16962</v>
      </c>
      <c r="AQ430" s="227" t="s">
        <v>16951</v>
      </c>
      <c r="AR430" s="227" t="s">
        <v>16954</v>
      </c>
      <c r="AS430" s="227"/>
      <c r="AT430" s="227"/>
      <c r="AU430" s="227"/>
      <c r="AV430" s="227"/>
      <c r="AW430" s="227" t="s">
        <v>736</v>
      </c>
      <c r="AX430" s="228">
        <v>970.3</v>
      </c>
      <c r="AY430" s="228">
        <v>287</v>
      </c>
      <c r="AZ430" s="227" t="s">
        <v>17006</v>
      </c>
      <c r="BA430" s="227" t="s">
        <v>17002</v>
      </c>
      <c r="BB430" s="229"/>
      <c r="BC430" s="230">
        <f t="shared" si="169"/>
        <v>0</v>
      </c>
      <c r="BJ430" s="177" t="str">
        <f t="shared" si="172"/>
        <v>267.000</v>
      </c>
      <c r="BM430" s="177" t="s">
        <v>3152</v>
      </c>
      <c r="BN430" s="177" t="s">
        <v>2983</v>
      </c>
      <c r="BO430" s="177" t="s">
        <v>2983</v>
      </c>
      <c r="BU430" s="177" t="s">
        <v>3152</v>
      </c>
      <c r="BV430" s="177" t="s">
        <v>2983</v>
      </c>
      <c r="BW430" s="177" t="s">
        <v>2983</v>
      </c>
      <c r="CH430" s="224">
        <f t="shared" si="151"/>
        <v>1.1641532182693481E-10</v>
      </c>
    </row>
    <row r="431" spans="1:86" x14ac:dyDescent="0.3">
      <c r="A431" s="177">
        <v>1</v>
      </c>
      <c r="B431" s="231">
        <f>SUBTOTAL(9,$A$402:A431)</f>
        <v>30</v>
      </c>
      <c r="C431" s="236" t="s">
        <v>129</v>
      </c>
      <c r="D431" s="222">
        <f t="shared" si="170"/>
        <v>6146069.25</v>
      </c>
      <c r="E431" s="239">
        <v>0</v>
      </c>
      <c r="F431" s="239">
        <v>0</v>
      </c>
      <c r="G431" s="239">
        <v>0</v>
      </c>
      <c r="H431" s="239">
        <v>0</v>
      </c>
      <c r="I431" s="239">
        <v>0</v>
      </c>
      <c r="J431" s="239">
        <v>0</v>
      </c>
      <c r="K431" s="255">
        <v>0</v>
      </c>
      <c r="L431" s="239">
        <v>0</v>
      </c>
      <c r="M431" s="222">
        <v>750</v>
      </c>
      <c r="N431" s="222">
        <v>5821489.3799999999</v>
      </c>
      <c r="O431" s="239">
        <v>0</v>
      </c>
      <c r="P431" s="239">
        <v>0</v>
      </c>
      <c r="Q431" s="222">
        <v>0</v>
      </c>
      <c r="R431" s="222">
        <v>0</v>
      </c>
      <c r="S431" s="239">
        <v>0</v>
      </c>
      <c r="T431" s="239">
        <v>0</v>
      </c>
      <c r="U431" s="239">
        <v>0</v>
      </c>
      <c r="V431" s="239">
        <v>0</v>
      </c>
      <c r="W431" s="239">
        <v>0</v>
      </c>
      <c r="X431" s="239">
        <v>0</v>
      </c>
      <c r="Y431" s="239">
        <v>0</v>
      </c>
      <c r="Z431" s="239">
        <v>0</v>
      </c>
      <c r="AA431" s="239">
        <v>0</v>
      </c>
      <c r="AB431" s="239">
        <v>0</v>
      </c>
      <c r="AC431" s="222">
        <f t="shared" si="173"/>
        <v>124579.87</v>
      </c>
      <c r="AD431" s="222">
        <v>200000</v>
      </c>
      <c r="AE431" s="239">
        <v>0</v>
      </c>
      <c r="AF431" s="214">
        <v>2024</v>
      </c>
      <c r="AG431" s="214">
        <v>2024</v>
      </c>
      <c r="AH431" s="214">
        <v>2024</v>
      </c>
      <c r="AI431" s="226"/>
      <c r="AJ431" s="226"/>
      <c r="AK431" s="226"/>
      <c r="AL431" s="226"/>
      <c r="AM431" s="227" t="s">
        <v>16952</v>
      </c>
      <c r="AN431" s="227" t="s">
        <v>16950</v>
      </c>
      <c r="AO431" s="227">
        <v>0</v>
      </c>
      <c r="AP431" s="227" t="s">
        <v>16947</v>
      </c>
      <c r="AQ431" s="227" t="s">
        <v>16948</v>
      </c>
      <c r="AR431" s="227">
        <v>0</v>
      </c>
      <c r="AS431" s="227"/>
      <c r="AT431" s="227"/>
      <c r="AU431" s="227"/>
      <c r="AV431" s="227"/>
      <c r="AW431" s="227" t="s">
        <v>771</v>
      </c>
      <c r="AX431" s="228">
        <v>2024.6</v>
      </c>
      <c r="AY431" s="228">
        <v>750</v>
      </c>
      <c r="AZ431" s="227" t="s">
        <v>17005</v>
      </c>
      <c r="BA431" s="227" t="s">
        <v>17002</v>
      </c>
      <c r="BB431" s="229"/>
      <c r="BC431" s="230">
        <f t="shared" si="169"/>
        <v>0</v>
      </c>
      <c r="BJ431" s="177" t="str">
        <f t="shared" si="172"/>
        <v>804.380</v>
      </c>
      <c r="BM431" s="177" t="s">
        <v>3153</v>
      </c>
      <c r="BN431" s="177" t="s">
        <v>2983</v>
      </c>
      <c r="BO431" s="177" t="s">
        <v>2983</v>
      </c>
      <c r="BU431" s="177" t="s">
        <v>3153</v>
      </c>
      <c r="BV431" s="177" t="s">
        <v>2983</v>
      </c>
      <c r="BW431" s="177" t="s">
        <v>2983</v>
      </c>
      <c r="CH431" s="224">
        <f t="shared" ref="CH431:CH498" si="174">D431-E431-F431-G431-H431-I431-J431-L431-N431-P431-R431-T431-U431-V431-W431-X431-Y431-Z431-AA431-AB431-AC431-AD431-AE431</f>
        <v>1.1641532182693481E-10</v>
      </c>
    </row>
    <row r="432" spans="1:86" x14ac:dyDescent="0.3">
      <c r="A432" s="177">
        <v>1</v>
      </c>
      <c r="B432" s="231">
        <f>SUBTOTAL(9,$A$402:A432)</f>
        <v>31</v>
      </c>
      <c r="C432" s="236" t="s">
        <v>128</v>
      </c>
      <c r="D432" s="222">
        <f t="shared" si="170"/>
        <v>7948916.2299999995</v>
      </c>
      <c r="E432" s="239">
        <v>0</v>
      </c>
      <c r="F432" s="239">
        <v>0</v>
      </c>
      <c r="G432" s="239">
        <v>0</v>
      </c>
      <c r="H432" s="239">
        <v>0</v>
      </c>
      <c r="I432" s="239">
        <v>0</v>
      </c>
      <c r="J432" s="239">
        <v>0</v>
      </c>
      <c r="K432" s="255">
        <v>0</v>
      </c>
      <c r="L432" s="239">
        <v>0</v>
      </c>
      <c r="M432" s="222">
        <v>970</v>
      </c>
      <c r="N432" s="222">
        <v>7586563.7699999996</v>
      </c>
      <c r="O432" s="239">
        <v>0</v>
      </c>
      <c r="P432" s="239">
        <v>0</v>
      </c>
      <c r="Q432" s="222">
        <v>0</v>
      </c>
      <c r="R432" s="222">
        <v>0</v>
      </c>
      <c r="S432" s="239">
        <v>0</v>
      </c>
      <c r="T432" s="239">
        <v>0</v>
      </c>
      <c r="U432" s="239">
        <v>0</v>
      </c>
      <c r="V432" s="239">
        <v>0</v>
      </c>
      <c r="W432" s="239">
        <v>0</v>
      </c>
      <c r="X432" s="239">
        <v>0</v>
      </c>
      <c r="Y432" s="239">
        <v>0</v>
      </c>
      <c r="Z432" s="239">
        <v>0</v>
      </c>
      <c r="AA432" s="239">
        <v>0</v>
      </c>
      <c r="AB432" s="239">
        <v>0</v>
      </c>
      <c r="AC432" s="222">
        <f t="shared" si="173"/>
        <v>162352.46</v>
      </c>
      <c r="AD432" s="222">
        <v>200000</v>
      </c>
      <c r="AE432" s="239">
        <v>0</v>
      </c>
      <c r="AF432" s="214">
        <v>2024</v>
      </c>
      <c r="AG432" s="214">
        <v>2024</v>
      </c>
      <c r="AH432" s="214">
        <v>2024</v>
      </c>
      <c r="AI432" s="226"/>
      <c r="AJ432" s="226"/>
      <c r="AK432" s="226"/>
      <c r="AL432" s="226"/>
      <c r="AM432" s="227" t="s">
        <v>16952</v>
      </c>
      <c r="AN432" s="227" t="s">
        <v>16949</v>
      </c>
      <c r="AO432" s="227">
        <v>0</v>
      </c>
      <c r="AP432" s="227" t="s">
        <v>16944</v>
      </c>
      <c r="AQ432" s="227" t="s">
        <v>16956</v>
      </c>
      <c r="AR432" s="227" t="s">
        <v>16954</v>
      </c>
      <c r="AS432" s="227"/>
      <c r="AT432" s="227"/>
      <c r="AU432" s="227"/>
      <c r="AV432" s="227"/>
      <c r="AW432" s="227" t="s">
        <v>613</v>
      </c>
      <c r="AX432" s="228">
        <v>1926.2</v>
      </c>
      <c r="AY432" s="228">
        <v>970</v>
      </c>
      <c r="AZ432" s="227" t="s">
        <v>17005</v>
      </c>
      <c r="BA432" s="227">
        <v>2002</v>
      </c>
      <c r="BB432" s="229"/>
      <c r="BC432" s="230">
        <f t="shared" si="169"/>
        <v>0</v>
      </c>
      <c r="BJ432" s="177" t="str">
        <f t="shared" si="172"/>
        <v>762.700</v>
      </c>
      <c r="BM432" s="177" t="s">
        <v>3155</v>
      </c>
      <c r="BN432" s="177" t="s">
        <v>2983</v>
      </c>
      <c r="BO432" s="177" t="s">
        <v>2983</v>
      </c>
      <c r="BU432" s="177" t="s">
        <v>3155</v>
      </c>
      <c r="BV432" s="177" t="s">
        <v>2983</v>
      </c>
      <c r="BW432" s="177" t="s">
        <v>2983</v>
      </c>
      <c r="CH432" s="224">
        <f t="shared" si="174"/>
        <v>-2.9103830456733704E-11</v>
      </c>
    </row>
    <row r="433" spans="1:118" x14ac:dyDescent="0.3">
      <c r="A433" s="177">
        <v>1</v>
      </c>
      <c r="B433" s="231">
        <f>SUBTOTAL(9,$A$402:A433)</f>
        <v>32</v>
      </c>
      <c r="C433" s="236" t="s">
        <v>126</v>
      </c>
      <c r="D433" s="222">
        <f t="shared" si="170"/>
        <v>4261274.68</v>
      </c>
      <c r="E433" s="239">
        <v>0</v>
      </c>
      <c r="F433" s="239">
        <v>0</v>
      </c>
      <c r="G433" s="239">
        <v>0</v>
      </c>
      <c r="H433" s="239">
        <v>0</v>
      </c>
      <c r="I433" s="239">
        <v>0</v>
      </c>
      <c r="J433" s="239">
        <v>0</v>
      </c>
      <c r="K433" s="255">
        <v>0</v>
      </c>
      <c r="L433" s="239">
        <v>0</v>
      </c>
      <c r="M433" s="222">
        <v>0</v>
      </c>
      <c r="N433" s="222">
        <v>0</v>
      </c>
      <c r="O433" s="239">
        <v>0</v>
      </c>
      <c r="P433" s="239">
        <v>0</v>
      </c>
      <c r="Q433" s="222">
        <v>558.29999999999995</v>
      </c>
      <c r="R433" s="222">
        <v>3976184.34</v>
      </c>
      <c r="S433" s="239">
        <v>0</v>
      </c>
      <c r="T433" s="239">
        <v>0</v>
      </c>
      <c r="U433" s="239">
        <v>0</v>
      </c>
      <c r="V433" s="239">
        <v>0</v>
      </c>
      <c r="W433" s="239">
        <v>0</v>
      </c>
      <c r="X433" s="239">
        <v>0</v>
      </c>
      <c r="Y433" s="239">
        <v>0</v>
      </c>
      <c r="Z433" s="239">
        <v>0</v>
      </c>
      <c r="AA433" s="239">
        <v>0</v>
      </c>
      <c r="AB433" s="239">
        <v>0</v>
      </c>
      <c r="AC433" s="222">
        <f>ROUND(R433*2.14%,2)</f>
        <v>85090.34</v>
      </c>
      <c r="AD433" s="222">
        <v>200000</v>
      </c>
      <c r="AE433" s="239">
        <v>0</v>
      </c>
      <c r="AF433" s="214">
        <v>2024</v>
      </c>
      <c r="AG433" s="214">
        <v>2024</v>
      </c>
      <c r="AH433" s="214">
        <v>2024</v>
      </c>
      <c r="AI433" s="226"/>
      <c r="AJ433" s="226"/>
      <c r="AK433" s="226"/>
      <c r="AL433" s="226"/>
      <c r="AM433" s="227" t="s">
        <v>16952</v>
      </c>
      <c r="AN433" s="227" t="s">
        <v>16949</v>
      </c>
      <c r="AO433" s="227">
        <v>0</v>
      </c>
      <c r="AP433" s="227" t="s">
        <v>16950</v>
      </c>
      <c r="AQ433" s="227" t="s">
        <v>16956</v>
      </c>
      <c r="AR433" s="227">
        <v>0</v>
      </c>
      <c r="AS433" s="227"/>
      <c r="AT433" s="227"/>
      <c r="AU433" s="227"/>
      <c r="AV433" s="227"/>
      <c r="AW433" s="227" t="s">
        <v>662</v>
      </c>
      <c r="AX433" s="228">
        <v>504.6</v>
      </c>
      <c r="AY433" s="228">
        <v>520</v>
      </c>
      <c r="AZ433" s="227" t="s">
        <v>17005</v>
      </c>
      <c r="BA433" s="227">
        <v>2000</v>
      </c>
      <c r="BB433" s="229"/>
      <c r="BC433" s="230">
        <f t="shared" si="169"/>
        <v>520</v>
      </c>
      <c r="BJ433" s="177" t="str">
        <f t="shared" si="172"/>
        <v>372.500</v>
      </c>
      <c r="BM433" s="177" t="s">
        <v>3157</v>
      </c>
      <c r="BN433" s="177" t="s">
        <v>2983</v>
      </c>
      <c r="BO433" s="177" t="s">
        <v>2983</v>
      </c>
      <c r="BU433" s="177" t="s">
        <v>3157</v>
      </c>
      <c r="BV433" s="177" t="s">
        <v>2983</v>
      </c>
      <c r="BW433" s="177" t="s">
        <v>2983</v>
      </c>
      <c r="CH433" s="224">
        <f t="shared" si="174"/>
        <v>-1.4551915228366852E-10</v>
      </c>
    </row>
    <row r="434" spans="1:118" x14ac:dyDescent="0.3">
      <c r="A434" s="177">
        <v>1</v>
      </c>
      <c r="B434" s="231">
        <f>SUBTOTAL(9,$A$402:A434)</f>
        <v>33</v>
      </c>
      <c r="C434" s="236" t="s">
        <v>125</v>
      </c>
      <c r="D434" s="222">
        <f t="shared" si="170"/>
        <v>3245124.56</v>
      </c>
      <c r="E434" s="239">
        <v>0</v>
      </c>
      <c r="F434" s="239">
        <v>0</v>
      </c>
      <c r="G434" s="239">
        <v>0</v>
      </c>
      <c r="H434" s="239">
        <v>0</v>
      </c>
      <c r="I434" s="239">
        <v>0</v>
      </c>
      <c r="J434" s="239">
        <v>0</v>
      </c>
      <c r="K434" s="255">
        <v>0</v>
      </c>
      <c r="L434" s="239">
        <v>0</v>
      </c>
      <c r="M434" s="222">
        <v>396</v>
      </c>
      <c r="N434" s="222">
        <v>3000905.19</v>
      </c>
      <c r="O434" s="239">
        <v>0</v>
      </c>
      <c r="P434" s="239">
        <v>0</v>
      </c>
      <c r="Q434" s="222">
        <v>0</v>
      </c>
      <c r="R434" s="222">
        <v>0</v>
      </c>
      <c r="S434" s="239">
        <v>0</v>
      </c>
      <c r="T434" s="239">
        <v>0</v>
      </c>
      <c r="U434" s="239">
        <v>0</v>
      </c>
      <c r="V434" s="239">
        <v>0</v>
      </c>
      <c r="W434" s="239">
        <v>0</v>
      </c>
      <c r="X434" s="239">
        <v>0</v>
      </c>
      <c r="Y434" s="239">
        <v>0</v>
      </c>
      <c r="Z434" s="239">
        <v>0</v>
      </c>
      <c r="AA434" s="239">
        <v>0</v>
      </c>
      <c r="AB434" s="239">
        <v>0</v>
      </c>
      <c r="AC434" s="222">
        <f t="shared" si="173"/>
        <v>64219.37</v>
      </c>
      <c r="AD434" s="222">
        <v>180000</v>
      </c>
      <c r="AE434" s="239">
        <v>0</v>
      </c>
      <c r="AF434" s="214">
        <v>2024</v>
      </c>
      <c r="AG434" s="214">
        <v>2024</v>
      </c>
      <c r="AH434" s="214">
        <v>2024</v>
      </c>
      <c r="AI434" s="226"/>
      <c r="AJ434" s="226"/>
      <c r="AK434" s="226"/>
      <c r="AL434" s="226"/>
      <c r="AM434" s="227" t="s">
        <v>16952</v>
      </c>
      <c r="AN434" s="227" t="s">
        <v>16950</v>
      </c>
      <c r="AO434" s="227">
        <v>0</v>
      </c>
      <c r="AP434" s="227" t="s">
        <v>16955</v>
      </c>
      <c r="AQ434" s="227" t="s">
        <v>16956</v>
      </c>
      <c r="AR434" s="227">
        <v>0</v>
      </c>
      <c r="AS434" s="227"/>
      <c r="AT434" s="227"/>
      <c r="AU434" s="227"/>
      <c r="AV434" s="227"/>
      <c r="AW434" s="227" t="s">
        <v>663</v>
      </c>
      <c r="AX434" s="228">
        <v>358.3</v>
      </c>
      <c r="AY434" s="228">
        <v>396</v>
      </c>
      <c r="AZ434" s="227" t="s">
        <v>17005</v>
      </c>
      <c r="BA434" s="227" t="s">
        <v>719</v>
      </c>
      <c r="BB434" s="229"/>
      <c r="BC434" s="230">
        <f t="shared" si="169"/>
        <v>0</v>
      </c>
      <c r="BJ434" s="177" t="str">
        <f t="shared" si="172"/>
        <v>153.000</v>
      </c>
      <c r="BM434" s="177" t="s">
        <v>3158</v>
      </c>
      <c r="BN434" s="177" t="s">
        <v>2983</v>
      </c>
      <c r="BO434" s="177" t="s">
        <v>2983</v>
      </c>
      <c r="BU434" s="177" t="s">
        <v>3158</v>
      </c>
      <c r="BV434" s="177" t="s">
        <v>2983</v>
      </c>
      <c r="BW434" s="177" t="s">
        <v>2983</v>
      </c>
      <c r="CH434" s="224">
        <f t="shared" si="174"/>
        <v>1.1641532182693481E-10</v>
      </c>
    </row>
    <row r="435" spans="1:118" x14ac:dyDescent="0.3">
      <c r="A435" s="177">
        <v>1</v>
      </c>
      <c r="B435" s="231">
        <f>SUBTOTAL(9,$A$402:A435)</f>
        <v>34</v>
      </c>
      <c r="C435" s="236" t="s">
        <v>124</v>
      </c>
      <c r="D435" s="222">
        <f t="shared" si="170"/>
        <v>2457800</v>
      </c>
      <c r="E435" s="239">
        <v>0</v>
      </c>
      <c r="F435" s="239">
        <v>0</v>
      </c>
      <c r="G435" s="239">
        <v>0</v>
      </c>
      <c r="H435" s="239">
        <v>0</v>
      </c>
      <c r="I435" s="239">
        <v>0</v>
      </c>
      <c r="J435" s="239">
        <v>0</v>
      </c>
      <c r="K435" s="255">
        <v>1</v>
      </c>
      <c r="L435" s="222">
        <v>2259447.8199999998</v>
      </c>
      <c r="M435" s="222">
        <v>0</v>
      </c>
      <c r="N435" s="222">
        <v>0</v>
      </c>
      <c r="O435" s="239">
        <v>0</v>
      </c>
      <c r="P435" s="239">
        <v>0</v>
      </c>
      <c r="Q435" s="222">
        <v>0</v>
      </c>
      <c r="R435" s="222">
        <v>0</v>
      </c>
      <c r="S435" s="239">
        <v>0</v>
      </c>
      <c r="T435" s="239">
        <v>0</v>
      </c>
      <c r="U435" s="239">
        <v>0</v>
      </c>
      <c r="V435" s="239">
        <v>0</v>
      </c>
      <c r="W435" s="239">
        <v>0</v>
      </c>
      <c r="X435" s="239">
        <v>0</v>
      </c>
      <c r="Y435" s="239">
        <v>0</v>
      </c>
      <c r="Z435" s="239">
        <v>0</v>
      </c>
      <c r="AA435" s="239">
        <v>0</v>
      </c>
      <c r="AB435" s="239">
        <v>0</v>
      </c>
      <c r="AC435" s="222">
        <f>ROUND(L435*2.14%,2)</f>
        <v>48352.18</v>
      </c>
      <c r="AD435" s="239">
        <v>150000</v>
      </c>
      <c r="AE435" s="239">
        <v>0</v>
      </c>
      <c r="AF435" s="214">
        <v>2024</v>
      </c>
      <c r="AG435" s="214">
        <v>2024</v>
      </c>
      <c r="AH435" s="214">
        <v>2024</v>
      </c>
      <c r="AI435" s="226"/>
      <c r="AJ435" s="226"/>
      <c r="AK435" s="226"/>
      <c r="AL435" s="226"/>
      <c r="AM435" s="227">
        <v>2017</v>
      </c>
      <c r="AN435" s="227" t="s">
        <v>16955</v>
      </c>
      <c r="AO435" s="227" t="s">
        <v>16952</v>
      </c>
      <c r="AP435" s="227" t="s">
        <v>16956</v>
      </c>
      <c r="AQ435" s="227" t="s">
        <v>16942</v>
      </c>
      <c r="AR435" s="227" t="s">
        <v>16954</v>
      </c>
      <c r="AS435" s="227"/>
      <c r="AT435" s="227" t="s">
        <v>17014</v>
      </c>
      <c r="AU435" s="227"/>
      <c r="AV435" s="227"/>
      <c r="AW435" s="227" t="s">
        <v>614</v>
      </c>
      <c r="AX435" s="228">
        <v>4218.8</v>
      </c>
      <c r="AY435" s="228">
        <v>718.36</v>
      </c>
      <c r="AZ435" s="227" t="s">
        <v>17009</v>
      </c>
      <c r="BA435" s="227">
        <v>2017</v>
      </c>
      <c r="BB435" s="229"/>
      <c r="BC435" s="230">
        <f t="shared" si="169"/>
        <v>718.36</v>
      </c>
      <c r="BJ435" s="177" t="str">
        <f t="shared" si="172"/>
        <v>1047.000</v>
      </c>
      <c r="BM435" s="177" t="s">
        <v>3159</v>
      </c>
      <c r="BN435" s="177" t="s">
        <v>2983</v>
      </c>
      <c r="BO435" s="177" t="s">
        <v>2983</v>
      </c>
      <c r="BU435" s="177" t="s">
        <v>3159</v>
      </c>
      <c r="BV435" s="177" t="s">
        <v>2983</v>
      </c>
      <c r="BW435" s="177" t="s">
        <v>2983</v>
      </c>
      <c r="CH435" s="224">
        <f t="shared" si="174"/>
        <v>1.7462298274040222E-10</v>
      </c>
    </row>
    <row r="436" spans="1:118" x14ac:dyDescent="0.3">
      <c r="A436" s="177">
        <v>1</v>
      </c>
      <c r="B436" s="231">
        <f>SUBTOTAL(9,$A$402:A436)</f>
        <v>35</v>
      </c>
      <c r="C436" s="236" t="s">
        <v>123</v>
      </c>
      <c r="D436" s="222">
        <f t="shared" si="170"/>
        <v>12480617.960000001</v>
      </c>
      <c r="E436" s="239">
        <v>0</v>
      </c>
      <c r="F436" s="239">
        <v>0</v>
      </c>
      <c r="G436" s="239">
        <v>0</v>
      </c>
      <c r="H436" s="239">
        <v>0</v>
      </c>
      <c r="I436" s="239">
        <v>0</v>
      </c>
      <c r="J436" s="239">
        <v>0</v>
      </c>
      <c r="K436" s="255">
        <v>0</v>
      </c>
      <c r="L436" s="239">
        <v>0</v>
      </c>
      <c r="M436" s="222">
        <v>1523</v>
      </c>
      <c r="N436" s="222">
        <v>11988454.74</v>
      </c>
      <c r="O436" s="239">
        <v>0</v>
      </c>
      <c r="P436" s="239">
        <v>0</v>
      </c>
      <c r="Q436" s="222">
        <v>0</v>
      </c>
      <c r="R436" s="222">
        <v>0</v>
      </c>
      <c r="S436" s="239">
        <v>0</v>
      </c>
      <c r="T436" s="239">
        <v>0</v>
      </c>
      <c r="U436" s="239">
        <v>0</v>
      </c>
      <c r="V436" s="239">
        <v>0</v>
      </c>
      <c r="W436" s="239">
        <v>0</v>
      </c>
      <c r="X436" s="239">
        <v>0</v>
      </c>
      <c r="Y436" s="239">
        <v>0</v>
      </c>
      <c r="Z436" s="239">
        <v>0</v>
      </c>
      <c r="AA436" s="239">
        <v>0</v>
      </c>
      <c r="AB436" s="239">
        <v>0</v>
      </c>
      <c r="AC436" s="222">
        <v>262163.21999999997</v>
      </c>
      <c r="AD436" s="222">
        <v>230000</v>
      </c>
      <c r="AE436" s="239">
        <v>0</v>
      </c>
      <c r="AF436" s="214">
        <v>2024</v>
      </c>
      <c r="AG436" s="214">
        <v>2024</v>
      </c>
      <c r="AH436" s="214">
        <v>2024</v>
      </c>
      <c r="AI436" s="226"/>
      <c r="AJ436" s="226"/>
      <c r="AK436" s="226"/>
      <c r="AL436" s="226"/>
      <c r="AM436" s="227" t="s">
        <v>16952</v>
      </c>
      <c r="AN436" s="227" t="s">
        <v>16950</v>
      </c>
      <c r="AO436" s="227">
        <v>0</v>
      </c>
      <c r="AP436" s="227" t="s">
        <v>16942</v>
      </c>
      <c r="AQ436" s="227" t="s">
        <v>16948</v>
      </c>
      <c r="AR436" s="227" t="s">
        <v>16954</v>
      </c>
      <c r="AS436" s="227"/>
      <c r="AT436" s="227"/>
      <c r="AU436" s="227"/>
      <c r="AV436" s="227"/>
      <c r="AW436" s="227" t="s">
        <v>852</v>
      </c>
      <c r="AX436" s="228">
        <v>4599.3999999999996</v>
      </c>
      <c r="AY436" s="228">
        <v>1523</v>
      </c>
      <c r="AZ436" s="227" t="s">
        <v>17005</v>
      </c>
      <c r="BA436" s="227" t="s">
        <v>655</v>
      </c>
      <c r="BB436" s="229"/>
      <c r="BC436" s="230">
        <f t="shared" si="169"/>
        <v>0</v>
      </c>
      <c r="BJ436" s="177" t="str">
        <f t="shared" si="172"/>
        <v>1318.600</v>
      </c>
      <c r="BM436" s="177" t="s">
        <v>3160</v>
      </c>
      <c r="BN436" s="177" t="s">
        <v>2983</v>
      </c>
      <c r="BO436" s="177" t="s">
        <v>2983</v>
      </c>
      <c r="BU436" s="177" t="s">
        <v>3160</v>
      </c>
      <c r="BV436" s="177" t="s">
        <v>2983</v>
      </c>
      <c r="BW436" s="177" t="s">
        <v>2983</v>
      </c>
      <c r="CH436" s="224">
        <f t="shared" si="174"/>
        <v>6.9849193096160889E-10</v>
      </c>
    </row>
    <row r="437" spans="1:118" x14ac:dyDescent="0.3">
      <c r="A437" s="177">
        <v>1</v>
      </c>
      <c r="B437" s="231">
        <f>SUBTOTAL(9,$A$402:A437)</f>
        <v>36</v>
      </c>
      <c r="C437" s="232" t="s">
        <v>72</v>
      </c>
      <c r="D437" s="222">
        <f t="shared" si="170"/>
        <v>8999233</v>
      </c>
      <c r="E437" s="222">
        <v>0</v>
      </c>
      <c r="F437" s="222">
        <v>0</v>
      </c>
      <c r="G437" s="222">
        <v>0</v>
      </c>
      <c r="H437" s="222">
        <v>0</v>
      </c>
      <c r="I437" s="222">
        <v>0</v>
      </c>
      <c r="J437" s="222">
        <v>0</v>
      </c>
      <c r="K437" s="223">
        <v>0</v>
      </c>
      <c r="L437" s="222">
        <v>0</v>
      </c>
      <c r="M437" s="222">
        <v>1150</v>
      </c>
      <c r="N437" s="222">
        <v>8585503.2300000004</v>
      </c>
      <c r="O437" s="222">
        <v>0</v>
      </c>
      <c r="P437" s="222">
        <v>0</v>
      </c>
      <c r="Q437" s="222">
        <v>0</v>
      </c>
      <c r="R437" s="222">
        <v>0</v>
      </c>
      <c r="S437" s="222">
        <v>0</v>
      </c>
      <c r="T437" s="222">
        <v>0</v>
      </c>
      <c r="U437" s="222">
        <v>0</v>
      </c>
      <c r="V437" s="222">
        <v>0</v>
      </c>
      <c r="W437" s="222">
        <v>0</v>
      </c>
      <c r="X437" s="222">
        <v>0</v>
      </c>
      <c r="Y437" s="222">
        <v>0</v>
      </c>
      <c r="Z437" s="222">
        <v>0</v>
      </c>
      <c r="AA437" s="222">
        <v>0</v>
      </c>
      <c r="AB437" s="222">
        <v>0</v>
      </c>
      <c r="AC437" s="222">
        <f>ROUND(N437*2.14%,2)</f>
        <v>183729.77</v>
      </c>
      <c r="AD437" s="222">
        <v>230000</v>
      </c>
      <c r="AE437" s="222">
        <v>0</v>
      </c>
      <c r="AF437" s="214">
        <v>2024</v>
      </c>
      <c r="AG437" s="214">
        <v>2024</v>
      </c>
      <c r="AH437" s="214">
        <v>2024</v>
      </c>
      <c r="AI437" s="226"/>
      <c r="AJ437" s="226"/>
      <c r="AK437" s="226"/>
      <c r="AL437" s="226"/>
      <c r="AM437" s="227" t="s">
        <v>16957</v>
      </c>
      <c r="AN437" s="227" t="s">
        <v>16946</v>
      </c>
      <c r="AO437" s="227">
        <v>0</v>
      </c>
      <c r="AP437" s="227" t="s">
        <v>16947</v>
      </c>
      <c r="AQ437" s="227" t="s">
        <v>16948</v>
      </c>
      <c r="AR437" s="227" t="s">
        <v>16954</v>
      </c>
      <c r="AS437" s="227"/>
      <c r="AT437" s="227"/>
      <c r="AU437" s="227"/>
      <c r="AV437" s="227"/>
      <c r="AW437" s="227" t="s">
        <v>771</v>
      </c>
      <c r="AX437" s="228">
        <v>4977</v>
      </c>
      <c r="AY437" s="228">
        <v>1026</v>
      </c>
      <c r="AZ437" s="227" t="s">
        <v>17006</v>
      </c>
      <c r="BA437" s="227">
        <v>2006</v>
      </c>
      <c r="BB437" s="229"/>
      <c r="BC437" s="230">
        <f>AY437-M437</f>
        <v>-124</v>
      </c>
      <c r="BJ437" s="177" t="str">
        <f t="shared" si="172"/>
        <v>1118.000</v>
      </c>
      <c r="BM437" s="177" t="s">
        <v>603</v>
      </c>
      <c r="BN437" s="177" t="s">
        <v>2979</v>
      </c>
      <c r="BO437" s="177" t="s">
        <v>3052</v>
      </c>
      <c r="BU437" s="177" t="s">
        <v>603</v>
      </c>
      <c r="BV437" s="177" t="s">
        <v>2979</v>
      </c>
      <c r="BW437" s="177" t="s">
        <v>3052</v>
      </c>
      <c r="CH437" s="224">
        <f t="shared" si="174"/>
        <v>-4.3655745685100555E-10</v>
      </c>
    </row>
    <row r="438" spans="1:118" x14ac:dyDescent="0.3">
      <c r="A438" s="177">
        <v>1</v>
      </c>
      <c r="B438" s="231">
        <f>SUBTOTAL(9,$A$402:A438)</f>
        <v>37</v>
      </c>
      <c r="C438" s="232" t="s">
        <v>7734</v>
      </c>
      <c r="D438" s="222">
        <f t="shared" si="170"/>
        <v>3175954.68</v>
      </c>
      <c r="E438" s="222">
        <v>0</v>
      </c>
      <c r="F438" s="222">
        <v>0</v>
      </c>
      <c r="G438" s="222">
        <v>0</v>
      </c>
      <c r="H438" s="222">
        <v>0</v>
      </c>
      <c r="I438" s="222">
        <v>0</v>
      </c>
      <c r="J438" s="222">
        <v>0</v>
      </c>
      <c r="K438" s="223">
        <v>0</v>
      </c>
      <c r="L438" s="222">
        <v>0</v>
      </c>
      <c r="M438" s="222">
        <v>935.3</v>
      </c>
      <c r="N438" s="222">
        <v>3109413.24</v>
      </c>
      <c r="O438" s="222">
        <v>0</v>
      </c>
      <c r="P438" s="222">
        <v>0</v>
      </c>
      <c r="Q438" s="222">
        <v>0</v>
      </c>
      <c r="R438" s="222">
        <v>0</v>
      </c>
      <c r="S438" s="222">
        <v>0</v>
      </c>
      <c r="T438" s="222">
        <v>0</v>
      </c>
      <c r="U438" s="222">
        <v>0</v>
      </c>
      <c r="V438" s="222">
        <v>0</v>
      </c>
      <c r="W438" s="222">
        <v>0</v>
      </c>
      <c r="X438" s="222">
        <v>0</v>
      </c>
      <c r="Y438" s="222">
        <v>0</v>
      </c>
      <c r="Z438" s="222">
        <v>0</v>
      </c>
      <c r="AA438" s="222">
        <v>0</v>
      </c>
      <c r="AB438" s="222">
        <v>0</v>
      </c>
      <c r="AC438" s="222">
        <f>ROUND(N438*2.14%,2)</f>
        <v>66541.440000000002</v>
      </c>
      <c r="AD438" s="222">
        <v>0</v>
      </c>
      <c r="AE438" s="222">
        <v>0</v>
      </c>
      <c r="AF438" s="214" t="s">
        <v>17042</v>
      </c>
      <c r="AG438" s="214">
        <v>2024</v>
      </c>
      <c r="AH438" s="275">
        <v>2024</v>
      </c>
      <c r="AM438" s="229"/>
      <c r="AN438" s="229"/>
      <c r="AO438" s="229"/>
      <c r="AP438" s="229"/>
      <c r="AQ438" s="229"/>
      <c r="AR438" s="229"/>
      <c r="AS438" s="229"/>
      <c r="AT438" s="229"/>
      <c r="AU438" s="229"/>
      <c r="AV438" s="229"/>
      <c r="AW438" s="229"/>
      <c r="AX438" s="276"/>
      <c r="AY438" s="276"/>
      <c r="AZ438" s="229"/>
      <c r="BA438" s="229"/>
      <c r="BB438" s="229"/>
      <c r="BC438" s="230"/>
      <c r="CH438" s="224"/>
    </row>
    <row r="439" spans="1:118" s="245" customFormat="1" x14ac:dyDescent="0.3">
      <c r="A439" s="177">
        <v>1</v>
      </c>
      <c r="B439" s="231">
        <f>SUBTOTAL(9,$A$402:A439)</f>
        <v>38</v>
      </c>
      <c r="C439" s="220" t="s">
        <v>5058</v>
      </c>
      <c r="D439" s="222">
        <f t="shared" si="170"/>
        <v>9072360.7899999991</v>
      </c>
      <c r="E439" s="240">
        <v>0</v>
      </c>
      <c r="F439" s="240">
        <v>0</v>
      </c>
      <c r="G439" s="240">
        <v>0</v>
      </c>
      <c r="H439" s="240">
        <v>0</v>
      </c>
      <c r="I439" s="240">
        <v>0</v>
      </c>
      <c r="J439" s="240">
        <v>0</v>
      </c>
      <c r="K439" s="257">
        <v>0</v>
      </c>
      <c r="L439" s="240">
        <v>0</v>
      </c>
      <c r="M439" s="240">
        <v>0</v>
      </c>
      <c r="N439" s="240">
        <v>0</v>
      </c>
      <c r="O439" s="240">
        <v>0</v>
      </c>
      <c r="P439" s="240">
        <v>0</v>
      </c>
      <c r="Q439" s="240">
        <v>1150.8</v>
      </c>
      <c r="R439" s="240">
        <v>8882280</v>
      </c>
      <c r="S439" s="240">
        <v>0</v>
      </c>
      <c r="T439" s="240">
        <v>0</v>
      </c>
      <c r="U439" s="240">
        <v>0</v>
      </c>
      <c r="V439" s="240">
        <v>0</v>
      </c>
      <c r="W439" s="240">
        <v>0</v>
      </c>
      <c r="X439" s="240">
        <v>0</v>
      </c>
      <c r="Y439" s="240">
        <v>0</v>
      </c>
      <c r="Z439" s="240">
        <v>0</v>
      </c>
      <c r="AA439" s="240">
        <v>0</v>
      </c>
      <c r="AB439" s="240">
        <v>0</v>
      </c>
      <c r="AC439" s="240">
        <f t="shared" ref="AC439" si="175">ROUND(N439*2.14%,2)+ROUND(E439*2.14%,2)+ROUND(F439*2.14%,2)+ROUND(G439*2.14%,2)+ROUND(H439*2.14%,2)+ROUND(I439*2.14%,2)+ROUND(J439*2.14%,2)+ROUND(L439*2.14%,2)+ROUND(P439*2.14%,2)+ROUND(R439*2.14%,2)+ROUND(T439*2.14%,2)+ROUND(U439*2.14%,2)+ROUND(V439*2.14%,2)+ROUND(W439*2.14%,2)+ROUND(X439*2.14%,2)+ROUND(Y439*2.14%,2)+ROUND(Z439*2.14%,2)+ROUND(AA439*2.14%,2)+ROUND(AB439*2.14%,2)</f>
        <v>190080.79</v>
      </c>
      <c r="AD439" s="240">
        <v>0</v>
      </c>
      <c r="AE439" s="240">
        <v>0</v>
      </c>
      <c r="AF439" s="242" t="s">
        <v>17042</v>
      </c>
      <c r="AG439" s="242">
        <v>2024</v>
      </c>
      <c r="AH439" s="243">
        <v>2024</v>
      </c>
      <c r="AT439" s="245" t="e">
        <f>VLOOKUP(C439,AW:AX,2,FALSE)</f>
        <v>#N/A</v>
      </c>
      <c r="BV439" s="245" t="b">
        <f t="shared" ref="BV439" si="176">D439=(E439+F439+G439+H439+I439+L439+N439+P439+R439+T439+U439+V439+AA439+AB439+AC439+AD439+AE439)</f>
        <v>1</v>
      </c>
      <c r="BW439" s="246"/>
      <c r="CA439" s="245" t="e">
        <f>VLOOKUP(C439,CB:CC,2,FALSE)</f>
        <v>#N/A</v>
      </c>
      <c r="CE439" s="245" t="e">
        <f>VLOOKUP(C439,CF:CG,2,FALSE)</f>
        <v>#N/A</v>
      </c>
      <c r="CF439" s="245" t="s">
        <v>11219</v>
      </c>
      <c r="CG439" s="245">
        <v>1</v>
      </c>
      <c r="CH439" s="224">
        <f t="shared" si="174"/>
        <v>-9.0221874415874481E-10</v>
      </c>
      <c r="CL439" s="245" t="e">
        <f>VLOOKUP(C439,CM:CN,2,FALSE)</f>
        <v>#N/A</v>
      </c>
      <c r="CM439" s="245" t="s">
        <v>10954</v>
      </c>
      <c r="CN439" s="245">
        <v>81671.7</v>
      </c>
      <c r="DK439" s="245" t="e">
        <f>VLOOKUP(C439,DL:DM,2,FALSE)</f>
        <v>#N/A</v>
      </c>
      <c r="DL439" s="245" t="s">
        <v>2617</v>
      </c>
    </row>
    <row r="440" spans="1:118" x14ac:dyDescent="0.3">
      <c r="A440" s="177">
        <v>1</v>
      </c>
      <c r="B440" s="231">
        <f>SUBTOTAL(9,$A$402:A440)</f>
        <v>39</v>
      </c>
      <c r="C440" s="232" t="s">
        <v>7565</v>
      </c>
      <c r="D440" s="249">
        <f t="shared" ref="D440:D445" si="177">E440+F440+G440+H440+I440+J440+L440+N440+P440+R440+T440+U440+V440+W440+X440+Y440+Z440+AA440+AB440+AC440+AD440+AE440</f>
        <v>6200000</v>
      </c>
      <c r="E440" s="277">
        <v>0</v>
      </c>
      <c r="F440" s="277">
        <v>0</v>
      </c>
      <c r="G440" s="277">
        <v>0</v>
      </c>
      <c r="H440" s="277">
        <v>0</v>
      </c>
      <c r="I440" s="277">
        <v>0</v>
      </c>
      <c r="J440" s="277">
        <v>0</v>
      </c>
      <c r="K440" s="278">
        <v>0</v>
      </c>
      <c r="L440" s="277">
        <v>0</v>
      </c>
      <c r="M440" s="277">
        <v>903.1</v>
      </c>
      <c r="N440" s="277">
        <v>6070099.8600000003</v>
      </c>
      <c r="O440" s="277">
        <v>0</v>
      </c>
      <c r="P440" s="277">
        <v>0</v>
      </c>
      <c r="Q440" s="277">
        <v>0</v>
      </c>
      <c r="R440" s="277">
        <v>0</v>
      </c>
      <c r="S440" s="277">
        <v>0</v>
      </c>
      <c r="T440" s="277">
        <v>0</v>
      </c>
      <c r="U440" s="277">
        <v>0</v>
      </c>
      <c r="V440" s="277">
        <v>0</v>
      </c>
      <c r="W440" s="277">
        <v>0</v>
      </c>
      <c r="X440" s="277">
        <v>0</v>
      </c>
      <c r="Y440" s="277">
        <v>0</v>
      </c>
      <c r="Z440" s="277">
        <v>0</v>
      </c>
      <c r="AA440" s="277">
        <v>0</v>
      </c>
      <c r="AB440" s="277">
        <v>0</v>
      </c>
      <c r="AC440" s="249">
        <f>ROUND(N440*2.14%,2)</f>
        <v>129900.14</v>
      </c>
      <c r="AD440" s="249">
        <v>0</v>
      </c>
      <c r="AE440" s="249">
        <v>0</v>
      </c>
      <c r="AF440" s="279" t="s">
        <v>17042</v>
      </c>
      <c r="AG440" s="279">
        <v>2024</v>
      </c>
      <c r="AH440" s="279">
        <v>2024</v>
      </c>
      <c r="AI440" s="226"/>
      <c r="AJ440" s="226"/>
      <c r="AK440" s="226"/>
      <c r="AL440" s="226"/>
      <c r="AM440" s="227"/>
      <c r="AN440" s="227"/>
      <c r="AO440" s="227"/>
      <c r="AP440" s="227"/>
      <c r="AQ440" s="227"/>
      <c r="AR440" s="227"/>
      <c r="AS440" s="227"/>
      <c r="AT440" s="227"/>
      <c r="AU440" s="227"/>
      <c r="AV440" s="227"/>
      <c r="AW440" s="227"/>
      <c r="AX440" s="228"/>
      <c r="AY440" s="228"/>
      <c r="AZ440" s="227"/>
      <c r="BA440" s="227"/>
      <c r="BB440" s="229"/>
      <c r="BC440" s="230"/>
      <c r="CH440" s="224">
        <f>D440-E440-F440-G440-H440-I440-J440-L440-N440-P440-R440-T440-U440-V440-W440-X440-Y440-Z440-AA440-AB440-AC440-AD440-AE440</f>
        <v>-3.3469405025243759E-10</v>
      </c>
    </row>
    <row r="441" spans="1:118" x14ac:dyDescent="0.3">
      <c r="A441" s="177">
        <v>1</v>
      </c>
      <c r="B441" s="231">
        <f>SUBTOTAL(9,$A$402:A441)</f>
        <v>40</v>
      </c>
      <c r="C441" s="232" t="s">
        <v>4962</v>
      </c>
      <c r="D441" s="249">
        <f t="shared" si="177"/>
        <v>19014045.34</v>
      </c>
      <c r="E441" s="280">
        <v>0</v>
      </c>
      <c r="F441" s="280">
        <v>0</v>
      </c>
      <c r="G441" s="280">
        <v>0</v>
      </c>
      <c r="H441" s="280">
        <v>0</v>
      </c>
      <c r="I441" s="280">
        <v>0</v>
      </c>
      <c r="J441" s="280">
        <v>0</v>
      </c>
      <c r="K441" s="281">
        <v>0</v>
      </c>
      <c r="L441" s="280">
        <v>0</v>
      </c>
      <c r="M441" s="280">
        <v>0</v>
      </c>
      <c r="N441" s="280">
        <v>0</v>
      </c>
      <c r="O441" s="280">
        <v>0</v>
      </c>
      <c r="P441" s="280">
        <v>0</v>
      </c>
      <c r="Q441" s="280">
        <v>2292.2800000000002</v>
      </c>
      <c r="R441" s="280">
        <v>18615670</v>
      </c>
      <c r="S441" s="280">
        <v>0</v>
      </c>
      <c r="T441" s="280">
        <v>0</v>
      </c>
      <c r="U441" s="280">
        <v>0</v>
      </c>
      <c r="V441" s="280">
        <v>0</v>
      </c>
      <c r="W441" s="280">
        <v>0</v>
      </c>
      <c r="X441" s="280">
        <v>0</v>
      </c>
      <c r="Y441" s="280">
        <v>0</v>
      </c>
      <c r="Z441" s="280">
        <v>0</v>
      </c>
      <c r="AA441" s="280">
        <v>0</v>
      </c>
      <c r="AB441" s="280">
        <v>0</v>
      </c>
      <c r="AC441" s="222">
        <f>ROUND(R441*2.14%,2)</f>
        <v>398375.34</v>
      </c>
      <c r="AD441" s="222">
        <v>0</v>
      </c>
      <c r="AE441" s="222">
        <v>0</v>
      </c>
      <c r="AF441" s="214" t="s">
        <v>17042</v>
      </c>
      <c r="AG441" s="214">
        <v>2024</v>
      </c>
      <c r="AH441" s="214">
        <v>2024</v>
      </c>
      <c r="AI441" s="226"/>
      <c r="AJ441" s="226"/>
      <c r="AK441" s="226"/>
      <c r="AL441" s="226"/>
      <c r="AM441" s="227"/>
      <c r="AN441" s="227"/>
      <c r="AO441" s="227"/>
      <c r="AP441" s="227"/>
      <c r="AQ441" s="227"/>
      <c r="AR441" s="227"/>
      <c r="AS441" s="227"/>
      <c r="AT441" s="227"/>
      <c r="AU441" s="227"/>
      <c r="AV441" s="227"/>
      <c r="AW441" s="227"/>
      <c r="AX441" s="228"/>
      <c r="AY441" s="228"/>
      <c r="AZ441" s="227"/>
      <c r="BA441" s="227"/>
      <c r="BB441" s="229"/>
      <c r="BC441" s="230"/>
      <c r="CH441" s="224"/>
    </row>
    <row r="442" spans="1:118" x14ac:dyDescent="0.3">
      <c r="A442" s="177">
        <v>1</v>
      </c>
      <c r="B442" s="231">
        <f>SUBTOTAL(9,$A$402:A442)</f>
        <v>41</v>
      </c>
      <c r="C442" s="232" t="s">
        <v>5797</v>
      </c>
      <c r="D442" s="249">
        <f t="shared" si="177"/>
        <v>357490</v>
      </c>
      <c r="E442" s="280">
        <v>0</v>
      </c>
      <c r="F442" s="280">
        <v>0</v>
      </c>
      <c r="G442" s="280">
        <v>0</v>
      </c>
      <c r="H442" s="280">
        <v>0</v>
      </c>
      <c r="I442" s="280">
        <v>0</v>
      </c>
      <c r="J442" s="280">
        <v>0</v>
      </c>
      <c r="K442" s="281">
        <v>0</v>
      </c>
      <c r="L442" s="280">
        <v>0</v>
      </c>
      <c r="M442" s="280">
        <v>0</v>
      </c>
      <c r="N442" s="280">
        <v>0</v>
      </c>
      <c r="O442" s="280">
        <v>0</v>
      </c>
      <c r="P442" s="280">
        <v>0</v>
      </c>
      <c r="Q442" s="280">
        <v>0</v>
      </c>
      <c r="R442" s="280">
        <v>0</v>
      </c>
      <c r="S442" s="280">
        <v>0</v>
      </c>
      <c r="T442" s="280">
        <v>0</v>
      </c>
      <c r="U442" s="280">
        <v>0</v>
      </c>
      <c r="V442" s="280">
        <v>350000</v>
      </c>
      <c r="W442" s="280">
        <v>0</v>
      </c>
      <c r="X442" s="280">
        <v>0</v>
      </c>
      <c r="Y442" s="280">
        <v>0</v>
      </c>
      <c r="Z442" s="280">
        <v>0</v>
      </c>
      <c r="AA442" s="280">
        <v>0</v>
      </c>
      <c r="AB442" s="280">
        <v>0</v>
      </c>
      <c r="AC442" s="222">
        <f>ROUND(V442*2.14%,2)</f>
        <v>7490</v>
      </c>
      <c r="AD442" s="222">
        <v>0</v>
      </c>
      <c r="AE442" s="222">
        <v>0</v>
      </c>
      <c r="AF442" s="214" t="s">
        <v>17042</v>
      </c>
      <c r="AG442" s="214">
        <v>2024</v>
      </c>
      <c r="AH442" s="214">
        <v>2024</v>
      </c>
      <c r="AI442" s="226"/>
      <c r="AJ442" s="226"/>
      <c r="AK442" s="226"/>
      <c r="AL442" s="226"/>
      <c r="AM442" s="227"/>
      <c r="AN442" s="227"/>
      <c r="AO442" s="227"/>
      <c r="AP442" s="227"/>
      <c r="AQ442" s="227"/>
      <c r="AR442" s="227"/>
      <c r="AS442" s="227"/>
      <c r="AT442" s="227"/>
      <c r="AU442" s="227"/>
      <c r="AV442" s="227"/>
      <c r="AW442" s="227"/>
      <c r="AX442" s="228"/>
      <c r="AY442" s="228"/>
      <c r="AZ442" s="227"/>
      <c r="BA442" s="227"/>
      <c r="BB442" s="229"/>
      <c r="BC442" s="230"/>
      <c r="CH442" s="224"/>
    </row>
    <row r="443" spans="1:118" x14ac:dyDescent="0.3">
      <c r="A443" s="177">
        <v>1</v>
      </c>
      <c r="B443" s="231">
        <f>SUBTOTAL(9,$A$402:A443)</f>
        <v>42</v>
      </c>
      <c r="C443" s="232" t="s">
        <v>6895</v>
      </c>
      <c r="D443" s="249">
        <f t="shared" si="177"/>
        <v>9501184.9399999995</v>
      </c>
      <c r="E443" s="280">
        <v>0</v>
      </c>
      <c r="F443" s="280">
        <v>0</v>
      </c>
      <c r="G443" s="280">
        <v>0</v>
      </c>
      <c r="H443" s="280">
        <v>0</v>
      </c>
      <c r="I443" s="280">
        <v>0</v>
      </c>
      <c r="J443" s="280">
        <v>0</v>
      </c>
      <c r="K443" s="281">
        <v>0</v>
      </c>
      <c r="L443" s="280">
        <v>0</v>
      </c>
      <c r="M443" s="280">
        <v>1485.32</v>
      </c>
      <c r="N443" s="280">
        <v>9302119.5800000001</v>
      </c>
      <c r="O443" s="280">
        <v>0</v>
      </c>
      <c r="P443" s="280">
        <v>0</v>
      </c>
      <c r="Q443" s="280">
        <v>0</v>
      </c>
      <c r="R443" s="280">
        <v>0</v>
      </c>
      <c r="S443" s="280">
        <v>0</v>
      </c>
      <c r="T443" s="280">
        <v>0</v>
      </c>
      <c r="U443" s="280">
        <v>0</v>
      </c>
      <c r="V443" s="280">
        <v>0</v>
      </c>
      <c r="W443" s="280">
        <v>0</v>
      </c>
      <c r="X443" s="280">
        <v>0</v>
      </c>
      <c r="Y443" s="280">
        <v>0</v>
      </c>
      <c r="Z443" s="280">
        <v>0</v>
      </c>
      <c r="AA443" s="280">
        <v>0</v>
      </c>
      <c r="AB443" s="280">
        <v>0</v>
      </c>
      <c r="AC443" s="222">
        <f>ROUND(N443*2.14%,2)</f>
        <v>199065.36</v>
      </c>
      <c r="AD443" s="222">
        <v>0</v>
      </c>
      <c r="AE443" s="222">
        <v>0</v>
      </c>
      <c r="AF443" s="214" t="s">
        <v>17042</v>
      </c>
      <c r="AG443" s="214">
        <v>2024</v>
      </c>
      <c r="AH443" s="214">
        <v>2024</v>
      </c>
      <c r="AI443" s="226"/>
      <c r="AJ443" s="226"/>
      <c r="AK443" s="226"/>
      <c r="AL443" s="226"/>
      <c r="AM443" s="227"/>
      <c r="AN443" s="227"/>
      <c r="AO443" s="227"/>
      <c r="AP443" s="227"/>
      <c r="AQ443" s="227"/>
      <c r="AR443" s="227"/>
      <c r="AS443" s="227"/>
      <c r="AT443" s="227"/>
      <c r="AU443" s="227"/>
      <c r="AV443" s="227"/>
      <c r="AW443" s="227"/>
      <c r="AX443" s="228"/>
      <c r="AY443" s="228"/>
      <c r="AZ443" s="227"/>
      <c r="BA443" s="227"/>
      <c r="BB443" s="229"/>
      <c r="BC443" s="230"/>
      <c r="CH443" s="224"/>
    </row>
    <row r="444" spans="1:118" x14ac:dyDescent="0.3">
      <c r="A444" s="177">
        <v>1</v>
      </c>
      <c r="B444" s="231">
        <f>SUBTOTAL(9,$A$402:A444)</f>
        <v>43</v>
      </c>
      <c r="C444" s="232" t="s">
        <v>97</v>
      </c>
      <c r="D444" s="249">
        <f t="shared" si="177"/>
        <v>7864780</v>
      </c>
      <c r="E444" s="280">
        <v>0</v>
      </c>
      <c r="F444" s="280">
        <v>0</v>
      </c>
      <c r="G444" s="280">
        <v>0</v>
      </c>
      <c r="H444" s="280">
        <v>0</v>
      </c>
      <c r="I444" s="280">
        <v>0</v>
      </c>
      <c r="J444" s="280">
        <v>0</v>
      </c>
      <c r="K444" s="281">
        <v>0</v>
      </c>
      <c r="L444" s="280">
        <v>0</v>
      </c>
      <c r="M444" s="239">
        <v>1100</v>
      </c>
      <c r="N444" s="239">
        <f>3500000-251046.6+4451046.6</f>
        <v>7700000</v>
      </c>
      <c r="O444" s="280">
        <v>0</v>
      </c>
      <c r="P444" s="280">
        <v>0</v>
      </c>
      <c r="Q444" s="280">
        <v>0</v>
      </c>
      <c r="R444" s="280">
        <v>0</v>
      </c>
      <c r="S444" s="280">
        <v>0</v>
      </c>
      <c r="T444" s="280">
        <v>0</v>
      </c>
      <c r="U444" s="280">
        <v>0</v>
      </c>
      <c r="V444" s="280">
        <v>0</v>
      </c>
      <c r="W444" s="280">
        <v>0</v>
      </c>
      <c r="X444" s="280">
        <v>0</v>
      </c>
      <c r="Y444" s="280">
        <v>0</v>
      </c>
      <c r="Z444" s="280">
        <v>0</v>
      </c>
      <c r="AA444" s="280">
        <v>0</v>
      </c>
      <c r="AB444" s="280">
        <v>0</v>
      </c>
      <c r="AC444" s="240">
        <f>ROUND(N444*2.14%,2)</f>
        <v>164780</v>
      </c>
      <c r="AD444" s="222">
        <v>0</v>
      </c>
      <c r="AE444" s="222">
        <v>0</v>
      </c>
      <c r="AF444" s="214" t="s">
        <v>17042</v>
      </c>
      <c r="AG444" s="214">
        <v>2024</v>
      </c>
      <c r="AH444" s="214">
        <v>2024</v>
      </c>
      <c r="AI444" s="226"/>
      <c r="AJ444" s="226"/>
      <c r="AK444" s="226"/>
      <c r="AL444" s="226"/>
      <c r="AM444" s="227"/>
      <c r="AN444" s="227"/>
      <c r="AO444" s="227"/>
      <c r="AP444" s="227"/>
      <c r="AQ444" s="227"/>
      <c r="AR444" s="227"/>
      <c r="AS444" s="227"/>
      <c r="AT444" s="227"/>
      <c r="AU444" s="227"/>
      <c r="AV444" s="227"/>
      <c r="AW444" s="227"/>
      <c r="AX444" s="228"/>
      <c r="AY444" s="228"/>
      <c r="AZ444" s="227"/>
      <c r="BA444" s="227"/>
      <c r="BB444" s="229"/>
      <c r="BC444" s="230"/>
      <c r="CH444" s="224"/>
    </row>
    <row r="445" spans="1:118" x14ac:dyDescent="0.3">
      <c r="A445" s="177">
        <v>1</v>
      </c>
      <c r="B445" s="231">
        <f>SUBTOTAL(9,$A$402:A445)</f>
        <v>44</v>
      </c>
      <c r="C445" s="232" t="s">
        <v>7141</v>
      </c>
      <c r="D445" s="249">
        <f t="shared" si="177"/>
        <v>6480810</v>
      </c>
      <c r="E445" s="280">
        <v>0</v>
      </c>
      <c r="F445" s="280">
        <v>0</v>
      </c>
      <c r="G445" s="280">
        <v>0</v>
      </c>
      <c r="H445" s="280">
        <v>0</v>
      </c>
      <c r="I445" s="280">
        <v>0</v>
      </c>
      <c r="J445" s="280">
        <v>0</v>
      </c>
      <c r="K445" s="281">
        <v>0</v>
      </c>
      <c r="L445" s="280">
        <v>0</v>
      </c>
      <c r="M445" s="280">
        <v>0</v>
      </c>
      <c r="N445" s="280">
        <v>0</v>
      </c>
      <c r="O445" s="280">
        <v>0</v>
      </c>
      <c r="P445" s="280">
        <v>0</v>
      </c>
      <c r="Q445" s="237">
        <v>956</v>
      </c>
      <c r="R445" s="237">
        <v>6345026.4299999997</v>
      </c>
      <c r="S445" s="280">
        <v>0</v>
      </c>
      <c r="T445" s="280">
        <v>0</v>
      </c>
      <c r="U445" s="280">
        <v>0</v>
      </c>
      <c r="V445" s="280">
        <v>0</v>
      </c>
      <c r="W445" s="280">
        <v>0</v>
      </c>
      <c r="X445" s="280">
        <v>0</v>
      </c>
      <c r="Y445" s="280">
        <v>0</v>
      </c>
      <c r="Z445" s="280">
        <v>0</v>
      </c>
      <c r="AA445" s="280">
        <v>0</v>
      </c>
      <c r="AB445" s="280">
        <v>0</v>
      </c>
      <c r="AC445" s="240">
        <f>ROUND(R445*2.14%,2)</f>
        <v>135783.57</v>
      </c>
      <c r="AD445" s="222">
        <v>0</v>
      </c>
      <c r="AE445" s="222">
        <v>0</v>
      </c>
      <c r="AF445" s="214" t="s">
        <v>17042</v>
      </c>
      <c r="AG445" s="214">
        <v>2024</v>
      </c>
      <c r="AH445" s="214">
        <v>2024</v>
      </c>
      <c r="AI445" s="226"/>
      <c r="AJ445" s="226"/>
      <c r="AK445" s="226"/>
      <c r="AL445" s="226"/>
      <c r="AM445" s="227"/>
      <c r="AN445" s="227"/>
      <c r="AO445" s="227"/>
      <c r="AP445" s="227"/>
      <c r="AQ445" s="227"/>
      <c r="AR445" s="227"/>
      <c r="AS445" s="227"/>
      <c r="AT445" s="227"/>
      <c r="AU445" s="227"/>
      <c r="AV445" s="227"/>
      <c r="AW445" s="227"/>
      <c r="AX445" s="228"/>
      <c r="AY445" s="228"/>
      <c r="AZ445" s="227"/>
      <c r="BA445" s="227"/>
      <c r="BB445" s="229"/>
      <c r="BC445" s="230"/>
      <c r="CH445" s="224"/>
    </row>
    <row r="446" spans="1:118" s="245" customFormat="1" x14ac:dyDescent="0.3">
      <c r="A446" s="177">
        <v>1</v>
      </c>
      <c r="B446" s="231">
        <f>SUBTOTAL(9,$A$402:A446)</f>
        <v>45</v>
      </c>
      <c r="C446" s="220" t="s">
        <v>874</v>
      </c>
      <c r="D446" s="222">
        <f t="shared" ref="D446:D447" si="178">E446+F446+G446+H446+I446+J446+L446+N446+P446+R446+T446+U446+V446+W446+X446+Y446+Z446+AA446+AB446+AC446+AD446+AE446</f>
        <v>7000000</v>
      </c>
      <c r="E446" s="239">
        <v>0</v>
      </c>
      <c r="F446" s="239">
        <v>0</v>
      </c>
      <c r="G446" s="239">
        <v>0</v>
      </c>
      <c r="H446" s="239">
        <v>0</v>
      </c>
      <c r="I446" s="239">
        <v>0</v>
      </c>
      <c r="J446" s="239">
        <v>0</v>
      </c>
      <c r="K446" s="255">
        <v>0</v>
      </c>
      <c r="L446" s="239">
        <v>0</v>
      </c>
      <c r="M446" s="239">
        <v>700</v>
      </c>
      <c r="N446" s="239">
        <f>6706481.3</f>
        <v>6706481.2999999998</v>
      </c>
      <c r="O446" s="239">
        <v>0</v>
      </c>
      <c r="P446" s="239">
        <v>0</v>
      </c>
      <c r="Q446" s="239">
        <v>0</v>
      </c>
      <c r="R446" s="239">
        <v>0</v>
      </c>
      <c r="S446" s="239">
        <v>0</v>
      </c>
      <c r="T446" s="239">
        <v>0</v>
      </c>
      <c r="U446" s="239">
        <v>0</v>
      </c>
      <c r="V446" s="239">
        <v>0</v>
      </c>
      <c r="W446" s="239">
        <v>0</v>
      </c>
      <c r="X446" s="239">
        <v>0</v>
      </c>
      <c r="Y446" s="239">
        <v>0</v>
      </c>
      <c r="Z446" s="239">
        <v>0</v>
      </c>
      <c r="AA446" s="239">
        <v>0</v>
      </c>
      <c r="AB446" s="239">
        <v>0</v>
      </c>
      <c r="AC446" s="240">
        <f>ROUND(N446*2.14%,2)</f>
        <v>143518.70000000001</v>
      </c>
      <c r="AD446" s="240">
        <v>150000</v>
      </c>
      <c r="AE446" s="240"/>
      <c r="AF446" s="242">
        <v>2024</v>
      </c>
      <c r="AG446" s="242">
        <v>2024</v>
      </c>
      <c r="AH446" s="242">
        <v>2024</v>
      </c>
      <c r="BW446" s="246"/>
      <c r="CH446" s="224"/>
    </row>
    <row r="447" spans="1:118" s="245" customFormat="1" x14ac:dyDescent="0.3">
      <c r="A447" s="177">
        <v>1</v>
      </c>
      <c r="B447" s="231">
        <f>SUBTOTAL(9,$A$402:A447)</f>
        <v>46</v>
      </c>
      <c r="C447" s="220" t="s">
        <v>870</v>
      </c>
      <c r="D447" s="222">
        <f t="shared" si="178"/>
        <v>4870000</v>
      </c>
      <c r="E447" s="239">
        <v>0</v>
      </c>
      <c r="F447" s="239">
        <v>0</v>
      </c>
      <c r="G447" s="239">
        <v>0</v>
      </c>
      <c r="H447" s="239">
        <v>0</v>
      </c>
      <c r="I447" s="239">
        <v>0</v>
      </c>
      <c r="J447" s="239">
        <v>0</v>
      </c>
      <c r="K447" s="255">
        <v>0</v>
      </c>
      <c r="L447" s="239">
        <v>0</v>
      </c>
      <c r="M447" s="239">
        <v>487</v>
      </c>
      <c r="N447" s="239">
        <v>4621108.28</v>
      </c>
      <c r="O447" s="239">
        <v>0</v>
      </c>
      <c r="P447" s="239">
        <v>0</v>
      </c>
      <c r="Q447" s="239">
        <v>0</v>
      </c>
      <c r="R447" s="239">
        <v>0</v>
      </c>
      <c r="S447" s="239">
        <v>0</v>
      </c>
      <c r="T447" s="239">
        <v>0</v>
      </c>
      <c r="U447" s="239">
        <v>0</v>
      </c>
      <c r="V447" s="239">
        <v>0</v>
      </c>
      <c r="W447" s="239">
        <v>0</v>
      </c>
      <c r="X447" s="239">
        <v>0</v>
      </c>
      <c r="Y447" s="239">
        <v>0</v>
      </c>
      <c r="Z447" s="239">
        <v>0</v>
      </c>
      <c r="AA447" s="239">
        <v>0</v>
      </c>
      <c r="AB447" s="239">
        <v>0</v>
      </c>
      <c r="AC447" s="240">
        <f>ROUND(N447*2.14%,2)</f>
        <v>98891.72</v>
      </c>
      <c r="AD447" s="240">
        <v>150000</v>
      </c>
      <c r="AE447" s="240"/>
      <c r="AF447" s="242">
        <v>2024</v>
      </c>
      <c r="AG447" s="242">
        <v>2024</v>
      </c>
      <c r="AH447" s="242">
        <v>2024</v>
      </c>
      <c r="BW447" s="246"/>
      <c r="CH447" s="224"/>
    </row>
    <row r="448" spans="1:118" s="245" customFormat="1" x14ac:dyDescent="0.3">
      <c r="A448" s="177">
        <v>1</v>
      </c>
      <c r="B448" s="231">
        <f>SUBTOTAL(9,$A$402:A448)</f>
        <v>47</v>
      </c>
      <c r="C448" s="220" t="s">
        <v>4727</v>
      </c>
      <c r="D448" s="222">
        <f>E448+F448+G448+H448+I448+J448+L448+N448+P448+R448+T448+U448+V448+W448+X448+Y448+Z448+AA448+AB448+AC448+AD448+AE448</f>
        <v>3048912.3800000004</v>
      </c>
      <c r="E448" s="237">
        <v>0</v>
      </c>
      <c r="F448" s="237">
        <v>0</v>
      </c>
      <c r="G448" s="237">
        <v>0</v>
      </c>
      <c r="H448" s="237">
        <v>0</v>
      </c>
      <c r="I448" s="237">
        <v>0</v>
      </c>
      <c r="J448" s="237">
        <v>0</v>
      </c>
      <c r="K448" s="238">
        <v>0</v>
      </c>
      <c r="L448" s="237">
        <v>0</v>
      </c>
      <c r="M448" s="237">
        <v>0</v>
      </c>
      <c r="N448" s="237">
        <v>0</v>
      </c>
      <c r="O448" s="237">
        <v>0</v>
      </c>
      <c r="P448" s="237">
        <v>0</v>
      </c>
      <c r="Q448" s="237">
        <v>760.44</v>
      </c>
      <c r="R448" s="237">
        <v>2985032.68</v>
      </c>
      <c r="S448" s="237">
        <v>0</v>
      </c>
      <c r="T448" s="237">
        <v>0</v>
      </c>
      <c r="U448" s="237">
        <v>0</v>
      </c>
      <c r="V448" s="237">
        <v>0</v>
      </c>
      <c r="W448" s="237">
        <v>0</v>
      </c>
      <c r="X448" s="237">
        <v>0</v>
      </c>
      <c r="Y448" s="237">
        <v>0</v>
      </c>
      <c r="Z448" s="237">
        <v>0</v>
      </c>
      <c r="AA448" s="237">
        <v>0</v>
      </c>
      <c r="AB448" s="237">
        <v>0</v>
      </c>
      <c r="AC448" s="240">
        <f>ROUND(R448*2.14%,2)</f>
        <v>63879.7</v>
      </c>
      <c r="AD448" s="244">
        <v>0</v>
      </c>
      <c r="AE448" s="240">
        <v>0</v>
      </c>
      <c r="AF448" s="242" t="s">
        <v>17042</v>
      </c>
      <c r="AG448" s="242">
        <v>2024</v>
      </c>
      <c r="AH448" s="243">
        <v>2024</v>
      </c>
      <c r="BV448" s="245" t="b">
        <f>D448=(E448+F448+G448+H448+I448+L448+N448+P448+R448+T448+U448+V448+AA448+AB448+AC448+AD448+AE448)</f>
        <v>1</v>
      </c>
      <c r="BW448" s="246"/>
      <c r="CA448" s="245" t="e">
        <f>VLOOKUP(C448,CB:CC,2,FALSE)</f>
        <v>#N/A</v>
      </c>
      <c r="CE448" s="245" t="e">
        <f>VLOOKUP(C448,CF:CG,2,FALSE)</f>
        <v>#N/A</v>
      </c>
      <c r="CF448" s="245" t="s">
        <v>319</v>
      </c>
      <c r="CG448" s="245">
        <v>1</v>
      </c>
      <c r="CH448" s="224">
        <f>D448-E448-F448-G448-H448-I448-J448-L448-N448-P448-R448-T448-U448-V448-W448-X448-Y448-Z448-AA448-AB448-AC448-AD448-AE448</f>
        <v>1.8917489796876907E-10</v>
      </c>
      <c r="CL448" s="245" t="e">
        <f>VLOOKUP(C448,CM:CN,2,FALSE)</f>
        <v>#N/A</v>
      </c>
      <c r="CM448" s="245" t="s">
        <v>1822</v>
      </c>
      <c r="CN448" s="245">
        <v>82315.72</v>
      </c>
      <c r="DK448" s="245" t="e">
        <f>VLOOKUP(C448,DL:DM,2,FALSE)</f>
        <v>#N/A</v>
      </c>
      <c r="DL448" s="245" t="s">
        <v>13095</v>
      </c>
      <c r="DN448" s="177"/>
    </row>
    <row r="449" spans="1:118" s="245" customFormat="1" x14ac:dyDescent="0.3">
      <c r="A449" s="177">
        <v>1</v>
      </c>
      <c r="B449" s="231">
        <f>SUBTOTAL(9,$A$402:A449)</f>
        <v>48</v>
      </c>
      <c r="C449" s="220" t="s">
        <v>6649</v>
      </c>
      <c r="D449" s="222">
        <f>E449+F449+G449+H449+I449+J449+L449+N449+P449+R449+T449+U449+V449+W449+X449+Y449+Z449+AA449+AB449+AC449+AD449+AE449</f>
        <v>1413024.25</v>
      </c>
      <c r="E449" s="237">
        <v>0</v>
      </c>
      <c r="F449" s="237">
        <v>0</v>
      </c>
      <c r="G449" s="237">
        <v>0</v>
      </c>
      <c r="H449" s="237">
        <v>0</v>
      </c>
      <c r="I449" s="237">
        <v>0</v>
      </c>
      <c r="J449" s="237">
        <v>0</v>
      </c>
      <c r="K449" s="238">
        <v>0</v>
      </c>
      <c r="L449" s="237">
        <v>0</v>
      </c>
      <c r="M449" s="237">
        <v>0</v>
      </c>
      <c r="N449" s="237">
        <v>0</v>
      </c>
      <c r="O449" s="237">
        <v>0</v>
      </c>
      <c r="P449" s="237">
        <v>0</v>
      </c>
      <c r="Q449" s="237">
        <v>1830.54</v>
      </c>
      <c r="R449" s="282">
        <v>1383419.08</v>
      </c>
      <c r="S449" s="237">
        <v>0</v>
      </c>
      <c r="T449" s="237">
        <v>0</v>
      </c>
      <c r="U449" s="237">
        <v>0</v>
      </c>
      <c r="V449" s="237">
        <v>0</v>
      </c>
      <c r="W449" s="237">
        <v>0</v>
      </c>
      <c r="X449" s="237">
        <v>0</v>
      </c>
      <c r="Y449" s="237">
        <v>0</v>
      </c>
      <c r="Z449" s="237">
        <v>0</v>
      </c>
      <c r="AA449" s="237">
        <v>0</v>
      </c>
      <c r="AB449" s="237">
        <v>0</v>
      </c>
      <c r="AC449" s="240">
        <f>ROUND(R449*2.14%,2)</f>
        <v>29605.17</v>
      </c>
      <c r="AD449" s="247">
        <v>0</v>
      </c>
      <c r="AE449" s="240">
        <v>0</v>
      </c>
      <c r="AF449" s="242" t="s">
        <v>17042</v>
      </c>
      <c r="AG449" s="242">
        <v>2024</v>
      </c>
      <c r="AH449" s="243">
        <v>2024</v>
      </c>
      <c r="BV449" s="245" t="b">
        <f>D449=(E449+F449+G449+H449+I449+L449+N449+P449+R449+T449+U449+V449+AA449+AB449+AC449+AD449+AE449)</f>
        <v>1</v>
      </c>
      <c r="CE449" s="245" t="e">
        <f>VLOOKUP(C449,CF:CG,2,FALSE)</f>
        <v>#N/A</v>
      </c>
      <c r="CF449" s="245" t="s">
        <v>8760</v>
      </c>
      <c r="CG449" s="245">
        <v>1</v>
      </c>
      <c r="CH449" s="224">
        <f>D449-E449-F449-G449-H449-I449-J449-L449-N449-P449-R449-T449-U449-V449-W449-X449-Y449-Z449-AA449-AB449-AC449-AD449-AE449</f>
        <v>-7.2759576141834259E-11</v>
      </c>
      <c r="CL449" s="245" t="e">
        <f>VLOOKUP(C449,CM:CN,2,FALSE)</f>
        <v>#N/A</v>
      </c>
      <c r="CM449" s="245" t="s">
        <v>14898</v>
      </c>
      <c r="CN449" s="245">
        <v>80218.58</v>
      </c>
      <c r="DK449" s="245" t="e">
        <f>VLOOKUP(C449,DL:DM,2,FALSE)</f>
        <v>#N/A</v>
      </c>
      <c r="DL449" s="245" t="s">
        <v>2087</v>
      </c>
      <c r="DN449" s="177"/>
    </row>
    <row r="450" spans="1:118" x14ac:dyDescent="0.3">
      <c r="A450" s="177">
        <v>1</v>
      </c>
      <c r="B450" s="231">
        <f>SUBTOTAL(9,$A$402:A450)</f>
        <v>49</v>
      </c>
      <c r="C450" s="232" t="s">
        <v>91</v>
      </c>
      <c r="D450" s="222">
        <f>E450+F450+G450+H450+I450+J450+L450+N450+P450+R450+T450+U450+V450+W450+X450+Y450+Z450+AA450+AB450+AC450+AD450+AE450</f>
        <v>9432440.3399999999</v>
      </c>
      <c r="E450" s="233">
        <v>0</v>
      </c>
      <c r="F450" s="233">
        <v>0</v>
      </c>
      <c r="G450" s="233">
        <v>0</v>
      </c>
      <c r="H450" s="233">
        <v>0</v>
      </c>
      <c r="I450" s="233">
        <v>0</v>
      </c>
      <c r="J450" s="233">
        <v>0</v>
      </c>
      <c r="K450" s="234">
        <v>0</v>
      </c>
      <c r="L450" s="233">
        <v>0</v>
      </c>
      <c r="M450" s="233">
        <v>1179.0999999999999</v>
      </c>
      <c r="N450" s="233">
        <v>9234815.2899999991</v>
      </c>
      <c r="O450" s="233">
        <v>0</v>
      </c>
      <c r="P450" s="233">
        <v>0</v>
      </c>
      <c r="Q450" s="233">
        <v>0</v>
      </c>
      <c r="R450" s="233">
        <v>0</v>
      </c>
      <c r="S450" s="233">
        <v>0</v>
      </c>
      <c r="T450" s="233">
        <v>0</v>
      </c>
      <c r="U450" s="233">
        <v>0</v>
      </c>
      <c r="V450" s="233">
        <v>0</v>
      </c>
      <c r="W450" s="233">
        <v>0</v>
      </c>
      <c r="X450" s="233">
        <v>0</v>
      </c>
      <c r="Y450" s="233">
        <v>0</v>
      </c>
      <c r="Z450" s="233">
        <v>0</v>
      </c>
      <c r="AA450" s="233">
        <v>0</v>
      </c>
      <c r="AB450" s="233">
        <v>0</v>
      </c>
      <c r="AC450" s="222">
        <f t="shared" ref="AC450:AC451" si="179">ROUND(N450*2.14%,2)</f>
        <v>197625.05</v>
      </c>
      <c r="AD450" s="222">
        <v>0</v>
      </c>
      <c r="AE450" s="222">
        <v>0</v>
      </c>
      <c r="AF450" s="214" t="s">
        <v>17042</v>
      </c>
      <c r="AG450" s="214">
        <v>2024</v>
      </c>
      <c r="AH450" s="214">
        <v>2024</v>
      </c>
      <c r="AI450" s="226"/>
      <c r="AJ450" s="226"/>
      <c r="AK450" s="226"/>
      <c r="AL450" s="226"/>
      <c r="AM450" s="227" t="s">
        <v>16939</v>
      </c>
      <c r="AN450" s="227" t="s">
        <v>16960</v>
      </c>
      <c r="AO450" s="227">
        <v>0</v>
      </c>
      <c r="AP450" s="227" t="s">
        <v>16952</v>
      </c>
      <c r="AQ450" s="227" t="s">
        <v>16958</v>
      </c>
      <c r="AR450" s="227" t="s">
        <v>16954</v>
      </c>
      <c r="AS450" s="227"/>
      <c r="AT450" s="227"/>
      <c r="AU450" s="227"/>
      <c r="AV450" s="227"/>
      <c r="AW450" s="227" t="s">
        <v>662</v>
      </c>
      <c r="AX450" s="228">
        <v>3183.8</v>
      </c>
      <c r="AY450" s="228">
        <v>1179.0999999999999</v>
      </c>
      <c r="AZ450" s="227" t="s">
        <v>17005</v>
      </c>
      <c r="BA450" s="227" t="s">
        <v>17002</v>
      </c>
      <c r="BB450" s="229"/>
      <c r="BC450" s="230">
        <f t="shared" ref="BC450:BC451" si="180">AY450-M450</f>
        <v>0</v>
      </c>
      <c r="BJ450" s="177" t="str">
        <f>VLOOKUP(C450,BM:BO,3,FALSE)</f>
        <v>1001.000</v>
      </c>
      <c r="BM450" s="177" t="s">
        <v>3077</v>
      </c>
      <c r="BN450" s="177" t="s">
        <v>16979</v>
      </c>
      <c r="BO450" s="177" t="s">
        <v>3079</v>
      </c>
      <c r="BU450" s="177" t="s">
        <v>3077</v>
      </c>
      <c r="BV450" s="177" t="s">
        <v>16979</v>
      </c>
      <c r="BW450" s="177" t="s">
        <v>3079</v>
      </c>
      <c r="CH450" s="224">
        <f t="shared" ref="CH450:CH451" si="181">D450-E450-F450-G450-H450-I450-J450-L450-N450-P450-R450-T450-U450-V450-W450-X450-Y450-Z450-AA450-AB450-AC450-AD450-AE450</f>
        <v>7.5669959187507629E-10</v>
      </c>
    </row>
    <row r="451" spans="1:118" x14ac:dyDescent="0.3">
      <c r="A451" s="177">
        <v>1</v>
      </c>
      <c r="B451" s="231">
        <f>SUBTOTAL(9,$A$402:A451)</f>
        <v>50</v>
      </c>
      <c r="C451" s="232" t="s">
        <v>87</v>
      </c>
      <c r="D451" s="222">
        <f t="shared" ref="D451" si="182">E451+F451+G451+H451+I451+J451+L451+N451+P451+R451+T451+U451+V451+W451+X451+Y451+Z451+AA451+AB451+AC451+AD451+AE451</f>
        <v>6913050.8099999996</v>
      </c>
      <c r="E451" s="233">
        <v>0</v>
      </c>
      <c r="F451" s="233">
        <v>0</v>
      </c>
      <c r="G451" s="233">
        <v>0</v>
      </c>
      <c r="H451" s="233">
        <v>0</v>
      </c>
      <c r="I451" s="233">
        <v>0</v>
      </c>
      <c r="J451" s="233">
        <v>0</v>
      </c>
      <c r="K451" s="234">
        <v>0</v>
      </c>
      <c r="L451" s="233">
        <v>0</v>
      </c>
      <c r="M451" s="233">
        <v>868</v>
      </c>
      <c r="N451" s="233">
        <v>6768211.0899999999</v>
      </c>
      <c r="O451" s="233">
        <v>0</v>
      </c>
      <c r="P451" s="233">
        <v>0</v>
      </c>
      <c r="Q451" s="233">
        <v>0</v>
      </c>
      <c r="R451" s="233">
        <v>0</v>
      </c>
      <c r="S451" s="233">
        <v>0</v>
      </c>
      <c r="T451" s="233">
        <v>0</v>
      </c>
      <c r="U451" s="233">
        <v>0</v>
      </c>
      <c r="V451" s="233">
        <v>0</v>
      </c>
      <c r="W451" s="233">
        <v>0</v>
      </c>
      <c r="X451" s="233">
        <v>0</v>
      </c>
      <c r="Y451" s="233">
        <v>0</v>
      </c>
      <c r="Z451" s="233">
        <v>0</v>
      </c>
      <c r="AA451" s="233">
        <v>0</v>
      </c>
      <c r="AB451" s="233">
        <v>0</v>
      </c>
      <c r="AC451" s="222">
        <f t="shared" si="179"/>
        <v>144839.72</v>
      </c>
      <c r="AD451" s="222">
        <v>0</v>
      </c>
      <c r="AE451" s="222">
        <v>0</v>
      </c>
      <c r="AF451" s="214" t="s">
        <v>17042</v>
      </c>
      <c r="AG451" s="214">
        <v>2024</v>
      </c>
      <c r="AH451" s="214">
        <v>2024</v>
      </c>
      <c r="AI451" s="226"/>
      <c r="AJ451" s="226"/>
      <c r="AK451" s="226"/>
      <c r="AL451" s="226"/>
      <c r="AM451" s="227" t="s">
        <v>16957</v>
      </c>
      <c r="AN451" s="227" t="s">
        <v>16940</v>
      </c>
      <c r="AO451" s="227">
        <v>0</v>
      </c>
      <c r="AP451" s="227" t="s">
        <v>16954</v>
      </c>
      <c r="AQ451" s="227" t="s">
        <v>16948</v>
      </c>
      <c r="AR451" s="227" t="s">
        <v>16947</v>
      </c>
      <c r="AS451" s="227"/>
      <c r="AT451" s="227"/>
      <c r="AU451" s="227"/>
      <c r="AV451" s="227"/>
      <c r="AW451" s="227" t="s">
        <v>662</v>
      </c>
      <c r="AX451" s="228">
        <v>1830.4</v>
      </c>
      <c r="AY451" s="228">
        <v>868</v>
      </c>
      <c r="AZ451" s="227" t="s">
        <v>17005</v>
      </c>
      <c r="BA451" s="227">
        <v>2006</v>
      </c>
      <c r="BB451" s="229"/>
      <c r="BC451" s="230">
        <f t="shared" si="180"/>
        <v>0</v>
      </c>
      <c r="BJ451" s="177" t="str">
        <f>VLOOKUP(C451,BM:BO,3,FALSE)</f>
        <v>658.000</v>
      </c>
      <c r="BM451" s="177" t="s">
        <v>3090</v>
      </c>
      <c r="BN451" s="177" t="s">
        <v>16979</v>
      </c>
      <c r="BO451" s="177" t="s">
        <v>3091</v>
      </c>
      <c r="BU451" s="177" t="s">
        <v>3090</v>
      </c>
      <c r="BV451" s="177" t="s">
        <v>16979</v>
      </c>
      <c r="BW451" s="177" t="s">
        <v>3091</v>
      </c>
      <c r="CH451" s="224">
        <f t="shared" si="181"/>
        <v>-2.6193447411060333E-10</v>
      </c>
    </row>
    <row r="452" spans="1:118" x14ac:dyDescent="0.3">
      <c r="A452" s="177">
        <v>1</v>
      </c>
      <c r="B452" s="231">
        <f>SUBTOTAL(9,$A$402:A452)</f>
        <v>51</v>
      </c>
      <c r="C452" s="236" t="s">
        <v>179</v>
      </c>
      <c r="D452" s="222">
        <f>E452+F452+G452+H452+I452+J452+L452+N452+P452+R452+T452+U452+V452+W452+X452+Y452+Z452+AA452+AB452+AC452+AD452+AE452</f>
        <v>6839431.2000000002</v>
      </c>
      <c r="E452" s="239">
        <v>0</v>
      </c>
      <c r="F452" s="239">
        <v>0</v>
      </c>
      <c r="G452" s="239">
        <v>0</v>
      </c>
      <c r="H452" s="239">
        <v>0</v>
      </c>
      <c r="I452" s="239">
        <v>0</v>
      </c>
      <c r="J452" s="239">
        <v>0</v>
      </c>
      <c r="K452" s="255">
        <v>0</v>
      </c>
      <c r="L452" s="239">
        <v>0</v>
      </c>
      <c r="M452" s="258">
        <v>630</v>
      </c>
      <c r="N452" s="258">
        <v>6500324.2599999998</v>
      </c>
      <c r="O452" s="239">
        <v>0</v>
      </c>
      <c r="P452" s="239">
        <v>0</v>
      </c>
      <c r="Q452" s="239">
        <v>0</v>
      </c>
      <c r="R452" s="222">
        <v>0</v>
      </c>
      <c r="S452" s="239">
        <v>0</v>
      </c>
      <c r="T452" s="239">
        <v>0</v>
      </c>
      <c r="U452" s="239">
        <v>0</v>
      </c>
      <c r="V452" s="239">
        <v>0</v>
      </c>
      <c r="W452" s="239">
        <v>0</v>
      </c>
      <c r="X452" s="239">
        <v>0</v>
      </c>
      <c r="Y452" s="239">
        <v>0</v>
      </c>
      <c r="Z452" s="239">
        <v>0</v>
      </c>
      <c r="AA452" s="239">
        <v>0</v>
      </c>
      <c r="AB452" s="239">
        <v>0</v>
      </c>
      <c r="AC452" s="222">
        <f>ROUND(N452*2.14%,2)</f>
        <v>139106.94</v>
      </c>
      <c r="AD452" s="239">
        <v>200000</v>
      </c>
      <c r="AE452" s="239">
        <v>0</v>
      </c>
      <c r="AF452" s="214">
        <v>2024</v>
      </c>
      <c r="AG452" s="214">
        <v>2024</v>
      </c>
      <c r="AH452" s="214">
        <v>2024</v>
      </c>
      <c r="AI452" s="226"/>
      <c r="AJ452" s="226"/>
      <c r="AK452" s="226"/>
      <c r="AL452" s="226"/>
      <c r="AM452" s="227" t="s">
        <v>16944</v>
      </c>
      <c r="AN452" s="227" t="s">
        <v>16946</v>
      </c>
      <c r="AO452" s="227">
        <v>0</v>
      </c>
      <c r="AP452" s="227" t="s">
        <v>16945</v>
      </c>
      <c r="AQ452" s="227" t="s">
        <v>16958</v>
      </c>
      <c r="AR452" s="227" t="s">
        <v>16954</v>
      </c>
      <c r="AS452" s="227"/>
      <c r="AT452" s="227"/>
      <c r="AU452" s="227"/>
      <c r="AV452" s="227"/>
      <c r="AW452" s="227" t="s">
        <v>636</v>
      </c>
      <c r="AX452" s="228">
        <v>1283.0999999999999</v>
      </c>
      <c r="AY452" s="228">
        <v>630</v>
      </c>
      <c r="AZ452" s="227" t="s">
        <v>592</v>
      </c>
      <c r="BA452" s="227" t="s">
        <v>636</v>
      </c>
      <c r="BB452" s="229"/>
      <c r="BC452" s="230">
        <f>AY452-M452</f>
        <v>0</v>
      </c>
      <c r="BJ452" s="177" t="str">
        <f>VLOOKUP(C452,BM:BO,3,FALSE)</f>
        <v>463.900</v>
      </c>
      <c r="BM452" s="177" t="s">
        <v>3210</v>
      </c>
      <c r="BN452" s="177" t="s">
        <v>3005</v>
      </c>
      <c r="BO452" s="177" t="s">
        <v>3211</v>
      </c>
      <c r="BU452" s="177" t="s">
        <v>3210</v>
      </c>
      <c r="BV452" s="177" t="s">
        <v>3005</v>
      </c>
      <c r="BW452" s="177" t="s">
        <v>3211</v>
      </c>
      <c r="CH452" s="224">
        <f>D452-E452-F452-G452-H452-I452-J452-L452-N452-P452-R452-T452-U452-V452-W452-X452-Y452-Z452-AA452-AB452-AC452-AD452-AE452</f>
        <v>4.0745362639427185E-10</v>
      </c>
    </row>
    <row r="453" spans="1:118" s="245" customFormat="1" x14ac:dyDescent="0.3">
      <c r="A453" s="177">
        <v>1</v>
      </c>
      <c r="B453" s="231">
        <f>SUBTOTAL(9,$A$402:A453)</f>
        <v>52</v>
      </c>
      <c r="C453" s="220" t="s">
        <v>5544</v>
      </c>
      <c r="D453" s="222">
        <f t="shared" ref="D453" si="183">E453+F453+G453+H453+I453+J453+L453+N453+P453+R453+T453+U453+V453+W453+X453+Y453+Z453+AA453+AB453+AC453+AD453+AE453</f>
        <v>6967337.4000000004</v>
      </c>
      <c r="E453" s="239">
        <v>0</v>
      </c>
      <c r="F453" s="239">
        <v>0</v>
      </c>
      <c r="G453" s="239">
        <v>0</v>
      </c>
      <c r="H453" s="239">
        <v>0</v>
      </c>
      <c r="I453" s="239">
        <v>0</v>
      </c>
      <c r="J453" s="239">
        <v>0</v>
      </c>
      <c r="K453" s="255">
        <v>0</v>
      </c>
      <c r="L453" s="239">
        <v>0</v>
      </c>
      <c r="M453" s="239">
        <v>1134</v>
      </c>
      <c r="N453" s="239">
        <v>6821360.29</v>
      </c>
      <c r="O453" s="239">
        <v>0</v>
      </c>
      <c r="P453" s="239">
        <v>0</v>
      </c>
      <c r="Q453" s="239">
        <v>0</v>
      </c>
      <c r="R453" s="239">
        <v>0</v>
      </c>
      <c r="S453" s="239">
        <v>0</v>
      </c>
      <c r="T453" s="239">
        <v>0</v>
      </c>
      <c r="U453" s="239">
        <v>0</v>
      </c>
      <c r="V453" s="239">
        <v>0</v>
      </c>
      <c r="W453" s="239">
        <v>0</v>
      </c>
      <c r="X453" s="239">
        <v>0</v>
      </c>
      <c r="Y453" s="239">
        <v>0</v>
      </c>
      <c r="Z453" s="239">
        <v>0</v>
      </c>
      <c r="AA453" s="239">
        <v>0</v>
      </c>
      <c r="AB453" s="239">
        <v>0</v>
      </c>
      <c r="AC453" s="240">
        <f>ROUND(N453*2.14%,2)</f>
        <v>145977.10999999999</v>
      </c>
      <c r="AD453" s="240">
        <v>0</v>
      </c>
      <c r="AE453" s="240">
        <v>0</v>
      </c>
      <c r="AF453" s="242" t="s">
        <v>17042</v>
      </c>
      <c r="AG453" s="242">
        <v>2024</v>
      </c>
      <c r="AH453" s="242">
        <v>2024</v>
      </c>
      <c r="BW453" s="246"/>
      <c r="CH453" s="224"/>
      <c r="DN453" s="177"/>
    </row>
    <row r="454" spans="1:118" x14ac:dyDescent="0.3">
      <c r="B454" s="225" t="s">
        <v>566</v>
      </c>
      <c r="C454" s="225"/>
      <c r="D454" s="221">
        <f>SUM(D455:D462)</f>
        <v>51720852.999999993</v>
      </c>
      <c r="E454" s="222">
        <f t="shared" ref="E454:AE454" si="184">SUM(E455:E462)</f>
        <v>0</v>
      </c>
      <c r="F454" s="222">
        <f t="shared" si="184"/>
        <v>0</v>
      </c>
      <c r="G454" s="222">
        <f t="shared" si="184"/>
        <v>0</v>
      </c>
      <c r="H454" s="222">
        <f t="shared" si="184"/>
        <v>0</v>
      </c>
      <c r="I454" s="222">
        <f t="shared" si="184"/>
        <v>0</v>
      </c>
      <c r="J454" s="222">
        <f t="shared" si="184"/>
        <v>0</v>
      </c>
      <c r="K454" s="223">
        <f t="shared" si="184"/>
        <v>0</v>
      </c>
      <c r="L454" s="222">
        <f t="shared" si="184"/>
        <v>0</v>
      </c>
      <c r="M454" s="222">
        <f t="shared" si="184"/>
        <v>3414.0400000000004</v>
      </c>
      <c r="N454" s="222">
        <f t="shared" si="184"/>
        <v>34424208.379999995</v>
      </c>
      <c r="O454" s="222">
        <f t="shared" si="184"/>
        <v>0</v>
      </c>
      <c r="P454" s="222">
        <f t="shared" si="184"/>
        <v>0</v>
      </c>
      <c r="Q454" s="222">
        <f t="shared" si="184"/>
        <v>2055.8000000000002</v>
      </c>
      <c r="R454" s="222">
        <f t="shared" si="184"/>
        <v>14940245.32</v>
      </c>
      <c r="S454" s="222">
        <f t="shared" si="184"/>
        <v>0</v>
      </c>
      <c r="T454" s="222">
        <f t="shared" si="184"/>
        <v>0</v>
      </c>
      <c r="U454" s="222">
        <f t="shared" si="184"/>
        <v>0</v>
      </c>
      <c r="V454" s="222">
        <f t="shared" si="184"/>
        <v>0</v>
      </c>
      <c r="W454" s="222">
        <f t="shared" si="184"/>
        <v>0</v>
      </c>
      <c r="X454" s="222">
        <f t="shared" si="184"/>
        <v>0</v>
      </c>
      <c r="Y454" s="222">
        <f t="shared" si="184"/>
        <v>0</v>
      </c>
      <c r="Z454" s="222">
        <f t="shared" si="184"/>
        <v>0</v>
      </c>
      <c r="AA454" s="222">
        <f t="shared" si="184"/>
        <v>0</v>
      </c>
      <c r="AB454" s="222">
        <f t="shared" si="184"/>
        <v>0</v>
      </c>
      <c r="AC454" s="222">
        <f t="shared" si="184"/>
        <v>1056399.3</v>
      </c>
      <c r="AD454" s="222">
        <f t="shared" si="184"/>
        <v>1180000</v>
      </c>
      <c r="AE454" s="222">
        <f t="shared" si="184"/>
        <v>120000</v>
      </c>
      <c r="AF454" s="214" t="s">
        <v>17016</v>
      </c>
      <c r="AG454" s="214" t="s">
        <v>17016</v>
      </c>
      <c r="AH454" s="214" t="s">
        <v>17016</v>
      </c>
      <c r="AI454" s="226"/>
      <c r="AJ454" s="226"/>
      <c r="AK454" s="226"/>
      <c r="AL454" s="226"/>
      <c r="AM454" s="227"/>
      <c r="AN454" s="227"/>
      <c r="AO454" s="227"/>
      <c r="AP454" s="227"/>
      <c r="AQ454" s="227"/>
      <c r="AR454" s="227"/>
      <c r="AS454" s="227"/>
      <c r="AT454" s="227"/>
      <c r="AU454" s="227"/>
      <c r="AV454" s="227"/>
      <c r="AW454" s="227"/>
      <c r="AX454" s="228"/>
      <c r="AY454" s="228"/>
      <c r="AZ454" s="227"/>
      <c r="BA454" s="227"/>
      <c r="BB454" s="229"/>
      <c r="BC454" s="230">
        <f t="shared" si="169"/>
        <v>-3414.0400000000004</v>
      </c>
      <c r="BJ454" s="177" t="e">
        <f>VLOOKUP(C454,BM:BO,3,FALSE)</f>
        <v>#N/A</v>
      </c>
      <c r="BM454" s="177" t="s">
        <v>3880</v>
      </c>
      <c r="BN454" s="177" t="s">
        <v>3045</v>
      </c>
      <c r="BO454" s="177" t="s">
        <v>2983</v>
      </c>
      <c r="BU454" s="177" t="s">
        <v>3880</v>
      </c>
      <c r="BV454" s="177" t="s">
        <v>3045</v>
      </c>
      <c r="BW454" s="177" t="s">
        <v>2983</v>
      </c>
      <c r="CH454" s="224">
        <f t="shared" si="174"/>
        <v>-3.0267983675003052E-9</v>
      </c>
    </row>
    <row r="455" spans="1:118" x14ac:dyDescent="0.3">
      <c r="A455" s="177">
        <v>1</v>
      </c>
      <c r="B455" s="231">
        <f>SUBTOTAL(9,$A$402:A455)</f>
        <v>53</v>
      </c>
      <c r="C455" s="236" t="s">
        <v>576</v>
      </c>
      <c r="D455" s="222">
        <f>E455+F455+G455+H455+I455+J455+L455+N455+P455+R455+T455+U455+V455+W455+X455+Y455+Z455+AA455+AB455+AC455+AD455+AE455</f>
        <v>12766938.24</v>
      </c>
      <c r="E455" s="239">
        <v>0</v>
      </c>
      <c r="F455" s="239">
        <v>0</v>
      </c>
      <c r="G455" s="239">
        <v>0</v>
      </c>
      <c r="H455" s="239">
        <v>0</v>
      </c>
      <c r="I455" s="239">
        <v>0</v>
      </c>
      <c r="J455" s="239">
        <v>0</v>
      </c>
      <c r="K455" s="255">
        <v>0</v>
      </c>
      <c r="L455" s="239">
        <v>0</v>
      </c>
      <c r="M455" s="222">
        <v>1176</v>
      </c>
      <c r="N455" s="222">
        <v>12303640.34</v>
      </c>
      <c r="O455" s="239">
        <v>0</v>
      </c>
      <c r="P455" s="239">
        <v>0</v>
      </c>
      <c r="Q455" s="239">
        <v>0</v>
      </c>
      <c r="R455" s="239">
        <v>0</v>
      </c>
      <c r="S455" s="239">
        <v>0</v>
      </c>
      <c r="T455" s="239">
        <v>0</v>
      </c>
      <c r="U455" s="239">
        <v>0</v>
      </c>
      <c r="V455" s="239">
        <v>0</v>
      </c>
      <c r="W455" s="239">
        <v>0</v>
      </c>
      <c r="X455" s="239">
        <v>0</v>
      </c>
      <c r="Y455" s="239">
        <v>0</v>
      </c>
      <c r="Z455" s="239">
        <v>0</v>
      </c>
      <c r="AA455" s="239">
        <v>0</v>
      </c>
      <c r="AB455" s="239">
        <v>0</v>
      </c>
      <c r="AC455" s="222">
        <f t="shared" ref="AC455:AC457" si="185">ROUND(N455*2.14%,2)</f>
        <v>263297.90000000002</v>
      </c>
      <c r="AD455" s="239">
        <v>200000</v>
      </c>
      <c r="AE455" s="239">
        <v>0</v>
      </c>
      <c r="AF455" s="214">
        <v>2024</v>
      </c>
      <c r="AG455" s="214">
        <v>2024</v>
      </c>
      <c r="AH455" s="214">
        <v>2024</v>
      </c>
      <c r="AI455" s="226"/>
      <c r="AJ455" s="226"/>
      <c r="AK455" s="226"/>
      <c r="AL455" s="226"/>
      <c r="AM455" s="227" t="s">
        <v>16950</v>
      </c>
      <c r="AN455" s="227" t="s">
        <v>16964</v>
      </c>
      <c r="AO455" s="227">
        <v>0</v>
      </c>
      <c r="AP455" s="227" t="s">
        <v>16964</v>
      </c>
      <c r="AQ455" s="227" t="s">
        <v>16956</v>
      </c>
      <c r="AR455" s="227" t="s">
        <v>16954</v>
      </c>
      <c r="AS455" s="227"/>
      <c r="AT455" s="227"/>
      <c r="AU455" s="227"/>
      <c r="AV455" s="227"/>
      <c r="AW455" s="227" t="s">
        <v>617</v>
      </c>
      <c r="AX455" s="228">
        <v>3441.8</v>
      </c>
      <c r="AY455" s="228">
        <v>1176</v>
      </c>
      <c r="AZ455" s="227" t="s">
        <v>2966</v>
      </c>
      <c r="BA455" s="227" t="s">
        <v>17002</v>
      </c>
      <c r="BB455" s="229"/>
      <c r="BC455" s="230">
        <f>AY455-M455</f>
        <v>0</v>
      </c>
      <c r="BJ455" s="177" t="str">
        <f>VLOOKUP(C455,BM:BO,3,FALSE)</f>
        <v>906.000</v>
      </c>
      <c r="BM455" s="177" t="s">
        <v>3881</v>
      </c>
      <c r="BN455" s="177" t="s">
        <v>3005</v>
      </c>
      <c r="BO455" s="177" t="s">
        <v>3882</v>
      </c>
      <c r="BU455" s="177" t="s">
        <v>3881</v>
      </c>
      <c r="BV455" s="177" t="s">
        <v>3005</v>
      </c>
      <c r="BW455" s="177" t="s">
        <v>3882</v>
      </c>
      <c r="CH455" s="224">
        <f t="shared" si="174"/>
        <v>3.4924596548080444E-10</v>
      </c>
    </row>
    <row r="456" spans="1:118" x14ac:dyDescent="0.3">
      <c r="A456" s="177">
        <v>1</v>
      </c>
      <c r="B456" s="231">
        <f>SUBTOTAL(9,$A$402:A456)</f>
        <v>54</v>
      </c>
      <c r="C456" s="236" t="s">
        <v>577</v>
      </c>
      <c r="D456" s="222">
        <f t="shared" ref="D456:D462" si="186">E456+F456+G456+H456+I456+J456+L456+N456+P456+R456+T456+U456+V456+W456+X456+Y456+Z456+AA456+AB456+AC456+AD456+AE456</f>
        <v>4547273.58</v>
      </c>
      <c r="E456" s="239">
        <v>0</v>
      </c>
      <c r="F456" s="239">
        <v>0</v>
      </c>
      <c r="G456" s="239">
        <v>0</v>
      </c>
      <c r="H456" s="239">
        <v>0</v>
      </c>
      <c r="I456" s="239">
        <v>0</v>
      </c>
      <c r="J456" s="239">
        <v>0</v>
      </c>
      <c r="K456" s="255">
        <v>0</v>
      </c>
      <c r="L456" s="239">
        <v>0</v>
      </c>
      <c r="M456" s="222">
        <v>418.86</v>
      </c>
      <c r="N456" s="222">
        <f>4051512.43+253631.08</f>
        <v>4305143.51</v>
      </c>
      <c r="O456" s="239">
        <v>0</v>
      </c>
      <c r="P456" s="239">
        <v>0</v>
      </c>
      <c r="Q456" s="239">
        <v>0</v>
      </c>
      <c r="R456" s="239">
        <v>0</v>
      </c>
      <c r="S456" s="239">
        <v>0</v>
      </c>
      <c r="T456" s="239">
        <v>0</v>
      </c>
      <c r="U456" s="239">
        <v>0</v>
      </c>
      <c r="V456" s="239">
        <v>0</v>
      </c>
      <c r="W456" s="239">
        <v>0</v>
      </c>
      <c r="X456" s="239">
        <v>0</v>
      </c>
      <c r="Y456" s="239">
        <v>0</v>
      </c>
      <c r="Z456" s="239">
        <v>0</v>
      </c>
      <c r="AA456" s="239">
        <v>0</v>
      </c>
      <c r="AB456" s="239">
        <v>0</v>
      </c>
      <c r="AC456" s="222">
        <f t="shared" si="185"/>
        <v>92130.07</v>
      </c>
      <c r="AD456" s="222">
        <v>150000</v>
      </c>
      <c r="AE456" s="239">
        <v>0</v>
      </c>
      <c r="AF456" s="214">
        <v>2024</v>
      </c>
      <c r="AG456" s="214">
        <v>2024</v>
      </c>
      <c r="AH456" s="214">
        <v>2024</v>
      </c>
      <c r="AI456" s="226"/>
      <c r="AJ456" s="226"/>
      <c r="AK456" s="226"/>
      <c r="AL456" s="226"/>
      <c r="AM456" s="227" t="s">
        <v>16959</v>
      </c>
      <c r="AN456" s="227" t="s">
        <v>16961</v>
      </c>
      <c r="AO456" s="227">
        <v>0</v>
      </c>
      <c r="AP456" s="227" t="s">
        <v>16946</v>
      </c>
      <c r="AQ456" s="227" t="s">
        <v>16947</v>
      </c>
      <c r="AR456" s="227">
        <v>0</v>
      </c>
      <c r="AS456" s="227"/>
      <c r="AT456" s="227"/>
      <c r="AU456" s="227"/>
      <c r="AV456" s="227"/>
      <c r="AW456" s="227" t="s">
        <v>696</v>
      </c>
      <c r="AX456" s="228">
        <v>433.2</v>
      </c>
      <c r="AY456" s="228">
        <v>395</v>
      </c>
      <c r="AZ456" s="227" t="s">
        <v>2966</v>
      </c>
      <c r="BA456" s="227" t="s">
        <v>17002</v>
      </c>
      <c r="BB456" s="229"/>
      <c r="BC456" s="230">
        <f>AY456-M456</f>
        <v>-23.860000000000014</v>
      </c>
      <c r="BJ456" s="177" t="str">
        <f>VLOOKUP(C456,BM:BO,3,FALSE)</f>
        <v>286.800</v>
      </c>
      <c r="BM456" s="177" t="s">
        <v>753</v>
      </c>
      <c r="BN456" s="177" t="s">
        <v>700</v>
      </c>
      <c r="BO456" s="177" t="s">
        <v>3883</v>
      </c>
      <c r="BU456" s="177" t="s">
        <v>753</v>
      </c>
      <c r="BV456" s="177" t="s">
        <v>700</v>
      </c>
      <c r="BW456" s="177" t="s">
        <v>3883</v>
      </c>
      <c r="CH456" s="224">
        <f t="shared" si="174"/>
        <v>2.9103830456733704E-10</v>
      </c>
    </row>
    <row r="457" spans="1:118" x14ac:dyDescent="0.3">
      <c r="A457" s="177">
        <v>1</v>
      </c>
      <c r="B457" s="231">
        <f>SUBTOTAL(9,$A$402:A457)</f>
        <v>55</v>
      </c>
      <c r="C457" s="236" t="s">
        <v>583</v>
      </c>
      <c r="D457" s="222">
        <f t="shared" si="186"/>
        <v>5210995.2</v>
      </c>
      <c r="E457" s="239">
        <v>0</v>
      </c>
      <c r="F457" s="239">
        <v>0</v>
      </c>
      <c r="G457" s="239">
        <v>0</v>
      </c>
      <c r="H457" s="239">
        <v>0</v>
      </c>
      <c r="I457" s="239">
        <v>0</v>
      </c>
      <c r="J457" s="239">
        <v>0</v>
      </c>
      <c r="K457" s="255">
        <v>0</v>
      </c>
      <c r="L457" s="239">
        <v>0</v>
      </c>
      <c r="M457" s="222">
        <v>480</v>
      </c>
      <c r="N457" s="222">
        <v>4954959.08</v>
      </c>
      <c r="O457" s="239">
        <v>0</v>
      </c>
      <c r="P457" s="239">
        <v>0</v>
      </c>
      <c r="Q457" s="239">
        <v>0</v>
      </c>
      <c r="R457" s="239">
        <v>0</v>
      </c>
      <c r="S457" s="239">
        <v>0</v>
      </c>
      <c r="T457" s="239">
        <v>0</v>
      </c>
      <c r="U457" s="239">
        <v>0</v>
      </c>
      <c r="V457" s="239">
        <v>0</v>
      </c>
      <c r="W457" s="239">
        <v>0</v>
      </c>
      <c r="X457" s="239">
        <v>0</v>
      </c>
      <c r="Y457" s="239">
        <v>0</v>
      </c>
      <c r="Z457" s="239">
        <v>0</v>
      </c>
      <c r="AA457" s="239">
        <v>0</v>
      </c>
      <c r="AB457" s="239">
        <v>0</v>
      </c>
      <c r="AC457" s="222">
        <f t="shared" si="185"/>
        <v>106036.12</v>
      </c>
      <c r="AD457" s="222">
        <v>150000</v>
      </c>
      <c r="AE457" s="239">
        <v>0</v>
      </c>
      <c r="AF457" s="214">
        <v>2024</v>
      </c>
      <c r="AG457" s="214">
        <v>2024</v>
      </c>
      <c r="AH457" s="214">
        <v>2024</v>
      </c>
      <c r="AI457" s="226"/>
      <c r="AJ457" s="226"/>
      <c r="AK457" s="226"/>
      <c r="AL457" s="226"/>
      <c r="AM457" s="227" t="s">
        <v>16943</v>
      </c>
      <c r="AN457" s="227" t="s">
        <v>16964</v>
      </c>
      <c r="AO457" s="227"/>
      <c r="AP457" s="227" t="s">
        <v>16949</v>
      </c>
      <c r="AQ457" s="227" t="s">
        <v>16956</v>
      </c>
      <c r="AR457" s="227"/>
      <c r="AS457" s="227"/>
      <c r="AT457" s="227"/>
      <c r="AU457" s="227"/>
      <c r="AV457" s="227"/>
      <c r="AW457" s="227"/>
      <c r="AX457" s="228"/>
      <c r="AY457" s="228"/>
      <c r="AZ457" s="227" t="s">
        <v>2966</v>
      </c>
      <c r="BA457" s="227"/>
      <c r="BB457" s="229"/>
      <c r="BC457" s="230"/>
      <c r="CH457" s="224">
        <f t="shared" si="174"/>
        <v>1.1641532182693481E-10</v>
      </c>
    </row>
    <row r="458" spans="1:118" x14ac:dyDescent="0.3">
      <c r="A458" s="177">
        <v>1</v>
      </c>
      <c r="B458" s="231">
        <f>SUBTOTAL(9,$A$402:A458)</f>
        <v>56</v>
      </c>
      <c r="C458" s="236" t="s">
        <v>9534</v>
      </c>
      <c r="D458" s="222">
        <f t="shared" si="186"/>
        <v>2737293.9</v>
      </c>
      <c r="E458" s="239">
        <v>0</v>
      </c>
      <c r="F458" s="239">
        <v>0</v>
      </c>
      <c r="G458" s="239">
        <v>0</v>
      </c>
      <c r="H458" s="239">
        <v>0</v>
      </c>
      <c r="I458" s="239">
        <v>0</v>
      </c>
      <c r="J458" s="239">
        <v>0</v>
      </c>
      <c r="K458" s="255">
        <v>0</v>
      </c>
      <c r="L458" s="239">
        <v>0</v>
      </c>
      <c r="M458" s="222">
        <v>302.8</v>
      </c>
      <c r="N458" s="283">
        <v>2533085.86</v>
      </c>
      <c r="O458" s="239">
        <v>0</v>
      </c>
      <c r="P458" s="239">
        <v>0</v>
      </c>
      <c r="Q458" s="239">
        <v>0</v>
      </c>
      <c r="R458" s="222">
        <v>0</v>
      </c>
      <c r="S458" s="239">
        <v>0</v>
      </c>
      <c r="T458" s="239">
        <v>0</v>
      </c>
      <c r="U458" s="239">
        <v>0</v>
      </c>
      <c r="V458" s="239">
        <v>0</v>
      </c>
      <c r="W458" s="239">
        <v>0</v>
      </c>
      <c r="X458" s="239">
        <v>0</v>
      </c>
      <c r="Y458" s="239">
        <v>0</v>
      </c>
      <c r="Z458" s="239">
        <v>0</v>
      </c>
      <c r="AA458" s="239">
        <v>0</v>
      </c>
      <c r="AB458" s="239">
        <v>0</v>
      </c>
      <c r="AC458" s="222">
        <f>ROUND(N458*2.14%,2)</f>
        <v>54208.04</v>
      </c>
      <c r="AD458" s="239">
        <v>150000</v>
      </c>
      <c r="AE458" s="239">
        <v>0</v>
      </c>
      <c r="AF458" s="214">
        <v>2024</v>
      </c>
      <c r="AG458" s="214">
        <v>2024</v>
      </c>
      <c r="AH458" s="214">
        <v>2024</v>
      </c>
      <c r="AI458" s="226"/>
      <c r="AJ458" s="226"/>
      <c r="AK458" s="226"/>
      <c r="AL458" s="226"/>
      <c r="AM458" s="227" t="s">
        <v>16943</v>
      </c>
      <c r="AN458" s="227" t="s">
        <v>16955</v>
      </c>
      <c r="AO458" s="227"/>
      <c r="AP458" s="227" t="s">
        <v>16952</v>
      </c>
      <c r="AQ458" s="227" t="s">
        <v>16956</v>
      </c>
      <c r="AR458" s="227"/>
      <c r="AS458" s="227" t="s">
        <v>16970</v>
      </c>
      <c r="AT458" s="227"/>
      <c r="AU458" s="227"/>
      <c r="AV458" s="227"/>
      <c r="AW458" s="227"/>
      <c r="AX458" s="228"/>
      <c r="AY458" s="228"/>
      <c r="AZ458" s="227" t="s">
        <v>2966</v>
      </c>
      <c r="BA458" s="227"/>
      <c r="BB458" s="229"/>
      <c r="BC458" s="230"/>
      <c r="CH458" s="224">
        <f t="shared" si="174"/>
        <v>2.9103830456733704E-11</v>
      </c>
    </row>
    <row r="459" spans="1:118" x14ac:dyDescent="0.3">
      <c r="A459" s="177">
        <v>1</v>
      </c>
      <c r="B459" s="231">
        <f>SUBTOTAL(9,$A$402:A459)</f>
        <v>57</v>
      </c>
      <c r="C459" s="236" t="s">
        <v>9855</v>
      </c>
      <c r="D459" s="222">
        <f>E459+F459+G459+H459+I459+J459+L459+N459+P459+R459+T459+U459+V459+W459+X459+Y459+Z459+AA459+AB459+AC459+AD459+AE459</f>
        <v>2310958.04</v>
      </c>
      <c r="E459" s="239">
        <v>0</v>
      </c>
      <c r="F459" s="239">
        <v>0</v>
      </c>
      <c r="G459" s="239">
        <v>0</v>
      </c>
      <c r="H459" s="239">
        <v>0</v>
      </c>
      <c r="I459" s="239">
        <v>0</v>
      </c>
      <c r="J459" s="239">
        <v>0</v>
      </c>
      <c r="K459" s="255">
        <v>0</v>
      </c>
      <c r="L459" s="239">
        <v>0</v>
      </c>
      <c r="M459" s="241">
        <v>0</v>
      </c>
      <c r="N459" s="222">
        <v>0</v>
      </c>
      <c r="O459" s="239">
        <v>0</v>
      </c>
      <c r="P459" s="239">
        <v>0</v>
      </c>
      <c r="Q459" s="222">
        <v>450.1</v>
      </c>
      <c r="R459" s="222">
        <v>2145053.89</v>
      </c>
      <c r="S459" s="239">
        <v>0</v>
      </c>
      <c r="T459" s="239">
        <v>0</v>
      </c>
      <c r="U459" s="239">
        <v>0</v>
      </c>
      <c r="V459" s="239">
        <v>0</v>
      </c>
      <c r="W459" s="239">
        <v>0</v>
      </c>
      <c r="X459" s="239">
        <v>0</v>
      </c>
      <c r="Y459" s="239">
        <v>0</v>
      </c>
      <c r="Z459" s="239">
        <v>0</v>
      </c>
      <c r="AA459" s="239">
        <v>0</v>
      </c>
      <c r="AB459" s="239">
        <v>0</v>
      </c>
      <c r="AC459" s="222">
        <f>ROUND(R459*2.14%,2)</f>
        <v>45904.15</v>
      </c>
      <c r="AD459" s="239">
        <v>0</v>
      </c>
      <c r="AE459" s="239">
        <v>120000</v>
      </c>
      <c r="AF459" s="214" t="s">
        <v>17042</v>
      </c>
      <c r="AG459" s="214">
        <v>2024</v>
      </c>
      <c r="AH459" s="214">
        <v>2024</v>
      </c>
      <c r="AI459" s="226"/>
      <c r="AJ459" s="226"/>
      <c r="AK459" s="226"/>
      <c r="AL459" s="226"/>
      <c r="AM459" s="227"/>
      <c r="AN459" s="227"/>
      <c r="AO459" s="227"/>
      <c r="AP459" s="227"/>
      <c r="AQ459" s="227"/>
      <c r="AR459" s="227"/>
      <c r="AS459" s="227"/>
      <c r="AT459" s="227"/>
      <c r="AU459" s="227"/>
      <c r="AV459" s="227"/>
      <c r="AW459" s="227"/>
      <c r="AX459" s="228"/>
      <c r="AY459" s="228"/>
      <c r="AZ459" s="227"/>
      <c r="BA459" s="227"/>
      <c r="BB459" s="229"/>
      <c r="BC459" s="230"/>
      <c r="CH459" s="224">
        <f>D459-E459-F459-G459-H459-I459-J459-L459-N459-P459-R459-T459-U459-V459-W459-X459-Y459-Z459-AA459-AB459-AC459-AD459-AE459</f>
        <v>0</v>
      </c>
    </row>
    <row r="460" spans="1:118" x14ac:dyDescent="0.3">
      <c r="A460" s="177">
        <v>1</v>
      </c>
      <c r="B460" s="231">
        <f>SUBTOTAL(9,$A$402:A460)</f>
        <v>58</v>
      </c>
      <c r="C460" s="236" t="s">
        <v>1699</v>
      </c>
      <c r="D460" s="222">
        <f t="shared" si="186"/>
        <v>3100039.32</v>
      </c>
      <c r="E460" s="239">
        <v>0</v>
      </c>
      <c r="F460" s="239">
        <v>0</v>
      </c>
      <c r="G460" s="239">
        <v>0</v>
      </c>
      <c r="H460" s="239">
        <v>0</v>
      </c>
      <c r="I460" s="239">
        <v>0</v>
      </c>
      <c r="J460" s="239">
        <v>0</v>
      </c>
      <c r="K460" s="255">
        <v>0</v>
      </c>
      <c r="L460" s="239">
        <v>0</v>
      </c>
      <c r="M460" s="241">
        <v>285.56</v>
      </c>
      <c r="N460" s="222">
        <v>2937183.59</v>
      </c>
      <c r="O460" s="239">
        <v>0</v>
      </c>
      <c r="P460" s="239">
        <v>0</v>
      </c>
      <c r="Q460" s="222">
        <v>0</v>
      </c>
      <c r="R460" s="222">
        <v>0</v>
      </c>
      <c r="S460" s="239">
        <v>0</v>
      </c>
      <c r="T460" s="239">
        <v>0</v>
      </c>
      <c r="U460" s="239">
        <v>0</v>
      </c>
      <c r="V460" s="239">
        <v>0</v>
      </c>
      <c r="W460" s="239">
        <v>0</v>
      </c>
      <c r="X460" s="239">
        <v>0</v>
      </c>
      <c r="Y460" s="239">
        <v>0</v>
      </c>
      <c r="Z460" s="239">
        <v>0</v>
      </c>
      <c r="AA460" s="239">
        <v>0</v>
      </c>
      <c r="AB460" s="239">
        <v>0</v>
      </c>
      <c r="AC460" s="222">
        <f>ROUND(N460*2.14%,2)</f>
        <v>62855.73</v>
      </c>
      <c r="AD460" s="239">
        <v>100000</v>
      </c>
      <c r="AE460" s="239">
        <v>0</v>
      </c>
      <c r="AF460" s="214">
        <v>2024</v>
      </c>
      <c r="AG460" s="214">
        <v>2024</v>
      </c>
      <c r="AH460" s="214">
        <v>2024</v>
      </c>
      <c r="AI460" s="226"/>
      <c r="AJ460" s="226"/>
      <c r="AK460" s="226"/>
      <c r="AL460" s="226"/>
      <c r="AM460" s="227"/>
      <c r="AN460" s="227"/>
      <c r="AO460" s="227"/>
      <c r="AP460" s="227"/>
      <c r="AQ460" s="227"/>
      <c r="AR460" s="227"/>
      <c r="AS460" s="227"/>
      <c r="AT460" s="227"/>
      <c r="AU460" s="227"/>
      <c r="AV460" s="227"/>
      <c r="AW460" s="227"/>
      <c r="AX460" s="228"/>
      <c r="AY460" s="228"/>
      <c r="AZ460" s="227"/>
      <c r="BA460" s="227"/>
      <c r="BB460" s="229"/>
      <c r="BC460" s="230"/>
      <c r="CH460" s="224"/>
    </row>
    <row r="461" spans="1:118" x14ac:dyDescent="0.3">
      <c r="A461" s="177">
        <v>1</v>
      </c>
      <c r="B461" s="231">
        <f>SUBTOTAL(9,$A$402:A461)</f>
        <v>59</v>
      </c>
      <c r="C461" s="236" t="s">
        <v>9626</v>
      </c>
      <c r="D461" s="222">
        <f t="shared" si="186"/>
        <v>13319008.529999999</v>
      </c>
      <c r="E461" s="239">
        <v>0</v>
      </c>
      <c r="F461" s="239">
        <v>0</v>
      </c>
      <c r="G461" s="239">
        <v>0</v>
      </c>
      <c r="H461" s="239">
        <v>0</v>
      </c>
      <c r="I461" s="239">
        <v>0</v>
      </c>
      <c r="J461" s="239">
        <v>0</v>
      </c>
      <c r="K461" s="255">
        <v>0</v>
      </c>
      <c r="L461" s="239">
        <v>0</v>
      </c>
      <c r="M461" s="241">
        <v>0</v>
      </c>
      <c r="N461" s="222">
        <v>0</v>
      </c>
      <c r="O461" s="239">
        <v>0</v>
      </c>
      <c r="P461" s="239">
        <v>0</v>
      </c>
      <c r="Q461" s="222">
        <v>1605.7</v>
      </c>
      <c r="R461" s="222">
        <v>12795191.43</v>
      </c>
      <c r="S461" s="239">
        <v>0</v>
      </c>
      <c r="T461" s="239">
        <v>0</v>
      </c>
      <c r="U461" s="239">
        <v>0</v>
      </c>
      <c r="V461" s="239">
        <v>0</v>
      </c>
      <c r="W461" s="239">
        <v>0</v>
      </c>
      <c r="X461" s="239">
        <v>0</v>
      </c>
      <c r="Y461" s="239">
        <v>0</v>
      </c>
      <c r="Z461" s="239">
        <v>0</v>
      </c>
      <c r="AA461" s="239">
        <v>0</v>
      </c>
      <c r="AB461" s="239">
        <v>0</v>
      </c>
      <c r="AC461" s="222">
        <f>ROUND(R461*2.14%,2)</f>
        <v>273817.09999999998</v>
      </c>
      <c r="AD461" s="239">
        <v>250000</v>
      </c>
      <c r="AE461" s="239">
        <v>0</v>
      </c>
      <c r="AF461" s="214">
        <v>2024</v>
      </c>
      <c r="AG461" s="214">
        <v>2024</v>
      </c>
      <c r="AH461" s="214">
        <v>2024</v>
      </c>
      <c r="AI461" s="226"/>
      <c r="AJ461" s="226"/>
      <c r="AK461" s="226"/>
      <c r="AL461" s="226"/>
      <c r="AM461" s="227"/>
      <c r="AN461" s="227"/>
      <c r="AO461" s="227"/>
      <c r="AP461" s="227"/>
      <c r="AQ461" s="227"/>
      <c r="AR461" s="227"/>
      <c r="AS461" s="227"/>
      <c r="AT461" s="227"/>
      <c r="AU461" s="227"/>
      <c r="AV461" s="227"/>
      <c r="AW461" s="227"/>
      <c r="AX461" s="228"/>
      <c r="AY461" s="228"/>
      <c r="AZ461" s="227"/>
      <c r="BA461" s="227"/>
      <c r="BB461" s="229"/>
      <c r="BC461" s="230"/>
      <c r="CH461" s="224"/>
    </row>
    <row r="462" spans="1:118" x14ac:dyDescent="0.3">
      <c r="A462" s="177">
        <v>1</v>
      </c>
      <c r="B462" s="231">
        <f>SUBTOTAL(9,$A$402:A462)</f>
        <v>60</v>
      </c>
      <c r="C462" s="236" t="s">
        <v>582</v>
      </c>
      <c r="D462" s="222">
        <f t="shared" si="186"/>
        <v>7728346.1900000004</v>
      </c>
      <c r="E462" s="239">
        <v>0</v>
      </c>
      <c r="F462" s="239">
        <v>0</v>
      </c>
      <c r="G462" s="239">
        <v>0</v>
      </c>
      <c r="H462" s="239">
        <v>0</v>
      </c>
      <c r="I462" s="239">
        <v>0</v>
      </c>
      <c r="J462" s="239">
        <v>0</v>
      </c>
      <c r="K462" s="255">
        <v>0</v>
      </c>
      <c r="L462" s="239">
        <v>0</v>
      </c>
      <c r="M462" s="222">
        <v>750.82</v>
      </c>
      <c r="N462" s="222">
        <v>7390196</v>
      </c>
      <c r="O462" s="222">
        <v>0</v>
      </c>
      <c r="P462" s="283">
        <v>0</v>
      </c>
      <c r="Q462" s="222">
        <v>0</v>
      </c>
      <c r="R462" s="283">
        <v>0</v>
      </c>
      <c r="S462" s="239">
        <v>0</v>
      </c>
      <c r="T462" s="239">
        <v>0</v>
      </c>
      <c r="U462" s="239">
        <v>0</v>
      </c>
      <c r="V462" s="239">
        <v>0</v>
      </c>
      <c r="W462" s="239">
        <v>0</v>
      </c>
      <c r="X462" s="239">
        <v>0</v>
      </c>
      <c r="Y462" s="239">
        <v>0</v>
      </c>
      <c r="Z462" s="239">
        <v>0</v>
      </c>
      <c r="AA462" s="239">
        <v>0</v>
      </c>
      <c r="AB462" s="239">
        <v>0</v>
      </c>
      <c r="AC462" s="222">
        <f>ROUND(N462*2.14%,2)</f>
        <v>158150.19</v>
      </c>
      <c r="AD462" s="222">
        <v>180000</v>
      </c>
      <c r="AE462" s="239">
        <v>0</v>
      </c>
      <c r="AF462" s="214">
        <v>2024</v>
      </c>
      <c r="AG462" s="214">
        <v>2024</v>
      </c>
      <c r="AH462" s="214">
        <v>2024</v>
      </c>
      <c r="AI462" s="226"/>
      <c r="AJ462" s="226"/>
      <c r="AK462" s="226"/>
      <c r="AL462" s="226"/>
      <c r="AM462" s="227" t="s">
        <v>16944</v>
      </c>
      <c r="AN462" s="227" t="s">
        <v>16955</v>
      </c>
      <c r="AO462" s="227">
        <v>0</v>
      </c>
      <c r="AP462" s="227" t="s">
        <v>16954</v>
      </c>
      <c r="AQ462" s="227" t="s">
        <v>16947</v>
      </c>
      <c r="AR462" s="227">
        <v>0</v>
      </c>
      <c r="AS462" s="227"/>
      <c r="AT462" s="227"/>
      <c r="AU462" s="227"/>
      <c r="AV462" s="227"/>
      <c r="AW462" s="227" t="s">
        <v>661</v>
      </c>
      <c r="AX462" s="228">
        <v>385.3</v>
      </c>
      <c r="AY462" s="228">
        <v>750.82</v>
      </c>
      <c r="AZ462" s="227" t="s">
        <v>2966</v>
      </c>
      <c r="BA462" s="227" t="s">
        <v>17002</v>
      </c>
      <c r="BB462" s="229"/>
      <c r="BC462" s="230">
        <f>AY462-M462</f>
        <v>0</v>
      </c>
      <c r="BJ462" s="177" t="str">
        <f t="shared" ref="BJ462:BJ477" si="187">VLOOKUP(C462,BM:BO,3,FALSE)</f>
        <v>565.300</v>
      </c>
      <c r="BM462" s="177" t="s">
        <v>755</v>
      </c>
      <c r="BN462" s="177" t="s">
        <v>3045</v>
      </c>
      <c r="BO462" s="177" t="s">
        <v>3886</v>
      </c>
      <c r="BU462" s="177" t="s">
        <v>755</v>
      </c>
      <c r="BV462" s="177" t="s">
        <v>3045</v>
      </c>
      <c r="BW462" s="177" t="s">
        <v>3886</v>
      </c>
      <c r="CH462" s="224">
        <f>D462-E462-F462-G462-H462-I462-J462-L462-N462-P462-R462-T462-U462-V462-W462-X462-Y462-Z462-AA462-AB462-AC462-AD462-AE462</f>
        <v>4.0745362639427185E-10</v>
      </c>
    </row>
    <row r="463" spans="1:118" x14ac:dyDescent="0.3">
      <c r="B463" s="225" t="s">
        <v>378</v>
      </c>
      <c r="C463" s="225"/>
      <c r="D463" s="221">
        <f>SUM(D464:D490)</f>
        <v>114287794.21000002</v>
      </c>
      <c r="E463" s="222">
        <f t="shared" ref="E463:AE463" si="188">SUM(E464:E490)</f>
        <v>54142.36</v>
      </c>
      <c r="F463" s="222">
        <f t="shared" si="188"/>
        <v>0</v>
      </c>
      <c r="G463" s="222">
        <f t="shared" si="188"/>
        <v>1609152.47</v>
      </c>
      <c r="H463" s="222">
        <f t="shared" si="188"/>
        <v>0</v>
      </c>
      <c r="I463" s="222">
        <f t="shared" si="188"/>
        <v>0</v>
      </c>
      <c r="J463" s="222">
        <f t="shared" si="188"/>
        <v>0</v>
      </c>
      <c r="K463" s="223">
        <f t="shared" si="188"/>
        <v>12</v>
      </c>
      <c r="L463" s="222">
        <f t="shared" si="188"/>
        <v>27737145.09</v>
      </c>
      <c r="M463" s="222">
        <f t="shared" si="188"/>
        <v>8377</v>
      </c>
      <c r="N463" s="222">
        <f t="shared" si="188"/>
        <v>65754113.159999996</v>
      </c>
      <c r="O463" s="222">
        <f t="shared" si="188"/>
        <v>0</v>
      </c>
      <c r="P463" s="222">
        <f t="shared" si="188"/>
        <v>0</v>
      </c>
      <c r="Q463" s="222">
        <f t="shared" si="188"/>
        <v>2871.1</v>
      </c>
      <c r="R463" s="222">
        <f t="shared" si="188"/>
        <v>14418380.33</v>
      </c>
      <c r="S463" s="222">
        <f t="shared" si="188"/>
        <v>0</v>
      </c>
      <c r="T463" s="222">
        <f t="shared" si="188"/>
        <v>0</v>
      </c>
      <c r="U463" s="222">
        <f t="shared" si="188"/>
        <v>0</v>
      </c>
      <c r="V463" s="222">
        <f t="shared" si="188"/>
        <v>0</v>
      </c>
      <c r="W463" s="222">
        <f t="shared" si="188"/>
        <v>0</v>
      </c>
      <c r="X463" s="222">
        <f t="shared" si="188"/>
        <v>0</v>
      </c>
      <c r="Y463" s="222">
        <f t="shared" si="188"/>
        <v>0</v>
      </c>
      <c r="Z463" s="222">
        <f t="shared" si="188"/>
        <v>0</v>
      </c>
      <c r="AA463" s="222">
        <f t="shared" si="188"/>
        <v>0</v>
      </c>
      <c r="AB463" s="222">
        <f t="shared" si="188"/>
        <v>0</v>
      </c>
      <c r="AC463" s="222">
        <f t="shared" si="188"/>
        <v>2344860.8000000003</v>
      </c>
      <c r="AD463" s="222">
        <f t="shared" si="188"/>
        <v>2250000</v>
      </c>
      <c r="AE463" s="222">
        <f t="shared" si="188"/>
        <v>120000</v>
      </c>
      <c r="AF463" s="214" t="s">
        <v>17016</v>
      </c>
      <c r="AG463" s="214" t="s">
        <v>17016</v>
      </c>
      <c r="AH463" s="214" t="s">
        <v>17016</v>
      </c>
      <c r="AI463" s="226"/>
      <c r="AJ463" s="226"/>
      <c r="AK463" s="226"/>
      <c r="AL463" s="226"/>
      <c r="AM463" s="227"/>
      <c r="AN463" s="227"/>
      <c r="AO463" s="227"/>
      <c r="AP463" s="227"/>
      <c r="AQ463" s="227"/>
      <c r="AR463" s="227"/>
      <c r="AS463" s="227"/>
      <c r="AT463" s="227"/>
      <c r="AU463" s="227"/>
      <c r="AV463" s="227"/>
      <c r="AW463" s="227"/>
      <c r="AX463" s="228"/>
      <c r="AY463" s="228"/>
      <c r="AZ463" s="227"/>
      <c r="BA463" s="227"/>
      <c r="BB463" s="229"/>
      <c r="BC463" s="230">
        <f t="shared" ref="BC463:BC509" si="189">AY463-M463</f>
        <v>-8377</v>
      </c>
      <c r="BJ463" s="177" t="e">
        <f t="shared" si="187"/>
        <v>#N/A</v>
      </c>
      <c r="BM463" s="177" t="s">
        <v>3616</v>
      </c>
      <c r="BN463" s="177" t="s">
        <v>2979</v>
      </c>
      <c r="BO463" s="177" t="s">
        <v>3617</v>
      </c>
      <c r="BU463" s="177" t="s">
        <v>3616</v>
      </c>
      <c r="BV463" s="177" t="s">
        <v>2979</v>
      </c>
      <c r="BW463" s="177" t="s">
        <v>3617</v>
      </c>
      <c r="CH463" s="224">
        <f t="shared" si="174"/>
        <v>2.4680048227310181E-8</v>
      </c>
    </row>
    <row r="464" spans="1:118" x14ac:dyDescent="0.3">
      <c r="A464" s="177">
        <v>1</v>
      </c>
      <c r="B464" s="231">
        <f>SUBTOTAL(9,$A$402:A464)</f>
        <v>61</v>
      </c>
      <c r="C464" s="236" t="s">
        <v>425</v>
      </c>
      <c r="D464" s="222">
        <f t="shared" ref="D464:D489" si="190">E464+F464+G464+H464+I464+J464+L464+N464+P464+R464+T464+U464+V464+W464+X464+Y464+Z464+AA464+AB464+AC464+AD464+AE464</f>
        <v>2822576</v>
      </c>
      <c r="E464" s="239">
        <v>0</v>
      </c>
      <c r="F464" s="239">
        <v>0</v>
      </c>
      <c r="G464" s="239">
        <v>0</v>
      </c>
      <c r="H464" s="239">
        <v>0</v>
      </c>
      <c r="I464" s="239">
        <v>0</v>
      </c>
      <c r="J464" s="239">
        <v>0</v>
      </c>
      <c r="K464" s="255">
        <v>0</v>
      </c>
      <c r="L464" s="239">
        <v>0</v>
      </c>
      <c r="M464" s="222">
        <v>335</v>
      </c>
      <c r="N464" s="222">
        <v>2616581.16</v>
      </c>
      <c r="O464" s="239">
        <v>0</v>
      </c>
      <c r="P464" s="239">
        <v>0</v>
      </c>
      <c r="Q464" s="239">
        <v>0</v>
      </c>
      <c r="R464" s="239">
        <v>0</v>
      </c>
      <c r="S464" s="239">
        <v>0</v>
      </c>
      <c r="T464" s="239">
        <v>0</v>
      </c>
      <c r="U464" s="239">
        <v>0</v>
      </c>
      <c r="V464" s="239">
        <v>0</v>
      </c>
      <c r="W464" s="239">
        <v>0</v>
      </c>
      <c r="X464" s="239">
        <v>0</v>
      </c>
      <c r="Y464" s="239">
        <v>0</v>
      </c>
      <c r="Z464" s="239">
        <v>0</v>
      </c>
      <c r="AA464" s="239">
        <v>0</v>
      </c>
      <c r="AB464" s="239">
        <v>0</v>
      </c>
      <c r="AC464" s="222">
        <f>ROUND(N464*2.14%,2)</f>
        <v>55994.84</v>
      </c>
      <c r="AD464" s="222">
        <v>150000</v>
      </c>
      <c r="AE464" s="239">
        <v>0</v>
      </c>
      <c r="AF464" s="214">
        <v>2024</v>
      </c>
      <c r="AG464" s="214">
        <v>2024</v>
      </c>
      <c r="AH464" s="214">
        <v>2024</v>
      </c>
      <c r="AI464" s="226"/>
      <c r="AJ464" s="226"/>
      <c r="AK464" s="226"/>
      <c r="AL464" s="226"/>
      <c r="AM464" s="227" t="s">
        <v>16950</v>
      </c>
      <c r="AN464" s="227" t="s">
        <v>16941</v>
      </c>
      <c r="AO464" s="227">
        <v>0</v>
      </c>
      <c r="AP464" s="227" t="s">
        <v>16953</v>
      </c>
      <c r="AQ464" s="227" t="s">
        <v>16962</v>
      </c>
      <c r="AR464" s="227">
        <v>0</v>
      </c>
      <c r="AS464" s="227"/>
      <c r="AT464" s="227"/>
      <c r="AU464" s="227"/>
      <c r="AV464" s="227"/>
      <c r="AW464" s="227" t="s">
        <v>631</v>
      </c>
      <c r="AX464" s="228">
        <v>311</v>
      </c>
      <c r="AY464" s="228" t="s">
        <v>2983</v>
      </c>
      <c r="AZ464" s="227" t="s">
        <v>2966</v>
      </c>
      <c r="BA464" s="227" t="s">
        <v>17002</v>
      </c>
      <c r="BB464" s="229"/>
      <c r="BC464" s="230" t="e">
        <f t="shared" si="189"/>
        <v>#VALUE!</v>
      </c>
      <c r="BJ464" s="177" t="str">
        <f t="shared" si="187"/>
        <v>нет данных</v>
      </c>
      <c r="BM464" s="177" t="s">
        <v>3618</v>
      </c>
      <c r="BN464" s="177" t="s">
        <v>628</v>
      </c>
      <c r="BO464" s="177" t="s">
        <v>3619</v>
      </c>
      <c r="BU464" s="177" t="s">
        <v>3618</v>
      </c>
      <c r="BV464" s="177" t="s">
        <v>628</v>
      </c>
      <c r="BW464" s="177" t="s">
        <v>3619</v>
      </c>
      <c r="CH464" s="224">
        <f t="shared" si="174"/>
        <v>-1.4551915228366852E-10</v>
      </c>
    </row>
    <row r="465" spans="1:86" x14ac:dyDescent="0.3">
      <c r="A465" s="177">
        <v>1</v>
      </c>
      <c r="B465" s="231">
        <f>SUBTOTAL(9,$A$402:A465)</f>
        <v>62</v>
      </c>
      <c r="C465" s="236" t="s">
        <v>426</v>
      </c>
      <c r="D465" s="222">
        <f t="shared" si="190"/>
        <v>4802592</v>
      </c>
      <c r="E465" s="239">
        <v>0</v>
      </c>
      <c r="F465" s="239">
        <v>0</v>
      </c>
      <c r="G465" s="239">
        <v>0</v>
      </c>
      <c r="H465" s="239">
        <v>0</v>
      </c>
      <c r="I465" s="239">
        <v>0</v>
      </c>
      <c r="J465" s="239">
        <v>0</v>
      </c>
      <c r="K465" s="255">
        <v>0</v>
      </c>
      <c r="L465" s="239">
        <v>0</v>
      </c>
      <c r="M465" s="222">
        <v>570</v>
      </c>
      <c r="N465" s="222">
        <v>4525741.1399999997</v>
      </c>
      <c r="O465" s="239">
        <v>0</v>
      </c>
      <c r="P465" s="239">
        <v>0</v>
      </c>
      <c r="Q465" s="239">
        <v>0</v>
      </c>
      <c r="R465" s="239">
        <v>0</v>
      </c>
      <c r="S465" s="239">
        <v>0</v>
      </c>
      <c r="T465" s="239">
        <v>0</v>
      </c>
      <c r="U465" s="239">
        <v>0</v>
      </c>
      <c r="V465" s="239">
        <v>0</v>
      </c>
      <c r="W465" s="239">
        <v>0</v>
      </c>
      <c r="X465" s="239">
        <v>0</v>
      </c>
      <c r="Y465" s="239">
        <v>0</v>
      </c>
      <c r="Z465" s="239">
        <v>0</v>
      </c>
      <c r="AA465" s="239">
        <v>0</v>
      </c>
      <c r="AB465" s="239">
        <v>0</v>
      </c>
      <c r="AC465" s="222">
        <f>ROUND(N465*2.14%,2)</f>
        <v>96850.86</v>
      </c>
      <c r="AD465" s="222">
        <v>180000</v>
      </c>
      <c r="AE465" s="239">
        <v>0</v>
      </c>
      <c r="AF465" s="214">
        <v>2024</v>
      </c>
      <c r="AG465" s="214">
        <v>2024</v>
      </c>
      <c r="AH465" s="214">
        <v>2024</v>
      </c>
      <c r="AI465" s="226"/>
      <c r="AJ465" s="226"/>
      <c r="AK465" s="226"/>
      <c r="AL465" s="226"/>
      <c r="AM465" s="227" t="s">
        <v>16943</v>
      </c>
      <c r="AN465" s="227" t="s">
        <v>16964</v>
      </c>
      <c r="AO465" s="227">
        <v>0</v>
      </c>
      <c r="AP465" s="227" t="s">
        <v>16953</v>
      </c>
      <c r="AQ465" s="227" t="s">
        <v>16956</v>
      </c>
      <c r="AR465" s="227" t="s">
        <v>16954</v>
      </c>
      <c r="AS465" s="227"/>
      <c r="AT465" s="227"/>
      <c r="AU465" s="227"/>
      <c r="AV465" s="227"/>
      <c r="AW465" s="227" t="s">
        <v>639</v>
      </c>
      <c r="AX465" s="228">
        <v>1281.5999999999999</v>
      </c>
      <c r="AY465" s="228">
        <v>576</v>
      </c>
      <c r="AZ465" s="227" t="s">
        <v>2966</v>
      </c>
      <c r="BA465" s="227" t="s">
        <v>17002</v>
      </c>
      <c r="BB465" s="229"/>
      <c r="BC465" s="230">
        <f t="shared" si="189"/>
        <v>6</v>
      </c>
      <c r="BJ465" s="177" t="str">
        <f t="shared" si="187"/>
        <v>447.000</v>
      </c>
      <c r="BM465" s="177" t="s">
        <v>3620</v>
      </c>
      <c r="BN465" s="177" t="s">
        <v>3005</v>
      </c>
      <c r="BO465" s="177" t="s">
        <v>2983</v>
      </c>
      <c r="BU465" s="177" t="s">
        <v>3620</v>
      </c>
      <c r="BV465" s="177" t="s">
        <v>3005</v>
      </c>
      <c r="BW465" s="177" t="s">
        <v>2983</v>
      </c>
      <c r="CH465" s="224">
        <f t="shared" si="174"/>
        <v>3.4924596548080444E-10</v>
      </c>
    </row>
    <row r="466" spans="1:86" x14ac:dyDescent="0.3">
      <c r="A466" s="177">
        <v>1</v>
      </c>
      <c r="B466" s="231">
        <f>SUBTOTAL(9,$A$402:A466)</f>
        <v>63</v>
      </c>
      <c r="C466" s="236" t="s">
        <v>427</v>
      </c>
      <c r="D466" s="222">
        <f t="shared" si="190"/>
        <v>3656710.4</v>
      </c>
      <c r="E466" s="239">
        <v>0</v>
      </c>
      <c r="F466" s="239">
        <v>0</v>
      </c>
      <c r="G466" s="239">
        <v>0</v>
      </c>
      <c r="H466" s="239">
        <v>0</v>
      </c>
      <c r="I466" s="239">
        <v>0</v>
      </c>
      <c r="J466" s="239">
        <v>0</v>
      </c>
      <c r="K466" s="255">
        <v>0</v>
      </c>
      <c r="L466" s="239">
        <v>0</v>
      </c>
      <c r="M466" s="222">
        <v>434</v>
      </c>
      <c r="N466" s="222">
        <v>3433239.08</v>
      </c>
      <c r="O466" s="239">
        <v>0</v>
      </c>
      <c r="P466" s="239">
        <v>0</v>
      </c>
      <c r="Q466" s="239">
        <v>0</v>
      </c>
      <c r="R466" s="239">
        <v>0</v>
      </c>
      <c r="S466" s="239">
        <v>0</v>
      </c>
      <c r="T466" s="239">
        <v>0</v>
      </c>
      <c r="U466" s="239">
        <v>0</v>
      </c>
      <c r="V466" s="239">
        <v>0</v>
      </c>
      <c r="W466" s="239">
        <v>0</v>
      </c>
      <c r="X466" s="239">
        <v>0</v>
      </c>
      <c r="Y466" s="239">
        <v>0</v>
      </c>
      <c r="Z466" s="239">
        <v>0</v>
      </c>
      <c r="AA466" s="239">
        <v>0</v>
      </c>
      <c r="AB466" s="239">
        <v>0</v>
      </c>
      <c r="AC466" s="222">
        <f>ROUND(N466*2.14%,2)</f>
        <v>73471.320000000007</v>
      </c>
      <c r="AD466" s="222">
        <v>150000</v>
      </c>
      <c r="AE466" s="239">
        <v>0</v>
      </c>
      <c r="AF466" s="214">
        <v>2024</v>
      </c>
      <c r="AG466" s="214">
        <v>2024</v>
      </c>
      <c r="AH466" s="214">
        <v>2024</v>
      </c>
      <c r="AI466" s="226"/>
      <c r="AJ466" s="226"/>
      <c r="AK466" s="226"/>
      <c r="AL466" s="226"/>
      <c r="AM466" s="227" t="s">
        <v>16959</v>
      </c>
      <c r="AN466" s="227" t="s">
        <v>16940</v>
      </c>
      <c r="AO466" s="227">
        <v>0</v>
      </c>
      <c r="AP466" s="227" t="s">
        <v>16948</v>
      </c>
      <c r="AQ466" s="227" t="s">
        <v>16947</v>
      </c>
      <c r="AR466" s="227">
        <v>0</v>
      </c>
      <c r="AS466" s="227"/>
      <c r="AT466" s="227"/>
      <c r="AU466" s="227"/>
      <c r="AV466" s="227"/>
      <c r="AW466" s="227" t="s">
        <v>2423</v>
      </c>
      <c r="AX466" s="228">
        <v>438.7</v>
      </c>
      <c r="AY466" s="228">
        <v>380</v>
      </c>
      <c r="AZ466" s="227" t="s">
        <v>2966</v>
      </c>
      <c r="BA466" s="227" t="s">
        <v>17002</v>
      </c>
      <c r="BB466" s="229"/>
      <c r="BC466" s="230">
        <f t="shared" si="189"/>
        <v>-54</v>
      </c>
      <c r="BJ466" s="177" t="str">
        <f t="shared" si="187"/>
        <v>280.000</v>
      </c>
      <c r="BM466" s="177" t="s">
        <v>544</v>
      </c>
      <c r="BN466" s="177" t="s">
        <v>1342</v>
      </c>
      <c r="BO466" s="177" t="s">
        <v>2983</v>
      </c>
      <c r="BU466" s="177" t="s">
        <v>544</v>
      </c>
      <c r="BV466" s="177" t="s">
        <v>1342</v>
      </c>
      <c r="BW466" s="177" t="s">
        <v>2983</v>
      </c>
      <c r="CH466" s="224">
        <f t="shared" si="174"/>
        <v>-1.7462298274040222E-10</v>
      </c>
    </row>
    <row r="467" spans="1:86" x14ac:dyDescent="0.3">
      <c r="A467" s="177">
        <v>1</v>
      </c>
      <c r="B467" s="231">
        <f>SUBTOTAL(9,$A$402:A467)</f>
        <v>64</v>
      </c>
      <c r="C467" s="236" t="s">
        <v>387</v>
      </c>
      <c r="D467" s="222">
        <f t="shared" si="190"/>
        <v>28530720</v>
      </c>
      <c r="E467" s="239">
        <v>0</v>
      </c>
      <c r="F467" s="239">
        <v>0</v>
      </c>
      <c r="G467" s="239">
        <v>0</v>
      </c>
      <c r="H467" s="239">
        <v>0</v>
      </c>
      <c r="I467" s="239">
        <v>0</v>
      </c>
      <c r="J467" s="239">
        <v>0</v>
      </c>
      <c r="K467" s="255">
        <v>12</v>
      </c>
      <c r="L467" s="222">
        <v>27737145.09</v>
      </c>
      <c r="M467" s="283">
        <v>0</v>
      </c>
      <c r="N467" s="283">
        <v>0</v>
      </c>
      <c r="O467" s="239">
        <v>0</v>
      </c>
      <c r="P467" s="239">
        <v>0</v>
      </c>
      <c r="Q467" s="239">
        <v>0</v>
      </c>
      <c r="R467" s="239">
        <v>0</v>
      </c>
      <c r="S467" s="239">
        <v>0</v>
      </c>
      <c r="T467" s="239">
        <v>0</v>
      </c>
      <c r="U467" s="239">
        <v>0</v>
      </c>
      <c r="V467" s="239">
        <v>0</v>
      </c>
      <c r="W467" s="239">
        <v>0</v>
      </c>
      <c r="X467" s="239">
        <v>0</v>
      </c>
      <c r="Y467" s="239">
        <v>0</v>
      </c>
      <c r="Z467" s="239">
        <v>0</v>
      </c>
      <c r="AA467" s="239">
        <v>0</v>
      </c>
      <c r="AB467" s="239">
        <v>0</v>
      </c>
      <c r="AC467" s="222">
        <f>ROUND(L467*2.14%,2)+0.01</f>
        <v>593574.91</v>
      </c>
      <c r="AD467" s="239">
        <v>200000</v>
      </c>
      <c r="AE467" s="239">
        <v>0</v>
      </c>
      <c r="AF467" s="214">
        <v>2024</v>
      </c>
      <c r="AG467" s="214">
        <v>2024</v>
      </c>
      <c r="AH467" s="214">
        <v>2024</v>
      </c>
      <c r="AI467" s="226"/>
      <c r="AJ467" s="226"/>
      <c r="AK467" s="226"/>
      <c r="AL467" s="226"/>
      <c r="AM467" s="227">
        <v>2018</v>
      </c>
      <c r="AN467" s="227">
        <v>2020</v>
      </c>
      <c r="AO467" s="227" t="s">
        <v>16950</v>
      </c>
      <c r="AP467" s="227">
        <v>2019</v>
      </c>
      <c r="AQ467" s="227" t="s">
        <v>16951</v>
      </c>
      <c r="AR467" s="227" t="s">
        <v>16954</v>
      </c>
      <c r="AS467" s="227"/>
      <c r="AT467" s="227" t="s">
        <v>17015</v>
      </c>
      <c r="AU467" s="227"/>
      <c r="AV467" s="227"/>
      <c r="AW467" s="227" t="s">
        <v>667</v>
      </c>
      <c r="AX467" s="228">
        <v>33139</v>
      </c>
      <c r="AY467" s="228">
        <v>4200</v>
      </c>
      <c r="AZ467" s="227" t="s">
        <v>2991</v>
      </c>
      <c r="BA467" s="227" t="s">
        <v>667</v>
      </c>
      <c r="BB467" s="229"/>
      <c r="BC467" s="230">
        <f t="shared" si="189"/>
        <v>4200</v>
      </c>
      <c r="BJ467" s="177" t="str">
        <f t="shared" si="187"/>
        <v>3788.000</v>
      </c>
      <c r="BM467" s="177" t="s">
        <v>3564</v>
      </c>
      <c r="BN467" s="177" t="s">
        <v>667</v>
      </c>
      <c r="BO467" s="177" t="s">
        <v>2983</v>
      </c>
      <c r="BU467" s="177" t="s">
        <v>3564</v>
      </c>
      <c r="BV467" s="177" t="s">
        <v>667</v>
      </c>
      <c r="BW467" s="177" t="s">
        <v>2983</v>
      </c>
      <c r="CH467" s="224">
        <f t="shared" si="174"/>
        <v>1.1641532182693481E-10</v>
      </c>
    </row>
    <row r="468" spans="1:86" x14ac:dyDescent="0.3">
      <c r="A468" s="177">
        <v>1</v>
      </c>
      <c r="B468" s="231">
        <f>SUBTOTAL(9,$A$402:A468)</f>
        <v>65</v>
      </c>
      <c r="C468" s="236" t="s">
        <v>429</v>
      </c>
      <c r="D468" s="222">
        <f t="shared" si="190"/>
        <v>1828889.34</v>
      </c>
      <c r="E468" s="239">
        <v>54142.36</v>
      </c>
      <c r="F468" s="239">
        <v>0</v>
      </c>
      <c r="G468" s="239">
        <v>1609152.47</v>
      </c>
      <c r="H468" s="239">
        <v>0</v>
      </c>
      <c r="I468" s="239">
        <v>0</v>
      </c>
      <c r="J468" s="239">
        <v>0</v>
      </c>
      <c r="K468" s="255">
        <v>0</v>
      </c>
      <c r="L468" s="239">
        <v>0</v>
      </c>
      <c r="M468" s="222">
        <v>0</v>
      </c>
      <c r="N468" s="283">
        <v>0</v>
      </c>
      <c r="O468" s="239">
        <v>0</v>
      </c>
      <c r="P468" s="239">
        <v>0</v>
      </c>
      <c r="Q468" s="239">
        <v>0</v>
      </c>
      <c r="R468" s="239">
        <v>0</v>
      </c>
      <c r="S468" s="239">
        <v>0</v>
      </c>
      <c r="T468" s="239">
        <v>0</v>
      </c>
      <c r="U468" s="239">
        <v>0</v>
      </c>
      <c r="V468" s="239">
        <v>0</v>
      </c>
      <c r="W468" s="239">
        <v>0</v>
      </c>
      <c r="X468" s="239">
        <v>0</v>
      </c>
      <c r="Y468" s="239">
        <v>0</v>
      </c>
      <c r="Z468" s="239">
        <v>0</v>
      </c>
      <c r="AA468" s="239">
        <v>0</v>
      </c>
      <c r="AB468" s="239">
        <v>0</v>
      </c>
      <c r="AC468" s="239">
        <f>ROUND(E468*2.14%,2)+ROUND(G468*2.14%,2)</f>
        <v>35594.51</v>
      </c>
      <c r="AD468" s="239">
        <v>130000</v>
      </c>
      <c r="AE468" s="239">
        <v>0</v>
      </c>
      <c r="AF468" s="214">
        <v>2024</v>
      </c>
      <c r="AG468" s="214">
        <v>2024</v>
      </c>
      <c r="AH468" s="214">
        <v>2024</v>
      </c>
      <c r="AI468" s="226"/>
      <c r="AJ468" s="226"/>
      <c r="AK468" s="226"/>
      <c r="AL468" s="226"/>
      <c r="AM468" s="227" t="s">
        <v>16964</v>
      </c>
      <c r="AN468" s="227" t="s">
        <v>16959</v>
      </c>
      <c r="AO468" s="227">
        <v>0</v>
      </c>
      <c r="AP468" s="227" t="s">
        <v>16948</v>
      </c>
      <c r="AQ468" s="227" t="s">
        <v>16947</v>
      </c>
      <c r="AR468" s="227">
        <v>0</v>
      </c>
      <c r="AS468" s="227"/>
      <c r="AT468" s="227"/>
      <c r="AU468" s="227"/>
      <c r="AV468" s="227"/>
      <c r="AW468" s="227" t="s">
        <v>1003</v>
      </c>
      <c r="AX468" s="228">
        <v>409.26</v>
      </c>
      <c r="AY468" s="228">
        <v>314</v>
      </c>
      <c r="AZ468" s="227" t="s">
        <v>2966</v>
      </c>
      <c r="BA468" s="227" t="s">
        <v>625</v>
      </c>
      <c r="BB468" s="229"/>
      <c r="BC468" s="230">
        <f t="shared" si="189"/>
        <v>314</v>
      </c>
      <c r="BJ468" s="177" t="str">
        <f t="shared" si="187"/>
        <v>268.100</v>
      </c>
      <c r="BM468" s="177" t="s">
        <v>3621</v>
      </c>
      <c r="BN468" s="177" t="s">
        <v>3199</v>
      </c>
      <c r="BO468" s="177" t="s">
        <v>3622</v>
      </c>
      <c r="BU468" s="177" t="s">
        <v>3621</v>
      </c>
      <c r="BV468" s="177" t="s">
        <v>3199</v>
      </c>
      <c r="BW468" s="177" t="s">
        <v>3622</v>
      </c>
      <c r="CH468" s="224">
        <f t="shared" si="174"/>
        <v>0</v>
      </c>
    </row>
    <row r="469" spans="1:86" x14ac:dyDescent="0.3">
      <c r="A469" s="177">
        <v>1</v>
      </c>
      <c r="B469" s="231">
        <f>SUBTOTAL(9,$A$402:A469)</f>
        <v>66</v>
      </c>
      <c r="C469" s="236" t="s">
        <v>435</v>
      </c>
      <c r="D469" s="222">
        <f t="shared" si="190"/>
        <v>4634080</v>
      </c>
      <c r="E469" s="239">
        <v>0</v>
      </c>
      <c r="F469" s="239">
        <v>0</v>
      </c>
      <c r="G469" s="239">
        <v>0</v>
      </c>
      <c r="H469" s="239">
        <v>0</v>
      </c>
      <c r="I469" s="239">
        <v>0</v>
      </c>
      <c r="J469" s="239">
        <v>0</v>
      </c>
      <c r="K469" s="255">
        <v>0</v>
      </c>
      <c r="L469" s="239">
        <v>0</v>
      </c>
      <c r="M469" s="222">
        <v>550</v>
      </c>
      <c r="N469" s="222">
        <v>4360759.74</v>
      </c>
      <c r="O469" s="239">
        <v>0</v>
      </c>
      <c r="P469" s="239">
        <v>0</v>
      </c>
      <c r="Q469" s="239">
        <v>0</v>
      </c>
      <c r="R469" s="239">
        <v>0</v>
      </c>
      <c r="S469" s="239">
        <v>0</v>
      </c>
      <c r="T469" s="239">
        <v>0</v>
      </c>
      <c r="U469" s="239">
        <v>0</v>
      </c>
      <c r="V469" s="239">
        <v>0</v>
      </c>
      <c r="W469" s="239">
        <v>0</v>
      </c>
      <c r="X469" s="239">
        <v>0</v>
      </c>
      <c r="Y469" s="239">
        <v>0</v>
      </c>
      <c r="Z469" s="239">
        <v>0</v>
      </c>
      <c r="AA469" s="239">
        <v>0</v>
      </c>
      <c r="AB469" s="239">
        <v>0</v>
      </c>
      <c r="AC469" s="222">
        <f t="shared" ref="AC469:AC476" si="191">ROUND(N469*2.14%,2)</f>
        <v>93320.26</v>
      </c>
      <c r="AD469" s="222">
        <v>180000</v>
      </c>
      <c r="AE469" s="239">
        <v>0</v>
      </c>
      <c r="AF469" s="214">
        <v>2024</v>
      </c>
      <c r="AG469" s="214">
        <v>2024</v>
      </c>
      <c r="AH469" s="214">
        <v>2024</v>
      </c>
      <c r="AI469" s="226"/>
      <c r="AJ469" s="226"/>
      <c r="AK469" s="226"/>
      <c r="AL469" s="226"/>
      <c r="AM469" s="227" t="s">
        <v>16959</v>
      </c>
      <c r="AN469" s="227" t="s">
        <v>16946</v>
      </c>
      <c r="AO469" s="227">
        <v>0</v>
      </c>
      <c r="AP469" s="227" t="s">
        <v>16948</v>
      </c>
      <c r="AQ469" s="227" t="s">
        <v>16947</v>
      </c>
      <c r="AR469" s="227">
        <v>0</v>
      </c>
      <c r="AS469" s="227"/>
      <c r="AT469" s="227"/>
      <c r="AU469" s="227"/>
      <c r="AV469" s="227"/>
      <c r="AW469" s="227" t="s">
        <v>1691</v>
      </c>
      <c r="AX469" s="228">
        <v>385.6</v>
      </c>
      <c r="AY469" s="228" t="s">
        <v>2983</v>
      </c>
      <c r="AZ469" s="227" t="s">
        <v>2966</v>
      </c>
      <c r="BA469" s="227" t="s">
        <v>17002</v>
      </c>
      <c r="BB469" s="229"/>
      <c r="BC469" s="230" t="e">
        <f t="shared" si="189"/>
        <v>#VALUE!</v>
      </c>
      <c r="BJ469" s="177" t="str">
        <f t="shared" si="187"/>
        <v>275.000</v>
      </c>
      <c r="BM469" s="177" t="s">
        <v>3628</v>
      </c>
      <c r="BN469" s="177" t="s">
        <v>2983</v>
      </c>
      <c r="BO469" s="177" t="s">
        <v>2983</v>
      </c>
      <c r="BU469" s="177" t="s">
        <v>3628</v>
      </c>
      <c r="BV469" s="177" t="s">
        <v>2983</v>
      </c>
      <c r="BW469" s="177" t="s">
        <v>2983</v>
      </c>
      <c r="CH469" s="224">
        <f t="shared" si="174"/>
        <v>-2.3283064365386963E-10</v>
      </c>
    </row>
    <row r="470" spans="1:86" x14ac:dyDescent="0.3">
      <c r="A470" s="177">
        <v>1</v>
      </c>
      <c r="B470" s="231">
        <f>SUBTOTAL(9,$A$402:A470)</f>
        <v>67</v>
      </c>
      <c r="C470" s="236" t="s">
        <v>436</v>
      </c>
      <c r="D470" s="222">
        <f t="shared" si="190"/>
        <v>2274912</v>
      </c>
      <c r="E470" s="239">
        <v>0</v>
      </c>
      <c r="F470" s="239">
        <v>0</v>
      </c>
      <c r="G470" s="239">
        <v>0</v>
      </c>
      <c r="H470" s="239">
        <v>0</v>
      </c>
      <c r="I470" s="239">
        <v>0</v>
      </c>
      <c r="J470" s="239">
        <v>0</v>
      </c>
      <c r="K470" s="255">
        <v>0</v>
      </c>
      <c r="L470" s="239">
        <v>0</v>
      </c>
      <c r="M470" s="283">
        <v>270</v>
      </c>
      <c r="N470" s="222">
        <v>2080391.62</v>
      </c>
      <c r="O470" s="239">
        <v>0</v>
      </c>
      <c r="P470" s="239">
        <v>0</v>
      </c>
      <c r="Q470" s="239">
        <v>0</v>
      </c>
      <c r="R470" s="239">
        <v>0</v>
      </c>
      <c r="S470" s="239">
        <v>0</v>
      </c>
      <c r="T470" s="239">
        <v>0</v>
      </c>
      <c r="U470" s="239">
        <v>0</v>
      </c>
      <c r="V470" s="239">
        <v>0</v>
      </c>
      <c r="W470" s="239">
        <v>0</v>
      </c>
      <c r="X470" s="239">
        <v>0</v>
      </c>
      <c r="Y470" s="239">
        <v>0</v>
      </c>
      <c r="Z470" s="239">
        <v>0</v>
      </c>
      <c r="AA470" s="239">
        <v>0</v>
      </c>
      <c r="AB470" s="239">
        <v>0</v>
      </c>
      <c r="AC470" s="222">
        <f t="shared" si="191"/>
        <v>44520.38</v>
      </c>
      <c r="AD470" s="222">
        <v>150000</v>
      </c>
      <c r="AE470" s="239">
        <v>0</v>
      </c>
      <c r="AF470" s="214">
        <v>2024</v>
      </c>
      <c r="AG470" s="214">
        <v>2024</v>
      </c>
      <c r="AH470" s="214">
        <v>2024</v>
      </c>
      <c r="AI470" s="226"/>
      <c r="AJ470" s="226"/>
      <c r="AK470" s="226"/>
      <c r="AL470" s="226"/>
      <c r="AM470" s="227" t="s">
        <v>16945</v>
      </c>
      <c r="AN470" s="227" t="s">
        <v>16961</v>
      </c>
      <c r="AO470" s="227">
        <v>0</v>
      </c>
      <c r="AP470" s="227" t="s">
        <v>16950</v>
      </c>
      <c r="AQ470" s="227" t="s">
        <v>16951</v>
      </c>
      <c r="AR470" s="227">
        <v>0</v>
      </c>
      <c r="AS470" s="227" t="s">
        <v>16974</v>
      </c>
      <c r="AT470" s="227"/>
      <c r="AU470" s="227"/>
      <c r="AV470" s="227"/>
      <c r="AW470" s="227" t="s">
        <v>797</v>
      </c>
      <c r="AX470" s="228">
        <v>202.5</v>
      </c>
      <c r="AY470" s="228">
        <v>202.5</v>
      </c>
      <c r="AZ470" s="227" t="s">
        <v>2966</v>
      </c>
      <c r="BA470" s="227">
        <v>2005</v>
      </c>
      <c r="BB470" s="229"/>
      <c r="BC470" s="230">
        <f t="shared" si="189"/>
        <v>-67.5</v>
      </c>
      <c r="BD470" s="177" t="s">
        <v>17000</v>
      </c>
      <c r="BJ470" s="177" t="str">
        <f t="shared" si="187"/>
        <v>202.500</v>
      </c>
      <c r="BM470" s="177" t="s">
        <v>3629</v>
      </c>
      <c r="BN470" s="177" t="s">
        <v>631</v>
      </c>
      <c r="BO470" s="177" t="s">
        <v>3630</v>
      </c>
      <c r="BU470" s="177" t="s">
        <v>3629</v>
      </c>
      <c r="BV470" s="177" t="s">
        <v>631</v>
      </c>
      <c r="BW470" s="177" t="s">
        <v>3630</v>
      </c>
      <c r="CH470" s="224">
        <f t="shared" si="174"/>
        <v>-1.1641532182693481E-10</v>
      </c>
    </row>
    <row r="471" spans="1:86" x14ac:dyDescent="0.3">
      <c r="A471" s="177">
        <v>1</v>
      </c>
      <c r="B471" s="231">
        <f>SUBTOTAL(9,$A$402:A471)</f>
        <v>68</v>
      </c>
      <c r="C471" s="236" t="s">
        <v>437</v>
      </c>
      <c r="D471" s="222">
        <f t="shared" si="190"/>
        <v>2510828.8000000003</v>
      </c>
      <c r="E471" s="239">
        <v>0</v>
      </c>
      <c r="F471" s="239">
        <v>0</v>
      </c>
      <c r="G471" s="239">
        <v>0</v>
      </c>
      <c r="H471" s="239">
        <v>0</v>
      </c>
      <c r="I471" s="239">
        <v>0</v>
      </c>
      <c r="J471" s="239">
        <v>0</v>
      </c>
      <c r="K471" s="255">
        <v>0</v>
      </c>
      <c r="L471" s="239">
        <v>0</v>
      </c>
      <c r="M471" s="222">
        <v>298</v>
      </c>
      <c r="N471" s="222">
        <v>2311365.58</v>
      </c>
      <c r="O471" s="239">
        <v>0</v>
      </c>
      <c r="P471" s="239">
        <v>0</v>
      </c>
      <c r="Q471" s="239">
        <v>0</v>
      </c>
      <c r="R471" s="239">
        <v>0</v>
      </c>
      <c r="S471" s="239">
        <v>0</v>
      </c>
      <c r="T471" s="239">
        <v>0</v>
      </c>
      <c r="U471" s="239">
        <v>0</v>
      </c>
      <c r="V471" s="239">
        <v>0</v>
      </c>
      <c r="W471" s="239">
        <v>0</v>
      </c>
      <c r="X471" s="239">
        <v>0</v>
      </c>
      <c r="Y471" s="239">
        <v>0</v>
      </c>
      <c r="Z471" s="239">
        <v>0</v>
      </c>
      <c r="AA471" s="239">
        <v>0</v>
      </c>
      <c r="AB471" s="239">
        <v>0</v>
      </c>
      <c r="AC471" s="222">
        <f t="shared" si="191"/>
        <v>49463.22</v>
      </c>
      <c r="AD471" s="222">
        <v>150000</v>
      </c>
      <c r="AE471" s="239">
        <v>0</v>
      </c>
      <c r="AF471" s="214">
        <v>2024</v>
      </c>
      <c r="AG471" s="214">
        <v>2024</v>
      </c>
      <c r="AH471" s="214">
        <v>2024</v>
      </c>
      <c r="AI471" s="226"/>
      <c r="AJ471" s="226"/>
      <c r="AK471" s="226"/>
      <c r="AL471" s="226"/>
      <c r="AM471" s="227" t="s">
        <v>16957</v>
      </c>
      <c r="AN471" s="227" t="s">
        <v>16946</v>
      </c>
      <c r="AO471" s="227">
        <v>0</v>
      </c>
      <c r="AP471" s="227" t="s">
        <v>16961</v>
      </c>
      <c r="AQ471" s="227" t="s">
        <v>16947</v>
      </c>
      <c r="AR471" s="227">
        <v>0</v>
      </c>
      <c r="AS471" s="227"/>
      <c r="AT471" s="227"/>
      <c r="AU471" s="227"/>
      <c r="AV471" s="227"/>
      <c r="AW471" s="227" t="s">
        <v>942</v>
      </c>
      <c r="AX471" s="228">
        <v>358.7</v>
      </c>
      <c r="AY471" s="228">
        <v>361</v>
      </c>
      <c r="AZ471" s="227" t="s">
        <v>2966</v>
      </c>
      <c r="BA471" s="227" t="s">
        <v>17002</v>
      </c>
      <c r="BB471" s="229"/>
      <c r="BC471" s="230">
        <f t="shared" si="189"/>
        <v>63</v>
      </c>
      <c r="BJ471" s="177" t="str">
        <f t="shared" si="187"/>
        <v>нет данных</v>
      </c>
      <c r="BM471" s="177" t="s">
        <v>542</v>
      </c>
      <c r="BN471" s="177" t="s">
        <v>775</v>
      </c>
      <c r="BO471" s="177" t="s">
        <v>3632</v>
      </c>
      <c r="BU471" s="177" t="s">
        <v>542</v>
      </c>
      <c r="BV471" s="177" t="s">
        <v>775</v>
      </c>
      <c r="BW471" s="177" t="s">
        <v>3632</v>
      </c>
      <c r="CH471" s="224">
        <f t="shared" si="174"/>
        <v>2.0372681319713593E-10</v>
      </c>
    </row>
    <row r="472" spans="1:86" x14ac:dyDescent="0.3">
      <c r="A472" s="177">
        <v>1</v>
      </c>
      <c r="B472" s="231">
        <f>SUBTOTAL(9,$A$402:A472)</f>
        <v>69</v>
      </c>
      <c r="C472" s="236" t="s">
        <v>438</v>
      </c>
      <c r="D472" s="222">
        <f t="shared" si="190"/>
        <v>4549824</v>
      </c>
      <c r="E472" s="239">
        <v>0</v>
      </c>
      <c r="F472" s="239">
        <v>0</v>
      </c>
      <c r="G472" s="239">
        <v>0</v>
      </c>
      <c r="H472" s="239">
        <v>0</v>
      </c>
      <c r="I472" s="239">
        <v>0</v>
      </c>
      <c r="J472" s="239">
        <v>0</v>
      </c>
      <c r="K472" s="255">
        <v>0</v>
      </c>
      <c r="L472" s="239">
        <v>0</v>
      </c>
      <c r="M472" s="222">
        <v>540</v>
      </c>
      <c r="N472" s="222">
        <v>4278269.04</v>
      </c>
      <c r="O472" s="239">
        <v>0</v>
      </c>
      <c r="P472" s="239">
        <v>0</v>
      </c>
      <c r="Q472" s="239">
        <v>0</v>
      </c>
      <c r="R472" s="239">
        <v>0</v>
      </c>
      <c r="S472" s="239">
        <v>0</v>
      </c>
      <c r="T472" s="239">
        <v>0</v>
      </c>
      <c r="U472" s="239">
        <v>0</v>
      </c>
      <c r="V472" s="239">
        <v>0</v>
      </c>
      <c r="W472" s="239">
        <v>0</v>
      </c>
      <c r="X472" s="239">
        <v>0</v>
      </c>
      <c r="Y472" s="239">
        <v>0</v>
      </c>
      <c r="Z472" s="239">
        <v>0</v>
      </c>
      <c r="AA472" s="239">
        <v>0</v>
      </c>
      <c r="AB472" s="239">
        <v>0</v>
      </c>
      <c r="AC472" s="222">
        <f t="shared" si="191"/>
        <v>91554.96</v>
      </c>
      <c r="AD472" s="222">
        <v>180000</v>
      </c>
      <c r="AE472" s="239">
        <v>0</v>
      </c>
      <c r="AF472" s="214">
        <v>2024</v>
      </c>
      <c r="AG472" s="214">
        <v>2024</v>
      </c>
      <c r="AH472" s="214">
        <v>2024</v>
      </c>
      <c r="AI472" s="226"/>
      <c r="AJ472" s="226"/>
      <c r="AK472" s="226"/>
      <c r="AL472" s="226"/>
      <c r="AM472" s="227" t="s">
        <v>16943</v>
      </c>
      <c r="AN472" s="227" t="s">
        <v>16950</v>
      </c>
      <c r="AO472" s="227">
        <v>0</v>
      </c>
      <c r="AP472" s="227" t="s">
        <v>16949</v>
      </c>
      <c r="AQ472" s="227" t="s">
        <v>16956</v>
      </c>
      <c r="AR472" s="227">
        <v>0</v>
      </c>
      <c r="AS472" s="227"/>
      <c r="AT472" s="227"/>
      <c r="AU472" s="227"/>
      <c r="AV472" s="227"/>
      <c r="AW472" s="227" t="s">
        <v>662</v>
      </c>
      <c r="AX472" s="228">
        <v>680.1</v>
      </c>
      <c r="AY472" s="228">
        <v>540</v>
      </c>
      <c r="AZ472" s="227" t="s">
        <v>2966</v>
      </c>
      <c r="BA472" s="227" t="s">
        <v>17002</v>
      </c>
      <c r="BB472" s="229"/>
      <c r="BC472" s="230">
        <f t="shared" si="189"/>
        <v>0</v>
      </c>
      <c r="BJ472" s="177" t="str">
        <f t="shared" si="187"/>
        <v>1435.000</v>
      </c>
      <c r="BM472" s="177" t="s">
        <v>3633</v>
      </c>
      <c r="BN472" s="177" t="s">
        <v>3097</v>
      </c>
      <c r="BO472" s="177" t="s">
        <v>3635</v>
      </c>
      <c r="BU472" s="177" t="s">
        <v>3633</v>
      </c>
      <c r="BV472" s="177" t="s">
        <v>3097</v>
      </c>
      <c r="BW472" s="177" t="s">
        <v>3635</v>
      </c>
      <c r="CH472" s="224">
        <f t="shared" si="174"/>
        <v>-5.8207660913467407E-11</v>
      </c>
    </row>
    <row r="473" spans="1:86" x14ac:dyDescent="0.3">
      <c r="A473" s="177">
        <v>1</v>
      </c>
      <c r="B473" s="231">
        <f>SUBTOTAL(9,$A$402:A473)</f>
        <v>70</v>
      </c>
      <c r="C473" s="236" t="s">
        <v>452</v>
      </c>
      <c r="D473" s="222">
        <f t="shared" si="190"/>
        <v>3243856</v>
      </c>
      <c r="E473" s="239">
        <v>0</v>
      </c>
      <c r="F473" s="239">
        <v>0</v>
      </c>
      <c r="G473" s="239">
        <v>0</v>
      </c>
      <c r="H473" s="239">
        <v>0</v>
      </c>
      <c r="I473" s="239">
        <v>0</v>
      </c>
      <c r="J473" s="239">
        <v>0</v>
      </c>
      <c r="K473" s="255">
        <v>0</v>
      </c>
      <c r="L473" s="239">
        <v>0</v>
      </c>
      <c r="M473" s="222">
        <v>385</v>
      </c>
      <c r="N473" s="222">
        <v>3029034.66</v>
      </c>
      <c r="O473" s="239">
        <v>0</v>
      </c>
      <c r="P473" s="239">
        <v>0</v>
      </c>
      <c r="Q473" s="239">
        <v>0</v>
      </c>
      <c r="R473" s="239">
        <v>0</v>
      </c>
      <c r="S473" s="239">
        <v>0</v>
      </c>
      <c r="T473" s="239">
        <v>0</v>
      </c>
      <c r="U473" s="239">
        <v>0</v>
      </c>
      <c r="V473" s="239">
        <v>0</v>
      </c>
      <c r="W473" s="239">
        <v>0</v>
      </c>
      <c r="X473" s="239">
        <v>0</v>
      </c>
      <c r="Y473" s="239">
        <v>0</v>
      </c>
      <c r="Z473" s="239">
        <v>0</v>
      </c>
      <c r="AA473" s="239">
        <v>0</v>
      </c>
      <c r="AB473" s="239">
        <v>0</v>
      </c>
      <c r="AC473" s="222">
        <f t="shared" si="191"/>
        <v>64821.34</v>
      </c>
      <c r="AD473" s="222">
        <v>150000</v>
      </c>
      <c r="AE473" s="239">
        <v>0</v>
      </c>
      <c r="AF473" s="214">
        <v>2024</v>
      </c>
      <c r="AG473" s="214">
        <v>2024</v>
      </c>
      <c r="AH473" s="214">
        <v>2024</v>
      </c>
      <c r="AI473" s="226"/>
      <c r="AJ473" s="226"/>
      <c r="AK473" s="226"/>
      <c r="AL473" s="226"/>
      <c r="AM473" s="227" t="s">
        <v>16945</v>
      </c>
      <c r="AN473" s="227" t="s">
        <v>16949</v>
      </c>
      <c r="AO473" s="227">
        <v>0</v>
      </c>
      <c r="AP473" s="227" t="s">
        <v>16950</v>
      </c>
      <c r="AQ473" s="227" t="s">
        <v>16951</v>
      </c>
      <c r="AR473" s="227">
        <v>0</v>
      </c>
      <c r="AS473" s="227"/>
      <c r="AT473" s="227"/>
      <c r="AU473" s="227"/>
      <c r="AV473" s="227"/>
      <c r="AW473" s="227" t="s">
        <v>797</v>
      </c>
      <c r="AX473" s="228">
        <v>456.5</v>
      </c>
      <c r="AY473" s="228">
        <v>385</v>
      </c>
      <c r="AZ473" s="227" t="s">
        <v>2966</v>
      </c>
      <c r="BA473" s="227">
        <v>2004</v>
      </c>
      <c r="BB473" s="229"/>
      <c r="BC473" s="230">
        <f t="shared" si="189"/>
        <v>0</v>
      </c>
      <c r="BJ473" s="177" t="str">
        <f t="shared" si="187"/>
        <v>328.800</v>
      </c>
      <c r="BM473" s="177" t="s">
        <v>3655</v>
      </c>
      <c r="BN473" s="177" t="s">
        <v>2983</v>
      </c>
      <c r="BO473" s="177" t="s">
        <v>2983</v>
      </c>
      <c r="BU473" s="177" t="s">
        <v>3655</v>
      </c>
      <c r="BV473" s="177" t="s">
        <v>2983</v>
      </c>
      <c r="BW473" s="177" t="s">
        <v>2983</v>
      </c>
      <c r="CH473" s="224">
        <f t="shared" si="174"/>
        <v>-1.4551915228366852E-10</v>
      </c>
    </row>
    <row r="474" spans="1:86" x14ac:dyDescent="0.3">
      <c r="A474" s="177">
        <v>1</v>
      </c>
      <c r="B474" s="231">
        <f>SUBTOTAL(9,$A$402:A474)</f>
        <v>71</v>
      </c>
      <c r="C474" s="236" t="s">
        <v>444</v>
      </c>
      <c r="D474" s="222">
        <f t="shared" si="190"/>
        <v>5122764.7999999998</v>
      </c>
      <c r="E474" s="239">
        <v>0</v>
      </c>
      <c r="F474" s="239">
        <v>0</v>
      </c>
      <c r="G474" s="239">
        <v>0</v>
      </c>
      <c r="H474" s="239">
        <v>0</v>
      </c>
      <c r="I474" s="239">
        <v>0</v>
      </c>
      <c r="J474" s="239">
        <v>0</v>
      </c>
      <c r="K474" s="255">
        <v>0</v>
      </c>
      <c r="L474" s="239">
        <v>0</v>
      </c>
      <c r="M474" s="222">
        <v>608</v>
      </c>
      <c r="N474" s="222">
        <v>4839205.8</v>
      </c>
      <c r="O474" s="239">
        <v>0</v>
      </c>
      <c r="P474" s="239">
        <v>0</v>
      </c>
      <c r="Q474" s="239">
        <v>0</v>
      </c>
      <c r="R474" s="239">
        <v>0</v>
      </c>
      <c r="S474" s="239">
        <v>0</v>
      </c>
      <c r="T474" s="239">
        <v>0</v>
      </c>
      <c r="U474" s="239">
        <v>0</v>
      </c>
      <c r="V474" s="239">
        <v>0</v>
      </c>
      <c r="W474" s="239">
        <v>0</v>
      </c>
      <c r="X474" s="239">
        <v>0</v>
      </c>
      <c r="Y474" s="239">
        <v>0</v>
      </c>
      <c r="Z474" s="239">
        <v>0</v>
      </c>
      <c r="AA474" s="239">
        <v>0</v>
      </c>
      <c r="AB474" s="239">
        <v>0</v>
      </c>
      <c r="AC474" s="222">
        <f t="shared" si="191"/>
        <v>103559</v>
      </c>
      <c r="AD474" s="222">
        <v>180000</v>
      </c>
      <c r="AE474" s="239">
        <v>0</v>
      </c>
      <c r="AF474" s="214">
        <v>2024</v>
      </c>
      <c r="AG474" s="214">
        <v>2024</v>
      </c>
      <c r="AH474" s="214">
        <v>2024</v>
      </c>
      <c r="AI474" s="226"/>
      <c r="AJ474" s="226"/>
      <c r="AK474" s="226"/>
      <c r="AL474" s="226"/>
      <c r="AM474" s="227" t="s">
        <v>16950</v>
      </c>
      <c r="AN474" s="227" t="s">
        <v>16941</v>
      </c>
      <c r="AO474" s="227">
        <v>0</v>
      </c>
      <c r="AP474" s="227" t="s">
        <v>16961</v>
      </c>
      <c r="AQ474" s="227" t="s">
        <v>16962</v>
      </c>
      <c r="AR474" s="227" t="s">
        <v>16948</v>
      </c>
      <c r="AS474" s="227"/>
      <c r="AT474" s="227"/>
      <c r="AU474" s="227"/>
      <c r="AV474" s="227"/>
      <c r="AW474" s="227" t="s">
        <v>810</v>
      </c>
      <c r="AX474" s="228">
        <v>2484.4</v>
      </c>
      <c r="AY474" s="228">
        <v>608</v>
      </c>
      <c r="AZ474" s="227" t="s">
        <v>2966</v>
      </c>
      <c r="BA474" s="227" t="s">
        <v>17002</v>
      </c>
      <c r="BB474" s="229"/>
      <c r="BC474" s="230">
        <f t="shared" si="189"/>
        <v>0</v>
      </c>
      <c r="BJ474" s="177" t="str">
        <f t="shared" si="187"/>
        <v>535.940</v>
      </c>
      <c r="BM474" s="177" t="s">
        <v>3639</v>
      </c>
      <c r="BN474" s="177" t="s">
        <v>3245</v>
      </c>
      <c r="BO474" s="177" t="s">
        <v>2508</v>
      </c>
      <c r="BU474" s="177" t="s">
        <v>3639</v>
      </c>
      <c r="BV474" s="177" t="s">
        <v>3245</v>
      </c>
      <c r="BW474" s="177" t="s">
        <v>2508</v>
      </c>
      <c r="CH474" s="224">
        <f t="shared" si="174"/>
        <v>0</v>
      </c>
    </row>
    <row r="475" spans="1:86" x14ac:dyDescent="0.3">
      <c r="A475" s="177">
        <v>1</v>
      </c>
      <c r="B475" s="231">
        <f>SUBTOTAL(9,$A$402:A475)</f>
        <v>72</v>
      </c>
      <c r="C475" s="236" t="s">
        <v>440</v>
      </c>
      <c r="D475" s="222">
        <f t="shared" si="190"/>
        <v>2274912</v>
      </c>
      <c r="E475" s="239">
        <v>0</v>
      </c>
      <c r="F475" s="239">
        <v>0</v>
      </c>
      <c r="G475" s="239">
        <v>0</v>
      </c>
      <c r="H475" s="239">
        <v>0</v>
      </c>
      <c r="I475" s="239">
        <v>0</v>
      </c>
      <c r="J475" s="239">
        <v>0</v>
      </c>
      <c r="K475" s="255">
        <v>0</v>
      </c>
      <c r="L475" s="239">
        <v>0</v>
      </c>
      <c r="M475" s="222">
        <v>270</v>
      </c>
      <c r="N475" s="222">
        <v>2080391.62</v>
      </c>
      <c r="O475" s="239">
        <v>0</v>
      </c>
      <c r="P475" s="239">
        <v>0</v>
      </c>
      <c r="Q475" s="239">
        <v>0</v>
      </c>
      <c r="R475" s="239">
        <v>0</v>
      </c>
      <c r="S475" s="239">
        <v>0</v>
      </c>
      <c r="T475" s="239">
        <v>0</v>
      </c>
      <c r="U475" s="239">
        <v>0</v>
      </c>
      <c r="V475" s="239">
        <v>0</v>
      </c>
      <c r="W475" s="239">
        <v>0</v>
      </c>
      <c r="X475" s="239">
        <v>0</v>
      </c>
      <c r="Y475" s="239">
        <v>0</v>
      </c>
      <c r="Z475" s="239">
        <v>0</v>
      </c>
      <c r="AA475" s="239">
        <v>0</v>
      </c>
      <c r="AB475" s="239">
        <v>0</v>
      </c>
      <c r="AC475" s="222">
        <f t="shared" si="191"/>
        <v>44520.38</v>
      </c>
      <c r="AD475" s="222">
        <v>150000</v>
      </c>
      <c r="AE475" s="239">
        <v>0</v>
      </c>
      <c r="AF475" s="214">
        <v>2024</v>
      </c>
      <c r="AG475" s="214">
        <v>2024</v>
      </c>
      <c r="AH475" s="214">
        <v>2024</v>
      </c>
      <c r="AI475" s="226"/>
      <c r="AJ475" s="226"/>
      <c r="AK475" s="226"/>
      <c r="AL475" s="226"/>
      <c r="AM475" s="227" t="s">
        <v>16939</v>
      </c>
      <c r="AN475" s="227" t="s">
        <v>16945</v>
      </c>
      <c r="AO475" s="227">
        <v>0</v>
      </c>
      <c r="AP475" s="227" t="s">
        <v>16949</v>
      </c>
      <c r="AQ475" s="227" t="s">
        <v>16956</v>
      </c>
      <c r="AR475" s="227">
        <v>0</v>
      </c>
      <c r="AS475" s="227"/>
      <c r="AT475" s="227"/>
      <c r="AU475" s="227"/>
      <c r="AV475" s="227"/>
      <c r="AW475" s="227" t="s">
        <v>797</v>
      </c>
      <c r="AX475" s="228">
        <v>283.89999999999998</v>
      </c>
      <c r="AY475" s="228">
        <v>260</v>
      </c>
      <c r="AZ475" s="227" t="s">
        <v>2966</v>
      </c>
      <c r="BA475" s="227" t="s">
        <v>17002</v>
      </c>
      <c r="BB475" s="229"/>
      <c r="BC475" s="230">
        <f t="shared" si="189"/>
        <v>-10</v>
      </c>
      <c r="BJ475" s="177" t="str">
        <f t="shared" si="187"/>
        <v>210.000</v>
      </c>
      <c r="BM475" s="177" t="s">
        <v>3642</v>
      </c>
      <c r="BN475" s="177" t="s">
        <v>3005</v>
      </c>
      <c r="BO475" s="177" t="s">
        <v>1960</v>
      </c>
      <c r="BU475" s="177" t="s">
        <v>3642</v>
      </c>
      <c r="BV475" s="177" t="s">
        <v>3005</v>
      </c>
      <c r="BW475" s="177" t="s">
        <v>1960</v>
      </c>
      <c r="CH475" s="224">
        <f t="shared" si="174"/>
        <v>-1.1641532182693481E-10</v>
      </c>
    </row>
    <row r="476" spans="1:86" x14ac:dyDescent="0.3">
      <c r="A476" s="177">
        <v>1</v>
      </c>
      <c r="B476" s="231">
        <f>SUBTOTAL(9,$A$402:A476)</f>
        <v>73</v>
      </c>
      <c r="C476" s="236" t="s">
        <v>441</v>
      </c>
      <c r="D476" s="222">
        <f t="shared" si="190"/>
        <v>3033216</v>
      </c>
      <c r="E476" s="239">
        <v>0</v>
      </c>
      <c r="F476" s="239">
        <v>0</v>
      </c>
      <c r="G476" s="239">
        <v>0</v>
      </c>
      <c r="H476" s="239">
        <v>0</v>
      </c>
      <c r="I476" s="239">
        <v>0</v>
      </c>
      <c r="J476" s="239">
        <v>0</v>
      </c>
      <c r="K476" s="255">
        <v>0</v>
      </c>
      <c r="L476" s="239">
        <v>0</v>
      </c>
      <c r="M476" s="222">
        <v>360</v>
      </c>
      <c r="N476" s="222">
        <v>2822807.91</v>
      </c>
      <c r="O476" s="239">
        <v>0</v>
      </c>
      <c r="P476" s="239">
        <v>0</v>
      </c>
      <c r="Q476" s="239">
        <v>0</v>
      </c>
      <c r="R476" s="239">
        <v>0</v>
      </c>
      <c r="S476" s="239">
        <v>0</v>
      </c>
      <c r="T476" s="239">
        <v>0</v>
      </c>
      <c r="U476" s="239">
        <v>0</v>
      </c>
      <c r="V476" s="239">
        <v>0</v>
      </c>
      <c r="W476" s="239">
        <v>0</v>
      </c>
      <c r="X476" s="239">
        <v>0</v>
      </c>
      <c r="Y476" s="239">
        <v>0</v>
      </c>
      <c r="Z476" s="239">
        <v>0</v>
      </c>
      <c r="AA476" s="239">
        <v>0</v>
      </c>
      <c r="AB476" s="239">
        <v>0</v>
      </c>
      <c r="AC476" s="222">
        <f t="shared" si="191"/>
        <v>60408.09</v>
      </c>
      <c r="AD476" s="222">
        <v>150000</v>
      </c>
      <c r="AE476" s="239">
        <v>0</v>
      </c>
      <c r="AF476" s="214">
        <v>2024</v>
      </c>
      <c r="AG476" s="214">
        <v>2024</v>
      </c>
      <c r="AH476" s="214">
        <v>2024</v>
      </c>
      <c r="AI476" s="226"/>
      <c r="AJ476" s="226"/>
      <c r="AK476" s="226"/>
      <c r="AL476" s="226"/>
      <c r="AM476" s="227" t="s">
        <v>16943</v>
      </c>
      <c r="AN476" s="227" t="s">
        <v>16964</v>
      </c>
      <c r="AO476" s="227">
        <v>0</v>
      </c>
      <c r="AP476" s="227" t="s">
        <v>16953</v>
      </c>
      <c r="AQ476" s="227" t="s">
        <v>16956</v>
      </c>
      <c r="AR476" s="227">
        <v>0</v>
      </c>
      <c r="AS476" s="227"/>
      <c r="AT476" s="227"/>
      <c r="AU476" s="227"/>
      <c r="AV476" s="227"/>
      <c r="AW476" s="227" t="s">
        <v>639</v>
      </c>
      <c r="AX476" s="228">
        <v>294</v>
      </c>
      <c r="AY476" s="228">
        <v>360</v>
      </c>
      <c r="AZ476" s="227" t="s">
        <v>2966</v>
      </c>
      <c r="BA476" s="227" t="s">
        <v>17002</v>
      </c>
      <c r="BB476" s="229"/>
      <c r="BC476" s="230">
        <f t="shared" si="189"/>
        <v>0</v>
      </c>
      <c r="BJ476" s="177" t="str">
        <f t="shared" si="187"/>
        <v>нет данных</v>
      </c>
      <c r="BM476" s="177" t="s">
        <v>3643</v>
      </c>
      <c r="BN476" s="177" t="s">
        <v>1342</v>
      </c>
      <c r="BO476" s="177" t="s">
        <v>2700</v>
      </c>
      <c r="BU476" s="177" t="s">
        <v>3643</v>
      </c>
      <c r="BV476" s="177" t="s">
        <v>1342</v>
      </c>
      <c r="BW476" s="177" t="s">
        <v>2700</v>
      </c>
      <c r="CH476" s="224">
        <f t="shared" si="174"/>
        <v>-1.4551915228366852E-10</v>
      </c>
    </row>
    <row r="477" spans="1:86" x14ac:dyDescent="0.3">
      <c r="A477" s="177">
        <v>1</v>
      </c>
      <c r="B477" s="231">
        <f>SUBTOTAL(9,$A$402:A477)</f>
        <v>74</v>
      </c>
      <c r="C477" s="236" t="s">
        <v>442</v>
      </c>
      <c r="D477" s="222">
        <f t="shared" si="190"/>
        <v>2876248.4</v>
      </c>
      <c r="E477" s="239">
        <v>0</v>
      </c>
      <c r="F477" s="239">
        <v>0</v>
      </c>
      <c r="G477" s="239">
        <v>0</v>
      </c>
      <c r="H477" s="239">
        <v>0</v>
      </c>
      <c r="I477" s="239">
        <v>0</v>
      </c>
      <c r="J477" s="239">
        <v>0</v>
      </c>
      <c r="K477" s="255">
        <v>0</v>
      </c>
      <c r="L477" s="239">
        <v>0</v>
      </c>
      <c r="M477" s="222">
        <v>0</v>
      </c>
      <c r="N477" s="283">
        <v>0</v>
      </c>
      <c r="O477" s="239">
        <v>0</v>
      </c>
      <c r="P477" s="239">
        <v>0</v>
      </c>
      <c r="Q477" s="239">
        <v>410</v>
      </c>
      <c r="R477" s="222">
        <v>2669129.04</v>
      </c>
      <c r="S477" s="239">
        <v>0</v>
      </c>
      <c r="T477" s="239">
        <v>0</v>
      </c>
      <c r="U477" s="239">
        <v>0</v>
      </c>
      <c r="V477" s="239">
        <v>0</v>
      </c>
      <c r="W477" s="239">
        <v>0</v>
      </c>
      <c r="X477" s="239">
        <v>0</v>
      </c>
      <c r="Y477" s="239">
        <v>0</v>
      </c>
      <c r="Z477" s="239">
        <v>0</v>
      </c>
      <c r="AA477" s="239">
        <v>0</v>
      </c>
      <c r="AB477" s="239">
        <v>0</v>
      </c>
      <c r="AC477" s="222">
        <f>ROUND(R477*2.14%,2)</f>
        <v>57119.360000000001</v>
      </c>
      <c r="AD477" s="239">
        <v>150000</v>
      </c>
      <c r="AE477" s="239">
        <v>0</v>
      </c>
      <c r="AF477" s="214">
        <v>2024</v>
      </c>
      <c r="AG477" s="214">
        <v>2024</v>
      </c>
      <c r="AH477" s="214">
        <v>2024</v>
      </c>
      <c r="AI477" s="226"/>
      <c r="AJ477" s="226"/>
      <c r="AK477" s="226"/>
      <c r="AL477" s="226"/>
      <c r="AM477" s="227" t="s">
        <v>16943</v>
      </c>
      <c r="AN477" s="227" t="s">
        <v>16941</v>
      </c>
      <c r="AO477" s="227">
        <v>0</v>
      </c>
      <c r="AP477" s="227" t="s">
        <v>16953</v>
      </c>
      <c r="AQ477" s="227" t="s">
        <v>16962</v>
      </c>
      <c r="AR477" s="227">
        <v>0</v>
      </c>
      <c r="AS477" s="227" t="s">
        <v>16970</v>
      </c>
      <c r="AT477" s="227"/>
      <c r="AU477" s="227"/>
      <c r="AV477" s="227"/>
      <c r="AW477" s="227" t="s">
        <v>636</v>
      </c>
      <c r="AX477" s="228">
        <v>435.9</v>
      </c>
      <c r="AY477" s="228">
        <v>360</v>
      </c>
      <c r="AZ477" s="227" t="s">
        <v>2966</v>
      </c>
      <c r="BA477" s="227" t="s">
        <v>636</v>
      </c>
      <c r="BB477" s="229"/>
      <c r="BC477" s="230">
        <f t="shared" si="189"/>
        <v>360</v>
      </c>
      <c r="BJ477" s="177" t="str">
        <f t="shared" si="187"/>
        <v>нет данных</v>
      </c>
      <c r="BM477" s="177" t="s">
        <v>3644</v>
      </c>
      <c r="BN477" s="177" t="s">
        <v>666</v>
      </c>
      <c r="BO477" s="177" t="s">
        <v>3645</v>
      </c>
      <c r="BU477" s="177" t="s">
        <v>3644</v>
      </c>
      <c r="BV477" s="177" t="s">
        <v>666</v>
      </c>
      <c r="BW477" s="177" t="s">
        <v>3645</v>
      </c>
      <c r="CH477" s="224">
        <f t="shared" si="174"/>
        <v>-1.1641532182693481E-10</v>
      </c>
    </row>
    <row r="478" spans="1:86" x14ac:dyDescent="0.3">
      <c r="A478" s="177">
        <v>1</v>
      </c>
      <c r="B478" s="231">
        <f>SUBTOTAL(9,$A$402:A478)</f>
        <v>75</v>
      </c>
      <c r="C478" s="236" t="s">
        <v>11147</v>
      </c>
      <c r="D478" s="222">
        <f t="shared" si="190"/>
        <v>9130792.040000001</v>
      </c>
      <c r="E478" s="239">
        <v>0</v>
      </c>
      <c r="F478" s="239">
        <v>0</v>
      </c>
      <c r="G478" s="239">
        <v>0</v>
      </c>
      <c r="H478" s="239">
        <v>0</v>
      </c>
      <c r="I478" s="239">
        <v>0</v>
      </c>
      <c r="J478" s="239">
        <v>0</v>
      </c>
      <c r="K478" s="255">
        <v>0</v>
      </c>
      <c r="L478" s="239">
        <v>0</v>
      </c>
      <c r="M478" s="241">
        <v>0</v>
      </c>
      <c r="N478" s="222">
        <v>0</v>
      </c>
      <c r="O478" s="239">
        <v>0</v>
      </c>
      <c r="P478" s="239">
        <v>0</v>
      </c>
      <c r="Q478" s="222">
        <v>2058.1</v>
      </c>
      <c r="R478" s="222">
        <f>3737163.56+5084837.65</f>
        <v>8822001.2100000009</v>
      </c>
      <c r="S478" s="239">
        <v>0</v>
      </c>
      <c r="T478" s="239">
        <v>0</v>
      </c>
      <c r="U478" s="239">
        <v>0</v>
      </c>
      <c r="V478" s="239">
        <v>0</v>
      </c>
      <c r="W478" s="239">
        <v>0</v>
      </c>
      <c r="X478" s="239">
        <v>0</v>
      </c>
      <c r="Y478" s="239">
        <v>0</v>
      </c>
      <c r="Z478" s="239">
        <v>0</v>
      </c>
      <c r="AA478" s="239">
        <v>0</v>
      </c>
      <c r="AB478" s="239">
        <v>0</v>
      </c>
      <c r="AC478" s="222">
        <f t="shared" ref="AC478" si="192">ROUND(N478*2.14%,2)+ROUND(E478*2.14%,2)+ROUND(F478*2.14%,2)+ROUND(G478*2.14%,2)+ROUND(H478*2.14%,2)+ROUND(I478*2.14%,2)+ROUND(J478*2.14%,2)+ROUND(L478*2.14%,2)+ROUND(P478*2.14%,2)+ROUND(R478*2.14%,2)+ROUND(T478*2.14%,2)+ROUND(U478*2.14%,2)+ROUND(V478*2.14%,2)+ROUND(W478*2.14%,2)+ROUND(X478*2.14%,2)+ROUND(Y478*2.14%,2)+ROUND(Z478*2.14%,2)+ROUND(AA478*2.14%,2)+ROUND(AB478*2.14%,2)</f>
        <v>188790.83</v>
      </c>
      <c r="AD478" s="222">
        <v>0</v>
      </c>
      <c r="AE478" s="239">
        <v>120000</v>
      </c>
      <c r="AF478" s="214" t="s">
        <v>17042</v>
      </c>
      <c r="AG478" s="214">
        <v>2024</v>
      </c>
      <c r="AH478" s="214">
        <v>2024</v>
      </c>
      <c r="AI478" s="226"/>
      <c r="AJ478" s="226"/>
      <c r="AK478" s="226"/>
      <c r="AL478" s="226"/>
      <c r="AM478" s="227"/>
      <c r="AN478" s="227"/>
      <c r="AO478" s="227"/>
      <c r="AP478" s="227"/>
      <c r="AQ478" s="227"/>
      <c r="AR478" s="227"/>
      <c r="AS478" s="227"/>
      <c r="AT478" s="227"/>
      <c r="AU478" s="227"/>
      <c r="AV478" s="227"/>
      <c r="AW478" s="227"/>
      <c r="AX478" s="228"/>
      <c r="AY478" s="228"/>
      <c r="AZ478" s="227"/>
      <c r="BA478" s="227"/>
      <c r="BB478" s="229"/>
      <c r="BC478" s="230"/>
      <c r="CH478" s="224">
        <f t="shared" si="174"/>
        <v>0</v>
      </c>
    </row>
    <row r="479" spans="1:86" x14ac:dyDescent="0.3">
      <c r="A479" s="177">
        <v>1</v>
      </c>
      <c r="B479" s="231">
        <f>SUBTOTAL(9,$A$402:A479)</f>
        <v>76</v>
      </c>
      <c r="C479" s="236" t="s">
        <v>379</v>
      </c>
      <c r="D479" s="222">
        <f t="shared" si="190"/>
        <v>2335552</v>
      </c>
      <c r="E479" s="239">
        <v>0</v>
      </c>
      <c r="F479" s="239">
        <v>0</v>
      </c>
      <c r="G479" s="239">
        <v>0</v>
      </c>
      <c r="H479" s="239">
        <v>0</v>
      </c>
      <c r="I479" s="239">
        <v>0</v>
      </c>
      <c r="J479" s="239">
        <v>0</v>
      </c>
      <c r="K479" s="255">
        <v>0</v>
      </c>
      <c r="L479" s="239">
        <v>0</v>
      </c>
      <c r="M479" s="241">
        <v>295</v>
      </c>
      <c r="N479" s="222">
        <v>2286618.37</v>
      </c>
      <c r="O479" s="239">
        <v>0</v>
      </c>
      <c r="P479" s="239">
        <v>0</v>
      </c>
      <c r="Q479" s="222">
        <v>0</v>
      </c>
      <c r="R479" s="222">
        <v>0</v>
      </c>
      <c r="S479" s="239">
        <v>0</v>
      </c>
      <c r="T479" s="239">
        <v>0</v>
      </c>
      <c r="U479" s="239">
        <v>0</v>
      </c>
      <c r="V479" s="239">
        <v>0</v>
      </c>
      <c r="W479" s="239">
        <v>0</v>
      </c>
      <c r="X479" s="239">
        <v>0</v>
      </c>
      <c r="Y479" s="239">
        <v>0</v>
      </c>
      <c r="Z479" s="239">
        <v>0</v>
      </c>
      <c r="AA479" s="239">
        <v>0</v>
      </c>
      <c r="AB479" s="239">
        <v>0</v>
      </c>
      <c r="AC479" s="222">
        <f>ROUND(N479*2.14%,2)</f>
        <v>48933.63</v>
      </c>
      <c r="AD479" s="222">
        <v>0</v>
      </c>
      <c r="AE479" s="239">
        <v>0</v>
      </c>
      <c r="AF479" s="214" t="s">
        <v>17042</v>
      </c>
      <c r="AG479" s="214">
        <v>2024</v>
      </c>
      <c r="AH479" s="214">
        <v>2024</v>
      </c>
      <c r="AI479" s="226"/>
      <c r="AJ479" s="226"/>
      <c r="AK479" s="226"/>
      <c r="AL479" s="226"/>
      <c r="AM479" s="227" t="s">
        <v>16950</v>
      </c>
      <c r="AN479" s="227" t="s">
        <v>16941</v>
      </c>
      <c r="AO479" s="227">
        <v>0</v>
      </c>
      <c r="AP479" s="227" t="s">
        <v>16961</v>
      </c>
      <c r="AQ479" s="227" t="s">
        <v>16962</v>
      </c>
      <c r="AR479" s="227">
        <v>0</v>
      </c>
      <c r="AS479" s="227"/>
      <c r="AT479" s="227"/>
      <c r="AU479" s="227"/>
      <c r="AV479" s="227"/>
      <c r="AW479" s="227" t="s">
        <v>780</v>
      </c>
      <c r="AX479" s="228">
        <v>275.3</v>
      </c>
      <c r="AY479" s="228">
        <v>321.3</v>
      </c>
      <c r="AZ479" s="227" t="s">
        <v>2966</v>
      </c>
      <c r="BA479" s="227" t="s">
        <v>17002</v>
      </c>
      <c r="BB479" s="229"/>
      <c r="BC479" s="230">
        <f>AY479-M479</f>
        <v>26.300000000000011</v>
      </c>
      <c r="BJ479" s="177" t="str">
        <f t="shared" ref="BJ479:BJ489" si="193">VLOOKUP(C479,BM:BO,3,FALSE)</f>
        <v>208.500</v>
      </c>
      <c r="BM479" s="177" t="s">
        <v>559</v>
      </c>
      <c r="BN479" s="177" t="s">
        <v>803</v>
      </c>
      <c r="BO479" s="177" t="s">
        <v>730</v>
      </c>
      <c r="BU479" s="177" t="s">
        <v>559</v>
      </c>
      <c r="BV479" s="177" t="s">
        <v>803</v>
      </c>
      <c r="BW479" s="177" t="s">
        <v>730</v>
      </c>
      <c r="CH479" s="224">
        <f t="shared" si="174"/>
        <v>-1.0913936421275139E-10</v>
      </c>
    </row>
    <row r="480" spans="1:86" x14ac:dyDescent="0.3">
      <c r="A480" s="177">
        <v>1</v>
      </c>
      <c r="B480" s="231">
        <f>SUBTOTAL(9,$A$402:A480)</f>
        <v>77</v>
      </c>
      <c r="C480" s="236" t="s">
        <v>433</v>
      </c>
      <c r="D480" s="222">
        <f t="shared" si="190"/>
        <v>2588320</v>
      </c>
      <c r="E480" s="239">
        <v>0</v>
      </c>
      <c r="F480" s="239">
        <v>0</v>
      </c>
      <c r="G480" s="239">
        <v>0</v>
      </c>
      <c r="H480" s="239">
        <v>0</v>
      </c>
      <c r="I480" s="239">
        <v>0</v>
      </c>
      <c r="J480" s="239">
        <v>0</v>
      </c>
      <c r="K480" s="255">
        <v>0</v>
      </c>
      <c r="L480" s="239">
        <v>0</v>
      </c>
      <c r="M480" s="241">
        <v>325</v>
      </c>
      <c r="N480" s="222">
        <v>2534090.46</v>
      </c>
      <c r="O480" s="239">
        <v>0</v>
      </c>
      <c r="P480" s="239">
        <v>0</v>
      </c>
      <c r="Q480" s="222">
        <v>0</v>
      </c>
      <c r="R480" s="222">
        <v>0</v>
      </c>
      <c r="S480" s="239">
        <v>0</v>
      </c>
      <c r="T480" s="239">
        <v>0</v>
      </c>
      <c r="U480" s="239">
        <v>0</v>
      </c>
      <c r="V480" s="239">
        <v>0</v>
      </c>
      <c r="W480" s="239">
        <v>0</v>
      </c>
      <c r="X480" s="239">
        <v>0</v>
      </c>
      <c r="Y480" s="239">
        <v>0</v>
      </c>
      <c r="Z480" s="239">
        <v>0</v>
      </c>
      <c r="AA480" s="239">
        <v>0</v>
      </c>
      <c r="AB480" s="239">
        <v>0</v>
      </c>
      <c r="AC480" s="222">
        <f t="shared" ref="AC480:AC483" si="194">ROUND(N480*2.14%,2)</f>
        <v>54229.54</v>
      </c>
      <c r="AD480" s="222">
        <v>0</v>
      </c>
      <c r="AE480" s="239">
        <v>0</v>
      </c>
      <c r="AF480" s="214" t="s">
        <v>17042</v>
      </c>
      <c r="AG480" s="214">
        <v>2024</v>
      </c>
      <c r="AH480" s="214">
        <v>2024</v>
      </c>
      <c r="AI480" s="226"/>
      <c r="AJ480" s="226"/>
      <c r="AK480" s="226"/>
      <c r="AL480" s="226"/>
      <c r="AM480" s="227" t="s">
        <v>16959</v>
      </c>
      <c r="AN480" s="227" t="s">
        <v>16940</v>
      </c>
      <c r="AO480" s="227">
        <v>0</v>
      </c>
      <c r="AP480" s="227" t="s">
        <v>16948</v>
      </c>
      <c r="AQ480" s="227" t="s">
        <v>16947</v>
      </c>
      <c r="AR480" s="227">
        <v>0</v>
      </c>
      <c r="AS480" s="227"/>
      <c r="AT480" s="227"/>
      <c r="AU480" s="227"/>
      <c r="AV480" s="227"/>
      <c r="AW480" s="227" t="s">
        <v>7065</v>
      </c>
      <c r="AX480" s="228">
        <v>436.7</v>
      </c>
      <c r="AY480" s="228">
        <v>400</v>
      </c>
      <c r="AZ480" s="227" t="s">
        <v>2966</v>
      </c>
      <c r="BA480" s="227" t="s">
        <v>17002</v>
      </c>
      <c r="BB480" s="229"/>
      <c r="BC480" s="230">
        <f t="shared" ref="BC480:BC489" si="195">AY480-M480</f>
        <v>75</v>
      </c>
      <c r="BJ480" s="177" t="str">
        <f t="shared" si="193"/>
        <v>нет данных</v>
      </c>
      <c r="BM480" s="177" t="s">
        <v>3624</v>
      </c>
      <c r="BN480" s="177" t="s">
        <v>2983</v>
      </c>
      <c r="BO480" s="177" t="s">
        <v>2983</v>
      </c>
      <c r="BU480" s="177" t="s">
        <v>3624</v>
      </c>
      <c r="BV480" s="177" t="s">
        <v>2983</v>
      </c>
      <c r="BW480" s="177" t="s">
        <v>2983</v>
      </c>
      <c r="CH480" s="224">
        <f t="shared" si="174"/>
        <v>3.637978807091713E-11</v>
      </c>
    </row>
    <row r="481" spans="1:118" x14ac:dyDescent="0.3">
      <c r="A481" s="177">
        <v>1</v>
      </c>
      <c r="B481" s="231">
        <f>SUBTOTAL(9,$A$402:A481)</f>
        <v>78</v>
      </c>
      <c r="C481" s="236" t="s">
        <v>434</v>
      </c>
      <c r="D481" s="222">
        <f t="shared" si="190"/>
        <v>2588320</v>
      </c>
      <c r="E481" s="239">
        <v>0</v>
      </c>
      <c r="F481" s="239">
        <v>0</v>
      </c>
      <c r="G481" s="239">
        <v>0</v>
      </c>
      <c r="H481" s="239">
        <v>0</v>
      </c>
      <c r="I481" s="239">
        <v>0</v>
      </c>
      <c r="J481" s="239">
        <v>0</v>
      </c>
      <c r="K481" s="255">
        <v>0</v>
      </c>
      <c r="L481" s="239">
        <v>0</v>
      </c>
      <c r="M481" s="241">
        <v>325</v>
      </c>
      <c r="N481" s="222">
        <v>2534090.46</v>
      </c>
      <c r="O481" s="239">
        <v>0</v>
      </c>
      <c r="P481" s="239">
        <v>0</v>
      </c>
      <c r="Q481" s="222">
        <v>0</v>
      </c>
      <c r="R481" s="222">
        <v>0</v>
      </c>
      <c r="S481" s="239">
        <v>0</v>
      </c>
      <c r="T481" s="239">
        <v>0</v>
      </c>
      <c r="U481" s="239">
        <v>0</v>
      </c>
      <c r="V481" s="239">
        <v>0</v>
      </c>
      <c r="W481" s="239">
        <v>0</v>
      </c>
      <c r="X481" s="239">
        <v>0</v>
      </c>
      <c r="Y481" s="239">
        <v>0</v>
      </c>
      <c r="Z481" s="239">
        <v>0</v>
      </c>
      <c r="AA481" s="239">
        <v>0</v>
      </c>
      <c r="AB481" s="239">
        <v>0</v>
      </c>
      <c r="AC481" s="222">
        <f t="shared" si="194"/>
        <v>54229.54</v>
      </c>
      <c r="AD481" s="222">
        <v>0</v>
      </c>
      <c r="AE481" s="239">
        <v>0</v>
      </c>
      <c r="AF481" s="284" t="s">
        <v>17042</v>
      </c>
      <c r="AG481" s="214">
        <v>2024</v>
      </c>
      <c r="AH481" s="214">
        <v>2024</v>
      </c>
      <c r="AI481" s="226"/>
      <c r="AJ481" s="226"/>
      <c r="AK481" s="226"/>
      <c r="AL481" s="226"/>
      <c r="AM481" s="227" t="s">
        <v>16959</v>
      </c>
      <c r="AN481" s="227" t="s">
        <v>16940</v>
      </c>
      <c r="AO481" s="227">
        <v>0</v>
      </c>
      <c r="AP481" s="227" t="s">
        <v>16948</v>
      </c>
      <c r="AQ481" s="227" t="s">
        <v>16947</v>
      </c>
      <c r="AR481" s="227">
        <v>0</v>
      </c>
      <c r="AS481" s="227"/>
      <c r="AT481" s="227"/>
      <c r="AU481" s="227"/>
      <c r="AV481" s="227"/>
      <c r="AW481" s="227" t="s">
        <v>1279</v>
      </c>
      <c r="AX481" s="228">
        <v>447.5</v>
      </c>
      <c r="AY481" s="228">
        <v>326.69</v>
      </c>
      <c r="AZ481" s="227" t="s">
        <v>2966</v>
      </c>
      <c r="BA481" s="227" t="s">
        <v>17002</v>
      </c>
      <c r="BB481" s="229"/>
      <c r="BC481" s="230">
        <f t="shared" si="195"/>
        <v>1.6899999999999977</v>
      </c>
      <c r="BJ481" s="177" t="str">
        <f t="shared" si="193"/>
        <v>251.300</v>
      </c>
      <c r="BM481" s="177" t="s">
        <v>3625</v>
      </c>
      <c r="BN481" s="177" t="s">
        <v>631</v>
      </c>
      <c r="BO481" s="177" t="s">
        <v>3627</v>
      </c>
      <c r="BU481" s="177" t="s">
        <v>3625</v>
      </c>
      <c r="BV481" s="177" t="s">
        <v>631</v>
      </c>
      <c r="BW481" s="177" t="s">
        <v>3627</v>
      </c>
      <c r="CH481" s="224">
        <f t="shared" si="174"/>
        <v>3.637978807091713E-11</v>
      </c>
    </row>
    <row r="482" spans="1:118" x14ac:dyDescent="0.3">
      <c r="A482" s="177">
        <v>1</v>
      </c>
      <c r="B482" s="231">
        <f>SUBTOTAL(9,$A$402:A482)</f>
        <v>79</v>
      </c>
      <c r="C482" s="236" t="s">
        <v>409</v>
      </c>
      <c r="D482" s="222">
        <f t="shared" si="190"/>
        <v>2731555.1999999997</v>
      </c>
      <c r="E482" s="239">
        <v>0</v>
      </c>
      <c r="F482" s="239">
        <v>0</v>
      </c>
      <c r="G482" s="239">
        <v>0</v>
      </c>
      <c r="H482" s="239">
        <v>0</v>
      </c>
      <c r="I482" s="239">
        <v>0</v>
      </c>
      <c r="J482" s="239">
        <v>0</v>
      </c>
      <c r="K482" s="255">
        <v>0</v>
      </c>
      <c r="L482" s="239">
        <v>0</v>
      </c>
      <c r="M482" s="241">
        <v>342</v>
      </c>
      <c r="N482" s="222">
        <v>2674324.65</v>
      </c>
      <c r="O482" s="239">
        <v>0</v>
      </c>
      <c r="P482" s="239">
        <v>0</v>
      </c>
      <c r="Q482" s="222">
        <v>0</v>
      </c>
      <c r="R482" s="222">
        <v>0</v>
      </c>
      <c r="S482" s="239">
        <v>0</v>
      </c>
      <c r="T482" s="239">
        <v>0</v>
      </c>
      <c r="U482" s="239">
        <v>0</v>
      </c>
      <c r="V482" s="239">
        <v>0</v>
      </c>
      <c r="W482" s="239">
        <v>0</v>
      </c>
      <c r="X482" s="239">
        <v>0</v>
      </c>
      <c r="Y482" s="239">
        <v>0</v>
      </c>
      <c r="Z482" s="239">
        <v>0</v>
      </c>
      <c r="AA482" s="239">
        <v>0</v>
      </c>
      <c r="AB482" s="239">
        <v>0</v>
      </c>
      <c r="AC482" s="222">
        <f t="shared" si="194"/>
        <v>57230.55</v>
      </c>
      <c r="AD482" s="222">
        <v>0</v>
      </c>
      <c r="AE482" s="239">
        <v>0</v>
      </c>
      <c r="AF482" s="214" t="s">
        <v>17042</v>
      </c>
      <c r="AG482" s="214">
        <v>2024</v>
      </c>
      <c r="AH482" s="214">
        <v>2024</v>
      </c>
      <c r="AI482" s="226"/>
      <c r="AJ482" s="226"/>
      <c r="AK482" s="226"/>
      <c r="AL482" s="226"/>
      <c r="AM482" s="227" t="s">
        <v>16959</v>
      </c>
      <c r="AN482" s="227" t="s">
        <v>16953</v>
      </c>
      <c r="AO482" s="227">
        <v>0</v>
      </c>
      <c r="AP482" s="227" t="s">
        <v>16940</v>
      </c>
      <c r="AQ482" s="227" t="s">
        <v>16947</v>
      </c>
      <c r="AR482" s="227">
        <v>0</v>
      </c>
      <c r="AS482" s="227"/>
      <c r="AT482" s="227"/>
      <c r="AU482" s="227"/>
      <c r="AV482" s="227"/>
      <c r="AW482" s="227" t="s">
        <v>1003</v>
      </c>
      <c r="AX482" s="228">
        <v>428.5</v>
      </c>
      <c r="AY482" s="228">
        <v>342</v>
      </c>
      <c r="AZ482" s="227" t="s">
        <v>2966</v>
      </c>
      <c r="BA482" s="227" t="s">
        <v>17002</v>
      </c>
      <c r="BB482" s="229"/>
      <c r="BC482" s="230">
        <f t="shared" si="195"/>
        <v>0</v>
      </c>
      <c r="BJ482" s="177" t="str">
        <f t="shared" si="193"/>
        <v>нет данных</v>
      </c>
      <c r="BM482" s="177" t="s">
        <v>3584</v>
      </c>
      <c r="BN482" s="177" t="s">
        <v>16979</v>
      </c>
      <c r="BO482" s="177" t="s">
        <v>2507</v>
      </c>
      <c r="BU482" s="177" t="s">
        <v>3584</v>
      </c>
      <c r="BV482" s="177" t="s">
        <v>16979</v>
      </c>
      <c r="BW482" s="177" t="s">
        <v>2507</v>
      </c>
      <c r="CH482" s="224">
        <f t="shared" si="174"/>
        <v>-1.8917489796876907E-10</v>
      </c>
    </row>
    <row r="483" spans="1:118" x14ac:dyDescent="0.3">
      <c r="A483" s="177">
        <v>1</v>
      </c>
      <c r="B483" s="231">
        <f>SUBTOTAL(9,$A$402:A483)</f>
        <v>80</v>
      </c>
      <c r="C483" s="236" t="s">
        <v>406</v>
      </c>
      <c r="D483" s="222">
        <f t="shared" si="190"/>
        <v>2487212.7999999998</v>
      </c>
      <c r="E483" s="239">
        <v>0</v>
      </c>
      <c r="F483" s="239">
        <v>0</v>
      </c>
      <c r="G483" s="239">
        <v>0</v>
      </c>
      <c r="H483" s="239">
        <v>0</v>
      </c>
      <c r="I483" s="239">
        <v>0</v>
      </c>
      <c r="J483" s="239">
        <v>0</v>
      </c>
      <c r="K483" s="255">
        <v>0</v>
      </c>
      <c r="L483" s="239">
        <v>0</v>
      </c>
      <c r="M483" s="241">
        <v>313</v>
      </c>
      <c r="N483" s="222">
        <v>2435101.63</v>
      </c>
      <c r="O483" s="239">
        <v>0</v>
      </c>
      <c r="P483" s="239">
        <v>0</v>
      </c>
      <c r="Q483" s="222">
        <v>0</v>
      </c>
      <c r="R483" s="222">
        <v>0</v>
      </c>
      <c r="S483" s="239">
        <v>0</v>
      </c>
      <c r="T483" s="239">
        <v>0</v>
      </c>
      <c r="U483" s="239">
        <v>0</v>
      </c>
      <c r="V483" s="239">
        <v>0</v>
      </c>
      <c r="W483" s="239">
        <v>0</v>
      </c>
      <c r="X483" s="239">
        <v>0</v>
      </c>
      <c r="Y483" s="239">
        <v>0</v>
      </c>
      <c r="Z483" s="239">
        <v>0</v>
      </c>
      <c r="AA483" s="239">
        <v>0</v>
      </c>
      <c r="AB483" s="239">
        <v>0</v>
      </c>
      <c r="AC483" s="222">
        <f t="shared" si="194"/>
        <v>52111.17</v>
      </c>
      <c r="AD483" s="222">
        <v>0</v>
      </c>
      <c r="AE483" s="239">
        <v>0</v>
      </c>
      <c r="AF483" s="214" t="s">
        <v>17042</v>
      </c>
      <c r="AG483" s="214">
        <v>2024</v>
      </c>
      <c r="AH483" s="214">
        <v>2024</v>
      </c>
      <c r="AI483" s="226"/>
      <c r="AJ483" s="226"/>
      <c r="AK483" s="226"/>
      <c r="AL483" s="226"/>
      <c r="AM483" s="227" t="s">
        <v>16960</v>
      </c>
      <c r="AN483" s="227" t="s">
        <v>16940</v>
      </c>
      <c r="AO483" s="227">
        <v>0</v>
      </c>
      <c r="AP483" s="227" t="s">
        <v>16948</v>
      </c>
      <c r="AQ483" s="227" t="s">
        <v>16954</v>
      </c>
      <c r="AR483" s="227">
        <v>0</v>
      </c>
      <c r="AS483" s="227"/>
      <c r="AT483" s="227"/>
      <c r="AU483" s="227"/>
      <c r="AV483" s="227"/>
      <c r="AW483" s="227" t="s">
        <v>1691</v>
      </c>
      <c r="AX483" s="228">
        <v>386.9</v>
      </c>
      <c r="AY483" s="228">
        <v>313</v>
      </c>
      <c r="AZ483" s="227" t="s">
        <v>2966</v>
      </c>
      <c r="BA483" s="227" t="s">
        <v>17002</v>
      </c>
      <c r="BB483" s="229"/>
      <c r="BC483" s="230">
        <f t="shared" si="195"/>
        <v>0</v>
      </c>
      <c r="BJ483" s="177" t="str">
        <f t="shared" si="193"/>
        <v>276.600</v>
      </c>
      <c r="BM483" s="177" t="s">
        <v>3575</v>
      </c>
      <c r="BN483" s="177" t="s">
        <v>1269</v>
      </c>
      <c r="BO483" s="177" t="s">
        <v>3576</v>
      </c>
      <c r="BU483" s="177" t="s">
        <v>3575</v>
      </c>
      <c r="BV483" s="177" t="s">
        <v>1269</v>
      </c>
      <c r="BW483" s="177" t="s">
        <v>3576</v>
      </c>
      <c r="CH483" s="224">
        <f t="shared" si="174"/>
        <v>-7.2759576141834259E-11</v>
      </c>
    </row>
    <row r="484" spans="1:118" x14ac:dyDescent="0.3">
      <c r="A484" s="177">
        <v>1</v>
      </c>
      <c r="B484" s="231">
        <f>SUBTOTAL(9,$A$402:A484)</f>
        <v>81</v>
      </c>
      <c r="C484" s="236" t="s">
        <v>445</v>
      </c>
      <c r="D484" s="222">
        <f t="shared" si="190"/>
        <v>2672576</v>
      </c>
      <c r="E484" s="239">
        <v>0</v>
      </c>
      <c r="F484" s="239">
        <v>0</v>
      </c>
      <c r="G484" s="239">
        <v>0</v>
      </c>
      <c r="H484" s="239">
        <v>0</v>
      </c>
      <c r="I484" s="239">
        <v>0</v>
      </c>
      <c r="J484" s="239">
        <v>0</v>
      </c>
      <c r="K484" s="255">
        <v>0</v>
      </c>
      <c r="L484" s="239">
        <v>0</v>
      </c>
      <c r="M484" s="241">
        <v>335</v>
      </c>
      <c r="N484" s="222">
        <v>2616581.16</v>
      </c>
      <c r="O484" s="239">
        <v>0</v>
      </c>
      <c r="P484" s="239">
        <v>0</v>
      </c>
      <c r="Q484" s="222">
        <v>0</v>
      </c>
      <c r="R484" s="222">
        <v>0</v>
      </c>
      <c r="S484" s="239">
        <v>0</v>
      </c>
      <c r="T484" s="239">
        <v>0</v>
      </c>
      <c r="U484" s="239">
        <v>0</v>
      </c>
      <c r="V484" s="239">
        <v>0</v>
      </c>
      <c r="W484" s="239">
        <v>0</v>
      </c>
      <c r="X484" s="239">
        <v>0</v>
      </c>
      <c r="Y484" s="239">
        <v>0</v>
      </c>
      <c r="Z484" s="239">
        <v>0</v>
      </c>
      <c r="AA484" s="239">
        <v>0</v>
      </c>
      <c r="AB484" s="239">
        <v>0</v>
      </c>
      <c r="AC484" s="222">
        <f>ROUND(N484*2.14%,2)</f>
        <v>55994.84</v>
      </c>
      <c r="AD484" s="222">
        <v>0</v>
      </c>
      <c r="AE484" s="239">
        <v>0</v>
      </c>
      <c r="AF484" s="214" t="s">
        <v>17042</v>
      </c>
      <c r="AG484" s="214">
        <v>2024</v>
      </c>
      <c r="AH484" s="214">
        <v>2024</v>
      </c>
      <c r="AI484" s="226"/>
      <c r="AJ484" s="226"/>
      <c r="AK484" s="226"/>
      <c r="AL484" s="226"/>
      <c r="AM484" s="227" t="s">
        <v>16959</v>
      </c>
      <c r="AN484" s="227" t="s">
        <v>16940</v>
      </c>
      <c r="AO484" s="227">
        <v>0</v>
      </c>
      <c r="AP484" s="227" t="s">
        <v>16948</v>
      </c>
      <c r="AQ484" s="227" t="s">
        <v>16947</v>
      </c>
      <c r="AR484" s="227">
        <v>0</v>
      </c>
      <c r="AS484" s="227"/>
      <c r="AT484" s="227"/>
      <c r="AU484" s="227"/>
      <c r="AV484" s="227"/>
      <c r="AW484" s="227" t="s">
        <v>1733</v>
      </c>
      <c r="AX484" s="228">
        <v>456.6</v>
      </c>
      <c r="AY484" s="228">
        <v>313</v>
      </c>
      <c r="AZ484" s="227" t="s">
        <v>2966</v>
      </c>
      <c r="BA484" s="227" t="s">
        <v>17002</v>
      </c>
      <c r="BB484" s="229"/>
      <c r="BC484" s="230">
        <f t="shared" si="195"/>
        <v>-22</v>
      </c>
      <c r="BJ484" s="177" t="str">
        <f t="shared" si="193"/>
        <v>264.600</v>
      </c>
      <c r="BM484" s="177" t="s">
        <v>3640</v>
      </c>
      <c r="BN484" s="177" t="s">
        <v>2979</v>
      </c>
      <c r="BO484" s="177" t="s">
        <v>1020</v>
      </c>
      <c r="BU484" s="177" t="s">
        <v>3640</v>
      </c>
      <c r="BV484" s="177" t="s">
        <v>2979</v>
      </c>
      <c r="BW484" s="177" t="s">
        <v>1020</v>
      </c>
      <c r="CH484" s="224">
        <f t="shared" si="174"/>
        <v>-1.4551915228366852E-10</v>
      </c>
    </row>
    <row r="485" spans="1:118" x14ac:dyDescent="0.3">
      <c r="A485" s="177">
        <v>1</v>
      </c>
      <c r="B485" s="231">
        <f>SUBTOTAL(9,$A$402:A485)</f>
        <v>82</v>
      </c>
      <c r="C485" s="236" t="s">
        <v>418</v>
      </c>
      <c r="D485" s="222">
        <f t="shared" si="190"/>
        <v>2989893.23</v>
      </c>
      <c r="E485" s="239">
        <v>0</v>
      </c>
      <c r="F485" s="239">
        <v>0</v>
      </c>
      <c r="G485" s="239">
        <v>0</v>
      </c>
      <c r="H485" s="239">
        <v>0</v>
      </c>
      <c r="I485" s="239">
        <v>0</v>
      </c>
      <c r="J485" s="239">
        <v>0</v>
      </c>
      <c r="K485" s="255">
        <v>0</v>
      </c>
      <c r="L485" s="239">
        <v>0</v>
      </c>
      <c r="M485" s="241">
        <v>0</v>
      </c>
      <c r="N485" s="222">
        <v>0</v>
      </c>
      <c r="O485" s="239">
        <v>0</v>
      </c>
      <c r="P485" s="239">
        <v>0</v>
      </c>
      <c r="Q485" s="241">
        <v>403</v>
      </c>
      <c r="R485" s="222">
        <v>2927250.08</v>
      </c>
      <c r="S485" s="239">
        <v>0</v>
      </c>
      <c r="T485" s="239">
        <v>0</v>
      </c>
      <c r="U485" s="239">
        <v>0</v>
      </c>
      <c r="V485" s="239">
        <v>0</v>
      </c>
      <c r="W485" s="239">
        <v>0</v>
      </c>
      <c r="X485" s="239">
        <v>0</v>
      </c>
      <c r="Y485" s="239">
        <v>0</v>
      </c>
      <c r="Z485" s="239">
        <v>0</v>
      </c>
      <c r="AA485" s="239">
        <v>0</v>
      </c>
      <c r="AB485" s="239">
        <v>0</v>
      </c>
      <c r="AC485" s="222">
        <f>ROUND(R485*2.14%,2)</f>
        <v>62643.15</v>
      </c>
      <c r="AD485" s="222">
        <v>0</v>
      </c>
      <c r="AE485" s="239">
        <v>0</v>
      </c>
      <c r="AF485" s="214" t="s">
        <v>17042</v>
      </c>
      <c r="AG485" s="214">
        <v>2024</v>
      </c>
      <c r="AH485" s="214">
        <v>2024</v>
      </c>
      <c r="AI485" s="226"/>
      <c r="AJ485" s="226"/>
      <c r="AK485" s="226"/>
      <c r="AL485" s="226"/>
      <c r="AM485" s="227" t="s">
        <v>16960</v>
      </c>
      <c r="AN485" s="227" t="s">
        <v>16940</v>
      </c>
      <c r="AO485" s="227">
        <v>0</v>
      </c>
      <c r="AP485" s="227" t="s">
        <v>16948</v>
      </c>
      <c r="AQ485" s="227" t="s">
        <v>16954</v>
      </c>
      <c r="AR485" s="227">
        <v>0</v>
      </c>
      <c r="AS485" s="227" t="s">
        <v>16970</v>
      </c>
      <c r="AT485" s="227"/>
      <c r="AU485" s="227"/>
      <c r="AV485" s="227"/>
      <c r="AW485" s="227" t="s">
        <v>1733</v>
      </c>
      <c r="AX485" s="228">
        <v>391.7</v>
      </c>
      <c r="AY485" s="228">
        <v>342</v>
      </c>
      <c r="AZ485" s="227" t="s">
        <v>2966</v>
      </c>
      <c r="BA485" s="227" t="s">
        <v>1733</v>
      </c>
      <c r="BB485" s="229"/>
      <c r="BC485" s="230">
        <f t="shared" si="195"/>
        <v>342</v>
      </c>
      <c r="BJ485" s="177" t="str">
        <f t="shared" si="193"/>
        <v>нет данных</v>
      </c>
      <c r="BM485" s="177" t="s">
        <v>3602</v>
      </c>
      <c r="BN485" s="177" t="s">
        <v>2983</v>
      </c>
      <c r="BO485" s="177" t="s">
        <v>3603</v>
      </c>
      <c r="BU485" s="177" t="s">
        <v>3602</v>
      </c>
      <c r="BV485" s="177" t="s">
        <v>2983</v>
      </c>
      <c r="BW485" s="177" t="s">
        <v>3603</v>
      </c>
      <c r="CH485" s="224">
        <f t="shared" si="174"/>
        <v>-9.4587448984384537E-11</v>
      </c>
    </row>
    <row r="486" spans="1:118" x14ac:dyDescent="0.3">
      <c r="A486" s="177">
        <v>1</v>
      </c>
      <c r="B486" s="231">
        <f>SUBTOTAL(9,$A$402:A486)</f>
        <v>83</v>
      </c>
      <c r="C486" s="236" t="s">
        <v>380</v>
      </c>
      <c r="D486" s="222">
        <f t="shared" si="190"/>
        <v>3447731.1999999997</v>
      </c>
      <c r="E486" s="239">
        <v>0</v>
      </c>
      <c r="F486" s="239">
        <v>0</v>
      </c>
      <c r="G486" s="239">
        <v>0</v>
      </c>
      <c r="H486" s="239">
        <v>0</v>
      </c>
      <c r="I486" s="239">
        <v>0</v>
      </c>
      <c r="J486" s="239">
        <v>0</v>
      </c>
      <c r="K486" s="255">
        <v>0</v>
      </c>
      <c r="L486" s="239">
        <v>0</v>
      </c>
      <c r="M486" s="241">
        <v>427</v>
      </c>
      <c r="N486" s="222">
        <v>3375495.59</v>
      </c>
      <c r="O486" s="239">
        <v>0</v>
      </c>
      <c r="P486" s="239">
        <v>0</v>
      </c>
      <c r="Q486" s="222">
        <v>0</v>
      </c>
      <c r="R486" s="222">
        <v>0</v>
      </c>
      <c r="S486" s="239">
        <v>0</v>
      </c>
      <c r="T486" s="239">
        <v>0</v>
      </c>
      <c r="U486" s="239">
        <v>0</v>
      </c>
      <c r="V486" s="239">
        <v>0</v>
      </c>
      <c r="W486" s="239">
        <v>0</v>
      </c>
      <c r="X486" s="239">
        <v>0</v>
      </c>
      <c r="Y486" s="239">
        <v>0</v>
      </c>
      <c r="Z486" s="239">
        <v>0</v>
      </c>
      <c r="AA486" s="239">
        <v>0</v>
      </c>
      <c r="AB486" s="239">
        <v>0</v>
      </c>
      <c r="AC486" s="222">
        <f>ROUND(N486*2.14%,2)</f>
        <v>72235.61</v>
      </c>
      <c r="AD486" s="222">
        <v>0</v>
      </c>
      <c r="AE486" s="239">
        <v>0</v>
      </c>
      <c r="AF486" s="214" t="s">
        <v>17042</v>
      </c>
      <c r="AG486" s="214">
        <v>2024</v>
      </c>
      <c r="AH486" s="214">
        <v>2024</v>
      </c>
      <c r="AI486" s="226"/>
      <c r="AJ486" s="226"/>
      <c r="AK486" s="226"/>
      <c r="AL486" s="226"/>
      <c r="AM486" s="227" t="s">
        <v>16960</v>
      </c>
      <c r="AN486" s="227" t="s">
        <v>16940</v>
      </c>
      <c r="AO486" s="227">
        <v>0</v>
      </c>
      <c r="AP486" s="227" t="s">
        <v>16948</v>
      </c>
      <c r="AQ486" s="227" t="s">
        <v>16954</v>
      </c>
      <c r="AR486" s="227">
        <v>0</v>
      </c>
      <c r="AS486" s="227"/>
      <c r="AT486" s="227"/>
      <c r="AU486" s="227"/>
      <c r="AV486" s="227"/>
      <c r="AW486" s="227" t="s">
        <v>1496</v>
      </c>
      <c r="AX486" s="228">
        <v>628.9</v>
      </c>
      <c r="AY486" s="228">
        <v>427</v>
      </c>
      <c r="AZ486" s="227" t="s">
        <v>2966</v>
      </c>
      <c r="BA486" s="227" t="s">
        <v>626</v>
      </c>
      <c r="BB486" s="229"/>
      <c r="BC486" s="230">
        <f t="shared" si="195"/>
        <v>0</v>
      </c>
      <c r="BJ486" s="177" t="str">
        <f t="shared" si="193"/>
        <v>378.000</v>
      </c>
      <c r="BM486" s="177" t="s">
        <v>3556</v>
      </c>
      <c r="BN486" s="177" t="s">
        <v>2983</v>
      </c>
      <c r="BO486" s="177" t="s">
        <v>2983</v>
      </c>
      <c r="BU486" s="177" t="s">
        <v>3556</v>
      </c>
      <c r="BV486" s="177" t="s">
        <v>2983</v>
      </c>
      <c r="BW486" s="177" t="s">
        <v>2983</v>
      </c>
      <c r="CH486" s="224">
        <f t="shared" si="174"/>
        <v>-1.3096723705530167E-10</v>
      </c>
    </row>
    <row r="487" spans="1:118" x14ac:dyDescent="0.3">
      <c r="A487" s="177">
        <v>1</v>
      </c>
      <c r="B487" s="231">
        <f>SUBTOTAL(9,$A$402:A487)</f>
        <v>84</v>
      </c>
      <c r="C487" s="236" t="s">
        <v>389</v>
      </c>
      <c r="D487" s="222">
        <f t="shared" si="190"/>
        <v>2672576</v>
      </c>
      <c r="E487" s="239">
        <v>0</v>
      </c>
      <c r="F487" s="239">
        <v>0</v>
      </c>
      <c r="G487" s="239">
        <v>0</v>
      </c>
      <c r="H487" s="239">
        <v>0</v>
      </c>
      <c r="I487" s="239">
        <v>0</v>
      </c>
      <c r="J487" s="239">
        <v>0</v>
      </c>
      <c r="K487" s="255">
        <v>0</v>
      </c>
      <c r="L487" s="239">
        <v>0</v>
      </c>
      <c r="M487" s="241">
        <v>335</v>
      </c>
      <c r="N487" s="222">
        <v>2616581.16</v>
      </c>
      <c r="O487" s="239">
        <v>0</v>
      </c>
      <c r="P487" s="239">
        <v>0</v>
      </c>
      <c r="Q487" s="222">
        <v>0</v>
      </c>
      <c r="R487" s="222">
        <v>0</v>
      </c>
      <c r="S487" s="239">
        <v>0</v>
      </c>
      <c r="T487" s="239">
        <v>0</v>
      </c>
      <c r="U487" s="239">
        <v>0</v>
      </c>
      <c r="V487" s="239">
        <v>0</v>
      </c>
      <c r="W487" s="239">
        <v>0</v>
      </c>
      <c r="X487" s="239">
        <v>0</v>
      </c>
      <c r="Y487" s="239">
        <v>0</v>
      </c>
      <c r="Z487" s="239">
        <v>0</v>
      </c>
      <c r="AA487" s="239">
        <v>0</v>
      </c>
      <c r="AB487" s="239">
        <v>0</v>
      </c>
      <c r="AC487" s="222">
        <f>ROUND(N487*2.14%,2)</f>
        <v>55994.84</v>
      </c>
      <c r="AD487" s="222">
        <v>0</v>
      </c>
      <c r="AE487" s="239">
        <v>0</v>
      </c>
      <c r="AF487" s="214" t="s">
        <v>17042</v>
      </c>
      <c r="AG487" s="214">
        <v>2024</v>
      </c>
      <c r="AH487" s="214">
        <v>2024</v>
      </c>
      <c r="AI487" s="226"/>
      <c r="AJ487" s="226"/>
      <c r="AK487" s="226"/>
      <c r="AL487" s="226"/>
      <c r="AM487" s="227" t="s">
        <v>16960</v>
      </c>
      <c r="AN487" s="227" t="s">
        <v>16940</v>
      </c>
      <c r="AO487" s="227">
        <v>0</v>
      </c>
      <c r="AP487" s="227" t="s">
        <v>16948</v>
      </c>
      <c r="AQ487" s="227" t="s">
        <v>16954</v>
      </c>
      <c r="AR487" s="227">
        <v>0</v>
      </c>
      <c r="AS487" s="227"/>
      <c r="AT487" s="227"/>
      <c r="AU487" s="227"/>
      <c r="AV487" s="227"/>
      <c r="AW487" s="227" t="s">
        <v>1691</v>
      </c>
      <c r="AX487" s="228">
        <v>414.8</v>
      </c>
      <c r="AY487" s="228">
        <v>334.79</v>
      </c>
      <c r="AZ487" s="227" t="s">
        <v>2966</v>
      </c>
      <c r="BA487" s="227" t="s">
        <v>17002</v>
      </c>
      <c r="BB487" s="229"/>
      <c r="BC487" s="230">
        <f t="shared" si="195"/>
        <v>-0.20999999999997954</v>
      </c>
      <c r="BJ487" s="177" t="str">
        <f t="shared" si="193"/>
        <v>277.900</v>
      </c>
      <c r="BM487" s="177" t="s">
        <v>3568</v>
      </c>
      <c r="BN487" s="177" t="s">
        <v>2983</v>
      </c>
      <c r="BO487" s="177" t="s">
        <v>2983</v>
      </c>
      <c r="BU487" s="177" t="s">
        <v>3568</v>
      </c>
      <c r="BV487" s="177" t="s">
        <v>2983</v>
      </c>
      <c r="BW487" s="177" t="s">
        <v>2983</v>
      </c>
      <c r="CH487" s="224">
        <f t="shared" si="174"/>
        <v>-1.4551915228366852E-10</v>
      </c>
    </row>
    <row r="488" spans="1:118" x14ac:dyDescent="0.3">
      <c r="A488" s="177">
        <v>1</v>
      </c>
      <c r="B488" s="231">
        <f>SUBTOTAL(9,$A$402:A488)</f>
        <v>85</v>
      </c>
      <c r="C488" s="236" t="s">
        <v>422</v>
      </c>
      <c r="D488" s="222">
        <f t="shared" si="190"/>
        <v>3051728</v>
      </c>
      <c r="E488" s="239">
        <v>0</v>
      </c>
      <c r="F488" s="239">
        <v>0</v>
      </c>
      <c r="G488" s="239">
        <v>0</v>
      </c>
      <c r="H488" s="239">
        <v>0</v>
      </c>
      <c r="I488" s="239">
        <v>0</v>
      </c>
      <c r="J488" s="239">
        <v>0</v>
      </c>
      <c r="K488" s="255">
        <v>0</v>
      </c>
      <c r="L488" s="239">
        <v>0</v>
      </c>
      <c r="M488" s="241">
        <v>380</v>
      </c>
      <c r="N488" s="222">
        <v>2987789.31</v>
      </c>
      <c r="O488" s="239">
        <v>0</v>
      </c>
      <c r="P488" s="239">
        <v>0</v>
      </c>
      <c r="Q488" s="222">
        <v>0</v>
      </c>
      <c r="R488" s="222">
        <v>0</v>
      </c>
      <c r="S488" s="239">
        <v>0</v>
      </c>
      <c r="T488" s="239">
        <v>0</v>
      </c>
      <c r="U488" s="239">
        <v>0</v>
      </c>
      <c r="V488" s="239">
        <v>0</v>
      </c>
      <c r="W488" s="239">
        <v>0</v>
      </c>
      <c r="X488" s="239">
        <v>0</v>
      </c>
      <c r="Y488" s="239">
        <v>0</v>
      </c>
      <c r="Z488" s="239">
        <v>0</v>
      </c>
      <c r="AA488" s="239">
        <v>0</v>
      </c>
      <c r="AB488" s="239">
        <v>0</v>
      </c>
      <c r="AC488" s="222">
        <f>ROUND(N488*2.14%,2)</f>
        <v>63938.69</v>
      </c>
      <c r="AD488" s="222">
        <v>0</v>
      </c>
      <c r="AE488" s="239">
        <v>0</v>
      </c>
      <c r="AF488" s="214" t="s">
        <v>17042</v>
      </c>
      <c r="AG488" s="214">
        <v>2024</v>
      </c>
      <c r="AH488" s="214">
        <v>2024</v>
      </c>
      <c r="AI488" s="226"/>
      <c r="AJ488" s="226"/>
      <c r="AK488" s="226"/>
      <c r="AL488" s="226"/>
      <c r="AM488" s="227" t="s">
        <v>16960</v>
      </c>
      <c r="AN488" s="227" t="s">
        <v>16940</v>
      </c>
      <c r="AO488" s="227">
        <v>0</v>
      </c>
      <c r="AP488" s="227" t="s">
        <v>16948</v>
      </c>
      <c r="AQ488" s="227" t="s">
        <v>16954</v>
      </c>
      <c r="AR488" s="227">
        <v>0</v>
      </c>
      <c r="AS488" s="227"/>
      <c r="AT488" s="227"/>
      <c r="AU488" s="227"/>
      <c r="AV488" s="227"/>
      <c r="AW488" s="227" t="s">
        <v>1009</v>
      </c>
      <c r="AX488" s="228">
        <v>383.6</v>
      </c>
      <c r="AY488" s="228">
        <v>380</v>
      </c>
      <c r="AZ488" s="227" t="s">
        <v>2966</v>
      </c>
      <c r="BA488" s="227" t="s">
        <v>17002</v>
      </c>
      <c r="BB488" s="229"/>
      <c r="BC488" s="230">
        <f t="shared" si="195"/>
        <v>0</v>
      </c>
      <c r="BJ488" s="177" t="str">
        <f t="shared" si="193"/>
        <v>216.000</v>
      </c>
      <c r="BM488" s="177" t="s">
        <v>3609</v>
      </c>
      <c r="BN488" s="177" t="s">
        <v>2979</v>
      </c>
      <c r="BO488" s="177" t="s">
        <v>3610</v>
      </c>
      <c r="BU488" s="177" t="s">
        <v>3609</v>
      </c>
      <c r="BV488" s="177" t="s">
        <v>2979</v>
      </c>
      <c r="BW488" s="177" t="s">
        <v>3610</v>
      </c>
      <c r="CH488" s="224">
        <f t="shared" si="174"/>
        <v>-5.8207660913467407E-11</v>
      </c>
    </row>
    <row r="489" spans="1:118" x14ac:dyDescent="0.3">
      <c r="A489" s="177">
        <v>1</v>
      </c>
      <c r="B489" s="231">
        <f>SUBTOTAL(9,$A$402:A489)</f>
        <v>86</v>
      </c>
      <c r="C489" s="236" t="s">
        <v>424</v>
      </c>
      <c r="D489" s="222">
        <f t="shared" si="190"/>
        <v>2714704</v>
      </c>
      <c r="E489" s="239">
        <v>0</v>
      </c>
      <c r="F489" s="239">
        <v>0</v>
      </c>
      <c r="G489" s="239">
        <v>0</v>
      </c>
      <c r="H489" s="239">
        <v>0</v>
      </c>
      <c r="I489" s="239">
        <v>0</v>
      </c>
      <c r="J489" s="239">
        <v>0</v>
      </c>
      <c r="K489" s="255">
        <v>0</v>
      </c>
      <c r="L489" s="239">
        <v>0</v>
      </c>
      <c r="M489" s="241">
        <v>340</v>
      </c>
      <c r="N489" s="222">
        <v>2657826.5099999998</v>
      </c>
      <c r="O489" s="239">
        <v>0</v>
      </c>
      <c r="P489" s="239">
        <v>0</v>
      </c>
      <c r="Q489" s="222">
        <v>0</v>
      </c>
      <c r="R489" s="222">
        <v>0</v>
      </c>
      <c r="S489" s="239">
        <v>0</v>
      </c>
      <c r="T489" s="239">
        <v>0</v>
      </c>
      <c r="U489" s="239">
        <v>0</v>
      </c>
      <c r="V489" s="239">
        <v>0</v>
      </c>
      <c r="W489" s="239">
        <v>0</v>
      </c>
      <c r="X489" s="239">
        <v>0</v>
      </c>
      <c r="Y489" s="239">
        <v>0</v>
      </c>
      <c r="Z489" s="239">
        <v>0</v>
      </c>
      <c r="AA489" s="239">
        <v>0</v>
      </c>
      <c r="AB489" s="239">
        <v>0</v>
      </c>
      <c r="AC489" s="222">
        <f>ROUND(N489*2.14%,2)</f>
        <v>56877.49</v>
      </c>
      <c r="AD489" s="222">
        <v>0</v>
      </c>
      <c r="AE489" s="239">
        <v>0</v>
      </c>
      <c r="AF489" s="214" t="s">
        <v>17042</v>
      </c>
      <c r="AG489" s="214">
        <v>2024</v>
      </c>
      <c r="AH489" s="214">
        <v>2024</v>
      </c>
      <c r="AI489" s="226"/>
      <c r="AJ489" s="226"/>
      <c r="AK489" s="226"/>
      <c r="AL489" s="226"/>
      <c r="AM489" s="227" t="s">
        <v>16957</v>
      </c>
      <c r="AN489" s="227" t="s">
        <v>16946</v>
      </c>
      <c r="AO489" s="227">
        <v>0</v>
      </c>
      <c r="AP489" s="227" t="s">
        <v>16961</v>
      </c>
      <c r="AQ489" s="227" t="s">
        <v>16947</v>
      </c>
      <c r="AR489" s="227">
        <v>0</v>
      </c>
      <c r="AS489" s="227"/>
      <c r="AT489" s="227"/>
      <c r="AU489" s="227"/>
      <c r="AV489" s="227"/>
      <c r="AW489" s="227" t="s">
        <v>2141</v>
      </c>
      <c r="AX489" s="228">
        <v>404.7</v>
      </c>
      <c r="AY489" s="228">
        <v>343.95</v>
      </c>
      <c r="AZ489" s="227" t="s">
        <v>2966</v>
      </c>
      <c r="BA489" s="227" t="s">
        <v>17002</v>
      </c>
      <c r="BB489" s="229"/>
      <c r="BC489" s="230">
        <f t="shared" si="195"/>
        <v>3.9499999999999886</v>
      </c>
      <c r="BJ489" s="177" t="str">
        <f t="shared" si="193"/>
        <v>404.700</v>
      </c>
      <c r="BM489" s="177" t="s">
        <v>3614</v>
      </c>
      <c r="BN489" s="177" t="s">
        <v>780</v>
      </c>
      <c r="BO489" s="177" t="s">
        <v>3615</v>
      </c>
      <c r="BU489" s="177" t="s">
        <v>3614</v>
      </c>
      <c r="BV489" s="177" t="s">
        <v>780</v>
      </c>
      <c r="BW489" s="177" t="s">
        <v>3615</v>
      </c>
      <c r="CH489" s="224">
        <f t="shared" si="174"/>
        <v>2.255546860396862E-10</v>
      </c>
    </row>
    <row r="490" spans="1:118" s="245" customFormat="1" x14ac:dyDescent="0.3">
      <c r="A490" s="177">
        <v>1</v>
      </c>
      <c r="B490" s="231">
        <f>SUBTOTAL(9,$A$402:A490)</f>
        <v>87</v>
      </c>
      <c r="C490" s="220" t="s">
        <v>430</v>
      </c>
      <c r="D490" s="222">
        <f>E490+F490+G490+H490+I490+J490+L490+N490+P490+R490+T490+U490+V490+W490+X490+Y490+Z490+AA490+AB490+AC490+AD490+AE490</f>
        <v>2714704</v>
      </c>
      <c r="E490" s="239">
        <v>0</v>
      </c>
      <c r="F490" s="239">
        <v>0</v>
      </c>
      <c r="G490" s="239">
        <v>0</v>
      </c>
      <c r="H490" s="239">
        <v>0</v>
      </c>
      <c r="I490" s="239">
        <v>0</v>
      </c>
      <c r="J490" s="239">
        <v>0</v>
      </c>
      <c r="K490" s="257">
        <v>0</v>
      </c>
      <c r="L490" s="239">
        <v>0</v>
      </c>
      <c r="M490" s="241">
        <v>340</v>
      </c>
      <c r="N490" s="222">
        <v>2657826.5099999998</v>
      </c>
      <c r="O490" s="239">
        <v>0</v>
      </c>
      <c r="P490" s="239">
        <v>0</v>
      </c>
      <c r="Q490" s="222">
        <v>0</v>
      </c>
      <c r="R490" s="222">
        <v>0</v>
      </c>
      <c r="S490" s="239">
        <v>0</v>
      </c>
      <c r="T490" s="239">
        <v>0</v>
      </c>
      <c r="U490" s="239">
        <v>0</v>
      </c>
      <c r="V490" s="239">
        <v>0</v>
      </c>
      <c r="W490" s="239">
        <v>0</v>
      </c>
      <c r="X490" s="239">
        <v>0</v>
      </c>
      <c r="Y490" s="239">
        <v>0</v>
      </c>
      <c r="Z490" s="239">
        <v>0</v>
      </c>
      <c r="AA490" s="239">
        <v>0</v>
      </c>
      <c r="AB490" s="239">
        <v>0</v>
      </c>
      <c r="AC490" s="222">
        <f>ROUND(N490*2.14%,2)</f>
        <v>56877.49</v>
      </c>
      <c r="AD490" s="222">
        <v>0</v>
      </c>
      <c r="AE490" s="239">
        <v>0</v>
      </c>
      <c r="AF490" s="214" t="s">
        <v>17042</v>
      </c>
      <c r="AG490" s="214">
        <v>2024</v>
      </c>
      <c r="AH490" s="214">
        <v>2024</v>
      </c>
      <c r="BW490" s="246"/>
      <c r="CH490" s="224">
        <f>D490-E490-F490-G490-H490-I490-J490-L490-N490-P490-R490-T490-U490-V490-W490-X490-Y490-Z490-AA490-AB490-AC490-AD490-AE490</f>
        <v>2.255546860396862E-10</v>
      </c>
      <c r="DN490" s="177"/>
    </row>
    <row r="491" spans="1:118" x14ac:dyDescent="0.3">
      <c r="B491" s="225" t="s">
        <v>199</v>
      </c>
      <c r="C491" s="225"/>
      <c r="D491" s="221">
        <f>SUM(D492:D500)</f>
        <v>61847830.660000011</v>
      </c>
      <c r="E491" s="222">
        <f t="shared" ref="E491:AE491" si="196">SUM(E492:E500)</f>
        <v>0</v>
      </c>
      <c r="F491" s="222">
        <f t="shared" si="196"/>
        <v>0</v>
      </c>
      <c r="G491" s="222">
        <f t="shared" si="196"/>
        <v>0</v>
      </c>
      <c r="H491" s="222">
        <f t="shared" si="196"/>
        <v>0</v>
      </c>
      <c r="I491" s="222">
        <f t="shared" si="196"/>
        <v>0</v>
      </c>
      <c r="J491" s="222">
        <f t="shared" si="196"/>
        <v>0</v>
      </c>
      <c r="K491" s="223">
        <f t="shared" si="196"/>
        <v>0</v>
      </c>
      <c r="L491" s="222">
        <f t="shared" si="196"/>
        <v>0</v>
      </c>
      <c r="M491" s="222">
        <f t="shared" si="196"/>
        <v>6326.7</v>
      </c>
      <c r="N491" s="222">
        <f t="shared" si="196"/>
        <v>51916234.25</v>
      </c>
      <c r="O491" s="222">
        <f t="shared" si="196"/>
        <v>0</v>
      </c>
      <c r="P491" s="222">
        <f t="shared" si="196"/>
        <v>0</v>
      </c>
      <c r="Q491" s="222">
        <f t="shared" si="196"/>
        <v>1050</v>
      </c>
      <c r="R491" s="222">
        <f t="shared" si="196"/>
        <v>7000772.4699999997</v>
      </c>
      <c r="S491" s="222">
        <f t="shared" si="196"/>
        <v>0</v>
      </c>
      <c r="T491" s="222">
        <f t="shared" si="196"/>
        <v>0</v>
      </c>
      <c r="U491" s="222">
        <f t="shared" si="196"/>
        <v>0</v>
      </c>
      <c r="V491" s="222">
        <f t="shared" si="196"/>
        <v>0</v>
      </c>
      <c r="W491" s="222">
        <f t="shared" si="196"/>
        <v>0</v>
      </c>
      <c r="X491" s="222">
        <f t="shared" si="196"/>
        <v>0</v>
      </c>
      <c r="Y491" s="222">
        <f t="shared" si="196"/>
        <v>0</v>
      </c>
      <c r="Z491" s="222">
        <f t="shared" si="196"/>
        <v>0</v>
      </c>
      <c r="AA491" s="222">
        <f t="shared" si="196"/>
        <v>0</v>
      </c>
      <c r="AB491" s="222">
        <f t="shared" si="196"/>
        <v>0</v>
      </c>
      <c r="AC491" s="222">
        <f t="shared" si="196"/>
        <v>1260823.94</v>
      </c>
      <c r="AD491" s="222">
        <f t="shared" si="196"/>
        <v>1670000</v>
      </c>
      <c r="AE491" s="222">
        <f t="shared" si="196"/>
        <v>0</v>
      </c>
      <c r="AF491" s="214" t="s">
        <v>17016</v>
      </c>
      <c r="AG491" s="214" t="s">
        <v>17016</v>
      </c>
      <c r="AH491" s="214" t="s">
        <v>17016</v>
      </c>
      <c r="AI491" s="226"/>
      <c r="AJ491" s="226"/>
      <c r="AK491" s="226"/>
      <c r="AL491" s="226"/>
      <c r="AM491" s="227"/>
      <c r="AN491" s="227"/>
      <c r="AO491" s="227"/>
      <c r="AP491" s="227"/>
      <c r="AQ491" s="227"/>
      <c r="AR491" s="227"/>
      <c r="AS491" s="227"/>
      <c r="AT491" s="227"/>
      <c r="AU491" s="227"/>
      <c r="AV491" s="227"/>
      <c r="AW491" s="227"/>
      <c r="AX491" s="228"/>
      <c r="AY491" s="228"/>
      <c r="AZ491" s="227"/>
      <c r="BA491" s="227"/>
      <c r="BB491" s="229"/>
      <c r="BC491" s="230">
        <f t="shared" si="189"/>
        <v>-6326.7</v>
      </c>
      <c r="BJ491" s="177" t="e">
        <f t="shared" ref="BJ491:BJ501" si="197">VLOOKUP(C491,BM:BO,3,FALSE)</f>
        <v>#N/A</v>
      </c>
      <c r="BM491" s="177" t="s">
        <v>3237</v>
      </c>
      <c r="BN491" s="177" t="s">
        <v>2983</v>
      </c>
      <c r="BO491" s="177" t="s">
        <v>3238</v>
      </c>
      <c r="BU491" s="177" t="s">
        <v>3237</v>
      </c>
      <c r="BV491" s="177" t="s">
        <v>2983</v>
      </c>
      <c r="BW491" s="177" t="s">
        <v>3238</v>
      </c>
      <c r="CH491" s="224">
        <f t="shared" si="174"/>
        <v>1.1641532182693481E-8</v>
      </c>
    </row>
    <row r="492" spans="1:118" x14ac:dyDescent="0.3">
      <c r="A492" s="177">
        <v>1</v>
      </c>
      <c r="B492" s="231">
        <f>SUBTOTAL(9,$A$402:A492)</f>
        <v>88</v>
      </c>
      <c r="C492" s="236" t="s">
        <v>200</v>
      </c>
      <c r="D492" s="222">
        <f t="shared" ref="D492:D500" si="198">E492+F492+G492+H492+I492+J492+L492+N492+P492+R492+T492+U492+V492+W492+X492+Y492+Z492+AA492+AB492+AC492+AD492+AE492</f>
        <v>4602107.2299999995</v>
      </c>
      <c r="E492" s="239">
        <v>0</v>
      </c>
      <c r="F492" s="239">
        <v>0</v>
      </c>
      <c r="G492" s="239">
        <v>0</v>
      </c>
      <c r="H492" s="239">
        <v>0</v>
      </c>
      <c r="I492" s="239">
        <v>0</v>
      </c>
      <c r="J492" s="239">
        <v>0</v>
      </c>
      <c r="K492" s="255">
        <v>0</v>
      </c>
      <c r="L492" s="239">
        <v>0</v>
      </c>
      <c r="M492" s="222">
        <v>484</v>
      </c>
      <c r="N492" s="222">
        <v>4358828.3</v>
      </c>
      <c r="O492" s="239">
        <v>0</v>
      </c>
      <c r="P492" s="239">
        <v>0</v>
      </c>
      <c r="Q492" s="222">
        <v>0</v>
      </c>
      <c r="R492" s="222">
        <v>0</v>
      </c>
      <c r="S492" s="239">
        <v>0</v>
      </c>
      <c r="T492" s="239">
        <v>0</v>
      </c>
      <c r="U492" s="239">
        <v>0</v>
      </c>
      <c r="V492" s="239">
        <v>0</v>
      </c>
      <c r="W492" s="239">
        <v>0</v>
      </c>
      <c r="X492" s="239">
        <v>0</v>
      </c>
      <c r="Y492" s="239">
        <v>0</v>
      </c>
      <c r="Z492" s="239">
        <v>0</v>
      </c>
      <c r="AA492" s="239">
        <v>0</v>
      </c>
      <c r="AB492" s="239">
        <v>0</v>
      </c>
      <c r="AC492" s="222">
        <f>ROUND(N492*2.14%,2)</f>
        <v>93278.93</v>
      </c>
      <c r="AD492" s="222">
        <v>150000</v>
      </c>
      <c r="AE492" s="239">
        <v>0</v>
      </c>
      <c r="AF492" s="214">
        <v>2024</v>
      </c>
      <c r="AG492" s="214">
        <v>2024</v>
      </c>
      <c r="AH492" s="214">
        <v>2024</v>
      </c>
      <c r="AI492" s="226"/>
      <c r="AJ492" s="226"/>
      <c r="AK492" s="226"/>
      <c r="AL492" s="226"/>
      <c r="AM492" s="227" t="s">
        <v>16939</v>
      </c>
      <c r="AN492" s="227" t="s">
        <v>16952</v>
      </c>
      <c r="AO492" s="227">
        <v>0</v>
      </c>
      <c r="AP492" s="227" t="s">
        <v>16958</v>
      </c>
      <c r="AQ492" s="227" t="s">
        <v>16942</v>
      </c>
      <c r="AR492" s="227">
        <v>0</v>
      </c>
      <c r="AS492" s="227"/>
      <c r="AT492" s="227"/>
      <c r="AU492" s="227"/>
      <c r="AV492" s="227"/>
      <c r="AW492" s="227" t="s">
        <v>612</v>
      </c>
      <c r="AX492" s="228">
        <v>540.9</v>
      </c>
      <c r="AY492" s="228">
        <v>484</v>
      </c>
      <c r="AZ492" s="227" t="s">
        <v>2966</v>
      </c>
      <c r="BA492" s="227" t="s">
        <v>17002</v>
      </c>
      <c r="BB492" s="229"/>
      <c r="BC492" s="230">
        <f t="shared" si="189"/>
        <v>0</v>
      </c>
      <c r="BJ492" s="177" t="str">
        <f t="shared" si="197"/>
        <v>589.000</v>
      </c>
      <c r="BM492" s="177" t="s">
        <v>3239</v>
      </c>
      <c r="BN492" s="177" t="s">
        <v>2983</v>
      </c>
      <c r="BO492" s="177" t="s">
        <v>2983</v>
      </c>
      <c r="BU492" s="177" t="s">
        <v>3239</v>
      </c>
      <c r="BV492" s="177" t="s">
        <v>2983</v>
      </c>
      <c r="BW492" s="177" t="s">
        <v>2983</v>
      </c>
      <c r="CH492" s="224">
        <f t="shared" si="174"/>
        <v>-2.9103830456733704E-10</v>
      </c>
    </row>
    <row r="493" spans="1:118" x14ac:dyDescent="0.3">
      <c r="A493" s="177">
        <v>1</v>
      </c>
      <c r="B493" s="231">
        <f>SUBTOTAL(9,$A$402:A493)</f>
        <v>89</v>
      </c>
      <c r="C493" s="236" t="s">
        <v>201</v>
      </c>
      <c r="D493" s="222">
        <f t="shared" si="198"/>
        <v>5956899.2000000002</v>
      </c>
      <c r="E493" s="239">
        <v>0</v>
      </c>
      <c r="F493" s="239">
        <v>0</v>
      </c>
      <c r="G493" s="239">
        <v>0</v>
      </c>
      <c r="H493" s="239">
        <v>0</v>
      </c>
      <c r="I493" s="239">
        <v>0</v>
      </c>
      <c r="J493" s="239">
        <v>0</v>
      </c>
      <c r="K493" s="255">
        <v>0</v>
      </c>
      <c r="L493" s="239">
        <v>0</v>
      </c>
      <c r="M493" s="222">
        <v>707</v>
      </c>
      <c r="N493" s="222">
        <v>5655863.7199999997</v>
      </c>
      <c r="O493" s="239">
        <v>0</v>
      </c>
      <c r="P493" s="239">
        <v>0</v>
      </c>
      <c r="Q493" s="222">
        <v>0</v>
      </c>
      <c r="R493" s="222">
        <v>0</v>
      </c>
      <c r="S493" s="239">
        <v>0</v>
      </c>
      <c r="T493" s="239">
        <v>0</v>
      </c>
      <c r="U493" s="239">
        <v>0</v>
      </c>
      <c r="V493" s="239">
        <v>0</v>
      </c>
      <c r="W493" s="239">
        <v>0</v>
      </c>
      <c r="X493" s="239">
        <v>0</v>
      </c>
      <c r="Y493" s="239">
        <v>0</v>
      </c>
      <c r="Z493" s="239">
        <v>0</v>
      </c>
      <c r="AA493" s="239">
        <v>0</v>
      </c>
      <c r="AB493" s="239">
        <v>0</v>
      </c>
      <c r="AC493" s="222">
        <f>ROUND(N493*2.14%,2)</f>
        <v>121035.48</v>
      </c>
      <c r="AD493" s="222">
        <v>180000</v>
      </c>
      <c r="AE493" s="239">
        <v>0</v>
      </c>
      <c r="AF493" s="214">
        <v>2024</v>
      </c>
      <c r="AG493" s="214">
        <v>2024</v>
      </c>
      <c r="AH493" s="214">
        <v>2024</v>
      </c>
      <c r="AI493" s="226"/>
      <c r="AJ493" s="226"/>
      <c r="AK493" s="226"/>
      <c r="AL493" s="226"/>
      <c r="AM493" s="227" t="s">
        <v>16943</v>
      </c>
      <c r="AN493" s="227" t="s">
        <v>16957</v>
      </c>
      <c r="AO493" s="227">
        <v>0</v>
      </c>
      <c r="AP493" s="227" t="s">
        <v>16960</v>
      </c>
      <c r="AQ493" s="227" t="s">
        <v>16956</v>
      </c>
      <c r="AR493" s="227" t="s">
        <v>16954</v>
      </c>
      <c r="AS493" s="227"/>
      <c r="AT493" s="227"/>
      <c r="AU493" s="227"/>
      <c r="AV493" s="227"/>
      <c r="AW493" s="227" t="s">
        <v>636</v>
      </c>
      <c r="AX493" s="228">
        <v>1185</v>
      </c>
      <c r="AY493" s="228">
        <v>707</v>
      </c>
      <c r="AZ493" s="227" t="s">
        <v>2966</v>
      </c>
      <c r="BA493" s="227" t="s">
        <v>17002</v>
      </c>
      <c r="BB493" s="229"/>
      <c r="BC493" s="230">
        <f t="shared" si="189"/>
        <v>0</v>
      </c>
      <c r="BJ493" s="177" t="str">
        <f t="shared" si="197"/>
        <v>546.000</v>
      </c>
      <c r="BM493" s="177" t="s">
        <v>3240</v>
      </c>
      <c r="BN493" s="177" t="s">
        <v>3083</v>
      </c>
      <c r="BO493" s="177" t="s">
        <v>3241</v>
      </c>
      <c r="BU493" s="177" t="s">
        <v>3240</v>
      </c>
      <c r="BV493" s="177" t="s">
        <v>3083</v>
      </c>
      <c r="BW493" s="177" t="s">
        <v>3241</v>
      </c>
      <c r="CH493" s="224">
        <f t="shared" si="174"/>
        <v>4.6566128730773926E-10</v>
      </c>
    </row>
    <row r="494" spans="1:118" x14ac:dyDescent="0.3">
      <c r="A494" s="177">
        <v>1</v>
      </c>
      <c r="B494" s="231">
        <f>SUBTOTAL(9,$A$402:A494)</f>
        <v>90</v>
      </c>
      <c r="C494" s="236" t="s">
        <v>202</v>
      </c>
      <c r="D494" s="222">
        <f t="shared" si="198"/>
        <v>7835808</v>
      </c>
      <c r="E494" s="239">
        <v>0</v>
      </c>
      <c r="F494" s="239">
        <v>0</v>
      </c>
      <c r="G494" s="239">
        <v>0</v>
      </c>
      <c r="H494" s="239">
        <v>0</v>
      </c>
      <c r="I494" s="239">
        <v>0</v>
      </c>
      <c r="J494" s="239">
        <v>0</v>
      </c>
      <c r="K494" s="255">
        <v>0</v>
      </c>
      <c r="L494" s="239">
        <v>0</v>
      </c>
      <c r="M494" s="222">
        <v>930</v>
      </c>
      <c r="N494" s="222">
        <v>7495406.3099999996</v>
      </c>
      <c r="O494" s="239">
        <v>0</v>
      </c>
      <c r="P494" s="239">
        <v>0</v>
      </c>
      <c r="Q494" s="222">
        <v>0</v>
      </c>
      <c r="R494" s="222">
        <v>0</v>
      </c>
      <c r="S494" s="239">
        <v>0</v>
      </c>
      <c r="T494" s="239">
        <v>0</v>
      </c>
      <c r="U494" s="239">
        <v>0</v>
      </c>
      <c r="V494" s="239">
        <v>0</v>
      </c>
      <c r="W494" s="239">
        <v>0</v>
      </c>
      <c r="X494" s="239">
        <v>0</v>
      </c>
      <c r="Y494" s="239">
        <v>0</v>
      </c>
      <c r="Z494" s="239">
        <v>0</v>
      </c>
      <c r="AA494" s="239">
        <v>0</v>
      </c>
      <c r="AB494" s="239">
        <v>0</v>
      </c>
      <c r="AC494" s="222">
        <f>ROUND(N494*2.14%,2)-0.01</f>
        <v>160401.69</v>
      </c>
      <c r="AD494" s="222">
        <v>180000</v>
      </c>
      <c r="AE494" s="239">
        <v>0</v>
      </c>
      <c r="AF494" s="214">
        <v>2024</v>
      </c>
      <c r="AG494" s="214">
        <v>2024</v>
      </c>
      <c r="AH494" s="214">
        <v>2024</v>
      </c>
      <c r="AI494" s="226"/>
      <c r="AJ494" s="226"/>
      <c r="AK494" s="226"/>
      <c r="AL494" s="226"/>
      <c r="AM494" s="227" t="s">
        <v>16943</v>
      </c>
      <c r="AN494" s="227" t="s">
        <v>16939</v>
      </c>
      <c r="AO494" s="227">
        <v>0</v>
      </c>
      <c r="AP494" s="227" t="s">
        <v>16955</v>
      </c>
      <c r="AQ494" s="227" t="s">
        <v>16956</v>
      </c>
      <c r="AR494" s="227">
        <v>0</v>
      </c>
      <c r="AS494" s="227"/>
      <c r="AT494" s="227"/>
      <c r="AU494" s="227"/>
      <c r="AV494" s="227"/>
      <c r="AW494" s="227" t="s">
        <v>662</v>
      </c>
      <c r="AX494" s="228">
        <v>1915.9</v>
      </c>
      <c r="AY494" s="228">
        <v>930</v>
      </c>
      <c r="AZ494" s="227" t="s">
        <v>2966</v>
      </c>
      <c r="BA494" s="227" t="s">
        <v>3045</v>
      </c>
      <c r="BB494" s="229"/>
      <c r="BC494" s="230">
        <f t="shared" si="189"/>
        <v>0</v>
      </c>
      <c r="BJ494" s="177" t="str">
        <f t="shared" si="197"/>
        <v>705.000</v>
      </c>
      <c r="BM494" s="177" t="s">
        <v>3242</v>
      </c>
      <c r="BN494" s="177" t="s">
        <v>2983</v>
      </c>
      <c r="BO494" s="177" t="s">
        <v>2983</v>
      </c>
      <c r="BU494" s="177" t="s">
        <v>3242</v>
      </c>
      <c r="BV494" s="177" t="s">
        <v>2983</v>
      </c>
      <c r="BW494" s="177" t="s">
        <v>2983</v>
      </c>
      <c r="CH494" s="224">
        <f t="shared" si="174"/>
        <v>4.0745362639427185E-10</v>
      </c>
    </row>
    <row r="495" spans="1:118" x14ac:dyDescent="0.3">
      <c r="A495" s="177">
        <v>1</v>
      </c>
      <c r="B495" s="231">
        <f>SUBTOTAL(9,$A$402:A495)</f>
        <v>91</v>
      </c>
      <c r="C495" s="236" t="s">
        <v>204</v>
      </c>
      <c r="D495" s="222">
        <f t="shared" si="198"/>
        <v>6167539.2000000002</v>
      </c>
      <c r="E495" s="239">
        <v>0</v>
      </c>
      <c r="F495" s="239">
        <v>0</v>
      </c>
      <c r="G495" s="239">
        <v>0</v>
      </c>
      <c r="H495" s="239">
        <v>0</v>
      </c>
      <c r="I495" s="239">
        <v>0</v>
      </c>
      <c r="J495" s="239">
        <v>0</v>
      </c>
      <c r="K495" s="255">
        <v>0</v>
      </c>
      <c r="L495" s="239">
        <v>0</v>
      </c>
      <c r="M495" s="222">
        <v>732</v>
      </c>
      <c r="N495" s="222">
        <v>5862090.46</v>
      </c>
      <c r="O495" s="239">
        <v>0</v>
      </c>
      <c r="P495" s="239">
        <v>0</v>
      </c>
      <c r="Q495" s="222">
        <v>0</v>
      </c>
      <c r="R495" s="222">
        <v>0</v>
      </c>
      <c r="S495" s="239">
        <v>0</v>
      </c>
      <c r="T495" s="239">
        <v>0</v>
      </c>
      <c r="U495" s="239">
        <v>0</v>
      </c>
      <c r="V495" s="239">
        <v>0</v>
      </c>
      <c r="W495" s="239">
        <v>0</v>
      </c>
      <c r="X495" s="239">
        <v>0</v>
      </c>
      <c r="Y495" s="239">
        <v>0</v>
      </c>
      <c r="Z495" s="239">
        <v>0</v>
      </c>
      <c r="AA495" s="239">
        <v>0</v>
      </c>
      <c r="AB495" s="239">
        <v>0</v>
      </c>
      <c r="AC495" s="222">
        <f>ROUND(N495*2.14%,2)</f>
        <v>125448.74</v>
      </c>
      <c r="AD495" s="222">
        <v>180000</v>
      </c>
      <c r="AE495" s="239">
        <v>0</v>
      </c>
      <c r="AF495" s="214">
        <v>2024</v>
      </c>
      <c r="AG495" s="214">
        <v>2024</v>
      </c>
      <c r="AH495" s="214">
        <v>2024</v>
      </c>
      <c r="AI495" s="226"/>
      <c r="AJ495" s="226"/>
      <c r="AK495" s="226"/>
      <c r="AL495" s="226"/>
      <c r="AM495" s="227" t="s">
        <v>16943</v>
      </c>
      <c r="AN495" s="227">
        <v>2017</v>
      </c>
      <c r="AO495" s="227">
        <v>0</v>
      </c>
      <c r="AP495" s="227" t="s">
        <v>16957</v>
      </c>
      <c r="AQ495" s="227" t="s">
        <v>16956</v>
      </c>
      <c r="AR495" s="227">
        <v>0</v>
      </c>
      <c r="AS495" s="227"/>
      <c r="AT495" s="227" t="s">
        <v>16965</v>
      </c>
      <c r="AU495" s="235">
        <v>684099</v>
      </c>
      <c r="AV495" s="235">
        <v>720410.6</v>
      </c>
      <c r="AW495" s="227" t="s">
        <v>613</v>
      </c>
      <c r="AX495" s="228">
        <v>1205.4000000000001</v>
      </c>
      <c r="AY495" s="228">
        <v>732</v>
      </c>
      <c r="AZ495" s="227" t="s">
        <v>2966</v>
      </c>
      <c r="BA495" s="227" t="s">
        <v>17002</v>
      </c>
      <c r="BB495" s="229"/>
      <c r="BC495" s="230">
        <f t="shared" si="189"/>
        <v>0</v>
      </c>
      <c r="BJ495" s="177" t="str">
        <f t="shared" si="197"/>
        <v>546.000</v>
      </c>
      <c r="BM495" s="177" t="s">
        <v>3244</v>
      </c>
      <c r="BN495" s="177" t="s">
        <v>3245</v>
      </c>
      <c r="BO495" s="177" t="s">
        <v>3246</v>
      </c>
      <c r="BU495" s="177" t="s">
        <v>3244</v>
      </c>
      <c r="BV495" s="177" t="s">
        <v>3245</v>
      </c>
      <c r="BW495" s="177" t="s">
        <v>3246</v>
      </c>
      <c r="CH495" s="224">
        <f t="shared" si="174"/>
        <v>2.3283064365386963E-10</v>
      </c>
    </row>
    <row r="496" spans="1:118" x14ac:dyDescent="0.3">
      <c r="A496" s="177">
        <v>1</v>
      </c>
      <c r="B496" s="231">
        <f>SUBTOTAL(9,$A$402:A496)</f>
        <v>92</v>
      </c>
      <c r="C496" s="236" t="s">
        <v>205</v>
      </c>
      <c r="D496" s="222">
        <f t="shared" si="198"/>
        <v>7400589</v>
      </c>
      <c r="E496" s="239">
        <v>0</v>
      </c>
      <c r="F496" s="239">
        <v>0</v>
      </c>
      <c r="G496" s="239">
        <v>0</v>
      </c>
      <c r="H496" s="239">
        <v>0</v>
      </c>
      <c r="I496" s="239">
        <v>0</v>
      </c>
      <c r="J496" s="239">
        <v>0</v>
      </c>
      <c r="K496" s="255">
        <v>0</v>
      </c>
      <c r="L496" s="239">
        <v>0</v>
      </c>
      <c r="M496" s="222">
        <v>0</v>
      </c>
      <c r="N496" s="222">
        <v>0</v>
      </c>
      <c r="O496" s="239">
        <v>0</v>
      </c>
      <c r="P496" s="239">
        <v>0</v>
      </c>
      <c r="Q496" s="222">
        <v>1050</v>
      </c>
      <c r="R496" s="222">
        <v>7000772.4699999997</v>
      </c>
      <c r="S496" s="239">
        <v>0</v>
      </c>
      <c r="T496" s="239">
        <v>0</v>
      </c>
      <c r="U496" s="239">
        <v>0</v>
      </c>
      <c r="V496" s="239">
        <v>0</v>
      </c>
      <c r="W496" s="239">
        <v>0</v>
      </c>
      <c r="X496" s="239">
        <v>0</v>
      </c>
      <c r="Y496" s="239">
        <v>0</v>
      </c>
      <c r="Z496" s="239">
        <v>0</v>
      </c>
      <c r="AA496" s="239">
        <v>0</v>
      </c>
      <c r="AB496" s="239">
        <v>0</v>
      </c>
      <c r="AC496" s="222">
        <f>ROUND(R496*2.14%,2)</f>
        <v>149816.53</v>
      </c>
      <c r="AD496" s="239">
        <v>250000</v>
      </c>
      <c r="AE496" s="239">
        <v>0</v>
      </c>
      <c r="AF496" s="214">
        <v>2024</v>
      </c>
      <c r="AG496" s="214">
        <v>2024</v>
      </c>
      <c r="AH496" s="214">
        <v>2024</v>
      </c>
      <c r="AI496" s="226"/>
      <c r="AJ496" s="226"/>
      <c r="AK496" s="226"/>
      <c r="AL496" s="226"/>
      <c r="AM496" s="227" t="s">
        <v>16945</v>
      </c>
      <c r="AN496" s="227" t="s">
        <v>16955</v>
      </c>
      <c r="AO496" s="227">
        <v>0</v>
      </c>
      <c r="AP496" s="227" t="s">
        <v>16959</v>
      </c>
      <c r="AQ496" s="227" t="s">
        <v>16942</v>
      </c>
      <c r="AR496" s="227" t="s">
        <v>16955</v>
      </c>
      <c r="AS496" s="227"/>
      <c r="AT496" s="227"/>
      <c r="AU496" s="227"/>
      <c r="AV496" s="227"/>
      <c r="AW496" s="227" t="s">
        <v>612</v>
      </c>
      <c r="AX496" s="228">
        <v>1386.8</v>
      </c>
      <c r="AY496" s="228">
        <v>1149</v>
      </c>
      <c r="AZ496" s="227" t="s">
        <v>2966</v>
      </c>
      <c r="BA496" s="227" t="s">
        <v>612</v>
      </c>
      <c r="BB496" s="229"/>
      <c r="BC496" s="230">
        <f t="shared" si="189"/>
        <v>1149</v>
      </c>
      <c r="BJ496" s="177" t="str">
        <f t="shared" si="197"/>
        <v>1149.000</v>
      </c>
      <c r="BM496" s="177" t="s">
        <v>3247</v>
      </c>
      <c r="BN496" s="177" t="s">
        <v>2983</v>
      </c>
      <c r="BO496" s="177" t="s">
        <v>2983</v>
      </c>
      <c r="BU496" s="177" t="s">
        <v>3247</v>
      </c>
      <c r="BV496" s="177" t="s">
        <v>2983</v>
      </c>
      <c r="BW496" s="177" t="s">
        <v>2983</v>
      </c>
      <c r="CH496" s="224">
        <f t="shared" si="174"/>
        <v>2.6193447411060333E-10</v>
      </c>
    </row>
    <row r="497" spans="1:118" x14ac:dyDescent="0.3">
      <c r="A497" s="177">
        <v>1</v>
      </c>
      <c r="B497" s="231">
        <f>SUBTOTAL(9,$A$402:A497)</f>
        <v>93</v>
      </c>
      <c r="C497" s="236" t="s">
        <v>206</v>
      </c>
      <c r="D497" s="222">
        <f t="shared" si="198"/>
        <v>9529353.6000000015</v>
      </c>
      <c r="E497" s="239">
        <v>0</v>
      </c>
      <c r="F497" s="239">
        <v>0</v>
      </c>
      <c r="G497" s="239">
        <v>0</v>
      </c>
      <c r="H497" s="239">
        <v>0</v>
      </c>
      <c r="I497" s="239">
        <v>0</v>
      </c>
      <c r="J497" s="239">
        <v>0</v>
      </c>
      <c r="K497" s="255">
        <v>0</v>
      </c>
      <c r="L497" s="239">
        <v>0</v>
      </c>
      <c r="M497" s="222">
        <v>1131</v>
      </c>
      <c r="N497" s="222">
        <v>9133888.3900000006</v>
      </c>
      <c r="O497" s="239">
        <v>0</v>
      </c>
      <c r="P497" s="239">
        <v>0</v>
      </c>
      <c r="Q497" s="222">
        <v>0</v>
      </c>
      <c r="R497" s="222">
        <v>0</v>
      </c>
      <c r="S497" s="239">
        <v>0</v>
      </c>
      <c r="T497" s="239">
        <v>0</v>
      </c>
      <c r="U497" s="239">
        <v>0</v>
      </c>
      <c r="V497" s="239">
        <v>0</v>
      </c>
      <c r="W497" s="239">
        <v>0</v>
      </c>
      <c r="X497" s="239">
        <v>0</v>
      </c>
      <c r="Y497" s="239">
        <v>0</v>
      </c>
      <c r="Z497" s="239">
        <v>0</v>
      </c>
      <c r="AA497" s="239">
        <v>0</v>
      </c>
      <c r="AB497" s="239">
        <v>0</v>
      </c>
      <c r="AC497" s="222">
        <f>ROUND(N497*2.14%,2)</f>
        <v>195465.21</v>
      </c>
      <c r="AD497" s="239">
        <v>200000</v>
      </c>
      <c r="AE497" s="239">
        <v>0</v>
      </c>
      <c r="AF497" s="214">
        <v>2024</v>
      </c>
      <c r="AG497" s="214">
        <v>2024</v>
      </c>
      <c r="AH497" s="214">
        <v>2024</v>
      </c>
      <c r="AI497" s="226"/>
      <c r="AJ497" s="226"/>
      <c r="AK497" s="226"/>
      <c r="AL497" s="226"/>
      <c r="AM497" s="227" t="s">
        <v>16944</v>
      </c>
      <c r="AN497" s="227" t="s">
        <v>16949</v>
      </c>
      <c r="AO497" s="227">
        <v>0</v>
      </c>
      <c r="AP497" s="227" t="s">
        <v>16945</v>
      </c>
      <c r="AQ497" s="227" t="s">
        <v>16962</v>
      </c>
      <c r="AR497" s="227" t="s">
        <v>16954</v>
      </c>
      <c r="AS497" s="227"/>
      <c r="AT497" s="227"/>
      <c r="AU497" s="227"/>
      <c r="AV497" s="227"/>
      <c r="AW497" s="227" t="s">
        <v>631</v>
      </c>
      <c r="AX497" s="228">
        <v>2684.2</v>
      </c>
      <c r="AY497" s="228">
        <v>1131</v>
      </c>
      <c r="AZ497" s="227" t="s">
        <v>2966</v>
      </c>
      <c r="BA497" s="227">
        <v>2008</v>
      </c>
      <c r="BB497" s="229"/>
      <c r="BC497" s="230">
        <f t="shared" si="189"/>
        <v>0</v>
      </c>
      <c r="BJ497" s="177" t="str">
        <f t="shared" si="197"/>
        <v>816.000</v>
      </c>
      <c r="BM497" s="177" t="s">
        <v>3248</v>
      </c>
      <c r="BN497" s="177" t="s">
        <v>2983</v>
      </c>
      <c r="BO497" s="177" t="s">
        <v>3250</v>
      </c>
      <c r="BU497" s="177" t="s">
        <v>3248</v>
      </c>
      <c r="BV497" s="177" t="s">
        <v>2983</v>
      </c>
      <c r="BW497" s="177" t="s">
        <v>3250</v>
      </c>
      <c r="CH497" s="224">
        <f t="shared" si="174"/>
        <v>9.0221874415874481E-10</v>
      </c>
    </row>
    <row r="498" spans="1:118" x14ac:dyDescent="0.3">
      <c r="A498" s="177">
        <v>1</v>
      </c>
      <c r="B498" s="231">
        <f>SUBTOTAL(9,$A$402:A498)</f>
        <v>94</v>
      </c>
      <c r="C498" s="236" t="s">
        <v>207</v>
      </c>
      <c r="D498" s="222">
        <f t="shared" si="198"/>
        <v>4044288</v>
      </c>
      <c r="E498" s="239">
        <v>0</v>
      </c>
      <c r="F498" s="239">
        <v>0</v>
      </c>
      <c r="G498" s="239">
        <v>0</v>
      </c>
      <c r="H498" s="239">
        <v>0</v>
      </c>
      <c r="I498" s="239">
        <v>0</v>
      </c>
      <c r="J498" s="239">
        <v>0</v>
      </c>
      <c r="K498" s="255">
        <v>0</v>
      </c>
      <c r="L498" s="239">
        <v>0</v>
      </c>
      <c r="M498" s="222">
        <v>480</v>
      </c>
      <c r="N498" s="222">
        <v>3812696.3</v>
      </c>
      <c r="O498" s="239">
        <v>0</v>
      </c>
      <c r="P498" s="239">
        <v>0</v>
      </c>
      <c r="Q498" s="222">
        <v>0</v>
      </c>
      <c r="R498" s="222">
        <v>0</v>
      </c>
      <c r="S498" s="239">
        <v>0</v>
      </c>
      <c r="T498" s="239">
        <v>0</v>
      </c>
      <c r="U498" s="239">
        <v>0</v>
      </c>
      <c r="V498" s="239">
        <v>0</v>
      </c>
      <c r="W498" s="239">
        <v>0</v>
      </c>
      <c r="X498" s="239">
        <v>0</v>
      </c>
      <c r="Y498" s="239">
        <v>0</v>
      </c>
      <c r="Z498" s="239">
        <v>0</v>
      </c>
      <c r="AA498" s="239">
        <v>0</v>
      </c>
      <c r="AB498" s="239">
        <v>0</v>
      </c>
      <c r="AC498" s="222">
        <f>ROUND(N498*2.14%,2)</f>
        <v>81591.7</v>
      </c>
      <c r="AD498" s="222">
        <v>150000</v>
      </c>
      <c r="AE498" s="239">
        <v>0</v>
      </c>
      <c r="AF498" s="214">
        <v>2024</v>
      </c>
      <c r="AG498" s="214">
        <v>2024</v>
      </c>
      <c r="AH498" s="214">
        <v>2024</v>
      </c>
      <c r="AI498" s="226"/>
      <c r="AJ498" s="226"/>
      <c r="AK498" s="226"/>
      <c r="AL498" s="226"/>
      <c r="AM498" s="227" t="s">
        <v>16943</v>
      </c>
      <c r="AN498" s="227">
        <v>2019</v>
      </c>
      <c r="AO498" s="227">
        <v>0</v>
      </c>
      <c r="AP498" s="227" t="s">
        <v>16960</v>
      </c>
      <c r="AQ498" s="227" t="s">
        <v>16942</v>
      </c>
      <c r="AR498" s="227">
        <v>0</v>
      </c>
      <c r="AS498" s="227"/>
      <c r="AT498" s="227" t="s">
        <v>16965</v>
      </c>
      <c r="AU498" s="235">
        <v>1024698.37</v>
      </c>
      <c r="AV498" s="235">
        <v>327147.07</v>
      </c>
      <c r="AW498" s="227" t="s">
        <v>799</v>
      </c>
      <c r="AX498" s="228">
        <v>530.6</v>
      </c>
      <c r="AY498" s="228">
        <v>480</v>
      </c>
      <c r="AZ498" s="227" t="s">
        <v>2966</v>
      </c>
      <c r="BA498" s="227" t="s">
        <v>17002</v>
      </c>
      <c r="BB498" s="229"/>
      <c r="BC498" s="230">
        <f t="shared" si="189"/>
        <v>0</v>
      </c>
      <c r="BJ498" s="177" t="str">
        <f t="shared" si="197"/>
        <v>нет данных</v>
      </c>
      <c r="BM498" s="177" t="s">
        <v>3251</v>
      </c>
      <c r="BN498" s="177" t="s">
        <v>3005</v>
      </c>
      <c r="BO498" s="177" t="s">
        <v>3252</v>
      </c>
      <c r="BU498" s="177" t="s">
        <v>3251</v>
      </c>
      <c r="BV498" s="177" t="s">
        <v>3005</v>
      </c>
      <c r="BW498" s="177" t="s">
        <v>3252</v>
      </c>
      <c r="CH498" s="224">
        <f t="shared" si="174"/>
        <v>1.7462298274040222E-10</v>
      </c>
    </row>
    <row r="499" spans="1:118" x14ac:dyDescent="0.3">
      <c r="A499" s="177">
        <v>1</v>
      </c>
      <c r="B499" s="231">
        <f>SUBTOTAL(9,$A$402:A499)</f>
        <v>95</v>
      </c>
      <c r="C499" s="236" t="s">
        <v>208</v>
      </c>
      <c r="D499" s="222">
        <f t="shared" si="198"/>
        <v>9290909.120000001</v>
      </c>
      <c r="E499" s="239">
        <v>0</v>
      </c>
      <c r="F499" s="239">
        <v>0</v>
      </c>
      <c r="G499" s="239">
        <v>0</v>
      </c>
      <c r="H499" s="239">
        <v>0</v>
      </c>
      <c r="I499" s="239">
        <v>0</v>
      </c>
      <c r="J499" s="239">
        <v>0</v>
      </c>
      <c r="K499" s="255">
        <v>0</v>
      </c>
      <c r="L499" s="239">
        <v>0</v>
      </c>
      <c r="M499" s="222">
        <v>1102.7</v>
      </c>
      <c r="N499" s="222">
        <v>8900439.7100000009</v>
      </c>
      <c r="O499" s="239">
        <v>0</v>
      </c>
      <c r="P499" s="239">
        <v>0</v>
      </c>
      <c r="Q499" s="222">
        <v>0</v>
      </c>
      <c r="R499" s="222">
        <v>0</v>
      </c>
      <c r="S499" s="239">
        <v>0</v>
      </c>
      <c r="T499" s="239">
        <v>0</v>
      </c>
      <c r="U499" s="239">
        <v>0</v>
      </c>
      <c r="V499" s="239">
        <v>0</v>
      </c>
      <c r="W499" s="239">
        <v>0</v>
      </c>
      <c r="X499" s="239">
        <v>0</v>
      </c>
      <c r="Y499" s="239">
        <v>0</v>
      </c>
      <c r="Z499" s="239">
        <v>0</v>
      </c>
      <c r="AA499" s="239">
        <v>0</v>
      </c>
      <c r="AB499" s="239">
        <v>0</v>
      </c>
      <c r="AC499" s="222">
        <f>ROUND(N499*2.14%,2)</f>
        <v>190469.41</v>
      </c>
      <c r="AD499" s="239">
        <v>200000</v>
      </c>
      <c r="AE499" s="239">
        <v>0</v>
      </c>
      <c r="AF499" s="214">
        <v>2024</v>
      </c>
      <c r="AG499" s="214">
        <v>2024</v>
      </c>
      <c r="AH499" s="214">
        <v>2024</v>
      </c>
      <c r="AI499" s="226"/>
      <c r="AJ499" s="226"/>
      <c r="AK499" s="226"/>
      <c r="AL499" s="226"/>
      <c r="AM499" s="227" t="s">
        <v>16943</v>
      </c>
      <c r="AN499" s="227" t="s">
        <v>16957</v>
      </c>
      <c r="AO499" s="227">
        <v>0</v>
      </c>
      <c r="AP499" s="227" t="s">
        <v>16952</v>
      </c>
      <c r="AQ499" s="227" t="s">
        <v>16956</v>
      </c>
      <c r="AR499" s="227" t="s">
        <v>16954</v>
      </c>
      <c r="AS499" s="227"/>
      <c r="AT499" s="227"/>
      <c r="AU499" s="227"/>
      <c r="AV499" s="227"/>
      <c r="AW499" s="227" t="s">
        <v>631</v>
      </c>
      <c r="AX499" s="228">
        <v>2574.3000000000002</v>
      </c>
      <c r="AY499" s="228">
        <v>1102.7</v>
      </c>
      <c r="AZ499" s="227" t="s">
        <v>2966</v>
      </c>
      <c r="BA499" s="227" t="s">
        <v>17002</v>
      </c>
      <c r="BB499" s="229"/>
      <c r="BC499" s="230">
        <f t="shared" si="189"/>
        <v>0</v>
      </c>
      <c r="BJ499" s="177" t="str">
        <f t="shared" si="197"/>
        <v>848.240</v>
      </c>
      <c r="BM499" s="177" t="s">
        <v>3253</v>
      </c>
      <c r="BN499" s="177" t="s">
        <v>1070</v>
      </c>
      <c r="BO499" s="177" t="s">
        <v>3254</v>
      </c>
      <c r="BU499" s="177" t="s">
        <v>3253</v>
      </c>
      <c r="BV499" s="177" t="s">
        <v>1070</v>
      </c>
      <c r="BW499" s="177" t="s">
        <v>3254</v>
      </c>
      <c r="CH499" s="224">
        <f t="shared" ref="CH499:CH567" si="199">D499-E499-F499-G499-H499-I499-J499-L499-N499-P499-R499-T499-U499-V499-W499-X499-Y499-Z499-AA499-AB499-AC499-AD499-AE499</f>
        <v>1.4551915228366852E-10</v>
      </c>
    </row>
    <row r="500" spans="1:118" x14ac:dyDescent="0.3">
      <c r="A500" s="177">
        <v>1</v>
      </c>
      <c r="B500" s="231">
        <f>SUBTOTAL(9,$A$402:A500)</f>
        <v>96</v>
      </c>
      <c r="C500" s="236" t="s">
        <v>209</v>
      </c>
      <c r="D500" s="222">
        <f t="shared" si="198"/>
        <v>7020337.3099999996</v>
      </c>
      <c r="E500" s="239">
        <v>0</v>
      </c>
      <c r="F500" s="239">
        <v>0</v>
      </c>
      <c r="G500" s="239">
        <v>0</v>
      </c>
      <c r="H500" s="239">
        <v>0</v>
      </c>
      <c r="I500" s="239">
        <v>0</v>
      </c>
      <c r="J500" s="239">
        <v>0</v>
      </c>
      <c r="K500" s="255">
        <v>0</v>
      </c>
      <c r="L500" s="239">
        <v>0</v>
      </c>
      <c r="M500" s="222">
        <v>760</v>
      </c>
      <c r="N500" s="222">
        <f>6093064.42+603956.64</f>
        <v>6697021.0599999996</v>
      </c>
      <c r="O500" s="239">
        <v>0</v>
      </c>
      <c r="P500" s="239">
        <v>0</v>
      </c>
      <c r="Q500" s="222">
        <v>0</v>
      </c>
      <c r="R500" s="222">
        <v>0</v>
      </c>
      <c r="S500" s="239">
        <v>0</v>
      </c>
      <c r="T500" s="239">
        <v>0</v>
      </c>
      <c r="U500" s="239">
        <v>0</v>
      </c>
      <c r="V500" s="239">
        <v>0</v>
      </c>
      <c r="W500" s="239">
        <v>0</v>
      </c>
      <c r="X500" s="239">
        <v>0</v>
      </c>
      <c r="Y500" s="239">
        <v>0</v>
      </c>
      <c r="Z500" s="239">
        <v>0</v>
      </c>
      <c r="AA500" s="239">
        <v>0</v>
      </c>
      <c r="AB500" s="239">
        <v>0</v>
      </c>
      <c r="AC500" s="222">
        <f>ROUND(N500*2.14%,2)</f>
        <v>143316.25</v>
      </c>
      <c r="AD500" s="222">
        <v>180000</v>
      </c>
      <c r="AE500" s="239">
        <v>0</v>
      </c>
      <c r="AF500" s="214">
        <v>2024</v>
      </c>
      <c r="AG500" s="214">
        <v>2024</v>
      </c>
      <c r="AH500" s="214">
        <v>2024</v>
      </c>
      <c r="AI500" s="226"/>
      <c r="AJ500" s="226"/>
      <c r="AK500" s="226"/>
      <c r="AL500" s="226"/>
      <c r="AM500" s="227" t="s">
        <v>16943</v>
      </c>
      <c r="AN500" s="227" t="s">
        <v>16955</v>
      </c>
      <c r="AO500" s="227">
        <v>0</v>
      </c>
      <c r="AP500" s="227" t="s">
        <v>16952</v>
      </c>
      <c r="AQ500" s="227" t="s">
        <v>16956</v>
      </c>
      <c r="AR500" s="227">
        <v>0</v>
      </c>
      <c r="AS500" s="227"/>
      <c r="AT500" s="227"/>
      <c r="AU500" s="227"/>
      <c r="AV500" s="227"/>
      <c r="AW500" s="227" t="s">
        <v>662</v>
      </c>
      <c r="AX500" s="228">
        <v>672.9</v>
      </c>
      <c r="AY500" s="228">
        <v>767</v>
      </c>
      <c r="AZ500" s="227" t="s">
        <v>2966</v>
      </c>
      <c r="BA500" s="227" t="s">
        <v>17002</v>
      </c>
      <c r="BB500" s="229"/>
      <c r="BC500" s="230">
        <f t="shared" si="189"/>
        <v>7</v>
      </c>
      <c r="BJ500" s="177" t="str">
        <f t="shared" si="197"/>
        <v>567.000</v>
      </c>
      <c r="BM500" s="177" t="s">
        <v>3255</v>
      </c>
      <c r="BN500" s="177" t="s">
        <v>2983</v>
      </c>
      <c r="BO500" s="177" t="s">
        <v>2983</v>
      </c>
      <c r="BU500" s="177" t="s">
        <v>3255</v>
      </c>
      <c r="BV500" s="177" t="s">
        <v>2983</v>
      </c>
      <c r="BW500" s="177" t="s">
        <v>2983</v>
      </c>
      <c r="CH500" s="224">
        <f t="shared" si="199"/>
        <v>0</v>
      </c>
    </row>
    <row r="501" spans="1:118" x14ac:dyDescent="0.3">
      <c r="B501" s="225" t="s">
        <v>325</v>
      </c>
      <c r="C501" s="225"/>
      <c r="D501" s="221">
        <f>SUM(D502:D504)</f>
        <v>51341786.030000001</v>
      </c>
      <c r="E501" s="222">
        <f t="shared" ref="E501:AE501" si="200">SUM(E502:E504)</f>
        <v>2110804.58</v>
      </c>
      <c r="F501" s="222">
        <f t="shared" si="200"/>
        <v>3307357.09</v>
      </c>
      <c r="G501" s="222">
        <f t="shared" si="200"/>
        <v>18647094.890000001</v>
      </c>
      <c r="H501" s="222">
        <f t="shared" si="200"/>
        <v>2004830.79</v>
      </c>
      <c r="I501" s="222">
        <f t="shared" si="200"/>
        <v>3002985.84</v>
      </c>
      <c r="J501" s="222">
        <f t="shared" si="200"/>
        <v>0</v>
      </c>
      <c r="K501" s="223">
        <f t="shared" si="200"/>
        <v>0</v>
      </c>
      <c r="L501" s="222">
        <f t="shared" si="200"/>
        <v>0</v>
      </c>
      <c r="M501" s="222">
        <f t="shared" si="200"/>
        <v>0</v>
      </c>
      <c r="N501" s="222">
        <f t="shared" si="200"/>
        <v>0</v>
      </c>
      <c r="O501" s="222">
        <f t="shared" si="200"/>
        <v>0</v>
      </c>
      <c r="P501" s="222">
        <f t="shared" si="200"/>
        <v>0</v>
      </c>
      <c r="Q501" s="222">
        <f t="shared" si="200"/>
        <v>10519.22</v>
      </c>
      <c r="R501" s="222">
        <f t="shared" si="200"/>
        <v>21231532.800000001</v>
      </c>
      <c r="S501" s="222">
        <f t="shared" si="200"/>
        <v>0</v>
      </c>
      <c r="T501" s="222">
        <f t="shared" si="200"/>
        <v>0</v>
      </c>
      <c r="U501" s="222">
        <f t="shared" si="200"/>
        <v>0</v>
      </c>
      <c r="V501" s="222">
        <f t="shared" si="200"/>
        <v>0</v>
      </c>
      <c r="W501" s="222">
        <f t="shared" si="200"/>
        <v>0</v>
      </c>
      <c r="X501" s="222">
        <f t="shared" si="200"/>
        <v>0</v>
      </c>
      <c r="Y501" s="222">
        <f t="shared" si="200"/>
        <v>0</v>
      </c>
      <c r="Z501" s="222">
        <f t="shared" si="200"/>
        <v>0</v>
      </c>
      <c r="AA501" s="222">
        <f t="shared" si="200"/>
        <v>0</v>
      </c>
      <c r="AB501" s="222">
        <f t="shared" si="200"/>
        <v>0</v>
      </c>
      <c r="AC501" s="222">
        <f t="shared" si="200"/>
        <v>602854.56000000006</v>
      </c>
      <c r="AD501" s="222">
        <f t="shared" si="200"/>
        <v>434325.48</v>
      </c>
      <c r="AE501" s="222">
        <f t="shared" si="200"/>
        <v>0</v>
      </c>
      <c r="AF501" s="214" t="s">
        <v>17016</v>
      </c>
      <c r="AG501" s="214" t="s">
        <v>17016</v>
      </c>
      <c r="AH501" s="214" t="s">
        <v>17016</v>
      </c>
      <c r="AI501" s="226"/>
      <c r="AJ501" s="226"/>
      <c r="AK501" s="226"/>
      <c r="AL501" s="226"/>
      <c r="AM501" s="227"/>
      <c r="AN501" s="227"/>
      <c r="AO501" s="227"/>
      <c r="AP501" s="227"/>
      <c r="AQ501" s="227"/>
      <c r="AR501" s="227"/>
      <c r="AS501" s="227"/>
      <c r="AT501" s="227"/>
      <c r="AU501" s="227"/>
      <c r="AV501" s="227"/>
      <c r="AW501" s="227"/>
      <c r="AX501" s="228"/>
      <c r="AY501" s="228"/>
      <c r="AZ501" s="227"/>
      <c r="BA501" s="227"/>
      <c r="BB501" s="229"/>
      <c r="BC501" s="230">
        <f t="shared" si="189"/>
        <v>0</v>
      </c>
      <c r="BJ501" s="177" t="e">
        <f t="shared" si="197"/>
        <v>#N/A</v>
      </c>
      <c r="BM501" s="177" t="s">
        <v>680</v>
      </c>
      <c r="BN501" s="177" t="s">
        <v>657</v>
      </c>
      <c r="BO501" s="177" t="s">
        <v>2983</v>
      </c>
      <c r="BU501" s="177" t="s">
        <v>680</v>
      </c>
      <c r="BV501" s="177" t="s">
        <v>657</v>
      </c>
      <c r="BW501" s="177" t="s">
        <v>2983</v>
      </c>
      <c r="CH501" s="224">
        <f t="shared" si="199"/>
        <v>-9.3132257461547852E-10</v>
      </c>
    </row>
    <row r="502" spans="1:118" s="245" customFormat="1" x14ac:dyDescent="0.3">
      <c r="A502" s="177">
        <v>1</v>
      </c>
      <c r="B502" s="231">
        <f>SUBTOTAL(9,$A$402:A502)</f>
        <v>97</v>
      </c>
      <c r="C502" s="220" t="s">
        <v>2613</v>
      </c>
      <c r="D502" s="222">
        <f t="shared" ref="D502:D504" si="201">E502+F502+G502+H502+I502+J502+L502+N502+P502+R502+T502+U502+V502+W502+X502+Y502+Z502+AA502+AB502+AC502+AD502+AE502</f>
        <v>29815369.73</v>
      </c>
      <c r="E502" s="240">
        <v>2110804.58</v>
      </c>
      <c r="F502" s="240">
        <v>3307357.09</v>
      </c>
      <c r="G502" s="240">
        <f>18553352.05+93742.84</f>
        <v>18647094.890000001</v>
      </c>
      <c r="H502" s="240">
        <v>2004830.79</v>
      </c>
      <c r="I502" s="240">
        <v>3002985.84</v>
      </c>
      <c r="J502" s="240">
        <v>0</v>
      </c>
      <c r="K502" s="257">
        <v>0</v>
      </c>
      <c r="L502" s="240">
        <v>0</v>
      </c>
      <c r="M502" s="240">
        <v>0</v>
      </c>
      <c r="N502" s="240">
        <v>0</v>
      </c>
      <c r="O502" s="240">
        <v>0</v>
      </c>
      <c r="P502" s="240">
        <v>0</v>
      </c>
      <c r="Q502" s="240">
        <v>0</v>
      </c>
      <c r="R502" s="240">
        <v>0</v>
      </c>
      <c r="S502" s="240">
        <v>0</v>
      </c>
      <c r="T502" s="240">
        <v>0</v>
      </c>
      <c r="U502" s="240">
        <v>0</v>
      </c>
      <c r="V502" s="240">
        <v>0</v>
      </c>
      <c r="W502" s="240">
        <v>0</v>
      </c>
      <c r="X502" s="240">
        <v>0</v>
      </c>
      <c r="Y502" s="240">
        <v>0</v>
      </c>
      <c r="Z502" s="240">
        <v>0</v>
      </c>
      <c r="AA502" s="240">
        <v>0</v>
      </c>
      <c r="AB502" s="240">
        <v>0</v>
      </c>
      <c r="AC502" s="240">
        <f t="shared" ref="AC502" si="202">ROUND(N502*1.0593%,2)+ROUND(E502*1.0593%,2)+ROUND(F502*1.0593%,2)+ROUND(G502*1.0593%,2)+ROUND(H502*1.0593%,2)+ROUND(I502*1.0593%,2)+ROUND(J502*1.0593%,2)+ROUND(L502*1.0593%,2)+ROUND(P502*1.0593%,2)+ROUND(R502*1.0593%,2)+ROUND(T502*1.0593%,2)+ROUND(U502*1.0593%,2)+ROUND(V502*1.0593%,2)+ROUND(W502*1.0593%,2)+ROUND(X502*1.0593%,2)+ROUND(Y502*1.0593%,2)+ROUND(Z502*1.0593%,2)+ROUND(AA502*1.0593%,2)+ROUND(AB502*1.0593%,2)</f>
        <v>307971.06</v>
      </c>
      <c r="AD502" s="240">
        <v>434325.48</v>
      </c>
      <c r="AE502" s="240">
        <v>0</v>
      </c>
      <c r="AF502" s="242">
        <v>2024</v>
      </c>
      <c r="AG502" s="242">
        <v>2024</v>
      </c>
      <c r="AH502" s="243">
        <v>2024</v>
      </c>
      <c r="AT502" s="245" t="e">
        <f>VLOOKUP(C502,AW:AX,2,FALSE)</f>
        <v>#N/A</v>
      </c>
      <c r="BW502" s="246"/>
      <c r="CE502" s="245" t="e">
        <f>VLOOKUP(C502,CF:CG,2,FALSE)</f>
        <v>#N/A</v>
      </c>
      <c r="CH502" s="224">
        <f t="shared" si="199"/>
        <v>-1.8044374883174896E-9</v>
      </c>
      <c r="CL502" s="245" t="e">
        <f>VLOOKUP(C502,CM:CN,2,FALSE)</f>
        <v>#N/A</v>
      </c>
      <c r="DK502" s="245" t="e">
        <f>VLOOKUP(C502,DL:DM,2,FALSE)</f>
        <v>#N/A</v>
      </c>
      <c r="DN502" s="177"/>
    </row>
    <row r="503" spans="1:118" s="245" customFormat="1" x14ac:dyDescent="0.3">
      <c r="A503" s="177">
        <v>1</v>
      </c>
      <c r="B503" s="231">
        <f>SUBTOTAL(9,$A$402:A503)</f>
        <v>98</v>
      </c>
      <c r="C503" s="220" t="s">
        <v>15106</v>
      </c>
      <c r="D503" s="222">
        <f t="shared" si="201"/>
        <v>6613806.0499999998</v>
      </c>
      <c r="E503" s="265">
        <v>0</v>
      </c>
      <c r="F503" s="265">
        <v>0</v>
      </c>
      <c r="G503" s="265">
        <v>0</v>
      </c>
      <c r="H503" s="265">
        <v>0</v>
      </c>
      <c r="I503" s="265">
        <v>0</v>
      </c>
      <c r="J503" s="265">
        <v>0</v>
      </c>
      <c r="K503" s="257">
        <v>0</v>
      </c>
      <c r="L503" s="240">
        <v>0</v>
      </c>
      <c r="M503" s="240">
        <v>0</v>
      </c>
      <c r="N503" s="240">
        <v>0</v>
      </c>
      <c r="O503" s="240">
        <v>0</v>
      </c>
      <c r="P503" s="240">
        <v>0</v>
      </c>
      <c r="Q503" s="240">
        <v>3083.72</v>
      </c>
      <c r="R503" s="240">
        <v>6475236</v>
      </c>
      <c r="S503" s="240">
        <v>0</v>
      </c>
      <c r="T503" s="240">
        <v>0</v>
      </c>
      <c r="U503" s="240">
        <v>0</v>
      </c>
      <c r="V503" s="240">
        <v>0</v>
      </c>
      <c r="W503" s="240">
        <v>0</v>
      </c>
      <c r="X503" s="240">
        <v>0</v>
      </c>
      <c r="Y503" s="240">
        <v>0</v>
      </c>
      <c r="Z503" s="240">
        <v>0</v>
      </c>
      <c r="AA503" s="240">
        <v>0</v>
      </c>
      <c r="AB503" s="240">
        <v>0</v>
      </c>
      <c r="AC503" s="240">
        <f t="shared" ref="AC503" si="203">ROUND(N503*2.14%,2)+ROUND(E503*2.14%,2)+ROUND(F503*2.14%,2)+ROUND(G503*2.14%,2)+ROUND(H503*2.14%,2)+ROUND(I503*2.14%,2)+ROUND(J503*2.14%,2)+ROUND(L503*2.14%,2)+ROUND(P503*2.14%,2)+ROUND(R503*2.14%,2)+ROUND(T503*2.14%,2)+ROUND(U503*2.14%,2)+ROUND(V503*2.14%,2)+ROUND(W503*2.14%,2)+ROUND(X503*2.14%,2)+ROUND(Y503*2.14%,2)+ROUND(Z503*2.14%,2)+ROUND(AA503*2.14%,2)+ROUND(AB503*2.14%,2)</f>
        <v>138570.04999999999</v>
      </c>
      <c r="AD503" s="259">
        <v>0</v>
      </c>
      <c r="AE503" s="240">
        <v>0</v>
      </c>
      <c r="AF503" s="243" t="s">
        <v>17042</v>
      </c>
      <c r="AG503" s="242">
        <v>2024</v>
      </c>
      <c r="AH503" s="243">
        <v>2024</v>
      </c>
      <c r="AT503" s="245" t="e">
        <f>VLOOKUP(C503,AW:AX,2,FALSE)</f>
        <v>#N/A</v>
      </c>
      <c r="BW503" s="246"/>
      <c r="CA503" s="245" t="e">
        <f>VLOOKUP(C503,CB:CC,2,FALSE)</f>
        <v>#N/A</v>
      </c>
      <c r="CE503" s="245" t="e">
        <f>VLOOKUP(C503,CF:CG,2,FALSE)</f>
        <v>#N/A</v>
      </c>
      <c r="CH503" s="224">
        <f t="shared" si="199"/>
        <v>-1.7462298274040222E-10</v>
      </c>
      <c r="CL503" s="245" t="e">
        <f>VLOOKUP(C503,CM:CN,2,FALSE)</f>
        <v>#N/A</v>
      </c>
      <c r="DK503" s="245" t="e">
        <f>VLOOKUP(C503,DL:DM,2,FALSE)</f>
        <v>#N/A</v>
      </c>
      <c r="DN503" s="177"/>
    </row>
    <row r="504" spans="1:118" s="245" customFormat="1" x14ac:dyDescent="0.3">
      <c r="A504" s="177">
        <v>1</v>
      </c>
      <c r="B504" s="231">
        <f>SUBTOTAL(9,$A$402:A504)</f>
        <v>99</v>
      </c>
      <c r="C504" s="220" t="s">
        <v>319</v>
      </c>
      <c r="D504" s="222">
        <f t="shared" si="201"/>
        <v>14912610.25</v>
      </c>
      <c r="E504" s="240">
        <v>0</v>
      </c>
      <c r="F504" s="240">
        <v>0</v>
      </c>
      <c r="G504" s="240">
        <v>0</v>
      </c>
      <c r="H504" s="240">
        <v>0</v>
      </c>
      <c r="I504" s="240">
        <v>0</v>
      </c>
      <c r="J504" s="240">
        <v>0</v>
      </c>
      <c r="K504" s="257">
        <v>0</v>
      </c>
      <c r="L504" s="240">
        <v>0</v>
      </c>
      <c r="M504" s="240">
        <v>0</v>
      </c>
      <c r="N504" s="240">
        <v>0</v>
      </c>
      <c r="O504" s="240">
        <v>0</v>
      </c>
      <c r="P504" s="240">
        <v>0</v>
      </c>
      <c r="Q504" s="240">
        <v>7435.5</v>
      </c>
      <c r="R504" s="240">
        <v>14756296.800000001</v>
      </c>
      <c r="S504" s="240">
        <v>0</v>
      </c>
      <c r="T504" s="240">
        <v>0</v>
      </c>
      <c r="U504" s="240">
        <v>0</v>
      </c>
      <c r="V504" s="240">
        <v>0</v>
      </c>
      <c r="W504" s="240">
        <v>0</v>
      </c>
      <c r="X504" s="240">
        <v>0</v>
      </c>
      <c r="Y504" s="240">
        <v>0</v>
      </c>
      <c r="Z504" s="240">
        <v>0</v>
      </c>
      <c r="AA504" s="240">
        <v>0</v>
      </c>
      <c r="AB504" s="240">
        <v>0</v>
      </c>
      <c r="AC504" s="240">
        <f t="shared" ref="AC504" si="204">ROUND(N504*1.0593%,2)+ROUND(E504*1.0593%,2)+ROUND(F504*1.0593%,2)+ROUND(G504*1.0593%,2)+ROUND(H504*1.0593%,2)+ROUND(I504*1.0593%,2)+ROUND(J504*1.0593%,2)+ROUND(L504*1.0593%,2)+ROUND(P504*1.0593%,2)+ROUND(R504*1.0593%,2)+ROUND(T504*1.0593%,2)+ROUND(U504*1.0593%,2)+ROUND(V504*1.0593%,2)+ROUND(W504*1.0593%,2)+ROUND(X504*1.0593%,2)+ROUND(Y504*1.0593%,2)+ROUND(Z504*1.0593%,2)+ROUND(AA504*1.0593%,2)+ROUND(AB504*1.0593%,2)</f>
        <v>156313.45000000001</v>
      </c>
      <c r="AD504" s="240">
        <v>0</v>
      </c>
      <c r="AE504" s="240">
        <v>0</v>
      </c>
      <c r="AF504" s="242" t="s">
        <v>17042</v>
      </c>
      <c r="AG504" s="242">
        <v>2024</v>
      </c>
      <c r="AH504" s="243">
        <v>2024</v>
      </c>
      <c r="AT504" s="245" t="e">
        <f>VLOOKUP(C504,AW:AX,2,FALSE)</f>
        <v>#N/A</v>
      </c>
      <c r="BW504" s="246"/>
      <c r="CE504" s="245">
        <f>VLOOKUP(C504,CF:CG,2,FALSE)</f>
        <v>1</v>
      </c>
      <c r="CH504" s="224">
        <f t="shared" si="199"/>
        <v>-7.5669959187507629E-10</v>
      </c>
      <c r="CL504" s="245" t="e">
        <f>VLOOKUP(C504,CM:CN,2,FALSE)</f>
        <v>#N/A</v>
      </c>
      <c r="DK504" s="245" t="e">
        <f>VLOOKUP(C504,DL:DM,2,FALSE)</f>
        <v>#N/A</v>
      </c>
      <c r="DN504" s="177"/>
    </row>
    <row r="505" spans="1:118" x14ac:dyDescent="0.3">
      <c r="B505" s="225" t="s">
        <v>507</v>
      </c>
      <c r="C505" s="225"/>
      <c r="D505" s="221">
        <f>SUM(D506:D518)</f>
        <v>94109716.799999997</v>
      </c>
      <c r="E505" s="222">
        <f t="shared" ref="E505:AE505" si="205">SUM(E506:E518)</f>
        <v>0</v>
      </c>
      <c r="F505" s="222">
        <f t="shared" si="205"/>
        <v>0</v>
      </c>
      <c r="G505" s="222">
        <f t="shared" si="205"/>
        <v>0</v>
      </c>
      <c r="H505" s="222">
        <f t="shared" si="205"/>
        <v>0</v>
      </c>
      <c r="I505" s="222">
        <f t="shared" si="205"/>
        <v>0</v>
      </c>
      <c r="J505" s="222">
        <f t="shared" si="205"/>
        <v>0</v>
      </c>
      <c r="K505" s="223">
        <f t="shared" si="205"/>
        <v>0</v>
      </c>
      <c r="L505" s="222">
        <f t="shared" si="205"/>
        <v>0</v>
      </c>
      <c r="M505" s="222">
        <f t="shared" si="205"/>
        <v>9969.8499999999985</v>
      </c>
      <c r="N505" s="222">
        <f t="shared" si="205"/>
        <v>85988387.819999993</v>
      </c>
      <c r="O505" s="222">
        <f t="shared" si="205"/>
        <v>0</v>
      </c>
      <c r="P505" s="222">
        <f t="shared" si="205"/>
        <v>0</v>
      </c>
      <c r="Q505" s="222">
        <f t="shared" si="205"/>
        <v>0</v>
      </c>
      <c r="R505" s="222">
        <f t="shared" si="205"/>
        <v>0</v>
      </c>
      <c r="S505" s="222">
        <f t="shared" si="205"/>
        <v>209</v>
      </c>
      <c r="T505" s="222">
        <f t="shared" si="205"/>
        <v>4181689.34</v>
      </c>
      <c r="U505" s="222">
        <f t="shared" si="205"/>
        <v>0</v>
      </c>
      <c r="V505" s="222">
        <f t="shared" si="205"/>
        <v>0</v>
      </c>
      <c r="W505" s="222">
        <f t="shared" si="205"/>
        <v>0</v>
      </c>
      <c r="X505" s="222">
        <f t="shared" si="205"/>
        <v>0</v>
      </c>
      <c r="Y505" s="222">
        <f t="shared" si="205"/>
        <v>0</v>
      </c>
      <c r="Z505" s="222">
        <f t="shared" si="205"/>
        <v>0</v>
      </c>
      <c r="AA505" s="222">
        <f t="shared" si="205"/>
        <v>0</v>
      </c>
      <c r="AB505" s="222">
        <f t="shared" si="205"/>
        <v>0</v>
      </c>
      <c r="AC505" s="222">
        <f t="shared" si="205"/>
        <v>1929639.64</v>
      </c>
      <c r="AD505" s="222">
        <f t="shared" si="205"/>
        <v>2010000</v>
      </c>
      <c r="AE505" s="222">
        <f t="shared" si="205"/>
        <v>0</v>
      </c>
      <c r="AF505" s="214" t="s">
        <v>17016</v>
      </c>
      <c r="AG505" s="214" t="s">
        <v>17016</v>
      </c>
      <c r="AH505" s="214" t="s">
        <v>17016</v>
      </c>
      <c r="AI505" s="226"/>
      <c r="AJ505" s="226"/>
      <c r="AK505" s="226"/>
      <c r="AL505" s="226"/>
      <c r="AM505" s="227"/>
      <c r="AN505" s="227"/>
      <c r="AO505" s="227"/>
      <c r="AP505" s="227"/>
      <c r="AQ505" s="227"/>
      <c r="AR505" s="227"/>
      <c r="AS505" s="227"/>
      <c r="AT505" s="227"/>
      <c r="AU505" s="227"/>
      <c r="AV505" s="227"/>
      <c r="AW505" s="227"/>
      <c r="AX505" s="228"/>
      <c r="AY505" s="228"/>
      <c r="AZ505" s="227"/>
      <c r="BA505" s="227"/>
      <c r="BB505" s="229"/>
      <c r="BC505" s="230">
        <f t="shared" si="189"/>
        <v>-9969.8499999999985</v>
      </c>
      <c r="BJ505" s="177" t="e">
        <f>VLOOKUP(C505,BM:BO,3,FALSE)</f>
        <v>#N/A</v>
      </c>
      <c r="BM505" s="177" t="s">
        <v>524</v>
      </c>
      <c r="BN505" s="177" t="s">
        <v>1139</v>
      </c>
      <c r="BO505" s="177" t="s">
        <v>1787</v>
      </c>
      <c r="BU505" s="177" t="s">
        <v>524</v>
      </c>
      <c r="BV505" s="177" t="s">
        <v>1139</v>
      </c>
      <c r="BW505" s="177" t="s">
        <v>1787</v>
      </c>
      <c r="CH505" s="224">
        <f t="shared" si="199"/>
        <v>4.4237822294235229E-9</v>
      </c>
    </row>
    <row r="506" spans="1:118" x14ac:dyDescent="0.3">
      <c r="A506" s="177">
        <v>1</v>
      </c>
      <c r="B506" s="231">
        <f>SUBTOTAL(9,$A$402:A506)</f>
        <v>100</v>
      </c>
      <c r="C506" s="236" t="s">
        <v>536</v>
      </c>
      <c r="D506" s="222">
        <f t="shared" ref="D506:D516" si="206">E506+F506+G506+H506+I506+J506+L506+N506+P506+R506+T506+U506+V506+W506+X506+Y506+Z506+AA506+AB506+AC506+AD506+AE506</f>
        <v>3474203.0500000003</v>
      </c>
      <c r="E506" s="239">
        <v>0</v>
      </c>
      <c r="F506" s="239">
        <v>0</v>
      </c>
      <c r="G506" s="239">
        <v>0</v>
      </c>
      <c r="H506" s="239">
        <v>0</v>
      </c>
      <c r="I506" s="239">
        <v>0</v>
      </c>
      <c r="J506" s="239">
        <v>0</v>
      </c>
      <c r="K506" s="255">
        <v>0</v>
      </c>
      <c r="L506" s="239">
        <v>0</v>
      </c>
      <c r="M506" s="222">
        <v>392.5</v>
      </c>
      <c r="N506" s="222">
        <f>3090902.68+163652.88</f>
        <v>3254555.56</v>
      </c>
      <c r="O506" s="239">
        <v>0</v>
      </c>
      <c r="P506" s="239">
        <v>0</v>
      </c>
      <c r="Q506" s="239">
        <v>0</v>
      </c>
      <c r="R506" s="239">
        <v>0</v>
      </c>
      <c r="S506" s="239">
        <v>0</v>
      </c>
      <c r="T506" s="239">
        <v>0</v>
      </c>
      <c r="U506" s="239">
        <v>0</v>
      </c>
      <c r="V506" s="239">
        <v>0</v>
      </c>
      <c r="W506" s="239">
        <v>0</v>
      </c>
      <c r="X506" s="239">
        <v>0</v>
      </c>
      <c r="Y506" s="239">
        <v>0</v>
      </c>
      <c r="Z506" s="239">
        <v>0</v>
      </c>
      <c r="AA506" s="239">
        <v>0</v>
      </c>
      <c r="AB506" s="239">
        <v>0</v>
      </c>
      <c r="AC506" s="222">
        <f t="shared" ref="AC506:AC516" si="207">ROUND(N506*2.14%,2)</f>
        <v>69647.490000000005</v>
      </c>
      <c r="AD506" s="222">
        <v>150000</v>
      </c>
      <c r="AE506" s="239">
        <v>0</v>
      </c>
      <c r="AF506" s="214">
        <v>2024</v>
      </c>
      <c r="AG506" s="214">
        <v>2024</v>
      </c>
      <c r="AH506" s="214">
        <v>2024</v>
      </c>
      <c r="AI506" s="226"/>
      <c r="AJ506" s="226"/>
      <c r="AK506" s="226"/>
      <c r="AL506" s="226"/>
      <c r="AM506" s="227" t="s">
        <v>16957</v>
      </c>
      <c r="AN506" s="227" t="s">
        <v>16946</v>
      </c>
      <c r="AO506" s="227">
        <v>0</v>
      </c>
      <c r="AP506" s="227" t="s">
        <v>16954</v>
      </c>
      <c r="AQ506" s="227" t="s">
        <v>16958</v>
      </c>
      <c r="AR506" s="227">
        <v>0</v>
      </c>
      <c r="AS506" s="227"/>
      <c r="AT506" s="227"/>
      <c r="AU506" s="227"/>
      <c r="AV506" s="227"/>
      <c r="AW506" s="227" t="s">
        <v>637</v>
      </c>
      <c r="AX506" s="228">
        <v>1318.1</v>
      </c>
      <c r="AY506" s="228">
        <v>422.8</v>
      </c>
      <c r="AZ506" s="227" t="s">
        <v>17113</v>
      </c>
      <c r="BA506" s="227" t="s">
        <v>17002</v>
      </c>
      <c r="BB506" s="229"/>
      <c r="BC506" s="230">
        <f t="shared" si="189"/>
        <v>30.300000000000011</v>
      </c>
      <c r="BD506" s="177" t="s">
        <v>17000</v>
      </c>
      <c r="BJ506" s="177" t="e">
        <f>VLOOKUP(C506,BM:BO,3,FALSE)</f>
        <v>#N/A</v>
      </c>
      <c r="BM506" s="177" t="s">
        <v>3816</v>
      </c>
      <c r="BN506" s="177" t="s">
        <v>797</v>
      </c>
      <c r="BO506" s="177" t="s">
        <v>2380</v>
      </c>
      <c r="BU506" s="177" t="s">
        <v>3816</v>
      </c>
      <c r="BV506" s="177" t="s">
        <v>797</v>
      </c>
      <c r="BW506" s="177" t="s">
        <v>2380</v>
      </c>
      <c r="CH506" s="224">
        <f t="shared" si="199"/>
        <v>2.3283064365386963E-10</v>
      </c>
    </row>
    <row r="507" spans="1:118" x14ac:dyDescent="0.3">
      <c r="A507" s="177">
        <v>1</v>
      </c>
      <c r="B507" s="231">
        <f>SUBTOTAL(9,$A$402:A507)</f>
        <v>101</v>
      </c>
      <c r="C507" s="236" t="s">
        <v>537</v>
      </c>
      <c r="D507" s="222">
        <f t="shared" si="206"/>
        <v>8030604.9500000002</v>
      </c>
      <c r="E507" s="239">
        <v>0</v>
      </c>
      <c r="F507" s="239">
        <v>0</v>
      </c>
      <c r="G507" s="239">
        <v>0</v>
      </c>
      <c r="H507" s="239">
        <v>0</v>
      </c>
      <c r="I507" s="239">
        <v>0</v>
      </c>
      <c r="J507" s="239">
        <v>0</v>
      </c>
      <c r="K507" s="255">
        <v>0</v>
      </c>
      <c r="L507" s="239">
        <v>0</v>
      </c>
      <c r="M507" s="222">
        <v>860</v>
      </c>
      <c r="N507" s="222">
        <f>7327544.94+358577</f>
        <v>7686121.9400000004</v>
      </c>
      <c r="O507" s="239">
        <v>0</v>
      </c>
      <c r="P507" s="239">
        <v>0</v>
      </c>
      <c r="Q507" s="239">
        <v>0</v>
      </c>
      <c r="R507" s="239">
        <v>0</v>
      </c>
      <c r="S507" s="239">
        <v>0</v>
      </c>
      <c r="T507" s="239">
        <v>0</v>
      </c>
      <c r="U507" s="239">
        <v>0</v>
      </c>
      <c r="V507" s="239">
        <v>0</v>
      </c>
      <c r="W507" s="239">
        <v>0</v>
      </c>
      <c r="X507" s="239">
        <v>0</v>
      </c>
      <c r="Y507" s="239">
        <v>0</v>
      </c>
      <c r="Z507" s="239">
        <v>0</v>
      </c>
      <c r="AA507" s="239">
        <v>0</v>
      </c>
      <c r="AB507" s="239">
        <v>0</v>
      </c>
      <c r="AC507" s="222">
        <f t="shared" si="207"/>
        <v>164483.01</v>
      </c>
      <c r="AD507" s="222">
        <v>180000</v>
      </c>
      <c r="AE507" s="239">
        <v>0</v>
      </c>
      <c r="AF507" s="214">
        <v>2024</v>
      </c>
      <c r="AG507" s="214">
        <v>2024</v>
      </c>
      <c r="AH507" s="214">
        <v>2024</v>
      </c>
      <c r="AI507" s="226"/>
      <c r="AJ507" s="226"/>
      <c r="AK507" s="226"/>
      <c r="AL507" s="226"/>
      <c r="AM507" s="227" t="s">
        <v>16944</v>
      </c>
      <c r="AN507" s="227" t="s">
        <v>16946</v>
      </c>
      <c r="AO507" s="227">
        <v>0</v>
      </c>
      <c r="AP507" s="227" t="s">
        <v>16962</v>
      </c>
      <c r="AQ507" s="227" t="s">
        <v>16958</v>
      </c>
      <c r="AR507" s="227" t="s">
        <v>16956</v>
      </c>
      <c r="AS507" s="227"/>
      <c r="AT507" s="227"/>
      <c r="AU507" s="227"/>
      <c r="AV507" s="227"/>
      <c r="AW507" s="227" t="s">
        <v>736</v>
      </c>
      <c r="AX507" s="228">
        <v>3003.4</v>
      </c>
      <c r="AY507" s="228" t="s">
        <v>2983</v>
      </c>
      <c r="AZ507" s="227" t="s">
        <v>2991</v>
      </c>
      <c r="BA507" s="227" t="s">
        <v>17002</v>
      </c>
      <c r="BB507" s="229"/>
      <c r="BC507" s="230" t="e">
        <f t="shared" si="189"/>
        <v>#VALUE!</v>
      </c>
      <c r="BJ507" s="177" t="str">
        <f>VLOOKUP(C507,BM:BO,3,FALSE)</f>
        <v>859.400</v>
      </c>
      <c r="BM507" s="177" t="s">
        <v>3817</v>
      </c>
      <c r="BN507" s="177" t="s">
        <v>3002</v>
      </c>
      <c r="BO507" s="177" t="s">
        <v>3818</v>
      </c>
      <c r="BU507" s="177" t="s">
        <v>3817</v>
      </c>
      <c r="BV507" s="177" t="s">
        <v>3002</v>
      </c>
      <c r="BW507" s="177" t="s">
        <v>3818</v>
      </c>
      <c r="CH507" s="224">
        <f t="shared" si="199"/>
        <v>-2.3283064365386963E-10</v>
      </c>
    </row>
    <row r="508" spans="1:118" x14ac:dyDescent="0.3">
      <c r="A508" s="177">
        <v>1</v>
      </c>
      <c r="B508" s="231">
        <f>SUBTOTAL(9,$A$402:A508)</f>
        <v>102</v>
      </c>
      <c r="C508" s="236" t="s">
        <v>538</v>
      </c>
      <c r="D508" s="222">
        <f t="shared" si="206"/>
        <v>8029369.6600000001</v>
      </c>
      <c r="E508" s="239">
        <v>0</v>
      </c>
      <c r="F508" s="239">
        <v>0</v>
      </c>
      <c r="G508" s="239">
        <v>0</v>
      </c>
      <c r="H508" s="239">
        <v>0</v>
      </c>
      <c r="I508" s="239">
        <v>0</v>
      </c>
      <c r="J508" s="239">
        <v>0</v>
      </c>
      <c r="K508" s="255">
        <v>0</v>
      </c>
      <c r="L508" s="239">
        <v>0</v>
      </c>
      <c r="M508" s="222">
        <v>780</v>
      </c>
      <c r="N508" s="222">
        <f>7359691.53+325221</f>
        <v>7684912.5300000003</v>
      </c>
      <c r="O508" s="239">
        <v>0</v>
      </c>
      <c r="P508" s="239">
        <v>0</v>
      </c>
      <c r="Q508" s="239">
        <v>0</v>
      </c>
      <c r="R508" s="239">
        <v>0</v>
      </c>
      <c r="S508" s="239">
        <v>0</v>
      </c>
      <c r="T508" s="239">
        <v>0</v>
      </c>
      <c r="U508" s="239">
        <v>0</v>
      </c>
      <c r="V508" s="239">
        <v>0</v>
      </c>
      <c r="W508" s="239">
        <v>0</v>
      </c>
      <c r="X508" s="239">
        <v>0</v>
      </c>
      <c r="Y508" s="239">
        <v>0</v>
      </c>
      <c r="Z508" s="239">
        <v>0</v>
      </c>
      <c r="AA508" s="239">
        <v>0</v>
      </c>
      <c r="AB508" s="239">
        <v>0</v>
      </c>
      <c r="AC508" s="222">
        <f t="shared" si="207"/>
        <v>164457.13</v>
      </c>
      <c r="AD508" s="222">
        <v>180000</v>
      </c>
      <c r="AE508" s="239">
        <v>0</v>
      </c>
      <c r="AF508" s="214">
        <v>2024</v>
      </c>
      <c r="AG508" s="214">
        <v>2024</v>
      </c>
      <c r="AH508" s="214">
        <v>2024</v>
      </c>
      <c r="AI508" s="226"/>
      <c r="AJ508" s="226"/>
      <c r="AK508" s="226"/>
      <c r="AL508" s="226"/>
      <c r="AM508" s="227" t="s">
        <v>16952</v>
      </c>
      <c r="AN508" s="227" t="s">
        <v>16944</v>
      </c>
      <c r="AO508" s="227">
        <v>0</v>
      </c>
      <c r="AP508" s="227" t="s">
        <v>16949</v>
      </c>
      <c r="AQ508" s="227" t="s">
        <v>16958</v>
      </c>
      <c r="AR508" s="227">
        <v>0</v>
      </c>
      <c r="AS508" s="227"/>
      <c r="AT508" s="227"/>
      <c r="AU508" s="227"/>
      <c r="AV508" s="227"/>
      <c r="AW508" s="227" t="s">
        <v>661</v>
      </c>
      <c r="AX508" s="228">
        <v>3703.7</v>
      </c>
      <c r="AY508" s="228">
        <v>1091.48</v>
      </c>
      <c r="AZ508" s="227" t="s">
        <v>2991</v>
      </c>
      <c r="BA508" s="227" t="s">
        <v>17002</v>
      </c>
      <c r="BB508" s="229"/>
      <c r="BC508" s="230">
        <f t="shared" si="189"/>
        <v>311.48</v>
      </c>
      <c r="BJ508" s="177" t="str">
        <f>VLOOKUP(C508,BM:BO,3,FALSE)</f>
        <v>нет данных</v>
      </c>
      <c r="BM508" s="177" t="s">
        <v>3819</v>
      </c>
      <c r="BN508" s="177" t="s">
        <v>1342</v>
      </c>
      <c r="BO508" s="177" t="s">
        <v>3820</v>
      </c>
      <c r="BU508" s="177" t="s">
        <v>3819</v>
      </c>
      <c r="BV508" s="177" t="s">
        <v>1342</v>
      </c>
      <c r="BW508" s="177" t="s">
        <v>3820</v>
      </c>
      <c r="CH508" s="224">
        <f t="shared" si="199"/>
        <v>-1.1641532182693481E-10</v>
      </c>
    </row>
    <row r="509" spans="1:118" x14ac:dyDescent="0.3">
      <c r="A509" s="177">
        <v>1</v>
      </c>
      <c r="B509" s="231">
        <f>SUBTOTAL(9,$A$402:A509)</f>
        <v>103</v>
      </c>
      <c r="C509" s="236" t="s">
        <v>539</v>
      </c>
      <c r="D509" s="222">
        <f t="shared" si="206"/>
        <v>4779795.2700000005</v>
      </c>
      <c r="E509" s="239">
        <v>0</v>
      </c>
      <c r="F509" s="239">
        <v>0</v>
      </c>
      <c r="G509" s="239">
        <v>0</v>
      </c>
      <c r="H509" s="239">
        <v>0</v>
      </c>
      <c r="I509" s="239">
        <v>0</v>
      </c>
      <c r="J509" s="239">
        <v>0</v>
      </c>
      <c r="K509" s="255">
        <v>0</v>
      </c>
      <c r="L509" s="239">
        <v>0</v>
      </c>
      <c r="M509" s="222">
        <v>540</v>
      </c>
      <c r="N509" s="222">
        <f>4278269.04+225153</f>
        <v>4503422.04</v>
      </c>
      <c r="O509" s="239">
        <v>0</v>
      </c>
      <c r="P509" s="239">
        <v>0</v>
      </c>
      <c r="Q509" s="239">
        <v>0</v>
      </c>
      <c r="R509" s="239">
        <v>0</v>
      </c>
      <c r="S509" s="239">
        <v>0</v>
      </c>
      <c r="T509" s="239">
        <v>0</v>
      </c>
      <c r="U509" s="239">
        <v>0</v>
      </c>
      <c r="V509" s="239">
        <v>0</v>
      </c>
      <c r="W509" s="239">
        <v>0</v>
      </c>
      <c r="X509" s="239">
        <v>0</v>
      </c>
      <c r="Y509" s="239">
        <v>0</v>
      </c>
      <c r="Z509" s="239">
        <v>0</v>
      </c>
      <c r="AA509" s="239">
        <v>0</v>
      </c>
      <c r="AB509" s="239">
        <v>0</v>
      </c>
      <c r="AC509" s="222">
        <f t="shared" si="207"/>
        <v>96373.23</v>
      </c>
      <c r="AD509" s="222">
        <v>180000</v>
      </c>
      <c r="AE509" s="239">
        <v>0</v>
      </c>
      <c r="AF509" s="214">
        <v>2024</v>
      </c>
      <c r="AG509" s="214">
        <v>2024</v>
      </c>
      <c r="AH509" s="214">
        <v>2024</v>
      </c>
      <c r="AI509" s="226"/>
      <c r="AJ509" s="226"/>
      <c r="AK509" s="226"/>
      <c r="AL509" s="226"/>
      <c r="AM509" s="227" t="s">
        <v>16943</v>
      </c>
      <c r="AN509" s="227" t="s">
        <v>16952</v>
      </c>
      <c r="AO509" s="227">
        <v>0</v>
      </c>
      <c r="AP509" s="227" t="s">
        <v>16964</v>
      </c>
      <c r="AQ509" s="227" t="s">
        <v>16956</v>
      </c>
      <c r="AR509" s="227" t="s">
        <v>16954</v>
      </c>
      <c r="AS509" s="227"/>
      <c r="AT509" s="227"/>
      <c r="AU509" s="227"/>
      <c r="AV509" s="227"/>
      <c r="AW509" s="227" t="s">
        <v>616</v>
      </c>
      <c r="AX509" s="228">
        <v>2680.85</v>
      </c>
      <c r="AY509" s="228">
        <v>500.5</v>
      </c>
      <c r="AZ509" s="227" t="s">
        <v>2966</v>
      </c>
      <c r="BA509" s="227">
        <v>2010</v>
      </c>
      <c r="BB509" s="229"/>
      <c r="BC509" s="230">
        <f t="shared" si="189"/>
        <v>-39.5</v>
      </c>
      <c r="BJ509" s="177" t="str">
        <f>VLOOKUP(C509,BM:BO,3,FALSE)</f>
        <v>455.000</v>
      </c>
      <c r="BM509" s="177" t="s">
        <v>3821</v>
      </c>
      <c r="BN509" s="177" t="s">
        <v>1342</v>
      </c>
      <c r="BO509" s="177" t="s">
        <v>3822</v>
      </c>
      <c r="BU509" s="177" t="s">
        <v>3821</v>
      </c>
      <c r="BV509" s="177" t="s">
        <v>1342</v>
      </c>
      <c r="BW509" s="177" t="s">
        <v>3822</v>
      </c>
      <c r="CH509" s="224">
        <f t="shared" si="199"/>
        <v>4.6566128730773926E-10</v>
      </c>
    </row>
    <row r="510" spans="1:118" x14ac:dyDescent="0.3">
      <c r="A510" s="177">
        <v>1</v>
      </c>
      <c r="B510" s="231">
        <f>SUBTOTAL(9,$A$402:A510)</f>
        <v>104</v>
      </c>
      <c r="C510" s="236" t="s">
        <v>3401</v>
      </c>
      <c r="D510" s="222">
        <f t="shared" si="206"/>
        <v>5500305.1500000004</v>
      </c>
      <c r="E510" s="239">
        <v>0</v>
      </c>
      <c r="F510" s="239">
        <v>0</v>
      </c>
      <c r="G510" s="239">
        <v>0</v>
      </c>
      <c r="H510" s="239">
        <v>0</v>
      </c>
      <c r="I510" s="239">
        <v>0</v>
      </c>
      <c r="J510" s="239">
        <v>0</v>
      </c>
      <c r="K510" s="255">
        <v>0</v>
      </c>
      <c r="L510" s="239">
        <v>0</v>
      </c>
      <c r="M510" s="222">
        <v>621.4</v>
      </c>
      <c r="N510" s="222">
        <f>4949743.33+259092.73</f>
        <v>5208836.0600000005</v>
      </c>
      <c r="O510" s="239">
        <v>0</v>
      </c>
      <c r="P510" s="239">
        <v>0</v>
      </c>
      <c r="Q510" s="239">
        <v>0</v>
      </c>
      <c r="R510" s="239">
        <v>0</v>
      </c>
      <c r="S510" s="239">
        <v>0</v>
      </c>
      <c r="T510" s="239">
        <v>0</v>
      </c>
      <c r="U510" s="239">
        <v>0</v>
      </c>
      <c r="V510" s="239">
        <v>0</v>
      </c>
      <c r="W510" s="239">
        <v>0</v>
      </c>
      <c r="X510" s="239">
        <v>0</v>
      </c>
      <c r="Y510" s="239">
        <v>0</v>
      </c>
      <c r="Z510" s="239">
        <v>0</v>
      </c>
      <c r="AA510" s="239">
        <v>0</v>
      </c>
      <c r="AB510" s="239">
        <v>0</v>
      </c>
      <c r="AC510" s="222">
        <f t="shared" si="207"/>
        <v>111469.09</v>
      </c>
      <c r="AD510" s="222">
        <v>180000</v>
      </c>
      <c r="AE510" s="239">
        <v>0</v>
      </c>
      <c r="AF510" s="214">
        <v>2024</v>
      </c>
      <c r="AG510" s="214">
        <v>2024</v>
      </c>
      <c r="AH510" s="214">
        <v>2024</v>
      </c>
      <c r="AI510" s="226"/>
      <c r="AJ510" s="226"/>
      <c r="AK510" s="226"/>
      <c r="AL510" s="226"/>
      <c r="AM510" s="227" t="s">
        <v>16943</v>
      </c>
      <c r="AN510" s="227" t="s">
        <v>16959</v>
      </c>
      <c r="AO510" s="227"/>
      <c r="AP510" s="227" t="s">
        <v>16945</v>
      </c>
      <c r="AQ510" s="227" t="s">
        <v>16956</v>
      </c>
      <c r="AR510" s="227" t="s">
        <v>16954</v>
      </c>
      <c r="AS510" s="227"/>
      <c r="AT510" s="227"/>
      <c r="AU510" s="227"/>
      <c r="AV510" s="227"/>
      <c r="AW510" s="227">
        <v>1964</v>
      </c>
      <c r="AX510" s="228">
        <v>1701.07</v>
      </c>
      <c r="AY510" s="228">
        <v>621.46</v>
      </c>
      <c r="AZ510" s="227" t="s">
        <v>2966</v>
      </c>
      <c r="BA510" s="227">
        <v>2010</v>
      </c>
      <c r="BB510" s="229"/>
      <c r="BC510" s="230">
        <f t="shared" ref="BC510:BC554" si="208">AY510-M510</f>
        <v>6.0000000000059117E-2</v>
      </c>
      <c r="CH510" s="224">
        <f t="shared" si="199"/>
        <v>-1.4551915228366852E-10</v>
      </c>
    </row>
    <row r="511" spans="1:118" x14ac:dyDescent="0.3">
      <c r="A511" s="177">
        <v>1</v>
      </c>
      <c r="B511" s="231">
        <f>SUBTOTAL(9,$A$402:A511)</f>
        <v>105</v>
      </c>
      <c r="C511" s="236" t="s">
        <v>540</v>
      </c>
      <c r="D511" s="222">
        <f t="shared" si="206"/>
        <v>4691280.54</v>
      </c>
      <c r="E511" s="239">
        <v>0</v>
      </c>
      <c r="F511" s="239">
        <v>0</v>
      </c>
      <c r="G511" s="239">
        <v>0</v>
      </c>
      <c r="H511" s="239">
        <v>0</v>
      </c>
      <c r="I511" s="239">
        <v>0</v>
      </c>
      <c r="J511" s="239">
        <v>0</v>
      </c>
      <c r="K511" s="255">
        <v>0</v>
      </c>
      <c r="L511" s="239">
        <v>0</v>
      </c>
      <c r="M511" s="222">
        <v>530</v>
      </c>
      <c r="N511" s="222">
        <f>4195778.34+220983.5</f>
        <v>4416761.84</v>
      </c>
      <c r="O511" s="239">
        <v>0</v>
      </c>
      <c r="P511" s="239">
        <v>0</v>
      </c>
      <c r="Q511" s="239">
        <v>0</v>
      </c>
      <c r="R511" s="239">
        <v>0</v>
      </c>
      <c r="S511" s="239">
        <v>0</v>
      </c>
      <c r="T511" s="239">
        <v>0</v>
      </c>
      <c r="U511" s="239">
        <v>0</v>
      </c>
      <c r="V511" s="239">
        <v>0</v>
      </c>
      <c r="W511" s="239">
        <v>0</v>
      </c>
      <c r="X511" s="239">
        <v>0</v>
      </c>
      <c r="Y511" s="239">
        <v>0</v>
      </c>
      <c r="Z511" s="239">
        <v>0</v>
      </c>
      <c r="AA511" s="239">
        <v>0</v>
      </c>
      <c r="AB511" s="239">
        <v>0</v>
      </c>
      <c r="AC511" s="222">
        <f t="shared" si="207"/>
        <v>94518.7</v>
      </c>
      <c r="AD511" s="222">
        <v>180000</v>
      </c>
      <c r="AE511" s="239">
        <v>0</v>
      </c>
      <c r="AF511" s="214">
        <v>2024</v>
      </c>
      <c r="AG511" s="214">
        <v>2024</v>
      </c>
      <c r="AH511" s="214">
        <v>2024</v>
      </c>
      <c r="AI511" s="226"/>
      <c r="AJ511" s="226"/>
      <c r="AK511" s="226"/>
      <c r="AL511" s="226"/>
      <c r="AM511" s="227" t="s">
        <v>16943</v>
      </c>
      <c r="AN511" s="227" t="s">
        <v>16963</v>
      </c>
      <c r="AO511" s="227">
        <v>0</v>
      </c>
      <c r="AP511" s="227" t="s">
        <v>16952</v>
      </c>
      <c r="AQ511" s="227" t="s">
        <v>16948</v>
      </c>
      <c r="AR511" s="227" t="s">
        <v>16943</v>
      </c>
      <c r="AS511" s="227"/>
      <c r="AT511" s="227"/>
      <c r="AU511" s="227"/>
      <c r="AV511" s="227"/>
      <c r="AW511" s="227" t="s">
        <v>636</v>
      </c>
      <c r="AX511" s="228">
        <v>2498.58</v>
      </c>
      <c r="AY511" s="228">
        <v>489.94</v>
      </c>
      <c r="AZ511" s="227" t="s">
        <v>2966</v>
      </c>
      <c r="BA511" s="227" t="s">
        <v>1342</v>
      </c>
      <c r="BB511" s="229"/>
      <c r="BC511" s="230">
        <f t="shared" si="208"/>
        <v>-40.06</v>
      </c>
      <c r="BJ511" s="177" t="e">
        <f t="shared" ref="BJ511:BJ517" si="209">VLOOKUP(C511,BM:BO,3,FALSE)</f>
        <v>#N/A</v>
      </c>
      <c r="BM511" s="177" t="s">
        <v>3823</v>
      </c>
      <c r="BN511" s="177" t="s">
        <v>3199</v>
      </c>
      <c r="BO511" s="177" t="s">
        <v>3824</v>
      </c>
      <c r="BU511" s="177" t="s">
        <v>3823</v>
      </c>
      <c r="BV511" s="177" t="s">
        <v>3199</v>
      </c>
      <c r="BW511" s="177" t="s">
        <v>3824</v>
      </c>
      <c r="CH511" s="224">
        <f t="shared" si="199"/>
        <v>1.7462298274040222E-10</v>
      </c>
    </row>
    <row r="512" spans="1:118" x14ac:dyDescent="0.3">
      <c r="A512" s="177">
        <v>1</v>
      </c>
      <c r="B512" s="231">
        <f>SUBTOTAL(9,$A$402:A512)</f>
        <v>106</v>
      </c>
      <c r="C512" s="236" t="s">
        <v>541</v>
      </c>
      <c r="D512" s="222">
        <f t="shared" si="206"/>
        <v>10978823.450000001</v>
      </c>
      <c r="E512" s="239">
        <v>0</v>
      </c>
      <c r="F512" s="239">
        <v>0</v>
      </c>
      <c r="G512" s="239">
        <v>0</v>
      </c>
      <c r="H512" s="239">
        <v>0</v>
      </c>
      <c r="I512" s="239">
        <v>0</v>
      </c>
      <c r="J512" s="239">
        <v>0</v>
      </c>
      <c r="K512" s="255">
        <v>0</v>
      </c>
      <c r="L512" s="239">
        <v>0</v>
      </c>
      <c r="M512" s="222">
        <v>1230</v>
      </c>
      <c r="N512" s="222">
        <f>10040140.98+512848.5</f>
        <v>10552989.48</v>
      </c>
      <c r="O512" s="239">
        <v>0</v>
      </c>
      <c r="P512" s="239">
        <v>0</v>
      </c>
      <c r="Q512" s="239">
        <v>0</v>
      </c>
      <c r="R512" s="239">
        <v>0</v>
      </c>
      <c r="S512" s="239">
        <v>0</v>
      </c>
      <c r="T512" s="239">
        <v>0</v>
      </c>
      <c r="U512" s="239">
        <v>0</v>
      </c>
      <c r="V512" s="239">
        <v>0</v>
      </c>
      <c r="W512" s="239">
        <v>0</v>
      </c>
      <c r="X512" s="239">
        <v>0</v>
      </c>
      <c r="Y512" s="239">
        <v>0</v>
      </c>
      <c r="Z512" s="239">
        <v>0</v>
      </c>
      <c r="AA512" s="239">
        <v>0</v>
      </c>
      <c r="AB512" s="239">
        <v>0</v>
      </c>
      <c r="AC512" s="222">
        <f t="shared" si="207"/>
        <v>225833.97</v>
      </c>
      <c r="AD512" s="239">
        <v>200000</v>
      </c>
      <c r="AE512" s="239">
        <v>0</v>
      </c>
      <c r="AF512" s="214">
        <v>2024</v>
      </c>
      <c r="AG512" s="214">
        <v>2024</v>
      </c>
      <c r="AH512" s="214">
        <v>2024</v>
      </c>
      <c r="AI512" s="226"/>
      <c r="AJ512" s="226"/>
      <c r="AK512" s="226"/>
      <c r="AL512" s="226"/>
      <c r="AM512" s="227" t="s">
        <v>16944</v>
      </c>
      <c r="AN512" s="227" t="s">
        <v>16946</v>
      </c>
      <c r="AO512" s="227">
        <v>0</v>
      </c>
      <c r="AP512" s="227" t="s">
        <v>16954</v>
      </c>
      <c r="AQ512" s="227" t="s">
        <v>16958</v>
      </c>
      <c r="AR512" s="227" t="s">
        <v>16954</v>
      </c>
      <c r="AS512" s="227"/>
      <c r="AT512" s="227"/>
      <c r="AU512" s="227"/>
      <c r="AV512" s="227"/>
      <c r="AW512" s="227" t="s">
        <v>926</v>
      </c>
      <c r="AX512" s="228">
        <v>5763.67</v>
      </c>
      <c r="AY512" s="228">
        <v>1406.99</v>
      </c>
      <c r="AZ512" s="227" t="s">
        <v>2991</v>
      </c>
      <c r="BA512" s="227" t="s">
        <v>17002</v>
      </c>
      <c r="BB512" s="229"/>
      <c r="BC512" s="230">
        <f t="shared" si="208"/>
        <v>176.99</v>
      </c>
      <c r="BJ512" s="177" t="str">
        <f t="shared" si="209"/>
        <v>нет данных</v>
      </c>
      <c r="BM512" s="177" t="s">
        <v>3825</v>
      </c>
      <c r="BN512" s="177" t="s">
        <v>3005</v>
      </c>
      <c r="BO512" s="177" t="s">
        <v>3826</v>
      </c>
      <c r="BU512" s="177" t="s">
        <v>3825</v>
      </c>
      <c r="BV512" s="177" t="s">
        <v>3005</v>
      </c>
      <c r="BW512" s="177" t="s">
        <v>3826</v>
      </c>
      <c r="CH512" s="224">
        <f t="shared" si="199"/>
        <v>6.6938810050487518E-10</v>
      </c>
    </row>
    <row r="513" spans="1:118" x14ac:dyDescent="0.3">
      <c r="A513" s="177">
        <v>1</v>
      </c>
      <c r="B513" s="231">
        <f>SUBTOTAL(9,$A$402:A513)</f>
        <v>107</v>
      </c>
      <c r="C513" s="236" t="s">
        <v>542</v>
      </c>
      <c r="D513" s="222">
        <f t="shared" si="206"/>
        <v>10561577.26</v>
      </c>
      <c r="E513" s="239">
        <v>0</v>
      </c>
      <c r="F513" s="239">
        <v>0</v>
      </c>
      <c r="G513" s="239">
        <v>0</v>
      </c>
      <c r="H513" s="239">
        <v>0</v>
      </c>
      <c r="I513" s="239">
        <v>0</v>
      </c>
      <c r="J513" s="239">
        <v>0</v>
      </c>
      <c r="K513" s="255">
        <v>0</v>
      </c>
      <c r="L513" s="239">
        <v>0</v>
      </c>
      <c r="M513" s="222">
        <v>1193.2</v>
      </c>
      <c r="N513" s="222">
        <f>9646980.54+497504.74</f>
        <v>10144485.279999999</v>
      </c>
      <c r="O513" s="239">
        <v>0</v>
      </c>
      <c r="P513" s="239">
        <v>0</v>
      </c>
      <c r="Q513" s="239">
        <v>0</v>
      </c>
      <c r="R513" s="239">
        <v>0</v>
      </c>
      <c r="S513" s="239">
        <v>0</v>
      </c>
      <c r="T513" s="239">
        <v>0</v>
      </c>
      <c r="U513" s="239">
        <v>0</v>
      </c>
      <c r="V513" s="239">
        <v>0</v>
      </c>
      <c r="W513" s="239">
        <v>0</v>
      </c>
      <c r="X513" s="239">
        <v>0</v>
      </c>
      <c r="Y513" s="239">
        <v>0</v>
      </c>
      <c r="Z513" s="239">
        <v>0</v>
      </c>
      <c r="AA513" s="239">
        <v>0</v>
      </c>
      <c r="AB513" s="239">
        <v>0</v>
      </c>
      <c r="AC513" s="222">
        <f t="shared" si="207"/>
        <v>217091.98</v>
      </c>
      <c r="AD513" s="239">
        <v>200000</v>
      </c>
      <c r="AE513" s="239">
        <v>0</v>
      </c>
      <c r="AF513" s="214">
        <v>2024</v>
      </c>
      <c r="AG513" s="214">
        <v>2024</v>
      </c>
      <c r="AH513" s="214">
        <v>2024</v>
      </c>
      <c r="AI513" s="226"/>
      <c r="AJ513" s="226"/>
      <c r="AK513" s="226"/>
      <c r="AL513" s="226"/>
      <c r="AM513" s="227" t="s">
        <v>16943</v>
      </c>
      <c r="AN513" s="227" t="s">
        <v>16959</v>
      </c>
      <c r="AO513" s="227">
        <v>0</v>
      </c>
      <c r="AP513" s="227" t="s">
        <v>16964</v>
      </c>
      <c r="AQ513" s="227" t="s">
        <v>16956</v>
      </c>
      <c r="AR513" s="227" t="s">
        <v>16954</v>
      </c>
      <c r="AS513" s="227"/>
      <c r="AT513" s="227"/>
      <c r="AU513" s="227"/>
      <c r="AV513" s="227"/>
      <c r="AW513" s="227" t="s">
        <v>619</v>
      </c>
      <c r="AX513" s="228">
        <v>3399.17</v>
      </c>
      <c r="AY513" s="228">
        <v>1193.2</v>
      </c>
      <c r="AZ513" s="227" t="s">
        <v>2966</v>
      </c>
      <c r="BA513" s="227" t="s">
        <v>17002</v>
      </c>
      <c r="BB513" s="229"/>
      <c r="BC513" s="230">
        <f t="shared" si="208"/>
        <v>0</v>
      </c>
      <c r="BJ513" s="177" t="str">
        <f t="shared" si="209"/>
        <v>874.900</v>
      </c>
      <c r="BM513" s="177" t="s">
        <v>3827</v>
      </c>
      <c r="BN513" s="177" t="s">
        <v>2979</v>
      </c>
      <c r="BO513" s="177" t="s">
        <v>3828</v>
      </c>
      <c r="BU513" s="177" t="s">
        <v>3827</v>
      </c>
      <c r="BV513" s="177" t="s">
        <v>2979</v>
      </c>
      <c r="BW513" s="177" t="s">
        <v>3828</v>
      </c>
      <c r="CH513" s="224">
        <f t="shared" si="199"/>
        <v>4.3655745685100555E-10</v>
      </c>
    </row>
    <row r="514" spans="1:118" x14ac:dyDescent="0.3">
      <c r="A514" s="177">
        <v>1</v>
      </c>
      <c r="B514" s="231">
        <f>SUBTOTAL(9,$A$402:A514)</f>
        <v>108</v>
      </c>
      <c r="C514" s="236" t="s">
        <v>543</v>
      </c>
      <c r="D514" s="222">
        <f t="shared" si="206"/>
        <v>11152855.640000001</v>
      </c>
      <c r="E514" s="239">
        <v>0</v>
      </c>
      <c r="F514" s="239">
        <v>0</v>
      </c>
      <c r="G514" s="239">
        <v>0</v>
      </c>
      <c r="H514" s="239">
        <v>0</v>
      </c>
      <c r="I514" s="239">
        <v>0</v>
      </c>
      <c r="J514" s="239">
        <v>0</v>
      </c>
      <c r="K514" s="255">
        <v>0</v>
      </c>
      <c r="L514" s="239">
        <v>0</v>
      </c>
      <c r="M514" s="222">
        <v>1260</v>
      </c>
      <c r="N514" s="222">
        <f>10198018.41+525357</f>
        <v>10723375.41</v>
      </c>
      <c r="O514" s="239">
        <v>0</v>
      </c>
      <c r="P514" s="239">
        <v>0</v>
      </c>
      <c r="Q514" s="239">
        <v>0</v>
      </c>
      <c r="R514" s="239">
        <v>0</v>
      </c>
      <c r="S514" s="239">
        <v>0</v>
      </c>
      <c r="T514" s="239">
        <v>0</v>
      </c>
      <c r="U514" s="239">
        <v>0</v>
      </c>
      <c r="V514" s="239">
        <v>0</v>
      </c>
      <c r="W514" s="239">
        <v>0</v>
      </c>
      <c r="X514" s="239">
        <v>0</v>
      </c>
      <c r="Y514" s="239">
        <v>0</v>
      </c>
      <c r="Z514" s="239">
        <v>0</v>
      </c>
      <c r="AA514" s="239">
        <v>0</v>
      </c>
      <c r="AB514" s="239">
        <v>0</v>
      </c>
      <c r="AC514" s="222">
        <f t="shared" si="207"/>
        <v>229480.23</v>
      </c>
      <c r="AD514" s="239">
        <v>200000</v>
      </c>
      <c r="AE514" s="239">
        <v>0</v>
      </c>
      <c r="AF514" s="214">
        <v>2024</v>
      </c>
      <c r="AG514" s="214">
        <v>2024</v>
      </c>
      <c r="AH514" s="214">
        <v>2024</v>
      </c>
      <c r="AI514" s="226"/>
      <c r="AJ514" s="226"/>
      <c r="AK514" s="226"/>
      <c r="AL514" s="226"/>
      <c r="AM514" s="227" t="s">
        <v>16950</v>
      </c>
      <c r="AN514" s="227" t="s">
        <v>16945</v>
      </c>
      <c r="AO514" s="227">
        <v>0</v>
      </c>
      <c r="AP514" s="227" t="s">
        <v>16964</v>
      </c>
      <c r="AQ514" s="227" t="s">
        <v>16962</v>
      </c>
      <c r="AR514" s="227" t="s">
        <v>16954</v>
      </c>
      <c r="AS514" s="227"/>
      <c r="AT514" s="227"/>
      <c r="AU514" s="227"/>
      <c r="AV514" s="227"/>
      <c r="AW514" s="227" t="s">
        <v>617</v>
      </c>
      <c r="AX514" s="228">
        <v>4152</v>
      </c>
      <c r="AY514" s="228">
        <v>1166.0999999999999</v>
      </c>
      <c r="AZ514" s="227" t="s">
        <v>2966</v>
      </c>
      <c r="BA514" s="227" t="s">
        <v>17002</v>
      </c>
      <c r="BB514" s="229"/>
      <c r="BC514" s="230">
        <f t="shared" si="208"/>
        <v>-93.900000000000091</v>
      </c>
      <c r="BJ514" s="177" t="str">
        <f t="shared" si="209"/>
        <v>нет данных</v>
      </c>
      <c r="BM514" s="177" t="s">
        <v>561</v>
      </c>
      <c r="BN514" s="177" t="s">
        <v>655</v>
      </c>
      <c r="BO514" s="177" t="s">
        <v>3758</v>
      </c>
      <c r="BU514" s="177" t="s">
        <v>561</v>
      </c>
      <c r="BV514" s="177" t="s">
        <v>655</v>
      </c>
      <c r="BW514" s="177" t="s">
        <v>3758</v>
      </c>
      <c r="CH514" s="224">
        <f t="shared" si="199"/>
        <v>4.3655745685100555E-10</v>
      </c>
    </row>
    <row r="515" spans="1:118" x14ac:dyDescent="0.3">
      <c r="A515" s="177">
        <v>1</v>
      </c>
      <c r="B515" s="231">
        <f>SUBTOTAL(9,$A$402:A515)</f>
        <v>109</v>
      </c>
      <c r="C515" s="236" t="s">
        <v>544</v>
      </c>
      <c r="D515" s="222">
        <f t="shared" si="206"/>
        <v>7700796.7000000002</v>
      </c>
      <c r="E515" s="239">
        <v>0</v>
      </c>
      <c r="F515" s="239">
        <v>0</v>
      </c>
      <c r="G515" s="239">
        <v>0</v>
      </c>
      <c r="H515" s="239">
        <v>0</v>
      </c>
      <c r="I515" s="239">
        <v>0</v>
      </c>
      <c r="J515" s="239">
        <v>0</v>
      </c>
      <c r="K515" s="255">
        <v>0</v>
      </c>
      <c r="L515" s="239">
        <v>0</v>
      </c>
      <c r="M515" s="222">
        <v>862.75</v>
      </c>
      <c r="N515" s="222">
        <f>7003500.1+359723.61</f>
        <v>7363223.71</v>
      </c>
      <c r="O515" s="239">
        <v>0</v>
      </c>
      <c r="P515" s="239">
        <v>0</v>
      </c>
      <c r="Q515" s="239">
        <v>0</v>
      </c>
      <c r="R515" s="239">
        <v>0</v>
      </c>
      <c r="S515" s="239">
        <v>0</v>
      </c>
      <c r="T515" s="239">
        <v>0</v>
      </c>
      <c r="U515" s="239">
        <v>0</v>
      </c>
      <c r="V515" s="239">
        <v>0</v>
      </c>
      <c r="W515" s="239">
        <v>0</v>
      </c>
      <c r="X515" s="239">
        <v>0</v>
      </c>
      <c r="Y515" s="239">
        <v>0</v>
      </c>
      <c r="Z515" s="239">
        <v>0</v>
      </c>
      <c r="AA515" s="239">
        <v>0</v>
      </c>
      <c r="AB515" s="239">
        <v>0</v>
      </c>
      <c r="AC515" s="222">
        <f t="shared" si="207"/>
        <v>157572.99</v>
      </c>
      <c r="AD515" s="222">
        <v>180000</v>
      </c>
      <c r="AE515" s="239">
        <v>0</v>
      </c>
      <c r="AF515" s="214">
        <v>2024</v>
      </c>
      <c r="AG515" s="214">
        <v>2024</v>
      </c>
      <c r="AH515" s="214">
        <v>2024</v>
      </c>
      <c r="AI515" s="226"/>
      <c r="AJ515" s="226"/>
      <c r="AK515" s="226"/>
      <c r="AL515" s="226"/>
      <c r="AM515" s="227" t="s">
        <v>16959</v>
      </c>
      <c r="AN515" s="227" t="s">
        <v>16950</v>
      </c>
      <c r="AO515" s="227">
        <v>0</v>
      </c>
      <c r="AP515" s="227" t="s">
        <v>16961</v>
      </c>
      <c r="AQ515" s="227" t="s">
        <v>16962</v>
      </c>
      <c r="AR515" s="227" t="s">
        <v>16954</v>
      </c>
      <c r="AS515" s="227"/>
      <c r="AT515" s="227"/>
      <c r="AU515" s="227"/>
      <c r="AV515" s="227"/>
      <c r="AW515" s="227" t="s">
        <v>778</v>
      </c>
      <c r="AX515" s="228">
        <v>3021.6</v>
      </c>
      <c r="AY515" s="228">
        <v>963</v>
      </c>
      <c r="AZ515" s="227" t="s">
        <v>2991</v>
      </c>
      <c r="BA515" s="227" t="s">
        <v>17002</v>
      </c>
      <c r="BB515" s="229"/>
      <c r="BC515" s="230">
        <f t="shared" si="208"/>
        <v>100.25</v>
      </c>
      <c r="BJ515" s="177" t="str">
        <f t="shared" si="209"/>
        <v>нет данных</v>
      </c>
      <c r="BM515" s="177" t="s">
        <v>3829</v>
      </c>
      <c r="BN515" s="177" t="s">
        <v>1272</v>
      </c>
      <c r="BO515" s="177" t="s">
        <v>3831</v>
      </c>
      <c r="BU515" s="177" t="s">
        <v>3829</v>
      </c>
      <c r="BV515" s="177" t="s">
        <v>1272</v>
      </c>
      <c r="BW515" s="177" t="s">
        <v>3831</v>
      </c>
      <c r="CH515" s="224">
        <f t="shared" si="199"/>
        <v>2.3283064365386963E-10</v>
      </c>
    </row>
    <row r="516" spans="1:118" ht="20.25" customHeight="1" x14ac:dyDescent="0.3">
      <c r="A516" s="177">
        <v>1</v>
      </c>
      <c r="B516" s="231">
        <f>SUBTOTAL(9,$A$402:A516)</f>
        <v>110</v>
      </c>
      <c r="C516" s="236" t="s">
        <v>546</v>
      </c>
      <c r="D516" s="222">
        <f t="shared" si="206"/>
        <v>8568837.8200000003</v>
      </c>
      <c r="E516" s="239">
        <v>0</v>
      </c>
      <c r="F516" s="239">
        <v>0</v>
      </c>
      <c r="G516" s="239">
        <v>0</v>
      </c>
      <c r="H516" s="239">
        <v>0</v>
      </c>
      <c r="I516" s="239">
        <v>0</v>
      </c>
      <c r="J516" s="239">
        <v>0</v>
      </c>
      <c r="K516" s="255">
        <v>0</v>
      </c>
      <c r="L516" s="239">
        <v>0</v>
      </c>
      <c r="M516" s="222">
        <v>960</v>
      </c>
      <c r="N516" s="222">
        <f>7812805.95+400272</f>
        <v>8213077.9500000002</v>
      </c>
      <c r="O516" s="239">
        <v>0</v>
      </c>
      <c r="P516" s="239">
        <v>0</v>
      </c>
      <c r="Q516" s="239">
        <v>0</v>
      </c>
      <c r="R516" s="239">
        <v>0</v>
      </c>
      <c r="S516" s="239">
        <v>0</v>
      </c>
      <c r="T516" s="239">
        <v>0</v>
      </c>
      <c r="U516" s="239">
        <v>0</v>
      </c>
      <c r="V516" s="239">
        <v>0</v>
      </c>
      <c r="W516" s="239">
        <v>0</v>
      </c>
      <c r="X516" s="239">
        <v>0</v>
      </c>
      <c r="Y516" s="239">
        <v>0</v>
      </c>
      <c r="Z516" s="239">
        <v>0</v>
      </c>
      <c r="AA516" s="239">
        <v>0</v>
      </c>
      <c r="AB516" s="239">
        <v>0</v>
      </c>
      <c r="AC516" s="222">
        <f t="shared" si="207"/>
        <v>175759.87</v>
      </c>
      <c r="AD516" s="222">
        <v>180000</v>
      </c>
      <c r="AE516" s="239">
        <v>0</v>
      </c>
      <c r="AF516" s="214">
        <v>2024</v>
      </c>
      <c r="AG516" s="214">
        <v>2024</v>
      </c>
      <c r="AH516" s="214">
        <v>2024</v>
      </c>
      <c r="AI516" s="226"/>
      <c r="AJ516" s="226"/>
      <c r="AK516" s="226"/>
      <c r="AL516" s="226"/>
      <c r="AM516" s="227" t="s">
        <v>16944</v>
      </c>
      <c r="AN516" s="227" t="s">
        <v>16946</v>
      </c>
      <c r="AO516" s="227">
        <v>0</v>
      </c>
      <c r="AP516" s="227" t="s">
        <v>16956</v>
      </c>
      <c r="AQ516" s="227" t="s">
        <v>16958</v>
      </c>
      <c r="AR516" s="227" t="s">
        <v>16954</v>
      </c>
      <c r="AS516" s="227"/>
      <c r="AT516" s="227"/>
      <c r="AU516" s="227"/>
      <c r="AV516" s="227"/>
      <c r="AW516" s="227" t="s">
        <v>614</v>
      </c>
      <c r="AX516" s="228">
        <v>3637.93</v>
      </c>
      <c r="AY516" s="228">
        <v>943</v>
      </c>
      <c r="AZ516" s="227" t="s">
        <v>3039</v>
      </c>
      <c r="BA516" s="227" t="s">
        <v>17002</v>
      </c>
      <c r="BB516" s="229"/>
      <c r="BC516" s="230">
        <f t="shared" si="208"/>
        <v>-17</v>
      </c>
      <c r="BJ516" s="177" t="str">
        <f t="shared" si="209"/>
        <v>943.000</v>
      </c>
      <c r="BM516" s="177" t="s">
        <v>3832</v>
      </c>
      <c r="BN516" s="177" t="s">
        <v>661</v>
      </c>
      <c r="BO516" s="177" t="s">
        <v>3833</v>
      </c>
      <c r="BU516" s="177" t="s">
        <v>3832</v>
      </c>
      <c r="BV516" s="177" t="s">
        <v>661</v>
      </c>
      <c r="BW516" s="177" t="s">
        <v>3833</v>
      </c>
      <c r="CH516" s="224">
        <f t="shared" si="199"/>
        <v>1.1641532182693481E-10</v>
      </c>
    </row>
    <row r="517" spans="1:118" x14ac:dyDescent="0.3">
      <c r="A517" s="177">
        <v>1</v>
      </c>
      <c r="B517" s="231">
        <f>SUBTOTAL(9,$A$402:A517)</f>
        <v>111</v>
      </c>
      <c r="C517" s="236" t="s">
        <v>514</v>
      </c>
      <c r="D517" s="222">
        <f>E517+F517+G517+H517+I517+J517+L517+N517+P517+R517+T517+U517+V517+W517+X517+Y517+Z517+AA517+AB517+AC517+AD517+AE517</f>
        <v>6370089.8199999994</v>
      </c>
      <c r="E517" s="239">
        <v>0</v>
      </c>
      <c r="F517" s="239">
        <v>0</v>
      </c>
      <c r="G517" s="239">
        <v>0</v>
      </c>
      <c r="H517" s="239">
        <v>0</v>
      </c>
      <c r="I517" s="239">
        <v>0</v>
      </c>
      <c r="J517" s="239">
        <v>0</v>
      </c>
      <c r="K517" s="260">
        <v>0</v>
      </c>
      <c r="L517" s="261">
        <v>0</v>
      </c>
      <c r="M517" s="266">
        <v>740</v>
      </c>
      <c r="N517" s="222">
        <f>5928083.02+308543</f>
        <v>6236626.0199999996</v>
      </c>
      <c r="O517" s="239">
        <v>0</v>
      </c>
      <c r="P517" s="239">
        <v>0</v>
      </c>
      <c r="Q517" s="222">
        <v>0</v>
      </c>
      <c r="R517" s="222">
        <v>0</v>
      </c>
      <c r="S517" s="239">
        <v>0</v>
      </c>
      <c r="T517" s="239">
        <v>0</v>
      </c>
      <c r="U517" s="239">
        <v>0</v>
      </c>
      <c r="V517" s="239">
        <v>0</v>
      </c>
      <c r="W517" s="239">
        <v>0</v>
      </c>
      <c r="X517" s="239">
        <v>0</v>
      </c>
      <c r="Y517" s="239">
        <v>0</v>
      </c>
      <c r="Z517" s="239">
        <v>0</v>
      </c>
      <c r="AA517" s="239">
        <v>0</v>
      </c>
      <c r="AB517" s="239">
        <v>0</v>
      </c>
      <c r="AC517" s="222">
        <f>ROUND(N517*2.14%,2)</f>
        <v>133463.79999999999</v>
      </c>
      <c r="AD517" s="222">
        <v>0</v>
      </c>
      <c r="AE517" s="239">
        <v>0</v>
      </c>
      <c r="AF517" s="214" t="s">
        <v>17042</v>
      </c>
      <c r="AG517" s="214">
        <v>2024</v>
      </c>
      <c r="AH517" s="214">
        <v>2024</v>
      </c>
      <c r="AI517" s="226"/>
      <c r="AJ517" s="226"/>
      <c r="AK517" s="226"/>
      <c r="AL517" s="226"/>
      <c r="AM517" s="227" t="s">
        <v>16960</v>
      </c>
      <c r="AN517" s="227" t="s">
        <v>16961</v>
      </c>
      <c r="AO517" s="227">
        <v>0</v>
      </c>
      <c r="AP517" s="227" t="s">
        <v>16946</v>
      </c>
      <c r="AQ517" s="227" t="s">
        <v>16954</v>
      </c>
      <c r="AR517" s="227" t="s">
        <v>16954</v>
      </c>
      <c r="AS517" s="227"/>
      <c r="AT517" s="227"/>
      <c r="AU517" s="227"/>
      <c r="AV517" s="227"/>
      <c r="AW517" s="227" t="s">
        <v>2222</v>
      </c>
      <c r="AX517" s="228">
        <v>1159.1300000000001</v>
      </c>
      <c r="AY517" s="228">
        <v>650</v>
      </c>
      <c r="AZ517" s="227" t="s">
        <v>2966</v>
      </c>
      <c r="BA517" s="227" t="s">
        <v>17002</v>
      </c>
      <c r="BB517" s="229"/>
      <c r="BC517" s="230">
        <f>AY517-M517</f>
        <v>-90</v>
      </c>
      <c r="BJ517" s="177" t="str">
        <f t="shared" si="209"/>
        <v>886.900</v>
      </c>
      <c r="BM517" s="177" t="s">
        <v>3777</v>
      </c>
      <c r="BN517" s="177" t="s">
        <v>1139</v>
      </c>
      <c r="BO517" s="177" t="s">
        <v>3778</v>
      </c>
      <c r="BU517" s="177" t="s">
        <v>3777</v>
      </c>
      <c r="BV517" s="177" t="s">
        <v>1139</v>
      </c>
      <c r="BW517" s="177" t="s">
        <v>3778</v>
      </c>
      <c r="CH517" s="224">
        <f>D517-E517-F517-G517-H517-I517-J517-L517-N517-P517-R517-T517-U517-V517-W517-X517-Y517-Z517-AA517-AB517-AC517-AD517-AE517</f>
        <v>-1.7462298274040222E-10</v>
      </c>
    </row>
    <row r="518" spans="1:118" s="245" customFormat="1" x14ac:dyDescent="0.3">
      <c r="A518" s="177">
        <v>1</v>
      </c>
      <c r="B518" s="231">
        <f>SUBTOTAL(9,$A$402:A518)</f>
        <v>112</v>
      </c>
      <c r="C518" s="220" t="s">
        <v>3518</v>
      </c>
      <c r="D518" s="222">
        <f>E518+F518+G518+H518+I518+J518+L518+N518+P518+R518+T518+U518+V518+W518+X518+Y518+Z518+AA518+AB518+AC518+AD518+AE518</f>
        <v>4271177.49</v>
      </c>
      <c r="E518" s="263">
        <v>0</v>
      </c>
      <c r="F518" s="263">
        <v>0</v>
      </c>
      <c r="G518" s="263">
        <v>0</v>
      </c>
      <c r="H518" s="263">
        <v>0</v>
      </c>
      <c r="I518" s="263">
        <v>0</v>
      </c>
      <c r="J518" s="263">
        <v>0</v>
      </c>
      <c r="K518" s="264">
        <v>0</v>
      </c>
      <c r="L518" s="263">
        <v>0</v>
      </c>
      <c r="M518" s="240">
        <v>0</v>
      </c>
      <c r="N518" s="240">
        <v>0</v>
      </c>
      <c r="O518" s="240">
        <v>0</v>
      </c>
      <c r="P518" s="240">
        <v>0</v>
      </c>
      <c r="Q518" s="240">
        <v>0</v>
      </c>
      <c r="R518" s="240">
        <v>0</v>
      </c>
      <c r="S518" s="240">
        <v>209</v>
      </c>
      <c r="T518" s="240">
        <v>4181689.34</v>
      </c>
      <c r="U518" s="240">
        <v>0</v>
      </c>
      <c r="V518" s="240">
        <v>0</v>
      </c>
      <c r="W518" s="240">
        <v>0</v>
      </c>
      <c r="X518" s="240">
        <v>0</v>
      </c>
      <c r="Y518" s="240">
        <v>0</v>
      </c>
      <c r="Z518" s="240">
        <v>0</v>
      </c>
      <c r="AA518" s="240">
        <v>0</v>
      </c>
      <c r="AB518" s="240">
        <v>0</v>
      </c>
      <c r="AC518" s="240">
        <f>ROUND(N518*2.14%,2)+ROUND(E518*2.14%,2)+ROUND(F518*2.14%,2)+ROUND(G518*2.14%,2)+ROUND(H518*2.14%,2)+ROUND(I518*2.14%,2)+ROUND(J518*2.14%,2)+ROUND(L518*2.14%,2)+ROUND(P518*2.14%,2)+ROUND(R518*2.14%,2)+ROUND(T518*2.14%,2)+ROUND(U518*2.14%,2)+ROUND(V518*2.14%,2)+ROUND(W518*2.14%,2)+ROUND(X518*2.14%,2)+ROUND(Y518*2.14%,2)+ROUND(Z518*2.14%,2)+ROUND(AA518*2.14%,2)+ROUND(AB518*2.14%,2)</f>
        <v>89488.15</v>
      </c>
      <c r="AD518" s="240">
        <v>0</v>
      </c>
      <c r="AE518" s="240">
        <v>0</v>
      </c>
      <c r="AF518" s="242" t="s">
        <v>17042</v>
      </c>
      <c r="AG518" s="242">
        <v>2024</v>
      </c>
      <c r="AH518" s="243">
        <v>2024</v>
      </c>
      <c r="AT518" s="245" t="e">
        <f>VLOOKUP(C518,AW:AX,2,FALSE)</f>
        <v>#N/A</v>
      </c>
      <c r="BW518" s="246"/>
      <c r="CE518" s="245" t="e">
        <f>VLOOKUP(C518,CF:CG,2,FALSE)</f>
        <v>#N/A</v>
      </c>
      <c r="CH518" s="224">
        <f>D518-E518-F518-G518-H518-I518-J518-L518-N518-P518-R518-T518-U518-V518-W518-X518-Y518-Z518-AA518-AB518-AC518-AD518-AE518</f>
        <v>3.7834979593753815E-10</v>
      </c>
      <c r="CL518" s="245" t="e">
        <f>VLOOKUP(C518,CM:CN,2,FALSE)</f>
        <v>#N/A</v>
      </c>
      <c r="DK518" s="245" t="e">
        <f>VLOOKUP(C518,DL:DM,2,FALSE)</f>
        <v>#N/A</v>
      </c>
      <c r="DN518" s="177"/>
    </row>
    <row r="519" spans="1:118" x14ac:dyDescent="0.3">
      <c r="B519" s="225" t="s">
        <v>532</v>
      </c>
      <c r="C519" s="225"/>
      <c r="D519" s="221">
        <f>SUM(D520:D522)</f>
        <v>15619379.890000001</v>
      </c>
      <c r="E519" s="222">
        <f t="shared" ref="E519:AE519" si="210">SUM(E520:E522)</f>
        <v>0</v>
      </c>
      <c r="F519" s="222">
        <f t="shared" si="210"/>
        <v>0</v>
      </c>
      <c r="G519" s="222">
        <f t="shared" si="210"/>
        <v>0</v>
      </c>
      <c r="H519" s="222">
        <f t="shared" si="210"/>
        <v>0</v>
      </c>
      <c r="I519" s="222">
        <f t="shared" si="210"/>
        <v>0</v>
      </c>
      <c r="J519" s="222">
        <f t="shared" si="210"/>
        <v>0</v>
      </c>
      <c r="K519" s="223">
        <f t="shared" si="210"/>
        <v>0</v>
      </c>
      <c r="L519" s="222">
        <f t="shared" si="210"/>
        <v>0</v>
      </c>
      <c r="M519" s="222">
        <f t="shared" si="210"/>
        <v>1814.12</v>
      </c>
      <c r="N519" s="222">
        <f t="shared" si="210"/>
        <v>14949461.42</v>
      </c>
      <c r="O519" s="222">
        <f t="shared" si="210"/>
        <v>0</v>
      </c>
      <c r="P519" s="222">
        <f t="shared" si="210"/>
        <v>0</v>
      </c>
      <c r="Q519" s="222">
        <f t="shared" si="210"/>
        <v>0</v>
      </c>
      <c r="R519" s="222">
        <f t="shared" si="210"/>
        <v>0</v>
      </c>
      <c r="S519" s="222">
        <f t="shared" si="210"/>
        <v>0</v>
      </c>
      <c r="T519" s="222">
        <f t="shared" si="210"/>
        <v>0</v>
      </c>
      <c r="U519" s="222">
        <f t="shared" si="210"/>
        <v>0</v>
      </c>
      <c r="V519" s="222">
        <f t="shared" si="210"/>
        <v>0</v>
      </c>
      <c r="W519" s="222">
        <f t="shared" si="210"/>
        <v>0</v>
      </c>
      <c r="X519" s="222">
        <f t="shared" si="210"/>
        <v>0</v>
      </c>
      <c r="Y519" s="222">
        <f t="shared" si="210"/>
        <v>0</v>
      </c>
      <c r="Z519" s="222">
        <f t="shared" si="210"/>
        <v>0</v>
      </c>
      <c r="AA519" s="222">
        <f t="shared" si="210"/>
        <v>0</v>
      </c>
      <c r="AB519" s="222">
        <f t="shared" si="210"/>
        <v>0</v>
      </c>
      <c r="AC519" s="222">
        <f t="shared" si="210"/>
        <v>319918.47000000003</v>
      </c>
      <c r="AD519" s="222">
        <f t="shared" si="210"/>
        <v>350000</v>
      </c>
      <c r="AE519" s="222">
        <f t="shared" si="210"/>
        <v>0</v>
      </c>
      <c r="AF519" s="214" t="s">
        <v>17016</v>
      </c>
      <c r="AG519" s="214" t="s">
        <v>17016</v>
      </c>
      <c r="AH519" s="214" t="s">
        <v>17016</v>
      </c>
      <c r="AI519" s="226"/>
      <c r="AJ519" s="226"/>
      <c r="AK519" s="226"/>
      <c r="AL519" s="226"/>
      <c r="AM519" s="227"/>
      <c r="AN519" s="227"/>
      <c r="AO519" s="227"/>
      <c r="AP519" s="227"/>
      <c r="AQ519" s="227"/>
      <c r="AR519" s="227"/>
      <c r="AS519" s="227"/>
      <c r="AT519" s="227"/>
      <c r="AU519" s="227"/>
      <c r="AV519" s="227"/>
      <c r="AW519" s="227"/>
      <c r="AX519" s="228"/>
      <c r="AY519" s="228"/>
      <c r="AZ519" s="227"/>
      <c r="BA519" s="227"/>
      <c r="BB519" s="229"/>
      <c r="BC519" s="230">
        <f t="shared" si="208"/>
        <v>-1814.12</v>
      </c>
      <c r="BJ519" s="177" t="e">
        <f>VLOOKUP(C519,BM:BO,3,FALSE)</f>
        <v>#N/A</v>
      </c>
      <c r="BM519" s="177" t="s">
        <v>747</v>
      </c>
      <c r="BN519" s="177" t="s">
        <v>669</v>
      </c>
      <c r="BO519" s="177" t="s">
        <v>3834</v>
      </c>
      <c r="BU519" s="177" t="s">
        <v>747</v>
      </c>
      <c r="BV519" s="177" t="s">
        <v>669</v>
      </c>
      <c r="BW519" s="177" t="s">
        <v>3834</v>
      </c>
      <c r="CH519" s="224">
        <f t="shared" si="199"/>
        <v>6.4028427004814148E-10</v>
      </c>
    </row>
    <row r="520" spans="1:118" x14ac:dyDescent="0.3">
      <c r="A520" s="177">
        <v>1</v>
      </c>
      <c r="B520" s="231">
        <f>SUBTOTAL(9,$A$402:A520)</f>
        <v>113</v>
      </c>
      <c r="C520" s="236" t="s">
        <v>547</v>
      </c>
      <c r="D520" s="222">
        <f t="shared" ref="D520:D522" si="211">E520+F520+G520+H520+I520+J520+L520+N520+P520+R520+T520+U520+V520+W520+X520+Y520+Z520+AA520+AB520+AC520+AD520+AE520</f>
        <v>9381092.2400000002</v>
      </c>
      <c r="E520" s="239">
        <v>0</v>
      </c>
      <c r="F520" s="239">
        <v>0</v>
      </c>
      <c r="G520" s="239">
        <v>0</v>
      </c>
      <c r="H520" s="239">
        <v>0</v>
      </c>
      <c r="I520" s="239">
        <v>0</v>
      </c>
      <c r="J520" s="239">
        <v>0</v>
      </c>
      <c r="K520" s="255">
        <v>0</v>
      </c>
      <c r="L520" s="239">
        <v>0</v>
      </c>
      <c r="M520" s="222">
        <v>1051</v>
      </c>
      <c r="N520" s="222">
        <f>8550518.9+438214.45</f>
        <v>8988733.3499999996</v>
      </c>
      <c r="O520" s="239">
        <v>0</v>
      </c>
      <c r="P520" s="239">
        <v>0</v>
      </c>
      <c r="Q520" s="239">
        <v>0</v>
      </c>
      <c r="R520" s="239">
        <v>0</v>
      </c>
      <c r="S520" s="239">
        <v>0</v>
      </c>
      <c r="T520" s="239">
        <v>0</v>
      </c>
      <c r="U520" s="239">
        <v>0</v>
      </c>
      <c r="V520" s="239">
        <v>0</v>
      </c>
      <c r="W520" s="239">
        <v>0</v>
      </c>
      <c r="X520" s="239">
        <v>0</v>
      </c>
      <c r="Y520" s="239">
        <v>0</v>
      </c>
      <c r="Z520" s="239">
        <v>0</v>
      </c>
      <c r="AA520" s="239">
        <v>0</v>
      </c>
      <c r="AB520" s="239">
        <v>0</v>
      </c>
      <c r="AC520" s="222">
        <f>ROUND(N520*2.14%,2)</f>
        <v>192358.89</v>
      </c>
      <c r="AD520" s="239">
        <v>200000</v>
      </c>
      <c r="AE520" s="239">
        <v>0</v>
      </c>
      <c r="AF520" s="214">
        <v>2024</v>
      </c>
      <c r="AG520" s="214">
        <v>2024</v>
      </c>
      <c r="AH520" s="214">
        <v>2024</v>
      </c>
      <c r="AI520" s="226"/>
      <c r="AJ520" s="226"/>
      <c r="AK520" s="226"/>
      <c r="AL520" s="226"/>
      <c r="AM520" s="227" t="s">
        <v>16959</v>
      </c>
      <c r="AN520" s="227" t="s">
        <v>16940</v>
      </c>
      <c r="AO520" s="227">
        <v>0</v>
      </c>
      <c r="AP520" s="227" t="s">
        <v>16954</v>
      </c>
      <c r="AQ520" s="227" t="s">
        <v>16942</v>
      </c>
      <c r="AR520" s="227" t="s">
        <v>16954</v>
      </c>
      <c r="AS520" s="227"/>
      <c r="AT520" s="227"/>
      <c r="AU520" s="227"/>
      <c r="AV520" s="227"/>
      <c r="AW520" s="227" t="s">
        <v>923</v>
      </c>
      <c r="AX520" s="228">
        <v>5783</v>
      </c>
      <c r="AY520" s="228">
        <v>1051</v>
      </c>
      <c r="AZ520" s="227" t="s">
        <v>2991</v>
      </c>
      <c r="BA520" s="227">
        <v>2012</v>
      </c>
      <c r="BB520" s="229"/>
      <c r="BC520" s="230">
        <f t="shared" si="208"/>
        <v>0</v>
      </c>
      <c r="BJ520" s="177" t="str">
        <f>VLOOKUP(C520,BM:BO,3,FALSE)</f>
        <v>1051.000</v>
      </c>
      <c r="BM520" s="177" t="s">
        <v>547</v>
      </c>
      <c r="BN520" s="177" t="s">
        <v>2979</v>
      </c>
      <c r="BO520" s="177" t="s">
        <v>3835</v>
      </c>
      <c r="BU520" s="177" t="s">
        <v>547</v>
      </c>
      <c r="BV520" s="177" t="s">
        <v>2979</v>
      </c>
      <c r="BW520" s="177" t="s">
        <v>3835</v>
      </c>
      <c r="CH520" s="224">
        <f t="shared" si="199"/>
        <v>5.8207660913467407E-10</v>
      </c>
    </row>
    <row r="521" spans="1:118" x14ac:dyDescent="0.3">
      <c r="A521" s="177">
        <v>1</v>
      </c>
      <c r="B521" s="231">
        <f>SUBTOTAL(9,$A$402:A521)</f>
        <v>114</v>
      </c>
      <c r="C521" s="236" t="s">
        <v>3807</v>
      </c>
      <c r="D521" s="222">
        <f t="shared" si="211"/>
        <v>3534393.07</v>
      </c>
      <c r="E521" s="239">
        <v>0</v>
      </c>
      <c r="F521" s="239">
        <v>0</v>
      </c>
      <c r="G521" s="239">
        <v>0</v>
      </c>
      <c r="H521" s="239">
        <v>0</v>
      </c>
      <c r="I521" s="239">
        <v>0</v>
      </c>
      <c r="J521" s="239">
        <v>0</v>
      </c>
      <c r="K521" s="255">
        <v>0</v>
      </c>
      <c r="L521" s="239">
        <v>0</v>
      </c>
      <c r="M521" s="222">
        <v>399.3</v>
      </c>
      <c r="N521" s="222">
        <f>3146996.36+166488.14</f>
        <v>3313484.5</v>
      </c>
      <c r="O521" s="239">
        <v>0</v>
      </c>
      <c r="P521" s="239">
        <v>0</v>
      </c>
      <c r="Q521" s="239">
        <v>0</v>
      </c>
      <c r="R521" s="239">
        <v>0</v>
      </c>
      <c r="S521" s="239">
        <v>0</v>
      </c>
      <c r="T521" s="239">
        <v>0</v>
      </c>
      <c r="U521" s="239">
        <v>0</v>
      </c>
      <c r="V521" s="239">
        <v>0</v>
      </c>
      <c r="W521" s="239">
        <v>0</v>
      </c>
      <c r="X521" s="239">
        <v>0</v>
      </c>
      <c r="Y521" s="239">
        <v>0</v>
      </c>
      <c r="Z521" s="239">
        <v>0</v>
      </c>
      <c r="AA521" s="239">
        <v>0</v>
      </c>
      <c r="AB521" s="239">
        <v>0</v>
      </c>
      <c r="AC521" s="222">
        <f>ROUND(N521*2.14%,2)</f>
        <v>70908.570000000007</v>
      </c>
      <c r="AD521" s="222">
        <v>150000</v>
      </c>
      <c r="AE521" s="239">
        <v>0</v>
      </c>
      <c r="AF521" s="214">
        <v>2024</v>
      </c>
      <c r="AG521" s="214">
        <v>2024</v>
      </c>
      <c r="AH521" s="214">
        <v>2024</v>
      </c>
      <c r="AI521" s="226"/>
      <c r="AJ521" s="226"/>
      <c r="AK521" s="226"/>
      <c r="AL521" s="226"/>
      <c r="AM521" s="227" t="s">
        <v>16952</v>
      </c>
      <c r="AN521" s="227" t="s">
        <v>16944</v>
      </c>
      <c r="AO521" s="227"/>
      <c r="AP521" s="227" t="s">
        <v>16954</v>
      </c>
      <c r="AQ521" s="227" t="s">
        <v>16962</v>
      </c>
      <c r="AR521" s="227" t="s">
        <v>16954</v>
      </c>
      <c r="AS521" s="227"/>
      <c r="AT521" s="227"/>
      <c r="AU521" s="227"/>
      <c r="AV521" s="227"/>
      <c r="AW521" s="227">
        <v>1988</v>
      </c>
      <c r="AX521" s="228">
        <v>1473.4</v>
      </c>
      <c r="AY521" s="228">
        <v>399.3</v>
      </c>
      <c r="AZ521" s="227" t="s">
        <v>17012</v>
      </c>
      <c r="BA521" s="227" t="s">
        <v>17002</v>
      </c>
      <c r="BB521" s="229"/>
      <c r="BC521" s="230">
        <f t="shared" si="208"/>
        <v>0</v>
      </c>
      <c r="CH521" s="224">
        <f t="shared" si="199"/>
        <v>-1.7462298274040222E-10</v>
      </c>
    </row>
    <row r="522" spans="1:118" x14ac:dyDescent="0.3">
      <c r="A522" s="177">
        <v>1</v>
      </c>
      <c r="B522" s="231">
        <f>SUBTOTAL(9,$A$402:A522)</f>
        <v>115</v>
      </c>
      <c r="C522" s="236" t="s">
        <v>522</v>
      </c>
      <c r="D522" s="222">
        <f t="shared" si="211"/>
        <v>2703894.5799999996</v>
      </c>
      <c r="E522" s="239">
        <v>0</v>
      </c>
      <c r="F522" s="239">
        <v>0</v>
      </c>
      <c r="G522" s="239">
        <v>0</v>
      </c>
      <c r="H522" s="239">
        <v>0</v>
      </c>
      <c r="I522" s="239">
        <v>0</v>
      </c>
      <c r="J522" s="239">
        <v>0</v>
      </c>
      <c r="K522" s="255">
        <v>0</v>
      </c>
      <c r="L522" s="239">
        <v>0</v>
      </c>
      <c r="M522" s="241">
        <v>363.82</v>
      </c>
      <c r="N522" s="222">
        <v>2647243.5699999998</v>
      </c>
      <c r="O522" s="239">
        <v>0</v>
      </c>
      <c r="P522" s="239">
        <v>0</v>
      </c>
      <c r="Q522" s="222">
        <v>0</v>
      </c>
      <c r="R522" s="222">
        <v>0</v>
      </c>
      <c r="S522" s="239">
        <v>0</v>
      </c>
      <c r="T522" s="239">
        <v>0</v>
      </c>
      <c r="U522" s="239">
        <v>0</v>
      </c>
      <c r="V522" s="239">
        <v>0</v>
      </c>
      <c r="W522" s="239">
        <v>0</v>
      </c>
      <c r="X522" s="239">
        <v>0</v>
      </c>
      <c r="Y522" s="239">
        <v>0</v>
      </c>
      <c r="Z522" s="239">
        <v>0</v>
      </c>
      <c r="AA522" s="239">
        <v>0</v>
      </c>
      <c r="AB522" s="239">
        <v>0</v>
      </c>
      <c r="AC522" s="222">
        <f>ROUND(N522*2.14%,2)</f>
        <v>56651.01</v>
      </c>
      <c r="AD522" s="222">
        <v>0</v>
      </c>
      <c r="AE522" s="239">
        <v>0</v>
      </c>
      <c r="AF522" s="214" t="s">
        <v>17042</v>
      </c>
      <c r="AG522" s="214">
        <v>2024</v>
      </c>
      <c r="AH522" s="214">
        <v>2024</v>
      </c>
      <c r="AI522" s="226"/>
      <c r="AJ522" s="226"/>
      <c r="AK522" s="226"/>
      <c r="AL522" s="226"/>
      <c r="AM522" s="227" t="s">
        <v>16957</v>
      </c>
      <c r="AN522" s="227" t="s">
        <v>16949</v>
      </c>
      <c r="AO522" s="227">
        <v>0</v>
      </c>
      <c r="AP522" s="227" t="s">
        <v>16964</v>
      </c>
      <c r="AQ522" s="227" t="s">
        <v>16951</v>
      </c>
      <c r="AR522" s="227">
        <v>0</v>
      </c>
      <c r="AS522" s="227"/>
      <c r="AT522" s="227"/>
      <c r="AU522" s="227"/>
      <c r="AV522" s="227"/>
      <c r="AW522" s="227" t="s">
        <v>619</v>
      </c>
      <c r="AX522" s="228">
        <v>701</v>
      </c>
      <c r="AY522" s="228">
        <v>300.8</v>
      </c>
      <c r="AZ522" s="227" t="s">
        <v>2966</v>
      </c>
      <c r="BA522" s="227">
        <v>2007</v>
      </c>
      <c r="BB522" s="229"/>
      <c r="BC522" s="230">
        <f>AY522-M522</f>
        <v>-63.019999999999982</v>
      </c>
      <c r="BJ522" s="177" t="str">
        <f t="shared" ref="BJ522:BJ527" si="212">VLOOKUP(C522,BM:BO,3,FALSE)</f>
        <v>290.700</v>
      </c>
      <c r="BM522" s="177" t="s">
        <v>3793</v>
      </c>
      <c r="BN522" s="177" t="s">
        <v>810</v>
      </c>
      <c r="BO522" s="177" t="s">
        <v>2352</v>
      </c>
      <c r="BU522" s="177" t="s">
        <v>3793</v>
      </c>
      <c r="BV522" s="177" t="s">
        <v>810</v>
      </c>
      <c r="BW522" s="177" t="s">
        <v>2352</v>
      </c>
      <c r="CH522" s="224">
        <f t="shared" si="199"/>
        <v>-2.255546860396862E-10</v>
      </c>
    </row>
    <row r="523" spans="1:118" x14ac:dyDescent="0.3">
      <c r="B523" s="225" t="s">
        <v>533</v>
      </c>
      <c r="C523" s="225"/>
      <c r="D523" s="221">
        <f>SUM(D524:D528)</f>
        <v>33143462.629999999</v>
      </c>
      <c r="E523" s="222">
        <f t="shared" ref="E523:AE523" si="213">SUM(E524:E528)</f>
        <v>0</v>
      </c>
      <c r="F523" s="222">
        <f t="shared" si="213"/>
        <v>0</v>
      </c>
      <c r="G523" s="222">
        <f t="shared" si="213"/>
        <v>0</v>
      </c>
      <c r="H523" s="222">
        <f t="shared" si="213"/>
        <v>0</v>
      </c>
      <c r="I523" s="222">
        <f t="shared" si="213"/>
        <v>0</v>
      </c>
      <c r="J523" s="222">
        <f t="shared" si="213"/>
        <v>0</v>
      </c>
      <c r="K523" s="223">
        <f t="shared" si="213"/>
        <v>0</v>
      </c>
      <c r="L523" s="222">
        <f t="shared" si="213"/>
        <v>0</v>
      </c>
      <c r="M523" s="222">
        <f t="shared" si="213"/>
        <v>3953.5600000000004</v>
      </c>
      <c r="N523" s="222">
        <f t="shared" si="213"/>
        <v>32253243.230000004</v>
      </c>
      <c r="O523" s="222">
        <f t="shared" si="213"/>
        <v>0</v>
      </c>
      <c r="P523" s="222">
        <f t="shared" si="213"/>
        <v>0</v>
      </c>
      <c r="Q523" s="222">
        <f t="shared" si="213"/>
        <v>0</v>
      </c>
      <c r="R523" s="222">
        <f t="shared" si="213"/>
        <v>0</v>
      </c>
      <c r="S523" s="222">
        <f t="shared" si="213"/>
        <v>0</v>
      </c>
      <c r="T523" s="222">
        <f t="shared" si="213"/>
        <v>0</v>
      </c>
      <c r="U523" s="222">
        <f t="shared" si="213"/>
        <v>0</v>
      </c>
      <c r="V523" s="222">
        <f t="shared" si="213"/>
        <v>0</v>
      </c>
      <c r="W523" s="222">
        <f t="shared" si="213"/>
        <v>0</v>
      </c>
      <c r="X523" s="222">
        <f t="shared" si="213"/>
        <v>0</v>
      </c>
      <c r="Y523" s="222">
        <f t="shared" si="213"/>
        <v>0</v>
      </c>
      <c r="Z523" s="222">
        <f t="shared" si="213"/>
        <v>0</v>
      </c>
      <c r="AA523" s="222">
        <f t="shared" si="213"/>
        <v>0</v>
      </c>
      <c r="AB523" s="222">
        <f t="shared" si="213"/>
        <v>0</v>
      </c>
      <c r="AC523" s="222">
        <f t="shared" si="213"/>
        <v>690219.39999999991</v>
      </c>
      <c r="AD523" s="222">
        <f t="shared" si="213"/>
        <v>200000</v>
      </c>
      <c r="AE523" s="222">
        <f t="shared" si="213"/>
        <v>0</v>
      </c>
      <c r="AF523" s="214" t="s">
        <v>17016</v>
      </c>
      <c r="AG523" s="214" t="s">
        <v>17016</v>
      </c>
      <c r="AH523" s="214" t="s">
        <v>17016</v>
      </c>
      <c r="AI523" s="226"/>
      <c r="AJ523" s="226"/>
      <c r="AK523" s="226"/>
      <c r="AL523" s="226"/>
      <c r="AM523" s="227"/>
      <c r="AN523" s="227"/>
      <c r="AO523" s="227"/>
      <c r="AP523" s="227"/>
      <c r="AQ523" s="227"/>
      <c r="AR523" s="227"/>
      <c r="AS523" s="227"/>
      <c r="AT523" s="227"/>
      <c r="AU523" s="227"/>
      <c r="AV523" s="227"/>
      <c r="AW523" s="227"/>
      <c r="AX523" s="228"/>
      <c r="AY523" s="228"/>
      <c r="AZ523" s="227"/>
      <c r="BA523" s="227"/>
      <c r="BB523" s="229"/>
      <c r="BC523" s="230">
        <f t="shared" si="208"/>
        <v>-3953.5600000000004</v>
      </c>
      <c r="BJ523" s="177" t="e">
        <f t="shared" si="212"/>
        <v>#N/A</v>
      </c>
      <c r="BM523" s="177" t="s">
        <v>3836</v>
      </c>
      <c r="BN523" s="177" t="s">
        <v>1342</v>
      </c>
      <c r="BO523" s="177" t="s">
        <v>2692</v>
      </c>
      <c r="BU523" s="177" t="s">
        <v>3836</v>
      </c>
      <c r="BV523" s="177" t="s">
        <v>1342</v>
      </c>
      <c r="BW523" s="177" t="s">
        <v>2692</v>
      </c>
      <c r="CH523" s="224">
        <f t="shared" si="199"/>
        <v>-5.1222741603851318E-9</v>
      </c>
    </row>
    <row r="524" spans="1:118" x14ac:dyDescent="0.3">
      <c r="A524" s="177">
        <v>1</v>
      </c>
      <c r="B524" s="231">
        <f>SUBTOTAL(9,$A$402:A524)</f>
        <v>116</v>
      </c>
      <c r="C524" s="236" t="s">
        <v>548</v>
      </c>
      <c r="D524" s="222">
        <f t="shared" ref="D524:D525" si="214">E524+F524+G524+H524+I524+J524+L524+N524+P524+R524+T524+U524+V524+W524+X524+Y524+Z524+AA524+AB524+AC524+AD524+AE524</f>
        <v>10329668.67</v>
      </c>
      <c r="E524" s="239">
        <v>0</v>
      </c>
      <c r="F524" s="239">
        <v>0</v>
      </c>
      <c r="G524" s="239">
        <v>0</v>
      </c>
      <c r="H524" s="239">
        <v>0</v>
      </c>
      <c r="I524" s="239">
        <v>0</v>
      </c>
      <c r="J524" s="239">
        <v>0</v>
      </c>
      <c r="K524" s="255">
        <v>0</v>
      </c>
      <c r="L524" s="239">
        <v>0</v>
      </c>
      <c r="M524" s="222">
        <v>1167</v>
      </c>
      <c r="N524" s="222">
        <f>9430854.91+486580.65</f>
        <v>9917435.5600000005</v>
      </c>
      <c r="O524" s="239">
        <v>0</v>
      </c>
      <c r="P524" s="239">
        <v>0</v>
      </c>
      <c r="Q524" s="239">
        <v>0</v>
      </c>
      <c r="R524" s="239">
        <v>0</v>
      </c>
      <c r="S524" s="239">
        <v>0</v>
      </c>
      <c r="T524" s="239">
        <v>0</v>
      </c>
      <c r="U524" s="239">
        <v>0</v>
      </c>
      <c r="V524" s="239">
        <v>0</v>
      </c>
      <c r="W524" s="239">
        <v>0</v>
      </c>
      <c r="X524" s="239">
        <v>0</v>
      </c>
      <c r="Y524" s="239">
        <v>0</v>
      </c>
      <c r="Z524" s="239">
        <v>0</v>
      </c>
      <c r="AA524" s="239">
        <v>0</v>
      </c>
      <c r="AB524" s="239">
        <v>0</v>
      </c>
      <c r="AC524" s="222">
        <f>ROUND(N524*2.14%,2)-0.01</f>
        <v>212233.11</v>
      </c>
      <c r="AD524" s="239">
        <v>200000</v>
      </c>
      <c r="AE524" s="239">
        <v>0</v>
      </c>
      <c r="AF524" s="214">
        <v>2024</v>
      </c>
      <c r="AG524" s="214">
        <v>2024</v>
      </c>
      <c r="AH524" s="214">
        <v>2024</v>
      </c>
      <c r="AI524" s="226"/>
      <c r="AJ524" s="226"/>
      <c r="AK524" s="226"/>
      <c r="AL524" s="226"/>
      <c r="AM524" s="227" t="s">
        <v>16950</v>
      </c>
      <c r="AN524" s="227" t="s">
        <v>16964</v>
      </c>
      <c r="AO524" s="227">
        <v>0</v>
      </c>
      <c r="AP524" s="227" t="s">
        <v>16964</v>
      </c>
      <c r="AQ524" s="227" t="s">
        <v>16962</v>
      </c>
      <c r="AR524" s="227" t="s">
        <v>16954</v>
      </c>
      <c r="AS524" s="227"/>
      <c r="AT524" s="227"/>
      <c r="AU524" s="227"/>
      <c r="AV524" s="227"/>
      <c r="AW524" s="227" t="s">
        <v>617</v>
      </c>
      <c r="AX524" s="228">
        <v>3417.9</v>
      </c>
      <c r="AY524" s="228">
        <v>1167</v>
      </c>
      <c r="AZ524" s="227" t="s">
        <v>2966</v>
      </c>
      <c r="BA524" s="227" t="s">
        <v>17002</v>
      </c>
      <c r="BB524" s="229"/>
      <c r="BC524" s="230">
        <f t="shared" si="208"/>
        <v>0</v>
      </c>
      <c r="BJ524" s="177" t="str">
        <f t="shared" si="212"/>
        <v>нет данных</v>
      </c>
      <c r="BM524" s="177" t="s">
        <v>3837</v>
      </c>
      <c r="BN524" s="177" t="s">
        <v>783</v>
      </c>
      <c r="BO524" s="177" t="s">
        <v>3795</v>
      </c>
      <c r="BU524" s="177" t="s">
        <v>3837</v>
      </c>
      <c r="BV524" s="177" t="s">
        <v>783</v>
      </c>
      <c r="BW524" s="177" t="s">
        <v>3795</v>
      </c>
      <c r="CH524" s="224">
        <f t="shared" si="199"/>
        <v>-5.8207660913467407E-10</v>
      </c>
    </row>
    <row r="525" spans="1:118" x14ac:dyDescent="0.3">
      <c r="A525" s="177">
        <v>1</v>
      </c>
      <c r="B525" s="231">
        <f>SUBTOTAL(9,$A$402:A525)</f>
        <v>117</v>
      </c>
      <c r="C525" s="236" t="s">
        <v>549</v>
      </c>
      <c r="D525" s="222">
        <f t="shared" si="214"/>
        <v>7653553.3700000001</v>
      </c>
      <c r="E525" s="239">
        <v>0</v>
      </c>
      <c r="F525" s="239">
        <v>0</v>
      </c>
      <c r="G525" s="239">
        <v>0</v>
      </c>
      <c r="H525" s="239">
        <v>0</v>
      </c>
      <c r="I525" s="239">
        <v>0</v>
      </c>
      <c r="J525" s="239">
        <v>0</v>
      </c>
      <c r="K525" s="255">
        <v>0</v>
      </c>
      <c r="L525" s="239">
        <v>0</v>
      </c>
      <c r="M525" s="222">
        <v>885</v>
      </c>
      <c r="N525" s="222">
        <f>7124198.16+369000.75</f>
        <v>7493198.9100000001</v>
      </c>
      <c r="O525" s="239">
        <v>0</v>
      </c>
      <c r="P525" s="239">
        <v>0</v>
      </c>
      <c r="Q525" s="239">
        <v>0</v>
      </c>
      <c r="R525" s="239">
        <v>0</v>
      </c>
      <c r="S525" s="239">
        <v>0</v>
      </c>
      <c r="T525" s="239">
        <v>0</v>
      </c>
      <c r="U525" s="239">
        <v>0</v>
      </c>
      <c r="V525" s="239">
        <v>0</v>
      </c>
      <c r="W525" s="239">
        <v>0</v>
      </c>
      <c r="X525" s="239">
        <v>0</v>
      </c>
      <c r="Y525" s="239">
        <v>0</v>
      </c>
      <c r="Z525" s="239">
        <v>0</v>
      </c>
      <c r="AA525" s="239">
        <v>0</v>
      </c>
      <c r="AB525" s="239">
        <v>0</v>
      </c>
      <c r="AC525" s="222">
        <f>ROUND(N525*2.14%,2)</f>
        <v>160354.46</v>
      </c>
      <c r="AD525" s="222">
        <v>0</v>
      </c>
      <c r="AE525" s="239">
        <v>0</v>
      </c>
      <c r="AF525" s="214" t="s">
        <v>17042</v>
      </c>
      <c r="AG525" s="214">
        <v>2024</v>
      </c>
      <c r="AH525" s="214">
        <v>2024</v>
      </c>
      <c r="AI525" s="226"/>
      <c r="AJ525" s="226"/>
      <c r="AK525" s="226"/>
      <c r="AL525" s="226"/>
      <c r="AM525" s="227" t="s">
        <v>16945</v>
      </c>
      <c r="AN525" s="227" t="s">
        <v>16949</v>
      </c>
      <c r="AO525" s="227">
        <v>0</v>
      </c>
      <c r="AP525" s="227" t="s">
        <v>16950</v>
      </c>
      <c r="AQ525" s="227" t="s">
        <v>16951</v>
      </c>
      <c r="AR525" s="227">
        <v>0</v>
      </c>
      <c r="AS525" s="227" t="s">
        <v>16974</v>
      </c>
      <c r="AT525" s="227"/>
      <c r="AU525" s="227"/>
      <c r="AV525" s="227"/>
      <c r="AW525" s="227" t="s">
        <v>994</v>
      </c>
      <c r="AX525" s="228">
        <v>884.1</v>
      </c>
      <c r="AY525" s="228">
        <v>885</v>
      </c>
      <c r="AZ525" s="227" t="s">
        <v>2966</v>
      </c>
      <c r="BA525" s="227">
        <v>2009</v>
      </c>
      <c r="BB525" s="229"/>
      <c r="BC525" s="230">
        <f t="shared" si="208"/>
        <v>0</v>
      </c>
      <c r="BJ525" s="177" t="e">
        <f t="shared" si="212"/>
        <v>#N/A</v>
      </c>
      <c r="BM525" s="177" t="s">
        <v>3838</v>
      </c>
      <c r="BN525" s="177" t="s">
        <v>862</v>
      </c>
      <c r="BO525" s="177" t="s">
        <v>3839</v>
      </c>
      <c r="BU525" s="177" t="s">
        <v>3838</v>
      </c>
      <c r="BV525" s="177" t="s">
        <v>862</v>
      </c>
      <c r="BW525" s="177" t="s">
        <v>3839</v>
      </c>
      <c r="CH525" s="224">
        <f t="shared" si="199"/>
        <v>-2.9103830456733704E-11</v>
      </c>
    </row>
    <row r="526" spans="1:118" x14ac:dyDescent="0.3">
      <c r="A526" s="177">
        <v>1</v>
      </c>
      <c r="B526" s="231">
        <f>SUBTOTAL(9,$A$402:A526)</f>
        <v>118</v>
      </c>
      <c r="C526" s="236" t="s">
        <v>526</v>
      </c>
      <c r="D526" s="222">
        <f>E526+F526+G526+H526+I526+J526+L526+N526+P526+R526+T526+U526+V526+W526+X526+Y526+Z526+AA526+AB526+AC526+AD526+AE526</f>
        <v>2798960</v>
      </c>
      <c r="E526" s="239">
        <v>0</v>
      </c>
      <c r="F526" s="239">
        <v>0</v>
      </c>
      <c r="G526" s="239">
        <v>0</v>
      </c>
      <c r="H526" s="239">
        <v>0</v>
      </c>
      <c r="I526" s="239">
        <v>0</v>
      </c>
      <c r="J526" s="239">
        <v>0</v>
      </c>
      <c r="K526" s="255">
        <v>0</v>
      </c>
      <c r="L526" s="239">
        <v>0</v>
      </c>
      <c r="M526" s="241">
        <v>350</v>
      </c>
      <c r="N526" s="222">
        <v>2740317.21</v>
      </c>
      <c r="O526" s="239">
        <v>0</v>
      </c>
      <c r="P526" s="239">
        <v>0</v>
      </c>
      <c r="Q526" s="222">
        <v>0</v>
      </c>
      <c r="R526" s="222">
        <v>0</v>
      </c>
      <c r="S526" s="239">
        <v>0</v>
      </c>
      <c r="T526" s="239">
        <v>0</v>
      </c>
      <c r="U526" s="239">
        <v>0</v>
      </c>
      <c r="V526" s="239">
        <v>0</v>
      </c>
      <c r="W526" s="239">
        <v>0</v>
      </c>
      <c r="X526" s="239">
        <v>0</v>
      </c>
      <c r="Y526" s="239">
        <v>0</v>
      </c>
      <c r="Z526" s="239">
        <v>0</v>
      </c>
      <c r="AA526" s="239">
        <v>0</v>
      </c>
      <c r="AB526" s="239">
        <v>0</v>
      </c>
      <c r="AC526" s="222">
        <f>ROUND(N526*2.14%,2)</f>
        <v>58642.79</v>
      </c>
      <c r="AD526" s="222">
        <v>0</v>
      </c>
      <c r="AE526" s="239">
        <v>0</v>
      </c>
      <c r="AF526" s="214" t="s">
        <v>17042</v>
      </c>
      <c r="AG526" s="214">
        <v>2024</v>
      </c>
      <c r="AH526" s="214">
        <v>2024</v>
      </c>
      <c r="AI526" s="226"/>
      <c r="AJ526" s="226"/>
      <c r="AK526" s="226"/>
      <c r="AL526" s="226"/>
      <c r="AM526" s="227" t="s">
        <v>16964</v>
      </c>
      <c r="AN526" s="227" t="s">
        <v>16949</v>
      </c>
      <c r="AO526" s="227">
        <v>0</v>
      </c>
      <c r="AP526" s="227" t="s">
        <v>16944</v>
      </c>
      <c r="AQ526" s="227" t="s">
        <v>16947</v>
      </c>
      <c r="AR526" s="227">
        <v>0</v>
      </c>
      <c r="AS526" s="227" t="s">
        <v>16970</v>
      </c>
      <c r="AT526" s="227"/>
      <c r="AU526" s="227"/>
      <c r="AV526" s="227"/>
      <c r="AW526" s="227" t="s">
        <v>791</v>
      </c>
      <c r="AX526" s="228">
        <v>422.8</v>
      </c>
      <c r="AY526" s="228">
        <v>350</v>
      </c>
      <c r="AZ526" s="227" t="s">
        <v>2966</v>
      </c>
      <c r="BA526" s="227" t="s">
        <v>17002</v>
      </c>
      <c r="BB526" s="229"/>
      <c r="BC526" s="230">
        <f>AY526-M526</f>
        <v>0</v>
      </c>
      <c r="BJ526" s="177" t="str">
        <f t="shared" si="212"/>
        <v>265.950</v>
      </c>
      <c r="BM526" s="177" t="s">
        <v>3803</v>
      </c>
      <c r="BN526" s="177" t="s">
        <v>1269</v>
      </c>
      <c r="BO526" s="177" t="s">
        <v>3804</v>
      </c>
      <c r="BU526" s="177" t="s">
        <v>3803</v>
      </c>
      <c r="BV526" s="177" t="s">
        <v>1269</v>
      </c>
      <c r="BW526" s="177" t="s">
        <v>3804</v>
      </c>
      <c r="CH526" s="224">
        <f>D526-E526-F526-G526-H526-I526-J526-L526-N526-P526-R526-T526-U526-V526-W526-X526-Y526-Z526-AA526-AB526-AC526-AD526-AE526</f>
        <v>3.637978807091713E-11</v>
      </c>
    </row>
    <row r="527" spans="1:118" x14ac:dyDescent="0.3">
      <c r="A527" s="177">
        <v>1</v>
      </c>
      <c r="B527" s="231">
        <f>SUBTOTAL(9,$A$402:A527)</f>
        <v>119</v>
      </c>
      <c r="C527" s="236" t="s">
        <v>525</v>
      </c>
      <c r="D527" s="222">
        <f t="shared" ref="D527" si="215">E527+F527+G527+H527+I527+J527+L527+N527+P527+R527+T527+U527+V527+W527+X527+Y527+Z527+AA527+AB527+AC527+AD527+AE527</f>
        <v>9997503.6800000016</v>
      </c>
      <c r="E527" s="239">
        <v>0</v>
      </c>
      <c r="F527" s="239">
        <v>0</v>
      </c>
      <c r="G527" s="239">
        <v>0</v>
      </c>
      <c r="H527" s="239">
        <v>0</v>
      </c>
      <c r="I527" s="239">
        <v>0</v>
      </c>
      <c r="J527" s="239">
        <v>0</v>
      </c>
      <c r="K527" s="255">
        <v>0</v>
      </c>
      <c r="L527" s="239">
        <v>0</v>
      </c>
      <c r="M527" s="241">
        <v>1210.3</v>
      </c>
      <c r="N527" s="222">
        <v>9788039.6300000008</v>
      </c>
      <c r="O527" s="239">
        <v>0</v>
      </c>
      <c r="P527" s="239">
        <v>0</v>
      </c>
      <c r="Q527" s="222">
        <v>0</v>
      </c>
      <c r="R527" s="222">
        <v>0</v>
      </c>
      <c r="S527" s="239">
        <v>0</v>
      </c>
      <c r="T527" s="239">
        <v>0</v>
      </c>
      <c r="U527" s="239">
        <v>0</v>
      </c>
      <c r="V527" s="239">
        <v>0</v>
      </c>
      <c r="W527" s="239">
        <v>0</v>
      </c>
      <c r="X527" s="239">
        <v>0</v>
      </c>
      <c r="Y527" s="239">
        <v>0</v>
      </c>
      <c r="Z527" s="239">
        <v>0</v>
      </c>
      <c r="AA527" s="239">
        <v>0</v>
      </c>
      <c r="AB527" s="239">
        <v>0</v>
      </c>
      <c r="AC527" s="222">
        <f>ROUND(N527*2.14%,2)</f>
        <v>209464.05</v>
      </c>
      <c r="AD527" s="239">
        <v>0</v>
      </c>
      <c r="AE527" s="239">
        <v>0</v>
      </c>
      <c r="AF527" s="214" t="s">
        <v>17042</v>
      </c>
      <c r="AG527" s="214">
        <v>2024</v>
      </c>
      <c r="AH527" s="214">
        <v>2024</v>
      </c>
      <c r="AI527" s="226"/>
      <c r="AJ527" s="226"/>
      <c r="AK527" s="226"/>
      <c r="AL527" s="226"/>
      <c r="AM527" s="227" t="s">
        <v>16945</v>
      </c>
      <c r="AN527" s="227" t="s">
        <v>16949</v>
      </c>
      <c r="AO527" s="227">
        <v>0</v>
      </c>
      <c r="AP527" s="227" t="s">
        <v>16950</v>
      </c>
      <c r="AQ527" s="227" t="s">
        <v>16951</v>
      </c>
      <c r="AR527" s="227" t="s">
        <v>16954</v>
      </c>
      <c r="AS527" s="227" t="s">
        <v>16972</v>
      </c>
      <c r="AT527" s="227"/>
      <c r="AU527" s="227"/>
      <c r="AV527" s="227"/>
      <c r="AW527" s="227" t="s">
        <v>612</v>
      </c>
      <c r="AX527" s="228">
        <v>1914.1</v>
      </c>
      <c r="AY527" s="228">
        <v>1210.3</v>
      </c>
      <c r="AZ527" s="227" t="s">
        <v>2966</v>
      </c>
      <c r="BA527" s="227">
        <v>2009</v>
      </c>
      <c r="BB527" s="229"/>
      <c r="BC527" s="230">
        <f t="shared" ref="BC527" si="216">AY527-M527</f>
        <v>0</v>
      </c>
      <c r="BJ527" s="177" t="e">
        <f t="shared" si="212"/>
        <v>#N/A</v>
      </c>
      <c r="BM527" s="177" t="s">
        <v>3802</v>
      </c>
      <c r="BN527" s="177" t="s">
        <v>2979</v>
      </c>
      <c r="BO527" s="177" t="s">
        <v>907</v>
      </c>
      <c r="BU527" s="177" t="s">
        <v>3802</v>
      </c>
      <c r="BV527" s="177" t="s">
        <v>2979</v>
      </c>
      <c r="BW527" s="177" t="s">
        <v>907</v>
      </c>
      <c r="CH527" s="224">
        <f t="shared" ref="CH527" si="217">D527-E527-F527-G527-H527-I527-J527-L527-N527-P527-R527-T527-U527-V527-W527-X527-Y527-Z527-AA527-AB527-AC527-AD527-AE527</f>
        <v>7.5669959187507629E-10</v>
      </c>
    </row>
    <row r="528" spans="1:118" s="245" customFormat="1" x14ac:dyDescent="0.3">
      <c r="A528" s="177">
        <v>1</v>
      </c>
      <c r="B528" s="231">
        <f>SUBTOTAL(9,$A$402:A528)</f>
        <v>120</v>
      </c>
      <c r="C528" s="220" t="s">
        <v>765</v>
      </c>
      <c r="D528" s="222">
        <f>E528+F528+G528+H528+I528+J528+L528+N528+P528+R528+T528+U528+V528+W528+X528+Y528+Z528+AA528+AB528+AC528+AD528+AE528</f>
        <v>2363776.9100000006</v>
      </c>
      <c r="E528" s="265">
        <v>0</v>
      </c>
      <c r="F528" s="265">
        <v>0</v>
      </c>
      <c r="G528" s="265">
        <v>0</v>
      </c>
      <c r="H528" s="265">
        <v>0</v>
      </c>
      <c r="I528" s="265">
        <v>0</v>
      </c>
      <c r="J528" s="265">
        <v>0</v>
      </c>
      <c r="K528" s="257">
        <v>0</v>
      </c>
      <c r="L528" s="240">
        <v>0</v>
      </c>
      <c r="M528" s="240">
        <v>341.26</v>
      </c>
      <c r="N528" s="240">
        <f>2098117.2+216134.72</f>
        <v>2314251.9200000004</v>
      </c>
      <c r="O528" s="240">
        <v>0</v>
      </c>
      <c r="P528" s="240">
        <v>0</v>
      </c>
      <c r="Q528" s="240">
        <v>0</v>
      </c>
      <c r="R528" s="240">
        <v>0</v>
      </c>
      <c r="S528" s="240">
        <v>0</v>
      </c>
      <c r="T528" s="240">
        <v>0</v>
      </c>
      <c r="U528" s="240">
        <v>0</v>
      </c>
      <c r="V528" s="240">
        <v>0</v>
      </c>
      <c r="W528" s="240">
        <v>0</v>
      </c>
      <c r="X528" s="240">
        <v>0</v>
      </c>
      <c r="Y528" s="240">
        <v>0</v>
      </c>
      <c r="Z528" s="240">
        <v>0</v>
      </c>
      <c r="AA528" s="240">
        <v>0</v>
      </c>
      <c r="AB528" s="240">
        <v>0</v>
      </c>
      <c r="AC528" s="240">
        <f>ROUND(N528*2.14%,2)+ROUND(E528*2.14%,2)+ROUND(F528*2.14%,2)+ROUND(G528*2.14%,2)+ROUND(H528*2.14%,2)+ROUND(I528*2.14%,2)+ROUND(J528*2.14%,2)+ROUND(L528*2.14%,2)+ROUND(P528*2.14%,2)+ROUND(R528*2.14%,2)+ROUND(T528*2.14%,2)+ROUND(U528*2.14%,2)+ROUND(V528*2.14%,2)+ROUND(W528*2.14%,2)+ROUND(X528*2.14%,2)+ROUND(Y528*2.14%,2)+ROUND(Z528*2.14%,2)+ROUND(AA528*2.14%,2)+ROUND(AB528*2.14%,2)</f>
        <v>49524.99</v>
      </c>
      <c r="AD528" s="240">
        <v>0</v>
      </c>
      <c r="AE528" s="240">
        <v>0</v>
      </c>
      <c r="AF528" s="242" t="s">
        <v>17042</v>
      </c>
      <c r="AG528" s="242">
        <v>2024</v>
      </c>
      <c r="AH528" s="243">
        <v>2024</v>
      </c>
      <c r="AT528" s="245" t="e">
        <f>VLOOKUP(C528,AW:AX,2,FALSE)</f>
        <v>#N/A</v>
      </c>
      <c r="BW528" s="246"/>
      <c r="CA528" s="245" t="e">
        <f>VLOOKUP(C528,CB:CC,2,FALSE)</f>
        <v>#N/A</v>
      </c>
      <c r="CE528" s="245" t="e">
        <f>VLOOKUP(C528,CF:CG,2,FALSE)</f>
        <v>#N/A</v>
      </c>
      <c r="CH528" s="224">
        <f>D528-E528-F528-G528-H528-I528-J528-L528-N528-P528-R528-T528-U528-V528-W528-X528-Y528-Z528-AA528-AB528-AC528-AD528-AE528</f>
        <v>2.255546860396862E-10</v>
      </c>
      <c r="CL528" s="245" t="e">
        <f>VLOOKUP(C528,CM:CN,2,FALSE)</f>
        <v>#N/A</v>
      </c>
      <c r="DK528" s="245" t="e">
        <f>VLOOKUP(C528,DL:DM,2,FALSE)</f>
        <v>#N/A</v>
      </c>
      <c r="DN528" s="177"/>
    </row>
    <row r="529" spans="1:86" x14ac:dyDescent="0.3">
      <c r="B529" s="225" t="s">
        <v>534</v>
      </c>
      <c r="C529" s="225"/>
      <c r="D529" s="221">
        <f>D530+D531+D532</f>
        <v>20148285.030000001</v>
      </c>
      <c r="E529" s="222">
        <f t="shared" ref="E529:AE529" si="218">E530+E531+E532</f>
        <v>0</v>
      </c>
      <c r="F529" s="222">
        <f t="shared" si="218"/>
        <v>0</v>
      </c>
      <c r="G529" s="222">
        <f t="shared" si="218"/>
        <v>0</v>
      </c>
      <c r="H529" s="222">
        <f t="shared" si="218"/>
        <v>0</v>
      </c>
      <c r="I529" s="222">
        <f t="shared" si="218"/>
        <v>0</v>
      </c>
      <c r="J529" s="222">
        <f t="shared" si="218"/>
        <v>0</v>
      </c>
      <c r="K529" s="223">
        <f t="shared" si="218"/>
        <v>0</v>
      </c>
      <c r="L529" s="222">
        <f t="shared" si="218"/>
        <v>0</v>
      </c>
      <c r="M529" s="222">
        <f t="shared" si="218"/>
        <v>1123.04</v>
      </c>
      <c r="N529" s="222">
        <f t="shared" si="218"/>
        <v>9138732.4100000001</v>
      </c>
      <c r="O529" s="222">
        <f t="shared" si="218"/>
        <v>0</v>
      </c>
      <c r="P529" s="222">
        <f t="shared" si="218"/>
        <v>0</v>
      </c>
      <c r="Q529" s="222">
        <f t="shared" si="218"/>
        <v>2566</v>
      </c>
      <c r="R529" s="222">
        <f t="shared" si="218"/>
        <v>10166422.300000001</v>
      </c>
      <c r="S529" s="222">
        <f t="shared" si="218"/>
        <v>0</v>
      </c>
      <c r="T529" s="222">
        <f t="shared" si="218"/>
        <v>0</v>
      </c>
      <c r="U529" s="222">
        <f t="shared" si="218"/>
        <v>0</v>
      </c>
      <c r="V529" s="222">
        <f t="shared" si="218"/>
        <v>0</v>
      </c>
      <c r="W529" s="222">
        <f t="shared" si="218"/>
        <v>0</v>
      </c>
      <c r="X529" s="222">
        <f t="shared" si="218"/>
        <v>0</v>
      </c>
      <c r="Y529" s="222">
        <f t="shared" si="218"/>
        <v>0</v>
      </c>
      <c r="Z529" s="222">
        <f t="shared" si="218"/>
        <v>0</v>
      </c>
      <c r="AA529" s="222">
        <f t="shared" si="218"/>
        <v>0</v>
      </c>
      <c r="AB529" s="222">
        <f t="shared" si="218"/>
        <v>0</v>
      </c>
      <c r="AC529" s="222">
        <f t="shared" si="218"/>
        <v>413130.31999999995</v>
      </c>
      <c r="AD529" s="222">
        <f t="shared" si="218"/>
        <v>430000</v>
      </c>
      <c r="AE529" s="222">
        <f t="shared" si="218"/>
        <v>0</v>
      </c>
      <c r="AF529" s="214" t="s">
        <v>17016</v>
      </c>
      <c r="AG529" s="214" t="s">
        <v>17016</v>
      </c>
      <c r="AH529" s="214" t="s">
        <v>17016</v>
      </c>
      <c r="AI529" s="226"/>
      <c r="AJ529" s="226"/>
      <c r="AK529" s="226"/>
      <c r="AL529" s="226"/>
      <c r="AM529" s="227"/>
      <c r="AN529" s="227"/>
      <c r="AO529" s="227"/>
      <c r="AP529" s="227"/>
      <c r="AQ529" s="227"/>
      <c r="AR529" s="227"/>
      <c r="AS529" s="227"/>
      <c r="AT529" s="227"/>
      <c r="AU529" s="227"/>
      <c r="AV529" s="227"/>
      <c r="AW529" s="227"/>
      <c r="AX529" s="228"/>
      <c r="AY529" s="228"/>
      <c r="AZ529" s="227"/>
      <c r="BA529" s="227"/>
      <c r="BB529" s="229"/>
      <c r="BC529" s="230">
        <f t="shared" si="208"/>
        <v>-1123.04</v>
      </c>
      <c r="BJ529" s="177" t="e">
        <f t="shared" ref="BJ529:BJ538" si="219">VLOOKUP(C529,BM:BO,3,FALSE)</f>
        <v>#N/A</v>
      </c>
      <c r="BM529" s="177" t="s">
        <v>748</v>
      </c>
      <c r="BN529" s="177" t="s">
        <v>626</v>
      </c>
      <c r="BO529" s="177" t="s">
        <v>3840</v>
      </c>
      <c r="BU529" s="177" t="s">
        <v>748</v>
      </c>
      <c r="BV529" s="177" t="s">
        <v>626</v>
      </c>
      <c r="BW529" s="177" t="s">
        <v>3840</v>
      </c>
      <c r="CH529" s="224">
        <f t="shared" si="199"/>
        <v>3.4924596548080444E-10</v>
      </c>
    </row>
    <row r="530" spans="1:86" x14ac:dyDescent="0.3">
      <c r="A530" s="177">
        <v>1</v>
      </c>
      <c r="B530" s="231">
        <f>SUBTOTAL(9,$A$402:A530)</f>
        <v>121</v>
      </c>
      <c r="C530" s="236" t="s">
        <v>550</v>
      </c>
      <c r="D530" s="222">
        <f t="shared" ref="D530:D532" si="220">E530+F530+G530+H530+I530+J530+L530+N530+P530+R530+T530+U530+V530+W530+X530+Y530+Z530+AA530+AB530+AC530+AD530+AE530</f>
        <v>10633983.74</v>
      </c>
      <c r="E530" s="239">
        <v>0</v>
      </c>
      <c r="F530" s="239">
        <v>0</v>
      </c>
      <c r="G530" s="239">
        <v>0</v>
      </c>
      <c r="H530" s="239">
        <v>0</v>
      </c>
      <c r="I530" s="239">
        <v>0</v>
      </c>
      <c r="J530" s="239">
        <v>0</v>
      </c>
      <c r="K530" s="255">
        <v>0</v>
      </c>
      <c r="L530" s="239">
        <v>0</v>
      </c>
      <c r="M530" s="222">
        <v>0</v>
      </c>
      <c r="N530" s="283">
        <v>0</v>
      </c>
      <c r="O530" s="239">
        <v>0</v>
      </c>
      <c r="P530" s="239">
        <v>0</v>
      </c>
      <c r="Q530" s="239">
        <v>2566</v>
      </c>
      <c r="R530" s="222">
        <f>10052817.32+113604.98</f>
        <v>10166422.300000001</v>
      </c>
      <c r="S530" s="239">
        <v>0</v>
      </c>
      <c r="T530" s="239">
        <v>0</v>
      </c>
      <c r="U530" s="239">
        <v>0</v>
      </c>
      <c r="V530" s="239">
        <v>0</v>
      </c>
      <c r="W530" s="239">
        <v>0</v>
      </c>
      <c r="X530" s="239">
        <v>0</v>
      </c>
      <c r="Y530" s="239">
        <v>0</v>
      </c>
      <c r="Z530" s="239">
        <v>0</v>
      </c>
      <c r="AA530" s="239">
        <v>0</v>
      </c>
      <c r="AB530" s="239">
        <v>0</v>
      </c>
      <c r="AC530" s="222">
        <f>ROUND(R530*2.14%,2)</f>
        <v>217561.44</v>
      </c>
      <c r="AD530" s="239">
        <v>250000</v>
      </c>
      <c r="AE530" s="239">
        <v>0</v>
      </c>
      <c r="AF530" s="214">
        <v>2024</v>
      </c>
      <c r="AG530" s="214">
        <v>2024</v>
      </c>
      <c r="AH530" s="214">
        <v>2024</v>
      </c>
      <c r="AI530" s="226"/>
      <c r="AJ530" s="226"/>
      <c r="AK530" s="226"/>
      <c r="AL530" s="226"/>
      <c r="AM530" s="227" t="s">
        <v>16945</v>
      </c>
      <c r="AN530" s="227" t="s">
        <v>16949</v>
      </c>
      <c r="AO530" s="227">
        <v>0</v>
      </c>
      <c r="AP530" s="227" t="s">
        <v>16950</v>
      </c>
      <c r="AQ530" s="227" t="s">
        <v>16951</v>
      </c>
      <c r="AR530" s="227" t="s">
        <v>16954</v>
      </c>
      <c r="AS530" s="227"/>
      <c r="AT530" s="227"/>
      <c r="AU530" s="227"/>
      <c r="AV530" s="227"/>
      <c r="AW530" s="227" t="s">
        <v>797</v>
      </c>
      <c r="AX530" s="228">
        <v>4615.13</v>
      </c>
      <c r="AY530" s="228">
        <v>1650</v>
      </c>
      <c r="AZ530" s="227" t="s">
        <v>2966</v>
      </c>
      <c r="BA530" s="227" t="s">
        <v>2983</v>
      </c>
      <c r="BB530" s="229"/>
      <c r="BC530" s="230">
        <f t="shared" si="208"/>
        <v>1650</v>
      </c>
      <c r="BJ530" s="177" t="str">
        <f t="shared" si="219"/>
        <v>1204.200</v>
      </c>
      <c r="BM530" s="177" t="s">
        <v>749</v>
      </c>
      <c r="BN530" s="177" t="s">
        <v>3199</v>
      </c>
      <c r="BO530" s="177" t="s">
        <v>782</v>
      </c>
      <c r="BU530" s="177" t="s">
        <v>749</v>
      </c>
      <c r="BV530" s="177" t="s">
        <v>3199</v>
      </c>
      <c r="BW530" s="177" t="s">
        <v>782</v>
      </c>
      <c r="CH530" s="224">
        <f t="shared" si="199"/>
        <v>-5.2386894822120667E-10</v>
      </c>
    </row>
    <row r="531" spans="1:86" x14ac:dyDescent="0.3">
      <c r="A531" s="177">
        <v>1</v>
      </c>
      <c r="B531" s="231">
        <f>SUBTOTAL(9,$A$402:A531)</f>
        <v>122</v>
      </c>
      <c r="C531" s="236" t="s">
        <v>551</v>
      </c>
      <c r="D531" s="222">
        <f t="shared" si="220"/>
        <v>4822282.3500000006</v>
      </c>
      <c r="E531" s="239">
        <v>0</v>
      </c>
      <c r="F531" s="239">
        <v>0</v>
      </c>
      <c r="G531" s="239">
        <v>0</v>
      </c>
      <c r="H531" s="239">
        <v>0</v>
      </c>
      <c r="I531" s="239">
        <v>0</v>
      </c>
      <c r="J531" s="239">
        <v>0</v>
      </c>
      <c r="K531" s="255">
        <v>0</v>
      </c>
      <c r="L531" s="239">
        <v>0</v>
      </c>
      <c r="M531" s="222">
        <v>544.79999999999995</v>
      </c>
      <c r="N531" s="222">
        <f>4317864.58+227154.36</f>
        <v>4545018.9400000004</v>
      </c>
      <c r="O531" s="239">
        <v>0</v>
      </c>
      <c r="P531" s="239">
        <v>0</v>
      </c>
      <c r="Q531" s="239">
        <v>0</v>
      </c>
      <c r="R531" s="239">
        <v>0</v>
      </c>
      <c r="S531" s="239">
        <v>0</v>
      </c>
      <c r="T531" s="239">
        <v>0</v>
      </c>
      <c r="U531" s="239">
        <v>0</v>
      </c>
      <c r="V531" s="239">
        <v>0</v>
      </c>
      <c r="W531" s="239">
        <v>0</v>
      </c>
      <c r="X531" s="239">
        <v>0</v>
      </c>
      <c r="Y531" s="239">
        <v>0</v>
      </c>
      <c r="Z531" s="239">
        <v>0</v>
      </c>
      <c r="AA531" s="239">
        <v>0</v>
      </c>
      <c r="AB531" s="239">
        <v>0</v>
      </c>
      <c r="AC531" s="222">
        <f>ROUND(N531*2.14%,2)</f>
        <v>97263.41</v>
      </c>
      <c r="AD531" s="222">
        <v>180000</v>
      </c>
      <c r="AE531" s="239">
        <v>0</v>
      </c>
      <c r="AF531" s="214">
        <v>2024</v>
      </c>
      <c r="AG531" s="214">
        <v>2024</v>
      </c>
      <c r="AH531" s="214">
        <v>2024</v>
      </c>
      <c r="AI531" s="226"/>
      <c r="AJ531" s="226"/>
      <c r="AK531" s="226"/>
      <c r="AL531" s="226"/>
      <c r="AM531" s="227" t="s">
        <v>16943</v>
      </c>
      <c r="AN531" s="227" t="s">
        <v>16944</v>
      </c>
      <c r="AO531" s="227">
        <v>0</v>
      </c>
      <c r="AP531" s="227" t="s">
        <v>16959</v>
      </c>
      <c r="AQ531" s="227" t="s">
        <v>16956</v>
      </c>
      <c r="AR531" s="227">
        <v>0</v>
      </c>
      <c r="AS531" s="227"/>
      <c r="AT531" s="227"/>
      <c r="AU531" s="227"/>
      <c r="AV531" s="227"/>
      <c r="AW531" s="227" t="s">
        <v>639</v>
      </c>
      <c r="AX531" s="228">
        <v>613.79999999999995</v>
      </c>
      <c r="AY531" s="228">
        <v>544.79999999999995</v>
      </c>
      <c r="AZ531" s="227" t="s">
        <v>2966</v>
      </c>
      <c r="BA531" s="227" t="s">
        <v>17002</v>
      </c>
      <c r="BB531" s="229"/>
      <c r="BC531" s="230">
        <f t="shared" si="208"/>
        <v>0</v>
      </c>
      <c r="BJ531" s="177" t="str">
        <f t="shared" si="219"/>
        <v>403.600</v>
      </c>
      <c r="BM531" s="177" t="s">
        <v>3841</v>
      </c>
      <c r="BN531" s="177" t="s">
        <v>862</v>
      </c>
      <c r="BO531" s="177" t="s">
        <v>2429</v>
      </c>
      <c r="BU531" s="177" t="s">
        <v>3841</v>
      </c>
      <c r="BV531" s="177" t="s">
        <v>862</v>
      </c>
      <c r="BW531" s="177" t="s">
        <v>2429</v>
      </c>
      <c r="CH531" s="224">
        <f t="shared" si="199"/>
        <v>1.4551915228366852E-10</v>
      </c>
    </row>
    <row r="532" spans="1:86" x14ac:dyDescent="0.3">
      <c r="A532" s="177">
        <v>1</v>
      </c>
      <c r="B532" s="231">
        <f>SUBTOTAL(9,$A$402:A532)</f>
        <v>123</v>
      </c>
      <c r="C532" s="236" t="s">
        <v>529</v>
      </c>
      <c r="D532" s="222">
        <f t="shared" si="220"/>
        <v>4692018.9399999995</v>
      </c>
      <c r="E532" s="239">
        <v>0</v>
      </c>
      <c r="F532" s="239">
        <v>0</v>
      </c>
      <c r="G532" s="239">
        <v>0</v>
      </c>
      <c r="H532" s="239">
        <v>0</v>
      </c>
      <c r="I532" s="239">
        <v>0</v>
      </c>
      <c r="J532" s="239">
        <v>0</v>
      </c>
      <c r="K532" s="255">
        <v>0</v>
      </c>
      <c r="L532" s="239">
        <v>0</v>
      </c>
      <c r="M532" s="241">
        <v>578.24</v>
      </c>
      <c r="N532" s="222">
        <v>4593713.47</v>
      </c>
      <c r="O532" s="239">
        <v>0</v>
      </c>
      <c r="P532" s="239">
        <v>0</v>
      </c>
      <c r="Q532" s="222">
        <v>0</v>
      </c>
      <c r="R532" s="222">
        <v>0</v>
      </c>
      <c r="S532" s="239">
        <v>0</v>
      </c>
      <c r="T532" s="239">
        <v>0</v>
      </c>
      <c r="U532" s="239">
        <v>0</v>
      </c>
      <c r="V532" s="239">
        <v>0</v>
      </c>
      <c r="W532" s="239">
        <v>0</v>
      </c>
      <c r="X532" s="239">
        <v>0</v>
      </c>
      <c r="Y532" s="239">
        <v>0</v>
      </c>
      <c r="Z532" s="239">
        <v>0</v>
      </c>
      <c r="AA532" s="239">
        <v>0</v>
      </c>
      <c r="AB532" s="239">
        <v>0</v>
      </c>
      <c r="AC532" s="222">
        <f>ROUND(N532*2.14%,2)</f>
        <v>98305.47</v>
      </c>
      <c r="AD532" s="222">
        <v>0</v>
      </c>
      <c r="AE532" s="239">
        <v>0</v>
      </c>
      <c r="AF532" s="214" t="s">
        <v>17042</v>
      </c>
      <c r="AG532" s="214">
        <v>2024</v>
      </c>
      <c r="AH532" s="214">
        <v>2024</v>
      </c>
      <c r="AI532" s="226"/>
      <c r="AJ532" s="226"/>
      <c r="AK532" s="226"/>
      <c r="AL532" s="226"/>
      <c r="AM532" s="227" t="s">
        <v>16943</v>
      </c>
      <c r="AN532" s="227" t="s">
        <v>16957</v>
      </c>
      <c r="AO532" s="227">
        <v>0</v>
      </c>
      <c r="AP532" s="227" t="s">
        <v>16952</v>
      </c>
      <c r="AQ532" s="227" t="s">
        <v>16956</v>
      </c>
      <c r="AR532" s="227" t="s">
        <v>16954</v>
      </c>
      <c r="AS532" s="227"/>
      <c r="AT532" s="227"/>
      <c r="AU532" s="227"/>
      <c r="AV532" s="227"/>
      <c r="AW532" s="227" t="s">
        <v>636</v>
      </c>
      <c r="AX532" s="228">
        <v>1392.88</v>
      </c>
      <c r="AY532" s="228">
        <v>600.5</v>
      </c>
      <c r="AZ532" s="227" t="s">
        <v>2966</v>
      </c>
      <c r="BA532" s="227" t="s">
        <v>17002</v>
      </c>
      <c r="BB532" s="229"/>
      <c r="BC532" s="230">
        <f t="shared" si="208"/>
        <v>22.259999999999991</v>
      </c>
      <c r="BJ532" s="177" t="str">
        <f t="shared" si="219"/>
        <v>444.800</v>
      </c>
      <c r="BM532" s="177" t="s">
        <v>3808</v>
      </c>
      <c r="BN532" s="177" t="s">
        <v>3045</v>
      </c>
      <c r="BO532" s="177" t="s">
        <v>3809</v>
      </c>
      <c r="BU532" s="177" t="s">
        <v>3808</v>
      </c>
      <c r="BV532" s="177" t="s">
        <v>3045</v>
      </c>
      <c r="BW532" s="177" t="s">
        <v>3809</v>
      </c>
      <c r="CH532" s="224">
        <f t="shared" si="199"/>
        <v>-2.6193447411060333E-10</v>
      </c>
    </row>
    <row r="533" spans="1:86" x14ac:dyDescent="0.3">
      <c r="B533" s="225" t="s">
        <v>457</v>
      </c>
      <c r="C533" s="225"/>
      <c r="D533" s="221">
        <f>SUM(D534:D541)</f>
        <v>40448210.159999996</v>
      </c>
      <c r="E533" s="222">
        <f t="shared" ref="E533:AE533" si="221">SUM(E534:E541)</f>
        <v>0</v>
      </c>
      <c r="F533" s="222">
        <f t="shared" si="221"/>
        <v>0</v>
      </c>
      <c r="G533" s="222">
        <f t="shared" si="221"/>
        <v>0</v>
      </c>
      <c r="H533" s="222">
        <f t="shared" si="221"/>
        <v>0</v>
      </c>
      <c r="I533" s="222">
        <f t="shared" si="221"/>
        <v>0</v>
      </c>
      <c r="J533" s="222">
        <f t="shared" si="221"/>
        <v>0</v>
      </c>
      <c r="K533" s="223">
        <f t="shared" si="221"/>
        <v>0</v>
      </c>
      <c r="L533" s="222">
        <f t="shared" si="221"/>
        <v>0</v>
      </c>
      <c r="M533" s="222">
        <f t="shared" si="221"/>
        <v>4652.3</v>
      </c>
      <c r="N533" s="222">
        <f t="shared" si="221"/>
        <v>35423475.910000004</v>
      </c>
      <c r="O533" s="222">
        <f t="shared" si="221"/>
        <v>0</v>
      </c>
      <c r="P533" s="222">
        <f t="shared" si="221"/>
        <v>0</v>
      </c>
      <c r="Q533" s="222">
        <f t="shared" si="221"/>
        <v>585.5</v>
      </c>
      <c r="R533" s="222">
        <f t="shared" si="221"/>
        <v>2913430.43</v>
      </c>
      <c r="S533" s="222">
        <f t="shared" si="221"/>
        <v>0</v>
      </c>
      <c r="T533" s="222">
        <f t="shared" si="221"/>
        <v>0</v>
      </c>
      <c r="U533" s="222">
        <f t="shared" si="221"/>
        <v>0</v>
      </c>
      <c r="V533" s="222">
        <f t="shared" si="221"/>
        <v>0</v>
      </c>
      <c r="W533" s="222">
        <f t="shared" si="221"/>
        <v>0</v>
      </c>
      <c r="X533" s="222">
        <f t="shared" si="221"/>
        <v>0</v>
      </c>
      <c r="Y533" s="222">
        <f t="shared" si="221"/>
        <v>0</v>
      </c>
      <c r="Z533" s="222">
        <f t="shared" si="221"/>
        <v>0</v>
      </c>
      <c r="AA533" s="222">
        <f t="shared" si="221"/>
        <v>0</v>
      </c>
      <c r="AB533" s="222">
        <f t="shared" si="221"/>
        <v>0</v>
      </c>
      <c r="AC533" s="222">
        <f t="shared" si="221"/>
        <v>798299.16</v>
      </c>
      <c r="AD533" s="222">
        <f t="shared" si="221"/>
        <v>833004.66</v>
      </c>
      <c r="AE533" s="222">
        <f t="shared" si="221"/>
        <v>480000</v>
      </c>
      <c r="AF533" s="214" t="s">
        <v>17016</v>
      </c>
      <c r="AG533" s="214" t="s">
        <v>17016</v>
      </c>
      <c r="AH533" s="214" t="s">
        <v>17016</v>
      </c>
      <c r="AI533" s="226"/>
      <c r="AJ533" s="226"/>
      <c r="AK533" s="226"/>
      <c r="AL533" s="226"/>
      <c r="AM533" s="227"/>
      <c r="AN533" s="227"/>
      <c r="AO533" s="227"/>
      <c r="AP533" s="227"/>
      <c r="AQ533" s="227"/>
      <c r="AR533" s="227"/>
      <c r="AS533" s="227"/>
      <c r="AT533" s="227"/>
      <c r="AU533" s="227"/>
      <c r="AV533" s="227"/>
      <c r="AW533" s="227"/>
      <c r="AX533" s="228"/>
      <c r="AY533" s="228"/>
      <c r="AZ533" s="227"/>
      <c r="BA533" s="227"/>
      <c r="BB533" s="229"/>
      <c r="BC533" s="230">
        <f t="shared" si="208"/>
        <v>-4652.3</v>
      </c>
      <c r="BJ533" s="177" t="e">
        <f t="shared" si="219"/>
        <v>#N/A</v>
      </c>
      <c r="BM533" s="177" t="s">
        <v>3689</v>
      </c>
      <c r="BN533" s="177" t="s">
        <v>731</v>
      </c>
      <c r="BO533" s="177" t="s">
        <v>3690</v>
      </c>
      <c r="BU533" s="177" t="s">
        <v>3689</v>
      </c>
      <c r="BV533" s="177" t="s">
        <v>731</v>
      </c>
      <c r="BW533" s="177" t="s">
        <v>3690</v>
      </c>
      <c r="CH533" s="224">
        <f t="shared" si="199"/>
        <v>-7.7998265624046326E-9</v>
      </c>
    </row>
    <row r="534" spans="1:86" x14ac:dyDescent="0.3">
      <c r="A534" s="177">
        <v>1</v>
      </c>
      <c r="B534" s="231">
        <f>SUBTOTAL(9,$A$402:A534)</f>
        <v>124</v>
      </c>
      <c r="C534" s="236" t="s">
        <v>474</v>
      </c>
      <c r="D534" s="222">
        <f t="shared" ref="D534:D541" si="222">E534+F534+G534+H534+I534+J534+L534+N534+P534+R534+T534+U534+V534+W534+X534+Y534+Z534+AA534+AB534+AC534+AD534+AE534</f>
        <v>12960000</v>
      </c>
      <c r="E534" s="239">
        <v>0</v>
      </c>
      <c r="F534" s="239">
        <v>0</v>
      </c>
      <c r="G534" s="239">
        <v>0</v>
      </c>
      <c r="H534" s="239">
        <v>0</v>
      </c>
      <c r="I534" s="239">
        <v>0</v>
      </c>
      <c r="J534" s="239">
        <v>0</v>
      </c>
      <c r="K534" s="255">
        <v>0</v>
      </c>
      <c r="L534" s="239">
        <v>0</v>
      </c>
      <c r="M534" s="222">
        <v>1620</v>
      </c>
      <c r="N534" s="222">
        <v>12492657.140000001</v>
      </c>
      <c r="O534" s="239">
        <v>0</v>
      </c>
      <c r="P534" s="239">
        <v>0</v>
      </c>
      <c r="Q534" s="239">
        <v>0</v>
      </c>
      <c r="R534" s="239">
        <v>0</v>
      </c>
      <c r="S534" s="239">
        <v>0</v>
      </c>
      <c r="T534" s="239">
        <v>0</v>
      </c>
      <c r="U534" s="239">
        <v>0</v>
      </c>
      <c r="V534" s="239">
        <v>0</v>
      </c>
      <c r="W534" s="239">
        <v>0</v>
      </c>
      <c r="X534" s="239">
        <v>0</v>
      </c>
      <c r="Y534" s="239">
        <v>0</v>
      </c>
      <c r="Z534" s="239">
        <v>0</v>
      </c>
      <c r="AA534" s="239">
        <v>0</v>
      </c>
      <c r="AB534" s="239">
        <v>0</v>
      </c>
      <c r="AC534" s="222">
        <f>ROUND(N534*2.14%,2)</f>
        <v>267342.86</v>
      </c>
      <c r="AD534" s="239">
        <v>200000</v>
      </c>
      <c r="AE534" s="239">
        <v>0</v>
      </c>
      <c r="AF534" s="214">
        <v>2024</v>
      </c>
      <c r="AG534" s="214">
        <v>2024</v>
      </c>
      <c r="AH534" s="214">
        <v>2024</v>
      </c>
      <c r="AI534" s="226"/>
      <c r="AJ534" s="226"/>
      <c r="AK534" s="226"/>
      <c r="AL534" s="226"/>
      <c r="AM534" s="227" t="s">
        <v>16944</v>
      </c>
      <c r="AN534" s="227" t="s">
        <v>16946</v>
      </c>
      <c r="AO534" s="227">
        <v>0</v>
      </c>
      <c r="AP534" s="227" t="s">
        <v>16954</v>
      </c>
      <c r="AQ534" s="227" t="s">
        <v>16947</v>
      </c>
      <c r="AR534" s="227" t="s">
        <v>16942</v>
      </c>
      <c r="AS534" s="227"/>
      <c r="AT534" s="227"/>
      <c r="AU534" s="227"/>
      <c r="AV534" s="227"/>
      <c r="AW534" s="227" t="s">
        <v>1013</v>
      </c>
      <c r="AX534" s="228">
        <v>6142.1</v>
      </c>
      <c r="AY534" s="228">
        <v>1614</v>
      </c>
      <c r="AZ534" s="227" t="s">
        <v>2991</v>
      </c>
      <c r="BA534" s="227">
        <v>2009</v>
      </c>
      <c r="BB534" s="229"/>
      <c r="BC534" s="230">
        <f t="shared" si="208"/>
        <v>-6</v>
      </c>
      <c r="BJ534" s="177" t="str">
        <f t="shared" si="219"/>
        <v>1614.600</v>
      </c>
      <c r="BM534" s="177" t="s">
        <v>3691</v>
      </c>
      <c r="BN534" s="177" t="s">
        <v>2983</v>
      </c>
      <c r="BO534" s="177" t="s">
        <v>3690</v>
      </c>
      <c r="BU534" s="177" t="s">
        <v>3691</v>
      </c>
      <c r="BV534" s="177" t="s">
        <v>2983</v>
      </c>
      <c r="BW534" s="177" t="s">
        <v>3690</v>
      </c>
      <c r="CH534" s="224">
        <f t="shared" si="199"/>
        <v>-5.8207660913467407E-10</v>
      </c>
    </row>
    <row r="535" spans="1:86" x14ac:dyDescent="0.3">
      <c r="A535" s="177">
        <v>1</v>
      </c>
      <c r="B535" s="231">
        <f>SUBTOTAL(9,$A$402:A535)</f>
        <v>125</v>
      </c>
      <c r="C535" s="236" t="s">
        <v>475</v>
      </c>
      <c r="D535" s="222">
        <f t="shared" si="222"/>
        <v>4012668</v>
      </c>
      <c r="E535" s="239">
        <v>0</v>
      </c>
      <c r="F535" s="239">
        <v>0</v>
      </c>
      <c r="G535" s="239">
        <v>0</v>
      </c>
      <c r="H535" s="239">
        <v>0</v>
      </c>
      <c r="I535" s="239">
        <v>0</v>
      </c>
      <c r="J535" s="239">
        <v>0</v>
      </c>
      <c r="K535" s="255">
        <v>0</v>
      </c>
      <c r="L535" s="239">
        <v>0</v>
      </c>
      <c r="M535" s="222">
        <v>450</v>
      </c>
      <c r="N535" s="222">
        <v>3781738.79</v>
      </c>
      <c r="O535" s="239">
        <v>0</v>
      </c>
      <c r="P535" s="239">
        <v>0</v>
      </c>
      <c r="Q535" s="239">
        <v>0</v>
      </c>
      <c r="R535" s="239">
        <v>0</v>
      </c>
      <c r="S535" s="239">
        <v>0</v>
      </c>
      <c r="T535" s="239">
        <v>0</v>
      </c>
      <c r="U535" s="239">
        <v>0</v>
      </c>
      <c r="V535" s="239">
        <v>0</v>
      </c>
      <c r="W535" s="239">
        <v>0</v>
      </c>
      <c r="X535" s="239">
        <v>0</v>
      </c>
      <c r="Y535" s="239">
        <v>0</v>
      </c>
      <c r="Z535" s="239">
        <v>0</v>
      </c>
      <c r="AA535" s="239">
        <v>0</v>
      </c>
      <c r="AB535" s="239">
        <v>0</v>
      </c>
      <c r="AC535" s="222">
        <f>ROUND(N535*2.14%,2)</f>
        <v>80929.210000000006</v>
      </c>
      <c r="AD535" s="222">
        <v>150000</v>
      </c>
      <c r="AE535" s="239">
        <v>0</v>
      </c>
      <c r="AF535" s="214">
        <v>2024</v>
      </c>
      <c r="AG535" s="214">
        <v>2024</v>
      </c>
      <c r="AH535" s="214">
        <v>2024</v>
      </c>
      <c r="AI535" s="226"/>
      <c r="AJ535" s="226"/>
      <c r="AK535" s="226"/>
      <c r="AL535" s="226"/>
      <c r="AM535" s="227" t="s">
        <v>16957</v>
      </c>
      <c r="AN535" s="227" t="s">
        <v>16940</v>
      </c>
      <c r="AO535" s="227">
        <v>0</v>
      </c>
      <c r="AP535" s="227" t="s">
        <v>16954</v>
      </c>
      <c r="AQ535" s="227" t="s">
        <v>16942</v>
      </c>
      <c r="AR535" s="227">
        <v>0</v>
      </c>
      <c r="AS535" s="227"/>
      <c r="AT535" s="227"/>
      <c r="AU535" s="227"/>
      <c r="AV535" s="227"/>
      <c r="AW535" s="227" t="s">
        <v>923</v>
      </c>
      <c r="AX535" s="228">
        <v>862.2</v>
      </c>
      <c r="AY535" s="228" t="s">
        <v>2983</v>
      </c>
      <c r="AZ535" s="227" t="s">
        <v>2991</v>
      </c>
      <c r="BA535" s="227" t="s">
        <v>17002</v>
      </c>
      <c r="BB535" s="229"/>
      <c r="BC535" s="230" t="e">
        <f t="shared" si="208"/>
        <v>#VALUE!</v>
      </c>
      <c r="BJ535" s="177" t="str">
        <f t="shared" si="219"/>
        <v>нет данных</v>
      </c>
      <c r="BM535" s="177" t="s">
        <v>723</v>
      </c>
      <c r="BN535" s="177" t="s">
        <v>2983</v>
      </c>
      <c r="BO535" s="177" t="s">
        <v>2983</v>
      </c>
      <c r="BU535" s="177" t="s">
        <v>723</v>
      </c>
      <c r="BV535" s="177" t="s">
        <v>2983</v>
      </c>
      <c r="BW535" s="177" t="s">
        <v>2983</v>
      </c>
      <c r="CH535" s="224">
        <f t="shared" si="199"/>
        <v>-5.8207660913467407E-11</v>
      </c>
    </row>
    <row r="536" spans="1:86" x14ac:dyDescent="0.3">
      <c r="A536" s="177">
        <v>1</v>
      </c>
      <c r="B536" s="231">
        <f>SUBTOTAL(9,$A$402:A536)</f>
        <v>126</v>
      </c>
      <c r="C536" s="236" t="s">
        <v>476</v>
      </c>
      <c r="D536" s="222">
        <f t="shared" si="222"/>
        <v>6108172</v>
      </c>
      <c r="E536" s="239">
        <v>0</v>
      </c>
      <c r="F536" s="239">
        <v>0</v>
      </c>
      <c r="G536" s="239">
        <v>0</v>
      </c>
      <c r="H536" s="239">
        <v>0</v>
      </c>
      <c r="I536" s="239">
        <v>0</v>
      </c>
      <c r="J536" s="239">
        <v>0</v>
      </c>
      <c r="K536" s="255">
        <v>0</v>
      </c>
      <c r="L536" s="239">
        <v>0</v>
      </c>
      <c r="M536" s="222">
        <v>685</v>
      </c>
      <c r="N536" s="222">
        <v>5803967.0999999996</v>
      </c>
      <c r="O536" s="239">
        <v>0</v>
      </c>
      <c r="P536" s="239">
        <v>0</v>
      </c>
      <c r="Q536" s="239">
        <v>0</v>
      </c>
      <c r="R536" s="239">
        <v>0</v>
      </c>
      <c r="S536" s="239">
        <v>0</v>
      </c>
      <c r="T536" s="239">
        <v>0</v>
      </c>
      <c r="U536" s="239">
        <v>0</v>
      </c>
      <c r="V536" s="239">
        <v>0</v>
      </c>
      <c r="W536" s="239">
        <v>0</v>
      </c>
      <c r="X536" s="239">
        <v>0</v>
      </c>
      <c r="Y536" s="239">
        <v>0</v>
      </c>
      <c r="Z536" s="239">
        <v>0</v>
      </c>
      <c r="AA536" s="239">
        <v>0</v>
      </c>
      <c r="AB536" s="239">
        <v>0</v>
      </c>
      <c r="AC536" s="222">
        <f>ROUND(N536*2.14%,2)</f>
        <v>124204.9</v>
      </c>
      <c r="AD536" s="222">
        <v>180000</v>
      </c>
      <c r="AE536" s="239">
        <v>0</v>
      </c>
      <c r="AF536" s="214">
        <v>2024</v>
      </c>
      <c r="AG536" s="214">
        <v>2024</v>
      </c>
      <c r="AH536" s="214">
        <v>2024</v>
      </c>
      <c r="AI536" s="226"/>
      <c r="AJ536" s="226"/>
      <c r="AK536" s="226"/>
      <c r="AL536" s="226"/>
      <c r="AM536" s="227" t="s">
        <v>16959</v>
      </c>
      <c r="AN536" s="227" t="s">
        <v>16940</v>
      </c>
      <c r="AO536" s="227">
        <v>0</v>
      </c>
      <c r="AP536" s="227" t="s">
        <v>16954</v>
      </c>
      <c r="AQ536" s="227" t="s">
        <v>16954</v>
      </c>
      <c r="AR536" s="227">
        <v>0</v>
      </c>
      <c r="AS536" s="227"/>
      <c r="AT536" s="227"/>
      <c r="AU536" s="227"/>
      <c r="AV536" s="227"/>
      <c r="AW536" s="227" t="s">
        <v>1267</v>
      </c>
      <c r="AX536" s="228">
        <v>935.2</v>
      </c>
      <c r="AY536" s="228">
        <v>716</v>
      </c>
      <c r="AZ536" s="227" t="s">
        <v>2991</v>
      </c>
      <c r="BA536" s="227">
        <v>2010</v>
      </c>
      <c r="BB536" s="229"/>
      <c r="BC536" s="230">
        <f t="shared" si="208"/>
        <v>31</v>
      </c>
      <c r="BJ536" s="177" t="str">
        <f t="shared" si="219"/>
        <v>646.600</v>
      </c>
      <c r="BM536" s="177" t="s">
        <v>724</v>
      </c>
      <c r="BN536" s="177" t="s">
        <v>626</v>
      </c>
      <c r="BO536" s="177" t="s">
        <v>732</v>
      </c>
      <c r="BU536" s="177" t="s">
        <v>724</v>
      </c>
      <c r="BV536" s="177" t="s">
        <v>626</v>
      </c>
      <c r="BW536" s="177" t="s">
        <v>732</v>
      </c>
      <c r="CH536" s="224">
        <f t="shared" si="199"/>
        <v>3.7834979593753815E-10</v>
      </c>
    </row>
    <row r="537" spans="1:86" x14ac:dyDescent="0.3">
      <c r="A537" s="177">
        <v>1</v>
      </c>
      <c r="B537" s="231">
        <f>SUBTOTAL(9,$A$402:A537)</f>
        <v>127</v>
      </c>
      <c r="C537" s="236" t="s">
        <v>458</v>
      </c>
      <c r="D537" s="222">
        <f t="shared" si="222"/>
        <v>3995395.2</v>
      </c>
      <c r="E537" s="239">
        <v>0</v>
      </c>
      <c r="F537" s="239">
        <v>0</v>
      </c>
      <c r="G537" s="239">
        <v>0</v>
      </c>
      <c r="H537" s="239">
        <v>0</v>
      </c>
      <c r="I537" s="239">
        <v>0</v>
      </c>
      <c r="J537" s="239">
        <v>0</v>
      </c>
      <c r="K537" s="255">
        <v>0</v>
      </c>
      <c r="L537" s="239">
        <v>0</v>
      </c>
      <c r="M537" s="241">
        <v>492</v>
      </c>
      <c r="N537" s="222">
        <v>3911685.14</v>
      </c>
      <c r="O537" s="239">
        <v>0</v>
      </c>
      <c r="P537" s="239">
        <v>0</v>
      </c>
      <c r="Q537" s="222">
        <v>0</v>
      </c>
      <c r="R537" s="222">
        <v>0</v>
      </c>
      <c r="S537" s="239">
        <v>0</v>
      </c>
      <c r="T537" s="239">
        <v>0</v>
      </c>
      <c r="U537" s="239">
        <v>0</v>
      </c>
      <c r="V537" s="239">
        <v>0</v>
      </c>
      <c r="W537" s="239">
        <v>0</v>
      </c>
      <c r="X537" s="239">
        <v>0</v>
      </c>
      <c r="Y537" s="239">
        <v>0</v>
      </c>
      <c r="Z537" s="239">
        <v>0</v>
      </c>
      <c r="AA537" s="239">
        <v>0</v>
      </c>
      <c r="AB537" s="239">
        <v>0</v>
      </c>
      <c r="AC537" s="222">
        <f>ROUND(N537*2.14%,2)</f>
        <v>83710.06</v>
      </c>
      <c r="AD537" s="222">
        <v>0</v>
      </c>
      <c r="AE537" s="239">
        <v>0</v>
      </c>
      <c r="AF537" s="214" t="s">
        <v>17042</v>
      </c>
      <c r="AG537" s="214">
        <v>2024</v>
      </c>
      <c r="AH537" s="214">
        <v>2024</v>
      </c>
      <c r="AI537" s="226"/>
      <c r="AJ537" s="226"/>
      <c r="AK537" s="226"/>
      <c r="AL537" s="226"/>
      <c r="AM537" s="227" t="s">
        <v>16943</v>
      </c>
      <c r="AN537" s="227" t="s">
        <v>16949</v>
      </c>
      <c r="AO537" s="227">
        <v>0</v>
      </c>
      <c r="AP537" s="227" t="s">
        <v>16960</v>
      </c>
      <c r="AQ537" s="227" t="s">
        <v>16962</v>
      </c>
      <c r="AR537" s="227">
        <v>0</v>
      </c>
      <c r="AS537" s="227"/>
      <c r="AT537" s="227"/>
      <c r="AU537" s="227"/>
      <c r="AV537" s="227"/>
      <c r="AW537" s="227" t="s">
        <v>639</v>
      </c>
      <c r="AX537" s="228">
        <v>542.20000000000005</v>
      </c>
      <c r="AY537" s="228">
        <v>507</v>
      </c>
      <c r="AZ537" s="227" t="s">
        <v>2966</v>
      </c>
      <c r="BA537" s="227" t="s">
        <v>17002</v>
      </c>
      <c r="BB537" s="229"/>
      <c r="BC537" s="230">
        <f>AY537-M537</f>
        <v>15</v>
      </c>
      <c r="BJ537" s="177" t="str">
        <f t="shared" si="219"/>
        <v>нет данных</v>
      </c>
      <c r="BM537" s="177" t="s">
        <v>722</v>
      </c>
      <c r="BN537" s="177" t="s">
        <v>2983</v>
      </c>
      <c r="BO537" s="177" t="s">
        <v>3660</v>
      </c>
      <c r="BU537" s="177" t="s">
        <v>722</v>
      </c>
      <c r="BV537" s="177" t="s">
        <v>2983</v>
      </c>
      <c r="BW537" s="177" t="s">
        <v>3660</v>
      </c>
      <c r="CH537" s="224">
        <f t="shared" si="199"/>
        <v>5.8207660913467407E-11</v>
      </c>
    </row>
    <row r="538" spans="1:86" x14ac:dyDescent="0.3">
      <c r="A538" s="177">
        <v>1</v>
      </c>
      <c r="B538" s="231">
        <f>SUBTOTAL(9,$A$402:A538)</f>
        <v>128</v>
      </c>
      <c r="C538" s="236" t="s">
        <v>462</v>
      </c>
      <c r="D538" s="222">
        <f t="shared" si="222"/>
        <v>2183891.1999999997</v>
      </c>
      <c r="E538" s="239">
        <v>0</v>
      </c>
      <c r="F538" s="239">
        <v>0</v>
      </c>
      <c r="G538" s="239">
        <v>0</v>
      </c>
      <c r="H538" s="239">
        <v>0</v>
      </c>
      <c r="I538" s="239">
        <v>0</v>
      </c>
      <c r="J538" s="239">
        <v>0</v>
      </c>
      <c r="K538" s="255">
        <v>0</v>
      </c>
      <c r="L538" s="239">
        <v>0</v>
      </c>
      <c r="M538" s="241">
        <v>277</v>
      </c>
      <c r="N538" s="222">
        <v>2138135.11</v>
      </c>
      <c r="O538" s="239">
        <v>0</v>
      </c>
      <c r="P538" s="239">
        <v>0</v>
      </c>
      <c r="Q538" s="222">
        <v>0</v>
      </c>
      <c r="R538" s="222">
        <v>0</v>
      </c>
      <c r="S538" s="239">
        <v>0</v>
      </c>
      <c r="T538" s="239">
        <v>0</v>
      </c>
      <c r="U538" s="239">
        <v>0</v>
      </c>
      <c r="V538" s="239">
        <v>0</v>
      </c>
      <c r="W538" s="239">
        <v>0</v>
      </c>
      <c r="X538" s="239">
        <v>0</v>
      </c>
      <c r="Y538" s="239">
        <v>0</v>
      </c>
      <c r="Z538" s="239">
        <v>0</v>
      </c>
      <c r="AA538" s="239">
        <v>0</v>
      </c>
      <c r="AB538" s="239">
        <v>0</v>
      </c>
      <c r="AC538" s="222">
        <f>ROUND(N538*2.14%,2)</f>
        <v>45756.09</v>
      </c>
      <c r="AD538" s="222">
        <v>0</v>
      </c>
      <c r="AE538" s="239">
        <v>0</v>
      </c>
      <c r="AF538" s="214" t="s">
        <v>17042</v>
      </c>
      <c r="AG538" s="214">
        <v>2024</v>
      </c>
      <c r="AH538" s="214">
        <v>2024</v>
      </c>
      <c r="AI538" s="226"/>
      <c r="AJ538" s="226"/>
      <c r="AK538" s="226"/>
      <c r="AL538" s="226"/>
      <c r="AM538" s="227" t="s">
        <v>16939</v>
      </c>
      <c r="AN538" s="227" t="s">
        <v>16939</v>
      </c>
      <c r="AO538" s="227">
        <v>0</v>
      </c>
      <c r="AP538" s="227" t="s">
        <v>16939</v>
      </c>
      <c r="AQ538" s="227" t="s">
        <v>16958</v>
      </c>
      <c r="AR538" s="227">
        <v>0</v>
      </c>
      <c r="AS538" s="227"/>
      <c r="AT538" s="227"/>
      <c r="AU538" s="227"/>
      <c r="AV538" s="227"/>
      <c r="AW538" s="227" t="s">
        <v>662</v>
      </c>
      <c r="AX538" s="228">
        <v>332</v>
      </c>
      <c r="AY538" s="228">
        <v>269</v>
      </c>
      <c r="AZ538" s="227" t="s">
        <v>2966</v>
      </c>
      <c r="BA538" s="227" t="s">
        <v>17002</v>
      </c>
      <c r="BB538" s="229"/>
      <c r="BC538" s="230">
        <f>AY538-M538</f>
        <v>-8</v>
      </c>
      <c r="BJ538" s="177" t="str">
        <f t="shared" si="219"/>
        <v>нет данных</v>
      </c>
      <c r="BM538" s="177" t="s">
        <v>3667</v>
      </c>
      <c r="BN538" s="177" t="s">
        <v>3005</v>
      </c>
      <c r="BO538" s="177" t="s">
        <v>2983</v>
      </c>
      <c r="BU538" s="177" t="s">
        <v>3667</v>
      </c>
      <c r="BV538" s="177" t="s">
        <v>3005</v>
      </c>
      <c r="BW538" s="177" t="s">
        <v>2983</v>
      </c>
      <c r="CH538" s="224">
        <f t="shared" si="199"/>
        <v>-1.4551915228366852E-10</v>
      </c>
    </row>
    <row r="539" spans="1:86" x14ac:dyDescent="0.3">
      <c r="A539" s="177">
        <v>1</v>
      </c>
      <c r="B539" s="231">
        <f>SUBTOTAL(9,$A$402:A539)</f>
        <v>129</v>
      </c>
      <c r="C539" s="236" t="s">
        <v>8370</v>
      </c>
      <c r="D539" s="222">
        <f t="shared" si="222"/>
        <v>6038858.4400000004</v>
      </c>
      <c r="E539" s="240">
        <v>0</v>
      </c>
      <c r="F539" s="240">
        <v>0</v>
      </c>
      <c r="G539" s="240">
        <v>0</v>
      </c>
      <c r="H539" s="240">
        <v>0</v>
      </c>
      <c r="I539" s="240">
        <v>0</v>
      </c>
      <c r="J539" s="240">
        <v>0</v>
      </c>
      <c r="K539" s="257">
        <v>0</v>
      </c>
      <c r="L539" s="240">
        <v>0</v>
      </c>
      <c r="M539" s="240">
        <v>271</v>
      </c>
      <c r="N539" s="240">
        <v>2617075.19</v>
      </c>
      <c r="O539" s="240">
        <v>0</v>
      </c>
      <c r="P539" s="240">
        <v>0</v>
      </c>
      <c r="Q539" s="240">
        <v>585.5</v>
      </c>
      <c r="R539" s="240">
        <v>2913430.43</v>
      </c>
      <c r="S539" s="240">
        <v>0</v>
      </c>
      <c r="T539" s="240">
        <v>0</v>
      </c>
      <c r="U539" s="240">
        <v>0</v>
      </c>
      <c r="V539" s="240">
        <v>0</v>
      </c>
      <c r="W539" s="240">
        <v>0</v>
      </c>
      <c r="X539" s="240">
        <v>0</v>
      </c>
      <c r="Y539" s="240">
        <v>0</v>
      </c>
      <c r="Z539" s="240">
        <v>0</v>
      </c>
      <c r="AA539" s="240">
        <v>0</v>
      </c>
      <c r="AB539" s="240">
        <v>0</v>
      </c>
      <c r="AC539" s="240">
        <f>ROUND(R539*2.14%,2)+ROUND(N539*2.14%,2)</f>
        <v>118352.82</v>
      </c>
      <c r="AD539" s="240">
        <v>150000</v>
      </c>
      <c r="AE539" s="240">
        <v>240000</v>
      </c>
      <c r="AF539" s="214">
        <v>2024</v>
      </c>
      <c r="AG539" s="214">
        <v>2024</v>
      </c>
      <c r="AH539" s="214">
        <v>2024</v>
      </c>
      <c r="AI539" s="226"/>
      <c r="AJ539" s="226"/>
      <c r="AK539" s="226"/>
      <c r="AL539" s="226"/>
      <c r="AM539" s="227"/>
      <c r="AN539" s="227"/>
      <c r="AO539" s="227"/>
      <c r="AP539" s="227"/>
      <c r="AQ539" s="227"/>
      <c r="AR539" s="227"/>
      <c r="AS539" s="227"/>
      <c r="AT539" s="227"/>
      <c r="AU539" s="227"/>
      <c r="AV539" s="227"/>
      <c r="AW539" s="227"/>
      <c r="AX539" s="228"/>
      <c r="AY539" s="228"/>
      <c r="AZ539" s="227"/>
      <c r="BA539" s="227"/>
      <c r="BB539" s="229"/>
      <c r="BC539" s="230"/>
      <c r="CH539" s="224">
        <f t="shared" si="199"/>
        <v>2.9103830456733704E-10</v>
      </c>
    </row>
    <row r="540" spans="1:86" x14ac:dyDescent="0.3">
      <c r="A540" s="177">
        <v>1</v>
      </c>
      <c r="B540" s="231">
        <f>SUBTOTAL(9,$A$402:A540)</f>
        <v>130</v>
      </c>
      <c r="C540" s="236" t="s">
        <v>8407</v>
      </c>
      <c r="D540" s="222">
        <f t="shared" si="222"/>
        <v>2961597.52</v>
      </c>
      <c r="E540" s="240">
        <v>0</v>
      </c>
      <c r="F540" s="240">
        <v>0</v>
      </c>
      <c r="G540" s="240">
        <v>0</v>
      </c>
      <c r="H540" s="240">
        <v>0</v>
      </c>
      <c r="I540" s="240">
        <v>0</v>
      </c>
      <c r="J540" s="240">
        <v>0</v>
      </c>
      <c r="K540" s="257">
        <v>0</v>
      </c>
      <c r="L540" s="240">
        <v>0</v>
      </c>
      <c r="M540" s="240">
        <v>449.5</v>
      </c>
      <c r="N540" s="240">
        <v>2632262.44</v>
      </c>
      <c r="O540" s="240">
        <v>0</v>
      </c>
      <c r="P540" s="240">
        <v>0</v>
      </c>
      <c r="Q540" s="240">
        <v>0</v>
      </c>
      <c r="R540" s="240">
        <v>0</v>
      </c>
      <c r="S540" s="240">
        <v>0</v>
      </c>
      <c r="T540" s="240">
        <v>0</v>
      </c>
      <c r="U540" s="240">
        <v>0</v>
      </c>
      <c r="V540" s="240">
        <v>0</v>
      </c>
      <c r="W540" s="240">
        <v>0</v>
      </c>
      <c r="X540" s="240">
        <v>0</v>
      </c>
      <c r="Y540" s="240">
        <v>0</v>
      </c>
      <c r="Z540" s="240">
        <v>0</v>
      </c>
      <c r="AA540" s="240">
        <v>0</v>
      </c>
      <c r="AB540" s="240">
        <v>0</v>
      </c>
      <c r="AC540" s="240">
        <f>ROUND(N540*2.14%,2)</f>
        <v>56330.42</v>
      </c>
      <c r="AD540" s="240">
        <v>153004.66</v>
      </c>
      <c r="AE540" s="240">
        <v>120000</v>
      </c>
      <c r="AF540" s="242">
        <v>2024</v>
      </c>
      <c r="AG540" s="214">
        <v>2024</v>
      </c>
      <c r="AH540" s="214">
        <v>2024</v>
      </c>
      <c r="AI540" s="226"/>
      <c r="AJ540" s="226"/>
      <c r="AK540" s="226"/>
      <c r="AL540" s="226"/>
      <c r="AM540" s="227"/>
      <c r="AN540" s="227"/>
      <c r="AO540" s="227"/>
      <c r="AP540" s="227"/>
      <c r="AQ540" s="227"/>
      <c r="AR540" s="227"/>
      <c r="AS540" s="227"/>
      <c r="AT540" s="227"/>
      <c r="AU540" s="227"/>
      <c r="AV540" s="227"/>
      <c r="AW540" s="227"/>
      <c r="AX540" s="228"/>
      <c r="AY540" s="228"/>
      <c r="AZ540" s="227"/>
      <c r="BA540" s="227"/>
      <c r="BB540" s="229"/>
      <c r="BC540" s="230"/>
      <c r="CH540" s="224">
        <f t="shared" si="199"/>
        <v>0</v>
      </c>
    </row>
    <row r="541" spans="1:86" x14ac:dyDescent="0.3">
      <c r="A541" s="177">
        <v>1</v>
      </c>
      <c r="B541" s="231">
        <f>SUBTOTAL(9,$A$402:A541)</f>
        <v>131</v>
      </c>
      <c r="C541" s="236" t="s">
        <v>8222</v>
      </c>
      <c r="D541" s="222">
        <f t="shared" si="222"/>
        <v>2187627.7999999998</v>
      </c>
      <c r="E541" s="240">
        <v>0</v>
      </c>
      <c r="F541" s="240">
        <v>0</v>
      </c>
      <c r="G541" s="240">
        <v>0</v>
      </c>
      <c r="H541" s="240">
        <v>0</v>
      </c>
      <c r="I541" s="240">
        <v>0</v>
      </c>
      <c r="J541" s="240">
        <v>0</v>
      </c>
      <c r="K541" s="257">
        <v>0</v>
      </c>
      <c r="L541" s="240">
        <v>0</v>
      </c>
      <c r="M541" s="240">
        <v>407.8</v>
      </c>
      <c r="N541" s="240">
        <v>2045955</v>
      </c>
      <c r="O541" s="240">
        <v>0</v>
      </c>
      <c r="P541" s="240">
        <v>0</v>
      </c>
      <c r="Q541" s="240">
        <v>0</v>
      </c>
      <c r="R541" s="240">
        <v>0</v>
      </c>
      <c r="S541" s="240">
        <v>0</v>
      </c>
      <c r="T541" s="240">
        <v>0</v>
      </c>
      <c r="U541" s="240">
        <v>0</v>
      </c>
      <c r="V541" s="240">
        <v>0</v>
      </c>
      <c r="W541" s="240">
        <v>0</v>
      </c>
      <c r="X541" s="240">
        <v>0</v>
      </c>
      <c r="Y541" s="240">
        <v>0</v>
      </c>
      <c r="Z541" s="240">
        <v>0</v>
      </c>
      <c r="AA541" s="240">
        <v>0</v>
      </c>
      <c r="AB541" s="240">
        <v>0</v>
      </c>
      <c r="AC541" s="240">
        <f>ROUND(N541*1.0593%,2)+ROUND(E541*1.0593%,2)+ROUND(F541*1.0593%,2)+ROUND(G541*1.0593%,2)+ROUND(H541*1.0593%,2)+ROUND(I541*1.0593%,2)+ROUND(J541*1.0593%,2)+ROUND(L541*1.0593%,2)+ROUND(P541*1.0593%,2)+ROUND(R541*1.0593%,2)+ROUND(T541*1.0593%,2)+ROUND(U541*1.0593%,2)+ROUND(V541*1.0593%,2)+ROUND(W541*1.0593%,2)+ROUND(X541*1.0593%,2)+ROUND(Y541*1.0593%,2)+ROUND(Z541*1.0593%,2)+ROUND(AA541*1.0593%,2)+ROUND(AB541*1.0593%,2)</f>
        <v>21672.799999999999</v>
      </c>
      <c r="AD541" s="240">
        <v>0</v>
      </c>
      <c r="AE541" s="240">
        <v>120000</v>
      </c>
      <c r="AF541" s="242" t="s">
        <v>17042</v>
      </c>
      <c r="AG541" s="214">
        <v>2024</v>
      </c>
      <c r="AH541" s="214">
        <v>2024</v>
      </c>
      <c r="AI541" s="226"/>
      <c r="AJ541" s="226"/>
      <c r="AK541" s="226"/>
      <c r="AL541" s="226"/>
      <c r="AM541" s="227"/>
      <c r="AN541" s="227"/>
      <c r="AO541" s="227"/>
      <c r="AP541" s="227"/>
      <c r="AQ541" s="227"/>
      <c r="AR541" s="227"/>
      <c r="AS541" s="227"/>
      <c r="AT541" s="227"/>
      <c r="AU541" s="227"/>
      <c r="AV541" s="227"/>
      <c r="AW541" s="227"/>
      <c r="AX541" s="228"/>
      <c r="AY541" s="228"/>
      <c r="AZ541" s="227"/>
      <c r="BA541" s="227"/>
      <c r="BB541" s="229"/>
      <c r="BC541" s="230"/>
      <c r="CH541" s="224">
        <f t="shared" si="199"/>
        <v>-1.8917489796876907E-10</v>
      </c>
    </row>
    <row r="542" spans="1:86" x14ac:dyDescent="0.3">
      <c r="B542" s="225" t="s">
        <v>464</v>
      </c>
      <c r="C542" s="225"/>
      <c r="D542" s="221">
        <f>D543</f>
        <v>508994.24</v>
      </c>
      <c r="E542" s="222">
        <f t="shared" ref="E542:AE542" si="223">E543</f>
        <v>400425.14</v>
      </c>
      <c r="F542" s="222">
        <f t="shared" si="223"/>
        <v>0</v>
      </c>
      <c r="G542" s="222">
        <f t="shared" si="223"/>
        <v>0</v>
      </c>
      <c r="H542" s="222">
        <f t="shared" si="223"/>
        <v>0</v>
      </c>
      <c r="I542" s="222">
        <f t="shared" si="223"/>
        <v>0</v>
      </c>
      <c r="J542" s="222">
        <f t="shared" si="223"/>
        <v>0</v>
      </c>
      <c r="K542" s="223">
        <f t="shared" si="223"/>
        <v>0</v>
      </c>
      <c r="L542" s="222">
        <f t="shared" si="223"/>
        <v>0</v>
      </c>
      <c r="M542" s="222">
        <f t="shared" si="223"/>
        <v>0</v>
      </c>
      <c r="N542" s="222">
        <f t="shared" si="223"/>
        <v>0</v>
      </c>
      <c r="O542" s="222">
        <f t="shared" si="223"/>
        <v>0</v>
      </c>
      <c r="P542" s="222">
        <f t="shared" si="223"/>
        <v>0</v>
      </c>
      <c r="Q542" s="222">
        <f t="shared" si="223"/>
        <v>0</v>
      </c>
      <c r="R542" s="222">
        <f t="shared" si="223"/>
        <v>0</v>
      </c>
      <c r="S542" s="222">
        <f t="shared" si="223"/>
        <v>0</v>
      </c>
      <c r="T542" s="222">
        <f t="shared" si="223"/>
        <v>0</v>
      </c>
      <c r="U542" s="222">
        <f t="shared" si="223"/>
        <v>0</v>
      </c>
      <c r="V542" s="222">
        <f t="shared" si="223"/>
        <v>0</v>
      </c>
      <c r="W542" s="222">
        <f t="shared" si="223"/>
        <v>0</v>
      </c>
      <c r="X542" s="222">
        <f t="shared" si="223"/>
        <v>0</v>
      </c>
      <c r="Y542" s="222">
        <f t="shared" si="223"/>
        <v>0</v>
      </c>
      <c r="Z542" s="222">
        <f t="shared" si="223"/>
        <v>0</v>
      </c>
      <c r="AA542" s="222">
        <f t="shared" si="223"/>
        <v>0</v>
      </c>
      <c r="AB542" s="222">
        <f t="shared" si="223"/>
        <v>0</v>
      </c>
      <c r="AC542" s="222">
        <f t="shared" si="223"/>
        <v>8569.1</v>
      </c>
      <c r="AD542" s="222">
        <f t="shared" si="223"/>
        <v>100000</v>
      </c>
      <c r="AE542" s="222">
        <f t="shared" si="223"/>
        <v>0</v>
      </c>
      <c r="AF542" s="214" t="s">
        <v>17016</v>
      </c>
      <c r="AG542" s="214" t="s">
        <v>17016</v>
      </c>
      <c r="AH542" s="214" t="s">
        <v>17016</v>
      </c>
      <c r="AI542" s="226"/>
      <c r="AJ542" s="226"/>
      <c r="AK542" s="226"/>
      <c r="AL542" s="226"/>
      <c r="AM542" s="227"/>
      <c r="AN542" s="227"/>
      <c r="AO542" s="227"/>
      <c r="AP542" s="227"/>
      <c r="AQ542" s="227"/>
      <c r="AR542" s="227"/>
      <c r="AS542" s="227"/>
      <c r="AT542" s="227"/>
      <c r="AU542" s="227"/>
      <c r="AV542" s="227"/>
      <c r="AW542" s="227"/>
      <c r="AX542" s="228"/>
      <c r="AY542" s="228"/>
      <c r="AZ542" s="227"/>
      <c r="BA542" s="227"/>
      <c r="BB542" s="229"/>
      <c r="BC542" s="230">
        <f t="shared" si="208"/>
        <v>0</v>
      </c>
      <c r="BJ542" s="177" t="e">
        <f t="shared" ref="BJ542:BJ557" si="224">VLOOKUP(C542,BM:BO,3,FALSE)</f>
        <v>#N/A</v>
      </c>
      <c r="BM542" s="177" t="s">
        <v>3692</v>
      </c>
      <c r="BN542" s="177" t="s">
        <v>655</v>
      </c>
      <c r="BO542" s="177" t="s">
        <v>3472</v>
      </c>
      <c r="BU542" s="177" t="s">
        <v>3692</v>
      </c>
      <c r="BV542" s="177" t="s">
        <v>655</v>
      </c>
      <c r="BW542" s="177" t="s">
        <v>3472</v>
      </c>
      <c r="CH542" s="224">
        <f t="shared" si="199"/>
        <v>-2.9103830456733704E-11</v>
      </c>
    </row>
    <row r="543" spans="1:86" x14ac:dyDescent="0.3">
      <c r="A543" s="177">
        <v>1</v>
      </c>
      <c r="B543" s="231">
        <f>SUBTOTAL(9,$A$402:A543)</f>
        <v>132</v>
      </c>
      <c r="C543" s="236" t="s">
        <v>477</v>
      </c>
      <c r="D543" s="222">
        <f>E543+F543+G543+H543+I543+J543+L543+N543+P543+R543+T543+U543+V543+W543+X543+Y543+Z543+AA543+AB543+AC543+AD543+AE543</f>
        <v>508994.24</v>
      </c>
      <c r="E543" s="239">
        <v>400425.14</v>
      </c>
      <c r="F543" s="239">
        <v>0</v>
      </c>
      <c r="G543" s="239">
        <v>0</v>
      </c>
      <c r="H543" s="239">
        <v>0</v>
      </c>
      <c r="I543" s="239">
        <v>0</v>
      </c>
      <c r="J543" s="239">
        <v>0</v>
      </c>
      <c r="K543" s="255">
        <v>0</v>
      </c>
      <c r="L543" s="239">
        <v>0</v>
      </c>
      <c r="M543" s="222">
        <v>0</v>
      </c>
      <c r="N543" s="283">
        <v>0</v>
      </c>
      <c r="O543" s="239">
        <v>0</v>
      </c>
      <c r="P543" s="239">
        <v>0</v>
      </c>
      <c r="Q543" s="239">
        <v>0</v>
      </c>
      <c r="R543" s="239">
        <v>0</v>
      </c>
      <c r="S543" s="239">
        <v>0</v>
      </c>
      <c r="T543" s="239">
        <v>0</v>
      </c>
      <c r="U543" s="239">
        <v>0</v>
      </c>
      <c r="V543" s="239">
        <v>0</v>
      </c>
      <c r="W543" s="239">
        <v>0</v>
      </c>
      <c r="X543" s="239">
        <v>0</v>
      </c>
      <c r="Y543" s="239">
        <v>0</v>
      </c>
      <c r="Z543" s="239">
        <v>0</v>
      </c>
      <c r="AA543" s="239">
        <v>0</v>
      </c>
      <c r="AB543" s="239">
        <v>0</v>
      </c>
      <c r="AC543" s="239">
        <f>ROUND(E543*2.14%,2)</f>
        <v>8569.1</v>
      </c>
      <c r="AD543" s="239">
        <v>100000</v>
      </c>
      <c r="AE543" s="239">
        <v>0</v>
      </c>
      <c r="AF543" s="214">
        <v>2024</v>
      </c>
      <c r="AG543" s="214">
        <v>2024</v>
      </c>
      <c r="AH543" s="214">
        <v>2024</v>
      </c>
      <c r="AI543" s="226"/>
      <c r="AJ543" s="226"/>
      <c r="AK543" s="226"/>
      <c r="AL543" s="226"/>
      <c r="AM543" s="227" t="s">
        <v>16964</v>
      </c>
      <c r="AN543" s="227" t="s">
        <v>16959</v>
      </c>
      <c r="AO543" s="227">
        <v>0</v>
      </c>
      <c r="AP543" s="227" t="s">
        <v>16958</v>
      </c>
      <c r="AQ543" s="227" t="s">
        <v>16947</v>
      </c>
      <c r="AR543" s="227">
        <v>0</v>
      </c>
      <c r="AS543" s="227"/>
      <c r="AT543" s="227"/>
      <c r="AU543" s="227"/>
      <c r="AV543" s="227"/>
      <c r="AW543" s="227" t="s">
        <v>787</v>
      </c>
      <c r="AX543" s="228">
        <v>354</v>
      </c>
      <c r="AY543" s="228">
        <v>367.3</v>
      </c>
      <c r="AZ543" s="227" t="s">
        <v>2966</v>
      </c>
      <c r="BA543" s="227" t="s">
        <v>2983</v>
      </c>
      <c r="BB543" s="229"/>
      <c r="BC543" s="230">
        <f t="shared" si="208"/>
        <v>367.3</v>
      </c>
      <c r="BJ543" s="177" t="str">
        <f t="shared" si="224"/>
        <v>нет данных</v>
      </c>
      <c r="BM543" s="177" t="s">
        <v>520</v>
      </c>
      <c r="BN543" s="177" t="s">
        <v>778</v>
      </c>
      <c r="BO543" s="177" t="s">
        <v>3693</v>
      </c>
      <c r="BU543" s="177" t="s">
        <v>520</v>
      </c>
      <c r="BV543" s="177" t="s">
        <v>778</v>
      </c>
      <c r="BW543" s="177" t="s">
        <v>3693</v>
      </c>
      <c r="CH543" s="224">
        <f t="shared" si="199"/>
        <v>-2.9103830456733704E-11</v>
      </c>
    </row>
    <row r="544" spans="1:86" x14ac:dyDescent="0.3">
      <c r="B544" s="225" t="s">
        <v>466</v>
      </c>
      <c r="C544" s="225"/>
      <c r="D544" s="221">
        <f>D545</f>
        <v>4458520</v>
      </c>
      <c r="E544" s="222">
        <f t="shared" ref="E544:AE544" si="225">E545</f>
        <v>0</v>
      </c>
      <c r="F544" s="222">
        <f t="shared" si="225"/>
        <v>0</v>
      </c>
      <c r="G544" s="222">
        <f t="shared" si="225"/>
        <v>0</v>
      </c>
      <c r="H544" s="222">
        <f t="shared" si="225"/>
        <v>0</v>
      </c>
      <c r="I544" s="222">
        <f t="shared" si="225"/>
        <v>0</v>
      </c>
      <c r="J544" s="222">
        <f t="shared" si="225"/>
        <v>0</v>
      </c>
      <c r="K544" s="223">
        <f t="shared" si="225"/>
        <v>0</v>
      </c>
      <c r="L544" s="222">
        <f t="shared" si="225"/>
        <v>0</v>
      </c>
      <c r="M544" s="222">
        <f t="shared" si="225"/>
        <v>500</v>
      </c>
      <c r="N544" s="222">
        <f t="shared" si="225"/>
        <v>4218249.46</v>
      </c>
      <c r="O544" s="222">
        <f t="shared" si="225"/>
        <v>0</v>
      </c>
      <c r="P544" s="222">
        <f t="shared" si="225"/>
        <v>0</v>
      </c>
      <c r="Q544" s="222">
        <f t="shared" si="225"/>
        <v>0</v>
      </c>
      <c r="R544" s="222">
        <f t="shared" si="225"/>
        <v>0</v>
      </c>
      <c r="S544" s="222">
        <f t="shared" si="225"/>
        <v>0</v>
      </c>
      <c r="T544" s="222">
        <f t="shared" si="225"/>
        <v>0</v>
      </c>
      <c r="U544" s="222">
        <f t="shared" si="225"/>
        <v>0</v>
      </c>
      <c r="V544" s="222">
        <f t="shared" si="225"/>
        <v>0</v>
      </c>
      <c r="W544" s="222">
        <f t="shared" si="225"/>
        <v>0</v>
      </c>
      <c r="X544" s="222">
        <f t="shared" si="225"/>
        <v>0</v>
      </c>
      <c r="Y544" s="222">
        <f t="shared" si="225"/>
        <v>0</v>
      </c>
      <c r="Z544" s="222">
        <f t="shared" si="225"/>
        <v>0</v>
      </c>
      <c r="AA544" s="222">
        <f t="shared" si="225"/>
        <v>0</v>
      </c>
      <c r="AB544" s="222">
        <f t="shared" si="225"/>
        <v>0</v>
      </c>
      <c r="AC544" s="222">
        <f t="shared" si="225"/>
        <v>90270.54</v>
      </c>
      <c r="AD544" s="222">
        <f t="shared" si="225"/>
        <v>150000</v>
      </c>
      <c r="AE544" s="222">
        <f t="shared" si="225"/>
        <v>0</v>
      </c>
      <c r="AF544" s="214" t="s">
        <v>17016</v>
      </c>
      <c r="AG544" s="214" t="s">
        <v>17016</v>
      </c>
      <c r="AH544" s="214" t="s">
        <v>17016</v>
      </c>
      <c r="AI544" s="226"/>
      <c r="AJ544" s="226"/>
      <c r="AK544" s="226"/>
      <c r="AL544" s="226"/>
      <c r="AM544" s="227"/>
      <c r="AN544" s="227"/>
      <c r="AO544" s="227"/>
      <c r="AP544" s="227"/>
      <c r="AQ544" s="227"/>
      <c r="AR544" s="227"/>
      <c r="AS544" s="227"/>
      <c r="AT544" s="227"/>
      <c r="AU544" s="227"/>
      <c r="AV544" s="227"/>
      <c r="AW544" s="227"/>
      <c r="AX544" s="228"/>
      <c r="AY544" s="228"/>
      <c r="AZ544" s="227"/>
      <c r="BA544" s="227"/>
      <c r="BB544" s="229"/>
      <c r="BC544" s="230">
        <f t="shared" si="208"/>
        <v>-500</v>
      </c>
      <c r="BJ544" s="177" t="e">
        <f t="shared" si="224"/>
        <v>#N/A</v>
      </c>
      <c r="BM544" s="177" t="s">
        <v>546</v>
      </c>
      <c r="BN544" s="177" t="s">
        <v>715</v>
      </c>
      <c r="BO544" s="177" t="s">
        <v>3694</v>
      </c>
      <c r="BU544" s="177" t="s">
        <v>546</v>
      </c>
      <c r="BV544" s="177" t="s">
        <v>715</v>
      </c>
      <c r="BW544" s="177" t="s">
        <v>3694</v>
      </c>
      <c r="CH544" s="224">
        <f t="shared" si="199"/>
        <v>5.8207660913467407E-11</v>
      </c>
    </row>
    <row r="545" spans="1:86" x14ac:dyDescent="0.3">
      <c r="A545" s="177">
        <v>1</v>
      </c>
      <c r="B545" s="231">
        <f>SUBTOTAL(9,$A$402:A545)</f>
        <v>133</v>
      </c>
      <c r="C545" s="236" t="s">
        <v>454</v>
      </c>
      <c r="D545" s="222">
        <f>E545+F545+G545+H545+I545+J545+L545+N545+P545+R545+T545+U545+V545+W545+X545+Y545+Z545+AA545+AB545+AC545+AD545+AE545</f>
        <v>4458520</v>
      </c>
      <c r="E545" s="239">
        <v>0</v>
      </c>
      <c r="F545" s="239">
        <v>0</v>
      </c>
      <c r="G545" s="239">
        <v>0</v>
      </c>
      <c r="H545" s="239">
        <v>0</v>
      </c>
      <c r="I545" s="239">
        <v>0</v>
      </c>
      <c r="J545" s="239">
        <v>0</v>
      </c>
      <c r="K545" s="255">
        <v>0</v>
      </c>
      <c r="L545" s="239">
        <v>0</v>
      </c>
      <c r="M545" s="222">
        <v>500</v>
      </c>
      <c r="N545" s="222">
        <v>4218249.46</v>
      </c>
      <c r="O545" s="239">
        <v>0</v>
      </c>
      <c r="P545" s="239">
        <v>0</v>
      </c>
      <c r="Q545" s="239">
        <v>0</v>
      </c>
      <c r="R545" s="239">
        <v>0</v>
      </c>
      <c r="S545" s="239">
        <v>0</v>
      </c>
      <c r="T545" s="239">
        <v>0</v>
      </c>
      <c r="U545" s="239">
        <v>0</v>
      </c>
      <c r="V545" s="239">
        <v>0</v>
      </c>
      <c r="W545" s="239">
        <v>0</v>
      </c>
      <c r="X545" s="239">
        <v>0</v>
      </c>
      <c r="Y545" s="239">
        <v>0</v>
      </c>
      <c r="Z545" s="239">
        <v>0</v>
      </c>
      <c r="AA545" s="239">
        <v>0</v>
      </c>
      <c r="AB545" s="239">
        <v>0</v>
      </c>
      <c r="AC545" s="222">
        <f>ROUND(N545*2.14%,2)</f>
        <v>90270.54</v>
      </c>
      <c r="AD545" s="239">
        <v>150000</v>
      </c>
      <c r="AE545" s="239">
        <v>0</v>
      </c>
      <c r="AF545" s="214">
        <v>2024</v>
      </c>
      <c r="AG545" s="214">
        <v>2024</v>
      </c>
      <c r="AH545" s="214">
        <v>2024</v>
      </c>
      <c r="AI545" s="226"/>
      <c r="AJ545" s="226"/>
      <c r="AK545" s="226"/>
      <c r="AL545" s="226"/>
      <c r="AM545" s="227" t="s">
        <v>16944</v>
      </c>
      <c r="AN545" s="227" t="s">
        <v>16946</v>
      </c>
      <c r="AO545" s="227">
        <v>0</v>
      </c>
      <c r="AP545" s="227" t="s">
        <v>16956</v>
      </c>
      <c r="AQ545" s="227" t="s">
        <v>16942</v>
      </c>
      <c r="AR545" s="227">
        <v>0</v>
      </c>
      <c r="AS545" s="227"/>
      <c r="AT545" s="227"/>
      <c r="AU545" s="227"/>
      <c r="AV545" s="227"/>
      <c r="AW545" s="227" t="s">
        <v>614</v>
      </c>
      <c r="AX545" s="228">
        <v>749.2</v>
      </c>
      <c r="AY545" s="228" t="s">
        <v>2983</v>
      </c>
      <c r="AZ545" s="227" t="s">
        <v>2991</v>
      </c>
      <c r="BA545" s="227" t="s">
        <v>17002</v>
      </c>
      <c r="BB545" s="229"/>
      <c r="BC545" s="230" t="e">
        <f t="shared" si="208"/>
        <v>#VALUE!</v>
      </c>
      <c r="BJ545" s="177" t="str">
        <f t="shared" si="224"/>
        <v>нет данных</v>
      </c>
      <c r="BM545" s="177" t="s">
        <v>519</v>
      </c>
      <c r="BN545" s="177" t="s">
        <v>3245</v>
      </c>
      <c r="BO545" s="177" t="s">
        <v>3695</v>
      </c>
      <c r="BU545" s="177" t="s">
        <v>519</v>
      </c>
      <c r="BV545" s="177" t="s">
        <v>3245</v>
      </c>
      <c r="BW545" s="177" t="s">
        <v>3695</v>
      </c>
      <c r="CH545" s="224">
        <f t="shared" si="199"/>
        <v>5.8207660913467407E-11</v>
      </c>
    </row>
    <row r="546" spans="1:86" x14ac:dyDescent="0.3">
      <c r="B546" s="225" t="s">
        <v>468</v>
      </c>
      <c r="C546" s="225"/>
      <c r="D546" s="221">
        <f>SUM(D547:D548)</f>
        <v>12416758.23</v>
      </c>
      <c r="E546" s="222">
        <f t="shared" ref="E546:AE546" si="226">SUM(E547:E548)</f>
        <v>0</v>
      </c>
      <c r="F546" s="222">
        <f t="shared" si="226"/>
        <v>0</v>
      </c>
      <c r="G546" s="222">
        <f t="shared" si="226"/>
        <v>0</v>
      </c>
      <c r="H546" s="222">
        <f t="shared" si="226"/>
        <v>204403.04</v>
      </c>
      <c r="I546" s="222">
        <f t="shared" si="226"/>
        <v>700515.74</v>
      </c>
      <c r="J546" s="222">
        <f t="shared" si="226"/>
        <v>0</v>
      </c>
      <c r="K546" s="223">
        <f t="shared" si="226"/>
        <v>0</v>
      </c>
      <c r="L546" s="222">
        <f t="shared" si="226"/>
        <v>0</v>
      </c>
      <c r="M546" s="222">
        <f t="shared" si="226"/>
        <v>0</v>
      </c>
      <c r="N546" s="222">
        <f t="shared" si="226"/>
        <v>0</v>
      </c>
      <c r="O546" s="222">
        <f t="shared" si="226"/>
        <v>0</v>
      </c>
      <c r="P546" s="222">
        <f t="shared" si="226"/>
        <v>0</v>
      </c>
      <c r="Q546" s="222">
        <f t="shared" si="226"/>
        <v>787</v>
      </c>
      <c r="R546" s="222">
        <f t="shared" si="226"/>
        <v>5340245.5599999996</v>
      </c>
      <c r="S546" s="222">
        <f t="shared" si="226"/>
        <v>71</v>
      </c>
      <c r="T546" s="222">
        <f t="shared" si="226"/>
        <v>5813537.6699999999</v>
      </c>
      <c r="U546" s="222">
        <f t="shared" si="226"/>
        <v>0</v>
      </c>
      <c r="V546" s="222">
        <f t="shared" si="226"/>
        <v>0</v>
      </c>
      <c r="W546" s="222">
        <f t="shared" si="226"/>
        <v>0</v>
      </c>
      <c r="X546" s="222">
        <f t="shared" si="226"/>
        <v>0</v>
      </c>
      <c r="Y546" s="222">
        <f t="shared" si="226"/>
        <v>0</v>
      </c>
      <c r="Z546" s="222">
        <f t="shared" si="226"/>
        <v>0</v>
      </c>
      <c r="AA546" s="222">
        <f t="shared" si="226"/>
        <v>0</v>
      </c>
      <c r="AB546" s="222">
        <f t="shared" si="226"/>
        <v>0</v>
      </c>
      <c r="AC546" s="222">
        <f t="shared" si="226"/>
        <v>258056.22000000003</v>
      </c>
      <c r="AD546" s="222">
        <f t="shared" si="226"/>
        <v>100000</v>
      </c>
      <c r="AE546" s="222">
        <f t="shared" si="226"/>
        <v>0</v>
      </c>
      <c r="AF546" s="214" t="s">
        <v>17016</v>
      </c>
      <c r="AG546" s="214" t="s">
        <v>17016</v>
      </c>
      <c r="AH546" s="214" t="s">
        <v>17016</v>
      </c>
      <c r="AI546" s="226"/>
      <c r="AJ546" s="226"/>
      <c r="AK546" s="226"/>
      <c r="AL546" s="226"/>
      <c r="AM546" s="227"/>
      <c r="AN546" s="227"/>
      <c r="AO546" s="227"/>
      <c r="AP546" s="227"/>
      <c r="AQ546" s="227"/>
      <c r="AR546" s="227"/>
      <c r="AS546" s="227"/>
      <c r="AT546" s="227"/>
      <c r="AU546" s="227"/>
      <c r="AV546" s="227"/>
      <c r="AW546" s="227"/>
      <c r="AX546" s="228"/>
      <c r="AY546" s="228"/>
      <c r="AZ546" s="227"/>
      <c r="BA546" s="227"/>
      <c r="BB546" s="229"/>
      <c r="BC546" s="230">
        <f t="shared" si="208"/>
        <v>0</v>
      </c>
      <c r="BJ546" s="177" t="e">
        <f t="shared" si="224"/>
        <v>#N/A</v>
      </c>
      <c r="BM546" s="177" t="s">
        <v>3696</v>
      </c>
      <c r="BN546" s="177" t="s">
        <v>625</v>
      </c>
      <c r="BO546" s="177" t="s">
        <v>3697</v>
      </c>
      <c r="BU546" s="177" t="s">
        <v>3696</v>
      </c>
      <c r="BV546" s="177" t="s">
        <v>625</v>
      </c>
      <c r="BW546" s="177" t="s">
        <v>3697</v>
      </c>
      <c r="CH546" s="224">
        <f t="shared" si="199"/>
        <v>1.57160684466362E-9</v>
      </c>
    </row>
    <row r="547" spans="1:86" x14ac:dyDescent="0.3">
      <c r="A547" s="177">
        <v>1</v>
      </c>
      <c r="B547" s="231">
        <f>SUBTOTAL(9,$A$402:A547)</f>
        <v>134</v>
      </c>
      <c r="C547" s="236" t="s">
        <v>478</v>
      </c>
      <c r="D547" s="222">
        <f>E547+F547+G547+H547+I547+J547+L547+N547+P547+R547+T547+U547+V547+W547+X547+Y547+Z547+AA547+AB547+AC547+AD547+AE547</f>
        <v>1024284.04</v>
      </c>
      <c r="E547" s="239">
        <v>0</v>
      </c>
      <c r="F547" s="239">
        <v>0</v>
      </c>
      <c r="G547" s="239">
        <v>0</v>
      </c>
      <c r="H547" s="239">
        <v>204403.04</v>
      </c>
      <c r="I547" s="239">
        <v>700515.74</v>
      </c>
      <c r="J547" s="239">
        <v>0</v>
      </c>
      <c r="K547" s="255">
        <v>0</v>
      </c>
      <c r="L547" s="239">
        <v>0</v>
      </c>
      <c r="M547" s="222">
        <v>0</v>
      </c>
      <c r="N547" s="283">
        <v>0</v>
      </c>
      <c r="O547" s="239">
        <v>0</v>
      </c>
      <c r="P547" s="239">
        <v>0</v>
      </c>
      <c r="Q547" s="239">
        <v>0</v>
      </c>
      <c r="R547" s="239">
        <v>0</v>
      </c>
      <c r="S547" s="239">
        <v>0</v>
      </c>
      <c r="T547" s="239">
        <v>0</v>
      </c>
      <c r="U547" s="239">
        <v>0</v>
      </c>
      <c r="V547" s="239">
        <v>0</v>
      </c>
      <c r="W547" s="239">
        <v>0</v>
      </c>
      <c r="X547" s="239">
        <v>0</v>
      </c>
      <c r="Y547" s="239">
        <v>0</v>
      </c>
      <c r="Z547" s="239">
        <v>0</v>
      </c>
      <c r="AA547" s="239">
        <v>0</v>
      </c>
      <c r="AB547" s="239">
        <v>0</v>
      </c>
      <c r="AC547" s="239">
        <f>ROUND(H547*2.14%,2)+ROUND(I547*2.14%,2)-0.01</f>
        <v>19365.260000000002</v>
      </c>
      <c r="AD547" s="239">
        <v>100000</v>
      </c>
      <c r="AE547" s="239">
        <v>0</v>
      </c>
      <c r="AF547" s="214">
        <v>2024</v>
      </c>
      <c r="AG547" s="214">
        <v>2024</v>
      </c>
      <c r="AH547" s="214">
        <v>2024</v>
      </c>
      <c r="AI547" s="226"/>
      <c r="AJ547" s="226"/>
      <c r="AK547" s="226"/>
      <c r="AL547" s="226"/>
      <c r="AM547" s="227" t="s">
        <v>16950</v>
      </c>
      <c r="AN547" s="227" t="s">
        <v>16946</v>
      </c>
      <c r="AO547" s="227">
        <v>0</v>
      </c>
      <c r="AP547" s="227" t="s">
        <v>16948</v>
      </c>
      <c r="AQ547" s="227" t="s">
        <v>16951</v>
      </c>
      <c r="AR547" s="227">
        <v>0</v>
      </c>
      <c r="AS547" s="227" t="s">
        <v>16970</v>
      </c>
      <c r="AT547" s="227"/>
      <c r="AU547" s="227"/>
      <c r="AV547" s="227"/>
      <c r="AW547" s="227" t="s">
        <v>778</v>
      </c>
      <c r="AX547" s="228">
        <v>975.1</v>
      </c>
      <c r="AY547" s="228">
        <v>879.9</v>
      </c>
      <c r="AZ547" s="227" t="s">
        <v>2966</v>
      </c>
      <c r="BA547" s="227" t="s">
        <v>3045</v>
      </c>
      <c r="BB547" s="229"/>
      <c r="BC547" s="230">
        <f t="shared" si="208"/>
        <v>879.9</v>
      </c>
      <c r="BJ547" s="177" t="str">
        <f t="shared" si="224"/>
        <v>635.000</v>
      </c>
      <c r="BM547" s="177" t="s">
        <v>3698</v>
      </c>
      <c r="BN547" s="177" t="s">
        <v>2979</v>
      </c>
      <c r="BO547" s="177" t="s">
        <v>3699</v>
      </c>
      <c r="BU547" s="177" t="s">
        <v>3698</v>
      </c>
      <c r="BV547" s="177" t="s">
        <v>2979</v>
      </c>
      <c r="BW547" s="177" t="s">
        <v>3699</v>
      </c>
      <c r="CH547" s="224">
        <f t="shared" si="199"/>
        <v>0</v>
      </c>
    </row>
    <row r="548" spans="1:86" x14ac:dyDescent="0.3">
      <c r="A548" s="177">
        <v>1</v>
      </c>
      <c r="B548" s="231">
        <f>SUBTOTAL(9,$A$402:A548)</f>
        <v>135</v>
      </c>
      <c r="C548" s="236" t="s">
        <v>467</v>
      </c>
      <c r="D548" s="222">
        <f>E548+F548+G548+H548+I548+J548+L548+N548+P548+R548+T548+U548+V548+W548+X548+Y548+Z548+AA548+AB548+AC548+AD548+AE548</f>
        <v>11392474.190000001</v>
      </c>
      <c r="E548" s="239">
        <v>0</v>
      </c>
      <c r="F548" s="239">
        <v>0</v>
      </c>
      <c r="G548" s="239">
        <v>0</v>
      </c>
      <c r="H548" s="239">
        <v>0</v>
      </c>
      <c r="I548" s="239">
        <v>0</v>
      </c>
      <c r="J548" s="239">
        <v>0</v>
      </c>
      <c r="K548" s="255">
        <v>0</v>
      </c>
      <c r="L548" s="239">
        <v>0</v>
      </c>
      <c r="M548" s="241">
        <v>0</v>
      </c>
      <c r="N548" s="222">
        <v>0</v>
      </c>
      <c r="O548" s="239">
        <v>0</v>
      </c>
      <c r="P548" s="239">
        <v>0</v>
      </c>
      <c r="Q548" s="240">
        <v>787</v>
      </c>
      <c r="R548" s="240">
        <v>5340245.5599999996</v>
      </c>
      <c r="S548" s="239">
        <v>71</v>
      </c>
      <c r="T548" s="239">
        <f>5180031.74+633505.93</f>
        <v>5813537.6699999999</v>
      </c>
      <c r="U548" s="239">
        <v>0</v>
      </c>
      <c r="V548" s="239">
        <v>0</v>
      </c>
      <c r="W548" s="239">
        <v>0</v>
      </c>
      <c r="X548" s="239">
        <v>0</v>
      </c>
      <c r="Y548" s="239">
        <v>0</v>
      </c>
      <c r="Z548" s="239">
        <v>0</v>
      </c>
      <c r="AA548" s="239">
        <v>0</v>
      </c>
      <c r="AB548" s="239">
        <v>0</v>
      </c>
      <c r="AC548" s="239">
        <f>ROUND(T548*2.14%,2)+114281.25</f>
        <v>238690.96000000002</v>
      </c>
      <c r="AD548" s="239">
        <v>0</v>
      </c>
      <c r="AE548" s="239">
        <v>0</v>
      </c>
      <c r="AF548" s="214" t="s">
        <v>17042</v>
      </c>
      <c r="AG548" s="242">
        <v>2024</v>
      </c>
      <c r="AH548" s="243">
        <v>2024</v>
      </c>
      <c r="AI548" s="226"/>
      <c r="AJ548" s="226"/>
      <c r="AK548" s="226"/>
      <c r="AL548" s="226"/>
      <c r="AM548" s="227" t="s">
        <v>16951</v>
      </c>
      <c r="AN548" s="227" t="s">
        <v>16946</v>
      </c>
      <c r="AO548" s="227">
        <v>0</v>
      </c>
      <c r="AP548" s="227">
        <v>2022</v>
      </c>
      <c r="AQ548" s="227" t="s">
        <v>16947</v>
      </c>
      <c r="AR548" s="227">
        <v>0</v>
      </c>
      <c r="AS548" s="227" t="s">
        <v>16975</v>
      </c>
      <c r="AT548" s="227" t="s">
        <v>16965</v>
      </c>
      <c r="AU548" s="235">
        <v>5546917.6600000001</v>
      </c>
      <c r="AV548" s="235">
        <v>529286.1</v>
      </c>
      <c r="AW548" s="227" t="s">
        <v>1013</v>
      </c>
      <c r="AX548" s="228">
        <v>1070.8</v>
      </c>
      <c r="AY548" s="228">
        <v>1019</v>
      </c>
      <c r="AZ548" s="227" t="s">
        <v>2966</v>
      </c>
      <c r="BA548" s="227" t="s">
        <v>3045</v>
      </c>
      <c r="BB548" s="229"/>
      <c r="BC548" s="230">
        <f t="shared" si="208"/>
        <v>1019</v>
      </c>
      <c r="BJ548" s="177" t="str">
        <f t="shared" si="224"/>
        <v>798.400</v>
      </c>
      <c r="BM548" s="177" t="s">
        <v>3678</v>
      </c>
      <c r="BN548" s="177" t="s">
        <v>2983</v>
      </c>
      <c r="BO548" s="177" t="s">
        <v>2983</v>
      </c>
      <c r="BU548" s="177" t="s">
        <v>3678</v>
      </c>
      <c r="BV548" s="177" t="s">
        <v>2983</v>
      </c>
      <c r="BW548" s="177" t="s">
        <v>2983</v>
      </c>
      <c r="CH548" s="224">
        <f t="shared" si="199"/>
        <v>1.8044374883174896E-9</v>
      </c>
    </row>
    <row r="549" spans="1:86" x14ac:dyDescent="0.3">
      <c r="B549" s="225" t="s">
        <v>480</v>
      </c>
      <c r="C549" s="225"/>
      <c r="D549" s="221">
        <f>D550</f>
        <v>5308128</v>
      </c>
      <c r="E549" s="222">
        <f t="shared" ref="E549:AE549" si="227">E550</f>
        <v>0</v>
      </c>
      <c r="F549" s="222">
        <f t="shared" si="227"/>
        <v>0</v>
      </c>
      <c r="G549" s="222">
        <f t="shared" si="227"/>
        <v>0</v>
      </c>
      <c r="H549" s="222">
        <f t="shared" si="227"/>
        <v>0</v>
      </c>
      <c r="I549" s="222">
        <f t="shared" si="227"/>
        <v>0</v>
      </c>
      <c r="J549" s="222">
        <f t="shared" si="227"/>
        <v>0</v>
      </c>
      <c r="K549" s="223">
        <f t="shared" si="227"/>
        <v>0</v>
      </c>
      <c r="L549" s="222">
        <f t="shared" si="227"/>
        <v>0</v>
      </c>
      <c r="M549" s="222">
        <f t="shared" si="227"/>
        <v>630</v>
      </c>
      <c r="N549" s="222">
        <f t="shared" si="227"/>
        <v>5020685.33</v>
      </c>
      <c r="O549" s="222">
        <f t="shared" si="227"/>
        <v>0</v>
      </c>
      <c r="P549" s="222">
        <f t="shared" si="227"/>
        <v>0</v>
      </c>
      <c r="Q549" s="222">
        <f t="shared" si="227"/>
        <v>0</v>
      </c>
      <c r="R549" s="222">
        <f t="shared" si="227"/>
        <v>0</v>
      </c>
      <c r="S549" s="222">
        <f t="shared" si="227"/>
        <v>0</v>
      </c>
      <c r="T549" s="222">
        <f t="shared" si="227"/>
        <v>0</v>
      </c>
      <c r="U549" s="222">
        <f t="shared" si="227"/>
        <v>0</v>
      </c>
      <c r="V549" s="222">
        <f t="shared" si="227"/>
        <v>0</v>
      </c>
      <c r="W549" s="222">
        <f t="shared" si="227"/>
        <v>0</v>
      </c>
      <c r="X549" s="222">
        <f t="shared" si="227"/>
        <v>0</v>
      </c>
      <c r="Y549" s="222">
        <f t="shared" si="227"/>
        <v>0</v>
      </c>
      <c r="Z549" s="222">
        <f t="shared" si="227"/>
        <v>0</v>
      </c>
      <c r="AA549" s="222">
        <f t="shared" si="227"/>
        <v>0</v>
      </c>
      <c r="AB549" s="222">
        <f t="shared" si="227"/>
        <v>0</v>
      </c>
      <c r="AC549" s="222">
        <f t="shared" si="227"/>
        <v>107442.67</v>
      </c>
      <c r="AD549" s="222">
        <f t="shared" si="227"/>
        <v>180000</v>
      </c>
      <c r="AE549" s="222">
        <f t="shared" si="227"/>
        <v>0</v>
      </c>
      <c r="AF549" s="214" t="s">
        <v>17016</v>
      </c>
      <c r="AG549" s="214" t="s">
        <v>17016</v>
      </c>
      <c r="AH549" s="214" t="s">
        <v>17016</v>
      </c>
      <c r="AI549" s="226"/>
      <c r="AJ549" s="226"/>
      <c r="AK549" s="226"/>
      <c r="AL549" s="226"/>
      <c r="AM549" s="227"/>
      <c r="AN549" s="227"/>
      <c r="AO549" s="227"/>
      <c r="AP549" s="227"/>
      <c r="AQ549" s="227"/>
      <c r="AR549" s="227"/>
      <c r="AS549" s="227"/>
      <c r="AT549" s="227"/>
      <c r="AU549" s="227"/>
      <c r="AV549" s="227"/>
      <c r="AW549" s="227"/>
      <c r="AX549" s="228"/>
      <c r="AY549" s="228"/>
      <c r="AZ549" s="227"/>
      <c r="BA549" s="227"/>
      <c r="BB549" s="229"/>
      <c r="BC549" s="230">
        <f t="shared" si="208"/>
        <v>-630</v>
      </c>
      <c r="BJ549" s="177" t="e">
        <f t="shared" si="224"/>
        <v>#N/A</v>
      </c>
      <c r="BM549" s="177" t="s">
        <v>733</v>
      </c>
      <c r="BN549" s="177" t="s">
        <v>719</v>
      </c>
      <c r="BO549" s="177" t="s">
        <v>3700</v>
      </c>
      <c r="BU549" s="177" t="s">
        <v>733</v>
      </c>
      <c r="BV549" s="177" t="s">
        <v>719</v>
      </c>
      <c r="BW549" s="177" t="s">
        <v>3700</v>
      </c>
      <c r="CH549" s="224">
        <f t="shared" si="199"/>
        <v>-5.8207660913467407E-11</v>
      </c>
    </row>
    <row r="550" spans="1:86" x14ac:dyDescent="0.3">
      <c r="A550" s="177">
        <v>1</v>
      </c>
      <c r="B550" s="231">
        <f>SUBTOTAL(9,$A$402:A550)</f>
        <v>136</v>
      </c>
      <c r="C550" s="236" t="s">
        <v>8461</v>
      </c>
      <c r="D550" s="222">
        <f>E550+F550+G550+H550+I550+J550+L550+N550+P550+R550+T550+U550+V550+W550+X550+Y550+Z550+AA550+AB550+AC550+AD550+AE550</f>
        <v>5308128</v>
      </c>
      <c r="E550" s="239">
        <v>0</v>
      </c>
      <c r="F550" s="239">
        <v>0</v>
      </c>
      <c r="G550" s="239">
        <v>0</v>
      </c>
      <c r="H550" s="239">
        <v>0</v>
      </c>
      <c r="I550" s="239">
        <v>0</v>
      </c>
      <c r="J550" s="239">
        <v>0</v>
      </c>
      <c r="K550" s="255">
        <v>0</v>
      </c>
      <c r="L550" s="239">
        <v>0</v>
      </c>
      <c r="M550" s="283">
        <v>630</v>
      </c>
      <c r="N550" s="222">
        <v>5020685.33</v>
      </c>
      <c r="O550" s="239">
        <v>0</v>
      </c>
      <c r="P550" s="239">
        <v>0</v>
      </c>
      <c r="Q550" s="239">
        <v>0</v>
      </c>
      <c r="R550" s="239">
        <v>0</v>
      </c>
      <c r="S550" s="239">
        <v>0</v>
      </c>
      <c r="T550" s="239">
        <v>0</v>
      </c>
      <c r="U550" s="239">
        <v>0</v>
      </c>
      <c r="V550" s="239">
        <v>0</v>
      </c>
      <c r="W550" s="239">
        <v>0</v>
      </c>
      <c r="X550" s="239">
        <v>0</v>
      </c>
      <c r="Y550" s="239">
        <v>0</v>
      </c>
      <c r="Z550" s="239">
        <v>0</v>
      </c>
      <c r="AA550" s="239">
        <v>0</v>
      </c>
      <c r="AB550" s="239">
        <v>0</v>
      </c>
      <c r="AC550" s="222">
        <f>ROUND(N550*2.14%,2)</f>
        <v>107442.67</v>
      </c>
      <c r="AD550" s="222">
        <v>180000</v>
      </c>
      <c r="AE550" s="239">
        <v>0</v>
      </c>
      <c r="AF550" s="214">
        <v>2024</v>
      </c>
      <c r="AG550" s="214">
        <v>2024</v>
      </c>
      <c r="AH550" s="214">
        <v>2024</v>
      </c>
      <c r="AI550" s="226"/>
      <c r="AJ550" s="226"/>
      <c r="AK550" s="226"/>
      <c r="AL550" s="226"/>
      <c r="AM550" s="227" t="s">
        <v>16950</v>
      </c>
      <c r="AN550" s="227" t="s">
        <v>16952</v>
      </c>
      <c r="AO550" s="227"/>
      <c r="AP550" s="227" t="s">
        <v>16942</v>
      </c>
      <c r="AQ550" s="227" t="s">
        <v>16947</v>
      </c>
      <c r="AR550" s="227"/>
      <c r="AS550" s="227"/>
      <c r="AT550" s="227"/>
      <c r="AU550" s="227"/>
      <c r="AV550" s="227"/>
      <c r="AW550" s="227">
        <v>1976</v>
      </c>
      <c r="AX550" s="228">
        <v>711.7</v>
      </c>
      <c r="AY550" s="228">
        <v>650</v>
      </c>
      <c r="AZ550" s="227" t="s">
        <v>2966</v>
      </c>
      <c r="BA550" s="227" t="s">
        <v>17002</v>
      </c>
      <c r="BB550" s="229"/>
      <c r="BC550" s="230">
        <f t="shared" si="208"/>
        <v>20</v>
      </c>
      <c r="BD550" s="177" t="s">
        <v>16932</v>
      </c>
      <c r="BJ550" s="177" t="str">
        <f t="shared" si="224"/>
        <v>497.500</v>
      </c>
      <c r="BM550" s="177" t="s">
        <v>734</v>
      </c>
      <c r="BN550" s="177" t="s">
        <v>2983</v>
      </c>
      <c r="BO550" s="177" t="s">
        <v>3701</v>
      </c>
      <c r="BU550" s="177" t="s">
        <v>734</v>
      </c>
      <c r="BV550" s="177" t="s">
        <v>2983</v>
      </c>
      <c r="BW550" s="177" t="s">
        <v>3701</v>
      </c>
      <c r="CH550" s="224">
        <f t="shared" si="199"/>
        <v>-5.8207660913467407E-11</v>
      </c>
    </row>
    <row r="551" spans="1:86" x14ac:dyDescent="0.3">
      <c r="B551" s="225" t="s">
        <v>469</v>
      </c>
      <c r="C551" s="225"/>
      <c r="D551" s="221">
        <f>D552</f>
        <v>7532677</v>
      </c>
      <c r="E551" s="222">
        <f t="shared" ref="E551:AE551" si="228">E552</f>
        <v>0</v>
      </c>
      <c r="F551" s="222">
        <f t="shared" si="228"/>
        <v>0</v>
      </c>
      <c r="G551" s="222">
        <f t="shared" si="228"/>
        <v>0</v>
      </c>
      <c r="H551" s="222">
        <f t="shared" si="228"/>
        <v>0</v>
      </c>
      <c r="I551" s="222">
        <f t="shared" si="228"/>
        <v>0</v>
      </c>
      <c r="J551" s="222">
        <f t="shared" si="228"/>
        <v>0</v>
      </c>
      <c r="K551" s="223">
        <f t="shared" si="228"/>
        <v>0</v>
      </c>
      <c r="L551" s="222">
        <f t="shared" si="228"/>
        <v>0</v>
      </c>
      <c r="M551" s="222">
        <f t="shared" si="228"/>
        <v>894</v>
      </c>
      <c r="N551" s="222">
        <f t="shared" si="228"/>
        <v>7198626.4000000004</v>
      </c>
      <c r="O551" s="222">
        <f t="shared" si="228"/>
        <v>0</v>
      </c>
      <c r="P551" s="222">
        <f t="shared" si="228"/>
        <v>0</v>
      </c>
      <c r="Q551" s="222">
        <f t="shared" si="228"/>
        <v>0</v>
      </c>
      <c r="R551" s="222">
        <f t="shared" si="228"/>
        <v>0</v>
      </c>
      <c r="S551" s="222">
        <f t="shared" si="228"/>
        <v>0</v>
      </c>
      <c r="T551" s="222">
        <f t="shared" si="228"/>
        <v>0</v>
      </c>
      <c r="U551" s="222">
        <f t="shared" si="228"/>
        <v>0</v>
      </c>
      <c r="V551" s="222">
        <f t="shared" si="228"/>
        <v>0</v>
      </c>
      <c r="W551" s="222">
        <f t="shared" si="228"/>
        <v>0</v>
      </c>
      <c r="X551" s="222">
        <f t="shared" si="228"/>
        <v>0</v>
      </c>
      <c r="Y551" s="222">
        <f t="shared" si="228"/>
        <v>0</v>
      </c>
      <c r="Z551" s="222">
        <f t="shared" si="228"/>
        <v>0</v>
      </c>
      <c r="AA551" s="222">
        <f t="shared" si="228"/>
        <v>0</v>
      </c>
      <c r="AB551" s="222">
        <f t="shared" si="228"/>
        <v>0</v>
      </c>
      <c r="AC551" s="222">
        <f t="shared" si="228"/>
        <v>154050.6</v>
      </c>
      <c r="AD551" s="222">
        <f t="shared" si="228"/>
        <v>180000</v>
      </c>
      <c r="AE551" s="222">
        <f t="shared" si="228"/>
        <v>0</v>
      </c>
      <c r="AF551" s="214" t="s">
        <v>17016</v>
      </c>
      <c r="AG551" s="214" t="s">
        <v>17016</v>
      </c>
      <c r="AH551" s="214" t="s">
        <v>17016</v>
      </c>
      <c r="AI551" s="226"/>
      <c r="AJ551" s="226"/>
      <c r="AK551" s="226"/>
      <c r="AL551" s="226"/>
      <c r="AM551" s="227"/>
      <c r="AN551" s="227"/>
      <c r="AO551" s="227"/>
      <c r="AP551" s="227"/>
      <c r="AQ551" s="227"/>
      <c r="AR551" s="227"/>
      <c r="AS551" s="227"/>
      <c r="AT551" s="227"/>
      <c r="AU551" s="227"/>
      <c r="AV551" s="227"/>
      <c r="AW551" s="227"/>
      <c r="AX551" s="228"/>
      <c r="AY551" s="228"/>
      <c r="AZ551" s="227"/>
      <c r="BA551" s="227"/>
      <c r="BB551" s="229"/>
      <c r="BC551" s="230">
        <f t="shared" si="208"/>
        <v>-894</v>
      </c>
      <c r="BJ551" s="177" t="e">
        <f t="shared" si="224"/>
        <v>#N/A</v>
      </c>
      <c r="BM551" s="177" t="s">
        <v>735</v>
      </c>
      <c r="BN551" s="177" t="s">
        <v>3028</v>
      </c>
      <c r="BO551" s="177" t="s">
        <v>3702</v>
      </c>
      <c r="BU551" s="177" t="s">
        <v>735</v>
      </c>
      <c r="BV551" s="177" t="s">
        <v>3028</v>
      </c>
      <c r="BW551" s="177" t="s">
        <v>3702</v>
      </c>
      <c r="CH551" s="224">
        <f t="shared" si="199"/>
        <v>-3.7834979593753815E-10</v>
      </c>
    </row>
    <row r="552" spans="1:86" x14ac:dyDescent="0.3">
      <c r="A552" s="177">
        <v>1</v>
      </c>
      <c r="B552" s="231">
        <f>SUBTOTAL(9,$A$402:A552)</f>
        <v>137</v>
      </c>
      <c r="C552" s="236" t="s">
        <v>481</v>
      </c>
      <c r="D552" s="222">
        <f>E552+F552+G552+H552+I552+J552+L552+N552+P552+R552+T552+U552+V552+W552+X552+Y552+Z552+AA552+AB552+AC552+AD552+AE552</f>
        <v>7532677</v>
      </c>
      <c r="E552" s="239">
        <v>0</v>
      </c>
      <c r="F552" s="239">
        <v>0</v>
      </c>
      <c r="G552" s="239">
        <v>0</v>
      </c>
      <c r="H552" s="239">
        <v>0</v>
      </c>
      <c r="I552" s="239">
        <v>0</v>
      </c>
      <c r="J552" s="239">
        <v>0</v>
      </c>
      <c r="K552" s="255">
        <v>0</v>
      </c>
      <c r="L552" s="239">
        <v>0</v>
      </c>
      <c r="M552" s="222">
        <v>894</v>
      </c>
      <c r="N552" s="222">
        <v>7198626.4000000004</v>
      </c>
      <c r="O552" s="239">
        <v>0</v>
      </c>
      <c r="P552" s="239">
        <v>0</v>
      </c>
      <c r="Q552" s="239">
        <v>0</v>
      </c>
      <c r="R552" s="239">
        <v>0</v>
      </c>
      <c r="S552" s="239">
        <v>0</v>
      </c>
      <c r="T552" s="239">
        <v>0</v>
      </c>
      <c r="U552" s="239">
        <v>0</v>
      </c>
      <c r="V552" s="239">
        <v>0</v>
      </c>
      <c r="W552" s="239">
        <v>0</v>
      </c>
      <c r="X552" s="239">
        <v>0</v>
      </c>
      <c r="Y552" s="239">
        <v>0</v>
      </c>
      <c r="Z552" s="239">
        <v>0</v>
      </c>
      <c r="AA552" s="239">
        <v>0</v>
      </c>
      <c r="AB552" s="239">
        <v>0</v>
      </c>
      <c r="AC552" s="222">
        <f>ROUND(N552*2.14%,2)</f>
        <v>154050.6</v>
      </c>
      <c r="AD552" s="222">
        <v>180000</v>
      </c>
      <c r="AE552" s="239">
        <v>0</v>
      </c>
      <c r="AF552" s="214">
        <v>2024</v>
      </c>
      <c r="AG552" s="214">
        <v>2024</v>
      </c>
      <c r="AH552" s="214">
        <v>2024</v>
      </c>
      <c r="AI552" s="226"/>
      <c r="AJ552" s="226"/>
      <c r="AK552" s="226"/>
      <c r="AL552" s="226"/>
      <c r="AM552" s="227" t="s">
        <v>16944</v>
      </c>
      <c r="AN552" s="227" t="s">
        <v>16940</v>
      </c>
      <c r="AO552" s="227">
        <v>0</v>
      </c>
      <c r="AP552" s="227" t="s">
        <v>16954</v>
      </c>
      <c r="AQ552" s="227" t="s">
        <v>16942</v>
      </c>
      <c r="AR552" s="227" t="s">
        <v>16954</v>
      </c>
      <c r="AS552" s="227"/>
      <c r="AT552" s="227"/>
      <c r="AU552" s="227"/>
      <c r="AV552" s="227"/>
      <c r="AW552" s="227" t="s">
        <v>928</v>
      </c>
      <c r="AX552" s="228">
        <v>917</v>
      </c>
      <c r="AY552" s="228" t="s">
        <v>2983</v>
      </c>
      <c r="AZ552" s="227" t="s">
        <v>2966</v>
      </c>
      <c r="BA552" s="227" t="s">
        <v>17002</v>
      </c>
      <c r="BB552" s="229"/>
      <c r="BC552" s="230" t="e">
        <f t="shared" si="208"/>
        <v>#VALUE!</v>
      </c>
      <c r="BJ552" s="177" t="str">
        <f t="shared" si="224"/>
        <v>нет данных</v>
      </c>
      <c r="BM552" s="177" t="s">
        <v>545</v>
      </c>
      <c r="BN552" s="177" t="s">
        <v>657</v>
      </c>
      <c r="BO552" s="177" t="s">
        <v>3353</v>
      </c>
      <c r="BU552" s="177" t="s">
        <v>545</v>
      </c>
      <c r="BV552" s="177" t="s">
        <v>657</v>
      </c>
      <c r="BW552" s="177" t="s">
        <v>3353</v>
      </c>
      <c r="CH552" s="224">
        <f t="shared" si="199"/>
        <v>-3.7834979593753815E-10</v>
      </c>
    </row>
    <row r="553" spans="1:86" x14ac:dyDescent="0.3">
      <c r="B553" s="225" t="s">
        <v>471</v>
      </c>
      <c r="C553" s="225"/>
      <c r="D553" s="221">
        <f>D554</f>
        <v>7134922.25</v>
      </c>
      <c r="E553" s="222">
        <f t="shared" ref="E553:AE553" si="229">E554</f>
        <v>0</v>
      </c>
      <c r="F553" s="222">
        <f t="shared" si="229"/>
        <v>0</v>
      </c>
      <c r="G553" s="222">
        <f t="shared" si="229"/>
        <v>0</v>
      </c>
      <c r="H553" s="222">
        <f t="shared" si="229"/>
        <v>0</v>
      </c>
      <c r="I553" s="222">
        <f t="shared" si="229"/>
        <v>0</v>
      </c>
      <c r="J553" s="222">
        <f t="shared" si="229"/>
        <v>0</v>
      </c>
      <c r="K553" s="223">
        <f t="shared" si="229"/>
        <v>0</v>
      </c>
      <c r="L553" s="222">
        <f t="shared" si="229"/>
        <v>0</v>
      </c>
      <c r="M553" s="222">
        <f t="shared" si="229"/>
        <v>801.6</v>
      </c>
      <c r="N553" s="222">
        <f t="shared" si="229"/>
        <v>6809205.2599999998</v>
      </c>
      <c r="O553" s="222">
        <f t="shared" si="229"/>
        <v>0</v>
      </c>
      <c r="P553" s="222">
        <f t="shared" si="229"/>
        <v>0</v>
      </c>
      <c r="Q553" s="222">
        <f t="shared" si="229"/>
        <v>0</v>
      </c>
      <c r="R553" s="222">
        <f t="shared" si="229"/>
        <v>0</v>
      </c>
      <c r="S553" s="222">
        <f t="shared" si="229"/>
        <v>0</v>
      </c>
      <c r="T553" s="222">
        <f t="shared" si="229"/>
        <v>0</v>
      </c>
      <c r="U553" s="222">
        <f t="shared" si="229"/>
        <v>0</v>
      </c>
      <c r="V553" s="222">
        <f t="shared" si="229"/>
        <v>0</v>
      </c>
      <c r="W553" s="222">
        <f t="shared" si="229"/>
        <v>0</v>
      </c>
      <c r="X553" s="222">
        <f t="shared" si="229"/>
        <v>0</v>
      </c>
      <c r="Y553" s="222">
        <f t="shared" si="229"/>
        <v>0</v>
      </c>
      <c r="Z553" s="222">
        <f t="shared" si="229"/>
        <v>0</v>
      </c>
      <c r="AA553" s="222">
        <f t="shared" si="229"/>
        <v>0</v>
      </c>
      <c r="AB553" s="222">
        <f t="shared" si="229"/>
        <v>0</v>
      </c>
      <c r="AC553" s="222">
        <f t="shared" si="229"/>
        <v>145716.99</v>
      </c>
      <c r="AD553" s="222">
        <f t="shared" si="229"/>
        <v>180000</v>
      </c>
      <c r="AE553" s="222">
        <f t="shared" si="229"/>
        <v>0</v>
      </c>
      <c r="AF553" s="214" t="s">
        <v>17016</v>
      </c>
      <c r="AG553" s="214" t="s">
        <v>17016</v>
      </c>
      <c r="AH553" s="214" t="s">
        <v>17016</v>
      </c>
      <c r="AI553" s="226"/>
      <c r="AJ553" s="226"/>
      <c r="AK553" s="226"/>
      <c r="AL553" s="226"/>
      <c r="AM553" s="227"/>
      <c r="AN553" s="227"/>
      <c r="AO553" s="227"/>
      <c r="AP553" s="227"/>
      <c r="AQ553" s="227"/>
      <c r="AR553" s="227"/>
      <c r="AS553" s="227"/>
      <c r="AT553" s="227"/>
      <c r="AU553" s="227"/>
      <c r="AV553" s="227"/>
      <c r="AW553" s="227"/>
      <c r="AX553" s="228"/>
      <c r="AY553" s="228"/>
      <c r="AZ553" s="227"/>
      <c r="BA553" s="227"/>
      <c r="BB553" s="229"/>
      <c r="BC553" s="230">
        <f t="shared" si="208"/>
        <v>-801.6</v>
      </c>
      <c r="BJ553" s="177" t="e">
        <f t="shared" si="224"/>
        <v>#N/A</v>
      </c>
      <c r="BM553" s="177" t="s">
        <v>518</v>
      </c>
      <c r="BN553" s="177" t="s">
        <v>2983</v>
      </c>
      <c r="BO553" s="177" t="s">
        <v>3705</v>
      </c>
      <c r="BU553" s="177" t="s">
        <v>518</v>
      </c>
      <c r="BV553" s="177" t="s">
        <v>2983</v>
      </c>
      <c r="BW553" s="177" t="s">
        <v>3705</v>
      </c>
      <c r="CH553" s="224">
        <f t="shared" si="199"/>
        <v>2.3283064365386963E-10</v>
      </c>
    </row>
    <row r="554" spans="1:86" x14ac:dyDescent="0.3">
      <c r="A554" s="177">
        <v>1</v>
      </c>
      <c r="B554" s="231">
        <f>SUBTOTAL(9,$A$402:A554)</f>
        <v>138</v>
      </c>
      <c r="C554" s="236" t="s">
        <v>482</v>
      </c>
      <c r="D554" s="222">
        <f>E554+F554+G554+H554+I554+J554+L554+N554+P554+R554+T554+U554+V554+W554+X554+Y554+Z554+AA554+AB554+AC554+AD554+AE554</f>
        <v>7134922.25</v>
      </c>
      <c r="E554" s="239">
        <v>0</v>
      </c>
      <c r="F554" s="239">
        <v>0</v>
      </c>
      <c r="G554" s="239">
        <v>0</v>
      </c>
      <c r="H554" s="239">
        <v>0</v>
      </c>
      <c r="I554" s="239">
        <v>0</v>
      </c>
      <c r="J554" s="239">
        <v>0</v>
      </c>
      <c r="K554" s="255">
        <v>0</v>
      </c>
      <c r="L554" s="239">
        <v>0</v>
      </c>
      <c r="M554" s="222">
        <v>801.6</v>
      </c>
      <c r="N554" s="222">
        <v>6809205.2599999998</v>
      </c>
      <c r="O554" s="239">
        <v>0</v>
      </c>
      <c r="P554" s="239">
        <v>0</v>
      </c>
      <c r="Q554" s="239">
        <v>0</v>
      </c>
      <c r="R554" s="239">
        <v>0</v>
      </c>
      <c r="S554" s="239">
        <v>0</v>
      </c>
      <c r="T554" s="239">
        <v>0</v>
      </c>
      <c r="U554" s="239">
        <v>0</v>
      </c>
      <c r="V554" s="239">
        <v>0</v>
      </c>
      <c r="W554" s="239">
        <v>0</v>
      </c>
      <c r="X554" s="239">
        <v>0</v>
      </c>
      <c r="Y554" s="239">
        <v>0</v>
      </c>
      <c r="Z554" s="239">
        <v>0</v>
      </c>
      <c r="AA554" s="239">
        <v>0</v>
      </c>
      <c r="AB554" s="239">
        <v>0</v>
      </c>
      <c r="AC554" s="222">
        <f>ROUND(N554*2.14%,2)</f>
        <v>145716.99</v>
      </c>
      <c r="AD554" s="222">
        <v>180000</v>
      </c>
      <c r="AE554" s="239">
        <v>0</v>
      </c>
      <c r="AF554" s="214">
        <v>2024</v>
      </c>
      <c r="AG554" s="214">
        <v>2024</v>
      </c>
      <c r="AH554" s="214">
        <v>2024</v>
      </c>
      <c r="AI554" s="226"/>
      <c r="AJ554" s="226"/>
      <c r="AK554" s="226"/>
      <c r="AL554" s="226"/>
      <c r="AM554" s="227" t="s">
        <v>16957</v>
      </c>
      <c r="AN554" s="227" t="s">
        <v>16961</v>
      </c>
      <c r="AO554" s="227">
        <v>0</v>
      </c>
      <c r="AP554" s="227" t="s">
        <v>16954</v>
      </c>
      <c r="AQ554" s="227" t="s">
        <v>16942</v>
      </c>
      <c r="AR554" s="227" t="s">
        <v>16954</v>
      </c>
      <c r="AS554" s="227"/>
      <c r="AT554" s="227"/>
      <c r="AU554" s="227"/>
      <c r="AV554" s="227"/>
      <c r="AW554" s="227" t="s">
        <v>658</v>
      </c>
      <c r="AX554" s="228">
        <v>4789.7</v>
      </c>
      <c r="AY554" s="228">
        <v>801.6</v>
      </c>
      <c r="AZ554" s="227" t="s">
        <v>3039</v>
      </c>
      <c r="BA554" s="227" t="s">
        <v>17002</v>
      </c>
      <c r="BB554" s="229"/>
      <c r="BC554" s="230">
        <f t="shared" si="208"/>
        <v>0</v>
      </c>
      <c r="BJ554" s="177" t="str">
        <f t="shared" si="224"/>
        <v>нет данных</v>
      </c>
      <c r="BM554" s="177" t="s">
        <v>3706</v>
      </c>
      <c r="BN554" s="177" t="s">
        <v>2983</v>
      </c>
      <c r="BO554" s="177" t="s">
        <v>3707</v>
      </c>
      <c r="BU554" s="177" t="s">
        <v>3706</v>
      </c>
      <c r="BV554" s="177" t="s">
        <v>2983</v>
      </c>
      <c r="BW554" s="177" t="s">
        <v>3707</v>
      </c>
      <c r="CH554" s="224">
        <f t="shared" si="199"/>
        <v>2.3283064365386963E-10</v>
      </c>
    </row>
    <row r="555" spans="1:86" x14ac:dyDescent="0.3">
      <c r="B555" s="225" t="s">
        <v>288</v>
      </c>
      <c r="C555" s="225"/>
      <c r="D555" s="221">
        <f>SUM(D556:D558)</f>
        <v>43045658.670000002</v>
      </c>
      <c r="E555" s="222">
        <f t="shared" ref="E555:AE555" si="230">SUM(E556:E558)</f>
        <v>0</v>
      </c>
      <c r="F555" s="222">
        <f t="shared" si="230"/>
        <v>0</v>
      </c>
      <c r="G555" s="222">
        <f t="shared" si="230"/>
        <v>0</v>
      </c>
      <c r="H555" s="222">
        <f t="shared" si="230"/>
        <v>0</v>
      </c>
      <c r="I555" s="222">
        <f t="shared" si="230"/>
        <v>0</v>
      </c>
      <c r="J555" s="222">
        <f t="shared" si="230"/>
        <v>0</v>
      </c>
      <c r="K555" s="223">
        <f t="shared" si="230"/>
        <v>0</v>
      </c>
      <c r="L555" s="222">
        <f t="shared" si="230"/>
        <v>0</v>
      </c>
      <c r="M555" s="222">
        <f t="shared" si="230"/>
        <v>4777.28</v>
      </c>
      <c r="N555" s="222">
        <f>SUM(N556:N558)</f>
        <v>41429076.43</v>
      </c>
      <c r="O555" s="222">
        <f t="shared" si="230"/>
        <v>0</v>
      </c>
      <c r="P555" s="222">
        <f t="shared" si="230"/>
        <v>0</v>
      </c>
      <c r="Q555" s="222">
        <f t="shared" si="230"/>
        <v>0</v>
      </c>
      <c r="R555" s="222">
        <f t="shared" si="230"/>
        <v>0</v>
      </c>
      <c r="S555" s="222">
        <f t="shared" si="230"/>
        <v>0</v>
      </c>
      <c r="T555" s="222">
        <f t="shared" si="230"/>
        <v>0</v>
      </c>
      <c r="U555" s="222">
        <f t="shared" si="230"/>
        <v>0</v>
      </c>
      <c r="V555" s="222">
        <f t="shared" si="230"/>
        <v>0</v>
      </c>
      <c r="W555" s="222">
        <f t="shared" si="230"/>
        <v>0</v>
      </c>
      <c r="X555" s="222">
        <f t="shared" si="230"/>
        <v>0</v>
      </c>
      <c r="Y555" s="222">
        <f t="shared" si="230"/>
        <v>0</v>
      </c>
      <c r="Z555" s="222">
        <f t="shared" si="230"/>
        <v>0</v>
      </c>
      <c r="AA555" s="222">
        <f t="shared" si="230"/>
        <v>0</v>
      </c>
      <c r="AB555" s="222">
        <f t="shared" si="230"/>
        <v>0</v>
      </c>
      <c r="AC555" s="222">
        <f t="shared" si="230"/>
        <v>886582.24</v>
      </c>
      <c r="AD555" s="222">
        <f t="shared" si="230"/>
        <v>730000</v>
      </c>
      <c r="AE555" s="222">
        <f t="shared" si="230"/>
        <v>0</v>
      </c>
      <c r="AF555" s="214" t="s">
        <v>17016</v>
      </c>
      <c r="AG555" s="214" t="s">
        <v>17016</v>
      </c>
      <c r="AH555" s="214" t="s">
        <v>17016</v>
      </c>
      <c r="AI555" s="226"/>
      <c r="AJ555" s="226"/>
      <c r="AK555" s="226"/>
      <c r="AL555" s="226"/>
      <c r="AM555" s="227"/>
      <c r="AN555" s="227"/>
      <c r="AO555" s="227"/>
      <c r="AP555" s="227"/>
      <c r="AQ555" s="227"/>
      <c r="AR555" s="227"/>
      <c r="AS555" s="227"/>
      <c r="AT555" s="227"/>
      <c r="AU555" s="227"/>
      <c r="AV555" s="227"/>
      <c r="AW555" s="227"/>
      <c r="AX555" s="228"/>
      <c r="AY555" s="228"/>
      <c r="AZ555" s="227"/>
      <c r="BA555" s="227"/>
      <c r="BB555" s="229"/>
      <c r="BC555" s="230">
        <f t="shared" ref="BC555:BC596" si="231">AY555-M555</f>
        <v>-4777.28</v>
      </c>
      <c r="BJ555" s="177" t="e">
        <f t="shared" si="224"/>
        <v>#N/A</v>
      </c>
      <c r="BM555" s="177" t="s">
        <v>3412</v>
      </c>
      <c r="BN555" s="177" t="s">
        <v>631</v>
      </c>
      <c r="BO555" s="177" t="s">
        <v>3413</v>
      </c>
      <c r="BU555" s="177" t="s">
        <v>3412</v>
      </c>
      <c r="BV555" s="177" t="s">
        <v>631</v>
      </c>
      <c r="BW555" s="177" t="s">
        <v>3413</v>
      </c>
      <c r="CH555" s="224">
        <f t="shared" si="199"/>
        <v>2.0954757928848267E-9</v>
      </c>
    </row>
    <row r="556" spans="1:86" x14ac:dyDescent="0.3">
      <c r="A556" s="177">
        <v>1</v>
      </c>
      <c r="B556" s="231">
        <f>SUBTOTAL(9,$A$402:A556)</f>
        <v>139</v>
      </c>
      <c r="C556" s="236" t="s">
        <v>292</v>
      </c>
      <c r="D556" s="222">
        <f t="shared" ref="D556:D558" si="232">E556+F556+G556+H556+I556+J556+L556+N556+P556+R556+T556+U556+V556+W556+X556+Y556+Z556+AA556+AB556+AC556+AD556+AE556</f>
        <v>7017390.1600000001</v>
      </c>
      <c r="E556" s="239">
        <v>0</v>
      </c>
      <c r="F556" s="239">
        <v>0</v>
      </c>
      <c r="G556" s="239">
        <v>0</v>
      </c>
      <c r="H556" s="239">
        <v>0</v>
      </c>
      <c r="I556" s="239">
        <v>0</v>
      </c>
      <c r="J556" s="239">
        <v>0</v>
      </c>
      <c r="K556" s="255">
        <v>0</v>
      </c>
      <c r="L556" s="239">
        <v>0</v>
      </c>
      <c r="M556" s="222">
        <v>637.79999999999995</v>
      </c>
      <c r="N556" s="222">
        <v>6674554.6900000004</v>
      </c>
      <c r="O556" s="239">
        <v>0</v>
      </c>
      <c r="P556" s="239">
        <v>0</v>
      </c>
      <c r="Q556" s="239">
        <v>0</v>
      </c>
      <c r="R556" s="239">
        <v>0</v>
      </c>
      <c r="S556" s="239">
        <v>0</v>
      </c>
      <c r="T556" s="239">
        <v>0</v>
      </c>
      <c r="U556" s="239">
        <v>0</v>
      </c>
      <c r="V556" s="239">
        <v>0</v>
      </c>
      <c r="W556" s="239">
        <v>0</v>
      </c>
      <c r="X556" s="239">
        <v>0</v>
      </c>
      <c r="Y556" s="239">
        <v>0</v>
      </c>
      <c r="Z556" s="239">
        <v>0</v>
      </c>
      <c r="AA556" s="239">
        <v>0</v>
      </c>
      <c r="AB556" s="239">
        <v>0</v>
      </c>
      <c r="AC556" s="239">
        <f>ROUND(N556*2.14%,2)</f>
        <v>142835.47</v>
      </c>
      <c r="AD556" s="239">
        <v>200000</v>
      </c>
      <c r="AE556" s="239">
        <v>0</v>
      </c>
      <c r="AF556" s="214">
        <v>2024</v>
      </c>
      <c r="AG556" s="214">
        <v>2024</v>
      </c>
      <c r="AH556" s="214">
        <v>2024</v>
      </c>
      <c r="AI556" s="226"/>
      <c r="AJ556" s="226"/>
      <c r="AK556" s="226"/>
      <c r="AL556" s="226"/>
      <c r="AM556" s="227" t="s">
        <v>16944</v>
      </c>
      <c r="AN556" s="227" t="s">
        <v>16940</v>
      </c>
      <c r="AO556" s="227">
        <v>0</v>
      </c>
      <c r="AP556" s="227" t="s">
        <v>16956</v>
      </c>
      <c r="AQ556" s="227" t="s">
        <v>16958</v>
      </c>
      <c r="AR556" s="227">
        <v>0</v>
      </c>
      <c r="AS556" s="227"/>
      <c r="AT556" s="227"/>
      <c r="AU556" s="227"/>
      <c r="AV556" s="227"/>
      <c r="AW556" s="227" t="s">
        <v>614</v>
      </c>
      <c r="AX556" s="228">
        <v>737.56</v>
      </c>
      <c r="AY556" s="228">
        <v>607.5</v>
      </c>
      <c r="AZ556" s="227" t="s">
        <v>2966</v>
      </c>
      <c r="BA556" s="227" t="s">
        <v>17002</v>
      </c>
      <c r="BB556" s="229"/>
      <c r="BC556" s="230">
        <f t="shared" si="231"/>
        <v>-30.299999999999955</v>
      </c>
      <c r="BJ556" s="177" t="str">
        <f t="shared" si="224"/>
        <v>768.000</v>
      </c>
      <c r="BM556" s="177" t="s">
        <v>3415</v>
      </c>
      <c r="BN556" s="177" t="s">
        <v>625</v>
      </c>
      <c r="BO556" s="177" t="s">
        <v>3417</v>
      </c>
      <c r="BU556" s="177" t="s">
        <v>3415</v>
      </c>
      <c r="BV556" s="177" t="s">
        <v>625</v>
      </c>
      <c r="BW556" s="177" t="s">
        <v>3417</v>
      </c>
      <c r="CH556" s="224">
        <f t="shared" si="199"/>
        <v>-2.6193447411060333E-10</v>
      </c>
    </row>
    <row r="557" spans="1:86" x14ac:dyDescent="0.3">
      <c r="A557" s="177">
        <v>1</v>
      </c>
      <c r="B557" s="231">
        <f>SUBTOTAL(9,$A$402:A557)</f>
        <v>140</v>
      </c>
      <c r="C557" s="236" t="s">
        <v>293</v>
      </c>
      <c r="D557" s="222">
        <f t="shared" si="232"/>
        <v>15204815.049999999</v>
      </c>
      <c r="E557" s="239">
        <v>0</v>
      </c>
      <c r="F557" s="239">
        <v>0</v>
      </c>
      <c r="G557" s="239">
        <v>0</v>
      </c>
      <c r="H557" s="239">
        <v>0</v>
      </c>
      <c r="I557" s="239">
        <v>0</v>
      </c>
      <c r="J557" s="239">
        <v>0</v>
      </c>
      <c r="K557" s="255">
        <v>0</v>
      </c>
      <c r="L557" s="239">
        <v>0</v>
      </c>
      <c r="M557" s="222">
        <v>1401.48</v>
      </c>
      <c r="N557" s="222">
        <v>14661068.189999999</v>
      </c>
      <c r="O557" s="239">
        <v>0</v>
      </c>
      <c r="P557" s="239">
        <v>0</v>
      </c>
      <c r="Q557" s="239">
        <v>0</v>
      </c>
      <c r="R557" s="239">
        <v>0</v>
      </c>
      <c r="S557" s="239">
        <v>0</v>
      </c>
      <c r="T557" s="239">
        <v>0</v>
      </c>
      <c r="U557" s="239">
        <v>0</v>
      </c>
      <c r="V557" s="239">
        <v>0</v>
      </c>
      <c r="W557" s="239">
        <v>0</v>
      </c>
      <c r="X557" s="239">
        <v>0</v>
      </c>
      <c r="Y557" s="239">
        <v>0</v>
      </c>
      <c r="Z557" s="239">
        <v>0</v>
      </c>
      <c r="AA557" s="239">
        <v>0</v>
      </c>
      <c r="AB557" s="239">
        <v>0</v>
      </c>
      <c r="AC557" s="239">
        <f>ROUND(N557*2.14%,2)</f>
        <v>313746.86</v>
      </c>
      <c r="AD557" s="239">
        <v>230000</v>
      </c>
      <c r="AE557" s="239">
        <v>0</v>
      </c>
      <c r="AF557" s="214">
        <v>2024</v>
      </c>
      <c r="AG557" s="214">
        <v>2024</v>
      </c>
      <c r="AH557" s="214">
        <v>2024</v>
      </c>
      <c r="AI557" s="226"/>
      <c r="AJ557" s="226"/>
      <c r="AK557" s="226"/>
      <c r="AL557" s="226"/>
      <c r="AM557" s="227" t="s">
        <v>16944</v>
      </c>
      <c r="AN557" s="227" t="s">
        <v>16940</v>
      </c>
      <c r="AO557" s="227">
        <v>0</v>
      </c>
      <c r="AP557" s="227" t="s">
        <v>16962</v>
      </c>
      <c r="AQ557" s="227" t="s">
        <v>16951</v>
      </c>
      <c r="AR557" s="227" t="s">
        <v>16954</v>
      </c>
      <c r="AS557" s="227"/>
      <c r="AT557" s="227"/>
      <c r="AU557" s="227"/>
      <c r="AV557" s="227"/>
      <c r="AW557" s="227" t="s">
        <v>736</v>
      </c>
      <c r="AX557" s="228">
        <v>3369.4</v>
      </c>
      <c r="AY557" s="228">
        <v>1374</v>
      </c>
      <c r="AZ557" s="227" t="s">
        <v>2966</v>
      </c>
      <c r="BA557" s="227" t="s">
        <v>17002</v>
      </c>
      <c r="BB557" s="229"/>
      <c r="BC557" s="230">
        <f t="shared" si="231"/>
        <v>-27.480000000000018</v>
      </c>
      <c r="BJ557" s="177" t="str">
        <f t="shared" si="224"/>
        <v>1597.200</v>
      </c>
      <c r="BM557" s="177" t="s">
        <v>3418</v>
      </c>
      <c r="BN557" s="177" t="s">
        <v>669</v>
      </c>
      <c r="BO557" s="177" t="s">
        <v>3421</v>
      </c>
      <c r="BU557" s="177" t="s">
        <v>3418</v>
      </c>
      <c r="BV557" s="177" t="s">
        <v>669</v>
      </c>
      <c r="BW557" s="177" t="s">
        <v>3421</v>
      </c>
      <c r="CH557" s="224">
        <f t="shared" si="199"/>
        <v>-5.8207660913467407E-10</v>
      </c>
    </row>
    <row r="558" spans="1:86" x14ac:dyDescent="0.3">
      <c r="A558" s="177">
        <v>1</v>
      </c>
      <c r="B558" s="231">
        <f>SUBTOTAL(9,$A$402:A558)</f>
        <v>141</v>
      </c>
      <c r="C558" s="236" t="s">
        <v>1586</v>
      </c>
      <c r="D558" s="222">
        <f t="shared" si="232"/>
        <v>20823453.460000001</v>
      </c>
      <c r="E558" s="239">
        <v>0</v>
      </c>
      <c r="F558" s="239">
        <v>0</v>
      </c>
      <c r="G558" s="239">
        <v>0</v>
      </c>
      <c r="H558" s="239">
        <v>0</v>
      </c>
      <c r="I558" s="239">
        <v>0</v>
      </c>
      <c r="J558" s="239">
        <v>0</v>
      </c>
      <c r="K558" s="255">
        <v>0</v>
      </c>
      <c r="L558" s="239">
        <v>0</v>
      </c>
      <c r="M558" s="222">
        <v>2738</v>
      </c>
      <c r="N558" s="222">
        <v>20093453.550000001</v>
      </c>
      <c r="O558" s="239">
        <v>0</v>
      </c>
      <c r="P558" s="239">
        <v>0</v>
      </c>
      <c r="Q558" s="239">
        <v>0</v>
      </c>
      <c r="R558" s="239">
        <v>0</v>
      </c>
      <c r="S558" s="239">
        <v>0</v>
      </c>
      <c r="T558" s="239">
        <v>0</v>
      </c>
      <c r="U558" s="239">
        <v>0</v>
      </c>
      <c r="V558" s="239">
        <v>0</v>
      </c>
      <c r="W558" s="239">
        <v>0</v>
      </c>
      <c r="X558" s="239">
        <v>0</v>
      </c>
      <c r="Y558" s="239">
        <v>0</v>
      </c>
      <c r="Z558" s="239">
        <v>0</v>
      </c>
      <c r="AA558" s="239">
        <v>0</v>
      </c>
      <c r="AB558" s="239">
        <v>0</v>
      </c>
      <c r="AC558" s="239">
        <f>ROUND(N558*2.14%,2)</f>
        <v>429999.91</v>
      </c>
      <c r="AD558" s="239">
        <v>300000</v>
      </c>
      <c r="AE558" s="239">
        <v>0</v>
      </c>
      <c r="AF558" s="214">
        <v>2024</v>
      </c>
      <c r="AG558" s="214">
        <v>2024</v>
      </c>
      <c r="AH558" s="214">
        <v>2024</v>
      </c>
      <c r="AI558" s="226"/>
      <c r="AJ558" s="226"/>
      <c r="AK558" s="226"/>
      <c r="AL558" s="226"/>
      <c r="AM558" s="227"/>
      <c r="AN558" s="227"/>
      <c r="AO558" s="227"/>
      <c r="AP558" s="227"/>
      <c r="AQ558" s="227"/>
      <c r="AR558" s="227"/>
      <c r="AS558" s="227"/>
      <c r="AT558" s="227"/>
      <c r="AU558" s="227"/>
      <c r="AV558" s="227"/>
      <c r="AW558" s="227"/>
      <c r="AX558" s="228"/>
      <c r="AY558" s="228"/>
      <c r="AZ558" s="227"/>
      <c r="BA558" s="227"/>
      <c r="BB558" s="229"/>
      <c r="BC558" s="230"/>
      <c r="CH558" s="224"/>
    </row>
    <row r="559" spans="1:86" x14ac:dyDescent="0.3">
      <c r="B559" s="225" t="s">
        <v>331</v>
      </c>
      <c r="C559" s="225"/>
      <c r="D559" s="221">
        <f>D560</f>
        <v>6193827.0800000001</v>
      </c>
      <c r="E559" s="222">
        <f t="shared" ref="E559:AE559" si="233">E560</f>
        <v>0</v>
      </c>
      <c r="F559" s="222">
        <f t="shared" si="233"/>
        <v>0</v>
      </c>
      <c r="G559" s="222">
        <f t="shared" si="233"/>
        <v>0</v>
      </c>
      <c r="H559" s="222">
        <f t="shared" si="233"/>
        <v>0</v>
      </c>
      <c r="I559" s="222">
        <f t="shared" si="233"/>
        <v>0</v>
      </c>
      <c r="J559" s="222">
        <f t="shared" si="233"/>
        <v>0</v>
      </c>
      <c r="K559" s="223">
        <f t="shared" si="233"/>
        <v>0</v>
      </c>
      <c r="L559" s="222">
        <f t="shared" si="233"/>
        <v>0</v>
      </c>
      <c r="M559" s="222">
        <f t="shared" si="233"/>
        <v>735.12</v>
      </c>
      <c r="N559" s="222">
        <f t="shared" si="233"/>
        <v>5887827.5700000003</v>
      </c>
      <c r="O559" s="222">
        <f t="shared" si="233"/>
        <v>0</v>
      </c>
      <c r="P559" s="222">
        <f t="shared" si="233"/>
        <v>0</v>
      </c>
      <c r="Q559" s="222">
        <f t="shared" si="233"/>
        <v>0</v>
      </c>
      <c r="R559" s="222">
        <f t="shared" si="233"/>
        <v>0</v>
      </c>
      <c r="S559" s="222">
        <f t="shared" si="233"/>
        <v>0</v>
      </c>
      <c r="T559" s="222">
        <f t="shared" si="233"/>
        <v>0</v>
      </c>
      <c r="U559" s="222">
        <f t="shared" si="233"/>
        <v>0</v>
      </c>
      <c r="V559" s="222">
        <f t="shared" si="233"/>
        <v>0</v>
      </c>
      <c r="W559" s="222">
        <f t="shared" si="233"/>
        <v>0</v>
      </c>
      <c r="X559" s="222">
        <f t="shared" si="233"/>
        <v>0</v>
      </c>
      <c r="Y559" s="222">
        <f t="shared" si="233"/>
        <v>0</v>
      </c>
      <c r="Z559" s="222">
        <f t="shared" si="233"/>
        <v>0</v>
      </c>
      <c r="AA559" s="222">
        <f t="shared" si="233"/>
        <v>0</v>
      </c>
      <c r="AB559" s="222">
        <f t="shared" si="233"/>
        <v>0</v>
      </c>
      <c r="AC559" s="222">
        <f t="shared" si="233"/>
        <v>125999.51</v>
      </c>
      <c r="AD559" s="222">
        <f t="shared" si="233"/>
        <v>180000</v>
      </c>
      <c r="AE559" s="222">
        <f t="shared" si="233"/>
        <v>0</v>
      </c>
      <c r="AF559" s="214" t="s">
        <v>17016</v>
      </c>
      <c r="AG559" s="214" t="s">
        <v>17016</v>
      </c>
      <c r="AH559" s="214" t="s">
        <v>17016</v>
      </c>
      <c r="AI559" s="226"/>
      <c r="AJ559" s="226"/>
      <c r="AK559" s="226"/>
      <c r="AL559" s="226"/>
      <c r="AM559" s="227"/>
      <c r="AN559" s="227"/>
      <c r="AO559" s="227"/>
      <c r="AP559" s="227"/>
      <c r="AQ559" s="227"/>
      <c r="AR559" s="227"/>
      <c r="AS559" s="227"/>
      <c r="AT559" s="227"/>
      <c r="AU559" s="227"/>
      <c r="AV559" s="227"/>
      <c r="AW559" s="227"/>
      <c r="AX559" s="228"/>
      <c r="AY559" s="228"/>
      <c r="AZ559" s="227"/>
      <c r="BA559" s="227"/>
      <c r="BB559" s="229"/>
      <c r="BC559" s="230">
        <f t="shared" si="231"/>
        <v>-735.12</v>
      </c>
      <c r="BJ559" s="177" t="e">
        <f t="shared" ref="BJ559:BJ577" si="234">VLOOKUP(C559,BM:BO,3,FALSE)</f>
        <v>#N/A</v>
      </c>
      <c r="BM559" s="177" t="s">
        <v>3463</v>
      </c>
      <c r="BN559" s="177" t="s">
        <v>2983</v>
      </c>
      <c r="BO559" s="177" t="s">
        <v>2983</v>
      </c>
      <c r="BU559" s="177" t="s">
        <v>3463</v>
      </c>
      <c r="BV559" s="177" t="s">
        <v>2983</v>
      </c>
      <c r="BW559" s="177" t="s">
        <v>2983</v>
      </c>
      <c r="CH559" s="224">
        <f t="shared" si="199"/>
        <v>-2.3283064365386963E-10</v>
      </c>
    </row>
    <row r="560" spans="1:86" x14ac:dyDescent="0.3">
      <c r="A560" s="177">
        <v>1</v>
      </c>
      <c r="B560" s="231">
        <f>SUBTOTAL(9,$A$402:A560)</f>
        <v>142</v>
      </c>
      <c r="C560" s="236" t="s">
        <v>333</v>
      </c>
      <c r="D560" s="222">
        <f>E560+F560+G560+H560+I560+J560+L560+N560+P560+R560+T560+U560+V560+W560+X560+Y560+Z560+AA560+AB560+AC560+AD560+AE560</f>
        <v>6193827.0800000001</v>
      </c>
      <c r="E560" s="239">
        <v>0</v>
      </c>
      <c r="F560" s="239">
        <v>0</v>
      </c>
      <c r="G560" s="239">
        <v>0</v>
      </c>
      <c r="H560" s="239">
        <v>0</v>
      </c>
      <c r="I560" s="239">
        <v>0</v>
      </c>
      <c r="J560" s="239">
        <v>0</v>
      </c>
      <c r="K560" s="255">
        <v>0</v>
      </c>
      <c r="L560" s="239">
        <v>0</v>
      </c>
      <c r="M560" s="222">
        <v>735.12</v>
      </c>
      <c r="N560" s="222">
        <v>5887827.5700000003</v>
      </c>
      <c r="O560" s="239">
        <v>0</v>
      </c>
      <c r="P560" s="239">
        <v>0</v>
      </c>
      <c r="Q560" s="239">
        <v>0</v>
      </c>
      <c r="R560" s="239">
        <v>0</v>
      </c>
      <c r="S560" s="239">
        <v>0</v>
      </c>
      <c r="T560" s="239">
        <v>0</v>
      </c>
      <c r="U560" s="239">
        <v>0</v>
      </c>
      <c r="V560" s="239">
        <v>0</v>
      </c>
      <c r="W560" s="239">
        <v>0</v>
      </c>
      <c r="X560" s="239">
        <v>0</v>
      </c>
      <c r="Y560" s="239">
        <v>0</v>
      </c>
      <c r="Z560" s="239">
        <v>0</v>
      </c>
      <c r="AA560" s="239">
        <v>0</v>
      </c>
      <c r="AB560" s="239">
        <v>0</v>
      </c>
      <c r="AC560" s="222">
        <f>ROUND(N560*2.14%,2)</f>
        <v>125999.51</v>
      </c>
      <c r="AD560" s="222">
        <v>180000</v>
      </c>
      <c r="AE560" s="239">
        <v>0</v>
      </c>
      <c r="AF560" s="214">
        <v>2024</v>
      </c>
      <c r="AG560" s="214">
        <v>2024</v>
      </c>
      <c r="AH560" s="214">
        <v>2024</v>
      </c>
      <c r="AI560" s="226"/>
      <c r="AJ560" s="226"/>
      <c r="AK560" s="226"/>
      <c r="AL560" s="226"/>
      <c r="AM560" s="227" t="s">
        <v>16950</v>
      </c>
      <c r="AN560" s="227" t="s">
        <v>16946</v>
      </c>
      <c r="AO560" s="227">
        <v>0</v>
      </c>
      <c r="AP560" s="227" t="s">
        <v>16961</v>
      </c>
      <c r="AQ560" s="227" t="s">
        <v>16951</v>
      </c>
      <c r="AR560" s="227">
        <v>0</v>
      </c>
      <c r="AS560" s="227"/>
      <c r="AT560" s="227"/>
      <c r="AU560" s="227"/>
      <c r="AV560" s="227"/>
      <c r="AW560" s="227" t="s">
        <v>778</v>
      </c>
      <c r="AX560" s="228">
        <v>775.8</v>
      </c>
      <c r="AY560" s="228">
        <v>760.5</v>
      </c>
      <c r="AZ560" s="227" t="s">
        <v>2966</v>
      </c>
      <c r="BA560" s="227" t="s">
        <v>17002</v>
      </c>
      <c r="BB560" s="229"/>
      <c r="BC560" s="230">
        <f t="shared" si="231"/>
        <v>25.379999999999995</v>
      </c>
      <c r="BJ560" s="177" t="str">
        <f t="shared" si="234"/>
        <v>764.000</v>
      </c>
      <c r="BM560" s="177" t="s">
        <v>3465</v>
      </c>
      <c r="BN560" s="177" t="s">
        <v>2983</v>
      </c>
      <c r="BO560" s="177" t="s">
        <v>2983</v>
      </c>
      <c r="BU560" s="177" t="s">
        <v>3465</v>
      </c>
      <c r="BV560" s="177" t="s">
        <v>2983</v>
      </c>
      <c r="BW560" s="177" t="s">
        <v>2983</v>
      </c>
      <c r="CH560" s="224">
        <f t="shared" si="199"/>
        <v>-2.3283064365386963E-10</v>
      </c>
    </row>
    <row r="561" spans="1:86" x14ac:dyDescent="0.3">
      <c r="B561" s="225" t="s">
        <v>332</v>
      </c>
      <c r="C561" s="225"/>
      <c r="D561" s="221">
        <f>D562</f>
        <v>2190656</v>
      </c>
      <c r="E561" s="222">
        <f t="shared" ref="E561:AE561" si="235">E562</f>
        <v>0</v>
      </c>
      <c r="F561" s="222">
        <f t="shared" si="235"/>
        <v>0</v>
      </c>
      <c r="G561" s="222">
        <f t="shared" si="235"/>
        <v>0</v>
      </c>
      <c r="H561" s="222">
        <f t="shared" si="235"/>
        <v>0</v>
      </c>
      <c r="I561" s="222">
        <f t="shared" si="235"/>
        <v>0</v>
      </c>
      <c r="J561" s="222">
        <f t="shared" si="235"/>
        <v>0</v>
      </c>
      <c r="K561" s="223">
        <f t="shared" si="235"/>
        <v>0</v>
      </c>
      <c r="L561" s="222">
        <f t="shared" si="235"/>
        <v>0</v>
      </c>
      <c r="M561" s="222">
        <f t="shared" si="235"/>
        <v>260</v>
      </c>
      <c r="N561" s="222">
        <f t="shared" si="235"/>
        <v>1997900.92</v>
      </c>
      <c r="O561" s="222">
        <f t="shared" si="235"/>
        <v>0</v>
      </c>
      <c r="P561" s="222">
        <f t="shared" si="235"/>
        <v>0</v>
      </c>
      <c r="Q561" s="222">
        <f t="shared" si="235"/>
        <v>0</v>
      </c>
      <c r="R561" s="222">
        <f t="shared" si="235"/>
        <v>0</v>
      </c>
      <c r="S561" s="222">
        <f t="shared" si="235"/>
        <v>0</v>
      </c>
      <c r="T561" s="222">
        <f t="shared" si="235"/>
        <v>0</v>
      </c>
      <c r="U561" s="222">
        <f t="shared" si="235"/>
        <v>0</v>
      </c>
      <c r="V561" s="222">
        <f t="shared" si="235"/>
        <v>0</v>
      </c>
      <c r="W561" s="222">
        <f t="shared" si="235"/>
        <v>0</v>
      </c>
      <c r="X561" s="222">
        <f t="shared" si="235"/>
        <v>0</v>
      </c>
      <c r="Y561" s="222">
        <f t="shared" si="235"/>
        <v>0</v>
      </c>
      <c r="Z561" s="222">
        <f t="shared" si="235"/>
        <v>0</v>
      </c>
      <c r="AA561" s="222">
        <f t="shared" si="235"/>
        <v>0</v>
      </c>
      <c r="AB561" s="222">
        <f t="shared" si="235"/>
        <v>0</v>
      </c>
      <c r="AC561" s="222">
        <f t="shared" si="235"/>
        <v>42755.08</v>
      </c>
      <c r="AD561" s="222">
        <f t="shared" si="235"/>
        <v>150000</v>
      </c>
      <c r="AE561" s="222">
        <f t="shared" si="235"/>
        <v>0</v>
      </c>
      <c r="AF561" s="214" t="s">
        <v>17016</v>
      </c>
      <c r="AG561" s="214" t="s">
        <v>17016</v>
      </c>
      <c r="AH561" s="214" t="s">
        <v>17016</v>
      </c>
      <c r="AI561" s="226"/>
      <c r="AJ561" s="226"/>
      <c r="AK561" s="226"/>
      <c r="AL561" s="226"/>
      <c r="AM561" s="227"/>
      <c r="AN561" s="227"/>
      <c r="AO561" s="227"/>
      <c r="AP561" s="227"/>
      <c r="AQ561" s="227"/>
      <c r="AR561" s="227"/>
      <c r="AS561" s="227"/>
      <c r="AT561" s="227"/>
      <c r="AU561" s="227"/>
      <c r="AV561" s="227"/>
      <c r="AW561" s="227"/>
      <c r="AX561" s="228"/>
      <c r="AY561" s="228"/>
      <c r="AZ561" s="227"/>
      <c r="BA561" s="227"/>
      <c r="BB561" s="229"/>
      <c r="BC561" s="230">
        <f t="shared" si="231"/>
        <v>-260</v>
      </c>
      <c r="BJ561" s="177" t="e">
        <f t="shared" si="234"/>
        <v>#N/A</v>
      </c>
      <c r="BM561" s="177" t="s">
        <v>3467</v>
      </c>
      <c r="BN561" s="177" t="s">
        <v>1269</v>
      </c>
      <c r="BO561" s="177" t="s">
        <v>2194</v>
      </c>
      <c r="BU561" s="177" t="s">
        <v>3467</v>
      </c>
      <c r="BV561" s="177" t="s">
        <v>1269</v>
      </c>
      <c r="BW561" s="177" t="s">
        <v>2194</v>
      </c>
      <c r="CH561" s="224">
        <f t="shared" si="199"/>
        <v>5.8207660913467407E-11</v>
      </c>
    </row>
    <row r="562" spans="1:86" x14ac:dyDescent="0.3">
      <c r="A562" s="177">
        <v>1</v>
      </c>
      <c r="B562" s="231">
        <f>SUBTOTAL(9,$A$402:A562)</f>
        <v>143</v>
      </c>
      <c r="C562" s="236" t="s">
        <v>334</v>
      </c>
      <c r="D562" s="222">
        <f>E562+F562+G562+H562+I562+J562+L562+N562+P562+R562+T562+U562+V562+W562+X562+Y562+Z562+AA562+AB562+AC562+AD562+AE562</f>
        <v>2190656</v>
      </c>
      <c r="E562" s="239">
        <v>0</v>
      </c>
      <c r="F562" s="239">
        <v>0</v>
      </c>
      <c r="G562" s="239">
        <v>0</v>
      </c>
      <c r="H562" s="239">
        <v>0</v>
      </c>
      <c r="I562" s="239">
        <v>0</v>
      </c>
      <c r="J562" s="239">
        <v>0</v>
      </c>
      <c r="K562" s="255">
        <v>0</v>
      </c>
      <c r="L562" s="239">
        <v>0</v>
      </c>
      <c r="M562" s="222">
        <v>260</v>
      </c>
      <c r="N562" s="222">
        <v>1997900.92</v>
      </c>
      <c r="O562" s="239">
        <v>0</v>
      </c>
      <c r="P562" s="239">
        <v>0</v>
      </c>
      <c r="Q562" s="239">
        <v>0</v>
      </c>
      <c r="R562" s="239">
        <v>0</v>
      </c>
      <c r="S562" s="239">
        <v>0</v>
      </c>
      <c r="T562" s="239">
        <v>0</v>
      </c>
      <c r="U562" s="239">
        <v>0</v>
      </c>
      <c r="V562" s="239">
        <v>0</v>
      </c>
      <c r="W562" s="239">
        <v>0</v>
      </c>
      <c r="X562" s="239">
        <v>0</v>
      </c>
      <c r="Y562" s="239">
        <v>0</v>
      </c>
      <c r="Z562" s="239">
        <v>0</v>
      </c>
      <c r="AA562" s="239">
        <v>0</v>
      </c>
      <c r="AB562" s="239">
        <v>0</v>
      </c>
      <c r="AC562" s="222">
        <f>ROUND(N562*2.14%,2)</f>
        <v>42755.08</v>
      </c>
      <c r="AD562" s="222">
        <v>150000</v>
      </c>
      <c r="AE562" s="239">
        <v>0</v>
      </c>
      <c r="AF562" s="214">
        <v>2024</v>
      </c>
      <c r="AG562" s="214">
        <v>2024</v>
      </c>
      <c r="AH562" s="214">
        <v>2024</v>
      </c>
      <c r="AI562" s="226"/>
      <c r="AJ562" s="226"/>
      <c r="AK562" s="226"/>
      <c r="AL562" s="226"/>
      <c r="AM562" s="227" t="s">
        <v>16960</v>
      </c>
      <c r="AN562" s="227" t="s">
        <v>16960</v>
      </c>
      <c r="AO562" s="227">
        <v>0</v>
      </c>
      <c r="AP562" s="227" t="s">
        <v>16954</v>
      </c>
      <c r="AQ562" s="227" t="s">
        <v>16942</v>
      </c>
      <c r="AR562" s="227">
        <v>0</v>
      </c>
      <c r="AS562" s="227"/>
      <c r="AT562" s="227"/>
      <c r="AU562" s="227"/>
      <c r="AV562" s="227"/>
      <c r="AW562" s="227" t="s">
        <v>636</v>
      </c>
      <c r="AX562" s="228">
        <v>349.8</v>
      </c>
      <c r="AY562" s="228">
        <v>260</v>
      </c>
      <c r="AZ562" s="227" t="s">
        <v>2966</v>
      </c>
      <c r="BA562" s="227">
        <v>2007</v>
      </c>
      <c r="BB562" s="229"/>
      <c r="BC562" s="230">
        <f t="shared" si="231"/>
        <v>0</v>
      </c>
      <c r="BJ562" s="177" t="str">
        <f t="shared" si="234"/>
        <v>820.600</v>
      </c>
      <c r="BM562" s="177" t="s">
        <v>3470</v>
      </c>
      <c r="BN562" s="177" t="s">
        <v>1272</v>
      </c>
      <c r="BO562" s="177" t="s">
        <v>3471</v>
      </c>
      <c r="BU562" s="177" t="s">
        <v>3470</v>
      </c>
      <c r="BV562" s="177" t="s">
        <v>1272</v>
      </c>
      <c r="BW562" s="177" t="s">
        <v>3471</v>
      </c>
      <c r="CH562" s="224">
        <f t="shared" si="199"/>
        <v>5.8207660913467407E-11</v>
      </c>
    </row>
    <row r="563" spans="1:86" x14ac:dyDescent="0.3">
      <c r="B563" s="225" t="s">
        <v>354</v>
      </c>
      <c r="C563" s="225"/>
      <c r="D563" s="221">
        <f>D564</f>
        <v>6947375.5</v>
      </c>
      <c r="E563" s="222">
        <f t="shared" ref="E563:AE563" si="236">E564</f>
        <v>0</v>
      </c>
      <c r="F563" s="222">
        <f t="shared" si="236"/>
        <v>0</v>
      </c>
      <c r="G563" s="222">
        <f t="shared" si="236"/>
        <v>0</v>
      </c>
      <c r="H563" s="222">
        <f t="shared" si="236"/>
        <v>0</v>
      </c>
      <c r="I563" s="222">
        <f t="shared" si="236"/>
        <v>0</v>
      </c>
      <c r="J563" s="222">
        <f t="shared" si="236"/>
        <v>0</v>
      </c>
      <c r="K563" s="223">
        <f t="shared" si="236"/>
        <v>0</v>
      </c>
      <c r="L563" s="222">
        <f t="shared" si="236"/>
        <v>0</v>
      </c>
      <c r="M563" s="222">
        <f t="shared" si="236"/>
        <v>850</v>
      </c>
      <c r="N563" s="222">
        <f t="shared" si="236"/>
        <v>6625587.9199999999</v>
      </c>
      <c r="O563" s="222">
        <f t="shared" si="236"/>
        <v>0</v>
      </c>
      <c r="P563" s="222">
        <f t="shared" si="236"/>
        <v>0</v>
      </c>
      <c r="Q563" s="222">
        <f t="shared" si="236"/>
        <v>0</v>
      </c>
      <c r="R563" s="222">
        <f t="shared" si="236"/>
        <v>0</v>
      </c>
      <c r="S563" s="222">
        <f t="shared" si="236"/>
        <v>0</v>
      </c>
      <c r="T563" s="222">
        <f t="shared" si="236"/>
        <v>0</v>
      </c>
      <c r="U563" s="222">
        <f t="shared" si="236"/>
        <v>0</v>
      </c>
      <c r="V563" s="222">
        <f t="shared" si="236"/>
        <v>0</v>
      </c>
      <c r="W563" s="222">
        <f t="shared" si="236"/>
        <v>0</v>
      </c>
      <c r="X563" s="222">
        <f t="shared" si="236"/>
        <v>0</v>
      </c>
      <c r="Y563" s="222">
        <f t="shared" si="236"/>
        <v>0</v>
      </c>
      <c r="Z563" s="222">
        <f t="shared" si="236"/>
        <v>0</v>
      </c>
      <c r="AA563" s="222">
        <f t="shared" si="236"/>
        <v>0</v>
      </c>
      <c r="AB563" s="222">
        <f t="shared" si="236"/>
        <v>0</v>
      </c>
      <c r="AC563" s="222">
        <f t="shared" si="236"/>
        <v>141787.57999999999</v>
      </c>
      <c r="AD563" s="222">
        <f t="shared" si="236"/>
        <v>180000</v>
      </c>
      <c r="AE563" s="222">
        <f t="shared" si="236"/>
        <v>0</v>
      </c>
      <c r="AF563" s="214" t="s">
        <v>17016</v>
      </c>
      <c r="AG563" s="214" t="s">
        <v>17016</v>
      </c>
      <c r="AH563" s="214" t="s">
        <v>17016</v>
      </c>
      <c r="AI563" s="226"/>
      <c r="AJ563" s="226"/>
      <c r="AK563" s="226"/>
      <c r="AL563" s="226"/>
      <c r="AM563" s="227"/>
      <c r="AN563" s="227"/>
      <c r="AO563" s="227"/>
      <c r="AP563" s="227"/>
      <c r="AQ563" s="227"/>
      <c r="AR563" s="227"/>
      <c r="AS563" s="227"/>
      <c r="AT563" s="227"/>
      <c r="AU563" s="227"/>
      <c r="AV563" s="227"/>
      <c r="AW563" s="227"/>
      <c r="AX563" s="228"/>
      <c r="AY563" s="228"/>
      <c r="AZ563" s="227"/>
      <c r="BA563" s="227"/>
      <c r="BB563" s="229"/>
      <c r="BC563" s="230">
        <f t="shared" si="231"/>
        <v>-850</v>
      </c>
      <c r="BJ563" s="177" t="e">
        <f t="shared" si="234"/>
        <v>#N/A</v>
      </c>
      <c r="BM563" s="177" t="s">
        <v>688</v>
      </c>
      <c r="BN563" s="177" t="s">
        <v>625</v>
      </c>
      <c r="BO563" s="177" t="s">
        <v>3129</v>
      </c>
      <c r="BU563" s="177" t="s">
        <v>688</v>
      </c>
      <c r="BV563" s="177" t="s">
        <v>625</v>
      </c>
      <c r="BW563" s="177" t="s">
        <v>3129</v>
      </c>
      <c r="CH563" s="224">
        <f t="shared" si="199"/>
        <v>8.7311491370201111E-11</v>
      </c>
    </row>
    <row r="564" spans="1:86" x14ac:dyDescent="0.3">
      <c r="A564" s="177">
        <v>1</v>
      </c>
      <c r="B564" s="231">
        <f>SUBTOTAL(9,$A$402:A564)</f>
        <v>144</v>
      </c>
      <c r="C564" s="236" t="s">
        <v>356</v>
      </c>
      <c r="D564" s="222">
        <f>E564+F564+G564+H564+I564+J564+L564+N564+P564+R564+T564+U564+V564+W564+X564+Y564+Z564+AA564+AB564+AC564+AD564+AE564</f>
        <v>6947375.5</v>
      </c>
      <c r="E564" s="239">
        <v>0</v>
      </c>
      <c r="F564" s="239">
        <v>0</v>
      </c>
      <c r="G564" s="239">
        <v>0</v>
      </c>
      <c r="H564" s="239">
        <v>0</v>
      </c>
      <c r="I564" s="239">
        <v>0</v>
      </c>
      <c r="J564" s="239">
        <v>0</v>
      </c>
      <c r="K564" s="223">
        <v>0</v>
      </c>
      <c r="L564" s="239">
        <v>0</v>
      </c>
      <c r="M564" s="222">
        <v>850</v>
      </c>
      <c r="N564" s="222">
        <f>7346437.73-720849.81</f>
        <v>6625587.9199999999</v>
      </c>
      <c r="O564" s="239">
        <v>0</v>
      </c>
      <c r="P564" s="239">
        <v>0</v>
      </c>
      <c r="Q564" s="239">
        <v>0</v>
      </c>
      <c r="R564" s="239">
        <v>0</v>
      </c>
      <c r="S564" s="285">
        <v>0</v>
      </c>
      <c r="T564" s="285">
        <v>0</v>
      </c>
      <c r="U564" s="239">
        <v>0</v>
      </c>
      <c r="V564" s="239">
        <v>0</v>
      </c>
      <c r="W564" s="239">
        <v>0</v>
      </c>
      <c r="X564" s="239">
        <v>0</v>
      </c>
      <c r="Y564" s="239">
        <v>0</v>
      </c>
      <c r="Z564" s="239">
        <v>0</v>
      </c>
      <c r="AA564" s="239">
        <v>0</v>
      </c>
      <c r="AB564" s="239">
        <v>0</v>
      </c>
      <c r="AC564" s="222">
        <f>ROUND(N564*2.14%,2)</f>
        <v>141787.57999999999</v>
      </c>
      <c r="AD564" s="222">
        <v>180000</v>
      </c>
      <c r="AE564" s="239">
        <v>0</v>
      </c>
      <c r="AF564" s="214">
        <v>2024</v>
      </c>
      <c r="AG564" s="214">
        <v>2024</v>
      </c>
      <c r="AH564" s="214">
        <v>2024</v>
      </c>
      <c r="AI564" s="226"/>
      <c r="AJ564" s="226"/>
      <c r="AK564" s="226"/>
      <c r="AL564" s="226"/>
      <c r="AM564" s="227" t="s">
        <v>16950</v>
      </c>
      <c r="AN564" s="227" t="s">
        <v>16946</v>
      </c>
      <c r="AO564" s="227">
        <v>0</v>
      </c>
      <c r="AP564" s="227" t="s">
        <v>16954</v>
      </c>
      <c r="AQ564" s="227" t="s">
        <v>16948</v>
      </c>
      <c r="AR564" s="227" t="s">
        <v>16954</v>
      </c>
      <c r="AS564" s="227"/>
      <c r="AT564" s="227"/>
      <c r="AU564" s="227"/>
      <c r="AV564" s="227"/>
      <c r="AW564" s="227" t="s">
        <v>703</v>
      </c>
      <c r="AX564" s="228">
        <v>931.7</v>
      </c>
      <c r="AY564" s="228">
        <v>877</v>
      </c>
      <c r="AZ564" s="227" t="s">
        <v>2966</v>
      </c>
      <c r="BA564" s="227" t="s">
        <v>17002</v>
      </c>
      <c r="BB564" s="229"/>
      <c r="BC564" s="230">
        <f t="shared" si="231"/>
        <v>27</v>
      </c>
      <c r="BJ564" s="177" t="str">
        <f t="shared" si="234"/>
        <v>664.000</v>
      </c>
      <c r="BM564" s="177" t="s">
        <v>689</v>
      </c>
      <c r="BN564" s="177" t="s">
        <v>2983</v>
      </c>
      <c r="BO564" s="177" t="s">
        <v>1739</v>
      </c>
      <c r="BU564" s="177" t="s">
        <v>689</v>
      </c>
      <c r="BV564" s="177" t="s">
        <v>2983</v>
      </c>
      <c r="BW564" s="177" t="s">
        <v>1739</v>
      </c>
      <c r="CH564" s="224">
        <f t="shared" si="199"/>
        <v>8.7311491370201111E-11</v>
      </c>
    </row>
    <row r="565" spans="1:86" x14ac:dyDescent="0.3">
      <c r="B565" s="225" t="s">
        <v>17446</v>
      </c>
      <c r="C565" s="225"/>
      <c r="D565" s="221">
        <f>D566</f>
        <v>6160030</v>
      </c>
      <c r="E565" s="222">
        <f t="shared" ref="E565:AE565" si="237">E566</f>
        <v>0</v>
      </c>
      <c r="F565" s="222">
        <f t="shared" si="237"/>
        <v>0</v>
      </c>
      <c r="G565" s="222">
        <f t="shared" si="237"/>
        <v>0</v>
      </c>
      <c r="H565" s="222">
        <f t="shared" si="237"/>
        <v>0</v>
      </c>
      <c r="I565" s="222">
        <f t="shared" si="237"/>
        <v>0</v>
      </c>
      <c r="J565" s="222">
        <f t="shared" si="237"/>
        <v>0</v>
      </c>
      <c r="K565" s="223">
        <f t="shared" si="237"/>
        <v>0</v>
      </c>
      <c r="L565" s="222">
        <f t="shared" si="237"/>
        <v>0</v>
      </c>
      <c r="M565" s="222">
        <f t="shared" si="237"/>
        <v>718.3</v>
      </c>
      <c r="N565" s="222">
        <f t="shared" si="237"/>
        <v>6030967.2999999998</v>
      </c>
      <c r="O565" s="222">
        <f t="shared" si="237"/>
        <v>0</v>
      </c>
      <c r="P565" s="222">
        <f t="shared" si="237"/>
        <v>0</v>
      </c>
      <c r="Q565" s="222">
        <f t="shared" si="237"/>
        <v>0</v>
      </c>
      <c r="R565" s="222">
        <f t="shared" si="237"/>
        <v>0</v>
      </c>
      <c r="S565" s="222">
        <f t="shared" si="237"/>
        <v>0</v>
      </c>
      <c r="T565" s="222">
        <f t="shared" si="237"/>
        <v>0</v>
      </c>
      <c r="U565" s="222">
        <f t="shared" si="237"/>
        <v>0</v>
      </c>
      <c r="V565" s="222">
        <f t="shared" si="237"/>
        <v>0</v>
      </c>
      <c r="W565" s="222">
        <f t="shared" si="237"/>
        <v>0</v>
      </c>
      <c r="X565" s="222">
        <f t="shared" si="237"/>
        <v>0</v>
      </c>
      <c r="Y565" s="222">
        <f t="shared" si="237"/>
        <v>0</v>
      </c>
      <c r="Z565" s="222">
        <f t="shared" si="237"/>
        <v>0</v>
      </c>
      <c r="AA565" s="222">
        <f t="shared" si="237"/>
        <v>0</v>
      </c>
      <c r="AB565" s="222">
        <f t="shared" si="237"/>
        <v>0</v>
      </c>
      <c r="AC565" s="222">
        <f t="shared" si="237"/>
        <v>129062.7</v>
      </c>
      <c r="AD565" s="222">
        <f t="shared" si="237"/>
        <v>0</v>
      </c>
      <c r="AE565" s="222">
        <f t="shared" si="237"/>
        <v>0</v>
      </c>
      <c r="AF565" s="214" t="s">
        <v>17016</v>
      </c>
      <c r="AG565" s="214" t="s">
        <v>17016</v>
      </c>
      <c r="AH565" s="214" t="s">
        <v>17016</v>
      </c>
      <c r="AI565" s="226"/>
      <c r="AJ565" s="226"/>
      <c r="AK565" s="226"/>
      <c r="AL565" s="226"/>
      <c r="AM565" s="227"/>
      <c r="AN565" s="227"/>
      <c r="AO565" s="227"/>
      <c r="AP565" s="227"/>
      <c r="AQ565" s="227"/>
      <c r="AR565" s="227"/>
      <c r="AS565" s="227"/>
      <c r="AT565" s="227"/>
      <c r="AU565" s="227"/>
      <c r="AV565" s="227"/>
      <c r="AW565" s="227"/>
      <c r="AX565" s="228"/>
      <c r="AY565" s="228"/>
      <c r="AZ565" s="227"/>
      <c r="BA565" s="227"/>
      <c r="BB565" s="229"/>
      <c r="BC565" s="230">
        <f t="shared" si="231"/>
        <v>-718.3</v>
      </c>
      <c r="BJ565" s="177" t="e">
        <f t="shared" si="234"/>
        <v>#N/A</v>
      </c>
      <c r="BM565" s="177" t="s">
        <v>3518</v>
      </c>
      <c r="BN565" s="177" t="s">
        <v>628</v>
      </c>
      <c r="BO565" s="177" t="s">
        <v>3519</v>
      </c>
      <c r="BU565" s="177" t="s">
        <v>3518</v>
      </c>
      <c r="BV565" s="177" t="s">
        <v>628</v>
      </c>
      <c r="BW565" s="177" t="s">
        <v>3519</v>
      </c>
      <c r="CH565" s="224">
        <f t="shared" si="199"/>
        <v>1.8917489796876907E-10</v>
      </c>
    </row>
    <row r="566" spans="1:86" x14ac:dyDescent="0.3">
      <c r="A566" s="177">
        <v>1</v>
      </c>
      <c r="B566" s="231">
        <f>SUBTOTAL(9,$A$402:A566)</f>
        <v>145</v>
      </c>
      <c r="C566" s="236" t="s">
        <v>10530</v>
      </c>
      <c r="D566" s="222">
        <f>E566+F566+G566+H566+I566+J566+L566+N566+P566+R566+T566+U566+V566+W566+X566+Y566+Z566+AA566+AB566+AC566+AD566+AE566</f>
        <v>6160030</v>
      </c>
      <c r="E566" s="239">
        <v>0</v>
      </c>
      <c r="F566" s="239">
        <v>0</v>
      </c>
      <c r="G566" s="239">
        <v>0</v>
      </c>
      <c r="H566" s="239">
        <v>0</v>
      </c>
      <c r="I566" s="239">
        <v>0</v>
      </c>
      <c r="J566" s="239">
        <v>0</v>
      </c>
      <c r="K566" s="223">
        <v>0</v>
      </c>
      <c r="L566" s="239">
        <v>0</v>
      </c>
      <c r="M566" s="222">
        <v>718.3</v>
      </c>
      <c r="N566" s="222">
        <v>6030967.2999999998</v>
      </c>
      <c r="O566" s="239">
        <v>0</v>
      </c>
      <c r="P566" s="239">
        <v>0</v>
      </c>
      <c r="Q566" s="239">
        <v>0</v>
      </c>
      <c r="R566" s="239">
        <v>0</v>
      </c>
      <c r="S566" s="285">
        <v>0</v>
      </c>
      <c r="T566" s="285">
        <v>0</v>
      </c>
      <c r="U566" s="239">
        <v>0</v>
      </c>
      <c r="V566" s="239">
        <v>0</v>
      </c>
      <c r="W566" s="239">
        <v>0</v>
      </c>
      <c r="X566" s="239">
        <v>0</v>
      </c>
      <c r="Y566" s="239">
        <v>0</v>
      </c>
      <c r="Z566" s="239">
        <v>0</v>
      </c>
      <c r="AA566" s="239">
        <v>0</v>
      </c>
      <c r="AB566" s="239">
        <v>0</v>
      </c>
      <c r="AC566" s="222">
        <f>ROUND(N566*2.14%,2)</f>
        <v>129062.7</v>
      </c>
      <c r="AD566" s="222">
        <v>0</v>
      </c>
      <c r="AE566" s="239">
        <v>0</v>
      </c>
      <c r="AF566" s="214" t="s">
        <v>17042</v>
      </c>
      <c r="AG566" s="214">
        <v>2024</v>
      </c>
      <c r="AH566" s="214">
        <v>2024</v>
      </c>
      <c r="AI566" s="226"/>
      <c r="AJ566" s="226"/>
      <c r="AK566" s="226"/>
      <c r="AL566" s="226"/>
      <c r="AM566" s="227" t="s">
        <v>16943</v>
      </c>
      <c r="AN566" s="227" t="s">
        <v>16949</v>
      </c>
      <c r="AO566" s="227">
        <v>0</v>
      </c>
      <c r="AP566" s="227" t="s">
        <v>16961</v>
      </c>
      <c r="AQ566" s="227" t="s">
        <v>16964</v>
      </c>
      <c r="AR566" s="227">
        <v>0</v>
      </c>
      <c r="AS566" s="227"/>
      <c r="AT566" s="227"/>
      <c r="AU566" s="227"/>
      <c r="AV566" s="227"/>
      <c r="AW566" s="227" t="s">
        <v>778</v>
      </c>
      <c r="AX566" s="228">
        <v>521.6</v>
      </c>
      <c r="AY566" s="228">
        <v>621.72</v>
      </c>
      <c r="AZ566" s="227" t="s">
        <v>2966</v>
      </c>
      <c r="BA566" s="227" t="s">
        <v>17002</v>
      </c>
      <c r="BB566" s="229"/>
      <c r="BC566" s="230">
        <f t="shared" si="231"/>
        <v>-96.579999999999927</v>
      </c>
      <c r="BJ566" s="177" t="str">
        <f t="shared" si="234"/>
        <v>806.000</v>
      </c>
      <c r="BM566" s="177" t="s">
        <v>541</v>
      </c>
      <c r="BN566" s="177" t="s">
        <v>2983</v>
      </c>
      <c r="BO566" s="177" t="s">
        <v>2983</v>
      </c>
      <c r="BU566" s="177" t="s">
        <v>541</v>
      </c>
      <c r="BV566" s="177" t="s">
        <v>2983</v>
      </c>
      <c r="BW566" s="177" t="s">
        <v>2983</v>
      </c>
      <c r="CH566" s="224">
        <f t="shared" si="199"/>
        <v>1.8917489796876907E-10</v>
      </c>
    </row>
    <row r="567" spans="1:86" x14ac:dyDescent="0.3">
      <c r="B567" s="225" t="s">
        <v>2946</v>
      </c>
      <c r="C567" s="225"/>
      <c r="D567" s="221">
        <f>SUM(D568:D572)</f>
        <v>30502927.5</v>
      </c>
      <c r="E567" s="222">
        <f t="shared" ref="E567:AE567" si="238">SUM(E568:E572)</f>
        <v>0</v>
      </c>
      <c r="F567" s="222">
        <f t="shared" si="238"/>
        <v>0</v>
      </c>
      <c r="G567" s="222">
        <f t="shared" si="238"/>
        <v>0</v>
      </c>
      <c r="H567" s="222">
        <f t="shared" si="238"/>
        <v>0</v>
      </c>
      <c r="I567" s="222">
        <f t="shared" si="238"/>
        <v>0</v>
      </c>
      <c r="J567" s="222">
        <f t="shared" si="238"/>
        <v>0</v>
      </c>
      <c r="K567" s="223">
        <f t="shared" si="238"/>
        <v>0</v>
      </c>
      <c r="L567" s="222">
        <f t="shared" si="238"/>
        <v>0</v>
      </c>
      <c r="M567" s="222">
        <f t="shared" si="238"/>
        <v>3257.38</v>
      </c>
      <c r="N567" s="222">
        <f t="shared" si="238"/>
        <v>26145859.530000001</v>
      </c>
      <c r="O567" s="222">
        <f t="shared" si="238"/>
        <v>0</v>
      </c>
      <c r="P567" s="222">
        <f t="shared" si="238"/>
        <v>0</v>
      </c>
      <c r="Q567" s="222">
        <f t="shared" si="238"/>
        <v>0</v>
      </c>
      <c r="R567" s="222">
        <f t="shared" si="238"/>
        <v>0</v>
      </c>
      <c r="S567" s="222">
        <f t="shared" si="238"/>
        <v>0</v>
      </c>
      <c r="T567" s="222">
        <f t="shared" si="238"/>
        <v>0</v>
      </c>
      <c r="U567" s="222">
        <f t="shared" si="238"/>
        <v>2748723.89</v>
      </c>
      <c r="V567" s="222">
        <f t="shared" si="238"/>
        <v>0</v>
      </c>
      <c r="W567" s="222">
        <f t="shared" si="238"/>
        <v>0</v>
      </c>
      <c r="X567" s="222">
        <f t="shared" si="238"/>
        <v>0</v>
      </c>
      <c r="Y567" s="222">
        <f t="shared" si="238"/>
        <v>0</v>
      </c>
      <c r="Z567" s="222">
        <f t="shared" si="238"/>
        <v>0</v>
      </c>
      <c r="AA567" s="222">
        <f t="shared" si="238"/>
        <v>0</v>
      </c>
      <c r="AB567" s="222">
        <f t="shared" si="238"/>
        <v>0</v>
      </c>
      <c r="AC567" s="222">
        <f t="shared" si="238"/>
        <v>618344.08000000007</v>
      </c>
      <c r="AD567" s="222">
        <f t="shared" si="238"/>
        <v>990000</v>
      </c>
      <c r="AE567" s="222">
        <f t="shared" si="238"/>
        <v>0</v>
      </c>
      <c r="AF567" s="214" t="s">
        <v>17016</v>
      </c>
      <c r="AG567" s="214" t="s">
        <v>17016</v>
      </c>
      <c r="AH567" s="214" t="s">
        <v>17016</v>
      </c>
      <c r="AI567" s="226"/>
      <c r="AJ567" s="226"/>
      <c r="AK567" s="226"/>
      <c r="AL567" s="226"/>
      <c r="AM567" s="227"/>
      <c r="AN567" s="227"/>
      <c r="AO567" s="227"/>
      <c r="AP567" s="227"/>
      <c r="AQ567" s="227"/>
      <c r="AR567" s="227"/>
      <c r="AS567" s="227"/>
      <c r="AT567" s="227"/>
      <c r="AU567" s="227"/>
      <c r="AV567" s="227"/>
      <c r="AW567" s="227"/>
      <c r="AX567" s="228"/>
      <c r="AY567" s="228"/>
      <c r="AZ567" s="227"/>
      <c r="BA567" s="227"/>
      <c r="BB567" s="229"/>
      <c r="BC567" s="230">
        <f t="shared" si="231"/>
        <v>-3257.38</v>
      </c>
      <c r="BJ567" s="177" t="e">
        <f t="shared" si="234"/>
        <v>#N/A</v>
      </c>
      <c r="BM567" s="177" t="s">
        <v>757</v>
      </c>
      <c r="BN567" s="177" t="s">
        <v>3045</v>
      </c>
      <c r="BO567" s="177" t="s">
        <v>3907</v>
      </c>
      <c r="BU567" s="177" t="s">
        <v>757</v>
      </c>
      <c r="BV567" s="177" t="s">
        <v>3045</v>
      </c>
      <c r="BW567" s="177" t="s">
        <v>3907</v>
      </c>
      <c r="CH567" s="224">
        <f t="shared" si="199"/>
        <v>-1.3969838619232178E-9</v>
      </c>
    </row>
    <row r="568" spans="1:86" x14ac:dyDescent="0.3">
      <c r="A568" s="177">
        <v>1</v>
      </c>
      <c r="B568" s="231">
        <f>SUBTOTAL(9,$A$402:A568)</f>
        <v>146</v>
      </c>
      <c r="C568" s="236" t="s">
        <v>2950</v>
      </c>
      <c r="D568" s="222">
        <f t="shared" ref="D568:D572" si="239">E568+F568+G568+H568+I568+J568+L568+N568+P568+R568+T568+U568+V568+W568+X568+Y568+Z568+AA568+AB568+AC568+AD568+AE568</f>
        <v>9437851.5800000001</v>
      </c>
      <c r="E568" s="239">
        <v>0</v>
      </c>
      <c r="F568" s="239">
        <v>0</v>
      </c>
      <c r="G568" s="239">
        <v>0</v>
      </c>
      <c r="H568" s="239">
        <v>0</v>
      </c>
      <c r="I568" s="239">
        <v>0</v>
      </c>
      <c r="J568" s="239">
        <v>0</v>
      </c>
      <c r="K568" s="255">
        <v>0</v>
      </c>
      <c r="L568" s="239">
        <v>0</v>
      </c>
      <c r="M568" s="258">
        <v>1120.1400000000001</v>
      </c>
      <c r="N568" s="222">
        <v>9044303.4900000002</v>
      </c>
      <c r="O568" s="239">
        <v>0</v>
      </c>
      <c r="P568" s="239">
        <v>0</v>
      </c>
      <c r="Q568" s="239">
        <v>0</v>
      </c>
      <c r="R568" s="239">
        <v>0</v>
      </c>
      <c r="S568" s="239">
        <v>0</v>
      </c>
      <c r="T568" s="239">
        <v>0</v>
      </c>
      <c r="U568" s="239">
        <v>0</v>
      </c>
      <c r="V568" s="239">
        <v>0</v>
      </c>
      <c r="W568" s="239">
        <v>0</v>
      </c>
      <c r="X568" s="239">
        <v>0</v>
      </c>
      <c r="Y568" s="239">
        <v>0</v>
      </c>
      <c r="Z568" s="239">
        <v>0</v>
      </c>
      <c r="AA568" s="239">
        <v>0</v>
      </c>
      <c r="AB568" s="239">
        <v>0</v>
      </c>
      <c r="AC568" s="222">
        <f>ROUND(N568*2.14%,2)</f>
        <v>193548.09</v>
      </c>
      <c r="AD568" s="239">
        <v>200000</v>
      </c>
      <c r="AE568" s="239">
        <v>0</v>
      </c>
      <c r="AF568" s="214">
        <v>2024</v>
      </c>
      <c r="AG568" s="214">
        <v>2024</v>
      </c>
      <c r="AH568" s="214">
        <v>2024</v>
      </c>
      <c r="AI568" s="226"/>
      <c r="AJ568" s="226"/>
      <c r="AK568" s="226"/>
      <c r="AL568" s="226"/>
      <c r="AM568" s="227" t="s">
        <v>16950</v>
      </c>
      <c r="AN568" s="227" t="s">
        <v>16946</v>
      </c>
      <c r="AO568" s="227">
        <v>0</v>
      </c>
      <c r="AP568" s="227" t="s">
        <v>16958</v>
      </c>
      <c r="AQ568" s="227" t="s">
        <v>16948</v>
      </c>
      <c r="AR568" s="227">
        <v>0</v>
      </c>
      <c r="AS568" s="227"/>
      <c r="AT568" s="227"/>
      <c r="AU568" s="227"/>
      <c r="AV568" s="227"/>
      <c r="AW568" s="227" t="s">
        <v>803</v>
      </c>
      <c r="AX568" s="228">
        <v>2824.3</v>
      </c>
      <c r="AY568" s="228">
        <v>838.85</v>
      </c>
      <c r="AZ568" s="227" t="s">
        <v>2966</v>
      </c>
      <c r="BA568" s="227" t="s">
        <v>17002</v>
      </c>
      <c r="BB568" s="229"/>
      <c r="BC568" s="230">
        <f t="shared" si="231"/>
        <v>-281.29000000000008</v>
      </c>
      <c r="BD568" s="177" t="s">
        <v>16937</v>
      </c>
      <c r="BJ568" s="177" t="str">
        <f t="shared" si="234"/>
        <v>800.100</v>
      </c>
      <c r="BM568" s="177" t="s">
        <v>3908</v>
      </c>
      <c r="BN568" s="177" t="s">
        <v>3045</v>
      </c>
      <c r="BO568" s="177" t="s">
        <v>2983</v>
      </c>
      <c r="BU568" s="177" t="s">
        <v>3908</v>
      </c>
      <c r="BV568" s="177" t="s">
        <v>3045</v>
      </c>
      <c r="BW568" s="177" t="s">
        <v>2983</v>
      </c>
      <c r="CH568" s="224">
        <f t="shared" ref="CH568:CH643" si="240">D568-E568-F568-G568-H568-I568-J568-L568-N568-P568-R568-T568-U568-V568-W568-X568-Y568-Z568-AA568-AB568-AC568-AD568-AE568</f>
        <v>-1.4551915228366852E-10</v>
      </c>
    </row>
    <row r="569" spans="1:86" x14ac:dyDescent="0.3">
      <c r="A569" s="177">
        <v>1</v>
      </c>
      <c r="B569" s="231">
        <f>SUBTOTAL(9,$A$402:A569)</f>
        <v>147</v>
      </c>
      <c r="C569" s="236" t="s">
        <v>2951</v>
      </c>
      <c r="D569" s="222">
        <f t="shared" si="239"/>
        <v>5838940.7999999998</v>
      </c>
      <c r="E569" s="239">
        <v>0</v>
      </c>
      <c r="F569" s="239">
        <v>0</v>
      </c>
      <c r="G569" s="239">
        <v>0</v>
      </c>
      <c r="H569" s="239">
        <v>0</v>
      </c>
      <c r="I569" s="239">
        <v>0</v>
      </c>
      <c r="J569" s="239">
        <v>0</v>
      </c>
      <c r="K569" s="255">
        <v>0</v>
      </c>
      <c r="L569" s="239">
        <v>0</v>
      </c>
      <c r="M569" s="258">
        <v>693</v>
      </c>
      <c r="N569" s="222">
        <v>5540376.7400000002</v>
      </c>
      <c r="O569" s="239">
        <v>0</v>
      </c>
      <c r="P569" s="239">
        <v>0</v>
      </c>
      <c r="Q569" s="239">
        <v>0</v>
      </c>
      <c r="R569" s="239">
        <v>0</v>
      </c>
      <c r="S569" s="239">
        <v>0</v>
      </c>
      <c r="T569" s="239">
        <v>0</v>
      </c>
      <c r="U569" s="239">
        <v>0</v>
      </c>
      <c r="V569" s="239">
        <v>0</v>
      </c>
      <c r="W569" s="239">
        <v>0</v>
      </c>
      <c r="X569" s="239">
        <v>0</v>
      </c>
      <c r="Y569" s="239">
        <v>0</v>
      </c>
      <c r="Z569" s="239">
        <v>0</v>
      </c>
      <c r="AA569" s="239">
        <v>0</v>
      </c>
      <c r="AB569" s="239">
        <v>0</v>
      </c>
      <c r="AC569" s="222">
        <f>ROUND(N569*2.14%,2)</f>
        <v>118564.06</v>
      </c>
      <c r="AD569" s="222">
        <v>180000</v>
      </c>
      <c r="AE569" s="239">
        <v>0</v>
      </c>
      <c r="AF569" s="214">
        <v>2024</v>
      </c>
      <c r="AG569" s="214">
        <v>2024</v>
      </c>
      <c r="AH569" s="214">
        <v>2024</v>
      </c>
      <c r="AI569" s="226"/>
      <c r="AJ569" s="226"/>
      <c r="AK569" s="226"/>
      <c r="AL569" s="226"/>
      <c r="AM569" s="227" t="s">
        <v>16939</v>
      </c>
      <c r="AN569" s="227" t="s">
        <v>16943</v>
      </c>
      <c r="AO569" s="227">
        <v>0</v>
      </c>
      <c r="AP569" s="227" t="s">
        <v>16944</v>
      </c>
      <c r="AQ569" s="227" t="s">
        <v>16942</v>
      </c>
      <c r="AR569" s="227">
        <v>0</v>
      </c>
      <c r="AS569" s="227"/>
      <c r="AT569" s="227"/>
      <c r="AU569" s="227"/>
      <c r="AV569" s="227"/>
      <c r="AW569" s="227" t="s">
        <v>662</v>
      </c>
      <c r="AX569" s="228">
        <v>713</v>
      </c>
      <c r="AY569" s="228">
        <v>692</v>
      </c>
      <c r="AZ569" s="227" t="s">
        <v>2966</v>
      </c>
      <c r="BA569" s="227" t="s">
        <v>17002</v>
      </c>
      <c r="BB569" s="229"/>
      <c r="BC569" s="230">
        <f t="shared" si="231"/>
        <v>-1</v>
      </c>
      <c r="BJ569" s="177" t="str">
        <f t="shared" si="234"/>
        <v>532.460</v>
      </c>
      <c r="BM569" s="177" t="s">
        <v>3909</v>
      </c>
      <c r="BN569" s="177" t="s">
        <v>3045</v>
      </c>
      <c r="BO569" s="177" t="s">
        <v>2983</v>
      </c>
      <c r="BU569" s="177" t="s">
        <v>3909</v>
      </c>
      <c r="BV569" s="177" t="s">
        <v>3045</v>
      </c>
      <c r="BW569" s="177" t="s">
        <v>2983</v>
      </c>
      <c r="CH569" s="224">
        <f t="shared" si="240"/>
        <v>-4.0745362639427185E-10</v>
      </c>
    </row>
    <row r="570" spans="1:86" x14ac:dyDescent="0.3">
      <c r="A570" s="177">
        <v>1</v>
      </c>
      <c r="B570" s="231">
        <f>SUBTOTAL(9,$A$402:A570)</f>
        <v>148</v>
      </c>
      <c r="C570" s="236" t="s">
        <v>2948</v>
      </c>
      <c r="D570" s="222">
        <f t="shared" si="239"/>
        <v>4711932.54</v>
      </c>
      <c r="E570" s="239">
        <v>0</v>
      </c>
      <c r="F570" s="239">
        <v>0</v>
      </c>
      <c r="G570" s="239">
        <v>0</v>
      </c>
      <c r="H570" s="239">
        <v>0</v>
      </c>
      <c r="I570" s="239">
        <v>0</v>
      </c>
      <c r="J570" s="239">
        <v>0</v>
      </c>
      <c r="K570" s="255">
        <v>0</v>
      </c>
      <c r="L570" s="239">
        <v>0</v>
      </c>
      <c r="M570" s="258">
        <v>559.24</v>
      </c>
      <c r="N570" s="222">
        <v>4436981.1399999997</v>
      </c>
      <c r="O570" s="239">
        <v>0</v>
      </c>
      <c r="P570" s="239">
        <v>0</v>
      </c>
      <c r="Q570" s="239">
        <v>0</v>
      </c>
      <c r="R570" s="239">
        <v>0</v>
      </c>
      <c r="S570" s="239">
        <v>0</v>
      </c>
      <c r="T570" s="239">
        <v>0</v>
      </c>
      <c r="U570" s="239">
        <v>0</v>
      </c>
      <c r="V570" s="239">
        <v>0</v>
      </c>
      <c r="W570" s="239">
        <v>0</v>
      </c>
      <c r="X570" s="239">
        <v>0</v>
      </c>
      <c r="Y570" s="239">
        <v>0</v>
      </c>
      <c r="Z570" s="239">
        <v>0</v>
      </c>
      <c r="AA570" s="239">
        <v>0</v>
      </c>
      <c r="AB570" s="239">
        <v>0</v>
      </c>
      <c r="AC570" s="222">
        <f>ROUND(N570*2.14%,2)</f>
        <v>94951.4</v>
      </c>
      <c r="AD570" s="222">
        <v>180000</v>
      </c>
      <c r="AE570" s="239">
        <v>0</v>
      </c>
      <c r="AF570" s="214">
        <v>2024</v>
      </c>
      <c r="AG570" s="214">
        <v>2024</v>
      </c>
      <c r="AH570" s="214">
        <v>2024</v>
      </c>
      <c r="AI570" s="226"/>
      <c r="AJ570" s="226"/>
      <c r="AK570" s="226"/>
      <c r="AL570" s="226"/>
      <c r="AM570" s="227" t="s">
        <v>16943</v>
      </c>
      <c r="AN570" s="227" t="s">
        <v>16959</v>
      </c>
      <c r="AO570" s="227">
        <v>0</v>
      </c>
      <c r="AP570" s="227" t="s">
        <v>16945</v>
      </c>
      <c r="AQ570" s="227" t="s">
        <v>16956</v>
      </c>
      <c r="AR570" s="227">
        <v>0</v>
      </c>
      <c r="AS570" s="227"/>
      <c r="AT570" s="227"/>
      <c r="AU570" s="227"/>
      <c r="AV570" s="227"/>
      <c r="AW570" s="227" t="s">
        <v>616</v>
      </c>
      <c r="AX570" s="228">
        <v>635.5</v>
      </c>
      <c r="AY570" s="228">
        <v>559.24</v>
      </c>
      <c r="AZ570" s="227" t="s">
        <v>2966</v>
      </c>
      <c r="BA570" s="227" t="s">
        <v>17002</v>
      </c>
      <c r="BB570" s="229"/>
      <c r="BC570" s="230">
        <f t="shared" si="231"/>
        <v>0</v>
      </c>
      <c r="BJ570" s="177" t="str">
        <f t="shared" si="234"/>
        <v>442.000</v>
      </c>
      <c r="BM570" s="177" t="s">
        <v>3910</v>
      </c>
      <c r="BN570" s="177" t="s">
        <v>3045</v>
      </c>
      <c r="BO570" s="177" t="s">
        <v>3911</v>
      </c>
      <c r="BU570" s="177" t="s">
        <v>3910</v>
      </c>
      <c r="BV570" s="177" t="s">
        <v>3045</v>
      </c>
      <c r="BW570" s="177" t="s">
        <v>3911</v>
      </c>
      <c r="CH570" s="224">
        <f t="shared" si="240"/>
        <v>3.7834979593753815E-10</v>
      </c>
    </row>
    <row r="571" spans="1:86" x14ac:dyDescent="0.3">
      <c r="A571" s="177">
        <v>1</v>
      </c>
      <c r="B571" s="231">
        <f>SUBTOTAL(9,$A$402:A571)</f>
        <v>149</v>
      </c>
      <c r="C571" s="236" t="s">
        <v>2949</v>
      </c>
      <c r="D571" s="222">
        <f t="shared" si="239"/>
        <v>3057546.58</v>
      </c>
      <c r="E571" s="239">
        <v>0</v>
      </c>
      <c r="F571" s="239">
        <v>0</v>
      </c>
      <c r="G571" s="239">
        <v>0</v>
      </c>
      <c r="H571" s="239">
        <v>0</v>
      </c>
      <c r="I571" s="239">
        <v>0</v>
      </c>
      <c r="J571" s="239">
        <v>0</v>
      </c>
      <c r="K571" s="255">
        <v>0</v>
      </c>
      <c r="L571" s="239">
        <v>0</v>
      </c>
      <c r="M571" s="258">
        <v>0</v>
      </c>
      <c r="N571" s="258">
        <v>0</v>
      </c>
      <c r="O571" s="239">
        <v>0</v>
      </c>
      <c r="P571" s="239">
        <v>0</v>
      </c>
      <c r="Q571" s="239">
        <v>0</v>
      </c>
      <c r="R571" s="239">
        <v>0</v>
      </c>
      <c r="S571" s="239">
        <v>0</v>
      </c>
      <c r="T571" s="239">
        <v>0</v>
      </c>
      <c r="U571" s="222">
        <v>2748723.89</v>
      </c>
      <c r="V571" s="239">
        <v>0</v>
      </c>
      <c r="W571" s="239">
        <v>0</v>
      </c>
      <c r="X571" s="239">
        <v>0</v>
      </c>
      <c r="Y571" s="239">
        <v>0</v>
      </c>
      <c r="Z571" s="239">
        <v>0</v>
      </c>
      <c r="AA571" s="239">
        <v>0</v>
      </c>
      <c r="AB571" s="239">
        <v>0</v>
      </c>
      <c r="AC571" s="239">
        <f>ROUND(U571*2.14%,2)</f>
        <v>58822.69</v>
      </c>
      <c r="AD571" s="239">
        <v>250000</v>
      </c>
      <c r="AE571" s="239">
        <v>0</v>
      </c>
      <c r="AF571" s="214">
        <v>2024</v>
      </c>
      <c r="AG571" s="214">
        <v>2024</v>
      </c>
      <c r="AH571" s="214">
        <v>2024</v>
      </c>
      <c r="AI571" s="226"/>
      <c r="AJ571" s="226"/>
      <c r="AK571" s="226"/>
      <c r="AL571" s="226"/>
      <c r="AM571" s="227" t="s">
        <v>16944</v>
      </c>
      <c r="AN571" s="227" t="s">
        <v>16940</v>
      </c>
      <c r="AO571" s="227">
        <v>0</v>
      </c>
      <c r="AP571" s="227" t="s">
        <v>16954</v>
      </c>
      <c r="AQ571" s="227" t="s">
        <v>16958</v>
      </c>
      <c r="AR571" s="227" t="s">
        <v>16954</v>
      </c>
      <c r="AS571" s="227"/>
      <c r="AT571" s="227"/>
      <c r="AU571" s="227"/>
      <c r="AV571" s="227"/>
      <c r="AW571" s="227" t="s">
        <v>926</v>
      </c>
      <c r="AX571" s="228">
        <v>570.9</v>
      </c>
      <c r="AY571" s="228">
        <v>330</v>
      </c>
      <c r="AZ571" s="227" t="s">
        <v>2966</v>
      </c>
      <c r="BA571" s="227" t="s">
        <v>17002</v>
      </c>
      <c r="BB571" s="229"/>
      <c r="BC571" s="230">
        <f t="shared" si="231"/>
        <v>330</v>
      </c>
      <c r="BJ571" s="177" t="str">
        <f t="shared" si="234"/>
        <v>285.700</v>
      </c>
      <c r="BM571" s="177" t="s">
        <v>3912</v>
      </c>
      <c r="BN571" s="177" t="s">
        <v>3045</v>
      </c>
      <c r="BO571" s="177" t="s">
        <v>2983</v>
      </c>
      <c r="BU571" s="177" t="s">
        <v>3912</v>
      </c>
      <c r="BV571" s="177" t="s">
        <v>3045</v>
      </c>
      <c r="BW571" s="177" t="s">
        <v>2983</v>
      </c>
      <c r="CH571" s="224">
        <f t="shared" si="240"/>
        <v>-5.8207660913467407E-11</v>
      </c>
    </row>
    <row r="572" spans="1:86" x14ac:dyDescent="0.3">
      <c r="A572" s="177">
        <v>1</v>
      </c>
      <c r="B572" s="231">
        <f>SUBTOTAL(9,$A$402:A572)</f>
        <v>150</v>
      </c>
      <c r="C572" s="236" t="s">
        <v>2952</v>
      </c>
      <c r="D572" s="222">
        <f t="shared" si="239"/>
        <v>7456656</v>
      </c>
      <c r="E572" s="239">
        <v>0</v>
      </c>
      <c r="F572" s="239">
        <v>0</v>
      </c>
      <c r="G572" s="239">
        <v>0</v>
      </c>
      <c r="H572" s="239">
        <v>0</v>
      </c>
      <c r="I572" s="239">
        <v>0</v>
      </c>
      <c r="J572" s="239">
        <v>0</v>
      </c>
      <c r="K572" s="255">
        <v>0</v>
      </c>
      <c r="L572" s="239">
        <v>0</v>
      </c>
      <c r="M572" s="258">
        <v>885</v>
      </c>
      <c r="N572" s="222">
        <v>7124198.1600000001</v>
      </c>
      <c r="O572" s="239">
        <v>0</v>
      </c>
      <c r="P572" s="239">
        <v>0</v>
      </c>
      <c r="Q572" s="239">
        <v>0</v>
      </c>
      <c r="R572" s="239">
        <v>0</v>
      </c>
      <c r="S572" s="239">
        <v>0</v>
      </c>
      <c r="T572" s="239">
        <v>0</v>
      </c>
      <c r="U572" s="239">
        <v>0</v>
      </c>
      <c r="V572" s="239">
        <v>0</v>
      </c>
      <c r="W572" s="239">
        <v>0</v>
      </c>
      <c r="X572" s="239">
        <v>0</v>
      </c>
      <c r="Y572" s="239">
        <v>0</v>
      </c>
      <c r="Z572" s="239">
        <v>0</v>
      </c>
      <c r="AA572" s="239">
        <v>0</v>
      </c>
      <c r="AB572" s="239">
        <v>0</v>
      </c>
      <c r="AC572" s="222">
        <f>ROUND(N572*2.14%,2)</f>
        <v>152457.84</v>
      </c>
      <c r="AD572" s="222">
        <v>180000</v>
      </c>
      <c r="AE572" s="239">
        <v>0</v>
      </c>
      <c r="AF572" s="214">
        <v>2024</v>
      </c>
      <c r="AG572" s="214">
        <v>2024</v>
      </c>
      <c r="AH572" s="214">
        <v>2024</v>
      </c>
      <c r="AI572" s="226"/>
      <c r="AJ572" s="226"/>
      <c r="AK572" s="226"/>
      <c r="AL572" s="226"/>
      <c r="AM572" s="227" t="s">
        <v>16944</v>
      </c>
      <c r="AN572" s="227" t="s">
        <v>16940</v>
      </c>
      <c r="AO572" s="227">
        <v>0</v>
      </c>
      <c r="AP572" s="227" t="s">
        <v>16954</v>
      </c>
      <c r="AQ572" s="227" t="s">
        <v>16948</v>
      </c>
      <c r="AR572" s="227" t="s">
        <v>16954</v>
      </c>
      <c r="AS572" s="227"/>
      <c r="AT572" s="227"/>
      <c r="AU572" s="227"/>
      <c r="AV572" s="227"/>
      <c r="AW572" s="227" t="s">
        <v>928</v>
      </c>
      <c r="AX572" s="228">
        <v>953.3</v>
      </c>
      <c r="AY572" s="228">
        <v>681.1</v>
      </c>
      <c r="AZ572" s="227" t="s">
        <v>2966</v>
      </c>
      <c r="BA572" s="227" t="s">
        <v>17002</v>
      </c>
      <c r="BB572" s="229"/>
      <c r="BC572" s="230">
        <f t="shared" si="231"/>
        <v>-203.89999999999998</v>
      </c>
      <c r="BD572" s="177" t="s">
        <v>16936</v>
      </c>
      <c r="BJ572" s="177" t="str">
        <f t="shared" si="234"/>
        <v>681.100</v>
      </c>
      <c r="BM572" s="177" t="s">
        <v>3913</v>
      </c>
      <c r="BN572" s="177" t="s">
        <v>3005</v>
      </c>
      <c r="BO572" s="177" t="s">
        <v>3914</v>
      </c>
      <c r="BU572" s="177" t="s">
        <v>3913</v>
      </c>
      <c r="BV572" s="177" t="s">
        <v>3005</v>
      </c>
      <c r="BW572" s="177" t="s">
        <v>3914</v>
      </c>
      <c r="CH572" s="224">
        <f t="shared" si="240"/>
        <v>-1.4551915228366852E-10</v>
      </c>
    </row>
    <row r="573" spans="1:86" x14ac:dyDescent="0.3">
      <c r="B573" s="225" t="s">
        <v>2956</v>
      </c>
      <c r="C573" s="225"/>
      <c r="D573" s="221">
        <f>D574</f>
        <v>4246200</v>
      </c>
      <c r="E573" s="222">
        <f t="shared" ref="E573:AE573" si="241">E574</f>
        <v>0</v>
      </c>
      <c r="F573" s="222">
        <f t="shared" si="241"/>
        <v>0</v>
      </c>
      <c r="G573" s="222">
        <f t="shared" si="241"/>
        <v>0</v>
      </c>
      <c r="H573" s="222">
        <f t="shared" si="241"/>
        <v>0</v>
      </c>
      <c r="I573" s="222">
        <f t="shared" si="241"/>
        <v>0</v>
      </c>
      <c r="J573" s="222">
        <f t="shared" si="241"/>
        <v>0</v>
      </c>
      <c r="K573" s="223">
        <f t="shared" si="241"/>
        <v>0</v>
      </c>
      <c r="L573" s="222">
        <f t="shared" si="241"/>
        <v>0</v>
      </c>
      <c r="M573" s="222">
        <f t="shared" si="241"/>
        <v>504</v>
      </c>
      <c r="N573" s="222">
        <f t="shared" si="241"/>
        <v>3981006.46</v>
      </c>
      <c r="O573" s="222">
        <f t="shared" si="241"/>
        <v>0</v>
      </c>
      <c r="P573" s="222">
        <f t="shared" si="241"/>
        <v>0</v>
      </c>
      <c r="Q573" s="222">
        <f t="shared" si="241"/>
        <v>0</v>
      </c>
      <c r="R573" s="222">
        <f t="shared" si="241"/>
        <v>0</v>
      </c>
      <c r="S573" s="222">
        <f t="shared" si="241"/>
        <v>0</v>
      </c>
      <c r="T573" s="222">
        <f t="shared" si="241"/>
        <v>0</v>
      </c>
      <c r="U573" s="222">
        <f t="shared" si="241"/>
        <v>0</v>
      </c>
      <c r="V573" s="222">
        <f t="shared" si="241"/>
        <v>0</v>
      </c>
      <c r="W573" s="222">
        <f t="shared" si="241"/>
        <v>0</v>
      </c>
      <c r="X573" s="222">
        <f t="shared" si="241"/>
        <v>0</v>
      </c>
      <c r="Y573" s="222">
        <f t="shared" si="241"/>
        <v>0</v>
      </c>
      <c r="Z573" s="222">
        <f t="shared" si="241"/>
        <v>0</v>
      </c>
      <c r="AA573" s="222">
        <f t="shared" si="241"/>
        <v>0</v>
      </c>
      <c r="AB573" s="222">
        <f t="shared" si="241"/>
        <v>0</v>
      </c>
      <c r="AC573" s="222">
        <f t="shared" si="241"/>
        <v>85193.54</v>
      </c>
      <c r="AD573" s="222">
        <f t="shared" si="241"/>
        <v>180000</v>
      </c>
      <c r="AE573" s="222">
        <f t="shared" si="241"/>
        <v>0</v>
      </c>
      <c r="AF573" s="214" t="s">
        <v>17016</v>
      </c>
      <c r="AG573" s="214" t="s">
        <v>17016</v>
      </c>
      <c r="AH573" s="214" t="s">
        <v>17016</v>
      </c>
      <c r="AI573" s="226"/>
      <c r="AJ573" s="226"/>
      <c r="AK573" s="226"/>
      <c r="AL573" s="226"/>
      <c r="AM573" s="227"/>
      <c r="AN573" s="227"/>
      <c r="AO573" s="227"/>
      <c r="AP573" s="227"/>
      <c r="AQ573" s="227"/>
      <c r="AR573" s="227"/>
      <c r="AS573" s="227"/>
      <c r="AT573" s="227"/>
      <c r="AU573" s="227"/>
      <c r="AV573" s="227"/>
      <c r="AW573" s="227"/>
      <c r="AX573" s="228"/>
      <c r="AY573" s="228"/>
      <c r="AZ573" s="227"/>
      <c r="BA573" s="227"/>
      <c r="BB573" s="229"/>
      <c r="BC573" s="230">
        <f t="shared" si="231"/>
        <v>-504</v>
      </c>
      <c r="BJ573" s="177" t="e">
        <f t="shared" si="234"/>
        <v>#N/A</v>
      </c>
      <c r="BM573" s="177" t="s">
        <v>3915</v>
      </c>
      <c r="BN573" s="177" t="s">
        <v>3045</v>
      </c>
      <c r="BO573" s="177" t="s">
        <v>2364</v>
      </c>
      <c r="BU573" s="177" t="s">
        <v>3915</v>
      </c>
      <c r="BV573" s="177" t="s">
        <v>3045</v>
      </c>
      <c r="BW573" s="177" t="s">
        <v>2364</v>
      </c>
      <c r="CH573" s="224">
        <f t="shared" si="240"/>
        <v>5.8207660913467407E-11</v>
      </c>
    </row>
    <row r="574" spans="1:86" x14ac:dyDescent="0.3">
      <c r="A574" s="177">
        <v>1</v>
      </c>
      <c r="B574" s="231">
        <f>SUBTOTAL(9,$A$402:A574)</f>
        <v>151</v>
      </c>
      <c r="C574" s="236" t="s">
        <v>2953</v>
      </c>
      <c r="D574" s="222">
        <f>E574+F574+G574+H574+I574+J574+L574+N574+P574+R574+T574+U574+V574+W574+X574+Y574+Z574+AA574+AB574+AC574+AD574+AE574</f>
        <v>4246200</v>
      </c>
      <c r="E574" s="239">
        <v>0</v>
      </c>
      <c r="F574" s="239">
        <v>0</v>
      </c>
      <c r="G574" s="239">
        <v>0</v>
      </c>
      <c r="H574" s="239">
        <v>0</v>
      </c>
      <c r="I574" s="239">
        <v>0</v>
      </c>
      <c r="J574" s="239">
        <v>0</v>
      </c>
      <c r="K574" s="255">
        <v>0</v>
      </c>
      <c r="L574" s="239">
        <v>0</v>
      </c>
      <c r="M574" s="258">
        <v>504</v>
      </c>
      <c r="N574" s="222">
        <v>3981006.46</v>
      </c>
      <c r="O574" s="239">
        <v>0</v>
      </c>
      <c r="P574" s="239">
        <v>0</v>
      </c>
      <c r="Q574" s="239">
        <v>0</v>
      </c>
      <c r="R574" s="239">
        <v>0</v>
      </c>
      <c r="S574" s="239">
        <v>0</v>
      </c>
      <c r="T574" s="239">
        <v>0</v>
      </c>
      <c r="U574" s="239">
        <v>0</v>
      </c>
      <c r="V574" s="239">
        <v>0</v>
      </c>
      <c r="W574" s="239">
        <v>0</v>
      </c>
      <c r="X574" s="239">
        <v>0</v>
      </c>
      <c r="Y574" s="239">
        <v>0</v>
      </c>
      <c r="Z574" s="239">
        <v>0</v>
      </c>
      <c r="AA574" s="239">
        <v>0</v>
      </c>
      <c r="AB574" s="239">
        <v>0</v>
      </c>
      <c r="AC574" s="222">
        <f>ROUND(N574*2.14%,2)</f>
        <v>85193.54</v>
      </c>
      <c r="AD574" s="222">
        <v>180000</v>
      </c>
      <c r="AE574" s="239">
        <v>0</v>
      </c>
      <c r="AF574" s="214">
        <v>2024</v>
      </c>
      <c r="AG574" s="214">
        <v>2024</v>
      </c>
      <c r="AH574" s="214">
        <v>2024</v>
      </c>
      <c r="AI574" s="226"/>
      <c r="AJ574" s="226"/>
      <c r="AK574" s="226"/>
      <c r="AL574" s="226"/>
      <c r="AM574" s="227" t="s">
        <v>16943</v>
      </c>
      <c r="AN574" s="227" t="s">
        <v>16945</v>
      </c>
      <c r="AO574" s="227">
        <v>0</v>
      </c>
      <c r="AP574" s="227" t="s">
        <v>16940</v>
      </c>
      <c r="AQ574" s="227" t="s">
        <v>16962</v>
      </c>
      <c r="AR574" s="227">
        <v>0</v>
      </c>
      <c r="AS574" s="227"/>
      <c r="AT574" s="227"/>
      <c r="AU574" s="227"/>
      <c r="AV574" s="227"/>
      <c r="AW574" s="227" t="s">
        <v>666</v>
      </c>
      <c r="AX574" s="228">
        <v>351</v>
      </c>
      <c r="AY574" s="228" t="s">
        <v>2983</v>
      </c>
      <c r="AZ574" s="227" t="s">
        <v>2966</v>
      </c>
      <c r="BA574" s="227" t="s">
        <v>17002</v>
      </c>
      <c r="BB574" s="229"/>
      <c r="BC574" s="230" t="e">
        <f t="shared" si="231"/>
        <v>#VALUE!</v>
      </c>
      <c r="BJ574" s="177" t="str">
        <f t="shared" si="234"/>
        <v>нет данных</v>
      </c>
      <c r="BM574" s="177" t="s">
        <v>562</v>
      </c>
      <c r="BN574" s="177" t="s">
        <v>3045</v>
      </c>
      <c r="BO574" s="177" t="s">
        <v>1100</v>
      </c>
      <c r="BU574" s="177" t="s">
        <v>562</v>
      </c>
      <c r="BV574" s="177" t="s">
        <v>3045</v>
      </c>
      <c r="BW574" s="177" t="s">
        <v>1100</v>
      </c>
      <c r="CH574" s="224">
        <f t="shared" si="240"/>
        <v>5.8207660913467407E-11</v>
      </c>
    </row>
    <row r="575" spans="1:86" x14ac:dyDescent="0.3">
      <c r="B575" s="225" t="s">
        <v>2955</v>
      </c>
      <c r="C575" s="225"/>
      <c r="D575" s="221">
        <f>D576</f>
        <v>4996380.8</v>
      </c>
      <c r="E575" s="222">
        <f t="shared" ref="E575:AE575" si="242">E576</f>
        <v>0</v>
      </c>
      <c r="F575" s="222">
        <f t="shared" si="242"/>
        <v>0</v>
      </c>
      <c r="G575" s="222">
        <f t="shared" si="242"/>
        <v>0</v>
      </c>
      <c r="H575" s="222">
        <f t="shared" si="242"/>
        <v>0</v>
      </c>
      <c r="I575" s="222">
        <f t="shared" si="242"/>
        <v>0</v>
      </c>
      <c r="J575" s="222">
        <f t="shared" si="242"/>
        <v>0</v>
      </c>
      <c r="K575" s="223">
        <f t="shared" si="242"/>
        <v>0</v>
      </c>
      <c r="L575" s="222">
        <f t="shared" si="242"/>
        <v>0</v>
      </c>
      <c r="M575" s="222">
        <f t="shared" si="242"/>
        <v>593</v>
      </c>
      <c r="N575" s="222">
        <f t="shared" si="242"/>
        <v>4715469.75</v>
      </c>
      <c r="O575" s="222">
        <f t="shared" si="242"/>
        <v>0</v>
      </c>
      <c r="P575" s="222">
        <f t="shared" si="242"/>
        <v>0</v>
      </c>
      <c r="Q575" s="222">
        <f t="shared" si="242"/>
        <v>0</v>
      </c>
      <c r="R575" s="222">
        <f t="shared" si="242"/>
        <v>0</v>
      </c>
      <c r="S575" s="222">
        <f t="shared" si="242"/>
        <v>0</v>
      </c>
      <c r="T575" s="222">
        <f t="shared" si="242"/>
        <v>0</v>
      </c>
      <c r="U575" s="222">
        <f t="shared" si="242"/>
        <v>0</v>
      </c>
      <c r="V575" s="222">
        <f t="shared" si="242"/>
        <v>0</v>
      </c>
      <c r="W575" s="222">
        <f t="shared" si="242"/>
        <v>0</v>
      </c>
      <c r="X575" s="222">
        <f t="shared" si="242"/>
        <v>0</v>
      </c>
      <c r="Y575" s="222">
        <f t="shared" si="242"/>
        <v>0</v>
      </c>
      <c r="Z575" s="222">
        <f t="shared" si="242"/>
        <v>0</v>
      </c>
      <c r="AA575" s="222">
        <f t="shared" si="242"/>
        <v>0</v>
      </c>
      <c r="AB575" s="222">
        <f t="shared" si="242"/>
        <v>0</v>
      </c>
      <c r="AC575" s="222">
        <f t="shared" si="242"/>
        <v>100911.05</v>
      </c>
      <c r="AD575" s="222">
        <f t="shared" si="242"/>
        <v>180000</v>
      </c>
      <c r="AE575" s="222">
        <f t="shared" si="242"/>
        <v>0</v>
      </c>
      <c r="AF575" s="214" t="s">
        <v>17016</v>
      </c>
      <c r="AG575" s="214" t="s">
        <v>17016</v>
      </c>
      <c r="AH575" s="214" t="s">
        <v>17016</v>
      </c>
      <c r="AI575" s="226"/>
      <c r="AJ575" s="226"/>
      <c r="AK575" s="226"/>
      <c r="AL575" s="226"/>
      <c r="AM575" s="227"/>
      <c r="AN575" s="227"/>
      <c r="AO575" s="227"/>
      <c r="AP575" s="227"/>
      <c r="AQ575" s="227"/>
      <c r="AR575" s="227"/>
      <c r="AS575" s="227"/>
      <c r="AT575" s="227"/>
      <c r="AU575" s="227"/>
      <c r="AV575" s="227"/>
      <c r="AW575" s="227"/>
      <c r="AX575" s="228"/>
      <c r="AY575" s="228"/>
      <c r="AZ575" s="227"/>
      <c r="BA575" s="227"/>
      <c r="BB575" s="229"/>
      <c r="BC575" s="230">
        <f t="shared" si="231"/>
        <v>-593</v>
      </c>
      <c r="BJ575" s="177" t="e">
        <f t="shared" si="234"/>
        <v>#N/A</v>
      </c>
      <c r="BM575" s="177" t="s">
        <v>548</v>
      </c>
      <c r="BN575" s="177" t="s">
        <v>715</v>
      </c>
      <c r="BO575" s="177" t="s">
        <v>2983</v>
      </c>
      <c r="BU575" s="177" t="s">
        <v>548</v>
      </c>
      <c r="BV575" s="177" t="s">
        <v>715</v>
      </c>
      <c r="BW575" s="177" t="s">
        <v>2983</v>
      </c>
      <c r="CH575" s="224">
        <f t="shared" si="240"/>
        <v>-1.7462298274040222E-10</v>
      </c>
    </row>
    <row r="576" spans="1:86" x14ac:dyDescent="0.3">
      <c r="A576" s="177">
        <v>1</v>
      </c>
      <c r="B576" s="231">
        <f>SUBTOTAL(9,$A$402:A576)</f>
        <v>152</v>
      </c>
      <c r="C576" s="236" t="s">
        <v>2954</v>
      </c>
      <c r="D576" s="222">
        <f>E576+F576+G576+H576+I576+J576+L576+N576+P576+R576+T576+U576+V576+W576+X576+Y576+Z576+AA576+AB576+AC576+AD576+AE576</f>
        <v>4996380.8</v>
      </c>
      <c r="E576" s="239">
        <v>0</v>
      </c>
      <c r="F576" s="239">
        <v>0</v>
      </c>
      <c r="G576" s="239">
        <v>0</v>
      </c>
      <c r="H576" s="239">
        <v>0</v>
      </c>
      <c r="I576" s="239">
        <v>0</v>
      </c>
      <c r="J576" s="239">
        <v>0</v>
      </c>
      <c r="K576" s="255">
        <v>0</v>
      </c>
      <c r="L576" s="239">
        <v>0</v>
      </c>
      <c r="M576" s="258">
        <v>593</v>
      </c>
      <c r="N576" s="222">
        <v>4715469.75</v>
      </c>
      <c r="O576" s="239">
        <v>0</v>
      </c>
      <c r="P576" s="239">
        <v>0</v>
      </c>
      <c r="Q576" s="239">
        <v>0</v>
      </c>
      <c r="R576" s="239">
        <v>0</v>
      </c>
      <c r="S576" s="239">
        <v>0</v>
      </c>
      <c r="T576" s="239">
        <v>0</v>
      </c>
      <c r="U576" s="239">
        <v>0</v>
      </c>
      <c r="V576" s="239">
        <v>0</v>
      </c>
      <c r="W576" s="239">
        <v>0</v>
      </c>
      <c r="X576" s="239">
        <v>0</v>
      </c>
      <c r="Y576" s="239">
        <v>0</v>
      </c>
      <c r="Z576" s="239">
        <v>0</v>
      </c>
      <c r="AA576" s="239">
        <v>0</v>
      </c>
      <c r="AB576" s="239">
        <v>0</v>
      </c>
      <c r="AC576" s="222">
        <f>ROUND(N576*2.14%,2)</f>
        <v>100911.05</v>
      </c>
      <c r="AD576" s="222">
        <v>180000</v>
      </c>
      <c r="AE576" s="239">
        <v>0</v>
      </c>
      <c r="AF576" s="214">
        <v>2024</v>
      </c>
      <c r="AG576" s="214">
        <v>2024</v>
      </c>
      <c r="AH576" s="214">
        <v>2024</v>
      </c>
      <c r="AI576" s="226"/>
      <c r="AJ576" s="226"/>
      <c r="AK576" s="226"/>
      <c r="AL576" s="226"/>
      <c r="AM576" s="227" t="s">
        <v>16939</v>
      </c>
      <c r="AN576" s="227" t="s">
        <v>16945</v>
      </c>
      <c r="AO576" s="227">
        <v>0</v>
      </c>
      <c r="AP576" s="227" t="s">
        <v>16954</v>
      </c>
      <c r="AQ576" s="227" t="s">
        <v>16953</v>
      </c>
      <c r="AR576" s="227">
        <v>0</v>
      </c>
      <c r="AS576" s="227"/>
      <c r="AT576" s="227"/>
      <c r="AU576" s="227"/>
      <c r="AV576" s="227"/>
      <c r="AW576" s="227" t="s">
        <v>1501</v>
      </c>
      <c r="AX576" s="228">
        <v>503</v>
      </c>
      <c r="AY576" s="228">
        <v>592.79999999999995</v>
      </c>
      <c r="AZ576" s="227" t="s">
        <v>2966</v>
      </c>
      <c r="BA576" s="227" t="s">
        <v>17002</v>
      </c>
      <c r="BB576" s="229"/>
      <c r="BC576" s="230">
        <f t="shared" si="231"/>
        <v>-0.20000000000004547</v>
      </c>
      <c r="BJ576" s="177" t="str">
        <f t="shared" si="234"/>
        <v>455.900</v>
      </c>
      <c r="BM576" s="177" t="s">
        <v>3917</v>
      </c>
      <c r="BN576" s="177" t="s">
        <v>3045</v>
      </c>
      <c r="BO576" s="177" t="s">
        <v>2983</v>
      </c>
      <c r="BU576" s="177" t="s">
        <v>3917</v>
      </c>
      <c r="BV576" s="177" t="s">
        <v>3045</v>
      </c>
      <c r="BW576" s="177" t="s">
        <v>2983</v>
      </c>
      <c r="CH576" s="224">
        <f t="shared" si="240"/>
        <v>-1.7462298274040222E-10</v>
      </c>
    </row>
    <row r="577" spans="1:86" x14ac:dyDescent="0.3">
      <c r="B577" s="220" t="s">
        <v>40</v>
      </c>
      <c r="C577" s="232"/>
      <c r="D577" s="221">
        <f>D578+D579</f>
        <v>7113696.0700000003</v>
      </c>
      <c r="E577" s="222">
        <f>E578+E579</f>
        <v>0</v>
      </c>
      <c r="F577" s="222">
        <f t="shared" ref="F577:AD577" si="243">F578+F579</f>
        <v>0</v>
      </c>
      <c r="G577" s="222">
        <f t="shared" si="243"/>
        <v>0</v>
      </c>
      <c r="H577" s="222">
        <f t="shared" si="243"/>
        <v>0</v>
      </c>
      <c r="I577" s="222">
        <f t="shared" si="243"/>
        <v>0</v>
      </c>
      <c r="J577" s="222">
        <f t="shared" si="243"/>
        <v>0</v>
      </c>
      <c r="K577" s="223">
        <f t="shared" si="243"/>
        <v>0</v>
      </c>
      <c r="L577" s="222">
        <f t="shared" si="243"/>
        <v>0</v>
      </c>
      <c r="M577" s="222">
        <f t="shared" si="243"/>
        <v>836.2</v>
      </c>
      <c r="N577" s="222">
        <f t="shared" si="243"/>
        <v>6641566.5499999998</v>
      </c>
      <c r="O577" s="222">
        <f t="shared" si="243"/>
        <v>0</v>
      </c>
      <c r="P577" s="222">
        <f t="shared" si="243"/>
        <v>0</v>
      </c>
      <c r="Q577" s="222">
        <f t="shared" si="243"/>
        <v>0</v>
      </c>
      <c r="R577" s="222">
        <f t="shared" si="243"/>
        <v>0</v>
      </c>
      <c r="S577" s="222">
        <f t="shared" si="243"/>
        <v>0</v>
      </c>
      <c r="T577" s="222">
        <f t="shared" si="243"/>
        <v>0</v>
      </c>
      <c r="U577" s="222">
        <f t="shared" si="243"/>
        <v>0</v>
      </c>
      <c r="V577" s="222">
        <f t="shared" si="243"/>
        <v>0</v>
      </c>
      <c r="W577" s="222">
        <f t="shared" si="243"/>
        <v>0</v>
      </c>
      <c r="X577" s="222">
        <f t="shared" si="243"/>
        <v>0</v>
      </c>
      <c r="Y577" s="222">
        <f t="shared" si="243"/>
        <v>0</v>
      </c>
      <c r="Z577" s="222">
        <f t="shared" si="243"/>
        <v>0</v>
      </c>
      <c r="AA577" s="222">
        <f t="shared" si="243"/>
        <v>0</v>
      </c>
      <c r="AB577" s="222">
        <f t="shared" si="243"/>
        <v>0</v>
      </c>
      <c r="AC577" s="222">
        <f t="shared" si="243"/>
        <v>142129.51999999999</v>
      </c>
      <c r="AD577" s="222">
        <f t="shared" si="243"/>
        <v>330000</v>
      </c>
      <c r="AE577" s="222">
        <f>AE578+AE579</f>
        <v>0</v>
      </c>
      <c r="AF577" s="214" t="s">
        <v>17016</v>
      </c>
      <c r="AG577" s="214" t="s">
        <v>17016</v>
      </c>
      <c r="AH577" s="214" t="s">
        <v>17016</v>
      </c>
      <c r="AI577" s="226"/>
      <c r="AJ577" s="226"/>
      <c r="AK577" s="226"/>
      <c r="AL577" s="226"/>
      <c r="AM577" s="227"/>
      <c r="AN577" s="227"/>
      <c r="AO577" s="227"/>
      <c r="AP577" s="227"/>
      <c r="AQ577" s="227"/>
      <c r="AR577" s="227"/>
      <c r="AS577" s="227"/>
      <c r="AT577" s="227"/>
      <c r="AU577" s="227"/>
      <c r="AV577" s="227"/>
      <c r="AW577" s="227"/>
      <c r="AX577" s="228"/>
      <c r="AY577" s="228"/>
      <c r="AZ577" s="227"/>
      <c r="BA577" s="227"/>
      <c r="BB577" s="229"/>
      <c r="BC577" s="230">
        <f t="shared" si="231"/>
        <v>-836.2</v>
      </c>
      <c r="BJ577" s="177" t="e">
        <f t="shared" si="234"/>
        <v>#N/A</v>
      </c>
      <c r="BM577" s="177" t="s">
        <v>601</v>
      </c>
      <c r="BN577" s="177" t="s">
        <v>715</v>
      </c>
      <c r="BO577" s="177" t="s">
        <v>2981</v>
      </c>
      <c r="BU577" s="177" t="s">
        <v>601</v>
      </c>
      <c r="BV577" s="177" t="s">
        <v>715</v>
      </c>
      <c r="BW577" s="177" t="s">
        <v>2981</v>
      </c>
      <c r="CH577" s="224">
        <f t="shared" si="240"/>
        <v>4.6566128730773926E-10</v>
      </c>
    </row>
    <row r="578" spans="1:86" x14ac:dyDescent="0.3">
      <c r="A578" s="177">
        <v>1</v>
      </c>
      <c r="B578" s="231">
        <f>SUBTOTAL(9,$A$402:A578)</f>
        <v>153</v>
      </c>
      <c r="C578" s="232" t="s">
        <v>12332</v>
      </c>
      <c r="D578" s="222">
        <f t="shared" ref="D578:D579" si="244">E578+F578+G578+H578+I578+J578+L578+N578+P578+R578+T578+U578+V578+W578+X578+Y578+Z578+AA578+AB578+AC578+AD578+AE578</f>
        <v>2553761.35</v>
      </c>
      <c r="E578" s="222">
        <v>0</v>
      </c>
      <c r="F578" s="222">
        <v>0</v>
      </c>
      <c r="G578" s="222">
        <v>0</v>
      </c>
      <c r="H578" s="222">
        <v>0</v>
      </c>
      <c r="I578" s="222">
        <v>0</v>
      </c>
      <c r="J578" s="222">
        <v>0</v>
      </c>
      <c r="K578" s="223">
        <v>0</v>
      </c>
      <c r="L578" s="222">
        <v>0</v>
      </c>
      <c r="M578" s="222">
        <v>295</v>
      </c>
      <c r="N578" s="222">
        <v>2353398.62</v>
      </c>
      <c r="O578" s="222">
        <v>0</v>
      </c>
      <c r="P578" s="222">
        <v>0</v>
      </c>
      <c r="Q578" s="222">
        <v>0</v>
      </c>
      <c r="R578" s="222">
        <v>0</v>
      </c>
      <c r="S578" s="222">
        <v>0</v>
      </c>
      <c r="T578" s="222">
        <v>0</v>
      </c>
      <c r="U578" s="222">
        <v>0</v>
      </c>
      <c r="V578" s="222">
        <v>0</v>
      </c>
      <c r="W578" s="222">
        <v>0</v>
      </c>
      <c r="X578" s="222">
        <v>0</v>
      </c>
      <c r="Y578" s="222">
        <v>0</v>
      </c>
      <c r="Z578" s="222">
        <v>0</v>
      </c>
      <c r="AA578" s="222">
        <v>0</v>
      </c>
      <c r="AB578" s="222">
        <v>0</v>
      </c>
      <c r="AC578" s="222">
        <f>ROUND(N578*2.14%,2)</f>
        <v>50362.73</v>
      </c>
      <c r="AD578" s="222">
        <v>150000</v>
      </c>
      <c r="AE578" s="222">
        <v>0</v>
      </c>
      <c r="AF578" s="214">
        <v>2024</v>
      </c>
      <c r="AG578" s="214">
        <v>2024</v>
      </c>
      <c r="AH578" s="214">
        <v>2024</v>
      </c>
      <c r="AI578" s="226"/>
      <c r="AJ578" s="226"/>
      <c r="AK578" s="226"/>
      <c r="AL578" s="226"/>
      <c r="AM578" s="227" t="s">
        <v>16945</v>
      </c>
      <c r="AN578" s="227" t="s">
        <v>16950</v>
      </c>
      <c r="AO578" s="227"/>
      <c r="AP578" s="227" t="s">
        <v>16949</v>
      </c>
      <c r="AQ578" s="227" t="s">
        <v>16947</v>
      </c>
      <c r="AR578" s="227"/>
      <c r="AS578" s="227" t="s">
        <v>16972</v>
      </c>
      <c r="AT578" s="227"/>
      <c r="AU578" s="227"/>
      <c r="AV578" s="227"/>
      <c r="AW578" s="227"/>
      <c r="AX578" s="228"/>
      <c r="AY578" s="228">
        <v>271</v>
      </c>
      <c r="AZ578" s="227" t="s">
        <v>2966</v>
      </c>
      <c r="BA578" s="227" t="s">
        <v>17002</v>
      </c>
      <c r="BB578" s="229"/>
      <c r="BC578" s="230">
        <f t="shared" si="231"/>
        <v>-24</v>
      </c>
      <c r="CH578" s="224">
        <f t="shared" si="240"/>
        <v>-2.9103830456733704E-11</v>
      </c>
    </row>
    <row r="579" spans="1:86" x14ac:dyDescent="0.3">
      <c r="A579" s="177">
        <v>1</v>
      </c>
      <c r="B579" s="231">
        <f>SUBTOTAL(9,$A$402:A579)</f>
        <v>154</v>
      </c>
      <c r="C579" s="232" t="s">
        <v>48</v>
      </c>
      <c r="D579" s="222">
        <f t="shared" si="244"/>
        <v>4559934.72</v>
      </c>
      <c r="E579" s="222">
        <v>0</v>
      </c>
      <c r="F579" s="222">
        <v>0</v>
      </c>
      <c r="G579" s="222">
        <v>0</v>
      </c>
      <c r="H579" s="222">
        <v>0</v>
      </c>
      <c r="I579" s="222">
        <v>0</v>
      </c>
      <c r="J579" s="222">
        <v>0</v>
      </c>
      <c r="K579" s="223">
        <v>0</v>
      </c>
      <c r="L579" s="222">
        <v>0</v>
      </c>
      <c r="M579" s="222">
        <v>541.20000000000005</v>
      </c>
      <c r="N579" s="222">
        <v>4288167.93</v>
      </c>
      <c r="O579" s="222">
        <v>0</v>
      </c>
      <c r="P579" s="222">
        <v>0</v>
      </c>
      <c r="Q579" s="222">
        <v>0</v>
      </c>
      <c r="R579" s="222">
        <v>0</v>
      </c>
      <c r="S579" s="222">
        <v>0</v>
      </c>
      <c r="T579" s="222">
        <v>0</v>
      </c>
      <c r="U579" s="222">
        <v>0</v>
      </c>
      <c r="V579" s="222">
        <v>0</v>
      </c>
      <c r="W579" s="222">
        <v>0</v>
      </c>
      <c r="X579" s="222">
        <v>0</v>
      </c>
      <c r="Y579" s="222">
        <v>0</v>
      </c>
      <c r="Z579" s="222">
        <v>0</v>
      </c>
      <c r="AA579" s="222">
        <v>0</v>
      </c>
      <c r="AB579" s="222">
        <v>0</v>
      </c>
      <c r="AC579" s="222">
        <f>ROUND(N579*2.14%,2)</f>
        <v>91766.79</v>
      </c>
      <c r="AD579" s="222">
        <v>180000</v>
      </c>
      <c r="AE579" s="222">
        <v>0</v>
      </c>
      <c r="AF579" s="214">
        <v>2024</v>
      </c>
      <c r="AG579" s="214">
        <v>2024</v>
      </c>
      <c r="AH579" s="214">
        <v>2024</v>
      </c>
      <c r="AI579" s="226"/>
      <c r="AJ579" s="226"/>
      <c r="AK579" s="226"/>
      <c r="AL579" s="226"/>
      <c r="AM579" s="227" t="s">
        <v>16959</v>
      </c>
      <c r="AN579" s="227">
        <v>2017</v>
      </c>
      <c r="AO579" s="227">
        <v>0</v>
      </c>
      <c r="AP579" s="227" t="s">
        <v>16954</v>
      </c>
      <c r="AQ579" s="227">
        <v>2017</v>
      </c>
      <c r="AR579" s="227">
        <v>0</v>
      </c>
      <c r="AS579" s="286"/>
      <c r="AT579" s="227" t="s">
        <v>16966</v>
      </c>
      <c r="AU579" s="235">
        <v>236480</v>
      </c>
      <c r="AV579" s="235">
        <v>655521.81000000006</v>
      </c>
      <c r="AW579" s="227" t="s">
        <v>923</v>
      </c>
      <c r="AX579" s="228">
        <v>973.4</v>
      </c>
      <c r="AY579" s="228">
        <v>541.20000000000005</v>
      </c>
      <c r="AZ579" s="227" t="s">
        <v>2966</v>
      </c>
      <c r="BA579" s="227" t="s">
        <v>17002</v>
      </c>
      <c r="BB579" s="229"/>
      <c r="BC579" s="230">
        <f t="shared" si="231"/>
        <v>0</v>
      </c>
      <c r="BJ579" s="177" t="str">
        <f>VLOOKUP(C579,BM:BO,3,FALSE)</f>
        <v>нет данных</v>
      </c>
      <c r="BM579" s="177" t="s">
        <v>2992</v>
      </c>
      <c r="BN579" s="177" t="s">
        <v>994</v>
      </c>
      <c r="BO579" s="177" t="s">
        <v>2993</v>
      </c>
      <c r="BU579" s="177" t="s">
        <v>2992</v>
      </c>
      <c r="BV579" s="177" t="s">
        <v>994</v>
      </c>
      <c r="BW579" s="177" t="s">
        <v>2993</v>
      </c>
      <c r="CH579" s="224">
        <f t="shared" si="240"/>
        <v>5.8207660913467407E-11</v>
      </c>
    </row>
    <row r="580" spans="1:86" x14ac:dyDescent="0.3">
      <c r="B580" s="220" t="s">
        <v>45</v>
      </c>
      <c r="C580" s="232"/>
      <c r="D580" s="221">
        <f>D581</f>
        <v>7075818.8799999999</v>
      </c>
      <c r="E580" s="222">
        <f t="shared" ref="E580:AE580" si="245">E581</f>
        <v>0</v>
      </c>
      <c r="F580" s="222">
        <f t="shared" si="245"/>
        <v>0</v>
      </c>
      <c r="G580" s="222">
        <f t="shared" si="245"/>
        <v>0</v>
      </c>
      <c r="H580" s="222">
        <f t="shared" si="245"/>
        <v>0</v>
      </c>
      <c r="I580" s="222">
        <f t="shared" si="245"/>
        <v>0</v>
      </c>
      <c r="J580" s="222">
        <f t="shared" si="245"/>
        <v>0</v>
      </c>
      <c r="K580" s="223">
        <f t="shared" si="245"/>
        <v>0</v>
      </c>
      <c r="L580" s="222">
        <f t="shared" si="245"/>
        <v>0</v>
      </c>
      <c r="M580" s="222">
        <f t="shared" si="245"/>
        <v>839.8</v>
      </c>
      <c r="N580" s="222">
        <f t="shared" si="245"/>
        <v>6751340.2000000002</v>
      </c>
      <c r="O580" s="222">
        <f t="shared" si="245"/>
        <v>0</v>
      </c>
      <c r="P580" s="222">
        <f t="shared" si="245"/>
        <v>0</v>
      </c>
      <c r="Q580" s="222">
        <f t="shared" si="245"/>
        <v>0</v>
      </c>
      <c r="R580" s="222">
        <f t="shared" si="245"/>
        <v>0</v>
      </c>
      <c r="S580" s="222">
        <f t="shared" si="245"/>
        <v>0</v>
      </c>
      <c r="T580" s="222">
        <f t="shared" si="245"/>
        <v>0</v>
      </c>
      <c r="U580" s="222">
        <f t="shared" si="245"/>
        <v>0</v>
      </c>
      <c r="V580" s="222">
        <f t="shared" si="245"/>
        <v>0</v>
      </c>
      <c r="W580" s="222">
        <f t="shared" si="245"/>
        <v>0</v>
      </c>
      <c r="X580" s="222">
        <f t="shared" si="245"/>
        <v>0</v>
      </c>
      <c r="Y580" s="222">
        <f t="shared" si="245"/>
        <v>0</v>
      </c>
      <c r="Z580" s="222">
        <f t="shared" si="245"/>
        <v>0</v>
      </c>
      <c r="AA580" s="222">
        <f t="shared" si="245"/>
        <v>0</v>
      </c>
      <c r="AB580" s="222">
        <f t="shared" si="245"/>
        <v>0</v>
      </c>
      <c r="AC580" s="222">
        <f t="shared" si="245"/>
        <v>144478.68</v>
      </c>
      <c r="AD580" s="222">
        <f t="shared" si="245"/>
        <v>180000</v>
      </c>
      <c r="AE580" s="222">
        <f t="shared" si="245"/>
        <v>0</v>
      </c>
      <c r="AF580" s="214" t="s">
        <v>17016</v>
      </c>
      <c r="AG580" s="214" t="s">
        <v>17016</v>
      </c>
      <c r="AH580" s="214" t="s">
        <v>17016</v>
      </c>
      <c r="AI580" s="226"/>
      <c r="AJ580" s="226"/>
      <c r="AK580" s="226"/>
      <c r="AL580" s="226"/>
      <c r="AM580" s="227"/>
      <c r="AN580" s="227"/>
      <c r="AO580" s="227"/>
      <c r="AP580" s="227"/>
      <c r="AQ580" s="227"/>
      <c r="AR580" s="227"/>
      <c r="AS580" s="227"/>
      <c r="AT580" s="227"/>
      <c r="AU580" s="227"/>
      <c r="AV580" s="227"/>
      <c r="AW580" s="227"/>
      <c r="AX580" s="228"/>
      <c r="AY580" s="228"/>
      <c r="AZ580" s="227"/>
      <c r="BA580" s="227"/>
      <c r="BB580" s="229"/>
      <c r="BC580" s="230">
        <f t="shared" si="231"/>
        <v>-839.8</v>
      </c>
      <c r="BJ580" s="177" t="e">
        <f>VLOOKUP(C580,BM:BO,3,FALSE)</f>
        <v>#N/A</v>
      </c>
      <c r="BM580" s="177" t="s">
        <v>2985</v>
      </c>
      <c r="BN580" s="177" t="s">
        <v>631</v>
      </c>
      <c r="BO580" s="177" t="s">
        <v>2983</v>
      </c>
      <c r="BU580" s="177" t="s">
        <v>2985</v>
      </c>
      <c r="BV580" s="177" t="s">
        <v>631</v>
      </c>
      <c r="BW580" s="177" t="s">
        <v>2983</v>
      </c>
      <c r="CH580" s="224">
        <f t="shared" si="240"/>
        <v>-2.9103830456733704E-10</v>
      </c>
    </row>
    <row r="581" spans="1:86" x14ac:dyDescent="0.3">
      <c r="A581" s="177">
        <v>1</v>
      </c>
      <c r="B581" s="231">
        <f>SUBTOTAL(9,$A$402:A581)</f>
        <v>155</v>
      </c>
      <c r="C581" s="232" t="s">
        <v>46</v>
      </c>
      <c r="D581" s="222">
        <f>E581+F581+G581+H581+I581+J581+L581+N581+P581+R581+T581+U581+V581+W581+X581+Y581+Z581+AA581+AB581+AC581+AD581+AE581</f>
        <v>7075818.8799999999</v>
      </c>
      <c r="E581" s="222">
        <v>0</v>
      </c>
      <c r="F581" s="222">
        <v>0</v>
      </c>
      <c r="G581" s="222">
        <v>0</v>
      </c>
      <c r="H581" s="222">
        <v>0</v>
      </c>
      <c r="I581" s="222">
        <v>0</v>
      </c>
      <c r="J581" s="222">
        <v>0</v>
      </c>
      <c r="K581" s="223">
        <v>0</v>
      </c>
      <c r="L581" s="222">
        <v>0</v>
      </c>
      <c r="M581" s="222">
        <v>839.8</v>
      </c>
      <c r="N581" s="222">
        <v>6751340.2000000002</v>
      </c>
      <c r="O581" s="222">
        <v>0</v>
      </c>
      <c r="P581" s="222">
        <v>0</v>
      </c>
      <c r="Q581" s="222">
        <v>0</v>
      </c>
      <c r="R581" s="222">
        <v>0</v>
      </c>
      <c r="S581" s="222">
        <v>0</v>
      </c>
      <c r="T581" s="222">
        <v>0</v>
      </c>
      <c r="U581" s="222">
        <v>0</v>
      </c>
      <c r="V581" s="222">
        <v>0</v>
      </c>
      <c r="W581" s="222">
        <v>0</v>
      </c>
      <c r="X581" s="222">
        <v>0</v>
      </c>
      <c r="Y581" s="222">
        <v>0</v>
      </c>
      <c r="Z581" s="222">
        <v>0</v>
      </c>
      <c r="AA581" s="222">
        <v>0</v>
      </c>
      <c r="AB581" s="222">
        <v>0</v>
      </c>
      <c r="AC581" s="222">
        <f>ROUND(N581*2.14%,2)</f>
        <v>144478.68</v>
      </c>
      <c r="AD581" s="222">
        <v>180000</v>
      </c>
      <c r="AE581" s="222">
        <v>0</v>
      </c>
      <c r="AF581" s="214">
        <v>2024</v>
      </c>
      <c r="AG581" s="214">
        <v>2024</v>
      </c>
      <c r="AH581" s="214">
        <v>2024</v>
      </c>
      <c r="AI581" s="226"/>
      <c r="AJ581" s="226"/>
      <c r="AK581" s="226"/>
      <c r="AL581" s="226"/>
      <c r="AM581" s="227" t="s">
        <v>16960</v>
      </c>
      <c r="AN581" s="227" t="s">
        <v>16955</v>
      </c>
      <c r="AO581" s="227">
        <v>0</v>
      </c>
      <c r="AP581" s="227" t="s">
        <v>16954</v>
      </c>
      <c r="AQ581" s="227" t="s">
        <v>16954</v>
      </c>
      <c r="AR581" s="227" t="s">
        <v>16962</v>
      </c>
      <c r="AS581" s="227"/>
      <c r="AT581" s="227"/>
      <c r="AU581" s="227"/>
      <c r="AV581" s="227"/>
      <c r="AW581" s="227" t="s">
        <v>667</v>
      </c>
      <c r="AX581" s="228">
        <v>3613.5</v>
      </c>
      <c r="AY581" s="228">
        <v>840</v>
      </c>
      <c r="AZ581" s="227" t="s">
        <v>2991</v>
      </c>
      <c r="BA581" s="227" t="s">
        <v>17002</v>
      </c>
      <c r="BB581" s="229"/>
      <c r="BC581" s="230">
        <f t="shared" si="231"/>
        <v>0.20000000000004547</v>
      </c>
      <c r="BJ581" s="177" t="str">
        <f>VLOOKUP(C581,BM:BO,3,FALSE)</f>
        <v>880.000</v>
      </c>
      <c r="BM581" s="177" t="s">
        <v>2986</v>
      </c>
      <c r="BN581" s="177" t="s">
        <v>16980</v>
      </c>
      <c r="BO581" s="177" t="s">
        <v>1050</v>
      </c>
      <c r="BU581" s="177" t="s">
        <v>2986</v>
      </c>
      <c r="BV581" s="177" t="s">
        <v>16980</v>
      </c>
      <c r="BW581" s="177" t="s">
        <v>1050</v>
      </c>
      <c r="CH581" s="224">
        <f t="shared" si="240"/>
        <v>-2.9103830456733704E-10</v>
      </c>
    </row>
    <row r="582" spans="1:86" x14ac:dyDescent="0.3">
      <c r="B582" s="220" t="s">
        <v>38</v>
      </c>
      <c r="C582" s="232"/>
      <c r="D582" s="221">
        <f>D583</f>
        <v>2199081.6</v>
      </c>
      <c r="E582" s="222">
        <f t="shared" ref="E582:AE582" si="246">E583</f>
        <v>0</v>
      </c>
      <c r="F582" s="222">
        <f t="shared" si="246"/>
        <v>0</v>
      </c>
      <c r="G582" s="222">
        <f t="shared" si="246"/>
        <v>0</v>
      </c>
      <c r="H582" s="222">
        <f t="shared" si="246"/>
        <v>0</v>
      </c>
      <c r="I582" s="222">
        <f t="shared" si="246"/>
        <v>0</v>
      </c>
      <c r="J582" s="222">
        <f t="shared" si="246"/>
        <v>0</v>
      </c>
      <c r="K582" s="223">
        <f t="shared" si="246"/>
        <v>0</v>
      </c>
      <c r="L582" s="222">
        <f t="shared" si="246"/>
        <v>0</v>
      </c>
      <c r="M582" s="222">
        <f t="shared" si="246"/>
        <v>261</v>
      </c>
      <c r="N582" s="222">
        <f t="shared" si="246"/>
        <v>2006149.99</v>
      </c>
      <c r="O582" s="222">
        <f t="shared" si="246"/>
        <v>0</v>
      </c>
      <c r="P582" s="222">
        <f t="shared" si="246"/>
        <v>0</v>
      </c>
      <c r="Q582" s="222">
        <f t="shared" si="246"/>
        <v>0</v>
      </c>
      <c r="R582" s="222">
        <f t="shared" si="246"/>
        <v>0</v>
      </c>
      <c r="S582" s="222">
        <f t="shared" si="246"/>
        <v>0</v>
      </c>
      <c r="T582" s="222">
        <f t="shared" si="246"/>
        <v>0</v>
      </c>
      <c r="U582" s="222">
        <f t="shared" si="246"/>
        <v>0</v>
      </c>
      <c r="V582" s="222">
        <f t="shared" si="246"/>
        <v>0</v>
      </c>
      <c r="W582" s="222">
        <f t="shared" si="246"/>
        <v>0</v>
      </c>
      <c r="X582" s="222">
        <f t="shared" si="246"/>
        <v>0</v>
      </c>
      <c r="Y582" s="222">
        <f t="shared" si="246"/>
        <v>0</v>
      </c>
      <c r="Z582" s="222">
        <f t="shared" si="246"/>
        <v>0</v>
      </c>
      <c r="AA582" s="222">
        <f t="shared" si="246"/>
        <v>0</v>
      </c>
      <c r="AB582" s="222">
        <f t="shared" si="246"/>
        <v>0</v>
      </c>
      <c r="AC582" s="222">
        <f t="shared" si="246"/>
        <v>42931.61</v>
      </c>
      <c r="AD582" s="222">
        <f t="shared" si="246"/>
        <v>150000</v>
      </c>
      <c r="AE582" s="222">
        <f t="shared" si="246"/>
        <v>0</v>
      </c>
      <c r="AF582" s="214" t="s">
        <v>17016</v>
      </c>
      <c r="AG582" s="214" t="s">
        <v>17016</v>
      </c>
      <c r="AH582" s="214" t="s">
        <v>17016</v>
      </c>
      <c r="AI582" s="226"/>
      <c r="AJ582" s="226"/>
      <c r="AK582" s="226"/>
      <c r="AL582" s="226"/>
      <c r="AM582" s="227"/>
      <c r="AN582" s="227"/>
      <c r="AO582" s="227"/>
      <c r="AP582" s="227"/>
      <c r="AQ582" s="227"/>
      <c r="AR582" s="227"/>
      <c r="AS582" s="227"/>
      <c r="AT582" s="227"/>
      <c r="AU582" s="227"/>
      <c r="AV582" s="227"/>
      <c r="AW582" s="227"/>
      <c r="AX582" s="228"/>
      <c r="AY582" s="228"/>
      <c r="AZ582" s="227"/>
      <c r="BA582" s="227"/>
      <c r="BB582" s="229"/>
      <c r="BC582" s="230">
        <f t="shared" si="231"/>
        <v>-261</v>
      </c>
      <c r="BJ582" s="177" t="e">
        <f>VLOOKUP(C582,BM:BO,3,FALSE)</f>
        <v>#N/A</v>
      </c>
      <c r="BM582" s="177" t="s">
        <v>2988</v>
      </c>
      <c r="BN582" s="177" t="s">
        <v>2983</v>
      </c>
      <c r="BO582" s="177" t="s">
        <v>2194</v>
      </c>
      <c r="BU582" s="177" t="s">
        <v>2988</v>
      </c>
      <c r="BV582" s="177" t="s">
        <v>2983</v>
      </c>
      <c r="BW582" s="177" t="s">
        <v>2194</v>
      </c>
      <c r="CH582" s="224">
        <f t="shared" si="240"/>
        <v>1.1641532182693481E-10</v>
      </c>
    </row>
    <row r="583" spans="1:86" x14ac:dyDescent="0.3">
      <c r="A583" s="177">
        <v>1</v>
      </c>
      <c r="B583" s="231">
        <f>SUBTOTAL(9,$A$402:A583)</f>
        <v>156</v>
      </c>
      <c r="C583" s="232" t="s">
        <v>17404</v>
      </c>
      <c r="D583" s="222">
        <f t="shared" ref="D583" si="247">E583+F583+G583+H583+I583+J583+L583+N583+P583+R583+T583+U583+V583+W583+X583+Y583+Z583+AA583+AB583+AC583+AD583+AE583</f>
        <v>2199081.6</v>
      </c>
      <c r="E583" s="222">
        <v>0</v>
      </c>
      <c r="F583" s="222">
        <v>0</v>
      </c>
      <c r="G583" s="222">
        <v>0</v>
      </c>
      <c r="H583" s="222">
        <v>0</v>
      </c>
      <c r="I583" s="222">
        <v>0</v>
      </c>
      <c r="J583" s="222">
        <v>0</v>
      </c>
      <c r="K583" s="223">
        <v>0</v>
      </c>
      <c r="L583" s="222">
        <v>0</v>
      </c>
      <c r="M583" s="222">
        <v>261</v>
      </c>
      <c r="N583" s="222">
        <v>2006149.99</v>
      </c>
      <c r="O583" s="222">
        <v>0</v>
      </c>
      <c r="P583" s="222">
        <v>0</v>
      </c>
      <c r="Q583" s="222">
        <v>0</v>
      </c>
      <c r="R583" s="222">
        <v>0</v>
      </c>
      <c r="S583" s="222">
        <v>0</v>
      </c>
      <c r="T583" s="222">
        <v>0</v>
      </c>
      <c r="U583" s="222">
        <v>0</v>
      </c>
      <c r="V583" s="222">
        <v>0</v>
      </c>
      <c r="W583" s="222">
        <v>0</v>
      </c>
      <c r="X583" s="222">
        <v>0</v>
      </c>
      <c r="Y583" s="222">
        <v>0</v>
      </c>
      <c r="Z583" s="222">
        <v>0</v>
      </c>
      <c r="AA583" s="222">
        <v>0</v>
      </c>
      <c r="AB583" s="222">
        <v>0</v>
      </c>
      <c r="AC583" s="222">
        <f>ROUND(N583*2.14%,2)</f>
        <v>42931.61</v>
      </c>
      <c r="AD583" s="222">
        <v>150000</v>
      </c>
      <c r="AE583" s="222">
        <v>0</v>
      </c>
      <c r="AF583" s="214">
        <v>2024</v>
      </c>
      <c r="AG583" s="214">
        <v>2024</v>
      </c>
      <c r="AH583" s="214">
        <v>2024</v>
      </c>
      <c r="AI583" s="226"/>
      <c r="AJ583" s="226"/>
      <c r="AK583" s="226"/>
      <c r="AL583" s="226"/>
      <c r="AM583" s="227" t="s">
        <v>16943</v>
      </c>
      <c r="AN583" s="227" t="s">
        <v>16950</v>
      </c>
      <c r="AO583" s="227">
        <v>0</v>
      </c>
      <c r="AP583" s="227" t="s">
        <v>16959</v>
      </c>
      <c r="AQ583" s="227" t="s">
        <v>16962</v>
      </c>
      <c r="AR583" s="227">
        <v>0</v>
      </c>
      <c r="AS583" s="227"/>
      <c r="AT583" s="227"/>
      <c r="AU583" s="227"/>
      <c r="AV583" s="227"/>
      <c r="AW583" s="227" t="s">
        <v>639</v>
      </c>
      <c r="AX583" s="228">
        <v>313.89999999999998</v>
      </c>
      <c r="AY583" s="228">
        <v>172</v>
      </c>
      <c r="AZ583" s="227" t="s">
        <v>2966</v>
      </c>
      <c r="BA583" s="227" t="s">
        <v>17002</v>
      </c>
      <c r="BB583" s="229"/>
      <c r="BC583" s="230">
        <f t="shared" si="231"/>
        <v>-89</v>
      </c>
      <c r="BJ583" s="177" t="e">
        <f>VLOOKUP(C583,BM:BO,3,FALSE)</f>
        <v>#N/A</v>
      </c>
      <c r="BM583" s="177" t="s">
        <v>2989</v>
      </c>
      <c r="BN583" s="177" t="s">
        <v>3005</v>
      </c>
      <c r="BO583" s="177" t="s">
        <v>2990</v>
      </c>
      <c r="BU583" s="177" t="s">
        <v>2989</v>
      </c>
      <c r="BV583" s="177" t="s">
        <v>3005</v>
      </c>
      <c r="BW583" s="177" t="s">
        <v>2990</v>
      </c>
      <c r="CH583" s="224">
        <f t="shared" si="240"/>
        <v>1.1641532182693481E-10</v>
      </c>
    </row>
    <row r="584" spans="1:86" x14ac:dyDescent="0.3">
      <c r="B584" s="220" t="s">
        <v>17300</v>
      </c>
      <c r="C584" s="232"/>
      <c r="D584" s="221">
        <f>D585</f>
        <v>8671571.1799999997</v>
      </c>
      <c r="E584" s="222">
        <f t="shared" ref="E584:AE584" si="248">E585</f>
        <v>0</v>
      </c>
      <c r="F584" s="222">
        <f t="shared" si="248"/>
        <v>0</v>
      </c>
      <c r="G584" s="222">
        <f t="shared" si="248"/>
        <v>0</v>
      </c>
      <c r="H584" s="222">
        <f t="shared" si="248"/>
        <v>0</v>
      </c>
      <c r="I584" s="222">
        <f t="shared" si="248"/>
        <v>0</v>
      </c>
      <c r="J584" s="222">
        <f t="shared" si="248"/>
        <v>0</v>
      </c>
      <c r="K584" s="223">
        <f t="shared" si="248"/>
        <v>0</v>
      </c>
      <c r="L584" s="222">
        <f t="shared" si="248"/>
        <v>0</v>
      </c>
      <c r="M584" s="222">
        <f t="shared" si="248"/>
        <v>1100</v>
      </c>
      <c r="N584" s="222">
        <f t="shared" si="248"/>
        <v>8245125.4899999993</v>
      </c>
      <c r="O584" s="222">
        <f t="shared" si="248"/>
        <v>0</v>
      </c>
      <c r="P584" s="222">
        <f t="shared" si="248"/>
        <v>0</v>
      </c>
      <c r="Q584" s="222">
        <f t="shared" si="248"/>
        <v>0</v>
      </c>
      <c r="R584" s="222">
        <f t="shared" si="248"/>
        <v>0</v>
      </c>
      <c r="S584" s="222">
        <f t="shared" si="248"/>
        <v>0</v>
      </c>
      <c r="T584" s="222">
        <f t="shared" si="248"/>
        <v>0</v>
      </c>
      <c r="U584" s="222">
        <f t="shared" si="248"/>
        <v>0</v>
      </c>
      <c r="V584" s="222">
        <f t="shared" si="248"/>
        <v>0</v>
      </c>
      <c r="W584" s="222">
        <f t="shared" si="248"/>
        <v>0</v>
      </c>
      <c r="X584" s="222">
        <f t="shared" si="248"/>
        <v>0</v>
      </c>
      <c r="Y584" s="222">
        <f t="shared" si="248"/>
        <v>0</v>
      </c>
      <c r="Z584" s="222">
        <f t="shared" si="248"/>
        <v>0</v>
      </c>
      <c r="AA584" s="222">
        <f t="shared" si="248"/>
        <v>0</v>
      </c>
      <c r="AB584" s="222">
        <f t="shared" si="248"/>
        <v>0</v>
      </c>
      <c r="AC584" s="222">
        <f t="shared" si="248"/>
        <v>176445.69</v>
      </c>
      <c r="AD584" s="222">
        <f t="shared" si="248"/>
        <v>250000</v>
      </c>
      <c r="AE584" s="222">
        <f t="shared" si="248"/>
        <v>0</v>
      </c>
      <c r="AF584" s="214" t="s">
        <v>17016</v>
      </c>
      <c r="AG584" s="214" t="s">
        <v>17016</v>
      </c>
      <c r="AH584" s="214" t="s">
        <v>17016</v>
      </c>
      <c r="AM584" s="229"/>
      <c r="AN584" s="229"/>
      <c r="AO584" s="229"/>
      <c r="AP584" s="229"/>
      <c r="AQ584" s="229"/>
      <c r="AR584" s="229"/>
      <c r="AS584" s="229"/>
      <c r="AT584" s="229"/>
      <c r="AU584" s="229"/>
      <c r="AV584" s="229"/>
      <c r="AW584" s="229"/>
      <c r="AX584" s="276"/>
      <c r="AY584" s="276"/>
      <c r="AZ584" s="229"/>
      <c r="BA584" s="229"/>
      <c r="BB584" s="229"/>
      <c r="BC584" s="230"/>
      <c r="CH584" s="224"/>
    </row>
    <row r="585" spans="1:86" s="245" customFormat="1" x14ac:dyDescent="0.3">
      <c r="A585" s="177">
        <v>1</v>
      </c>
      <c r="B585" s="231">
        <f>SUBTOTAL(9,$A$402:A585)</f>
        <v>157</v>
      </c>
      <c r="C585" s="220" t="s">
        <v>12368</v>
      </c>
      <c r="D585" s="222">
        <f>E585+F585+G585+H585+I585+J585+L585+N585+P585+R585+T585+U585+V585+W585+X585+Y585+Z585+AA585+AB585+AC585+AD585+AE585</f>
        <v>8671571.1799999997</v>
      </c>
      <c r="E585" s="240">
        <v>0</v>
      </c>
      <c r="F585" s="240">
        <v>0</v>
      </c>
      <c r="G585" s="240">
        <v>0</v>
      </c>
      <c r="H585" s="240">
        <v>0</v>
      </c>
      <c r="I585" s="240">
        <v>0</v>
      </c>
      <c r="J585" s="240">
        <v>0</v>
      </c>
      <c r="K585" s="257">
        <v>0</v>
      </c>
      <c r="L585" s="240">
        <v>0</v>
      </c>
      <c r="M585" s="240">
        <v>1100</v>
      </c>
      <c r="N585" s="240">
        <f>10706925.28-2461799.79</f>
        <v>8245125.4899999993</v>
      </c>
      <c r="O585" s="240">
        <v>0</v>
      </c>
      <c r="P585" s="240">
        <v>0</v>
      </c>
      <c r="Q585" s="240">
        <v>0</v>
      </c>
      <c r="R585" s="240">
        <v>0</v>
      </c>
      <c r="S585" s="240">
        <v>0</v>
      </c>
      <c r="T585" s="240">
        <v>0</v>
      </c>
      <c r="U585" s="240">
        <v>0</v>
      </c>
      <c r="V585" s="240">
        <v>0</v>
      </c>
      <c r="W585" s="240">
        <v>0</v>
      </c>
      <c r="X585" s="240">
        <v>0</v>
      </c>
      <c r="Y585" s="240">
        <v>0</v>
      </c>
      <c r="Z585" s="240">
        <v>0</v>
      </c>
      <c r="AA585" s="240">
        <v>0</v>
      </c>
      <c r="AB585" s="240">
        <v>0</v>
      </c>
      <c r="AC585" s="240">
        <f>ROUND(N585*2.14%,2)</f>
        <v>176445.69</v>
      </c>
      <c r="AD585" s="240">
        <v>250000</v>
      </c>
      <c r="AE585" s="240">
        <v>0</v>
      </c>
      <c r="AF585" s="242">
        <v>2024</v>
      </c>
      <c r="AG585" s="242">
        <v>2024</v>
      </c>
      <c r="AH585" s="243">
        <v>2024</v>
      </c>
      <c r="BW585" s="246"/>
      <c r="CH585" s="224"/>
    </row>
    <row r="586" spans="1:86" x14ac:dyDescent="0.3">
      <c r="B586" s="225" t="s">
        <v>341</v>
      </c>
      <c r="C586" s="225"/>
      <c r="D586" s="221">
        <f>SUM(D587:D591)</f>
        <v>34137216.729999997</v>
      </c>
      <c r="E586" s="222">
        <f t="shared" ref="E586:AE586" si="249">SUM(E587:E591)</f>
        <v>0</v>
      </c>
      <c r="F586" s="222">
        <f t="shared" si="249"/>
        <v>0</v>
      </c>
      <c r="G586" s="222">
        <f t="shared" si="249"/>
        <v>0</v>
      </c>
      <c r="H586" s="222">
        <f t="shared" si="249"/>
        <v>0</v>
      </c>
      <c r="I586" s="222">
        <f t="shared" si="249"/>
        <v>0</v>
      </c>
      <c r="J586" s="222">
        <f t="shared" si="249"/>
        <v>0</v>
      </c>
      <c r="K586" s="223">
        <f t="shared" si="249"/>
        <v>0</v>
      </c>
      <c r="L586" s="222">
        <f t="shared" si="249"/>
        <v>0</v>
      </c>
      <c r="M586" s="222">
        <f t="shared" si="249"/>
        <v>3562</v>
      </c>
      <c r="N586" s="222">
        <f t="shared" si="249"/>
        <v>33049947.849999998</v>
      </c>
      <c r="O586" s="222">
        <f t="shared" si="249"/>
        <v>0</v>
      </c>
      <c r="P586" s="222">
        <f t="shared" si="249"/>
        <v>0</v>
      </c>
      <c r="Q586" s="222">
        <f t="shared" si="249"/>
        <v>0</v>
      </c>
      <c r="R586" s="222">
        <f t="shared" si="249"/>
        <v>0</v>
      </c>
      <c r="S586" s="222">
        <f t="shared" si="249"/>
        <v>0</v>
      </c>
      <c r="T586" s="222">
        <f t="shared" si="249"/>
        <v>0</v>
      </c>
      <c r="U586" s="222">
        <f t="shared" si="249"/>
        <v>0</v>
      </c>
      <c r="V586" s="222">
        <f t="shared" si="249"/>
        <v>0</v>
      </c>
      <c r="W586" s="222">
        <f t="shared" si="249"/>
        <v>0</v>
      </c>
      <c r="X586" s="222">
        <f t="shared" si="249"/>
        <v>0</v>
      </c>
      <c r="Y586" s="222">
        <f t="shared" si="249"/>
        <v>0</v>
      </c>
      <c r="Z586" s="222">
        <f t="shared" si="249"/>
        <v>0</v>
      </c>
      <c r="AA586" s="222">
        <f t="shared" si="249"/>
        <v>0</v>
      </c>
      <c r="AB586" s="222">
        <f t="shared" si="249"/>
        <v>0</v>
      </c>
      <c r="AC586" s="222">
        <f t="shared" si="249"/>
        <v>707268.88</v>
      </c>
      <c r="AD586" s="222">
        <f t="shared" si="249"/>
        <v>380000</v>
      </c>
      <c r="AE586" s="222">
        <f t="shared" si="249"/>
        <v>0</v>
      </c>
      <c r="AF586" s="214" t="s">
        <v>17016</v>
      </c>
      <c r="AG586" s="214" t="s">
        <v>17016</v>
      </c>
      <c r="AH586" s="214" t="s">
        <v>17016</v>
      </c>
      <c r="AI586" s="226"/>
      <c r="AJ586" s="226"/>
      <c r="AK586" s="226"/>
      <c r="AL586" s="226"/>
      <c r="AM586" s="227"/>
      <c r="AN586" s="227"/>
      <c r="AO586" s="227"/>
      <c r="AP586" s="227"/>
      <c r="AQ586" s="227"/>
      <c r="AR586" s="227"/>
      <c r="AS586" s="227"/>
      <c r="AT586" s="227"/>
      <c r="AU586" s="227"/>
      <c r="AV586" s="227"/>
      <c r="AW586" s="227"/>
      <c r="AX586" s="228"/>
      <c r="AY586" s="228"/>
      <c r="AZ586" s="227"/>
      <c r="BA586" s="227"/>
      <c r="BB586" s="229"/>
      <c r="BC586" s="230">
        <f t="shared" si="231"/>
        <v>-3562</v>
      </c>
      <c r="BJ586" s="177" t="e">
        <f>VLOOKUP(C586,BM:BO,3,FALSE)</f>
        <v>#N/A</v>
      </c>
      <c r="BM586" s="177" t="s">
        <v>3499</v>
      </c>
      <c r="BN586" s="177" t="s">
        <v>841</v>
      </c>
      <c r="BO586" s="177" t="s">
        <v>3500</v>
      </c>
      <c r="BU586" s="177" t="s">
        <v>3499</v>
      </c>
      <c r="BV586" s="177" t="s">
        <v>841</v>
      </c>
      <c r="BW586" s="177" t="s">
        <v>3500</v>
      </c>
      <c r="CH586" s="224">
        <f t="shared" si="240"/>
        <v>-1.0477378964424133E-9</v>
      </c>
    </row>
    <row r="587" spans="1:86" x14ac:dyDescent="0.3">
      <c r="A587" s="177">
        <v>1</v>
      </c>
      <c r="B587" s="231">
        <f>SUBTOTAL(9,$A$402:A587)</f>
        <v>158</v>
      </c>
      <c r="C587" s="236" t="s">
        <v>346</v>
      </c>
      <c r="D587" s="222">
        <f t="shared" ref="D587:D591" si="250">E587+F587+G587+H587+I587+J587+L587+N587+P587+R587+T587+U587+V587+W587+X587+Y587+Z587+AA587+AB587+AC587+AD587+AE587</f>
        <v>14134824.479999999</v>
      </c>
      <c r="E587" s="239">
        <v>0</v>
      </c>
      <c r="F587" s="239">
        <v>0</v>
      </c>
      <c r="G587" s="239">
        <v>0</v>
      </c>
      <c r="H587" s="239">
        <v>0</v>
      </c>
      <c r="I587" s="239">
        <v>0</v>
      </c>
      <c r="J587" s="239">
        <v>0</v>
      </c>
      <c r="K587" s="255">
        <v>0</v>
      </c>
      <c r="L587" s="239">
        <v>0</v>
      </c>
      <c r="M587" s="222">
        <v>1302</v>
      </c>
      <c r="N587" s="222">
        <v>13642867.119999999</v>
      </c>
      <c r="O587" s="239">
        <v>0</v>
      </c>
      <c r="P587" s="239">
        <v>0</v>
      </c>
      <c r="Q587" s="239">
        <v>0</v>
      </c>
      <c r="R587" s="239">
        <v>0</v>
      </c>
      <c r="S587" s="239">
        <v>0</v>
      </c>
      <c r="T587" s="239">
        <v>0</v>
      </c>
      <c r="U587" s="239">
        <v>0</v>
      </c>
      <c r="V587" s="239">
        <v>0</v>
      </c>
      <c r="W587" s="239">
        <v>0</v>
      </c>
      <c r="X587" s="239">
        <v>0</v>
      </c>
      <c r="Y587" s="239">
        <v>0</v>
      </c>
      <c r="Z587" s="239">
        <v>0</v>
      </c>
      <c r="AA587" s="239">
        <v>0</v>
      </c>
      <c r="AB587" s="239">
        <v>0</v>
      </c>
      <c r="AC587" s="222">
        <f>ROUND(N587*2.14%,2)</f>
        <v>291957.36</v>
      </c>
      <c r="AD587" s="239">
        <v>200000</v>
      </c>
      <c r="AE587" s="239">
        <v>0</v>
      </c>
      <c r="AF587" s="214">
        <v>2024</v>
      </c>
      <c r="AG587" s="214">
        <v>2024</v>
      </c>
      <c r="AH587" s="214">
        <v>2024</v>
      </c>
      <c r="AI587" s="226"/>
      <c r="AJ587" s="226"/>
      <c r="AK587" s="226"/>
      <c r="AL587" s="226"/>
      <c r="AM587" s="227" t="s">
        <v>16944</v>
      </c>
      <c r="AN587" s="227" t="s">
        <v>16946</v>
      </c>
      <c r="AO587" s="227">
        <v>0</v>
      </c>
      <c r="AP587" s="227" t="s">
        <v>16962</v>
      </c>
      <c r="AQ587" s="227" t="s">
        <v>16948</v>
      </c>
      <c r="AR587" s="227" t="s">
        <v>16954</v>
      </c>
      <c r="AS587" s="227"/>
      <c r="AT587" s="227"/>
      <c r="AU587" s="227"/>
      <c r="AV587" s="227"/>
      <c r="AW587" s="227" t="s">
        <v>736</v>
      </c>
      <c r="AX587" s="228">
        <v>2587.8000000000002</v>
      </c>
      <c r="AY587" s="228">
        <v>762.28</v>
      </c>
      <c r="AZ587" s="227" t="s">
        <v>2966</v>
      </c>
      <c r="BA587" s="227" t="s">
        <v>17002</v>
      </c>
      <c r="BB587" s="229"/>
      <c r="BC587" s="230">
        <f t="shared" si="231"/>
        <v>-539.72</v>
      </c>
      <c r="BD587" s="177" t="s">
        <v>16936</v>
      </c>
      <c r="BJ587" s="177" t="str">
        <f>VLOOKUP(C587,BM:BO,3,FALSE)</f>
        <v>нет данных</v>
      </c>
      <c r="BM587" s="177" t="s">
        <v>3501</v>
      </c>
      <c r="BN587" s="177" t="s">
        <v>2983</v>
      </c>
      <c r="BO587" s="177" t="s">
        <v>2983</v>
      </c>
      <c r="BU587" s="177" t="s">
        <v>3501</v>
      </c>
      <c r="BV587" s="177" t="s">
        <v>2983</v>
      </c>
      <c r="BW587" s="177" t="s">
        <v>2983</v>
      </c>
      <c r="CH587" s="224">
        <f t="shared" si="240"/>
        <v>-5.8207660913467407E-10</v>
      </c>
    </row>
    <row r="588" spans="1:86" x14ac:dyDescent="0.3">
      <c r="A588" s="177">
        <v>1</v>
      </c>
      <c r="B588" s="231">
        <f>SUBTOTAL(9,$A$402:A588)</f>
        <v>159</v>
      </c>
      <c r="C588" s="236" t="s">
        <v>347</v>
      </c>
      <c r="D588" s="222">
        <f t="shared" si="250"/>
        <v>6676587.5999999996</v>
      </c>
      <c r="E588" s="239">
        <v>0</v>
      </c>
      <c r="F588" s="239">
        <v>0</v>
      </c>
      <c r="G588" s="239">
        <v>0</v>
      </c>
      <c r="H588" s="239">
        <v>0</v>
      </c>
      <c r="I588" s="239">
        <v>0</v>
      </c>
      <c r="J588" s="239">
        <v>0</v>
      </c>
      <c r="K588" s="255">
        <v>0</v>
      </c>
      <c r="L588" s="239">
        <v>0</v>
      </c>
      <c r="M588" s="222">
        <v>615</v>
      </c>
      <c r="N588" s="222">
        <v>6360473.4699999997</v>
      </c>
      <c r="O588" s="239">
        <v>0</v>
      </c>
      <c r="P588" s="239">
        <v>0</v>
      </c>
      <c r="Q588" s="239">
        <v>0</v>
      </c>
      <c r="R588" s="239">
        <v>0</v>
      </c>
      <c r="S588" s="239">
        <v>0</v>
      </c>
      <c r="T588" s="239">
        <v>0</v>
      </c>
      <c r="U588" s="239">
        <v>0</v>
      </c>
      <c r="V588" s="239">
        <v>0</v>
      </c>
      <c r="W588" s="239">
        <v>0</v>
      </c>
      <c r="X588" s="239">
        <v>0</v>
      </c>
      <c r="Y588" s="239">
        <v>0</v>
      </c>
      <c r="Z588" s="239">
        <v>0</v>
      </c>
      <c r="AA588" s="239">
        <v>0</v>
      </c>
      <c r="AB588" s="239">
        <v>0</v>
      </c>
      <c r="AC588" s="222">
        <f>ROUND(N588*2.14%,2)</f>
        <v>136114.13</v>
      </c>
      <c r="AD588" s="222">
        <v>180000</v>
      </c>
      <c r="AE588" s="239">
        <v>0</v>
      </c>
      <c r="AF588" s="214">
        <v>2024</v>
      </c>
      <c r="AG588" s="214">
        <v>2024</v>
      </c>
      <c r="AH588" s="214">
        <v>2024</v>
      </c>
      <c r="AI588" s="226"/>
      <c r="AJ588" s="226"/>
      <c r="AK588" s="226"/>
      <c r="AL588" s="226"/>
      <c r="AM588" s="227" t="s">
        <v>16944</v>
      </c>
      <c r="AN588" s="227" t="s">
        <v>16939</v>
      </c>
      <c r="AO588" s="227">
        <v>0</v>
      </c>
      <c r="AP588" s="227" t="s">
        <v>16960</v>
      </c>
      <c r="AQ588" s="227" t="s">
        <v>16942</v>
      </c>
      <c r="AR588" s="227">
        <v>0</v>
      </c>
      <c r="AS588" s="227"/>
      <c r="AT588" s="227"/>
      <c r="AU588" s="227"/>
      <c r="AV588" s="227"/>
      <c r="AW588" s="227" t="s">
        <v>994</v>
      </c>
      <c r="AX588" s="228">
        <v>615.4</v>
      </c>
      <c r="AY588" s="228">
        <v>398.26</v>
      </c>
      <c r="AZ588" s="227" t="s">
        <v>2966</v>
      </c>
      <c r="BA588" s="227" t="s">
        <v>17002</v>
      </c>
      <c r="BB588" s="229"/>
      <c r="BC588" s="230">
        <f t="shared" si="231"/>
        <v>-216.74</v>
      </c>
      <c r="BD588" s="177" t="s">
        <v>16936</v>
      </c>
      <c r="BJ588" s="177" t="str">
        <f>VLOOKUP(C588,BM:BO,3,FALSE)</f>
        <v>нет данных</v>
      </c>
      <c r="BM588" s="177" t="s">
        <v>3502</v>
      </c>
      <c r="BN588" s="177" t="s">
        <v>1269</v>
      </c>
      <c r="BO588" s="177" t="s">
        <v>3503</v>
      </c>
      <c r="BU588" s="177" t="s">
        <v>3502</v>
      </c>
      <c r="BV588" s="177" t="s">
        <v>1269</v>
      </c>
      <c r="BW588" s="177" t="s">
        <v>3503</v>
      </c>
      <c r="CH588" s="224">
        <f t="shared" si="240"/>
        <v>-1.1641532182693481E-10</v>
      </c>
    </row>
    <row r="589" spans="1:86" x14ac:dyDescent="0.3">
      <c r="A589" s="177">
        <v>1</v>
      </c>
      <c r="B589" s="231">
        <f>SUBTOTAL(9,$A$402:A589)</f>
        <v>160</v>
      </c>
      <c r="C589" s="236" t="s">
        <v>339</v>
      </c>
      <c r="D589" s="222">
        <f t="shared" si="250"/>
        <v>4666192.8600000003</v>
      </c>
      <c r="E589" s="239">
        <v>0</v>
      </c>
      <c r="F589" s="239">
        <v>0</v>
      </c>
      <c r="G589" s="239">
        <v>0</v>
      </c>
      <c r="H589" s="239">
        <v>0</v>
      </c>
      <c r="I589" s="239">
        <v>0</v>
      </c>
      <c r="J589" s="239">
        <v>0</v>
      </c>
      <c r="K589" s="255">
        <v>0</v>
      </c>
      <c r="L589" s="239">
        <v>0</v>
      </c>
      <c r="M589" s="241">
        <v>498</v>
      </c>
      <c r="N589" s="222">
        <v>4568428.49</v>
      </c>
      <c r="O589" s="239">
        <v>0</v>
      </c>
      <c r="P589" s="239">
        <v>0</v>
      </c>
      <c r="Q589" s="222">
        <v>0</v>
      </c>
      <c r="R589" s="222">
        <v>0</v>
      </c>
      <c r="S589" s="239">
        <v>0</v>
      </c>
      <c r="T589" s="239">
        <v>0</v>
      </c>
      <c r="U589" s="239">
        <v>0</v>
      </c>
      <c r="V589" s="239">
        <v>0</v>
      </c>
      <c r="W589" s="239">
        <v>0</v>
      </c>
      <c r="X589" s="239">
        <v>0</v>
      </c>
      <c r="Y589" s="239">
        <v>0</v>
      </c>
      <c r="Z589" s="239">
        <v>0</v>
      </c>
      <c r="AA589" s="239">
        <v>0</v>
      </c>
      <c r="AB589" s="239">
        <v>0</v>
      </c>
      <c r="AC589" s="222">
        <f>ROUND(N589*2.14%,2)</f>
        <v>97764.37</v>
      </c>
      <c r="AD589" s="222">
        <v>0</v>
      </c>
      <c r="AE589" s="239">
        <v>0</v>
      </c>
      <c r="AF589" s="214" t="s">
        <v>17042</v>
      </c>
      <c r="AG589" s="214">
        <v>2024</v>
      </c>
      <c r="AH589" s="214">
        <v>2024</v>
      </c>
      <c r="AI589" s="226"/>
      <c r="AJ589" s="226"/>
      <c r="AK589" s="226"/>
      <c r="AL589" s="226"/>
      <c r="AM589" s="227" t="s">
        <v>16939</v>
      </c>
      <c r="AN589" s="227" t="s">
        <v>16960</v>
      </c>
      <c r="AO589" s="227">
        <v>0</v>
      </c>
      <c r="AP589" s="227" t="s">
        <v>16941</v>
      </c>
      <c r="AQ589" s="227" t="s">
        <v>16958</v>
      </c>
      <c r="AR589" s="227">
        <v>0</v>
      </c>
      <c r="AS589" s="227"/>
      <c r="AT589" s="227"/>
      <c r="AU589" s="227"/>
      <c r="AV589" s="227"/>
      <c r="AW589" s="227" t="s">
        <v>1445</v>
      </c>
      <c r="AX589" s="228">
        <v>421.5</v>
      </c>
      <c r="AY589" s="228">
        <v>670</v>
      </c>
      <c r="AZ589" s="227" t="s">
        <v>2966</v>
      </c>
      <c r="BA589" s="227" t="s">
        <v>17002</v>
      </c>
      <c r="BB589" s="229"/>
      <c r="BC589" s="230">
        <f>AY589-M589</f>
        <v>172</v>
      </c>
      <c r="BJ589" s="177" t="str">
        <f>VLOOKUP(C589,BM:BO,3,FALSE)</f>
        <v>нет данных</v>
      </c>
      <c r="BM589" s="177" t="s">
        <v>685</v>
      </c>
      <c r="BN589" s="177" t="s">
        <v>658</v>
      </c>
      <c r="BO589" s="177" t="s">
        <v>3488</v>
      </c>
      <c r="BU589" s="177" t="s">
        <v>685</v>
      </c>
      <c r="BV589" s="177" t="s">
        <v>658</v>
      </c>
      <c r="BW589" s="177" t="s">
        <v>3488</v>
      </c>
      <c r="CH589" s="224">
        <f t="shared" si="240"/>
        <v>1.1641532182693481E-10</v>
      </c>
    </row>
    <row r="590" spans="1:86" x14ac:dyDescent="0.3">
      <c r="A590" s="177">
        <v>1</v>
      </c>
      <c r="B590" s="231">
        <f>SUBTOTAL(9,$A$402:A590)</f>
        <v>161</v>
      </c>
      <c r="C590" s="236" t="s">
        <v>340</v>
      </c>
      <c r="D590" s="222">
        <f t="shared" si="250"/>
        <v>4656521.79</v>
      </c>
      <c r="E590" s="239">
        <v>0</v>
      </c>
      <c r="F590" s="239">
        <v>0</v>
      </c>
      <c r="G590" s="239">
        <v>0</v>
      </c>
      <c r="H590" s="239">
        <v>0</v>
      </c>
      <c r="I590" s="239">
        <v>0</v>
      </c>
      <c r="J590" s="239">
        <v>0</v>
      </c>
      <c r="K590" s="255">
        <v>0</v>
      </c>
      <c r="L590" s="239">
        <v>0</v>
      </c>
      <c r="M590" s="241">
        <v>497</v>
      </c>
      <c r="N590" s="222">
        <v>4558960.05</v>
      </c>
      <c r="O590" s="239">
        <v>0</v>
      </c>
      <c r="P590" s="239">
        <v>0</v>
      </c>
      <c r="Q590" s="222">
        <v>0</v>
      </c>
      <c r="R590" s="222">
        <v>0</v>
      </c>
      <c r="S590" s="239">
        <v>0</v>
      </c>
      <c r="T590" s="239">
        <v>0</v>
      </c>
      <c r="U590" s="239">
        <v>0</v>
      </c>
      <c r="V590" s="239">
        <v>0</v>
      </c>
      <c r="W590" s="239">
        <v>0</v>
      </c>
      <c r="X590" s="239">
        <v>0</v>
      </c>
      <c r="Y590" s="239">
        <v>0</v>
      </c>
      <c r="Z590" s="239">
        <v>0</v>
      </c>
      <c r="AA590" s="239">
        <v>0</v>
      </c>
      <c r="AB590" s="239">
        <v>0</v>
      </c>
      <c r="AC590" s="222">
        <f>ROUND(N590*2.14%,2)-0.01</f>
        <v>97561.74</v>
      </c>
      <c r="AD590" s="222">
        <v>0</v>
      </c>
      <c r="AE590" s="239">
        <v>0</v>
      </c>
      <c r="AF590" s="214" t="s">
        <v>17042</v>
      </c>
      <c r="AG590" s="214">
        <v>2024</v>
      </c>
      <c r="AH590" s="214">
        <v>2024</v>
      </c>
      <c r="AI590" s="226"/>
      <c r="AJ590" s="226"/>
      <c r="AK590" s="226"/>
      <c r="AL590" s="226"/>
      <c r="AM590" s="227" t="s">
        <v>16939</v>
      </c>
      <c r="AN590" s="227" t="s">
        <v>16943</v>
      </c>
      <c r="AO590" s="227">
        <v>0</v>
      </c>
      <c r="AP590" s="227" t="s">
        <v>16950</v>
      </c>
      <c r="AQ590" s="227" t="s">
        <v>16958</v>
      </c>
      <c r="AR590" s="227">
        <v>0</v>
      </c>
      <c r="AS590" s="227"/>
      <c r="AT590" s="227"/>
      <c r="AU590" s="227"/>
      <c r="AV590" s="227"/>
      <c r="AW590" s="227" t="s">
        <v>1421</v>
      </c>
      <c r="AX590" s="228">
        <v>440.1</v>
      </c>
      <c r="AY590" s="228">
        <v>286.07</v>
      </c>
      <c r="AZ590" s="227" t="s">
        <v>2966</v>
      </c>
      <c r="BA590" s="227" t="s">
        <v>17002</v>
      </c>
      <c r="BB590" s="229"/>
      <c r="BC590" s="230">
        <f>AY590-M590</f>
        <v>-210.93</v>
      </c>
      <c r="BD590" s="177" t="s">
        <v>16938</v>
      </c>
      <c r="BJ590" s="177" t="str">
        <f>VLOOKUP(C590,BM:BO,3,FALSE)</f>
        <v>нет данных</v>
      </c>
      <c r="BM590" s="177" t="s">
        <v>3489</v>
      </c>
      <c r="BN590" s="177" t="s">
        <v>657</v>
      </c>
      <c r="BO590" s="177" t="s">
        <v>1964</v>
      </c>
      <c r="BU590" s="177" t="s">
        <v>3489</v>
      </c>
      <c r="BV590" s="177" t="s">
        <v>657</v>
      </c>
      <c r="BW590" s="177" t="s">
        <v>1964</v>
      </c>
      <c r="CH590" s="224">
        <f t="shared" si="240"/>
        <v>2.1827872842550278E-10</v>
      </c>
    </row>
    <row r="591" spans="1:86" x14ac:dyDescent="0.3">
      <c r="A591" s="177">
        <v>1</v>
      </c>
      <c r="B591" s="231">
        <f>SUBTOTAL(9,$A$402:A591)</f>
        <v>162</v>
      </c>
      <c r="C591" s="236" t="s">
        <v>12963</v>
      </c>
      <c r="D591" s="222">
        <f t="shared" si="250"/>
        <v>4003090</v>
      </c>
      <c r="E591" s="239">
        <v>0</v>
      </c>
      <c r="F591" s="239">
        <v>0</v>
      </c>
      <c r="G591" s="239">
        <v>0</v>
      </c>
      <c r="H591" s="239">
        <v>0</v>
      </c>
      <c r="I591" s="239">
        <v>0</v>
      </c>
      <c r="J591" s="239">
        <v>0</v>
      </c>
      <c r="K591" s="255">
        <v>0</v>
      </c>
      <c r="L591" s="239">
        <v>0</v>
      </c>
      <c r="M591" s="241">
        <v>650</v>
      </c>
      <c r="N591" s="222">
        <v>3919218.72</v>
      </c>
      <c r="O591" s="239">
        <v>0</v>
      </c>
      <c r="P591" s="239">
        <v>0</v>
      </c>
      <c r="Q591" s="222">
        <v>0</v>
      </c>
      <c r="R591" s="222">
        <v>0</v>
      </c>
      <c r="S591" s="239">
        <v>0</v>
      </c>
      <c r="T591" s="239">
        <v>0</v>
      </c>
      <c r="U591" s="239">
        <v>0</v>
      </c>
      <c r="V591" s="239">
        <v>0</v>
      </c>
      <c r="W591" s="239">
        <v>0</v>
      </c>
      <c r="X591" s="239">
        <v>0</v>
      </c>
      <c r="Y591" s="239">
        <v>0</v>
      </c>
      <c r="Z591" s="239">
        <v>0</v>
      </c>
      <c r="AA591" s="239">
        <v>0</v>
      </c>
      <c r="AB591" s="239">
        <v>0</v>
      </c>
      <c r="AC591" s="222">
        <f>ROUND(N591*2.14%,2)</f>
        <v>83871.28</v>
      </c>
      <c r="AD591" s="222">
        <v>0</v>
      </c>
      <c r="AE591" s="239">
        <v>0</v>
      </c>
      <c r="AF591" s="214" t="s">
        <v>17042</v>
      </c>
      <c r="AG591" s="214">
        <v>2024</v>
      </c>
      <c r="AH591" s="214">
        <v>2024</v>
      </c>
      <c r="AI591" s="226"/>
      <c r="AJ591" s="226"/>
      <c r="AK591" s="226"/>
      <c r="AL591" s="226"/>
      <c r="AM591" s="227"/>
      <c r="AN591" s="227"/>
      <c r="AO591" s="227"/>
      <c r="AP591" s="227"/>
      <c r="AQ591" s="227"/>
      <c r="AR591" s="227"/>
      <c r="AS591" s="227"/>
      <c r="AT591" s="227"/>
      <c r="AU591" s="227"/>
      <c r="AV591" s="227"/>
      <c r="AW591" s="227"/>
      <c r="AX591" s="228"/>
      <c r="AY591" s="228"/>
      <c r="AZ591" s="227"/>
      <c r="BA591" s="227"/>
      <c r="BB591" s="229"/>
      <c r="BC591" s="230"/>
      <c r="CH591" s="224"/>
    </row>
    <row r="592" spans="1:86" x14ac:dyDescent="0.3">
      <c r="B592" s="225" t="s">
        <v>370</v>
      </c>
      <c r="C592" s="225"/>
      <c r="D592" s="221">
        <f>D593+D594</f>
        <v>6414179</v>
      </c>
      <c r="E592" s="222">
        <f t="shared" ref="E592:AE592" si="251">E593+E594</f>
        <v>0</v>
      </c>
      <c r="F592" s="222">
        <f t="shared" si="251"/>
        <v>0</v>
      </c>
      <c r="G592" s="222">
        <f t="shared" si="251"/>
        <v>0</v>
      </c>
      <c r="H592" s="222">
        <f t="shared" si="251"/>
        <v>0</v>
      </c>
      <c r="I592" s="222">
        <f t="shared" si="251"/>
        <v>0</v>
      </c>
      <c r="J592" s="222">
        <f t="shared" si="251"/>
        <v>0</v>
      </c>
      <c r="K592" s="223">
        <f t="shared" si="251"/>
        <v>0</v>
      </c>
      <c r="L592" s="222">
        <f t="shared" si="251"/>
        <v>0</v>
      </c>
      <c r="M592" s="222">
        <f t="shared" si="251"/>
        <v>731.9</v>
      </c>
      <c r="N592" s="222">
        <f t="shared" si="251"/>
        <v>6069214.6600000001</v>
      </c>
      <c r="O592" s="222">
        <f t="shared" si="251"/>
        <v>0</v>
      </c>
      <c r="P592" s="222">
        <f t="shared" si="251"/>
        <v>0</v>
      </c>
      <c r="Q592" s="222">
        <f t="shared" si="251"/>
        <v>0</v>
      </c>
      <c r="R592" s="222">
        <f t="shared" si="251"/>
        <v>0</v>
      </c>
      <c r="S592" s="222">
        <f t="shared" si="251"/>
        <v>0</v>
      </c>
      <c r="T592" s="222">
        <f t="shared" si="251"/>
        <v>0</v>
      </c>
      <c r="U592" s="222">
        <f t="shared" si="251"/>
        <v>0</v>
      </c>
      <c r="V592" s="222">
        <f t="shared" si="251"/>
        <v>0</v>
      </c>
      <c r="W592" s="222">
        <f t="shared" si="251"/>
        <v>0</v>
      </c>
      <c r="X592" s="222">
        <f t="shared" si="251"/>
        <v>0</v>
      </c>
      <c r="Y592" s="222">
        <f t="shared" si="251"/>
        <v>0</v>
      </c>
      <c r="Z592" s="222">
        <f t="shared" si="251"/>
        <v>0</v>
      </c>
      <c r="AA592" s="222">
        <f t="shared" si="251"/>
        <v>0</v>
      </c>
      <c r="AB592" s="222">
        <f t="shared" si="251"/>
        <v>0</v>
      </c>
      <c r="AC592" s="222">
        <f t="shared" si="251"/>
        <v>129881.19</v>
      </c>
      <c r="AD592" s="222">
        <f t="shared" si="251"/>
        <v>95083.15</v>
      </c>
      <c r="AE592" s="222">
        <f t="shared" si="251"/>
        <v>120000</v>
      </c>
      <c r="AF592" s="214" t="s">
        <v>17016</v>
      </c>
      <c r="AG592" s="214" t="s">
        <v>17016</v>
      </c>
      <c r="AH592" s="214" t="s">
        <v>17016</v>
      </c>
      <c r="AI592" s="226"/>
      <c r="AJ592" s="226"/>
      <c r="AK592" s="226"/>
      <c r="AL592" s="226"/>
      <c r="AM592" s="227"/>
      <c r="AN592" s="227"/>
      <c r="AO592" s="227"/>
      <c r="AP592" s="227"/>
      <c r="AQ592" s="227"/>
      <c r="AR592" s="227"/>
      <c r="AS592" s="227"/>
      <c r="AT592" s="227"/>
      <c r="AU592" s="227"/>
      <c r="AV592" s="227"/>
      <c r="AW592" s="227"/>
      <c r="AX592" s="228"/>
      <c r="AY592" s="228"/>
      <c r="AZ592" s="227"/>
      <c r="BA592" s="227"/>
      <c r="BB592" s="229"/>
      <c r="BC592" s="230">
        <f t="shared" si="231"/>
        <v>-731.9</v>
      </c>
      <c r="BJ592" s="177" t="e">
        <f>VLOOKUP(C592,BM:BO,3,FALSE)</f>
        <v>#N/A</v>
      </c>
      <c r="BM592" s="177" t="s">
        <v>3545</v>
      </c>
      <c r="BN592" s="177" t="s">
        <v>657</v>
      </c>
      <c r="BO592" s="177" t="s">
        <v>3546</v>
      </c>
      <c r="BU592" s="177" t="s">
        <v>3545</v>
      </c>
      <c r="BV592" s="177" t="s">
        <v>657</v>
      </c>
      <c r="BW592" s="177" t="s">
        <v>3546</v>
      </c>
      <c r="CH592" s="224">
        <f t="shared" si="240"/>
        <v>-1.4551915228366852E-10</v>
      </c>
    </row>
    <row r="593" spans="1:118" x14ac:dyDescent="0.3">
      <c r="A593" s="177">
        <v>1</v>
      </c>
      <c r="B593" s="231">
        <f>SUBTOTAL(9,$A$402:A593)</f>
        <v>163</v>
      </c>
      <c r="C593" s="236" t="s">
        <v>374</v>
      </c>
      <c r="D593" s="222">
        <f t="shared" ref="D593:D594" si="252">E593+F593+G593+H593+I593+J593+L593+N593+P593+R593+T593+U593+V593+W593+X593+Y593+Z593+AA593+AB593+AC593+AD593+AE593</f>
        <v>4308841.66</v>
      </c>
      <c r="E593" s="239">
        <v>0</v>
      </c>
      <c r="F593" s="239">
        <v>0</v>
      </c>
      <c r="G593" s="239">
        <v>0</v>
      </c>
      <c r="H593" s="239">
        <v>0</v>
      </c>
      <c r="I593" s="239">
        <v>0</v>
      </c>
      <c r="J593" s="239">
        <v>0</v>
      </c>
      <c r="K593" s="255">
        <v>0</v>
      </c>
      <c r="L593" s="239">
        <v>0</v>
      </c>
      <c r="M593" s="222">
        <v>396.9</v>
      </c>
      <c r="N593" s="222">
        <v>4125473.38</v>
      </c>
      <c r="O593" s="239">
        <v>0</v>
      </c>
      <c r="P593" s="239">
        <v>0</v>
      </c>
      <c r="Q593" s="239">
        <v>0</v>
      </c>
      <c r="R593" s="239">
        <v>0</v>
      </c>
      <c r="S593" s="239">
        <v>0</v>
      </c>
      <c r="T593" s="239">
        <v>0</v>
      </c>
      <c r="U593" s="239">
        <v>0</v>
      </c>
      <c r="V593" s="239">
        <v>0</v>
      </c>
      <c r="W593" s="239">
        <v>0</v>
      </c>
      <c r="X593" s="239">
        <v>0</v>
      </c>
      <c r="Y593" s="239">
        <v>0</v>
      </c>
      <c r="Z593" s="239">
        <v>0</v>
      </c>
      <c r="AA593" s="239">
        <v>0</v>
      </c>
      <c r="AB593" s="239">
        <v>0</v>
      </c>
      <c r="AC593" s="222">
        <f>ROUND(N593*2.14%,2)</f>
        <v>88285.13</v>
      </c>
      <c r="AD593" s="222">
        <v>95083.15</v>
      </c>
      <c r="AE593" s="239">
        <v>0</v>
      </c>
      <c r="AF593" s="214">
        <v>2024</v>
      </c>
      <c r="AG593" s="214">
        <v>2024</v>
      </c>
      <c r="AH593" s="214">
        <v>2024</v>
      </c>
      <c r="AI593" s="226"/>
      <c r="AJ593" s="226"/>
      <c r="AK593" s="226"/>
      <c r="AL593" s="226"/>
      <c r="AM593" s="227" t="s">
        <v>16959</v>
      </c>
      <c r="AN593" s="227" t="s">
        <v>16940</v>
      </c>
      <c r="AO593" s="227">
        <v>0</v>
      </c>
      <c r="AP593" s="227" t="s">
        <v>16954</v>
      </c>
      <c r="AQ593" s="227" t="s">
        <v>16962</v>
      </c>
      <c r="AR593" s="227" t="s">
        <v>16954</v>
      </c>
      <c r="AS593" s="227"/>
      <c r="AT593" s="227"/>
      <c r="AU593" s="227"/>
      <c r="AV593" s="227"/>
      <c r="AW593" s="227" t="s">
        <v>621</v>
      </c>
      <c r="AX593" s="228">
        <v>517.46</v>
      </c>
      <c r="AY593" s="228">
        <v>408.5</v>
      </c>
      <c r="AZ593" s="227" t="s">
        <v>2966</v>
      </c>
      <c r="BA593" s="227" t="s">
        <v>17002</v>
      </c>
      <c r="BB593" s="229"/>
      <c r="BC593" s="230">
        <f t="shared" si="231"/>
        <v>11.600000000000023</v>
      </c>
      <c r="BJ593" s="177" t="str">
        <f>VLOOKUP(C593,BM:BO,3,FALSE)</f>
        <v>371.360</v>
      </c>
      <c r="BM593" s="177" t="s">
        <v>3547</v>
      </c>
      <c r="BN593" s="177" t="s">
        <v>3245</v>
      </c>
      <c r="BO593" s="177" t="s">
        <v>1383</v>
      </c>
      <c r="BU593" s="177" t="s">
        <v>3547</v>
      </c>
      <c r="BV593" s="177" t="s">
        <v>3245</v>
      </c>
      <c r="BW593" s="177" t="s">
        <v>1383</v>
      </c>
      <c r="CH593" s="224">
        <f t="shared" si="240"/>
        <v>2.6193447411060333E-10</v>
      </c>
    </row>
    <row r="594" spans="1:118" x14ac:dyDescent="0.3">
      <c r="A594" s="177">
        <v>1</v>
      </c>
      <c r="B594" s="231">
        <f>SUBTOTAL(9,$A$402:A594)</f>
        <v>164</v>
      </c>
      <c r="C594" s="236" t="s">
        <v>13143</v>
      </c>
      <c r="D594" s="222">
        <f t="shared" si="252"/>
        <v>2105337.34</v>
      </c>
      <c r="E594" s="239">
        <v>0</v>
      </c>
      <c r="F594" s="239">
        <v>0</v>
      </c>
      <c r="G594" s="239">
        <v>0</v>
      </c>
      <c r="H594" s="239">
        <v>0</v>
      </c>
      <c r="I594" s="239">
        <v>0</v>
      </c>
      <c r="J594" s="239">
        <v>0</v>
      </c>
      <c r="K594" s="255">
        <v>0</v>
      </c>
      <c r="L594" s="239">
        <v>0</v>
      </c>
      <c r="M594" s="241">
        <v>335</v>
      </c>
      <c r="N594" s="222">
        <f>1576253.78+367487.5</f>
        <v>1943741.28</v>
      </c>
      <c r="O594" s="239">
        <v>0</v>
      </c>
      <c r="P594" s="239">
        <v>0</v>
      </c>
      <c r="Q594" s="222">
        <v>0</v>
      </c>
      <c r="R594" s="222">
        <v>0</v>
      </c>
      <c r="S594" s="239">
        <v>0</v>
      </c>
      <c r="T594" s="239">
        <v>0</v>
      </c>
      <c r="U594" s="239">
        <v>0</v>
      </c>
      <c r="V594" s="239">
        <v>0</v>
      </c>
      <c r="W594" s="239">
        <v>0</v>
      </c>
      <c r="X594" s="239">
        <v>0</v>
      </c>
      <c r="Y594" s="239">
        <v>0</v>
      </c>
      <c r="Z594" s="239">
        <v>0</v>
      </c>
      <c r="AA594" s="239">
        <v>0</v>
      </c>
      <c r="AB594" s="239">
        <v>0</v>
      </c>
      <c r="AC594" s="222">
        <f>ROUND(N594*2.14%,2)</f>
        <v>41596.06</v>
      </c>
      <c r="AD594" s="239">
        <v>0</v>
      </c>
      <c r="AE594" s="239">
        <v>120000</v>
      </c>
      <c r="AF594" s="214" t="s">
        <v>17042</v>
      </c>
      <c r="AG594" s="214">
        <v>2024</v>
      </c>
      <c r="AH594" s="214">
        <v>2024</v>
      </c>
      <c r="AI594" s="226"/>
      <c r="AJ594" s="226"/>
      <c r="AK594" s="226"/>
      <c r="AL594" s="226"/>
      <c r="AM594" s="227"/>
      <c r="AN594" s="227"/>
      <c r="AO594" s="227"/>
      <c r="AP594" s="227"/>
      <c r="AQ594" s="227"/>
      <c r="AR594" s="227"/>
      <c r="AS594" s="227"/>
      <c r="AT594" s="227"/>
      <c r="AU594" s="227"/>
      <c r="AV594" s="227"/>
      <c r="AW594" s="227"/>
      <c r="AX594" s="228"/>
      <c r="AY594" s="228"/>
      <c r="AZ594" s="227"/>
      <c r="BA594" s="227"/>
      <c r="BB594" s="229"/>
      <c r="BC594" s="230"/>
      <c r="CH594" s="224">
        <f t="shared" si="240"/>
        <v>-1.7462298274040222E-10</v>
      </c>
    </row>
    <row r="595" spans="1:118" x14ac:dyDescent="0.3">
      <c r="B595" s="225" t="s">
        <v>373</v>
      </c>
      <c r="C595" s="225"/>
      <c r="D595" s="221">
        <f>D596</f>
        <v>113869.7</v>
      </c>
      <c r="E595" s="222">
        <f t="shared" ref="E595:AE595" si="253">E596</f>
        <v>0</v>
      </c>
      <c r="F595" s="222">
        <f t="shared" si="253"/>
        <v>0</v>
      </c>
      <c r="G595" s="222">
        <f t="shared" si="253"/>
        <v>0</v>
      </c>
      <c r="H595" s="222">
        <f t="shared" si="253"/>
        <v>0</v>
      </c>
      <c r="I595" s="222">
        <f t="shared" si="253"/>
        <v>0</v>
      </c>
      <c r="J595" s="222">
        <f t="shared" si="253"/>
        <v>0</v>
      </c>
      <c r="K595" s="223">
        <f t="shared" si="253"/>
        <v>0</v>
      </c>
      <c r="L595" s="222">
        <f t="shared" si="253"/>
        <v>0</v>
      </c>
      <c r="M595" s="222">
        <f t="shared" si="253"/>
        <v>0</v>
      </c>
      <c r="N595" s="222">
        <f t="shared" si="253"/>
        <v>0</v>
      </c>
      <c r="O595" s="222">
        <f t="shared" si="253"/>
        <v>0</v>
      </c>
      <c r="P595" s="222">
        <f t="shared" si="253"/>
        <v>0</v>
      </c>
      <c r="Q595" s="222">
        <f t="shared" si="253"/>
        <v>0</v>
      </c>
      <c r="R595" s="222">
        <f t="shared" si="253"/>
        <v>0</v>
      </c>
      <c r="S595" s="222">
        <f t="shared" si="253"/>
        <v>0</v>
      </c>
      <c r="T595" s="222">
        <f t="shared" si="253"/>
        <v>0</v>
      </c>
      <c r="U595" s="222">
        <f t="shared" si="253"/>
        <v>0</v>
      </c>
      <c r="V595" s="222">
        <f t="shared" si="253"/>
        <v>0</v>
      </c>
      <c r="W595" s="222">
        <f t="shared" si="253"/>
        <v>0</v>
      </c>
      <c r="X595" s="222">
        <f t="shared" si="253"/>
        <v>0</v>
      </c>
      <c r="Y595" s="222">
        <f t="shared" si="253"/>
        <v>0</v>
      </c>
      <c r="Z595" s="222">
        <f t="shared" si="253"/>
        <v>0</v>
      </c>
      <c r="AA595" s="222">
        <f t="shared" si="253"/>
        <v>0</v>
      </c>
      <c r="AB595" s="222">
        <f t="shared" si="253"/>
        <v>0</v>
      </c>
      <c r="AC595" s="222">
        <f t="shared" si="253"/>
        <v>0</v>
      </c>
      <c r="AD595" s="222">
        <f t="shared" si="253"/>
        <v>113869.7</v>
      </c>
      <c r="AE595" s="222">
        <f t="shared" si="253"/>
        <v>0</v>
      </c>
      <c r="AF595" s="214" t="s">
        <v>17016</v>
      </c>
      <c r="AG595" s="214" t="s">
        <v>17016</v>
      </c>
      <c r="AH595" s="214" t="s">
        <v>17016</v>
      </c>
      <c r="AI595" s="226"/>
      <c r="AJ595" s="226"/>
      <c r="AK595" s="226"/>
      <c r="AL595" s="226"/>
      <c r="AM595" s="227"/>
      <c r="AN595" s="227"/>
      <c r="AO595" s="227"/>
      <c r="AP595" s="227"/>
      <c r="AQ595" s="227"/>
      <c r="AR595" s="227"/>
      <c r="AS595" s="227"/>
      <c r="AT595" s="227"/>
      <c r="AU595" s="227"/>
      <c r="AV595" s="227"/>
      <c r="AW595" s="227"/>
      <c r="AX595" s="228"/>
      <c r="AY595" s="228"/>
      <c r="AZ595" s="227"/>
      <c r="BA595" s="227"/>
      <c r="BB595" s="229"/>
      <c r="BC595" s="230">
        <f t="shared" si="231"/>
        <v>0</v>
      </c>
      <c r="BJ595" s="177" t="e">
        <f>VLOOKUP(C595,BM:BO,3,FALSE)</f>
        <v>#N/A</v>
      </c>
      <c r="BM595" s="177" t="s">
        <v>3548</v>
      </c>
      <c r="BN595" s="177" t="s">
        <v>2983</v>
      </c>
      <c r="BO595" s="177" t="s">
        <v>2983</v>
      </c>
      <c r="BU595" s="177" t="s">
        <v>3548</v>
      </c>
      <c r="BV595" s="177" t="s">
        <v>2983</v>
      </c>
      <c r="BW595" s="177" t="s">
        <v>2983</v>
      </c>
      <c r="CH595" s="224">
        <f t="shared" si="240"/>
        <v>0</v>
      </c>
    </row>
    <row r="596" spans="1:118" x14ac:dyDescent="0.3">
      <c r="A596" s="177">
        <v>1</v>
      </c>
      <c r="B596" s="231">
        <f>SUBTOTAL(9,$A$402:A596)</f>
        <v>165</v>
      </c>
      <c r="C596" s="236" t="s">
        <v>375</v>
      </c>
      <c r="D596" s="222">
        <f>E596+F596+G596+H596+I596+J596+L596+N596+P596+R596+T596+U596+V596+W596+X596+Y596+Z596+AA596+AB596+AC596+AD596+AE596</f>
        <v>113869.7</v>
      </c>
      <c r="E596" s="239">
        <v>0</v>
      </c>
      <c r="F596" s="239">
        <v>0</v>
      </c>
      <c r="G596" s="239">
        <v>0</v>
      </c>
      <c r="H596" s="239">
        <v>0</v>
      </c>
      <c r="I596" s="239">
        <v>0</v>
      </c>
      <c r="J596" s="239">
        <v>0</v>
      </c>
      <c r="K596" s="255">
        <v>0</v>
      </c>
      <c r="L596" s="239">
        <v>0</v>
      </c>
      <c r="M596" s="222">
        <v>0</v>
      </c>
      <c r="N596" s="222">
        <v>0</v>
      </c>
      <c r="O596" s="239">
        <v>0</v>
      </c>
      <c r="P596" s="239">
        <v>0</v>
      </c>
      <c r="Q596" s="239">
        <v>0</v>
      </c>
      <c r="R596" s="239">
        <v>0</v>
      </c>
      <c r="S596" s="239">
        <v>0</v>
      </c>
      <c r="T596" s="239">
        <v>0</v>
      </c>
      <c r="U596" s="239">
        <v>0</v>
      </c>
      <c r="V596" s="239">
        <v>0</v>
      </c>
      <c r="W596" s="239">
        <v>0</v>
      </c>
      <c r="X596" s="239">
        <v>0</v>
      </c>
      <c r="Y596" s="239">
        <v>0</v>
      </c>
      <c r="Z596" s="239">
        <v>0</v>
      </c>
      <c r="AA596" s="239">
        <v>0</v>
      </c>
      <c r="AB596" s="239">
        <v>0</v>
      </c>
      <c r="AC596" s="222">
        <f>ROUND(N596*2.14%,2)</f>
        <v>0</v>
      </c>
      <c r="AD596" s="222">
        <v>113869.7</v>
      </c>
      <c r="AE596" s="239">
        <v>0</v>
      </c>
      <c r="AF596" s="214">
        <v>2024</v>
      </c>
      <c r="AG596" s="214" t="s">
        <v>17042</v>
      </c>
      <c r="AH596" s="214" t="s">
        <v>17042</v>
      </c>
      <c r="AI596" s="226"/>
      <c r="AJ596" s="226"/>
      <c r="AK596" s="226"/>
      <c r="AL596" s="226"/>
      <c r="AM596" s="227" t="s">
        <v>16944</v>
      </c>
      <c r="AN596" s="227" t="s">
        <v>16946</v>
      </c>
      <c r="AO596" s="227">
        <v>0</v>
      </c>
      <c r="AP596" s="227" t="s">
        <v>16954</v>
      </c>
      <c r="AQ596" s="227" t="s">
        <v>16948</v>
      </c>
      <c r="AR596" s="227">
        <v>0</v>
      </c>
      <c r="AS596" s="227"/>
      <c r="AT596" s="227"/>
      <c r="AU596" s="227"/>
      <c r="AV596" s="227"/>
      <c r="AW596" s="227" t="s">
        <v>928</v>
      </c>
      <c r="AX596" s="228">
        <v>875.2</v>
      </c>
      <c r="AY596" s="228">
        <v>860</v>
      </c>
      <c r="AZ596" s="227" t="s">
        <v>2966</v>
      </c>
      <c r="BA596" s="227" t="s">
        <v>17002</v>
      </c>
      <c r="BB596" s="229"/>
      <c r="BC596" s="230">
        <f t="shared" si="231"/>
        <v>860</v>
      </c>
      <c r="BJ596" s="177" t="str">
        <f>VLOOKUP(C596,BM:BO,3,FALSE)</f>
        <v>659.200</v>
      </c>
      <c r="BM596" s="177" t="s">
        <v>3549</v>
      </c>
      <c r="BN596" s="177" t="s">
        <v>631</v>
      </c>
      <c r="BO596" s="177" t="s">
        <v>3550</v>
      </c>
      <c r="BU596" s="177" t="s">
        <v>3549</v>
      </c>
      <c r="BV596" s="177" t="s">
        <v>631</v>
      </c>
      <c r="BW596" s="177" t="s">
        <v>3550</v>
      </c>
      <c r="CH596" s="224">
        <f t="shared" si="240"/>
        <v>0</v>
      </c>
    </row>
    <row r="597" spans="1:118" x14ac:dyDescent="0.3">
      <c r="B597" s="225" t="s">
        <v>17011</v>
      </c>
      <c r="C597" s="225"/>
      <c r="D597" s="221">
        <f>D598</f>
        <v>7222802.4000000004</v>
      </c>
      <c r="E597" s="222">
        <f t="shared" ref="E597:AE597" si="254">E598</f>
        <v>0</v>
      </c>
      <c r="F597" s="222">
        <f t="shared" si="254"/>
        <v>0</v>
      </c>
      <c r="G597" s="222">
        <f t="shared" si="254"/>
        <v>0</v>
      </c>
      <c r="H597" s="222">
        <f t="shared" si="254"/>
        <v>0</v>
      </c>
      <c r="I597" s="222">
        <f t="shared" si="254"/>
        <v>0</v>
      </c>
      <c r="J597" s="222">
        <f t="shared" si="254"/>
        <v>0</v>
      </c>
      <c r="K597" s="223">
        <f t="shared" si="254"/>
        <v>0</v>
      </c>
      <c r="L597" s="222">
        <f t="shared" si="254"/>
        <v>0</v>
      </c>
      <c r="M597" s="222">
        <f t="shared" si="254"/>
        <v>810</v>
      </c>
      <c r="N597" s="222">
        <f t="shared" si="254"/>
        <v>6895244.1699999999</v>
      </c>
      <c r="O597" s="222">
        <f t="shared" si="254"/>
        <v>0</v>
      </c>
      <c r="P597" s="222">
        <f t="shared" si="254"/>
        <v>0</v>
      </c>
      <c r="Q597" s="222">
        <f t="shared" si="254"/>
        <v>0</v>
      </c>
      <c r="R597" s="222">
        <f t="shared" si="254"/>
        <v>0</v>
      </c>
      <c r="S597" s="222">
        <f t="shared" si="254"/>
        <v>0</v>
      </c>
      <c r="T597" s="222">
        <f t="shared" si="254"/>
        <v>0</v>
      </c>
      <c r="U597" s="222">
        <f t="shared" si="254"/>
        <v>0</v>
      </c>
      <c r="V597" s="222">
        <f t="shared" si="254"/>
        <v>0</v>
      </c>
      <c r="W597" s="222">
        <f t="shared" si="254"/>
        <v>0</v>
      </c>
      <c r="X597" s="222">
        <f t="shared" si="254"/>
        <v>0</v>
      </c>
      <c r="Y597" s="222">
        <f t="shared" si="254"/>
        <v>0</v>
      </c>
      <c r="Z597" s="222">
        <f t="shared" si="254"/>
        <v>0</v>
      </c>
      <c r="AA597" s="222">
        <f t="shared" si="254"/>
        <v>0</v>
      </c>
      <c r="AB597" s="222">
        <f t="shared" si="254"/>
        <v>0</v>
      </c>
      <c r="AC597" s="222">
        <f t="shared" si="254"/>
        <v>147558.23000000001</v>
      </c>
      <c r="AD597" s="222">
        <f t="shared" si="254"/>
        <v>180000</v>
      </c>
      <c r="AE597" s="222">
        <f t="shared" si="254"/>
        <v>0</v>
      </c>
      <c r="AF597" s="214" t="s">
        <v>17016</v>
      </c>
      <c r="AG597" s="214" t="s">
        <v>17016</v>
      </c>
      <c r="AH597" s="214" t="s">
        <v>17016</v>
      </c>
      <c r="AI597" s="226"/>
      <c r="AJ597" s="226"/>
      <c r="AK597" s="226"/>
      <c r="AL597" s="226"/>
      <c r="AM597" s="227"/>
      <c r="AN597" s="227"/>
      <c r="AO597" s="227"/>
      <c r="AP597" s="227"/>
      <c r="AQ597" s="227"/>
      <c r="AR597" s="227"/>
      <c r="AS597" s="227"/>
      <c r="AT597" s="227"/>
      <c r="AU597" s="227"/>
      <c r="AV597" s="227"/>
      <c r="AW597" s="227"/>
      <c r="AX597" s="228"/>
      <c r="AY597" s="228"/>
      <c r="AZ597" s="227"/>
      <c r="BA597" s="227"/>
      <c r="BB597" s="229"/>
      <c r="BC597" s="230"/>
      <c r="BM597" s="177" t="s">
        <v>3923</v>
      </c>
      <c r="BN597" s="177" t="s">
        <v>3199</v>
      </c>
      <c r="BO597" s="177" t="s">
        <v>3924</v>
      </c>
      <c r="BU597" s="177" t="s">
        <v>3923</v>
      </c>
      <c r="BV597" s="177" t="s">
        <v>3199</v>
      </c>
      <c r="BW597" s="177" t="s">
        <v>3924</v>
      </c>
      <c r="CH597" s="224">
        <f t="shared" si="240"/>
        <v>4.3655745685100555E-10</v>
      </c>
    </row>
    <row r="598" spans="1:118" x14ac:dyDescent="0.3">
      <c r="A598" s="177">
        <v>1</v>
      </c>
      <c r="B598" s="231">
        <f>SUBTOTAL(9,$A$402:A598)</f>
        <v>166</v>
      </c>
      <c r="C598" s="236" t="s">
        <v>2492</v>
      </c>
      <c r="D598" s="222">
        <f>E598+F598+G598+H598+I598+J598+L598+N598+P598+R598+T598+U598+V598+W598+X598+Y598+Z598+AA598+AB598+AC598+AD598+AE598</f>
        <v>7222802.4000000004</v>
      </c>
      <c r="E598" s="239">
        <v>0</v>
      </c>
      <c r="F598" s="239">
        <v>0</v>
      </c>
      <c r="G598" s="239">
        <v>0</v>
      </c>
      <c r="H598" s="239">
        <v>0</v>
      </c>
      <c r="I598" s="239">
        <v>0</v>
      </c>
      <c r="J598" s="239">
        <v>0</v>
      </c>
      <c r="K598" s="255">
        <v>0</v>
      </c>
      <c r="L598" s="239">
        <v>0</v>
      </c>
      <c r="M598" s="222">
        <v>810</v>
      </c>
      <c r="N598" s="222">
        <v>6895244.1699999999</v>
      </c>
      <c r="O598" s="239">
        <v>0</v>
      </c>
      <c r="P598" s="239">
        <v>0</v>
      </c>
      <c r="Q598" s="239">
        <v>0</v>
      </c>
      <c r="R598" s="239">
        <v>0</v>
      </c>
      <c r="S598" s="239">
        <v>0</v>
      </c>
      <c r="T598" s="239">
        <v>0</v>
      </c>
      <c r="U598" s="239">
        <v>0</v>
      </c>
      <c r="V598" s="239">
        <v>0</v>
      </c>
      <c r="W598" s="239">
        <v>0</v>
      </c>
      <c r="X598" s="239">
        <v>0</v>
      </c>
      <c r="Y598" s="239">
        <v>0</v>
      </c>
      <c r="Z598" s="239">
        <v>0</v>
      </c>
      <c r="AA598" s="239">
        <v>0</v>
      </c>
      <c r="AB598" s="239">
        <v>0</v>
      </c>
      <c r="AC598" s="222">
        <f>ROUND(N598*2.14%,2)</f>
        <v>147558.23000000001</v>
      </c>
      <c r="AD598" s="222">
        <v>180000</v>
      </c>
      <c r="AE598" s="239">
        <v>0</v>
      </c>
      <c r="AF598" s="214">
        <v>2024</v>
      </c>
      <c r="AG598" s="214">
        <v>2024</v>
      </c>
      <c r="AH598" s="214">
        <v>2024</v>
      </c>
      <c r="AI598" s="226"/>
      <c r="AJ598" s="226"/>
      <c r="AK598" s="226"/>
      <c r="AL598" s="226"/>
      <c r="AM598" s="227" t="s">
        <v>16957</v>
      </c>
      <c r="AN598" s="227" t="s">
        <v>16940</v>
      </c>
      <c r="AO598" s="227"/>
      <c r="AP598" s="227" t="s">
        <v>16954</v>
      </c>
      <c r="AQ598" s="227" t="s">
        <v>16956</v>
      </c>
      <c r="AR598" s="227"/>
      <c r="AS598" s="227"/>
      <c r="AT598" s="227"/>
      <c r="AU598" s="227"/>
      <c r="AV598" s="227"/>
      <c r="AW598" s="227">
        <v>1984</v>
      </c>
      <c r="AX598" s="228">
        <v>1051.5</v>
      </c>
      <c r="AY598" s="228">
        <v>810</v>
      </c>
      <c r="AZ598" s="227" t="s">
        <v>17113</v>
      </c>
      <c r="BA598" s="227" t="s">
        <v>17002</v>
      </c>
      <c r="BB598" s="229"/>
      <c r="BC598" s="230"/>
      <c r="BM598" s="177" t="s">
        <v>3925</v>
      </c>
      <c r="BN598" s="177" t="s">
        <v>3045</v>
      </c>
      <c r="BO598" s="177" t="s">
        <v>2983</v>
      </c>
      <c r="BU598" s="177" t="s">
        <v>3925</v>
      </c>
      <c r="BV598" s="177" t="s">
        <v>3045</v>
      </c>
      <c r="BW598" s="177" t="s">
        <v>2983</v>
      </c>
      <c r="CH598" s="224">
        <f t="shared" si="240"/>
        <v>4.3655745685100555E-10</v>
      </c>
    </row>
    <row r="599" spans="1:118" x14ac:dyDescent="0.3">
      <c r="B599" s="225" t="s">
        <v>219</v>
      </c>
      <c r="C599" s="225"/>
      <c r="D599" s="221">
        <f>D600</f>
        <v>5266000</v>
      </c>
      <c r="E599" s="222">
        <f t="shared" ref="E599:AE599" si="255">E600</f>
        <v>0</v>
      </c>
      <c r="F599" s="222">
        <f t="shared" si="255"/>
        <v>0</v>
      </c>
      <c r="G599" s="222">
        <f t="shared" si="255"/>
        <v>0</v>
      </c>
      <c r="H599" s="222">
        <f t="shared" si="255"/>
        <v>0</v>
      </c>
      <c r="I599" s="222">
        <f t="shared" si="255"/>
        <v>0</v>
      </c>
      <c r="J599" s="222">
        <f t="shared" si="255"/>
        <v>0</v>
      </c>
      <c r="K599" s="223">
        <f t="shared" si="255"/>
        <v>0</v>
      </c>
      <c r="L599" s="222">
        <f t="shared" si="255"/>
        <v>0</v>
      </c>
      <c r="M599" s="222">
        <f t="shared" si="255"/>
        <v>625</v>
      </c>
      <c r="N599" s="222">
        <f t="shared" si="255"/>
        <v>4979439.9800000004</v>
      </c>
      <c r="O599" s="222">
        <f t="shared" si="255"/>
        <v>0</v>
      </c>
      <c r="P599" s="222">
        <f t="shared" si="255"/>
        <v>0</v>
      </c>
      <c r="Q599" s="222">
        <f t="shared" si="255"/>
        <v>0</v>
      </c>
      <c r="R599" s="222">
        <f t="shared" si="255"/>
        <v>0</v>
      </c>
      <c r="S599" s="222">
        <f t="shared" si="255"/>
        <v>0</v>
      </c>
      <c r="T599" s="222">
        <f t="shared" si="255"/>
        <v>0</v>
      </c>
      <c r="U599" s="222">
        <f t="shared" si="255"/>
        <v>0</v>
      </c>
      <c r="V599" s="222">
        <f t="shared" si="255"/>
        <v>0</v>
      </c>
      <c r="W599" s="222">
        <f t="shared" si="255"/>
        <v>0</v>
      </c>
      <c r="X599" s="222">
        <f t="shared" si="255"/>
        <v>0</v>
      </c>
      <c r="Y599" s="222">
        <f t="shared" si="255"/>
        <v>0</v>
      </c>
      <c r="Z599" s="222">
        <f t="shared" si="255"/>
        <v>0</v>
      </c>
      <c r="AA599" s="222">
        <f t="shared" si="255"/>
        <v>0</v>
      </c>
      <c r="AB599" s="222">
        <f t="shared" si="255"/>
        <v>0</v>
      </c>
      <c r="AC599" s="222">
        <f t="shared" si="255"/>
        <v>106560.02</v>
      </c>
      <c r="AD599" s="222">
        <f t="shared" si="255"/>
        <v>180000</v>
      </c>
      <c r="AE599" s="222">
        <f t="shared" si="255"/>
        <v>0</v>
      </c>
      <c r="AF599" s="214" t="s">
        <v>17016</v>
      </c>
      <c r="AG599" s="214" t="s">
        <v>17016</v>
      </c>
      <c r="AH599" s="214" t="s">
        <v>17016</v>
      </c>
      <c r="AI599" s="226"/>
      <c r="AJ599" s="226"/>
      <c r="AK599" s="226"/>
      <c r="AL599" s="226"/>
      <c r="AM599" s="227"/>
      <c r="AN599" s="227"/>
      <c r="AO599" s="227"/>
      <c r="AP599" s="227"/>
      <c r="AQ599" s="227"/>
      <c r="AR599" s="227"/>
      <c r="AS599" s="227"/>
      <c r="AT599" s="227"/>
      <c r="AU599" s="227"/>
      <c r="AV599" s="227"/>
      <c r="AW599" s="227"/>
      <c r="AX599" s="228"/>
      <c r="AY599" s="228"/>
      <c r="AZ599" s="227"/>
      <c r="BA599" s="227"/>
      <c r="BB599" s="229"/>
      <c r="BC599" s="230">
        <f t="shared" ref="BC599:BC644" si="256">AY599-M599</f>
        <v>-625</v>
      </c>
      <c r="BJ599" s="177" t="e">
        <f t="shared" ref="BJ599:BJ606" si="257">VLOOKUP(C599,BM:BO,3,FALSE)</f>
        <v>#N/A</v>
      </c>
      <c r="BM599" s="177" t="s">
        <v>646</v>
      </c>
      <c r="BN599" s="177" t="s">
        <v>3245</v>
      </c>
      <c r="BO599" s="177" t="s">
        <v>3290</v>
      </c>
      <c r="BU599" s="177" t="s">
        <v>646</v>
      </c>
      <c r="BV599" s="177" t="s">
        <v>3245</v>
      </c>
      <c r="BW599" s="177" t="s">
        <v>3290</v>
      </c>
      <c r="CH599" s="224">
        <f t="shared" si="240"/>
        <v>-4.6566128730773926E-10</v>
      </c>
    </row>
    <row r="600" spans="1:118" x14ac:dyDescent="0.3">
      <c r="A600" s="177">
        <v>1</v>
      </c>
      <c r="B600" s="231">
        <f>SUBTOTAL(9,$A$402:A600)</f>
        <v>167</v>
      </c>
      <c r="C600" s="236" t="s">
        <v>240</v>
      </c>
      <c r="D600" s="222">
        <f>E600+F600+G600+H600+I600+J600+L600+N600+P600+R600+T600+U600+V600+W600+X600+Y600+Z600+AA600+AB600+AC600+AD600+AE600</f>
        <v>5266000</v>
      </c>
      <c r="E600" s="239">
        <v>0</v>
      </c>
      <c r="F600" s="239">
        <v>0</v>
      </c>
      <c r="G600" s="239">
        <v>0</v>
      </c>
      <c r="H600" s="239">
        <v>0</v>
      </c>
      <c r="I600" s="239">
        <v>0</v>
      </c>
      <c r="J600" s="239">
        <v>0</v>
      </c>
      <c r="K600" s="255">
        <v>0</v>
      </c>
      <c r="L600" s="239">
        <v>0</v>
      </c>
      <c r="M600" s="222">
        <v>625</v>
      </c>
      <c r="N600" s="222">
        <v>4979439.9800000004</v>
      </c>
      <c r="O600" s="239">
        <v>0</v>
      </c>
      <c r="P600" s="239">
        <v>0</v>
      </c>
      <c r="Q600" s="222">
        <v>0</v>
      </c>
      <c r="R600" s="222">
        <v>0</v>
      </c>
      <c r="S600" s="239">
        <v>0</v>
      </c>
      <c r="T600" s="239">
        <v>0</v>
      </c>
      <c r="U600" s="239">
        <v>0</v>
      </c>
      <c r="V600" s="239">
        <v>0</v>
      </c>
      <c r="W600" s="239">
        <v>0</v>
      </c>
      <c r="X600" s="239">
        <v>0</v>
      </c>
      <c r="Y600" s="239">
        <v>0</v>
      </c>
      <c r="Z600" s="239">
        <v>0</v>
      </c>
      <c r="AA600" s="239">
        <v>0</v>
      </c>
      <c r="AB600" s="239">
        <v>0</v>
      </c>
      <c r="AC600" s="222">
        <f>ROUND(N600*2.14%,2)</f>
        <v>106560.02</v>
      </c>
      <c r="AD600" s="222">
        <v>180000</v>
      </c>
      <c r="AE600" s="239">
        <v>0</v>
      </c>
      <c r="AF600" s="214">
        <v>2024</v>
      </c>
      <c r="AG600" s="214">
        <v>2024</v>
      </c>
      <c r="AH600" s="214">
        <v>2024</v>
      </c>
      <c r="AI600" s="226"/>
      <c r="AJ600" s="226"/>
      <c r="AK600" s="226"/>
      <c r="AL600" s="226"/>
      <c r="AM600" s="227" t="s">
        <v>16944</v>
      </c>
      <c r="AN600" s="227" t="s">
        <v>16941</v>
      </c>
      <c r="AO600" s="227">
        <v>0</v>
      </c>
      <c r="AP600" s="227" t="s">
        <v>16962</v>
      </c>
      <c r="AQ600" s="227" t="s">
        <v>16961</v>
      </c>
      <c r="AR600" s="227">
        <v>0</v>
      </c>
      <c r="AS600" s="227"/>
      <c r="AT600" s="227"/>
      <c r="AU600" s="227"/>
      <c r="AV600" s="227"/>
      <c r="AW600" s="227" t="s">
        <v>736</v>
      </c>
      <c r="AX600" s="228">
        <v>738.9</v>
      </c>
      <c r="AY600" s="228">
        <v>670.8</v>
      </c>
      <c r="AZ600" s="227" t="s">
        <v>2966</v>
      </c>
      <c r="BA600" s="227" t="s">
        <v>17002</v>
      </c>
      <c r="BB600" s="229"/>
      <c r="BC600" s="230">
        <f t="shared" si="256"/>
        <v>45.799999999999955</v>
      </c>
      <c r="BJ600" s="177" t="str">
        <f t="shared" si="257"/>
        <v>516.000</v>
      </c>
      <c r="BM600" s="177" t="s">
        <v>3291</v>
      </c>
      <c r="BN600" s="177" t="s">
        <v>780</v>
      </c>
      <c r="BO600" s="177" t="s">
        <v>3292</v>
      </c>
      <c r="BU600" s="177" t="s">
        <v>3291</v>
      </c>
      <c r="BV600" s="177" t="s">
        <v>780</v>
      </c>
      <c r="BW600" s="177" t="s">
        <v>3292</v>
      </c>
      <c r="CH600" s="224">
        <f t="shared" si="240"/>
        <v>-4.6566128730773926E-10</v>
      </c>
    </row>
    <row r="601" spans="1:118" x14ac:dyDescent="0.3">
      <c r="B601" s="225" t="s">
        <v>235</v>
      </c>
      <c r="C601" s="225"/>
      <c r="D601" s="221">
        <f>D602</f>
        <v>9893936.3399999999</v>
      </c>
      <c r="E601" s="222">
        <f t="shared" ref="E601:AE601" si="258">E602</f>
        <v>0</v>
      </c>
      <c r="F601" s="222">
        <f t="shared" si="258"/>
        <v>0</v>
      </c>
      <c r="G601" s="222">
        <f t="shared" si="258"/>
        <v>0</v>
      </c>
      <c r="H601" s="222">
        <f t="shared" si="258"/>
        <v>0</v>
      </c>
      <c r="I601" s="222">
        <f t="shared" si="258"/>
        <v>0</v>
      </c>
      <c r="J601" s="222">
        <f t="shared" si="258"/>
        <v>0</v>
      </c>
      <c r="K601" s="223">
        <f t="shared" si="258"/>
        <v>0</v>
      </c>
      <c r="L601" s="222">
        <f t="shared" si="258"/>
        <v>0</v>
      </c>
      <c r="M601" s="222">
        <f t="shared" si="258"/>
        <v>0</v>
      </c>
      <c r="N601" s="222">
        <f t="shared" si="258"/>
        <v>0</v>
      </c>
      <c r="O601" s="222">
        <f t="shared" si="258"/>
        <v>0</v>
      </c>
      <c r="P601" s="222">
        <f t="shared" si="258"/>
        <v>0</v>
      </c>
      <c r="Q601" s="222">
        <f t="shared" si="258"/>
        <v>3627.2</v>
      </c>
      <c r="R601" s="222">
        <f t="shared" si="258"/>
        <v>9686642.1999999993</v>
      </c>
      <c r="S601" s="222">
        <f t="shared" si="258"/>
        <v>0</v>
      </c>
      <c r="T601" s="222">
        <f t="shared" si="258"/>
        <v>0</v>
      </c>
      <c r="U601" s="222">
        <f t="shared" si="258"/>
        <v>0</v>
      </c>
      <c r="V601" s="222">
        <f t="shared" si="258"/>
        <v>0</v>
      </c>
      <c r="W601" s="222">
        <f t="shared" si="258"/>
        <v>0</v>
      </c>
      <c r="X601" s="222">
        <f t="shared" si="258"/>
        <v>0</v>
      </c>
      <c r="Y601" s="222">
        <f t="shared" si="258"/>
        <v>0</v>
      </c>
      <c r="Z601" s="222">
        <f t="shared" si="258"/>
        <v>0</v>
      </c>
      <c r="AA601" s="222">
        <f t="shared" si="258"/>
        <v>0</v>
      </c>
      <c r="AB601" s="222">
        <f t="shared" si="258"/>
        <v>0</v>
      </c>
      <c r="AC601" s="222">
        <f t="shared" si="258"/>
        <v>207294.14</v>
      </c>
      <c r="AD601" s="222">
        <f t="shared" si="258"/>
        <v>0</v>
      </c>
      <c r="AE601" s="222">
        <f t="shared" si="258"/>
        <v>0</v>
      </c>
      <c r="AF601" s="214" t="s">
        <v>17016</v>
      </c>
      <c r="AG601" s="214" t="s">
        <v>17016</v>
      </c>
      <c r="AH601" s="214" t="s">
        <v>17016</v>
      </c>
      <c r="AI601" s="226"/>
      <c r="AJ601" s="226"/>
      <c r="AK601" s="226"/>
      <c r="AL601" s="226"/>
      <c r="AM601" s="227"/>
      <c r="AN601" s="227"/>
      <c r="AO601" s="227"/>
      <c r="AP601" s="227"/>
      <c r="AQ601" s="227"/>
      <c r="AR601" s="227"/>
      <c r="AS601" s="227"/>
      <c r="AT601" s="227"/>
      <c r="AU601" s="227"/>
      <c r="AV601" s="227"/>
      <c r="AW601" s="227"/>
      <c r="AX601" s="228"/>
      <c r="AY601" s="228"/>
      <c r="AZ601" s="227"/>
      <c r="BA601" s="227"/>
      <c r="BB601" s="229"/>
      <c r="BC601" s="230">
        <f t="shared" si="256"/>
        <v>0</v>
      </c>
      <c r="BJ601" s="177" t="e">
        <f t="shared" si="257"/>
        <v>#N/A</v>
      </c>
      <c r="BM601" s="177" t="s">
        <v>3293</v>
      </c>
      <c r="BN601" s="177" t="s">
        <v>2983</v>
      </c>
      <c r="BO601" s="177" t="s">
        <v>2983</v>
      </c>
      <c r="BU601" s="177" t="s">
        <v>3293</v>
      </c>
      <c r="BV601" s="177" t="s">
        <v>2983</v>
      </c>
      <c r="BW601" s="177" t="s">
        <v>2983</v>
      </c>
      <c r="CH601" s="224">
        <f t="shared" si="240"/>
        <v>5.8207660913467407E-10</v>
      </c>
    </row>
    <row r="602" spans="1:118" x14ac:dyDescent="0.3">
      <c r="A602" s="177">
        <v>1</v>
      </c>
      <c r="B602" s="231">
        <f>SUBTOTAL(9,$A$402:A602)</f>
        <v>168</v>
      </c>
      <c r="C602" s="236" t="s">
        <v>236</v>
      </c>
      <c r="D602" s="222">
        <f>E602+F602+G602+H602+I602+J602+L602+N602+P602+R602+T602+U602+V602+W602+X602+Y602+Z602+AA602+AB602+AC602+AD602+AE602</f>
        <v>9893936.3399999999</v>
      </c>
      <c r="E602" s="239">
        <v>0</v>
      </c>
      <c r="F602" s="239">
        <v>0</v>
      </c>
      <c r="G602" s="239">
        <v>0</v>
      </c>
      <c r="H602" s="239">
        <v>0</v>
      </c>
      <c r="I602" s="239">
        <v>0</v>
      </c>
      <c r="J602" s="239">
        <v>0</v>
      </c>
      <c r="K602" s="255">
        <v>0</v>
      </c>
      <c r="L602" s="239">
        <v>0</v>
      </c>
      <c r="M602" s="222">
        <v>0</v>
      </c>
      <c r="N602" s="222">
        <v>0</v>
      </c>
      <c r="O602" s="239">
        <v>0</v>
      </c>
      <c r="P602" s="239">
        <v>0</v>
      </c>
      <c r="Q602" s="222">
        <v>3627.2</v>
      </c>
      <c r="R602" s="222">
        <v>9686642.1999999993</v>
      </c>
      <c r="S602" s="239">
        <v>0</v>
      </c>
      <c r="T602" s="239">
        <v>0</v>
      </c>
      <c r="U602" s="239">
        <v>0</v>
      </c>
      <c r="V602" s="239">
        <v>0</v>
      </c>
      <c r="W602" s="239">
        <v>0</v>
      </c>
      <c r="X602" s="239">
        <v>0</v>
      </c>
      <c r="Y602" s="239">
        <v>0</v>
      </c>
      <c r="Z602" s="239">
        <v>0</v>
      </c>
      <c r="AA602" s="239">
        <v>0</v>
      </c>
      <c r="AB602" s="239">
        <v>0</v>
      </c>
      <c r="AC602" s="222">
        <f>ROUND(R602*2.14%,2)</f>
        <v>207294.14</v>
      </c>
      <c r="AD602" s="239">
        <v>0</v>
      </c>
      <c r="AE602" s="239">
        <v>0</v>
      </c>
      <c r="AF602" s="214" t="s">
        <v>17042</v>
      </c>
      <c r="AG602" s="214">
        <v>2024</v>
      </c>
      <c r="AH602" s="214">
        <v>2024</v>
      </c>
      <c r="AI602" s="226"/>
      <c r="AJ602" s="226"/>
      <c r="AK602" s="226"/>
      <c r="AL602" s="226"/>
      <c r="AM602" s="227" t="s">
        <v>16960</v>
      </c>
      <c r="AN602" s="227" t="s">
        <v>16940</v>
      </c>
      <c r="AO602" s="227">
        <v>0</v>
      </c>
      <c r="AP602" s="227" t="s">
        <v>16954</v>
      </c>
      <c r="AQ602" s="227" t="s">
        <v>16954</v>
      </c>
      <c r="AR602" s="227">
        <v>0</v>
      </c>
      <c r="AS602" s="227" t="s">
        <v>16970</v>
      </c>
      <c r="AT602" s="227"/>
      <c r="AU602" s="227"/>
      <c r="AV602" s="227"/>
      <c r="AW602" s="227" t="s">
        <v>862</v>
      </c>
      <c r="AX602" s="228">
        <v>7146.1</v>
      </c>
      <c r="AY602" s="228">
        <v>2000</v>
      </c>
      <c r="AZ602" s="227" t="s">
        <v>2966</v>
      </c>
      <c r="BA602" s="227" t="s">
        <v>862</v>
      </c>
      <c r="BB602" s="229"/>
      <c r="BC602" s="230">
        <f t="shared" si="256"/>
        <v>2000</v>
      </c>
      <c r="BJ602" s="177" t="str">
        <f t="shared" si="257"/>
        <v>5065.000</v>
      </c>
      <c r="BM602" s="177" t="s">
        <v>647</v>
      </c>
      <c r="BN602" s="177" t="s">
        <v>625</v>
      </c>
      <c r="BO602" s="177" t="s">
        <v>3272</v>
      </c>
      <c r="BU602" s="177" t="s">
        <v>647</v>
      </c>
      <c r="BV602" s="177" t="s">
        <v>625</v>
      </c>
      <c r="BW602" s="177" t="s">
        <v>3272</v>
      </c>
      <c r="CH602" s="224">
        <f t="shared" si="240"/>
        <v>5.8207660913467407E-10</v>
      </c>
    </row>
    <row r="603" spans="1:118" x14ac:dyDescent="0.3">
      <c r="B603" s="225" t="s">
        <v>220</v>
      </c>
      <c r="C603" s="225"/>
      <c r="D603" s="221">
        <f>SUM(D604:D607)</f>
        <v>46330391.370000005</v>
      </c>
      <c r="E603" s="222">
        <f t="shared" ref="E603:AE603" si="259">SUM(E604:E607)</f>
        <v>1178494.68</v>
      </c>
      <c r="F603" s="222">
        <f t="shared" si="259"/>
        <v>1854773.4</v>
      </c>
      <c r="G603" s="222">
        <f t="shared" si="259"/>
        <v>14401575.940000001</v>
      </c>
      <c r="H603" s="222">
        <f t="shared" si="259"/>
        <v>1118599.43</v>
      </c>
      <c r="I603" s="222">
        <f t="shared" si="259"/>
        <v>2584992.36</v>
      </c>
      <c r="J603" s="222">
        <f t="shared" si="259"/>
        <v>0</v>
      </c>
      <c r="K603" s="223">
        <f t="shared" si="259"/>
        <v>0</v>
      </c>
      <c r="L603" s="222">
        <f t="shared" si="259"/>
        <v>0</v>
      </c>
      <c r="M603" s="222">
        <f t="shared" si="259"/>
        <v>2793.1</v>
      </c>
      <c r="N603" s="222">
        <f t="shared" si="259"/>
        <v>23849219.710000001</v>
      </c>
      <c r="O603" s="222">
        <f t="shared" si="259"/>
        <v>0</v>
      </c>
      <c r="P603" s="222">
        <f t="shared" si="259"/>
        <v>0</v>
      </c>
      <c r="Q603" s="222">
        <f t="shared" si="259"/>
        <v>0</v>
      </c>
      <c r="R603" s="222">
        <f t="shared" si="259"/>
        <v>0</v>
      </c>
      <c r="S603" s="222">
        <f t="shared" si="259"/>
        <v>0</v>
      </c>
      <c r="T603" s="222">
        <f t="shared" si="259"/>
        <v>0</v>
      </c>
      <c r="U603" s="222">
        <f t="shared" si="259"/>
        <v>0</v>
      </c>
      <c r="V603" s="222">
        <f t="shared" si="259"/>
        <v>0</v>
      </c>
      <c r="W603" s="222">
        <f t="shared" si="259"/>
        <v>0</v>
      </c>
      <c r="X603" s="222">
        <f t="shared" si="259"/>
        <v>0</v>
      </c>
      <c r="Y603" s="222">
        <f t="shared" si="259"/>
        <v>0</v>
      </c>
      <c r="Z603" s="222">
        <f t="shared" si="259"/>
        <v>0</v>
      </c>
      <c r="AA603" s="222">
        <f t="shared" si="259"/>
        <v>0</v>
      </c>
      <c r="AB603" s="222">
        <f t="shared" si="259"/>
        <v>0</v>
      </c>
      <c r="AC603" s="222">
        <f t="shared" si="259"/>
        <v>962735.84999999986</v>
      </c>
      <c r="AD603" s="222">
        <f t="shared" si="259"/>
        <v>380000</v>
      </c>
      <c r="AE603" s="222">
        <f t="shared" si="259"/>
        <v>0</v>
      </c>
      <c r="AF603" s="214" t="s">
        <v>17016</v>
      </c>
      <c r="AG603" s="214" t="s">
        <v>17016</v>
      </c>
      <c r="AH603" s="214" t="s">
        <v>17016</v>
      </c>
      <c r="AI603" s="226"/>
      <c r="AJ603" s="226"/>
      <c r="AK603" s="226"/>
      <c r="AL603" s="226"/>
      <c r="AM603" s="227"/>
      <c r="AN603" s="227"/>
      <c r="AO603" s="227"/>
      <c r="AP603" s="227"/>
      <c r="AQ603" s="227"/>
      <c r="AR603" s="227"/>
      <c r="AS603" s="227"/>
      <c r="AT603" s="227"/>
      <c r="AU603" s="227"/>
      <c r="AV603" s="227"/>
      <c r="AW603" s="227"/>
      <c r="AX603" s="228"/>
      <c r="AY603" s="228"/>
      <c r="AZ603" s="227"/>
      <c r="BA603" s="227"/>
      <c r="BB603" s="229"/>
      <c r="BC603" s="230">
        <f t="shared" si="256"/>
        <v>-2793.1</v>
      </c>
      <c r="BJ603" s="177" t="e">
        <f t="shared" si="257"/>
        <v>#N/A</v>
      </c>
      <c r="BM603" s="177" t="s">
        <v>3294</v>
      </c>
      <c r="BN603" s="177" t="s">
        <v>3005</v>
      </c>
      <c r="BO603" s="177" t="s">
        <v>3295</v>
      </c>
      <c r="BU603" s="177" t="s">
        <v>3294</v>
      </c>
      <c r="BV603" s="177" t="s">
        <v>3005</v>
      </c>
      <c r="BW603" s="177" t="s">
        <v>3295</v>
      </c>
      <c r="CH603" s="224">
        <f t="shared" si="240"/>
        <v>5.3551048040390015E-9</v>
      </c>
    </row>
    <row r="604" spans="1:118" x14ac:dyDescent="0.3">
      <c r="A604" s="177">
        <v>1</v>
      </c>
      <c r="B604" s="231">
        <f>SUBTOTAL(9,$A$402:A604)</f>
        <v>169</v>
      </c>
      <c r="C604" s="236" t="s">
        <v>241</v>
      </c>
      <c r="D604" s="222">
        <f t="shared" ref="D604:D607" si="260">E604+F604+G604+H604+I604+J604+L604+N604+P604+R604+T604+U604+V604+W604+X604+Y604+Z604+AA604+AB604+AC604+AD604+AE604</f>
        <v>12286209.92</v>
      </c>
      <c r="E604" s="239">
        <v>0</v>
      </c>
      <c r="F604" s="239">
        <v>0</v>
      </c>
      <c r="G604" s="239">
        <v>0</v>
      </c>
      <c r="H604" s="239">
        <v>0</v>
      </c>
      <c r="I604" s="239">
        <v>0</v>
      </c>
      <c r="J604" s="239">
        <v>0</v>
      </c>
      <c r="K604" s="255">
        <v>0</v>
      </c>
      <c r="L604" s="239">
        <v>0</v>
      </c>
      <c r="M604" s="222">
        <v>1458.2</v>
      </c>
      <c r="N604" s="222">
        <v>11832984.060000001</v>
      </c>
      <c r="O604" s="239">
        <v>0</v>
      </c>
      <c r="P604" s="239">
        <v>0</v>
      </c>
      <c r="Q604" s="222">
        <v>0</v>
      </c>
      <c r="R604" s="222">
        <v>0</v>
      </c>
      <c r="S604" s="239">
        <v>0</v>
      </c>
      <c r="T604" s="239">
        <v>0</v>
      </c>
      <c r="U604" s="239">
        <v>0</v>
      </c>
      <c r="V604" s="239">
        <v>0</v>
      </c>
      <c r="W604" s="239">
        <v>0</v>
      </c>
      <c r="X604" s="239">
        <v>0</v>
      </c>
      <c r="Y604" s="239">
        <v>0</v>
      </c>
      <c r="Z604" s="239">
        <v>0</v>
      </c>
      <c r="AA604" s="239">
        <v>0</v>
      </c>
      <c r="AB604" s="239">
        <v>0</v>
      </c>
      <c r="AC604" s="222">
        <f>ROUND(N604*2.14%,2)</f>
        <v>253225.86</v>
      </c>
      <c r="AD604" s="239">
        <v>200000</v>
      </c>
      <c r="AE604" s="239">
        <v>0</v>
      </c>
      <c r="AF604" s="214">
        <v>2024</v>
      </c>
      <c r="AG604" s="214">
        <v>2024</v>
      </c>
      <c r="AH604" s="214">
        <v>2024</v>
      </c>
      <c r="AI604" s="226"/>
      <c r="AJ604" s="226"/>
      <c r="AK604" s="226"/>
      <c r="AL604" s="226"/>
      <c r="AM604" s="227" t="s">
        <v>16944</v>
      </c>
      <c r="AN604" s="227" t="s">
        <v>16941</v>
      </c>
      <c r="AO604" s="227">
        <v>0</v>
      </c>
      <c r="AP604" s="227" t="s">
        <v>16954</v>
      </c>
      <c r="AQ604" s="227" t="s">
        <v>16942</v>
      </c>
      <c r="AR604" s="227" t="s">
        <v>16954</v>
      </c>
      <c r="AS604" s="227"/>
      <c r="AT604" s="227"/>
      <c r="AU604" s="227"/>
      <c r="AV604" s="227"/>
      <c r="AW604" s="227" t="s">
        <v>852</v>
      </c>
      <c r="AX604" s="228">
        <v>4547.1000000000004</v>
      </c>
      <c r="AY604" s="228">
        <v>1458.2</v>
      </c>
      <c r="AZ604" s="227" t="s">
        <v>2966</v>
      </c>
      <c r="BA604" s="227" t="s">
        <v>17002</v>
      </c>
      <c r="BB604" s="229"/>
      <c r="BC604" s="230">
        <f t="shared" si="256"/>
        <v>0</v>
      </c>
      <c r="BJ604" s="177" t="str">
        <f t="shared" si="257"/>
        <v>нет данных</v>
      </c>
      <c r="BM604" s="177" t="s">
        <v>3296</v>
      </c>
      <c r="BN604" s="177" t="s">
        <v>616</v>
      </c>
      <c r="BO604" s="177" t="s">
        <v>3298</v>
      </c>
      <c r="BU604" s="177" t="s">
        <v>3296</v>
      </c>
      <c r="BV604" s="177" t="s">
        <v>616</v>
      </c>
      <c r="BW604" s="177" t="s">
        <v>3298</v>
      </c>
      <c r="CH604" s="224">
        <f t="shared" si="240"/>
        <v>-5.8207660913467407E-10</v>
      </c>
    </row>
    <row r="605" spans="1:118" x14ac:dyDescent="0.3">
      <c r="A605" s="177">
        <v>1</v>
      </c>
      <c r="B605" s="231">
        <f>SUBTOTAL(9,$A$402:A605)</f>
        <v>170</v>
      </c>
      <c r="C605" s="236" t="s">
        <v>242</v>
      </c>
      <c r="D605" s="222">
        <f t="shared" si="260"/>
        <v>6061376.6399999997</v>
      </c>
      <c r="E605" s="239">
        <v>0</v>
      </c>
      <c r="F605" s="239">
        <v>0</v>
      </c>
      <c r="G605" s="239">
        <v>0</v>
      </c>
      <c r="H605" s="239">
        <v>0</v>
      </c>
      <c r="I605" s="239">
        <v>0</v>
      </c>
      <c r="J605" s="239">
        <v>0</v>
      </c>
      <c r="K605" s="255">
        <v>0</v>
      </c>
      <c r="L605" s="239">
        <v>0</v>
      </c>
      <c r="M605" s="222">
        <v>719.4</v>
      </c>
      <c r="N605" s="222">
        <v>5758152.1799999997</v>
      </c>
      <c r="O605" s="239">
        <v>0</v>
      </c>
      <c r="P605" s="239">
        <v>0</v>
      </c>
      <c r="Q605" s="222">
        <v>0</v>
      </c>
      <c r="R605" s="222">
        <v>0</v>
      </c>
      <c r="S605" s="239">
        <v>0</v>
      </c>
      <c r="T605" s="239">
        <v>0</v>
      </c>
      <c r="U605" s="239">
        <v>0</v>
      </c>
      <c r="V605" s="239">
        <v>0</v>
      </c>
      <c r="W605" s="239">
        <v>0</v>
      </c>
      <c r="X605" s="239">
        <v>0</v>
      </c>
      <c r="Y605" s="239">
        <v>0</v>
      </c>
      <c r="Z605" s="239">
        <v>0</v>
      </c>
      <c r="AA605" s="239">
        <v>0</v>
      </c>
      <c r="AB605" s="239">
        <v>0</v>
      </c>
      <c r="AC605" s="222">
        <f>ROUND(N605*2.14%,2)</f>
        <v>123224.46</v>
      </c>
      <c r="AD605" s="222">
        <v>180000</v>
      </c>
      <c r="AE605" s="239">
        <v>0</v>
      </c>
      <c r="AF605" s="214">
        <v>2024</v>
      </c>
      <c r="AG605" s="214">
        <v>2024</v>
      </c>
      <c r="AH605" s="214">
        <v>2024</v>
      </c>
      <c r="AI605" s="226"/>
      <c r="AJ605" s="226"/>
      <c r="AK605" s="226"/>
      <c r="AL605" s="226"/>
      <c r="AM605" s="227" t="s">
        <v>16957</v>
      </c>
      <c r="AN605" s="227" t="s">
        <v>16946</v>
      </c>
      <c r="AO605" s="227">
        <v>0</v>
      </c>
      <c r="AP605" s="227" t="s">
        <v>16954</v>
      </c>
      <c r="AQ605" s="227" t="s">
        <v>16948</v>
      </c>
      <c r="AR605" s="227" t="s">
        <v>16954</v>
      </c>
      <c r="AS605" s="227"/>
      <c r="AT605" s="227"/>
      <c r="AU605" s="227"/>
      <c r="AV605" s="227"/>
      <c r="AW605" s="227" t="s">
        <v>928</v>
      </c>
      <c r="AX605" s="228">
        <v>731.9</v>
      </c>
      <c r="AY605" s="228">
        <v>719.4</v>
      </c>
      <c r="AZ605" s="227" t="s">
        <v>2966</v>
      </c>
      <c r="BA605" s="227" t="s">
        <v>17002</v>
      </c>
      <c r="BB605" s="229"/>
      <c r="BC605" s="230">
        <f t="shared" si="256"/>
        <v>0</v>
      </c>
      <c r="BJ605" s="177" t="str">
        <f t="shared" si="257"/>
        <v>513.820</v>
      </c>
      <c r="BM605" s="177" t="s">
        <v>648</v>
      </c>
      <c r="BN605" s="177" t="s">
        <v>1269</v>
      </c>
      <c r="BO605" s="177" t="s">
        <v>3004</v>
      </c>
      <c r="BU605" s="177" t="s">
        <v>648</v>
      </c>
      <c r="BV605" s="177" t="s">
        <v>1269</v>
      </c>
      <c r="BW605" s="177" t="s">
        <v>3004</v>
      </c>
      <c r="CH605" s="224">
        <f t="shared" si="240"/>
        <v>-5.8207660913467407E-11</v>
      </c>
    </row>
    <row r="606" spans="1:118" x14ac:dyDescent="0.3">
      <c r="A606" s="177">
        <v>1</v>
      </c>
      <c r="B606" s="231">
        <f>SUBTOTAL(9,$A$402:A606)</f>
        <v>171</v>
      </c>
      <c r="C606" s="236" t="s">
        <v>226</v>
      </c>
      <c r="D606" s="222">
        <f t="shared" si="260"/>
        <v>6392006.4600000009</v>
      </c>
      <c r="E606" s="239">
        <v>0</v>
      </c>
      <c r="F606" s="239">
        <v>0</v>
      </c>
      <c r="G606" s="239">
        <v>0</v>
      </c>
      <c r="H606" s="239">
        <v>0</v>
      </c>
      <c r="I606" s="239">
        <v>0</v>
      </c>
      <c r="J606" s="239">
        <v>0</v>
      </c>
      <c r="K606" s="255">
        <v>0</v>
      </c>
      <c r="L606" s="239">
        <v>0</v>
      </c>
      <c r="M606" s="241">
        <v>615.5</v>
      </c>
      <c r="N606" s="222">
        <f>4901073.82+1357009.65</f>
        <v>6258083.4700000007</v>
      </c>
      <c r="O606" s="239">
        <v>0</v>
      </c>
      <c r="P606" s="239">
        <v>0</v>
      </c>
      <c r="Q606" s="222">
        <v>0</v>
      </c>
      <c r="R606" s="222">
        <v>0</v>
      </c>
      <c r="S606" s="239">
        <v>0</v>
      </c>
      <c r="T606" s="239">
        <v>0</v>
      </c>
      <c r="U606" s="239">
        <v>0</v>
      </c>
      <c r="V606" s="239">
        <v>0</v>
      </c>
      <c r="W606" s="239">
        <v>0</v>
      </c>
      <c r="X606" s="239">
        <v>0</v>
      </c>
      <c r="Y606" s="239">
        <v>0</v>
      </c>
      <c r="Z606" s="239">
        <v>0</v>
      </c>
      <c r="AA606" s="239">
        <v>0</v>
      </c>
      <c r="AB606" s="239">
        <v>0</v>
      </c>
      <c r="AC606" s="222">
        <f>ROUND(N606*2.14%,2)</f>
        <v>133922.99</v>
      </c>
      <c r="AD606" s="222">
        <v>0</v>
      </c>
      <c r="AE606" s="239">
        <v>0</v>
      </c>
      <c r="AF606" s="214" t="s">
        <v>17042</v>
      </c>
      <c r="AG606" s="214">
        <v>2024</v>
      </c>
      <c r="AH606" s="214">
        <v>2024</v>
      </c>
      <c r="AI606" s="226"/>
      <c r="AJ606" s="226"/>
      <c r="AK606" s="226"/>
      <c r="AL606" s="226"/>
      <c r="AM606" s="227" t="s">
        <v>16952</v>
      </c>
      <c r="AN606" s="227" t="s">
        <v>16949</v>
      </c>
      <c r="AO606" s="227">
        <v>0</v>
      </c>
      <c r="AP606" s="227" t="s">
        <v>16943</v>
      </c>
      <c r="AQ606" s="227" t="s">
        <v>16942</v>
      </c>
      <c r="AR606" s="227">
        <v>0</v>
      </c>
      <c r="AS606" s="227" t="s">
        <v>16971</v>
      </c>
      <c r="AT606" s="227"/>
      <c r="AU606" s="227"/>
      <c r="AV606" s="227"/>
      <c r="AW606" s="227" t="s">
        <v>636</v>
      </c>
      <c r="AX606" s="228">
        <v>959.9</v>
      </c>
      <c r="AY606" s="228">
        <v>628.5</v>
      </c>
      <c r="AZ606" s="227" t="s">
        <v>2966</v>
      </c>
      <c r="BA606" s="227" t="s">
        <v>17002</v>
      </c>
      <c r="BB606" s="229"/>
      <c r="BC606" s="230">
        <f t="shared" si="256"/>
        <v>13</v>
      </c>
      <c r="BJ606" s="177" t="str">
        <f t="shared" si="257"/>
        <v>нет данных</v>
      </c>
      <c r="BM606" s="177" t="s">
        <v>3269</v>
      </c>
      <c r="BN606" s="177" t="s">
        <v>780</v>
      </c>
      <c r="BO606" s="177" t="s">
        <v>3270</v>
      </c>
      <c r="BU606" s="177" t="s">
        <v>3269</v>
      </c>
      <c r="BV606" s="177" t="s">
        <v>780</v>
      </c>
      <c r="BW606" s="177" t="s">
        <v>3270</v>
      </c>
      <c r="CH606" s="224">
        <f t="shared" si="240"/>
        <v>2.3283064365386963E-10</v>
      </c>
    </row>
    <row r="607" spans="1:118" s="245" customFormat="1" x14ac:dyDescent="0.3">
      <c r="A607" s="177">
        <v>1</v>
      </c>
      <c r="B607" s="231">
        <f>SUBTOTAL(9,$A$402:A607)</f>
        <v>172</v>
      </c>
      <c r="C607" s="267" t="s">
        <v>14720</v>
      </c>
      <c r="D607" s="222">
        <f t="shared" si="260"/>
        <v>21590798.350000001</v>
      </c>
      <c r="E607" s="240">
        <v>1178494.68</v>
      </c>
      <c r="F607" s="240">
        <v>1854773.4</v>
      </c>
      <c r="G607" s="240">
        <f>10554720.13+3846855.81</f>
        <v>14401575.940000001</v>
      </c>
      <c r="H607" s="240">
        <v>1118599.43</v>
      </c>
      <c r="I607" s="240">
        <f>2497063.38+87928.98</f>
        <v>2584992.36</v>
      </c>
      <c r="J607" s="240">
        <v>0</v>
      </c>
      <c r="K607" s="257">
        <v>0</v>
      </c>
      <c r="L607" s="240">
        <v>0</v>
      </c>
      <c r="M607" s="240">
        <v>0</v>
      </c>
      <c r="N607" s="240">
        <v>0</v>
      </c>
      <c r="O607" s="240">
        <v>0</v>
      </c>
      <c r="P607" s="240">
        <v>0</v>
      </c>
      <c r="Q607" s="240">
        <v>0</v>
      </c>
      <c r="R607" s="240">
        <v>0</v>
      </c>
      <c r="S607" s="240">
        <v>0</v>
      </c>
      <c r="T607" s="240">
        <v>0</v>
      </c>
      <c r="U607" s="240">
        <v>0</v>
      </c>
      <c r="V607" s="240">
        <v>0</v>
      </c>
      <c r="W607" s="240">
        <v>0</v>
      </c>
      <c r="X607" s="240">
        <v>0</v>
      </c>
      <c r="Y607" s="240">
        <v>0</v>
      </c>
      <c r="Z607" s="240">
        <v>0</v>
      </c>
      <c r="AA607" s="240">
        <v>0</v>
      </c>
      <c r="AB607" s="240">
        <v>0</v>
      </c>
      <c r="AC607" s="271">
        <f>ROUND(N607*2.14%,2)+ROUND(E607*2.14%,2)+ROUND(F607*2.14%,2)+ROUND(G607*2.14%,2)+ROUND(H607*2.14%,2)+ROUND(I607*2.14%,2)+ROUND(J607*2.14%,2)+ROUND(L607*2.14%,2)+ROUND(P607*2.14%,2)+ROUND(R607*2.14%,2)+ROUND(T607*2.14%,2)+ROUND(U607*2.14%,2)+ROUND(V607*2.14%,2)+ROUND(W607*2.14%,2)+ROUND(X607*2.14%,2)+ROUND(Y607*2.14%,2)+ROUND(Z607*2.14%,2)+ROUND(AA607*2.14%,2)+ROUND(AB607*2.14%,2)</f>
        <v>452362.53999999992</v>
      </c>
      <c r="AD607" s="240">
        <v>0</v>
      </c>
      <c r="AE607" s="240">
        <v>0</v>
      </c>
      <c r="AF607" s="242" t="s">
        <v>17042</v>
      </c>
      <c r="AG607" s="242">
        <v>2024</v>
      </c>
      <c r="AH607" s="243">
        <v>2024</v>
      </c>
      <c r="AT607" s="245" t="e">
        <f>VLOOKUP(C607,AW:AX,2,FALSE)</f>
        <v>#N/A</v>
      </c>
      <c r="BW607" s="246"/>
      <c r="CE607" s="245" t="e">
        <f>VLOOKUP(C607,CF:CG,2,FALSE)</f>
        <v>#N/A</v>
      </c>
      <c r="CH607" s="224">
        <f t="shared" si="240"/>
        <v>2.4447217583656311E-9</v>
      </c>
      <c r="CL607" s="245" t="e">
        <f>VLOOKUP(C607,CM:CN,2,FALSE)</f>
        <v>#N/A</v>
      </c>
      <c r="DK607" s="245" t="e">
        <f>VLOOKUP(C607,DL:DM,2,FALSE)</f>
        <v>#N/A</v>
      </c>
      <c r="DN607" s="177"/>
    </row>
    <row r="608" spans="1:118" x14ac:dyDescent="0.3">
      <c r="B608" s="225" t="s">
        <v>221</v>
      </c>
      <c r="C608" s="225"/>
      <c r="D608" s="221">
        <f>D609</f>
        <v>12189315.52</v>
      </c>
      <c r="E608" s="222">
        <f t="shared" ref="E608:AE608" si="261">E609</f>
        <v>0</v>
      </c>
      <c r="F608" s="222">
        <f t="shared" si="261"/>
        <v>0</v>
      </c>
      <c r="G608" s="222">
        <f t="shared" si="261"/>
        <v>0</v>
      </c>
      <c r="H608" s="222">
        <f t="shared" si="261"/>
        <v>0</v>
      </c>
      <c r="I608" s="222">
        <f t="shared" si="261"/>
        <v>0</v>
      </c>
      <c r="J608" s="222">
        <f t="shared" si="261"/>
        <v>0</v>
      </c>
      <c r="K608" s="223">
        <f t="shared" si="261"/>
        <v>0</v>
      </c>
      <c r="L608" s="222">
        <f t="shared" si="261"/>
        <v>0</v>
      </c>
      <c r="M608" s="222">
        <f t="shared" si="261"/>
        <v>1446.7</v>
      </c>
      <c r="N608" s="222">
        <f t="shared" si="261"/>
        <v>11738119.76</v>
      </c>
      <c r="O608" s="222">
        <f t="shared" si="261"/>
        <v>0</v>
      </c>
      <c r="P608" s="222">
        <f t="shared" si="261"/>
        <v>0</v>
      </c>
      <c r="Q608" s="222">
        <f t="shared" si="261"/>
        <v>0</v>
      </c>
      <c r="R608" s="222">
        <f t="shared" si="261"/>
        <v>0</v>
      </c>
      <c r="S608" s="222">
        <f t="shared" si="261"/>
        <v>0</v>
      </c>
      <c r="T608" s="222">
        <f t="shared" si="261"/>
        <v>0</v>
      </c>
      <c r="U608" s="222">
        <f t="shared" si="261"/>
        <v>0</v>
      </c>
      <c r="V608" s="222">
        <f t="shared" si="261"/>
        <v>0</v>
      </c>
      <c r="W608" s="222">
        <f t="shared" si="261"/>
        <v>0</v>
      </c>
      <c r="X608" s="222">
        <f t="shared" si="261"/>
        <v>0</v>
      </c>
      <c r="Y608" s="222">
        <f t="shared" si="261"/>
        <v>0</v>
      </c>
      <c r="Z608" s="222">
        <f t="shared" si="261"/>
        <v>0</v>
      </c>
      <c r="AA608" s="222">
        <f t="shared" si="261"/>
        <v>0</v>
      </c>
      <c r="AB608" s="222">
        <f t="shared" si="261"/>
        <v>0</v>
      </c>
      <c r="AC608" s="222">
        <f t="shared" si="261"/>
        <v>251195.76</v>
      </c>
      <c r="AD608" s="222">
        <f t="shared" si="261"/>
        <v>200000</v>
      </c>
      <c r="AE608" s="222">
        <f t="shared" si="261"/>
        <v>0</v>
      </c>
      <c r="AF608" s="214" t="s">
        <v>17016</v>
      </c>
      <c r="AG608" s="214" t="s">
        <v>17016</v>
      </c>
      <c r="AH608" s="214" t="s">
        <v>17016</v>
      </c>
      <c r="AI608" s="226"/>
      <c r="AJ608" s="226"/>
      <c r="AK608" s="226"/>
      <c r="AL608" s="226"/>
      <c r="AM608" s="227"/>
      <c r="AN608" s="227"/>
      <c r="AO608" s="227"/>
      <c r="AP608" s="227"/>
      <c r="AQ608" s="227"/>
      <c r="AR608" s="227"/>
      <c r="AS608" s="227"/>
      <c r="AT608" s="227"/>
      <c r="AU608" s="227"/>
      <c r="AV608" s="227"/>
      <c r="AW608" s="227"/>
      <c r="AX608" s="228"/>
      <c r="AY608" s="228"/>
      <c r="AZ608" s="227"/>
      <c r="BA608" s="227"/>
      <c r="BB608" s="229"/>
      <c r="BC608" s="230">
        <f t="shared" si="256"/>
        <v>-1446.7</v>
      </c>
      <c r="BJ608" s="177" t="e">
        <f t="shared" ref="BJ608:BJ613" si="262">VLOOKUP(C608,BM:BO,3,FALSE)</f>
        <v>#N/A</v>
      </c>
      <c r="BM608" s="177" t="s">
        <v>539</v>
      </c>
      <c r="BN608" s="177" t="s">
        <v>1342</v>
      </c>
      <c r="BO608" s="177" t="s">
        <v>1689</v>
      </c>
      <c r="BU608" s="177" t="s">
        <v>539</v>
      </c>
      <c r="BV608" s="177" t="s">
        <v>1342</v>
      </c>
      <c r="BW608" s="177" t="s">
        <v>1689</v>
      </c>
      <c r="CH608" s="224">
        <f t="shared" si="240"/>
        <v>-2.3283064365386963E-10</v>
      </c>
    </row>
    <row r="609" spans="1:86" x14ac:dyDescent="0.3">
      <c r="A609" s="177">
        <v>1</v>
      </c>
      <c r="B609" s="231">
        <f>SUBTOTAL(9,$A$402:A609)</f>
        <v>173</v>
      </c>
      <c r="C609" s="236" t="s">
        <v>237</v>
      </c>
      <c r="D609" s="222">
        <f>E609+F609+G609+H609+I609+J609+L609+N609+P609+R609+T609+U609+V609+W609+X609+Y609+Z609+AA609+AB609+AC609+AD609+AE609</f>
        <v>12189315.52</v>
      </c>
      <c r="E609" s="239">
        <v>0</v>
      </c>
      <c r="F609" s="239">
        <v>0</v>
      </c>
      <c r="G609" s="239">
        <v>0</v>
      </c>
      <c r="H609" s="239">
        <v>0</v>
      </c>
      <c r="I609" s="239">
        <v>0</v>
      </c>
      <c r="J609" s="239">
        <v>0</v>
      </c>
      <c r="K609" s="255">
        <v>0</v>
      </c>
      <c r="L609" s="239">
        <v>0</v>
      </c>
      <c r="M609" s="222">
        <v>1446.7</v>
      </c>
      <c r="N609" s="222">
        <v>11738119.76</v>
      </c>
      <c r="O609" s="239">
        <v>0</v>
      </c>
      <c r="P609" s="239">
        <v>0</v>
      </c>
      <c r="Q609" s="222">
        <v>0</v>
      </c>
      <c r="R609" s="222">
        <v>0</v>
      </c>
      <c r="S609" s="239">
        <v>0</v>
      </c>
      <c r="T609" s="239">
        <v>0</v>
      </c>
      <c r="U609" s="239">
        <v>0</v>
      </c>
      <c r="V609" s="239">
        <v>0</v>
      </c>
      <c r="W609" s="239">
        <v>0</v>
      </c>
      <c r="X609" s="239">
        <v>0</v>
      </c>
      <c r="Y609" s="239">
        <v>0</v>
      </c>
      <c r="Z609" s="239">
        <v>0</v>
      </c>
      <c r="AA609" s="239">
        <v>0</v>
      </c>
      <c r="AB609" s="239">
        <v>0</v>
      </c>
      <c r="AC609" s="222">
        <f>ROUND(N609*2.14%,2)</f>
        <v>251195.76</v>
      </c>
      <c r="AD609" s="239">
        <v>200000</v>
      </c>
      <c r="AE609" s="239">
        <v>0</v>
      </c>
      <c r="AF609" s="214">
        <v>2024</v>
      </c>
      <c r="AG609" s="214">
        <v>2024</v>
      </c>
      <c r="AH609" s="214">
        <v>2024</v>
      </c>
      <c r="AI609" s="226"/>
      <c r="AJ609" s="226"/>
      <c r="AK609" s="226"/>
      <c r="AL609" s="226"/>
      <c r="AM609" s="227" t="s">
        <v>16944</v>
      </c>
      <c r="AN609" s="227" t="s">
        <v>16941</v>
      </c>
      <c r="AO609" s="227">
        <v>0</v>
      </c>
      <c r="AP609" s="227" t="s">
        <v>16954</v>
      </c>
      <c r="AQ609" s="227" t="s">
        <v>16961</v>
      </c>
      <c r="AR609" s="227" t="s">
        <v>16954</v>
      </c>
      <c r="AS609" s="227"/>
      <c r="AT609" s="227"/>
      <c r="AU609" s="227"/>
      <c r="AV609" s="227"/>
      <c r="AW609" s="227" t="s">
        <v>614</v>
      </c>
      <c r="AX609" s="228">
        <v>4536.71</v>
      </c>
      <c r="AY609" s="228">
        <v>1446.7</v>
      </c>
      <c r="AZ609" s="227" t="s">
        <v>2966</v>
      </c>
      <c r="BA609" s="227" t="s">
        <v>17002</v>
      </c>
      <c r="BB609" s="229"/>
      <c r="BC609" s="230">
        <f t="shared" si="256"/>
        <v>0</v>
      </c>
      <c r="BJ609" s="177" t="str">
        <f t="shared" si="262"/>
        <v>4467.300</v>
      </c>
      <c r="BM609" s="177" t="s">
        <v>3300</v>
      </c>
      <c r="BN609" s="177" t="s">
        <v>669</v>
      </c>
      <c r="BO609" s="177" t="s">
        <v>3301</v>
      </c>
      <c r="BU609" s="177" t="s">
        <v>3300</v>
      </c>
      <c r="BV609" s="177" t="s">
        <v>669</v>
      </c>
      <c r="BW609" s="177" t="s">
        <v>3301</v>
      </c>
      <c r="CH609" s="224">
        <f t="shared" si="240"/>
        <v>-2.3283064365386963E-10</v>
      </c>
    </row>
    <row r="610" spans="1:86" x14ac:dyDescent="0.3">
      <c r="B610" s="225" t="s">
        <v>222</v>
      </c>
      <c r="C610" s="225"/>
      <c r="D610" s="221">
        <f>D611+D612</f>
        <v>23953980.800000001</v>
      </c>
      <c r="E610" s="222">
        <f t="shared" ref="E610:AE610" si="263">E611+E612</f>
        <v>0</v>
      </c>
      <c r="F610" s="222">
        <f t="shared" si="263"/>
        <v>0</v>
      </c>
      <c r="G610" s="222">
        <f t="shared" si="263"/>
        <v>0</v>
      </c>
      <c r="H610" s="222">
        <f t="shared" si="263"/>
        <v>0</v>
      </c>
      <c r="I610" s="222">
        <f t="shared" si="263"/>
        <v>0</v>
      </c>
      <c r="J610" s="222">
        <f t="shared" si="263"/>
        <v>0</v>
      </c>
      <c r="K610" s="223">
        <f t="shared" si="263"/>
        <v>0</v>
      </c>
      <c r="L610" s="222">
        <f t="shared" si="263"/>
        <v>0</v>
      </c>
      <c r="M610" s="222">
        <f t="shared" si="263"/>
        <v>2843</v>
      </c>
      <c r="N610" s="222">
        <f t="shared" si="263"/>
        <v>23080067.359999999</v>
      </c>
      <c r="O610" s="222">
        <f t="shared" si="263"/>
        <v>0</v>
      </c>
      <c r="P610" s="222">
        <f t="shared" si="263"/>
        <v>0</v>
      </c>
      <c r="Q610" s="222">
        <f t="shared" si="263"/>
        <v>0</v>
      </c>
      <c r="R610" s="222">
        <f t="shared" si="263"/>
        <v>0</v>
      </c>
      <c r="S610" s="222">
        <f t="shared" si="263"/>
        <v>0</v>
      </c>
      <c r="T610" s="222">
        <f t="shared" si="263"/>
        <v>0</v>
      </c>
      <c r="U610" s="222">
        <f t="shared" si="263"/>
        <v>0</v>
      </c>
      <c r="V610" s="222">
        <f t="shared" si="263"/>
        <v>0</v>
      </c>
      <c r="W610" s="222">
        <f t="shared" si="263"/>
        <v>0</v>
      </c>
      <c r="X610" s="222">
        <f t="shared" si="263"/>
        <v>0</v>
      </c>
      <c r="Y610" s="222">
        <f t="shared" si="263"/>
        <v>0</v>
      </c>
      <c r="Z610" s="222">
        <f t="shared" si="263"/>
        <v>0</v>
      </c>
      <c r="AA610" s="222">
        <f t="shared" si="263"/>
        <v>0</v>
      </c>
      <c r="AB610" s="222">
        <f t="shared" si="263"/>
        <v>0</v>
      </c>
      <c r="AC610" s="222">
        <f t="shared" si="263"/>
        <v>493913.44</v>
      </c>
      <c r="AD610" s="222">
        <f t="shared" si="263"/>
        <v>380000</v>
      </c>
      <c r="AE610" s="222">
        <f t="shared" si="263"/>
        <v>0</v>
      </c>
      <c r="AF610" s="214" t="s">
        <v>17016</v>
      </c>
      <c r="AG610" s="214" t="s">
        <v>17016</v>
      </c>
      <c r="AH610" s="214" t="s">
        <v>17016</v>
      </c>
      <c r="AI610" s="226"/>
      <c r="AJ610" s="226"/>
      <c r="AK610" s="226"/>
      <c r="AL610" s="226"/>
      <c r="AM610" s="227"/>
      <c r="AN610" s="227"/>
      <c r="AO610" s="227"/>
      <c r="AP610" s="227"/>
      <c r="AQ610" s="227"/>
      <c r="AR610" s="227"/>
      <c r="AS610" s="227"/>
      <c r="AT610" s="227"/>
      <c r="AU610" s="227"/>
      <c r="AV610" s="227"/>
      <c r="AW610" s="227"/>
      <c r="AX610" s="228"/>
      <c r="AY610" s="228"/>
      <c r="AZ610" s="227"/>
      <c r="BA610" s="227"/>
      <c r="BB610" s="229"/>
      <c r="BC610" s="230">
        <f t="shared" si="256"/>
        <v>-2843</v>
      </c>
      <c r="BJ610" s="177" t="e">
        <f t="shared" si="262"/>
        <v>#N/A</v>
      </c>
      <c r="BM610" s="177" t="s">
        <v>554</v>
      </c>
      <c r="BN610" s="177" t="s">
        <v>2983</v>
      </c>
      <c r="BO610" s="177" t="s">
        <v>659</v>
      </c>
      <c r="BU610" s="177" t="s">
        <v>554</v>
      </c>
      <c r="BV610" s="177" t="s">
        <v>2983</v>
      </c>
      <c r="BW610" s="177" t="s">
        <v>659</v>
      </c>
      <c r="CH610" s="224">
        <f t="shared" si="240"/>
        <v>1.3387762010097504E-9</v>
      </c>
    </row>
    <row r="611" spans="1:86" x14ac:dyDescent="0.3">
      <c r="A611" s="177">
        <v>1</v>
      </c>
      <c r="B611" s="231">
        <f>SUBTOTAL(9,$A$402:A611)</f>
        <v>174</v>
      </c>
      <c r="C611" s="236" t="s">
        <v>238</v>
      </c>
      <c r="D611" s="222">
        <f t="shared" ref="D611:D612" si="264">E611+F611+G611+H611+I611+J611+L611+N611+P611+R611+T611+U611+V611+W611+X611+Y611+Z611+AA611+AB611+AC611+AD611+AE611</f>
        <v>18435212.800000001</v>
      </c>
      <c r="E611" s="239">
        <v>0</v>
      </c>
      <c r="F611" s="239">
        <v>0</v>
      </c>
      <c r="G611" s="239">
        <v>0</v>
      </c>
      <c r="H611" s="239">
        <v>0</v>
      </c>
      <c r="I611" s="239">
        <v>0</v>
      </c>
      <c r="J611" s="239">
        <v>0</v>
      </c>
      <c r="K611" s="255">
        <v>0</v>
      </c>
      <c r="L611" s="239">
        <v>0</v>
      </c>
      <c r="M611" s="222">
        <v>2188</v>
      </c>
      <c r="N611" s="222">
        <v>17853155.280000001</v>
      </c>
      <c r="O611" s="239">
        <v>0</v>
      </c>
      <c r="P611" s="239">
        <v>0</v>
      </c>
      <c r="Q611" s="222">
        <v>0</v>
      </c>
      <c r="R611" s="222">
        <v>0</v>
      </c>
      <c r="S611" s="239">
        <v>0</v>
      </c>
      <c r="T611" s="239">
        <v>0</v>
      </c>
      <c r="U611" s="239">
        <v>0</v>
      </c>
      <c r="V611" s="239">
        <v>0</v>
      </c>
      <c r="W611" s="239">
        <v>0</v>
      </c>
      <c r="X611" s="239">
        <v>0</v>
      </c>
      <c r="Y611" s="239">
        <v>0</v>
      </c>
      <c r="Z611" s="239">
        <v>0</v>
      </c>
      <c r="AA611" s="239">
        <v>0</v>
      </c>
      <c r="AB611" s="239">
        <v>0</v>
      </c>
      <c r="AC611" s="222">
        <f>ROUND(N611*2.14%,2)</f>
        <v>382057.52</v>
      </c>
      <c r="AD611" s="239">
        <v>200000</v>
      </c>
      <c r="AE611" s="239">
        <v>0</v>
      </c>
      <c r="AF611" s="214">
        <v>2024</v>
      </c>
      <c r="AG611" s="214">
        <v>2024</v>
      </c>
      <c r="AH611" s="214">
        <v>2024</v>
      </c>
      <c r="AI611" s="226"/>
      <c r="AJ611" s="226"/>
      <c r="AK611" s="226"/>
      <c r="AL611" s="226"/>
      <c r="AM611" s="227" t="s">
        <v>16952</v>
      </c>
      <c r="AN611" s="227" t="s">
        <v>16960</v>
      </c>
      <c r="AO611" s="227">
        <v>0</v>
      </c>
      <c r="AP611" s="227" t="s">
        <v>16948</v>
      </c>
      <c r="AQ611" s="227" t="s">
        <v>16962</v>
      </c>
      <c r="AR611" s="227" t="s">
        <v>16954</v>
      </c>
      <c r="AS611" s="227"/>
      <c r="AT611" s="227"/>
      <c r="AU611" s="227"/>
      <c r="AV611" s="227"/>
      <c r="AW611" s="227" t="s">
        <v>775</v>
      </c>
      <c r="AX611" s="228">
        <v>7124.1</v>
      </c>
      <c r="AY611" s="228">
        <v>2188</v>
      </c>
      <c r="AZ611" s="227" t="s">
        <v>2966</v>
      </c>
      <c r="BA611" s="227" t="s">
        <v>3045</v>
      </c>
      <c r="BB611" s="229"/>
      <c r="BC611" s="230">
        <f t="shared" si="256"/>
        <v>0</v>
      </c>
      <c r="BJ611" s="177" t="str">
        <f t="shared" si="262"/>
        <v>1979.500</v>
      </c>
      <c r="BM611" s="177" t="s">
        <v>3302</v>
      </c>
      <c r="BN611" s="177" t="s">
        <v>631</v>
      </c>
      <c r="BO611" s="177" t="s">
        <v>3303</v>
      </c>
      <c r="BU611" s="177" t="s">
        <v>3302</v>
      </c>
      <c r="BV611" s="177" t="s">
        <v>631</v>
      </c>
      <c r="BW611" s="177" t="s">
        <v>3303</v>
      </c>
      <c r="CH611" s="224">
        <f t="shared" si="240"/>
        <v>-4.6566128730773926E-10</v>
      </c>
    </row>
    <row r="612" spans="1:86" x14ac:dyDescent="0.3">
      <c r="A612" s="177">
        <v>1</v>
      </c>
      <c r="B612" s="231">
        <f>SUBTOTAL(9,$A$402:A612)</f>
        <v>175</v>
      </c>
      <c r="C612" s="236" t="s">
        <v>239</v>
      </c>
      <c r="D612" s="222">
        <f t="shared" si="264"/>
        <v>5518768</v>
      </c>
      <c r="E612" s="239">
        <v>0</v>
      </c>
      <c r="F612" s="239">
        <v>0</v>
      </c>
      <c r="G612" s="239">
        <v>0</v>
      </c>
      <c r="H612" s="239">
        <v>0</v>
      </c>
      <c r="I612" s="239">
        <v>0</v>
      </c>
      <c r="J612" s="239">
        <v>0</v>
      </c>
      <c r="K612" s="255">
        <v>0</v>
      </c>
      <c r="L612" s="239">
        <v>0</v>
      </c>
      <c r="M612" s="222">
        <v>655</v>
      </c>
      <c r="N612" s="222">
        <v>5226912.08</v>
      </c>
      <c r="O612" s="239">
        <v>0</v>
      </c>
      <c r="P612" s="239">
        <v>0</v>
      </c>
      <c r="Q612" s="222">
        <v>0</v>
      </c>
      <c r="R612" s="222">
        <v>0</v>
      </c>
      <c r="S612" s="239">
        <v>0</v>
      </c>
      <c r="T612" s="239">
        <v>0</v>
      </c>
      <c r="U612" s="239">
        <v>0</v>
      </c>
      <c r="V612" s="239">
        <v>0</v>
      </c>
      <c r="W612" s="239">
        <v>0</v>
      </c>
      <c r="X612" s="239">
        <v>0</v>
      </c>
      <c r="Y612" s="239">
        <v>0</v>
      </c>
      <c r="Z612" s="239">
        <v>0</v>
      </c>
      <c r="AA612" s="239">
        <v>0</v>
      </c>
      <c r="AB612" s="239">
        <v>0</v>
      </c>
      <c r="AC612" s="222">
        <f>ROUND(N612*2.14%,2)</f>
        <v>111855.92</v>
      </c>
      <c r="AD612" s="222">
        <v>180000</v>
      </c>
      <c r="AE612" s="239">
        <v>0</v>
      </c>
      <c r="AF612" s="214">
        <v>2024</v>
      </c>
      <c r="AG612" s="214">
        <v>2024</v>
      </c>
      <c r="AH612" s="214">
        <v>2024</v>
      </c>
      <c r="AI612" s="226"/>
      <c r="AJ612" s="226"/>
      <c r="AK612" s="226"/>
      <c r="AL612" s="226"/>
      <c r="AM612" s="227" t="s">
        <v>16950</v>
      </c>
      <c r="AN612" s="227" t="s">
        <v>16964</v>
      </c>
      <c r="AO612" s="227">
        <v>0</v>
      </c>
      <c r="AP612" s="227" t="s">
        <v>16940</v>
      </c>
      <c r="AQ612" s="227" t="s">
        <v>16956</v>
      </c>
      <c r="AR612" s="227">
        <v>0</v>
      </c>
      <c r="AS612" s="227"/>
      <c r="AT612" s="227"/>
      <c r="AU612" s="227"/>
      <c r="AV612" s="227"/>
      <c r="AW612" s="227" t="s">
        <v>666</v>
      </c>
      <c r="AX612" s="228">
        <v>659.8</v>
      </c>
      <c r="AY612" s="228">
        <v>655</v>
      </c>
      <c r="AZ612" s="227" t="s">
        <v>2966</v>
      </c>
      <c r="BA612" s="227" t="s">
        <v>17002</v>
      </c>
      <c r="BB612" s="229"/>
      <c r="BC612" s="230">
        <f t="shared" si="256"/>
        <v>0</v>
      </c>
      <c r="BJ612" s="177" t="str">
        <f t="shared" si="262"/>
        <v>676.860</v>
      </c>
      <c r="BM612" s="177" t="s">
        <v>3304</v>
      </c>
      <c r="BN612" s="177" t="s">
        <v>2983</v>
      </c>
      <c r="BO612" s="177" t="s">
        <v>3306</v>
      </c>
      <c r="BU612" s="177" t="s">
        <v>3304</v>
      </c>
      <c r="BV612" s="177" t="s">
        <v>2983</v>
      </c>
      <c r="BW612" s="177" t="s">
        <v>3306</v>
      </c>
      <c r="CH612" s="224">
        <f t="shared" si="240"/>
        <v>-5.8207660913467407E-11</v>
      </c>
    </row>
    <row r="613" spans="1:86" x14ac:dyDescent="0.3">
      <c r="B613" s="225" t="s">
        <v>223</v>
      </c>
      <c r="C613" s="225"/>
      <c r="D613" s="221">
        <f>D614</f>
        <v>4316760</v>
      </c>
      <c r="E613" s="222">
        <f t="shared" ref="E613:AE613" si="265">E614</f>
        <v>0</v>
      </c>
      <c r="F613" s="222">
        <f t="shared" si="265"/>
        <v>0</v>
      </c>
      <c r="G613" s="222">
        <f t="shared" si="265"/>
        <v>0</v>
      </c>
      <c r="H613" s="222">
        <f t="shared" si="265"/>
        <v>0</v>
      </c>
      <c r="I613" s="222">
        <f t="shared" si="265"/>
        <v>0</v>
      </c>
      <c r="J613" s="222">
        <f t="shared" si="265"/>
        <v>0</v>
      </c>
      <c r="K613" s="223">
        <f t="shared" si="265"/>
        <v>0</v>
      </c>
      <c r="L613" s="222">
        <f t="shared" si="265"/>
        <v>0</v>
      </c>
      <c r="M613" s="222">
        <f t="shared" si="265"/>
        <v>511.8</v>
      </c>
      <c r="N613" s="222">
        <f t="shared" si="265"/>
        <v>4108831.02</v>
      </c>
      <c r="O613" s="222">
        <f t="shared" si="265"/>
        <v>0</v>
      </c>
      <c r="P613" s="222">
        <f t="shared" si="265"/>
        <v>0</v>
      </c>
      <c r="Q613" s="222">
        <f t="shared" si="265"/>
        <v>0</v>
      </c>
      <c r="R613" s="222">
        <f t="shared" si="265"/>
        <v>0</v>
      </c>
      <c r="S613" s="222">
        <f t="shared" si="265"/>
        <v>0</v>
      </c>
      <c r="T613" s="222">
        <f t="shared" si="265"/>
        <v>0</v>
      </c>
      <c r="U613" s="222">
        <f t="shared" si="265"/>
        <v>0</v>
      </c>
      <c r="V613" s="222">
        <f t="shared" si="265"/>
        <v>0</v>
      </c>
      <c r="W613" s="222">
        <f t="shared" si="265"/>
        <v>0</v>
      </c>
      <c r="X613" s="222">
        <f t="shared" si="265"/>
        <v>0</v>
      </c>
      <c r="Y613" s="222">
        <f t="shared" si="265"/>
        <v>0</v>
      </c>
      <c r="Z613" s="222">
        <f t="shared" si="265"/>
        <v>0</v>
      </c>
      <c r="AA613" s="222">
        <f t="shared" si="265"/>
        <v>0</v>
      </c>
      <c r="AB613" s="222">
        <f t="shared" si="265"/>
        <v>0</v>
      </c>
      <c r="AC613" s="222">
        <f t="shared" si="265"/>
        <v>87928.98</v>
      </c>
      <c r="AD613" s="222">
        <f t="shared" si="265"/>
        <v>0</v>
      </c>
      <c r="AE613" s="222">
        <f t="shared" si="265"/>
        <v>120000</v>
      </c>
      <c r="AF613" s="214" t="s">
        <v>17016</v>
      </c>
      <c r="AG613" s="214" t="s">
        <v>17016</v>
      </c>
      <c r="AH613" s="214" t="s">
        <v>17016</v>
      </c>
      <c r="AI613" s="226"/>
      <c r="AJ613" s="226"/>
      <c r="AK613" s="226"/>
      <c r="AL613" s="226"/>
      <c r="AM613" s="227"/>
      <c r="AN613" s="227"/>
      <c r="AO613" s="227"/>
      <c r="AP613" s="227"/>
      <c r="AQ613" s="227"/>
      <c r="AR613" s="227"/>
      <c r="AS613" s="227"/>
      <c r="AT613" s="227"/>
      <c r="AU613" s="227"/>
      <c r="AV613" s="227"/>
      <c r="AW613" s="227"/>
      <c r="AX613" s="228"/>
      <c r="AY613" s="228"/>
      <c r="AZ613" s="227"/>
      <c r="BA613" s="227"/>
      <c r="BB613" s="229"/>
      <c r="BC613" s="230">
        <f t="shared" si="256"/>
        <v>-511.8</v>
      </c>
      <c r="BJ613" s="177" t="e">
        <f t="shared" si="262"/>
        <v>#N/A</v>
      </c>
      <c r="BM613" s="177" t="s">
        <v>3284</v>
      </c>
      <c r="BN613" s="177" t="s">
        <v>1269</v>
      </c>
      <c r="BO613" s="177" t="s">
        <v>3285</v>
      </c>
      <c r="BU613" s="177" t="s">
        <v>3284</v>
      </c>
      <c r="BV613" s="177" t="s">
        <v>1269</v>
      </c>
      <c r="BW613" s="177" t="s">
        <v>3285</v>
      </c>
      <c r="CH613" s="224">
        <f t="shared" si="240"/>
        <v>0</v>
      </c>
    </row>
    <row r="614" spans="1:86" x14ac:dyDescent="0.3">
      <c r="A614" s="177">
        <v>1</v>
      </c>
      <c r="B614" s="231">
        <f>SUBTOTAL(9,$A$402:A614)</f>
        <v>176</v>
      </c>
      <c r="C614" s="232" t="s">
        <v>14452</v>
      </c>
      <c r="D614" s="222">
        <f>E614+F614+G614+H614+I614+J614+L614+N614+P614+R614+T614+U614+V614+W614+X614+Y614+Z614+AA614+AB614+AC614+AD614+AE614</f>
        <v>4316760</v>
      </c>
      <c r="E614" s="222">
        <v>0</v>
      </c>
      <c r="F614" s="222">
        <v>0</v>
      </c>
      <c r="G614" s="222">
        <v>0</v>
      </c>
      <c r="H614" s="222">
        <v>0</v>
      </c>
      <c r="I614" s="222">
        <v>0</v>
      </c>
      <c r="J614" s="222">
        <v>0</v>
      </c>
      <c r="K614" s="223">
        <v>0</v>
      </c>
      <c r="L614" s="222">
        <v>0</v>
      </c>
      <c r="M614" s="233">
        <v>511.8</v>
      </c>
      <c r="N614" s="222">
        <v>4108831.02</v>
      </c>
      <c r="O614" s="222">
        <v>0</v>
      </c>
      <c r="P614" s="222">
        <v>0</v>
      </c>
      <c r="Q614" s="222">
        <v>0</v>
      </c>
      <c r="R614" s="222">
        <v>0</v>
      </c>
      <c r="S614" s="222">
        <v>0</v>
      </c>
      <c r="T614" s="222">
        <v>0</v>
      </c>
      <c r="U614" s="222">
        <v>0</v>
      </c>
      <c r="V614" s="222">
        <v>0</v>
      </c>
      <c r="W614" s="222">
        <v>0</v>
      </c>
      <c r="X614" s="222">
        <v>0</v>
      </c>
      <c r="Y614" s="222">
        <v>0</v>
      </c>
      <c r="Z614" s="222">
        <v>0</v>
      </c>
      <c r="AA614" s="222">
        <v>0</v>
      </c>
      <c r="AB614" s="222">
        <v>0</v>
      </c>
      <c r="AC614" s="222">
        <f>ROUND(N614*2.14%,2)</f>
        <v>87928.98</v>
      </c>
      <c r="AD614" s="222">
        <v>0</v>
      </c>
      <c r="AE614" s="222">
        <v>120000</v>
      </c>
      <c r="AF614" s="214" t="s">
        <v>17042</v>
      </c>
      <c r="AG614" s="242">
        <v>2024</v>
      </c>
      <c r="AH614" s="243">
        <v>2024</v>
      </c>
      <c r="AI614" s="226"/>
      <c r="AJ614" s="226"/>
      <c r="AK614" s="226"/>
      <c r="AL614" s="226"/>
      <c r="AM614" s="227"/>
      <c r="AN614" s="227"/>
      <c r="AO614" s="227"/>
      <c r="AP614" s="227"/>
      <c r="AQ614" s="227"/>
      <c r="AR614" s="227"/>
      <c r="AS614" s="227"/>
      <c r="AT614" s="227"/>
      <c r="AU614" s="227"/>
      <c r="AV614" s="227"/>
      <c r="AW614" s="227"/>
      <c r="AX614" s="228"/>
      <c r="AY614" s="228"/>
      <c r="AZ614" s="227"/>
      <c r="BA614" s="227"/>
      <c r="BB614" s="229"/>
      <c r="BC614" s="230"/>
      <c r="CH614" s="224">
        <f>D614-E614-F614-G614-H614-I614-J614-L614-N614-P614-R614-T614-U614-V614-W614-X614-Y614-Z614-AA614-AB614-AC614-AD614-AE614</f>
        <v>0</v>
      </c>
    </row>
    <row r="615" spans="1:86" x14ac:dyDescent="0.3">
      <c r="B615" s="225" t="s">
        <v>362</v>
      </c>
      <c r="C615" s="225"/>
      <c r="D615" s="221">
        <f>D616</f>
        <v>9232207</v>
      </c>
      <c r="E615" s="222">
        <f t="shared" ref="E615:AE615" si="266">E616</f>
        <v>0</v>
      </c>
      <c r="F615" s="222">
        <f t="shared" si="266"/>
        <v>0</v>
      </c>
      <c r="G615" s="222">
        <f t="shared" si="266"/>
        <v>0</v>
      </c>
      <c r="H615" s="222">
        <f t="shared" si="266"/>
        <v>0</v>
      </c>
      <c r="I615" s="222">
        <f t="shared" si="266"/>
        <v>0</v>
      </c>
      <c r="J615" s="222">
        <f t="shared" si="266"/>
        <v>0</v>
      </c>
      <c r="K615" s="223">
        <f t="shared" si="266"/>
        <v>0</v>
      </c>
      <c r="L615" s="222">
        <f t="shared" si="266"/>
        <v>0</v>
      </c>
      <c r="M615" s="222">
        <f t="shared" si="266"/>
        <v>995</v>
      </c>
      <c r="N615" s="222">
        <f t="shared" si="266"/>
        <v>8862548.4600000009</v>
      </c>
      <c r="O615" s="222">
        <f t="shared" si="266"/>
        <v>0</v>
      </c>
      <c r="P615" s="222">
        <f t="shared" si="266"/>
        <v>0</v>
      </c>
      <c r="Q615" s="222">
        <f t="shared" si="266"/>
        <v>0</v>
      </c>
      <c r="R615" s="222">
        <f t="shared" si="266"/>
        <v>0</v>
      </c>
      <c r="S615" s="222">
        <f t="shared" si="266"/>
        <v>0</v>
      </c>
      <c r="T615" s="222">
        <f t="shared" si="266"/>
        <v>0</v>
      </c>
      <c r="U615" s="222">
        <f t="shared" si="266"/>
        <v>0</v>
      </c>
      <c r="V615" s="222">
        <f t="shared" si="266"/>
        <v>0</v>
      </c>
      <c r="W615" s="222">
        <f t="shared" si="266"/>
        <v>0</v>
      </c>
      <c r="X615" s="222">
        <f t="shared" si="266"/>
        <v>0</v>
      </c>
      <c r="Y615" s="222">
        <f t="shared" si="266"/>
        <v>0</v>
      </c>
      <c r="Z615" s="222">
        <f t="shared" si="266"/>
        <v>0</v>
      </c>
      <c r="AA615" s="222">
        <f t="shared" si="266"/>
        <v>0</v>
      </c>
      <c r="AB615" s="222">
        <f t="shared" si="266"/>
        <v>0</v>
      </c>
      <c r="AC615" s="222">
        <f t="shared" si="266"/>
        <v>189658.54</v>
      </c>
      <c r="AD615" s="222">
        <f t="shared" si="266"/>
        <v>180000</v>
      </c>
      <c r="AE615" s="222">
        <f t="shared" si="266"/>
        <v>0</v>
      </c>
      <c r="AF615" s="214" t="s">
        <v>17016</v>
      </c>
      <c r="AG615" s="214" t="s">
        <v>17016</v>
      </c>
      <c r="AH615" s="214" t="s">
        <v>17016</v>
      </c>
      <c r="AI615" s="226"/>
      <c r="AJ615" s="226"/>
      <c r="AK615" s="226"/>
      <c r="AL615" s="226"/>
      <c r="AM615" s="227"/>
      <c r="AN615" s="227"/>
      <c r="AO615" s="227"/>
      <c r="AP615" s="227"/>
      <c r="AQ615" s="227"/>
      <c r="AR615" s="227"/>
      <c r="AS615" s="227"/>
      <c r="AT615" s="227"/>
      <c r="AU615" s="227"/>
      <c r="AV615" s="227"/>
      <c r="AW615" s="227"/>
      <c r="AX615" s="228"/>
      <c r="AY615" s="228"/>
      <c r="AZ615" s="227"/>
      <c r="BA615" s="227"/>
      <c r="BB615" s="229"/>
      <c r="BC615" s="230">
        <f t="shared" si="256"/>
        <v>-995</v>
      </c>
      <c r="BJ615" s="177" t="e">
        <f>VLOOKUP(C615,BM:BO,3,FALSE)</f>
        <v>#N/A</v>
      </c>
      <c r="BM615" s="177" t="s">
        <v>3533</v>
      </c>
      <c r="BN615" s="177" t="s">
        <v>2983</v>
      </c>
      <c r="BO615" s="177" t="s">
        <v>2983</v>
      </c>
      <c r="BU615" s="177" t="s">
        <v>3533</v>
      </c>
      <c r="BV615" s="177" t="s">
        <v>2983</v>
      </c>
      <c r="BW615" s="177" t="s">
        <v>2983</v>
      </c>
      <c r="CH615" s="224">
        <f t="shared" si="240"/>
        <v>-9.0221874415874481E-10</v>
      </c>
    </row>
    <row r="616" spans="1:86" x14ac:dyDescent="0.3">
      <c r="A616" s="177">
        <v>1</v>
      </c>
      <c r="B616" s="231">
        <f>SUBTOTAL(9,$A$402:A616)</f>
        <v>177</v>
      </c>
      <c r="C616" s="236" t="s">
        <v>367</v>
      </c>
      <c r="D616" s="222">
        <f>E616+F616+G616+H616+I616+J616+L616+N616+P616+R616+T616+U616+V616+W616+X616+Y616+Z616+AA616+AB616+AC616+AD616+AE616</f>
        <v>9232207</v>
      </c>
      <c r="E616" s="239">
        <v>0</v>
      </c>
      <c r="F616" s="239">
        <v>0</v>
      </c>
      <c r="G616" s="239">
        <v>0</v>
      </c>
      <c r="H616" s="239">
        <v>0</v>
      </c>
      <c r="I616" s="239">
        <v>0</v>
      </c>
      <c r="J616" s="239">
        <v>0</v>
      </c>
      <c r="K616" s="255">
        <v>0</v>
      </c>
      <c r="L616" s="239">
        <v>0</v>
      </c>
      <c r="M616" s="222">
        <v>995</v>
      </c>
      <c r="N616" s="222">
        <v>8862548.4600000009</v>
      </c>
      <c r="O616" s="239">
        <v>0</v>
      </c>
      <c r="P616" s="239">
        <v>0</v>
      </c>
      <c r="Q616" s="239">
        <v>0</v>
      </c>
      <c r="R616" s="239">
        <v>0</v>
      </c>
      <c r="S616" s="239">
        <v>0</v>
      </c>
      <c r="T616" s="239">
        <v>0</v>
      </c>
      <c r="U616" s="239">
        <v>0</v>
      </c>
      <c r="V616" s="239">
        <v>0</v>
      </c>
      <c r="W616" s="239">
        <v>0</v>
      </c>
      <c r="X616" s="239">
        <v>0</v>
      </c>
      <c r="Y616" s="239">
        <v>0</v>
      </c>
      <c r="Z616" s="239">
        <v>0</v>
      </c>
      <c r="AA616" s="239">
        <v>0</v>
      </c>
      <c r="AB616" s="239">
        <v>0</v>
      </c>
      <c r="AC616" s="222">
        <f>ROUND(N616*2.14%,2)</f>
        <v>189658.54</v>
      </c>
      <c r="AD616" s="222">
        <v>180000</v>
      </c>
      <c r="AE616" s="239">
        <v>0</v>
      </c>
      <c r="AF616" s="214">
        <v>2024</v>
      </c>
      <c r="AG616" s="214">
        <v>2024</v>
      </c>
      <c r="AH616" s="214">
        <v>2024</v>
      </c>
      <c r="AI616" s="226"/>
      <c r="AJ616" s="226"/>
      <c r="AK616" s="226"/>
      <c r="AL616" s="226"/>
      <c r="AM616" s="227" t="s">
        <v>16944</v>
      </c>
      <c r="AN616" s="227" t="s">
        <v>16949</v>
      </c>
      <c r="AO616" s="227">
        <v>0</v>
      </c>
      <c r="AP616" s="227" t="s">
        <v>16954</v>
      </c>
      <c r="AQ616" s="227" t="s">
        <v>16954</v>
      </c>
      <c r="AR616" s="227" t="s">
        <v>16947</v>
      </c>
      <c r="AS616" s="227"/>
      <c r="AT616" s="227"/>
      <c r="AU616" s="227"/>
      <c r="AV616" s="227"/>
      <c r="AW616" s="227" t="s">
        <v>657</v>
      </c>
      <c r="AX616" s="228">
        <v>974.7</v>
      </c>
      <c r="AY616" s="228">
        <v>995</v>
      </c>
      <c r="AZ616" s="227" t="s">
        <v>2966</v>
      </c>
      <c r="BA616" s="227" t="s">
        <v>17002</v>
      </c>
      <c r="BB616" s="229"/>
      <c r="BC616" s="230">
        <f t="shared" si="256"/>
        <v>0</v>
      </c>
      <c r="BJ616" s="177" t="str">
        <f>VLOOKUP(C616,BM:BO,3,FALSE)</f>
        <v>нет данных</v>
      </c>
      <c r="BM616" s="177" t="s">
        <v>3534</v>
      </c>
      <c r="BN616" s="177" t="s">
        <v>2983</v>
      </c>
      <c r="BO616" s="177" t="s">
        <v>2983</v>
      </c>
      <c r="BU616" s="177" t="s">
        <v>3534</v>
      </c>
      <c r="BV616" s="177" t="s">
        <v>2983</v>
      </c>
      <c r="BW616" s="177" t="s">
        <v>2983</v>
      </c>
      <c r="CH616" s="224">
        <f t="shared" si="240"/>
        <v>-9.0221874415874481E-10</v>
      </c>
    </row>
    <row r="617" spans="1:86" x14ac:dyDescent="0.3">
      <c r="B617" s="225" t="s">
        <v>269</v>
      </c>
      <c r="C617" s="225"/>
      <c r="D617" s="221">
        <f>SUM(D618:D626)</f>
        <v>10072790.769999998</v>
      </c>
      <c r="E617" s="222">
        <f t="shared" ref="E617:AE617" si="267">SUM(E618:E626)</f>
        <v>0</v>
      </c>
      <c r="F617" s="222">
        <f t="shared" si="267"/>
        <v>3295489.6999999997</v>
      </c>
      <c r="G617" s="222">
        <f t="shared" si="267"/>
        <v>0</v>
      </c>
      <c r="H617" s="222">
        <f t="shared" si="267"/>
        <v>0</v>
      </c>
      <c r="I617" s="222">
        <f t="shared" si="267"/>
        <v>0</v>
      </c>
      <c r="J617" s="222">
        <f t="shared" si="267"/>
        <v>0</v>
      </c>
      <c r="K617" s="255">
        <f t="shared" si="267"/>
        <v>0</v>
      </c>
      <c r="L617" s="222">
        <f t="shared" si="267"/>
        <v>0</v>
      </c>
      <c r="M617" s="222">
        <f t="shared" si="267"/>
        <v>796</v>
      </c>
      <c r="N617" s="222">
        <f t="shared" si="267"/>
        <v>6272545.1399999997</v>
      </c>
      <c r="O617" s="222">
        <f t="shared" si="267"/>
        <v>0</v>
      </c>
      <c r="P617" s="222">
        <f t="shared" si="267"/>
        <v>0</v>
      </c>
      <c r="Q617" s="222">
        <f t="shared" si="267"/>
        <v>0</v>
      </c>
      <c r="R617" s="222">
        <f t="shared" si="267"/>
        <v>0</v>
      </c>
      <c r="S617" s="222">
        <f t="shared" si="267"/>
        <v>0</v>
      </c>
      <c r="T617" s="222">
        <f t="shared" si="267"/>
        <v>0</v>
      </c>
      <c r="U617" s="222">
        <f t="shared" si="267"/>
        <v>0</v>
      </c>
      <c r="V617" s="222">
        <f t="shared" si="267"/>
        <v>0</v>
      </c>
      <c r="W617" s="222">
        <f t="shared" si="267"/>
        <v>0</v>
      </c>
      <c r="X617" s="222">
        <f t="shared" si="267"/>
        <v>0</v>
      </c>
      <c r="Y617" s="222">
        <f t="shared" si="267"/>
        <v>0</v>
      </c>
      <c r="Z617" s="222">
        <f t="shared" si="267"/>
        <v>0</v>
      </c>
      <c r="AA617" s="222">
        <f t="shared" si="267"/>
        <v>0</v>
      </c>
      <c r="AB617" s="222">
        <f t="shared" si="267"/>
        <v>0</v>
      </c>
      <c r="AC617" s="222">
        <f t="shared" si="267"/>
        <v>204755.93000000002</v>
      </c>
      <c r="AD617" s="222">
        <f t="shared" si="267"/>
        <v>300000</v>
      </c>
      <c r="AE617" s="222">
        <f t="shared" si="267"/>
        <v>0</v>
      </c>
      <c r="AF617" s="214" t="s">
        <v>17016</v>
      </c>
      <c r="AG617" s="214" t="s">
        <v>17016</v>
      </c>
      <c r="AH617" s="214" t="s">
        <v>17016</v>
      </c>
      <c r="AI617" s="226"/>
      <c r="AJ617" s="226"/>
      <c r="AK617" s="226"/>
      <c r="AL617" s="226"/>
      <c r="AM617" s="227"/>
      <c r="AN617" s="227"/>
      <c r="AO617" s="227"/>
      <c r="AP617" s="227"/>
      <c r="AQ617" s="227"/>
      <c r="AR617" s="227"/>
      <c r="AS617" s="227"/>
      <c r="AT617" s="227"/>
      <c r="AU617" s="227"/>
      <c r="AV617" s="227"/>
      <c r="AW617" s="227"/>
      <c r="AX617" s="228"/>
      <c r="AY617" s="228"/>
      <c r="AZ617" s="227"/>
      <c r="BA617" s="227"/>
      <c r="BB617" s="229"/>
      <c r="BC617" s="230">
        <f t="shared" si="256"/>
        <v>-796</v>
      </c>
      <c r="BJ617" s="177" t="e">
        <f>VLOOKUP(C617,BM:BO,3,FALSE)</f>
        <v>#N/A</v>
      </c>
      <c r="BM617" s="177" t="s">
        <v>3363</v>
      </c>
      <c r="BN617" s="177" t="s">
        <v>2983</v>
      </c>
      <c r="BO617" s="177" t="s">
        <v>3012</v>
      </c>
      <c r="BU617" s="177" t="s">
        <v>3363</v>
      </c>
      <c r="BV617" s="177" t="s">
        <v>2983</v>
      </c>
      <c r="BW617" s="177" t="s">
        <v>3012</v>
      </c>
      <c r="CH617" s="224">
        <f t="shared" si="240"/>
        <v>-1.280568540096283E-9</v>
      </c>
    </row>
    <row r="618" spans="1:86" x14ac:dyDescent="0.3">
      <c r="A618" s="177">
        <v>1</v>
      </c>
      <c r="B618" s="231">
        <f>SUBTOTAL(9,$A$402:A618)</f>
        <v>178</v>
      </c>
      <c r="C618" s="236" t="s">
        <v>272</v>
      </c>
      <c r="D618" s="222">
        <f t="shared" ref="D618:D619" si="268">E618+F618+G618+H618+I618+J618+L618+N618+P618+R618+T618+U618+V618+W618+X618+Y618+Z618+AA618+AB618+AC618+AD618+AE618</f>
        <v>3353388.8</v>
      </c>
      <c r="E618" s="239">
        <v>0</v>
      </c>
      <c r="F618" s="239">
        <v>0</v>
      </c>
      <c r="G618" s="239">
        <v>0</v>
      </c>
      <c r="H618" s="239">
        <v>0</v>
      </c>
      <c r="I618" s="239">
        <v>0</v>
      </c>
      <c r="J618" s="239">
        <v>0</v>
      </c>
      <c r="K618" s="255">
        <v>0</v>
      </c>
      <c r="L618" s="239">
        <v>0</v>
      </c>
      <c r="M618" s="222">
        <v>398</v>
      </c>
      <c r="N618" s="222">
        <v>3136272.57</v>
      </c>
      <c r="O618" s="239">
        <v>0</v>
      </c>
      <c r="P618" s="239">
        <v>0</v>
      </c>
      <c r="Q618" s="222">
        <v>0</v>
      </c>
      <c r="R618" s="222">
        <v>0</v>
      </c>
      <c r="S618" s="239">
        <v>0</v>
      </c>
      <c r="T618" s="239">
        <v>0</v>
      </c>
      <c r="U618" s="239">
        <v>0</v>
      </c>
      <c r="V618" s="239">
        <v>0</v>
      </c>
      <c r="W618" s="239">
        <v>0</v>
      </c>
      <c r="X618" s="239">
        <v>0</v>
      </c>
      <c r="Y618" s="239">
        <v>0</v>
      </c>
      <c r="Z618" s="239">
        <v>0</v>
      </c>
      <c r="AA618" s="239">
        <v>0</v>
      </c>
      <c r="AB618" s="239">
        <v>0</v>
      </c>
      <c r="AC618" s="222">
        <f>ROUND(N618*2.14%,2)</f>
        <v>67116.23</v>
      </c>
      <c r="AD618" s="222">
        <v>150000</v>
      </c>
      <c r="AE618" s="239">
        <v>0</v>
      </c>
      <c r="AF618" s="214">
        <v>2024</v>
      </c>
      <c r="AG618" s="214">
        <v>2024</v>
      </c>
      <c r="AH618" s="214">
        <v>2024</v>
      </c>
      <c r="AI618" s="226"/>
      <c r="AJ618" s="226"/>
      <c r="AK618" s="226"/>
      <c r="AL618" s="226"/>
      <c r="AM618" s="227" t="s">
        <v>16944</v>
      </c>
      <c r="AN618" s="227" t="s">
        <v>16946</v>
      </c>
      <c r="AO618" s="227">
        <v>0</v>
      </c>
      <c r="AP618" s="227" t="s">
        <v>16954</v>
      </c>
      <c r="AQ618" s="227" t="s">
        <v>16942</v>
      </c>
      <c r="AR618" s="227" t="s">
        <v>16954</v>
      </c>
      <c r="AS618" s="227"/>
      <c r="AT618" s="227"/>
      <c r="AU618" s="227"/>
      <c r="AV618" s="227"/>
      <c r="AW618" s="227" t="s">
        <v>783</v>
      </c>
      <c r="AX618" s="228">
        <v>778.3</v>
      </c>
      <c r="AY618" s="228">
        <v>344</v>
      </c>
      <c r="AZ618" s="227" t="s">
        <v>2966</v>
      </c>
      <c r="BA618" s="227" t="s">
        <v>17002</v>
      </c>
      <c r="BB618" s="229"/>
      <c r="BC618" s="230">
        <f t="shared" si="256"/>
        <v>-54</v>
      </c>
      <c r="BJ618" s="177" t="str">
        <f>VLOOKUP(C618,BM:BO,3,FALSE)</f>
        <v>нет данных</v>
      </c>
      <c r="BM618" s="177" t="s">
        <v>3364</v>
      </c>
      <c r="BN618" s="177" t="s">
        <v>663</v>
      </c>
      <c r="BO618" s="177" t="s">
        <v>3365</v>
      </c>
      <c r="BU618" s="177" t="s">
        <v>3364</v>
      </c>
      <c r="BV618" s="177" t="s">
        <v>663</v>
      </c>
      <c r="BW618" s="177" t="s">
        <v>3365</v>
      </c>
      <c r="CH618" s="224">
        <f t="shared" si="240"/>
        <v>0</v>
      </c>
    </row>
    <row r="619" spans="1:86" x14ac:dyDescent="0.3">
      <c r="A619" s="177">
        <v>1</v>
      </c>
      <c r="B619" s="231">
        <f>SUBTOTAL(9,$A$402:A619)</f>
        <v>179</v>
      </c>
      <c r="C619" s="236" t="s">
        <v>271</v>
      </c>
      <c r="D619" s="222">
        <f t="shared" si="268"/>
        <v>3353388.8</v>
      </c>
      <c r="E619" s="239">
        <v>0</v>
      </c>
      <c r="F619" s="239">
        <v>0</v>
      </c>
      <c r="G619" s="239">
        <v>0</v>
      </c>
      <c r="H619" s="239">
        <v>0</v>
      </c>
      <c r="I619" s="239">
        <v>0</v>
      </c>
      <c r="J619" s="239">
        <v>0</v>
      </c>
      <c r="K619" s="255">
        <v>0</v>
      </c>
      <c r="L619" s="239">
        <v>0</v>
      </c>
      <c r="M619" s="222">
        <v>398</v>
      </c>
      <c r="N619" s="222">
        <v>3136272.57</v>
      </c>
      <c r="O619" s="239">
        <v>0</v>
      </c>
      <c r="P619" s="239">
        <v>0</v>
      </c>
      <c r="Q619" s="239">
        <v>0</v>
      </c>
      <c r="R619" s="239">
        <v>0</v>
      </c>
      <c r="S619" s="239">
        <v>0</v>
      </c>
      <c r="T619" s="239">
        <v>0</v>
      </c>
      <c r="U619" s="239">
        <v>0</v>
      </c>
      <c r="V619" s="239">
        <v>0</v>
      </c>
      <c r="W619" s="239">
        <v>0</v>
      </c>
      <c r="X619" s="239">
        <v>0</v>
      </c>
      <c r="Y619" s="239">
        <v>0</v>
      </c>
      <c r="Z619" s="239">
        <v>0</v>
      </c>
      <c r="AA619" s="239">
        <v>0</v>
      </c>
      <c r="AB619" s="239">
        <v>0</v>
      </c>
      <c r="AC619" s="222">
        <f>ROUND(N619*2.14%,2)</f>
        <v>67116.23</v>
      </c>
      <c r="AD619" s="222">
        <v>150000</v>
      </c>
      <c r="AE619" s="239">
        <v>0</v>
      </c>
      <c r="AF619" s="214">
        <v>2024</v>
      </c>
      <c r="AG619" s="214">
        <v>2024</v>
      </c>
      <c r="AH619" s="214">
        <v>2024</v>
      </c>
      <c r="AI619" s="226"/>
      <c r="AJ619" s="226"/>
      <c r="AK619" s="226"/>
      <c r="AL619" s="226"/>
      <c r="AM619" s="227" t="s">
        <v>16957</v>
      </c>
      <c r="AN619" s="227" t="s">
        <v>16946</v>
      </c>
      <c r="AO619" s="227">
        <v>0</v>
      </c>
      <c r="AP619" s="227" t="s">
        <v>16954</v>
      </c>
      <c r="AQ619" s="227" t="s">
        <v>16942</v>
      </c>
      <c r="AR619" s="227" t="s">
        <v>16954</v>
      </c>
      <c r="AS619" s="227"/>
      <c r="AT619" s="227"/>
      <c r="AU619" s="227"/>
      <c r="AV619" s="227"/>
      <c r="AW619" s="227" t="s">
        <v>783</v>
      </c>
      <c r="AX619" s="228">
        <v>779.9</v>
      </c>
      <c r="AY619" s="228">
        <v>344</v>
      </c>
      <c r="AZ619" s="227" t="s">
        <v>2966</v>
      </c>
      <c r="BA619" s="227" t="s">
        <v>17002</v>
      </c>
      <c r="BB619" s="229"/>
      <c r="BC619" s="230">
        <f t="shared" si="256"/>
        <v>-54</v>
      </c>
      <c r="BJ619" s="177" t="str">
        <f>VLOOKUP(C619,BM:BO,3,FALSE)</f>
        <v>нет данных</v>
      </c>
      <c r="BM619" s="177" t="s">
        <v>670</v>
      </c>
      <c r="BN619" s="177" t="s">
        <v>715</v>
      </c>
      <c r="BO619" s="177" t="s">
        <v>3366</v>
      </c>
      <c r="BU619" s="177" t="s">
        <v>670</v>
      </c>
      <c r="BV619" s="177" t="s">
        <v>715</v>
      </c>
      <c r="BW619" s="177" t="s">
        <v>3366</v>
      </c>
      <c r="CH619" s="224">
        <f t="shared" si="240"/>
        <v>0</v>
      </c>
    </row>
    <row r="620" spans="1:86" s="245" customFormat="1" x14ac:dyDescent="0.3">
      <c r="A620" s="177">
        <v>1</v>
      </c>
      <c r="B620" s="231">
        <f>SUBTOTAL(9,$A$402:A620)</f>
        <v>180</v>
      </c>
      <c r="C620" s="220" t="s">
        <v>15499</v>
      </c>
      <c r="D620" s="222">
        <f t="shared" ref="D620:D629" si="269">E620+F620+G620+H620+I620+J620+L620+N620+P620+R620+T620+U620+V620+W620+X620+Y620+Z620+AA620+AB620+AC620+AD620+AE620</f>
        <v>464925.68</v>
      </c>
      <c r="E620" s="240">
        <v>0</v>
      </c>
      <c r="F620" s="240">
        <v>455184.73</v>
      </c>
      <c r="G620" s="240">
        <v>0</v>
      </c>
      <c r="H620" s="240">
        <v>0</v>
      </c>
      <c r="I620" s="240">
        <v>0</v>
      </c>
      <c r="J620" s="240">
        <v>0</v>
      </c>
      <c r="K620" s="257">
        <v>0</v>
      </c>
      <c r="L620" s="240">
        <v>0</v>
      </c>
      <c r="M620" s="240">
        <v>0</v>
      </c>
      <c r="N620" s="240">
        <v>0</v>
      </c>
      <c r="O620" s="240">
        <v>0</v>
      </c>
      <c r="P620" s="240">
        <v>0</v>
      </c>
      <c r="Q620" s="240">
        <v>0</v>
      </c>
      <c r="R620" s="240">
        <v>0</v>
      </c>
      <c r="S620" s="240">
        <v>0</v>
      </c>
      <c r="T620" s="240">
        <v>0</v>
      </c>
      <c r="U620" s="240">
        <v>0</v>
      </c>
      <c r="V620" s="240">
        <v>0</v>
      </c>
      <c r="W620" s="240">
        <v>0</v>
      </c>
      <c r="X620" s="240">
        <v>0</v>
      </c>
      <c r="Y620" s="240">
        <v>0</v>
      </c>
      <c r="Z620" s="240">
        <v>0</v>
      </c>
      <c r="AA620" s="240">
        <v>0</v>
      </c>
      <c r="AB620" s="240">
        <v>0</v>
      </c>
      <c r="AC620" s="271">
        <f t="shared" ref="AC620:AC626" si="270">ROUND(N620*2.14%,2)+ROUND(E620*2.14%,2)+ROUND(F620*2.14%,2)+ROUND(G620*2.14%,2)+ROUND(H620*2.14%,2)+ROUND(I620*2.14%,2)+ROUND(J620*2.14%,2)+ROUND(L620*2.14%,2)+ROUND(P620*2.14%,2)+ROUND(R620*2.14%,2)+ROUND(T620*2.14%,2)+ROUND(U620*2.14%,2)+ROUND(V620*2.14%,2)+ROUND(W620*2.14%,2)+ROUND(X620*2.14%,2)+ROUND(Y620*2.14%,2)+ROUND(Z620*2.14%,2)+ROUND(AA620*2.14%,2)+ROUND(AB620*2.14%,2)</f>
        <v>9740.9500000000007</v>
      </c>
      <c r="AD620" s="240">
        <v>0</v>
      </c>
      <c r="AE620" s="240">
        <v>0</v>
      </c>
      <c r="AF620" s="242" t="s">
        <v>17042</v>
      </c>
      <c r="AG620" s="242">
        <v>2024</v>
      </c>
      <c r="AH620" s="242">
        <v>2024</v>
      </c>
      <c r="BW620" s="246"/>
      <c r="CH620" s="224">
        <f t="shared" ref="CH620:CH626" si="271">D620-E620-F620-G620-H620-I620-J620-L620-N620-P620-R620-T620-U620-V620-W620-X620-Y620-Z620-AA620-AB620-AC620-AD620-AE620</f>
        <v>1.0913936421275139E-11</v>
      </c>
    </row>
    <row r="621" spans="1:86" s="245" customFormat="1" x14ac:dyDescent="0.3">
      <c r="A621" s="177">
        <v>1</v>
      </c>
      <c r="B621" s="231">
        <f>SUBTOTAL(9,$A$402:A621)</f>
        <v>181</v>
      </c>
      <c r="C621" s="220" t="s">
        <v>15501</v>
      </c>
      <c r="D621" s="222">
        <f t="shared" si="269"/>
        <v>461093.33999999997</v>
      </c>
      <c r="E621" s="240">
        <v>0</v>
      </c>
      <c r="F621" s="240">
        <v>451432.68</v>
      </c>
      <c r="G621" s="240">
        <v>0</v>
      </c>
      <c r="H621" s="240">
        <v>0</v>
      </c>
      <c r="I621" s="240">
        <v>0</v>
      </c>
      <c r="J621" s="240">
        <v>0</v>
      </c>
      <c r="K621" s="257">
        <v>0</v>
      </c>
      <c r="L621" s="240">
        <v>0</v>
      </c>
      <c r="M621" s="240">
        <v>0</v>
      </c>
      <c r="N621" s="240">
        <v>0</v>
      </c>
      <c r="O621" s="240">
        <v>0</v>
      </c>
      <c r="P621" s="240">
        <v>0</v>
      </c>
      <c r="Q621" s="240">
        <v>0</v>
      </c>
      <c r="R621" s="240">
        <v>0</v>
      </c>
      <c r="S621" s="240">
        <v>0</v>
      </c>
      <c r="T621" s="240">
        <v>0</v>
      </c>
      <c r="U621" s="240">
        <v>0</v>
      </c>
      <c r="V621" s="240">
        <v>0</v>
      </c>
      <c r="W621" s="240">
        <v>0</v>
      </c>
      <c r="X621" s="240">
        <v>0</v>
      </c>
      <c r="Y621" s="240">
        <v>0</v>
      </c>
      <c r="Z621" s="240">
        <v>0</v>
      </c>
      <c r="AA621" s="240">
        <v>0</v>
      </c>
      <c r="AB621" s="240">
        <v>0</v>
      </c>
      <c r="AC621" s="271">
        <f t="shared" si="270"/>
        <v>9660.66</v>
      </c>
      <c r="AD621" s="240">
        <v>0</v>
      </c>
      <c r="AE621" s="240">
        <v>0</v>
      </c>
      <c r="AF621" s="242" t="s">
        <v>17042</v>
      </c>
      <c r="AG621" s="242">
        <v>2024</v>
      </c>
      <c r="AH621" s="242">
        <v>2024</v>
      </c>
      <c r="BW621" s="246"/>
      <c r="CH621" s="224">
        <f t="shared" si="271"/>
        <v>-2.5465851649641991E-11</v>
      </c>
    </row>
    <row r="622" spans="1:86" s="245" customFormat="1" x14ac:dyDescent="0.3">
      <c r="A622" s="177">
        <v>1</v>
      </c>
      <c r="B622" s="231">
        <f>SUBTOTAL(9,$A$402:A622)</f>
        <v>182</v>
      </c>
      <c r="C622" s="220" t="s">
        <v>15502</v>
      </c>
      <c r="D622" s="222">
        <f t="shared" si="269"/>
        <v>463252.68000000005</v>
      </c>
      <c r="E622" s="240">
        <v>0</v>
      </c>
      <c r="F622" s="240">
        <v>453546.78</v>
      </c>
      <c r="G622" s="240">
        <v>0</v>
      </c>
      <c r="H622" s="240">
        <v>0</v>
      </c>
      <c r="I622" s="240">
        <v>0</v>
      </c>
      <c r="J622" s="240">
        <v>0</v>
      </c>
      <c r="K622" s="257">
        <v>0</v>
      </c>
      <c r="L622" s="240">
        <v>0</v>
      </c>
      <c r="M622" s="240">
        <v>0</v>
      </c>
      <c r="N622" s="240">
        <v>0</v>
      </c>
      <c r="O622" s="240">
        <v>0</v>
      </c>
      <c r="P622" s="240">
        <v>0</v>
      </c>
      <c r="Q622" s="240">
        <v>0</v>
      </c>
      <c r="R622" s="240">
        <v>0</v>
      </c>
      <c r="S622" s="240">
        <v>0</v>
      </c>
      <c r="T622" s="240">
        <v>0</v>
      </c>
      <c r="U622" s="240">
        <v>0</v>
      </c>
      <c r="V622" s="240">
        <v>0</v>
      </c>
      <c r="W622" s="240">
        <v>0</v>
      </c>
      <c r="X622" s="240">
        <v>0</v>
      </c>
      <c r="Y622" s="240">
        <v>0</v>
      </c>
      <c r="Z622" s="240">
        <v>0</v>
      </c>
      <c r="AA622" s="240">
        <v>0</v>
      </c>
      <c r="AB622" s="240">
        <v>0</v>
      </c>
      <c r="AC622" s="271">
        <f t="shared" si="270"/>
        <v>9705.9</v>
      </c>
      <c r="AD622" s="240">
        <v>0</v>
      </c>
      <c r="AE622" s="240">
        <v>0</v>
      </c>
      <c r="AF622" s="242" t="s">
        <v>17042</v>
      </c>
      <c r="AG622" s="242">
        <v>2024</v>
      </c>
      <c r="AH622" s="242">
        <v>2024</v>
      </c>
      <c r="BW622" s="246"/>
      <c r="CH622" s="224">
        <f t="shared" si="271"/>
        <v>2.3646862246096134E-11</v>
      </c>
    </row>
    <row r="623" spans="1:86" s="245" customFormat="1" x14ac:dyDescent="0.3">
      <c r="A623" s="177">
        <v>1</v>
      </c>
      <c r="B623" s="231">
        <f>SUBTOTAL(9,$A$402:A623)</f>
        <v>183</v>
      </c>
      <c r="C623" s="220" t="s">
        <v>15503</v>
      </c>
      <c r="D623" s="222">
        <f t="shared" si="269"/>
        <v>461022.00999999995</v>
      </c>
      <c r="E623" s="240">
        <v>0</v>
      </c>
      <c r="F623" s="240">
        <v>451362.85</v>
      </c>
      <c r="G623" s="240">
        <v>0</v>
      </c>
      <c r="H623" s="240">
        <v>0</v>
      </c>
      <c r="I623" s="240">
        <v>0</v>
      </c>
      <c r="J623" s="240">
        <v>0</v>
      </c>
      <c r="K623" s="257">
        <v>0</v>
      </c>
      <c r="L623" s="240">
        <v>0</v>
      </c>
      <c r="M623" s="240">
        <v>0</v>
      </c>
      <c r="N623" s="240">
        <v>0</v>
      </c>
      <c r="O623" s="240">
        <v>0</v>
      </c>
      <c r="P623" s="240">
        <v>0</v>
      </c>
      <c r="Q623" s="240">
        <v>0</v>
      </c>
      <c r="R623" s="240">
        <v>0</v>
      </c>
      <c r="S623" s="240">
        <v>0</v>
      </c>
      <c r="T623" s="240">
        <v>0</v>
      </c>
      <c r="U623" s="240">
        <v>0</v>
      </c>
      <c r="V623" s="240">
        <v>0</v>
      </c>
      <c r="W623" s="240">
        <v>0</v>
      </c>
      <c r="X623" s="240">
        <v>0</v>
      </c>
      <c r="Y623" s="240">
        <v>0</v>
      </c>
      <c r="Z623" s="240">
        <v>0</v>
      </c>
      <c r="AA623" s="240">
        <v>0</v>
      </c>
      <c r="AB623" s="240">
        <v>0</v>
      </c>
      <c r="AC623" s="271">
        <f t="shared" si="270"/>
        <v>9659.16</v>
      </c>
      <c r="AD623" s="240">
        <v>0</v>
      </c>
      <c r="AE623" s="240">
        <v>0</v>
      </c>
      <c r="AF623" s="242" t="s">
        <v>17042</v>
      </c>
      <c r="AG623" s="242">
        <v>2024</v>
      </c>
      <c r="AH623" s="242">
        <v>2024</v>
      </c>
      <c r="BW623" s="246"/>
      <c r="CH623" s="224">
        <f t="shared" si="271"/>
        <v>-2.5465851649641991E-11</v>
      </c>
    </row>
    <row r="624" spans="1:86" s="245" customFormat="1" x14ac:dyDescent="0.3">
      <c r="A624" s="177">
        <v>1</v>
      </c>
      <c r="B624" s="231">
        <f>SUBTOTAL(9,$A$402:A624)</f>
        <v>184</v>
      </c>
      <c r="C624" s="220" t="s">
        <v>15504</v>
      </c>
      <c r="D624" s="222">
        <f t="shared" si="269"/>
        <v>470223.52</v>
      </c>
      <c r="E624" s="240">
        <v>0</v>
      </c>
      <c r="F624" s="240">
        <v>460371.57</v>
      </c>
      <c r="G624" s="240">
        <v>0</v>
      </c>
      <c r="H624" s="240">
        <v>0</v>
      </c>
      <c r="I624" s="240">
        <v>0</v>
      </c>
      <c r="J624" s="240">
        <v>0</v>
      </c>
      <c r="K624" s="257">
        <v>0</v>
      </c>
      <c r="L624" s="240">
        <v>0</v>
      </c>
      <c r="M624" s="240">
        <v>0</v>
      </c>
      <c r="N624" s="240">
        <v>0</v>
      </c>
      <c r="O624" s="240">
        <v>0</v>
      </c>
      <c r="P624" s="240">
        <v>0</v>
      </c>
      <c r="Q624" s="240">
        <v>0</v>
      </c>
      <c r="R624" s="240">
        <v>0</v>
      </c>
      <c r="S624" s="240">
        <v>0</v>
      </c>
      <c r="T624" s="240">
        <v>0</v>
      </c>
      <c r="U624" s="240">
        <v>0</v>
      </c>
      <c r="V624" s="240">
        <v>0</v>
      </c>
      <c r="W624" s="240">
        <v>0</v>
      </c>
      <c r="X624" s="240">
        <v>0</v>
      </c>
      <c r="Y624" s="240">
        <v>0</v>
      </c>
      <c r="Z624" s="240">
        <v>0</v>
      </c>
      <c r="AA624" s="240">
        <v>0</v>
      </c>
      <c r="AB624" s="240">
        <v>0</v>
      </c>
      <c r="AC624" s="271">
        <f t="shared" si="270"/>
        <v>9851.9500000000007</v>
      </c>
      <c r="AD624" s="240">
        <v>0</v>
      </c>
      <c r="AE624" s="240">
        <v>0</v>
      </c>
      <c r="AF624" s="242" t="s">
        <v>17042</v>
      </c>
      <c r="AG624" s="242">
        <v>2024</v>
      </c>
      <c r="AH624" s="242">
        <v>2024</v>
      </c>
      <c r="BW624" s="246"/>
      <c r="CH624" s="224">
        <f t="shared" si="271"/>
        <v>1.0913936421275139E-11</v>
      </c>
    </row>
    <row r="625" spans="1:86" s="245" customFormat="1" x14ac:dyDescent="0.3">
      <c r="A625" s="177">
        <v>1</v>
      </c>
      <c r="B625" s="231">
        <f>SUBTOTAL(9,$A$402:A625)</f>
        <v>185</v>
      </c>
      <c r="C625" s="220" t="s">
        <v>15505</v>
      </c>
      <c r="D625" s="222">
        <f t="shared" si="269"/>
        <v>483095.25</v>
      </c>
      <c r="E625" s="240">
        <v>0</v>
      </c>
      <c r="F625" s="240">
        <v>472973.61</v>
      </c>
      <c r="G625" s="240">
        <v>0</v>
      </c>
      <c r="H625" s="240">
        <v>0</v>
      </c>
      <c r="I625" s="240">
        <v>0</v>
      </c>
      <c r="J625" s="240">
        <v>0</v>
      </c>
      <c r="K625" s="257">
        <v>0</v>
      </c>
      <c r="L625" s="240">
        <v>0</v>
      </c>
      <c r="M625" s="240">
        <v>0</v>
      </c>
      <c r="N625" s="240">
        <v>0</v>
      </c>
      <c r="O625" s="240">
        <v>0</v>
      </c>
      <c r="P625" s="240">
        <v>0</v>
      </c>
      <c r="Q625" s="240">
        <v>0</v>
      </c>
      <c r="R625" s="240">
        <v>0</v>
      </c>
      <c r="S625" s="240">
        <v>0</v>
      </c>
      <c r="T625" s="240">
        <v>0</v>
      </c>
      <c r="U625" s="240">
        <v>0</v>
      </c>
      <c r="V625" s="240">
        <v>0</v>
      </c>
      <c r="W625" s="240">
        <v>0</v>
      </c>
      <c r="X625" s="240">
        <v>0</v>
      </c>
      <c r="Y625" s="240">
        <v>0</v>
      </c>
      <c r="Z625" s="240">
        <v>0</v>
      </c>
      <c r="AA625" s="240">
        <v>0</v>
      </c>
      <c r="AB625" s="240">
        <v>0</v>
      </c>
      <c r="AC625" s="271">
        <f t="shared" si="270"/>
        <v>10121.64</v>
      </c>
      <c r="AD625" s="240">
        <v>0</v>
      </c>
      <c r="AE625" s="240">
        <v>0</v>
      </c>
      <c r="AF625" s="242" t="s">
        <v>17042</v>
      </c>
      <c r="AG625" s="242">
        <v>2024</v>
      </c>
      <c r="AH625" s="242">
        <v>2024</v>
      </c>
      <c r="BW625" s="246"/>
      <c r="CH625" s="224">
        <f t="shared" si="271"/>
        <v>1.4551915228366852E-11</v>
      </c>
    </row>
    <row r="626" spans="1:86" s="245" customFormat="1" x14ac:dyDescent="0.3">
      <c r="A626" s="177">
        <v>1</v>
      </c>
      <c r="B626" s="231">
        <f>SUBTOTAL(9,$A$402:A626)</f>
        <v>186</v>
      </c>
      <c r="C626" s="220" t="s">
        <v>15507</v>
      </c>
      <c r="D626" s="222">
        <f t="shared" si="269"/>
        <v>562400.68999999994</v>
      </c>
      <c r="E626" s="240">
        <v>0</v>
      </c>
      <c r="F626" s="240">
        <v>550617.48</v>
      </c>
      <c r="G626" s="240">
        <v>0</v>
      </c>
      <c r="H626" s="240">
        <v>0</v>
      </c>
      <c r="I626" s="240">
        <v>0</v>
      </c>
      <c r="J626" s="240">
        <v>0</v>
      </c>
      <c r="K626" s="257">
        <v>0</v>
      </c>
      <c r="L626" s="240">
        <v>0</v>
      </c>
      <c r="M626" s="240">
        <v>0</v>
      </c>
      <c r="N626" s="240">
        <v>0</v>
      </c>
      <c r="O626" s="240">
        <v>0</v>
      </c>
      <c r="P626" s="240">
        <v>0</v>
      </c>
      <c r="Q626" s="240">
        <v>0</v>
      </c>
      <c r="R626" s="240">
        <v>0</v>
      </c>
      <c r="S626" s="240">
        <v>0</v>
      </c>
      <c r="T626" s="240">
        <v>0</v>
      </c>
      <c r="U626" s="240">
        <v>0</v>
      </c>
      <c r="V626" s="240">
        <v>0</v>
      </c>
      <c r="W626" s="240">
        <v>0</v>
      </c>
      <c r="X626" s="240">
        <v>0</v>
      </c>
      <c r="Y626" s="240">
        <v>0</v>
      </c>
      <c r="Z626" s="240">
        <v>0</v>
      </c>
      <c r="AA626" s="240">
        <v>0</v>
      </c>
      <c r="AB626" s="240">
        <v>0</v>
      </c>
      <c r="AC626" s="271">
        <f t="shared" si="270"/>
        <v>11783.21</v>
      </c>
      <c r="AD626" s="240">
        <v>0</v>
      </c>
      <c r="AE626" s="240">
        <v>0</v>
      </c>
      <c r="AF626" s="242" t="s">
        <v>17042</v>
      </c>
      <c r="AG626" s="242">
        <v>2024</v>
      </c>
      <c r="AH626" s="242">
        <v>2024</v>
      </c>
      <c r="BW626" s="246"/>
      <c r="CH626" s="224">
        <f t="shared" si="271"/>
        <v>-3.637978807091713E-11</v>
      </c>
    </row>
    <row r="627" spans="1:86" x14ac:dyDescent="0.3">
      <c r="B627" s="225" t="s">
        <v>17448</v>
      </c>
      <c r="C627" s="225"/>
      <c r="D627" s="221">
        <f>D628+D629</f>
        <v>4266246.9799999995</v>
      </c>
      <c r="E627" s="222">
        <f t="shared" ref="E627:AE627" si="272">E628+E629</f>
        <v>0</v>
      </c>
      <c r="F627" s="222">
        <f t="shared" si="272"/>
        <v>0</v>
      </c>
      <c r="G627" s="222">
        <f t="shared" si="272"/>
        <v>0</v>
      </c>
      <c r="H627" s="222">
        <f t="shared" si="272"/>
        <v>0</v>
      </c>
      <c r="I627" s="222">
        <f t="shared" si="272"/>
        <v>0</v>
      </c>
      <c r="J627" s="222">
        <f t="shared" si="272"/>
        <v>0</v>
      </c>
      <c r="K627" s="255">
        <f t="shared" si="272"/>
        <v>0</v>
      </c>
      <c r="L627" s="222">
        <f t="shared" si="272"/>
        <v>0</v>
      </c>
      <c r="M627" s="222">
        <f t="shared" si="272"/>
        <v>422</v>
      </c>
      <c r="N627" s="222">
        <f t="shared" si="272"/>
        <v>3981052.45</v>
      </c>
      <c r="O627" s="222">
        <f t="shared" si="272"/>
        <v>0</v>
      </c>
      <c r="P627" s="222">
        <f t="shared" si="272"/>
        <v>0</v>
      </c>
      <c r="Q627" s="222">
        <f t="shared" si="272"/>
        <v>0</v>
      </c>
      <c r="R627" s="222">
        <f t="shared" si="272"/>
        <v>0</v>
      </c>
      <c r="S627" s="222">
        <f t="shared" si="272"/>
        <v>0</v>
      </c>
      <c r="T627" s="222">
        <f t="shared" si="272"/>
        <v>0</v>
      </c>
      <c r="U627" s="222">
        <f t="shared" si="272"/>
        <v>0</v>
      </c>
      <c r="V627" s="222">
        <f t="shared" si="272"/>
        <v>0</v>
      </c>
      <c r="W627" s="222">
        <f t="shared" si="272"/>
        <v>0</v>
      </c>
      <c r="X627" s="222">
        <f t="shared" si="272"/>
        <v>0</v>
      </c>
      <c r="Y627" s="222">
        <f t="shared" si="272"/>
        <v>0</v>
      </c>
      <c r="Z627" s="222">
        <f t="shared" si="272"/>
        <v>0</v>
      </c>
      <c r="AA627" s="222">
        <f t="shared" si="272"/>
        <v>0</v>
      </c>
      <c r="AB627" s="222">
        <f t="shared" si="272"/>
        <v>0</v>
      </c>
      <c r="AC627" s="222">
        <f t="shared" si="272"/>
        <v>85194.53</v>
      </c>
      <c r="AD627" s="222">
        <f t="shared" si="272"/>
        <v>200000</v>
      </c>
      <c r="AE627" s="222">
        <f t="shared" si="272"/>
        <v>0</v>
      </c>
      <c r="AF627" s="214" t="s">
        <v>17016</v>
      </c>
      <c r="AG627" s="214" t="s">
        <v>17016</v>
      </c>
      <c r="AH627" s="214" t="s">
        <v>17016</v>
      </c>
      <c r="AI627" s="226"/>
      <c r="AJ627" s="226"/>
      <c r="AK627" s="226"/>
      <c r="AL627" s="226"/>
      <c r="AM627" s="227"/>
      <c r="AN627" s="227"/>
      <c r="AO627" s="227"/>
      <c r="AP627" s="227"/>
      <c r="AQ627" s="227"/>
      <c r="AR627" s="227"/>
      <c r="AS627" s="227"/>
      <c r="AT627" s="227"/>
      <c r="AU627" s="227"/>
      <c r="AV627" s="227"/>
      <c r="AW627" s="227"/>
      <c r="AX627" s="228"/>
      <c r="AY627" s="228"/>
      <c r="AZ627" s="227"/>
      <c r="BA627" s="227"/>
      <c r="BB627" s="229"/>
      <c r="BC627" s="230">
        <f t="shared" si="256"/>
        <v>-422</v>
      </c>
      <c r="BJ627" s="177" t="e">
        <f>VLOOKUP(C627,BM:BO,3,FALSE)</f>
        <v>#N/A</v>
      </c>
      <c r="BM627" s="177" t="s">
        <v>671</v>
      </c>
      <c r="BN627" s="177" t="s">
        <v>1269</v>
      </c>
      <c r="BO627" s="177" t="s">
        <v>3367</v>
      </c>
      <c r="BU627" s="177" t="s">
        <v>671</v>
      </c>
      <c r="BV627" s="177" t="s">
        <v>1269</v>
      </c>
      <c r="BW627" s="177" t="s">
        <v>3367</v>
      </c>
      <c r="CH627" s="224">
        <f t="shared" si="240"/>
        <v>-6.6938810050487518E-10</v>
      </c>
    </row>
    <row r="628" spans="1:86" s="245" customFormat="1" x14ac:dyDescent="0.3">
      <c r="A628" s="177">
        <v>1</v>
      </c>
      <c r="B628" s="231">
        <f>SUBTOTAL(9,$A$402:A628)</f>
        <v>187</v>
      </c>
      <c r="C628" s="220" t="s">
        <v>17464</v>
      </c>
      <c r="D628" s="222">
        <f t="shared" si="269"/>
        <v>2112904.3099999996</v>
      </c>
      <c r="E628" s="240">
        <v>0</v>
      </c>
      <c r="F628" s="240">
        <v>0</v>
      </c>
      <c r="G628" s="240">
        <v>0</v>
      </c>
      <c r="H628" s="240">
        <v>0</v>
      </c>
      <c r="I628" s="240">
        <v>0</v>
      </c>
      <c r="J628" s="240">
        <v>0</v>
      </c>
      <c r="K628" s="257">
        <v>0</v>
      </c>
      <c r="L628" s="240">
        <v>0</v>
      </c>
      <c r="M628" s="240">
        <v>209</v>
      </c>
      <c r="N628" s="240">
        <v>1970730.67</v>
      </c>
      <c r="O628" s="240">
        <v>0</v>
      </c>
      <c r="P628" s="240">
        <v>0</v>
      </c>
      <c r="Q628" s="240">
        <v>0</v>
      </c>
      <c r="R628" s="240">
        <v>0</v>
      </c>
      <c r="S628" s="240">
        <v>0</v>
      </c>
      <c r="T628" s="240">
        <v>0</v>
      </c>
      <c r="U628" s="240">
        <v>0</v>
      </c>
      <c r="V628" s="240">
        <v>0</v>
      </c>
      <c r="W628" s="240">
        <v>0</v>
      </c>
      <c r="X628" s="240">
        <v>0</v>
      </c>
      <c r="Y628" s="240">
        <v>0</v>
      </c>
      <c r="Z628" s="240">
        <v>0</v>
      </c>
      <c r="AA628" s="240">
        <v>0</v>
      </c>
      <c r="AB628" s="240">
        <v>0</v>
      </c>
      <c r="AC628" s="271">
        <f>ROUND(N628*2.14%,2)</f>
        <v>42173.64</v>
      </c>
      <c r="AD628" s="240">
        <v>100000</v>
      </c>
      <c r="AE628" s="240">
        <v>0</v>
      </c>
      <c r="AF628" s="242">
        <v>2024</v>
      </c>
      <c r="AG628" s="242">
        <v>2024</v>
      </c>
      <c r="AH628" s="242">
        <v>2024</v>
      </c>
      <c r="BW628" s="246"/>
      <c r="CH628" s="224"/>
    </row>
    <row r="629" spans="1:86" s="245" customFormat="1" x14ac:dyDescent="0.3">
      <c r="A629" s="177">
        <v>1</v>
      </c>
      <c r="B629" s="231">
        <f>SUBTOTAL(9,$A$402:A629)</f>
        <v>188</v>
      </c>
      <c r="C629" s="220" t="s">
        <v>17465</v>
      </c>
      <c r="D629" s="222">
        <f t="shared" si="269"/>
        <v>2153342.67</v>
      </c>
      <c r="E629" s="240">
        <v>0</v>
      </c>
      <c r="F629" s="240">
        <v>0</v>
      </c>
      <c r="G629" s="240">
        <v>0</v>
      </c>
      <c r="H629" s="240">
        <v>0</v>
      </c>
      <c r="I629" s="240">
        <v>0</v>
      </c>
      <c r="J629" s="240">
        <v>0</v>
      </c>
      <c r="K629" s="257">
        <v>0</v>
      </c>
      <c r="L629" s="240">
        <v>0</v>
      </c>
      <c r="M629" s="240">
        <v>213</v>
      </c>
      <c r="N629" s="240">
        <v>2010321.78</v>
      </c>
      <c r="O629" s="240">
        <v>0</v>
      </c>
      <c r="P629" s="240">
        <v>0</v>
      </c>
      <c r="Q629" s="240">
        <v>0</v>
      </c>
      <c r="R629" s="240">
        <v>0</v>
      </c>
      <c r="S629" s="240">
        <v>0</v>
      </c>
      <c r="T629" s="240">
        <v>0</v>
      </c>
      <c r="U629" s="240">
        <v>0</v>
      </c>
      <c r="V629" s="240">
        <v>0</v>
      </c>
      <c r="W629" s="240">
        <v>0</v>
      </c>
      <c r="X629" s="240">
        <v>0</v>
      </c>
      <c r="Y629" s="240">
        <v>0</v>
      </c>
      <c r="Z629" s="240">
        <v>0</v>
      </c>
      <c r="AA629" s="240">
        <v>0</v>
      </c>
      <c r="AB629" s="240">
        <v>0</v>
      </c>
      <c r="AC629" s="271">
        <f>ROUND(N629*2.14%,2)</f>
        <v>43020.89</v>
      </c>
      <c r="AD629" s="240">
        <v>100000</v>
      </c>
      <c r="AE629" s="240">
        <v>0</v>
      </c>
      <c r="AF629" s="242">
        <v>2024</v>
      </c>
      <c r="AG629" s="242">
        <v>2024</v>
      </c>
      <c r="AH629" s="242">
        <v>2024</v>
      </c>
      <c r="BW629" s="246"/>
      <c r="CH629" s="224"/>
    </row>
    <row r="630" spans="1:86" x14ac:dyDescent="0.3">
      <c r="B630" s="225" t="s">
        <v>270</v>
      </c>
      <c r="C630" s="225"/>
      <c r="D630" s="221">
        <f>D631</f>
        <v>7273890.620000001</v>
      </c>
      <c r="E630" s="222">
        <f t="shared" ref="E630:AE630" si="273">E631</f>
        <v>0</v>
      </c>
      <c r="F630" s="222">
        <f t="shared" si="273"/>
        <v>0</v>
      </c>
      <c r="G630" s="222">
        <f t="shared" si="273"/>
        <v>0</v>
      </c>
      <c r="H630" s="222">
        <f t="shared" si="273"/>
        <v>0</v>
      </c>
      <c r="I630" s="222">
        <f t="shared" si="273"/>
        <v>0</v>
      </c>
      <c r="J630" s="222">
        <f t="shared" si="273"/>
        <v>0</v>
      </c>
      <c r="K630" s="223">
        <f t="shared" si="273"/>
        <v>0</v>
      </c>
      <c r="L630" s="222">
        <f t="shared" si="273"/>
        <v>0</v>
      </c>
      <c r="M630" s="222">
        <f t="shared" si="273"/>
        <v>679</v>
      </c>
      <c r="N630" s="222">
        <f t="shared" si="273"/>
        <v>6945262.0100000007</v>
      </c>
      <c r="O630" s="222">
        <f t="shared" si="273"/>
        <v>0</v>
      </c>
      <c r="P630" s="222">
        <f t="shared" si="273"/>
        <v>0</v>
      </c>
      <c r="Q630" s="222">
        <f t="shared" si="273"/>
        <v>0</v>
      </c>
      <c r="R630" s="222">
        <f t="shared" si="273"/>
        <v>0</v>
      </c>
      <c r="S630" s="222">
        <f t="shared" si="273"/>
        <v>0</v>
      </c>
      <c r="T630" s="222">
        <f t="shared" si="273"/>
        <v>0</v>
      </c>
      <c r="U630" s="222">
        <f t="shared" si="273"/>
        <v>0</v>
      </c>
      <c r="V630" s="222">
        <f t="shared" si="273"/>
        <v>0</v>
      </c>
      <c r="W630" s="222">
        <f t="shared" si="273"/>
        <v>0</v>
      </c>
      <c r="X630" s="222">
        <f t="shared" si="273"/>
        <v>0</v>
      </c>
      <c r="Y630" s="222">
        <f t="shared" si="273"/>
        <v>0</v>
      </c>
      <c r="Z630" s="222">
        <f t="shared" si="273"/>
        <v>0</v>
      </c>
      <c r="AA630" s="222">
        <f t="shared" si="273"/>
        <v>0</v>
      </c>
      <c r="AB630" s="222">
        <f t="shared" si="273"/>
        <v>0</v>
      </c>
      <c r="AC630" s="222">
        <f t="shared" si="273"/>
        <v>148628.60999999999</v>
      </c>
      <c r="AD630" s="222">
        <f t="shared" si="273"/>
        <v>180000</v>
      </c>
      <c r="AE630" s="222">
        <f t="shared" si="273"/>
        <v>0</v>
      </c>
      <c r="AF630" s="214" t="s">
        <v>17016</v>
      </c>
      <c r="AG630" s="214" t="s">
        <v>17016</v>
      </c>
      <c r="AH630" s="214" t="s">
        <v>17016</v>
      </c>
      <c r="AI630" s="226"/>
      <c r="AJ630" s="226"/>
      <c r="AK630" s="226"/>
      <c r="AL630" s="226"/>
      <c r="AM630" s="227"/>
      <c r="AN630" s="227"/>
      <c r="AO630" s="227"/>
      <c r="AP630" s="227"/>
      <c r="AQ630" s="227"/>
      <c r="AR630" s="227"/>
      <c r="AS630" s="227"/>
      <c r="AT630" s="227"/>
      <c r="AU630" s="227"/>
      <c r="AV630" s="227"/>
      <c r="AW630" s="227"/>
      <c r="AX630" s="228"/>
      <c r="AY630" s="228"/>
      <c r="AZ630" s="227"/>
      <c r="BA630" s="227"/>
      <c r="BB630" s="229"/>
      <c r="BC630" s="230">
        <f t="shared" si="256"/>
        <v>-679</v>
      </c>
      <c r="BJ630" s="177" t="e">
        <f t="shared" ref="BJ630:BJ636" si="274">VLOOKUP(C630,BM:BO,3,FALSE)</f>
        <v>#N/A</v>
      </c>
      <c r="BM630" s="177" t="s">
        <v>672</v>
      </c>
      <c r="BN630" s="177" t="s">
        <v>658</v>
      </c>
      <c r="BO630" s="177" t="s">
        <v>3370</v>
      </c>
      <c r="BU630" s="177" t="s">
        <v>672</v>
      </c>
      <c r="BV630" s="177" t="s">
        <v>658</v>
      </c>
      <c r="BW630" s="177" t="s">
        <v>3370</v>
      </c>
      <c r="CH630" s="224">
        <f t="shared" si="240"/>
        <v>3.4924596548080444E-10</v>
      </c>
    </row>
    <row r="631" spans="1:86" x14ac:dyDescent="0.3">
      <c r="A631" s="177">
        <v>1</v>
      </c>
      <c r="B631" s="231">
        <f>SUBTOTAL(9,$A$402:A631)</f>
        <v>189</v>
      </c>
      <c r="C631" s="236" t="s">
        <v>274</v>
      </c>
      <c r="D631" s="222">
        <f>E631+F631+G631+H631+I631+J631+L631+N631+P631+R631+T631+U631+V631+W631+X631+Y631+Z631+AA631+AB631+AC631+AD631+AE631</f>
        <v>7273890.620000001</v>
      </c>
      <c r="E631" s="239">
        <v>0</v>
      </c>
      <c r="F631" s="239">
        <v>0</v>
      </c>
      <c r="G631" s="239">
        <v>0</v>
      </c>
      <c r="H631" s="239">
        <v>0</v>
      </c>
      <c r="I631" s="239">
        <v>0</v>
      </c>
      <c r="J631" s="239">
        <v>0</v>
      </c>
      <c r="K631" s="255">
        <v>0</v>
      </c>
      <c r="L631" s="239">
        <v>0</v>
      </c>
      <c r="M631" s="222">
        <v>679</v>
      </c>
      <c r="N631" s="222">
        <f>7040715.65-95453.64</f>
        <v>6945262.0100000007</v>
      </c>
      <c r="O631" s="239">
        <v>0</v>
      </c>
      <c r="P631" s="239">
        <v>0</v>
      </c>
      <c r="Q631" s="239">
        <v>0</v>
      </c>
      <c r="R631" s="239">
        <v>0</v>
      </c>
      <c r="S631" s="239">
        <v>0</v>
      </c>
      <c r="T631" s="239">
        <v>0</v>
      </c>
      <c r="U631" s="239">
        <v>0</v>
      </c>
      <c r="V631" s="239">
        <v>0</v>
      </c>
      <c r="W631" s="239">
        <v>0</v>
      </c>
      <c r="X631" s="239">
        <v>0</v>
      </c>
      <c r="Y631" s="239">
        <v>0</v>
      </c>
      <c r="Z631" s="239">
        <v>0</v>
      </c>
      <c r="AA631" s="239">
        <v>0</v>
      </c>
      <c r="AB631" s="239">
        <v>0</v>
      </c>
      <c r="AC631" s="222">
        <f>ROUND(N631*2.14%,2)</f>
        <v>148628.60999999999</v>
      </c>
      <c r="AD631" s="222">
        <v>180000</v>
      </c>
      <c r="AE631" s="239">
        <v>0</v>
      </c>
      <c r="AF631" s="214">
        <v>2024</v>
      </c>
      <c r="AG631" s="214">
        <v>2024</v>
      </c>
      <c r="AH631" s="214">
        <v>2024</v>
      </c>
      <c r="AI631" s="226"/>
      <c r="AJ631" s="226"/>
      <c r="AK631" s="226"/>
      <c r="AL631" s="226"/>
      <c r="AM631" s="227" t="s">
        <v>16944</v>
      </c>
      <c r="AN631" s="227" t="s">
        <v>16946</v>
      </c>
      <c r="AO631" s="227">
        <v>0</v>
      </c>
      <c r="AP631" s="227" t="s">
        <v>16954</v>
      </c>
      <c r="AQ631" s="227" t="s">
        <v>16958</v>
      </c>
      <c r="AR631" s="227">
        <v>0</v>
      </c>
      <c r="AS631" s="227"/>
      <c r="AT631" s="227"/>
      <c r="AU631" s="227"/>
      <c r="AV631" s="227"/>
      <c r="AW631" s="227" t="s">
        <v>1267</v>
      </c>
      <c r="AX631" s="228">
        <v>492.1</v>
      </c>
      <c r="AY631" s="228">
        <v>587</v>
      </c>
      <c r="AZ631" s="227" t="s">
        <v>2966</v>
      </c>
      <c r="BA631" s="227" t="s">
        <v>17002</v>
      </c>
      <c r="BB631" s="229"/>
      <c r="BC631" s="230">
        <f t="shared" si="256"/>
        <v>-92</v>
      </c>
      <c r="BJ631" s="177" t="str">
        <f t="shared" si="274"/>
        <v>нет данных</v>
      </c>
      <c r="BM631" s="177" t="s">
        <v>673</v>
      </c>
      <c r="BN631" s="177" t="s">
        <v>719</v>
      </c>
      <c r="BO631" s="177" t="s">
        <v>2193</v>
      </c>
      <c r="BU631" s="177" t="s">
        <v>673</v>
      </c>
      <c r="BV631" s="177" t="s">
        <v>719</v>
      </c>
      <c r="BW631" s="177" t="s">
        <v>2193</v>
      </c>
      <c r="CH631" s="224">
        <f t="shared" si="240"/>
        <v>3.4924596548080444E-10</v>
      </c>
    </row>
    <row r="632" spans="1:86" x14ac:dyDescent="0.3">
      <c r="B632" s="225" t="s">
        <v>261</v>
      </c>
      <c r="C632" s="225"/>
      <c r="D632" s="221">
        <f>D633</f>
        <v>3365434.4</v>
      </c>
      <c r="E632" s="222">
        <f t="shared" ref="E632:AE632" si="275">E633</f>
        <v>0</v>
      </c>
      <c r="F632" s="222">
        <f t="shared" si="275"/>
        <v>0</v>
      </c>
      <c r="G632" s="222">
        <f t="shared" si="275"/>
        <v>0</v>
      </c>
      <c r="H632" s="222">
        <f t="shared" si="275"/>
        <v>0</v>
      </c>
      <c r="I632" s="222">
        <f t="shared" si="275"/>
        <v>0</v>
      </c>
      <c r="J632" s="222">
        <f t="shared" si="275"/>
        <v>0</v>
      </c>
      <c r="K632" s="223">
        <f t="shared" si="275"/>
        <v>0</v>
      </c>
      <c r="L632" s="222">
        <f t="shared" si="275"/>
        <v>0</v>
      </c>
      <c r="M632" s="222">
        <f t="shared" si="275"/>
        <v>310</v>
      </c>
      <c r="N632" s="222">
        <f t="shared" si="275"/>
        <v>3148065.79</v>
      </c>
      <c r="O632" s="222">
        <f t="shared" si="275"/>
        <v>0</v>
      </c>
      <c r="P632" s="222">
        <f t="shared" si="275"/>
        <v>0</v>
      </c>
      <c r="Q632" s="222">
        <f t="shared" si="275"/>
        <v>0</v>
      </c>
      <c r="R632" s="222">
        <f t="shared" si="275"/>
        <v>0</v>
      </c>
      <c r="S632" s="222">
        <f t="shared" si="275"/>
        <v>0</v>
      </c>
      <c r="T632" s="222">
        <f t="shared" si="275"/>
        <v>0</v>
      </c>
      <c r="U632" s="222">
        <f t="shared" si="275"/>
        <v>0</v>
      </c>
      <c r="V632" s="222">
        <f t="shared" si="275"/>
        <v>0</v>
      </c>
      <c r="W632" s="222">
        <f t="shared" si="275"/>
        <v>0</v>
      </c>
      <c r="X632" s="222">
        <f t="shared" si="275"/>
        <v>0</v>
      </c>
      <c r="Y632" s="222">
        <f t="shared" si="275"/>
        <v>0</v>
      </c>
      <c r="Z632" s="222">
        <f t="shared" si="275"/>
        <v>0</v>
      </c>
      <c r="AA632" s="222">
        <f t="shared" si="275"/>
        <v>0</v>
      </c>
      <c r="AB632" s="222">
        <f t="shared" si="275"/>
        <v>0</v>
      </c>
      <c r="AC632" s="222">
        <f t="shared" si="275"/>
        <v>67368.61</v>
      </c>
      <c r="AD632" s="222">
        <f t="shared" si="275"/>
        <v>150000</v>
      </c>
      <c r="AE632" s="222">
        <f t="shared" si="275"/>
        <v>0</v>
      </c>
      <c r="AF632" s="214" t="s">
        <v>17016</v>
      </c>
      <c r="AG632" s="214" t="s">
        <v>17016</v>
      </c>
      <c r="AH632" s="214" t="s">
        <v>17016</v>
      </c>
      <c r="AI632" s="226"/>
      <c r="AJ632" s="226"/>
      <c r="AK632" s="226"/>
      <c r="AL632" s="226"/>
      <c r="AM632" s="227"/>
      <c r="AN632" s="227"/>
      <c r="AO632" s="227"/>
      <c r="AP632" s="227"/>
      <c r="AQ632" s="227"/>
      <c r="AR632" s="227"/>
      <c r="AS632" s="227"/>
      <c r="AT632" s="227"/>
      <c r="AU632" s="227"/>
      <c r="AV632" s="227"/>
      <c r="AW632" s="227"/>
      <c r="AX632" s="228"/>
      <c r="AY632" s="228"/>
      <c r="AZ632" s="227"/>
      <c r="BA632" s="227"/>
      <c r="BB632" s="229"/>
      <c r="BC632" s="230">
        <f t="shared" si="256"/>
        <v>-310</v>
      </c>
      <c r="BJ632" s="177" t="e">
        <f t="shared" si="274"/>
        <v>#N/A</v>
      </c>
      <c r="BM632" s="177" t="s">
        <v>3371</v>
      </c>
      <c r="BN632" s="177" t="s">
        <v>775</v>
      </c>
      <c r="BO632" s="177" t="s">
        <v>1161</v>
      </c>
      <c r="BU632" s="177" t="s">
        <v>3371</v>
      </c>
      <c r="BV632" s="177" t="s">
        <v>775</v>
      </c>
      <c r="BW632" s="177" t="s">
        <v>1161</v>
      </c>
      <c r="CH632" s="224">
        <f t="shared" si="240"/>
        <v>-1.1641532182693481E-10</v>
      </c>
    </row>
    <row r="633" spans="1:86" x14ac:dyDescent="0.3">
      <c r="A633" s="177">
        <v>1</v>
      </c>
      <c r="B633" s="231">
        <f>SUBTOTAL(9,$A$402:A633)</f>
        <v>190</v>
      </c>
      <c r="C633" s="236" t="s">
        <v>283</v>
      </c>
      <c r="D633" s="222">
        <f>E633+F633+G633+H633+I633+J633+L633+N633+P633+R633+T633+U633+V633+W633+X633+Y633+Z633+AA633+AB633+AC633+AD633+AE633</f>
        <v>3365434.4</v>
      </c>
      <c r="E633" s="239">
        <v>0</v>
      </c>
      <c r="F633" s="239">
        <v>0</v>
      </c>
      <c r="G633" s="239">
        <v>0</v>
      </c>
      <c r="H633" s="239">
        <v>0</v>
      </c>
      <c r="I633" s="239">
        <v>0</v>
      </c>
      <c r="J633" s="239">
        <v>0</v>
      </c>
      <c r="K633" s="255">
        <v>0</v>
      </c>
      <c r="L633" s="239">
        <v>0</v>
      </c>
      <c r="M633" s="222">
        <v>310</v>
      </c>
      <c r="N633" s="222">
        <v>3148065.79</v>
      </c>
      <c r="O633" s="239">
        <v>0</v>
      </c>
      <c r="P633" s="239">
        <v>0</v>
      </c>
      <c r="Q633" s="239">
        <v>0</v>
      </c>
      <c r="R633" s="239">
        <v>0</v>
      </c>
      <c r="S633" s="239">
        <v>0</v>
      </c>
      <c r="T633" s="239">
        <v>0</v>
      </c>
      <c r="U633" s="239">
        <v>0</v>
      </c>
      <c r="V633" s="239">
        <v>0</v>
      </c>
      <c r="W633" s="239">
        <v>0</v>
      </c>
      <c r="X633" s="239">
        <v>0</v>
      </c>
      <c r="Y633" s="239">
        <v>0</v>
      </c>
      <c r="Z633" s="239">
        <v>0</v>
      </c>
      <c r="AA633" s="239">
        <v>0</v>
      </c>
      <c r="AB633" s="239">
        <v>0</v>
      </c>
      <c r="AC633" s="222">
        <f>ROUND(N633*2.14%,2)</f>
        <v>67368.61</v>
      </c>
      <c r="AD633" s="222">
        <v>150000</v>
      </c>
      <c r="AE633" s="239">
        <v>0</v>
      </c>
      <c r="AF633" s="214">
        <v>2024</v>
      </c>
      <c r="AG633" s="214">
        <v>2024</v>
      </c>
      <c r="AH633" s="214">
        <v>2024</v>
      </c>
      <c r="AI633" s="226"/>
      <c r="AJ633" s="226"/>
      <c r="AK633" s="226"/>
      <c r="AL633" s="226"/>
      <c r="AM633" s="227" t="s">
        <v>16957</v>
      </c>
      <c r="AN633" s="227" t="s">
        <v>16955</v>
      </c>
      <c r="AO633" s="227">
        <v>0</v>
      </c>
      <c r="AP633" s="227" t="s">
        <v>16954</v>
      </c>
      <c r="AQ633" s="227" t="s">
        <v>16947</v>
      </c>
      <c r="AR633" s="227" t="s">
        <v>16954</v>
      </c>
      <c r="AS633" s="227"/>
      <c r="AT633" s="227"/>
      <c r="AU633" s="227"/>
      <c r="AV633" s="227"/>
      <c r="AW633" s="227" t="s">
        <v>661</v>
      </c>
      <c r="AX633" s="228">
        <v>998.3</v>
      </c>
      <c r="AY633" s="228">
        <v>307.8</v>
      </c>
      <c r="AZ633" s="227" t="s">
        <v>2991</v>
      </c>
      <c r="BA633" s="227" t="s">
        <v>17002</v>
      </c>
      <c r="BB633" s="229"/>
      <c r="BC633" s="230">
        <f t="shared" si="256"/>
        <v>-2.1999999999999886</v>
      </c>
      <c r="BJ633" s="177" t="str">
        <f t="shared" si="274"/>
        <v>нет данных</v>
      </c>
      <c r="BM633" s="177" t="s">
        <v>3393</v>
      </c>
      <c r="BN633" s="177" t="s">
        <v>3005</v>
      </c>
      <c r="BO633" s="177" t="s">
        <v>932</v>
      </c>
      <c r="BU633" s="177" t="s">
        <v>3393</v>
      </c>
      <c r="BV633" s="177" t="s">
        <v>3005</v>
      </c>
      <c r="BW633" s="177" t="s">
        <v>932</v>
      </c>
      <c r="CH633" s="224">
        <f t="shared" si="240"/>
        <v>-1.1641532182693481E-10</v>
      </c>
    </row>
    <row r="634" spans="1:86" x14ac:dyDescent="0.3">
      <c r="B634" s="225" t="s">
        <v>263</v>
      </c>
      <c r="C634" s="225"/>
      <c r="D634" s="221">
        <f>D635+D636+D637</f>
        <v>15296017.029999999</v>
      </c>
      <c r="E634" s="222">
        <f t="shared" ref="E634:AE634" si="276">E635+E636+E637</f>
        <v>0</v>
      </c>
      <c r="F634" s="222">
        <f t="shared" si="276"/>
        <v>0</v>
      </c>
      <c r="G634" s="222">
        <f t="shared" si="276"/>
        <v>0</v>
      </c>
      <c r="H634" s="222">
        <f t="shared" si="276"/>
        <v>0</v>
      </c>
      <c r="I634" s="222">
        <f t="shared" si="276"/>
        <v>0</v>
      </c>
      <c r="J634" s="222">
        <f t="shared" si="276"/>
        <v>0</v>
      </c>
      <c r="K634" s="223">
        <f t="shared" si="276"/>
        <v>0</v>
      </c>
      <c r="L634" s="222">
        <f t="shared" si="276"/>
        <v>0</v>
      </c>
      <c r="M634" s="222">
        <f t="shared" si="276"/>
        <v>2137.4499999999998</v>
      </c>
      <c r="N634" s="222">
        <f t="shared" si="276"/>
        <v>14669380.790000001</v>
      </c>
      <c r="O634" s="222">
        <f t="shared" si="276"/>
        <v>0</v>
      </c>
      <c r="P634" s="222">
        <f t="shared" si="276"/>
        <v>0</v>
      </c>
      <c r="Q634" s="222">
        <f t="shared" si="276"/>
        <v>0</v>
      </c>
      <c r="R634" s="222">
        <f t="shared" si="276"/>
        <v>0</v>
      </c>
      <c r="S634" s="222">
        <f t="shared" si="276"/>
        <v>0</v>
      </c>
      <c r="T634" s="222">
        <f t="shared" si="276"/>
        <v>0</v>
      </c>
      <c r="U634" s="222">
        <f t="shared" si="276"/>
        <v>0</v>
      </c>
      <c r="V634" s="222">
        <f t="shared" si="276"/>
        <v>0</v>
      </c>
      <c r="W634" s="222">
        <f t="shared" si="276"/>
        <v>0</v>
      </c>
      <c r="X634" s="222">
        <f t="shared" si="276"/>
        <v>0</v>
      </c>
      <c r="Y634" s="222">
        <f t="shared" si="276"/>
        <v>0</v>
      </c>
      <c r="Z634" s="222">
        <f t="shared" si="276"/>
        <v>0</v>
      </c>
      <c r="AA634" s="222">
        <f t="shared" si="276"/>
        <v>0</v>
      </c>
      <c r="AB634" s="222">
        <f t="shared" si="276"/>
        <v>0</v>
      </c>
      <c r="AC634" s="222">
        <f t="shared" si="276"/>
        <v>266636.24</v>
      </c>
      <c r="AD634" s="222">
        <f t="shared" si="276"/>
        <v>360000</v>
      </c>
      <c r="AE634" s="222">
        <f t="shared" si="276"/>
        <v>0</v>
      </c>
      <c r="AF634" s="214" t="s">
        <v>17016</v>
      </c>
      <c r="AG634" s="214" t="s">
        <v>17016</v>
      </c>
      <c r="AH634" s="214" t="s">
        <v>17016</v>
      </c>
      <c r="AI634" s="226"/>
      <c r="AJ634" s="226"/>
      <c r="AK634" s="226"/>
      <c r="AL634" s="226"/>
      <c r="AM634" s="227"/>
      <c r="AN634" s="227"/>
      <c r="AO634" s="227"/>
      <c r="AP634" s="227"/>
      <c r="AQ634" s="227"/>
      <c r="AR634" s="227"/>
      <c r="AS634" s="227"/>
      <c r="AT634" s="227"/>
      <c r="AU634" s="227"/>
      <c r="AV634" s="227"/>
      <c r="AW634" s="227"/>
      <c r="AX634" s="228"/>
      <c r="AY634" s="228"/>
      <c r="AZ634" s="227"/>
      <c r="BA634" s="227"/>
      <c r="BB634" s="229"/>
      <c r="BC634" s="230">
        <f t="shared" si="256"/>
        <v>-2137.4499999999998</v>
      </c>
      <c r="BJ634" s="177" t="e">
        <f t="shared" si="274"/>
        <v>#N/A</v>
      </c>
      <c r="BM634" s="177" t="s">
        <v>3374</v>
      </c>
      <c r="BN634" s="177" t="s">
        <v>16979</v>
      </c>
      <c r="BO634" s="177" t="s">
        <v>3375</v>
      </c>
      <c r="BU634" s="177" t="s">
        <v>3374</v>
      </c>
      <c r="BV634" s="177" t="s">
        <v>16979</v>
      </c>
      <c r="BW634" s="177" t="s">
        <v>3375</v>
      </c>
      <c r="CH634" s="224">
        <f t="shared" si="240"/>
        <v>-1.6298145055770874E-9</v>
      </c>
    </row>
    <row r="635" spans="1:86" x14ac:dyDescent="0.3">
      <c r="A635" s="177">
        <v>1</v>
      </c>
      <c r="B635" s="231">
        <f>SUBTOTAL(9,$A$402:A635)</f>
        <v>191</v>
      </c>
      <c r="C635" s="236" t="s">
        <v>15684</v>
      </c>
      <c r="D635" s="222">
        <f t="shared" ref="D635:D636" si="277">E635+F635+G635+H635+I635+J635+L635+N635+P635+R635+T635+U635+V635+W635+X635+Y635+Z635+AA635+AB635+AC635+AD635+AE635</f>
        <v>6841033.4400000004</v>
      </c>
      <c r="E635" s="239">
        <v>0</v>
      </c>
      <c r="F635" s="239">
        <v>0</v>
      </c>
      <c r="G635" s="239">
        <v>0</v>
      </c>
      <c r="H635" s="239">
        <v>0</v>
      </c>
      <c r="I635" s="239">
        <v>0</v>
      </c>
      <c r="J635" s="239">
        <v>0</v>
      </c>
      <c r="K635" s="255">
        <v>0</v>
      </c>
      <c r="L635" s="239">
        <v>0</v>
      </c>
      <c r="M635" s="222">
        <v>856</v>
      </c>
      <c r="N635" s="222">
        <v>6521473.9000000004</v>
      </c>
      <c r="O635" s="239">
        <v>0</v>
      </c>
      <c r="P635" s="239">
        <v>0</v>
      </c>
      <c r="Q635" s="239">
        <v>0</v>
      </c>
      <c r="R635" s="239">
        <v>0</v>
      </c>
      <c r="S635" s="239">
        <v>0</v>
      </c>
      <c r="T635" s="239">
        <v>0</v>
      </c>
      <c r="U635" s="239">
        <v>0</v>
      </c>
      <c r="V635" s="239">
        <v>0</v>
      </c>
      <c r="W635" s="239">
        <v>0</v>
      </c>
      <c r="X635" s="239">
        <v>0</v>
      </c>
      <c r="Y635" s="239">
        <v>0</v>
      </c>
      <c r="Z635" s="239">
        <v>0</v>
      </c>
      <c r="AA635" s="239">
        <v>0</v>
      </c>
      <c r="AB635" s="239">
        <v>0</v>
      </c>
      <c r="AC635" s="222">
        <f>ROUND(N635*2.14%,2)</f>
        <v>139559.54</v>
      </c>
      <c r="AD635" s="222">
        <v>180000</v>
      </c>
      <c r="AE635" s="239">
        <v>0</v>
      </c>
      <c r="AF635" s="214">
        <v>2024</v>
      </c>
      <c r="AG635" s="214">
        <v>2024</v>
      </c>
      <c r="AH635" s="214">
        <v>2024</v>
      </c>
      <c r="AI635" s="226"/>
      <c r="AJ635" s="226"/>
      <c r="AK635" s="226"/>
      <c r="AL635" s="226"/>
      <c r="AM635" s="227" t="s">
        <v>16939</v>
      </c>
      <c r="AN635" s="227" t="s">
        <v>16943</v>
      </c>
      <c r="AO635" s="227"/>
      <c r="AP635" s="227" t="s">
        <v>16950</v>
      </c>
      <c r="AQ635" s="227" t="s">
        <v>16942</v>
      </c>
      <c r="AR635" s="227" t="s">
        <v>16954</v>
      </c>
      <c r="AS635" s="227"/>
      <c r="AT635" s="227"/>
      <c r="AU635" s="227"/>
      <c r="AV635" s="227"/>
      <c r="AW635" s="227">
        <v>1956</v>
      </c>
      <c r="AX635" s="228">
        <v>1785.9</v>
      </c>
      <c r="AY635" s="228">
        <v>856</v>
      </c>
      <c r="AZ635" s="227" t="s">
        <v>2966</v>
      </c>
      <c r="BA635" s="227" t="s">
        <v>17002</v>
      </c>
      <c r="BB635" s="229"/>
      <c r="BC635" s="230">
        <f t="shared" si="256"/>
        <v>0</v>
      </c>
      <c r="BJ635" s="177" t="str">
        <f t="shared" si="274"/>
        <v>612.000</v>
      </c>
      <c r="BM635" s="177" t="s">
        <v>3376</v>
      </c>
      <c r="BN635" s="177" t="s">
        <v>639</v>
      </c>
      <c r="BO635" s="177" t="s">
        <v>2983</v>
      </c>
      <c r="BU635" s="177" t="s">
        <v>3376</v>
      </c>
      <c r="BV635" s="177" t="s">
        <v>639</v>
      </c>
      <c r="BW635" s="177" t="s">
        <v>2983</v>
      </c>
      <c r="CH635" s="224">
        <f t="shared" si="240"/>
        <v>2.9103830456733704E-11</v>
      </c>
    </row>
    <row r="636" spans="1:86" x14ac:dyDescent="0.3">
      <c r="A636" s="177">
        <v>1</v>
      </c>
      <c r="B636" s="231">
        <f>SUBTOTAL(9,$A$402:A636)</f>
        <v>192</v>
      </c>
      <c r="C636" s="236" t="s">
        <v>277</v>
      </c>
      <c r="D636" s="222">
        <f t="shared" si="277"/>
        <v>6245240.1699999999</v>
      </c>
      <c r="E636" s="239">
        <v>0</v>
      </c>
      <c r="F636" s="239">
        <v>0</v>
      </c>
      <c r="G636" s="239">
        <v>0</v>
      </c>
      <c r="H636" s="239">
        <v>0</v>
      </c>
      <c r="I636" s="239">
        <v>0</v>
      </c>
      <c r="J636" s="239">
        <v>0</v>
      </c>
      <c r="K636" s="255">
        <v>0</v>
      </c>
      <c r="L636" s="239">
        <v>0</v>
      </c>
      <c r="M636" s="222">
        <v>781.45</v>
      </c>
      <c r="N636" s="222">
        <v>5938163.4699999997</v>
      </c>
      <c r="O636" s="239">
        <v>0</v>
      </c>
      <c r="P636" s="239">
        <v>0</v>
      </c>
      <c r="Q636" s="239">
        <v>0</v>
      </c>
      <c r="R636" s="239">
        <v>0</v>
      </c>
      <c r="S636" s="239">
        <v>0</v>
      </c>
      <c r="T636" s="239">
        <v>0</v>
      </c>
      <c r="U636" s="239">
        <v>0</v>
      </c>
      <c r="V636" s="239">
        <v>0</v>
      </c>
      <c r="W636" s="239">
        <v>0</v>
      </c>
      <c r="X636" s="239">
        <v>0</v>
      </c>
      <c r="Y636" s="239">
        <v>0</v>
      </c>
      <c r="Z636" s="239">
        <v>0</v>
      </c>
      <c r="AA636" s="239">
        <v>0</v>
      </c>
      <c r="AB636" s="239">
        <v>0</v>
      </c>
      <c r="AC636" s="222">
        <f>ROUND(N636*2.14%,2)</f>
        <v>127076.7</v>
      </c>
      <c r="AD636" s="222">
        <v>180000</v>
      </c>
      <c r="AE636" s="239">
        <v>0</v>
      </c>
      <c r="AF636" s="214">
        <v>2024</v>
      </c>
      <c r="AG636" s="214">
        <v>2024</v>
      </c>
      <c r="AH636" s="214">
        <v>2024</v>
      </c>
      <c r="AI636" s="226"/>
      <c r="AJ636" s="226"/>
      <c r="AK636" s="226"/>
      <c r="AL636" s="226"/>
      <c r="AM636" s="227" t="s">
        <v>16943</v>
      </c>
      <c r="AN636" s="227" t="s">
        <v>16964</v>
      </c>
      <c r="AO636" s="227">
        <v>0</v>
      </c>
      <c r="AP636" s="227" t="s">
        <v>16946</v>
      </c>
      <c r="AQ636" s="227" t="s">
        <v>16956</v>
      </c>
      <c r="AR636" s="227">
        <v>0</v>
      </c>
      <c r="AS636" s="227"/>
      <c r="AT636" s="227"/>
      <c r="AU636" s="227"/>
      <c r="AV636" s="227"/>
      <c r="AW636" s="227" t="s">
        <v>663</v>
      </c>
      <c r="AX636" s="228">
        <v>3259.36</v>
      </c>
      <c r="AY636" s="228">
        <v>674.61</v>
      </c>
      <c r="AZ636" s="227" t="s">
        <v>2966</v>
      </c>
      <c r="BA636" s="227" t="s">
        <v>17002</v>
      </c>
      <c r="BB636" s="229"/>
      <c r="BC636" s="230">
        <f t="shared" si="256"/>
        <v>-106.84000000000003</v>
      </c>
      <c r="BJ636" s="177" t="str">
        <f t="shared" si="274"/>
        <v>нет данных</v>
      </c>
      <c r="BM636" s="177" t="s">
        <v>674</v>
      </c>
      <c r="BN636" s="177" t="s">
        <v>636</v>
      </c>
      <c r="BO636" s="177" t="s">
        <v>3377</v>
      </c>
      <c r="BU636" s="177" t="s">
        <v>674</v>
      </c>
      <c r="BV636" s="177" t="s">
        <v>636</v>
      </c>
      <c r="BW636" s="177" t="s">
        <v>3377</v>
      </c>
      <c r="CH636" s="224">
        <f t="shared" si="240"/>
        <v>1.7462298274040222E-10</v>
      </c>
    </row>
    <row r="637" spans="1:86" x14ac:dyDescent="0.3">
      <c r="A637" s="177">
        <v>1</v>
      </c>
      <c r="B637" s="231">
        <f>SUBTOTAL(9,$A$402:A637)</f>
        <v>193</v>
      </c>
      <c r="C637" s="236" t="s">
        <v>15615</v>
      </c>
      <c r="D637" s="222">
        <f>E637+F637+G637+H637+I637+J637+L637+N637+P637+R637+T637+U637+V637+W637+X637+Y637+Z637+AA637+AB637+AC637+AD637+AE637</f>
        <v>2209743.4200000004</v>
      </c>
      <c r="E637" s="239">
        <v>0</v>
      </c>
      <c r="F637" s="239">
        <v>0</v>
      </c>
      <c r="G637" s="239">
        <v>0</v>
      </c>
      <c r="H637" s="239">
        <v>0</v>
      </c>
      <c r="I637" s="239">
        <v>0</v>
      </c>
      <c r="J637" s="239">
        <v>0</v>
      </c>
      <c r="K637" s="255">
        <v>0</v>
      </c>
      <c r="L637" s="239">
        <v>0</v>
      </c>
      <c r="M637" s="222">
        <v>500</v>
      </c>
      <c r="N637" s="222">
        <f>2163445.68+46297.74</f>
        <v>2209743.4200000004</v>
      </c>
      <c r="O637" s="239">
        <v>0</v>
      </c>
      <c r="P637" s="239">
        <v>0</v>
      </c>
      <c r="Q637" s="222">
        <v>0</v>
      </c>
      <c r="R637" s="222">
        <v>0</v>
      </c>
      <c r="S637" s="239">
        <v>0</v>
      </c>
      <c r="T637" s="239">
        <v>0</v>
      </c>
      <c r="U637" s="239">
        <v>0</v>
      </c>
      <c r="V637" s="239">
        <v>0</v>
      </c>
      <c r="W637" s="239">
        <v>0</v>
      </c>
      <c r="X637" s="239">
        <v>0</v>
      </c>
      <c r="Y637" s="239">
        <v>0</v>
      </c>
      <c r="Z637" s="239">
        <v>0</v>
      </c>
      <c r="AA637" s="239">
        <v>0</v>
      </c>
      <c r="AB637" s="239">
        <v>0</v>
      </c>
      <c r="AC637" s="222">
        <v>0</v>
      </c>
      <c r="AD637" s="239">
        <v>0</v>
      </c>
      <c r="AE637" s="239">
        <v>0</v>
      </c>
      <c r="AF637" s="214" t="s">
        <v>17042</v>
      </c>
      <c r="AG637" s="214">
        <v>2024</v>
      </c>
      <c r="AH637" s="214" t="s">
        <v>17042</v>
      </c>
      <c r="AI637" s="226"/>
      <c r="AJ637" s="226"/>
      <c r="AK637" s="226"/>
      <c r="AL637" s="226"/>
      <c r="AM637" s="227"/>
      <c r="AN637" s="227"/>
      <c r="AO637" s="227"/>
      <c r="AP637" s="227"/>
      <c r="AQ637" s="227"/>
      <c r="AR637" s="227"/>
      <c r="AS637" s="227"/>
      <c r="AT637" s="227"/>
      <c r="AU637" s="227"/>
      <c r="AV637" s="227"/>
      <c r="AW637" s="227"/>
      <c r="AX637" s="228"/>
      <c r="AY637" s="228"/>
      <c r="AZ637" s="227"/>
      <c r="BA637" s="227"/>
      <c r="BB637" s="229"/>
      <c r="BC637" s="230"/>
      <c r="CH637" s="224">
        <f>D637-E637-F637-G637-H637-I637-J637-L637-N637-P637-R637-T637-U637-V637-W637-X637-Y637-Z637-AA637-AB637-AC637-AD637-AE637</f>
        <v>0</v>
      </c>
    </row>
    <row r="638" spans="1:86" x14ac:dyDescent="0.3">
      <c r="B638" s="225" t="s">
        <v>266</v>
      </c>
      <c r="C638" s="225"/>
      <c r="D638" s="221">
        <f>D639+D640</f>
        <v>16195763.15</v>
      </c>
      <c r="E638" s="222">
        <f t="shared" ref="E638:AE638" si="278">E639+E640</f>
        <v>0</v>
      </c>
      <c r="F638" s="222">
        <f t="shared" si="278"/>
        <v>0</v>
      </c>
      <c r="G638" s="222">
        <f t="shared" si="278"/>
        <v>0</v>
      </c>
      <c r="H638" s="222">
        <f t="shared" si="278"/>
        <v>0</v>
      </c>
      <c r="I638" s="222">
        <f t="shared" si="278"/>
        <v>0</v>
      </c>
      <c r="J638" s="222">
        <f t="shared" si="278"/>
        <v>0</v>
      </c>
      <c r="K638" s="223">
        <f t="shared" si="278"/>
        <v>0</v>
      </c>
      <c r="L638" s="222">
        <f t="shared" si="278"/>
        <v>0</v>
      </c>
      <c r="M638" s="222">
        <f t="shared" si="278"/>
        <v>1848.8</v>
      </c>
      <c r="N638" s="222">
        <f t="shared" si="278"/>
        <v>15660625.76</v>
      </c>
      <c r="O638" s="222">
        <f t="shared" si="278"/>
        <v>0</v>
      </c>
      <c r="P638" s="222">
        <f t="shared" si="278"/>
        <v>0</v>
      </c>
      <c r="Q638" s="222">
        <f t="shared" si="278"/>
        <v>0</v>
      </c>
      <c r="R638" s="222">
        <f t="shared" si="278"/>
        <v>0</v>
      </c>
      <c r="S638" s="222">
        <f t="shared" si="278"/>
        <v>0</v>
      </c>
      <c r="T638" s="222">
        <f t="shared" si="278"/>
        <v>0</v>
      </c>
      <c r="U638" s="222">
        <f t="shared" si="278"/>
        <v>0</v>
      </c>
      <c r="V638" s="222">
        <f t="shared" si="278"/>
        <v>0</v>
      </c>
      <c r="W638" s="222">
        <f t="shared" si="278"/>
        <v>0</v>
      </c>
      <c r="X638" s="222">
        <f t="shared" si="278"/>
        <v>0</v>
      </c>
      <c r="Y638" s="222">
        <f t="shared" si="278"/>
        <v>0</v>
      </c>
      <c r="Z638" s="222">
        <f t="shared" si="278"/>
        <v>0</v>
      </c>
      <c r="AA638" s="222">
        <f t="shared" si="278"/>
        <v>0</v>
      </c>
      <c r="AB638" s="222">
        <f t="shared" si="278"/>
        <v>0</v>
      </c>
      <c r="AC638" s="222">
        <f t="shared" si="278"/>
        <v>335137.39</v>
      </c>
      <c r="AD638" s="222">
        <f t="shared" si="278"/>
        <v>200000</v>
      </c>
      <c r="AE638" s="222">
        <f t="shared" si="278"/>
        <v>0</v>
      </c>
      <c r="AF638" s="214" t="s">
        <v>17016</v>
      </c>
      <c r="AG638" s="214" t="s">
        <v>17016</v>
      </c>
      <c r="AH638" s="214" t="s">
        <v>17016</v>
      </c>
      <c r="AI638" s="226"/>
      <c r="AJ638" s="226"/>
      <c r="AK638" s="226"/>
      <c r="AL638" s="226"/>
      <c r="AM638" s="227"/>
      <c r="AN638" s="227"/>
      <c r="AO638" s="227"/>
      <c r="AP638" s="227"/>
      <c r="AQ638" s="227"/>
      <c r="AR638" s="227"/>
      <c r="AS638" s="227"/>
      <c r="AT638" s="227"/>
      <c r="AU638" s="227"/>
      <c r="AV638" s="227"/>
      <c r="AW638" s="227"/>
      <c r="AX638" s="228"/>
      <c r="AY638" s="228"/>
      <c r="AZ638" s="227"/>
      <c r="BA638" s="227"/>
      <c r="BB638" s="229"/>
      <c r="BC638" s="230">
        <f t="shared" si="256"/>
        <v>-1848.8</v>
      </c>
      <c r="BJ638" s="177" t="e">
        <f t="shared" ref="BJ638:BJ651" si="279">VLOOKUP(C638,BM:BO,3,FALSE)</f>
        <v>#N/A</v>
      </c>
      <c r="BM638" s="177" t="s">
        <v>3378</v>
      </c>
      <c r="BN638" s="177" t="s">
        <v>3083</v>
      </c>
      <c r="BO638" s="177" t="s">
        <v>2983</v>
      </c>
      <c r="BU638" s="177" t="s">
        <v>3378</v>
      </c>
      <c r="BV638" s="177" t="s">
        <v>3083</v>
      </c>
      <c r="BW638" s="177" t="s">
        <v>2983</v>
      </c>
      <c r="CH638" s="224">
        <f t="shared" si="240"/>
        <v>5.8207660913467407E-10</v>
      </c>
    </row>
    <row r="639" spans="1:86" x14ac:dyDescent="0.3">
      <c r="A639" s="177">
        <v>1</v>
      </c>
      <c r="B639" s="231">
        <f>SUBTOTAL(9,$A$402:A639)</f>
        <v>194</v>
      </c>
      <c r="C639" s="236" t="s">
        <v>278</v>
      </c>
      <c r="D639" s="222">
        <f t="shared" ref="D639:D640" si="280">E639+F639+G639+H639+I639+J639+L639+N639+P639+R639+T639+U639+V639+W639+X639+Y639+Z639+AA639+AB639+AC639+AD639+AE639</f>
        <v>13944467.15</v>
      </c>
      <c r="E639" s="239">
        <v>0</v>
      </c>
      <c r="F639" s="239">
        <v>0</v>
      </c>
      <c r="G639" s="239">
        <v>0</v>
      </c>
      <c r="H639" s="239">
        <v>0</v>
      </c>
      <c r="I639" s="239">
        <v>0</v>
      </c>
      <c r="J639" s="239">
        <v>0</v>
      </c>
      <c r="K639" s="255">
        <v>0</v>
      </c>
      <c r="L639" s="239">
        <v>0</v>
      </c>
      <c r="M639" s="222">
        <v>1563.8</v>
      </c>
      <c r="N639" s="222">
        <v>13456498.09</v>
      </c>
      <c r="O639" s="239">
        <v>0</v>
      </c>
      <c r="P639" s="239">
        <v>0</v>
      </c>
      <c r="Q639" s="239">
        <v>0</v>
      </c>
      <c r="R639" s="239">
        <v>0</v>
      </c>
      <c r="S639" s="239">
        <v>0</v>
      </c>
      <c r="T639" s="239">
        <v>0</v>
      </c>
      <c r="U639" s="239">
        <v>0</v>
      </c>
      <c r="V639" s="239">
        <v>0</v>
      </c>
      <c r="W639" s="239">
        <v>0</v>
      </c>
      <c r="X639" s="239">
        <v>0</v>
      </c>
      <c r="Y639" s="239">
        <v>0</v>
      </c>
      <c r="Z639" s="239">
        <v>0</v>
      </c>
      <c r="AA639" s="239">
        <v>0</v>
      </c>
      <c r="AB639" s="239">
        <v>0</v>
      </c>
      <c r="AC639" s="222">
        <f>ROUND(N639*2.14%,2)</f>
        <v>287969.06</v>
      </c>
      <c r="AD639" s="239">
        <v>200000</v>
      </c>
      <c r="AE639" s="239">
        <v>0</v>
      </c>
      <c r="AF639" s="214">
        <v>2024</v>
      </c>
      <c r="AG639" s="214">
        <v>2024</v>
      </c>
      <c r="AH639" s="214">
        <v>2024</v>
      </c>
      <c r="AI639" s="226"/>
      <c r="AJ639" s="226"/>
      <c r="AK639" s="226"/>
      <c r="AL639" s="226"/>
      <c r="AM639" s="227" t="s">
        <v>16957</v>
      </c>
      <c r="AN639" s="227" t="s">
        <v>16953</v>
      </c>
      <c r="AO639" s="227">
        <v>0</v>
      </c>
      <c r="AP639" s="227" t="s">
        <v>16954</v>
      </c>
      <c r="AQ639" s="227" t="s">
        <v>16954</v>
      </c>
      <c r="AR639" s="227" t="s">
        <v>16947</v>
      </c>
      <c r="AS639" s="227"/>
      <c r="AT639" s="227"/>
      <c r="AU639" s="227"/>
      <c r="AV639" s="227"/>
      <c r="AW639" s="227" t="s">
        <v>731</v>
      </c>
      <c r="AX639" s="228">
        <v>5532.2</v>
      </c>
      <c r="AY639" s="228">
        <v>1563.8</v>
      </c>
      <c r="AZ639" s="227" t="s">
        <v>2991</v>
      </c>
      <c r="BA639" s="227" t="s">
        <v>17002</v>
      </c>
      <c r="BB639" s="229"/>
      <c r="BC639" s="230">
        <f t="shared" si="256"/>
        <v>0</v>
      </c>
      <c r="BJ639" s="177" t="str">
        <f t="shared" si="279"/>
        <v>1604.000</v>
      </c>
      <c r="BM639" s="177" t="s">
        <v>3380</v>
      </c>
      <c r="BN639" s="177" t="s">
        <v>2983</v>
      </c>
      <c r="BO639" s="177" t="s">
        <v>2983</v>
      </c>
      <c r="BU639" s="177" t="s">
        <v>3380</v>
      </c>
      <c r="BV639" s="177" t="s">
        <v>2983</v>
      </c>
      <c r="BW639" s="177" t="s">
        <v>2983</v>
      </c>
      <c r="CH639" s="224">
        <f t="shared" si="240"/>
        <v>5.2386894822120667E-10</v>
      </c>
    </row>
    <row r="640" spans="1:86" x14ac:dyDescent="0.3">
      <c r="A640" s="177">
        <v>1</v>
      </c>
      <c r="B640" s="231">
        <f>SUBTOTAL(9,$A$402:A640)</f>
        <v>195</v>
      </c>
      <c r="C640" s="236" t="s">
        <v>267</v>
      </c>
      <c r="D640" s="222">
        <f t="shared" si="280"/>
        <v>2251296</v>
      </c>
      <c r="E640" s="239">
        <v>0</v>
      </c>
      <c r="F640" s="239">
        <v>0</v>
      </c>
      <c r="G640" s="239">
        <v>0</v>
      </c>
      <c r="H640" s="239">
        <v>0</v>
      </c>
      <c r="I640" s="239">
        <v>0</v>
      </c>
      <c r="J640" s="239">
        <v>0</v>
      </c>
      <c r="K640" s="255">
        <v>0</v>
      </c>
      <c r="L640" s="239">
        <v>0</v>
      </c>
      <c r="M640" s="241">
        <v>285</v>
      </c>
      <c r="N640" s="222">
        <v>2204127.67</v>
      </c>
      <c r="O640" s="239">
        <v>0</v>
      </c>
      <c r="P640" s="239">
        <v>0</v>
      </c>
      <c r="Q640" s="222">
        <v>0</v>
      </c>
      <c r="R640" s="222">
        <v>0</v>
      </c>
      <c r="S640" s="239">
        <v>0</v>
      </c>
      <c r="T640" s="239">
        <v>0</v>
      </c>
      <c r="U640" s="239">
        <v>0</v>
      </c>
      <c r="V640" s="239">
        <v>0</v>
      </c>
      <c r="W640" s="239">
        <v>0</v>
      </c>
      <c r="X640" s="239">
        <v>0</v>
      </c>
      <c r="Y640" s="239">
        <v>0</v>
      </c>
      <c r="Z640" s="239">
        <v>0</v>
      </c>
      <c r="AA640" s="239">
        <v>0</v>
      </c>
      <c r="AB640" s="239">
        <v>0</v>
      </c>
      <c r="AC640" s="222">
        <f>ROUND(N640*2.14%,2)</f>
        <v>47168.33</v>
      </c>
      <c r="AD640" s="222">
        <v>0</v>
      </c>
      <c r="AE640" s="239">
        <v>0</v>
      </c>
      <c r="AF640" s="214" t="s">
        <v>17042</v>
      </c>
      <c r="AG640" s="214">
        <v>2024</v>
      </c>
      <c r="AH640" s="214">
        <v>2024</v>
      </c>
      <c r="AI640" s="226"/>
      <c r="AJ640" s="226"/>
      <c r="AK640" s="226"/>
      <c r="AL640" s="226"/>
      <c r="AM640" s="227" t="s">
        <v>16952</v>
      </c>
      <c r="AN640" s="227" t="s">
        <v>16955</v>
      </c>
      <c r="AO640" s="227">
        <v>0</v>
      </c>
      <c r="AP640" s="227" t="s">
        <v>16950</v>
      </c>
      <c r="AQ640" s="227" t="s">
        <v>16962</v>
      </c>
      <c r="AR640" s="227">
        <v>0</v>
      </c>
      <c r="AS640" s="227" t="s">
        <v>16971</v>
      </c>
      <c r="AT640" s="227"/>
      <c r="AU640" s="227"/>
      <c r="AV640" s="227"/>
      <c r="AW640" s="227" t="s">
        <v>662</v>
      </c>
      <c r="AX640" s="228">
        <v>263.7</v>
      </c>
      <c r="AY640" s="228">
        <v>228.48</v>
      </c>
      <c r="AZ640" s="227" t="s">
        <v>2966</v>
      </c>
      <c r="BA640" s="227">
        <v>2006</v>
      </c>
      <c r="BB640" s="229"/>
      <c r="BC640" s="230">
        <f>AY640-M640</f>
        <v>-56.52000000000001</v>
      </c>
      <c r="BJ640" s="177" t="str">
        <f t="shared" si="279"/>
        <v>199.400</v>
      </c>
      <c r="BM640" s="177" t="s">
        <v>653</v>
      </c>
      <c r="BN640" s="177" t="s">
        <v>625</v>
      </c>
      <c r="BO640" s="177" t="s">
        <v>3359</v>
      </c>
      <c r="BU640" s="177" t="s">
        <v>653</v>
      </c>
      <c r="BV640" s="177" t="s">
        <v>625</v>
      </c>
      <c r="BW640" s="177" t="s">
        <v>3359</v>
      </c>
      <c r="CH640" s="224">
        <f t="shared" si="240"/>
        <v>7.2759576141834259E-11</v>
      </c>
    </row>
    <row r="641" spans="1:86" x14ac:dyDescent="0.3">
      <c r="B641" s="225" t="s">
        <v>52</v>
      </c>
      <c r="C641" s="225"/>
      <c r="D641" s="221">
        <f>D642+D643</f>
        <v>8209910.8399999999</v>
      </c>
      <c r="E641" s="222">
        <f t="shared" ref="E641:AE641" si="281">E642+E643</f>
        <v>0</v>
      </c>
      <c r="F641" s="222">
        <f t="shared" si="281"/>
        <v>0</v>
      </c>
      <c r="G641" s="222">
        <f t="shared" si="281"/>
        <v>0</v>
      </c>
      <c r="H641" s="222">
        <f t="shared" si="281"/>
        <v>0</v>
      </c>
      <c r="I641" s="222">
        <f t="shared" si="281"/>
        <v>0</v>
      </c>
      <c r="J641" s="222">
        <f t="shared" si="281"/>
        <v>0</v>
      </c>
      <c r="K641" s="223">
        <f t="shared" si="281"/>
        <v>0</v>
      </c>
      <c r="L641" s="222">
        <f t="shared" si="281"/>
        <v>0</v>
      </c>
      <c r="M641" s="222">
        <f t="shared" si="281"/>
        <v>490</v>
      </c>
      <c r="N641" s="222">
        <f t="shared" si="281"/>
        <v>4673130.8</v>
      </c>
      <c r="O641" s="222">
        <f t="shared" si="281"/>
        <v>0</v>
      </c>
      <c r="P641" s="222">
        <f t="shared" si="281"/>
        <v>0</v>
      </c>
      <c r="Q641" s="222">
        <f t="shared" si="281"/>
        <v>608</v>
      </c>
      <c r="R641" s="222">
        <f t="shared" si="281"/>
        <v>2924197.22</v>
      </c>
      <c r="S641" s="222">
        <f t="shared" si="281"/>
        <v>0</v>
      </c>
      <c r="T641" s="222">
        <f t="shared" si="281"/>
        <v>0</v>
      </c>
      <c r="U641" s="222">
        <f t="shared" si="281"/>
        <v>0</v>
      </c>
      <c r="V641" s="222">
        <f t="shared" si="281"/>
        <v>0</v>
      </c>
      <c r="W641" s="222">
        <f t="shared" si="281"/>
        <v>0</v>
      </c>
      <c r="X641" s="222">
        <f t="shared" si="281"/>
        <v>0</v>
      </c>
      <c r="Y641" s="222">
        <f t="shared" si="281"/>
        <v>0</v>
      </c>
      <c r="Z641" s="222">
        <f t="shared" si="281"/>
        <v>0</v>
      </c>
      <c r="AA641" s="222">
        <f t="shared" si="281"/>
        <v>0</v>
      </c>
      <c r="AB641" s="222">
        <f t="shared" si="281"/>
        <v>0</v>
      </c>
      <c r="AC641" s="222">
        <f t="shared" si="281"/>
        <v>162582.82</v>
      </c>
      <c r="AD641" s="222">
        <f t="shared" si="281"/>
        <v>330000</v>
      </c>
      <c r="AE641" s="222">
        <f t="shared" si="281"/>
        <v>120000</v>
      </c>
      <c r="AF641" s="214" t="s">
        <v>17016</v>
      </c>
      <c r="AG641" s="214" t="s">
        <v>17016</v>
      </c>
      <c r="AH641" s="214" t="s">
        <v>17016</v>
      </c>
      <c r="AI641" s="226"/>
      <c r="AJ641" s="226"/>
      <c r="AK641" s="226"/>
      <c r="AL641" s="226"/>
      <c r="AM641" s="227"/>
      <c r="AN641" s="227"/>
      <c r="AO641" s="227"/>
      <c r="AP641" s="227"/>
      <c r="AQ641" s="227"/>
      <c r="AR641" s="227"/>
      <c r="AS641" s="227"/>
      <c r="AT641" s="227"/>
      <c r="AU641" s="227"/>
      <c r="AV641" s="227"/>
      <c r="AW641" s="227"/>
      <c r="AX641" s="228"/>
      <c r="AY641" s="228"/>
      <c r="AZ641" s="227"/>
      <c r="BA641" s="227"/>
      <c r="BB641" s="229"/>
      <c r="BC641" s="230">
        <f t="shared" si="256"/>
        <v>-490</v>
      </c>
      <c r="BJ641" s="177" t="e">
        <f t="shared" si="279"/>
        <v>#N/A</v>
      </c>
      <c r="BM641" s="177" t="s">
        <v>3017</v>
      </c>
      <c r="BN641" s="177" t="s">
        <v>1342</v>
      </c>
      <c r="BO641" s="177" t="s">
        <v>2137</v>
      </c>
      <c r="BU641" s="177" t="s">
        <v>3017</v>
      </c>
      <c r="BV641" s="177" t="s">
        <v>1342</v>
      </c>
      <c r="BW641" s="177" t="s">
        <v>2137</v>
      </c>
      <c r="CH641" s="224">
        <f t="shared" si="240"/>
        <v>-1.7462298274040222E-10</v>
      </c>
    </row>
    <row r="642" spans="1:86" x14ac:dyDescent="0.3">
      <c r="A642" s="177">
        <v>1</v>
      </c>
      <c r="B642" s="231">
        <f>SUBTOTAL(9,$A$402:A642)</f>
        <v>196</v>
      </c>
      <c r="C642" s="236" t="s">
        <v>60</v>
      </c>
      <c r="D642" s="222">
        <f t="shared" ref="D642:D643" si="282">E642+F642+G642+H642+I642+J642+L642+N642+P642+R642+T642+U642+V642+W642+X642+Y642+Z642+AA642+AB642+AC642+AD642+AE642</f>
        <v>4923135.8</v>
      </c>
      <c r="E642" s="239">
        <v>0</v>
      </c>
      <c r="F642" s="239">
        <v>0</v>
      </c>
      <c r="G642" s="239">
        <v>0</v>
      </c>
      <c r="H642" s="239">
        <v>0</v>
      </c>
      <c r="I642" s="239">
        <v>0</v>
      </c>
      <c r="J642" s="239">
        <v>0</v>
      </c>
      <c r="K642" s="255">
        <v>0</v>
      </c>
      <c r="L642" s="239">
        <v>0</v>
      </c>
      <c r="M642" s="222">
        <v>490</v>
      </c>
      <c r="N642" s="222">
        <f>3988140.2+684990.6</f>
        <v>4673130.8</v>
      </c>
      <c r="O642" s="239">
        <v>0</v>
      </c>
      <c r="P642" s="239">
        <v>0</v>
      </c>
      <c r="Q642" s="222">
        <v>0</v>
      </c>
      <c r="R642" s="222">
        <v>0</v>
      </c>
      <c r="S642" s="239">
        <v>0</v>
      </c>
      <c r="T642" s="239">
        <v>0</v>
      </c>
      <c r="U642" s="239">
        <v>0</v>
      </c>
      <c r="V642" s="239">
        <v>0</v>
      </c>
      <c r="W642" s="239">
        <v>0</v>
      </c>
      <c r="X642" s="239">
        <v>0</v>
      </c>
      <c r="Y642" s="239">
        <v>0</v>
      </c>
      <c r="Z642" s="239">
        <v>0</v>
      </c>
      <c r="AA642" s="239">
        <v>0</v>
      </c>
      <c r="AB642" s="239">
        <v>0</v>
      </c>
      <c r="AC642" s="222">
        <f>ROUND(N642*2.14%,2)</f>
        <v>100005</v>
      </c>
      <c r="AD642" s="222">
        <v>150000</v>
      </c>
      <c r="AE642" s="239">
        <v>0</v>
      </c>
      <c r="AF642" s="214">
        <v>2024</v>
      </c>
      <c r="AG642" s="214">
        <v>2024</v>
      </c>
      <c r="AH642" s="214">
        <v>2024</v>
      </c>
      <c r="AI642" s="226"/>
      <c r="AJ642" s="226"/>
      <c r="AK642" s="226"/>
      <c r="AL642" s="226"/>
      <c r="AM642" s="227" t="s">
        <v>16939</v>
      </c>
      <c r="AN642" s="227" t="s">
        <v>16939</v>
      </c>
      <c r="AO642" s="227">
        <v>0</v>
      </c>
      <c r="AP642" s="227" t="s">
        <v>16959</v>
      </c>
      <c r="AQ642" s="227" t="s">
        <v>16956</v>
      </c>
      <c r="AR642" s="227">
        <v>0</v>
      </c>
      <c r="AS642" s="227"/>
      <c r="AT642" s="227"/>
      <c r="AU642" s="227"/>
      <c r="AV642" s="227"/>
      <c r="AW642" s="227" t="s">
        <v>662</v>
      </c>
      <c r="AX642" s="228">
        <v>616.1</v>
      </c>
      <c r="AY642" s="228">
        <v>490</v>
      </c>
      <c r="AZ642" s="227" t="s">
        <v>2966</v>
      </c>
      <c r="BA642" s="227" t="s">
        <v>17002</v>
      </c>
      <c r="BB642" s="229"/>
      <c r="BC642" s="230">
        <f t="shared" si="256"/>
        <v>0</v>
      </c>
      <c r="BJ642" s="177" t="str">
        <f t="shared" si="279"/>
        <v>436.970</v>
      </c>
      <c r="BM642" s="177" t="s">
        <v>3018</v>
      </c>
      <c r="BN642" s="177" t="s">
        <v>787</v>
      </c>
      <c r="BO642" s="177" t="s">
        <v>2983</v>
      </c>
      <c r="BU642" s="177" t="s">
        <v>3018</v>
      </c>
      <c r="BV642" s="177" t="s">
        <v>787</v>
      </c>
      <c r="BW642" s="177" t="s">
        <v>2983</v>
      </c>
      <c r="CH642" s="224">
        <f t="shared" si="240"/>
        <v>0</v>
      </c>
    </row>
    <row r="643" spans="1:86" x14ac:dyDescent="0.3">
      <c r="A643" s="177">
        <v>1</v>
      </c>
      <c r="B643" s="231">
        <f>SUBTOTAL(9,$A$402:A643)</f>
        <v>197</v>
      </c>
      <c r="C643" s="272" t="s">
        <v>61</v>
      </c>
      <c r="D643" s="222">
        <f t="shared" si="282"/>
        <v>3286775.04</v>
      </c>
      <c r="E643" s="239">
        <v>0</v>
      </c>
      <c r="F643" s="239">
        <v>0</v>
      </c>
      <c r="G643" s="239">
        <v>0</v>
      </c>
      <c r="H643" s="239">
        <v>0</v>
      </c>
      <c r="I643" s="239">
        <v>0</v>
      </c>
      <c r="J643" s="239">
        <v>0</v>
      </c>
      <c r="K643" s="255">
        <v>0</v>
      </c>
      <c r="L643" s="239">
        <v>0</v>
      </c>
      <c r="M643" s="222">
        <v>0</v>
      </c>
      <c r="N643" s="222">
        <v>0</v>
      </c>
      <c r="O643" s="239">
        <v>0</v>
      </c>
      <c r="P643" s="239">
        <v>0</v>
      </c>
      <c r="Q643" s="239">
        <v>608</v>
      </c>
      <c r="R643" s="222">
        <v>2924197.22</v>
      </c>
      <c r="S643" s="239">
        <v>0</v>
      </c>
      <c r="T643" s="239">
        <v>0</v>
      </c>
      <c r="U643" s="239">
        <v>0</v>
      </c>
      <c r="V643" s="239">
        <v>0</v>
      </c>
      <c r="W643" s="239">
        <v>0</v>
      </c>
      <c r="X643" s="239">
        <v>0</v>
      </c>
      <c r="Y643" s="239">
        <v>0</v>
      </c>
      <c r="Z643" s="239">
        <v>0</v>
      </c>
      <c r="AA643" s="239">
        <v>0</v>
      </c>
      <c r="AB643" s="239">
        <v>0</v>
      </c>
      <c r="AC643" s="222">
        <f>ROUND(R643*2.14%,2)</f>
        <v>62577.82</v>
      </c>
      <c r="AD643" s="239">
        <v>180000</v>
      </c>
      <c r="AE643" s="239">
        <v>120000</v>
      </c>
      <c r="AF643" s="214">
        <v>2024</v>
      </c>
      <c r="AG643" s="214">
        <v>2024</v>
      </c>
      <c r="AH643" s="214">
        <v>2024</v>
      </c>
      <c r="AI643" s="226"/>
      <c r="AJ643" s="226"/>
      <c r="AK643" s="226"/>
      <c r="AL643" s="226"/>
      <c r="AM643" s="227" t="s">
        <v>16945</v>
      </c>
      <c r="AN643" s="227" t="s">
        <v>16957</v>
      </c>
      <c r="AO643" s="227">
        <v>0</v>
      </c>
      <c r="AP643" s="227" t="s">
        <v>16950</v>
      </c>
      <c r="AQ643" s="227" t="s">
        <v>16947</v>
      </c>
      <c r="AR643" s="227">
        <v>0</v>
      </c>
      <c r="AS643" s="227"/>
      <c r="AT643" s="227"/>
      <c r="AU643" s="227"/>
      <c r="AV643" s="227"/>
      <c r="AW643" s="227" t="s">
        <v>942</v>
      </c>
      <c r="AX643" s="228">
        <v>396.4</v>
      </c>
      <c r="AY643" s="228">
        <v>642</v>
      </c>
      <c r="AZ643" s="227" t="s">
        <v>2966</v>
      </c>
      <c r="BA643" s="227" t="s">
        <v>1342</v>
      </c>
      <c r="BB643" s="229"/>
      <c r="BC643" s="230">
        <f t="shared" si="256"/>
        <v>642</v>
      </c>
      <c r="BJ643" s="177" t="str">
        <f t="shared" si="279"/>
        <v>539.200</v>
      </c>
      <c r="BM643" s="177" t="s">
        <v>3019</v>
      </c>
      <c r="BN643" s="177" t="s">
        <v>1139</v>
      </c>
      <c r="BO643" s="177" t="s">
        <v>3021</v>
      </c>
      <c r="BU643" s="177" t="s">
        <v>3019</v>
      </c>
      <c r="BV643" s="177" t="s">
        <v>1139</v>
      </c>
      <c r="BW643" s="177" t="s">
        <v>3021</v>
      </c>
      <c r="CH643" s="224">
        <f t="shared" si="240"/>
        <v>-1.7462298274040222E-10</v>
      </c>
    </row>
    <row r="644" spans="1:86" x14ac:dyDescent="0.3">
      <c r="B644" s="287" t="s">
        <v>53</v>
      </c>
      <c r="C644" s="288"/>
      <c r="D644" s="221">
        <f>D645</f>
        <v>5425505.0800000001</v>
      </c>
      <c r="E644" s="222">
        <f t="shared" ref="E644:AE644" si="283">E645</f>
        <v>0</v>
      </c>
      <c r="F644" s="222">
        <f t="shared" si="283"/>
        <v>0</v>
      </c>
      <c r="G644" s="222">
        <f t="shared" si="283"/>
        <v>0</v>
      </c>
      <c r="H644" s="222">
        <f t="shared" si="283"/>
        <v>0</v>
      </c>
      <c r="I644" s="222">
        <f t="shared" si="283"/>
        <v>0</v>
      </c>
      <c r="J644" s="222">
        <f t="shared" si="283"/>
        <v>0</v>
      </c>
      <c r="K644" s="223">
        <f t="shared" si="283"/>
        <v>0</v>
      </c>
      <c r="L644" s="222">
        <f t="shared" si="283"/>
        <v>0</v>
      </c>
      <c r="M644" s="222">
        <f t="shared" si="283"/>
        <v>540</v>
      </c>
      <c r="N644" s="222">
        <f t="shared" si="283"/>
        <v>5135603.17</v>
      </c>
      <c r="O644" s="222">
        <f t="shared" si="283"/>
        <v>0</v>
      </c>
      <c r="P644" s="222">
        <f t="shared" si="283"/>
        <v>0</v>
      </c>
      <c r="Q644" s="222">
        <f t="shared" si="283"/>
        <v>0</v>
      </c>
      <c r="R644" s="222">
        <f t="shared" si="283"/>
        <v>0</v>
      </c>
      <c r="S644" s="222">
        <f t="shared" si="283"/>
        <v>0</v>
      </c>
      <c r="T644" s="222">
        <f t="shared" si="283"/>
        <v>0</v>
      </c>
      <c r="U644" s="222">
        <f t="shared" si="283"/>
        <v>0</v>
      </c>
      <c r="V644" s="222">
        <f t="shared" si="283"/>
        <v>0</v>
      </c>
      <c r="W644" s="222">
        <f t="shared" si="283"/>
        <v>0</v>
      </c>
      <c r="X644" s="222">
        <f t="shared" si="283"/>
        <v>0</v>
      </c>
      <c r="Y644" s="222">
        <f t="shared" si="283"/>
        <v>0</v>
      </c>
      <c r="Z644" s="222">
        <f t="shared" si="283"/>
        <v>0</v>
      </c>
      <c r="AA644" s="222">
        <f t="shared" si="283"/>
        <v>0</v>
      </c>
      <c r="AB644" s="222">
        <f t="shared" si="283"/>
        <v>0</v>
      </c>
      <c r="AC644" s="222">
        <f t="shared" si="283"/>
        <v>109901.91</v>
      </c>
      <c r="AD644" s="222">
        <f t="shared" si="283"/>
        <v>180000</v>
      </c>
      <c r="AE644" s="222">
        <f t="shared" si="283"/>
        <v>0</v>
      </c>
      <c r="AF644" s="214" t="s">
        <v>17016</v>
      </c>
      <c r="AG644" s="214" t="s">
        <v>17016</v>
      </c>
      <c r="AH644" s="214" t="s">
        <v>17016</v>
      </c>
      <c r="AI644" s="226"/>
      <c r="AJ644" s="226"/>
      <c r="AK644" s="226"/>
      <c r="AL644" s="226"/>
      <c r="AM644" s="227"/>
      <c r="AN644" s="227"/>
      <c r="AO644" s="227"/>
      <c r="AP644" s="227"/>
      <c r="AQ644" s="227"/>
      <c r="AR644" s="227"/>
      <c r="AS644" s="227"/>
      <c r="AT644" s="227"/>
      <c r="AU644" s="227"/>
      <c r="AV644" s="227"/>
      <c r="AW644" s="227"/>
      <c r="AX644" s="228"/>
      <c r="AY644" s="228"/>
      <c r="AZ644" s="227"/>
      <c r="BA644" s="227"/>
      <c r="BB644" s="229"/>
      <c r="BC644" s="230">
        <f t="shared" si="256"/>
        <v>-540</v>
      </c>
      <c r="BJ644" s="177" t="e">
        <f t="shared" si="279"/>
        <v>#N/A</v>
      </c>
      <c r="BM644" s="177" t="s">
        <v>3022</v>
      </c>
      <c r="BN644" s="177" t="s">
        <v>923</v>
      </c>
      <c r="BO644" s="177" t="s">
        <v>3023</v>
      </c>
      <c r="BU644" s="177" t="s">
        <v>3022</v>
      </c>
      <c r="BV644" s="177" t="s">
        <v>923</v>
      </c>
      <c r="BW644" s="177" t="s">
        <v>3023</v>
      </c>
      <c r="CH644" s="224">
        <f t="shared" ref="CH644:CH704" si="284">D644-E644-F644-G644-H644-I644-J644-L644-N644-P644-R644-T644-U644-V644-W644-X644-Y644-Z644-AA644-AB644-AC644-AD644-AE644</f>
        <v>1.4551915228366852E-10</v>
      </c>
    </row>
    <row r="645" spans="1:86" x14ac:dyDescent="0.3">
      <c r="A645" s="177">
        <v>1</v>
      </c>
      <c r="B645" s="231">
        <f>SUBTOTAL(9,$A$402:A645)</f>
        <v>198</v>
      </c>
      <c r="C645" s="236" t="s">
        <v>62</v>
      </c>
      <c r="D645" s="222">
        <f>E645+F645+G645+H645+I645+J645+L645+N645+P645+R645+T645+U645+V645+W645+X645+Y645+Z645+AA645+AB645+AC645+AD645+AE645</f>
        <v>5425505.0800000001</v>
      </c>
      <c r="E645" s="239">
        <v>0</v>
      </c>
      <c r="F645" s="239">
        <v>0</v>
      </c>
      <c r="G645" s="239">
        <v>0</v>
      </c>
      <c r="H645" s="239">
        <v>0</v>
      </c>
      <c r="I645" s="239">
        <v>0</v>
      </c>
      <c r="J645" s="239">
        <v>0</v>
      </c>
      <c r="K645" s="255">
        <v>0</v>
      </c>
      <c r="L645" s="239">
        <v>0</v>
      </c>
      <c r="M645" s="222">
        <v>540</v>
      </c>
      <c r="N645" s="222">
        <f>4380707.26+754895.91</f>
        <v>5135603.17</v>
      </c>
      <c r="O645" s="239">
        <v>0</v>
      </c>
      <c r="P645" s="239">
        <v>0</v>
      </c>
      <c r="Q645" s="239">
        <v>0</v>
      </c>
      <c r="R645" s="239">
        <v>0</v>
      </c>
      <c r="S645" s="239">
        <v>0</v>
      </c>
      <c r="T645" s="239">
        <v>0</v>
      </c>
      <c r="U645" s="239">
        <v>0</v>
      </c>
      <c r="V645" s="239">
        <v>0</v>
      </c>
      <c r="W645" s="239">
        <v>0</v>
      </c>
      <c r="X645" s="239">
        <v>0</v>
      </c>
      <c r="Y645" s="239">
        <v>0</v>
      </c>
      <c r="Z645" s="239">
        <v>0</v>
      </c>
      <c r="AA645" s="239">
        <v>0</v>
      </c>
      <c r="AB645" s="239">
        <v>0</v>
      </c>
      <c r="AC645" s="222">
        <f>ROUND(N645*2.14%,2)</f>
        <v>109901.91</v>
      </c>
      <c r="AD645" s="222">
        <v>180000</v>
      </c>
      <c r="AE645" s="239">
        <v>0</v>
      </c>
      <c r="AF645" s="214">
        <v>2024</v>
      </c>
      <c r="AG645" s="214">
        <v>2024</v>
      </c>
      <c r="AH645" s="214">
        <v>2024</v>
      </c>
      <c r="AI645" s="226"/>
      <c r="AJ645" s="226"/>
      <c r="AK645" s="226"/>
      <c r="AL645" s="226"/>
      <c r="AM645" s="227" t="s">
        <v>16939</v>
      </c>
      <c r="AN645" s="227" t="s">
        <v>16944</v>
      </c>
      <c r="AO645" s="227">
        <v>0</v>
      </c>
      <c r="AP645" s="227" t="s">
        <v>16945</v>
      </c>
      <c r="AQ645" s="227" t="s">
        <v>16956</v>
      </c>
      <c r="AR645" s="227">
        <v>0</v>
      </c>
      <c r="AS645" s="227"/>
      <c r="AT645" s="227"/>
      <c r="AU645" s="227"/>
      <c r="AV645" s="227"/>
      <c r="AW645" s="227" t="s">
        <v>636</v>
      </c>
      <c r="AX645" s="228">
        <v>627.79999999999995</v>
      </c>
      <c r="AY645" s="228">
        <v>540</v>
      </c>
      <c r="AZ645" s="227" t="s">
        <v>2966</v>
      </c>
      <c r="BA645" s="227" t="s">
        <v>17002</v>
      </c>
      <c r="BB645" s="229"/>
      <c r="BC645" s="230">
        <f t="shared" ref="BC645:BC664" si="285">AY645-M645</f>
        <v>0</v>
      </c>
      <c r="BJ645" s="177" t="str">
        <f t="shared" si="279"/>
        <v>1067.000</v>
      </c>
      <c r="BM645" s="177" t="s">
        <v>3024</v>
      </c>
      <c r="BN645" s="177" t="s">
        <v>2983</v>
      </c>
      <c r="BO645" s="177" t="s">
        <v>2983</v>
      </c>
      <c r="BU645" s="177" t="s">
        <v>3024</v>
      </c>
      <c r="BV645" s="177" t="s">
        <v>2983</v>
      </c>
      <c r="BW645" s="177" t="s">
        <v>2983</v>
      </c>
      <c r="CH645" s="224">
        <f t="shared" si="284"/>
        <v>1.4551915228366852E-10</v>
      </c>
    </row>
    <row r="646" spans="1:86" x14ac:dyDescent="0.3">
      <c r="B646" s="225" t="s">
        <v>55</v>
      </c>
      <c r="C646" s="225"/>
      <c r="D646" s="221">
        <f>D647</f>
        <v>7535411.9400000004</v>
      </c>
      <c r="E646" s="222">
        <f t="shared" ref="E646:AE646" si="286">E647</f>
        <v>0</v>
      </c>
      <c r="F646" s="222">
        <f t="shared" si="286"/>
        <v>0</v>
      </c>
      <c r="G646" s="222">
        <f t="shared" si="286"/>
        <v>0</v>
      </c>
      <c r="H646" s="222">
        <f t="shared" si="286"/>
        <v>0</v>
      </c>
      <c r="I646" s="222">
        <f t="shared" si="286"/>
        <v>0</v>
      </c>
      <c r="J646" s="222">
        <f t="shared" si="286"/>
        <v>0</v>
      </c>
      <c r="K646" s="223">
        <f t="shared" si="286"/>
        <v>0</v>
      </c>
      <c r="L646" s="222">
        <f t="shared" si="286"/>
        <v>0</v>
      </c>
      <c r="M646" s="222">
        <f t="shared" si="286"/>
        <v>750</v>
      </c>
      <c r="N646" s="222">
        <f t="shared" si="286"/>
        <v>7201304.0300000003</v>
      </c>
      <c r="O646" s="222">
        <f t="shared" si="286"/>
        <v>0</v>
      </c>
      <c r="P646" s="222">
        <f t="shared" si="286"/>
        <v>0</v>
      </c>
      <c r="Q646" s="222">
        <f t="shared" si="286"/>
        <v>0</v>
      </c>
      <c r="R646" s="222">
        <f t="shared" si="286"/>
        <v>0</v>
      </c>
      <c r="S646" s="222">
        <f t="shared" si="286"/>
        <v>0</v>
      </c>
      <c r="T646" s="222">
        <f t="shared" si="286"/>
        <v>0</v>
      </c>
      <c r="U646" s="222">
        <f t="shared" si="286"/>
        <v>0</v>
      </c>
      <c r="V646" s="222">
        <f t="shared" si="286"/>
        <v>0</v>
      </c>
      <c r="W646" s="222">
        <f t="shared" si="286"/>
        <v>0</v>
      </c>
      <c r="X646" s="222">
        <f t="shared" si="286"/>
        <v>0</v>
      </c>
      <c r="Y646" s="222">
        <f t="shared" si="286"/>
        <v>0</v>
      </c>
      <c r="Z646" s="222">
        <f t="shared" si="286"/>
        <v>0</v>
      </c>
      <c r="AA646" s="222">
        <f t="shared" si="286"/>
        <v>0</v>
      </c>
      <c r="AB646" s="222">
        <f t="shared" si="286"/>
        <v>0</v>
      </c>
      <c r="AC646" s="222">
        <f t="shared" si="286"/>
        <v>154107.91</v>
      </c>
      <c r="AD646" s="222">
        <f t="shared" si="286"/>
        <v>180000</v>
      </c>
      <c r="AE646" s="222">
        <f t="shared" si="286"/>
        <v>0</v>
      </c>
      <c r="AF646" s="214" t="s">
        <v>17016</v>
      </c>
      <c r="AG646" s="214" t="s">
        <v>17016</v>
      </c>
      <c r="AH646" s="214" t="s">
        <v>17016</v>
      </c>
      <c r="AI646" s="226"/>
      <c r="AJ646" s="226"/>
      <c r="AK646" s="226"/>
      <c r="AL646" s="226"/>
      <c r="AM646" s="227"/>
      <c r="AN646" s="227"/>
      <c r="AO646" s="227"/>
      <c r="AP646" s="227"/>
      <c r="AQ646" s="227"/>
      <c r="AR646" s="227"/>
      <c r="AS646" s="227"/>
      <c r="AT646" s="227"/>
      <c r="AU646" s="227"/>
      <c r="AV646" s="227"/>
      <c r="AW646" s="227"/>
      <c r="AX646" s="228"/>
      <c r="AY646" s="228"/>
      <c r="AZ646" s="227"/>
      <c r="BA646" s="227"/>
      <c r="BB646" s="229"/>
      <c r="BC646" s="230">
        <f t="shared" si="285"/>
        <v>-750</v>
      </c>
      <c r="BJ646" s="177" t="e">
        <f t="shared" si="279"/>
        <v>#N/A</v>
      </c>
      <c r="BM646" s="177" t="s">
        <v>3025</v>
      </c>
      <c r="BN646" s="177" t="s">
        <v>662</v>
      </c>
      <c r="BO646" s="177" t="s">
        <v>3026</v>
      </c>
      <c r="BU646" s="177" t="s">
        <v>3025</v>
      </c>
      <c r="BV646" s="177" t="s">
        <v>662</v>
      </c>
      <c r="BW646" s="177" t="s">
        <v>3026</v>
      </c>
      <c r="CH646" s="224">
        <f t="shared" si="284"/>
        <v>1.4551915228366852E-10</v>
      </c>
    </row>
    <row r="647" spans="1:86" x14ac:dyDescent="0.3">
      <c r="A647" s="177">
        <v>1</v>
      </c>
      <c r="B647" s="231">
        <f>SUBTOTAL(9,$A$402:A647)</f>
        <v>199</v>
      </c>
      <c r="C647" s="274" t="s">
        <v>63</v>
      </c>
      <c r="D647" s="222">
        <f>E647+F647+G647+H647+I647+J647+L647+N647+P647+R647+T647+U647+V647+W647+X647+Y647+Z647+AA647+AB647+AC647+AD647+AE647</f>
        <v>7535411.9400000004</v>
      </c>
      <c r="E647" s="259">
        <v>0</v>
      </c>
      <c r="F647" s="259">
        <v>0</v>
      </c>
      <c r="G647" s="259">
        <v>0</v>
      </c>
      <c r="H647" s="259">
        <v>0</v>
      </c>
      <c r="I647" s="259">
        <v>0</v>
      </c>
      <c r="J647" s="259">
        <v>0</v>
      </c>
      <c r="K647" s="289">
        <v>0</v>
      </c>
      <c r="L647" s="259">
        <v>0</v>
      </c>
      <c r="M647" s="222">
        <v>750</v>
      </c>
      <c r="N647" s="222">
        <f>6152849.03+1048455</f>
        <v>7201304.0300000003</v>
      </c>
      <c r="O647" s="259">
        <v>0</v>
      </c>
      <c r="P647" s="259">
        <v>0</v>
      </c>
      <c r="Q647" s="259">
        <v>0</v>
      </c>
      <c r="R647" s="259">
        <v>0</v>
      </c>
      <c r="S647" s="259">
        <v>0</v>
      </c>
      <c r="T647" s="259">
        <v>0</v>
      </c>
      <c r="U647" s="259">
        <v>0</v>
      </c>
      <c r="V647" s="259">
        <v>0</v>
      </c>
      <c r="W647" s="259">
        <v>0</v>
      </c>
      <c r="X647" s="259">
        <v>0</v>
      </c>
      <c r="Y647" s="259">
        <v>0</v>
      </c>
      <c r="Z647" s="259">
        <v>0</v>
      </c>
      <c r="AA647" s="259">
        <v>0</v>
      </c>
      <c r="AB647" s="259">
        <v>0</v>
      </c>
      <c r="AC647" s="222">
        <f>ROUND(N647*2.14%,2)</f>
        <v>154107.91</v>
      </c>
      <c r="AD647" s="222">
        <v>180000</v>
      </c>
      <c r="AE647" s="259">
        <v>0</v>
      </c>
      <c r="AF647" s="214">
        <v>2024</v>
      </c>
      <c r="AG647" s="214">
        <v>2024</v>
      </c>
      <c r="AH647" s="214">
        <v>2024</v>
      </c>
      <c r="AI647" s="226"/>
      <c r="AJ647" s="226"/>
      <c r="AK647" s="226"/>
      <c r="AL647" s="226"/>
      <c r="AM647" s="227" t="s">
        <v>16952</v>
      </c>
      <c r="AN647" s="227" t="s">
        <v>16950</v>
      </c>
      <c r="AO647" s="227">
        <v>0</v>
      </c>
      <c r="AP647" s="227" t="s">
        <v>16958</v>
      </c>
      <c r="AQ647" s="227" t="s">
        <v>16951</v>
      </c>
      <c r="AR647" s="227">
        <v>0</v>
      </c>
      <c r="AS647" s="227"/>
      <c r="AT647" s="227"/>
      <c r="AU647" s="227"/>
      <c r="AV647" s="227"/>
      <c r="AW647" s="227" t="s">
        <v>810</v>
      </c>
      <c r="AX647" s="228">
        <v>713.29</v>
      </c>
      <c r="AY647" s="228">
        <v>750</v>
      </c>
      <c r="AZ647" s="227" t="s">
        <v>2966</v>
      </c>
      <c r="BA647" s="227" t="s">
        <v>17002</v>
      </c>
      <c r="BB647" s="229"/>
      <c r="BC647" s="230">
        <f t="shared" si="285"/>
        <v>0</v>
      </c>
      <c r="BJ647" s="177" t="str">
        <f t="shared" si="279"/>
        <v>508.800</v>
      </c>
      <c r="BM647" s="177" t="s">
        <v>3027</v>
      </c>
      <c r="BN647" s="177" t="s">
        <v>2983</v>
      </c>
      <c r="BO647" s="177" t="s">
        <v>2983</v>
      </c>
      <c r="BU647" s="177" t="s">
        <v>3027</v>
      </c>
      <c r="BV647" s="177" t="s">
        <v>2983</v>
      </c>
      <c r="BW647" s="177" t="s">
        <v>2983</v>
      </c>
      <c r="CH647" s="224">
        <f t="shared" si="284"/>
        <v>1.4551915228366852E-10</v>
      </c>
    </row>
    <row r="648" spans="1:86" x14ac:dyDescent="0.3">
      <c r="B648" s="225" t="s">
        <v>54</v>
      </c>
      <c r="C648" s="225"/>
      <c r="D648" s="221">
        <f>D649</f>
        <v>6530690.3499999996</v>
      </c>
      <c r="E648" s="222">
        <f t="shared" ref="E648:AE648" si="287">E649</f>
        <v>0</v>
      </c>
      <c r="F648" s="222">
        <f t="shared" si="287"/>
        <v>0</v>
      </c>
      <c r="G648" s="222">
        <f t="shared" si="287"/>
        <v>0</v>
      </c>
      <c r="H648" s="222">
        <f t="shared" si="287"/>
        <v>0</v>
      </c>
      <c r="I648" s="222">
        <f t="shared" si="287"/>
        <v>0</v>
      </c>
      <c r="J648" s="222">
        <f t="shared" si="287"/>
        <v>0</v>
      </c>
      <c r="K648" s="223">
        <f t="shared" si="287"/>
        <v>0</v>
      </c>
      <c r="L648" s="222">
        <f t="shared" si="287"/>
        <v>0</v>
      </c>
      <c r="M648" s="222">
        <f t="shared" si="287"/>
        <v>650</v>
      </c>
      <c r="N648" s="222">
        <f t="shared" si="287"/>
        <v>6217633</v>
      </c>
      <c r="O648" s="222">
        <f t="shared" si="287"/>
        <v>0</v>
      </c>
      <c r="P648" s="222">
        <f t="shared" si="287"/>
        <v>0</v>
      </c>
      <c r="Q648" s="222">
        <f t="shared" si="287"/>
        <v>0</v>
      </c>
      <c r="R648" s="222">
        <f t="shared" si="287"/>
        <v>0</v>
      </c>
      <c r="S648" s="222">
        <f t="shared" si="287"/>
        <v>0</v>
      </c>
      <c r="T648" s="222">
        <f t="shared" si="287"/>
        <v>0</v>
      </c>
      <c r="U648" s="222">
        <f t="shared" si="287"/>
        <v>0</v>
      </c>
      <c r="V648" s="222">
        <f t="shared" si="287"/>
        <v>0</v>
      </c>
      <c r="W648" s="222">
        <f t="shared" si="287"/>
        <v>0</v>
      </c>
      <c r="X648" s="222">
        <f t="shared" si="287"/>
        <v>0</v>
      </c>
      <c r="Y648" s="222">
        <f t="shared" si="287"/>
        <v>0</v>
      </c>
      <c r="Z648" s="222">
        <f t="shared" si="287"/>
        <v>0</v>
      </c>
      <c r="AA648" s="222">
        <f t="shared" si="287"/>
        <v>0</v>
      </c>
      <c r="AB648" s="222">
        <f t="shared" si="287"/>
        <v>0</v>
      </c>
      <c r="AC648" s="222">
        <f t="shared" si="287"/>
        <v>133057.35</v>
      </c>
      <c r="AD648" s="222">
        <f t="shared" si="287"/>
        <v>180000</v>
      </c>
      <c r="AE648" s="222">
        <f t="shared" si="287"/>
        <v>0</v>
      </c>
      <c r="AF648" s="214" t="s">
        <v>17016</v>
      </c>
      <c r="AG648" s="214" t="s">
        <v>17016</v>
      </c>
      <c r="AH648" s="214" t="s">
        <v>17016</v>
      </c>
      <c r="AI648" s="226"/>
      <c r="AJ648" s="226"/>
      <c r="AK648" s="226"/>
      <c r="AL648" s="226"/>
      <c r="AM648" s="227"/>
      <c r="AN648" s="227"/>
      <c r="AO648" s="227"/>
      <c r="AP648" s="227"/>
      <c r="AQ648" s="227"/>
      <c r="AR648" s="227"/>
      <c r="AS648" s="227"/>
      <c r="AT648" s="227"/>
      <c r="AU648" s="227"/>
      <c r="AV648" s="227"/>
      <c r="AW648" s="227"/>
      <c r="AX648" s="228"/>
      <c r="AY648" s="228"/>
      <c r="AZ648" s="227"/>
      <c r="BA648" s="227"/>
      <c r="BB648" s="229"/>
      <c r="BC648" s="230">
        <f t="shared" si="285"/>
        <v>-650</v>
      </c>
      <c r="BJ648" s="177" t="e">
        <f t="shared" si="279"/>
        <v>#N/A</v>
      </c>
      <c r="BM648" s="177" t="s">
        <v>3029</v>
      </c>
      <c r="BN648" s="177" t="s">
        <v>663</v>
      </c>
      <c r="BO648" s="177" t="s">
        <v>3030</v>
      </c>
      <c r="BU648" s="177" t="s">
        <v>3029</v>
      </c>
      <c r="BV648" s="177" t="s">
        <v>663</v>
      </c>
      <c r="BW648" s="177" t="s">
        <v>3030</v>
      </c>
      <c r="CH648" s="224">
        <f t="shared" si="284"/>
        <v>-3.7834979593753815E-10</v>
      </c>
    </row>
    <row r="649" spans="1:86" ht="18.75" customHeight="1" x14ac:dyDescent="0.3">
      <c r="A649" s="177">
        <v>1</v>
      </c>
      <c r="B649" s="231">
        <f>SUBTOTAL(9,$A$402:A649)</f>
        <v>200</v>
      </c>
      <c r="C649" s="274" t="s">
        <v>64</v>
      </c>
      <c r="D649" s="222">
        <f>E649+F649+G649+H649+I649+J649+L649+N649+P649+R649+T649+U649+V649+W649+X649+Y649+Z649+AA649+AB649+AC649+AD649+AE649</f>
        <v>6530690.3499999996</v>
      </c>
      <c r="E649" s="239">
        <v>0</v>
      </c>
      <c r="F649" s="239">
        <v>0</v>
      </c>
      <c r="G649" s="239">
        <v>0</v>
      </c>
      <c r="H649" s="239">
        <v>0</v>
      </c>
      <c r="I649" s="239">
        <v>0</v>
      </c>
      <c r="J649" s="239">
        <v>0</v>
      </c>
      <c r="K649" s="255">
        <v>0</v>
      </c>
      <c r="L649" s="239">
        <v>0</v>
      </c>
      <c r="M649" s="222">
        <v>650</v>
      </c>
      <c r="N649" s="222">
        <f>5308972+908661</f>
        <v>6217633</v>
      </c>
      <c r="O649" s="239">
        <v>0</v>
      </c>
      <c r="P649" s="239">
        <v>0</v>
      </c>
      <c r="Q649" s="239">
        <v>0</v>
      </c>
      <c r="R649" s="239">
        <v>0</v>
      </c>
      <c r="S649" s="239">
        <v>0</v>
      </c>
      <c r="T649" s="239">
        <v>0</v>
      </c>
      <c r="U649" s="239">
        <v>0</v>
      </c>
      <c r="V649" s="239">
        <v>0</v>
      </c>
      <c r="W649" s="239">
        <v>0</v>
      </c>
      <c r="X649" s="239">
        <v>0</v>
      </c>
      <c r="Y649" s="239">
        <v>0</v>
      </c>
      <c r="Z649" s="239">
        <v>0</v>
      </c>
      <c r="AA649" s="239">
        <v>0</v>
      </c>
      <c r="AB649" s="239">
        <v>0</v>
      </c>
      <c r="AC649" s="222">
        <f>ROUND(N649*2.14%,2)</f>
        <v>133057.35</v>
      </c>
      <c r="AD649" s="222">
        <v>180000</v>
      </c>
      <c r="AE649" s="239">
        <v>0</v>
      </c>
      <c r="AF649" s="214">
        <v>2024</v>
      </c>
      <c r="AG649" s="214">
        <v>2024</v>
      </c>
      <c r="AH649" s="214">
        <v>2024</v>
      </c>
      <c r="AI649" s="226"/>
      <c r="AJ649" s="226"/>
      <c r="AK649" s="226"/>
      <c r="AL649" s="226"/>
      <c r="AM649" s="227" t="s">
        <v>16939</v>
      </c>
      <c r="AN649" s="227" t="s">
        <v>16945</v>
      </c>
      <c r="AO649" s="227">
        <v>0</v>
      </c>
      <c r="AP649" s="227" t="s">
        <v>16964</v>
      </c>
      <c r="AQ649" s="227" t="s">
        <v>16954</v>
      </c>
      <c r="AR649" s="227">
        <v>0</v>
      </c>
      <c r="AS649" s="227"/>
      <c r="AT649" s="227"/>
      <c r="AU649" s="227"/>
      <c r="AV649" s="227"/>
      <c r="AW649" s="227" t="s">
        <v>619</v>
      </c>
      <c r="AX649" s="228">
        <v>662.2</v>
      </c>
      <c r="AY649" s="228">
        <v>914.8</v>
      </c>
      <c r="AZ649" s="227" t="s">
        <v>2966</v>
      </c>
      <c r="BA649" s="227">
        <v>2004</v>
      </c>
      <c r="BB649" s="229"/>
      <c r="BC649" s="230">
        <f t="shared" si="285"/>
        <v>264.79999999999995</v>
      </c>
      <c r="BD649" s="177" t="s">
        <v>17000</v>
      </c>
      <c r="BJ649" s="177" t="str">
        <f t="shared" si="279"/>
        <v>914.800</v>
      </c>
      <c r="BM649" s="177" t="s">
        <v>602</v>
      </c>
      <c r="BN649" s="177" t="s">
        <v>3097</v>
      </c>
      <c r="BO649" s="177" t="s">
        <v>2983</v>
      </c>
      <c r="BU649" s="177" t="s">
        <v>602</v>
      </c>
      <c r="BV649" s="177" t="s">
        <v>3097</v>
      </c>
      <c r="BW649" s="177" t="s">
        <v>2983</v>
      </c>
      <c r="CH649" s="224">
        <f t="shared" si="284"/>
        <v>-3.7834979593753815E-10</v>
      </c>
    </row>
    <row r="650" spans="1:86" x14ac:dyDescent="0.3">
      <c r="B650" s="225" t="s">
        <v>491</v>
      </c>
      <c r="C650" s="225"/>
      <c r="D650" s="221">
        <f>SUM(D651:D652)</f>
        <v>5787820.6300000008</v>
      </c>
      <c r="E650" s="222">
        <f t="shared" ref="E650:AE650" si="288">SUM(E651:E652)</f>
        <v>0</v>
      </c>
      <c r="F650" s="222">
        <f t="shared" si="288"/>
        <v>0</v>
      </c>
      <c r="G650" s="222">
        <f t="shared" si="288"/>
        <v>0</v>
      </c>
      <c r="H650" s="222">
        <f t="shared" si="288"/>
        <v>0</v>
      </c>
      <c r="I650" s="222">
        <f t="shared" si="288"/>
        <v>0</v>
      </c>
      <c r="J650" s="222">
        <f t="shared" si="288"/>
        <v>0</v>
      </c>
      <c r="K650" s="223">
        <f t="shared" si="288"/>
        <v>0</v>
      </c>
      <c r="L650" s="222">
        <f t="shared" si="288"/>
        <v>0</v>
      </c>
      <c r="M650" s="222">
        <f t="shared" si="288"/>
        <v>702</v>
      </c>
      <c r="N650" s="222">
        <f t="shared" si="288"/>
        <v>5178791.58</v>
      </c>
      <c r="O650" s="222">
        <f t="shared" si="288"/>
        <v>0</v>
      </c>
      <c r="P650" s="222">
        <f t="shared" si="288"/>
        <v>0</v>
      </c>
      <c r="Q650" s="222">
        <f t="shared" si="288"/>
        <v>0</v>
      </c>
      <c r="R650" s="222">
        <f t="shared" si="288"/>
        <v>0</v>
      </c>
      <c r="S650" s="222">
        <f t="shared" si="288"/>
        <v>0</v>
      </c>
      <c r="T650" s="222">
        <f t="shared" si="288"/>
        <v>0</v>
      </c>
      <c r="U650" s="222">
        <f t="shared" si="288"/>
        <v>0</v>
      </c>
      <c r="V650" s="222">
        <f t="shared" si="288"/>
        <v>0</v>
      </c>
      <c r="W650" s="222">
        <f t="shared" si="288"/>
        <v>0</v>
      </c>
      <c r="X650" s="222">
        <f t="shared" si="288"/>
        <v>0</v>
      </c>
      <c r="Y650" s="222">
        <f t="shared" si="288"/>
        <v>0</v>
      </c>
      <c r="Z650" s="222">
        <f t="shared" si="288"/>
        <v>0</v>
      </c>
      <c r="AA650" s="222">
        <f t="shared" si="288"/>
        <v>0</v>
      </c>
      <c r="AB650" s="222">
        <f t="shared" si="288"/>
        <v>0</v>
      </c>
      <c r="AC650" s="222">
        <f t="shared" si="288"/>
        <v>110826.14000000001</v>
      </c>
      <c r="AD650" s="222">
        <f t="shared" si="288"/>
        <v>258202.91</v>
      </c>
      <c r="AE650" s="222">
        <f t="shared" si="288"/>
        <v>240000</v>
      </c>
      <c r="AF650" s="214" t="s">
        <v>17016</v>
      </c>
      <c r="AG650" s="214" t="s">
        <v>17016</v>
      </c>
      <c r="AH650" s="214" t="s">
        <v>17016</v>
      </c>
      <c r="AI650" s="226"/>
      <c r="AJ650" s="226"/>
      <c r="AK650" s="226"/>
      <c r="AL650" s="226"/>
      <c r="AM650" s="227"/>
      <c r="AN650" s="227"/>
      <c r="AO650" s="227"/>
      <c r="AP650" s="227"/>
      <c r="AQ650" s="227"/>
      <c r="AR650" s="227"/>
      <c r="AS650" s="227"/>
      <c r="AT650" s="227"/>
      <c r="AU650" s="227"/>
      <c r="AV650" s="227"/>
      <c r="AW650" s="227"/>
      <c r="AX650" s="228"/>
      <c r="AY650" s="228"/>
      <c r="AZ650" s="227"/>
      <c r="BA650" s="227"/>
      <c r="BB650" s="229"/>
      <c r="BC650" s="230">
        <f t="shared" si="285"/>
        <v>-702</v>
      </c>
      <c r="BJ650" s="177" t="e">
        <f t="shared" si="279"/>
        <v>#N/A</v>
      </c>
      <c r="BM650" s="177" t="s">
        <v>3727</v>
      </c>
      <c r="BN650" s="177" t="s">
        <v>663</v>
      </c>
      <c r="BO650" s="177" t="s">
        <v>770</v>
      </c>
      <c r="BU650" s="177" t="s">
        <v>3727</v>
      </c>
      <c r="BV650" s="177" t="s">
        <v>663</v>
      </c>
      <c r="BW650" s="177" t="s">
        <v>770</v>
      </c>
      <c r="CH650" s="224">
        <f t="shared" si="284"/>
        <v>7.2759576141834259E-10</v>
      </c>
    </row>
    <row r="651" spans="1:86" x14ac:dyDescent="0.3">
      <c r="A651" s="177">
        <v>1</v>
      </c>
      <c r="B651" s="231">
        <f>SUBTOTAL(9,$A$402:A651)</f>
        <v>201</v>
      </c>
      <c r="C651" s="236" t="s">
        <v>492</v>
      </c>
      <c r="D651" s="222">
        <f>E651+F651+G651+H651+I651+J651+L651+N651+P651+R651+T651+U651+V651+W651+X651+Y651+Z651+AA651+AB651+AC651+AD651+AE651</f>
        <v>3648883.3200000008</v>
      </c>
      <c r="E651" s="239">
        <v>0</v>
      </c>
      <c r="F651" s="239">
        <v>0</v>
      </c>
      <c r="G651" s="239">
        <v>0</v>
      </c>
      <c r="H651" s="239">
        <v>0</v>
      </c>
      <c r="I651" s="239">
        <v>0</v>
      </c>
      <c r="J651" s="239">
        <v>0</v>
      </c>
      <c r="K651" s="255">
        <v>0</v>
      </c>
      <c r="L651" s="239">
        <v>0</v>
      </c>
      <c r="M651" s="241">
        <v>400</v>
      </c>
      <c r="N651" s="222">
        <f>2924891.33-87648.01+364910.99</f>
        <v>3202154.3100000005</v>
      </c>
      <c r="O651" s="239">
        <v>0</v>
      </c>
      <c r="P651" s="239">
        <v>0</v>
      </c>
      <c r="Q651" s="222">
        <v>0</v>
      </c>
      <c r="R651" s="222">
        <v>0</v>
      </c>
      <c r="S651" s="239">
        <v>0</v>
      </c>
      <c r="T651" s="239">
        <v>0</v>
      </c>
      <c r="U651" s="239">
        <v>0</v>
      </c>
      <c r="V651" s="239">
        <v>0</v>
      </c>
      <c r="W651" s="239">
        <v>0</v>
      </c>
      <c r="X651" s="239">
        <v>0</v>
      </c>
      <c r="Y651" s="239">
        <v>0</v>
      </c>
      <c r="Z651" s="239">
        <v>0</v>
      </c>
      <c r="AA651" s="239">
        <v>0</v>
      </c>
      <c r="AB651" s="239">
        <v>0</v>
      </c>
      <c r="AC651" s="222">
        <f>ROUND(N651*2.14%,2)</f>
        <v>68526.100000000006</v>
      </c>
      <c r="AD651" s="222">
        <v>258202.91</v>
      </c>
      <c r="AE651" s="239">
        <v>120000</v>
      </c>
      <c r="AF651" s="214">
        <v>2024</v>
      </c>
      <c r="AG651" s="242">
        <v>2024</v>
      </c>
      <c r="AH651" s="243">
        <v>2024</v>
      </c>
      <c r="AI651" s="226"/>
      <c r="AJ651" s="226"/>
      <c r="AK651" s="226"/>
      <c r="AL651" s="226"/>
      <c r="AM651" s="227" t="s">
        <v>16960</v>
      </c>
      <c r="AN651" s="227" t="s">
        <v>16948</v>
      </c>
      <c r="AO651" s="227">
        <v>0</v>
      </c>
      <c r="AP651" s="227" t="s">
        <v>16954</v>
      </c>
      <c r="AQ651" s="227" t="s">
        <v>16940</v>
      </c>
      <c r="AR651" s="227" t="s">
        <v>16954</v>
      </c>
      <c r="AS651" s="227"/>
      <c r="AT651" s="227"/>
      <c r="AU651" s="227"/>
      <c r="AV651" s="227"/>
      <c r="AW651" s="227" t="s">
        <v>942</v>
      </c>
      <c r="AX651" s="228">
        <v>453.6</v>
      </c>
      <c r="AY651" s="228">
        <v>453</v>
      </c>
      <c r="AZ651" s="227" t="s">
        <v>2966</v>
      </c>
      <c r="BA651" s="227" t="s">
        <v>17002</v>
      </c>
      <c r="BB651" s="229"/>
      <c r="BC651" s="230">
        <f>AY651-M651</f>
        <v>53</v>
      </c>
      <c r="BJ651" s="177" t="str">
        <f t="shared" si="279"/>
        <v>229.900</v>
      </c>
      <c r="BM651" s="177" t="s">
        <v>3728</v>
      </c>
      <c r="BN651" s="177" t="s">
        <v>841</v>
      </c>
      <c r="BO651" s="177" t="s">
        <v>770</v>
      </c>
      <c r="BU651" s="177" t="s">
        <v>3728</v>
      </c>
      <c r="BV651" s="177" t="s">
        <v>841</v>
      </c>
      <c r="BW651" s="177" t="s">
        <v>770</v>
      </c>
      <c r="CH651" s="224">
        <f>D651-E651-F651-G651-H651-I651-J651-L651-N651-P651-R651-T651-U651-V651-W651-X651-Y651-Z651-AA651-AB651-AC651-AD651-AE651</f>
        <v>2.6193447411060333E-10</v>
      </c>
    </row>
    <row r="652" spans="1:86" x14ac:dyDescent="0.3">
      <c r="A652" s="177">
        <v>1</v>
      </c>
      <c r="B652" s="231">
        <f>SUBTOTAL(9,$A$402:A652)</f>
        <v>202</v>
      </c>
      <c r="C652" s="236" t="s">
        <v>16221</v>
      </c>
      <c r="D652" s="222">
        <f>E652+F652+G652+H652+I652+J652+L652+N652+P652+R652+T652+U652+V652+W652+X652+Y652+Z652+AA652+AB652+AC652+AD652+AE652</f>
        <v>2138937.31</v>
      </c>
      <c r="E652" s="239">
        <v>0</v>
      </c>
      <c r="F652" s="239">
        <v>0</v>
      </c>
      <c r="G652" s="239">
        <v>0</v>
      </c>
      <c r="H652" s="239">
        <v>0</v>
      </c>
      <c r="I652" s="239">
        <v>0</v>
      </c>
      <c r="J652" s="239">
        <v>0</v>
      </c>
      <c r="K652" s="255">
        <v>0</v>
      </c>
      <c r="L652" s="239">
        <v>0</v>
      </c>
      <c r="M652" s="233">
        <v>302</v>
      </c>
      <c r="N652" s="239">
        <v>1976637.27</v>
      </c>
      <c r="O652" s="239">
        <v>0</v>
      </c>
      <c r="P652" s="239">
        <v>0</v>
      </c>
      <c r="Q652" s="222">
        <v>0</v>
      </c>
      <c r="R652" s="222">
        <v>0</v>
      </c>
      <c r="S652" s="239">
        <v>0</v>
      </c>
      <c r="T652" s="239">
        <v>0</v>
      </c>
      <c r="U652" s="239">
        <v>0</v>
      </c>
      <c r="V652" s="239">
        <v>0</v>
      </c>
      <c r="W652" s="239">
        <v>0</v>
      </c>
      <c r="X652" s="239">
        <v>0</v>
      </c>
      <c r="Y652" s="239">
        <v>0</v>
      </c>
      <c r="Z652" s="239">
        <v>0</v>
      </c>
      <c r="AA652" s="239">
        <v>0</v>
      </c>
      <c r="AB652" s="239">
        <v>0</v>
      </c>
      <c r="AC652" s="271">
        <f>ROUND(N652*2.14%,2)+ROUND(E652*2.14%,2)+ROUND(F652*2.14%,2)+ROUND(G652*2.14%,2)+ROUND(H652*2.14%,2)+ROUND(I652*2.14%,2)+ROUND(J652*2.14%,2)+ROUND(L652*2.14%,2)+ROUND(P652*2.14%,2)+ROUND(R652*2.14%,2)+ROUND(T652*2.14%,2)+ROUND(U652*2.14%,2)+ROUND(V652*2.14%,2)+ROUND(W652*2.14%,2)+ROUND(X652*2.14%,2)+ROUND(Y652*2.14%,2)+ROUND(Z652*2.14%,2)+ROUND(AA652*2.14%,2)+ROUND(AB652*2.14%,2)</f>
        <v>42300.04</v>
      </c>
      <c r="AD652" s="222">
        <v>0</v>
      </c>
      <c r="AE652" s="239">
        <v>120000</v>
      </c>
      <c r="AF652" s="214" t="s">
        <v>17042</v>
      </c>
      <c r="AG652" s="242">
        <v>2024</v>
      </c>
      <c r="AH652" s="243">
        <v>2024</v>
      </c>
      <c r="AI652" s="226"/>
      <c r="AJ652" s="226"/>
      <c r="AK652" s="226"/>
      <c r="AL652" s="226"/>
      <c r="AM652" s="227"/>
      <c r="AN652" s="227"/>
      <c r="AO652" s="227"/>
      <c r="AP652" s="227"/>
      <c r="AQ652" s="227"/>
      <c r="AR652" s="227"/>
      <c r="AS652" s="227"/>
      <c r="AT652" s="227"/>
      <c r="AU652" s="227"/>
      <c r="AV652" s="227"/>
      <c r="AW652" s="227"/>
      <c r="AX652" s="228"/>
      <c r="AY652" s="228"/>
      <c r="AZ652" s="227"/>
      <c r="BA652" s="227"/>
      <c r="BB652" s="229"/>
      <c r="BC652" s="230"/>
      <c r="CH652" s="224">
        <f>D652-E652-F652-G652-H652-I652-J652-L652-N652-P652-R652-T652-U652-V652-W652-X652-Y652-Z652-AA652-AB652-AC652-AD652-AE652</f>
        <v>0</v>
      </c>
    </row>
    <row r="653" spans="1:86" x14ac:dyDescent="0.3">
      <c r="B653" s="225" t="s">
        <v>496</v>
      </c>
      <c r="C653" s="225"/>
      <c r="D653" s="221">
        <f>D654</f>
        <v>4641914.7</v>
      </c>
      <c r="E653" s="222">
        <f t="shared" ref="E653:AE653" si="289">E654</f>
        <v>0</v>
      </c>
      <c r="F653" s="222">
        <f t="shared" si="289"/>
        <v>0</v>
      </c>
      <c r="G653" s="222">
        <f t="shared" si="289"/>
        <v>0</v>
      </c>
      <c r="H653" s="222">
        <f t="shared" si="289"/>
        <v>0</v>
      </c>
      <c r="I653" s="222">
        <f t="shared" si="289"/>
        <v>0</v>
      </c>
      <c r="J653" s="222">
        <f t="shared" si="289"/>
        <v>0</v>
      </c>
      <c r="K653" s="223">
        <f t="shared" si="289"/>
        <v>0</v>
      </c>
      <c r="L653" s="222">
        <f t="shared" si="289"/>
        <v>0</v>
      </c>
      <c r="M653" s="222">
        <f t="shared" si="289"/>
        <v>570</v>
      </c>
      <c r="N653" s="222">
        <f t="shared" si="289"/>
        <v>4368430.29</v>
      </c>
      <c r="O653" s="222">
        <f t="shared" si="289"/>
        <v>0</v>
      </c>
      <c r="P653" s="222">
        <f t="shared" si="289"/>
        <v>0</v>
      </c>
      <c r="Q653" s="222">
        <f t="shared" si="289"/>
        <v>0</v>
      </c>
      <c r="R653" s="222">
        <f t="shared" si="289"/>
        <v>0</v>
      </c>
      <c r="S653" s="222">
        <f t="shared" si="289"/>
        <v>0</v>
      </c>
      <c r="T653" s="222">
        <f t="shared" si="289"/>
        <v>0</v>
      </c>
      <c r="U653" s="222">
        <f t="shared" si="289"/>
        <v>0</v>
      </c>
      <c r="V653" s="222">
        <f t="shared" si="289"/>
        <v>0</v>
      </c>
      <c r="W653" s="222">
        <f t="shared" si="289"/>
        <v>0</v>
      </c>
      <c r="X653" s="222">
        <f t="shared" si="289"/>
        <v>0</v>
      </c>
      <c r="Y653" s="222">
        <f t="shared" si="289"/>
        <v>0</v>
      </c>
      <c r="Z653" s="222">
        <f t="shared" si="289"/>
        <v>0</v>
      </c>
      <c r="AA653" s="222">
        <f t="shared" si="289"/>
        <v>0</v>
      </c>
      <c r="AB653" s="222">
        <f t="shared" si="289"/>
        <v>0</v>
      </c>
      <c r="AC653" s="222">
        <f t="shared" si="289"/>
        <v>93484.41</v>
      </c>
      <c r="AD653" s="222">
        <f t="shared" si="289"/>
        <v>180000</v>
      </c>
      <c r="AE653" s="222">
        <f t="shared" si="289"/>
        <v>0</v>
      </c>
      <c r="AF653" s="214" t="s">
        <v>17016</v>
      </c>
      <c r="AG653" s="214" t="s">
        <v>17016</v>
      </c>
      <c r="AH653" s="214" t="s">
        <v>17016</v>
      </c>
      <c r="AI653" s="226"/>
      <c r="AJ653" s="226"/>
      <c r="AK653" s="226"/>
      <c r="AL653" s="226"/>
      <c r="AM653" s="227"/>
      <c r="AN653" s="227"/>
      <c r="AO653" s="227"/>
      <c r="AP653" s="227"/>
      <c r="AQ653" s="227"/>
      <c r="AR653" s="227"/>
      <c r="AS653" s="227"/>
      <c r="AT653" s="227"/>
      <c r="AU653" s="227"/>
      <c r="AV653" s="227"/>
      <c r="AW653" s="227"/>
      <c r="AX653" s="228"/>
      <c r="AY653" s="228"/>
      <c r="AZ653" s="227"/>
      <c r="BA653" s="227"/>
      <c r="BB653" s="229"/>
      <c r="BC653" s="230">
        <f t="shared" si="285"/>
        <v>-570</v>
      </c>
      <c r="BJ653" s="177" t="e">
        <f t="shared" ref="BJ653:BJ664" si="290">VLOOKUP(C653,BM:BO,3,FALSE)</f>
        <v>#N/A</v>
      </c>
      <c r="BM653" s="177" t="s">
        <v>3745</v>
      </c>
      <c r="BN653" s="177" t="s">
        <v>997</v>
      </c>
      <c r="BO653" s="177" t="s">
        <v>770</v>
      </c>
      <c r="BU653" s="177" t="s">
        <v>3745</v>
      </c>
      <c r="BV653" s="177" t="s">
        <v>997</v>
      </c>
      <c r="BW653" s="177" t="s">
        <v>770</v>
      </c>
      <c r="CH653" s="224">
        <f t="shared" si="284"/>
        <v>1.4551915228366852E-10</v>
      </c>
    </row>
    <row r="654" spans="1:86" x14ac:dyDescent="0.3">
      <c r="A654" s="177">
        <v>1</v>
      </c>
      <c r="B654" s="231">
        <f>SUBTOTAL(9,$A$402:A654)</f>
        <v>203</v>
      </c>
      <c r="C654" s="236" t="s">
        <v>502</v>
      </c>
      <c r="D654" s="222">
        <f>E654+F654+G654+H654+I654+J654+L654+N654+P654+R654+T654+U654+V654+W654+X654+Y654+Z654+AA654+AB654+AC654+AD654+AE654</f>
        <v>4641914.7</v>
      </c>
      <c r="E654" s="239">
        <v>0</v>
      </c>
      <c r="F654" s="239">
        <v>0</v>
      </c>
      <c r="G654" s="239">
        <v>0</v>
      </c>
      <c r="H654" s="239">
        <v>0</v>
      </c>
      <c r="I654" s="239">
        <v>0</v>
      </c>
      <c r="J654" s="239">
        <v>0</v>
      </c>
      <c r="K654" s="255">
        <v>0</v>
      </c>
      <c r="L654" s="239">
        <v>0</v>
      </c>
      <c r="M654" s="222">
        <v>570</v>
      </c>
      <c r="N654" s="222">
        <f>4368430.29</f>
        <v>4368430.29</v>
      </c>
      <c r="O654" s="239">
        <v>0</v>
      </c>
      <c r="P654" s="239">
        <v>0</v>
      </c>
      <c r="Q654" s="239">
        <v>0</v>
      </c>
      <c r="R654" s="239">
        <v>0</v>
      </c>
      <c r="S654" s="239">
        <v>0</v>
      </c>
      <c r="T654" s="239">
        <v>0</v>
      </c>
      <c r="U654" s="239">
        <v>0</v>
      </c>
      <c r="V654" s="239">
        <v>0</v>
      </c>
      <c r="W654" s="239">
        <v>0</v>
      </c>
      <c r="X654" s="239">
        <v>0</v>
      </c>
      <c r="Y654" s="239">
        <v>0</v>
      </c>
      <c r="Z654" s="239">
        <v>0</v>
      </c>
      <c r="AA654" s="239">
        <v>0</v>
      </c>
      <c r="AB654" s="239">
        <v>0</v>
      </c>
      <c r="AC654" s="222">
        <f>ROUND(N654*2.14%,2)</f>
        <v>93484.41</v>
      </c>
      <c r="AD654" s="222">
        <v>180000</v>
      </c>
      <c r="AE654" s="239">
        <v>0</v>
      </c>
      <c r="AF654" s="214">
        <v>2024</v>
      </c>
      <c r="AG654" s="214">
        <v>2024</v>
      </c>
      <c r="AH654" s="214">
        <v>2024</v>
      </c>
      <c r="AI654" s="226"/>
      <c r="AJ654" s="226"/>
      <c r="AK654" s="226"/>
      <c r="AL654" s="226"/>
      <c r="AM654" s="227" t="s">
        <v>16939</v>
      </c>
      <c r="AN654" s="227" t="s">
        <v>16949</v>
      </c>
      <c r="AO654" s="227">
        <v>0</v>
      </c>
      <c r="AP654" s="227" t="s">
        <v>16950</v>
      </c>
      <c r="AQ654" s="227" t="s">
        <v>16956</v>
      </c>
      <c r="AR654" s="227">
        <v>0</v>
      </c>
      <c r="AS654" s="227"/>
      <c r="AT654" s="227"/>
      <c r="AU654" s="227"/>
      <c r="AV654" s="227"/>
      <c r="AW654" s="227" t="s">
        <v>797</v>
      </c>
      <c r="AX654" s="228">
        <v>831.4</v>
      </c>
      <c r="AY654" s="228">
        <v>550</v>
      </c>
      <c r="AZ654" s="227" t="s">
        <v>2966</v>
      </c>
      <c r="BA654" s="227" t="s">
        <v>17002</v>
      </c>
      <c r="BB654" s="229"/>
      <c r="BC654" s="230">
        <f t="shared" si="285"/>
        <v>-20</v>
      </c>
      <c r="BJ654" s="177" t="str">
        <f t="shared" si="290"/>
        <v>546.000</v>
      </c>
      <c r="BM654" s="177" t="s">
        <v>3748</v>
      </c>
      <c r="BN654" s="177" t="s">
        <v>2979</v>
      </c>
      <c r="BO654" s="177" t="s">
        <v>3749</v>
      </c>
      <c r="BU654" s="177" t="s">
        <v>3748</v>
      </c>
      <c r="BV654" s="177" t="s">
        <v>2979</v>
      </c>
      <c r="BW654" s="177" t="s">
        <v>3749</v>
      </c>
      <c r="CH654" s="224">
        <f t="shared" si="284"/>
        <v>1.4551915228366852E-10</v>
      </c>
    </row>
    <row r="655" spans="1:86" x14ac:dyDescent="0.3">
      <c r="B655" s="225" t="s">
        <v>497</v>
      </c>
      <c r="C655" s="225"/>
      <c r="D655" s="221">
        <f>D656</f>
        <v>5575748.8500000006</v>
      </c>
      <c r="E655" s="222">
        <f t="shared" ref="E655:AE655" si="291">E656</f>
        <v>0</v>
      </c>
      <c r="F655" s="222">
        <f t="shared" si="291"/>
        <v>0</v>
      </c>
      <c r="G655" s="222">
        <f t="shared" si="291"/>
        <v>0</v>
      </c>
      <c r="H655" s="222">
        <f t="shared" si="291"/>
        <v>0</v>
      </c>
      <c r="I655" s="222">
        <f t="shared" si="291"/>
        <v>0</v>
      </c>
      <c r="J655" s="222">
        <f t="shared" si="291"/>
        <v>0</v>
      </c>
      <c r="K655" s="223">
        <f t="shared" si="291"/>
        <v>0</v>
      </c>
      <c r="L655" s="222">
        <f t="shared" si="291"/>
        <v>0</v>
      </c>
      <c r="M655" s="222">
        <f t="shared" si="291"/>
        <v>0</v>
      </c>
      <c r="N655" s="222">
        <f t="shared" si="291"/>
        <v>0</v>
      </c>
      <c r="O655" s="222">
        <f t="shared" si="291"/>
        <v>0</v>
      </c>
      <c r="P655" s="222">
        <f t="shared" si="291"/>
        <v>0</v>
      </c>
      <c r="Q655" s="222">
        <f t="shared" si="291"/>
        <v>0</v>
      </c>
      <c r="R655" s="222">
        <f t="shared" si="291"/>
        <v>0</v>
      </c>
      <c r="S655" s="222">
        <f t="shared" si="291"/>
        <v>0</v>
      </c>
      <c r="T655" s="222">
        <f t="shared" si="291"/>
        <v>0</v>
      </c>
      <c r="U655" s="222">
        <f t="shared" si="291"/>
        <v>5214165.7</v>
      </c>
      <c r="V655" s="222">
        <f t="shared" si="291"/>
        <v>0</v>
      </c>
      <c r="W655" s="222">
        <f t="shared" si="291"/>
        <v>0</v>
      </c>
      <c r="X655" s="222">
        <f t="shared" si="291"/>
        <v>0</v>
      </c>
      <c r="Y655" s="222">
        <f t="shared" si="291"/>
        <v>0</v>
      </c>
      <c r="Z655" s="222">
        <f t="shared" si="291"/>
        <v>0</v>
      </c>
      <c r="AA655" s="222">
        <f t="shared" si="291"/>
        <v>0</v>
      </c>
      <c r="AB655" s="222">
        <f t="shared" si="291"/>
        <v>0</v>
      </c>
      <c r="AC655" s="222">
        <f t="shared" si="291"/>
        <v>111583.15</v>
      </c>
      <c r="AD655" s="222">
        <f t="shared" si="291"/>
        <v>250000</v>
      </c>
      <c r="AE655" s="222">
        <f t="shared" si="291"/>
        <v>0</v>
      </c>
      <c r="AF655" s="214" t="s">
        <v>17016</v>
      </c>
      <c r="AG655" s="214" t="s">
        <v>17016</v>
      </c>
      <c r="AH655" s="214" t="s">
        <v>17016</v>
      </c>
      <c r="AI655" s="226"/>
      <c r="AJ655" s="226"/>
      <c r="AK655" s="226"/>
      <c r="AL655" s="226"/>
      <c r="AM655" s="227"/>
      <c r="AN655" s="227"/>
      <c r="AO655" s="227"/>
      <c r="AP655" s="227"/>
      <c r="AQ655" s="227"/>
      <c r="AR655" s="227"/>
      <c r="AS655" s="227"/>
      <c r="AT655" s="227"/>
      <c r="AU655" s="227"/>
      <c r="AV655" s="227"/>
      <c r="AW655" s="227"/>
      <c r="AX655" s="228"/>
      <c r="AY655" s="228"/>
      <c r="AZ655" s="227"/>
      <c r="BA655" s="227"/>
      <c r="BB655" s="229"/>
      <c r="BC655" s="230">
        <f t="shared" si="285"/>
        <v>0</v>
      </c>
      <c r="BJ655" s="177" t="e">
        <f t="shared" si="290"/>
        <v>#N/A</v>
      </c>
      <c r="BM655" s="177" t="s">
        <v>3750</v>
      </c>
      <c r="BN655" s="177" t="s">
        <v>2979</v>
      </c>
      <c r="BO655" s="177" t="s">
        <v>2374</v>
      </c>
      <c r="BU655" s="177" t="s">
        <v>3750</v>
      </c>
      <c r="BV655" s="177" t="s">
        <v>2979</v>
      </c>
      <c r="BW655" s="177" t="s">
        <v>2374</v>
      </c>
      <c r="CH655" s="224">
        <f t="shared" si="284"/>
        <v>3.7834979593753815E-10</v>
      </c>
    </row>
    <row r="656" spans="1:86" x14ac:dyDescent="0.3">
      <c r="A656" s="177">
        <v>1</v>
      </c>
      <c r="B656" s="231">
        <f>SUBTOTAL(9,$A$402:A656)</f>
        <v>204</v>
      </c>
      <c r="C656" s="236" t="s">
        <v>503</v>
      </c>
      <c r="D656" s="222">
        <f>E656+F656+G656+H656+I656+J656+L656+N656+P656+R656+T656+U656+V656+W656+X656+Y656+Z656+AA656+AB656+AC656+AD656+AE656</f>
        <v>5575748.8500000006</v>
      </c>
      <c r="E656" s="239">
        <v>0</v>
      </c>
      <c r="F656" s="239">
        <v>0</v>
      </c>
      <c r="G656" s="239">
        <v>0</v>
      </c>
      <c r="H656" s="239">
        <v>0</v>
      </c>
      <c r="I656" s="239">
        <v>0</v>
      </c>
      <c r="J656" s="239">
        <v>0</v>
      </c>
      <c r="K656" s="255">
        <v>0</v>
      </c>
      <c r="L656" s="239">
        <v>0</v>
      </c>
      <c r="M656" s="222">
        <v>0</v>
      </c>
      <c r="N656" s="283">
        <v>0</v>
      </c>
      <c r="O656" s="239">
        <v>0</v>
      </c>
      <c r="P656" s="239">
        <v>0</v>
      </c>
      <c r="Q656" s="239">
        <v>0</v>
      </c>
      <c r="R656" s="239">
        <v>0</v>
      </c>
      <c r="S656" s="239">
        <v>0</v>
      </c>
      <c r="T656" s="239">
        <v>0</v>
      </c>
      <c r="U656" s="222">
        <v>5214165.7</v>
      </c>
      <c r="V656" s="239">
        <v>0</v>
      </c>
      <c r="W656" s="239">
        <v>0</v>
      </c>
      <c r="X656" s="239">
        <v>0</v>
      </c>
      <c r="Y656" s="239">
        <v>0</v>
      </c>
      <c r="Z656" s="239">
        <v>0</v>
      </c>
      <c r="AA656" s="239">
        <v>0</v>
      </c>
      <c r="AB656" s="239">
        <v>0</v>
      </c>
      <c r="AC656" s="239">
        <f>ROUND(U656*2.14%,2)</f>
        <v>111583.15</v>
      </c>
      <c r="AD656" s="239">
        <v>250000</v>
      </c>
      <c r="AE656" s="239">
        <v>0</v>
      </c>
      <c r="AF656" s="214">
        <v>2024</v>
      </c>
      <c r="AG656" s="214">
        <v>2024</v>
      </c>
      <c r="AH656" s="214">
        <v>2024</v>
      </c>
      <c r="AI656" s="226"/>
      <c r="AJ656" s="226"/>
      <c r="AK656" s="226"/>
      <c r="AL656" s="226"/>
      <c r="AM656" s="227" t="s">
        <v>16945</v>
      </c>
      <c r="AN656" s="227" t="s">
        <v>16944</v>
      </c>
      <c r="AO656" s="227">
        <v>0</v>
      </c>
      <c r="AP656" s="227" t="s">
        <v>16948</v>
      </c>
      <c r="AQ656" s="227" t="s">
        <v>16956</v>
      </c>
      <c r="AR656" s="227">
        <v>0</v>
      </c>
      <c r="AS656" s="227" t="s">
        <v>16977</v>
      </c>
      <c r="AT656" s="227"/>
      <c r="AU656" s="227"/>
      <c r="AV656" s="227"/>
      <c r="AW656" s="227" t="s">
        <v>775</v>
      </c>
      <c r="AX656" s="228">
        <v>848.5</v>
      </c>
      <c r="AY656" s="228">
        <v>548</v>
      </c>
      <c r="AZ656" s="227" t="s">
        <v>2966</v>
      </c>
      <c r="BA656" s="227" t="s">
        <v>1342</v>
      </c>
      <c r="BB656" s="229"/>
      <c r="BC656" s="230">
        <f t="shared" si="285"/>
        <v>548</v>
      </c>
      <c r="BJ656" s="177" t="str">
        <f t="shared" si="290"/>
        <v>729.100</v>
      </c>
      <c r="BM656" s="177" t="s">
        <v>3751</v>
      </c>
      <c r="BN656" s="177" t="s">
        <v>3245</v>
      </c>
      <c r="BO656" s="177" t="s">
        <v>3753</v>
      </c>
      <c r="BU656" s="177" t="s">
        <v>3751</v>
      </c>
      <c r="BV656" s="177" t="s">
        <v>3245</v>
      </c>
      <c r="BW656" s="177" t="s">
        <v>3753</v>
      </c>
      <c r="CH656" s="224">
        <f t="shared" si="284"/>
        <v>3.7834979593753815E-10</v>
      </c>
    </row>
    <row r="657" spans="1:86" x14ac:dyDescent="0.3">
      <c r="B657" s="225" t="s">
        <v>500</v>
      </c>
      <c r="C657" s="225"/>
      <c r="D657" s="221">
        <f>D658</f>
        <v>5416381.5199999996</v>
      </c>
      <c r="E657" s="222">
        <f t="shared" ref="E657:AE657" si="292">E658</f>
        <v>0</v>
      </c>
      <c r="F657" s="222">
        <f t="shared" si="292"/>
        <v>0</v>
      </c>
      <c r="G657" s="222">
        <f t="shared" si="292"/>
        <v>0</v>
      </c>
      <c r="H657" s="222">
        <f t="shared" si="292"/>
        <v>0</v>
      </c>
      <c r="I657" s="222">
        <f t="shared" si="292"/>
        <v>0</v>
      </c>
      <c r="J657" s="222">
        <f t="shared" si="292"/>
        <v>0</v>
      </c>
      <c r="K657" s="223">
        <f t="shared" si="292"/>
        <v>0</v>
      </c>
      <c r="L657" s="222">
        <f t="shared" si="292"/>
        <v>0</v>
      </c>
      <c r="M657" s="222">
        <f t="shared" si="292"/>
        <v>665.1</v>
      </c>
      <c r="N657" s="222">
        <f t="shared" si="292"/>
        <v>5126670.7699999996</v>
      </c>
      <c r="O657" s="222">
        <f t="shared" si="292"/>
        <v>0</v>
      </c>
      <c r="P657" s="222">
        <f t="shared" si="292"/>
        <v>0</v>
      </c>
      <c r="Q657" s="222">
        <f t="shared" si="292"/>
        <v>0</v>
      </c>
      <c r="R657" s="222">
        <f t="shared" si="292"/>
        <v>0</v>
      </c>
      <c r="S657" s="222">
        <f t="shared" si="292"/>
        <v>0</v>
      </c>
      <c r="T657" s="222">
        <f t="shared" si="292"/>
        <v>0</v>
      </c>
      <c r="U657" s="222">
        <f t="shared" si="292"/>
        <v>0</v>
      </c>
      <c r="V657" s="222">
        <f t="shared" si="292"/>
        <v>0</v>
      </c>
      <c r="W657" s="222">
        <f t="shared" si="292"/>
        <v>0</v>
      </c>
      <c r="X657" s="222">
        <f t="shared" si="292"/>
        <v>0</v>
      </c>
      <c r="Y657" s="222">
        <f t="shared" si="292"/>
        <v>0</v>
      </c>
      <c r="Z657" s="222">
        <f t="shared" si="292"/>
        <v>0</v>
      </c>
      <c r="AA657" s="222">
        <f t="shared" si="292"/>
        <v>0</v>
      </c>
      <c r="AB657" s="222">
        <f t="shared" si="292"/>
        <v>0</v>
      </c>
      <c r="AC657" s="222">
        <f t="shared" si="292"/>
        <v>109710.75</v>
      </c>
      <c r="AD657" s="222">
        <f t="shared" si="292"/>
        <v>180000</v>
      </c>
      <c r="AE657" s="222">
        <f t="shared" si="292"/>
        <v>0</v>
      </c>
      <c r="AF657" s="214" t="s">
        <v>17016</v>
      </c>
      <c r="AG657" s="214" t="s">
        <v>17016</v>
      </c>
      <c r="AH657" s="214" t="s">
        <v>17016</v>
      </c>
      <c r="AI657" s="226"/>
      <c r="AJ657" s="226"/>
      <c r="AK657" s="226"/>
      <c r="AL657" s="226"/>
      <c r="AM657" s="227"/>
      <c r="AN657" s="227"/>
      <c r="AO657" s="227"/>
      <c r="AP657" s="227"/>
      <c r="AQ657" s="227"/>
      <c r="AR657" s="227"/>
      <c r="AS657" s="227"/>
      <c r="AT657" s="227"/>
      <c r="AU657" s="227"/>
      <c r="AV657" s="227"/>
      <c r="AW657" s="227"/>
      <c r="AX657" s="228"/>
      <c r="AY657" s="228"/>
      <c r="AZ657" s="227"/>
      <c r="BA657" s="227"/>
      <c r="BB657" s="229"/>
      <c r="BC657" s="230">
        <f t="shared" si="285"/>
        <v>-665.1</v>
      </c>
      <c r="BJ657" s="177" t="e">
        <f t="shared" si="290"/>
        <v>#N/A</v>
      </c>
      <c r="BM657" s="177" t="s">
        <v>3754</v>
      </c>
      <c r="BN657" s="177" t="s">
        <v>771</v>
      </c>
      <c r="BO657" s="177" t="s">
        <v>3756</v>
      </c>
      <c r="BU657" s="177" t="s">
        <v>3754</v>
      </c>
      <c r="BV657" s="177" t="s">
        <v>771</v>
      </c>
      <c r="BW657" s="177" t="s">
        <v>3756</v>
      </c>
      <c r="CH657" s="224">
        <f t="shared" si="284"/>
        <v>0</v>
      </c>
    </row>
    <row r="658" spans="1:86" x14ac:dyDescent="0.3">
      <c r="A658" s="177">
        <v>1</v>
      </c>
      <c r="B658" s="231">
        <f>SUBTOTAL(9,$A$402:A658)</f>
        <v>205</v>
      </c>
      <c r="C658" s="236" t="s">
        <v>504</v>
      </c>
      <c r="D658" s="222">
        <f>E658+F658+G658+H658+I658+J658+L658+N658+P658+R658+T658+U658+V658+W658+X658+Y658+Z658+AA658+AB658+AC658+AD658+AE658</f>
        <v>5416381.5199999996</v>
      </c>
      <c r="E658" s="239">
        <v>0</v>
      </c>
      <c r="F658" s="239">
        <v>0</v>
      </c>
      <c r="G658" s="239">
        <v>0</v>
      </c>
      <c r="H658" s="239">
        <v>0</v>
      </c>
      <c r="I658" s="239">
        <v>0</v>
      </c>
      <c r="J658" s="239">
        <v>0</v>
      </c>
      <c r="K658" s="255">
        <v>0</v>
      </c>
      <c r="L658" s="239">
        <v>0</v>
      </c>
      <c r="M658" s="222">
        <v>665.1</v>
      </c>
      <c r="N658" s="222">
        <f>5126670.77</f>
        <v>5126670.7699999996</v>
      </c>
      <c r="O658" s="239">
        <v>0</v>
      </c>
      <c r="P658" s="239">
        <v>0</v>
      </c>
      <c r="Q658" s="239">
        <v>0</v>
      </c>
      <c r="R658" s="239">
        <v>0</v>
      </c>
      <c r="S658" s="239">
        <v>0</v>
      </c>
      <c r="T658" s="239">
        <v>0</v>
      </c>
      <c r="U658" s="239">
        <v>0</v>
      </c>
      <c r="V658" s="239">
        <v>0</v>
      </c>
      <c r="W658" s="239">
        <v>0</v>
      </c>
      <c r="X658" s="239">
        <v>0</v>
      </c>
      <c r="Y658" s="239">
        <v>0</v>
      </c>
      <c r="Z658" s="239">
        <v>0</v>
      </c>
      <c r="AA658" s="239">
        <v>0</v>
      </c>
      <c r="AB658" s="239">
        <v>0</v>
      </c>
      <c r="AC658" s="222">
        <f>ROUND(N658*2.14%,2)</f>
        <v>109710.75</v>
      </c>
      <c r="AD658" s="222">
        <v>180000</v>
      </c>
      <c r="AE658" s="239">
        <v>0</v>
      </c>
      <c r="AF658" s="214">
        <v>2024</v>
      </c>
      <c r="AG658" s="214">
        <v>2024</v>
      </c>
      <c r="AH658" s="214">
        <v>2024</v>
      </c>
      <c r="AI658" s="226"/>
      <c r="AJ658" s="226"/>
      <c r="AK658" s="226"/>
      <c r="AL658" s="226"/>
      <c r="AM658" s="227" t="s">
        <v>16955</v>
      </c>
      <c r="AN658" s="227" t="s">
        <v>16946</v>
      </c>
      <c r="AO658" s="227">
        <v>0</v>
      </c>
      <c r="AP658" s="227" t="s">
        <v>16949</v>
      </c>
      <c r="AQ658" s="227" t="s">
        <v>16956</v>
      </c>
      <c r="AR658" s="227" t="s">
        <v>16946</v>
      </c>
      <c r="AS658" s="227" t="s">
        <v>16975</v>
      </c>
      <c r="AT658" s="227"/>
      <c r="AU658" s="227"/>
      <c r="AV658" s="227"/>
      <c r="AW658" s="227" t="s">
        <v>810</v>
      </c>
      <c r="AX658" s="228">
        <v>713.9</v>
      </c>
      <c r="AY658" s="228">
        <v>685.22</v>
      </c>
      <c r="AZ658" s="227" t="s">
        <v>2966</v>
      </c>
      <c r="BA658" s="227" t="s">
        <v>17002</v>
      </c>
      <c r="BB658" s="229"/>
      <c r="BC658" s="230">
        <f t="shared" si="285"/>
        <v>20.120000000000005</v>
      </c>
      <c r="BJ658" s="177" t="str">
        <f t="shared" si="290"/>
        <v>497.100</v>
      </c>
      <c r="BM658" s="177" t="s">
        <v>3757</v>
      </c>
      <c r="BN658" s="177" t="s">
        <v>862</v>
      </c>
      <c r="BO658" s="177" t="s">
        <v>3759</v>
      </c>
      <c r="BU658" s="177" t="s">
        <v>3757</v>
      </c>
      <c r="BV658" s="177" t="s">
        <v>862</v>
      </c>
      <c r="BW658" s="177" t="s">
        <v>3759</v>
      </c>
      <c r="CH658" s="224">
        <f t="shared" si="284"/>
        <v>0</v>
      </c>
    </row>
    <row r="659" spans="1:86" x14ac:dyDescent="0.3">
      <c r="B659" s="225" t="s">
        <v>304</v>
      </c>
      <c r="C659" s="225"/>
      <c r="D659" s="221">
        <f>D660+D661</f>
        <v>13673874.810000001</v>
      </c>
      <c r="E659" s="222">
        <f t="shared" ref="E659:AE659" si="293">E660+E661</f>
        <v>0</v>
      </c>
      <c r="F659" s="222">
        <f t="shared" si="293"/>
        <v>0</v>
      </c>
      <c r="G659" s="222">
        <f t="shared" si="293"/>
        <v>0</v>
      </c>
      <c r="H659" s="222">
        <f t="shared" si="293"/>
        <v>0</v>
      </c>
      <c r="I659" s="222">
        <f t="shared" si="293"/>
        <v>0</v>
      </c>
      <c r="J659" s="222">
        <f t="shared" si="293"/>
        <v>0</v>
      </c>
      <c r="K659" s="223">
        <f t="shared" si="293"/>
        <v>0</v>
      </c>
      <c r="L659" s="222">
        <f t="shared" si="293"/>
        <v>0</v>
      </c>
      <c r="M659" s="222">
        <f t="shared" si="293"/>
        <v>1727</v>
      </c>
      <c r="N659" s="222">
        <f t="shared" si="293"/>
        <v>13015346.4</v>
      </c>
      <c r="O659" s="222">
        <f t="shared" si="293"/>
        <v>0</v>
      </c>
      <c r="P659" s="222">
        <f t="shared" si="293"/>
        <v>0</v>
      </c>
      <c r="Q659" s="222">
        <f t="shared" si="293"/>
        <v>0</v>
      </c>
      <c r="R659" s="222">
        <f t="shared" si="293"/>
        <v>0</v>
      </c>
      <c r="S659" s="222">
        <f t="shared" si="293"/>
        <v>0</v>
      </c>
      <c r="T659" s="222">
        <f t="shared" si="293"/>
        <v>0</v>
      </c>
      <c r="U659" s="222">
        <f t="shared" si="293"/>
        <v>0</v>
      </c>
      <c r="V659" s="222">
        <f t="shared" si="293"/>
        <v>0</v>
      </c>
      <c r="W659" s="222">
        <f t="shared" si="293"/>
        <v>0</v>
      </c>
      <c r="X659" s="222">
        <f t="shared" si="293"/>
        <v>0</v>
      </c>
      <c r="Y659" s="222">
        <f t="shared" si="293"/>
        <v>0</v>
      </c>
      <c r="Z659" s="222">
        <f t="shared" si="293"/>
        <v>0</v>
      </c>
      <c r="AA659" s="222">
        <f t="shared" si="293"/>
        <v>0</v>
      </c>
      <c r="AB659" s="222">
        <f t="shared" si="293"/>
        <v>0</v>
      </c>
      <c r="AC659" s="222">
        <f t="shared" si="293"/>
        <v>278528.40999999997</v>
      </c>
      <c r="AD659" s="222">
        <f t="shared" si="293"/>
        <v>380000</v>
      </c>
      <c r="AE659" s="222">
        <f t="shared" si="293"/>
        <v>0</v>
      </c>
      <c r="AF659" s="214" t="s">
        <v>17016</v>
      </c>
      <c r="AG659" s="214" t="s">
        <v>17016</v>
      </c>
      <c r="AH659" s="214" t="s">
        <v>17016</v>
      </c>
      <c r="AI659" s="226"/>
      <c r="AJ659" s="226"/>
      <c r="AK659" s="226"/>
      <c r="AL659" s="226"/>
      <c r="AM659" s="227"/>
      <c r="AN659" s="227"/>
      <c r="AO659" s="227"/>
      <c r="AP659" s="227"/>
      <c r="AQ659" s="227"/>
      <c r="AR659" s="227"/>
      <c r="AS659" s="227"/>
      <c r="AT659" s="227"/>
      <c r="AU659" s="227"/>
      <c r="AV659" s="227"/>
      <c r="AW659" s="227"/>
      <c r="AX659" s="228"/>
      <c r="AY659" s="228"/>
      <c r="AZ659" s="227"/>
      <c r="BA659" s="227"/>
      <c r="BB659" s="229"/>
      <c r="BC659" s="230">
        <f t="shared" si="285"/>
        <v>-1727</v>
      </c>
      <c r="BJ659" s="177" t="e">
        <f t="shared" si="290"/>
        <v>#N/A</v>
      </c>
      <c r="BM659" s="177" t="s">
        <v>3439</v>
      </c>
      <c r="BN659" s="177" t="s">
        <v>2983</v>
      </c>
      <c r="BO659" s="177" t="s">
        <v>2983</v>
      </c>
      <c r="BU659" s="177" t="s">
        <v>3439</v>
      </c>
      <c r="BV659" s="177" t="s">
        <v>2983</v>
      </c>
      <c r="BW659" s="177" t="s">
        <v>2983</v>
      </c>
      <c r="CH659" s="224">
        <f t="shared" si="284"/>
        <v>1.7462298274040222E-10</v>
      </c>
    </row>
    <row r="660" spans="1:86" x14ac:dyDescent="0.3">
      <c r="A660" s="177">
        <v>1</v>
      </c>
      <c r="B660" s="231">
        <f>SUBTOTAL(9,$A$402:A660)</f>
        <v>206</v>
      </c>
      <c r="C660" s="236" t="s">
        <v>306</v>
      </c>
      <c r="D660" s="222">
        <f t="shared" ref="D660:D661" si="294">E660+F660+G660+H660+I660+J660+L660+N660+P660+R660+T660+U660+V660+W660+X660+Y660+Z660+AA660+AB660+AC660+AD660+AE660</f>
        <v>4908976.4800000004</v>
      </c>
      <c r="E660" s="239">
        <v>0</v>
      </c>
      <c r="F660" s="239">
        <v>0</v>
      </c>
      <c r="G660" s="239">
        <v>0</v>
      </c>
      <c r="H660" s="239">
        <v>0</v>
      </c>
      <c r="I660" s="239">
        <v>0</v>
      </c>
      <c r="J660" s="239">
        <v>0</v>
      </c>
      <c r="K660" s="255">
        <v>0</v>
      </c>
      <c r="L660" s="239">
        <v>0</v>
      </c>
      <c r="M660" s="222">
        <v>620</v>
      </c>
      <c r="N660" s="222">
        <v>4629896.6900000004</v>
      </c>
      <c r="O660" s="239">
        <v>0</v>
      </c>
      <c r="P660" s="239">
        <v>0</v>
      </c>
      <c r="Q660" s="239">
        <v>0</v>
      </c>
      <c r="R660" s="239">
        <v>0</v>
      </c>
      <c r="S660" s="239">
        <v>0</v>
      </c>
      <c r="T660" s="239">
        <v>0</v>
      </c>
      <c r="U660" s="239">
        <v>0</v>
      </c>
      <c r="V660" s="239">
        <v>0</v>
      </c>
      <c r="W660" s="239">
        <v>0</v>
      </c>
      <c r="X660" s="239">
        <v>0</v>
      </c>
      <c r="Y660" s="239">
        <v>0</v>
      </c>
      <c r="Z660" s="239">
        <v>0</v>
      </c>
      <c r="AA660" s="239">
        <v>0</v>
      </c>
      <c r="AB660" s="239">
        <v>0</v>
      </c>
      <c r="AC660" s="222">
        <f>ROUND(N660*2.14%,2)</f>
        <v>99079.79</v>
      </c>
      <c r="AD660" s="222">
        <v>180000</v>
      </c>
      <c r="AE660" s="239">
        <v>0</v>
      </c>
      <c r="AF660" s="214">
        <v>2024</v>
      </c>
      <c r="AG660" s="214">
        <v>2024</v>
      </c>
      <c r="AH660" s="214">
        <v>2024</v>
      </c>
      <c r="AI660" s="226"/>
      <c r="AJ660" s="226"/>
      <c r="AK660" s="226"/>
      <c r="AL660" s="226"/>
      <c r="AM660" s="227" t="s">
        <v>16943</v>
      </c>
      <c r="AN660" s="227" t="s">
        <v>16943</v>
      </c>
      <c r="AO660" s="227">
        <v>0</v>
      </c>
      <c r="AP660" s="227" t="s">
        <v>16955</v>
      </c>
      <c r="AQ660" s="227" t="s">
        <v>16956</v>
      </c>
      <c r="AR660" s="227" t="s">
        <v>16948</v>
      </c>
      <c r="AS660" s="227"/>
      <c r="AT660" s="227"/>
      <c r="AU660" s="227"/>
      <c r="AV660" s="227"/>
      <c r="AW660" s="227" t="s">
        <v>787</v>
      </c>
      <c r="AX660" s="228">
        <v>1776.4</v>
      </c>
      <c r="AY660" s="228">
        <v>620</v>
      </c>
      <c r="AZ660" s="227" t="s">
        <v>2966</v>
      </c>
      <c r="BA660" s="227" t="s">
        <v>17002</v>
      </c>
      <c r="BB660" s="229"/>
      <c r="BC660" s="230">
        <f t="shared" si="285"/>
        <v>0</v>
      </c>
      <c r="BJ660" s="177" t="str">
        <f t="shared" si="290"/>
        <v>нет данных</v>
      </c>
      <c r="BM660" s="177" t="s">
        <v>3440</v>
      </c>
      <c r="BN660" s="177" t="s">
        <v>1342</v>
      </c>
      <c r="BO660" s="177" t="s">
        <v>2983</v>
      </c>
      <c r="BU660" s="177" t="s">
        <v>3440</v>
      </c>
      <c r="BV660" s="177" t="s">
        <v>1342</v>
      </c>
      <c r="BW660" s="177" t="s">
        <v>2983</v>
      </c>
      <c r="CH660" s="224">
        <f t="shared" si="284"/>
        <v>5.8207660913467407E-11</v>
      </c>
    </row>
    <row r="661" spans="1:86" x14ac:dyDescent="0.3">
      <c r="A661" s="177">
        <v>1</v>
      </c>
      <c r="B661" s="231">
        <f>SUBTOTAL(9,$A$402:A661)</f>
        <v>207</v>
      </c>
      <c r="C661" s="236" t="s">
        <v>307</v>
      </c>
      <c r="D661" s="222">
        <f t="shared" si="294"/>
        <v>8764898.3300000001</v>
      </c>
      <c r="E661" s="239">
        <v>0</v>
      </c>
      <c r="F661" s="239">
        <v>0</v>
      </c>
      <c r="G661" s="239">
        <v>0</v>
      </c>
      <c r="H661" s="239">
        <v>0</v>
      </c>
      <c r="I661" s="239">
        <v>0</v>
      </c>
      <c r="J661" s="239">
        <v>0</v>
      </c>
      <c r="K661" s="255">
        <v>0</v>
      </c>
      <c r="L661" s="239">
        <v>0</v>
      </c>
      <c r="M661" s="222">
        <v>1107</v>
      </c>
      <c r="N661" s="222">
        <v>8385449.71</v>
      </c>
      <c r="O661" s="239">
        <v>0</v>
      </c>
      <c r="P661" s="239">
        <v>0</v>
      </c>
      <c r="Q661" s="239">
        <v>0</v>
      </c>
      <c r="R661" s="239">
        <v>0</v>
      </c>
      <c r="S661" s="239">
        <v>0</v>
      </c>
      <c r="T661" s="239">
        <v>0</v>
      </c>
      <c r="U661" s="239">
        <v>0</v>
      </c>
      <c r="V661" s="239">
        <v>0</v>
      </c>
      <c r="W661" s="239">
        <v>0</v>
      </c>
      <c r="X661" s="239">
        <v>0</v>
      </c>
      <c r="Y661" s="239">
        <v>0</v>
      </c>
      <c r="Z661" s="239">
        <v>0</v>
      </c>
      <c r="AA661" s="239">
        <v>0</v>
      </c>
      <c r="AB661" s="239">
        <v>0</v>
      </c>
      <c r="AC661" s="222">
        <f>ROUND(N661*2.14%,2)</f>
        <v>179448.62</v>
      </c>
      <c r="AD661" s="239">
        <v>200000</v>
      </c>
      <c r="AE661" s="239">
        <v>0</v>
      </c>
      <c r="AF661" s="214">
        <v>2024</v>
      </c>
      <c r="AG661" s="214">
        <v>2024</v>
      </c>
      <c r="AH661" s="214">
        <v>2024</v>
      </c>
      <c r="AI661" s="226"/>
      <c r="AJ661" s="226"/>
      <c r="AK661" s="226"/>
      <c r="AL661" s="226"/>
      <c r="AM661" s="227" t="s">
        <v>16947</v>
      </c>
      <c r="AN661" s="227" t="s">
        <v>16964</v>
      </c>
      <c r="AO661" s="227">
        <v>0</v>
      </c>
      <c r="AP661" s="227" t="s">
        <v>16950</v>
      </c>
      <c r="AQ661" s="227" t="s">
        <v>16948</v>
      </c>
      <c r="AR661" s="227">
        <v>0</v>
      </c>
      <c r="AS661" s="227" t="s">
        <v>16970</v>
      </c>
      <c r="AT661" s="227"/>
      <c r="AU661" s="227"/>
      <c r="AV661" s="227"/>
      <c r="AW661" s="227" t="s">
        <v>771</v>
      </c>
      <c r="AX661" s="228">
        <v>1824.4</v>
      </c>
      <c r="AY661" s="228">
        <v>1107</v>
      </c>
      <c r="AZ661" s="227" t="s">
        <v>2966</v>
      </c>
      <c r="BA661" s="227" t="s">
        <v>17002</v>
      </c>
      <c r="BB661" s="229"/>
      <c r="BC661" s="230">
        <f t="shared" si="285"/>
        <v>0</v>
      </c>
      <c r="BJ661" s="177" t="str">
        <f t="shared" si="290"/>
        <v>1093.000</v>
      </c>
      <c r="BM661" s="177" t="s">
        <v>556</v>
      </c>
      <c r="BN661" s="177" t="s">
        <v>2979</v>
      </c>
      <c r="BO661" s="177" t="s">
        <v>3441</v>
      </c>
      <c r="BU661" s="177" t="s">
        <v>556</v>
      </c>
      <c r="BV661" s="177" t="s">
        <v>2979</v>
      </c>
      <c r="BW661" s="177" t="s">
        <v>3441</v>
      </c>
      <c r="CH661" s="224">
        <f t="shared" si="284"/>
        <v>1.1641532182693481E-10</v>
      </c>
    </row>
    <row r="662" spans="1:86" x14ac:dyDescent="0.3">
      <c r="B662" s="225" t="s">
        <v>308</v>
      </c>
      <c r="C662" s="225"/>
      <c r="D662" s="221">
        <f>D663+D664</f>
        <v>5923261.2000000002</v>
      </c>
      <c r="E662" s="222">
        <f t="shared" ref="E662:AE662" si="295">E663+E664</f>
        <v>0</v>
      </c>
      <c r="F662" s="222">
        <f t="shared" si="295"/>
        <v>0</v>
      </c>
      <c r="G662" s="222">
        <f t="shared" si="295"/>
        <v>0</v>
      </c>
      <c r="H662" s="222">
        <f t="shared" si="295"/>
        <v>0</v>
      </c>
      <c r="I662" s="222">
        <f t="shared" si="295"/>
        <v>0</v>
      </c>
      <c r="J662" s="222">
        <f t="shared" si="295"/>
        <v>0</v>
      </c>
      <c r="K662" s="223">
        <f t="shared" si="295"/>
        <v>0</v>
      </c>
      <c r="L662" s="222">
        <f t="shared" si="295"/>
        <v>0</v>
      </c>
      <c r="M662" s="222">
        <f t="shared" si="295"/>
        <v>300</v>
      </c>
      <c r="N662" s="222">
        <f t="shared" si="295"/>
        <v>2178687.29</v>
      </c>
      <c r="O662" s="222">
        <f t="shared" si="295"/>
        <v>0</v>
      </c>
      <c r="P662" s="222">
        <f t="shared" si="295"/>
        <v>0</v>
      </c>
      <c r="Q662" s="222">
        <f t="shared" si="295"/>
        <v>0</v>
      </c>
      <c r="R662" s="222">
        <f t="shared" si="295"/>
        <v>0</v>
      </c>
      <c r="S662" s="222">
        <f t="shared" si="295"/>
        <v>0</v>
      </c>
      <c r="T662" s="222">
        <f t="shared" si="295"/>
        <v>0</v>
      </c>
      <c r="U662" s="222">
        <f t="shared" si="295"/>
        <v>3326757.39</v>
      </c>
      <c r="V662" s="222">
        <f t="shared" si="295"/>
        <v>0</v>
      </c>
      <c r="W662" s="222">
        <f t="shared" si="295"/>
        <v>0</v>
      </c>
      <c r="X662" s="222">
        <f t="shared" si="295"/>
        <v>0</v>
      </c>
      <c r="Y662" s="222">
        <f t="shared" si="295"/>
        <v>0</v>
      </c>
      <c r="Z662" s="222">
        <f t="shared" si="295"/>
        <v>0</v>
      </c>
      <c r="AA662" s="222">
        <f t="shared" si="295"/>
        <v>0</v>
      </c>
      <c r="AB662" s="222">
        <f t="shared" si="295"/>
        <v>0</v>
      </c>
      <c r="AC662" s="222">
        <f t="shared" si="295"/>
        <v>117816.52</v>
      </c>
      <c r="AD662" s="222">
        <f t="shared" si="295"/>
        <v>300000</v>
      </c>
      <c r="AE662" s="222">
        <f t="shared" si="295"/>
        <v>0</v>
      </c>
      <c r="AF662" s="214" t="s">
        <v>17016</v>
      </c>
      <c r="AG662" s="214" t="s">
        <v>17016</v>
      </c>
      <c r="AH662" s="214" t="s">
        <v>17016</v>
      </c>
      <c r="AI662" s="226"/>
      <c r="AJ662" s="226"/>
      <c r="AK662" s="226"/>
      <c r="AL662" s="226"/>
      <c r="AM662" s="227"/>
      <c r="AN662" s="227"/>
      <c r="AO662" s="227"/>
      <c r="AP662" s="227"/>
      <c r="AQ662" s="227"/>
      <c r="AR662" s="227"/>
      <c r="AS662" s="227"/>
      <c r="AT662" s="227"/>
      <c r="AU662" s="227"/>
      <c r="AV662" s="227"/>
      <c r="AW662" s="227"/>
      <c r="AX662" s="228"/>
      <c r="AY662" s="228"/>
      <c r="AZ662" s="227"/>
      <c r="BA662" s="227"/>
      <c r="BB662" s="229"/>
      <c r="BC662" s="230">
        <f t="shared" si="285"/>
        <v>-300</v>
      </c>
      <c r="BJ662" s="177" t="e">
        <f t="shared" si="290"/>
        <v>#N/A</v>
      </c>
      <c r="BM662" s="177" t="s">
        <v>3442</v>
      </c>
      <c r="BN662" s="177" t="s">
        <v>2983</v>
      </c>
      <c r="BO662" s="177" t="s">
        <v>2983</v>
      </c>
      <c r="BU662" s="177" t="s">
        <v>3442</v>
      </c>
      <c r="BV662" s="177" t="s">
        <v>2983</v>
      </c>
      <c r="BW662" s="177" t="s">
        <v>2983</v>
      </c>
      <c r="CH662" s="224">
        <f t="shared" si="284"/>
        <v>0</v>
      </c>
    </row>
    <row r="663" spans="1:86" x14ac:dyDescent="0.3">
      <c r="A663" s="177">
        <v>1</v>
      </c>
      <c r="B663" s="231">
        <f>SUBTOTAL(9,$A$402:A663)</f>
        <v>208</v>
      </c>
      <c r="C663" s="236" t="s">
        <v>309</v>
      </c>
      <c r="D663" s="222">
        <f t="shared" ref="D663:D664" si="296">E663+F663+G663+H663+I663+J663+L663+N663+P663+R663+T663+U663+V663+W663+X663+Y663+Z663+AA663+AB663+AC663+AD663+AE663</f>
        <v>2375311.2000000002</v>
      </c>
      <c r="E663" s="239">
        <v>0</v>
      </c>
      <c r="F663" s="239">
        <v>0</v>
      </c>
      <c r="G663" s="239">
        <v>0</v>
      </c>
      <c r="H663" s="239">
        <v>0</v>
      </c>
      <c r="I663" s="239">
        <v>0</v>
      </c>
      <c r="J663" s="239">
        <v>0</v>
      </c>
      <c r="K663" s="255">
        <v>0</v>
      </c>
      <c r="L663" s="239">
        <v>0</v>
      </c>
      <c r="M663" s="258">
        <v>300</v>
      </c>
      <c r="N663" s="222">
        <v>2178687.29</v>
      </c>
      <c r="O663" s="239">
        <v>0</v>
      </c>
      <c r="P663" s="239">
        <v>0</v>
      </c>
      <c r="Q663" s="239">
        <v>0</v>
      </c>
      <c r="R663" s="239">
        <v>0</v>
      </c>
      <c r="S663" s="239">
        <v>0</v>
      </c>
      <c r="T663" s="239">
        <v>0</v>
      </c>
      <c r="U663" s="239">
        <v>0</v>
      </c>
      <c r="V663" s="239">
        <v>0</v>
      </c>
      <c r="W663" s="239">
        <v>0</v>
      </c>
      <c r="X663" s="239">
        <v>0</v>
      </c>
      <c r="Y663" s="239">
        <v>0</v>
      </c>
      <c r="Z663" s="239">
        <v>0</v>
      </c>
      <c r="AA663" s="239">
        <v>0</v>
      </c>
      <c r="AB663" s="239">
        <v>0</v>
      </c>
      <c r="AC663" s="222">
        <f>ROUND(N663*2.14%,2)</f>
        <v>46623.91</v>
      </c>
      <c r="AD663" s="222">
        <v>150000</v>
      </c>
      <c r="AE663" s="239">
        <v>0</v>
      </c>
      <c r="AF663" s="214">
        <v>2024</v>
      </c>
      <c r="AG663" s="214">
        <v>2024</v>
      </c>
      <c r="AH663" s="214">
        <v>2024</v>
      </c>
      <c r="AI663" s="226"/>
      <c r="AJ663" s="226"/>
      <c r="AK663" s="226"/>
      <c r="AL663" s="226"/>
      <c r="AM663" s="227" t="s">
        <v>16960</v>
      </c>
      <c r="AN663" s="227" t="s">
        <v>16939</v>
      </c>
      <c r="AO663" s="227">
        <v>0</v>
      </c>
      <c r="AP663" s="227" t="s">
        <v>16945</v>
      </c>
      <c r="AQ663" s="227" t="s">
        <v>16956</v>
      </c>
      <c r="AR663" s="227">
        <v>0</v>
      </c>
      <c r="AS663" s="227"/>
      <c r="AT663" s="227"/>
      <c r="AU663" s="227"/>
      <c r="AV663" s="227"/>
      <c r="AW663" s="227" t="s">
        <v>616</v>
      </c>
      <c r="AX663" s="228">
        <v>317.2</v>
      </c>
      <c r="AY663" s="228">
        <v>300</v>
      </c>
      <c r="AZ663" s="227" t="s">
        <v>2966</v>
      </c>
      <c r="BA663" s="227" t="s">
        <v>17002</v>
      </c>
      <c r="BB663" s="229"/>
      <c r="BC663" s="230">
        <f t="shared" si="285"/>
        <v>0</v>
      </c>
      <c r="BJ663" s="177" t="str">
        <f t="shared" si="290"/>
        <v>нет данных</v>
      </c>
      <c r="BM663" s="177" t="s">
        <v>557</v>
      </c>
      <c r="BN663" s="177" t="s">
        <v>2983</v>
      </c>
      <c r="BO663" s="177" t="s">
        <v>2983</v>
      </c>
      <c r="BU663" s="177" t="s">
        <v>557</v>
      </c>
      <c r="BV663" s="177" t="s">
        <v>2983</v>
      </c>
      <c r="BW663" s="177" t="s">
        <v>2983</v>
      </c>
      <c r="CH663" s="224">
        <f t="shared" si="284"/>
        <v>1.4551915228366852E-10</v>
      </c>
    </row>
    <row r="664" spans="1:86" x14ac:dyDescent="0.3">
      <c r="A664" s="177">
        <v>1</v>
      </c>
      <c r="B664" s="231">
        <f>SUBTOTAL(9,$A$402:A664)</f>
        <v>209</v>
      </c>
      <c r="C664" s="236" t="s">
        <v>310</v>
      </c>
      <c r="D664" s="222">
        <f t="shared" si="296"/>
        <v>3547950</v>
      </c>
      <c r="E664" s="239">
        <v>0</v>
      </c>
      <c r="F664" s="239">
        <v>0</v>
      </c>
      <c r="G664" s="239">
        <v>0</v>
      </c>
      <c r="H664" s="239">
        <v>0</v>
      </c>
      <c r="I664" s="239">
        <v>0</v>
      </c>
      <c r="J664" s="239">
        <v>0</v>
      </c>
      <c r="K664" s="255">
        <v>0</v>
      </c>
      <c r="L664" s="239">
        <v>0</v>
      </c>
      <c r="M664" s="222">
        <v>0</v>
      </c>
      <c r="N664" s="222">
        <v>0</v>
      </c>
      <c r="O664" s="239">
        <v>0</v>
      </c>
      <c r="P664" s="239">
        <v>0</v>
      </c>
      <c r="Q664" s="239">
        <v>0</v>
      </c>
      <c r="R664" s="239">
        <v>0</v>
      </c>
      <c r="S664" s="239">
        <v>0</v>
      </c>
      <c r="T664" s="239">
        <v>0</v>
      </c>
      <c r="U664" s="222">
        <v>3326757.39</v>
      </c>
      <c r="V664" s="239">
        <v>0</v>
      </c>
      <c r="W664" s="239">
        <v>0</v>
      </c>
      <c r="X664" s="239">
        <v>0</v>
      </c>
      <c r="Y664" s="239">
        <v>0</v>
      </c>
      <c r="Z664" s="239">
        <v>0</v>
      </c>
      <c r="AA664" s="239">
        <v>0</v>
      </c>
      <c r="AB664" s="239">
        <v>0</v>
      </c>
      <c r="AC664" s="222">
        <f>ROUND(U664*2.14%,2)</f>
        <v>71192.61</v>
      </c>
      <c r="AD664" s="222">
        <v>150000</v>
      </c>
      <c r="AE664" s="239">
        <v>0</v>
      </c>
      <c r="AF664" s="214">
        <v>2024</v>
      </c>
      <c r="AG664" s="214">
        <v>2024</v>
      </c>
      <c r="AH664" s="214">
        <v>2024</v>
      </c>
      <c r="AI664" s="226"/>
      <c r="AJ664" s="226"/>
      <c r="AK664" s="226"/>
      <c r="AL664" s="226"/>
      <c r="AM664" s="227" t="s">
        <v>16943</v>
      </c>
      <c r="AN664" s="227" t="s">
        <v>16957</v>
      </c>
      <c r="AO664" s="227">
        <v>0</v>
      </c>
      <c r="AP664" s="227" t="s">
        <v>16954</v>
      </c>
      <c r="AQ664" s="227" t="s">
        <v>16962</v>
      </c>
      <c r="AR664" s="227" t="s">
        <v>16954</v>
      </c>
      <c r="AS664" s="227"/>
      <c r="AT664" s="227"/>
      <c r="AU664" s="227"/>
      <c r="AV664" s="227"/>
      <c r="AW664" s="227" t="s">
        <v>736</v>
      </c>
      <c r="AX664" s="228">
        <v>939.4</v>
      </c>
      <c r="AY664" s="228">
        <v>381.5</v>
      </c>
      <c r="AZ664" s="227" t="s">
        <v>2991</v>
      </c>
      <c r="BA664" s="227" t="s">
        <v>17002</v>
      </c>
      <c r="BB664" s="229"/>
      <c r="BC664" s="230">
        <f t="shared" si="285"/>
        <v>381.5</v>
      </c>
      <c r="BJ664" s="177" t="str">
        <f t="shared" si="290"/>
        <v>432.400</v>
      </c>
      <c r="BM664" s="177" t="s">
        <v>558</v>
      </c>
      <c r="BN664" s="177" t="s">
        <v>662</v>
      </c>
      <c r="BO664" s="177" t="s">
        <v>1738</v>
      </c>
      <c r="BU664" s="177" t="s">
        <v>558</v>
      </c>
      <c r="BV664" s="177" t="s">
        <v>662</v>
      </c>
      <c r="BW664" s="177" t="s">
        <v>1738</v>
      </c>
      <c r="CH664" s="224">
        <f t="shared" si="284"/>
        <v>-1.1641532182693481E-10</v>
      </c>
    </row>
    <row r="665" spans="1:86" x14ac:dyDescent="0.3">
      <c r="B665" s="225" t="s">
        <v>17195</v>
      </c>
      <c r="C665" s="225"/>
      <c r="D665" s="221">
        <f t="shared" ref="D665:AE665" si="297">D666+D702+D707+D716+D726+D734+D737+D740+D744+D746+D750+D752+D754+D756+D758+D760+D764+D766+D768+D770+D772+D774+D776+D782+D785+D787+D790+D793+D796+D802+D804+D806+D808+D810+D812+D814+D817+D819+D821+D823+D825+D827+D829+D831+D833+D836</f>
        <v>803608026.06999993</v>
      </c>
      <c r="E665" s="222">
        <f t="shared" si="297"/>
        <v>690390.63</v>
      </c>
      <c r="F665" s="222">
        <f t="shared" si="297"/>
        <v>0</v>
      </c>
      <c r="G665" s="222">
        <f t="shared" si="297"/>
        <v>8249317.5999999996</v>
      </c>
      <c r="H665" s="222">
        <f t="shared" si="297"/>
        <v>357676.95</v>
      </c>
      <c r="I665" s="222">
        <f t="shared" si="297"/>
        <v>0</v>
      </c>
      <c r="J665" s="222">
        <f t="shared" si="297"/>
        <v>0</v>
      </c>
      <c r="K665" s="255">
        <f t="shared" si="297"/>
        <v>6</v>
      </c>
      <c r="L665" s="222">
        <f t="shared" si="297"/>
        <v>13428940.67</v>
      </c>
      <c r="M665" s="222">
        <f t="shared" si="297"/>
        <v>83115.700000000026</v>
      </c>
      <c r="N665" s="222">
        <f t="shared" si="297"/>
        <v>679112897.44999981</v>
      </c>
      <c r="O665" s="222">
        <f t="shared" si="297"/>
        <v>0</v>
      </c>
      <c r="P665" s="222">
        <f t="shared" si="297"/>
        <v>0</v>
      </c>
      <c r="Q665" s="222">
        <f t="shared" si="297"/>
        <v>7798.6299999999992</v>
      </c>
      <c r="R665" s="222">
        <f t="shared" si="297"/>
        <v>47599685.129999995</v>
      </c>
      <c r="S665" s="222">
        <f t="shared" si="297"/>
        <v>88.83</v>
      </c>
      <c r="T665" s="222">
        <f t="shared" si="297"/>
        <v>2790287.84</v>
      </c>
      <c r="U665" s="222">
        <f t="shared" si="297"/>
        <v>11632196.02</v>
      </c>
      <c r="V665" s="222">
        <f t="shared" si="297"/>
        <v>0</v>
      </c>
      <c r="W665" s="222">
        <f t="shared" si="297"/>
        <v>0</v>
      </c>
      <c r="X665" s="222">
        <f t="shared" si="297"/>
        <v>0</v>
      </c>
      <c r="Y665" s="222">
        <f t="shared" si="297"/>
        <v>0</v>
      </c>
      <c r="Z665" s="222">
        <f t="shared" si="297"/>
        <v>0</v>
      </c>
      <c r="AA665" s="222">
        <f t="shared" si="297"/>
        <v>0</v>
      </c>
      <c r="AB665" s="222">
        <f t="shared" si="297"/>
        <v>0</v>
      </c>
      <c r="AC665" s="222">
        <f t="shared" si="297"/>
        <v>16346633.779999999</v>
      </c>
      <c r="AD665" s="222">
        <f t="shared" si="297"/>
        <v>23400000</v>
      </c>
      <c r="AE665" s="222">
        <f t="shared" si="297"/>
        <v>0</v>
      </c>
      <c r="AF665" s="214" t="s">
        <v>17016</v>
      </c>
      <c r="AG665" s="214" t="s">
        <v>17016</v>
      </c>
      <c r="AH665" s="214" t="s">
        <v>17016</v>
      </c>
      <c r="AI665" s="226"/>
      <c r="AJ665" s="226"/>
      <c r="AK665" s="226"/>
      <c r="AL665" s="226"/>
      <c r="AM665" s="227"/>
      <c r="AN665" s="227"/>
      <c r="AO665" s="227"/>
      <c r="AP665" s="227"/>
      <c r="AQ665" s="227"/>
      <c r="AR665" s="227"/>
      <c r="AS665" s="227"/>
      <c r="AT665" s="227"/>
      <c r="AU665" s="227"/>
      <c r="AV665" s="227"/>
      <c r="AW665" s="227"/>
      <c r="AX665" s="228"/>
      <c r="AY665" s="228"/>
      <c r="AZ665" s="227"/>
      <c r="BA665" s="227"/>
      <c r="BB665" s="229"/>
      <c r="BC665" s="230"/>
      <c r="CH665" s="224">
        <f t="shared" si="284"/>
        <v>1.0430812835693359E-7</v>
      </c>
    </row>
    <row r="666" spans="1:86" x14ac:dyDescent="0.3">
      <c r="B666" s="225" t="s">
        <v>71</v>
      </c>
      <c r="C666" s="225"/>
      <c r="D666" s="221">
        <f>SUM(D667:D701)</f>
        <v>200371287.76999995</v>
      </c>
      <c r="E666" s="221">
        <f t="shared" ref="E666:AE666" si="298">SUM(E667:E701)</f>
        <v>0</v>
      </c>
      <c r="F666" s="221">
        <f t="shared" si="298"/>
        <v>0</v>
      </c>
      <c r="G666" s="221">
        <f t="shared" si="298"/>
        <v>0</v>
      </c>
      <c r="H666" s="221">
        <f t="shared" si="298"/>
        <v>0</v>
      </c>
      <c r="I666" s="221">
        <f t="shared" si="298"/>
        <v>0</v>
      </c>
      <c r="J666" s="221">
        <f t="shared" si="298"/>
        <v>0</v>
      </c>
      <c r="K666" s="221">
        <f t="shared" si="298"/>
        <v>1</v>
      </c>
      <c r="L666" s="221">
        <f t="shared" si="298"/>
        <v>2259447.8199999998</v>
      </c>
      <c r="M666" s="221">
        <f t="shared" si="298"/>
        <v>19125.099999999999</v>
      </c>
      <c r="N666" s="221">
        <f t="shared" si="298"/>
        <v>147152561.50999999</v>
      </c>
      <c r="O666" s="221">
        <f t="shared" si="298"/>
        <v>0</v>
      </c>
      <c r="P666" s="221">
        <f t="shared" si="298"/>
        <v>0</v>
      </c>
      <c r="Q666" s="221">
        <f t="shared" si="298"/>
        <v>6170.2999999999993</v>
      </c>
      <c r="R666" s="221">
        <f t="shared" si="298"/>
        <v>39888252.859999992</v>
      </c>
      <c r="S666" s="221">
        <f t="shared" si="298"/>
        <v>0</v>
      </c>
      <c r="T666" s="221">
        <f t="shared" si="298"/>
        <v>0</v>
      </c>
      <c r="U666" s="221">
        <f t="shared" si="298"/>
        <v>0</v>
      </c>
      <c r="V666" s="221">
        <f t="shared" si="298"/>
        <v>0</v>
      </c>
      <c r="W666" s="221">
        <f t="shared" si="298"/>
        <v>0</v>
      </c>
      <c r="X666" s="221">
        <f t="shared" si="298"/>
        <v>0</v>
      </c>
      <c r="Y666" s="221">
        <f t="shared" si="298"/>
        <v>0</v>
      </c>
      <c r="Z666" s="221">
        <f t="shared" si="298"/>
        <v>0</v>
      </c>
      <c r="AA666" s="221">
        <f t="shared" si="298"/>
        <v>0</v>
      </c>
      <c r="AB666" s="221">
        <f t="shared" si="298"/>
        <v>0</v>
      </c>
      <c r="AC666" s="221">
        <f t="shared" si="298"/>
        <v>4051025.58</v>
      </c>
      <c r="AD666" s="221">
        <f t="shared" si="298"/>
        <v>7020000</v>
      </c>
      <c r="AE666" s="221">
        <f t="shared" si="298"/>
        <v>0</v>
      </c>
      <c r="AF666" s="214" t="s">
        <v>17016</v>
      </c>
      <c r="AG666" s="214" t="s">
        <v>17016</v>
      </c>
      <c r="AH666" s="214" t="s">
        <v>17016</v>
      </c>
      <c r="AI666" s="226"/>
      <c r="AJ666" s="226"/>
      <c r="AK666" s="226"/>
      <c r="AL666" s="226"/>
      <c r="AM666" s="227"/>
      <c r="AN666" s="227"/>
      <c r="AO666" s="227"/>
      <c r="AP666" s="227"/>
      <c r="AQ666" s="227"/>
      <c r="AR666" s="227"/>
      <c r="AS666" s="227"/>
      <c r="AT666" s="227"/>
      <c r="AU666" s="227"/>
      <c r="AV666" s="227"/>
      <c r="AW666" s="227"/>
      <c r="AX666" s="228"/>
      <c r="AY666" s="228"/>
      <c r="AZ666" s="227"/>
      <c r="BA666" s="227"/>
      <c r="BB666" s="229"/>
      <c r="BC666" s="230">
        <f t="shared" ref="BC666:BC687" si="299">AY666-M666</f>
        <v>-19125.099999999999</v>
      </c>
      <c r="BJ666" s="177" t="e">
        <f t="shared" ref="BJ666:BJ687" si="300">VLOOKUP(C666,BM:BO,3,FALSE)</f>
        <v>#N/A</v>
      </c>
      <c r="BM666" s="177" t="s">
        <v>3161</v>
      </c>
      <c r="BN666" s="177" t="s">
        <v>2983</v>
      </c>
      <c r="BO666" s="177" t="s">
        <v>2983</v>
      </c>
      <c r="BU666" s="177" t="s">
        <v>3161</v>
      </c>
      <c r="BV666" s="177" t="s">
        <v>2983</v>
      </c>
      <c r="BW666" s="177" t="s">
        <v>2983</v>
      </c>
      <c r="CH666" s="224">
        <f t="shared" si="284"/>
        <v>-2.4214386940002441E-8</v>
      </c>
    </row>
    <row r="667" spans="1:86" x14ac:dyDescent="0.3">
      <c r="A667" s="177">
        <v>1</v>
      </c>
      <c r="B667" s="231">
        <f>SUBTOTAL(9,$A$667:A667)</f>
        <v>1</v>
      </c>
      <c r="C667" s="236" t="s">
        <v>150</v>
      </c>
      <c r="D667" s="222">
        <f t="shared" ref="D667:D699" si="301">E667+F667+G667+H667+I667+J667+L667+N667+P667+R667+T667+U667+V667+W667+X667+Y667+Z667+AA667+AB667+AC667+AD667+AE667</f>
        <v>2097858.2999999998</v>
      </c>
      <c r="E667" s="239">
        <v>0</v>
      </c>
      <c r="F667" s="239">
        <v>0</v>
      </c>
      <c r="G667" s="239">
        <v>0</v>
      </c>
      <c r="H667" s="239">
        <v>0</v>
      </c>
      <c r="I667" s="239">
        <v>0</v>
      </c>
      <c r="J667" s="239">
        <v>0</v>
      </c>
      <c r="K667" s="255">
        <v>0</v>
      </c>
      <c r="L667" s="239">
        <v>0</v>
      </c>
      <c r="M667" s="258">
        <v>256</v>
      </c>
      <c r="N667" s="222">
        <v>1877676.03</v>
      </c>
      <c r="O667" s="239">
        <v>0</v>
      </c>
      <c r="P667" s="239">
        <v>0</v>
      </c>
      <c r="Q667" s="239">
        <v>0</v>
      </c>
      <c r="R667" s="239">
        <v>0</v>
      </c>
      <c r="S667" s="239">
        <v>0</v>
      </c>
      <c r="T667" s="239">
        <v>0</v>
      </c>
      <c r="U667" s="239">
        <v>0</v>
      </c>
      <c r="V667" s="239">
        <v>0</v>
      </c>
      <c r="W667" s="239">
        <v>0</v>
      </c>
      <c r="X667" s="239">
        <v>0</v>
      </c>
      <c r="Y667" s="239">
        <v>0</v>
      </c>
      <c r="Z667" s="239">
        <v>0</v>
      </c>
      <c r="AA667" s="239">
        <v>0</v>
      </c>
      <c r="AB667" s="239">
        <v>0</v>
      </c>
      <c r="AC667" s="222">
        <f>ROUND(N667*2.14%,2)</f>
        <v>40182.269999999997</v>
      </c>
      <c r="AD667" s="222">
        <v>180000</v>
      </c>
      <c r="AE667" s="239">
        <v>0</v>
      </c>
      <c r="AF667" s="214">
        <v>2025</v>
      </c>
      <c r="AG667" s="214">
        <v>2025</v>
      </c>
      <c r="AH667" s="214">
        <v>2025</v>
      </c>
      <c r="AI667" s="226"/>
      <c r="AJ667" s="226"/>
      <c r="AK667" s="226"/>
      <c r="AL667" s="226"/>
      <c r="AM667" s="227" t="s">
        <v>16945</v>
      </c>
      <c r="AN667" s="227" t="s">
        <v>16944</v>
      </c>
      <c r="AO667" s="227">
        <v>0</v>
      </c>
      <c r="AP667" s="227" t="s">
        <v>16954</v>
      </c>
      <c r="AQ667" s="227" t="s">
        <v>16948</v>
      </c>
      <c r="AR667" s="227">
        <v>0</v>
      </c>
      <c r="AS667" s="227"/>
      <c r="AT667" s="227"/>
      <c r="AU667" s="227"/>
      <c r="AV667" s="227"/>
      <c r="AW667" s="227" t="s">
        <v>662</v>
      </c>
      <c r="AX667" s="228">
        <v>269.5</v>
      </c>
      <c r="AY667" s="228">
        <v>256</v>
      </c>
      <c r="AZ667" s="227" t="s">
        <v>17005</v>
      </c>
      <c r="BA667" s="227">
        <v>2007</v>
      </c>
      <c r="BB667" s="229"/>
      <c r="BC667" s="230">
        <f t="shared" si="299"/>
        <v>0</v>
      </c>
      <c r="BJ667" s="177" t="str">
        <f t="shared" si="300"/>
        <v>269.500</v>
      </c>
      <c r="BM667" s="177" t="s">
        <v>3162</v>
      </c>
      <c r="BN667" s="177" t="s">
        <v>2983</v>
      </c>
      <c r="BO667" s="177" t="s">
        <v>2983</v>
      </c>
      <c r="BU667" s="177" t="s">
        <v>3162</v>
      </c>
      <c r="BV667" s="177" t="s">
        <v>2983</v>
      </c>
      <c r="BW667" s="177" t="s">
        <v>2983</v>
      </c>
      <c r="CH667" s="224">
        <f t="shared" si="284"/>
        <v>-2.0372681319713593E-10</v>
      </c>
    </row>
    <row r="668" spans="1:86" x14ac:dyDescent="0.3">
      <c r="A668" s="177">
        <v>1</v>
      </c>
      <c r="B668" s="231">
        <f>SUBTOTAL(9,$A$667:A668)</f>
        <v>2</v>
      </c>
      <c r="C668" s="236" t="s">
        <v>151</v>
      </c>
      <c r="D668" s="222">
        <f t="shared" si="301"/>
        <v>4031821.43</v>
      </c>
      <c r="E668" s="239">
        <v>0</v>
      </c>
      <c r="F668" s="239">
        <v>0</v>
      </c>
      <c r="G668" s="239">
        <v>0</v>
      </c>
      <c r="H668" s="239">
        <v>0</v>
      </c>
      <c r="I668" s="239">
        <v>0</v>
      </c>
      <c r="J668" s="239">
        <v>0</v>
      </c>
      <c r="K668" s="255">
        <v>0</v>
      </c>
      <c r="L668" s="239">
        <v>0</v>
      </c>
      <c r="M668" s="258">
        <v>492</v>
      </c>
      <c r="N668" s="222">
        <v>3771119.47</v>
      </c>
      <c r="O668" s="239">
        <v>0</v>
      </c>
      <c r="P668" s="239">
        <v>0</v>
      </c>
      <c r="Q668" s="239">
        <v>0</v>
      </c>
      <c r="R668" s="239">
        <v>0</v>
      </c>
      <c r="S668" s="239">
        <v>0</v>
      </c>
      <c r="T668" s="239">
        <v>0</v>
      </c>
      <c r="U668" s="239">
        <v>0</v>
      </c>
      <c r="V668" s="239">
        <v>0</v>
      </c>
      <c r="W668" s="239">
        <v>0</v>
      </c>
      <c r="X668" s="239">
        <v>0</v>
      </c>
      <c r="Y668" s="239">
        <v>0</v>
      </c>
      <c r="Z668" s="239">
        <v>0</v>
      </c>
      <c r="AA668" s="239">
        <v>0</v>
      </c>
      <c r="AB668" s="239">
        <v>0</v>
      </c>
      <c r="AC668" s="222">
        <f>ROUND(N668*2.14%,2)</f>
        <v>80701.960000000006</v>
      </c>
      <c r="AD668" s="222">
        <v>180000</v>
      </c>
      <c r="AE668" s="239">
        <v>0</v>
      </c>
      <c r="AF668" s="214">
        <v>2025</v>
      </c>
      <c r="AG668" s="214">
        <v>2025</v>
      </c>
      <c r="AH668" s="214">
        <v>2025</v>
      </c>
      <c r="AI668" s="226"/>
      <c r="AJ668" s="226"/>
      <c r="AK668" s="226"/>
      <c r="AL668" s="226"/>
      <c r="AM668" s="227" t="s">
        <v>16945</v>
      </c>
      <c r="AN668" s="227" t="s">
        <v>16944</v>
      </c>
      <c r="AO668" s="227">
        <v>0</v>
      </c>
      <c r="AP668" s="227" t="s">
        <v>16949</v>
      </c>
      <c r="AQ668" s="227" t="s">
        <v>16956</v>
      </c>
      <c r="AR668" s="227">
        <v>0</v>
      </c>
      <c r="AS668" s="227"/>
      <c r="AT668" s="227"/>
      <c r="AU668" s="227"/>
      <c r="AV668" s="227"/>
      <c r="AW668" s="227" t="s">
        <v>613</v>
      </c>
      <c r="AX668" s="228">
        <v>543</v>
      </c>
      <c r="AY668" s="228">
        <v>492</v>
      </c>
      <c r="AZ668" s="227" t="s">
        <v>17005</v>
      </c>
      <c r="BA668" s="227">
        <v>2007</v>
      </c>
      <c r="BB668" s="229"/>
      <c r="BC668" s="230">
        <f t="shared" si="299"/>
        <v>0</v>
      </c>
      <c r="BJ668" s="177" t="str">
        <f t="shared" si="300"/>
        <v>508.300</v>
      </c>
      <c r="BM668" s="177" t="s">
        <v>3163</v>
      </c>
      <c r="BN668" s="177" t="s">
        <v>2983</v>
      </c>
      <c r="BO668" s="177" t="s">
        <v>2983</v>
      </c>
      <c r="BU668" s="177" t="s">
        <v>3163</v>
      </c>
      <c r="BV668" s="177" t="s">
        <v>2983</v>
      </c>
      <c r="BW668" s="177" t="s">
        <v>2983</v>
      </c>
      <c r="CH668" s="224">
        <f t="shared" si="284"/>
        <v>-5.8207660913467407E-11</v>
      </c>
    </row>
    <row r="669" spans="1:86" x14ac:dyDescent="0.3">
      <c r="A669" s="177">
        <v>1</v>
      </c>
      <c r="B669" s="231">
        <f>SUBTOTAL(9,$A$667:A669)</f>
        <v>3</v>
      </c>
      <c r="C669" s="236" t="s">
        <v>152</v>
      </c>
      <c r="D669" s="222">
        <f t="shared" si="301"/>
        <v>6179475.7199999997</v>
      </c>
      <c r="E669" s="239">
        <v>0</v>
      </c>
      <c r="F669" s="239">
        <v>0</v>
      </c>
      <c r="G669" s="239">
        <v>0</v>
      </c>
      <c r="H669" s="239">
        <v>0</v>
      </c>
      <c r="I669" s="239">
        <v>0</v>
      </c>
      <c r="J669" s="239">
        <v>0</v>
      </c>
      <c r="K669" s="255">
        <v>0</v>
      </c>
      <c r="L669" s="239">
        <v>0</v>
      </c>
      <c r="M669" s="258">
        <v>0</v>
      </c>
      <c r="N669" s="258">
        <v>0</v>
      </c>
      <c r="O669" s="239">
        <v>0</v>
      </c>
      <c r="P669" s="239">
        <v>0</v>
      </c>
      <c r="Q669" s="239">
        <v>902</v>
      </c>
      <c r="R669" s="222">
        <v>5854195.9299999997</v>
      </c>
      <c r="S669" s="239">
        <v>0</v>
      </c>
      <c r="T669" s="239">
        <v>0</v>
      </c>
      <c r="U669" s="239">
        <v>0</v>
      </c>
      <c r="V669" s="239">
        <v>0</v>
      </c>
      <c r="W669" s="239">
        <v>0</v>
      </c>
      <c r="X669" s="239">
        <v>0</v>
      </c>
      <c r="Y669" s="239">
        <v>0</v>
      </c>
      <c r="Z669" s="239">
        <v>0</v>
      </c>
      <c r="AA669" s="239">
        <v>0</v>
      </c>
      <c r="AB669" s="239">
        <v>0</v>
      </c>
      <c r="AC669" s="222">
        <f>ROUND(R669*2.14%,2)</f>
        <v>125279.79</v>
      </c>
      <c r="AD669" s="239">
        <v>200000</v>
      </c>
      <c r="AE669" s="239">
        <v>0</v>
      </c>
      <c r="AF669" s="214">
        <v>2025</v>
      </c>
      <c r="AG669" s="214">
        <v>2025</v>
      </c>
      <c r="AH669" s="214">
        <v>2025</v>
      </c>
      <c r="AI669" s="226"/>
      <c r="AJ669" s="226"/>
      <c r="AK669" s="226"/>
      <c r="AL669" s="226"/>
      <c r="AM669" s="227" t="s">
        <v>16943</v>
      </c>
      <c r="AN669" s="227" t="s">
        <v>16946</v>
      </c>
      <c r="AO669" s="227">
        <v>0</v>
      </c>
      <c r="AP669" s="227" t="s">
        <v>16945</v>
      </c>
      <c r="AQ669" s="227" t="s">
        <v>16942</v>
      </c>
      <c r="AR669" s="227">
        <v>0</v>
      </c>
      <c r="AS669" s="227"/>
      <c r="AT669" s="227"/>
      <c r="AU669" s="227"/>
      <c r="AV669" s="227"/>
      <c r="AW669" s="227" t="s">
        <v>631</v>
      </c>
      <c r="AX669" s="228">
        <v>951.6</v>
      </c>
      <c r="AY669" s="228">
        <v>530</v>
      </c>
      <c r="AZ669" s="227" t="s">
        <v>592</v>
      </c>
      <c r="BA669" s="227" t="s">
        <v>631</v>
      </c>
      <c r="BB669" s="229"/>
      <c r="BC669" s="230">
        <f t="shared" si="299"/>
        <v>530</v>
      </c>
      <c r="BJ669" s="177" t="str">
        <f t="shared" si="300"/>
        <v>951.500</v>
      </c>
      <c r="BM669" s="177" t="s">
        <v>3165</v>
      </c>
      <c r="BN669" s="177" t="s">
        <v>1267</v>
      </c>
      <c r="BO669" s="177" t="s">
        <v>3166</v>
      </c>
      <c r="BU669" s="177" t="s">
        <v>3165</v>
      </c>
      <c r="BV669" s="177" t="s">
        <v>1267</v>
      </c>
      <c r="BW669" s="177" t="s">
        <v>3166</v>
      </c>
      <c r="CH669" s="224">
        <f t="shared" si="284"/>
        <v>5.8207660913467407E-11</v>
      </c>
    </row>
    <row r="670" spans="1:86" x14ac:dyDescent="0.3">
      <c r="A670" s="177">
        <v>1</v>
      </c>
      <c r="B670" s="231">
        <f>SUBTOTAL(9,$A$667:A670)</f>
        <v>4</v>
      </c>
      <c r="C670" s="236" t="s">
        <v>287</v>
      </c>
      <c r="D670" s="222">
        <f t="shared" si="301"/>
        <v>3294293.1199999996</v>
      </c>
      <c r="E670" s="239">
        <v>0</v>
      </c>
      <c r="F670" s="239">
        <v>0</v>
      </c>
      <c r="G670" s="239">
        <v>0</v>
      </c>
      <c r="H670" s="239">
        <v>0</v>
      </c>
      <c r="I670" s="239">
        <v>0</v>
      </c>
      <c r="J670" s="239">
        <v>0</v>
      </c>
      <c r="K670" s="255">
        <v>0</v>
      </c>
      <c r="L670" s="239">
        <v>0</v>
      </c>
      <c r="M670" s="258">
        <v>402</v>
      </c>
      <c r="N670" s="222">
        <v>3049043.59</v>
      </c>
      <c r="O670" s="239">
        <v>0</v>
      </c>
      <c r="P670" s="239">
        <v>0</v>
      </c>
      <c r="Q670" s="239">
        <v>0</v>
      </c>
      <c r="R670" s="239">
        <v>0</v>
      </c>
      <c r="S670" s="239">
        <v>0</v>
      </c>
      <c r="T670" s="239">
        <v>0</v>
      </c>
      <c r="U670" s="239">
        <v>0</v>
      </c>
      <c r="V670" s="239">
        <v>0</v>
      </c>
      <c r="W670" s="239">
        <v>0</v>
      </c>
      <c r="X670" s="239">
        <v>0</v>
      </c>
      <c r="Y670" s="239">
        <v>0</v>
      </c>
      <c r="Z670" s="239">
        <v>0</v>
      </c>
      <c r="AA670" s="239">
        <v>0</v>
      </c>
      <c r="AB670" s="239">
        <v>0</v>
      </c>
      <c r="AC670" s="222">
        <f>ROUND(N670*2.14%,2)</f>
        <v>65249.53</v>
      </c>
      <c r="AD670" s="222">
        <v>180000</v>
      </c>
      <c r="AE670" s="239">
        <v>0</v>
      </c>
      <c r="AF670" s="214">
        <v>2025</v>
      </c>
      <c r="AG670" s="214">
        <v>2025</v>
      </c>
      <c r="AH670" s="214">
        <v>2025</v>
      </c>
      <c r="AI670" s="226"/>
      <c r="AJ670" s="226"/>
      <c r="AK670" s="226"/>
      <c r="AL670" s="226"/>
      <c r="AM670" s="227" t="s">
        <v>16945</v>
      </c>
      <c r="AN670" s="227" t="s">
        <v>16949</v>
      </c>
      <c r="AO670" s="227">
        <v>0</v>
      </c>
      <c r="AP670" s="227" t="s">
        <v>16943</v>
      </c>
      <c r="AQ670" s="227" t="s">
        <v>16956</v>
      </c>
      <c r="AR670" s="227">
        <v>0</v>
      </c>
      <c r="AS670" s="227"/>
      <c r="AT670" s="227"/>
      <c r="AU670" s="227"/>
      <c r="AV670" s="227"/>
      <c r="AW670" s="227" t="s">
        <v>794</v>
      </c>
      <c r="AX670" s="228">
        <v>980.1</v>
      </c>
      <c r="AY670" s="228">
        <v>402</v>
      </c>
      <c r="AZ670" s="227" t="s">
        <v>17005</v>
      </c>
      <c r="BA670" s="227">
        <v>2007</v>
      </c>
      <c r="BB670" s="229"/>
      <c r="BC670" s="230">
        <f t="shared" si="299"/>
        <v>0</v>
      </c>
      <c r="BJ670" s="177" t="str">
        <f t="shared" si="300"/>
        <v>778.700</v>
      </c>
      <c r="BM670" s="177" t="s">
        <v>3168</v>
      </c>
      <c r="BN670" s="177" t="s">
        <v>637</v>
      </c>
      <c r="BO670" s="177" t="s">
        <v>3166</v>
      </c>
      <c r="BU670" s="177" t="s">
        <v>3168</v>
      </c>
      <c r="BV670" s="177" t="s">
        <v>637</v>
      </c>
      <c r="BW670" s="177" t="s">
        <v>3166</v>
      </c>
      <c r="CH670" s="224">
        <f t="shared" si="284"/>
        <v>-2.0372681319713593E-10</v>
      </c>
    </row>
    <row r="671" spans="1:86" x14ac:dyDescent="0.3">
      <c r="A671" s="177">
        <v>1</v>
      </c>
      <c r="B671" s="231">
        <f>SUBTOTAL(9,$A$667:A671)</f>
        <v>5</v>
      </c>
      <c r="C671" s="236" t="s">
        <v>153</v>
      </c>
      <c r="D671" s="222">
        <f t="shared" si="301"/>
        <v>6079453.1600000001</v>
      </c>
      <c r="E671" s="239">
        <v>0</v>
      </c>
      <c r="F671" s="239">
        <v>0</v>
      </c>
      <c r="G671" s="239">
        <v>0</v>
      </c>
      <c r="H671" s="239">
        <v>0</v>
      </c>
      <c r="I671" s="239">
        <v>0</v>
      </c>
      <c r="J671" s="239">
        <v>0</v>
      </c>
      <c r="K671" s="255">
        <v>0</v>
      </c>
      <c r="L671" s="239">
        <v>0</v>
      </c>
      <c r="M671" s="258">
        <v>0</v>
      </c>
      <c r="N671" s="258">
        <v>0</v>
      </c>
      <c r="O671" s="239">
        <v>0</v>
      </c>
      <c r="P671" s="239">
        <v>0</v>
      </c>
      <c r="Q671" s="239">
        <v>887.4</v>
      </c>
      <c r="R671" s="222">
        <v>5756269.0099999998</v>
      </c>
      <c r="S671" s="239">
        <v>0</v>
      </c>
      <c r="T671" s="239">
        <v>0</v>
      </c>
      <c r="U671" s="239">
        <v>0</v>
      </c>
      <c r="V671" s="239">
        <v>0</v>
      </c>
      <c r="W671" s="239">
        <v>0</v>
      </c>
      <c r="X671" s="239">
        <v>0</v>
      </c>
      <c r="Y671" s="239">
        <v>0</v>
      </c>
      <c r="Z671" s="239">
        <v>0</v>
      </c>
      <c r="AA671" s="239">
        <v>0</v>
      </c>
      <c r="AB671" s="239">
        <v>0</v>
      </c>
      <c r="AC671" s="222">
        <f>ROUND(R671*2.14%,2)-0.01</f>
        <v>123184.15000000001</v>
      </c>
      <c r="AD671" s="239">
        <v>200000</v>
      </c>
      <c r="AE671" s="239">
        <v>0</v>
      </c>
      <c r="AF671" s="214">
        <v>2025</v>
      </c>
      <c r="AG671" s="214">
        <v>2025</v>
      </c>
      <c r="AH671" s="214">
        <v>2025</v>
      </c>
      <c r="AI671" s="226"/>
      <c r="AJ671" s="226"/>
      <c r="AK671" s="226"/>
      <c r="AL671" s="226"/>
      <c r="AM671" s="227" t="s">
        <v>16943</v>
      </c>
      <c r="AN671" s="227" t="s">
        <v>16955</v>
      </c>
      <c r="AO671" s="227">
        <v>0</v>
      </c>
      <c r="AP671" s="227" t="s">
        <v>16945</v>
      </c>
      <c r="AQ671" s="227" t="s">
        <v>16942</v>
      </c>
      <c r="AR671" s="227" t="s">
        <v>16954</v>
      </c>
      <c r="AS671" s="227"/>
      <c r="AT671" s="227"/>
      <c r="AU671" s="227"/>
      <c r="AV671" s="227"/>
      <c r="AW671" s="227" t="s">
        <v>631</v>
      </c>
      <c r="AX671" s="228">
        <v>3116.4</v>
      </c>
      <c r="AY671" s="228">
        <v>1030.22</v>
      </c>
      <c r="AZ671" s="227" t="s">
        <v>592</v>
      </c>
      <c r="BA671" s="227" t="s">
        <v>3199</v>
      </c>
      <c r="BB671" s="229"/>
      <c r="BC671" s="230">
        <f t="shared" si="299"/>
        <v>1030.22</v>
      </c>
      <c r="BJ671" s="177" t="str">
        <f t="shared" si="300"/>
        <v>800.000</v>
      </c>
      <c r="BM671" s="177" t="s">
        <v>3169</v>
      </c>
      <c r="BN671" s="177" t="s">
        <v>2983</v>
      </c>
      <c r="BO671" s="177" t="s">
        <v>2983</v>
      </c>
      <c r="BU671" s="177" t="s">
        <v>3169</v>
      </c>
      <c r="BV671" s="177" t="s">
        <v>2983</v>
      </c>
      <c r="BW671" s="177" t="s">
        <v>2983</v>
      </c>
      <c r="CH671" s="224">
        <f t="shared" si="284"/>
        <v>3.4924596548080444E-10</v>
      </c>
    </row>
    <row r="672" spans="1:86" x14ac:dyDescent="0.3">
      <c r="A672" s="177">
        <v>1</v>
      </c>
      <c r="B672" s="231">
        <f>SUBTOTAL(9,$A$667:A672)</f>
        <v>6</v>
      </c>
      <c r="C672" s="236" t="s">
        <v>154</v>
      </c>
      <c r="D672" s="222">
        <f t="shared" si="301"/>
        <v>3687641.5500000003</v>
      </c>
      <c r="E672" s="239">
        <v>0</v>
      </c>
      <c r="F672" s="239">
        <v>0</v>
      </c>
      <c r="G672" s="239">
        <v>0</v>
      </c>
      <c r="H672" s="239">
        <v>0</v>
      </c>
      <c r="I672" s="239">
        <v>0</v>
      </c>
      <c r="J672" s="239">
        <v>0</v>
      </c>
      <c r="K672" s="255">
        <v>0</v>
      </c>
      <c r="L672" s="239">
        <v>0</v>
      </c>
      <c r="M672" s="258">
        <v>450</v>
      </c>
      <c r="N672" s="222">
        <v>3434150.72</v>
      </c>
      <c r="O672" s="239">
        <v>0</v>
      </c>
      <c r="P672" s="239">
        <v>0</v>
      </c>
      <c r="Q672" s="239">
        <v>0</v>
      </c>
      <c r="R672" s="239">
        <v>0</v>
      </c>
      <c r="S672" s="239">
        <v>0</v>
      </c>
      <c r="T672" s="239">
        <v>0</v>
      </c>
      <c r="U672" s="239">
        <v>0</v>
      </c>
      <c r="V672" s="239">
        <v>0</v>
      </c>
      <c r="W672" s="239">
        <v>0</v>
      </c>
      <c r="X672" s="239">
        <v>0</v>
      </c>
      <c r="Y672" s="239">
        <v>0</v>
      </c>
      <c r="Z672" s="239">
        <v>0</v>
      </c>
      <c r="AA672" s="239">
        <v>0</v>
      </c>
      <c r="AB672" s="239">
        <v>0</v>
      </c>
      <c r="AC672" s="222">
        <f t="shared" ref="AC672:AC680" si="302">ROUND(N672*2.14%,2)</f>
        <v>73490.83</v>
      </c>
      <c r="AD672" s="222">
        <v>180000</v>
      </c>
      <c r="AE672" s="239">
        <v>0</v>
      </c>
      <c r="AF672" s="214">
        <v>2025</v>
      </c>
      <c r="AG672" s="214">
        <v>2025</v>
      </c>
      <c r="AH672" s="214">
        <v>2025</v>
      </c>
      <c r="AI672" s="226"/>
      <c r="AJ672" s="226"/>
      <c r="AK672" s="226"/>
      <c r="AL672" s="226"/>
      <c r="AM672" s="227" t="s">
        <v>16945</v>
      </c>
      <c r="AN672" s="227" t="s">
        <v>16959</v>
      </c>
      <c r="AO672" s="227">
        <v>0</v>
      </c>
      <c r="AP672" s="227" t="s">
        <v>16954</v>
      </c>
      <c r="AQ672" s="227" t="s">
        <v>16948</v>
      </c>
      <c r="AR672" s="227">
        <v>0</v>
      </c>
      <c r="AS672" s="227"/>
      <c r="AT672" s="227"/>
      <c r="AU672" s="227"/>
      <c r="AV672" s="227"/>
      <c r="AW672" s="227" t="s">
        <v>794</v>
      </c>
      <c r="AX672" s="228">
        <v>548.79999999999995</v>
      </c>
      <c r="AY672" s="228">
        <v>450</v>
      </c>
      <c r="AZ672" s="227" t="s">
        <v>17005</v>
      </c>
      <c r="BA672" s="227">
        <v>2008</v>
      </c>
      <c r="BB672" s="229"/>
      <c r="BC672" s="230">
        <f t="shared" si="299"/>
        <v>0</v>
      </c>
      <c r="BJ672" s="177" t="str">
        <f t="shared" si="300"/>
        <v>361.900</v>
      </c>
      <c r="BM672" s="177" t="s">
        <v>3171</v>
      </c>
      <c r="BN672" s="177" t="s">
        <v>2983</v>
      </c>
      <c r="BO672" s="177" t="s">
        <v>2983</v>
      </c>
      <c r="BU672" s="177" t="s">
        <v>3171</v>
      </c>
      <c r="BV672" s="177" t="s">
        <v>2983</v>
      </c>
      <c r="BW672" s="177" t="s">
        <v>2983</v>
      </c>
      <c r="CH672" s="224">
        <f t="shared" si="284"/>
        <v>5.8207660913467407E-11</v>
      </c>
    </row>
    <row r="673" spans="1:86" x14ac:dyDescent="0.3">
      <c r="A673" s="177">
        <v>1</v>
      </c>
      <c r="B673" s="231">
        <f>SUBTOTAL(9,$A$667:A673)</f>
        <v>7</v>
      </c>
      <c r="C673" s="236" t="s">
        <v>155</v>
      </c>
      <c r="D673" s="222">
        <f t="shared" si="301"/>
        <v>10063164.049999999</v>
      </c>
      <c r="E673" s="239">
        <v>0</v>
      </c>
      <c r="F673" s="239">
        <v>0</v>
      </c>
      <c r="G673" s="239">
        <v>0</v>
      </c>
      <c r="H673" s="239">
        <v>0</v>
      </c>
      <c r="I673" s="239">
        <v>0</v>
      </c>
      <c r="J673" s="239">
        <v>0</v>
      </c>
      <c r="K673" s="255">
        <v>0</v>
      </c>
      <c r="L673" s="239">
        <v>0</v>
      </c>
      <c r="M673" s="258">
        <v>1228</v>
      </c>
      <c r="N673" s="222">
        <v>9627143.1899999995</v>
      </c>
      <c r="O673" s="239">
        <v>0</v>
      </c>
      <c r="P673" s="239">
        <v>0</v>
      </c>
      <c r="Q673" s="239">
        <v>0</v>
      </c>
      <c r="R673" s="239">
        <v>0</v>
      </c>
      <c r="S673" s="239">
        <v>0</v>
      </c>
      <c r="T673" s="239">
        <v>0</v>
      </c>
      <c r="U673" s="239">
        <v>0</v>
      </c>
      <c r="V673" s="239">
        <v>0</v>
      </c>
      <c r="W673" s="239">
        <v>0</v>
      </c>
      <c r="X673" s="239">
        <v>0</v>
      </c>
      <c r="Y673" s="239">
        <v>0</v>
      </c>
      <c r="Z673" s="239">
        <v>0</v>
      </c>
      <c r="AA673" s="239">
        <v>0</v>
      </c>
      <c r="AB673" s="239">
        <v>0</v>
      </c>
      <c r="AC673" s="222">
        <f t="shared" si="302"/>
        <v>206020.86</v>
      </c>
      <c r="AD673" s="222">
        <v>230000</v>
      </c>
      <c r="AE673" s="239">
        <v>0</v>
      </c>
      <c r="AF673" s="214">
        <v>2025</v>
      </c>
      <c r="AG673" s="214">
        <v>2025</v>
      </c>
      <c r="AH673" s="214">
        <v>2025</v>
      </c>
      <c r="AI673" s="226"/>
      <c r="AJ673" s="226"/>
      <c r="AK673" s="226"/>
      <c r="AL673" s="226"/>
      <c r="AM673" s="227" t="s">
        <v>16945</v>
      </c>
      <c r="AN673" s="227" t="s">
        <v>16944</v>
      </c>
      <c r="AO673" s="227">
        <v>0</v>
      </c>
      <c r="AP673" s="227" t="s">
        <v>16949</v>
      </c>
      <c r="AQ673" s="227" t="s">
        <v>16956</v>
      </c>
      <c r="AR673" s="227" t="s">
        <v>16954</v>
      </c>
      <c r="AS673" s="227"/>
      <c r="AT673" s="227"/>
      <c r="AU673" s="227"/>
      <c r="AV673" s="227"/>
      <c r="AW673" s="227" t="s">
        <v>616</v>
      </c>
      <c r="AX673" s="228">
        <v>3545.5</v>
      </c>
      <c r="AY673" s="228">
        <v>1228</v>
      </c>
      <c r="AZ673" s="227" t="s">
        <v>17005</v>
      </c>
      <c r="BA673" s="227">
        <v>2006</v>
      </c>
      <c r="BB673" s="229"/>
      <c r="BC673" s="230">
        <f t="shared" si="299"/>
        <v>0</v>
      </c>
      <c r="BJ673" s="177" t="str">
        <f t="shared" si="300"/>
        <v>884.700</v>
      </c>
      <c r="BM673" s="177" t="s">
        <v>3172</v>
      </c>
      <c r="BN673" s="177" t="s">
        <v>2983</v>
      </c>
      <c r="BO673" s="177" t="s">
        <v>2983</v>
      </c>
      <c r="BU673" s="177" t="s">
        <v>3172</v>
      </c>
      <c r="BV673" s="177" t="s">
        <v>2983</v>
      </c>
      <c r="BW673" s="177" t="s">
        <v>2983</v>
      </c>
      <c r="CH673" s="224">
        <f t="shared" si="284"/>
        <v>-5.8207660913467407E-10</v>
      </c>
    </row>
    <row r="674" spans="1:86" x14ac:dyDescent="0.3">
      <c r="A674" s="177">
        <v>1</v>
      </c>
      <c r="B674" s="231">
        <f>SUBTOTAL(9,$A$667:A674)</f>
        <v>8</v>
      </c>
      <c r="C674" s="236" t="s">
        <v>156</v>
      </c>
      <c r="D674" s="222">
        <f t="shared" si="301"/>
        <v>5657661.6099999994</v>
      </c>
      <c r="E674" s="239">
        <v>0</v>
      </c>
      <c r="F674" s="239">
        <v>0</v>
      </c>
      <c r="G674" s="239">
        <v>0</v>
      </c>
      <c r="H674" s="239">
        <v>0</v>
      </c>
      <c r="I674" s="239">
        <v>0</v>
      </c>
      <c r="J674" s="239">
        <v>0</v>
      </c>
      <c r="K674" s="255">
        <v>0</v>
      </c>
      <c r="L674" s="239">
        <v>0</v>
      </c>
      <c r="M674" s="258">
        <v>690.4</v>
      </c>
      <c r="N674" s="222">
        <v>5343314.68</v>
      </c>
      <c r="O674" s="239">
        <v>0</v>
      </c>
      <c r="P674" s="239">
        <v>0</v>
      </c>
      <c r="Q674" s="239">
        <v>0</v>
      </c>
      <c r="R674" s="239">
        <v>0</v>
      </c>
      <c r="S674" s="239">
        <v>0</v>
      </c>
      <c r="T674" s="239">
        <v>0</v>
      </c>
      <c r="U674" s="239">
        <v>0</v>
      </c>
      <c r="V674" s="239">
        <v>0</v>
      </c>
      <c r="W674" s="239">
        <v>0</v>
      </c>
      <c r="X674" s="239">
        <v>0</v>
      </c>
      <c r="Y674" s="239">
        <v>0</v>
      </c>
      <c r="Z674" s="239">
        <v>0</v>
      </c>
      <c r="AA674" s="239">
        <v>0</v>
      </c>
      <c r="AB674" s="239">
        <v>0</v>
      </c>
      <c r="AC674" s="222">
        <f t="shared" si="302"/>
        <v>114346.93</v>
      </c>
      <c r="AD674" s="222">
        <v>200000</v>
      </c>
      <c r="AE674" s="239">
        <v>0</v>
      </c>
      <c r="AF674" s="214">
        <v>2025</v>
      </c>
      <c r="AG674" s="214">
        <v>2025</v>
      </c>
      <c r="AH674" s="214">
        <v>2025</v>
      </c>
      <c r="AI674" s="226"/>
      <c r="AJ674" s="226"/>
      <c r="AK674" s="226"/>
      <c r="AL674" s="226"/>
      <c r="AM674" s="227" t="s">
        <v>16945</v>
      </c>
      <c r="AN674" s="227" t="s">
        <v>16944</v>
      </c>
      <c r="AO674" s="227">
        <v>0</v>
      </c>
      <c r="AP674" s="227" t="s">
        <v>16949</v>
      </c>
      <c r="AQ674" s="227" t="s">
        <v>16956</v>
      </c>
      <c r="AR674" s="227">
        <v>0</v>
      </c>
      <c r="AS674" s="227"/>
      <c r="AT674" s="227"/>
      <c r="AU674" s="227"/>
      <c r="AV674" s="227"/>
      <c r="AW674" s="227" t="s">
        <v>613</v>
      </c>
      <c r="AX674" s="228">
        <v>948.9</v>
      </c>
      <c r="AY674" s="228">
        <v>690.4</v>
      </c>
      <c r="AZ674" s="227" t="s">
        <v>17005</v>
      </c>
      <c r="BA674" s="227">
        <v>2005</v>
      </c>
      <c r="BB674" s="229"/>
      <c r="BC674" s="230">
        <f t="shared" si="299"/>
        <v>0</v>
      </c>
      <c r="BJ674" s="177" t="str">
        <f t="shared" si="300"/>
        <v>1950.000</v>
      </c>
      <c r="BM674" s="177" t="s">
        <v>3173</v>
      </c>
      <c r="BN674" s="177" t="s">
        <v>2983</v>
      </c>
      <c r="BO674" s="177" t="s">
        <v>2983</v>
      </c>
      <c r="BU674" s="177" t="s">
        <v>3173</v>
      </c>
      <c r="BV674" s="177" t="s">
        <v>2983</v>
      </c>
      <c r="BW674" s="177" t="s">
        <v>2983</v>
      </c>
      <c r="CH674" s="224">
        <f t="shared" si="284"/>
        <v>-2.9103830456733704E-10</v>
      </c>
    </row>
    <row r="675" spans="1:86" x14ac:dyDescent="0.3">
      <c r="A675" s="177">
        <v>1</v>
      </c>
      <c r="B675" s="231">
        <f>SUBTOTAL(9,$A$667:A675)</f>
        <v>9</v>
      </c>
      <c r="C675" s="236" t="s">
        <v>157</v>
      </c>
      <c r="D675" s="222">
        <f t="shared" si="301"/>
        <v>8358654.1799999997</v>
      </c>
      <c r="E675" s="239">
        <v>0</v>
      </c>
      <c r="F675" s="239">
        <v>0</v>
      </c>
      <c r="G675" s="239">
        <v>0</v>
      </c>
      <c r="H675" s="239">
        <v>0</v>
      </c>
      <c r="I675" s="239">
        <v>0</v>
      </c>
      <c r="J675" s="239">
        <v>0</v>
      </c>
      <c r="K675" s="255">
        <v>0</v>
      </c>
      <c r="L675" s="239">
        <v>0</v>
      </c>
      <c r="M675" s="258">
        <v>1020</v>
      </c>
      <c r="N675" s="222">
        <v>7958345.5800000001</v>
      </c>
      <c r="O675" s="239">
        <v>0</v>
      </c>
      <c r="P675" s="239">
        <v>0</v>
      </c>
      <c r="Q675" s="239">
        <v>0</v>
      </c>
      <c r="R675" s="239">
        <v>0</v>
      </c>
      <c r="S675" s="239">
        <v>0</v>
      </c>
      <c r="T675" s="239">
        <v>0</v>
      </c>
      <c r="U675" s="239">
        <v>0</v>
      </c>
      <c r="V675" s="239">
        <v>0</v>
      </c>
      <c r="W675" s="239">
        <v>0</v>
      </c>
      <c r="X675" s="239">
        <v>0</v>
      </c>
      <c r="Y675" s="239">
        <v>0</v>
      </c>
      <c r="Z675" s="239">
        <v>0</v>
      </c>
      <c r="AA675" s="239">
        <v>0</v>
      </c>
      <c r="AB675" s="239">
        <v>0</v>
      </c>
      <c r="AC675" s="222">
        <f t="shared" si="302"/>
        <v>170308.6</v>
      </c>
      <c r="AD675" s="222">
        <v>230000</v>
      </c>
      <c r="AE675" s="239">
        <v>0</v>
      </c>
      <c r="AF675" s="214">
        <v>2025</v>
      </c>
      <c r="AG675" s="214">
        <v>2025</v>
      </c>
      <c r="AH675" s="214">
        <v>2025</v>
      </c>
      <c r="AI675" s="226"/>
      <c r="AJ675" s="226"/>
      <c r="AK675" s="226"/>
      <c r="AL675" s="226"/>
      <c r="AM675" s="227" t="s">
        <v>16945</v>
      </c>
      <c r="AN675" s="227" t="s">
        <v>16957</v>
      </c>
      <c r="AO675" s="227">
        <v>0</v>
      </c>
      <c r="AP675" s="227" t="s">
        <v>16949</v>
      </c>
      <c r="AQ675" s="227" t="s">
        <v>16956</v>
      </c>
      <c r="AR675" s="227" t="s">
        <v>16954</v>
      </c>
      <c r="AS675" s="227"/>
      <c r="AT675" s="227"/>
      <c r="AU675" s="227"/>
      <c r="AV675" s="227"/>
      <c r="AW675" s="227" t="s">
        <v>631</v>
      </c>
      <c r="AX675" s="228">
        <v>2536.6999999999998</v>
      </c>
      <c r="AY675" s="228">
        <v>1020</v>
      </c>
      <c r="AZ675" s="227" t="s">
        <v>17005</v>
      </c>
      <c r="BA675" s="227">
        <v>2010</v>
      </c>
      <c r="BB675" s="229"/>
      <c r="BC675" s="230">
        <f t="shared" si="299"/>
        <v>0</v>
      </c>
      <c r="BJ675" s="177" t="str">
        <f t="shared" si="300"/>
        <v>890.200</v>
      </c>
      <c r="BM675" s="177" t="s">
        <v>3174</v>
      </c>
      <c r="BN675" s="177" t="s">
        <v>2983</v>
      </c>
      <c r="BO675" s="177" t="s">
        <v>2983</v>
      </c>
      <c r="BU675" s="177" t="s">
        <v>3174</v>
      </c>
      <c r="BV675" s="177" t="s">
        <v>2983</v>
      </c>
      <c r="BW675" s="177" t="s">
        <v>2983</v>
      </c>
      <c r="CH675" s="224">
        <f t="shared" si="284"/>
        <v>-3.7834979593753815E-10</v>
      </c>
    </row>
    <row r="676" spans="1:86" x14ac:dyDescent="0.3">
      <c r="A676" s="177">
        <v>1</v>
      </c>
      <c r="B676" s="231">
        <f>SUBTOTAL(9,$A$667:A676)</f>
        <v>10</v>
      </c>
      <c r="C676" s="236" t="s">
        <v>158</v>
      </c>
      <c r="D676" s="222">
        <f t="shared" si="301"/>
        <v>9423972.8499999996</v>
      </c>
      <c r="E676" s="239">
        <v>0</v>
      </c>
      <c r="F676" s="239">
        <v>0</v>
      </c>
      <c r="G676" s="239">
        <v>0</v>
      </c>
      <c r="H676" s="239">
        <v>0</v>
      </c>
      <c r="I676" s="239">
        <v>0</v>
      </c>
      <c r="J676" s="239">
        <v>0</v>
      </c>
      <c r="K676" s="255">
        <v>0</v>
      </c>
      <c r="L676" s="239">
        <v>0</v>
      </c>
      <c r="M676" s="258">
        <v>1150</v>
      </c>
      <c r="N676" s="222">
        <v>9001344.0899999999</v>
      </c>
      <c r="O676" s="239">
        <v>0</v>
      </c>
      <c r="P676" s="239">
        <v>0</v>
      </c>
      <c r="Q676" s="239">
        <v>0</v>
      </c>
      <c r="R676" s="239">
        <v>0</v>
      </c>
      <c r="S676" s="239">
        <v>0</v>
      </c>
      <c r="T676" s="239">
        <v>0</v>
      </c>
      <c r="U676" s="239">
        <v>0</v>
      </c>
      <c r="V676" s="239">
        <v>0</v>
      </c>
      <c r="W676" s="239">
        <v>0</v>
      </c>
      <c r="X676" s="239">
        <v>0</v>
      </c>
      <c r="Y676" s="239">
        <v>0</v>
      </c>
      <c r="Z676" s="239">
        <v>0</v>
      </c>
      <c r="AA676" s="239">
        <v>0</v>
      </c>
      <c r="AB676" s="239">
        <v>0</v>
      </c>
      <c r="AC676" s="222">
        <f t="shared" si="302"/>
        <v>192628.76</v>
      </c>
      <c r="AD676" s="222">
        <v>230000</v>
      </c>
      <c r="AE676" s="239">
        <v>0</v>
      </c>
      <c r="AF676" s="214">
        <v>2025</v>
      </c>
      <c r="AG676" s="214">
        <v>2025</v>
      </c>
      <c r="AH676" s="214">
        <v>2025</v>
      </c>
      <c r="AI676" s="226"/>
      <c r="AJ676" s="226"/>
      <c r="AK676" s="226"/>
      <c r="AL676" s="226"/>
      <c r="AM676" s="227" t="s">
        <v>16945</v>
      </c>
      <c r="AN676" s="227" t="s">
        <v>16949</v>
      </c>
      <c r="AO676" s="227">
        <v>0</v>
      </c>
      <c r="AP676" s="227" t="s">
        <v>16950</v>
      </c>
      <c r="AQ676" s="227" t="s">
        <v>16956</v>
      </c>
      <c r="AR676" s="227">
        <v>0</v>
      </c>
      <c r="AS676" s="227"/>
      <c r="AT676" s="227"/>
      <c r="AU676" s="227"/>
      <c r="AV676" s="227"/>
      <c r="AW676" s="227" t="s">
        <v>696</v>
      </c>
      <c r="AX676" s="228">
        <v>2170.4</v>
      </c>
      <c r="AY676" s="228">
        <v>1150</v>
      </c>
      <c r="AZ676" s="227" t="s">
        <v>17010</v>
      </c>
      <c r="BA676" s="227">
        <v>2008</v>
      </c>
      <c r="BB676" s="229"/>
      <c r="BC676" s="230">
        <f t="shared" si="299"/>
        <v>0</v>
      </c>
      <c r="BJ676" s="177" t="str">
        <f t="shared" si="300"/>
        <v>1039.800</v>
      </c>
      <c r="BM676" s="177" t="s">
        <v>3175</v>
      </c>
      <c r="BN676" s="177" t="s">
        <v>2983</v>
      </c>
      <c r="BO676" s="177" t="s">
        <v>2983</v>
      </c>
      <c r="BU676" s="177" t="s">
        <v>3175</v>
      </c>
      <c r="BV676" s="177" t="s">
        <v>2983</v>
      </c>
      <c r="BW676" s="177" t="s">
        <v>2983</v>
      </c>
      <c r="CH676" s="224">
        <f t="shared" si="284"/>
        <v>-2.3283064365386963E-10</v>
      </c>
    </row>
    <row r="677" spans="1:86" x14ac:dyDescent="0.3">
      <c r="A677" s="177">
        <v>1</v>
      </c>
      <c r="B677" s="231">
        <f>SUBTOTAL(9,$A$667:A677)</f>
        <v>11</v>
      </c>
      <c r="C677" s="236" t="s">
        <v>159</v>
      </c>
      <c r="D677" s="222">
        <f t="shared" si="301"/>
        <v>11974181.85</v>
      </c>
      <c r="E677" s="239">
        <v>0</v>
      </c>
      <c r="F677" s="239">
        <v>0</v>
      </c>
      <c r="G677" s="239">
        <v>0</v>
      </c>
      <c r="H677" s="239">
        <v>0</v>
      </c>
      <c r="I677" s="239">
        <v>0</v>
      </c>
      <c r="J677" s="239">
        <v>0</v>
      </c>
      <c r="K677" s="255">
        <v>0</v>
      </c>
      <c r="L677" s="239">
        <v>0</v>
      </c>
      <c r="M677" s="258">
        <v>1461.2</v>
      </c>
      <c r="N677" s="222">
        <v>11498122.039999999</v>
      </c>
      <c r="O677" s="239">
        <v>0</v>
      </c>
      <c r="P677" s="239">
        <v>0</v>
      </c>
      <c r="Q677" s="239">
        <v>0</v>
      </c>
      <c r="R677" s="239">
        <v>0</v>
      </c>
      <c r="S677" s="239">
        <v>0</v>
      </c>
      <c r="T677" s="239">
        <v>0</v>
      </c>
      <c r="U677" s="239">
        <v>0</v>
      </c>
      <c r="V677" s="239">
        <v>0</v>
      </c>
      <c r="W677" s="239">
        <v>0</v>
      </c>
      <c r="X677" s="239">
        <v>0</v>
      </c>
      <c r="Y677" s="239">
        <v>0</v>
      </c>
      <c r="Z677" s="239">
        <v>0</v>
      </c>
      <c r="AA677" s="239">
        <v>0</v>
      </c>
      <c r="AB677" s="239">
        <v>0</v>
      </c>
      <c r="AC677" s="222">
        <f t="shared" si="302"/>
        <v>246059.81</v>
      </c>
      <c r="AD677" s="222">
        <v>230000</v>
      </c>
      <c r="AE677" s="239">
        <v>0</v>
      </c>
      <c r="AF677" s="214">
        <v>2025</v>
      </c>
      <c r="AG677" s="214">
        <v>2025</v>
      </c>
      <c r="AH677" s="214">
        <v>2025</v>
      </c>
      <c r="AI677" s="226"/>
      <c r="AJ677" s="226"/>
      <c r="AK677" s="226"/>
      <c r="AL677" s="226"/>
      <c r="AM677" s="227" t="s">
        <v>16945</v>
      </c>
      <c r="AN677" s="227" t="s">
        <v>16944</v>
      </c>
      <c r="AO677" s="227">
        <v>0</v>
      </c>
      <c r="AP677" s="227" t="s">
        <v>16954</v>
      </c>
      <c r="AQ677" s="227" t="s">
        <v>16948</v>
      </c>
      <c r="AR677" s="227" t="s">
        <v>16947</v>
      </c>
      <c r="AS677" s="227"/>
      <c r="AT677" s="227"/>
      <c r="AU677" s="227"/>
      <c r="AV677" s="227"/>
      <c r="AW677" s="227" t="s">
        <v>694</v>
      </c>
      <c r="AX677" s="228">
        <v>4291.3</v>
      </c>
      <c r="AY677" s="228">
        <v>1461.2</v>
      </c>
      <c r="AZ677" s="227" t="s">
        <v>17005</v>
      </c>
      <c r="BA677" s="227">
        <v>2007</v>
      </c>
      <c r="BB677" s="229"/>
      <c r="BC677" s="230">
        <f t="shared" si="299"/>
        <v>0</v>
      </c>
      <c r="BJ677" s="177" t="str">
        <f t="shared" si="300"/>
        <v>1293.000</v>
      </c>
      <c r="BM677" s="177" t="s">
        <v>3177</v>
      </c>
      <c r="BN677" s="177" t="s">
        <v>2983</v>
      </c>
      <c r="BO677" s="177" t="s">
        <v>2983</v>
      </c>
      <c r="BU677" s="177" t="s">
        <v>3177</v>
      </c>
      <c r="BV677" s="177" t="s">
        <v>2983</v>
      </c>
      <c r="BW677" s="177" t="s">
        <v>2983</v>
      </c>
      <c r="CH677" s="224">
        <f t="shared" si="284"/>
        <v>5.2386894822120667E-10</v>
      </c>
    </row>
    <row r="678" spans="1:86" x14ac:dyDescent="0.3">
      <c r="A678" s="177">
        <v>1</v>
      </c>
      <c r="B678" s="231">
        <f>SUBTOTAL(9,$A$667:A678)</f>
        <v>12</v>
      </c>
      <c r="C678" s="236" t="s">
        <v>160</v>
      </c>
      <c r="D678" s="222">
        <f t="shared" si="301"/>
        <v>4758696.5500000007</v>
      </c>
      <c r="E678" s="239">
        <v>0</v>
      </c>
      <c r="F678" s="239">
        <v>0</v>
      </c>
      <c r="G678" s="239">
        <v>0</v>
      </c>
      <c r="H678" s="239">
        <v>0</v>
      </c>
      <c r="I678" s="239">
        <v>0</v>
      </c>
      <c r="J678" s="239">
        <v>0</v>
      </c>
      <c r="K678" s="255">
        <v>0</v>
      </c>
      <c r="L678" s="239">
        <v>0</v>
      </c>
      <c r="M678" s="258">
        <v>580.70000000000005</v>
      </c>
      <c r="N678" s="222">
        <v>4463184.4000000004</v>
      </c>
      <c r="O678" s="239">
        <v>0</v>
      </c>
      <c r="P678" s="239">
        <v>0</v>
      </c>
      <c r="Q678" s="239">
        <v>0</v>
      </c>
      <c r="R678" s="239">
        <v>0</v>
      </c>
      <c r="S678" s="239">
        <v>0</v>
      </c>
      <c r="T678" s="239">
        <v>0</v>
      </c>
      <c r="U678" s="239">
        <v>0</v>
      </c>
      <c r="V678" s="239">
        <v>0</v>
      </c>
      <c r="W678" s="239">
        <v>0</v>
      </c>
      <c r="X678" s="239">
        <v>0</v>
      </c>
      <c r="Y678" s="239">
        <v>0</v>
      </c>
      <c r="Z678" s="239">
        <v>0</v>
      </c>
      <c r="AA678" s="239">
        <v>0</v>
      </c>
      <c r="AB678" s="239">
        <v>0</v>
      </c>
      <c r="AC678" s="222">
        <f t="shared" si="302"/>
        <v>95512.15</v>
      </c>
      <c r="AD678" s="222">
        <v>200000</v>
      </c>
      <c r="AE678" s="239">
        <v>0</v>
      </c>
      <c r="AF678" s="214">
        <v>2025</v>
      </c>
      <c r="AG678" s="214">
        <v>2025</v>
      </c>
      <c r="AH678" s="214">
        <v>2025</v>
      </c>
      <c r="AI678" s="226"/>
      <c r="AJ678" s="226"/>
      <c r="AK678" s="226"/>
      <c r="AL678" s="226"/>
      <c r="AM678" s="227" t="s">
        <v>16945</v>
      </c>
      <c r="AN678" s="227" t="s">
        <v>16944</v>
      </c>
      <c r="AO678" s="227">
        <v>0</v>
      </c>
      <c r="AP678" s="227" t="s">
        <v>16949</v>
      </c>
      <c r="AQ678" s="227" t="s">
        <v>16956</v>
      </c>
      <c r="AR678" s="227" t="s">
        <v>16954</v>
      </c>
      <c r="AS678" s="227"/>
      <c r="AT678" s="227"/>
      <c r="AU678" s="227"/>
      <c r="AV678" s="227"/>
      <c r="AW678" s="227" t="s">
        <v>636</v>
      </c>
      <c r="AX678" s="228">
        <v>1571.7</v>
      </c>
      <c r="AY678" s="228">
        <v>580.70000000000005</v>
      </c>
      <c r="AZ678" s="227" t="s">
        <v>17005</v>
      </c>
      <c r="BA678" s="227">
        <v>2005</v>
      </c>
      <c r="BB678" s="229"/>
      <c r="BC678" s="230">
        <f t="shared" si="299"/>
        <v>0</v>
      </c>
      <c r="BJ678" s="177" t="str">
        <f t="shared" si="300"/>
        <v>456.200</v>
      </c>
      <c r="BM678" s="177" t="s">
        <v>3178</v>
      </c>
      <c r="BN678" s="177" t="s">
        <v>2983</v>
      </c>
      <c r="BO678" s="177" t="s">
        <v>2983</v>
      </c>
      <c r="BU678" s="177" t="s">
        <v>3178</v>
      </c>
      <c r="BV678" s="177" t="s">
        <v>2983</v>
      </c>
      <c r="BW678" s="177" t="s">
        <v>2983</v>
      </c>
      <c r="CH678" s="224">
        <f t="shared" si="284"/>
        <v>3.7834979593753815E-10</v>
      </c>
    </row>
    <row r="679" spans="1:86" x14ac:dyDescent="0.3">
      <c r="A679" s="177">
        <v>1</v>
      </c>
      <c r="B679" s="231">
        <f>SUBTOTAL(9,$A$667:A679)</f>
        <v>13</v>
      </c>
      <c r="C679" s="236" t="s">
        <v>161</v>
      </c>
      <c r="D679" s="222">
        <f t="shared" si="301"/>
        <v>9505920.4399999995</v>
      </c>
      <c r="E679" s="239">
        <v>0</v>
      </c>
      <c r="F679" s="239">
        <v>0</v>
      </c>
      <c r="G679" s="239">
        <v>0</v>
      </c>
      <c r="H679" s="239">
        <v>0</v>
      </c>
      <c r="I679" s="239">
        <v>0</v>
      </c>
      <c r="J679" s="239">
        <v>0</v>
      </c>
      <c r="K679" s="255">
        <v>0</v>
      </c>
      <c r="L679" s="239">
        <v>0</v>
      </c>
      <c r="M679" s="258">
        <v>1160</v>
      </c>
      <c r="N679" s="222">
        <v>9081574.7400000002</v>
      </c>
      <c r="O679" s="239">
        <v>0</v>
      </c>
      <c r="P679" s="239">
        <v>0</v>
      </c>
      <c r="Q679" s="239">
        <v>0</v>
      </c>
      <c r="R679" s="239">
        <v>0</v>
      </c>
      <c r="S679" s="239">
        <v>0</v>
      </c>
      <c r="T679" s="239">
        <v>0</v>
      </c>
      <c r="U679" s="239">
        <v>0</v>
      </c>
      <c r="V679" s="239">
        <v>0</v>
      </c>
      <c r="W679" s="239">
        <v>0</v>
      </c>
      <c r="X679" s="239">
        <v>0</v>
      </c>
      <c r="Y679" s="239">
        <v>0</v>
      </c>
      <c r="Z679" s="239">
        <v>0</v>
      </c>
      <c r="AA679" s="239">
        <v>0</v>
      </c>
      <c r="AB679" s="239">
        <v>0</v>
      </c>
      <c r="AC679" s="222">
        <f t="shared" si="302"/>
        <v>194345.7</v>
      </c>
      <c r="AD679" s="222">
        <v>230000</v>
      </c>
      <c r="AE679" s="239">
        <v>0</v>
      </c>
      <c r="AF679" s="214">
        <v>2025</v>
      </c>
      <c r="AG679" s="214">
        <v>2025</v>
      </c>
      <c r="AH679" s="214">
        <v>2025</v>
      </c>
      <c r="AI679" s="226"/>
      <c r="AJ679" s="226"/>
      <c r="AK679" s="226"/>
      <c r="AL679" s="226"/>
      <c r="AM679" s="227" t="s">
        <v>16945</v>
      </c>
      <c r="AN679" s="227" t="s">
        <v>16955</v>
      </c>
      <c r="AO679" s="227">
        <v>0</v>
      </c>
      <c r="AP679" s="227" t="s">
        <v>16943</v>
      </c>
      <c r="AQ679" s="227" t="s">
        <v>16942</v>
      </c>
      <c r="AR679" s="227" t="s">
        <v>16954</v>
      </c>
      <c r="AS679" s="227"/>
      <c r="AT679" s="227"/>
      <c r="AU679" s="227"/>
      <c r="AV679" s="227"/>
      <c r="AW679" s="227" t="s">
        <v>619</v>
      </c>
      <c r="AX679" s="228">
        <v>3338.7</v>
      </c>
      <c r="AY679" s="228">
        <v>1160</v>
      </c>
      <c r="AZ679" s="227" t="s">
        <v>17005</v>
      </c>
      <c r="BA679" s="227" t="s">
        <v>17002</v>
      </c>
      <c r="BB679" s="229"/>
      <c r="BC679" s="230">
        <f t="shared" si="299"/>
        <v>0</v>
      </c>
      <c r="BJ679" s="177" t="str">
        <f t="shared" si="300"/>
        <v>876.200</v>
      </c>
      <c r="BM679" s="177" t="s">
        <v>3179</v>
      </c>
      <c r="BN679" s="177" t="s">
        <v>2983</v>
      </c>
      <c r="BO679" s="177" t="s">
        <v>2983</v>
      </c>
      <c r="BU679" s="177" t="s">
        <v>3179</v>
      </c>
      <c r="BV679" s="177" t="s">
        <v>2983</v>
      </c>
      <c r="BW679" s="177" t="s">
        <v>2983</v>
      </c>
      <c r="CH679" s="224">
        <f t="shared" si="284"/>
        <v>-7.5669959187507629E-10</v>
      </c>
    </row>
    <row r="680" spans="1:86" x14ac:dyDescent="0.3">
      <c r="A680" s="177">
        <v>1</v>
      </c>
      <c r="B680" s="231">
        <f>SUBTOTAL(9,$A$667:A680)</f>
        <v>14</v>
      </c>
      <c r="C680" s="236" t="s">
        <v>5337</v>
      </c>
      <c r="D680" s="222">
        <f t="shared" si="301"/>
        <v>4056405.71</v>
      </c>
      <c r="E680" s="239">
        <v>0</v>
      </c>
      <c r="F680" s="239">
        <v>0</v>
      </c>
      <c r="G680" s="239">
        <v>0</v>
      </c>
      <c r="H680" s="239">
        <v>0</v>
      </c>
      <c r="I680" s="239">
        <v>0</v>
      </c>
      <c r="J680" s="239">
        <v>0</v>
      </c>
      <c r="K680" s="255">
        <v>0</v>
      </c>
      <c r="L680" s="239">
        <v>0</v>
      </c>
      <c r="M680" s="258">
        <v>495</v>
      </c>
      <c r="N680" s="222">
        <v>3795188.67</v>
      </c>
      <c r="O680" s="239">
        <v>0</v>
      </c>
      <c r="P680" s="239">
        <v>0</v>
      </c>
      <c r="Q680" s="239">
        <v>0</v>
      </c>
      <c r="R680" s="239">
        <v>0</v>
      </c>
      <c r="S680" s="239">
        <v>0</v>
      </c>
      <c r="T680" s="239">
        <v>0</v>
      </c>
      <c r="U680" s="239">
        <v>0</v>
      </c>
      <c r="V680" s="239">
        <v>0</v>
      </c>
      <c r="W680" s="239">
        <v>0</v>
      </c>
      <c r="X680" s="239">
        <v>0</v>
      </c>
      <c r="Y680" s="239">
        <v>0</v>
      </c>
      <c r="Z680" s="239">
        <v>0</v>
      </c>
      <c r="AA680" s="239">
        <v>0</v>
      </c>
      <c r="AB680" s="239">
        <v>0</v>
      </c>
      <c r="AC680" s="222">
        <f t="shared" si="302"/>
        <v>81217.039999999994</v>
      </c>
      <c r="AD680" s="222">
        <v>180000</v>
      </c>
      <c r="AE680" s="239">
        <v>0</v>
      </c>
      <c r="AF680" s="214">
        <v>2025</v>
      </c>
      <c r="AG680" s="214">
        <v>2025</v>
      </c>
      <c r="AH680" s="214">
        <v>2025</v>
      </c>
      <c r="AI680" s="226"/>
      <c r="AJ680" s="226"/>
      <c r="AK680" s="226"/>
      <c r="AL680" s="226"/>
      <c r="AM680" s="227" t="s">
        <v>16945</v>
      </c>
      <c r="AN680" s="227" t="s">
        <v>16959</v>
      </c>
      <c r="AO680" s="227">
        <v>0</v>
      </c>
      <c r="AP680" s="227" t="s">
        <v>16954</v>
      </c>
      <c r="AQ680" s="227" t="s">
        <v>16948</v>
      </c>
      <c r="AR680" s="227" t="s">
        <v>16947</v>
      </c>
      <c r="AS680" s="227"/>
      <c r="AT680" s="227"/>
      <c r="AU680" s="227"/>
      <c r="AV680" s="227"/>
      <c r="AW680" s="227">
        <v>1982</v>
      </c>
      <c r="AX680" s="228">
        <v>560.1</v>
      </c>
      <c r="AY680" s="228">
        <v>495</v>
      </c>
      <c r="AZ680" s="227" t="s">
        <v>17005</v>
      </c>
      <c r="BA680" s="227">
        <v>2008</v>
      </c>
      <c r="BB680" s="229"/>
      <c r="BC680" s="230">
        <f t="shared" si="299"/>
        <v>0</v>
      </c>
      <c r="BJ680" s="177" t="str">
        <f t="shared" si="300"/>
        <v>378.700</v>
      </c>
      <c r="BM680" s="177" t="s">
        <v>3181</v>
      </c>
      <c r="BN680" s="177" t="s">
        <v>2983</v>
      </c>
      <c r="BO680" s="177" t="s">
        <v>2983</v>
      </c>
      <c r="BU680" s="177" t="s">
        <v>3181</v>
      </c>
      <c r="BV680" s="177" t="s">
        <v>2983</v>
      </c>
      <c r="BW680" s="177" t="s">
        <v>2983</v>
      </c>
      <c r="CH680" s="224">
        <f t="shared" si="284"/>
        <v>5.8207660913467407E-11</v>
      </c>
    </row>
    <row r="681" spans="1:86" x14ac:dyDescent="0.3">
      <c r="A681" s="177">
        <v>1</v>
      </c>
      <c r="B681" s="231">
        <f>SUBTOTAL(9,$A$667:A681)</f>
        <v>15</v>
      </c>
      <c r="C681" s="236" t="s">
        <v>162</v>
      </c>
      <c r="D681" s="222">
        <f t="shared" si="301"/>
        <v>2766550.64</v>
      </c>
      <c r="E681" s="239">
        <v>0</v>
      </c>
      <c r="F681" s="239">
        <v>0</v>
      </c>
      <c r="G681" s="239">
        <v>0</v>
      </c>
      <c r="H681" s="239">
        <v>0</v>
      </c>
      <c r="I681" s="239">
        <v>0</v>
      </c>
      <c r="J681" s="239">
        <v>0</v>
      </c>
      <c r="K681" s="255">
        <v>0</v>
      </c>
      <c r="L681" s="239">
        <v>0</v>
      </c>
      <c r="M681" s="258">
        <v>337.6</v>
      </c>
      <c r="N681" s="222">
        <v>2532358.1800000002</v>
      </c>
      <c r="O681" s="239">
        <v>0</v>
      </c>
      <c r="P681" s="239">
        <v>0</v>
      </c>
      <c r="Q681" s="239">
        <v>0</v>
      </c>
      <c r="R681" s="239">
        <v>0</v>
      </c>
      <c r="S681" s="239">
        <v>0</v>
      </c>
      <c r="T681" s="239">
        <v>0</v>
      </c>
      <c r="U681" s="239">
        <v>0</v>
      </c>
      <c r="V681" s="239">
        <v>0</v>
      </c>
      <c r="W681" s="239">
        <v>0</v>
      </c>
      <c r="X681" s="239">
        <v>0</v>
      </c>
      <c r="Y681" s="239">
        <v>0</v>
      </c>
      <c r="Z681" s="239">
        <v>0</v>
      </c>
      <c r="AA681" s="239">
        <v>0</v>
      </c>
      <c r="AB681" s="239">
        <v>0</v>
      </c>
      <c r="AC681" s="222">
        <f>ROUND(N681*2.14%,2)-0.01</f>
        <v>54192.46</v>
      </c>
      <c r="AD681" s="222">
        <v>180000</v>
      </c>
      <c r="AE681" s="239">
        <v>0</v>
      </c>
      <c r="AF681" s="214">
        <v>2025</v>
      </c>
      <c r="AG681" s="214">
        <v>2025</v>
      </c>
      <c r="AH681" s="214">
        <v>2025</v>
      </c>
      <c r="AI681" s="226"/>
      <c r="AJ681" s="226"/>
      <c r="AK681" s="226"/>
      <c r="AL681" s="226"/>
      <c r="AM681" s="227" t="s">
        <v>16945</v>
      </c>
      <c r="AN681" s="227" t="s">
        <v>16957</v>
      </c>
      <c r="AO681" s="227">
        <v>0</v>
      </c>
      <c r="AP681" s="227" t="s">
        <v>16948</v>
      </c>
      <c r="AQ681" s="227" t="s">
        <v>16956</v>
      </c>
      <c r="AR681" s="227">
        <v>0</v>
      </c>
      <c r="AS681" s="227"/>
      <c r="AT681" s="227"/>
      <c r="AU681" s="227"/>
      <c r="AV681" s="227"/>
      <c r="AW681" s="227" t="s">
        <v>775</v>
      </c>
      <c r="AX681" s="228">
        <v>371.9</v>
      </c>
      <c r="AY681" s="228">
        <v>337.6</v>
      </c>
      <c r="AZ681" s="227" t="s">
        <v>17005</v>
      </c>
      <c r="BA681" s="227">
        <v>2008</v>
      </c>
      <c r="BB681" s="229"/>
      <c r="BC681" s="230">
        <f t="shared" si="299"/>
        <v>0</v>
      </c>
      <c r="BJ681" s="177" t="str">
        <f t="shared" si="300"/>
        <v>366.000</v>
      </c>
      <c r="BM681" s="177" t="s">
        <v>3183</v>
      </c>
      <c r="BN681" s="177" t="s">
        <v>1267</v>
      </c>
      <c r="BO681" s="177" t="s">
        <v>3184</v>
      </c>
      <c r="BU681" s="177" t="s">
        <v>3183</v>
      </c>
      <c r="BV681" s="177" t="s">
        <v>1267</v>
      </c>
      <c r="BW681" s="177" t="s">
        <v>3184</v>
      </c>
      <c r="CH681" s="224">
        <f t="shared" si="284"/>
        <v>-2.9103830456733704E-11</v>
      </c>
    </row>
    <row r="682" spans="1:86" x14ac:dyDescent="0.3">
      <c r="A682" s="177">
        <v>1</v>
      </c>
      <c r="B682" s="231">
        <f>SUBTOTAL(9,$A$667:A682)</f>
        <v>16</v>
      </c>
      <c r="C682" s="236" t="s">
        <v>163</v>
      </c>
      <c r="D682" s="222">
        <f t="shared" si="301"/>
        <v>2728854.75</v>
      </c>
      <c r="E682" s="239">
        <v>0</v>
      </c>
      <c r="F682" s="239">
        <v>0</v>
      </c>
      <c r="G682" s="239">
        <v>0</v>
      </c>
      <c r="H682" s="239">
        <v>0</v>
      </c>
      <c r="I682" s="239">
        <v>0</v>
      </c>
      <c r="J682" s="239">
        <v>0</v>
      </c>
      <c r="K682" s="255">
        <v>0</v>
      </c>
      <c r="L682" s="239">
        <v>0</v>
      </c>
      <c r="M682" s="258">
        <v>333</v>
      </c>
      <c r="N682" s="222">
        <v>2495452.08</v>
      </c>
      <c r="O682" s="239">
        <v>0</v>
      </c>
      <c r="P682" s="239">
        <v>0</v>
      </c>
      <c r="Q682" s="239">
        <v>0</v>
      </c>
      <c r="R682" s="239">
        <v>0</v>
      </c>
      <c r="S682" s="239">
        <v>0</v>
      </c>
      <c r="T682" s="239">
        <v>0</v>
      </c>
      <c r="U682" s="239">
        <v>0</v>
      </c>
      <c r="V682" s="239">
        <v>0</v>
      </c>
      <c r="W682" s="239">
        <v>0</v>
      </c>
      <c r="X682" s="239">
        <v>0</v>
      </c>
      <c r="Y682" s="239">
        <v>0</v>
      </c>
      <c r="Z682" s="239">
        <v>0</v>
      </c>
      <c r="AA682" s="239">
        <v>0</v>
      </c>
      <c r="AB682" s="239">
        <v>0</v>
      </c>
      <c r="AC682" s="222">
        <f>ROUND(N682*2.14%,2)</f>
        <v>53402.67</v>
      </c>
      <c r="AD682" s="222">
        <v>180000</v>
      </c>
      <c r="AE682" s="239">
        <v>0</v>
      </c>
      <c r="AF682" s="214">
        <v>2025</v>
      </c>
      <c r="AG682" s="214">
        <v>2025</v>
      </c>
      <c r="AH682" s="214">
        <v>2025</v>
      </c>
      <c r="AI682" s="226"/>
      <c r="AJ682" s="226"/>
      <c r="AK682" s="226"/>
      <c r="AL682" s="226"/>
      <c r="AM682" s="227" t="s">
        <v>16945</v>
      </c>
      <c r="AN682" s="227" t="s">
        <v>16957</v>
      </c>
      <c r="AO682" s="227">
        <v>0</v>
      </c>
      <c r="AP682" s="227" t="s">
        <v>16953</v>
      </c>
      <c r="AQ682" s="227" t="s">
        <v>16956</v>
      </c>
      <c r="AR682" s="227">
        <v>0</v>
      </c>
      <c r="AS682" s="227"/>
      <c r="AT682" s="227"/>
      <c r="AU682" s="227"/>
      <c r="AV682" s="227"/>
      <c r="AW682" s="227" t="s">
        <v>780</v>
      </c>
      <c r="AX682" s="228">
        <v>32</v>
      </c>
      <c r="AY682" s="228">
        <v>333</v>
      </c>
      <c r="AZ682" s="227" t="s">
        <v>17005</v>
      </c>
      <c r="BA682" s="227">
        <v>2008</v>
      </c>
      <c r="BB682" s="229"/>
      <c r="BC682" s="230">
        <f t="shared" si="299"/>
        <v>0</v>
      </c>
      <c r="BJ682" s="177" t="str">
        <f t="shared" si="300"/>
        <v>366.000</v>
      </c>
      <c r="BM682" s="177" t="s">
        <v>3185</v>
      </c>
      <c r="BN682" s="177" t="s">
        <v>2983</v>
      </c>
      <c r="BO682" s="177" t="s">
        <v>2365</v>
      </c>
      <c r="BU682" s="177" t="s">
        <v>3185</v>
      </c>
      <c r="BV682" s="177" t="s">
        <v>2983</v>
      </c>
      <c r="BW682" s="177" t="s">
        <v>2365</v>
      </c>
      <c r="CH682" s="224">
        <f t="shared" si="284"/>
        <v>-5.8207660913467407E-11</v>
      </c>
    </row>
    <row r="683" spans="1:86" x14ac:dyDescent="0.3">
      <c r="A683" s="177">
        <v>1</v>
      </c>
      <c r="B683" s="231">
        <f>SUBTOTAL(9,$A$667:A683)</f>
        <v>17</v>
      </c>
      <c r="C683" s="236" t="s">
        <v>164</v>
      </c>
      <c r="D683" s="222">
        <f t="shared" si="301"/>
        <v>2491206.7400000002</v>
      </c>
      <c r="E683" s="239">
        <v>0</v>
      </c>
      <c r="F683" s="239">
        <v>0</v>
      </c>
      <c r="G683" s="239">
        <v>0</v>
      </c>
      <c r="H683" s="239">
        <v>0</v>
      </c>
      <c r="I683" s="239">
        <v>0</v>
      </c>
      <c r="J683" s="239">
        <v>0</v>
      </c>
      <c r="K683" s="255">
        <v>0</v>
      </c>
      <c r="L683" s="239">
        <v>0</v>
      </c>
      <c r="M683" s="258">
        <v>304</v>
      </c>
      <c r="N683" s="222">
        <v>2262783.1800000002</v>
      </c>
      <c r="O683" s="239">
        <v>0</v>
      </c>
      <c r="P683" s="239">
        <v>0</v>
      </c>
      <c r="Q683" s="239">
        <v>0</v>
      </c>
      <c r="R683" s="239">
        <v>0</v>
      </c>
      <c r="S683" s="239">
        <v>0</v>
      </c>
      <c r="T683" s="239">
        <v>0</v>
      </c>
      <c r="U683" s="239">
        <v>0</v>
      </c>
      <c r="V683" s="239">
        <v>0</v>
      </c>
      <c r="W683" s="239">
        <v>0</v>
      </c>
      <c r="X683" s="239">
        <v>0</v>
      </c>
      <c r="Y683" s="239">
        <v>0</v>
      </c>
      <c r="Z683" s="239">
        <v>0</v>
      </c>
      <c r="AA683" s="239">
        <v>0</v>
      </c>
      <c r="AB683" s="239">
        <v>0</v>
      </c>
      <c r="AC683" s="222">
        <f>ROUND(N683*2.14%,2)</f>
        <v>48423.56</v>
      </c>
      <c r="AD683" s="222">
        <v>180000</v>
      </c>
      <c r="AE683" s="239">
        <v>0</v>
      </c>
      <c r="AF683" s="214">
        <v>2025</v>
      </c>
      <c r="AG683" s="214">
        <v>2025</v>
      </c>
      <c r="AH683" s="214">
        <v>2025</v>
      </c>
      <c r="AI683" s="226"/>
      <c r="AJ683" s="226"/>
      <c r="AK683" s="226"/>
      <c r="AL683" s="226"/>
      <c r="AM683" s="227" t="s">
        <v>16945</v>
      </c>
      <c r="AN683" s="227" t="s">
        <v>16957</v>
      </c>
      <c r="AO683" s="227">
        <v>0</v>
      </c>
      <c r="AP683" s="227" t="s">
        <v>16949</v>
      </c>
      <c r="AQ683" s="227" t="s">
        <v>16956</v>
      </c>
      <c r="AR683" s="227">
        <v>0</v>
      </c>
      <c r="AS683" s="227"/>
      <c r="AT683" s="227"/>
      <c r="AU683" s="227"/>
      <c r="AV683" s="227"/>
      <c r="AW683" s="227" t="s">
        <v>666</v>
      </c>
      <c r="AX683" s="228">
        <v>315.2</v>
      </c>
      <c r="AY683" s="228">
        <v>304</v>
      </c>
      <c r="AZ683" s="227" t="s">
        <v>17005</v>
      </c>
      <c r="BA683" s="227" t="s">
        <v>3199</v>
      </c>
      <c r="BB683" s="229"/>
      <c r="BC683" s="230">
        <f t="shared" si="299"/>
        <v>0</v>
      </c>
      <c r="BJ683" s="177" t="str">
        <f t="shared" si="300"/>
        <v>232.100</v>
      </c>
      <c r="BM683" s="177" t="s">
        <v>3186</v>
      </c>
      <c r="BN683" s="177" t="s">
        <v>2983</v>
      </c>
      <c r="BO683" s="177" t="s">
        <v>3187</v>
      </c>
      <c r="BU683" s="177" t="s">
        <v>3186</v>
      </c>
      <c r="BV683" s="177" t="s">
        <v>2983</v>
      </c>
      <c r="BW683" s="177" t="s">
        <v>3187</v>
      </c>
      <c r="CH683" s="224">
        <f t="shared" si="284"/>
        <v>5.8207660913467407E-11</v>
      </c>
    </row>
    <row r="684" spans="1:86" x14ac:dyDescent="0.3">
      <c r="A684" s="177">
        <v>1</v>
      </c>
      <c r="B684" s="231">
        <f>SUBTOTAL(9,$A$667:A684)</f>
        <v>18</v>
      </c>
      <c r="C684" s="236" t="s">
        <v>165</v>
      </c>
      <c r="D684" s="222">
        <f t="shared" si="301"/>
        <v>8243927.5499999998</v>
      </c>
      <c r="E684" s="239">
        <v>0</v>
      </c>
      <c r="F684" s="239">
        <v>0</v>
      </c>
      <c r="G684" s="239">
        <v>0</v>
      </c>
      <c r="H684" s="239">
        <v>0</v>
      </c>
      <c r="I684" s="239">
        <v>0</v>
      </c>
      <c r="J684" s="239">
        <v>0</v>
      </c>
      <c r="K684" s="255">
        <v>0</v>
      </c>
      <c r="L684" s="239">
        <v>0</v>
      </c>
      <c r="M684" s="258">
        <v>1006</v>
      </c>
      <c r="N684" s="222">
        <v>7846022.6600000001</v>
      </c>
      <c r="O684" s="239">
        <v>0</v>
      </c>
      <c r="P684" s="239">
        <v>0</v>
      </c>
      <c r="Q684" s="239">
        <v>0</v>
      </c>
      <c r="R684" s="239">
        <v>0</v>
      </c>
      <c r="S684" s="239">
        <v>0</v>
      </c>
      <c r="T684" s="239">
        <v>0</v>
      </c>
      <c r="U684" s="239">
        <v>0</v>
      </c>
      <c r="V684" s="239">
        <v>0</v>
      </c>
      <c r="W684" s="239">
        <v>0</v>
      </c>
      <c r="X684" s="239">
        <v>0</v>
      </c>
      <c r="Y684" s="239">
        <v>0</v>
      </c>
      <c r="Z684" s="239">
        <v>0</v>
      </c>
      <c r="AA684" s="239">
        <v>0</v>
      </c>
      <c r="AB684" s="239">
        <v>0</v>
      </c>
      <c r="AC684" s="222">
        <f>ROUND(N684*2.14%,2)+0.01</f>
        <v>167904.89</v>
      </c>
      <c r="AD684" s="222">
        <v>230000</v>
      </c>
      <c r="AE684" s="239">
        <v>0</v>
      </c>
      <c r="AF684" s="214">
        <v>2025</v>
      </c>
      <c r="AG684" s="214">
        <v>2025</v>
      </c>
      <c r="AH684" s="214">
        <v>2025</v>
      </c>
      <c r="AI684" s="226"/>
      <c r="AJ684" s="226"/>
      <c r="AK684" s="226"/>
      <c r="AL684" s="226"/>
      <c r="AM684" s="227" t="s">
        <v>16945</v>
      </c>
      <c r="AN684" s="227" t="s">
        <v>16949</v>
      </c>
      <c r="AO684" s="227">
        <v>0</v>
      </c>
      <c r="AP684" s="227" t="s">
        <v>16954</v>
      </c>
      <c r="AQ684" s="227" t="s">
        <v>16954</v>
      </c>
      <c r="AR684" s="227" t="s">
        <v>16954</v>
      </c>
      <c r="AS684" s="227"/>
      <c r="AT684" s="227"/>
      <c r="AU684" s="227"/>
      <c r="AV684" s="227"/>
      <c r="AW684" s="227" t="s">
        <v>783</v>
      </c>
      <c r="AX684" s="228">
        <v>1115.2</v>
      </c>
      <c r="AY684" s="228">
        <v>1006</v>
      </c>
      <c r="AZ684" s="227" t="s">
        <v>17005</v>
      </c>
      <c r="BA684" s="227">
        <v>2008</v>
      </c>
      <c r="BB684" s="229"/>
      <c r="BC684" s="230">
        <f t="shared" si="299"/>
        <v>0</v>
      </c>
      <c r="BJ684" s="177" t="str">
        <f t="shared" si="300"/>
        <v>761.900</v>
      </c>
      <c r="BM684" s="177" t="s">
        <v>3189</v>
      </c>
      <c r="BN684" s="177" t="s">
        <v>631</v>
      </c>
      <c r="BO684" s="177" t="s">
        <v>3190</v>
      </c>
      <c r="BU684" s="177" t="s">
        <v>3189</v>
      </c>
      <c r="BV684" s="177" t="s">
        <v>631</v>
      </c>
      <c r="BW684" s="177" t="s">
        <v>3190</v>
      </c>
      <c r="CH684" s="224">
        <f t="shared" si="284"/>
        <v>-3.4924596548080444E-10</v>
      </c>
    </row>
    <row r="685" spans="1:86" x14ac:dyDescent="0.3">
      <c r="A685" s="177">
        <v>1</v>
      </c>
      <c r="B685" s="231">
        <f>SUBTOTAL(9,$A$667:A685)</f>
        <v>19</v>
      </c>
      <c r="C685" s="236" t="s">
        <v>166</v>
      </c>
      <c r="D685" s="222">
        <f t="shared" si="301"/>
        <v>2973659.6</v>
      </c>
      <c r="E685" s="239">
        <v>0</v>
      </c>
      <c r="F685" s="239">
        <v>0</v>
      </c>
      <c r="G685" s="239">
        <v>0</v>
      </c>
      <c r="H685" s="239">
        <v>0</v>
      </c>
      <c r="I685" s="239">
        <v>0</v>
      </c>
      <c r="J685" s="239">
        <v>0</v>
      </c>
      <c r="K685" s="255">
        <v>0</v>
      </c>
      <c r="L685" s="239">
        <v>0</v>
      </c>
      <c r="M685" s="258">
        <v>380</v>
      </c>
      <c r="N685" s="222">
        <v>2735127.86</v>
      </c>
      <c r="O685" s="239">
        <v>0</v>
      </c>
      <c r="P685" s="239">
        <v>0</v>
      </c>
      <c r="Q685" s="239">
        <v>0</v>
      </c>
      <c r="R685" s="239">
        <v>0</v>
      </c>
      <c r="S685" s="239">
        <v>0</v>
      </c>
      <c r="T685" s="239">
        <v>0</v>
      </c>
      <c r="U685" s="239">
        <v>0</v>
      </c>
      <c r="V685" s="239">
        <v>0</v>
      </c>
      <c r="W685" s="239">
        <v>0</v>
      </c>
      <c r="X685" s="239">
        <v>0</v>
      </c>
      <c r="Y685" s="239">
        <v>0</v>
      </c>
      <c r="Z685" s="239">
        <v>0</v>
      </c>
      <c r="AA685" s="239">
        <v>0</v>
      </c>
      <c r="AB685" s="239">
        <v>0</v>
      </c>
      <c r="AC685" s="222">
        <f>ROUND(N685*2.14%,2)</f>
        <v>58531.74</v>
      </c>
      <c r="AD685" s="222">
        <v>180000</v>
      </c>
      <c r="AE685" s="239">
        <v>0</v>
      </c>
      <c r="AF685" s="214">
        <v>2025</v>
      </c>
      <c r="AG685" s="214">
        <v>2025</v>
      </c>
      <c r="AH685" s="214">
        <v>2025</v>
      </c>
      <c r="AI685" s="226"/>
      <c r="AJ685" s="226"/>
      <c r="AK685" s="226"/>
      <c r="AL685" s="226"/>
      <c r="AM685" s="227" t="s">
        <v>16945</v>
      </c>
      <c r="AN685" s="227" t="s">
        <v>16944</v>
      </c>
      <c r="AO685" s="227" t="s">
        <v>16961</v>
      </c>
      <c r="AP685" s="227" t="s">
        <v>16949</v>
      </c>
      <c r="AQ685" s="227" t="s">
        <v>16951</v>
      </c>
      <c r="AR685" s="227" t="s">
        <v>16954</v>
      </c>
      <c r="AS685" s="227"/>
      <c r="AT685" s="227"/>
      <c r="AU685" s="227"/>
      <c r="AV685" s="227"/>
      <c r="AW685" s="227" t="s">
        <v>787</v>
      </c>
      <c r="AX685" s="228">
        <v>2269.3000000000002</v>
      </c>
      <c r="AY685" s="228">
        <v>380</v>
      </c>
      <c r="AZ685" s="227" t="s">
        <v>17006</v>
      </c>
      <c r="BA685" s="227">
        <v>2005</v>
      </c>
      <c r="BB685" s="229"/>
      <c r="BC685" s="230">
        <f t="shared" si="299"/>
        <v>0</v>
      </c>
      <c r="BJ685" s="177" t="str">
        <f t="shared" si="300"/>
        <v>389.100</v>
      </c>
      <c r="BM685" s="177" t="s">
        <v>3191</v>
      </c>
      <c r="BN685" s="177" t="s">
        <v>2983</v>
      </c>
      <c r="BO685" s="177" t="s">
        <v>2656</v>
      </c>
      <c r="BU685" s="177" t="s">
        <v>3191</v>
      </c>
      <c r="BV685" s="177" t="s">
        <v>2983</v>
      </c>
      <c r="BW685" s="177" t="s">
        <v>2656</v>
      </c>
      <c r="CH685" s="224">
        <f t="shared" si="284"/>
        <v>2.3283064365386963E-10</v>
      </c>
    </row>
    <row r="686" spans="1:86" x14ac:dyDescent="0.3">
      <c r="A686" s="177">
        <v>1</v>
      </c>
      <c r="B686" s="231">
        <f>SUBTOTAL(9,$A$667:A686)</f>
        <v>20</v>
      </c>
      <c r="C686" s="236" t="s">
        <v>167</v>
      </c>
      <c r="D686" s="222">
        <f t="shared" si="301"/>
        <v>2877361.1999999997</v>
      </c>
      <c r="E686" s="239">
        <v>0</v>
      </c>
      <c r="F686" s="239">
        <v>0</v>
      </c>
      <c r="G686" s="239">
        <v>0</v>
      </c>
      <c r="H686" s="239">
        <v>0</v>
      </c>
      <c r="I686" s="239">
        <v>0</v>
      </c>
      <c r="J686" s="239">
        <v>0</v>
      </c>
      <c r="K686" s="255">
        <v>0</v>
      </c>
      <c r="L686" s="239">
        <v>0</v>
      </c>
      <c r="M686" s="258">
        <v>0</v>
      </c>
      <c r="N686" s="258">
        <v>0</v>
      </c>
      <c r="O686" s="239">
        <v>0</v>
      </c>
      <c r="P686" s="239">
        <v>0</v>
      </c>
      <c r="Q686" s="239">
        <v>420</v>
      </c>
      <c r="R686" s="222">
        <v>2621266.11</v>
      </c>
      <c r="S686" s="239">
        <v>0</v>
      </c>
      <c r="T686" s="239">
        <v>0</v>
      </c>
      <c r="U686" s="239">
        <v>0</v>
      </c>
      <c r="V686" s="239">
        <v>0</v>
      </c>
      <c r="W686" s="239">
        <v>0</v>
      </c>
      <c r="X686" s="239">
        <v>0</v>
      </c>
      <c r="Y686" s="239">
        <v>0</v>
      </c>
      <c r="Z686" s="239">
        <v>0</v>
      </c>
      <c r="AA686" s="239">
        <v>0</v>
      </c>
      <c r="AB686" s="239">
        <v>0</v>
      </c>
      <c r="AC686" s="222">
        <f>ROUND(R686*2.14%,2)</f>
        <v>56095.09</v>
      </c>
      <c r="AD686" s="239">
        <v>200000</v>
      </c>
      <c r="AE686" s="239">
        <v>0</v>
      </c>
      <c r="AF686" s="214">
        <v>2025</v>
      </c>
      <c r="AG686" s="214">
        <v>2025</v>
      </c>
      <c r="AH686" s="214">
        <v>2025</v>
      </c>
      <c r="AI686" s="226"/>
      <c r="AJ686" s="226"/>
      <c r="AK686" s="226"/>
      <c r="AL686" s="226"/>
      <c r="AM686" s="227" t="s">
        <v>16943</v>
      </c>
      <c r="AN686" s="227" t="s">
        <v>16955</v>
      </c>
      <c r="AO686" s="227">
        <v>0</v>
      </c>
      <c r="AP686" s="227" t="s">
        <v>16945</v>
      </c>
      <c r="AQ686" s="227" t="s">
        <v>16942</v>
      </c>
      <c r="AR686" s="227">
        <v>0</v>
      </c>
      <c r="AS686" s="227"/>
      <c r="AT686" s="227"/>
      <c r="AU686" s="227"/>
      <c r="AV686" s="227"/>
      <c r="AW686" s="227" t="s">
        <v>631</v>
      </c>
      <c r="AX686" s="228">
        <v>293.8</v>
      </c>
      <c r="AY686" s="228">
        <v>289.39999999999998</v>
      </c>
      <c r="AZ686" s="227" t="s">
        <v>592</v>
      </c>
      <c r="BA686" s="227" t="s">
        <v>631</v>
      </c>
      <c r="BB686" s="229"/>
      <c r="BC686" s="230">
        <f t="shared" si="299"/>
        <v>289.39999999999998</v>
      </c>
      <c r="BJ686" s="177" t="str">
        <f t="shared" si="300"/>
        <v>710.000</v>
      </c>
      <c r="BM686" s="177" t="s">
        <v>3192</v>
      </c>
      <c r="BN686" s="177" t="s">
        <v>2983</v>
      </c>
      <c r="BO686" s="177" t="s">
        <v>2983</v>
      </c>
      <c r="BU686" s="177" t="s">
        <v>3192</v>
      </c>
      <c r="BV686" s="177" t="s">
        <v>2983</v>
      </c>
      <c r="BW686" s="177" t="s">
        <v>2983</v>
      </c>
      <c r="CH686" s="224">
        <f t="shared" si="284"/>
        <v>-1.4551915228366852E-10</v>
      </c>
    </row>
    <row r="687" spans="1:86" x14ac:dyDescent="0.3">
      <c r="A687" s="177">
        <v>1</v>
      </c>
      <c r="B687" s="231">
        <f>SUBTOTAL(9,$A$667:A687)</f>
        <v>21</v>
      </c>
      <c r="C687" s="236" t="s">
        <v>168</v>
      </c>
      <c r="D687" s="222">
        <f t="shared" si="301"/>
        <v>1904539.0799999998</v>
      </c>
      <c r="E687" s="239">
        <v>0</v>
      </c>
      <c r="F687" s="239">
        <v>0</v>
      </c>
      <c r="G687" s="239">
        <v>0</v>
      </c>
      <c r="H687" s="239">
        <v>0</v>
      </c>
      <c r="I687" s="239">
        <v>0</v>
      </c>
      <c r="J687" s="239">
        <v>0</v>
      </c>
      <c r="K687" s="255">
        <v>0</v>
      </c>
      <c r="L687" s="239">
        <v>0</v>
      </c>
      <c r="M687" s="258">
        <v>0</v>
      </c>
      <c r="N687" s="258">
        <v>0</v>
      </c>
      <c r="O687" s="239">
        <v>0</v>
      </c>
      <c r="P687" s="239">
        <v>0</v>
      </c>
      <c r="Q687" s="239">
        <v>278</v>
      </c>
      <c r="R687" s="222">
        <v>1668826.2</v>
      </c>
      <c r="S687" s="239">
        <v>0</v>
      </c>
      <c r="T687" s="239">
        <v>0</v>
      </c>
      <c r="U687" s="239">
        <v>0</v>
      </c>
      <c r="V687" s="239">
        <v>0</v>
      </c>
      <c r="W687" s="239">
        <v>0</v>
      </c>
      <c r="X687" s="239">
        <v>0</v>
      </c>
      <c r="Y687" s="239">
        <v>0</v>
      </c>
      <c r="Z687" s="239">
        <v>0</v>
      </c>
      <c r="AA687" s="239">
        <v>0</v>
      </c>
      <c r="AB687" s="239">
        <v>0</v>
      </c>
      <c r="AC687" s="222">
        <f>ROUND(R687*2.14%,2)</f>
        <v>35712.879999999997</v>
      </c>
      <c r="AD687" s="239">
        <v>200000</v>
      </c>
      <c r="AE687" s="239">
        <v>0</v>
      </c>
      <c r="AF687" s="214">
        <v>2025</v>
      </c>
      <c r="AG687" s="214">
        <v>2025</v>
      </c>
      <c r="AH687" s="214">
        <v>2025</v>
      </c>
      <c r="AI687" s="226"/>
      <c r="AJ687" s="226"/>
      <c r="AK687" s="226"/>
      <c r="AL687" s="226"/>
      <c r="AM687" s="227" t="s">
        <v>16943</v>
      </c>
      <c r="AN687" s="227" t="s">
        <v>16946</v>
      </c>
      <c r="AO687" s="227">
        <v>0</v>
      </c>
      <c r="AP687" s="227" t="s">
        <v>16945</v>
      </c>
      <c r="AQ687" s="227" t="s">
        <v>16942</v>
      </c>
      <c r="AR687" s="227" t="s">
        <v>16954</v>
      </c>
      <c r="AS687" s="227"/>
      <c r="AT687" s="227"/>
      <c r="AU687" s="227"/>
      <c r="AV687" s="227"/>
      <c r="AW687" s="227" t="s">
        <v>636</v>
      </c>
      <c r="AX687" s="228">
        <v>925.3</v>
      </c>
      <c r="AY687" s="228">
        <v>586</v>
      </c>
      <c r="AZ687" s="227" t="s">
        <v>592</v>
      </c>
      <c r="BA687" s="227" t="s">
        <v>636</v>
      </c>
      <c r="BB687" s="229"/>
      <c r="BC687" s="230">
        <f t="shared" si="299"/>
        <v>586</v>
      </c>
      <c r="BJ687" s="177" t="str">
        <f t="shared" si="300"/>
        <v>476.000</v>
      </c>
      <c r="BM687" s="177" t="s">
        <v>3193</v>
      </c>
      <c r="BN687" s="177" t="s">
        <v>658</v>
      </c>
      <c r="BO687" s="177" t="s">
        <v>3194</v>
      </c>
      <c r="BU687" s="177" t="s">
        <v>3193</v>
      </c>
      <c r="BV687" s="177" t="s">
        <v>658</v>
      </c>
      <c r="BW687" s="177" t="s">
        <v>3194</v>
      </c>
      <c r="CH687" s="224">
        <f t="shared" si="284"/>
        <v>-1.1641532182693481E-10</v>
      </c>
    </row>
    <row r="688" spans="1:86" x14ac:dyDescent="0.3">
      <c r="A688" s="177">
        <v>1</v>
      </c>
      <c r="B688" s="231">
        <f>SUBTOTAL(9,$A$667:A688)</f>
        <v>22</v>
      </c>
      <c r="C688" s="236" t="s">
        <v>1101</v>
      </c>
      <c r="D688" s="222">
        <f t="shared" si="301"/>
        <v>2457800</v>
      </c>
      <c r="E688" s="239">
        <v>0</v>
      </c>
      <c r="F688" s="239">
        <v>0</v>
      </c>
      <c r="G688" s="239">
        <v>0</v>
      </c>
      <c r="H688" s="239">
        <v>0</v>
      </c>
      <c r="I688" s="239">
        <v>0</v>
      </c>
      <c r="J688" s="239">
        <v>0</v>
      </c>
      <c r="K688" s="255">
        <v>1</v>
      </c>
      <c r="L688" s="222">
        <v>2259447.8199999998</v>
      </c>
      <c r="M688" s="258">
        <v>0</v>
      </c>
      <c r="N688" s="258">
        <v>0</v>
      </c>
      <c r="O688" s="239">
        <v>0</v>
      </c>
      <c r="P688" s="239">
        <v>0</v>
      </c>
      <c r="Q688" s="239">
        <v>0</v>
      </c>
      <c r="R688" s="239">
        <v>0</v>
      </c>
      <c r="S688" s="239">
        <v>0</v>
      </c>
      <c r="T688" s="239">
        <v>0</v>
      </c>
      <c r="U688" s="239">
        <v>0</v>
      </c>
      <c r="V688" s="239">
        <v>0</v>
      </c>
      <c r="W688" s="239">
        <v>0</v>
      </c>
      <c r="X688" s="239">
        <v>0</v>
      </c>
      <c r="Y688" s="239">
        <v>0</v>
      </c>
      <c r="Z688" s="239">
        <v>0</v>
      </c>
      <c r="AA688" s="239">
        <v>0</v>
      </c>
      <c r="AB688" s="239">
        <v>0</v>
      </c>
      <c r="AC688" s="222">
        <f>ROUND(L688*2.14%,2)</f>
        <v>48352.18</v>
      </c>
      <c r="AD688" s="239">
        <v>150000</v>
      </c>
      <c r="AE688" s="239">
        <v>0</v>
      </c>
      <c r="AF688" s="214">
        <v>2025</v>
      </c>
      <c r="AG688" s="214">
        <v>2025</v>
      </c>
      <c r="AH688" s="214">
        <v>2025</v>
      </c>
      <c r="AI688" s="226"/>
      <c r="AJ688" s="226"/>
      <c r="AK688" s="226"/>
      <c r="AL688" s="226"/>
      <c r="AM688" s="227" t="s">
        <v>16959</v>
      </c>
      <c r="AN688" s="227" t="s">
        <v>16961</v>
      </c>
      <c r="AO688" s="227" t="s">
        <v>16957</v>
      </c>
      <c r="AP688" s="227" t="s">
        <v>16949</v>
      </c>
      <c r="AQ688" s="227" t="s">
        <v>16954</v>
      </c>
      <c r="AR688" s="227" t="s">
        <v>16947</v>
      </c>
      <c r="AS688" s="227"/>
      <c r="AT688" s="227"/>
      <c r="AU688" s="227"/>
      <c r="AV688" s="227"/>
      <c r="AW688" s="227"/>
      <c r="AX688" s="228"/>
      <c r="AY688" s="228"/>
      <c r="AZ688" s="227" t="s">
        <v>17009</v>
      </c>
      <c r="BA688" s="227"/>
      <c r="BB688" s="229"/>
      <c r="BC688" s="230"/>
      <c r="CH688" s="224">
        <f t="shared" si="284"/>
        <v>1.7462298274040222E-10</v>
      </c>
    </row>
    <row r="689" spans="1:86" x14ac:dyDescent="0.3">
      <c r="A689" s="177">
        <v>1</v>
      </c>
      <c r="B689" s="231">
        <f>SUBTOTAL(9,$A$667:A689)</f>
        <v>23</v>
      </c>
      <c r="C689" s="236" t="s">
        <v>169</v>
      </c>
      <c r="D689" s="222">
        <f t="shared" si="301"/>
        <v>4658584.8</v>
      </c>
      <c r="E689" s="239">
        <v>0</v>
      </c>
      <c r="F689" s="239">
        <v>0</v>
      </c>
      <c r="G689" s="239">
        <v>0</v>
      </c>
      <c r="H689" s="239">
        <v>0</v>
      </c>
      <c r="I689" s="239">
        <v>0</v>
      </c>
      <c r="J689" s="239">
        <v>0</v>
      </c>
      <c r="K689" s="255">
        <v>0</v>
      </c>
      <c r="L689" s="239">
        <v>0</v>
      </c>
      <c r="M689" s="258">
        <v>0</v>
      </c>
      <c r="N689" s="258">
        <v>0</v>
      </c>
      <c r="O689" s="239">
        <v>0</v>
      </c>
      <c r="P689" s="239">
        <v>0</v>
      </c>
      <c r="Q689" s="239">
        <v>680</v>
      </c>
      <c r="R689" s="222">
        <v>4365170.16</v>
      </c>
      <c r="S689" s="239">
        <v>0</v>
      </c>
      <c r="T689" s="239">
        <v>0</v>
      </c>
      <c r="U689" s="239">
        <v>0</v>
      </c>
      <c r="V689" s="239">
        <v>0</v>
      </c>
      <c r="W689" s="239">
        <v>0</v>
      </c>
      <c r="X689" s="239">
        <v>0</v>
      </c>
      <c r="Y689" s="239">
        <v>0</v>
      </c>
      <c r="Z689" s="239">
        <v>0</v>
      </c>
      <c r="AA689" s="239">
        <v>0</v>
      </c>
      <c r="AB689" s="239">
        <v>0</v>
      </c>
      <c r="AC689" s="222">
        <f>ROUND(R689*2.14%,2)</f>
        <v>93414.64</v>
      </c>
      <c r="AD689" s="239">
        <v>200000</v>
      </c>
      <c r="AE689" s="239">
        <v>0</v>
      </c>
      <c r="AF689" s="214">
        <v>2025</v>
      </c>
      <c r="AG689" s="214">
        <v>2025</v>
      </c>
      <c r="AH689" s="214">
        <v>2025</v>
      </c>
      <c r="AI689" s="226"/>
      <c r="AJ689" s="226"/>
      <c r="AK689" s="226"/>
      <c r="AL689" s="226"/>
      <c r="AM689" s="227" t="s">
        <v>16955</v>
      </c>
      <c r="AN689" s="227" t="s">
        <v>16943</v>
      </c>
      <c r="AO689" s="227">
        <v>0</v>
      </c>
      <c r="AP689" s="227" t="s">
        <v>16945</v>
      </c>
      <c r="AQ689" s="227" t="s">
        <v>16942</v>
      </c>
      <c r="AR689" s="227">
        <v>0</v>
      </c>
      <c r="AS689" s="227"/>
      <c r="AT689" s="227"/>
      <c r="AU689" s="227"/>
      <c r="AV689" s="227"/>
      <c r="AW689" s="227" t="s">
        <v>619</v>
      </c>
      <c r="AX689" s="228">
        <v>656.2</v>
      </c>
      <c r="AY689" s="228">
        <v>606</v>
      </c>
      <c r="AZ689" s="227" t="s">
        <v>592</v>
      </c>
      <c r="BA689" s="227" t="s">
        <v>619</v>
      </c>
      <c r="BB689" s="229"/>
      <c r="BC689" s="230">
        <f t="shared" ref="BC689:BC703" si="303">AY689-M689</f>
        <v>606</v>
      </c>
      <c r="BJ689" s="177" t="str">
        <f t="shared" ref="BJ689:BJ703" si="304">VLOOKUP(C689,BM:BO,3,FALSE)</f>
        <v>466.000</v>
      </c>
      <c r="BM689" s="177" t="s">
        <v>3195</v>
      </c>
      <c r="BN689" s="177" t="s">
        <v>1139</v>
      </c>
      <c r="BO689" s="177" t="s">
        <v>3196</v>
      </c>
      <c r="BU689" s="177" t="s">
        <v>3195</v>
      </c>
      <c r="BV689" s="177" t="s">
        <v>1139</v>
      </c>
      <c r="BW689" s="177" t="s">
        <v>3196</v>
      </c>
      <c r="CH689" s="224">
        <f t="shared" si="284"/>
        <v>-3.4924596548080444E-10</v>
      </c>
    </row>
    <row r="690" spans="1:86" x14ac:dyDescent="0.3">
      <c r="A690" s="177">
        <v>1</v>
      </c>
      <c r="B690" s="231">
        <f>SUBTOTAL(9,$A$667:A690)</f>
        <v>24</v>
      </c>
      <c r="C690" s="236" t="s">
        <v>171</v>
      </c>
      <c r="D690" s="222">
        <f t="shared" si="301"/>
        <v>4648299.4800000004</v>
      </c>
      <c r="E690" s="239">
        <v>0</v>
      </c>
      <c r="F690" s="239">
        <v>0</v>
      </c>
      <c r="G690" s="239">
        <v>0</v>
      </c>
      <c r="H690" s="239">
        <v>0</v>
      </c>
      <c r="I690" s="239">
        <v>0</v>
      </c>
      <c r="J690" s="239">
        <v>0</v>
      </c>
      <c r="K690" s="255">
        <v>0</v>
      </c>
      <c r="L690" s="239">
        <v>0</v>
      </c>
      <c r="M690" s="258">
        <v>594</v>
      </c>
      <c r="N690" s="222">
        <v>4355100.33</v>
      </c>
      <c r="O690" s="239">
        <v>0</v>
      </c>
      <c r="P690" s="239">
        <v>0</v>
      </c>
      <c r="Q690" s="239">
        <v>0</v>
      </c>
      <c r="R690" s="239">
        <v>0</v>
      </c>
      <c r="S690" s="239">
        <v>0</v>
      </c>
      <c r="T690" s="239">
        <v>0</v>
      </c>
      <c r="U690" s="239">
        <v>0</v>
      </c>
      <c r="V690" s="239">
        <v>0</v>
      </c>
      <c r="W690" s="239">
        <v>0</v>
      </c>
      <c r="X690" s="239">
        <v>0</v>
      </c>
      <c r="Y690" s="239">
        <v>0</v>
      </c>
      <c r="Z690" s="239">
        <v>0</v>
      </c>
      <c r="AA690" s="239">
        <v>0</v>
      </c>
      <c r="AB690" s="239">
        <v>0</v>
      </c>
      <c r="AC690" s="222">
        <f>ROUND(N690*2.14%,2)</f>
        <v>93199.15</v>
      </c>
      <c r="AD690" s="222">
        <v>200000</v>
      </c>
      <c r="AE690" s="239">
        <v>0</v>
      </c>
      <c r="AF690" s="214">
        <v>2025</v>
      </c>
      <c r="AG690" s="214">
        <v>2025</v>
      </c>
      <c r="AH690" s="214">
        <v>2025</v>
      </c>
      <c r="AI690" s="226"/>
      <c r="AJ690" s="226"/>
      <c r="AK690" s="226"/>
      <c r="AL690" s="226"/>
      <c r="AM690" s="227" t="s">
        <v>16945</v>
      </c>
      <c r="AN690" s="227" t="s">
        <v>16944</v>
      </c>
      <c r="AO690" s="227">
        <v>0</v>
      </c>
      <c r="AP690" s="227" t="s">
        <v>16954</v>
      </c>
      <c r="AQ690" s="227" t="s">
        <v>16948</v>
      </c>
      <c r="AR690" s="227" t="s">
        <v>16947</v>
      </c>
      <c r="AS690" s="227"/>
      <c r="AT690" s="227"/>
      <c r="AU690" s="227"/>
      <c r="AV690" s="227"/>
      <c r="AW690" s="227" t="s">
        <v>613</v>
      </c>
      <c r="AX690" s="228">
        <v>1426.4</v>
      </c>
      <c r="AY690" s="228">
        <v>594</v>
      </c>
      <c r="AZ690" s="227" t="s">
        <v>17006</v>
      </c>
      <c r="BA690" s="227">
        <v>2007</v>
      </c>
      <c r="BB690" s="229"/>
      <c r="BC690" s="230">
        <f t="shared" si="303"/>
        <v>0</v>
      </c>
      <c r="BJ690" s="177" t="str">
        <f t="shared" si="304"/>
        <v>472.700</v>
      </c>
      <c r="BM690" s="177" t="s">
        <v>3197</v>
      </c>
      <c r="BN690" s="177" t="s">
        <v>2983</v>
      </c>
      <c r="BO690" s="177" t="s">
        <v>2983</v>
      </c>
      <c r="BU690" s="177" t="s">
        <v>3197</v>
      </c>
      <c r="BV690" s="177" t="s">
        <v>2983</v>
      </c>
      <c r="BW690" s="177" t="s">
        <v>2983</v>
      </c>
      <c r="CH690" s="224">
        <f t="shared" si="284"/>
        <v>3.7834979593753815E-10</v>
      </c>
    </row>
    <row r="691" spans="1:86" x14ac:dyDescent="0.3">
      <c r="A691" s="177">
        <v>1</v>
      </c>
      <c r="B691" s="231">
        <f>SUBTOTAL(9,$A$667:A691)</f>
        <v>25</v>
      </c>
      <c r="C691" s="236" t="s">
        <v>172</v>
      </c>
      <c r="D691" s="222">
        <f t="shared" si="301"/>
        <v>11351380.17</v>
      </c>
      <c r="E691" s="239">
        <v>0</v>
      </c>
      <c r="F691" s="239">
        <v>0</v>
      </c>
      <c r="G691" s="239">
        <v>0</v>
      </c>
      <c r="H691" s="239">
        <v>0</v>
      </c>
      <c r="I691" s="239">
        <v>0</v>
      </c>
      <c r="J691" s="239">
        <v>0</v>
      </c>
      <c r="K691" s="255">
        <v>0</v>
      </c>
      <c r="L691" s="239">
        <v>0</v>
      </c>
      <c r="M691" s="258">
        <v>1385.2</v>
      </c>
      <c r="N691" s="222">
        <v>10888369.07</v>
      </c>
      <c r="O691" s="239">
        <v>0</v>
      </c>
      <c r="P691" s="239">
        <v>0</v>
      </c>
      <c r="Q691" s="239">
        <v>0</v>
      </c>
      <c r="R691" s="239">
        <v>0</v>
      </c>
      <c r="S691" s="239">
        <v>0</v>
      </c>
      <c r="T691" s="239">
        <v>0</v>
      </c>
      <c r="U691" s="239">
        <v>0</v>
      </c>
      <c r="V691" s="239">
        <v>0</v>
      </c>
      <c r="W691" s="239">
        <v>0</v>
      </c>
      <c r="X691" s="239">
        <v>0</v>
      </c>
      <c r="Y691" s="239">
        <v>0</v>
      </c>
      <c r="Z691" s="239">
        <v>0</v>
      </c>
      <c r="AA691" s="239">
        <v>0</v>
      </c>
      <c r="AB691" s="239">
        <v>0</v>
      </c>
      <c r="AC691" s="222">
        <f>ROUND(N691*2.14%,2)</f>
        <v>233011.1</v>
      </c>
      <c r="AD691" s="222">
        <v>230000</v>
      </c>
      <c r="AE691" s="239">
        <v>0</v>
      </c>
      <c r="AF691" s="214">
        <v>2025</v>
      </c>
      <c r="AG691" s="214">
        <v>2025</v>
      </c>
      <c r="AH691" s="214">
        <v>2025</v>
      </c>
      <c r="AI691" s="226"/>
      <c r="AJ691" s="226"/>
      <c r="AK691" s="226"/>
      <c r="AL691" s="226"/>
      <c r="AM691" s="227" t="s">
        <v>16945</v>
      </c>
      <c r="AN691" s="227" t="s">
        <v>16949</v>
      </c>
      <c r="AO691" s="227">
        <v>0</v>
      </c>
      <c r="AP691" s="227" t="s">
        <v>16953</v>
      </c>
      <c r="AQ691" s="227" t="s">
        <v>16957</v>
      </c>
      <c r="AR691" s="227">
        <v>0</v>
      </c>
      <c r="AS691" s="227"/>
      <c r="AT691" s="227"/>
      <c r="AU691" s="227"/>
      <c r="AV691" s="227"/>
      <c r="AW691" s="227" t="s">
        <v>666</v>
      </c>
      <c r="AX691" s="228">
        <v>2168.6</v>
      </c>
      <c r="AY691" s="228">
        <v>1385.2</v>
      </c>
      <c r="AZ691" s="227" t="s">
        <v>17005</v>
      </c>
      <c r="BA691" s="227">
        <v>2007</v>
      </c>
      <c r="BB691" s="229"/>
      <c r="BC691" s="230">
        <f t="shared" si="303"/>
        <v>0</v>
      </c>
      <c r="BJ691" s="177" t="str">
        <f t="shared" si="304"/>
        <v>541.400</v>
      </c>
      <c r="BM691" s="177" t="s">
        <v>3198</v>
      </c>
      <c r="BN691" s="177" t="s">
        <v>2983</v>
      </c>
      <c r="BO691" s="177" t="s">
        <v>2983</v>
      </c>
      <c r="BU691" s="177" t="s">
        <v>3198</v>
      </c>
      <c r="BV691" s="177" t="s">
        <v>2983</v>
      </c>
      <c r="BW691" s="177" t="s">
        <v>2983</v>
      </c>
      <c r="CH691" s="224">
        <f t="shared" si="284"/>
        <v>-3.7834979593753815E-10</v>
      </c>
    </row>
    <row r="692" spans="1:86" x14ac:dyDescent="0.3">
      <c r="A692" s="177">
        <v>1</v>
      </c>
      <c r="B692" s="231">
        <f>SUBTOTAL(9,$A$667:A692)</f>
        <v>26</v>
      </c>
      <c r="C692" s="236" t="s">
        <v>173</v>
      </c>
      <c r="D692" s="222">
        <f t="shared" si="301"/>
        <v>5261035.28</v>
      </c>
      <c r="E692" s="239">
        <v>0</v>
      </c>
      <c r="F692" s="239">
        <v>0</v>
      </c>
      <c r="G692" s="239">
        <v>0</v>
      </c>
      <c r="H692" s="239">
        <v>0</v>
      </c>
      <c r="I692" s="239">
        <v>0</v>
      </c>
      <c r="J692" s="239">
        <v>0</v>
      </c>
      <c r="K692" s="255">
        <v>0</v>
      </c>
      <c r="L692" s="239">
        <v>0</v>
      </c>
      <c r="M692" s="258">
        <v>642</v>
      </c>
      <c r="N692" s="222">
        <v>4954998.32</v>
      </c>
      <c r="O692" s="239">
        <v>0</v>
      </c>
      <c r="P692" s="239">
        <v>0</v>
      </c>
      <c r="Q692" s="239">
        <v>0</v>
      </c>
      <c r="R692" s="239">
        <v>0</v>
      </c>
      <c r="S692" s="239">
        <v>0</v>
      </c>
      <c r="T692" s="239">
        <v>0</v>
      </c>
      <c r="U692" s="239">
        <v>0</v>
      </c>
      <c r="V692" s="239">
        <v>0</v>
      </c>
      <c r="W692" s="239">
        <v>0</v>
      </c>
      <c r="X692" s="239">
        <v>0</v>
      </c>
      <c r="Y692" s="239">
        <v>0</v>
      </c>
      <c r="Z692" s="239">
        <v>0</v>
      </c>
      <c r="AA692" s="239">
        <v>0</v>
      </c>
      <c r="AB692" s="239">
        <v>0</v>
      </c>
      <c r="AC692" s="222">
        <f>ROUND(N692*2.14%,2)</f>
        <v>106036.96</v>
      </c>
      <c r="AD692" s="222">
        <v>200000</v>
      </c>
      <c r="AE692" s="239">
        <v>0</v>
      </c>
      <c r="AF692" s="214">
        <v>2025</v>
      </c>
      <c r="AG692" s="214">
        <v>2025</v>
      </c>
      <c r="AH692" s="214">
        <v>2025</v>
      </c>
      <c r="AI692" s="226"/>
      <c r="AJ692" s="226"/>
      <c r="AK692" s="226"/>
      <c r="AL692" s="226"/>
      <c r="AM692" s="227" t="s">
        <v>16945</v>
      </c>
      <c r="AN692" s="227" t="s">
        <v>16957</v>
      </c>
      <c r="AO692" s="227">
        <v>0</v>
      </c>
      <c r="AP692" s="227" t="s">
        <v>16954</v>
      </c>
      <c r="AQ692" s="227" t="s">
        <v>16948</v>
      </c>
      <c r="AR692" s="227">
        <v>0</v>
      </c>
      <c r="AS692" s="227"/>
      <c r="AT692" s="227"/>
      <c r="AU692" s="227"/>
      <c r="AV692" s="227"/>
      <c r="AW692" s="227" t="s">
        <v>940</v>
      </c>
      <c r="AX692" s="228">
        <v>769.5</v>
      </c>
      <c r="AY692" s="228">
        <v>642</v>
      </c>
      <c r="AZ692" s="227" t="s">
        <v>17005</v>
      </c>
      <c r="BA692" s="227">
        <v>2007</v>
      </c>
      <c r="BB692" s="229"/>
      <c r="BC692" s="230">
        <f t="shared" si="303"/>
        <v>0</v>
      </c>
      <c r="BJ692" s="177" t="str">
        <f t="shared" si="304"/>
        <v>532.700</v>
      </c>
      <c r="BM692" s="177" t="s">
        <v>3200</v>
      </c>
      <c r="BN692" s="177" t="s">
        <v>2983</v>
      </c>
      <c r="BO692" s="177" t="s">
        <v>2983</v>
      </c>
      <c r="BU692" s="177" t="s">
        <v>3200</v>
      </c>
      <c r="BV692" s="177" t="s">
        <v>2983</v>
      </c>
      <c r="BW692" s="177" t="s">
        <v>2983</v>
      </c>
      <c r="CH692" s="224">
        <f t="shared" si="284"/>
        <v>-5.8207660913467407E-11</v>
      </c>
    </row>
    <row r="693" spans="1:86" x14ac:dyDescent="0.3">
      <c r="A693" s="177">
        <v>1</v>
      </c>
      <c r="B693" s="231">
        <f>SUBTOTAL(9,$A$667:A693)</f>
        <v>27</v>
      </c>
      <c r="C693" s="236" t="s">
        <v>174</v>
      </c>
      <c r="D693" s="222">
        <f t="shared" si="301"/>
        <v>12990197.200000001</v>
      </c>
      <c r="E693" s="239">
        <v>0</v>
      </c>
      <c r="F693" s="239">
        <v>0</v>
      </c>
      <c r="G693" s="239">
        <v>0</v>
      </c>
      <c r="H693" s="239">
        <v>0</v>
      </c>
      <c r="I693" s="239">
        <v>0</v>
      </c>
      <c r="J693" s="239">
        <v>0</v>
      </c>
      <c r="K693" s="255">
        <v>0</v>
      </c>
      <c r="L693" s="239">
        <v>0</v>
      </c>
      <c r="M693" s="258">
        <v>1660</v>
      </c>
      <c r="N693" s="222">
        <v>12492850.210000001</v>
      </c>
      <c r="O693" s="239">
        <v>0</v>
      </c>
      <c r="P693" s="239">
        <v>0</v>
      </c>
      <c r="Q693" s="239">
        <v>0</v>
      </c>
      <c r="R693" s="239">
        <v>0</v>
      </c>
      <c r="S693" s="239">
        <v>0</v>
      </c>
      <c r="T693" s="239">
        <v>0</v>
      </c>
      <c r="U693" s="239">
        <v>0</v>
      </c>
      <c r="V693" s="239">
        <v>0</v>
      </c>
      <c r="W693" s="239">
        <v>0</v>
      </c>
      <c r="X693" s="239">
        <v>0</v>
      </c>
      <c r="Y693" s="239">
        <v>0</v>
      </c>
      <c r="Z693" s="239">
        <v>0</v>
      </c>
      <c r="AA693" s="239">
        <v>0</v>
      </c>
      <c r="AB693" s="239">
        <v>0</v>
      </c>
      <c r="AC693" s="222">
        <f>ROUND(N693*2.14%,2)</f>
        <v>267346.99</v>
      </c>
      <c r="AD693" s="222">
        <v>230000</v>
      </c>
      <c r="AE693" s="239">
        <v>0</v>
      </c>
      <c r="AF693" s="214">
        <v>2025</v>
      </c>
      <c r="AG693" s="214">
        <v>2025</v>
      </c>
      <c r="AH693" s="214">
        <v>2025</v>
      </c>
      <c r="AI693" s="226"/>
      <c r="AJ693" s="226"/>
      <c r="AK693" s="226"/>
      <c r="AL693" s="226"/>
      <c r="AM693" s="227" t="s">
        <v>16945</v>
      </c>
      <c r="AN693" s="227" t="s">
        <v>16957</v>
      </c>
      <c r="AO693" s="227">
        <v>0</v>
      </c>
      <c r="AP693" s="227" t="s">
        <v>16951</v>
      </c>
      <c r="AQ693" s="227" t="s">
        <v>16947</v>
      </c>
      <c r="AR693" s="227" t="s">
        <v>16954</v>
      </c>
      <c r="AS693" s="227"/>
      <c r="AT693" s="227"/>
      <c r="AU693" s="227"/>
      <c r="AV693" s="227"/>
      <c r="AW693" s="227" t="s">
        <v>1013</v>
      </c>
      <c r="AX693" s="228">
        <v>6067.3</v>
      </c>
      <c r="AY693" s="228">
        <v>1660</v>
      </c>
      <c r="AZ693" s="227" t="s">
        <v>17006</v>
      </c>
      <c r="BA693" s="227">
        <v>2008</v>
      </c>
      <c r="BB693" s="229"/>
      <c r="BC693" s="230">
        <f t="shared" si="303"/>
        <v>0</v>
      </c>
      <c r="BJ693" s="177" t="str">
        <f t="shared" si="304"/>
        <v>1723.600</v>
      </c>
      <c r="BM693" s="177" t="s">
        <v>3201</v>
      </c>
      <c r="BN693" s="177" t="s">
        <v>1139</v>
      </c>
      <c r="BO693" s="177" t="s">
        <v>3202</v>
      </c>
      <c r="BU693" s="177" t="s">
        <v>3201</v>
      </c>
      <c r="BV693" s="177" t="s">
        <v>1139</v>
      </c>
      <c r="BW693" s="177" t="s">
        <v>3202</v>
      </c>
      <c r="CH693" s="224">
        <f t="shared" si="284"/>
        <v>2.3283064365386963E-10</v>
      </c>
    </row>
    <row r="694" spans="1:86" x14ac:dyDescent="0.3">
      <c r="A694" s="177">
        <v>1</v>
      </c>
      <c r="B694" s="231">
        <f>SUBTOTAL(9,$A$667:A694)</f>
        <v>28</v>
      </c>
      <c r="C694" s="236" t="s">
        <v>175</v>
      </c>
      <c r="D694" s="222">
        <f t="shared" si="301"/>
        <v>8204567.3800000008</v>
      </c>
      <c r="E694" s="239">
        <v>0</v>
      </c>
      <c r="F694" s="239">
        <v>0</v>
      </c>
      <c r="G694" s="239">
        <v>0</v>
      </c>
      <c r="H694" s="239">
        <v>0</v>
      </c>
      <c r="I694" s="239">
        <v>0</v>
      </c>
      <c r="J694" s="239">
        <v>0</v>
      </c>
      <c r="K694" s="255">
        <v>0</v>
      </c>
      <c r="L694" s="239">
        <v>0</v>
      </c>
      <c r="M694" s="258">
        <v>0</v>
      </c>
      <c r="N694" s="258">
        <v>0</v>
      </c>
      <c r="O694" s="239">
        <v>0</v>
      </c>
      <c r="P694" s="239">
        <v>0</v>
      </c>
      <c r="Q694" s="239">
        <v>1183</v>
      </c>
      <c r="R694" s="222">
        <v>7807487.1500000004</v>
      </c>
      <c r="S694" s="239">
        <v>0</v>
      </c>
      <c r="T694" s="239">
        <v>0</v>
      </c>
      <c r="U694" s="239">
        <v>0</v>
      </c>
      <c r="V694" s="239">
        <v>0</v>
      </c>
      <c r="W694" s="239">
        <v>0</v>
      </c>
      <c r="X694" s="239">
        <v>0</v>
      </c>
      <c r="Y694" s="239">
        <v>0</v>
      </c>
      <c r="Z694" s="239">
        <v>0</v>
      </c>
      <c r="AA694" s="239">
        <v>0</v>
      </c>
      <c r="AB694" s="239">
        <v>0</v>
      </c>
      <c r="AC694" s="222">
        <f>ROUND(R694*2.14%,2)</f>
        <v>167080.23000000001</v>
      </c>
      <c r="AD694" s="239">
        <v>230000</v>
      </c>
      <c r="AE694" s="239">
        <v>0</v>
      </c>
      <c r="AF694" s="214">
        <v>2025</v>
      </c>
      <c r="AG694" s="214">
        <v>2025</v>
      </c>
      <c r="AH694" s="214">
        <v>2025</v>
      </c>
      <c r="AI694" s="226"/>
      <c r="AJ694" s="226"/>
      <c r="AK694" s="226"/>
      <c r="AL694" s="226"/>
      <c r="AM694" s="227" t="s">
        <v>16943</v>
      </c>
      <c r="AN694" s="227" t="s">
        <v>16955</v>
      </c>
      <c r="AO694" s="227">
        <v>0</v>
      </c>
      <c r="AP694" s="227" t="s">
        <v>16945</v>
      </c>
      <c r="AQ694" s="227" t="s">
        <v>16942</v>
      </c>
      <c r="AR694" s="227" t="s">
        <v>16954</v>
      </c>
      <c r="AS694" s="227"/>
      <c r="AT694" s="227"/>
      <c r="AU694" s="227"/>
      <c r="AV694" s="227"/>
      <c r="AW694" s="227" t="s">
        <v>619</v>
      </c>
      <c r="AX694" s="228">
        <v>2206.8000000000002</v>
      </c>
      <c r="AY694" s="228">
        <v>775.6</v>
      </c>
      <c r="AZ694" s="227" t="s">
        <v>592</v>
      </c>
      <c r="BA694" s="227" t="s">
        <v>619</v>
      </c>
      <c r="BB694" s="229"/>
      <c r="BC694" s="230">
        <f t="shared" si="303"/>
        <v>775.6</v>
      </c>
      <c r="BJ694" s="177" t="str">
        <f t="shared" si="304"/>
        <v>598.000</v>
      </c>
      <c r="BM694" s="177" t="s">
        <v>3203</v>
      </c>
      <c r="BN694" s="177" t="s">
        <v>3005</v>
      </c>
      <c r="BO694" s="177" t="s">
        <v>3204</v>
      </c>
      <c r="BU694" s="177" t="s">
        <v>3203</v>
      </c>
      <c r="BV694" s="177" t="s">
        <v>3005</v>
      </c>
      <c r="BW694" s="177" t="s">
        <v>3204</v>
      </c>
      <c r="CH694" s="224">
        <f t="shared" si="284"/>
        <v>4.3655745685100555E-10</v>
      </c>
    </row>
    <row r="695" spans="1:86" x14ac:dyDescent="0.3">
      <c r="A695" s="177">
        <v>1</v>
      </c>
      <c r="B695" s="231">
        <f>SUBTOTAL(9,$A$667:A695)</f>
        <v>29</v>
      </c>
      <c r="C695" s="236" t="s">
        <v>176</v>
      </c>
      <c r="D695" s="222">
        <f t="shared" si="301"/>
        <v>6377717.2999999998</v>
      </c>
      <c r="E695" s="239">
        <v>0</v>
      </c>
      <c r="F695" s="239">
        <v>0</v>
      </c>
      <c r="G695" s="239">
        <v>0</v>
      </c>
      <c r="H695" s="239">
        <v>0</v>
      </c>
      <c r="I695" s="239">
        <v>0</v>
      </c>
      <c r="J695" s="239">
        <v>0</v>
      </c>
      <c r="K695" s="255">
        <v>0</v>
      </c>
      <c r="L695" s="239">
        <v>0</v>
      </c>
      <c r="M695" s="258">
        <v>815</v>
      </c>
      <c r="N695" s="222">
        <v>6048284.0199999996</v>
      </c>
      <c r="O695" s="239">
        <v>0</v>
      </c>
      <c r="P695" s="239">
        <v>0</v>
      </c>
      <c r="Q695" s="239">
        <v>0</v>
      </c>
      <c r="R695" s="239">
        <v>0</v>
      </c>
      <c r="S695" s="239">
        <v>0</v>
      </c>
      <c r="T695" s="239">
        <v>0</v>
      </c>
      <c r="U695" s="239">
        <v>0</v>
      </c>
      <c r="V695" s="239">
        <v>0</v>
      </c>
      <c r="W695" s="239">
        <v>0</v>
      </c>
      <c r="X695" s="239">
        <v>0</v>
      </c>
      <c r="Y695" s="239">
        <v>0</v>
      </c>
      <c r="Z695" s="239">
        <v>0</v>
      </c>
      <c r="AA695" s="239">
        <v>0</v>
      </c>
      <c r="AB695" s="239">
        <v>0</v>
      </c>
      <c r="AC695" s="222">
        <f>ROUND(N695*2.14%,2)</f>
        <v>129433.28</v>
      </c>
      <c r="AD695" s="222">
        <v>200000</v>
      </c>
      <c r="AE695" s="239">
        <v>0</v>
      </c>
      <c r="AF695" s="214">
        <v>2025</v>
      </c>
      <c r="AG695" s="214">
        <v>2025</v>
      </c>
      <c r="AH695" s="214">
        <v>2025</v>
      </c>
      <c r="AI695" s="226"/>
      <c r="AJ695" s="226"/>
      <c r="AK695" s="226"/>
      <c r="AL695" s="226"/>
      <c r="AM695" s="227" t="s">
        <v>16945</v>
      </c>
      <c r="AN695" s="227" t="s">
        <v>16957</v>
      </c>
      <c r="AO695" s="227">
        <v>0</v>
      </c>
      <c r="AP695" s="227" t="s">
        <v>16949</v>
      </c>
      <c r="AQ695" s="227" t="s">
        <v>16956</v>
      </c>
      <c r="AR695" s="227">
        <v>0</v>
      </c>
      <c r="AS695" s="227"/>
      <c r="AT695" s="227"/>
      <c r="AU695" s="227"/>
      <c r="AV695" s="227"/>
      <c r="AW695" s="227" t="s">
        <v>631</v>
      </c>
      <c r="AX695" s="228">
        <v>2187.8000000000002</v>
      </c>
      <c r="AY695" s="228">
        <v>815</v>
      </c>
      <c r="AZ695" s="227" t="s">
        <v>17006</v>
      </c>
      <c r="BA695" s="227">
        <v>2008</v>
      </c>
      <c r="BB695" s="229"/>
      <c r="BC695" s="230">
        <f t="shared" si="303"/>
        <v>0</v>
      </c>
      <c r="BJ695" s="177" t="str">
        <f t="shared" si="304"/>
        <v>691.500</v>
      </c>
      <c r="BM695" s="177" t="s">
        <v>3205</v>
      </c>
      <c r="BN695" s="177" t="s">
        <v>3199</v>
      </c>
      <c r="BO695" s="177" t="s">
        <v>3206</v>
      </c>
      <c r="BU695" s="177" t="s">
        <v>3205</v>
      </c>
      <c r="BV695" s="177" t="s">
        <v>3199</v>
      </c>
      <c r="BW695" s="177" t="s">
        <v>3206</v>
      </c>
      <c r="CH695" s="224">
        <f t="shared" si="284"/>
        <v>2.6193447411060333E-10</v>
      </c>
    </row>
    <row r="696" spans="1:86" x14ac:dyDescent="0.3">
      <c r="A696" s="177">
        <v>1</v>
      </c>
      <c r="B696" s="231">
        <f>SUBTOTAL(9,$A$667:A696)</f>
        <v>30</v>
      </c>
      <c r="C696" s="236" t="s">
        <v>177</v>
      </c>
      <c r="D696" s="222">
        <f t="shared" si="301"/>
        <v>4468314.82</v>
      </c>
      <c r="E696" s="239">
        <v>0</v>
      </c>
      <c r="F696" s="239">
        <v>0</v>
      </c>
      <c r="G696" s="239">
        <v>0</v>
      </c>
      <c r="H696" s="239">
        <v>0</v>
      </c>
      <c r="I696" s="239">
        <v>0</v>
      </c>
      <c r="J696" s="239">
        <v>0</v>
      </c>
      <c r="K696" s="255">
        <v>0</v>
      </c>
      <c r="L696" s="239">
        <v>0</v>
      </c>
      <c r="M696" s="258">
        <v>571</v>
      </c>
      <c r="N696" s="222">
        <v>4178886.65</v>
      </c>
      <c r="O696" s="239">
        <v>0</v>
      </c>
      <c r="P696" s="239">
        <v>0</v>
      </c>
      <c r="Q696" s="239">
        <v>0</v>
      </c>
      <c r="R696" s="239">
        <v>0</v>
      </c>
      <c r="S696" s="239">
        <v>0</v>
      </c>
      <c r="T696" s="239">
        <v>0</v>
      </c>
      <c r="U696" s="239">
        <v>0</v>
      </c>
      <c r="V696" s="239">
        <v>0</v>
      </c>
      <c r="W696" s="239">
        <v>0</v>
      </c>
      <c r="X696" s="239">
        <v>0</v>
      </c>
      <c r="Y696" s="239">
        <v>0</v>
      </c>
      <c r="Z696" s="239">
        <v>0</v>
      </c>
      <c r="AA696" s="239">
        <v>0</v>
      </c>
      <c r="AB696" s="239">
        <v>0</v>
      </c>
      <c r="AC696" s="222">
        <f>ROUND(N696*2.14%,2)</f>
        <v>89428.17</v>
      </c>
      <c r="AD696" s="222">
        <v>200000</v>
      </c>
      <c r="AE696" s="239">
        <v>0</v>
      </c>
      <c r="AF696" s="214">
        <v>2025</v>
      </c>
      <c r="AG696" s="214">
        <v>2025</v>
      </c>
      <c r="AH696" s="214">
        <v>2025</v>
      </c>
      <c r="AI696" s="226"/>
      <c r="AJ696" s="226"/>
      <c r="AK696" s="226"/>
      <c r="AL696" s="226"/>
      <c r="AM696" s="227" t="s">
        <v>16945</v>
      </c>
      <c r="AN696" s="227" t="s">
        <v>16949</v>
      </c>
      <c r="AO696" s="227" t="s">
        <v>16948</v>
      </c>
      <c r="AP696" s="227" t="s">
        <v>16954</v>
      </c>
      <c r="AQ696" s="227" t="s">
        <v>16956</v>
      </c>
      <c r="AR696" s="227" t="s">
        <v>16954</v>
      </c>
      <c r="AS696" s="227"/>
      <c r="AT696" s="227"/>
      <c r="AU696" s="227"/>
      <c r="AV696" s="227"/>
      <c r="AW696" s="227" t="s">
        <v>852</v>
      </c>
      <c r="AX696" s="228">
        <v>4928.3</v>
      </c>
      <c r="AY696" s="228">
        <v>571</v>
      </c>
      <c r="AZ696" s="227" t="s">
        <v>17006</v>
      </c>
      <c r="BA696" s="227">
        <v>2007</v>
      </c>
      <c r="BB696" s="229"/>
      <c r="BC696" s="230">
        <f t="shared" si="303"/>
        <v>0</v>
      </c>
      <c r="BJ696" s="177" t="str">
        <f t="shared" si="304"/>
        <v>577.000</v>
      </c>
      <c r="BM696" s="177" t="s">
        <v>3207</v>
      </c>
      <c r="BN696" s="177" t="s">
        <v>2983</v>
      </c>
      <c r="BO696" s="177" t="s">
        <v>3208</v>
      </c>
      <c r="BU696" s="177" t="s">
        <v>3207</v>
      </c>
      <c r="BV696" s="177" t="s">
        <v>2983</v>
      </c>
      <c r="BW696" s="177" t="s">
        <v>3208</v>
      </c>
      <c r="CH696" s="224">
        <f t="shared" si="284"/>
        <v>4.0745362639427185E-10</v>
      </c>
    </row>
    <row r="697" spans="1:86" x14ac:dyDescent="0.3">
      <c r="A697" s="177">
        <v>1</v>
      </c>
      <c r="B697" s="231">
        <f>SUBTOTAL(9,$A$667:A697)</f>
        <v>31</v>
      </c>
      <c r="C697" s="236" t="s">
        <v>178</v>
      </c>
      <c r="D697" s="222">
        <f t="shared" si="301"/>
        <v>3458188.3</v>
      </c>
      <c r="E697" s="239">
        <v>0</v>
      </c>
      <c r="F697" s="239">
        <v>0</v>
      </c>
      <c r="G697" s="239">
        <v>0</v>
      </c>
      <c r="H697" s="239">
        <v>0</v>
      </c>
      <c r="I697" s="239">
        <v>0</v>
      </c>
      <c r="J697" s="239">
        <v>0</v>
      </c>
      <c r="K697" s="255">
        <v>0</v>
      </c>
      <c r="L697" s="239">
        <v>0</v>
      </c>
      <c r="M697" s="258">
        <v>422</v>
      </c>
      <c r="N697" s="222">
        <v>3209504.9</v>
      </c>
      <c r="O697" s="239">
        <v>0</v>
      </c>
      <c r="P697" s="239">
        <v>0</v>
      </c>
      <c r="Q697" s="239">
        <v>0</v>
      </c>
      <c r="R697" s="239">
        <v>0</v>
      </c>
      <c r="S697" s="239">
        <v>0</v>
      </c>
      <c r="T697" s="239">
        <v>0</v>
      </c>
      <c r="U697" s="239">
        <v>0</v>
      </c>
      <c r="V697" s="239">
        <v>0</v>
      </c>
      <c r="W697" s="239">
        <v>0</v>
      </c>
      <c r="X697" s="239">
        <v>0</v>
      </c>
      <c r="Y697" s="239">
        <v>0</v>
      </c>
      <c r="Z697" s="239">
        <v>0</v>
      </c>
      <c r="AA697" s="239">
        <v>0</v>
      </c>
      <c r="AB697" s="239">
        <v>0</v>
      </c>
      <c r="AC697" s="222">
        <f>ROUND(N697*2.14%,2)</f>
        <v>68683.399999999994</v>
      </c>
      <c r="AD697" s="222">
        <v>180000</v>
      </c>
      <c r="AE697" s="239">
        <v>0</v>
      </c>
      <c r="AF697" s="214">
        <v>2025</v>
      </c>
      <c r="AG697" s="214">
        <v>2025</v>
      </c>
      <c r="AH697" s="214">
        <v>2025</v>
      </c>
      <c r="AI697" s="226"/>
      <c r="AJ697" s="226"/>
      <c r="AK697" s="226"/>
      <c r="AL697" s="226"/>
      <c r="AM697" s="227" t="s">
        <v>16945</v>
      </c>
      <c r="AN697" s="227" t="s">
        <v>16949</v>
      </c>
      <c r="AO697" s="227">
        <v>0</v>
      </c>
      <c r="AP697" s="227" t="s">
        <v>16943</v>
      </c>
      <c r="AQ697" s="227" t="s">
        <v>16956</v>
      </c>
      <c r="AR697" s="227">
        <v>0</v>
      </c>
      <c r="AS697" s="227"/>
      <c r="AT697" s="227"/>
      <c r="AU697" s="227"/>
      <c r="AV697" s="227"/>
      <c r="AW697" s="227" t="s">
        <v>696</v>
      </c>
      <c r="AX697" s="228">
        <v>439.5</v>
      </c>
      <c r="AY697" s="228">
        <v>422</v>
      </c>
      <c r="AZ697" s="227" t="s">
        <v>17005</v>
      </c>
      <c r="BA697" s="227">
        <v>2005</v>
      </c>
      <c r="BB697" s="229"/>
      <c r="BC697" s="230">
        <f t="shared" si="303"/>
        <v>0</v>
      </c>
      <c r="BJ697" s="177" t="str">
        <f t="shared" si="304"/>
        <v>301.100</v>
      </c>
      <c r="BM697" s="177" t="s">
        <v>3209</v>
      </c>
      <c r="BN697" s="177" t="s">
        <v>2983</v>
      </c>
      <c r="BO697" s="177" t="s">
        <v>2983</v>
      </c>
      <c r="BU697" s="177" t="s">
        <v>3209</v>
      </c>
      <c r="BV697" s="177" t="s">
        <v>2983</v>
      </c>
      <c r="BW697" s="177" t="s">
        <v>2983</v>
      </c>
      <c r="CH697" s="224">
        <f t="shared" si="284"/>
        <v>-8.7311491370201111E-11</v>
      </c>
    </row>
    <row r="698" spans="1:86" x14ac:dyDescent="0.3">
      <c r="A698" s="177">
        <v>1</v>
      </c>
      <c r="B698" s="231">
        <f>SUBTOTAL(9,$A$667:A698)</f>
        <v>32</v>
      </c>
      <c r="C698" s="236" t="s">
        <v>180</v>
      </c>
      <c r="D698" s="222">
        <f t="shared" si="301"/>
        <v>6137685.4699999997</v>
      </c>
      <c r="E698" s="239">
        <v>0</v>
      </c>
      <c r="F698" s="239">
        <v>0</v>
      </c>
      <c r="G698" s="239">
        <v>0</v>
      </c>
      <c r="H698" s="239">
        <v>0</v>
      </c>
      <c r="I698" s="239">
        <v>0</v>
      </c>
      <c r="J698" s="239">
        <v>0</v>
      </c>
      <c r="K698" s="255">
        <v>0</v>
      </c>
      <c r="L698" s="239">
        <v>0</v>
      </c>
      <c r="M698" s="258">
        <v>0</v>
      </c>
      <c r="N698" s="258">
        <v>0</v>
      </c>
      <c r="O698" s="239">
        <v>0</v>
      </c>
      <c r="P698" s="239">
        <v>0</v>
      </c>
      <c r="Q698" s="239">
        <v>895.9</v>
      </c>
      <c r="R698" s="222">
        <v>5813281.2599999998</v>
      </c>
      <c r="S698" s="239">
        <v>0</v>
      </c>
      <c r="T698" s="239">
        <v>0</v>
      </c>
      <c r="U698" s="239">
        <v>0</v>
      </c>
      <c r="V698" s="239">
        <v>0</v>
      </c>
      <c r="W698" s="239">
        <v>0</v>
      </c>
      <c r="X698" s="239">
        <v>0</v>
      </c>
      <c r="Y698" s="239">
        <v>0</v>
      </c>
      <c r="Z698" s="239">
        <v>0</v>
      </c>
      <c r="AA698" s="239">
        <v>0</v>
      </c>
      <c r="AB698" s="239">
        <v>0</v>
      </c>
      <c r="AC698" s="222">
        <f>ROUND(R698*2.14%,2)-0.01</f>
        <v>124404.21</v>
      </c>
      <c r="AD698" s="239">
        <v>200000</v>
      </c>
      <c r="AE698" s="239">
        <v>0</v>
      </c>
      <c r="AF698" s="214">
        <v>2025</v>
      </c>
      <c r="AG698" s="214">
        <v>2025</v>
      </c>
      <c r="AH698" s="214">
        <v>2025</v>
      </c>
      <c r="AI698" s="226"/>
      <c r="AJ698" s="226"/>
      <c r="AK698" s="226"/>
      <c r="AL698" s="226"/>
      <c r="AM698" s="227" t="s">
        <v>16943</v>
      </c>
      <c r="AN698" s="227" t="s">
        <v>16946</v>
      </c>
      <c r="AO698" s="227">
        <v>0</v>
      </c>
      <c r="AP698" s="227" t="s">
        <v>16945</v>
      </c>
      <c r="AQ698" s="227" t="s">
        <v>16942</v>
      </c>
      <c r="AR698" s="227">
        <v>0</v>
      </c>
      <c r="AS698" s="227"/>
      <c r="AT698" s="227"/>
      <c r="AU698" s="227"/>
      <c r="AV698" s="227"/>
      <c r="AW698" s="227" t="s">
        <v>636</v>
      </c>
      <c r="AX698" s="228">
        <v>1433.3</v>
      </c>
      <c r="AY698" s="228">
        <v>625</v>
      </c>
      <c r="AZ698" s="227" t="s">
        <v>592</v>
      </c>
      <c r="BA698" s="227" t="s">
        <v>636</v>
      </c>
      <c r="BB698" s="229"/>
      <c r="BC698" s="230">
        <f t="shared" si="303"/>
        <v>625</v>
      </c>
      <c r="BJ698" s="177" t="str">
        <f t="shared" si="304"/>
        <v>446.300</v>
      </c>
      <c r="BM698" s="177" t="s">
        <v>3212</v>
      </c>
      <c r="BN698" s="177" t="s">
        <v>2983</v>
      </c>
      <c r="BO698" s="177" t="s">
        <v>3213</v>
      </c>
      <c r="BU698" s="177" t="s">
        <v>3212</v>
      </c>
      <c r="BV698" s="177" t="s">
        <v>2983</v>
      </c>
      <c r="BW698" s="177" t="s">
        <v>3213</v>
      </c>
      <c r="CH698" s="224">
        <f t="shared" si="284"/>
        <v>-5.8207660913467407E-11</v>
      </c>
    </row>
    <row r="699" spans="1:86" x14ac:dyDescent="0.3">
      <c r="A699" s="177">
        <v>1</v>
      </c>
      <c r="B699" s="231">
        <f>SUBTOTAL(9,$A$667:A699)</f>
        <v>33</v>
      </c>
      <c r="C699" s="236" t="s">
        <v>182</v>
      </c>
      <c r="D699" s="222">
        <f t="shared" si="301"/>
        <v>6330194.6399999997</v>
      </c>
      <c r="E699" s="239">
        <v>0</v>
      </c>
      <c r="F699" s="239">
        <v>0</v>
      </c>
      <c r="G699" s="239">
        <v>0</v>
      </c>
      <c r="H699" s="239">
        <v>0</v>
      </c>
      <c r="I699" s="239">
        <v>0</v>
      </c>
      <c r="J699" s="239">
        <v>0</v>
      </c>
      <c r="K699" s="255">
        <v>0</v>
      </c>
      <c r="L699" s="239">
        <v>0</v>
      </c>
      <c r="M699" s="258">
        <v>0</v>
      </c>
      <c r="N699" s="258">
        <v>0</v>
      </c>
      <c r="O699" s="239">
        <v>0</v>
      </c>
      <c r="P699" s="239">
        <v>0</v>
      </c>
      <c r="Q699" s="239">
        <v>924</v>
      </c>
      <c r="R699" s="222">
        <v>6001757.04</v>
      </c>
      <c r="S699" s="239">
        <v>0</v>
      </c>
      <c r="T699" s="239">
        <v>0</v>
      </c>
      <c r="U699" s="239">
        <v>0</v>
      </c>
      <c r="V699" s="239">
        <v>0</v>
      </c>
      <c r="W699" s="239">
        <v>0</v>
      </c>
      <c r="X699" s="239">
        <v>0</v>
      </c>
      <c r="Y699" s="239">
        <v>0</v>
      </c>
      <c r="Z699" s="239">
        <v>0</v>
      </c>
      <c r="AA699" s="239">
        <v>0</v>
      </c>
      <c r="AB699" s="239">
        <v>0</v>
      </c>
      <c r="AC699" s="222">
        <f>ROUND(R699*2.14%,2)</f>
        <v>128437.6</v>
      </c>
      <c r="AD699" s="239">
        <v>200000</v>
      </c>
      <c r="AE699" s="239">
        <v>0</v>
      </c>
      <c r="AF699" s="214">
        <v>2025</v>
      </c>
      <c r="AG699" s="214">
        <v>2025</v>
      </c>
      <c r="AH699" s="214">
        <v>2025</v>
      </c>
      <c r="AI699" s="226"/>
      <c r="AJ699" s="226"/>
      <c r="AK699" s="226"/>
      <c r="AL699" s="226"/>
      <c r="AM699" s="227" t="s">
        <v>16944</v>
      </c>
      <c r="AN699" s="227">
        <v>2017</v>
      </c>
      <c r="AO699" s="227">
        <v>0</v>
      </c>
      <c r="AP699" s="227" t="s">
        <v>16945</v>
      </c>
      <c r="AQ699" s="227" t="s">
        <v>16953</v>
      </c>
      <c r="AR699" s="227" t="s">
        <v>16951</v>
      </c>
      <c r="AS699" s="227"/>
      <c r="AT699" s="227" t="s">
        <v>16965</v>
      </c>
      <c r="AU699" s="235">
        <v>374437.74</v>
      </c>
      <c r="AV699" s="235">
        <v>441868.92</v>
      </c>
      <c r="AW699" s="227" t="s">
        <v>1445</v>
      </c>
      <c r="AX699" s="228">
        <v>860.4</v>
      </c>
      <c r="AY699" s="228">
        <v>717</v>
      </c>
      <c r="AZ699" s="227" t="s">
        <v>592</v>
      </c>
      <c r="BA699" s="227" t="s">
        <v>1445</v>
      </c>
      <c r="BB699" s="229"/>
      <c r="BC699" s="230">
        <f t="shared" si="303"/>
        <v>717</v>
      </c>
      <c r="BJ699" s="177" t="str">
        <f t="shared" si="304"/>
        <v>534.200</v>
      </c>
      <c r="BM699" s="177" t="s">
        <v>3214</v>
      </c>
      <c r="BN699" s="177" t="s">
        <v>3002</v>
      </c>
      <c r="BO699" s="177" t="s">
        <v>3216</v>
      </c>
      <c r="BU699" s="177" t="s">
        <v>3214</v>
      </c>
      <c r="BV699" s="177" t="s">
        <v>3002</v>
      </c>
      <c r="BW699" s="177" t="s">
        <v>3216</v>
      </c>
      <c r="CH699" s="224">
        <f t="shared" si="284"/>
        <v>-3.7834979593753815E-10</v>
      </c>
    </row>
    <row r="700" spans="1:86" x14ac:dyDescent="0.3">
      <c r="A700" s="177">
        <v>1</v>
      </c>
      <c r="B700" s="231">
        <f>SUBTOTAL(9,$A$667:A700)</f>
        <v>34</v>
      </c>
      <c r="C700" s="236" t="s">
        <v>120</v>
      </c>
      <c r="D700" s="222">
        <f>E700+F700+G700+H700+I700+J700+L700+N700+P700+R700+T700+U700+V700+W700+X700+Y700+Z700+AA700+AB700+AC700+AD700+AE700</f>
        <v>5785499.8499999996</v>
      </c>
      <c r="E700" s="239">
        <v>0</v>
      </c>
      <c r="F700" s="239">
        <v>0</v>
      </c>
      <c r="G700" s="239">
        <v>0</v>
      </c>
      <c r="H700" s="239">
        <v>0</v>
      </c>
      <c r="I700" s="239">
        <v>0</v>
      </c>
      <c r="J700" s="239">
        <v>0</v>
      </c>
      <c r="K700" s="255">
        <v>0</v>
      </c>
      <c r="L700" s="239">
        <v>0</v>
      </c>
      <c r="M700" s="222">
        <v>640</v>
      </c>
      <c r="N700" s="222">
        <v>5468474.5</v>
      </c>
      <c r="O700" s="239">
        <v>0</v>
      </c>
      <c r="P700" s="239">
        <v>0</v>
      </c>
      <c r="Q700" s="222">
        <v>0</v>
      </c>
      <c r="R700" s="222">
        <v>0</v>
      </c>
      <c r="S700" s="239">
        <v>0</v>
      </c>
      <c r="T700" s="239">
        <v>0</v>
      </c>
      <c r="U700" s="239">
        <v>0</v>
      </c>
      <c r="V700" s="239">
        <v>0</v>
      </c>
      <c r="W700" s="239">
        <v>0</v>
      </c>
      <c r="X700" s="239">
        <v>0</v>
      </c>
      <c r="Y700" s="239">
        <v>0</v>
      </c>
      <c r="Z700" s="239">
        <v>0</v>
      </c>
      <c r="AA700" s="239">
        <v>0</v>
      </c>
      <c r="AB700" s="239">
        <v>0</v>
      </c>
      <c r="AC700" s="222">
        <f>ROUND(N700*2.14%,2)</f>
        <v>117025.35</v>
      </c>
      <c r="AD700" s="222">
        <v>200000</v>
      </c>
      <c r="AE700" s="239">
        <v>0</v>
      </c>
      <c r="AF700" s="214">
        <v>2025</v>
      </c>
      <c r="AG700" s="214">
        <v>2025</v>
      </c>
      <c r="AH700" s="214">
        <v>2025</v>
      </c>
      <c r="AI700" s="226"/>
      <c r="AJ700" s="226"/>
      <c r="AK700" s="226"/>
      <c r="AL700" s="226"/>
      <c r="AM700" s="227" t="s">
        <v>16952</v>
      </c>
      <c r="AN700" s="227" t="s">
        <v>16953</v>
      </c>
      <c r="AO700" s="227">
        <v>2015</v>
      </c>
      <c r="AP700" s="227" t="s">
        <v>16954</v>
      </c>
      <c r="AQ700" s="227" t="s">
        <v>16956</v>
      </c>
      <c r="AR700" s="227" t="s">
        <v>16954</v>
      </c>
      <c r="AS700" s="227"/>
      <c r="AT700" s="227" t="s">
        <v>16965</v>
      </c>
      <c r="AU700" s="235">
        <v>3218098.9</v>
      </c>
      <c r="AV700" s="235">
        <v>2437384.13</v>
      </c>
      <c r="AW700" s="227" t="s">
        <v>736</v>
      </c>
      <c r="AX700" s="228">
        <v>3947.4</v>
      </c>
      <c r="AY700" s="228">
        <v>640</v>
      </c>
      <c r="AZ700" s="227" t="s">
        <v>17006</v>
      </c>
      <c r="BA700" s="227" t="s">
        <v>719</v>
      </c>
      <c r="BB700" s="229"/>
      <c r="BC700" s="230">
        <f>AY700-M700</f>
        <v>0</v>
      </c>
      <c r="BJ700" s="177" t="str">
        <f t="shared" si="304"/>
        <v>654.850</v>
      </c>
      <c r="BM700" s="177" t="s">
        <v>3120</v>
      </c>
      <c r="BN700" s="177" t="s">
        <v>3005</v>
      </c>
      <c r="BO700" s="177" t="s">
        <v>3121</v>
      </c>
      <c r="BU700" s="177" t="s">
        <v>3120</v>
      </c>
      <c r="BV700" s="177" t="s">
        <v>3005</v>
      </c>
      <c r="BW700" s="177" t="s">
        <v>3121</v>
      </c>
      <c r="CH700" s="224">
        <f>D700-E700-F700-G700-H700-I700-J700-L700-N700-P700-R700-T700-U700-V700-W700-X700-Y700-Z700-AA700-AB700-AC700-AD700-AE700</f>
        <v>-3.7834979593753815E-10</v>
      </c>
    </row>
    <row r="701" spans="1:86" x14ac:dyDescent="0.3">
      <c r="A701" s="177">
        <v>1</v>
      </c>
      <c r="B701" s="231">
        <f>SUBTOTAL(9,$A$667:A701)</f>
        <v>35</v>
      </c>
      <c r="C701" s="236" t="s">
        <v>140</v>
      </c>
      <c r="D701" s="222">
        <f>E701+F701+G701+H701+I701+J701+L701+N701+P701+R701+T701+U701+V701+W701+X701+Y701+Z701+AA701+AB701+AC701+AD701+AE701</f>
        <v>5086523</v>
      </c>
      <c r="E701" s="239">
        <v>0</v>
      </c>
      <c r="F701" s="239">
        <v>0</v>
      </c>
      <c r="G701" s="239">
        <v>0</v>
      </c>
      <c r="H701" s="239">
        <v>0</v>
      </c>
      <c r="I701" s="239">
        <v>0</v>
      </c>
      <c r="J701" s="239">
        <v>0</v>
      </c>
      <c r="K701" s="255">
        <v>0</v>
      </c>
      <c r="L701" s="239">
        <v>0</v>
      </c>
      <c r="M701" s="222">
        <v>650</v>
      </c>
      <c r="N701" s="222">
        <v>4784142.3499999996</v>
      </c>
      <c r="O701" s="239">
        <v>0</v>
      </c>
      <c r="P701" s="239">
        <v>0</v>
      </c>
      <c r="Q701" s="222">
        <v>0</v>
      </c>
      <c r="R701" s="222">
        <v>0</v>
      </c>
      <c r="S701" s="239">
        <v>0</v>
      </c>
      <c r="T701" s="239">
        <v>0</v>
      </c>
      <c r="U701" s="239">
        <v>0</v>
      </c>
      <c r="V701" s="239">
        <v>0</v>
      </c>
      <c r="W701" s="239">
        <v>0</v>
      </c>
      <c r="X701" s="239">
        <v>0</v>
      </c>
      <c r="Y701" s="239">
        <v>0</v>
      </c>
      <c r="Z701" s="239">
        <v>0</v>
      </c>
      <c r="AA701" s="239">
        <v>0</v>
      </c>
      <c r="AB701" s="239">
        <v>0</v>
      </c>
      <c r="AC701" s="222">
        <f>ROUND(N701*2.14%,2)</f>
        <v>102380.65</v>
      </c>
      <c r="AD701" s="222">
        <v>200000</v>
      </c>
      <c r="AE701" s="239">
        <v>0</v>
      </c>
      <c r="AF701" s="214">
        <v>2025</v>
      </c>
      <c r="AG701" s="214">
        <v>2025</v>
      </c>
      <c r="AH701" s="214">
        <v>2025</v>
      </c>
      <c r="AI701" s="226"/>
      <c r="AJ701" s="226"/>
      <c r="AK701" s="226"/>
      <c r="AL701" s="226"/>
      <c r="AM701" s="227" t="s">
        <v>16959</v>
      </c>
      <c r="AN701" s="227" t="s">
        <v>16940</v>
      </c>
      <c r="AO701" s="227" t="s">
        <v>16956</v>
      </c>
      <c r="AP701" s="227" t="s">
        <v>16954</v>
      </c>
      <c r="AQ701" s="227" t="s">
        <v>16948</v>
      </c>
      <c r="AR701" s="227" t="s">
        <v>16954</v>
      </c>
      <c r="AS701" s="227"/>
      <c r="AT701" s="227"/>
      <c r="AU701" s="227"/>
      <c r="AV701" s="227"/>
      <c r="AW701" s="227" t="s">
        <v>1267</v>
      </c>
      <c r="AX701" s="228">
        <v>2600.9</v>
      </c>
      <c r="AY701" s="228">
        <v>650</v>
      </c>
      <c r="AZ701" s="227" t="s">
        <v>17006</v>
      </c>
      <c r="BA701" s="227">
        <v>2008</v>
      </c>
      <c r="BB701" s="229"/>
      <c r="BC701" s="230">
        <f>AY701-M701</f>
        <v>0</v>
      </c>
      <c r="BJ701" s="177" t="str">
        <f t="shared" si="304"/>
        <v>1539.800</v>
      </c>
      <c r="BM701" s="177" t="s">
        <v>3139</v>
      </c>
      <c r="BN701" s="177" t="s">
        <v>636</v>
      </c>
      <c r="BO701" s="177" t="s">
        <v>2983</v>
      </c>
      <c r="BU701" s="177" t="s">
        <v>3139</v>
      </c>
      <c r="BV701" s="177" t="s">
        <v>636</v>
      </c>
      <c r="BW701" s="177" t="s">
        <v>2983</v>
      </c>
      <c r="CH701" s="224">
        <f>D701-E701-F701-G701-H701-I701-J701-L701-N701-P701-R701-T701-U701-V701-W701-X701-Y701-Z701-AA701-AB701-AC701-AD701-AE701</f>
        <v>3.7834979593753815E-10</v>
      </c>
    </row>
    <row r="702" spans="1:86" x14ac:dyDescent="0.3">
      <c r="B702" s="225" t="s">
        <v>566</v>
      </c>
      <c r="C702" s="225"/>
      <c r="D702" s="221">
        <f t="shared" ref="D702:AE702" si="305">SUM(D703:D706)</f>
        <v>33197038.509999994</v>
      </c>
      <c r="E702" s="222">
        <f t="shared" si="305"/>
        <v>0</v>
      </c>
      <c r="F702" s="222">
        <f t="shared" si="305"/>
        <v>0</v>
      </c>
      <c r="G702" s="222">
        <f t="shared" si="305"/>
        <v>0</v>
      </c>
      <c r="H702" s="222">
        <f t="shared" si="305"/>
        <v>0</v>
      </c>
      <c r="I702" s="222">
        <f t="shared" si="305"/>
        <v>0</v>
      </c>
      <c r="J702" s="222">
        <f t="shared" si="305"/>
        <v>0</v>
      </c>
      <c r="K702" s="223">
        <f t="shared" si="305"/>
        <v>0</v>
      </c>
      <c r="L702" s="222">
        <f t="shared" si="305"/>
        <v>0</v>
      </c>
      <c r="M702" s="222">
        <f t="shared" si="305"/>
        <v>2907.3</v>
      </c>
      <c r="N702" s="222">
        <f t="shared" si="305"/>
        <v>28420178.529999997</v>
      </c>
      <c r="O702" s="222">
        <f t="shared" si="305"/>
        <v>0</v>
      </c>
      <c r="P702" s="222">
        <f t="shared" si="305"/>
        <v>0</v>
      </c>
      <c r="Q702" s="222">
        <f t="shared" si="305"/>
        <v>512</v>
      </c>
      <c r="R702" s="222">
        <f t="shared" si="305"/>
        <v>3356831.96</v>
      </c>
      <c r="S702" s="222">
        <f t="shared" si="305"/>
        <v>0</v>
      </c>
      <c r="T702" s="222">
        <f t="shared" si="305"/>
        <v>0</v>
      </c>
      <c r="U702" s="222">
        <f t="shared" si="305"/>
        <v>0</v>
      </c>
      <c r="V702" s="222">
        <f t="shared" si="305"/>
        <v>0</v>
      </c>
      <c r="W702" s="222">
        <f t="shared" si="305"/>
        <v>0</v>
      </c>
      <c r="X702" s="222">
        <f t="shared" si="305"/>
        <v>0</v>
      </c>
      <c r="Y702" s="222">
        <f t="shared" si="305"/>
        <v>0</v>
      </c>
      <c r="Z702" s="222">
        <f t="shared" si="305"/>
        <v>0</v>
      </c>
      <c r="AA702" s="222">
        <f t="shared" si="305"/>
        <v>0</v>
      </c>
      <c r="AB702" s="222">
        <f t="shared" si="305"/>
        <v>0</v>
      </c>
      <c r="AC702" s="222">
        <f t="shared" si="305"/>
        <v>680028.02</v>
      </c>
      <c r="AD702" s="222">
        <f t="shared" si="305"/>
        <v>740000</v>
      </c>
      <c r="AE702" s="222">
        <f t="shared" si="305"/>
        <v>0</v>
      </c>
      <c r="AF702" s="214" t="s">
        <v>17016</v>
      </c>
      <c r="AG702" s="214" t="s">
        <v>17016</v>
      </c>
      <c r="AH702" s="214" t="s">
        <v>17016</v>
      </c>
      <c r="AI702" s="226"/>
      <c r="AJ702" s="226"/>
      <c r="AK702" s="226"/>
      <c r="AL702" s="226"/>
      <c r="AM702" s="227"/>
      <c r="AN702" s="227"/>
      <c r="AO702" s="227"/>
      <c r="AP702" s="227"/>
      <c r="AQ702" s="227"/>
      <c r="AR702" s="227"/>
      <c r="AS702" s="227"/>
      <c r="AT702" s="227"/>
      <c r="AU702" s="227"/>
      <c r="AV702" s="227"/>
      <c r="AW702" s="227"/>
      <c r="AX702" s="228"/>
      <c r="AY702" s="228"/>
      <c r="AZ702" s="227"/>
      <c r="BA702" s="227"/>
      <c r="BB702" s="229"/>
      <c r="BC702" s="230">
        <f t="shared" si="303"/>
        <v>-2907.3</v>
      </c>
      <c r="BJ702" s="177" t="e">
        <f t="shared" si="304"/>
        <v>#N/A</v>
      </c>
      <c r="BM702" s="177" t="s">
        <v>3884</v>
      </c>
      <c r="BN702" s="177" t="s">
        <v>3002</v>
      </c>
      <c r="BO702" s="177" t="s">
        <v>2983</v>
      </c>
      <c r="BU702" s="177" t="s">
        <v>3884</v>
      </c>
      <c r="BV702" s="177" t="s">
        <v>3002</v>
      </c>
      <c r="BW702" s="177" t="s">
        <v>2983</v>
      </c>
      <c r="CH702" s="224">
        <f t="shared" si="284"/>
        <v>-3.2596290111541748E-9</v>
      </c>
    </row>
    <row r="703" spans="1:86" x14ac:dyDescent="0.3">
      <c r="A703" s="177">
        <v>1</v>
      </c>
      <c r="B703" s="231">
        <f>SUBTOTAL(9,$A$667:A703)</f>
        <v>36</v>
      </c>
      <c r="C703" s="236" t="s">
        <v>585</v>
      </c>
      <c r="D703" s="222">
        <f t="shared" ref="D703:D706" si="306">E703+F703+G703+H703+I703+J703+L703+N703+P703+R703+T703+U703+V703+W703+X703+Y703+Z703+AA703+AB703+AC703+AD703+AE703</f>
        <v>3608668.1600000001</v>
      </c>
      <c r="E703" s="239">
        <v>0</v>
      </c>
      <c r="F703" s="239">
        <v>0</v>
      </c>
      <c r="G703" s="239">
        <v>0</v>
      </c>
      <c r="H703" s="239">
        <v>0</v>
      </c>
      <c r="I703" s="239">
        <v>0</v>
      </c>
      <c r="J703" s="239">
        <v>0</v>
      </c>
      <c r="K703" s="255">
        <v>0</v>
      </c>
      <c r="L703" s="239">
        <v>0</v>
      </c>
      <c r="M703" s="222">
        <v>0</v>
      </c>
      <c r="N703" s="283">
        <v>0</v>
      </c>
      <c r="O703" s="222">
        <v>0</v>
      </c>
      <c r="P703" s="283">
        <v>0</v>
      </c>
      <c r="Q703" s="222">
        <v>512</v>
      </c>
      <c r="R703" s="222">
        <v>3356831.96</v>
      </c>
      <c r="S703" s="239">
        <v>0</v>
      </c>
      <c r="T703" s="239">
        <v>0</v>
      </c>
      <c r="U703" s="239">
        <v>0</v>
      </c>
      <c r="V703" s="239">
        <v>0</v>
      </c>
      <c r="W703" s="239">
        <v>0</v>
      </c>
      <c r="X703" s="239">
        <v>0</v>
      </c>
      <c r="Y703" s="239">
        <v>0</v>
      </c>
      <c r="Z703" s="239">
        <v>0</v>
      </c>
      <c r="AA703" s="239">
        <v>0</v>
      </c>
      <c r="AB703" s="239">
        <v>0</v>
      </c>
      <c r="AC703" s="222">
        <f>ROUND(R703*2.14%,2)</f>
        <v>71836.2</v>
      </c>
      <c r="AD703" s="239">
        <v>180000</v>
      </c>
      <c r="AE703" s="239">
        <v>0</v>
      </c>
      <c r="AF703" s="214">
        <v>2025</v>
      </c>
      <c r="AG703" s="214">
        <v>2025</v>
      </c>
      <c r="AH703" s="214">
        <v>2025</v>
      </c>
      <c r="AI703" s="226"/>
      <c r="AJ703" s="226"/>
      <c r="AK703" s="226"/>
      <c r="AL703" s="226"/>
      <c r="AM703" s="227" t="s">
        <v>16945</v>
      </c>
      <c r="AN703" s="227" t="s">
        <v>16949</v>
      </c>
      <c r="AO703" s="227">
        <v>0</v>
      </c>
      <c r="AP703" s="227" t="s">
        <v>16950</v>
      </c>
      <c r="AQ703" s="227" t="s">
        <v>16951</v>
      </c>
      <c r="AR703" s="227">
        <v>0</v>
      </c>
      <c r="AS703" s="227"/>
      <c r="AT703" s="227"/>
      <c r="AU703" s="227"/>
      <c r="AV703" s="227"/>
      <c r="AW703" s="227" t="s">
        <v>696</v>
      </c>
      <c r="AX703" s="228">
        <v>398.8</v>
      </c>
      <c r="AY703" s="228">
        <v>395</v>
      </c>
      <c r="AZ703" s="227" t="s">
        <v>2966</v>
      </c>
      <c r="BA703" s="227" t="s">
        <v>3199</v>
      </c>
      <c r="BB703" s="229"/>
      <c r="BC703" s="230">
        <f t="shared" si="303"/>
        <v>395</v>
      </c>
      <c r="BJ703" s="177" t="str">
        <f t="shared" si="304"/>
        <v>398.800</v>
      </c>
      <c r="BM703" s="177" t="s">
        <v>3888</v>
      </c>
      <c r="BN703" s="177" t="s">
        <v>3245</v>
      </c>
      <c r="BO703" s="177" t="s">
        <v>2983</v>
      </c>
      <c r="BU703" s="177" t="s">
        <v>3888</v>
      </c>
      <c r="BV703" s="177" t="s">
        <v>3245</v>
      </c>
      <c r="BW703" s="177" t="s">
        <v>2983</v>
      </c>
      <c r="CH703" s="224">
        <f t="shared" si="284"/>
        <v>1.7462298274040222E-10</v>
      </c>
    </row>
    <row r="704" spans="1:86" x14ac:dyDescent="0.3">
      <c r="A704" s="177">
        <v>1</v>
      </c>
      <c r="B704" s="231">
        <f>SUBTOTAL(9,$A$667:A704)</f>
        <v>37</v>
      </c>
      <c r="C704" s="236" t="s">
        <v>9798</v>
      </c>
      <c r="D704" s="222">
        <f t="shared" si="306"/>
        <v>7402352.04</v>
      </c>
      <c r="E704" s="239">
        <v>0</v>
      </c>
      <c r="F704" s="239">
        <v>0</v>
      </c>
      <c r="G704" s="239">
        <v>0</v>
      </c>
      <c r="H704" s="239">
        <v>0</v>
      </c>
      <c r="I704" s="239">
        <v>0</v>
      </c>
      <c r="J704" s="239">
        <v>0</v>
      </c>
      <c r="K704" s="255">
        <v>0</v>
      </c>
      <c r="L704" s="239">
        <v>0</v>
      </c>
      <c r="M704" s="222">
        <v>683.8</v>
      </c>
      <c r="N704" s="222">
        <v>7071031.96</v>
      </c>
      <c r="O704" s="222">
        <v>0</v>
      </c>
      <c r="P704" s="283">
        <v>0</v>
      </c>
      <c r="Q704" s="222">
        <v>0</v>
      </c>
      <c r="R704" s="283">
        <v>0</v>
      </c>
      <c r="S704" s="239">
        <v>0</v>
      </c>
      <c r="T704" s="239">
        <v>0</v>
      </c>
      <c r="U704" s="239">
        <v>0</v>
      </c>
      <c r="V704" s="239">
        <v>0</v>
      </c>
      <c r="W704" s="239">
        <v>0</v>
      </c>
      <c r="X704" s="239">
        <v>0</v>
      </c>
      <c r="Y704" s="239">
        <v>0</v>
      </c>
      <c r="Z704" s="239">
        <v>0</v>
      </c>
      <c r="AA704" s="239">
        <v>0</v>
      </c>
      <c r="AB704" s="239">
        <v>0</v>
      </c>
      <c r="AC704" s="222">
        <f>ROUND(N704*2.14%,2)</f>
        <v>151320.07999999999</v>
      </c>
      <c r="AD704" s="222">
        <v>180000</v>
      </c>
      <c r="AE704" s="239">
        <v>0</v>
      </c>
      <c r="AF704" s="214">
        <v>2025</v>
      </c>
      <c r="AG704" s="214">
        <v>2025</v>
      </c>
      <c r="AH704" s="214">
        <v>2025</v>
      </c>
      <c r="AI704" s="226"/>
      <c r="AJ704" s="226"/>
      <c r="AK704" s="226"/>
      <c r="AL704" s="226"/>
      <c r="AM704" s="227" t="s">
        <v>16950</v>
      </c>
      <c r="AN704" s="227" t="s">
        <v>16941</v>
      </c>
      <c r="AO704" s="227"/>
      <c r="AP704" s="227" t="s">
        <v>16961</v>
      </c>
      <c r="AQ704" s="227" t="s">
        <v>16962</v>
      </c>
      <c r="AR704" s="227"/>
      <c r="AS704" s="227"/>
      <c r="AT704" s="227"/>
      <c r="AU704" s="227"/>
      <c r="AV704" s="227"/>
      <c r="AW704" s="227"/>
      <c r="AX704" s="228"/>
      <c r="AY704" s="228"/>
      <c r="AZ704" s="227" t="s">
        <v>2966</v>
      </c>
      <c r="BA704" s="227"/>
      <c r="BB704" s="229"/>
      <c r="BC704" s="230"/>
      <c r="CH704" s="224">
        <f t="shared" si="284"/>
        <v>8.7311491370201111E-11</v>
      </c>
    </row>
    <row r="705" spans="1:86" x14ac:dyDescent="0.3">
      <c r="A705" s="177">
        <v>1</v>
      </c>
      <c r="B705" s="231">
        <f>SUBTOTAL(9,$A$667:A705)</f>
        <v>38</v>
      </c>
      <c r="C705" s="236" t="s">
        <v>581</v>
      </c>
      <c r="D705" s="222">
        <f t="shared" si="306"/>
        <v>10733008.819999998</v>
      </c>
      <c r="E705" s="239">
        <v>0</v>
      </c>
      <c r="F705" s="239">
        <v>0</v>
      </c>
      <c r="G705" s="239">
        <v>0</v>
      </c>
      <c r="H705" s="239">
        <v>0</v>
      </c>
      <c r="I705" s="239">
        <v>0</v>
      </c>
      <c r="J705" s="239">
        <v>0</v>
      </c>
      <c r="K705" s="255">
        <v>0</v>
      </c>
      <c r="L705" s="239">
        <v>0</v>
      </c>
      <c r="M705" s="222">
        <v>991.5</v>
      </c>
      <c r="N705" s="222">
        <v>10331906.029999999</v>
      </c>
      <c r="O705" s="222">
        <v>0</v>
      </c>
      <c r="P705" s="283">
        <v>0</v>
      </c>
      <c r="Q705" s="222">
        <v>0</v>
      </c>
      <c r="R705" s="283">
        <v>0</v>
      </c>
      <c r="S705" s="239">
        <v>0</v>
      </c>
      <c r="T705" s="239">
        <v>0</v>
      </c>
      <c r="U705" s="239">
        <v>0</v>
      </c>
      <c r="V705" s="239">
        <v>0</v>
      </c>
      <c r="W705" s="239">
        <v>0</v>
      </c>
      <c r="X705" s="239">
        <v>0</v>
      </c>
      <c r="Y705" s="239">
        <v>0</v>
      </c>
      <c r="Z705" s="239">
        <v>0</v>
      </c>
      <c r="AA705" s="239">
        <v>0</v>
      </c>
      <c r="AB705" s="239">
        <v>0</v>
      </c>
      <c r="AC705" s="222">
        <f>ROUND(N705*2.14%,2)</f>
        <v>221102.79</v>
      </c>
      <c r="AD705" s="222">
        <v>180000</v>
      </c>
      <c r="AE705" s="239">
        <v>0</v>
      </c>
      <c r="AF705" s="214">
        <v>2025</v>
      </c>
      <c r="AG705" s="214">
        <v>2025</v>
      </c>
      <c r="AH705" s="214">
        <v>2025</v>
      </c>
      <c r="AI705" s="226"/>
      <c r="AJ705" s="226"/>
      <c r="AK705" s="226"/>
      <c r="AL705" s="226"/>
      <c r="AM705" s="227" t="s">
        <v>16944</v>
      </c>
      <c r="AN705" s="227" t="s">
        <v>16941</v>
      </c>
      <c r="AO705" s="227">
        <v>0</v>
      </c>
      <c r="AP705" s="227" t="s">
        <v>16954</v>
      </c>
      <c r="AQ705" s="227" t="s">
        <v>16958</v>
      </c>
      <c r="AR705" s="227">
        <v>0</v>
      </c>
      <c r="AS705" s="227"/>
      <c r="AT705" s="227"/>
      <c r="AU705" s="227"/>
      <c r="AV705" s="227"/>
      <c r="AW705" s="227" t="s">
        <v>928</v>
      </c>
      <c r="AX705" s="228">
        <v>917.3</v>
      </c>
      <c r="AY705" s="228">
        <v>991.5</v>
      </c>
      <c r="AZ705" s="227" t="s">
        <v>2966</v>
      </c>
      <c r="BA705" s="227" t="s">
        <v>17002</v>
      </c>
      <c r="BB705" s="229"/>
      <c r="BC705" s="230">
        <f>AY705-M705</f>
        <v>0</v>
      </c>
      <c r="BJ705" s="177" t="str">
        <f>VLOOKUP(C705,BM:BO,3,FALSE)</f>
        <v>708.200</v>
      </c>
      <c r="BM705" s="177" t="s">
        <v>754</v>
      </c>
      <c r="BN705" s="177" t="s">
        <v>3045</v>
      </c>
      <c r="BO705" s="177" t="s">
        <v>3885</v>
      </c>
      <c r="BU705" s="177" t="s">
        <v>754</v>
      </c>
      <c r="BV705" s="177" t="s">
        <v>3045</v>
      </c>
      <c r="BW705" s="177" t="s">
        <v>3885</v>
      </c>
      <c r="CH705" s="224">
        <f t="shared" ref="CH705:CH766" si="307">D705-E705-F705-G705-H705-I705-J705-L705-N705-P705-R705-T705-U705-V705-W705-X705-Y705-Z705-AA705-AB705-AC705-AD705-AE705</f>
        <v>-9.0221874415874481E-10</v>
      </c>
    </row>
    <row r="706" spans="1:86" x14ac:dyDescent="0.3">
      <c r="A706" s="177">
        <v>1</v>
      </c>
      <c r="B706" s="231">
        <f>SUBTOTAL(9,$A$667:A706)</f>
        <v>39</v>
      </c>
      <c r="C706" s="236" t="s">
        <v>571</v>
      </c>
      <c r="D706" s="222">
        <f t="shared" si="306"/>
        <v>11453009.489999998</v>
      </c>
      <c r="E706" s="239">
        <v>0</v>
      </c>
      <c r="F706" s="239">
        <v>0</v>
      </c>
      <c r="G706" s="239">
        <v>0</v>
      </c>
      <c r="H706" s="239">
        <v>0</v>
      </c>
      <c r="I706" s="239">
        <v>0</v>
      </c>
      <c r="J706" s="239">
        <v>0</v>
      </c>
      <c r="K706" s="255">
        <v>0</v>
      </c>
      <c r="L706" s="239">
        <v>0</v>
      </c>
      <c r="M706" s="222">
        <v>1232</v>
      </c>
      <c r="N706" s="222">
        <v>11017240.539999999</v>
      </c>
      <c r="O706" s="222">
        <v>0</v>
      </c>
      <c r="P706" s="283">
        <v>0</v>
      </c>
      <c r="Q706" s="222">
        <v>0</v>
      </c>
      <c r="R706" s="283">
        <v>0</v>
      </c>
      <c r="S706" s="239">
        <v>0</v>
      </c>
      <c r="T706" s="239">
        <v>0</v>
      </c>
      <c r="U706" s="239">
        <v>0</v>
      </c>
      <c r="V706" s="239">
        <v>0</v>
      </c>
      <c r="W706" s="239">
        <v>0</v>
      </c>
      <c r="X706" s="239">
        <v>0</v>
      </c>
      <c r="Y706" s="239">
        <v>0</v>
      </c>
      <c r="Z706" s="239">
        <v>0</v>
      </c>
      <c r="AA706" s="239">
        <v>0</v>
      </c>
      <c r="AB706" s="239">
        <v>0</v>
      </c>
      <c r="AC706" s="222">
        <f t="shared" ref="AC706" si="308">ROUND(N706*2.14%,2)</f>
        <v>235768.95</v>
      </c>
      <c r="AD706" s="239">
        <v>200000</v>
      </c>
      <c r="AE706" s="239">
        <v>0</v>
      </c>
      <c r="AF706" s="214">
        <v>2025</v>
      </c>
      <c r="AG706" s="214">
        <v>2025</v>
      </c>
      <c r="AH706" s="214">
        <v>2025</v>
      </c>
      <c r="AI706" s="226"/>
      <c r="AJ706" s="226"/>
      <c r="AK706" s="226"/>
      <c r="AL706" s="226"/>
      <c r="AM706" s="227" t="s">
        <v>16957</v>
      </c>
      <c r="AN706" s="227" t="s">
        <v>16946</v>
      </c>
      <c r="AO706" s="227"/>
      <c r="AP706" s="227" t="s">
        <v>16948</v>
      </c>
      <c r="AQ706" s="227" t="s">
        <v>16951</v>
      </c>
      <c r="AR706" s="227" t="s">
        <v>16954</v>
      </c>
      <c r="AS706" s="227"/>
      <c r="AT706" s="227"/>
      <c r="AU706" s="227"/>
      <c r="AV706" s="227"/>
      <c r="AW706" s="227"/>
      <c r="AX706" s="228"/>
      <c r="AY706" s="228"/>
      <c r="AZ706" s="227" t="s">
        <v>2966</v>
      </c>
      <c r="BA706" s="227"/>
      <c r="BB706" s="229"/>
      <c r="BC706" s="230"/>
      <c r="CH706" s="224">
        <f t="shared" si="307"/>
        <v>-7.5669959187507629E-10</v>
      </c>
    </row>
    <row r="707" spans="1:86" x14ac:dyDescent="0.3">
      <c r="B707" s="225" t="s">
        <v>378</v>
      </c>
      <c r="C707" s="225"/>
      <c r="D707" s="221">
        <f>SUM(D708:D715)</f>
        <v>77095279.090000004</v>
      </c>
      <c r="E707" s="222">
        <f t="shared" ref="E707:AE707" si="309">SUM(E708:E715)</f>
        <v>0</v>
      </c>
      <c r="F707" s="222">
        <f t="shared" si="309"/>
        <v>0</v>
      </c>
      <c r="G707" s="222">
        <f t="shared" si="309"/>
        <v>0</v>
      </c>
      <c r="H707" s="222">
        <f t="shared" si="309"/>
        <v>0</v>
      </c>
      <c r="I707" s="222">
        <f t="shared" si="309"/>
        <v>0</v>
      </c>
      <c r="J707" s="222">
        <f t="shared" si="309"/>
        <v>0</v>
      </c>
      <c r="K707" s="223">
        <f t="shared" si="309"/>
        <v>2</v>
      </c>
      <c r="L707" s="222">
        <f t="shared" si="309"/>
        <v>4303035.04</v>
      </c>
      <c r="M707" s="222">
        <f t="shared" si="309"/>
        <v>8303</v>
      </c>
      <c r="N707" s="222">
        <f t="shared" si="309"/>
        <v>69669237.409999996</v>
      </c>
      <c r="O707" s="222">
        <f t="shared" si="309"/>
        <v>0</v>
      </c>
      <c r="P707" s="222">
        <f t="shared" si="309"/>
        <v>0</v>
      </c>
      <c r="Q707" s="222">
        <f t="shared" si="309"/>
        <v>0</v>
      </c>
      <c r="R707" s="222">
        <f t="shared" si="309"/>
        <v>0</v>
      </c>
      <c r="S707" s="222">
        <f t="shared" si="309"/>
        <v>0</v>
      </c>
      <c r="T707" s="222">
        <f t="shared" si="309"/>
        <v>0</v>
      </c>
      <c r="U707" s="222">
        <f t="shared" si="309"/>
        <v>0</v>
      </c>
      <c r="V707" s="222">
        <f t="shared" si="309"/>
        <v>0</v>
      </c>
      <c r="W707" s="222">
        <f t="shared" si="309"/>
        <v>0</v>
      </c>
      <c r="X707" s="222">
        <f t="shared" si="309"/>
        <v>0</v>
      </c>
      <c r="Y707" s="222">
        <f t="shared" si="309"/>
        <v>0</v>
      </c>
      <c r="Z707" s="222">
        <f t="shared" si="309"/>
        <v>0</v>
      </c>
      <c r="AA707" s="222">
        <f t="shared" si="309"/>
        <v>0</v>
      </c>
      <c r="AB707" s="222">
        <f t="shared" si="309"/>
        <v>0</v>
      </c>
      <c r="AC707" s="222">
        <f t="shared" si="309"/>
        <v>1583006.6400000001</v>
      </c>
      <c r="AD707" s="222">
        <f t="shared" si="309"/>
        <v>1540000</v>
      </c>
      <c r="AE707" s="222">
        <f t="shared" si="309"/>
        <v>0</v>
      </c>
      <c r="AF707" s="214" t="s">
        <v>17016</v>
      </c>
      <c r="AG707" s="214" t="s">
        <v>17016</v>
      </c>
      <c r="AH707" s="214" t="s">
        <v>17016</v>
      </c>
      <c r="AI707" s="226"/>
      <c r="AJ707" s="226"/>
      <c r="AK707" s="226"/>
      <c r="AL707" s="226"/>
      <c r="AM707" s="227"/>
      <c r="AN707" s="227"/>
      <c r="AO707" s="227"/>
      <c r="AP707" s="227"/>
      <c r="AQ707" s="227"/>
      <c r="AR707" s="227"/>
      <c r="AS707" s="227"/>
      <c r="AT707" s="227"/>
      <c r="AU707" s="227"/>
      <c r="AV707" s="227"/>
      <c r="AW707" s="227"/>
      <c r="AX707" s="228"/>
      <c r="AY707" s="228"/>
      <c r="AZ707" s="227"/>
      <c r="BA707" s="227"/>
      <c r="BB707" s="229"/>
      <c r="BC707" s="230">
        <f t="shared" ref="BC707:BC714" si="310">AY707-M707</f>
        <v>-8303</v>
      </c>
      <c r="BJ707" s="177" t="e">
        <f>VLOOKUP(C707,BM:BO,3,FALSE)</f>
        <v>#N/A</v>
      </c>
      <c r="BM707" s="177" t="s">
        <v>3646</v>
      </c>
      <c r="BN707" s="177" t="s">
        <v>657</v>
      </c>
      <c r="BO707" s="177" t="s">
        <v>3382</v>
      </c>
      <c r="BU707" s="177" t="s">
        <v>3646</v>
      </c>
      <c r="BV707" s="177" t="s">
        <v>657</v>
      </c>
      <c r="BW707" s="177" t="s">
        <v>3382</v>
      </c>
      <c r="CH707" s="224">
        <f t="shared" si="307"/>
        <v>4.6566128730773926E-10</v>
      </c>
    </row>
    <row r="708" spans="1:86" x14ac:dyDescent="0.3">
      <c r="A708" s="177">
        <v>1</v>
      </c>
      <c r="B708" s="231">
        <f>SUBTOTAL(9,$A$667:A708)</f>
        <v>40</v>
      </c>
      <c r="C708" s="225" t="s">
        <v>11323</v>
      </c>
      <c r="D708" s="222">
        <f t="shared" ref="D708:D715" si="311">E708+F708+G708+H708+I708+J708+L708+N708+P708+R708+T708+U708+V708+W708+X708+Y708+Z708+AA708+AB708+AC708+AD708+AE708</f>
        <v>2377560</v>
      </c>
      <c r="E708" s="239">
        <v>0</v>
      </c>
      <c r="F708" s="239">
        <v>0</v>
      </c>
      <c r="G708" s="239">
        <v>0</v>
      </c>
      <c r="H708" s="239">
        <v>0</v>
      </c>
      <c r="I708" s="239">
        <v>0</v>
      </c>
      <c r="J708" s="239">
        <v>0</v>
      </c>
      <c r="K708" s="255">
        <v>1</v>
      </c>
      <c r="L708" s="222">
        <v>2151517.52</v>
      </c>
      <c r="M708" s="258">
        <v>0</v>
      </c>
      <c r="N708" s="258">
        <v>0</v>
      </c>
      <c r="O708" s="239">
        <v>0</v>
      </c>
      <c r="P708" s="239">
        <v>0</v>
      </c>
      <c r="Q708" s="239">
        <v>0</v>
      </c>
      <c r="R708" s="239">
        <v>0</v>
      </c>
      <c r="S708" s="239">
        <v>0</v>
      </c>
      <c r="T708" s="239">
        <v>0</v>
      </c>
      <c r="U708" s="239">
        <v>0</v>
      </c>
      <c r="V708" s="239">
        <v>0</v>
      </c>
      <c r="W708" s="239">
        <v>0</v>
      </c>
      <c r="X708" s="239">
        <v>0</v>
      </c>
      <c r="Y708" s="239">
        <v>0</v>
      </c>
      <c r="Z708" s="239">
        <v>0</v>
      </c>
      <c r="AA708" s="239">
        <v>0</v>
      </c>
      <c r="AB708" s="239">
        <v>0</v>
      </c>
      <c r="AC708" s="222">
        <f>ROUND(L708*2.14%,2)+0.01</f>
        <v>46042.48</v>
      </c>
      <c r="AD708" s="222">
        <v>180000</v>
      </c>
      <c r="AE708" s="239">
        <v>0</v>
      </c>
      <c r="AF708" s="214">
        <v>2025</v>
      </c>
      <c r="AG708" s="214">
        <v>2025</v>
      </c>
      <c r="AH708" s="214">
        <v>2025</v>
      </c>
      <c r="AI708" s="226"/>
      <c r="AJ708" s="226"/>
      <c r="AK708" s="226"/>
      <c r="AL708" s="226"/>
      <c r="AM708" s="227">
        <v>2017</v>
      </c>
      <c r="AN708" s="227">
        <v>2018</v>
      </c>
      <c r="AO708" s="227" t="s">
        <v>16959</v>
      </c>
      <c r="AP708" s="227">
        <v>2020</v>
      </c>
      <c r="AQ708" s="227" t="s">
        <v>16954</v>
      </c>
      <c r="AR708" s="227" t="s">
        <v>16954</v>
      </c>
      <c r="AS708" s="227"/>
      <c r="AT708" s="227" t="s">
        <v>17015</v>
      </c>
      <c r="AU708" s="227"/>
      <c r="AV708" s="227"/>
      <c r="AW708" s="227"/>
      <c r="AX708" s="228"/>
      <c r="AY708" s="228"/>
      <c r="AZ708" s="227" t="s">
        <v>2991</v>
      </c>
      <c r="BA708" s="227"/>
      <c r="BB708" s="229"/>
      <c r="BC708" s="230">
        <f t="shared" si="310"/>
        <v>0</v>
      </c>
      <c r="CH708" s="224">
        <f t="shared" si="307"/>
        <v>-2.9103830456733704E-11</v>
      </c>
    </row>
    <row r="709" spans="1:86" x14ac:dyDescent="0.3">
      <c r="A709" s="177">
        <v>1</v>
      </c>
      <c r="B709" s="231">
        <f>SUBTOTAL(9,$A$667:A709)</f>
        <v>41</v>
      </c>
      <c r="C709" s="236" t="s">
        <v>446</v>
      </c>
      <c r="D709" s="222">
        <f t="shared" si="311"/>
        <v>10682613.92</v>
      </c>
      <c r="E709" s="239">
        <v>0</v>
      </c>
      <c r="F709" s="239">
        <v>0</v>
      </c>
      <c r="G709" s="239">
        <v>0</v>
      </c>
      <c r="H709" s="239">
        <v>0</v>
      </c>
      <c r="I709" s="239">
        <v>0</v>
      </c>
      <c r="J709" s="239">
        <v>0</v>
      </c>
      <c r="K709" s="255">
        <v>0</v>
      </c>
      <c r="L709" s="239">
        <v>0</v>
      </c>
      <c r="M709" s="222">
        <v>1198</v>
      </c>
      <c r="N709" s="222">
        <v>10262986.02</v>
      </c>
      <c r="O709" s="239">
        <v>0</v>
      </c>
      <c r="P709" s="239">
        <v>0</v>
      </c>
      <c r="Q709" s="239">
        <v>0</v>
      </c>
      <c r="R709" s="239">
        <v>0</v>
      </c>
      <c r="S709" s="239">
        <v>0</v>
      </c>
      <c r="T709" s="239">
        <v>0</v>
      </c>
      <c r="U709" s="239">
        <v>0</v>
      </c>
      <c r="V709" s="239">
        <v>0</v>
      </c>
      <c r="W709" s="239">
        <v>0</v>
      </c>
      <c r="X709" s="239">
        <v>0</v>
      </c>
      <c r="Y709" s="239">
        <v>0</v>
      </c>
      <c r="Z709" s="239">
        <v>0</v>
      </c>
      <c r="AA709" s="239">
        <v>0</v>
      </c>
      <c r="AB709" s="239">
        <v>0</v>
      </c>
      <c r="AC709" s="222">
        <f t="shared" ref="AC709:AC714" si="312">ROUND(N709*2.14%,2)</f>
        <v>219627.9</v>
      </c>
      <c r="AD709" s="239">
        <v>200000</v>
      </c>
      <c r="AE709" s="239">
        <v>0</v>
      </c>
      <c r="AF709" s="214">
        <v>2025</v>
      </c>
      <c r="AG709" s="214">
        <v>2025</v>
      </c>
      <c r="AH709" s="214">
        <v>2025</v>
      </c>
      <c r="AI709" s="226"/>
      <c r="AJ709" s="226"/>
      <c r="AK709" s="226"/>
      <c r="AL709" s="226"/>
      <c r="AM709" s="227" t="s">
        <v>16944</v>
      </c>
      <c r="AN709" s="227" t="s">
        <v>16946</v>
      </c>
      <c r="AO709" s="227">
        <v>0</v>
      </c>
      <c r="AP709" s="227" t="s">
        <v>16954</v>
      </c>
      <c r="AQ709" s="227" t="s">
        <v>16942</v>
      </c>
      <c r="AR709" s="227" t="s">
        <v>16954</v>
      </c>
      <c r="AS709" s="227"/>
      <c r="AT709" s="227"/>
      <c r="AU709" s="227"/>
      <c r="AV709" s="227"/>
      <c r="AW709" s="227" t="s">
        <v>923</v>
      </c>
      <c r="AX709" s="228">
        <v>7737.4</v>
      </c>
      <c r="AY709" s="228">
        <v>1198.2</v>
      </c>
      <c r="AZ709" s="227" t="s">
        <v>2991</v>
      </c>
      <c r="BA709" s="227" t="s">
        <v>17002</v>
      </c>
      <c r="BB709" s="229"/>
      <c r="BC709" s="230">
        <f t="shared" si="310"/>
        <v>0.20000000000004547</v>
      </c>
      <c r="BJ709" s="177" t="str">
        <f>VLOOKUP(C709,BM:BO,3,FALSE)</f>
        <v>1535.000</v>
      </c>
      <c r="BM709" s="177" t="s">
        <v>3647</v>
      </c>
      <c r="BN709" s="177" t="s">
        <v>2983</v>
      </c>
      <c r="BO709" s="177" t="s">
        <v>3648</v>
      </c>
      <c r="BU709" s="177" t="s">
        <v>3647</v>
      </c>
      <c r="BV709" s="177" t="s">
        <v>2983</v>
      </c>
      <c r="BW709" s="177" t="s">
        <v>3648</v>
      </c>
      <c r="CH709" s="224">
        <f t="shared" si="307"/>
        <v>3.7834979593753815E-10</v>
      </c>
    </row>
    <row r="710" spans="1:86" x14ac:dyDescent="0.3">
      <c r="A710" s="177">
        <v>1</v>
      </c>
      <c r="B710" s="231">
        <f>SUBTOTAL(9,$A$667:A710)</f>
        <v>42</v>
      </c>
      <c r="C710" s="236" t="s">
        <v>447</v>
      </c>
      <c r="D710" s="222">
        <f t="shared" si="311"/>
        <v>22533360.080000002</v>
      </c>
      <c r="E710" s="239">
        <v>0</v>
      </c>
      <c r="F710" s="239">
        <v>0</v>
      </c>
      <c r="G710" s="239">
        <v>0</v>
      </c>
      <c r="H710" s="239">
        <v>0</v>
      </c>
      <c r="I710" s="239">
        <v>0</v>
      </c>
      <c r="J710" s="239">
        <v>0</v>
      </c>
      <c r="K710" s="255">
        <v>0</v>
      </c>
      <c r="L710" s="239">
        <v>0</v>
      </c>
      <c r="M710" s="222">
        <v>2527</v>
      </c>
      <c r="N710" s="222">
        <v>21865439.670000002</v>
      </c>
      <c r="O710" s="239">
        <v>0</v>
      </c>
      <c r="P710" s="239">
        <v>0</v>
      </c>
      <c r="Q710" s="239">
        <v>0</v>
      </c>
      <c r="R710" s="239">
        <v>0</v>
      </c>
      <c r="S710" s="239">
        <v>0</v>
      </c>
      <c r="T710" s="239">
        <v>0</v>
      </c>
      <c r="U710" s="239">
        <v>0</v>
      </c>
      <c r="V710" s="239">
        <v>0</v>
      </c>
      <c r="W710" s="239">
        <v>0</v>
      </c>
      <c r="X710" s="239">
        <v>0</v>
      </c>
      <c r="Y710" s="239">
        <v>0</v>
      </c>
      <c r="Z710" s="239">
        <v>0</v>
      </c>
      <c r="AA710" s="239">
        <v>0</v>
      </c>
      <c r="AB710" s="239">
        <v>0</v>
      </c>
      <c r="AC710" s="222">
        <f t="shared" si="312"/>
        <v>467920.41</v>
      </c>
      <c r="AD710" s="239">
        <v>200000</v>
      </c>
      <c r="AE710" s="239">
        <v>0</v>
      </c>
      <c r="AF710" s="214">
        <v>2025</v>
      </c>
      <c r="AG710" s="214">
        <v>2025</v>
      </c>
      <c r="AH710" s="214">
        <v>2025</v>
      </c>
      <c r="AI710" s="226"/>
      <c r="AJ710" s="226"/>
      <c r="AK710" s="226"/>
      <c r="AL710" s="226"/>
      <c r="AM710" s="227" t="s">
        <v>16950</v>
      </c>
      <c r="AN710" s="227" t="s">
        <v>16941</v>
      </c>
      <c r="AO710" s="227">
        <v>0</v>
      </c>
      <c r="AP710" s="227" t="s">
        <v>16961</v>
      </c>
      <c r="AQ710" s="227" t="s">
        <v>16962</v>
      </c>
      <c r="AR710" s="227" t="s">
        <v>16954</v>
      </c>
      <c r="AS710" s="227"/>
      <c r="AT710" s="227"/>
      <c r="AU710" s="227"/>
      <c r="AV710" s="227"/>
      <c r="AW710" s="227" t="s">
        <v>780</v>
      </c>
      <c r="AX710" s="228">
        <v>6247.2</v>
      </c>
      <c r="AY710" s="228">
        <v>2527</v>
      </c>
      <c r="AZ710" s="227" t="s">
        <v>2966</v>
      </c>
      <c r="BA710" s="227" t="s">
        <v>17002</v>
      </c>
      <c r="BB710" s="229"/>
      <c r="BC710" s="230">
        <f t="shared" si="310"/>
        <v>0</v>
      </c>
      <c r="BJ710" s="177" t="str">
        <f>VLOOKUP(C710,BM:BO,3,FALSE)</f>
        <v>1615.100</v>
      </c>
      <c r="BM710" s="177" t="s">
        <v>3649</v>
      </c>
      <c r="BN710" s="177" t="s">
        <v>16979</v>
      </c>
      <c r="BO710" s="177" t="s">
        <v>770</v>
      </c>
      <c r="BU710" s="177" t="s">
        <v>3649</v>
      </c>
      <c r="BV710" s="177" t="s">
        <v>16979</v>
      </c>
      <c r="BW710" s="177" t="s">
        <v>770</v>
      </c>
      <c r="CH710" s="224">
        <f t="shared" si="307"/>
        <v>1.7462298274040222E-10</v>
      </c>
    </row>
    <row r="711" spans="1:86" x14ac:dyDescent="0.3">
      <c r="A711" s="177">
        <v>1</v>
      </c>
      <c r="B711" s="231">
        <f>SUBTOTAL(9,$A$667:A711)</f>
        <v>43</v>
      </c>
      <c r="C711" s="236" t="s">
        <v>11465</v>
      </c>
      <c r="D711" s="222">
        <f t="shared" si="311"/>
        <v>4718336</v>
      </c>
      <c r="E711" s="239">
        <v>0</v>
      </c>
      <c r="F711" s="239">
        <v>0</v>
      </c>
      <c r="G711" s="239">
        <v>0</v>
      </c>
      <c r="H711" s="239">
        <v>0</v>
      </c>
      <c r="I711" s="239">
        <v>0</v>
      </c>
      <c r="J711" s="239">
        <v>0</v>
      </c>
      <c r="K711" s="255">
        <v>0</v>
      </c>
      <c r="L711" s="239">
        <v>0</v>
      </c>
      <c r="M711" s="222">
        <v>560</v>
      </c>
      <c r="N711" s="222">
        <v>4443250.4400000004</v>
      </c>
      <c r="O711" s="239">
        <v>0</v>
      </c>
      <c r="P711" s="239">
        <v>0</v>
      </c>
      <c r="Q711" s="239">
        <v>0</v>
      </c>
      <c r="R711" s="239">
        <v>0</v>
      </c>
      <c r="S711" s="239">
        <v>0</v>
      </c>
      <c r="T711" s="239">
        <v>0</v>
      </c>
      <c r="U711" s="239">
        <v>0</v>
      </c>
      <c r="V711" s="239">
        <v>0</v>
      </c>
      <c r="W711" s="239">
        <v>0</v>
      </c>
      <c r="X711" s="239">
        <v>0</v>
      </c>
      <c r="Y711" s="239">
        <v>0</v>
      </c>
      <c r="Z711" s="239">
        <v>0</v>
      </c>
      <c r="AA711" s="239">
        <v>0</v>
      </c>
      <c r="AB711" s="239">
        <v>0</v>
      </c>
      <c r="AC711" s="222">
        <f t="shared" si="312"/>
        <v>95085.56</v>
      </c>
      <c r="AD711" s="222">
        <v>180000</v>
      </c>
      <c r="AE711" s="239">
        <v>0</v>
      </c>
      <c r="AF711" s="214">
        <v>2025</v>
      </c>
      <c r="AG711" s="214">
        <v>2025</v>
      </c>
      <c r="AH711" s="214">
        <v>2025</v>
      </c>
      <c r="AI711" s="226"/>
      <c r="AJ711" s="226"/>
      <c r="AK711" s="226"/>
      <c r="AL711" s="226"/>
      <c r="AM711" s="227" t="s">
        <v>16943</v>
      </c>
      <c r="AN711" s="227" t="s">
        <v>16955</v>
      </c>
      <c r="AO711" s="227"/>
      <c r="AP711" s="227" t="s">
        <v>16945</v>
      </c>
      <c r="AQ711" s="227" t="s">
        <v>16956</v>
      </c>
      <c r="AR711" s="227"/>
      <c r="AS711" s="227"/>
      <c r="AT711" s="227"/>
      <c r="AU711" s="227"/>
      <c r="AV711" s="227"/>
      <c r="AW711" s="227">
        <v>1959</v>
      </c>
      <c r="AX711" s="228">
        <v>305.39999999999998</v>
      </c>
      <c r="AY711" s="228">
        <v>560</v>
      </c>
      <c r="AZ711" s="227" t="s">
        <v>2966</v>
      </c>
      <c r="BA711" s="227" t="s">
        <v>17002</v>
      </c>
      <c r="BB711" s="229"/>
      <c r="BC711" s="230">
        <f t="shared" si="310"/>
        <v>0</v>
      </c>
      <c r="CH711" s="224">
        <f t="shared" si="307"/>
        <v>-4.0745362639427185E-10</v>
      </c>
    </row>
    <row r="712" spans="1:86" x14ac:dyDescent="0.3">
      <c r="A712" s="177">
        <v>1</v>
      </c>
      <c r="B712" s="231">
        <f>SUBTOTAL(9,$A$667:A712)</f>
        <v>44</v>
      </c>
      <c r="C712" s="236" t="s">
        <v>448</v>
      </c>
      <c r="D712" s="222">
        <f t="shared" si="311"/>
        <v>10376037.890000001</v>
      </c>
      <c r="E712" s="239">
        <v>0</v>
      </c>
      <c r="F712" s="239">
        <v>0</v>
      </c>
      <c r="G712" s="239">
        <v>0</v>
      </c>
      <c r="H712" s="239">
        <v>0</v>
      </c>
      <c r="I712" s="239">
        <v>0</v>
      </c>
      <c r="J712" s="239">
        <v>0</v>
      </c>
      <c r="K712" s="255">
        <v>0</v>
      </c>
      <c r="L712" s="239">
        <v>0</v>
      </c>
      <c r="M712" s="222">
        <v>1166</v>
      </c>
      <c r="N712" s="222">
        <v>9962833.2599999998</v>
      </c>
      <c r="O712" s="239">
        <v>0</v>
      </c>
      <c r="P712" s="239">
        <v>0</v>
      </c>
      <c r="Q712" s="239">
        <v>0</v>
      </c>
      <c r="R712" s="239">
        <v>0</v>
      </c>
      <c r="S712" s="239">
        <v>0</v>
      </c>
      <c r="T712" s="239">
        <v>0</v>
      </c>
      <c r="U712" s="239">
        <v>0</v>
      </c>
      <c r="V712" s="239">
        <v>0</v>
      </c>
      <c r="W712" s="239">
        <v>0</v>
      </c>
      <c r="X712" s="239">
        <v>0</v>
      </c>
      <c r="Y712" s="239">
        <v>0</v>
      </c>
      <c r="Z712" s="239">
        <v>0</v>
      </c>
      <c r="AA712" s="239">
        <v>0</v>
      </c>
      <c r="AB712" s="239">
        <v>0</v>
      </c>
      <c r="AC712" s="222">
        <f t="shared" si="312"/>
        <v>213204.63</v>
      </c>
      <c r="AD712" s="239">
        <v>200000</v>
      </c>
      <c r="AE712" s="239">
        <v>0</v>
      </c>
      <c r="AF712" s="214">
        <v>2025</v>
      </c>
      <c r="AG712" s="214">
        <v>2025</v>
      </c>
      <c r="AH712" s="214">
        <v>2025</v>
      </c>
      <c r="AI712" s="226"/>
      <c r="AJ712" s="226"/>
      <c r="AK712" s="226"/>
      <c r="AL712" s="226"/>
      <c r="AM712" s="227" t="s">
        <v>16950</v>
      </c>
      <c r="AN712" s="227" t="s">
        <v>16952</v>
      </c>
      <c r="AO712" s="227">
        <v>0</v>
      </c>
      <c r="AP712" s="227" t="s">
        <v>16961</v>
      </c>
      <c r="AQ712" s="227" t="s">
        <v>16962</v>
      </c>
      <c r="AR712" s="227" t="s">
        <v>16954</v>
      </c>
      <c r="AS712" s="227"/>
      <c r="AT712" s="227"/>
      <c r="AU712" s="227"/>
      <c r="AV712" s="227"/>
      <c r="AW712" s="227" t="s">
        <v>841</v>
      </c>
      <c r="AX712" s="228">
        <v>3635.2</v>
      </c>
      <c r="AY712" s="228">
        <v>1160</v>
      </c>
      <c r="AZ712" s="227" t="s">
        <v>2966</v>
      </c>
      <c r="BA712" s="227" t="s">
        <v>17002</v>
      </c>
      <c r="BB712" s="229"/>
      <c r="BC712" s="230">
        <f t="shared" si="310"/>
        <v>-6</v>
      </c>
      <c r="BJ712" s="177" t="str">
        <f>VLOOKUP(C712,BM:BO,3,FALSE)</f>
        <v>962.000</v>
      </c>
      <c r="BM712" s="177" t="s">
        <v>3650</v>
      </c>
      <c r="BN712" s="177" t="s">
        <v>3245</v>
      </c>
      <c r="BO712" s="177" t="s">
        <v>3652</v>
      </c>
      <c r="BU712" s="177" t="s">
        <v>3650</v>
      </c>
      <c r="BV712" s="177" t="s">
        <v>3245</v>
      </c>
      <c r="BW712" s="177" t="s">
        <v>3652</v>
      </c>
      <c r="CH712" s="224">
        <f t="shared" si="307"/>
        <v>8.149072527885437E-10</v>
      </c>
    </row>
    <row r="713" spans="1:86" x14ac:dyDescent="0.3">
      <c r="A713" s="177">
        <v>1</v>
      </c>
      <c r="B713" s="231">
        <f>SUBTOTAL(9,$A$667:A713)</f>
        <v>45</v>
      </c>
      <c r="C713" s="236" t="s">
        <v>449</v>
      </c>
      <c r="D713" s="222">
        <f t="shared" si="311"/>
        <v>14492032</v>
      </c>
      <c r="E713" s="239">
        <v>0</v>
      </c>
      <c r="F713" s="239">
        <v>0</v>
      </c>
      <c r="G713" s="239">
        <v>0</v>
      </c>
      <c r="H713" s="239">
        <v>0</v>
      </c>
      <c r="I713" s="239">
        <v>0</v>
      </c>
      <c r="J713" s="239">
        <v>0</v>
      </c>
      <c r="K713" s="255">
        <v>0</v>
      </c>
      <c r="L713" s="239">
        <v>0</v>
      </c>
      <c r="M713" s="222">
        <v>1720</v>
      </c>
      <c r="N713" s="222">
        <v>13992590.560000001</v>
      </c>
      <c r="O713" s="239">
        <v>0</v>
      </c>
      <c r="P713" s="239">
        <v>0</v>
      </c>
      <c r="Q713" s="239">
        <v>0</v>
      </c>
      <c r="R713" s="239">
        <v>0</v>
      </c>
      <c r="S713" s="239">
        <v>0</v>
      </c>
      <c r="T713" s="239">
        <v>0</v>
      </c>
      <c r="U713" s="239">
        <v>0</v>
      </c>
      <c r="V713" s="239">
        <v>0</v>
      </c>
      <c r="W713" s="239">
        <v>0</v>
      </c>
      <c r="X713" s="239">
        <v>0</v>
      </c>
      <c r="Y713" s="239">
        <v>0</v>
      </c>
      <c r="Z713" s="239">
        <v>0</v>
      </c>
      <c r="AA713" s="239">
        <v>0</v>
      </c>
      <c r="AB713" s="239">
        <v>0</v>
      </c>
      <c r="AC713" s="222">
        <f t="shared" si="312"/>
        <v>299441.44</v>
      </c>
      <c r="AD713" s="239">
        <v>200000</v>
      </c>
      <c r="AE713" s="239">
        <v>0</v>
      </c>
      <c r="AF713" s="214">
        <v>2025</v>
      </c>
      <c r="AG713" s="214">
        <v>2025</v>
      </c>
      <c r="AH713" s="214">
        <v>2025</v>
      </c>
      <c r="AI713" s="226"/>
      <c r="AJ713" s="226"/>
      <c r="AK713" s="226"/>
      <c r="AL713" s="226"/>
      <c r="AM713" s="227" t="s">
        <v>16950</v>
      </c>
      <c r="AN713" s="227" t="s">
        <v>16960</v>
      </c>
      <c r="AO713" s="227">
        <v>0</v>
      </c>
      <c r="AP713" s="227" t="s">
        <v>16961</v>
      </c>
      <c r="AQ713" s="227" t="s">
        <v>16962</v>
      </c>
      <c r="AR713" s="227" t="s">
        <v>16954</v>
      </c>
      <c r="AS713" s="227"/>
      <c r="AT713" s="227"/>
      <c r="AU713" s="227"/>
      <c r="AV713" s="227"/>
      <c r="AW713" s="227" t="s">
        <v>663</v>
      </c>
      <c r="AX713" s="228">
        <v>5101.55</v>
      </c>
      <c r="AY713" s="228">
        <v>1727</v>
      </c>
      <c r="AZ713" s="227" t="s">
        <v>2966</v>
      </c>
      <c r="BA713" s="227" t="s">
        <v>17002</v>
      </c>
      <c r="BB713" s="229"/>
      <c r="BC713" s="230">
        <f t="shared" si="310"/>
        <v>7</v>
      </c>
      <c r="BJ713" s="177" t="str">
        <f>VLOOKUP(C713,BM:BO,3,FALSE)</f>
        <v>1328.900</v>
      </c>
      <c r="BM713" s="177" t="s">
        <v>517</v>
      </c>
      <c r="BN713" s="177" t="s">
        <v>715</v>
      </c>
      <c r="BO713" s="177" t="s">
        <v>3395</v>
      </c>
      <c r="BU713" s="177" t="s">
        <v>517</v>
      </c>
      <c r="BV713" s="177" t="s">
        <v>715</v>
      </c>
      <c r="BW713" s="177" t="s">
        <v>3395</v>
      </c>
      <c r="CH713" s="224">
        <f t="shared" si="307"/>
        <v>-5.2386894822120667E-10</v>
      </c>
    </row>
    <row r="714" spans="1:86" x14ac:dyDescent="0.3">
      <c r="A714" s="177">
        <v>1</v>
      </c>
      <c r="B714" s="231">
        <f>SUBTOTAL(9,$A$667:A714)</f>
        <v>46</v>
      </c>
      <c r="C714" s="236" t="s">
        <v>451</v>
      </c>
      <c r="D714" s="222">
        <f t="shared" si="311"/>
        <v>9537779.2000000011</v>
      </c>
      <c r="E714" s="239">
        <v>0</v>
      </c>
      <c r="F714" s="239">
        <v>0</v>
      </c>
      <c r="G714" s="239">
        <v>0</v>
      </c>
      <c r="H714" s="239">
        <v>0</v>
      </c>
      <c r="I714" s="239">
        <v>0</v>
      </c>
      <c r="J714" s="239">
        <v>0</v>
      </c>
      <c r="K714" s="255">
        <v>0</v>
      </c>
      <c r="L714" s="239">
        <v>0</v>
      </c>
      <c r="M714" s="222">
        <v>1132</v>
      </c>
      <c r="N714" s="222">
        <v>9142137.4600000009</v>
      </c>
      <c r="O714" s="239">
        <v>0</v>
      </c>
      <c r="P714" s="239">
        <v>0</v>
      </c>
      <c r="Q714" s="239">
        <v>0</v>
      </c>
      <c r="R714" s="239">
        <v>0</v>
      </c>
      <c r="S714" s="239">
        <v>0</v>
      </c>
      <c r="T714" s="239">
        <v>0</v>
      </c>
      <c r="U714" s="239">
        <v>0</v>
      </c>
      <c r="V714" s="239">
        <v>0</v>
      </c>
      <c r="W714" s="239">
        <v>0</v>
      </c>
      <c r="X714" s="239">
        <v>0</v>
      </c>
      <c r="Y714" s="239">
        <v>0</v>
      </c>
      <c r="Z714" s="239">
        <v>0</v>
      </c>
      <c r="AA714" s="239">
        <v>0</v>
      </c>
      <c r="AB714" s="239">
        <v>0</v>
      </c>
      <c r="AC714" s="222">
        <f t="shared" si="312"/>
        <v>195641.74</v>
      </c>
      <c r="AD714" s="239">
        <v>200000</v>
      </c>
      <c r="AE714" s="239">
        <v>0</v>
      </c>
      <c r="AF714" s="214">
        <v>2025</v>
      </c>
      <c r="AG714" s="214">
        <v>2025</v>
      </c>
      <c r="AH714" s="214">
        <v>2025</v>
      </c>
      <c r="AI714" s="226"/>
      <c r="AJ714" s="226"/>
      <c r="AK714" s="226"/>
      <c r="AL714" s="226"/>
      <c r="AM714" s="227" t="s">
        <v>16950</v>
      </c>
      <c r="AN714" s="227" t="s">
        <v>16941</v>
      </c>
      <c r="AO714" s="227">
        <v>0</v>
      </c>
      <c r="AP714" s="227" t="s">
        <v>16961</v>
      </c>
      <c r="AQ714" s="227" t="s">
        <v>16962</v>
      </c>
      <c r="AR714" s="227" t="s">
        <v>16954</v>
      </c>
      <c r="AS714" s="227"/>
      <c r="AT714" s="227"/>
      <c r="AU714" s="227"/>
      <c r="AV714" s="227"/>
      <c r="AW714" s="227" t="s">
        <v>841</v>
      </c>
      <c r="AX714" s="228">
        <v>4146.6000000000004</v>
      </c>
      <c r="AY714" s="228">
        <v>1132</v>
      </c>
      <c r="AZ714" s="227" t="s">
        <v>2966</v>
      </c>
      <c r="BA714" s="227" t="s">
        <v>17002</v>
      </c>
      <c r="BB714" s="229"/>
      <c r="BC714" s="230">
        <f t="shared" si="310"/>
        <v>0</v>
      </c>
      <c r="BJ714" s="177" t="str">
        <f>VLOOKUP(C714,BM:BO,3,FALSE)</f>
        <v>нет данных</v>
      </c>
      <c r="BM714" s="177" t="s">
        <v>3654</v>
      </c>
      <c r="BN714" s="177" t="s">
        <v>2983</v>
      </c>
      <c r="BO714" s="177" t="s">
        <v>2983</v>
      </c>
      <c r="BU714" s="177" t="s">
        <v>3654</v>
      </c>
      <c r="BV714" s="177" t="s">
        <v>2983</v>
      </c>
      <c r="BW714" s="177" t="s">
        <v>2983</v>
      </c>
      <c r="CH714" s="224">
        <f t="shared" si="307"/>
        <v>2.3283064365386963E-10</v>
      </c>
    </row>
    <row r="715" spans="1:86" x14ac:dyDescent="0.3">
      <c r="A715" s="177">
        <v>1</v>
      </c>
      <c r="B715" s="231">
        <f>SUBTOTAL(9,$A$667:A715)</f>
        <v>47</v>
      </c>
      <c r="C715" s="236" t="s">
        <v>417</v>
      </c>
      <c r="D715" s="222">
        <f t="shared" si="311"/>
        <v>2377560</v>
      </c>
      <c r="E715" s="239">
        <v>0</v>
      </c>
      <c r="F715" s="239">
        <v>0</v>
      </c>
      <c r="G715" s="239">
        <v>0</v>
      </c>
      <c r="H715" s="239">
        <v>0</v>
      </c>
      <c r="I715" s="239">
        <v>0</v>
      </c>
      <c r="J715" s="239">
        <v>0</v>
      </c>
      <c r="K715" s="290">
        <v>1</v>
      </c>
      <c r="L715" s="222">
        <v>2151517.52</v>
      </c>
      <c r="M715" s="222">
        <v>0</v>
      </c>
      <c r="N715" s="283">
        <v>0</v>
      </c>
      <c r="O715" s="239">
        <v>0</v>
      </c>
      <c r="P715" s="239">
        <v>0</v>
      </c>
      <c r="Q715" s="239">
        <v>0</v>
      </c>
      <c r="R715" s="239">
        <v>0</v>
      </c>
      <c r="S715" s="239">
        <v>0</v>
      </c>
      <c r="T715" s="239">
        <v>0</v>
      </c>
      <c r="U715" s="239">
        <v>0</v>
      </c>
      <c r="V715" s="239">
        <v>0</v>
      </c>
      <c r="W715" s="239">
        <v>0</v>
      </c>
      <c r="X715" s="239">
        <v>0</v>
      </c>
      <c r="Y715" s="239">
        <v>0</v>
      </c>
      <c r="Z715" s="239">
        <v>0</v>
      </c>
      <c r="AA715" s="239">
        <v>0</v>
      </c>
      <c r="AB715" s="239">
        <v>0</v>
      </c>
      <c r="AC715" s="222">
        <f>ROUND(L715*2.14%,2)+0.01</f>
        <v>46042.48</v>
      </c>
      <c r="AD715" s="222">
        <v>180000</v>
      </c>
      <c r="AE715" s="239">
        <v>0</v>
      </c>
      <c r="AF715" s="214">
        <v>2025</v>
      </c>
      <c r="AG715" s="214">
        <v>2025</v>
      </c>
      <c r="AH715" s="214">
        <v>2025</v>
      </c>
      <c r="AI715" s="226"/>
      <c r="AJ715" s="226"/>
      <c r="AK715" s="226"/>
      <c r="AL715" s="226"/>
      <c r="AM715" s="227">
        <v>2017</v>
      </c>
      <c r="AN715" s="227">
        <v>2017</v>
      </c>
      <c r="AO715" s="227" t="s">
        <v>16944</v>
      </c>
      <c r="AP715" s="227">
        <v>2017</v>
      </c>
      <c r="AQ715" s="227" t="s">
        <v>16961</v>
      </c>
      <c r="AR715" s="227" t="s">
        <v>16954</v>
      </c>
      <c r="AS715" s="227"/>
      <c r="AT715" s="227" t="s">
        <v>17015</v>
      </c>
      <c r="AU715" s="227"/>
      <c r="AV715" s="227"/>
      <c r="AW715" s="227"/>
      <c r="AX715" s="228"/>
      <c r="AY715" s="228"/>
      <c r="AZ715" s="227" t="s">
        <v>2991</v>
      </c>
      <c r="BA715" s="227"/>
      <c r="BB715" s="229"/>
      <c r="BC715" s="230"/>
      <c r="CH715" s="224">
        <f t="shared" si="307"/>
        <v>-2.9103830456733704E-11</v>
      </c>
    </row>
    <row r="716" spans="1:86" x14ac:dyDescent="0.3">
      <c r="B716" s="225" t="s">
        <v>199</v>
      </c>
      <c r="C716" s="225"/>
      <c r="D716" s="221">
        <f>SUM(D717:D725)</f>
        <v>61634819.170000002</v>
      </c>
      <c r="E716" s="222">
        <f t="shared" ref="E716:AE716" si="313">SUM(E717:E725)</f>
        <v>0</v>
      </c>
      <c r="F716" s="222">
        <f t="shared" si="313"/>
        <v>0</v>
      </c>
      <c r="G716" s="222">
        <f t="shared" si="313"/>
        <v>0</v>
      </c>
      <c r="H716" s="222">
        <f t="shared" si="313"/>
        <v>0</v>
      </c>
      <c r="I716" s="222">
        <f t="shared" si="313"/>
        <v>0</v>
      </c>
      <c r="J716" s="222">
        <f t="shared" si="313"/>
        <v>0</v>
      </c>
      <c r="K716" s="223">
        <f t="shared" si="313"/>
        <v>3</v>
      </c>
      <c r="L716" s="222">
        <f t="shared" si="313"/>
        <v>6866457.8100000005</v>
      </c>
      <c r="M716" s="222">
        <f t="shared" si="313"/>
        <v>6402.2</v>
      </c>
      <c r="N716" s="222">
        <f t="shared" si="313"/>
        <v>51832209.879999995</v>
      </c>
      <c r="O716" s="222">
        <f t="shared" si="313"/>
        <v>0</v>
      </c>
      <c r="P716" s="222">
        <f t="shared" si="313"/>
        <v>0</v>
      </c>
      <c r="Q716" s="222">
        <f t="shared" si="313"/>
        <v>0</v>
      </c>
      <c r="R716" s="222">
        <f t="shared" si="313"/>
        <v>0</v>
      </c>
      <c r="S716" s="222">
        <f t="shared" si="313"/>
        <v>0</v>
      </c>
      <c r="T716" s="222">
        <f t="shared" si="313"/>
        <v>0</v>
      </c>
      <c r="U716" s="222">
        <f t="shared" si="313"/>
        <v>0</v>
      </c>
      <c r="V716" s="222">
        <f t="shared" si="313"/>
        <v>0</v>
      </c>
      <c r="W716" s="222">
        <f t="shared" si="313"/>
        <v>0</v>
      </c>
      <c r="X716" s="222">
        <f t="shared" si="313"/>
        <v>0</v>
      </c>
      <c r="Y716" s="222">
        <f t="shared" si="313"/>
        <v>0</v>
      </c>
      <c r="Z716" s="222">
        <f t="shared" si="313"/>
        <v>0</v>
      </c>
      <c r="AA716" s="222">
        <f t="shared" si="313"/>
        <v>0</v>
      </c>
      <c r="AB716" s="222">
        <f t="shared" si="313"/>
        <v>0</v>
      </c>
      <c r="AC716" s="222">
        <f t="shared" si="313"/>
        <v>1256151.4800000002</v>
      </c>
      <c r="AD716" s="222">
        <f t="shared" si="313"/>
        <v>1680000</v>
      </c>
      <c r="AE716" s="222">
        <f t="shared" si="313"/>
        <v>0</v>
      </c>
      <c r="AF716" s="214" t="s">
        <v>17016</v>
      </c>
      <c r="AG716" s="214" t="s">
        <v>17016</v>
      </c>
      <c r="AH716" s="214" t="s">
        <v>17016</v>
      </c>
      <c r="AI716" s="226"/>
      <c r="AJ716" s="226"/>
      <c r="AK716" s="226"/>
      <c r="AL716" s="226"/>
      <c r="AM716" s="227"/>
      <c r="AN716" s="227"/>
      <c r="AO716" s="227"/>
      <c r="AP716" s="227"/>
      <c r="AQ716" s="227"/>
      <c r="AR716" s="227"/>
      <c r="AS716" s="227"/>
      <c r="AT716" s="227"/>
      <c r="AU716" s="227"/>
      <c r="AV716" s="227"/>
      <c r="AW716" s="227"/>
      <c r="AX716" s="228"/>
      <c r="AY716" s="228"/>
      <c r="AZ716" s="227"/>
      <c r="BA716" s="227"/>
      <c r="BB716" s="229"/>
      <c r="BC716" s="230">
        <f t="shared" ref="BC716:BC747" si="314">AY716-M716</f>
        <v>-6402.2</v>
      </c>
      <c r="BJ716" s="177" t="e">
        <f t="shared" ref="BJ716:BJ727" si="315">VLOOKUP(C716,BM:BO,3,FALSE)</f>
        <v>#N/A</v>
      </c>
      <c r="BM716" s="177" t="s">
        <v>511</v>
      </c>
      <c r="BN716" s="177" t="s">
        <v>655</v>
      </c>
      <c r="BO716" s="177" t="s">
        <v>2983</v>
      </c>
      <c r="BU716" s="177" t="s">
        <v>511</v>
      </c>
      <c r="BV716" s="177" t="s">
        <v>655</v>
      </c>
      <c r="BW716" s="177" t="s">
        <v>2983</v>
      </c>
      <c r="CH716" s="224">
        <f t="shared" si="307"/>
        <v>3.9581209421157837E-9</v>
      </c>
    </row>
    <row r="717" spans="1:86" x14ac:dyDescent="0.3">
      <c r="A717" s="177">
        <v>1</v>
      </c>
      <c r="B717" s="231">
        <f>SUBTOTAL(9,$A$667:A717)</f>
        <v>48</v>
      </c>
      <c r="C717" s="236" t="s">
        <v>210</v>
      </c>
      <c r="D717" s="222">
        <f t="shared" ref="D717:D725" si="316">E717+F717+G717+H717+I717+J717+L717+N717+P717+R717+T717+U717+V717+W717+X717+Y717+Z717+AA717+AB717+AC717+AD717+AE717</f>
        <v>9975910.4000000004</v>
      </c>
      <c r="E717" s="239">
        <v>0</v>
      </c>
      <c r="F717" s="239">
        <v>0</v>
      </c>
      <c r="G717" s="239">
        <v>0</v>
      </c>
      <c r="H717" s="239">
        <v>0</v>
      </c>
      <c r="I717" s="239">
        <v>0</v>
      </c>
      <c r="J717" s="239">
        <v>0</v>
      </c>
      <c r="K717" s="255">
        <v>0</v>
      </c>
      <c r="L717" s="239">
        <v>0</v>
      </c>
      <c r="M717" s="222">
        <v>1184</v>
      </c>
      <c r="N717" s="222">
        <v>9571089.0899999999</v>
      </c>
      <c r="O717" s="239">
        <v>0</v>
      </c>
      <c r="P717" s="239">
        <v>0</v>
      </c>
      <c r="Q717" s="239">
        <v>0</v>
      </c>
      <c r="R717" s="239">
        <v>0</v>
      </c>
      <c r="S717" s="239">
        <v>0</v>
      </c>
      <c r="T717" s="239">
        <v>0</v>
      </c>
      <c r="U717" s="239">
        <v>0</v>
      </c>
      <c r="V717" s="239">
        <v>0</v>
      </c>
      <c r="W717" s="239">
        <v>0</v>
      </c>
      <c r="X717" s="239">
        <v>0</v>
      </c>
      <c r="Y717" s="239">
        <v>0</v>
      </c>
      <c r="Z717" s="239">
        <v>0</v>
      </c>
      <c r="AA717" s="239">
        <v>0</v>
      </c>
      <c r="AB717" s="239">
        <v>0</v>
      </c>
      <c r="AC717" s="222">
        <f>ROUND(N717*2.14%,2)</f>
        <v>204821.31</v>
      </c>
      <c r="AD717" s="239">
        <v>200000</v>
      </c>
      <c r="AE717" s="239">
        <v>0</v>
      </c>
      <c r="AF717" s="214">
        <v>2025</v>
      </c>
      <c r="AG717" s="214">
        <v>2025</v>
      </c>
      <c r="AH717" s="214">
        <v>2025</v>
      </c>
      <c r="AI717" s="226"/>
      <c r="AJ717" s="226"/>
      <c r="AK717" s="226"/>
      <c r="AL717" s="226"/>
      <c r="AM717" s="227" t="s">
        <v>16950</v>
      </c>
      <c r="AN717" s="227" t="s">
        <v>16964</v>
      </c>
      <c r="AO717" s="227">
        <v>0</v>
      </c>
      <c r="AP717" s="227" t="s">
        <v>16953</v>
      </c>
      <c r="AQ717" s="227" t="s">
        <v>16962</v>
      </c>
      <c r="AR717" s="227" t="s">
        <v>16954</v>
      </c>
      <c r="AS717" s="227"/>
      <c r="AT717" s="227"/>
      <c r="AU717" s="227"/>
      <c r="AV717" s="227"/>
      <c r="AW717" s="227" t="s">
        <v>787</v>
      </c>
      <c r="AX717" s="228">
        <v>2694.8</v>
      </c>
      <c r="AY717" s="228">
        <v>1184</v>
      </c>
      <c r="AZ717" s="227" t="s">
        <v>2966</v>
      </c>
      <c r="BA717" s="227" t="s">
        <v>17002</v>
      </c>
      <c r="BB717" s="229"/>
      <c r="BC717" s="230">
        <f t="shared" si="314"/>
        <v>0</v>
      </c>
      <c r="BJ717" s="177" t="str">
        <f t="shared" si="315"/>
        <v>947.420</v>
      </c>
      <c r="BM717" s="177" t="s">
        <v>510</v>
      </c>
      <c r="BN717" s="177" t="s">
        <v>2983</v>
      </c>
      <c r="BO717" s="177" t="s">
        <v>2983</v>
      </c>
      <c r="BU717" s="177" t="s">
        <v>510</v>
      </c>
      <c r="BV717" s="177" t="s">
        <v>2983</v>
      </c>
      <c r="BW717" s="177" t="s">
        <v>2983</v>
      </c>
      <c r="CH717" s="224">
        <f t="shared" si="307"/>
        <v>5.2386894822120667E-10</v>
      </c>
    </row>
    <row r="718" spans="1:86" x14ac:dyDescent="0.3">
      <c r="A718" s="177">
        <v>1</v>
      </c>
      <c r="B718" s="231">
        <f>SUBTOTAL(9,$A$667:A718)</f>
        <v>49</v>
      </c>
      <c r="C718" s="236" t="s">
        <v>211</v>
      </c>
      <c r="D718" s="222">
        <f t="shared" si="316"/>
        <v>6277072</v>
      </c>
      <c r="E718" s="239">
        <v>0</v>
      </c>
      <c r="F718" s="239">
        <v>0</v>
      </c>
      <c r="G718" s="239">
        <v>0</v>
      </c>
      <c r="H718" s="239">
        <v>0</v>
      </c>
      <c r="I718" s="239">
        <v>0</v>
      </c>
      <c r="J718" s="239">
        <v>0</v>
      </c>
      <c r="K718" s="255">
        <v>0</v>
      </c>
      <c r="L718" s="239">
        <v>0</v>
      </c>
      <c r="M718" s="222">
        <v>745</v>
      </c>
      <c r="N718" s="222">
        <v>5969328.3700000001</v>
      </c>
      <c r="O718" s="239">
        <v>0</v>
      </c>
      <c r="P718" s="239">
        <v>0</v>
      </c>
      <c r="Q718" s="239">
        <v>0</v>
      </c>
      <c r="R718" s="239">
        <v>0</v>
      </c>
      <c r="S718" s="239">
        <v>0</v>
      </c>
      <c r="T718" s="239">
        <v>0</v>
      </c>
      <c r="U718" s="239">
        <v>0</v>
      </c>
      <c r="V718" s="239">
        <v>0</v>
      </c>
      <c r="W718" s="239">
        <v>0</v>
      </c>
      <c r="X718" s="239">
        <v>0</v>
      </c>
      <c r="Y718" s="239">
        <v>0</v>
      </c>
      <c r="Z718" s="239">
        <v>0</v>
      </c>
      <c r="AA718" s="239">
        <v>0</v>
      </c>
      <c r="AB718" s="239">
        <v>0</v>
      </c>
      <c r="AC718" s="222">
        <f>ROUND(N718*2.14%,2)</f>
        <v>127743.63</v>
      </c>
      <c r="AD718" s="222">
        <v>180000</v>
      </c>
      <c r="AE718" s="239">
        <v>0</v>
      </c>
      <c r="AF718" s="214">
        <v>2025</v>
      </c>
      <c r="AG718" s="214">
        <v>2025</v>
      </c>
      <c r="AH718" s="214">
        <v>2025</v>
      </c>
      <c r="AI718" s="226"/>
      <c r="AJ718" s="226"/>
      <c r="AK718" s="226"/>
      <c r="AL718" s="226"/>
      <c r="AM718" s="227" t="s">
        <v>16957</v>
      </c>
      <c r="AN718" s="227" t="s">
        <v>16946</v>
      </c>
      <c r="AO718" s="227">
        <v>0</v>
      </c>
      <c r="AP718" s="227" t="s">
        <v>16948</v>
      </c>
      <c r="AQ718" s="227" t="s">
        <v>16951</v>
      </c>
      <c r="AR718" s="227">
        <v>0</v>
      </c>
      <c r="AS718" s="227"/>
      <c r="AT718" s="227"/>
      <c r="AU718" s="227"/>
      <c r="AV718" s="227"/>
      <c r="AW718" s="227" t="s">
        <v>940</v>
      </c>
      <c r="AX718" s="228">
        <v>882.2</v>
      </c>
      <c r="AY718" s="228">
        <v>745</v>
      </c>
      <c r="AZ718" s="227" t="s">
        <v>2966</v>
      </c>
      <c r="BA718" s="227" t="s">
        <v>17002</v>
      </c>
      <c r="BB718" s="229"/>
      <c r="BC718" s="230">
        <f t="shared" si="314"/>
        <v>0</v>
      </c>
      <c r="BJ718" s="177" t="str">
        <f t="shared" si="315"/>
        <v>750.000</v>
      </c>
      <c r="BM718" s="177" t="s">
        <v>640</v>
      </c>
      <c r="BN718" s="177" t="s">
        <v>626</v>
      </c>
      <c r="BO718" s="177" t="s">
        <v>3256</v>
      </c>
      <c r="BU718" s="177" t="s">
        <v>640</v>
      </c>
      <c r="BV718" s="177" t="s">
        <v>626</v>
      </c>
      <c r="BW718" s="177" t="s">
        <v>3256</v>
      </c>
      <c r="CH718" s="224">
        <f t="shared" si="307"/>
        <v>-1.1641532182693481E-10</v>
      </c>
    </row>
    <row r="719" spans="1:86" x14ac:dyDescent="0.3">
      <c r="A719" s="177">
        <v>1</v>
      </c>
      <c r="B719" s="231">
        <f>SUBTOTAL(9,$A$667:A719)</f>
        <v>50</v>
      </c>
      <c r="C719" s="236" t="s">
        <v>212</v>
      </c>
      <c r="D719" s="222">
        <f t="shared" si="316"/>
        <v>9664163.1999999993</v>
      </c>
      <c r="E719" s="239">
        <v>0</v>
      </c>
      <c r="F719" s="239">
        <v>0</v>
      </c>
      <c r="G719" s="239">
        <v>0</v>
      </c>
      <c r="H719" s="239">
        <v>0</v>
      </c>
      <c r="I719" s="239">
        <v>0</v>
      </c>
      <c r="J719" s="239">
        <v>0</v>
      </c>
      <c r="K719" s="255">
        <v>0</v>
      </c>
      <c r="L719" s="239">
        <v>0</v>
      </c>
      <c r="M719" s="222">
        <v>1147</v>
      </c>
      <c r="N719" s="222">
        <v>9265873.5099999998</v>
      </c>
      <c r="O719" s="239">
        <v>0</v>
      </c>
      <c r="P719" s="239">
        <v>0</v>
      </c>
      <c r="Q719" s="239">
        <v>0</v>
      </c>
      <c r="R719" s="239">
        <v>0</v>
      </c>
      <c r="S719" s="239">
        <v>0</v>
      </c>
      <c r="T719" s="239">
        <v>0</v>
      </c>
      <c r="U719" s="239">
        <v>0</v>
      </c>
      <c r="V719" s="239">
        <v>0</v>
      </c>
      <c r="W719" s="239">
        <v>0</v>
      </c>
      <c r="X719" s="239">
        <v>0</v>
      </c>
      <c r="Y719" s="239">
        <v>0</v>
      </c>
      <c r="Z719" s="239">
        <v>0</v>
      </c>
      <c r="AA719" s="239">
        <v>0</v>
      </c>
      <c r="AB719" s="239">
        <v>0</v>
      </c>
      <c r="AC719" s="222">
        <f>ROUND(N719*2.14%,2)</f>
        <v>198289.69</v>
      </c>
      <c r="AD719" s="239">
        <v>200000</v>
      </c>
      <c r="AE719" s="239">
        <v>0</v>
      </c>
      <c r="AF719" s="214">
        <v>2025</v>
      </c>
      <c r="AG719" s="214">
        <v>2025</v>
      </c>
      <c r="AH719" s="214">
        <v>2025</v>
      </c>
      <c r="AI719" s="226"/>
      <c r="AJ719" s="226"/>
      <c r="AK719" s="226"/>
      <c r="AL719" s="226"/>
      <c r="AM719" s="227" t="s">
        <v>16943</v>
      </c>
      <c r="AN719" s="227">
        <v>2016</v>
      </c>
      <c r="AO719" s="227">
        <v>0</v>
      </c>
      <c r="AP719" s="227" t="s">
        <v>16943</v>
      </c>
      <c r="AQ719" s="227" t="s">
        <v>16958</v>
      </c>
      <c r="AR719" s="227" t="s">
        <v>16945</v>
      </c>
      <c r="AS719" s="227"/>
      <c r="AT719" s="227" t="s">
        <v>16965</v>
      </c>
      <c r="AU719" s="235">
        <v>1455111.45</v>
      </c>
      <c r="AV719" s="235">
        <v>1625990.25</v>
      </c>
      <c r="AW719" s="227" t="s">
        <v>631</v>
      </c>
      <c r="AX719" s="228">
        <v>2373</v>
      </c>
      <c r="AY719" s="228">
        <v>1147</v>
      </c>
      <c r="AZ719" s="227" t="s">
        <v>2966</v>
      </c>
      <c r="BA719" s="227" t="s">
        <v>17002</v>
      </c>
      <c r="BB719" s="229"/>
      <c r="BC719" s="230">
        <f t="shared" si="314"/>
        <v>0</v>
      </c>
      <c r="BJ719" s="177" t="str">
        <f t="shared" si="315"/>
        <v>881.900</v>
      </c>
      <c r="BM719" s="177" t="s">
        <v>538</v>
      </c>
      <c r="BN719" s="177" t="s">
        <v>16983</v>
      </c>
      <c r="BO719" s="177" t="s">
        <v>2983</v>
      </c>
      <c r="BU719" s="177" t="s">
        <v>538</v>
      </c>
      <c r="BV719" s="177" t="s">
        <v>16983</v>
      </c>
      <c r="BW719" s="177" t="s">
        <v>2983</v>
      </c>
      <c r="CH719" s="224">
        <f t="shared" si="307"/>
        <v>-5.2386894822120667E-10</v>
      </c>
    </row>
    <row r="720" spans="1:86" x14ac:dyDescent="0.3">
      <c r="A720" s="177">
        <v>1</v>
      </c>
      <c r="B720" s="231">
        <f>SUBTOTAL(9,$A$667:A720)</f>
        <v>51</v>
      </c>
      <c r="C720" s="236" t="s">
        <v>213</v>
      </c>
      <c r="D720" s="222">
        <f t="shared" si="316"/>
        <v>9689440</v>
      </c>
      <c r="E720" s="239">
        <v>0</v>
      </c>
      <c r="F720" s="239">
        <v>0</v>
      </c>
      <c r="G720" s="239">
        <v>0</v>
      </c>
      <c r="H720" s="239">
        <v>0</v>
      </c>
      <c r="I720" s="239">
        <v>0</v>
      </c>
      <c r="J720" s="239">
        <v>0</v>
      </c>
      <c r="K720" s="255">
        <v>0</v>
      </c>
      <c r="L720" s="239">
        <v>0</v>
      </c>
      <c r="M720" s="222">
        <v>1150</v>
      </c>
      <c r="N720" s="222">
        <v>9290620.7200000007</v>
      </c>
      <c r="O720" s="239">
        <v>0</v>
      </c>
      <c r="P720" s="239">
        <v>0</v>
      </c>
      <c r="Q720" s="239">
        <v>0</v>
      </c>
      <c r="R720" s="239">
        <v>0</v>
      </c>
      <c r="S720" s="239">
        <v>0</v>
      </c>
      <c r="T720" s="239">
        <v>0</v>
      </c>
      <c r="U720" s="239">
        <v>0</v>
      </c>
      <c r="V720" s="239">
        <v>0</v>
      </c>
      <c r="W720" s="239">
        <v>0</v>
      </c>
      <c r="X720" s="239">
        <v>0</v>
      </c>
      <c r="Y720" s="239">
        <v>0</v>
      </c>
      <c r="Z720" s="239">
        <v>0</v>
      </c>
      <c r="AA720" s="239">
        <v>0</v>
      </c>
      <c r="AB720" s="239">
        <v>0</v>
      </c>
      <c r="AC720" s="222">
        <f>ROUND(N720*2.14%,2)</f>
        <v>198819.28</v>
      </c>
      <c r="AD720" s="239">
        <v>200000</v>
      </c>
      <c r="AE720" s="239">
        <v>0</v>
      </c>
      <c r="AF720" s="214">
        <v>2025</v>
      </c>
      <c r="AG720" s="214">
        <v>2025</v>
      </c>
      <c r="AH720" s="214">
        <v>2025</v>
      </c>
      <c r="AI720" s="226"/>
      <c r="AJ720" s="226"/>
      <c r="AK720" s="226"/>
      <c r="AL720" s="226"/>
      <c r="AM720" s="227" t="s">
        <v>16943</v>
      </c>
      <c r="AN720" s="227" t="s">
        <v>16960</v>
      </c>
      <c r="AO720" s="227">
        <v>0</v>
      </c>
      <c r="AP720" s="227" t="s">
        <v>16949</v>
      </c>
      <c r="AQ720" s="227" t="s">
        <v>16956</v>
      </c>
      <c r="AR720" s="227" t="s">
        <v>16954</v>
      </c>
      <c r="AS720" s="227"/>
      <c r="AT720" s="227"/>
      <c r="AU720" s="227"/>
      <c r="AV720" s="227"/>
      <c r="AW720" s="227" t="s">
        <v>617</v>
      </c>
      <c r="AX720" s="228">
        <v>2711.1</v>
      </c>
      <c r="AY720" s="228">
        <v>1150</v>
      </c>
      <c r="AZ720" s="227" t="s">
        <v>2966</v>
      </c>
      <c r="BA720" s="227" t="s">
        <v>17002</v>
      </c>
      <c r="BB720" s="229"/>
      <c r="BC720" s="230">
        <f t="shared" si="314"/>
        <v>0</v>
      </c>
      <c r="BJ720" s="177" t="str">
        <f t="shared" si="315"/>
        <v>1150.000</v>
      </c>
      <c r="BM720" s="177" t="s">
        <v>641</v>
      </c>
      <c r="BN720" s="177" t="s">
        <v>1139</v>
      </c>
      <c r="BO720" s="177" t="s">
        <v>2119</v>
      </c>
      <c r="BU720" s="177" t="s">
        <v>641</v>
      </c>
      <c r="BV720" s="177" t="s">
        <v>1139</v>
      </c>
      <c r="BW720" s="177" t="s">
        <v>2119</v>
      </c>
      <c r="CH720" s="224">
        <f t="shared" si="307"/>
        <v>-6.6938810050487518E-10</v>
      </c>
    </row>
    <row r="721" spans="1:86" x14ac:dyDescent="0.3">
      <c r="A721" s="177">
        <v>1</v>
      </c>
      <c r="B721" s="231">
        <f>SUBTOTAL(9,$A$667:A721)</f>
        <v>52</v>
      </c>
      <c r="C721" s="236" t="s">
        <v>214</v>
      </c>
      <c r="D721" s="222">
        <f t="shared" si="316"/>
        <v>5788942.3700000001</v>
      </c>
      <c r="E721" s="239">
        <v>0</v>
      </c>
      <c r="F721" s="239">
        <v>0</v>
      </c>
      <c r="G721" s="239">
        <v>0</v>
      </c>
      <c r="H721" s="239">
        <v>0</v>
      </c>
      <c r="I721" s="239">
        <v>0</v>
      </c>
      <c r="J721" s="239">
        <v>0</v>
      </c>
      <c r="K721" s="255">
        <v>0</v>
      </c>
      <c r="L721" s="239">
        <v>0</v>
      </c>
      <c r="M721" s="222">
        <v>649.20000000000005</v>
      </c>
      <c r="N721" s="222">
        <v>5491425.8600000003</v>
      </c>
      <c r="O721" s="239">
        <v>0</v>
      </c>
      <c r="P721" s="239">
        <v>0</v>
      </c>
      <c r="Q721" s="239">
        <v>0</v>
      </c>
      <c r="R721" s="239">
        <v>0</v>
      </c>
      <c r="S721" s="239">
        <v>0</v>
      </c>
      <c r="T721" s="239">
        <v>0</v>
      </c>
      <c r="U721" s="239">
        <v>0</v>
      </c>
      <c r="V721" s="239">
        <v>0</v>
      </c>
      <c r="W721" s="239">
        <v>0</v>
      </c>
      <c r="X721" s="239">
        <v>0</v>
      </c>
      <c r="Y721" s="239">
        <v>0</v>
      </c>
      <c r="Z721" s="239">
        <v>0</v>
      </c>
      <c r="AA721" s="239">
        <v>0</v>
      </c>
      <c r="AB721" s="239">
        <v>0</v>
      </c>
      <c r="AC721" s="222">
        <f>ROUND(N721*2.14%,2)</f>
        <v>117516.51</v>
      </c>
      <c r="AD721" s="222">
        <v>180000</v>
      </c>
      <c r="AE721" s="239">
        <v>0</v>
      </c>
      <c r="AF721" s="214">
        <v>2025</v>
      </c>
      <c r="AG721" s="214">
        <v>2025</v>
      </c>
      <c r="AH721" s="214">
        <v>2025</v>
      </c>
      <c r="AI721" s="226"/>
      <c r="AJ721" s="226"/>
      <c r="AK721" s="226"/>
      <c r="AL721" s="226"/>
      <c r="AM721" s="227" t="s">
        <v>16945</v>
      </c>
      <c r="AN721" s="227" t="s">
        <v>16957</v>
      </c>
      <c r="AO721" s="227">
        <v>0</v>
      </c>
      <c r="AP721" s="227" t="s">
        <v>16951</v>
      </c>
      <c r="AQ721" s="227" t="s">
        <v>16956</v>
      </c>
      <c r="AR721" s="227">
        <v>0</v>
      </c>
      <c r="AS721" s="227"/>
      <c r="AT721" s="227"/>
      <c r="AU721" s="227"/>
      <c r="AV721" s="227"/>
      <c r="AW721" s="227" t="s">
        <v>1013</v>
      </c>
      <c r="AX721" s="228">
        <v>988.4</v>
      </c>
      <c r="AY721" s="228" t="s">
        <v>2983</v>
      </c>
      <c r="AZ721" s="227" t="s">
        <v>2991</v>
      </c>
      <c r="BA721" s="227">
        <v>2009</v>
      </c>
      <c r="BB721" s="229"/>
      <c r="BC721" s="230" t="e">
        <f t="shared" si="314"/>
        <v>#VALUE!</v>
      </c>
      <c r="BJ721" s="177" t="str">
        <f t="shared" si="315"/>
        <v>нет данных</v>
      </c>
      <c r="BM721" s="177" t="s">
        <v>642</v>
      </c>
      <c r="BN721" s="177" t="s">
        <v>719</v>
      </c>
      <c r="BO721" s="177" t="s">
        <v>3257</v>
      </c>
      <c r="BU721" s="177" t="s">
        <v>642</v>
      </c>
      <c r="BV721" s="177" t="s">
        <v>719</v>
      </c>
      <c r="BW721" s="177" t="s">
        <v>3257</v>
      </c>
      <c r="CH721" s="224">
        <f t="shared" si="307"/>
        <v>-2.3283064365386963E-10</v>
      </c>
    </row>
    <row r="722" spans="1:86" x14ac:dyDescent="0.3">
      <c r="A722" s="177">
        <v>1</v>
      </c>
      <c r="B722" s="231">
        <f>SUBTOTAL(9,$A$667:A722)</f>
        <v>53</v>
      </c>
      <c r="C722" s="236" t="s">
        <v>13893</v>
      </c>
      <c r="D722" s="222">
        <f t="shared" si="316"/>
        <v>2457800</v>
      </c>
      <c r="E722" s="239">
        <v>0</v>
      </c>
      <c r="F722" s="239">
        <v>0</v>
      </c>
      <c r="G722" s="239">
        <v>0</v>
      </c>
      <c r="H722" s="239">
        <v>0</v>
      </c>
      <c r="I722" s="239">
        <v>0</v>
      </c>
      <c r="J722" s="239">
        <v>0</v>
      </c>
      <c r="K722" s="255">
        <v>1</v>
      </c>
      <c r="L722" s="222">
        <v>2230076.37</v>
      </c>
      <c r="M722" s="222">
        <v>0</v>
      </c>
      <c r="N722" s="283">
        <v>0</v>
      </c>
      <c r="O722" s="239">
        <v>0</v>
      </c>
      <c r="P722" s="239">
        <v>0</v>
      </c>
      <c r="Q722" s="239">
        <v>0</v>
      </c>
      <c r="R722" s="239">
        <v>0</v>
      </c>
      <c r="S722" s="239">
        <v>0</v>
      </c>
      <c r="T722" s="239">
        <v>0</v>
      </c>
      <c r="U722" s="239">
        <v>0</v>
      </c>
      <c r="V722" s="239">
        <v>0</v>
      </c>
      <c r="W722" s="239">
        <v>0</v>
      </c>
      <c r="X722" s="239">
        <v>0</v>
      </c>
      <c r="Y722" s="239">
        <v>0</v>
      </c>
      <c r="Z722" s="239">
        <v>0</v>
      </c>
      <c r="AA722" s="239">
        <v>0</v>
      </c>
      <c r="AB722" s="239">
        <v>0</v>
      </c>
      <c r="AC722" s="222">
        <f>ROUND(L722*2.14%,2)</f>
        <v>47723.63</v>
      </c>
      <c r="AD722" s="222">
        <v>180000</v>
      </c>
      <c r="AE722" s="239">
        <v>0</v>
      </c>
      <c r="AF722" s="214">
        <v>2025</v>
      </c>
      <c r="AG722" s="214">
        <v>2025</v>
      </c>
      <c r="AH722" s="214">
        <v>2025</v>
      </c>
      <c r="AI722" s="226"/>
      <c r="AJ722" s="226"/>
      <c r="AK722" s="226"/>
      <c r="AL722" s="226"/>
      <c r="AM722" s="227" t="s">
        <v>16960</v>
      </c>
      <c r="AN722" s="227">
        <v>2016</v>
      </c>
      <c r="AO722" s="227" t="s">
        <v>16945</v>
      </c>
      <c r="AP722" s="227" t="s">
        <v>16946</v>
      </c>
      <c r="AQ722" s="227" t="s">
        <v>16962</v>
      </c>
      <c r="AR722" s="227" t="s">
        <v>16954</v>
      </c>
      <c r="AS722" s="227"/>
      <c r="AT722" s="227" t="s">
        <v>16965</v>
      </c>
      <c r="AU722" s="235">
        <v>1598827.3399999999</v>
      </c>
      <c r="AV722" s="235">
        <v>1467458.26</v>
      </c>
      <c r="AW722" s="227"/>
      <c r="AX722" s="228"/>
      <c r="AY722" s="228"/>
      <c r="AZ722" s="227" t="s">
        <v>2991</v>
      </c>
      <c r="BA722" s="227"/>
      <c r="BB722" s="229"/>
      <c r="BC722" s="230">
        <f t="shared" si="314"/>
        <v>0</v>
      </c>
      <c r="BJ722" s="177" t="str">
        <f t="shared" si="315"/>
        <v>392.500</v>
      </c>
      <c r="BM722" s="177" t="s">
        <v>643</v>
      </c>
      <c r="BN722" s="177" t="s">
        <v>2983</v>
      </c>
      <c r="BO722" s="177" t="s">
        <v>2983</v>
      </c>
      <c r="BU722" s="177" t="s">
        <v>643</v>
      </c>
      <c r="BV722" s="177" t="s">
        <v>2983</v>
      </c>
      <c r="BW722" s="177" t="s">
        <v>2983</v>
      </c>
      <c r="CH722" s="224">
        <f t="shared" si="307"/>
        <v>-1.1641532182693481E-10</v>
      </c>
    </row>
    <row r="723" spans="1:86" x14ac:dyDescent="0.3">
      <c r="A723" s="177">
        <v>1</v>
      </c>
      <c r="B723" s="231">
        <f>SUBTOTAL(9,$A$667:A723)</f>
        <v>54</v>
      </c>
      <c r="C723" s="236" t="s">
        <v>216</v>
      </c>
      <c r="D723" s="222">
        <f t="shared" si="316"/>
        <v>5308128</v>
      </c>
      <c r="E723" s="239">
        <v>0</v>
      </c>
      <c r="F723" s="239">
        <v>0</v>
      </c>
      <c r="G723" s="239">
        <v>0</v>
      </c>
      <c r="H723" s="239">
        <v>0</v>
      </c>
      <c r="I723" s="239">
        <v>0</v>
      </c>
      <c r="J723" s="239">
        <v>0</v>
      </c>
      <c r="K723" s="255">
        <v>0</v>
      </c>
      <c r="L723" s="239">
        <v>0</v>
      </c>
      <c r="M723" s="222">
        <v>630</v>
      </c>
      <c r="N723" s="222">
        <v>5020685.33</v>
      </c>
      <c r="O723" s="239">
        <v>0</v>
      </c>
      <c r="P723" s="239">
        <v>0</v>
      </c>
      <c r="Q723" s="239">
        <v>0</v>
      </c>
      <c r="R723" s="239">
        <v>0</v>
      </c>
      <c r="S723" s="239">
        <v>0</v>
      </c>
      <c r="T723" s="239">
        <v>0</v>
      </c>
      <c r="U723" s="239">
        <v>0</v>
      </c>
      <c r="V723" s="239">
        <v>0</v>
      </c>
      <c r="W723" s="239">
        <v>0</v>
      </c>
      <c r="X723" s="239">
        <v>0</v>
      </c>
      <c r="Y723" s="239">
        <v>0</v>
      </c>
      <c r="Z723" s="239">
        <v>0</v>
      </c>
      <c r="AA723" s="239">
        <v>0</v>
      </c>
      <c r="AB723" s="239">
        <v>0</v>
      </c>
      <c r="AC723" s="222">
        <f>ROUND(N723*2.14%,2)</f>
        <v>107442.67</v>
      </c>
      <c r="AD723" s="222">
        <v>180000</v>
      </c>
      <c r="AE723" s="239">
        <v>0</v>
      </c>
      <c r="AF723" s="214">
        <v>2025</v>
      </c>
      <c r="AG723" s="214">
        <v>2025</v>
      </c>
      <c r="AH723" s="214">
        <v>2025</v>
      </c>
      <c r="AI723" s="226"/>
      <c r="AJ723" s="226"/>
      <c r="AK723" s="226"/>
      <c r="AL723" s="226"/>
      <c r="AM723" s="227" t="s">
        <v>16957</v>
      </c>
      <c r="AN723" s="227" t="s">
        <v>16946</v>
      </c>
      <c r="AO723" s="227">
        <v>0</v>
      </c>
      <c r="AP723" s="227" t="s">
        <v>16948</v>
      </c>
      <c r="AQ723" s="227" t="s">
        <v>16951</v>
      </c>
      <c r="AR723" s="227">
        <v>0</v>
      </c>
      <c r="AS723" s="227"/>
      <c r="AT723" s="227"/>
      <c r="AU723" s="227"/>
      <c r="AV723" s="227"/>
      <c r="AW723" s="227" t="s">
        <v>1003</v>
      </c>
      <c r="AX723" s="228">
        <v>661.6</v>
      </c>
      <c r="AY723" s="228">
        <v>630</v>
      </c>
      <c r="AZ723" s="227" t="s">
        <v>2966</v>
      </c>
      <c r="BA723" s="227" t="s">
        <v>17002</v>
      </c>
      <c r="BB723" s="229"/>
      <c r="BC723" s="230">
        <f t="shared" si="314"/>
        <v>0</v>
      </c>
      <c r="BJ723" s="177" t="str">
        <f t="shared" si="315"/>
        <v>3186.000</v>
      </c>
      <c r="BM723" s="177" t="s">
        <v>537</v>
      </c>
      <c r="BN723" s="177" t="s">
        <v>2983</v>
      </c>
      <c r="BO723" s="177" t="s">
        <v>3258</v>
      </c>
      <c r="BU723" s="177" t="s">
        <v>537</v>
      </c>
      <c r="BV723" s="177" t="s">
        <v>2983</v>
      </c>
      <c r="BW723" s="177" t="s">
        <v>3258</v>
      </c>
      <c r="CH723" s="224">
        <f t="shared" si="307"/>
        <v>-5.8207660913467407E-11</v>
      </c>
    </row>
    <row r="724" spans="1:86" x14ac:dyDescent="0.3">
      <c r="A724" s="177">
        <v>1</v>
      </c>
      <c r="B724" s="231">
        <f>SUBTOTAL(9,$A$667:A724)</f>
        <v>55</v>
      </c>
      <c r="C724" s="236" t="s">
        <v>217</v>
      </c>
      <c r="D724" s="222">
        <f t="shared" si="316"/>
        <v>7557763.2000000002</v>
      </c>
      <c r="E724" s="239">
        <v>0</v>
      </c>
      <c r="F724" s="239">
        <v>0</v>
      </c>
      <c r="G724" s="239">
        <v>0</v>
      </c>
      <c r="H724" s="239">
        <v>0</v>
      </c>
      <c r="I724" s="239">
        <v>0</v>
      </c>
      <c r="J724" s="239">
        <v>0</v>
      </c>
      <c r="K724" s="255">
        <v>0</v>
      </c>
      <c r="L724" s="239">
        <v>0</v>
      </c>
      <c r="M724" s="222">
        <v>897</v>
      </c>
      <c r="N724" s="222">
        <v>7223187</v>
      </c>
      <c r="O724" s="239">
        <v>0</v>
      </c>
      <c r="P724" s="239">
        <v>0</v>
      </c>
      <c r="Q724" s="239">
        <v>0</v>
      </c>
      <c r="R724" s="239">
        <v>0</v>
      </c>
      <c r="S724" s="239">
        <v>0</v>
      </c>
      <c r="T724" s="239">
        <v>0</v>
      </c>
      <c r="U724" s="239">
        <v>0</v>
      </c>
      <c r="V724" s="239">
        <v>0</v>
      </c>
      <c r="W724" s="239">
        <v>0</v>
      </c>
      <c r="X724" s="239">
        <v>0</v>
      </c>
      <c r="Y724" s="239">
        <v>0</v>
      </c>
      <c r="Z724" s="239">
        <v>0</v>
      </c>
      <c r="AA724" s="239">
        <v>0</v>
      </c>
      <c r="AB724" s="239">
        <v>0</v>
      </c>
      <c r="AC724" s="222">
        <f>ROUND(N724*2.14%,2)</f>
        <v>154576.20000000001</v>
      </c>
      <c r="AD724" s="222">
        <v>180000</v>
      </c>
      <c r="AE724" s="239">
        <v>0</v>
      </c>
      <c r="AF724" s="214">
        <v>2025</v>
      </c>
      <c r="AG724" s="214">
        <v>2025</v>
      </c>
      <c r="AH724" s="214">
        <v>2025</v>
      </c>
      <c r="AI724" s="226"/>
      <c r="AJ724" s="226"/>
      <c r="AK724" s="226"/>
      <c r="AL724" s="226"/>
      <c r="AM724" s="227" t="s">
        <v>16963</v>
      </c>
      <c r="AN724" s="227" t="s">
        <v>16950</v>
      </c>
      <c r="AO724" s="227">
        <v>0</v>
      </c>
      <c r="AP724" s="227" t="s">
        <v>16953</v>
      </c>
      <c r="AQ724" s="227" t="s">
        <v>16946</v>
      </c>
      <c r="AR724" s="227">
        <v>0</v>
      </c>
      <c r="AS724" s="227"/>
      <c r="AT724" s="227"/>
      <c r="AU724" s="227"/>
      <c r="AV724" s="227"/>
      <c r="AW724" s="227" t="s">
        <v>787</v>
      </c>
      <c r="AX724" s="228">
        <v>1420.7</v>
      </c>
      <c r="AY724" s="228">
        <v>897</v>
      </c>
      <c r="AZ724" s="227" t="s">
        <v>2966</v>
      </c>
      <c r="BA724" s="227" t="s">
        <v>17002</v>
      </c>
      <c r="BB724" s="229"/>
      <c r="BC724" s="230">
        <f t="shared" si="314"/>
        <v>0</v>
      </c>
      <c r="BJ724" s="177" t="str">
        <f t="shared" si="315"/>
        <v>нет данных</v>
      </c>
      <c r="BM724" s="177" t="s">
        <v>3259</v>
      </c>
      <c r="BN724" s="177" t="s">
        <v>3005</v>
      </c>
      <c r="BO724" s="177" t="s">
        <v>3260</v>
      </c>
      <c r="BU724" s="177" t="s">
        <v>3259</v>
      </c>
      <c r="BV724" s="177" t="s">
        <v>3005</v>
      </c>
      <c r="BW724" s="177" t="s">
        <v>3260</v>
      </c>
      <c r="CH724" s="224">
        <f t="shared" si="307"/>
        <v>1.7462298274040222E-10</v>
      </c>
    </row>
    <row r="725" spans="1:86" x14ac:dyDescent="0.3">
      <c r="A725" s="177">
        <v>1</v>
      </c>
      <c r="B725" s="231">
        <f>SUBTOTAL(9,$A$667:A725)</f>
        <v>56</v>
      </c>
      <c r="C725" s="236" t="s">
        <v>218</v>
      </c>
      <c r="D725" s="222">
        <f t="shared" si="316"/>
        <v>4915600</v>
      </c>
      <c r="E725" s="239">
        <v>0</v>
      </c>
      <c r="F725" s="239">
        <v>0</v>
      </c>
      <c r="G725" s="239">
        <v>0</v>
      </c>
      <c r="H725" s="239">
        <v>0</v>
      </c>
      <c r="I725" s="239">
        <v>0</v>
      </c>
      <c r="J725" s="239">
        <v>0</v>
      </c>
      <c r="K725" s="255">
        <v>2</v>
      </c>
      <c r="L725" s="222">
        <v>4636381.4400000004</v>
      </c>
      <c r="M725" s="222">
        <v>0</v>
      </c>
      <c r="N725" s="283">
        <v>0</v>
      </c>
      <c r="O725" s="239">
        <v>0</v>
      </c>
      <c r="P725" s="239">
        <v>0</v>
      </c>
      <c r="Q725" s="239">
        <v>0</v>
      </c>
      <c r="R725" s="239">
        <v>0</v>
      </c>
      <c r="S725" s="239">
        <v>0</v>
      </c>
      <c r="T725" s="239">
        <v>0</v>
      </c>
      <c r="U725" s="239">
        <v>0</v>
      </c>
      <c r="V725" s="239">
        <v>0</v>
      </c>
      <c r="W725" s="239">
        <v>0</v>
      </c>
      <c r="X725" s="239">
        <v>0</v>
      </c>
      <c r="Y725" s="239">
        <v>0</v>
      </c>
      <c r="Z725" s="239">
        <v>0</v>
      </c>
      <c r="AA725" s="239">
        <v>0</v>
      </c>
      <c r="AB725" s="239">
        <v>0</v>
      </c>
      <c r="AC725" s="222">
        <f>ROUND(L725*2.14%,2)</f>
        <v>99218.559999999998</v>
      </c>
      <c r="AD725" s="222">
        <v>180000</v>
      </c>
      <c r="AE725" s="239">
        <v>0</v>
      </c>
      <c r="AF725" s="214">
        <v>2025</v>
      </c>
      <c r="AG725" s="214">
        <v>2025</v>
      </c>
      <c r="AH725" s="214">
        <v>2025</v>
      </c>
      <c r="AI725" s="226"/>
      <c r="AJ725" s="226"/>
      <c r="AK725" s="226"/>
      <c r="AL725" s="226"/>
      <c r="AM725" s="227" t="s">
        <v>16945</v>
      </c>
      <c r="AN725" s="227" t="s">
        <v>16948</v>
      </c>
      <c r="AO725" s="227" t="s">
        <v>16945</v>
      </c>
      <c r="AP725" s="227" t="s">
        <v>16954</v>
      </c>
      <c r="AQ725" s="227" t="s">
        <v>16954</v>
      </c>
      <c r="AR725" s="227" t="s">
        <v>16942</v>
      </c>
      <c r="AS725" s="227"/>
      <c r="AT725" s="227"/>
      <c r="AU725" s="227"/>
      <c r="AV725" s="227"/>
      <c r="AW725" s="227" t="s">
        <v>669</v>
      </c>
      <c r="AX725" s="228">
        <v>4847.8</v>
      </c>
      <c r="AY725" s="228">
        <v>635.5</v>
      </c>
      <c r="AZ725" s="227" t="s">
        <v>2991</v>
      </c>
      <c r="BA725" s="227" t="s">
        <v>2983</v>
      </c>
      <c r="BB725" s="229"/>
      <c r="BC725" s="230">
        <f t="shared" si="314"/>
        <v>635.5</v>
      </c>
      <c r="BJ725" s="177" t="str">
        <f t="shared" si="315"/>
        <v>575.400</v>
      </c>
      <c r="BM725" s="177" t="s">
        <v>644</v>
      </c>
      <c r="BN725" s="177" t="s">
        <v>614</v>
      </c>
      <c r="BO725" s="177" t="s">
        <v>3261</v>
      </c>
      <c r="BU725" s="177" t="s">
        <v>644</v>
      </c>
      <c r="BV725" s="177" t="s">
        <v>614</v>
      </c>
      <c r="BW725" s="177" t="s">
        <v>3261</v>
      </c>
      <c r="CH725" s="224">
        <f t="shared" si="307"/>
        <v>-4.0745362639427185E-10</v>
      </c>
    </row>
    <row r="726" spans="1:86" x14ac:dyDescent="0.3">
      <c r="B726" s="225" t="s">
        <v>507</v>
      </c>
      <c r="C726" s="225"/>
      <c r="D726" s="221">
        <f>SUM(D727:D733)</f>
        <v>56471101.200000003</v>
      </c>
      <c r="E726" s="222">
        <f t="shared" ref="E726:AE726" si="317">SUM(E727:E733)</f>
        <v>0</v>
      </c>
      <c r="F726" s="222">
        <f t="shared" si="317"/>
        <v>0</v>
      </c>
      <c r="G726" s="222">
        <f t="shared" si="317"/>
        <v>0</v>
      </c>
      <c r="H726" s="222">
        <f t="shared" si="317"/>
        <v>0</v>
      </c>
      <c r="I726" s="222">
        <f t="shared" si="317"/>
        <v>0</v>
      </c>
      <c r="J726" s="222">
        <f t="shared" si="317"/>
        <v>0</v>
      </c>
      <c r="K726" s="223">
        <f t="shared" si="317"/>
        <v>0</v>
      </c>
      <c r="L726" s="222">
        <f t="shared" si="317"/>
        <v>0</v>
      </c>
      <c r="M726" s="222">
        <f t="shared" si="317"/>
        <v>6690.75</v>
      </c>
      <c r="N726" s="222">
        <f t="shared" si="317"/>
        <v>53995595.450000003</v>
      </c>
      <c r="O726" s="222">
        <f t="shared" si="317"/>
        <v>0</v>
      </c>
      <c r="P726" s="222">
        <f t="shared" si="317"/>
        <v>0</v>
      </c>
      <c r="Q726" s="222">
        <f t="shared" si="317"/>
        <v>0</v>
      </c>
      <c r="R726" s="222">
        <f t="shared" si="317"/>
        <v>0</v>
      </c>
      <c r="S726" s="222">
        <f t="shared" si="317"/>
        <v>0</v>
      </c>
      <c r="T726" s="222">
        <f t="shared" si="317"/>
        <v>0</v>
      </c>
      <c r="U726" s="222">
        <f t="shared" si="317"/>
        <v>0</v>
      </c>
      <c r="V726" s="222">
        <f t="shared" si="317"/>
        <v>0</v>
      </c>
      <c r="W726" s="222">
        <f t="shared" si="317"/>
        <v>0</v>
      </c>
      <c r="X726" s="222">
        <f t="shared" si="317"/>
        <v>0</v>
      </c>
      <c r="Y726" s="222">
        <f t="shared" si="317"/>
        <v>0</v>
      </c>
      <c r="Z726" s="222">
        <f t="shared" si="317"/>
        <v>0</v>
      </c>
      <c r="AA726" s="222">
        <f t="shared" si="317"/>
        <v>0</v>
      </c>
      <c r="AB726" s="222">
        <f t="shared" si="317"/>
        <v>0</v>
      </c>
      <c r="AC726" s="222">
        <f t="shared" si="317"/>
        <v>1155505.75</v>
      </c>
      <c r="AD726" s="222">
        <f t="shared" si="317"/>
        <v>1320000</v>
      </c>
      <c r="AE726" s="222">
        <f t="shared" si="317"/>
        <v>0</v>
      </c>
      <c r="AF726" s="214" t="s">
        <v>17016</v>
      </c>
      <c r="AG726" s="214" t="s">
        <v>17016</v>
      </c>
      <c r="AH726" s="214" t="s">
        <v>17016</v>
      </c>
      <c r="AI726" s="226"/>
      <c r="AJ726" s="226"/>
      <c r="AK726" s="226"/>
      <c r="AL726" s="226"/>
      <c r="AM726" s="227"/>
      <c r="AN726" s="227"/>
      <c r="AO726" s="227"/>
      <c r="AP726" s="227"/>
      <c r="AQ726" s="227"/>
      <c r="AR726" s="227"/>
      <c r="AS726" s="227"/>
      <c r="AT726" s="227"/>
      <c r="AU726" s="227"/>
      <c r="AV726" s="227"/>
      <c r="AW726" s="227"/>
      <c r="AX726" s="228"/>
      <c r="AY726" s="228"/>
      <c r="AZ726" s="227"/>
      <c r="BA726" s="227"/>
      <c r="BB726" s="229"/>
      <c r="BC726" s="230">
        <f t="shared" si="314"/>
        <v>-6690.75</v>
      </c>
      <c r="BJ726" s="177" t="e">
        <f t="shared" si="315"/>
        <v>#N/A</v>
      </c>
      <c r="BM726" s="177" t="s">
        <v>3847</v>
      </c>
      <c r="BN726" s="177" t="s">
        <v>3002</v>
      </c>
      <c r="BO726" s="177" t="s">
        <v>3350</v>
      </c>
      <c r="BU726" s="177" t="s">
        <v>3847</v>
      </c>
      <c r="BV726" s="177" t="s">
        <v>3002</v>
      </c>
      <c r="BW726" s="177" t="s">
        <v>3350</v>
      </c>
      <c r="CH726" s="224">
        <f t="shared" si="307"/>
        <v>0</v>
      </c>
    </row>
    <row r="727" spans="1:86" x14ac:dyDescent="0.3">
      <c r="A727" s="177">
        <v>1</v>
      </c>
      <c r="B727" s="231">
        <f>SUBTOTAL(9,$A$667:A727)</f>
        <v>57</v>
      </c>
      <c r="C727" s="236" t="s">
        <v>554</v>
      </c>
      <c r="D727" s="222">
        <f t="shared" ref="D727:D733" si="318">E727+F727+G727+H727+I727+J727+L727+N727+P727+R727+T727+U727+V727+W727+X727+Y727+Z727+AA727+AB727+AC727+AD727+AE727</f>
        <v>6319200</v>
      </c>
      <c r="E727" s="239">
        <v>0</v>
      </c>
      <c r="F727" s="239">
        <v>0</v>
      </c>
      <c r="G727" s="239">
        <v>0</v>
      </c>
      <c r="H727" s="239">
        <v>0</v>
      </c>
      <c r="I727" s="239">
        <v>0</v>
      </c>
      <c r="J727" s="239">
        <v>0</v>
      </c>
      <c r="K727" s="255">
        <v>0</v>
      </c>
      <c r="L727" s="239">
        <v>0</v>
      </c>
      <c r="M727" s="222">
        <v>750</v>
      </c>
      <c r="N727" s="222">
        <v>6010573.7199999997</v>
      </c>
      <c r="O727" s="239">
        <v>0</v>
      </c>
      <c r="P727" s="239">
        <v>0</v>
      </c>
      <c r="Q727" s="239">
        <v>0</v>
      </c>
      <c r="R727" s="239">
        <v>0</v>
      </c>
      <c r="S727" s="239">
        <v>0</v>
      </c>
      <c r="T727" s="239">
        <v>0</v>
      </c>
      <c r="U727" s="239">
        <v>0</v>
      </c>
      <c r="V727" s="239">
        <v>0</v>
      </c>
      <c r="W727" s="239">
        <v>0</v>
      </c>
      <c r="X727" s="239">
        <v>0</v>
      </c>
      <c r="Y727" s="239">
        <v>0</v>
      </c>
      <c r="Z727" s="239">
        <v>0</v>
      </c>
      <c r="AA727" s="239">
        <v>0</v>
      </c>
      <c r="AB727" s="239">
        <v>0</v>
      </c>
      <c r="AC727" s="222">
        <f t="shared" ref="AC727:AC733" si="319">ROUND(N727*2.14%,2)</f>
        <v>128626.28</v>
      </c>
      <c r="AD727" s="222">
        <v>180000</v>
      </c>
      <c r="AE727" s="239">
        <v>0</v>
      </c>
      <c r="AF727" s="214">
        <v>2025</v>
      </c>
      <c r="AG727" s="214">
        <v>2025</v>
      </c>
      <c r="AH727" s="214">
        <v>2025</v>
      </c>
      <c r="AI727" s="226"/>
      <c r="AJ727" s="226"/>
      <c r="AK727" s="226"/>
      <c r="AL727" s="226"/>
      <c r="AM727" s="227" t="s">
        <v>16950</v>
      </c>
      <c r="AN727" s="227" t="s">
        <v>16941</v>
      </c>
      <c r="AO727" s="227">
        <v>0</v>
      </c>
      <c r="AP727" s="227" t="s">
        <v>16961</v>
      </c>
      <c r="AQ727" s="227" t="s">
        <v>16962</v>
      </c>
      <c r="AR727" s="227">
        <v>0</v>
      </c>
      <c r="AS727" s="227"/>
      <c r="AT727" s="227"/>
      <c r="AU727" s="227"/>
      <c r="AV727" s="227"/>
      <c r="AW727" s="227" t="s">
        <v>787</v>
      </c>
      <c r="AX727" s="228">
        <v>791.29</v>
      </c>
      <c r="AY727" s="228">
        <v>650</v>
      </c>
      <c r="AZ727" s="227" t="s">
        <v>2966</v>
      </c>
      <c r="BA727" s="227" t="s">
        <v>17002</v>
      </c>
      <c r="BB727" s="229"/>
      <c r="BC727" s="230">
        <f t="shared" si="314"/>
        <v>-100</v>
      </c>
      <c r="BJ727" s="177" t="str">
        <f t="shared" si="315"/>
        <v>500.000</v>
      </c>
      <c r="BM727" s="177" t="s">
        <v>3848</v>
      </c>
      <c r="BN727" s="177" t="s">
        <v>2983</v>
      </c>
      <c r="BO727" s="177" t="s">
        <v>1428</v>
      </c>
      <c r="BU727" s="177" t="s">
        <v>3848</v>
      </c>
      <c r="BV727" s="177" t="s">
        <v>2983</v>
      </c>
      <c r="BW727" s="177" t="s">
        <v>1428</v>
      </c>
      <c r="CH727" s="224">
        <f t="shared" si="307"/>
        <v>2.6193447411060333E-10</v>
      </c>
    </row>
    <row r="728" spans="1:86" x14ac:dyDescent="0.3">
      <c r="A728" s="177">
        <v>1</v>
      </c>
      <c r="B728" s="231">
        <f>SUBTOTAL(9,$A$667:A728)</f>
        <v>58</v>
      </c>
      <c r="C728" s="236" t="s">
        <v>3339</v>
      </c>
      <c r="D728" s="222">
        <f t="shared" si="318"/>
        <v>4657250.3999999994</v>
      </c>
      <c r="E728" s="239">
        <v>0</v>
      </c>
      <c r="F728" s="239">
        <v>0</v>
      </c>
      <c r="G728" s="239">
        <v>0</v>
      </c>
      <c r="H728" s="239">
        <v>0</v>
      </c>
      <c r="I728" s="239">
        <v>0</v>
      </c>
      <c r="J728" s="239">
        <v>0</v>
      </c>
      <c r="K728" s="255">
        <v>0</v>
      </c>
      <c r="L728" s="239">
        <v>0</v>
      </c>
      <c r="M728" s="222">
        <v>552.75</v>
      </c>
      <c r="N728" s="222">
        <v>4383444.68</v>
      </c>
      <c r="O728" s="239">
        <v>0</v>
      </c>
      <c r="P728" s="239">
        <v>0</v>
      </c>
      <c r="Q728" s="239">
        <v>0</v>
      </c>
      <c r="R728" s="239">
        <v>0</v>
      </c>
      <c r="S728" s="239">
        <v>0</v>
      </c>
      <c r="T728" s="239">
        <v>0</v>
      </c>
      <c r="U728" s="239">
        <v>0</v>
      </c>
      <c r="V728" s="239">
        <v>0</v>
      </c>
      <c r="W728" s="239">
        <v>0</v>
      </c>
      <c r="X728" s="239">
        <v>0</v>
      </c>
      <c r="Y728" s="239">
        <v>0</v>
      </c>
      <c r="Z728" s="239">
        <v>0</v>
      </c>
      <c r="AA728" s="239">
        <v>0</v>
      </c>
      <c r="AB728" s="239">
        <v>0</v>
      </c>
      <c r="AC728" s="222">
        <f t="shared" si="319"/>
        <v>93805.72</v>
      </c>
      <c r="AD728" s="222">
        <v>180000</v>
      </c>
      <c r="AE728" s="239">
        <v>0</v>
      </c>
      <c r="AF728" s="214">
        <v>2025</v>
      </c>
      <c r="AG728" s="214">
        <v>2025</v>
      </c>
      <c r="AH728" s="214">
        <v>2025</v>
      </c>
      <c r="AI728" s="226"/>
      <c r="AJ728" s="226"/>
      <c r="AK728" s="226"/>
      <c r="AL728" s="226"/>
      <c r="AM728" s="227" t="s">
        <v>16944</v>
      </c>
      <c r="AN728" s="227" t="s">
        <v>16963</v>
      </c>
      <c r="AO728" s="227"/>
      <c r="AP728" s="227" t="s">
        <v>16942</v>
      </c>
      <c r="AQ728" s="227" t="s">
        <v>16948</v>
      </c>
      <c r="AR728" s="227"/>
      <c r="AS728" s="227"/>
      <c r="AT728" s="227"/>
      <c r="AU728" s="227"/>
      <c r="AV728" s="227"/>
      <c r="AW728" s="227">
        <v>1976</v>
      </c>
      <c r="AX728" s="228">
        <v>1655.19</v>
      </c>
      <c r="AY728" s="228">
        <v>552.75</v>
      </c>
      <c r="AZ728" s="227" t="s">
        <v>2966</v>
      </c>
      <c r="BA728" s="227">
        <v>2010</v>
      </c>
      <c r="BB728" s="229"/>
      <c r="BC728" s="230">
        <f t="shared" si="314"/>
        <v>0</v>
      </c>
      <c r="CH728" s="224">
        <f t="shared" si="307"/>
        <v>-2.6193447411060333E-10</v>
      </c>
    </row>
    <row r="729" spans="1:86" x14ac:dyDescent="0.3">
      <c r="A729" s="177">
        <v>1</v>
      </c>
      <c r="B729" s="231">
        <f>SUBTOTAL(9,$A$667:A729)</f>
        <v>59</v>
      </c>
      <c r="C729" s="236" t="s">
        <v>555</v>
      </c>
      <c r="D729" s="222">
        <f t="shared" si="318"/>
        <v>5139616</v>
      </c>
      <c r="E729" s="239">
        <v>0</v>
      </c>
      <c r="F729" s="239">
        <v>0</v>
      </c>
      <c r="G729" s="239">
        <v>0</v>
      </c>
      <c r="H729" s="239">
        <v>0</v>
      </c>
      <c r="I729" s="239">
        <v>0</v>
      </c>
      <c r="J729" s="239">
        <v>0</v>
      </c>
      <c r="K729" s="255">
        <v>0</v>
      </c>
      <c r="L729" s="239">
        <v>0</v>
      </c>
      <c r="M729" s="222">
        <v>610</v>
      </c>
      <c r="N729" s="222">
        <v>4855703.9400000004</v>
      </c>
      <c r="O729" s="239">
        <v>0</v>
      </c>
      <c r="P729" s="239">
        <v>0</v>
      </c>
      <c r="Q729" s="239">
        <v>0</v>
      </c>
      <c r="R729" s="239">
        <v>0</v>
      </c>
      <c r="S729" s="239">
        <v>0</v>
      </c>
      <c r="T729" s="239">
        <v>0</v>
      </c>
      <c r="U729" s="239">
        <v>0</v>
      </c>
      <c r="V729" s="239">
        <v>0</v>
      </c>
      <c r="W729" s="239">
        <v>0</v>
      </c>
      <c r="X729" s="239">
        <v>0</v>
      </c>
      <c r="Y729" s="239">
        <v>0</v>
      </c>
      <c r="Z729" s="239">
        <v>0</v>
      </c>
      <c r="AA729" s="239">
        <v>0</v>
      </c>
      <c r="AB729" s="239">
        <v>0</v>
      </c>
      <c r="AC729" s="222">
        <f t="shared" si="319"/>
        <v>103912.06</v>
      </c>
      <c r="AD729" s="222">
        <v>180000</v>
      </c>
      <c r="AE729" s="239">
        <v>0</v>
      </c>
      <c r="AF729" s="214">
        <v>2025</v>
      </c>
      <c r="AG729" s="214">
        <v>2025</v>
      </c>
      <c r="AH729" s="214">
        <v>2025</v>
      </c>
      <c r="AI729" s="226"/>
      <c r="AJ729" s="226"/>
      <c r="AK729" s="226"/>
      <c r="AL729" s="226"/>
      <c r="AM729" s="227" t="s">
        <v>16952</v>
      </c>
      <c r="AN729" s="227" t="s">
        <v>16955</v>
      </c>
      <c r="AO729" s="227">
        <v>0</v>
      </c>
      <c r="AP729" s="227" t="s">
        <v>16947</v>
      </c>
      <c r="AQ729" s="227" t="s">
        <v>16962</v>
      </c>
      <c r="AR729" s="227">
        <v>0</v>
      </c>
      <c r="AS729" s="227"/>
      <c r="AT729" s="227"/>
      <c r="AU729" s="227"/>
      <c r="AV729" s="227"/>
      <c r="AW729" s="227" t="s">
        <v>771</v>
      </c>
      <c r="AX729" s="228">
        <v>1224.3</v>
      </c>
      <c r="AY729" s="228" t="s">
        <v>2983</v>
      </c>
      <c r="AZ729" s="227" t="s">
        <v>2966</v>
      </c>
      <c r="BA729" s="227" t="s">
        <v>17002</v>
      </c>
      <c r="BB729" s="229"/>
      <c r="BC729" s="230" t="e">
        <f t="shared" si="314"/>
        <v>#VALUE!</v>
      </c>
      <c r="BJ729" s="177" t="str">
        <f>VLOOKUP(C729,BM:BO,3,FALSE)</f>
        <v>нет данных</v>
      </c>
      <c r="BM729" s="177" t="s">
        <v>3849</v>
      </c>
      <c r="BN729" s="177" t="s">
        <v>3005</v>
      </c>
      <c r="BO729" s="177" t="s">
        <v>2362</v>
      </c>
      <c r="BU729" s="177" t="s">
        <v>3849</v>
      </c>
      <c r="BV729" s="177" t="s">
        <v>3005</v>
      </c>
      <c r="BW729" s="177" t="s">
        <v>2362</v>
      </c>
      <c r="CH729" s="224">
        <f t="shared" si="307"/>
        <v>-4.0745362639427185E-10</v>
      </c>
    </row>
    <row r="730" spans="1:86" x14ac:dyDescent="0.3">
      <c r="A730" s="177">
        <v>1</v>
      </c>
      <c r="B730" s="231">
        <f>SUBTOTAL(9,$A$667:A730)</f>
        <v>60</v>
      </c>
      <c r="C730" s="236" t="s">
        <v>556</v>
      </c>
      <c r="D730" s="222">
        <f t="shared" si="318"/>
        <v>11220000</v>
      </c>
      <c r="E730" s="239">
        <v>0</v>
      </c>
      <c r="F730" s="239">
        <v>0</v>
      </c>
      <c r="G730" s="239">
        <v>0</v>
      </c>
      <c r="H730" s="239">
        <v>0</v>
      </c>
      <c r="I730" s="239">
        <v>0</v>
      </c>
      <c r="J730" s="239">
        <v>0</v>
      </c>
      <c r="K730" s="255">
        <v>0</v>
      </c>
      <c r="L730" s="239">
        <v>0</v>
      </c>
      <c r="M730" s="222">
        <v>1320</v>
      </c>
      <c r="N730" s="222">
        <v>10789112.98</v>
      </c>
      <c r="O730" s="239">
        <v>0</v>
      </c>
      <c r="P730" s="239">
        <v>0</v>
      </c>
      <c r="Q730" s="239">
        <v>0</v>
      </c>
      <c r="R730" s="239">
        <v>0</v>
      </c>
      <c r="S730" s="239">
        <v>0</v>
      </c>
      <c r="T730" s="239">
        <v>0</v>
      </c>
      <c r="U730" s="239">
        <v>0</v>
      </c>
      <c r="V730" s="239">
        <v>0</v>
      </c>
      <c r="W730" s="239">
        <v>0</v>
      </c>
      <c r="X730" s="239">
        <v>0</v>
      </c>
      <c r="Y730" s="239">
        <v>0</v>
      </c>
      <c r="Z730" s="239">
        <v>0</v>
      </c>
      <c r="AA730" s="239">
        <v>0</v>
      </c>
      <c r="AB730" s="239">
        <v>0</v>
      </c>
      <c r="AC730" s="222">
        <f t="shared" si="319"/>
        <v>230887.02</v>
      </c>
      <c r="AD730" s="239">
        <v>200000</v>
      </c>
      <c r="AE730" s="239">
        <v>0</v>
      </c>
      <c r="AF730" s="214">
        <v>2025</v>
      </c>
      <c r="AG730" s="214">
        <v>2025</v>
      </c>
      <c r="AH730" s="214">
        <v>2025</v>
      </c>
      <c r="AI730" s="226"/>
      <c r="AJ730" s="226"/>
      <c r="AK730" s="226"/>
      <c r="AL730" s="226"/>
      <c r="AM730" s="227" t="s">
        <v>16944</v>
      </c>
      <c r="AN730" s="227" t="s">
        <v>16946</v>
      </c>
      <c r="AO730" s="227">
        <v>0</v>
      </c>
      <c r="AP730" s="227" t="s">
        <v>16956</v>
      </c>
      <c r="AQ730" s="227" t="s">
        <v>16958</v>
      </c>
      <c r="AR730" s="227" t="s">
        <v>16958</v>
      </c>
      <c r="AS730" s="227"/>
      <c r="AT730" s="227"/>
      <c r="AU730" s="227"/>
      <c r="AV730" s="227"/>
      <c r="AW730" s="227" t="s">
        <v>614</v>
      </c>
      <c r="AX730" s="228">
        <v>6351.5</v>
      </c>
      <c r="AY730" s="228" t="s">
        <v>2983</v>
      </c>
      <c r="AZ730" s="227" t="s">
        <v>3039</v>
      </c>
      <c r="BA730" s="227">
        <v>2012</v>
      </c>
      <c r="BB730" s="229"/>
      <c r="BC730" s="230" t="e">
        <f t="shared" si="314"/>
        <v>#VALUE!</v>
      </c>
      <c r="BJ730" s="177" t="str">
        <f>VLOOKUP(C730,BM:BO,3,FALSE)</f>
        <v>1318.400</v>
      </c>
      <c r="BM730" s="177" t="s">
        <v>3851</v>
      </c>
      <c r="BN730" s="177" t="s">
        <v>667</v>
      </c>
      <c r="BO730" s="177" t="s">
        <v>708</v>
      </c>
      <c r="BU730" s="177" t="s">
        <v>3851</v>
      </c>
      <c r="BV730" s="177" t="s">
        <v>667</v>
      </c>
      <c r="BW730" s="177" t="s">
        <v>708</v>
      </c>
      <c r="CH730" s="224">
        <f t="shared" si="307"/>
        <v>-4.3655745685100555E-10</v>
      </c>
    </row>
    <row r="731" spans="1:86" x14ac:dyDescent="0.3">
      <c r="A731" s="177">
        <v>1</v>
      </c>
      <c r="B731" s="231">
        <f>SUBTOTAL(9,$A$667:A731)</f>
        <v>61</v>
      </c>
      <c r="C731" s="236" t="s">
        <v>557</v>
      </c>
      <c r="D731" s="222">
        <f t="shared" si="318"/>
        <v>15166080</v>
      </c>
      <c r="E731" s="239">
        <v>0</v>
      </c>
      <c r="F731" s="239">
        <v>0</v>
      </c>
      <c r="G731" s="239">
        <v>0</v>
      </c>
      <c r="H731" s="239">
        <v>0</v>
      </c>
      <c r="I731" s="239">
        <v>0</v>
      </c>
      <c r="J731" s="239">
        <v>0</v>
      </c>
      <c r="K731" s="255">
        <v>0</v>
      </c>
      <c r="L731" s="239">
        <v>0</v>
      </c>
      <c r="M731" s="222">
        <v>1800</v>
      </c>
      <c r="N731" s="222">
        <v>14652516.15</v>
      </c>
      <c r="O731" s="239">
        <v>0</v>
      </c>
      <c r="P731" s="239">
        <v>0</v>
      </c>
      <c r="Q731" s="239">
        <v>0</v>
      </c>
      <c r="R731" s="239">
        <v>0</v>
      </c>
      <c r="S731" s="239">
        <v>0</v>
      </c>
      <c r="T731" s="239">
        <v>0</v>
      </c>
      <c r="U731" s="239">
        <v>0</v>
      </c>
      <c r="V731" s="239">
        <v>0</v>
      </c>
      <c r="W731" s="239">
        <v>0</v>
      </c>
      <c r="X731" s="239">
        <v>0</v>
      </c>
      <c r="Y731" s="239">
        <v>0</v>
      </c>
      <c r="Z731" s="239">
        <v>0</v>
      </c>
      <c r="AA731" s="239">
        <v>0</v>
      </c>
      <c r="AB731" s="239">
        <v>0</v>
      </c>
      <c r="AC731" s="222">
        <f t="shared" si="319"/>
        <v>313563.84999999998</v>
      </c>
      <c r="AD731" s="239">
        <v>200000</v>
      </c>
      <c r="AE731" s="239">
        <v>0</v>
      </c>
      <c r="AF731" s="214">
        <v>2025</v>
      </c>
      <c r="AG731" s="214">
        <v>2025</v>
      </c>
      <c r="AH731" s="214">
        <v>2025</v>
      </c>
      <c r="AI731" s="226"/>
      <c r="AJ731" s="226"/>
      <c r="AK731" s="226"/>
      <c r="AL731" s="226"/>
      <c r="AM731" s="227" t="s">
        <v>16957</v>
      </c>
      <c r="AN731" s="227" t="s">
        <v>16962</v>
      </c>
      <c r="AO731" s="227">
        <v>0</v>
      </c>
      <c r="AP731" s="227" t="s">
        <v>16954</v>
      </c>
      <c r="AQ731" s="227" t="s">
        <v>16948</v>
      </c>
      <c r="AR731" s="227" t="s">
        <v>16954</v>
      </c>
      <c r="AS731" s="227"/>
      <c r="AT731" s="227"/>
      <c r="AU731" s="227"/>
      <c r="AV731" s="227"/>
      <c r="AW731" s="227" t="s">
        <v>700</v>
      </c>
      <c r="AX731" s="228">
        <v>7459.8</v>
      </c>
      <c r="AY731" s="228">
        <v>1651.26</v>
      </c>
      <c r="AZ731" s="227" t="s">
        <v>2966</v>
      </c>
      <c r="BA731" s="227" t="s">
        <v>17002</v>
      </c>
      <c r="BB731" s="229"/>
      <c r="BC731" s="230">
        <f t="shared" si="314"/>
        <v>-148.74</v>
      </c>
      <c r="BJ731" s="177" t="str">
        <f>VLOOKUP(C731,BM:BO,3,FALSE)</f>
        <v>нет данных</v>
      </c>
      <c r="BM731" s="177" t="s">
        <v>3852</v>
      </c>
      <c r="BN731" s="177" t="s">
        <v>667</v>
      </c>
      <c r="BO731" s="177" t="s">
        <v>2983</v>
      </c>
      <c r="BU731" s="177" t="s">
        <v>3852</v>
      </c>
      <c r="BV731" s="177" t="s">
        <v>667</v>
      </c>
      <c r="BW731" s="177" t="s">
        <v>2983</v>
      </c>
      <c r="CH731" s="224">
        <f t="shared" si="307"/>
        <v>-3.4924596548080444E-10</v>
      </c>
    </row>
    <row r="732" spans="1:86" x14ac:dyDescent="0.3">
      <c r="A732" s="177">
        <v>1</v>
      </c>
      <c r="B732" s="231">
        <f>SUBTOTAL(9,$A$667:A732)</f>
        <v>62</v>
      </c>
      <c r="C732" s="236" t="s">
        <v>558</v>
      </c>
      <c r="D732" s="222">
        <f t="shared" si="318"/>
        <v>4280204.8000000007</v>
      </c>
      <c r="E732" s="239">
        <v>0</v>
      </c>
      <c r="F732" s="239">
        <v>0</v>
      </c>
      <c r="G732" s="239">
        <v>0</v>
      </c>
      <c r="H732" s="239">
        <v>0</v>
      </c>
      <c r="I732" s="239">
        <v>0</v>
      </c>
      <c r="J732" s="239">
        <v>0</v>
      </c>
      <c r="K732" s="255">
        <v>0</v>
      </c>
      <c r="L732" s="239">
        <v>0</v>
      </c>
      <c r="M732" s="222">
        <v>508</v>
      </c>
      <c r="N732" s="222">
        <v>4014298.81</v>
      </c>
      <c r="O732" s="239">
        <v>0</v>
      </c>
      <c r="P732" s="239">
        <v>0</v>
      </c>
      <c r="Q732" s="239">
        <v>0</v>
      </c>
      <c r="R732" s="239">
        <v>0</v>
      </c>
      <c r="S732" s="239">
        <v>0</v>
      </c>
      <c r="T732" s="239">
        <v>0</v>
      </c>
      <c r="U732" s="239">
        <v>0</v>
      </c>
      <c r="V732" s="239">
        <v>0</v>
      </c>
      <c r="W732" s="239">
        <v>0</v>
      </c>
      <c r="X732" s="239">
        <v>0</v>
      </c>
      <c r="Y732" s="239">
        <v>0</v>
      </c>
      <c r="Z732" s="239">
        <v>0</v>
      </c>
      <c r="AA732" s="239">
        <v>0</v>
      </c>
      <c r="AB732" s="239">
        <v>0</v>
      </c>
      <c r="AC732" s="222">
        <f t="shared" si="319"/>
        <v>85905.99</v>
      </c>
      <c r="AD732" s="222">
        <v>180000</v>
      </c>
      <c r="AE732" s="239">
        <v>0</v>
      </c>
      <c r="AF732" s="214">
        <v>2025</v>
      </c>
      <c r="AG732" s="214">
        <v>2025</v>
      </c>
      <c r="AH732" s="214">
        <v>2025</v>
      </c>
      <c r="AI732" s="226"/>
      <c r="AJ732" s="226"/>
      <c r="AK732" s="226"/>
      <c r="AL732" s="226"/>
      <c r="AM732" s="227" t="s">
        <v>16960</v>
      </c>
      <c r="AN732" s="227" t="s">
        <v>16939</v>
      </c>
      <c r="AO732" s="227">
        <v>0</v>
      </c>
      <c r="AP732" s="227" t="s">
        <v>16955</v>
      </c>
      <c r="AQ732" s="227" t="s">
        <v>16956</v>
      </c>
      <c r="AR732" s="227">
        <v>0</v>
      </c>
      <c r="AS732" s="227"/>
      <c r="AT732" s="227"/>
      <c r="AU732" s="227"/>
      <c r="AV732" s="227"/>
      <c r="AW732" s="227" t="s">
        <v>662</v>
      </c>
      <c r="AX732" s="228">
        <v>1038.8</v>
      </c>
      <c r="AY732" s="228">
        <v>508</v>
      </c>
      <c r="AZ732" s="227" t="s">
        <v>2966</v>
      </c>
      <c r="BA732" s="227" t="s">
        <v>17002</v>
      </c>
      <c r="BB732" s="229"/>
      <c r="BC732" s="230">
        <f t="shared" si="314"/>
        <v>0</v>
      </c>
      <c r="BJ732" s="177" t="str">
        <f>VLOOKUP(C732,BM:BO,3,FALSE)</f>
        <v>440.000</v>
      </c>
      <c r="BM732" s="177" t="s">
        <v>3854</v>
      </c>
      <c r="BN732" s="177" t="s">
        <v>661</v>
      </c>
      <c r="BO732" s="177" t="s">
        <v>2983</v>
      </c>
      <c r="BU732" s="177" t="s">
        <v>3854</v>
      </c>
      <c r="BV732" s="177" t="s">
        <v>661</v>
      </c>
      <c r="BW732" s="177" t="s">
        <v>2983</v>
      </c>
      <c r="CH732" s="224">
        <f t="shared" si="307"/>
        <v>6.9849193096160889E-10</v>
      </c>
    </row>
    <row r="733" spans="1:86" x14ac:dyDescent="0.3">
      <c r="A733" s="177">
        <v>1</v>
      </c>
      <c r="B733" s="231">
        <f>SUBTOTAL(9,$A$667:A733)</f>
        <v>63</v>
      </c>
      <c r="C733" s="236" t="s">
        <v>3683</v>
      </c>
      <c r="D733" s="222">
        <f t="shared" si="318"/>
        <v>9688750</v>
      </c>
      <c r="E733" s="239">
        <v>0</v>
      </c>
      <c r="F733" s="239">
        <v>0</v>
      </c>
      <c r="G733" s="239">
        <v>0</v>
      </c>
      <c r="H733" s="239">
        <v>0</v>
      </c>
      <c r="I733" s="239">
        <v>0</v>
      </c>
      <c r="J733" s="239">
        <v>0</v>
      </c>
      <c r="K733" s="255">
        <v>0</v>
      </c>
      <c r="L733" s="239">
        <v>0</v>
      </c>
      <c r="M733" s="222">
        <v>1150</v>
      </c>
      <c r="N733" s="222">
        <v>9289945.1699999999</v>
      </c>
      <c r="O733" s="239">
        <v>0</v>
      </c>
      <c r="P733" s="239">
        <v>0</v>
      </c>
      <c r="Q733" s="239">
        <v>0</v>
      </c>
      <c r="R733" s="239">
        <v>0</v>
      </c>
      <c r="S733" s="239">
        <v>0</v>
      </c>
      <c r="T733" s="239">
        <v>0</v>
      </c>
      <c r="U733" s="239">
        <v>0</v>
      </c>
      <c r="V733" s="239">
        <v>0</v>
      </c>
      <c r="W733" s="239">
        <v>0</v>
      </c>
      <c r="X733" s="239">
        <v>0</v>
      </c>
      <c r="Y733" s="239">
        <v>0</v>
      </c>
      <c r="Z733" s="239">
        <v>0</v>
      </c>
      <c r="AA733" s="239">
        <v>0</v>
      </c>
      <c r="AB733" s="239">
        <v>0</v>
      </c>
      <c r="AC733" s="222">
        <f t="shared" si="319"/>
        <v>198804.83</v>
      </c>
      <c r="AD733" s="239">
        <v>200000</v>
      </c>
      <c r="AE733" s="239">
        <v>0</v>
      </c>
      <c r="AF733" s="214">
        <v>2025</v>
      </c>
      <c r="AG733" s="214">
        <v>2025</v>
      </c>
      <c r="AH733" s="214">
        <v>2025</v>
      </c>
      <c r="AI733" s="226"/>
      <c r="AJ733" s="226"/>
      <c r="AK733" s="226"/>
      <c r="AL733" s="226"/>
      <c r="AM733" s="227" t="s">
        <v>16952</v>
      </c>
      <c r="AN733" s="227" t="s">
        <v>16949</v>
      </c>
      <c r="AO733" s="227"/>
      <c r="AP733" s="227" t="s">
        <v>16943</v>
      </c>
      <c r="AQ733" s="227" t="s">
        <v>16951</v>
      </c>
      <c r="AR733" s="227" t="s">
        <v>16953</v>
      </c>
      <c r="AS733" s="227"/>
      <c r="AT733" s="227"/>
      <c r="AU733" s="227"/>
      <c r="AV733" s="227"/>
      <c r="AW733" s="227">
        <v>1989</v>
      </c>
      <c r="AX733" s="228">
        <v>3233.6</v>
      </c>
      <c r="AY733" s="228">
        <v>1150</v>
      </c>
      <c r="AZ733" s="227" t="s">
        <v>2966</v>
      </c>
      <c r="BA733" s="227" t="s">
        <v>17002</v>
      </c>
      <c r="BB733" s="229"/>
      <c r="BC733" s="230">
        <f t="shared" si="314"/>
        <v>0</v>
      </c>
      <c r="CH733" s="224">
        <f t="shared" si="307"/>
        <v>8.7311491370201111E-11</v>
      </c>
    </row>
    <row r="734" spans="1:86" x14ac:dyDescent="0.3">
      <c r="B734" s="225" t="s">
        <v>532</v>
      </c>
      <c r="C734" s="225"/>
      <c r="D734" s="221">
        <f>SUM(D735:D736)</f>
        <v>17708184.119999997</v>
      </c>
      <c r="E734" s="222">
        <f t="shared" ref="E734:AE734" si="320">SUM(E735:E736)</f>
        <v>0</v>
      </c>
      <c r="F734" s="222">
        <f t="shared" si="320"/>
        <v>0</v>
      </c>
      <c r="G734" s="222">
        <f t="shared" si="320"/>
        <v>0</v>
      </c>
      <c r="H734" s="222">
        <f t="shared" si="320"/>
        <v>0</v>
      </c>
      <c r="I734" s="222">
        <f t="shared" si="320"/>
        <v>0</v>
      </c>
      <c r="J734" s="222">
        <f t="shared" si="320"/>
        <v>0</v>
      </c>
      <c r="K734" s="223">
        <f t="shared" si="320"/>
        <v>0</v>
      </c>
      <c r="L734" s="222">
        <f t="shared" si="320"/>
        <v>0</v>
      </c>
      <c r="M734" s="222">
        <f t="shared" si="320"/>
        <v>1993</v>
      </c>
      <c r="N734" s="222">
        <f t="shared" si="320"/>
        <v>16965130.329999998</v>
      </c>
      <c r="O734" s="222">
        <f t="shared" si="320"/>
        <v>0</v>
      </c>
      <c r="P734" s="222">
        <f t="shared" si="320"/>
        <v>0</v>
      </c>
      <c r="Q734" s="222">
        <f t="shared" si="320"/>
        <v>0</v>
      </c>
      <c r="R734" s="222">
        <f t="shared" si="320"/>
        <v>0</v>
      </c>
      <c r="S734" s="222">
        <f t="shared" si="320"/>
        <v>0</v>
      </c>
      <c r="T734" s="222">
        <f t="shared" si="320"/>
        <v>0</v>
      </c>
      <c r="U734" s="222">
        <f t="shared" si="320"/>
        <v>0</v>
      </c>
      <c r="V734" s="222">
        <f t="shared" si="320"/>
        <v>0</v>
      </c>
      <c r="W734" s="222">
        <f t="shared" si="320"/>
        <v>0</v>
      </c>
      <c r="X734" s="222">
        <f t="shared" si="320"/>
        <v>0</v>
      </c>
      <c r="Y734" s="222">
        <f t="shared" si="320"/>
        <v>0</v>
      </c>
      <c r="Z734" s="222">
        <f t="shared" si="320"/>
        <v>0</v>
      </c>
      <c r="AA734" s="222">
        <f t="shared" si="320"/>
        <v>0</v>
      </c>
      <c r="AB734" s="222">
        <f t="shared" si="320"/>
        <v>0</v>
      </c>
      <c r="AC734" s="222">
        <f t="shared" si="320"/>
        <v>363053.79000000004</v>
      </c>
      <c r="AD734" s="222">
        <f t="shared" si="320"/>
        <v>380000</v>
      </c>
      <c r="AE734" s="222">
        <f t="shared" si="320"/>
        <v>0</v>
      </c>
      <c r="AF734" s="214" t="s">
        <v>17016</v>
      </c>
      <c r="AG734" s="214" t="s">
        <v>17016</v>
      </c>
      <c r="AH734" s="214" t="s">
        <v>17016</v>
      </c>
      <c r="AI734" s="226"/>
      <c r="AJ734" s="226"/>
      <c r="AK734" s="226"/>
      <c r="AL734" s="226"/>
      <c r="AM734" s="227"/>
      <c r="AN734" s="227"/>
      <c r="AO734" s="227"/>
      <c r="AP734" s="227"/>
      <c r="AQ734" s="227"/>
      <c r="AR734" s="227"/>
      <c r="AS734" s="227"/>
      <c r="AT734" s="227"/>
      <c r="AU734" s="227"/>
      <c r="AV734" s="227"/>
      <c r="AW734" s="227"/>
      <c r="AX734" s="228"/>
      <c r="AY734" s="228"/>
      <c r="AZ734" s="227"/>
      <c r="BA734" s="227"/>
      <c r="BB734" s="229"/>
      <c r="BC734" s="230">
        <f t="shared" si="314"/>
        <v>-1993</v>
      </c>
      <c r="BJ734" s="177" t="e">
        <f t="shared" ref="BJ734:BJ765" si="321">VLOOKUP(C734,BM:BO,3,FALSE)</f>
        <v>#N/A</v>
      </c>
      <c r="BM734" s="177" t="s">
        <v>3855</v>
      </c>
      <c r="BN734" s="177" t="s">
        <v>2983</v>
      </c>
      <c r="BO734" s="177" t="s">
        <v>2983</v>
      </c>
      <c r="BU734" s="177" t="s">
        <v>3855</v>
      </c>
      <c r="BV734" s="177" t="s">
        <v>2983</v>
      </c>
      <c r="BW734" s="177" t="s">
        <v>2983</v>
      </c>
      <c r="CH734" s="224">
        <f t="shared" si="307"/>
        <v>-9.3132257461547852E-10</v>
      </c>
    </row>
    <row r="735" spans="1:86" x14ac:dyDescent="0.3">
      <c r="A735" s="177">
        <v>1</v>
      </c>
      <c r="B735" s="231">
        <f>SUBTOTAL(9,$A$667:A735)</f>
        <v>64</v>
      </c>
      <c r="C735" s="236" t="s">
        <v>560</v>
      </c>
      <c r="D735" s="222">
        <f t="shared" ref="D735:D736" si="322">E735+F735+G735+H735+I735+J735+L735+N735+P735+R735+T735+U735+V735+W735+X735+Y735+Z735+AA735+AB735+AC735+AD735+AE735</f>
        <v>9336140.879999999</v>
      </c>
      <c r="E735" s="239">
        <v>0</v>
      </c>
      <c r="F735" s="239">
        <v>0</v>
      </c>
      <c r="G735" s="239">
        <v>0</v>
      </c>
      <c r="H735" s="239">
        <v>0</v>
      </c>
      <c r="I735" s="239">
        <v>0</v>
      </c>
      <c r="J735" s="239">
        <v>0</v>
      </c>
      <c r="K735" s="255">
        <v>0</v>
      </c>
      <c r="L735" s="239">
        <v>0</v>
      </c>
      <c r="M735" s="222">
        <v>1047</v>
      </c>
      <c r="N735" s="222">
        <v>8944723.7899999991</v>
      </c>
      <c r="O735" s="239">
        <v>0</v>
      </c>
      <c r="P735" s="239">
        <v>0</v>
      </c>
      <c r="Q735" s="239">
        <v>0</v>
      </c>
      <c r="R735" s="239">
        <v>0</v>
      </c>
      <c r="S735" s="239">
        <v>0</v>
      </c>
      <c r="T735" s="239">
        <v>0</v>
      </c>
      <c r="U735" s="239">
        <v>0</v>
      </c>
      <c r="V735" s="239">
        <v>0</v>
      </c>
      <c r="W735" s="239">
        <v>0</v>
      </c>
      <c r="X735" s="239">
        <v>0</v>
      </c>
      <c r="Y735" s="239">
        <v>0</v>
      </c>
      <c r="Z735" s="239">
        <v>0</v>
      </c>
      <c r="AA735" s="239">
        <v>0</v>
      </c>
      <c r="AB735" s="239">
        <v>0</v>
      </c>
      <c r="AC735" s="222">
        <f>ROUND(N735*2.14%,2)</f>
        <v>191417.09</v>
      </c>
      <c r="AD735" s="239">
        <v>200000</v>
      </c>
      <c r="AE735" s="239">
        <v>0</v>
      </c>
      <c r="AF735" s="214">
        <v>2025</v>
      </c>
      <c r="AG735" s="214">
        <v>2025</v>
      </c>
      <c r="AH735" s="214">
        <v>2025</v>
      </c>
      <c r="AI735" s="226"/>
      <c r="AJ735" s="226"/>
      <c r="AK735" s="226"/>
      <c r="AL735" s="226"/>
      <c r="AM735" s="227" t="s">
        <v>16944</v>
      </c>
      <c r="AN735" s="227" t="s">
        <v>16964</v>
      </c>
      <c r="AO735" s="227">
        <v>2014</v>
      </c>
      <c r="AP735" s="227" t="s">
        <v>16954</v>
      </c>
      <c r="AQ735" s="227" t="s">
        <v>16958</v>
      </c>
      <c r="AR735" s="227" t="s">
        <v>16948</v>
      </c>
      <c r="AS735" s="227"/>
      <c r="AT735" s="227" t="s">
        <v>16965</v>
      </c>
      <c r="AU735" s="235">
        <v>2357957.75</v>
      </c>
      <c r="AV735" s="235">
        <v>2347436.0300000003</v>
      </c>
      <c r="AW735" s="227" t="s">
        <v>923</v>
      </c>
      <c r="AX735" s="228">
        <v>7983</v>
      </c>
      <c r="AY735" s="228">
        <v>1047</v>
      </c>
      <c r="AZ735" s="227" t="s">
        <v>2991</v>
      </c>
      <c r="BA735" s="227" t="s">
        <v>17002</v>
      </c>
      <c r="BB735" s="229"/>
      <c r="BC735" s="230">
        <f t="shared" si="314"/>
        <v>0</v>
      </c>
      <c r="BJ735" s="177" t="str">
        <f t="shared" si="321"/>
        <v>984.200</v>
      </c>
      <c r="BM735" s="177" t="s">
        <v>3856</v>
      </c>
      <c r="BN735" s="177" t="s">
        <v>2983</v>
      </c>
      <c r="BO735" s="177" t="s">
        <v>2983</v>
      </c>
      <c r="BU735" s="177" t="s">
        <v>3856</v>
      </c>
      <c r="BV735" s="177" t="s">
        <v>2983</v>
      </c>
      <c r="BW735" s="177" t="s">
        <v>2983</v>
      </c>
      <c r="CH735" s="224">
        <f t="shared" si="307"/>
        <v>-1.4551915228366852E-10</v>
      </c>
    </row>
    <row r="736" spans="1:86" x14ac:dyDescent="0.3">
      <c r="A736" s="177">
        <v>1</v>
      </c>
      <c r="B736" s="231">
        <f>SUBTOTAL(9,$A$667:A736)</f>
        <v>65</v>
      </c>
      <c r="C736" s="236" t="s">
        <v>561</v>
      </c>
      <c r="D736" s="222">
        <f t="shared" si="322"/>
        <v>8372043.2400000002</v>
      </c>
      <c r="E736" s="239">
        <v>0</v>
      </c>
      <c r="F736" s="239">
        <v>0</v>
      </c>
      <c r="G736" s="239">
        <v>0</v>
      </c>
      <c r="H736" s="239">
        <v>0</v>
      </c>
      <c r="I736" s="239">
        <v>0</v>
      </c>
      <c r="J736" s="239">
        <v>0</v>
      </c>
      <c r="K736" s="255">
        <v>0</v>
      </c>
      <c r="L736" s="239">
        <v>0</v>
      </c>
      <c r="M736" s="222">
        <v>946.00000000000011</v>
      </c>
      <c r="N736" s="222">
        <v>8020406.54</v>
      </c>
      <c r="O736" s="239">
        <v>0</v>
      </c>
      <c r="P736" s="239">
        <v>0</v>
      </c>
      <c r="Q736" s="239">
        <v>0</v>
      </c>
      <c r="R736" s="239">
        <v>0</v>
      </c>
      <c r="S736" s="239">
        <v>0</v>
      </c>
      <c r="T736" s="239">
        <v>0</v>
      </c>
      <c r="U736" s="239">
        <v>0</v>
      </c>
      <c r="V736" s="239">
        <v>0</v>
      </c>
      <c r="W736" s="239">
        <v>0</v>
      </c>
      <c r="X736" s="239">
        <v>0</v>
      </c>
      <c r="Y736" s="239">
        <v>0</v>
      </c>
      <c r="Z736" s="239">
        <v>0</v>
      </c>
      <c r="AA736" s="239">
        <v>0</v>
      </c>
      <c r="AB736" s="239">
        <v>0</v>
      </c>
      <c r="AC736" s="222">
        <f>ROUND(N736*2.14%,2)</f>
        <v>171636.7</v>
      </c>
      <c r="AD736" s="222">
        <v>180000</v>
      </c>
      <c r="AE736" s="239">
        <v>0</v>
      </c>
      <c r="AF736" s="214">
        <v>2025</v>
      </c>
      <c r="AG736" s="214">
        <v>2025</v>
      </c>
      <c r="AH736" s="214">
        <v>2025</v>
      </c>
      <c r="AI736" s="226"/>
      <c r="AJ736" s="226"/>
      <c r="AK736" s="226"/>
      <c r="AL736" s="226"/>
      <c r="AM736" s="227" t="s">
        <v>16957</v>
      </c>
      <c r="AN736" s="227" t="s">
        <v>16942</v>
      </c>
      <c r="AO736" s="227">
        <v>0</v>
      </c>
      <c r="AP736" s="227" t="s">
        <v>16954</v>
      </c>
      <c r="AQ736" s="227" t="s">
        <v>16954</v>
      </c>
      <c r="AR736" s="227" t="s">
        <v>16954</v>
      </c>
      <c r="AS736" s="227"/>
      <c r="AT736" s="227"/>
      <c r="AU736" s="227"/>
      <c r="AV736" s="227"/>
      <c r="AW736" s="227" t="s">
        <v>655</v>
      </c>
      <c r="AX736" s="228">
        <v>5480.6</v>
      </c>
      <c r="AY736" s="228">
        <v>872.7</v>
      </c>
      <c r="AZ736" s="227" t="s">
        <v>2966</v>
      </c>
      <c r="BA736" s="227" t="s">
        <v>17002</v>
      </c>
      <c r="BB736" s="229"/>
      <c r="BC736" s="230">
        <f t="shared" si="314"/>
        <v>-73.300000000000068</v>
      </c>
      <c r="BJ736" s="177" t="str">
        <f t="shared" si="321"/>
        <v>851.500</v>
      </c>
      <c r="BM736" s="177" t="s">
        <v>3858</v>
      </c>
      <c r="BN736" s="177" t="s">
        <v>2983</v>
      </c>
      <c r="BO736" s="177" t="s">
        <v>2983</v>
      </c>
      <c r="BU736" s="177" t="s">
        <v>3858</v>
      </c>
      <c r="BV736" s="177" t="s">
        <v>2983</v>
      </c>
      <c r="BW736" s="177" t="s">
        <v>2983</v>
      </c>
      <c r="CH736" s="224">
        <f t="shared" si="307"/>
        <v>1.7462298274040222E-10</v>
      </c>
    </row>
    <row r="737" spans="1:86" x14ac:dyDescent="0.3">
      <c r="B737" s="225" t="s">
        <v>533</v>
      </c>
      <c r="C737" s="225"/>
      <c r="D737" s="221">
        <f>SUM(D738:D739)</f>
        <v>17034035.52</v>
      </c>
      <c r="E737" s="222">
        <f t="shared" ref="E737:AE737" si="323">SUM(E738:E739)</f>
        <v>0</v>
      </c>
      <c r="F737" s="222">
        <f t="shared" si="323"/>
        <v>0</v>
      </c>
      <c r="G737" s="222">
        <f t="shared" si="323"/>
        <v>0</v>
      </c>
      <c r="H737" s="222">
        <f t="shared" si="323"/>
        <v>0</v>
      </c>
      <c r="I737" s="222">
        <f t="shared" si="323"/>
        <v>0</v>
      </c>
      <c r="J737" s="222">
        <f t="shared" si="323"/>
        <v>0</v>
      </c>
      <c r="K737" s="223">
        <f t="shared" si="323"/>
        <v>0</v>
      </c>
      <c r="L737" s="222">
        <f t="shared" si="323"/>
        <v>0</v>
      </c>
      <c r="M737" s="222">
        <f t="shared" si="323"/>
        <v>2021.6999999999998</v>
      </c>
      <c r="N737" s="222">
        <f t="shared" si="323"/>
        <v>16305106.239999998</v>
      </c>
      <c r="O737" s="222">
        <f t="shared" si="323"/>
        <v>0</v>
      </c>
      <c r="P737" s="222">
        <f t="shared" si="323"/>
        <v>0</v>
      </c>
      <c r="Q737" s="222">
        <f t="shared" si="323"/>
        <v>0</v>
      </c>
      <c r="R737" s="222">
        <f t="shared" si="323"/>
        <v>0</v>
      </c>
      <c r="S737" s="222">
        <f t="shared" si="323"/>
        <v>0</v>
      </c>
      <c r="T737" s="222">
        <f t="shared" si="323"/>
        <v>0</v>
      </c>
      <c r="U737" s="222">
        <f t="shared" si="323"/>
        <v>0</v>
      </c>
      <c r="V737" s="222">
        <f t="shared" si="323"/>
        <v>0</v>
      </c>
      <c r="W737" s="222">
        <f t="shared" si="323"/>
        <v>0</v>
      </c>
      <c r="X737" s="222">
        <f t="shared" si="323"/>
        <v>0</v>
      </c>
      <c r="Y737" s="222">
        <f t="shared" si="323"/>
        <v>0</v>
      </c>
      <c r="Z737" s="222">
        <f t="shared" si="323"/>
        <v>0</v>
      </c>
      <c r="AA737" s="222">
        <f t="shared" si="323"/>
        <v>0</v>
      </c>
      <c r="AB737" s="222">
        <f t="shared" si="323"/>
        <v>0</v>
      </c>
      <c r="AC737" s="222">
        <f t="shared" si="323"/>
        <v>348929.28000000003</v>
      </c>
      <c r="AD737" s="222">
        <f t="shared" si="323"/>
        <v>380000</v>
      </c>
      <c r="AE737" s="222">
        <f t="shared" si="323"/>
        <v>0</v>
      </c>
      <c r="AF737" s="214" t="s">
        <v>17016</v>
      </c>
      <c r="AG737" s="214" t="s">
        <v>17016</v>
      </c>
      <c r="AH737" s="214" t="s">
        <v>17016</v>
      </c>
      <c r="AI737" s="226"/>
      <c r="AJ737" s="226"/>
      <c r="AK737" s="226"/>
      <c r="AL737" s="226"/>
      <c r="AM737" s="227"/>
      <c r="AN737" s="227"/>
      <c r="AO737" s="227"/>
      <c r="AP737" s="227"/>
      <c r="AQ737" s="227"/>
      <c r="AR737" s="227"/>
      <c r="AS737" s="227"/>
      <c r="AT737" s="227"/>
      <c r="AU737" s="227"/>
      <c r="AV737" s="227"/>
      <c r="AW737" s="227"/>
      <c r="AX737" s="228"/>
      <c r="AY737" s="228"/>
      <c r="AZ737" s="227"/>
      <c r="BA737" s="227"/>
      <c r="BB737" s="229"/>
      <c r="BC737" s="230">
        <f t="shared" si="314"/>
        <v>-2021.6999999999998</v>
      </c>
      <c r="BJ737" s="177" t="e">
        <f t="shared" si="321"/>
        <v>#N/A</v>
      </c>
      <c r="BM737" s="177" t="s">
        <v>3860</v>
      </c>
      <c r="BN737" s="177" t="s">
        <v>16979</v>
      </c>
      <c r="BO737" s="177" t="s">
        <v>3861</v>
      </c>
      <c r="BU737" s="177" t="s">
        <v>3860</v>
      </c>
      <c r="BV737" s="177" t="s">
        <v>16979</v>
      </c>
      <c r="BW737" s="177" t="s">
        <v>3861</v>
      </c>
      <c r="CH737" s="224">
        <f t="shared" si="307"/>
        <v>1.1641532182693481E-9</v>
      </c>
    </row>
    <row r="738" spans="1:86" x14ac:dyDescent="0.3">
      <c r="A738" s="177">
        <v>1</v>
      </c>
      <c r="B738" s="231">
        <f>SUBTOTAL(9,$A$667:A738)</f>
        <v>66</v>
      </c>
      <c r="C738" s="236" t="s">
        <v>562</v>
      </c>
      <c r="D738" s="222">
        <f t="shared" ref="D738:D739" si="324">E738+F738+G738+H738+I738+J738+L738+N738+P738+R738+T738+U738+V738+W738+X738+Y738+Z738+AA738+AB738+AC738+AD738+AE738</f>
        <v>10054268.479999999</v>
      </c>
      <c r="E738" s="239">
        <v>0</v>
      </c>
      <c r="F738" s="239">
        <v>0</v>
      </c>
      <c r="G738" s="239">
        <v>0</v>
      </c>
      <c r="H738" s="239">
        <v>0</v>
      </c>
      <c r="I738" s="239">
        <v>0</v>
      </c>
      <c r="J738" s="239">
        <v>0</v>
      </c>
      <c r="K738" s="255">
        <v>0</v>
      </c>
      <c r="L738" s="239">
        <v>0</v>
      </c>
      <c r="M738" s="222">
        <v>1193.3</v>
      </c>
      <c r="N738" s="222">
        <v>9647805.4399999995</v>
      </c>
      <c r="O738" s="239">
        <v>0</v>
      </c>
      <c r="P738" s="239">
        <v>0</v>
      </c>
      <c r="Q738" s="239">
        <v>0</v>
      </c>
      <c r="R738" s="239">
        <v>0</v>
      </c>
      <c r="S738" s="239">
        <v>0</v>
      </c>
      <c r="T738" s="239">
        <v>0</v>
      </c>
      <c r="U738" s="239">
        <v>0</v>
      </c>
      <c r="V738" s="239">
        <v>0</v>
      </c>
      <c r="W738" s="239">
        <v>0</v>
      </c>
      <c r="X738" s="239">
        <v>0</v>
      </c>
      <c r="Y738" s="239">
        <v>0</v>
      </c>
      <c r="Z738" s="239">
        <v>0</v>
      </c>
      <c r="AA738" s="239">
        <v>0</v>
      </c>
      <c r="AB738" s="239">
        <v>0</v>
      </c>
      <c r="AC738" s="222">
        <f>ROUND(N738*2.14%,2)</f>
        <v>206463.04</v>
      </c>
      <c r="AD738" s="239">
        <v>200000</v>
      </c>
      <c r="AE738" s="239">
        <v>0</v>
      </c>
      <c r="AF738" s="214">
        <v>2025</v>
      </c>
      <c r="AG738" s="214">
        <v>2025</v>
      </c>
      <c r="AH738" s="214">
        <v>2025</v>
      </c>
      <c r="AI738" s="226"/>
      <c r="AJ738" s="226"/>
      <c r="AK738" s="226"/>
      <c r="AL738" s="226"/>
      <c r="AM738" s="227" t="s">
        <v>16944</v>
      </c>
      <c r="AN738" s="227" t="s">
        <v>16952</v>
      </c>
      <c r="AO738" s="227">
        <v>0</v>
      </c>
      <c r="AP738" s="227" t="s">
        <v>16941</v>
      </c>
      <c r="AQ738" s="227" t="s">
        <v>16954</v>
      </c>
      <c r="AR738" s="227" t="s">
        <v>16943</v>
      </c>
      <c r="AS738" s="227"/>
      <c r="AT738" s="227"/>
      <c r="AU738" s="227"/>
      <c r="AV738" s="227"/>
      <c r="AW738" s="227" t="s">
        <v>616</v>
      </c>
      <c r="AX738" s="228">
        <v>2574.4</v>
      </c>
      <c r="AY738" s="228">
        <v>1193.3</v>
      </c>
      <c r="AZ738" s="227" t="s">
        <v>2966</v>
      </c>
      <c r="BA738" s="227" t="s">
        <v>17002</v>
      </c>
      <c r="BB738" s="229"/>
      <c r="BC738" s="230">
        <f t="shared" si="314"/>
        <v>0</v>
      </c>
      <c r="BJ738" s="177" t="str">
        <f t="shared" si="321"/>
        <v>861.000</v>
      </c>
      <c r="BM738" s="177" t="s">
        <v>3863</v>
      </c>
      <c r="BN738" s="177" t="s">
        <v>16979</v>
      </c>
      <c r="BO738" s="177" t="s">
        <v>2983</v>
      </c>
      <c r="BU738" s="177" t="s">
        <v>3863</v>
      </c>
      <c r="BV738" s="177" t="s">
        <v>16979</v>
      </c>
      <c r="BW738" s="177" t="s">
        <v>2983</v>
      </c>
      <c r="CH738" s="224">
        <f t="shared" si="307"/>
        <v>-9.0221874415874481E-10</v>
      </c>
    </row>
    <row r="739" spans="1:86" x14ac:dyDescent="0.3">
      <c r="A739" s="177">
        <v>1</v>
      </c>
      <c r="B739" s="231">
        <f>SUBTOTAL(9,$A$667:A739)</f>
        <v>67</v>
      </c>
      <c r="C739" s="236" t="s">
        <v>563</v>
      </c>
      <c r="D739" s="222">
        <f t="shared" si="324"/>
        <v>6979767.04</v>
      </c>
      <c r="E739" s="239">
        <v>0</v>
      </c>
      <c r="F739" s="239">
        <v>0</v>
      </c>
      <c r="G739" s="239">
        <v>0</v>
      </c>
      <c r="H739" s="239">
        <v>0</v>
      </c>
      <c r="I739" s="239">
        <v>0</v>
      </c>
      <c r="J739" s="239">
        <v>0</v>
      </c>
      <c r="K739" s="255">
        <v>0</v>
      </c>
      <c r="L739" s="239">
        <v>0</v>
      </c>
      <c r="M739" s="222">
        <v>828.4</v>
      </c>
      <c r="N739" s="222">
        <v>6657300.7999999998</v>
      </c>
      <c r="O739" s="239">
        <v>0</v>
      </c>
      <c r="P739" s="239">
        <v>0</v>
      </c>
      <c r="Q739" s="239">
        <v>0</v>
      </c>
      <c r="R739" s="239">
        <v>0</v>
      </c>
      <c r="S739" s="239">
        <v>0</v>
      </c>
      <c r="T739" s="239">
        <v>0</v>
      </c>
      <c r="U739" s="239">
        <v>0</v>
      </c>
      <c r="V739" s="239">
        <v>0</v>
      </c>
      <c r="W739" s="239">
        <v>0</v>
      </c>
      <c r="X739" s="239">
        <v>0</v>
      </c>
      <c r="Y739" s="239">
        <v>0</v>
      </c>
      <c r="Z739" s="239">
        <v>0</v>
      </c>
      <c r="AA739" s="239">
        <v>0</v>
      </c>
      <c r="AB739" s="239">
        <v>0</v>
      </c>
      <c r="AC739" s="222">
        <f>ROUND(N739*2.14%,2)</f>
        <v>142466.23999999999</v>
      </c>
      <c r="AD739" s="222">
        <v>180000</v>
      </c>
      <c r="AE739" s="239">
        <v>0</v>
      </c>
      <c r="AF739" s="214">
        <v>2025</v>
      </c>
      <c r="AG739" s="214">
        <v>2025</v>
      </c>
      <c r="AH739" s="214">
        <v>2025</v>
      </c>
      <c r="AI739" s="226"/>
      <c r="AJ739" s="226"/>
      <c r="AK739" s="226"/>
      <c r="AL739" s="226"/>
      <c r="AM739" s="227" t="s">
        <v>16945</v>
      </c>
      <c r="AN739" s="227" t="s">
        <v>16949</v>
      </c>
      <c r="AO739" s="227">
        <v>0</v>
      </c>
      <c r="AP739" s="227">
        <v>2019</v>
      </c>
      <c r="AQ739" s="227" t="s">
        <v>16951</v>
      </c>
      <c r="AR739" s="227">
        <v>0</v>
      </c>
      <c r="AS739" s="227"/>
      <c r="AT739" s="227" t="s">
        <v>16965</v>
      </c>
      <c r="AU739" s="235">
        <v>3484396.9</v>
      </c>
      <c r="AV739" s="235">
        <v>584460.44999999995</v>
      </c>
      <c r="AW739" s="227" t="s">
        <v>994</v>
      </c>
      <c r="AX739" s="228">
        <v>812.7</v>
      </c>
      <c r="AY739" s="228">
        <v>751</v>
      </c>
      <c r="AZ739" s="227" t="s">
        <v>2966</v>
      </c>
      <c r="BA739" s="227">
        <v>2009</v>
      </c>
      <c r="BB739" s="229"/>
      <c r="BC739" s="230">
        <f t="shared" si="314"/>
        <v>-77.399999999999977</v>
      </c>
      <c r="BJ739" s="177" t="e">
        <f t="shared" si="321"/>
        <v>#N/A</v>
      </c>
      <c r="BM739" s="177" t="s">
        <v>3865</v>
      </c>
      <c r="BN739" s="177" t="s">
        <v>1013</v>
      </c>
      <c r="BO739" s="177" t="s">
        <v>3866</v>
      </c>
      <c r="BU739" s="177" t="s">
        <v>3865</v>
      </c>
      <c r="BV739" s="177" t="s">
        <v>1013</v>
      </c>
      <c r="BW739" s="177" t="s">
        <v>3866</v>
      </c>
      <c r="CH739" s="224">
        <f t="shared" si="307"/>
        <v>2.3283064365386963E-10</v>
      </c>
    </row>
    <row r="740" spans="1:86" x14ac:dyDescent="0.3">
      <c r="B740" s="225" t="s">
        <v>534</v>
      </c>
      <c r="C740" s="225"/>
      <c r="D740" s="221">
        <f>D741+D742+D743</f>
        <v>16380603.180000002</v>
      </c>
      <c r="E740" s="222">
        <f t="shared" ref="E740:AE740" si="325">E741+E742+E743</f>
        <v>227625.8</v>
      </c>
      <c r="F740" s="222">
        <f t="shared" si="325"/>
        <v>0</v>
      </c>
      <c r="G740" s="222">
        <f t="shared" si="325"/>
        <v>4065919.47</v>
      </c>
      <c r="H740" s="222">
        <f t="shared" si="325"/>
        <v>357676.95</v>
      </c>
      <c r="I740" s="222">
        <f t="shared" si="325"/>
        <v>0</v>
      </c>
      <c r="J740" s="222">
        <f t="shared" si="325"/>
        <v>0</v>
      </c>
      <c r="K740" s="223">
        <f t="shared" si="325"/>
        <v>0</v>
      </c>
      <c r="L740" s="222">
        <f t="shared" si="325"/>
        <v>0</v>
      </c>
      <c r="M740" s="222">
        <f t="shared" si="325"/>
        <v>1324</v>
      </c>
      <c r="N740" s="222">
        <f t="shared" si="325"/>
        <v>10886865.870000001</v>
      </c>
      <c r="O740" s="222">
        <f t="shared" si="325"/>
        <v>0</v>
      </c>
      <c r="P740" s="222">
        <f t="shared" si="325"/>
        <v>0</v>
      </c>
      <c r="Q740" s="222">
        <f t="shared" si="325"/>
        <v>0</v>
      </c>
      <c r="R740" s="222">
        <f t="shared" si="325"/>
        <v>0</v>
      </c>
      <c r="S740" s="222">
        <f t="shared" si="325"/>
        <v>0</v>
      </c>
      <c r="T740" s="222">
        <f t="shared" si="325"/>
        <v>0</v>
      </c>
      <c r="U740" s="222">
        <f t="shared" si="325"/>
        <v>0</v>
      </c>
      <c r="V740" s="222">
        <f t="shared" si="325"/>
        <v>0</v>
      </c>
      <c r="W740" s="222">
        <f t="shared" si="325"/>
        <v>0</v>
      </c>
      <c r="X740" s="222">
        <f t="shared" si="325"/>
        <v>0</v>
      </c>
      <c r="Y740" s="222">
        <f t="shared" si="325"/>
        <v>0</v>
      </c>
      <c r="Z740" s="222">
        <f t="shared" si="325"/>
        <v>0</v>
      </c>
      <c r="AA740" s="222">
        <f t="shared" si="325"/>
        <v>0</v>
      </c>
      <c r="AB740" s="222">
        <f t="shared" si="325"/>
        <v>0</v>
      </c>
      <c r="AC740" s="222">
        <f t="shared" si="325"/>
        <v>332515.08999999997</v>
      </c>
      <c r="AD740" s="222">
        <f t="shared" si="325"/>
        <v>510000</v>
      </c>
      <c r="AE740" s="222">
        <f t="shared" si="325"/>
        <v>0</v>
      </c>
      <c r="AF740" s="214" t="s">
        <v>17016</v>
      </c>
      <c r="AG740" s="214" t="s">
        <v>17016</v>
      </c>
      <c r="AH740" s="214" t="s">
        <v>17016</v>
      </c>
      <c r="AI740" s="226"/>
      <c r="AJ740" s="226"/>
      <c r="AK740" s="226"/>
      <c r="AL740" s="226"/>
      <c r="AM740" s="227"/>
      <c r="AN740" s="227"/>
      <c r="AO740" s="227"/>
      <c r="AP740" s="227"/>
      <c r="AQ740" s="227"/>
      <c r="AR740" s="227"/>
      <c r="AS740" s="227"/>
      <c r="AT740" s="227"/>
      <c r="AU740" s="227"/>
      <c r="AV740" s="227"/>
      <c r="AW740" s="227"/>
      <c r="AX740" s="228"/>
      <c r="AY740" s="228"/>
      <c r="AZ740" s="227"/>
      <c r="BA740" s="227"/>
      <c r="BB740" s="229"/>
      <c r="BC740" s="230">
        <f t="shared" si="314"/>
        <v>-1324</v>
      </c>
      <c r="BJ740" s="177" t="e">
        <f t="shared" si="321"/>
        <v>#N/A</v>
      </c>
      <c r="BM740" s="177" t="s">
        <v>750</v>
      </c>
      <c r="BN740" s="177" t="s">
        <v>2983</v>
      </c>
      <c r="BO740" s="177" t="s">
        <v>2983</v>
      </c>
      <c r="BU740" s="177" t="s">
        <v>750</v>
      </c>
      <c r="BV740" s="177" t="s">
        <v>2983</v>
      </c>
      <c r="BW740" s="177" t="s">
        <v>2983</v>
      </c>
      <c r="CH740" s="224">
        <f t="shared" si="307"/>
        <v>-1.1641532182693481E-10</v>
      </c>
    </row>
    <row r="741" spans="1:86" x14ac:dyDescent="0.3">
      <c r="A741" s="177">
        <v>1</v>
      </c>
      <c r="B741" s="231">
        <f>SUBTOTAL(9,$A$667:A741)</f>
        <v>68</v>
      </c>
      <c r="C741" s="236" t="s">
        <v>564</v>
      </c>
      <c r="D741" s="222">
        <f t="shared" ref="D741:D743" si="326">E741+F741+G741+H741+I741+J741+L741+N741+P741+R741+T741+U741+V741+W741+X741+Y741+Z741+AA741+AB741+AC741+AD741+AE741</f>
        <v>5885246.4000000004</v>
      </c>
      <c r="E741" s="239">
        <v>0</v>
      </c>
      <c r="F741" s="239">
        <v>0</v>
      </c>
      <c r="G741" s="239">
        <v>0</v>
      </c>
      <c r="H741" s="239">
        <v>0</v>
      </c>
      <c r="I741" s="239">
        <v>0</v>
      </c>
      <c r="J741" s="239">
        <v>0</v>
      </c>
      <c r="K741" s="255">
        <v>0</v>
      </c>
      <c r="L741" s="239">
        <v>0</v>
      </c>
      <c r="M741" s="222">
        <v>660</v>
      </c>
      <c r="N741" s="222">
        <v>5585712.1600000001</v>
      </c>
      <c r="O741" s="239">
        <v>0</v>
      </c>
      <c r="P741" s="239">
        <v>0</v>
      </c>
      <c r="Q741" s="239">
        <v>0</v>
      </c>
      <c r="R741" s="239">
        <v>0</v>
      </c>
      <c r="S741" s="239">
        <v>0</v>
      </c>
      <c r="T741" s="239">
        <v>0</v>
      </c>
      <c r="U741" s="239">
        <v>0</v>
      </c>
      <c r="V741" s="239">
        <v>0</v>
      </c>
      <c r="W741" s="239">
        <v>0</v>
      </c>
      <c r="X741" s="239">
        <v>0</v>
      </c>
      <c r="Y741" s="239">
        <v>0</v>
      </c>
      <c r="Z741" s="239">
        <v>0</v>
      </c>
      <c r="AA741" s="239">
        <v>0</v>
      </c>
      <c r="AB741" s="239">
        <v>0</v>
      </c>
      <c r="AC741" s="222">
        <f>ROUND(N741*2.14%,2)</f>
        <v>119534.24</v>
      </c>
      <c r="AD741" s="222">
        <v>180000</v>
      </c>
      <c r="AE741" s="239">
        <v>0</v>
      </c>
      <c r="AF741" s="214">
        <v>2025</v>
      </c>
      <c r="AG741" s="214">
        <v>2025</v>
      </c>
      <c r="AH741" s="214">
        <v>2025</v>
      </c>
      <c r="AI741" s="226"/>
      <c r="AJ741" s="226"/>
      <c r="AK741" s="226"/>
      <c r="AL741" s="226"/>
      <c r="AM741" s="227" t="s">
        <v>16939</v>
      </c>
      <c r="AN741" s="227" t="s">
        <v>16939</v>
      </c>
      <c r="AO741" s="227">
        <v>0</v>
      </c>
      <c r="AP741" s="227" t="s">
        <v>16954</v>
      </c>
      <c r="AQ741" s="227" t="s">
        <v>16954</v>
      </c>
      <c r="AR741" s="227" t="s">
        <v>16940</v>
      </c>
      <c r="AS741" s="227"/>
      <c r="AT741" s="227"/>
      <c r="AU741" s="227"/>
      <c r="AV741" s="227"/>
      <c r="AW741" s="227" t="s">
        <v>783</v>
      </c>
      <c r="AX741" s="228">
        <v>2756.73</v>
      </c>
      <c r="AY741" s="228">
        <v>660</v>
      </c>
      <c r="AZ741" s="227" t="s">
        <v>2991</v>
      </c>
      <c r="BA741" s="227" t="s">
        <v>17002</v>
      </c>
      <c r="BB741" s="229"/>
      <c r="BC741" s="230">
        <f t="shared" si="314"/>
        <v>0</v>
      </c>
      <c r="BJ741" s="177" t="str">
        <f t="shared" si="321"/>
        <v>656.000</v>
      </c>
      <c r="BM741" s="177" t="s">
        <v>751</v>
      </c>
      <c r="BN741" s="177" t="s">
        <v>2983</v>
      </c>
      <c r="BO741" s="177" t="s">
        <v>2983</v>
      </c>
      <c r="BU741" s="177" t="s">
        <v>751</v>
      </c>
      <c r="BV741" s="177" t="s">
        <v>2983</v>
      </c>
      <c r="BW741" s="177" t="s">
        <v>2983</v>
      </c>
      <c r="CH741" s="224">
        <f t="shared" si="307"/>
        <v>2.3283064365386963E-10</v>
      </c>
    </row>
    <row r="742" spans="1:86" x14ac:dyDescent="0.3">
      <c r="A742" s="177">
        <v>1</v>
      </c>
      <c r="B742" s="231">
        <f>SUBTOTAL(9,$A$667:A742)</f>
        <v>69</v>
      </c>
      <c r="C742" s="236" t="s">
        <v>565</v>
      </c>
      <c r="D742" s="222">
        <f t="shared" si="326"/>
        <v>5594598.4000000004</v>
      </c>
      <c r="E742" s="239">
        <v>0</v>
      </c>
      <c r="F742" s="239">
        <v>0</v>
      </c>
      <c r="G742" s="239">
        <v>0</v>
      </c>
      <c r="H742" s="239">
        <v>0</v>
      </c>
      <c r="I742" s="239">
        <v>0</v>
      </c>
      <c r="J742" s="239">
        <v>0</v>
      </c>
      <c r="K742" s="255">
        <v>0</v>
      </c>
      <c r="L742" s="239">
        <v>0</v>
      </c>
      <c r="M742" s="222">
        <v>664</v>
      </c>
      <c r="N742" s="222">
        <v>5301153.71</v>
      </c>
      <c r="O742" s="239">
        <v>0</v>
      </c>
      <c r="P742" s="239">
        <v>0</v>
      </c>
      <c r="Q742" s="239">
        <v>0</v>
      </c>
      <c r="R742" s="239">
        <v>0</v>
      </c>
      <c r="S742" s="239">
        <v>0</v>
      </c>
      <c r="T742" s="239">
        <v>0</v>
      </c>
      <c r="U742" s="239">
        <v>0</v>
      </c>
      <c r="V742" s="239">
        <v>0</v>
      </c>
      <c r="W742" s="239">
        <v>0</v>
      </c>
      <c r="X742" s="239">
        <v>0</v>
      </c>
      <c r="Y742" s="239">
        <v>0</v>
      </c>
      <c r="Z742" s="239">
        <v>0</v>
      </c>
      <c r="AA742" s="239">
        <v>0</v>
      </c>
      <c r="AB742" s="239">
        <v>0</v>
      </c>
      <c r="AC742" s="222">
        <f>ROUND(N742*2.14%,2)</f>
        <v>113444.69</v>
      </c>
      <c r="AD742" s="222">
        <v>180000</v>
      </c>
      <c r="AE742" s="239">
        <v>0</v>
      </c>
      <c r="AF742" s="214">
        <v>2025</v>
      </c>
      <c r="AG742" s="214">
        <v>2025</v>
      </c>
      <c r="AH742" s="214">
        <v>2025</v>
      </c>
      <c r="AI742" s="226"/>
      <c r="AJ742" s="226"/>
      <c r="AK742" s="226"/>
      <c r="AL742" s="226"/>
      <c r="AM742" s="227" t="s">
        <v>16944</v>
      </c>
      <c r="AN742" s="227" t="s">
        <v>16946</v>
      </c>
      <c r="AO742" s="227">
        <v>0</v>
      </c>
      <c r="AP742" s="227" t="s">
        <v>16951</v>
      </c>
      <c r="AQ742" s="227" t="s">
        <v>16958</v>
      </c>
      <c r="AR742" s="227">
        <v>0</v>
      </c>
      <c r="AS742" s="227"/>
      <c r="AT742" s="227"/>
      <c r="AU742" s="227"/>
      <c r="AV742" s="227"/>
      <c r="AW742" s="227" t="s">
        <v>1013</v>
      </c>
      <c r="AX742" s="228">
        <v>1530.5</v>
      </c>
      <c r="AY742" s="228">
        <v>698.34</v>
      </c>
      <c r="AZ742" s="227" t="s">
        <v>2966</v>
      </c>
      <c r="BA742" s="227" t="s">
        <v>17002</v>
      </c>
      <c r="BB742" s="229"/>
      <c r="BC742" s="230">
        <f t="shared" si="314"/>
        <v>34.340000000000032</v>
      </c>
      <c r="BJ742" s="177" t="str">
        <f t="shared" si="321"/>
        <v>520.800</v>
      </c>
      <c r="BM742" s="177" t="s">
        <v>3869</v>
      </c>
      <c r="BN742" s="177" t="s">
        <v>2983</v>
      </c>
      <c r="BO742" s="177" t="s">
        <v>2983</v>
      </c>
      <c r="BU742" s="177" t="s">
        <v>3869</v>
      </c>
      <c r="BV742" s="177" t="s">
        <v>2983</v>
      </c>
      <c r="BW742" s="177" t="s">
        <v>2983</v>
      </c>
      <c r="CH742" s="224">
        <f t="shared" si="307"/>
        <v>4.0745362639427185E-10</v>
      </c>
    </row>
    <row r="743" spans="1:86" ht="17.25" customHeight="1" x14ac:dyDescent="0.3">
      <c r="A743" s="177">
        <v>1</v>
      </c>
      <c r="B743" s="231">
        <f>SUBTOTAL(9,$A$667:A743)</f>
        <v>70</v>
      </c>
      <c r="C743" s="236" t="s">
        <v>528</v>
      </c>
      <c r="D743" s="222">
        <f t="shared" si="326"/>
        <v>4900758.3800000008</v>
      </c>
      <c r="E743" s="239">
        <v>227625.8</v>
      </c>
      <c r="F743" s="239">
        <v>0</v>
      </c>
      <c r="G743" s="239">
        <v>4065919.47</v>
      </c>
      <c r="H743" s="239">
        <v>357676.95</v>
      </c>
      <c r="I743" s="239">
        <v>0</v>
      </c>
      <c r="J743" s="239">
        <v>0</v>
      </c>
      <c r="K743" s="255">
        <v>0</v>
      </c>
      <c r="L743" s="239">
        <v>0</v>
      </c>
      <c r="M743" s="222">
        <v>0</v>
      </c>
      <c r="N743" s="283">
        <v>0</v>
      </c>
      <c r="O743" s="239">
        <v>0</v>
      </c>
      <c r="P743" s="239">
        <v>0</v>
      </c>
      <c r="Q743" s="239">
        <v>0</v>
      </c>
      <c r="R743" s="239">
        <v>0</v>
      </c>
      <c r="S743" s="239">
        <v>0</v>
      </c>
      <c r="T743" s="239">
        <v>0</v>
      </c>
      <c r="U743" s="239">
        <v>0</v>
      </c>
      <c r="V743" s="239">
        <v>0</v>
      </c>
      <c r="W743" s="239">
        <v>0</v>
      </c>
      <c r="X743" s="239">
        <v>0</v>
      </c>
      <c r="Y743" s="239">
        <v>0</v>
      </c>
      <c r="Z743" s="239">
        <v>0</v>
      </c>
      <c r="AA743" s="239">
        <v>0</v>
      </c>
      <c r="AB743" s="239">
        <v>0</v>
      </c>
      <c r="AC743" s="239">
        <f>ROUND(E743*2.14%,2)+ROUND(G743*2.14%,2)+ROUND(H743*2.14%,2)</f>
        <v>99536.159999999989</v>
      </c>
      <c r="AD743" s="239">
        <v>150000</v>
      </c>
      <c r="AE743" s="239">
        <v>0</v>
      </c>
      <c r="AF743" s="214">
        <v>2025</v>
      </c>
      <c r="AG743" s="214">
        <v>2025</v>
      </c>
      <c r="AH743" s="214">
        <v>2025</v>
      </c>
      <c r="AI743" s="226"/>
      <c r="AJ743" s="226"/>
      <c r="AK743" s="226"/>
      <c r="AL743" s="226"/>
      <c r="AM743" s="227" t="s">
        <v>16943</v>
      </c>
      <c r="AN743" s="227" t="s">
        <v>16957</v>
      </c>
      <c r="AO743" s="227">
        <v>0</v>
      </c>
      <c r="AP743" s="227" t="s">
        <v>16960</v>
      </c>
      <c r="AQ743" s="227" t="s">
        <v>16956</v>
      </c>
      <c r="AR743" s="227" t="s">
        <v>16954</v>
      </c>
      <c r="AS743" s="227"/>
      <c r="AT743" s="227"/>
      <c r="AU743" s="227"/>
      <c r="AV743" s="227"/>
      <c r="AW743" s="227" t="s">
        <v>636</v>
      </c>
      <c r="AX743" s="228">
        <v>1347.34</v>
      </c>
      <c r="AY743" s="228">
        <v>595.35</v>
      </c>
      <c r="AZ743" s="227" t="s">
        <v>2966</v>
      </c>
      <c r="BA743" s="227" t="s">
        <v>636</v>
      </c>
      <c r="BB743" s="229"/>
      <c r="BC743" s="230">
        <f t="shared" si="314"/>
        <v>595.35</v>
      </c>
      <c r="BJ743" s="177" t="str">
        <f t="shared" si="321"/>
        <v>441.000</v>
      </c>
      <c r="BM743" s="177" t="s">
        <v>3870</v>
      </c>
      <c r="BN743" s="177" t="s">
        <v>2983</v>
      </c>
      <c r="BO743" s="177" t="s">
        <v>2983</v>
      </c>
      <c r="BU743" s="177" t="s">
        <v>3870</v>
      </c>
      <c r="BV743" s="177" t="s">
        <v>2983</v>
      </c>
      <c r="BW743" s="177" t="s">
        <v>2983</v>
      </c>
      <c r="CH743" s="224">
        <f t="shared" si="307"/>
        <v>8.149072527885437E-10</v>
      </c>
    </row>
    <row r="744" spans="1:86" x14ac:dyDescent="0.3">
      <c r="B744" s="225" t="s">
        <v>53</v>
      </c>
      <c r="C744" s="225"/>
      <c r="D744" s="221">
        <f>D745</f>
        <v>5729408</v>
      </c>
      <c r="E744" s="222">
        <f t="shared" ref="E744:AE744" si="327">E745</f>
        <v>0</v>
      </c>
      <c r="F744" s="222">
        <f t="shared" si="327"/>
        <v>0</v>
      </c>
      <c r="G744" s="222">
        <f t="shared" si="327"/>
        <v>0</v>
      </c>
      <c r="H744" s="222">
        <f t="shared" si="327"/>
        <v>0</v>
      </c>
      <c r="I744" s="222">
        <f t="shared" si="327"/>
        <v>0</v>
      </c>
      <c r="J744" s="222">
        <f t="shared" si="327"/>
        <v>0</v>
      </c>
      <c r="K744" s="223">
        <f t="shared" si="327"/>
        <v>0</v>
      </c>
      <c r="L744" s="222">
        <f t="shared" si="327"/>
        <v>0</v>
      </c>
      <c r="M744" s="222">
        <f t="shared" si="327"/>
        <v>680</v>
      </c>
      <c r="N744" s="222">
        <f t="shared" si="327"/>
        <v>5433138.8300000001</v>
      </c>
      <c r="O744" s="222">
        <f t="shared" si="327"/>
        <v>0</v>
      </c>
      <c r="P744" s="222">
        <f t="shared" si="327"/>
        <v>0</v>
      </c>
      <c r="Q744" s="222">
        <f t="shared" si="327"/>
        <v>0</v>
      </c>
      <c r="R744" s="222">
        <f t="shared" si="327"/>
        <v>0</v>
      </c>
      <c r="S744" s="222">
        <f t="shared" si="327"/>
        <v>0</v>
      </c>
      <c r="T744" s="222">
        <f t="shared" si="327"/>
        <v>0</v>
      </c>
      <c r="U744" s="222">
        <f t="shared" si="327"/>
        <v>0</v>
      </c>
      <c r="V744" s="222">
        <f t="shared" si="327"/>
        <v>0</v>
      </c>
      <c r="W744" s="222">
        <f t="shared" si="327"/>
        <v>0</v>
      </c>
      <c r="X744" s="222">
        <f t="shared" si="327"/>
        <v>0</v>
      </c>
      <c r="Y744" s="222">
        <f t="shared" si="327"/>
        <v>0</v>
      </c>
      <c r="Z744" s="222">
        <f t="shared" si="327"/>
        <v>0</v>
      </c>
      <c r="AA744" s="222">
        <f t="shared" si="327"/>
        <v>0</v>
      </c>
      <c r="AB744" s="222">
        <f t="shared" si="327"/>
        <v>0</v>
      </c>
      <c r="AC744" s="222">
        <f t="shared" si="327"/>
        <v>116269.17</v>
      </c>
      <c r="AD744" s="222">
        <f t="shared" si="327"/>
        <v>180000</v>
      </c>
      <c r="AE744" s="222">
        <f t="shared" si="327"/>
        <v>0</v>
      </c>
      <c r="AF744" s="214" t="s">
        <v>17016</v>
      </c>
      <c r="AG744" s="214" t="s">
        <v>17016</v>
      </c>
      <c r="AH744" s="214" t="s">
        <v>17016</v>
      </c>
      <c r="AI744" s="226"/>
      <c r="AJ744" s="226"/>
      <c r="AK744" s="226"/>
      <c r="AL744" s="226"/>
      <c r="AM744" s="227"/>
      <c r="AN744" s="227"/>
      <c r="AO744" s="227"/>
      <c r="AP744" s="227"/>
      <c r="AQ744" s="227"/>
      <c r="AR744" s="227"/>
      <c r="AS744" s="227"/>
      <c r="AT744" s="227"/>
      <c r="AU744" s="227"/>
      <c r="AV744" s="227"/>
      <c r="AW744" s="227"/>
      <c r="AX744" s="228"/>
      <c r="AY744" s="228"/>
      <c r="AZ744" s="227"/>
      <c r="BA744" s="227"/>
      <c r="BB744" s="229"/>
      <c r="BC744" s="230">
        <f t="shared" si="314"/>
        <v>-680</v>
      </c>
      <c r="BJ744" s="177" t="e">
        <f t="shared" si="321"/>
        <v>#N/A</v>
      </c>
      <c r="BM744" s="177" t="s">
        <v>3842</v>
      </c>
      <c r="BN744" s="177" t="s">
        <v>3045</v>
      </c>
      <c r="BO744" s="177" t="s">
        <v>2429</v>
      </c>
      <c r="BU744" s="177" t="s">
        <v>3842</v>
      </c>
      <c r="BV744" s="177" t="s">
        <v>3045</v>
      </c>
      <c r="BW744" s="177" t="s">
        <v>2429</v>
      </c>
      <c r="CH744" s="224">
        <f t="shared" si="307"/>
        <v>-5.8207660913467407E-11</v>
      </c>
    </row>
    <row r="745" spans="1:86" x14ac:dyDescent="0.3">
      <c r="A745" s="177">
        <v>1</v>
      </c>
      <c r="B745" s="231">
        <f>SUBTOTAL(9,$A$667:A745)</f>
        <v>71</v>
      </c>
      <c r="C745" s="236" t="s">
        <v>552</v>
      </c>
      <c r="D745" s="222">
        <f>E745+F745+G745+H745+I745+J745+L745+N745+P745+R745+T745+U745+V745+W745+X745+Y745+Z745+AA745+AB745+AC745+AD745+AE745</f>
        <v>5729408</v>
      </c>
      <c r="E745" s="239">
        <v>0</v>
      </c>
      <c r="F745" s="239">
        <v>0</v>
      </c>
      <c r="G745" s="239">
        <v>0</v>
      </c>
      <c r="H745" s="239">
        <v>0</v>
      </c>
      <c r="I745" s="239">
        <v>0</v>
      </c>
      <c r="J745" s="239">
        <v>0</v>
      </c>
      <c r="K745" s="255">
        <v>0</v>
      </c>
      <c r="L745" s="239">
        <v>0</v>
      </c>
      <c r="M745" s="222">
        <v>680</v>
      </c>
      <c r="N745" s="222">
        <v>5433138.8300000001</v>
      </c>
      <c r="O745" s="239">
        <v>0</v>
      </c>
      <c r="P745" s="239">
        <v>0</v>
      </c>
      <c r="Q745" s="239">
        <v>0</v>
      </c>
      <c r="R745" s="239">
        <v>0</v>
      </c>
      <c r="S745" s="239">
        <v>0</v>
      </c>
      <c r="T745" s="239">
        <v>0</v>
      </c>
      <c r="U745" s="239">
        <v>0</v>
      </c>
      <c r="V745" s="239">
        <v>0</v>
      </c>
      <c r="W745" s="239">
        <v>0</v>
      </c>
      <c r="X745" s="239">
        <v>0</v>
      </c>
      <c r="Y745" s="239">
        <v>0</v>
      </c>
      <c r="Z745" s="239">
        <v>0</v>
      </c>
      <c r="AA745" s="239">
        <v>0</v>
      </c>
      <c r="AB745" s="239">
        <v>0</v>
      </c>
      <c r="AC745" s="222">
        <f>ROUND(N745*2.14%,2)</f>
        <v>116269.17</v>
      </c>
      <c r="AD745" s="222">
        <v>180000</v>
      </c>
      <c r="AE745" s="239">
        <v>0</v>
      </c>
      <c r="AF745" s="214">
        <v>2025</v>
      </c>
      <c r="AG745" s="214">
        <v>2025</v>
      </c>
      <c r="AH745" s="214">
        <v>2025</v>
      </c>
      <c r="AI745" s="226"/>
      <c r="AJ745" s="226"/>
      <c r="AK745" s="226"/>
      <c r="AL745" s="226"/>
      <c r="AM745" s="227" t="s">
        <v>16959</v>
      </c>
      <c r="AN745" s="227" t="s">
        <v>16950</v>
      </c>
      <c r="AO745" s="227">
        <v>0</v>
      </c>
      <c r="AP745" s="227" t="s">
        <v>16948</v>
      </c>
      <c r="AQ745" s="227" t="s">
        <v>16962</v>
      </c>
      <c r="AR745" s="227">
        <v>0</v>
      </c>
      <c r="AS745" s="227"/>
      <c r="AT745" s="227"/>
      <c r="AU745" s="227"/>
      <c r="AV745" s="227"/>
      <c r="AW745" s="227" t="s">
        <v>775</v>
      </c>
      <c r="AX745" s="228">
        <v>783</v>
      </c>
      <c r="AY745" s="228">
        <v>616</v>
      </c>
      <c r="AZ745" s="227" t="s">
        <v>2966</v>
      </c>
      <c r="BA745" s="227" t="s">
        <v>17002</v>
      </c>
      <c r="BB745" s="229"/>
      <c r="BC745" s="230">
        <f t="shared" si="314"/>
        <v>-64</v>
      </c>
      <c r="BJ745" s="177" t="str">
        <f t="shared" si="321"/>
        <v>нет данных</v>
      </c>
      <c r="BM745" s="177" t="s">
        <v>3843</v>
      </c>
      <c r="BN745" s="177" t="s">
        <v>3002</v>
      </c>
      <c r="BO745" s="177" t="s">
        <v>3845</v>
      </c>
      <c r="BU745" s="177" t="s">
        <v>3843</v>
      </c>
      <c r="BV745" s="177" t="s">
        <v>3002</v>
      </c>
      <c r="BW745" s="177" t="s">
        <v>3845</v>
      </c>
      <c r="CH745" s="224">
        <f t="shared" si="307"/>
        <v>-5.8207660913467407E-11</v>
      </c>
    </row>
    <row r="746" spans="1:86" x14ac:dyDescent="0.3">
      <c r="B746" s="225" t="s">
        <v>457</v>
      </c>
      <c r="C746" s="225"/>
      <c r="D746" s="221">
        <f>D747+D748+D749</f>
        <v>23013460</v>
      </c>
      <c r="E746" s="222">
        <f t="shared" ref="E746:AE746" si="328">E747+E748+E749</f>
        <v>0</v>
      </c>
      <c r="F746" s="222">
        <f t="shared" si="328"/>
        <v>0</v>
      </c>
      <c r="G746" s="222">
        <f t="shared" si="328"/>
        <v>0</v>
      </c>
      <c r="H746" s="222">
        <f t="shared" si="328"/>
        <v>0</v>
      </c>
      <c r="I746" s="222">
        <f t="shared" si="328"/>
        <v>0</v>
      </c>
      <c r="J746" s="222">
        <f t="shared" si="328"/>
        <v>0</v>
      </c>
      <c r="K746" s="223">
        <f t="shared" si="328"/>
        <v>0</v>
      </c>
      <c r="L746" s="222">
        <f t="shared" si="328"/>
        <v>0</v>
      </c>
      <c r="M746" s="222">
        <f t="shared" si="328"/>
        <v>2717.3</v>
      </c>
      <c r="N746" s="222">
        <f t="shared" si="328"/>
        <v>22012394.75</v>
      </c>
      <c r="O746" s="222">
        <f t="shared" si="328"/>
        <v>0</v>
      </c>
      <c r="P746" s="222">
        <f t="shared" si="328"/>
        <v>0</v>
      </c>
      <c r="Q746" s="222">
        <f t="shared" si="328"/>
        <v>0</v>
      </c>
      <c r="R746" s="222">
        <f t="shared" si="328"/>
        <v>0</v>
      </c>
      <c r="S746" s="222">
        <f t="shared" si="328"/>
        <v>0</v>
      </c>
      <c r="T746" s="222">
        <f t="shared" si="328"/>
        <v>0</v>
      </c>
      <c r="U746" s="222">
        <f t="shared" si="328"/>
        <v>0</v>
      </c>
      <c r="V746" s="222">
        <f t="shared" si="328"/>
        <v>0</v>
      </c>
      <c r="W746" s="222">
        <f t="shared" si="328"/>
        <v>0</v>
      </c>
      <c r="X746" s="222">
        <f t="shared" si="328"/>
        <v>0</v>
      </c>
      <c r="Y746" s="222">
        <f t="shared" si="328"/>
        <v>0</v>
      </c>
      <c r="Z746" s="222">
        <f t="shared" si="328"/>
        <v>0</v>
      </c>
      <c r="AA746" s="222">
        <f t="shared" si="328"/>
        <v>0</v>
      </c>
      <c r="AB746" s="222">
        <f t="shared" si="328"/>
        <v>0</v>
      </c>
      <c r="AC746" s="222">
        <f t="shared" si="328"/>
        <v>471065.25</v>
      </c>
      <c r="AD746" s="222">
        <f t="shared" si="328"/>
        <v>530000</v>
      </c>
      <c r="AE746" s="222">
        <f t="shared" si="328"/>
        <v>0</v>
      </c>
      <c r="AF746" s="214" t="s">
        <v>17016</v>
      </c>
      <c r="AG746" s="214" t="s">
        <v>17016</v>
      </c>
      <c r="AH746" s="214" t="s">
        <v>17016</v>
      </c>
      <c r="AI746" s="226"/>
      <c r="AJ746" s="226"/>
      <c r="AK746" s="226"/>
      <c r="AL746" s="226"/>
      <c r="AM746" s="227"/>
      <c r="AN746" s="227"/>
      <c r="AO746" s="227"/>
      <c r="AP746" s="227"/>
      <c r="AQ746" s="227"/>
      <c r="AR746" s="227"/>
      <c r="AS746" s="227"/>
      <c r="AT746" s="227"/>
      <c r="AU746" s="227"/>
      <c r="AV746" s="227"/>
      <c r="AW746" s="227"/>
      <c r="AX746" s="228"/>
      <c r="AY746" s="228"/>
      <c r="AZ746" s="227"/>
      <c r="BA746" s="227"/>
      <c r="BB746" s="229"/>
      <c r="BC746" s="230">
        <f t="shared" si="314"/>
        <v>-2717.3</v>
      </c>
      <c r="BJ746" s="177" t="e">
        <f t="shared" si="321"/>
        <v>#N/A</v>
      </c>
      <c r="BM746" s="177" t="s">
        <v>3709</v>
      </c>
      <c r="BN746" s="177" t="s">
        <v>2983</v>
      </c>
      <c r="BO746" s="177" t="s">
        <v>3710</v>
      </c>
      <c r="BU746" s="177" t="s">
        <v>3709</v>
      </c>
      <c r="BV746" s="177" t="s">
        <v>2983</v>
      </c>
      <c r="BW746" s="177" t="s">
        <v>3710</v>
      </c>
      <c r="CH746" s="224">
        <f t="shared" si="307"/>
        <v>0</v>
      </c>
    </row>
    <row r="747" spans="1:86" x14ac:dyDescent="0.3">
      <c r="A747" s="177">
        <v>1</v>
      </c>
      <c r="B747" s="231">
        <f>SUBTOTAL(9,$A$667:A747)</f>
        <v>72</v>
      </c>
      <c r="C747" s="236" t="s">
        <v>483</v>
      </c>
      <c r="D747" s="222">
        <f t="shared" ref="D747:D749" si="329">E747+F747+G747+H747+I747+J747+L747+N747+P747+R747+T747+U747+V747+W747+X747+Y747+Z747+AA747+AB747+AC747+AD747+AE747</f>
        <v>5645152</v>
      </c>
      <c r="E747" s="239">
        <v>0</v>
      </c>
      <c r="F747" s="239">
        <v>0</v>
      </c>
      <c r="G747" s="239">
        <v>0</v>
      </c>
      <c r="H747" s="239">
        <v>0</v>
      </c>
      <c r="I747" s="239">
        <v>0</v>
      </c>
      <c r="J747" s="239">
        <v>0</v>
      </c>
      <c r="K747" s="255">
        <v>0</v>
      </c>
      <c r="L747" s="239">
        <v>0</v>
      </c>
      <c r="M747" s="222">
        <v>670</v>
      </c>
      <c r="N747" s="222">
        <v>5350648.13</v>
      </c>
      <c r="O747" s="239">
        <v>0</v>
      </c>
      <c r="P747" s="239">
        <v>0</v>
      </c>
      <c r="Q747" s="239">
        <v>0</v>
      </c>
      <c r="R747" s="239">
        <v>0</v>
      </c>
      <c r="S747" s="239">
        <v>0</v>
      </c>
      <c r="T747" s="239">
        <v>0</v>
      </c>
      <c r="U747" s="239">
        <v>0</v>
      </c>
      <c r="V747" s="239">
        <v>0</v>
      </c>
      <c r="W747" s="239">
        <v>0</v>
      </c>
      <c r="X747" s="239">
        <v>0</v>
      </c>
      <c r="Y747" s="239">
        <v>0</v>
      </c>
      <c r="Z747" s="239">
        <v>0</v>
      </c>
      <c r="AA747" s="239">
        <v>0</v>
      </c>
      <c r="AB747" s="239">
        <v>0</v>
      </c>
      <c r="AC747" s="222">
        <f>ROUND(N747*2.14%,2)</f>
        <v>114503.87</v>
      </c>
      <c r="AD747" s="222">
        <v>180000</v>
      </c>
      <c r="AE747" s="239">
        <v>0</v>
      </c>
      <c r="AF747" s="214">
        <v>2025</v>
      </c>
      <c r="AG747" s="214">
        <v>2025</v>
      </c>
      <c r="AH747" s="214">
        <v>2025</v>
      </c>
      <c r="AI747" s="226"/>
      <c r="AJ747" s="226"/>
      <c r="AK747" s="226"/>
      <c r="AL747" s="226"/>
      <c r="AM747" s="227" t="s">
        <v>16957</v>
      </c>
      <c r="AN747" s="227" t="s">
        <v>16943</v>
      </c>
      <c r="AO747" s="227">
        <v>0</v>
      </c>
      <c r="AP747" s="227" t="s">
        <v>16941</v>
      </c>
      <c r="AQ747" s="227" t="s">
        <v>16951</v>
      </c>
      <c r="AR747" s="227">
        <v>0</v>
      </c>
      <c r="AS747" s="227"/>
      <c r="AT747" s="227"/>
      <c r="AU747" s="227"/>
      <c r="AV747" s="227"/>
      <c r="AW747" s="227" t="s">
        <v>663</v>
      </c>
      <c r="AX747" s="228">
        <v>792.7</v>
      </c>
      <c r="AY747" s="228">
        <v>616.32000000000005</v>
      </c>
      <c r="AZ747" s="227" t="s">
        <v>2966</v>
      </c>
      <c r="BA747" s="227" t="s">
        <v>17002</v>
      </c>
      <c r="BB747" s="229"/>
      <c r="BC747" s="230">
        <f t="shared" si="314"/>
        <v>-53.67999999999995</v>
      </c>
      <c r="BJ747" s="177" t="str">
        <f t="shared" si="321"/>
        <v>513.600</v>
      </c>
      <c r="BM747" s="177" t="s">
        <v>738</v>
      </c>
      <c r="BN747" s="177" t="s">
        <v>1269</v>
      </c>
      <c r="BO747" s="177" t="s">
        <v>2983</v>
      </c>
      <c r="BU747" s="177" t="s">
        <v>738</v>
      </c>
      <c r="BV747" s="177" t="s">
        <v>1269</v>
      </c>
      <c r="BW747" s="177" t="s">
        <v>2983</v>
      </c>
      <c r="CH747" s="224">
        <f t="shared" si="307"/>
        <v>1.1641532182693481E-10</v>
      </c>
    </row>
    <row r="748" spans="1:86" x14ac:dyDescent="0.3">
      <c r="A748" s="177">
        <v>1</v>
      </c>
      <c r="B748" s="231">
        <f>SUBTOTAL(9,$A$667:A748)</f>
        <v>73</v>
      </c>
      <c r="C748" s="236" t="s">
        <v>484</v>
      </c>
      <c r="D748" s="222">
        <f t="shared" si="329"/>
        <v>13600000</v>
      </c>
      <c r="E748" s="239">
        <v>0</v>
      </c>
      <c r="F748" s="239">
        <v>0</v>
      </c>
      <c r="G748" s="239">
        <v>0</v>
      </c>
      <c r="H748" s="239">
        <v>0</v>
      </c>
      <c r="I748" s="239">
        <v>0</v>
      </c>
      <c r="J748" s="239">
        <v>0</v>
      </c>
      <c r="K748" s="255">
        <v>0</v>
      </c>
      <c r="L748" s="239">
        <v>0</v>
      </c>
      <c r="M748" s="222">
        <v>1600</v>
      </c>
      <c r="N748" s="222">
        <v>13119248.09</v>
      </c>
      <c r="O748" s="239">
        <v>0</v>
      </c>
      <c r="P748" s="239">
        <v>0</v>
      </c>
      <c r="Q748" s="239">
        <v>0</v>
      </c>
      <c r="R748" s="239">
        <v>0</v>
      </c>
      <c r="S748" s="239">
        <v>0</v>
      </c>
      <c r="T748" s="239">
        <v>0</v>
      </c>
      <c r="U748" s="239">
        <v>0</v>
      </c>
      <c r="V748" s="239">
        <v>0</v>
      </c>
      <c r="W748" s="239">
        <v>0</v>
      </c>
      <c r="X748" s="239">
        <v>0</v>
      </c>
      <c r="Y748" s="239">
        <v>0</v>
      </c>
      <c r="Z748" s="239">
        <v>0</v>
      </c>
      <c r="AA748" s="239">
        <v>0</v>
      </c>
      <c r="AB748" s="239">
        <v>0</v>
      </c>
      <c r="AC748" s="222">
        <f>ROUND(N748*2.14%,2)</f>
        <v>280751.90999999997</v>
      </c>
      <c r="AD748" s="239">
        <v>200000</v>
      </c>
      <c r="AE748" s="239">
        <v>0</v>
      </c>
      <c r="AF748" s="214">
        <v>2025</v>
      </c>
      <c r="AG748" s="214">
        <v>2025</v>
      </c>
      <c r="AH748" s="214">
        <v>2025</v>
      </c>
      <c r="AI748" s="226"/>
      <c r="AJ748" s="226"/>
      <c r="AK748" s="226"/>
      <c r="AL748" s="226"/>
      <c r="AM748" s="227" t="s">
        <v>16945</v>
      </c>
      <c r="AN748" s="227" t="s">
        <v>16953</v>
      </c>
      <c r="AO748" s="227">
        <v>0</v>
      </c>
      <c r="AP748" s="227" t="s">
        <v>16958</v>
      </c>
      <c r="AQ748" s="227" t="s">
        <v>16954</v>
      </c>
      <c r="AR748" s="227" t="s">
        <v>16957</v>
      </c>
      <c r="AS748" s="227"/>
      <c r="AT748" s="227"/>
      <c r="AU748" s="227"/>
      <c r="AV748" s="227"/>
      <c r="AW748" s="227" t="s">
        <v>778</v>
      </c>
      <c r="AX748" s="228">
        <v>6107.5</v>
      </c>
      <c r="AY748" s="228">
        <v>1864.1</v>
      </c>
      <c r="AZ748" s="227" t="s">
        <v>2991</v>
      </c>
      <c r="BA748" s="227" t="s">
        <v>3199</v>
      </c>
      <c r="BB748" s="229"/>
      <c r="BC748" s="230">
        <f t="shared" ref="BC748:BC776" si="330">AY748-M748</f>
        <v>264.09999999999991</v>
      </c>
      <c r="BJ748" s="177" t="str">
        <f t="shared" si="321"/>
        <v>2166.500</v>
      </c>
      <c r="BM748" s="177" t="s">
        <v>739</v>
      </c>
      <c r="BN748" s="177" t="s">
        <v>2983</v>
      </c>
      <c r="BO748" s="177" t="s">
        <v>2983</v>
      </c>
      <c r="BU748" s="177" t="s">
        <v>739</v>
      </c>
      <c r="BV748" s="177" t="s">
        <v>2983</v>
      </c>
      <c r="BW748" s="177" t="s">
        <v>2983</v>
      </c>
      <c r="CH748" s="224">
        <f t="shared" si="307"/>
        <v>1.7462298274040222E-10</v>
      </c>
    </row>
    <row r="749" spans="1:86" x14ac:dyDescent="0.3">
      <c r="A749" s="177">
        <v>1</v>
      </c>
      <c r="B749" s="231">
        <f>SUBTOTAL(9,$A$667:A749)</f>
        <v>74</v>
      </c>
      <c r="C749" s="236" t="s">
        <v>485</v>
      </c>
      <c r="D749" s="222">
        <f t="shared" si="329"/>
        <v>3768308</v>
      </c>
      <c r="E749" s="239">
        <v>0</v>
      </c>
      <c r="F749" s="239">
        <v>0</v>
      </c>
      <c r="G749" s="239">
        <v>0</v>
      </c>
      <c r="H749" s="239">
        <v>0</v>
      </c>
      <c r="I749" s="239">
        <v>0</v>
      </c>
      <c r="J749" s="239">
        <v>0</v>
      </c>
      <c r="K749" s="255">
        <v>0</v>
      </c>
      <c r="L749" s="239">
        <v>0</v>
      </c>
      <c r="M749" s="222">
        <v>447.3</v>
      </c>
      <c r="N749" s="222">
        <v>3542498.53</v>
      </c>
      <c r="O749" s="239">
        <v>0</v>
      </c>
      <c r="P749" s="239">
        <v>0</v>
      </c>
      <c r="Q749" s="239">
        <v>0</v>
      </c>
      <c r="R749" s="239">
        <v>0</v>
      </c>
      <c r="S749" s="239">
        <v>0</v>
      </c>
      <c r="T749" s="239">
        <v>0</v>
      </c>
      <c r="U749" s="239">
        <v>0</v>
      </c>
      <c r="V749" s="239">
        <v>0</v>
      </c>
      <c r="W749" s="239">
        <v>0</v>
      </c>
      <c r="X749" s="239">
        <v>0</v>
      </c>
      <c r="Y749" s="239">
        <v>0</v>
      </c>
      <c r="Z749" s="239">
        <v>0</v>
      </c>
      <c r="AA749" s="239">
        <v>0</v>
      </c>
      <c r="AB749" s="239">
        <v>0</v>
      </c>
      <c r="AC749" s="222">
        <f>ROUND(N749*2.14%,2)</f>
        <v>75809.47</v>
      </c>
      <c r="AD749" s="222">
        <v>150000</v>
      </c>
      <c r="AE749" s="239">
        <v>0</v>
      </c>
      <c r="AF749" s="214">
        <v>2025</v>
      </c>
      <c r="AG749" s="214">
        <v>2025</v>
      </c>
      <c r="AH749" s="214">
        <v>2025</v>
      </c>
      <c r="AI749" s="226"/>
      <c r="AJ749" s="226"/>
      <c r="AK749" s="226"/>
      <c r="AL749" s="226"/>
      <c r="AM749" s="227" t="s">
        <v>16960</v>
      </c>
      <c r="AN749" s="227" t="s">
        <v>16948</v>
      </c>
      <c r="AO749" s="227">
        <v>0</v>
      </c>
      <c r="AP749" s="227" t="s">
        <v>16940</v>
      </c>
      <c r="AQ749" s="227" t="s">
        <v>16954</v>
      </c>
      <c r="AR749" s="227">
        <v>0</v>
      </c>
      <c r="AS749" s="227"/>
      <c r="AT749" s="227"/>
      <c r="AU749" s="227"/>
      <c r="AV749" s="227"/>
      <c r="AW749" s="227" t="s">
        <v>787</v>
      </c>
      <c r="AX749" s="228">
        <v>873.3</v>
      </c>
      <c r="AY749" s="228" t="s">
        <v>2983</v>
      </c>
      <c r="AZ749" s="227" t="s">
        <v>2966</v>
      </c>
      <c r="BA749" s="227" t="s">
        <v>17002</v>
      </c>
      <c r="BB749" s="229"/>
      <c r="BC749" s="230" t="e">
        <f t="shared" si="330"/>
        <v>#VALUE!</v>
      </c>
      <c r="BJ749" s="177" t="str">
        <f t="shared" si="321"/>
        <v>нет данных</v>
      </c>
      <c r="BM749" s="177" t="s">
        <v>3712</v>
      </c>
      <c r="BN749" s="177" t="s">
        <v>2983</v>
      </c>
      <c r="BO749" s="177" t="s">
        <v>2983</v>
      </c>
      <c r="BU749" s="177" t="s">
        <v>3712</v>
      </c>
      <c r="BV749" s="177" t="s">
        <v>2983</v>
      </c>
      <c r="BW749" s="177" t="s">
        <v>2983</v>
      </c>
      <c r="CH749" s="224">
        <f t="shared" si="307"/>
        <v>2.0372681319713593E-10</v>
      </c>
    </row>
    <row r="750" spans="1:86" x14ac:dyDescent="0.3">
      <c r="B750" s="225" t="s">
        <v>471</v>
      </c>
      <c r="C750" s="225"/>
      <c r="D750" s="221">
        <f>D751</f>
        <v>5165228.25</v>
      </c>
      <c r="E750" s="222">
        <f t="shared" ref="E750:AE750" si="331">E751</f>
        <v>0</v>
      </c>
      <c r="F750" s="222">
        <f t="shared" si="331"/>
        <v>0</v>
      </c>
      <c r="G750" s="222">
        <f t="shared" si="331"/>
        <v>0</v>
      </c>
      <c r="H750" s="222">
        <f t="shared" si="331"/>
        <v>0</v>
      </c>
      <c r="I750" s="222">
        <f t="shared" si="331"/>
        <v>0</v>
      </c>
      <c r="J750" s="222">
        <f t="shared" si="331"/>
        <v>0</v>
      </c>
      <c r="K750" s="223">
        <f t="shared" si="331"/>
        <v>0</v>
      </c>
      <c r="L750" s="222">
        <f t="shared" si="331"/>
        <v>0</v>
      </c>
      <c r="M750" s="222">
        <f t="shared" si="331"/>
        <v>614.58000000000004</v>
      </c>
      <c r="N750" s="222">
        <f t="shared" si="331"/>
        <v>4880779.57</v>
      </c>
      <c r="O750" s="222">
        <f t="shared" si="331"/>
        <v>0</v>
      </c>
      <c r="P750" s="222">
        <f t="shared" si="331"/>
        <v>0</v>
      </c>
      <c r="Q750" s="222">
        <f t="shared" si="331"/>
        <v>0</v>
      </c>
      <c r="R750" s="222">
        <f t="shared" si="331"/>
        <v>0</v>
      </c>
      <c r="S750" s="222">
        <f t="shared" si="331"/>
        <v>0</v>
      </c>
      <c r="T750" s="222">
        <f t="shared" si="331"/>
        <v>0</v>
      </c>
      <c r="U750" s="222">
        <f t="shared" si="331"/>
        <v>0</v>
      </c>
      <c r="V750" s="222">
        <f t="shared" si="331"/>
        <v>0</v>
      </c>
      <c r="W750" s="222">
        <f t="shared" si="331"/>
        <v>0</v>
      </c>
      <c r="X750" s="222">
        <f t="shared" si="331"/>
        <v>0</v>
      </c>
      <c r="Y750" s="222">
        <f t="shared" si="331"/>
        <v>0</v>
      </c>
      <c r="Z750" s="222">
        <f t="shared" si="331"/>
        <v>0</v>
      </c>
      <c r="AA750" s="222">
        <f t="shared" si="331"/>
        <v>0</v>
      </c>
      <c r="AB750" s="222">
        <f t="shared" si="331"/>
        <v>0</v>
      </c>
      <c r="AC750" s="222">
        <f t="shared" si="331"/>
        <v>104448.68</v>
      </c>
      <c r="AD750" s="222">
        <f t="shared" si="331"/>
        <v>180000</v>
      </c>
      <c r="AE750" s="222">
        <f t="shared" si="331"/>
        <v>0</v>
      </c>
      <c r="AF750" s="214" t="s">
        <v>17016</v>
      </c>
      <c r="AG750" s="214" t="s">
        <v>17016</v>
      </c>
      <c r="AH750" s="214" t="s">
        <v>17016</v>
      </c>
      <c r="AI750" s="226"/>
      <c r="AJ750" s="226"/>
      <c r="AK750" s="226"/>
      <c r="AL750" s="226"/>
      <c r="AM750" s="227"/>
      <c r="AN750" s="227"/>
      <c r="AO750" s="227"/>
      <c r="AP750" s="227"/>
      <c r="AQ750" s="227"/>
      <c r="AR750" s="227"/>
      <c r="AS750" s="227"/>
      <c r="AT750" s="227"/>
      <c r="AU750" s="227"/>
      <c r="AV750" s="227"/>
      <c r="AW750" s="227"/>
      <c r="AX750" s="228"/>
      <c r="AY750" s="228"/>
      <c r="AZ750" s="227"/>
      <c r="BA750" s="227"/>
      <c r="BB750" s="229"/>
      <c r="BC750" s="230">
        <f t="shared" si="330"/>
        <v>-614.58000000000004</v>
      </c>
      <c r="BJ750" s="177" t="e">
        <f t="shared" si="321"/>
        <v>#N/A</v>
      </c>
      <c r="BM750" s="177" t="s">
        <v>3715</v>
      </c>
      <c r="BN750" s="177" t="s">
        <v>2983</v>
      </c>
      <c r="BO750" s="177" t="s">
        <v>2983</v>
      </c>
      <c r="BU750" s="177" t="s">
        <v>3715</v>
      </c>
      <c r="BV750" s="177" t="s">
        <v>2983</v>
      </c>
      <c r="BW750" s="177" t="s">
        <v>2983</v>
      </c>
      <c r="CH750" s="224">
        <f t="shared" si="307"/>
        <v>-2.9103830456733704E-10</v>
      </c>
    </row>
    <row r="751" spans="1:86" x14ac:dyDescent="0.3">
      <c r="A751" s="177">
        <v>1</v>
      </c>
      <c r="B751" s="231">
        <f>SUBTOTAL(9,$A$667:A751)</f>
        <v>75</v>
      </c>
      <c r="C751" s="236" t="s">
        <v>486</v>
      </c>
      <c r="D751" s="222">
        <f>E751+F751+G751+H751+I751+J751+L751+N751+P751+R751+T751+U751+V751+W751+X751+Y751+Z751+AA751+AB751+AC751+AD751+AE751</f>
        <v>5165228.25</v>
      </c>
      <c r="E751" s="239">
        <v>0</v>
      </c>
      <c r="F751" s="239">
        <v>0</v>
      </c>
      <c r="G751" s="239">
        <v>0</v>
      </c>
      <c r="H751" s="239">
        <v>0</v>
      </c>
      <c r="I751" s="239">
        <v>0</v>
      </c>
      <c r="J751" s="239">
        <v>0</v>
      </c>
      <c r="K751" s="255">
        <v>0</v>
      </c>
      <c r="L751" s="239">
        <v>0</v>
      </c>
      <c r="M751" s="222">
        <v>614.58000000000004</v>
      </c>
      <c r="N751" s="222">
        <v>4880779.57</v>
      </c>
      <c r="O751" s="239">
        <v>0</v>
      </c>
      <c r="P751" s="239">
        <v>0</v>
      </c>
      <c r="Q751" s="239">
        <v>0</v>
      </c>
      <c r="R751" s="239">
        <v>0</v>
      </c>
      <c r="S751" s="239">
        <v>0</v>
      </c>
      <c r="T751" s="239">
        <v>0</v>
      </c>
      <c r="U751" s="239">
        <v>0</v>
      </c>
      <c r="V751" s="239">
        <v>0</v>
      </c>
      <c r="W751" s="239">
        <v>0</v>
      </c>
      <c r="X751" s="239">
        <v>0</v>
      </c>
      <c r="Y751" s="239">
        <v>0</v>
      </c>
      <c r="Z751" s="239">
        <v>0</v>
      </c>
      <c r="AA751" s="239">
        <v>0</v>
      </c>
      <c r="AB751" s="239">
        <v>0</v>
      </c>
      <c r="AC751" s="222">
        <f>ROUND(N751*2.14%,2)</f>
        <v>104448.68</v>
      </c>
      <c r="AD751" s="222">
        <v>180000</v>
      </c>
      <c r="AE751" s="239">
        <v>0</v>
      </c>
      <c r="AF751" s="214">
        <v>2025</v>
      </c>
      <c r="AG751" s="214">
        <v>2025</v>
      </c>
      <c r="AH751" s="214">
        <v>2025</v>
      </c>
      <c r="AI751" s="226"/>
      <c r="AJ751" s="226"/>
      <c r="AK751" s="226"/>
      <c r="AL751" s="226"/>
      <c r="AM751" s="227" t="s">
        <v>16944</v>
      </c>
      <c r="AN751" s="227" t="s">
        <v>16940</v>
      </c>
      <c r="AO751" s="227">
        <v>0</v>
      </c>
      <c r="AP751" s="227" t="s">
        <v>16954</v>
      </c>
      <c r="AQ751" s="227" t="s">
        <v>16942</v>
      </c>
      <c r="AR751" s="227">
        <v>0</v>
      </c>
      <c r="AS751" s="227"/>
      <c r="AT751" s="227"/>
      <c r="AU751" s="227"/>
      <c r="AV751" s="227"/>
      <c r="AW751" s="227" t="s">
        <v>1267</v>
      </c>
      <c r="AX751" s="228">
        <v>945.5</v>
      </c>
      <c r="AY751" s="228">
        <v>614.58000000000004</v>
      </c>
      <c r="AZ751" s="227" t="s">
        <v>2966</v>
      </c>
      <c r="BA751" s="227" t="s">
        <v>17002</v>
      </c>
      <c r="BB751" s="229"/>
      <c r="BC751" s="230">
        <f t="shared" si="330"/>
        <v>0</v>
      </c>
      <c r="BJ751" s="177" t="str">
        <f t="shared" si="321"/>
        <v>нет данных</v>
      </c>
      <c r="BM751" s="177" t="s">
        <v>3716</v>
      </c>
      <c r="BN751" s="177" t="s">
        <v>2983</v>
      </c>
      <c r="BO751" s="177" t="s">
        <v>2983</v>
      </c>
      <c r="BU751" s="177" t="s">
        <v>3716</v>
      </c>
      <c r="BV751" s="177" t="s">
        <v>2983</v>
      </c>
      <c r="BW751" s="177" t="s">
        <v>2983</v>
      </c>
      <c r="CH751" s="224">
        <f t="shared" si="307"/>
        <v>-2.9103830456733704E-10</v>
      </c>
    </row>
    <row r="752" spans="1:86" x14ac:dyDescent="0.3">
      <c r="B752" s="225" t="s">
        <v>466</v>
      </c>
      <c r="C752" s="225"/>
      <c r="D752" s="221">
        <f>D753</f>
        <v>4301052</v>
      </c>
      <c r="E752" s="222">
        <f t="shared" ref="E752:AE752" si="332">E753</f>
        <v>0</v>
      </c>
      <c r="F752" s="222">
        <f t="shared" si="332"/>
        <v>0</v>
      </c>
      <c r="G752" s="222">
        <f t="shared" si="332"/>
        <v>0</v>
      </c>
      <c r="H752" s="222">
        <f t="shared" si="332"/>
        <v>0</v>
      </c>
      <c r="I752" s="222">
        <f t="shared" si="332"/>
        <v>0</v>
      </c>
      <c r="J752" s="222">
        <f t="shared" si="332"/>
        <v>0</v>
      </c>
      <c r="K752" s="223">
        <f t="shared" si="332"/>
        <v>0</v>
      </c>
      <c r="L752" s="222">
        <f t="shared" si="332"/>
        <v>0</v>
      </c>
      <c r="M752" s="222">
        <f t="shared" si="332"/>
        <v>510</v>
      </c>
      <c r="N752" s="222">
        <f t="shared" si="332"/>
        <v>4034709.22</v>
      </c>
      <c r="O752" s="222">
        <f t="shared" si="332"/>
        <v>0</v>
      </c>
      <c r="P752" s="222">
        <f t="shared" si="332"/>
        <v>0</v>
      </c>
      <c r="Q752" s="222">
        <f t="shared" si="332"/>
        <v>0</v>
      </c>
      <c r="R752" s="222">
        <f t="shared" si="332"/>
        <v>0</v>
      </c>
      <c r="S752" s="222">
        <f t="shared" si="332"/>
        <v>0</v>
      </c>
      <c r="T752" s="222">
        <f t="shared" si="332"/>
        <v>0</v>
      </c>
      <c r="U752" s="222">
        <f t="shared" si="332"/>
        <v>0</v>
      </c>
      <c r="V752" s="222">
        <f t="shared" si="332"/>
        <v>0</v>
      </c>
      <c r="W752" s="222">
        <f t="shared" si="332"/>
        <v>0</v>
      </c>
      <c r="X752" s="222">
        <f t="shared" si="332"/>
        <v>0</v>
      </c>
      <c r="Y752" s="222">
        <f t="shared" si="332"/>
        <v>0</v>
      </c>
      <c r="Z752" s="222">
        <f t="shared" si="332"/>
        <v>0</v>
      </c>
      <c r="AA752" s="222">
        <f t="shared" si="332"/>
        <v>0</v>
      </c>
      <c r="AB752" s="222">
        <f t="shared" si="332"/>
        <v>0</v>
      </c>
      <c r="AC752" s="222">
        <f t="shared" si="332"/>
        <v>86342.78</v>
      </c>
      <c r="AD752" s="222">
        <f t="shared" si="332"/>
        <v>180000</v>
      </c>
      <c r="AE752" s="222">
        <f t="shared" si="332"/>
        <v>0</v>
      </c>
      <c r="AF752" s="214" t="s">
        <v>17016</v>
      </c>
      <c r="AG752" s="214" t="s">
        <v>17016</v>
      </c>
      <c r="AH752" s="214" t="s">
        <v>17016</v>
      </c>
      <c r="AI752" s="226"/>
      <c r="AJ752" s="226"/>
      <c r="AK752" s="226"/>
      <c r="AL752" s="226"/>
      <c r="AM752" s="227"/>
      <c r="AN752" s="227"/>
      <c r="AO752" s="227"/>
      <c r="AP752" s="227"/>
      <c r="AQ752" s="227"/>
      <c r="AR752" s="227"/>
      <c r="AS752" s="227"/>
      <c r="AT752" s="227"/>
      <c r="AU752" s="227"/>
      <c r="AV752" s="227"/>
      <c r="AW752" s="227"/>
      <c r="AX752" s="228"/>
      <c r="AY752" s="228"/>
      <c r="AZ752" s="227"/>
      <c r="BA752" s="227"/>
      <c r="BB752" s="229"/>
      <c r="BC752" s="230">
        <f t="shared" si="330"/>
        <v>-510</v>
      </c>
      <c r="BJ752" s="177" t="e">
        <f t="shared" si="321"/>
        <v>#N/A</v>
      </c>
      <c r="BM752" s="177" t="s">
        <v>3717</v>
      </c>
      <c r="BN752" s="177" t="s">
        <v>2983</v>
      </c>
      <c r="BO752" s="177" t="s">
        <v>2983</v>
      </c>
      <c r="BU752" s="177" t="s">
        <v>3717</v>
      </c>
      <c r="BV752" s="177" t="s">
        <v>2983</v>
      </c>
      <c r="BW752" s="177" t="s">
        <v>2983</v>
      </c>
      <c r="CH752" s="224">
        <f t="shared" si="307"/>
        <v>-2.0372681319713593E-10</v>
      </c>
    </row>
    <row r="753" spans="1:86" x14ac:dyDescent="0.3">
      <c r="A753" s="177">
        <v>1</v>
      </c>
      <c r="B753" s="231">
        <f>SUBTOTAL(9,$A$667:A753)</f>
        <v>76</v>
      </c>
      <c r="C753" s="236" t="s">
        <v>455</v>
      </c>
      <c r="D753" s="222">
        <f>E753+F753+G753+H753+I753+J753+L753+N753+P753+R753+T753+U753+V753+W753+X753+Y753+Z753+AA753+AB753+AC753+AD753+AE753</f>
        <v>4301052</v>
      </c>
      <c r="E753" s="239">
        <v>0</v>
      </c>
      <c r="F753" s="239">
        <v>0</v>
      </c>
      <c r="G753" s="239">
        <v>0</v>
      </c>
      <c r="H753" s="239">
        <v>0</v>
      </c>
      <c r="I753" s="239">
        <v>0</v>
      </c>
      <c r="J753" s="239">
        <v>0</v>
      </c>
      <c r="K753" s="255">
        <v>0</v>
      </c>
      <c r="L753" s="239">
        <v>0</v>
      </c>
      <c r="M753" s="222">
        <v>510</v>
      </c>
      <c r="N753" s="222">
        <v>4034709.22</v>
      </c>
      <c r="O753" s="239">
        <v>0</v>
      </c>
      <c r="P753" s="239">
        <v>0</v>
      </c>
      <c r="Q753" s="239">
        <v>0</v>
      </c>
      <c r="R753" s="239">
        <v>0</v>
      </c>
      <c r="S753" s="239">
        <v>0</v>
      </c>
      <c r="T753" s="239">
        <v>0</v>
      </c>
      <c r="U753" s="239">
        <v>0</v>
      </c>
      <c r="V753" s="239">
        <v>0</v>
      </c>
      <c r="W753" s="239">
        <v>0</v>
      </c>
      <c r="X753" s="239">
        <v>0</v>
      </c>
      <c r="Y753" s="239">
        <v>0</v>
      </c>
      <c r="Z753" s="239">
        <v>0</v>
      </c>
      <c r="AA753" s="239">
        <v>0</v>
      </c>
      <c r="AB753" s="239">
        <v>0</v>
      </c>
      <c r="AC753" s="222">
        <f>ROUND(N753*2.14%,2)</f>
        <v>86342.78</v>
      </c>
      <c r="AD753" s="222">
        <v>180000</v>
      </c>
      <c r="AE753" s="239">
        <v>0</v>
      </c>
      <c r="AF753" s="214">
        <v>2025</v>
      </c>
      <c r="AG753" s="214">
        <v>2025</v>
      </c>
      <c r="AH753" s="214">
        <v>2025</v>
      </c>
      <c r="AI753" s="226"/>
      <c r="AJ753" s="226"/>
      <c r="AK753" s="226"/>
      <c r="AL753" s="226"/>
      <c r="AM753" s="227" t="s">
        <v>16943</v>
      </c>
      <c r="AN753" s="227" t="s">
        <v>16943</v>
      </c>
      <c r="AO753" s="227">
        <v>0</v>
      </c>
      <c r="AP753" s="227" t="s">
        <v>16945</v>
      </c>
      <c r="AQ753" s="227" t="s">
        <v>16958</v>
      </c>
      <c r="AR753" s="227">
        <v>0</v>
      </c>
      <c r="AS753" s="227"/>
      <c r="AT753" s="227"/>
      <c r="AU753" s="227"/>
      <c r="AV753" s="227"/>
      <c r="AW753" s="227" t="s">
        <v>613</v>
      </c>
      <c r="AX753" s="228">
        <v>680</v>
      </c>
      <c r="AY753" s="228">
        <v>674</v>
      </c>
      <c r="AZ753" s="227" t="s">
        <v>2966</v>
      </c>
      <c r="BA753" s="227" t="s">
        <v>17002</v>
      </c>
      <c r="BB753" s="229"/>
      <c r="BC753" s="230">
        <f t="shared" si="330"/>
        <v>164</v>
      </c>
      <c r="BJ753" s="177" t="str">
        <f t="shared" si="321"/>
        <v>530.600</v>
      </c>
      <c r="BM753" s="177" t="s">
        <v>740</v>
      </c>
      <c r="BN753" s="177" t="s">
        <v>2983</v>
      </c>
      <c r="BO753" s="177" t="s">
        <v>2983</v>
      </c>
      <c r="BU753" s="177" t="s">
        <v>740</v>
      </c>
      <c r="BV753" s="177" t="s">
        <v>2983</v>
      </c>
      <c r="BW753" s="177" t="s">
        <v>2983</v>
      </c>
      <c r="CH753" s="224">
        <f t="shared" si="307"/>
        <v>-2.0372681319713593E-10</v>
      </c>
    </row>
    <row r="754" spans="1:86" x14ac:dyDescent="0.3">
      <c r="B754" s="225" t="s">
        <v>468</v>
      </c>
      <c r="C754" s="225"/>
      <c r="D754" s="221">
        <f>D755</f>
        <v>2317210.6399999997</v>
      </c>
      <c r="E754" s="222">
        <f t="shared" ref="E754:AE754" si="333">E755</f>
        <v>0</v>
      </c>
      <c r="F754" s="222">
        <f t="shared" si="333"/>
        <v>0</v>
      </c>
      <c r="G754" s="222">
        <f t="shared" si="333"/>
        <v>0</v>
      </c>
      <c r="H754" s="222">
        <f t="shared" si="333"/>
        <v>0</v>
      </c>
      <c r="I754" s="222">
        <f t="shared" si="333"/>
        <v>0</v>
      </c>
      <c r="J754" s="222">
        <f t="shared" si="333"/>
        <v>0</v>
      </c>
      <c r="K754" s="223">
        <f t="shared" si="333"/>
        <v>0</v>
      </c>
      <c r="L754" s="222">
        <f t="shared" si="333"/>
        <v>0</v>
      </c>
      <c r="M754" s="222">
        <f t="shared" si="333"/>
        <v>0</v>
      </c>
      <c r="N754" s="222">
        <f t="shared" si="333"/>
        <v>0</v>
      </c>
      <c r="O754" s="222">
        <f t="shared" si="333"/>
        <v>0</v>
      </c>
      <c r="P754" s="222">
        <f t="shared" si="333"/>
        <v>0</v>
      </c>
      <c r="Q754" s="222">
        <f t="shared" si="333"/>
        <v>479.33</v>
      </c>
      <c r="R754" s="222">
        <f t="shared" si="333"/>
        <v>2121804.0299999998</v>
      </c>
      <c r="S754" s="222">
        <f t="shared" si="333"/>
        <v>0</v>
      </c>
      <c r="T754" s="222">
        <f t="shared" si="333"/>
        <v>0</v>
      </c>
      <c r="U754" s="222">
        <f t="shared" si="333"/>
        <v>0</v>
      </c>
      <c r="V754" s="222">
        <f t="shared" si="333"/>
        <v>0</v>
      </c>
      <c r="W754" s="222">
        <f t="shared" si="333"/>
        <v>0</v>
      </c>
      <c r="X754" s="222">
        <f t="shared" si="333"/>
        <v>0</v>
      </c>
      <c r="Y754" s="222">
        <f t="shared" si="333"/>
        <v>0</v>
      </c>
      <c r="Z754" s="222">
        <f t="shared" si="333"/>
        <v>0</v>
      </c>
      <c r="AA754" s="222">
        <f t="shared" si="333"/>
        <v>0</v>
      </c>
      <c r="AB754" s="222">
        <f t="shared" si="333"/>
        <v>0</v>
      </c>
      <c r="AC754" s="222">
        <f t="shared" si="333"/>
        <v>45406.61</v>
      </c>
      <c r="AD754" s="222">
        <f t="shared" si="333"/>
        <v>150000</v>
      </c>
      <c r="AE754" s="222">
        <f t="shared" si="333"/>
        <v>0</v>
      </c>
      <c r="AF754" s="214" t="s">
        <v>17016</v>
      </c>
      <c r="AG754" s="214" t="s">
        <v>17016</v>
      </c>
      <c r="AH754" s="214" t="s">
        <v>17016</v>
      </c>
      <c r="AI754" s="226"/>
      <c r="AJ754" s="226"/>
      <c r="AK754" s="226"/>
      <c r="AL754" s="226"/>
      <c r="AM754" s="227"/>
      <c r="AN754" s="227"/>
      <c r="AO754" s="227"/>
      <c r="AP754" s="227"/>
      <c r="AQ754" s="227"/>
      <c r="AR754" s="227"/>
      <c r="AS754" s="227"/>
      <c r="AT754" s="227"/>
      <c r="AU754" s="227"/>
      <c r="AV754" s="227"/>
      <c r="AW754" s="227"/>
      <c r="AX754" s="228"/>
      <c r="AY754" s="228"/>
      <c r="AZ754" s="227"/>
      <c r="BA754" s="227"/>
      <c r="BB754" s="229"/>
      <c r="BC754" s="230">
        <f t="shared" si="330"/>
        <v>0</v>
      </c>
      <c r="BJ754" s="177" t="e">
        <f t="shared" si="321"/>
        <v>#N/A</v>
      </c>
      <c r="BM754" s="177" t="s">
        <v>741</v>
      </c>
      <c r="BN754" s="177" t="s">
        <v>2983</v>
      </c>
      <c r="BO754" s="177" t="s">
        <v>2983</v>
      </c>
      <c r="BU754" s="177" t="s">
        <v>741</v>
      </c>
      <c r="BV754" s="177" t="s">
        <v>2983</v>
      </c>
      <c r="BW754" s="177" t="s">
        <v>2983</v>
      </c>
      <c r="CH754" s="224">
        <f t="shared" si="307"/>
        <v>-1.1641532182693481E-10</v>
      </c>
    </row>
    <row r="755" spans="1:86" x14ac:dyDescent="0.3">
      <c r="A755" s="177">
        <v>1</v>
      </c>
      <c r="B755" s="231">
        <f>SUBTOTAL(9,$A$667:A755)</f>
        <v>77</v>
      </c>
      <c r="C755" s="236" t="s">
        <v>487</v>
      </c>
      <c r="D755" s="222">
        <f>E755+F755+G755+H755+I755+J755+L755+N755+P755+R755+T755+U755+V755+W755+X755+Y755+Z755+AA755+AB755+AC755+AD755+AE755</f>
        <v>2317210.6399999997</v>
      </c>
      <c r="E755" s="239">
        <v>0</v>
      </c>
      <c r="F755" s="239">
        <v>0</v>
      </c>
      <c r="G755" s="239">
        <v>0</v>
      </c>
      <c r="H755" s="239">
        <v>0</v>
      </c>
      <c r="I755" s="239">
        <v>0</v>
      </c>
      <c r="J755" s="239">
        <v>0</v>
      </c>
      <c r="K755" s="255">
        <v>0</v>
      </c>
      <c r="L755" s="239">
        <v>0</v>
      </c>
      <c r="M755" s="222">
        <v>0</v>
      </c>
      <c r="N755" s="283">
        <v>0</v>
      </c>
      <c r="O755" s="239">
        <v>0</v>
      </c>
      <c r="P755" s="239">
        <v>0</v>
      </c>
      <c r="Q755" s="239">
        <v>479.33</v>
      </c>
      <c r="R755" s="222">
        <v>2121804.0299999998</v>
      </c>
      <c r="S755" s="239">
        <v>0</v>
      </c>
      <c r="T755" s="239">
        <v>0</v>
      </c>
      <c r="U755" s="239">
        <v>0</v>
      </c>
      <c r="V755" s="239">
        <v>0</v>
      </c>
      <c r="W755" s="239">
        <v>0</v>
      </c>
      <c r="X755" s="239">
        <v>0</v>
      </c>
      <c r="Y755" s="239">
        <v>0</v>
      </c>
      <c r="Z755" s="239">
        <v>0</v>
      </c>
      <c r="AA755" s="239">
        <v>0</v>
      </c>
      <c r="AB755" s="239">
        <v>0</v>
      </c>
      <c r="AC755" s="222">
        <f>ROUND(R755*2.14%,2)</f>
        <v>45406.61</v>
      </c>
      <c r="AD755" s="239">
        <v>150000</v>
      </c>
      <c r="AE755" s="239">
        <v>0</v>
      </c>
      <c r="AF755" s="214">
        <v>2025</v>
      </c>
      <c r="AG755" s="214">
        <v>2025</v>
      </c>
      <c r="AH755" s="214">
        <v>2025</v>
      </c>
      <c r="AI755" s="226"/>
      <c r="AJ755" s="226"/>
      <c r="AK755" s="226"/>
      <c r="AL755" s="226"/>
      <c r="AM755" s="227" t="s">
        <v>16945</v>
      </c>
      <c r="AN755" s="227" t="s">
        <v>16955</v>
      </c>
      <c r="AO755" s="227">
        <v>0</v>
      </c>
      <c r="AP755" s="227" t="s">
        <v>16954</v>
      </c>
      <c r="AQ755" s="227" t="s">
        <v>16956</v>
      </c>
      <c r="AR755" s="227">
        <v>0</v>
      </c>
      <c r="AS755" s="227" t="s">
        <v>16970</v>
      </c>
      <c r="AT755" s="227"/>
      <c r="AU755" s="227"/>
      <c r="AV755" s="227"/>
      <c r="AW755" s="227" t="s">
        <v>703</v>
      </c>
      <c r="AX755" s="228">
        <v>607.4</v>
      </c>
      <c r="AY755" s="228">
        <v>716.3</v>
      </c>
      <c r="AZ755" s="227" t="s">
        <v>2966</v>
      </c>
      <c r="BA755" s="227" t="s">
        <v>3005</v>
      </c>
      <c r="BB755" s="229"/>
      <c r="BC755" s="230">
        <f t="shared" si="330"/>
        <v>716.3</v>
      </c>
      <c r="BJ755" s="177" t="str">
        <f t="shared" si="321"/>
        <v>574.300</v>
      </c>
      <c r="BM755" s="177" t="s">
        <v>742</v>
      </c>
      <c r="BN755" s="177" t="s">
        <v>2983</v>
      </c>
      <c r="BO755" s="177" t="s">
        <v>2983</v>
      </c>
      <c r="BU755" s="177" t="s">
        <v>742</v>
      </c>
      <c r="BV755" s="177" t="s">
        <v>2983</v>
      </c>
      <c r="BW755" s="177" t="s">
        <v>2983</v>
      </c>
      <c r="CH755" s="224">
        <f t="shared" si="307"/>
        <v>-1.1641532182693481E-10</v>
      </c>
    </row>
    <row r="756" spans="1:86" x14ac:dyDescent="0.3">
      <c r="B756" s="225" t="s">
        <v>480</v>
      </c>
      <c r="C756" s="225"/>
      <c r="D756" s="221">
        <f>D757</f>
        <v>5322451.5199999996</v>
      </c>
      <c r="E756" s="222">
        <f t="shared" ref="E756:AE756" si="334">E757</f>
        <v>0</v>
      </c>
      <c r="F756" s="222">
        <f t="shared" si="334"/>
        <v>0</v>
      </c>
      <c r="G756" s="222">
        <f t="shared" si="334"/>
        <v>0</v>
      </c>
      <c r="H756" s="222">
        <f t="shared" si="334"/>
        <v>0</v>
      </c>
      <c r="I756" s="222">
        <f t="shared" si="334"/>
        <v>0</v>
      </c>
      <c r="J756" s="222">
        <f t="shared" si="334"/>
        <v>0</v>
      </c>
      <c r="K756" s="223">
        <f t="shared" si="334"/>
        <v>0</v>
      </c>
      <c r="L756" s="222">
        <f t="shared" si="334"/>
        <v>0</v>
      </c>
      <c r="M756" s="222">
        <f t="shared" si="334"/>
        <v>631.70000000000005</v>
      </c>
      <c r="N756" s="222">
        <f t="shared" si="334"/>
        <v>5034708.75</v>
      </c>
      <c r="O756" s="222">
        <f t="shared" si="334"/>
        <v>0</v>
      </c>
      <c r="P756" s="222">
        <f t="shared" si="334"/>
        <v>0</v>
      </c>
      <c r="Q756" s="222">
        <f t="shared" si="334"/>
        <v>0</v>
      </c>
      <c r="R756" s="222">
        <f t="shared" si="334"/>
        <v>0</v>
      </c>
      <c r="S756" s="222">
        <f t="shared" si="334"/>
        <v>0</v>
      </c>
      <c r="T756" s="222">
        <f t="shared" si="334"/>
        <v>0</v>
      </c>
      <c r="U756" s="222">
        <f t="shared" si="334"/>
        <v>0</v>
      </c>
      <c r="V756" s="222">
        <f t="shared" si="334"/>
        <v>0</v>
      </c>
      <c r="W756" s="222">
        <f t="shared" si="334"/>
        <v>0</v>
      </c>
      <c r="X756" s="222">
        <f t="shared" si="334"/>
        <v>0</v>
      </c>
      <c r="Y756" s="222">
        <f t="shared" si="334"/>
        <v>0</v>
      </c>
      <c r="Z756" s="222">
        <f t="shared" si="334"/>
        <v>0</v>
      </c>
      <c r="AA756" s="222">
        <f t="shared" si="334"/>
        <v>0</v>
      </c>
      <c r="AB756" s="222">
        <f t="shared" si="334"/>
        <v>0</v>
      </c>
      <c r="AC756" s="222">
        <f t="shared" si="334"/>
        <v>107742.77</v>
      </c>
      <c r="AD756" s="222">
        <f t="shared" si="334"/>
        <v>180000</v>
      </c>
      <c r="AE756" s="222">
        <f t="shared" si="334"/>
        <v>0</v>
      </c>
      <c r="AF756" s="214" t="s">
        <v>17016</v>
      </c>
      <c r="AG756" s="214" t="s">
        <v>17016</v>
      </c>
      <c r="AH756" s="214" t="s">
        <v>17016</v>
      </c>
      <c r="AI756" s="226"/>
      <c r="AJ756" s="226"/>
      <c r="AK756" s="226"/>
      <c r="AL756" s="226"/>
      <c r="AM756" s="227"/>
      <c r="AN756" s="227"/>
      <c r="AO756" s="227"/>
      <c r="AP756" s="227"/>
      <c r="AQ756" s="227"/>
      <c r="AR756" s="227"/>
      <c r="AS756" s="227"/>
      <c r="AT756" s="227"/>
      <c r="AU756" s="227"/>
      <c r="AV756" s="227"/>
      <c r="AW756" s="227"/>
      <c r="AX756" s="228"/>
      <c r="AY756" s="228"/>
      <c r="AZ756" s="227"/>
      <c r="BA756" s="227"/>
      <c r="BB756" s="229"/>
      <c r="BC756" s="230">
        <f t="shared" si="330"/>
        <v>-631.70000000000005</v>
      </c>
      <c r="BJ756" s="177" t="e">
        <f t="shared" si="321"/>
        <v>#N/A</v>
      </c>
      <c r="BM756" s="177" t="s">
        <v>3719</v>
      </c>
      <c r="BN756" s="177" t="s">
        <v>2983</v>
      </c>
      <c r="BO756" s="177" t="s">
        <v>2983</v>
      </c>
      <c r="BU756" s="177" t="s">
        <v>3719</v>
      </c>
      <c r="BV756" s="177" t="s">
        <v>2983</v>
      </c>
      <c r="BW756" s="177" t="s">
        <v>2983</v>
      </c>
      <c r="CH756" s="224">
        <f t="shared" si="307"/>
        <v>-4.6566128730773926E-10</v>
      </c>
    </row>
    <row r="757" spans="1:86" x14ac:dyDescent="0.3">
      <c r="A757" s="177">
        <v>1</v>
      </c>
      <c r="B757" s="231">
        <f>SUBTOTAL(9,$A$667:A757)</f>
        <v>78</v>
      </c>
      <c r="C757" s="236" t="s">
        <v>488</v>
      </c>
      <c r="D757" s="222">
        <f>E757+F757+G757+H757+I757+J757+L757+N757+P757+R757+T757+U757+V757+W757+X757+Y757+Z757+AA757+AB757+AC757+AD757+AE757</f>
        <v>5322451.5199999996</v>
      </c>
      <c r="E757" s="239">
        <v>0</v>
      </c>
      <c r="F757" s="239">
        <v>0</v>
      </c>
      <c r="G757" s="239">
        <v>0</v>
      </c>
      <c r="H757" s="239">
        <v>0</v>
      </c>
      <c r="I757" s="239">
        <v>0</v>
      </c>
      <c r="J757" s="239">
        <v>0</v>
      </c>
      <c r="K757" s="255">
        <v>0</v>
      </c>
      <c r="L757" s="239">
        <v>0</v>
      </c>
      <c r="M757" s="222">
        <v>631.70000000000005</v>
      </c>
      <c r="N757" s="222">
        <v>5034708.75</v>
      </c>
      <c r="O757" s="239">
        <v>0</v>
      </c>
      <c r="P757" s="239">
        <v>0</v>
      </c>
      <c r="Q757" s="239">
        <v>0</v>
      </c>
      <c r="R757" s="239">
        <v>0</v>
      </c>
      <c r="S757" s="239">
        <v>0</v>
      </c>
      <c r="T757" s="239">
        <v>0</v>
      </c>
      <c r="U757" s="239">
        <v>0</v>
      </c>
      <c r="V757" s="239">
        <v>0</v>
      </c>
      <c r="W757" s="239">
        <v>0</v>
      </c>
      <c r="X757" s="239">
        <v>0</v>
      </c>
      <c r="Y757" s="239">
        <v>0</v>
      </c>
      <c r="Z757" s="239">
        <v>0</v>
      </c>
      <c r="AA757" s="239">
        <v>0</v>
      </c>
      <c r="AB757" s="239">
        <v>0</v>
      </c>
      <c r="AC757" s="222">
        <f>ROUND(N757*2.14%,2)</f>
        <v>107742.77</v>
      </c>
      <c r="AD757" s="222">
        <v>180000</v>
      </c>
      <c r="AE757" s="239">
        <v>0</v>
      </c>
      <c r="AF757" s="214">
        <v>2025</v>
      </c>
      <c r="AG757" s="214">
        <v>2025</v>
      </c>
      <c r="AH757" s="214">
        <v>2025</v>
      </c>
      <c r="AI757" s="226"/>
      <c r="AJ757" s="226"/>
      <c r="AK757" s="226"/>
      <c r="AL757" s="226"/>
      <c r="AM757" s="227" t="s">
        <v>16944</v>
      </c>
      <c r="AN757" s="227" t="s">
        <v>16940</v>
      </c>
      <c r="AO757" s="227">
        <v>0</v>
      </c>
      <c r="AP757" s="227" t="s">
        <v>16954</v>
      </c>
      <c r="AQ757" s="227" t="s">
        <v>16942</v>
      </c>
      <c r="AR757" s="227">
        <v>0</v>
      </c>
      <c r="AS757" s="227"/>
      <c r="AT757" s="227"/>
      <c r="AU757" s="227"/>
      <c r="AV757" s="227"/>
      <c r="AW757" s="227" t="s">
        <v>1267</v>
      </c>
      <c r="AX757" s="228">
        <v>736.8</v>
      </c>
      <c r="AY757" s="228">
        <v>650</v>
      </c>
      <c r="AZ757" s="227" t="s">
        <v>2966</v>
      </c>
      <c r="BA757" s="227" t="s">
        <v>17002</v>
      </c>
      <c r="BB757" s="229"/>
      <c r="BC757" s="230">
        <f t="shared" si="330"/>
        <v>18.299999999999955</v>
      </c>
      <c r="BJ757" s="177" t="str">
        <f t="shared" si="321"/>
        <v>508.000</v>
      </c>
      <c r="BM757" s="177" t="s">
        <v>3720</v>
      </c>
      <c r="BN757" s="177" t="s">
        <v>2983</v>
      </c>
      <c r="BO757" s="177" t="s">
        <v>2983</v>
      </c>
      <c r="BU757" s="177" t="s">
        <v>3720</v>
      </c>
      <c r="BV757" s="177" t="s">
        <v>2983</v>
      </c>
      <c r="BW757" s="177" t="s">
        <v>2983</v>
      </c>
      <c r="CH757" s="224">
        <f t="shared" si="307"/>
        <v>-4.6566128730773926E-10</v>
      </c>
    </row>
    <row r="758" spans="1:86" x14ac:dyDescent="0.3">
      <c r="B758" s="225" t="s">
        <v>466</v>
      </c>
      <c r="C758" s="225"/>
      <c r="D758" s="221">
        <f>D759</f>
        <v>542668</v>
      </c>
      <c r="E758" s="222">
        <f t="shared" ref="E758:AE758" si="335">E759</f>
        <v>462764.83</v>
      </c>
      <c r="F758" s="222">
        <f t="shared" si="335"/>
        <v>0</v>
      </c>
      <c r="G758" s="222">
        <f t="shared" si="335"/>
        <v>0</v>
      </c>
      <c r="H758" s="222">
        <f t="shared" si="335"/>
        <v>0</v>
      </c>
      <c r="I758" s="222">
        <f t="shared" si="335"/>
        <v>0</v>
      </c>
      <c r="J758" s="222">
        <f t="shared" si="335"/>
        <v>0</v>
      </c>
      <c r="K758" s="223">
        <f t="shared" si="335"/>
        <v>0</v>
      </c>
      <c r="L758" s="222">
        <f t="shared" si="335"/>
        <v>0</v>
      </c>
      <c r="M758" s="222">
        <f t="shared" si="335"/>
        <v>0</v>
      </c>
      <c r="N758" s="222">
        <f t="shared" si="335"/>
        <v>0</v>
      </c>
      <c r="O758" s="222">
        <f t="shared" si="335"/>
        <v>0</v>
      </c>
      <c r="P758" s="222">
        <f t="shared" si="335"/>
        <v>0</v>
      </c>
      <c r="Q758" s="222">
        <f t="shared" si="335"/>
        <v>0</v>
      </c>
      <c r="R758" s="222">
        <f t="shared" si="335"/>
        <v>0</v>
      </c>
      <c r="S758" s="222">
        <f t="shared" si="335"/>
        <v>0</v>
      </c>
      <c r="T758" s="222">
        <f t="shared" si="335"/>
        <v>0</v>
      </c>
      <c r="U758" s="222">
        <f t="shared" si="335"/>
        <v>0</v>
      </c>
      <c r="V758" s="222">
        <f t="shared" si="335"/>
        <v>0</v>
      </c>
      <c r="W758" s="222">
        <f t="shared" si="335"/>
        <v>0</v>
      </c>
      <c r="X758" s="222">
        <f t="shared" si="335"/>
        <v>0</v>
      </c>
      <c r="Y758" s="222">
        <f t="shared" si="335"/>
        <v>0</v>
      </c>
      <c r="Z758" s="222">
        <f t="shared" si="335"/>
        <v>0</v>
      </c>
      <c r="AA758" s="222">
        <f t="shared" si="335"/>
        <v>0</v>
      </c>
      <c r="AB758" s="222">
        <f t="shared" si="335"/>
        <v>0</v>
      </c>
      <c r="AC758" s="222">
        <f t="shared" si="335"/>
        <v>9903.17</v>
      </c>
      <c r="AD758" s="222">
        <f t="shared" si="335"/>
        <v>70000</v>
      </c>
      <c r="AE758" s="222">
        <f t="shared" si="335"/>
        <v>0</v>
      </c>
      <c r="AF758" s="214" t="s">
        <v>17016</v>
      </c>
      <c r="AG758" s="214" t="s">
        <v>17016</v>
      </c>
      <c r="AH758" s="214" t="s">
        <v>17016</v>
      </c>
      <c r="AI758" s="226"/>
      <c r="AJ758" s="226"/>
      <c r="AK758" s="226"/>
      <c r="AL758" s="226"/>
      <c r="AM758" s="227"/>
      <c r="AN758" s="227"/>
      <c r="AO758" s="227"/>
      <c r="AP758" s="227"/>
      <c r="AQ758" s="227"/>
      <c r="AR758" s="227"/>
      <c r="AS758" s="227"/>
      <c r="AT758" s="227"/>
      <c r="AU758" s="227"/>
      <c r="AV758" s="227"/>
      <c r="AW758" s="227"/>
      <c r="AX758" s="228"/>
      <c r="AY758" s="228"/>
      <c r="AZ758" s="227"/>
      <c r="BA758" s="227"/>
      <c r="BB758" s="229"/>
      <c r="BC758" s="230">
        <f t="shared" si="330"/>
        <v>0</v>
      </c>
      <c r="BJ758" s="177" t="e">
        <f t="shared" si="321"/>
        <v>#N/A</v>
      </c>
      <c r="BM758" s="177" t="s">
        <v>3721</v>
      </c>
      <c r="BN758" s="177" t="s">
        <v>942</v>
      </c>
      <c r="BO758" s="177" t="s">
        <v>3188</v>
      </c>
      <c r="BU758" s="177" t="s">
        <v>3721</v>
      </c>
      <c r="BV758" s="177" t="s">
        <v>942</v>
      </c>
      <c r="BW758" s="177" t="s">
        <v>3188</v>
      </c>
      <c r="CH758" s="224">
        <f t="shared" si="307"/>
        <v>-1.4551915228366852E-11</v>
      </c>
    </row>
    <row r="759" spans="1:86" x14ac:dyDescent="0.3">
      <c r="A759" s="177">
        <v>1</v>
      </c>
      <c r="B759" s="231">
        <f>SUBTOTAL(9,$A$667:A759)</f>
        <v>79</v>
      </c>
      <c r="C759" s="236" t="s">
        <v>489</v>
      </c>
      <c r="D759" s="222">
        <f>E759+F759+G759+H759+I759+J759+L759+N759+P759+R759+T759+U759+V759+W759+X759+Y759+Z759+AA759+AB759+AC759+AD759+AE759</f>
        <v>542668</v>
      </c>
      <c r="E759" s="239">
        <v>462764.83</v>
      </c>
      <c r="F759" s="239">
        <v>0</v>
      </c>
      <c r="G759" s="239">
        <v>0</v>
      </c>
      <c r="H759" s="239">
        <v>0</v>
      </c>
      <c r="I759" s="239">
        <v>0</v>
      </c>
      <c r="J759" s="239">
        <v>0</v>
      </c>
      <c r="K759" s="255">
        <v>0</v>
      </c>
      <c r="L759" s="239">
        <v>0</v>
      </c>
      <c r="M759" s="222">
        <v>0</v>
      </c>
      <c r="N759" s="283">
        <v>0</v>
      </c>
      <c r="O759" s="239">
        <v>0</v>
      </c>
      <c r="P759" s="239">
        <v>0</v>
      </c>
      <c r="Q759" s="239">
        <v>0</v>
      </c>
      <c r="R759" s="239">
        <v>0</v>
      </c>
      <c r="S759" s="239">
        <v>0</v>
      </c>
      <c r="T759" s="239">
        <v>0</v>
      </c>
      <c r="U759" s="239">
        <v>0</v>
      </c>
      <c r="V759" s="239">
        <v>0</v>
      </c>
      <c r="W759" s="239">
        <v>0</v>
      </c>
      <c r="X759" s="239">
        <v>0</v>
      </c>
      <c r="Y759" s="239">
        <v>0</v>
      </c>
      <c r="Z759" s="239">
        <v>0</v>
      </c>
      <c r="AA759" s="239">
        <v>0</v>
      </c>
      <c r="AB759" s="239">
        <v>0</v>
      </c>
      <c r="AC759" s="239">
        <f>ROUND(E759*2.14%,2)</f>
        <v>9903.17</v>
      </c>
      <c r="AD759" s="239">
        <v>70000</v>
      </c>
      <c r="AE759" s="239">
        <v>0</v>
      </c>
      <c r="AF759" s="214">
        <v>2025</v>
      </c>
      <c r="AG759" s="214">
        <v>2025</v>
      </c>
      <c r="AH759" s="214">
        <v>2025</v>
      </c>
      <c r="AI759" s="226"/>
      <c r="AJ759" s="226"/>
      <c r="AK759" s="226"/>
      <c r="AL759" s="226"/>
      <c r="AM759" s="227" t="s">
        <v>16943</v>
      </c>
      <c r="AN759" s="227" t="s">
        <v>16949</v>
      </c>
      <c r="AO759" s="227">
        <v>0</v>
      </c>
      <c r="AP759" s="227" t="s">
        <v>16945</v>
      </c>
      <c r="AQ759" s="227" t="s">
        <v>16962</v>
      </c>
      <c r="AR759" s="227">
        <v>0</v>
      </c>
      <c r="AS759" s="227" t="s">
        <v>16970</v>
      </c>
      <c r="AT759" s="227"/>
      <c r="AU759" s="227"/>
      <c r="AV759" s="227"/>
      <c r="AW759" s="227" t="s">
        <v>639</v>
      </c>
      <c r="AX759" s="228">
        <v>619</v>
      </c>
      <c r="AY759" s="228">
        <v>625.70000000000005</v>
      </c>
      <c r="AZ759" s="227" t="s">
        <v>2966</v>
      </c>
      <c r="BA759" s="227" t="s">
        <v>639</v>
      </c>
      <c r="BB759" s="229"/>
      <c r="BC759" s="230">
        <f t="shared" si="330"/>
        <v>625.70000000000005</v>
      </c>
      <c r="BJ759" s="177" t="str">
        <f t="shared" si="321"/>
        <v>нет данных</v>
      </c>
      <c r="BM759" s="177" t="s">
        <v>3723</v>
      </c>
      <c r="BN759" s="177" t="s">
        <v>663</v>
      </c>
      <c r="BO759" s="177" t="s">
        <v>3725</v>
      </c>
      <c r="BU759" s="177" t="s">
        <v>3723</v>
      </c>
      <c r="BV759" s="177" t="s">
        <v>663</v>
      </c>
      <c r="BW759" s="177" t="s">
        <v>3725</v>
      </c>
      <c r="CH759" s="224">
        <f t="shared" si="307"/>
        <v>-1.4551915228366852E-11</v>
      </c>
    </row>
    <row r="760" spans="1:86" x14ac:dyDescent="0.3">
      <c r="B760" s="225" t="s">
        <v>288</v>
      </c>
      <c r="C760" s="225"/>
      <c r="D760" s="221">
        <f>D761+D762+D763</f>
        <v>17175018.48</v>
      </c>
      <c r="E760" s="222">
        <f t="shared" ref="E760:AE760" si="336">E761+E762+E763</f>
        <v>0</v>
      </c>
      <c r="F760" s="222">
        <f t="shared" si="336"/>
        <v>0</v>
      </c>
      <c r="G760" s="222">
        <f t="shared" si="336"/>
        <v>0</v>
      </c>
      <c r="H760" s="222">
        <f t="shared" si="336"/>
        <v>0</v>
      </c>
      <c r="I760" s="222">
        <f t="shared" si="336"/>
        <v>0</v>
      </c>
      <c r="J760" s="222">
        <f t="shared" si="336"/>
        <v>0</v>
      </c>
      <c r="K760" s="223">
        <f t="shared" si="336"/>
        <v>0</v>
      </c>
      <c r="L760" s="222">
        <f t="shared" si="336"/>
        <v>0</v>
      </c>
      <c r="M760" s="222">
        <f t="shared" si="336"/>
        <v>2024.3</v>
      </c>
      <c r="N760" s="222">
        <f t="shared" si="336"/>
        <v>16227744.75</v>
      </c>
      <c r="O760" s="222">
        <f t="shared" si="336"/>
        <v>0</v>
      </c>
      <c r="P760" s="222">
        <f t="shared" si="336"/>
        <v>0</v>
      </c>
      <c r="Q760" s="222">
        <f t="shared" si="336"/>
        <v>0</v>
      </c>
      <c r="R760" s="222">
        <f t="shared" si="336"/>
        <v>0</v>
      </c>
      <c r="S760" s="222">
        <f t="shared" si="336"/>
        <v>0</v>
      </c>
      <c r="T760" s="222">
        <f t="shared" si="336"/>
        <v>0</v>
      </c>
      <c r="U760" s="222">
        <f t="shared" si="336"/>
        <v>0</v>
      </c>
      <c r="V760" s="222">
        <f t="shared" si="336"/>
        <v>0</v>
      </c>
      <c r="W760" s="222">
        <f t="shared" si="336"/>
        <v>0</v>
      </c>
      <c r="X760" s="222">
        <f t="shared" si="336"/>
        <v>0</v>
      </c>
      <c r="Y760" s="222">
        <f t="shared" si="336"/>
        <v>0</v>
      </c>
      <c r="Z760" s="222">
        <f t="shared" si="336"/>
        <v>0</v>
      </c>
      <c r="AA760" s="222">
        <f t="shared" si="336"/>
        <v>0</v>
      </c>
      <c r="AB760" s="222">
        <f t="shared" si="336"/>
        <v>0</v>
      </c>
      <c r="AC760" s="222">
        <f t="shared" si="336"/>
        <v>347273.73</v>
      </c>
      <c r="AD760" s="222">
        <f t="shared" si="336"/>
        <v>600000</v>
      </c>
      <c r="AE760" s="222">
        <f t="shared" si="336"/>
        <v>0</v>
      </c>
      <c r="AF760" s="214" t="s">
        <v>17016</v>
      </c>
      <c r="AG760" s="214" t="s">
        <v>17016</v>
      </c>
      <c r="AH760" s="214" t="s">
        <v>17016</v>
      </c>
      <c r="AI760" s="226"/>
      <c r="AJ760" s="226"/>
      <c r="AK760" s="226"/>
      <c r="AL760" s="226"/>
      <c r="AM760" s="227"/>
      <c r="AN760" s="227"/>
      <c r="AO760" s="227"/>
      <c r="AP760" s="227"/>
      <c r="AQ760" s="227"/>
      <c r="AR760" s="227"/>
      <c r="AS760" s="227"/>
      <c r="AT760" s="227"/>
      <c r="AU760" s="227"/>
      <c r="AV760" s="227"/>
      <c r="AW760" s="227"/>
      <c r="AX760" s="228"/>
      <c r="AY760" s="228"/>
      <c r="AZ760" s="227"/>
      <c r="BA760" s="227"/>
      <c r="BB760" s="229"/>
      <c r="BC760" s="230">
        <f t="shared" si="330"/>
        <v>-2024.3</v>
      </c>
      <c r="BJ760" s="177" t="e">
        <f t="shared" si="321"/>
        <v>#N/A</v>
      </c>
      <c r="BM760" s="177" t="s">
        <v>3423</v>
      </c>
      <c r="BN760" s="177" t="s">
        <v>2983</v>
      </c>
      <c r="BO760" s="177" t="s">
        <v>2983</v>
      </c>
      <c r="BU760" s="177" t="s">
        <v>3423</v>
      </c>
      <c r="BV760" s="177" t="s">
        <v>2983</v>
      </c>
      <c r="BW760" s="177" t="s">
        <v>2983</v>
      </c>
      <c r="CH760" s="224">
        <f t="shared" si="307"/>
        <v>4.6566128730773926E-10</v>
      </c>
    </row>
    <row r="761" spans="1:86" x14ac:dyDescent="0.3">
      <c r="A761" s="177">
        <v>1</v>
      </c>
      <c r="B761" s="231">
        <f>SUBTOTAL(9,$A$667:A761)</f>
        <v>80</v>
      </c>
      <c r="C761" s="236" t="s">
        <v>294</v>
      </c>
      <c r="D761" s="222">
        <f t="shared" ref="D761:D763" si="337">E761+F761+G761+H761+I761+J761+L761+N761+P761+R761+T761+U761+V761+W761+X761+Y761+Z761+AA761+AB761+AC761+AD761+AE761</f>
        <v>5353677.17</v>
      </c>
      <c r="E761" s="239">
        <v>0</v>
      </c>
      <c r="F761" s="239">
        <v>0</v>
      </c>
      <c r="G761" s="239">
        <v>0</v>
      </c>
      <c r="H761" s="239">
        <v>0</v>
      </c>
      <c r="I761" s="239">
        <v>0</v>
      </c>
      <c r="J761" s="239">
        <v>0</v>
      </c>
      <c r="K761" s="255">
        <v>0</v>
      </c>
      <c r="L761" s="239">
        <v>0</v>
      </c>
      <c r="M761" s="222">
        <v>631</v>
      </c>
      <c r="N761" s="222">
        <v>5045699.21</v>
      </c>
      <c r="O761" s="239">
        <v>0</v>
      </c>
      <c r="P761" s="239">
        <v>0</v>
      </c>
      <c r="Q761" s="239">
        <v>0</v>
      </c>
      <c r="R761" s="239">
        <v>0</v>
      </c>
      <c r="S761" s="239">
        <v>0</v>
      </c>
      <c r="T761" s="239">
        <v>0</v>
      </c>
      <c r="U761" s="239">
        <v>0</v>
      </c>
      <c r="V761" s="239">
        <v>0</v>
      </c>
      <c r="W761" s="239">
        <v>0</v>
      </c>
      <c r="X761" s="239">
        <v>0</v>
      </c>
      <c r="Y761" s="239">
        <v>0</v>
      </c>
      <c r="Z761" s="239">
        <v>0</v>
      </c>
      <c r="AA761" s="239">
        <v>0</v>
      </c>
      <c r="AB761" s="239">
        <v>0</v>
      </c>
      <c r="AC761" s="239">
        <f>ROUND(N761*2.14%,2)</f>
        <v>107977.96</v>
      </c>
      <c r="AD761" s="239">
        <v>200000</v>
      </c>
      <c r="AE761" s="239">
        <v>0</v>
      </c>
      <c r="AF761" s="214">
        <v>2025</v>
      </c>
      <c r="AG761" s="214">
        <v>2025</v>
      </c>
      <c r="AH761" s="214">
        <v>2025</v>
      </c>
      <c r="AI761" s="226"/>
      <c r="AJ761" s="226"/>
      <c r="AK761" s="226"/>
      <c r="AL761" s="226"/>
      <c r="AM761" s="227" t="s">
        <v>16950</v>
      </c>
      <c r="AN761" s="227" t="s">
        <v>16940</v>
      </c>
      <c r="AO761" s="227">
        <v>0</v>
      </c>
      <c r="AP761" s="227" t="s">
        <v>16949</v>
      </c>
      <c r="AQ761" s="227" t="s">
        <v>16962</v>
      </c>
      <c r="AR761" s="227" t="s">
        <v>16954</v>
      </c>
      <c r="AS761" s="227"/>
      <c r="AT761" s="227"/>
      <c r="AU761" s="227"/>
      <c r="AV761" s="227"/>
      <c r="AW761" s="227" t="s">
        <v>787</v>
      </c>
      <c r="AX761" s="228">
        <v>1780.6</v>
      </c>
      <c r="AY761" s="228">
        <v>631</v>
      </c>
      <c r="AZ761" s="227" t="s">
        <v>2966</v>
      </c>
      <c r="BA761" s="227" t="s">
        <v>17002</v>
      </c>
      <c r="BB761" s="229"/>
      <c r="BC761" s="230">
        <f t="shared" si="330"/>
        <v>0</v>
      </c>
      <c r="BJ761" s="177" t="str">
        <f t="shared" si="321"/>
        <v>526.000</v>
      </c>
      <c r="BM761" s="177" t="s">
        <v>3425</v>
      </c>
      <c r="BN761" s="177" t="s">
        <v>3245</v>
      </c>
      <c r="BO761" s="177" t="s">
        <v>3426</v>
      </c>
      <c r="BU761" s="177" t="s">
        <v>3425</v>
      </c>
      <c r="BV761" s="177" t="s">
        <v>3245</v>
      </c>
      <c r="BW761" s="177" t="s">
        <v>3426</v>
      </c>
      <c r="CH761" s="224">
        <f t="shared" si="307"/>
        <v>-5.8207660913467407E-11</v>
      </c>
    </row>
    <row r="762" spans="1:86" x14ac:dyDescent="0.3">
      <c r="A762" s="177">
        <v>1</v>
      </c>
      <c r="B762" s="231">
        <f>SUBTOTAL(9,$A$667:A762)</f>
        <v>81</v>
      </c>
      <c r="C762" s="236" t="s">
        <v>295</v>
      </c>
      <c r="D762" s="222">
        <f t="shared" si="337"/>
        <v>5827100.4199999999</v>
      </c>
      <c r="E762" s="239">
        <v>0</v>
      </c>
      <c r="F762" s="239">
        <v>0</v>
      </c>
      <c r="G762" s="239">
        <v>0</v>
      </c>
      <c r="H762" s="239">
        <v>0</v>
      </c>
      <c r="I762" s="239">
        <v>0</v>
      </c>
      <c r="J762" s="239">
        <v>0</v>
      </c>
      <c r="K762" s="255">
        <v>0</v>
      </c>
      <c r="L762" s="239">
        <v>0</v>
      </c>
      <c r="M762" s="222">
        <v>686.8</v>
      </c>
      <c r="N762" s="222">
        <v>5509203.4699999997</v>
      </c>
      <c r="O762" s="239">
        <v>0</v>
      </c>
      <c r="P762" s="239">
        <v>0</v>
      </c>
      <c r="Q762" s="239">
        <v>0</v>
      </c>
      <c r="R762" s="239">
        <v>0</v>
      </c>
      <c r="S762" s="239">
        <v>0</v>
      </c>
      <c r="T762" s="239">
        <v>0</v>
      </c>
      <c r="U762" s="239">
        <v>0</v>
      </c>
      <c r="V762" s="239">
        <v>0</v>
      </c>
      <c r="W762" s="239">
        <v>0</v>
      </c>
      <c r="X762" s="239">
        <v>0</v>
      </c>
      <c r="Y762" s="239">
        <v>0</v>
      </c>
      <c r="Z762" s="239">
        <v>0</v>
      </c>
      <c r="AA762" s="239">
        <v>0</v>
      </c>
      <c r="AB762" s="239">
        <v>0</v>
      </c>
      <c r="AC762" s="239">
        <f>ROUND(N762*2.14%,2)</f>
        <v>117896.95</v>
      </c>
      <c r="AD762" s="239">
        <v>200000</v>
      </c>
      <c r="AE762" s="239">
        <v>0</v>
      </c>
      <c r="AF762" s="214">
        <v>2025</v>
      </c>
      <c r="AG762" s="214">
        <v>2025</v>
      </c>
      <c r="AH762" s="214">
        <v>2025</v>
      </c>
      <c r="AI762" s="226"/>
      <c r="AJ762" s="226"/>
      <c r="AK762" s="226"/>
      <c r="AL762" s="226"/>
      <c r="AM762" s="227" t="s">
        <v>16959</v>
      </c>
      <c r="AN762" s="227" t="s">
        <v>16949</v>
      </c>
      <c r="AO762" s="227">
        <v>0</v>
      </c>
      <c r="AP762" s="227" t="s">
        <v>16961</v>
      </c>
      <c r="AQ762" s="227" t="s">
        <v>16958</v>
      </c>
      <c r="AR762" s="227" t="s">
        <v>16954</v>
      </c>
      <c r="AS762" s="227"/>
      <c r="AT762" s="227"/>
      <c r="AU762" s="227"/>
      <c r="AV762" s="227"/>
      <c r="AW762" s="227" t="s">
        <v>657</v>
      </c>
      <c r="AX762" s="228">
        <v>1749.4</v>
      </c>
      <c r="AY762" s="228">
        <v>680</v>
      </c>
      <c r="AZ762" s="227" t="s">
        <v>17113</v>
      </c>
      <c r="BA762" s="227" t="s">
        <v>17002</v>
      </c>
      <c r="BB762" s="229"/>
      <c r="BC762" s="230">
        <f t="shared" si="330"/>
        <v>-6.7999999999999545</v>
      </c>
      <c r="BJ762" s="177" t="str">
        <f t="shared" si="321"/>
        <v>3654.000</v>
      </c>
      <c r="BM762" s="177" t="s">
        <v>3427</v>
      </c>
      <c r="BN762" s="177" t="s">
        <v>3097</v>
      </c>
      <c r="BO762" s="177" t="s">
        <v>2983</v>
      </c>
      <c r="BU762" s="177" t="s">
        <v>3427</v>
      </c>
      <c r="BV762" s="177" t="s">
        <v>3097</v>
      </c>
      <c r="BW762" s="177" t="s">
        <v>2983</v>
      </c>
      <c r="CH762" s="224">
        <f t="shared" si="307"/>
        <v>1.7462298274040222E-10</v>
      </c>
    </row>
    <row r="763" spans="1:86" x14ac:dyDescent="0.3">
      <c r="A763" s="177">
        <v>1</v>
      </c>
      <c r="B763" s="231">
        <f>SUBTOTAL(9,$A$667:A763)</f>
        <v>82</v>
      </c>
      <c r="C763" s="236" t="s">
        <v>296</v>
      </c>
      <c r="D763" s="222">
        <f t="shared" si="337"/>
        <v>5994240.8900000006</v>
      </c>
      <c r="E763" s="239">
        <v>0</v>
      </c>
      <c r="F763" s="239">
        <v>0</v>
      </c>
      <c r="G763" s="239">
        <v>0</v>
      </c>
      <c r="H763" s="239">
        <v>0</v>
      </c>
      <c r="I763" s="239">
        <v>0</v>
      </c>
      <c r="J763" s="239">
        <v>0</v>
      </c>
      <c r="K763" s="255">
        <v>0</v>
      </c>
      <c r="L763" s="239">
        <v>0</v>
      </c>
      <c r="M763" s="222">
        <v>706.5</v>
      </c>
      <c r="N763" s="222">
        <v>5672842.0700000003</v>
      </c>
      <c r="O763" s="239">
        <v>0</v>
      </c>
      <c r="P763" s="239">
        <v>0</v>
      </c>
      <c r="Q763" s="239">
        <v>0</v>
      </c>
      <c r="R763" s="239">
        <v>0</v>
      </c>
      <c r="S763" s="239">
        <v>0</v>
      </c>
      <c r="T763" s="239">
        <v>0</v>
      </c>
      <c r="U763" s="239">
        <v>0</v>
      </c>
      <c r="V763" s="239">
        <v>0</v>
      </c>
      <c r="W763" s="239">
        <v>0</v>
      </c>
      <c r="X763" s="239">
        <v>0</v>
      </c>
      <c r="Y763" s="239">
        <v>0</v>
      </c>
      <c r="Z763" s="239">
        <v>0</v>
      </c>
      <c r="AA763" s="239">
        <v>0</v>
      </c>
      <c r="AB763" s="239">
        <v>0</v>
      </c>
      <c r="AC763" s="239">
        <f>ROUND(N763*2.14%,2)</f>
        <v>121398.82</v>
      </c>
      <c r="AD763" s="239">
        <v>200000</v>
      </c>
      <c r="AE763" s="239">
        <v>0</v>
      </c>
      <c r="AF763" s="214">
        <v>2025</v>
      </c>
      <c r="AG763" s="214">
        <v>2025</v>
      </c>
      <c r="AH763" s="214">
        <v>2025</v>
      </c>
      <c r="AI763" s="226"/>
      <c r="AJ763" s="226"/>
      <c r="AK763" s="226"/>
      <c r="AL763" s="226"/>
      <c r="AM763" s="227" t="s">
        <v>16960</v>
      </c>
      <c r="AN763" s="227" t="s">
        <v>16954</v>
      </c>
      <c r="AO763" s="227">
        <v>0</v>
      </c>
      <c r="AP763" s="227" t="s">
        <v>16957</v>
      </c>
      <c r="AQ763" s="227" t="s">
        <v>16942</v>
      </c>
      <c r="AR763" s="227">
        <v>0</v>
      </c>
      <c r="AS763" s="227"/>
      <c r="AT763" s="227"/>
      <c r="AU763" s="227"/>
      <c r="AV763" s="227"/>
      <c r="AW763" s="227" t="s">
        <v>852</v>
      </c>
      <c r="AX763" s="228">
        <v>703.7</v>
      </c>
      <c r="AY763" s="228">
        <v>706.5</v>
      </c>
      <c r="AZ763" s="227" t="s">
        <v>2966</v>
      </c>
      <c r="BA763" s="227">
        <v>2006</v>
      </c>
      <c r="BB763" s="229"/>
      <c r="BC763" s="230">
        <f t="shared" si="330"/>
        <v>0</v>
      </c>
      <c r="BJ763" s="177" t="str">
        <f t="shared" si="321"/>
        <v>1987.000</v>
      </c>
      <c r="BM763" s="177" t="s">
        <v>3428</v>
      </c>
      <c r="BN763" s="177" t="s">
        <v>3005</v>
      </c>
      <c r="BO763" s="177" t="s">
        <v>3429</v>
      </c>
      <c r="BU763" s="177" t="s">
        <v>3428</v>
      </c>
      <c r="BV763" s="177" t="s">
        <v>3005</v>
      </c>
      <c r="BW763" s="177" t="s">
        <v>3429</v>
      </c>
      <c r="CH763" s="224">
        <f t="shared" si="307"/>
        <v>2.9103830456733704E-10</v>
      </c>
    </row>
    <row r="764" spans="1:86" x14ac:dyDescent="0.3">
      <c r="B764" s="225" t="s">
        <v>297</v>
      </c>
      <c r="C764" s="225"/>
      <c r="D764" s="221">
        <f>D765</f>
        <v>6199562.6800000006</v>
      </c>
      <c r="E764" s="222">
        <f t="shared" ref="E764:AE764" si="338">E765</f>
        <v>0</v>
      </c>
      <c r="F764" s="222">
        <f t="shared" si="338"/>
        <v>0</v>
      </c>
      <c r="G764" s="222">
        <f t="shared" si="338"/>
        <v>0</v>
      </c>
      <c r="H764" s="222">
        <f t="shared" si="338"/>
        <v>0</v>
      </c>
      <c r="I764" s="222">
        <f t="shared" si="338"/>
        <v>0</v>
      </c>
      <c r="J764" s="222">
        <f t="shared" si="338"/>
        <v>0</v>
      </c>
      <c r="K764" s="223">
        <f t="shared" si="338"/>
        <v>0</v>
      </c>
      <c r="L764" s="222">
        <f t="shared" si="338"/>
        <v>0</v>
      </c>
      <c r="M764" s="222">
        <f t="shared" si="338"/>
        <v>710</v>
      </c>
      <c r="N764" s="222">
        <f t="shared" si="338"/>
        <v>5873862.0300000003</v>
      </c>
      <c r="O764" s="222">
        <f t="shared" si="338"/>
        <v>0</v>
      </c>
      <c r="P764" s="222">
        <f t="shared" si="338"/>
        <v>0</v>
      </c>
      <c r="Q764" s="222">
        <f t="shared" si="338"/>
        <v>0</v>
      </c>
      <c r="R764" s="222">
        <f t="shared" si="338"/>
        <v>0</v>
      </c>
      <c r="S764" s="222">
        <f t="shared" si="338"/>
        <v>0</v>
      </c>
      <c r="T764" s="222">
        <f t="shared" si="338"/>
        <v>0</v>
      </c>
      <c r="U764" s="222">
        <f t="shared" si="338"/>
        <v>0</v>
      </c>
      <c r="V764" s="222">
        <f t="shared" si="338"/>
        <v>0</v>
      </c>
      <c r="W764" s="222">
        <f t="shared" si="338"/>
        <v>0</v>
      </c>
      <c r="X764" s="222">
        <f t="shared" si="338"/>
        <v>0</v>
      </c>
      <c r="Y764" s="222">
        <f t="shared" si="338"/>
        <v>0</v>
      </c>
      <c r="Z764" s="222">
        <f t="shared" si="338"/>
        <v>0</v>
      </c>
      <c r="AA764" s="222">
        <f t="shared" si="338"/>
        <v>0</v>
      </c>
      <c r="AB764" s="222">
        <f t="shared" si="338"/>
        <v>0</v>
      </c>
      <c r="AC764" s="222">
        <f t="shared" si="338"/>
        <v>125700.65</v>
      </c>
      <c r="AD764" s="222">
        <f t="shared" si="338"/>
        <v>200000</v>
      </c>
      <c r="AE764" s="222">
        <f t="shared" si="338"/>
        <v>0</v>
      </c>
      <c r="AF764" s="214" t="s">
        <v>17016</v>
      </c>
      <c r="AG764" s="214" t="s">
        <v>17016</v>
      </c>
      <c r="AH764" s="214" t="s">
        <v>17016</v>
      </c>
      <c r="AI764" s="226"/>
      <c r="AJ764" s="226"/>
      <c r="AK764" s="226"/>
      <c r="AL764" s="226"/>
      <c r="AM764" s="227"/>
      <c r="AN764" s="227"/>
      <c r="AO764" s="227"/>
      <c r="AP764" s="227"/>
      <c r="AQ764" s="227"/>
      <c r="AR764" s="227"/>
      <c r="AS764" s="227"/>
      <c r="AT764" s="227"/>
      <c r="AU764" s="227"/>
      <c r="AV764" s="227"/>
      <c r="AW764" s="227"/>
      <c r="AX764" s="228"/>
      <c r="AY764" s="228"/>
      <c r="AZ764" s="227"/>
      <c r="BA764" s="227"/>
      <c r="BB764" s="229"/>
      <c r="BC764" s="230">
        <f t="shared" si="330"/>
        <v>-710</v>
      </c>
      <c r="BJ764" s="177" t="e">
        <f t="shared" si="321"/>
        <v>#N/A</v>
      </c>
      <c r="BM764" s="177" t="s">
        <v>3430</v>
      </c>
      <c r="BN764" s="177" t="s">
        <v>1272</v>
      </c>
      <c r="BO764" s="177" t="s">
        <v>3431</v>
      </c>
      <c r="BU764" s="177" t="s">
        <v>3430</v>
      </c>
      <c r="BV764" s="177" t="s">
        <v>1272</v>
      </c>
      <c r="BW764" s="177" t="s">
        <v>3431</v>
      </c>
      <c r="CH764" s="224">
        <f t="shared" si="307"/>
        <v>3.7834979593753815E-10</v>
      </c>
    </row>
    <row r="765" spans="1:86" x14ac:dyDescent="0.3">
      <c r="A765" s="177">
        <v>1</v>
      </c>
      <c r="B765" s="231">
        <f>SUBTOTAL(9,$A$667:A765)</f>
        <v>83</v>
      </c>
      <c r="C765" s="236" t="s">
        <v>298</v>
      </c>
      <c r="D765" s="222">
        <f>E765+F765+G765+H765+I765+J765+L765+N765+P765+R765+T765+U765+V765+W765+X765+Y765+Z765+AA765+AB765+AC765+AD765+AE765</f>
        <v>6199562.6800000006</v>
      </c>
      <c r="E765" s="239">
        <v>0</v>
      </c>
      <c r="F765" s="239">
        <v>0</v>
      </c>
      <c r="G765" s="239">
        <v>0</v>
      </c>
      <c r="H765" s="239">
        <v>0</v>
      </c>
      <c r="I765" s="239">
        <v>0</v>
      </c>
      <c r="J765" s="239">
        <v>0</v>
      </c>
      <c r="K765" s="255">
        <v>0</v>
      </c>
      <c r="L765" s="239">
        <v>0</v>
      </c>
      <c r="M765" s="222">
        <v>710</v>
      </c>
      <c r="N765" s="222">
        <v>5873862.0300000003</v>
      </c>
      <c r="O765" s="239">
        <v>0</v>
      </c>
      <c r="P765" s="239">
        <v>0</v>
      </c>
      <c r="Q765" s="239">
        <v>0</v>
      </c>
      <c r="R765" s="239">
        <v>0</v>
      </c>
      <c r="S765" s="239">
        <v>0</v>
      </c>
      <c r="T765" s="239">
        <v>0</v>
      </c>
      <c r="U765" s="239">
        <v>0</v>
      </c>
      <c r="V765" s="239">
        <v>0</v>
      </c>
      <c r="W765" s="239">
        <v>0</v>
      </c>
      <c r="X765" s="239">
        <v>0</v>
      </c>
      <c r="Y765" s="239">
        <v>0</v>
      </c>
      <c r="Z765" s="239">
        <v>0</v>
      </c>
      <c r="AA765" s="239">
        <v>0</v>
      </c>
      <c r="AB765" s="239">
        <v>0</v>
      </c>
      <c r="AC765" s="239">
        <f>ROUND(N765*2.14%,2)</f>
        <v>125700.65</v>
      </c>
      <c r="AD765" s="239">
        <v>200000</v>
      </c>
      <c r="AE765" s="239">
        <v>0</v>
      </c>
      <c r="AF765" s="214">
        <v>2025</v>
      </c>
      <c r="AG765" s="214">
        <v>2025</v>
      </c>
      <c r="AH765" s="214">
        <v>2025</v>
      </c>
      <c r="AI765" s="226"/>
      <c r="AJ765" s="226"/>
      <c r="AK765" s="226"/>
      <c r="AL765" s="226"/>
      <c r="AM765" s="227" t="s">
        <v>16941</v>
      </c>
      <c r="AN765" s="227" t="s">
        <v>16940</v>
      </c>
      <c r="AO765" s="227">
        <v>0</v>
      </c>
      <c r="AP765" s="227" t="s">
        <v>16944</v>
      </c>
      <c r="AQ765" s="227" t="s">
        <v>16947</v>
      </c>
      <c r="AR765" s="227">
        <v>0</v>
      </c>
      <c r="AS765" s="227" t="s">
        <v>16970</v>
      </c>
      <c r="AT765" s="227"/>
      <c r="AU765" s="227"/>
      <c r="AV765" s="227"/>
      <c r="AW765" s="227" t="s">
        <v>852</v>
      </c>
      <c r="AX765" s="228">
        <v>607.4</v>
      </c>
      <c r="AY765" s="228">
        <v>710</v>
      </c>
      <c r="AZ765" s="227" t="s">
        <v>2966</v>
      </c>
      <c r="BA765" s="227" t="s">
        <v>17002</v>
      </c>
      <c r="BB765" s="229"/>
      <c r="BC765" s="230">
        <f t="shared" si="330"/>
        <v>0</v>
      </c>
      <c r="BJ765" s="177" t="str">
        <f t="shared" si="321"/>
        <v>510.100</v>
      </c>
      <c r="BM765" s="177" t="s">
        <v>3432</v>
      </c>
      <c r="BN765" s="177" t="s">
        <v>3005</v>
      </c>
      <c r="BO765" s="177" t="s">
        <v>3433</v>
      </c>
      <c r="BU765" s="177" t="s">
        <v>3432</v>
      </c>
      <c r="BV765" s="177" t="s">
        <v>3005</v>
      </c>
      <c r="BW765" s="177" t="s">
        <v>3433</v>
      </c>
      <c r="CH765" s="224">
        <f t="shared" si="307"/>
        <v>3.7834979593753815E-10</v>
      </c>
    </row>
    <row r="766" spans="1:86" x14ac:dyDescent="0.3">
      <c r="B766" s="225" t="s">
        <v>335</v>
      </c>
      <c r="C766" s="225"/>
      <c r="D766" s="221">
        <f>D767</f>
        <v>4945765.3100000005</v>
      </c>
      <c r="E766" s="222">
        <f t="shared" ref="E766:AE766" si="339">E767</f>
        <v>0</v>
      </c>
      <c r="F766" s="222">
        <f t="shared" si="339"/>
        <v>0</v>
      </c>
      <c r="G766" s="222">
        <f t="shared" si="339"/>
        <v>0</v>
      </c>
      <c r="H766" s="222">
        <f t="shared" si="339"/>
        <v>0</v>
      </c>
      <c r="I766" s="222">
        <f t="shared" si="339"/>
        <v>0</v>
      </c>
      <c r="J766" s="222">
        <f t="shared" si="339"/>
        <v>0</v>
      </c>
      <c r="K766" s="223">
        <f t="shared" si="339"/>
        <v>0</v>
      </c>
      <c r="L766" s="222">
        <f t="shared" si="339"/>
        <v>0</v>
      </c>
      <c r="M766" s="222">
        <f t="shared" si="339"/>
        <v>600</v>
      </c>
      <c r="N766" s="222">
        <f t="shared" si="339"/>
        <v>4665914.7300000004</v>
      </c>
      <c r="O766" s="222">
        <f t="shared" si="339"/>
        <v>0</v>
      </c>
      <c r="P766" s="222">
        <f t="shared" si="339"/>
        <v>0</v>
      </c>
      <c r="Q766" s="222">
        <f t="shared" si="339"/>
        <v>0</v>
      </c>
      <c r="R766" s="222">
        <f t="shared" si="339"/>
        <v>0</v>
      </c>
      <c r="S766" s="222">
        <f t="shared" si="339"/>
        <v>0</v>
      </c>
      <c r="T766" s="222">
        <f t="shared" si="339"/>
        <v>0</v>
      </c>
      <c r="U766" s="222">
        <f t="shared" si="339"/>
        <v>0</v>
      </c>
      <c r="V766" s="222">
        <f t="shared" si="339"/>
        <v>0</v>
      </c>
      <c r="W766" s="222">
        <f t="shared" si="339"/>
        <v>0</v>
      </c>
      <c r="X766" s="222">
        <f t="shared" si="339"/>
        <v>0</v>
      </c>
      <c r="Y766" s="222">
        <f t="shared" si="339"/>
        <v>0</v>
      </c>
      <c r="Z766" s="222">
        <f t="shared" si="339"/>
        <v>0</v>
      </c>
      <c r="AA766" s="222">
        <f t="shared" si="339"/>
        <v>0</v>
      </c>
      <c r="AB766" s="222">
        <f t="shared" si="339"/>
        <v>0</v>
      </c>
      <c r="AC766" s="222">
        <f t="shared" si="339"/>
        <v>99850.58</v>
      </c>
      <c r="AD766" s="222">
        <f t="shared" si="339"/>
        <v>180000</v>
      </c>
      <c r="AE766" s="222">
        <f t="shared" si="339"/>
        <v>0</v>
      </c>
      <c r="AF766" s="214" t="s">
        <v>17016</v>
      </c>
      <c r="AG766" s="214" t="s">
        <v>17016</v>
      </c>
      <c r="AH766" s="214" t="s">
        <v>17016</v>
      </c>
      <c r="AI766" s="226"/>
      <c r="AJ766" s="226"/>
      <c r="AK766" s="226"/>
      <c r="AL766" s="226"/>
      <c r="AM766" s="227"/>
      <c r="AN766" s="227"/>
      <c r="AO766" s="227"/>
      <c r="AP766" s="227"/>
      <c r="AQ766" s="227"/>
      <c r="AR766" s="227"/>
      <c r="AS766" s="227"/>
      <c r="AT766" s="227"/>
      <c r="AU766" s="227"/>
      <c r="AV766" s="227"/>
      <c r="AW766" s="227"/>
      <c r="AX766" s="228"/>
      <c r="AY766" s="228"/>
      <c r="AZ766" s="227"/>
      <c r="BA766" s="227"/>
      <c r="BB766" s="229"/>
      <c r="BC766" s="230">
        <f t="shared" si="330"/>
        <v>-600</v>
      </c>
      <c r="BJ766" s="177" t="e">
        <f t="shared" ref="BJ766:BJ784" si="340">VLOOKUP(C766,BM:BO,3,FALSE)</f>
        <v>#N/A</v>
      </c>
      <c r="BM766" s="177" t="s">
        <v>3473</v>
      </c>
      <c r="BN766" s="177" t="s">
        <v>719</v>
      </c>
      <c r="BO766" s="177" t="s">
        <v>3474</v>
      </c>
      <c r="BU766" s="177" t="s">
        <v>3473</v>
      </c>
      <c r="BV766" s="177" t="s">
        <v>719</v>
      </c>
      <c r="BW766" s="177" t="s">
        <v>3474</v>
      </c>
      <c r="CH766" s="224">
        <f t="shared" si="307"/>
        <v>5.8207660913467407E-11</v>
      </c>
    </row>
    <row r="767" spans="1:86" x14ac:dyDescent="0.3">
      <c r="A767" s="177">
        <v>1</v>
      </c>
      <c r="B767" s="231">
        <f>SUBTOTAL(9,$A$667:A767)</f>
        <v>84</v>
      </c>
      <c r="C767" s="236" t="s">
        <v>337</v>
      </c>
      <c r="D767" s="222">
        <f>E767+F767+G767+H767+I767+J767+L767+N767+P767+R767+T767+U767+V767+W767+X767+Y767+Z767+AA767+AB767+AC767+AD767+AE767</f>
        <v>4945765.3100000005</v>
      </c>
      <c r="E767" s="239">
        <v>0</v>
      </c>
      <c r="F767" s="239">
        <v>0</v>
      </c>
      <c r="G767" s="239">
        <v>0</v>
      </c>
      <c r="H767" s="239">
        <v>0</v>
      </c>
      <c r="I767" s="239">
        <v>0</v>
      </c>
      <c r="J767" s="239">
        <v>0</v>
      </c>
      <c r="K767" s="255">
        <v>0</v>
      </c>
      <c r="L767" s="239">
        <v>0</v>
      </c>
      <c r="M767" s="222">
        <v>600</v>
      </c>
      <c r="N767" s="222">
        <v>4665914.7300000004</v>
      </c>
      <c r="O767" s="239">
        <v>0</v>
      </c>
      <c r="P767" s="239">
        <v>0</v>
      </c>
      <c r="Q767" s="239">
        <v>0</v>
      </c>
      <c r="R767" s="239">
        <v>0</v>
      </c>
      <c r="S767" s="239">
        <v>0</v>
      </c>
      <c r="T767" s="239">
        <v>0</v>
      </c>
      <c r="U767" s="239">
        <v>0</v>
      </c>
      <c r="V767" s="239">
        <v>0</v>
      </c>
      <c r="W767" s="239">
        <v>0</v>
      </c>
      <c r="X767" s="239">
        <v>0</v>
      </c>
      <c r="Y767" s="239">
        <v>0</v>
      </c>
      <c r="Z767" s="239">
        <v>0</v>
      </c>
      <c r="AA767" s="239">
        <v>0</v>
      </c>
      <c r="AB767" s="239">
        <v>0</v>
      </c>
      <c r="AC767" s="222">
        <f>ROUND(N767*2.14%,2)</f>
        <v>99850.58</v>
      </c>
      <c r="AD767" s="222">
        <v>180000</v>
      </c>
      <c r="AE767" s="239">
        <v>0</v>
      </c>
      <c r="AF767" s="214">
        <v>2025</v>
      </c>
      <c r="AG767" s="214">
        <v>2025</v>
      </c>
      <c r="AH767" s="214">
        <v>2025</v>
      </c>
      <c r="AI767" s="226"/>
      <c r="AJ767" s="226"/>
      <c r="AK767" s="226"/>
      <c r="AL767" s="226"/>
      <c r="AM767" s="227" t="s">
        <v>16943</v>
      </c>
      <c r="AN767" s="227" t="s">
        <v>16957</v>
      </c>
      <c r="AO767" s="227">
        <v>0</v>
      </c>
      <c r="AP767" s="227" t="s">
        <v>16940</v>
      </c>
      <c r="AQ767" s="227" t="s">
        <v>16962</v>
      </c>
      <c r="AR767" s="227">
        <v>0</v>
      </c>
      <c r="AS767" s="227"/>
      <c r="AT767" s="227"/>
      <c r="AU767" s="227"/>
      <c r="AV767" s="227"/>
      <c r="AW767" s="227" t="s">
        <v>663</v>
      </c>
      <c r="AX767" s="228">
        <v>497.6</v>
      </c>
      <c r="AY767" s="228">
        <v>506</v>
      </c>
      <c r="AZ767" s="227" t="s">
        <v>2966</v>
      </c>
      <c r="BA767" s="227" t="s">
        <v>17002</v>
      </c>
      <c r="BB767" s="229"/>
      <c r="BC767" s="230">
        <f t="shared" si="330"/>
        <v>-94</v>
      </c>
      <c r="BJ767" s="177" t="str">
        <f t="shared" si="340"/>
        <v>653.900</v>
      </c>
      <c r="BM767" s="177" t="s">
        <v>3476</v>
      </c>
      <c r="BN767" s="177" t="s">
        <v>2979</v>
      </c>
      <c r="BO767" s="177" t="s">
        <v>3170</v>
      </c>
      <c r="BU767" s="177" t="s">
        <v>3476</v>
      </c>
      <c r="BV767" s="177" t="s">
        <v>2979</v>
      </c>
      <c r="BW767" s="177" t="s">
        <v>3170</v>
      </c>
      <c r="CH767" s="224">
        <f t="shared" ref="CH767:CH827" si="341">D767-E767-F767-G767-H767-I767-J767-L767-N767-P767-R767-T767-U767-V767-W767-X767-Y767-Z767-AA767-AB767-AC767-AD767-AE767</f>
        <v>5.8207660913467407E-11</v>
      </c>
    </row>
    <row r="768" spans="1:86" x14ac:dyDescent="0.3">
      <c r="B768" s="225" t="s">
        <v>336</v>
      </c>
      <c r="C768" s="225"/>
      <c r="D768" s="221">
        <f>D769</f>
        <v>3249753.92</v>
      </c>
      <c r="E768" s="222">
        <f t="shared" ref="E768:AE768" si="342">E769</f>
        <v>0</v>
      </c>
      <c r="F768" s="222">
        <f t="shared" si="342"/>
        <v>0</v>
      </c>
      <c r="G768" s="222">
        <f t="shared" si="342"/>
        <v>0</v>
      </c>
      <c r="H768" s="222">
        <f t="shared" si="342"/>
        <v>0</v>
      </c>
      <c r="I768" s="222">
        <f t="shared" si="342"/>
        <v>0</v>
      </c>
      <c r="J768" s="222">
        <f t="shared" si="342"/>
        <v>0</v>
      </c>
      <c r="K768" s="223">
        <f t="shared" si="342"/>
        <v>0</v>
      </c>
      <c r="L768" s="222">
        <f t="shared" si="342"/>
        <v>0</v>
      </c>
      <c r="M768" s="222">
        <f t="shared" si="342"/>
        <v>385.7</v>
      </c>
      <c r="N768" s="222">
        <f t="shared" si="342"/>
        <v>3034809.01</v>
      </c>
      <c r="O768" s="222">
        <f t="shared" si="342"/>
        <v>0</v>
      </c>
      <c r="P768" s="222">
        <f t="shared" si="342"/>
        <v>0</v>
      </c>
      <c r="Q768" s="222">
        <f t="shared" si="342"/>
        <v>0</v>
      </c>
      <c r="R768" s="222">
        <f t="shared" si="342"/>
        <v>0</v>
      </c>
      <c r="S768" s="222">
        <f t="shared" si="342"/>
        <v>0</v>
      </c>
      <c r="T768" s="222">
        <f t="shared" si="342"/>
        <v>0</v>
      </c>
      <c r="U768" s="222">
        <f t="shared" si="342"/>
        <v>0</v>
      </c>
      <c r="V768" s="222">
        <f t="shared" si="342"/>
        <v>0</v>
      </c>
      <c r="W768" s="222">
        <f t="shared" si="342"/>
        <v>0</v>
      </c>
      <c r="X768" s="222">
        <f t="shared" si="342"/>
        <v>0</v>
      </c>
      <c r="Y768" s="222">
        <f t="shared" si="342"/>
        <v>0</v>
      </c>
      <c r="Z768" s="222">
        <f t="shared" si="342"/>
        <v>0</v>
      </c>
      <c r="AA768" s="222">
        <f t="shared" si="342"/>
        <v>0</v>
      </c>
      <c r="AB768" s="222">
        <f t="shared" si="342"/>
        <v>0</v>
      </c>
      <c r="AC768" s="222">
        <f t="shared" si="342"/>
        <v>64944.91</v>
      </c>
      <c r="AD768" s="222">
        <f t="shared" si="342"/>
        <v>150000</v>
      </c>
      <c r="AE768" s="222">
        <f t="shared" si="342"/>
        <v>0</v>
      </c>
      <c r="AF768" s="214" t="s">
        <v>17016</v>
      </c>
      <c r="AG768" s="214" t="s">
        <v>17016</v>
      </c>
      <c r="AH768" s="214" t="s">
        <v>17016</v>
      </c>
      <c r="AI768" s="226"/>
      <c r="AJ768" s="226"/>
      <c r="AK768" s="226"/>
      <c r="AL768" s="226"/>
      <c r="AM768" s="227"/>
      <c r="AN768" s="227"/>
      <c r="AO768" s="227"/>
      <c r="AP768" s="227"/>
      <c r="AQ768" s="227"/>
      <c r="AR768" s="227"/>
      <c r="AS768" s="227"/>
      <c r="AT768" s="227"/>
      <c r="AU768" s="227"/>
      <c r="AV768" s="227"/>
      <c r="AW768" s="227"/>
      <c r="AX768" s="228"/>
      <c r="AY768" s="228"/>
      <c r="AZ768" s="227"/>
      <c r="BA768" s="227"/>
      <c r="BB768" s="229"/>
      <c r="BC768" s="230">
        <f t="shared" si="330"/>
        <v>-385.7</v>
      </c>
      <c r="BJ768" s="177" t="e">
        <f t="shared" si="340"/>
        <v>#N/A</v>
      </c>
      <c r="BM768" s="177" t="s">
        <v>3480</v>
      </c>
      <c r="BN768" s="177" t="s">
        <v>1269</v>
      </c>
      <c r="BO768" s="177" t="s">
        <v>3482</v>
      </c>
      <c r="BU768" s="177" t="s">
        <v>3480</v>
      </c>
      <c r="BV768" s="177" t="s">
        <v>1269</v>
      </c>
      <c r="BW768" s="177" t="s">
        <v>3482</v>
      </c>
      <c r="CH768" s="224">
        <f t="shared" si="341"/>
        <v>1.4551915228366852E-10</v>
      </c>
    </row>
    <row r="769" spans="1:86" x14ac:dyDescent="0.3">
      <c r="A769" s="177">
        <v>1</v>
      </c>
      <c r="B769" s="231">
        <f>SUBTOTAL(9,$A$667:A769)</f>
        <v>85</v>
      </c>
      <c r="C769" s="236" t="s">
        <v>338</v>
      </c>
      <c r="D769" s="222">
        <f>E769+F769+G769+H769+I769+J769+L769+N769+P769+R769+T769+U769+V769+W769+X769+Y769+Z769+AA769+AB769+AC769+AD769+AE769</f>
        <v>3249753.92</v>
      </c>
      <c r="E769" s="239">
        <v>0</v>
      </c>
      <c r="F769" s="239">
        <v>0</v>
      </c>
      <c r="G769" s="239">
        <v>0</v>
      </c>
      <c r="H769" s="239">
        <v>0</v>
      </c>
      <c r="I769" s="239">
        <v>0</v>
      </c>
      <c r="J769" s="239">
        <v>0</v>
      </c>
      <c r="K769" s="255">
        <v>0</v>
      </c>
      <c r="L769" s="239">
        <v>0</v>
      </c>
      <c r="M769" s="222">
        <v>385.7</v>
      </c>
      <c r="N769" s="222">
        <v>3034809.01</v>
      </c>
      <c r="O769" s="239">
        <v>0</v>
      </c>
      <c r="P769" s="239">
        <v>0</v>
      </c>
      <c r="Q769" s="239">
        <v>0</v>
      </c>
      <c r="R769" s="239">
        <v>0</v>
      </c>
      <c r="S769" s="239">
        <v>0</v>
      </c>
      <c r="T769" s="239">
        <v>0</v>
      </c>
      <c r="U769" s="239">
        <v>0</v>
      </c>
      <c r="V769" s="239">
        <v>0</v>
      </c>
      <c r="W769" s="239">
        <v>0</v>
      </c>
      <c r="X769" s="239">
        <v>0</v>
      </c>
      <c r="Y769" s="239">
        <v>0</v>
      </c>
      <c r="Z769" s="239">
        <v>0</v>
      </c>
      <c r="AA769" s="239">
        <v>0</v>
      </c>
      <c r="AB769" s="239">
        <v>0</v>
      </c>
      <c r="AC769" s="222">
        <f>ROUND(N769*2.14%,2)</f>
        <v>64944.91</v>
      </c>
      <c r="AD769" s="222">
        <v>150000</v>
      </c>
      <c r="AE769" s="239">
        <v>0</v>
      </c>
      <c r="AF769" s="214">
        <v>2025</v>
      </c>
      <c r="AG769" s="214">
        <v>2025</v>
      </c>
      <c r="AH769" s="214">
        <v>2025</v>
      </c>
      <c r="AI769" s="226"/>
      <c r="AJ769" s="226"/>
      <c r="AK769" s="226"/>
      <c r="AL769" s="226"/>
      <c r="AM769" s="227" t="s">
        <v>16950</v>
      </c>
      <c r="AN769" s="227" t="s">
        <v>16946</v>
      </c>
      <c r="AO769" s="227">
        <v>0</v>
      </c>
      <c r="AP769" s="227" t="s">
        <v>16949</v>
      </c>
      <c r="AQ769" s="227" t="s">
        <v>16951</v>
      </c>
      <c r="AR769" s="227">
        <v>0</v>
      </c>
      <c r="AS769" s="227"/>
      <c r="AT769" s="227"/>
      <c r="AU769" s="227"/>
      <c r="AV769" s="227"/>
      <c r="AW769" s="227" t="s">
        <v>810</v>
      </c>
      <c r="AX769" s="228">
        <v>425.1</v>
      </c>
      <c r="AY769" s="228">
        <v>350</v>
      </c>
      <c r="AZ769" s="227" t="s">
        <v>2966</v>
      </c>
      <c r="BA769" s="227" t="s">
        <v>17002</v>
      </c>
      <c r="BB769" s="229"/>
      <c r="BC769" s="230">
        <f t="shared" si="330"/>
        <v>-35.699999999999989</v>
      </c>
      <c r="BJ769" s="177" t="str">
        <f t="shared" si="340"/>
        <v>нет данных</v>
      </c>
      <c r="BM769" s="177" t="s">
        <v>684</v>
      </c>
      <c r="BN769" s="177" t="s">
        <v>628</v>
      </c>
      <c r="BO769" s="177" t="s">
        <v>1747</v>
      </c>
      <c r="BU769" s="177" t="s">
        <v>684</v>
      </c>
      <c r="BV769" s="177" t="s">
        <v>628</v>
      </c>
      <c r="BW769" s="177" t="s">
        <v>1747</v>
      </c>
      <c r="CH769" s="224">
        <f t="shared" si="341"/>
        <v>1.4551915228366852E-10</v>
      </c>
    </row>
    <row r="770" spans="1:86" x14ac:dyDescent="0.3">
      <c r="B770" s="225" t="s">
        <v>358</v>
      </c>
      <c r="C770" s="225"/>
      <c r="D770" s="221">
        <f>D771</f>
        <v>4441783.34</v>
      </c>
      <c r="E770" s="222">
        <f t="shared" ref="E770:AE770" si="343">E771</f>
        <v>0</v>
      </c>
      <c r="F770" s="222">
        <f t="shared" si="343"/>
        <v>0</v>
      </c>
      <c r="G770" s="222">
        <f t="shared" si="343"/>
        <v>0</v>
      </c>
      <c r="H770" s="222">
        <f t="shared" si="343"/>
        <v>0</v>
      </c>
      <c r="I770" s="222">
        <f t="shared" si="343"/>
        <v>0</v>
      </c>
      <c r="J770" s="222">
        <f t="shared" si="343"/>
        <v>0</v>
      </c>
      <c r="K770" s="223">
        <f t="shared" si="343"/>
        <v>0</v>
      </c>
      <c r="L770" s="222">
        <f t="shared" si="343"/>
        <v>0</v>
      </c>
      <c r="M770" s="222">
        <f t="shared" si="343"/>
        <v>491.37</v>
      </c>
      <c r="N770" s="222">
        <f t="shared" si="343"/>
        <v>4201863.46</v>
      </c>
      <c r="O770" s="222">
        <f t="shared" si="343"/>
        <v>0</v>
      </c>
      <c r="P770" s="222">
        <f t="shared" si="343"/>
        <v>0</v>
      </c>
      <c r="Q770" s="222">
        <f t="shared" si="343"/>
        <v>0</v>
      </c>
      <c r="R770" s="222">
        <f t="shared" si="343"/>
        <v>0</v>
      </c>
      <c r="S770" s="222">
        <f t="shared" si="343"/>
        <v>0</v>
      </c>
      <c r="T770" s="222">
        <f t="shared" si="343"/>
        <v>0</v>
      </c>
      <c r="U770" s="222">
        <f t="shared" si="343"/>
        <v>0</v>
      </c>
      <c r="V770" s="222">
        <f t="shared" si="343"/>
        <v>0</v>
      </c>
      <c r="W770" s="222">
        <f t="shared" si="343"/>
        <v>0</v>
      </c>
      <c r="X770" s="222">
        <f t="shared" si="343"/>
        <v>0</v>
      </c>
      <c r="Y770" s="222">
        <f t="shared" si="343"/>
        <v>0</v>
      </c>
      <c r="Z770" s="222">
        <f t="shared" si="343"/>
        <v>0</v>
      </c>
      <c r="AA770" s="222">
        <f t="shared" si="343"/>
        <v>0</v>
      </c>
      <c r="AB770" s="222">
        <f t="shared" si="343"/>
        <v>0</v>
      </c>
      <c r="AC770" s="222">
        <f t="shared" si="343"/>
        <v>89919.88</v>
      </c>
      <c r="AD770" s="222">
        <f t="shared" si="343"/>
        <v>150000</v>
      </c>
      <c r="AE770" s="222">
        <f t="shared" si="343"/>
        <v>0</v>
      </c>
      <c r="AF770" s="214" t="s">
        <v>17016</v>
      </c>
      <c r="AG770" s="214" t="s">
        <v>17016</v>
      </c>
      <c r="AH770" s="214" t="s">
        <v>17016</v>
      </c>
      <c r="AI770" s="226"/>
      <c r="AJ770" s="226"/>
      <c r="AK770" s="226"/>
      <c r="AL770" s="226"/>
      <c r="AM770" s="227"/>
      <c r="AN770" s="227"/>
      <c r="AO770" s="227"/>
      <c r="AP770" s="227"/>
      <c r="AQ770" s="227"/>
      <c r="AR770" s="227"/>
      <c r="AS770" s="227"/>
      <c r="AT770" s="227"/>
      <c r="AU770" s="227"/>
      <c r="AV770" s="227"/>
      <c r="AW770" s="227"/>
      <c r="AX770" s="228"/>
      <c r="AY770" s="228"/>
      <c r="AZ770" s="227"/>
      <c r="BA770" s="227"/>
      <c r="BB770" s="229"/>
      <c r="BC770" s="230">
        <f t="shared" si="330"/>
        <v>-491.37</v>
      </c>
      <c r="BJ770" s="177" t="e">
        <f t="shared" si="340"/>
        <v>#N/A</v>
      </c>
      <c r="BM770" s="177" t="s">
        <v>3520</v>
      </c>
      <c r="BN770" s="177" t="s">
        <v>3097</v>
      </c>
      <c r="BO770" s="177" t="s">
        <v>2983</v>
      </c>
      <c r="BU770" s="177" t="s">
        <v>3520</v>
      </c>
      <c r="BV770" s="177" t="s">
        <v>3097</v>
      </c>
      <c r="BW770" s="177" t="s">
        <v>2983</v>
      </c>
      <c r="CH770" s="224">
        <f t="shared" si="341"/>
        <v>-1.1641532182693481E-10</v>
      </c>
    </row>
    <row r="771" spans="1:86" x14ac:dyDescent="0.3">
      <c r="A771" s="177">
        <v>1</v>
      </c>
      <c r="B771" s="231">
        <f>SUBTOTAL(9,$A$667:A771)</f>
        <v>86</v>
      </c>
      <c r="C771" s="236" t="s">
        <v>360</v>
      </c>
      <c r="D771" s="222">
        <f>E771+F771+G771+H771+I771+J771+L771+N771+P771+R771+T771+U771+V771+W771+X771+Y771+Z771+AA771+AB771+AC771+AD771+AE771</f>
        <v>4441783.34</v>
      </c>
      <c r="E771" s="239">
        <v>0</v>
      </c>
      <c r="F771" s="239">
        <v>0</v>
      </c>
      <c r="G771" s="239">
        <v>0</v>
      </c>
      <c r="H771" s="239">
        <v>0</v>
      </c>
      <c r="I771" s="239">
        <v>0</v>
      </c>
      <c r="J771" s="239">
        <v>0</v>
      </c>
      <c r="K771" s="255">
        <v>0</v>
      </c>
      <c r="L771" s="239">
        <v>0</v>
      </c>
      <c r="M771" s="222">
        <v>491.37</v>
      </c>
      <c r="N771" s="222">
        <v>4201863.46</v>
      </c>
      <c r="O771" s="239">
        <v>0</v>
      </c>
      <c r="P771" s="239">
        <v>0</v>
      </c>
      <c r="Q771" s="239">
        <v>0</v>
      </c>
      <c r="R771" s="239">
        <v>0</v>
      </c>
      <c r="S771" s="239">
        <v>0</v>
      </c>
      <c r="T771" s="239">
        <v>0</v>
      </c>
      <c r="U771" s="239">
        <v>0</v>
      </c>
      <c r="V771" s="239">
        <v>0</v>
      </c>
      <c r="W771" s="239">
        <v>0</v>
      </c>
      <c r="X771" s="239">
        <v>0</v>
      </c>
      <c r="Y771" s="239">
        <v>0</v>
      </c>
      <c r="Z771" s="239">
        <v>0</v>
      </c>
      <c r="AA771" s="239">
        <v>0</v>
      </c>
      <c r="AB771" s="239">
        <v>0</v>
      </c>
      <c r="AC771" s="222">
        <f>ROUND(N771*2.14%,2)</f>
        <v>89919.88</v>
      </c>
      <c r="AD771" s="222">
        <v>150000</v>
      </c>
      <c r="AE771" s="239">
        <v>0</v>
      </c>
      <c r="AF771" s="214">
        <v>2025</v>
      </c>
      <c r="AG771" s="214">
        <v>2025</v>
      </c>
      <c r="AH771" s="214">
        <v>2025</v>
      </c>
      <c r="AI771" s="226"/>
      <c r="AJ771" s="226"/>
      <c r="AK771" s="226"/>
      <c r="AL771" s="226"/>
      <c r="AM771" s="227" t="s">
        <v>16939</v>
      </c>
      <c r="AN771" s="227" t="s">
        <v>16939</v>
      </c>
      <c r="AO771" s="227">
        <v>0</v>
      </c>
      <c r="AP771" s="227" t="s">
        <v>16946</v>
      </c>
      <c r="AQ771" s="227" t="s">
        <v>16952</v>
      </c>
      <c r="AR771" s="227">
        <v>0</v>
      </c>
      <c r="AS771" s="227"/>
      <c r="AT771" s="227"/>
      <c r="AU771" s="227"/>
      <c r="AV771" s="227"/>
      <c r="AW771" s="227" t="s">
        <v>841</v>
      </c>
      <c r="AX771" s="228">
        <v>513.9</v>
      </c>
      <c r="AY771" s="228">
        <v>530</v>
      </c>
      <c r="AZ771" s="227" t="s">
        <v>2966</v>
      </c>
      <c r="BA771" s="227" t="s">
        <v>17002</v>
      </c>
      <c r="BB771" s="229"/>
      <c r="BC771" s="230">
        <f t="shared" si="330"/>
        <v>38.629999999999995</v>
      </c>
      <c r="BJ771" s="177" t="str">
        <f t="shared" si="340"/>
        <v>нет данных</v>
      </c>
      <c r="BM771" s="177" t="s">
        <v>3521</v>
      </c>
      <c r="BN771" s="177" t="s">
        <v>2983</v>
      </c>
      <c r="BO771" s="177" t="s">
        <v>2983</v>
      </c>
      <c r="BU771" s="177" t="s">
        <v>3521</v>
      </c>
      <c r="BV771" s="177" t="s">
        <v>2983</v>
      </c>
      <c r="BW771" s="177" t="s">
        <v>2983</v>
      </c>
      <c r="CH771" s="224">
        <f t="shared" si="341"/>
        <v>-1.1641532182693481E-10</v>
      </c>
    </row>
    <row r="772" spans="1:86" x14ac:dyDescent="0.3">
      <c r="B772" s="225" t="s">
        <v>359</v>
      </c>
      <c r="C772" s="225"/>
      <c r="D772" s="221">
        <f>D773</f>
        <v>4274814.47</v>
      </c>
      <c r="E772" s="222">
        <f t="shared" ref="E772:AE772" si="344">E773</f>
        <v>0</v>
      </c>
      <c r="F772" s="222">
        <f t="shared" si="344"/>
        <v>0</v>
      </c>
      <c r="G772" s="222">
        <f t="shared" si="344"/>
        <v>0</v>
      </c>
      <c r="H772" s="222">
        <f t="shared" si="344"/>
        <v>0</v>
      </c>
      <c r="I772" s="222">
        <f t="shared" si="344"/>
        <v>0</v>
      </c>
      <c r="J772" s="222">
        <f t="shared" si="344"/>
        <v>0</v>
      </c>
      <c r="K772" s="223">
        <f t="shared" si="344"/>
        <v>0</v>
      </c>
      <c r="L772" s="222">
        <f t="shared" si="344"/>
        <v>0</v>
      </c>
      <c r="M772" s="222">
        <f t="shared" si="344"/>
        <v>472.9</v>
      </c>
      <c r="N772" s="222">
        <f t="shared" si="344"/>
        <v>4038392.86</v>
      </c>
      <c r="O772" s="222">
        <f t="shared" si="344"/>
        <v>0</v>
      </c>
      <c r="P772" s="222">
        <f t="shared" si="344"/>
        <v>0</v>
      </c>
      <c r="Q772" s="222">
        <f t="shared" si="344"/>
        <v>0</v>
      </c>
      <c r="R772" s="222">
        <f t="shared" si="344"/>
        <v>0</v>
      </c>
      <c r="S772" s="222">
        <f t="shared" si="344"/>
        <v>0</v>
      </c>
      <c r="T772" s="222">
        <f t="shared" si="344"/>
        <v>0</v>
      </c>
      <c r="U772" s="222">
        <f t="shared" si="344"/>
        <v>0</v>
      </c>
      <c r="V772" s="222">
        <f t="shared" si="344"/>
        <v>0</v>
      </c>
      <c r="W772" s="222">
        <f t="shared" si="344"/>
        <v>0</v>
      </c>
      <c r="X772" s="222">
        <f t="shared" si="344"/>
        <v>0</v>
      </c>
      <c r="Y772" s="222">
        <f t="shared" si="344"/>
        <v>0</v>
      </c>
      <c r="Z772" s="222">
        <f t="shared" si="344"/>
        <v>0</v>
      </c>
      <c r="AA772" s="222">
        <f t="shared" si="344"/>
        <v>0</v>
      </c>
      <c r="AB772" s="222">
        <f t="shared" si="344"/>
        <v>0</v>
      </c>
      <c r="AC772" s="222">
        <f t="shared" si="344"/>
        <v>86421.61</v>
      </c>
      <c r="AD772" s="222">
        <f t="shared" si="344"/>
        <v>150000</v>
      </c>
      <c r="AE772" s="222">
        <f t="shared" si="344"/>
        <v>0</v>
      </c>
      <c r="AF772" s="214" t="s">
        <v>17016</v>
      </c>
      <c r="AG772" s="214" t="s">
        <v>17016</v>
      </c>
      <c r="AH772" s="214" t="s">
        <v>17016</v>
      </c>
      <c r="AI772" s="226"/>
      <c r="AJ772" s="226"/>
      <c r="AK772" s="226"/>
      <c r="AL772" s="226"/>
      <c r="AM772" s="227"/>
      <c r="AN772" s="227"/>
      <c r="AO772" s="227"/>
      <c r="AP772" s="227"/>
      <c r="AQ772" s="227"/>
      <c r="AR772" s="227"/>
      <c r="AS772" s="227"/>
      <c r="AT772" s="227"/>
      <c r="AU772" s="227"/>
      <c r="AV772" s="227"/>
      <c r="AW772" s="227"/>
      <c r="AX772" s="228"/>
      <c r="AY772" s="228"/>
      <c r="AZ772" s="227"/>
      <c r="BA772" s="227"/>
      <c r="BB772" s="229"/>
      <c r="BC772" s="230">
        <f t="shared" si="330"/>
        <v>-472.9</v>
      </c>
      <c r="BJ772" s="177" t="e">
        <f t="shared" si="340"/>
        <v>#N/A</v>
      </c>
      <c r="BM772" s="177" t="s">
        <v>690</v>
      </c>
      <c r="BN772" s="177" t="s">
        <v>657</v>
      </c>
      <c r="BO772" s="177" t="s">
        <v>3522</v>
      </c>
      <c r="BU772" s="177" t="s">
        <v>690</v>
      </c>
      <c r="BV772" s="177" t="s">
        <v>657</v>
      </c>
      <c r="BW772" s="177" t="s">
        <v>3522</v>
      </c>
      <c r="CH772" s="224">
        <f t="shared" si="341"/>
        <v>-1.1641532182693481E-10</v>
      </c>
    </row>
    <row r="773" spans="1:86" x14ac:dyDescent="0.3">
      <c r="A773" s="177">
        <v>1</v>
      </c>
      <c r="B773" s="231">
        <f>SUBTOTAL(9,$A$667:A773)</f>
        <v>87</v>
      </c>
      <c r="C773" s="236" t="s">
        <v>361</v>
      </c>
      <c r="D773" s="222">
        <f>E773+F773+G773+H773+I773+J773+L773+N773+P773+R773+T773+U773+V773+W773+X773+Y773+Z773+AA773+AB773+AC773+AD773+AE773</f>
        <v>4274814.47</v>
      </c>
      <c r="E773" s="239">
        <v>0</v>
      </c>
      <c r="F773" s="239">
        <v>0</v>
      </c>
      <c r="G773" s="239">
        <v>0</v>
      </c>
      <c r="H773" s="239">
        <v>0</v>
      </c>
      <c r="I773" s="239">
        <v>0</v>
      </c>
      <c r="J773" s="239">
        <v>0</v>
      </c>
      <c r="K773" s="255">
        <v>0</v>
      </c>
      <c r="L773" s="239">
        <v>0</v>
      </c>
      <c r="M773" s="222">
        <v>472.9</v>
      </c>
      <c r="N773" s="222">
        <v>4038392.86</v>
      </c>
      <c r="O773" s="239">
        <v>0</v>
      </c>
      <c r="P773" s="239">
        <v>0</v>
      </c>
      <c r="Q773" s="239">
        <v>0</v>
      </c>
      <c r="R773" s="239">
        <v>0</v>
      </c>
      <c r="S773" s="239">
        <v>0</v>
      </c>
      <c r="T773" s="239">
        <v>0</v>
      </c>
      <c r="U773" s="239">
        <v>0</v>
      </c>
      <c r="V773" s="239">
        <v>0</v>
      </c>
      <c r="W773" s="239">
        <v>0</v>
      </c>
      <c r="X773" s="239">
        <v>0</v>
      </c>
      <c r="Y773" s="239">
        <v>0</v>
      </c>
      <c r="Z773" s="239">
        <v>0</v>
      </c>
      <c r="AA773" s="239">
        <v>0</v>
      </c>
      <c r="AB773" s="239">
        <v>0</v>
      </c>
      <c r="AC773" s="222">
        <f>ROUND(N773*2.14%,2)</f>
        <v>86421.61</v>
      </c>
      <c r="AD773" s="222">
        <v>150000</v>
      </c>
      <c r="AE773" s="239">
        <v>0</v>
      </c>
      <c r="AF773" s="214">
        <v>2025</v>
      </c>
      <c r="AG773" s="214">
        <v>2025</v>
      </c>
      <c r="AH773" s="214">
        <v>2025</v>
      </c>
      <c r="AI773" s="226"/>
      <c r="AJ773" s="226"/>
      <c r="AK773" s="226"/>
      <c r="AL773" s="226"/>
      <c r="AM773" s="227" t="s">
        <v>16944</v>
      </c>
      <c r="AN773" s="227" t="s">
        <v>16946</v>
      </c>
      <c r="AO773" s="227">
        <v>0</v>
      </c>
      <c r="AP773" s="227" t="s">
        <v>16954</v>
      </c>
      <c r="AQ773" s="227" t="s">
        <v>16956</v>
      </c>
      <c r="AR773" s="227" t="s">
        <v>16954</v>
      </c>
      <c r="AS773" s="227"/>
      <c r="AT773" s="227"/>
      <c r="AU773" s="227"/>
      <c r="AV773" s="227"/>
      <c r="AW773" s="227" t="s">
        <v>637</v>
      </c>
      <c r="AX773" s="228">
        <v>600.5</v>
      </c>
      <c r="AY773" s="228">
        <v>315.89999999999998</v>
      </c>
      <c r="AZ773" s="227" t="s">
        <v>2966</v>
      </c>
      <c r="BA773" s="227" t="s">
        <v>17002</v>
      </c>
      <c r="BB773" s="229"/>
      <c r="BC773" s="230">
        <f t="shared" si="330"/>
        <v>-157</v>
      </c>
      <c r="BD773" s="177" t="s">
        <v>16938</v>
      </c>
      <c r="BJ773" s="177" t="str">
        <f t="shared" si="340"/>
        <v>382.000</v>
      </c>
      <c r="BM773" s="177" t="s">
        <v>3523</v>
      </c>
      <c r="BN773" s="177" t="s">
        <v>2983</v>
      </c>
      <c r="BO773" s="177" t="s">
        <v>2983</v>
      </c>
      <c r="BU773" s="177" t="s">
        <v>3523</v>
      </c>
      <c r="BV773" s="177" t="s">
        <v>2983</v>
      </c>
      <c r="BW773" s="177" t="s">
        <v>2983</v>
      </c>
      <c r="CH773" s="224">
        <f t="shared" si="341"/>
        <v>-1.1641532182693481E-10</v>
      </c>
    </row>
    <row r="774" spans="1:86" x14ac:dyDescent="0.3">
      <c r="B774" s="220" t="s">
        <v>45</v>
      </c>
      <c r="C774" s="232"/>
      <c r="D774" s="221">
        <f>D775</f>
        <v>5392384</v>
      </c>
      <c r="E774" s="222">
        <f t="shared" ref="E774:AE774" si="345">E775</f>
        <v>0</v>
      </c>
      <c r="F774" s="222">
        <f t="shared" si="345"/>
        <v>0</v>
      </c>
      <c r="G774" s="222">
        <f t="shared" si="345"/>
        <v>0</v>
      </c>
      <c r="H774" s="222">
        <f t="shared" si="345"/>
        <v>0</v>
      </c>
      <c r="I774" s="222">
        <f t="shared" si="345"/>
        <v>0</v>
      </c>
      <c r="J774" s="222">
        <f t="shared" si="345"/>
        <v>0</v>
      </c>
      <c r="K774" s="223">
        <f t="shared" si="345"/>
        <v>0</v>
      </c>
      <c r="L774" s="222">
        <f t="shared" si="345"/>
        <v>0</v>
      </c>
      <c r="M774" s="222">
        <f t="shared" si="345"/>
        <v>640</v>
      </c>
      <c r="N774" s="222">
        <f t="shared" si="345"/>
        <v>5103176.03</v>
      </c>
      <c r="O774" s="222">
        <f t="shared" si="345"/>
        <v>0</v>
      </c>
      <c r="P774" s="222">
        <f t="shared" si="345"/>
        <v>0</v>
      </c>
      <c r="Q774" s="222">
        <f t="shared" si="345"/>
        <v>0</v>
      </c>
      <c r="R774" s="222">
        <f t="shared" si="345"/>
        <v>0</v>
      </c>
      <c r="S774" s="222">
        <f t="shared" si="345"/>
        <v>0</v>
      </c>
      <c r="T774" s="222">
        <f t="shared" si="345"/>
        <v>0</v>
      </c>
      <c r="U774" s="222">
        <f t="shared" si="345"/>
        <v>0</v>
      </c>
      <c r="V774" s="222">
        <f t="shared" si="345"/>
        <v>0</v>
      </c>
      <c r="W774" s="222">
        <f t="shared" si="345"/>
        <v>0</v>
      </c>
      <c r="X774" s="222">
        <f t="shared" si="345"/>
        <v>0</v>
      </c>
      <c r="Y774" s="222">
        <f t="shared" si="345"/>
        <v>0</v>
      </c>
      <c r="Z774" s="222">
        <f t="shared" si="345"/>
        <v>0</v>
      </c>
      <c r="AA774" s="222">
        <f t="shared" si="345"/>
        <v>0</v>
      </c>
      <c r="AB774" s="222">
        <f t="shared" si="345"/>
        <v>0</v>
      </c>
      <c r="AC774" s="222">
        <f t="shared" si="345"/>
        <v>109207.97</v>
      </c>
      <c r="AD774" s="222">
        <f t="shared" si="345"/>
        <v>180000</v>
      </c>
      <c r="AE774" s="222">
        <f t="shared" si="345"/>
        <v>0</v>
      </c>
      <c r="AF774" s="214" t="s">
        <v>17016</v>
      </c>
      <c r="AG774" s="214" t="s">
        <v>17016</v>
      </c>
      <c r="AH774" s="214" t="s">
        <v>17016</v>
      </c>
      <c r="AI774" s="226"/>
      <c r="AJ774" s="226"/>
      <c r="AK774" s="226"/>
      <c r="AL774" s="226"/>
      <c r="AM774" s="227"/>
      <c r="AN774" s="227"/>
      <c r="AO774" s="227"/>
      <c r="AP774" s="227"/>
      <c r="AQ774" s="227"/>
      <c r="AR774" s="227"/>
      <c r="AS774" s="227"/>
      <c r="AT774" s="227"/>
      <c r="AU774" s="227"/>
      <c r="AV774" s="227"/>
      <c r="AW774" s="227"/>
      <c r="AX774" s="228"/>
      <c r="AY774" s="228"/>
      <c r="AZ774" s="227"/>
      <c r="BA774" s="227"/>
      <c r="BB774" s="229"/>
      <c r="BC774" s="230">
        <f t="shared" si="330"/>
        <v>-640</v>
      </c>
      <c r="BJ774" s="177" t="e">
        <f t="shared" si="340"/>
        <v>#N/A</v>
      </c>
      <c r="BM774" s="177" t="s">
        <v>2996</v>
      </c>
      <c r="BN774" s="177" t="s">
        <v>3083</v>
      </c>
      <c r="BO774" s="177" t="s">
        <v>2970</v>
      </c>
      <c r="BU774" s="177" t="s">
        <v>2996</v>
      </c>
      <c r="BV774" s="177" t="s">
        <v>3083</v>
      </c>
      <c r="BW774" s="177" t="s">
        <v>2970</v>
      </c>
      <c r="CH774" s="224">
        <f t="shared" si="341"/>
        <v>-2.6193447411060333E-10</v>
      </c>
    </row>
    <row r="775" spans="1:86" x14ac:dyDescent="0.3">
      <c r="A775" s="177">
        <v>1</v>
      </c>
      <c r="B775" s="231">
        <f>SUBTOTAL(9,$A$667:A775)</f>
        <v>88</v>
      </c>
      <c r="C775" s="232" t="s">
        <v>51</v>
      </c>
      <c r="D775" s="222">
        <f>E775+F775+G775+H775+I775+J775+L775+N775+P775+R775+T775+U775+V775+W775+X775+Y775+Z775+AA775+AB775+AC775+AD775+AE775</f>
        <v>5392384</v>
      </c>
      <c r="E775" s="222">
        <v>0</v>
      </c>
      <c r="F775" s="222">
        <v>0</v>
      </c>
      <c r="G775" s="222">
        <v>0</v>
      </c>
      <c r="H775" s="222">
        <v>0</v>
      </c>
      <c r="I775" s="222">
        <v>0</v>
      </c>
      <c r="J775" s="222">
        <v>0</v>
      </c>
      <c r="K775" s="223">
        <v>0</v>
      </c>
      <c r="L775" s="222">
        <v>0</v>
      </c>
      <c r="M775" s="222">
        <v>640</v>
      </c>
      <c r="N775" s="222">
        <v>5103176.03</v>
      </c>
      <c r="O775" s="222">
        <v>0</v>
      </c>
      <c r="P775" s="222">
        <v>0</v>
      </c>
      <c r="Q775" s="222">
        <v>0</v>
      </c>
      <c r="R775" s="222">
        <v>0</v>
      </c>
      <c r="S775" s="222">
        <v>0</v>
      </c>
      <c r="T775" s="222">
        <v>0</v>
      </c>
      <c r="U775" s="222">
        <v>0</v>
      </c>
      <c r="V775" s="222">
        <v>0</v>
      </c>
      <c r="W775" s="222">
        <v>0</v>
      </c>
      <c r="X775" s="222">
        <v>0</v>
      </c>
      <c r="Y775" s="222">
        <v>0</v>
      </c>
      <c r="Z775" s="222">
        <v>0</v>
      </c>
      <c r="AA775" s="222">
        <v>0</v>
      </c>
      <c r="AB775" s="222">
        <v>0</v>
      </c>
      <c r="AC775" s="222">
        <f>ROUND(N775*2.14%,2)</f>
        <v>109207.97</v>
      </c>
      <c r="AD775" s="222">
        <v>180000</v>
      </c>
      <c r="AE775" s="222">
        <v>0</v>
      </c>
      <c r="AF775" s="214">
        <v>2025</v>
      </c>
      <c r="AG775" s="214">
        <v>2025</v>
      </c>
      <c r="AH775" s="214">
        <v>2025</v>
      </c>
      <c r="AI775" s="226"/>
      <c r="AJ775" s="226"/>
      <c r="AK775" s="226"/>
      <c r="AL775" s="226"/>
      <c r="AM775" s="227" t="s">
        <v>16957</v>
      </c>
      <c r="AN775" s="227" t="s">
        <v>16940</v>
      </c>
      <c r="AO775" s="227">
        <v>0</v>
      </c>
      <c r="AP775" s="227" t="s">
        <v>16962</v>
      </c>
      <c r="AQ775" s="227" t="s">
        <v>16958</v>
      </c>
      <c r="AR775" s="227">
        <v>0</v>
      </c>
      <c r="AS775" s="227"/>
      <c r="AT775" s="227"/>
      <c r="AU775" s="227"/>
      <c r="AV775" s="227"/>
      <c r="AW775" s="227" t="s">
        <v>736</v>
      </c>
      <c r="AX775" s="228">
        <v>1050.3</v>
      </c>
      <c r="AY775" s="228">
        <v>574</v>
      </c>
      <c r="AZ775" s="227" t="s">
        <v>2966</v>
      </c>
      <c r="BA775" s="227" t="s">
        <v>17002</v>
      </c>
      <c r="BB775" s="229"/>
      <c r="BC775" s="230">
        <f t="shared" si="330"/>
        <v>-66</v>
      </c>
      <c r="BJ775" s="177" t="str">
        <f t="shared" si="340"/>
        <v>645.700</v>
      </c>
      <c r="BM775" s="177" t="s">
        <v>2998</v>
      </c>
      <c r="BN775" s="177" t="s">
        <v>719</v>
      </c>
      <c r="BO775" s="177" t="s">
        <v>2999</v>
      </c>
      <c r="BU775" s="177" t="s">
        <v>2998</v>
      </c>
      <c r="BV775" s="177" t="s">
        <v>719</v>
      </c>
      <c r="BW775" s="177" t="s">
        <v>2999</v>
      </c>
      <c r="CH775" s="224">
        <f t="shared" si="341"/>
        <v>-2.6193447411060333E-10</v>
      </c>
    </row>
    <row r="776" spans="1:86" x14ac:dyDescent="0.3">
      <c r="B776" s="225" t="s">
        <v>348</v>
      </c>
      <c r="C776" s="225"/>
      <c r="D776" s="221">
        <f>D777+D778+D779+D780+D781</f>
        <v>20455861.079999998</v>
      </c>
      <c r="E776" s="222">
        <f t="shared" ref="E776:AE776" si="346">E777+E778+E779+E780+E781</f>
        <v>0</v>
      </c>
      <c r="F776" s="222">
        <f t="shared" si="346"/>
        <v>0</v>
      </c>
      <c r="G776" s="222">
        <f t="shared" si="346"/>
        <v>0</v>
      </c>
      <c r="H776" s="222">
        <f t="shared" si="346"/>
        <v>0</v>
      </c>
      <c r="I776" s="222">
        <f t="shared" si="346"/>
        <v>0</v>
      </c>
      <c r="J776" s="222">
        <f t="shared" si="346"/>
        <v>0</v>
      </c>
      <c r="K776" s="223">
        <f t="shared" si="346"/>
        <v>0</v>
      </c>
      <c r="L776" s="222">
        <f t="shared" si="346"/>
        <v>0</v>
      </c>
      <c r="M776" s="222">
        <f t="shared" si="346"/>
        <v>1917</v>
      </c>
      <c r="N776" s="222">
        <f t="shared" si="346"/>
        <v>19234248.18</v>
      </c>
      <c r="O776" s="222">
        <f t="shared" si="346"/>
        <v>0</v>
      </c>
      <c r="P776" s="222">
        <f t="shared" si="346"/>
        <v>0</v>
      </c>
      <c r="Q776" s="222">
        <f t="shared" si="346"/>
        <v>0</v>
      </c>
      <c r="R776" s="222">
        <f t="shared" si="346"/>
        <v>0</v>
      </c>
      <c r="S776" s="222">
        <f t="shared" si="346"/>
        <v>0</v>
      </c>
      <c r="T776" s="222">
        <f t="shared" si="346"/>
        <v>0</v>
      </c>
      <c r="U776" s="222">
        <f t="shared" si="346"/>
        <v>0</v>
      </c>
      <c r="V776" s="222">
        <f t="shared" si="346"/>
        <v>0</v>
      </c>
      <c r="W776" s="222">
        <f t="shared" si="346"/>
        <v>0</v>
      </c>
      <c r="X776" s="222">
        <f t="shared" si="346"/>
        <v>0</v>
      </c>
      <c r="Y776" s="222">
        <f t="shared" si="346"/>
        <v>0</v>
      </c>
      <c r="Z776" s="222">
        <f t="shared" si="346"/>
        <v>0</v>
      </c>
      <c r="AA776" s="222">
        <f t="shared" si="346"/>
        <v>0</v>
      </c>
      <c r="AB776" s="222">
        <f t="shared" si="346"/>
        <v>0</v>
      </c>
      <c r="AC776" s="222">
        <f t="shared" si="346"/>
        <v>411612.9</v>
      </c>
      <c r="AD776" s="222">
        <f t="shared" si="346"/>
        <v>810000</v>
      </c>
      <c r="AE776" s="222">
        <f t="shared" si="346"/>
        <v>0</v>
      </c>
      <c r="AF776" s="214" t="s">
        <v>17016</v>
      </c>
      <c r="AG776" s="214" t="s">
        <v>17016</v>
      </c>
      <c r="AH776" s="214" t="s">
        <v>17016</v>
      </c>
      <c r="AI776" s="226"/>
      <c r="AJ776" s="226"/>
      <c r="AK776" s="226"/>
      <c r="AL776" s="226"/>
      <c r="AM776" s="227"/>
      <c r="AN776" s="227"/>
      <c r="AO776" s="227"/>
      <c r="AP776" s="227"/>
      <c r="AQ776" s="227"/>
      <c r="AR776" s="227"/>
      <c r="AS776" s="227"/>
      <c r="AT776" s="227"/>
      <c r="AU776" s="227"/>
      <c r="AV776" s="227"/>
      <c r="AW776" s="227"/>
      <c r="AX776" s="228"/>
      <c r="AY776" s="228"/>
      <c r="AZ776" s="227"/>
      <c r="BA776" s="227"/>
      <c r="BB776" s="229"/>
      <c r="BC776" s="230">
        <f t="shared" si="330"/>
        <v>-1917</v>
      </c>
      <c r="BJ776" s="177" t="e">
        <f t="shared" si="340"/>
        <v>#N/A</v>
      </c>
      <c r="BM776" s="177" t="s">
        <v>3504</v>
      </c>
      <c r="BN776" s="177" t="s">
        <v>1342</v>
      </c>
      <c r="BO776" s="177" t="s">
        <v>3061</v>
      </c>
      <c r="BU776" s="177" t="s">
        <v>3504</v>
      </c>
      <c r="BV776" s="177" t="s">
        <v>1342</v>
      </c>
      <c r="BW776" s="177" t="s">
        <v>3061</v>
      </c>
      <c r="CH776" s="224">
        <f t="shared" si="341"/>
        <v>-1.5133991837501526E-9</v>
      </c>
    </row>
    <row r="777" spans="1:86" x14ac:dyDescent="0.3">
      <c r="A777" s="177">
        <v>1</v>
      </c>
      <c r="B777" s="231">
        <f>SUBTOTAL(9,$A$667:A777)</f>
        <v>89</v>
      </c>
      <c r="C777" s="236" t="s">
        <v>349</v>
      </c>
      <c r="D777" s="222">
        <f t="shared" ref="D777:D781" si="347">E777+F777+G777+H777+I777+J777+L777+N777+P777+R777+T777+U777+V777+W777+X777+Y777+Z777+AA777+AB777+AC777+AD777+AE777</f>
        <v>6589737.6800000006</v>
      </c>
      <c r="E777" s="239">
        <v>0</v>
      </c>
      <c r="F777" s="239">
        <v>0</v>
      </c>
      <c r="G777" s="239">
        <v>0</v>
      </c>
      <c r="H777" s="239">
        <v>0</v>
      </c>
      <c r="I777" s="239">
        <v>0</v>
      </c>
      <c r="J777" s="239">
        <v>0</v>
      </c>
      <c r="K777" s="255">
        <v>0</v>
      </c>
      <c r="L777" s="239">
        <v>0</v>
      </c>
      <c r="M777" s="222">
        <v>607</v>
      </c>
      <c r="N777" s="222">
        <v>6275443.2000000002</v>
      </c>
      <c r="O777" s="239">
        <v>0</v>
      </c>
      <c r="P777" s="239">
        <v>0</v>
      </c>
      <c r="Q777" s="239">
        <v>0</v>
      </c>
      <c r="R777" s="239">
        <v>0</v>
      </c>
      <c r="S777" s="239">
        <v>0</v>
      </c>
      <c r="T777" s="239">
        <v>0</v>
      </c>
      <c r="U777" s="239">
        <v>0</v>
      </c>
      <c r="V777" s="239">
        <v>0</v>
      </c>
      <c r="W777" s="239">
        <v>0</v>
      </c>
      <c r="X777" s="239">
        <v>0</v>
      </c>
      <c r="Y777" s="239">
        <v>0</v>
      </c>
      <c r="Z777" s="239">
        <v>0</v>
      </c>
      <c r="AA777" s="239">
        <v>0</v>
      </c>
      <c r="AB777" s="239">
        <v>0</v>
      </c>
      <c r="AC777" s="222">
        <f>ROUND(N777*2.14%,2)</f>
        <v>134294.48000000001</v>
      </c>
      <c r="AD777" s="222">
        <v>180000</v>
      </c>
      <c r="AE777" s="239">
        <v>0</v>
      </c>
      <c r="AF777" s="214">
        <v>2025</v>
      </c>
      <c r="AG777" s="214">
        <v>2025</v>
      </c>
      <c r="AH777" s="214">
        <v>2025</v>
      </c>
      <c r="AI777" s="226"/>
      <c r="AJ777" s="226"/>
      <c r="AK777" s="226"/>
      <c r="AL777" s="226"/>
      <c r="AM777" s="227" t="s">
        <v>16939</v>
      </c>
      <c r="AN777" s="227" t="s">
        <v>16960</v>
      </c>
      <c r="AO777" s="227">
        <v>0</v>
      </c>
      <c r="AP777" s="227" t="s">
        <v>16941</v>
      </c>
      <c r="AQ777" s="227" t="s">
        <v>16942</v>
      </c>
      <c r="AR777" s="227">
        <v>0</v>
      </c>
      <c r="AS777" s="227"/>
      <c r="AT777" s="227"/>
      <c r="AU777" s="227"/>
      <c r="AV777" s="227"/>
      <c r="AW777" s="227" t="s">
        <v>940</v>
      </c>
      <c r="AX777" s="228">
        <v>727.9</v>
      </c>
      <c r="AY777" s="228">
        <v>650</v>
      </c>
      <c r="AZ777" s="227" t="s">
        <v>2966</v>
      </c>
      <c r="BA777" s="227" t="s">
        <v>17002</v>
      </c>
      <c r="BB777" s="229"/>
      <c r="BC777" s="230">
        <f t="shared" ref="BC777:BC784" si="348">AY777-M777</f>
        <v>43</v>
      </c>
      <c r="BJ777" s="177" t="str">
        <f t="shared" si="340"/>
        <v>нет данных</v>
      </c>
      <c r="BM777" s="177" t="s">
        <v>3506</v>
      </c>
      <c r="BN777" s="177" t="s">
        <v>1342</v>
      </c>
      <c r="BO777" s="177" t="s">
        <v>3507</v>
      </c>
      <c r="BU777" s="177" t="s">
        <v>3506</v>
      </c>
      <c r="BV777" s="177" t="s">
        <v>1342</v>
      </c>
      <c r="BW777" s="177" t="s">
        <v>3507</v>
      </c>
      <c r="CH777" s="224">
        <f t="shared" si="341"/>
        <v>4.3655745685100555E-10</v>
      </c>
    </row>
    <row r="778" spans="1:86" x14ac:dyDescent="0.3">
      <c r="A778" s="177">
        <v>1</v>
      </c>
      <c r="B778" s="231">
        <f>SUBTOTAL(9,$A$667:A778)</f>
        <v>90</v>
      </c>
      <c r="C778" s="236" t="s">
        <v>350</v>
      </c>
      <c r="D778" s="222">
        <f t="shared" si="347"/>
        <v>7056556</v>
      </c>
      <c r="E778" s="239">
        <v>0</v>
      </c>
      <c r="F778" s="239">
        <v>0</v>
      </c>
      <c r="G778" s="239">
        <v>0</v>
      </c>
      <c r="H778" s="239">
        <v>0</v>
      </c>
      <c r="I778" s="239">
        <v>0</v>
      </c>
      <c r="J778" s="239">
        <v>0</v>
      </c>
      <c r="K778" s="255">
        <v>0</v>
      </c>
      <c r="L778" s="239">
        <v>0</v>
      </c>
      <c r="M778" s="222">
        <v>650</v>
      </c>
      <c r="N778" s="222">
        <v>6732480.9100000001</v>
      </c>
      <c r="O778" s="239">
        <v>0</v>
      </c>
      <c r="P778" s="239">
        <v>0</v>
      </c>
      <c r="Q778" s="239">
        <v>0</v>
      </c>
      <c r="R778" s="239">
        <v>0</v>
      </c>
      <c r="S778" s="239">
        <v>0</v>
      </c>
      <c r="T778" s="239">
        <v>0</v>
      </c>
      <c r="U778" s="239">
        <v>0</v>
      </c>
      <c r="V778" s="239">
        <v>0</v>
      </c>
      <c r="W778" s="239">
        <v>0</v>
      </c>
      <c r="X778" s="239">
        <v>0</v>
      </c>
      <c r="Y778" s="239">
        <v>0</v>
      </c>
      <c r="Z778" s="239">
        <v>0</v>
      </c>
      <c r="AA778" s="239">
        <v>0</v>
      </c>
      <c r="AB778" s="239">
        <v>0</v>
      </c>
      <c r="AC778" s="222">
        <f>ROUND(N778*2.14%,2)</f>
        <v>144075.09</v>
      </c>
      <c r="AD778" s="222">
        <v>180000</v>
      </c>
      <c r="AE778" s="239">
        <v>0</v>
      </c>
      <c r="AF778" s="214">
        <v>2025</v>
      </c>
      <c r="AG778" s="214">
        <v>2025</v>
      </c>
      <c r="AH778" s="214">
        <v>2025</v>
      </c>
      <c r="AI778" s="226"/>
      <c r="AJ778" s="226"/>
      <c r="AK778" s="226"/>
      <c r="AL778" s="226"/>
      <c r="AM778" s="227" t="s">
        <v>16944</v>
      </c>
      <c r="AN778" s="227" t="s">
        <v>16941</v>
      </c>
      <c r="AO778" s="227">
        <v>0</v>
      </c>
      <c r="AP778" s="227" t="s">
        <v>16953</v>
      </c>
      <c r="AQ778" s="227" t="s">
        <v>16962</v>
      </c>
      <c r="AR778" s="227" t="s">
        <v>16954</v>
      </c>
      <c r="AS778" s="227"/>
      <c r="AT778" s="227"/>
      <c r="AU778" s="227"/>
      <c r="AV778" s="227"/>
      <c r="AW778" s="227" t="s">
        <v>780</v>
      </c>
      <c r="AX778" s="228">
        <v>780.2</v>
      </c>
      <c r="AY778" s="228">
        <v>470.54</v>
      </c>
      <c r="AZ778" s="227" t="s">
        <v>2966</v>
      </c>
      <c r="BA778" s="227" t="s">
        <v>17002</v>
      </c>
      <c r="BB778" s="229"/>
      <c r="BC778" s="230">
        <f t="shared" si="348"/>
        <v>-179.45999999999998</v>
      </c>
      <c r="BJ778" s="177" t="str">
        <f t="shared" si="340"/>
        <v>нет данных</v>
      </c>
      <c r="BM778" s="177" t="s">
        <v>3508</v>
      </c>
      <c r="BN778" s="177" t="s">
        <v>775</v>
      </c>
      <c r="BO778" s="177" t="s">
        <v>796</v>
      </c>
      <c r="BU778" s="177" t="s">
        <v>3508</v>
      </c>
      <c r="BV778" s="177" t="s">
        <v>775</v>
      </c>
      <c r="BW778" s="177" t="s">
        <v>796</v>
      </c>
      <c r="CH778" s="224">
        <f t="shared" si="341"/>
        <v>-1.4551915228366852E-10</v>
      </c>
    </row>
    <row r="779" spans="1:86" x14ac:dyDescent="0.3">
      <c r="A779" s="177">
        <v>1</v>
      </c>
      <c r="B779" s="231">
        <f>SUBTOTAL(9,$A$667:A779)</f>
        <v>91</v>
      </c>
      <c r="C779" s="236" t="s">
        <v>351</v>
      </c>
      <c r="D779" s="222">
        <f t="shared" si="347"/>
        <v>1954123.2000000002</v>
      </c>
      <c r="E779" s="239">
        <v>0</v>
      </c>
      <c r="F779" s="239">
        <v>0</v>
      </c>
      <c r="G779" s="239">
        <v>0</v>
      </c>
      <c r="H779" s="239">
        <v>0</v>
      </c>
      <c r="I779" s="239">
        <v>0</v>
      </c>
      <c r="J779" s="239">
        <v>0</v>
      </c>
      <c r="K779" s="255">
        <v>0</v>
      </c>
      <c r="L779" s="239">
        <v>0</v>
      </c>
      <c r="M779" s="222">
        <v>180</v>
      </c>
      <c r="N779" s="222">
        <v>1766323.87</v>
      </c>
      <c r="O779" s="239">
        <v>0</v>
      </c>
      <c r="P779" s="239">
        <v>0</v>
      </c>
      <c r="Q779" s="239">
        <v>0</v>
      </c>
      <c r="R779" s="239">
        <v>0</v>
      </c>
      <c r="S779" s="239">
        <v>0</v>
      </c>
      <c r="T779" s="239">
        <v>0</v>
      </c>
      <c r="U779" s="239">
        <v>0</v>
      </c>
      <c r="V779" s="239">
        <v>0</v>
      </c>
      <c r="W779" s="239">
        <v>0</v>
      </c>
      <c r="X779" s="239">
        <v>0</v>
      </c>
      <c r="Y779" s="239">
        <v>0</v>
      </c>
      <c r="Z779" s="239">
        <v>0</v>
      </c>
      <c r="AA779" s="239">
        <v>0</v>
      </c>
      <c r="AB779" s="239">
        <v>0</v>
      </c>
      <c r="AC779" s="222">
        <f>ROUND(N779*2.14%,2)</f>
        <v>37799.33</v>
      </c>
      <c r="AD779" s="222">
        <v>150000</v>
      </c>
      <c r="AE779" s="239">
        <v>0</v>
      </c>
      <c r="AF779" s="214">
        <v>2025</v>
      </c>
      <c r="AG779" s="214">
        <v>2025</v>
      </c>
      <c r="AH779" s="214">
        <v>2025</v>
      </c>
      <c r="AI779" s="226"/>
      <c r="AJ779" s="226"/>
      <c r="AK779" s="226"/>
      <c r="AL779" s="226"/>
      <c r="AM779" s="227" t="s">
        <v>16939</v>
      </c>
      <c r="AN779" s="227" t="s">
        <v>16955</v>
      </c>
      <c r="AO779" s="227">
        <v>0</v>
      </c>
      <c r="AP779" s="227" t="s">
        <v>16959</v>
      </c>
      <c r="AQ779" s="227" t="s">
        <v>16958</v>
      </c>
      <c r="AR779" s="227">
        <v>0</v>
      </c>
      <c r="AS779" s="227"/>
      <c r="AT779" s="227"/>
      <c r="AU779" s="227"/>
      <c r="AV779" s="227"/>
      <c r="AW779" s="227" t="s">
        <v>794</v>
      </c>
      <c r="AX779" s="228">
        <v>275.7</v>
      </c>
      <c r="AY779" s="228">
        <v>164.52</v>
      </c>
      <c r="AZ779" s="227" t="s">
        <v>2966</v>
      </c>
      <c r="BA779" s="227" t="s">
        <v>17002</v>
      </c>
      <c r="BB779" s="229"/>
      <c r="BC779" s="230">
        <f t="shared" si="348"/>
        <v>-15.47999999999999</v>
      </c>
      <c r="BJ779" s="177" t="str">
        <f t="shared" si="340"/>
        <v>нет данных</v>
      </c>
      <c r="BM779" s="177" t="s">
        <v>3509</v>
      </c>
      <c r="BN779" s="177" t="s">
        <v>803</v>
      </c>
      <c r="BO779" s="177" t="s">
        <v>3510</v>
      </c>
      <c r="BU779" s="177" t="s">
        <v>3509</v>
      </c>
      <c r="BV779" s="177" t="s">
        <v>803</v>
      </c>
      <c r="BW779" s="177" t="s">
        <v>3510</v>
      </c>
      <c r="CH779" s="224">
        <f t="shared" si="341"/>
        <v>5.8207660913467407E-11</v>
      </c>
    </row>
    <row r="780" spans="1:86" x14ac:dyDescent="0.3">
      <c r="A780" s="177">
        <v>1</v>
      </c>
      <c r="B780" s="231">
        <f>SUBTOTAL(9,$A$667:A780)</f>
        <v>92</v>
      </c>
      <c r="C780" s="236" t="s">
        <v>352</v>
      </c>
      <c r="D780" s="222">
        <f t="shared" si="347"/>
        <v>1954123.2000000002</v>
      </c>
      <c r="E780" s="239">
        <v>0</v>
      </c>
      <c r="F780" s="239">
        <v>0</v>
      </c>
      <c r="G780" s="239">
        <v>0</v>
      </c>
      <c r="H780" s="239">
        <v>0</v>
      </c>
      <c r="I780" s="239">
        <v>0</v>
      </c>
      <c r="J780" s="239">
        <v>0</v>
      </c>
      <c r="K780" s="255">
        <v>0</v>
      </c>
      <c r="L780" s="239">
        <v>0</v>
      </c>
      <c r="M780" s="222">
        <v>180</v>
      </c>
      <c r="N780" s="222">
        <v>1766323.87</v>
      </c>
      <c r="O780" s="239">
        <v>0</v>
      </c>
      <c r="P780" s="239">
        <v>0</v>
      </c>
      <c r="Q780" s="239">
        <v>0</v>
      </c>
      <c r="R780" s="239">
        <v>0</v>
      </c>
      <c r="S780" s="239">
        <v>0</v>
      </c>
      <c r="T780" s="239">
        <v>0</v>
      </c>
      <c r="U780" s="239">
        <v>0</v>
      </c>
      <c r="V780" s="239">
        <v>0</v>
      </c>
      <c r="W780" s="239">
        <v>0</v>
      </c>
      <c r="X780" s="239">
        <v>0</v>
      </c>
      <c r="Y780" s="239">
        <v>0</v>
      </c>
      <c r="Z780" s="239">
        <v>0</v>
      </c>
      <c r="AA780" s="239">
        <v>0</v>
      </c>
      <c r="AB780" s="239">
        <v>0</v>
      </c>
      <c r="AC780" s="222">
        <f>ROUND(N780*2.14%,2)</f>
        <v>37799.33</v>
      </c>
      <c r="AD780" s="222">
        <v>150000</v>
      </c>
      <c r="AE780" s="239">
        <v>0</v>
      </c>
      <c r="AF780" s="214">
        <v>2025</v>
      </c>
      <c r="AG780" s="214">
        <v>2025</v>
      </c>
      <c r="AH780" s="214">
        <v>2025</v>
      </c>
      <c r="AI780" s="226"/>
      <c r="AJ780" s="226"/>
      <c r="AK780" s="226"/>
      <c r="AL780" s="226"/>
      <c r="AM780" s="227" t="s">
        <v>16939</v>
      </c>
      <c r="AN780" s="227" t="s">
        <v>16955</v>
      </c>
      <c r="AO780" s="227">
        <v>0</v>
      </c>
      <c r="AP780" s="227" t="s">
        <v>16959</v>
      </c>
      <c r="AQ780" s="227" t="s">
        <v>16958</v>
      </c>
      <c r="AR780" s="227">
        <v>0</v>
      </c>
      <c r="AS780" s="227"/>
      <c r="AT780" s="227"/>
      <c r="AU780" s="227"/>
      <c r="AV780" s="227"/>
      <c r="AW780" s="227" t="s">
        <v>794</v>
      </c>
      <c r="AX780" s="228">
        <v>298.89999999999998</v>
      </c>
      <c r="AY780" s="228">
        <v>171.54</v>
      </c>
      <c r="AZ780" s="227" t="s">
        <v>2966</v>
      </c>
      <c r="BA780" s="227" t="s">
        <v>17002</v>
      </c>
      <c r="BB780" s="229"/>
      <c r="BC780" s="230">
        <f t="shared" si="348"/>
        <v>-8.460000000000008</v>
      </c>
      <c r="BJ780" s="177" t="str">
        <f t="shared" si="340"/>
        <v>нет данных</v>
      </c>
      <c r="BM780" s="177" t="s">
        <v>3511</v>
      </c>
      <c r="BN780" s="177" t="s">
        <v>715</v>
      </c>
      <c r="BO780" s="177" t="s">
        <v>3512</v>
      </c>
      <c r="BU780" s="177" t="s">
        <v>3511</v>
      </c>
      <c r="BV780" s="177" t="s">
        <v>715</v>
      </c>
      <c r="BW780" s="177" t="s">
        <v>3512</v>
      </c>
      <c r="CH780" s="224">
        <f t="shared" si="341"/>
        <v>5.8207660913467407E-11</v>
      </c>
    </row>
    <row r="781" spans="1:86" x14ac:dyDescent="0.3">
      <c r="A781" s="177">
        <v>1</v>
      </c>
      <c r="B781" s="231">
        <f>SUBTOTAL(9,$A$667:A781)</f>
        <v>93</v>
      </c>
      <c r="C781" s="236" t="s">
        <v>353</v>
      </c>
      <c r="D781" s="222">
        <f t="shared" si="347"/>
        <v>2901321</v>
      </c>
      <c r="E781" s="239">
        <v>0</v>
      </c>
      <c r="F781" s="239">
        <v>0</v>
      </c>
      <c r="G781" s="239">
        <v>0</v>
      </c>
      <c r="H781" s="239">
        <v>0</v>
      </c>
      <c r="I781" s="239">
        <v>0</v>
      </c>
      <c r="J781" s="239">
        <v>0</v>
      </c>
      <c r="K781" s="255">
        <v>0</v>
      </c>
      <c r="L781" s="239">
        <v>0</v>
      </c>
      <c r="M781" s="222">
        <v>300</v>
      </c>
      <c r="N781" s="222">
        <v>2693676.33</v>
      </c>
      <c r="O781" s="239">
        <v>0</v>
      </c>
      <c r="P781" s="239">
        <v>0</v>
      </c>
      <c r="Q781" s="239">
        <v>0</v>
      </c>
      <c r="R781" s="239">
        <v>0</v>
      </c>
      <c r="S781" s="239">
        <v>0</v>
      </c>
      <c r="T781" s="239">
        <v>0</v>
      </c>
      <c r="U781" s="239">
        <v>0</v>
      </c>
      <c r="V781" s="239">
        <v>0</v>
      </c>
      <c r="W781" s="239">
        <v>0</v>
      </c>
      <c r="X781" s="239">
        <v>0</v>
      </c>
      <c r="Y781" s="239">
        <v>0</v>
      </c>
      <c r="Z781" s="239">
        <v>0</v>
      </c>
      <c r="AA781" s="239">
        <v>0</v>
      </c>
      <c r="AB781" s="239">
        <v>0</v>
      </c>
      <c r="AC781" s="222">
        <f>ROUND(N781*2.14%,2)</f>
        <v>57644.67</v>
      </c>
      <c r="AD781" s="222">
        <v>150000</v>
      </c>
      <c r="AE781" s="239">
        <v>0</v>
      </c>
      <c r="AF781" s="214">
        <v>2025</v>
      </c>
      <c r="AG781" s="214">
        <v>2025</v>
      </c>
      <c r="AH781" s="214">
        <v>2025</v>
      </c>
      <c r="AI781" s="226"/>
      <c r="AJ781" s="226"/>
      <c r="AK781" s="226"/>
      <c r="AL781" s="226"/>
      <c r="AM781" s="227" t="s">
        <v>16939</v>
      </c>
      <c r="AN781" s="227" t="s">
        <v>16960</v>
      </c>
      <c r="AO781" s="227">
        <v>0</v>
      </c>
      <c r="AP781" s="227" t="s">
        <v>16964</v>
      </c>
      <c r="AQ781" s="227" t="s">
        <v>16958</v>
      </c>
      <c r="AR781" s="227">
        <v>0</v>
      </c>
      <c r="AS781" s="227"/>
      <c r="AT781" s="227"/>
      <c r="AU781" s="227"/>
      <c r="AV781" s="227"/>
      <c r="AW781" s="227" t="s">
        <v>912</v>
      </c>
      <c r="AX781" s="228">
        <v>389.5</v>
      </c>
      <c r="AY781" s="228">
        <v>227.63</v>
      </c>
      <c r="AZ781" s="227" t="s">
        <v>2966</v>
      </c>
      <c r="BA781" s="227" t="s">
        <v>17002</v>
      </c>
      <c r="BB781" s="229"/>
      <c r="BC781" s="230">
        <f t="shared" si="348"/>
        <v>-72.37</v>
      </c>
      <c r="BJ781" s="177" t="str">
        <f t="shared" si="340"/>
        <v>нет данных</v>
      </c>
      <c r="BM781" s="177" t="s">
        <v>3513</v>
      </c>
      <c r="BN781" s="177" t="s">
        <v>1279</v>
      </c>
      <c r="BO781" s="177" t="s">
        <v>2968</v>
      </c>
      <c r="BU781" s="177" t="s">
        <v>3513</v>
      </c>
      <c r="BV781" s="177" t="s">
        <v>1279</v>
      </c>
      <c r="BW781" s="177" t="s">
        <v>2968</v>
      </c>
      <c r="CH781" s="224">
        <f t="shared" si="341"/>
        <v>-5.8207660913467407E-11</v>
      </c>
    </row>
    <row r="782" spans="1:86" x14ac:dyDescent="0.3">
      <c r="B782" s="225" t="s">
        <v>370</v>
      </c>
      <c r="C782" s="225"/>
      <c r="D782" s="221">
        <f>D783+D784</f>
        <v>12004830.189999999</v>
      </c>
      <c r="E782" s="222">
        <f t="shared" ref="E782:AE782" si="349">E783+E784</f>
        <v>0</v>
      </c>
      <c r="F782" s="222">
        <f t="shared" si="349"/>
        <v>0</v>
      </c>
      <c r="G782" s="222">
        <f t="shared" si="349"/>
        <v>0</v>
      </c>
      <c r="H782" s="222">
        <f t="shared" si="349"/>
        <v>0</v>
      </c>
      <c r="I782" s="222">
        <f t="shared" si="349"/>
        <v>0</v>
      </c>
      <c r="J782" s="222">
        <f t="shared" si="349"/>
        <v>0</v>
      </c>
      <c r="K782" s="223">
        <f t="shared" si="349"/>
        <v>0</v>
      </c>
      <c r="L782" s="222">
        <f t="shared" si="349"/>
        <v>0</v>
      </c>
      <c r="M782" s="222">
        <f t="shared" si="349"/>
        <v>1106</v>
      </c>
      <c r="N782" s="222">
        <f t="shared" si="349"/>
        <v>11400851.960000001</v>
      </c>
      <c r="O782" s="222">
        <f t="shared" si="349"/>
        <v>0</v>
      </c>
      <c r="P782" s="222">
        <f t="shared" si="349"/>
        <v>0</v>
      </c>
      <c r="Q782" s="222">
        <f t="shared" si="349"/>
        <v>0</v>
      </c>
      <c r="R782" s="222">
        <f t="shared" si="349"/>
        <v>0</v>
      </c>
      <c r="S782" s="222">
        <f t="shared" si="349"/>
        <v>0</v>
      </c>
      <c r="T782" s="222">
        <f t="shared" si="349"/>
        <v>0</v>
      </c>
      <c r="U782" s="222">
        <f t="shared" si="349"/>
        <v>0</v>
      </c>
      <c r="V782" s="222">
        <f t="shared" si="349"/>
        <v>0</v>
      </c>
      <c r="W782" s="222">
        <f t="shared" si="349"/>
        <v>0</v>
      </c>
      <c r="X782" s="222">
        <f t="shared" si="349"/>
        <v>0</v>
      </c>
      <c r="Y782" s="222">
        <f t="shared" si="349"/>
        <v>0</v>
      </c>
      <c r="Z782" s="222">
        <f t="shared" si="349"/>
        <v>0</v>
      </c>
      <c r="AA782" s="222">
        <f t="shared" si="349"/>
        <v>0</v>
      </c>
      <c r="AB782" s="222">
        <f t="shared" si="349"/>
        <v>0</v>
      </c>
      <c r="AC782" s="222">
        <f t="shared" si="349"/>
        <v>243978.23</v>
      </c>
      <c r="AD782" s="222">
        <f t="shared" si="349"/>
        <v>360000</v>
      </c>
      <c r="AE782" s="222">
        <f t="shared" si="349"/>
        <v>0</v>
      </c>
      <c r="AF782" s="214" t="s">
        <v>17016</v>
      </c>
      <c r="AG782" s="214" t="s">
        <v>17016</v>
      </c>
      <c r="AH782" s="214" t="s">
        <v>17016</v>
      </c>
      <c r="AI782" s="226"/>
      <c r="AJ782" s="226"/>
      <c r="AK782" s="226"/>
      <c r="AL782" s="226"/>
      <c r="AM782" s="227"/>
      <c r="AN782" s="227"/>
      <c r="AO782" s="227"/>
      <c r="AP782" s="227"/>
      <c r="AQ782" s="227"/>
      <c r="AR782" s="227"/>
      <c r="AS782" s="227"/>
      <c r="AT782" s="227"/>
      <c r="AU782" s="227"/>
      <c r="AV782" s="227"/>
      <c r="AW782" s="227"/>
      <c r="AX782" s="228"/>
      <c r="AY782" s="228"/>
      <c r="AZ782" s="227"/>
      <c r="BA782" s="227"/>
      <c r="BB782" s="229"/>
      <c r="BC782" s="230">
        <f t="shared" si="348"/>
        <v>-1106</v>
      </c>
      <c r="BJ782" s="177" t="e">
        <f t="shared" si="340"/>
        <v>#N/A</v>
      </c>
      <c r="BM782" s="177" t="s">
        <v>3551</v>
      </c>
      <c r="BN782" s="177" t="s">
        <v>2983</v>
      </c>
      <c r="BO782" s="177" t="s">
        <v>3552</v>
      </c>
      <c r="BU782" s="177" t="s">
        <v>3551</v>
      </c>
      <c r="BV782" s="177" t="s">
        <v>2983</v>
      </c>
      <c r="BW782" s="177" t="s">
        <v>3552</v>
      </c>
      <c r="CH782" s="224">
        <f t="shared" si="341"/>
        <v>-1.3969838619232178E-9</v>
      </c>
    </row>
    <row r="783" spans="1:86" x14ac:dyDescent="0.3">
      <c r="A783" s="177">
        <v>1</v>
      </c>
      <c r="B783" s="231">
        <f>SUBTOTAL(9,$A$667:A783)</f>
        <v>94</v>
      </c>
      <c r="C783" s="236" t="s">
        <v>376</v>
      </c>
      <c r="D783" s="222">
        <f t="shared" ref="D783:D784" si="350">E783+F783+G783+H783+I783+J783+L783+N783+P783+R783+T783+U783+V783+W783+X783+Y783+Z783+AA783+AB783+AC783+AD783+AE783</f>
        <v>6253194.2399999993</v>
      </c>
      <c r="E783" s="239">
        <v>0</v>
      </c>
      <c r="F783" s="239">
        <v>0</v>
      </c>
      <c r="G783" s="239">
        <v>0</v>
      </c>
      <c r="H783" s="239">
        <v>0</v>
      </c>
      <c r="I783" s="239">
        <v>0</v>
      </c>
      <c r="J783" s="239">
        <v>0</v>
      </c>
      <c r="K783" s="255">
        <v>0</v>
      </c>
      <c r="L783" s="239">
        <v>0</v>
      </c>
      <c r="M783" s="222">
        <v>576.79999999999995</v>
      </c>
      <c r="N783" s="222">
        <v>5945950.8899999997</v>
      </c>
      <c r="O783" s="239">
        <v>0</v>
      </c>
      <c r="P783" s="239">
        <v>0</v>
      </c>
      <c r="Q783" s="239">
        <v>0</v>
      </c>
      <c r="R783" s="239">
        <v>0</v>
      </c>
      <c r="S783" s="239">
        <v>0</v>
      </c>
      <c r="T783" s="239">
        <v>0</v>
      </c>
      <c r="U783" s="239">
        <v>0</v>
      </c>
      <c r="V783" s="239">
        <v>0</v>
      </c>
      <c r="W783" s="239">
        <v>0</v>
      </c>
      <c r="X783" s="239">
        <v>0</v>
      </c>
      <c r="Y783" s="239">
        <v>0</v>
      </c>
      <c r="Z783" s="239">
        <v>0</v>
      </c>
      <c r="AA783" s="239">
        <v>0</v>
      </c>
      <c r="AB783" s="239">
        <v>0</v>
      </c>
      <c r="AC783" s="222">
        <f>ROUND(N783*2.14%,2)</f>
        <v>127243.35</v>
      </c>
      <c r="AD783" s="222">
        <v>180000</v>
      </c>
      <c r="AE783" s="239">
        <v>0</v>
      </c>
      <c r="AF783" s="214">
        <v>2025</v>
      </c>
      <c r="AG783" s="214">
        <v>2025</v>
      </c>
      <c r="AH783" s="214">
        <v>2025</v>
      </c>
      <c r="AI783" s="226"/>
      <c r="AJ783" s="226"/>
      <c r="AK783" s="226"/>
      <c r="AL783" s="226"/>
      <c r="AM783" s="227" t="s">
        <v>16950</v>
      </c>
      <c r="AN783" s="227" t="s">
        <v>16961</v>
      </c>
      <c r="AO783" s="227">
        <v>0</v>
      </c>
      <c r="AP783" s="227" t="s">
        <v>16940</v>
      </c>
      <c r="AQ783" s="227" t="s">
        <v>16964</v>
      </c>
      <c r="AR783" s="227">
        <v>0</v>
      </c>
      <c r="AS783" s="227"/>
      <c r="AT783" s="227"/>
      <c r="AU783" s="227"/>
      <c r="AV783" s="227"/>
      <c r="AW783" s="227" t="s">
        <v>666</v>
      </c>
      <c r="AX783" s="228">
        <v>745.69</v>
      </c>
      <c r="AY783" s="228">
        <v>650</v>
      </c>
      <c r="AZ783" s="227" t="s">
        <v>2966</v>
      </c>
      <c r="BA783" s="227" t="s">
        <v>17002</v>
      </c>
      <c r="BB783" s="229"/>
      <c r="BC783" s="230">
        <f t="shared" si="348"/>
        <v>73.200000000000045</v>
      </c>
      <c r="BJ783" s="177" t="str">
        <f t="shared" si="340"/>
        <v>520.000</v>
      </c>
      <c r="BM783" s="177" t="s">
        <v>3553</v>
      </c>
      <c r="BN783" s="177" t="s">
        <v>2983</v>
      </c>
      <c r="BO783" s="177" t="s">
        <v>2983</v>
      </c>
      <c r="BU783" s="177" t="s">
        <v>3553</v>
      </c>
      <c r="BV783" s="177" t="s">
        <v>2983</v>
      </c>
      <c r="BW783" s="177" t="s">
        <v>2983</v>
      </c>
      <c r="CH783" s="224">
        <f t="shared" si="341"/>
        <v>-3.7834979593753815E-10</v>
      </c>
    </row>
    <row r="784" spans="1:86" x14ac:dyDescent="0.3">
      <c r="A784" s="177">
        <v>1</v>
      </c>
      <c r="B784" s="231">
        <f>SUBTOTAL(9,$A$667:A784)</f>
        <v>95</v>
      </c>
      <c r="C784" s="236" t="s">
        <v>377</v>
      </c>
      <c r="D784" s="222">
        <f t="shared" si="350"/>
        <v>5751635.9500000002</v>
      </c>
      <c r="E784" s="239">
        <v>0</v>
      </c>
      <c r="F784" s="239">
        <v>0</v>
      </c>
      <c r="G784" s="239">
        <v>0</v>
      </c>
      <c r="H784" s="239">
        <v>0</v>
      </c>
      <c r="I784" s="239">
        <v>0</v>
      </c>
      <c r="J784" s="239">
        <v>0</v>
      </c>
      <c r="K784" s="255">
        <v>0</v>
      </c>
      <c r="L784" s="239">
        <v>0</v>
      </c>
      <c r="M784" s="222">
        <v>529.20000000000005</v>
      </c>
      <c r="N784" s="222">
        <v>5454901.0700000003</v>
      </c>
      <c r="O784" s="239">
        <v>0</v>
      </c>
      <c r="P784" s="239">
        <v>0</v>
      </c>
      <c r="Q784" s="239">
        <v>0</v>
      </c>
      <c r="R784" s="239">
        <v>0</v>
      </c>
      <c r="S784" s="239">
        <v>0</v>
      </c>
      <c r="T784" s="239">
        <v>0</v>
      </c>
      <c r="U784" s="239">
        <v>0</v>
      </c>
      <c r="V784" s="239">
        <v>0</v>
      </c>
      <c r="W784" s="239">
        <v>0</v>
      </c>
      <c r="X784" s="239">
        <v>0</v>
      </c>
      <c r="Y784" s="239">
        <v>0</v>
      </c>
      <c r="Z784" s="239">
        <v>0</v>
      </c>
      <c r="AA784" s="239">
        <v>0</v>
      </c>
      <c r="AB784" s="239">
        <v>0</v>
      </c>
      <c r="AC784" s="222">
        <f>ROUND(N784*2.14%,2)</f>
        <v>116734.88</v>
      </c>
      <c r="AD784" s="222">
        <v>180000</v>
      </c>
      <c r="AE784" s="239">
        <v>0</v>
      </c>
      <c r="AF784" s="214">
        <v>2025</v>
      </c>
      <c r="AG784" s="214">
        <v>2025</v>
      </c>
      <c r="AH784" s="214">
        <v>2025</v>
      </c>
      <c r="AI784" s="226"/>
      <c r="AJ784" s="226"/>
      <c r="AK784" s="226"/>
      <c r="AL784" s="226"/>
      <c r="AM784" s="227" t="s">
        <v>16944</v>
      </c>
      <c r="AN784" s="227" t="s">
        <v>16939</v>
      </c>
      <c r="AO784" s="227">
        <v>0</v>
      </c>
      <c r="AP784" s="227" t="s">
        <v>16959</v>
      </c>
      <c r="AQ784" s="227" t="s">
        <v>16956</v>
      </c>
      <c r="AR784" s="227">
        <v>0</v>
      </c>
      <c r="AS784" s="227"/>
      <c r="AT784" s="227"/>
      <c r="AU784" s="227"/>
      <c r="AV784" s="227"/>
      <c r="AW784" s="227" t="s">
        <v>636</v>
      </c>
      <c r="AX784" s="228">
        <v>574.20000000000005</v>
      </c>
      <c r="AY784" s="228">
        <v>517</v>
      </c>
      <c r="AZ784" s="227" t="s">
        <v>2966</v>
      </c>
      <c r="BA784" s="227" t="s">
        <v>17002</v>
      </c>
      <c r="BB784" s="229"/>
      <c r="BC784" s="230">
        <f t="shared" si="348"/>
        <v>-12.200000000000045</v>
      </c>
      <c r="BJ784" s="177" t="str">
        <f t="shared" si="340"/>
        <v>413.580</v>
      </c>
      <c r="BM784" s="177" t="s">
        <v>3554</v>
      </c>
      <c r="BN784" s="177" t="s">
        <v>2983</v>
      </c>
      <c r="BO784" s="177" t="s">
        <v>2983</v>
      </c>
      <c r="BU784" s="177" t="s">
        <v>3554</v>
      </c>
      <c r="BV784" s="177" t="s">
        <v>2983</v>
      </c>
      <c r="BW784" s="177" t="s">
        <v>2983</v>
      </c>
      <c r="CH784" s="224">
        <f t="shared" si="341"/>
        <v>-1.1641532182693481E-10</v>
      </c>
    </row>
    <row r="785" spans="1:86" x14ac:dyDescent="0.3">
      <c r="B785" s="225" t="s">
        <v>17011</v>
      </c>
      <c r="C785" s="225"/>
      <c r="D785" s="221">
        <f>D786</f>
        <v>8285735.04</v>
      </c>
      <c r="E785" s="222">
        <f t="shared" ref="E785:AE785" si="351">E786</f>
        <v>0</v>
      </c>
      <c r="F785" s="222">
        <f t="shared" si="351"/>
        <v>0</v>
      </c>
      <c r="G785" s="222">
        <f t="shared" si="351"/>
        <v>0</v>
      </c>
      <c r="H785" s="222">
        <f t="shared" si="351"/>
        <v>0</v>
      </c>
      <c r="I785" s="222">
        <f t="shared" si="351"/>
        <v>0</v>
      </c>
      <c r="J785" s="222">
        <f t="shared" si="351"/>
        <v>0</v>
      </c>
      <c r="K785" s="223">
        <f t="shared" si="351"/>
        <v>0</v>
      </c>
      <c r="L785" s="222">
        <f t="shared" si="351"/>
        <v>0</v>
      </c>
      <c r="M785" s="222">
        <f t="shared" si="351"/>
        <v>983.4</v>
      </c>
      <c r="N785" s="222">
        <f t="shared" si="351"/>
        <v>7935906.6399999997</v>
      </c>
      <c r="O785" s="222">
        <f t="shared" si="351"/>
        <v>0</v>
      </c>
      <c r="P785" s="222">
        <f t="shared" si="351"/>
        <v>0</v>
      </c>
      <c r="Q785" s="222">
        <f t="shared" si="351"/>
        <v>0</v>
      </c>
      <c r="R785" s="222">
        <f t="shared" si="351"/>
        <v>0</v>
      </c>
      <c r="S785" s="222">
        <f t="shared" si="351"/>
        <v>0</v>
      </c>
      <c r="T785" s="222">
        <f t="shared" si="351"/>
        <v>0</v>
      </c>
      <c r="U785" s="222">
        <f t="shared" si="351"/>
        <v>0</v>
      </c>
      <c r="V785" s="222">
        <f t="shared" si="351"/>
        <v>0</v>
      </c>
      <c r="W785" s="222">
        <f t="shared" si="351"/>
        <v>0</v>
      </c>
      <c r="X785" s="222">
        <f t="shared" si="351"/>
        <v>0</v>
      </c>
      <c r="Y785" s="222">
        <f t="shared" si="351"/>
        <v>0</v>
      </c>
      <c r="Z785" s="222">
        <f t="shared" si="351"/>
        <v>0</v>
      </c>
      <c r="AA785" s="222">
        <f t="shared" si="351"/>
        <v>0</v>
      </c>
      <c r="AB785" s="222">
        <f t="shared" si="351"/>
        <v>0</v>
      </c>
      <c r="AC785" s="222">
        <f t="shared" si="351"/>
        <v>169828.4</v>
      </c>
      <c r="AD785" s="222">
        <f t="shared" si="351"/>
        <v>180000</v>
      </c>
      <c r="AE785" s="222">
        <f t="shared" si="351"/>
        <v>0</v>
      </c>
      <c r="AF785" s="214" t="s">
        <v>17016</v>
      </c>
      <c r="AG785" s="214" t="s">
        <v>17016</v>
      </c>
      <c r="AH785" s="214" t="s">
        <v>17016</v>
      </c>
      <c r="AI785" s="226"/>
      <c r="AJ785" s="226"/>
      <c r="AK785" s="226"/>
      <c r="AL785" s="226"/>
      <c r="AM785" s="227"/>
      <c r="AN785" s="227"/>
      <c r="AO785" s="227"/>
      <c r="AP785" s="227"/>
      <c r="AQ785" s="227"/>
      <c r="AR785" s="227"/>
      <c r="AS785" s="227"/>
      <c r="AT785" s="227"/>
      <c r="AU785" s="227"/>
      <c r="AV785" s="227"/>
      <c r="AW785" s="227"/>
      <c r="AX785" s="228"/>
      <c r="AY785" s="228"/>
      <c r="AZ785" s="227"/>
      <c r="BA785" s="227"/>
      <c r="BB785" s="229"/>
      <c r="BC785" s="230"/>
      <c r="BM785" s="177" t="s">
        <v>3926</v>
      </c>
      <c r="BN785" s="177" t="s">
        <v>3045</v>
      </c>
      <c r="BO785" s="177" t="s">
        <v>2983</v>
      </c>
      <c r="BU785" s="177" t="s">
        <v>3926</v>
      </c>
      <c r="BV785" s="177" t="s">
        <v>3045</v>
      </c>
      <c r="BW785" s="177" t="s">
        <v>2983</v>
      </c>
      <c r="CH785" s="224">
        <f t="shared" si="341"/>
        <v>3.7834979593753815E-10</v>
      </c>
    </row>
    <row r="786" spans="1:86" x14ac:dyDescent="0.3">
      <c r="A786" s="177">
        <v>1</v>
      </c>
      <c r="B786" s="231">
        <f>SUBTOTAL(9,$A$667:A786)</f>
        <v>96</v>
      </c>
      <c r="C786" s="236" t="s">
        <v>2514</v>
      </c>
      <c r="D786" s="222">
        <f>E786+F786+G786+H786+I786+J786+L786+N786+P786+R786+T786+U786+V786+W786+X786+Y786+Z786+AA786+AB786+AC786+AD786+AE786</f>
        <v>8285735.04</v>
      </c>
      <c r="E786" s="239">
        <v>0</v>
      </c>
      <c r="F786" s="239">
        <v>0</v>
      </c>
      <c r="G786" s="239">
        <v>0</v>
      </c>
      <c r="H786" s="239">
        <v>0</v>
      </c>
      <c r="I786" s="239">
        <v>0</v>
      </c>
      <c r="J786" s="239">
        <v>0</v>
      </c>
      <c r="K786" s="255">
        <v>0</v>
      </c>
      <c r="L786" s="239">
        <v>0</v>
      </c>
      <c r="M786" s="258">
        <v>983.4</v>
      </c>
      <c r="N786" s="222">
        <v>7935906.6399999997</v>
      </c>
      <c r="O786" s="222">
        <v>0</v>
      </c>
      <c r="P786" s="283">
        <v>0</v>
      </c>
      <c r="Q786" s="222">
        <v>0</v>
      </c>
      <c r="R786" s="283">
        <v>0</v>
      </c>
      <c r="S786" s="239">
        <v>0</v>
      </c>
      <c r="T786" s="239">
        <v>0</v>
      </c>
      <c r="U786" s="239">
        <v>0</v>
      </c>
      <c r="V786" s="239">
        <v>0</v>
      </c>
      <c r="W786" s="239">
        <v>0</v>
      </c>
      <c r="X786" s="239">
        <v>0</v>
      </c>
      <c r="Y786" s="239">
        <v>0</v>
      </c>
      <c r="Z786" s="239">
        <v>0</v>
      </c>
      <c r="AA786" s="239">
        <v>0</v>
      </c>
      <c r="AB786" s="239">
        <v>0</v>
      </c>
      <c r="AC786" s="222">
        <f>ROUND(N786*2.14%,2)</f>
        <v>169828.4</v>
      </c>
      <c r="AD786" s="222">
        <v>180000</v>
      </c>
      <c r="AE786" s="239">
        <v>0</v>
      </c>
      <c r="AF786" s="214">
        <v>2025</v>
      </c>
      <c r="AG786" s="214">
        <v>2025</v>
      </c>
      <c r="AH786" s="214">
        <v>2025</v>
      </c>
      <c r="AI786" s="226"/>
      <c r="AJ786" s="226"/>
      <c r="AK786" s="226"/>
      <c r="AL786" s="226"/>
      <c r="AM786" s="227" t="s">
        <v>16957</v>
      </c>
      <c r="AN786" s="227" t="s">
        <v>16953</v>
      </c>
      <c r="AO786" s="227"/>
      <c r="AP786" s="227" t="s">
        <v>16954</v>
      </c>
      <c r="AQ786" s="227" t="s">
        <v>16954</v>
      </c>
      <c r="AR786" s="227" t="s">
        <v>16946</v>
      </c>
      <c r="AS786" s="227"/>
      <c r="AT786" s="227"/>
      <c r="AU786" s="227"/>
      <c r="AV786" s="227"/>
      <c r="AW786" s="227">
        <v>1988</v>
      </c>
      <c r="AX786" s="228">
        <v>915.9</v>
      </c>
      <c r="AY786" s="228">
        <v>983.4</v>
      </c>
      <c r="AZ786" s="227" t="s">
        <v>17012</v>
      </c>
      <c r="BA786" s="227" t="s">
        <v>17002</v>
      </c>
      <c r="BB786" s="229"/>
      <c r="BC786" s="230"/>
      <c r="BM786" s="177" t="s">
        <v>3927</v>
      </c>
      <c r="BN786" s="177" t="s">
        <v>639</v>
      </c>
      <c r="BO786" s="177" t="s">
        <v>3929</v>
      </c>
      <c r="BU786" s="177" t="s">
        <v>3927</v>
      </c>
      <c r="BV786" s="177" t="s">
        <v>639</v>
      </c>
      <c r="BW786" s="177" t="s">
        <v>3929</v>
      </c>
      <c r="CH786" s="224">
        <f t="shared" si="341"/>
        <v>3.7834979593753815E-10</v>
      </c>
    </row>
    <row r="787" spans="1:86" x14ac:dyDescent="0.3">
      <c r="B787" s="225" t="s">
        <v>219</v>
      </c>
      <c r="C787" s="225"/>
      <c r="D787" s="221">
        <f>D788+D789</f>
        <v>7585567.6799999997</v>
      </c>
      <c r="E787" s="222">
        <f t="shared" ref="E787:AE787" si="352">E788+E789</f>
        <v>0</v>
      </c>
      <c r="F787" s="222">
        <f t="shared" si="352"/>
        <v>0</v>
      </c>
      <c r="G787" s="222">
        <f t="shared" si="352"/>
        <v>0</v>
      </c>
      <c r="H787" s="222">
        <f t="shared" si="352"/>
        <v>0</v>
      </c>
      <c r="I787" s="222">
        <f t="shared" si="352"/>
        <v>0</v>
      </c>
      <c r="J787" s="222">
        <f t="shared" si="352"/>
        <v>0</v>
      </c>
      <c r="K787" s="223">
        <f t="shared" si="352"/>
        <v>0</v>
      </c>
      <c r="L787" s="222">
        <f t="shared" si="352"/>
        <v>0</v>
      </c>
      <c r="M787" s="222">
        <f t="shared" si="352"/>
        <v>900.3</v>
      </c>
      <c r="N787" s="222">
        <f t="shared" si="352"/>
        <v>7103551.6699999999</v>
      </c>
      <c r="O787" s="222">
        <f t="shared" si="352"/>
        <v>0</v>
      </c>
      <c r="P787" s="222">
        <f t="shared" si="352"/>
        <v>0</v>
      </c>
      <c r="Q787" s="222">
        <f t="shared" si="352"/>
        <v>0</v>
      </c>
      <c r="R787" s="222">
        <f t="shared" si="352"/>
        <v>0</v>
      </c>
      <c r="S787" s="222">
        <f t="shared" si="352"/>
        <v>0</v>
      </c>
      <c r="T787" s="222">
        <f t="shared" si="352"/>
        <v>0</v>
      </c>
      <c r="U787" s="222">
        <f t="shared" si="352"/>
        <v>0</v>
      </c>
      <c r="V787" s="222">
        <f t="shared" si="352"/>
        <v>0</v>
      </c>
      <c r="W787" s="222">
        <f t="shared" si="352"/>
        <v>0</v>
      </c>
      <c r="X787" s="222">
        <f t="shared" si="352"/>
        <v>0</v>
      </c>
      <c r="Y787" s="222">
        <f t="shared" si="352"/>
        <v>0</v>
      </c>
      <c r="Z787" s="222">
        <f t="shared" si="352"/>
        <v>0</v>
      </c>
      <c r="AA787" s="222">
        <f t="shared" si="352"/>
        <v>0</v>
      </c>
      <c r="AB787" s="222">
        <f t="shared" si="352"/>
        <v>0</v>
      </c>
      <c r="AC787" s="222">
        <f t="shared" si="352"/>
        <v>152016.01</v>
      </c>
      <c r="AD787" s="222">
        <f t="shared" si="352"/>
        <v>330000</v>
      </c>
      <c r="AE787" s="222">
        <f t="shared" si="352"/>
        <v>0</v>
      </c>
      <c r="AF787" s="214" t="s">
        <v>17016</v>
      </c>
      <c r="AG787" s="214" t="s">
        <v>17016</v>
      </c>
      <c r="AH787" s="214" t="s">
        <v>17016</v>
      </c>
      <c r="AI787" s="226"/>
      <c r="AJ787" s="226"/>
      <c r="AK787" s="226"/>
      <c r="AL787" s="226"/>
      <c r="AM787" s="227"/>
      <c r="AN787" s="227"/>
      <c r="AO787" s="227"/>
      <c r="AP787" s="227"/>
      <c r="AQ787" s="227"/>
      <c r="AR787" s="227"/>
      <c r="AS787" s="227"/>
      <c r="AT787" s="227"/>
      <c r="AU787" s="227"/>
      <c r="AV787" s="227"/>
      <c r="AW787" s="227"/>
      <c r="AX787" s="228"/>
      <c r="AY787" s="228"/>
      <c r="AZ787" s="227"/>
      <c r="BA787" s="227"/>
      <c r="BB787" s="229"/>
      <c r="BC787" s="230">
        <f t="shared" ref="BC787:BC816" si="353">AY787-M787</f>
        <v>-900.3</v>
      </c>
      <c r="BJ787" s="177" t="e">
        <f t="shared" ref="BJ787:BJ818" si="354">VLOOKUP(C787,BM:BO,3,FALSE)</f>
        <v>#N/A</v>
      </c>
      <c r="BM787" s="177" t="s">
        <v>3307</v>
      </c>
      <c r="BN787" s="177" t="s">
        <v>16979</v>
      </c>
      <c r="BO787" s="177" t="s">
        <v>3308</v>
      </c>
      <c r="BU787" s="177" t="s">
        <v>3307</v>
      </c>
      <c r="BV787" s="177" t="s">
        <v>16979</v>
      </c>
      <c r="BW787" s="177" t="s">
        <v>3308</v>
      </c>
      <c r="CH787" s="224">
        <f t="shared" si="341"/>
        <v>-2.3283064365386963E-10</v>
      </c>
    </row>
    <row r="788" spans="1:86" x14ac:dyDescent="0.3">
      <c r="A788" s="177">
        <v>1</v>
      </c>
      <c r="B788" s="231">
        <f>SUBTOTAL(9,$A$667:A788)</f>
        <v>97</v>
      </c>
      <c r="C788" s="236" t="s">
        <v>243</v>
      </c>
      <c r="D788" s="222">
        <f t="shared" ref="D788:D789" si="355">E788+F788+G788+H788+I788+J788+L788+N788+P788+R788+T788+U788+V788+W788+X788+Y788+Z788+AA788+AB788+AC788+AD788+AE788</f>
        <v>5215446.3999999994</v>
      </c>
      <c r="E788" s="239">
        <v>0</v>
      </c>
      <c r="F788" s="239">
        <v>0</v>
      </c>
      <c r="G788" s="239">
        <v>0</v>
      </c>
      <c r="H788" s="239">
        <v>0</v>
      </c>
      <c r="I788" s="239">
        <v>0</v>
      </c>
      <c r="J788" s="239">
        <v>0</v>
      </c>
      <c r="K788" s="255">
        <v>0</v>
      </c>
      <c r="L788" s="239">
        <v>0</v>
      </c>
      <c r="M788" s="222">
        <v>619</v>
      </c>
      <c r="N788" s="222">
        <v>4929945.5599999996</v>
      </c>
      <c r="O788" s="239">
        <v>0</v>
      </c>
      <c r="P788" s="239">
        <v>0</v>
      </c>
      <c r="Q788" s="239">
        <v>0</v>
      </c>
      <c r="R788" s="239">
        <v>0</v>
      </c>
      <c r="S788" s="239">
        <v>0</v>
      </c>
      <c r="T788" s="239">
        <v>0</v>
      </c>
      <c r="U788" s="239">
        <v>0</v>
      </c>
      <c r="V788" s="239">
        <v>0</v>
      </c>
      <c r="W788" s="239">
        <v>0</v>
      </c>
      <c r="X788" s="239">
        <v>0</v>
      </c>
      <c r="Y788" s="239">
        <v>0</v>
      </c>
      <c r="Z788" s="239">
        <v>0</v>
      </c>
      <c r="AA788" s="239">
        <v>0</v>
      </c>
      <c r="AB788" s="239">
        <v>0</v>
      </c>
      <c r="AC788" s="222">
        <f>ROUND(N788*2.14%,2)+0.01</f>
        <v>105500.84</v>
      </c>
      <c r="AD788" s="222">
        <v>180000</v>
      </c>
      <c r="AE788" s="239">
        <v>0</v>
      </c>
      <c r="AF788" s="214">
        <v>2025</v>
      </c>
      <c r="AG788" s="214">
        <v>2025</v>
      </c>
      <c r="AH788" s="214">
        <v>2025</v>
      </c>
      <c r="AI788" s="226"/>
      <c r="AJ788" s="226"/>
      <c r="AK788" s="226"/>
      <c r="AL788" s="226"/>
      <c r="AM788" s="227" t="s">
        <v>16943</v>
      </c>
      <c r="AN788" s="227" t="s">
        <v>16949</v>
      </c>
      <c r="AO788" s="227">
        <v>0</v>
      </c>
      <c r="AP788" s="227" t="s">
        <v>16945</v>
      </c>
      <c r="AQ788" s="227" t="s">
        <v>16956</v>
      </c>
      <c r="AR788" s="227">
        <v>0</v>
      </c>
      <c r="AS788" s="227"/>
      <c r="AT788" s="227"/>
      <c r="AU788" s="227"/>
      <c r="AV788" s="227"/>
      <c r="AW788" s="227" t="s">
        <v>666</v>
      </c>
      <c r="AX788" s="228">
        <v>630.70000000000005</v>
      </c>
      <c r="AY788" s="228">
        <v>578.6</v>
      </c>
      <c r="AZ788" s="227" t="s">
        <v>2966</v>
      </c>
      <c r="BA788" s="227" t="s">
        <v>17002</v>
      </c>
      <c r="BB788" s="229"/>
      <c r="BC788" s="230">
        <f t="shared" si="353"/>
        <v>-40.399999999999977</v>
      </c>
      <c r="BJ788" s="177" t="str">
        <f t="shared" si="354"/>
        <v>446.100</v>
      </c>
      <c r="BM788" s="177" t="s">
        <v>3309</v>
      </c>
      <c r="BN788" s="177" t="s">
        <v>16979</v>
      </c>
      <c r="BO788" s="177" t="s">
        <v>1276</v>
      </c>
      <c r="BU788" s="177" t="s">
        <v>3309</v>
      </c>
      <c r="BV788" s="177" t="s">
        <v>16979</v>
      </c>
      <c r="BW788" s="177" t="s">
        <v>1276</v>
      </c>
      <c r="CH788" s="224">
        <f t="shared" si="341"/>
        <v>-1.4551915228366852E-10</v>
      </c>
    </row>
    <row r="789" spans="1:86" x14ac:dyDescent="0.3">
      <c r="A789" s="177">
        <v>1</v>
      </c>
      <c r="B789" s="231">
        <f>SUBTOTAL(9,$A$667:A789)</f>
        <v>98</v>
      </c>
      <c r="C789" s="236" t="s">
        <v>244</v>
      </c>
      <c r="D789" s="222">
        <f t="shared" si="355"/>
        <v>2370121.2799999998</v>
      </c>
      <c r="E789" s="239">
        <v>0</v>
      </c>
      <c r="F789" s="239">
        <v>0</v>
      </c>
      <c r="G789" s="239">
        <v>0</v>
      </c>
      <c r="H789" s="239">
        <v>0</v>
      </c>
      <c r="I789" s="239">
        <v>0</v>
      </c>
      <c r="J789" s="239">
        <v>0</v>
      </c>
      <c r="K789" s="255">
        <v>0</v>
      </c>
      <c r="L789" s="239">
        <v>0</v>
      </c>
      <c r="M789" s="222">
        <v>281.3</v>
      </c>
      <c r="N789" s="222">
        <v>2173606.11</v>
      </c>
      <c r="O789" s="239">
        <v>0</v>
      </c>
      <c r="P789" s="239">
        <v>0</v>
      </c>
      <c r="Q789" s="239">
        <v>0</v>
      </c>
      <c r="R789" s="239">
        <v>0</v>
      </c>
      <c r="S789" s="239">
        <v>0</v>
      </c>
      <c r="T789" s="239">
        <v>0</v>
      </c>
      <c r="U789" s="239">
        <v>0</v>
      </c>
      <c r="V789" s="239">
        <v>0</v>
      </c>
      <c r="W789" s="239">
        <v>0</v>
      </c>
      <c r="X789" s="239">
        <v>0</v>
      </c>
      <c r="Y789" s="239">
        <v>0</v>
      </c>
      <c r="Z789" s="239">
        <v>0</v>
      </c>
      <c r="AA789" s="239">
        <v>0</v>
      </c>
      <c r="AB789" s="239">
        <v>0</v>
      </c>
      <c r="AC789" s="222">
        <f>ROUND(N789*2.14%,2)</f>
        <v>46515.17</v>
      </c>
      <c r="AD789" s="222">
        <v>150000</v>
      </c>
      <c r="AE789" s="239">
        <v>0</v>
      </c>
      <c r="AF789" s="214">
        <v>2025</v>
      </c>
      <c r="AG789" s="214">
        <v>2025</v>
      </c>
      <c r="AH789" s="214">
        <v>2025</v>
      </c>
      <c r="AI789" s="226"/>
      <c r="AJ789" s="226"/>
      <c r="AK789" s="226"/>
      <c r="AL789" s="226"/>
      <c r="AM789" s="227" t="s">
        <v>16939</v>
      </c>
      <c r="AN789" s="227" t="s">
        <v>16955</v>
      </c>
      <c r="AO789" s="227">
        <v>0</v>
      </c>
      <c r="AP789" s="227" t="s">
        <v>16959</v>
      </c>
      <c r="AQ789" s="227" t="s">
        <v>16942</v>
      </c>
      <c r="AR789" s="227">
        <v>0</v>
      </c>
      <c r="AS789" s="227"/>
      <c r="AT789" s="227"/>
      <c r="AU789" s="227"/>
      <c r="AV789" s="227"/>
      <c r="AW789" s="227" t="s">
        <v>775</v>
      </c>
      <c r="AX789" s="228">
        <v>299.7</v>
      </c>
      <c r="AY789" s="228">
        <v>294</v>
      </c>
      <c r="AZ789" s="227" t="s">
        <v>2966</v>
      </c>
      <c r="BA789" s="227" t="s">
        <v>17002</v>
      </c>
      <c r="BB789" s="229"/>
      <c r="BC789" s="230">
        <f t="shared" si="353"/>
        <v>12.699999999999989</v>
      </c>
      <c r="BJ789" s="177" t="str">
        <f t="shared" si="354"/>
        <v>226.300</v>
      </c>
      <c r="BM789" s="177" t="s">
        <v>3311</v>
      </c>
      <c r="BN789" s="177" t="s">
        <v>667</v>
      </c>
      <c r="BO789" s="177" t="s">
        <v>2983</v>
      </c>
      <c r="BU789" s="177" t="s">
        <v>3311</v>
      </c>
      <c r="BV789" s="177" t="s">
        <v>667</v>
      </c>
      <c r="BW789" s="177" t="s">
        <v>2983</v>
      </c>
      <c r="CH789" s="224">
        <f t="shared" si="341"/>
        <v>-5.8207660913467407E-11</v>
      </c>
    </row>
    <row r="790" spans="1:86" x14ac:dyDescent="0.3">
      <c r="B790" s="225" t="s">
        <v>220</v>
      </c>
      <c r="C790" s="225"/>
      <c r="D790" s="221">
        <f>D791+D792</f>
        <v>18276811.52</v>
      </c>
      <c r="E790" s="222">
        <f t="shared" ref="E790:AE790" si="356">E791+E792</f>
        <v>0</v>
      </c>
      <c r="F790" s="222">
        <f t="shared" si="356"/>
        <v>0</v>
      </c>
      <c r="G790" s="222">
        <f t="shared" si="356"/>
        <v>0</v>
      </c>
      <c r="H790" s="222">
        <f t="shared" si="356"/>
        <v>0</v>
      </c>
      <c r="I790" s="222">
        <f t="shared" si="356"/>
        <v>0</v>
      </c>
      <c r="J790" s="222">
        <f t="shared" si="356"/>
        <v>0</v>
      </c>
      <c r="K790" s="223">
        <f t="shared" si="356"/>
        <v>0</v>
      </c>
      <c r="L790" s="222">
        <f t="shared" si="356"/>
        <v>0</v>
      </c>
      <c r="M790" s="222">
        <f t="shared" si="356"/>
        <v>2169.1999999999998</v>
      </c>
      <c r="N790" s="222">
        <f t="shared" si="356"/>
        <v>17502263.09</v>
      </c>
      <c r="O790" s="222">
        <f t="shared" si="356"/>
        <v>0</v>
      </c>
      <c r="P790" s="222">
        <f t="shared" si="356"/>
        <v>0</v>
      </c>
      <c r="Q790" s="222">
        <f t="shared" si="356"/>
        <v>0</v>
      </c>
      <c r="R790" s="222">
        <f t="shared" si="356"/>
        <v>0</v>
      </c>
      <c r="S790" s="222">
        <f t="shared" si="356"/>
        <v>0</v>
      </c>
      <c r="T790" s="222">
        <f t="shared" si="356"/>
        <v>0</v>
      </c>
      <c r="U790" s="222">
        <f t="shared" si="356"/>
        <v>0</v>
      </c>
      <c r="V790" s="222">
        <f t="shared" si="356"/>
        <v>0</v>
      </c>
      <c r="W790" s="222">
        <f t="shared" si="356"/>
        <v>0</v>
      </c>
      <c r="X790" s="222">
        <f t="shared" si="356"/>
        <v>0</v>
      </c>
      <c r="Y790" s="222">
        <f t="shared" si="356"/>
        <v>0</v>
      </c>
      <c r="Z790" s="222">
        <f t="shared" si="356"/>
        <v>0</v>
      </c>
      <c r="AA790" s="222">
        <f t="shared" si="356"/>
        <v>0</v>
      </c>
      <c r="AB790" s="222">
        <f t="shared" si="356"/>
        <v>0</v>
      </c>
      <c r="AC790" s="222">
        <f t="shared" si="356"/>
        <v>374548.43</v>
      </c>
      <c r="AD790" s="222">
        <f t="shared" si="356"/>
        <v>400000</v>
      </c>
      <c r="AE790" s="222">
        <f t="shared" si="356"/>
        <v>0</v>
      </c>
      <c r="AF790" s="214" t="s">
        <v>17016</v>
      </c>
      <c r="AG790" s="214" t="s">
        <v>17016</v>
      </c>
      <c r="AH790" s="214" t="s">
        <v>17016</v>
      </c>
      <c r="AI790" s="226"/>
      <c r="AJ790" s="226"/>
      <c r="AK790" s="226"/>
      <c r="AL790" s="226"/>
      <c r="AM790" s="227"/>
      <c r="AN790" s="227"/>
      <c r="AO790" s="227"/>
      <c r="AP790" s="227"/>
      <c r="AQ790" s="227"/>
      <c r="AR790" s="227"/>
      <c r="AS790" s="227"/>
      <c r="AT790" s="227"/>
      <c r="AU790" s="227"/>
      <c r="AV790" s="227"/>
      <c r="AW790" s="227"/>
      <c r="AX790" s="228"/>
      <c r="AY790" s="228"/>
      <c r="AZ790" s="227"/>
      <c r="BA790" s="227"/>
      <c r="BB790" s="229"/>
      <c r="BC790" s="230">
        <f t="shared" si="353"/>
        <v>-2169.1999999999998</v>
      </c>
      <c r="BJ790" s="177" t="e">
        <f t="shared" si="354"/>
        <v>#N/A</v>
      </c>
      <c r="BM790" s="177" t="s">
        <v>649</v>
      </c>
      <c r="BN790" s="177" t="s">
        <v>666</v>
      </c>
      <c r="BO790" s="177" t="s">
        <v>3312</v>
      </c>
      <c r="BU790" s="177" t="s">
        <v>649</v>
      </c>
      <c r="BV790" s="177" t="s">
        <v>666</v>
      </c>
      <c r="BW790" s="177" t="s">
        <v>3312</v>
      </c>
      <c r="CH790" s="224">
        <f t="shared" si="341"/>
        <v>-2.9103830456733704E-10</v>
      </c>
    </row>
    <row r="791" spans="1:86" x14ac:dyDescent="0.3">
      <c r="A791" s="177">
        <v>1</v>
      </c>
      <c r="B791" s="231">
        <f>SUBTOTAL(9,$A$667:A791)</f>
        <v>99</v>
      </c>
      <c r="C791" s="236" t="s">
        <v>245</v>
      </c>
      <c r="D791" s="222">
        <f t="shared" ref="D791:D792" si="357">E791+F791+G791+H791+I791+J791+L791+N791+P791+R791+T791+U791+V791+W791+X791+Y791+Z791+AA791+AB791+AC791+AD791+AE791</f>
        <v>8618546.2400000002</v>
      </c>
      <c r="E791" s="239">
        <v>0</v>
      </c>
      <c r="F791" s="239">
        <v>0</v>
      </c>
      <c r="G791" s="239">
        <v>0</v>
      </c>
      <c r="H791" s="239">
        <v>0</v>
      </c>
      <c r="I791" s="239">
        <v>0</v>
      </c>
      <c r="J791" s="239">
        <v>0</v>
      </c>
      <c r="K791" s="255">
        <v>0</v>
      </c>
      <c r="L791" s="239">
        <v>0</v>
      </c>
      <c r="M791" s="222">
        <v>1022.9</v>
      </c>
      <c r="N791" s="222">
        <v>8242163.9299999997</v>
      </c>
      <c r="O791" s="239">
        <v>0</v>
      </c>
      <c r="P791" s="239">
        <v>0</v>
      </c>
      <c r="Q791" s="239">
        <v>0</v>
      </c>
      <c r="R791" s="239">
        <v>0</v>
      </c>
      <c r="S791" s="239">
        <v>0</v>
      </c>
      <c r="T791" s="239">
        <v>0</v>
      </c>
      <c r="U791" s="239">
        <v>0</v>
      </c>
      <c r="V791" s="239">
        <v>0</v>
      </c>
      <c r="W791" s="239">
        <v>0</v>
      </c>
      <c r="X791" s="239">
        <v>0</v>
      </c>
      <c r="Y791" s="239">
        <v>0</v>
      </c>
      <c r="Z791" s="239">
        <v>0</v>
      </c>
      <c r="AA791" s="239">
        <v>0</v>
      </c>
      <c r="AB791" s="239">
        <v>0</v>
      </c>
      <c r="AC791" s="222">
        <f>ROUND(N791*2.14%,2)</f>
        <v>176382.31</v>
      </c>
      <c r="AD791" s="239">
        <v>200000</v>
      </c>
      <c r="AE791" s="239">
        <v>0</v>
      </c>
      <c r="AF791" s="214">
        <v>2025</v>
      </c>
      <c r="AG791" s="214">
        <v>2025</v>
      </c>
      <c r="AH791" s="214">
        <v>2025</v>
      </c>
      <c r="AI791" s="226"/>
      <c r="AJ791" s="226"/>
      <c r="AK791" s="226"/>
      <c r="AL791" s="226"/>
      <c r="AM791" s="227" t="s">
        <v>16957</v>
      </c>
      <c r="AN791" s="227" t="s">
        <v>16946</v>
      </c>
      <c r="AO791" s="227">
        <v>0</v>
      </c>
      <c r="AP791" s="227" t="s">
        <v>16954</v>
      </c>
      <c r="AQ791" s="227" t="s">
        <v>16948</v>
      </c>
      <c r="AR791" s="227" t="s">
        <v>16954</v>
      </c>
      <c r="AS791" s="227"/>
      <c r="AT791" s="227"/>
      <c r="AU791" s="227"/>
      <c r="AV791" s="227"/>
      <c r="AW791" s="227" t="s">
        <v>926</v>
      </c>
      <c r="AX791" s="228">
        <v>966.3</v>
      </c>
      <c r="AY791" s="228">
        <v>1034.9000000000001</v>
      </c>
      <c r="AZ791" s="227" t="s">
        <v>2966</v>
      </c>
      <c r="BA791" s="227" t="s">
        <v>17002</v>
      </c>
      <c r="BB791" s="229"/>
      <c r="BC791" s="230">
        <f t="shared" si="353"/>
        <v>12.000000000000114</v>
      </c>
      <c r="BJ791" s="177" t="str">
        <f t="shared" si="354"/>
        <v>700.000</v>
      </c>
      <c r="BM791" s="177" t="s">
        <v>3313</v>
      </c>
      <c r="BN791" s="177" t="s">
        <v>787</v>
      </c>
      <c r="BO791" s="177" t="s">
        <v>3314</v>
      </c>
      <c r="BU791" s="177" t="s">
        <v>3313</v>
      </c>
      <c r="BV791" s="177" t="s">
        <v>787</v>
      </c>
      <c r="BW791" s="177" t="s">
        <v>3314</v>
      </c>
      <c r="CH791" s="224">
        <f t="shared" si="341"/>
        <v>5.2386894822120667E-10</v>
      </c>
    </row>
    <row r="792" spans="1:86" x14ac:dyDescent="0.3">
      <c r="A792" s="177">
        <v>1</v>
      </c>
      <c r="B792" s="231">
        <f>SUBTOTAL(9,$A$667:A792)</f>
        <v>100</v>
      </c>
      <c r="C792" s="236" t="s">
        <v>246</v>
      </c>
      <c r="D792" s="222">
        <f t="shared" si="357"/>
        <v>9658265.2799999993</v>
      </c>
      <c r="E792" s="239">
        <v>0</v>
      </c>
      <c r="F792" s="239">
        <v>0</v>
      </c>
      <c r="G792" s="239">
        <v>0</v>
      </c>
      <c r="H792" s="239">
        <v>0</v>
      </c>
      <c r="I792" s="239">
        <v>0</v>
      </c>
      <c r="J792" s="239">
        <v>0</v>
      </c>
      <c r="K792" s="255">
        <v>0</v>
      </c>
      <c r="L792" s="239">
        <v>0</v>
      </c>
      <c r="M792" s="222">
        <v>1146.3</v>
      </c>
      <c r="N792" s="222">
        <v>9260099.1600000001</v>
      </c>
      <c r="O792" s="239">
        <v>0</v>
      </c>
      <c r="P792" s="239">
        <v>0</v>
      </c>
      <c r="Q792" s="239">
        <v>0</v>
      </c>
      <c r="R792" s="239">
        <v>0</v>
      </c>
      <c r="S792" s="239">
        <v>0</v>
      </c>
      <c r="T792" s="239">
        <v>0</v>
      </c>
      <c r="U792" s="239">
        <v>0</v>
      </c>
      <c r="V792" s="239">
        <v>0</v>
      </c>
      <c r="W792" s="239">
        <v>0</v>
      </c>
      <c r="X792" s="239">
        <v>0</v>
      </c>
      <c r="Y792" s="239">
        <v>0</v>
      </c>
      <c r="Z792" s="239">
        <v>0</v>
      </c>
      <c r="AA792" s="239">
        <v>0</v>
      </c>
      <c r="AB792" s="239">
        <v>0</v>
      </c>
      <c r="AC792" s="222">
        <f>ROUND(N792*2.14%,2)</f>
        <v>198166.12</v>
      </c>
      <c r="AD792" s="239">
        <v>200000</v>
      </c>
      <c r="AE792" s="239">
        <v>0</v>
      </c>
      <c r="AF792" s="214">
        <v>2025</v>
      </c>
      <c r="AG792" s="214">
        <v>2025</v>
      </c>
      <c r="AH792" s="214">
        <v>2025</v>
      </c>
      <c r="AI792" s="226"/>
      <c r="AJ792" s="226"/>
      <c r="AK792" s="226"/>
      <c r="AL792" s="226"/>
      <c r="AM792" s="227" t="s">
        <v>16944</v>
      </c>
      <c r="AN792" s="227" t="s">
        <v>16941</v>
      </c>
      <c r="AO792" s="227">
        <v>0</v>
      </c>
      <c r="AP792" s="227" t="s">
        <v>16956</v>
      </c>
      <c r="AQ792" s="227" t="s">
        <v>16961</v>
      </c>
      <c r="AR792" s="227" t="s">
        <v>16946</v>
      </c>
      <c r="AS792" s="227"/>
      <c r="AT792" s="227"/>
      <c r="AU792" s="227"/>
      <c r="AV792" s="227"/>
      <c r="AW792" s="227" t="s">
        <v>614</v>
      </c>
      <c r="AX792" s="228">
        <v>3122.4</v>
      </c>
      <c r="AY792" s="228" t="s">
        <v>2983</v>
      </c>
      <c r="AZ792" s="227" t="s">
        <v>2966</v>
      </c>
      <c r="BA792" s="227" t="s">
        <v>17002</v>
      </c>
      <c r="BB792" s="229"/>
      <c r="BC792" s="230" t="e">
        <f t="shared" si="353"/>
        <v>#VALUE!</v>
      </c>
      <c r="BJ792" s="177" t="str">
        <f t="shared" si="354"/>
        <v>нет данных</v>
      </c>
      <c r="BM792" s="177" t="s">
        <v>3315</v>
      </c>
      <c r="BN792" s="177" t="s">
        <v>2983</v>
      </c>
      <c r="BO792" s="177" t="s">
        <v>3316</v>
      </c>
      <c r="BU792" s="177" t="s">
        <v>3315</v>
      </c>
      <c r="BV792" s="177" t="s">
        <v>2983</v>
      </c>
      <c r="BW792" s="177" t="s">
        <v>3316</v>
      </c>
      <c r="CH792" s="224">
        <f t="shared" si="341"/>
        <v>-8.149072527885437E-10</v>
      </c>
    </row>
    <row r="793" spans="1:86" x14ac:dyDescent="0.3">
      <c r="B793" s="225" t="s">
        <v>221</v>
      </c>
      <c r="C793" s="225"/>
      <c r="D793" s="221">
        <f>D794+D795</f>
        <v>12674630.079999998</v>
      </c>
      <c r="E793" s="222">
        <f t="shared" ref="E793:AE793" si="358">E794+E795</f>
        <v>0</v>
      </c>
      <c r="F793" s="222">
        <f t="shared" si="358"/>
        <v>0</v>
      </c>
      <c r="G793" s="222">
        <f t="shared" si="358"/>
        <v>0</v>
      </c>
      <c r="H793" s="222">
        <f t="shared" si="358"/>
        <v>0</v>
      </c>
      <c r="I793" s="222">
        <f t="shared" si="358"/>
        <v>0</v>
      </c>
      <c r="J793" s="222">
        <f t="shared" si="358"/>
        <v>0</v>
      </c>
      <c r="K793" s="223">
        <f t="shared" si="358"/>
        <v>0</v>
      </c>
      <c r="L793" s="222">
        <f t="shared" si="358"/>
        <v>0</v>
      </c>
      <c r="M793" s="222">
        <f t="shared" si="358"/>
        <v>1504.3</v>
      </c>
      <c r="N793" s="222">
        <f t="shared" si="358"/>
        <v>12056618.449999999</v>
      </c>
      <c r="O793" s="222">
        <f t="shared" si="358"/>
        <v>0</v>
      </c>
      <c r="P793" s="222">
        <f t="shared" si="358"/>
        <v>0</v>
      </c>
      <c r="Q793" s="222">
        <f t="shared" si="358"/>
        <v>0</v>
      </c>
      <c r="R793" s="222">
        <f t="shared" si="358"/>
        <v>0</v>
      </c>
      <c r="S793" s="222">
        <f t="shared" si="358"/>
        <v>0</v>
      </c>
      <c r="T793" s="222">
        <f t="shared" si="358"/>
        <v>0</v>
      </c>
      <c r="U793" s="222">
        <f t="shared" si="358"/>
        <v>0</v>
      </c>
      <c r="V793" s="222">
        <f t="shared" si="358"/>
        <v>0</v>
      </c>
      <c r="W793" s="222">
        <f t="shared" si="358"/>
        <v>0</v>
      </c>
      <c r="X793" s="222">
        <f t="shared" si="358"/>
        <v>0</v>
      </c>
      <c r="Y793" s="222">
        <f t="shared" si="358"/>
        <v>0</v>
      </c>
      <c r="Z793" s="222">
        <f t="shared" si="358"/>
        <v>0</v>
      </c>
      <c r="AA793" s="222">
        <f t="shared" si="358"/>
        <v>0</v>
      </c>
      <c r="AB793" s="222">
        <f t="shared" si="358"/>
        <v>0</v>
      </c>
      <c r="AC793" s="222">
        <f t="shared" si="358"/>
        <v>258011.63</v>
      </c>
      <c r="AD793" s="222">
        <f t="shared" si="358"/>
        <v>360000</v>
      </c>
      <c r="AE793" s="222">
        <f t="shared" si="358"/>
        <v>0</v>
      </c>
      <c r="AF793" s="214" t="s">
        <v>17016</v>
      </c>
      <c r="AG793" s="214" t="s">
        <v>17016</v>
      </c>
      <c r="AH793" s="214" t="s">
        <v>17016</v>
      </c>
      <c r="AI793" s="226"/>
      <c r="AJ793" s="226"/>
      <c r="AK793" s="226"/>
      <c r="AL793" s="226"/>
      <c r="AM793" s="227"/>
      <c r="AN793" s="227"/>
      <c r="AO793" s="227"/>
      <c r="AP793" s="227"/>
      <c r="AQ793" s="227"/>
      <c r="AR793" s="227"/>
      <c r="AS793" s="227"/>
      <c r="AT793" s="227"/>
      <c r="AU793" s="227"/>
      <c r="AV793" s="227"/>
      <c r="AW793" s="227"/>
      <c r="AX793" s="228"/>
      <c r="AY793" s="228"/>
      <c r="AZ793" s="227"/>
      <c r="BA793" s="227"/>
      <c r="BB793" s="229"/>
      <c r="BC793" s="230">
        <f t="shared" si="353"/>
        <v>-1504.3</v>
      </c>
      <c r="BJ793" s="177" t="e">
        <f t="shared" si="354"/>
        <v>#N/A</v>
      </c>
      <c r="BM793" s="177" t="s">
        <v>3317</v>
      </c>
      <c r="BN793" s="177" t="s">
        <v>2983</v>
      </c>
      <c r="BO793" s="177" t="s">
        <v>1794</v>
      </c>
      <c r="BU793" s="177" t="s">
        <v>3317</v>
      </c>
      <c r="BV793" s="177" t="s">
        <v>2983</v>
      </c>
      <c r="BW793" s="177" t="s">
        <v>1794</v>
      </c>
      <c r="CH793" s="224">
        <f t="shared" si="341"/>
        <v>-1.0477378964424133E-9</v>
      </c>
    </row>
    <row r="794" spans="1:86" x14ac:dyDescent="0.3">
      <c r="A794" s="177">
        <v>1</v>
      </c>
      <c r="B794" s="231">
        <f>SUBTOTAL(9,$A$667:A794)</f>
        <v>101</v>
      </c>
      <c r="C794" s="236" t="s">
        <v>251</v>
      </c>
      <c r="D794" s="222">
        <f t="shared" ref="D794:D795" si="359">E794+F794+G794+H794+I794+J794+L794+N794+P794+R794+T794+U794+V794+W794+X794+Y794+Z794+AA794+AB794+AC794+AD794+AE794</f>
        <v>5383115.8399999999</v>
      </c>
      <c r="E794" s="239">
        <v>0</v>
      </c>
      <c r="F794" s="239">
        <v>0</v>
      </c>
      <c r="G794" s="239">
        <v>0</v>
      </c>
      <c r="H794" s="239">
        <v>0</v>
      </c>
      <c r="I794" s="239">
        <v>0</v>
      </c>
      <c r="J794" s="239">
        <v>0</v>
      </c>
      <c r="K794" s="255">
        <v>0</v>
      </c>
      <c r="L794" s="239">
        <v>0</v>
      </c>
      <c r="M794" s="222">
        <v>638.9</v>
      </c>
      <c r="N794" s="222">
        <v>5094102.0599999996</v>
      </c>
      <c r="O794" s="239">
        <v>0</v>
      </c>
      <c r="P794" s="239">
        <v>0</v>
      </c>
      <c r="Q794" s="239">
        <v>0</v>
      </c>
      <c r="R794" s="239">
        <v>0</v>
      </c>
      <c r="S794" s="239">
        <v>0</v>
      </c>
      <c r="T794" s="239">
        <v>0</v>
      </c>
      <c r="U794" s="239">
        <v>0</v>
      </c>
      <c r="V794" s="239">
        <v>0</v>
      </c>
      <c r="W794" s="239">
        <v>0</v>
      </c>
      <c r="X794" s="239">
        <v>0</v>
      </c>
      <c r="Y794" s="239">
        <v>0</v>
      </c>
      <c r="Z794" s="239">
        <v>0</v>
      </c>
      <c r="AA794" s="239">
        <v>0</v>
      </c>
      <c r="AB794" s="239">
        <v>0</v>
      </c>
      <c r="AC794" s="222">
        <f>ROUND(N794*2.14%,2)</f>
        <v>109013.78</v>
      </c>
      <c r="AD794" s="222">
        <v>180000</v>
      </c>
      <c r="AE794" s="239">
        <v>0</v>
      </c>
      <c r="AF794" s="214">
        <v>2025</v>
      </c>
      <c r="AG794" s="214">
        <v>2025</v>
      </c>
      <c r="AH794" s="214">
        <v>2025</v>
      </c>
      <c r="AI794" s="226"/>
      <c r="AJ794" s="226"/>
      <c r="AK794" s="226"/>
      <c r="AL794" s="226"/>
      <c r="AM794" s="227" t="s">
        <v>16957</v>
      </c>
      <c r="AN794" s="227" t="s">
        <v>16946</v>
      </c>
      <c r="AO794" s="227">
        <v>0</v>
      </c>
      <c r="AP794" s="227" t="s">
        <v>16940</v>
      </c>
      <c r="AQ794" s="227" t="s">
        <v>16948</v>
      </c>
      <c r="AR794" s="227" t="s">
        <v>16954</v>
      </c>
      <c r="AS794" s="227"/>
      <c r="AT794" s="227"/>
      <c r="AU794" s="227"/>
      <c r="AV794" s="227"/>
      <c r="AW794" s="227" t="s">
        <v>1267</v>
      </c>
      <c r="AX794" s="228">
        <v>2658.84</v>
      </c>
      <c r="AY794" s="228">
        <v>638.9</v>
      </c>
      <c r="AZ794" s="227" t="s">
        <v>2966</v>
      </c>
      <c r="BA794" s="227" t="s">
        <v>17002</v>
      </c>
      <c r="BB794" s="229"/>
      <c r="BC794" s="230">
        <f t="shared" si="353"/>
        <v>0</v>
      </c>
      <c r="BJ794" s="177" t="str">
        <f t="shared" si="354"/>
        <v>560.480</v>
      </c>
      <c r="BM794" s="177" t="s">
        <v>3318</v>
      </c>
      <c r="BN794" s="177" t="s">
        <v>1139</v>
      </c>
      <c r="BO794" s="177" t="s">
        <v>3320</v>
      </c>
      <c r="BU794" s="177" t="s">
        <v>3318</v>
      </c>
      <c r="BV794" s="177" t="s">
        <v>1139</v>
      </c>
      <c r="BW794" s="177" t="s">
        <v>3320</v>
      </c>
      <c r="CH794" s="224">
        <f t="shared" si="341"/>
        <v>2.6193447411060333E-10</v>
      </c>
    </row>
    <row r="795" spans="1:86" x14ac:dyDescent="0.3">
      <c r="A795" s="177">
        <v>1</v>
      </c>
      <c r="B795" s="231">
        <f>SUBTOTAL(9,$A$667:A795)</f>
        <v>102</v>
      </c>
      <c r="C795" s="236" t="s">
        <v>247</v>
      </c>
      <c r="D795" s="222">
        <f t="shared" si="359"/>
        <v>7291514.2399999993</v>
      </c>
      <c r="E795" s="239">
        <v>0</v>
      </c>
      <c r="F795" s="239">
        <v>0</v>
      </c>
      <c r="G795" s="239">
        <v>0</v>
      </c>
      <c r="H795" s="239">
        <v>0</v>
      </c>
      <c r="I795" s="239">
        <v>0</v>
      </c>
      <c r="J795" s="239">
        <v>0</v>
      </c>
      <c r="K795" s="255">
        <v>0</v>
      </c>
      <c r="L795" s="239">
        <v>0</v>
      </c>
      <c r="M795" s="222">
        <v>865.4</v>
      </c>
      <c r="N795" s="222">
        <v>6962516.3899999997</v>
      </c>
      <c r="O795" s="239">
        <v>0</v>
      </c>
      <c r="P795" s="239">
        <v>0</v>
      </c>
      <c r="Q795" s="239">
        <v>0</v>
      </c>
      <c r="R795" s="239">
        <v>0</v>
      </c>
      <c r="S795" s="239">
        <v>0</v>
      </c>
      <c r="T795" s="239">
        <v>0</v>
      </c>
      <c r="U795" s="239">
        <v>0</v>
      </c>
      <c r="V795" s="239">
        <v>0</v>
      </c>
      <c r="W795" s="239">
        <v>0</v>
      </c>
      <c r="X795" s="239">
        <v>0</v>
      </c>
      <c r="Y795" s="239">
        <v>0</v>
      </c>
      <c r="Z795" s="239">
        <v>0</v>
      </c>
      <c r="AA795" s="239">
        <v>0</v>
      </c>
      <c r="AB795" s="239">
        <v>0</v>
      </c>
      <c r="AC795" s="222">
        <f>ROUND(N795*2.14%,2)</f>
        <v>148997.85</v>
      </c>
      <c r="AD795" s="222">
        <v>180000</v>
      </c>
      <c r="AE795" s="239">
        <v>0</v>
      </c>
      <c r="AF795" s="214">
        <v>2025</v>
      </c>
      <c r="AG795" s="214">
        <v>2025</v>
      </c>
      <c r="AH795" s="214">
        <v>2025</v>
      </c>
      <c r="AI795" s="226"/>
      <c r="AJ795" s="226"/>
      <c r="AK795" s="226"/>
      <c r="AL795" s="226"/>
      <c r="AM795" s="227" t="s">
        <v>16957</v>
      </c>
      <c r="AN795" s="227" t="s">
        <v>16941</v>
      </c>
      <c r="AO795" s="227">
        <v>0</v>
      </c>
      <c r="AP795" s="227" t="s">
        <v>16951</v>
      </c>
      <c r="AQ795" s="227" t="s">
        <v>16961</v>
      </c>
      <c r="AR795" s="227" t="s">
        <v>16954</v>
      </c>
      <c r="AS795" s="227"/>
      <c r="AT795" s="227"/>
      <c r="AU795" s="227"/>
      <c r="AV795" s="227"/>
      <c r="AW795" s="227" t="s">
        <v>1013</v>
      </c>
      <c r="AX795" s="228">
        <v>3651.64</v>
      </c>
      <c r="AY795" s="228">
        <v>865.4</v>
      </c>
      <c r="AZ795" s="227" t="s">
        <v>2966</v>
      </c>
      <c r="BA795" s="227" t="s">
        <v>17002</v>
      </c>
      <c r="BB795" s="229"/>
      <c r="BC795" s="230">
        <f t="shared" si="353"/>
        <v>0</v>
      </c>
      <c r="BJ795" s="177" t="str">
        <f t="shared" si="354"/>
        <v>773.300</v>
      </c>
      <c r="BM795" s="177" t="s">
        <v>3321</v>
      </c>
      <c r="BN795" s="177" t="s">
        <v>2979</v>
      </c>
      <c r="BO795" s="177" t="s">
        <v>3306</v>
      </c>
      <c r="BU795" s="177" t="s">
        <v>3321</v>
      </c>
      <c r="BV795" s="177" t="s">
        <v>2979</v>
      </c>
      <c r="BW795" s="177" t="s">
        <v>3306</v>
      </c>
      <c r="CH795" s="224">
        <f t="shared" si="341"/>
        <v>-3.7834979593753815E-10</v>
      </c>
    </row>
    <row r="796" spans="1:86" x14ac:dyDescent="0.3">
      <c r="B796" s="225" t="s">
        <v>222</v>
      </c>
      <c r="C796" s="225"/>
      <c r="D796" s="221">
        <f>D797+D798+D799+D800+D801</f>
        <v>17698274.210000001</v>
      </c>
      <c r="E796" s="222">
        <f t="shared" ref="E796:AE796" si="360">E797+E798+E799+E800+E801</f>
        <v>0</v>
      </c>
      <c r="F796" s="222">
        <f t="shared" si="360"/>
        <v>0</v>
      </c>
      <c r="G796" s="222">
        <f t="shared" si="360"/>
        <v>4183398.13</v>
      </c>
      <c r="H796" s="222">
        <f t="shared" si="360"/>
        <v>0</v>
      </c>
      <c r="I796" s="222">
        <f t="shared" si="360"/>
        <v>0</v>
      </c>
      <c r="J796" s="222">
        <f t="shared" si="360"/>
        <v>0</v>
      </c>
      <c r="K796" s="223">
        <f t="shared" si="360"/>
        <v>0</v>
      </c>
      <c r="L796" s="222">
        <f t="shared" si="360"/>
        <v>0</v>
      </c>
      <c r="M796" s="222">
        <f t="shared" si="360"/>
        <v>1223.0999999999999</v>
      </c>
      <c r="N796" s="222">
        <f t="shared" si="360"/>
        <v>9619494.1799999997</v>
      </c>
      <c r="O796" s="222">
        <f t="shared" si="360"/>
        <v>0</v>
      </c>
      <c r="P796" s="222">
        <f t="shared" si="360"/>
        <v>0</v>
      </c>
      <c r="Q796" s="222">
        <f t="shared" si="360"/>
        <v>0</v>
      </c>
      <c r="R796" s="222">
        <f t="shared" si="360"/>
        <v>0</v>
      </c>
      <c r="S796" s="222">
        <f t="shared" si="360"/>
        <v>88.83</v>
      </c>
      <c r="T796" s="222">
        <f t="shared" si="360"/>
        <v>2790287.84</v>
      </c>
      <c r="U796" s="222">
        <f t="shared" si="360"/>
        <v>0</v>
      </c>
      <c r="V796" s="222">
        <f t="shared" si="360"/>
        <v>0</v>
      </c>
      <c r="W796" s="222">
        <f t="shared" si="360"/>
        <v>0</v>
      </c>
      <c r="X796" s="222">
        <f t="shared" si="360"/>
        <v>0</v>
      </c>
      <c r="Y796" s="222">
        <f t="shared" si="360"/>
        <v>0</v>
      </c>
      <c r="Z796" s="222">
        <f t="shared" si="360"/>
        <v>0</v>
      </c>
      <c r="AA796" s="222">
        <f t="shared" si="360"/>
        <v>0</v>
      </c>
      <c r="AB796" s="222">
        <f t="shared" si="360"/>
        <v>0</v>
      </c>
      <c r="AC796" s="222">
        <f t="shared" si="360"/>
        <v>355094.06000000006</v>
      </c>
      <c r="AD796" s="222">
        <f t="shared" si="360"/>
        <v>750000</v>
      </c>
      <c r="AE796" s="222">
        <f t="shared" si="360"/>
        <v>0</v>
      </c>
      <c r="AF796" s="214" t="s">
        <v>17016</v>
      </c>
      <c r="AG796" s="214" t="s">
        <v>17016</v>
      </c>
      <c r="AH796" s="214" t="s">
        <v>17016</v>
      </c>
      <c r="AI796" s="226"/>
      <c r="AJ796" s="226"/>
      <c r="AK796" s="226"/>
      <c r="AL796" s="226"/>
      <c r="AM796" s="227"/>
      <c r="AN796" s="227"/>
      <c r="AO796" s="227"/>
      <c r="AP796" s="227"/>
      <c r="AQ796" s="227"/>
      <c r="AR796" s="227"/>
      <c r="AS796" s="227"/>
      <c r="AT796" s="227"/>
      <c r="AU796" s="227"/>
      <c r="AV796" s="227"/>
      <c r="AW796" s="227"/>
      <c r="AX796" s="228"/>
      <c r="AY796" s="228"/>
      <c r="AZ796" s="227"/>
      <c r="BA796" s="227"/>
      <c r="BB796" s="229"/>
      <c r="BC796" s="230">
        <f t="shared" si="353"/>
        <v>-1223.0999999999999</v>
      </c>
      <c r="BJ796" s="177" t="e">
        <f t="shared" si="354"/>
        <v>#N/A</v>
      </c>
      <c r="BM796" s="177" t="s">
        <v>3322</v>
      </c>
      <c r="BN796" s="177" t="s">
        <v>780</v>
      </c>
      <c r="BO796" s="177" t="s">
        <v>698</v>
      </c>
      <c r="BU796" s="177" t="s">
        <v>3322</v>
      </c>
      <c r="BV796" s="177" t="s">
        <v>780</v>
      </c>
      <c r="BW796" s="177" t="s">
        <v>698</v>
      </c>
      <c r="CH796" s="224">
        <f t="shared" si="341"/>
        <v>2.3283064365386963E-9</v>
      </c>
    </row>
    <row r="797" spans="1:86" x14ac:dyDescent="0.3">
      <c r="A797" s="177">
        <v>1</v>
      </c>
      <c r="B797" s="231">
        <f>SUBTOTAL(9,$A$667:A797)</f>
        <v>103</v>
      </c>
      <c r="C797" s="236" t="s">
        <v>252</v>
      </c>
      <c r="D797" s="222">
        <f t="shared" ref="D797:D801" si="361">E797+F797+G797+H797+I797+J797+L797+N797+P797+R797+T797+U797+V797+W797+X797+Y797+Z797+AA797+AB797+AC797+AD797+AE797</f>
        <v>4392922.8499999996</v>
      </c>
      <c r="E797" s="239">
        <v>0</v>
      </c>
      <c r="F797" s="239">
        <v>0</v>
      </c>
      <c r="G797" s="239">
        <v>4183398.13</v>
      </c>
      <c r="H797" s="239">
        <v>0</v>
      </c>
      <c r="I797" s="239">
        <v>0</v>
      </c>
      <c r="J797" s="239">
        <v>0</v>
      </c>
      <c r="K797" s="255">
        <v>0</v>
      </c>
      <c r="L797" s="239">
        <v>0</v>
      </c>
      <c r="M797" s="222">
        <v>0</v>
      </c>
      <c r="N797" s="283">
        <v>0</v>
      </c>
      <c r="O797" s="239">
        <v>0</v>
      </c>
      <c r="P797" s="239">
        <v>0</v>
      </c>
      <c r="Q797" s="239">
        <v>0</v>
      </c>
      <c r="R797" s="239">
        <v>0</v>
      </c>
      <c r="S797" s="239">
        <v>0</v>
      </c>
      <c r="T797" s="239">
        <v>0</v>
      </c>
      <c r="U797" s="239">
        <v>0</v>
      </c>
      <c r="V797" s="239">
        <v>0</v>
      </c>
      <c r="W797" s="239">
        <v>0</v>
      </c>
      <c r="X797" s="239">
        <v>0</v>
      </c>
      <c r="Y797" s="239">
        <v>0</v>
      </c>
      <c r="Z797" s="239">
        <v>0</v>
      </c>
      <c r="AA797" s="239">
        <v>0</v>
      </c>
      <c r="AB797" s="239">
        <v>0</v>
      </c>
      <c r="AC797" s="239">
        <f>ROUND(G797*2.14%,2)</f>
        <v>89524.72</v>
      </c>
      <c r="AD797" s="239">
        <v>120000</v>
      </c>
      <c r="AE797" s="239">
        <v>0</v>
      </c>
      <c r="AF797" s="214">
        <v>2025</v>
      </c>
      <c r="AG797" s="214">
        <v>2025</v>
      </c>
      <c r="AH797" s="214">
        <v>2025</v>
      </c>
      <c r="AI797" s="226"/>
      <c r="AJ797" s="226"/>
      <c r="AK797" s="226"/>
      <c r="AL797" s="226"/>
      <c r="AM797" s="227">
        <v>2015</v>
      </c>
      <c r="AN797" s="227" t="s">
        <v>16944</v>
      </c>
      <c r="AO797" s="227">
        <v>0</v>
      </c>
      <c r="AP797" s="227" t="s">
        <v>16958</v>
      </c>
      <c r="AQ797" s="227" t="s">
        <v>16940</v>
      </c>
      <c r="AR797" s="227" t="s">
        <v>16947</v>
      </c>
      <c r="AS797" s="227"/>
      <c r="AT797" s="227" t="s">
        <v>16965</v>
      </c>
      <c r="AU797" s="235">
        <v>1225098.74</v>
      </c>
      <c r="AV797" s="235">
        <v>1676111.39</v>
      </c>
      <c r="AW797" s="227" t="s">
        <v>810</v>
      </c>
      <c r="AX797" s="228">
        <v>3464.4</v>
      </c>
      <c r="AY797" s="228">
        <v>1150</v>
      </c>
      <c r="AZ797" s="227" t="s">
        <v>2966</v>
      </c>
      <c r="BA797" s="227" t="s">
        <v>3245</v>
      </c>
      <c r="BB797" s="229"/>
      <c r="BC797" s="230">
        <f t="shared" si="353"/>
        <v>1150</v>
      </c>
      <c r="BJ797" s="177" t="str">
        <f t="shared" si="354"/>
        <v>831.570</v>
      </c>
      <c r="BM797" s="177" t="s">
        <v>3323</v>
      </c>
      <c r="BN797" s="177" t="s">
        <v>2979</v>
      </c>
      <c r="BO797" s="177" t="s">
        <v>2391</v>
      </c>
      <c r="BU797" s="177" t="s">
        <v>3323</v>
      </c>
      <c r="BV797" s="177" t="s">
        <v>2979</v>
      </c>
      <c r="BW797" s="177" t="s">
        <v>2391</v>
      </c>
      <c r="CH797" s="224">
        <f t="shared" si="341"/>
        <v>-2.6193447411060333E-10</v>
      </c>
    </row>
    <row r="798" spans="1:86" x14ac:dyDescent="0.3">
      <c r="A798" s="177">
        <v>1</v>
      </c>
      <c r="B798" s="231">
        <f>SUBTOTAL(9,$A$667:A798)</f>
        <v>104</v>
      </c>
      <c r="C798" s="236" t="s">
        <v>253</v>
      </c>
      <c r="D798" s="222">
        <f t="shared" si="361"/>
        <v>3000000</v>
      </c>
      <c r="E798" s="239">
        <v>0</v>
      </c>
      <c r="F798" s="239">
        <v>0</v>
      </c>
      <c r="G798" s="239">
        <v>0</v>
      </c>
      <c r="H798" s="239">
        <v>0</v>
      </c>
      <c r="I798" s="239">
        <v>0</v>
      </c>
      <c r="J798" s="239">
        <v>0</v>
      </c>
      <c r="K798" s="255">
        <v>0</v>
      </c>
      <c r="L798" s="239">
        <v>0</v>
      </c>
      <c r="M798" s="222">
        <v>0</v>
      </c>
      <c r="N798" s="283">
        <v>0</v>
      </c>
      <c r="O798" s="239">
        <v>0</v>
      </c>
      <c r="P798" s="239">
        <v>0</v>
      </c>
      <c r="Q798" s="239">
        <v>0</v>
      </c>
      <c r="R798" s="239">
        <v>0</v>
      </c>
      <c r="S798" s="239">
        <v>88.83</v>
      </c>
      <c r="T798" s="239">
        <v>2790287.84</v>
      </c>
      <c r="U798" s="239">
        <v>0</v>
      </c>
      <c r="V798" s="239">
        <v>0</v>
      </c>
      <c r="W798" s="239">
        <v>0</v>
      </c>
      <c r="X798" s="239">
        <v>0</v>
      </c>
      <c r="Y798" s="239">
        <v>0</v>
      </c>
      <c r="Z798" s="239">
        <v>0</v>
      </c>
      <c r="AA798" s="239">
        <v>0</v>
      </c>
      <c r="AB798" s="239">
        <v>0</v>
      </c>
      <c r="AC798" s="239">
        <f>ROUND(T798*2.14%,2)</f>
        <v>59712.160000000003</v>
      </c>
      <c r="AD798" s="239">
        <v>150000</v>
      </c>
      <c r="AE798" s="239">
        <v>0</v>
      </c>
      <c r="AF798" s="214">
        <v>2025</v>
      </c>
      <c r="AG798" s="214">
        <v>2025</v>
      </c>
      <c r="AH798" s="214">
        <v>2025</v>
      </c>
      <c r="AI798" s="226"/>
      <c r="AJ798" s="226"/>
      <c r="AK798" s="226"/>
      <c r="AL798" s="226"/>
      <c r="AM798" s="227" t="s">
        <v>16946</v>
      </c>
      <c r="AN798" s="227" t="s">
        <v>16949</v>
      </c>
      <c r="AO798" s="227">
        <v>0</v>
      </c>
      <c r="AP798" s="227" t="s">
        <v>16960</v>
      </c>
      <c r="AQ798" s="227" t="s">
        <v>16962</v>
      </c>
      <c r="AR798" s="227">
        <v>0</v>
      </c>
      <c r="AS798" s="227" t="s">
        <v>16970</v>
      </c>
      <c r="AT798" s="227"/>
      <c r="AU798" s="227"/>
      <c r="AV798" s="227"/>
      <c r="AW798" s="227" t="s">
        <v>631</v>
      </c>
      <c r="AX798" s="228">
        <v>612.9</v>
      </c>
      <c r="AY798" s="228">
        <v>592</v>
      </c>
      <c r="AZ798" s="227" t="s">
        <v>2966</v>
      </c>
      <c r="BA798" s="227" t="s">
        <v>1139</v>
      </c>
      <c r="BB798" s="229"/>
      <c r="BC798" s="230">
        <f t="shared" si="353"/>
        <v>592</v>
      </c>
      <c r="BJ798" s="177" t="str">
        <f t="shared" si="354"/>
        <v>581.460</v>
      </c>
      <c r="BM798" s="177" t="s">
        <v>3325</v>
      </c>
      <c r="BN798" s="177" t="s">
        <v>2983</v>
      </c>
      <c r="BO798" s="177" t="s">
        <v>3326</v>
      </c>
      <c r="BU798" s="177" t="s">
        <v>3325</v>
      </c>
      <c r="BV798" s="177" t="s">
        <v>2983</v>
      </c>
      <c r="BW798" s="177" t="s">
        <v>3326</v>
      </c>
      <c r="CH798" s="224">
        <f t="shared" si="341"/>
        <v>1.4551915228366852E-10</v>
      </c>
    </row>
    <row r="799" spans="1:86" x14ac:dyDescent="0.3">
      <c r="A799" s="177">
        <v>1</v>
      </c>
      <c r="B799" s="231">
        <f>SUBTOTAL(9,$A$667:A799)</f>
        <v>105</v>
      </c>
      <c r="C799" s="236" t="s">
        <v>254</v>
      </c>
      <c r="D799" s="222">
        <f t="shared" si="361"/>
        <v>4886848</v>
      </c>
      <c r="E799" s="239">
        <v>0</v>
      </c>
      <c r="F799" s="239">
        <v>0</v>
      </c>
      <c r="G799" s="239">
        <v>0</v>
      </c>
      <c r="H799" s="239">
        <v>0</v>
      </c>
      <c r="I799" s="239">
        <v>0</v>
      </c>
      <c r="J799" s="239">
        <v>0</v>
      </c>
      <c r="K799" s="255">
        <v>0</v>
      </c>
      <c r="L799" s="239">
        <v>0</v>
      </c>
      <c r="M799" s="222">
        <v>580</v>
      </c>
      <c r="N799" s="222">
        <v>4608231.84</v>
      </c>
      <c r="O799" s="239">
        <v>0</v>
      </c>
      <c r="P799" s="239">
        <v>0</v>
      </c>
      <c r="Q799" s="239">
        <v>0</v>
      </c>
      <c r="R799" s="239">
        <v>0</v>
      </c>
      <c r="S799" s="239">
        <v>0</v>
      </c>
      <c r="T799" s="239">
        <v>0</v>
      </c>
      <c r="U799" s="239">
        <v>0</v>
      </c>
      <c r="V799" s="239">
        <v>0</v>
      </c>
      <c r="W799" s="239">
        <v>0</v>
      </c>
      <c r="X799" s="239">
        <v>0</v>
      </c>
      <c r="Y799" s="239">
        <v>0</v>
      </c>
      <c r="Z799" s="239">
        <v>0</v>
      </c>
      <c r="AA799" s="239">
        <v>0</v>
      </c>
      <c r="AB799" s="239">
        <v>0</v>
      </c>
      <c r="AC799" s="222">
        <f>ROUND(N799*2.14%,2)</f>
        <v>98616.16</v>
      </c>
      <c r="AD799" s="222">
        <v>180000</v>
      </c>
      <c r="AE799" s="239">
        <v>0</v>
      </c>
      <c r="AF799" s="214">
        <v>2025</v>
      </c>
      <c r="AG799" s="214">
        <v>2025</v>
      </c>
      <c r="AH799" s="214">
        <v>2025</v>
      </c>
      <c r="AI799" s="226"/>
      <c r="AJ799" s="226"/>
      <c r="AK799" s="226"/>
      <c r="AL799" s="226"/>
      <c r="AM799" s="227" t="s">
        <v>16943</v>
      </c>
      <c r="AN799" s="227" t="s">
        <v>16949</v>
      </c>
      <c r="AO799" s="227">
        <v>0</v>
      </c>
      <c r="AP799" s="227" t="s">
        <v>16952</v>
      </c>
      <c r="AQ799" s="227" t="s">
        <v>16942</v>
      </c>
      <c r="AR799" s="227">
        <v>0</v>
      </c>
      <c r="AS799" s="227"/>
      <c r="AT799" s="227"/>
      <c r="AU799" s="227"/>
      <c r="AV799" s="227"/>
      <c r="AW799" s="227" t="s">
        <v>636</v>
      </c>
      <c r="AX799" s="228">
        <v>638.79999999999995</v>
      </c>
      <c r="AY799" s="228">
        <v>580</v>
      </c>
      <c r="AZ799" s="227" t="s">
        <v>2966</v>
      </c>
      <c r="BA799" s="227" t="s">
        <v>17002</v>
      </c>
      <c r="BB799" s="229"/>
      <c r="BC799" s="230">
        <f t="shared" si="353"/>
        <v>0</v>
      </c>
      <c r="BJ799" s="177" t="str">
        <f t="shared" si="354"/>
        <v>744.000</v>
      </c>
      <c r="BM799" s="177" t="s">
        <v>3328</v>
      </c>
      <c r="BN799" s="177" t="s">
        <v>621</v>
      </c>
      <c r="BO799" s="177" t="s">
        <v>3329</v>
      </c>
      <c r="BU799" s="177" t="s">
        <v>3328</v>
      </c>
      <c r="BV799" s="177" t="s">
        <v>621</v>
      </c>
      <c r="BW799" s="177" t="s">
        <v>3329</v>
      </c>
      <c r="CH799" s="224">
        <f t="shared" si="341"/>
        <v>1.4551915228366852E-10</v>
      </c>
    </row>
    <row r="800" spans="1:86" x14ac:dyDescent="0.3">
      <c r="A800" s="177">
        <v>1</v>
      </c>
      <c r="B800" s="231">
        <f>SUBTOTAL(9,$A$667:A800)</f>
        <v>106</v>
      </c>
      <c r="C800" s="236" t="s">
        <v>255</v>
      </c>
      <c r="D800" s="222">
        <f t="shared" si="361"/>
        <v>2864704</v>
      </c>
      <c r="E800" s="239">
        <v>0</v>
      </c>
      <c r="F800" s="239">
        <v>0</v>
      </c>
      <c r="G800" s="239">
        <v>0</v>
      </c>
      <c r="H800" s="239">
        <v>0</v>
      </c>
      <c r="I800" s="239">
        <v>0</v>
      </c>
      <c r="J800" s="239">
        <v>0</v>
      </c>
      <c r="K800" s="255">
        <v>0</v>
      </c>
      <c r="L800" s="239">
        <v>0</v>
      </c>
      <c r="M800" s="222">
        <v>340</v>
      </c>
      <c r="N800" s="222">
        <v>2657826.5099999998</v>
      </c>
      <c r="O800" s="239">
        <v>0</v>
      </c>
      <c r="P800" s="239">
        <v>0</v>
      </c>
      <c r="Q800" s="239">
        <v>0</v>
      </c>
      <c r="R800" s="239">
        <v>0</v>
      </c>
      <c r="S800" s="239">
        <v>0</v>
      </c>
      <c r="T800" s="239">
        <v>0</v>
      </c>
      <c r="U800" s="239">
        <v>0</v>
      </c>
      <c r="V800" s="239">
        <v>0</v>
      </c>
      <c r="W800" s="239">
        <v>0</v>
      </c>
      <c r="X800" s="239">
        <v>0</v>
      </c>
      <c r="Y800" s="239">
        <v>0</v>
      </c>
      <c r="Z800" s="239">
        <v>0</v>
      </c>
      <c r="AA800" s="239">
        <v>0</v>
      </c>
      <c r="AB800" s="239">
        <v>0</v>
      </c>
      <c r="AC800" s="222">
        <f>ROUND(N800*2.14%,2)</f>
        <v>56877.49</v>
      </c>
      <c r="AD800" s="222">
        <v>150000</v>
      </c>
      <c r="AE800" s="239">
        <v>0</v>
      </c>
      <c r="AF800" s="214">
        <v>2025</v>
      </c>
      <c r="AG800" s="214">
        <v>2025</v>
      </c>
      <c r="AH800" s="214">
        <v>2025</v>
      </c>
      <c r="AI800" s="226"/>
      <c r="AJ800" s="226"/>
      <c r="AK800" s="226"/>
      <c r="AL800" s="226"/>
      <c r="AM800" s="227" t="s">
        <v>16952</v>
      </c>
      <c r="AN800" s="227" t="s">
        <v>16943</v>
      </c>
      <c r="AO800" s="227">
        <v>0</v>
      </c>
      <c r="AP800" s="227" t="s">
        <v>16941</v>
      </c>
      <c r="AQ800" s="227" t="s">
        <v>16956</v>
      </c>
      <c r="AR800" s="227" t="s">
        <v>16951</v>
      </c>
      <c r="AS800" s="227"/>
      <c r="AT800" s="227"/>
      <c r="AU800" s="227"/>
      <c r="AV800" s="227"/>
      <c r="AW800" s="227" t="s">
        <v>663</v>
      </c>
      <c r="AX800" s="228">
        <v>363.6</v>
      </c>
      <c r="AY800" s="228">
        <v>340</v>
      </c>
      <c r="AZ800" s="227" t="s">
        <v>2966</v>
      </c>
      <c r="BA800" s="227" t="s">
        <v>17002</v>
      </c>
      <c r="BB800" s="229"/>
      <c r="BC800" s="230">
        <f t="shared" si="353"/>
        <v>0</v>
      </c>
      <c r="BJ800" s="177" t="str">
        <f t="shared" si="354"/>
        <v>267.800</v>
      </c>
      <c r="BM800" s="177" t="s">
        <v>3330</v>
      </c>
      <c r="BN800" s="177" t="s">
        <v>3005</v>
      </c>
      <c r="BO800" s="177" t="s">
        <v>1433</v>
      </c>
      <c r="BU800" s="177" t="s">
        <v>3330</v>
      </c>
      <c r="BV800" s="177" t="s">
        <v>3005</v>
      </c>
      <c r="BW800" s="177" t="s">
        <v>1433</v>
      </c>
      <c r="CH800" s="224">
        <f t="shared" si="341"/>
        <v>2.3283064365386963E-10</v>
      </c>
    </row>
    <row r="801" spans="1:86" x14ac:dyDescent="0.3">
      <c r="A801" s="177">
        <v>1</v>
      </c>
      <c r="B801" s="231">
        <f>SUBTOTAL(9,$A$667:A801)</f>
        <v>107</v>
      </c>
      <c r="C801" s="236" t="s">
        <v>256</v>
      </c>
      <c r="D801" s="222">
        <f t="shared" si="361"/>
        <v>2553799.36</v>
      </c>
      <c r="E801" s="239">
        <v>0</v>
      </c>
      <c r="F801" s="239">
        <v>0</v>
      </c>
      <c r="G801" s="239">
        <v>0</v>
      </c>
      <c r="H801" s="239">
        <v>0</v>
      </c>
      <c r="I801" s="239">
        <v>0</v>
      </c>
      <c r="J801" s="239">
        <v>0</v>
      </c>
      <c r="K801" s="255">
        <v>0</v>
      </c>
      <c r="L801" s="239">
        <v>0</v>
      </c>
      <c r="M801" s="222">
        <v>303.10000000000002</v>
      </c>
      <c r="N801" s="222">
        <v>2353435.83</v>
      </c>
      <c r="O801" s="239">
        <v>0</v>
      </c>
      <c r="P801" s="239">
        <v>0</v>
      </c>
      <c r="Q801" s="239">
        <v>0</v>
      </c>
      <c r="R801" s="239">
        <v>0</v>
      </c>
      <c r="S801" s="239">
        <v>0</v>
      </c>
      <c r="T801" s="239">
        <v>0</v>
      </c>
      <c r="U801" s="239">
        <v>0</v>
      </c>
      <c r="V801" s="239">
        <v>0</v>
      </c>
      <c r="W801" s="239">
        <v>0</v>
      </c>
      <c r="X801" s="239">
        <v>0</v>
      </c>
      <c r="Y801" s="239">
        <v>0</v>
      </c>
      <c r="Z801" s="239">
        <v>0</v>
      </c>
      <c r="AA801" s="239">
        <v>0</v>
      </c>
      <c r="AB801" s="239">
        <v>0</v>
      </c>
      <c r="AC801" s="222">
        <f>ROUND(N801*2.14%,2)</f>
        <v>50363.53</v>
      </c>
      <c r="AD801" s="222">
        <v>150000</v>
      </c>
      <c r="AE801" s="239">
        <v>0</v>
      </c>
      <c r="AF801" s="214">
        <v>2025</v>
      </c>
      <c r="AG801" s="214">
        <v>2025</v>
      </c>
      <c r="AH801" s="214">
        <v>2025</v>
      </c>
      <c r="AI801" s="226"/>
      <c r="AJ801" s="226"/>
      <c r="AK801" s="226"/>
      <c r="AL801" s="226"/>
      <c r="AM801" s="227" t="s">
        <v>16959</v>
      </c>
      <c r="AN801" s="227" t="s">
        <v>16949</v>
      </c>
      <c r="AO801" s="227">
        <v>0</v>
      </c>
      <c r="AP801" s="227" t="s">
        <v>16954</v>
      </c>
      <c r="AQ801" s="227" t="s">
        <v>16954</v>
      </c>
      <c r="AR801" s="227" t="s">
        <v>16947</v>
      </c>
      <c r="AS801" s="227"/>
      <c r="AT801" s="227"/>
      <c r="AU801" s="227"/>
      <c r="AV801" s="227"/>
      <c r="AW801" s="227" t="s">
        <v>657</v>
      </c>
      <c r="AX801" s="228">
        <v>908.5</v>
      </c>
      <c r="AY801" s="228">
        <v>303.11</v>
      </c>
      <c r="AZ801" s="227" t="s">
        <v>2966</v>
      </c>
      <c r="BA801" s="227" t="s">
        <v>17002</v>
      </c>
      <c r="BB801" s="229"/>
      <c r="BC801" s="230">
        <f t="shared" si="353"/>
        <v>9.9999999999909051E-3</v>
      </c>
      <c r="BJ801" s="177" t="str">
        <f t="shared" si="354"/>
        <v>322.190</v>
      </c>
      <c r="BM801" s="177" t="s">
        <v>3331</v>
      </c>
      <c r="BN801" s="177" t="s">
        <v>1342</v>
      </c>
      <c r="BO801" s="177" t="s">
        <v>3332</v>
      </c>
      <c r="BU801" s="177" t="s">
        <v>3331</v>
      </c>
      <c r="BV801" s="177" t="s">
        <v>1342</v>
      </c>
      <c r="BW801" s="177" t="s">
        <v>3332</v>
      </c>
      <c r="CH801" s="224">
        <f t="shared" si="341"/>
        <v>-2.0372681319713593E-10</v>
      </c>
    </row>
    <row r="802" spans="1:86" x14ac:dyDescent="0.3">
      <c r="B802" s="225" t="s">
        <v>235</v>
      </c>
      <c r="C802" s="225"/>
      <c r="D802" s="221">
        <f>D803</f>
        <v>12520415.859999999</v>
      </c>
      <c r="E802" s="222">
        <f t="shared" ref="E802:AE802" si="362">E803</f>
        <v>0</v>
      </c>
      <c r="F802" s="222">
        <f t="shared" si="362"/>
        <v>0</v>
      </c>
      <c r="G802" s="222">
        <f t="shared" si="362"/>
        <v>0</v>
      </c>
      <c r="H802" s="222">
        <f t="shared" si="362"/>
        <v>0</v>
      </c>
      <c r="I802" s="222">
        <f t="shared" si="362"/>
        <v>0</v>
      </c>
      <c r="J802" s="222">
        <f t="shared" si="362"/>
        <v>0</v>
      </c>
      <c r="K802" s="223">
        <f t="shared" si="362"/>
        <v>0</v>
      </c>
      <c r="L802" s="222">
        <f t="shared" si="362"/>
        <v>0</v>
      </c>
      <c r="M802" s="222">
        <f t="shared" si="362"/>
        <v>1404.1</v>
      </c>
      <c r="N802" s="222">
        <f t="shared" si="362"/>
        <v>12062283</v>
      </c>
      <c r="O802" s="222">
        <f t="shared" si="362"/>
        <v>0</v>
      </c>
      <c r="P802" s="222">
        <f t="shared" si="362"/>
        <v>0</v>
      </c>
      <c r="Q802" s="222">
        <f t="shared" si="362"/>
        <v>0</v>
      </c>
      <c r="R802" s="222">
        <f t="shared" si="362"/>
        <v>0</v>
      </c>
      <c r="S802" s="222">
        <f t="shared" si="362"/>
        <v>0</v>
      </c>
      <c r="T802" s="222">
        <f t="shared" si="362"/>
        <v>0</v>
      </c>
      <c r="U802" s="222">
        <f t="shared" si="362"/>
        <v>0</v>
      </c>
      <c r="V802" s="222">
        <f t="shared" si="362"/>
        <v>0</v>
      </c>
      <c r="W802" s="222">
        <f t="shared" si="362"/>
        <v>0</v>
      </c>
      <c r="X802" s="222">
        <f t="shared" si="362"/>
        <v>0</v>
      </c>
      <c r="Y802" s="222">
        <f t="shared" si="362"/>
        <v>0</v>
      </c>
      <c r="Z802" s="222">
        <f t="shared" si="362"/>
        <v>0</v>
      </c>
      <c r="AA802" s="222">
        <f t="shared" si="362"/>
        <v>0</v>
      </c>
      <c r="AB802" s="222">
        <f t="shared" si="362"/>
        <v>0</v>
      </c>
      <c r="AC802" s="222">
        <f t="shared" si="362"/>
        <v>258132.86</v>
      </c>
      <c r="AD802" s="222">
        <f t="shared" si="362"/>
        <v>200000</v>
      </c>
      <c r="AE802" s="222">
        <f t="shared" si="362"/>
        <v>0</v>
      </c>
      <c r="AF802" s="214" t="s">
        <v>17016</v>
      </c>
      <c r="AG802" s="214" t="s">
        <v>17016</v>
      </c>
      <c r="AH802" s="214" t="s">
        <v>17016</v>
      </c>
      <c r="AI802" s="226"/>
      <c r="AJ802" s="226"/>
      <c r="AK802" s="226"/>
      <c r="AL802" s="226"/>
      <c r="AM802" s="227"/>
      <c r="AN802" s="227"/>
      <c r="AO802" s="227"/>
      <c r="AP802" s="227"/>
      <c r="AQ802" s="227"/>
      <c r="AR802" s="227"/>
      <c r="AS802" s="227"/>
      <c r="AT802" s="227"/>
      <c r="AU802" s="227"/>
      <c r="AV802" s="227"/>
      <c r="AW802" s="227"/>
      <c r="AX802" s="228"/>
      <c r="AY802" s="228"/>
      <c r="AZ802" s="227"/>
      <c r="BA802" s="227"/>
      <c r="BB802" s="229"/>
      <c r="BC802" s="230">
        <f t="shared" si="353"/>
        <v>-1404.1</v>
      </c>
      <c r="BJ802" s="177" t="e">
        <f t="shared" si="354"/>
        <v>#N/A</v>
      </c>
      <c r="BM802" s="177" t="s">
        <v>3333</v>
      </c>
      <c r="BN802" s="177" t="s">
        <v>2983</v>
      </c>
      <c r="BO802" s="177" t="s">
        <v>2983</v>
      </c>
      <c r="BU802" s="177" t="s">
        <v>3333</v>
      </c>
      <c r="BV802" s="177" t="s">
        <v>2983</v>
      </c>
      <c r="BW802" s="177" t="s">
        <v>2983</v>
      </c>
      <c r="CH802" s="224">
        <f t="shared" si="341"/>
        <v>-5.8207660913467407E-10</v>
      </c>
    </row>
    <row r="803" spans="1:86" x14ac:dyDescent="0.3">
      <c r="A803" s="177">
        <v>1</v>
      </c>
      <c r="B803" s="231">
        <f>SUBTOTAL(9,$A$667:A803)</f>
        <v>108</v>
      </c>
      <c r="C803" s="236" t="s">
        <v>248</v>
      </c>
      <c r="D803" s="222">
        <f>E803+F803+G803+H803+I803+J803+L803+N803+P803+R803+T803+U803+V803+W803+X803+Y803+Z803+AA803+AB803+AC803+AD803+AE803</f>
        <v>12520415.859999999</v>
      </c>
      <c r="E803" s="239">
        <v>0</v>
      </c>
      <c r="F803" s="239">
        <v>0</v>
      </c>
      <c r="G803" s="239">
        <v>0</v>
      </c>
      <c r="H803" s="239">
        <v>0</v>
      </c>
      <c r="I803" s="239">
        <v>0</v>
      </c>
      <c r="J803" s="239">
        <v>0</v>
      </c>
      <c r="K803" s="255">
        <v>0</v>
      </c>
      <c r="L803" s="239">
        <v>0</v>
      </c>
      <c r="M803" s="222">
        <v>1404.1</v>
      </c>
      <c r="N803" s="222">
        <v>12062283</v>
      </c>
      <c r="O803" s="239">
        <v>0</v>
      </c>
      <c r="P803" s="239">
        <v>0</v>
      </c>
      <c r="Q803" s="239">
        <v>0</v>
      </c>
      <c r="R803" s="239">
        <v>0</v>
      </c>
      <c r="S803" s="239">
        <v>0</v>
      </c>
      <c r="T803" s="239">
        <v>0</v>
      </c>
      <c r="U803" s="239">
        <v>0</v>
      </c>
      <c r="V803" s="239">
        <v>0</v>
      </c>
      <c r="W803" s="239">
        <v>0</v>
      </c>
      <c r="X803" s="239">
        <v>0</v>
      </c>
      <c r="Y803" s="239">
        <v>0</v>
      </c>
      <c r="Z803" s="239">
        <v>0</v>
      </c>
      <c r="AA803" s="239">
        <v>0</v>
      </c>
      <c r="AB803" s="239">
        <v>0</v>
      </c>
      <c r="AC803" s="222">
        <f>ROUND(N803*2.14%,2)</f>
        <v>258132.86</v>
      </c>
      <c r="AD803" s="239">
        <v>200000</v>
      </c>
      <c r="AE803" s="239">
        <v>0</v>
      </c>
      <c r="AF803" s="214">
        <v>2025</v>
      </c>
      <c r="AG803" s="214">
        <v>2025</v>
      </c>
      <c r="AH803" s="214">
        <v>2025</v>
      </c>
      <c r="AI803" s="226"/>
      <c r="AJ803" s="226"/>
      <c r="AK803" s="226"/>
      <c r="AL803" s="226"/>
      <c r="AM803" s="227" t="s">
        <v>16944</v>
      </c>
      <c r="AN803" s="227">
        <v>2019</v>
      </c>
      <c r="AO803" s="227">
        <v>0</v>
      </c>
      <c r="AP803" s="227" t="s">
        <v>16958</v>
      </c>
      <c r="AQ803" s="227" t="s">
        <v>16946</v>
      </c>
      <c r="AR803" s="227" t="s">
        <v>16947</v>
      </c>
      <c r="AS803" s="227"/>
      <c r="AT803" s="227" t="s">
        <v>16965</v>
      </c>
      <c r="AU803" s="235">
        <v>874041.63</v>
      </c>
      <c r="AV803" s="235">
        <v>2328223.9900000002</v>
      </c>
      <c r="AW803" s="227" t="s">
        <v>803</v>
      </c>
      <c r="AX803" s="228">
        <v>4279.1000000000004</v>
      </c>
      <c r="AY803" s="228">
        <v>1440</v>
      </c>
      <c r="AZ803" s="227" t="s">
        <v>2991</v>
      </c>
      <c r="BA803" s="227" t="s">
        <v>17004</v>
      </c>
      <c r="BB803" s="229"/>
      <c r="BC803" s="230">
        <f t="shared" si="353"/>
        <v>35.900000000000091</v>
      </c>
      <c r="BJ803" s="177" t="str">
        <f t="shared" si="354"/>
        <v>1404.000</v>
      </c>
      <c r="BM803" s="177" t="s">
        <v>650</v>
      </c>
      <c r="BN803" s="177" t="s">
        <v>623</v>
      </c>
      <c r="BO803" s="177" t="s">
        <v>3334</v>
      </c>
      <c r="BU803" s="177" t="s">
        <v>650</v>
      </c>
      <c r="BV803" s="177" t="s">
        <v>623</v>
      </c>
      <c r="BW803" s="177" t="s">
        <v>3334</v>
      </c>
      <c r="CH803" s="224">
        <f t="shared" si="341"/>
        <v>-5.8207660913467407E-10</v>
      </c>
    </row>
    <row r="804" spans="1:86" x14ac:dyDescent="0.3">
      <c r="B804" s="225" t="s">
        <v>249</v>
      </c>
      <c r="C804" s="225"/>
      <c r="D804" s="221">
        <f>D805</f>
        <v>4975316.8000000007</v>
      </c>
      <c r="E804" s="222">
        <f t="shared" ref="E804:AE804" si="363">E805</f>
        <v>0</v>
      </c>
      <c r="F804" s="222">
        <f t="shared" si="363"/>
        <v>0</v>
      </c>
      <c r="G804" s="222">
        <f t="shared" si="363"/>
        <v>0</v>
      </c>
      <c r="H804" s="222">
        <f t="shared" si="363"/>
        <v>0</v>
      </c>
      <c r="I804" s="222">
        <f t="shared" si="363"/>
        <v>0</v>
      </c>
      <c r="J804" s="222">
        <f t="shared" si="363"/>
        <v>0</v>
      </c>
      <c r="K804" s="223">
        <f t="shared" si="363"/>
        <v>0</v>
      </c>
      <c r="L804" s="222">
        <f t="shared" si="363"/>
        <v>0</v>
      </c>
      <c r="M804" s="222">
        <f t="shared" si="363"/>
        <v>590.5</v>
      </c>
      <c r="N804" s="222">
        <f t="shared" si="363"/>
        <v>4694847.07</v>
      </c>
      <c r="O804" s="222">
        <f t="shared" si="363"/>
        <v>0</v>
      </c>
      <c r="P804" s="222">
        <f t="shared" si="363"/>
        <v>0</v>
      </c>
      <c r="Q804" s="222">
        <f t="shared" si="363"/>
        <v>0</v>
      </c>
      <c r="R804" s="222">
        <f t="shared" si="363"/>
        <v>0</v>
      </c>
      <c r="S804" s="222">
        <f t="shared" si="363"/>
        <v>0</v>
      </c>
      <c r="T804" s="222">
        <f t="shared" si="363"/>
        <v>0</v>
      </c>
      <c r="U804" s="222">
        <f t="shared" si="363"/>
        <v>0</v>
      </c>
      <c r="V804" s="222">
        <f t="shared" si="363"/>
        <v>0</v>
      </c>
      <c r="W804" s="222">
        <f t="shared" si="363"/>
        <v>0</v>
      </c>
      <c r="X804" s="222">
        <f t="shared" si="363"/>
        <v>0</v>
      </c>
      <c r="Y804" s="222">
        <f t="shared" si="363"/>
        <v>0</v>
      </c>
      <c r="Z804" s="222">
        <f t="shared" si="363"/>
        <v>0</v>
      </c>
      <c r="AA804" s="222">
        <f t="shared" si="363"/>
        <v>0</v>
      </c>
      <c r="AB804" s="222">
        <f t="shared" si="363"/>
        <v>0</v>
      </c>
      <c r="AC804" s="222">
        <f t="shared" si="363"/>
        <v>100469.73</v>
      </c>
      <c r="AD804" s="222">
        <f t="shared" si="363"/>
        <v>180000</v>
      </c>
      <c r="AE804" s="222">
        <f t="shared" si="363"/>
        <v>0</v>
      </c>
      <c r="AF804" s="214" t="s">
        <v>17016</v>
      </c>
      <c r="AG804" s="214" t="s">
        <v>17016</v>
      </c>
      <c r="AH804" s="214" t="s">
        <v>17016</v>
      </c>
      <c r="AI804" s="226"/>
      <c r="AJ804" s="226"/>
      <c r="AK804" s="226"/>
      <c r="AL804" s="226"/>
      <c r="AM804" s="227"/>
      <c r="AN804" s="227"/>
      <c r="AO804" s="227"/>
      <c r="AP804" s="227"/>
      <c r="AQ804" s="227"/>
      <c r="AR804" s="227"/>
      <c r="AS804" s="227"/>
      <c r="AT804" s="227"/>
      <c r="AU804" s="227"/>
      <c r="AV804" s="227"/>
      <c r="AW804" s="227"/>
      <c r="AX804" s="228"/>
      <c r="AY804" s="228"/>
      <c r="AZ804" s="227"/>
      <c r="BA804" s="227"/>
      <c r="BB804" s="229"/>
      <c r="BC804" s="230">
        <f t="shared" si="353"/>
        <v>-590.5</v>
      </c>
      <c r="BJ804" s="177" t="e">
        <f t="shared" si="354"/>
        <v>#N/A</v>
      </c>
      <c r="BM804" s="177" t="s">
        <v>3335</v>
      </c>
      <c r="BN804" s="177" t="s">
        <v>3097</v>
      </c>
      <c r="BO804" s="177" t="s">
        <v>3336</v>
      </c>
      <c r="BU804" s="177" t="s">
        <v>3335</v>
      </c>
      <c r="BV804" s="177" t="s">
        <v>3097</v>
      </c>
      <c r="BW804" s="177" t="s">
        <v>3336</v>
      </c>
      <c r="CH804" s="224">
        <f t="shared" si="341"/>
        <v>4.6566128730773926E-10</v>
      </c>
    </row>
    <row r="805" spans="1:86" x14ac:dyDescent="0.3">
      <c r="A805" s="177">
        <v>1</v>
      </c>
      <c r="B805" s="231">
        <f>SUBTOTAL(9,$A$667:A805)</f>
        <v>109</v>
      </c>
      <c r="C805" s="236" t="s">
        <v>250</v>
      </c>
      <c r="D805" s="222">
        <f>E805+F805+G805+H805+I805+J805+L805+N805+P805+R805+T805+U805+V805+W805+X805+Y805+Z805+AA805+AB805+AC805+AD805+AE805</f>
        <v>4975316.8000000007</v>
      </c>
      <c r="E805" s="239">
        <v>0</v>
      </c>
      <c r="F805" s="239">
        <v>0</v>
      </c>
      <c r="G805" s="239">
        <v>0</v>
      </c>
      <c r="H805" s="239">
        <v>0</v>
      </c>
      <c r="I805" s="239">
        <v>0</v>
      </c>
      <c r="J805" s="239">
        <v>0</v>
      </c>
      <c r="K805" s="255">
        <v>0</v>
      </c>
      <c r="L805" s="239">
        <v>0</v>
      </c>
      <c r="M805" s="222">
        <v>590.5</v>
      </c>
      <c r="N805" s="222">
        <v>4694847.07</v>
      </c>
      <c r="O805" s="239">
        <v>0</v>
      </c>
      <c r="P805" s="239">
        <v>0</v>
      </c>
      <c r="Q805" s="239">
        <v>0</v>
      </c>
      <c r="R805" s="239">
        <v>0</v>
      </c>
      <c r="S805" s="239">
        <v>0</v>
      </c>
      <c r="T805" s="239">
        <v>0</v>
      </c>
      <c r="U805" s="239">
        <v>0</v>
      </c>
      <c r="V805" s="239">
        <v>0</v>
      </c>
      <c r="W805" s="239">
        <v>0</v>
      </c>
      <c r="X805" s="239">
        <v>0</v>
      </c>
      <c r="Y805" s="239">
        <v>0</v>
      </c>
      <c r="Z805" s="239">
        <v>0</v>
      </c>
      <c r="AA805" s="239">
        <v>0</v>
      </c>
      <c r="AB805" s="239">
        <v>0</v>
      </c>
      <c r="AC805" s="222">
        <f>ROUND(N805*2.14%,2)</f>
        <v>100469.73</v>
      </c>
      <c r="AD805" s="222">
        <v>180000</v>
      </c>
      <c r="AE805" s="239">
        <v>0</v>
      </c>
      <c r="AF805" s="214">
        <v>2025</v>
      </c>
      <c r="AG805" s="214">
        <v>2025</v>
      </c>
      <c r="AH805" s="214">
        <v>2025</v>
      </c>
      <c r="AI805" s="226"/>
      <c r="AJ805" s="226"/>
      <c r="AK805" s="226"/>
      <c r="AL805" s="226"/>
      <c r="AM805" s="227" t="s">
        <v>16944</v>
      </c>
      <c r="AN805" s="227" t="s">
        <v>16941</v>
      </c>
      <c r="AO805" s="227">
        <v>0</v>
      </c>
      <c r="AP805" s="227" t="s">
        <v>16942</v>
      </c>
      <c r="AQ805" s="227" t="s">
        <v>16961</v>
      </c>
      <c r="AR805" s="227">
        <v>0</v>
      </c>
      <c r="AS805" s="227"/>
      <c r="AT805" s="227"/>
      <c r="AU805" s="227"/>
      <c r="AV805" s="227"/>
      <c r="AW805" s="227" t="s">
        <v>852</v>
      </c>
      <c r="AX805" s="228">
        <v>747.4</v>
      </c>
      <c r="AY805" s="228">
        <v>585.20000000000005</v>
      </c>
      <c r="AZ805" s="227" t="s">
        <v>2966</v>
      </c>
      <c r="BA805" s="227" t="s">
        <v>17002</v>
      </c>
      <c r="BB805" s="229"/>
      <c r="BC805" s="230">
        <f t="shared" si="353"/>
        <v>-5.2999999999999545</v>
      </c>
      <c r="BJ805" s="177" t="str">
        <f t="shared" si="354"/>
        <v>532.100</v>
      </c>
      <c r="BM805" s="177" t="s">
        <v>651</v>
      </c>
      <c r="BN805" s="177" t="s">
        <v>655</v>
      </c>
      <c r="BO805" s="177" t="s">
        <v>3337</v>
      </c>
      <c r="BU805" s="177" t="s">
        <v>651</v>
      </c>
      <c r="BV805" s="177" t="s">
        <v>655</v>
      </c>
      <c r="BW805" s="177" t="s">
        <v>3337</v>
      </c>
      <c r="CH805" s="224">
        <f t="shared" si="341"/>
        <v>4.6566128730773926E-10</v>
      </c>
    </row>
    <row r="806" spans="1:86" x14ac:dyDescent="0.3">
      <c r="B806" s="225" t="s">
        <v>365</v>
      </c>
      <c r="C806" s="225"/>
      <c r="D806" s="221">
        <f>D807</f>
        <v>6736263.6000000006</v>
      </c>
      <c r="E806" s="222">
        <f t="shared" ref="E806:AE806" si="364">E807</f>
        <v>0</v>
      </c>
      <c r="F806" s="222">
        <f t="shared" si="364"/>
        <v>0</v>
      </c>
      <c r="G806" s="222">
        <f t="shared" si="364"/>
        <v>0</v>
      </c>
      <c r="H806" s="222">
        <f t="shared" si="364"/>
        <v>0</v>
      </c>
      <c r="I806" s="222">
        <f t="shared" si="364"/>
        <v>0</v>
      </c>
      <c r="J806" s="222">
        <f t="shared" si="364"/>
        <v>0</v>
      </c>
      <c r="K806" s="223">
        <f t="shared" si="364"/>
        <v>0</v>
      </c>
      <c r="L806" s="222">
        <f t="shared" si="364"/>
        <v>0</v>
      </c>
      <c r="M806" s="222">
        <f t="shared" si="364"/>
        <v>726</v>
      </c>
      <c r="N806" s="222">
        <f t="shared" si="364"/>
        <v>6418899.1600000001</v>
      </c>
      <c r="O806" s="222">
        <f t="shared" si="364"/>
        <v>0</v>
      </c>
      <c r="P806" s="222">
        <f t="shared" si="364"/>
        <v>0</v>
      </c>
      <c r="Q806" s="222">
        <f t="shared" si="364"/>
        <v>0</v>
      </c>
      <c r="R806" s="222">
        <f t="shared" si="364"/>
        <v>0</v>
      </c>
      <c r="S806" s="222">
        <f t="shared" si="364"/>
        <v>0</v>
      </c>
      <c r="T806" s="222">
        <f t="shared" si="364"/>
        <v>0</v>
      </c>
      <c r="U806" s="222">
        <f t="shared" si="364"/>
        <v>0</v>
      </c>
      <c r="V806" s="222">
        <f t="shared" si="364"/>
        <v>0</v>
      </c>
      <c r="W806" s="222">
        <f t="shared" si="364"/>
        <v>0</v>
      </c>
      <c r="X806" s="222">
        <f t="shared" si="364"/>
        <v>0</v>
      </c>
      <c r="Y806" s="222">
        <f t="shared" si="364"/>
        <v>0</v>
      </c>
      <c r="Z806" s="222">
        <f t="shared" si="364"/>
        <v>0</v>
      </c>
      <c r="AA806" s="222">
        <f t="shared" si="364"/>
        <v>0</v>
      </c>
      <c r="AB806" s="222">
        <f t="shared" si="364"/>
        <v>0</v>
      </c>
      <c r="AC806" s="222">
        <f t="shared" si="364"/>
        <v>137364.44</v>
      </c>
      <c r="AD806" s="222">
        <f t="shared" si="364"/>
        <v>180000</v>
      </c>
      <c r="AE806" s="222">
        <f t="shared" si="364"/>
        <v>0</v>
      </c>
      <c r="AF806" s="214" t="s">
        <v>17016</v>
      </c>
      <c r="AG806" s="214" t="s">
        <v>17016</v>
      </c>
      <c r="AH806" s="214" t="s">
        <v>17016</v>
      </c>
      <c r="AI806" s="226"/>
      <c r="AJ806" s="226"/>
      <c r="AK806" s="226"/>
      <c r="AL806" s="226"/>
      <c r="AM806" s="227"/>
      <c r="AN806" s="227"/>
      <c r="AO806" s="227"/>
      <c r="AP806" s="227"/>
      <c r="AQ806" s="227"/>
      <c r="AR806" s="227"/>
      <c r="AS806" s="227"/>
      <c r="AT806" s="227"/>
      <c r="AU806" s="227"/>
      <c r="AV806" s="227"/>
      <c r="AW806" s="227"/>
      <c r="AX806" s="228"/>
      <c r="AY806" s="228"/>
      <c r="AZ806" s="227"/>
      <c r="BA806" s="227"/>
      <c r="BB806" s="229"/>
      <c r="BC806" s="230">
        <f t="shared" si="353"/>
        <v>-726</v>
      </c>
      <c r="BJ806" s="177" t="e">
        <f t="shared" si="354"/>
        <v>#N/A</v>
      </c>
      <c r="BM806" s="177" t="s">
        <v>3529</v>
      </c>
      <c r="BN806" s="177" t="s">
        <v>16979</v>
      </c>
      <c r="BO806" s="177" t="s">
        <v>3530</v>
      </c>
      <c r="BU806" s="177" t="s">
        <v>3529</v>
      </c>
      <c r="BV806" s="177" t="s">
        <v>16979</v>
      </c>
      <c r="BW806" s="177" t="s">
        <v>3530</v>
      </c>
      <c r="CH806" s="224">
        <f t="shared" si="341"/>
        <v>4.0745362639427185E-10</v>
      </c>
    </row>
    <row r="807" spans="1:86" x14ac:dyDescent="0.3">
      <c r="A807" s="177">
        <v>1</v>
      </c>
      <c r="B807" s="231">
        <f>SUBTOTAL(9,$A$667:A807)</f>
        <v>110</v>
      </c>
      <c r="C807" s="236" t="s">
        <v>366</v>
      </c>
      <c r="D807" s="222">
        <f>E807+F807+G807+H807+I807+J807+L807+N807+P807+R807+T807+U807+V807+W807+X807+Y807+Z807+AA807+AB807+AC807+AD807+AE807</f>
        <v>6736263.6000000006</v>
      </c>
      <c r="E807" s="239">
        <v>0</v>
      </c>
      <c r="F807" s="239">
        <v>0</v>
      </c>
      <c r="G807" s="239">
        <v>0</v>
      </c>
      <c r="H807" s="239">
        <v>0</v>
      </c>
      <c r="I807" s="239">
        <v>0</v>
      </c>
      <c r="J807" s="239">
        <v>0</v>
      </c>
      <c r="K807" s="255">
        <v>0</v>
      </c>
      <c r="L807" s="239">
        <v>0</v>
      </c>
      <c r="M807" s="222">
        <v>726</v>
      </c>
      <c r="N807" s="222">
        <v>6418899.1600000001</v>
      </c>
      <c r="O807" s="239">
        <v>0</v>
      </c>
      <c r="P807" s="239">
        <v>0</v>
      </c>
      <c r="Q807" s="239">
        <v>0</v>
      </c>
      <c r="R807" s="239">
        <v>0</v>
      </c>
      <c r="S807" s="239">
        <v>0</v>
      </c>
      <c r="T807" s="239">
        <v>0</v>
      </c>
      <c r="U807" s="239">
        <v>0</v>
      </c>
      <c r="V807" s="239">
        <v>0</v>
      </c>
      <c r="W807" s="239">
        <v>0</v>
      </c>
      <c r="X807" s="239">
        <v>0</v>
      </c>
      <c r="Y807" s="239">
        <v>0</v>
      </c>
      <c r="Z807" s="239">
        <v>0</v>
      </c>
      <c r="AA807" s="239">
        <v>0</v>
      </c>
      <c r="AB807" s="239">
        <v>0</v>
      </c>
      <c r="AC807" s="222">
        <f>ROUND(N807*2.14%,2)</f>
        <v>137364.44</v>
      </c>
      <c r="AD807" s="222">
        <v>180000</v>
      </c>
      <c r="AE807" s="239">
        <v>0</v>
      </c>
      <c r="AF807" s="214">
        <v>2025</v>
      </c>
      <c r="AG807" s="214">
        <v>2025</v>
      </c>
      <c r="AH807" s="214">
        <v>2025</v>
      </c>
      <c r="AI807" s="226"/>
      <c r="AJ807" s="226"/>
      <c r="AK807" s="226"/>
      <c r="AL807" s="226"/>
      <c r="AM807" s="227" t="s">
        <v>16943</v>
      </c>
      <c r="AN807" s="227" t="s">
        <v>16944</v>
      </c>
      <c r="AO807" s="227">
        <v>0</v>
      </c>
      <c r="AP807" s="227" t="s">
        <v>16955</v>
      </c>
      <c r="AQ807" s="227" t="s">
        <v>16951</v>
      </c>
      <c r="AR807" s="227">
        <v>0</v>
      </c>
      <c r="AS807" s="227"/>
      <c r="AT807" s="227"/>
      <c r="AU807" s="227"/>
      <c r="AV807" s="227"/>
      <c r="AW807" s="227" t="s">
        <v>787</v>
      </c>
      <c r="AX807" s="228">
        <v>941.8</v>
      </c>
      <c r="AY807" s="228">
        <v>726</v>
      </c>
      <c r="AZ807" s="227" t="s">
        <v>2966</v>
      </c>
      <c r="BA807" s="227" t="s">
        <v>17002</v>
      </c>
      <c r="BB807" s="229"/>
      <c r="BC807" s="230">
        <f t="shared" si="353"/>
        <v>0</v>
      </c>
      <c r="BD807" s="177" t="s">
        <v>16936</v>
      </c>
      <c r="BJ807" s="177" t="str">
        <f t="shared" si="354"/>
        <v>733.600</v>
      </c>
      <c r="BM807" s="177" t="s">
        <v>3532</v>
      </c>
      <c r="BN807" s="177" t="s">
        <v>2983</v>
      </c>
      <c r="BO807" s="177" t="s">
        <v>2983</v>
      </c>
      <c r="BU807" s="177" t="s">
        <v>3532</v>
      </c>
      <c r="BV807" s="177" t="s">
        <v>2983</v>
      </c>
      <c r="BW807" s="177" t="s">
        <v>2983</v>
      </c>
      <c r="CH807" s="224">
        <f t="shared" si="341"/>
        <v>4.0745362639427185E-10</v>
      </c>
    </row>
    <row r="808" spans="1:86" x14ac:dyDescent="0.3">
      <c r="B808" s="225" t="s">
        <v>279</v>
      </c>
      <c r="C808" s="225"/>
      <c r="D808" s="221">
        <f>D809</f>
        <v>5982176</v>
      </c>
      <c r="E808" s="222">
        <f t="shared" ref="E808:AE808" si="365">E809</f>
        <v>0</v>
      </c>
      <c r="F808" s="222">
        <f t="shared" si="365"/>
        <v>0</v>
      </c>
      <c r="G808" s="222">
        <f t="shared" si="365"/>
        <v>0</v>
      </c>
      <c r="H808" s="222">
        <f t="shared" si="365"/>
        <v>0</v>
      </c>
      <c r="I808" s="222">
        <f t="shared" si="365"/>
        <v>0</v>
      </c>
      <c r="J808" s="222">
        <f t="shared" si="365"/>
        <v>0</v>
      </c>
      <c r="K808" s="223">
        <f t="shared" si="365"/>
        <v>0</v>
      </c>
      <c r="L808" s="222">
        <f t="shared" si="365"/>
        <v>0</v>
      </c>
      <c r="M808" s="222">
        <f t="shared" si="365"/>
        <v>710</v>
      </c>
      <c r="N808" s="222">
        <f t="shared" si="365"/>
        <v>5680610.9299999997</v>
      </c>
      <c r="O808" s="222">
        <f t="shared" si="365"/>
        <v>0</v>
      </c>
      <c r="P808" s="222">
        <f t="shared" si="365"/>
        <v>0</v>
      </c>
      <c r="Q808" s="222">
        <f t="shared" si="365"/>
        <v>0</v>
      </c>
      <c r="R808" s="222">
        <f t="shared" si="365"/>
        <v>0</v>
      </c>
      <c r="S808" s="222">
        <f t="shared" si="365"/>
        <v>0</v>
      </c>
      <c r="T808" s="222">
        <f t="shared" si="365"/>
        <v>0</v>
      </c>
      <c r="U808" s="222">
        <f t="shared" si="365"/>
        <v>0</v>
      </c>
      <c r="V808" s="222">
        <f t="shared" si="365"/>
        <v>0</v>
      </c>
      <c r="W808" s="222">
        <f t="shared" si="365"/>
        <v>0</v>
      </c>
      <c r="X808" s="222">
        <f t="shared" si="365"/>
        <v>0</v>
      </c>
      <c r="Y808" s="222">
        <f t="shared" si="365"/>
        <v>0</v>
      </c>
      <c r="Z808" s="222">
        <f t="shared" si="365"/>
        <v>0</v>
      </c>
      <c r="AA808" s="222">
        <f t="shared" si="365"/>
        <v>0</v>
      </c>
      <c r="AB808" s="222">
        <f t="shared" si="365"/>
        <v>0</v>
      </c>
      <c r="AC808" s="222">
        <f t="shared" si="365"/>
        <v>121565.07</v>
      </c>
      <c r="AD808" s="222">
        <f t="shared" si="365"/>
        <v>180000</v>
      </c>
      <c r="AE808" s="222">
        <f t="shared" si="365"/>
        <v>0</v>
      </c>
      <c r="AF808" s="214" t="s">
        <v>17016</v>
      </c>
      <c r="AG808" s="214" t="s">
        <v>17016</v>
      </c>
      <c r="AH808" s="214" t="s">
        <v>17016</v>
      </c>
      <c r="AI808" s="226"/>
      <c r="AJ808" s="226"/>
      <c r="AK808" s="226"/>
      <c r="AL808" s="226"/>
      <c r="AM808" s="227"/>
      <c r="AN808" s="227"/>
      <c r="AO808" s="227"/>
      <c r="AP808" s="227"/>
      <c r="AQ808" s="227"/>
      <c r="AR808" s="227"/>
      <c r="AS808" s="227"/>
      <c r="AT808" s="227"/>
      <c r="AU808" s="227"/>
      <c r="AV808" s="227"/>
      <c r="AW808" s="227"/>
      <c r="AX808" s="228"/>
      <c r="AY808" s="228"/>
      <c r="AZ808" s="227"/>
      <c r="BA808" s="227"/>
      <c r="BB808" s="229"/>
      <c r="BC808" s="230">
        <f t="shared" si="353"/>
        <v>-710</v>
      </c>
      <c r="BJ808" s="177" t="e">
        <f t="shared" si="354"/>
        <v>#N/A</v>
      </c>
      <c r="BM808" s="177" t="s">
        <v>3383</v>
      </c>
      <c r="BN808" s="177" t="s">
        <v>1342</v>
      </c>
      <c r="BO808" s="177" t="s">
        <v>3385</v>
      </c>
      <c r="BU808" s="177" t="s">
        <v>3383</v>
      </c>
      <c r="BV808" s="177" t="s">
        <v>1342</v>
      </c>
      <c r="BW808" s="177" t="s">
        <v>3385</v>
      </c>
      <c r="CH808" s="224">
        <f t="shared" si="341"/>
        <v>2.9103830456733704E-10</v>
      </c>
    </row>
    <row r="809" spans="1:86" x14ac:dyDescent="0.3">
      <c r="A809" s="177">
        <v>1</v>
      </c>
      <c r="B809" s="231">
        <f>SUBTOTAL(9,$A$667:A809)</f>
        <v>111</v>
      </c>
      <c r="C809" s="236" t="s">
        <v>281</v>
      </c>
      <c r="D809" s="222">
        <f>E809+F809+G809+H809+I809+J809+L809+N809+P809+R809+T809+U809+V809+W809+X809+Y809+Z809+AA809+AB809+AC809+AD809+AE809</f>
        <v>5982176</v>
      </c>
      <c r="E809" s="239">
        <v>0</v>
      </c>
      <c r="F809" s="239">
        <v>0</v>
      </c>
      <c r="G809" s="239">
        <v>0</v>
      </c>
      <c r="H809" s="239">
        <v>0</v>
      </c>
      <c r="I809" s="239">
        <v>0</v>
      </c>
      <c r="J809" s="239">
        <v>0</v>
      </c>
      <c r="K809" s="255">
        <v>0</v>
      </c>
      <c r="L809" s="239">
        <v>0</v>
      </c>
      <c r="M809" s="222">
        <v>710</v>
      </c>
      <c r="N809" s="222">
        <v>5680610.9299999997</v>
      </c>
      <c r="O809" s="239">
        <v>0</v>
      </c>
      <c r="P809" s="239">
        <v>0</v>
      </c>
      <c r="Q809" s="239">
        <v>0</v>
      </c>
      <c r="R809" s="239">
        <v>0</v>
      </c>
      <c r="S809" s="239">
        <v>0</v>
      </c>
      <c r="T809" s="239">
        <v>0</v>
      </c>
      <c r="U809" s="239">
        <v>0</v>
      </c>
      <c r="V809" s="239">
        <v>0</v>
      </c>
      <c r="W809" s="239">
        <v>0</v>
      </c>
      <c r="X809" s="239">
        <v>0</v>
      </c>
      <c r="Y809" s="239">
        <v>0</v>
      </c>
      <c r="Z809" s="239">
        <v>0</v>
      </c>
      <c r="AA809" s="239">
        <v>0</v>
      </c>
      <c r="AB809" s="239">
        <v>0</v>
      </c>
      <c r="AC809" s="222">
        <f>ROUND(N809*2.14%,2)</f>
        <v>121565.07</v>
      </c>
      <c r="AD809" s="222">
        <v>180000</v>
      </c>
      <c r="AE809" s="239">
        <v>0</v>
      </c>
      <c r="AF809" s="214">
        <v>2025</v>
      </c>
      <c r="AG809" s="214">
        <v>2025</v>
      </c>
      <c r="AH809" s="214">
        <v>2025</v>
      </c>
      <c r="AI809" s="226"/>
      <c r="AJ809" s="226"/>
      <c r="AK809" s="226"/>
      <c r="AL809" s="226"/>
      <c r="AM809" s="227" t="s">
        <v>16959</v>
      </c>
      <c r="AN809" s="227">
        <v>2016</v>
      </c>
      <c r="AO809" s="227">
        <v>0</v>
      </c>
      <c r="AP809" s="227" t="s">
        <v>16958</v>
      </c>
      <c r="AQ809" s="227" t="s">
        <v>16961</v>
      </c>
      <c r="AR809" s="227" t="s">
        <v>16954</v>
      </c>
      <c r="AS809" s="227"/>
      <c r="AT809" s="227" t="s">
        <v>16965</v>
      </c>
      <c r="AU809" s="235">
        <v>403305.91</v>
      </c>
      <c r="AV809" s="235">
        <v>358322.07</v>
      </c>
      <c r="AW809" s="227" t="s">
        <v>803</v>
      </c>
      <c r="AX809" s="228">
        <v>773.3</v>
      </c>
      <c r="AY809" s="228">
        <v>662.3</v>
      </c>
      <c r="AZ809" s="227" t="s">
        <v>2966</v>
      </c>
      <c r="BA809" s="227">
        <v>2010</v>
      </c>
      <c r="BB809" s="229"/>
      <c r="BC809" s="230">
        <f t="shared" si="353"/>
        <v>-47.700000000000045</v>
      </c>
      <c r="BJ809" s="177" t="str">
        <f t="shared" si="354"/>
        <v>503.130</v>
      </c>
      <c r="BM809" s="177" t="s">
        <v>675</v>
      </c>
      <c r="BN809" s="177" t="s">
        <v>2983</v>
      </c>
      <c r="BO809" s="177" t="s">
        <v>3386</v>
      </c>
      <c r="BU809" s="177" t="s">
        <v>675</v>
      </c>
      <c r="BV809" s="177" t="s">
        <v>2983</v>
      </c>
      <c r="BW809" s="177" t="s">
        <v>3386</v>
      </c>
      <c r="CH809" s="224">
        <f t="shared" si="341"/>
        <v>2.9103830456733704E-10</v>
      </c>
    </row>
    <row r="810" spans="1:86" x14ac:dyDescent="0.3">
      <c r="B810" s="225" t="s">
        <v>259</v>
      </c>
      <c r="C810" s="225"/>
      <c r="D810" s="221">
        <f>D811</f>
        <v>5266000</v>
      </c>
      <c r="E810" s="222">
        <f t="shared" ref="E810:AE810" si="366">E811</f>
        <v>0</v>
      </c>
      <c r="F810" s="222">
        <f t="shared" si="366"/>
        <v>0</v>
      </c>
      <c r="G810" s="222">
        <f t="shared" si="366"/>
        <v>0</v>
      </c>
      <c r="H810" s="222">
        <f t="shared" si="366"/>
        <v>0</v>
      </c>
      <c r="I810" s="222">
        <f t="shared" si="366"/>
        <v>0</v>
      </c>
      <c r="J810" s="222">
        <f t="shared" si="366"/>
        <v>0</v>
      </c>
      <c r="K810" s="223">
        <f t="shared" si="366"/>
        <v>0</v>
      </c>
      <c r="L810" s="222">
        <f t="shared" si="366"/>
        <v>0</v>
      </c>
      <c r="M810" s="222">
        <f t="shared" si="366"/>
        <v>625</v>
      </c>
      <c r="N810" s="222">
        <f t="shared" si="366"/>
        <v>4979439.9800000004</v>
      </c>
      <c r="O810" s="222">
        <f t="shared" si="366"/>
        <v>0</v>
      </c>
      <c r="P810" s="222">
        <f t="shared" si="366"/>
        <v>0</v>
      </c>
      <c r="Q810" s="222">
        <f t="shared" si="366"/>
        <v>0</v>
      </c>
      <c r="R810" s="222">
        <f t="shared" si="366"/>
        <v>0</v>
      </c>
      <c r="S810" s="222">
        <f t="shared" si="366"/>
        <v>0</v>
      </c>
      <c r="T810" s="222">
        <f t="shared" si="366"/>
        <v>0</v>
      </c>
      <c r="U810" s="222">
        <f t="shared" si="366"/>
        <v>0</v>
      </c>
      <c r="V810" s="222">
        <f t="shared" si="366"/>
        <v>0</v>
      </c>
      <c r="W810" s="222">
        <f t="shared" si="366"/>
        <v>0</v>
      </c>
      <c r="X810" s="222">
        <f t="shared" si="366"/>
        <v>0</v>
      </c>
      <c r="Y810" s="222">
        <f t="shared" si="366"/>
        <v>0</v>
      </c>
      <c r="Z810" s="222">
        <f t="shared" si="366"/>
        <v>0</v>
      </c>
      <c r="AA810" s="222">
        <f t="shared" si="366"/>
        <v>0</v>
      </c>
      <c r="AB810" s="222">
        <f t="shared" si="366"/>
        <v>0</v>
      </c>
      <c r="AC810" s="222">
        <f t="shared" si="366"/>
        <v>106560.02</v>
      </c>
      <c r="AD810" s="222">
        <f t="shared" si="366"/>
        <v>180000</v>
      </c>
      <c r="AE810" s="222">
        <f t="shared" si="366"/>
        <v>0</v>
      </c>
      <c r="AF810" s="214" t="s">
        <v>17016</v>
      </c>
      <c r="AG810" s="214" t="s">
        <v>17016</v>
      </c>
      <c r="AH810" s="214" t="s">
        <v>17016</v>
      </c>
      <c r="AI810" s="226"/>
      <c r="AJ810" s="226"/>
      <c r="AK810" s="226"/>
      <c r="AL810" s="226"/>
      <c r="AM810" s="227"/>
      <c r="AN810" s="227"/>
      <c r="AO810" s="227"/>
      <c r="AP810" s="227"/>
      <c r="AQ810" s="227"/>
      <c r="AR810" s="227"/>
      <c r="AS810" s="227"/>
      <c r="AT810" s="227"/>
      <c r="AU810" s="227"/>
      <c r="AV810" s="227"/>
      <c r="AW810" s="227"/>
      <c r="AX810" s="228"/>
      <c r="AY810" s="228"/>
      <c r="AZ810" s="227"/>
      <c r="BA810" s="227"/>
      <c r="BB810" s="229"/>
      <c r="BC810" s="230">
        <f t="shared" si="353"/>
        <v>-625</v>
      </c>
      <c r="BJ810" s="177" t="e">
        <f t="shared" si="354"/>
        <v>#N/A</v>
      </c>
      <c r="BM810" s="177" t="s">
        <v>3388</v>
      </c>
      <c r="BN810" s="177" t="s">
        <v>2983</v>
      </c>
      <c r="BO810" s="177" t="s">
        <v>3389</v>
      </c>
      <c r="BU810" s="177" t="s">
        <v>3388</v>
      </c>
      <c r="BV810" s="177" t="s">
        <v>2983</v>
      </c>
      <c r="BW810" s="177" t="s">
        <v>3389</v>
      </c>
      <c r="CH810" s="224">
        <f t="shared" si="341"/>
        <v>-4.6566128730773926E-10</v>
      </c>
    </row>
    <row r="811" spans="1:86" x14ac:dyDescent="0.3">
      <c r="A811" s="177">
        <v>1</v>
      </c>
      <c r="B811" s="231">
        <f>SUBTOTAL(9,$A$667:A811)</f>
        <v>112</v>
      </c>
      <c r="C811" s="236" t="s">
        <v>282</v>
      </c>
      <c r="D811" s="222">
        <f>E811+F811+G811+H811+I811+J811+L811+N811+P811+R811+T811+U811+V811+W811+X811+Y811+Z811+AA811+AB811+AC811+AD811+AE811</f>
        <v>5266000</v>
      </c>
      <c r="E811" s="239">
        <v>0</v>
      </c>
      <c r="F811" s="239">
        <v>0</v>
      </c>
      <c r="G811" s="239">
        <v>0</v>
      </c>
      <c r="H811" s="239">
        <v>0</v>
      </c>
      <c r="I811" s="239">
        <v>0</v>
      </c>
      <c r="J811" s="239">
        <v>0</v>
      </c>
      <c r="K811" s="255">
        <v>0</v>
      </c>
      <c r="L811" s="239">
        <v>0</v>
      </c>
      <c r="M811" s="222">
        <v>625</v>
      </c>
      <c r="N811" s="222">
        <v>4979439.9800000004</v>
      </c>
      <c r="O811" s="239">
        <v>0</v>
      </c>
      <c r="P811" s="239">
        <v>0</v>
      </c>
      <c r="Q811" s="239">
        <v>0</v>
      </c>
      <c r="R811" s="239">
        <v>0</v>
      </c>
      <c r="S811" s="239">
        <v>0</v>
      </c>
      <c r="T811" s="239">
        <v>0</v>
      </c>
      <c r="U811" s="239">
        <v>0</v>
      </c>
      <c r="V811" s="239">
        <v>0</v>
      </c>
      <c r="W811" s="239">
        <v>0</v>
      </c>
      <c r="X811" s="239">
        <v>0</v>
      </c>
      <c r="Y811" s="239">
        <v>0</v>
      </c>
      <c r="Z811" s="239">
        <v>0</v>
      </c>
      <c r="AA811" s="239">
        <v>0</v>
      </c>
      <c r="AB811" s="239">
        <v>0</v>
      </c>
      <c r="AC811" s="222">
        <f>ROUND(N811*2.14%,2)</f>
        <v>106560.02</v>
      </c>
      <c r="AD811" s="222">
        <v>180000</v>
      </c>
      <c r="AE811" s="239">
        <v>0</v>
      </c>
      <c r="AF811" s="214">
        <v>2025</v>
      </c>
      <c r="AG811" s="214">
        <v>2025</v>
      </c>
      <c r="AH811" s="214">
        <v>2025</v>
      </c>
      <c r="AI811" s="226"/>
      <c r="AJ811" s="226"/>
      <c r="AK811" s="226"/>
      <c r="AL811" s="226"/>
      <c r="AM811" s="227" t="s">
        <v>16959</v>
      </c>
      <c r="AN811" s="227">
        <v>2015</v>
      </c>
      <c r="AO811" s="227">
        <v>0</v>
      </c>
      <c r="AP811" s="227">
        <v>2016</v>
      </c>
      <c r="AQ811" s="227" t="s">
        <v>16958</v>
      </c>
      <c r="AR811" s="227">
        <v>0</v>
      </c>
      <c r="AS811" s="227"/>
      <c r="AT811" s="227" t="s">
        <v>16966</v>
      </c>
      <c r="AU811" s="235">
        <f>607070.14+76733.94</f>
        <v>683804.08000000007</v>
      </c>
      <c r="AV811" s="235">
        <v>387841.69999999995</v>
      </c>
      <c r="AW811" s="227" t="s">
        <v>617</v>
      </c>
      <c r="AX811" s="228">
        <v>660</v>
      </c>
      <c r="AY811" s="228">
        <v>520.71</v>
      </c>
      <c r="AZ811" s="227" t="s">
        <v>2966</v>
      </c>
      <c r="BA811" s="227">
        <v>2004</v>
      </c>
      <c r="BB811" s="229"/>
      <c r="BC811" s="230">
        <f t="shared" si="353"/>
        <v>-104.28999999999996</v>
      </c>
      <c r="BJ811" s="177" t="str">
        <f t="shared" si="354"/>
        <v>433.920</v>
      </c>
      <c r="BM811" s="177" t="s">
        <v>3391</v>
      </c>
      <c r="BN811" s="177" t="s">
        <v>1342</v>
      </c>
      <c r="BO811" s="177" t="s">
        <v>3392</v>
      </c>
      <c r="BU811" s="177" t="s">
        <v>3391</v>
      </c>
      <c r="BV811" s="177" t="s">
        <v>1342</v>
      </c>
      <c r="BW811" s="177" t="s">
        <v>3392</v>
      </c>
      <c r="CH811" s="224">
        <f t="shared" si="341"/>
        <v>-4.6566128730773926E-10</v>
      </c>
    </row>
    <row r="812" spans="1:86" x14ac:dyDescent="0.3">
      <c r="B812" s="225" t="s">
        <v>261</v>
      </c>
      <c r="C812" s="225"/>
      <c r="D812" s="221">
        <f>D813</f>
        <v>3090510.08</v>
      </c>
      <c r="E812" s="222">
        <f t="shared" ref="E812:AE812" si="367">E813</f>
        <v>0</v>
      </c>
      <c r="F812" s="222">
        <f t="shared" si="367"/>
        <v>0</v>
      </c>
      <c r="G812" s="222">
        <f t="shared" si="367"/>
        <v>0</v>
      </c>
      <c r="H812" s="222">
        <f t="shared" si="367"/>
        <v>0</v>
      </c>
      <c r="I812" s="222">
        <f t="shared" si="367"/>
        <v>0</v>
      </c>
      <c r="J812" s="222">
        <f t="shared" si="367"/>
        <v>0</v>
      </c>
      <c r="K812" s="223">
        <f t="shared" si="367"/>
        <v>0</v>
      </c>
      <c r="L812" s="222">
        <f t="shared" si="367"/>
        <v>0</v>
      </c>
      <c r="M812" s="222">
        <f t="shared" si="367"/>
        <v>366.8</v>
      </c>
      <c r="N812" s="222">
        <f t="shared" si="367"/>
        <v>2878901.59</v>
      </c>
      <c r="O812" s="222">
        <f t="shared" si="367"/>
        <v>0</v>
      </c>
      <c r="P812" s="222">
        <f t="shared" si="367"/>
        <v>0</v>
      </c>
      <c r="Q812" s="222">
        <f t="shared" si="367"/>
        <v>0</v>
      </c>
      <c r="R812" s="222">
        <f t="shared" si="367"/>
        <v>0</v>
      </c>
      <c r="S812" s="222">
        <f t="shared" si="367"/>
        <v>0</v>
      </c>
      <c r="T812" s="222">
        <f t="shared" si="367"/>
        <v>0</v>
      </c>
      <c r="U812" s="222">
        <f t="shared" si="367"/>
        <v>0</v>
      </c>
      <c r="V812" s="222">
        <f t="shared" si="367"/>
        <v>0</v>
      </c>
      <c r="W812" s="222">
        <f t="shared" si="367"/>
        <v>0</v>
      </c>
      <c r="X812" s="222">
        <f t="shared" si="367"/>
        <v>0</v>
      </c>
      <c r="Y812" s="222">
        <f t="shared" si="367"/>
        <v>0</v>
      </c>
      <c r="Z812" s="222">
        <f t="shared" si="367"/>
        <v>0</v>
      </c>
      <c r="AA812" s="222">
        <f t="shared" si="367"/>
        <v>0</v>
      </c>
      <c r="AB812" s="222">
        <f t="shared" si="367"/>
        <v>0</v>
      </c>
      <c r="AC812" s="222">
        <f t="shared" si="367"/>
        <v>61608.49</v>
      </c>
      <c r="AD812" s="222">
        <f t="shared" si="367"/>
        <v>150000</v>
      </c>
      <c r="AE812" s="222">
        <f t="shared" si="367"/>
        <v>0</v>
      </c>
      <c r="AF812" s="214" t="s">
        <v>17016</v>
      </c>
      <c r="AG812" s="214" t="s">
        <v>17016</v>
      </c>
      <c r="AH812" s="214" t="s">
        <v>17016</v>
      </c>
      <c r="AI812" s="226"/>
      <c r="AJ812" s="226"/>
      <c r="AK812" s="226"/>
      <c r="AL812" s="226"/>
      <c r="AM812" s="227"/>
      <c r="AN812" s="227"/>
      <c r="AO812" s="227"/>
      <c r="AP812" s="227"/>
      <c r="AQ812" s="227"/>
      <c r="AR812" s="227"/>
      <c r="AS812" s="227"/>
      <c r="AT812" s="227"/>
      <c r="AU812" s="227"/>
      <c r="AV812" s="227"/>
      <c r="AW812" s="227"/>
      <c r="AX812" s="228"/>
      <c r="AY812" s="228"/>
      <c r="AZ812" s="227"/>
      <c r="BA812" s="227"/>
      <c r="BB812" s="229"/>
      <c r="BC812" s="230">
        <f t="shared" si="353"/>
        <v>-366.8</v>
      </c>
      <c r="BJ812" s="177" t="e">
        <f t="shared" si="354"/>
        <v>#N/A</v>
      </c>
      <c r="BM812" s="177" t="s">
        <v>555</v>
      </c>
      <c r="BN812" s="177" t="s">
        <v>2983</v>
      </c>
      <c r="BO812" s="177" t="s">
        <v>2983</v>
      </c>
      <c r="BU812" s="177" t="s">
        <v>555</v>
      </c>
      <c r="BV812" s="177" t="s">
        <v>2983</v>
      </c>
      <c r="BW812" s="177" t="s">
        <v>2983</v>
      </c>
      <c r="CH812" s="224">
        <f t="shared" si="341"/>
        <v>2.3283064365386963E-10</v>
      </c>
    </row>
    <row r="813" spans="1:86" x14ac:dyDescent="0.3">
      <c r="A813" s="177">
        <v>1</v>
      </c>
      <c r="B813" s="231">
        <f>SUBTOTAL(9,$A$667:A813)</f>
        <v>113</v>
      </c>
      <c r="C813" s="236" t="s">
        <v>275</v>
      </c>
      <c r="D813" s="222">
        <f>E813+F813+G813+H813+I813+J813+L813+N813+P813+R813+T813+U813+V813+W813+X813+Y813+Z813+AA813+AB813+AC813+AD813+AE813</f>
        <v>3090510.08</v>
      </c>
      <c r="E813" s="239">
        <v>0</v>
      </c>
      <c r="F813" s="239">
        <v>0</v>
      </c>
      <c r="G813" s="239">
        <v>0</v>
      </c>
      <c r="H813" s="239">
        <v>0</v>
      </c>
      <c r="I813" s="239">
        <v>0</v>
      </c>
      <c r="J813" s="239">
        <v>0</v>
      </c>
      <c r="K813" s="255">
        <v>0</v>
      </c>
      <c r="L813" s="239">
        <v>0</v>
      </c>
      <c r="M813" s="222">
        <v>366.8</v>
      </c>
      <c r="N813" s="222">
        <v>2878901.59</v>
      </c>
      <c r="O813" s="239">
        <v>0</v>
      </c>
      <c r="P813" s="239">
        <v>0</v>
      </c>
      <c r="Q813" s="239">
        <v>0</v>
      </c>
      <c r="R813" s="239">
        <v>0</v>
      </c>
      <c r="S813" s="239">
        <v>0</v>
      </c>
      <c r="T813" s="239">
        <v>0</v>
      </c>
      <c r="U813" s="239">
        <v>0</v>
      </c>
      <c r="V813" s="239">
        <v>0</v>
      </c>
      <c r="W813" s="239">
        <v>0</v>
      </c>
      <c r="X813" s="239">
        <v>0</v>
      </c>
      <c r="Y813" s="239">
        <v>0</v>
      </c>
      <c r="Z813" s="239">
        <v>0</v>
      </c>
      <c r="AA813" s="239">
        <v>0</v>
      </c>
      <c r="AB813" s="239">
        <v>0</v>
      </c>
      <c r="AC813" s="222">
        <f>ROUND(N813*2.14%,2)</f>
        <v>61608.49</v>
      </c>
      <c r="AD813" s="222">
        <v>150000</v>
      </c>
      <c r="AE813" s="239">
        <v>0</v>
      </c>
      <c r="AF813" s="214">
        <v>2025</v>
      </c>
      <c r="AG813" s="214">
        <v>2025</v>
      </c>
      <c r="AH813" s="214">
        <v>2025</v>
      </c>
      <c r="AI813" s="226"/>
      <c r="AJ813" s="226"/>
      <c r="AK813" s="226"/>
      <c r="AL813" s="226"/>
      <c r="AM813" s="227" t="s">
        <v>16943</v>
      </c>
      <c r="AN813" s="227" t="s">
        <v>16950</v>
      </c>
      <c r="AO813" s="227">
        <v>0</v>
      </c>
      <c r="AP813" s="227" t="s">
        <v>16960</v>
      </c>
      <c r="AQ813" s="227" t="s">
        <v>16942</v>
      </c>
      <c r="AR813" s="227">
        <v>0</v>
      </c>
      <c r="AS813" s="227"/>
      <c r="AT813" s="227"/>
      <c r="AU813" s="227"/>
      <c r="AV813" s="227"/>
      <c r="AW813" s="227" t="s">
        <v>631</v>
      </c>
      <c r="AX813" s="228">
        <v>340</v>
      </c>
      <c r="AY813" s="228">
        <v>266.76</v>
      </c>
      <c r="AZ813" s="227" t="s">
        <v>2966</v>
      </c>
      <c r="BA813" s="227" t="s">
        <v>628</v>
      </c>
      <c r="BB813" s="229"/>
      <c r="BC813" s="230">
        <f t="shared" si="353"/>
        <v>-100.04000000000002</v>
      </c>
      <c r="BJ813" s="177" t="str">
        <f t="shared" si="354"/>
        <v>нет данных</v>
      </c>
      <c r="BM813" s="177" t="s">
        <v>3372</v>
      </c>
      <c r="BN813" s="177" t="s">
        <v>3245</v>
      </c>
      <c r="BO813" s="177" t="s">
        <v>3373</v>
      </c>
      <c r="BU813" s="177" t="s">
        <v>3372</v>
      </c>
      <c r="BV813" s="177" t="s">
        <v>3245</v>
      </c>
      <c r="BW813" s="177" t="s">
        <v>3373</v>
      </c>
      <c r="CH813" s="224">
        <f t="shared" si="341"/>
        <v>2.3283064365386963E-10</v>
      </c>
    </row>
    <row r="814" spans="1:86" x14ac:dyDescent="0.3">
      <c r="B814" s="225" t="s">
        <v>263</v>
      </c>
      <c r="C814" s="225"/>
      <c r="D814" s="221">
        <f>D815+D816</f>
        <v>18334915.32</v>
      </c>
      <c r="E814" s="222">
        <f t="shared" ref="E814:AE814" si="368">E815+E816</f>
        <v>0</v>
      </c>
      <c r="F814" s="222">
        <f t="shared" si="368"/>
        <v>0</v>
      </c>
      <c r="G814" s="222">
        <f t="shared" si="368"/>
        <v>0</v>
      </c>
      <c r="H814" s="222">
        <f t="shared" si="368"/>
        <v>0</v>
      </c>
      <c r="I814" s="222">
        <f t="shared" si="368"/>
        <v>0</v>
      </c>
      <c r="J814" s="222">
        <f t="shared" si="368"/>
        <v>0</v>
      </c>
      <c r="K814" s="223">
        <f t="shared" si="368"/>
        <v>0</v>
      </c>
      <c r="L814" s="222">
        <f t="shared" si="368"/>
        <v>0</v>
      </c>
      <c r="M814" s="222">
        <f t="shared" si="368"/>
        <v>2176.1</v>
      </c>
      <c r="N814" s="222">
        <f t="shared" si="368"/>
        <v>17578730.489999998</v>
      </c>
      <c r="O814" s="222">
        <f t="shared" si="368"/>
        <v>0</v>
      </c>
      <c r="P814" s="222">
        <f t="shared" si="368"/>
        <v>0</v>
      </c>
      <c r="Q814" s="222">
        <f t="shared" si="368"/>
        <v>0</v>
      </c>
      <c r="R814" s="222">
        <f t="shared" si="368"/>
        <v>0</v>
      </c>
      <c r="S814" s="222">
        <f t="shared" si="368"/>
        <v>0</v>
      </c>
      <c r="T814" s="222">
        <f t="shared" si="368"/>
        <v>0</v>
      </c>
      <c r="U814" s="222">
        <f t="shared" si="368"/>
        <v>0</v>
      </c>
      <c r="V814" s="222">
        <f t="shared" si="368"/>
        <v>0</v>
      </c>
      <c r="W814" s="222">
        <f t="shared" si="368"/>
        <v>0</v>
      </c>
      <c r="X814" s="222">
        <f t="shared" si="368"/>
        <v>0</v>
      </c>
      <c r="Y814" s="222">
        <f t="shared" si="368"/>
        <v>0</v>
      </c>
      <c r="Z814" s="222">
        <f t="shared" si="368"/>
        <v>0</v>
      </c>
      <c r="AA814" s="222">
        <f t="shared" si="368"/>
        <v>0</v>
      </c>
      <c r="AB814" s="222">
        <f t="shared" si="368"/>
        <v>0</v>
      </c>
      <c r="AC814" s="222">
        <f t="shared" si="368"/>
        <v>376184.82999999996</v>
      </c>
      <c r="AD814" s="222">
        <f t="shared" si="368"/>
        <v>380000</v>
      </c>
      <c r="AE814" s="222">
        <f t="shared" si="368"/>
        <v>0</v>
      </c>
      <c r="AF814" s="214" t="s">
        <v>17016</v>
      </c>
      <c r="AG814" s="214" t="s">
        <v>17016</v>
      </c>
      <c r="AH814" s="214" t="s">
        <v>17016</v>
      </c>
      <c r="AI814" s="226"/>
      <c r="AJ814" s="226"/>
      <c r="AK814" s="226"/>
      <c r="AL814" s="226"/>
      <c r="AM814" s="227"/>
      <c r="AN814" s="227"/>
      <c r="AO814" s="227"/>
      <c r="AP814" s="227"/>
      <c r="AQ814" s="227"/>
      <c r="AR814" s="227"/>
      <c r="AS814" s="227"/>
      <c r="AT814" s="227"/>
      <c r="AU814" s="227"/>
      <c r="AV814" s="227"/>
      <c r="AW814" s="227"/>
      <c r="AX814" s="228"/>
      <c r="AY814" s="228"/>
      <c r="AZ814" s="227"/>
      <c r="BA814" s="227"/>
      <c r="BB814" s="229"/>
      <c r="BC814" s="230">
        <f t="shared" si="353"/>
        <v>-2176.1</v>
      </c>
      <c r="BJ814" s="177" t="e">
        <f t="shared" si="354"/>
        <v>#N/A</v>
      </c>
      <c r="BM814" s="177" t="s">
        <v>3394</v>
      </c>
      <c r="BN814" s="177" t="s">
        <v>613</v>
      </c>
      <c r="BO814" s="177" t="s">
        <v>3396</v>
      </c>
      <c r="BU814" s="177" t="s">
        <v>3394</v>
      </c>
      <c r="BV814" s="177" t="s">
        <v>613</v>
      </c>
      <c r="BW814" s="177" t="s">
        <v>3396</v>
      </c>
      <c r="CH814" s="224">
        <f t="shared" si="341"/>
        <v>1.9790604710578918E-9</v>
      </c>
    </row>
    <row r="815" spans="1:86" x14ac:dyDescent="0.3">
      <c r="A815" s="177">
        <v>1</v>
      </c>
      <c r="B815" s="231">
        <f>SUBTOTAL(9,$A$667:A815)</f>
        <v>114</v>
      </c>
      <c r="C815" s="236" t="s">
        <v>284</v>
      </c>
      <c r="D815" s="222">
        <f t="shared" ref="D815:D816" si="369">E815+F815+G815+H815+I815+J815+L815+N815+P815+R815+T815+U815+V815+W815+X815+Y815+Z815+AA815+AB815+AC815+AD815+AE815</f>
        <v>11594435.32</v>
      </c>
      <c r="E815" s="239">
        <v>0</v>
      </c>
      <c r="F815" s="239">
        <v>0</v>
      </c>
      <c r="G815" s="239">
        <v>0</v>
      </c>
      <c r="H815" s="239">
        <v>0</v>
      </c>
      <c r="I815" s="239">
        <v>0</v>
      </c>
      <c r="J815" s="239">
        <v>0</v>
      </c>
      <c r="K815" s="255">
        <v>0</v>
      </c>
      <c r="L815" s="239">
        <v>0</v>
      </c>
      <c r="M815" s="222">
        <v>1376.1</v>
      </c>
      <c r="N815" s="222">
        <v>11155703.27</v>
      </c>
      <c r="O815" s="239">
        <v>0</v>
      </c>
      <c r="P815" s="239">
        <v>0</v>
      </c>
      <c r="Q815" s="239">
        <v>0</v>
      </c>
      <c r="R815" s="239">
        <v>0</v>
      </c>
      <c r="S815" s="239">
        <v>0</v>
      </c>
      <c r="T815" s="239">
        <v>0</v>
      </c>
      <c r="U815" s="239">
        <v>0</v>
      </c>
      <c r="V815" s="239">
        <v>0</v>
      </c>
      <c r="W815" s="239">
        <v>0</v>
      </c>
      <c r="X815" s="239">
        <v>0</v>
      </c>
      <c r="Y815" s="239">
        <v>0</v>
      </c>
      <c r="Z815" s="239">
        <v>0</v>
      </c>
      <c r="AA815" s="239">
        <v>0</v>
      </c>
      <c r="AB815" s="239">
        <v>0</v>
      </c>
      <c r="AC815" s="222">
        <f>ROUND(N815*2.14%,2)</f>
        <v>238732.05</v>
      </c>
      <c r="AD815" s="239">
        <v>200000</v>
      </c>
      <c r="AE815" s="239">
        <v>0</v>
      </c>
      <c r="AF815" s="214">
        <v>2025</v>
      </c>
      <c r="AG815" s="214">
        <v>2025</v>
      </c>
      <c r="AH815" s="214">
        <v>2025</v>
      </c>
      <c r="AI815" s="226"/>
      <c r="AJ815" s="226"/>
      <c r="AK815" s="226"/>
      <c r="AL815" s="226"/>
      <c r="AM815" s="227" t="s">
        <v>16952</v>
      </c>
      <c r="AN815" s="227" t="s">
        <v>16959</v>
      </c>
      <c r="AO815" s="227">
        <v>0</v>
      </c>
      <c r="AP815" s="227" t="s">
        <v>16954</v>
      </c>
      <c r="AQ815" s="227" t="s">
        <v>16958</v>
      </c>
      <c r="AR815" s="227" t="s">
        <v>16954</v>
      </c>
      <c r="AS815" s="227"/>
      <c r="AT815" s="227"/>
      <c r="AU815" s="227"/>
      <c r="AV815" s="227"/>
      <c r="AW815" s="227" t="s">
        <v>775</v>
      </c>
      <c r="AX815" s="228">
        <v>3673.2</v>
      </c>
      <c r="AY815" s="228">
        <v>1200</v>
      </c>
      <c r="AZ815" s="227" t="s">
        <v>2966</v>
      </c>
      <c r="BA815" s="227">
        <v>2009</v>
      </c>
      <c r="BB815" s="229"/>
      <c r="BC815" s="230">
        <f t="shared" si="353"/>
        <v>-176.09999999999991</v>
      </c>
      <c r="BJ815" s="177" t="str">
        <f t="shared" si="354"/>
        <v>нет данных</v>
      </c>
      <c r="BM815" s="177" t="s">
        <v>3398</v>
      </c>
      <c r="BN815" s="177" t="s">
        <v>3083</v>
      </c>
      <c r="BO815" s="177" t="s">
        <v>2983</v>
      </c>
      <c r="BU815" s="177" t="s">
        <v>3398</v>
      </c>
      <c r="BV815" s="177" t="s">
        <v>3083</v>
      </c>
      <c r="BW815" s="177" t="s">
        <v>2983</v>
      </c>
      <c r="CH815" s="224">
        <f t="shared" si="341"/>
        <v>7.5669959187507629E-10</v>
      </c>
    </row>
    <row r="816" spans="1:86" x14ac:dyDescent="0.3">
      <c r="A816" s="177">
        <v>1</v>
      </c>
      <c r="B816" s="231">
        <f>SUBTOTAL(9,$A$667:A816)</f>
        <v>115</v>
      </c>
      <c r="C816" s="236" t="s">
        <v>285</v>
      </c>
      <c r="D816" s="222">
        <f t="shared" si="369"/>
        <v>6740480</v>
      </c>
      <c r="E816" s="239">
        <v>0</v>
      </c>
      <c r="F816" s="239">
        <v>0</v>
      </c>
      <c r="G816" s="239">
        <v>0</v>
      </c>
      <c r="H816" s="239">
        <v>0</v>
      </c>
      <c r="I816" s="239">
        <v>0</v>
      </c>
      <c r="J816" s="239">
        <v>0</v>
      </c>
      <c r="K816" s="255">
        <v>0</v>
      </c>
      <c r="L816" s="239">
        <v>0</v>
      </c>
      <c r="M816" s="222">
        <v>800</v>
      </c>
      <c r="N816" s="222">
        <v>6423027.2199999997</v>
      </c>
      <c r="O816" s="239">
        <v>0</v>
      </c>
      <c r="P816" s="239">
        <v>0</v>
      </c>
      <c r="Q816" s="239">
        <v>0</v>
      </c>
      <c r="R816" s="239">
        <v>0</v>
      </c>
      <c r="S816" s="239">
        <v>0</v>
      </c>
      <c r="T816" s="239">
        <v>0</v>
      </c>
      <c r="U816" s="239">
        <v>0</v>
      </c>
      <c r="V816" s="239">
        <v>0</v>
      </c>
      <c r="W816" s="239">
        <v>0</v>
      </c>
      <c r="X816" s="239">
        <v>0</v>
      </c>
      <c r="Y816" s="239">
        <v>0</v>
      </c>
      <c r="Z816" s="239">
        <v>0</v>
      </c>
      <c r="AA816" s="239">
        <v>0</v>
      </c>
      <c r="AB816" s="239">
        <v>0</v>
      </c>
      <c r="AC816" s="222">
        <f>ROUND(N816*2.14%,2)</f>
        <v>137452.78</v>
      </c>
      <c r="AD816" s="222">
        <v>180000</v>
      </c>
      <c r="AE816" s="239">
        <v>0</v>
      </c>
      <c r="AF816" s="214">
        <v>2025</v>
      </c>
      <c r="AG816" s="214">
        <v>2025</v>
      </c>
      <c r="AH816" s="214">
        <v>2025</v>
      </c>
      <c r="AI816" s="226"/>
      <c r="AJ816" s="226"/>
      <c r="AK816" s="226"/>
      <c r="AL816" s="226"/>
      <c r="AM816" s="227" t="s">
        <v>16943</v>
      </c>
      <c r="AN816" s="227" t="s">
        <v>16964</v>
      </c>
      <c r="AO816" s="227">
        <v>0</v>
      </c>
      <c r="AP816" s="227" t="s">
        <v>16941</v>
      </c>
      <c r="AQ816" s="227" t="s">
        <v>16956</v>
      </c>
      <c r="AR816" s="227">
        <v>0</v>
      </c>
      <c r="AS816" s="227"/>
      <c r="AT816" s="227"/>
      <c r="AU816" s="227"/>
      <c r="AV816" s="227"/>
      <c r="AW816" s="227" t="s">
        <v>617</v>
      </c>
      <c r="AX816" s="228">
        <v>3493.88</v>
      </c>
      <c r="AY816" s="228">
        <v>691.71</v>
      </c>
      <c r="AZ816" s="227" t="s">
        <v>2966</v>
      </c>
      <c r="BA816" s="227" t="s">
        <v>17002</v>
      </c>
      <c r="BB816" s="229"/>
      <c r="BC816" s="230">
        <f t="shared" si="353"/>
        <v>-108.28999999999996</v>
      </c>
      <c r="BJ816" s="177" t="str">
        <f t="shared" si="354"/>
        <v>нет данных</v>
      </c>
      <c r="BM816" s="177" t="s">
        <v>3399</v>
      </c>
      <c r="BN816" s="177" t="s">
        <v>775</v>
      </c>
      <c r="BO816" s="177" t="s">
        <v>3400</v>
      </c>
      <c r="BU816" s="177" t="s">
        <v>3399</v>
      </c>
      <c r="BV816" s="177" t="s">
        <v>775</v>
      </c>
      <c r="BW816" s="177" t="s">
        <v>3400</v>
      </c>
      <c r="CH816" s="224">
        <f t="shared" si="341"/>
        <v>2.6193447411060333E-10</v>
      </c>
    </row>
    <row r="817" spans="1:86" x14ac:dyDescent="0.3">
      <c r="B817" s="225" t="s">
        <v>266</v>
      </c>
      <c r="C817" s="225"/>
      <c r="D817" s="221">
        <f>D818</f>
        <v>13268555.52</v>
      </c>
      <c r="E817" s="222">
        <f t="shared" ref="E817:AE817" si="370">E818</f>
        <v>0</v>
      </c>
      <c r="F817" s="222">
        <f t="shared" si="370"/>
        <v>0</v>
      </c>
      <c r="G817" s="222">
        <f t="shared" si="370"/>
        <v>0</v>
      </c>
      <c r="H817" s="222">
        <f t="shared" si="370"/>
        <v>0</v>
      </c>
      <c r="I817" s="222">
        <f t="shared" si="370"/>
        <v>0</v>
      </c>
      <c r="J817" s="222">
        <f t="shared" si="370"/>
        <v>0</v>
      </c>
      <c r="K817" s="223">
        <f t="shared" si="370"/>
        <v>0</v>
      </c>
      <c r="L817" s="222">
        <f t="shared" si="370"/>
        <v>0</v>
      </c>
      <c r="M817" s="222">
        <f t="shared" si="370"/>
        <v>1488</v>
      </c>
      <c r="N817" s="222">
        <f t="shared" si="370"/>
        <v>12794747.91</v>
      </c>
      <c r="O817" s="222">
        <f t="shared" si="370"/>
        <v>0</v>
      </c>
      <c r="P817" s="222">
        <f t="shared" si="370"/>
        <v>0</v>
      </c>
      <c r="Q817" s="222">
        <f t="shared" si="370"/>
        <v>0</v>
      </c>
      <c r="R817" s="222">
        <f t="shared" si="370"/>
        <v>0</v>
      </c>
      <c r="S817" s="222">
        <f t="shared" si="370"/>
        <v>0</v>
      </c>
      <c r="T817" s="222">
        <f t="shared" si="370"/>
        <v>0</v>
      </c>
      <c r="U817" s="222">
        <f t="shared" si="370"/>
        <v>0</v>
      </c>
      <c r="V817" s="222">
        <f t="shared" si="370"/>
        <v>0</v>
      </c>
      <c r="W817" s="222">
        <f t="shared" si="370"/>
        <v>0</v>
      </c>
      <c r="X817" s="222">
        <f t="shared" si="370"/>
        <v>0</v>
      </c>
      <c r="Y817" s="222">
        <f t="shared" si="370"/>
        <v>0</v>
      </c>
      <c r="Z817" s="222">
        <f t="shared" si="370"/>
        <v>0</v>
      </c>
      <c r="AA817" s="222">
        <f t="shared" si="370"/>
        <v>0</v>
      </c>
      <c r="AB817" s="222">
        <f t="shared" si="370"/>
        <v>0</v>
      </c>
      <c r="AC817" s="222">
        <f t="shared" si="370"/>
        <v>273807.61</v>
      </c>
      <c r="AD817" s="222">
        <f t="shared" si="370"/>
        <v>200000</v>
      </c>
      <c r="AE817" s="222">
        <f t="shared" si="370"/>
        <v>0</v>
      </c>
      <c r="AF817" s="214" t="s">
        <v>17016</v>
      </c>
      <c r="AG817" s="214" t="s">
        <v>17016</v>
      </c>
      <c r="AH817" s="214" t="s">
        <v>17016</v>
      </c>
      <c r="AI817" s="226"/>
      <c r="AJ817" s="226"/>
      <c r="AK817" s="226"/>
      <c r="AL817" s="226"/>
      <c r="AM817" s="227"/>
      <c r="AN817" s="227"/>
      <c r="AO817" s="227"/>
      <c r="AP817" s="227"/>
      <c r="AQ817" s="227"/>
      <c r="AR817" s="227"/>
      <c r="AS817" s="227"/>
      <c r="AT817" s="227"/>
      <c r="AU817" s="227"/>
      <c r="AV817" s="227"/>
      <c r="AW817" s="227"/>
      <c r="AX817" s="228"/>
      <c r="AY817" s="228"/>
      <c r="AZ817" s="227"/>
      <c r="BA817" s="227"/>
      <c r="BB817" s="229"/>
      <c r="BC817" s="230">
        <f t="shared" ref="BC817:BC838" si="371">AY817-M817</f>
        <v>-1488</v>
      </c>
      <c r="BJ817" s="177" t="e">
        <f t="shared" si="354"/>
        <v>#N/A</v>
      </c>
      <c r="BM817" s="177" t="s">
        <v>676</v>
      </c>
      <c r="BN817" s="177" t="s">
        <v>2983</v>
      </c>
      <c r="BO817" s="177" t="s">
        <v>2983</v>
      </c>
      <c r="BU817" s="177" t="s">
        <v>676</v>
      </c>
      <c r="BV817" s="177" t="s">
        <v>2983</v>
      </c>
      <c r="BW817" s="177" t="s">
        <v>2983</v>
      </c>
      <c r="CH817" s="224">
        <f t="shared" si="341"/>
        <v>-5.8207660913467407E-10</v>
      </c>
    </row>
    <row r="818" spans="1:86" x14ac:dyDescent="0.3">
      <c r="A818" s="177">
        <v>1</v>
      </c>
      <c r="B818" s="231">
        <f>SUBTOTAL(9,$A$667:A818)</f>
        <v>116</v>
      </c>
      <c r="C818" s="236" t="s">
        <v>286</v>
      </c>
      <c r="D818" s="222">
        <f>E818+F818+G818+H818+I818+J818+L818+N818+P818+R818+T818+U818+V818+W818+X818+Y818+Z818+AA818+AB818+AC818+AD818+AE818</f>
        <v>13268555.52</v>
      </c>
      <c r="E818" s="239">
        <v>0</v>
      </c>
      <c r="F818" s="239">
        <v>0</v>
      </c>
      <c r="G818" s="239">
        <v>0</v>
      </c>
      <c r="H818" s="239">
        <v>0</v>
      </c>
      <c r="I818" s="239">
        <v>0</v>
      </c>
      <c r="J818" s="239">
        <v>0</v>
      </c>
      <c r="K818" s="255">
        <v>0</v>
      </c>
      <c r="L818" s="239">
        <v>0</v>
      </c>
      <c r="M818" s="222">
        <v>1488</v>
      </c>
      <c r="N818" s="222">
        <v>12794747.91</v>
      </c>
      <c r="O818" s="239">
        <v>0</v>
      </c>
      <c r="P818" s="239">
        <v>0</v>
      </c>
      <c r="Q818" s="239">
        <v>0</v>
      </c>
      <c r="R818" s="239">
        <v>0</v>
      </c>
      <c r="S818" s="239">
        <v>0</v>
      </c>
      <c r="T818" s="239">
        <v>0</v>
      </c>
      <c r="U818" s="239">
        <v>0</v>
      </c>
      <c r="V818" s="239">
        <v>0</v>
      </c>
      <c r="W818" s="239">
        <v>0</v>
      </c>
      <c r="X818" s="239">
        <v>0</v>
      </c>
      <c r="Y818" s="239">
        <v>0</v>
      </c>
      <c r="Z818" s="239">
        <v>0</v>
      </c>
      <c r="AA818" s="239">
        <v>0</v>
      </c>
      <c r="AB818" s="239">
        <v>0</v>
      </c>
      <c r="AC818" s="222">
        <f>ROUND(N818*2.14%,2)</f>
        <v>273807.61</v>
      </c>
      <c r="AD818" s="239">
        <v>200000</v>
      </c>
      <c r="AE818" s="239">
        <v>0</v>
      </c>
      <c r="AF818" s="214">
        <v>2025</v>
      </c>
      <c r="AG818" s="214">
        <v>2025</v>
      </c>
      <c r="AH818" s="214">
        <v>2025</v>
      </c>
      <c r="AI818" s="226"/>
      <c r="AJ818" s="226"/>
      <c r="AK818" s="226"/>
      <c r="AL818" s="226"/>
      <c r="AM818" s="227" t="s">
        <v>16959</v>
      </c>
      <c r="AN818" s="227" t="s">
        <v>16948</v>
      </c>
      <c r="AO818" s="227">
        <v>0</v>
      </c>
      <c r="AP818" s="227" t="s">
        <v>16954</v>
      </c>
      <c r="AQ818" s="227" t="s">
        <v>16954</v>
      </c>
      <c r="AR818" s="227" t="s">
        <v>16947</v>
      </c>
      <c r="AS818" s="227"/>
      <c r="AT818" s="227"/>
      <c r="AU818" s="227"/>
      <c r="AV818" s="227"/>
      <c r="AW818" s="227" t="s">
        <v>669</v>
      </c>
      <c r="AX818" s="228">
        <v>5515.1</v>
      </c>
      <c r="AY818" s="228">
        <v>1487.28</v>
      </c>
      <c r="AZ818" s="227" t="s">
        <v>2991</v>
      </c>
      <c r="BA818" s="227" t="s">
        <v>17002</v>
      </c>
      <c r="BB818" s="229"/>
      <c r="BC818" s="230">
        <f t="shared" si="371"/>
        <v>-0.72000000000002728</v>
      </c>
      <c r="BJ818" s="177" t="str">
        <f t="shared" si="354"/>
        <v>1614.800</v>
      </c>
      <c r="BM818" s="177" t="s">
        <v>3401</v>
      </c>
      <c r="BN818" s="177" t="s">
        <v>715</v>
      </c>
      <c r="BO818" s="177" t="s">
        <v>3366</v>
      </c>
      <c r="BU818" s="177" t="s">
        <v>3401</v>
      </c>
      <c r="BV818" s="177" t="s">
        <v>715</v>
      </c>
      <c r="BW818" s="177" t="s">
        <v>3366</v>
      </c>
      <c r="CH818" s="224">
        <f t="shared" si="341"/>
        <v>-5.8207660913467407E-10</v>
      </c>
    </row>
    <row r="819" spans="1:86" ht="20.25" customHeight="1" x14ac:dyDescent="0.3">
      <c r="B819" s="225" t="s">
        <v>52</v>
      </c>
      <c r="C819" s="225"/>
      <c r="D819" s="221">
        <f>D820</f>
        <v>5602584</v>
      </c>
      <c r="E819" s="222">
        <f t="shared" ref="E819:AE819" si="372">E820</f>
        <v>0</v>
      </c>
      <c r="F819" s="222">
        <f t="shared" si="372"/>
        <v>0</v>
      </c>
      <c r="G819" s="222">
        <f t="shared" si="372"/>
        <v>0</v>
      </c>
      <c r="H819" s="222">
        <f t="shared" si="372"/>
        <v>0</v>
      </c>
      <c r="I819" s="222">
        <f t="shared" si="372"/>
        <v>0</v>
      </c>
      <c r="J819" s="222">
        <f t="shared" si="372"/>
        <v>0</v>
      </c>
      <c r="K819" s="223">
        <f t="shared" si="372"/>
        <v>0</v>
      </c>
      <c r="L819" s="222">
        <f t="shared" si="372"/>
        <v>0</v>
      </c>
      <c r="M819" s="222">
        <f t="shared" si="372"/>
        <v>650</v>
      </c>
      <c r="N819" s="222">
        <f t="shared" si="372"/>
        <v>5308972</v>
      </c>
      <c r="O819" s="222">
        <f t="shared" si="372"/>
        <v>0</v>
      </c>
      <c r="P819" s="222">
        <f t="shared" si="372"/>
        <v>0</v>
      </c>
      <c r="Q819" s="222">
        <f t="shared" si="372"/>
        <v>0</v>
      </c>
      <c r="R819" s="222">
        <f t="shared" si="372"/>
        <v>0</v>
      </c>
      <c r="S819" s="222">
        <f t="shared" si="372"/>
        <v>0</v>
      </c>
      <c r="T819" s="222">
        <f t="shared" si="372"/>
        <v>0</v>
      </c>
      <c r="U819" s="222">
        <f t="shared" si="372"/>
        <v>0</v>
      </c>
      <c r="V819" s="222">
        <f t="shared" si="372"/>
        <v>0</v>
      </c>
      <c r="W819" s="222">
        <f t="shared" si="372"/>
        <v>0</v>
      </c>
      <c r="X819" s="222">
        <f t="shared" si="372"/>
        <v>0</v>
      </c>
      <c r="Y819" s="222">
        <f t="shared" si="372"/>
        <v>0</v>
      </c>
      <c r="Z819" s="222">
        <f t="shared" si="372"/>
        <v>0</v>
      </c>
      <c r="AA819" s="222">
        <f t="shared" si="372"/>
        <v>0</v>
      </c>
      <c r="AB819" s="222">
        <f t="shared" si="372"/>
        <v>0</v>
      </c>
      <c r="AC819" s="222">
        <f t="shared" si="372"/>
        <v>113612</v>
      </c>
      <c r="AD819" s="222">
        <f t="shared" si="372"/>
        <v>180000</v>
      </c>
      <c r="AE819" s="222">
        <f t="shared" si="372"/>
        <v>0</v>
      </c>
      <c r="AF819" s="214" t="s">
        <v>17016</v>
      </c>
      <c r="AG819" s="214" t="s">
        <v>17016</v>
      </c>
      <c r="AH819" s="214" t="s">
        <v>17016</v>
      </c>
      <c r="AI819" s="226"/>
      <c r="AJ819" s="226"/>
      <c r="AK819" s="226"/>
      <c r="AL819" s="226"/>
      <c r="AM819" s="227"/>
      <c r="AN819" s="227"/>
      <c r="AO819" s="227"/>
      <c r="AP819" s="227"/>
      <c r="AQ819" s="227"/>
      <c r="AR819" s="227"/>
      <c r="AS819" s="227"/>
      <c r="AT819" s="227"/>
      <c r="AU819" s="227"/>
      <c r="AV819" s="227"/>
      <c r="AW819" s="227"/>
      <c r="AX819" s="228"/>
      <c r="AY819" s="228"/>
      <c r="AZ819" s="227"/>
      <c r="BA819" s="227"/>
      <c r="BB819" s="229"/>
      <c r="BC819" s="230">
        <f t="shared" si="371"/>
        <v>-650</v>
      </c>
      <c r="BJ819" s="177" t="e">
        <f t="shared" ref="BJ819:BJ838" si="373">VLOOKUP(C819,BM:BO,3,FALSE)</f>
        <v>#N/A</v>
      </c>
      <c r="BM819" s="177" t="s">
        <v>3031</v>
      </c>
      <c r="BN819" s="177" t="s">
        <v>663</v>
      </c>
      <c r="BO819" s="177" t="s">
        <v>3032</v>
      </c>
      <c r="BU819" s="177" t="s">
        <v>3031</v>
      </c>
      <c r="BV819" s="177" t="s">
        <v>663</v>
      </c>
      <c r="BW819" s="177" t="s">
        <v>3032</v>
      </c>
      <c r="CH819" s="224">
        <f t="shared" si="341"/>
        <v>0</v>
      </c>
    </row>
    <row r="820" spans="1:86" x14ac:dyDescent="0.3">
      <c r="A820" s="177">
        <v>1</v>
      </c>
      <c r="B820" s="231">
        <f>SUBTOTAL(9,$A$667:A820)</f>
        <v>117</v>
      </c>
      <c r="C820" s="291" t="s">
        <v>15894</v>
      </c>
      <c r="D820" s="222">
        <f>E820+F820+G820+H820+I820+J820+L820+N820+P820+R820+T820+U820+V820+W820+X820+Y820+Z820+AA820+AB820+AC820+AD820+AE820</f>
        <v>5602584</v>
      </c>
      <c r="E820" s="239">
        <v>0</v>
      </c>
      <c r="F820" s="239">
        <v>0</v>
      </c>
      <c r="G820" s="239">
        <v>0</v>
      </c>
      <c r="H820" s="239">
        <v>0</v>
      </c>
      <c r="I820" s="239">
        <v>0</v>
      </c>
      <c r="J820" s="239">
        <v>0</v>
      </c>
      <c r="K820" s="255">
        <v>0</v>
      </c>
      <c r="L820" s="239">
        <v>0</v>
      </c>
      <c r="M820" s="222">
        <v>650</v>
      </c>
      <c r="N820" s="222">
        <v>5308972</v>
      </c>
      <c r="O820" s="239">
        <v>0</v>
      </c>
      <c r="P820" s="239">
        <v>0</v>
      </c>
      <c r="Q820" s="239">
        <v>0</v>
      </c>
      <c r="R820" s="239">
        <v>0</v>
      </c>
      <c r="S820" s="239">
        <v>0</v>
      </c>
      <c r="T820" s="239">
        <v>0</v>
      </c>
      <c r="U820" s="239">
        <v>0</v>
      </c>
      <c r="V820" s="239">
        <v>0</v>
      </c>
      <c r="W820" s="239">
        <v>0</v>
      </c>
      <c r="X820" s="239">
        <v>0</v>
      </c>
      <c r="Y820" s="239">
        <v>0</v>
      </c>
      <c r="Z820" s="239">
        <v>0</v>
      </c>
      <c r="AA820" s="239">
        <v>0</v>
      </c>
      <c r="AB820" s="239">
        <v>0</v>
      </c>
      <c r="AC820" s="222">
        <f>ROUND(N820*2.14%,2)</f>
        <v>113612</v>
      </c>
      <c r="AD820" s="222">
        <v>180000</v>
      </c>
      <c r="AE820" s="239">
        <v>0</v>
      </c>
      <c r="AF820" s="214">
        <v>2025</v>
      </c>
      <c r="AG820" s="214">
        <v>2025</v>
      </c>
      <c r="AH820" s="214">
        <v>2025</v>
      </c>
      <c r="AI820" s="226"/>
      <c r="AJ820" s="226"/>
      <c r="AK820" s="226"/>
      <c r="AL820" s="226"/>
      <c r="AM820" s="227" t="s">
        <v>16943</v>
      </c>
      <c r="AN820" s="227" t="s">
        <v>16941</v>
      </c>
      <c r="AO820" s="227"/>
      <c r="AP820" s="227" t="s">
        <v>16955</v>
      </c>
      <c r="AQ820" s="227" t="s">
        <v>16962</v>
      </c>
      <c r="AR820" s="227"/>
      <c r="AS820" s="227"/>
      <c r="AT820" s="227"/>
      <c r="AU820" s="227"/>
      <c r="AV820" s="227"/>
      <c r="AW820" s="227">
        <v>1969</v>
      </c>
      <c r="AX820" s="228">
        <v>691.6</v>
      </c>
      <c r="AY820" s="228">
        <v>650</v>
      </c>
      <c r="AZ820" s="227" t="s">
        <v>2966</v>
      </c>
      <c r="BA820" s="227" t="s">
        <v>17002</v>
      </c>
      <c r="BB820" s="229"/>
      <c r="BC820" s="230">
        <f t="shared" si="371"/>
        <v>0</v>
      </c>
      <c r="BJ820" s="177" t="str">
        <f t="shared" si="373"/>
        <v>556.200</v>
      </c>
      <c r="BM820" s="177" t="s">
        <v>513</v>
      </c>
      <c r="BN820" s="177" t="s">
        <v>841</v>
      </c>
      <c r="BO820" s="177" t="s">
        <v>3033</v>
      </c>
      <c r="BU820" s="177" t="s">
        <v>513</v>
      </c>
      <c r="BV820" s="177" t="s">
        <v>841</v>
      </c>
      <c r="BW820" s="177" t="s">
        <v>3033</v>
      </c>
      <c r="CH820" s="224">
        <f t="shared" si="341"/>
        <v>0</v>
      </c>
    </row>
    <row r="821" spans="1:86" x14ac:dyDescent="0.3">
      <c r="B821" s="225" t="s">
        <v>53</v>
      </c>
      <c r="C821" s="292"/>
      <c r="D821" s="221">
        <f>D822</f>
        <v>3167614.8</v>
      </c>
      <c r="E821" s="222">
        <f t="shared" ref="E821:AE821" si="374">E822</f>
        <v>0</v>
      </c>
      <c r="F821" s="222">
        <f t="shared" si="374"/>
        <v>0</v>
      </c>
      <c r="G821" s="222">
        <f t="shared" si="374"/>
        <v>0</v>
      </c>
      <c r="H821" s="222">
        <f t="shared" si="374"/>
        <v>0</v>
      </c>
      <c r="I821" s="222">
        <f t="shared" si="374"/>
        <v>0</v>
      </c>
      <c r="J821" s="222">
        <f t="shared" si="374"/>
        <v>0</v>
      </c>
      <c r="K821" s="223">
        <f t="shared" si="374"/>
        <v>0</v>
      </c>
      <c r="L821" s="222">
        <f t="shared" si="374"/>
        <v>0</v>
      </c>
      <c r="M821" s="222">
        <f t="shared" si="374"/>
        <v>367.5</v>
      </c>
      <c r="N821" s="222">
        <f t="shared" si="374"/>
        <v>2954390.84</v>
      </c>
      <c r="O821" s="222">
        <f t="shared" si="374"/>
        <v>0</v>
      </c>
      <c r="P821" s="222">
        <f t="shared" si="374"/>
        <v>0</v>
      </c>
      <c r="Q821" s="222">
        <f t="shared" si="374"/>
        <v>0</v>
      </c>
      <c r="R821" s="222">
        <f t="shared" si="374"/>
        <v>0</v>
      </c>
      <c r="S821" s="222">
        <f t="shared" si="374"/>
        <v>0</v>
      </c>
      <c r="T821" s="222">
        <f t="shared" si="374"/>
        <v>0</v>
      </c>
      <c r="U821" s="222">
        <f t="shared" si="374"/>
        <v>0</v>
      </c>
      <c r="V821" s="222">
        <f t="shared" si="374"/>
        <v>0</v>
      </c>
      <c r="W821" s="222">
        <f t="shared" si="374"/>
        <v>0</v>
      </c>
      <c r="X821" s="222">
        <f t="shared" si="374"/>
        <v>0</v>
      </c>
      <c r="Y821" s="222">
        <f t="shared" si="374"/>
        <v>0</v>
      </c>
      <c r="Z821" s="222">
        <f t="shared" si="374"/>
        <v>0</v>
      </c>
      <c r="AA821" s="222">
        <f t="shared" si="374"/>
        <v>0</v>
      </c>
      <c r="AB821" s="222">
        <f t="shared" si="374"/>
        <v>0</v>
      </c>
      <c r="AC821" s="222">
        <f t="shared" si="374"/>
        <v>63223.96</v>
      </c>
      <c r="AD821" s="222">
        <f t="shared" si="374"/>
        <v>150000</v>
      </c>
      <c r="AE821" s="222">
        <f t="shared" si="374"/>
        <v>0</v>
      </c>
      <c r="AF821" s="214" t="s">
        <v>17016</v>
      </c>
      <c r="AG821" s="214" t="s">
        <v>17016</v>
      </c>
      <c r="AH821" s="214" t="s">
        <v>17016</v>
      </c>
      <c r="AI821" s="226"/>
      <c r="AJ821" s="226"/>
      <c r="AK821" s="226"/>
      <c r="AL821" s="226"/>
      <c r="AM821" s="227"/>
      <c r="AN821" s="227"/>
      <c r="AO821" s="227"/>
      <c r="AP821" s="227"/>
      <c r="AQ821" s="227"/>
      <c r="AR821" s="227"/>
      <c r="AS821" s="227"/>
      <c r="AT821" s="227"/>
      <c r="AU821" s="227"/>
      <c r="AV821" s="227"/>
      <c r="AW821" s="227"/>
      <c r="AX821" s="228"/>
      <c r="AY821" s="228"/>
      <c r="AZ821" s="227"/>
      <c r="BA821" s="227"/>
      <c r="BB821" s="229"/>
      <c r="BC821" s="230">
        <f t="shared" si="371"/>
        <v>-367.5</v>
      </c>
      <c r="BJ821" s="177" t="e">
        <f t="shared" si="373"/>
        <v>#N/A</v>
      </c>
      <c r="BM821" s="177" t="s">
        <v>3034</v>
      </c>
      <c r="BN821" s="177" t="s">
        <v>2983</v>
      </c>
      <c r="BO821" s="177" t="s">
        <v>855</v>
      </c>
      <c r="BU821" s="177" t="s">
        <v>3034</v>
      </c>
      <c r="BV821" s="177" t="s">
        <v>2983</v>
      </c>
      <c r="BW821" s="177" t="s">
        <v>855</v>
      </c>
      <c r="CH821" s="224">
        <f t="shared" si="341"/>
        <v>-2.9103830456733704E-11</v>
      </c>
    </row>
    <row r="822" spans="1:86" x14ac:dyDescent="0.3">
      <c r="A822" s="177">
        <v>1</v>
      </c>
      <c r="B822" s="231">
        <f>SUBTOTAL(9,$A$667:A822)</f>
        <v>118</v>
      </c>
      <c r="C822" s="274" t="s">
        <v>66</v>
      </c>
      <c r="D822" s="222">
        <f>E822+F822+G822+H822+I822+J822+L822+N822+P822+R822+T822+U822+V822+W822+X822+Y822+Z822+AA822+AB822+AC822+AD822+AE822</f>
        <v>3167614.8</v>
      </c>
      <c r="E822" s="239">
        <v>0</v>
      </c>
      <c r="F822" s="239">
        <v>0</v>
      </c>
      <c r="G822" s="239">
        <v>0</v>
      </c>
      <c r="H822" s="239">
        <v>0</v>
      </c>
      <c r="I822" s="239">
        <v>0</v>
      </c>
      <c r="J822" s="239">
        <v>0</v>
      </c>
      <c r="K822" s="255">
        <v>0</v>
      </c>
      <c r="L822" s="239">
        <v>0</v>
      </c>
      <c r="M822" s="222">
        <v>367.5</v>
      </c>
      <c r="N822" s="222">
        <v>2954390.84</v>
      </c>
      <c r="O822" s="239">
        <v>0</v>
      </c>
      <c r="P822" s="239">
        <v>0</v>
      </c>
      <c r="Q822" s="239">
        <v>0</v>
      </c>
      <c r="R822" s="239">
        <v>0</v>
      </c>
      <c r="S822" s="239">
        <v>0</v>
      </c>
      <c r="T822" s="239">
        <v>0</v>
      </c>
      <c r="U822" s="239">
        <v>0</v>
      </c>
      <c r="V822" s="239">
        <v>0</v>
      </c>
      <c r="W822" s="239">
        <v>0</v>
      </c>
      <c r="X822" s="239">
        <v>0</v>
      </c>
      <c r="Y822" s="239">
        <v>0</v>
      </c>
      <c r="Z822" s="239">
        <v>0</v>
      </c>
      <c r="AA822" s="239">
        <v>0</v>
      </c>
      <c r="AB822" s="239">
        <v>0</v>
      </c>
      <c r="AC822" s="222">
        <f>ROUND(N822*2.14%,2)</f>
        <v>63223.96</v>
      </c>
      <c r="AD822" s="222">
        <v>150000</v>
      </c>
      <c r="AE822" s="239">
        <v>0</v>
      </c>
      <c r="AF822" s="214">
        <v>2025</v>
      </c>
      <c r="AG822" s="214">
        <v>2025</v>
      </c>
      <c r="AH822" s="214">
        <v>2025</v>
      </c>
      <c r="AI822" s="226"/>
      <c r="AJ822" s="226"/>
      <c r="AK822" s="226"/>
      <c r="AL822" s="226"/>
      <c r="AM822" s="227" t="s">
        <v>16939</v>
      </c>
      <c r="AN822" s="227" t="s">
        <v>16960</v>
      </c>
      <c r="AO822" s="227">
        <v>0</v>
      </c>
      <c r="AP822" s="227" t="s">
        <v>16945</v>
      </c>
      <c r="AQ822" s="227" t="s">
        <v>16956</v>
      </c>
      <c r="AR822" s="227">
        <v>0</v>
      </c>
      <c r="AS822" s="227"/>
      <c r="AT822" s="227"/>
      <c r="AU822" s="227"/>
      <c r="AV822" s="227"/>
      <c r="AW822" s="227" t="s">
        <v>616</v>
      </c>
      <c r="AX822" s="228">
        <v>649.29999999999995</v>
      </c>
      <c r="AY822" s="228">
        <v>367.5</v>
      </c>
      <c r="AZ822" s="227" t="s">
        <v>2966</v>
      </c>
      <c r="BA822" s="227" t="s">
        <v>17002</v>
      </c>
      <c r="BB822" s="229"/>
      <c r="BC822" s="230">
        <f t="shared" si="371"/>
        <v>0</v>
      </c>
      <c r="BJ822" s="177" t="str">
        <f t="shared" si="373"/>
        <v>297.700</v>
      </c>
      <c r="BM822" s="177" t="s">
        <v>3035</v>
      </c>
      <c r="BN822" s="177" t="s">
        <v>780</v>
      </c>
      <c r="BO822" s="177" t="s">
        <v>3036</v>
      </c>
      <c r="BU822" s="177" t="s">
        <v>3035</v>
      </c>
      <c r="BV822" s="177" t="s">
        <v>780</v>
      </c>
      <c r="BW822" s="177" t="s">
        <v>3036</v>
      </c>
      <c r="CH822" s="224">
        <f t="shared" si="341"/>
        <v>-2.9103830456733704E-11</v>
      </c>
    </row>
    <row r="823" spans="1:86" x14ac:dyDescent="0.3">
      <c r="B823" s="225" t="s">
        <v>55</v>
      </c>
      <c r="C823" s="225"/>
      <c r="D823" s="221">
        <f>D824</f>
        <v>4525164</v>
      </c>
      <c r="E823" s="222">
        <f t="shared" ref="E823:AE823" si="375">E824</f>
        <v>0</v>
      </c>
      <c r="F823" s="222">
        <f t="shared" si="375"/>
        <v>0</v>
      </c>
      <c r="G823" s="222">
        <f t="shared" si="375"/>
        <v>0</v>
      </c>
      <c r="H823" s="222">
        <f t="shared" si="375"/>
        <v>0</v>
      </c>
      <c r="I823" s="222">
        <f t="shared" si="375"/>
        <v>0</v>
      </c>
      <c r="J823" s="222">
        <f t="shared" si="375"/>
        <v>0</v>
      </c>
      <c r="K823" s="223">
        <f t="shared" si="375"/>
        <v>0</v>
      </c>
      <c r="L823" s="222">
        <f t="shared" si="375"/>
        <v>0</v>
      </c>
      <c r="M823" s="222">
        <f t="shared" si="375"/>
        <v>525</v>
      </c>
      <c r="N823" s="222">
        <f t="shared" si="375"/>
        <v>4254125.71</v>
      </c>
      <c r="O823" s="222">
        <f t="shared" si="375"/>
        <v>0</v>
      </c>
      <c r="P823" s="222">
        <f t="shared" si="375"/>
        <v>0</v>
      </c>
      <c r="Q823" s="222">
        <f t="shared" si="375"/>
        <v>0</v>
      </c>
      <c r="R823" s="222">
        <f t="shared" si="375"/>
        <v>0</v>
      </c>
      <c r="S823" s="222">
        <f t="shared" si="375"/>
        <v>0</v>
      </c>
      <c r="T823" s="222">
        <f t="shared" si="375"/>
        <v>0</v>
      </c>
      <c r="U823" s="222">
        <f t="shared" si="375"/>
        <v>0</v>
      </c>
      <c r="V823" s="222">
        <f t="shared" si="375"/>
        <v>0</v>
      </c>
      <c r="W823" s="222">
        <f t="shared" si="375"/>
        <v>0</v>
      </c>
      <c r="X823" s="222">
        <f t="shared" si="375"/>
        <v>0</v>
      </c>
      <c r="Y823" s="222">
        <f t="shared" si="375"/>
        <v>0</v>
      </c>
      <c r="Z823" s="222">
        <f t="shared" si="375"/>
        <v>0</v>
      </c>
      <c r="AA823" s="222">
        <f t="shared" si="375"/>
        <v>0</v>
      </c>
      <c r="AB823" s="222">
        <f t="shared" si="375"/>
        <v>0</v>
      </c>
      <c r="AC823" s="222">
        <f t="shared" si="375"/>
        <v>91038.29</v>
      </c>
      <c r="AD823" s="222">
        <f t="shared" si="375"/>
        <v>180000</v>
      </c>
      <c r="AE823" s="222">
        <f t="shared" si="375"/>
        <v>0</v>
      </c>
      <c r="AF823" s="214" t="s">
        <v>17016</v>
      </c>
      <c r="AG823" s="214" t="s">
        <v>17016</v>
      </c>
      <c r="AH823" s="214" t="s">
        <v>17016</v>
      </c>
      <c r="AI823" s="226"/>
      <c r="AJ823" s="226"/>
      <c r="AK823" s="226"/>
      <c r="AL823" s="226"/>
      <c r="AM823" s="227"/>
      <c r="AN823" s="227"/>
      <c r="AO823" s="227"/>
      <c r="AP823" s="227"/>
      <c r="AQ823" s="227"/>
      <c r="AR823" s="227"/>
      <c r="AS823" s="227"/>
      <c r="AT823" s="227"/>
      <c r="AU823" s="227"/>
      <c r="AV823" s="227"/>
      <c r="AW823" s="227"/>
      <c r="AX823" s="228"/>
      <c r="AY823" s="228"/>
      <c r="AZ823" s="227"/>
      <c r="BA823" s="227"/>
      <c r="BB823" s="229"/>
      <c r="BC823" s="230">
        <f t="shared" si="371"/>
        <v>-525</v>
      </c>
      <c r="BJ823" s="177" t="e">
        <f t="shared" si="373"/>
        <v>#N/A</v>
      </c>
      <c r="BM823" s="177" t="s">
        <v>3037</v>
      </c>
      <c r="BN823" s="177" t="s">
        <v>666</v>
      </c>
      <c r="BO823" s="177" t="s">
        <v>998</v>
      </c>
      <c r="BU823" s="177" t="s">
        <v>3037</v>
      </c>
      <c r="BV823" s="177" t="s">
        <v>666</v>
      </c>
      <c r="BW823" s="177" t="s">
        <v>998</v>
      </c>
      <c r="CH823" s="224">
        <f t="shared" si="341"/>
        <v>5.8207660913467407E-11</v>
      </c>
    </row>
    <row r="824" spans="1:86" x14ac:dyDescent="0.3">
      <c r="A824" s="177">
        <v>1</v>
      </c>
      <c r="B824" s="231">
        <f>SUBTOTAL(9,$A$667:A824)</f>
        <v>119</v>
      </c>
      <c r="C824" s="236" t="s">
        <v>67</v>
      </c>
      <c r="D824" s="222">
        <f>E824+F824+G824+H824+I824+J824+L824+N824+P824+R824+T824+U824+V824+W824+X824+Y824+Z824+AA824+AB824+AC824+AD824+AE824</f>
        <v>4525164</v>
      </c>
      <c r="E824" s="239">
        <v>0</v>
      </c>
      <c r="F824" s="239">
        <v>0</v>
      </c>
      <c r="G824" s="239">
        <v>0</v>
      </c>
      <c r="H824" s="239">
        <v>0</v>
      </c>
      <c r="I824" s="239">
        <v>0</v>
      </c>
      <c r="J824" s="239">
        <v>0</v>
      </c>
      <c r="K824" s="255">
        <v>0</v>
      </c>
      <c r="L824" s="239">
        <v>0</v>
      </c>
      <c r="M824" s="222">
        <v>525</v>
      </c>
      <c r="N824" s="222">
        <v>4254125.71</v>
      </c>
      <c r="O824" s="239">
        <v>0</v>
      </c>
      <c r="P824" s="239">
        <v>0</v>
      </c>
      <c r="Q824" s="239">
        <v>0</v>
      </c>
      <c r="R824" s="239">
        <v>0</v>
      </c>
      <c r="S824" s="239">
        <v>0</v>
      </c>
      <c r="T824" s="239">
        <v>0</v>
      </c>
      <c r="U824" s="239">
        <v>0</v>
      </c>
      <c r="V824" s="239">
        <v>0</v>
      </c>
      <c r="W824" s="239">
        <v>0</v>
      </c>
      <c r="X824" s="239">
        <v>0</v>
      </c>
      <c r="Y824" s="239">
        <v>0</v>
      </c>
      <c r="Z824" s="239">
        <v>0</v>
      </c>
      <c r="AA824" s="239">
        <v>0</v>
      </c>
      <c r="AB824" s="239">
        <v>0</v>
      </c>
      <c r="AC824" s="222">
        <f>ROUND(N824*2.14%,2)</f>
        <v>91038.29</v>
      </c>
      <c r="AD824" s="222">
        <v>180000</v>
      </c>
      <c r="AE824" s="239">
        <v>0</v>
      </c>
      <c r="AF824" s="214">
        <v>2025</v>
      </c>
      <c r="AG824" s="214">
        <v>2025</v>
      </c>
      <c r="AH824" s="214">
        <v>2025</v>
      </c>
      <c r="AI824" s="226"/>
      <c r="AJ824" s="226"/>
      <c r="AK824" s="226"/>
      <c r="AL824" s="226"/>
      <c r="AM824" s="227" t="s">
        <v>16943</v>
      </c>
      <c r="AN824" s="227" t="s">
        <v>16964</v>
      </c>
      <c r="AO824" s="227">
        <v>0</v>
      </c>
      <c r="AP824" s="227" t="s">
        <v>16941</v>
      </c>
      <c r="AQ824" s="227" t="s">
        <v>16962</v>
      </c>
      <c r="AR824" s="227">
        <v>0</v>
      </c>
      <c r="AS824" s="227"/>
      <c r="AT824" s="227"/>
      <c r="AU824" s="227"/>
      <c r="AV824" s="227"/>
      <c r="AW824" s="227" t="s">
        <v>663</v>
      </c>
      <c r="AX824" s="228">
        <v>375.2</v>
      </c>
      <c r="AY824" s="228">
        <v>525</v>
      </c>
      <c r="AZ824" s="227" t="s">
        <v>2966</v>
      </c>
      <c r="BA824" s="227" t="s">
        <v>17002</v>
      </c>
      <c r="BB824" s="229"/>
      <c r="BC824" s="230">
        <f t="shared" si="371"/>
        <v>0</v>
      </c>
      <c r="BJ824" s="177" t="str">
        <f t="shared" si="373"/>
        <v>283.600</v>
      </c>
      <c r="BM824" s="177" t="s">
        <v>3038</v>
      </c>
      <c r="BN824" s="177" t="s">
        <v>1342</v>
      </c>
      <c r="BO824" s="177" t="s">
        <v>3040</v>
      </c>
      <c r="BU824" s="177" t="s">
        <v>3038</v>
      </c>
      <c r="BV824" s="177" t="s">
        <v>1342</v>
      </c>
      <c r="BW824" s="177" t="s">
        <v>3040</v>
      </c>
      <c r="CH824" s="224">
        <f t="shared" si="341"/>
        <v>5.8207660913467407E-11</v>
      </c>
    </row>
    <row r="825" spans="1:86" x14ac:dyDescent="0.3">
      <c r="B825" s="225" t="s">
        <v>56</v>
      </c>
      <c r="C825" s="225"/>
      <c r="D825" s="221">
        <f>D826</f>
        <v>6572262</v>
      </c>
      <c r="E825" s="222">
        <f t="shared" ref="E825:AE825" si="376">E826</f>
        <v>0</v>
      </c>
      <c r="F825" s="222">
        <f t="shared" si="376"/>
        <v>0</v>
      </c>
      <c r="G825" s="222">
        <f t="shared" si="376"/>
        <v>0</v>
      </c>
      <c r="H825" s="222">
        <f t="shared" si="376"/>
        <v>0</v>
      </c>
      <c r="I825" s="222">
        <f t="shared" si="376"/>
        <v>0</v>
      </c>
      <c r="J825" s="222">
        <f t="shared" si="376"/>
        <v>0</v>
      </c>
      <c r="K825" s="223">
        <f t="shared" si="376"/>
        <v>0</v>
      </c>
      <c r="L825" s="222">
        <f t="shared" si="376"/>
        <v>0</v>
      </c>
      <c r="M825" s="222">
        <f t="shared" si="376"/>
        <v>762.5</v>
      </c>
      <c r="N825" s="222">
        <f t="shared" si="376"/>
        <v>6258333.6600000001</v>
      </c>
      <c r="O825" s="222">
        <f t="shared" si="376"/>
        <v>0</v>
      </c>
      <c r="P825" s="222">
        <f t="shared" si="376"/>
        <v>0</v>
      </c>
      <c r="Q825" s="222">
        <f t="shared" si="376"/>
        <v>0</v>
      </c>
      <c r="R825" s="222">
        <f t="shared" si="376"/>
        <v>0</v>
      </c>
      <c r="S825" s="222">
        <f t="shared" si="376"/>
        <v>0</v>
      </c>
      <c r="T825" s="222">
        <f t="shared" si="376"/>
        <v>0</v>
      </c>
      <c r="U825" s="222">
        <f t="shared" si="376"/>
        <v>0</v>
      </c>
      <c r="V825" s="222">
        <f t="shared" si="376"/>
        <v>0</v>
      </c>
      <c r="W825" s="222">
        <f t="shared" si="376"/>
        <v>0</v>
      </c>
      <c r="X825" s="222">
        <f t="shared" si="376"/>
        <v>0</v>
      </c>
      <c r="Y825" s="222">
        <f t="shared" si="376"/>
        <v>0</v>
      </c>
      <c r="Z825" s="222">
        <f t="shared" si="376"/>
        <v>0</v>
      </c>
      <c r="AA825" s="222">
        <f t="shared" si="376"/>
        <v>0</v>
      </c>
      <c r="AB825" s="222">
        <f t="shared" si="376"/>
        <v>0</v>
      </c>
      <c r="AC825" s="222">
        <f t="shared" si="376"/>
        <v>133928.34</v>
      </c>
      <c r="AD825" s="222">
        <f t="shared" si="376"/>
        <v>180000</v>
      </c>
      <c r="AE825" s="222">
        <f t="shared" si="376"/>
        <v>0</v>
      </c>
      <c r="AF825" s="214" t="s">
        <v>17016</v>
      </c>
      <c r="AG825" s="214" t="s">
        <v>17016</v>
      </c>
      <c r="AH825" s="214" t="s">
        <v>17016</v>
      </c>
      <c r="AI825" s="226"/>
      <c r="AJ825" s="226"/>
      <c r="AK825" s="226"/>
      <c r="AL825" s="226"/>
      <c r="AM825" s="227"/>
      <c r="AN825" s="227"/>
      <c r="AO825" s="227"/>
      <c r="AP825" s="227"/>
      <c r="AQ825" s="227"/>
      <c r="AR825" s="227"/>
      <c r="AS825" s="227"/>
      <c r="AT825" s="227"/>
      <c r="AU825" s="227"/>
      <c r="AV825" s="227"/>
      <c r="AW825" s="227"/>
      <c r="AX825" s="228"/>
      <c r="AY825" s="228"/>
      <c r="AZ825" s="227"/>
      <c r="BA825" s="227"/>
      <c r="BB825" s="229"/>
      <c r="BC825" s="230">
        <f t="shared" si="371"/>
        <v>-762.5</v>
      </c>
      <c r="BJ825" s="177" t="e">
        <f t="shared" si="373"/>
        <v>#N/A</v>
      </c>
      <c r="BM825" s="177" t="s">
        <v>3041</v>
      </c>
      <c r="BN825" s="177" t="s">
        <v>2983</v>
      </c>
      <c r="BO825" s="177" t="s">
        <v>2983</v>
      </c>
      <c r="BU825" s="177" t="s">
        <v>3041</v>
      </c>
      <c r="BV825" s="177" t="s">
        <v>2983</v>
      </c>
      <c r="BW825" s="177" t="s">
        <v>2983</v>
      </c>
      <c r="CH825" s="224">
        <f t="shared" si="341"/>
        <v>-1.4551915228366852E-10</v>
      </c>
    </row>
    <row r="826" spans="1:86" x14ac:dyDescent="0.3">
      <c r="A826" s="177">
        <v>1</v>
      </c>
      <c r="B826" s="231">
        <f>SUBTOTAL(9,$A$667:A826)</f>
        <v>120</v>
      </c>
      <c r="C826" s="293" t="s">
        <v>68</v>
      </c>
      <c r="D826" s="222">
        <f>E826+F826+G826+H826+I826+J826+L826+N826+P826+R826+T826+U826+V826+W826+X826+Y826+Z826+AA826+AB826+AC826+AD826+AE826</f>
        <v>6572262</v>
      </c>
      <c r="E826" s="239">
        <v>0</v>
      </c>
      <c r="F826" s="239">
        <v>0</v>
      </c>
      <c r="G826" s="239">
        <v>0</v>
      </c>
      <c r="H826" s="239">
        <v>0</v>
      </c>
      <c r="I826" s="239">
        <v>0</v>
      </c>
      <c r="J826" s="239">
        <v>0</v>
      </c>
      <c r="K826" s="255">
        <v>0</v>
      </c>
      <c r="L826" s="239">
        <v>0</v>
      </c>
      <c r="M826" s="222">
        <v>762.5</v>
      </c>
      <c r="N826" s="222">
        <v>6258333.6600000001</v>
      </c>
      <c r="O826" s="239">
        <v>0</v>
      </c>
      <c r="P826" s="239">
        <v>0</v>
      </c>
      <c r="Q826" s="239">
        <v>0</v>
      </c>
      <c r="R826" s="239">
        <v>0</v>
      </c>
      <c r="S826" s="239">
        <v>0</v>
      </c>
      <c r="T826" s="239">
        <v>0</v>
      </c>
      <c r="U826" s="239">
        <v>0</v>
      </c>
      <c r="V826" s="239">
        <v>0</v>
      </c>
      <c r="W826" s="239">
        <v>0</v>
      </c>
      <c r="X826" s="239">
        <v>0</v>
      </c>
      <c r="Y826" s="239">
        <v>0</v>
      </c>
      <c r="Z826" s="239">
        <v>0</v>
      </c>
      <c r="AA826" s="239">
        <v>0</v>
      </c>
      <c r="AB826" s="239">
        <v>0</v>
      </c>
      <c r="AC826" s="222">
        <f>ROUND(N826*2.14%,2)</f>
        <v>133928.34</v>
      </c>
      <c r="AD826" s="222">
        <v>180000</v>
      </c>
      <c r="AE826" s="239">
        <v>0</v>
      </c>
      <c r="AF826" s="214">
        <v>2025</v>
      </c>
      <c r="AG826" s="214">
        <v>2025</v>
      </c>
      <c r="AH826" s="214">
        <v>2025</v>
      </c>
      <c r="AI826" s="226"/>
      <c r="AJ826" s="226"/>
      <c r="AK826" s="226"/>
      <c r="AL826" s="226"/>
      <c r="AM826" s="227" t="s">
        <v>16950</v>
      </c>
      <c r="AN826" s="227" t="s">
        <v>16941</v>
      </c>
      <c r="AO826" s="227">
        <v>0</v>
      </c>
      <c r="AP826" s="227" t="s">
        <v>16949</v>
      </c>
      <c r="AQ826" s="227" t="s">
        <v>16962</v>
      </c>
      <c r="AR826" s="227">
        <v>0</v>
      </c>
      <c r="AS826" s="227"/>
      <c r="AT826" s="227"/>
      <c r="AU826" s="227"/>
      <c r="AV826" s="227"/>
      <c r="AW826" s="227" t="s">
        <v>810</v>
      </c>
      <c r="AX826" s="228">
        <v>946</v>
      </c>
      <c r="AY826" s="228" t="s">
        <v>2983</v>
      </c>
      <c r="AZ826" s="227" t="s">
        <v>2966</v>
      </c>
      <c r="BA826" s="227" t="s">
        <v>17002</v>
      </c>
      <c r="BB826" s="229"/>
      <c r="BC826" s="230" t="e">
        <f t="shared" si="371"/>
        <v>#VALUE!</v>
      </c>
      <c r="BJ826" s="177" t="str">
        <f t="shared" si="373"/>
        <v>0.000</v>
      </c>
      <c r="BM826" s="177" t="s">
        <v>3042</v>
      </c>
      <c r="BN826" s="177" t="s">
        <v>928</v>
      </c>
      <c r="BO826" s="177" t="s">
        <v>3043</v>
      </c>
      <c r="BU826" s="177" t="s">
        <v>3042</v>
      </c>
      <c r="BV826" s="177" t="s">
        <v>928</v>
      </c>
      <c r="BW826" s="177" t="s">
        <v>3043</v>
      </c>
      <c r="CH826" s="224">
        <f t="shared" si="341"/>
        <v>-1.4551915228366852E-10</v>
      </c>
    </row>
    <row r="827" spans="1:86" x14ac:dyDescent="0.3">
      <c r="B827" s="225" t="s">
        <v>54</v>
      </c>
      <c r="C827" s="225"/>
      <c r="D827" s="221">
        <f>D828</f>
        <v>3102969.6</v>
      </c>
      <c r="E827" s="222">
        <f t="shared" ref="E827:AE827" si="377">E828</f>
        <v>0</v>
      </c>
      <c r="F827" s="222">
        <f t="shared" si="377"/>
        <v>0</v>
      </c>
      <c r="G827" s="222">
        <f t="shared" si="377"/>
        <v>0</v>
      </c>
      <c r="H827" s="222">
        <f t="shared" si="377"/>
        <v>0</v>
      </c>
      <c r="I827" s="222">
        <f t="shared" si="377"/>
        <v>0</v>
      </c>
      <c r="J827" s="222">
        <f t="shared" si="377"/>
        <v>0</v>
      </c>
      <c r="K827" s="223">
        <f t="shared" si="377"/>
        <v>0</v>
      </c>
      <c r="L827" s="222">
        <f t="shared" si="377"/>
        <v>0</v>
      </c>
      <c r="M827" s="222">
        <f t="shared" si="377"/>
        <v>360</v>
      </c>
      <c r="N827" s="222">
        <f t="shared" si="377"/>
        <v>2891100.06</v>
      </c>
      <c r="O827" s="222">
        <f t="shared" si="377"/>
        <v>0</v>
      </c>
      <c r="P827" s="222">
        <f t="shared" si="377"/>
        <v>0</v>
      </c>
      <c r="Q827" s="222">
        <f t="shared" si="377"/>
        <v>0</v>
      </c>
      <c r="R827" s="222">
        <f t="shared" si="377"/>
        <v>0</v>
      </c>
      <c r="S827" s="222">
        <f t="shared" si="377"/>
        <v>0</v>
      </c>
      <c r="T827" s="222">
        <f t="shared" si="377"/>
        <v>0</v>
      </c>
      <c r="U827" s="222">
        <f t="shared" si="377"/>
        <v>0</v>
      </c>
      <c r="V827" s="222">
        <f t="shared" si="377"/>
        <v>0</v>
      </c>
      <c r="W827" s="222">
        <f t="shared" si="377"/>
        <v>0</v>
      </c>
      <c r="X827" s="222">
        <f t="shared" si="377"/>
        <v>0</v>
      </c>
      <c r="Y827" s="222">
        <f t="shared" si="377"/>
        <v>0</v>
      </c>
      <c r="Z827" s="222">
        <f t="shared" si="377"/>
        <v>0</v>
      </c>
      <c r="AA827" s="222">
        <f t="shared" si="377"/>
        <v>0</v>
      </c>
      <c r="AB827" s="222">
        <f t="shared" si="377"/>
        <v>0</v>
      </c>
      <c r="AC827" s="222">
        <f t="shared" si="377"/>
        <v>61869.54</v>
      </c>
      <c r="AD827" s="222">
        <f t="shared" si="377"/>
        <v>150000</v>
      </c>
      <c r="AE827" s="222">
        <f t="shared" si="377"/>
        <v>0</v>
      </c>
      <c r="AF827" s="214" t="s">
        <v>17016</v>
      </c>
      <c r="AG827" s="214" t="s">
        <v>17016</v>
      </c>
      <c r="AH827" s="214" t="s">
        <v>17016</v>
      </c>
      <c r="AI827" s="226"/>
      <c r="AJ827" s="226"/>
      <c r="AK827" s="226"/>
      <c r="AL827" s="226"/>
      <c r="AM827" s="227"/>
      <c r="AN827" s="227"/>
      <c r="AO827" s="227"/>
      <c r="AP827" s="227"/>
      <c r="AQ827" s="227"/>
      <c r="AR827" s="227"/>
      <c r="AS827" s="227"/>
      <c r="AT827" s="227"/>
      <c r="AU827" s="227"/>
      <c r="AV827" s="227"/>
      <c r="AW827" s="227"/>
      <c r="AX827" s="228"/>
      <c r="AY827" s="228"/>
      <c r="AZ827" s="227"/>
      <c r="BA827" s="227"/>
      <c r="BB827" s="229"/>
      <c r="BC827" s="230">
        <f t="shared" si="371"/>
        <v>-360</v>
      </c>
      <c r="BJ827" s="177" t="e">
        <f t="shared" si="373"/>
        <v>#N/A</v>
      </c>
      <c r="BM827" s="177" t="s">
        <v>3044</v>
      </c>
      <c r="BN827" s="177" t="s">
        <v>3045</v>
      </c>
      <c r="BO827" s="177" t="s">
        <v>3046</v>
      </c>
      <c r="BU827" s="177" t="s">
        <v>3044</v>
      </c>
      <c r="BV827" s="177" t="s">
        <v>3045</v>
      </c>
      <c r="BW827" s="177" t="s">
        <v>3046</v>
      </c>
      <c r="CH827" s="224">
        <f t="shared" si="341"/>
        <v>2.9103830456733704E-11</v>
      </c>
    </row>
    <row r="828" spans="1:86" x14ac:dyDescent="0.3">
      <c r="A828" s="177">
        <v>1</v>
      </c>
      <c r="B828" s="231">
        <f>SUBTOTAL(9,$A$667:A828)</f>
        <v>121</v>
      </c>
      <c r="C828" s="236" t="s">
        <v>69</v>
      </c>
      <c r="D828" s="222">
        <f>E828+F828+G828+H828+I828+J828+L828+N828+P828+R828+T828+U828+V828+W828+X828+Y828+Z828+AA828+AB828+AC828+AD828+AE828</f>
        <v>3102969.6</v>
      </c>
      <c r="E828" s="239">
        <v>0</v>
      </c>
      <c r="F828" s="239">
        <v>0</v>
      </c>
      <c r="G828" s="239">
        <v>0</v>
      </c>
      <c r="H828" s="239">
        <v>0</v>
      </c>
      <c r="I828" s="239">
        <v>0</v>
      </c>
      <c r="J828" s="239">
        <v>0</v>
      </c>
      <c r="K828" s="255">
        <v>0</v>
      </c>
      <c r="L828" s="239">
        <v>0</v>
      </c>
      <c r="M828" s="222">
        <v>360</v>
      </c>
      <c r="N828" s="222">
        <v>2891100.06</v>
      </c>
      <c r="O828" s="239">
        <v>0</v>
      </c>
      <c r="P828" s="239">
        <v>0</v>
      </c>
      <c r="Q828" s="239">
        <v>0</v>
      </c>
      <c r="R828" s="239">
        <v>0</v>
      </c>
      <c r="S828" s="239">
        <v>0</v>
      </c>
      <c r="T828" s="239">
        <v>0</v>
      </c>
      <c r="U828" s="239">
        <v>0</v>
      </c>
      <c r="V828" s="239">
        <v>0</v>
      </c>
      <c r="W828" s="239">
        <v>0</v>
      </c>
      <c r="X828" s="239">
        <v>0</v>
      </c>
      <c r="Y828" s="239">
        <v>0</v>
      </c>
      <c r="Z828" s="239">
        <v>0</v>
      </c>
      <c r="AA828" s="239">
        <v>0</v>
      </c>
      <c r="AB828" s="239">
        <v>0</v>
      </c>
      <c r="AC828" s="222">
        <f>ROUND(N828*2.14%,2)</f>
        <v>61869.54</v>
      </c>
      <c r="AD828" s="222">
        <v>150000</v>
      </c>
      <c r="AE828" s="239">
        <v>0</v>
      </c>
      <c r="AF828" s="214">
        <v>2025</v>
      </c>
      <c r="AG828" s="214">
        <v>2025</v>
      </c>
      <c r="AH828" s="214">
        <v>2025</v>
      </c>
      <c r="AI828" s="226"/>
      <c r="AJ828" s="226"/>
      <c r="AK828" s="226"/>
      <c r="AL828" s="226"/>
      <c r="AM828" s="227" t="s">
        <v>16943</v>
      </c>
      <c r="AN828" s="227" t="s">
        <v>16960</v>
      </c>
      <c r="AO828" s="227">
        <v>0</v>
      </c>
      <c r="AP828" s="227" t="s">
        <v>16964</v>
      </c>
      <c r="AQ828" s="227" t="s">
        <v>16956</v>
      </c>
      <c r="AR828" s="227">
        <v>0</v>
      </c>
      <c r="AS828" s="227"/>
      <c r="AT828" s="227"/>
      <c r="AU828" s="227"/>
      <c r="AV828" s="227"/>
      <c r="AW828" s="227" t="s">
        <v>616</v>
      </c>
      <c r="AX828" s="228">
        <v>372.4</v>
      </c>
      <c r="AY828" s="228">
        <v>360</v>
      </c>
      <c r="AZ828" s="227" t="s">
        <v>2966</v>
      </c>
      <c r="BA828" s="227" t="s">
        <v>17002</v>
      </c>
      <c r="BB828" s="229"/>
      <c r="BC828" s="230">
        <f t="shared" si="371"/>
        <v>0</v>
      </c>
      <c r="BJ828" s="177" t="str">
        <f t="shared" si="373"/>
        <v>288.900</v>
      </c>
      <c r="BM828" s="177" t="s">
        <v>3047</v>
      </c>
      <c r="BN828" s="177" t="s">
        <v>3045</v>
      </c>
      <c r="BO828" s="177" t="s">
        <v>3048</v>
      </c>
      <c r="BU828" s="177" t="s">
        <v>3047</v>
      </c>
      <c r="BV828" s="177" t="s">
        <v>3045</v>
      </c>
      <c r="BW828" s="177" t="s">
        <v>3048</v>
      </c>
      <c r="CH828" s="224">
        <f t="shared" ref="CH828:CH843" si="378">D828-E828-F828-G828-H828-I828-J828-L828-N828-P828-R828-T828-U828-V828-W828-X828-Y828-Z828-AA828-AB828-AC828-AD828-AE828</f>
        <v>2.9103830456733704E-11</v>
      </c>
    </row>
    <row r="829" spans="1:86" x14ac:dyDescent="0.3">
      <c r="B829" s="225" t="s">
        <v>491</v>
      </c>
      <c r="C829" s="225"/>
      <c r="D829" s="221">
        <f>D830</f>
        <v>16205981.91</v>
      </c>
      <c r="E829" s="222">
        <f t="shared" ref="E829:AE829" si="379">E830</f>
        <v>0</v>
      </c>
      <c r="F829" s="222">
        <f t="shared" si="379"/>
        <v>0</v>
      </c>
      <c r="G829" s="222">
        <f t="shared" si="379"/>
        <v>0</v>
      </c>
      <c r="H829" s="222">
        <f t="shared" si="379"/>
        <v>0</v>
      </c>
      <c r="I829" s="222">
        <f t="shared" si="379"/>
        <v>0</v>
      </c>
      <c r="J829" s="222">
        <f t="shared" si="379"/>
        <v>0</v>
      </c>
      <c r="K829" s="223">
        <f t="shared" si="379"/>
        <v>0</v>
      </c>
      <c r="L829" s="222">
        <f t="shared" si="379"/>
        <v>0</v>
      </c>
      <c r="M829" s="222">
        <f t="shared" si="379"/>
        <v>1990</v>
      </c>
      <c r="N829" s="222">
        <f t="shared" si="379"/>
        <v>15670630.42</v>
      </c>
      <c r="O829" s="222">
        <f t="shared" si="379"/>
        <v>0</v>
      </c>
      <c r="P829" s="222">
        <f t="shared" si="379"/>
        <v>0</v>
      </c>
      <c r="Q829" s="222">
        <f t="shared" si="379"/>
        <v>0</v>
      </c>
      <c r="R829" s="222">
        <f t="shared" si="379"/>
        <v>0</v>
      </c>
      <c r="S829" s="222">
        <f t="shared" si="379"/>
        <v>0</v>
      </c>
      <c r="T829" s="222">
        <f t="shared" si="379"/>
        <v>0</v>
      </c>
      <c r="U829" s="222">
        <f t="shared" si="379"/>
        <v>0</v>
      </c>
      <c r="V829" s="222">
        <f t="shared" si="379"/>
        <v>0</v>
      </c>
      <c r="W829" s="222">
        <f t="shared" si="379"/>
        <v>0</v>
      </c>
      <c r="X829" s="222">
        <f t="shared" si="379"/>
        <v>0</v>
      </c>
      <c r="Y829" s="222">
        <f t="shared" si="379"/>
        <v>0</v>
      </c>
      <c r="Z829" s="222">
        <f t="shared" si="379"/>
        <v>0</v>
      </c>
      <c r="AA829" s="222">
        <f t="shared" si="379"/>
        <v>0</v>
      </c>
      <c r="AB829" s="222">
        <f t="shared" si="379"/>
        <v>0</v>
      </c>
      <c r="AC829" s="222">
        <f t="shared" si="379"/>
        <v>335351.49</v>
      </c>
      <c r="AD829" s="222">
        <f t="shared" si="379"/>
        <v>200000</v>
      </c>
      <c r="AE829" s="222">
        <f t="shared" si="379"/>
        <v>0</v>
      </c>
      <c r="AF829" s="214" t="s">
        <v>17016</v>
      </c>
      <c r="AG829" s="214" t="s">
        <v>17016</v>
      </c>
      <c r="AH829" s="214" t="s">
        <v>17016</v>
      </c>
      <c r="AI829" s="226"/>
      <c r="AJ829" s="226"/>
      <c r="AK829" s="226"/>
      <c r="AL829" s="226"/>
      <c r="AM829" s="227"/>
      <c r="AN829" s="227"/>
      <c r="AO829" s="227"/>
      <c r="AP829" s="227"/>
      <c r="AQ829" s="227"/>
      <c r="AR829" s="227"/>
      <c r="AS829" s="227"/>
      <c r="AT829" s="227"/>
      <c r="AU829" s="227"/>
      <c r="AV829" s="227"/>
      <c r="AW829" s="227"/>
      <c r="AX829" s="228"/>
      <c r="AY829" s="228"/>
      <c r="AZ829" s="227"/>
      <c r="BA829" s="227"/>
      <c r="BB829" s="229"/>
      <c r="BC829" s="230">
        <f t="shared" si="371"/>
        <v>-1990</v>
      </c>
      <c r="BJ829" s="177" t="e">
        <f t="shared" si="373"/>
        <v>#N/A</v>
      </c>
      <c r="BM829" s="177" t="s">
        <v>3760</v>
      </c>
      <c r="BN829" s="177" t="s">
        <v>1342</v>
      </c>
      <c r="BO829" s="177" t="s">
        <v>3761</v>
      </c>
      <c r="BU829" s="177" t="s">
        <v>3760</v>
      </c>
      <c r="BV829" s="177" t="s">
        <v>1342</v>
      </c>
      <c r="BW829" s="177" t="s">
        <v>3761</v>
      </c>
      <c r="CH829" s="224">
        <f t="shared" si="378"/>
        <v>2.3283064365386963E-10</v>
      </c>
    </row>
    <row r="830" spans="1:86" x14ac:dyDescent="0.3">
      <c r="A830" s="177">
        <v>1</v>
      </c>
      <c r="B830" s="231">
        <f>SUBTOTAL(9,$A$667:A830)</f>
        <v>122</v>
      </c>
      <c r="C830" s="236" t="s">
        <v>494</v>
      </c>
      <c r="D830" s="222">
        <f>E830+F830+G830+H830+I830+J830+L830+N830+P830+R830+T830+U830+V830+W830+X830+Y830+Z830+AA830+AB830+AC830+AD830+AE830</f>
        <v>16205981.91</v>
      </c>
      <c r="E830" s="239">
        <v>0</v>
      </c>
      <c r="F830" s="239">
        <v>0</v>
      </c>
      <c r="G830" s="239">
        <v>0</v>
      </c>
      <c r="H830" s="239">
        <v>0</v>
      </c>
      <c r="I830" s="239">
        <v>0</v>
      </c>
      <c r="J830" s="239">
        <v>0</v>
      </c>
      <c r="K830" s="255">
        <v>0</v>
      </c>
      <c r="L830" s="239">
        <v>0</v>
      </c>
      <c r="M830" s="222">
        <v>1990</v>
      </c>
      <c r="N830" s="222">
        <v>15670630.42</v>
      </c>
      <c r="O830" s="239">
        <v>0</v>
      </c>
      <c r="P830" s="239">
        <v>0</v>
      </c>
      <c r="Q830" s="239">
        <v>0</v>
      </c>
      <c r="R830" s="239">
        <v>0</v>
      </c>
      <c r="S830" s="239">
        <v>0</v>
      </c>
      <c r="T830" s="239">
        <v>0</v>
      </c>
      <c r="U830" s="239">
        <v>0</v>
      </c>
      <c r="V830" s="239">
        <v>0</v>
      </c>
      <c r="W830" s="239">
        <v>0</v>
      </c>
      <c r="X830" s="239">
        <v>0</v>
      </c>
      <c r="Y830" s="239">
        <v>0</v>
      </c>
      <c r="Z830" s="239">
        <v>0</v>
      </c>
      <c r="AA830" s="239">
        <v>0</v>
      </c>
      <c r="AB830" s="239">
        <v>0</v>
      </c>
      <c r="AC830" s="222">
        <f>ROUND(N830*2.14%,2)</f>
        <v>335351.49</v>
      </c>
      <c r="AD830" s="239">
        <v>200000</v>
      </c>
      <c r="AE830" s="239">
        <v>0</v>
      </c>
      <c r="AF830" s="214">
        <v>2025</v>
      </c>
      <c r="AG830" s="214">
        <v>2025</v>
      </c>
      <c r="AH830" s="214">
        <v>2025</v>
      </c>
      <c r="AI830" s="226"/>
      <c r="AJ830" s="226"/>
      <c r="AK830" s="226"/>
      <c r="AL830" s="226"/>
      <c r="AM830" s="227" t="s">
        <v>16959</v>
      </c>
      <c r="AN830" s="227" t="s">
        <v>16948</v>
      </c>
      <c r="AO830" s="227">
        <v>0</v>
      </c>
      <c r="AP830" s="227" t="s">
        <v>16955</v>
      </c>
      <c r="AQ830" s="227" t="s">
        <v>16955</v>
      </c>
      <c r="AR830" s="227" t="s">
        <v>16951</v>
      </c>
      <c r="AS830" s="227"/>
      <c r="AT830" s="227"/>
      <c r="AU830" s="227"/>
      <c r="AV830" s="227"/>
      <c r="AW830" s="227" t="s">
        <v>669</v>
      </c>
      <c r="AX830" s="228">
        <v>3265.3</v>
      </c>
      <c r="AY830" s="228">
        <v>1396.7</v>
      </c>
      <c r="AZ830" s="227" t="s">
        <v>2966</v>
      </c>
      <c r="BA830" s="227" t="s">
        <v>17002</v>
      </c>
      <c r="BB830" s="229"/>
      <c r="BC830" s="230">
        <f t="shared" si="371"/>
        <v>-593.29999999999995</v>
      </c>
      <c r="BJ830" s="177" t="str">
        <f t="shared" si="373"/>
        <v>1396.700</v>
      </c>
      <c r="BM830" s="177" t="s">
        <v>3762</v>
      </c>
      <c r="BN830" s="177" t="s">
        <v>2979</v>
      </c>
      <c r="BO830" s="177" t="s">
        <v>3765</v>
      </c>
      <c r="BU830" s="177" t="s">
        <v>3762</v>
      </c>
      <c r="BV830" s="177" t="s">
        <v>2979</v>
      </c>
      <c r="BW830" s="177" t="s">
        <v>3765</v>
      </c>
      <c r="CH830" s="224">
        <f t="shared" si="378"/>
        <v>2.3283064365386963E-10</v>
      </c>
    </row>
    <row r="831" spans="1:86" x14ac:dyDescent="0.3">
      <c r="B831" s="225" t="s">
        <v>506</v>
      </c>
      <c r="C831" s="225"/>
      <c r="D831" s="221">
        <f>D832</f>
        <v>4039280.1599999997</v>
      </c>
      <c r="E831" s="222">
        <f t="shared" ref="E831:AE831" si="380">E832</f>
        <v>0</v>
      </c>
      <c r="F831" s="222">
        <f t="shared" si="380"/>
        <v>0</v>
      </c>
      <c r="G831" s="222">
        <f t="shared" si="380"/>
        <v>0</v>
      </c>
      <c r="H831" s="222">
        <f t="shared" si="380"/>
        <v>0</v>
      </c>
      <c r="I831" s="222">
        <f t="shared" si="380"/>
        <v>0</v>
      </c>
      <c r="J831" s="222">
        <f t="shared" si="380"/>
        <v>0</v>
      </c>
      <c r="K831" s="223">
        <f t="shared" si="380"/>
        <v>0</v>
      </c>
      <c r="L831" s="222">
        <f t="shared" si="380"/>
        <v>0</v>
      </c>
      <c r="M831" s="222">
        <f t="shared" si="380"/>
        <v>496</v>
      </c>
      <c r="N831" s="222">
        <f t="shared" si="380"/>
        <v>3807793.38</v>
      </c>
      <c r="O831" s="222">
        <f t="shared" si="380"/>
        <v>0</v>
      </c>
      <c r="P831" s="222">
        <f t="shared" si="380"/>
        <v>0</v>
      </c>
      <c r="Q831" s="222">
        <f t="shared" si="380"/>
        <v>0</v>
      </c>
      <c r="R831" s="222">
        <f t="shared" si="380"/>
        <v>0</v>
      </c>
      <c r="S831" s="222">
        <f t="shared" si="380"/>
        <v>0</v>
      </c>
      <c r="T831" s="222">
        <f t="shared" si="380"/>
        <v>0</v>
      </c>
      <c r="U831" s="222">
        <f t="shared" si="380"/>
        <v>0</v>
      </c>
      <c r="V831" s="222">
        <f t="shared" si="380"/>
        <v>0</v>
      </c>
      <c r="W831" s="222">
        <f t="shared" si="380"/>
        <v>0</v>
      </c>
      <c r="X831" s="222">
        <f t="shared" si="380"/>
        <v>0</v>
      </c>
      <c r="Y831" s="222">
        <f t="shared" si="380"/>
        <v>0</v>
      </c>
      <c r="Z831" s="222">
        <f t="shared" si="380"/>
        <v>0</v>
      </c>
      <c r="AA831" s="222">
        <f t="shared" si="380"/>
        <v>0</v>
      </c>
      <c r="AB831" s="222">
        <f t="shared" si="380"/>
        <v>0</v>
      </c>
      <c r="AC831" s="222">
        <f t="shared" si="380"/>
        <v>81486.78</v>
      </c>
      <c r="AD831" s="222">
        <f t="shared" si="380"/>
        <v>150000</v>
      </c>
      <c r="AE831" s="222">
        <f t="shared" si="380"/>
        <v>0</v>
      </c>
      <c r="AF831" s="214" t="s">
        <v>17016</v>
      </c>
      <c r="AG831" s="214" t="s">
        <v>17016</v>
      </c>
      <c r="AH831" s="214" t="s">
        <v>17016</v>
      </c>
      <c r="AI831" s="226"/>
      <c r="AJ831" s="226"/>
      <c r="AK831" s="226"/>
      <c r="AL831" s="226"/>
      <c r="AM831" s="227"/>
      <c r="AN831" s="227"/>
      <c r="AO831" s="227"/>
      <c r="AP831" s="227"/>
      <c r="AQ831" s="227"/>
      <c r="AR831" s="227"/>
      <c r="AS831" s="227"/>
      <c r="AT831" s="227"/>
      <c r="AU831" s="227"/>
      <c r="AV831" s="227"/>
      <c r="AW831" s="227"/>
      <c r="AX831" s="228"/>
      <c r="AY831" s="228"/>
      <c r="AZ831" s="227"/>
      <c r="BA831" s="227"/>
      <c r="BB831" s="229"/>
      <c r="BC831" s="230">
        <f t="shared" si="371"/>
        <v>-496</v>
      </c>
      <c r="BJ831" s="177" t="e">
        <f t="shared" si="373"/>
        <v>#N/A</v>
      </c>
      <c r="BM831" s="177" t="s">
        <v>743</v>
      </c>
      <c r="BN831" s="177" t="s">
        <v>862</v>
      </c>
      <c r="BO831" s="177" t="s">
        <v>3766</v>
      </c>
      <c r="BU831" s="177" t="s">
        <v>743</v>
      </c>
      <c r="BV831" s="177" t="s">
        <v>862</v>
      </c>
      <c r="BW831" s="177" t="s">
        <v>3766</v>
      </c>
      <c r="CH831" s="224">
        <f t="shared" si="378"/>
        <v>-2.0372681319713593E-10</v>
      </c>
    </row>
    <row r="832" spans="1:86" x14ac:dyDescent="0.3">
      <c r="A832" s="177">
        <v>1</v>
      </c>
      <c r="B832" s="231">
        <f>SUBTOTAL(9,$A$667:A832)</f>
        <v>123</v>
      </c>
      <c r="C832" s="236" t="s">
        <v>505</v>
      </c>
      <c r="D832" s="222">
        <f>E832+F832+G832+H832+I832+J832+L832+N832+P832+R832+T832+U832+V832+W832+X832+Y832+Z832+AA832+AB832+AC832+AD832+AE832</f>
        <v>4039280.1599999997</v>
      </c>
      <c r="E832" s="239">
        <v>0</v>
      </c>
      <c r="F832" s="239">
        <v>0</v>
      </c>
      <c r="G832" s="239">
        <v>0</v>
      </c>
      <c r="H832" s="239">
        <v>0</v>
      </c>
      <c r="I832" s="239">
        <v>0</v>
      </c>
      <c r="J832" s="239">
        <v>0</v>
      </c>
      <c r="K832" s="255">
        <v>0</v>
      </c>
      <c r="L832" s="239">
        <v>0</v>
      </c>
      <c r="M832" s="222">
        <v>496</v>
      </c>
      <c r="N832" s="222">
        <v>3807793.38</v>
      </c>
      <c r="O832" s="239">
        <v>0</v>
      </c>
      <c r="P832" s="239">
        <v>0</v>
      </c>
      <c r="Q832" s="239">
        <v>0</v>
      </c>
      <c r="R832" s="239">
        <v>0</v>
      </c>
      <c r="S832" s="239">
        <v>0</v>
      </c>
      <c r="T832" s="239">
        <v>0</v>
      </c>
      <c r="U832" s="239">
        <v>0</v>
      </c>
      <c r="V832" s="239">
        <v>0</v>
      </c>
      <c r="W832" s="239">
        <v>0</v>
      </c>
      <c r="X832" s="239">
        <v>0</v>
      </c>
      <c r="Y832" s="239">
        <v>0</v>
      </c>
      <c r="Z832" s="239">
        <v>0</v>
      </c>
      <c r="AA832" s="239">
        <v>0</v>
      </c>
      <c r="AB832" s="239">
        <v>0</v>
      </c>
      <c r="AC832" s="222">
        <f>ROUND(N832*2.14%,2)</f>
        <v>81486.78</v>
      </c>
      <c r="AD832" s="222">
        <v>150000</v>
      </c>
      <c r="AE832" s="239">
        <v>0</v>
      </c>
      <c r="AF832" s="214">
        <v>2025</v>
      </c>
      <c r="AG832" s="214">
        <v>2025</v>
      </c>
      <c r="AH832" s="214">
        <v>2025</v>
      </c>
      <c r="AI832" s="226"/>
      <c r="AJ832" s="226"/>
      <c r="AK832" s="226"/>
      <c r="AL832" s="226"/>
      <c r="AM832" s="227" t="s">
        <v>16959</v>
      </c>
      <c r="AN832" s="227" t="s">
        <v>16940</v>
      </c>
      <c r="AO832" s="227">
        <v>0</v>
      </c>
      <c r="AP832" s="227" t="s">
        <v>16954</v>
      </c>
      <c r="AQ832" s="227" t="s">
        <v>16947</v>
      </c>
      <c r="AR832" s="227" t="s">
        <v>16951</v>
      </c>
      <c r="AS832" s="227"/>
      <c r="AT832" s="227"/>
      <c r="AU832" s="227"/>
      <c r="AV832" s="227"/>
      <c r="AW832" s="227" t="s">
        <v>661</v>
      </c>
      <c r="AX832" s="228">
        <v>863.3</v>
      </c>
      <c r="AY832" s="228">
        <v>381</v>
      </c>
      <c r="AZ832" s="227" t="s">
        <v>2966</v>
      </c>
      <c r="BA832" s="227" t="s">
        <v>17002</v>
      </c>
      <c r="BB832" s="229"/>
      <c r="BC832" s="230">
        <f t="shared" si="371"/>
        <v>-115</v>
      </c>
      <c r="BD832" s="177" t="s">
        <v>16936</v>
      </c>
      <c r="BJ832" s="177" t="str">
        <f t="shared" si="373"/>
        <v>378.400</v>
      </c>
      <c r="BM832" s="177" t="s">
        <v>3767</v>
      </c>
      <c r="BN832" s="177" t="s">
        <v>1342</v>
      </c>
      <c r="BO832" s="177" t="s">
        <v>3064</v>
      </c>
      <c r="BU832" s="177" t="s">
        <v>3767</v>
      </c>
      <c r="BV832" s="177" t="s">
        <v>1342</v>
      </c>
      <c r="BW832" s="177" t="s">
        <v>3064</v>
      </c>
      <c r="CH832" s="224">
        <f t="shared" si="378"/>
        <v>-2.0372681319713593E-10</v>
      </c>
    </row>
    <row r="833" spans="1:218" x14ac:dyDescent="0.3">
      <c r="B833" s="225" t="s">
        <v>312</v>
      </c>
      <c r="C833" s="225"/>
      <c r="D833" s="221">
        <f>D834+D835</f>
        <v>13569014.32</v>
      </c>
      <c r="E833" s="222">
        <f t="shared" ref="E833:AE833" si="381">E834+E835</f>
        <v>0</v>
      </c>
      <c r="F833" s="222">
        <f t="shared" si="381"/>
        <v>0</v>
      </c>
      <c r="G833" s="222">
        <f t="shared" si="381"/>
        <v>0</v>
      </c>
      <c r="H833" s="222">
        <f t="shared" si="381"/>
        <v>0</v>
      </c>
      <c r="I833" s="222">
        <f t="shared" si="381"/>
        <v>0</v>
      </c>
      <c r="J833" s="222">
        <f t="shared" si="381"/>
        <v>0</v>
      </c>
      <c r="K833" s="223">
        <f t="shared" si="381"/>
        <v>0</v>
      </c>
      <c r="L833" s="222">
        <f t="shared" si="381"/>
        <v>0</v>
      </c>
      <c r="M833" s="222">
        <f t="shared" si="381"/>
        <v>830</v>
      </c>
      <c r="N833" s="222">
        <f t="shared" si="381"/>
        <v>6257777.8700000001</v>
      </c>
      <c r="O833" s="222">
        <f t="shared" si="381"/>
        <v>0</v>
      </c>
      <c r="P833" s="222">
        <f t="shared" si="381"/>
        <v>0</v>
      </c>
      <c r="Q833" s="222">
        <f t="shared" si="381"/>
        <v>0</v>
      </c>
      <c r="R833" s="222">
        <f t="shared" si="381"/>
        <v>0</v>
      </c>
      <c r="S833" s="222">
        <f t="shared" si="381"/>
        <v>0</v>
      </c>
      <c r="T833" s="222">
        <f t="shared" si="381"/>
        <v>0</v>
      </c>
      <c r="U833" s="222">
        <f t="shared" si="381"/>
        <v>6674486</v>
      </c>
      <c r="V833" s="222">
        <f t="shared" si="381"/>
        <v>0</v>
      </c>
      <c r="W833" s="222">
        <f t="shared" si="381"/>
        <v>0</v>
      </c>
      <c r="X833" s="222">
        <f t="shared" si="381"/>
        <v>0</v>
      </c>
      <c r="Y833" s="222">
        <f t="shared" si="381"/>
        <v>0</v>
      </c>
      <c r="Z833" s="222">
        <f t="shared" si="381"/>
        <v>0</v>
      </c>
      <c r="AA833" s="222">
        <f t="shared" si="381"/>
        <v>0</v>
      </c>
      <c r="AB833" s="222">
        <f t="shared" si="381"/>
        <v>0</v>
      </c>
      <c r="AC833" s="222">
        <f t="shared" si="381"/>
        <v>276750.45</v>
      </c>
      <c r="AD833" s="222">
        <f t="shared" si="381"/>
        <v>360000</v>
      </c>
      <c r="AE833" s="222">
        <f t="shared" si="381"/>
        <v>0</v>
      </c>
      <c r="AF833" s="214" t="s">
        <v>17016</v>
      </c>
      <c r="AG833" s="214" t="s">
        <v>17016</v>
      </c>
      <c r="AH833" s="214" t="s">
        <v>17016</v>
      </c>
      <c r="AI833" s="226"/>
      <c r="AJ833" s="226"/>
      <c r="AK833" s="226"/>
      <c r="AL833" s="226"/>
      <c r="AM833" s="227"/>
      <c r="AN833" s="227"/>
      <c r="AO833" s="227"/>
      <c r="AP833" s="227"/>
      <c r="AQ833" s="227"/>
      <c r="AR833" s="227"/>
      <c r="AS833" s="227"/>
      <c r="AT833" s="227"/>
      <c r="AU833" s="227"/>
      <c r="AV833" s="227"/>
      <c r="AW833" s="227"/>
      <c r="AX833" s="228"/>
      <c r="AY833" s="228"/>
      <c r="AZ833" s="227"/>
      <c r="BA833" s="227"/>
      <c r="BB833" s="229"/>
      <c r="BC833" s="230">
        <f t="shared" si="371"/>
        <v>-830</v>
      </c>
      <c r="BJ833" s="177" t="e">
        <f t="shared" si="373"/>
        <v>#N/A</v>
      </c>
      <c r="BM833" s="177" t="s">
        <v>678</v>
      </c>
      <c r="BN833" s="177" t="s">
        <v>657</v>
      </c>
      <c r="BO833" s="177" t="s">
        <v>3444</v>
      </c>
      <c r="BU833" s="177" t="s">
        <v>678</v>
      </c>
      <c r="BV833" s="177" t="s">
        <v>657</v>
      </c>
      <c r="BW833" s="177" t="s">
        <v>3444</v>
      </c>
      <c r="CH833" s="224">
        <f t="shared" si="378"/>
        <v>1.7462298274040222E-10</v>
      </c>
    </row>
    <row r="834" spans="1:218" x14ac:dyDescent="0.3">
      <c r="A834" s="177">
        <v>1</v>
      </c>
      <c r="B834" s="231">
        <f>SUBTOTAL(9,$A$667:A834)</f>
        <v>124</v>
      </c>
      <c r="C834" s="236" t="s">
        <v>311</v>
      </c>
      <c r="D834" s="222">
        <f t="shared" ref="D834:D835" si="382">E834+F834+G834+H834+I834+J834+L834+N834+P834+R834+T834+U834+V834+W834+X834+Y834+Z834+AA834+AB834+AC834+AD834+AE834</f>
        <v>6571694.3200000003</v>
      </c>
      <c r="E834" s="239">
        <v>0</v>
      </c>
      <c r="F834" s="239">
        <v>0</v>
      </c>
      <c r="G834" s="239">
        <v>0</v>
      </c>
      <c r="H834" s="239">
        <v>0</v>
      </c>
      <c r="I834" s="239">
        <v>0</v>
      </c>
      <c r="J834" s="239">
        <v>0</v>
      </c>
      <c r="K834" s="255">
        <v>0</v>
      </c>
      <c r="L834" s="239">
        <v>0</v>
      </c>
      <c r="M834" s="222">
        <v>830</v>
      </c>
      <c r="N834" s="222">
        <v>6257777.8700000001</v>
      </c>
      <c r="O834" s="239">
        <v>0</v>
      </c>
      <c r="P834" s="239">
        <v>0</v>
      </c>
      <c r="Q834" s="239">
        <v>0</v>
      </c>
      <c r="R834" s="239">
        <v>0</v>
      </c>
      <c r="S834" s="239">
        <v>0</v>
      </c>
      <c r="T834" s="239">
        <v>0</v>
      </c>
      <c r="U834" s="239">
        <v>0</v>
      </c>
      <c r="V834" s="239">
        <v>0</v>
      </c>
      <c r="W834" s="239">
        <v>0</v>
      </c>
      <c r="X834" s="239">
        <v>0</v>
      </c>
      <c r="Y834" s="239">
        <v>0</v>
      </c>
      <c r="Z834" s="239">
        <v>0</v>
      </c>
      <c r="AA834" s="239">
        <v>0</v>
      </c>
      <c r="AB834" s="239">
        <v>0</v>
      </c>
      <c r="AC834" s="222">
        <f>ROUND(N834*2.14%,2)</f>
        <v>133916.45000000001</v>
      </c>
      <c r="AD834" s="222">
        <v>180000</v>
      </c>
      <c r="AE834" s="239">
        <v>0</v>
      </c>
      <c r="AF834" s="214">
        <v>2025</v>
      </c>
      <c r="AG834" s="214">
        <v>2025</v>
      </c>
      <c r="AH834" s="214">
        <v>2025</v>
      </c>
      <c r="AI834" s="226"/>
      <c r="AJ834" s="226"/>
      <c r="AK834" s="226"/>
      <c r="AL834" s="226"/>
      <c r="AM834" s="227" t="s">
        <v>16950</v>
      </c>
      <c r="AN834" s="227" t="s">
        <v>16952</v>
      </c>
      <c r="AO834" s="227">
        <v>0</v>
      </c>
      <c r="AP834" s="227" t="s">
        <v>16947</v>
      </c>
      <c r="AQ834" s="227" t="s">
        <v>16948</v>
      </c>
      <c r="AR834" s="227">
        <v>0</v>
      </c>
      <c r="AS834" s="227"/>
      <c r="AT834" s="227"/>
      <c r="AU834" s="227"/>
      <c r="AV834" s="227"/>
      <c r="AW834" s="227" t="s">
        <v>771</v>
      </c>
      <c r="AX834" s="228">
        <v>844.6</v>
      </c>
      <c r="AY834" s="228">
        <v>830</v>
      </c>
      <c r="AZ834" s="227" t="s">
        <v>2966</v>
      </c>
      <c r="BA834" s="227" t="s">
        <v>17002</v>
      </c>
      <c r="BB834" s="229"/>
      <c r="BC834" s="230">
        <f t="shared" si="371"/>
        <v>0</v>
      </c>
      <c r="BJ834" s="177" t="str">
        <f t="shared" si="373"/>
        <v>612.200</v>
      </c>
      <c r="BM834" s="177" t="s">
        <v>3445</v>
      </c>
      <c r="BN834" s="177" t="s">
        <v>631</v>
      </c>
      <c r="BO834" s="177" t="s">
        <v>2191</v>
      </c>
      <c r="BU834" s="177" t="s">
        <v>3445</v>
      </c>
      <c r="BV834" s="177" t="s">
        <v>631</v>
      </c>
      <c r="BW834" s="177" t="s">
        <v>2191</v>
      </c>
      <c r="CH834" s="224">
        <f t="shared" si="378"/>
        <v>1.7462298274040222E-10</v>
      </c>
    </row>
    <row r="835" spans="1:218" x14ac:dyDescent="0.3">
      <c r="A835" s="177">
        <v>1</v>
      </c>
      <c r="B835" s="231">
        <f>SUBTOTAL(9,$A$667:A835)</f>
        <v>125</v>
      </c>
      <c r="C835" s="236" t="s">
        <v>313</v>
      </c>
      <c r="D835" s="222">
        <f t="shared" si="382"/>
        <v>6997320</v>
      </c>
      <c r="E835" s="239">
        <v>0</v>
      </c>
      <c r="F835" s="239">
        <v>0</v>
      </c>
      <c r="G835" s="239">
        <v>0</v>
      </c>
      <c r="H835" s="239">
        <v>0</v>
      </c>
      <c r="I835" s="239">
        <v>0</v>
      </c>
      <c r="J835" s="239">
        <v>0</v>
      </c>
      <c r="K835" s="255">
        <v>0</v>
      </c>
      <c r="L835" s="239">
        <v>0</v>
      </c>
      <c r="M835" s="222">
        <v>0</v>
      </c>
      <c r="N835" s="222">
        <v>0</v>
      </c>
      <c r="O835" s="239">
        <v>0</v>
      </c>
      <c r="P835" s="239">
        <v>0</v>
      </c>
      <c r="Q835" s="239">
        <v>0</v>
      </c>
      <c r="R835" s="239">
        <v>0</v>
      </c>
      <c r="S835" s="239">
        <v>0</v>
      </c>
      <c r="T835" s="239">
        <v>0</v>
      </c>
      <c r="U835" s="222">
        <v>6674486</v>
      </c>
      <c r="V835" s="239">
        <v>0</v>
      </c>
      <c r="W835" s="239">
        <v>0</v>
      </c>
      <c r="X835" s="239">
        <v>0</v>
      </c>
      <c r="Y835" s="239">
        <v>0</v>
      </c>
      <c r="Z835" s="239">
        <v>0</v>
      </c>
      <c r="AA835" s="239">
        <v>0</v>
      </c>
      <c r="AB835" s="239">
        <v>0</v>
      </c>
      <c r="AC835" s="222">
        <f>ROUND(U835*2.14%,2)</f>
        <v>142834</v>
      </c>
      <c r="AD835" s="222">
        <v>180000</v>
      </c>
      <c r="AE835" s="239">
        <v>0</v>
      </c>
      <c r="AF835" s="214">
        <v>2025</v>
      </c>
      <c r="AG835" s="214">
        <v>2025</v>
      </c>
      <c r="AH835" s="214">
        <v>2025</v>
      </c>
      <c r="AI835" s="226"/>
      <c r="AJ835" s="226"/>
      <c r="AK835" s="226"/>
      <c r="AL835" s="226"/>
      <c r="AM835" s="227" t="s">
        <v>16957</v>
      </c>
      <c r="AN835" s="227" t="s">
        <v>16955</v>
      </c>
      <c r="AO835" s="227">
        <v>0</v>
      </c>
      <c r="AP835" s="227" t="s">
        <v>16954</v>
      </c>
      <c r="AQ835" s="227" t="s">
        <v>16954</v>
      </c>
      <c r="AR835" s="227" t="s">
        <v>16954</v>
      </c>
      <c r="AS835" s="227"/>
      <c r="AT835" s="227"/>
      <c r="AU835" s="227"/>
      <c r="AV835" s="227"/>
      <c r="AW835" s="227" t="s">
        <v>667</v>
      </c>
      <c r="AX835" s="228">
        <v>2075.1999999999998</v>
      </c>
      <c r="AY835" s="228">
        <v>752.4</v>
      </c>
      <c r="AZ835" s="227" t="s">
        <v>2991</v>
      </c>
      <c r="BA835" s="227">
        <v>2009</v>
      </c>
      <c r="BB835" s="229"/>
      <c r="BC835" s="230">
        <f t="shared" si="371"/>
        <v>752.4</v>
      </c>
      <c r="BJ835" s="177" t="str">
        <f t="shared" si="373"/>
        <v>нет данных</v>
      </c>
      <c r="BM835" s="177" t="s">
        <v>679</v>
      </c>
      <c r="BN835" s="177" t="s">
        <v>621</v>
      </c>
      <c r="BO835" s="177" t="s">
        <v>3446</v>
      </c>
      <c r="BU835" s="177" t="s">
        <v>679</v>
      </c>
      <c r="BV835" s="177" t="s">
        <v>621</v>
      </c>
      <c r="BW835" s="177" t="s">
        <v>3446</v>
      </c>
      <c r="CH835" s="224">
        <f t="shared" si="378"/>
        <v>0</v>
      </c>
    </row>
    <row r="836" spans="1:218" x14ac:dyDescent="0.3">
      <c r="B836" s="225" t="s">
        <v>308</v>
      </c>
      <c r="C836" s="225"/>
      <c r="D836" s="221">
        <f>D837+D838</f>
        <v>7704383.129999999</v>
      </c>
      <c r="E836" s="222">
        <f t="shared" ref="E836:AE836" si="383">E837+E838</f>
        <v>0</v>
      </c>
      <c r="F836" s="222">
        <f t="shared" si="383"/>
        <v>0</v>
      </c>
      <c r="G836" s="222">
        <f t="shared" si="383"/>
        <v>0</v>
      </c>
      <c r="H836" s="222">
        <f t="shared" si="383"/>
        <v>0</v>
      </c>
      <c r="I836" s="222">
        <f t="shared" si="383"/>
        <v>0</v>
      </c>
      <c r="J836" s="222">
        <f t="shared" si="383"/>
        <v>0</v>
      </c>
      <c r="K836" s="223">
        <f t="shared" si="383"/>
        <v>0</v>
      </c>
      <c r="L836" s="222">
        <f t="shared" si="383"/>
        <v>0</v>
      </c>
      <c r="M836" s="222">
        <f t="shared" si="383"/>
        <v>0</v>
      </c>
      <c r="N836" s="222">
        <f t="shared" si="383"/>
        <v>0</v>
      </c>
      <c r="O836" s="222">
        <f t="shared" si="383"/>
        <v>0</v>
      </c>
      <c r="P836" s="222">
        <f t="shared" si="383"/>
        <v>0</v>
      </c>
      <c r="Q836" s="222">
        <f t="shared" si="383"/>
        <v>637</v>
      </c>
      <c r="R836" s="222">
        <f t="shared" si="383"/>
        <v>2232796.2799999998</v>
      </c>
      <c r="S836" s="222">
        <f t="shared" si="383"/>
        <v>0</v>
      </c>
      <c r="T836" s="222">
        <f t="shared" si="383"/>
        <v>0</v>
      </c>
      <c r="U836" s="222">
        <f t="shared" si="383"/>
        <v>4957710.0199999996</v>
      </c>
      <c r="V836" s="222">
        <f t="shared" si="383"/>
        <v>0</v>
      </c>
      <c r="W836" s="222">
        <f t="shared" si="383"/>
        <v>0</v>
      </c>
      <c r="X836" s="222">
        <f t="shared" si="383"/>
        <v>0</v>
      </c>
      <c r="Y836" s="222">
        <f t="shared" si="383"/>
        <v>0</v>
      </c>
      <c r="Z836" s="222">
        <f t="shared" si="383"/>
        <v>0</v>
      </c>
      <c r="AA836" s="222">
        <f t="shared" si="383"/>
        <v>0</v>
      </c>
      <c r="AB836" s="222">
        <f t="shared" si="383"/>
        <v>0</v>
      </c>
      <c r="AC836" s="222">
        <f t="shared" si="383"/>
        <v>153876.83000000002</v>
      </c>
      <c r="AD836" s="222">
        <f t="shared" si="383"/>
        <v>360000</v>
      </c>
      <c r="AE836" s="222">
        <f t="shared" si="383"/>
        <v>0</v>
      </c>
      <c r="AF836" s="214" t="s">
        <v>17016</v>
      </c>
      <c r="AG836" s="214" t="s">
        <v>17016</v>
      </c>
      <c r="AH836" s="214" t="s">
        <v>17016</v>
      </c>
      <c r="AI836" s="226"/>
      <c r="AJ836" s="226"/>
      <c r="AK836" s="226"/>
      <c r="AL836" s="226"/>
      <c r="AM836" s="227"/>
      <c r="AN836" s="227"/>
      <c r="AO836" s="227"/>
      <c r="AP836" s="227"/>
      <c r="AQ836" s="227"/>
      <c r="AR836" s="227"/>
      <c r="AS836" s="227"/>
      <c r="AT836" s="227"/>
      <c r="AU836" s="227"/>
      <c r="AV836" s="227"/>
      <c r="AW836" s="227"/>
      <c r="AX836" s="228"/>
      <c r="AY836" s="228"/>
      <c r="AZ836" s="227"/>
      <c r="BA836" s="227"/>
      <c r="BB836" s="229"/>
      <c r="BC836" s="230">
        <f t="shared" si="371"/>
        <v>0</v>
      </c>
      <c r="BJ836" s="177" t="e">
        <f t="shared" si="373"/>
        <v>#N/A</v>
      </c>
      <c r="BM836" s="177" t="s">
        <v>3447</v>
      </c>
      <c r="BN836" s="177" t="s">
        <v>862</v>
      </c>
      <c r="BO836" s="177" t="s">
        <v>3448</v>
      </c>
      <c r="BU836" s="177" t="s">
        <v>3447</v>
      </c>
      <c r="BV836" s="177" t="s">
        <v>862</v>
      </c>
      <c r="BW836" s="177" t="s">
        <v>3448</v>
      </c>
      <c r="CH836" s="224">
        <f t="shared" si="378"/>
        <v>5.8207660913467407E-11</v>
      </c>
    </row>
    <row r="837" spans="1:218" x14ac:dyDescent="0.3">
      <c r="A837" s="177">
        <v>1</v>
      </c>
      <c r="B837" s="231">
        <f>SUBTOTAL(9,$A$667:A837)</f>
        <v>126</v>
      </c>
      <c r="C837" s="236" t="s">
        <v>314</v>
      </c>
      <c r="D837" s="222">
        <f t="shared" ref="D837:D838" si="384">E837+F837+G837+H837+I837+J837+L837+N837+P837+R837+T837+U837+V837+W837+X837+Y837+Z837+AA837+AB837+AC837+AD837+AE837</f>
        <v>2460578.1199999996</v>
      </c>
      <c r="E837" s="239">
        <v>0</v>
      </c>
      <c r="F837" s="239">
        <v>0</v>
      </c>
      <c r="G837" s="239">
        <v>0</v>
      </c>
      <c r="H837" s="239">
        <v>0</v>
      </c>
      <c r="I837" s="239">
        <v>0</v>
      </c>
      <c r="J837" s="239">
        <v>0</v>
      </c>
      <c r="K837" s="255">
        <v>0</v>
      </c>
      <c r="L837" s="239">
        <v>0</v>
      </c>
      <c r="M837" s="222">
        <v>0</v>
      </c>
      <c r="N837" s="283">
        <v>0</v>
      </c>
      <c r="O837" s="239">
        <v>0</v>
      </c>
      <c r="P837" s="239">
        <v>0</v>
      </c>
      <c r="Q837" s="239">
        <v>637</v>
      </c>
      <c r="R837" s="222">
        <v>2232796.2799999998</v>
      </c>
      <c r="S837" s="239">
        <v>0</v>
      </c>
      <c r="T837" s="239">
        <v>0</v>
      </c>
      <c r="U837" s="239">
        <v>0</v>
      </c>
      <c r="V837" s="239">
        <v>0</v>
      </c>
      <c r="W837" s="239">
        <v>0</v>
      </c>
      <c r="X837" s="239">
        <v>0</v>
      </c>
      <c r="Y837" s="239">
        <v>0</v>
      </c>
      <c r="Z837" s="239">
        <v>0</v>
      </c>
      <c r="AA837" s="239">
        <v>0</v>
      </c>
      <c r="AB837" s="239">
        <v>0</v>
      </c>
      <c r="AC837" s="222">
        <f>ROUND(R837*2.14%,2)</f>
        <v>47781.84</v>
      </c>
      <c r="AD837" s="239">
        <v>180000</v>
      </c>
      <c r="AE837" s="239">
        <v>0</v>
      </c>
      <c r="AF837" s="214">
        <v>2025</v>
      </c>
      <c r="AG837" s="214">
        <v>2025</v>
      </c>
      <c r="AH837" s="214">
        <v>2025</v>
      </c>
      <c r="AI837" s="226"/>
      <c r="AJ837" s="226"/>
      <c r="AK837" s="226"/>
      <c r="AL837" s="226"/>
      <c r="AM837" s="227" t="s">
        <v>16960</v>
      </c>
      <c r="AN837" s="227" t="s">
        <v>16940</v>
      </c>
      <c r="AO837" s="227">
        <v>0</v>
      </c>
      <c r="AP837" s="227" t="s">
        <v>16939</v>
      </c>
      <c r="AQ837" s="227" t="s">
        <v>16962</v>
      </c>
      <c r="AR837" s="227">
        <v>0</v>
      </c>
      <c r="AS837" s="227"/>
      <c r="AT837" s="227"/>
      <c r="AU837" s="227"/>
      <c r="AV837" s="227"/>
      <c r="AW837" s="227" t="s">
        <v>799</v>
      </c>
      <c r="AX837" s="228">
        <v>585.14</v>
      </c>
      <c r="AY837" s="228">
        <v>660</v>
      </c>
      <c r="AZ837" s="227" t="s">
        <v>2966</v>
      </c>
      <c r="BA837" s="227" t="s">
        <v>1269</v>
      </c>
      <c r="BB837" s="229"/>
      <c r="BC837" s="230">
        <f t="shared" si="371"/>
        <v>660</v>
      </c>
      <c r="BJ837" s="177" t="str">
        <f t="shared" si="373"/>
        <v>нет данных</v>
      </c>
      <c r="BM837" s="177" t="s">
        <v>3449</v>
      </c>
      <c r="BN837" s="177" t="s">
        <v>623</v>
      </c>
      <c r="BO837" s="177" t="s">
        <v>3450</v>
      </c>
      <c r="BU837" s="177" t="s">
        <v>3449</v>
      </c>
      <c r="BV837" s="177" t="s">
        <v>623</v>
      </c>
      <c r="BW837" s="177" t="s">
        <v>3450</v>
      </c>
      <c r="CH837" s="224">
        <f t="shared" si="378"/>
        <v>-1.4551915228366852E-10</v>
      </c>
    </row>
    <row r="838" spans="1:218" x14ac:dyDescent="0.3">
      <c r="A838" s="177">
        <v>1</v>
      </c>
      <c r="B838" s="231">
        <f>SUBTOTAL(9,$A$667:A838)</f>
        <v>127</v>
      </c>
      <c r="C838" s="236" t="s">
        <v>315</v>
      </c>
      <c r="D838" s="222">
        <f t="shared" si="384"/>
        <v>5243805.01</v>
      </c>
      <c r="E838" s="239">
        <v>0</v>
      </c>
      <c r="F838" s="239">
        <v>0</v>
      </c>
      <c r="G838" s="239">
        <v>0</v>
      </c>
      <c r="H838" s="239">
        <v>0</v>
      </c>
      <c r="I838" s="239">
        <v>0</v>
      </c>
      <c r="J838" s="239">
        <v>0</v>
      </c>
      <c r="K838" s="255">
        <v>0</v>
      </c>
      <c r="L838" s="239">
        <v>0</v>
      </c>
      <c r="M838" s="222">
        <v>0</v>
      </c>
      <c r="N838" s="222">
        <v>0</v>
      </c>
      <c r="O838" s="239">
        <v>0</v>
      </c>
      <c r="P838" s="239">
        <v>0</v>
      </c>
      <c r="Q838" s="239">
        <v>0</v>
      </c>
      <c r="R838" s="239">
        <v>0</v>
      </c>
      <c r="S838" s="239">
        <v>0</v>
      </c>
      <c r="T838" s="239">
        <v>0</v>
      </c>
      <c r="U838" s="222">
        <v>4957710.0199999996</v>
      </c>
      <c r="V838" s="239">
        <v>0</v>
      </c>
      <c r="W838" s="239">
        <v>0</v>
      </c>
      <c r="X838" s="239">
        <v>0</v>
      </c>
      <c r="Y838" s="239">
        <v>0</v>
      </c>
      <c r="Z838" s="239">
        <v>0</v>
      </c>
      <c r="AA838" s="239">
        <v>0</v>
      </c>
      <c r="AB838" s="239">
        <v>0</v>
      </c>
      <c r="AC838" s="222">
        <f>ROUND(U838*2.14%,2)</f>
        <v>106094.99</v>
      </c>
      <c r="AD838" s="222">
        <v>180000</v>
      </c>
      <c r="AE838" s="239">
        <v>0</v>
      </c>
      <c r="AF838" s="214">
        <v>2025</v>
      </c>
      <c r="AG838" s="214">
        <v>2025</v>
      </c>
      <c r="AH838" s="214">
        <v>2025</v>
      </c>
      <c r="AI838" s="226"/>
      <c r="AJ838" s="226"/>
      <c r="AK838" s="226"/>
      <c r="AL838" s="226"/>
      <c r="AM838" s="227" t="s">
        <v>16950</v>
      </c>
      <c r="AN838" s="227" t="s">
        <v>16960</v>
      </c>
      <c r="AO838" s="227">
        <v>0</v>
      </c>
      <c r="AP838" s="227" t="s">
        <v>16954</v>
      </c>
      <c r="AQ838" s="227" t="s">
        <v>16951</v>
      </c>
      <c r="AR838" s="227" t="s">
        <v>16954</v>
      </c>
      <c r="AS838" s="227"/>
      <c r="AT838" s="227"/>
      <c r="AU838" s="227"/>
      <c r="AV838" s="227"/>
      <c r="AW838" s="227" t="s">
        <v>1013</v>
      </c>
      <c r="AX838" s="228">
        <v>1713.1</v>
      </c>
      <c r="AY838" s="228">
        <v>563.85</v>
      </c>
      <c r="AZ838" s="227" t="s">
        <v>2991</v>
      </c>
      <c r="BA838" s="227" t="s">
        <v>17002</v>
      </c>
      <c r="BB838" s="229"/>
      <c r="BC838" s="230">
        <f t="shared" si="371"/>
        <v>563.85</v>
      </c>
      <c r="BJ838" s="177" t="str">
        <f t="shared" si="373"/>
        <v>нет данных</v>
      </c>
      <c r="BM838" s="177" t="s">
        <v>3451</v>
      </c>
      <c r="BN838" s="177" t="s">
        <v>637</v>
      </c>
      <c r="BO838" s="177" t="s">
        <v>3452</v>
      </c>
      <c r="BU838" s="177" t="s">
        <v>3451</v>
      </c>
      <c r="BV838" s="177" t="s">
        <v>637</v>
      </c>
      <c r="BW838" s="177" t="s">
        <v>3452</v>
      </c>
      <c r="CH838" s="224">
        <f t="shared" si="378"/>
        <v>2.3283064365386963E-10</v>
      </c>
    </row>
    <row r="839" spans="1:218" ht="18.75" customHeight="1" x14ac:dyDescent="0.3">
      <c r="B839" s="294" t="s">
        <v>17303</v>
      </c>
      <c r="C839" s="295"/>
      <c r="D839" s="295"/>
      <c r="E839" s="295"/>
      <c r="F839" s="295"/>
      <c r="G839" s="295"/>
      <c r="H839" s="295"/>
      <c r="I839" s="295"/>
      <c r="J839" s="295"/>
      <c r="K839" s="295"/>
      <c r="L839" s="295"/>
      <c r="M839" s="295"/>
      <c r="N839" s="295"/>
      <c r="O839" s="295"/>
      <c r="P839" s="295"/>
      <c r="Q839" s="295"/>
      <c r="R839" s="295"/>
      <c r="S839" s="295"/>
      <c r="T839" s="295"/>
      <c r="U839" s="295"/>
      <c r="V839" s="295"/>
      <c r="W839" s="295"/>
      <c r="X839" s="295"/>
      <c r="Y839" s="295"/>
      <c r="Z839" s="295"/>
      <c r="AA839" s="295"/>
      <c r="AB839" s="295"/>
      <c r="AC839" s="295"/>
      <c r="AD839" s="295"/>
      <c r="AE839" s="295"/>
      <c r="AF839" s="295"/>
      <c r="AG839" s="295"/>
      <c r="AH839" s="295"/>
      <c r="AY839" s="226"/>
      <c r="BM839" s="177" t="s">
        <v>3931</v>
      </c>
      <c r="BN839" s="177" t="s">
        <v>662</v>
      </c>
      <c r="BO839" s="177" t="s">
        <v>3133</v>
      </c>
      <c r="BU839" s="177" t="s">
        <v>3931</v>
      </c>
      <c r="BV839" s="177" t="s">
        <v>662</v>
      </c>
      <c r="BW839" s="177" t="s">
        <v>3133</v>
      </c>
      <c r="CH839" s="224">
        <f t="shared" si="378"/>
        <v>0</v>
      </c>
    </row>
    <row r="840" spans="1:218" x14ac:dyDescent="0.3">
      <c r="B840" s="225" t="s">
        <v>17307</v>
      </c>
      <c r="C840" s="225"/>
      <c r="D840" s="221">
        <f>D841</f>
        <v>21341946.870000001</v>
      </c>
      <c r="E840" s="222">
        <f t="shared" ref="E840:AE840" si="385">E841</f>
        <v>0</v>
      </c>
      <c r="F840" s="222">
        <f t="shared" si="385"/>
        <v>0</v>
      </c>
      <c r="G840" s="222">
        <f t="shared" si="385"/>
        <v>0</v>
      </c>
      <c r="H840" s="222">
        <f t="shared" si="385"/>
        <v>0</v>
      </c>
      <c r="I840" s="222">
        <f t="shared" si="385"/>
        <v>4252766</v>
      </c>
      <c r="J840" s="222">
        <f t="shared" si="385"/>
        <v>0</v>
      </c>
      <c r="K840" s="296">
        <f t="shared" si="385"/>
        <v>0</v>
      </c>
      <c r="L840" s="222">
        <f t="shared" si="385"/>
        <v>0</v>
      </c>
      <c r="M840" s="222">
        <f t="shared" si="385"/>
        <v>1641.32</v>
      </c>
      <c r="N840" s="222">
        <f t="shared" si="385"/>
        <v>16758898.829999998</v>
      </c>
      <c r="O840" s="222">
        <f t="shared" si="385"/>
        <v>0</v>
      </c>
      <c r="P840" s="222">
        <f t="shared" si="385"/>
        <v>0</v>
      </c>
      <c r="Q840" s="222">
        <f t="shared" si="385"/>
        <v>0</v>
      </c>
      <c r="R840" s="222">
        <f t="shared" si="385"/>
        <v>0</v>
      </c>
      <c r="S840" s="222">
        <f t="shared" si="385"/>
        <v>0</v>
      </c>
      <c r="T840" s="222">
        <f t="shared" si="385"/>
        <v>0</v>
      </c>
      <c r="U840" s="222">
        <f t="shared" si="385"/>
        <v>0</v>
      </c>
      <c r="V840" s="222">
        <f t="shared" si="385"/>
        <v>0</v>
      </c>
      <c r="W840" s="222">
        <f t="shared" si="385"/>
        <v>0</v>
      </c>
      <c r="X840" s="222">
        <f t="shared" si="385"/>
        <v>0</v>
      </c>
      <c r="Y840" s="222">
        <f t="shared" si="385"/>
        <v>0</v>
      </c>
      <c r="Z840" s="222">
        <f t="shared" si="385"/>
        <v>0</v>
      </c>
      <c r="AA840" s="222">
        <f t="shared" si="385"/>
        <v>0</v>
      </c>
      <c r="AB840" s="222">
        <f t="shared" si="385"/>
        <v>0</v>
      </c>
      <c r="AC840" s="222">
        <f t="shared" si="385"/>
        <v>210282.04</v>
      </c>
      <c r="AD840" s="222">
        <f t="shared" si="385"/>
        <v>0</v>
      </c>
      <c r="AE840" s="222">
        <f t="shared" si="385"/>
        <v>120000</v>
      </c>
      <c r="AF840" s="214" t="s">
        <v>17304</v>
      </c>
      <c r="AG840" s="214" t="s">
        <v>17304</v>
      </c>
      <c r="AH840" s="214" t="s">
        <v>17304</v>
      </c>
      <c r="AI840" s="226"/>
      <c r="AJ840" s="226"/>
      <c r="AK840" s="226"/>
      <c r="AL840" s="226"/>
      <c r="AM840" s="227"/>
      <c r="AN840" s="227"/>
      <c r="AO840" s="227"/>
      <c r="AP840" s="227"/>
      <c r="AQ840" s="227"/>
      <c r="AR840" s="227"/>
      <c r="AS840" s="227"/>
      <c r="AT840" s="227"/>
      <c r="AU840" s="227"/>
      <c r="AV840" s="227"/>
      <c r="AW840" s="227"/>
      <c r="AX840" s="228"/>
      <c r="AY840" s="228"/>
      <c r="AZ840" s="227"/>
      <c r="BA840" s="227"/>
      <c r="BB840" s="229"/>
      <c r="BC840" s="230"/>
      <c r="BS840" s="177" t="e">
        <f>#REF!=(#REF!+#REF!+D840+E840+F840+I840+K840+M840+O840+Q840+R840+S840+X840+Y840+Z840+AA840+AB840)</f>
        <v>#REF!</v>
      </c>
      <c r="CH840" s="224">
        <f t="shared" si="378"/>
        <v>2.8230715543031693E-9</v>
      </c>
      <c r="HI840" s="177" t="s">
        <v>17305</v>
      </c>
      <c r="HJ840" s="177">
        <v>53254.36</v>
      </c>
    </row>
    <row r="841" spans="1:218" x14ac:dyDescent="0.3">
      <c r="B841" s="225" t="s">
        <v>17308</v>
      </c>
      <c r="C841" s="225"/>
      <c r="D841" s="221">
        <f>D842+D844+D846</f>
        <v>21341946.870000001</v>
      </c>
      <c r="E841" s="222">
        <f t="shared" ref="E841:AE841" si="386">E842+E844+E846</f>
        <v>0</v>
      </c>
      <c r="F841" s="222">
        <f t="shared" si="386"/>
        <v>0</v>
      </c>
      <c r="G841" s="222">
        <f t="shared" si="386"/>
        <v>0</v>
      </c>
      <c r="H841" s="222">
        <f t="shared" si="386"/>
        <v>0</v>
      </c>
      <c r="I841" s="222">
        <f t="shared" si="386"/>
        <v>4252766</v>
      </c>
      <c r="J841" s="222">
        <f t="shared" si="386"/>
        <v>0</v>
      </c>
      <c r="K841" s="296">
        <f t="shared" si="386"/>
        <v>0</v>
      </c>
      <c r="L841" s="222">
        <f t="shared" si="386"/>
        <v>0</v>
      </c>
      <c r="M841" s="222">
        <f t="shared" si="386"/>
        <v>1641.32</v>
      </c>
      <c r="N841" s="222">
        <f t="shared" si="386"/>
        <v>16758898.829999998</v>
      </c>
      <c r="O841" s="222">
        <f t="shared" si="386"/>
        <v>0</v>
      </c>
      <c r="P841" s="222">
        <f t="shared" si="386"/>
        <v>0</v>
      </c>
      <c r="Q841" s="222">
        <f t="shared" si="386"/>
        <v>0</v>
      </c>
      <c r="R841" s="222">
        <f t="shared" si="386"/>
        <v>0</v>
      </c>
      <c r="S841" s="222">
        <f t="shared" si="386"/>
        <v>0</v>
      </c>
      <c r="T841" s="222">
        <f t="shared" si="386"/>
        <v>0</v>
      </c>
      <c r="U841" s="222">
        <f t="shared" si="386"/>
        <v>0</v>
      </c>
      <c r="V841" s="222">
        <f t="shared" si="386"/>
        <v>0</v>
      </c>
      <c r="W841" s="222">
        <f t="shared" si="386"/>
        <v>0</v>
      </c>
      <c r="X841" s="222">
        <f t="shared" si="386"/>
        <v>0</v>
      </c>
      <c r="Y841" s="222">
        <f t="shared" si="386"/>
        <v>0</v>
      </c>
      <c r="Z841" s="222">
        <f t="shared" si="386"/>
        <v>0</v>
      </c>
      <c r="AA841" s="222">
        <f t="shared" si="386"/>
        <v>0</v>
      </c>
      <c r="AB841" s="222">
        <f t="shared" si="386"/>
        <v>0</v>
      </c>
      <c r="AC841" s="222">
        <f t="shared" si="386"/>
        <v>210282.04</v>
      </c>
      <c r="AD841" s="222">
        <f t="shared" si="386"/>
        <v>0</v>
      </c>
      <c r="AE841" s="222">
        <f t="shared" si="386"/>
        <v>120000</v>
      </c>
      <c r="AF841" s="214" t="s">
        <v>17304</v>
      </c>
      <c r="AG841" s="214" t="s">
        <v>17304</v>
      </c>
      <c r="AH841" s="214" t="s">
        <v>17304</v>
      </c>
      <c r="AI841" s="226"/>
      <c r="AJ841" s="226"/>
      <c r="AK841" s="226"/>
      <c r="AL841" s="226"/>
      <c r="AM841" s="227"/>
      <c r="AN841" s="227"/>
      <c r="AO841" s="227"/>
      <c r="AP841" s="227"/>
      <c r="AQ841" s="227"/>
      <c r="AR841" s="227"/>
      <c r="AS841" s="227"/>
      <c r="AT841" s="227"/>
      <c r="AU841" s="227"/>
      <c r="AV841" s="227"/>
      <c r="AW841" s="227"/>
      <c r="AX841" s="228"/>
      <c r="AY841" s="228"/>
      <c r="AZ841" s="227"/>
      <c r="BA841" s="227"/>
      <c r="BB841" s="229"/>
      <c r="BC841" s="230"/>
      <c r="BS841" s="177" t="e">
        <f>#REF!=(#REF!+#REF!+D841+E841+F841+I841+K841+M841+O841+Q841+R841+S841+X841+Y841+Z841+AA841+AB841)</f>
        <v>#REF!</v>
      </c>
      <c r="CH841" s="224">
        <f t="shared" si="378"/>
        <v>2.8230715543031693E-9</v>
      </c>
      <c r="HI841" s="177" t="s">
        <v>17305</v>
      </c>
      <c r="HJ841" s="177">
        <v>53254.36</v>
      </c>
    </row>
    <row r="842" spans="1:218" x14ac:dyDescent="0.3">
      <c r="B842" s="225" t="s">
        <v>266</v>
      </c>
      <c r="C842" s="225"/>
      <c r="D842" s="221">
        <f>D843</f>
        <v>4463775.1900000004</v>
      </c>
      <c r="E842" s="222">
        <f t="shared" ref="E842:AB842" si="387">SUM(E843:E843)</f>
        <v>0</v>
      </c>
      <c r="F842" s="222">
        <f t="shared" si="387"/>
        <v>0</v>
      </c>
      <c r="G842" s="222">
        <f t="shared" si="387"/>
        <v>0</v>
      </c>
      <c r="H842" s="222">
        <f t="shared" si="387"/>
        <v>0</v>
      </c>
      <c r="I842" s="222">
        <f t="shared" si="387"/>
        <v>4252766</v>
      </c>
      <c r="J842" s="222">
        <f t="shared" si="387"/>
        <v>0</v>
      </c>
      <c r="K842" s="296">
        <f t="shared" si="387"/>
        <v>0</v>
      </c>
      <c r="L842" s="222">
        <f t="shared" si="387"/>
        <v>0</v>
      </c>
      <c r="M842" s="222">
        <f t="shared" si="387"/>
        <v>0</v>
      </c>
      <c r="N842" s="222">
        <f t="shared" si="387"/>
        <v>0</v>
      </c>
      <c r="O842" s="222">
        <f t="shared" si="387"/>
        <v>0</v>
      </c>
      <c r="P842" s="222">
        <f t="shared" si="387"/>
        <v>0</v>
      </c>
      <c r="Q842" s="222">
        <f t="shared" si="387"/>
        <v>0</v>
      </c>
      <c r="R842" s="222">
        <f t="shared" si="387"/>
        <v>0</v>
      </c>
      <c r="S842" s="222">
        <f t="shared" si="387"/>
        <v>0</v>
      </c>
      <c r="T842" s="222">
        <f t="shared" si="387"/>
        <v>0</v>
      </c>
      <c r="U842" s="222">
        <f t="shared" si="387"/>
        <v>0</v>
      </c>
      <c r="V842" s="222">
        <f t="shared" si="387"/>
        <v>0</v>
      </c>
      <c r="W842" s="222">
        <f t="shared" si="387"/>
        <v>0</v>
      </c>
      <c r="X842" s="222">
        <f t="shared" si="387"/>
        <v>0</v>
      </c>
      <c r="Y842" s="222">
        <f t="shared" si="387"/>
        <v>0</v>
      </c>
      <c r="Z842" s="222">
        <f t="shared" si="387"/>
        <v>0</v>
      </c>
      <c r="AA842" s="222">
        <f t="shared" si="387"/>
        <v>0</v>
      </c>
      <c r="AB842" s="222">
        <f t="shared" si="387"/>
        <v>0</v>
      </c>
      <c r="AC842" s="222">
        <f>AC843</f>
        <v>91009.19</v>
      </c>
      <c r="AD842" s="222">
        <f t="shared" ref="AD842:AE842" si="388">AD843</f>
        <v>0</v>
      </c>
      <c r="AE842" s="222">
        <f t="shared" si="388"/>
        <v>120000</v>
      </c>
      <c r="AF842" s="214" t="s">
        <v>17304</v>
      </c>
      <c r="AG842" s="214" t="s">
        <v>17304</v>
      </c>
      <c r="AH842" s="214" t="s">
        <v>17304</v>
      </c>
      <c r="AI842" s="226"/>
      <c r="AJ842" s="226"/>
      <c r="AK842" s="226"/>
      <c r="AL842" s="226"/>
      <c r="AM842" s="227"/>
      <c r="AN842" s="227"/>
      <c r="AO842" s="227"/>
      <c r="AP842" s="227"/>
      <c r="AQ842" s="227"/>
      <c r="AR842" s="227"/>
      <c r="AS842" s="227"/>
      <c r="AT842" s="227"/>
      <c r="AU842" s="227"/>
      <c r="AV842" s="227"/>
      <c r="AW842" s="227"/>
      <c r="AX842" s="228"/>
      <c r="AY842" s="228"/>
      <c r="AZ842" s="227"/>
      <c r="BA842" s="227"/>
      <c r="BB842" s="229"/>
      <c r="BC842" s="230"/>
      <c r="BS842" s="177" t="e">
        <f>#REF!=(#REF!+#REF!+D842+E842+F842+I842+K842+M842+O842+Q842+R842+S842+X842+Y842+Z842+AA842+AB842)</f>
        <v>#REF!</v>
      </c>
      <c r="CH842" s="224">
        <f t="shared" si="378"/>
        <v>4.0745362639427185E-10</v>
      </c>
      <c r="HI842" s="177" t="s">
        <v>17306</v>
      </c>
      <c r="HJ842" s="177">
        <v>44890.35</v>
      </c>
    </row>
    <row r="843" spans="1:218" s="245" customFormat="1" x14ac:dyDescent="0.3">
      <c r="A843" s="177">
        <v>1</v>
      </c>
      <c r="B843" s="297">
        <v>1</v>
      </c>
      <c r="C843" s="298" t="s">
        <v>15432</v>
      </c>
      <c r="D843" s="271">
        <f>E843+F843+G843+H843+I843+J843+L843+N843+P843+R843+T843+U843+V843+W843+X843+Y843+Z843+AA843+AB843+AC843+AD843+AE843</f>
        <v>4463775.1900000004</v>
      </c>
      <c r="E843" s="271">
        <v>0</v>
      </c>
      <c r="F843" s="271">
        <v>0</v>
      </c>
      <c r="G843" s="271">
        <v>0</v>
      </c>
      <c r="H843" s="271">
        <v>0</v>
      </c>
      <c r="I843" s="240">
        <v>4252766</v>
      </c>
      <c r="J843" s="271">
        <v>0</v>
      </c>
      <c r="K843" s="296">
        <v>0</v>
      </c>
      <c r="L843" s="271">
        <v>0</v>
      </c>
      <c r="M843" s="271">
        <v>0</v>
      </c>
      <c r="N843" s="258">
        <v>0</v>
      </c>
      <c r="O843" s="271">
        <v>0</v>
      </c>
      <c r="P843" s="271">
        <v>0</v>
      </c>
      <c r="Q843" s="271">
        <v>0</v>
      </c>
      <c r="R843" s="271">
        <v>0</v>
      </c>
      <c r="S843" s="271">
        <v>0</v>
      </c>
      <c r="T843" s="271">
        <v>0</v>
      </c>
      <c r="U843" s="271">
        <v>0</v>
      </c>
      <c r="V843" s="271">
        <v>0</v>
      </c>
      <c r="W843" s="271">
        <v>0</v>
      </c>
      <c r="X843" s="271">
        <v>0</v>
      </c>
      <c r="Y843" s="271">
        <v>0</v>
      </c>
      <c r="Z843" s="271">
        <v>0</v>
      </c>
      <c r="AA843" s="271">
        <v>0</v>
      </c>
      <c r="AB843" s="271">
        <v>0</v>
      </c>
      <c r="AC843" s="222">
        <f>ROUND(I843*2.14%,2)</f>
        <v>91009.19</v>
      </c>
      <c r="AD843" s="239">
        <v>0</v>
      </c>
      <c r="AE843" s="239">
        <v>120000</v>
      </c>
      <c r="AF843" s="218" t="s">
        <v>17042</v>
      </c>
      <c r="AG843" s="242">
        <v>2023</v>
      </c>
      <c r="AH843" s="242">
        <v>2023</v>
      </c>
      <c r="AI843" s="219"/>
      <c r="AJ843" s="219"/>
      <c r="AK843" s="299"/>
      <c r="AL843" s="219"/>
      <c r="AM843" s="219"/>
      <c r="AR843" s="271"/>
      <c r="AS843" s="300"/>
      <c r="BC843" s="301"/>
      <c r="BO843" s="301"/>
      <c r="BR843" s="300"/>
      <c r="CE843" s="301"/>
      <c r="CH843" s="224">
        <f t="shared" si="378"/>
        <v>4.0745362639427185E-10</v>
      </c>
      <c r="EG843" s="246"/>
      <c r="EI843" s="300"/>
      <c r="ER843" s="301"/>
      <c r="FF843" s="246"/>
      <c r="FI843" s="300"/>
      <c r="FJ843" s="300"/>
      <c r="FS843" s="301"/>
      <c r="GK843" s="302"/>
      <c r="GU843" s="301"/>
      <c r="GW843" s="300"/>
    </row>
    <row r="844" spans="1:218" s="245" customFormat="1" x14ac:dyDescent="0.3">
      <c r="A844" s="177"/>
      <c r="B844" s="225" t="s">
        <v>259</v>
      </c>
      <c r="C844" s="298"/>
      <c r="D844" s="303">
        <f>D845</f>
        <v>11185401.199999999</v>
      </c>
      <c r="E844" s="271">
        <f t="shared" ref="E844:AE844" si="389">E845</f>
        <v>0</v>
      </c>
      <c r="F844" s="271">
        <f t="shared" si="389"/>
        <v>0</v>
      </c>
      <c r="G844" s="271">
        <f t="shared" si="389"/>
        <v>0</v>
      </c>
      <c r="H844" s="271">
        <f t="shared" si="389"/>
        <v>0</v>
      </c>
      <c r="I844" s="271">
        <f t="shared" si="389"/>
        <v>0</v>
      </c>
      <c r="J844" s="271">
        <f t="shared" si="389"/>
        <v>0</v>
      </c>
      <c r="K844" s="296">
        <f t="shared" si="389"/>
        <v>0</v>
      </c>
      <c r="L844" s="271">
        <f t="shared" si="389"/>
        <v>0</v>
      </c>
      <c r="M844" s="271">
        <f t="shared" si="389"/>
        <v>1030.32</v>
      </c>
      <c r="N844" s="271">
        <f t="shared" si="389"/>
        <v>11185401.199999999</v>
      </c>
      <c r="O844" s="271">
        <f t="shared" si="389"/>
        <v>0</v>
      </c>
      <c r="P844" s="271">
        <f t="shared" si="389"/>
        <v>0</v>
      </c>
      <c r="Q844" s="271">
        <f t="shared" si="389"/>
        <v>0</v>
      </c>
      <c r="R844" s="271">
        <f t="shared" si="389"/>
        <v>0</v>
      </c>
      <c r="S844" s="271">
        <f t="shared" si="389"/>
        <v>0</v>
      </c>
      <c r="T844" s="271">
        <f t="shared" si="389"/>
        <v>0</v>
      </c>
      <c r="U844" s="271">
        <f t="shared" si="389"/>
        <v>0</v>
      </c>
      <c r="V844" s="271">
        <f t="shared" si="389"/>
        <v>0</v>
      </c>
      <c r="W844" s="271">
        <f t="shared" si="389"/>
        <v>0</v>
      </c>
      <c r="X844" s="271">
        <f t="shared" si="389"/>
        <v>0</v>
      </c>
      <c r="Y844" s="271">
        <f t="shared" si="389"/>
        <v>0</v>
      </c>
      <c r="Z844" s="271">
        <f t="shared" si="389"/>
        <v>0</v>
      </c>
      <c r="AA844" s="271">
        <f t="shared" si="389"/>
        <v>0</v>
      </c>
      <c r="AB844" s="271">
        <f t="shared" si="389"/>
        <v>0</v>
      </c>
      <c r="AC844" s="271">
        <f t="shared" si="389"/>
        <v>0</v>
      </c>
      <c r="AD844" s="271">
        <f t="shared" si="389"/>
        <v>0</v>
      </c>
      <c r="AE844" s="271">
        <f t="shared" si="389"/>
        <v>0</v>
      </c>
      <c r="AF844" s="214" t="s">
        <v>17304</v>
      </c>
      <c r="AG844" s="214" t="s">
        <v>17304</v>
      </c>
      <c r="AH844" s="214" t="s">
        <v>17304</v>
      </c>
      <c r="AI844" s="219"/>
      <c r="AJ844" s="219"/>
      <c r="AK844" s="299"/>
      <c r="AL844" s="219"/>
      <c r="AM844" s="219"/>
      <c r="AR844" s="304"/>
      <c r="AS844" s="300"/>
      <c r="BC844" s="301"/>
      <c r="BO844" s="301"/>
      <c r="BR844" s="300"/>
      <c r="CE844" s="301"/>
      <c r="CH844" s="224"/>
      <c r="EG844" s="246"/>
      <c r="EI844" s="300"/>
      <c r="ER844" s="301"/>
      <c r="FF844" s="246"/>
      <c r="FI844" s="300"/>
      <c r="FJ844" s="300"/>
      <c r="FS844" s="301"/>
      <c r="GK844" s="302"/>
      <c r="GU844" s="301"/>
      <c r="GW844" s="300"/>
    </row>
    <row r="845" spans="1:218" s="245" customFormat="1" x14ac:dyDescent="0.3">
      <c r="A845" s="177"/>
      <c r="B845" s="305">
        <v>2</v>
      </c>
      <c r="C845" s="306" t="s">
        <v>15805</v>
      </c>
      <c r="D845" s="307">
        <f>E845+F845+G845+H845+I845+J845+L845+N845+P845+R845+T845+U845+V845+W845+X845+Y845+Z845+AA845+AB845+AC845+AD845+AE845</f>
        <v>11185401.199999999</v>
      </c>
      <c r="E845" s="307">
        <v>0</v>
      </c>
      <c r="F845" s="307">
        <v>0</v>
      </c>
      <c r="G845" s="307">
        <v>0</v>
      </c>
      <c r="H845" s="307">
        <v>0</v>
      </c>
      <c r="I845" s="307">
        <v>0</v>
      </c>
      <c r="J845" s="307">
        <v>0</v>
      </c>
      <c r="K845" s="308">
        <v>0</v>
      </c>
      <c r="L845" s="307">
        <v>0</v>
      </c>
      <c r="M845" s="307">
        <v>1030.32</v>
      </c>
      <c r="N845" s="309">
        <v>11185401.199999999</v>
      </c>
      <c r="O845" s="307">
        <v>0</v>
      </c>
      <c r="P845" s="307">
        <v>0</v>
      </c>
      <c r="Q845" s="307">
        <v>0</v>
      </c>
      <c r="R845" s="307">
        <v>0</v>
      </c>
      <c r="S845" s="307">
        <v>0</v>
      </c>
      <c r="T845" s="307">
        <v>0</v>
      </c>
      <c r="U845" s="307">
        <v>0</v>
      </c>
      <c r="V845" s="307">
        <v>0</v>
      </c>
      <c r="W845" s="307">
        <v>0</v>
      </c>
      <c r="X845" s="307">
        <v>0</v>
      </c>
      <c r="Y845" s="307">
        <v>0</v>
      </c>
      <c r="Z845" s="307">
        <v>0</v>
      </c>
      <c r="AA845" s="307">
        <v>0</v>
      </c>
      <c r="AB845" s="307">
        <v>0</v>
      </c>
      <c r="AC845" s="249">
        <v>0</v>
      </c>
      <c r="AD845" s="310">
        <v>0</v>
      </c>
      <c r="AE845" s="310">
        <v>0</v>
      </c>
      <c r="AF845" s="311" t="s">
        <v>17042</v>
      </c>
      <c r="AG845" s="253">
        <v>2023</v>
      </c>
      <c r="AH845" s="253" t="s">
        <v>17042</v>
      </c>
      <c r="AI845" s="219"/>
      <c r="AJ845" s="219"/>
      <c r="AK845" s="299"/>
      <c r="AL845" s="219"/>
      <c r="AM845" s="219"/>
      <c r="AR845" s="304"/>
      <c r="AS845" s="300"/>
      <c r="BC845" s="301"/>
      <c r="BO845" s="301"/>
      <c r="BR845" s="300"/>
      <c r="CE845" s="301"/>
      <c r="CH845" s="224"/>
      <c r="EG845" s="246"/>
      <c r="EI845" s="300"/>
      <c r="ER845" s="301"/>
      <c r="FF845" s="246"/>
      <c r="FI845" s="300"/>
      <c r="FJ845" s="300"/>
      <c r="FS845" s="301"/>
      <c r="GK845" s="302"/>
      <c r="GU845" s="301"/>
      <c r="GW845" s="300"/>
    </row>
    <row r="846" spans="1:218" s="245" customFormat="1" x14ac:dyDescent="0.3">
      <c r="A846" s="177"/>
      <c r="B846" s="225" t="s">
        <v>471</v>
      </c>
      <c r="C846" s="298"/>
      <c r="D846" s="303">
        <f>D847</f>
        <v>5692770.4799999995</v>
      </c>
      <c r="E846" s="271">
        <f t="shared" ref="E846:AE846" si="390">E847</f>
        <v>0</v>
      </c>
      <c r="F846" s="271">
        <f t="shared" si="390"/>
        <v>0</v>
      </c>
      <c r="G846" s="271">
        <f t="shared" si="390"/>
        <v>0</v>
      </c>
      <c r="H846" s="271">
        <f t="shared" si="390"/>
        <v>0</v>
      </c>
      <c r="I846" s="271">
        <f t="shared" si="390"/>
        <v>0</v>
      </c>
      <c r="J846" s="271">
        <f t="shared" si="390"/>
        <v>0</v>
      </c>
      <c r="K846" s="296">
        <f t="shared" si="390"/>
        <v>0</v>
      </c>
      <c r="L846" s="271">
        <f t="shared" si="390"/>
        <v>0</v>
      </c>
      <c r="M846" s="271">
        <f t="shared" si="390"/>
        <v>611</v>
      </c>
      <c r="N846" s="271">
        <f t="shared" si="390"/>
        <v>5573497.6299999999</v>
      </c>
      <c r="O846" s="271">
        <f t="shared" si="390"/>
        <v>0</v>
      </c>
      <c r="P846" s="271">
        <f t="shared" si="390"/>
        <v>0</v>
      </c>
      <c r="Q846" s="271">
        <f t="shared" si="390"/>
        <v>0</v>
      </c>
      <c r="R846" s="271">
        <f t="shared" si="390"/>
        <v>0</v>
      </c>
      <c r="S846" s="271">
        <f t="shared" si="390"/>
        <v>0</v>
      </c>
      <c r="T846" s="271">
        <f t="shared" si="390"/>
        <v>0</v>
      </c>
      <c r="U846" s="271">
        <f t="shared" si="390"/>
        <v>0</v>
      </c>
      <c r="V846" s="271">
        <f t="shared" si="390"/>
        <v>0</v>
      </c>
      <c r="W846" s="271">
        <f t="shared" si="390"/>
        <v>0</v>
      </c>
      <c r="X846" s="271">
        <f t="shared" si="390"/>
        <v>0</v>
      </c>
      <c r="Y846" s="271">
        <f t="shared" si="390"/>
        <v>0</v>
      </c>
      <c r="Z846" s="271">
        <f t="shared" si="390"/>
        <v>0</v>
      </c>
      <c r="AA846" s="271">
        <f t="shared" si="390"/>
        <v>0</v>
      </c>
      <c r="AB846" s="271">
        <f t="shared" si="390"/>
        <v>0</v>
      </c>
      <c r="AC846" s="271">
        <f t="shared" si="390"/>
        <v>119272.85</v>
      </c>
      <c r="AD846" s="271">
        <f t="shared" si="390"/>
        <v>0</v>
      </c>
      <c r="AE846" s="271">
        <f t="shared" si="390"/>
        <v>0</v>
      </c>
      <c r="AF846" s="214" t="s">
        <v>17304</v>
      </c>
      <c r="AG846" s="214" t="s">
        <v>17304</v>
      </c>
      <c r="AH846" s="214" t="s">
        <v>17304</v>
      </c>
      <c r="AI846" s="219"/>
      <c r="AJ846" s="219"/>
      <c r="AK846" s="299"/>
      <c r="AL846" s="219"/>
      <c r="AM846" s="219"/>
      <c r="AR846" s="304"/>
      <c r="AS846" s="300"/>
      <c r="BC846" s="301"/>
      <c r="BO846" s="301"/>
      <c r="BR846" s="300"/>
      <c r="CE846" s="301"/>
      <c r="CH846" s="224"/>
      <c r="EG846" s="246"/>
      <c r="EI846" s="300"/>
      <c r="ER846" s="301"/>
      <c r="FF846" s="246"/>
      <c r="FI846" s="300"/>
      <c r="FJ846" s="300"/>
      <c r="FS846" s="301"/>
      <c r="GK846" s="302"/>
      <c r="GU846" s="301"/>
      <c r="GW846" s="300"/>
    </row>
    <row r="847" spans="1:218" s="245" customFormat="1" x14ac:dyDescent="0.3">
      <c r="A847" s="226"/>
      <c r="B847" s="297">
        <v>3</v>
      </c>
      <c r="C847" s="298" t="s">
        <v>473</v>
      </c>
      <c r="D847" s="271">
        <f>E847+F847+G847+H847+I847+J847+L847+N847+P847+R847+T847+U847+V847+W847+X847+Y847+Z847+AA847+AB847+AC847+AD847+AE847</f>
        <v>5692770.4799999995</v>
      </c>
      <c r="E847" s="271">
        <v>0</v>
      </c>
      <c r="F847" s="271">
        <v>0</v>
      </c>
      <c r="G847" s="271">
        <v>0</v>
      </c>
      <c r="H847" s="271">
        <v>0</v>
      </c>
      <c r="I847" s="271">
        <v>0</v>
      </c>
      <c r="J847" s="271">
        <v>0</v>
      </c>
      <c r="K847" s="296">
        <v>0</v>
      </c>
      <c r="L847" s="271">
        <v>0</v>
      </c>
      <c r="M847" s="271">
        <v>611</v>
      </c>
      <c r="N847" s="258">
        <v>5573497.6299999999</v>
      </c>
      <c r="O847" s="271">
        <v>0</v>
      </c>
      <c r="P847" s="271">
        <v>0</v>
      </c>
      <c r="Q847" s="271">
        <v>0</v>
      </c>
      <c r="R847" s="271">
        <v>0</v>
      </c>
      <c r="S847" s="271">
        <v>0</v>
      </c>
      <c r="T847" s="271">
        <v>0</v>
      </c>
      <c r="U847" s="271">
        <v>0</v>
      </c>
      <c r="V847" s="271">
        <v>0</v>
      </c>
      <c r="W847" s="271">
        <v>0</v>
      </c>
      <c r="X847" s="271">
        <v>0</v>
      </c>
      <c r="Y847" s="271">
        <v>0</v>
      </c>
      <c r="Z847" s="271">
        <v>0</v>
      </c>
      <c r="AA847" s="271">
        <v>0</v>
      </c>
      <c r="AB847" s="271">
        <v>0</v>
      </c>
      <c r="AC847" s="222">
        <f>ROUND(N847*2.14%,2)</f>
        <v>119272.85</v>
      </c>
      <c r="AD847" s="239">
        <v>0</v>
      </c>
      <c r="AE847" s="239">
        <v>0</v>
      </c>
      <c r="AF847" s="218" t="s">
        <v>17042</v>
      </c>
      <c r="AG847" s="242">
        <v>2023</v>
      </c>
      <c r="AH847" s="242">
        <v>2023</v>
      </c>
      <c r="AI847" s="219"/>
      <c r="AJ847" s="219"/>
      <c r="AK847" s="299"/>
      <c r="AL847" s="219"/>
      <c r="AM847" s="219"/>
      <c r="AR847" s="304"/>
      <c r="AS847" s="300"/>
      <c r="BC847" s="301"/>
      <c r="BO847" s="301"/>
      <c r="BR847" s="300"/>
      <c r="CE847" s="301"/>
      <c r="CH847" s="224"/>
      <c r="EG847" s="246"/>
      <c r="EI847" s="300"/>
      <c r="ER847" s="301"/>
      <c r="FF847" s="246"/>
      <c r="FI847" s="300"/>
      <c r="FJ847" s="300"/>
      <c r="FS847" s="301"/>
      <c r="GK847" s="302"/>
      <c r="GU847" s="301"/>
      <c r="GW847" s="300"/>
    </row>
    <row r="848" spans="1:218" x14ac:dyDescent="0.3">
      <c r="B848" s="312" t="s">
        <v>17408</v>
      </c>
      <c r="C848" s="313"/>
      <c r="D848" s="313"/>
      <c r="E848" s="313"/>
      <c r="F848" s="313"/>
      <c r="G848" s="313"/>
      <c r="H848" s="313"/>
      <c r="I848" s="313"/>
      <c r="J848" s="313"/>
      <c r="K848" s="313"/>
      <c r="L848" s="313"/>
      <c r="M848" s="313"/>
      <c r="N848" s="313"/>
      <c r="O848" s="313"/>
      <c r="P848" s="313"/>
      <c r="Q848" s="313"/>
      <c r="R848" s="313"/>
      <c r="S848" s="313"/>
      <c r="T848" s="313"/>
      <c r="U848" s="313"/>
      <c r="V848" s="313"/>
      <c r="W848" s="313"/>
      <c r="X848" s="313"/>
      <c r="Y848" s="313"/>
      <c r="Z848" s="313"/>
      <c r="AA848" s="313"/>
      <c r="AB848" s="313"/>
      <c r="AC848" s="313"/>
      <c r="AD848" s="313"/>
      <c r="AE848" s="313"/>
      <c r="AF848" s="313"/>
      <c r="AG848" s="313"/>
      <c r="AH848" s="313"/>
      <c r="AY848" s="226"/>
      <c r="BM848" s="177" t="s">
        <v>3932</v>
      </c>
      <c r="BN848" s="177" t="s">
        <v>3045</v>
      </c>
      <c r="BO848" s="177" t="s">
        <v>2983</v>
      </c>
      <c r="BU848" s="177" t="s">
        <v>3932</v>
      </c>
      <c r="BV848" s="177" t="s">
        <v>3045</v>
      </c>
      <c r="BW848" s="177" t="s">
        <v>2983</v>
      </c>
    </row>
    <row r="849" spans="1:218" x14ac:dyDescent="0.3">
      <c r="B849" s="225" t="s">
        <v>17307</v>
      </c>
      <c r="C849" s="225"/>
      <c r="D849" s="221">
        <f>D850</f>
        <v>151276999.55000001</v>
      </c>
      <c r="E849" s="222">
        <f t="shared" ref="E849:AE849" si="391">E850</f>
        <v>0</v>
      </c>
      <c r="F849" s="222">
        <f t="shared" si="391"/>
        <v>0</v>
      </c>
      <c r="G849" s="222">
        <f t="shared" si="391"/>
        <v>0</v>
      </c>
      <c r="H849" s="222">
        <f t="shared" si="391"/>
        <v>0</v>
      </c>
      <c r="I849" s="222">
        <f t="shared" si="391"/>
        <v>0</v>
      </c>
      <c r="J849" s="222">
        <f t="shared" si="391"/>
        <v>0</v>
      </c>
      <c r="K849" s="296">
        <f t="shared" si="391"/>
        <v>0</v>
      </c>
      <c r="L849" s="222">
        <f t="shared" si="391"/>
        <v>0</v>
      </c>
      <c r="M849" s="222">
        <f t="shared" si="391"/>
        <v>16256.51</v>
      </c>
      <c r="N849" s="222">
        <f t="shared" si="391"/>
        <v>141723289.20000002</v>
      </c>
      <c r="O849" s="222">
        <f t="shared" si="391"/>
        <v>0</v>
      </c>
      <c r="P849" s="222">
        <f t="shared" si="391"/>
        <v>0</v>
      </c>
      <c r="Q849" s="222">
        <f t="shared" si="391"/>
        <v>0</v>
      </c>
      <c r="R849" s="222">
        <f t="shared" si="391"/>
        <v>0</v>
      </c>
      <c r="S849" s="222">
        <f t="shared" si="391"/>
        <v>0</v>
      </c>
      <c r="T849" s="222">
        <f t="shared" si="391"/>
        <v>0</v>
      </c>
      <c r="U849" s="222">
        <f t="shared" si="391"/>
        <v>6423511.4400000004</v>
      </c>
      <c r="V849" s="222">
        <f t="shared" si="391"/>
        <v>0</v>
      </c>
      <c r="W849" s="222">
        <f t="shared" si="391"/>
        <v>0</v>
      </c>
      <c r="X849" s="222">
        <f t="shared" si="391"/>
        <v>0</v>
      </c>
      <c r="Y849" s="222">
        <f t="shared" si="391"/>
        <v>0</v>
      </c>
      <c r="Z849" s="222">
        <f t="shared" si="391"/>
        <v>0</v>
      </c>
      <c r="AA849" s="222">
        <f t="shared" si="391"/>
        <v>0</v>
      </c>
      <c r="AB849" s="222">
        <f t="shared" si="391"/>
        <v>0</v>
      </c>
      <c r="AC849" s="222">
        <f t="shared" si="391"/>
        <v>3130198.91</v>
      </c>
      <c r="AD849" s="222">
        <f t="shared" si="391"/>
        <v>0</v>
      </c>
      <c r="AE849" s="222">
        <f t="shared" si="391"/>
        <v>0</v>
      </c>
      <c r="AF849" s="214" t="s">
        <v>17304</v>
      </c>
      <c r="AG849" s="214" t="s">
        <v>17304</v>
      </c>
      <c r="AH849" s="214" t="s">
        <v>17304</v>
      </c>
      <c r="AI849" s="226"/>
      <c r="AJ849" s="226"/>
      <c r="AK849" s="226"/>
      <c r="AL849" s="226"/>
      <c r="AM849" s="227"/>
      <c r="AN849" s="227"/>
      <c r="AO849" s="227"/>
      <c r="AP849" s="227"/>
      <c r="AQ849" s="227"/>
      <c r="AR849" s="227"/>
      <c r="AS849" s="227"/>
      <c r="AT849" s="227"/>
      <c r="AU849" s="227"/>
      <c r="AV849" s="227"/>
      <c r="AW849" s="227"/>
      <c r="AX849" s="228"/>
      <c r="AY849" s="228"/>
      <c r="AZ849" s="227"/>
      <c r="BA849" s="227"/>
      <c r="BB849" s="229"/>
      <c r="BC849" s="230"/>
      <c r="BS849" s="177" t="e">
        <f>#REF!=(#REF!+#REF!+D849+E849+F849+I849+K849+M849+O849+Q849+R849+S849+X849+Y849+Z849+AA849+AB849)</f>
        <v>#REF!</v>
      </c>
      <c r="CH849" s="224">
        <f t="shared" ref="CH849:CH850" si="392">D849-E849-F849-G849-H849-I849-J849-L849-N849-P849-R849-T849-U849-V849-W849-X849-Y849-Z849-AA849-AB849-AC849-AD849-AE849</f>
        <v>-6.5192580223083496E-9</v>
      </c>
      <c r="HI849" s="177" t="s">
        <v>17305</v>
      </c>
      <c r="HJ849" s="177">
        <v>53254.36</v>
      </c>
    </row>
    <row r="850" spans="1:218" x14ac:dyDescent="0.3">
      <c r="B850" s="225" t="s">
        <v>17308</v>
      </c>
      <c r="C850" s="225"/>
      <c r="D850" s="221">
        <f>D851+D853+D865+D867+D869+D871+D873+D875+D877+D879+D881+D883+D885</f>
        <v>151276999.55000001</v>
      </c>
      <c r="E850" s="222">
        <f t="shared" ref="E850:AD850" si="393">E851+E853+E865+E867+E869+E871+E873+E875+E877+E879+E881+E883+E885</f>
        <v>0</v>
      </c>
      <c r="F850" s="222">
        <f t="shared" si="393"/>
        <v>0</v>
      </c>
      <c r="G850" s="222">
        <f t="shared" si="393"/>
        <v>0</v>
      </c>
      <c r="H850" s="222">
        <f t="shared" si="393"/>
        <v>0</v>
      </c>
      <c r="I850" s="222">
        <f t="shared" si="393"/>
        <v>0</v>
      </c>
      <c r="J850" s="222">
        <f t="shared" si="393"/>
        <v>0</v>
      </c>
      <c r="K850" s="296">
        <f t="shared" si="393"/>
        <v>0</v>
      </c>
      <c r="L850" s="222">
        <f t="shared" si="393"/>
        <v>0</v>
      </c>
      <c r="M850" s="222">
        <f t="shared" si="393"/>
        <v>16256.51</v>
      </c>
      <c r="N850" s="222">
        <f t="shared" si="393"/>
        <v>141723289.20000002</v>
      </c>
      <c r="O850" s="222">
        <f t="shared" si="393"/>
        <v>0</v>
      </c>
      <c r="P850" s="222">
        <f t="shared" si="393"/>
        <v>0</v>
      </c>
      <c r="Q850" s="222">
        <f t="shared" si="393"/>
        <v>0</v>
      </c>
      <c r="R850" s="222">
        <f t="shared" si="393"/>
        <v>0</v>
      </c>
      <c r="S850" s="222">
        <f t="shared" si="393"/>
        <v>0</v>
      </c>
      <c r="T850" s="222">
        <f t="shared" si="393"/>
        <v>0</v>
      </c>
      <c r="U850" s="222">
        <f t="shared" si="393"/>
        <v>6423511.4400000004</v>
      </c>
      <c r="V850" s="222">
        <f t="shared" si="393"/>
        <v>0</v>
      </c>
      <c r="W850" s="222">
        <f t="shared" si="393"/>
        <v>0</v>
      </c>
      <c r="X850" s="222">
        <f t="shared" si="393"/>
        <v>0</v>
      </c>
      <c r="Y850" s="222">
        <f t="shared" si="393"/>
        <v>0</v>
      </c>
      <c r="Z850" s="222">
        <f t="shared" si="393"/>
        <v>0</v>
      </c>
      <c r="AA850" s="222">
        <f t="shared" si="393"/>
        <v>0</v>
      </c>
      <c r="AB850" s="222">
        <f t="shared" si="393"/>
        <v>0</v>
      </c>
      <c r="AC850" s="222">
        <f t="shared" si="393"/>
        <v>3130198.91</v>
      </c>
      <c r="AD850" s="222">
        <f t="shared" si="393"/>
        <v>0</v>
      </c>
      <c r="AE850" s="222">
        <f>AE851+AE853+AE865+AE867+AE869+AE871+AE873+AE875+AE877+AE879+AE881+AE883+AE885</f>
        <v>0</v>
      </c>
      <c r="AF850" s="214" t="s">
        <v>17304</v>
      </c>
      <c r="AG850" s="214" t="s">
        <v>17304</v>
      </c>
      <c r="AH850" s="214" t="s">
        <v>17304</v>
      </c>
      <c r="AI850" s="226"/>
      <c r="AJ850" s="226"/>
      <c r="AK850" s="226"/>
      <c r="AL850" s="226"/>
      <c r="AM850" s="227"/>
      <c r="AN850" s="227"/>
      <c r="AO850" s="227"/>
      <c r="AP850" s="227"/>
      <c r="AQ850" s="227"/>
      <c r="AR850" s="227"/>
      <c r="AS850" s="227"/>
      <c r="AT850" s="227"/>
      <c r="AU850" s="227"/>
      <c r="AV850" s="227"/>
      <c r="AW850" s="227"/>
      <c r="AX850" s="228"/>
      <c r="AY850" s="228"/>
      <c r="AZ850" s="227"/>
      <c r="BA850" s="227"/>
      <c r="BB850" s="229"/>
      <c r="BC850" s="230"/>
      <c r="BS850" s="177" t="e">
        <f>#REF!=(#REF!+#REF!+D850+E850+F850+I850+K850+M850+O850+Q850+R850+S850+X850+Y850+Z850+AA850+AB850)</f>
        <v>#REF!</v>
      </c>
      <c r="CH850" s="224">
        <f t="shared" si="392"/>
        <v>-6.5192580223083496E-9</v>
      </c>
      <c r="HI850" s="177" t="s">
        <v>17305</v>
      </c>
      <c r="HJ850" s="177">
        <v>53254.36</v>
      </c>
    </row>
    <row r="851" spans="1:218" x14ac:dyDescent="0.3">
      <c r="B851" s="225" t="s">
        <v>491</v>
      </c>
      <c r="C851" s="225"/>
      <c r="D851" s="221">
        <f>D852</f>
        <v>6148791.3200000003</v>
      </c>
      <c r="E851" s="222">
        <f t="shared" ref="E851:AE851" si="394">E852</f>
        <v>0</v>
      </c>
      <c r="F851" s="222">
        <f t="shared" si="394"/>
        <v>0</v>
      </c>
      <c r="G851" s="222">
        <f t="shared" si="394"/>
        <v>0</v>
      </c>
      <c r="H851" s="222">
        <f t="shared" si="394"/>
        <v>0</v>
      </c>
      <c r="I851" s="222">
        <f t="shared" si="394"/>
        <v>0</v>
      </c>
      <c r="J851" s="222">
        <f t="shared" si="394"/>
        <v>0</v>
      </c>
      <c r="K851" s="296">
        <f t="shared" si="394"/>
        <v>0</v>
      </c>
      <c r="L851" s="222">
        <f t="shared" si="394"/>
        <v>0</v>
      </c>
      <c r="M851" s="222">
        <f t="shared" si="394"/>
        <v>1123.5999999999999</v>
      </c>
      <c r="N851" s="222">
        <f t="shared" si="394"/>
        <v>6059265.6699999999</v>
      </c>
      <c r="O851" s="222">
        <f t="shared" si="394"/>
        <v>0</v>
      </c>
      <c r="P851" s="222">
        <f t="shared" si="394"/>
        <v>0</v>
      </c>
      <c r="Q851" s="222">
        <f t="shared" si="394"/>
        <v>0</v>
      </c>
      <c r="R851" s="222">
        <f t="shared" si="394"/>
        <v>0</v>
      </c>
      <c r="S851" s="222">
        <f t="shared" si="394"/>
        <v>0</v>
      </c>
      <c r="T851" s="222">
        <f t="shared" si="394"/>
        <v>0</v>
      </c>
      <c r="U851" s="222">
        <f t="shared" si="394"/>
        <v>0</v>
      </c>
      <c r="V851" s="222">
        <f t="shared" si="394"/>
        <v>0</v>
      </c>
      <c r="W851" s="222">
        <f t="shared" si="394"/>
        <v>0</v>
      </c>
      <c r="X851" s="222">
        <f t="shared" si="394"/>
        <v>0</v>
      </c>
      <c r="Y851" s="222">
        <f t="shared" si="394"/>
        <v>0</v>
      </c>
      <c r="Z851" s="222">
        <f t="shared" si="394"/>
        <v>0</v>
      </c>
      <c r="AA851" s="222">
        <f t="shared" si="394"/>
        <v>0</v>
      </c>
      <c r="AB851" s="222">
        <f t="shared" si="394"/>
        <v>0</v>
      </c>
      <c r="AC851" s="222">
        <f t="shared" si="394"/>
        <v>89525.65</v>
      </c>
      <c r="AD851" s="222">
        <f t="shared" si="394"/>
        <v>0</v>
      </c>
      <c r="AE851" s="222">
        <f t="shared" si="394"/>
        <v>0</v>
      </c>
      <c r="AF851" s="214" t="s">
        <v>17304</v>
      </c>
      <c r="AG851" s="214" t="s">
        <v>17304</v>
      </c>
      <c r="AH851" s="214" t="s">
        <v>17304</v>
      </c>
      <c r="AM851" s="229"/>
      <c r="AN851" s="229"/>
      <c r="AO851" s="229"/>
      <c r="AP851" s="229"/>
      <c r="AQ851" s="229"/>
      <c r="AR851" s="227"/>
      <c r="AS851" s="229"/>
      <c r="AT851" s="229"/>
      <c r="AU851" s="229"/>
      <c r="AV851" s="229"/>
      <c r="AW851" s="229"/>
      <c r="AX851" s="276"/>
      <c r="AY851" s="276"/>
      <c r="AZ851" s="229"/>
      <c r="BA851" s="229"/>
      <c r="BB851" s="229"/>
      <c r="BC851" s="230"/>
      <c r="CH851" s="224"/>
    </row>
    <row r="852" spans="1:218" s="245" customFormat="1" x14ac:dyDescent="0.3">
      <c r="A852" s="177"/>
      <c r="B852" s="297">
        <v>1</v>
      </c>
      <c r="C852" s="298" t="s">
        <v>16237</v>
      </c>
      <c r="D852" s="271">
        <f>E852+F852+G852+H852+I852+J852+L852+N852+P852+R852+T852+U852+V852+W852+X852+Y852+Z852+AA852+AB852+AC852+AD852+AE852</f>
        <v>6148791.3200000003</v>
      </c>
      <c r="E852" s="271">
        <v>0</v>
      </c>
      <c r="F852" s="271">
        <v>0</v>
      </c>
      <c r="G852" s="271">
        <v>0</v>
      </c>
      <c r="H852" s="271">
        <v>0</v>
      </c>
      <c r="I852" s="271">
        <v>0</v>
      </c>
      <c r="J852" s="271">
        <v>0</v>
      </c>
      <c r="K852" s="296">
        <v>0</v>
      </c>
      <c r="L852" s="271">
        <v>0</v>
      </c>
      <c r="M852" s="271">
        <v>1123.5999999999999</v>
      </c>
      <c r="N852" s="258">
        <v>6059265.6699999999</v>
      </c>
      <c r="O852" s="271">
        <v>0</v>
      </c>
      <c r="P852" s="271">
        <v>0</v>
      </c>
      <c r="Q852" s="271">
        <v>0</v>
      </c>
      <c r="R852" s="271">
        <v>0</v>
      </c>
      <c r="S852" s="271">
        <v>0</v>
      </c>
      <c r="T852" s="271">
        <v>0</v>
      </c>
      <c r="U852" s="271">
        <v>0</v>
      </c>
      <c r="V852" s="271">
        <v>0</v>
      </c>
      <c r="W852" s="271">
        <v>0</v>
      </c>
      <c r="X852" s="271">
        <v>0</v>
      </c>
      <c r="Y852" s="271">
        <v>0</v>
      </c>
      <c r="Z852" s="271">
        <v>0</v>
      </c>
      <c r="AA852" s="271">
        <v>0</v>
      </c>
      <c r="AB852" s="271">
        <v>0</v>
      </c>
      <c r="AC852" s="222">
        <v>89525.65</v>
      </c>
      <c r="AD852" s="239">
        <v>0</v>
      </c>
      <c r="AE852" s="239">
        <v>0</v>
      </c>
      <c r="AF852" s="218" t="s">
        <v>17042</v>
      </c>
      <c r="AG852" s="242">
        <v>2023</v>
      </c>
      <c r="AH852" s="242">
        <v>2023</v>
      </c>
      <c r="AI852" s="219"/>
      <c r="AJ852" s="219"/>
      <c r="AK852" s="299"/>
      <c r="AL852" s="219"/>
      <c r="AM852" s="219"/>
      <c r="AR852" s="271"/>
      <c r="AS852" s="300"/>
      <c r="BC852" s="301"/>
      <c r="BM852" s="245" t="s">
        <v>3933</v>
      </c>
      <c r="BN852" s="245" t="s">
        <v>1342</v>
      </c>
      <c r="BO852" s="301" t="s">
        <v>3935</v>
      </c>
      <c r="BR852" s="300"/>
      <c r="BU852" s="245" t="s">
        <v>3933</v>
      </c>
      <c r="BV852" s="245" t="s">
        <v>1342</v>
      </c>
      <c r="BW852" s="245" t="s">
        <v>3935</v>
      </c>
      <c r="CE852" s="301"/>
      <c r="CH852" s="224"/>
      <c r="EG852" s="246"/>
      <c r="EI852" s="300"/>
      <c r="ER852" s="301"/>
      <c r="FF852" s="246"/>
      <c r="FI852" s="300"/>
      <c r="FJ852" s="300"/>
      <c r="FS852" s="301"/>
      <c r="GK852" s="302"/>
      <c r="GU852" s="301"/>
      <c r="GW852" s="300"/>
    </row>
    <row r="853" spans="1:218" x14ac:dyDescent="0.3">
      <c r="B853" s="225" t="s">
        <v>71</v>
      </c>
      <c r="C853" s="225"/>
      <c r="D853" s="221">
        <f>SUM(D854:D864)</f>
        <v>81477457.75</v>
      </c>
      <c r="E853" s="222">
        <f t="shared" ref="E853:AE853" si="395">SUM(E854:E864)</f>
        <v>0</v>
      </c>
      <c r="F853" s="222">
        <f t="shared" si="395"/>
        <v>0</v>
      </c>
      <c r="G853" s="222">
        <f t="shared" si="395"/>
        <v>0</v>
      </c>
      <c r="H853" s="222">
        <f t="shared" si="395"/>
        <v>0</v>
      </c>
      <c r="I853" s="222">
        <f t="shared" si="395"/>
        <v>0</v>
      </c>
      <c r="J853" s="222">
        <f t="shared" si="395"/>
        <v>0</v>
      </c>
      <c r="K853" s="296">
        <f t="shared" si="395"/>
        <v>0</v>
      </c>
      <c r="L853" s="222">
        <f t="shared" si="395"/>
        <v>0</v>
      </c>
      <c r="M853" s="222">
        <f t="shared" si="395"/>
        <v>8304.36</v>
      </c>
      <c r="N853" s="222">
        <f t="shared" si="395"/>
        <v>79770371.769999996</v>
      </c>
      <c r="O853" s="222">
        <f t="shared" si="395"/>
        <v>0</v>
      </c>
      <c r="P853" s="222">
        <f t="shared" si="395"/>
        <v>0</v>
      </c>
      <c r="Q853" s="222">
        <f t="shared" si="395"/>
        <v>0</v>
      </c>
      <c r="R853" s="222">
        <f t="shared" si="395"/>
        <v>0</v>
      </c>
      <c r="S853" s="222">
        <f t="shared" si="395"/>
        <v>0</v>
      </c>
      <c r="T853" s="222">
        <f t="shared" si="395"/>
        <v>0</v>
      </c>
      <c r="U853" s="222">
        <f t="shared" si="395"/>
        <v>0</v>
      </c>
      <c r="V853" s="222">
        <f t="shared" si="395"/>
        <v>0</v>
      </c>
      <c r="W853" s="222">
        <f t="shared" si="395"/>
        <v>0</v>
      </c>
      <c r="X853" s="222">
        <f t="shared" si="395"/>
        <v>0</v>
      </c>
      <c r="Y853" s="222">
        <f t="shared" si="395"/>
        <v>0</v>
      </c>
      <c r="Z853" s="222">
        <f t="shared" si="395"/>
        <v>0</v>
      </c>
      <c r="AA853" s="222">
        <f t="shared" si="395"/>
        <v>0</v>
      </c>
      <c r="AB853" s="222">
        <f t="shared" si="395"/>
        <v>0</v>
      </c>
      <c r="AC853" s="222">
        <f t="shared" si="395"/>
        <v>1707085.98</v>
      </c>
      <c r="AD853" s="222">
        <f t="shared" si="395"/>
        <v>0</v>
      </c>
      <c r="AE853" s="222">
        <f t="shared" si="395"/>
        <v>0</v>
      </c>
      <c r="AF853" s="214" t="s">
        <v>17304</v>
      </c>
      <c r="AG853" s="214" t="s">
        <v>17304</v>
      </c>
      <c r="AH853" s="214" t="s">
        <v>17304</v>
      </c>
      <c r="AM853" s="229"/>
      <c r="AN853" s="229"/>
      <c r="AO853" s="229"/>
      <c r="AP853" s="229"/>
      <c r="AQ853" s="229"/>
      <c r="AR853" s="227"/>
      <c r="AS853" s="229"/>
      <c r="AT853" s="229"/>
      <c r="AU853" s="229"/>
      <c r="AV853" s="229"/>
      <c r="AW853" s="229"/>
      <c r="AX853" s="276"/>
      <c r="AY853" s="276"/>
      <c r="AZ853" s="229"/>
      <c r="BA853" s="229"/>
      <c r="BB853" s="229"/>
      <c r="BC853" s="230"/>
      <c r="CH853" s="224"/>
    </row>
    <row r="854" spans="1:218" s="245" customFormat="1" x14ac:dyDescent="0.3">
      <c r="A854" s="177"/>
      <c r="B854" s="297">
        <v>2</v>
      </c>
      <c r="C854" s="298" t="s">
        <v>5058</v>
      </c>
      <c r="D854" s="271">
        <f t="shared" ref="D854:D886" si="396">E854+F854+G854+H854+I854+J854+L854+N854+P854+R854+T854+U854+V854+W854+X854+Y854+Z854+AA854+AB854+AC854+AD854+AE854</f>
        <v>4584360</v>
      </c>
      <c r="E854" s="271">
        <v>0</v>
      </c>
      <c r="F854" s="271">
        <v>0</v>
      </c>
      <c r="G854" s="271">
        <v>0</v>
      </c>
      <c r="H854" s="271">
        <v>0</v>
      </c>
      <c r="I854" s="271">
        <v>0</v>
      </c>
      <c r="J854" s="271">
        <v>0</v>
      </c>
      <c r="K854" s="296">
        <v>0</v>
      </c>
      <c r="L854" s="271">
        <v>0</v>
      </c>
      <c r="M854" s="271">
        <v>531</v>
      </c>
      <c r="N854" s="258">
        <v>4488310.16</v>
      </c>
      <c r="O854" s="271">
        <v>0</v>
      </c>
      <c r="P854" s="271">
        <v>0</v>
      </c>
      <c r="Q854" s="271">
        <v>0</v>
      </c>
      <c r="R854" s="271">
        <v>0</v>
      </c>
      <c r="S854" s="271">
        <v>0</v>
      </c>
      <c r="T854" s="271">
        <v>0</v>
      </c>
      <c r="U854" s="271">
        <v>0</v>
      </c>
      <c r="V854" s="271">
        <v>0</v>
      </c>
      <c r="W854" s="271">
        <v>0</v>
      </c>
      <c r="X854" s="271">
        <v>0</v>
      </c>
      <c r="Y854" s="271">
        <v>0</v>
      </c>
      <c r="Z854" s="271">
        <v>0</v>
      </c>
      <c r="AA854" s="271">
        <v>0</v>
      </c>
      <c r="AB854" s="271">
        <v>0</v>
      </c>
      <c r="AC854" s="222">
        <f>ROUND(N854*2.14%,2)</f>
        <v>96049.84</v>
      </c>
      <c r="AD854" s="239">
        <v>0</v>
      </c>
      <c r="AE854" s="239">
        <v>0</v>
      </c>
      <c r="AF854" s="218" t="s">
        <v>17042</v>
      </c>
      <c r="AG854" s="242">
        <v>2023</v>
      </c>
      <c r="AH854" s="242">
        <v>2023</v>
      </c>
      <c r="AI854" s="219"/>
      <c r="AJ854" s="219"/>
      <c r="AK854" s="299"/>
      <c r="AL854" s="219"/>
      <c r="AM854" s="219"/>
      <c r="AR854" s="271"/>
      <c r="AS854" s="300"/>
      <c r="BC854" s="301"/>
      <c r="BM854" s="245" t="s">
        <v>3936</v>
      </c>
      <c r="BN854" s="245" t="s">
        <v>3045</v>
      </c>
      <c r="BO854" s="301" t="s">
        <v>2983</v>
      </c>
      <c r="BR854" s="300"/>
      <c r="BU854" s="245" t="s">
        <v>3936</v>
      </c>
      <c r="BV854" s="245" t="s">
        <v>3045</v>
      </c>
      <c r="BW854" s="245" t="s">
        <v>2983</v>
      </c>
      <c r="CE854" s="301"/>
      <c r="CH854" s="224"/>
      <c r="EG854" s="246"/>
      <c r="EI854" s="300"/>
      <c r="ER854" s="301"/>
      <c r="FF854" s="246"/>
      <c r="FI854" s="300"/>
      <c r="FJ854" s="300"/>
      <c r="FS854" s="301"/>
      <c r="GK854" s="302"/>
      <c r="GU854" s="301"/>
      <c r="GW854" s="300"/>
    </row>
    <row r="855" spans="1:218" s="245" customFormat="1" x14ac:dyDescent="0.3">
      <c r="A855" s="177"/>
      <c r="B855" s="297">
        <v>3</v>
      </c>
      <c r="C855" s="298" t="s">
        <v>5106</v>
      </c>
      <c r="D855" s="271">
        <f t="shared" si="396"/>
        <v>10770680</v>
      </c>
      <c r="E855" s="271">
        <v>0</v>
      </c>
      <c r="F855" s="271">
        <v>0</v>
      </c>
      <c r="G855" s="271">
        <v>0</v>
      </c>
      <c r="H855" s="271">
        <v>0</v>
      </c>
      <c r="I855" s="271">
        <v>0</v>
      </c>
      <c r="J855" s="271">
        <v>0</v>
      </c>
      <c r="K855" s="296">
        <v>0</v>
      </c>
      <c r="L855" s="271">
        <v>0</v>
      </c>
      <c r="M855" s="271">
        <v>1033.7</v>
      </c>
      <c r="N855" s="258">
        <v>10545016.640000001</v>
      </c>
      <c r="O855" s="271">
        <v>0</v>
      </c>
      <c r="P855" s="271">
        <v>0</v>
      </c>
      <c r="Q855" s="271">
        <v>0</v>
      </c>
      <c r="R855" s="271">
        <v>0</v>
      </c>
      <c r="S855" s="271">
        <v>0</v>
      </c>
      <c r="T855" s="271">
        <v>0</v>
      </c>
      <c r="U855" s="271">
        <v>0</v>
      </c>
      <c r="V855" s="271">
        <v>0</v>
      </c>
      <c r="W855" s="271">
        <v>0</v>
      </c>
      <c r="X855" s="271">
        <v>0</v>
      </c>
      <c r="Y855" s="271">
        <v>0</v>
      </c>
      <c r="Z855" s="271">
        <v>0</v>
      </c>
      <c r="AA855" s="271">
        <v>0</v>
      </c>
      <c r="AB855" s="271">
        <v>0</v>
      </c>
      <c r="AC855" s="222">
        <f>ROUND(N855*2.14%,2)</f>
        <v>225663.35999999999</v>
      </c>
      <c r="AD855" s="239">
        <v>0</v>
      </c>
      <c r="AE855" s="239">
        <v>0</v>
      </c>
      <c r="AF855" s="218" t="s">
        <v>17042</v>
      </c>
      <c r="AG855" s="242">
        <v>2023</v>
      </c>
      <c r="AH855" s="242">
        <v>2023</v>
      </c>
      <c r="AI855" s="219"/>
      <c r="AJ855" s="219"/>
      <c r="AK855" s="299"/>
      <c r="AL855" s="219"/>
      <c r="AM855" s="219"/>
      <c r="AR855" s="271"/>
      <c r="AS855" s="300"/>
      <c r="BC855" s="301"/>
      <c r="BM855" s="245" t="s">
        <v>758</v>
      </c>
      <c r="BN855" s="245" t="s">
        <v>1342</v>
      </c>
      <c r="BO855" s="301" t="s">
        <v>2983</v>
      </c>
      <c r="BR855" s="300"/>
      <c r="BU855" s="245" t="s">
        <v>758</v>
      </c>
      <c r="BV855" s="245" t="s">
        <v>1342</v>
      </c>
      <c r="BW855" s="245" t="s">
        <v>2983</v>
      </c>
      <c r="CE855" s="301"/>
      <c r="CH855" s="224"/>
      <c r="EG855" s="246"/>
      <c r="EI855" s="300"/>
      <c r="ER855" s="301"/>
      <c r="FF855" s="246"/>
      <c r="FI855" s="300"/>
      <c r="FJ855" s="300"/>
      <c r="FS855" s="301"/>
      <c r="GK855" s="302"/>
      <c r="GU855" s="301"/>
      <c r="GW855" s="300"/>
    </row>
    <row r="856" spans="1:218" s="245" customFormat="1" x14ac:dyDescent="0.3">
      <c r="A856" s="177"/>
      <c r="B856" s="297">
        <v>4</v>
      </c>
      <c r="C856" s="298" t="s">
        <v>6228</v>
      </c>
      <c r="D856" s="271">
        <f t="shared" si="396"/>
        <v>5147181.88</v>
      </c>
      <c r="E856" s="271">
        <v>0</v>
      </c>
      <c r="F856" s="271">
        <v>0</v>
      </c>
      <c r="G856" s="271">
        <v>0</v>
      </c>
      <c r="H856" s="271">
        <v>0</v>
      </c>
      <c r="I856" s="271">
        <v>0</v>
      </c>
      <c r="J856" s="271">
        <v>0</v>
      </c>
      <c r="K856" s="296">
        <v>0</v>
      </c>
      <c r="L856" s="271">
        <v>0</v>
      </c>
      <c r="M856" s="271">
        <v>496.9</v>
      </c>
      <c r="N856" s="258">
        <v>5039340</v>
      </c>
      <c r="O856" s="271">
        <v>0</v>
      </c>
      <c r="P856" s="271">
        <v>0</v>
      </c>
      <c r="Q856" s="271">
        <v>0</v>
      </c>
      <c r="R856" s="271">
        <v>0</v>
      </c>
      <c r="S856" s="271">
        <v>0</v>
      </c>
      <c r="T856" s="271">
        <v>0</v>
      </c>
      <c r="U856" s="271">
        <v>0</v>
      </c>
      <c r="V856" s="271">
        <v>0</v>
      </c>
      <c r="W856" s="271">
        <v>0</v>
      </c>
      <c r="X856" s="271">
        <v>0</v>
      </c>
      <c r="Y856" s="271">
        <v>0</v>
      </c>
      <c r="Z856" s="271">
        <v>0</v>
      </c>
      <c r="AA856" s="271">
        <v>0</v>
      </c>
      <c r="AB856" s="271">
        <v>0</v>
      </c>
      <c r="AC856" s="222">
        <f>ROUND(N856*2.14%,2)</f>
        <v>107841.88</v>
      </c>
      <c r="AD856" s="239">
        <v>0</v>
      </c>
      <c r="AE856" s="239">
        <v>0</v>
      </c>
      <c r="AF856" s="218" t="s">
        <v>17042</v>
      </c>
      <c r="AG856" s="242">
        <v>2023</v>
      </c>
      <c r="AH856" s="242">
        <v>2023</v>
      </c>
      <c r="AI856" s="219"/>
      <c r="AJ856" s="219"/>
      <c r="AK856" s="299"/>
      <c r="AL856" s="219"/>
      <c r="AM856" s="219"/>
      <c r="AR856" s="271"/>
      <c r="AS856" s="300"/>
      <c r="BC856" s="301"/>
      <c r="BO856" s="301"/>
      <c r="BR856" s="300"/>
      <c r="CE856" s="301"/>
      <c r="CH856" s="224"/>
      <c r="EG856" s="246"/>
      <c r="EI856" s="300"/>
      <c r="ER856" s="301"/>
      <c r="FF856" s="246"/>
      <c r="FI856" s="300"/>
      <c r="FJ856" s="300"/>
      <c r="FS856" s="301"/>
      <c r="GK856" s="302"/>
      <c r="GU856" s="301"/>
      <c r="GW856" s="300"/>
    </row>
    <row r="857" spans="1:218" s="245" customFormat="1" x14ac:dyDescent="0.3">
      <c r="A857" s="177"/>
      <c r="B857" s="297">
        <v>5</v>
      </c>
      <c r="C857" s="298" t="s">
        <v>181</v>
      </c>
      <c r="D857" s="271">
        <f t="shared" si="396"/>
        <v>12214720</v>
      </c>
      <c r="E857" s="271">
        <v>0</v>
      </c>
      <c r="F857" s="271">
        <v>0</v>
      </c>
      <c r="G857" s="271">
        <v>0</v>
      </c>
      <c r="H857" s="271">
        <v>0</v>
      </c>
      <c r="I857" s="271">
        <v>0</v>
      </c>
      <c r="J857" s="271">
        <v>0</v>
      </c>
      <c r="K857" s="296">
        <v>0</v>
      </c>
      <c r="L857" s="271">
        <v>0</v>
      </c>
      <c r="M857" s="271">
        <v>1426</v>
      </c>
      <c r="N857" s="258">
        <v>11958801.640000001</v>
      </c>
      <c r="O857" s="271">
        <v>0</v>
      </c>
      <c r="P857" s="271">
        <v>0</v>
      </c>
      <c r="Q857" s="271">
        <v>0</v>
      </c>
      <c r="R857" s="271">
        <v>0</v>
      </c>
      <c r="S857" s="271">
        <v>0</v>
      </c>
      <c r="T857" s="271">
        <v>0</v>
      </c>
      <c r="U857" s="271">
        <v>0</v>
      </c>
      <c r="V857" s="271">
        <v>0</v>
      </c>
      <c r="W857" s="271">
        <v>0</v>
      </c>
      <c r="X857" s="271">
        <v>0</v>
      </c>
      <c r="Y857" s="271">
        <v>0</v>
      </c>
      <c r="Z857" s="271">
        <v>0</v>
      </c>
      <c r="AA857" s="271">
        <v>0</v>
      </c>
      <c r="AB857" s="271">
        <v>0</v>
      </c>
      <c r="AC857" s="222">
        <f t="shared" ref="AC857:AC864" si="397">ROUND(N857*2.14%,2)</f>
        <v>255918.36</v>
      </c>
      <c r="AD857" s="239">
        <v>0</v>
      </c>
      <c r="AE857" s="239">
        <v>0</v>
      </c>
      <c r="AF857" s="218" t="s">
        <v>17042</v>
      </c>
      <c r="AG857" s="242">
        <v>2023</v>
      </c>
      <c r="AH857" s="242">
        <v>2023</v>
      </c>
      <c r="AI857" s="219"/>
      <c r="AJ857" s="219"/>
      <c r="AK857" s="299"/>
      <c r="AL857" s="219"/>
      <c r="AM857" s="219"/>
      <c r="AR857" s="271"/>
      <c r="AS857" s="300"/>
      <c r="BC857" s="301"/>
      <c r="BO857" s="301"/>
      <c r="BR857" s="300"/>
      <c r="CE857" s="301"/>
      <c r="CH857" s="224"/>
      <c r="EG857" s="246"/>
      <c r="EI857" s="300"/>
      <c r="ER857" s="301"/>
      <c r="FF857" s="246"/>
      <c r="FI857" s="300"/>
      <c r="FJ857" s="300"/>
      <c r="FS857" s="301"/>
      <c r="GK857" s="302"/>
      <c r="GU857" s="301"/>
      <c r="GW857" s="300"/>
    </row>
    <row r="858" spans="1:218" s="245" customFormat="1" x14ac:dyDescent="0.3">
      <c r="A858" s="177"/>
      <c r="B858" s="297">
        <v>6</v>
      </c>
      <c r="C858" s="298" t="s">
        <v>6839</v>
      </c>
      <c r="D858" s="271">
        <f t="shared" si="396"/>
        <v>6239027.8300000001</v>
      </c>
      <c r="E858" s="271">
        <v>0</v>
      </c>
      <c r="F858" s="271">
        <v>0</v>
      </c>
      <c r="G858" s="271">
        <v>0</v>
      </c>
      <c r="H858" s="271">
        <v>0</v>
      </c>
      <c r="I858" s="271">
        <v>0</v>
      </c>
      <c r="J858" s="271">
        <v>0</v>
      </c>
      <c r="K858" s="296">
        <v>0</v>
      </c>
      <c r="L858" s="271">
        <v>0</v>
      </c>
      <c r="M858" s="271">
        <v>584.66</v>
      </c>
      <c r="N858" s="258">
        <v>6108310</v>
      </c>
      <c r="O858" s="271">
        <v>0</v>
      </c>
      <c r="P858" s="271">
        <v>0</v>
      </c>
      <c r="Q858" s="271">
        <v>0</v>
      </c>
      <c r="R858" s="271">
        <v>0</v>
      </c>
      <c r="S858" s="271">
        <v>0</v>
      </c>
      <c r="T858" s="271">
        <v>0</v>
      </c>
      <c r="U858" s="271">
        <v>0</v>
      </c>
      <c r="V858" s="271">
        <v>0</v>
      </c>
      <c r="W858" s="271">
        <v>0</v>
      </c>
      <c r="X858" s="271">
        <v>0</v>
      </c>
      <c r="Y858" s="271">
        <v>0</v>
      </c>
      <c r="Z858" s="271">
        <v>0</v>
      </c>
      <c r="AA858" s="271">
        <v>0</v>
      </c>
      <c r="AB858" s="271">
        <v>0</v>
      </c>
      <c r="AC858" s="222">
        <f t="shared" si="397"/>
        <v>130717.83</v>
      </c>
      <c r="AD858" s="239">
        <v>0</v>
      </c>
      <c r="AE858" s="239">
        <v>0</v>
      </c>
      <c r="AF858" s="218" t="s">
        <v>17042</v>
      </c>
      <c r="AG858" s="242">
        <v>2023</v>
      </c>
      <c r="AH858" s="242">
        <v>2023</v>
      </c>
      <c r="AI858" s="219"/>
      <c r="AJ858" s="219"/>
      <c r="AK858" s="299"/>
      <c r="AL858" s="219"/>
      <c r="AM858" s="219"/>
      <c r="AR858" s="271"/>
      <c r="AS858" s="300"/>
      <c r="BC858" s="301"/>
      <c r="BO858" s="301"/>
      <c r="BR858" s="300"/>
      <c r="CE858" s="301"/>
      <c r="CH858" s="224"/>
      <c r="EG858" s="246"/>
      <c r="EI858" s="300"/>
      <c r="ER858" s="301"/>
      <c r="FF858" s="246"/>
      <c r="FI858" s="300"/>
      <c r="FJ858" s="300"/>
      <c r="FS858" s="301"/>
      <c r="GK858" s="302"/>
      <c r="GU858" s="301"/>
      <c r="GW858" s="300"/>
    </row>
    <row r="859" spans="1:218" s="245" customFormat="1" x14ac:dyDescent="0.3">
      <c r="A859" s="177"/>
      <c r="B859" s="297">
        <v>7</v>
      </c>
      <c r="C859" s="298" t="s">
        <v>6815</v>
      </c>
      <c r="D859" s="271">
        <f t="shared" si="396"/>
        <v>5067104.12</v>
      </c>
      <c r="E859" s="271">
        <v>0</v>
      </c>
      <c r="F859" s="271">
        <v>0</v>
      </c>
      <c r="G859" s="271">
        <v>0</v>
      </c>
      <c r="H859" s="271">
        <v>0</v>
      </c>
      <c r="I859" s="271">
        <v>0</v>
      </c>
      <c r="J859" s="271">
        <v>0</v>
      </c>
      <c r="K859" s="296">
        <v>0</v>
      </c>
      <c r="L859" s="271">
        <v>0</v>
      </c>
      <c r="M859" s="271">
        <v>544.82000000000005</v>
      </c>
      <c r="N859" s="258">
        <v>4960940</v>
      </c>
      <c r="O859" s="271">
        <v>0</v>
      </c>
      <c r="P859" s="271">
        <v>0</v>
      </c>
      <c r="Q859" s="271">
        <v>0</v>
      </c>
      <c r="R859" s="271">
        <v>0</v>
      </c>
      <c r="S859" s="271">
        <v>0</v>
      </c>
      <c r="T859" s="271">
        <v>0</v>
      </c>
      <c r="U859" s="271">
        <v>0</v>
      </c>
      <c r="V859" s="271">
        <v>0</v>
      </c>
      <c r="W859" s="271">
        <v>0</v>
      </c>
      <c r="X859" s="271">
        <v>0</v>
      </c>
      <c r="Y859" s="271">
        <v>0</v>
      </c>
      <c r="Z859" s="271">
        <v>0</v>
      </c>
      <c r="AA859" s="271">
        <v>0</v>
      </c>
      <c r="AB859" s="271">
        <v>0</v>
      </c>
      <c r="AC859" s="222">
        <f t="shared" si="397"/>
        <v>106164.12</v>
      </c>
      <c r="AD859" s="239">
        <v>0</v>
      </c>
      <c r="AE859" s="239">
        <v>0</v>
      </c>
      <c r="AF859" s="218" t="s">
        <v>17042</v>
      </c>
      <c r="AG859" s="242">
        <v>2023</v>
      </c>
      <c r="AH859" s="242">
        <v>2023</v>
      </c>
      <c r="AI859" s="219"/>
      <c r="AJ859" s="219"/>
      <c r="AK859" s="299"/>
      <c r="AL859" s="219"/>
      <c r="AM859" s="219"/>
      <c r="AR859" s="271"/>
      <c r="AS859" s="300"/>
      <c r="BC859" s="301"/>
      <c r="BO859" s="301"/>
      <c r="BR859" s="300"/>
      <c r="CE859" s="301"/>
      <c r="CH859" s="224"/>
      <c r="EG859" s="246"/>
      <c r="EI859" s="300"/>
      <c r="ER859" s="301"/>
      <c r="FF859" s="246"/>
      <c r="FI859" s="300"/>
      <c r="FJ859" s="300"/>
      <c r="FS859" s="301"/>
      <c r="GK859" s="302"/>
      <c r="GU859" s="301"/>
      <c r="GW859" s="300"/>
    </row>
    <row r="860" spans="1:218" s="245" customFormat="1" x14ac:dyDescent="0.3">
      <c r="A860" s="177"/>
      <c r="B860" s="297">
        <v>8</v>
      </c>
      <c r="C860" s="298" t="s">
        <v>184</v>
      </c>
      <c r="D860" s="271">
        <f t="shared" si="396"/>
        <v>7561975.7599999998</v>
      </c>
      <c r="E860" s="271">
        <v>0</v>
      </c>
      <c r="F860" s="271">
        <v>0</v>
      </c>
      <c r="G860" s="271">
        <v>0</v>
      </c>
      <c r="H860" s="271">
        <v>0</v>
      </c>
      <c r="I860" s="271">
        <v>0</v>
      </c>
      <c r="J860" s="271">
        <v>0</v>
      </c>
      <c r="K860" s="296">
        <v>0</v>
      </c>
      <c r="L860" s="271">
        <v>0</v>
      </c>
      <c r="M860" s="271">
        <v>770</v>
      </c>
      <c r="N860" s="258">
        <v>7403540</v>
      </c>
      <c r="O860" s="271">
        <v>0</v>
      </c>
      <c r="P860" s="271">
        <v>0</v>
      </c>
      <c r="Q860" s="271">
        <v>0</v>
      </c>
      <c r="R860" s="271">
        <v>0</v>
      </c>
      <c r="S860" s="271">
        <v>0</v>
      </c>
      <c r="T860" s="271">
        <v>0</v>
      </c>
      <c r="U860" s="271">
        <v>0</v>
      </c>
      <c r="V860" s="271">
        <v>0</v>
      </c>
      <c r="W860" s="271">
        <v>0</v>
      </c>
      <c r="X860" s="271">
        <v>0</v>
      </c>
      <c r="Y860" s="271">
        <v>0</v>
      </c>
      <c r="Z860" s="271">
        <v>0</v>
      </c>
      <c r="AA860" s="271">
        <v>0</v>
      </c>
      <c r="AB860" s="271">
        <v>0</v>
      </c>
      <c r="AC860" s="222">
        <f t="shared" si="397"/>
        <v>158435.76</v>
      </c>
      <c r="AD860" s="239">
        <v>0</v>
      </c>
      <c r="AE860" s="239">
        <v>0</v>
      </c>
      <c r="AF860" s="218" t="s">
        <v>17042</v>
      </c>
      <c r="AG860" s="242">
        <v>2023</v>
      </c>
      <c r="AH860" s="242">
        <v>2023</v>
      </c>
      <c r="AI860" s="219"/>
      <c r="AJ860" s="219"/>
      <c r="AK860" s="299"/>
      <c r="AL860" s="219"/>
      <c r="AM860" s="219"/>
      <c r="AR860" s="271"/>
      <c r="AS860" s="300"/>
      <c r="BC860" s="301"/>
      <c r="BO860" s="301"/>
      <c r="BR860" s="300"/>
      <c r="CE860" s="301"/>
      <c r="CH860" s="224"/>
      <c r="EG860" s="246"/>
      <c r="EI860" s="300"/>
      <c r="ER860" s="301"/>
      <c r="FF860" s="246"/>
      <c r="FI860" s="300"/>
      <c r="FJ860" s="300"/>
      <c r="FS860" s="301"/>
      <c r="GK860" s="302"/>
      <c r="GU860" s="301"/>
      <c r="GW860" s="300"/>
    </row>
    <row r="861" spans="1:218" s="245" customFormat="1" x14ac:dyDescent="0.3">
      <c r="A861" s="177"/>
      <c r="B861" s="297">
        <v>9</v>
      </c>
      <c r="C861" s="298" t="s">
        <v>6721</v>
      </c>
      <c r="D861" s="271">
        <f t="shared" si="396"/>
        <v>5311964.34</v>
      </c>
      <c r="E861" s="271">
        <v>0</v>
      </c>
      <c r="F861" s="271">
        <v>0</v>
      </c>
      <c r="G861" s="271">
        <v>0</v>
      </c>
      <c r="H861" s="271">
        <v>0</v>
      </c>
      <c r="I861" s="271">
        <v>0</v>
      </c>
      <c r="J861" s="271">
        <v>0</v>
      </c>
      <c r="K861" s="296">
        <v>0</v>
      </c>
      <c r="L861" s="271">
        <v>0</v>
      </c>
      <c r="M861" s="271">
        <v>543.5</v>
      </c>
      <c r="N861" s="258">
        <v>5200670</v>
      </c>
      <c r="O861" s="271">
        <v>0</v>
      </c>
      <c r="P861" s="271">
        <v>0</v>
      </c>
      <c r="Q861" s="271">
        <v>0</v>
      </c>
      <c r="R861" s="271">
        <v>0</v>
      </c>
      <c r="S861" s="271">
        <v>0</v>
      </c>
      <c r="T861" s="271">
        <v>0</v>
      </c>
      <c r="U861" s="271">
        <v>0</v>
      </c>
      <c r="V861" s="271">
        <v>0</v>
      </c>
      <c r="W861" s="271">
        <v>0</v>
      </c>
      <c r="X861" s="271">
        <v>0</v>
      </c>
      <c r="Y861" s="271">
        <v>0</v>
      </c>
      <c r="Z861" s="271">
        <v>0</v>
      </c>
      <c r="AA861" s="271">
        <v>0</v>
      </c>
      <c r="AB861" s="271">
        <v>0</v>
      </c>
      <c r="AC861" s="222">
        <f t="shared" si="397"/>
        <v>111294.34</v>
      </c>
      <c r="AD861" s="239">
        <v>0</v>
      </c>
      <c r="AE861" s="239">
        <v>0</v>
      </c>
      <c r="AF861" s="218" t="s">
        <v>17042</v>
      </c>
      <c r="AG861" s="242">
        <v>2023</v>
      </c>
      <c r="AH861" s="242">
        <v>2023</v>
      </c>
      <c r="AI861" s="219"/>
      <c r="AJ861" s="219"/>
      <c r="AK861" s="299"/>
      <c r="AL861" s="219"/>
      <c r="AM861" s="219"/>
      <c r="AR861" s="271"/>
      <c r="AS861" s="300"/>
      <c r="BC861" s="301"/>
      <c r="BO861" s="301"/>
      <c r="BR861" s="300"/>
      <c r="CE861" s="301"/>
      <c r="CH861" s="224"/>
      <c r="EG861" s="246"/>
      <c r="EI861" s="300"/>
      <c r="ER861" s="301"/>
      <c r="FF861" s="246"/>
      <c r="FI861" s="300"/>
      <c r="FJ861" s="300"/>
      <c r="FS861" s="301"/>
      <c r="GK861" s="302"/>
      <c r="GU861" s="301"/>
      <c r="GW861" s="300"/>
    </row>
    <row r="862" spans="1:218" s="245" customFormat="1" x14ac:dyDescent="0.3">
      <c r="A862" s="177"/>
      <c r="B862" s="297">
        <v>10</v>
      </c>
      <c r="C862" s="298" t="s">
        <v>6785</v>
      </c>
      <c r="D862" s="271">
        <f t="shared" si="396"/>
        <v>5436615.9900000002</v>
      </c>
      <c r="E862" s="271">
        <v>0</v>
      </c>
      <c r="F862" s="271">
        <v>0</v>
      </c>
      <c r="G862" s="271">
        <v>0</v>
      </c>
      <c r="H862" s="271">
        <v>0</v>
      </c>
      <c r="I862" s="271">
        <v>0</v>
      </c>
      <c r="J862" s="271">
        <v>0</v>
      </c>
      <c r="K862" s="296">
        <v>0</v>
      </c>
      <c r="L862" s="271">
        <v>0</v>
      </c>
      <c r="M862" s="271">
        <v>550.45000000000005</v>
      </c>
      <c r="N862" s="258">
        <v>5322710</v>
      </c>
      <c r="O862" s="271">
        <v>0</v>
      </c>
      <c r="P862" s="271">
        <v>0</v>
      </c>
      <c r="Q862" s="271">
        <v>0</v>
      </c>
      <c r="R862" s="271">
        <v>0</v>
      </c>
      <c r="S862" s="271">
        <v>0</v>
      </c>
      <c r="T862" s="271">
        <v>0</v>
      </c>
      <c r="U862" s="271">
        <v>0</v>
      </c>
      <c r="V862" s="271">
        <v>0</v>
      </c>
      <c r="W862" s="271">
        <v>0</v>
      </c>
      <c r="X862" s="271">
        <v>0</v>
      </c>
      <c r="Y862" s="271">
        <v>0</v>
      </c>
      <c r="Z862" s="271">
        <v>0</v>
      </c>
      <c r="AA862" s="271">
        <v>0</v>
      </c>
      <c r="AB862" s="271">
        <v>0</v>
      </c>
      <c r="AC862" s="222">
        <f t="shared" si="397"/>
        <v>113905.99</v>
      </c>
      <c r="AD862" s="239">
        <v>0</v>
      </c>
      <c r="AE862" s="239">
        <v>0</v>
      </c>
      <c r="AF862" s="218" t="s">
        <v>17042</v>
      </c>
      <c r="AG862" s="242">
        <v>2023</v>
      </c>
      <c r="AH862" s="242">
        <v>2023</v>
      </c>
      <c r="AI862" s="219"/>
      <c r="AJ862" s="219"/>
      <c r="AK862" s="299"/>
      <c r="AL862" s="219"/>
      <c r="AM862" s="219"/>
      <c r="AR862" s="271"/>
      <c r="AS862" s="300"/>
      <c r="BC862" s="301"/>
      <c r="BO862" s="301"/>
      <c r="BR862" s="300"/>
      <c r="CE862" s="301"/>
      <c r="CH862" s="224"/>
      <c r="EG862" s="246"/>
      <c r="EI862" s="300"/>
      <c r="ER862" s="301"/>
      <c r="FF862" s="246"/>
      <c r="FI862" s="300"/>
      <c r="FJ862" s="300"/>
      <c r="FS862" s="301"/>
      <c r="GK862" s="302"/>
      <c r="GU862" s="301"/>
      <c r="GW862" s="300"/>
    </row>
    <row r="863" spans="1:218" s="245" customFormat="1" x14ac:dyDescent="0.3">
      <c r="A863" s="177"/>
      <c r="B863" s="297">
        <v>11</v>
      </c>
      <c r="C863" s="298" t="s">
        <v>1141</v>
      </c>
      <c r="D863" s="271">
        <f t="shared" si="396"/>
        <v>12020437.83</v>
      </c>
      <c r="E863" s="271">
        <v>0</v>
      </c>
      <c r="F863" s="271">
        <v>0</v>
      </c>
      <c r="G863" s="271">
        <v>0</v>
      </c>
      <c r="H863" s="271">
        <v>0</v>
      </c>
      <c r="I863" s="271">
        <v>0</v>
      </c>
      <c r="J863" s="271">
        <v>0</v>
      </c>
      <c r="K863" s="296">
        <v>0</v>
      </c>
      <c r="L863" s="271">
        <v>0</v>
      </c>
      <c r="M863" s="271">
        <v>1156.1300000000001</v>
      </c>
      <c r="N863" s="258">
        <v>11768590</v>
      </c>
      <c r="O863" s="271">
        <v>0</v>
      </c>
      <c r="P863" s="271">
        <v>0</v>
      </c>
      <c r="Q863" s="271">
        <v>0</v>
      </c>
      <c r="R863" s="271">
        <v>0</v>
      </c>
      <c r="S863" s="271">
        <v>0</v>
      </c>
      <c r="T863" s="271">
        <v>0</v>
      </c>
      <c r="U863" s="271">
        <v>0</v>
      </c>
      <c r="V863" s="271">
        <v>0</v>
      </c>
      <c r="W863" s="271">
        <v>0</v>
      </c>
      <c r="X863" s="271">
        <v>0</v>
      </c>
      <c r="Y863" s="271">
        <v>0</v>
      </c>
      <c r="Z863" s="271">
        <v>0</v>
      </c>
      <c r="AA863" s="271">
        <v>0</v>
      </c>
      <c r="AB863" s="271">
        <v>0</v>
      </c>
      <c r="AC863" s="222">
        <f t="shared" si="397"/>
        <v>251847.83</v>
      </c>
      <c r="AD863" s="239">
        <v>0</v>
      </c>
      <c r="AE863" s="239">
        <v>0</v>
      </c>
      <c r="AF863" s="218" t="s">
        <v>17042</v>
      </c>
      <c r="AG863" s="242">
        <v>2023</v>
      </c>
      <c r="AH863" s="242">
        <v>2023</v>
      </c>
      <c r="AI863" s="219"/>
      <c r="AJ863" s="219"/>
      <c r="AK863" s="299"/>
      <c r="AL863" s="219"/>
      <c r="AM863" s="219"/>
      <c r="AR863" s="271"/>
      <c r="AS863" s="300"/>
      <c r="BC863" s="301"/>
      <c r="BO863" s="301"/>
      <c r="BR863" s="300"/>
      <c r="CE863" s="301"/>
      <c r="CH863" s="224"/>
      <c r="EG863" s="246"/>
      <c r="EI863" s="300"/>
      <c r="ER863" s="301"/>
      <c r="FF863" s="246"/>
      <c r="FI863" s="300"/>
      <c r="FJ863" s="300"/>
      <c r="FS863" s="301"/>
      <c r="GK863" s="302"/>
      <c r="GU863" s="301"/>
      <c r="GW863" s="300"/>
    </row>
    <row r="864" spans="1:218" s="245" customFormat="1" x14ac:dyDescent="0.3">
      <c r="A864" s="177"/>
      <c r="B864" s="297">
        <v>12</v>
      </c>
      <c r="C864" s="298" t="s">
        <v>4962</v>
      </c>
      <c r="D864" s="271">
        <f t="shared" si="396"/>
        <v>7123390</v>
      </c>
      <c r="E864" s="271">
        <v>0</v>
      </c>
      <c r="F864" s="271">
        <v>0</v>
      </c>
      <c r="G864" s="271">
        <v>0</v>
      </c>
      <c r="H864" s="271">
        <v>0</v>
      </c>
      <c r="I864" s="271">
        <v>0</v>
      </c>
      <c r="J864" s="271">
        <v>0</v>
      </c>
      <c r="K864" s="296">
        <v>0</v>
      </c>
      <c r="L864" s="271">
        <v>0</v>
      </c>
      <c r="M864" s="271">
        <v>667.2</v>
      </c>
      <c r="N864" s="258">
        <v>6974143.3300000001</v>
      </c>
      <c r="O864" s="271">
        <v>0</v>
      </c>
      <c r="P864" s="271">
        <v>0</v>
      </c>
      <c r="Q864" s="271">
        <v>0</v>
      </c>
      <c r="R864" s="271">
        <v>0</v>
      </c>
      <c r="S864" s="271">
        <v>0</v>
      </c>
      <c r="T864" s="271">
        <v>0</v>
      </c>
      <c r="U864" s="271">
        <v>0</v>
      </c>
      <c r="V864" s="271">
        <v>0</v>
      </c>
      <c r="W864" s="271">
        <v>0</v>
      </c>
      <c r="X864" s="271">
        <v>0</v>
      </c>
      <c r="Y864" s="271">
        <v>0</v>
      </c>
      <c r="Z864" s="271">
        <v>0</v>
      </c>
      <c r="AA864" s="271">
        <v>0</v>
      </c>
      <c r="AB864" s="271">
        <v>0</v>
      </c>
      <c r="AC864" s="222">
        <f t="shared" si="397"/>
        <v>149246.67000000001</v>
      </c>
      <c r="AD864" s="239">
        <v>0</v>
      </c>
      <c r="AE864" s="239">
        <v>0</v>
      </c>
      <c r="AF864" s="218" t="s">
        <v>17042</v>
      </c>
      <c r="AG864" s="242">
        <v>2023</v>
      </c>
      <c r="AH864" s="242">
        <v>2023</v>
      </c>
      <c r="AI864" s="219"/>
      <c r="AJ864" s="219"/>
      <c r="AK864" s="299"/>
      <c r="AL864" s="219"/>
      <c r="AM864" s="219"/>
      <c r="AR864" s="271"/>
      <c r="AS864" s="300"/>
      <c r="BC864" s="301"/>
      <c r="BO864" s="301"/>
      <c r="BR864" s="300"/>
      <c r="CE864" s="301"/>
      <c r="CH864" s="224"/>
      <c r="EG864" s="246"/>
      <c r="EI864" s="300"/>
      <c r="ER864" s="301"/>
      <c r="FF864" s="246"/>
      <c r="FI864" s="300"/>
      <c r="FJ864" s="300"/>
      <c r="FS864" s="301"/>
      <c r="GK864" s="302"/>
      <c r="GU864" s="301"/>
      <c r="GW864" s="300"/>
    </row>
    <row r="865" spans="1:205" s="245" customFormat="1" x14ac:dyDescent="0.3">
      <c r="A865" s="177"/>
      <c r="B865" s="225" t="s">
        <v>342</v>
      </c>
      <c r="C865" s="298"/>
      <c r="D865" s="303">
        <f>D866</f>
        <v>5747868.4900000002</v>
      </c>
      <c r="E865" s="271">
        <f t="shared" ref="E865:AE865" si="398">E866</f>
        <v>0</v>
      </c>
      <c r="F865" s="271">
        <f t="shared" si="398"/>
        <v>0</v>
      </c>
      <c r="G865" s="271">
        <f t="shared" si="398"/>
        <v>0</v>
      </c>
      <c r="H865" s="271">
        <f t="shared" si="398"/>
        <v>0</v>
      </c>
      <c r="I865" s="271">
        <f t="shared" si="398"/>
        <v>0</v>
      </c>
      <c r="J865" s="271">
        <f t="shared" si="398"/>
        <v>0</v>
      </c>
      <c r="K865" s="296">
        <f t="shared" si="398"/>
        <v>0</v>
      </c>
      <c r="L865" s="271">
        <f t="shared" si="398"/>
        <v>0</v>
      </c>
      <c r="M865" s="271">
        <f t="shared" si="398"/>
        <v>765</v>
      </c>
      <c r="N865" s="271">
        <f t="shared" si="398"/>
        <v>5627441.25</v>
      </c>
      <c r="O865" s="271">
        <f t="shared" si="398"/>
        <v>0</v>
      </c>
      <c r="P865" s="271">
        <f t="shared" si="398"/>
        <v>0</v>
      </c>
      <c r="Q865" s="271">
        <f t="shared" si="398"/>
        <v>0</v>
      </c>
      <c r="R865" s="271">
        <f t="shared" si="398"/>
        <v>0</v>
      </c>
      <c r="S865" s="271">
        <f t="shared" si="398"/>
        <v>0</v>
      </c>
      <c r="T865" s="271">
        <f t="shared" si="398"/>
        <v>0</v>
      </c>
      <c r="U865" s="271">
        <f t="shared" si="398"/>
        <v>0</v>
      </c>
      <c r="V865" s="271">
        <f t="shared" si="398"/>
        <v>0</v>
      </c>
      <c r="W865" s="271">
        <f t="shared" si="398"/>
        <v>0</v>
      </c>
      <c r="X865" s="271">
        <f t="shared" si="398"/>
        <v>0</v>
      </c>
      <c r="Y865" s="271">
        <f t="shared" si="398"/>
        <v>0</v>
      </c>
      <c r="Z865" s="271">
        <f t="shared" si="398"/>
        <v>0</v>
      </c>
      <c r="AA865" s="271">
        <f t="shared" si="398"/>
        <v>0</v>
      </c>
      <c r="AB865" s="271">
        <f t="shared" si="398"/>
        <v>0</v>
      </c>
      <c r="AC865" s="271">
        <f t="shared" si="398"/>
        <v>120427.24</v>
      </c>
      <c r="AD865" s="271">
        <f t="shared" si="398"/>
        <v>0</v>
      </c>
      <c r="AE865" s="271">
        <f t="shared" si="398"/>
        <v>0</v>
      </c>
      <c r="AF865" s="214" t="s">
        <v>17304</v>
      </c>
      <c r="AG865" s="214" t="s">
        <v>17304</v>
      </c>
      <c r="AH865" s="214" t="s">
        <v>17304</v>
      </c>
      <c r="AI865" s="219"/>
      <c r="AJ865" s="219"/>
      <c r="AK865" s="299"/>
      <c r="AL865" s="219"/>
      <c r="AM865" s="219"/>
      <c r="AR865" s="271"/>
      <c r="AS865" s="300"/>
      <c r="BC865" s="301"/>
      <c r="BO865" s="301"/>
      <c r="BR865" s="300"/>
      <c r="CE865" s="301"/>
      <c r="CH865" s="224"/>
      <c r="EG865" s="246"/>
      <c r="EI865" s="300"/>
      <c r="ER865" s="301"/>
      <c r="FF865" s="246"/>
      <c r="FI865" s="300"/>
      <c r="FJ865" s="300"/>
      <c r="FS865" s="301"/>
      <c r="GK865" s="302"/>
      <c r="GU865" s="301"/>
      <c r="GW865" s="300"/>
    </row>
    <row r="866" spans="1:205" s="245" customFormat="1" x14ac:dyDescent="0.3">
      <c r="A866" s="177"/>
      <c r="B866" s="297">
        <v>13</v>
      </c>
      <c r="C866" s="298" t="s">
        <v>13017</v>
      </c>
      <c r="D866" s="271">
        <f t="shared" si="396"/>
        <v>5747868.4900000002</v>
      </c>
      <c r="E866" s="271">
        <v>0</v>
      </c>
      <c r="F866" s="271">
        <v>0</v>
      </c>
      <c r="G866" s="271">
        <v>0</v>
      </c>
      <c r="H866" s="271">
        <v>0</v>
      </c>
      <c r="I866" s="271">
        <v>0</v>
      </c>
      <c r="J866" s="271">
        <v>0</v>
      </c>
      <c r="K866" s="296">
        <v>0</v>
      </c>
      <c r="L866" s="271">
        <v>0</v>
      </c>
      <c r="M866" s="271">
        <v>765</v>
      </c>
      <c r="N866" s="258">
        <v>5627441.25</v>
      </c>
      <c r="O866" s="271">
        <v>0</v>
      </c>
      <c r="P866" s="271">
        <v>0</v>
      </c>
      <c r="Q866" s="271">
        <v>0</v>
      </c>
      <c r="R866" s="271">
        <v>0</v>
      </c>
      <c r="S866" s="271">
        <v>0</v>
      </c>
      <c r="T866" s="271">
        <v>0</v>
      </c>
      <c r="U866" s="271">
        <v>0</v>
      </c>
      <c r="V866" s="271">
        <v>0</v>
      </c>
      <c r="W866" s="271">
        <v>0</v>
      </c>
      <c r="X866" s="271">
        <v>0</v>
      </c>
      <c r="Y866" s="271">
        <v>0</v>
      </c>
      <c r="Z866" s="271">
        <v>0</v>
      </c>
      <c r="AA866" s="271">
        <v>0</v>
      </c>
      <c r="AB866" s="271">
        <v>0</v>
      </c>
      <c r="AC866" s="222">
        <f>ROUND(N866*2.14%,2)</f>
        <v>120427.24</v>
      </c>
      <c r="AD866" s="239">
        <v>0</v>
      </c>
      <c r="AE866" s="239">
        <v>0</v>
      </c>
      <c r="AF866" s="218" t="s">
        <v>17042</v>
      </c>
      <c r="AG866" s="242">
        <v>2023</v>
      </c>
      <c r="AH866" s="242">
        <v>2023</v>
      </c>
      <c r="AI866" s="219"/>
      <c r="AJ866" s="219"/>
      <c r="AK866" s="299"/>
      <c r="AL866" s="219"/>
      <c r="AM866" s="219"/>
      <c r="AR866" s="271"/>
      <c r="AS866" s="300"/>
      <c r="BC866" s="301"/>
      <c r="BM866" s="245" t="s">
        <v>3937</v>
      </c>
      <c r="BN866" s="245" t="s">
        <v>3045</v>
      </c>
      <c r="BO866" s="301" t="s">
        <v>2983</v>
      </c>
      <c r="BR866" s="300"/>
      <c r="BU866" s="245" t="s">
        <v>3937</v>
      </c>
      <c r="BV866" s="245" t="s">
        <v>3045</v>
      </c>
      <c r="BW866" s="245" t="s">
        <v>2983</v>
      </c>
      <c r="CE866" s="301"/>
      <c r="CH866" s="224"/>
      <c r="EG866" s="246"/>
      <c r="EI866" s="300"/>
      <c r="ER866" s="301"/>
      <c r="FF866" s="246"/>
      <c r="FI866" s="300"/>
      <c r="FJ866" s="300"/>
      <c r="FS866" s="301"/>
      <c r="GK866" s="302"/>
      <c r="GU866" s="301"/>
      <c r="GW866" s="300"/>
    </row>
    <row r="867" spans="1:205" s="245" customFormat="1" x14ac:dyDescent="0.3">
      <c r="A867" s="177"/>
      <c r="B867" s="225" t="s">
        <v>341</v>
      </c>
      <c r="C867" s="298"/>
      <c r="D867" s="303">
        <f>D868</f>
        <v>5975409.9800000004</v>
      </c>
      <c r="E867" s="271">
        <f t="shared" ref="E867:AE867" si="399">E868</f>
        <v>0</v>
      </c>
      <c r="F867" s="271">
        <f t="shared" si="399"/>
        <v>0</v>
      </c>
      <c r="G867" s="271">
        <f t="shared" si="399"/>
        <v>0</v>
      </c>
      <c r="H867" s="271">
        <f t="shared" si="399"/>
        <v>0</v>
      </c>
      <c r="I867" s="271">
        <f t="shared" si="399"/>
        <v>0</v>
      </c>
      <c r="J867" s="271">
        <f t="shared" si="399"/>
        <v>0</v>
      </c>
      <c r="K867" s="296">
        <f t="shared" si="399"/>
        <v>0</v>
      </c>
      <c r="L867" s="271">
        <f t="shared" si="399"/>
        <v>0</v>
      </c>
      <c r="M867" s="271">
        <f t="shared" si="399"/>
        <v>650</v>
      </c>
      <c r="N867" s="271">
        <f t="shared" si="399"/>
        <v>5850215.3700000001</v>
      </c>
      <c r="O867" s="271">
        <f t="shared" si="399"/>
        <v>0</v>
      </c>
      <c r="P867" s="271">
        <f t="shared" si="399"/>
        <v>0</v>
      </c>
      <c r="Q867" s="271">
        <f t="shared" si="399"/>
        <v>0</v>
      </c>
      <c r="R867" s="271">
        <f t="shared" si="399"/>
        <v>0</v>
      </c>
      <c r="S867" s="271">
        <f t="shared" si="399"/>
        <v>0</v>
      </c>
      <c r="T867" s="271">
        <f t="shared" si="399"/>
        <v>0</v>
      </c>
      <c r="U867" s="271">
        <f t="shared" si="399"/>
        <v>0</v>
      </c>
      <c r="V867" s="271">
        <f t="shared" si="399"/>
        <v>0</v>
      </c>
      <c r="W867" s="271">
        <f t="shared" si="399"/>
        <v>0</v>
      </c>
      <c r="X867" s="271">
        <f t="shared" si="399"/>
        <v>0</v>
      </c>
      <c r="Y867" s="271">
        <f t="shared" si="399"/>
        <v>0</v>
      </c>
      <c r="Z867" s="271">
        <f t="shared" si="399"/>
        <v>0</v>
      </c>
      <c r="AA867" s="271">
        <f t="shared" si="399"/>
        <v>0</v>
      </c>
      <c r="AB867" s="271">
        <f t="shared" si="399"/>
        <v>0</v>
      </c>
      <c r="AC867" s="271">
        <f t="shared" si="399"/>
        <v>125194.61</v>
      </c>
      <c r="AD867" s="271">
        <f t="shared" si="399"/>
        <v>0</v>
      </c>
      <c r="AE867" s="271">
        <f t="shared" si="399"/>
        <v>0</v>
      </c>
      <c r="AF867" s="214" t="s">
        <v>17304</v>
      </c>
      <c r="AG867" s="214" t="s">
        <v>17304</v>
      </c>
      <c r="AH867" s="214" t="s">
        <v>17304</v>
      </c>
      <c r="AI867" s="219"/>
      <c r="AJ867" s="219"/>
      <c r="AK867" s="299"/>
      <c r="AL867" s="219"/>
      <c r="AM867" s="219"/>
      <c r="AR867" s="271"/>
      <c r="AS867" s="300"/>
      <c r="BC867" s="301"/>
      <c r="BO867" s="301"/>
      <c r="BR867" s="300"/>
      <c r="CE867" s="301"/>
      <c r="CH867" s="224"/>
      <c r="EG867" s="246"/>
      <c r="EI867" s="300"/>
      <c r="ER867" s="301"/>
      <c r="FF867" s="246"/>
      <c r="FI867" s="300"/>
      <c r="FJ867" s="300"/>
      <c r="FS867" s="301"/>
      <c r="GK867" s="302"/>
      <c r="GU867" s="301"/>
      <c r="GW867" s="300"/>
    </row>
    <row r="868" spans="1:205" s="245" customFormat="1" x14ac:dyDescent="0.3">
      <c r="A868" s="177"/>
      <c r="B868" s="297">
        <v>14</v>
      </c>
      <c r="C868" s="298" t="s">
        <v>2243</v>
      </c>
      <c r="D868" s="271">
        <f t="shared" si="396"/>
        <v>5975409.9800000004</v>
      </c>
      <c r="E868" s="271">
        <v>0</v>
      </c>
      <c r="F868" s="271">
        <v>0</v>
      </c>
      <c r="G868" s="271">
        <v>0</v>
      </c>
      <c r="H868" s="271">
        <v>0</v>
      </c>
      <c r="I868" s="271">
        <v>0</v>
      </c>
      <c r="J868" s="271">
        <v>0</v>
      </c>
      <c r="K868" s="296">
        <v>0</v>
      </c>
      <c r="L868" s="271">
        <v>0</v>
      </c>
      <c r="M868" s="271">
        <v>650</v>
      </c>
      <c r="N868" s="258">
        <v>5850215.3700000001</v>
      </c>
      <c r="O868" s="271">
        <v>0</v>
      </c>
      <c r="P868" s="271">
        <v>0</v>
      </c>
      <c r="Q868" s="271">
        <v>0</v>
      </c>
      <c r="R868" s="271">
        <v>0</v>
      </c>
      <c r="S868" s="271">
        <v>0</v>
      </c>
      <c r="T868" s="271">
        <v>0</v>
      </c>
      <c r="U868" s="271">
        <v>0</v>
      </c>
      <c r="V868" s="271">
        <v>0</v>
      </c>
      <c r="W868" s="271">
        <v>0</v>
      </c>
      <c r="X868" s="271">
        <v>0</v>
      </c>
      <c r="Y868" s="271">
        <v>0</v>
      </c>
      <c r="Z868" s="271">
        <v>0</v>
      </c>
      <c r="AA868" s="271">
        <v>0</v>
      </c>
      <c r="AB868" s="271">
        <v>0</v>
      </c>
      <c r="AC868" s="222">
        <f>ROUND(N868*2.14%,2)</f>
        <v>125194.61</v>
      </c>
      <c r="AD868" s="239">
        <v>0</v>
      </c>
      <c r="AE868" s="239">
        <v>0</v>
      </c>
      <c r="AF868" s="218" t="s">
        <v>17042</v>
      </c>
      <c r="AG868" s="242">
        <v>2023</v>
      </c>
      <c r="AH868" s="242">
        <v>2023</v>
      </c>
      <c r="AI868" s="219"/>
      <c r="AJ868" s="219"/>
      <c r="AK868" s="299"/>
      <c r="AL868" s="219"/>
      <c r="AM868" s="219"/>
      <c r="AR868" s="271"/>
      <c r="AS868" s="300"/>
      <c r="BC868" s="301"/>
      <c r="BM868" s="245" t="s">
        <v>759</v>
      </c>
      <c r="BN868" s="245" t="s">
        <v>3045</v>
      </c>
      <c r="BO868" s="301" t="s">
        <v>2983</v>
      </c>
      <c r="BR868" s="300"/>
      <c r="BU868" s="245" t="s">
        <v>759</v>
      </c>
      <c r="BV868" s="245" t="s">
        <v>3045</v>
      </c>
      <c r="BW868" s="245" t="s">
        <v>2983</v>
      </c>
      <c r="CE868" s="301"/>
      <c r="CH868" s="224"/>
      <c r="EG868" s="246"/>
      <c r="EI868" s="300"/>
      <c r="ER868" s="301"/>
      <c r="FF868" s="246"/>
      <c r="FI868" s="300"/>
      <c r="FJ868" s="300"/>
      <c r="FS868" s="301"/>
      <c r="GK868" s="302"/>
      <c r="GU868" s="301"/>
      <c r="GW868" s="300"/>
    </row>
    <row r="869" spans="1:205" s="245" customFormat="1" x14ac:dyDescent="0.3">
      <c r="A869" s="177"/>
      <c r="B869" s="225" t="s">
        <v>327</v>
      </c>
      <c r="C869" s="298"/>
      <c r="D869" s="303">
        <f>D870</f>
        <v>2594220</v>
      </c>
      <c r="E869" s="271">
        <f t="shared" ref="E869:AE869" si="400">E870</f>
        <v>0</v>
      </c>
      <c r="F869" s="271">
        <f t="shared" si="400"/>
        <v>0</v>
      </c>
      <c r="G869" s="271">
        <f t="shared" si="400"/>
        <v>0</v>
      </c>
      <c r="H869" s="271">
        <f t="shared" si="400"/>
        <v>0</v>
      </c>
      <c r="I869" s="271">
        <f t="shared" si="400"/>
        <v>0</v>
      </c>
      <c r="J869" s="271">
        <f t="shared" si="400"/>
        <v>0</v>
      </c>
      <c r="K869" s="296">
        <f t="shared" si="400"/>
        <v>0</v>
      </c>
      <c r="L869" s="271">
        <f t="shared" si="400"/>
        <v>0</v>
      </c>
      <c r="M869" s="271">
        <f t="shared" si="400"/>
        <v>404</v>
      </c>
      <c r="N869" s="271">
        <f t="shared" si="400"/>
        <v>2539866.85</v>
      </c>
      <c r="O869" s="271">
        <f t="shared" si="400"/>
        <v>0</v>
      </c>
      <c r="P869" s="271">
        <f t="shared" si="400"/>
        <v>0</v>
      </c>
      <c r="Q869" s="271">
        <f t="shared" si="400"/>
        <v>0</v>
      </c>
      <c r="R869" s="271">
        <f t="shared" si="400"/>
        <v>0</v>
      </c>
      <c r="S869" s="271">
        <f t="shared" si="400"/>
        <v>0</v>
      </c>
      <c r="T869" s="271">
        <f t="shared" si="400"/>
        <v>0</v>
      </c>
      <c r="U869" s="271">
        <f t="shared" si="400"/>
        <v>0</v>
      </c>
      <c r="V869" s="271">
        <f t="shared" si="400"/>
        <v>0</v>
      </c>
      <c r="W869" s="271">
        <f t="shared" si="400"/>
        <v>0</v>
      </c>
      <c r="X869" s="271">
        <f t="shared" si="400"/>
        <v>0</v>
      </c>
      <c r="Y869" s="271">
        <f t="shared" si="400"/>
        <v>0</v>
      </c>
      <c r="Z869" s="271">
        <f t="shared" si="400"/>
        <v>0</v>
      </c>
      <c r="AA869" s="271">
        <f t="shared" si="400"/>
        <v>0</v>
      </c>
      <c r="AB869" s="271">
        <f t="shared" si="400"/>
        <v>0</v>
      </c>
      <c r="AC869" s="271">
        <f t="shared" si="400"/>
        <v>54353.15</v>
      </c>
      <c r="AD869" s="271">
        <f t="shared" si="400"/>
        <v>0</v>
      </c>
      <c r="AE869" s="271">
        <f t="shared" si="400"/>
        <v>0</v>
      </c>
      <c r="AF869" s="214" t="s">
        <v>17304</v>
      </c>
      <c r="AG869" s="214" t="s">
        <v>17304</v>
      </c>
      <c r="AH869" s="214" t="s">
        <v>17304</v>
      </c>
      <c r="AI869" s="219"/>
      <c r="AJ869" s="219"/>
      <c r="AK869" s="299"/>
      <c r="AL869" s="219"/>
      <c r="AM869" s="219"/>
      <c r="AR869" s="271"/>
      <c r="AS869" s="300"/>
      <c r="BC869" s="301"/>
      <c r="BO869" s="301"/>
      <c r="BR869" s="300"/>
      <c r="CE869" s="301"/>
      <c r="CH869" s="224"/>
      <c r="EG869" s="246"/>
      <c r="EI869" s="300"/>
      <c r="ER869" s="301"/>
      <c r="FF869" s="246"/>
      <c r="FI869" s="300"/>
      <c r="FJ869" s="300"/>
      <c r="FS869" s="301"/>
      <c r="GK869" s="302"/>
      <c r="GU869" s="301"/>
      <c r="GW869" s="300"/>
    </row>
    <row r="870" spans="1:205" s="245" customFormat="1" x14ac:dyDescent="0.3">
      <c r="A870" s="177"/>
      <c r="B870" s="297">
        <v>15</v>
      </c>
      <c r="C870" s="298" t="s">
        <v>9994</v>
      </c>
      <c r="D870" s="271">
        <f t="shared" si="396"/>
        <v>2594220</v>
      </c>
      <c r="E870" s="271">
        <v>0</v>
      </c>
      <c r="F870" s="271">
        <v>0</v>
      </c>
      <c r="G870" s="271">
        <v>0</v>
      </c>
      <c r="H870" s="271">
        <v>0</v>
      </c>
      <c r="I870" s="271">
        <v>0</v>
      </c>
      <c r="J870" s="271">
        <v>0</v>
      </c>
      <c r="K870" s="296">
        <v>0</v>
      </c>
      <c r="L870" s="271">
        <v>0</v>
      </c>
      <c r="M870" s="271">
        <v>404</v>
      </c>
      <c r="N870" s="258">
        <v>2539866.85</v>
      </c>
      <c r="O870" s="271">
        <v>0</v>
      </c>
      <c r="P870" s="271">
        <v>0</v>
      </c>
      <c r="Q870" s="271">
        <v>0</v>
      </c>
      <c r="R870" s="271">
        <v>0</v>
      </c>
      <c r="S870" s="271">
        <v>0</v>
      </c>
      <c r="T870" s="271">
        <v>0</v>
      </c>
      <c r="U870" s="271">
        <v>0</v>
      </c>
      <c r="V870" s="271">
        <v>0</v>
      </c>
      <c r="W870" s="271">
        <v>0</v>
      </c>
      <c r="X870" s="271">
        <v>0</v>
      </c>
      <c r="Y870" s="271">
        <v>0</v>
      </c>
      <c r="Z870" s="271">
        <v>0</v>
      </c>
      <c r="AA870" s="271">
        <v>0</v>
      </c>
      <c r="AB870" s="271">
        <v>0</v>
      </c>
      <c r="AC870" s="222">
        <f>ROUND(N870*2.14%,2)</f>
        <v>54353.15</v>
      </c>
      <c r="AD870" s="239">
        <v>0</v>
      </c>
      <c r="AE870" s="239">
        <v>0</v>
      </c>
      <c r="AF870" s="218" t="s">
        <v>17042</v>
      </c>
      <c r="AG870" s="242">
        <v>2023</v>
      </c>
      <c r="AH870" s="242">
        <v>2023</v>
      </c>
      <c r="AI870" s="219"/>
      <c r="AJ870" s="219"/>
      <c r="AK870" s="299"/>
      <c r="AL870" s="219"/>
      <c r="AM870" s="219"/>
      <c r="AR870" s="271"/>
      <c r="AS870" s="300"/>
      <c r="BC870" s="301"/>
      <c r="BM870" s="245" t="s">
        <v>760</v>
      </c>
      <c r="BN870" s="245" t="s">
        <v>3199</v>
      </c>
      <c r="BO870" s="301" t="s">
        <v>3938</v>
      </c>
      <c r="BR870" s="300"/>
      <c r="BU870" s="245" t="s">
        <v>760</v>
      </c>
      <c r="BV870" s="245" t="s">
        <v>3199</v>
      </c>
      <c r="BW870" s="245" t="s">
        <v>3938</v>
      </c>
      <c r="CE870" s="301"/>
      <c r="CH870" s="224"/>
      <c r="EG870" s="246"/>
      <c r="EI870" s="300"/>
      <c r="ER870" s="301"/>
      <c r="FF870" s="246"/>
      <c r="FI870" s="300"/>
      <c r="FJ870" s="300"/>
      <c r="FS870" s="301"/>
      <c r="GK870" s="302"/>
      <c r="GU870" s="301"/>
      <c r="GW870" s="300"/>
    </row>
    <row r="871" spans="1:205" s="245" customFormat="1" x14ac:dyDescent="0.3">
      <c r="A871" s="177"/>
      <c r="B871" s="225" t="s">
        <v>304</v>
      </c>
      <c r="C871" s="298"/>
      <c r="D871" s="303">
        <f>D872</f>
        <v>4488630</v>
      </c>
      <c r="E871" s="271">
        <f t="shared" ref="E871:AE871" si="401">E872</f>
        <v>0</v>
      </c>
      <c r="F871" s="271">
        <f t="shared" si="401"/>
        <v>0</v>
      </c>
      <c r="G871" s="271">
        <f t="shared" si="401"/>
        <v>0</v>
      </c>
      <c r="H871" s="271">
        <f t="shared" si="401"/>
        <v>0</v>
      </c>
      <c r="I871" s="271">
        <f t="shared" si="401"/>
        <v>0</v>
      </c>
      <c r="J871" s="271">
        <f t="shared" si="401"/>
        <v>0</v>
      </c>
      <c r="K871" s="296">
        <f t="shared" si="401"/>
        <v>0</v>
      </c>
      <c r="L871" s="271">
        <f t="shared" si="401"/>
        <v>0</v>
      </c>
      <c r="M871" s="271">
        <f t="shared" si="401"/>
        <v>618</v>
      </c>
      <c r="N871" s="271">
        <f t="shared" si="401"/>
        <v>4394585.8600000003</v>
      </c>
      <c r="O871" s="271">
        <f t="shared" si="401"/>
        <v>0</v>
      </c>
      <c r="P871" s="271">
        <f t="shared" si="401"/>
        <v>0</v>
      </c>
      <c r="Q871" s="271">
        <f t="shared" si="401"/>
        <v>0</v>
      </c>
      <c r="R871" s="271">
        <f t="shared" si="401"/>
        <v>0</v>
      </c>
      <c r="S871" s="271">
        <f t="shared" si="401"/>
        <v>0</v>
      </c>
      <c r="T871" s="271">
        <f t="shared" si="401"/>
        <v>0</v>
      </c>
      <c r="U871" s="271">
        <f t="shared" si="401"/>
        <v>0</v>
      </c>
      <c r="V871" s="271">
        <f t="shared" si="401"/>
        <v>0</v>
      </c>
      <c r="W871" s="271">
        <f t="shared" si="401"/>
        <v>0</v>
      </c>
      <c r="X871" s="271">
        <f t="shared" si="401"/>
        <v>0</v>
      </c>
      <c r="Y871" s="271">
        <f t="shared" si="401"/>
        <v>0</v>
      </c>
      <c r="Z871" s="271">
        <f t="shared" si="401"/>
        <v>0</v>
      </c>
      <c r="AA871" s="271">
        <f t="shared" si="401"/>
        <v>0</v>
      </c>
      <c r="AB871" s="271">
        <f t="shared" si="401"/>
        <v>0</v>
      </c>
      <c r="AC871" s="271">
        <f t="shared" si="401"/>
        <v>94044.14</v>
      </c>
      <c r="AD871" s="271">
        <f t="shared" si="401"/>
        <v>0</v>
      </c>
      <c r="AE871" s="271">
        <f t="shared" si="401"/>
        <v>0</v>
      </c>
      <c r="AF871" s="214" t="s">
        <v>17304</v>
      </c>
      <c r="AG871" s="214" t="s">
        <v>17304</v>
      </c>
      <c r="AH871" s="214" t="s">
        <v>17304</v>
      </c>
      <c r="AI871" s="219"/>
      <c r="AJ871" s="219"/>
      <c r="AK871" s="299"/>
      <c r="AL871" s="219"/>
      <c r="AM871" s="219"/>
      <c r="AR871" s="271"/>
      <c r="AS871" s="300"/>
      <c r="BC871" s="301"/>
      <c r="BO871" s="301"/>
      <c r="BR871" s="300"/>
      <c r="CE871" s="301"/>
      <c r="CH871" s="224"/>
      <c r="EG871" s="246"/>
      <c r="EI871" s="300"/>
      <c r="ER871" s="301"/>
      <c r="FF871" s="246"/>
      <c r="FI871" s="300"/>
      <c r="FJ871" s="300"/>
      <c r="FS871" s="301"/>
      <c r="GK871" s="302"/>
      <c r="GU871" s="301"/>
      <c r="GW871" s="300"/>
    </row>
    <row r="872" spans="1:205" s="245" customFormat="1" x14ac:dyDescent="0.3">
      <c r="A872" s="177"/>
      <c r="B872" s="297">
        <v>16</v>
      </c>
      <c r="C872" s="298" t="s">
        <v>16763</v>
      </c>
      <c r="D872" s="271">
        <f t="shared" si="396"/>
        <v>4488630</v>
      </c>
      <c r="E872" s="271">
        <v>0</v>
      </c>
      <c r="F872" s="271">
        <v>0</v>
      </c>
      <c r="G872" s="271">
        <v>0</v>
      </c>
      <c r="H872" s="271">
        <v>0</v>
      </c>
      <c r="I872" s="271">
        <v>0</v>
      </c>
      <c r="J872" s="271">
        <v>0</v>
      </c>
      <c r="K872" s="296">
        <v>0</v>
      </c>
      <c r="L872" s="271">
        <v>0</v>
      </c>
      <c r="M872" s="271">
        <v>618</v>
      </c>
      <c r="N872" s="258">
        <v>4394585.8600000003</v>
      </c>
      <c r="O872" s="271">
        <v>0</v>
      </c>
      <c r="P872" s="271">
        <v>0</v>
      </c>
      <c r="Q872" s="271">
        <v>0</v>
      </c>
      <c r="R872" s="271">
        <v>0</v>
      </c>
      <c r="S872" s="271">
        <v>0</v>
      </c>
      <c r="T872" s="271">
        <v>0</v>
      </c>
      <c r="U872" s="271">
        <v>0</v>
      </c>
      <c r="V872" s="271">
        <v>0</v>
      </c>
      <c r="W872" s="271">
        <v>0</v>
      </c>
      <c r="X872" s="271">
        <v>0</v>
      </c>
      <c r="Y872" s="271">
        <v>0</v>
      </c>
      <c r="Z872" s="271">
        <v>0</v>
      </c>
      <c r="AA872" s="271">
        <v>0</v>
      </c>
      <c r="AB872" s="271">
        <v>0</v>
      </c>
      <c r="AC872" s="222">
        <f>ROUND(N872*2.14%,2)</f>
        <v>94044.14</v>
      </c>
      <c r="AD872" s="239">
        <v>0</v>
      </c>
      <c r="AE872" s="239">
        <v>0</v>
      </c>
      <c r="AF872" s="218" t="s">
        <v>17042</v>
      </c>
      <c r="AG872" s="242">
        <v>2023</v>
      </c>
      <c r="AH872" s="242">
        <v>2023</v>
      </c>
      <c r="AI872" s="219"/>
      <c r="AJ872" s="219"/>
      <c r="AK872" s="299"/>
      <c r="AL872" s="219"/>
      <c r="AM872" s="219"/>
      <c r="AR872" s="304"/>
      <c r="AS872" s="300"/>
      <c r="BC872" s="301"/>
      <c r="BO872" s="301"/>
      <c r="BR872" s="300"/>
      <c r="CE872" s="301"/>
      <c r="CH872" s="224"/>
      <c r="EG872" s="246"/>
      <c r="EI872" s="300"/>
      <c r="ER872" s="301"/>
      <c r="FF872" s="246"/>
      <c r="FI872" s="300"/>
      <c r="FJ872" s="300"/>
      <c r="FS872" s="301"/>
      <c r="GK872" s="302"/>
      <c r="GU872" s="301"/>
      <c r="GW872" s="300"/>
    </row>
    <row r="873" spans="1:205" s="245" customFormat="1" x14ac:dyDescent="0.3">
      <c r="A873" s="177"/>
      <c r="B873" s="225" t="s">
        <v>362</v>
      </c>
      <c r="C873" s="298"/>
      <c r="D873" s="303">
        <f>D874</f>
        <v>6383962.2599999998</v>
      </c>
      <c r="E873" s="271">
        <f t="shared" ref="E873:AE873" si="402">E874</f>
        <v>0</v>
      </c>
      <c r="F873" s="271">
        <f t="shared" si="402"/>
        <v>0</v>
      </c>
      <c r="G873" s="271">
        <f t="shared" si="402"/>
        <v>0</v>
      </c>
      <c r="H873" s="271">
        <f t="shared" si="402"/>
        <v>0</v>
      </c>
      <c r="I873" s="271">
        <f t="shared" si="402"/>
        <v>0</v>
      </c>
      <c r="J873" s="271">
        <f t="shared" si="402"/>
        <v>0</v>
      </c>
      <c r="K873" s="296">
        <f t="shared" si="402"/>
        <v>0</v>
      </c>
      <c r="L873" s="271">
        <f t="shared" si="402"/>
        <v>0</v>
      </c>
      <c r="M873" s="271">
        <f t="shared" si="402"/>
        <v>802.92</v>
      </c>
      <c r="N873" s="271">
        <f t="shared" si="402"/>
        <v>6250207.8099999996</v>
      </c>
      <c r="O873" s="271">
        <f t="shared" si="402"/>
        <v>0</v>
      </c>
      <c r="P873" s="271">
        <f t="shared" si="402"/>
        <v>0</v>
      </c>
      <c r="Q873" s="271">
        <f t="shared" si="402"/>
        <v>0</v>
      </c>
      <c r="R873" s="271">
        <f t="shared" si="402"/>
        <v>0</v>
      </c>
      <c r="S873" s="271">
        <f t="shared" si="402"/>
        <v>0</v>
      </c>
      <c r="T873" s="271">
        <f t="shared" si="402"/>
        <v>0</v>
      </c>
      <c r="U873" s="271">
        <f t="shared" si="402"/>
        <v>0</v>
      </c>
      <c r="V873" s="271">
        <f t="shared" si="402"/>
        <v>0</v>
      </c>
      <c r="W873" s="271">
        <f t="shared" si="402"/>
        <v>0</v>
      </c>
      <c r="X873" s="271">
        <f t="shared" si="402"/>
        <v>0</v>
      </c>
      <c r="Y873" s="271">
        <f t="shared" si="402"/>
        <v>0</v>
      </c>
      <c r="Z873" s="271">
        <f t="shared" si="402"/>
        <v>0</v>
      </c>
      <c r="AA873" s="271">
        <f t="shared" si="402"/>
        <v>0</v>
      </c>
      <c r="AB873" s="271">
        <f t="shared" si="402"/>
        <v>0</v>
      </c>
      <c r="AC873" s="271">
        <f t="shared" si="402"/>
        <v>133754.45000000001</v>
      </c>
      <c r="AD873" s="271">
        <f t="shared" si="402"/>
        <v>0</v>
      </c>
      <c r="AE873" s="271">
        <f t="shared" si="402"/>
        <v>0</v>
      </c>
      <c r="AF873" s="214" t="s">
        <v>17304</v>
      </c>
      <c r="AG873" s="214" t="s">
        <v>17304</v>
      </c>
      <c r="AH873" s="214" t="s">
        <v>17304</v>
      </c>
      <c r="AI873" s="219"/>
      <c r="AJ873" s="219"/>
      <c r="AK873" s="299"/>
      <c r="AL873" s="219"/>
      <c r="AM873" s="219"/>
      <c r="AR873" s="304"/>
      <c r="AS873" s="300"/>
      <c r="BC873" s="301"/>
      <c r="BO873" s="301"/>
      <c r="BR873" s="300"/>
      <c r="CE873" s="301"/>
      <c r="CH873" s="224"/>
      <c r="EG873" s="246"/>
      <c r="EI873" s="300"/>
      <c r="ER873" s="301"/>
      <c r="FF873" s="246"/>
      <c r="FI873" s="300"/>
      <c r="FJ873" s="300"/>
      <c r="FS873" s="301"/>
      <c r="GK873" s="302"/>
      <c r="GU873" s="301"/>
      <c r="GW873" s="300"/>
    </row>
    <row r="874" spans="1:205" s="245" customFormat="1" x14ac:dyDescent="0.3">
      <c r="A874" s="177"/>
      <c r="B874" s="297">
        <v>17</v>
      </c>
      <c r="C874" s="298" t="s">
        <v>15276</v>
      </c>
      <c r="D874" s="271">
        <f t="shared" si="396"/>
        <v>6383962.2599999998</v>
      </c>
      <c r="E874" s="271">
        <v>0</v>
      </c>
      <c r="F874" s="271">
        <v>0</v>
      </c>
      <c r="G874" s="271">
        <v>0</v>
      </c>
      <c r="H874" s="271">
        <v>0</v>
      </c>
      <c r="I874" s="271">
        <v>0</v>
      </c>
      <c r="J874" s="271">
        <v>0</v>
      </c>
      <c r="K874" s="296">
        <v>0</v>
      </c>
      <c r="L874" s="271">
        <v>0</v>
      </c>
      <c r="M874" s="271">
        <v>802.92</v>
      </c>
      <c r="N874" s="258">
        <v>6250207.8099999996</v>
      </c>
      <c r="O874" s="271">
        <v>0</v>
      </c>
      <c r="P874" s="271">
        <v>0</v>
      </c>
      <c r="Q874" s="271">
        <v>0</v>
      </c>
      <c r="R874" s="271">
        <v>0</v>
      </c>
      <c r="S874" s="271">
        <v>0</v>
      </c>
      <c r="T874" s="271">
        <v>0</v>
      </c>
      <c r="U874" s="271">
        <v>0</v>
      </c>
      <c r="V874" s="271">
        <v>0</v>
      </c>
      <c r="W874" s="271">
        <v>0</v>
      </c>
      <c r="X874" s="271">
        <v>0</v>
      </c>
      <c r="Y874" s="271">
        <v>0</v>
      </c>
      <c r="Z874" s="271">
        <v>0</v>
      </c>
      <c r="AA874" s="271">
        <v>0</v>
      </c>
      <c r="AB874" s="271">
        <v>0</v>
      </c>
      <c r="AC874" s="222">
        <f>ROUND(N874*2.14%,2)</f>
        <v>133754.45000000001</v>
      </c>
      <c r="AD874" s="239">
        <v>0</v>
      </c>
      <c r="AE874" s="239">
        <v>0</v>
      </c>
      <c r="AF874" s="218" t="s">
        <v>17042</v>
      </c>
      <c r="AG874" s="242">
        <v>2023</v>
      </c>
      <c r="AH874" s="242">
        <v>2023</v>
      </c>
      <c r="AI874" s="219"/>
      <c r="AJ874" s="219"/>
      <c r="AK874" s="299"/>
      <c r="AL874" s="219"/>
      <c r="AM874" s="219"/>
      <c r="AR874" s="304"/>
      <c r="AS874" s="300"/>
      <c r="BC874" s="301"/>
      <c r="BO874" s="301"/>
      <c r="BR874" s="300"/>
      <c r="CE874" s="301"/>
      <c r="CH874" s="224"/>
      <c r="EG874" s="246"/>
      <c r="EI874" s="300"/>
      <c r="ER874" s="301"/>
      <c r="FF874" s="246"/>
      <c r="FI874" s="300"/>
      <c r="FJ874" s="300"/>
      <c r="FS874" s="301"/>
      <c r="GK874" s="302"/>
      <c r="GU874" s="301"/>
      <c r="GW874" s="300"/>
    </row>
    <row r="875" spans="1:205" s="245" customFormat="1" x14ac:dyDescent="0.3">
      <c r="A875" s="177"/>
      <c r="B875" s="225" t="s">
        <v>365</v>
      </c>
      <c r="C875" s="298"/>
      <c r="D875" s="303">
        <f>D876</f>
        <v>7705763.3499999996</v>
      </c>
      <c r="E875" s="271">
        <f t="shared" ref="E875:AD875" si="403">E876</f>
        <v>0</v>
      </c>
      <c r="F875" s="271">
        <f t="shared" si="403"/>
        <v>0</v>
      </c>
      <c r="G875" s="271">
        <f t="shared" si="403"/>
        <v>0</v>
      </c>
      <c r="H875" s="271">
        <f t="shared" si="403"/>
        <v>0</v>
      </c>
      <c r="I875" s="271">
        <f t="shared" si="403"/>
        <v>0</v>
      </c>
      <c r="J875" s="271">
        <f t="shared" si="403"/>
        <v>0</v>
      </c>
      <c r="K875" s="296">
        <f t="shared" si="403"/>
        <v>0</v>
      </c>
      <c r="L875" s="271">
        <f t="shared" si="403"/>
        <v>0</v>
      </c>
      <c r="M875" s="271">
        <f t="shared" si="403"/>
        <v>890</v>
      </c>
      <c r="N875" s="271">
        <f t="shared" si="403"/>
        <v>7544315.0099999998</v>
      </c>
      <c r="O875" s="271">
        <f t="shared" si="403"/>
        <v>0</v>
      </c>
      <c r="P875" s="271">
        <f t="shared" si="403"/>
        <v>0</v>
      </c>
      <c r="Q875" s="271">
        <f t="shared" si="403"/>
        <v>0</v>
      </c>
      <c r="R875" s="271">
        <f t="shared" si="403"/>
        <v>0</v>
      </c>
      <c r="S875" s="271">
        <f t="shared" si="403"/>
        <v>0</v>
      </c>
      <c r="T875" s="271">
        <f t="shared" si="403"/>
        <v>0</v>
      </c>
      <c r="U875" s="271">
        <f t="shared" si="403"/>
        <v>0</v>
      </c>
      <c r="V875" s="271">
        <f t="shared" si="403"/>
        <v>0</v>
      </c>
      <c r="W875" s="271">
        <f t="shared" si="403"/>
        <v>0</v>
      </c>
      <c r="X875" s="271">
        <f t="shared" si="403"/>
        <v>0</v>
      </c>
      <c r="Y875" s="271">
        <f t="shared" si="403"/>
        <v>0</v>
      </c>
      <c r="Z875" s="271">
        <f t="shared" si="403"/>
        <v>0</v>
      </c>
      <c r="AA875" s="271">
        <f t="shared" si="403"/>
        <v>0</v>
      </c>
      <c r="AB875" s="271">
        <f t="shared" si="403"/>
        <v>0</v>
      </c>
      <c r="AC875" s="271">
        <f t="shared" si="403"/>
        <v>161448.34</v>
      </c>
      <c r="AD875" s="271">
        <f t="shared" si="403"/>
        <v>0</v>
      </c>
      <c r="AE875" s="271">
        <f>AE876</f>
        <v>0</v>
      </c>
      <c r="AF875" s="214" t="s">
        <v>17304</v>
      </c>
      <c r="AG875" s="214" t="s">
        <v>17304</v>
      </c>
      <c r="AH875" s="214" t="s">
        <v>17304</v>
      </c>
      <c r="AI875" s="219"/>
      <c r="AJ875" s="219"/>
      <c r="AK875" s="299"/>
      <c r="AL875" s="219"/>
      <c r="AM875" s="219"/>
      <c r="AR875" s="304"/>
      <c r="AS875" s="300"/>
      <c r="BC875" s="301"/>
      <c r="BO875" s="301"/>
      <c r="BR875" s="300"/>
      <c r="CE875" s="301"/>
      <c r="CH875" s="224"/>
      <c r="EG875" s="246"/>
      <c r="EI875" s="300"/>
      <c r="ER875" s="301"/>
      <c r="FF875" s="246"/>
      <c r="FI875" s="300"/>
      <c r="FJ875" s="300"/>
      <c r="FS875" s="301"/>
      <c r="GK875" s="302"/>
      <c r="GU875" s="301"/>
      <c r="GW875" s="300"/>
    </row>
    <row r="876" spans="1:205" s="245" customFormat="1" x14ac:dyDescent="0.3">
      <c r="A876" s="177"/>
      <c r="B876" s="297">
        <v>18</v>
      </c>
      <c r="C876" s="298" t="s">
        <v>15271</v>
      </c>
      <c r="D876" s="271">
        <f t="shared" si="396"/>
        <v>7705763.3499999996</v>
      </c>
      <c r="E876" s="271">
        <v>0</v>
      </c>
      <c r="F876" s="271">
        <v>0</v>
      </c>
      <c r="G876" s="271">
        <v>0</v>
      </c>
      <c r="H876" s="271">
        <v>0</v>
      </c>
      <c r="I876" s="271">
        <v>0</v>
      </c>
      <c r="J876" s="271">
        <v>0</v>
      </c>
      <c r="K876" s="296">
        <v>0</v>
      </c>
      <c r="L876" s="271">
        <v>0</v>
      </c>
      <c r="M876" s="271">
        <v>890</v>
      </c>
      <c r="N876" s="258">
        <v>7544315.0099999998</v>
      </c>
      <c r="O876" s="271">
        <v>0</v>
      </c>
      <c r="P876" s="271">
        <v>0</v>
      </c>
      <c r="Q876" s="271">
        <v>0</v>
      </c>
      <c r="R876" s="271">
        <v>0</v>
      </c>
      <c r="S876" s="271">
        <v>0</v>
      </c>
      <c r="T876" s="271">
        <v>0</v>
      </c>
      <c r="U876" s="271">
        <v>0</v>
      </c>
      <c r="V876" s="271">
        <v>0</v>
      </c>
      <c r="W876" s="271">
        <v>0</v>
      </c>
      <c r="X876" s="271">
        <v>0</v>
      </c>
      <c r="Y876" s="271">
        <v>0</v>
      </c>
      <c r="Z876" s="271">
        <v>0</v>
      </c>
      <c r="AA876" s="271">
        <v>0</v>
      </c>
      <c r="AB876" s="271">
        <v>0</v>
      </c>
      <c r="AC876" s="222">
        <f>ROUND(N876*2.14%,2)</f>
        <v>161448.34</v>
      </c>
      <c r="AD876" s="239">
        <v>0</v>
      </c>
      <c r="AE876" s="239">
        <v>0</v>
      </c>
      <c r="AF876" s="218" t="s">
        <v>17042</v>
      </c>
      <c r="AG876" s="242">
        <v>2023</v>
      </c>
      <c r="AH876" s="242">
        <v>2023</v>
      </c>
      <c r="AI876" s="219"/>
      <c r="AJ876" s="219"/>
      <c r="AK876" s="299"/>
      <c r="AL876" s="219"/>
      <c r="AM876" s="219"/>
      <c r="AR876" s="304"/>
      <c r="AS876" s="300"/>
      <c r="BC876" s="301"/>
      <c r="BO876" s="301"/>
      <c r="BR876" s="300"/>
      <c r="CE876" s="301"/>
      <c r="CH876" s="224"/>
      <c r="EG876" s="246"/>
      <c r="EI876" s="300"/>
      <c r="ER876" s="301"/>
      <c r="FF876" s="246"/>
      <c r="FI876" s="300"/>
      <c r="FJ876" s="300"/>
      <c r="FS876" s="301"/>
      <c r="GK876" s="302"/>
      <c r="GU876" s="301"/>
      <c r="GW876" s="300"/>
    </row>
    <row r="877" spans="1:205" s="245" customFormat="1" x14ac:dyDescent="0.3">
      <c r="A877" s="177"/>
      <c r="B877" s="225" t="s">
        <v>17351</v>
      </c>
      <c r="C877" s="298"/>
      <c r="D877" s="303">
        <f>D878</f>
        <v>5000553.84</v>
      </c>
      <c r="E877" s="271">
        <f t="shared" ref="E877:AE877" si="404">E878</f>
        <v>0</v>
      </c>
      <c r="F877" s="271">
        <f t="shared" si="404"/>
        <v>0</v>
      </c>
      <c r="G877" s="271">
        <f t="shared" si="404"/>
        <v>0</v>
      </c>
      <c r="H877" s="271">
        <f t="shared" si="404"/>
        <v>0</v>
      </c>
      <c r="I877" s="271">
        <f t="shared" si="404"/>
        <v>0</v>
      </c>
      <c r="J877" s="271">
        <f t="shared" si="404"/>
        <v>0</v>
      </c>
      <c r="K877" s="296">
        <f t="shared" si="404"/>
        <v>0</v>
      </c>
      <c r="L877" s="271">
        <f t="shared" si="404"/>
        <v>0</v>
      </c>
      <c r="M877" s="271">
        <f t="shared" si="404"/>
        <v>559</v>
      </c>
      <c r="N877" s="271">
        <f t="shared" si="404"/>
        <v>4895784.0599999996</v>
      </c>
      <c r="O877" s="271">
        <f t="shared" si="404"/>
        <v>0</v>
      </c>
      <c r="P877" s="271">
        <f t="shared" si="404"/>
        <v>0</v>
      </c>
      <c r="Q877" s="271">
        <f t="shared" si="404"/>
        <v>0</v>
      </c>
      <c r="R877" s="271">
        <f t="shared" si="404"/>
        <v>0</v>
      </c>
      <c r="S877" s="271">
        <f t="shared" si="404"/>
        <v>0</v>
      </c>
      <c r="T877" s="271">
        <f t="shared" si="404"/>
        <v>0</v>
      </c>
      <c r="U877" s="271">
        <f t="shared" si="404"/>
        <v>0</v>
      </c>
      <c r="V877" s="271">
        <f t="shared" si="404"/>
        <v>0</v>
      </c>
      <c r="W877" s="271">
        <f t="shared" si="404"/>
        <v>0</v>
      </c>
      <c r="X877" s="271">
        <f t="shared" si="404"/>
        <v>0</v>
      </c>
      <c r="Y877" s="271">
        <f t="shared" si="404"/>
        <v>0</v>
      </c>
      <c r="Z877" s="271">
        <f t="shared" si="404"/>
        <v>0</v>
      </c>
      <c r="AA877" s="271">
        <f t="shared" si="404"/>
        <v>0</v>
      </c>
      <c r="AB877" s="271">
        <f t="shared" si="404"/>
        <v>0</v>
      </c>
      <c r="AC877" s="271">
        <f t="shared" si="404"/>
        <v>104769.78</v>
      </c>
      <c r="AD877" s="271">
        <f t="shared" si="404"/>
        <v>0</v>
      </c>
      <c r="AE877" s="271">
        <f t="shared" si="404"/>
        <v>0</v>
      </c>
      <c r="AF877" s="214" t="s">
        <v>17304</v>
      </c>
      <c r="AG877" s="214" t="s">
        <v>17304</v>
      </c>
      <c r="AH877" s="214" t="s">
        <v>17304</v>
      </c>
      <c r="AI877" s="219"/>
      <c r="AJ877" s="219"/>
      <c r="AK877" s="299"/>
      <c r="AL877" s="219"/>
      <c r="AM877" s="219"/>
      <c r="AR877" s="304"/>
      <c r="AS877" s="300"/>
      <c r="BC877" s="301"/>
      <c r="BO877" s="301"/>
      <c r="BR877" s="300"/>
      <c r="CE877" s="301"/>
      <c r="CH877" s="224"/>
      <c r="EG877" s="246"/>
      <c r="EI877" s="300"/>
      <c r="ER877" s="301"/>
      <c r="FF877" s="246"/>
      <c r="FI877" s="300"/>
      <c r="FJ877" s="300"/>
      <c r="FS877" s="301"/>
      <c r="GK877" s="302"/>
      <c r="GU877" s="301"/>
      <c r="GW877" s="300"/>
    </row>
    <row r="878" spans="1:205" s="245" customFormat="1" x14ac:dyDescent="0.3">
      <c r="A878" s="177"/>
      <c r="B878" s="297">
        <v>19</v>
      </c>
      <c r="C878" s="298" t="s">
        <v>2637</v>
      </c>
      <c r="D878" s="271">
        <f t="shared" si="396"/>
        <v>5000553.84</v>
      </c>
      <c r="E878" s="271">
        <v>0</v>
      </c>
      <c r="F878" s="271">
        <v>0</v>
      </c>
      <c r="G878" s="271">
        <v>0</v>
      </c>
      <c r="H878" s="271">
        <v>0</v>
      </c>
      <c r="I878" s="271">
        <v>0</v>
      </c>
      <c r="J878" s="271">
        <v>0</v>
      </c>
      <c r="K878" s="296">
        <v>0</v>
      </c>
      <c r="L878" s="271">
        <v>0</v>
      </c>
      <c r="M878" s="271">
        <v>559</v>
      </c>
      <c r="N878" s="258">
        <v>4895784.0599999996</v>
      </c>
      <c r="O878" s="271">
        <v>0</v>
      </c>
      <c r="P878" s="271">
        <v>0</v>
      </c>
      <c r="Q878" s="271">
        <v>0</v>
      </c>
      <c r="R878" s="271">
        <v>0</v>
      </c>
      <c r="S878" s="271">
        <v>0</v>
      </c>
      <c r="T878" s="271">
        <v>0</v>
      </c>
      <c r="U878" s="271">
        <v>0</v>
      </c>
      <c r="V878" s="271">
        <v>0</v>
      </c>
      <c r="W878" s="271">
        <v>0</v>
      </c>
      <c r="X878" s="271">
        <v>0</v>
      </c>
      <c r="Y878" s="271">
        <v>0</v>
      </c>
      <c r="Z878" s="271">
        <v>0</v>
      </c>
      <c r="AA878" s="271">
        <v>0</v>
      </c>
      <c r="AB878" s="271">
        <v>0</v>
      </c>
      <c r="AC878" s="222">
        <f>ROUND(N878*2.14%,2)</f>
        <v>104769.78</v>
      </c>
      <c r="AD878" s="239">
        <v>0</v>
      </c>
      <c r="AE878" s="239">
        <v>0</v>
      </c>
      <c r="AF878" s="218" t="s">
        <v>17042</v>
      </c>
      <c r="AG878" s="242">
        <v>2023</v>
      </c>
      <c r="AH878" s="242">
        <v>2023</v>
      </c>
      <c r="AI878" s="219"/>
      <c r="AJ878" s="219"/>
      <c r="AK878" s="299"/>
      <c r="AL878" s="219"/>
      <c r="AM878" s="219"/>
      <c r="AR878" s="304"/>
      <c r="AS878" s="300"/>
      <c r="BC878" s="301"/>
      <c r="BO878" s="301"/>
      <c r="BR878" s="300"/>
      <c r="CE878" s="301"/>
      <c r="CH878" s="224"/>
      <c r="EG878" s="246"/>
      <c r="EI878" s="300"/>
      <c r="ER878" s="301"/>
      <c r="FF878" s="246"/>
      <c r="FI878" s="300"/>
      <c r="FJ878" s="300"/>
      <c r="FS878" s="301"/>
      <c r="GK878" s="302"/>
      <c r="GU878" s="301"/>
      <c r="GW878" s="300"/>
    </row>
    <row r="879" spans="1:205" s="245" customFormat="1" x14ac:dyDescent="0.3">
      <c r="A879" s="177"/>
      <c r="B879" s="225" t="s">
        <v>312</v>
      </c>
      <c r="C879" s="298"/>
      <c r="D879" s="303">
        <f>D880</f>
        <v>4750280</v>
      </c>
      <c r="E879" s="271">
        <f t="shared" ref="E879:AE879" si="405">E880</f>
        <v>0</v>
      </c>
      <c r="F879" s="271">
        <f t="shared" si="405"/>
        <v>0</v>
      </c>
      <c r="G879" s="271">
        <f t="shared" si="405"/>
        <v>0</v>
      </c>
      <c r="H879" s="271">
        <f t="shared" si="405"/>
        <v>0</v>
      </c>
      <c r="I879" s="271">
        <f t="shared" si="405"/>
        <v>0</v>
      </c>
      <c r="J879" s="271">
        <f t="shared" si="405"/>
        <v>0</v>
      </c>
      <c r="K879" s="296">
        <f t="shared" si="405"/>
        <v>0</v>
      </c>
      <c r="L879" s="271">
        <f t="shared" si="405"/>
        <v>0</v>
      </c>
      <c r="M879" s="271">
        <f t="shared" si="405"/>
        <v>568</v>
      </c>
      <c r="N879" s="271">
        <f t="shared" si="405"/>
        <v>4650753.87</v>
      </c>
      <c r="O879" s="271">
        <f t="shared" si="405"/>
        <v>0</v>
      </c>
      <c r="P879" s="271">
        <f t="shared" si="405"/>
        <v>0</v>
      </c>
      <c r="Q879" s="271">
        <f t="shared" si="405"/>
        <v>0</v>
      </c>
      <c r="R879" s="271">
        <f t="shared" si="405"/>
        <v>0</v>
      </c>
      <c r="S879" s="271">
        <f t="shared" si="405"/>
        <v>0</v>
      </c>
      <c r="T879" s="271">
        <f t="shared" si="405"/>
        <v>0</v>
      </c>
      <c r="U879" s="271">
        <f t="shared" si="405"/>
        <v>0</v>
      </c>
      <c r="V879" s="271">
        <f t="shared" si="405"/>
        <v>0</v>
      </c>
      <c r="W879" s="271">
        <f t="shared" si="405"/>
        <v>0</v>
      </c>
      <c r="X879" s="271">
        <f t="shared" si="405"/>
        <v>0</v>
      </c>
      <c r="Y879" s="271">
        <f t="shared" si="405"/>
        <v>0</v>
      </c>
      <c r="Z879" s="271">
        <f t="shared" si="405"/>
        <v>0</v>
      </c>
      <c r="AA879" s="271">
        <f t="shared" si="405"/>
        <v>0</v>
      </c>
      <c r="AB879" s="271">
        <f t="shared" si="405"/>
        <v>0</v>
      </c>
      <c r="AC879" s="271">
        <f>AC880</f>
        <v>99526.13</v>
      </c>
      <c r="AD879" s="271">
        <f t="shared" si="405"/>
        <v>0</v>
      </c>
      <c r="AE879" s="271">
        <f t="shared" si="405"/>
        <v>0</v>
      </c>
      <c r="AF879" s="214" t="s">
        <v>17304</v>
      </c>
      <c r="AG879" s="214" t="s">
        <v>17304</v>
      </c>
      <c r="AH879" s="214" t="s">
        <v>17304</v>
      </c>
      <c r="AI879" s="219"/>
      <c r="AJ879" s="219"/>
      <c r="AK879" s="299"/>
      <c r="AL879" s="219"/>
      <c r="AM879" s="219"/>
      <c r="AR879" s="304"/>
      <c r="AS879" s="300"/>
      <c r="BC879" s="301"/>
      <c r="BO879" s="301"/>
      <c r="BR879" s="300"/>
      <c r="CE879" s="301"/>
      <c r="CH879" s="224"/>
      <c r="EG879" s="246"/>
      <c r="EI879" s="300"/>
      <c r="ER879" s="301"/>
      <c r="FF879" s="246"/>
      <c r="FI879" s="300"/>
      <c r="FJ879" s="300"/>
      <c r="FS879" s="301"/>
      <c r="GK879" s="302"/>
      <c r="GU879" s="301"/>
      <c r="GW879" s="300"/>
    </row>
    <row r="880" spans="1:205" s="245" customFormat="1" x14ac:dyDescent="0.3">
      <c r="A880" s="177"/>
      <c r="B880" s="297">
        <v>20</v>
      </c>
      <c r="C880" s="298" t="s">
        <v>16834</v>
      </c>
      <c r="D880" s="271">
        <f t="shared" si="396"/>
        <v>4750280</v>
      </c>
      <c r="E880" s="271">
        <v>0</v>
      </c>
      <c r="F880" s="271">
        <v>0</v>
      </c>
      <c r="G880" s="271">
        <v>0</v>
      </c>
      <c r="H880" s="271">
        <v>0</v>
      </c>
      <c r="I880" s="271">
        <v>0</v>
      </c>
      <c r="J880" s="271">
        <v>0</v>
      </c>
      <c r="K880" s="296">
        <v>0</v>
      </c>
      <c r="L880" s="271">
        <v>0</v>
      </c>
      <c r="M880" s="271">
        <v>568</v>
      </c>
      <c r="N880" s="258">
        <v>4650753.87</v>
      </c>
      <c r="O880" s="271">
        <v>0</v>
      </c>
      <c r="P880" s="271">
        <v>0</v>
      </c>
      <c r="Q880" s="271">
        <v>0</v>
      </c>
      <c r="R880" s="271">
        <v>0</v>
      </c>
      <c r="S880" s="271">
        <v>0</v>
      </c>
      <c r="T880" s="271">
        <v>0</v>
      </c>
      <c r="U880" s="271">
        <v>0</v>
      </c>
      <c r="V880" s="271">
        <v>0</v>
      </c>
      <c r="W880" s="271">
        <v>0</v>
      </c>
      <c r="X880" s="271">
        <v>0</v>
      </c>
      <c r="Y880" s="271">
        <v>0</v>
      </c>
      <c r="Z880" s="271">
        <v>0</v>
      </c>
      <c r="AA880" s="271">
        <v>0</v>
      </c>
      <c r="AB880" s="271">
        <v>0</v>
      </c>
      <c r="AC880" s="222">
        <f>ROUND(N880*2.14%,2)</f>
        <v>99526.13</v>
      </c>
      <c r="AD880" s="239">
        <v>0</v>
      </c>
      <c r="AE880" s="239">
        <v>0</v>
      </c>
      <c r="AF880" s="218" t="s">
        <v>17042</v>
      </c>
      <c r="AG880" s="242">
        <v>2023</v>
      </c>
      <c r="AH880" s="242">
        <v>2023</v>
      </c>
      <c r="AI880" s="219"/>
      <c r="AJ880" s="219"/>
      <c r="AK880" s="299"/>
      <c r="AL880" s="219"/>
      <c r="AM880" s="219"/>
      <c r="AR880" s="304"/>
      <c r="AS880" s="300"/>
      <c r="BC880" s="301"/>
      <c r="BO880" s="301"/>
      <c r="BR880" s="300"/>
      <c r="CE880" s="301"/>
      <c r="CH880" s="224"/>
      <c r="EG880" s="246"/>
      <c r="EI880" s="300"/>
      <c r="ER880" s="301"/>
      <c r="FF880" s="246"/>
      <c r="FI880" s="300"/>
      <c r="FJ880" s="300"/>
      <c r="FS880" s="301"/>
      <c r="GK880" s="302"/>
      <c r="GU880" s="301"/>
      <c r="GW880" s="300"/>
    </row>
    <row r="881" spans="1:218" s="245" customFormat="1" x14ac:dyDescent="0.3">
      <c r="A881" s="177"/>
      <c r="B881" s="225" t="s">
        <v>17437</v>
      </c>
      <c r="C881" s="298"/>
      <c r="D881" s="303">
        <f>D882</f>
        <v>8754570.4299999997</v>
      </c>
      <c r="E881" s="271">
        <f t="shared" ref="E881:AE881" si="406">E882</f>
        <v>0</v>
      </c>
      <c r="F881" s="271">
        <f t="shared" si="406"/>
        <v>0</v>
      </c>
      <c r="G881" s="271">
        <f t="shared" si="406"/>
        <v>0</v>
      </c>
      <c r="H881" s="271">
        <f t="shared" si="406"/>
        <v>0</v>
      </c>
      <c r="I881" s="271">
        <f t="shared" si="406"/>
        <v>0</v>
      </c>
      <c r="J881" s="271">
        <f t="shared" si="406"/>
        <v>0</v>
      </c>
      <c r="K881" s="296">
        <f t="shared" si="406"/>
        <v>0</v>
      </c>
      <c r="L881" s="271">
        <f t="shared" si="406"/>
        <v>0</v>
      </c>
      <c r="M881" s="271">
        <f t="shared" si="406"/>
        <v>990</v>
      </c>
      <c r="N881" s="271">
        <f t="shared" si="406"/>
        <v>8571147.8699999992</v>
      </c>
      <c r="O881" s="271">
        <f t="shared" si="406"/>
        <v>0</v>
      </c>
      <c r="P881" s="271">
        <f t="shared" si="406"/>
        <v>0</v>
      </c>
      <c r="Q881" s="271">
        <f t="shared" si="406"/>
        <v>0</v>
      </c>
      <c r="R881" s="271">
        <f t="shared" si="406"/>
        <v>0</v>
      </c>
      <c r="S881" s="271">
        <f t="shared" si="406"/>
        <v>0</v>
      </c>
      <c r="T881" s="271">
        <f t="shared" si="406"/>
        <v>0</v>
      </c>
      <c r="U881" s="271">
        <f t="shared" si="406"/>
        <v>0</v>
      </c>
      <c r="V881" s="271">
        <f t="shared" si="406"/>
        <v>0</v>
      </c>
      <c r="W881" s="271">
        <f t="shared" si="406"/>
        <v>0</v>
      </c>
      <c r="X881" s="271">
        <f t="shared" si="406"/>
        <v>0</v>
      </c>
      <c r="Y881" s="271">
        <f t="shared" si="406"/>
        <v>0</v>
      </c>
      <c r="Z881" s="271">
        <f t="shared" si="406"/>
        <v>0</v>
      </c>
      <c r="AA881" s="271">
        <f t="shared" si="406"/>
        <v>0</v>
      </c>
      <c r="AB881" s="271">
        <f t="shared" si="406"/>
        <v>0</v>
      </c>
      <c r="AC881" s="271">
        <f t="shared" si="406"/>
        <v>183422.56</v>
      </c>
      <c r="AD881" s="271">
        <f t="shared" si="406"/>
        <v>0</v>
      </c>
      <c r="AE881" s="271">
        <f t="shared" si="406"/>
        <v>0</v>
      </c>
      <c r="AF881" s="214" t="s">
        <v>17304</v>
      </c>
      <c r="AG881" s="214" t="s">
        <v>17304</v>
      </c>
      <c r="AH881" s="214" t="s">
        <v>17304</v>
      </c>
      <c r="AI881" s="219"/>
      <c r="AJ881" s="219"/>
      <c r="AK881" s="299"/>
      <c r="AL881" s="219"/>
      <c r="AM881" s="219"/>
      <c r="AR881" s="304"/>
      <c r="AS881" s="300"/>
      <c r="BC881" s="301"/>
      <c r="BO881" s="301"/>
      <c r="BR881" s="300"/>
      <c r="CE881" s="301"/>
      <c r="CH881" s="224"/>
      <c r="EG881" s="246"/>
      <c r="EI881" s="300"/>
      <c r="ER881" s="301"/>
      <c r="FF881" s="246"/>
      <c r="FI881" s="300"/>
      <c r="FJ881" s="300"/>
      <c r="FS881" s="301"/>
      <c r="GK881" s="302"/>
      <c r="GU881" s="301"/>
      <c r="GW881" s="300"/>
    </row>
    <row r="882" spans="1:218" s="245" customFormat="1" x14ac:dyDescent="0.3">
      <c r="A882" s="177"/>
      <c r="B882" s="297">
        <v>21</v>
      </c>
      <c r="C882" s="298" t="s">
        <v>9984</v>
      </c>
      <c r="D882" s="271">
        <f t="shared" si="396"/>
        <v>8754570.4299999997</v>
      </c>
      <c r="E882" s="271">
        <v>0</v>
      </c>
      <c r="F882" s="271">
        <v>0</v>
      </c>
      <c r="G882" s="271">
        <v>0</v>
      </c>
      <c r="H882" s="271">
        <v>0</v>
      </c>
      <c r="I882" s="271">
        <v>0</v>
      </c>
      <c r="J882" s="271">
        <v>0</v>
      </c>
      <c r="K882" s="296">
        <v>0</v>
      </c>
      <c r="L882" s="271">
        <v>0</v>
      </c>
      <c r="M882" s="271">
        <v>990</v>
      </c>
      <c r="N882" s="258">
        <v>8571147.8699999992</v>
      </c>
      <c r="O882" s="271">
        <v>0</v>
      </c>
      <c r="P882" s="271">
        <v>0</v>
      </c>
      <c r="Q882" s="271">
        <v>0</v>
      </c>
      <c r="R882" s="271">
        <v>0</v>
      </c>
      <c r="S882" s="271">
        <v>0</v>
      </c>
      <c r="T882" s="271">
        <v>0</v>
      </c>
      <c r="U882" s="271">
        <v>0</v>
      </c>
      <c r="V882" s="271">
        <v>0</v>
      </c>
      <c r="W882" s="271">
        <v>0</v>
      </c>
      <c r="X882" s="271">
        <v>0</v>
      </c>
      <c r="Y882" s="271">
        <v>0</v>
      </c>
      <c r="Z882" s="271">
        <v>0</v>
      </c>
      <c r="AA882" s="271">
        <v>0</v>
      </c>
      <c r="AB882" s="271">
        <v>0</v>
      </c>
      <c r="AC882" s="222">
        <f>ROUND(N882*2.14%,2)</f>
        <v>183422.56</v>
      </c>
      <c r="AD882" s="239">
        <v>0</v>
      </c>
      <c r="AE882" s="239">
        <v>0</v>
      </c>
      <c r="AF882" s="218" t="s">
        <v>17042</v>
      </c>
      <c r="AG882" s="242">
        <v>2023</v>
      </c>
      <c r="AH882" s="242">
        <v>2023</v>
      </c>
      <c r="AI882" s="219"/>
      <c r="AJ882" s="219"/>
      <c r="AK882" s="299"/>
      <c r="AL882" s="219"/>
      <c r="AM882" s="219"/>
      <c r="AR882" s="304"/>
      <c r="AS882" s="300"/>
      <c r="BC882" s="301"/>
      <c r="BO882" s="301"/>
      <c r="BR882" s="300"/>
      <c r="CE882" s="301"/>
      <c r="CH882" s="224"/>
      <c r="EG882" s="246"/>
      <c r="EI882" s="300"/>
      <c r="ER882" s="301"/>
      <c r="FF882" s="246"/>
      <c r="FI882" s="300"/>
      <c r="FJ882" s="300"/>
      <c r="FS882" s="301"/>
      <c r="GK882" s="302"/>
      <c r="GU882" s="301"/>
      <c r="GW882" s="300"/>
    </row>
    <row r="883" spans="1:218" s="245" customFormat="1" x14ac:dyDescent="0.3">
      <c r="A883" s="177"/>
      <c r="B883" s="225" t="s">
        <v>17438</v>
      </c>
      <c r="C883" s="298"/>
      <c r="D883" s="303">
        <f>D884</f>
        <v>5688517.5499999998</v>
      </c>
      <c r="E883" s="271">
        <f t="shared" ref="E883:AE883" si="407">E884</f>
        <v>0</v>
      </c>
      <c r="F883" s="271">
        <f t="shared" si="407"/>
        <v>0</v>
      </c>
      <c r="G883" s="271">
        <f t="shared" si="407"/>
        <v>0</v>
      </c>
      <c r="H883" s="271">
        <f t="shared" si="407"/>
        <v>0</v>
      </c>
      <c r="I883" s="271">
        <f t="shared" si="407"/>
        <v>0</v>
      </c>
      <c r="J883" s="271">
        <f t="shared" si="407"/>
        <v>0</v>
      </c>
      <c r="K883" s="296">
        <f t="shared" si="407"/>
        <v>0</v>
      </c>
      <c r="L883" s="271">
        <f t="shared" si="407"/>
        <v>0</v>
      </c>
      <c r="M883" s="271">
        <f t="shared" si="407"/>
        <v>581.63</v>
      </c>
      <c r="N883" s="271">
        <f t="shared" si="407"/>
        <v>5569333.8099999996</v>
      </c>
      <c r="O883" s="271">
        <f t="shared" si="407"/>
        <v>0</v>
      </c>
      <c r="P883" s="271">
        <f t="shared" si="407"/>
        <v>0</v>
      </c>
      <c r="Q883" s="271">
        <f t="shared" si="407"/>
        <v>0</v>
      </c>
      <c r="R883" s="271">
        <f t="shared" si="407"/>
        <v>0</v>
      </c>
      <c r="S883" s="271">
        <f t="shared" si="407"/>
        <v>0</v>
      </c>
      <c r="T883" s="271">
        <f t="shared" si="407"/>
        <v>0</v>
      </c>
      <c r="U883" s="271">
        <f t="shared" si="407"/>
        <v>0</v>
      </c>
      <c r="V883" s="271">
        <f t="shared" si="407"/>
        <v>0</v>
      </c>
      <c r="W883" s="271">
        <f t="shared" si="407"/>
        <v>0</v>
      </c>
      <c r="X883" s="271">
        <f t="shared" si="407"/>
        <v>0</v>
      </c>
      <c r="Y883" s="271">
        <f t="shared" si="407"/>
        <v>0</v>
      </c>
      <c r="Z883" s="271">
        <f t="shared" si="407"/>
        <v>0</v>
      </c>
      <c r="AA883" s="271">
        <f t="shared" si="407"/>
        <v>0</v>
      </c>
      <c r="AB883" s="271">
        <f t="shared" si="407"/>
        <v>0</v>
      </c>
      <c r="AC883" s="271">
        <f t="shared" si="407"/>
        <v>119183.74</v>
      </c>
      <c r="AD883" s="271">
        <f t="shared" si="407"/>
        <v>0</v>
      </c>
      <c r="AE883" s="271">
        <f t="shared" si="407"/>
        <v>0</v>
      </c>
      <c r="AF883" s="214" t="s">
        <v>17304</v>
      </c>
      <c r="AG883" s="214" t="s">
        <v>17304</v>
      </c>
      <c r="AH883" s="214" t="s">
        <v>17304</v>
      </c>
      <c r="AI883" s="219"/>
      <c r="AJ883" s="219"/>
      <c r="AK883" s="299"/>
      <c r="AL883" s="219"/>
      <c r="AM883" s="219"/>
      <c r="AR883" s="304"/>
      <c r="AS883" s="300"/>
      <c r="BC883" s="301"/>
      <c r="BO883" s="301"/>
      <c r="BR883" s="300"/>
      <c r="CE883" s="301"/>
      <c r="CH883" s="224"/>
      <c r="EG883" s="246"/>
      <c r="EI883" s="300"/>
      <c r="ER883" s="301"/>
      <c r="FF883" s="246"/>
      <c r="FI883" s="300"/>
      <c r="FJ883" s="300"/>
      <c r="FS883" s="301"/>
      <c r="GK883" s="302"/>
      <c r="GU883" s="301"/>
      <c r="GW883" s="300"/>
    </row>
    <row r="884" spans="1:218" s="245" customFormat="1" x14ac:dyDescent="0.3">
      <c r="A884" s="177"/>
      <c r="B884" s="297">
        <v>22</v>
      </c>
      <c r="C884" s="298" t="s">
        <v>2290</v>
      </c>
      <c r="D884" s="271">
        <f t="shared" si="396"/>
        <v>5688517.5499999998</v>
      </c>
      <c r="E884" s="271">
        <v>0</v>
      </c>
      <c r="F884" s="271">
        <v>0</v>
      </c>
      <c r="G884" s="271">
        <v>0</v>
      </c>
      <c r="H884" s="271">
        <v>0</v>
      </c>
      <c r="I884" s="271">
        <v>0</v>
      </c>
      <c r="J884" s="271">
        <v>0</v>
      </c>
      <c r="K884" s="296">
        <v>0</v>
      </c>
      <c r="L884" s="271">
        <v>0</v>
      </c>
      <c r="M884" s="271">
        <v>581.63</v>
      </c>
      <c r="N884" s="258">
        <v>5569333.8099999996</v>
      </c>
      <c r="O884" s="271">
        <v>0</v>
      </c>
      <c r="P884" s="271">
        <v>0</v>
      </c>
      <c r="Q884" s="271">
        <v>0</v>
      </c>
      <c r="R884" s="271">
        <v>0</v>
      </c>
      <c r="S884" s="271">
        <v>0</v>
      </c>
      <c r="T884" s="271">
        <v>0</v>
      </c>
      <c r="U884" s="271">
        <v>0</v>
      </c>
      <c r="V884" s="271">
        <v>0</v>
      </c>
      <c r="W884" s="271">
        <v>0</v>
      </c>
      <c r="X884" s="271">
        <v>0</v>
      </c>
      <c r="Y884" s="271">
        <v>0</v>
      </c>
      <c r="Z884" s="271">
        <v>0</v>
      </c>
      <c r="AA884" s="271">
        <v>0</v>
      </c>
      <c r="AB884" s="271">
        <v>0</v>
      </c>
      <c r="AC884" s="222">
        <f>ROUND(N884*2.14%,2)</f>
        <v>119183.74</v>
      </c>
      <c r="AD884" s="239">
        <v>0</v>
      </c>
      <c r="AE884" s="239">
        <v>0</v>
      </c>
      <c r="AF884" s="218" t="s">
        <v>17042</v>
      </c>
      <c r="AG884" s="242">
        <v>2023</v>
      </c>
      <c r="AH884" s="242">
        <v>2023</v>
      </c>
      <c r="AI884" s="219"/>
      <c r="AJ884" s="219"/>
      <c r="AK884" s="299"/>
      <c r="AL884" s="219"/>
      <c r="AM884" s="219"/>
      <c r="AR884" s="304"/>
      <c r="AS884" s="300"/>
      <c r="BC884" s="301"/>
      <c r="BO884" s="301"/>
      <c r="BR884" s="300"/>
      <c r="CE884" s="301"/>
      <c r="CH884" s="224"/>
      <c r="EG884" s="246"/>
      <c r="EI884" s="300"/>
      <c r="ER884" s="301"/>
      <c r="FF884" s="246"/>
      <c r="FI884" s="300"/>
      <c r="FJ884" s="300"/>
      <c r="FS884" s="301"/>
      <c r="GK884" s="302"/>
      <c r="GU884" s="301"/>
      <c r="GW884" s="300"/>
    </row>
    <row r="885" spans="1:218" s="245" customFormat="1" x14ac:dyDescent="0.3">
      <c r="A885" s="177"/>
      <c r="B885" s="225" t="s">
        <v>2946</v>
      </c>
      <c r="C885" s="298"/>
      <c r="D885" s="303">
        <f>D886</f>
        <v>6560974.5800000001</v>
      </c>
      <c r="E885" s="271">
        <f t="shared" ref="E885:AE885" si="408">E886</f>
        <v>0</v>
      </c>
      <c r="F885" s="271">
        <f t="shared" si="408"/>
        <v>0</v>
      </c>
      <c r="G885" s="271">
        <f t="shared" si="408"/>
        <v>0</v>
      </c>
      <c r="H885" s="271">
        <f t="shared" si="408"/>
        <v>0</v>
      </c>
      <c r="I885" s="271">
        <f t="shared" si="408"/>
        <v>0</v>
      </c>
      <c r="J885" s="271">
        <f t="shared" si="408"/>
        <v>0</v>
      </c>
      <c r="K885" s="296">
        <f t="shared" si="408"/>
        <v>0</v>
      </c>
      <c r="L885" s="271">
        <f t="shared" si="408"/>
        <v>0</v>
      </c>
      <c r="M885" s="271">
        <f t="shared" si="408"/>
        <v>0</v>
      </c>
      <c r="N885" s="271">
        <f t="shared" si="408"/>
        <v>0</v>
      </c>
      <c r="O885" s="271">
        <f t="shared" si="408"/>
        <v>0</v>
      </c>
      <c r="P885" s="271">
        <f t="shared" si="408"/>
        <v>0</v>
      </c>
      <c r="Q885" s="271">
        <f t="shared" si="408"/>
        <v>0</v>
      </c>
      <c r="R885" s="271">
        <f t="shared" si="408"/>
        <v>0</v>
      </c>
      <c r="S885" s="271">
        <f t="shared" si="408"/>
        <v>0</v>
      </c>
      <c r="T885" s="271">
        <f t="shared" si="408"/>
        <v>0</v>
      </c>
      <c r="U885" s="271">
        <f t="shared" si="408"/>
        <v>6423511.4400000004</v>
      </c>
      <c r="V885" s="271">
        <f t="shared" si="408"/>
        <v>0</v>
      </c>
      <c r="W885" s="271">
        <f t="shared" si="408"/>
        <v>0</v>
      </c>
      <c r="X885" s="271">
        <f t="shared" si="408"/>
        <v>0</v>
      </c>
      <c r="Y885" s="271">
        <f t="shared" si="408"/>
        <v>0</v>
      </c>
      <c r="Z885" s="271">
        <f t="shared" si="408"/>
        <v>0</v>
      </c>
      <c r="AA885" s="271">
        <f t="shared" si="408"/>
        <v>0</v>
      </c>
      <c r="AB885" s="271">
        <f t="shared" si="408"/>
        <v>0</v>
      </c>
      <c r="AC885" s="271">
        <f t="shared" si="408"/>
        <v>137463.14000000001</v>
      </c>
      <c r="AD885" s="271">
        <f t="shared" si="408"/>
        <v>0</v>
      </c>
      <c r="AE885" s="271">
        <f t="shared" si="408"/>
        <v>0</v>
      </c>
      <c r="AF885" s="214" t="s">
        <v>17304</v>
      </c>
      <c r="AG885" s="214" t="s">
        <v>17304</v>
      </c>
      <c r="AH885" s="214" t="s">
        <v>17304</v>
      </c>
      <c r="AI885" s="219"/>
      <c r="AJ885" s="219"/>
      <c r="AK885" s="299"/>
      <c r="AL885" s="219"/>
      <c r="AM885" s="219"/>
      <c r="AR885" s="304"/>
      <c r="AS885" s="300"/>
      <c r="BC885" s="301"/>
      <c r="BO885" s="301"/>
      <c r="BR885" s="300"/>
      <c r="CE885" s="301"/>
      <c r="CH885" s="224"/>
      <c r="EG885" s="246"/>
      <c r="EI885" s="300"/>
      <c r="ER885" s="301"/>
      <c r="FF885" s="246"/>
      <c r="FI885" s="300"/>
      <c r="FJ885" s="300"/>
      <c r="FS885" s="301"/>
      <c r="GK885" s="302"/>
      <c r="GU885" s="301"/>
      <c r="GW885" s="300"/>
    </row>
    <row r="886" spans="1:218" s="245" customFormat="1" x14ac:dyDescent="0.3">
      <c r="A886" s="177"/>
      <c r="B886" s="297">
        <v>23</v>
      </c>
      <c r="C886" s="298" t="s">
        <v>10986</v>
      </c>
      <c r="D886" s="271">
        <f t="shared" si="396"/>
        <v>6560974.5800000001</v>
      </c>
      <c r="E886" s="271">
        <v>0</v>
      </c>
      <c r="F886" s="271">
        <v>0</v>
      </c>
      <c r="G886" s="271">
        <v>0</v>
      </c>
      <c r="H886" s="271">
        <v>0</v>
      </c>
      <c r="I886" s="271">
        <v>0</v>
      </c>
      <c r="J886" s="271">
        <v>0</v>
      </c>
      <c r="K886" s="296">
        <v>0</v>
      </c>
      <c r="L886" s="271">
        <v>0</v>
      </c>
      <c r="M886" s="271">
        <v>0</v>
      </c>
      <c r="N886" s="258">
        <v>0</v>
      </c>
      <c r="O886" s="271">
        <v>0</v>
      </c>
      <c r="P886" s="271">
        <v>0</v>
      </c>
      <c r="Q886" s="271">
        <v>0</v>
      </c>
      <c r="R886" s="271">
        <v>0</v>
      </c>
      <c r="S886" s="271">
        <v>0</v>
      </c>
      <c r="T886" s="271">
        <v>0</v>
      </c>
      <c r="U886" s="271">
        <v>6423511.4400000004</v>
      </c>
      <c r="V886" s="271">
        <v>0</v>
      </c>
      <c r="W886" s="271">
        <v>0</v>
      </c>
      <c r="X886" s="271">
        <v>0</v>
      </c>
      <c r="Y886" s="271">
        <v>0</v>
      </c>
      <c r="Z886" s="271">
        <v>0</v>
      </c>
      <c r="AA886" s="271">
        <v>0</v>
      </c>
      <c r="AB886" s="271">
        <v>0</v>
      </c>
      <c r="AC886" s="222">
        <f>ROUND(U886*2.14%,2)</f>
        <v>137463.14000000001</v>
      </c>
      <c r="AD886" s="239">
        <v>0</v>
      </c>
      <c r="AE886" s="239">
        <v>0</v>
      </c>
      <c r="AF886" s="218" t="s">
        <v>17042</v>
      </c>
      <c r="AG886" s="242">
        <v>2023</v>
      </c>
      <c r="AH886" s="242">
        <v>2023</v>
      </c>
      <c r="AI886" s="219"/>
      <c r="AJ886" s="219"/>
      <c r="AK886" s="299"/>
      <c r="AL886" s="219"/>
      <c r="AM886" s="219"/>
      <c r="AR886" s="304"/>
      <c r="AS886" s="300"/>
      <c r="BC886" s="301"/>
      <c r="BO886" s="301"/>
      <c r="BR886" s="300"/>
      <c r="CE886" s="301"/>
      <c r="CH886" s="224"/>
      <c r="EG886" s="246"/>
      <c r="EI886" s="300"/>
      <c r="ER886" s="301"/>
      <c r="FF886" s="246"/>
      <c r="FI886" s="300"/>
      <c r="FJ886" s="300"/>
      <c r="FS886" s="301"/>
      <c r="GK886" s="302"/>
      <c r="GU886" s="301"/>
      <c r="GW886" s="300"/>
    </row>
    <row r="887" spans="1:218" x14ac:dyDescent="0.3">
      <c r="B887" s="294" t="s">
        <v>17419</v>
      </c>
      <c r="C887" s="295"/>
      <c r="D887" s="295"/>
      <c r="E887" s="295"/>
      <c r="F887" s="295"/>
      <c r="G887" s="295"/>
      <c r="H887" s="295"/>
      <c r="I887" s="295"/>
      <c r="J887" s="295"/>
      <c r="K887" s="295"/>
      <c r="L887" s="295"/>
      <c r="M887" s="295"/>
      <c r="N887" s="295"/>
      <c r="O887" s="295"/>
      <c r="P887" s="295"/>
      <c r="Q887" s="295"/>
      <c r="R887" s="295"/>
      <c r="S887" s="295"/>
      <c r="T887" s="295"/>
      <c r="U887" s="295"/>
      <c r="V887" s="295"/>
      <c r="W887" s="295"/>
      <c r="X887" s="295"/>
      <c r="Y887" s="295"/>
      <c r="Z887" s="295"/>
      <c r="AA887" s="295"/>
      <c r="AB887" s="295"/>
      <c r="AC887" s="295"/>
      <c r="AD887" s="295"/>
      <c r="AE887" s="295"/>
      <c r="AF887" s="295"/>
      <c r="AG887" s="295"/>
      <c r="AH887" s="295"/>
      <c r="AY887" s="226"/>
      <c r="BM887" s="177" t="s">
        <v>3939</v>
      </c>
      <c r="BN887" s="177" t="s">
        <v>3045</v>
      </c>
      <c r="BO887" s="177" t="s">
        <v>2983</v>
      </c>
      <c r="BU887" s="177" t="s">
        <v>3939</v>
      </c>
      <c r="BV887" s="177" t="s">
        <v>3045</v>
      </c>
      <c r="BW887" s="177" t="s">
        <v>2983</v>
      </c>
    </row>
    <row r="888" spans="1:218" x14ac:dyDescent="0.3">
      <c r="B888" s="225" t="s">
        <v>17307</v>
      </c>
      <c r="C888" s="225"/>
      <c r="D888" s="221">
        <f>D889</f>
        <v>28378044.662</v>
      </c>
      <c r="E888" s="222">
        <f t="shared" ref="E888:AD888" si="409">E889</f>
        <v>0</v>
      </c>
      <c r="F888" s="222">
        <f t="shared" si="409"/>
        <v>0</v>
      </c>
      <c r="G888" s="222">
        <f t="shared" si="409"/>
        <v>0</v>
      </c>
      <c r="H888" s="222">
        <f t="shared" si="409"/>
        <v>0</v>
      </c>
      <c r="I888" s="222">
        <f t="shared" si="409"/>
        <v>0</v>
      </c>
      <c r="J888" s="222">
        <f t="shared" si="409"/>
        <v>0</v>
      </c>
      <c r="K888" s="223">
        <f t="shared" si="409"/>
        <v>10</v>
      </c>
      <c r="L888" s="222">
        <f t="shared" si="409"/>
        <v>28378044.662</v>
      </c>
      <c r="M888" s="222">
        <f t="shared" si="409"/>
        <v>0</v>
      </c>
      <c r="N888" s="222">
        <f t="shared" si="409"/>
        <v>0</v>
      </c>
      <c r="O888" s="222">
        <f t="shared" si="409"/>
        <v>0</v>
      </c>
      <c r="P888" s="222">
        <f t="shared" si="409"/>
        <v>0</v>
      </c>
      <c r="Q888" s="222">
        <f t="shared" si="409"/>
        <v>0</v>
      </c>
      <c r="R888" s="222">
        <f t="shared" si="409"/>
        <v>0</v>
      </c>
      <c r="S888" s="222">
        <f t="shared" si="409"/>
        <v>0</v>
      </c>
      <c r="T888" s="222">
        <f t="shared" si="409"/>
        <v>0</v>
      </c>
      <c r="U888" s="222">
        <f t="shared" si="409"/>
        <v>0</v>
      </c>
      <c r="V888" s="222">
        <f t="shared" si="409"/>
        <v>0</v>
      </c>
      <c r="W888" s="222">
        <f t="shared" si="409"/>
        <v>0</v>
      </c>
      <c r="X888" s="222">
        <f t="shared" si="409"/>
        <v>0</v>
      </c>
      <c r="Y888" s="222">
        <f t="shared" si="409"/>
        <v>0</v>
      </c>
      <c r="Z888" s="222">
        <f t="shared" si="409"/>
        <v>0</v>
      </c>
      <c r="AA888" s="222">
        <f t="shared" si="409"/>
        <v>0</v>
      </c>
      <c r="AB888" s="222">
        <f t="shared" si="409"/>
        <v>0</v>
      </c>
      <c r="AC888" s="222">
        <f t="shared" si="409"/>
        <v>0</v>
      </c>
      <c r="AD888" s="222">
        <f t="shared" si="409"/>
        <v>0</v>
      </c>
      <c r="AE888" s="222">
        <f>AE889</f>
        <v>0</v>
      </c>
      <c r="AF888" s="214" t="s">
        <v>17304</v>
      </c>
      <c r="AG888" s="214" t="s">
        <v>17304</v>
      </c>
      <c r="AH888" s="214" t="s">
        <v>17304</v>
      </c>
      <c r="AI888" s="226"/>
      <c r="AJ888" s="226"/>
      <c r="AK888" s="226"/>
      <c r="AL888" s="226"/>
      <c r="AM888" s="227"/>
      <c r="AN888" s="227"/>
      <c r="AO888" s="227"/>
      <c r="AP888" s="227"/>
      <c r="AQ888" s="227"/>
      <c r="AR888" s="227"/>
      <c r="AS888" s="227"/>
      <c r="AT888" s="227"/>
      <c r="AU888" s="227"/>
      <c r="AV888" s="227"/>
      <c r="AW888" s="227"/>
      <c r="AX888" s="228"/>
      <c r="AY888" s="228"/>
      <c r="AZ888" s="227"/>
      <c r="BA888" s="227"/>
      <c r="BB888" s="229"/>
      <c r="BC888" s="230"/>
      <c r="BS888" s="177" t="e">
        <f>#REF!=(#REF!+#REF!+D888+E888+F888+I888+K888+M888+O888+Q888+R888+S888+X888+Y888+Z888+AA888+AB888)</f>
        <v>#REF!</v>
      </c>
      <c r="CH888" s="224">
        <f t="shared" ref="CH888:CH889" si="410">D888-E888-F888-G888-H888-I888-J888-L888-N888-P888-R888-T888-U888-V888-W888-X888-Y888-Z888-AA888-AB888-AC888-AD888-AE888</f>
        <v>0</v>
      </c>
      <c r="HI888" s="177" t="s">
        <v>17305</v>
      </c>
      <c r="HJ888" s="177">
        <v>53254.36</v>
      </c>
    </row>
    <row r="889" spans="1:218" x14ac:dyDescent="0.3">
      <c r="B889" s="314" t="s">
        <v>17308</v>
      </c>
      <c r="C889" s="314"/>
      <c r="D889" s="315">
        <f>D890+D892+D894</f>
        <v>28378044.662</v>
      </c>
      <c r="E889" s="249">
        <f t="shared" ref="E889:AE889" si="411">E890+E892+E894</f>
        <v>0</v>
      </c>
      <c r="F889" s="249">
        <f t="shared" si="411"/>
        <v>0</v>
      </c>
      <c r="G889" s="249">
        <f t="shared" si="411"/>
        <v>0</v>
      </c>
      <c r="H889" s="249">
        <f t="shared" si="411"/>
        <v>0</v>
      </c>
      <c r="I889" s="249">
        <f t="shared" si="411"/>
        <v>0</v>
      </c>
      <c r="J889" s="249">
        <f t="shared" si="411"/>
        <v>0</v>
      </c>
      <c r="K889" s="223">
        <f t="shared" si="411"/>
        <v>10</v>
      </c>
      <c r="L889" s="249">
        <f t="shared" si="411"/>
        <v>28378044.662</v>
      </c>
      <c r="M889" s="249">
        <f t="shared" si="411"/>
        <v>0</v>
      </c>
      <c r="N889" s="249">
        <f t="shared" si="411"/>
        <v>0</v>
      </c>
      <c r="O889" s="249">
        <f t="shared" si="411"/>
        <v>0</v>
      </c>
      <c r="P889" s="249">
        <f t="shared" si="411"/>
        <v>0</v>
      </c>
      <c r="Q889" s="249">
        <f t="shared" si="411"/>
        <v>0</v>
      </c>
      <c r="R889" s="249">
        <f t="shared" si="411"/>
        <v>0</v>
      </c>
      <c r="S889" s="249">
        <f t="shared" si="411"/>
        <v>0</v>
      </c>
      <c r="T889" s="249">
        <f t="shared" si="411"/>
        <v>0</v>
      </c>
      <c r="U889" s="249">
        <f t="shared" si="411"/>
        <v>0</v>
      </c>
      <c r="V889" s="249">
        <f t="shared" si="411"/>
        <v>0</v>
      </c>
      <c r="W889" s="249">
        <f t="shared" si="411"/>
        <v>0</v>
      </c>
      <c r="X889" s="249">
        <f t="shared" si="411"/>
        <v>0</v>
      </c>
      <c r="Y889" s="249">
        <f t="shared" si="411"/>
        <v>0</v>
      </c>
      <c r="Z889" s="249">
        <f t="shared" si="411"/>
        <v>0</v>
      </c>
      <c r="AA889" s="249">
        <f t="shared" si="411"/>
        <v>0</v>
      </c>
      <c r="AB889" s="249">
        <f t="shared" si="411"/>
        <v>0</v>
      </c>
      <c r="AC889" s="249">
        <f t="shared" si="411"/>
        <v>0</v>
      </c>
      <c r="AD889" s="249">
        <f t="shared" si="411"/>
        <v>0</v>
      </c>
      <c r="AE889" s="249">
        <f t="shared" si="411"/>
        <v>0</v>
      </c>
      <c r="AF889" s="279" t="s">
        <v>17304</v>
      </c>
      <c r="AG889" s="279" t="s">
        <v>17304</v>
      </c>
      <c r="AH889" s="279" t="s">
        <v>17304</v>
      </c>
      <c r="AI889" s="226"/>
      <c r="AJ889" s="226"/>
      <c r="AK889" s="226"/>
      <c r="AL889" s="226"/>
      <c r="AM889" s="227"/>
      <c r="AN889" s="227"/>
      <c r="AO889" s="227"/>
      <c r="AP889" s="227"/>
      <c r="AQ889" s="227"/>
      <c r="AR889" s="227"/>
      <c r="AS889" s="227"/>
      <c r="AT889" s="227"/>
      <c r="AU889" s="227"/>
      <c r="AV889" s="227"/>
      <c r="AW889" s="227"/>
      <c r="AX889" s="228"/>
      <c r="AY889" s="228"/>
      <c r="AZ889" s="227"/>
      <c r="BA889" s="227"/>
      <c r="BB889" s="229"/>
      <c r="BC889" s="230"/>
      <c r="BS889" s="177" t="e">
        <f>#REF!=(#REF!+#REF!+D889+E889+F889+I889+K889+M889+O889+Q889+R889+S889+X889+Y889+Z889+AA889+AB889)</f>
        <v>#REF!</v>
      </c>
      <c r="CH889" s="224">
        <f t="shared" si="410"/>
        <v>0</v>
      </c>
      <c r="HI889" s="177" t="s">
        <v>17305</v>
      </c>
      <c r="HJ889" s="177">
        <v>53254.36</v>
      </c>
    </row>
    <row r="890" spans="1:218" x14ac:dyDescent="0.3">
      <c r="A890" s="226"/>
      <c r="B890" s="225" t="s">
        <v>199</v>
      </c>
      <c r="C890" s="225"/>
      <c r="D890" s="221">
        <f>D891</f>
        <v>5650813.9919999996</v>
      </c>
      <c r="E890" s="222">
        <f t="shared" ref="E890:AE890" si="412">E891</f>
        <v>0</v>
      </c>
      <c r="F890" s="222">
        <f t="shared" si="412"/>
        <v>0</v>
      </c>
      <c r="G890" s="222">
        <f t="shared" si="412"/>
        <v>0</v>
      </c>
      <c r="H890" s="222">
        <f t="shared" si="412"/>
        <v>0</v>
      </c>
      <c r="I890" s="222">
        <f t="shared" si="412"/>
        <v>0</v>
      </c>
      <c r="J890" s="222">
        <f t="shared" si="412"/>
        <v>0</v>
      </c>
      <c r="K890" s="223">
        <f t="shared" si="412"/>
        <v>2</v>
      </c>
      <c r="L890" s="222">
        <f t="shared" si="412"/>
        <v>5650813.9919999996</v>
      </c>
      <c r="M890" s="222">
        <f t="shared" si="412"/>
        <v>0</v>
      </c>
      <c r="N890" s="222">
        <f t="shared" si="412"/>
        <v>0</v>
      </c>
      <c r="O890" s="222">
        <f t="shared" si="412"/>
        <v>0</v>
      </c>
      <c r="P890" s="222">
        <f t="shared" si="412"/>
        <v>0</v>
      </c>
      <c r="Q890" s="222">
        <f t="shared" si="412"/>
        <v>0</v>
      </c>
      <c r="R890" s="222">
        <f t="shared" si="412"/>
        <v>0</v>
      </c>
      <c r="S890" s="222">
        <f t="shared" si="412"/>
        <v>0</v>
      </c>
      <c r="T890" s="222">
        <f t="shared" si="412"/>
        <v>0</v>
      </c>
      <c r="U890" s="222">
        <f t="shared" si="412"/>
        <v>0</v>
      </c>
      <c r="V890" s="222">
        <f t="shared" si="412"/>
        <v>0</v>
      </c>
      <c r="W890" s="222">
        <f t="shared" si="412"/>
        <v>0</v>
      </c>
      <c r="X890" s="222">
        <f t="shared" si="412"/>
        <v>0</v>
      </c>
      <c r="Y890" s="222">
        <f t="shared" si="412"/>
        <v>0</v>
      </c>
      <c r="Z890" s="222">
        <f t="shared" si="412"/>
        <v>0</v>
      </c>
      <c r="AA890" s="222">
        <f t="shared" si="412"/>
        <v>0</v>
      </c>
      <c r="AB890" s="222">
        <f t="shared" si="412"/>
        <v>0</v>
      </c>
      <c r="AC890" s="222">
        <f t="shared" si="412"/>
        <v>0</v>
      </c>
      <c r="AD890" s="222">
        <f t="shared" si="412"/>
        <v>0</v>
      </c>
      <c r="AE890" s="222">
        <f t="shared" si="412"/>
        <v>0</v>
      </c>
      <c r="AF890" s="214" t="s">
        <v>17304</v>
      </c>
      <c r="AG890" s="214" t="s">
        <v>17304</v>
      </c>
      <c r="AH890" s="214" t="s">
        <v>17304</v>
      </c>
      <c r="AM890" s="229"/>
      <c r="AN890" s="229"/>
      <c r="AO890" s="229"/>
      <c r="AP890" s="229"/>
      <c r="AQ890" s="229"/>
      <c r="AR890" s="229"/>
      <c r="AS890" s="229"/>
      <c r="AT890" s="229"/>
      <c r="AU890" s="229"/>
      <c r="AV890" s="229"/>
      <c r="AW890" s="229"/>
      <c r="AX890" s="276"/>
      <c r="AY890" s="228"/>
      <c r="AZ890" s="229"/>
      <c r="BA890" s="229"/>
      <c r="BB890" s="229"/>
      <c r="BC890" s="230"/>
      <c r="CH890" s="224"/>
    </row>
    <row r="891" spans="1:218" s="245" customFormat="1" x14ac:dyDescent="0.3">
      <c r="A891" s="177"/>
      <c r="B891" s="297">
        <v>1</v>
      </c>
      <c r="C891" s="298" t="s">
        <v>2326</v>
      </c>
      <c r="D891" s="271">
        <f t="shared" ref="D891" si="413">E891+F891+G891+H891+I891+J891+L891+N891+P891+R891+T891+U891+V891+W891+X891+Y891+Z891+AA891+AB891+AC891+AD891+AE891</f>
        <v>5650813.9919999996</v>
      </c>
      <c r="E891" s="316">
        <v>0</v>
      </c>
      <c r="F891" s="271">
        <v>0</v>
      </c>
      <c r="G891" s="271">
        <v>0</v>
      </c>
      <c r="H891" s="271">
        <v>0</v>
      </c>
      <c r="I891" s="271">
        <v>0</v>
      </c>
      <c r="J891" s="271">
        <v>0</v>
      </c>
      <c r="K891" s="223">
        <v>2</v>
      </c>
      <c r="L891" s="271">
        <v>5650813.9919999996</v>
      </c>
      <c r="M891" s="271">
        <v>0</v>
      </c>
      <c r="N891" s="258">
        <v>0</v>
      </c>
      <c r="O891" s="271">
        <v>0</v>
      </c>
      <c r="P891" s="271">
        <v>0</v>
      </c>
      <c r="Q891" s="271">
        <v>0</v>
      </c>
      <c r="R891" s="271">
        <v>0</v>
      </c>
      <c r="S891" s="271">
        <v>0</v>
      </c>
      <c r="T891" s="271">
        <v>0</v>
      </c>
      <c r="U891" s="271">
        <v>0</v>
      </c>
      <c r="V891" s="271">
        <v>0</v>
      </c>
      <c r="W891" s="271">
        <v>0</v>
      </c>
      <c r="X891" s="271">
        <v>0</v>
      </c>
      <c r="Y891" s="271">
        <v>0</v>
      </c>
      <c r="Z891" s="271">
        <v>0</v>
      </c>
      <c r="AA891" s="271">
        <v>0</v>
      </c>
      <c r="AB891" s="271">
        <v>0</v>
      </c>
      <c r="AC891" s="222">
        <v>0</v>
      </c>
      <c r="AD891" s="239">
        <v>0</v>
      </c>
      <c r="AE891" s="239">
        <v>0</v>
      </c>
      <c r="AF891" s="218" t="s">
        <v>17042</v>
      </c>
      <c r="AG891" s="242">
        <v>2023</v>
      </c>
      <c r="AH891" s="243" t="s">
        <v>17042</v>
      </c>
      <c r="AI891" s="219"/>
      <c r="AJ891" s="219"/>
      <c r="AK891" s="299"/>
      <c r="AL891" s="219"/>
      <c r="AM891" s="219"/>
      <c r="AR891" s="271"/>
      <c r="AS891" s="300"/>
      <c r="BC891" s="301"/>
      <c r="BM891" s="245" t="s">
        <v>3940</v>
      </c>
      <c r="BN891" s="245" t="s">
        <v>3045</v>
      </c>
      <c r="BO891" s="301" t="s">
        <v>2983</v>
      </c>
      <c r="BR891" s="300"/>
      <c r="BU891" s="245" t="s">
        <v>3940</v>
      </c>
      <c r="BV891" s="245" t="s">
        <v>3045</v>
      </c>
      <c r="BW891" s="245" t="s">
        <v>2983</v>
      </c>
      <c r="CE891" s="301"/>
      <c r="CH891" s="224"/>
      <c r="EG891" s="246"/>
      <c r="EI891" s="300"/>
      <c r="ER891" s="301"/>
      <c r="FF891" s="246"/>
      <c r="FI891" s="300"/>
      <c r="FJ891" s="300"/>
      <c r="FS891" s="301"/>
      <c r="GK891" s="302"/>
      <c r="GU891" s="301"/>
      <c r="GW891" s="300"/>
    </row>
    <row r="892" spans="1:218" x14ac:dyDescent="0.3">
      <c r="A892" s="226"/>
      <c r="B892" s="225" t="s">
        <v>71</v>
      </c>
      <c r="C892" s="225"/>
      <c r="D892" s="221">
        <f>D893</f>
        <v>2825382.83</v>
      </c>
      <c r="E892" s="222">
        <f t="shared" ref="E892:AD892" si="414">E893</f>
        <v>0</v>
      </c>
      <c r="F892" s="222">
        <f t="shared" si="414"/>
        <v>0</v>
      </c>
      <c r="G892" s="222">
        <f t="shared" si="414"/>
        <v>0</v>
      </c>
      <c r="H892" s="222">
        <f t="shared" si="414"/>
        <v>0</v>
      </c>
      <c r="I892" s="222">
        <f t="shared" si="414"/>
        <v>0</v>
      </c>
      <c r="J892" s="222">
        <f t="shared" si="414"/>
        <v>0</v>
      </c>
      <c r="K892" s="223">
        <f t="shared" si="414"/>
        <v>1</v>
      </c>
      <c r="L892" s="222">
        <f t="shared" si="414"/>
        <v>2825382.83</v>
      </c>
      <c r="M892" s="222">
        <f t="shared" si="414"/>
        <v>0</v>
      </c>
      <c r="N892" s="222">
        <f t="shared" si="414"/>
        <v>0</v>
      </c>
      <c r="O892" s="222">
        <f t="shared" si="414"/>
        <v>0</v>
      </c>
      <c r="P892" s="222">
        <f t="shared" si="414"/>
        <v>0</v>
      </c>
      <c r="Q892" s="222">
        <f t="shared" si="414"/>
        <v>0</v>
      </c>
      <c r="R892" s="222">
        <f t="shared" si="414"/>
        <v>0</v>
      </c>
      <c r="S892" s="222">
        <f t="shared" si="414"/>
        <v>0</v>
      </c>
      <c r="T892" s="222">
        <f t="shared" si="414"/>
        <v>0</v>
      </c>
      <c r="U892" s="222">
        <f t="shared" si="414"/>
        <v>0</v>
      </c>
      <c r="V892" s="222">
        <f t="shared" si="414"/>
        <v>0</v>
      </c>
      <c r="W892" s="222">
        <f t="shared" si="414"/>
        <v>0</v>
      </c>
      <c r="X892" s="222">
        <f t="shared" si="414"/>
        <v>0</v>
      </c>
      <c r="Y892" s="222">
        <f t="shared" si="414"/>
        <v>0</v>
      </c>
      <c r="Z892" s="222">
        <f t="shared" si="414"/>
        <v>0</v>
      </c>
      <c r="AA892" s="222">
        <f t="shared" si="414"/>
        <v>0</v>
      </c>
      <c r="AB892" s="222">
        <f t="shared" si="414"/>
        <v>0</v>
      </c>
      <c r="AC892" s="222">
        <f t="shared" si="414"/>
        <v>0</v>
      </c>
      <c r="AD892" s="222">
        <f t="shared" si="414"/>
        <v>0</v>
      </c>
      <c r="AE892" s="222">
        <f>AE893</f>
        <v>0</v>
      </c>
      <c r="AF892" s="214" t="s">
        <v>17304</v>
      </c>
      <c r="AG892" s="214" t="s">
        <v>17304</v>
      </c>
      <c r="AH892" s="214" t="s">
        <v>17304</v>
      </c>
      <c r="AM892" s="229"/>
      <c r="AN892" s="229"/>
      <c r="AO892" s="229"/>
      <c r="AP892" s="229"/>
      <c r="AQ892" s="229"/>
      <c r="AR892" s="229"/>
      <c r="AS892" s="229"/>
      <c r="AT892" s="229"/>
      <c r="AU892" s="229"/>
      <c r="AV892" s="229"/>
      <c r="AW892" s="229"/>
      <c r="AX892" s="276"/>
      <c r="AY892" s="228"/>
      <c r="AZ892" s="229"/>
      <c r="BA892" s="229"/>
      <c r="BB892" s="229"/>
      <c r="BC892" s="230"/>
      <c r="CH892" s="224"/>
    </row>
    <row r="893" spans="1:218" s="245" customFormat="1" x14ac:dyDescent="0.3">
      <c r="A893" s="177"/>
      <c r="B893" s="297">
        <v>2</v>
      </c>
      <c r="C893" s="298" t="s">
        <v>5470</v>
      </c>
      <c r="D893" s="271">
        <f t="shared" ref="D893" si="415">E893+F893+G893+H893+I893+J893+L893+N893+P893+R893+T893+U893+V893+W893+X893+Y893+Z893+AA893+AB893+AC893+AD893+AE893</f>
        <v>2825382.83</v>
      </c>
      <c r="E893" s="316">
        <v>0</v>
      </c>
      <c r="F893" s="271">
        <v>0</v>
      </c>
      <c r="G893" s="271">
        <v>0</v>
      </c>
      <c r="H893" s="271">
        <v>0</v>
      </c>
      <c r="I893" s="271">
        <v>0</v>
      </c>
      <c r="J893" s="271">
        <v>0</v>
      </c>
      <c r="K893" s="223">
        <v>1</v>
      </c>
      <c r="L893" s="271">
        <v>2825382.83</v>
      </c>
      <c r="M893" s="271">
        <v>0</v>
      </c>
      <c r="N893" s="258">
        <v>0</v>
      </c>
      <c r="O893" s="271">
        <v>0</v>
      </c>
      <c r="P893" s="271">
        <v>0</v>
      </c>
      <c r="Q893" s="271">
        <v>0</v>
      </c>
      <c r="R893" s="271">
        <v>0</v>
      </c>
      <c r="S893" s="271">
        <v>0</v>
      </c>
      <c r="T893" s="271">
        <v>0</v>
      </c>
      <c r="U893" s="271">
        <v>0</v>
      </c>
      <c r="V893" s="271">
        <v>0</v>
      </c>
      <c r="W893" s="271">
        <v>0</v>
      </c>
      <c r="X893" s="271">
        <v>0</v>
      </c>
      <c r="Y893" s="271">
        <v>0</v>
      </c>
      <c r="Z893" s="271">
        <v>0</v>
      </c>
      <c r="AA893" s="271">
        <v>0</v>
      </c>
      <c r="AB893" s="271">
        <v>0</v>
      </c>
      <c r="AC893" s="222">
        <v>0</v>
      </c>
      <c r="AD893" s="239">
        <v>0</v>
      </c>
      <c r="AE893" s="239">
        <v>0</v>
      </c>
      <c r="AF893" s="218" t="s">
        <v>17042</v>
      </c>
      <c r="AG893" s="242">
        <v>2023</v>
      </c>
      <c r="AH893" s="243" t="s">
        <v>17042</v>
      </c>
      <c r="AI893" s="219"/>
      <c r="AJ893" s="219"/>
      <c r="AK893" s="299"/>
      <c r="AL893" s="219"/>
      <c r="AM893" s="219"/>
      <c r="AR893" s="271"/>
      <c r="AS893" s="300"/>
      <c r="BC893" s="301"/>
      <c r="BM893" s="245" t="s">
        <v>3941</v>
      </c>
      <c r="BN893" s="245" t="s">
        <v>1342</v>
      </c>
      <c r="BO893" s="301" t="s">
        <v>3942</v>
      </c>
      <c r="BR893" s="300"/>
      <c r="BU893" s="245" t="s">
        <v>3941</v>
      </c>
      <c r="BV893" s="245" t="s">
        <v>1342</v>
      </c>
      <c r="BW893" s="245" t="s">
        <v>3942</v>
      </c>
      <c r="CE893" s="301"/>
      <c r="CH893" s="224"/>
      <c r="EG893" s="246"/>
      <c r="EI893" s="300"/>
      <c r="ER893" s="301"/>
      <c r="FF893" s="246"/>
      <c r="FI893" s="300"/>
      <c r="FJ893" s="300"/>
      <c r="FS893" s="301"/>
      <c r="GK893" s="302"/>
      <c r="GU893" s="301"/>
      <c r="GW893" s="300"/>
    </row>
    <row r="894" spans="1:218" x14ac:dyDescent="0.3">
      <c r="A894" s="226"/>
      <c r="B894" s="225" t="s">
        <v>378</v>
      </c>
      <c r="C894" s="225"/>
      <c r="D894" s="221">
        <f>D895</f>
        <v>19901847.84</v>
      </c>
      <c r="E894" s="222">
        <f t="shared" ref="E894:AE894" si="416">E895</f>
        <v>0</v>
      </c>
      <c r="F894" s="222">
        <f t="shared" si="416"/>
        <v>0</v>
      </c>
      <c r="G894" s="222">
        <f t="shared" si="416"/>
        <v>0</v>
      </c>
      <c r="H894" s="222">
        <f t="shared" si="416"/>
        <v>0</v>
      </c>
      <c r="I894" s="222">
        <f t="shared" si="416"/>
        <v>0</v>
      </c>
      <c r="J894" s="222">
        <f t="shared" si="416"/>
        <v>0</v>
      </c>
      <c r="K894" s="223">
        <f t="shared" si="416"/>
        <v>7</v>
      </c>
      <c r="L894" s="222">
        <f t="shared" si="416"/>
        <v>19901847.84</v>
      </c>
      <c r="M894" s="222">
        <f t="shared" si="416"/>
        <v>0</v>
      </c>
      <c r="N894" s="222">
        <f t="shared" si="416"/>
        <v>0</v>
      </c>
      <c r="O894" s="222">
        <f t="shared" si="416"/>
        <v>0</v>
      </c>
      <c r="P894" s="222">
        <f t="shared" si="416"/>
        <v>0</v>
      </c>
      <c r="Q894" s="222">
        <f t="shared" si="416"/>
        <v>0</v>
      </c>
      <c r="R894" s="222">
        <f t="shared" si="416"/>
        <v>0</v>
      </c>
      <c r="S894" s="222">
        <f t="shared" si="416"/>
        <v>0</v>
      </c>
      <c r="T894" s="222">
        <f t="shared" si="416"/>
        <v>0</v>
      </c>
      <c r="U894" s="222">
        <f t="shared" si="416"/>
        <v>0</v>
      </c>
      <c r="V894" s="222">
        <f t="shared" si="416"/>
        <v>0</v>
      </c>
      <c r="W894" s="222">
        <f t="shared" si="416"/>
        <v>0</v>
      </c>
      <c r="X894" s="222">
        <f t="shared" si="416"/>
        <v>0</v>
      </c>
      <c r="Y894" s="222">
        <f t="shared" si="416"/>
        <v>0</v>
      </c>
      <c r="Z894" s="222">
        <f t="shared" si="416"/>
        <v>0</v>
      </c>
      <c r="AA894" s="222">
        <f t="shared" si="416"/>
        <v>0</v>
      </c>
      <c r="AB894" s="222">
        <f t="shared" si="416"/>
        <v>0</v>
      </c>
      <c r="AC894" s="222">
        <f t="shared" si="416"/>
        <v>0</v>
      </c>
      <c r="AD894" s="222">
        <f t="shared" si="416"/>
        <v>0</v>
      </c>
      <c r="AE894" s="222">
        <f t="shared" si="416"/>
        <v>0</v>
      </c>
      <c r="AF894" s="214" t="s">
        <v>17304</v>
      </c>
      <c r="AG894" s="214" t="s">
        <v>17304</v>
      </c>
      <c r="AH894" s="214" t="s">
        <v>17304</v>
      </c>
      <c r="AM894" s="229"/>
      <c r="AN894" s="229"/>
      <c r="AO894" s="229"/>
      <c r="AP894" s="229"/>
      <c r="AQ894" s="229"/>
      <c r="AR894" s="229"/>
      <c r="AS894" s="229"/>
      <c r="AT894" s="229"/>
      <c r="AU894" s="229"/>
      <c r="AV894" s="229"/>
      <c r="AW894" s="229"/>
      <c r="AX894" s="276"/>
      <c r="AY894" s="228"/>
      <c r="AZ894" s="229"/>
      <c r="BA894" s="229"/>
      <c r="BB894" s="229"/>
      <c r="BC894" s="230"/>
      <c r="CH894" s="224"/>
    </row>
    <row r="895" spans="1:218" s="245" customFormat="1" x14ac:dyDescent="0.3">
      <c r="A895" s="177"/>
      <c r="B895" s="297">
        <v>3</v>
      </c>
      <c r="C895" s="298" t="s">
        <v>2125</v>
      </c>
      <c r="D895" s="271">
        <f t="shared" ref="D895" si="417">E895+F895+G895+H895+I895+J895+L895+N895+P895+R895+T895+U895+V895+W895+X895+Y895+Z895+AA895+AB895+AC895+AD895+AE895</f>
        <v>19901847.84</v>
      </c>
      <c r="E895" s="316">
        <v>0</v>
      </c>
      <c r="F895" s="271">
        <v>0</v>
      </c>
      <c r="G895" s="271">
        <v>0</v>
      </c>
      <c r="H895" s="271">
        <v>0</v>
      </c>
      <c r="I895" s="271">
        <v>0</v>
      </c>
      <c r="J895" s="271">
        <v>0</v>
      </c>
      <c r="K895" s="223">
        <v>7</v>
      </c>
      <c r="L895" s="271">
        <v>19901847.84</v>
      </c>
      <c r="M895" s="271">
        <v>0</v>
      </c>
      <c r="N895" s="258">
        <v>0</v>
      </c>
      <c r="O895" s="271">
        <v>0</v>
      </c>
      <c r="P895" s="271">
        <v>0</v>
      </c>
      <c r="Q895" s="271">
        <v>0</v>
      </c>
      <c r="R895" s="271">
        <v>0</v>
      </c>
      <c r="S895" s="271">
        <v>0</v>
      </c>
      <c r="T895" s="271">
        <v>0</v>
      </c>
      <c r="U895" s="271">
        <v>0</v>
      </c>
      <c r="V895" s="271">
        <v>0</v>
      </c>
      <c r="W895" s="271">
        <v>0</v>
      </c>
      <c r="X895" s="271">
        <v>0</v>
      </c>
      <c r="Y895" s="271">
        <v>0</v>
      </c>
      <c r="Z895" s="271">
        <v>0</v>
      </c>
      <c r="AA895" s="271">
        <v>0</v>
      </c>
      <c r="AB895" s="271">
        <v>0</v>
      </c>
      <c r="AC895" s="222">
        <v>0</v>
      </c>
      <c r="AD895" s="239">
        <v>0</v>
      </c>
      <c r="AE895" s="239">
        <v>0</v>
      </c>
      <c r="AF895" s="218" t="s">
        <v>17042</v>
      </c>
      <c r="AG895" s="242">
        <v>2023</v>
      </c>
      <c r="AH895" s="243" t="s">
        <v>17042</v>
      </c>
      <c r="AI895" s="219"/>
      <c r="AJ895" s="219"/>
      <c r="AK895" s="299"/>
      <c r="AL895" s="219"/>
      <c r="AM895" s="219"/>
      <c r="AR895" s="271"/>
      <c r="AS895" s="300"/>
      <c r="BC895" s="301"/>
      <c r="BM895" s="245" t="s">
        <v>761</v>
      </c>
      <c r="BN895" s="245" t="s">
        <v>2983</v>
      </c>
      <c r="BO895" s="301" t="s">
        <v>2983</v>
      </c>
      <c r="BR895" s="300"/>
      <c r="BU895" s="245" t="s">
        <v>761</v>
      </c>
      <c r="BV895" s="245" t="s">
        <v>2983</v>
      </c>
      <c r="BW895" s="245" t="s">
        <v>2983</v>
      </c>
      <c r="CE895" s="301"/>
      <c r="CH895" s="224"/>
      <c r="EG895" s="246"/>
      <c r="EI895" s="300"/>
      <c r="ER895" s="301"/>
      <c r="FF895" s="246"/>
      <c r="FI895" s="300"/>
      <c r="FJ895" s="300"/>
      <c r="FS895" s="301"/>
      <c r="GK895" s="302"/>
      <c r="GU895" s="301"/>
      <c r="GW895" s="300"/>
    </row>
    <row r="896" spans="1:218" x14ac:dyDescent="0.3">
      <c r="AY896" s="226"/>
      <c r="BM896" s="177" t="s">
        <v>3944</v>
      </c>
      <c r="BN896" s="177" t="s">
        <v>1342</v>
      </c>
      <c r="BO896" s="177" t="s">
        <v>2983</v>
      </c>
      <c r="BU896" s="177" t="s">
        <v>3944</v>
      </c>
      <c r="BV896" s="177" t="s">
        <v>1342</v>
      </c>
      <c r="BW896" s="177" t="s">
        <v>2983</v>
      </c>
    </row>
    <row r="897" spans="51:75" x14ac:dyDescent="0.3">
      <c r="AY897" s="226"/>
      <c r="BM897" s="177" t="s">
        <v>3945</v>
      </c>
      <c r="BN897" s="177" t="s">
        <v>3245</v>
      </c>
      <c r="BO897" s="177" t="s">
        <v>3946</v>
      </c>
      <c r="BU897" s="177" t="s">
        <v>3945</v>
      </c>
      <c r="BV897" s="177" t="s">
        <v>3245</v>
      </c>
      <c r="BW897" s="177" t="s">
        <v>3946</v>
      </c>
    </row>
    <row r="898" spans="51:75" x14ac:dyDescent="0.3">
      <c r="AY898" s="226"/>
      <c r="BM898" s="177" t="s">
        <v>3947</v>
      </c>
      <c r="BN898" s="177" t="s">
        <v>3045</v>
      </c>
      <c r="BO898" s="177" t="s">
        <v>3948</v>
      </c>
      <c r="BU898" s="177" t="s">
        <v>3947</v>
      </c>
      <c r="BV898" s="177" t="s">
        <v>3045</v>
      </c>
      <c r="BW898" s="177" t="s">
        <v>3948</v>
      </c>
    </row>
    <row r="899" spans="51:75" x14ac:dyDescent="0.3">
      <c r="AY899" s="226"/>
      <c r="BM899" s="177" t="s">
        <v>3950</v>
      </c>
      <c r="BN899" s="177" t="s">
        <v>3045</v>
      </c>
      <c r="BO899" s="177" t="s">
        <v>3951</v>
      </c>
      <c r="BU899" s="177" t="s">
        <v>3950</v>
      </c>
      <c r="BV899" s="177" t="s">
        <v>3045</v>
      </c>
      <c r="BW899" s="177" t="s">
        <v>3951</v>
      </c>
    </row>
    <row r="900" spans="51:75" x14ac:dyDescent="0.3">
      <c r="AY900" s="226"/>
      <c r="BM900" s="177" t="s">
        <v>762</v>
      </c>
      <c r="BN900" s="177" t="s">
        <v>1342</v>
      </c>
      <c r="BO900" s="177" t="s">
        <v>3952</v>
      </c>
      <c r="BU900" s="177" t="s">
        <v>762</v>
      </c>
      <c r="BV900" s="177" t="s">
        <v>1342</v>
      </c>
      <c r="BW900" s="177" t="s">
        <v>3952</v>
      </c>
    </row>
    <row r="901" spans="51:75" x14ac:dyDescent="0.3">
      <c r="AY901" s="226"/>
      <c r="BM901" s="177" t="s">
        <v>763</v>
      </c>
      <c r="BN901" s="177" t="s">
        <v>3045</v>
      </c>
      <c r="BO901" s="177" t="s">
        <v>2983</v>
      </c>
      <c r="BU901" s="177" t="s">
        <v>763</v>
      </c>
      <c r="BV901" s="177" t="s">
        <v>3045</v>
      </c>
      <c r="BW901" s="177" t="s">
        <v>2983</v>
      </c>
    </row>
    <row r="902" spans="51:75" x14ac:dyDescent="0.3">
      <c r="AY902" s="226"/>
      <c r="BM902" s="177" t="s">
        <v>764</v>
      </c>
      <c r="BN902" s="177" t="s">
        <v>3199</v>
      </c>
      <c r="BO902" s="177" t="s">
        <v>3953</v>
      </c>
      <c r="BU902" s="177" t="s">
        <v>764</v>
      </c>
      <c r="BV902" s="177" t="s">
        <v>3199</v>
      </c>
      <c r="BW902" s="177" t="s">
        <v>3953</v>
      </c>
    </row>
    <row r="903" spans="51:75" x14ac:dyDescent="0.3">
      <c r="AY903" s="226"/>
      <c r="BM903" s="177" t="s">
        <v>3954</v>
      </c>
      <c r="BN903" s="177" t="s">
        <v>3005</v>
      </c>
      <c r="BO903" s="177" t="s">
        <v>3955</v>
      </c>
      <c r="BU903" s="177" t="s">
        <v>3954</v>
      </c>
      <c r="BV903" s="177" t="s">
        <v>3005</v>
      </c>
      <c r="BW903" s="177" t="s">
        <v>3955</v>
      </c>
    </row>
    <row r="904" spans="51:75" x14ac:dyDescent="0.3">
      <c r="AY904" s="226"/>
      <c r="BM904" s="177" t="s">
        <v>765</v>
      </c>
      <c r="BN904" s="177" t="s">
        <v>787</v>
      </c>
      <c r="BO904" s="177" t="s">
        <v>3956</v>
      </c>
      <c r="BU904" s="177" t="s">
        <v>765</v>
      </c>
      <c r="BV904" s="177" t="s">
        <v>787</v>
      </c>
      <c r="BW904" s="177" t="s">
        <v>3956</v>
      </c>
    </row>
    <row r="905" spans="51:75" x14ac:dyDescent="0.3">
      <c r="AY905" s="226"/>
      <c r="BM905" s="177" t="s">
        <v>3957</v>
      </c>
      <c r="BN905" s="177" t="s">
        <v>2983</v>
      </c>
      <c r="BO905" s="177" t="s">
        <v>2983</v>
      </c>
      <c r="BU905" s="177" t="s">
        <v>3957</v>
      </c>
      <c r="BV905" s="177" t="s">
        <v>2983</v>
      </c>
      <c r="BW905" s="177" t="s">
        <v>2983</v>
      </c>
    </row>
    <row r="906" spans="51:75" x14ac:dyDescent="0.3">
      <c r="AY906" s="226"/>
      <c r="BM906" s="177" t="s">
        <v>3959</v>
      </c>
      <c r="BN906" s="177" t="s">
        <v>3245</v>
      </c>
      <c r="BO906" s="177" t="s">
        <v>2983</v>
      </c>
      <c r="BU906" s="177" t="s">
        <v>3959</v>
      </c>
      <c r="BV906" s="177" t="s">
        <v>3245</v>
      </c>
      <c r="BW906" s="177" t="s">
        <v>2983</v>
      </c>
    </row>
    <row r="907" spans="51:75" x14ac:dyDescent="0.3">
      <c r="AY907" s="226"/>
      <c r="BM907" s="177" t="s">
        <v>3961</v>
      </c>
      <c r="BN907" s="177" t="s">
        <v>3045</v>
      </c>
      <c r="BO907" s="177" t="s">
        <v>3963</v>
      </c>
      <c r="BU907" s="177" t="s">
        <v>3961</v>
      </c>
      <c r="BV907" s="177" t="s">
        <v>3045</v>
      </c>
      <c r="BW907" s="177" t="s">
        <v>3963</v>
      </c>
    </row>
    <row r="908" spans="51:75" x14ac:dyDescent="0.3">
      <c r="AY908" s="226"/>
      <c r="BM908" s="177" t="s">
        <v>3964</v>
      </c>
      <c r="BN908" s="177" t="s">
        <v>3045</v>
      </c>
      <c r="BO908" s="177" t="s">
        <v>2983</v>
      </c>
      <c r="BU908" s="177" t="s">
        <v>3964</v>
      </c>
      <c r="BV908" s="177" t="s">
        <v>3045</v>
      </c>
      <c r="BW908" s="177" t="s">
        <v>2983</v>
      </c>
    </row>
    <row r="909" spans="51:75" x14ac:dyDescent="0.3">
      <c r="AY909" s="226"/>
      <c r="BM909" s="177" t="s">
        <v>766</v>
      </c>
      <c r="BN909" s="177" t="s">
        <v>3045</v>
      </c>
      <c r="BO909" s="177" t="s">
        <v>2983</v>
      </c>
      <c r="BU909" s="177" t="s">
        <v>766</v>
      </c>
      <c r="BV909" s="177" t="s">
        <v>3045</v>
      </c>
      <c r="BW909" s="177" t="s">
        <v>2983</v>
      </c>
    </row>
    <row r="910" spans="51:75" x14ac:dyDescent="0.3">
      <c r="AY910" s="226"/>
      <c r="BM910" s="177" t="s">
        <v>3965</v>
      </c>
      <c r="BN910" s="177" t="s">
        <v>1342</v>
      </c>
      <c r="BO910" s="177" t="s">
        <v>3966</v>
      </c>
      <c r="BU910" s="177" t="s">
        <v>3965</v>
      </c>
      <c r="BV910" s="177" t="s">
        <v>1342</v>
      </c>
      <c r="BW910" s="177" t="s">
        <v>3966</v>
      </c>
    </row>
    <row r="911" spans="51:75" x14ac:dyDescent="0.3">
      <c r="AY911" s="226"/>
      <c r="BM911" s="177" t="s">
        <v>3967</v>
      </c>
      <c r="BN911" s="177" t="s">
        <v>3045</v>
      </c>
      <c r="BO911" s="177" t="s">
        <v>2983</v>
      </c>
      <c r="BU911" s="177" t="s">
        <v>3967</v>
      </c>
      <c r="BV911" s="177" t="s">
        <v>3045</v>
      </c>
      <c r="BW911" s="177" t="s">
        <v>2983</v>
      </c>
    </row>
    <row r="912" spans="51:75" x14ac:dyDescent="0.3">
      <c r="AY912" s="226"/>
      <c r="BM912" s="177" t="s">
        <v>767</v>
      </c>
      <c r="BN912" s="177" t="s">
        <v>1342</v>
      </c>
      <c r="BO912" s="177" t="s">
        <v>1283</v>
      </c>
      <c r="BU912" s="177" t="s">
        <v>767</v>
      </c>
      <c r="BV912" s="177" t="s">
        <v>1342</v>
      </c>
      <c r="BW912" s="177" t="s">
        <v>1283</v>
      </c>
    </row>
    <row r="913" spans="51:75" x14ac:dyDescent="0.3">
      <c r="AY913" s="226"/>
      <c r="BM913" s="177" t="s">
        <v>3968</v>
      </c>
      <c r="BN913" s="177" t="s">
        <v>1269</v>
      </c>
      <c r="BO913" s="177" t="s">
        <v>3970</v>
      </c>
      <c r="BU913" s="177" t="s">
        <v>3968</v>
      </c>
      <c r="BV913" s="177" t="s">
        <v>1269</v>
      </c>
      <c r="BW913" s="177" t="s">
        <v>3970</v>
      </c>
    </row>
    <row r="914" spans="51:75" x14ac:dyDescent="0.3">
      <c r="AY914" s="226"/>
      <c r="BM914" s="177" t="s">
        <v>3972</v>
      </c>
      <c r="BN914" s="177" t="s">
        <v>3045</v>
      </c>
      <c r="BO914" s="177" t="s">
        <v>3973</v>
      </c>
      <c r="BU914" s="177" t="s">
        <v>3972</v>
      </c>
      <c r="BV914" s="177" t="s">
        <v>3045</v>
      </c>
      <c r="BW914" s="177" t="s">
        <v>3973</v>
      </c>
    </row>
    <row r="915" spans="51:75" x14ac:dyDescent="0.3">
      <c r="AY915" s="226"/>
      <c r="BM915" s="177" t="s">
        <v>3974</v>
      </c>
      <c r="BN915" s="177" t="s">
        <v>3045</v>
      </c>
      <c r="BO915" s="177" t="s">
        <v>2983</v>
      </c>
      <c r="BU915" s="177" t="s">
        <v>3974</v>
      </c>
      <c r="BV915" s="177" t="s">
        <v>3045</v>
      </c>
      <c r="BW915" s="177" t="s">
        <v>2983</v>
      </c>
    </row>
    <row r="916" spans="51:75" x14ac:dyDescent="0.3">
      <c r="AY916" s="226"/>
      <c r="BM916" s="177" t="s">
        <v>3975</v>
      </c>
      <c r="BN916" s="177" t="s">
        <v>780</v>
      </c>
      <c r="BO916" s="177" t="s">
        <v>2983</v>
      </c>
      <c r="BU916" s="177" t="s">
        <v>3975</v>
      </c>
      <c r="BV916" s="177" t="s">
        <v>780</v>
      </c>
      <c r="BW916" s="177" t="s">
        <v>2983</v>
      </c>
    </row>
    <row r="917" spans="51:75" x14ac:dyDescent="0.3">
      <c r="AY917" s="226"/>
      <c r="BM917" s="177" t="s">
        <v>768</v>
      </c>
      <c r="BN917" s="177" t="s">
        <v>3199</v>
      </c>
      <c r="BO917" s="177" t="s">
        <v>3977</v>
      </c>
      <c r="BU917" s="177" t="s">
        <v>768</v>
      </c>
      <c r="BV917" s="177" t="s">
        <v>3199</v>
      </c>
      <c r="BW917" s="177" t="s">
        <v>3977</v>
      </c>
    </row>
    <row r="918" spans="51:75" x14ac:dyDescent="0.3">
      <c r="AY918" s="226"/>
      <c r="BM918" s="177" t="s">
        <v>3978</v>
      </c>
      <c r="BN918" s="177" t="s">
        <v>3199</v>
      </c>
      <c r="BO918" s="177" t="s">
        <v>3979</v>
      </c>
      <c r="BU918" s="177" t="s">
        <v>3978</v>
      </c>
      <c r="BV918" s="177" t="s">
        <v>3199</v>
      </c>
      <c r="BW918" s="177" t="s">
        <v>3979</v>
      </c>
    </row>
    <row r="919" spans="51:75" x14ac:dyDescent="0.3">
      <c r="AY919" s="226"/>
      <c r="BM919" s="177" t="s">
        <v>3980</v>
      </c>
      <c r="BN919" s="177" t="s">
        <v>1269</v>
      </c>
      <c r="BO919" s="177" t="s">
        <v>3981</v>
      </c>
      <c r="BU919" s="177" t="s">
        <v>3980</v>
      </c>
      <c r="BV919" s="177" t="s">
        <v>1269</v>
      </c>
      <c r="BW919" s="177" t="s">
        <v>3981</v>
      </c>
    </row>
    <row r="920" spans="51:75" x14ac:dyDescent="0.3">
      <c r="AY920" s="226"/>
      <c r="BM920" s="177" t="s">
        <v>804</v>
      </c>
      <c r="BN920" s="177" t="s">
        <v>3005</v>
      </c>
      <c r="BO920" s="177" t="s">
        <v>3329</v>
      </c>
      <c r="BU920" s="177" t="s">
        <v>804</v>
      </c>
      <c r="BV920" s="177" t="s">
        <v>3005</v>
      </c>
      <c r="BW920" s="177" t="s">
        <v>3329</v>
      </c>
    </row>
    <row r="921" spans="51:75" x14ac:dyDescent="0.3">
      <c r="AY921" s="226"/>
      <c r="BM921" s="177" t="s">
        <v>526</v>
      </c>
      <c r="BN921" s="177" t="s">
        <v>617</v>
      </c>
      <c r="BO921" s="177" t="s">
        <v>3982</v>
      </c>
      <c r="BU921" s="177" t="s">
        <v>526</v>
      </c>
      <c r="BV921" s="177" t="s">
        <v>617</v>
      </c>
      <c r="BW921" s="177" t="s">
        <v>3982</v>
      </c>
    </row>
    <row r="922" spans="51:75" x14ac:dyDescent="0.3">
      <c r="AY922" s="226"/>
      <c r="BM922" s="177" t="s">
        <v>3984</v>
      </c>
      <c r="BN922" s="177" t="s">
        <v>663</v>
      </c>
      <c r="BO922" s="177" t="s">
        <v>3986</v>
      </c>
      <c r="BU922" s="177" t="s">
        <v>3984</v>
      </c>
      <c r="BV922" s="177" t="s">
        <v>663</v>
      </c>
      <c r="BW922" s="177" t="s">
        <v>3986</v>
      </c>
    </row>
    <row r="923" spans="51:75" x14ac:dyDescent="0.3">
      <c r="AY923" s="226"/>
      <c r="BM923" s="177" t="s">
        <v>3987</v>
      </c>
      <c r="BN923" s="177" t="s">
        <v>3245</v>
      </c>
      <c r="BO923" s="177" t="s">
        <v>2983</v>
      </c>
      <c r="BU923" s="177" t="s">
        <v>3987</v>
      </c>
      <c r="BV923" s="177" t="s">
        <v>3245</v>
      </c>
      <c r="BW923" s="177" t="s">
        <v>2983</v>
      </c>
    </row>
    <row r="924" spans="51:75" x14ac:dyDescent="0.3">
      <c r="AY924" s="226"/>
      <c r="BM924" s="177" t="s">
        <v>3988</v>
      </c>
      <c r="BN924" s="177" t="s">
        <v>3045</v>
      </c>
      <c r="BO924" s="177" t="s">
        <v>2983</v>
      </c>
      <c r="BU924" s="177" t="s">
        <v>3988</v>
      </c>
      <c r="BV924" s="177" t="s">
        <v>3045</v>
      </c>
      <c r="BW924" s="177" t="s">
        <v>2983</v>
      </c>
    </row>
    <row r="925" spans="51:75" x14ac:dyDescent="0.3">
      <c r="AY925" s="226"/>
      <c r="BM925" s="177" t="s">
        <v>3990</v>
      </c>
      <c r="BN925" s="177" t="s">
        <v>3045</v>
      </c>
      <c r="BO925" s="177" t="s">
        <v>2983</v>
      </c>
      <c r="BU925" s="177" t="s">
        <v>3990</v>
      </c>
      <c r="BV925" s="177" t="s">
        <v>3045</v>
      </c>
      <c r="BW925" s="177" t="s">
        <v>2983</v>
      </c>
    </row>
    <row r="926" spans="51:75" x14ac:dyDescent="0.3">
      <c r="AY926" s="226"/>
      <c r="BM926" s="177" t="s">
        <v>3993</v>
      </c>
      <c r="BN926" s="177" t="s">
        <v>628</v>
      </c>
      <c r="BO926" s="177" t="s">
        <v>2983</v>
      </c>
      <c r="BU926" s="177" t="s">
        <v>3993</v>
      </c>
      <c r="BV926" s="177" t="s">
        <v>628</v>
      </c>
      <c r="BW926" s="177" t="s">
        <v>2983</v>
      </c>
    </row>
    <row r="927" spans="51:75" x14ac:dyDescent="0.3">
      <c r="AY927" s="226"/>
      <c r="BM927" s="177" t="s">
        <v>3994</v>
      </c>
      <c r="BN927" s="177" t="s">
        <v>3245</v>
      </c>
      <c r="BO927" s="177" t="s">
        <v>2983</v>
      </c>
      <c r="BU927" s="177" t="s">
        <v>3994</v>
      </c>
      <c r="BV927" s="177" t="s">
        <v>3245</v>
      </c>
      <c r="BW927" s="177" t="s">
        <v>2983</v>
      </c>
    </row>
    <row r="928" spans="51:75" x14ac:dyDescent="0.3">
      <c r="AY928" s="226"/>
      <c r="BM928" s="177" t="s">
        <v>805</v>
      </c>
      <c r="BN928" s="177" t="s">
        <v>3045</v>
      </c>
      <c r="BO928" s="177" t="s">
        <v>2983</v>
      </c>
      <c r="BU928" s="177" t="s">
        <v>805</v>
      </c>
      <c r="BV928" s="177" t="s">
        <v>3045</v>
      </c>
      <c r="BW928" s="177" t="s">
        <v>2983</v>
      </c>
    </row>
    <row r="929" spans="51:75" x14ac:dyDescent="0.3">
      <c r="AY929" s="226"/>
      <c r="BM929" s="177" t="s">
        <v>3995</v>
      </c>
      <c r="BN929" s="177" t="s">
        <v>1342</v>
      </c>
      <c r="BO929" s="177" t="s">
        <v>2983</v>
      </c>
      <c r="BU929" s="177" t="s">
        <v>3995</v>
      </c>
      <c r="BV929" s="177" t="s">
        <v>1342</v>
      </c>
      <c r="BW929" s="177" t="s">
        <v>2983</v>
      </c>
    </row>
    <row r="930" spans="51:75" x14ac:dyDescent="0.3">
      <c r="AY930" s="226"/>
      <c r="BM930" s="177" t="s">
        <v>3996</v>
      </c>
      <c r="BN930" s="177" t="s">
        <v>3245</v>
      </c>
      <c r="BO930" s="177" t="s">
        <v>2983</v>
      </c>
      <c r="BU930" s="177" t="s">
        <v>3996</v>
      </c>
      <c r="BV930" s="177" t="s">
        <v>3245</v>
      </c>
      <c r="BW930" s="177" t="s">
        <v>2983</v>
      </c>
    </row>
    <row r="931" spans="51:75" x14ac:dyDescent="0.3">
      <c r="AY931" s="226"/>
      <c r="BM931" s="177" t="s">
        <v>3998</v>
      </c>
      <c r="BN931" s="177" t="s">
        <v>3005</v>
      </c>
      <c r="BO931" s="177" t="s">
        <v>4000</v>
      </c>
      <c r="BU931" s="177" t="s">
        <v>3998</v>
      </c>
      <c r="BV931" s="177" t="s">
        <v>3005</v>
      </c>
      <c r="BW931" s="177" t="s">
        <v>4000</v>
      </c>
    </row>
    <row r="932" spans="51:75" x14ac:dyDescent="0.3">
      <c r="AY932" s="226"/>
      <c r="BM932" s="177" t="s">
        <v>4001</v>
      </c>
      <c r="BN932" s="177" t="s">
        <v>612</v>
      </c>
      <c r="BO932" s="177" t="s">
        <v>4002</v>
      </c>
      <c r="BU932" s="177" t="s">
        <v>4001</v>
      </c>
      <c r="BV932" s="177" t="s">
        <v>612</v>
      </c>
      <c r="BW932" s="177" t="s">
        <v>4002</v>
      </c>
    </row>
    <row r="933" spans="51:75" x14ac:dyDescent="0.3">
      <c r="AY933" s="226"/>
      <c r="BM933" s="177" t="s">
        <v>4003</v>
      </c>
      <c r="BN933" s="177" t="s">
        <v>3045</v>
      </c>
      <c r="BO933" s="177" t="s">
        <v>1428</v>
      </c>
      <c r="BU933" s="177" t="s">
        <v>4003</v>
      </c>
      <c r="BV933" s="177" t="s">
        <v>3045</v>
      </c>
      <c r="BW933" s="177" t="s">
        <v>1428</v>
      </c>
    </row>
    <row r="934" spans="51:75" x14ac:dyDescent="0.3">
      <c r="AY934" s="226"/>
      <c r="BM934" s="177" t="s">
        <v>806</v>
      </c>
      <c r="BN934" s="177" t="s">
        <v>621</v>
      </c>
      <c r="BO934" s="177" t="s">
        <v>2983</v>
      </c>
      <c r="BU934" s="177" t="s">
        <v>806</v>
      </c>
      <c r="BV934" s="177" t="s">
        <v>621</v>
      </c>
      <c r="BW934" s="177" t="s">
        <v>2983</v>
      </c>
    </row>
    <row r="935" spans="51:75" x14ac:dyDescent="0.3">
      <c r="AY935" s="226"/>
      <c r="BM935" s="177" t="s">
        <v>4005</v>
      </c>
      <c r="BN935" s="177" t="s">
        <v>1342</v>
      </c>
      <c r="BO935" s="177" t="s">
        <v>2983</v>
      </c>
      <c r="BU935" s="177" t="s">
        <v>4005</v>
      </c>
      <c r="BV935" s="177" t="s">
        <v>1342</v>
      </c>
      <c r="BW935" s="177" t="s">
        <v>2983</v>
      </c>
    </row>
    <row r="936" spans="51:75" x14ac:dyDescent="0.3">
      <c r="AY936" s="226"/>
      <c r="BM936" s="177" t="s">
        <v>4006</v>
      </c>
      <c r="BN936" s="177" t="s">
        <v>1342</v>
      </c>
      <c r="BO936" s="177" t="s">
        <v>2983</v>
      </c>
      <c r="BU936" s="177" t="s">
        <v>4006</v>
      </c>
      <c r="BV936" s="177" t="s">
        <v>1342</v>
      </c>
      <c r="BW936" s="177" t="s">
        <v>2983</v>
      </c>
    </row>
    <row r="937" spans="51:75" x14ac:dyDescent="0.3">
      <c r="AY937" s="226"/>
      <c r="BM937" s="177" t="s">
        <v>4007</v>
      </c>
      <c r="BN937" s="177" t="s">
        <v>3005</v>
      </c>
      <c r="BO937" s="177" t="s">
        <v>2983</v>
      </c>
      <c r="BU937" s="177" t="s">
        <v>4007</v>
      </c>
      <c r="BV937" s="177" t="s">
        <v>3005</v>
      </c>
      <c r="BW937" s="177" t="s">
        <v>2983</v>
      </c>
    </row>
    <row r="938" spans="51:75" x14ac:dyDescent="0.3">
      <c r="AY938" s="226"/>
      <c r="BM938" s="177" t="s">
        <v>807</v>
      </c>
      <c r="BN938" s="177" t="s">
        <v>1269</v>
      </c>
      <c r="BO938" s="177" t="s">
        <v>4008</v>
      </c>
      <c r="BU938" s="177" t="s">
        <v>807</v>
      </c>
      <c r="BV938" s="177" t="s">
        <v>1269</v>
      </c>
      <c r="BW938" s="177" t="s">
        <v>4008</v>
      </c>
    </row>
    <row r="939" spans="51:75" x14ac:dyDescent="0.3">
      <c r="AY939" s="226"/>
      <c r="BM939" s="177" t="s">
        <v>4009</v>
      </c>
      <c r="BN939" s="177" t="s">
        <v>3045</v>
      </c>
      <c r="BO939" s="177" t="s">
        <v>2983</v>
      </c>
      <c r="BU939" s="177" t="s">
        <v>4009</v>
      </c>
      <c r="BV939" s="177" t="s">
        <v>3045</v>
      </c>
      <c r="BW939" s="177" t="s">
        <v>2983</v>
      </c>
    </row>
    <row r="940" spans="51:75" x14ac:dyDescent="0.3">
      <c r="AY940" s="226"/>
      <c r="BM940" s="177" t="s">
        <v>4011</v>
      </c>
      <c r="BN940" s="177" t="s">
        <v>663</v>
      </c>
      <c r="BO940" s="177" t="s">
        <v>770</v>
      </c>
      <c r="BU940" s="177" t="s">
        <v>4011</v>
      </c>
      <c r="BV940" s="177" t="s">
        <v>663</v>
      </c>
      <c r="BW940" s="177" t="s">
        <v>770</v>
      </c>
    </row>
    <row r="941" spans="51:75" x14ac:dyDescent="0.3">
      <c r="AY941" s="226"/>
      <c r="BM941" s="177" t="s">
        <v>4013</v>
      </c>
      <c r="BN941" s="177" t="s">
        <v>631</v>
      </c>
      <c r="BO941" s="177" t="s">
        <v>770</v>
      </c>
      <c r="BU941" s="177" t="s">
        <v>4013</v>
      </c>
      <c r="BV941" s="177" t="s">
        <v>631</v>
      </c>
      <c r="BW941" s="177" t="s">
        <v>770</v>
      </c>
    </row>
    <row r="942" spans="51:75" x14ac:dyDescent="0.3">
      <c r="AY942" s="226"/>
      <c r="BM942" s="177" t="s">
        <v>4014</v>
      </c>
      <c r="BN942" s="177" t="s">
        <v>617</v>
      </c>
      <c r="BO942" s="177" t="s">
        <v>4015</v>
      </c>
      <c r="BU942" s="177" t="s">
        <v>4014</v>
      </c>
      <c r="BV942" s="177" t="s">
        <v>617</v>
      </c>
      <c r="BW942" s="177" t="s">
        <v>4015</v>
      </c>
    </row>
    <row r="943" spans="51:75" x14ac:dyDescent="0.3">
      <c r="AY943" s="226"/>
      <c r="BM943" s="177" t="s">
        <v>4016</v>
      </c>
      <c r="BN943" s="177" t="s">
        <v>663</v>
      </c>
      <c r="BO943" s="177" t="s">
        <v>4017</v>
      </c>
      <c r="BU943" s="177" t="s">
        <v>4016</v>
      </c>
      <c r="BV943" s="177" t="s">
        <v>663</v>
      </c>
      <c r="BW943" s="177" t="s">
        <v>4017</v>
      </c>
    </row>
    <row r="944" spans="51:75" x14ac:dyDescent="0.3">
      <c r="AY944" s="226"/>
      <c r="BM944" s="177" t="s">
        <v>4018</v>
      </c>
      <c r="BN944" s="177" t="s">
        <v>787</v>
      </c>
      <c r="BO944" s="177" t="s">
        <v>770</v>
      </c>
      <c r="BU944" s="177" t="s">
        <v>4018</v>
      </c>
      <c r="BV944" s="177" t="s">
        <v>787</v>
      </c>
      <c r="BW944" s="177" t="s">
        <v>770</v>
      </c>
    </row>
    <row r="945" spans="51:75" x14ac:dyDescent="0.3">
      <c r="AY945" s="226"/>
      <c r="BM945" s="177" t="s">
        <v>4019</v>
      </c>
      <c r="BN945" s="177" t="s">
        <v>616</v>
      </c>
      <c r="BO945" s="177" t="s">
        <v>770</v>
      </c>
      <c r="BU945" s="177" t="s">
        <v>4019</v>
      </c>
      <c r="BV945" s="177" t="s">
        <v>616</v>
      </c>
      <c r="BW945" s="177" t="s">
        <v>770</v>
      </c>
    </row>
    <row r="946" spans="51:75" x14ac:dyDescent="0.3">
      <c r="AY946" s="226"/>
      <c r="BM946" s="177" t="s">
        <v>4020</v>
      </c>
      <c r="BN946" s="177" t="s">
        <v>780</v>
      </c>
      <c r="BO946" s="177" t="s">
        <v>1836</v>
      </c>
      <c r="BU946" s="177" t="s">
        <v>4020</v>
      </c>
      <c r="BV946" s="177" t="s">
        <v>780</v>
      </c>
      <c r="BW946" s="177" t="s">
        <v>1836</v>
      </c>
    </row>
    <row r="947" spans="51:75" x14ac:dyDescent="0.3">
      <c r="AY947" s="226"/>
      <c r="BM947" s="177" t="s">
        <v>4021</v>
      </c>
      <c r="BN947" s="177" t="s">
        <v>771</v>
      </c>
      <c r="BO947" s="177" t="s">
        <v>4023</v>
      </c>
      <c r="BU947" s="177" t="s">
        <v>4021</v>
      </c>
      <c r="BV947" s="177" t="s">
        <v>771</v>
      </c>
      <c r="BW947" s="177" t="s">
        <v>4023</v>
      </c>
    </row>
    <row r="948" spans="51:75" x14ac:dyDescent="0.3">
      <c r="AY948" s="226"/>
      <c r="BM948" s="177" t="s">
        <v>808</v>
      </c>
      <c r="BN948" s="177" t="s">
        <v>2983</v>
      </c>
      <c r="BO948" s="177" t="s">
        <v>2983</v>
      </c>
      <c r="BU948" s="177" t="s">
        <v>808</v>
      </c>
      <c r="BV948" s="177" t="s">
        <v>2983</v>
      </c>
      <c r="BW948" s="177" t="s">
        <v>2983</v>
      </c>
    </row>
    <row r="949" spans="51:75" x14ac:dyDescent="0.3">
      <c r="AY949" s="226"/>
      <c r="BM949" s="177" t="s">
        <v>4025</v>
      </c>
      <c r="BN949" s="177" t="s">
        <v>2983</v>
      </c>
      <c r="BO949" s="177" t="s">
        <v>2983</v>
      </c>
      <c r="BU949" s="177" t="s">
        <v>4025</v>
      </c>
      <c r="BV949" s="177" t="s">
        <v>2983</v>
      </c>
      <c r="BW949" s="177" t="s">
        <v>2983</v>
      </c>
    </row>
    <row r="950" spans="51:75" x14ac:dyDescent="0.3">
      <c r="AY950" s="226"/>
      <c r="BM950" s="177" t="s">
        <v>4028</v>
      </c>
      <c r="BN950" s="177" t="s">
        <v>2983</v>
      </c>
      <c r="BO950" s="177" t="s">
        <v>2983</v>
      </c>
      <c r="BU950" s="177" t="s">
        <v>4028</v>
      </c>
      <c r="BV950" s="177" t="s">
        <v>2983</v>
      </c>
      <c r="BW950" s="177" t="s">
        <v>2983</v>
      </c>
    </row>
    <row r="951" spans="51:75" x14ac:dyDescent="0.3">
      <c r="AY951" s="226"/>
      <c r="BM951" s="177" t="s">
        <v>4030</v>
      </c>
      <c r="BN951" s="177" t="s">
        <v>3245</v>
      </c>
      <c r="BO951" s="177" t="s">
        <v>4031</v>
      </c>
      <c r="BU951" s="177" t="s">
        <v>4030</v>
      </c>
      <c r="BV951" s="177" t="s">
        <v>3245</v>
      </c>
      <c r="BW951" s="177" t="s">
        <v>4031</v>
      </c>
    </row>
    <row r="952" spans="51:75" x14ac:dyDescent="0.3">
      <c r="AY952" s="226"/>
      <c r="BM952" s="177" t="s">
        <v>4033</v>
      </c>
      <c r="BN952" s="177" t="s">
        <v>771</v>
      </c>
      <c r="BO952" s="177" t="s">
        <v>770</v>
      </c>
      <c r="BU952" s="177" t="s">
        <v>4033</v>
      </c>
      <c r="BV952" s="177" t="s">
        <v>771</v>
      </c>
      <c r="BW952" s="177" t="s">
        <v>770</v>
      </c>
    </row>
    <row r="953" spans="51:75" x14ac:dyDescent="0.3">
      <c r="AY953" s="226"/>
      <c r="BM953" s="177" t="s">
        <v>4035</v>
      </c>
      <c r="BN953" s="177" t="s">
        <v>787</v>
      </c>
      <c r="BO953" s="177" t="s">
        <v>770</v>
      </c>
      <c r="BU953" s="177" t="s">
        <v>4035</v>
      </c>
      <c r="BV953" s="177" t="s">
        <v>787</v>
      </c>
      <c r="BW953" s="177" t="s">
        <v>770</v>
      </c>
    </row>
    <row r="954" spans="51:75" x14ac:dyDescent="0.3">
      <c r="AY954" s="226"/>
      <c r="BM954" s="177" t="s">
        <v>4036</v>
      </c>
      <c r="BN954" s="177" t="s">
        <v>666</v>
      </c>
      <c r="BO954" s="177" t="s">
        <v>4037</v>
      </c>
      <c r="BU954" s="177" t="s">
        <v>4036</v>
      </c>
      <c r="BV954" s="177" t="s">
        <v>666</v>
      </c>
      <c r="BW954" s="177" t="s">
        <v>4037</v>
      </c>
    </row>
    <row r="955" spans="51:75" x14ac:dyDescent="0.3">
      <c r="AY955" s="226"/>
      <c r="BM955" s="177" t="s">
        <v>4038</v>
      </c>
      <c r="BN955" s="177" t="s">
        <v>787</v>
      </c>
      <c r="BO955" s="177" t="s">
        <v>1470</v>
      </c>
      <c r="BU955" s="177" t="s">
        <v>4038</v>
      </c>
      <c r="BV955" s="177" t="s">
        <v>787</v>
      </c>
      <c r="BW955" s="177" t="s">
        <v>1470</v>
      </c>
    </row>
    <row r="956" spans="51:75" x14ac:dyDescent="0.3">
      <c r="AY956" s="226"/>
      <c r="BM956" s="177" t="s">
        <v>4039</v>
      </c>
      <c r="BN956" s="177" t="s">
        <v>636</v>
      </c>
      <c r="BO956" s="177" t="s">
        <v>770</v>
      </c>
      <c r="BU956" s="177" t="s">
        <v>4039</v>
      </c>
      <c r="BV956" s="177" t="s">
        <v>636</v>
      </c>
      <c r="BW956" s="177" t="s">
        <v>770</v>
      </c>
    </row>
    <row r="957" spans="51:75" x14ac:dyDescent="0.3">
      <c r="AY957" s="226"/>
      <c r="BM957" s="177" t="s">
        <v>4040</v>
      </c>
      <c r="BN957" s="177" t="s">
        <v>657</v>
      </c>
      <c r="BO957" s="177" t="s">
        <v>4041</v>
      </c>
      <c r="BU957" s="177" t="s">
        <v>4040</v>
      </c>
      <c r="BV957" s="177" t="s">
        <v>657</v>
      </c>
      <c r="BW957" s="177" t="s">
        <v>4041</v>
      </c>
    </row>
    <row r="958" spans="51:75" x14ac:dyDescent="0.3">
      <c r="AY958" s="226"/>
      <c r="BM958" s="177" t="s">
        <v>4042</v>
      </c>
      <c r="BN958" s="177" t="s">
        <v>636</v>
      </c>
      <c r="BO958" s="177" t="s">
        <v>3864</v>
      </c>
      <c r="BU958" s="177" t="s">
        <v>4042</v>
      </c>
      <c r="BV958" s="177" t="s">
        <v>636</v>
      </c>
      <c r="BW958" s="177" t="s">
        <v>3864</v>
      </c>
    </row>
    <row r="959" spans="51:75" x14ac:dyDescent="0.3">
      <c r="AY959" s="226"/>
      <c r="BM959" s="177" t="s">
        <v>4044</v>
      </c>
      <c r="BN959" s="177" t="s">
        <v>619</v>
      </c>
      <c r="BO959" s="177" t="s">
        <v>1068</v>
      </c>
      <c r="BU959" s="177" t="s">
        <v>4044</v>
      </c>
      <c r="BV959" s="177" t="s">
        <v>619</v>
      </c>
      <c r="BW959" s="177" t="s">
        <v>1068</v>
      </c>
    </row>
    <row r="960" spans="51:75" x14ac:dyDescent="0.3">
      <c r="AY960" s="226"/>
      <c r="BM960" s="177" t="s">
        <v>4046</v>
      </c>
      <c r="BN960" s="177" t="s">
        <v>783</v>
      </c>
      <c r="BO960" s="177" t="s">
        <v>770</v>
      </c>
      <c r="BU960" s="177" t="s">
        <v>4046</v>
      </c>
      <c r="BV960" s="177" t="s">
        <v>783</v>
      </c>
      <c r="BW960" s="177" t="s">
        <v>770</v>
      </c>
    </row>
    <row r="961" spans="51:75" x14ac:dyDescent="0.3">
      <c r="AY961" s="226"/>
      <c r="BM961" s="177" t="s">
        <v>4047</v>
      </c>
      <c r="BN961" s="177" t="s">
        <v>1267</v>
      </c>
      <c r="BO961" s="177" t="s">
        <v>4048</v>
      </c>
      <c r="BU961" s="177" t="s">
        <v>4047</v>
      </c>
      <c r="BV961" s="177" t="s">
        <v>1267</v>
      </c>
      <c r="BW961" s="177" t="s">
        <v>4048</v>
      </c>
    </row>
    <row r="962" spans="51:75" x14ac:dyDescent="0.3">
      <c r="AY962" s="226"/>
      <c r="BM962" s="177" t="s">
        <v>4049</v>
      </c>
      <c r="BN962" s="177" t="s">
        <v>852</v>
      </c>
      <c r="BO962" s="177" t="s">
        <v>1128</v>
      </c>
      <c r="BU962" s="177" t="s">
        <v>4049</v>
      </c>
      <c r="BV962" s="177" t="s">
        <v>852</v>
      </c>
      <c r="BW962" s="177" t="s">
        <v>1128</v>
      </c>
    </row>
    <row r="963" spans="51:75" x14ac:dyDescent="0.3">
      <c r="AY963" s="226"/>
      <c r="BM963" s="177" t="s">
        <v>812</v>
      </c>
      <c r="BN963" s="177" t="s">
        <v>2983</v>
      </c>
      <c r="BO963" s="177" t="s">
        <v>2983</v>
      </c>
      <c r="BU963" s="177" t="s">
        <v>812</v>
      </c>
      <c r="BV963" s="177" t="s">
        <v>2983</v>
      </c>
      <c r="BW963" s="177" t="s">
        <v>2983</v>
      </c>
    </row>
    <row r="964" spans="51:75" x14ac:dyDescent="0.3">
      <c r="AY964" s="226"/>
      <c r="BM964" s="177" t="s">
        <v>813</v>
      </c>
      <c r="BN964" s="177" t="s">
        <v>2983</v>
      </c>
      <c r="BO964" s="177" t="s">
        <v>2983</v>
      </c>
      <c r="BU964" s="177" t="s">
        <v>813</v>
      </c>
      <c r="BV964" s="177" t="s">
        <v>2983</v>
      </c>
      <c r="BW964" s="177" t="s">
        <v>2983</v>
      </c>
    </row>
    <row r="965" spans="51:75" x14ac:dyDescent="0.3">
      <c r="AY965" s="226"/>
      <c r="BM965" s="177" t="s">
        <v>4050</v>
      </c>
      <c r="BN965" s="177" t="s">
        <v>2983</v>
      </c>
      <c r="BO965" s="177" t="s">
        <v>2983</v>
      </c>
      <c r="BU965" s="177" t="s">
        <v>4050</v>
      </c>
      <c r="BV965" s="177" t="s">
        <v>2983</v>
      </c>
      <c r="BW965" s="177" t="s">
        <v>2983</v>
      </c>
    </row>
    <row r="966" spans="51:75" x14ac:dyDescent="0.3">
      <c r="AY966" s="226"/>
      <c r="BM966" s="177" t="s">
        <v>4053</v>
      </c>
      <c r="BN966" s="177" t="s">
        <v>2983</v>
      </c>
      <c r="BO966" s="177" t="s">
        <v>2983</v>
      </c>
      <c r="BU966" s="177" t="s">
        <v>4053</v>
      </c>
      <c r="BV966" s="177" t="s">
        <v>2983</v>
      </c>
      <c r="BW966" s="177" t="s">
        <v>2983</v>
      </c>
    </row>
    <row r="967" spans="51:75" x14ac:dyDescent="0.3">
      <c r="AY967" s="226"/>
      <c r="BM967" s="177" t="s">
        <v>4054</v>
      </c>
      <c r="BN967" s="177" t="s">
        <v>2983</v>
      </c>
      <c r="BO967" s="177" t="s">
        <v>2983</v>
      </c>
      <c r="BU967" s="177" t="s">
        <v>4054</v>
      </c>
      <c r="BV967" s="177" t="s">
        <v>2983</v>
      </c>
      <c r="BW967" s="177" t="s">
        <v>2983</v>
      </c>
    </row>
    <row r="968" spans="51:75" x14ac:dyDescent="0.3">
      <c r="AY968" s="226"/>
      <c r="BM968" s="177" t="s">
        <v>814</v>
      </c>
      <c r="BN968" s="177" t="s">
        <v>2983</v>
      </c>
      <c r="BO968" s="177" t="s">
        <v>2983</v>
      </c>
      <c r="BU968" s="177" t="s">
        <v>814</v>
      </c>
      <c r="BV968" s="177" t="s">
        <v>2983</v>
      </c>
      <c r="BW968" s="177" t="s">
        <v>2983</v>
      </c>
    </row>
    <row r="969" spans="51:75" x14ac:dyDescent="0.3">
      <c r="AY969" s="226"/>
      <c r="BM969" s="177" t="s">
        <v>4058</v>
      </c>
      <c r="BN969" s="177" t="s">
        <v>2983</v>
      </c>
      <c r="BO969" s="177" t="s">
        <v>2983</v>
      </c>
      <c r="BU969" s="177" t="s">
        <v>4058</v>
      </c>
      <c r="BV969" s="177" t="s">
        <v>2983</v>
      </c>
      <c r="BW969" s="177" t="s">
        <v>2983</v>
      </c>
    </row>
    <row r="970" spans="51:75" x14ac:dyDescent="0.3">
      <c r="AY970" s="226"/>
      <c r="BM970" s="177" t="s">
        <v>815</v>
      </c>
      <c r="BN970" s="177" t="s">
        <v>2983</v>
      </c>
      <c r="BO970" s="177" t="s">
        <v>2983</v>
      </c>
      <c r="BU970" s="177" t="s">
        <v>815</v>
      </c>
      <c r="BV970" s="177" t="s">
        <v>2983</v>
      </c>
      <c r="BW970" s="177" t="s">
        <v>2983</v>
      </c>
    </row>
    <row r="971" spans="51:75" x14ac:dyDescent="0.3">
      <c r="AY971" s="226"/>
      <c r="BM971" s="177" t="s">
        <v>4060</v>
      </c>
      <c r="BN971" s="177" t="s">
        <v>2983</v>
      </c>
      <c r="BO971" s="177" t="s">
        <v>2983</v>
      </c>
      <c r="BU971" s="177" t="s">
        <v>4060</v>
      </c>
      <c r="BV971" s="177" t="s">
        <v>2983</v>
      </c>
      <c r="BW971" s="177" t="s">
        <v>2983</v>
      </c>
    </row>
    <row r="972" spans="51:75" x14ac:dyDescent="0.3">
      <c r="AY972" s="226"/>
      <c r="BM972" s="177" t="s">
        <v>816</v>
      </c>
      <c r="BN972" s="177" t="s">
        <v>2983</v>
      </c>
      <c r="BO972" s="177" t="s">
        <v>2983</v>
      </c>
      <c r="BU972" s="177" t="s">
        <v>816</v>
      </c>
      <c r="BV972" s="177" t="s">
        <v>2983</v>
      </c>
      <c r="BW972" s="177" t="s">
        <v>2983</v>
      </c>
    </row>
    <row r="973" spans="51:75" x14ac:dyDescent="0.3">
      <c r="AY973" s="226"/>
      <c r="BM973" s="177" t="s">
        <v>552</v>
      </c>
      <c r="BN973" s="177" t="s">
        <v>2983</v>
      </c>
      <c r="BO973" s="177" t="s">
        <v>2983</v>
      </c>
      <c r="BU973" s="177" t="s">
        <v>552</v>
      </c>
      <c r="BV973" s="177" t="s">
        <v>2983</v>
      </c>
      <c r="BW973" s="177" t="s">
        <v>2983</v>
      </c>
    </row>
    <row r="974" spans="51:75" x14ac:dyDescent="0.3">
      <c r="AY974" s="226"/>
      <c r="BM974" s="177" t="s">
        <v>4063</v>
      </c>
      <c r="BN974" s="177" t="s">
        <v>703</v>
      </c>
      <c r="BO974" s="177" t="s">
        <v>1262</v>
      </c>
      <c r="BU974" s="177" t="s">
        <v>4063</v>
      </c>
      <c r="BV974" s="177" t="s">
        <v>703</v>
      </c>
      <c r="BW974" s="177" t="s">
        <v>1262</v>
      </c>
    </row>
    <row r="975" spans="51:75" x14ac:dyDescent="0.3">
      <c r="AY975" s="226"/>
      <c r="BM975" s="177" t="s">
        <v>4065</v>
      </c>
      <c r="BN975" s="177" t="s">
        <v>2983</v>
      </c>
      <c r="BO975" s="177" t="s">
        <v>2983</v>
      </c>
      <c r="BU975" s="177" t="s">
        <v>4065</v>
      </c>
      <c r="BV975" s="177" t="s">
        <v>2983</v>
      </c>
      <c r="BW975" s="177" t="s">
        <v>2983</v>
      </c>
    </row>
    <row r="976" spans="51:75" x14ac:dyDescent="0.3">
      <c r="AY976" s="226"/>
      <c r="BM976" s="177" t="s">
        <v>4067</v>
      </c>
      <c r="BN976" s="177" t="s">
        <v>2983</v>
      </c>
      <c r="BO976" s="177" t="s">
        <v>2983</v>
      </c>
      <c r="BU976" s="177" t="s">
        <v>4067</v>
      </c>
      <c r="BV976" s="177" t="s">
        <v>2983</v>
      </c>
      <c r="BW976" s="177" t="s">
        <v>2983</v>
      </c>
    </row>
    <row r="977" spans="51:75" x14ac:dyDescent="0.3">
      <c r="AY977" s="226"/>
      <c r="BM977" s="177" t="s">
        <v>4069</v>
      </c>
      <c r="BN977" s="177" t="s">
        <v>2983</v>
      </c>
      <c r="BO977" s="177" t="s">
        <v>2983</v>
      </c>
      <c r="BU977" s="177" t="s">
        <v>4069</v>
      </c>
      <c r="BV977" s="177" t="s">
        <v>2983</v>
      </c>
      <c r="BW977" s="177" t="s">
        <v>2983</v>
      </c>
    </row>
    <row r="978" spans="51:75" x14ac:dyDescent="0.3">
      <c r="AY978" s="226"/>
      <c r="BM978" s="177" t="s">
        <v>4070</v>
      </c>
      <c r="BN978" s="177" t="s">
        <v>2983</v>
      </c>
      <c r="BO978" s="177" t="s">
        <v>2983</v>
      </c>
      <c r="BU978" s="177" t="s">
        <v>4070</v>
      </c>
      <c r="BV978" s="177" t="s">
        <v>2983</v>
      </c>
      <c r="BW978" s="177" t="s">
        <v>2983</v>
      </c>
    </row>
    <row r="979" spans="51:75" x14ac:dyDescent="0.3">
      <c r="AY979" s="226"/>
      <c r="BM979" s="177" t="s">
        <v>817</v>
      </c>
      <c r="BN979" s="177" t="s">
        <v>2983</v>
      </c>
      <c r="BO979" s="177" t="s">
        <v>2983</v>
      </c>
      <c r="BU979" s="177" t="s">
        <v>817</v>
      </c>
      <c r="BV979" s="177" t="s">
        <v>2983</v>
      </c>
      <c r="BW979" s="177" t="s">
        <v>2983</v>
      </c>
    </row>
    <row r="980" spans="51:75" x14ac:dyDescent="0.3">
      <c r="AY980" s="226"/>
      <c r="BM980" s="177" t="s">
        <v>4073</v>
      </c>
      <c r="BN980" s="177" t="s">
        <v>2983</v>
      </c>
      <c r="BO980" s="177" t="s">
        <v>2983</v>
      </c>
      <c r="BU980" s="177" t="s">
        <v>4073</v>
      </c>
      <c r="BV980" s="177" t="s">
        <v>2983</v>
      </c>
      <c r="BW980" s="177" t="s">
        <v>2983</v>
      </c>
    </row>
    <row r="981" spans="51:75" x14ac:dyDescent="0.3">
      <c r="AY981" s="226"/>
      <c r="BM981" s="177" t="s">
        <v>4074</v>
      </c>
      <c r="BN981" s="177" t="s">
        <v>2983</v>
      </c>
      <c r="BO981" s="177" t="s">
        <v>2983</v>
      </c>
      <c r="BU981" s="177" t="s">
        <v>4074</v>
      </c>
      <c r="BV981" s="177" t="s">
        <v>2983</v>
      </c>
      <c r="BW981" s="177" t="s">
        <v>2983</v>
      </c>
    </row>
    <row r="982" spans="51:75" x14ac:dyDescent="0.3">
      <c r="AY982" s="226"/>
      <c r="BM982" s="177" t="s">
        <v>4075</v>
      </c>
      <c r="BN982" s="177" t="s">
        <v>2983</v>
      </c>
      <c r="BO982" s="177" t="s">
        <v>2983</v>
      </c>
      <c r="BU982" s="177" t="s">
        <v>4075</v>
      </c>
      <c r="BV982" s="177" t="s">
        <v>2983</v>
      </c>
      <c r="BW982" s="177" t="s">
        <v>2983</v>
      </c>
    </row>
    <row r="983" spans="51:75" x14ac:dyDescent="0.3">
      <c r="AY983" s="226"/>
      <c r="BM983" s="177" t="s">
        <v>4076</v>
      </c>
      <c r="BN983" s="177" t="s">
        <v>2983</v>
      </c>
      <c r="BO983" s="177" t="s">
        <v>2983</v>
      </c>
      <c r="BU983" s="177" t="s">
        <v>4076</v>
      </c>
      <c r="BV983" s="177" t="s">
        <v>2983</v>
      </c>
      <c r="BW983" s="177" t="s">
        <v>2983</v>
      </c>
    </row>
    <row r="984" spans="51:75" x14ac:dyDescent="0.3">
      <c r="AY984" s="226"/>
      <c r="BM984" s="177" t="s">
        <v>4079</v>
      </c>
      <c r="BN984" s="177" t="s">
        <v>2983</v>
      </c>
      <c r="BO984" s="177" t="s">
        <v>2983</v>
      </c>
      <c r="BU984" s="177" t="s">
        <v>4079</v>
      </c>
      <c r="BV984" s="177" t="s">
        <v>2983</v>
      </c>
      <c r="BW984" s="177" t="s">
        <v>2983</v>
      </c>
    </row>
    <row r="985" spans="51:75" x14ac:dyDescent="0.3">
      <c r="AY985" s="226" t="e">
        <f>VLOOKUP(C985,#REF!, 2,FALSE)</f>
        <v>#REF!</v>
      </c>
      <c r="BM985" s="177" t="s">
        <v>818</v>
      </c>
      <c r="BN985" s="177" t="s">
        <v>2983</v>
      </c>
      <c r="BO985" s="177" t="s">
        <v>2983</v>
      </c>
      <c r="BU985" s="177" t="s">
        <v>818</v>
      </c>
      <c r="BV985" s="177" t="s">
        <v>2983</v>
      </c>
      <c r="BW985" s="177" t="s">
        <v>2983</v>
      </c>
    </row>
    <row r="986" spans="51:75" x14ac:dyDescent="0.3">
      <c r="AY986" s="226" t="e">
        <f>VLOOKUP(C986,#REF!, 2,FALSE)</f>
        <v>#REF!</v>
      </c>
      <c r="BM986" s="177" t="s">
        <v>4081</v>
      </c>
      <c r="BN986" s="177" t="s">
        <v>2983</v>
      </c>
      <c r="BO986" s="177" t="s">
        <v>2983</v>
      </c>
      <c r="BU986" s="177" t="s">
        <v>4081</v>
      </c>
      <c r="BV986" s="177" t="s">
        <v>2983</v>
      </c>
      <c r="BW986" s="177" t="s">
        <v>2983</v>
      </c>
    </row>
    <row r="987" spans="51:75" x14ac:dyDescent="0.3">
      <c r="AY987" s="226" t="e">
        <f>VLOOKUP(C987,#REF!, 2,FALSE)</f>
        <v>#REF!</v>
      </c>
      <c r="BM987" s="177" t="s">
        <v>819</v>
      </c>
      <c r="BN987" s="177" t="s">
        <v>2983</v>
      </c>
      <c r="BO987" s="177" t="s">
        <v>2983</v>
      </c>
      <c r="BU987" s="177" t="s">
        <v>819</v>
      </c>
      <c r="BV987" s="177" t="s">
        <v>2983</v>
      </c>
      <c r="BW987" s="177" t="s">
        <v>2983</v>
      </c>
    </row>
    <row r="988" spans="51:75" x14ac:dyDescent="0.3">
      <c r="AY988" s="226" t="e">
        <f>VLOOKUP(C988,#REF!, 2,FALSE)</f>
        <v>#REF!</v>
      </c>
      <c r="BM988" s="177" t="s">
        <v>4084</v>
      </c>
      <c r="BN988" s="177" t="s">
        <v>2979</v>
      </c>
      <c r="BO988" s="177" t="s">
        <v>770</v>
      </c>
      <c r="BU988" s="177" t="s">
        <v>4084</v>
      </c>
      <c r="BV988" s="177" t="s">
        <v>2979</v>
      </c>
      <c r="BW988" s="177" t="s">
        <v>770</v>
      </c>
    </row>
    <row r="989" spans="51:75" x14ac:dyDescent="0.3">
      <c r="AY989" s="226" t="e">
        <f>VLOOKUP(C989,#REF!, 2,FALSE)</f>
        <v>#REF!</v>
      </c>
      <c r="BM989" s="177" t="s">
        <v>4086</v>
      </c>
      <c r="BN989" s="177" t="s">
        <v>2979</v>
      </c>
      <c r="BO989" s="177" t="s">
        <v>4087</v>
      </c>
      <c r="BU989" s="177" t="s">
        <v>4086</v>
      </c>
      <c r="BV989" s="177" t="s">
        <v>2979</v>
      </c>
      <c r="BW989" s="177" t="s">
        <v>4087</v>
      </c>
    </row>
    <row r="990" spans="51:75" x14ac:dyDescent="0.3">
      <c r="AY990" s="226" t="e">
        <f>VLOOKUP(C990,#REF!, 2,FALSE)</f>
        <v>#REF!</v>
      </c>
      <c r="BM990" s="177" t="s">
        <v>4088</v>
      </c>
      <c r="BN990" s="177" t="s">
        <v>3245</v>
      </c>
      <c r="BO990" s="177" t="s">
        <v>770</v>
      </c>
      <c r="BU990" s="177" t="s">
        <v>4088</v>
      </c>
      <c r="BV990" s="177" t="s">
        <v>3245</v>
      </c>
      <c r="BW990" s="177" t="s">
        <v>770</v>
      </c>
    </row>
    <row r="991" spans="51:75" x14ac:dyDescent="0.3">
      <c r="AY991" s="226" t="e">
        <f>VLOOKUP(C991,#REF!, 2,FALSE)</f>
        <v>#REF!</v>
      </c>
      <c r="BM991" s="177" t="s">
        <v>4089</v>
      </c>
      <c r="BN991" s="177" t="s">
        <v>2979</v>
      </c>
      <c r="BO991" s="177" t="s">
        <v>770</v>
      </c>
      <c r="BU991" s="177" t="s">
        <v>4089</v>
      </c>
      <c r="BV991" s="177" t="s">
        <v>2979</v>
      </c>
      <c r="BW991" s="177" t="s">
        <v>770</v>
      </c>
    </row>
    <row r="992" spans="51:75" x14ac:dyDescent="0.3">
      <c r="AY992" s="226" t="e">
        <f>VLOOKUP(C992,#REF!, 2,FALSE)</f>
        <v>#REF!</v>
      </c>
      <c r="BM992" s="177" t="s">
        <v>820</v>
      </c>
      <c r="BN992" s="177" t="s">
        <v>1269</v>
      </c>
      <c r="BO992" s="177" t="s">
        <v>770</v>
      </c>
      <c r="BU992" s="177" t="s">
        <v>820</v>
      </c>
      <c r="BV992" s="177" t="s">
        <v>1269</v>
      </c>
      <c r="BW992" s="177" t="s">
        <v>770</v>
      </c>
    </row>
    <row r="993" spans="51:75" x14ac:dyDescent="0.3">
      <c r="AY993" s="226" t="e">
        <f>VLOOKUP(C993,#REF!, 2,FALSE)</f>
        <v>#REF!</v>
      </c>
      <c r="BM993" s="177" t="s">
        <v>531</v>
      </c>
      <c r="BN993" s="177" t="s">
        <v>3199</v>
      </c>
      <c r="BO993" s="177" t="s">
        <v>770</v>
      </c>
      <c r="BU993" s="177" t="s">
        <v>531</v>
      </c>
      <c r="BV993" s="177" t="s">
        <v>3199</v>
      </c>
      <c r="BW993" s="177" t="s">
        <v>770</v>
      </c>
    </row>
    <row r="994" spans="51:75" x14ac:dyDescent="0.3">
      <c r="AY994" s="226" t="e">
        <f>VLOOKUP(C994,#REF!, 2,FALSE)</f>
        <v>#REF!</v>
      </c>
      <c r="BM994" s="177" t="s">
        <v>4091</v>
      </c>
      <c r="BN994" s="177" t="s">
        <v>3087</v>
      </c>
      <c r="BO994" s="177" t="s">
        <v>4092</v>
      </c>
      <c r="BU994" s="177" t="s">
        <v>4091</v>
      </c>
      <c r="BV994" s="177" t="s">
        <v>3087</v>
      </c>
      <c r="BW994" s="177" t="s">
        <v>4092</v>
      </c>
    </row>
    <row r="995" spans="51:75" x14ac:dyDescent="0.3">
      <c r="AY995" s="226" t="e">
        <f>VLOOKUP(C995,#REF!, 2,FALSE)</f>
        <v>#REF!</v>
      </c>
      <c r="BM995" s="177" t="s">
        <v>4094</v>
      </c>
      <c r="BN995" s="177" t="s">
        <v>3005</v>
      </c>
      <c r="BO995" s="177" t="s">
        <v>4095</v>
      </c>
      <c r="BU995" s="177" t="s">
        <v>4094</v>
      </c>
      <c r="BV995" s="177" t="s">
        <v>3005</v>
      </c>
      <c r="BW995" s="177" t="s">
        <v>4095</v>
      </c>
    </row>
    <row r="996" spans="51:75" x14ac:dyDescent="0.3">
      <c r="AY996" s="226" t="e">
        <f>VLOOKUP(C996,#REF!, 2,FALSE)</f>
        <v>#REF!</v>
      </c>
      <c r="BM996" s="177" t="s">
        <v>4097</v>
      </c>
      <c r="BN996" s="177" t="s">
        <v>2979</v>
      </c>
      <c r="BO996" s="177" t="s">
        <v>4098</v>
      </c>
      <c r="BU996" s="177" t="s">
        <v>4097</v>
      </c>
      <c r="BV996" s="177" t="s">
        <v>2979</v>
      </c>
      <c r="BW996" s="177" t="s">
        <v>4098</v>
      </c>
    </row>
    <row r="997" spans="51:75" x14ac:dyDescent="0.3">
      <c r="AY997" s="226" t="e">
        <f>VLOOKUP(C997,#REF!, 2,FALSE)</f>
        <v>#REF!</v>
      </c>
      <c r="BM997" s="177" t="s">
        <v>4099</v>
      </c>
      <c r="BN997" s="177" t="s">
        <v>2983</v>
      </c>
      <c r="BO997" s="177" t="s">
        <v>4100</v>
      </c>
      <c r="BU997" s="177" t="s">
        <v>4099</v>
      </c>
      <c r="BV997" s="177" t="s">
        <v>2983</v>
      </c>
      <c r="BW997" s="177" t="s">
        <v>4100</v>
      </c>
    </row>
    <row r="998" spans="51:75" x14ac:dyDescent="0.3">
      <c r="AY998" s="226" t="e">
        <f>VLOOKUP(C998,#REF!, 2,FALSE)</f>
        <v>#REF!</v>
      </c>
      <c r="BM998" s="177" t="s">
        <v>4101</v>
      </c>
      <c r="BN998" s="177" t="s">
        <v>2983</v>
      </c>
      <c r="BO998" s="177" t="s">
        <v>1776</v>
      </c>
      <c r="BU998" s="177" t="s">
        <v>4101</v>
      </c>
      <c r="BV998" s="177" t="s">
        <v>2983</v>
      </c>
      <c r="BW998" s="177" t="s">
        <v>1776</v>
      </c>
    </row>
    <row r="999" spans="51:75" x14ac:dyDescent="0.3">
      <c r="AY999" s="226" t="e">
        <f>VLOOKUP(C999,#REF!, 2,FALSE)</f>
        <v>#REF!</v>
      </c>
      <c r="BM999" s="177" t="s">
        <v>4103</v>
      </c>
      <c r="BN999" s="177" t="s">
        <v>3245</v>
      </c>
      <c r="BO999" s="177" t="s">
        <v>1337</v>
      </c>
      <c r="BU999" s="177" t="s">
        <v>4103</v>
      </c>
      <c r="BV999" s="177" t="s">
        <v>3245</v>
      </c>
      <c r="BW999" s="177" t="s">
        <v>1337</v>
      </c>
    </row>
    <row r="1000" spans="51:75" x14ac:dyDescent="0.3">
      <c r="AY1000" s="226" t="e">
        <f>VLOOKUP(C1000,#REF!, 2,FALSE)</f>
        <v>#REF!</v>
      </c>
      <c r="BM1000" s="177" t="s">
        <v>565</v>
      </c>
      <c r="BN1000" s="177" t="s">
        <v>2983</v>
      </c>
      <c r="BO1000" s="177" t="s">
        <v>4105</v>
      </c>
      <c r="BU1000" s="177" t="s">
        <v>565</v>
      </c>
      <c r="BV1000" s="177" t="s">
        <v>2983</v>
      </c>
      <c r="BW1000" s="177" t="s">
        <v>4105</v>
      </c>
    </row>
    <row r="1001" spans="51:75" x14ac:dyDescent="0.3">
      <c r="AY1001" s="226" t="e">
        <f>VLOOKUP(C1001,#REF!, 2,FALSE)</f>
        <v>#REF!</v>
      </c>
      <c r="BM1001" s="177" t="s">
        <v>4106</v>
      </c>
      <c r="BN1001" s="177" t="s">
        <v>926</v>
      </c>
      <c r="BO1001" s="177" t="s">
        <v>4107</v>
      </c>
      <c r="BU1001" s="177" t="s">
        <v>4106</v>
      </c>
      <c r="BV1001" s="177" t="s">
        <v>926</v>
      </c>
      <c r="BW1001" s="177" t="s">
        <v>4107</v>
      </c>
    </row>
    <row r="1002" spans="51:75" x14ac:dyDescent="0.3">
      <c r="AY1002" s="226" t="e">
        <f>VLOOKUP(C1002,#REF!, 2,FALSE)</f>
        <v>#REF!</v>
      </c>
      <c r="BM1002" s="177" t="s">
        <v>4108</v>
      </c>
      <c r="BN1002" s="177" t="s">
        <v>2983</v>
      </c>
      <c r="BO1002" s="177" t="s">
        <v>4109</v>
      </c>
      <c r="BU1002" s="177" t="s">
        <v>4108</v>
      </c>
      <c r="BV1002" s="177" t="s">
        <v>2983</v>
      </c>
      <c r="BW1002" s="177" t="s">
        <v>4109</v>
      </c>
    </row>
    <row r="1003" spans="51:75" x14ac:dyDescent="0.3">
      <c r="AY1003" s="226" t="e">
        <f>VLOOKUP(C1003,#REF!, 2,FALSE)</f>
        <v>#REF!</v>
      </c>
      <c r="BM1003" s="177" t="s">
        <v>821</v>
      </c>
      <c r="BN1003" s="177" t="s">
        <v>783</v>
      </c>
      <c r="BO1003" s="177" t="s">
        <v>4107</v>
      </c>
      <c r="BU1003" s="177" t="s">
        <v>821</v>
      </c>
      <c r="BV1003" s="177" t="s">
        <v>783</v>
      </c>
      <c r="BW1003" s="177" t="s">
        <v>4107</v>
      </c>
    </row>
    <row r="1004" spans="51:75" x14ac:dyDescent="0.3">
      <c r="AY1004" s="226" t="e">
        <f>VLOOKUP(C1004,#REF!, 2,FALSE)</f>
        <v>#REF!</v>
      </c>
      <c r="BM1004" s="177" t="s">
        <v>4110</v>
      </c>
      <c r="BN1004" s="177" t="s">
        <v>787</v>
      </c>
      <c r="BO1004" s="177" t="s">
        <v>709</v>
      </c>
      <c r="BU1004" s="177" t="s">
        <v>4110</v>
      </c>
      <c r="BV1004" s="177" t="s">
        <v>787</v>
      </c>
      <c r="BW1004" s="177" t="s">
        <v>709</v>
      </c>
    </row>
    <row r="1005" spans="51:75" x14ac:dyDescent="0.3">
      <c r="AY1005" s="226" t="e">
        <f>VLOOKUP(C1005,#REF!, 2,FALSE)</f>
        <v>#REF!</v>
      </c>
      <c r="BM1005" s="177" t="s">
        <v>4111</v>
      </c>
      <c r="BN1005" s="177" t="s">
        <v>780</v>
      </c>
      <c r="BO1005" s="177" t="s">
        <v>1337</v>
      </c>
      <c r="BU1005" s="177" t="s">
        <v>4111</v>
      </c>
      <c r="BV1005" s="177" t="s">
        <v>780</v>
      </c>
      <c r="BW1005" s="177" t="s">
        <v>1337</v>
      </c>
    </row>
    <row r="1006" spans="51:75" x14ac:dyDescent="0.3">
      <c r="AY1006" s="226" t="e">
        <f>VLOOKUP(C1006,#REF!, 2,FALSE)</f>
        <v>#REF!</v>
      </c>
      <c r="BM1006" s="177" t="s">
        <v>4112</v>
      </c>
      <c r="BN1006" s="177" t="s">
        <v>803</v>
      </c>
      <c r="BO1006" s="177" t="s">
        <v>4114</v>
      </c>
      <c r="BU1006" s="177" t="s">
        <v>4112</v>
      </c>
      <c r="BV1006" s="177" t="s">
        <v>803</v>
      </c>
      <c r="BW1006" s="177" t="s">
        <v>4114</v>
      </c>
    </row>
    <row r="1007" spans="51:75" x14ac:dyDescent="0.3">
      <c r="AY1007" s="226" t="e">
        <f>VLOOKUP(C1007,#REF!, 2,FALSE)</f>
        <v>#REF!</v>
      </c>
      <c r="BM1007" s="177" t="s">
        <v>4115</v>
      </c>
      <c r="BN1007" s="177" t="s">
        <v>736</v>
      </c>
      <c r="BO1007" s="177" t="s">
        <v>2056</v>
      </c>
      <c r="BU1007" s="177" t="s">
        <v>4115</v>
      </c>
      <c r="BV1007" s="177" t="s">
        <v>736</v>
      </c>
      <c r="BW1007" s="177" t="s">
        <v>2056</v>
      </c>
    </row>
    <row r="1008" spans="51:75" x14ac:dyDescent="0.3">
      <c r="AY1008" s="226" t="e">
        <f>VLOOKUP(C1008,#REF!, 2,FALSE)</f>
        <v>#REF!</v>
      </c>
      <c r="BM1008" s="177" t="s">
        <v>4116</v>
      </c>
      <c r="BN1008" s="177" t="s">
        <v>912</v>
      </c>
      <c r="BO1008" s="177" t="s">
        <v>3747</v>
      </c>
      <c r="BU1008" s="177" t="s">
        <v>4116</v>
      </c>
      <c r="BV1008" s="177" t="s">
        <v>912</v>
      </c>
      <c r="BW1008" s="177" t="s">
        <v>3747</v>
      </c>
    </row>
    <row r="1009" spans="51:75" x14ac:dyDescent="0.3">
      <c r="AY1009" s="226" t="e">
        <f>VLOOKUP(C1009,#REF!, 2,FALSE)</f>
        <v>#REF!</v>
      </c>
      <c r="BM1009" s="177" t="s">
        <v>822</v>
      </c>
      <c r="BN1009" s="177" t="s">
        <v>1342</v>
      </c>
      <c r="BO1009" s="177" t="s">
        <v>4118</v>
      </c>
      <c r="BU1009" s="177" t="s">
        <v>822</v>
      </c>
      <c r="BV1009" s="177" t="s">
        <v>1342</v>
      </c>
      <c r="BW1009" s="177" t="s">
        <v>4118</v>
      </c>
    </row>
    <row r="1010" spans="51:75" x14ac:dyDescent="0.3">
      <c r="AY1010" s="226" t="e">
        <f>VLOOKUP(C1010,#REF!, 2,FALSE)</f>
        <v>#REF!</v>
      </c>
      <c r="BM1010" s="177" t="s">
        <v>4119</v>
      </c>
      <c r="BN1010" s="177" t="s">
        <v>700</v>
      </c>
      <c r="BO1010" s="177" t="s">
        <v>4120</v>
      </c>
      <c r="BU1010" s="177" t="s">
        <v>4119</v>
      </c>
      <c r="BV1010" s="177" t="s">
        <v>700</v>
      </c>
      <c r="BW1010" s="177" t="s">
        <v>4120</v>
      </c>
    </row>
    <row r="1011" spans="51:75" x14ac:dyDescent="0.3">
      <c r="AY1011" s="226" t="e">
        <f>VLOOKUP(C1011,#REF!, 2,FALSE)</f>
        <v>#REF!</v>
      </c>
      <c r="BM1011" s="177" t="s">
        <v>4121</v>
      </c>
      <c r="BN1011" s="177" t="s">
        <v>3199</v>
      </c>
      <c r="BO1011" s="177" t="s">
        <v>4122</v>
      </c>
      <c r="BU1011" s="177" t="s">
        <v>4121</v>
      </c>
      <c r="BV1011" s="177" t="s">
        <v>3199</v>
      </c>
      <c r="BW1011" s="177" t="s">
        <v>4122</v>
      </c>
    </row>
    <row r="1012" spans="51:75" x14ac:dyDescent="0.3">
      <c r="AY1012" s="226" t="e">
        <f>VLOOKUP(C1012,#REF!, 2,FALSE)</f>
        <v>#REF!</v>
      </c>
      <c r="BM1012" s="177" t="s">
        <v>823</v>
      </c>
      <c r="BN1012" s="177" t="s">
        <v>667</v>
      </c>
      <c r="BO1012" s="177" t="s">
        <v>4123</v>
      </c>
      <c r="BU1012" s="177" t="s">
        <v>823</v>
      </c>
      <c r="BV1012" s="177" t="s">
        <v>667</v>
      </c>
      <c r="BW1012" s="177" t="s">
        <v>4123</v>
      </c>
    </row>
    <row r="1013" spans="51:75" x14ac:dyDescent="0.3">
      <c r="AY1013" s="226" t="e">
        <f>VLOOKUP(C1013,#REF!, 2,FALSE)</f>
        <v>#REF!</v>
      </c>
      <c r="BM1013" s="177" t="s">
        <v>4124</v>
      </c>
      <c r="BN1013" s="177" t="s">
        <v>2983</v>
      </c>
      <c r="BO1013" s="177" t="s">
        <v>2983</v>
      </c>
      <c r="BU1013" s="177" t="s">
        <v>4124</v>
      </c>
      <c r="BV1013" s="177" t="s">
        <v>2983</v>
      </c>
      <c r="BW1013" s="177" t="s">
        <v>2983</v>
      </c>
    </row>
    <row r="1014" spans="51:75" x14ac:dyDescent="0.3">
      <c r="AY1014" s="226" t="e">
        <f>VLOOKUP(C1014,#REF!, 2,FALSE)</f>
        <v>#REF!</v>
      </c>
      <c r="BM1014" s="177" t="s">
        <v>4125</v>
      </c>
      <c r="BN1014" s="177" t="s">
        <v>3199</v>
      </c>
      <c r="BO1014" s="177" t="s">
        <v>2425</v>
      </c>
      <c r="BU1014" s="177" t="s">
        <v>4125</v>
      </c>
      <c r="BV1014" s="177" t="s">
        <v>3199</v>
      </c>
      <c r="BW1014" s="177" t="s">
        <v>2425</v>
      </c>
    </row>
    <row r="1015" spans="51:75" x14ac:dyDescent="0.3">
      <c r="AY1015" s="226" t="e">
        <f>VLOOKUP(C1015,#REF!, 2,FALSE)</f>
        <v>#REF!</v>
      </c>
      <c r="BM1015" s="177" t="s">
        <v>4126</v>
      </c>
      <c r="BN1015" s="177" t="s">
        <v>2983</v>
      </c>
      <c r="BO1015" s="177" t="s">
        <v>4127</v>
      </c>
      <c r="BU1015" s="177" t="s">
        <v>4126</v>
      </c>
      <c r="BV1015" s="177" t="s">
        <v>2983</v>
      </c>
      <c r="BW1015" s="177" t="s">
        <v>4127</v>
      </c>
    </row>
    <row r="1016" spans="51:75" x14ac:dyDescent="0.3">
      <c r="AY1016" s="226" t="e">
        <f>VLOOKUP(C1016,#REF!, 2,FALSE)</f>
        <v>#REF!</v>
      </c>
      <c r="BM1016" s="177" t="s">
        <v>824</v>
      </c>
      <c r="BN1016" s="177" t="s">
        <v>849</v>
      </c>
      <c r="BO1016" s="177" t="s">
        <v>4128</v>
      </c>
      <c r="BU1016" s="177" t="s">
        <v>824</v>
      </c>
      <c r="BV1016" s="177" t="s">
        <v>849</v>
      </c>
      <c r="BW1016" s="177" t="s">
        <v>4128</v>
      </c>
    </row>
    <row r="1017" spans="51:75" x14ac:dyDescent="0.3">
      <c r="AY1017" s="226" t="e">
        <f>VLOOKUP(C1017,#REF!, 2,FALSE)</f>
        <v>#REF!</v>
      </c>
      <c r="BM1017" s="177" t="s">
        <v>4129</v>
      </c>
      <c r="BN1017" s="177" t="s">
        <v>661</v>
      </c>
      <c r="BO1017" s="177" t="s">
        <v>4130</v>
      </c>
      <c r="BU1017" s="177" t="s">
        <v>4129</v>
      </c>
      <c r="BV1017" s="177" t="s">
        <v>661</v>
      </c>
      <c r="BW1017" s="177" t="s">
        <v>4130</v>
      </c>
    </row>
    <row r="1018" spans="51:75" x14ac:dyDescent="0.3">
      <c r="AY1018" s="226" t="e">
        <f>VLOOKUP(C1018,#REF!, 2,FALSE)</f>
        <v>#REF!</v>
      </c>
      <c r="BM1018" s="177" t="s">
        <v>530</v>
      </c>
      <c r="BN1018" s="177" t="s">
        <v>3245</v>
      </c>
      <c r="BO1018" s="177" t="s">
        <v>4131</v>
      </c>
      <c r="BU1018" s="177" t="s">
        <v>530</v>
      </c>
      <c r="BV1018" s="177" t="s">
        <v>3245</v>
      </c>
      <c r="BW1018" s="177" t="s">
        <v>4131</v>
      </c>
    </row>
    <row r="1019" spans="51:75" x14ac:dyDescent="0.3">
      <c r="AY1019" s="226" t="e">
        <f>VLOOKUP(C1019,#REF!, 2,FALSE)</f>
        <v>#REF!</v>
      </c>
      <c r="BM1019" s="177" t="s">
        <v>4132</v>
      </c>
      <c r="BN1019" s="177" t="s">
        <v>3045</v>
      </c>
      <c r="BO1019" s="177" t="s">
        <v>4133</v>
      </c>
      <c r="BU1019" s="177" t="s">
        <v>4132</v>
      </c>
      <c r="BV1019" s="177" t="s">
        <v>3045</v>
      </c>
      <c r="BW1019" s="177" t="s">
        <v>4133</v>
      </c>
    </row>
    <row r="1020" spans="51:75" x14ac:dyDescent="0.3">
      <c r="AY1020" s="226" t="e">
        <f>VLOOKUP(C1020,#REF!, 2,FALSE)</f>
        <v>#REF!</v>
      </c>
      <c r="BM1020" s="177" t="s">
        <v>4134</v>
      </c>
      <c r="BN1020" s="177" t="s">
        <v>3245</v>
      </c>
      <c r="BO1020" s="177" t="s">
        <v>4135</v>
      </c>
      <c r="BU1020" s="177" t="s">
        <v>4134</v>
      </c>
      <c r="BV1020" s="177" t="s">
        <v>3245</v>
      </c>
      <c r="BW1020" s="177" t="s">
        <v>4135</v>
      </c>
    </row>
    <row r="1021" spans="51:75" x14ac:dyDescent="0.3">
      <c r="AY1021" s="226" t="e">
        <f>VLOOKUP(C1021,#REF!, 2,FALSE)</f>
        <v>#REF!</v>
      </c>
      <c r="BM1021" s="177" t="s">
        <v>4136</v>
      </c>
      <c r="BN1021" s="177" t="s">
        <v>3245</v>
      </c>
      <c r="BO1021" s="177" t="s">
        <v>2987</v>
      </c>
      <c r="BU1021" s="177" t="s">
        <v>4136</v>
      </c>
      <c r="BV1021" s="177" t="s">
        <v>3245</v>
      </c>
      <c r="BW1021" s="177" t="s">
        <v>2987</v>
      </c>
    </row>
    <row r="1022" spans="51:75" x14ac:dyDescent="0.3">
      <c r="AY1022" s="226" t="e">
        <f>VLOOKUP(C1022,#REF!, 2,FALSE)</f>
        <v>#REF!</v>
      </c>
      <c r="BM1022" s="177" t="s">
        <v>4137</v>
      </c>
      <c r="BN1022" s="177" t="s">
        <v>1342</v>
      </c>
      <c r="BO1022" s="177" t="s">
        <v>4138</v>
      </c>
      <c r="BU1022" s="177" t="s">
        <v>4137</v>
      </c>
      <c r="BV1022" s="177" t="s">
        <v>1342</v>
      </c>
      <c r="BW1022" s="177" t="s">
        <v>4138</v>
      </c>
    </row>
    <row r="1023" spans="51:75" x14ac:dyDescent="0.3">
      <c r="AY1023" s="226" t="e">
        <f>VLOOKUP(C1023,#REF!, 2,FALSE)</f>
        <v>#REF!</v>
      </c>
      <c r="BM1023" s="177" t="s">
        <v>825</v>
      </c>
      <c r="BN1023" s="177" t="s">
        <v>3045</v>
      </c>
      <c r="BO1023" s="177" t="s">
        <v>4139</v>
      </c>
      <c r="BU1023" s="177" t="s">
        <v>825</v>
      </c>
      <c r="BV1023" s="177" t="s">
        <v>3045</v>
      </c>
      <c r="BW1023" s="177" t="s">
        <v>4139</v>
      </c>
    </row>
    <row r="1024" spans="51:75" x14ac:dyDescent="0.3">
      <c r="AY1024" s="226" t="e">
        <f>VLOOKUP(C1024,#REF!, 2,FALSE)</f>
        <v>#REF!</v>
      </c>
      <c r="BM1024" s="177" t="s">
        <v>4140</v>
      </c>
      <c r="BN1024" s="177" t="s">
        <v>810</v>
      </c>
      <c r="BO1024" s="177" t="s">
        <v>4141</v>
      </c>
      <c r="BU1024" s="177" t="s">
        <v>4140</v>
      </c>
      <c r="BV1024" s="177" t="s">
        <v>810</v>
      </c>
      <c r="BW1024" s="177" t="s">
        <v>4141</v>
      </c>
    </row>
    <row r="1025" spans="51:75" x14ac:dyDescent="0.3">
      <c r="AY1025" s="226" t="e">
        <f>VLOOKUP(C1025,#REF!, 2,FALSE)</f>
        <v>#REF!</v>
      </c>
      <c r="BM1025" s="177" t="s">
        <v>4142</v>
      </c>
      <c r="BN1025" s="177" t="s">
        <v>3045</v>
      </c>
      <c r="BO1025" s="177" t="s">
        <v>4143</v>
      </c>
      <c r="BU1025" s="177" t="s">
        <v>4142</v>
      </c>
      <c r="BV1025" s="177" t="s">
        <v>3045</v>
      </c>
      <c r="BW1025" s="177" t="s">
        <v>4143</v>
      </c>
    </row>
    <row r="1026" spans="51:75" x14ac:dyDescent="0.3">
      <c r="AY1026" s="226" t="e">
        <f>VLOOKUP(C1026,#REF!, 2,FALSE)</f>
        <v>#REF!</v>
      </c>
      <c r="BM1026" s="177" t="s">
        <v>4144</v>
      </c>
      <c r="BN1026" s="177" t="s">
        <v>3245</v>
      </c>
      <c r="BO1026" s="177" t="s">
        <v>4146</v>
      </c>
      <c r="BU1026" s="177" t="s">
        <v>4144</v>
      </c>
      <c r="BV1026" s="177" t="s">
        <v>3245</v>
      </c>
      <c r="BW1026" s="177" t="s">
        <v>4146</v>
      </c>
    </row>
    <row r="1027" spans="51:75" x14ac:dyDescent="0.3">
      <c r="AY1027" s="226" t="e">
        <f>VLOOKUP(C1027,#REF!, 2,FALSE)</f>
        <v>#REF!</v>
      </c>
      <c r="BM1027" s="177" t="s">
        <v>4147</v>
      </c>
      <c r="BN1027" s="177" t="s">
        <v>1342</v>
      </c>
      <c r="BO1027" s="177" t="s">
        <v>4148</v>
      </c>
      <c r="BU1027" s="177" t="s">
        <v>4147</v>
      </c>
      <c r="BV1027" s="177" t="s">
        <v>1342</v>
      </c>
      <c r="BW1027" s="177" t="s">
        <v>4148</v>
      </c>
    </row>
    <row r="1028" spans="51:75" x14ac:dyDescent="0.3">
      <c r="AY1028" s="226" t="e">
        <f>VLOOKUP(C1028,#REF!, 2,FALSE)</f>
        <v>#REF!</v>
      </c>
      <c r="BM1028" s="177" t="s">
        <v>4149</v>
      </c>
      <c r="BN1028" s="177" t="s">
        <v>3199</v>
      </c>
      <c r="BO1028" s="177" t="s">
        <v>4150</v>
      </c>
      <c r="BU1028" s="177" t="s">
        <v>4149</v>
      </c>
      <c r="BV1028" s="177" t="s">
        <v>3199</v>
      </c>
      <c r="BW1028" s="177" t="s">
        <v>4150</v>
      </c>
    </row>
    <row r="1029" spans="51:75" x14ac:dyDescent="0.3">
      <c r="AY1029" s="226" t="e">
        <f>VLOOKUP(C1029,#REF!, 2,FALSE)</f>
        <v>#REF!</v>
      </c>
      <c r="BM1029" s="177" t="s">
        <v>4151</v>
      </c>
      <c r="BN1029" s="177" t="s">
        <v>3245</v>
      </c>
      <c r="BO1029" s="177" t="s">
        <v>4152</v>
      </c>
      <c r="BU1029" s="177" t="s">
        <v>4151</v>
      </c>
      <c r="BV1029" s="177" t="s">
        <v>3245</v>
      </c>
      <c r="BW1029" s="177" t="s">
        <v>4152</v>
      </c>
    </row>
    <row r="1030" spans="51:75" x14ac:dyDescent="0.3">
      <c r="AY1030" s="226" t="e">
        <f>VLOOKUP(C1030,#REF!, 2,FALSE)</f>
        <v>#REF!</v>
      </c>
      <c r="BM1030" s="177" t="s">
        <v>4153</v>
      </c>
      <c r="BN1030" s="177" t="s">
        <v>3245</v>
      </c>
      <c r="BO1030" s="177" t="s">
        <v>4154</v>
      </c>
      <c r="BU1030" s="177" t="s">
        <v>4153</v>
      </c>
      <c r="BV1030" s="177" t="s">
        <v>3245</v>
      </c>
      <c r="BW1030" s="177" t="s">
        <v>4154</v>
      </c>
    </row>
    <row r="1031" spans="51:75" x14ac:dyDescent="0.3">
      <c r="AY1031" s="226" t="e">
        <f>VLOOKUP(C1031,#REF!, 2,FALSE)</f>
        <v>#REF!</v>
      </c>
      <c r="BM1031" s="177" t="s">
        <v>826</v>
      </c>
      <c r="BN1031" s="177" t="s">
        <v>3245</v>
      </c>
      <c r="BO1031" s="177" t="s">
        <v>4155</v>
      </c>
      <c r="BU1031" s="177" t="s">
        <v>826</v>
      </c>
      <c r="BV1031" s="177" t="s">
        <v>3245</v>
      </c>
      <c r="BW1031" s="177" t="s">
        <v>4155</v>
      </c>
    </row>
    <row r="1032" spans="51:75" x14ac:dyDescent="0.3">
      <c r="AY1032" s="226" t="e">
        <f>VLOOKUP(C1032,#REF!, 2,FALSE)</f>
        <v>#REF!</v>
      </c>
      <c r="BM1032" s="177" t="s">
        <v>4156</v>
      </c>
      <c r="BN1032" s="177" t="s">
        <v>3005</v>
      </c>
      <c r="BO1032" s="177" t="s">
        <v>948</v>
      </c>
      <c r="BU1032" s="177" t="s">
        <v>4156</v>
      </c>
      <c r="BV1032" s="177" t="s">
        <v>3005</v>
      </c>
      <c r="BW1032" s="177" t="s">
        <v>948</v>
      </c>
    </row>
    <row r="1033" spans="51:75" x14ac:dyDescent="0.3">
      <c r="AY1033" s="226" t="e">
        <f>VLOOKUP(C1033,#REF!, 2,FALSE)</f>
        <v>#REF!</v>
      </c>
      <c r="BM1033" s="177" t="s">
        <v>4157</v>
      </c>
      <c r="BN1033" s="177" t="s">
        <v>841</v>
      </c>
      <c r="BO1033" s="177" t="s">
        <v>4158</v>
      </c>
      <c r="BU1033" s="177" t="s">
        <v>4157</v>
      </c>
      <c r="BV1033" s="177" t="s">
        <v>841</v>
      </c>
      <c r="BW1033" s="177" t="s">
        <v>4158</v>
      </c>
    </row>
    <row r="1034" spans="51:75" x14ac:dyDescent="0.3">
      <c r="AY1034" s="226" t="e">
        <f>VLOOKUP(C1034,#REF!, 2,FALSE)</f>
        <v>#REF!</v>
      </c>
      <c r="BM1034" s="177" t="s">
        <v>4159</v>
      </c>
      <c r="BN1034" s="177" t="s">
        <v>1342</v>
      </c>
      <c r="BO1034" s="177" t="s">
        <v>4160</v>
      </c>
      <c r="BU1034" s="177" t="s">
        <v>4159</v>
      </c>
      <c r="BV1034" s="177" t="s">
        <v>1342</v>
      </c>
      <c r="BW1034" s="177" t="s">
        <v>4160</v>
      </c>
    </row>
    <row r="1035" spans="51:75" x14ac:dyDescent="0.3">
      <c r="AY1035" s="226" t="e">
        <f>VLOOKUP(C1035,#REF!, 2,FALSE)</f>
        <v>#REF!</v>
      </c>
      <c r="BM1035" s="177" t="s">
        <v>827</v>
      </c>
      <c r="BN1035" s="177" t="s">
        <v>3002</v>
      </c>
      <c r="BO1035" s="177" t="s">
        <v>4161</v>
      </c>
      <c r="BU1035" s="177" t="s">
        <v>827</v>
      </c>
      <c r="BV1035" s="177" t="s">
        <v>3002</v>
      </c>
      <c r="BW1035" s="177" t="s">
        <v>4161</v>
      </c>
    </row>
    <row r="1036" spans="51:75" x14ac:dyDescent="0.3">
      <c r="AY1036" s="226" t="e">
        <f>VLOOKUP(C1036,#REF!, 2,FALSE)</f>
        <v>#REF!</v>
      </c>
      <c r="BM1036" s="177" t="s">
        <v>4162</v>
      </c>
      <c r="BN1036" s="177" t="s">
        <v>780</v>
      </c>
      <c r="BO1036" s="177" t="s">
        <v>4164</v>
      </c>
      <c r="BU1036" s="177" t="s">
        <v>4162</v>
      </c>
      <c r="BV1036" s="177" t="s">
        <v>780</v>
      </c>
      <c r="BW1036" s="177" t="s">
        <v>4164</v>
      </c>
    </row>
    <row r="1037" spans="51:75" x14ac:dyDescent="0.3">
      <c r="AY1037" s="226" t="e">
        <f>VLOOKUP(C1037,#REF!, 2,FALSE)</f>
        <v>#REF!</v>
      </c>
      <c r="BM1037" s="177" t="s">
        <v>4165</v>
      </c>
      <c r="BN1037" s="177" t="s">
        <v>2983</v>
      </c>
      <c r="BO1037" s="177" t="s">
        <v>2983</v>
      </c>
      <c r="BU1037" s="177" t="s">
        <v>4165</v>
      </c>
      <c r="BV1037" s="177" t="s">
        <v>2983</v>
      </c>
      <c r="BW1037" s="177" t="s">
        <v>2983</v>
      </c>
    </row>
    <row r="1038" spans="51:75" x14ac:dyDescent="0.3">
      <c r="AY1038" s="226" t="e">
        <f>VLOOKUP(C1038,#REF!, 2,FALSE)</f>
        <v>#REF!</v>
      </c>
      <c r="BM1038" s="177" t="s">
        <v>4166</v>
      </c>
      <c r="BN1038" s="177" t="s">
        <v>2983</v>
      </c>
      <c r="BO1038" s="177" t="s">
        <v>4167</v>
      </c>
      <c r="BU1038" s="177" t="s">
        <v>4166</v>
      </c>
      <c r="BV1038" s="177" t="s">
        <v>2983</v>
      </c>
      <c r="BW1038" s="177" t="s">
        <v>4167</v>
      </c>
    </row>
    <row r="1039" spans="51:75" x14ac:dyDescent="0.3">
      <c r="AY1039" s="226" t="e">
        <f>VLOOKUP(C1039,#REF!, 2,FALSE)</f>
        <v>#REF!</v>
      </c>
      <c r="BM1039" s="177" t="s">
        <v>4168</v>
      </c>
      <c r="BN1039" s="177" t="s">
        <v>696</v>
      </c>
      <c r="BO1039" s="177" t="s">
        <v>4170</v>
      </c>
      <c r="BU1039" s="177" t="s">
        <v>4168</v>
      </c>
      <c r="BV1039" s="177" t="s">
        <v>696</v>
      </c>
      <c r="BW1039" s="177" t="s">
        <v>4170</v>
      </c>
    </row>
    <row r="1040" spans="51:75" x14ac:dyDescent="0.3">
      <c r="AY1040" s="226" t="e">
        <f>VLOOKUP(C1040,#REF!, 2,FALSE)</f>
        <v>#REF!</v>
      </c>
      <c r="BM1040" s="177" t="s">
        <v>4171</v>
      </c>
      <c r="BN1040" s="177" t="s">
        <v>619</v>
      </c>
      <c r="BO1040" s="177" t="s">
        <v>4172</v>
      </c>
      <c r="BU1040" s="177" t="s">
        <v>4171</v>
      </c>
      <c r="BV1040" s="177" t="s">
        <v>619</v>
      </c>
      <c r="BW1040" s="177" t="s">
        <v>4172</v>
      </c>
    </row>
    <row r="1041" spans="51:75" x14ac:dyDescent="0.3">
      <c r="AY1041" s="226" t="e">
        <f>VLOOKUP(C1041,#REF!, 2,FALSE)</f>
        <v>#REF!</v>
      </c>
      <c r="BM1041" s="177" t="s">
        <v>551</v>
      </c>
      <c r="BN1041" s="177" t="s">
        <v>639</v>
      </c>
      <c r="BO1041" s="177" t="s">
        <v>4173</v>
      </c>
      <c r="BU1041" s="177" t="s">
        <v>551</v>
      </c>
      <c r="BV1041" s="177" t="s">
        <v>639</v>
      </c>
      <c r="BW1041" s="177" t="s">
        <v>4173</v>
      </c>
    </row>
    <row r="1042" spans="51:75" x14ac:dyDescent="0.3">
      <c r="AY1042" s="226" t="e">
        <f>VLOOKUP(C1042,#REF!, 2,FALSE)</f>
        <v>#REF!</v>
      </c>
      <c r="BM1042" s="177" t="s">
        <v>4174</v>
      </c>
      <c r="BN1042" s="177" t="s">
        <v>639</v>
      </c>
      <c r="BO1042" s="177" t="s">
        <v>4175</v>
      </c>
      <c r="BU1042" s="177" t="s">
        <v>4174</v>
      </c>
      <c r="BV1042" s="177" t="s">
        <v>639</v>
      </c>
      <c r="BW1042" s="177" t="s">
        <v>4175</v>
      </c>
    </row>
    <row r="1043" spans="51:75" x14ac:dyDescent="0.3">
      <c r="AY1043" s="226" t="e">
        <f>VLOOKUP(C1043,#REF!, 2,FALSE)</f>
        <v>#REF!</v>
      </c>
      <c r="BM1043" s="177" t="s">
        <v>4176</v>
      </c>
      <c r="BN1043" s="177" t="s">
        <v>3199</v>
      </c>
      <c r="BO1043" s="177" t="s">
        <v>4178</v>
      </c>
      <c r="BU1043" s="177" t="s">
        <v>4176</v>
      </c>
      <c r="BV1043" s="177" t="s">
        <v>3199</v>
      </c>
      <c r="BW1043" s="177" t="s">
        <v>4178</v>
      </c>
    </row>
    <row r="1044" spans="51:75" x14ac:dyDescent="0.3">
      <c r="AY1044" s="226" t="e">
        <f>VLOOKUP(C1044,#REF!, 2,FALSE)</f>
        <v>#REF!</v>
      </c>
      <c r="BM1044" s="177" t="s">
        <v>4179</v>
      </c>
      <c r="BN1044" s="177" t="s">
        <v>2983</v>
      </c>
      <c r="BO1044" s="177" t="s">
        <v>1050</v>
      </c>
      <c r="BU1044" s="177" t="s">
        <v>4179</v>
      </c>
      <c r="BV1044" s="177" t="s">
        <v>2983</v>
      </c>
      <c r="BW1044" s="177" t="s">
        <v>1050</v>
      </c>
    </row>
    <row r="1045" spans="51:75" x14ac:dyDescent="0.3">
      <c r="AY1045" s="226" t="e">
        <f>VLOOKUP(C1045,#REF!, 2,FALSE)</f>
        <v>#REF!</v>
      </c>
      <c r="BM1045" s="177" t="s">
        <v>4181</v>
      </c>
      <c r="BN1045" s="177" t="s">
        <v>3245</v>
      </c>
      <c r="BO1045" s="177" t="s">
        <v>3225</v>
      </c>
      <c r="BU1045" s="177" t="s">
        <v>4181</v>
      </c>
      <c r="BV1045" s="177" t="s">
        <v>3245</v>
      </c>
      <c r="BW1045" s="177" t="s">
        <v>3225</v>
      </c>
    </row>
    <row r="1046" spans="51:75" x14ac:dyDescent="0.3">
      <c r="AY1046" s="226" t="e">
        <f>VLOOKUP(C1046,#REF!, 2,FALSE)</f>
        <v>#REF!</v>
      </c>
      <c r="BM1046" s="177" t="s">
        <v>4182</v>
      </c>
      <c r="BN1046" s="177" t="s">
        <v>1139</v>
      </c>
      <c r="BO1046" s="177" t="s">
        <v>4183</v>
      </c>
      <c r="BU1046" s="177" t="s">
        <v>4182</v>
      </c>
      <c r="BV1046" s="177" t="s">
        <v>1139</v>
      </c>
      <c r="BW1046" s="177" t="s">
        <v>4183</v>
      </c>
    </row>
    <row r="1047" spans="51:75" x14ac:dyDescent="0.3">
      <c r="AY1047" s="226" t="e">
        <f>VLOOKUP(C1047,#REF!, 2,FALSE)</f>
        <v>#REF!</v>
      </c>
      <c r="BM1047" s="177" t="s">
        <v>4184</v>
      </c>
      <c r="BN1047" s="177" t="s">
        <v>631</v>
      </c>
      <c r="BO1047" s="177" t="s">
        <v>4186</v>
      </c>
      <c r="BU1047" s="177" t="s">
        <v>4184</v>
      </c>
      <c r="BV1047" s="177" t="s">
        <v>631</v>
      </c>
      <c r="BW1047" s="177" t="s">
        <v>4186</v>
      </c>
    </row>
    <row r="1048" spans="51:75" x14ac:dyDescent="0.3">
      <c r="AY1048" s="226" t="e">
        <f>VLOOKUP(C1048,#REF!, 2,FALSE)</f>
        <v>#REF!</v>
      </c>
      <c r="BM1048" s="177" t="s">
        <v>528</v>
      </c>
      <c r="BN1048" s="177" t="s">
        <v>636</v>
      </c>
      <c r="BO1048" s="177" t="s">
        <v>3983</v>
      </c>
      <c r="BU1048" s="177" t="s">
        <v>528</v>
      </c>
      <c r="BV1048" s="177" t="s">
        <v>636</v>
      </c>
      <c r="BW1048" s="177" t="s">
        <v>3983</v>
      </c>
    </row>
    <row r="1049" spans="51:75" x14ac:dyDescent="0.3">
      <c r="AY1049" s="226" t="e">
        <f>VLOOKUP(C1049,#REF!, 2,FALSE)</f>
        <v>#REF!</v>
      </c>
      <c r="BM1049" s="177" t="s">
        <v>828</v>
      </c>
      <c r="BN1049" s="177" t="s">
        <v>636</v>
      </c>
      <c r="BO1049" s="177" t="s">
        <v>4187</v>
      </c>
      <c r="BU1049" s="177" t="s">
        <v>828</v>
      </c>
      <c r="BV1049" s="177" t="s">
        <v>636</v>
      </c>
      <c r="BW1049" s="177" t="s">
        <v>4187</v>
      </c>
    </row>
    <row r="1050" spans="51:75" x14ac:dyDescent="0.3">
      <c r="AY1050" s="226" t="e">
        <f>VLOOKUP(C1050,#REF!, 2,FALSE)</f>
        <v>#REF!</v>
      </c>
      <c r="BM1050" s="177" t="s">
        <v>529</v>
      </c>
      <c r="BN1050" s="177" t="s">
        <v>636</v>
      </c>
      <c r="BO1050" s="177" t="s">
        <v>4188</v>
      </c>
      <c r="BU1050" s="177" t="s">
        <v>529</v>
      </c>
      <c r="BV1050" s="177" t="s">
        <v>636</v>
      </c>
      <c r="BW1050" s="177" t="s">
        <v>4188</v>
      </c>
    </row>
    <row r="1051" spans="51:75" x14ac:dyDescent="0.3">
      <c r="AY1051" s="226" t="e">
        <f>VLOOKUP(C1051,#REF!, 2,FALSE)</f>
        <v>#REF!</v>
      </c>
      <c r="BM1051" s="177" t="s">
        <v>4189</v>
      </c>
      <c r="BN1051" s="177" t="s">
        <v>3245</v>
      </c>
      <c r="BO1051" s="177" t="s">
        <v>4190</v>
      </c>
      <c r="BU1051" s="177" t="s">
        <v>4189</v>
      </c>
      <c r="BV1051" s="177" t="s">
        <v>3245</v>
      </c>
      <c r="BW1051" s="177" t="s">
        <v>4190</v>
      </c>
    </row>
    <row r="1052" spans="51:75" x14ac:dyDescent="0.3">
      <c r="AY1052" s="226" t="e">
        <f>VLOOKUP(C1052,#REF!, 2,FALSE)</f>
        <v>#REF!</v>
      </c>
      <c r="BM1052" s="177" t="s">
        <v>829</v>
      </c>
      <c r="BN1052" s="177" t="s">
        <v>1342</v>
      </c>
      <c r="BO1052" s="177" t="s">
        <v>4191</v>
      </c>
      <c r="BU1052" s="177" t="s">
        <v>829</v>
      </c>
      <c r="BV1052" s="177" t="s">
        <v>1342</v>
      </c>
      <c r="BW1052" s="177" t="s">
        <v>4191</v>
      </c>
    </row>
    <row r="1053" spans="51:75" x14ac:dyDescent="0.3">
      <c r="AY1053" s="226" t="e">
        <f>VLOOKUP(C1053,#REF!, 2,FALSE)</f>
        <v>#REF!</v>
      </c>
      <c r="BM1053" s="177" t="s">
        <v>4192</v>
      </c>
      <c r="BN1053" s="177" t="s">
        <v>3045</v>
      </c>
      <c r="BO1053" s="177" t="s">
        <v>2981</v>
      </c>
      <c r="BU1053" s="177" t="s">
        <v>4192</v>
      </c>
      <c r="BV1053" s="177" t="s">
        <v>3045</v>
      </c>
      <c r="BW1053" s="177" t="s">
        <v>2981</v>
      </c>
    </row>
    <row r="1054" spans="51:75" x14ac:dyDescent="0.3">
      <c r="AY1054" s="226" t="e">
        <f>VLOOKUP(C1054,#REF!, 2,FALSE)</f>
        <v>#REF!</v>
      </c>
      <c r="BM1054" s="177" t="s">
        <v>4193</v>
      </c>
      <c r="BN1054" s="177" t="s">
        <v>3005</v>
      </c>
      <c r="BO1054" s="177" t="s">
        <v>3154</v>
      </c>
      <c r="BU1054" s="177" t="s">
        <v>4193</v>
      </c>
      <c r="BV1054" s="177" t="s">
        <v>3005</v>
      </c>
      <c r="BW1054" s="177" t="s">
        <v>3154</v>
      </c>
    </row>
    <row r="1055" spans="51:75" x14ac:dyDescent="0.3">
      <c r="AY1055" s="226" t="e">
        <f>VLOOKUP(C1055,#REF!, 2,FALSE)</f>
        <v>#REF!</v>
      </c>
      <c r="BM1055" s="177" t="s">
        <v>4194</v>
      </c>
      <c r="BN1055" s="177" t="s">
        <v>2979</v>
      </c>
      <c r="BO1055" s="177" t="s">
        <v>3522</v>
      </c>
      <c r="BU1055" s="177" t="s">
        <v>4194</v>
      </c>
      <c r="BV1055" s="177" t="s">
        <v>2979</v>
      </c>
      <c r="BW1055" s="177" t="s">
        <v>3522</v>
      </c>
    </row>
    <row r="1056" spans="51:75" x14ac:dyDescent="0.3">
      <c r="AY1056" s="226" t="e">
        <f>VLOOKUP(C1056,#REF!, 2,FALSE)</f>
        <v>#REF!</v>
      </c>
      <c r="BM1056" s="177" t="s">
        <v>4195</v>
      </c>
      <c r="BN1056" s="177" t="s">
        <v>1267</v>
      </c>
      <c r="BO1056" s="177" t="s">
        <v>4196</v>
      </c>
      <c r="BU1056" s="177" t="s">
        <v>4195</v>
      </c>
      <c r="BV1056" s="177" t="s">
        <v>1267</v>
      </c>
      <c r="BW1056" s="177" t="s">
        <v>4196</v>
      </c>
    </row>
    <row r="1057" spans="51:75" x14ac:dyDescent="0.3">
      <c r="AY1057" s="226" t="e">
        <f>VLOOKUP(C1057,#REF!, 2,FALSE)</f>
        <v>#REF!</v>
      </c>
      <c r="BM1057" s="177" t="s">
        <v>4197</v>
      </c>
      <c r="BN1057" s="177" t="s">
        <v>3045</v>
      </c>
      <c r="BO1057" s="177" t="s">
        <v>4198</v>
      </c>
      <c r="BU1057" s="177" t="s">
        <v>4197</v>
      </c>
      <c r="BV1057" s="177" t="s">
        <v>3045</v>
      </c>
      <c r="BW1057" s="177" t="s">
        <v>4198</v>
      </c>
    </row>
    <row r="1058" spans="51:75" x14ac:dyDescent="0.3">
      <c r="AY1058" s="226" t="e">
        <f>VLOOKUP(C1058,#REF!, 2,FALSE)</f>
        <v>#REF!</v>
      </c>
      <c r="BM1058" s="177" t="s">
        <v>550</v>
      </c>
      <c r="BN1058" s="177" t="s">
        <v>2983</v>
      </c>
      <c r="BO1058" s="177" t="s">
        <v>4199</v>
      </c>
      <c r="BU1058" s="177" t="s">
        <v>550</v>
      </c>
      <c r="BV1058" s="177" t="s">
        <v>2983</v>
      </c>
      <c r="BW1058" s="177" t="s">
        <v>4199</v>
      </c>
    </row>
    <row r="1059" spans="51:75" x14ac:dyDescent="0.3">
      <c r="AY1059" s="226" t="e">
        <f>VLOOKUP(C1059,#REF!, 2,FALSE)</f>
        <v>#REF!</v>
      </c>
      <c r="BM1059" s="177" t="s">
        <v>4200</v>
      </c>
      <c r="BN1059" s="177" t="s">
        <v>3005</v>
      </c>
      <c r="BO1059" s="177" t="s">
        <v>4201</v>
      </c>
      <c r="BU1059" s="177" t="s">
        <v>4200</v>
      </c>
      <c r="BV1059" s="177" t="s">
        <v>3005</v>
      </c>
      <c r="BW1059" s="177" t="s">
        <v>4201</v>
      </c>
    </row>
    <row r="1060" spans="51:75" x14ac:dyDescent="0.3">
      <c r="AY1060" s="226" t="e">
        <f>VLOOKUP(C1060,#REF!, 2,FALSE)</f>
        <v>#REF!</v>
      </c>
      <c r="BM1060" s="177" t="s">
        <v>4202</v>
      </c>
      <c r="BN1060" s="177" t="s">
        <v>617</v>
      </c>
      <c r="BO1060" s="177" t="s">
        <v>4203</v>
      </c>
      <c r="BU1060" s="177" t="s">
        <v>4202</v>
      </c>
      <c r="BV1060" s="177" t="s">
        <v>617</v>
      </c>
      <c r="BW1060" s="177" t="s">
        <v>4203</v>
      </c>
    </row>
    <row r="1061" spans="51:75" x14ac:dyDescent="0.3">
      <c r="AY1061" s="226" t="e">
        <f>VLOOKUP(C1061,#REF!, 2,FALSE)</f>
        <v>#REF!</v>
      </c>
      <c r="BM1061" s="177" t="s">
        <v>4204</v>
      </c>
      <c r="BN1061" s="177" t="s">
        <v>1269</v>
      </c>
      <c r="BO1061" s="177" t="s">
        <v>4205</v>
      </c>
      <c r="BU1061" s="177" t="s">
        <v>4204</v>
      </c>
      <c r="BV1061" s="177" t="s">
        <v>1269</v>
      </c>
      <c r="BW1061" s="177" t="s">
        <v>4205</v>
      </c>
    </row>
    <row r="1062" spans="51:75" x14ac:dyDescent="0.3">
      <c r="AY1062" s="226" t="e">
        <f>VLOOKUP(C1062,#REF!, 2,FALSE)</f>
        <v>#REF!</v>
      </c>
      <c r="BM1062" s="177" t="s">
        <v>4206</v>
      </c>
      <c r="BN1062" s="177" t="s">
        <v>2983</v>
      </c>
      <c r="BO1062" s="177" t="s">
        <v>2983</v>
      </c>
      <c r="BU1062" s="177" t="s">
        <v>4206</v>
      </c>
      <c r="BV1062" s="177" t="s">
        <v>2983</v>
      </c>
      <c r="BW1062" s="177" t="s">
        <v>2983</v>
      </c>
    </row>
    <row r="1063" spans="51:75" x14ac:dyDescent="0.3">
      <c r="AY1063" s="226" t="e">
        <f>VLOOKUP(C1063,#REF!, 2,FALSE)</f>
        <v>#REF!</v>
      </c>
      <c r="BM1063" s="177" t="s">
        <v>830</v>
      </c>
      <c r="BN1063" s="177" t="s">
        <v>2983</v>
      </c>
      <c r="BO1063" s="177" t="s">
        <v>853</v>
      </c>
      <c r="BU1063" s="177" t="s">
        <v>830</v>
      </c>
      <c r="BV1063" s="177" t="s">
        <v>2983</v>
      </c>
      <c r="BW1063" s="177" t="s">
        <v>853</v>
      </c>
    </row>
    <row r="1064" spans="51:75" x14ac:dyDescent="0.3">
      <c r="AY1064" s="226" t="e">
        <f>VLOOKUP(C1064,#REF!, 2,FALSE)</f>
        <v>#REF!</v>
      </c>
      <c r="BM1064" s="177" t="s">
        <v>831</v>
      </c>
      <c r="BN1064" s="177" t="s">
        <v>810</v>
      </c>
      <c r="BO1064" s="177" t="s">
        <v>4207</v>
      </c>
      <c r="BU1064" s="177" t="s">
        <v>831</v>
      </c>
      <c r="BV1064" s="177" t="s">
        <v>810</v>
      </c>
      <c r="BW1064" s="177" t="s">
        <v>4207</v>
      </c>
    </row>
    <row r="1065" spans="51:75" x14ac:dyDescent="0.3">
      <c r="AY1065" s="226" t="e">
        <f>VLOOKUP(C1065,#REF!, 2,FALSE)</f>
        <v>#REF!</v>
      </c>
      <c r="BM1065" s="177" t="s">
        <v>4208</v>
      </c>
      <c r="BN1065" s="177" t="s">
        <v>3045</v>
      </c>
      <c r="BO1065" s="177" t="s">
        <v>4210</v>
      </c>
      <c r="BU1065" s="177" t="s">
        <v>4208</v>
      </c>
      <c r="BV1065" s="177" t="s">
        <v>3045</v>
      </c>
      <c r="BW1065" s="177" t="s">
        <v>4210</v>
      </c>
    </row>
    <row r="1066" spans="51:75" x14ac:dyDescent="0.3">
      <c r="AY1066" s="226" t="e">
        <f>VLOOKUP(C1066,#REF!, 2,FALSE)</f>
        <v>#REF!</v>
      </c>
      <c r="BM1066" s="177" t="s">
        <v>4211</v>
      </c>
      <c r="BN1066" s="177" t="s">
        <v>616</v>
      </c>
      <c r="BO1066" s="177" t="s">
        <v>4212</v>
      </c>
      <c r="BU1066" s="177" t="s">
        <v>4211</v>
      </c>
      <c r="BV1066" s="177" t="s">
        <v>616</v>
      </c>
      <c r="BW1066" s="177" t="s">
        <v>4212</v>
      </c>
    </row>
    <row r="1067" spans="51:75" x14ac:dyDescent="0.3">
      <c r="AY1067" s="226" t="e">
        <f>VLOOKUP(C1067,#REF!, 2,FALSE)</f>
        <v>#REF!</v>
      </c>
      <c r="BM1067" s="177" t="s">
        <v>4213</v>
      </c>
      <c r="BN1067" s="177" t="s">
        <v>663</v>
      </c>
      <c r="BO1067" s="177" t="s">
        <v>4214</v>
      </c>
      <c r="BU1067" s="177" t="s">
        <v>4213</v>
      </c>
      <c r="BV1067" s="177" t="s">
        <v>663</v>
      </c>
      <c r="BW1067" s="177" t="s">
        <v>4214</v>
      </c>
    </row>
    <row r="1068" spans="51:75" x14ac:dyDescent="0.3">
      <c r="AY1068" s="226" t="e">
        <f>VLOOKUP(C1068,#REF!, 2,FALSE)</f>
        <v>#REF!</v>
      </c>
      <c r="BM1068" s="177" t="s">
        <v>4216</v>
      </c>
      <c r="BN1068" s="177" t="s">
        <v>666</v>
      </c>
      <c r="BO1068" s="177" t="s">
        <v>2109</v>
      </c>
      <c r="BU1068" s="177" t="s">
        <v>4216</v>
      </c>
      <c r="BV1068" s="177" t="s">
        <v>666</v>
      </c>
      <c r="BW1068" s="177" t="s">
        <v>2109</v>
      </c>
    </row>
    <row r="1069" spans="51:75" x14ac:dyDescent="0.3">
      <c r="AY1069" s="226" t="e">
        <f>VLOOKUP(C1069,#REF!, 2,FALSE)</f>
        <v>#REF!</v>
      </c>
      <c r="BM1069" s="177" t="s">
        <v>4217</v>
      </c>
      <c r="BN1069" s="177" t="s">
        <v>639</v>
      </c>
      <c r="BO1069" s="177" t="s">
        <v>4218</v>
      </c>
      <c r="BU1069" s="177" t="s">
        <v>4217</v>
      </c>
      <c r="BV1069" s="177" t="s">
        <v>639</v>
      </c>
      <c r="BW1069" s="177" t="s">
        <v>4218</v>
      </c>
    </row>
    <row r="1070" spans="51:75" x14ac:dyDescent="0.3">
      <c r="AY1070" s="226" t="e">
        <f>VLOOKUP(C1070,#REF!, 2,FALSE)</f>
        <v>#REF!</v>
      </c>
      <c r="BM1070" s="177" t="s">
        <v>832</v>
      </c>
      <c r="BN1070" s="177" t="s">
        <v>1342</v>
      </c>
      <c r="BO1070" s="177" t="s">
        <v>3367</v>
      </c>
      <c r="BU1070" s="177" t="s">
        <v>832</v>
      </c>
      <c r="BV1070" s="177" t="s">
        <v>1342</v>
      </c>
      <c r="BW1070" s="177" t="s">
        <v>3367</v>
      </c>
    </row>
    <row r="1071" spans="51:75" x14ac:dyDescent="0.3">
      <c r="AY1071" s="226" t="e">
        <f>VLOOKUP(C1071,#REF!, 2,FALSE)</f>
        <v>#REF!</v>
      </c>
      <c r="BM1071" s="177" t="s">
        <v>4220</v>
      </c>
      <c r="BN1071" s="177" t="s">
        <v>3245</v>
      </c>
      <c r="BO1071" s="177" t="s">
        <v>4221</v>
      </c>
      <c r="BU1071" s="177" t="s">
        <v>4220</v>
      </c>
      <c r="BV1071" s="177" t="s">
        <v>3245</v>
      </c>
      <c r="BW1071" s="177" t="s">
        <v>4221</v>
      </c>
    </row>
    <row r="1072" spans="51:75" x14ac:dyDescent="0.3">
      <c r="AY1072" s="226" t="e">
        <f>VLOOKUP(C1072,#REF!, 2,FALSE)</f>
        <v>#REF!</v>
      </c>
      <c r="BM1072" s="177" t="s">
        <v>4222</v>
      </c>
      <c r="BN1072" s="177" t="s">
        <v>1139</v>
      </c>
      <c r="BO1072" s="177" t="s">
        <v>4223</v>
      </c>
      <c r="BU1072" s="177" t="s">
        <v>4222</v>
      </c>
      <c r="BV1072" s="177" t="s">
        <v>1139</v>
      </c>
      <c r="BW1072" s="177" t="s">
        <v>4223</v>
      </c>
    </row>
    <row r="1073" spans="51:75" x14ac:dyDescent="0.3">
      <c r="AY1073" s="226" t="e">
        <f>VLOOKUP(C1073,#REF!, 2,FALSE)</f>
        <v>#REF!</v>
      </c>
      <c r="BM1073" s="177" t="s">
        <v>4224</v>
      </c>
      <c r="BN1073" s="177" t="s">
        <v>1269</v>
      </c>
      <c r="BO1073" s="177" t="s">
        <v>4225</v>
      </c>
      <c r="BU1073" s="177" t="s">
        <v>4224</v>
      </c>
      <c r="BV1073" s="177" t="s">
        <v>1269</v>
      </c>
      <c r="BW1073" s="177" t="s">
        <v>4225</v>
      </c>
    </row>
    <row r="1074" spans="51:75" x14ac:dyDescent="0.3">
      <c r="AY1074" s="226" t="e">
        <f>VLOOKUP(C1074,#REF!, 2,FALSE)</f>
        <v>#REF!</v>
      </c>
      <c r="BM1074" s="177" t="s">
        <v>4226</v>
      </c>
      <c r="BN1074" s="177" t="s">
        <v>2983</v>
      </c>
      <c r="BO1074" s="177" t="s">
        <v>4227</v>
      </c>
      <c r="BU1074" s="177" t="s">
        <v>4226</v>
      </c>
      <c r="BV1074" s="177" t="s">
        <v>2983</v>
      </c>
      <c r="BW1074" s="177" t="s">
        <v>4227</v>
      </c>
    </row>
    <row r="1075" spans="51:75" x14ac:dyDescent="0.3">
      <c r="AY1075" s="226" t="e">
        <f>VLOOKUP(C1075,#REF!, 2,FALSE)</f>
        <v>#REF!</v>
      </c>
      <c r="BM1075" s="177" t="s">
        <v>527</v>
      </c>
      <c r="BN1075" s="177" t="s">
        <v>616</v>
      </c>
      <c r="BO1075" s="177" t="s">
        <v>4228</v>
      </c>
      <c r="BU1075" s="177" t="s">
        <v>527</v>
      </c>
      <c r="BV1075" s="177" t="s">
        <v>616</v>
      </c>
      <c r="BW1075" s="177" t="s">
        <v>4228</v>
      </c>
    </row>
    <row r="1076" spans="51:75" x14ac:dyDescent="0.3">
      <c r="AY1076" s="226" t="e">
        <f>VLOOKUP(C1076,#REF!, 2,FALSE)</f>
        <v>#REF!</v>
      </c>
      <c r="BM1076" s="177" t="s">
        <v>4229</v>
      </c>
      <c r="BN1076" s="177" t="s">
        <v>1691</v>
      </c>
      <c r="BO1076" s="177" t="s">
        <v>4230</v>
      </c>
      <c r="BU1076" s="177" t="s">
        <v>4229</v>
      </c>
      <c r="BV1076" s="177" t="s">
        <v>1691</v>
      </c>
      <c r="BW1076" s="177" t="s">
        <v>4230</v>
      </c>
    </row>
    <row r="1077" spans="51:75" x14ac:dyDescent="0.3">
      <c r="AY1077" s="226" t="e">
        <f>VLOOKUP(C1077,#REF!, 2,FALSE)</f>
        <v>#REF!</v>
      </c>
      <c r="BM1077" s="177" t="s">
        <v>564</v>
      </c>
      <c r="BN1077" s="177" t="s">
        <v>783</v>
      </c>
      <c r="BO1077" s="177" t="s">
        <v>4231</v>
      </c>
      <c r="BU1077" s="177" t="s">
        <v>564</v>
      </c>
      <c r="BV1077" s="177" t="s">
        <v>783</v>
      </c>
      <c r="BW1077" s="177" t="s">
        <v>4231</v>
      </c>
    </row>
    <row r="1078" spans="51:75" x14ac:dyDescent="0.3">
      <c r="AY1078" s="226" t="e">
        <f>VLOOKUP(C1078,#REF!, 2,FALSE)</f>
        <v>#REF!</v>
      </c>
      <c r="BM1078" s="177" t="s">
        <v>4232</v>
      </c>
      <c r="BN1078" s="177" t="s">
        <v>639</v>
      </c>
      <c r="BO1078" s="177" t="s">
        <v>1062</v>
      </c>
      <c r="BU1078" s="177" t="s">
        <v>4232</v>
      </c>
      <c r="BV1078" s="177" t="s">
        <v>639</v>
      </c>
      <c r="BW1078" s="177" t="s">
        <v>1062</v>
      </c>
    </row>
    <row r="1079" spans="51:75" x14ac:dyDescent="0.3">
      <c r="AY1079" s="226" t="e">
        <f>VLOOKUP(C1079,#REF!, 2,FALSE)</f>
        <v>#REF!</v>
      </c>
      <c r="BM1079" s="177" t="s">
        <v>4233</v>
      </c>
      <c r="BN1079" s="177" t="s">
        <v>2983</v>
      </c>
      <c r="BO1079" s="177" t="s">
        <v>4235</v>
      </c>
      <c r="BU1079" s="177" t="s">
        <v>4233</v>
      </c>
      <c r="BV1079" s="177" t="s">
        <v>2983</v>
      </c>
      <c r="BW1079" s="177" t="s">
        <v>4235</v>
      </c>
    </row>
    <row r="1080" spans="51:75" x14ac:dyDescent="0.3">
      <c r="AY1080" s="226" t="e">
        <f>VLOOKUP(C1080,#REF!, 2,FALSE)</f>
        <v>#REF!</v>
      </c>
      <c r="BM1080" s="177" t="s">
        <v>833</v>
      </c>
      <c r="BN1080" s="177" t="s">
        <v>636</v>
      </c>
      <c r="BO1080" s="177" t="s">
        <v>4236</v>
      </c>
      <c r="BU1080" s="177" t="s">
        <v>833</v>
      </c>
      <c r="BV1080" s="177" t="s">
        <v>636</v>
      </c>
      <c r="BW1080" s="177" t="s">
        <v>4236</v>
      </c>
    </row>
    <row r="1081" spans="51:75" x14ac:dyDescent="0.3">
      <c r="AY1081" s="226" t="e">
        <f>VLOOKUP(C1081,#REF!, 2,FALSE)</f>
        <v>#REF!</v>
      </c>
      <c r="BM1081" s="177" t="s">
        <v>4238</v>
      </c>
      <c r="BN1081" s="177" t="s">
        <v>2983</v>
      </c>
      <c r="BO1081" s="177" t="s">
        <v>4239</v>
      </c>
      <c r="BU1081" s="177" t="s">
        <v>4238</v>
      </c>
      <c r="BV1081" s="177" t="s">
        <v>2983</v>
      </c>
      <c r="BW1081" s="177" t="s">
        <v>4239</v>
      </c>
    </row>
    <row r="1082" spans="51:75" x14ac:dyDescent="0.3">
      <c r="AY1082" s="226" t="e">
        <f>VLOOKUP(C1082,#REF!, 2,FALSE)</f>
        <v>#REF!</v>
      </c>
      <c r="BM1082" s="177" t="s">
        <v>4240</v>
      </c>
      <c r="BN1082" s="177" t="s">
        <v>2983</v>
      </c>
      <c r="BO1082" s="177" t="s">
        <v>4241</v>
      </c>
      <c r="BU1082" s="177" t="s">
        <v>4240</v>
      </c>
      <c r="BV1082" s="177" t="s">
        <v>2983</v>
      </c>
      <c r="BW1082" s="177" t="s">
        <v>4241</v>
      </c>
    </row>
    <row r="1083" spans="51:75" x14ac:dyDescent="0.3">
      <c r="AY1083" s="226" t="e">
        <f>VLOOKUP(C1083,#REF!, 2,FALSE)</f>
        <v>#REF!</v>
      </c>
      <c r="BM1083" s="177" t="s">
        <v>4243</v>
      </c>
      <c r="BN1083" s="177" t="s">
        <v>3199</v>
      </c>
      <c r="BO1083" s="177" t="s">
        <v>4245</v>
      </c>
      <c r="BU1083" s="177" t="s">
        <v>4243</v>
      </c>
      <c r="BV1083" s="177" t="s">
        <v>3199</v>
      </c>
      <c r="BW1083" s="177" t="s">
        <v>4245</v>
      </c>
    </row>
    <row r="1084" spans="51:75" x14ac:dyDescent="0.3">
      <c r="AY1084" s="226" t="e">
        <f>VLOOKUP(C1084,#REF!, 2,FALSE)</f>
        <v>#REF!</v>
      </c>
      <c r="BM1084" s="177" t="s">
        <v>4246</v>
      </c>
      <c r="BN1084" s="177" t="s">
        <v>16979</v>
      </c>
      <c r="BO1084" s="177" t="s">
        <v>770</v>
      </c>
      <c r="BU1084" s="177" t="s">
        <v>4246</v>
      </c>
      <c r="BV1084" s="177" t="s">
        <v>16979</v>
      </c>
      <c r="BW1084" s="177" t="s">
        <v>770</v>
      </c>
    </row>
    <row r="1085" spans="51:75" x14ac:dyDescent="0.3">
      <c r="AY1085" s="226" t="e">
        <f>VLOOKUP(C1085,#REF!, 2,FALSE)</f>
        <v>#REF!</v>
      </c>
      <c r="BM1085" s="177" t="s">
        <v>4247</v>
      </c>
      <c r="BN1085" s="177" t="s">
        <v>787</v>
      </c>
      <c r="BO1085" s="177" t="s">
        <v>1521</v>
      </c>
      <c r="BU1085" s="177" t="s">
        <v>4247</v>
      </c>
      <c r="BV1085" s="177" t="s">
        <v>787</v>
      </c>
      <c r="BW1085" s="177" t="s">
        <v>1521</v>
      </c>
    </row>
    <row r="1086" spans="51:75" x14ac:dyDescent="0.3">
      <c r="AY1086" s="226" t="e">
        <f>VLOOKUP(C1086,#REF!, 2,FALSE)</f>
        <v>#REF!</v>
      </c>
      <c r="BM1086" s="177" t="s">
        <v>4249</v>
      </c>
      <c r="BN1086" s="177" t="s">
        <v>3045</v>
      </c>
      <c r="BO1086" s="177" t="s">
        <v>2936</v>
      </c>
      <c r="BU1086" s="177" t="s">
        <v>4249</v>
      </c>
      <c r="BV1086" s="177" t="s">
        <v>3045</v>
      </c>
      <c r="BW1086" s="177" t="s">
        <v>2936</v>
      </c>
    </row>
    <row r="1087" spans="51:75" x14ac:dyDescent="0.3">
      <c r="AY1087" s="226" t="e">
        <f>VLOOKUP(C1087,#REF!, 2,FALSE)</f>
        <v>#REF!</v>
      </c>
      <c r="BM1087" s="177" t="s">
        <v>4251</v>
      </c>
      <c r="BN1087" s="177" t="s">
        <v>3045</v>
      </c>
      <c r="BO1087" s="177" t="s">
        <v>4252</v>
      </c>
      <c r="BU1087" s="177" t="s">
        <v>4251</v>
      </c>
      <c r="BV1087" s="177" t="s">
        <v>3045</v>
      </c>
      <c r="BW1087" s="177" t="s">
        <v>4252</v>
      </c>
    </row>
    <row r="1088" spans="51:75" x14ac:dyDescent="0.3">
      <c r="AY1088" s="226" t="e">
        <f>VLOOKUP(C1088,#REF!, 2,FALSE)</f>
        <v>#REF!</v>
      </c>
      <c r="BM1088" s="177" t="s">
        <v>834</v>
      </c>
      <c r="BN1088" s="177" t="s">
        <v>2983</v>
      </c>
      <c r="BO1088" s="177" t="s">
        <v>4254</v>
      </c>
      <c r="BU1088" s="177" t="s">
        <v>834</v>
      </c>
      <c r="BV1088" s="177" t="s">
        <v>2983</v>
      </c>
      <c r="BW1088" s="177" t="s">
        <v>4254</v>
      </c>
    </row>
    <row r="1089" spans="51:75" x14ac:dyDescent="0.3">
      <c r="AY1089" s="226" t="e">
        <f>VLOOKUP(C1089,#REF!, 2,FALSE)</f>
        <v>#REF!</v>
      </c>
      <c r="BM1089" s="177" t="s">
        <v>4255</v>
      </c>
      <c r="BN1089" s="177" t="s">
        <v>2983</v>
      </c>
      <c r="BO1089" s="177" t="s">
        <v>2983</v>
      </c>
      <c r="BU1089" s="177" t="s">
        <v>4255</v>
      </c>
      <c r="BV1089" s="177" t="s">
        <v>2983</v>
      </c>
      <c r="BW1089" s="177" t="s">
        <v>2983</v>
      </c>
    </row>
    <row r="1090" spans="51:75" x14ac:dyDescent="0.3">
      <c r="AY1090" s="226" t="e">
        <f>VLOOKUP(C1090,#REF!, 2,FALSE)</f>
        <v>#REF!</v>
      </c>
      <c r="BM1090" s="177" t="s">
        <v>4256</v>
      </c>
      <c r="BN1090" s="177" t="s">
        <v>2983</v>
      </c>
      <c r="BO1090" s="177" t="s">
        <v>4252</v>
      </c>
      <c r="BU1090" s="177" t="s">
        <v>4256</v>
      </c>
      <c r="BV1090" s="177" t="s">
        <v>2983</v>
      </c>
      <c r="BW1090" s="177" t="s">
        <v>4252</v>
      </c>
    </row>
    <row r="1091" spans="51:75" x14ac:dyDescent="0.3">
      <c r="AY1091" s="226" t="e">
        <f>VLOOKUP(C1091,#REF!, 2,FALSE)</f>
        <v>#REF!</v>
      </c>
      <c r="BM1091" s="177" t="s">
        <v>4258</v>
      </c>
      <c r="BN1091" s="177" t="s">
        <v>613</v>
      </c>
      <c r="BO1091" s="177" t="s">
        <v>4259</v>
      </c>
      <c r="BU1091" s="177" t="s">
        <v>4258</v>
      </c>
      <c r="BV1091" s="177" t="s">
        <v>613</v>
      </c>
      <c r="BW1091" s="177" t="s">
        <v>4259</v>
      </c>
    </row>
    <row r="1092" spans="51:75" x14ac:dyDescent="0.3">
      <c r="AY1092" s="226" t="e">
        <f>VLOOKUP(C1092,#REF!, 2,FALSE)</f>
        <v>#REF!</v>
      </c>
      <c r="BM1092" s="177" t="s">
        <v>4260</v>
      </c>
      <c r="BN1092" s="177" t="s">
        <v>2983</v>
      </c>
      <c r="BO1092" s="177" t="s">
        <v>2983</v>
      </c>
      <c r="BU1092" s="177" t="s">
        <v>4260</v>
      </c>
      <c r="BV1092" s="177" t="s">
        <v>2983</v>
      </c>
      <c r="BW1092" s="177" t="s">
        <v>2983</v>
      </c>
    </row>
    <row r="1093" spans="51:75" x14ac:dyDescent="0.3">
      <c r="AY1093" s="226" t="e">
        <f>VLOOKUP(C1093,#REF!, 2,FALSE)</f>
        <v>#REF!</v>
      </c>
      <c r="BM1093" s="177" t="s">
        <v>4261</v>
      </c>
      <c r="BN1093" s="177" t="s">
        <v>2983</v>
      </c>
      <c r="BO1093" s="177" t="s">
        <v>2983</v>
      </c>
      <c r="BU1093" s="177" t="s">
        <v>4261</v>
      </c>
      <c r="BV1093" s="177" t="s">
        <v>2983</v>
      </c>
      <c r="BW1093" s="177" t="s">
        <v>2983</v>
      </c>
    </row>
    <row r="1094" spans="51:75" x14ac:dyDescent="0.3">
      <c r="AY1094" s="226" t="e">
        <f>VLOOKUP(C1094,#REF!, 2,FALSE)</f>
        <v>#REF!</v>
      </c>
      <c r="BM1094" s="177" t="s">
        <v>4262</v>
      </c>
      <c r="BN1094" s="177" t="s">
        <v>2983</v>
      </c>
      <c r="BO1094" s="177" t="s">
        <v>2983</v>
      </c>
      <c r="BU1094" s="177" t="s">
        <v>4262</v>
      </c>
      <c r="BV1094" s="177" t="s">
        <v>2983</v>
      </c>
      <c r="BW1094" s="177" t="s">
        <v>2983</v>
      </c>
    </row>
    <row r="1095" spans="51:75" x14ac:dyDescent="0.3">
      <c r="AY1095" s="226" t="e">
        <f>VLOOKUP(C1095,#REF!, 2,FALSE)</f>
        <v>#REF!</v>
      </c>
      <c r="BM1095" s="177" t="s">
        <v>4263</v>
      </c>
      <c r="BN1095" s="177" t="s">
        <v>2983</v>
      </c>
      <c r="BO1095" s="177" t="s">
        <v>2983</v>
      </c>
      <c r="BU1095" s="177" t="s">
        <v>4263</v>
      </c>
      <c r="BV1095" s="177" t="s">
        <v>2983</v>
      </c>
      <c r="BW1095" s="177" t="s">
        <v>2983</v>
      </c>
    </row>
    <row r="1096" spans="51:75" x14ac:dyDescent="0.3">
      <c r="AY1096" s="226" t="e">
        <f>VLOOKUP(C1096,#REF!, 2,FALSE)</f>
        <v>#REF!</v>
      </c>
      <c r="BM1096" s="177" t="s">
        <v>4265</v>
      </c>
      <c r="BN1096" s="177" t="s">
        <v>2983</v>
      </c>
      <c r="BO1096" s="177" t="s">
        <v>2983</v>
      </c>
      <c r="BU1096" s="177" t="s">
        <v>4265</v>
      </c>
      <c r="BV1096" s="177" t="s">
        <v>2983</v>
      </c>
      <c r="BW1096" s="177" t="s">
        <v>2983</v>
      </c>
    </row>
    <row r="1097" spans="51:75" x14ac:dyDescent="0.3">
      <c r="AY1097" s="226" t="e">
        <f>VLOOKUP(C1097,#REF!, 2,FALSE)</f>
        <v>#REF!</v>
      </c>
      <c r="BM1097" s="177" t="s">
        <v>4266</v>
      </c>
      <c r="BN1097" s="177" t="s">
        <v>2983</v>
      </c>
      <c r="BO1097" s="177" t="s">
        <v>2983</v>
      </c>
      <c r="BU1097" s="177" t="s">
        <v>4266</v>
      </c>
      <c r="BV1097" s="177" t="s">
        <v>2983</v>
      </c>
      <c r="BW1097" s="177" t="s">
        <v>2983</v>
      </c>
    </row>
    <row r="1098" spans="51:75" x14ac:dyDescent="0.3">
      <c r="AY1098" s="226" t="e">
        <f>VLOOKUP(C1098,#REF!, 2,FALSE)</f>
        <v>#REF!</v>
      </c>
      <c r="BM1098" s="177" t="s">
        <v>4267</v>
      </c>
      <c r="BN1098" s="177" t="s">
        <v>2983</v>
      </c>
      <c r="BO1098" s="177" t="s">
        <v>2983</v>
      </c>
      <c r="BU1098" s="177" t="s">
        <v>4267</v>
      </c>
      <c r="BV1098" s="177" t="s">
        <v>2983</v>
      </c>
      <c r="BW1098" s="177" t="s">
        <v>2983</v>
      </c>
    </row>
    <row r="1099" spans="51:75" x14ac:dyDescent="0.3">
      <c r="AY1099" s="226" t="e">
        <f>VLOOKUP(C1099,#REF!, 2,FALSE)</f>
        <v>#REF!</v>
      </c>
      <c r="BM1099" s="177" t="s">
        <v>4268</v>
      </c>
      <c r="BN1099" s="177" t="s">
        <v>2983</v>
      </c>
      <c r="BO1099" s="177" t="s">
        <v>2983</v>
      </c>
      <c r="BU1099" s="177" t="s">
        <v>4268</v>
      </c>
      <c r="BV1099" s="177" t="s">
        <v>2983</v>
      </c>
      <c r="BW1099" s="177" t="s">
        <v>2983</v>
      </c>
    </row>
    <row r="1100" spans="51:75" x14ac:dyDescent="0.3">
      <c r="AY1100" s="226" t="e">
        <f>VLOOKUP(C1100,#REF!, 2,FALSE)</f>
        <v>#REF!</v>
      </c>
      <c r="BM1100" s="177" t="s">
        <v>4269</v>
      </c>
      <c r="BN1100" s="177" t="s">
        <v>2983</v>
      </c>
      <c r="BO1100" s="177" t="s">
        <v>2983</v>
      </c>
      <c r="BU1100" s="177" t="s">
        <v>4269</v>
      </c>
      <c r="BV1100" s="177" t="s">
        <v>2983</v>
      </c>
      <c r="BW1100" s="177" t="s">
        <v>2983</v>
      </c>
    </row>
    <row r="1101" spans="51:75" x14ac:dyDescent="0.3">
      <c r="AY1101" s="226" t="e">
        <f>VLOOKUP(C1101,#REF!, 2,FALSE)</f>
        <v>#REF!</v>
      </c>
      <c r="BM1101" s="177" t="s">
        <v>4271</v>
      </c>
      <c r="BN1101" s="177" t="s">
        <v>2983</v>
      </c>
      <c r="BO1101" s="177" t="s">
        <v>2983</v>
      </c>
      <c r="BU1101" s="177" t="s">
        <v>4271</v>
      </c>
      <c r="BV1101" s="177" t="s">
        <v>2983</v>
      </c>
      <c r="BW1101" s="177" t="s">
        <v>2983</v>
      </c>
    </row>
    <row r="1102" spans="51:75" x14ac:dyDescent="0.3">
      <c r="AY1102" s="226" t="e">
        <f>VLOOKUP(C1102,#REF!, 2,FALSE)</f>
        <v>#REF!</v>
      </c>
      <c r="BM1102" s="177" t="s">
        <v>4272</v>
      </c>
      <c r="BN1102" s="177" t="s">
        <v>2983</v>
      </c>
      <c r="BO1102" s="177" t="s">
        <v>2983</v>
      </c>
      <c r="BU1102" s="177" t="s">
        <v>4272</v>
      </c>
      <c r="BV1102" s="177" t="s">
        <v>2983</v>
      </c>
      <c r="BW1102" s="177" t="s">
        <v>2983</v>
      </c>
    </row>
    <row r="1103" spans="51:75" x14ac:dyDescent="0.3">
      <c r="AY1103" s="226" t="e">
        <f>VLOOKUP(C1103,#REF!, 2,FALSE)</f>
        <v>#REF!</v>
      </c>
      <c r="BM1103" s="177" t="s">
        <v>4273</v>
      </c>
      <c r="BN1103" s="177" t="s">
        <v>2983</v>
      </c>
      <c r="BO1103" s="177" t="s">
        <v>2983</v>
      </c>
      <c r="BU1103" s="177" t="s">
        <v>4273</v>
      </c>
      <c r="BV1103" s="177" t="s">
        <v>2983</v>
      </c>
      <c r="BW1103" s="177" t="s">
        <v>2983</v>
      </c>
    </row>
    <row r="1104" spans="51:75" x14ac:dyDescent="0.3">
      <c r="AY1104" s="226" t="e">
        <f>VLOOKUP(C1104,#REF!, 2,FALSE)</f>
        <v>#REF!</v>
      </c>
      <c r="BM1104" s="177" t="s">
        <v>4274</v>
      </c>
      <c r="BN1104" s="177" t="s">
        <v>2983</v>
      </c>
      <c r="BO1104" s="177" t="s">
        <v>2983</v>
      </c>
      <c r="BU1104" s="177" t="s">
        <v>4274</v>
      </c>
      <c r="BV1104" s="177" t="s">
        <v>2983</v>
      </c>
      <c r="BW1104" s="177" t="s">
        <v>2983</v>
      </c>
    </row>
    <row r="1105" spans="51:75" x14ac:dyDescent="0.3">
      <c r="AY1105" s="226" t="e">
        <f>VLOOKUP(C1105,#REF!, 2,FALSE)</f>
        <v>#REF!</v>
      </c>
      <c r="BM1105" s="177" t="s">
        <v>4275</v>
      </c>
      <c r="BN1105" s="177" t="s">
        <v>2983</v>
      </c>
      <c r="BO1105" s="177" t="s">
        <v>2983</v>
      </c>
      <c r="BU1105" s="177" t="s">
        <v>4275</v>
      </c>
      <c r="BV1105" s="177" t="s">
        <v>2983</v>
      </c>
      <c r="BW1105" s="177" t="s">
        <v>2983</v>
      </c>
    </row>
    <row r="1106" spans="51:75" x14ac:dyDescent="0.3">
      <c r="AY1106" s="226" t="e">
        <f>VLOOKUP(C1106,#REF!, 2,FALSE)</f>
        <v>#REF!</v>
      </c>
      <c r="BM1106" s="177" t="s">
        <v>4276</v>
      </c>
      <c r="BN1106" s="177" t="s">
        <v>2983</v>
      </c>
      <c r="BO1106" s="177" t="s">
        <v>2983</v>
      </c>
      <c r="BU1106" s="177" t="s">
        <v>4276</v>
      </c>
      <c r="BV1106" s="177" t="s">
        <v>2983</v>
      </c>
      <c r="BW1106" s="177" t="s">
        <v>2983</v>
      </c>
    </row>
    <row r="1107" spans="51:75" x14ac:dyDescent="0.3">
      <c r="AY1107" s="226" t="e">
        <f>VLOOKUP(C1107,#REF!, 2,FALSE)</f>
        <v>#REF!</v>
      </c>
      <c r="BM1107" s="177" t="s">
        <v>4277</v>
      </c>
      <c r="BN1107" s="177" t="s">
        <v>2983</v>
      </c>
      <c r="BO1107" s="177" t="s">
        <v>2983</v>
      </c>
      <c r="BU1107" s="177" t="s">
        <v>4277</v>
      </c>
      <c r="BV1107" s="177" t="s">
        <v>2983</v>
      </c>
      <c r="BW1107" s="177" t="s">
        <v>2983</v>
      </c>
    </row>
    <row r="1108" spans="51:75" x14ac:dyDescent="0.3">
      <c r="AY1108" s="226" t="e">
        <f>VLOOKUP(C1108,#REF!, 2,FALSE)</f>
        <v>#REF!</v>
      </c>
      <c r="BM1108" s="177" t="s">
        <v>4278</v>
      </c>
      <c r="BN1108" s="177" t="s">
        <v>2983</v>
      </c>
      <c r="BO1108" s="177" t="s">
        <v>2983</v>
      </c>
      <c r="BU1108" s="177" t="s">
        <v>4278</v>
      </c>
      <c r="BV1108" s="177" t="s">
        <v>2983</v>
      </c>
      <c r="BW1108" s="177" t="s">
        <v>2983</v>
      </c>
    </row>
    <row r="1109" spans="51:75" x14ac:dyDescent="0.3">
      <c r="AY1109" s="226" t="e">
        <f>VLOOKUP(C1109,#REF!, 2,FALSE)</f>
        <v>#REF!</v>
      </c>
      <c r="BM1109" s="177" t="s">
        <v>4279</v>
      </c>
      <c r="BN1109" s="177" t="s">
        <v>626</v>
      </c>
      <c r="BO1109" s="177" t="s">
        <v>2362</v>
      </c>
      <c r="BU1109" s="177" t="s">
        <v>4279</v>
      </c>
      <c r="BV1109" s="177" t="s">
        <v>626</v>
      </c>
      <c r="BW1109" s="177" t="s">
        <v>2362</v>
      </c>
    </row>
    <row r="1110" spans="51:75" x14ac:dyDescent="0.3">
      <c r="AY1110" s="226" t="e">
        <f>VLOOKUP(C1110,#REF!, 2,FALSE)</f>
        <v>#REF!</v>
      </c>
      <c r="BM1110" s="177" t="s">
        <v>4281</v>
      </c>
      <c r="BN1110" s="177" t="s">
        <v>797</v>
      </c>
      <c r="BO1110" s="177" t="s">
        <v>2746</v>
      </c>
      <c r="BU1110" s="177" t="s">
        <v>4281</v>
      </c>
      <c r="BV1110" s="177" t="s">
        <v>797</v>
      </c>
      <c r="BW1110" s="177" t="s">
        <v>2746</v>
      </c>
    </row>
    <row r="1111" spans="51:75" x14ac:dyDescent="0.3">
      <c r="AY1111" s="226" t="e">
        <f>VLOOKUP(C1111,#REF!, 2,FALSE)</f>
        <v>#REF!</v>
      </c>
      <c r="BM1111" s="177" t="s">
        <v>4283</v>
      </c>
      <c r="BN1111" s="177" t="s">
        <v>655</v>
      </c>
      <c r="BO1111" s="177" t="s">
        <v>3462</v>
      </c>
      <c r="BU1111" s="177" t="s">
        <v>4283</v>
      </c>
      <c r="BV1111" s="177" t="s">
        <v>655</v>
      </c>
      <c r="BW1111" s="177" t="s">
        <v>3462</v>
      </c>
    </row>
    <row r="1112" spans="51:75" x14ac:dyDescent="0.3">
      <c r="AY1112" s="226" t="e">
        <f>VLOOKUP(C1112,#REF!, 2,FALSE)</f>
        <v>#REF!</v>
      </c>
      <c r="BM1112" s="177" t="s">
        <v>4284</v>
      </c>
      <c r="BN1112" s="177" t="s">
        <v>849</v>
      </c>
      <c r="BO1112" s="177" t="s">
        <v>4285</v>
      </c>
      <c r="BU1112" s="177" t="s">
        <v>4284</v>
      </c>
      <c r="BV1112" s="177" t="s">
        <v>849</v>
      </c>
      <c r="BW1112" s="177" t="s">
        <v>4285</v>
      </c>
    </row>
    <row r="1113" spans="51:75" x14ac:dyDescent="0.3">
      <c r="AY1113" s="226" t="e">
        <f>VLOOKUP(C1113,#REF!, 2,FALSE)</f>
        <v>#REF!</v>
      </c>
      <c r="BM1113" s="177" t="s">
        <v>4287</v>
      </c>
      <c r="BN1113" s="177" t="s">
        <v>3005</v>
      </c>
      <c r="BO1113" s="177" t="s">
        <v>2221</v>
      </c>
      <c r="BU1113" s="177" t="s">
        <v>4287</v>
      </c>
      <c r="BV1113" s="177" t="s">
        <v>3005</v>
      </c>
      <c r="BW1113" s="177" t="s">
        <v>2221</v>
      </c>
    </row>
    <row r="1114" spans="51:75" x14ac:dyDescent="0.3">
      <c r="AY1114" s="226" t="e">
        <f>VLOOKUP(C1114,#REF!, 2,FALSE)</f>
        <v>#REF!</v>
      </c>
      <c r="BM1114" s="177" t="s">
        <v>4288</v>
      </c>
      <c r="BN1114" s="177" t="s">
        <v>3199</v>
      </c>
      <c r="BO1114" s="177" t="s">
        <v>2431</v>
      </c>
      <c r="BU1114" s="177" t="s">
        <v>4288</v>
      </c>
      <c r="BV1114" s="177" t="s">
        <v>3199</v>
      </c>
      <c r="BW1114" s="177" t="s">
        <v>2431</v>
      </c>
    </row>
    <row r="1115" spans="51:75" x14ac:dyDescent="0.3">
      <c r="AY1115" s="226" t="e">
        <f>VLOOKUP(C1115,#REF!, 2,FALSE)</f>
        <v>#REF!</v>
      </c>
      <c r="BM1115" s="177" t="s">
        <v>4289</v>
      </c>
      <c r="BN1115" s="177" t="s">
        <v>3245</v>
      </c>
      <c r="BO1115" s="177" t="s">
        <v>3729</v>
      </c>
      <c r="BU1115" s="177" t="s">
        <v>4289</v>
      </c>
      <c r="BV1115" s="177" t="s">
        <v>3245</v>
      </c>
      <c r="BW1115" s="177" t="s">
        <v>3729</v>
      </c>
    </row>
    <row r="1116" spans="51:75" x14ac:dyDescent="0.3">
      <c r="AY1116" s="226" t="e">
        <f>VLOOKUP(C1116,#REF!, 2,FALSE)</f>
        <v>#REF!</v>
      </c>
      <c r="BM1116" s="177" t="s">
        <v>4291</v>
      </c>
      <c r="BN1116" s="177" t="s">
        <v>715</v>
      </c>
      <c r="BO1116" s="177" t="s">
        <v>4292</v>
      </c>
      <c r="BU1116" s="177" t="s">
        <v>4291</v>
      </c>
      <c r="BV1116" s="177" t="s">
        <v>715</v>
      </c>
      <c r="BW1116" s="177" t="s">
        <v>4292</v>
      </c>
    </row>
    <row r="1117" spans="51:75" x14ac:dyDescent="0.3">
      <c r="AY1117" s="226" t="e">
        <f>VLOOKUP(C1117,#REF!, 2,FALSE)</f>
        <v>#REF!</v>
      </c>
      <c r="BM1117" s="177" t="s">
        <v>4293</v>
      </c>
      <c r="BN1117" s="177" t="s">
        <v>16979</v>
      </c>
      <c r="BO1117" s="177" t="s">
        <v>770</v>
      </c>
      <c r="BU1117" s="177" t="s">
        <v>4293</v>
      </c>
      <c r="BV1117" s="177" t="s">
        <v>16979</v>
      </c>
      <c r="BW1117" s="177" t="s">
        <v>770</v>
      </c>
    </row>
    <row r="1118" spans="51:75" x14ac:dyDescent="0.3">
      <c r="AY1118" s="226" t="e">
        <f>VLOOKUP(C1118,#REF!, 2,FALSE)</f>
        <v>#REF!</v>
      </c>
      <c r="BM1118" s="177" t="s">
        <v>4295</v>
      </c>
      <c r="BN1118" s="177" t="s">
        <v>663</v>
      </c>
      <c r="BO1118" s="177" t="s">
        <v>3061</v>
      </c>
      <c r="BU1118" s="177" t="s">
        <v>4295</v>
      </c>
      <c r="BV1118" s="177" t="s">
        <v>663</v>
      </c>
      <c r="BW1118" s="177" t="s">
        <v>3061</v>
      </c>
    </row>
    <row r="1119" spans="51:75" x14ac:dyDescent="0.3">
      <c r="AY1119" s="226" t="e">
        <f>VLOOKUP(C1119,#REF!, 2,FALSE)</f>
        <v>#REF!</v>
      </c>
      <c r="BM1119" s="177" t="s">
        <v>4296</v>
      </c>
      <c r="BN1119" s="177" t="s">
        <v>3005</v>
      </c>
      <c r="BO1119" s="177" t="s">
        <v>4297</v>
      </c>
      <c r="BU1119" s="177" t="s">
        <v>4296</v>
      </c>
      <c r="BV1119" s="177" t="s">
        <v>3005</v>
      </c>
      <c r="BW1119" s="177" t="s">
        <v>4297</v>
      </c>
    </row>
    <row r="1120" spans="51:75" x14ac:dyDescent="0.3">
      <c r="AY1120" s="226" t="e">
        <f>VLOOKUP(C1120,#REF!, 2,FALSE)</f>
        <v>#REF!</v>
      </c>
      <c r="BM1120" s="177" t="s">
        <v>4298</v>
      </c>
      <c r="BN1120" s="177" t="s">
        <v>16979</v>
      </c>
      <c r="BO1120" s="177" t="s">
        <v>4299</v>
      </c>
      <c r="BU1120" s="177" t="s">
        <v>4298</v>
      </c>
      <c r="BV1120" s="177" t="s">
        <v>16979</v>
      </c>
      <c r="BW1120" s="177" t="s">
        <v>4299</v>
      </c>
    </row>
    <row r="1121" spans="51:75" x14ac:dyDescent="0.3">
      <c r="AY1121" s="226" t="e">
        <f>VLOOKUP(C1121,#REF!, 2,FALSE)</f>
        <v>#REF!</v>
      </c>
      <c r="BM1121" s="177" t="s">
        <v>4300</v>
      </c>
      <c r="BN1121" s="177" t="s">
        <v>616</v>
      </c>
      <c r="BO1121" s="177" t="s">
        <v>4302</v>
      </c>
      <c r="BU1121" s="177" t="s">
        <v>4300</v>
      </c>
      <c r="BV1121" s="177" t="s">
        <v>616</v>
      </c>
      <c r="BW1121" s="177" t="s">
        <v>4302</v>
      </c>
    </row>
    <row r="1122" spans="51:75" x14ac:dyDescent="0.3">
      <c r="AY1122" s="226" t="e">
        <f>VLOOKUP(C1122,#REF!, 2,FALSE)</f>
        <v>#REF!</v>
      </c>
      <c r="BM1122" s="177" t="s">
        <v>4303</v>
      </c>
      <c r="BN1122" s="177" t="s">
        <v>1342</v>
      </c>
      <c r="BO1122" s="177" t="s">
        <v>4304</v>
      </c>
      <c r="BU1122" s="177" t="s">
        <v>4303</v>
      </c>
      <c r="BV1122" s="177" t="s">
        <v>1342</v>
      </c>
      <c r="BW1122" s="177" t="s">
        <v>4304</v>
      </c>
    </row>
    <row r="1123" spans="51:75" x14ac:dyDescent="0.3">
      <c r="AY1123" s="226" t="e">
        <f>VLOOKUP(C1123,#REF!, 2,FALSE)</f>
        <v>#REF!</v>
      </c>
      <c r="BM1123" s="177" t="s">
        <v>4305</v>
      </c>
      <c r="BN1123" s="177" t="s">
        <v>1342</v>
      </c>
      <c r="BO1123" s="177" t="s">
        <v>4306</v>
      </c>
      <c r="BU1123" s="177" t="s">
        <v>4305</v>
      </c>
      <c r="BV1123" s="177" t="s">
        <v>1342</v>
      </c>
      <c r="BW1123" s="177" t="s">
        <v>4306</v>
      </c>
    </row>
    <row r="1124" spans="51:75" x14ac:dyDescent="0.3">
      <c r="AY1124" s="226" t="e">
        <f>VLOOKUP(C1124,#REF!, 2,FALSE)</f>
        <v>#REF!</v>
      </c>
      <c r="BM1124" s="177" t="s">
        <v>4307</v>
      </c>
      <c r="BN1124" s="177" t="s">
        <v>616</v>
      </c>
      <c r="BO1124" s="177" t="s">
        <v>4308</v>
      </c>
      <c r="BU1124" s="177" t="s">
        <v>4307</v>
      </c>
      <c r="BV1124" s="177" t="s">
        <v>616</v>
      </c>
      <c r="BW1124" s="177" t="s">
        <v>4308</v>
      </c>
    </row>
    <row r="1125" spans="51:75" x14ac:dyDescent="0.3">
      <c r="AY1125" s="226" t="e">
        <f>VLOOKUP(C1125,#REF!, 2,FALSE)</f>
        <v>#REF!</v>
      </c>
      <c r="BM1125" s="177" t="s">
        <v>4309</v>
      </c>
      <c r="BN1125" s="177" t="s">
        <v>849</v>
      </c>
      <c r="BO1125" s="177" t="s">
        <v>4306</v>
      </c>
      <c r="BU1125" s="177" t="s">
        <v>4309</v>
      </c>
      <c r="BV1125" s="177" t="s">
        <v>849</v>
      </c>
      <c r="BW1125" s="177" t="s">
        <v>4306</v>
      </c>
    </row>
    <row r="1126" spans="51:75" x14ac:dyDescent="0.3">
      <c r="AY1126" s="226" t="e">
        <f>VLOOKUP(C1126,#REF!, 2,FALSE)</f>
        <v>#REF!</v>
      </c>
      <c r="BM1126" s="177" t="s">
        <v>4310</v>
      </c>
      <c r="BN1126" s="177" t="s">
        <v>613</v>
      </c>
      <c r="BO1126" s="177" t="s">
        <v>3770</v>
      </c>
      <c r="BU1126" s="177" t="s">
        <v>4310</v>
      </c>
      <c r="BV1126" s="177" t="s">
        <v>613</v>
      </c>
      <c r="BW1126" s="177" t="s">
        <v>3770</v>
      </c>
    </row>
    <row r="1127" spans="51:75" x14ac:dyDescent="0.3">
      <c r="AY1127" s="226" t="e">
        <f>VLOOKUP(C1127,#REF!, 2,FALSE)</f>
        <v>#REF!</v>
      </c>
      <c r="BM1127" s="177" t="s">
        <v>4311</v>
      </c>
      <c r="BN1127" s="177" t="s">
        <v>666</v>
      </c>
      <c r="BO1127" s="177" t="s">
        <v>3009</v>
      </c>
      <c r="BU1127" s="177" t="s">
        <v>4311</v>
      </c>
      <c r="BV1127" s="177" t="s">
        <v>666</v>
      </c>
      <c r="BW1127" s="177" t="s">
        <v>3009</v>
      </c>
    </row>
    <row r="1128" spans="51:75" x14ac:dyDescent="0.3">
      <c r="AY1128" s="226" t="e">
        <f>VLOOKUP(C1128,#REF!, 2,FALSE)</f>
        <v>#REF!</v>
      </c>
      <c r="BM1128" s="177" t="s">
        <v>4312</v>
      </c>
      <c r="BN1128" s="177" t="s">
        <v>16979</v>
      </c>
      <c r="BO1128" s="177" t="s">
        <v>4313</v>
      </c>
      <c r="BU1128" s="177" t="s">
        <v>4312</v>
      </c>
      <c r="BV1128" s="177" t="s">
        <v>16979</v>
      </c>
      <c r="BW1128" s="177" t="s">
        <v>4313</v>
      </c>
    </row>
    <row r="1129" spans="51:75" x14ac:dyDescent="0.3">
      <c r="AY1129" s="226" t="e">
        <f>VLOOKUP(C1129,#REF!, 2,FALSE)</f>
        <v>#REF!</v>
      </c>
      <c r="BM1129" s="177" t="s">
        <v>835</v>
      </c>
      <c r="BN1129" s="177" t="s">
        <v>3097</v>
      </c>
      <c r="BO1129" s="177" t="s">
        <v>2547</v>
      </c>
      <c r="BU1129" s="177" t="s">
        <v>835</v>
      </c>
      <c r="BV1129" s="177" t="s">
        <v>3097</v>
      </c>
      <c r="BW1129" s="177" t="s">
        <v>2547</v>
      </c>
    </row>
    <row r="1130" spans="51:75" x14ac:dyDescent="0.3">
      <c r="AY1130" s="226" t="e">
        <f>VLOOKUP(C1130,#REF!, 2,FALSE)</f>
        <v>#REF!</v>
      </c>
      <c r="BM1130" s="177" t="s">
        <v>4314</v>
      </c>
      <c r="BN1130" s="177" t="s">
        <v>16979</v>
      </c>
      <c r="BO1130" s="177" t="s">
        <v>4315</v>
      </c>
      <c r="BU1130" s="177" t="s">
        <v>4314</v>
      </c>
      <c r="BV1130" s="177" t="s">
        <v>16979</v>
      </c>
      <c r="BW1130" s="177" t="s">
        <v>4315</v>
      </c>
    </row>
    <row r="1131" spans="51:75" x14ac:dyDescent="0.3">
      <c r="AY1131" s="226" t="e">
        <f>VLOOKUP(C1131,#REF!, 2,FALSE)</f>
        <v>#REF!</v>
      </c>
      <c r="BM1131" s="177" t="s">
        <v>836</v>
      </c>
      <c r="BN1131" s="177" t="s">
        <v>628</v>
      </c>
      <c r="BO1131" s="177" t="s">
        <v>858</v>
      </c>
      <c r="BU1131" s="177" t="s">
        <v>836</v>
      </c>
      <c r="BV1131" s="177" t="s">
        <v>628</v>
      </c>
      <c r="BW1131" s="177" t="s">
        <v>858</v>
      </c>
    </row>
    <row r="1132" spans="51:75" x14ac:dyDescent="0.3">
      <c r="AY1132" s="226" t="e">
        <f>VLOOKUP(C1132,#REF!, 2,FALSE)</f>
        <v>#REF!</v>
      </c>
      <c r="BM1132" s="177" t="s">
        <v>837</v>
      </c>
      <c r="BN1132" s="177" t="s">
        <v>16979</v>
      </c>
      <c r="BO1132" s="177" t="s">
        <v>4317</v>
      </c>
      <c r="BU1132" s="177" t="s">
        <v>837</v>
      </c>
      <c r="BV1132" s="177" t="s">
        <v>16979</v>
      </c>
      <c r="BW1132" s="177" t="s">
        <v>4317</v>
      </c>
    </row>
    <row r="1133" spans="51:75" x14ac:dyDescent="0.3">
      <c r="AY1133" s="226" t="e">
        <f>VLOOKUP(C1133,#REF!, 2,FALSE)</f>
        <v>#REF!</v>
      </c>
      <c r="BM1133" s="177" t="s">
        <v>4318</v>
      </c>
      <c r="BN1133" s="177" t="s">
        <v>16979</v>
      </c>
      <c r="BO1133" s="177" t="s">
        <v>714</v>
      </c>
      <c r="BU1133" s="177" t="s">
        <v>4318</v>
      </c>
      <c r="BV1133" s="177" t="s">
        <v>16979</v>
      </c>
      <c r="BW1133" s="177" t="s">
        <v>714</v>
      </c>
    </row>
    <row r="1134" spans="51:75" x14ac:dyDescent="0.3">
      <c r="AY1134" s="226" t="e">
        <f>VLOOKUP(C1134,#REF!, 2,FALSE)</f>
        <v>#REF!</v>
      </c>
      <c r="BM1134" s="177" t="s">
        <v>4319</v>
      </c>
      <c r="BN1134" s="177" t="s">
        <v>16979</v>
      </c>
      <c r="BO1134" s="177" t="s">
        <v>4321</v>
      </c>
      <c r="BU1134" s="177" t="s">
        <v>4319</v>
      </c>
      <c r="BV1134" s="177" t="s">
        <v>16979</v>
      </c>
      <c r="BW1134" s="177" t="s">
        <v>4321</v>
      </c>
    </row>
    <row r="1135" spans="51:75" x14ac:dyDescent="0.3">
      <c r="AY1135" s="226" t="e">
        <f>VLOOKUP(C1135,#REF!, 2,FALSE)</f>
        <v>#REF!</v>
      </c>
      <c r="BM1135" s="177" t="s">
        <v>4322</v>
      </c>
      <c r="BN1135" s="177" t="s">
        <v>16979</v>
      </c>
      <c r="BO1135" s="177" t="s">
        <v>2596</v>
      </c>
      <c r="BU1135" s="177" t="s">
        <v>4322</v>
      </c>
      <c r="BV1135" s="177" t="s">
        <v>16979</v>
      </c>
      <c r="BW1135" s="177" t="s">
        <v>2596</v>
      </c>
    </row>
    <row r="1136" spans="51:75" x14ac:dyDescent="0.3">
      <c r="AY1136" s="226" t="e">
        <f>VLOOKUP(C1136,#REF!, 2,FALSE)</f>
        <v>#REF!</v>
      </c>
      <c r="BM1136" s="177" t="s">
        <v>4324</v>
      </c>
      <c r="BN1136" s="177" t="s">
        <v>639</v>
      </c>
      <c r="BO1136" s="177" t="s">
        <v>4325</v>
      </c>
      <c r="BU1136" s="177" t="s">
        <v>4324</v>
      </c>
      <c r="BV1136" s="177" t="s">
        <v>639</v>
      </c>
      <c r="BW1136" s="177" t="s">
        <v>4325</v>
      </c>
    </row>
    <row r="1137" spans="51:75" x14ac:dyDescent="0.3">
      <c r="AY1137" s="226" t="e">
        <f>VLOOKUP(C1137,#REF!, 2,FALSE)</f>
        <v>#REF!</v>
      </c>
      <c r="BM1137" s="177" t="s">
        <v>4326</v>
      </c>
      <c r="BN1137" s="177" t="s">
        <v>16979</v>
      </c>
      <c r="BO1137" s="177" t="s">
        <v>4327</v>
      </c>
      <c r="BU1137" s="177" t="s">
        <v>4326</v>
      </c>
      <c r="BV1137" s="177" t="s">
        <v>16979</v>
      </c>
      <c r="BW1137" s="177" t="s">
        <v>4327</v>
      </c>
    </row>
    <row r="1138" spans="51:75" x14ac:dyDescent="0.3">
      <c r="AY1138" s="226" t="e">
        <f>VLOOKUP(C1138,#REF!, 2,FALSE)</f>
        <v>#REF!</v>
      </c>
      <c r="BM1138" s="177" t="s">
        <v>70</v>
      </c>
      <c r="BN1138" s="177" t="s">
        <v>612</v>
      </c>
      <c r="BO1138" s="177" t="s">
        <v>4327</v>
      </c>
      <c r="BU1138" s="177" t="s">
        <v>70</v>
      </c>
      <c r="BV1138" s="177" t="s">
        <v>612</v>
      </c>
      <c r="BW1138" s="177" t="s">
        <v>4327</v>
      </c>
    </row>
    <row r="1139" spans="51:75" x14ac:dyDescent="0.3">
      <c r="AY1139" s="226" t="e">
        <f>VLOOKUP(C1139,#REF!, 2,FALSE)</f>
        <v>#REF!</v>
      </c>
      <c r="BM1139" s="177" t="s">
        <v>4329</v>
      </c>
      <c r="BN1139" s="177" t="s">
        <v>994</v>
      </c>
      <c r="BO1139" s="177" t="s">
        <v>4330</v>
      </c>
      <c r="BU1139" s="177" t="s">
        <v>4329</v>
      </c>
      <c r="BV1139" s="177" t="s">
        <v>994</v>
      </c>
      <c r="BW1139" s="177" t="s">
        <v>4330</v>
      </c>
    </row>
    <row r="1140" spans="51:75" x14ac:dyDescent="0.3">
      <c r="AY1140" s="226" t="e">
        <f>VLOOKUP(C1140,#REF!, 2,FALSE)</f>
        <v>#REF!</v>
      </c>
      <c r="BM1140" s="177" t="s">
        <v>4331</v>
      </c>
      <c r="BN1140" s="177" t="s">
        <v>16979</v>
      </c>
      <c r="BO1140" s="177" t="s">
        <v>2303</v>
      </c>
      <c r="BU1140" s="177" t="s">
        <v>4331</v>
      </c>
      <c r="BV1140" s="177" t="s">
        <v>16979</v>
      </c>
      <c r="BW1140" s="177" t="s">
        <v>2303</v>
      </c>
    </row>
    <row r="1141" spans="51:75" x14ac:dyDescent="0.3">
      <c r="AY1141" s="226" t="e">
        <f>VLOOKUP(C1141,#REF!, 2,FALSE)</f>
        <v>#REF!</v>
      </c>
      <c r="BM1141" s="177" t="s">
        <v>4333</v>
      </c>
      <c r="BN1141" s="177" t="s">
        <v>16979</v>
      </c>
      <c r="BO1141" s="177" t="s">
        <v>4334</v>
      </c>
      <c r="BU1141" s="177" t="s">
        <v>4333</v>
      </c>
      <c r="BV1141" s="177" t="s">
        <v>16979</v>
      </c>
      <c r="BW1141" s="177" t="s">
        <v>4334</v>
      </c>
    </row>
    <row r="1142" spans="51:75" x14ac:dyDescent="0.3">
      <c r="AY1142" s="226" t="e">
        <f>VLOOKUP(C1142,#REF!, 2,FALSE)</f>
        <v>#REF!</v>
      </c>
      <c r="BM1142" s="177" t="s">
        <v>4336</v>
      </c>
      <c r="BN1142" s="177" t="s">
        <v>2983</v>
      </c>
      <c r="BO1142" s="177" t="s">
        <v>4337</v>
      </c>
      <c r="BU1142" s="177" t="s">
        <v>4336</v>
      </c>
      <c r="BV1142" s="177" t="s">
        <v>2983</v>
      </c>
      <c r="BW1142" s="177" t="s">
        <v>4337</v>
      </c>
    </row>
    <row r="1143" spans="51:75" x14ac:dyDescent="0.3">
      <c r="AY1143" s="226" t="e">
        <f>VLOOKUP(C1143,#REF!, 2,FALSE)</f>
        <v>#REF!</v>
      </c>
      <c r="BM1143" s="177" t="s">
        <v>838</v>
      </c>
      <c r="BN1143" s="177" t="s">
        <v>862</v>
      </c>
      <c r="BO1143" s="177" t="s">
        <v>861</v>
      </c>
      <c r="BU1143" s="177" t="s">
        <v>838</v>
      </c>
      <c r="BV1143" s="177" t="s">
        <v>862</v>
      </c>
      <c r="BW1143" s="177" t="s">
        <v>861</v>
      </c>
    </row>
    <row r="1144" spans="51:75" x14ac:dyDescent="0.3">
      <c r="AY1144" s="226" t="e">
        <f>VLOOKUP(C1144,#REF!, 2,FALSE)</f>
        <v>#REF!</v>
      </c>
      <c r="BM1144" s="177" t="s">
        <v>4339</v>
      </c>
      <c r="BN1144" s="177" t="s">
        <v>16979</v>
      </c>
      <c r="BO1144" s="177" t="s">
        <v>4340</v>
      </c>
      <c r="BU1144" s="177" t="s">
        <v>4339</v>
      </c>
      <c r="BV1144" s="177" t="s">
        <v>16979</v>
      </c>
      <c r="BW1144" s="177" t="s">
        <v>4340</v>
      </c>
    </row>
    <row r="1145" spans="51:75" x14ac:dyDescent="0.3">
      <c r="AY1145" s="226" t="e">
        <f>VLOOKUP(C1145,#REF!, 2,FALSE)</f>
        <v>#REF!</v>
      </c>
      <c r="BM1145" s="177" t="s">
        <v>4342</v>
      </c>
      <c r="BN1145" s="177" t="s">
        <v>775</v>
      </c>
      <c r="BO1145" s="177" t="s">
        <v>4343</v>
      </c>
      <c r="BU1145" s="177" t="s">
        <v>4342</v>
      </c>
      <c r="BV1145" s="177" t="s">
        <v>775</v>
      </c>
      <c r="BW1145" s="177" t="s">
        <v>4343</v>
      </c>
    </row>
    <row r="1146" spans="51:75" x14ac:dyDescent="0.3">
      <c r="AY1146" s="226" t="e">
        <f>VLOOKUP(C1146,#REF!, 2,FALSE)</f>
        <v>#REF!</v>
      </c>
      <c r="BM1146" s="177" t="s">
        <v>4346</v>
      </c>
      <c r="BN1146" s="177" t="s">
        <v>16979</v>
      </c>
      <c r="BO1146" s="177" t="s">
        <v>4347</v>
      </c>
      <c r="BU1146" s="177" t="s">
        <v>4346</v>
      </c>
      <c r="BV1146" s="177" t="s">
        <v>16979</v>
      </c>
      <c r="BW1146" s="177" t="s">
        <v>4347</v>
      </c>
    </row>
    <row r="1147" spans="51:75" x14ac:dyDescent="0.3">
      <c r="AY1147" s="226" t="e">
        <f>VLOOKUP(C1147,#REF!, 2,FALSE)</f>
        <v>#REF!</v>
      </c>
      <c r="BM1147" s="177" t="s">
        <v>4348</v>
      </c>
      <c r="BN1147" s="177" t="s">
        <v>3245</v>
      </c>
      <c r="BO1147" s="177" t="s">
        <v>4349</v>
      </c>
      <c r="BU1147" s="177" t="s">
        <v>4348</v>
      </c>
      <c r="BV1147" s="177" t="s">
        <v>3245</v>
      </c>
      <c r="BW1147" s="177" t="s">
        <v>4349</v>
      </c>
    </row>
    <row r="1148" spans="51:75" x14ac:dyDescent="0.3">
      <c r="AY1148" s="226" t="e">
        <f>VLOOKUP(C1148,#REF!, 2,FALSE)</f>
        <v>#REF!</v>
      </c>
      <c r="BM1148" s="177" t="s">
        <v>4350</v>
      </c>
      <c r="BN1148" s="177" t="s">
        <v>3097</v>
      </c>
      <c r="BO1148" s="177" t="s">
        <v>2983</v>
      </c>
      <c r="BU1148" s="177" t="s">
        <v>4350</v>
      </c>
      <c r="BV1148" s="177" t="s">
        <v>3097</v>
      </c>
      <c r="BW1148" s="177" t="s">
        <v>2983</v>
      </c>
    </row>
    <row r="1149" spans="51:75" x14ac:dyDescent="0.3">
      <c r="AY1149" s="226" t="e">
        <f>VLOOKUP(C1149,#REF!, 2,FALSE)</f>
        <v>#REF!</v>
      </c>
      <c r="BM1149" s="177" t="s">
        <v>4351</v>
      </c>
      <c r="BN1149" s="177" t="s">
        <v>626</v>
      </c>
      <c r="BO1149" s="177" t="s">
        <v>2192</v>
      </c>
      <c r="BU1149" s="177" t="s">
        <v>4351</v>
      </c>
      <c r="BV1149" s="177" t="s">
        <v>626</v>
      </c>
      <c r="BW1149" s="177" t="s">
        <v>2192</v>
      </c>
    </row>
    <row r="1150" spans="51:75" x14ac:dyDescent="0.3">
      <c r="AY1150" s="226" t="e">
        <f>VLOOKUP(C1150,#REF!, 2,FALSE)</f>
        <v>#REF!</v>
      </c>
      <c r="BM1150" s="177" t="s">
        <v>4352</v>
      </c>
      <c r="BN1150" s="177" t="s">
        <v>797</v>
      </c>
      <c r="BO1150" s="177" t="s">
        <v>3362</v>
      </c>
      <c r="BU1150" s="177" t="s">
        <v>4352</v>
      </c>
      <c r="BV1150" s="177" t="s">
        <v>797</v>
      </c>
      <c r="BW1150" s="177" t="s">
        <v>3362</v>
      </c>
    </row>
    <row r="1151" spans="51:75" x14ac:dyDescent="0.3">
      <c r="AY1151" s="226" t="e">
        <f>VLOOKUP(C1151,#REF!, 2,FALSE)</f>
        <v>#REF!</v>
      </c>
      <c r="BM1151" s="177" t="s">
        <v>4355</v>
      </c>
      <c r="BN1151" s="177" t="s">
        <v>655</v>
      </c>
      <c r="BO1151" s="177" t="s">
        <v>2192</v>
      </c>
      <c r="BU1151" s="177" t="s">
        <v>4355</v>
      </c>
      <c r="BV1151" s="177" t="s">
        <v>655</v>
      </c>
      <c r="BW1151" s="177" t="s">
        <v>2192</v>
      </c>
    </row>
    <row r="1152" spans="51:75" x14ac:dyDescent="0.3">
      <c r="AY1152" s="226" t="e">
        <f>VLOOKUP(C1152,#REF!, 2,FALSE)</f>
        <v>#REF!</v>
      </c>
      <c r="BM1152" s="177" t="s">
        <v>839</v>
      </c>
      <c r="BN1152" s="177" t="s">
        <v>700</v>
      </c>
      <c r="BO1152" s="177" t="s">
        <v>3020</v>
      </c>
      <c r="BU1152" s="177" t="s">
        <v>839</v>
      </c>
      <c r="BV1152" s="177" t="s">
        <v>700</v>
      </c>
      <c r="BW1152" s="177" t="s">
        <v>3020</v>
      </c>
    </row>
    <row r="1153" spans="51:75" x14ac:dyDescent="0.3">
      <c r="AY1153" s="226" t="e">
        <f>VLOOKUP(C1153,#REF!, 2,FALSE)</f>
        <v>#REF!</v>
      </c>
      <c r="BM1153" s="177" t="s">
        <v>4358</v>
      </c>
      <c r="BN1153" s="177" t="s">
        <v>662</v>
      </c>
      <c r="BO1153" s="177" t="s">
        <v>2192</v>
      </c>
      <c r="BU1153" s="177" t="s">
        <v>4358</v>
      </c>
      <c r="BV1153" s="177" t="s">
        <v>662</v>
      </c>
      <c r="BW1153" s="177" t="s">
        <v>2192</v>
      </c>
    </row>
    <row r="1154" spans="51:75" x14ac:dyDescent="0.3">
      <c r="AY1154" s="226" t="e">
        <f>VLOOKUP(C1154,#REF!, 2,FALSE)</f>
        <v>#REF!</v>
      </c>
      <c r="BM1154" s="177" t="s">
        <v>108</v>
      </c>
      <c r="BN1154" s="177" t="s">
        <v>625</v>
      </c>
      <c r="BO1154" s="177" t="s">
        <v>3020</v>
      </c>
      <c r="BU1154" s="177" t="s">
        <v>108</v>
      </c>
      <c r="BV1154" s="177" t="s">
        <v>625</v>
      </c>
      <c r="BW1154" s="177" t="s">
        <v>3020</v>
      </c>
    </row>
    <row r="1155" spans="51:75" x14ac:dyDescent="0.3">
      <c r="AY1155" s="226" t="e">
        <f>VLOOKUP(C1155,#REF!, 2,FALSE)</f>
        <v>#REF!</v>
      </c>
      <c r="BM1155" s="177" t="s">
        <v>4359</v>
      </c>
      <c r="BN1155" s="177" t="s">
        <v>3199</v>
      </c>
      <c r="BO1155" s="177" t="s">
        <v>4360</v>
      </c>
      <c r="BU1155" s="177" t="s">
        <v>4359</v>
      </c>
      <c r="BV1155" s="177" t="s">
        <v>3199</v>
      </c>
      <c r="BW1155" s="177" t="s">
        <v>4360</v>
      </c>
    </row>
    <row r="1156" spans="51:75" x14ac:dyDescent="0.3">
      <c r="AY1156" s="226" t="e">
        <f>VLOOKUP(C1156,#REF!, 2,FALSE)</f>
        <v>#REF!</v>
      </c>
      <c r="BM1156" s="177" t="s">
        <v>4362</v>
      </c>
      <c r="BN1156" s="177" t="s">
        <v>3199</v>
      </c>
      <c r="BO1156" s="177" t="s">
        <v>1062</v>
      </c>
      <c r="BU1156" s="177" t="s">
        <v>4362</v>
      </c>
      <c r="BV1156" s="177" t="s">
        <v>3199</v>
      </c>
      <c r="BW1156" s="177" t="s">
        <v>1062</v>
      </c>
    </row>
    <row r="1157" spans="51:75" x14ac:dyDescent="0.3">
      <c r="AY1157" s="226" t="e">
        <f>VLOOKUP(C1157,#REF!, 2,FALSE)</f>
        <v>#REF!</v>
      </c>
      <c r="BM1157" s="177" t="s">
        <v>4364</v>
      </c>
      <c r="BN1157" s="177" t="s">
        <v>1342</v>
      </c>
      <c r="BO1157" s="177" t="s">
        <v>4365</v>
      </c>
      <c r="BU1157" s="177" t="s">
        <v>4364</v>
      </c>
      <c r="BV1157" s="177" t="s">
        <v>1342</v>
      </c>
      <c r="BW1157" s="177" t="s">
        <v>4365</v>
      </c>
    </row>
    <row r="1158" spans="51:75" x14ac:dyDescent="0.3">
      <c r="AY1158" s="226" t="e">
        <f>VLOOKUP(C1158,#REF!, 2,FALSE)</f>
        <v>#REF!</v>
      </c>
      <c r="BM1158" s="177" t="s">
        <v>4366</v>
      </c>
      <c r="BN1158" s="177" t="s">
        <v>3199</v>
      </c>
      <c r="BO1158" s="177" t="s">
        <v>4367</v>
      </c>
      <c r="BU1158" s="177" t="s">
        <v>4366</v>
      </c>
      <c r="BV1158" s="177" t="s">
        <v>3199</v>
      </c>
      <c r="BW1158" s="177" t="s">
        <v>4367</v>
      </c>
    </row>
    <row r="1159" spans="51:75" x14ac:dyDescent="0.3">
      <c r="AY1159" s="226" t="e">
        <f>VLOOKUP(C1159,#REF!, 2,FALSE)</f>
        <v>#REF!</v>
      </c>
      <c r="BM1159" s="177" t="s">
        <v>4368</v>
      </c>
      <c r="BN1159" s="177" t="s">
        <v>16984</v>
      </c>
      <c r="BO1159" s="177" t="s">
        <v>770</v>
      </c>
      <c r="BU1159" s="177" t="s">
        <v>4368</v>
      </c>
      <c r="BV1159" s="177" t="s">
        <v>16984</v>
      </c>
      <c r="BW1159" s="177" t="s">
        <v>770</v>
      </c>
    </row>
    <row r="1160" spans="51:75" x14ac:dyDescent="0.3">
      <c r="AY1160" s="226" t="e">
        <f>VLOOKUP(C1160,#REF!, 2,FALSE)</f>
        <v>#REF!</v>
      </c>
      <c r="BM1160" s="177" t="s">
        <v>4369</v>
      </c>
      <c r="BN1160" s="177" t="s">
        <v>2983</v>
      </c>
      <c r="BO1160" s="177" t="s">
        <v>2983</v>
      </c>
      <c r="BU1160" s="177" t="s">
        <v>4369</v>
      </c>
      <c r="BV1160" s="177" t="s">
        <v>2983</v>
      </c>
      <c r="BW1160" s="177" t="s">
        <v>2983</v>
      </c>
    </row>
    <row r="1161" spans="51:75" x14ac:dyDescent="0.3">
      <c r="AY1161" s="226" t="e">
        <f>VLOOKUP(C1161,#REF!, 2,FALSE)</f>
        <v>#REF!</v>
      </c>
      <c r="BM1161" s="177" t="s">
        <v>4370</v>
      </c>
      <c r="BN1161" s="177" t="s">
        <v>2983</v>
      </c>
      <c r="BO1161" s="177" t="s">
        <v>2983</v>
      </c>
      <c r="BU1161" s="177" t="s">
        <v>4370</v>
      </c>
      <c r="BV1161" s="177" t="s">
        <v>2983</v>
      </c>
      <c r="BW1161" s="177" t="s">
        <v>2983</v>
      </c>
    </row>
    <row r="1162" spans="51:75" x14ac:dyDescent="0.3">
      <c r="AY1162" s="226" t="e">
        <f>VLOOKUP(C1162,#REF!, 2,FALSE)</f>
        <v>#REF!</v>
      </c>
      <c r="BM1162" s="177" t="s">
        <v>4371</v>
      </c>
      <c r="BN1162" s="177" t="s">
        <v>1139</v>
      </c>
      <c r="BO1162" s="177" t="s">
        <v>770</v>
      </c>
      <c r="BU1162" s="177" t="s">
        <v>4371</v>
      </c>
      <c r="BV1162" s="177" t="s">
        <v>1139</v>
      </c>
      <c r="BW1162" s="177" t="s">
        <v>770</v>
      </c>
    </row>
    <row r="1163" spans="51:75" x14ac:dyDescent="0.3">
      <c r="AY1163" s="226" t="e">
        <f>VLOOKUP(C1163,#REF!, 2,FALSE)</f>
        <v>#REF!</v>
      </c>
      <c r="BM1163" s="177" t="s">
        <v>4372</v>
      </c>
      <c r="BN1163" s="177" t="s">
        <v>639</v>
      </c>
      <c r="BO1163" s="177" t="s">
        <v>4373</v>
      </c>
      <c r="BU1163" s="177" t="s">
        <v>4372</v>
      </c>
      <c r="BV1163" s="177" t="s">
        <v>639</v>
      </c>
      <c r="BW1163" s="177" t="s">
        <v>4373</v>
      </c>
    </row>
    <row r="1164" spans="51:75" x14ac:dyDescent="0.3">
      <c r="AY1164" s="226" t="e">
        <f>VLOOKUP(C1164,#REF!, 2,FALSE)</f>
        <v>#REF!</v>
      </c>
      <c r="BM1164" s="177" t="s">
        <v>4376</v>
      </c>
      <c r="BN1164" s="177" t="s">
        <v>3245</v>
      </c>
      <c r="BO1164" s="177" t="s">
        <v>770</v>
      </c>
      <c r="BU1164" s="177" t="s">
        <v>4376</v>
      </c>
      <c r="BV1164" s="177" t="s">
        <v>3245</v>
      </c>
      <c r="BW1164" s="177" t="s">
        <v>770</v>
      </c>
    </row>
    <row r="1165" spans="51:75" x14ac:dyDescent="0.3">
      <c r="AY1165" s="226" t="e">
        <f>VLOOKUP(C1165,#REF!, 2,FALSE)</f>
        <v>#REF!</v>
      </c>
      <c r="BM1165" s="177" t="s">
        <v>4377</v>
      </c>
      <c r="BN1165" s="177" t="s">
        <v>3002</v>
      </c>
      <c r="BO1165" s="177" t="s">
        <v>2362</v>
      </c>
      <c r="BU1165" s="177" t="s">
        <v>4377</v>
      </c>
      <c r="BV1165" s="177" t="s">
        <v>3002</v>
      </c>
      <c r="BW1165" s="177" t="s">
        <v>2362</v>
      </c>
    </row>
    <row r="1166" spans="51:75" x14ac:dyDescent="0.3">
      <c r="AY1166" s="226" t="e">
        <f>VLOOKUP(C1166,#REF!, 2,FALSE)</f>
        <v>#REF!</v>
      </c>
      <c r="BM1166" s="177" t="s">
        <v>4378</v>
      </c>
      <c r="BN1166" s="177" t="s">
        <v>3245</v>
      </c>
      <c r="BO1166" s="177" t="s">
        <v>692</v>
      </c>
      <c r="BU1166" s="177" t="s">
        <v>4378</v>
      </c>
      <c r="BV1166" s="177" t="s">
        <v>3245</v>
      </c>
      <c r="BW1166" s="177" t="s">
        <v>692</v>
      </c>
    </row>
    <row r="1167" spans="51:75" x14ac:dyDescent="0.3">
      <c r="AY1167" s="226" t="e">
        <f>VLOOKUP(C1167,#REF!, 2,FALSE)</f>
        <v>#REF!</v>
      </c>
      <c r="BM1167" s="177" t="s">
        <v>4379</v>
      </c>
      <c r="BN1167" s="177" t="s">
        <v>3245</v>
      </c>
      <c r="BO1167" s="177" t="s">
        <v>1801</v>
      </c>
      <c r="BU1167" s="177" t="s">
        <v>4379</v>
      </c>
      <c r="BV1167" s="177" t="s">
        <v>3245</v>
      </c>
      <c r="BW1167" s="177" t="s">
        <v>1801</v>
      </c>
    </row>
    <row r="1168" spans="51:75" x14ac:dyDescent="0.3">
      <c r="AY1168" s="226" t="e">
        <f>VLOOKUP(C1168,#REF!, 2,FALSE)</f>
        <v>#REF!</v>
      </c>
      <c r="BM1168" s="177" t="s">
        <v>4380</v>
      </c>
      <c r="BN1168" s="177" t="s">
        <v>3002</v>
      </c>
      <c r="BO1168" s="177" t="s">
        <v>717</v>
      </c>
      <c r="BU1168" s="177" t="s">
        <v>4380</v>
      </c>
      <c r="BV1168" s="177" t="s">
        <v>3002</v>
      </c>
      <c r="BW1168" s="177" t="s">
        <v>717</v>
      </c>
    </row>
    <row r="1169" spans="51:75" x14ac:dyDescent="0.3">
      <c r="AY1169" s="226" t="e">
        <f>VLOOKUP(C1169,#REF!, 2,FALSE)</f>
        <v>#REF!</v>
      </c>
      <c r="BM1169" s="177" t="s">
        <v>4381</v>
      </c>
      <c r="BN1169" s="177" t="s">
        <v>2983</v>
      </c>
      <c r="BO1169" s="177" t="s">
        <v>770</v>
      </c>
      <c r="BU1169" s="177" t="s">
        <v>4381</v>
      </c>
      <c r="BV1169" s="177" t="s">
        <v>2983</v>
      </c>
      <c r="BW1169" s="177" t="s">
        <v>770</v>
      </c>
    </row>
    <row r="1170" spans="51:75" x14ac:dyDescent="0.3">
      <c r="AY1170" s="226" t="e">
        <f>VLOOKUP(C1170,#REF!, 2,FALSE)</f>
        <v>#REF!</v>
      </c>
      <c r="BM1170" s="177" t="s">
        <v>4382</v>
      </c>
      <c r="BN1170" s="177" t="s">
        <v>3002</v>
      </c>
      <c r="BO1170" s="177" t="s">
        <v>725</v>
      </c>
      <c r="BU1170" s="177" t="s">
        <v>4382</v>
      </c>
      <c r="BV1170" s="177" t="s">
        <v>3002</v>
      </c>
      <c r="BW1170" s="177" t="s">
        <v>725</v>
      </c>
    </row>
    <row r="1171" spans="51:75" x14ac:dyDescent="0.3">
      <c r="AY1171" s="226" t="e">
        <f>VLOOKUP(C1171,#REF!, 2,FALSE)</f>
        <v>#REF!</v>
      </c>
      <c r="BM1171" s="177" t="s">
        <v>4383</v>
      </c>
      <c r="BN1171" s="177" t="s">
        <v>1139</v>
      </c>
      <c r="BO1171" s="177" t="s">
        <v>725</v>
      </c>
      <c r="BU1171" s="177" t="s">
        <v>4383</v>
      </c>
      <c r="BV1171" s="177" t="s">
        <v>1139</v>
      </c>
      <c r="BW1171" s="177" t="s">
        <v>725</v>
      </c>
    </row>
    <row r="1172" spans="51:75" x14ac:dyDescent="0.3">
      <c r="AY1172" s="226" t="e">
        <f>VLOOKUP(C1172,#REF!, 2,FALSE)</f>
        <v>#REF!</v>
      </c>
      <c r="BM1172" s="177" t="s">
        <v>4384</v>
      </c>
      <c r="BN1172" s="177" t="s">
        <v>1342</v>
      </c>
      <c r="BO1172" s="177" t="s">
        <v>4386</v>
      </c>
      <c r="BU1172" s="177" t="s">
        <v>4384</v>
      </c>
      <c r="BV1172" s="177" t="s">
        <v>1342</v>
      </c>
      <c r="BW1172" s="177" t="s">
        <v>4386</v>
      </c>
    </row>
    <row r="1173" spans="51:75" x14ac:dyDescent="0.3">
      <c r="AY1173" s="226" t="e">
        <f>VLOOKUP(C1173,#REF!, 2,FALSE)</f>
        <v>#REF!</v>
      </c>
      <c r="BM1173" s="177" t="s">
        <v>4387</v>
      </c>
      <c r="BN1173" s="177" t="s">
        <v>715</v>
      </c>
      <c r="BO1173" s="177" t="s">
        <v>4389</v>
      </c>
      <c r="BU1173" s="177" t="s">
        <v>4387</v>
      </c>
      <c r="BV1173" s="177" t="s">
        <v>715</v>
      </c>
      <c r="BW1173" s="177" t="s">
        <v>4389</v>
      </c>
    </row>
    <row r="1174" spans="51:75" x14ac:dyDescent="0.3">
      <c r="AY1174" s="226" t="e">
        <f>VLOOKUP(C1174,#REF!, 2,FALSE)</f>
        <v>#REF!</v>
      </c>
      <c r="BM1174" s="177" t="s">
        <v>4390</v>
      </c>
      <c r="BN1174" s="177" t="s">
        <v>3199</v>
      </c>
      <c r="BO1174" s="177" t="s">
        <v>4391</v>
      </c>
      <c r="BU1174" s="177" t="s">
        <v>4390</v>
      </c>
      <c r="BV1174" s="177" t="s">
        <v>3199</v>
      </c>
      <c r="BW1174" s="177" t="s">
        <v>4391</v>
      </c>
    </row>
    <row r="1175" spans="51:75" x14ac:dyDescent="0.3">
      <c r="AY1175" s="226" t="e">
        <f>VLOOKUP(C1175,#REF!, 2,FALSE)</f>
        <v>#REF!</v>
      </c>
      <c r="BM1175" s="177" t="s">
        <v>4392</v>
      </c>
      <c r="BN1175" s="177" t="s">
        <v>862</v>
      </c>
      <c r="BO1175" s="177" t="s">
        <v>4393</v>
      </c>
      <c r="BU1175" s="177" t="s">
        <v>4392</v>
      </c>
      <c r="BV1175" s="177" t="s">
        <v>862</v>
      </c>
      <c r="BW1175" s="177" t="s">
        <v>4393</v>
      </c>
    </row>
    <row r="1176" spans="51:75" x14ac:dyDescent="0.3">
      <c r="AY1176" s="226" t="e">
        <f>VLOOKUP(C1176,#REF!, 2,FALSE)</f>
        <v>#REF!</v>
      </c>
      <c r="BM1176" s="177" t="s">
        <v>4395</v>
      </c>
      <c r="BN1176" s="177" t="s">
        <v>3199</v>
      </c>
      <c r="BO1176" s="177" t="s">
        <v>4396</v>
      </c>
      <c r="BU1176" s="177" t="s">
        <v>4395</v>
      </c>
      <c r="BV1176" s="177" t="s">
        <v>3199</v>
      </c>
      <c r="BW1176" s="177" t="s">
        <v>4396</v>
      </c>
    </row>
    <row r="1177" spans="51:75" x14ac:dyDescent="0.3">
      <c r="AY1177" s="226" t="e">
        <f>VLOOKUP(C1177,#REF!, 2,FALSE)</f>
        <v>#REF!</v>
      </c>
      <c r="BM1177" s="177" t="s">
        <v>4397</v>
      </c>
      <c r="BN1177" s="177" t="s">
        <v>657</v>
      </c>
      <c r="BO1177" s="177" t="s">
        <v>4399</v>
      </c>
      <c r="BU1177" s="177" t="s">
        <v>4397</v>
      </c>
      <c r="BV1177" s="177" t="s">
        <v>657</v>
      </c>
      <c r="BW1177" s="177" t="s">
        <v>4399</v>
      </c>
    </row>
    <row r="1178" spans="51:75" x14ac:dyDescent="0.3">
      <c r="AY1178" s="226" t="e">
        <f>VLOOKUP(C1178,#REF!, 2,FALSE)</f>
        <v>#REF!</v>
      </c>
      <c r="BM1178" s="177" t="s">
        <v>4401</v>
      </c>
      <c r="BN1178" s="177" t="s">
        <v>3199</v>
      </c>
      <c r="BO1178" s="177" t="s">
        <v>1163</v>
      </c>
      <c r="BU1178" s="177" t="s">
        <v>4401</v>
      </c>
      <c r="BV1178" s="177" t="s">
        <v>3199</v>
      </c>
      <c r="BW1178" s="177" t="s">
        <v>1163</v>
      </c>
    </row>
    <row r="1179" spans="51:75" x14ac:dyDescent="0.3">
      <c r="AY1179" s="226" t="e">
        <f>VLOOKUP(C1179,#REF!, 2,FALSE)</f>
        <v>#REF!</v>
      </c>
      <c r="BM1179" s="177" t="s">
        <v>4402</v>
      </c>
      <c r="BN1179" s="177" t="s">
        <v>3199</v>
      </c>
      <c r="BO1179" s="177" t="s">
        <v>4404</v>
      </c>
      <c r="BU1179" s="177" t="s">
        <v>4402</v>
      </c>
      <c r="BV1179" s="177" t="s">
        <v>3199</v>
      </c>
      <c r="BW1179" s="177" t="s">
        <v>4404</v>
      </c>
    </row>
    <row r="1180" spans="51:75" x14ac:dyDescent="0.3">
      <c r="AY1180" s="226" t="e">
        <f>VLOOKUP(C1180,#REF!, 2,FALSE)</f>
        <v>#REF!</v>
      </c>
      <c r="BM1180" s="177" t="s">
        <v>72</v>
      </c>
      <c r="BN1180" s="177" t="s">
        <v>1342</v>
      </c>
      <c r="BO1180" s="177" t="s">
        <v>1010</v>
      </c>
      <c r="BU1180" s="177" t="s">
        <v>72</v>
      </c>
      <c r="BV1180" s="177" t="s">
        <v>1342</v>
      </c>
      <c r="BW1180" s="177" t="s">
        <v>1010</v>
      </c>
    </row>
    <row r="1181" spans="51:75" x14ac:dyDescent="0.3">
      <c r="AY1181" s="226" t="e">
        <f>VLOOKUP(C1181,#REF!, 2,FALSE)</f>
        <v>#REF!</v>
      </c>
      <c r="BM1181" s="177" t="s">
        <v>109</v>
      </c>
      <c r="BN1181" s="177" t="s">
        <v>621</v>
      </c>
      <c r="BO1181" s="177" t="s">
        <v>4405</v>
      </c>
      <c r="BU1181" s="177" t="s">
        <v>109</v>
      </c>
      <c r="BV1181" s="177" t="s">
        <v>621</v>
      </c>
      <c r="BW1181" s="177" t="s">
        <v>4405</v>
      </c>
    </row>
    <row r="1182" spans="51:75" x14ac:dyDescent="0.3">
      <c r="AY1182" s="226" t="e">
        <f>VLOOKUP(C1182,#REF!, 2,FALSE)</f>
        <v>#REF!</v>
      </c>
      <c r="BM1182" s="177" t="s">
        <v>4406</v>
      </c>
      <c r="BN1182" s="177" t="s">
        <v>731</v>
      </c>
      <c r="BO1182" s="177" t="s">
        <v>4407</v>
      </c>
      <c r="BU1182" s="177" t="s">
        <v>4406</v>
      </c>
      <c r="BV1182" s="177" t="s">
        <v>731</v>
      </c>
      <c r="BW1182" s="177" t="s">
        <v>4407</v>
      </c>
    </row>
    <row r="1183" spans="51:75" x14ac:dyDescent="0.3">
      <c r="AY1183" s="226" t="e">
        <f>VLOOKUP(C1183,#REF!, 2,FALSE)</f>
        <v>#REF!</v>
      </c>
      <c r="BM1183" s="177" t="s">
        <v>4408</v>
      </c>
      <c r="BN1183" s="177" t="s">
        <v>3045</v>
      </c>
      <c r="BO1183" s="177" t="s">
        <v>4409</v>
      </c>
      <c r="BU1183" s="177" t="s">
        <v>4408</v>
      </c>
      <c r="BV1183" s="177" t="s">
        <v>3045</v>
      </c>
      <c r="BW1183" s="177" t="s">
        <v>4409</v>
      </c>
    </row>
    <row r="1184" spans="51:75" x14ac:dyDescent="0.3">
      <c r="AY1184" s="226" t="e">
        <f>VLOOKUP(C1184,#REF!, 2,FALSE)</f>
        <v>#REF!</v>
      </c>
      <c r="BM1184" s="177" t="s">
        <v>4410</v>
      </c>
      <c r="BN1184" s="177" t="s">
        <v>623</v>
      </c>
      <c r="BO1184" s="177" t="s">
        <v>4061</v>
      </c>
      <c r="BU1184" s="177" t="s">
        <v>4410</v>
      </c>
      <c r="BV1184" s="177" t="s">
        <v>623</v>
      </c>
      <c r="BW1184" s="177" t="s">
        <v>4061</v>
      </c>
    </row>
    <row r="1185" spans="51:75" x14ac:dyDescent="0.3">
      <c r="AY1185" s="226" t="e">
        <f>VLOOKUP(C1185,#REF!, 2,FALSE)</f>
        <v>#REF!</v>
      </c>
      <c r="BM1185" s="177" t="s">
        <v>4412</v>
      </c>
      <c r="BN1185" s="177" t="s">
        <v>619</v>
      </c>
      <c r="BO1185" s="177" t="s">
        <v>4413</v>
      </c>
      <c r="BU1185" s="177" t="s">
        <v>4412</v>
      </c>
      <c r="BV1185" s="177" t="s">
        <v>619</v>
      </c>
      <c r="BW1185" s="177" t="s">
        <v>4413</v>
      </c>
    </row>
    <row r="1186" spans="51:75" x14ac:dyDescent="0.3">
      <c r="AY1186" s="226" t="e">
        <f>VLOOKUP(C1186,#REF!, 2,FALSE)</f>
        <v>#REF!</v>
      </c>
      <c r="BM1186" s="177" t="s">
        <v>4414</v>
      </c>
      <c r="BN1186" s="177" t="s">
        <v>613</v>
      </c>
      <c r="BO1186" s="177" t="s">
        <v>2971</v>
      </c>
      <c r="BU1186" s="177" t="s">
        <v>4414</v>
      </c>
      <c r="BV1186" s="177" t="s">
        <v>613</v>
      </c>
      <c r="BW1186" s="177" t="s">
        <v>2971</v>
      </c>
    </row>
    <row r="1187" spans="51:75" x14ac:dyDescent="0.3">
      <c r="AY1187" s="226" t="e">
        <f>VLOOKUP(C1187,#REF!, 2,FALSE)</f>
        <v>#REF!</v>
      </c>
      <c r="BM1187" s="177" t="s">
        <v>4416</v>
      </c>
      <c r="BN1187" s="177" t="s">
        <v>619</v>
      </c>
      <c r="BO1187" s="177" t="s">
        <v>4417</v>
      </c>
      <c r="BU1187" s="177" t="s">
        <v>4416</v>
      </c>
      <c r="BV1187" s="177" t="s">
        <v>619</v>
      </c>
      <c r="BW1187" s="177" t="s">
        <v>4417</v>
      </c>
    </row>
    <row r="1188" spans="51:75" x14ac:dyDescent="0.3">
      <c r="AY1188" s="226" t="e">
        <f>VLOOKUP(C1188,#REF!, 2,FALSE)</f>
        <v>#REF!</v>
      </c>
      <c r="BM1188" s="177" t="s">
        <v>4418</v>
      </c>
      <c r="BN1188" s="177" t="s">
        <v>666</v>
      </c>
      <c r="BO1188" s="177" t="s">
        <v>4420</v>
      </c>
      <c r="BU1188" s="177" t="s">
        <v>4418</v>
      </c>
      <c r="BV1188" s="177" t="s">
        <v>666</v>
      </c>
      <c r="BW1188" s="177" t="s">
        <v>4420</v>
      </c>
    </row>
    <row r="1189" spans="51:75" x14ac:dyDescent="0.3">
      <c r="AY1189" s="226" t="e">
        <f>VLOOKUP(C1189,#REF!, 2,FALSE)</f>
        <v>#REF!</v>
      </c>
      <c r="BM1189" s="177" t="s">
        <v>865</v>
      </c>
      <c r="BN1189" s="177" t="s">
        <v>3245</v>
      </c>
      <c r="BO1189" s="177" t="s">
        <v>4421</v>
      </c>
      <c r="BU1189" s="177" t="s">
        <v>865</v>
      </c>
      <c r="BV1189" s="177" t="s">
        <v>3245</v>
      </c>
      <c r="BW1189" s="177" t="s">
        <v>4421</v>
      </c>
    </row>
    <row r="1190" spans="51:75" x14ac:dyDescent="0.3">
      <c r="AY1190" s="226" t="e">
        <f>VLOOKUP(C1190,#REF!, 2,FALSE)</f>
        <v>#REF!</v>
      </c>
      <c r="BM1190" s="177" t="s">
        <v>4422</v>
      </c>
      <c r="BN1190" s="177" t="s">
        <v>662</v>
      </c>
      <c r="BO1190" s="177" t="s">
        <v>4423</v>
      </c>
      <c r="BU1190" s="177" t="s">
        <v>4422</v>
      </c>
      <c r="BV1190" s="177" t="s">
        <v>662</v>
      </c>
      <c r="BW1190" s="177" t="s">
        <v>4423</v>
      </c>
    </row>
    <row r="1191" spans="51:75" x14ac:dyDescent="0.3">
      <c r="AY1191" s="226" t="e">
        <f>VLOOKUP(C1191,#REF!, 2,FALSE)</f>
        <v>#REF!</v>
      </c>
      <c r="BM1191" s="177" t="s">
        <v>110</v>
      </c>
      <c r="BN1191" s="177" t="s">
        <v>658</v>
      </c>
      <c r="BO1191" s="177" t="s">
        <v>4424</v>
      </c>
      <c r="BU1191" s="177" t="s">
        <v>110</v>
      </c>
      <c r="BV1191" s="177" t="s">
        <v>658</v>
      </c>
      <c r="BW1191" s="177" t="s">
        <v>4424</v>
      </c>
    </row>
    <row r="1192" spans="51:75" x14ac:dyDescent="0.3">
      <c r="AY1192" s="226" t="e">
        <f>VLOOKUP(C1192,#REF!, 2,FALSE)</f>
        <v>#REF!</v>
      </c>
      <c r="BM1192" s="177" t="s">
        <v>4426</v>
      </c>
      <c r="BN1192" s="177" t="s">
        <v>3245</v>
      </c>
      <c r="BO1192" s="177" t="s">
        <v>4427</v>
      </c>
      <c r="BU1192" s="177" t="s">
        <v>4426</v>
      </c>
      <c r="BV1192" s="177" t="s">
        <v>3245</v>
      </c>
      <c r="BW1192" s="177" t="s">
        <v>4427</v>
      </c>
    </row>
    <row r="1193" spans="51:75" x14ac:dyDescent="0.3">
      <c r="AY1193" s="226" t="e">
        <f>VLOOKUP(C1193,#REF!, 2,FALSE)</f>
        <v>#REF!</v>
      </c>
      <c r="BM1193" s="177" t="s">
        <v>4428</v>
      </c>
      <c r="BN1193" s="177" t="s">
        <v>3199</v>
      </c>
      <c r="BO1193" s="177" t="s">
        <v>4429</v>
      </c>
      <c r="BU1193" s="177" t="s">
        <v>4428</v>
      </c>
      <c r="BV1193" s="177" t="s">
        <v>3199</v>
      </c>
      <c r="BW1193" s="177" t="s">
        <v>4429</v>
      </c>
    </row>
    <row r="1194" spans="51:75" x14ac:dyDescent="0.3">
      <c r="AY1194" s="226" t="e">
        <f>VLOOKUP(C1194,#REF!, 2,FALSE)</f>
        <v>#REF!</v>
      </c>
      <c r="BM1194" s="177" t="s">
        <v>4431</v>
      </c>
      <c r="BN1194" s="177" t="s">
        <v>1013</v>
      </c>
      <c r="BO1194" s="177" t="s">
        <v>2937</v>
      </c>
      <c r="BU1194" s="177" t="s">
        <v>4431</v>
      </c>
      <c r="BV1194" s="177" t="s">
        <v>1013</v>
      </c>
      <c r="BW1194" s="177" t="s">
        <v>2937</v>
      </c>
    </row>
    <row r="1195" spans="51:75" x14ac:dyDescent="0.3">
      <c r="AY1195" s="226" t="e">
        <f>VLOOKUP(C1195,#REF!, 2,FALSE)</f>
        <v>#REF!</v>
      </c>
      <c r="BM1195" s="177" t="s">
        <v>4434</v>
      </c>
      <c r="BN1195" s="177" t="s">
        <v>3245</v>
      </c>
      <c r="BO1195" s="177" t="s">
        <v>1958</v>
      </c>
      <c r="BU1195" s="177" t="s">
        <v>4434</v>
      </c>
      <c r="BV1195" s="177" t="s">
        <v>3245</v>
      </c>
      <c r="BW1195" s="177" t="s">
        <v>1958</v>
      </c>
    </row>
    <row r="1196" spans="51:75" x14ac:dyDescent="0.3">
      <c r="AY1196" s="226" t="e">
        <f>VLOOKUP(C1196,#REF!, 2,FALSE)</f>
        <v>#REF!</v>
      </c>
      <c r="BM1196" s="177" t="s">
        <v>4435</v>
      </c>
      <c r="BN1196" s="177" t="s">
        <v>3199</v>
      </c>
      <c r="BO1196" s="177" t="s">
        <v>4436</v>
      </c>
      <c r="BU1196" s="177" t="s">
        <v>4435</v>
      </c>
      <c r="BV1196" s="177" t="s">
        <v>3199</v>
      </c>
      <c r="BW1196" s="177" t="s">
        <v>4436</v>
      </c>
    </row>
    <row r="1197" spans="51:75" x14ac:dyDescent="0.3">
      <c r="AY1197" s="226" t="e">
        <f>VLOOKUP(C1197,#REF!, 2,FALSE)</f>
        <v>#REF!</v>
      </c>
      <c r="BM1197" s="177" t="s">
        <v>4437</v>
      </c>
      <c r="BN1197" s="177" t="s">
        <v>3199</v>
      </c>
      <c r="BO1197" s="177" t="s">
        <v>4439</v>
      </c>
      <c r="BU1197" s="177" t="s">
        <v>4437</v>
      </c>
      <c r="BV1197" s="177" t="s">
        <v>3199</v>
      </c>
      <c r="BW1197" s="177" t="s">
        <v>4439</v>
      </c>
    </row>
    <row r="1198" spans="51:75" x14ac:dyDescent="0.3">
      <c r="AY1198" s="226" t="e">
        <f>VLOOKUP(C1198,#REF!, 2,FALSE)</f>
        <v>#REF!</v>
      </c>
      <c r="BM1198" s="177" t="s">
        <v>4441</v>
      </c>
      <c r="BN1198" s="177" t="s">
        <v>3199</v>
      </c>
      <c r="BO1198" s="177" t="s">
        <v>4442</v>
      </c>
      <c r="BU1198" s="177" t="s">
        <v>4441</v>
      </c>
      <c r="BV1198" s="177" t="s">
        <v>3199</v>
      </c>
      <c r="BW1198" s="177" t="s">
        <v>4442</v>
      </c>
    </row>
    <row r="1199" spans="51:75" x14ac:dyDescent="0.3">
      <c r="AY1199" s="226" t="e">
        <f>VLOOKUP(C1199,#REF!, 2,FALSE)</f>
        <v>#REF!</v>
      </c>
      <c r="BM1199" s="177" t="s">
        <v>150</v>
      </c>
      <c r="BN1199" s="177" t="s">
        <v>3199</v>
      </c>
      <c r="BO1199" s="177" t="s">
        <v>4443</v>
      </c>
      <c r="BU1199" s="177" t="s">
        <v>150</v>
      </c>
      <c r="BV1199" s="177" t="s">
        <v>3199</v>
      </c>
      <c r="BW1199" s="177" t="s">
        <v>4443</v>
      </c>
    </row>
    <row r="1200" spans="51:75" x14ac:dyDescent="0.3">
      <c r="AY1200" s="226" t="e">
        <f>VLOOKUP(C1200,#REF!, 2,FALSE)</f>
        <v>#REF!</v>
      </c>
      <c r="BM1200" s="177" t="s">
        <v>4444</v>
      </c>
      <c r="BN1200" s="177" t="s">
        <v>662</v>
      </c>
      <c r="BO1200" s="177" t="s">
        <v>1869</v>
      </c>
      <c r="BU1200" s="177" t="s">
        <v>4444</v>
      </c>
      <c r="BV1200" s="177" t="s">
        <v>662</v>
      </c>
      <c r="BW1200" s="177" t="s">
        <v>1869</v>
      </c>
    </row>
    <row r="1201" spans="51:75" x14ac:dyDescent="0.3">
      <c r="AY1201" s="226" t="e">
        <f>VLOOKUP(C1201,#REF!, 2,FALSE)</f>
        <v>#REF!</v>
      </c>
      <c r="BM1201" s="177" t="s">
        <v>866</v>
      </c>
      <c r="BN1201" s="177" t="s">
        <v>1342</v>
      </c>
      <c r="BO1201" s="177" t="s">
        <v>4446</v>
      </c>
      <c r="BU1201" s="177" t="s">
        <v>866</v>
      </c>
      <c r="BV1201" s="177" t="s">
        <v>1342</v>
      </c>
      <c r="BW1201" s="177" t="s">
        <v>4446</v>
      </c>
    </row>
    <row r="1202" spans="51:75" x14ac:dyDescent="0.3">
      <c r="AY1202" s="226" t="e">
        <f>VLOOKUP(C1202,#REF!, 2,FALSE)</f>
        <v>#REF!</v>
      </c>
      <c r="BM1202" s="177" t="s">
        <v>867</v>
      </c>
      <c r="BN1202" s="177" t="s">
        <v>3199</v>
      </c>
      <c r="BO1202" s="177" t="s">
        <v>4447</v>
      </c>
      <c r="BU1202" s="177" t="s">
        <v>867</v>
      </c>
      <c r="BV1202" s="177" t="s">
        <v>3199</v>
      </c>
      <c r="BW1202" s="177" t="s">
        <v>4447</v>
      </c>
    </row>
    <row r="1203" spans="51:75" x14ac:dyDescent="0.3">
      <c r="AY1203" s="226" t="e">
        <f>VLOOKUP(C1203,#REF!, 2,FALSE)</f>
        <v>#REF!</v>
      </c>
      <c r="BM1203" s="177" t="s">
        <v>4448</v>
      </c>
      <c r="BN1203" s="177" t="s">
        <v>662</v>
      </c>
      <c r="BO1203" s="177" t="s">
        <v>4449</v>
      </c>
      <c r="BU1203" s="177" t="s">
        <v>4448</v>
      </c>
      <c r="BV1203" s="177" t="s">
        <v>662</v>
      </c>
      <c r="BW1203" s="177" t="s">
        <v>4449</v>
      </c>
    </row>
    <row r="1204" spans="51:75" x14ac:dyDescent="0.3">
      <c r="AY1204" s="226" t="e">
        <f>VLOOKUP(C1204,#REF!, 2,FALSE)</f>
        <v>#REF!</v>
      </c>
      <c r="BM1204" s="177" t="s">
        <v>4451</v>
      </c>
      <c r="BN1204" s="177" t="s">
        <v>669</v>
      </c>
      <c r="BO1204" s="177" t="s">
        <v>1068</v>
      </c>
      <c r="BU1204" s="177" t="s">
        <v>4451</v>
      </c>
      <c r="BV1204" s="177" t="s">
        <v>669</v>
      </c>
      <c r="BW1204" s="177" t="s">
        <v>1068</v>
      </c>
    </row>
    <row r="1205" spans="51:75" x14ac:dyDescent="0.3">
      <c r="AY1205" s="226" t="e">
        <f>VLOOKUP(C1205,#REF!, 2,FALSE)</f>
        <v>#REF!</v>
      </c>
      <c r="BM1205" s="177" t="s">
        <v>4453</v>
      </c>
      <c r="BN1205" s="177" t="s">
        <v>636</v>
      </c>
      <c r="BO1205" s="177" t="s">
        <v>4454</v>
      </c>
      <c r="BU1205" s="177" t="s">
        <v>4453</v>
      </c>
      <c r="BV1205" s="177" t="s">
        <v>636</v>
      </c>
      <c r="BW1205" s="177" t="s">
        <v>4454</v>
      </c>
    </row>
    <row r="1206" spans="51:75" x14ac:dyDescent="0.3">
      <c r="AY1206" s="226" t="e">
        <f>VLOOKUP(C1206,#REF!, 2,FALSE)</f>
        <v>#REF!</v>
      </c>
      <c r="BM1206" s="177" t="s">
        <v>151</v>
      </c>
      <c r="BN1206" s="177" t="s">
        <v>862</v>
      </c>
      <c r="BO1206" s="177" t="s">
        <v>4456</v>
      </c>
      <c r="BU1206" s="177" t="s">
        <v>151</v>
      </c>
      <c r="BV1206" s="177" t="s">
        <v>862</v>
      </c>
      <c r="BW1206" s="177" t="s">
        <v>4456</v>
      </c>
    </row>
    <row r="1207" spans="51:75" x14ac:dyDescent="0.3">
      <c r="AY1207" s="226" t="e">
        <f>VLOOKUP(C1207,#REF!, 2,FALSE)</f>
        <v>#REF!</v>
      </c>
      <c r="BM1207" s="177" t="s">
        <v>4457</v>
      </c>
      <c r="BN1207" s="177" t="s">
        <v>658</v>
      </c>
      <c r="BO1207" s="177" t="s">
        <v>4459</v>
      </c>
      <c r="BU1207" s="177" t="s">
        <v>4457</v>
      </c>
      <c r="BV1207" s="177" t="s">
        <v>658</v>
      </c>
      <c r="BW1207" s="177" t="s">
        <v>4459</v>
      </c>
    </row>
    <row r="1208" spans="51:75" x14ac:dyDescent="0.3">
      <c r="AY1208" s="226" t="e">
        <f>VLOOKUP(C1208,#REF!, 2,FALSE)</f>
        <v>#REF!</v>
      </c>
      <c r="BM1208" s="177" t="s">
        <v>152</v>
      </c>
      <c r="BN1208" s="177" t="s">
        <v>631</v>
      </c>
      <c r="BO1208" s="177" t="s">
        <v>4460</v>
      </c>
      <c r="BU1208" s="177" t="s">
        <v>152</v>
      </c>
      <c r="BV1208" s="177" t="s">
        <v>631</v>
      </c>
      <c r="BW1208" s="177" t="s">
        <v>4460</v>
      </c>
    </row>
    <row r="1209" spans="51:75" x14ac:dyDescent="0.3">
      <c r="AY1209" s="226" t="e">
        <f>VLOOKUP(C1209,#REF!, 2,FALSE)</f>
        <v>#REF!</v>
      </c>
      <c r="BM1209" s="177" t="s">
        <v>868</v>
      </c>
      <c r="BN1209" s="177" t="s">
        <v>658</v>
      </c>
      <c r="BO1209" s="177" t="s">
        <v>4461</v>
      </c>
      <c r="BU1209" s="177" t="s">
        <v>868</v>
      </c>
      <c r="BV1209" s="177" t="s">
        <v>658</v>
      </c>
      <c r="BW1209" s="177" t="s">
        <v>4461</v>
      </c>
    </row>
    <row r="1210" spans="51:75" x14ac:dyDescent="0.3">
      <c r="AY1210" s="226" t="e">
        <f>VLOOKUP(C1210,#REF!, 2,FALSE)</f>
        <v>#REF!</v>
      </c>
      <c r="BM1210" s="177" t="s">
        <v>111</v>
      </c>
      <c r="BN1210" s="177" t="s">
        <v>719</v>
      </c>
      <c r="BO1210" s="177" t="s">
        <v>798</v>
      </c>
      <c r="BU1210" s="177" t="s">
        <v>111</v>
      </c>
      <c r="BV1210" s="177" t="s">
        <v>719</v>
      </c>
      <c r="BW1210" s="177" t="s">
        <v>798</v>
      </c>
    </row>
    <row r="1211" spans="51:75" x14ac:dyDescent="0.3">
      <c r="AY1211" s="226" t="e">
        <f>VLOOKUP(C1211,#REF!, 2,FALSE)</f>
        <v>#REF!</v>
      </c>
      <c r="BM1211" s="177" t="s">
        <v>869</v>
      </c>
      <c r="BN1211" s="177" t="s">
        <v>3199</v>
      </c>
      <c r="BO1211" s="177" t="s">
        <v>4463</v>
      </c>
      <c r="BU1211" s="177" t="s">
        <v>869</v>
      </c>
      <c r="BV1211" s="177" t="s">
        <v>3199</v>
      </c>
      <c r="BW1211" s="177" t="s">
        <v>4463</v>
      </c>
    </row>
    <row r="1212" spans="51:75" x14ac:dyDescent="0.3">
      <c r="AY1212" s="226" t="e">
        <f>VLOOKUP(C1212,#REF!, 2,FALSE)</f>
        <v>#REF!</v>
      </c>
      <c r="BM1212" s="177" t="s">
        <v>870</v>
      </c>
      <c r="BN1212" s="177" t="s">
        <v>3199</v>
      </c>
      <c r="BO1212" s="177" t="s">
        <v>4464</v>
      </c>
      <c r="BU1212" s="177" t="s">
        <v>870</v>
      </c>
      <c r="BV1212" s="177" t="s">
        <v>3199</v>
      </c>
      <c r="BW1212" s="177" t="s">
        <v>4464</v>
      </c>
    </row>
    <row r="1213" spans="51:75" x14ac:dyDescent="0.3">
      <c r="AY1213" s="226" t="e">
        <f>VLOOKUP(C1213,#REF!, 2,FALSE)</f>
        <v>#REF!</v>
      </c>
      <c r="BM1213" s="177" t="s">
        <v>871</v>
      </c>
      <c r="BN1213" s="177" t="s">
        <v>794</v>
      </c>
      <c r="BO1213" s="177" t="s">
        <v>4466</v>
      </c>
      <c r="BU1213" s="177" t="s">
        <v>871</v>
      </c>
      <c r="BV1213" s="177" t="s">
        <v>794</v>
      </c>
      <c r="BW1213" s="177" t="s">
        <v>4466</v>
      </c>
    </row>
    <row r="1214" spans="51:75" x14ac:dyDescent="0.3">
      <c r="AY1214" s="226" t="e">
        <f>VLOOKUP(C1214,#REF!, 2,FALSE)</f>
        <v>#REF!</v>
      </c>
      <c r="BM1214" s="177" t="s">
        <v>112</v>
      </c>
      <c r="BN1214" s="177" t="s">
        <v>705</v>
      </c>
      <c r="BO1214" s="177" t="s">
        <v>4467</v>
      </c>
      <c r="BU1214" s="177" t="s">
        <v>112</v>
      </c>
      <c r="BV1214" s="177" t="s">
        <v>705</v>
      </c>
      <c r="BW1214" s="177" t="s">
        <v>4467</v>
      </c>
    </row>
    <row r="1215" spans="51:75" x14ac:dyDescent="0.3">
      <c r="AY1215" s="226" t="e">
        <f>VLOOKUP(C1215,#REF!, 2,FALSE)</f>
        <v>#REF!</v>
      </c>
      <c r="BM1215" s="177" t="s">
        <v>872</v>
      </c>
      <c r="BN1215" s="177" t="s">
        <v>3199</v>
      </c>
      <c r="BO1215" s="177" t="s">
        <v>659</v>
      </c>
      <c r="BU1215" s="177" t="s">
        <v>872</v>
      </c>
      <c r="BV1215" s="177" t="s">
        <v>3199</v>
      </c>
      <c r="BW1215" s="177" t="s">
        <v>659</v>
      </c>
    </row>
    <row r="1216" spans="51:75" x14ac:dyDescent="0.3">
      <c r="AY1216" s="226" t="e">
        <f>VLOOKUP(C1216,#REF!, 2,FALSE)</f>
        <v>#REF!</v>
      </c>
      <c r="BM1216" s="177" t="s">
        <v>4468</v>
      </c>
      <c r="BN1216" s="177" t="s">
        <v>658</v>
      </c>
      <c r="BO1216" s="177" t="s">
        <v>2650</v>
      </c>
      <c r="BU1216" s="177" t="s">
        <v>4468</v>
      </c>
      <c r="BV1216" s="177" t="s">
        <v>658</v>
      </c>
      <c r="BW1216" s="177" t="s">
        <v>2650</v>
      </c>
    </row>
    <row r="1217" spans="51:75" x14ac:dyDescent="0.3">
      <c r="AY1217" s="226" t="e">
        <f>VLOOKUP(C1217,#REF!, 2,FALSE)</f>
        <v>#REF!</v>
      </c>
      <c r="BM1217" s="177" t="s">
        <v>113</v>
      </c>
      <c r="BN1217" s="177" t="s">
        <v>655</v>
      </c>
      <c r="BO1217" s="177" t="s">
        <v>2357</v>
      </c>
      <c r="BU1217" s="177" t="s">
        <v>113</v>
      </c>
      <c r="BV1217" s="177" t="s">
        <v>655</v>
      </c>
      <c r="BW1217" s="177" t="s">
        <v>2357</v>
      </c>
    </row>
    <row r="1218" spans="51:75" x14ac:dyDescent="0.3">
      <c r="AY1218" s="226" t="e">
        <f>VLOOKUP(C1218,#REF!, 2,FALSE)</f>
        <v>#REF!</v>
      </c>
      <c r="BM1218" s="177" t="s">
        <v>4470</v>
      </c>
      <c r="BN1218" s="177" t="s">
        <v>2983</v>
      </c>
      <c r="BO1218" s="177" t="s">
        <v>2012</v>
      </c>
      <c r="BU1218" s="177" t="s">
        <v>4470</v>
      </c>
      <c r="BV1218" s="177" t="s">
        <v>2983</v>
      </c>
      <c r="BW1218" s="177" t="s">
        <v>2012</v>
      </c>
    </row>
    <row r="1219" spans="51:75" x14ac:dyDescent="0.3">
      <c r="AY1219" s="226" t="e">
        <f>VLOOKUP(C1219,#REF!, 2,FALSE)</f>
        <v>#REF!</v>
      </c>
      <c r="BM1219" s="177" t="s">
        <v>4471</v>
      </c>
      <c r="BN1219" s="177" t="s">
        <v>655</v>
      </c>
      <c r="BO1219" s="177" t="s">
        <v>2595</v>
      </c>
      <c r="BU1219" s="177" t="s">
        <v>4471</v>
      </c>
      <c r="BV1219" s="177" t="s">
        <v>655</v>
      </c>
      <c r="BW1219" s="177" t="s">
        <v>2595</v>
      </c>
    </row>
    <row r="1220" spans="51:75" x14ac:dyDescent="0.3">
      <c r="AY1220" s="226" t="e">
        <f>VLOOKUP(C1220,#REF!, 2,FALSE)</f>
        <v>#REF!</v>
      </c>
      <c r="BM1220" s="177" t="s">
        <v>4472</v>
      </c>
      <c r="BN1220" s="177" t="s">
        <v>613</v>
      </c>
      <c r="BO1220" s="177" t="s">
        <v>2433</v>
      </c>
      <c r="BU1220" s="177" t="s">
        <v>4472</v>
      </c>
      <c r="BV1220" s="177" t="s">
        <v>613</v>
      </c>
      <c r="BW1220" s="177" t="s">
        <v>2433</v>
      </c>
    </row>
    <row r="1221" spans="51:75" x14ac:dyDescent="0.3">
      <c r="AY1221" s="226" t="e">
        <f>VLOOKUP(C1221,#REF!, 2,FALSE)</f>
        <v>#REF!</v>
      </c>
      <c r="BM1221" s="177" t="s">
        <v>4474</v>
      </c>
      <c r="BN1221" s="177" t="s">
        <v>731</v>
      </c>
      <c r="BO1221" s="177" t="s">
        <v>4476</v>
      </c>
      <c r="BU1221" s="177" t="s">
        <v>4474</v>
      </c>
      <c r="BV1221" s="177" t="s">
        <v>731</v>
      </c>
      <c r="BW1221" s="177" t="s">
        <v>4476</v>
      </c>
    </row>
    <row r="1222" spans="51:75" x14ac:dyDescent="0.3">
      <c r="AY1222" s="226" t="e">
        <f>VLOOKUP(C1222,#REF!, 2,FALSE)</f>
        <v>#REF!</v>
      </c>
      <c r="BM1222" s="177" t="s">
        <v>4477</v>
      </c>
      <c r="BN1222" s="177" t="s">
        <v>661</v>
      </c>
      <c r="BO1222" s="177" t="s">
        <v>2357</v>
      </c>
      <c r="BU1222" s="177" t="s">
        <v>4477</v>
      </c>
      <c r="BV1222" s="177" t="s">
        <v>661</v>
      </c>
      <c r="BW1222" s="177" t="s">
        <v>2357</v>
      </c>
    </row>
    <row r="1223" spans="51:75" x14ac:dyDescent="0.3">
      <c r="AY1223" s="226" t="e">
        <f>VLOOKUP(C1223,#REF!, 2,FALSE)</f>
        <v>#REF!</v>
      </c>
      <c r="BM1223" s="177" t="s">
        <v>4480</v>
      </c>
      <c r="BN1223" s="177" t="s">
        <v>731</v>
      </c>
      <c r="BO1223" s="177" t="s">
        <v>4481</v>
      </c>
      <c r="BU1223" s="177" t="s">
        <v>4480</v>
      </c>
      <c r="BV1223" s="177" t="s">
        <v>731</v>
      </c>
      <c r="BW1223" s="177" t="s">
        <v>4481</v>
      </c>
    </row>
    <row r="1224" spans="51:75" x14ac:dyDescent="0.3">
      <c r="AY1224" s="226" t="e">
        <f>VLOOKUP(C1224,#REF!, 2,FALSE)</f>
        <v>#REF!</v>
      </c>
      <c r="BM1224" s="177" t="s">
        <v>4482</v>
      </c>
      <c r="BN1224" s="177" t="s">
        <v>700</v>
      </c>
      <c r="BO1224" s="177" t="s">
        <v>2357</v>
      </c>
      <c r="BU1224" s="177" t="s">
        <v>4482</v>
      </c>
      <c r="BV1224" s="177" t="s">
        <v>700</v>
      </c>
      <c r="BW1224" s="177" t="s">
        <v>2357</v>
      </c>
    </row>
    <row r="1225" spans="51:75" x14ac:dyDescent="0.3">
      <c r="AY1225" s="226" t="e">
        <f>VLOOKUP(C1225,#REF!, 2,FALSE)</f>
        <v>#REF!</v>
      </c>
      <c r="BM1225" s="177" t="s">
        <v>4483</v>
      </c>
      <c r="BN1225" s="177" t="s">
        <v>661</v>
      </c>
      <c r="BO1225" s="177" t="s">
        <v>1000</v>
      </c>
      <c r="BU1225" s="177" t="s">
        <v>4483</v>
      </c>
      <c r="BV1225" s="177" t="s">
        <v>661</v>
      </c>
      <c r="BW1225" s="177" t="s">
        <v>1000</v>
      </c>
    </row>
    <row r="1226" spans="51:75" x14ac:dyDescent="0.3">
      <c r="AY1226" s="226" t="e">
        <f>VLOOKUP(C1226,#REF!, 2,FALSE)</f>
        <v>#REF!</v>
      </c>
      <c r="BM1226" s="177" t="s">
        <v>4484</v>
      </c>
      <c r="BN1226" s="177" t="s">
        <v>3245</v>
      </c>
      <c r="BO1226" s="177" t="s">
        <v>4485</v>
      </c>
      <c r="BU1226" s="177" t="s">
        <v>4484</v>
      </c>
      <c r="BV1226" s="177" t="s">
        <v>3245</v>
      </c>
      <c r="BW1226" s="177" t="s">
        <v>4485</v>
      </c>
    </row>
    <row r="1227" spans="51:75" x14ac:dyDescent="0.3">
      <c r="AY1227" s="226" t="e">
        <f>VLOOKUP(C1227,#REF!, 2,FALSE)</f>
        <v>#REF!</v>
      </c>
      <c r="BM1227" s="177" t="s">
        <v>4486</v>
      </c>
      <c r="BN1227" s="177" t="s">
        <v>849</v>
      </c>
      <c r="BO1227" s="177" t="s">
        <v>4481</v>
      </c>
      <c r="BU1227" s="177" t="s">
        <v>4486</v>
      </c>
      <c r="BV1227" s="177" t="s">
        <v>849</v>
      </c>
      <c r="BW1227" s="177" t="s">
        <v>4481</v>
      </c>
    </row>
    <row r="1228" spans="51:75" x14ac:dyDescent="0.3">
      <c r="AY1228" s="226" t="e">
        <f>VLOOKUP(C1228,#REF!, 2,FALSE)</f>
        <v>#REF!</v>
      </c>
      <c r="BM1228" s="177" t="s">
        <v>4487</v>
      </c>
      <c r="BN1228" s="177" t="s">
        <v>626</v>
      </c>
      <c r="BO1228" s="177" t="s">
        <v>2192</v>
      </c>
      <c r="BU1228" s="177" t="s">
        <v>4487</v>
      </c>
      <c r="BV1228" s="177" t="s">
        <v>626</v>
      </c>
      <c r="BW1228" s="177" t="s">
        <v>2192</v>
      </c>
    </row>
    <row r="1229" spans="51:75" x14ac:dyDescent="0.3">
      <c r="AY1229" s="226" t="e">
        <f>VLOOKUP(C1229,#REF!, 2,FALSE)</f>
        <v>#REF!</v>
      </c>
      <c r="BM1229" s="177" t="s">
        <v>873</v>
      </c>
      <c r="BN1229" s="177" t="s">
        <v>626</v>
      </c>
      <c r="BO1229" s="177" t="s">
        <v>1277</v>
      </c>
      <c r="BU1229" s="177" t="s">
        <v>873</v>
      </c>
      <c r="BV1229" s="177" t="s">
        <v>626</v>
      </c>
      <c r="BW1229" s="177" t="s">
        <v>1277</v>
      </c>
    </row>
    <row r="1230" spans="51:75" x14ac:dyDescent="0.3">
      <c r="AY1230" s="226" t="e">
        <f>VLOOKUP(C1230,#REF!, 2,FALSE)</f>
        <v>#REF!</v>
      </c>
      <c r="BM1230" s="177" t="s">
        <v>115</v>
      </c>
      <c r="BN1230" s="177" t="s">
        <v>658</v>
      </c>
      <c r="BO1230" s="177" t="s">
        <v>2940</v>
      </c>
      <c r="BU1230" s="177" t="s">
        <v>115</v>
      </c>
      <c r="BV1230" s="177" t="s">
        <v>658</v>
      </c>
      <c r="BW1230" s="177" t="s">
        <v>2940</v>
      </c>
    </row>
    <row r="1231" spans="51:75" x14ac:dyDescent="0.3">
      <c r="AY1231" s="226" t="e">
        <f>VLOOKUP(C1231,#REF!, 2,FALSE)</f>
        <v>#REF!</v>
      </c>
      <c r="BM1231" s="177" t="s">
        <v>4489</v>
      </c>
      <c r="BN1231" s="177" t="s">
        <v>636</v>
      </c>
      <c r="BO1231" s="177" t="s">
        <v>1388</v>
      </c>
      <c r="BU1231" s="177" t="s">
        <v>4489</v>
      </c>
      <c r="BV1231" s="177" t="s">
        <v>636</v>
      </c>
      <c r="BW1231" s="177" t="s">
        <v>1388</v>
      </c>
    </row>
    <row r="1232" spans="51:75" x14ac:dyDescent="0.3">
      <c r="AY1232" s="226" t="e">
        <f>VLOOKUP(C1232,#REF!, 2,FALSE)</f>
        <v>#REF!</v>
      </c>
      <c r="BM1232" s="177" t="s">
        <v>4491</v>
      </c>
      <c r="BN1232" s="177" t="s">
        <v>852</v>
      </c>
      <c r="BO1232" s="177" t="s">
        <v>660</v>
      </c>
      <c r="BU1232" s="177" t="s">
        <v>4491</v>
      </c>
      <c r="BV1232" s="177" t="s">
        <v>852</v>
      </c>
      <c r="BW1232" s="177" t="s">
        <v>660</v>
      </c>
    </row>
    <row r="1233" spans="51:75" x14ac:dyDescent="0.3">
      <c r="AY1233" s="226" t="e">
        <f>VLOOKUP(C1233,#REF!, 2,FALSE)</f>
        <v>#REF!</v>
      </c>
      <c r="BM1233" s="177" t="s">
        <v>287</v>
      </c>
      <c r="BN1233" s="177" t="s">
        <v>3199</v>
      </c>
      <c r="BO1233" s="177" t="s">
        <v>4493</v>
      </c>
      <c r="BU1233" s="177" t="s">
        <v>287</v>
      </c>
      <c r="BV1233" s="177" t="s">
        <v>3199</v>
      </c>
      <c r="BW1233" s="177" t="s">
        <v>4493</v>
      </c>
    </row>
    <row r="1234" spans="51:75" x14ac:dyDescent="0.3">
      <c r="AY1234" s="226" t="e">
        <f>VLOOKUP(C1234,#REF!, 2,FALSE)</f>
        <v>#REF!</v>
      </c>
      <c r="BM1234" s="177" t="s">
        <v>4495</v>
      </c>
      <c r="BN1234" s="177" t="s">
        <v>731</v>
      </c>
      <c r="BO1234" s="177" t="s">
        <v>659</v>
      </c>
      <c r="BU1234" s="177" t="s">
        <v>4495</v>
      </c>
      <c r="BV1234" s="177" t="s">
        <v>731</v>
      </c>
      <c r="BW1234" s="177" t="s">
        <v>659</v>
      </c>
    </row>
    <row r="1235" spans="51:75" x14ac:dyDescent="0.3">
      <c r="AY1235" s="226" t="e">
        <f>VLOOKUP(C1235,#REF!, 2,FALSE)</f>
        <v>#REF!</v>
      </c>
      <c r="BM1235" s="177" t="s">
        <v>4496</v>
      </c>
      <c r="BN1235" s="177" t="s">
        <v>658</v>
      </c>
      <c r="BO1235" s="177" t="s">
        <v>1536</v>
      </c>
      <c r="BU1235" s="177" t="s">
        <v>4496</v>
      </c>
      <c r="BV1235" s="177" t="s">
        <v>658</v>
      </c>
      <c r="BW1235" s="177" t="s">
        <v>1536</v>
      </c>
    </row>
    <row r="1236" spans="51:75" x14ac:dyDescent="0.3">
      <c r="AY1236" s="226" t="e">
        <f>VLOOKUP(C1236,#REF!, 2,FALSE)</f>
        <v>#REF!</v>
      </c>
      <c r="BM1236" s="177" t="s">
        <v>4497</v>
      </c>
      <c r="BN1236" s="177" t="s">
        <v>3199</v>
      </c>
      <c r="BO1236" s="177" t="s">
        <v>4499</v>
      </c>
      <c r="BU1236" s="177" t="s">
        <v>4497</v>
      </c>
      <c r="BV1236" s="177" t="s">
        <v>3199</v>
      </c>
      <c r="BW1236" s="177" t="s">
        <v>4499</v>
      </c>
    </row>
    <row r="1237" spans="51:75" x14ac:dyDescent="0.3">
      <c r="AY1237" s="226" t="e">
        <f>VLOOKUP(C1237,#REF!, 2,FALSE)</f>
        <v>#REF!</v>
      </c>
      <c r="BM1237" s="177" t="s">
        <v>153</v>
      </c>
      <c r="BN1237" s="177" t="s">
        <v>3199</v>
      </c>
      <c r="BO1237" s="177" t="s">
        <v>1201</v>
      </c>
      <c r="BU1237" s="177" t="s">
        <v>153</v>
      </c>
      <c r="BV1237" s="177" t="s">
        <v>3199</v>
      </c>
      <c r="BW1237" s="177" t="s">
        <v>1201</v>
      </c>
    </row>
    <row r="1238" spans="51:75" x14ac:dyDescent="0.3">
      <c r="AY1238" s="226" t="e">
        <f>VLOOKUP(C1238,#REF!, 2,FALSE)</f>
        <v>#REF!</v>
      </c>
      <c r="BM1238" s="177" t="s">
        <v>4500</v>
      </c>
      <c r="BN1238" s="177" t="s">
        <v>658</v>
      </c>
      <c r="BO1238" s="177" t="s">
        <v>2168</v>
      </c>
      <c r="BU1238" s="177" t="s">
        <v>4500</v>
      </c>
      <c r="BV1238" s="177" t="s">
        <v>658</v>
      </c>
      <c r="BW1238" s="177" t="s">
        <v>2168</v>
      </c>
    </row>
    <row r="1239" spans="51:75" x14ac:dyDescent="0.3">
      <c r="AY1239" s="226" t="e">
        <f>VLOOKUP(C1239,#REF!, 2,FALSE)</f>
        <v>#REF!</v>
      </c>
      <c r="BM1239" s="177" t="s">
        <v>4501</v>
      </c>
      <c r="BN1239" s="177" t="s">
        <v>623</v>
      </c>
      <c r="BO1239" s="177" t="s">
        <v>2431</v>
      </c>
      <c r="BU1239" s="177" t="s">
        <v>4501</v>
      </c>
      <c r="BV1239" s="177" t="s">
        <v>623</v>
      </c>
      <c r="BW1239" s="177" t="s">
        <v>2431</v>
      </c>
    </row>
    <row r="1240" spans="51:75" x14ac:dyDescent="0.3">
      <c r="AY1240" s="226" t="e">
        <f>VLOOKUP(C1240,#REF!, 2,FALSE)</f>
        <v>#REF!</v>
      </c>
      <c r="BM1240" s="177" t="s">
        <v>114</v>
      </c>
      <c r="BN1240" s="177" t="s">
        <v>700</v>
      </c>
      <c r="BO1240" s="177" t="s">
        <v>659</v>
      </c>
      <c r="BU1240" s="177" t="s">
        <v>114</v>
      </c>
      <c r="BV1240" s="177" t="s">
        <v>700</v>
      </c>
      <c r="BW1240" s="177" t="s">
        <v>659</v>
      </c>
    </row>
    <row r="1241" spans="51:75" x14ac:dyDescent="0.3">
      <c r="AY1241" s="226" t="e">
        <f>VLOOKUP(C1241,#REF!, 2,FALSE)</f>
        <v>#REF!</v>
      </c>
      <c r="BM1241" s="177" t="s">
        <v>116</v>
      </c>
      <c r="BN1241" s="177" t="s">
        <v>705</v>
      </c>
      <c r="BO1241" s="177" t="s">
        <v>3850</v>
      </c>
      <c r="BU1241" s="177" t="s">
        <v>116</v>
      </c>
      <c r="BV1241" s="177" t="s">
        <v>705</v>
      </c>
      <c r="BW1241" s="177" t="s">
        <v>3850</v>
      </c>
    </row>
    <row r="1242" spans="51:75" x14ac:dyDescent="0.3">
      <c r="AY1242" s="226" t="e">
        <f>VLOOKUP(C1242,#REF!, 2,FALSE)</f>
        <v>#REF!</v>
      </c>
      <c r="BM1242" s="177" t="s">
        <v>154</v>
      </c>
      <c r="BN1242" s="177" t="s">
        <v>700</v>
      </c>
      <c r="BO1242" s="177" t="s">
        <v>1210</v>
      </c>
      <c r="BU1242" s="177" t="s">
        <v>154</v>
      </c>
      <c r="BV1242" s="177" t="s">
        <v>700</v>
      </c>
      <c r="BW1242" s="177" t="s">
        <v>1210</v>
      </c>
    </row>
    <row r="1243" spans="51:75" x14ac:dyDescent="0.3">
      <c r="AY1243" s="226" t="e">
        <f>VLOOKUP(C1243,#REF!, 2,FALSE)</f>
        <v>#REF!</v>
      </c>
      <c r="BM1243" s="177" t="s">
        <v>4504</v>
      </c>
      <c r="BN1243" s="177" t="s">
        <v>705</v>
      </c>
      <c r="BO1243" s="177" t="s">
        <v>659</v>
      </c>
      <c r="BU1243" s="177" t="s">
        <v>4504</v>
      </c>
      <c r="BV1243" s="177" t="s">
        <v>705</v>
      </c>
      <c r="BW1243" s="177" t="s">
        <v>659</v>
      </c>
    </row>
    <row r="1244" spans="51:75" x14ac:dyDescent="0.3">
      <c r="AY1244" s="226" t="e">
        <f>VLOOKUP(C1244,#REF!, 2,FALSE)</f>
        <v>#REF!</v>
      </c>
      <c r="BM1244" s="177" t="s">
        <v>4505</v>
      </c>
      <c r="BN1244" s="177" t="s">
        <v>700</v>
      </c>
      <c r="BO1244" s="177" t="s">
        <v>856</v>
      </c>
      <c r="BU1244" s="177" t="s">
        <v>4505</v>
      </c>
      <c r="BV1244" s="177" t="s">
        <v>700</v>
      </c>
      <c r="BW1244" s="177" t="s">
        <v>856</v>
      </c>
    </row>
    <row r="1245" spans="51:75" x14ac:dyDescent="0.3">
      <c r="AY1245" s="226" t="e">
        <f>VLOOKUP(C1245,#REF!, 2,FALSE)</f>
        <v>#REF!</v>
      </c>
      <c r="BM1245" s="177" t="s">
        <v>874</v>
      </c>
      <c r="BN1245" s="177" t="s">
        <v>3199</v>
      </c>
      <c r="BO1245" s="177" t="s">
        <v>1460</v>
      </c>
      <c r="BU1245" s="177" t="s">
        <v>874</v>
      </c>
      <c r="BV1245" s="177" t="s">
        <v>3199</v>
      </c>
      <c r="BW1245" s="177" t="s">
        <v>1460</v>
      </c>
    </row>
    <row r="1246" spans="51:75" x14ac:dyDescent="0.3">
      <c r="AY1246" s="226" t="e">
        <f>VLOOKUP(C1246,#REF!, 2,FALSE)</f>
        <v>#REF!</v>
      </c>
      <c r="BM1246" s="177" t="s">
        <v>4506</v>
      </c>
      <c r="BN1246" s="177" t="s">
        <v>661</v>
      </c>
      <c r="BO1246" s="177" t="s">
        <v>4507</v>
      </c>
      <c r="BU1246" s="177" t="s">
        <v>4506</v>
      </c>
      <c r="BV1246" s="177" t="s">
        <v>661</v>
      </c>
      <c r="BW1246" s="177" t="s">
        <v>4507</v>
      </c>
    </row>
    <row r="1247" spans="51:75" x14ac:dyDescent="0.3">
      <c r="AY1247" s="226" t="e">
        <f>VLOOKUP(C1247,#REF!, 2,FALSE)</f>
        <v>#REF!</v>
      </c>
      <c r="BM1247" s="177" t="s">
        <v>4508</v>
      </c>
      <c r="BN1247" s="177" t="s">
        <v>3045</v>
      </c>
      <c r="BO1247" s="177" t="s">
        <v>4510</v>
      </c>
      <c r="BU1247" s="177" t="s">
        <v>4508</v>
      </c>
      <c r="BV1247" s="177" t="s">
        <v>3045</v>
      </c>
      <c r="BW1247" s="177" t="s">
        <v>4510</v>
      </c>
    </row>
    <row r="1248" spans="51:75" x14ac:dyDescent="0.3">
      <c r="AY1248" s="226" t="e">
        <f>VLOOKUP(C1248,#REF!, 2,FALSE)</f>
        <v>#REF!</v>
      </c>
      <c r="BM1248" s="177" t="s">
        <v>4511</v>
      </c>
      <c r="BN1248" s="177" t="s">
        <v>3199</v>
      </c>
      <c r="BO1248" s="177" t="s">
        <v>3752</v>
      </c>
      <c r="BU1248" s="177" t="s">
        <v>4511</v>
      </c>
      <c r="BV1248" s="177" t="s">
        <v>3199</v>
      </c>
      <c r="BW1248" s="177" t="s">
        <v>3752</v>
      </c>
    </row>
    <row r="1249" spans="51:75" x14ac:dyDescent="0.3">
      <c r="AY1249" s="226" t="e">
        <f>VLOOKUP(C1249,#REF!, 2,FALSE)</f>
        <v>#REF!</v>
      </c>
      <c r="BM1249" s="177" t="s">
        <v>4513</v>
      </c>
      <c r="BN1249" s="177" t="s">
        <v>1342</v>
      </c>
      <c r="BO1249" s="177" t="s">
        <v>1422</v>
      </c>
      <c r="BU1249" s="177" t="s">
        <v>4513</v>
      </c>
      <c r="BV1249" s="177" t="s">
        <v>1342</v>
      </c>
      <c r="BW1249" s="177" t="s">
        <v>1422</v>
      </c>
    </row>
    <row r="1250" spans="51:75" x14ac:dyDescent="0.3">
      <c r="AY1250" s="226" t="e">
        <f>VLOOKUP(C1250,#REF!, 2,FALSE)</f>
        <v>#REF!</v>
      </c>
      <c r="BM1250" s="177" t="s">
        <v>4514</v>
      </c>
      <c r="BN1250" s="177" t="s">
        <v>1342</v>
      </c>
      <c r="BO1250" s="177" t="s">
        <v>4515</v>
      </c>
      <c r="BU1250" s="177" t="s">
        <v>4514</v>
      </c>
      <c r="BV1250" s="177" t="s">
        <v>1342</v>
      </c>
      <c r="BW1250" s="177" t="s">
        <v>4515</v>
      </c>
    </row>
    <row r="1251" spans="51:75" x14ac:dyDescent="0.3">
      <c r="AY1251" s="226" t="e">
        <f>VLOOKUP(C1251,#REF!, 2,FALSE)</f>
        <v>#REF!</v>
      </c>
      <c r="BM1251" s="177" t="s">
        <v>4516</v>
      </c>
      <c r="BN1251" s="177" t="s">
        <v>3083</v>
      </c>
      <c r="BO1251" s="177" t="s">
        <v>856</v>
      </c>
      <c r="BU1251" s="177" t="s">
        <v>4516</v>
      </c>
      <c r="BV1251" s="177" t="s">
        <v>3083</v>
      </c>
      <c r="BW1251" s="177" t="s">
        <v>856</v>
      </c>
    </row>
    <row r="1252" spans="51:75" x14ac:dyDescent="0.3">
      <c r="AY1252" s="226" t="e">
        <f>VLOOKUP(C1252,#REF!, 2,FALSE)</f>
        <v>#REF!</v>
      </c>
      <c r="BM1252" s="177" t="s">
        <v>875</v>
      </c>
      <c r="BN1252" s="177" t="s">
        <v>3199</v>
      </c>
      <c r="BO1252" s="177" t="s">
        <v>4515</v>
      </c>
      <c r="BU1252" s="177" t="s">
        <v>875</v>
      </c>
      <c r="BV1252" s="177" t="s">
        <v>3199</v>
      </c>
      <c r="BW1252" s="177" t="s">
        <v>4515</v>
      </c>
    </row>
    <row r="1253" spans="51:75" x14ac:dyDescent="0.3">
      <c r="AY1253" s="226" t="e">
        <f>VLOOKUP(C1253,#REF!, 2,FALSE)</f>
        <v>#REF!</v>
      </c>
      <c r="BM1253" s="177" t="s">
        <v>4517</v>
      </c>
      <c r="BN1253" s="177" t="s">
        <v>3199</v>
      </c>
      <c r="BO1253" s="177" t="s">
        <v>3743</v>
      </c>
      <c r="BU1253" s="177" t="s">
        <v>4517</v>
      </c>
      <c r="BV1253" s="177" t="s">
        <v>3199</v>
      </c>
      <c r="BW1253" s="177" t="s">
        <v>3743</v>
      </c>
    </row>
    <row r="1254" spans="51:75" x14ac:dyDescent="0.3">
      <c r="AY1254" s="226" t="e">
        <f>VLOOKUP(C1254,#REF!, 2,FALSE)</f>
        <v>#REF!</v>
      </c>
      <c r="BM1254" s="177" t="s">
        <v>4518</v>
      </c>
      <c r="BN1254" s="177" t="s">
        <v>3245</v>
      </c>
      <c r="BO1254" s="177" t="s">
        <v>4519</v>
      </c>
      <c r="BU1254" s="177" t="s">
        <v>4518</v>
      </c>
      <c r="BV1254" s="177" t="s">
        <v>3245</v>
      </c>
      <c r="BW1254" s="177" t="s">
        <v>4519</v>
      </c>
    </row>
    <row r="1255" spans="51:75" x14ac:dyDescent="0.3">
      <c r="AY1255" s="226" t="e">
        <f>VLOOKUP(C1255,#REF!, 2,FALSE)</f>
        <v>#REF!</v>
      </c>
      <c r="BM1255" s="177" t="s">
        <v>4520</v>
      </c>
      <c r="BN1255" s="177" t="s">
        <v>3199</v>
      </c>
      <c r="BO1255" s="177" t="s">
        <v>2933</v>
      </c>
      <c r="BU1255" s="177" t="s">
        <v>4520</v>
      </c>
      <c r="BV1255" s="177" t="s">
        <v>3199</v>
      </c>
      <c r="BW1255" s="177" t="s">
        <v>2933</v>
      </c>
    </row>
    <row r="1256" spans="51:75" x14ac:dyDescent="0.3">
      <c r="AY1256" s="226" t="e">
        <f>VLOOKUP(C1256,#REF!, 2,FALSE)</f>
        <v>#REF!</v>
      </c>
      <c r="BM1256" s="177" t="s">
        <v>4521</v>
      </c>
      <c r="BN1256" s="177" t="s">
        <v>1342</v>
      </c>
      <c r="BO1256" s="177" t="s">
        <v>4522</v>
      </c>
      <c r="BU1256" s="177" t="s">
        <v>4521</v>
      </c>
      <c r="BV1256" s="177" t="s">
        <v>1342</v>
      </c>
      <c r="BW1256" s="177" t="s">
        <v>4522</v>
      </c>
    </row>
    <row r="1257" spans="51:75" x14ac:dyDescent="0.3">
      <c r="AY1257" s="226" t="e">
        <f>VLOOKUP(C1257,#REF!, 2,FALSE)</f>
        <v>#REF!</v>
      </c>
      <c r="BM1257" s="177" t="s">
        <v>4523</v>
      </c>
      <c r="BN1257" s="177" t="s">
        <v>1342</v>
      </c>
      <c r="BO1257" s="177" t="s">
        <v>2933</v>
      </c>
      <c r="BU1257" s="177" t="s">
        <v>4523</v>
      </c>
      <c r="BV1257" s="177" t="s">
        <v>1342</v>
      </c>
      <c r="BW1257" s="177" t="s">
        <v>2933</v>
      </c>
    </row>
    <row r="1258" spans="51:75" x14ac:dyDescent="0.3">
      <c r="AY1258" s="226" t="e">
        <f>VLOOKUP(C1258,#REF!, 2,FALSE)</f>
        <v>#REF!</v>
      </c>
      <c r="BM1258" s="177" t="s">
        <v>4524</v>
      </c>
      <c r="BN1258" s="177" t="s">
        <v>628</v>
      </c>
      <c r="BO1258" s="177" t="s">
        <v>4525</v>
      </c>
      <c r="BU1258" s="177" t="s">
        <v>4524</v>
      </c>
      <c r="BV1258" s="177" t="s">
        <v>628</v>
      </c>
      <c r="BW1258" s="177" t="s">
        <v>4525</v>
      </c>
    </row>
    <row r="1259" spans="51:75" x14ac:dyDescent="0.3">
      <c r="AY1259" s="226" t="e">
        <f>VLOOKUP(C1259,#REF!, 2,FALSE)</f>
        <v>#REF!</v>
      </c>
      <c r="BM1259" s="177" t="s">
        <v>4526</v>
      </c>
      <c r="BN1259" s="177" t="s">
        <v>1269</v>
      </c>
      <c r="BO1259" s="177" t="s">
        <v>2983</v>
      </c>
      <c r="BU1259" s="177" t="s">
        <v>4526</v>
      </c>
      <c r="BV1259" s="177" t="s">
        <v>1269</v>
      </c>
      <c r="BW1259" s="177" t="s">
        <v>2983</v>
      </c>
    </row>
    <row r="1260" spans="51:75" x14ac:dyDescent="0.3">
      <c r="AY1260" s="226" t="e">
        <f>VLOOKUP(C1260,#REF!, 2,FALSE)</f>
        <v>#REF!</v>
      </c>
      <c r="BM1260" s="177" t="s">
        <v>876</v>
      </c>
      <c r="BN1260" s="177" t="s">
        <v>2983</v>
      </c>
      <c r="BO1260" s="177" t="s">
        <v>4527</v>
      </c>
      <c r="BU1260" s="177" t="s">
        <v>876</v>
      </c>
      <c r="BV1260" s="177" t="s">
        <v>2983</v>
      </c>
      <c r="BW1260" s="177" t="s">
        <v>4527</v>
      </c>
    </row>
    <row r="1261" spans="51:75" x14ac:dyDescent="0.3">
      <c r="AY1261" s="226" t="e">
        <f>VLOOKUP(C1261,#REF!, 2,FALSE)</f>
        <v>#REF!</v>
      </c>
      <c r="BM1261" s="177" t="s">
        <v>4528</v>
      </c>
      <c r="BN1261" s="177" t="s">
        <v>3045</v>
      </c>
      <c r="BO1261" s="177" t="s">
        <v>995</v>
      </c>
      <c r="BU1261" s="177" t="s">
        <v>4528</v>
      </c>
      <c r="BV1261" s="177" t="s">
        <v>3045</v>
      </c>
      <c r="BW1261" s="177" t="s">
        <v>995</v>
      </c>
    </row>
    <row r="1262" spans="51:75" x14ac:dyDescent="0.3">
      <c r="AY1262" s="226" t="e">
        <f>VLOOKUP(C1262,#REF!, 2,FALSE)</f>
        <v>#REF!</v>
      </c>
      <c r="BM1262" s="177" t="s">
        <v>4529</v>
      </c>
      <c r="BN1262" s="177" t="s">
        <v>3245</v>
      </c>
      <c r="BO1262" s="177" t="s">
        <v>1057</v>
      </c>
      <c r="BU1262" s="177" t="s">
        <v>4529</v>
      </c>
      <c r="BV1262" s="177" t="s">
        <v>3245</v>
      </c>
      <c r="BW1262" s="177" t="s">
        <v>1057</v>
      </c>
    </row>
    <row r="1263" spans="51:75" x14ac:dyDescent="0.3">
      <c r="AY1263" s="226" t="e">
        <f>VLOOKUP(C1263,#REF!, 2,FALSE)</f>
        <v>#REF!</v>
      </c>
      <c r="BM1263" s="177" t="s">
        <v>4531</v>
      </c>
      <c r="BN1263" s="177" t="s">
        <v>3199</v>
      </c>
      <c r="BO1263" s="177" t="s">
        <v>4532</v>
      </c>
      <c r="BU1263" s="177" t="s">
        <v>4531</v>
      </c>
      <c r="BV1263" s="177" t="s">
        <v>3199</v>
      </c>
      <c r="BW1263" s="177" t="s">
        <v>4532</v>
      </c>
    </row>
    <row r="1264" spans="51:75" x14ac:dyDescent="0.3">
      <c r="AY1264" s="226" t="e">
        <f>VLOOKUP(C1264,#REF!, 2,FALSE)</f>
        <v>#REF!</v>
      </c>
      <c r="BM1264" s="177" t="s">
        <v>877</v>
      </c>
      <c r="BN1264" s="177" t="s">
        <v>862</v>
      </c>
      <c r="BO1264" s="177" t="s">
        <v>1058</v>
      </c>
      <c r="BU1264" s="177" t="s">
        <v>877</v>
      </c>
      <c r="BV1264" s="177" t="s">
        <v>862</v>
      </c>
      <c r="BW1264" s="177" t="s">
        <v>1058</v>
      </c>
    </row>
    <row r="1265" spans="51:75" x14ac:dyDescent="0.3">
      <c r="AY1265" s="226" t="e">
        <f>VLOOKUP(C1265,#REF!, 2,FALSE)</f>
        <v>#REF!</v>
      </c>
      <c r="BM1265" s="177" t="s">
        <v>4533</v>
      </c>
      <c r="BN1265" s="177" t="s">
        <v>3083</v>
      </c>
      <c r="BO1265" s="177" t="s">
        <v>4534</v>
      </c>
      <c r="BU1265" s="177" t="s">
        <v>4533</v>
      </c>
      <c r="BV1265" s="177" t="s">
        <v>3083</v>
      </c>
      <c r="BW1265" s="177" t="s">
        <v>4534</v>
      </c>
    </row>
    <row r="1266" spans="51:75" x14ac:dyDescent="0.3">
      <c r="AY1266" s="226" t="e">
        <f>VLOOKUP(C1266,#REF!, 2,FALSE)</f>
        <v>#REF!</v>
      </c>
      <c r="BM1266" s="177" t="s">
        <v>4536</v>
      </c>
      <c r="BN1266" s="177" t="s">
        <v>628</v>
      </c>
      <c r="BO1266" s="177" t="s">
        <v>1783</v>
      </c>
      <c r="BU1266" s="177" t="s">
        <v>4536</v>
      </c>
      <c r="BV1266" s="177" t="s">
        <v>628</v>
      </c>
      <c r="BW1266" s="177" t="s">
        <v>1783</v>
      </c>
    </row>
    <row r="1267" spans="51:75" x14ac:dyDescent="0.3">
      <c r="AY1267" s="226" t="e">
        <f>VLOOKUP(C1267,#REF!, 2,FALSE)</f>
        <v>#REF!</v>
      </c>
      <c r="BM1267" s="177" t="s">
        <v>4537</v>
      </c>
      <c r="BN1267" s="177" t="s">
        <v>3199</v>
      </c>
      <c r="BO1267" s="177" t="s">
        <v>4538</v>
      </c>
      <c r="BU1267" s="177" t="s">
        <v>4537</v>
      </c>
      <c r="BV1267" s="177" t="s">
        <v>3199</v>
      </c>
      <c r="BW1267" s="177" t="s">
        <v>4538</v>
      </c>
    </row>
    <row r="1268" spans="51:75" x14ac:dyDescent="0.3">
      <c r="AY1268" s="226" t="e">
        <f>VLOOKUP(C1268,#REF!, 2,FALSE)</f>
        <v>#REF!</v>
      </c>
      <c r="BM1268" s="177" t="s">
        <v>4539</v>
      </c>
      <c r="BN1268" s="177" t="s">
        <v>3199</v>
      </c>
      <c r="BO1268" s="177" t="s">
        <v>1339</v>
      </c>
      <c r="BU1268" s="177" t="s">
        <v>4539</v>
      </c>
      <c r="BV1268" s="177" t="s">
        <v>3199</v>
      </c>
      <c r="BW1268" s="177" t="s">
        <v>1339</v>
      </c>
    </row>
    <row r="1269" spans="51:75" x14ac:dyDescent="0.3">
      <c r="AY1269" s="226" t="e">
        <f>VLOOKUP(C1269,#REF!, 2,FALSE)</f>
        <v>#REF!</v>
      </c>
      <c r="BM1269" s="177" t="s">
        <v>4540</v>
      </c>
      <c r="BN1269" s="177" t="s">
        <v>3199</v>
      </c>
      <c r="BO1269" s="177" t="s">
        <v>1595</v>
      </c>
      <c r="BU1269" s="177" t="s">
        <v>4540</v>
      </c>
      <c r="BV1269" s="177" t="s">
        <v>3199</v>
      </c>
      <c r="BW1269" s="177" t="s">
        <v>1595</v>
      </c>
    </row>
    <row r="1270" spans="51:75" x14ac:dyDescent="0.3">
      <c r="AY1270" s="226" t="e">
        <f>VLOOKUP(C1270,#REF!, 2,FALSE)</f>
        <v>#REF!</v>
      </c>
      <c r="BM1270" s="177" t="s">
        <v>878</v>
      </c>
      <c r="BN1270" s="177" t="s">
        <v>3199</v>
      </c>
      <c r="BO1270" s="177" t="s">
        <v>2652</v>
      </c>
      <c r="BU1270" s="177" t="s">
        <v>878</v>
      </c>
      <c r="BV1270" s="177" t="s">
        <v>3199</v>
      </c>
      <c r="BW1270" s="177" t="s">
        <v>2652</v>
      </c>
    </row>
    <row r="1271" spans="51:75" x14ac:dyDescent="0.3">
      <c r="AY1271" s="226" t="e">
        <f>VLOOKUP(C1271,#REF!, 2,FALSE)</f>
        <v>#REF!</v>
      </c>
      <c r="BM1271" s="177" t="s">
        <v>4541</v>
      </c>
      <c r="BN1271" s="177" t="s">
        <v>2979</v>
      </c>
      <c r="BO1271" s="177" t="s">
        <v>1812</v>
      </c>
      <c r="BU1271" s="177" t="s">
        <v>4541</v>
      </c>
      <c r="BV1271" s="177" t="s">
        <v>2979</v>
      </c>
      <c r="BW1271" s="177" t="s">
        <v>1812</v>
      </c>
    </row>
    <row r="1272" spans="51:75" x14ac:dyDescent="0.3">
      <c r="AY1272" s="226" t="e">
        <f>VLOOKUP(C1272,#REF!, 2,FALSE)</f>
        <v>#REF!</v>
      </c>
      <c r="BM1272" s="177" t="s">
        <v>4542</v>
      </c>
      <c r="BN1272" s="177" t="s">
        <v>3005</v>
      </c>
      <c r="BO1272" s="177" t="s">
        <v>1812</v>
      </c>
      <c r="BU1272" s="177" t="s">
        <v>4542</v>
      </c>
      <c r="BV1272" s="177" t="s">
        <v>3005</v>
      </c>
      <c r="BW1272" s="177" t="s">
        <v>1812</v>
      </c>
    </row>
    <row r="1273" spans="51:75" x14ac:dyDescent="0.3">
      <c r="AY1273" s="226" t="e">
        <f>VLOOKUP(C1273,#REF!, 2,FALSE)</f>
        <v>#REF!</v>
      </c>
      <c r="BM1273" s="177" t="s">
        <v>4543</v>
      </c>
      <c r="BN1273" s="177" t="s">
        <v>2983</v>
      </c>
      <c r="BO1273" s="177" t="s">
        <v>2983</v>
      </c>
      <c r="BU1273" s="177" t="s">
        <v>4543</v>
      </c>
      <c r="BV1273" s="177" t="s">
        <v>2983</v>
      </c>
      <c r="BW1273" s="177" t="s">
        <v>2983</v>
      </c>
    </row>
    <row r="1274" spans="51:75" x14ac:dyDescent="0.3">
      <c r="AY1274" s="226" t="e">
        <f>VLOOKUP(C1274,#REF!, 2,FALSE)</f>
        <v>#REF!</v>
      </c>
      <c r="BM1274" s="177" t="s">
        <v>4545</v>
      </c>
      <c r="BN1274" s="177" t="s">
        <v>3002</v>
      </c>
      <c r="BO1274" s="177" t="s">
        <v>2940</v>
      </c>
      <c r="BU1274" s="177" t="s">
        <v>4545</v>
      </c>
      <c r="BV1274" s="177" t="s">
        <v>3002</v>
      </c>
      <c r="BW1274" s="177" t="s">
        <v>2940</v>
      </c>
    </row>
    <row r="1275" spans="51:75" x14ac:dyDescent="0.3">
      <c r="AY1275" s="226" t="e">
        <f>VLOOKUP(C1275,#REF!, 2,FALSE)</f>
        <v>#REF!</v>
      </c>
      <c r="BM1275" s="177" t="s">
        <v>4546</v>
      </c>
      <c r="BN1275" s="177" t="s">
        <v>3199</v>
      </c>
      <c r="BO1275" s="177" t="s">
        <v>4547</v>
      </c>
      <c r="BU1275" s="177" t="s">
        <v>4546</v>
      </c>
      <c r="BV1275" s="177" t="s">
        <v>3199</v>
      </c>
      <c r="BW1275" s="177" t="s">
        <v>4547</v>
      </c>
    </row>
    <row r="1276" spans="51:75" x14ac:dyDescent="0.3">
      <c r="AY1276" s="226" t="e">
        <f>VLOOKUP(C1276,#REF!, 2,FALSE)</f>
        <v>#REF!</v>
      </c>
      <c r="BM1276" s="177" t="s">
        <v>879</v>
      </c>
      <c r="BN1276" s="177" t="s">
        <v>3087</v>
      </c>
      <c r="BO1276" s="177" t="s">
        <v>4548</v>
      </c>
      <c r="BU1276" s="177" t="s">
        <v>879</v>
      </c>
      <c r="BV1276" s="177" t="s">
        <v>3087</v>
      </c>
      <c r="BW1276" s="177" t="s">
        <v>4548</v>
      </c>
    </row>
    <row r="1277" spans="51:75" x14ac:dyDescent="0.3">
      <c r="AY1277" s="226" t="e">
        <f>VLOOKUP(C1277,#REF!, 2,FALSE)</f>
        <v>#REF!</v>
      </c>
      <c r="BM1277" s="177" t="s">
        <v>4549</v>
      </c>
      <c r="BN1277" s="177" t="s">
        <v>731</v>
      </c>
      <c r="BO1277" s="177" t="s">
        <v>4550</v>
      </c>
      <c r="BU1277" s="177" t="s">
        <v>4549</v>
      </c>
      <c r="BV1277" s="177" t="s">
        <v>731</v>
      </c>
      <c r="BW1277" s="177" t="s">
        <v>4550</v>
      </c>
    </row>
    <row r="1278" spans="51:75" x14ac:dyDescent="0.3">
      <c r="AY1278" s="226" t="e">
        <f>VLOOKUP(C1278,#REF!, 2,FALSE)</f>
        <v>#REF!</v>
      </c>
      <c r="BM1278" s="177" t="s">
        <v>4552</v>
      </c>
      <c r="BN1278" s="177" t="s">
        <v>3199</v>
      </c>
      <c r="BO1278" s="177" t="s">
        <v>4553</v>
      </c>
      <c r="BU1278" s="177" t="s">
        <v>4552</v>
      </c>
      <c r="BV1278" s="177" t="s">
        <v>3199</v>
      </c>
      <c r="BW1278" s="177" t="s">
        <v>4553</v>
      </c>
    </row>
    <row r="1279" spans="51:75" x14ac:dyDescent="0.3">
      <c r="AY1279" s="226" t="e">
        <f>VLOOKUP(C1279,#REF!, 2,FALSE)</f>
        <v>#REF!</v>
      </c>
      <c r="BM1279" s="177" t="s">
        <v>880</v>
      </c>
      <c r="BN1279" s="177" t="s">
        <v>719</v>
      </c>
      <c r="BO1279" s="177" t="s">
        <v>2452</v>
      </c>
      <c r="BU1279" s="177" t="s">
        <v>880</v>
      </c>
      <c r="BV1279" s="177" t="s">
        <v>719</v>
      </c>
      <c r="BW1279" s="177" t="s">
        <v>2452</v>
      </c>
    </row>
    <row r="1280" spans="51:75" x14ac:dyDescent="0.3">
      <c r="AY1280" s="226" t="e">
        <f>VLOOKUP(C1280,#REF!, 2,FALSE)</f>
        <v>#REF!</v>
      </c>
      <c r="BM1280" s="177" t="s">
        <v>4554</v>
      </c>
      <c r="BN1280" s="177" t="s">
        <v>3005</v>
      </c>
      <c r="BO1280" s="177" t="s">
        <v>4555</v>
      </c>
      <c r="BU1280" s="177" t="s">
        <v>4554</v>
      </c>
      <c r="BV1280" s="177" t="s">
        <v>3005</v>
      </c>
      <c r="BW1280" s="177" t="s">
        <v>4555</v>
      </c>
    </row>
    <row r="1281" spans="51:75" x14ac:dyDescent="0.3">
      <c r="AY1281" s="226" t="e">
        <f>VLOOKUP(C1281,#REF!, 2,FALSE)</f>
        <v>#REF!</v>
      </c>
      <c r="BM1281" s="177" t="s">
        <v>4556</v>
      </c>
      <c r="BN1281" s="177" t="s">
        <v>775</v>
      </c>
      <c r="BO1281" s="177" t="s">
        <v>3605</v>
      </c>
      <c r="BU1281" s="177" t="s">
        <v>4556</v>
      </c>
      <c r="BV1281" s="177" t="s">
        <v>775</v>
      </c>
      <c r="BW1281" s="177" t="s">
        <v>3605</v>
      </c>
    </row>
    <row r="1282" spans="51:75" x14ac:dyDescent="0.3">
      <c r="AY1282" s="226" t="e">
        <f>VLOOKUP(C1282,#REF!, 2,FALSE)</f>
        <v>#REF!</v>
      </c>
      <c r="BM1282" s="177" t="s">
        <v>4557</v>
      </c>
      <c r="BN1282" s="177" t="s">
        <v>612</v>
      </c>
      <c r="BO1282" s="177" t="s">
        <v>4558</v>
      </c>
      <c r="BU1282" s="177" t="s">
        <v>4557</v>
      </c>
      <c r="BV1282" s="177" t="s">
        <v>612</v>
      </c>
      <c r="BW1282" s="177" t="s">
        <v>4558</v>
      </c>
    </row>
    <row r="1283" spans="51:75" x14ac:dyDescent="0.3">
      <c r="AY1283" s="226" t="e">
        <f>VLOOKUP(C1283,#REF!, 2,FALSE)</f>
        <v>#REF!</v>
      </c>
      <c r="BM1283" s="177" t="s">
        <v>4559</v>
      </c>
      <c r="BN1283" s="177" t="s">
        <v>2979</v>
      </c>
      <c r="BO1283" s="177" t="s">
        <v>4560</v>
      </c>
      <c r="BU1283" s="177" t="s">
        <v>4559</v>
      </c>
      <c r="BV1283" s="177" t="s">
        <v>2979</v>
      </c>
      <c r="BW1283" s="177" t="s">
        <v>4560</v>
      </c>
    </row>
    <row r="1284" spans="51:75" x14ac:dyDescent="0.3">
      <c r="AY1284" s="226" t="e">
        <f>VLOOKUP(C1284,#REF!, 2,FALSE)</f>
        <v>#REF!</v>
      </c>
      <c r="BM1284" s="177" t="s">
        <v>4562</v>
      </c>
      <c r="BN1284" s="177" t="s">
        <v>810</v>
      </c>
      <c r="BO1284" s="177" t="s">
        <v>4563</v>
      </c>
      <c r="BU1284" s="177" t="s">
        <v>4562</v>
      </c>
      <c r="BV1284" s="177" t="s">
        <v>810</v>
      </c>
      <c r="BW1284" s="177" t="s">
        <v>4563</v>
      </c>
    </row>
    <row r="1285" spans="51:75" x14ac:dyDescent="0.3">
      <c r="AY1285" s="226" t="e">
        <f>VLOOKUP(C1285,#REF!, 2,FALSE)</f>
        <v>#REF!</v>
      </c>
      <c r="BM1285" s="177" t="s">
        <v>4564</v>
      </c>
      <c r="BN1285" s="177" t="s">
        <v>2983</v>
      </c>
      <c r="BO1285" s="177" t="s">
        <v>2983</v>
      </c>
      <c r="BU1285" s="177" t="s">
        <v>4564</v>
      </c>
      <c r="BV1285" s="177" t="s">
        <v>2983</v>
      </c>
      <c r="BW1285" s="177" t="s">
        <v>2983</v>
      </c>
    </row>
    <row r="1286" spans="51:75" x14ac:dyDescent="0.3">
      <c r="AY1286" s="226" t="e">
        <f>VLOOKUP(C1286,#REF!, 2,FALSE)</f>
        <v>#REF!</v>
      </c>
      <c r="BM1286" s="177" t="s">
        <v>4566</v>
      </c>
      <c r="BN1286" s="177" t="s">
        <v>2983</v>
      </c>
      <c r="BO1286" s="177" t="s">
        <v>2376</v>
      </c>
      <c r="BU1286" s="177" t="s">
        <v>4566</v>
      </c>
      <c r="BV1286" s="177" t="s">
        <v>2983</v>
      </c>
      <c r="BW1286" s="177" t="s">
        <v>2376</v>
      </c>
    </row>
    <row r="1287" spans="51:75" x14ac:dyDescent="0.3">
      <c r="AY1287" s="226" t="e">
        <f>VLOOKUP(C1287,#REF!, 2,FALSE)</f>
        <v>#REF!</v>
      </c>
      <c r="BM1287" s="177" t="s">
        <v>881</v>
      </c>
      <c r="BN1287" s="177" t="s">
        <v>3045</v>
      </c>
      <c r="BO1287" s="177" t="s">
        <v>3249</v>
      </c>
      <c r="BU1287" s="177" t="s">
        <v>881</v>
      </c>
      <c r="BV1287" s="177" t="s">
        <v>3045</v>
      </c>
      <c r="BW1287" s="177" t="s">
        <v>3249</v>
      </c>
    </row>
    <row r="1288" spans="51:75" x14ac:dyDescent="0.3">
      <c r="AY1288" s="226" t="e">
        <f>VLOOKUP(C1288,#REF!, 2,FALSE)</f>
        <v>#REF!</v>
      </c>
      <c r="BM1288" s="177" t="s">
        <v>882</v>
      </c>
      <c r="BN1288" s="177" t="s">
        <v>3199</v>
      </c>
      <c r="BO1288" s="177" t="s">
        <v>4567</v>
      </c>
      <c r="BU1288" s="177" t="s">
        <v>882</v>
      </c>
      <c r="BV1288" s="177" t="s">
        <v>3199</v>
      </c>
      <c r="BW1288" s="177" t="s">
        <v>4567</v>
      </c>
    </row>
    <row r="1289" spans="51:75" x14ac:dyDescent="0.3">
      <c r="AY1289" s="226" t="e">
        <f>VLOOKUP(C1289,#REF!, 2,FALSE)</f>
        <v>#REF!</v>
      </c>
      <c r="BM1289" s="177" t="s">
        <v>883</v>
      </c>
      <c r="BN1289" s="177" t="s">
        <v>625</v>
      </c>
      <c r="BO1289" s="177" t="s">
        <v>4568</v>
      </c>
      <c r="BU1289" s="177" t="s">
        <v>883</v>
      </c>
      <c r="BV1289" s="177" t="s">
        <v>625</v>
      </c>
      <c r="BW1289" s="177" t="s">
        <v>4568</v>
      </c>
    </row>
    <row r="1290" spans="51:75" x14ac:dyDescent="0.3">
      <c r="AY1290" s="226" t="e">
        <f>VLOOKUP(C1290,#REF!, 2,FALSE)</f>
        <v>#REF!</v>
      </c>
      <c r="BM1290" s="177" t="s">
        <v>884</v>
      </c>
      <c r="BN1290" s="177" t="s">
        <v>715</v>
      </c>
      <c r="BO1290" s="177" t="s">
        <v>1661</v>
      </c>
      <c r="BU1290" s="177" t="s">
        <v>884</v>
      </c>
      <c r="BV1290" s="177" t="s">
        <v>715</v>
      </c>
      <c r="BW1290" s="177" t="s">
        <v>1661</v>
      </c>
    </row>
    <row r="1291" spans="51:75" x14ac:dyDescent="0.3">
      <c r="AY1291" s="226" t="e">
        <f>VLOOKUP(C1291,#REF!, 2,FALSE)</f>
        <v>#REF!</v>
      </c>
      <c r="BM1291" s="177" t="s">
        <v>4569</v>
      </c>
      <c r="BN1291" s="177" t="s">
        <v>3028</v>
      </c>
      <c r="BO1291" s="177" t="s">
        <v>1166</v>
      </c>
      <c r="BU1291" s="177" t="s">
        <v>4569</v>
      </c>
      <c r="BV1291" s="177" t="s">
        <v>3028</v>
      </c>
      <c r="BW1291" s="177" t="s">
        <v>1166</v>
      </c>
    </row>
    <row r="1292" spans="51:75" x14ac:dyDescent="0.3">
      <c r="AY1292" s="226" t="e">
        <f>VLOOKUP(C1292,#REF!, 2,FALSE)</f>
        <v>#REF!</v>
      </c>
      <c r="BM1292" s="177" t="s">
        <v>4570</v>
      </c>
      <c r="BN1292" s="177" t="s">
        <v>3045</v>
      </c>
      <c r="BO1292" s="177" t="s">
        <v>3167</v>
      </c>
      <c r="BU1292" s="177" t="s">
        <v>4570</v>
      </c>
      <c r="BV1292" s="177" t="s">
        <v>3045</v>
      </c>
      <c r="BW1292" s="177" t="s">
        <v>3167</v>
      </c>
    </row>
    <row r="1293" spans="51:75" x14ac:dyDescent="0.3">
      <c r="AY1293" s="226" t="e">
        <f>VLOOKUP(C1293,#REF!, 2,FALSE)</f>
        <v>#REF!</v>
      </c>
      <c r="BM1293" s="177" t="s">
        <v>4573</v>
      </c>
      <c r="BN1293" s="177" t="s">
        <v>3045</v>
      </c>
      <c r="BO1293" s="177" t="s">
        <v>3167</v>
      </c>
      <c r="BU1293" s="177" t="s">
        <v>4573</v>
      </c>
      <c r="BV1293" s="177" t="s">
        <v>3045</v>
      </c>
      <c r="BW1293" s="177" t="s">
        <v>3167</v>
      </c>
    </row>
    <row r="1294" spans="51:75" x14ac:dyDescent="0.3">
      <c r="AY1294" s="226" t="e">
        <f>VLOOKUP(C1294,#REF!, 2,FALSE)</f>
        <v>#REF!</v>
      </c>
      <c r="BM1294" s="177" t="s">
        <v>4575</v>
      </c>
      <c r="BN1294" s="177" t="s">
        <v>1342</v>
      </c>
      <c r="BO1294" s="177" t="s">
        <v>4576</v>
      </c>
      <c r="BU1294" s="177" t="s">
        <v>4575</v>
      </c>
      <c r="BV1294" s="177" t="s">
        <v>1342</v>
      </c>
      <c r="BW1294" s="177" t="s">
        <v>4576</v>
      </c>
    </row>
    <row r="1295" spans="51:75" x14ac:dyDescent="0.3">
      <c r="AY1295" s="226" t="e">
        <f>VLOOKUP(C1295,#REF!, 2,FALSE)</f>
        <v>#REF!</v>
      </c>
      <c r="BM1295" s="177" t="s">
        <v>4577</v>
      </c>
      <c r="BN1295" s="177" t="s">
        <v>926</v>
      </c>
      <c r="BO1295" s="177" t="s">
        <v>4578</v>
      </c>
      <c r="BU1295" s="177" t="s">
        <v>4577</v>
      </c>
      <c r="BV1295" s="177" t="s">
        <v>926</v>
      </c>
      <c r="BW1295" s="177" t="s">
        <v>4578</v>
      </c>
    </row>
    <row r="1296" spans="51:75" x14ac:dyDescent="0.3">
      <c r="AY1296" s="226" t="e">
        <f>VLOOKUP(C1296,#REF!, 2,FALSE)</f>
        <v>#REF!</v>
      </c>
      <c r="BM1296" s="177" t="s">
        <v>4579</v>
      </c>
      <c r="BN1296" s="177" t="s">
        <v>657</v>
      </c>
      <c r="BO1296" s="177" t="s">
        <v>1326</v>
      </c>
      <c r="BU1296" s="177" t="s">
        <v>4579</v>
      </c>
      <c r="BV1296" s="177" t="s">
        <v>657</v>
      </c>
      <c r="BW1296" s="177" t="s">
        <v>1326</v>
      </c>
    </row>
    <row r="1297" spans="51:75" x14ac:dyDescent="0.3">
      <c r="AY1297" s="226" t="e">
        <f>VLOOKUP(C1297,#REF!, 2,FALSE)</f>
        <v>#REF!</v>
      </c>
      <c r="BM1297" s="177" t="s">
        <v>4580</v>
      </c>
      <c r="BN1297" s="177" t="s">
        <v>669</v>
      </c>
      <c r="BO1297" s="177" t="s">
        <v>4581</v>
      </c>
      <c r="BU1297" s="177" t="s">
        <v>4580</v>
      </c>
      <c r="BV1297" s="177" t="s">
        <v>669</v>
      </c>
      <c r="BW1297" s="177" t="s">
        <v>4581</v>
      </c>
    </row>
    <row r="1298" spans="51:75" x14ac:dyDescent="0.3">
      <c r="AY1298" s="226" t="e">
        <f>VLOOKUP(C1298,#REF!, 2,FALSE)</f>
        <v>#REF!</v>
      </c>
      <c r="BM1298" s="177" t="s">
        <v>73</v>
      </c>
      <c r="BN1298" s="177" t="s">
        <v>705</v>
      </c>
      <c r="BO1298" s="177" t="s">
        <v>4582</v>
      </c>
      <c r="BU1298" s="177" t="s">
        <v>73</v>
      </c>
      <c r="BV1298" s="177" t="s">
        <v>705</v>
      </c>
      <c r="BW1298" s="177" t="s">
        <v>4582</v>
      </c>
    </row>
    <row r="1299" spans="51:75" x14ac:dyDescent="0.3">
      <c r="AY1299" s="226" t="e">
        <f>VLOOKUP(C1299,#REF!, 2,FALSE)</f>
        <v>#REF!</v>
      </c>
      <c r="BM1299" s="177" t="s">
        <v>4583</v>
      </c>
      <c r="BN1299" s="177" t="s">
        <v>1342</v>
      </c>
      <c r="BO1299" s="177" t="s">
        <v>4585</v>
      </c>
      <c r="BU1299" s="177" t="s">
        <v>4583</v>
      </c>
      <c r="BV1299" s="177" t="s">
        <v>1342</v>
      </c>
      <c r="BW1299" s="177" t="s">
        <v>4585</v>
      </c>
    </row>
    <row r="1300" spans="51:75" x14ac:dyDescent="0.3">
      <c r="AY1300" s="226" t="e">
        <f>VLOOKUP(C1300,#REF!, 2,FALSE)</f>
        <v>#REF!</v>
      </c>
      <c r="BM1300" s="177" t="s">
        <v>4586</v>
      </c>
      <c r="BN1300" s="177" t="s">
        <v>849</v>
      </c>
      <c r="BO1300" s="177" t="s">
        <v>4587</v>
      </c>
      <c r="BU1300" s="177" t="s">
        <v>4586</v>
      </c>
      <c r="BV1300" s="177" t="s">
        <v>849</v>
      </c>
      <c r="BW1300" s="177" t="s">
        <v>4587</v>
      </c>
    </row>
    <row r="1301" spans="51:75" x14ac:dyDescent="0.3">
      <c r="AY1301" s="226" t="e">
        <f>VLOOKUP(C1301,#REF!, 2,FALSE)</f>
        <v>#REF!</v>
      </c>
      <c r="BM1301" s="177" t="s">
        <v>4588</v>
      </c>
      <c r="BN1301" s="177" t="s">
        <v>928</v>
      </c>
      <c r="BO1301" s="177" t="s">
        <v>4589</v>
      </c>
      <c r="BU1301" s="177" t="s">
        <v>4588</v>
      </c>
      <c r="BV1301" s="177" t="s">
        <v>928</v>
      </c>
      <c r="BW1301" s="177" t="s">
        <v>4589</v>
      </c>
    </row>
    <row r="1302" spans="51:75" x14ac:dyDescent="0.3">
      <c r="AY1302" s="226" t="e">
        <f>VLOOKUP(C1302,#REF!, 2,FALSE)</f>
        <v>#REF!</v>
      </c>
      <c r="BM1302" s="177" t="s">
        <v>885</v>
      </c>
      <c r="BN1302" s="177" t="s">
        <v>16979</v>
      </c>
      <c r="BO1302" s="177" t="s">
        <v>4590</v>
      </c>
      <c r="BU1302" s="177" t="s">
        <v>885</v>
      </c>
      <c r="BV1302" s="177" t="s">
        <v>16979</v>
      </c>
      <c r="BW1302" s="177" t="s">
        <v>4590</v>
      </c>
    </row>
    <row r="1303" spans="51:75" x14ac:dyDescent="0.3">
      <c r="AY1303" s="226" t="e">
        <f>VLOOKUP(C1303,#REF!, 2,FALSE)</f>
        <v>#REF!</v>
      </c>
      <c r="BM1303" s="177" t="s">
        <v>4591</v>
      </c>
      <c r="BN1303" s="177" t="s">
        <v>719</v>
      </c>
      <c r="BO1303" s="177" t="s">
        <v>4592</v>
      </c>
      <c r="BU1303" s="177" t="s">
        <v>4591</v>
      </c>
      <c r="BV1303" s="177" t="s">
        <v>719</v>
      </c>
      <c r="BW1303" s="177" t="s">
        <v>4592</v>
      </c>
    </row>
    <row r="1304" spans="51:75" x14ac:dyDescent="0.3">
      <c r="AY1304" s="226" t="e">
        <f>VLOOKUP(C1304,#REF!, 2,FALSE)</f>
        <v>#REF!</v>
      </c>
      <c r="BM1304" s="177" t="s">
        <v>4593</v>
      </c>
      <c r="BN1304" s="177" t="s">
        <v>3199</v>
      </c>
      <c r="BO1304" s="177" t="s">
        <v>4595</v>
      </c>
      <c r="BU1304" s="177" t="s">
        <v>4593</v>
      </c>
      <c r="BV1304" s="177" t="s">
        <v>3199</v>
      </c>
      <c r="BW1304" s="177" t="s">
        <v>4595</v>
      </c>
    </row>
    <row r="1305" spans="51:75" x14ac:dyDescent="0.3">
      <c r="AY1305" s="226" t="e">
        <f>VLOOKUP(C1305,#REF!, 2,FALSE)</f>
        <v>#REF!</v>
      </c>
      <c r="BM1305" s="177" t="s">
        <v>4596</v>
      </c>
      <c r="BN1305" s="177" t="s">
        <v>849</v>
      </c>
      <c r="BO1305" s="177" t="s">
        <v>1667</v>
      </c>
      <c r="BU1305" s="177" t="s">
        <v>4596</v>
      </c>
      <c r="BV1305" s="177" t="s">
        <v>849</v>
      </c>
      <c r="BW1305" s="177" t="s">
        <v>1667</v>
      </c>
    </row>
    <row r="1306" spans="51:75" x14ac:dyDescent="0.3">
      <c r="AY1306" s="226" t="e">
        <f>VLOOKUP(C1306,#REF!, 2,FALSE)</f>
        <v>#REF!</v>
      </c>
      <c r="BM1306" s="177" t="s">
        <v>4597</v>
      </c>
      <c r="BN1306" s="177" t="s">
        <v>16979</v>
      </c>
      <c r="BO1306" s="177" t="s">
        <v>4598</v>
      </c>
      <c r="BU1306" s="177" t="s">
        <v>4597</v>
      </c>
      <c r="BV1306" s="177" t="s">
        <v>16979</v>
      </c>
      <c r="BW1306" s="177" t="s">
        <v>4598</v>
      </c>
    </row>
    <row r="1307" spans="51:75" x14ac:dyDescent="0.3">
      <c r="AY1307" s="226" t="e">
        <f>VLOOKUP(C1307,#REF!, 2,FALSE)</f>
        <v>#REF!</v>
      </c>
      <c r="BM1307" s="177" t="s">
        <v>4599</v>
      </c>
      <c r="BN1307" s="177" t="s">
        <v>3199</v>
      </c>
      <c r="BO1307" s="177" t="s">
        <v>1327</v>
      </c>
      <c r="BU1307" s="177" t="s">
        <v>4599</v>
      </c>
      <c r="BV1307" s="177" t="s">
        <v>3199</v>
      </c>
      <c r="BW1307" s="177" t="s">
        <v>1327</v>
      </c>
    </row>
    <row r="1308" spans="51:75" x14ac:dyDescent="0.3">
      <c r="AY1308" s="226" t="e">
        <f>VLOOKUP(C1308,#REF!, 2,FALSE)</f>
        <v>#REF!</v>
      </c>
      <c r="BM1308" s="177" t="s">
        <v>4600</v>
      </c>
      <c r="BN1308" s="177" t="s">
        <v>926</v>
      </c>
      <c r="BO1308" s="177" t="s">
        <v>4602</v>
      </c>
      <c r="BU1308" s="177" t="s">
        <v>4600</v>
      </c>
      <c r="BV1308" s="177" t="s">
        <v>926</v>
      </c>
      <c r="BW1308" s="177" t="s">
        <v>4602</v>
      </c>
    </row>
    <row r="1309" spans="51:75" x14ac:dyDescent="0.3">
      <c r="AY1309" s="226" t="e">
        <f>VLOOKUP(C1309,#REF!, 2,FALSE)</f>
        <v>#REF!</v>
      </c>
      <c r="BM1309" s="177" t="s">
        <v>4603</v>
      </c>
      <c r="BN1309" s="177" t="s">
        <v>16979</v>
      </c>
      <c r="BO1309" s="177" t="s">
        <v>1549</v>
      </c>
      <c r="BU1309" s="177" t="s">
        <v>4603</v>
      </c>
      <c r="BV1309" s="177" t="s">
        <v>16979</v>
      </c>
      <c r="BW1309" s="177" t="s">
        <v>1549</v>
      </c>
    </row>
    <row r="1310" spans="51:75" x14ac:dyDescent="0.3">
      <c r="AY1310" s="226" t="e">
        <f>VLOOKUP(C1310,#REF!, 2,FALSE)</f>
        <v>#REF!</v>
      </c>
      <c r="BM1310" s="177" t="s">
        <v>4604</v>
      </c>
      <c r="BN1310" s="177" t="s">
        <v>16979</v>
      </c>
      <c r="BO1310" s="177" t="s">
        <v>2098</v>
      </c>
      <c r="BU1310" s="177" t="s">
        <v>4604</v>
      </c>
      <c r="BV1310" s="177" t="s">
        <v>16979</v>
      </c>
      <c r="BW1310" s="177" t="s">
        <v>2098</v>
      </c>
    </row>
    <row r="1311" spans="51:75" x14ac:dyDescent="0.3">
      <c r="AY1311" s="226" t="e">
        <f>VLOOKUP(C1311,#REF!, 2,FALSE)</f>
        <v>#REF!</v>
      </c>
      <c r="BM1311" s="177" t="s">
        <v>4605</v>
      </c>
      <c r="BN1311" s="177" t="s">
        <v>731</v>
      </c>
      <c r="BO1311" s="177" t="s">
        <v>4606</v>
      </c>
      <c r="BU1311" s="177" t="s">
        <v>4605</v>
      </c>
      <c r="BV1311" s="177" t="s">
        <v>731</v>
      </c>
      <c r="BW1311" s="177" t="s">
        <v>4606</v>
      </c>
    </row>
    <row r="1312" spans="51:75" x14ac:dyDescent="0.3">
      <c r="AY1312" s="226" t="e">
        <f>VLOOKUP(C1312,#REF!, 2,FALSE)</f>
        <v>#REF!</v>
      </c>
      <c r="BM1312" s="177" t="s">
        <v>4607</v>
      </c>
      <c r="BN1312" s="177" t="s">
        <v>731</v>
      </c>
      <c r="BO1312" s="177" t="s">
        <v>1490</v>
      </c>
      <c r="BU1312" s="177" t="s">
        <v>4607</v>
      </c>
      <c r="BV1312" s="177" t="s">
        <v>731</v>
      </c>
      <c r="BW1312" s="177" t="s">
        <v>1490</v>
      </c>
    </row>
    <row r="1313" spans="51:75" x14ac:dyDescent="0.3">
      <c r="AY1313" s="226" t="e">
        <f>VLOOKUP(C1313,#REF!, 2,FALSE)</f>
        <v>#REF!</v>
      </c>
      <c r="BM1313" s="177" t="s">
        <v>4608</v>
      </c>
      <c r="BN1313" s="177" t="s">
        <v>928</v>
      </c>
      <c r="BO1313" s="177" t="s">
        <v>4535</v>
      </c>
      <c r="BU1313" s="177" t="s">
        <v>4608</v>
      </c>
      <c r="BV1313" s="177" t="s">
        <v>928</v>
      </c>
      <c r="BW1313" s="177" t="s">
        <v>4535</v>
      </c>
    </row>
    <row r="1314" spans="51:75" x14ac:dyDescent="0.3">
      <c r="AY1314" s="226" t="e">
        <f>VLOOKUP(C1314,#REF!, 2,FALSE)</f>
        <v>#REF!</v>
      </c>
      <c r="BM1314" s="177" t="s">
        <v>4609</v>
      </c>
      <c r="BN1314" s="177" t="s">
        <v>3199</v>
      </c>
      <c r="BO1314" s="177" t="s">
        <v>4610</v>
      </c>
      <c r="BU1314" s="177" t="s">
        <v>4609</v>
      </c>
      <c r="BV1314" s="177" t="s">
        <v>3199</v>
      </c>
      <c r="BW1314" s="177" t="s">
        <v>4610</v>
      </c>
    </row>
    <row r="1315" spans="51:75" x14ac:dyDescent="0.3">
      <c r="AY1315" s="226" t="e">
        <f>VLOOKUP(C1315,#REF!, 2,FALSE)</f>
        <v>#REF!</v>
      </c>
      <c r="BM1315" s="177" t="s">
        <v>117</v>
      </c>
      <c r="BN1315" s="177" t="s">
        <v>731</v>
      </c>
      <c r="BO1315" s="177" t="s">
        <v>624</v>
      </c>
      <c r="BU1315" s="177" t="s">
        <v>117</v>
      </c>
      <c r="BV1315" s="177" t="s">
        <v>731</v>
      </c>
      <c r="BW1315" s="177" t="s">
        <v>624</v>
      </c>
    </row>
    <row r="1316" spans="51:75" x14ac:dyDescent="0.3">
      <c r="AY1316" s="226" t="e">
        <f>VLOOKUP(C1316,#REF!, 2,FALSE)</f>
        <v>#REF!</v>
      </c>
      <c r="BM1316" s="177" t="s">
        <v>4612</v>
      </c>
      <c r="BN1316" s="177" t="s">
        <v>731</v>
      </c>
      <c r="BO1316" s="177" t="s">
        <v>4613</v>
      </c>
      <c r="BU1316" s="177" t="s">
        <v>4612</v>
      </c>
      <c r="BV1316" s="177" t="s">
        <v>731</v>
      </c>
      <c r="BW1316" s="177" t="s">
        <v>4613</v>
      </c>
    </row>
    <row r="1317" spans="51:75" x14ac:dyDescent="0.3">
      <c r="AY1317" s="226" t="e">
        <f>VLOOKUP(C1317,#REF!, 2,FALSE)</f>
        <v>#REF!</v>
      </c>
      <c r="BM1317" s="177" t="s">
        <v>4614</v>
      </c>
      <c r="BN1317" s="177" t="s">
        <v>3002</v>
      </c>
      <c r="BO1317" s="177" t="s">
        <v>4615</v>
      </c>
      <c r="BU1317" s="177" t="s">
        <v>4614</v>
      </c>
      <c r="BV1317" s="177" t="s">
        <v>3002</v>
      </c>
      <c r="BW1317" s="177" t="s">
        <v>4615</v>
      </c>
    </row>
    <row r="1318" spans="51:75" x14ac:dyDescent="0.3">
      <c r="AY1318" s="226" t="e">
        <f>VLOOKUP(C1318,#REF!, 2,FALSE)</f>
        <v>#REF!</v>
      </c>
      <c r="BM1318" s="177" t="s">
        <v>4616</v>
      </c>
      <c r="BN1318" s="177" t="s">
        <v>3045</v>
      </c>
      <c r="BO1318" s="177" t="s">
        <v>4617</v>
      </c>
      <c r="BU1318" s="177" t="s">
        <v>4616</v>
      </c>
      <c r="BV1318" s="177" t="s">
        <v>3045</v>
      </c>
      <c r="BW1318" s="177" t="s">
        <v>4617</v>
      </c>
    </row>
    <row r="1319" spans="51:75" x14ac:dyDescent="0.3">
      <c r="AY1319" s="226" t="e">
        <f>VLOOKUP(C1319,#REF!, 2,FALSE)</f>
        <v>#REF!</v>
      </c>
      <c r="BM1319" s="177" t="s">
        <v>4618</v>
      </c>
      <c r="BN1319" s="177" t="s">
        <v>3002</v>
      </c>
      <c r="BO1319" s="177" t="s">
        <v>4620</v>
      </c>
      <c r="BU1319" s="177" t="s">
        <v>4618</v>
      </c>
      <c r="BV1319" s="177" t="s">
        <v>3002</v>
      </c>
      <c r="BW1319" s="177" t="s">
        <v>4620</v>
      </c>
    </row>
    <row r="1320" spans="51:75" x14ac:dyDescent="0.3">
      <c r="AY1320" s="226" t="e">
        <f>VLOOKUP(C1320,#REF!, 2,FALSE)</f>
        <v>#REF!</v>
      </c>
      <c r="BM1320" s="177" t="s">
        <v>4621</v>
      </c>
      <c r="BN1320" s="177" t="s">
        <v>7943</v>
      </c>
      <c r="BO1320" s="177" t="s">
        <v>4622</v>
      </c>
      <c r="BU1320" s="177" t="s">
        <v>4621</v>
      </c>
      <c r="BV1320" s="177" t="s">
        <v>7943</v>
      </c>
      <c r="BW1320" s="177" t="s">
        <v>4622</v>
      </c>
    </row>
    <row r="1321" spans="51:75" x14ac:dyDescent="0.3">
      <c r="AY1321" s="226" t="e">
        <f>VLOOKUP(C1321,#REF!, 2,FALSE)</f>
        <v>#REF!</v>
      </c>
      <c r="BM1321" s="177" t="s">
        <v>4623</v>
      </c>
      <c r="BN1321" s="177" t="s">
        <v>1342</v>
      </c>
      <c r="BO1321" s="177" t="s">
        <v>4624</v>
      </c>
      <c r="BU1321" s="177" t="s">
        <v>4623</v>
      </c>
      <c r="BV1321" s="177" t="s">
        <v>1342</v>
      </c>
      <c r="BW1321" s="177" t="s">
        <v>4624</v>
      </c>
    </row>
    <row r="1322" spans="51:75" x14ac:dyDescent="0.3">
      <c r="AY1322" s="226" t="e">
        <f>VLOOKUP(C1322,#REF!, 2,FALSE)</f>
        <v>#REF!</v>
      </c>
      <c r="BM1322" s="177" t="s">
        <v>4625</v>
      </c>
      <c r="BN1322" s="177" t="s">
        <v>928</v>
      </c>
      <c r="BO1322" s="177" t="s">
        <v>4626</v>
      </c>
      <c r="BU1322" s="177" t="s">
        <v>4625</v>
      </c>
      <c r="BV1322" s="177" t="s">
        <v>928</v>
      </c>
      <c r="BW1322" s="177" t="s">
        <v>4626</v>
      </c>
    </row>
    <row r="1323" spans="51:75" x14ac:dyDescent="0.3">
      <c r="AY1323" s="226" t="e">
        <f>VLOOKUP(C1323,#REF!, 2,FALSE)</f>
        <v>#REF!</v>
      </c>
      <c r="BM1323" s="177" t="s">
        <v>4627</v>
      </c>
      <c r="BN1323" s="177" t="s">
        <v>703</v>
      </c>
      <c r="BO1323" s="177" t="s">
        <v>4628</v>
      </c>
      <c r="BU1323" s="177" t="s">
        <v>4627</v>
      </c>
      <c r="BV1323" s="177" t="s">
        <v>703</v>
      </c>
      <c r="BW1323" s="177" t="s">
        <v>4628</v>
      </c>
    </row>
    <row r="1324" spans="51:75" x14ac:dyDescent="0.3">
      <c r="AY1324" s="226" t="e">
        <f>VLOOKUP(C1324,#REF!, 2,FALSE)</f>
        <v>#REF!</v>
      </c>
      <c r="BM1324" s="177" t="s">
        <v>4629</v>
      </c>
      <c r="BN1324" s="177" t="s">
        <v>703</v>
      </c>
      <c r="BO1324" s="177" t="s">
        <v>4630</v>
      </c>
      <c r="BU1324" s="177" t="s">
        <v>4629</v>
      </c>
      <c r="BV1324" s="177" t="s">
        <v>703</v>
      </c>
      <c r="BW1324" s="177" t="s">
        <v>4630</v>
      </c>
    </row>
    <row r="1325" spans="51:75" x14ac:dyDescent="0.3">
      <c r="AY1325" s="226" t="e">
        <f>VLOOKUP(C1325,#REF!, 2,FALSE)</f>
        <v>#REF!</v>
      </c>
      <c r="BM1325" s="177" t="s">
        <v>4631</v>
      </c>
      <c r="BN1325" s="177" t="s">
        <v>3005</v>
      </c>
      <c r="BO1325" s="177" t="s">
        <v>1277</v>
      </c>
      <c r="BU1325" s="177" t="s">
        <v>4631</v>
      </c>
      <c r="BV1325" s="177" t="s">
        <v>3005</v>
      </c>
      <c r="BW1325" s="177" t="s">
        <v>1277</v>
      </c>
    </row>
    <row r="1326" spans="51:75" x14ac:dyDescent="0.3">
      <c r="AY1326" s="226" t="e">
        <f>VLOOKUP(C1326,#REF!, 2,FALSE)</f>
        <v>#REF!</v>
      </c>
      <c r="BM1326" s="177" t="s">
        <v>4633</v>
      </c>
      <c r="BN1326" s="177" t="s">
        <v>3005</v>
      </c>
      <c r="BO1326" s="177" t="s">
        <v>1962</v>
      </c>
      <c r="BU1326" s="177" t="s">
        <v>4633</v>
      </c>
      <c r="BV1326" s="177" t="s">
        <v>3005</v>
      </c>
      <c r="BW1326" s="177" t="s">
        <v>1962</v>
      </c>
    </row>
    <row r="1327" spans="51:75" x14ac:dyDescent="0.3">
      <c r="AY1327" s="226" t="e">
        <f>VLOOKUP(C1327,#REF!, 2,FALSE)</f>
        <v>#REF!</v>
      </c>
      <c r="BM1327" s="177" t="s">
        <v>4635</v>
      </c>
      <c r="BN1327" s="177" t="s">
        <v>928</v>
      </c>
      <c r="BO1327" s="177" t="s">
        <v>4636</v>
      </c>
      <c r="BU1327" s="177" t="s">
        <v>4635</v>
      </c>
      <c r="BV1327" s="177" t="s">
        <v>928</v>
      </c>
      <c r="BW1327" s="177" t="s">
        <v>4636</v>
      </c>
    </row>
    <row r="1328" spans="51:75" x14ac:dyDescent="0.3">
      <c r="AY1328" s="226" t="e">
        <f>VLOOKUP(C1328,#REF!, 2,FALSE)</f>
        <v>#REF!</v>
      </c>
      <c r="BM1328" s="177" t="s">
        <v>4637</v>
      </c>
      <c r="BN1328" s="177" t="s">
        <v>719</v>
      </c>
      <c r="BO1328" s="177" t="s">
        <v>2639</v>
      </c>
      <c r="BU1328" s="177" t="s">
        <v>4637</v>
      </c>
      <c r="BV1328" s="177" t="s">
        <v>719</v>
      </c>
      <c r="BW1328" s="177" t="s">
        <v>2639</v>
      </c>
    </row>
    <row r="1329" spans="51:75" x14ac:dyDescent="0.3">
      <c r="AY1329" s="226" t="e">
        <f>VLOOKUP(C1329,#REF!, 2,FALSE)</f>
        <v>#REF!</v>
      </c>
      <c r="BM1329" s="177" t="s">
        <v>4638</v>
      </c>
      <c r="BN1329" s="177" t="s">
        <v>715</v>
      </c>
      <c r="BO1329" s="177" t="s">
        <v>4639</v>
      </c>
      <c r="BU1329" s="177" t="s">
        <v>4638</v>
      </c>
      <c r="BV1329" s="177" t="s">
        <v>715</v>
      </c>
      <c r="BW1329" s="177" t="s">
        <v>4639</v>
      </c>
    </row>
    <row r="1330" spans="51:75" x14ac:dyDescent="0.3">
      <c r="AY1330" s="226" t="e">
        <f>VLOOKUP(C1330,#REF!, 2,FALSE)</f>
        <v>#REF!</v>
      </c>
      <c r="BM1330" s="177" t="s">
        <v>4640</v>
      </c>
      <c r="BN1330" s="177" t="s">
        <v>928</v>
      </c>
      <c r="BO1330" s="177" t="s">
        <v>4642</v>
      </c>
      <c r="BU1330" s="177" t="s">
        <v>4640</v>
      </c>
      <c r="BV1330" s="177" t="s">
        <v>928</v>
      </c>
      <c r="BW1330" s="177" t="s">
        <v>4642</v>
      </c>
    </row>
    <row r="1331" spans="51:75" x14ac:dyDescent="0.3">
      <c r="AY1331" s="226" t="e">
        <f>VLOOKUP(C1331,#REF!, 2,FALSE)</f>
        <v>#REF!</v>
      </c>
      <c r="BM1331" s="177" t="s">
        <v>4643</v>
      </c>
      <c r="BN1331" s="177" t="s">
        <v>3045</v>
      </c>
      <c r="BO1331" s="177" t="s">
        <v>4644</v>
      </c>
      <c r="BU1331" s="177" t="s">
        <v>4643</v>
      </c>
      <c r="BV1331" s="177" t="s">
        <v>3045</v>
      </c>
      <c r="BW1331" s="177" t="s">
        <v>4644</v>
      </c>
    </row>
    <row r="1332" spans="51:75" x14ac:dyDescent="0.3">
      <c r="AY1332" s="226" t="e">
        <f>VLOOKUP(C1332,#REF!, 2,FALSE)</f>
        <v>#REF!</v>
      </c>
      <c r="BM1332" s="177" t="s">
        <v>4645</v>
      </c>
      <c r="BN1332" s="177" t="s">
        <v>731</v>
      </c>
      <c r="BO1332" s="177" t="s">
        <v>1693</v>
      </c>
      <c r="BU1332" s="177" t="s">
        <v>4645</v>
      </c>
      <c r="BV1332" s="177" t="s">
        <v>731</v>
      </c>
      <c r="BW1332" s="177" t="s">
        <v>1693</v>
      </c>
    </row>
    <row r="1333" spans="51:75" x14ac:dyDescent="0.3">
      <c r="AY1333" s="226" t="e">
        <f>VLOOKUP(C1333,#REF!, 2,FALSE)</f>
        <v>#REF!</v>
      </c>
      <c r="BM1333" s="177" t="s">
        <v>4646</v>
      </c>
      <c r="BN1333" s="177" t="s">
        <v>3199</v>
      </c>
      <c r="BO1333" s="177" t="s">
        <v>4647</v>
      </c>
      <c r="BU1333" s="177" t="s">
        <v>4646</v>
      </c>
      <c r="BV1333" s="177" t="s">
        <v>3199</v>
      </c>
      <c r="BW1333" s="177" t="s">
        <v>4647</v>
      </c>
    </row>
    <row r="1334" spans="51:75" x14ac:dyDescent="0.3">
      <c r="AY1334" s="226" t="e">
        <f>VLOOKUP(C1334,#REF!, 2,FALSE)</f>
        <v>#REF!</v>
      </c>
      <c r="BM1334" s="177" t="s">
        <v>4648</v>
      </c>
      <c r="BN1334" s="177" t="s">
        <v>1267</v>
      </c>
      <c r="BO1334" s="177" t="s">
        <v>4649</v>
      </c>
      <c r="BU1334" s="177" t="s">
        <v>4648</v>
      </c>
      <c r="BV1334" s="177" t="s">
        <v>1267</v>
      </c>
      <c r="BW1334" s="177" t="s">
        <v>4649</v>
      </c>
    </row>
    <row r="1335" spans="51:75" x14ac:dyDescent="0.3">
      <c r="AY1335" s="226" t="e">
        <f>VLOOKUP(C1335,#REF!, 2,FALSE)</f>
        <v>#REF!</v>
      </c>
      <c r="BM1335" s="177" t="s">
        <v>886</v>
      </c>
      <c r="BN1335" s="177" t="s">
        <v>926</v>
      </c>
      <c r="BO1335" s="177" t="s">
        <v>4650</v>
      </c>
      <c r="BU1335" s="177" t="s">
        <v>886</v>
      </c>
      <c r="BV1335" s="177" t="s">
        <v>926</v>
      </c>
      <c r="BW1335" s="177" t="s">
        <v>4650</v>
      </c>
    </row>
    <row r="1336" spans="51:75" x14ac:dyDescent="0.3">
      <c r="AY1336" s="226" t="e">
        <f>VLOOKUP(C1336,#REF!, 2,FALSE)</f>
        <v>#REF!</v>
      </c>
      <c r="BM1336" s="177" t="s">
        <v>887</v>
      </c>
      <c r="BN1336" s="177" t="s">
        <v>928</v>
      </c>
      <c r="BO1336" s="177" t="s">
        <v>4651</v>
      </c>
      <c r="BU1336" s="177" t="s">
        <v>887</v>
      </c>
      <c r="BV1336" s="177" t="s">
        <v>928</v>
      </c>
      <c r="BW1336" s="177" t="s">
        <v>4651</v>
      </c>
    </row>
    <row r="1337" spans="51:75" x14ac:dyDescent="0.3">
      <c r="AY1337" s="226" t="e">
        <f>VLOOKUP(C1337,#REF!, 2,FALSE)</f>
        <v>#REF!</v>
      </c>
      <c r="BM1337" s="177" t="s">
        <v>4652</v>
      </c>
      <c r="BN1337" s="177" t="s">
        <v>1342</v>
      </c>
      <c r="BO1337" s="177" t="s">
        <v>4653</v>
      </c>
      <c r="BU1337" s="177" t="s">
        <v>4652</v>
      </c>
      <c r="BV1337" s="177" t="s">
        <v>1342</v>
      </c>
      <c r="BW1337" s="177" t="s">
        <v>4653</v>
      </c>
    </row>
    <row r="1338" spans="51:75" x14ac:dyDescent="0.3">
      <c r="AY1338" s="226" t="e">
        <f>VLOOKUP(C1338,#REF!, 2,FALSE)</f>
        <v>#REF!</v>
      </c>
      <c r="BM1338" s="177" t="s">
        <v>4654</v>
      </c>
      <c r="BN1338" s="177" t="s">
        <v>715</v>
      </c>
      <c r="BO1338" s="177" t="s">
        <v>4655</v>
      </c>
      <c r="BU1338" s="177" t="s">
        <v>4654</v>
      </c>
      <c r="BV1338" s="177" t="s">
        <v>715</v>
      </c>
      <c r="BW1338" s="177" t="s">
        <v>4655</v>
      </c>
    </row>
    <row r="1339" spans="51:75" x14ac:dyDescent="0.3">
      <c r="AY1339" s="226" t="e">
        <f>VLOOKUP(C1339,#REF!, 2,FALSE)</f>
        <v>#REF!</v>
      </c>
      <c r="BM1339" s="177" t="s">
        <v>888</v>
      </c>
      <c r="BN1339" s="177" t="s">
        <v>625</v>
      </c>
      <c r="BO1339" s="177" t="s">
        <v>4656</v>
      </c>
      <c r="BU1339" s="177" t="s">
        <v>888</v>
      </c>
      <c r="BV1339" s="177" t="s">
        <v>625</v>
      </c>
      <c r="BW1339" s="177" t="s">
        <v>4656</v>
      </c>
    </row>
    <row r="1340" spans="51:75" x14ac:dyDescent="0.3">
      <c r="AY1340" s="226" t="e">
        <f>VLOOKUP(C1340,#REF!, 2,FALSE)</f>
        <v>#REF!</v>
      </c>
      <c r="BM1340" s="177" t="s">
        <v>4657</v>
      </c>
      <c r="BN1340" s="177" t="s">
        <v>928</v>
      </c>
      <c r="BO1340" s="177" t="s">
        <v>4658</v>
      </c>
      <c r="BU1340" s="177" t="s">
        <v>4657</v>
      </c>
      <c r="BV1340" s="177" t="s">
        <v>928</v>
      </c>
      <c r="BW1340" s="177" t="s">
        <v>4658</v>
      </c>
    </row>
    <row r="1341" spans="51:75" x14ac:dyDescent="0.3">
      <c r="AY1341" s="226" t="e">
        <f>VLOOKUP(C1341,#REF!, 2,FALSE)</f>
        <v>#REF!</v>
      </c>
      <c r="BM1341" s="177" t="s">
        <v>4659</v>
      </c>
      <c r="BN1341" s="177" t="s">
        <v>657</v>
      </c>
      <c r="BO1341" s="177" t="s">
        <v>4660</v>
      </c>
      <c r="BU1341" s="177" t="s">
        <v>4659</v>
      </c>
      <c r="BV1341" s="177" t="s">
        <v>657</v>
      </c>
      <c r="BW1341" s="177" t="s">
        <v>4660</v>
      </c>
    </row>
    <row r="1342" spans="51:75" x14ac:dyDescent="0.3">
      <c r="AY1342" s="226" t="e">
        <f>VLOOKUP(C1342,#REF!, 2,FALSE)</f>
        <v>#REF!</v>
      </c>
      <c r="BM1342" s="177" t="s">
        <v>889</v>
      </c>
      <c r="BN1342" s="177" t="s">
        <v>928</v>
      </c>
      <c r="BO1342" s="177" t="s">
        <v>4661</v>
      </c>
      <c r="BU1342" s="177" t="s">
        <v>889</v>
      </c>
      <c r="BV1342" s="177" t="s">
        <v>928</v>
      </c>
      <c r="BW1342" s="177" t="s">
        <v>4661</v>
      </c>
    </row>
    <row r="1343" spans="51:75" x14ac:dyDescent="0.3">
      <c r="AY1343" s="226" t="e">
        <f>VLOOKUP(C1343,#REF!, 2,FALSE)</f>
        <v>#REF!</v>
      </c>
      <c r="BM1343" s="177" t="s">
        <v>4662</v>
      </c>
      <c r="BN1343" s="177" t="s">
        <v>1272</v>
      </c>
      <c r="BO1343" s="177" t="s">
        <v>4663</v>
      </c>
      <c r="BU1343" s="177" t="s">
        <v>4662</v>
      </c>
      <c r="BV1343" s="177" t="s">
        <v>1272</v>
      </c>
      <c r="BW1343" s="177" t="s">
        <v>4663</v>
      </c>
    </row>
    <row r="1344" spans="51:75" x14ac:dyDescent="0.3">
      <c r="AY1344" s="226" t="e">
        <f>VLOOKUP(C1344,#REF!, 2,FALSE)</f>
        <v>#REF!</v>
      </c>
      <c r="BM1344" s="177" t="s">
        <v>4664</v>
      </c>
      <c r="BN1344" s="177" t="s">
        <v>655</v>
      </c>
      <c r="BO1344" s="177" t="s">
        <v>4665</v>
      </c>
      <c r="BU1344" s="177" t="s">
        <v>4664</v>
      </c>
      <c r="BV1344" s="177" t="s">
        <v>655</v>
      </c>
      <c r="BW1344" s="177" t="s">
        <v>4665</v>
      </c>
    </row>
    <row r="1345" spans="51:75" x14ac:dyDescent="0.3">
      <c r="AY1345" s="226" t="e">
        <f>VLOOKUP(C1345,#REF!, 2,FALSE)</f>
        <v>#REF!</v>
      </c>
      <c r="BM1345" s="177" t="s">
        <v>890</v>
      </c>
      <c r="BN1345" s="177" t="s">
        <v>628</v>
      </c>
      <c r="BO1345" s="177" t="s">
        <v>2983</v>
      </c>
      <c r="BU1345" s="177" t="s">
        <v>890</v>
      </c>
      <c r="BV1345" s="177" t="s">
        <v>628</v>
      </c>
      <c r="BW1345" s="177" t="s">
        <v>2983</v>
      </c>
    </row>
    <row r="1346" spans="51:75" x14ac:dyDescent="0.3">
      <c r="AY1346" s="226" t="e">
        <f>VLOOKUP(C1346,#REF!, 2,FALSE)</f>
        <v>#REF!</v>
      </c>
      <c r="BM1346" s="177" t="s">
        <v>74</v>
      </c>
      <c r="BN1346" s="177" t="s">
        <v>3199</v>
      </c>
      <c r="BO1346" s="177" t="s">
        <v>851</v>
      </c>
      <c r="BU1346" s="177" t="s">
        <v>74</v>
      </c>
      <c r="BV1346" s="177" t="s">
        <v>3199</v>
      </c>
      <c r="BW1346" s="177" t="s">
        <v>851</v>
      </c>
    </row>
    <row r="1347" spans="51:75" x14ac:dyDescent="0.3">
      <c r="AY1347" s="226" t="e">
        <f>VLOOKUP(C1347,#REF!, 2,FALSE)</f>
        <v>#REF!</v>
      </c>
      <c r="BM1347" s="177" t="s">
        <v>4667</v>
      </c>
      <c r="BN1347" s="177" t="s">
        <v>1342</v>
      </c>
      <c r="BO1347" s="177" t="s">
        <v>4668</v>
      </c>
      <c r="BU1347" s="177" t="s">
        <v>4667</v>
      </c>
      <c r="BV1347" s="177" t="s">
        <v>1342</v>
      </c>
      <c r="BW1347" s="177" t="s">
        <v>4668</v>
      </c>
    </row>
    <row r="1348" spans="51:75" x14ac:dyDescent="0.3">
      <c r="AY1348" s="226" t="e">
        <f>VLOOKUP(C1348,#REF!, 2,FALSE)</f>
        <v>#REF!</v>
      </c>
      <c r="BM1348" s="177" t="s">
        <v>891</v>
      </c>
      <c r="BN1348" s="177" t="s">
        <v>2983</v>
      </c>
      <c r="BO1348" s="177" t="s">
        <v>2983</v>
      </c>
      <c r="BU1348" s="177" t="s">
        <v>891</v>
      </c>
      <c r="BV1348" s="177" t="s">
        <v>2983</v>
      </c>
      <c r="BW1348" s="177" t="s">
        <v>2983</v>
      </c>
    </row>
    <row r="1349" spans="51:75" x14ac:dyDescent="0.3">
      <c r="AY1349" s="226" t="e">
        <f>VLOOKUP(C1349,#REF!, 2,FALSE)</f>
        <v>#REF!</v>
      </c>
      <c r="BM1349" s="177" t="s">
        <v>4669</v>
      </c>
      <c r="BN1349" s="177" t="s">
        <v>1139</v>
      </c>
      <c r="BO1349" s="177" t="s">
        <v>2983</v>
      </c>
      <c r="BU1349" s="177" t="s">
        <v>4669</v>
      </c>
      <c r="BV1349" s="177" t="s">
        <v>1139</v>
      </c>
      <c r="BW1349" s="177" t="s">
        <v>2983</v>
      </c>
    </row>
    <row r="1350" spans="51:75" x14ac:dyDescent="0.3">
      <c r="AY1350" s="226" t="e">
        <f>VLOOKUP(C1350,#REF!, 2,FALSE)</f>
        <v>#REF!</v>
      </c>
      <c r="BM1350" s="177" t="s">
        <v>4670</v>
      </c>
      <c r="BN1350" s="177" t="s">
        <v>3002</v>
      </c>
      <c r="BO1350" s="177" t="s">
        <v>4264</v>
      </c>
      <c r="BU1350" s="177" t="s">
        <v>4670</v>
      </c>
      <c r="BV1350" s="177" t="s">
        <v>3002</v>
      </c>
      <c r="BW1350" s="177" t="s">
        <v>4264</v>
      </c>
    </row>
    <row r="1351" spans="51:75" x14ac:dyDescent="0.3">
      <c r="AY1351" s="226" t="e">
        <f>VLOOKUP(C1351,#REF!, 2,FALSE)</f>
        <v>#REF!</v>
      </c>
      <c r="BM1351" s="177" t="s">
        <v>4671</v>
      </c>
      <c r="BN1351" s="177" t="s">
        <v>3199</v>
      </c>
      <c r="BO1351" s="177" t="s">
        <v>2365</v>
      </c>
      <c r="BU1351" s="177" t="s">
        <v>4671</v>
      </c>
      <c r="BV1351" s="177" t="s">
        <v>3199</v>
      </c>
      <c r="BW1351" s="177" t="s">
        <v>2365</v>
      </c>
    </row>
    <row r="1352" spans="51:75" x14ac:dyDescent="0.3">
      <c r="AY1352" s="226" t="e">
        <f>VLOOKUP(C1352,#REF!, 2,FALSE)</f>
        <v>#REF!</v>
      </c>
      <c r="BM1352" s="177" t="s">
        <v>4672</v>
      </c>
      <c r="BN1352" s="177" t="s">
        <v>1139</v>
      </c>
      <c r="BO1352" s="177" t="s">
        <v>2509</v>
      </c>
      <c r="BU1352" s="177" t="s">
        <v>4672</v>
      </c>
      <c r="BV1352" s="177" t="s">
        <v>1139</v>
      </c>
      <c r="BW1352" s="177" t="s">
        <v>2509</v>
      </c>
    </row>
    <row r="1353" spans="51:75" x14ac:dyDescent="0.3">
      <c r="AY1353" s="226" t="e">
        <f>VLOOKUP(C1353,#REF!, 2,FALSE)</f>
        <v>#REF!</v>
      </c>
      <c r="BM1353" s="177" t="s">
        <v>4673</v>
      </c>
      <c r="BN1353" s="177" t="s">
        <v>1139</v>
      </c>
      <c r="BO1353" s="177" t="s">
        <v>4674</v>
      </c>
      <c r="BU1353" s="177" t="s">
        <v>4673</v>
      </c>
      <c r="BV1353" s="177" t="s">
        <v>1139</v>
      </c>
      <c r="BW1353" s="177" t="s">
        <v>4674</v>
      </c>
    </row>
    <row r="1354" spans="51:75" x14ac:dyDescent="0.3">
      <c r="AY1354" s="226" t="e">
        <f>VLOOKUP(C1354,#REF!, 2,FALSE)</f>
        <v>#REF!</v>
      </c>
      <c r="BM1354" s="177" t="s">
        <v>4675</v>
      </c>
      <c r="BN1354" s="177" t="s">
        <v>1342</v>
      </c>
      <c r="BO1354" s="177" t="s">
        <v>3272</v>
      </c>
      <c r="BU1354" s="177" t="s">
        <v>4675</v>
      </c>
      <c r="BV1354" s="177" t="s">
        <v>1342</v>
      </c>
      <c r="BW1354" s="177" t="s">
        <v>3272</v>
      </c>
    </row>
    <row r="1355" spans="51:75" x14ac:dyDescent="0.3">
      <c r="AY1355" s="226" t="e">
        <f>VLOOKUP(C1355,#REF!, 2,FALSE)</f>
        <v>#REF!</v>
      </c>
      <c r="BM1355" s="177" t="s">
        <v>4677</v>
      </c>
      <c r="BN1355" s="177" t="s">
        <v>3245</v>
      </c>
      <c r="BO1355" s="177" t="s">
        <v>1741</v>
      </c>
      <c r="BU1355" s="177" t="s">
        <v>4677</v>
      </c>
      <c r="BV1355" s="177" t="s">
        <v>3245</v>
      </c>
      <c r="BW1355" s="177" t="s">
        <v>1741</v>
      </c>
    </row>
    <row r="1356" spans="51:75" x14ac:dyDescent="0.3">
      <c r="AY1356" s="226" t="e">
        <f>VLOOKUP(C1356,#REF!, 2,FALSE)</f>
        <v>#REF!</v>
      </c>
      <c r="BM1356" s="177" t="s">
        <v>4678</v>
      </c>
      <c r="BN1356" s="177" t="s">
        <v>1342</v>
      </c>
      <c r="BO1356" s="177" t="s">
        <v>4680</v>
      </c>
      <c r="BU1356" s="177" t="s">
        <v>4678</v>
      </c>
      <c r="BV1356" s="177" t="s">
        <v>1342</v>
      </c>
      <c r="BW1356" s="177" t="s">
        <v>4680</v>
      </c>
    </row>
    <row r="1357" spans="51:75" x14ac:dyDescent="0.3">
      <c r="AY1357" s="226" t="e">
        <f>VLOOKUP(C1357,#REF!, 2,FALSE)</f>
        <v>#REF!</v>
      </c>
      <c r="BM1357" s="177" t="s">
        <v>892</v>
      </c>
      <c r="BN1357" s="177" t="s">
        <v>3199</v>
      </c>
      <c r="BO1357" s="177" t="s">
        <v>4681</v>
      </c>
      <c r="BU1357" s="177" t="s">
        <v>892</v>
      </c>
      <c r="BV1357" s="177" t="s">
        <v>3199</v>
      </c>
      <c r="BW1357" s="177" t="s">
        <v>4681</v>
      </c>
    </row>
    <row r="1358" spans="51:75" x14ac:dyDescent="0.3">
      <c r="AY1358" s="226" t="e">
        <f>VLOOKUP(C1358,#REF!, 2,FALSE)</f>
        <v>#REF!</v>
      </c>
      <c r="BM1358" s="177" t="s">
        <v>4682</v>
      </c>
      <c r="BN1358" s="177" t="s">
        <v>667</v>
      </c>
      <c r="BO1358" s="177" t="s">
        <v>4683</v>
      </c>
      <c r="BU1358" s="177" t="s">
        <v>4682</v>
      </c>
      <c r="BV1358" s="177" t="s">
        <v>667</v>
      </c>
      <c r="BW1358" s="177" t="s">
        <v>4683</v>
      </c>
    </row>
    <row r="1359" spans="51:75" x14ac:dyDescent="0.3">
      <c r="AY1359" s="226" t="e">
        <f>VLOOKUP(C1359,#REF!, 2,FALSE)</f>
        <v>#REF!</v>
      </c>
      <c r="BM1359" s="177" t="s">
        <v>4684</v>
      </c>
      <c r="BN1359" s="177" t="s">
        <v>3199</v>
      </c>
      <c r="BO1359" s="177" t="s">
        <v>4685</v>
      </c>
      <c r="BU1359" s="177" t="s">
        <v>4684</v>
      </c>
      <c r="BV1359" s="177" t="s">
        <v>3199</v>
      </c>
      <c r="BW1359" s="177" t="s">
        <v>4685</v>
      </c>
    </row>
    <row r="1360" spans="51:75" x14ac:dyDescent="0.3">
      <c r="AY1360" s="226" t="e">
        <f>VLOOKUP(C1360,#REF!, 2,FALSE)</f>
        <v>#REF!</v>
      </c>
      <c r="BM1360" s="177" t="s">
        <v>4686</v>
      </c>
      <c r="BN1360" s="177" t="s">
        <v>705</v>
      </c>
      <c r="BO1360" s="177" t="s">
        <v>4687</v>
      </c>
      <c r="BU1360" s="177" t="s">
        <v>4686</v>
      </c>
      <c r="BV1360" s="177" t="s">
        <v>705</v>
      </c>
      <c r="BW1360" s="177" t="s">
        <v>4687</v>
      </c>
    </row>
    <row r="1361" spans="51:75" x14ac:dyDescent="0.3">
      <c r="AY1361" s="226" t="e">
        <f>VLOOKUP(C1361,#REF!, 2,FALSE)</f>
        <v>#REF!</v>
      </c>
      <c r="BM1361" s="177" t="s">
        <v>4688</v>
      </c>
      <c r="BN1361" s="177" t="s">
        <v>3199</v>
      </c>
      <c r="BO1361" s="177" t="s">
        <v>4689</v>
      </c>
      <c r="BU1361" s="177" t="s">
        <v>4688</v>
      </c>
      <c r="BV1361" s="177" t="s">
        <v>3199</v>
      </c>
      <c r="BW1361" s="177" t="s">
        <v>4689</v>
      </c>
    </row>
    <row r="1362" spans="51:75" x14ac:dyDescent="0.3">
      <c r="AY1362" s="226" t="e">
        <f>VLOOKUP(C1362,#REF!, 2,FALSE)</f>
        <v>#REF!</v>
      </c>
      <c r="BM1362" s="177" t="s">
        <v>4690</v>
      </c>
      <c r="BN1362" s="177" t="s">
        <v>1342</v>
      </c>
      <c r="BO1362" s="177" t="s">
        <v>4692</v>
      </c>
      <c r="BU1362" s="177" t="s">
        <v>4690</v>
      </c>
      <c r="BV1362" s="177" t="s">
        <v>1342</v>
      </c>
      <c r="BW1362" s="177" t="s">
        <v>4692</v>
      </c>
    </row>
    <row r="1363" spans="51:75" x14ac:dyDescent="0.3">
      <c r="AY1363" s="226" t="e">
        <f>VLOOKUP(C1363,#REF!, 2,FALSE)</f>
        <v>#REF!</v>
      </c>
      <c r="BM1363" s="177" t="s">
        <v>4693</v>
      </c>
      <c r="BN1363" s="177" t="s">
        <v>3245</v>
      </c>
      <c r="BO1363" s="177" t="s">
        <v>4694</v>
      </c>
      <c r="BU1363" s="177" t="s">
        <v>4693</v>
      </c>
      <c r="BV1363" s="177" t="s">
        <v>3245</v>
      </c>
      <c r="BW1363" s="177" t="s">
        <v>4694</v>
      </c>
    </row>
    <row r="1364" spans="51:75" x14ac:dyDescent="0.3">
      <c r="AY1364" s="226" t="e">
        <f>VLOOKUP(C1364,#REF!, 2,FALSE)</f>
        <v>#REF!</v>
      </c>
      <c r="BM1364" s="177" t="s">
        <v>4695</v>
      </c>
      <c r="BN1364" s="177" t="s">
        <v>3005</v>
      </c>
      <c r="BO1364" s="177" t="s">
        <v>4399</v>
      </c>
      <c r="BU1364" s="177" t="s">
        <v>4695</v>
      </c>
      <c r="BV1364" s="177" t="s">
        <v>3005</v>
      </c>
      <c r="BW1364" s="177" t="s">
        <v>4399</v>
      </c>
    </row>
    <row r="1365" spans="51:75" x14ac:dyDescent="0.3">
      <c r="AY1365" s="226" t="e">
        <f>VLOOKUP(C1365,#REF!, 2,FALSE)</f>
        <v>#REF!</v>
      </c>
      <c r="BM1365" s="177" t="s">
        <v>4696</v>
      </c>
      <c r="BN1365" s="177" t="s">
        <v>1342</v>
      </c>
      <c r="BO1365" s="177" t="s">
        <v>3345</v>
      </c>
      <c r="BU1365" s="177" t="s">
        <v>4696</v>
      </c>
      <c r="BV1365" s="177" t="s">
        <v>1342</v>
      </c>
      <c r="BW1365" s="177" t="s">
        <v>3345</v>
      </c>
    </row>
    <row r="1366" spans="51:75" x14ac:dyDescent="0.3">
      <c r="AY1366" s="226" t="e">
        <f>VLOOKUP(C1366,#REF!, 2,FALSE)</f>
        <v>#REF!</v>
      </c>
      <c r="BM1366" s="177" t="s">
        <v>4697</v>
      </c>
      <c r="BN1366" s="177" t="s">
        <v>1342</v>
      </c>
      <c r="BO1366" s="177" t="s">
        <v>4698</v>
      </c>
      <c r="BU1366" s="177" t="s">
        <v>4697</v>
      </c>
      <c r="BV1366" s="177" t="s">
        <v>1342</v>
      </c>
      <c r="BW1366" s="177" t="s">
        <v>4698</v>
      </c>
    </row>
    <row r="1367" spans="51:75" x14ac:dyDescent="0.3">
      <c r="AY1367" s="226" t="e">
        <f>VLOOKUP(C1367,#REF!, 2,FALSE)</f>
        <v>#REF!</v>
      </c>
      <c r="BM1367" s="177" t="s">
        <v>4699</v>
      </c>
      <c r="BN1367" s="177" t="s">
        <v>1139</v>
      </c>
      <c r="BO1367" s="177" t="s">
        <v>4700</v>
      </c>
      <c r="BU1367" s="177" t="s">
        <v>4699</v>
      </c>
      <c r="BV1367" s="177" t="s">
        <v>1139</v>
      </c>
      <c r="BW1367" s="177" t="s">
        <v>4700</v>
      </c>
    </row>
    <row r="1368" spans="51:75" x14ac:dyDescent="0.3">
      <c r="AY1368" s="226" t="e">
        <f>VLOOKUP(C1368,#REF!, 2,FALSE)</f>
        <v>#REF!</v>
      </c>
      <c r="BM1368" s="177" t="s">
        <v>4701</v>
      </c>
      <c r="BN1368" s="177" t="s">
        <v>3199</v>
      </c>
      <c r="BO1368" s="177" t="s">
        <v>3641</v>
      </c>
      <c r="BU1368" s="177" t="s">
        <v>4701</v>
      </c>
      <c r="BV1368" s="177" t="s">
        <v>3199</v>
      </c>
      <c r="BW1368" s="177" t="s">
        <v>3641</v>
      </c>
    </row>
    <row r="1369" spans="51:75" x14ac:dyDescent="0.3">
      <c r="AY1369" s="226" t="e">
        <f>VLOOKUP(C1369,#REF!, 2,FALSE)</f>
        <v>#REF!</v>
      </c>
      <c r="BM1369" s="177" t="s">
        <v>893</v>
      </c>
      <c r="BN1369" s="177" t="s">
        <v>3199</v>
      </c>
      <c r="BO1369" s="177" t="s">
        <v>4702</v>
      </c>
      <c r="BU1369" s="177" t="s">
        <v>893</v>
      </c>
      <c r="BV1369" s="177" t="s">
        <v>3199</v>
      </c>
      <c r="BW1369" s="177" t="s">
        <v>4702</v>
      </c>
    </row>
    <row r="1370" spans="51:75" x14ac:dyDescent="0.3">
      <c r="AY1370" s="226" t="e">
        <f>VLOOKUP(C1370,#REF!, 2,FALSE)</f>
        <v>#REF!</v>
      </c>
      <c r="BM1370" s="177" t="s">
        <v>4703</v>
      </c>
      <c r="BN1370" s="177" t="s">
        <v>2979</v>
      </c>
      <c r="BO1370" s="177" t="s">
        <v>2990</v>
      </c>
      <c r="BU1370" s="177" t="s">
        <v>4703</v>
      </c>
      <c r="BV1370" s="177" t="s">
        <v>2979</v>
      </c>
      <c r="BW1370" s="177" t="s">
        <v>2990</v>
      </c>
    </row>
    <row r="1371" spans="51:75" x14ac:dyDescent="0.3">
      <c r="AY1371" s="226" t="e">
        <f>VLOOKUP(C1371,#REF!, 2,FALSE)</f>
        <v>#REF!</v>
      </c>
      <c r="BM1371" s="177" t="s">
        <v>118</v>
      </c>
      <c r="BN1371" s="177" t="s">
        <v>705</v>
      </c>
      <c r="BO1371" s="177" t="s">
        <v>4594</v>
      </c>
      <c r="BU1371" s="177" t="s">
        <v>118</v>
      </c>
      <c r="BV1371" s="177" t="s">
        <v>705</v>
      </c>
      <c r="BW1371" s="177" t="s">
        <v>4594</v>
      </c>
    </row>
    <row r="1372" spans="51:75" x14ac:dyDescent="0.3">
      <c r="AY1372" s="226" t="e">
        <f>VLOOKUP(C1372,#REF!, 2,FALSE)</f>
        <v>#REF!</v>
      </c>
      <c r="BM1372" s="177" t="s">
        <v>4705</v>
      </c>
      <c r="BN1372" s="177" t="s">
        <v>658</v>
      </c>
      <c r="BO1372" s="177" t="s">
        <v>4706</v>
      </c>
      <c r="BU1372" s="177" t="s">
        <v>4705</v>
      </c>
      <c r="BV1372" s="177" t="s">
        <v>658</v>
      </c>
      <c r="BW1372" s="177" t="s">
        <v>4706</v>
      </c>
    </row>
    <row r="1373" spans="51:75" x14ac:dyDescent="0.3">
      <c r="AY1373" s="226" t="e">
        <f>VLOOKUP(C1373,#REF!, 2,FALSE)</f>
        <v>#REF!</v>
      </c>
      <c r="BM1373" s="177" t="s">
        <v>4708</v>
      </c>
      <c r="BN1373" s="177" t="s">
        <v>613</v>
      </c>
      <c r="BO1373" s="177" t="s">
        <v>4709</v>
      </c>
      <c r="BU1373" s="177" t="s">
        <v>4708</v>
      </c>
      <c r="BV1373" s="177" t="s">
        <v>613</v>
      </c>
      <c r="BW1373" s="177" t="s">
        <v>4709</v>
      </c>
    </row>
    <row r="1374" spans="51:75" x14ac:dyDescent="0.3">
      <c r="AY1374" s="226" t="e">
        <f>VLOOKUP(C1374,#REF!, 2,FALSE)</f>
        <v>#REF!</v>
      </c>
      <c r="BM1374" s="177" t="s">
        <v>4710</v>
      </c>
      <c r="BN1374" s="177" t="s">
        <v>2979</v>
      </c>
      <c r="BO1374" s="177" t="s">
        <v>4712</v>
      </c>
      <c r="BU1374" s="177" t="s">
        <v>4710</v>
      </c>
      <c r="BV1374" s="177" t="s">
        <v>2979</v>
      </c>
      <c r="BW1374" s="177" t="s">
        <v>4712</v>
      </c>
    </row>
    <row r="1375" spans="51:75" x14ac:dyDescent="0.3">
      <c r="AY1375" s="226" t="e">
        <f>VLOOKUP(C1375,#REF!, 2,FALSE)</f>
        <v>#REF!</v>
      </c>
      <c r="BM1375" s="177" t="s">
        <v>4715</v>
      </c>
      <c r="BN1375" s="177" t="s">
        <v>662</v>
      </c>
      <c r="BO1375" s="177" t="s">
        <v>4716</v>
      </c>
      <c r="BU1375" s="177" t="s">
        <v>4715</v>
      </c>
      <c r="BV1375" s="177" t="s">
        <v>662</v>
      </c>
      <c r="BW1375" s="177" t="s">
        <v>4716</v>
      </c>
    </row>
    <row r="1376" spans="51:75" x14ac:dyDescent="0.3">
      <c r="AY1376" s="226" t="e">
        <f>VLOOKUP(C1376,#REF!, 2,FALSE)</f>
        <v>#REF!</v>
      </c>
      <c r="BM1376" s="177" t="s">
        <v>4717</v>
      </c>
      <c r="BN1376" s="177" t="s">
        <v>1070</v>
      </c>
      <c r="BO1376" s="177" t="s">
        <v>4718</v>
      </c>
      <c r="BU1376" s="177" t="s">
        <v>4717</v>
      </c>
      <c r="BV1376" s="177" t="s">
        <v>1070</v>
      </c>
      <c r="BW1376" s="177" t="s">
        <v>4718</v>
      </c>
    </row>
    <row r="1377" spans="51:75" x14ac:dyDescent="0.3">
      <c r="AY1377" s="226" t="e">
        <f>VLOOKUP(C1377,#REF!, 2,FALSE)</f>
        <v>#REF!</v>
      </c>
      <c r="BM1377" s="177" t="s">
        <v>4719</v>
      </c>
      <c r="BN1377" s="177" t="s">
        <v>667</v>
      </c>
      <c r="BO1377" s="177" t="s">
        <v>4720</v>
      </c>
      <c r="BU1377" s="177" t="s">
        <v>4719</v>
      </c>
      <c r="BV1377" s="177" t="s">
        <v>667</v>
      </c>
      <c r="BW1377" s="177" t="s">
        <v>4720</v>
      </c>
    </row>
    <row r="1378" spans="51:75" x14ac:dyDescent="0.3">
      <c r="AY1378" s="226" t="e">
        <f>VLOOKUP(C1378,#REF!, 2,FALSE)</f>
        <v>#REF!</v>
      </c>
      <c r="BM1378" s="177" t="s">
        <v>4721</v>
      </c>
      <c r="BN1378" s="177" t="s">
        <v>667</v>
      </c>
      <c r="BO1378" s="177" t="s">
        <v>4722</v>
      </c>
      <c r="BU1378" s="177" t="s">
        <v>4721</v>
      </c>
      <c r="BV1378" s="177" t="s">
        <v>667</v>
      </c>
      <c r="BW1378" s="177" t="s">
        <v>4722</v>
      </c>
    </row>
    <row r="1379" spans="51:75" x14ac:dyDescent="0.3">
      <c r="AY1379" s="226" t="e">
        <f>VLOOKUP(C1379,#REF!, 2,FALSE)</f>
        <v>#REF!</v>
      </c>
      <c r="BM1379" s="177" t="s">
        <v>4723</v>
      </c>
      <c r="BN1379" s="177" t="s">
        <v>662</v>
      </c>
      <c r="BO1379" s="177" t="s">
        <v>4725</v>
      </c>
      <c r="BU1379" s="177" t="s">
        <v>4723</v>
      </c>
      <c r="BV1379" s="177" t="s">
        <v>662</v>
      </c>
      <c r="BW1379" s="177" t="s">
        <v>4725</v>
      </c>
    </row>
    <row r="1380" spans="51:75" x14ac:dyDescent="0.3">
      <c r="AY1380" s="226" t="e">
        <f>VLOOKUP(C1380,#REF!, 2,FALSE)</f>
        <v>#REF!</v>
      </c>
      <c r="BM1380" s="177" t="s">
        <v>4727</v>
      </c>
      <c r="BN1380" s="177" t="s">
        <v>852</v>
      </c>
      <c r="BO1380" s="177" t="s">
        <v>3530</v>
      </c>
      <c r="BU1380" s="177" t="s">
        <v>4727</v>
      </c>
      <c r="BV1380" s="177" t="s">
        <v>852</v>
      </c>
      <c r="BW1380" s="177" t="s">
        <v>3530</v>
      </c>
    </row>
    <row r="1381" spans="51:75" x14ac:dyDescent="0.3">
      <c r="AY1381" s="226" t="e">
        <f>VLOOKUP(C1381,#REF!, 2,FALSE)</f>
        <v>#REF!</v>
      </c>
      <c r="BM1381" s="177" t="s">
        <v>4730</v>
      </c>
      <c r="BN1381" s="177" t="s">
        <v>639</v>
      </c>
      <c r="BO1381" s="177" t="s">
        <v>4731</v>
      </c>
      <c r="BU1381" s="177" t="s">
        <v>4730</v>
      </c>
      <c r="BV1381" s="177" t="s">
        <v>639</v>
      </c>
      <c r="BW1381" s="177" t="s">
        <v>4731</v>
      </c>
    </row>
    <row r="1382" spans="51:75" x14ac:dyDescent="0.3">
      <c r="AY1382" s="226" t="e">
        <f>VLOOKUP(C1382,#REF!, 2,FALSE)</f>
        <v>#REF!</v>
      </c>
      <c r="BM1382" s="177" t="s">
        <v>4732</v>
      </c>
      <c r="BN1382" s="177" t="s">
        <v>1013</v>
      </c>
      <c r="BO1382" s="177" t="s">
        <v>4734</v>
      </c>
      <c r="BU1382" s="177" t="s">
        <v>4732</v>
      </c>
      <c r="BV1382" s="177" t="s">
        <v>1013</v>
      </c>
      <c r="BW1382" s="177" t="s">
        <v>4734</v>
      </c>
    </row>
    <row r="1383" spans="51:75" x14ac:dyDescent="0.3">
      <c r="AY1383" s="226" t="e">
        <f>VLOOKUP(C1383,#REF!, 2,FALSE)</f>
        <v>#REF!</v>
      </c>
      <c r="BM1383" s="177" t="s">
        <v>4735</v>
      </c>
      <c r="BN1383" s="177" t="s">
        <v>3028</v>
      </c>
      <c r="BO1383" s="177" t="s">
        <v>784</v>
      </c>
      <c r="BU1383" s="177" t="s">
        <v>4735</v>
      </c>
      <c r="BV1383" s="177" t="s">
        <v>3028</v>
      </c>
      <c r="BW1383" s="177" t="s">
        <v>784</v>
      </c>
    </row>
    <row r="1384" spans="51:75" x14ac:dyDescent="0.3">
      <c r="AY1384" s="226" t="e">
        <f>VLOOKUP(C1384,#REF!, 2,FALSE)</f>
        <v>#REF!</v>
      </c>
      <c r="BM1384" s="177" t="s">
        <v>894</v>
      </c>
      <c r="BN1384" s="177" t="s">
        <v>3199</v>
      </c>
      <c r="BO1384" s="177" t="s">
        <v>4736</v>
      </c>
      <c r="BU1384" s="177" t="s">
        <v>894</v>
      </c>
      <c r="BV1384" s="177" t="s">
        <v>3199</v>
      </c>
      <c r="BW1384" s="177" t="s">
        <v>4736</v>
      </c>
    </row>
    <row r="1385" spans="51:75" x14ac:dyDescent="0.3">
      <c r="AY1385" s="226" t="e">
        <f>VLOOKUP(C1385,#REF!, 2,FALSE)</f>
        <v>#REF!</v>
      </c>
      <c r="BM1385" s="177" t="s">
        <v>4737</v>
      </c>
      <c r="BN1385" s="177" t="s">
        <v>780</v>
      </c>
      <c r="BO1385" s="177" t="s">
        <v>4739</v>
      </c>
      <c r="BU1385" s="177" t="s">
        <v>4737</v>
      </c>
      <c r="BV1385" s="177" t="s">
        <v>780</v>
      </c>
      <c r="BW1385" s="177" t="s">
        <v>4739</v>
      </c>
    </row>
    <row r="1386" spans="51:75" x14ac:dyDescent="0.3">
      <c r="AY1386" s="226" t="e">
        <f>VLOOKUP(C1386,#REF!, 2,FALSE)</f>
        <v>#REF!</v>
      </c>
      <c r="BM1386" s="177" t="s">
        <v>4740</v>
      </c>
      <c r="BN1386" s="177" t="s">
        <v>719</v>
      </c>
      <c r="BO1386" s="177" t="s">
        <v>3798</v>
      </c>
      <c r="BU1386" s="177" t="s">
        <v>4740</v>
      </c>
      <c r="BV1386" s="177" t="s">
        <v>719</v>
      </c>
      <c r="BW1386" s="177" t="s">
        <v>3798</v>
      </c>
    </row>
    <row r="1387" spans="51:75" x14ac:dyDescent="0.3">
      <c r="AY1387" s="226" t="e">
        <f>VLOOKUP(C1387,#REF!, 2,FALSE)</f>
        <v>#REF!</v>
      </c>
      <c r="BM1387" s="177" t="s">
        <v>4741</v>
      </c>
      <c r="BN1387" s="177" t="s">
        <v>637</v>
      </c>
      <c r="BO1387" s="177" t="s">
        <v>2983</v>
      </c>
      <c r="BU1387" s="177" t="s">
        <v>4741</v>
      </c>
      <c r="BV1387" s="177" t="s">
        <v>637</v>
      </c>
      <c r="BW1387" s="177" t="s">
        <v>2983</v>
      </c>
    </row>
    <row r="1388" spans="51:75" x14ac:dyDescent="0.3">
      <c r="AY1388" s="226" t="e">
        <f>VLOOKUP(C1388,#REF!, 2,FALSE)</f>
        <v>#REF!</v>
      </c>
      <c r="BM1388" s="177" t="s">
        <v>4743</v>
      </c>
      <c r="BN1388" s="177" t="s">
        <v>942</v>
      </c>
      <c r="BO1388" s="177" t="s">
        <v>4745</v>
      </c>
      <c r="BU1388" s="177" t="s">
        <v>4743</v>
      </c>
      <c r="BV1388" s="177" t="s">
        <v>942</v>
      </c>
      <c r="BW1388" s="177" t="s">
        <v>4745</v>
      </c>
    </row>
    <row r="1389" spans="51:75" x14ac:dyDescent="0.3">
      <c r="AY1389" s="226" t="e">
        <f>VLOOKUP(C1389,#REF!, 2,FALSE)</f>
        <v>#REF!</v>
      </c>
      <c r="BM1389" s="177" t="s">
        <v>75</v>
      </c>
      <c r="BN1389" s="177" t="s">
        <v>1013</v>
      </c>
      <c r="BO1389" s="177" t="s">
        <v>4747</v>
      </c>
      <c r="BU1389" s="177" t="s">
        <v>75</v>
      </c>
      <c r="BV1389" s="177" t="s">
        <v>1013</v>
      </c>
      <c r="BW1389" s="177" t="s">
        <v>4747</v>
      </c>
    </row>
    <row r="1390" spans="51:75" x14ac:dyDescent="0.3">
      <c r="AY1390" s="226" t="e">
        <f>VLOOKUP(C1390,#REF!, 2,FALSE)</f>
        <v>#REF!</v>
      </c>
      <c r="BM1390" s="177" t="s">
        <v>107</v>
      </c>
      <c r="BN1390" s="177" t="s">
        <v>1342</v>
      </c>
      <c r="BO1390" s="177" t="s">
        <v>4750</v>
      </c>
      <c r="BU1390" s="177" t="s">
        <v>107</v>
      </c>
      <c r="BV1390" s="177" t="s">
        <v>1342</v>
      </c>
      <c r="BW1390" s="177" t="s">
        <v>4750</v>
      </c>
    </row>
    <row r="1391" spans="51:75" x14ac:dyDescent="0.3">
      <c r="AY1391" s="226" t="e">
        <f>VLOOKUP(C1391,#REF!, 2,FALSE)</f>
        <v>#REF!</v>
      </c>
      <c r="BM1391" s="177" t="s">
        <v>4751</v>
      </c>
      <c r="BN1391" s="177" t="s">
        <v>719</v>
      </c>
      <c r="BO1391" s="177" t="s">
        <v>1738</v>
      </c>
      <c r="BU1391" s="177" t="s">
        <v>4751</v>
      </c>
      <c r="BV1391" s="177" t="s">
        <v>719</v>
      </c>
      <c r="BW1391" s="177" t="s">
        <v>1738</v>
      </c>
    </row>
    <row r="1392" spans="51:75" x14ac:dyDescent="0.3">
      <c r="AY1392" s="226" t="e">
        <f>VLOOKUP(C1392,#REF!, 2,FALSE)</f>
        <v>#REF!</v>
      </c>
      <c r="BM1392" s="177" t="s">
        <v>4753</v>
      </c>
      <c r="BN1392" s="177" t="s">
        <v>2983</v>
      </c>
      <c r="BO1392" s="177" t="s">
        <v>2983</v>
      </c>
      <c r="BU1392" s="177" t="s">
        <v>4753</v>
      </c>
      <c r="BV1392" s="177" t="s">
        <v>2983</v>
      </c>
      <c r="BW1392" s="177" t="s">
        <v>2983</v>
      </c>
    </row>
    <row r="1393" spans="51:75" x14ac:dyDescent="0.3">
      <c r="AY1393" s="226" t="e">
        <f>VLOOKUP(C1393,#REF!, 2,FALSE)</f>
        <v>#REF!</v>
      </c>
      <c r="BM1393" s="177" t="s">
        <v>4754</v>
      </c>
      <c r="BN1393" s="177" t="s">
        <v>862</v>
      </c>
      <c r="BO1393" s="177" t="s">
        <v>4755</v>
      </c>
      <c r="BU1393" s="177" t="s">
        <v>4754</v>
      </c>
      <c r="BV1393" s="177" t="s">
        <v>862</v>
      </c>
      <c r="BW1393" s="177" t="s">
        <v>4755</v>
      </c>
    </row>
    <row r="1394" spans="51:75" x14ac:dyDescent="0.3">
      <c r="AY1394" s="226" t="e">
        <f>VLOOKUP(C1394,#REF!, 2,FALSE)</f>
        <v>#REF!</v>
      </c>
      <c r="BM1394" s="177" t="s">
        <v>4756</v>
      </c>
      <c r="BN1394" s="177" t="s">
        <v>1272</v>
      </c>
      <c r="BO1394" s="177" t="s">
        <v>4757</v>
      </c>
      <c r="BU1394" s="177" t="s">
        <v>4756</v>
      </c>
      <c r="BV1394" s="177" t="s">
        <v>1272</v>
      </c>
      <c r="BW1394" s="177" t="s">
        <v>4757</v>
      </c>
    </row>
    <row r="1395" spans="51:75" x14ac:dyDescent="0.3">
      <c r="AY1395" s="226" t="e">
        <f>VLOOKUP(C1395,#REF!, 2,FALSE)</f>
        <v>#REF!</v>
      </c>
      <c r="BM1395" s="177" t="s">
        <v>895</v>
      </c>
      <c r="BN1395" s="177" t="s">
        <v>3045</v>
      </c>
      <c r="BO1395" s="177" t="s">
        <v>4758</v>
      </c>
      <c r="BU1395" s="177" t="s">
        <v>895</v>
      </c>
      <c r="BV1395" s="177" t="s">
        <v>3045</v>
      </c>
      <c r="BW1395" s="177" t="s">
        <v>4758</v>
      </c>
    </row>
    <row r="1396" spans="51:75" x14ac:dyDescent="0.3">
      <c r="AY1396" s="226" t="e">
        <f>VLOOKUP(C1396,#REF!, 2,FALSE)</f>
        <v>#REF!</v>
      </c>
      <c r="BM1396" s="177" t="s">
        <v>896</v>
      </c>
      <c r="BN1396" s="177" t="s">
        <v>700</v>
      </c>
      <c r="BO1396" s="177" t="s">
        <v>4759</v>
      </c>
      <c r="BU1396" s="177" t="s">
        <v>896</v>
      </c>
      <c r="BV1396" s="177" t="s">
        <v>700</v>
      </c>
      <c r="BW1396" s="177" t="s">
        <v>4759</v>
      </c>
    </row>
    <row r="1397" spans="51:75" x14ac:dyDescent="0.3">
      <c r="AY1397" s="226" t="e">
        <f>VLOOKUP(C1397,#REF!, 2,FALSE)</f>
        <v>#REF!</v>
      </c>
      <c r="BM1397" s="177" t="s">
        <v>897</v>
      </c>
      <c r="BN1397" s="177" t="s">
        <v>626</v>
      </c>
      <c r="BO1397" s="177" t="s">
        <v>4760</v>
      </c>
      <c r="BU1397" s="177" t="s">
        <v>897</v>
      </c>
      <c r="BV1397" s="177" t="s">
        <v>626</v>
      </c>
      <c r="BW1397" s="177" t="s">
        <v>4760</v>
      </c>
    </row>
    <row r="1398" spans="51:75" x14ac:dyDescent="0.3">
      <c r="AY1398" s="226" t="e">
        <f>VLOOKUP(C1398,#REF!, 2,FALSE)</f>
        <v>#REF!</v>
      </c>
      <c r="BM1398" s="177" t="s">
        <v>898</v>
      </c>
      <c r="BN1398" s="177" t="s">
        <v>731</v>
      </c>
      <c r="BO1398" s="177" t="s">
        <v>4634</v>
      </c>
      <c r="BU1398" s="177" t="s">
        <v>898</v>
      </c>
      <c r="BV1398" s="177" t="s">
        <v>731</v>
      </c>
      <c r="BW1398" s="177" t="s">
        <v>4634</v>
      </c>
    </row>
    <row r="1399" spans="51:75" x14ac:dyDescent="0.3">
      <c r="AY1399" s="226" t="e">
        <f>VLOOKUP(C1399,#REF!, 2,FALSE)</f>
        <v>#REF!</v>
      </c>
      <c r="BM1399" s="177" t="s">
        <v>4761</v>
      </c>
      <c r="BN1399" s="177" t="s">
        <v>1007</v>
      </c>
      <c r="BO1399" s="177" t="s">
        <v>4762</v>
      </c>
      <c r="BU1399" s="177" t="s">
        <v>4761</v>
      </c>
      <c r="BV1399" s="177" t="s">
        <v>1007</v>
      </c>
      <c r="BW1399" s="177" t="s">
        <v>4762</v>
      </c>
    </row>
    <row r="1400" spans="51:75" x14ac:dyDescent="0.3">
      <c r="AY1400" s="226" t="e">
        <f>VLOOKUP(C1400,#REF!, 2,FALSE)</f>
        <v>#REF!</v>
      </c>
      <c r="BM1400" s="177" t="s">
        <v>4763</v>
      </c>
      <c r="BN1400" s="177" t="s">
        <v>3005</v>
      </c>
      <c r="BO1400" s="177" t="s">
        <v>1662</v>
      </c>
      <c r="BU1400" s="177" t="s">
        <v>4763</v>
      </c>
      <c r="BV1400" s="177" t="s">
        <v>3005</v>
      </c>
      <c r="BW1400" s="177" t="s">
        <v>1662</v>
      </c>
    </row>
    <row r="1401" spans="51:75" x14ac:dyDescent="0.3">
      <c r="AY1401" s="226" t="e">
        <f>VLOOKUP(C1401,#REF!, 2,FALSE)</f>
        <v>#REF!</v>
      </c>
      <c r="BM1401" s="177" t="s">
        <v>4765</v>
      </c>
      <c r="BN1401" s="177" t="s">
        <v>1342</v>
      </c>
      <c r="BO1401" s="177" t="s">
        <v>2355</v>
      </c>
      <c r="BU1401" s="177" t="s">
        <v>4765</v>
      </c>
      <c r="BV1401" s="177" t="s">
        <v>1342</v>
      </c>
      <c r="BW1401" s="177" t="s">
        <v>2355</v>
      </c>
    </row>
    <row r="1402" spans="51:75" x14ac:dyDescent="0.3">
      <c r="AY1402" s="226" t="e">
        <f>VLOOKUP(C1402,#REF!, 2,FALSE)</f>
        <v>#REF!</v>
      </c>
      <c r="BM1402" s="177" t="s">
        <v>4767</v>
      </c>
      <c r="BN1402" s="177" t="s">
        <v>3097</v>
      </c>
      <c r="BO1402" s="177" t="s">
        <v>1666</v>
      </c>
      <c r="BU1402" s="177" t="s">
        <v>4767</v>
      </c>
      <c r="BV1402" s="177" t="s">
        <v>3097</v>
      </c>
      <c r="BW1402" s="177" t="s">
        <v>1666</v>
      </c>
    </row>
    <row r="1403" spans="51:75" x14ac:dyDescent="0.3">
      <c r="AY1403" s="226" t="e">
        <f>VLOOKUP(C1403,#REF!, 2,FALSE)</f>
        <v>#REF!</v>
      </c>
      <c r="BM1403" s="177" t="s">
        <v>4769</v>
      </c>
      <c r="BN1403" s="177" t="s">
        <v>862</v>
      </c>
      <c r="BO1403" s="177" t="s">
        <v>4771</v>
      </c>
      <c r="BU1403" s="177" t="s">
        <v>4769</v>
      </c>
      <c r="BV1403" s="177" t="s">
        <v>862</v>
      </c>
      <c r="BW1403" s="177" t="s">
        <v>4771</v>
      </c>
    </row>
    <row r="1404" spans="51:75" x14ac:dyDescent="0.3">
      <c r="AY1404" s="226" t="e">
        <f>VLOOKUP(C1404,#REF!, 2,FALSE)</f>
        <v>#REF!</v>
      </c>
      <c r="BM1404" s="177" t="s">
        <v>4772</v>
      </c>
      <c r="BN1404" s="177" t="s">
        <v>3005</v>
      </c>
      <c r="BO1404" s="177" t="s">
        <v>1443</v>
      </c>
      <c r="BU1404" s="177" t="s">
        <v>4772</v>
      </c>
      <c r="BV1404" s="177" t="s">
        <v>3005</v>
      </c>
      <c r="BW1404" s="177" t="s">
        <v>1443</v>
      </c>
    </row>
    <row r="1405" spans="51:75" x14ac:dyDescent="0.3">
      <c r="AY1405" s="226" t="e">
        <f>VLOOKUP(C1405,#REF!, 2,FALSE)</f>
        <v>#REF!</v>
      </c>
      <c r="BM1405" s="177" t="s">
        <v>4773</v>
      </c>
      <c r="BN1405" s="177" t="s">
        <v>700</v>
      </c>
      <c r="BO1405" s="177" t="s">
        <v>4774</v>
      </c>
      <c r="BU1405" s="177" t="s">
        <v>4773</v>
      </c>
      <c r="BV1405" s="177" t="s">
        <v>700</v>
      </c>
      <c r="BW1405" s="177" t="s">
        <v>4774</v>
      </c>
    </row>
    <row r="1406" spans="51:75" x14ac:dyDescent="0.3">
      <c r="AY1406" s="226" t="e">
        <f>VLOOKUP(C1406,#REF!, 2,FALSE)</f>
        <v>#REF!</v>
      </c>
      <c r="BM1406" s="177" t="s">
        <v>4775</v>
      </c>
      <c r="BN1406" s="177" t="s">
        <v>16985</v>
      </c>
      <c r="BO1406" s="177" t="s">
        <v>4776</v>
      </c>
      <c r="BU1406" s="177" t="s">
        <v>4775</v>
      </c>
      <c r="BV1406" s="177" t="s">
        <v>16985</v>
      </c>
      <c r="BW1406" s="177" t="s">
        <v>4776</v>
      </c>
    </row>
    <row r="1407" spans="51:75" x14ac:dyDescent="0.3">
      <c r="AY1407" s="226" t="e">
        <f>VLOOKUP(C1407,#REF!, 2,FALSE)</f>
        <v>#REF!</v>
      </c>
      <c r="BM1407" s="177" t="s">
        <v>4777</v>
      </c>
      <c r="BN1407" s="177" t="s">
        <v>2983</v>
      </c>
      <c r="BO1407" s="177" t="s">
        <v>2983</v>
      </c>
      <c r="BU1407" s="177" t="s">
        <v>4777</v>
      </c>
      <c r="BV1407" s="177" t="s">
        <v>2983</v>
      </c>
      <c r="BW1407" s="177" t="s">
        <v>2983</v>
      </c>
    </row>
    <row r="1408" spans="51:75" x14ac:dyDescent="0.3">
      <c r="AY1408" s="226" t="e">
        <f>VLOOKUP(C1408,#REF!, 2,FALSE)</f>
        <v>#REF!</v>
      </c>
      <c r="BM1408" s="177" t="s">
        <v>4778</v>
      </c>
      <c r="BN1408" s="177" t="s">
        <v>2983</v>
      </c>
      <c r="BO1408" s="177" t="s">
        <v>2983</v>
      </c>
      <c r="BU1408" s="177" t="s">
        <v>4778</v>
      </c>
      <c r="BV1408" s="177" t="s">
        <v>2983</v>
      </c>
      <c r="BW1408" s="177" t="s">
        <v>2983</v>
      </c>
    </row>
    <row r="1409" spans="51:75" x14ac:dyDescent="0.3">
      <c r="AY1409" s="226" t="e">
        <f>VLOOKUP(C1409,#REF!, 2,FALSE)</f>
        <v>#REF!</v>
      </c>
      <c r="BM1409" s="177" t="s">
        <v>4779</v>
      </c>
      <c r="BN1409" s="177" t="s">
        <v>2983</v>
      </c>
      <c r="BO1409" s="177" t="s">
        <v>2983</v>
      </c>
      <c r="BU1409" s="177" t="s">
        <v>4779</v>
      </c>
      <c r="BV1409" s="177" t="s">
        <v>2983</v>
      </c>
      <c r="BW1409" s="177" t="s">
        <v>2983</v>
      </c>
    </row>
    <row r="1410" spans="51:75" x14ac:dyDescent="0.3">
      <c r="AY1410" s="226" t="e">
        <f>VLOOKUP(C1410,#REF!, 2,FALSE)</f>
        <v>#REF!</v>
      </c>
      <c r="BM1410" s="177" t="s">
        <v>4780</v>
      </c>
      <c r="BN1410" s="177" t="s">
        <v>715</v>
      </c>
      <c r="BO1410" s="177" t="s">
        <v>4781</v>
      </c>
      <c r="BU1410" s="177" t="s">
        <v>4780</v>
      </c>
      <c r="BV1410" s="177" t="s">
        <v>715</v>
      </c>
      <c r="BW1410" s="177" t="s">
        <v>4781</v>
      </c>
    </row>
    <row r="1411" spans="51:75" x14ac:dyDescent="0.3">
      <c r="AY1411" s="226" t="e">
        <f>VLOOKUP(C1411,#REF!, 2,FALSE)</f>
        <v>#REF!</v>
      </c>
      <c r="BM1411" s="177" t="s">
        <v>4782</v>
      </c>
      <c r="BN1411" s="177" t="s">
        <v>3245</v>
      </c>
      <c r="BO1411" s="177" t="s">
        <v>2983</v>
      </c>
      <c r="BU1411" s="177" t="s">
        <v>4782</v>
      </c>
      <c r="BV1411" s="177" t="s">
        <v>3245</v>
      </c>
      <c r="BW1411" s="177" t="s">
        <v>2983</v>
      </c>
    </row>
    <row r="1412" spans="51:75" x14ac:dyDescent="0.3">
      <c r="AY1412" s="226" t="e">
        <f>VLOOKUP(C1412,#REF!, 2,FALSE)</f>
        <v>#REF!</v>
      </c>
      <c r="BM1412" s="177" t="s">
        <v>4783</v>
      </c>
      <c r="BN1412" s="177" t="s">
        <v>3045</v>
      </c>
      <c r="BO1412" s="177" t="s">
        <v>4785</v>
      </c>
      <c r="BU1412" s="177" t="s">
        <v>4783</v>
      </c>
      <c r="BV1412" s="177" t="s">
        <v>3045</v>
      </c>
      <c r="BW1412" s="177" t="s">
        <v>4785</v>
      </c>
    </row>
    <row r="1413" spans="51:75" x14ac:dyDescent="0.3">
      <c r="AY1413" s="226" t="e">
        <f>VLOOKUP(C1413,#REF!, 2,FALSE)</f>
        <v>#REF!</v>
      </c>
      <c r="BM1413" s="177" t="s">
        <v>4786</v>
      </c>
      <c r="BN1413" s="177" t="s">
        <v>700</v>
      </c>
      <c r="BO1413" s="177" t="s">
        <v>4788</v>
      </c>
      <c r="BU1413" s="177" t="s">
        <v>4786</v>
      </c>
      <c r="BV1413" s="177" t="s">
        <v>700</v>
      </c>
      <c r="BW1413" s="177" t="s">
        <v>4788</v>
      </c>
    </row>
    <row r="1414" spans="51:75" x14ac:dyDescent="0.3">
      <c r="AY1414" s="226" t="e">
        <f>VLOOKUP(C1414,#REF!, 2,FALSE)</f>
        <v>#REF!</v>
      </c>
      <c r="BM1414" s="177" t="s">
        <v>4789</v>
      </c>
      <c r="BN1414" s="177" t="s">
        <v>940</v>
      </c>
      <c r="BO1414" s="177" t="s">
        <v>2478</v>
      </c>
      <c r="BU1414" s="177" t="s">
        <v>4789</v>
      </c>
      <c r="BV1414" s="177" t="s">
        <v>940</v>
      </c>
      <c r="BW1414" s="177" t="s">
        <v>2478</v>
      </c>
    </row>
    <row r="1415" spans="51:75" x14ac:dyDescent="0.3">
      <c r="AY1415" s="226" t="e">
        <f>VLOOKUP(C1415,#REF!, 2,FALSE)</f>
        <v>#REF!</v>
      </c>
      <c r="BM1415" s="177" t="s">
        <v>899</v>
      </c>
      <c r="BN1415" s="177" t="s">
        <v>775</v>
      </c>
      <c r="BO1415" s="177" t="s">
        <v>4790</v>
      </c>
      <c r="BU1415" s="177" t="s">
        <v>899</v>
      </c>
      <c r="BV1415" s="177" t="s">
        <v>775</v>
      </c>
      <c r="BW1415" s="177" t="s">
        <v>4790</v>
      </c>
    </row>
    <row r="1416" spans="51:75" x14ac:dyDescent="0.3">
      <c r="AY1416" s="226" t="e">
        <f>VLOOKUP(C1416,#REF!, 2,FALSE)</f>
        <v>#REF!</v>
      </c>
      <c r="BM1416" s="177" t="s">
        <v>900</v>
      </c>
      <c r="BN1416" s="177" t="s">
        <v>778</v>
      </c>
      <c r="BO1416" s="177" t="s">
        <v>3791</v>
      </c>
      <c r="BU1416" s="177" t="s">
        <v>900</v>
      </c>
      <c r="BV1416" s="177" t="s">
        <v>778</v>
      </c>
      <c r="BW1416" s="177" t="s">
        <v>3791</v>
      </c>
    </row>
    <row r="1417" spans="51:75" x14ac:dyDescent="0.3">
      <c r="AY1417" s="226" t="e">
        <f>VLOOKUP(C1417,#REF!, 2,FALSE)</f>
        <v>#REF!</v>
      </c>
      <c r="BM1417" s="177" t="s">
        <v>901</v>
      </c>
      <c r="BN1417" s="177" t="s">
        <v>778</v>
      </c>
      <c r="BO1417" s="177" t="s">
        <v>4793</v>
      </c>
      <c r="BU1417" s="177" t="s">
        <v>901</v>
      </c>
      <c r="BV1417" s="177" t="s">
        <v>778</v>
      </c>
      <c r="BW1417" s="177" t="s">
        <v>4793</v>
      </c>
    </row>
    <row r="1418" spans="51:75" x14ac:dyDescent="0.3">
      <c r="AY1418" s="226" t="e">
        <f>VLOOKUP(C1418,#REF!, 2,FALSE)</f>
        <v>#REF!</v>
      </c>
      <c r="BM1418" s="177" t="s">
        <v>902</v>
      </c>
      <c r="BN1418" s="177" t="s">
        <v>946</v>
      </c>
      <c r="BO1418" s="177" t="s">
        <v>4794</v>
      </c>
      <c r="BU1418" s="177" t="s">
        <v>902</v>
      </c>
      <c r="BV1418" s="177" t="s">
        <v>946</v>
      </c>
      <c r="BW1418" s="177" t="s">
        <v>4794</v>
      </c>
    </row>
    <row r="1419" spans="51:75" x14ac:dyDescent="0.3">
      <c r="AY1419" s="226" t="e">
        <f>VLOOKUP(C1419,#REF!, 2,FALSE)</f>
        <v>#REF!</v>
      </c>
      <c r="BM1419" s="177" t="s">
        <v>4795</v>
      </c>
      <c r="BN1419" s="177" t="s">
        <v>3199</v>
      </c>
      <c r="BO1419" s="177" t="s">
        <v>4796</v>
      </c>
      <c r="BU1419" s="177" t="s">
        <v>4795</v>
      </c>
      <c r="BV1419" s="177" t="s">
        <v>3199</v>
      </c>
      <c r="BW1419" s="177" t="s">
        <v>4796</v>
      </c>
    </row>
    <row r="1420" spans="51:75" x14ac:dyDescent="0.3">
      <c r="AY1420" s="226" t="e">
        <f>VLOOKUP(C1420,#REF!, 2,FALSE)</f>
        <v>#REF!</v>
      </c>
      <c r="BM1420" s="177" t="s">
        <v>4798</v>
      </c>
      <c r="BN1420" s="177" t="s">
        <v>1342</v>
      </c>
      <c r="BO1420" s="177" t="s">
        <v>2427</v>
      </c>
      <c r="BU1420" s="177" t="s">
        <v>4798</v>
      </c>
      <c r="BV1420" s="177" t="s">
        <v>1342</v>
      </c>
      <c r="BW1420" s="177" t="s">
        <v>2427</v>
      </c>
    </row>
    <row r="1421" spans="51:75" x14ac:dyDescent="0.3">
      <c r="AY1421" s="226" t="e">
        <f>VLOOKUP(C1421,#REF!, 2,FALSE)</f>
        <v>#REF!</v>
      </c>
      <c r="BM1421" s="177" t="s">
        <v>4800</v>
      </c>
      <c r="BN1421" s="177" t="s">
        <v>3028</v>
      </c>
      <c r="BO1421" s="177" t="s">
        <v>2377</v>
      </c>
      <c r="BU1421" s="177" t="s">
        <v>4800</v>
      </c>
      <c r="BV1421" s="177" t="s">
        <v>3028</v>
      </c>
      <c r="BW1421" s="177" t="s">
        <v>2377</v>
      </c>
    </row>
    <row r="1422" spans="51:75" x14ac:dyDescent="0.3">
      <c r="AY1422" s="226" t="e">
        <f>VLOOKUP(C1422,#REF!, 2,FALSE)</f>
        <v>#REF!</v>
      </c>
      <c r="BM1422" s="177" t="s">
        <v>4802</v>
      </c>
      <c r="BN1422" s="177" t="s">
        <v>3097</v>
      </c>
      <c r="BO1422" s="177" t="s">
        <v>1262</v>
      </c>
      <c r="BU1422" s="177" t="s">
        <v>4802</v>
      </c>
      <c r="BV1422" s="177" t="s">
        <v>3097</v>
      </c>
      <c r="BW1422" s="177" t="s">
        <v>1262</v>
      </c>
    </row>
    <row r="1423" spans="51:75" x14ac:dyDescent="0.3">
      <c r="AY1423" s="226" t="e">
        <f>VLOOKUP(C1423,#REF!, 2,FALSE)</f>
        <v>#REF!</v>
      </c>
      <c r="BM1423" s="177" t="s">
        <v>4803</v>
      </c>
      <c r="BN1423" s="177" t="s">
        <v>719</v>
      </c>
      <c r="BO1423" s="177" t="s">
        <v>770</v>
      </c>
      <c r="BU1423" s="177" t="s">
        <v>4803</v>
      </c>
      <c r="BV1423" s="177" t="s">
        <v>719</v>
      </c>
      <c r="BW1423" s="177" t="s">
        <v>770</v>
      </c>
    </row>
    <row r="1424" spans="51:75" x14ac:dyDescent="0.3">
      <c r="AY1424" s="226" t="e">
        <f>VLOOKUP(C1424,#REF!, 2,FALSE)</f>
        <v>#REF!</v>
      </c>
      <c r="BM1424" s="177" t="s">
        <v>4804</v>
      </c>
      <c r="BN1424" s="177" t="s">
        <v>612</v>
      </c>
      <c r="BO1424" s="177" t="s">
        <v>3505</v>
      </c>
      <c r="BU1424" s="177" t="s">
        <v>4804</v>
      </c>
      <c r="BV1424" s="177" t="s">
        <v>612</v>
      </c>
      <c r="BW1424" s="177" t="s">
        <v>3505</v>
      </c>
    </row>
    <row r="1425" spans="51:75" x14ac:dyDescent="0.3">
      <c r="AY1425" s="226" t="e">
        <f>VLOOKUP(C1425,#REF!, 2,FALSE)</f>
        <v>#REF!</v>
      </c>
      <c r="BM1425" s="177" t="s">
        <v>4805</v>
      </c>
      <c r="BN1425" s="177" t="s">
        <v>3005</v>
      </c>
      <c r="BO1425" s="177" t="s">
        <v>4806</v>
      </c>
      <c r="BU1425" s="177" t="s">
        <v>4805</v>
      </c>
      <c r="BV1425" s="177" t="s">
        <v>3005</v>
      </c>
      <c r="BW1425" s="177" t="s">
        <v>4806</v>
      </c>
    </row>
    <row r="1426" spans="51:75" x14ac:dyDescent="0.3">
      <c r="AY1426" s="226" t="e">
        <f>VLOOKUP(C1426,#REF!, 2,FALSE)</f>
        <v>#REF!</v>
      </c>
      <c r="BM1426" s="177" t="s">
        <v>4807</v>
      </c>
      <c r="BN1426" s="177" t="s">
        <v>1342</v>
      </c>
      <c r="BO1426" s="177" t="s">
        <v>4808</v>
      </c>
      <c r="BU1426" s="177" t="s">
        <v>4807</v>
      </c>
      <c r="BV1426" s="177" t="s">
        <v>1342</v>
      </c>
      <c r="BW1426" s="177" t="s">
        <v>4808</v>
      </c>
    </row>
    <row r="1427" spans="51:75" x14ac:dyDescent="0.3">
      <c r="AY1427" s="226" t="e">
        <f>VLOOKUP(C1427,#REF!, 2,FALSE)</f>
        <v>#REF!</v>
      </c>
      <c r="BM1427" s="177" t="s">
        <v>4809</v>
      </c>
      <c r="BN1427" s="177" t="s">
        <v>666</v>
      </c>
      <c r="BO1427" s="177" t="s">
        <v>4810</v>
      </c>
      <c r="BU1427" s="177" t="s">
        <v>4809</v>
      </c>
      <c r="BV1427" s="177" t="s">
        <v>666</v>
      </c>
      <c r="BW1427" s="177" t="s">
        <v>4810</v>
      </c>
    </row>
    <row r="1428" spans="51:75" x14ac:dyDescent="0.3">
      <c r="AY1428" s="226" t="e">
        <f>VLOOKUP(C1428,#REF!, 2,FALSE)</f>
        <v>#REF!</v>
      </c>
      <c r="BM1428" s="177" t="s">
        <v>4812</v>
      </c>
      <c r="BN1428" s="177" t="s">
        <v>3005</v>
      </c>
      <c r="BO1428" s="177" t="s">
        <v>2983</v>
      </c>
      <c r="BU1428" s="177" t="s">
        <v>4812</v>
      </c>
      <c r="BV1428" s="177" t="s">
        <v>3005</v>
      </c>
      <c r="BW1428" s="177" t="s">
        <v>2983</v>
      </c>
    </row>
    <row r="1429" spans="51:75" x14ac:dyDescent="0.3">
      <c r="AY1429" s="226" t="e">
        <f>VLOOKUP(C1429,#REF!, 2,FALSE)</f>
        <v>#REF!</v>
      </c>
      <c r="BM1429" s="177" t="s">
        <v>4813</v>
      </c>
      <c r="BN1429" s="177" t="s">
        <v>1139</v>
      </c>
      <c r="BO1429" s="177" t="s">
        <v>4814</v>
      </c>
      <c r="BU1429" s="177" t="s">
        <v>4813</v>
      </c>
      <c r="BV1429" s="177" t="s">
        <v>1139</v>
      </c>
      <c r="BW1429" s="177" t="s">
        <v>4814</v>
      </c>
    </row>
    <row r="1430" spans="51:75" x14ac:dyDescent="0.3">
      <c r="AY1430" s="226" t="e">
        <f>VLOOKUP(C1430,#REF!, 2,FALSE)</f>
        <v>#REF!</v>
      </c>
      <c r="BM1430" s="177" t="s">
        <v>4815</v>
      </c>
      <c r="BN1430" s="177" t="s">
        <v>661</v>
      </c>
      <c r="BO1430" s="177" t="s">
        <v>2770</v>
      </c>
      <c r="BU1430" s="177" t="s">
        <v>4815</v>
      </c>
      <c r="BV1430" s="177" t="s">
        <v>661</v>
      </c>
      <c r="BW1430" s="177" t="s">
        <v>2770</v>
      </c>
    </row>
    <row r="1431" spans="51:75" x14ac:dyDescent="0.3">
      <c r="AY1431" s="226" t="e">
        <f>VLOOKUP(C1431,#REF!, 2,FALSE)</f>
        <v>#REF!</v>
      </c>
      <c r="BM1431" s="177" t="s">
        <v>4816</v>
      </c>
      <c r="BN1431" s="177" t="s">
        <v>1272</v>
      </c>
      <c r="BO1431" s="177" t="s">
        <v>4818</v>
      </c>
      <c r="BU1431" s="177" t="s">
        <v>4816</v>
      </c>
      <c r="BV1431" s="177" t="s">
        <v>1272</v>
      </c>
      <c r="BW1431" s="177" t="s">
        <v>4818</v>
      </c>
    </row>
    <row r="1432" spans="51:75" x14ac:dyDescent="0.3">
      <c r="AY1432" s="226" t="e">
        <f>VLOOKUP(C1432,#REF!, 2,FALSE)</f>
        <v>#REF!</v>
      </c>
      <c r="BM1432" s="177" t="s">
        <v>903</v>
      </c>
      <c r="BN1432" s="177" t="s">
        <v>3199</v>
      </c>
      <c r="BO1432" s="177" t="s">
        <v>4819</v>
      </c>
      <c r="BU1432" s="177" t="s">
        <v>903</v>
      </c>
      <c r="BV1432" s="177" t="s">
        <v>3199</v>
      </c>
      <c r="BW1432" s="177" t="s">
        <v>4819</v>
      </c>
    </row>
    <row r="1433" spans="51:75" x14ac:dyDescent="0.3">
      <c r="AY1433" s="226" t="e">
        <f>VLOOKUP(C1433,#REF!, 2,FALSE)</f>
        <v>#REF!</v>
      </c>
      <c r="BM1433" s="177" t="s">
        <v>904</v>
      </c>
      <c r="BN1433" s="177" t="s">
        <v>3199</v>
      </c>
      <c r="BO1433" s="177" t="s">
        <v>4024</v>
      </c>
      <c r="BU1433" s="177" t="s">
        <v>904</v>
      </c>
      <c r="BV1433" s="177" t="s">
        <v>3199</v>
      </c>
      <c r="BW1433" s="177" t="s">
        <v>4024</v>
      </c>
    </row>
    <row r="1434" spans="51:75" x14ac:dyDescent="0.3">
      <c r="AY1434" s="226" t="e">
        <f>VLOOKUP(C1434,#REF!, 2,FALSE)</f>
        <v>#REF!</v>
      </c>
      <c r="BM1434" s="177" t="s">
        <v>4820</v>
      </c>
      <c r="BN1434" s="177" t="s">
        <v>3199</v>
      </c>
      <c r="BO1434" s="177" t="s">
        <v>4821</v>
      </c>
      <c r="BU1434" s="177" t="s">
        <v>4820</v>
      </c>
      <c r="BV1434" s="177" t="s">
        <v>3199</v>
      </c>
      <c r="BW1434" s="177" t="s">
        <v>4821</v>
      </c>
    </row>
    <row r="1435" spans="51:75" x14ac:dyDescent="0.3">
      <c r="AY1435" s="226" t="e">
        <f>VLOOKUP(C1435,#REF!, 2,FALSE)</f>
        <v>#REF!</v>
      </c>
      <c r="BM1435" s="177" t="s">
        <v>4822</v>
      </c>
      <c r="BN1435" s="177" t="s">
        <v>16979</v>
      </c>
      <c r="BO1435" s="177" t="s">
        <v>770</v>
      </c>
      <c r="BU1435" s="177" t="s">
        <v>4822</v>
      </c>
      <c r="BV1435" s="177" t="s">
        <v>16979</v>
      </c>
      <c r="BW1435" s="177" t="s">
        <v>770</v>
      </c>
    </row>
    <row r="1436" spans="51:75" x14ac:dyDescent="0.3">
      <c r="AY1436" s="226" t="e">
        <f>VLOOKUP(C1436,#REF!, 2,FALSE)</f>
        <v>#REF!</v>
      </c>
      <c r="BM1436" s="177" t="s">
        <v>4823</v>
      </c>
      <c r="BN1436" s="177" t="s">
        <v>849</v>
      </c>
      <c r="BO1436" s="177" t="s">
        <v>4824</v>
      </c>
      <c r="BU1436" s="177" t="s">
        <v>4823</v>
      </c>
      <c r="BV1436" s="177" t="s">
        <v>849</v>
      </c>
      <c r="BW1436" s="177" t="s">
        <v>4824</v>
      </c>
    </row>
    <row r="1437" spans="51:75" x14ac:dyDescent="0.3">
      <c r="AY1437" s="226" t="e">
        <f>VLOOKUP(C1437,#REF!, 2,FALSE)</f>
        <v>#REF!</v>
      </c>
      <c r="BM1437" s="177" t="s">
        <v>4825</v>
      </c>
      <c r="BN1437" s="177" t="s">
        <v>1269</v>
      </c>
      <c r="BO1437" s="177" t="s">
        <v>770</v>
      </c>
      <c r="BU1437" s="177" t="s">
        <v>4825</v>
      </c>
      <c r="BV1437" s="177" t="s">
        <v>1269</v>
      </c>
      <c r="BW1437" s="177" t="s">
        <v>770</v>
      </c>
    </row>
    <row r="1438" spans="51:75" x14ac:dyDescent="0.3">
      <c r="AY1438" s="226" t="e">
        <f>VLOOKUP(C1438,#REF!, 2,FALSE)</f>
        <v>#REF!</v>
      </c>
      <c r="BM1438" s="177" t="s">
        <v>76</v>
      </c>
      <c r="BN1438" s="177" t="s">
        <v>2979</v>
      </c>
      <c r="BO1438" s="177" t="s">
        <v>4827</v>
      </c>
      <c r="BU1438" s="177" t="s">
        <v>76</v>
      </c>
      <c r="BV1438" s="177" t="s">
        <v>2979</v>
      </c>
      <c r="BW1438" s="177" t="s">
        <v>4827</v>
      </c>
    </row>
    <row r="1439" spans="51:75" x14ac:dyDescent="0.3">
      <c r="AY1439" s="226" t="e">
        <f>VLOOKUP(C1439,#REF!, 2,FALSE)</f>
        <v>#REF!</v>
      </c>
      <c r="BM1439" s="177" t="s">
        <v>453</v>
      </c>
      <c r="BN1439" s="177" t="s">
        <v>2979</v>
      </c>
      <c r="BO1439" s="177" t="s">
        <v>4828</v>
      </c>
      <c r="BU1439" s="177" t="s">
        <v>453</v>
      </c>
      <c r="BV1439" s="177" t="s">
        <v>2979</v>
      </c>
      <c r="BW1439" s="177" t="s">
        <v>4828</v>
      </c>
    </row>
    <row r="1440" spans="51:75" x14ac:dyDescent="0.3">
      <c r="AY1440" s="226" t="e">
        <f>VLOOKUP(C1440,#REF!, 2,FALSE)</f>
        <v>#REF!</v>
      </c>
      <c r="BM1440" s="177" t="s">
        <v>4829</v>
      </c>
      <c r="BN1440" s="177" t="s">
        <v>3199</v>
      </c>
      <c r="BO1440" s="177" t="s">
        <v>4830</v>
      </c>
      <c r="BU1440" s="177" t="s">
        <v>4829</v>
      </c>
      <c r="BV1440" s="177" t="s">
        <v>3199</v>
      </c>
      <c r="BW1440" s="177" t="s">
        <v>4830</v>
      </c>
    </row>
    <row r="1441" spans="51:75" x14ac:dyDescent="0.3">
      <c r="AY1441" s="226" t="e">
        <f>VLOOKUP(C1441,#REF!, 2,FALSE)</f>
        <v>#REF!</v>
      </c>
      <c r="BM1441" s="177" t="s">
        <v>4831</v>
      </c>
      <c r="BN1441" s="177" t="s">
        <v>3199</v>
      </c>
      <c r="BO1441" s="177" t="s">
        <v>3920</v>
      </c>
      <c r="BU1441" s="177" t="s">
        <v>4831</v>
      </c>
      <c r="BV1441" s="177" t="s">
        <v>3199</v>
      </c>
      <c r="BW1441" s="177" t="s">
        <v>3920</v>
      </c>
    </row>
    <row r="1442" spans="51:75" x14ac:dyDescent="0.3">
      <c r="AY1442" s="226" t="e">
        <f>VLOOKUP(C1442,#REF!, 2,FALSE)</f>
        <v>#REF!</v>
      </c>
      <c r="BM1442" s="177" t="s">
        <v>4833</v>
      </c>
      <c r="BN1442" s="177" t="s">
        <v>1269</v>
      </c>
      <c r="BO1442" s="177" t="s">
        <v>4834</v>
      </c>
      <c r="BU1442" s="177" t="s">
        <v>4833</v>
      </c>
      <c r="BV1442" s="177" t="s">
        <v>1269</v>
      </c>
      <c r="BW1442" s="177" t="s">
        <v>4834</v>
      </c>
    </row>
    <row r="1443" spans="51:75" x14ac:dyDescent="0.3">
      <c r="AY1443" s="226" t="e">
        <f>VLOOKUP(C1443,#REF!, 2,FALSE)</f>
        <v>#REF!</v>
      </c>
      <c r="BM1443" s="177" t="s">
        <v>4835</v>
      </c>
      <c r="BN1443" s="177" t="s">
        <v>3199</v>
      </c>
      <c r="BO1443" s="177" t="s">
        <v>4622</v>
      </c>
      <c r="BU1443" s="177" t="s">
        <v>4835</v>
      </c>
      <c r="BV1443" s="177" t="s">
        <v>3199</v>
      </c>
      <c r="BW1443" s="177" t="s">
        <v>4622</v>
      </c>
    </row>
    <row r="1444" spans="51:75" x14ac:dyDescent="0.3">
      <c r="AY1444" s="226" t="e">
        <f>VLOOKUP(C1444,#REF!, 2,FALSE)</f>
        <v>#REF!</v>
      </c>
      <c r="BM1444" s="177" t="s">
        <v>4836</v>
      </c>
      <c r="BN1444" s="177" t="s">
        <v>715</v>
      </c>
      <c r="BO1444" s="177" t="s">
        <v>4837</v>
      </c>
      <c r="BU1444" s="177" t="s">
        <v>4836</v>
      </c>
      <c r="BV1444" s="177" t="s">
        <v>715</v>
      </c>
      <c r="BW1444" s="177" t="s">
        <v>4837</v>
      </c>
    </row>
    <row r="1445" spans="51:75" x14ac:dyDescent="0.3">
      <c r="AY1445" s="226" t="e">
        <f>VLOOKUP(C1445,#REF!, 2,FALSE)</f>
        <v>#REF!</v>
      </c>
      <c r="BM1445" s="177" t="s">
        <v>4838</v>
      </c>
      <c r="BN1445" s="177" t="s">
        <v>715</v>
      </c>
      <c r="BO1445" s="177" t="s">
        <v>4839</v>
      </c>
      <c r="BU1445" s="177" t="s">
        <v>4838</v>
      </c>
      <c r="BV1445" s="177" t="s">
        <v>715</v>
      </c>
      <c r="BW1445" s="177" t="s">
        <v>4839</v>
      </c>
    </row>
    <row r="1446" spans="51:75" x14ac:dyDescent="0.3">
      <c r="AY1446" s="226" t="e">
        <f>VLOOKUP(C1446,#REF!, 2,FALSE)</f>
        <v>#REF!</v>
      </c>
      <c r="BM1446" s="177" t="s">
        <v>4840</v>
      </c>
      <c r="BN1446" s="177" t="s">
        <v>16984</v>
      </c>
      <c r="BO1446" s="177" t="s">
        <v>770</v>
      </c>
      <c r="BU1446" s="177" t="s">
        <v>4840</v>
      </c>
      <c r="BV1446" s="177" t="s">
        <v>16984</v>
      </c>
      <c r="BW1446" s="177" t="s">
        <v>770</v>
      </c>
    </row>
    <row r="1447" spans="51:75" x14ac:dyDescent="0.3">
      <c r="AY1447" s="226" t="e">
        <f>VLOOKUP(C1447,#REF!, 2,FALSE)</f>
        <v>#REF!</v>
      </c>
      <c r="BM1447" s="177" t="s">
        <v>4841</v>
      </c>
      <c r="BN1447" s="177" t="s">
        <v>705</v>
      </c>
      <c r="BO1447" s="177" t="s">
        <v>618</v>
      </c>
      <c r="BU1447" s="177" t="s">
        <v>4841</v>
      </c>
      <c r="BV1447" s="177" t="s">
        <v>705</v>
      </c>
      <c r="BW1447" s="177" t="s">
        <v>618</v>
      </c>
    </row>
    <row r="1448" spans="51:75" x14ac:dyDescent="0.3">
      <c r="AY1448" s="226" t="e">
        <f>VLOOKUP(C1448,#REF!, 2,FALSE)</f>
        <v>#REF!</v>
      </c>
      <c r="BM1448" s="177" t="s">
        <v>4842</v>
      </c>
      <c r="BN1448" s="177" t="s">
        <v>1342</v>
      </c>
      <c r="BO1448" s="177" t="s">
        <v>3794</v>
      </c>
      <c r="BU1448" s="177" t="s">
        <v>4842</v>
      </c>
      <c r="BV1448" s="177" t="s">
        <v>1342</v>
      </c>
      <c r="BW1448" s="177" t="s">
        <v>3794</v>
      </c>
    </row>
    <row r="1449" spans="51:75" x14ac:dyDescent="0.3">
      <c r="AY1449" s="226" t="e">
        <f>VLOOKUP(C1449,#REF!, 2,FALSE)</f>
        <v>#REF!</v>
      </c>
      <c r="BM1449" s="177" t="s">
        <v>4844</v>
      </c>
      <c r="BN1449" s="177" t="s">
        <v>2983</v>
      </c>
      <c r="BO1449" s="177" t="s">
        <v>4845</v>
      </c>
      <c r="BU1449" s="177" t="s">
        <v>4844</v>
      </c>
      <c r="BV1449" s="177" t="s">
        <v>2983</v>
      </c>
      <c r="BW1449" s="177" t="s">
        <v>4845</v>
      </c>
    </row>
    <row r="1450" spans="51:75" x14ac:dyDescent="0.3">
      <c r="AY1450" s="226" t="e">
        <f>VLOOKUP(C1450,#REF!, 2,FALSE)</f>
        <v>#REF!</v>
      </c>
      <c r="BM1450" s="177" t="s">
        <v>4846</v>
      </c>
      <c r="BN1450" s="177" t="s">
        <v>3199</v>
      </c>
      <c r="BO1450" s="177" t="s">
        <v>2500</v>
      </c>
      <c r="BU1450" s="177" t="s">
        <v>4846</v>
      </c>
      <c r="BV1450" s="177" t="s">
        <v>3199</v>
      </c>
      <c r="BW1450" s="177" t="s">
        <v>2500</v>
      </c>
    </row>
    <row r="1451" spans="51:75" x14ac:dyDescent="0.3">
      <c r="AY1451" s="226" t="e">
        <f>VLOOKUP(C1451,#REF!, 2,FALSE)</f>
        <v>#REF!</v>
      </c>
      <c r="BM1451" s="177" t="s">
        <v>155</v>
      </c>
      <c r="BN1451" s="177" t="s">
        <v>628</v>
      </c>
      <c r="BO1451" s="177" t="s">
        <v>4830</v>
      </c>
      <c r="BU1451" s="177" t="s">
        <v>155</v>
      </c>
      <c r="BV1451" s="177" t="s">
        <v>628</v>
      </c>
      <c r="BW1451" s="177" t="s">
        <v>4830</v>
      </c>
    </row>
    <row r="1452" spans="51:75" x14ac:dyDescent="0.3">
      <c r="AY1452" s="226" t="e">
        <f>VLOOKUP(C1452,#REF!, 2,FALSE)</f>
        <v>#REF!</v>
      </c>
      <c r="BM1452" s="177" t="s">
        <v>4848</v>
      </c>
      <c r="BN1452" s="177" t="s">
        <v>16979</v>
      </c>
      <c r="BO1452" s="177" t="s">
        <v>936</v>
      </c>
      <c r="BU1452" s="177" t="s">
        <v>4848</v>
      </c>
      <c r="BV1452" s="177" t="s">
        <v>16979</v>
      </c>
      <c r="BW1452" s="177" t="s">
        <v>936</v>
      </c>
    </row>
    <row r="1453" spans="51:75" x14ac:dyDescent="0.3">
      <c r="AY1453" s="226" t="e">
        <f>VLOOKUP(C1453,#REF!, 2,FALSE)</f>
        <v>#REF!</v>
      </c>
      <c r="BM1453" s="177" t="s">
        <v>4850</v>
      </c>
      <c r="BN1453" s="177" t="s">
        <v>3245</v>
      </c>
      <c r="BO1453" s="177" t="s">
        <v>2983</v>
      </c>
      <c r="BU1453" s="177" t="s">
        <v>4850</v>
      </c>
      <c r="BV1453" s="177" t="s">
        <v>3245</v>
      </c>
      <c r="BW1453" s="177" t="s">
        <v>2983</v>
      </c>
    </row>
    <row r="1454" spans="51:75" x14ac:dyDescent="0.3">
      <c r="AY1454" s="226" t="e">
        <f>VLOOKUP(C1454,#REF!, 2,FALSE)</f>
        <v>#REF!</v>
      </c>
      <c r="BM1454" s="177" t="s">
        <v>4851</v>
      </c>
      <c r="BN1454" s="177" t="s">
        <v>1139</v>
      </c>
      <c r="BO1454" s="177" t="s">
        <v>3076</v>
      </c>
      <c r="BU1454" s="177" t="s">
        <v>4851</v>
      </c>
      <c r="BV1454" s="177" t="s">
        <v>1139</v>
      </c>
      <c r="BW1454" s="177" t="s">
        <v>3076</v>
      </c>
    </row>
    <row r="1455" spans="51:75" x14ac:dyDescent="0.3">
      <c r="AY1455" s="226" t="e">
        <f>VLOOKUP(C1455,#REF!, 2,FALSE)</f>
        <v>#REF!</v>
      </c>
      <c r="BM1455" s="177" t="s">
        <v>4852</v>
      </c>
      <c r="BN1455" s="177" t="s">
        <v>3199</v>
      </c>
      <c r="BO1455" s="177" t="s">
        <v>4853</v>
      </c>
      <c r="BU1455" s="177" t="s">
        <v>4852</v>
      </c>
      <c r="BV1455" s="177" t="s">
        <v>3199</v>
      </c>
      <c r="BW1455" s="177" t="s">
        <v>4853</v>
      </c>
    </row>
    <row r="1456" spans="51:75" x14ac:dyDescent="0.3">
      <c r="AY1456" s="226" t="e">
        <f>VLOOKUP(C1456,#REF!, 2,FALSE)</f>
        <v>#REF!</v>
      </c>
      <c r="BM1456" s="177" t="s">
        <v>4854</v>
      </c>
      <c r="BN1456" s="177" t="s">
        <v>715</v>
      </c>
      <c r="BO1456" s="177" t="s">
        <v>2983</v>
      </c>
      <c r="BU1456" s="177" t="s">
        <v>4854</v>
      </c>
      <c r="BV1456" s="177" t="s">
        <v>715</v>
      </c>
      <c r="BW1456" s="177" t="s">
        <v>2983</v>
      </c>
    </row>
    <row r="1457" spans="51:75" x14ac:dyDescent="0.3">
      <c r="AY1457" s="226" t="e">
        <f>VLOOKUP(C1457,#REF!, 2,FALSE)</f>
        <v>#REF!</v>
      </c>
      <c r="BM1457" s="177" t="s">
        <v>4855</v>
      </c>
      <c r="BN1457" s="177" t="s">
        <v>1139</v>
      </c>
      <c r="BO1457" s="177" t="s">
        <v>3076</v>
      </c>
      <c r="BU1457" s="177" t="s">
        <v>4855</v>
      </c>
      <c r="BV1457" s="177" t="s">
        <v>1139</v>
      </c>
      <c r="BW1457" s="177" t="s">
        <v>3076</v>
      </c>
    </row>
    <row r="1458" spans="51:75" x14ac:dyDescent="0.3">
      <c r="AY1458" s="226" t="e">
        <f>VLOOKUP(C1458,#REF!, 2,FALSE)</f>
        <v>#REF!</v>
      </c>
      <c r="BM1458" s="177" t="s">
        <v>4856</v>
      </c>
      <c r="BN1458" s="177" t="s">
        <v>3199</v>
      </c>
      <c r="BO1458" s="177" t="s">
        <v>4857</v>
      </c>
      <c r="BU1458" s="177" t="s">
        <v>4856</v>
      </c>
      <c r="BV1458" s="177" t="s">
        <v>3199</v>
      </c>
      <c r="BW1458" s="177" t="s">
        <v>4857</v>
      </c>
    </row>
    <row r="1459" spans="51:75" x14ac:dyDescent="0.3">
      <c r="AY1459" s="226" t="e">
        <f>VLOOKUP(C1459,#REF!, 2,FALSE)</f>
        <v>#REF!</v>
      </c>
      <c r="BM1459" s="177" t="s">
        <v>949</v>
      </c>
      <c r="BN1459" s="177" t="s">
        <v>1139</v>
      </c>
      <c r="BO1459" s="177" t="s">
        <v>3755</v>
      </c>
      <c r="BU1459" s="177" t="s">
        <v>949</v>
      </c>
      <c r="BV1459" s="177" t="s">
        <v>1139</v>
      </c>
      <c r="BW1459" s="177" t="s">
        <v>3755</v>
      </c>
    </row>
    <row r="1460" spans="51:75" x14ac:dyDescent="0.3">
      <c r="AY1460" s="226" t="e">
        <f>VLOOKUP(C1460,#REF!, 2,FALSE)</f>
        <v>#REF!</v>
      </c>
      <c r="BM1460" s="177" t="s">
        <v>950</v>
      </c>
      <c r="BN1460" s="177" t="s">
        <v>1342</v>
      </c>
      <c r="BO1460" s="177" t="s">
        <v>4858</v>
      </c>
      <c r="BU1460" s="177" t="s">
        <v>950</v>
      </c>
      <c r="BV1460" s="177" t="s">
        <v>1342</v>
      </c>
      <c r="BW1460" s="177" t="s">
        <v>4858</v>
      </c>
    </row>
    <row r="1461" spans="51:75" x14ac:dyDescent="0.3">
      <c r="AY1461" s="226" t="e">
        <f>VLOOKUP(C1461,#REF!, 2,FALSE)</f>
        <v>#REF!</v>
      </c>
      <c r="BM1461" s="177" t="s">
        <v>4859</v>
      </c>
      <c r="BN1461" s="177" t="s">
        <v>669</v>
      </c>
      <c r="BO1461" s="177" t="s">
        <v>4861</v>
      </c>
      <c r="BU1461" s="177" t="s">
        <v>4859</v>
      </c>
      <c r="BV1461" s="177" t="s">
        <v>669</v>
      </c>
      <c r="BW1461" s="177" t="s">
        <v>4861</v>
      </c>
    </row>
    <row r="1462" spans="51:75" x14ac:dyDescent="0.3">
      <c r="AY1462" s="226" t="e">
        <f>VLOOKUP(C1462,#REF!, 2,FALSE)</f>
        <v>#REF!</v>
      </c>
      <c r="BM1462" s="177" t="s">
        <v>4862</v>
      </c>
      <c r="BN1462" s="177" t="s">
        <v>1269</v>
      </c>
      <c r="BO1462" s="177" t="s">
        <v>4863</v>
      </c>
      <c r="BU1462" s="177" t="s">
        <v>4862</v>
      </c>
      <c r="BV1462" s="177" t="s">
        <v>1269</v>
      </c>
      <c r="BW1462" s="177" t="s">
        <v>4863</v>
      </c>
    </row>
    <row r="1463" spans="51:75" x14ac:dyDescent="0.3">
      <c r="AY1463" s="226" t="e">
        <f>VLOOKUP(C1463,#REF!, 2,FALSE)</f>
        <v>#REF!</v>
      </c>
      <c r="BM1463" s="177" t="s">
        <v>4864</v>
      </c>
      <c r="BN1463" s="177" t="s">
        <v>1139</v>
      </c>
      <c r="BO1463" s="177" t="s">
        <v>4865</v>
      </c>
      <c r="BU1463" s="177" t="s">
        <v>4864</v>
      </c>
      <c r="BV1463" s="177" t="s">
        <v>1139</v>
      </c>
      <c r="BW1463" s="177" t="s">
        <v>4865</v>
      </c>
    </row>
    <row r="1464" spans="51:75" x14ac:dyDescent="0.3">
      <c r="AY1464" s="226" t="e">
        <f>VLOOKUP(C1464,#REF!, 2,FALSE)</f>
        <v>#REF!</v>
      </c>
      <c r="BM1464" s="177" t="s">
        <v>4866</v>
      </c>
      <c r="BN1464" s="177" t="s">
        <v>637</v>
      </c>
      <c r="BO1464" s="177" t="s">
        <v>2061</v>
      </c>
      <c r="BU1464" s="177" t="s">
        <v>4866</v>
      </c>
      <c r="BV1464" s="177" t="s">
        <v>637</v>
      </c>
      <c r="BW1464" s="177" t="s">
        <v>2061</v>
      </c>
    </row>
    <row r="1465" spans="51:75" x14ac:dyDescent="0.3">
      <c r="AY1465" s="226" t="e">
        <f>VLOOKUP(C1465,#REF!, 2,FALSE)</f>
        <v>#REF!</v>
      </c>
      <c r="BM1465" s="177" t="s">
        <v>4867</v>
      </c>
      <c r="BN1465" s="177" t="s">
        <v>849</v>
      </c>
      <c r="BO1465" s="177" t="s">
        <v>4868</v>
      </c>
      <c r="BU1465" s="177" t="s">
        <v>4867</v>
      </c>
      <c r="BV1465" s="177" t="s">
        <v>849</v>
      </c>
      <c r="BW1465" s="177" t="s">
        <v>4868</v>
      </c>
    </row>
    <row r="1466" spans="51:75" x14ac:dyDescent="0.3">
      <c r="AY1466" s="226" t="e">
        <f>VLOOKUP(C1466,#REF!, 2,FALSE)</f>
        <v>#REF!</v>
      </c>
      <c r="BM1466" s="177" t="s">
        <v>4869</v>
      </c>
      <c r="BN1466" s="177" t="s">
        <v>849</v>
      </c>
      <c r="BO1466" s="177" t="s">
        <v>4870</v>
      </c>
      <c r="BU1466" s="177" t="s">
        <v>4869</v>
      </c>
      <c r="BV1466" s="177" t="s">
        <v>849</v>
      </c>
      <c r="BW1466" s="177" t="s">
        <v>4870</v>
      </c>
    </row>
    <row r="1467" spans="51:75" x14ac:dyDescent="0.3">
      <c r="AY1467" s="226" t="e">
        <f>VLOOKUP(C1467,#REF!, 2,FALSE)</f>
        <v>#REF!</v>
      </c>
      <c r="BM1467" s="177" t="s">
        <v>4871</v>
      </c>
      <c r="BN1467" s="177" t="s">
        <v>3199</v>
      </c>
      <c r="BO1467" s="177" t="s">
        <v>4872</v>
      </c>
      <c r="BU1467" s="177" t="s">
        <v>4871</v>
      </c>
      <c r="BV1467" s="177" t="s">
        <v>3199</v>
      </c>
      <c r="BW1467" s="177" t="s">
        <v>4872</v>
      </c>
    </row>
    <row r="1468" spans="51:75" x14ac:dyDescent="0.3">
      <c r="AY1468" s="226" t="e">
        <f>VLOOKUP(C1468,#REF!, 2,FALSE)</f>
        <v>#REF!</v>
      </c>
      <c r="BM1468" s="177" t="s">
        <v>4873</v>
      </c>
      <c r="BN1468" s="177" t="s">
        <v>715</v>
      </c>
      <c r="BO1468" s="177" t="s">
        <v>4868</v>
      </c>
      <c r="BU1468" s="177" t="s">
        <v>4873</v>
      </c>
      <c r="BV1468" s="177" t="s">
        <v>715</v>
      </c>
      <c r="BW1468" s="177" t="s">
        <v>4868</v>
      </c>
    </row>
    <row r="1469" spans="51:75" x14ac:dyDescent="0.3">
      <c r="AY1469" s="226" t="e">
        <f>VLOOKUP(C1469,#REF!, 2,FALSE)</f>
        <v>#REF!</v>
      </c>
      <c r="BM1469" s="177" t="s">
        <v>77</v>
      </c>
      <c r="BN1469" s="177" t="s">
        <v>1342</v>
      </c>
      <c r="BO1469" s="177" t="s">
        <v>4874</v>
      </c>
      <c r="BU1469" s="177" t="s">
        <v>77</v>
      </c>
      <c r="BV1469" s="177" t="s">
        <v>1342</v>
      </c>
      <c r="BW1469" s="177" t="s">
        <v>4874</v>
      </c>
    </row>
    <row r="1470" spans="51:75" x14ac:dyDescent="0.3">
      <c r="AY1470" s="226" t="e">
        <f>VLOOKUP(C1470,#REF!, 2,FALSE)</f>
        <v>#REF!</v>
      </c>
      <c r="BM1470" s="177" t="s">
        <v>4875</v>
      </c>
      <c r="BN1470" s="177" t="s">
        <v>1139</v>
      </c>
      <c r="BO1470" s="177" t="s">
        <v>770</v>
      </c>
      <c r="BU1470" s="177" t="s">
        <v>4875</v>
      </c>
      <c r="BV1470" s="177" t="s">
        <v>1139</v>
      </c>
      <c r="BW1470" s="177" t="s">
        <v>770</v>
      </c>
    </row>
    <row r="1471" spans="51:75" x14ac:dyDescent="0.3">
      <c r="AY1471" s="226" t="e">
        <f>VLOOKUP(C1471,#REF!, 2,FALSE)</f>
        <v>#REF!</v>
      </c>
      <c r="BM1471" s="177" t="s">
        <v>4876</v>
      </c>
      <c r="BN1471" s="177" t="s">
        <v>1342</v>
      </c>
      <c r="BO1471" s="177" t="s">
        <v>4877</v>
      </c>
      <c r="BU1471" s="177" t="s">
        <v>4876</v>
      </c>
      <c r="BV1471" s="177" t="s">
        <v>1342</v>
      </c>
      <c r="BW1471" s="177" t="s">
        <v>4877</v>
      </c>
    </row>
    <row r="1472" spans="51:75" x14ac:dyDescent="0.3">
      <c r="AY1472" s="226" t="e">
        <f>VLOOKUP(C1472,#REF!, 2,FALSE)</f>
        <v>#REF!</v>
      </c>
      <c r="BM1472" s="177" t="s">
        <v>4878</v>
      </c>
      <c r="BN1472" s="177" t="s">
        <v>787</v>
      </c>
      <c r="BO1472" s="177" t="s">
        <v>4879</v>
      </c>
      <c r="BU1472" s="177" t="s">
        <v>4878</v>
      </c>
      <c r="BV1472" s="177" t="s">
        <v>787</v>
      </c>
      <c r="BW1472" s="177" t="s">
        <v>4879</v>
      </c>
    </row>
    <row r="1473" spans="51:75" x14ac:dyDescent="0.3">
      <c r="AY1473" s="226" t="e">
        <f>VLOOKUP(C1473,#REF!, 2,FALSE)</f>
        <v>#REF!</v>
      </c>
      <c r="BM1473" s="177" t="s">
        <v>4880</v>
      </c>
      <c r="BN1473" s="177" t="s">
        <v>2983</v>
      </c>
      <c r="BO1473" s="177" t="s">
        <v>770</v>
      </c>
      <c r="BU1473" s="177" t="s">
        <v>4880</v>
      </c>
      <c r="BV1473" s="177" t="s">
        <v>2983</v>
      </c>
      <c r="BW1473" s="177" t="s">
        <v>770</v>
      </c>
    </row>
    <row r="1474" spans="51:75" x14ac:dyDescent="0.3">
      <c r="AY1474" s="226" t="e">
        <f>VLOOKUP(C1474,#REF!, 2,FALSE)</f>
        <v>#REF!</v>
      </c>
      <c r="BM1474" s="177" t="s">
        <v>4881</v>
      </c>
      <c r="BN1474" s="177" t="s">
        <v>1267</v>
      </c>
      <c r="BO1474" s="177" t="s">
        <v>4883</v>
      </c>
      <c r="BU1474" s="177" t="s">
        <v>4881</v>
      </c>
      <c r="BV1474" s="177" t="s">
        <v>1267</v>
      </c>
      <c r="BW1474" s="177" t="s">
        <v>4883</v>
      </c>
    </row>
    <row r="1475" spans="51:75" x14ac:dyDescent="0.3">
      <c r="AY1475" s="226" t="e">
        <f>VLOOKUP(C1475,#REF!, 2,FALSE)</f>
        <v>#REF!</v>
      </c>
      <c r="BM1475" s="177" t="s">
        <v>4884</v>
      </c>
      <c r="BN1475" s="177" t="s">
        <v>1267</v>
      </c>
      <c r="BO1475" s="177" t="s">
        <v>4885</v>
      </c>
      <c r="BU1475" s="177" t="s">
        <v>4884</v>
      </c>
      <c r="BV1475" s="177" t="s">
        <v>1267</v>
      </c>
      <c r="BW1475" s="177" t="s">
        <v>4885</v>
      </c>
    </row>
    <row r="1476" spans="51:75" x14ac:dyDescent="0.3">
      <c r="AY1476" s="226" t="e">
        <f>VLOOKUP(C1476,#REF!, 2,FALSE)</f>
        <v>#REF!</v>
      </c>
      <c r="BM1476" s="177" t="s">
        <v>4886</v>
      </c>
      <c r="BN1476" s="177" t="s">
        <v>810</v>
      </c>
      <c r="BO1476" s="177" t="s">
        <v>4887</v>
      </c>
      <c r="BU1476" s="177" t="s">
        <v>4886</v>
      </c>
      <c r="BV1476" s="177" t="s">
        <v>810</v>
      </c>
      <c r="BW1476" s="177" t="s">
        <v>4887</v>
      </c>
    </row>
    <row r="1477" spans="51:75" x14ac:dyDescent="0.3">
      <c r="AY1477" s="226" t="e">
        <f>VLOOKUP(C1477,#REF!, 2,FALSE)</f>
        <v>#REF!</v>
      </c>
      <c r="BM1477" s="177" t="s">
        <v>4888</v>
      </c>
      <c r="BN1477" s="177" t="s">
        <v>3199</v>
      </c>
      <c r="BO1477" s="177" t="s">
        <v>2549</v>
      </c>
      <c r="BU1477" s="177" t="s">
        <v>4888</v>
      </c>
      <c r="BV1477" s="177" t="s">
        <v>3199</v>
      </c>
      <c r="BW1477" s="177" t="s">
        <v>2549</v>
      </c>
    </row>
    <row r="1478" spans="51:75" x14ac:dyDescent="0.3">
      <c r="AY1478" s="226" t="e">
        <f>VLOOKUP(C1478,#REF!, 2,FALSE)</f>
        <v>#REF!</v>
      </c>
      <c r="BM1478" s="177" t="s">
        <v>4889</v>
      </c>
      <c r="BN1478" s="177" t="s">
        <v>715</v>
      </c>
      <c r="BO1478" s="177" t="s">
        <v>2983</v>
      </c>
      <c r="BU1478" s="177" t="s">
        <v>4889</v>
      </c>
      <c r="BV1478" s="177" t="s">
        <v>715</v>
      </c>
      <c r="BW1478" s="177" t="s">
        <v>2983</v>
      </c>
    </row>
    <row r="1479" spans="51:75" x14ac:dyDescent="0.3">
      <c r="AY1479" s="226" t="e">
        <f>VLOOKUP(C1479,#REF!, 2,FALSE)</f>
        <v>#REF!</v>
      </c>
      <c r="BM1479" s="177" t="s">
        <v>4890</v>
      </c>
      <c r="BN1479" s="177" t="s">
        <v>16981</v>
      </c>
      <c r="BO1479" s="177" t="s">
        <v>4892</v>
      </c>
      <c r="BU1479" s="177" t="s">
        <v>4890</v>
      </c>
      <c r="BV1479" s="177" t="s">
        <v>16981</v>
      </c>
      <c r="BW1479" s="177" t="s">
        <v>4892</v>
      </c>
    </row>
    <row r="1480" spans="51:75" x14ac:dyDescent="0.3">
      <c r="AY1480" s="226" t="e">
        <f>VLOOKUP(C1480,#REF!, 2,FALSE)</f>
        <v>#REF!</v>
      </c>
      <c r="BM1480" s="177" t="s">
        <v>4893</v>
      </c>
      <c r="BN1480" s="177" t="s">
        <v>775</v>
      </c>
      <c r="BO1480" s="177" t="s">
        <v>4894</v>
      </c>
      <c r="BU1480" s="177" t="s">
        <v>4893</v>
      </c>
      <c r="BV1480" s="177" t="s">
        <v>775</v>
      </c>
      <c r="BW1480" s="177" t="s">
        <v>4894</v>
      </c>
    </row>
    <row r="1481" spans="51:75" x14ac:dyDescent="0.3">
      <c r="AY1481" s="226" t="e">
        <f>VLOOKUP(C1481,#REF!, 2,FALSE)</f>
        <v>#REF!</v>
      </c>
      <c r="BM1481" s="177" t="s">
        <v>951</v>
      </c>
      <c r="BN1481" s="177" t="s">
        <v>1139</v>
      </c>
      <c r="BO1481" s="177" t="s">
        <v>4895</v>
      </c>
      <c r="BU1481" s="177" t="s">
        <v>951</v>
      </c>
      <c r="BV1481" s="177" t="s">
        <v>1139</v>
      </c>
      <c r="BW1481" s="177" t="s">
        <v>4895</v>
      </c>
    </row>
    <row r="1482" spans="51:75" x14ac:dyDescent="0.3">
      <c r="AY1482" s="226" t="e">
        <f>VLOOKUP(C1482,#REF!, 2,FALSE)</f>
        <v>#REF!</v>
      </c>
      <c r="BM1482" s="177" t="s">
        <v>4896</v>
      </c>
      <c r="BN1482" s="177" t="s">
        <v>3199</v>
      </c>
      <c r="BO1482" s="177" t="s">
        <v>4897</v>
      </c>
      <c r="BU1482" s="177" t="s">
        <v>4896</v>
      </c>
      <c r="BV1482" s="177" t="s">
        <v>3199</v>
      </c>
      <c r="BW1482" s="177" t="s">
        <v>4897</v>
      </c>
    </row>
    <row r="1483" spans="51:75" x14ac:dyDescent="0.3">
      <c r="AY1483" s="226" t="e">
        <f>VLOOKUP(C1483,#REF!, 2,FALSE)</f>
        <v>#REF!</v>
      </c>
      <c r="BM1483" s="177" t="s">
        <v>4898</v>
      </c>
      <c r="BN1483" s="177" t="s">
        <v>3199</v>
      </c>
      <c r="BO1483" s="177" t="s">
        <v>4900</v>
      </c>
      <c r="BU1483" s="177" t="s">
        <v>4898</v>
      </c>
      <c r="BV1483" s="177" t="s">
        <v>3199</v>
      </c>
      <c r="BW1483" s="177" t="s">
        <v>4900</v>
      </c>
    </row>
    <row r="1484" spans="51:75" x14ac:dyDescent="0.3">
      <c r="AY1484" s="226" t="e">
        <f>VLOOKUP(C1484,#REF!, 2,FALSE)</f>
        <v>#REF!</v>
      </c>
      <c r="BM1484" s="177" t="s">
        <v>4901</v>
      </c>
      <c r="BN1484" s="177" t="s">
        <v>3199</v>
      </c>
      <c r="BO1484" s="177" t="s">
        <v>4902</v>
      </c>
      <c r="BU1484" s="177" t="s">
        <v>4901</v>
      </c>
      <c r="BV1484" s="177" t="s">
        <v>3199</v>
      </c>
      <c r="BW1484" s="177" t="s">
        <v>4902</v>
      </c>
    </row>
    <row r="1485" spans="51:75" x14ac:dyDescent="0.3">
      <c r="AY1485" s="226" t="e">
        <f>VLOOKUP(C1485,#REF!, 2,FALSE)</f>
        <v>#REF!</v>
      </c>
      <c r="BM1485" s="177" t="s">
        <v>4903</v>
      </c>
      <c r="BN1485" s="177" t="s">
        <v>1139</v>
      </c>
      <c r="BO1485" s="177" t="s">
        <v>2649</v>
      </c>
      <c r="BU1485" s="177" t="s">
        <v>4903</v>
      </c>
      <c r="BV1485" s="177" t="s">
        <v>1139</v>
      </c>
      <c r="BW1485" s="177" t="s">
        <v>2649</v>
      </c>
    </row>
    <row r="1486" spans="51:75" x14ac:dyDescent="0.3">
      <c r="AY1486" s="226" t="e">
        <f>VLOOKUP(C1486,#REF!, 2,FALSE)</f>
        <v>#REF!</v>
      </c>
      <c r="BM1486" s="177" t="s">
        <v>4904</v>
      </c>
      <c r="BN1486" s="177" t="s">
        <v>3245</v>
      </c>
      <c r="BO1486" s="177" t="s">
        <v>4905</v>
      </c>
      <c r="BU1486" s="177" t="s">
        <v>4904</v>
      </c>
      <c r="BV1486" s="177" t="s">
        <v>3245</v>
      </c>
      <c r="BW1486" s="177" t="s">
        <v>4905</v>
      </c>
    </row>
    <row r="1487" spans="51:75" x14ac:dyDescent="0.3">
      <c r="AY1487" s="226" t="e">
        <f>VLOOKUP(C1487,#REF!, 2,FALSE)</f>
        <v>#REF!</v>
      </c>
      <c r="BM1487" s="177" t="s">
        <v>4906</v>
      </c>
      <c r="BN1487" s="177" t="s">
        <v>2983</v>
      </c>
      <c r="BO1487" s="177" t="s">
        <v>2983</v>
      </c>
      <c r="BU1487" s="177" t="s">
        <v>4906</v>
      </c>
      <c r="BV1487" s="177" t="s">
        <v>2983</v>
      </c>
      <c r="BW1487" s="177" t="s">
        <v>2983</v>
      </c>
    </row>
    <row r="1488" spans="51:75" x14ac:dyDescent="0.3">
      <c r="AY1488" s="226" t="e">
        <f>VLOOKUP(C1488,#REF!, 2,FALSE)</f>
        <v>#REF!</v>
      </c>
      <c r="BM1488" s="177" t="s">
        <v>952</v>
      </c>
      <c r="BN1488" s="177" t="s">
        <v>628</v>
      </c>
      <c r="BO1488" s="177" t="s">
        <v>1552</v>
      </c>
      <c r="BU1488" s="177" t="s">
        <v>952</v>
      </c>
      <c r="BV1488" s="177" t="s">
        <v>628</v>
      </c>
      <c r="BW1488" s="177" t="s">
        <v>1552</v>
      </c>
    </row>
    <row r="1489" spans="51:75" x14ac:dyDescent="0.3">
      <c r="AY1489" s="226" t="e">
        <f>VLOOKUP(C1489,#REF!, 2,FALSE)</f>
        <v>#REF!</v>
      </c>
      <c r="BM1489" s="177" t="s">
        <v>4907</v>
      </c>
      <c r="BN1489" s="177" t="s">
        <v>862</v>
      </c>
      <c r="BO1489" s="177" t="s">
        <v>4908</v>
      </c>
      <c r="BU1489" s="177" t="s">
        <v>4907</v>
      </c>
      <c r="BV1489" s="177" t="s">
        <v>862</v>
      </c>
      <c r="BW1489" s="177" t="s">
        <v>4908</v>
      </c>
    </row>
    <row r="1490" spans="51:75" x14ac:dyDescent="0.3">
      <c r="AY1490" s="226" t="e">
        <f>VLOOKUP(C1490,#REF!, 2,FALSE)</f>
        <v>#REF!</v>
      </c>
      <c r="BM1490" s="177" t="s">
        <v>953</v>
      </c>
      <c r="BN1490" s="177" t="s">
        <v>3199</v>
      </c>
      <c r="BO1490" s="177" t="s">
        <v>4909</v>
      </c>
      <c r="BU1490" s="177" t="s">
        <v>953</v>
      </c>
      <c r="BV1490" s="177" t="s">
        <v>3199</v>
      </c>
      <c r="BW1490" s="177" t="s">
        <v>4909</v>
      </c>
    </row>
    <row r="1491" spans="51:75" x14ac:dyDescent="0.3">
      <c r="AY1491" s="226" t="e">
        <f>VLOOKUP(C1491,#REF!, 2,FALSE)</f>
        <v>#REF!</v>
      </c>
      <c r="BM1491" s="177" t="s">
        <v>4910</v>
      </c>
      <c r="BN1491" s="177" t="s">
        <v>3199</v>
      </c>
      <c r="BO1491" s="177" t="s">
        <v>4911</v>
      </c>
      <c r="BU1491" s="177" t="s">
        <v>4910</v>
      </c>
      <c r="BV1491" s="177" t="s">
        <v>3199</v>
      </c>
      <c r="BW1491" s="177" t="s">
        <v>4911</v>
      </c>
    </row>
    <row r="1492" spans="51:75" x14ac:dyDescent="0.3">
      <c r="AY1492" s="226" t="e">
        <f>VLOOKUP(C1492,#REF!, 2,FALSE)</f>
        <v>#REF!</v>
      </c>
      <c r="BM1492" s="177" t="s">
        <v>954</v>
      </c>
      <c r="BN1492" s="177" t="s">
        <v>3199</v>
      </c>
      <c r="BO1492" s="177" t="s">
        <v>4912</v>
      </c>
      <c r="BU1492" s="177" t="s">
        <v>954</v>
      </c>
      <c r="BV1492" s="177" t="s">
        <v>3199</v>
      </c>
      <c r="BW1492" s="177" t="s">
        <v>4912</v>
      </c>
    </row>
    <row r="1493" spans="51:75" x14ac:dyDescent="0.3">
      <c r="AY1493" s="226" t="e">
        <f>VLOOKUP(C1493,#REF!, 2,FALSE)</f>
        <v>#REF!</v>
      </c>
      <c r="BM1493" s="177" t="s">
        <v>4913</v>
      </c>
      <c r="BN1493" s="177" t="s">
        <v>3199</v>
      </c>
      <c r="BO1493" s="177" t="s">
        <v>1907</v>
      </c>
      <c r="BU1493" s="177" t="s">
        <v>4913</v>
      </c>
      <c r="BV1493" s="177" t="s">
        <v>3199</v>
      </c>
      <c r="BW1493" s="177" t="s">
        <v>1907</v>
      </c>
    </row>
    <row r="1494" spans="51:75" x14ac:dyDescent="0.3">
      <c r="AY1494" s="226" t="e">
        <f>VLOOKUP(C1494,#REF!, 2,FALSE)</f>
        <v>#REF!</v>
      </c>
      <c r="BM1494" s="177" t="s">
        <v>4914</v>
      </c>
      <c r="BN1494" s="177" t="s">
        <v>1342</v>
      </c>
      <c r="BO1494" s="177" t="s">
        <v>4915</v>
      </c>
      <c r="BU1494" s="177" t="s">
        <v>4914</v>
      </c>
      <c r="BV1494" s="177" t="s">
        <v>1342</v>
      </c>
      <c r="BW1494" s="177" t="s">
        <v>4915</v>
      </c>
    </row>
    <row r="1495" spans="51:75" x14ac:dyDescent="0.3">
      <c r="AY1495" s="226" t="e">
        <f>VLOOKUP(C1495,#REF!, 2,FALSE)</f>
        <v>#REF!</v>
      </c>
      <c r="BM1495" s="177" t="s">
        <v>4916</v>
      </c>
      <c r="BN1495" s="177" t="s">
        <v>3087</v>
      </c>
      <c r="BO1495" s="177" t="s">
        <v>3215</v>
      </c>
      <c r="BU1495" s="177" t="s">
        <v>4916</v>
      </c>
      <c r="BV1495" s="177" t="s">
        <v>3087</v>
      </c>
      <c r="BW1495" s="177" t="s">
        <v>3215</v>
      </c>
    </row>
    <row r="1496" spans="51:75" x14ac:dyDescent="0.3">
      <c r="AY1496" s="226" t="e">
        <f>VLOOKUP(C1496,#REF!, 2,FALSE)</f>
        <v>#REF!</v>
      </c>
      <c r="BM1496" s="177" t="s">
        <v>4917</v>
      </c>
      <c r="BN1496" s="177" t="s">
        <v>3245</v>
      </c>
      <c r="BO1496" s="177" t="s">
        <v>4868</v>
      </c>
      <c r="BU1496" s="177" t="s">
        <v>4917</v>
      </c>
      <c r="BV1496" s="177" t="s">
        <v>3245</v>
      </c>
      <c r="BW1496" s="177" t="s">
        <v>4868</v>
      </c>
    </row>
    <row r="1497" spans="51:75" x14ac:dyDescent="0.3">
      <c r="AY1497" s="226" t="e">
        <f>VLOOKUP(C1497,#REF!, 2,FALSE)</f>
        <v>#REF!</v>
      </c>
      <c r="BM1497" s="177" t="s">
        <v>4918</v>
      </c>
      <c r="BN1497" s="177" t="s">
        <v>3199</v>
      </c>
      <c r="BO1497" s="177" t="s">
        <v>4919</v>
      </c>
      <c r="BU1497" s="177" t="s">
        <v>4918</v>
      </c>
      <c r="BV1497" s="177" t="s">
        <v>3199</v>
      </c>
      <c r="BW1497" s="177" t="s">
        <v>4919</v>
      </c>
    </row>
    <row r="1498" spans="51:75" x14ac:dyDescent="0.3">
      <c r="AY1498" s="226" t="e">
        <f>VLOOKUP(C1498,#REF!, 2,FALSE)</f>
        <v>#REF!</v>
      </c>
      <c r="BM1498" s="177" t="s">
        <v>4920</v>
      </c>
      <c r="BN1498" s="177" t="s">
        <v>621</v>
      </c>
      <c r="BO1498" s="177" t="s">
        <v>2649</v>
      </c>
      <c r="BU1498" s="177" t="s">
        <v>4920</v>
      </c>
      <c r="BV1498" s="177" t="s">
        <v>621</v>
      </c>
      <c r="BW1498" s="177" t="s">
        <v>2649</v>
      </c>
    </row>
    <row r="1499" spans="51:75" x14ac:dyDescent="0.3">
      <c r="AY1499" s="226" t="e">
        <f>VLOOKUP(C1499,#REF!, 2,FALSE)</f>
        <v>#REF!</v>
      </c>
      <c r="BM1499" s="177" t="s">
        <v>4921</v>
      </c>
      <c r="BN1499" s="177" t="s">
        <v>3199</v>
      </c>
      <c r="BO1499" s="177" t="s">
        <v>4922</v>
      </c>
      <c r="BU1499" s="177" t="s">
        <v>4921</v>
      </c>
      <c r="BV1499" s="177" t="s">
        <v>3199</v>
      </c>
      <c r="BW1499" s="177" t="s">
        <v>4922</v>
      </c>
    </row>
    <row r="1500" spans="51:75" x14ac:dyDescent="0.3">
      <c r="AY1500" s="226" t="e">
        <f>VLOOKUP(C1500,#REF!, 2,FALSE)</f>
        <v>#REF!</v>
      </c>
      <c r="BM1500" s="177" t="s">
        <v>4923</v>
      </c>
      <c r="BN1500" s="177" t="s">
        <v>625</v>
      </c>
      <c r="BO1500" s="177" t="s">
        <v>770</v>
      </c>
      <c r="BU1500" s="177" t="s">
        <v>4923</v>
      </c>
      <c r="BV1500" s="177" t="s">
        <v>625</v>
      </c>
      <c r="BW1500" s="177" t="s">
        <v>770</v>
      </c>
    </row>
    <row r="1501" spans="51:75" x14ac:dyDescent="0.3">
      <c r="AY1501" s="226" t="e">
        <f>VLOOKUP(C1501,#REF!, 2,FALSE)</f>
        <v>#REF!</v>
      </c>
      <c r="BM1501" s="177" t="s">
        <v>4924</v>
      </c>
      <c r="BN1501" s="177" t="s">
        <v>3199</v>
      </c>
      <c r="BO1501" s="177" t="s">
        <v>2692</v>
      </c>
      <c r="BU1501" s="177" t="s">
        <v>4924</v>
      </c>
      <c r="BV1501" s="177" t="s">
        <v>3199</v>
      </c>
      <c r="BW1501" s="177" t="s">
        <v>2692</v>
      </c>
    </row>
    <row r="1502" spans="51:75" x14ac:dyDescent="0.3">
      <c r="AY1502" s="226" t="e">
        <f>VLOOKUP(C1502,#REF!, 2,FALSE)</f>
        <v>#REF!</v>
      </c>
      <c r="BM1502" s="177" t="s">
        <v>4925</v>
      </c>
      <c r="BN1502" s="177" t="s">
        <v>3199</v>
      </c>
      <c r="BO1502" s="177" t="s">
        <v>4926</v>
      </c>
      <c r="BU1502" s="177" t="s">
        <v>4925</v>
      </c>
      <c r="BV1502" s="177" t="s">
        <v>3199</v>
      </c>
      <c r="BW1502" s="177" t="s">
        <v>4926</v>
      </c>
    </row>
    <row r="1503" spans="51:75" x14ac:dyDescent="0.3">
      <c r="AY1503" s="226" t="e">
        <f>VLOOKUP(C1503,#REF!, 2,FALSE)</f>
        <v>#REF!</v>
      </c>
      <c r="BM1503" s="177" t="s">
        <v>4927</v>
      </c>
      <c r="BN1503" s="177" t="s">
        <v>3002</v>
      </c>
      <c r="BO1503" s="177" t="s">
        <v>4929</v>
      </c>
      <c r="BU1503" s="177" t="s">
        <v>4927</v>
      </c>
      <c r="BV1503" s="177" t="s">
        <v>3002</v>
      </c>
      <c r="BW1503" s="177" t="s">
        <v>4929</v>
      </c>
    </row>
    <row r="1504" spans="51:75" x14ac:dyDescent="0.3">
      <c r="AY1504" s="226" t="e">
        <f>VLOOKUP(C1504,#REF!, 2,FALSE)</f>
        <v>#REF!</v>
      </c>
      <c r="BM1504" s="177" t="s">
        <v>4930</v>
      </c>
      <c r="BN1504" s="177" t="s">
        <v>16979</v>
      </c>
      <c r="BO1504" s="177" t="s">
        <v>1961</v>
      </c>
      <c r="BU1504" s="177" t="s">
        <v>4930</v>
      </c>
      <c r="BV1504" s="177" t="s">
        <v>16979</v>
      </c>
      <c r="BW1504" s="177" t="s">
        <v>1961</v>
      </c>
    </row>
    <row r="1505" spans="51:75" x14ac:dyDescent="0.3">
      <c r="AY1505" s="226" t="e">
        <f>VLOOKUP(C1505,#REF!, 2,FALSE)</f>
        <v>#REF!</v>
      </c>
      <c r="BM1505" s="177" t="s">
        <v>4931</v>
      </c>
      <c r="BN1505" s="177" t="s">
        <v>3199</v>
      </c>
      <c r="BO1505" s="177" t="s">
        <v>4932</v>
      </c>
      <c r="BU1505" s="177" t="s">
        <v>4931</v>
      </c>
      <c r="BV1505" s="177" t="s">
        <v>3199</v>
      </c>
      <c r="BW1505" s="177" t="s">
        <v>4932</v>
      </c>
    </row>
    <row r="1506" spans="51:75" x14ac:dyDescent="0.3">
      <c r="AY1506" s="226" t="e">
        <f>VLOOKUP(C1506,#REF!, 2,FALSE)</f>
        <v>#REF!</v>
      </c>
      <c r="BM1506" s="177" t="s">
        <v>4933</v>
      </c>
      <c r="BN1506" s="177" t="s">
        <v>1342</v>
      </c>
      <c r="BO1506" s="177" t="s">
        <v>2983</v>
      </c>
      <c r="BU1506" s="177" t="s">
        <v>4933</v>
      </c>
      <c r="BV1506" s="177" t="s">
        <v>1342</v>
      </c>
      <c r="BW1506" s="177" t="s">
        <v>2983</v>
      </c>
    </row>
    <row r="1507" spans="51:75" x14ac:dyDescent="0.3">
      <c r="AY1507" s="226" t="e">
        <f>VLOOKUP(C1507,#REF!, 2,FALSE)</f>
        <v>#REF!</v>
      </c>
      <c r="BM1507" s="177" t="s">
        <v>4934</v>
      </c>
      <c r="BN1507" s="177" t="s">
        <v>2979</v>
      </c>
      <c r="BO1507" s="177" t="s">
        <v>2983</v>
      </c>
      <c r="BU1507" s="177" t="s">
        <v>4934</v>
      </c>
      <c r="BV1507" s="177" t="s">
        <v>2979</v>
      </c>
      <c r="BW1507" s="177" t="s">
        <v>2983</v>
      </c>
    </row>
    <row r="1508" spans="51:75" x14ac:dyDescent="0.3">
      <c r="AY1508" s="226" t="e">
        <f>VLOOKUP(C1508,#REF!, 2,FALSE)</f>
        <v>#REF!</v>
      </c>
      <c r="BM1508" s="177" t="s">
        <v>4935</v>
      </c>
      <c r="BN1508" s="177" t="s">
        <v>1342</v>
      </c>
      <c r="BO1508" s="177" t="s">
        <v>1729</v>
      </c>
      <c r="BU1508" s="177" t="s">
        <v>4935</v>
      </c>
      <c r="BV1508" s="177" t="s">
        <v>1342</v>
      </c>
      <c r="BW1508" s="177" t="s">
        <v>1729</v>
      </c>
    </row>
    <row r="1509" spans="51:75" x14ac:dyDescent="0.3">
      <c r="AY1509" s="226" t="e">
        <f>VLOOKUP(C1509,#REF!, 2,FALSE)</f>
        <v>#REF!</v>
      </c>
      <c r="BM1509" s="177" t="s">
        <v>4937</v>
      </c>
      <c r="BN1509" s="177" t="s">
        <v>1342</v>
      </c>
      <c r="BO1509" s="177" t="s">
        <v>4641</v>
      </c>
      <c r="BU1509" s="177" t="s">
        <v>4937</v>
      </c>
      <c r="BV1509" s="177" t="s">
        <v>1342</v>
      </c>
      <c r="BW1509" s="177" t="s">
        <v>4641</v>
      </c>
    </row>
    <row r="1510" spans="51:75" x14ac:dyDescent="0.3">
      <c r="AY1510" s="226" t="e">
        <f>VLOOKUP(C1510,#REF!, 2,FALSE)</f>
        <v>#REF!</v>
      </c>
      <c r="BM1510" s="177" t="s">
        <v>4939</v>
      </c>
      <c r="BN1510" s="177" t="s">
        <v>3199</v>
      </c>
      <c r="BO1510" s="177" t="s">
        <v>4940</v>
      </c>
      <c r="BU1510" s="177" t="s">
        <v>4939</v>
      </c>
      <c r="BV1510" s="177" t="s">
        <v>3199</v>
      </c>
      <c r="BW1510" s="177" t="s">
        <v>4940</v>
      </c>
    </row>
    <row r="1511" spans="51:75" x14ac:dyDescent="0.3">
      <c r="AY1511" s="226" t="e">
        <f>VLOOKUP(C1511,#REF!, 2,FALSE)</f>
        <v>#REF!</v>
      </c>
      <c r="BM1511" s="177" t="s">
        <v>4941</v>
      </c>
      <c r="BN1511" s="177" t="s">
        <v>3199</v>
      </c>
      <c r="BO1511" s="177" t="s">
        <v>4942</v>
      </c>
      <c r="BU1511" s="177" t="s">
        <v>4941</v>
      </c>
      <c r="BV1511" s="177" t="s">
        <v>3199</v>
      </c>
      <c r="BW1511" s="177" t="s">
        <v>4942</v>
      </c>
    </row>
    <row r="1512" spans="51:75" x14ac:dyDescent="0.3">
      <c r="AY1512" s="226" t="e">
        <f>VLOOKUP(C1512,#REF!, 2,FALSE)</f>
        <v>#REF!</v>
      </c>
      <c r="BM1512" s="177" t="s">
        <v>4943</v>
      </c>
      <c r="BN1512" s="177" t="s">
        <v>1139</v>
      </c>
      <c r="BO1512" s="177" t="s">
        <v>4944</v>
      </c>
      <c r="BU1512" s="177" t="s">
        <v>4943</v>
      </c>
      <c r="BV1512" s="177" t="s">
        <v>1139</v>
      </c>
      <c r="BW1512" s="177" t="s">
        <v>4944</v>
      </c>
    </row>
    <row r="1513" spans="51:75" x14ac:dyDescent="0.3">
      <c r="AY1513" s="226" t="e">
        <f>VLOOKUP(C1513,#REF!, 2,FALSE)</f>
        <v>#REF!</v>
      </c>
      <c r="BM1513" s="177" t="s">
        <v>4945</v>
      </c>
      <c r="BN1513" s="177" t="s">
        <v>3199</v>
      </c>
      <c r="BO1513" s="177" t="s">
        <v>4946</v>
      </c>
      <c r="BU1513" s="177" t="s">
        <v>4945</v>
      </c>
      <c r="BV1513" s="177" t="s">
        <v>3199</v>
      </c>
      <c r="BW1513" s="177" t="s">
        <v>4946</v>
      </c>
    </row>
    <row r="1514" spans="51:75" x14ac:dyDescent="0.3">
      <c r="AY1514" s="226" t="e">
        <f>VLOOKUP(C1514,#REF!, 2,FALSE)</f>
        <v>#REF!</v>
      </c>
      <c r="BM1514" s="177" t="s">
        <v>4947</v>
      </c>
      <c r="BN1514" s="177" t="s">
        <v>1139</v>
      </c>
      <c r="BO1514" s="177" t="s">
        <v>4948</v>
      </c>
      <c r="BU1514" s="177" t="s">
        <v>4947</v>
      </c>
      <c r="BV1514" s="177" t="s">
        <v>1139</v>
      </c>
      <c r="BW1514" s="177" t="s">
        <v>4948</v>
      </c>
    </row>
    <row r="1515" spans="51:75" x14ac:dyDescent="0.3">
      <c r="AY1515" s="226" t="e">
        <f>VLOOKUP(C1515,#REF!, 2,FALSE)</f>
        <v>#REF!</v>
      </c>
      <c r="BM1515" s="177" t="s">
        <v>4949</v>
      </c>
      <c r="BN1515" s="177" t="s">
        <v>3199</v>
      </c>
      <c r="BO1515" s="177" t="s">
        <v>4950</v>
      </c>
      <c r="BU1515" s="177" t="s">
        <v>4949</v>
      </c>
      <c r="BV1515" s="177" t="s">
        <v>3199</v>
      </c>
      <c r="BW1515" s="177" t="s">
        <v>4950</v>
      </c>
    </row>
    <row r="1516" spans="51:75" x14ac:dyDescent="0.3">
      <c r="AY1516" s="226" t="e">
        <f>VLOOKUP(C1516,#REF!, 2,FALSE)</f>
        <v>#REF!</v>
      </c>
      <c r="BM1516" s="177" t="s">
        <v>4951</v>
      </c>
      <c r="BN1516" s="177" t="s">
        <v>778</v>
      </c>
      <c r="BO1516" s="177" t="s">
        <v>809</v>
      </c>
      <c r="BU1516" s="177" t="s">
        <v>4951</v>
      </c>
      <c r="BV1516" s="177" t="s">
        <v>778</v>
      </c>
      <c r="BW1516" s="177" t="s">
        <v>809</v>
      </c>
    </row>
    <row r="1517" spans="51:75" x14ac:dyDescent="0.3">
      <c r="AY1517" s="226" t="e">
        <f>VLOOKUP(C1517,#REF!, 2,FALSE)</f>
        <v>#REF!</v>
      </c>
      <c r="BM1517" s="177" t="s">
        <v>4952</v>
      </c>
      <c r="BN1517" s="177" t="s">
        <v>3199</v>
      </c>
      <c r="BO1517" s="177" t="s">
        <v>2059</v>
      </c>
      <c r="BU1517" s="177" t="s">
        <v>4952</v>
      </c>
      <c r="BV1517" s="177" t="s">
        <v>3199</v>
      </c>
      <c r="BW1517" s="177" t="s">
        <v>2059</v>
      </c>
    </row>
    <row r="1518" spans="51:75" x14ac:dyDescent="0.3">
      <c r="AY1518" s="226" t="e">
        <f>VLOOKUP(C1518,#REF!, 2,FALSE)</f>
        <v>#REF!</v>
      </c>
      <c r="BM1518" s="177" t="s">
        <v>4953</v>
      </c>
      <c r="BN1518" s="177" t="s">
        <v>849</v>
      </c>
      <c r="BO1518" s="177" t="s">
        <v>770</v>
      </c>
      <c r="BU1518" s="177" t="s">
        <v>4953</v>
      </c>
      <c r="BV1518" s="177" t="s">
        <v>849</v>
      </c>
      <c r="BW1518" s="177" t="s">
        <v>770</v>
      </c>
    </row>
    <row r="1519" spans="51:75" x14ac:dyDescent="0.3">
      <c r="AY1519" s="226" t="e">
        <f>VLOOKUP(C1519,#REF!, 2,FALSE)</f>
        <v>#REF!</v>
      </c>
      <c r="BM1519" s="177" t="s">
        <v>4954</v>
      </c>
      <c r="BN1519" s="177" t="s">
        <v>3045</v>
      </c>
      <c r="BO1519" s="177" t="s">
        <v>809</v>
      </c>
      <c r="BU1519" s="177" t="s">
        <v>4954</v>
      </c>
      <c r="BV1519" s="177" t="s">
        <v>3045</v>
      </c>
      <c r="BW1519" s="177" t="s">
        <v>809</v>
      </c>
    </row>
    <row r="1520" spans="51:75" x14ac:dyDescent="0.3">
      <c r="AY1520" s="226" t="e">
        <f>VLOOKUP(C1520,#REF!, 2,FALSE)</f>
        <v>#REF!</v>
      </c>
      <c r="BM1520" s="177" t="s">
        <v>4955</v>
      </c>
      <c r="BN1520" s="177" t="s">
        <v>631</v>
      </c>
      <c r="BO1520" s="177" t="s">
        <v>4956</v>
      </c>
      <c r="BU1520" s="177" t="s">
        <v>4955</v>
      </c>
      <c r="BV1520" s="177" t="s">
        <v>631</v>
      </c>
      <c r="BW1520" s="177" t="s">
        <v>4956</v>
      </c>
    </row>
    <row r="1521" spans="51:75" x14ac:dyDescent="0.3">
      <c r="AY1521" s="226" t="e">
        <f>VLOOKUP(C1521,#REF!, 2,FALSE)</f>
        <v>#REF!</v>
      </c>
      <c r="BM1521" s="177" t="s">
        <v>960</v>
      </c>
      <c r="BN1521" s="177" t="s">
        <v>636</v>
      </c>
      <c r="BO1521" s="177" t="s">
        <v>4957</v>
      </c>
      <c r="BU1521" s="177" t="s">
        <v>960</v>
      </c>
      <c r="BV1521" s="177" t="s">
        <v>636</v>
      </c>
      <c r="BW1521" s="177" t="s">
        <v>4957</v>
      </c>
    </row>
    <row r="1522" spans="51:75" x14ac:dyDescent="0.3">
      <c r="AY1522" s="226" t="e">
        <f>VLOOKUP(C1522,#REF!, 2,FALSE)</f>
        <v>#REF!</v>
      </c>
      <c r="BM1522" s="177" t="s">
        <v>4958</v>
      </c>
      <c r="BN1522" s="177" t="s">
        <v>2979</v>
      </c>
      <c r="BO1522" s="177" t="s">
        <v>3718</v>
      </c>
      <c r="BU1522" s="177" t="s">
        <v>4958</v>
      </c>
      <c r="BV1522" s="177" t="s">
        <v>2979</v>
      </c>
      <c r="BW1522" s="177" t="s">
        <v>3718</v>
      </c>
    </row>
    <row r="1523" spans="51:75" x14ac:dyDescent="0.3">
      <c r="AY1523" s="226" t="e">
        <f>VLOOKUP(C1523,#REF!, 2,FALSE)</f>
        <v>#REF!</v>
      </c>
      <c r="BM1523" s="177" t="s">
        <v>156</v>
      </c>
      <c r="BN1523" s="177" t="s">
        <v>613</v>
      </c>
      <c r="BO1523" s="177" t="s">
        <v>796</v>
      </c>
      <c r="BU1523" s="177" t="s">
        <v>156</v>
      </c>
      <c r="BV1523" s="177" t="s">
        <v>613</v>
      </c>
      <c r="BW1523" s="177" t="s">
        <v>796</v>
      </c>
    </row>
    <row r="1524" spans="51:75" x14ac:dyDescent="0.3">
      <c r="AY1524" s="226" t="e">
        <f>VLOOKUP(C1524,#REF!, 2,FALSE)</f>
        <v>#REF!</v>
      </c>
      <c r="BM1524" s="177" t="s">
        <v>4960</v>
      </c>
      <c r="BN1524" s="177" t="s">
        <v>3245</v>
      </c>
      <c r="BO1524" s="177" t="s">
        <v>4961</v>
      </c>
      <c r="BU1524" s="177" t="s">
        <v>4960</v>
      </c>
      <c r="BV1524" s="177" t="s">
        <v>3245</v>
      </c>
      <c r="BW1524" s="177" t="s">
        <v>4961</v>
      </c>
    </row>
    <row r="1525" spans="51:75" x14ac:dyDescent="0.3">
      <c r="AY1525" s="226" t="e">
        <f>VLOOKUP(C1525,#REF!, 2,FALSE)</f>
        <v>#REF!</v>
      </c>
      <c r="BM1525" s="177" t="s">
        <v>961</v>
      </c>
      <c r="BN1525" s="177" t="s">
        <v>3005</v>
      </c>
      <c r="BO1525" s="177" t="s">
        <v>698</v>
      </c>
      <c r="BU1525" s="177" t="s">
        <v>961</v>
      </c>
      <c r="BV1525" s="177" t="s">
        <v>3005</v>
      </c>
      <c r="BW1525" s="177" t="s">
        <v>698</v>
      </c>
    </row>
    <row r="1526" spans="51:75" x14ac:dyDescent="0.3">
      <c r="AY1526" s="226" t="e">
        <f>VLOOKUP(C1526,#REF!, 2,FALSE)</f>
        <v>#REF!</v>
      </c>
      <c r="BM1526" s="177" t="s">
        <v>4962</v>
      </c>
      <c r="BN1526" s="177" t="s">
        <v>626</v>
      </c>
      <c r="BO1526" s="177" t="s">
        <v>4963</v>
      </c>
      <c r="BU1526" s="177" t="s">
        <v>4962</v>
      </c>
      <c r="BV1526" s="177" t="s">
        <v>626</v>
      </c>
      <c r="BW1526" s="177" t="s">
        <v>4963</v>
      </c>
    </row>
    <row r="1527" spans="51:75" x14ac:dyDescent="0.3">
      <c r="AY1527" s="226" t="e">
        <f>VLOOKUP(C1527,#REF!, 2,FALSE)</f>
        <v>#REF!</v>
      </c>
      <c r="BM1527" s="177" t="s">
        <v>4964</v>
      </c>
      <c r="BN1527" s="177" t="s">
        <v>862</v>
      </c>
      <c r="BO1527" s="177" t="s">
        <v>4965</v>
      </c>
      <c r="BU1527" s="177" t="s">
        <v>4964</v>
      </c>
      <c r="BV1527" s="177" t="s">
        <v>862</v>
      </c>
      <c r="BW1527" s="177" t="s">
        <v>4965</v>
      </c>
    </row>
    <row r="1528" spans="51:75" x14ac:dyDescent="0.3">
      <c r="AY1528" s="226" t="e">
        <f>VLOOKUP(C1528,#REF!, 2,FALSE)</f>
        <v>#REF!</v>
      </c>
      <c r="BM1528" s="177" t="s">
        <v>4967</v>
      </c>
      <c r="BN1528" s="177" t="s">
        <v>625</v>
      </c>
      <c r="BO1528" s="177" t="s">
        <v>4968</v>
      </c>
      <c r="BU1528" s="177" t="s">
        <v>4967</v>
      </c>
      <c r="BV1528" s="177" t="s">
        <v>625</v>
      </c>
      <c r="BW1528" s="177" t="s">
        <v>4968</v>
      </c>
    </row>
    <row r="1529" spans="51:75" x14ac:dyDescent="0.3">
      <c r="AY1529" s="226" t="e">
        <f>VLOOKUP(C1529,#REF!, 2,FALSE)</f>
        <v>#REF!</v>
      </c>
      <c r="BM1529" s="177" t="s">
        <v>4971</v>
      </c>
      <c r="BN1529" s="177" t="s">
        <v>719</v>
      </c>
      <c r="BO1529" s="177" t="s">
        <v>3170</v>
      </c>
      <c r="BU1529" s="177" t="s">
        <v>4971</v>
      </c>
      <c r="BV1529" s="177" t="s">
        <v>719</v>
      </c>
      <c r="BW1529" s="177" t="s">
        <v>3170</v>
      </c>
    </row>
    <row r="1530" spans="51:75" x14ac:dyDescent="0.3">
      <c r="AY1530" s="226" t="e">
        <f>VLOOKUP(C1530,#REF!, 2,FALSE)</f>
        <v>#REF!</v>
      </c>
      <c r="BM1530" s="177" t="s">
        <v>962</v>
      </c>
      <c r="BN1530" s="177" t="s">
        <v>662</v>
      </c>
      <c r="BO1530" s="177" t="s">
        <v>1667</v>
      </c>
      <c r="BU1530" s="177" t="s">
        <v>962</v>
      </c>
      <c r="BV1530" s="177" t="s">
        <v>662</v>
      </c>
      <c r="BW1530" s="177" t="s">
        <v>1667</v>
      </c>
    </row>
    <row r="1531" spans="51:75" x14ac:dyDescent="0.3">
      <c r="AY1531" s="226" t="e">
        <f>VLOOKUP(C1531,#REF!, 2,FALSE)</f>
        <v>#REF!</v>
      </c>
      <c r="BM1531" s="177" t="s">
        <v>4972</v>
      </c>
      <c r="BN1531" s="177" t="s">
        <v>3005</v>
      </c>
      <c r="BO1531" s="177" t="s">
        <v>2090</v>
      </c>
      <c r="BU1531" s="177" t="s">
        <v>4972</v>
      </c>
      <c r="BV1531" s="177" t="s">
        <v>3005</v>
      </c>
      <c r="BW1531" s="177" t="s">
        <v>2090</v>
      </c>
    </row>
    <row r="1532" spans="51:75" x14ac:dyDescent="0.3">
      <c r="AY1532" s="226" t="e">
        <f>VLOOKUP(C1532,#REF!, 2,FALSE)</f>
        <v>#REF!</v>
      </c>
      <c r="BM1532" s="177" t="s">
        <v>4973</v>
      </c>
      <c r="BN1532" s="177" t="s">
        <v>2983</v>
      </c>
      <c r="BO1532" s="177" t="s">
        <v>2983</v>
      </c>
      <c r="BU1532" s="177" t="s">
        <v>4973</v>
      </c>
      <c r="BV1532" s="177" t="s">
        <v>2983</v>
      </c>
      <c r="BW1532" s="177" t="s">
        <v>2983</v>
      </c>
    </row>
    <row r="1533" spans="51:75" x14ac:dyDescent="0.3">
      <c r="AY1533" s="226" t="e">
        <f>VLOOKUP(C1533,#REF!, 2,FALSE)</f>
        <v>#REF!</v>
      </c>
      <c r="BM1533" s="177" t="s">
        <v>4974</v>
      </c>
      <c r="BN1533" s="177" t="s">
        <v>3045</v>
      </c>
      <c r="BO1533" s="177" t="s">
        <v>4975</v>
      </c>
      <c r="BU1533" s="177" t="s">
        <v>4974</v>
      </c>
      <c r="BV1533" s="177" t="s">
        <v>3045</v>
      </c>
      <c r="BW1533" s="177" t="s">
        <v>4975</v>
      </c>
    </row>
    <row r="1534" spans="51:75" x14ac:dyDescent="0.3">
      <c r="AY1534" s="226" t="e">
        <f>VLOOKUP(C1534,#REF!, 2,FALSE)</f>
        <v>#REF!</v>
      </c>
      <c r="BM1534" s="177" t="s">
        <v>4977</v>
      </c>
      <c r="BN1534" s="177" t="s">
        <v>2983</v>
      </c>
      <c r="BO1534" s="177" t="s">
        <v>2983</v>
      </c>
      <c r="BU1534" s="177" t="s">
        <v>4977</v>
      </c>
      <c r="BV1534" s="177" t="s">
        <v>2983</v>
      </c>
      <c r="BW1534" s="177" t="s">
        <v>2983</v>
      </c>
    </row>
    <row r="1535" spans="51:75" x14ac:dyDescent="0.3">
      <c r="AY1535" s="226" t="e">
        <f>VLOOKUP(C1535,#REF!, 2,FALSE)</f>
        <v>#REF!</v>
      </c>
      <c r="BM1535" s="177" t="s">
        <v>4978</v>
      </c>
      <c r="BN1535" s="177" t="s">
        <v>661</v>
      </c>
      <c r="BO1535" s="177" t="s">
        <v>3498</v>
      </c>
      <c r="BU1535" s="177" t="s">
        <v>4978</v>
      </c>
      <c r="BV1535" s="177" t="s">
        <v>661</v>
      </c>
      <c r="BW1535" s="177" t="s">
        <v>3498</v>
      </c>
    </row>
    <row r="1536" spans="51:75" x14ac:dyDescent="0.3">
      <c r="AY1536" s="226" t="e">
        <f>VLOOKUP(C1536,#REF!, 2,FALSE)</f>
        <v>#REF!</v>
      </c>
      <c r="BM1536" s="177" t="s">
        <v>4980</v>
      </c>
      <c r="BN1536" s="177" t="s">
        <v>2983</v>
      </c>
      <c r="BO1536" s="177" t="s">
        <v>2870</v>
      </c>
      <c r="BU1536" s="177" t="s">
        <v>4980</v>
      </c>
      <c r="BV1536" s="177" t="s">
        <v>2983</v>
      </c>
      <c r="BW1536" s="177" t="s">
        <v>2870</v>
      </c>
    </row>
    <row r="1537" spans="51:75" x14ac:dyDescent="0.3">
      <c r="AY1537" s="226" t="e">
        <f>VLOOKUP(C1537,#REF!, 2,FALSE)</f>
        <v>#REF!</v>
      </c>
      <c r="BM1537" s="177" t="s">
        <v>4981</v>
      </c>
      <c r="BN1537" s="177" t="s">
        <v>3045</v>
      </c>
      <c r="BO1537" s="177" t="s">
        <v>3631</v>
      </c>
      <c r="BU1537" s="177" t="s">
        <v>4981</v>
      </c>
      <c r="BV1537" s="177" t="s">
        <v>3045</v>
      </c>
      <c r="BW1537" s="177" t="s">
        <v>3631</v>
      </c>
    </row>
    <row r="1538" spans="51:75" x14ac:dyDescent="0.3">
      <c r="AY1538" s="226" t="e">
        <f>VLOOKUP(C1538,#REF!, 2,FALSE)</f>
        <v>#REF!</v>
      </c>
      <c r="BM1538" s="177" t="s">
        <v>4982</v>
      </c>
      <c r="BN1538" s="177" t="s">
        <v>1342</v>
      </c>
      <c r="BO1538" s="177" t="s">
        <v>4983</v>
      </c>
      <c r="BU1538" s="177" t="s">
        <v>4982</v>
      </c>
      <c r="BV1538" s="177" t="s">
        <v>1342</v>
      </c>
      <c r="BW1538" s="177" t="s">
        <v>4983</v>
      </c>
    </row>
    <row r="1539" spans="51:75" x14ac:dyDescent="0.3">
      <c r="AY1539" s="226" t="e">
        <f>VLOOKUP(C1539,#REF!, 2,FALSE)</f>
        <v>#REF!</v>
      </c>
      <c r="BM1539" s="177" t="s">
        <v>4984</v>
      </c>
      <c r="BN1539" s="177" t="s">
        <v>1342</v>
      </c>
      <c r="BO1539" s="177" t="s">
        <v>4983</v>
      </c>
      <c r="BU1539" s="177" t="s">
        <v>4984</v>
      </c>
      <c r="BV1539" s="177" t="s">
        <v>1342</v>
      </c>
      <c r="BW1539" s="177" t="s">
        <v>4983</v>
      </c>
    </row>
    <row r="1540" spans="51:75" x14ac:dyDescent="0.3">
      <c r="AY1540" s="226" t="e">
        <f>VLOOKUP(C1540,#REF!, 2,FALSE)</f>
        <v>#REF!</v>
      </c>
      <c r="BM1540" s="177" t="s">
        <v>4985</v>
      </c>
      <c r="BN1540" s="177" t="s">
        <v>3045</v>
      </c>
      <c r="BO1540" s="177" t="s">
        <v>4983</v>
      </c>
      <c r="BU1540" s="177" t="s">
        <v>4985</v>
      </c>
      <c r="BV1540" s="177" t="s">
        <v>3045</v>
      </c>
      <c r="BW1540" s="177" t="s">
        <v>4983</v>
      </c>
    </row>
    <row r="1541" spans="51:75" x14ac:dyDescent="0.3">
      <c r="AY1541" s="226" t="e">
        <f>VLOOKUP(C1541,#REF!, 2,FALSE)</f>
        <v>#REF!</v>
      </c>
      <c r="BM1541" s="177" t="s">
        <v>963</v>
      </c>
      <c r="BN1541" s="177" t="s">
        <v>655</v>
      </c>
      <c r="BO1541" s="177" t="s">
        <v>4986</v>
      </c>
      <c r="BU1541" s="177" t="s">
        <v>963</v>
      </c>
      <c r="BV1541" s="177" t="s">
        <v>655</v>
      </c>
      <c r="BW1541" s="177" t="s">
        <v>4986</v>
      </c>
    </row>
    <row r="1542" spans="51:75" x14ac:dyDescent="0.3">
      <c r="AY1542" s="226" t="e">
        <f>VLOOKUP(C1542,#REF!, 2,FALSE)</f>
        <v>#REF!</v>
      </c>
      <c r="BM1542" s="177" t="s">
        <v>4987</v>
      </c>
      <c r="BN1542" s="177" t="s">
        <v>655</v>
      </c>
      <c r="BO1542" s="177" t="s">
        <v>4988</v>
      </c>
      <c r="BU1542" s="177" t="s">
        <v>4987</v>
      </c>
      <c r="BV1542" s="177" t="s">
        <v>655</v>
      </c>
      <c r="BW1542" s="177" t="s">
        <v>4988</v>
      </c>
    </row>
    <row r="1543" spans="51:75" x14ac:dyDescent="0.3">
      <c r="AY1543" s="226" t="e">
        <f>VLOOKUP(C1543,#REF!, 2,FALSE)</f>
        <v>#REF!</v>
      </c>
      <c r="BM1543" s="177" t="s">
        <v>4989</v>
      </c>
      <c r="BN1543" s="177" t="s">
        <v>942</v>
      </c>
      <c r="BO1543" s="177" t="s">
        <v>4990</v>
      </c>
      <c r="BU1543" s="177" t="s">
        <v>4989</v>
      </c>
      <c r="BV1543" s="177" t="s">
        <v>942</v>
      </c>
      <c r="BW1543" s="177" t="s">
        <v>4990</v>
      </c>
    </row>
    <row r="1544" spans="51:75" x14ac:dyDescent="0.3">
      <c r="AY1544" s="226" t="e">
        <f>VLOOKUP(C1544,#REF!, 2,FALSE)</f>
        <v>#REF!</v>
      </c>
      <c r="BM1544" s="177" t="s">
        <v>4992</v>
      </c>
      <c r="BN1544" s="177" t="s">
        <v>1342</v>
      </c>
      <c r="BO1544" s="177" t="s">
        <v>4993</v>
      </c>
      <c r="BU1544" s="177" t="s">
        <v>4992</v>
      </c>
      <c r="BV1544" s="177" t="s">
        <v>1342</v>
      </c>
      <c r="BW1544" s="177" t="s">
        <v>4993</v>
      </c>
    </row>
    <row r="1545" spans="51:75" x14ac:dyDescent="0.3">
      <c r="AY1545" s="226" t="e">
        <f>VLOOKUP(C1545,#REF!, 2,FALSE)</f>
        <v>#REF!</v>
      </c>
      <c r="BM1545" s="177" t="s">
        <v>4994</v>
      </c>
      <c r="BN1545" s="177" t="s">
        <v>3199</v>
      </c>
      <c r="BO1545" s="177" t="s">
        <v>4995</v>
      </c>
      <c r="BU1545" s="177" t="s">
        <v>4994</v>
      </c>
      <c r="BV1545" s="177" t="s">
        <v>3199</v>
      </c>
      <c r="BW1545" s="177" t="s">
        <v>4995</v>
      </c>
    </row>
    <row r="1546" spans="51:75" x14ac:dyDescent="0.3">
      <c r="AY1546" s="226" t="e">
        <f>VLOOKUP(C1546,#REF!, 2,FALSE)</f>
        <v>#REF!</v>
      </c>
      <c r="BM1546" s="177" t="s">
        <v>157</v>
      </c>
      <c r="BN1546" s="177" t="s">
        <v>3199</v>
      </c>
      <c r="BO1546" s="177" t="s">
        <v>4996</v>
      </c>
      <c r="BU1546" s="177" t="s">
        <v>157</v>
      </c>
      <c r="BV1546" s="177" t="s">
        <v>3199</v>
      </c>
      <c r="BW1546" s="177" t="s">
        <v>4996</v>
      </c>
    </row>
    <row r="1547" spans="51:75" x14ac:dyDescent="0.3">
      <c r="AY1547" s="226" t="e">
        <f>VLOOKUP(C1547,#REF!, 2,FALSE)</f>
        <v>#REF!</v>
      </c>
      <c r="BM1547" s="177" t="s">
        <v>158</v>
      </c>
      <c r="BN1547" s="177" t="s">
        <v>3199</v>
      </c>
      <c r="BO1547" s="177" t="s">
        <v>4997</v>
      </c>
      <c r="BU1547" s="177" t="s">
        <v>158</v>
      </c>
      <c r="BV1547" s="177" t="s">
        <v>3199</v>
      </c>
      <c r="BW1547" s="177" t="s">
        <v>4997</v>
      </c>
    </row>
    <row r="1548" spans="51:75" x14ac:dyDescent="0.3">
      <c r="AY1548" s="226" t="e">
        <f>VLOOKUP(C1548,#REF!, 2,FALSE)</f>
        <v>#REF!</v>
      </c>
      <c r="BM1548" s="177" t="s">
        <v>4998</v>
      </c>
      <c r="BN1548" s="177" t="s">
        <v>3199</v>
      </c>
      <c r="BO1548" s="177" t="s">
        <v>4999</v>
      </c>
      <c r="BU1548" s="177" t="s">
        <v>4998</v>
      </c>
      <c r="BV1548" s="177" t="s">
        <v>3199</v>
      </c>
      <c r="BW1548" s="177" t="s">
        <v>4999</v>
      </c>
    </row>
    <row r="1549" spans="51:75" x14ac:dyDescent="0.3">
      <c r="AY1549" s="226" t="e">
        <f>VLOOKUP(C1549,#REF!, 2,FALSE)</f>
        <v>#REF!</v>
      </c>
      <c r="BM1549" s="177" t="s">
        <v>5000</v>
      </c>
      <c r="BN1549" s="177" t="s">
        <v>1007</v>
      </c>
      <c r="BO1549" s="177" t="s">
        <v>4997</v>
      </c>
      <c r="BU1549" s="177" t="s">
        <v>5000</v>
      </c>
      <c r="BV1549" s="177" t="s">
        <v>1007</v>
      </c>
      <c r="BW1549" s="177" t="s">
        <v>4997</v>
      </c>
    </row>
    <row r="1550" spans="51:75" x14ac:dyDescent="0.3">
      <c r="AY1550" s="226" t="e">
        <f>VLOOKUP(C1550,#REF!, 2,FALSE)</f>
        <v>#REF!</v>
      </c>
      <c r="BM1550" s="177" t="s">
        <v>5001</v>
      </c>
      <c r="BN1550" s="177" t="s">
        <v>626</v>
      </c>
      <c r="BO1550" s="177" t="s">
        <v>699</v>
      </c>
      <c r="BU1550" s="177" t="s">
        <v>5001</v>
      </c>
      <c r="BV1550" s="177" t="s">
        <v>626</v>
      </c>
      <c r="BW1550" s="177" t="s">
        <v>699</v>
      </c>
    </row>
    <row r="1551" spans="51:75" x14ac:dyDescent="0.3">
      <c r="AY1551" s="226" t="e">
        <f>VLOOKUP(C1551,#REF!, 2,FALSE)</f>
        <v>#REF!</v>
      </c>
      <c r="BM1551" s="177" t="s">
        <v>5002</v>
      </c>
      <c r="BN1551" s="177" t="s">
        <v>625</v>
      </c>
      <c r="BO1551" s="177" t="s">
        <v>5004</v>
      </c>
      <c r="BU1551" s="177" t="s">
        <v>5002</v>
      </c>
      <c r="BV1551" s="177" t="s">
        <v>625</v>
      </c>
      <c r="BW1551" s="177" t="s">
        <v>5004</v>
      </c>
    </row>
    <row r="1552" spans="51:75" x14ac:dyDescent="0.3">
      <c r="AY1552" s="226" t="e">
        <f>VLOOKUP(C1552,#REF!, 2,FALSE)</f>
        <v>#REF!</v>
      </c>
      <c r="BM1552" s="177" t="s">
        <v>5005</v>
      </c>
      <c r="BN1552" s="177" t="s">
        <v>1139</v>
      </c>
      <c r="BO1552" s="177" t="s">
        <v>5006</v>
      </c>
      <c r="BU1552" s="177" t="s">
        <v>5005</v>
      </c>
      <c r="BV1552" s="177" t="s">
        <v>1139</v>
      </c>
      <c r="BW1552" s="177" t="s">
        <v>5006</v>
      </c>
    </row>
    <row r="1553" spans="51:75" x14ac:dyDescent="0.3">
      <c r="AY1553" s="226" t="e">
        <f>VLOOKUP(C1553,#REF!, 2,FALSE)</f>
        <v>#REF!</v>
      </c>
      <c r="BM1553" s="177" t="s">
        <v>5007</v>
      </c>
      <c r="BN1553" s="177" t="s">
        <v>942</v>
      </c>
      <c r="BO1553" s="177" t="s">
        <v>5009</v>
      </c>
      <c r="BU1553" s="177" t="s">
        <v>5007</v>
      </c>
      <c r="BV1553" s="177" t="s">
        <v>942</v>
      </c>
      <c r="BW1553" s="177" t="s">
        <v>5009</v>
      </c>
    </row>
    <row r="1554" spans="51:75" x14ac:dyDescent="0.3">
      <c r="AY1554" s="226" t="e">
        <f>VLOOKUP(C1554,#REF!, 2,FALSE)</f>
        <v>#REF!</v>
      </c>
      <c r="BM1554" s="177" t="s">
        <v>5010</v>
      </c>
      <c r="BN1554" s="177" t="s">
        <v>797</v>
      </c>
      <c r="BO1554" s="177" t="s">
        <v>5011</v>
      </c>
      <c r="BU1554" s="177" t="s">
        <v>5010</v>
      </c>
      <c r="BV1554" s="177" t="s">
        <v>797</v>
      </c>
      <c r="BW1554" s="177" t="s">
        <v>5011</v>
      </c>
    </row>
    <row r="1555" spans="51:75" x14ac:dyDescent="0.3">
      <c r="AY1555" s="226" t="e">
        <f>VLOOKUP(C1555,#REF!, 2,FALSE)</f>
        <v>#REF!</v>
      </c>
      <c r="BM1555" s="177" t="s">
        <v>964</v>
      </c>
      <c r="BN1555" s="177" t="s">
        <v>2979</v>
      </c>
      <c r="BO1555" s="177" t="s">
        <v>2983</v>
      </c>
      <c r="BU1555" s="177" t="s">
        <v>964</v>
      </c>
      <c r="BV1555" s="177" t="s">
        <v>2979</v>
      </c>
      <c r="BW1555" s="177" t="s">
        <v>2983</v>
      </c>
    </row>
    <row r="1556" spans="51:75" x14ac:dyDescent="0.3">
      <c r="AY1556" s="226" t="e">
        <f>VLOOKUP(C1556,#REF!, 2,FALSE)</f>
        <v>#REF!</v>
      </c>
      <c r="BM1556" s="177" t="s">
        <v>5012</v>
      </c>
      <c r="BN1556" s="177" t="s">
        <v>666</v>
      </c>
      <c r="BO1556" s="177" t="s">
        <v>5013</v>
      </c>
      <c r="BU1556" s="177" t="s">
        <v>5012</v>
      </c>
      <c r="BV1556" s="177" t="s">
        <v>666</v>
      </c>
      <c r="BW1556" s="177" t="s">
        <v>5013</v>
      </c>
    </row>
    <row r="1557" spans="51:75" x14ac:dyDescent="0.3">
      <c r="AY1557" s="226" t="e">
        <f>VLOOKUP(C1557,#REF!, 2,FALSE)</f>
        <v>#REF!</v>
      </c>
      <c r="BM1557" s="177" t="s">
        <v>5014</v>
      </c>
      <c r="BN1557" s="177" t="s">
        <v>696</v>
      </c>
      <c r="BO1557" s="177" t="s">
        <v>5015</v>
      </c>
      <c r="BU1557" s="177" t="s">
        <v>5014</v>
      </c>
      <c r="BV1557" s="177" t="s">
        <v>696</v>
      </c>
      <c r="BW1557" s="177" t="s">
        <v>5015</v>
      </c>
    </row>
    <row r="1558" spans="51:75" x14ac:dyDescent="0.3">
      <c r="AY1558" s="226" t="e">
        <f>VLOOKUP(C1558,#REF!, 2,FALSE)</f>
        <v>#REF!</v>
      </c>
      <c r="BM1558" s="177" t="s">
        <v>5016</v>
      </c>
      <c r="BN1558" s="177" t="s">
        <v>639</v>
      </c>
      <c r="BO1558" s="177" t="s">
        <v>5017</v>
      </c>
      <c r="BU1558" s="177" t="s">
        <v>5016</v>
      </c>
      <c r="BV1558" s="177" t="s">
        <v>639</v>
      </c>
      <c r="BW1558" s="177" t="s">
        <v>5017</v>
      </c>
    </row>
    <row r="1559" spans="51:75" x14ac:dyDescent="0.3">
      <c r="AY1559" s="226" t="e">
        <f>VLOOKUP(C1559,#REF!, 2,FALSE)</f>
        <v>#REF!</v>
      </c>
      <c r="BM1559" s="177" t="s">
        <v>5018</v>
      </c>
      <c r="BN1559" s="177" t="s">
        <v>3005</v>
      </c>
      <c r="BO1559" s="177" t="s">
        <v>4438</v>
      </c>
      <c r="BU1559" s="177" t="s">
        <v>5018</v>
      </c>
      <c r="BV1559" s="177" t="s">
        <v>3005</v>
      </c>
      <c r="BW1559" s="177" t="s">
        <v>4438</v>
      </c>
    </row>
    <row r="1560" spans="51:75" x14ac:dyDescent="0.3">
      <c r="AY1560" s="226" t="e">
        <f>VLOOKUP(C1560,#REF!, 2,FALSE)</f>
        <v>#REF!</v>
      </c>
      <c r="BM1560" s="177" t="s">
        <v>5021</v>
      </c>
      <c r="BN1560" s="177" t="s">
        <v>625</v>
      </c>
      <c r="BO1560" s="177" t="s">
        <v>2983</v>
      </c>
      <c r="BU1560" s="177" t="s">
        <v>5021</v>
      </c>
      <c r="BV1560" s="177" t="s">
        <v>625</v>
      </c>
      <c r="BW1560" s="177" t="s">
        <v>2983</v>
      </c>
    </row>
    <row r="1561" spans="51:75" x14ac:dyDescent="0.3">
      <c r="AY1561" s="226" t="e">
        <f>VLOOKUP(C1561,#REF!, 2,FALSE)</f>
        <v>#REF!</v>
      </c>
      <c r="BM1561" s="177" t="s">
        <v>5022</v>
      </c>
      <c r="BN1561" s="177" t="s">
        <v>3245</v>
      </c>
      <c r="BO1561" s="177" t="s">
        <v>2983</v>
      </c>
      <c r="BU1561" s="177" t="s">
        <v>5022</v>
      </c>
      <c r="BV1561" s="177" t="s">
        <v>3245</v>
      </c>
      <c r="BW1561" s="177" t="s">
        <v>2983</v>
      </c>
    </row>
    <row r="1562" spans="51:75" x14ac:dyDescent="0.3">
      <c r="AY1562" s="226" t="e">
        <f>VLOOKUP(C1562,#REF!, 2,FALSE)</f>
        <v>#REF!</v>
      </c>
      <c r="BM1562" s="177" t="s">
        <v>119</v>
      </c>
      <c r="BN1562" s="177" t="s">
        <v>1342</v>
      </c>
      <c r="BO1562" s="177" t="s">
        <v>5023</v>
      </c>
      <c r="BU1562" s="177" t="s">
        <v>119</v>
      </c>
      <c r="BV1562" s="177" t="s">
        <v>1342</v>
      </c>
      <c r="BW1562" s="177" t="s">
        <v>5023</v>
      </c>
    </row>
    <row r="1563" spans="51:75" x14ac:dyDescent="0.3">
      <c r="AY1563" s="226" t="e">
        <f>VLOOKUP(C1563,#REF!, 2,FALSE)</f>
        <v>#REF!</v>
      </c>
      <c r="BM1563" s="177" t="s">
        <v>5024</v>
      </c>
      <c r="BN1563" s="177" t="s">
        <v>3199</v>
      </c>
      <c r="BO1563" s="177" t="s">
        <v>1806</v>
      </c>
      <c r="BU1563" s="177" t="s">
        <v>5024</v>
      </c>
      <c r="BV1563" s="177" t="s">
        <v>3199</v>
      </c>
      <c r="BW1563" s="177" t="s">
        <v>1806</v>
      </c>
    </row>
    <row r="1564" spans="51:75" x14ac:dyDescent="0.3">
      <c r="AY1564" s="226" t="e">
        <f>VLOOKUP(C1564,#REF!, 2,FALSE)</f>
        <v>#REF!</v>
      </c>
      <c r="BM1564" s="177" t="s">
        <v>5025</v>
      </c>
      <c r="BN1564" s="177" t="s">
        <v>715</v>
      </c>
      <c r="BO1564" s="177" t="s">
        <v>5026</v>
      </c>
      <c r="BU1564" s="177" t="s">
        <v>5025</v>
      </c>
      <c r="BV1564" s="177" t="s">
        <v>715</v>
      </c>
      <c r="BW1564" s="177" t="s">
        <v>5026</v>
      </c>
    </row>
    <row r="1565" spans="51:75" x14ac:dyDescent="0.3">
      <c r="AY1565" s="226" t="e">
        <f>VLOOKUP(C1565,#REF!, 2,FALSE)</f>
        <v>#REF!</v>
      </c>
      <c r="BM1565" s="177" t="s">
        <v>5027</v>
      </c>
      <c r="BN1565" s="177" t="s">
        <v>3199</v>
      </c>
      <c r="BO1565" s="177" t="s">
        <v>4492</v>
      </c>
      <c r="BU1565" s="177" t="s">
        <v>5027</v>
      </c>
      <c r="BV1565" s="177" t="s">
        <v>3199</v>
      </c>
      <c r="BW1565" s="177" t="s">
        <v>4492</v>
      </c>
    </row>
    <row r="1566" spans="51:75" x14ac:dyDescent="0.3">
      <c r="AY1566" s="226" t="e">
        <f>VLOOKUP(C1566,#REF!, 2,FALSE)</f>
        <v>#REF!</v>
      </c>
      <c r="BM1566" s="177" t="s">
        <v>120</v>
      </c>
      <c r="BN1566" s="177" t="s">
        <v>719</v>
      </c>
      <c r="BO1566" s="177" t="s">
        <v>5028</v>
      </c>
      <c r="BU1566" s="177" t="s">
        <v>120</v>
      </c>
      <c r="BV1566" s="177" t="s">
        <v>719</v>
      </c>
      <c r="BW1566" s="177" t="s">
        <v>5028</v>
      </c>
    </row>
    <row r="1567" spans="51:75" x14ac:dyDescent="0.3">
      <c r="AY1567" s="226" t="e">
        <f>VLOOKUP(C1567,#REF!, 2,FALSE)</f>
        <v>#REF!</v>
      </c>
      <c r="BM1567" s="177" t="s">
        <v>5029</v>
      </c>
      <c r="BN1567" s="177" t="s">
        <v>1342</v>
      </c>
      <c r="BO1567" s="177" t="s">
        <v>5031</v>
      </c>
      <c r="BU1567" s="177" t="s">
        <v>5029</v>
      </c>
      <c r="BV1567" s="177" t="s">
        <v>1342</v>
      </c>
      <c r="BW1567" s="177" t="s">
        <v>5031</v>
      </c>
    </row>
    <row r="1568" spans="51:75" x14ac:dyDescent="0.3">
      <c r="AY1568" s="226" t="e">
        <f>VLOOKUP(C1568,#REF!, 2,FALSE)</f>
        <v>#REF!</v>
      </c>
      <c r="BM1568" s="177" t="s">
        <v>5032</v>
      </c>
      <c r="BN1568" s="177" t="s">
        <v>1342</v>
      </c>
      <c r="BO1568" s="177" t="s">
        <v>5033</v>
      </c>
      <c r="BU1568" s="177" t="s">
        <v>5032</v>
      </c>
      <c r="BV1568" s="177" t="s">
        <v>1342</v>
      </c>
      <c r="BW1568" s="177" t="s">
        <v>5033</v>
      </c>
    </row>
    <row r="1569" spans="51:75" x14ac:dyDescent="0.3">
      <c r="AY1569" s="226" t="e">
        <f>VLOOKUP(C1569,#REF!, 2,FALSE)</f>
        <v>#REF!</v>
      </c>
      <c r="BM1569" s="177" t="s">
        <v>5034</v>
      </c>
      <c r="BN1569" s="177" t="s">
        <v>1139</v>
      </c>
      <c r="BO1569" s="177" t="s">
        <v>2476</v>
      </c>
      <c r="BU1569" s="177" t="s">
        <v>5034</v>
      </c>
      <c r="BV1569" s="177" t="s">
        <v>1139</v>
      </c>
      <c r="BW1569" s="177" t="s">
        <v>2476</v>
      </c>
    </row>
    <row r="1570" spans="51:75" x14ac:dyDescent="0.3">
      <c r="AY1570" s="226" t="e">
        <f>VLOOKUP(C1570,#REF!, 2,FALSE)</f>
        <v>#REF!</v>
      </c>
      <c r="BM1570" s="177" t="s">
        <v>5035</v>
      </c>
      <c r="BN1570" s="177" t="s">
        <v>1139</v>
      </c>
      <c r="BO1570" s="177" t="s">
        <v>5036</v>
      </c>
      <c r="BU1570" s="177" t="s">
        <v>5035</v>
      </c>
      <c r="BV1570" s="177" t="s">
        <v>1139</v>
      </c>
      <c r="BW1570" s="177" t="s">
        <v>5036</v>
      </c>
    </row>
    <row r="1571" spans="51:75" x14ac:dyDescent="0.3">
      <c r="AY1571" s="226" t="e">
        <f>VLOOKUP(C1571,#REF!, 2,FALSE)</f>
        <v>#REF!</v>
      </c>
      <c r="BM1571" s="177" t="s">
        <v>5037</v>
      </c>
      <c r="BN1571" s="177" t="s">
        <v>2983</v>
      </c>
      <c r="BO1571" s="177" t="s">
        <v>5038</v>
      </c>
      <c r="BU1571" s="177" t="s">
        <v>5037</v>
      </c>
      <c r="BV1571" s="177" t="s">
        <v>2983</v>
      </c>
      <c r="BW1571" s="177" t="s">
        <v>5038</v>
      </c>
    </row>
    <row r="1572" spans="51:75" x14ac:dyDescent="0.3">
      <c r="AY1572" s="226" t="e">
        <f>VLOOKUP(C1572,#REF!, 2,FALSE)</f>
        <v>#REF!</v>
      </c>
      <c r="BM1572" s="177" t="s">
        <v>5039</v>
      </c>
      <c r="BN1572" s="177" t="s">
        <v>1342</v>
      </c>
      <c r="BO1572" s="177" t="s">
        <v>5040</v>
      </c>
      <c r="BU1572" s="177" t="s">
        <v>5039</v>
      </c>
      <c r="BV1572" s="177" t="s">
        <v>1342</v>
      </c>
      <c r="BW1572" s="177" t="s">
        <v>5040</v>
      </c>
    </row>
    <row r="1573" spans="51:75" x14ac:dyDescent="0.3">
      <c r="AY1573" s="226" t="e">
        <f>VLOOKUP(C1573,#REF!, 2,FALSE)</f>
        <v>#REF!</v>
      </c>
      <c r="BM1573" s="177" t="s">
        <v>5041</v>
      </c>
      <c r="BN1573" s="177" t="s">
        <v>2983</v>
      </c>
      <c r="BO1573" s="177" t="s">
        <v>2983</v>
      </c>
      <c r="BU1573" s="177" t="s">
        <v>5041</v>
      </c>
      <c r="BV1573" s="177" t="s">
        <v>2983</v>
      </c>
      <c r="BW1573" s="177" t="s">
        <v>2983</v>
      </c>
    </row>
    <row r="1574" spans="51:75" x14ac:dyDescent="0.3">
      <c r="AY1574" s="226" t="e">
        <f>VLOOKUP(C1574,#REF!, 2,FALSE)</f>
        <v>#REF!</v>
      </c>
      <c r="BM1574" s="177" t="s">
        <v>5043</v>
      </c>
      <c r="BN1574" s="177" t="s">
        <v>3083</v>
      </c>
      <c r="BO1574" s="177" t="s">
        <v>5044</v>
      </c>
      <c r="BU1574" s="177" t="s">
        <v>5043</v>
      </c>
      <c r="BV1574" s="177" t="s">
        <v>3083</v>
      </c>
      <c r="BW1574" s="177" t="s">
        <v>5044</v>
      </c>
    </row>
    <row r="1575" spans="51:75" x14ac:dyDescent="0.3">
      <c r="AY1575" s="226" t="e">
        <f>VLOOKUP(C1575,#REF!, 2,FALSE)</f>
        <v>#REF!</v>
      </c>
      <c r="BM1575" s="177" t="s">
        <v>5045</v>
      </c>
      <c r="BN1575" s="177" t="s">
        <v>2983</v>
      </c>
      <c r="BO1575" s="177" t="s">
        <v>5046</v>
      </c>
      <c r="BU1575" s="177" t="s">
        <v>5045</v>
      </c>
      <c r="BV1575" s="177" t="s">
        <v>2983</v>
      </c>
      <c r="BW1575" s="177" t="s">
        <v>5046</v>
      </c>
    </row>
    <row r="1576" spans="51:75" x14ac:dyDescent="0.3">
      <c r="AY1576" s="226" t="e">
        <f>VLOOKUP(C1576,#REF!, 2,FALSE)</f>
        <v>#REF!</v>
      </c>
      <c r="BM1576" s="177" t="s">
        <v>5047</v>
      </c>
      <c r="BN1576" s="177" t="s">
        <v>719</v>
      </c>
      <c r="BO1576" s="177" t="s">
        <v>4551</v>
      </c>
      <c r="BU1576" s="177" t="s">
        <v>5047</v>
      </c>
      <c r="BV1576" s="177" t="s">
        <v>719</v>
      </c>
      <c r="BW1576" s="177" t="s">
        <v>4551</v>
      </c>
    </row>
    <row r="1577" spans="51:75" x14ac:dyDescent="0.3">
      <c r="AY1577" s="226" t="e">
        <f>VLOOKUP(C1577,#REF!, 2,FALSE)</f>
        <v>#REF!</v>
      </c>
      <c r="BM1577" s="177" t="s">
        <v>5048</v>
      </c>
      <c r="BN1577" s="177" t="s">
        <v>1269</v>
      </c>
      <c r="BO1577" s="177" t="s">
        <v>5049</v>
      </c>
      <c r="BU1577" s="177" t="s">
        <v>5048</v>
      </c>
      <c r="BV1577" s="177" t="s">
        <v>1269</v>
      </c>
      <c r="BW1577" s="177" t="s">
        <v>5049</v>
      </c>
    </row>
    <row r="1578" spans="51:75" x14ac:dyDescent="0.3">
      <c r="AY1578" s="226" t="e">
        <f>VLOOKUP(C1578,#REF!, 2,FALSE)</f>
        <v>#REF!</v>
      </c>
      <c r="BM1578" s="177" t="s">
        <v>5050</v>
      </c>
      <c r="BN1578" s="177" t="s">
        <v>662</v>
      </c>
      <c r="BO1578" s="177" t="s">
        <v>5051</v>
      </c>
      <c r="BU1578" s="177" t="s">
        <v>5050</v>
      </c>
      <c r="BV1578" s="177" t="s">
        <v>662</v>
      </c>
      <c r="BW1578" s="177" t="s">
        <v>5051</v>
      </c>
    </row>
    <row r="1579" spans="51:75" x14ac:dyDescent="0.3">
      <c r="AY1579" s="226" t="e">
        <f>VLOOKUP(C1579,#REF!, 2,FALSE)</f>
        <v>#REF!</v>
      </c>
      <c r="BM1579" s="177" t="s">
        <v>159</v>
      </c>
      <c r="BN1579" s="177" t="s">
        <v>715</v>
      </c>
      <c r="BO1579" s="177" t="s">
        <v>5053</v>
      </c>
      <c r="BU1579" s="177" t="s">
        <v>159</v>
      </c>
      <c r="BV1579" s="177" t="s">
        <v>715</v>
      </c>
      <c r="BW1579" s="177" t="s">
        <v>5053</v>
      </c>
    </row>
    <row r="1580" spans="51:75" x14ac:dyDescent="0.3">
      <c r="AY1580" s="226" t="e">
        <f>VLOOKUP(C1580,#REF!, 2,FALSE)</f>
        <v>#REF!</v>
      </c>
      <c r="BM1580" s="177" t="s">
        <v>5054</v>
      </c>
      <c r="BN1580" s="177" t="s">
        <v>797</v>
      </c>
      <c r="BO1580" s="177" t="s">
        <v>5055</v>
      </c>
      <c r="BU1580" s="177" t="s">
        <v>5054</v>
      </c>
      <c r="BV1580" s="177" t="s">
        <v>797</v>
      </c>
      <c r="BW1580" s="177" t="s">
        <v>5055</v>
      </c>
    </row>
    <row r="1581" spans="51:75" x14ac:dyDescent="0.3">
      <c r="AY1581" s="226" t="e">
        <f>VLOOKUP(C1581,#REF!, 2,FALSE)</f>
        <v>#REF!</v>
      </c>
      <c r="BM1581" s="177" t="s">
        <v>5056</v>
      </c>
      <c r="BN1581" s="177" t="s">
        <v>3199</v>
      </c>
      <c r="BO1581" s="177" t="s">
        <v>2987</v>
      </c>
      <c r="BU1581" s="177" t="s">
        <v>5056</v>
      </c>
      <c r="BV1581" s="177" t="s">
        <v>3199</v>
      </c>
      <c r="BW1581" s="177" t="s">
        <v>2987</v>
      </c>
    </row>
    <row r="1582" spans="51:75" x14ac:dyDescent="0.3">
      <c r="AY1582" s="226" t="e">
        <f>VLOOKUP(C1582,#REF!, 2,FALSE)</f>
        <v>#REF!</v>
      </c>
      <c r="BM1582" s="177" t="s">
        <v>965</v>
      </c>
      <c r="BN1582" s="177" t="s">
        <v>3045</v>
      </c>
      <c r="BO1582" s="177" t="s">
        <v>5057</v>
      </c>
      <c r="BU1582" s="177" t="s">
        <v>965</v>
      </c>
      <c r="BV1582" s="177" t="s">
        <v>3045</v>
      </c>
      <c r="BW1582" s="177" t="s">
        <v>5057</v>
      </c>
    </row>
    <row r="1583" spans="51:75" x14ac:dyDescent="0.3">
      <c r="AY1583" s="226" t="e">
        <f>VLOOKUP(C1583,#REF!, 2,FALSE)</f>
        <v>#REF!</v>
      </c>
      <c r="BM1583" s="177" t="s">
        <v>5058</v>
      </c>
      <c r="BN1583" s="177" t="s">
        <v>731</v>
      </c>
      <c r="BO1583" s="177" t="s">
        <v>5059</v>
      </c>
      <c r="BU1583" s="177" t="s">
        <v>5058</v>
      </c>
      <c r="BV1583" s="177" t="s">
        <v>731</v>
      </c>
      <c r="BW1583" s="177" t="s">
        <v>5059</v>
      </c>
    </row>
    <row r="1584" spans="51:75" x14ac:dyDescent="0.3">
      <c r="AY1584" s="226" t="e">
        <f>VLOOKUP(C1584,#REF!, 2,FALSE)</f>
        <v>#REF!</v>
      </c>
      <c r="BM1584" s="177" t="s">
        <v>5060</v>
      </c>
      <c r="BN1584" s="177" t="s">
        <v>1342</v>
      </c>
      <c r="BO1584" s="177" t="s">
        <v>4404</v>
      </c>
      <c r="BU1584" s="177" t="s">
        <v>5060</v>
      </c>
      <c r="BV1584" s="177" t="s">
        <v>1342</v>
      </c>
      <c r="BW1584" s="177" t="s">
        <v>4404</v>
      </c>
    </row>
    <row r="1585" spans="51:75" x14ac:dyDescent="0.3">
      <c r="AY1585" s="226" t="e">
        <f>VLOOKUP(C1585,#REF!, 2,FALSE)</f>
        <v>#REF!</v>
      </c>
      <c r="BM1585" s="177" t="s">
        <v>5061</v>
      </c>
      <c r="BN1585" s="177" t="s">
        <v>666</v>
      </c>
      <c r="BO1585" s="177" t="s">
        <v>5062</v>
      </c>
      <c r="BU1585" s="177" t="s">
        <v>5061</v>
      </c>
      <c r="BV1585" s="177" t="s">
        <v>666</v>
      </c>
      <c r="BW1585" s="177" t="s">
        <v>5062</v>
      </c>
    </row>
    <row r="1586" spans="51:75" x14ac:dyDescent="0.3">
      <c r="AY1586" s="226" t="e">
        <f>VLOOKUP(C1586,#REF!, 2,FALSE)</f>
        <v>#REF!</v>
      </c>
      <c r="BM1586" s="177" t="s">
        <v>121</v>
      </c>
      <c r="BN1586" s="177" t="s">
        <v>625</v>
      </c>
      <c r="BO1586" s="177" t="s">
        <v>656</v>
      </c>
      <c r="BU1586" s="177" t="s">
        <v>121</v>
      </c>
      <c r="BV1586" s="177" t="s">
        <v>625</v>
      </c>
      <c r="BW1586" s="177" t="s">
        <v>656</v>
      </c>
    </row>
    <row r="1587" spans="51:75" x14ac:dyDescent="0.3">
      <c r="AY1587" s="226" t="e">
        <f>VLOOKUP(C1587,#REF!, 2,FALSE)</f>
        <v>#REF!</v>
      </c>
      <c r="BM1587" s="177" t="s">
        <v>5064</v>
      </c>
      <c r="BN1587" s="177" t="s">
        <v>1342</v>
      </c>
      <c r="BO1587" s="177" t="s">
        <v>2300</v>
      </c>
      <c r="BU1587" s="177" t="s">
        <v>5064</v>
      </c>
      <c r="BV1587" s="177" t="s">
        <v>1342</v>
      </c>
      <c r="BW1587" s="177" t="s">
        <v>2300</v>
      </c>
    </row>
    <row r="1588" spans="51:75" x14ac:dyDescent="0.3">
      <c r="AY1588" s="226" t="e">
        <f>VLOOKUP(C1588,#REF!, 2,FALSE)</f>
        <v>#REF!</v>
      </c>
      <c r="BM1588" s="177" t="s">
        <v>5065</v>
      </c>
      <c r="BN1588" s="177" t="s">
        <v>862</v>
      </c>
      <c r="BO1588" s="177" t="s">
        <v>5066</v>
      </c>
      <c r="BU1588" s="177" t="s">
        <v>5065</v>
      </c>
      <c r="BV1588" s="177" t="s">
        <v>862</v>
      </c>
      <c r="BW1588" s="177" t="s">
        <v>5066</v>
      </c>
    </row>
    <row r="1589" spans="51:75" x14ac:dyDescent="0.3">
      <c r="AY1589" s="226" t="e">
        <f>VLOOKUP(C1589,#REF!, 2,FALSE)</f>
        <v>#REF!</v>
      </c>
      <c r="BM1589" s="177" t="s">
        <v>5067</v>
      </c>
      <c r="BN1589" s="177" t="s">
        <v>3199</v>
      </c>
      <c r="BO1589" s="177" t="s">
        <v>5068</v>
      </c>
      <c r="BU1589" s="177" t="s">
        <v>5067</v>
      </c>
      <c r="BV1589" s="177" t="s">
        <v>3199</v>
      </c>
      <c r="BW1589" s="177" t="s">
        <v>5068</v>
      </c>
    </row>
    <row r="1590" spans="51:75" x14ac:dyDescent="0.3">
      <c r="AY1590" s="226" t="e">
        <f>VLOOKUP(C1590,#REF!, 2,FALSE)</f>
        <v>#REF!</v>
      </c>
      <c r="BM1590" s="177" t="s">
        <v>5070</v>
      </c>
      <c r="BN1590" s="177" t="s">
        <v>3199</v>
      </c>
      <c r="BO1590" s="177" t="s">
        <v>5072</v>
      </c>
      <c r="BU1590" s="177" t="s">
        <v>5070</v>
      </c>
      <c r="BV1590" s="177" t="s">
        <v>3199</v>
      </c>
      <c r="BW1590" s="177" t="s">
        <v>5072</v>
      </c>
    </row>
    <row r="1591" spans="51:75" x14ac:dyDescent="0.3">
      <c r="AY1591" s="226" t="e">
        <f>VLOOKUP(C1591,#REF!, 2,FALSE)</f>
        <v>#REF!</v>
      </c>
      <c r="BM1591" s="177" t="s">
        <v>5073</v>
      </c>
      <c r="BN1591" s="177" t="s">
        <v>862</v>
      </c>
      <c r="BO1591" s="177" t="s">
        <v>4707</v>
      </c>
      <c r="BU1591" s="177" t="s">
        <v>5073</v>
      </c>
      <c r="BV1591" s="177" t="s">
        <v>862</v>
      </c>
      <c r="BW1591" s="177" t="s">
        <v>4707</v>
      </c>
    </row>
    <row r="1592" spans="51:75" x14ac:dyDescent="0.3">
      <c r="AY1592" s="226" t="e">
        <f>VLOOKUP(C1592,#REF!, 2,FALSE)</f>
        <v>#REF!</v>
      </c>
      <c r="BM1592" s="177" t="s">
        <v>5076</v>
      </c>
      <c r="BN1592" s="177" t="s">
        <v>3199</v>
      </c>
      <c r="BO1592" s="177" t="s">
        <v>5077</v>
      </c>
      <c r="BU1592" s="177" t="s">
        <v>5076</v>
      </c>
      <c r="BV1592" s="177" t="s">
        <v>3199</v>
      </c>
      <c r="BW1592" s="177" t="s">
        <v>5077</v>
      </c>
    </row>
    <row r="1593" spans="51:75" x14ac:dyDescent="0.3">
      <c r="AY1593" s="226" t="e">
        <f>VLOOKUP(C1593,#REF!, 2,FALSE)</f>
        <v>#REF!</v>
      </c>
      <c r="BM1593" s="177" t="s">
        <v>966</v>
      </c>
      <c r="BN1593" s="177" t="s">
        <v>803</v>
      </c>
      <c r="BO1593" s="177" t="s">
        <v>1789</v>
      </c>
      <c r="BU1593" s="177" t="s">
        <v>966</v>
      </c>
      <c r="BV1593" s="177" t="s">
        <v>803</v>
      </c>
      <c r="BW1593" s="177" t="s">
        <v>1789</v>
      </c>
    </row>
    <row r="1594" spans="51:75" x14ac:dyDescent="0.3">
      <c r="AY1594" s="226" t="e">
        <f>VLOOKUP(C1594,#REF!, 2,FALSE)</f>
        <v>#REF!</v>
      </c>
      <c r="BM1594" s="177" t="s">
        <v>5078</v>
      </c>
      <c r="BN1594" s="177" t="s">
        <v>719</v>
      </c>
      <c r="BO1594" s="177" t="s">
        <v>801</v>
      </c>
      <c r="BU1594" s="177" t="s">
        <v>5078</v>
      </c>
      <c r="BV1594" s="177" t="s">
        <v>719</v>
      </c>
      <c r="BW1594" s="177" t="s">
        <v>801</v>
      </c>
    </row>
    <row r="1595" spans="51:75" x14ac:dyDescent="0.3">
      <c r="AY1595" s="226" t="e">
        <f>VLOOKUP(C1595,#REF!, 2,FALSE)</f>
        <v>#REF!</v>
      </c>
      <c r="BM1595" s="177" t="s">
        <v>5080</v>
      </c>
      <c r="BN1595" s="177" t="s">
        <v>862</v>
      </c>
      <c r="BO1595" s="177" t="s">
        <v>1692</v>
      </c>
      <c r="BU1595" s="177" t="s">
        <v>5080</v>
      </c>
      <c r="BV1595" s="177" t="s">
        <v>862</v>
      </c>
      <c r="BW1595" s="177" t="s">
        <v>1692</v>
      </c>
    </row>
    <row r="1596" spans="51:75" x14ac:dyDescent="0.3">
      <c r="AY1596" s="226" t="e">
        <f>VLOOKUP(C1596,#REF!, 2,FALSE)</f>
        <v>#REF!</v>
      </c>
      <c r="BM1596" s="177" t="s">
        <v>5082</v>
      </c>
      <c r="BN1596" s="177" t="s">
        <v>3199</v>
      </c>
      <c r="BO1596" s="177" t="s">
        <v>5083</v>
      </c>
      <c r="BU1596" s="177" t="s">
        <v>5082</v>
      </c>
      <c r="BV1596" s="177" t="s">
        <v>3199</v>
      </c>
      <c r="BW1596" s="177" t="s">
        <v>5083</v>
      </c>
    </row>
    <row r="1597" spans="51:75" x14ac:dyDescent="0.3">
      <c r="AY1597" s="226" t="e">
        <f>VLOOKUP(C1597,#REF!, 2,FALSE)</f>
        <v>#REF!</v>
      </c>
      <c r="BM1597" s="177" t="s">
        <v>5085</v>
      </c>
      <c r="BN1597" s="177" t="s">
        <v>794</v>
      </c>
      <c r="BO1597" s="177" t="s">
        <v>5087</v>
      </c>
      <c r="BU1597" s="177" t="s">
        <v>5085</v>
      </c>
      <c r="BV1597" s="177" t="s">
        <v>794</v>
      </c>
      <c r="BW1597" s="177" t="s">
        <v>5087</v>
      </c>
    </row>
    <row r="1598" spans="51:75" x14ac:dyDescent="0.3">
      <c r="AY1598" s="226" t="e">
        <f>VLOOKUP(C1598,#REF!, 2,FALSE)</f>
        <v>#REF!</v>
      </c>
      <c r="BM1598" s="177" t="s">
        <v>5088</v>
      </c>
      <c r="BN1598" s="177" t="s">
        <v>662</v>
      </c>
      <c r="BO1598" s="177" t="s">
        <v>5090</v>
      </c>
      <c r="BU1598" s="177" t="s">
        <v>5088</v>
      </c>
      <c r="BV1598" s="177" t="s">
        <v>662</v>
      </c>
      <c r="BW1598" s="177" t="s">
        <v>5090</v>
      </c>
    </row>
    <row r="1599" spans="51:75" x14ac:dyDescent="0.3">
      <c r="AY1599" s="226" t="e">
        <f>VLOOKUP(C1599,#REF!, 2,FALSE)</f>
        <v>#REF!</v>
      </c>
      <c r="BM1599" s="177" t="s">
        <v>5091</v>
      </c>
      <c r="BN1599" s="177" t="s">
        <v>849</v>
      </c>
      <c r="BO1599" s="177" t="s">
        <v>1386</v>
      </c>
      <c r="BU1599" s="177" t="s">
        <v>5091</v>
      </c>
      <c r="BV1599" s="177" t="s">
        <v>849</v>
      </c>
      <c r="BW1599" s="177" t="s">
        <v>1386</v>
      </c>
    </row>
    <row r="1600" spans="51:75" x14ac:dyDescent="0.3">
      <c r="AY1600" s="226" t="e">
        <f>VLOOKUP(C1600,#REF!, 2,FALSE)</f>
        <v>#REF!</v>
      </c>
      <c r="BM1600" s="177" t="s">
        <v>5092</v>
      </c>
      <c r="BN1600" s="177" t="s">
        <v>862</v>
      </c>
      <c r="BO1600" s="177" t="s">
        <v>5093</v>
      </c>
      <c r="BU1600" s="177" t="s">
        <v>5092</v>
      </c>
      <c r="BV1600" s="177" t="s">
        <v>862</v>
      </c>
      <c r="BW1600" s="177" t="s">
        <v>5093</v>
      </c>
    </row>
    <row r="1601" spans="51:75" x14ac:dyDescent="0.3">
      <c r="AY1601" s="226" t="e">
        <f>VLOOKUP(C1601,#REF!, 2,FALSE)</f>
        <v>#REF!</v>
      </c>
      <c r="BM1601" s="177" t="s">
        <v>5094</v>
      </c>
      <c r="BN1601" s="177" t="s">
        <v>1272</v>
      </c>
      <c r="BO1601" s="177" t="s">
        <v>2095</v>
      </c>
      <c r="BU1601" s="177" t="s">
        <v>5094</v>
      </c>
      <c r="BV1601" s="177" t="s">
        <v>1272</v>
      </c>
      <c r="BW1601" s="177" t="s">
        <v>2095</v>
      </c>
    </row>
    <row r="1602" spans="51:75" x14ac:dyDescent="0.3">
      <c r="AY1602" s="226" t="e">
        <f>VLOOKUP(C1602,#REF!, 2,FALSE)</f>
        <v>#REF!</v>
      </c>
      <c r="BM1602" s="177" t="s">
        <v>5097</v>
      </c>
      <c r="BN1602" s="177" t="s">
        <v>619</v>
      </c>
      <c r="BO1602" s="177" t="s">
        <v>5098</v>
      </c>
      <c r="BU1602" s="177" t="s">
        <v>5097</v>
      </c>
      <c r="BV1602" s="177" t="s">
        <v>619</v>
      </c>
      <c r="BW1602" s="177" t="s">
        <v>5098</v>
      </c>
    </row>
    <row r="1603" spans="51:75" x14ac:dyDescent="0.3">
      <c r="AY1603" s="226" t="e">
        <f>VLOOKUP(C1603,#REF!, 2,FALSE)</f>
        <v>#REF!</v>
      </c>
      <c r="BM1603" s="177" t="s">
        <v>160</v>
      </c>
      <c r="BN1603" s="177" t="s">
        <v>715</v>
      </c>
      <c r="BO1603" s="177" t="s">
        <v>5100</v>
      </c>
      <c r="BU1603" s="177" t="s">
        <v>160</v>
      </c>
      <c r="BV1603" s="177" t="s">
        <v>715</v>
      </c>
      <c r="BW1603" s="177" t="s">
        <v>5100</v>
      </c>
    </row>
    <row r="1604" spans="51:75" x14ac:dyDescent="0.3">
      <c r="AY1604" s="226" t="e">
        <f>VLOOKUP(C1604,#REF!, 2,FALSE)</f>
        <v>#REF!</v>
      </c>
      <c r="BM1604" s="177" t="s">
        <v>5101</v>
      </c>
      <c r="BN1604" s="177" t="s">
        <v>3199</v>
      </c>
      <c r="BO1604" s="177" t="s">
        <v>5102</v>
      </c>
      <c r="BU1604" s="177" t="s">
        <v>5101</v>
      </c>
      <c r="BV1604" s="177" t="s">
        <v>3199</v>
      </c>
      <c r="BW1604" s="177" t="s">
        <v>5102</v>
      </c>
    </row>
    <row r="1605" spans="51:75" x14ac:dyDescent="0.3">
      <c r="AY1605" s="226" t="e">
        <f>VLOOKUP(C1605,#REF!, 2,FALSE)</f>
        <v>#REF!</v>
      </c>
      <c r="BM1605" s="177" t="s">
        <v>967</v>
      </c>
      <c r="BN1605" s="177" t="s">
        <v>623</v>
      </c>
      <c r="BO1605" s="177" t="s">
        <v>5103</v>
      </c>
      <c r="BU1605" s="177" t="s">
        <v>967</v>
      </c>
      <c r="BV1605" s="177" t="s">
        <v>623</v>
      </c>
      <c r="BW1605" s="177" t="s">
        <v>5103</v>
      </c>
    </row>
    <row r="1606" spans="51:75" x14ac:dyDescent="0.3">
      <c r="AY1606" s="226" t="e">
        <f>VLOOKUP(C1606,#REF!, 2,FALSE)</f>
        <v>#REF!</v>
      </c>
      <c r="BM1606" s="177" t="s">
        <v>5104</v>
      </c>
      <c r="BN1606" s="177" t="s">
        <v>3199</v>
      </c>
      <c r="BO1606" s="177" t="s">
        <v>5009</v>
      </c>
      <c r="BU1606" s="177" t="s">
        <v>5104</v>
      </c>
      <c r="BV1606" s="177" t="s">
        <v>3199</v>
      </c>
      <c r="BW1606" s="177" t="s">
        <v>5009</v>
      </c>
    </row>
    <row r="1607" spans="51:75" x14ac:dyDescent="0.3">
      <c r="AY1607" s="226" t="e">
        <f>VLOOKUP(C1607,#REF!, 2,FALSE)</f>
        <v>#REF!</v>
      </c>
      <c r="BM1607" s="177" t="s">
        <v>5106</v>
      </c>
      <c r="BN1607" s="177" t="s">
        <v>3199</v>
      </c>
      <c r="BO1607" s="177" t="s">
        <v>5107</v>
      </c>
      <c r="BU1607" s="177" t="s">
        <v>5106</v>
      </c>
      <c r="BV1607" s="177" t="s">
        <v>3199</v>
      </c>
      <c r="BW1607" s="177" t="s">
        <v>5107</v>
      </c>
    </row>
    <row r="1608" spans="51:75" x14ac:dyDescent="0.3">
      <c r="AY1608" s="226" t="e">
        <f>VLOOKUP(C1608,#REF!, 2,FALSE)</f>
        <v>#REF!</v>
      </c>
      <c r="BM1608" s="177" t="s">
        <v>5108</v>
      </c>
      <c r="BN1608" s="177" t="s">
        <v>1070</v>
      </c>
      <c r="BO1608" s="177" t="s">
        <v>1057</v>
      </c>
      <c r="BU1608" s="177" t="s">
        <v>5108</v>
      </c>
      <c r="BV1608" s="177" t="s">
        <v>1070</v>
      </c>
      <c r="BW1608" s="177" t="s">
        <v>1057</v>
      </c>
    </row>
    <row r="1609" spans="51:75" x14ac:dyDescent="0.3">
      <c r="AY1609" s="226" t="e">
        <f>VLOOKUP(C1609,#REF!, 2,FALSE)</f>
        <v>#REF!</v>
      </c>
      <c r="BM1609" s="177" t="s">
        <v>5110</v>
      </c>
      <c r="BN1609" s="177" t="s">
        <v>3005</v>
      </c>
      <c r="BO1609" s="177" t="s">
        <v>2983</v>
      </c>
      <c r="BU1609" s="177" t="s">
        <v>5110</v>
      </c>
      <c r="BV1609" s="177" t="s">
        <v>3005</v>
      </c>
      <c r="BW1609" s="177" t="s">
        <v>2983</v>
      </c>
    </row>
    <row r="1610" spans="51:75" x14ac:dyDescent="0.3">
      <c r="AY1610" s="226" t="e">
        <f>VLOOKUP(C1610,#REF!, 2,FALSE)</f>
        <v>#REF!</v>
      </c>
      <c r="BM1610" s="177" t="s">
        <v>5111</v>
      </c>
      <c r="BN1610" s="177" t="s">
        <v>3199</v>
      </c>
      <c r="BO1610" s="177" t="s">
        <v>5112</v>
      </c>
      <c r="BU1610" s="177" t="s">
        <v>5111</v>
      </c>
      <c r="BV1610" s="177" t="s">
        <v>3199</v>
      </c>
      <c r="BW1610" s="177" t="s">
        <v>5112</v>
      </c>
    </row>
    <row r="1611" spans="51:75" x14ac:dyDescent="0.3">
      <c r="AY1611" s="226" t="e">
        <f>VLOOKUP(C1611,#REF!, 2,FALSE)</f>
        <v>#REF!</v>
      </c>
      <c r="BM1611" s="177" t="s">
        <v>5113</v>
      </c>
      <c r="BN1611" s="177" t="s">
        <v>2983</v>
      </c>
      <c r="BO1611" s="177" t="s">
        <v>1337</v>
      </c>
      <c r="BU1611" s="177" t="s">
        <v>5113</v>
      </c>
      <c r="BV1611" s="177" t="s">
        <v>2983</v>
      </c>
      <c r="BW1611" s="177" t="s">
        <v>1337</v>
      </c>
    </row>
    <row r="1612" spans="51:75" x14ac:dyDescent="0.3">
      <c r="AY1612" s="226" t="e">
        <f>VLOOKUP(C1612,#REF!, 2,FALSE)</f>
        <v>#REF!</v>
      </c>
      <c r="BM1612" s="177" t="s">
        <v>5114</v>
      </c>
      <c r="BN1612" s="177" t="s">
        <v>1139</v>
      </c>
      <c r="BO1612" s="177" t="s">
        <v>1048</v>
      </c>
      <c r="BU1612" s="177" t="s">
        <v>5114</v>
      </c>
      <c r="BV1612" s="177" t="s">
        <v>1139</v>
      </c>
      <c r="BW1612" s="177" t="s">
        <v>1048</v>
      </c>
    </row>
    <row r="1613" spans="51:75" x14ac:dyDescent="0.3">
      <c r="AY1613" s="226" t="e">
        <f>VLOOKUP(C1613,#REF!, 2,FALSE)</f>
        <v>#REF!</v>
      </c>
      <c r="BM1613" s="177" t="s">
        <v>5115</v>
      </c>
      <c r="BN1613" s="177" t="s">
        <v>2979</v>
      </c>
      <c r="BO1613" s="177" t="s">
        <v>2983</v>
      </c>
      <c r="BU1613" s="177" t="s">
        <v>5115</v>
      </c>
      <c r="BV1613" s="177" t="s">
        <v>2979</v>
      </c>
      <c r="BW1613" s="177" t="s">
        <v>2983</v>
      </c>
    </row>
    <row r="1614" spans="51:75" x14ac:dyDescent="0.3">
      <c r="AY1614" s="226" t="e">
        <f>VLOOKUP(C1614,#REF!, 2,FALSE)</f>
        <v>#REF!</v>
      </c>
      <c r="BM1614" s="177" t="s">
        <v>5116</v>
      </c>
      <c r="BN1614" s="177" t="s">
        <v>636</v>
      </c>
      <c r="BO1614" s="177" t="s">
        <v>5117</v>
      </c>
      <c r="BU1614" s="177" t="s">
        <v>5116</v>
      </c>
      <c r="BV1614" s="177" t="s">
        <v>636</v>
      </c>
      <c r="BW1614" s="177" t="s">
        <v>5117</v>
      </c>
    </row>
    <row r="1615" spans="51:75" x14ac:dyDescent="0.3">
      <c r="AY1615" s="226" t="e">
        <f>VLOOKUP(C1615,#REF!, 2,FALSE)</f>
        <v>#REF!</v>
      </c>
      <c r="BM1615" s="177" t="s">
        <v>5118</v>
      </c>
      <c r="BN1615" s="177" t="s">
        <v>2983</v>
      </c>
      <c r="BO1615" s="177" t="s">
        <v>2983</v>
      </c>
      <c r="BU1615" s="177" t="s">
        <v>5118</v>
      </c>
      <c r="BV1615" s="177" t="s">
        <v>2983</v>
      </c>
      <c r="BW1615" s="177" t="s">
        <v>2983</v>
      </c>
    </row>
    <row r="1616" spans="51:75" x14ac:dyDescent="0.3">
      <c r="AY1616" s="226" t="e">
        <f>VLOOKUP(C1616,#REF!, 2,FALSE)</f>
        <v>#REF!</v>
      </c>
      <c r="BM1616" s="177" t="s">
        <v>5119</v>
      </c>
      <c r="BN1616" s="177" t="s">
        <v>2983</v>
      </c>
      <c r="BO1616" s="177" t="s">
        <v>2983</v>
      </c>
      <c r="BU1616" s="177" t="s">
        <v>5119</v>
      </c>
      <c r="BV1616" s="177" t="s">
        <v>2983</v>
      </c>
      <c r="BW1616" s="177" t="s">
        <v>2983</v>
      </c>
    </row>
    <row r="1617" spans="51:75" x14ac:dyDescent="0.3">
      <c r="AY1617" s="226" t="e">
        <f>VLOOKUP(C1617,#REF!, 2,FALSE)</f>
        <v>#REF!</v>
      </c>
      <c r="BM1617" s="177" t="s">
        <v>5122</v>
      </c>
      <c r="BN1617" s="177" t="s">
        <v>655</v>
      </c>
      <c r="BO1617" s="177" t="s">
        <v>5123</v>
      </c>
      <c r="BU1617" s="177" t="s">
        <v>5122</v>
      </c>
      <c r="BV1617" s="177" t="s">
        <v>655</v>
      </c>
      <c r="BW1617" s="177" t="s">
        <v>5123</v>
      </c>
    </row>
    <row r="1618" spans="51:75" x14ac:dyDescent="0.3">
      <c r="AY1618" s="226" t="e">
        <f>VLOOKUP(C1618,#REF!, 2,FALSE)</f>
        <v>#REF!</v>
      </c>
      <c r="BM1618" s="177" t="s">
        <v>968</v>
      </c>
      <c r="BN1618" s="177" t="s">
        <v>3199</v>
      </c>
      <c r="BO1618" s="177" t="s">
        <v>2092</v>
      </c>
      <c r="BU1618" s="177" t="s">
        <v>968</v>
      </c>
      <c r="BV1618" s="177" t="s">
        <v>3199</v>
      </c>
      <c r="BW1618" s="177" t="s">
        <v>2092</v>
      </c>
    </row>
    <row r="1619" spans="51:75" x14ac:dyDescent="0.3">
      <c r="AY1619" s="226" t="e">
        <f>VLOOKUP(C1619,#REF!, 2,FALSE)</f>
        <v>#REF!</v>
      </c>
      <c r="BM1619" s="177" t="s">
        <v>969</v>
      </c>
      <c r="BN1619" s="177" t="s">
        <v>2979</v>
      </c>
      <c r="BO1619" s="177" t="s">
        <v>1005</v>
      </c>
      <c r="BU1619" s="177" t="s">
        <v>969</v>
      </c>
      <c r="BV1619" s="177" t="s">
        <v>2979</v>
      </c>
      <c r="BW1619" s="177" t="s">
        <v>1005</v>
      </c>
    </row>
    <row r="1620" spans="51:75" x14ac:dyDescent="0.3">
      <c r="AY1620" s="226" t="e">
        <f>VLOOKUP(C1620,#REF!, 2,FALSE)</f>
        <v>#REF!</v>
      </c>
      <c r="BM1620" s="177" t="s">
        <v>970</v>
      </c>
      <c r="BN1620" s="177" t="s">
        <v>617</v>
      </c>
      <c r="BO1620" s="177" t="s">
        <v>1811</v>
      </c>
      <c r="BU1620" s="177" t="s">
        <v>970</v>
      </c>
      <c r="BV1620" s="177" t="s">
        <v>617</v>
      </c>
      <c r="BW1620" s="177" t="s">
        <v>1811</v>
      </c>
    </row>
    <row r="1621" spans="51:75" x14ac:dyDescent="0.3">
      <c r="AY1621" s="226" t="e">
        <f>VLOOKUP(C1621,#REF!, 2,FALSE)</f>
        <v>#REF!</v>
      </c>
      <c r="BM1621" s="177" t="s">
        <v>5124</v>
      </c>
      <c r="BN1621" s="177" t="s">
        <v>662</v>
      </c>
      <c r="BO1621" s="177" t="s">
        <v>5125</v>
      </c>
      <c r="BU1621" s="177" t="s">
        <v>5124</v>
      </c>
      <c r="BV1621" s="177" t="s">
        <v>662</v>
      </c>
      <c r="BW1621" s="177" t="s">
        <v>5125</v>
      </c>
    </row>
    <row r="1622" spans="51:75" x14ac:dyDescent="0.3">
      <c r="AY1622" s="226" t="e">
        <f>VLOOKUP(C1622,#REF!, 2,FALSE)</f>
        <v>#REF!</v>
      </c>
      <c r="BM1622" s="177" t="s">
        <v>5127</v>
      </c>
      <c r="BN1622" s="177" t="s">
        <v>16979</v>
      </c>
      <c r="BO1622" s="177" t="s">
        <v>3167</v>
      </c>
      <c r="BU1622" s="177" t="s">
        <v>5127</v>
      </c>
      <c r="BV1622" s="177" t="s">
        <v>16979</v>
      </c>
      <c r="BW1622" s="177" t="s">
        <v>3167</v>
      </c>
    </row>
    <row r="1623" spans="51:75" x14ac:dyDescent="0.3">
      <c r="AY1623" s="226" t="e">
        <f>VLOOKUP(C1623,#REF!, 2,FALSE)</f>
        <v>#REF!</v>
      </c>
      <c r="BM1623" s="177" t="s">
        <v>5128</v>
      </c>
      <c r="BN1623" s="177" t="s">
        <v>662</v>
      </c>
      <c r="BO1623" s="177" t="s">
        <v>2825</v>
      </c>
      <c r="BU1623" s="177" t="s">
        <v>5128</v>
      </c>
      <c r="BV1623" s="177" t="s">
        <v>662</v>
      </c>
      <c r="BW1623" s="177" t="s">
        <v>2825</v>
      </c>
    </row>
    <row r="1624" spans="51:75" x14ac:dyDescent="0.3">
      <c r="AY1624" s="226" t="e">
        <f>VLOOKUP(C1624,#REF!, 2,FALSE)</f>
        <v>#REF!</v>
      </c>
      <c r="BM1624" s="177" t="s">
        <v>5129</v>
      </c>
      <c r="BN1624" s="177" t="s">
        <v>3045</v>
      </c>
      <c r="BO1624" s="177" t="s">
        <v>5130</v>
      </c>
      <c r="BU1624" s="177" t="s">
        <v>5129</v>
      </c>
      <c r="BV1624" s="177" t="s">
        <v>3045</v>
      </c>
      <c r="BW1624" s="177" t="s">
        <v>5130</v>
      </c>
    </row>
    <row r="1625" spans="51:75" x14ac:dyDescent="0.3">
      <c r="AY1625" s="226" t="e">
        <f>VLOOKUP(C1625,#REF!, 2,FALSE)</f>
        <v>#REF!</v>
      </c>
      <c r="BM1625" s="177" t="s">
        <v>5132</v>
      </c>
      <c r="BN1625" s="177" t="s">
        <v>666</v>
      </c>
      <c r="BO1625" s="177" t="s">
        <v>4113</v>
      </c>
      <c r="BU1625" s="177" t="s">
        <v>5132</v>
      </c>
      <c r="BV1625" s="177" t="s">
        <v>666</v>
      </c>
      <c r="BW1625" s="177" t="s">
        <v>4113</v>
      </c>
    </row>
    <row r="1626" spans="51:75" x14ac:dyDescent="0.3">
      <c r="AY1626" s="226" t="e">
        <f>VLOOKUP(C1626,#REF!, 2,FALSE)</f>
        <v>#REF!</v>
      </c>
      <c r="BM1626" s="177" t="s">
        <v>971</v>
      </c>
      <c r="BN1626" s="177" t="s">
        <v>862</v>
      </c>
      <c r="BO1626" s="177" t="s">
        <v>5134</v>
      </c>
      <c r="BU1626" s="177" t="s">
        <v>971</v>
      </c>
      <c r="BV1626" s="177" t="s">
        <v>862</v>
      </c>
      <c r="BW1626" s="177" t="s">
        <v>5134</v>
      </c>
    </row>
    <row r="1627" spans="51:75" x14ac:dyDescent="0.3">
      <c r="AY1627" s="226" t="e">
        <f>VLOOKUP(C1627,#REF!, 2,FALSE)</f>
        <v>#REF!</v>
      </c>
      <c r="BM1627" s="177" t="s">
        <v>5135</v>
      </c>
      <c r="BN1627" s="177" t="s">
        <v>636</v>
      </c>
      <c r="BO1627" s="177" t="s">
        <v>5136</v>
      </c>
      <c r="BU1627" s="177" t="s">
        <v>5135</v>
      </c>
      <c r="BV1627" s="177" t="s">
        <v>636</v>
      </c>
      <c r="BW1627" s="177" t="s">
        <v>5136</v>
      </c>
    </row>
    <row r="1628" spans="51:75" x14ac:dyDescent="0.3">
      <c r="AY1628" s="226" t="e">
        <f>VLOOKUP(C1628,#REF!, 2,FALSE)</f>
        <v>#REF!</v>
      </c>
      <c r="BM1628" s="177" t="s">
        <v>5137</v>
      </c>
      <c r="BN1628" s="177" t="s">
        <v>810</v>
      </c>
      <c r="BO1628" s="177" t="s">
        <v>5138</v>
      </c>
      <c r="BU1628" s="177" t="s">
        <v>5137</v>
      </c>
      <c r="BV1628" s="177" t="s">
        <v>810</v>
      </c>
      <c r="BW1628" s="177" t="s">
        <v>5138</v>
      </c>
    </row>
    <row r="1629" spans="51:75" x14ac:dyDescent="0.3">
      <c r="AY1629" s="226" t="e">
        <f>VLOOKUP(C1629,#REF!, 2,FALSE)</f>
        <v>#REF!</v>
      </c>
      <c r="BM1629" s="177" t="s">
        <v>5139</v>
      </c>
      <c r="BN1629" s="177" t="s">
        <v>3087</v>
      </c>
      <c r="BO1629" s="177" t="s">
        <v>5141</v>
      </c>
      <c r="BU1629" s="177" t="s">
        <v>5139</v>
      </c>
      <c r="BV1629" s="177" t="s">
        <v>3087</v>
      </c>
      <c r="BW1629" s="177" t="s">
        <v>5141</v>
      </c>
    </row>
    <row r="1630" spans="51:75" x14ac:dyDescent="0.3">
      <c r="AY1630" s="226" t="e">
        <f>VLOOKUP(C1630,#REF!, 2,FALSE)</f>
        <v>#REF!</v>
      </c>
      <c r="BM1630" s="177" t="s">
        <v>5142</v>
      </c>
      <c r="BN1630" s="177" t="s">
        <v>810</v>
      </c>
      <c r="BO1630" s="177" t="s">
        <v>5144</v>
      </c>
      <c r="BU1630" s="177" t="s">
        <v>5142</v>
      </c>
      <c r="BV1630" s="177" t="s">
        <v>810</v>
      </c>
      <c r="BW1630" s="177" t="s">
        <v>5144</v>
      </c>
    </row>
    <row r="1631" spans="51:75" x14ac:dyDescent="0.3">
      <c r="AY1631" s="226" t="e">
        <f>VLOOKUP(C1631,#REF!, 2,FALSE)</f>
        <v>#REF!</v>
      </c>
      <c r="BM1631" s="177" t="s">
        <v>5145</v>
      </c>
      <c r="BN1631" s="177" t="s">
        <v>2983</v>
      </c>
      <c r="BO1631" s="177" t="s">
        <v>2983</v>
      </c>
      <c r="BU1631" s="177" t="s">
        <v>5145</v>
      </c>
      <c r="BV1631" s="177" t="s">
        <v>2983</v>
      </c>
      <c r="BW1631" s="177" t="s">
        <v>2983</v>
      </c>
    </row>
    <row r="1632" spans="51:75" x14ac:dyDescent="0.3">
      <c r="AY1632" s="226" t="e">
        <f>VLOOKUP(C1632,#REF!, 2,FALSE)</f>
        <v>#REF!</v>
      </c>
      <c r="BM1632" s="177" t="s">
        <v>5146</v>
      </c>
      <c r="BN1632" s="177" t="s">
        <v>771</v>
      </c>
      <c r="BO1632" s="177" t="s">
        <v>1868</v>
      </c>
      <c r="BU1632" s="177" t="s">
        <v>5146</v>
      </c>
      <c r="BV1632" s="177" t="s">
        <v>771</v>
      </c>
      <c r="BW1632" s="177" t="s">
        <v>1868</v>
      </c>
    </row>
    <row r="1633" spans="51:75" x14ac:dyDescent="0.3">
      <c r="AY1633" s="226" t="e">
        <f>VLOOKUP(C1633,#REF!, 2,FALSE)</f>
        <v>#REF!</v>
      </c>
      <c r="BM1633" s="177" t="s">
        <v>5148</v>
      </c>
      <c r="BN1633" s="177" t="s">
        <v>637</v>
      </c>
      <c r="BO1633" s="177" t="s">
        <v>5149</v>
      </c>
      <c r="BU1633" s="177" t="s">
        <v>5148</v>
      </c>
      <c r="BV1633" s="177" t="s">
        <v>637</v>
      </c>
      <c r="BW1633" s="177" t="s">
        <v>5149</v>
      </c>
    </row>
    <row r="1634" spans="51:75" x14ac:dyDescent="0.3">
      <c r="AY1634" s="226" t="e">
        <f>VLOOKUP(C1634,#REF!, 2,FALSE)</f>
        <v>#REF!</v>
      </c>
      <c r="BM1634" s="177" t="s">
        <v>5150</v>
      </c>
      <c r="BN1634" s="177" t="s">
        <v>797</v>
      </c>
      <c r="BO1634" s="177" t="s">
        <v>3180</v>
      </c>
      <c r="BU1634" s="177" t="s">
        <v>5150</v>
      </c>
      <c r="BV1634" s="177" t="s">
        <v>797</v>
      </c>
      <c r="BW1634" s="177" t="s">
        <v>3180</v>
      </c>
    </row>
    <row r="1635" spans="51:75" x14ac:dyDescent="0.3">
      <c r="AY1635" s="226" t="e">
        <f>VLOOKUP(C1635,#REF!, 2,FALSE)</f>
        <v>#REF!</v>
      </c>
      <c r="BM1635" s="177" t="s">
        <v>972</v>
      </c>
      <c r="BN1635" s="177" t="s">
        <v>626</v>
      </c>
      <c r="BO1635" s="177" t="s">
        <v>2877</v>
      </c>
      <c r="BU1635" s="177" t="s">
        <v>972</v>
      </c>
      <c r="BV1635" s="177" t="s">
        <v>626</v>
      </c>
      <c r="BW1635" s="177" t="s">
        <v>2877</v>
      </c>
    </row>
    <row r="1636" spans="51:75" x14ac:dyDescent="0.3">
      <c r="AY1636" s="226" t="e">
        <f>VLOOKUP(C1636,#REF!, 2,FALSE)</f>
        <v>#REF!</v>
      </c>
      <c r="BM1636" s="177" t="s">
        <v>973</v>
      </c>
      <c r="BN1636" s="177" t="s">
        <v>628</v>
      </c>
      <c r="BO1636" s="177" t="s">
        <v>5154</v>
      </c>
      <c r="BU1636" s="177" t="s">
        <v>973</v>
      </c>
      <c r="BV1636" s="177" t="s">
        <v>628</v>
      </c>
      <c r="BW1636" s="177" t="s">
        <v>5154</v>
      </c>
    </row>
    <row r="1637" spans="51:75" x14ac:dyDescent="0.3">
      <c r="AY1637" s="226" t="e">
        <f>VLOOKUP(C1637,#REF!, 2,FALSE)</f>
        <v>#REF!</v>
      </c>
      <c r="BM1637" s="177" t="s">
        <v>5155</v>
      </c>
      <c r="BN1637" s="177" t="s">
        <v>3005</v>
      </c>
      <c r="BO1637" s="177" t="s">
        <v>5156</v>
      </c>
      <c r="BU1637" s="177" t="s">
        <v>5155</v>
      </c>
      <c r="BV1637" s="177" t="s">
        <v>3005</v>
      </c>
      <c r="BW1637" s="177" t="s">
        <v>5156</v>
      </c>
    </row>
    <row r="1638" spans="51:75" x14ac:dyDescent="0.3">
      <c r="AY1638" s="226" t="e">
        <f>VLOOKUP(C1638,#REF!, 2,FALSE)</f>
        <v>#REF!</v>
      </c>
      <c r="BM1638" s="177" t="s">
        <v>78</v>
      </c>
      <c r="BN1638" s="177" t="s">
        <v>2432</v>
      </c>
      <c r="BO1638" s="177" t="s">
        <v>2931</v>
      </c>
      <c r="BU1638" s="177" t="s">
        <v>78</v>
      </c>
      <c r="BV1638" s="177" t="s">
        <v>2432</v>
      </c>
      <c r="BW1638" s="177" t="s">
        <v>2931</v>
      </c>
    </row>
    <row r="1639" spans="51:75" x14ac:dyDescent="0.3">
      <c r="AY1639" s="226" t="e">
        <f>VLOOKUP(C1639,#REF!, 2,FALSE)</f>
        <v>#REF!</v>
      </c>
      <c r="BM1639" s="177" t="s">
        <v>5158</v>
      </c>
      <c r="BN1639" s="177" t="s">
        <v>1139</v>
      </c>
      <c r="BO1639" s="177" t="s">
        <v>5159</v>
      </c>
      <c r="BU1639" s="177" t="s">
        <v>5158</v>
      </c>
      <c r="BV1639" s="177" t="s">
        <v>1139</v>
      </c>
      <c r="BW1639" s="177" t="s">
        <v>5159</v>
      </c>
    </row>
    <row r="1640" spans="51:75" x14ac:dyDescent="0.3">
      <c r="AY1640" s="226" t="e">
        <f>VLOOKUP(C1640,#REF!, 2,FALSE)</f>
        <v>#REF!</v>
      </c>
      <c r="BM1640" s="177" t="s">
        <v>974</v>
      </c>
      <c r="BN1640" s="177" t="s">
        <v>700</v>
      </c>
      <c r="BO1640" s="177" t="s">
        <v>5160</v>
      </c>
      <c r="BU1640" s="177" t="s">
        <v>974</v>
      </c>
      <c r="BV1640" s="177" t="s">
        <v>700</v>
      </c>
      <c r="BW1640" s="177" t="s">
        <v>5160</v>
      </c>
    </row>
    <row r="1641" spans="51:75" x14ac:dyDescent="0.3">
      <c r="AY1641" s="226" t="e">
        <f>VLOOKUP(C1641,#REF!, 2,FALSE)</f>
        <v>#REF!</v>
      </c>
      <c r="BM1641" s="177" t="s">
        <v>5161</v>
      </c>
      <c r="BN1641" s="177" t="s">
        <v>3245</v>
      </c>
      <c r="BO1641" s="177" t="s">
        <v>2983</v>
      </c>
      <c r="BU1641" s="177" t="s">
        <v>5161</v>
      </c>
      <c r="BV1641" s="177" t="s">
        <v>3245</v>
      </c>
      <c r="BW1641" s="177" t="s">
        <v>2983</v>
      </c>
    </row>
    <row r="1642" spans="51:75" x14ac:dyDescent="0.3">
      <c r="AY1642" s="226" t="e">
        <f>VLOOKUP(C1642,#REF!, 2,FALSE)</f>
        <v>#REF!</v>
      </c>
      <c r="BM1642" s="177" t="s">
        <v>79</v>
      </c>
      <c r="BN1642" s="177" t="s">
        <v>705</v>
      </c>
      <c r="BO1642" s="177" t="s">
        <v>5163</v>
      </c>
      <c r="BU1642" s="177" t="s">
        <v>79</v>
      </c>
      <c r="BV1642" s="177" t="s">
        <v>705</v>
      </c>
      <c r="BW1642" s="177" t="s">
        <v>5163</v>
      </c>
    </row>
    <row r="1643" spans="51:75" x14ac:dyDescent="0.3">
      <c r="AY1643" s="226" t="e">
        <f>VLOOKUP(C1643,#REF!, 2,FALSE)</f>
        <v>#REF!</v>
      </c>
      <c r="BM1643" s="177" t="s">
        <v>5164</v>
      </c>
      <c r="BN1643" s="177" t="s">
        <v>636</v>
      </c>
      <c r="BO1643" s="177" t="s">
        <v>906</v>
      </c>
      <c r="BU1643" s="177" t="s">
        <v>5164</v>
      </c>
      <c r="BV1643" s="177" t="s">
        <v>636</v>
      </c>
      <c r="BW1643" s="177" t="s">
        <v>906</v>
      </c>
    </row>
    <row r="1644" spans="51:75" x14ac:dyDescent="0.3">
      <c r="AY1644" s="226" t="e">
        <f>VLOOKUP(C1644,#REF!, 2,FALSE)</f>
        <v>#REF!</v>
      </c>
      <c r="BM1644" s="177" t="s">
        <v>5165</v>
      </c>
      <c r="BN1644" s="177" t="s">
        <v>637</v>
      </c>
      <c r="BO1644" s="177" t="s">
        <v>5167</v>
      </c>
      <c r="BU1644" s="177" t="s">
        <v>5165</v>
      </c>
      <c r="BV1644" s="177" t="s">
        <v>637</v>
      </c>
      <c r="BW1644" s="177" t="s">
        <v>5167</v>
      </c>
    </row>
    <row r="1645" spans="51:75" x14ac:dyDescent="0.3">
      <c r="AY1645" s="226" t="e">
        <f>VLOOKUP(C1645,#REF!, 2,FALSE)</f>
        <v>#REF!</v>
      </c>
      <c r="BM1645" s="177" t="s">
        <v>5168</v>
      </c>
      <c r="BN1645" s="177" t="s">
        <v>631</v>
      </c>
      <c r="BO1645" s="177" t="s">
        <v>3359</v>
      </c>
      <c r="BU1645" s="177" t="s">
        <v>5168</v>
      </c>
      <c r="BV1645" s="177" t="s">
        <v>631</v>
      </c>
      <c r="BW1645" s="177" t="s">
        <v>3359</v>
      </c>
    </row>
    <row r="1646" spans="51:75" x14ac:dyDescent="0.3">
      <c r="AY1646" s="226" t="e">
        <f>VLOOKUP(C1646,#REF!, 2,FALSE)</f>
        <v>#REF!</v>
      </c>
      <c r="BM1646" s="177" t="s">
        <v>975</v>
      </c>
      <c r="BN1646" s="177" t="s">
        <v>1342</v>
      </c>
      <c r="BO1646" s="177" t="s">
        <v>2371</v>
      </c>
      <c r="BU1646" s="177" t="s">
        <v>975</v>
      </c>
      <c r="BV1646" s="177" t="s">
        <v>1342</v>
      </c>
      <c r="BW1646" s="177" t="s">
        <v>2371</v>
      </c>
    </row>
    <row r="1647" spans="51:75" x14ac:dyDescent="0.3">
      <c r="AY1647" s="226" t="e">
        <f>VLOOKUP(C1647,#REF!, 2,FALSE)</f>
        <v>#REF!</v>
      </c>
      <c r="BM1647" s="177" t="s">
        <v>976</v>
      </c>
      <c r="BN1647" s="177" t="s">
        <v>3045</v>
      </c>
      <c r="BO1647" s="177" t="s">
        <v>5171</v>
      </c>
      <c r="BU1647" s="177" t="s">
        <v>976</v>
      </c>
      <c r="BV1647" s="177" t="s">
        <v>3045</v>
      </c>
      <c r="BW1647" s="177" t="s">
        <v>5171</v>
      </c>
    </row>
    <row r="1648" spans="51:75" x14ac:dyDescent="0.3">
      <c r="AY1648" s="226" t="e">
        <f>VLOOKUP(C1648,#REF!, 2,FALSE)</f>
        <v>#REF!</v>
      </c>
      <c r="BM1648" s="177" t="s">
        <v>5172</v>
      </c>
      <c r="BN1648" s="177" t="s">
        <v>852</v>
      </c>
      <c r="BO1648" s="177" t="s">
        <v>5173</v>
      </c>
      <c r="BU1648" s="177" t="s">
        <v>5172</v>
      </c>
      <c r="BV1648" s="177" t="s">
        <v>852</v>
      </c>
      <c r="BW1648" s="177" t="s">
        <v>5173</v>
      </c>
    </row>
    <row r="1649" spans="51:75" x14ac:dyDescent="0.3">
      <c r="AY1649" s="226" t="e">
        <f>VLOOKUP(C1649,#REF!, 2,FALSE)</f>
        <v>#REF!</v>
      </c>
      <c r="BM1649" s="177" t="s">
        <v>977</v>
      </c>
      <c r="BN1649" s="177" t="s">
        <v>1342</v>
      </c>
      <c r="BO1649" s="177" t="s">
        <v>998</v>
      </c>
      <c r="BU1649" s="177" t="s">
        <v>977</v>
      </c>
      <c r="BV1649" s="177" t="s">
        <v>1342</v>
      </c>
      <c r="BW1649" s="177" t="s">
        <v>998</v>
      </c>
    </row>
    <row r="1650" spans="51:75" x14ac:dyDescent="0.3">
      <c r="AY1650" s="226" t="e">
        <f>VLOOKUP(C1650,#REF!, 2,FALSE)</f>
        <v>#REF!</v>
      </c>
      <c r="BM1650" s="177" t="s">
        <v>978</v>
      </c>
      <c r="BN1650" s="177" t="s">
        <v>3245</v>
      </c>
      <c r="BO1650" s="177" t="s">
        <v>5174</v>
      </c>
      <c r="BU1650" s="177" t="s">
        <v>978</v>
      </c>
      <c r="BV1650" s="177" t="s">
        <v>3245</v>
      </c>
      <c r="BW1650" s="177" t="s">
        <v>5174</v>
      </c>
    </row>
    <row r="1651" spans="51:75" x14ac:dyDescent="0.3">
      <c r="AY1651" s="226" t="e">
        <f>VLOOKUP(C1651,#REF!, 2,FALSE)</f>
        <v>#REF!</v>
      </c>
      <c r="BM1651" s="177" t="s">
        <v>5175</v>
      </c>
      <c r="BN1651" s="177" t="s">
        <v>3199</v>
      </c>
      <c r="BO1651" s="177" t="s">
        <v>5176</v>
      </c>
      <c r="BU1651" s="177" t="s">
        <v>5175</v>
      </c>
      <c r="BV1651" s="177" t="s">
        <v>3199</v>
      </c>
      <c r="BW1651" s="177" t="s">
        <v>5176</v>
      </c>
    </row>
    <row r="1652" spans="51:75" x14ac:dyDescent="0.3">
      <c r="AY1652" s="226" t="e">
        <f>VLOOKUP(C1652,#REF!, 2,FALSE)</f>
        <v>#REF!</v>
      </c>
      <c r="BM1652" s="177" t="s">
        <v>5177</v>
      </c>
      <c r="BN1652" s="177" t="s">
        <v>2983</v>
      </c>
      <c r="BO1652" s="177" t="s">
        <v>5178</v>
      </c>
      <c r="BU1652" s="177" t="s">
        <v>5177</v>
      </c>
      <c r="BV1652" s="177" t="s">
        <v>2983</v>
      </c>
      <c r="BW1652" s="177" t="s">
        <v>5178</v>
      </c>
    </row>
    <row r="1653" spans="51:75" x14ac:dyDescent="0.3">
      <c r="AY1653" s="226" t="e">
        <f>VLOOKUP(C1653,#REF!, 2,FALSE)</f>
        <v>#REF!</v>
      </c>
      <c r="BM1653" s="177" t="s">
        <v>5179</v>
      </c>
      <c r="BN1653" s="177" t="s">
        <v>2983</v>
      </c>
      <c r="BO1653" s="177" t="s">
        <v>2983</v>
      </c>
      <c r="BU1653" s="177" t="s">
        <v>5179</v>
      </c>
      <c r="BV1653" s="177" t="s">
        <v>2983</v>
      </c>
      <c r="BW1653" s="177" t="s">
        <v>2983</v>
      </c>
    </row>
    <row r="1654" spans="51:75" x14ac:dyDescent="0.3">
      <c r="AY1654" s="226" t="e">
        <f>VLOOKUP(C1654,#REF!, 2,FALSE)</f>
        <v>#REF!</v>
      </c>
      <c r="BM1654" s="177" t="s">
        <v>5180</v>
      </c>
      <c r="BN1654" s="177" t="s">
        <v>669</v>
      </c>
      <c r="BO1654" s="177" t="s">
        <v>5181</v>
      </c>
      <c r="BU1654" s="177" t="s">
        <v>5180</v>
      </c>
      <c r="BV1654" s="177" t="s">
        <v>669</v>
      </c>
      <c r="BW1654" s="177" t="s">
        <v>5181</v>
      </c>
    </row>
    <row r="1655" spans="51:75" x14ac:dyDescent="0.3">
      <c r="AY1655" s="226" t="e">
        <f>VLOOKUP(C1655,#REF!, 2,FALSE)</f>
        <v>#REF!</v>
      </c>
      <c r="BM1655" s="177" t="s">
        <v>979</v>
      </c>
      <c r="BN1655" s="177" t="s">
        <v>3199</v>
      </c>
      <c r="BO1655" s="177" t="s">
        <v>5182</v>
      </c>
      <c r="BU1655" s="177" t="s">
        <v>979</v>
      </c>
      <c r="BV1655" s="177" t="s">
        <v>3199</v>
      </c>
      <c r="BW1655" s="177" t="s">
        <v>5182</v>
      </c>
    </row>
    <row r="1656" spans="51:75" x14ac:dyDescent="0.3">
      <c r="AY1656" s="226" t="e">
        <f>VLOOKUP(C1656,#REF!, 2,FALSE)</f>
        <v>#REF!</v>
      </c>
      <c r="BM1656" s="177" t="s">
        <v>5183</v>
      </c>
      <c r="BN1656" s="177" t="s">
        <v>16986</v>
      </c>
      <c r="BO1656" s="177" t="s">
        <v>770</v>
      </c>
      <c r="BU1656" s="177" t="s">
        <v>5183</v>
      </c>
      <c r="BV1656" s="177" t="s">
        <v>16986</v>
      </c>
      <c r="BW1656" s="177" t="s">
        <v>770</v>
      </c>
    </row>
    <row r="1657" spans="51:75" x14ac:dyDescent="0.3">
      <c r="AY1657" s="226" t="e">
        <f>VLOOKUP(C1657,#REF!, 2,FALSE)</f>
        <v>#REF!</v>
      </c>
      <c r="BM1657" s="177" t="s">
        <v>5184</v>
      </c>
      <c r="BN1657" s="177" t="s">
        <v>2979</v>
      </c>
      <c r="BO1657" s="177" t="s">
        <v>5185</v>
      </c>
      <c r="BU1657" s="177" t="s">
        <v>5184</v>
      </c>
      <c r="BV1657" s="177" t="s">
        <v>2979</v>
      </c>
      <c r="BW1657" s="177" t="s">
        <v>5185</v>
      </c>
    </row>
    <row r="1658" spans="51:75" x14ac:dyDescent="0.3">
      <c r="AY1658" s="226" t="e">
        <f>VLOOKUP(C1658,#REF!, 2,FALSE)</f>
        <v>#REF!</v>
      </c>
      <c r="BM1658" s="177" t="s">
        <v>5186</v>
      </c>
      <c r="BN1658" s="177" t="s">
        <v>631</v>
      </c>
      <c r="BO1658" s="177" t="s">
        <v>3219</v>
      </c>
      <c r="BU1658" s="177" t="s">
        <v>5186</v>
      </c>
      <c r="BV1658" s="177" t="s">
        <v>631</v>
      </c>
      <c r="BW1658" s="177" t="s">
        <v>3219</v>
      </c>
    </row>
    <row r="1659" spans="51:75" x14ac:dyDescent="0.3">
      <c r="AY1659" s="226" t="e">
        <f>VLOOKUP(C1659,#REF!, 2,FALSE)</f>
        <v>#REF!</v>
      </c>
      <c r="BM1659" s="177" t="s">
        <v>5188</v>
      </c>
      <c r="BN1659" s="177" t="s">
        <v>3028</v>
      </c>
      <c r="BO1659" s="177" t="s">
        <v>5189</v>
      </c>
      <c r="BU1659" s="177" t="s">
        <v>5188</v>
      </c>
      <c r="BV1659" s="177" t="s">
        <v>3028</v>
      </c>
      <c r="BW1659" s="177" t="s">
        <v>5189</v>
      </c>
    </row>
    <row r="1660" spans="51:75" x14ac:dyDescent="0.3">
      <c r="AY1660" s="226" t="e">
        <f>VLOOKUP(C1660,#REF!, 2,FALSE)</f>
        <v>#REF!</v>
      </c>
      <c r="BM1660" s="177" t="s">
        <v>5190</v>
      </c>
      <c r="BN1660" s="177" t="s">
        <v>3199</v>
      </c>
      <c r="BO1660" s="177" t="s">
        <v>5191</v>
      </c>
      <c r="BU1660" s="177" t="s">
        <v>5190</v>
      </c>
      <c r="BV1660" s="177" t="s">
        <v>3199</v>
      </c>
      <c r="BW1660" s="177" t="s">
        <v>5191</v>
      </c>
    </row>
    <row r="1661" spans="51:75" x14ac:dyDescent="0.3">
      <c r="AY1661" s="226" t="e">
        <f>VLOOKUP(C1661,#REF!, 2,FALSE)</f>
        <v>#REF!</v>
      </c>
      <c r="BM1661" s="177" t="s">
        <v>5192</v>
      </c>
      <c r="BN1661" s="177" t="s">
        <v>663</v>
      </c>
      <c r="BO1661" s="177" t="s">
        <v>5193</v>
      </c>
      <c r="BU1661" s="177" t="s">
        <v>5192</v>
      </c>
      <c r="BV1661" s="177" t="s">
        <v>663</v>
      </c>
      <c r="BW1661" s="177" t="s">
        <v>5193</v>
      </c>
    </row>
    <row r="1662" spans="51:75" x14ac:dyDescent="0.3">
      <c r="AY1662" s="226" t="e">
        <f>VLOOKUP(C1662,#REF!, 2,FALSE)</f>
        <v>#REF!</v>
      </c>
      <c r="BM1662" s="177" t="s">
        <v>5194</v>
      </c>
      <c r="BN1662" s="177" t="s">
        <v>3199</v>
      </c>
      <c r="BO1662" s="177" t="s">
        <v>1382</v>
      </c>
      <c r="BU1662" s="177" t="s">
        <v>5194</v>
      </c>
      <c r="BV1662" s="177" t="s">
        <v>3199</v>
      </c>
      <c r="BW1662" s="177" t="s">
        <v>1382</v>
      </c>
    </row>
    <row r="1663" spans="51:75" x14ac:dyDescent="0.3">
      <c r="AY1663" s="226" t="e">
        <f>VLOOKUP(C1663,#REF!, 2,FALSE)</f>
        <v>#REF!</v>
      </c>
      <c r="BM1663" s="177" t="s">
        <v>5195</v>
      </c>
      <c r="BN1663" s="177" t="s">
        <v>3028</v>
      </c>
      <c r="BO1663" s="177" t="s">
        <v>5196</v>
      </c>
      <c r="BU1663" s="177" t="s">
        <v>5195</v>
      </c>
      <c r="BV1663" s="177" t="s">
        <v>3028</v>
      </c>
      <c r="BW1663" s="177" t="s">
        <v>5196</v>
      </c>
    </row>
    <row r="1664" spans="51:75" x14ac:dyDescent="0.3">
      <c r="AY1664" s="226" t="e">
        <f>VLOOKUP(C1664,#REF!, 2,FALSE)</f>
        <v>#REF!</v>
      </c>
      <c r="BM1664" s="177" t="s">
        <v>5197</v>
      </c>
      <c r="BN1664" s="177" t="s">
        <v>1342</v>
      </c>
      <c r="BO1664" s="177" t="s">
        <v>770</v>
      </c>
      <c r="BU1664" s="177" t="s">
        <v>5197</v>
      </c>
      <c r="BV1664" s="177" t="s">
        <v>1342</v>
      </c>
      <c r="BW1664" s="177" t="s">
        <v>770</v>
      </c>
    </row>
    <row r="1665" spans="51:75" x14ac:dyDescent="0.3">
      <c r="AY1665" s="226" t="e">
        <f>VLOOKUP(C1665,#REF!, 2,FALSE)</f>
        <v>#REF!</v>
      </c>
      <c r="BM1665" s="177" t="s">
        <v>5198</v>
      </c>
      <c r="BN1665" s="177" t="s">
        <v>3097</v>
      </c>
      <c r="BO1665" s="177" t="s">
        <v>5199</v>
      </c>
      <c r="BU1665" s="177" t="s">
        <v>5198</v>
      </c>
      <c r="BV1665" s="177" t="s">
        <v>3097</v>
      </c>
      <c r="BW1665" s="177" t="s">
        <v>5199</v>
      </c>
    </row>
    <row r="1666" spans="51:75" x14ac:dyDescent="0.3">
      <c r="AY1666" s="226" t="e">
        <f>VLOOKUP(C1666,#REF!, 2,FALSE)</f>
        <v>#REF!</v>
      </c>
      <c r="BM1666" s="177" t="s">
        <v>5200</v>
      </c>
      <c r="BN1666" s="177" t="s">
        <v>3199</v>
      </c>
      <c r="BO1666" s="177" t="s">
        <v>840</v>
      </c>
      <c r="BU1666" s="177" t="s">
        <v>5200</v>
      </c>
      <c r="BV1666" s="177" t="s">
        <v>3199</v>
      </c>
      <c r="BW1666" s="177" t="s">
        <v>840</v>
      </c>
    </row>
    <row r="1667" spans="51:75" x14ac:dyDescent="0.3">
      <c r="AY1667" s="226" t="e">
        <f>VLOOKUP(C1667,#REF!, 2,FALSE)</f>
        <v>#REF!</v>
      </c>
      <c r="BM1667" s="177" t="s">
        <v>80</v>
      </c>
      <c r="BN1667" s="177" t="s">
        <v>2979</v>
      </c>
      <c r="BO1667" s="177" t="s">
        <v>944</v>
      </c>
      <c r="BU1667" s="177" t="s">
        <v>80</v>
      </c>
      <c r="BV1667" s="177" t="s">
        <v>2979</v>
      </c>
      <c r="BW1667" s="177" t="s">
        <v>944</v>
      </c>
    </row>
    <row r="1668" spans="51:75" x14ac:dyDescent="0.3">
      <c r="AY1668" s="226" t="e">
        <f>VLOOKUP(C1668,#REF!, 2,FALSE)</f>
        <v>#REF!</v>
      </c>
      <c r="BM1668" s="177" t="s">
        <v>5201</v>
      </c>
      <c r="BN1668" s="177" t="s">
        <v>2979</v>
      </c>
      <c r="BO1668" s="177" t="s">
        <v>5199</v>
      </c>
      <c r="BU1668" s="177" t="s">
        <v>5201</v>
      </c>
      <c r="BV1668" s="177" t="s">
        <v>2979</v>
      </c>
      <c r="BW1668" s="177" t="s">
        <v>5199</v>
      </c>
    </row>
    <row r="1669" spans="51:75" x14ac:dyDescent="0.3">
      <c r="AY1669" s="226" t="e">
        <f>VLOOKUP(C1669,#REF!, 2,FALSE)</f>
        <v>#REF!</v>
      </c>
      <c r="BM1669" s="177" t="s">
        <v>5202</v>
      </c>
      <c r="BN1669" s="177" t="s">
        <v>3199</v>
      </c>
      <c r="BO1669" s="177" t="s">
        <v>1539</v>
      </c>
      <c r="BU1669" s="177" t="s">
        <v>5202</v>
      </c>
      <c r="BV1669" s="177" t="s">
        <v>3199</v>
      </c>
      <c r="BW1669" s="177" t="s">
        <v>1539</v>
      </c>
    </row>
    <row r="1670" spans="51:75" x14ac:dyDescent="0.3">
      <c r="AY1670" s="226" t="e">
        <f>VLOOKUP(C1670,#REF!, 2,FALSE)</f>
        <v>#REF!</v>
      </c>
      <c r="BM1670" s="177" t="s">
        <v>5204</v>
      </c>
      <c r="BN1670" s="177" t="s">
        <v>16982</v>
      </c>
      <c r="BO1670" s="177" t="s">
        <v>665</v>
      </c>
      <c r="BU1670" s="177" t="s">
        <v>5204</v>
      </c>
      <c r="BV1670" s="177" t="s">
        <v>16982</v>
      </c>
      <c r="BW1670" s="177" t="s">
        <v>665</v>
      </c>
    </row>
    <row r="1671" spans="51:75" x14ac:dyDescent="0.3">
      <c r="AY1671" s="226" t="e">
        <f>VLOOKUP(C1671,#REF!, 2,FALSE)</f>
        <v>#REF!</v>
      </c>
      <c r="BM1671" s="177" t="s">
        <v>5205</v>
      </c>
      <c r="BN1671" s="177" t="s">
        <v>1342</v>
      </c>
      <c r="BO1671" s="177" t="s">
        <v>3135</v>
      </c>
      <c r="BU1671" s="177" t="s">
        <v>5205</v>
      </c>
      <c r="BV1671" s="177" t="s">
        <v>1342</v>
      </c>
      <c r="BW1671" s="177" t="s">
        <v>3135</v>
      </c>
    </row>
    <row r="1672" spans="51:75" x14ac:dyDescent="0.3">
      <c r="AY1672" s="226" t="e">
        <f>VLOOKUP(C1672,#REF!, 2,FALSE)</f>
        <v>#REF!</v>
      </c>
      <c r="BM1672" s="177" t="s">
        <v>5206</v>
      </c>
      <c r="BN1672" s="177" t="s">
        <v>3083</v>
      </c>
      <c r="BO1672" s="177" t="s">
        <v>3194</v>
      </c>
      <c r="BU1672" s="177" t="s">
        <v>5206</v>
      </c>
      <c r="BV1672" s="177" t="s">
        <v>3083</v>
      </c>
      <c r="BW1672" s="177" t="s">
        <v>3194</v>
      </c>
    </row>
    <row r="1673" spans="51:75" x14ac:dyDescent="0.3">
      <c r="AY1673" s="226" t="e">
        <f>VLOOKUP(C1673,#REF!, 2,FALSE)</f>
        <v>#REF!</v>
      </c>
      <c r="BM1673" s="177" t="s">
        <v>5207</v>
      </c>
      <c r="BN1673" s="177" t="s">
        <v>849</v>
      </c>
      <c r="BO1673" s="177" t="s">
        <v>1596</v>
      </c>
      <c r="BU1673" s="177" t="s">
        <v>5207</v>
      </c>
      <c r="BV1673" s="177" t="s">
        <v>849</v>
      </c>
      <c r="BW1673" s="177" t="s">
        <v>1596</v>
      </c>
    </row>
    <row r="1674" spans="51:75" x14ac:dyDescent="0.3">
      <c r="AY1674" s="226" t="e">
        <f>VLOOKUP(C1674,#REF!, 2,FALSE)</f>
        <v>#REF!</v>
      </c>
      <c r="BM1674" s="177" t="s">
        <v>5208</v>
      </c>
      <c r="BN1674" s="177" t="s">
        <v>1342</v>
      </c>
      <c r="BO1674" s="177" t="s">
        <v>2256</v>
      </c>
      <c r="BU1674" s="177" t="s">
        <v>5208</v>
      </c>
      <c r="BV1674" s="177" t="s">
        <v>1342</v>
      </c>
      <c r="BW1674" s="177" t="s">
        <v>2256</v>
      </c>
    </row>
    <row r="1675" spans="51:75" x14ac:dyDescent="0.3">
      <c r="AY1675" s="226" t="e">
        <f>VLOOKUP(C1675,#REF!, 2,FALSE)</f>
        <v>#REF!</v>
      </c>
      <c r="BM1675" s="177" t="s">
        <v>5209</v>
      </c>
      <c r="BN1675" s="177" t="s">
        <v>3083</v>
      </c>
      <c r="BO1675" s="177" t="s">
        <v>2424</v>
      </c>
      <c r="BU1675" s="177" t="s">
        <v>5209</v>
      </c>
      <c r="BV1675" s="177" t="s">
        <v>3083</v>
      </c>
      <c r="BW1675" s="177" t="s">
        <v>2424</v>
      </c>
    </row>
    <row r="1676" spans="51:75" x14ac:dyDescent="0.3">
      <c r="AY1676" s="226" t="e">
        <f>VLOOKUP(C1676,#REF!, 2,FALSE)</f>
        <v>#REF!</v>
      </c>
      <c r="BM1676" s="177" t="s">
        <v>5210</v>
      </c>
      <c r="BN1676" s="177" t="s">
        <v>3083</v>
      </c>
      <c r="BO1676" s="177" t="s">
        <v>2650</v>
      </c>
      <c r="BU1676" s="177" t="s">
        <v>5210</v>
      </c>
      <c r="BV1676" s="177" t="s">
        <v>3083</v>
      </c>
      <c r="BW1676" s="177" t="s">
        <v>2650</v>
      </c>
    </row>
    <row r="1677" spans="51:75" x14ac:dyDescent="0.3">
      <c r="AY1677" s="226" t="e">
        <f>VLOOKUP(C1677,#REF!, 2,FALSE)</f>
        <v>#REF!</v>
      </c>
      <c r="BM1677" s="177" t="s">
        <v>5211</v>
      </c>
      <c r="BN1677" s="177" t="s">
        <v>3028</v>
      </c>
      <c r="BO1677" s="177" t="s">
        <v>2374</v>
      </c>
      <c r="BU1677" s="177" t="s">
        <v>5211</v>
      </c>
      <c r="BV1677" s="177" t="s">
        <v>3028</v>
      </c>
      <c r="BW1677" s="177" t="s">
        <v>2374</v>
      </c>
    </row>
    <row r="1678" spans="51:75" x14ac:dyDescent="0.3">
      <c r="AY1678" s="226" t="e">
        <f>VLOOKUP(C1678,#REF!, 2,FALSE)</f>
        <v>#REF!</v>
      </c>
      <c r="BM1678" s="177" t="s">
        <v>5212</v>
      </c>
      <c r="BN1678" s="177" t="s">
        <v>3199</v>
      </c>
      <c r="BO1678" s="177" t="s">
        <v>5213</v>
      </c>
      <c r="BU1678" s="177" t="s">
        <v>5212</v>
      </c>
      <c r="BV1678" s="177" t="s">
        <v>3199</v>
      </c>
      <c r="BW1678" s="177" t="s">
        <v>5213</v>
      </c>
    </row>
    <row r="1679" spans="51:75" x14ac:dyDescent="0.3">
      <c r="AY1679" s="226" t="e">
        <f>VLOOKUP(C1679,#REF!, 2,FALSE)</f>
        <v>#REF!</v>
      </c>
      <c r="BM1679" s="177" t="s">
        <v>5214</v>
      </c>
      <c r="BN1679" s="177" t="s">
        <v>3199</v>
      </c>
      <c r="BO1679" s="177" t="s">
        <v>1162</v>
      </c>
      <c r="BU1679" s="177" t="s">
        <v>5214</v>
      </c>
      <c r="BV1679" s="177" t="s">
        <v>3199</v>
      </c>
      <c r="BW1679" s="177" t="s">
        <v>1162</v>
      </c>
    </row>
    <row r="1680" spans="51:75" x14ac:dyDescent="0.3">
      <c r="AY1680" s="226" t="e">
        <f>VLOOKUP(C1680,#REF!, 2,FALSE)</f>
        <v>#REF!</v>
      </c>
      <c r="BM1680" s="177" t="s">
        <v>5215</v>
      </c>
      <c r="BN1680" s="177" t="s">
        <v>3199</v>
      </c>
      <c r="BO1680" s="177" t="s">
        <v>5216</v>
      </c>
      <c r="BU1680" s="177" t="s">
        <v>5215</v>
      </c>
      <c r="BV1680" s="177" t="s">
        <v>3199</v>
      </c>
      <c r="BW1680" s="177" t="s">
        <v>5216</v>
      </c>
    </row>
    <row r="1681" spans="51:75" x14ac:dyDescent="0.3">
      <c r="AY1681" s="226" t="e">
        <f>VLOOKUP(C1681,#REF!, 2,FALSE)</f>
        <v>#REF!</v>
      </c>
      <c r="BM1681" s="177" t="s">
        <v>5217</v>
      </c>
      <c r="BN1681" s="177" t="s">
        <v>2979</v>
      </c>
      <c r="BO1681" s="177" t="s">
        <v>1777</v>
      </c>
      <c r="BU1681" s="177" t="s">
        <v>5217</v>
      </c>
      <c r="BV1681" s="177" t="s">
        <v>2979</v>
      </c>
      <c r="BW1681" s="177" t="s">
        <v>1777</v>
      </c>
    </row>
    <row r="1682" spans="51:75" x14ac:dyDescent="0.3">
      <c r="AY1682" s="226" t="e">
        <f>VLOOKUP(C1682,#REF!, 2,FALSE)</f>
        <v>#REF!</v>
      </c>
      <c r="BM1682" s="177" t="s">
        <v>5218</v>
      </c>
      <c r="BN1682" s="177" t="s">
        <v>778</v>
      </c>
      <c r="BO1682" s="177" t="s">
        <v>1418</v>
      </c>
      <c r="BU1682" s="177" t="s">
        <v>5218</v>
      </c>
      <c r="BV1682" s="177" t="s">
        <v>778</v>
      </c>
      <c r="BW1682" s="177" t="s">
        <v>1418</v>
      </c>
    </row>
    <row r="1683" spans="51:75" x14ac:dyDescent="0.3">
      <c r="AY1683" s="226" t="e">
        <f>VLOOKUP(C1683,#REF!, 2,FALSE)</f>
        <v>#REF!</v>
      </c>
      <c r="BM1683" s="177" t="s">
        <v>5219</v>
      </c>
      <c r="BN1683" s="177" t="s">
        <v>3028</v>
      </c>
      <c r="BO1683" s="177" t="s">
        <v>2983</v>
      </c>
      <c r="BU1683" s="177" t="s">
        <v>5219</v>
      </c>
      <c r="BV1683" s="177" t="s">
        <v>3028</v>
      </c>
      <c r="BW1683" s="177" t="s">
        <v>2983</v>
      </c>
    </row>
    <row r="1684" spans="51:75" x14ac:dyDescent="0.3">
      <c r="AY1684" s="226" t="e">
        <f>VLOOKUP(C1684,#REF!, 2,FALSE)</f>
        <v>#REF!</v>
      </c>
      <c r="BM1684" s="177" t="s">
        <v>5220</v>
      </c>
      <c r="BN1684" s="177" t="s">
        <v>3199</v>
      </c>
      <c r="BO1684" s="177" t="s">
        <v>5221</v>
      </c>
      <c r="BU1684" s="177" t="s">
        <v>5220</v>
      </c>
      <c r="BV1684" s="177" t="s">
        <v>3199</v>
      </c>
      <c r="BW1684" s="177" t="s">
        <v>5221</v>
      </c>
    </row>
    <row r="1685" spans="51:75" x14ac:dyDescent="0.3">
      <c r="AY1685" s="226" t="e">
        <f>VLOOKUP(C1685,#REF!, 2,FALSE)</f>
        <v>#REF!</v>
      </c>
      <c r="BM1685" s="177" t="s">
        <v>5222</v>
      </c>
      <c r="BN1685" s="177" t="s">
        <v>705</v>
      </c>
      <c r="BO1685" s="177" t="s">
        <v>4509</v>
      </c>
      <c r="BU1685" s="177" t="s">
        <v>5222</v>
      </c>
      <c r="BV1685" s="177" t="s">
        <v>705</v>
      </c>
      <c r="BW1685" s="177" t="s">
        <v>4509</v>
      </c>
    </row>
    <row r="1686" spans="51:75" x14ac:dyDescent="0.3">
      <c r="AY1686" s="226" t="e">
        <f>VLOOKUP(C1686,#REF!, 2,FALSE)</f>
        <v>#REF!</v>
      </c>
      <c r="BM1686" s="177" t="s">
        <v>5223</v>
      </c>
      <c r="BN1686" s="177" t="s">
        <v>3005</v>
      </c>
      <c r="BO1686" s="177" t="s">
        <v>785</v>
      </c>
      <c r="BU1686" s="177" t="s">
        <v>5223</v>
      </c>
      <c r="BV1686" s="177" t="s">
        <v>3005</v>
      </c>
      <c r="BW1686" s="177" t="s">
        <v>785</v>
      </c>
    </row>
    <row r="1687" spans="51:75" x14ac:dyDescent="0.3">
      <c r="AY1687" s="226" t="e">
        <f>VLOOKUP(C1687,#REF!, 2,FALSE)</f>
        <v>#REF!</v>
      </c>
      <c r="BM1687" s="177" t="s">
        <v>980</v>
      </c>
      <c r="BN1687" s="177" t="s">
        <v>3199</v>
      </c>
      <c r="BO1687" s="177" t="s">
        <v>1071</v>
      </c>
      <c r="BU1687" s="177" t="s">
        <v>980</v>
      </c>
      <c r="BV1687" s="177" t="s">
        <v>3199</v>
      </c>
      <c r="BW1687" s="177" t="s">
        <v>1071</v>
      </c>
    </row>
    <row r="1688" spans="51:75" x14ac:dyDescent="0.3">
      <c r="AY1688" s="226" t="e">
        <f>VLOOKUP(C1688,#REF!, 2,FALSE)</f>
        <v>#REF!</v>
      </c>
      <c r="BM1688" s="177" t="s">
        <v>5224</v>
      </c>
      <c r="BN1688" s="177" t="s">
        <v>1139</v>
      </c>
      <c r="BO1688" s="177" t="s">
        <v>4601</v>
      </c>
      <c r="BU1688" s="177" t="s">
        <v>5224</v>
      </c>
      <c r="BV1688" s="177" t="s">
        <v>1139</v>
      </c>
      <c r="BW1688" s="177" t="s">
        <v>4601</v>
      </c>
    </row>
    <row r="1689" spans="51:75" x14ac:dyDescent="0.3">
      <c r="AY1689" s="226" t="e">
        <f>VLOOKUP(C1689,#REF!, 2,FALSE)</f>
        <v>#REF!</v>
      </c>
      <c r="BM1689" s="177" t="s">
        <v>981</v>
      </c>
      <c r="BN1689" s="177" t="s">
        <v>3199</v>
      </c>
      <c r="BO1689" s="177" t="s">
        <v>5225</v>
      </c>
      <c r="BU1689" s="177" t="s">
        <v>981</v>
      </c>
      <c r="BV1689" s="177" t="s">
        <v>3199</v>
      </c>
      <c r="BW1689" s="177" t="s">
        <v>5225</v>
      </c>
    </row>
    <row r="1690" spans="51:75" x14ac:dyDescent="0.3">
      <c r="AY1690" s="226" t="e">
        <f>VLOOKUP(C1690,#REF!, 2,FALSE)</f>
        <v>#REF!</v>
      </c>
      <c r="BM1690" s="177" t="s">
        <v>5226</v>
      </c>
      <c r="BN1690" s="177" t="s">
        <v>3199</v>
      </c>
      <c r="BO1690" s="177" t="s">
        <v>4787</v>
      </c>
      <c r="BU1690" s="177" t="s">
        <v>5226</v>
      </c>
      <c r="BV1690" s="177" t="s">
        <v>3199</v>
      </c>
      <c r="BW1690" s="177" t="s">
        <v>4787</v>
      </c>
    </row>
    <row r="1691" spans="51:75" x14ac:dyDescent="0.3">
      <c r="AY1691" s="226" t="e">
        <f>VLOOKUP(C1691,#REF!, 2,FALSE)</f>
        <v>#REF!</v>
      </c>
      <c r="BM1691" s="177" t="s">
        <v>5227</v>
      </c>
      <c r="BN1691" s="177" t="s">
        <v>3199</v>
      </c>
      <c r="BO1691" s="177" t="s">
        <v>958</v>
      </c>
      <c r="BU1691" s="177" t="s">
        <v>5227</v>
      </c>
      <c r="BV1691" s="177" t="s">
        <v>3199</v>
      </c>
      <c r="BW1691" s="177" t="s">
        <v>958</v>
      </c>
    </row>
    <row r="1692" spans="51:75" x14ac:dyDescent="0.3">
      <c r="AY1692" s="226" t="e">
        <f>VLOOKUP(C1692,#REF!, 2,FALSE)</f>
        <v>#REF!</v>
      </c>
      <c r="BM1692" s="177" t="s">
        <v>5229</v>
      </c>
      <c r="BN1692" s="177" t="s">
        <v>3199</v>
      </c>
      <c r="BO1692" s="177" t="s">
        <v>2983</v>
      </c>
      <c r="BU1692" s="177" t="s">
        <v>5229</v>
      </c>
      <c r="BV1692" s="177" t="s">
        <v>3199</v>
      </c>
      <c r="BW1692" s="177" t="s">
        <v>2983</v>
      </c>
    </row>
    <row r="1693" spans="51:75" x14ac:dyDescent="0.3">
      <c r="AY1693" s="226" t="e">
        <f>VLOOKUP(C1693,#REF!, 2,FALSE)</f>
        <v>#REF!</v>
      </c>
      <c r="BM1693" s="177" t="s">
        <v>5230</v>
      </c>
      <c r="BN1693" s="177" t="s">
        <v>628</v>
      </c>
      <c r="BO1693" s="177" t="s">
        <v>5232</v>
      </c>
      <c r="BU1693" s="177" t="s">
        <v>5230</v>
      </c>
      <c r="BV1693" s="177" t="s">
        <v>628</v>
      </c>
      <c r="BW1693" s="177" t="s">
        <v>5232</v>
      </c>
    </row>
    <row r="1694" spans="51:75" x14ac:dyDescent="0.3">
      <c r="AY1694" s="226" t="e">
        <f>VLOOKUP(C1694,#REF!, 2,FALSE)</f>
        <v>#REF!</v>
      </c>
      <c r="BM1694" s="177" t="s">
        <v>982</v>
      </c>
      <c r="BN1694" s="177" t="s">
        <v>719</v>
      </c>
      <c r="BO1694" s="177" t="s">
        <v>5233</v>
      </c>
      <c r="BU1694" s="177" t="s">
        <v>982</v>
      </c>
      <c r="BV1694" s="177" t="s">
        <v>719</v>
      </c>
      <c r="BW1694" s="177" t="s">
        <v>5233</v>
      </c>
    </row>
    <row r="1695" spans="51:75" x14ac:dyDescent="0.3">
      <c r="AY1695" s="226" t="e">
        <f>VLOOKUP(C1695,#REF!, 2,FALSE)</f>
        <v>#REF!</v>
      </c>
      <c r="BM1695" s="177" t="s">
        <v>5234</v>
      </c>
      <c r="BN1695" s="177" t="s">
        <v>715</v>
      </c>
      <c r="BO1695" s="177" t="s">
        <v>5235</v>
      </c>
      <c r="BU1695" s="177" t="s">
        <v>5234</v>
      </c>
      <c r="BV1695" s="177" t="s">
        <v>715</v>
      </c>
      <c r="BW1695" s="177" t="s">
        <v>5235</v>
      </c>
    </row>
    <row r="1696" spans="51:75" x14ac:dyDescent="0.3">
      <c r="AY1696" s="226" t="e">
        <f>VLOOKUP(C1696,#REF!, 2,FALSE)</f>
        <v>#REF!</v>
      </c>
      <c r="BM1696" s="177" t="s">
        <v>5236</v>
      </c>
      <c r="BN1696" s="177" t="s">
        <v>3199</v>
      </c>
      <c r="BO1696" s="177" t="s">
        <v>1964</v>
      </c>
      <c r="BU1696" s="177" t="s">
        <v>5236</v>
      </c>
      <c r="BV1696" s="177" t="s">
        <v>3199</v>
      </c>
      <c r="BW1696" s="177" t="s">
        <v>1964</v>
      </c>
    </row>
    <row r="1697" spans="51:75" x14ac:dyDescent="0.3">
      <c r="AY1697" s="226" t="e">
        <f>VLOOKUP(C1697,#REF!, 2,FALSE)</f>
        <v>#REF!</v>
      </c>
      <c r="BM1697" s="177" t="s">
        <v>5237</v>
      </c>
      <c r="BN1697" s="177" t="s">
        <v>628</v>
      </c>
      <c r="BO1697" s="177" t="s">
        <v>5238</v>
      </c>
      <c r="BU1697" s="177" t="s">
        <v>5237</v>
      </c>
      <c r="BV1697" s="177" t="s">
        <v>628</v>
      </c>
      <c r="BW1697" s="177" t="s">
        <v>5238</v>
      </c>
    </row>
    <row r="1698" spans="51:75" x14ac:dyDescent="0.3">
      <c r="AY1698" s="226" t="e">
        <f>VLOOKUP(C1698,#REF!, 2,FALSE)</f>
        <v>#REF!</v>
      </c>
      <c r="BM1698" s="177" t="s">
        <v>5239</v>
      </c>
      <c r="BN1698" s="177" t="s">
        <v>3199</v>
      </c>
      <c r="BO1698" s="177" t="s">
        <v>5240</v>
      </c>
      <c r="BU1698" s="177" t="s">
        <v>5239</v>
      </c>
      <c r="BV1698" s="177" t="s">
        <v>3199</v>
      </c>
      <c r="BW1698" s="177" t="s">
        <v>5240</v>
      </c>
    </row>
    <row r="1699" spans="51:75" x14ac:dyDescent="0.3">
      <c r="AY1699" s="226" t="e">
        <f>VLOOKUP(C1699,#REF!, 2,FALSE)</f>
        <v>#REF!</v>
      </c>
      <c r="BM1699" s="177" t="s">
        <v>5241</v>
      </c>
      <c r="BN1699" s="177" t="s">
        <v>715</v>
      </c>
      <c r="BO1699" s="177" t="s">
        <v>3036</v>
      </c>
      <c r="BU1699" s="177" t="s">
        <v>5241</v>
      </c>
      <c r="BV1699" s="177" t="s">
        <v>715</v>
      </c>
      <c r="BW1699" s="177" t="s">
        <v>3036</v>
      </c>
    </row>
    <row r="1700" spans="51:75" x14ac:dyDescent="0.3">
      <c r="AY1700" s="226" t="e">
        <f>VLOOKUP(C1700,#REF!, 2,FALSE)</f>
        <v>#REF!</v>
      </c>
      <c r="BM1700" s="177" t="s">
        <v>5242</v>
      </c>
      <c r="BN1700" s="177" t="s">
        <v>3199</v>
      </c>
      <c r="BO1700" s="177" t="s">
        <v>5221</v>
      </c>
      <c r="BU1700" s="177" t="s">
        <v>5242</v>
      </c>
      <c r="BV1700" s="177" t="s">
        <v>3199</v>
      </c>
      <c r="BW1700" s="177" t="s">
        <v>5221</v>
      </c>
    </row>
    <row r="1701" spans="51:75" x14ac:dyDescent="0.3">
      <c r="AY1701" s="226" t="e">
        <f>VLOOKUP(C1701,#REF!, 2,FALSE)</f>
        <v>#REF!</v>
      </c>
      <c r="BM1701" s="177" t="s">
        <v>5243</v>
      </c>
      <c r="BN1701" s="177" t="s">
        <v>3005</v>
      </c>
      <c r="BO1701" s="177" t="s">
        <v>785</v>
      </c>
      <c r="BU1701" s="177" t="s">
        <v>5243</v>
      </c>
      <c r="BV1701" s="177" t="s">
        <v>3005</v>
      </c>
      <c r="BW1701" s="177" t="s">
        <v>785</v>
      </c>
    </row>
    <row r="1702" spans="51:75" x14ac:dyDescent="0.3">
      <c r="AY1702" s="226" t="e">
        <f>VLOOKUP(C1702,#REF!, 2,FALSE)</f>
        <v>#REF!</v>
      </c>
      <c r="BM1702" s="177" t="s">
        <v>5245</v>
      </c>
      <c r="BN1702" s="177" t="s">
        <v>3199</v>
      </c>
      <c r="BO1702" s="177" t="s">
        <v>3895</v>
      </c>
      <c r="BU1702" s="177" t="s">
        <v>5245</v>
      </c>
      <c r="BV1702" s="177" t="s">
        <v>3199</v>
      </c>
      <c r="BW1702" s="177" t="s">
        <v>3895</v>
      </c>
    </row>
    <row r="1703" spans="51:75" x14ac:dyDescent="0.3">
      <c r="AY1703" s="226" t="e">
        <f>VLOOKUP(C1703,#REF!, 2,FALSE)</f>
        <v>#REF!</v>
      </c>
      <c r="BM1703" s="177" t="s">
        <v>5247</v>
      </c>
      <c r="BN1703" s="177" t="s">
        <v>787</v>
      </c>
      <c r="BO1703" s="177" t="s">
        <v>4665</v>
      </c>
      <c r="BU1703" s="177" t="s">
        <v>5247</v>
      </c>
      <c r="BV1703" s="177" t="s">
        <v>787</v>
      </c>
      <c r="BW1703" s="177" t="s">
        <v>4665</v>
      </c>
    </row>
    <row r="1704" spans="51:75" x14ac:dyDescent="0.3">
      <c r="AY1704" s="226" t="e">
        <f>VLOOKUP(C1704,#REF!, 2,FALSE)</f>
        <v>#REF!</v>
      </c>
      <c r="BM1704" s="177" t="s">
        <v>5248</v>
      </c>
      <c r="BN1704" s="177" t="s">
        <v>3005</v>
      </c>
      <c r="BO1704" s="177" t="s">
        <v>1262</v>
      </c>
      <c r="BU1704" s="177" t="s">
        <v>5248</v>
      </c>
      <c r="BV1704" s="177" t="s">
        <v>3005</v>
      </c>
      <c r="BW1704" s="177" t="s">
        <v>1262</v>
      </c>
    </row>
    <row r="1705" spans="51:75" x14ac:dyDescent="0.3">
      <c r="AY1705" s="226" t="e">
        <f>VLOOKUP(C1705,#REF!, 2,FALSE)</f>
        <v>#REF!</v>
      </c>
      <c r="BM1705" s="177" t="s">
        <v>983</v>
      </c>
      <c r="BN1705" s="177" t="s">
        <v>1342</v>
      </c>
      <c r="BO1705" s="177" t="s">
        <v>5249</v>
      </c>
      <c r="BU1705" s="177" t="s">
        <v>983</v>
      </c>
      <c r="BV1705" s="177" t="s">
        <v>1342</v>
      </c>
      <c r="BW1705" s="177" t="s">
        <v>5249</v>
      </c>
    </row>
    <row r="1706" spans="51:75" x14ac:dyDescent="0.3">
      <c r="AY1706" s="226" t="e">
        <f>VLOOKUP(C1706,#REF!, 2,FALSE)</f>
        <v>#REF!</v>
      </c>
      <c r="BM1706" s="177" t="s">
        <v>5250</v>
      </c>
      <c r="BN1706" s="177" t="s">
        <v>3199</v>
      </c>
      <c r="BO1706" s="177" t="s">
        <v>5251</v>
      </c>
      <c r="BU1706" s="177" t="s">
        <v>5250</v>
      </c>
      <c r="BV1706" s="177" t="s">
        <v>3199</v>
      </c>
      <c r="BW1706" s="177" t="s">
        <v>5251</v>
      </c>
    </row>
    <row r="1707" spans="51:75" x14ac:dyDescent="0.3">
      <c r="AY1707" s="226" t="e">
        <f>VLOOKUP(C1707,#REF!, 2,FALSE)</f>
        <v>#REF!</v>
      </c>
      <c r="BM1707" s="177" t="s">
        <v>5253</v>
      </c>
      <c r="BN1707" s="177" t="s">
        <v>3199</v>
      </c>
      <c r="BO1707" s="177" t="s">
        <v>4481</v>
      </c>
      <c r="BU1707" s="177" t="s">
        <v>5253</v>
      </c>
      <c r="BV1707" s="177" t="s">
        <v>3199</v>
      </c>
      <c r="BW1707" s="177" t="s">
        <v>4481</v>
      </c>
    </row>
    <row r="1708" spans="51:75" x14ac:dyDescent="0.3">
      <c r="AY1708" s="226" t="e">
        <f>VLOOKUP(C1708,#REF!, 2,FALSE)</f>
        <v>#REF!</v>
      </c>
      <c r="BM1708" s="177" t="s">
        <v>5254</v>
      </c>
      <c r="BN1708" s="177" t="s">
        <v>3199</v>
      </c>
      <c r="BO1708" s="177" t="s">
        <v>4791</v>
      </c>
      <c r="BU1708" s="177" t="s">
        <v>5254</v>
      </c>
      <c r="BV1708" s="177" t="s">
        <v>3199</v>
      </c>
      <c r="BW1708" s="177" t="s">
        <v>4791</v>
      </c>
    </row>
    <row r="1709" spans="51:75" x14ac:dyDescent="0.3">
      <c r="AY1709" s="226" t="e">
        <f>VLOOKUP(C1709,#REF!, 2,FALSE)</f>
        <v>#REF!</v>
      </c>
      <c r="BM1709" s="177" t="s">
        <v>5255</v>
      </c>
      <c r="BN1709" s="177" t="s">
        <v>862</v>
      </c>
      <c r="BO1709" s="177" t="s">
        <v>1337</v>
      </c>
      <c r="BU1709" s="177" t="s">
        <v>5255</v>
      </c>
      <c r="BV1709" s="177" t="s">
        <v>862</v>
      </c>
      <c r="BW1709" s="177" t="s">
        <v>1337</v>
      </c>
    </row>
    <row r="1710" spans="51:75" x14ac:dyDescent="0.3">
      <c r="AY1710" s="226" t="e">
        <f>VLOOKUP(C1710,#REF!, 2,FALSE)</f>
        <v>#REF!</v>
      </c>
      <c r="BM1710" s="177" t="s">
        <v>5256</v>
      </c>
      <c r="BN1710" s="177" t="s">
        <v>636</v>
      </c>
      <c r="BO1710" s="177" t="s">
        <v>920</v>
      </c>
      <c r="BU1710" s="177" t="s">
        <v>5256</v>
      </c>
      <c r="BV1710" s="177" t="s">
        <v>636</v>
      </c>
      <c r="BW1710" s="177" t="s">
        <v>920</v>
      </c>
    </row>
    <row r="1711" spans="51:75" x14ac:dyDescent="0.3">
      <c r="AY1711" s="226" t="e">
        <f>VLOOKUP(C1711,#REF!, 2,FALSE)</f>
        <v>#REF!</v>
      </c>
      <c r="BM1711" s="177" t="s">
        <v>984</v>
      </c>
      <c r="BN1711" s="177" t="s">
        <v>3199</v>
      </c>
      <c r="BO1711" s="177" t="s">
        <v>5257</v>
      </c>
      <c r="BU1711" s="177" t="s">
        <v>984</v>
      </c>
      <c r="BV1711" s="177" t="s">
        <v>3199</v>
      </c>
      <c r="BW1711" s="177" t="s">
        <v>5257</v>
      </c>
    </row>
    <row r="1712" spans="51:75" x14ac:dyDescent="0.3">
      <c r="AY1712" s="226" t="e">
        <f>VLOOKUP(C1712,#REF!, 2,FALSE)</f>
        <v>#REF!</v>
      </c>
      <c r="BM1712" s="177" t="s">
        <v>5258</v>
      </c>
      <c r="BN1712" s="177" t="s">
        <v>619</v>
      </c>
      <c r="BO1712" s="177" t="s">
        <v>2983</v>
      </c>
      <c r="BU1712" s="177" t="s">
        <v>5258</v>
      </c>
      <c r="BV1712" s="177" t="s">
        <v>619</v>
      </c>
      <c r="BW1712" s="177" t="s">
        <v>2983</v>
      </c>
    </row>
    <row r="1713" spans="51:75" x14ac:dyDescent="0.3">
      <c r="AY1713" s="226" t="e">
        <f>VLOOKUP(C1713,#REF!, 2,FALSE)</f>
        <v>#REF!</v>
      </c>
      <c r="BM1713" s="177" t="s">
        <v>985</v>
      </c>
      <c r="BN1713" s="177" t="s">
        <v>3199</v>
      </c>
      <c r="BO1713" s="177" t="s">
        <v>2195</v>
      </c>
      <c r="BU1713" s="177" t="s">
        <v>985</v>
      </c>
      <c r="BV1713" s="177" t="s">
        <v>3199</v>
      </c>
      <c r="BW1713" s="177" t="s">
        <v>2195</v>
      </c>
    </row>
    <row r="1714" spans="51:75" x14ac:dyDescent="0.3">
      <c r="AY1714" s="226" t="e">
        <f>VLOOKUP(C1714,#REF!, 2,FALSE)</f>
        <v>#REF!</v>
      </c>
      <c r="BM1714" s="177" t="s">
        <v>5260</v>
      </c>
      <c r="BN1714" s="177" t="s">
        <v>3199</v>
      </c>
      <c r="BO1714" s="177" t="s">
        <v>2167</v>
      </c>
      <c r="BU1714" s="177" t="s">
        <v>5260</v>
      </c>
      <c r="BV1714" s="177" t="s">
        <v>3199</v>
      </c>
      <c r="BW1714" s="177" t="s">
        <v>2167</v>
      </c>
    </row>
    <row r="1715" spans="51:75" x14ac:dyDescent="0.3">
      <c r="AY1715" s="226" t="e">
        <f>VLOOKUP(C1715,#REF!, 2,FALSE)</f>
        <v>#REF!</v>
      </c>
      <c r="BM1715" s="177" t="s">
        <v>5262</v>
      </c>
      <c r="BN1715" s="177" t="s">
        <v>2979</v>
      </c>
      <c r="BO1715" s="177" t="s">
        <v>5263</v>
      </c>
      <c r="BU1715" s="177" t="s">
        <v>5262</v>
      </c>
      <c r="BV1715" s="177" t="s">
        <v>2979</v>
      </c>
      <c r="BW1715" s="177" t="s">
        <v>5263</v>
      </c>
    </row>
    <row r="1716" spans="51:75" x14ac:dyDescent="0.3">
      <c r="AY1716" s="226" t="e">
        <f>VLOOKUP(C1716,#REF!, 2,FALSE)</f>
        <v>#REF!</v>
      </c>
      <c r="BM1716" s="177" t="s">
        <v>5264</v>
      </c>
      <c r="BN1716" s="177" t="s">
        <v>3097</v>
      </c>
      <c r="BO1716" s="177" t="s">
        <v>1611</v>
      </c>
      <c r="BU1716" s="177" t="s">
        <v>5264</v>
      </c>
      <c r="BV1716" s="177" t="s">
        <v>3097</v>
      </c>
      <c r="BW1716" s="177" t="s">
        <v>1611</v>
      </c>
    </row>
    <row r="1717" spans="51:75" x14ac:dyDescent="0.3">
      <c r="AY1717" s="226" t="e">
        <f>VLOOKUP(C1717,#REF!, 2,FALSE)</f>
        <v>#REF!</v>
      </c>
      <c r="BM1717" s="177" t="s">
        <v>986</v>
      </c>
      <c r="BN1717" s="177" t="s">
        <v>3199</v>
      </c>
      <c r="BO1717" s="177" t="s">
        <v>1327</v>
      </c>
      <c r="BU1717" s="177" t="s">
        <v>986</v>
      </c>
      <c r="BV1717" s="177" t="s">
        <v>3199</v>
      </c>
      <c r="BW1717" s="177" t="s">
        <v>1327</v>
      </c>
    </row>
    <row r="1718" spans="51:75" x14ac:dyDescent="0.3">
      <c r="AY1718" s="226" t="e">
        <f>VLOOKUP(C1718,#REF!, 2,FALSE)</f>
        <v>#REF!</v>
      </c>
      <c r="BM1718" s="177" t="s">
        <v>5265</v>
      </c>
      <c r="BN1718" s="177" t="s">
        <v>663</v>
      </c>
      <c r="BO1718" s="177" t="s">
        <v>1611</v>
      </c>
      <c r="BU1718" s="177" t="s">
        <v>5265</v>
      </c>
      <c r="BV1718" s="177" t="s">
        <v>663</v>
      </c>
      <c r="BW1718" s="177" t="s">
        <v>1611</v>
      </c>
    </row>
    <row r="1719" spans="51:75" x14ac:dyDescent="0.3">
      <c r="AY1719" s="226" t="e">
        <f>VLOOKUP(C1719,#REF!, 2,FALSE)</f>
        <v>#REF!</v>
      </c>
      <c r="BM1719" s="177" t="s">
        <v>987</v>
      </c>
      <c r="BN1719" s="177" t="s">
        <v>3199</v>
      </c>
      <c r="BO1719" s="177" t="s">
        <v>5266</v>
      </c>
      <c r="BU1719" s="177" t="s">
        <v>987</v>
      </c>
      <c r="BV1719" s="177" t="s">
        <v>3199</v>
      </c>
      <c r="BW1719" s="177" t="s">
        <v>5266</v>
      </c>
    </row>
    <row r="1720" spans="51:75" x14ac:dyDescent="0.3">
      <c r="AY1720" s="226" t="e">
        <f>VLOOKUP(C1720,#REF!, 2,FALSE)</f>
        <v>#REF!</v>
      </c>
      <c r="BM1720" s="177" t="s">
        <v>988</v>
      </c>
      <c r="BN1720" s="177" t="s">
        <v>16982</v>
      </c>
      <c r="BO1720" s="177" t="s">
        <v>4452</v>
      </c>
      <c r="BU1720" s="177" t="s">
        <v>988</v>
      </c>
      <c r="BV1720" s="177" t="s">
        <v>16982</v>
      </c>
      <c r="BW1720" s="177" t="s">
        <v>4452</v>
      </c>
    </row>
    <row r="1721" spans="51:75" x14ac:dyDescent="0.3">
      <c r="AY1721" s="226" t="e">
        <f>VLOOKUP(C1721,#REF!, 2,FALSE)</f>
        <v>#REF!</v>
      </c>
      <c r="BM1721" s="177" t="s">
        <v>5268</v>
      </c>
      <c r="BN1721" s="177" t="s">
        <v>1342</v>
      </c>
      <c r="BO1721" s="177" t="s">
        <v>5269</v>
      </c>
      <c r="BU1721" s="177" t="s">
        <v>5268</v>
      </c>
      <c r="BV1721" s="177" t="s">
        <v>1342</v>
      </c>
      <c r="BW1721" s="177" t="s">
        <v>5269</v>
      </c>
    </row>
    <row r="1722" spans="51:75" x14ac:dyDescent="0.3">
      <c r="AY1722" s="226" t="e">
        <f>VLOOKUP(C1722,#REF!, 2,FALSE)</f>
        <v>#REF!</v>
      </c>
      <c r="BM1722" s="177" t="s">
        <v>122</v>
      </c>
      <c r="BN1722" s="177" t="s">
        <v>3045</v>
      </c>
      <c r="BO1722" s="177" t="s">
        <v>5270</v>
      </c>
      <c r="BU1722" s="177" t="s">
        <v>122</v>
      </c>
      <c r="BV1722" s="177" t="s">
        <v>3045</v>
      </c>
      <c r="BW1722" s="177" t="s">
        <v>5270</v>
      </c>
    </row>
    <row r="1723" spans="51:75" x14ac:dyDescent="0.3">
      <c r="AY1723" s="226" t="e">
        <f>VLOOKUP(C1723,#REF!, 2,FALSE)</f>
        <v>#REF!</v>
      </c>
      <c r="BM1723" s="177" t="s">
        <v>989</v>
      </c>
      <c r="BN1723" s="177" t="s">
        <v>2979</v>
      </c>
      <c r="BO1723" s="177" t="s">
        <v>5271</v>
      </c>
      <c r="BU1723" s="177" t="s">
        <v>989</v>
      </c>
      <c r="BV1723" s="177" t="s">
        <v>2979</v>
      </c>
      <c r="BW1723" s="177" t="s">
        <v>5271</v>
      </c>
    </row>
    <row r="1724" spans="51:75" x14ac:dyDescent="0.3">
      <c r="AY1724" s="226" t="e">
        <f>VLOOKUP(C1724,#REF!, 2,FALSE)</f>
        <v>#REF!</v>
      </c>
      <c r="BM1724" s="177" t="s">
        <v>5272</v>
      </c>
      <c r="BN1724" s="177" t="s">
        <v>1342</v>
      </c>
      <c r="BO1724" s="177" t="s">
        <v>3496</v>
      </c>
      <c r="BU1724" s="177" t="s">
        <v>5272</v>
      </c>
      <c r="BV1724" s="177" t="s">
        <v>1342</v>
      </c>
      <c r="BW1724" s="177" t="s">
        <v>3496</v>
      </c>
    </row>
    <row r="1725" spans="51:75" x14ac:dyDescent="0.3">
      <c r="AY1725" s="226" t="e">
        <f>VLOOKUP(C1725,#REF!, 2,FALSE)</f>
        <v>#REF!</v>
      </c>
      <c r="BM1725" s="177" t="s">
        <v>990</v>
      </c>
      <c r="BN1725" s="177" t="s">
        <v>16982</v>
      </c>
      <c r="BO1725" s="177" t="s">
        <v>4425</v>
      </c>
      <c r="BU1725" s="177" t="s">
        <v>990</v>
      </c>
      <c r="BV1725" s="177" t="s">
        <v>16982</v>
      </c>
      <c r="BW1725" s="177" t="s">
        <v>4425</v>
      </c>
    </row>
    <row r="1726" spans="51:75" x14ac:dyDescent="0.3">
      <c r="AY1726" s="226" t="e">
        <f>VLOOKUP(C1726,#REF!, 2,FALSE)</f>
        <v>#REF!</v>
      </c>
      <c r="BM1726" s="177" t="s">
        <v>5273</v>
      </c>
      <c r="BN1726" s="177" t="s">
        <v>3199</v>
      </c>
      <c r="BO1726" s="177" t="s">
        <v>5274</v>
      </c>
      <c r="BU1726" s="177" t="s">
        <v>5273</v>
      </c>
      <c r="BV1726" s="177" t="s">
        <v>3199</v>
      </c>
      <c r="BW1726" s="177" t="s">
        <v>5274</v>
      </c>
    </row>
    <row r="1727" spans="51:75" x14ac:dyDescent="0.3">
      <c r="AY1727" s="226" t="e">
        <f>VLOOKUP(C1727,#REF!, 2,FALSE)</f>
        <v>#REF!</v>
      </c>
      <c r="BM1727" s="177" t="s">
        <v>5275</v>
      </c>
      <c r="BN1727" s="177" t="s">
        <v>3028</v>
      </c>
      <c r="BO1727" s="177" t="s">
        <v>5276</v>
      </c>
      <c r="BU1727" s="177" t="s">
        <v>5275</v>
      </c>
      <c r="BV1727" s="177" t="s">
        <v>3028</v>
      </c>
      <c r="BW1727" s="177" t="s">
        <v>5276</v>
      </c>
    </row>
    <row r="1728" spans="51:75" x14ac:dyDescent="0.3">
      <c r="AY1728" s="226" t="e">
        <f>VLOOKUP(C1728,#REF!, 2,FALSE)</f>
        <v>#REF!</v>
      </c>
      <c r="BM1728" s="177" t="s">
        <v>5277</v>
      </c>
      <c r="BN1728" s="177" t="s">
        <v>3199</v>
      </c>
      <c r="BO1728" s="177" t="s">
        <v>5278</v>
      </c>
      <c r="BU1728" s="177" t="s">
        <v>5277</v>
      </c>
      <c r="BV1728" s="177" t="s">
        <v>3199</v>
      </c>
      <c r="BW1728" s="177" t="s">
        <v>5278</v>
      </c>
    </row>
    <row r="1729" spans="51:75" x14ac:dyDescent="0.3">
      <c r="AY1729" s="226" t="e">
        <f>VLOOKUP(C1729,#REF!, 2,FALSE)</f>
        <v>#REF!</v>
      </c>
      <c r="BM1729" s="177" t="s">
        <v>5279</v>
      </c>
      <c r="BN1729" s="177" t="s">
        <v>3045</v>
      </c>
      <c r="BO1729" s="177" t="s">
        <v>5280</v>
      </c>
      <c r="BU1729" s="177" t="s">
        <v>5279</v>
      </c>
      <c r="BV1729" s="177" t="s">
        <v>3045</v>
      </c>
      <c r="BW1729" s="177" t="s">
        <v>5280</v>
      </c>
    </row>
    <row r="1730" spans="51:75" x14ac:dyDescent="0.3">
      <c r="AY1730" s="226" t="e">
        <f>VLOOKUP(C1730,#REF!, 2,FALSE)</f>
        <v>#REF!</v>
      </c>
      <c r="BM1730" s="177" t="s">
        <v>5281</v>
      </c>
      <c r="BN1730" s="177" t="s">
        <v>3199</v>
      </c>
      <c r="BO1730" s="177" t="s">
        <v>5282</v>
      </c>
      <c r="BU1730" s="177" t="s">
        <v>5281</v>
      </c>
      <c r="BV1730" s="177" t="s">
        <v>3199</v>
      </c>
      <c r="BW1730" s="177" t="s">
        <v>5282</v>
      </c>
    </row>
    <row r="1731" spans="51:75" x14ac:dyDescent="0.3">
      <c r="AY1731" s="226" t="e">
        <f>VLOOKUP(C1731,#REF!, 2,FALSE)</f>
        <v>#REF!</v>
      </c>
      <c r="BM1731" s="177" t="s">
        <v>991</v>
      </c>
      <c r="BN1731" s="177" t="s">
        <v>1139</v>
      </c>
      <c r="BO1731" s="177" t="s">
        <v>1265</v>
      </c>
      <c r="BU1731" s="177" t="s">
        <v>991</v>
      </c>
      <c r="BV1731" s="177" t="s">
        <v>1139</v>
      </c>
      <c r="BW1731" s="177" t="s">
        <v>1265</v>
      </c>
    </row>
    <row r="1732" spans="51:75" x14ac:dyDescent="0.3">
      <c r="AY1732" s="226" t="e">
        <f>VLOOKUP(C1732,#REF!, 2,FALSE)</f>
        <v>#REF!</v>
      </c>
      <c r="BM1732" s="177" t="s">
        <v>5283</v>
      </c>
      <c r="BN1732" s="177" t="s">
        <v>1342</v>
      </c>
      <c r="BO1732" s="177" t="s">
        <v>3607</v>
      </c>
      <c r="BU1732" s="177" t="s">
        <v>5283</v>
      </c>
      <c r="BV1732" s="177" t="s">
        <v>1342</v>
      </c>
      <c r="BW1732" s="177" t="s">
        <v>3607</v>
      </c>
    </row>
    <row r="1733" spans="51:75" x14ac:dyDescent="0.3">
      <c r="AY1733" s="226" t="e">
        <f>VLOOKUP(C1733,#REF!, 2,FALSE)</f>
        <v>#REF!</v>
      </c>
      <c r="BM1733" s="177" t="s">
        <v>5284</v>
      </c>
      <c r="BN1733" s="177" t="s">
        <v>3045</v>
      </c>
      <c r="BO1733" s="177" t="s">
        <v>5285</v>
      </c>
      <c r="BU1733" s="177" t="s">
        <v>5284</v>
      </c>
      <c r="BV1733" s="177" t="s">
        <v>3045</v>
      </c>
      <c r="BW1733" s="177" t="s">
        <v>5285</v>
      </c>
    </row>
    <row r="1734" spans="51:75" x14ac:dyDescent="0.3">
      <c r="AY1734" s="226" t="e">
        <f>VLOOKUP(C1734,#REF!, 2,FALSE)</f>
        <v>#REF!</v>
      </c>
      <c r="BM1734" s="177" t="s">
        <v>5286</v>
      </c>
      <c r="BN1734" s="177" t="s">
        <v>1342</v>
      </c>
      <c r="BO1734" s="177" t="s">
        <v>5288</v>
      </c>
      <c r="BU1734" s="177" t="s">
        <v>5286</v>
      </c>
      <c r="BV1734" s="177" t="s">
        <v>1342</v>
      </c>
      <c r="BW1734" s="177" t="s">
        <v>5288</v>
      </c>
    </row>
    <row r="1735" spans="51:75" x14ac:dyDescent="0.3">
      <c r="AY1735" s="226" t="e">
        <f>VLOOKUP(C1735,#REF!, 2,FALSE)</f>
        <v>#REF!</v>
      </c>
      <c r="BM1735" s="177" t="s">
        <v>5289</v>
      </c>
      <c r="BN1735" s="177" t="s">
        <v>3199</v>
      </c>
      <c r="BO1735" s="177" t="s">
        <v>3278</v>
      </c>
      <c r="BU1735" s="177" t="s">
        <v>5289</v>
      </c>
      <c r="BV1735" s="177" t="s">
        <v>3199</v>
      </c>
      <c r="BW1735" s="177" t="s">
        <v>3278</v>
      </c>
    </row>
    <row r="1736" spans="51:75" x14ac:dyDescent="0.3">
      <c r="AY1736" s="226" t="e">
        <f>VLOOKUP(C1736,#REF!, 2,FALSE)</f>
        <v>#REF!</v>
      </c>
      <c r="BM1736" s="177" t="s">
        <v>5291</v>
      </c>
      <c r="BN1736" s="177" t="s">
        <v>16979</v>
      </c>
      <c r="BO1736" s="177" t="s">
        <v>936</v>
      </c>
      <c r="BU1736" s="177" t="s">
        <v>5291</v>
      </c>
      <c r="BV1736" s="177" t="s">
        <v>16979</v>
      </c>
      <c r="BW1736" s="177" t="s">
        <v>936</v>
      </c>
    </row>
    <row r="1737" spans="51:75" x14ac:dyDescent="0.3">
      <c r="AY1737" s="226" t="e">
        <f>VLOOKUP(C1737,#REF!, 2,FALSE)</f>
        <v>#REF!</v>
      </c>
      <c r="BM1737" s="177" t="s">
        <v>5292</v>
      </c>
      <c r="BN1737" s="177" t="s">
        <v>787</v>
      </c>
      <c r="BO1737" s="177" t="s">
        <v>936</v>
      </c>
      <c r="BU1737" s="177" t="s">
        <v>5292</v>
      </c>
      <c r="BV1737" s="177" t="s">
        <v>787</v>
      </c>
      <c r="BW1737" s="177" t="s">
        <v>936</v>
      </c>
    </row>
    <row r="1738" spans="51:75" x14ac:dyDescent="0.3">
      <c r="AY1738" s="226" t="e">
        <f>VLOOKUP(C1738,#REF!, 2,FALSE)</f>
        <v>#REF!</v>
      </c>
      <c r="BM1738" s="177" t="s">
        <v>5293</v>
      </c>
      <c r="BN1738" s="177" t="s">
        <v>3199</v>
      </c>
      <c r="BO1738" s="177" t="s">
        <v>2983</v>
      </c>
      <c r="BU1738" s="177" t="s">
        <v>5293</v>
      </c>
      <c r="BV1738" s="177" t="s">
        <v>3199</v>
      </c>
      <c r="BW1738" s="177" t="s">
        <v>2983</v>
      </c>
    </row>
    <row r="1739" spans="51:75" x14ac:dyDescent="0.3">
      <c r="AY1739" s="226" t="e">
        <f>VLOOKUP(C1739,#REF!, 2,FALSE)</f>
        <v>#REF!</v>
      </c>
      <c r="BM1739" s="177" t="s">
        <v>5294</v>
      </c>
      <c r="BN1739" s="177" t="s">
        <v>1342</v>
      </c>
      <c r="BO1739" s="177" t="s">
        <v>665</v>
      </c>
      <c r="BU1739" s="177" t="s">
        <v>5294</v>
      </c>
      <c r="BV1739" s="177" t="s">
        <v>1342</v>
      </c>
      <c r="BW1739" s="177" t="s">
        <v>665</v>
      </c>
    </row>
    <row r="1740" spans="51:75" x14ac:dyDescent="0.3">
      <c r="AY1740" s="226" t="e">
        <f>VLOOKUP(C1740,#REF!, 2,FALSE)</f>
        <v>#REF!</v>
      </c>
      <c r="BM1740" s="177" t="s">
        <v>5295</v>
      </c>
      <c r="BN1740" s="177" t="s">
        <v>3199</v>
      </c>
      <c r="BO1740" s="177" t="s">
        <v>4634</v>
      </c>
      <c r="BU1740" s="177" t="s">
        <v>5295</v>
      </c>
      <c r="BV1740" s="177" t="s">
        <v>3199</v>
      </c>
      <c r="BW1740" s="177" t="s">
        <v>4634</v>
      </c>
    </row>
    <row r="1741" spans="51:75" x14ac:dyDescent="0.3">
      <c r="AY1741" s="226" t="e">
        <f>VLOOKUP(C1741,#REF!, 2,FALSE)</f>
        <v>#REF!</v>
      </c>
      <c r="BM1741" s="177" t="s">
        <v>1021</v>
      </c>
      <c r="BN1741" s="177" t="s">
        <v>3045</v>
      </c>
      <c r="BO1741" s="177" t="s">
        <v>2310</v>
      </c>
      <c r="BU1741" s="177" t="s">
        <v>1021</v>
      </c>
      <c r="BV1741" s="177" t="s">
        <v>3045</v>
      </c>
      <c r="BW1741" s="177" t="s">
        <v>2310</v>
      </c>
    </row>
    <row r="1742" spans="51:75" x14ac:dyDescent="0.3">
      <c r="AY1742" s="226" t="e">
        <f>VLOOKUP(C1742,#REF!, 2,FALSE)</f>
        <v>#REF!</v>
      </c>
      <c r="BM1742" s="177" t="s">
        <v>5296</v>
      </c>
      <c r="BN1742" s="177" t="s">
        <v>661</v>
      </c>
      <c r="BO1742" s="177" t="s">
        <v>5297</v>
      </c>
      <c r="BU1742" s="177" t="s">
        <v>5296</v>
      </c>
      <c r="BV1742" s="177" t="s">
        <v>661</v>
      </c>
      <c r="BW1742" s="177" t="s">
        <v>5297</v>
      </c>
    </row>
    <row r="1743" spans="51:75" x14ac:dyDescent="0.3">
      <c r="AY1743" s="226" t="e">
        <f>VLOOKUP(C1743,#REF!, 2,FALSE)</f>
        <v>#REF!</v>
      </c>
      <c r="BM1743" s="177" t="s">
        <v>5298</v>
      </c>
      <c r="BN1743" s="177" t="s">
        <v>2979</v>
      </c>
      <c r="BO1743" s="177" t="s">
        <v>935</v>
      </c>
      <c r="BU1743" s="177" t="s">
        <v>5298</v>
      </c>
      <c r="BV1743" s="177" t="s">
        <v>2979</v>
      </c>
      <c r="BW1743" s="177" t="s">
        <v>935</v>
      </c>
    </row>
    <row r="1744" spans="51:75" x14ac:dyDescent="0.3">
      <c r="AY1744" s="226" t="e">
        <f>VLOOKUP(C1744,#REF!, 2,FALSE)</f>
        <v>#REF!</v>
      </c>
      <c r="BM1744" s="177" t="s">
        <v>5299</v>
      </c>
      <c r="BN1744" s="177" t="s">
        <v>3199</v>
      </c>
      <c r="BO1744" s="177" t="s">
        <v>2983</v>
      </c>
      <c r="BU1744" s="177" t="s">
        <v>5299</v>
      </c>
      <c r="BV1744" s="177" t="s">
        <v>3199</v>
      </c>
      <c r="BW1744" s="177" t="s">
        <v>2983</v>
      </c>
    </row>
    <row r="1745" spans="51:75" x14ac:dyDescent="0.3">
      <c r="AY1745" s="226" t="e">
        <f>VLOOKUP(C1745,#REF!, 2,FALSE)</f>
        <v>#REF!</v>
      </c>
      <c r="BM1745" s="177" t="s">
        <v>5300</v>
      </c>
      <c r="BN1745" s="177" t="s">
        <v>3199</v>
      </c>
      <c r="BO1745" s="177" t="s">
        <v>622</v>
      </c>
      <c r="BU1745" s="177" t="s">
        <v>5300</v>
      </c>
      <c r="BV1745" s="177" t="s">
        <v>3199</v>
      </c>
      <c r="BW1745" s="177" t="s">
        <v>622</v>
      </c>
    </row>
    <row r="1746" spans="51:75" x14ac:dyDescent="0.3">
      <c r="AY1746" s="226" t="e">
        <f>VLOOKUP(C1746,#REF!, 2,FALSE)</f>
        <v>#REF!</v>
      </c>
      <c r="BM1746" s="177" t="s">
        <v>5301</v>
      </c>
      <c r="BN1746" s="177" t="s">
        <v>3199</v>
      </c>
      <c r="BO1746" s="177" t="s">
        <v>5302</v>
      </c>
      <c r="BU1746" s="177" t="s">
        <v>5301</v>
      </c>
      <c r="BV1746" s="177" t="s">
        <v>3199</v>
      </c>
      <c r="BW1746" s="177" t="s">
        <v>5302</v>
      </c>
    </row>
    <row r="1747" spans="51:75" x14ac:dyDescent="0.3">
      <c r="AY1747" s="226" t="e">
        <f>VLOOKUP(C1747,#REF!, 2,FALSE)</f>
        <v>#REF!</v>
      </c>
      <c r="BM1747" s="177" t="s">
        <v>1022</v>
      </c>
      <c r="BN1747" s="177" t="s">
        <v>3245</v>
      </c>
      <c r="BO1747" s="177" t="s">
        <v>3806</v>
      </c>
      <c r="BU1747" s="177" t="s">
        <v>1022</v>
      </c>
      <c r="BV1747" s="177" t="s">
        <v>3245</v>
      </c>
      <c r="BW1747" s="177" t="s">
        <v>3806</v>
      </c>
    </row>
    <row r="1748" spans="51:75" x14ac:dyDescent="0.3">
      <c r="AY1748" s="226" t="e">
        <f>VLOOKUP(C1748,#REF!, 2,FALSE)</f>
        <v>#REF!</v>
      </c>
      <c r="BM1748" s="177" t="s">
        <v>149</v>
      </c>
      <c r="BN1748" s="177" t="s">
        <v>1342</v>
      </c>
      <c r="BO1748" s="177" t="s">
        <v>5303</v>
      </c>
      <c r="BU1748" s="177" t="s">
        <v>149</v>
      </c>
      <c r="BV1748" s="177" t="s">
        <v>1342</v>
      </c>
      <c r="BW1748" s="177" t="s">
        <v>5303</v>
      </c>
    </row>
    <row r="1749" spans="51:75" x14ac:dyDescent="0.3">
      <c r="AY1749" s="226" t="e">
        <f>VLOOKUP(C1749,#REF!, 2,FALSE)</f>
        <v>#REF!</v>
      </c>
      <c r="BM1749" s="177" t="s">
        <v>5304</v>
      </c>
      <c r="BN1749" s="177" t="s">
        <v>1342</v>
      </c>
      <c r="BO1749" s="177" t="s">
        <v>5305</v>
      </c>
      <c r="BU1749" s="177" t="s">
        <v>5304</v>
      </c>
      <c r="BV1749" s="177" t="s">
        <v>1342</v>
      </c>
      <c r="BW1749" s="177" t="s">
        <v>5305</v>
      </c>
    </row>
    <row r="1750" spans="51:75" x14ac:dyDescent="0.3">
      <c r="AY1750" s="226" t="e">
        <f>VLOOKUP(C1750,#REF!, 2,FALSE)</f>
        <v>#REF!</v>
      </c>
      <c r="BM1750" s="177" t="s">
        <v>5306</v>
      </c>
      <c r="BN1750" s="177" t="s">
        <v>3005</v>
      </c>
      <c r="BO1750" s="177" t="s">
        <v>615</v>
      </c>
      <c r="BU1750" s="177" t="s">
        <v>5306</v>
      </c>
      <c r="BV1750" s="177" t="s">
        <v>3005</v>
      </c>
      <c r="BW1750" s="177" t="s">
        <v>615</v>
      </c>
    </row>
    <row r="1751" spans="51:75" x14ac:dyDescent="0.3">
      <c r="AY1751" s="226" t="e">
        <f>VLOOKUP(C1751,#REF!, 2,FALSE)</f>
        <v>#REF!</v>
      </c>
      <c r="BM1751" s="177" t="s">
        <v>5307</v>
      </c>
      <c r="BN1751" s="177" t="s">
        <v>3045</v>
      </c>
      <c r="BO1751" s="177" t="s">
        <v>1693</v>
      </c>
      <c r="BU1751" s="177" t="s">
        <v>5307</v>
      </c>
      <c r="BV1751" s="177" t="s">
        <v>3045</v>
      </c>
      <c r="BW1751" s="177" t="s">
        <v>1693</v>
      </c>
    </row>
    <row r="1752" spans="51:75" x14ac:dyDescent="0.3">
      <c r="AY1752" s="226" t="e">
        <f>VLOOKUP(C1752,#REF!, 2,FALSE)</f>
        <v>#REF!</v>
      </c>
      <c r="BM1752" s="177" t="s">
        <v>5308</v>
      </c>
      <c r="BN1752" s="177" t="s">
        <v>3199</v>
      </c>
      <c r="BO1752" s="177" t="s">
        <v>5086</v>
      </c>
      <c r="BU1752" s="177" t="s">
        <v>5308</v>
      </c>
      <c r="BV1752" s="177" t="s">
        <v>3199</v>
      </c>
      <c r="BW1752" s="177" t="s">
        <v>5086</v>
      </c>
    </row>
    <row r="1753" spans="51:75" x14ac:dyDescent="0.3">
      <c r="AY1753" s="226" t="e">
        <f>VLOOKUP(C1753,#REF!, 2,FALSE)</f>
        <v>#REF!</v>
      </c>
      <c r="BM1753" s="177" t="s">
        <v>5309</v>
      </c>
      <c r="BN1753" s="177" t="s">
        <v>3028</v>
      </c>
      <c r="BO1753" s="177" t="s">
        <v>2983</v>
      </c>
      <c r="BU1753" s="177" t="s">
        <v>5309</v>
      </c>
      <c r="BV1753" s="177" t="s">
        <v>3028</v>
      </c>
      <c r="BW1753" s="177" t="s">
        <v>2983</v>
      </c>
    </row>
    <row r="1754" spans="51:75" x14ac:dyDescent="0.3">
      <c r="AY1754" s="226" t="e">
        <f>VLOOKUP(C1754,#REF!, 2,FALSE)</f>
        <v>#REF!</v>
      </c>
      <c r="BM1754" s="177" t="s">
        <v>5310</v>
      </c>
      <c r="BN1754" s="177" t="s">
        <v>3199</v>
      </c>
      <c r="BO1754" s="177" t="s">
        <v>2473</v>
      </c>
      <c r="BU1754" s="177" t="s">
        <v>5310</v>
      </c>
      <c r="BV1754" s="177" t="s">
        <v>3199</v>
      </c>
      <c r="BW1754" s="177" t="s">
        <v>2473</v>
      </c>
    </row>
    <row r="1755" spans="51:75" x14ac:dyDescent="0.3">
      <c r="AY1755" s="226" t="e">
        <f>VLOOKUP(C1755,#REF!, 2,FALSE)</f>
        <v>#REF!</v>
      </c>
      <c r="BM1755" s="177" t="s">
        <v>5312</v>
      </c>
      <c r="BN1755" s="177" t="s">
        <v>3199</v>
      </c>
      <c r="BO1755" s="177" t="s">
        <v>2109</v>
      </c>
      <c r="BU1755" s="177" t="s">
        <v>5312</v>
      </c>
      <c r="BV1755" s="177" t="s">
        <v>3199</v>
      </c>
      <c r="BW1755" s="177" t="s">
        <v>2109</v>
      </c>
    </row>
    <row r="1756" spans="51:75" x14ac:dyDescent="0.3">
      <c r="AY1756" s="226" t="e">
        <f>VLOOKUP(C1756,#REF!, 2,FALSE)</f>
        <v>#REF!</v>
      </c>
      <c r="BM1756" s="177" t="s">
        <v>5313</v>
      </c>
      <c r="BN1756" s="177" t="s">
        <v>16981</v>
      </c>
      <c r="BO1756" s="177" t="s">
        <v>2473</v>
      </c>
      <c r="BU1756" s="177" t="s">
        <v>5313</v>
      </c>
      <c r="BV1756" s="177" t="s">
        <v>16981</v>
      </c>
      <c r="BW1756" s="177" t="s">
        <v>2473</v>
      </c>
    </row>
    <row r="1757" spans="51:75" x14ac:dyDescent="0.3">
      <c r="AY1757" s="226" t="e">
        <f>VLOOKUP(C1757,#REF!, 2,FALSE)</f>
        <v>#REF!</v>
      </c>
      <c r="BM1757" s="177" t="s">
        <v>5314</v>
      </c>
      <c r="BN1757" s="177" t="s">
        <v>1342</v>
      </c>
      <c r="BO1757" s="177" t="s">
        <v>729</v>
      </c>
      <c r="BU1757" s="177" t="s">
        <v>5314</v>
      </c>
      <c r="BV1757" s="177" t="s">
        <v>1342</v>
      </c>
      <c r="BW1757" s="177" t="s">
        <v>729</v>
      </c>
    </row>
    <row r="1758" spans="51:75" x14ac:dyDescent="0.3">
      <c r="AY1758" s="226" t="e">
        <f>VLOOKUP(C1758,#REF!, 2,FALSE)</f>
        <v>#REF!</v>
      </c>
      <c r="BM1758" s="177" t="s">
        <v>81</v>
      </c>
      <c r="BN1758" s="177" t="s">
        <v>1342</v>
      </c>
      <c r="BO1758" s="177" t="s">
        <v>5316</v>
      </c>
      <c r="BU1758" s="177" t="s">
        <v>81</v>
      </c>
      <c r="BV1758" s="177" t="s">
        <v>1342</v>
      </c>
      <c r="BW1758" s="177" t="s">
        <v>5316</v>
      </c>
    </row>
    <row r="1759" spans="51:75" x14ac:dyDescent="0.3">
      <c r="AY1759" s="226" t="e">
        <f>VLOOKUP(C1759,#REF!, 2,FALSE)</f>
        <v>#REF!</v>
      </c>
      <c r="BM1759" s="177" t="s">
        <v>5317</v>
      </c>
      <c r="BN1759" s="177" t="s">
        <v>849</v>
      </c>
      <c r="BO1759" s="177" t="s">
        <v>2983</v>
      </c>
      <c r="BU1759" s="177" t="s">
        <v>5317</v>
      </c>
      <c r="BV1759" s="177" t="s">
        <v>849</v>
      </c>
      <c r="BW1759" s="177" t="s">
        <v>2983</v>
      </c>
    </row>
    <row r="1760" spans="51:75" x14ac:dyDescent="0.3">
      <c r="AY1760" s="226" t="e">
        <f>VLOOKUP(C1760,#REF!, 2,FALSE)</f>
        <v>#REF!</v>
      </c>
      <c r="BM1760" s="177" t="s">
        <v>5318</v>
      </c>
      <c r="BN1760" s="177" t="s">
        <v>617</v>
      </c>
      <c r="BO1760" s="177" t="s">
        <v>4584</v>
      </c>
      <c r="BU1760" s="177" t="s">
        <v>5318</v>
      </c>
      <c r="BV1760" s="177" t="s">
        <v>617</v>
      </c>
      <c r="BW1760" s="177" t="s">
        <v>4584</v>
      </c>
    </row>
    <row r="1761" spans="51:75" x14ac:dyDescent="0.3">
      <c r="AY1761" s="226" t="e">
        <f>VLOOKUP(C1761,#REF!, 2,FALSE)</f>
        <v>#REF!</v>
      </c>
      <c r="BM1761" s="177" t="s">
        <v>5319</v>
      </c>
      <c r="BN1761" s="177" t="s">
        <v>3199</v>
      </c>
      <c r="BO1761" s="177" t="s">
        <v>2379</v>
      </c>
      <c r="BU1761" s="177" t="s">
        <v>5319</v>
      </c>
      <c r="BV1761" s="177" t="s">
        <v>3199</v>
      </c>
      <c r="BW1761" s="177" t="s">
        <v>2379</v>
      </c>
    </row>
    <row r="1762" spans="51:75" x14ac:dyDescent="0.3">
      <c r="AY1762" s="226" t="e">
        <f>VLOOKUP(C1762,#REF!, 2,FALSE)</f>
        <v>#REF!</v>
      </c>
      <c r="BM1762" s="177" t="s">
        <v>5320</v>
      </c>
      <c r="BN1762" s="177" t="s">
        <v>3199</v>
      </c>
      <c r="BO1762" s="177" t="s">
        <v>5321</v>
      </c>
      <c r="BU1762" s="177" t="s">
        <v>5320</v>
      </c>
      <c r="BV1762" s="177" t="s">
        <v>3199</v>
      </c>
      <c r="BW1762" s="177" t="s">
        <v>5321</v>
      </c>
    </row>
    <row r="1763" spans="51:75" x14ac:dyDescent="0.3">
      <c r="AY1763" s="226" t="e">
        <f>VLOOKUP(C1763,#REF!, 2,FALSE)</f>
        <v>#REF!</v>
      </c>
      <c r="BM1763" s="177" t="s">
        <v>161</v>
      </c>
      <c r="BN1763" s="177" t="s">
        <v>619</v>
      </c>
      <c r="BO1763" s="177" t="s">
        <v>5322</v>
      </c>
      <c r="BU1763" s="177" t="s">
        <v>161</v>
      </c>
      <c r="BV1763" s="177" t="s">
        <v>619</v>
      </c>
      <c r="BW1763" s="177" t="s">
        <v>5322</v>
      </c>
    </row>
    <row r="1764" spans="51:75" x14ac:dyDescent="0.3">
      <c r="AY1764" s="226" t="e">
        <f>VLOOKUP(C1764,#REF!, 2,FALSE)</f>
        <v>#REF!</v>
      </c>
      <c r="BM1764" s="177" t="s">
        <v>1023</v>
      </c>
      <c r="BN1764" s="177" t="s">
        <v>3199</v>
      </c>
      <c r="BO1764" s="177" t="s">
        <v>5323</v>
      </c>
      <c r="BU1764" s="177" t="s">
        <v>1023</v>
      </c>
      <c r="BV1764" s="177" t="s">
        <v>3199</v>
      </c>
      <c r="BW1764" s="177" t="s">
        <v>5323</v>
      </c>
    </row>
    <row r="1765" spans="51:75" x14ac:dyDescent="0.3">
      <c r="AY1765" s="226" t="e">
        <f>VLOOKUP(C1765,#REF!, 2,FALSE)</f>
        <v>#REF!</v>
      </c>
      <c r="BM1765" s="177" t="s">
        <v>5324</v>
      </c>
      <c r="BN1765" s="177" t="s">
        <v>616</v>
      </c>
      <c r="BO1765" s="177" t="s">
        <v>3360</v>
      </c>
      <c r="BU1765" s="177" t="s">
        <v>5324</v>
      </c>
      <c r="BV1765" s="177" t="s">
        <v>616</v>
      </c>
      <c r="BW1765" s="177" t="s">
        <v>3360</v>
      </c>
    </row>
    <row r="1766" spans="51:75" x14ac:dyDescent="0.3">
      <c r="AY1766" s="226" t="e">
        <f>VLOOKUP(C1766,#REF!, 2,FALSE)</f>
        <v>#REF!</v>
      </c>
      <c r="BM1766" s="177" t="s">
        <v>5325</v>
      </c>
      <c r="BN1766" s="177" t="s">
        <v>3199</v>
      </c>
      <c r="BO1766" s="177" t="s">
        <v>2705</v>
      </c>
      <c r="BU1766" s="177" t="s">
        <v>5325</v>
      </c>
      <c r="BV1766" s="177" t="s">
        <v>3199</v>
      </c>
      <c r="BW1766" s="177" t="s">
        <v>2705</v>
      </c>
    </row>
    <row r="1767" spans="51:75" x14ac:dyDescent="0.3">
      <c r="AY1767" s="226" t="e">
        <f>VLOOKUP(C1767,#REF!, 2,FALSE)</f>
        <v>#REF!</v>
      </c>
      <c r="BM1767" s="177" t="s">
        <v>1024</v>
      </c>
      <c r="BN1767" s="177" t="s">
        <v>3199</v>
      </c>
      <c r="BO1767" s="177" t="s">
        <v>844</v>
      </c>
      <c r="BU1767" s="177" t="s">
        <v>1024</v>
      </c>
      <c r="BV1767" s="177" t="s">
        <v>3199</v>
      </c>
      <c r="BW1767" s="177" t="s">
        <v>844</v>
      </c>
    </row>
    <row r="1768" spans="51:75" x14ac:dyDescent="0.3">
      <c r="AY1768" s="226" t="e">
        <f>VLOOKUP(C1768,#REF!, 2,FALSE)</f>
        <v>#REF!</v>
      </c>
      <c r="BM1768" s="177" t="s">
        <v>5326</v>
      </c>
      <c r="BN1768" s="177" t="s">
        <v>3199</v>
      </c>
      <c r="BO1768" s="177" t="s">
        <v>5327</v>
      </c>
      <c r="BU1768" s="177" t="s">
        <v>5326</v>
      </c>
      <c r="BV1768" s="177" t="s">
        <v>3199</v>
      </c>
      <c r="BW1768" s="177" t="s">
        <v>5327</v>
      </c>
    </row>
    <row r="1769" spans="51:75" x14ac:dyDescent="0.3">
      <c r="AY1769" s="226" t="e">
        <f>VLOOKUP(C1769,#REF!, 2,FALSE)</f>
        <v>#REF!</v>
      </c>
      <c r="BM1769" s="177" t="s">
        <v>5328</v>
      </c>
      <c r="BN1769" s="177" t="s">
        <v>3199</v>
      </c>
      <c r="BO1769" s="177" t="s">
        <v>5329</v>
      </c>
      <c r="BU1769" s="177" t="s">
        <v>5328</v>
      </c>
      <c r="BV1769" s="177" t="s">
        <v>3199</v>
      </c>
      <c r="BW1769" s="177" t="s">
        <v>5329</v>
      </c>
    </row>
    <row r="1770" spans="51:75" x14ac:dyDescent="0.3">
      <c r="AY1770" s="226" t="e">
        <f>VLOOKUP(C1770,#REF!, 2,FALSE)</f>
        <v>#REF!</v>
      </c>
      <c r="BM1770" s="177" t="s">
        <v>5330</v>
      </c>
      <c r="BN1770" s="177" t="s">
        <v>1272</v>
      </c>
      <c r="BO1770" s="177" t="s">
        <v>5331</v>
      </c>
      <c r="BU1770" s="177" t="s">
        <v>5330</v>
      </c>
      <c r="BV1770" s="177" t="s">
        <v>1272</v>
      </c>
      <c r="BW1770" s="177" t="s">
        <v>5331</v>
      </c>
    </row>
    <row r="1771" spans="51:75" x14ac:dyDescent="0.3">
      <c r="AY1771" s="226" t="e">
        <f>VLOOKUP(C1771,#REF!, 2,FALSE)</f>
        <v>#REF!</v>
      </c>
      <c r="BM1771" s="177" t="s">
        <v>5332</v>
      </c>
      <c r="BN1771" s="177" t="s">
        <v>3199</v>
      </c>
      <c r="BO1771" s="177" t="s">
        <v>5333</v>
      </c>
      <c r="BU1771" s="177" t="s">
        <v>5332</v>
      </c>
      <c r="BV1771" s="177" t="s">
        <v>3199</v>
      </c>
      <c r="BW1771" s="177" t="s">
        <v>5333</v>
      </c>
    </row>
    <row r="1772" spans="51:75" x14ac:dyDescent="0.3">
      <c r="AY1772" s="226" t="e">
        <f>VLOOKUP(C1772,#REF!, 2,FALSE)</f>
        <v>#REF!</v>
      </c>
      <c r="BM1772" s="177" t="s">
        <v>1025</v>
      </c>
      <c r="BN1772" s="177" t="s">
        <v>3199</v>
      </c>
      <c r="BO1772" s="177" t="s">
        <v>5334</v>
      </c>
      <c r="BU1772" s="177" t="s">
        <v>1025</v>
      </c>
      <c r="BV1772" s="177" t="s">
        <v>3199</v>
      </c>
      <c r="BW1772" s="177" t="s">
        <v>5334</v>
      </c>
    </row>
    <row r="1773" spans="51:75" x14ac:dyDescent="0.3">
      <c r="AY1773" s="226" t="e">
        <f>VLOOKUP(C1773,#REF!, 2,FALSE)</f>
        <v>#REF!</v>
      </c>
      <c r="BM1773" s="177" t="s">
        <v>148</v>
      </c>
      <c r="BN1773" s="177" t="s">
        <v>3199</v>
      </c>
      <c r="BO1773" s="177" t="s">
        <v>5335</v>
      </c>
      <c r="BU1773" s="177" t="s">
        <v>148</v>
      </c>
      <c r="BV1773" s="177" t="s">
        <v>3199</v>
      </c>
      <c r="BW1773" s="177" t="s">
        <v>5335</v>
      </c>
    </row>
    <row r="1774" spans="51:75" x14ac:dyDescent="0.3">
      <c r="AY1774" s="226" t="e">
        <f>VLOOKUP(C1774,#REF!, 2,FALSE)</f>
        <v>#REF!</v>
      </c>
      <c r="BM1774" s="177" t="s">
        <v>147</v>
      </c>
      <c r="BN1774" s="177" t="s">
        <v>3199</v>
      </c>
      <c r="BO1774" s="177" t="s">
        <v>5336</v>
      </c>
      <c r="BU1774" s="177" t="s">
        <v>147</v>
      </c>
      <c r="BV1774" s="177" t="s">
        <v>3199</v>
      </c>
      <c r="BW1774" s="177" t="s">
        <v>5336</v>
      </c>
    </row>
    <row r="1775" spans="51:75" x14ac:dyDescent="0.3">
      <c r="AY1775" s="226" t="e">
        <f>VLOOKUP(C1775,#REF!, 2,FALSE)</f>
        <v>#REF!</v>
      </c>
      <c r="BM1775" s="177" t="s">
        <v>5337</v>
      </c>
      <c r="BN1775" s="177" t="s">
        <v>3199</v>
      </c>
      <c r="BO1775" s="177" t="s">
        <v>5338</v>
      </c>
      <c r="BU1775" s="177" t="s">
        <v>5337</v>
      </c>
      <c r="BV1775" s="177" t="s">
        <v>3199</v>
      </c>
      <c r="BW1775" s="177" t="s">
        <v>5338</v>
      </c>
    </row>
    <row r="1776" spans="51:75" x14ac:dyDescent="0.3">
      <c r="AY1776" s="226" t="e">
        <f>VLOOKUP(C1776,#REF!, 2,FALSE)</f>
        <v>#REF!</v>
      </c>
      <c r="BM1776" s="177" t="s">
        <v>5340</v>
      </c>
      <c r="BN1776" s="177" t="s">
        <v>3199</v>
      </c>
      <c r="BO1776" s="177" t="s">
        <v>4714</v>
      </c>
      <c r="BU1776" s="177" t="s">
        <v>5340</v>
      </c>
      <c r="BV1776" s="177" t="s">
        <v>3199</v>
      </c>
      <c r="BW1776" s="177" t="s">
        <v>4714</v>
      </c>
    </row>
    <row r="1777" spans="51:75" x14ac:dyDescent="0.3">
      <c r="AY1777" s="226" t="e">
        <f>VLOOKUP(C1777,#REF!, 2,FALSE)</f>
        <v>#REF!</v>
      </c>
      <c r="BM1777" s="177" t="s">
        <v>146</v>
      </c>
      <c r="BN1777" s="177" t="s">
        <v>3199</v>
      </c>
      <c r="BO1777" s="177" t="s">
        <v>4492</v>
      </c>
      <c r="BU1777" s="177" t="s">
        <v>146</v>
      </c>
      <c r="BV1777" s="177" t="s">
        <v>3199</v>
      </c>
      <c r="BW1777" s="177" t="s">
        <v>4492</v>
      </c>
    </row>
    <row r="1778" spans="51:75" x14ac:dyDescent="0.3">
      <c r="AY1778" s="226" t="e">
        <f>VLOOKUP(C1778,#REF!, 2,FALSE)</f>
        <v>#REF!</v>
      </c>
      <c r="BM1778" s="177" t="s">
        <v>1026</v>
      </c>
      <c r="BN1778" s="177" t="s">
        <v>3199</v>
      </c>
      <c r="BO1778" s="177" t="s">
        <v>712</v>
      </c>
      <c r="BU1778" s="177" t="s">
        <v>1026</v>
      </c>
      <c r="BV1778" s="177" t="s">
        <v>3199</v>
      </c>
      <c r="BW1778" s="177" t="s">
        <v>712</v>
      </c>
    </row>
    <row r="1779" spans="51:75" x14ac:dyDescent="0.3">
      <c r="AY1779" s="226" t="e">
        <f>VLOOKUP(C1779,#REF!, 2,FALSE)</f>
        <v>#REF!</v>
      </c>
      <c r="BM1779" s="177" t="s">
        <v>82</v>
      </c>
      <c r="BN1779" s="177" t="s">
        <v>2983</v>
      </c>
      <c r="BO1779" s="177" t="s">
        <v>784</v>
      </c>
      <c r="BU1779" s="177" t="s">
        <v>82</v>
      </c>
      <c r="BV1779" s="177" t="s">
        <v>2983</v>
      </c>
      <c r="BW1779" s="177" t="s">
        <v>784</v>
      </c>
    </row>
    <row r="1780" spans="51:75" x14ac:dyDescent="0.3">
      <c r="AY1780" s="226" t="e">
        <f>VLOOKUP(C1780,#REF!, 2,FALSE)</f>
        <v>#REF!</v>
      </c>
      <c r="BM1780" s="177" t="s">
        <v>5342</v>
      </c>
      <c r="BN1780" s="177" t="s">
        <v>16979</v>
      </c>
      <c r="BO1780" s="177" t="s">
        <v>5343</v>
      </c>
      <c r="BU1780" s="177" t="s">
        <v>5342</v>
      </c>
      <c r="BV1780" s="177" t="s">
        <v>16979</v>
      </c>
      <c r="BW1780" s="177" t="s">
        <v>5343</v>
      </c>
    </row>
    <row r="1781" spans="51:75" x14ac:dyDescent="0.3">
      <c r="AY1781" s="226" t="e">
        <f>VLOOKUP(C1781,#REF!, 2,FALSE)</f>
        <v>#REF!</v>
      </c>
      <c r="BM1781" s="177" t="s">
        <v>5345</v>
      </c>
      <c r="BN1781" s="177" t="s">
        <v>849</v>
      </c>
      <c r="BO1781" s="177" t="s">
        <v>5343</v>
      </c>
      <c r="BU1781" s="177" t="s">
        <v>5345</v>
      </c>
      <c r="BV1781" s="177" t="s">
        <v>849</v>
      </c>
      <c r="BW1781" s="177" t="s">
        <v>5343</v>
      </c>
    </row>
    <row r="1782" spans="51:75" x14ac:dyDescent="0.3">
      <c r="AY1782" s="226" t="e">
        <f>VLOOKUP(C1782,#REF!, 2,FALSE)</f>
        <v>#REF!</v>
      </c>
      <c r="BM1782" s="177" t="s">
        <v>83</v>
      </c>
      <c r="BN1782" s="177" t="s">
        <v>849</v>
      </c>
      <c r="BO1782" s="177" t="s">
        <v>1666</v>
      </c>
      <c r="BU1782" s="177" t="s">
        <v>83</v>
      </c>
      <c r="BV1782" s="177" t="s">
        <v>849</v>
      </c>
      <c r="BW1782" s="177" t="s">
        <v>1666</v>
      </c>
    </row>
    <row r="1783" spans="51:75" x14ac:dyDescent="0.3">
      <c r="AY1783" s="226" t="e">
        <f>VLOOKUP(C1783,#REF!, 2,FALSE)</f>
        <v>#REF!</v>
      </c>
      <c r="BM1783" s="177" t="s">
        <v>84</v>
      </c>
      <c r="BN1783" s="177" t="s">
        <v>849</v>
      </c>
      <c r="BO1783" s="177" t="s">
        <v>3531</v>
      </c>
      <c r="BU1783" s="177" t="s">
        <v>84</v>
      </c>
      <c r="BV1783" s="177" t="s">
        <v>849</v>
      </c>
      <c r="BW1783" s="177" t="s">
        <v>3531</v>
      </c>
    </row>
    <row r="1784" spans="51:75" x14ac:dyDescent="0.3">
      <c r="AY1784" s="226" t="e">
        <f>VLOOKUP(C1784,#REF!, 2,FALSE)</f>
        <v>#REF!</v>
      </c>
      <c r="BM1784" s="177" t="s">
        <v>1027</v>
      </c>
      <c r="BN1784" s="177" t="s">
        <v>3199</v>
      </c>
      <c r="BO1784" s="177" t="s">
        <v>5347</v>
      </c>
      <c r="BU1784" s="177" t="s">
        <v>1027</v>
      </c>
      <c r="BV1784" s="177" t="s">
        <v>3199</v>
      </c>
      <c r="BW1784" s="177" t="s">
        <v>5347</v>
      </c>
    </row>
    <row r="1785" spans="51:75" x14ac:dyDescent="0.3">
      <c r="AY1785" s="226" t="e">
        <f>VLOOKUP(C1785,#REF!, 2,FALSE)</f>
        <v>#REF!</v>
      </c>
      <c r="BM1785" s="177" t="s">
        <v>1028</v>
      </c>
      <c r="BN1785" s="177" t="s">
        <v>862</v>
      </c>
      <c r="BO1785" s="177" t="s">
        <v>5348</v>
      </c>
      <c r="BU1785" s="177" t="s">
        <v>1028</v>
      </c>
      <c r="BV1785" s="177" t="s">
        <v>862</v>
      </c>
      <c r="BW1785" s="177" t="s">
        <v>5348</v>
      </c>
    </row>
    <row r="1786" spans="51:75" x14ac:dyDescent="0.3">
      <c r="AY1786" s="226" t="e">
        <f>VLOOKUP(C1786,#REF!, 2,FALSE)</f>
        <v>#REF!</v>
      </c>
      <c r="BM1786" s="177" t="s">
        <v>1029</v>
      </c>
      <c r="BN1786" s="177" t="s">
        <v>862</v>
      </c>
      <c r="BO1786" s="177" t="s">
        <v>5349</v>
      </c>
      <c r="BU1786" s="177" t="s">
        <v>1029</v>
      </c>
      <c r="BV1786" s="177" t="s">
        <v>862</v>
      </c>
      <c r="BW1786" s="177" t="s">
        <v>5349</v>
      </c>
    </row>
    <row r="1787" spans="51:75" x14ac:dyDescent="0.3">
      <c r="AY1787" s="226" t="e">
        <f>VLOOKUP(C1787,#REF!, 2,FALSE)</f>
        <v>#REF!</v>
      </c>
      <c r="BM1787" s="177" t="s">
        <v>1030</v>
      </c>
      <c r="BN1787" s="177" t="s">
        <v>862</v>
      </c>
      <c r="BO1787" s="177" t="s">
        <v>5350</v>
      </c>
      <c r="BU1787" s="177" t="s">
        <v>1030</v>
      </c>
      <c r="BV1787" s="177" t="s">
        <v>862</v>
      </c>
      <c r="BW1787" s="177" t="s">
        <v>5350</v>
      </c>
    </row>
    <row r="1788" spans="51:75" x14ac:dyDescent="0.3">
      <c r="AY1788" s="226" t="e">
        <f>VLOOKUP(C1788,#REF!, 2,FALSE)</f>
        <v>#REF!</v>
      </c>
      <c r="BM1788" s="177" t="s">
        <v>5351</v>
      </c>
      <c r="BN1788" s="177" t="s">
        <v>3199</v>
      </c>
      <c r="BO1788" s="177" t="s">
        <v>5352</v>
      </c>
      <c r="BU1788" s="177" t="s">
        <v>5351</v>
      </c>
      <c r="BV1788" s="177" t="s">
        <v>3199</v>
      </c>
      <c r="BW1788" s="177" t="s">
        <v>5352</v>
      </c>
    </row>
    <row r="1789" spans="51:75" x14ac:dyDescent="0.3">
      <c r="AY1789" s="226" t="e">
        <f>VLOOKUP(C1789,#REF!, 2,FALSE)</f>
        <v>#REF!</v>
      </c>
      <c r="BM1789" s="177" t="s">
        <v>1031</v>
      </c>
      <c r="BN1789" s="177" t="s">
        <v>3199</v>
      </c>
      <c r="BO1789" s="177" t="s">
        <v>5353</v>
      </c>
      <c r="BU1789" s="177" t="s">
        <v>1031</v>
      </c>
      <c r="BV1789" s="177" t="s">
        <v>3199</v>
      </c>
      <c r="BW1789" s="177" t="s">
        <v>5353</v>
      </c>
    </row>
    <row r="1790" spans="51:75" x14ac:dyDescent="0.3">
      <c r="AY1790" s="226" t="e">
        <f>VLOOKUP(C1790,#REF!, 2,FALSE)</f>
        <v>#REF!</v>
      </c>
      <c r="BM1790" s="177" t="s">
        <v>145</v>
      </c>
      <c r="BN1790" s="177" t="s">
        <v>3199</v>
      </c>
      <c r="BO1790" s="177" t="s">
        <v>5356</v>
      </c>
      <c r="BU1790" s="177" t="s">
        <v>145</v>
      </c>
      <c r="BV1790" s="177" t="s">
        <v>3199</v>
      </c>
      <c r="BW1790" s="177" t="s">
        <v>5356</v>
      </c>
    </row>
    <row r="1791" spans="51:75" x14ac:dyDescent="0.3">
      <c r="AY1791" s="226" t="e">
        <f>VLOOKUP(C1791,#REF!, 2,FALSE)</f>
        <v>#REF!</v>
      </c>
      <c r="BM1791" s="177" t="s">
        <v>165</v>
      </c>
      <c r="BN1791" s="177" t="s">
        <v>3199</v>
      </c>
      <c r="BO1791" s="177" t="s">
        <v>5357</v>
      </c>
      <c r="BU1791" s="177" t="s">
        <v>165</v>
      </c>
      <c r="BV1791" s="177" t="s">
        <v>3199</v>
      </c>
      <c r="BW1791" s="177" t="s">
        <v>5357</v>
      </c>
    </row>
    <row r="1792" spans="51:75" x14ac:dyDescent="0.3">
      <c r="AY1792" s="226" t="e">
        <f>VLOOKUP(C1792,#REF!, 2,FALSE)</f>
        <v>#REF!</v>
      </c>
      <c r="BM1792" s="177" t="s">
        <v>5358</v>
      </c>
      <c r="BN1792" s="177" t="s">
        <v>1070</v>
      </c>
      <c r="BO1792" s="177" t="s">
        <v>1067</v>
      </c>
      <c r="BU1792" s="177" t="s">
        <v>5358</v>
      </c>
      <c r="BV1792" s="177" t="s">
        <v>1070</v>
      </c>
      <c r="BW1792" s="177" t="s">
        <v>1067</v>
      </c>
    </row>
    <row r="1793" spans="51:75" x14ac:dyDescent="0.3">
      <c r="AY1793" s="226" t="e">
        <f>VLOOKUP(C1793,#REF!, 2,FALSE)</f>
        <v>#REF!</v>
      </c>
      <c r="BM1793" s="177" t="s">
        <v>85</v>
      </c>
      <c r="BN1793" s="177" t="s">
        <v>3199</v>
      </c>
      <c r="BO1793" s="177" t="s">
        <v>4141</v>
      </c>
      <c r="BU1793" s="177" t="s">
        <v>85</v>
      </c>
      <c r="BV1793" s="177" t="s">
        <v>3199</v>
      </c>
      <c r="BW1793" s="177" t="s">
        <v>4141</v>
      </c>
    </row>
    <row r="1794" spans="51:75" x14ac:dyDescent="0.3">
      <c r="AY1794" s="226" t="e">
        <f>VLOOKUP(C1794,#REF!, 2,FALSE)</f>
        <v>#REF!</v>
      </c>
      <c r="BM1794" s="177" t="s">
        <v>162</v>
      </c>
      <c r="BN1794" s="177" t="s">
        <v>3199</v>
      </c>
      <c r="BO1794" s="177" t="s">
        <v>4082</v>
      </c>
      <c r="BU1794" s="177" t="s">
        <v>162</v>
      </c>
      <c r="BV1794" s="177" t="s">
        <v>3199</v>
      </c>
      <c r="BW1794" s="177" t="s">
        <v>4082</v>
      </c>
    </row>
    <row r="1795" spans="51:75" x14ac:dyDescent="0.3">
      <c r="AY1795" s="226" t="e">
        <f>VLOOKUP(C1795,#REF!, 2,FALSE)</f>
        <v>#REF!</v>
      </c>
      <c r="BM1795" s="177" t="s">
        <v>163</v>
      </c>
      <c r="BN1795" s="177" t="s">
        <v>3199</v>
      </c>
      <c r="BO1795" s="177" t="s">
        <v>4082</v>
      </c>
      <c r="BU1795" s="177" t="s">
        <v>163</v>
      </c>
      <c r="BV1795" s="177" t="s">
        <v>3199</v>
      </c>
      <c r="BW1795" s="177" t="s">
        <v>4082</v>
      </c>
    </row>
    <row r="1796" spans="51:75" x14ac:dyDescent="0.3">
      <c r="AY1796" s="226" t="e">
        <f>VLOOKUP(C1796,#REF!, 2,FALSE)</f>
        <v>#REF!</v>
      </c>
      <c r="BM1796" s="177" t="s">
        <v>164</v>
      </c>
      <c r="BN1796" s="177" t="s">
        <v>3199</v>
      </c>
      <c r="BO1796" s="177" t="s">
        <v>5364</v>
      </c>
      <c r="BU1796" s="177" t="s">
        <v>164</v>
      </c>
      <c r="BV1796" s="177" t="s">
        <v>3199</v>
      </c>
      <c r="BW1796" s="177" t="s">
        <v>5364</v>
      </c>
    </row>
    <row r="1797" spans="51:75" x14ac:dyDescent="0.3">
      <c r="AY1797" s="226" t="e">
        <f>VLOOKUP(C1797,#REF!, 2,FALSE)</f>
        <v>#REF!</v>
      </c>
      <c r="BM1797" s="177" t="s">
        <v>5365</v>
      </c>
      <c r="BN1797" s="177" t="s">
        <v>16986</v>
      </c>
      <c r="BO1797" s="177" t="s">
        <v>770</v>
      </c>
      <c r="BU1797" s="177" t="s">
        <v>5365</v>
      </c>
      <c r="BV1797" s="177" t="s">
        <v>16986</v>
      </c>
      <c r="BW1797" s="177" t="s">
        <v>770</v>
      </c>
    </row>
    <row r="1798" spans="51:75" x14ac:dyDescent="0.3">
      <c r="AY1798" s="226" t="e">
        <f>VLOOKUP(C1798,#REF!, 2,FALSE)</f>
        <v>#REF!</v>
      </c>
      <c r="BM1798" s="177" t="s">
        <v>5366</v>
      </c>
      <c r="BN1798" s="177" t="s">
        <v>715</v>
      </c>
      <c r="BO1798" s="177" t="s">
        <v>770</v>
      </c>
      <c r="BU1798" s="177" t="s">
        <v>5366</v>
      </c>
      <c r="BV1798" s="177" t="s">
        <v>715</v>
      </c>
      <c r="BW1798" s="177" t="s">
        <v>770</v>
      </c>
    </row>
    <row r="1799" spans="51:75" x14ac:dyDescent="0.3">
      <c r="AY1799" s="226" t="e">
        <f>VLOOKUP(C1799,#REF!, 2,FALSE)</f>
        <v>#REF!</v>
      </c>
      <c r="BM1799" s="177" t="s">
        <v>5367</v>
      </c>
      <c r="BN1799" s="177" t="s">
        <v>700</v>
      </c>
      <c r="BO1799" s="177" t="s">
        <v>5368</v>
      </c>
      <c r="BU1799" s="177" t="s">
        <v>5367</v>
      </c>
      <c r="BV1799" s="177" t="s">
        <v>700</v>
      </c>
      <c r="BW1799" s="177" t="s">
        <v>5368</v>
      </c>
    </row>
    <row r="1800" spans="51:75" x14ac:dyDescent="0.3">
      <c r="AY1800" s="226" t="e">
        <f>VLOOKUP(C1800,#REF!, 2,FALSE)</f>
        <v>#REF!</v>
      </c>
      <c r="BM1800" s="177" t="s">
        <v>5370</v>
      </c>
      <c r="BN1800" s="177" t="s">
        <v>2979</v>
      </c>
      <c r="BO1800" s="177" t="s">
        <v>729</v>
      </c>
      <c r="BU1800" s="177" t="s">
        <v>5370</v>
      </c>
      <c r="BV1800" s="177" t="s">
        <v>2979</v>
      </c>
      <c r="BW1800" s="177" t="s">
        <v>729</v>
      </c>
    </row>
    <row r="1801" spans="51:75" x14ac:dyDescent="0.3">
      <c r="AY1801" s="226" t="e">
        <f>VLOOKUP(C1801,#REF!, 2,FALSE)</f>
        <v>#REF!</v>
      </c>
      <c r="BM1801" s="177" t="s">
        <v>1032</v>
      </c>
      <c r="BN1801" s="177" t="s">
        <v>775</v>
      </c>
      <c r="BO1801" s="177" t="s">
        <v>2717</v>
      </c>
      <c r="BU1801" s="177" t="s">
        <v>1032</v>
      </c>
      <c r="BV1801" s="177" t="s">
        <v>775</v>
      </c>
      <c r="BW1801" s="177" t="s">
        <v>2717</v>
      </c>
    </row>
    <row r="1802" spans="51:75" x14ac:dyDescent="0.3">
      <c r="AY1802" s="226" t="e">
        <f>VLOOKUP(C1802,#REF!, 2,FALSE)</f>
        <v>#REF!</v>
      </c>
      <c r="BM1802" s="177" t="s">
        <v>5371</v>
      </c>
      <c r="BN1802" s="177" t="s">
        <v>787</v>
      </c>
      <c r="BO1802" s="177" t="s">
        <v>770</v>
      </c>
      <c r="BU1802" s="177" t="s">
        <v>5371</v>
      </c>
      <c r="BV1802" s="177" t="s">
        <v>787</v>
      </c>
      <c r="BW1802" s="177" t="s">
        <v>770</v>
      </c>
    </row>
    <row r="1803" spans="51:75" x14ac:dyDescent="0.3">
      <c r="AY1803" s="226" t="e">
        <f>VLOOKUP(C1803,#REF!, 2,FALSE)</f>
        <v>#REF!</v>
      </c>
      <c r="BM1803" s="177" t="s">
        <v>166</v>
      </c>
      <c r="BN1803" s="177" t="s">
        <v>787</v>
      </c>
      <c r="BO1803" s="177" t="s">
        <v>3488</v>
      </c>
      <c r="BU1803" s="177" t="s">
        <v>166</v>
      </c>
      <c r="BV1803" s="177" t="s">
        <v>787</v>
      </c>
      <c r="BW1803" s="177" t="s">
        <v>3488</v>
      </c>
    </row>
    <row r="1804" spans="51:75" x14ac:dyDescent="0.3">
      <c r="AY1804" s="226" t="e">
        <f>VLOOKUP(C1804,#REF!, 2,FALSE)</f>
        <v>#REF!</v>
      </c>
      <c r="BM1804" s="177" t="s">
        <v>5372</v>
      </c>
      <c r="BN1804" s="177" t="s">
        <v>787</v>
      </c>
      <c r="BO1804" s="177" t="s">
        <v>5153</v>
      </c>
      <c r="BU1804" s="177" t="s">
        <v>5372</v>
      </c>
      <c r="BV1804" s="177" t="s">
        <v>787</v>
      </c>
      <c r="BW1804" s="177" t="s">
        <v>5153</v>
      </c>
    </row>
    <row r="1805" spans="51:75" x14ac:dyDescent="0.3">
      <c r="AY1805" s="226" t="e">
        <f>VLOOKUP(C1805,#REF!, 2,FALSE)</f>
        <v>#REF!</v>
      </c>
      <c r="BM1805" s="177" t="s">
        <v>5374</v>
      </c>
      <c r="BN1805" s="177" t="s">
        <v>1342</v>
      </c>
      <c r="BO1805" s="177" t="s">
        <v>5375</v>
      </c>
      <c r="BU1805" s="177" t="s">
        <v>5374</v>
      </c>
      <c r="BV1805" s="177" t="s">
        <v>1342</v>
      </c>
      <c r="BW1805" s="177" t="s">
        <v>5375</v>
      </c>
    </row>
    <row r="1806" spans="51:75" x14ac:dyDescent="0.3">
      <c r="AY1806" s="226" t="e">
        <f>VLOOKUP(C1806,#REF!, 2,FALSE)</f>
        <v>#REF!</v>
      </c>
      <c r="BM1806" s="177" t="s">
        <v>5376</v>
      </c>
      <c r="BN1806" s="177" t="s">
        <v>719</v>
      </c>
      <c r="BO1806" s="177" t="s">
        <v>5378</v>
      </c>
      <c r="BU1806" s="177" t="s">
        <v>5376</v>
      </c>
      <c r="BV1806" s="177" t="s">
        <v>719</v>
      </c>
      <c r="BW1806" s="177" t="s">
        <v>5378</v>
      </c>
    </row>
    <row r="1807" spans="51:75" x14ac:dyDescent="0.3">
      <c r="AY1807" s="226" t="e">
        <f>VLOOKUP(C1807,#REF!, 2,FALSE)</f>
        <v>#REF!</v>
      </c>
      <c r="BM1807" s="177" t="s">
        <v>5381</v>
      </c>
      <c r="BN1807" s="177" t="s">
        <v>3245</v>
      </c>
      <c r="BO1807" s="177" t="s">
        <v>2983</v>
      </c>
      <c r="BU1807" s="177" t="s">
        <v>5381</v>
      </c>
      <c r="BV1807" s="177" t="s">
        <v>3245</v>
      </c>
      <c r="BW1807" s="177" t="s">
        <v>2983</v>
      </c>
    </row>
    <row r="1808" spans="51:75" x14ac:dyDescent="0.3">
      <c r="AY1808" s="226" t="e">
        <f>VLOOKUP(C1808,#REF!, 2,FALSE)</f>
        <v>#REF!</v>
      </c>
      <c r="BM1808" s="177" t="s">
        <v>5382</v>
      </c>
      <c r="BN1808" s="177" t="s">
        <v>719</v>
      </c>
      <c r="BO1808" s="177" t="s">
        <v>5384</v>
      </c>
      <c r="BU1808" s="177" t="s">
        <v>5382</v>
      </c>
      <c r="BV1808" s="177" t="s">
        <v>719</v>
      </c>
      <c r="BW1808" s="177" t="s">
        <v>5384</v>
      </c>
    </row>
    <row r="1809" spans="51:75" x14ac:dyDescent="0.3">
      <c r="AY1809" s="226" t="e">
        <f>VLOOKUP(C1809,#REF!, 2,FALSE)</f>
        <v>#REF!</v>
      </c>
      <c r="BM1809" s="177" t="s">
        <v>5385</v>
      </c>
      <c r="BN1809" s="177" t="s">
        <v>3045</v>
      </c>
      <c r="BO1809" s="177" t="s">
        <v>5386</v>
      </c>
      <c r="BU1809" s="177" t="s">
        <v>5385</v>
      </c>
      <c r="BV1809" s="177" t="s">
        <v>3045</v>
      </c>
      <c r="BW1809" s="177" t="s">
        <v>5386</v>
      </c>
    </row>
    <row r="1810" spans="51:75" x14ac:dyDescent="0.3">
      <c r="AY1810" s="226" t="e">
        <f>VLOOKUP(C1810,#REF!, 2,FALSE)</f>
        <v>#REF!</v>
      </c>
      <c r="BM1810" s="177" t="s">
        <v>5387</v>
      </c>
      <c r="BN1810" s="177" t="s">
        <v>1342</v>
      </c>
      <c r="BO1810" s="177" t="s">
        <v>5388</v>
      </c>
      <c r="BU1810" s="177" t="s">
        <v>5387</v>
      </c>
      <c r="BV1810" s="177" t="s">
        <v>1342</v>
      </c>
      <c r="BW1810" s="177" t="s">
        <v>5388</v>
      </c>
    </row>
    <row r="1811" spans="51:75" x14ac:dyDescent="0.3">
      <c r="AY1811" s="226" t="e">
        <f>VLOOKUP(C1811,#REF!, 2,FALSE)</f>
        <v>#REF!</v>
      </c>
      <c r="BM1811" s="177" t="s">
        <v>1033</v>
      </c>
      <c r="BN1811" s="177" t="s">
        <v>3199</v>
      </c>
      <c r="BO1811" s="177" t="s">
        <v>2060</v>
      </c>
      <c r="BU1811" s="177" t="s">
        <v>1033</v>
      </c>
      <c r="BV1811" s="177" t="s">
        <v>3199</v>
      </c>
      <c r="BW1811" s="177" t="s">
        <v>2060</v>
      </c>
    </row>
    <row r="1812" spans="51:75" x14ac:dyDescent="0.3">
      <c r="AY1812" s="226" t="e">
        <f>VLOOKUP(C1812,#REF!, 2,FALSE)</f>
        <v>#REF!</v>
      </c>
      <c r="BM1812" s="177" t="s">
        <v>5389</v>
      </c>
      <c r="BN1812" s="177" t="s">
        <v>1342</v>
      </c>
      <c r="BO1812" s="177" t="s">
        <v>5390</v>
      </c>
      <c r="BU1812" s="177" t="s">
        <v>5389</v>
      </c>
      <c r="BV1812" s="177" t="s">
        <v>1342</v>
      </c>
      <c r="BW1812" s="177" t="s">
        <v>5390</v>
      </c>
    </row>
    <row r="1813" spans="51:75" x14ac:dyDescent="0.3">
      <c r="AY1813" s="226" t="e">
        <f>VLOOKUP(C1813,#REF!, 2,FALSE)</f>
        <v>#REF!</v>
      </c>
      <c r="BM1813" s="177" t="s">
        <v>5391</v>
      </c>
      <c r="BN1813" s="177" t="s">
        <v>3199</v>
      </c>
      <c r="BO1813" s="177" t="s">
        <v>5392</v>
      </c>
      <c r="BU1813" s="177" t="s">
        <v>5391</v>
      </c>
      <c r="BV1813" s="177" t="s">
        <v>3199</v>
      </c>
      <c r="BW1813" s="177" t="s">
        <v>5392</v>
      </c>
    </row>
    <row r="1814" spans="51:75" x14ac:dyDescent="0.3">
      <c r="AY1814" s="226" t="e">
        <f>VLOOKUP(C1814,#REF!, 2,FALSE)</f>
        <v>#REF!</v>
      </c>
      <c r="BM1814" s="177" t="s">
        <v>5393</v>
      </c>
      <c r="BN1814" s="177" t="s">
        <v>780</v>
      </c>
      <c r="BO1814" s="177" t="s">
        <v>5394</v>
      </c>
      <c r="BU1814" s="177" t="s">
        <v>5393</v>
      </c>
      <c r="BV1814" s="177" t="s">
        <v>780</v>
      </c>
      <c r="BW1814" s="177" t="s">
        <v>5394</v>
      </c>
    </row>
    <row r="1815" spans="51:75" x14ac:dyDescent="0.3">
      <c r="AY1815" s="226" t="e">
        <f>VLOOKUP(C1815,#REF!, 2,FALSE)</f>
        <v>#REF!</v>
      </c>
      <c r="BM1815" s="177" t="s">
        <v>5395</v>
      </c>
      <c r="BN1815" s="177" t="s">
        <v>1342</v>
      </c>
      <c r="BO1815" s="177" t="s">
        <v>5396</v>
      </c>
      <c r="BU1815" s="177" t="s">
        <v>5395</v>
      </c>
      <c r="BV1815" s="177" t="s">
        <v>1342</v>
      </c>
      <c r="BW1815" s="177" t="s">
        <v>5396</v>
      </c>
    </row>
    <row r="1816" spans="51:75" x14ac:dyDescent="0.3">
      <c r="AY1816" s="226" t="e">
        <f>VLOOKUP(C1816,#REF!, 2,FALSE)</f>
        <v>#REF!</v>
      </c>
      <c r="BM1816" s="177" t="s">
        <v>5397</v>
      </c>
      <c r="BN1816" s="177" t="s">
        <v>3199</v>
      </c>
      <c r="BO1816" s="177" t="s">
        <v>2295</v>
      </c>
      <c r="BU1816" s="177" t="s">
        <v>5397</v>
      </c>
      <c r="BV1816" s="177" t="s">
        <v>3199</v>
      </c>
      <c r="BW1816" s="177" t="s">
        <v>2295</v>
      </c>
    </row>
    <row r="1817" spans="51:75" x14ac:dyDescent="0.3">
      <c r="AY1817" s="226" t="e">
        <f>VLOOKUP(C1817,#REF!, 2,FALSE)</f>
        <v>#REF!</v>
      </c>
      <c r="BM1817" s="177" t="s">
        <v>5399</v>
      </c>
      <c r="BN1817" s="177" t="s">
        <v>3199</v>
      </c>
      <c r="BO1817" s="177" t="s">
        <v>4745</v>
      </c>
      <c r="BU1817" s="177" t="s">
        <v>5399</v>
      </c>
      <c r="BV1817" s="177" t="s">
        <v>3199</v>
      </c>
      <c r="BW1817" s="177" t="s">
        <v>4745</v>
      </c>
    </row>
    <row r="1818" spans="51:75" x14ac:dyDescent="0.3">
      <c r="AY1818" s="226" t="e">
        <f>VLOOKUP(C1818,#REF!, 2,FALSE)</f>
        <v>#REF!</v>
      </c>
      <c r="BM1818" s="177" t="s">
        <v>1034</v>
      </c>
      <c r="BN1818" s="177" t="s">
        <v>3199</v>
      </c>
      <c r="BO1818" s="177" t="s">
        <v>5400</v>
      </c>
      <c r="BU1818" s="177" t="s">
        <v>1034</v>
      </c>
      <c r="BV1818" s="177" t="s">
        <v>3199</v>
      </c>
      <c r="BW1818" s="177" t="s">
        <v>5400</v>
      </c>
    </row>
    <row r="1819" spans="51:75" x14ac:dyDescent="0.3">
      <c r="AY1819" s="226" t="e">
        <f>VLOOKUP(C1819,#REF!, 2,FALSE)</f>
        <v>#REF!</v>
      </c>
      <c r="BM1819" s="177" t="s">
        <v>5401</v>
      </c>
      <c r="BN1819" s="177" t="s">
        <v>639</v>
      </c>
      <c r="BO1819" s="177" t="s">
        <v>3892</v>
      </c>
      <c r="BU1819" s="177" t="s">
        <v>5401</v>
      </c>
      <c r="BV1819" s="177" t="s">
        <v>639</v>
      </c>
      <c r="BW1819" s="177" t="s">
        <v>3892</v>
      </c>
    </row>
    <row r="1820" spans="51:75" x14ac:dyDescent="0.3">
      <c r="AY1820" s="226" t="e">
        <f>VLOOKUP(C1820,#REF!, 2,FALSE)</f>
        <v>#REF!</v>
      </c>
      <c r="BM1820" s="177" t="s">
        <v>5402</v>
      </c>
      <c r="BN1820" s="177" t="s">
        <v>3199</v>
      </c>
      <c r="BO1820" s="177" t="s">
        <v>5403</v>
      </c>
      <c r="BU1820" s="177" t="s">
        <v>5402</v>
      </c>
      <c r="BV1820" s="177" t="s">
        <v>3199</v>
      </c>
      <c r="BW1820" s="177" t="s">
        <v>5403</v>
      </c>
    </row>
    <row r="1821" spans="51:75" x14ac:dyDescent="0.3">
      <c r="AY1821" s="226" t="e">
        <f>VLOOKUP(C1821,#REF!, 2,FALSE)</f>
        <v>#REF!</v>
      </c>
      <c r="BM1821" s="177" t="s">
        <v>1035</v>
      </c>
      <c r="BN1821" s="177" t="s">
        <v>3045</v>
      </c>
      <c r="BO1821" s="177" t="s">
        <v>5404</v>
      </c>
      <c r="BU1821" s="177" t="s">
        <v>1035</v>
      </c>
      <c r="BV1821" s="177" t="s">
        <v>3045</v>
      </c>
      <c r="BW1821" s="177" t="s">
        <v>5404</v>
      </c>
    </row>
    <row r="1822" spans="51:75" x14ac:dyDescent="0.3">
      <c r="AY1822" s="226" t="e">
        <f>VLOOKUP(C1822,#REF!, 2,FALSE)</f>
        <v>#REF!</v>
      </c>
      <c r="BM1822" s="177" t="s">
        <v>5405</v>
      </c>
      <c r="BN1822" s="177" t="s">
        <v>3199</v>
      </c>
      <c r="BO1822" s="177" t="s">
        <v>5406</v>
      </c>
      <c r="BU1822" s="177" t="s">
        <v>5405</v>
      </c>
      <c r="BV1822" s="177" t="s">
        <v>3199</v>
      </c>
      <c r="BW1822" s="177" t="s">
        <v>5406</v>
      </c>
    </row>
    <row r="1823" spans="51:75" x14ac:dyDescent="0.3">
      <c r="AY1823" s="226" t="e">
        <f>VLOOKUP(C1823,#REF!, 2,FALSE)</f>
        <v>#REF!</v>
      </c>
      <c r="BM1823" s="177" t="s">
        <v>5407</v>
      </c>
      <c r="BN1823" s="177" t="s">
        <v>16979</v>
      </c>
      <c r="BO1823" s="177" t="s">
        <v>5408</v>
      </c>
      <c r="BU1823" s="177" t="s">
        <v>5407</v>
      </c>
      <c r="BV1823" s="177" t="s">
        <v>16979</v>
      </c>
      <c r="BW1823" s="177" t="s">
        <v>5408</v>
      </c>
    </row>
    <row r="1824" spans="51:75" x14ac:dyDescent="0.3">
      <c r="AY1824" s="226" t="e">
        <f>VLOOKUP(C1824,#REF!, 2,FALSE)</f>
        <v>#REF!</v>
      </c>
      <c r="BM1824" s="177" t="s">
        <v>5409</v>
      </c>
      <c r="BN1824" s="177" t="s">
        <v>3083</v>
      </c>
      <c r="BO1824" s="177" t="s">
        <v>5410</v>
      </c>
      <c r="BU1824" s="177" t="s">
        <v>5409</v>
      </c>
      <c r="BV1824" s="177" t="s">
        <v>3083</v>
      </c>
      <c r="BW1824" s="177" t="s">
        <v>5410</v>
      </c>
    </row>
    <row r="1825" spans="51:75" x14ac:dyDescent="0.3">
      <c r="AY1825" s="226" t="e">
        <f>VLOOKUP(C1825,#REF!, 2,FALSE)</f>
        <v>#REF!</v>
      </c>
      <c r="BM1825" s="177" t="s">
        <v>5411</v>
      </c>
      <c r="BN1825" s="177" t="s">
        <v>797</v>
      </c>
      <c r="BO1825" s="177" t="s">
        <v>5412</v>
      </c>
      <c r="BU1825" s="177" t="s">
        <v>5411</v>
      </c>
      <c r="BV1825" s="177" t="s">
        <v>797</v>
      </c>
      <c r="BW1825" s="177" t="s">
        <v>5412</v>
      </c>
    </row>
    <row r="1826" spans="51:75" x14ac:dyDescent="0.3">
      <c r="AY1826" s="226" t="e">
        <f>VLOOKUP(C1826,#REF!, 2,FALSE)</f>
        <v>#REF!</v>
      </c>
      <c r="BM1826" s="177" t="s">
        <v>5414</v>
      </c>
      <c r="BN1826" s="177" t="s">
        <v>3199</v>
      </c>
      <c r="BO1826" s="177" t="s">
        <v>4257</v>
      </c>
      <c r="BU1826" s="177" t="s">
        <v>5414</v>
      </c>
      <c r="BV1826" s="177" t="s">
        <v>3199</v>
      </c>
      <c r="BW1826" s="177" t="s">
        <v>4257</v>
      </c>
    </row>
    <row r="1827" spans="51:75" x14ac:dyDescent="0.3">
      <c r="AY1827" s="226" t="e">
        <f>VLOOKUP(C1827,#REF!, 2,FALSE)</f>
        <v>#REF!</v>
      </c>
      <c r="BM1827" s="177" t="s">
        <v>5415</v>
      </c>
      <c r="BN1827" s="177" t="s">
        <v>1342</v>
      </c>
      <c r="BO1827" s="177" t="s">
        <v>5416</v>
      </c>
      <c r="BU1827" s="177" t="s">
        <v>5415</v>
      </c>
      <c r="BV1827" s="177" t="s">
        <v>1342</v>
      </c>
      <c r="BW1827" s="177" t="s">
        <v>5416</v>
      </c>
    </row>
    <row r="1828" spans="51:75" x14ac:dyDescent="0.3">
      <c r="AY1828" s="226" t="e">
        <f>VLOOKUP(C1828,#REF!, 2,FALSE)</f>
        <v>#REF!</v>
      </c>
      <c r="BM1828" s="177" t="s">
        <v>5417</v>
      </c>
      <c r="BN1828" s="177" t="s">
        <v>626</v>
      </c>
      <c r="BO1828" s="177" t="s">
        <v>3095</v>
      </c>
      <c r="BU1828" s="177" t="s">
        <v>5417</v>
      </c>
      <c r="BV1828" s="177" t="s">
        <v>626</v>
      </c>
      <c r="BW1828" s="177" t="s">
        <v>3095</v>
      </c>
    </row>
    <row r="1829" spans="51:75" x14ac:dyDescent="0.3">
      <c r="AY1829" s="226" t="e">
        <f>VLOOKUP(C1829,#REF!, 2,FALSE)</f>
        <v>#REF!</v>
      </c>
      <c r="BM1829" s="177" t="s">
        <v>5418</v>
      </c>
      <c r="BN1829" s="177" t="s">
        <v>2979</v>
      </c>
      <c r="BO1829" s="177" t="s">
        <v>5419</v>
      </c>
      <c r="BU1829" s="177" t="s">
        <v>5418</v>
      </c>
      <c r="BV1829" s="177" t="s">
        <v>2979</v>
      </c>
      <c r="BW1829" s="177" t="s">
        <v>5419</v>
      </c>
    </row>
    <row r="1830" spans="51:75" x14ac:dyDescent="0.3">
      <c r="AY1830" s="226" t="e">
        <f>VLOOKUP(C1830,#REF!, 2,FALSE)</f>
        <v>#REF!</v>
      </c>
      <c r="BM1830" s="177" t="s">
        <v>1036</v>
      </c>
      <c r="BN1830" s="177" t="s">
        <v>3045</v>
      </c>
      <c r="BO1830" s="177" t="s">
        <v>5420</v>
      </c>
      <c r="BU1830" s="177" t="s">
        <v>1036</v>
      </c>
      <c r="BV1830" s="177" t="s">
        <v>3045</v>
      </c>
      <c r="BW1830" s="177" t="s">
        <v>5420</v>
      </c>
    </row>
    <row r="1831" spans="51:75" x14ac:dyDescent="0.3">
      <c r="AY1831" s="226" t="e">
        <f>VLOOKUP(C1831,#REF!, 2,FALSE)</f>
        <v>#REF!</v>
      </c>
      <c r="BM1831" s="177" t="s">
        <v>5421</v>
      </c>
      <c r="BN1831" s="177" t="s">
        <v>613</v>
      </c>
      <c r="BO1831" s="177" t="s">
        <v>5422</v>
      </c>
      <c r="BU1831" s="177" t="s">
        <v>5421</v>
      </c>
      <c r="BV1831" s="177" t="s">
        <v>613</v>
      </c>
      <c r="BW1831" s="177" t="s">
        <v>5422</v>
      </c>
    </row>
    <row r="1832" spans="51:75" x14ac:dyDescent="0.3">
      <c r="AY1832" s="226" t="e">
        <f>VLOOKUP(C1832,#REF!, 2,FALSE)</f>
        <v>#REF!</v>
      </c>
      <c r="BM1832" s="177" t="s">
        <v>5423</v>
      </c>
      <c r="BN1832" s="177" t="s">
        <v>1342</v>
      </c>
      <c r="BO1832" s="177" t="s">
        <v>4938</v>
      </c>
      <c r="BU1832" s="177" t="s">
        <v>5423</v>
      </c>
      <c r="BV1832" s="177" t="s">
        <v>1342</v>
      </c>
      <c r="BW1832" s="177" t="s">
        <v>4938</v>
      </c>
    </row>
    <row r="1833" spans="51:75" x14ac:dyDescent="0.3">
      <c r="AY1833" s="226" t="e">
        <f>VLOOKUP(C1833,#REF!, 2,FALSE)</f>
        <v>#REF!</v>
      </c>
      <c r="BM1833" s="177" t="s">
        <v>5424</v>
      </c>
      <c r="BN1833" s="177" t="s">
        <v>639</v>
      </c>
      <c r="BO1833" s="177" t="s">
        <v>5231</v>
      </c>
      <c r="BU1833" s="177" t="s">
        <v>5424</v>
      </c>
      <c r="BV1833" s="177" t="s">
        <v>639</v>
      </c>
      <c r="BW1833" s="177" t="s">
        <v>5231</v>
      </c>
    </row>
    <row r="1834" spans="51:75" x14ac:dyDescent="0.3">
      <c r="AY1834" s="226" t="e">
        <f>VLOOKUP(C1834,#REF!, 2,FALSE)</f>
        <v>#REF!</v>
      </c>
      <c r="BM1834" s="177" t="s">
        <v>5425</v>
      </c>
      <c r="BN1834" s="177" t="s">
        <v>639</v>
      </c>
      <c r="BO1834" s="177" t="s">
        <v>2068</v>
      </c>
      <c r="BU1834" s="177" t="s">
        <v>5425</v>
      </c>
      <c r="BV1834" s="177" t="s">
        <v>639</v>
      </c>
      <c r="BW1834" s="177" t="s">
        <v>2068</v>
      </c>
    </row>
    <row r="1835" spans="51:75" x14ac:dyDescent="0.3">
      <c r="AY1835" s="226" t="e">
        <f>VLOOKUP(C1835,#REF!, 2,FALSE)</f>
        <v>#REF!</v>
      </c>
      <c r="BM1835" s="177" t="s">
        <v>144</v>
      </c>
      <c r="BN1835" s="177" t="s">
        <v>662</v>
      </c>
      <c r="BO1835" s="177" t="s">
        <v>709</v>
      </c>
      <c r="BU1835" s="177" t="s">
        <v>144</v>
      </c>
      <c r="BV1835" s="177" t="s">
        <v>662</v>
      </c>
      <c r="BW1835" s="177" t="s">
        <v>709</v>
      </c>
    </row>
    <row r="1836" spans="51:75" x14ac:dyDescent="0.3">
      <c r="AY1836" s="226" t="e">
        <f>VLOOKUP(C1836,#REF!, 2,FALSE)</f>
        <v>#REF!</v>
      </c>
      <c r="BM1836" s="177" t="s">
        <v>5426</v>
      </c>
      <c r="BN1836" s="177" t="s">
        <v>636</v>
      </c>
      <c r="BO1836" s="177" t="s">
        <v>3864</v>
      </c>
      <c r="BU1836" s="177" t="s">
        <v>5426</v>
      </c>
      <c r="BV1836" s="177" t="s">
        <v>636</v>
      </c>
      <c r="BW1836" s="177" t="s">
        <v>3864</v>
      </c>
    </row>
    <row r="1837" spans="51:75" x14ac:dyDescent="0.3">
      <c r="AY1837" s="226" t="e">
        <f>VLOOKUP(C1837,#REF!, 2,FALSE)</f>
        <v>#REF!</v>
      </c>
      <c r="BM1837" s="177" t="s">
        <v>5427</v>
      </c>
      <c r="BN1837" s="177" t="s">
        <v>731</v>
      </c>
      <c r="BO1837" s="177" t="s">
        <v>1459</v>
      </c>
      <c r="BU1837" s="177" t="s">
        <v>5427</v>
      </c>
      <c r="BV1837" s="177" t="s">
        <v>731</v>
      </c>
      <c r="BW1837" s="177" t="s">
        <v>1459</v>
      </c>
    </row>
    <row r="1838" spans="51:75" x14ac:dyDescent="0.3">
      <c r="AY1838" s="226" t="e">
        <f>VLOOKUP(C1838,#REF!, 2,FALSE)</f>
        <v>#REF!</v>
      </c>
      <c r="BM1838" s="177" t="s">
        <v>1037</v>
      </c>
      <c r="BN1838" s="177" t="s">
        <v>3199</v>
      </c>
      <c r="BO1838" s="177" t="s">
        <v>5429</v>
      </c>
      <c r="BU1838" s="177" t="s">
        <v>1037</v>
      </c>
      <c r="BV1838" s="177" t="s">
        <v>3199</v>
      </c>
      <c r="BW1838" s="177" t="s">
        <v>5429</v>
      </c>
    </row>
    <row r="1839" spans="51:75" x14ac:dyDescent="0.3">
      <c r="AY1839" s="226" t="e">
        <f>VLOOKUP(C1839,#REF!, 2,FALSE)</f>
        <v>#REF!</v>
      </c>
      <c r="BM1839" s="177" t="s">
        <v>1038</v>
      </c>
      <c r="BN1839" s="177" t="s">
        <v>3199</v>
      </c>
      <c r="BO1839" s="177" t="s">
        <v>5430</v>
      </c>
      <c r="BU1839" s="177" t="s">
        <v>1038</v>
      </c>
      <c r="BV1839" s="177" t="s">
        <v>3199</v>
      </c>
      <c r="BW1839" s="177" t="s">
        <v>5430</v>
      </c>
    </row>
    <row r="1840" spans="51:75" x14ac:dyDescent="0.3">
      <c r="AY1840" s="226" t="e">
        <f>VLOOKUP(C1840,#REF!, 2,FALSE)</f>
        <v>#REF!</v>
      </c>
      <c r="BM1840" s="177" t="s">
        <v>1039</v>
      </c>
      <c r="BN1840" s="177" t="s">
        <v>655</v>
      </c>
      <c r="BO1840" s="177" t="s">
        <v>5432</v>
      </c>
      <c r="BU1840" s="177" t="s">
        <v>1039</v>
      </c>
      <c r="BV1840" s="177" t="s">
        <v>655</v>
      </c>
      <c r="BW1840" s="177" t="s">
        <v>5432</v>
      </c>
    </row>
    <row r="1841" spans="51:75" x14ac:dyDescent="0.3">
      <c r="AY1841" s="226" t="e">
        <f>VLOOKUP(C1841,#REF!, 2,FALSE)</f>
        <v>#REF!</v>
      </c>
      <c r="BM1841" s="177" t="s">
        <v>5433</v>
      </c>
      <c r="BN1841" s="177" t="s">
        <v>3199</v>
      </c>
      <c r="BO1841" s="177" t="s">
        <v>5434</v>
      </c>
      <c r="BU1841" s="177" t="s">
        <v>5433</v>
      </c>
      <c r="BV1841" s="177" t="s">
        <v>3199</v>
      </c>
      <c r="BW1841" s="177" t="s">
        <v>5434</v>
      </c>
    </row>
    <row r="1842" spans="51:75" x14ac:dyDescent="0.3">
      <c r="AY1842" s="226" t="e">
        <f>VLOOKUP(C1842,#REF!, 2,FALSE)</f>
        <v>#REF!</v>
      </c>
      <c r="BM1842" s="177" t="s">
        <v>1040</v>
      </c>
      <c r="BN1842" s="177" t="s">
        <v>1070</v>
      </c>
      <c r="BO1842" s="177" t="s">
        <v>5435</v>
      </c>
      <c r="BU1842" s="177" t="s">
        <v>1040</v>
      </c>
      <c r="BV1842" s="177" t="s">
        <v>1070</v>
      </c>
      <c r="BW1842" s="177" t="s">
        <v>5435</v>
      </c>
    </row>
    <row r="1843" spans="51:75" x14ac:dyDescent="0.3">
      <c r="AY1843" s="226" t="e">
        <f>VLOOKUP(C1843,#REF!, 2,FALSE)</f>
        <v>#REF!</v>
      </c>
      <c r="BM1843" s="177" t="s">
        <v>5436</v>
      </c>
      <c r="BN1843" s="177" t="s">
        <v>862</v>
      </c>
      <c r="BO1843" s="177" t="s">
        <v>5437</v>
      </c>
      <c r="BU1843" s="177" t="s">
        <v>5436</v>
      </c>
      <c r="BV1843" s="177" t="s">
        <v>862</v>
      </c>
      <c r="BW1843" s="177" t="s">
        <v>5437</v>
      </c>
    </row>
    <row r="1844" spans="51:75" x14ac:dyDescent="0.3">
      <c r="AY1844" s="226" t="e">
        <f>VLOOKUP(C1844,#REF!, 2,FALSE)</f>
        <v>#REF!</v>
      </c>
      <c r="BM1844" s="177" t="s">
        <v>1041</v>
      </c>
      <c r="BN1844" s="177" t="s">
        <v>2983</v>
      </c>
      <c r="BO1844" s="177" t="s">
        <v>2983</v>
      </c>
      <c r="BU1844" s="177" t="s">
        <v>1041</v>
      </c>
      <c r="BV1844" s="177" t="s">
        <v>2983</v>
      </c>
      <c r="BW1844" s="177" t="s">
        <v>2983</v>
      </c>
    </row>
    <row r="1845" spans="51:75" x14ac:dyDescent="0.3">
      <c r="AY1845" s="226" t="e">
        <f>VLOOKUP(C1845,#REF!, 2,FALSE)</f>
        <v>#REF!</v>
      </c>
      <c r="BM1845" s="177" t="s">
        <v>5439</v>
      </c>
      <c r="BN1845" s="177" t="s">
        <v>2983</v>
      </c>
      <c r="BO1845" s="177" t="s">
        <v>5440</v>
      </c>
      <c r="BU1845" s="177" t="s">
        <v>5439</v>
      </c>
      <c r="BV1845" s="177" t="s">
        <v>2983</v>
      </c>
      <c r="BW1845" s="177" t="s">
        <v>5440</v>
      </c>
    </row>
    <row r="1846" spans="51:75" x14ac:dyDescent="0.3">
      <c r="AY1846" s="226" t="e">
        <f>VLOOKUP(C1846,#REF!, 2,FALSE)</f>
        <v>#REF!</v>
      </c>
      <c r="BM1846" s="177" t="s">
        <v>5441</v>
      </c>
      <c r="BN1846" s="177" t="s">
        <v>700</v>
      </c>
      <c r="BO1846" s="177" t="s">
        <v>5442</v>
      </c>
      <c r="BU1846" s="177" t="s">
        <v>5441</v>
      </c>
      <c r="BV1846" s="177" t="s">
        <v>700</v>
      </c>
      <c r="BW1846" s="177" t="s">
        <v>5442</v>
      </c>
    </row>
    <row r="1847" spans="51:75" x14ac:dyDescent="0.3">
      <c r="AY1847" s="226" t="e">
        <f>VLOOKUP(C1847,#REF!, 2,FALSE)</f>
        <v>#REF!</v>
      </c>
      <c r="BM1847" s="177" t="s">
        <v>5443</v>
      </c>
      <c r="BN1847" s="177" t="s">
        <v>1013</v>
      </c>
      <c r="BO1847" s="177" t="s">
        <v>5444</v>
      </c>
      <c r="BU1847" s="177" t="s">
        <v>5443</v>
      </c>
      <c r="BV1847" s="177" t="s">
        <v>1013</v>
      </c>
      <c r="BW1847" s="177" t="s">
        <v>5444</v>
      </c>
    </row>
    <row r="1848" spans="51:75" x14ac:dyDescent="0.3">
      <c r="AY1848" s="226" t="e">
        <f>VLOOKUP(C1848,#REF!, 2,FALSE)</f>
        <v>#REF!</v>
      </c>
      <c r="BM1848" s="177" t="s">
        <v>5445</v>
      </c>
      <c r="BN1848" s="177" t="s">
        <v>783</v>
      </c>
      <c r="BO1848" s="177" t="s">
        <v>5446</v>
      </c>
      <c r="BU1848" s="177" t="s">
        <v>5445</v>
      </c>
      <c r="BV1848" s="177" t="s">
        <v>783</v>
      </c>
      <c r="BW1848" s="177" t="s">
        <v>5446</v>
      </c>
    </row>
    <row r="1849" spans="51:75" x14ac:dyDescent="0.3">
      <c r="AY1849" s="226" t="e">
        <f>VLOOKUP(C1849,#REF!, 2,FALSE)</f>
        <v>#REF!</v>
      </c>
      <c r="BM1849" s="177" t="s">
        <v>5447</v>
      </c>
      <c r="BN1849" s="177" t="s">
        <v>3199</v>
      </c>
      <c r="BO1849" s="177" t="s">
        <v>5448</v>
      </c>
      <c r="BU1849" s="177" t="s">
        <v>5447</v>
      </c>
      <c r="BV1849" s="177" t="s">
        <v>3199</v>
      </c>
      <c r="BW1849" s="177" t="s">
        <v>5448</v>
      </c>
    </row>
    <row r="1850" spans="51:75" x14ac:dyDescent="0.3">
      <c r="AY1850" s="226" t="e">
        <f>VLOOKUP(C1850,#REF!, 2,FALSE)</f>
        <v>#REF!</v>
      </c>
      <c r="BM1850" s="177" t="s">
        <v>5449</v>
      </c>
      <c r="BN1850" s="177" t="s">
        <v>3199</v>
      </c>
      <c r="BO1850" s="177" t="s">
        <v>1287</v>
      </c>
      <c r="BU1850" s="177" t="s">
        <v>5449</v>
      </c>
      <c r="BV1850" s="177" t="s">
        <v>3199</v>
      </c>
      <c r="BW1850" s="177" t="s">
        <v>1287</v>
      </c>
    </row>
    <row r="1851" spans="51:75" x14ac:dyDescent="0.3">
      <c r="AY1851" s="226" t="e">
        <f>VLOOKUP(C1851,#REF!, 2,FALSE)</f>
        <v>#REF!</v>
      </c>
      <c r="BM1851" s="177" t="s">
        <v>5452</v>
      </c>
      <c r="BN1851" s="177" t="s">
        <v>636</v>
      </c>
      <c r="BO1851" s="177" t="s">
        <v>5454</v>
      </c>
      <c r="BU1851" s="177" t="s">
        <v>5452</v>
      </c>
      <c r="BV1851" s="177" t="s">
        <v>636</v>
      </c>
      <c r="BW1851" s="177" t="s">
        <v>5454</v>
      </c>
    </row>
    <row r="1852" spans="51:75" x14ac:dyDescent="0.3">
      <c r="AY1852" s="226" t="e">
        <f>VLOOKUP(C1852,#REF!, 2,FALSE)</f>
        <v>#REF!</v>
      </c>
      <c r="BM1852" s="177" t="s">
        <v>5455</v>
      </c>
      <c r="BN1852" s="177" t="s">
        <v>715</v>
      </c>
      <c r="BO1852" s="177" t="s">
        <v>5456</v>
      </c>
      <c r="BU1852" s="177" t="s">
        <v>5455</v>
      </c>
      <c r="BV1852" s="177" t="s">
        <v>715</v>
      </c>
      <c r="BW1852" s="177" t="s">
        <v>5456</v>
      </c>
    </row>
    <row r="1853" spans="51:75" x14ac:dyDescent="0.3">
      <c r="AY1853" s="226" t="e">
        <f>VLOOKUP(C1853,#REF!, 2,FALSE)</f>
        <v>#REF!</v>
      </c>
      <c r="BM1853" s="177" t="s">
        <v>86</v>
      </c>
      <c r="BN1853" s="177" t="s">
        <v>1342</v>
      </c>
      <c r="BO1853" s="177" t="s">
        <v>2107</v>
      </c>
      <c r="BU1853" s="177" t="s">
        <v>86</v>
      </c>
      <c r="BV1853" s="177" t="s">
        <v>1342</v>
      </c>
      <c r="BW1853" s="177" t="s">
        <v>2107</v>
      </c>
    </row>
    <row r="1854" spans="51:75" x14ac:dyDescent="0.3">
      <c r="AY1854" s="226" t="e">
        <f>VLOOKUP(C1854,#REF!, 2,FALSE)</f>
        <v>#REF!</v>
      </c>
      <c r="BM1854" s="177" t="s">
        <v>5458</v>
      </c>
      <c r="BN1854" s="177" t="s">
        <v>1342</v>
      </c>
      <c r="BO1854" s="177" t="s">
        <v>5459</v>
      </c>
      <c r="BU1854" s="177" t="s">
        <v>5458</v>
      </c>
      <c r="BV1854" s="177" t="s">
        <v>1342</v>
      </c>
      <c r="BW1854" s="177" t="s">
        <v>5459</v>
      </c>
    </row>
    <row r="1855" spans="51:75" x14ac:dyDescent="0.3">
      <c r="AY1855" s="226" t="e">
        <f>VLOOKUP(C1855,#REF!, 2,FALSE)</f>
        <v>#REF!</v>
      </c>
      <c r="BM1855" s="177" t="s">
        <v>5460</v>
      </c>
      <c r="BN1855" s="177" t="s">
        <v>3005</v>
      </c>
      <c r="BO1855" s="177" t="s">
        <v>3282</v>
      </c>
      <c r="BU1855" s="177" t="s">
        <v>5460</v>
      </c>
      <c r="BV1855" s="177" t="s">
        <v>3005</v>
      </c>
      <c r="BW1855" s="177" t="s">
        <v>3282</v>
      </c>
    </row>
    <row r="1856" spans="51:75" x14ac:dyDescent="0.3">
      <c r="AY1856" s="226" t="e">
        <f>VLOOKUP(C1856,#REF!, 2,FALSE)</f>
        <v>#REF!</v>
      </c>
      <c r="BM1856" s="177" t="s">
        <v>5461</v>
      </c>
      <c r="BN1856" s="177" t="s">
        <v>1342</v>
      </c>
      <c r="BO1856" s="177" t="s">
        <v>2474</v>
      </c>
      <c r="BU1856" s="177" t="s">
        <v>5461</v>
      </c>
      <c r="BV1856" s="177" t="s">
        <v>1342</v>
      </c>
      <c r="BW1856" s="177" t="s">
        <v>2474</v>
      </c>
    </row>
    <row r="1857" spans="51:75" x14ac:dyDescent="0.3">
      <c r="AY1857" s="226" t="e">
        <f>VLOOKUP(C1857,#REF!, 2,FALSE)</f>
        <v>#REF!</v>
      </c>
      <c r="BM1857" s="177" t="s">
        <v>5462</v>
      </c>
      <c r="BN1857" s="177" t="s">
        <v>778</v>
      </c>
      <c r="BO1857" s="177" t="s">
        <v>5463</v>
      </c>
      <c r="BU1857" s="177" t="s">
        <v>5462</v>
      </c>
      <c r="BV1857" s="177" t="s">
        <v>778</v>
      </c>
      <c r="BW1857" s="177" t="s">
        <v>5463</v>
      </c>
    </row>
    <row r="1858" spans="51:75" x14ac:dyDescent="0.3">
      <c r="AY1858" s="226" t="e">
        <f>VLOOKUP(C1858,#REF!, 2,FALSE)</f>
        <v>#REF!</v>
      </c>
      <c r="BM1858" s="177" t="s">
        <v>5464</v>
      </c>
      <c r="BN1858" s="177" t="s">
        <v>661</v>
      </c>
      <c r="BO1858" s="177" t="s">
        <v>5465</v>
      </c>
      <c r="BU1858" s="177" t="s">
        <v>5464</v>
      </c>
      <c r="BV1858" s="177" t="s">
        <v>661</v>
      </c>
      <c r="BW1858" s="177" t="s">
        <v>5465</v>
      </c>
    </row>
    <row r="1859" spans="51:75" x14ac:dyDescent="0.3">
      <c r="AY1859" s="226" t="e">
        <f>VLOOKUP(C1859,#REF!, 2,FALSE)</f>
        <v>#REF!</v>
      </c>
      <c r="BM1859" s="177" t="s">
        <v>5466</v>
      </c>
      <c r="BN1859" s="177" t="s">
        <v>3199</v>
      </c>
      <c r="BO1859" s="177" t="s">
        <v>1410</v>
      </c>
      <c r="BU1859" s="177" t="s">
        <v>5466</v>
      </c>
      <c r="BV1859" s="177" t="s">
        <v>3199</v>
      </c>
      <c r="BW1859" s="177" t="s">
        <v>1410</v>
      </c>
    </row>
    <row r="1860" spans="51:75" x14ac:dyDescent="0.3">
      <c r="AY1860" s="226" t="e">
        <f>VLOOKUP(C1860,#REF!, 2,FALSE)</f>
        <v>#REF!</v>
      </c>
      <c r="BM1860" s="177" t="s">
        <v>5467</v>
      </c>
      <c r="BN1860" s="177" t="s">
        <v>657</v>
      </c>
      <c r="BO1860" s="177" t="s">
        <v>5468</v>
      </c>
      <c r="BU1860" s="177" t="s">
        <v>5467</v>
      </c>
      <c r="BV1860" s="177" t="s">
        <v>657</v>
      </c>
      <c r="BW1860" s="177" t="s">
        <v>5468</v>
      </c>
    </row>
    <row r="1861" spans="51:75" x14ac:dyDescent="0.3">
      <c r="AY1861" s="226" t="e">
        <f>VLOOKUP(C1861,#REF!, 2,FALSE)</f>
        <v>#REF!</v>
      </c>
      <c r="BM1861" s="177" t="s">
        <v>5469</v>
      </c>
      <c r="BN1861" s="177" t="s">
        <v>3045</v>
      </c>
      <c r="BO1861" s="177" t="s">
        <v>4302</v>
      </c>
      <c r="BU1861" s="177" t="s">
        <v>5469</v>
      </c>
      <c r="BV1861" s="177" t="s">
        <v>3045</v>
      </c>
      <c r="BW1861" s="177" t="s">
        <v>4302</v>
      </c>
    </row>
    <row r="1862" spans="51:75" x14ac:dyDescent="0.3">
      <c r="AY1862" s="226" t="e">
        <f>VLOOKUP(C1862,#REF!, 2,FALSE)</f>
        <v>#REF!</v>
      </c>
      <c r="BM1862" s="177" t="s">
        <v>5470</v>
      </c>
      <c r="BN1862" s="177" t="s">
        <v>661</v>
      </c>
      <c r="BO1862" s="177" t="s">
        <v>5471</v>
      </c>
      <c r="BU1862" s="177" t="s">
        <v>5470</v>
      </c>
      <c r="BV1862" s="177" t="s">
        <v>661</v>
      </c>
      <c r="BW1862" s="177" t="s">
        <v>5471</v>
      </c>
    </row>
    <row r="1863" spans="51:75" x14ac:dyDescent="0.3">
      <c r="AY1863" s="226" t="e">
        <f>VLOOKUP(C1863,#REF!, 2,FALSE)</f>
        <v>#REF!</v>
      </c>
      <c r="BM1863" s="177" t="s">
        <v>5472</v>
      </c>
      <c r="BN1863" s="177" t="s">
        <v>3005</v>
      </c>
      <c r="BO1863" s="177" t="s">
        <v>5473</v>
      </c>
      <c r="BU1863" s="177" t="s">
        <v>5472</v>
      </c>
      <c r="BV1863" s="177" t="s">
        <v>3005</v>
      </c>
      <c r="BW1863" s="177" t="s">
        <v>5473</v>
      </c>
    </row>
    <row r="1864" spans="51:75" x14ac:dyDescent="0.3">
      <c r="AY1864" s="226" t="e">
        <f>VLOOKUP(C1864,#REF!, 2,FALSE)</f>
        <v>#REF!</v>
      </c>
      <c r="BM1864" s="177" t="s">
        <v>5474</v>
      </c>
      <c r="BN1864" s="177" t="s">
        <v>3087</v>
      </c>
      <c r="BO1864" s="177" t="s">
        <v>5475</v>
      </c>
      <c r="BU1864" s="177" t="s">
        <v>5474</v>
      </c>
      <c r="BV1864" s="177" t="s">
        <v>3087</v>
      </c>
      <c r="BW1864" s="177" t="s">
        <v>5475</v>
      </c>
    </row>
    <row r="1865" spans="51:75" x14ac:dyDescent="0.3">
      <c r="AY1865" s="226" t="e">
        <f>VLOOKUP(C1865,#REF!, 2,FALSE)</f>
        <v>#REF!</v>
      </c>
      <c r="BM1865" s="177" t="s">
        <v>5476</v>
      </c>
      <c r="BN1865" s="177" t="s">
        <v>1342</v>
      </c>
      <c r="BO1865" s="177" t="s">
        <v>2476</v>
      </c>
      <c r="BU1865" s="177" t="s">
        <v>5476</v>
      </c>
      <c r="BV1865" s="177" t="s">
        <v>1342</v>
      </c>
      <c r="BW1865" s="177" t="s">
        <v>2476</v>
      </c>
    </row>
    <row r="1866" spans="51:75" x14ac:dyDescent="0.3">
      <c r="AY1866" s="226" t="e">
        <f>VLOOKUP(C1866,#REF!, 2,FALSE)</f>
        <v>#REF!</v>
      </c>
      <c r="BM1866" s="177" t="s">
        <v>1042</v>
      </c>
      <c r="BN1866" s="177" t="s">
        <v>3045</v>
      </c>
      <c r="BO1866" s="177" t="s">
        <v>5478</v>
      </c>
      <c r="BU1866" s="177" t="s">
        <v>1042</v>
      </c>
      <c r="BV1866" s="177" t="s">
        <v>3045</v>
      </c>
      <c r="BW1866" s="177" t="s">
        <v>5478</v>
      </c>
    </row>
    <row r="1867" spans="51:75" x14ac:dyDescent="0.3">
      <c r="AY1867" s="226" t="e">
        <f>VLOOKUP(C1867,#REF!, 2,FALSE)</f>
        <v>#REF!</v>
      </c>
      <c r="BM1867" s="177" t="s">
        <v>5479</v>
      </c>
      <c r="BN1867" s="177" t="s">
        <v>655</v>
      </c>
      <c r="BO1867" s="177" t="s">
        <v>5468</v>
      </c>
      <c r="BU1867" s="177" t="s">
        <v>5479</v>
      </c>
      <c r="BV1867" s="177" t="s">
        <v>655</v>
      </c>
      <c r="BW1867" s="177" t="s">
        <v>5468</v>
      </c>
    </row>
    <row r="1868" spans="51:75" x14ac:dyDescent="0.3">
      <c r="AY1868" s="226" t="e">
        <f>VLOOKUP(C1868,#REF!, 2,FALSE)</f>
        <v>#REF!</v>
      </c>
      <c r="BM1868" s="177" t="s">
        <v>5481</v>
      </c>
      <c r="BN1868" s="177" t="s">
        <v>3002</v>
      </c>
      <c r="BO1868" s="177" t="s">
        <v>2983</v>
      </c>
      <c r="BU1868" s="177" t="s">
        <v>5481</v>
      </c>
      <c r="BV1868" s="177" t="s">
        <v>3002</v>
      </c>
      <c r="BW1868" s="177" t="s">
        <v>2983</v>
      </c>
    </row>
    <row r="1869" spans="51:75" x14ac:dyDescent="0.3">
      <c r="AY1869" s="226" t="e">
        <f>VLOOKUP(C1869,#REF!, 2,FALSE)</f>
        <v>#REF!</v>
      </c>
      <c r="BM1869" s="177" t="s">
        <v>5482</v>
      </c>
      <c r="BN1869" s="177" t="s">
        <v>3199</v>
      </c>
      <c r="BO1869" s="177" t="s">
        <v>5483</v>
      </c>
      <c r="BU1869" s="177" t="s">
        <v>5482</v>
      </c>
      <c r="BV1869" s="177" t="s">
        <v>3199</v>
      </c>
      <c r="BW1869" s="177" t="s">
        <v>5483</v>
      </c>
    </row>
    <row r="1870" spans="51:75" x14ac:dyDescent="0.3">
      <c r="AY1870" s="226" t="e">
        <f>VLOOKUP(C1870,#REF!, 2,FALSE)</f>
        <v>#REF!</v>
      </c>
      <c r="BM1870" s="177" t="s">
        <v>5484</v>
      </c>
      <c r="BN1870" s="177" t="s">
        <v>3199</v>
      </c>
      <c r="BO1870" s="177" t="s">
        <v>2787</v>
      </c>
      <c r="BU1870" s="177" t="s">
        <v>5484</v>
      </c>
      <c r="BV1870" s="177" t="s">
        <v>3199</v>
      </c>
      <c r="BW1870" s="177" t="s">
        <v>2787</v>
      </c>
    </row>
    <row r="1871" spans="51:75" x14ac:dyDescent="0.3">
      <c r="AY1871" s="226" t="e">
        <f>VLOOKUP(C1871,#REF!, 2,FALSE)</f>
        <v>#REF!</v>
      </c>
      <c r="BM1871" s="177" t="s">
        <v>5485</v>
      </c>
      <c r="BN1871" s="177" t="s">
        <v>715</v>
      </c>
      <c r="BO1871" s="177" t="s">
        <v>2400</v>
      </c>
      <c r="BU1871" s="177" t="s">
        <v>5485</v>
      </c>
      <c r="BV1871" s="177" t="s">
        <v>715</v>
      </c>
      <c r="BW1871" s="177" t="s">
        <v>2400</v>
      </c>
    </row>
    <row r="1872" spans="51:75" x14ac:dyDescent="0.3">
      <c r="AY1872" s="226" t="e">
        <f>VLOOKUP(C1872,#REF!, 2,FALSE)</f>
        <v>#REF!</v>
      </c>
      <c r="BM1872" s="177" t="s">
        <v>5487</v>
      </c>
      <c r="BN1872" s="177" t="s">
        <v>16979</v>
      </c>
      <c r="BO1872" s="177" t="s">
        <v>1745</v>
      </c>
      <c r="BU1872" s="177" t="s">
        <v>5487</v>
      </c>
      <c r="BV1872" s="177" t="s">
        <v>16979</v>
      </c>
      <c r="BW1872" s="177" t="s">
        <v>1745</v>
      </c>
    </row>
    <row r="1873" spans="51:75" x14ac:dyDescent="0.3">
      <c r="AY1873" s="226" t="e">
        <f>VLOOKUP(C1873,#REF!, 2,FALSE)</f>
        <v>#REF!</v>
      </c>
      <c r="BM1873" s="177" t="s">
        <v>1043</v>
      </c>
      <c r="BN1873" s="177" t="s">
        <v>1070</v>
      </c>
      <c r="BO1873" s="177" t="s">
        <v>5489</v>
      </c>
      <c r="BU1873" s="177" t="s">
        <v>1043</v>
      </c>
      <c r="BV1873" s="177" t="s">
        <v>1070</v>
      </c>
      <c r="BW1873" s="177" t="s">
        <v>5489</v>
      </c>
    </row>
    <row r="1874" spans="51:75" x14ac:dyDescent="0.3">
      <c r="AY1874" s="226" t="e">
        <f>VLOOKUP(C1874,#REF!, 2,FALSE)</f>
        <v>#REF!</v>
      </c>
      <c r="BM1874" s="177" t="s">
        <v>5490</v>
      </c>
      <c r="BN1874" s="177" t="s">
        <v>1342</v>
      </c>
      <c r="BO1874" s="177" t="s">
        <v>1596</v>
      </c>
      <c r="BU1874" s="177" t="s">
        <v>5490</v>
      </c>
      <c r="BV1874" s="177" t="s">
        <v>1342</v>
      </c>
      <c r="BW1874" s="177" t="s">
        <v>1596</v>
      </c>
    </row>
    <row r="1875" spans="51:75" x14ac:dyDescent="0.3">
      <c r="AY1875" s="226" t="e">
        <f>VLOOKUP(C1875,#REF!, 2,FALSE)</f>
        <v>#REF!</v>
      </c>
      <c r="BM1875" s="177" t="s">
        <v>5491</v>
      </c>
      <c r="BN1875" s="177" t="s">
        <v>1342</v>
      </c>
      <c r="BO1875" s="177" t="s">
        <v>5492</v>
      </c>
      <c r="BU1875" s="177" t="s">
        <v>5491</v>
      </c>
      <c r="BV1875" s="177" t="s">
        <v>1342</v>
      </c>
      <c r="BW1875" s="177" t="s">
        <v>5492</v>
      </c>
    </row>
    <row r="1876" spans="51:75" x14ac:dyDescent="0.3">
      <c r="AY1876" s="226" t="e">
        <f>VLOOKUP(C1876,#REF!, 2,FALSE)</f>
        <v>#REF!</v>
      </c>
      <c r="BM1876" s="177" t="s">
        <v>5493</v>
      </c>
      <c r="BN1876" s="177" t="s">
        <v>3199</v>
      </c>
      <c r="BO1876" s="177" t="s">
        <v>5095</v>
      </c>
      <c r="BU1876" s="177" t="s">
        <v>5493</v>
      </c>
      <c r="BV1876" s="177" t="s">
        <v>3199</v>
      </c>
      <c r="BW1876" s="177" t="s">
        <v>5095</v>
      </c>
    </row>
    <row r="1877" spans="51:75" x14ac:dyDescent="0.3">
      <c r="AY1877" s="226" t="e">
        <f>VLOOKUP(C1877,#REF!, 2,FALSE)</f>
        <v>#REF!</v>
      </c>
      <c r="BM1877" s="177" t="s">
        <v>1044</v>
      </c>
      <c r="BN1877" s="177" t="s">
        <v>775</v>
      </c>
      <c r="BO1877" s="177" t="s">
        <v>5494</v>
      </c>
      <c r="BU1877" s="177" t="s">
        <v>1044</v>
      </c>
      <c r="BV1877" s="177" t="s">
        <v>775</v>
      </c>
      <c r="BW1877" s="177" t="s">
        <v>5494</v>
      </c>
    </row>
    <row r="1878" spans="51:75" x14ac:dyDescent="0.3">
      <c r="AY1878" s="226" t="e">
        <f>VLOOKUP(C1878,#REF!, 2,FALSE)</f>
        <v>#REF!</v>
      </c>
      <c r="BM1878" s="177" t="s">
        <v>5495</v>
      </c>
      <c r="BN1878" s="177" t="s">
        <v>1342</v>
      </c>
      <c r="BO1878" s="177" t="s">
        <v>5496</v>
      </c>
      <c r="BU1878" s="177" t="s">
        <v>5495</v>
      </c>
      <c r="BV1878" s="177" t="s">
        <v>1342</v>
      </c>
      <c r="BW1878" s="177" t="s">
        <v>5496</v>
      </c>
    </row>
    <row r="1879" spans="51:75" x14ac:dyDescent="0.3">
      <c r="AY1879" s="226" t="e">
        <f>VLOOKUP(C1879,#REF!, 2,FALSE)</f>
        <v>#REF!</v>
      </c>
      <c r="BM1879" s="177" t="s">
        <v>5497</v>
      </c>
      <c r="BN1879" s="177" t="s">
        <v>3199</v>
      </c>
      <c r="BO1879" s="177" t="s">
        <v>5498</v>
      </c>
      <c r="BU1879" s="177" t="s">
        <v>5497</v>
      </c>
      <c r="BV1879" s="177" t="s">
        <v>3199</v>
      </c>
      <c r="BW1879" s="177" t="s">
        <v>5498</v>
      </c>
    </row>
    <row r="1880" spans="51:75" x14ac:dyDescent="0.3">
      <c r="AY1880" s="226" t="e">
        <f>VLOOKUP(C1880,#REF!, 2,FALSE)</f>
        <v>#REF!</v>
      </c>
      <c r="BM1880" s="177" t="s">
        <v>5499</v>
      </c>
      <c r="BN1880" s="177" t="s">
        <v>731</v>
      </c>
      <c r="BO1880" s="177" t="s">
        <v>5500</v>
      </c>
      <c r="BU1880" s="177" t="s">
        <v>5499</v>
      </c>
      <c r="BV1880" s="177" t="s">
        <v>731</v>
      </c>
      <c r="BW1880" s="177" t="s">
        <v>5500</v>
      </c>
    </row>
    <row r="1881" spans="51:75" x14ac:dyDescent="0.3">
      <c r="AY1881" s="226" t="e">
        <f>VLOOKUP(C1881,#REF!, 2,FALSE)</f>
        <v>#REF!</v>
      </c>
      <c r="BM1881" s="177" t="s">
        <v>5501</v>
      </c>
      <c r="BN1881" s="177" t="s">
        <v>3005</v>
      </c>
      <c r="BO1881" s="177" t="s">
        <v>1225</v>
      </c>
      <c r="BU1881" s="177" t="s">
        <v>5501</v>
      </c>
      <c r="BV1881" s="177" t="s">
        <v>3005</v>
      </c>
      <c r="BW1881" s="177" t="s">
        <v>1225</v>
      </c>
    </row>
    <row r="1882" spans="51:75" x14ac:dyDescent="0.3">
      <c r="AY1882" s="226" t="e">
        <f>VLOOKUP(C1882,#REF!, 2,FALSE)</f>
        <v>#REF!</v>
      </c>
      <c r="BM1882" s="177" t="s">
        <v>5502</v>
      </c>
      <c r="BN1882" s="177" t="s">
        <v>1269</v>
      </c>
      <c r="BO1882" s="177" t="s">
        <v>1384</v>
      </c>
      <c r="BU1882" s="177" t="s">
        <v>5502</v>
      </c>
      <c r="BV1882" s="177" t="s">
        <v>1269</v>
      </c>
      <c r="BW1882" s="177" t="s">
        <v>1384</v>
      </c>
    </row>
    <row r="1883" spans="51:75" x14ac:dyDescent="0.3">
      <c r="AY1883" s="226" t="e">
        <f>VLOOKUP(C1883,#REF!, 2,FALSE)</f>
        <v>#REF!</v>
      </c>
      <c r="BM1883" s="177" t="s">
        <v>5504</v>
      </c>
      <c r="BN1883" s="177" t="s">
        <v>3199</v>
      </c>
      <c r="BO1883" s="177" t="s">
        <v>5505</v>
      </c>
      <c r="BU1883" s="177" t="s">
        <v>5504</v>
      </c>
      <c r="BV1883" s="177" t="s">
        <v>3199</v>
      </c>
      <c r="BW1883" s="177" t="s">
        <v>5505</v>
      </c>
    </row>
    <row r="1884" spans="51:75" x14ac:dyDescent="0.3">
      <c r="AY1884" s="226" t="e">
        <f>VLOOKUP(C1884,#REF!, 2,FALSE)</f>
        <v>#REF!</v>
      </c>
      <c r="BM1884" s="177" t="s">
        <v>5506</v>
      </c>
      <c r="BN1884" s="177" t="s">
        <v>3199</v>
      </c>
      <c r="BO1884" s="177" t="s">
        <v>1593</v>
      </c>
      <c r="BU1884" s="177" t="s">
        <v>5506</v>
      </c>
      <c r="BV1884" s="177" t="s">
        <v>3199</v>
      </c>
      <c r="BW1884" s="177" t="s">
        <v>1593</v>
      </c>
    </row>
    <row r="1885" spans="51:75" x14ac:dyDescent="0.3">
      <c r="AY1885" s="226" t="e">
        <f>VLOOKUP(C1885,#REF!, 2,FALSE)</f>
        <v>#REF!</v>
      </c>
      <c r="BM1885" s="177" t="s">
        <v>5507</v>
      </c>
      <c r="BN1885" s="177" t="s">
        <v>3199</v>
      </c>
      <c r="BO1885" s="177" t="s">
        <v>1205</v>
      </c>
      <c r="BU1885" s="177" t="s">
        <v>5507</v>
      </c>
      <c r="BV1885" s="177" t="s">
        <v>3199</v>
      </c>
      <c r="BW1885" s="177" t="s">
        <v>1205</v>
      </c>
    </row>
    <row r="1886" spans="51:75" x14ac:dyDescent="0.3">
      <c r="AY1886" s="226" t="e">
        <f>VLOOKUP(C1886,#REF!, 2,FALSE)</f>
        <v>#REF!</v>
      </c>
      <c r="BM1886" s="177" t="s">
        <v>5508</v>
      </c>
      <c r="BN1886" s="177" t="s">
        <v>3199</v>
      </c>
      <c r="BO1886" s="177" t="s">
        <v>5509</v>
      </c>
      <c r="BU1886" s="177" t="s">
        <v>5508</v>
      </c>
      <c r="BV1886" s="177" t="s">
        <v>3199</v>
      </c>
      <c r="BW1886" s="177" t="s">
        <v>5509</v>
      </c>
    </row>
    <row r="1887" spans="51:75" x14ac:dyDescent="0.3">
      <c r="AY1887" s="226" t="e">
        <f>VLOOKUP(C1887,#REF!, 2,FALSE)</f>
        <v>#REF!</v>
      </c>
      <c r="BM1887" s="177" t="s">
        <v>5510</v>
      </c>
      <c r="BN1887" s="177" t="s">
        <v>3199</v>
      </c>
      <c r="BO1887" s="177" t="s">
        <v>5511</v>
      </c>
      <c r="BU1887" s="177" t="s">
        <v>5510</v>
      </c>
      <c r="BV1887" s="177" t="s">
        <v>3199</v>
      </c>
      <c r="BW1887" s="177" t="s">
        <v>5511</v>
      </c>
    </row>
    <row r="1888" spans="51:75" x14ac:dyDescent="0.3">
      <c r="AY1888" s="226" t="e">
        <f>VLOOKUP(C1888,#REF!, 2,FALSE)</f>
        <v>#REF!</v>
      </c>
      <c r="BM1888" s="177" t="s">
        <v>5512</v>
      </c>
      <c r="BN1888" s="177" t="s">
        <v>3199</v>
      </c>
      <c r="BO1888" s="177" t="s">
        <v>5513</v>
      </c>
      <c r="BU1888" s="177" t="s">
        <v>5512</v>
      </c>
      <c r="BV1888" s="177" t="s">
        <v>3199</v>
      </c>
      <c r="BW1888" s="177" t="s">
        <v>5513</v>
      </c>
    </row>
    <row r="1889" spans="51:75" x14ac:dyDescent="0.3">
      <c r="AY1889" s="226" t="e">
        <f>VLOOKUP(C1889,#REF!, 2,FALSE)</f>
        <v>#REF!</v>
      </c>
      <c r="BM1889" s="177" t="s">
        <v>5514</v>
      </c>
      <c r="BN1889" s="177" t="s">
        <v>3199</v>
      </c>
      <c r="BO1889" s="177" t="s">
        <v>2194</v>
      </c>
      <c r="BU1889" s="177" t="s">
        <v>5514</v>
      </c>
      <c r="BV1889" s="177" t="s">
        <v>3199</v>
      </c>
      <c r="BW1889" s="177" t="s">
        <v>2194</v>
      </c>
    </row>
    <row r="1890" spans="51:75" x14ac:dyDescent="0.3">
      <c r="AY1890" s="226" t="e">
        <f>VLOOKUP(C1890,#REF!, 2,FALSE)</f>
        <v>#REF!</v>
      </c>
      <c r="BM1890" s="177" t="s">
        <v>5516</v>
      </c>
      <c r="BN1890" s="177" t="s">
        <v>3199</v>
      </c>
      <c r="BO1890" s="177" t="s">
        <v>2543</v>
      </c>
      <c r="BU1890" s="177" t="s">
        <v>5516</v>
      </c>
      <c r="BV1890" s="177" t="s">
        <v>3199</v>
      </c>
      <c r="BW1890" s="177" t="s">
        <v>2543</v>
      </c>
    </row>
    <row r="1891" spans="51:75" x14ac:dyDescent="0.3">
      <c r="AY1891" s="226" t="e">
        <f>VLOOKUP(C1891,#REF!, 2,FALSE)</f>
        <v>#REF!</v>
      </c>
      <c r="BM1891" s="177" t="s">
        <v>1045</v>
      </c>
      <c r="BN1891" s="177" t="s">
        <v>628</v>
      </c>
      <c r="BO1891" s="177" t="s">
        <v>5517</v>
      </c>
      <c r="BU1891" s="177" t="s">
        <v>1045</v>
      </c>
      <c r="BV1891" s="177" t="s">
        <v>628</v>
      </c>
      <c r="BW1891" s="177" t="s">
        <v>5517</v>
      </c>
    </row>
    <row r="1892" spans="51:75" x14ac:dyDescent="0.3">
      <c r="AY1892" s="226" t="e">
        <f>VLOOKUP(C1892,#REF!, 2,FALSE)</f>
        <v>#REF!</v>
      </c>
      <c r="BM1892" s="177" t="s">
        <v>5518</v>
      </c>
      <c r="BN1892" s="177" t="s">
        <v>3199</v>
      </c>
      <c r="BO1892" s="177" t="s">
        <v>1057</v>
      </c>
      <c r="BU1892" s="177" t="s">
        <v>5518</v>
      </c>
      <c r="BV1892" s="177" t="s">
        <v>3199</v>
      </c>
      <c r="BW1892" s="177" t="s">
        <v>1057</v>
      </c>
    </row>
    <row r="1893" spans="51:75" x14ac:dyDescent="0.3">
      <c r="AY1893" s="226" t="e">
        <f>VLOOKUP(C1893,#REF!, 2,FALSE)</f>
        <v>#REF!</v>
      </c>
      <c r="BM1893" s="177" t="s">
        <v>5519</v>
      </c>
      <c r="BN1893" s="177" t="s">
        <v>3199</v>
      </c>
      <c r="BO1893" s="177" t="s">
        <v>1428</v>
      </c>
      <c r="BU1893" s="177" t="s">
        <v>5519</v>
      </c>
      <c r="BV1893" s="177" t="s">
        <v>3199</v>
      </c>
      <c r="BW1893" s="177" t="s">
        <v>1428</v>
      </c>
    </row>
    <row r="1894" spans="51:75" x14ac:dyDescent="0.3">
      <c r="AY1894" s="226" t="e">
        <f>VLOOKUP(C1894,#REF!, 2,FALSE)</f>
        <v>#REF!</v>
      </c>
      <c r="BM1894" s="177" t="s">
        <v>5520</v>
      </c>
      <c r="BN1894" s="177" t="s">
        <v>1342</v>
      </c>
      <c r="BO1894" s="177" t="s">
        <v>5521</v>
      </c>
      <c r="BU1894" s="177" t="s">
        <v>5520</v>
      </c>
      <c r="BV1894" s="177" t="s">
        <v>1342</v>
      </c>
      <c r="BW1894" s="177" t="s">
        <v>5521</v>
      </c>
    </row>
    <row r="1895" spans="51:75" x14ac:dyDescent="0.3">
      <c r="AY1895" s="226" t="e">
        <f>VLOOKUP(C1895,#REF!, 2,FALSE)</f>
        <v>#REF!</v>
      </c>
      <c r="BM1895" s="177" t="s">
        <v>5522</v>
      </c>
      <c r="BN1895" s="177" t="s">
        <v>3199</v>
      </c>
      <c r="BO1895" s="177" t="s">
        <v>5523</v>
      </c>
      <c r="BU1895" s="177" t="s">
        <v>5522</v>
      </c>
      <c r="BV1895" s="177" t="s">
        <v>3199</v>
      </c>
      <c r="BW1895" s="177" t="s">
        <v>5523</v>
      </c>
    </row>
    <row r="1896" spans="51:75" x14ac:dyDescent="0.3">
      <c r="AY1896" s="226" t="e">
        <f>VLOOKUP(C1896,#REF!, 2,FALSE)</f>
        <v>#REF!</v>
      </c>
      <c r="BM1896" s="177" t="s">
        <v>5524</v>
      </c>
      <c r="BN1896" s="177" t="s">
        <v>3199</v>
      </c>
      <c r="BO1896" s="177" t="s">
        <v>1072</v>
      </c>
      <c r="BU1896" s="177" t="s">
        <v>5524</v>
      </c>
      <c r="BV1896" s="177" t="s">
        <v>3199</v>
      </c>
      <c r="BW1896" s="177" t="s">
        <v>1072</v>
      </c>
    </row>
    <row r="1897" spans="51:75" x14ac:dyDescent="0.3">
      <c r="AY1897" s="226" t="e">
        <f>VLOOKUP(C1897,#REF!, 2,FALSE)</f>
        <v>#REF!</v>
      </c>
      <c r="BM1897" s="177" t="s">
        <v>5525</v>
      </c>
      <c r="BN1897" s="177" t="s">
        <v>3199</v>
      </c>
      <c r="BO1897" s="177" t="s">
        <v>770</v>
      </c>
      <c r="BU1897" s="177" t="s">
        <v>5525</v>
      </c>
      <c r="BV1897" s="177" t="s">
        <v>3199</v>
      </c>
      <c r="BW1897" s="177" t="s">
        <v>770</v>
      </c>
    </row>
    <row r="1898" spans="51:75" x14ac:dyDescent="0.3">
      <c r="AY1898" s="226" t="e">
        <f>VLOOKUP(C1898,#REF!, 2,FALSE)</f>
        <v>#REF!</v>
      </c>
      <c r="BM1898" s="177" t="s">
        <v>5526</v>
      </c>
      <c r="BN1898" s="177" t="s">
        <v>1342</v>
      </c>
      <c r="BO1898" s="177" t="s">
        <v>5527</v>
      </c>
      <c r="BU1898" s="177" t="s">
        <v>5526</v>
      </c>
      <c r="BV1898" s="177" t="s">
        <v>1342</v>
      </c>
      <c r="BW1898" s="177" t="s">
        <v>5527</v>
      </c>
    </row>
    <row r="1899" spans="51:75" x14ac:dyDescent="0.3">
      <c r="AY1899" s="226" t="e">
        <f>VLOOKUP(C1899,#REF!, 2,FALSE)</f>
        <v>#REF!</v>
      </c>
      <c r="BM1899" s="177" t="s">
        <v>5528</v>
      </c>
      <c r="BN1899" s="177" t="s">
        <v>1342</v>
      </c>
      <c r="BO1899" s="177" t="s">
        <v>1790</v>
      </c>
      <c r="BU1899" s="177" t="s">
        <v>5528</v>
      </c>
      <c r="BV1899" s="177" t="s">
        <v>1342</v>
      </c>
      <c r="BW1899" s="177" t="s">
        <v>1790</v>
      </c>
    </row>
    <row r="1900" spans="51:75" x14ac:dyDescent="0.3">
      <c r="AY1900" s="226" t="e">
        <f>VLOOKUP(C1900,#REF!, 2,FALSE)</f>
        <v>#REF!</v>
      </c>
      <c r="BM1900" s="177" t="s">
        <v>5529</v>
      </c>
      <c r="BN1900" s="177" t="s">
        <v>1342</v>
      </c>
      <c r="BO1900" s="177" t="s">
        <v>5530</v>
      </c>
      <c r="BU1900" s="177" t="s">
        <v>5529</v>
      </c>
      <c r="BV1900" s="177" t="s">
        <v>1342</v>
      </c>
      <c r="BW1900" s="177" t="s">
        <v>5530</v>
      </c>
    </row>
    <row r="1901" spans="51:75" x14ac:dyDescent="0.3">
      <c r="AY1901" s="226" t="e">
        <f>VLOOKUP(C1901,#REF!, 2,FALSE)</f>
        <v>#REF!</v>
      </c>
      <c r="BM1901" s="177" t="s">
        <v>5531</v>
      </c>
      <c r="BN1901" s="177" t="s">
        <v>2979</v>
      </c>
      <c r="BO1901" s="177" t="s">
        <v>2983</v>
      </c>
      <c r="BU1901" s="177" t="s">
        <v>5531</v>
      </c>
      <c r="BV1901" s="177" t="s">
        <v>2979</v>
      </c>
      <c r="BW1901" s="177" t="s">
        <v>2983</v>
      </c>
    </row>
    <row r="1902" spans="51:75" x14ac:dyDescent="0.3">
      <c r="AY1902" s="226" t="e">
        <f>VLOOKUP(C1902,#REF!, 2,FALSE)</f>
        <v>#REF!</v>
      </c>
      <c r="BM1902" s="177" t="s">
        <v>5532</v>
      </c>
      <c r="BN1902" s="177" t="s">
        <v>3028</v>
      </c>
      <c r="BO1902" s="177" t="s">
        <v>5533</v>
      </c>
      <c r="BU1902" s="177" t="s">
        <v>5532</v>
      </c>
      <c r="BV1902" s="177" t="s">
        <v>3028</v>
      </c>
      <c r="BW1902" s="177" t="s">
        <v>5533</v>
      </c>
    </row>
    <row r="1903" spans="51:75" x14ac:dyDescent="0.3">
      <c r="AY1903" s="226" t="e">
        <f>VLOOKUP(C1903,#REF!, 2,FALSE)</f>
        <v>#REF!</v>
      </c>
      <c r="BM1903" s="177" t="s">
        <v>5534</v>
      </c>
      <c r="BN1903" s="177" t="s">
        <v>3028</v>
      </c>
      <c r="BO1903" s="177" t="s">
        <v>5535</v>
      </c>
      <c r="BU1903" s="177" t="s">
        <v>5534</v>
      </c>
      <c r="BV1903" s="177" t="s">
        <v>3028</v>
      </c>
      <c r="BW1903" s="177" t="s">
        <v>5535</v>
      </c>
    </row>
    <row r="1904" spans="51:75" x14ac:dyDescent="0.3">
      <c r="AY1904" s="226" t="e">
        <f>VLOOKUP(C1904,#REF!, 2,FALSE)</f>
        <v>#REF!</v>
      </c>
      <c r="BM1904" s="177" t="s">
        <v>5536</v>
      </c>
      <c r="BN1904" s="177" t="s">
        <v>2983</v>
      </c>
      <c r="BO1904" s="177" t="s">
        <v>2983</v>
      </c>
      <c r="BU1904" s="177" t="s">
        <v>5536</v>
      </c>
      <c r="BV1904" s="177" t="s">
        <v>2983</v>
      </c>
      <c r="BW1904" s="177" t="s">
        <v>2983</v>
      </c>
    </row>
    <row r="1905" spans="51:75" x14ac:dyDescent="0.3">
      <c r="AY1905" s="226" t="e">
        <f>VLOOKUP(C1905,#REF!, 2,FALSE)</f>
        <v>#REF!</v>
      </c>
      <c r="BM1905" s="177" t="s">
        <v>5538</v>
      </c>
      <c r="BN1905" s="177" t="s">
        <v>3087</v>
      </c>
      <c r="BO1905" s="177" t="s">
        <v>5539</v>
      </c>
      <c r="BU1905" s="177" t="s">
        <v>5538</v>
      </c>
      <c r="BV1905" s="177" t="s">
        <v>3087</v>
      </c>
      <c r="BW1905" s="177" t="s">
        <v>5539</v>
      </c>
    </row>
    <row r="1906" spans="51:75" x14ac:dyDescent="0.3">
      <c r="AY1906" s="226" t="e">
        <f>VLOOKUP(C1906,#REF!, 2,FALSE)</f>
        <v>#REF!</v>
      </c>
      <c r="BM1906" s="177" t="s">
        <v>5540</v>
      </c>
      <c r="BN1906" s="177" t="s">
        <v>625</v>
      </c>
      <c r="BO1906" s="177" t="s">
        <v>770</v>
      </c>
      <c r="BU1906" s="177" t="s">
        <v>5540</v>
      </c>
      <c r="BV1906" s="177" t="s">
        <v>625</v>
      </c>
      <c r="BW1906" s="177" t="s">
        <v>770</v>
      </c>
    </row>
    <row r="1907" spans="51:75" x14ac:dyDescent="0.3">
      <c r="AY1907" s="226" t="e">
        <f>VLOOKUP(C1907,#REF!, 2,FALSE)</f>
        <v>#REF!</v>
      </c>
      <c r="BM1907" s="177" t="s">
        <v>1073</v>
      </c>
      <c r="BN1907" s="177" t="s">
        <v>2983</v>
      </c>
      <c r="BO1907" s="177" t="s">
        <v>5541</v>
      </c>
      <c r="BU1907" s="177" t="s">
        <v>1073</v>
      </c>
      <c r="BV1907" s="177" t="s">
        <v>2983</v>
      </c>
      <c r="BW1907" s="177" t="s">
        <v>5541</v>
      </c>
    </row>
    <row r="1908" spans="51:75" x14ac:dyDescent="0.3">
      <c r="AY1908" s="226" t="e">
        <f>VLOOKUP(C1908,#REF!, 2,FALSE)</f>
        <v>#REF!</v>
      </c>
      <c r="BM1908" s="177" t="s">
        <v>5542</v>
      </c>
      <c r="BN1908" s="177" t="s">
        <v>621</v>
      </c>
      <c r="BO1908" s="177" t="s">
        <v>4394</v>
      </c>
      <c r="BU1908" s="177" t="s">
        <v>5542</v>
      </c>
      <c r="BV1908" s="177" t="s">
        <v>621</v>
      </c>
      <c r="BW1908" s="177" t="s">
        <v>4394</v>
      </c>
    </row>
    <row r="1909" spans="51:75" x14ac:dyDescent="0.3">
      <c r="AY1909" s="226" t="e">
        <f>VLOOKUP(C1909,#REF!, 2,FALSE)</f>
        <v>#REF!</v>
      </c>
      <c r="BM1909" s="177" t="s">
        <v>5544</v>
      </c>
      <c r="BN1909" s="177" t="s">
        <v>16979</v>
      </c>
      <c r="BO1909" s="177" t="s">
        <v>5545</v>
      </c>
      <c r="BU1909" s="177" t="s">
        <v>5544</v>
      </c>
      <c r="BV1909" s="177" t="s">
        <v>16979</v>
      </c>
      <c r="BW1909" s="177" t="s">
        <v>5545</v>
      </c>
    </row>
    <row r="1910" spans="51:75" x14ac:dyDescent="0.3">
      <c r="AY1910" s="226" t="e">
        <f>VLOOKUP(C1910,#REF!, 2,FALSE)</f>
        <v>#REF!</v>
      </c>
      <c r="BM1910" s="177" t="s">
        <v>5546</v>
      </c>
      <c r="BN1910" s="177" t="s">
        <v>3199</v>
      </c>
      <c r="BO1910" s="177" t="s">
        <v>5547</v>
      </c>
      <c r="BU1910" s="177" t="s">
        <v>5546</v>
      </c>
      <c r="BV1910" s="177" t="s">
        <v>3199</v>
      </c>
      <c r="BW1910" s="177" t="s">
        <v>5547</v>
      </c>
    </row>
    <row r="1911" spans="51:75" x14ac:dyDescent="0.3">
      <c r="AY1911" s="226" t="e">
        <f>VLOOKUP(C1911,#REF!, 2,FALSE)</f>
        <v>#REF!</v>
      </c>
      <c r="BM1911" s="177" t="s">
        <v>5548</v>
      </c>
      <c r="BN1911" s="177" t="s">
        <v>862</v>
      </c>
      <c r="BO1911" s="177" t="s">
        <v>5549</v>
      </c>
      <c r="BU1911" s="177" t="s">
        <v>5548</v>
      </c>
      <c r="BV1911" s="177" t="s">
        <v>862</v>
      </c>
      <c r="BW1911" s="177" t="s">
        <v>5549</v>
      </c>
    </row>
    <row r="1912" spans="51:75" x14ac:dyDescent="0.3">
      <c r="AY1912" s="226" t="e">
        <f>VLOOKUP(C1912,#REF!, 2,FALSE)</f>
        <v>#REF!</v>
      </c>
      <c r="BM1912" s="177" t="s">
        <v>5550</v>
      </c>
      <c r="BN1912" s="177" t="s">
        <v>2983</v>
      </c>
      <c r="BO1912" s="177" t="s">
        <v>5551</v>
      </c>
      <c r="BU1912" s="177" t="s">
        <v>5550</v>
      </c>
      <c r="BV1912" s="177" t="s">
        <v>2983</v>
      </c>
      <c r="BW1912" s="177" t="s">
        <v>5551</v>
      </c>
    </row>
    <row r="1913" spans="51:75" x14ac:dyDescent="0.3">
      <c r="AY1913" s="226" t="e">
        <f>VLOOKUP(C1913,#REF!, 2,FALSE)</f>
        <v>#REF!</v>
      </c>
      <c r="BM1913" s="177" t="s">
        <v>5552</v>
      </c>
      <c r="BN1913" s="177" t="s">
        <v>3002</v>
      </c>
      <c r="BO1913" s="177" t="s">
        <v>5554</v>
      </c>
      <c r="BU1913" s="177" t="s">
        <v>5552</v>
      </c>
      <c r="BV1913" s="177" t="s">
        <v>3002</v>
      </c>
      <c r="BW1913" s="177" t="s">
        <v>5554</v>
      </c>
    </row>
    <row r="1914" spans="51:75" x14ac:dyDescent="0.3">
      <c r="AY1914" s="226" t="e">
        <f>VLOOKUP(C1914,#REF!, 2,FALSE)</f>
        <v>#REF!</v>
      </c>
      <c r="BM1914" s="177" t="s">
        <v>5555</v>
      </c>
      <c r="BN1914" s="177" t="s">
        <v>3002</v>
      </c>
      <c r="BO1914" s="177" t="s">
        <v>2983</v>
      </c>
      <c r="BU1914" s="177" t="s">
        <v>5555</v>
      </c>
      <c r="BV1914" s="177" t="s">
        <v>3002</v>
      </c>
      <c r="BW1914" s="177" t="s">
        <v>2983</v>
      </c>
    </row>
    <row r="1915" spans="51:75" x14ac:dyDescent="0.3">
      <c r="AY1915" s="226" t="e">
        <f>VLOOKUP(C1915,#REF!, 2,FALSE)</f>
        <v>#REF!</v>
      </c>
      <c r="BM1915" s="177" t="s">
        <v>5556</v>
      </c>
      <c r="BN1915" s="177" t="s">
        <v>16979</v>
      </c>
      <c r="BO1915" s="177" t="s">
        <v>5557</v>
      </c>
      <c r="BU1915" s="177" t="s">
        <v>5556</v>
      </c>
      <c r="BV1915" s="177" t="s">
        <v>16979</v>
      </c>
      <c r="BW1915" s="177" t="s">
        <v>5557</v>
      </c>
    </row>
    <row r="1916" spans="51:75" x14ac:dyDescent="0.3">
      <c r="AY1916" s="226" t="e">
        <f>VLOOKUP(C1916,#REF!, 2,FALSE)</f>
        <v>#REF!</v>
      </c>
      <c r="BM1916" s="177" t="s">
        <v>5558</v>
      </c>
      <c r="BN1916" s="177" t="s">
        <v>3245</v>
      </c>
      <c r="BO1916" s="177" t="s">
        <v>5559</v>
      </c>
      <c r="BU1916" s="177" t="s">
        <v>5558</v>
      </c>
      <c r="BV1916" s="177" t="s">
        <v>3245</v>
      </c>
      <c r="BW1916" s="177" t="s">
        <v>5559</v>
      </c>
    </row>
    <row r="1917" spans="51:75" x14ac:dyDescent="0.3">
      <c r="AY1917" s="226" t="e">
        <f>VLOOKUP(C1917,#REF!, 2,FALSE)</f>
        <v>#REF!</v>
      </c>
      <c r="BM1917" s="177" t="s">
        <v>88</v>
      </c>
      <c r="BN1917" s="177" t="s">
        <v>3199</v>
      </c>
      <c r="BO1917" s="177" t="s">
        <v>1082</v>
      </c>
      <c r="BU1917" s="177" t="s">
        <v>88</v>
      </c>
      <c r="BV1917" s="177" t="s">
        <v>3199</v>
      </c>
      <c r="BW1917" s="177" t="s">
        <v>1082</v>
      </c>
    </row>
    <row r="1918" spans="51:75" x14ac:dyDescent="0.3">
      <c r="AY1918" s="226" t="e">
        <f>VLOOKUP(C1918,#REF!, 2,FALSE)</f>
        <v>#REF!</v>
      </c>
      <c r="BM1918" s="177" t="s">
        <v>5561</v>
      </c>
      <c r="BN1918" s="177" t="s">
        <v>3083</v>
      </c>
      <c r="BO1918" s="177" t="s">
        <v>3612</v>
      </c>
      <c r="BU1918" s="177" t="s">
        <v>5561</v>
      </c>
      <c r="BV1918" s="177" t="s">
        <v>3083</v>
      </c>
      <c r="BW1918" s="177" t="s">
        <v>3612</v>
      </c>
    </row>
    <row r="1919" spans="51:75" x14ac:dyDescent="0.3">
      <c r="AY1919" s="226" t="e">
        <f>VLOOKUP(C1919,#REF!, 2,FALSE)</f>
        <v>#REF!</v>
      </c>
      <c r="BM1919" s="177" t="s">
        <v>5562</v>
      </c>
      <c r="BN1919" s="177" t="s">
        <v>3005</v>
      </c>
      <c r="BO1919" s="177" t="s">
        <v>5563</v>
      </c>
      <c r="BU1919" s="177" t="s">
        <v>5562</v>
      </c>
      <c r="BV1919" s="177" t="s">
        <v>3005</v>
      </c>
      <c r="BW1919" s="177" t="s">
        <v>5563</v>
      </c>
    </row>
    <row r="1920" spans="51:75" x14ac:dyDescent="0.3">
      <c r="AY1920" s="226" t="e">
        <f>VLOOKUP(C1920,#REF!, 2,FALSE)</f>
        <v>#REF!</v>
      </c>
      <c r="BM1920" s="177" t="s">
        <v>5564</v>
      </c>
      <c r="BN1920" s="177" t="s">
        <v>3045</v>
      </c>
      <c r="BO1920" s="177" t="s">
        <v>5565</v>
      </c>
      <c r="BU1920" s="177" t="s">
        <v>5564</v>
      </c>
      <c r="BV1920" s="177" t="s">
        <v>3045</v>
      </c>
      <c r="BW1920" s="177" t="s">
        <v>5565</v>
      </c>
    </row>
    <row r="1921" spans="51:75" x14ac:dyDescent="0.3">
      <c r="AY1921" s="226" t="e">
        <f>VLOOKUP(C1921,#REF!, 2,FALSE)</f>
        <v>#REF!</v>
      </c>
      <c r="BM1921" s="177" t="s">
        <v>5566</v>
      </c>
      <c r="BN1921" s="177" t="s">
        <v>3199</v>
      </c>
      <c r="BO1921" s="177" t="s">
        <v>3264</v>
      </c>
      <c r="BU1921" s="177" t="s">
        <v>5566</v>
      </c>
      <c r="BV1921" s="177" t="s">
        <v>3199</v>
      </c>
      <c r="BW1921" s="177" t="s">
        <v>3264</v>
      </c>
    </row>
    <row r="1922" spans="51:75" x14ac:dyDescent="0.3">
      <c r="AY1922" s="226" t="e">
        <f>VLOOKUP(C1922,#REF!, 2,FALSE)</f>
        <v>#REF!</v>
      </c>
      <c r="BM1922" s="177" t="s">
        <v>5567</v>
      </c>
      <c r="BN1922" s="177" t="s">
        <v>3199</v>
      </c>
      <c r="BO1922" s="177" t="s">
        <v>1854</v>
      </c>
      <c r="BU1922" s="177" t="s">
        <v>5567</v>
      </c>
      <c r="BV1922" s="177" t="s">
        <v>3199</v>
      </c>
      <c r="BW1922" s="177" t="s">
        <v>1854</v>
      </c>
    </row>
    <row r="1923" spans="51:75" x14ac:dyDescent="0.3">
      <c r="AY1923" s="226" t="e">
        <f>VLOOKUP(C1923,#REF!, 2,FALSE)</f>
        <v>#REF!</v>
      </c>
      <c r="BM1923" s="177" t="s">
        <v>5568</v>
      </c>
      <c r="BN1923" s="177" t="s">
        <v>3199</v>
      </c>
      <c r="BO1923" s="177" t="s">
        <v>5569</v>
      </c>
      <c r="BU1923" s="177" t="s">
        <v>5568</v>
      </c>
      <c r="BV1923" s="177" t="s">
        <v>3199</v>
      </c>
      <c r="BW1923" s="177" t="s">
        <v>5569</v>
      </c>
    </row>
    <row r="1924" spans="51:75" x14ac:dyDescent="0.3">
      <c r="AY1924" s="226" t="e">
        <f>VLOOKUP(C1924,#REF!, 2,FALSE)</f>
        <v>#REF!</v>
      </c>
      <c r="BM1924" s="177" t="s">
        <v>5571</v>
      </c>
      <c r="BN1924" s="177" t="s">
        <v>2983</v>
      </c>
      <c r="BO1924" s="177" t="s">
        <v>2983</v>
      </c>
      <c r="BU1924" s="177" t="s">
        <v>5571</v>
      </c>
      <c r="BV1924" s="177" t="s">
        <v>2983</v>
      </c>
      <c r="BW1924" s="177" t="s">
        <v>2983</v>
      </c>
    </row>
    <row r="1925" spans="51:75" x14ac:dyDescent="0.3">
      <c r="AY1925" s="226" t="e">
        <f>VLOOKUP(C1925,#REF!, 2,FALSE)</f>
        <v>#REF!</v>
      </c>
      <c r="BM1925" s="177" t="s">
        <v>5572</v>
      </c>
      <c r="BN1925" s="177" t="s">
        <v>3083</v>
      </c>
      <c r="BO1925" s="177" t="s">
        <v>5573</v>
      </c>
      <c r="BU1925" s="177" t="s">
        <v>5572</v>
      </c>
      <c r="BV1925" s="177" t="s">
        <v>3083</v>
      </c>
      <c r="BW1925" s="177" t="s">
        <v>5573</v>
      </c>
    </row>
    <row r="1926" spans="51:75" x14ac:dyDescent="0.3">
      <c r="AY1926" s="226" t="e">
        <f>VLOOKUP(C1926,#REF!, 2,FALSE)</f>
        <v>#REF!</v>
      </c>
      <c r="BM1926" s="177" t="s">
        <v>5574</v>
      </c>
      <c r="BN1926" s="177" t="s">
        <v>2983</v>
      </c>
      <c r="BO1926" s="177" t="s">
        <v>2983</v>
      </c>
      <c r="BU1926" s="177" t="s">
        <v>5574</v>
      </c>
      <c r="BV1926" s="177" t="s">
        <v>2983</v>
      </c>
      <c r="BW1926" s="177" t="s">
        <v>2983</v>
      </c>
    </row>
    <row r="1927" spans="51:75" x14ac:dyDescent="0.3">
      <c r="AY1927" s="226" t="e">
        <f>VLOOKUP(C1927,#REF!, 2,FALSE)</f>
        <v>#REF!</v>
      </c>
      <c r="BM1927" s="177" t="s">
        <v>5575</v>
      </c>
      <c r="BN1927" s="177" t="s">
        <v>3002</v>
      </c>
      <c r="BO1927" s="177" t="s">
        <v>2983</v>
      </c>
      <c r="BU1927" s="177" t="s">
        <v>5575</v>
      </c>
      <c r="BV1927" s="177" t="s">
        <v>3002</v>
      </c>
      <c r="BW1927" s="177" t="s">
        <v>2983</v>
      </c>
    </row>
    <row r="1928" spans="51:75" x14ac:dyDescent="0.3">
      <c r="AY1928" s="226" t="e">
        <f>VLOOKUP(C1928,#REF!, 2,FALSE)</f>
        <v>#REF!</v>
      </c>
      <c r="BM1928" s="177" t="s">
        <v>5576</v>
      </c>
      <c r="BN1928" s="177" t="s">
        <v>16979</v>
      </c>
      <c r="BO1928" s="177" t="s">
        <v>920</v>
      </c>
      <c r="BU1928" s="177" t="s">
        <v>5576</v>
      </c>
      <c r="BV1928" s="177" t="s">
        <v>16979</v>
      </c>
      <c r="BW1928" s="177" t="s">
        <v>920</v>
      </c>
    </row>
    <row r="1929" spans="51:75" x14ac:dyDescent="0.3">
      <c r="AY1929" s="226" t="e">
        <f>VLOOKUP(C1929,#REF!, 2,FALSE)</f>
        <v>#REF!</v>
      </c>
      <c r="BM1929" s="177" t="s">
        <v>5577</v>
      </c>
      <c r="BN1929" s="177" t="s">
        <v>3245</v>
      </c>
      <c r="BO1929" s="177" t="s">
        <v>2983</v>
      </c>
      <c r="BU1929" s="177" t="s">
        <v>5577</v>
      </c>
      <c r="BV1929" s="177" t="s">
        <v>3245</v>
      </c>
      <c r="BW1929" s="177" t="s">
        <v>2983</v>
      </c>
    </row>
    <row r="1930" spans="51:75" x14ac:dyDescent="0.3">
      <c r="AY1930" s="226" t="e">
        <f>VLOOKUP(C1930,#REF!, 2,FALSE)</f>
        <v>#REF!</v>
      </c>
      <c r="BM1930" s="177" t="s">
        <v>5578</v>
      </c>
      <c r="BN1930" s="177" t="s">
        <v>16979</v>
      </c>
      <c r="BO1930" s="177" t="s">
        <v>2995</v>
      </c>
      <c r="BU1930" s="177" t="s">
        <v>5578</v>
      </c>
      <c r="BV1930" s="177" t="s">
        <v>16979</v>
      </c>
      <c r="BW1930" s="177" t="s">
        <v>2995</v>
      </c>
    </row>
    <row r="1931" spans="51:75" x14ac:dyDescent="0.3">
      <c r="AY1931" s="226" t="e">
        <f>VLOOKUP(C1931,#REF!, 2,FALSE)</f>
        <v>#REF!</v>
      </c>
      <c r="BM1931" s="177" t="s">
        <v>1074</v>
      </c>
      <c r="BN1931" s="177" t="s">
        <v>621</v>
      </c>
      <c r="BO1931" s="177" t="s">
        <v>2093</v>
      </c>
      <c r="BU1931" s="177" t="s">
        <v>1074</v>
      </c>
      <c r="BV1931" s="177" t="s">
        <v>621</v>
      </c>
      <c r="BW1931" s="177" t="s">
        <v>2093</v>
      </c>
    </row>
    <row r="1932" spans="51:75" x14ac:dyDescent="0.3">
      <c r="AY1932" s="226" t="e">
        <f>VLOOKUP(C1932,#REF!, 2,FALSE)</f>
        <v>#REF!</v>
      </c>
      <c r="BM1932" s="177" t="s">
        <v>5579</v>
      </c>
      <c r="BN1932" s="177" t="s">
        <v>1272</v>
      </c>
      <c r="BO1932" s="177" t="s">
        <v>5580</v>
      </c>
      <c r="BU1932" s="177" t="s">
        <v>5579</v>
      </c>
      <c r="BV1932" s="177" t="s">
        <v>1272</v>
      </c>
      <c r="BW1932" s="177" t="s">
        <v>5580</v>
      </c>
    </row>
    <row r="1933" spans="51:75" x14ac:dyDescent="0.3">
      <c r="AY1933" s="226" t="e">
        <f>VLOOKUP(C1933,#REF!, 2,FALSE)</f>
        <v>#REF!</v>
      </c>
      <c r="BM1933" s="177" t="s">
        <v>5581</v>
      </c>
      <c r="BN1933" s="177" t="s">
        <v>849</v>
      </c>
      <c r="BO1933" s="177" t="s">
        <v>770</v>
      </c>
      <c r="BU1933" s="177" t="s">
        <v>5581</v>
      </c>
      <c r="BV1933" s="177" t="s">
        <v>849</v>
      </c>
      <c r="BW1933" s="177" t="s">
        <v>770</v>
      </c>
    </row>
    <row r="1934" spans="51:75" x14ac:dyDescent="0.3">
      <c r="AY1934" s="226" t="e">
        <f>VLOOKUP(C1934,#REF!, 2,FALSE)</f>
        <v>#REF!</v>
      </c>
      <c r="BM1934" s="177" t="s">
        <v>5582</v>
      </c>
      <c r="BN1934" s="177" t="s">
        <v>3002</v>
      </c>
      <c r="BO1934" s="177" t="s">
        <v>3015</v>
      </c>
      <c r="BU1934" s="177" t="s">
        <v>5582</v>
      </c>
      <c r="BV1934" s="177" t="s">
        <v>3002</v>
      </c>
      <c r="BW1934" s="177" t="s">
        <v>3015</v>
      </c>
    </row>
    <row r="1935" spans="51:75" x14ac:dyDescent="0.3">
      <c r="AY1935" s="226" t="e">
        <f>VLOOKUP(C1935,#REF!, 2,FALSE)</f>
        <v>#REF!</v>
      </c>
      <c r="BM1935" s="177" t="s">
        <v>5584</v>
      </c>
      <c r="BN1935" s="177" t="s">
        <v>16979</v>
      </c>
      <c r="BO1935" s="177" t="s">
        <v>5585</v>
      </c>
      <c r="BU1935" s="177" t="s">
        <v>5584</v>
      </c>
      <c r="BV1935" s="177" t="s">
        <v>16979</v>
      </c>
      <c r="BW1935" s="177" t="s">
        <v>5585</v>
      </c>
    </row>
    <row r="1936" spans="51:75" x14ac:dyDescent="0.3">
      <c r="AY1936" s="226" t="e">
        <f>VLOOKUP(C1936,#REF!, 2,FALSE)</f>
        <v>#REF!</v>
      </c>
      <c r="BM1936" s="177" t="s">
        <v>1075</v>
      </c>
      <c r="BN1936" s="177" t="s">
        <v>849</v>
      </c>
      <c r="BO1936" s="177" t="s">
        <v>5586</v>
      </c>
      <c r="BU1936" s="177" t="s">
        <v>1075</v>
      </c>
      <c r="BV1936" s="177" t="s">
        <v>849</v>
      </c>
      <c r="BW1936" s="177" t="s">
        <v>5586</v>
      </c>
    </row>
    <row r="1937" spans="51:75" x14ac:dyDescent="0.3">
      <c r="AY1937" s="226" t="e">
        <f>VLOOKUP(C1937,#REF!, 2,FALSE)</f>
        <v>#REF!</v>
      </c>
      <c r="BM1937" s="177" t="s">
        <v>5587</v>
      </c>
      <c r="BN1937" s="177" t="s">
        <v>3005</v>
      </c>
      <c r="BO1937" s="177" t="s">
        <v>5267</v>
      </c>
      <c r="BU1937" s="177" t="s">
        <v>5587</v>
      </c>
      <c r="BV1937" s="177" t="s">
        <v>3005</v>
      </c>
      <c r="BW1937" s="177" t="s">
        <v>5267</v>
      </c>
    </row>
    <row r="1938" spans="51:75" x14ac:dyDescent="0.3">
      <c r="AY1938" s="226" t="e">
        <f>VLOOKUP(C1938,#REF!, 2,FALSE)</f>
        <v>#REF!</v>
      </c>
      <c r="BM1938" s="177" t="s">
        <v>5588</v>
      </c>
      <c r="BN1938" s="177" t="s">
        <v>3199</v>
      </c>
      <c r="BO1938" s="177" t="s">
        <v>3544</v>
      </c>
      <c r="BU1938" s="177" t="s">
        <v>5588</v>
      </c>
      <c r="BV1938" s="177" t="s">
        <v>3199</v>
      </c>
      <c r="BW1938" s="177" t="s">
        <v>3544</v>
      </c>
    </row>
    <row r="1939" spans="51:75" x14ac:dyDescent="0.3">
      <c r="AY1939" s="226" t="e">
        <f>VLOOKUP(C1939,#REF!, 2,FALSE)</f>
        <v>#REF!</v>
      </c>
      <c r="BM1939" s="177" t="s">
        <v>5589</v>
      </c>
      <c r="BN1939" s="177" t="s">
        <v>3087</v>
      </c>
      <c r="BO1939" s="177" t="s">
        <v>2983</v>
      </c>
      <c r="BU1939" s="177" t="s">
        <v>5589</v>
      </c>
      <c r="BV1939" s="177" t="s">
        <v>3087</v>
      </c>
      <c r="BW1939" s="177" t="s">
        <v>2983</v>
      </c>
    </row>
    <row r="1940" spans="51:75" x14ac:dyDescent="0.3">
      <c r="AY1940" s="226" t="e">
        <f>VLOOKUP(C1940,#REF!, 2,FALSE)</f>
        <v>#REF!</v>
      </c>
      <c r="BM1940" s="177" t="s">
        <v>5590</v>
      </c>
      <c r="BN1940" s="177" t="s">
        <v>2983</v>
      </c>
      <c r="BO1940" s="177" t="s">
        <v>2983</v>
      </c>
      <c r="BU1940" s="177" t="s">
        <v>5590</v>
      </c>
      <c r="BV1940" s="177" t="s">
        <v>2983</v>
      </c>
      <c r="BW1940" s="177" t="s">
        <v>2983</v>
      </c>
    </row>
    <row r="1941" spans="51:75" x14ac:dyDescent="0.3">
      <c r="AY1941" s="226" t="e">
        <f>VLOOKUP(C1941,#REF!, 2,FALSE)</f>
        <v>#REF!</v>
      </c>
      <c r="BM1941" s="177" t="s">
        <v>5591</v>
      </c>
      <c r="BN1941" s="177" t="s">
        <v>667</v>
      </c>
      <c r="BO1941" s="177" t="s">
        <v>1417</v>
      </c>
      <c r="BU1941" s="177" t="s">
        <v>5591</v>
      </c>
      <c r="BV1941" s="177" t="s">
        <v>667</v>
      </c>
      <c r="BW1941" s="177" t="s">
        <v>1417</v>
      </c>
    </row>
    <row r="1942" spans="51:75" x14ac:dyDescent="0.3">
      <c r="AY1942" s="226" t="e">
        <f>VLOOKUP(C1942,#REF!, 2,FALSE)</f>
        <v>#REF!</v>
      </c>
      <c r="BM1942" s="177" t="s">
        <v>5593</v>
      </c>
      <c r="BN1942" s="177" t="s">
        <v>1342</v>
      </c>
      <c r="BO1942" s="177" t="s">
        <v>5594</v>
      </c>
      <c r="BU1942" s="177" t="s">
        <v>5593</v>
      </c>
      <c r="BV1942" s="177" t="s">
        <v>1342</v>
      </c>
      <c r="BW1942" s="177" t="s">
        <v>5594</v>
      </c>
    </row>
    <row r="1943" spans="51:75" x14ac:dyDescent="0.3">
      <c r="AY1943" s="226" t="e">
        <f>VLOOKUP(C1943,#REF!, 2,FALSE)</f>
        <v>#REF!</v>
      </c>
      <c r="BM1943" s="177" t="s">
        <v>5595</v>
      </c>
      <c r="BN1943" s="177" t="s">
        <v>16982</v>
      </c>
      <c r="BO1943" s="177" t="s">
        <v>5596</v>
      </c>
      <c r="BU1943" s="177" t="s">
        <v>5595</v>
      </c>
      <c r="BV1943" s="177" t="s">
        <v>16982</v>
      </c>
      <c r="BW1943" s="177" t="s">
        <v>5596</v>
      </c>
    </row>
    <row r="1944" spans="51:75" x14ac:dyDescent="0.3">
      <c r="AY1944" s="226" t="e">
        <f>VLOOKUP(C1944,#REF!, 2,FALSE)</f>
        <v>#REF!</v>
      </c>
      <c r="BM1944" s="177" t="s">
        <v>5598</v>
      </c>
      <c r="BN1944" s="177" t="s">
        <v>2979</v>
      </c>
      <c r="BO1944" s="177" t="s">
        <v>5599</v>
      </c>
      <c r="BU1944" s="177" t="s">
        <v>5598</v>
      </c>
      <c r="BV1944" s="177" t="s">
        <v>2979</v>
      </c>
      <c r="BW1944" s="177" t="s">
        <v>5599</v>
      </c>
    </row>
    <row r="1945" spans="51:75" x14ac:dyDescent="0.3">
      <c r="AY1945" s="226" t="e">
        <f>VLOOKUP(C1945,#REF!, 2,FALSE)</f>
        <v>#REF!</v>
      </c>
      <c r="BM1945" s="177" t="s">
        <v>5600</v>
      </c>
      <c r="BN1945" s="177" t="s">
        <v>3097</v>
      </c>
      <c r="BO1945" s="177" t="s">
        <v>3920</v>
      </c>
      <c r="BU1945" s="177" t="s">
        <v>5600</v>
      </c>
      <c r="BV1945" s="177" t="s">
        <v>3097</v>
      </c>
      <c r="BW1945" s="177" t="s">
        <v>3920</v>
      </c>
    </row>
    <row r="1946" spans="51:75" x14ac:dyDescent="0.3">
      <c r="AY1946" s="226" t="e">
        <f>VLOOKUP(C1946,#REF!, 2,FALSE)</f>
        <v>#REF!</v>
      </c>
      <c r="BM1946" s="177" t="s">
        <v>5601</v>
      </c>
      <c r="BN1946" s="177" t="s">
        <v>3028</v>
      </c>
      <c r="BO1946" s="177" t="s">
        <v>2983</v>
      </c>
      <c r="BU1946" s="177" t="s">
        <v>5601</v>
      </c>
      <c r="BV1946" s="177" t="s">
        <v>3028</v>
      </c>
      <c r="BW1946" s="177" t="s">
        <v>2983</v>
      </c>
    </row>
    <row r="1947" spans="51:75" x14ac:dyDescent="0.3">
      <c r="AY1947" s="226" t="e">
        <f>VLOOKUP(C1947,#REF!, 2,FALSE)</f>
        <v>#REF!</v>
      </c>
      <c r="BM1947" s="177" t="s">
        <v>5602</v>
      </c>
      <c r="BN1947" s="177" t="s">
        <v>631</v>
      </c>
      <c r="BO1947" s="177" t="s">
        <v>4709</v>
      </c>
      <c r="BU1947" s="177" t="s">
        <v>5602</v>
      </c>
      <c r="BV1947" s="177" t="s">
        <v>631</v>
      </c>
      <c r="BW1947" s="177" t="s">
        <v>4709</v>
      </c>
    </row>
    <row r="1948" spans="51:75" x14ac:dyDescent="0.3">
      <c r="AY1948" s="226" t="e">
        <f>VLOOKUP(C1948,#REF!, 2,FALSE)</f>
        <v>#REF!</v>
      </c>
      <c r="BM1948" s="177" t="s">
        <v>5604</v>
      </c>
      <c r="BN1948" s="177" t="s">
        <v>3199</v>
      </c>
      <c r="BO1948" s="177" t="s">
        <v>5605</v>
      </c>
      <c r="BU1948" s="177" t="s">
        <v>5604</v>
      </c>
      <c r="BV1948" s="177" t="s">
        <v>3199</v>
      </c>
      <c r="BW1948" s="177" t="s">
        <v>5605</v>
      </c>
    </row>
    <row r="1949" spans="51:75" x14ac:dyDescent="0.3">
      <c r="AY1949" s="226" t="e">
        <f>VLOOKUP(C1949,#REF!, 2,FALSE)</f>
        <v>#REF!</v>
      </c>
      <c r="BM1949" s="177" t="s">
        <v>5606</v>
      </c>
      <c r="BN1949" s="177" t="s">
        <v>1139</v>
      </c>
      <c r="BO1949" s="177" t="s">
        <v>5607</v>
      </c>
      <c r="BU1949" s="177" t="s">
        <v>5606</v>
      </c>
      <c r="BV1949" s="177" t="s">
        <v>1139</v>
      </c>
      <c r="BW1949" s="177" t="s">
        <v>5607</v>
      </c>
    </row>
    <row r="1950" spans="51:75" x14ac:dyDescent="0.3">
      <c r="AY1950" s="226" t="e">
        <f>VLOOKUP(C1950,#REF!, 2,FALSE)</f>
        <v>#REF!</v>
      </c>
      <c r="BM1950" s="177" t="s">
        <v>5608</v>
      </c>
      <c r="BN1950" s="177" t="s">
        <v>16984</v>
      </c>
      <c r="BO1950" s="177" t="s">
        <v>770</v>
      </c>
      <c r="BU1950" s="177" t="s">
        <v>5608</v>
      </c>
      <c r="BV1950" s="177" t="s">
        <v>16984</v>
      </c>
      <c r="BW1950" s="177" t="s">
        <v>770</v>
      </c>
    </row>
    <row r="1951" spans="51:75" x14ac:dyDescent="0.3">
      <c r="AY1951" s="226" t="e">
        <f>VLOOKUP(C1951,#REF!, 2,FALSE)</f>
        <v>#REF!</v>
      </c>
      <c r="BM1951" s="177" t="s">
        <v>5609</v>
      </c>
      <c r="BN1951" s="177" t="s">
        <v>619</v>
      </c>
      <c r="BO1951" s="177" t="s">
        <v>5610</v>
      </c>
      <c r="BU1951" s="177" t="s">
        <v>5609</v>
      </c>
      <c r="BV1951" s="177" t="s">
        <v>619</v>
      </c>
      <c r="BW1951" s="177" t="s">
        <v>5610</v>
      </c>
    </row>
    <row r="1952" spans="51:75" x14ac:dyDescent="0.3">
      <c r="AY1952" s="226" t="e">
        <f>VLOOKUP(C1952,#REF!, 2,FALSE)</f>
        <v>#REF!</v>
      </c>
      <c r="BM1952" s="177" t="s">
        <v>5611</v>
      </c>
      <c r="BN1952" s="177" t="s">
        <v>1139</v>
      </c>
      <c r="BO1952" s="177" t="s">
        <v>1049</v>
      </c>
      <c r="BU1952" s="177" t="s">
        <v>5611</v>
      </c>
      <c r="BV1952" s="177" t="s">
        <v>1139</v>
      </c>
      <c r="BW1952" s="177" t="s">
        <v>1049</v>
      </c>
    </row>
    <row r="1953" spans="51:75" x14ac:dyDescent="0.3">
      <c r="AY1953" s="226" t="e">
        <f>VLOOKUP(C1953,#REF!, 2,FALSE)</f>
        <v>#REF!</v>
      </c>
      <c r="BM1953" s="177" t="s">
        <v>5613</v>
      </c>
      <c r="BN1953" s="177" t="s">
        <v>621</v>
      </c>
      <c r="BO1953" s="177" t="s">
        <v>5614</v>
      </c>
      <c r="BU1953" s="177" t="s">
        <v>5613</v>
      </c>
      <c r="BV1953" s="177" t="s">
        <v>621</v>
      </c>
      <c r="BW1953" s="177" t="s">
        <v>5614</v>
      </c>
    </row>
    <row r="1954" spans="51:75" x14ac:dyDescent="0.3">
      <c r="AY1954" s="226" t="e">
        <f>VLOOKUP(C1954,#REF!, 2,FALSE)</f>
        <v>#REF!</v>
      </c>
      <c r="BM1954" s="177" t="s">
        <v>5615</v>
      </c>
      <c r="BN1954" s="177" t="s">
        <v>849</v>
      </c>
      <c r="BO1954" s="177" t="s">
        <v>770</v>
      </c>
      <c r="BU1954" s="177" t="s">
        <v>5615</v>
      </c>
      <c r="BV1954" s="177" t="s">
        <v>849</v>
      </c>
      <c r="BW1954" s="177" t="s">
        <v>770</v>
      </c>
    </row>
    <row r="1955" spans="51:75" x14ac:dyDescent="0.3">
      <c r="AY1955" s="226" t="e">
        <f>VLOOKUP(C1955,#REF!, 2,FALSE)</f>
        <v>#REF!</v>
      </c>
      <c r="BM1955" s="177" t="s">
        <v>5616</v>
      </c>
      <c r="BN1955" s="177" t="s">
        <v>1342</v>
      </c>
      <c r="BO1955" s="177" t="s">
        <v>5617</v>
      </c>
      <c r="BU1955" s="177" t="s">
        <v>5616</v>
      </c>
      <c r="BV1955" s="177" t="s">
        <v>1342</v>
      </c>
      <c r="BW1955" s="177" t="s">
        <v>5617</v>
      </c>
    </row>
    <row r="1956" spans="51:75" x14ac:dyDescent="0.3">
      <c r="AY1956" s="226" t="e">
        <f>VLOOKUP(C1956,#REF!, 2,FALSE)</f>
        <v>#REF!</v>
      </c>
      <c r="BM1956" s="177" t="s">
        <v>5618</v>
      </c>
      <c r="BN1956" s="177" t="s">
        <v>619</v>
      </c>
      <c r="BO1956" s="177" t="s">
        <v>5187</v>
      </c>
      <c r="BU1956" s="177" t="s">
        <v>5618</v>
      </c>
      <c r="BV1956" s="177" t="s">
        <v>619</v>
      </c>
      <c r="BW1956" s="177" t="s">
        <v>5187</v>
      </c>
    </row>
    <row r="1957" spans="51:75" x14ac:dyDescent="0.3">
      <c r="AY1957" s="226" t="e">
        <f>VLOOKUP(C1957,#REF!, 2,FALSE)</f>
        <v>#REF!</v>
      </c>
      <c r="BM1957" s="177" t="s">
        <v>5620</v>
      </c>
      <c r="BN1957" s="177" t="s">
        <v>662</v>
      </c>
      <c r="BO1957" s="177" t="s">
        <v>5622</v>
      </c>
      <c r="BU1957" s="177" t="s">
        <v>5620</v>
      </c>
      <c r="BV1957" s="177" t="s">
        <v>662</v>
      </c>
      <c r="BW1957" s="177" t="s">
        <v>5622</v>
      </c>
    </row>
    <row r="1958" spans="51:75" x14ac:dyDescent="0.3">
      <c r="AY1958" s="226" t="e">
        <f>VLOOKUP(C1958,#REF!, 2,FALSE)</f>
        <v>#REF!</v>
      </c>
      <c r="BM1958" s="177" t="s">
        <v>5623</v>
      </c>
      <c r="BN1958" s="177" t="s">
        <v>625</v>
      </c>
      <c r="BO1958" s="177" t="s">
        <v>2697</v>
      </c>
      <c r="BU1958" s="177" t="s">
        <v>5623</v>
      </c>
      <c r="BV1958" s="177" t="s">
        <v>625</v>
      </c>
      <c r="BW1958" s="177" t="s">
        <v>2697</v>
      </c>
    </row>
    <row r="1959" spans="51:75" x14ac:dyDescent="0.3">
      <c r="AY1959" s="226" t="e">
        <f>VLOOKUP(C1959,#REF!, 2,FALSE)</f>
        <v>#REF!</v>
      </c>
      <c r="BM1959" s="177" t="s">
        <v>5625</v>
      </c>
      <c r="BN1959" s="177" t="s">
        <v>662</v>
      </c>
      <c r="BO1959" s="177" t="s">
        <v>4012</v>
      </c>
      <c r="BU1959" s="177" t="s">
        <v>5625</v>
      </c>
      <c r="BV1959" s="177" t="s">
        <v>662</v>
      </c>
      <c r="BW1959" s="177" t="s">
        <v>4012</v>
      </c>
    </row>
    <row r="1960" spans="51:75" x14ac:dyDescent="0.3">
      <c r="AY1960" s="226" t="e">
        <f>VLOOKUP(C1960,#REF!, 2,FALSE)</f>
        <v>#REF!</v>
      </c>
      <c r="BM1960" s="177" t="s">
        <v>5626</v>
      </c>
      <c r="BN1960" s="177" t="s">
        <v>810</v>
      </c>
      <c r="BO1960" s="177" t="s">
        <v>5627</v>
      </c>
      <c r="BU1960" s="177" t="s">
        <v>5626</v>
      </c>
      <c r="BV1960" s="177" t="s">
        <v>810</v>
      </c>
      <c r="BW1960" s="177" t="s">
        <v>5627</v>
      </c>
    </row>
    <row r="1961" spans="51:75" x14ac:dyDescent="0.3">
      <c r="AY1961" s="226" t="e">
        <f>VLOOKUP(C1961,#REF!, 2,FALSE)</f>
        <v>#REF!</v>
      </c>
      <c r="BM1961" s="177" t="s">
        <v>89</v>
      </c>
      <c r="BN1961" s="177" t="s">
        <v>841</v>
      </c>
      <c r="BO1961" s="177" t="s">
        <v>706</v>
      </c>
      <c r="BU1961" s="177" t="s">
        <v>89</v>
      </c>
      <c r="BV1961" s="177" t="s">
        <v>841</v>
      </c>
      <c r="BW1961" s="177" t="s">
        <v>706</v>
      </c>
    </row>
    <row r="1962" spans="51:75" x14ac:dyDescent="0.3">
      <c r="AY1962" s="226" t="e">
        <f>VLOOKUP(C1962,#REF!, 2,FALSE)</f>
        <v>#REF!</v>
      </c>
      <c r="BM1962" s="177" t="s">
        <v>5629</v>
      </c>
      <c r="BN1962" s="177" t="s">
        <v>1342</v>
      </c>
      <c r="BO1962" s="177" t="s">
        <v>5630</v>
      </c>
      <c r="BU1962" s="177" t="s">
        <v>5629</v>
      </c>
      <c r="BV1962" s="177" t="s">
        <v>1342</v>
      </c>
      <c r="BW1962" s="177" t="s">
        <v>5630</v>
      </c>
    </row>
    <row r="1963" spans="51:75" x14ac:dyDescent="0.3">
      <c r="AY1963" s="226" t="e">
        <f>VLOOKUP(C1963,#REF!, 2,FALSE)</f>
        <v>#REF!</v>
      </c>
      <c r="BM1963" s="177" t="s">
        <v>5631</v>
      </c>
      <c r="BN1963" s="177" t="s">
        <v>799</v>
      </c>
      <c r="BO1963" s="177" t="s">
        <v>5632</v>
      </c>
      <c r="BU1963" s="177" t="s">
        <v>5631</v>
      </c>
      <c r="BV1963" s="177" t="s">
        <v>799</v>
      </c>
      <c r="BW1963" s="177" t="s">
        <v>5632</v>
      </c>
    </row>
    <row r="1964" spans="51:75" x14ac:dyDescent="0.3">
      <c r="AY1964" s="226" t="e">
        <f>VLOOKUP(C1964,#REF!, 2,FALSE)</f>
        <v>#REF!</v>
      </c>
      <c r="BM1964" s="177" t="s">
        <v>5633</v>
      </c>
      <c r="BN1964" s="177" t="s">
        <v>849</v>
      </c>
      <c r="BO1964" s="177" t="s">
        <v>2983</v>
      </c>
      <c r="BU1964" s="177" t="s">
        <v>5633</v>
      </c>
      <c r="BV1964" s="177" t="s">
        <v>849</v>
      </c>
      <c r="BW1964" s="177" t="s">
        <v>2983</v>
      </c>
    </row>
    <row r="1965" spans="51:75" x14ac:dyDescent="0.3">
      <c r="AY1965" s="226" t="e">
        <f>VLOOKUP(C1965,#REF!, 2,FALSE)</f>
        <v>#REF!</v>
      </c>
      <c r="BM1965" s="177" t="s">
        <v>5634</v>
      </c>
      <c r="BN1965" s="177" t="s">
        <v>663</v>
      </c>
      <c r="BO1965" s="177" t="s">
        <v>5635</v>
      </c>
      <c r="BU1965" s="177" t="s">
        <v>5634</v>
      </c>
      <c r="BV1965" s="177" t="s">
        <v>663</v>
      </c>
      <c r="BW1965" s="177" t="s">
        <v>5635</v>
      </c>
    </row>
    <row r="1966" spans="51:75" x14ac:dyDescent="0.3">
      <c r="AY1966" s="226" t="e">
        <f>VLOOKUP(C1966,#REF!, 2,FALSE)</f>
        <v>#REF!</v>
      </c>
      <c r="BM1966" s="177" t="s">
        <v>5636</v>
      </c>
      <c r="BN1966" s="177" t="s">
        <v>1003</v>
      </c>
      <c r="BO1966" s="177" t="s">
        <v>5637</v>
      </c>
      <c r="BU1966" s="177" t="s">
        <v>5636</v>
      </c>
      <c r="BV1966" s="177" t="s">
        <v>1003</v>
      </c>
      <c r="BW1966" s="177" t="s">
        <v>5637</v>
      </c>
    </row>
    <row r="1967" spans="51:75" x14ac:dyDescent="0.3">
      <c r="AY1967" s="226" t="e">
        <f>VLOOKUP(C1967,#REF!, 2,FALSE)</f>
        <v>#REF!</v>
      </c>
      <c r="BM1967" s="177" t="s">
        <v>5638</v>
      </c>
      <c r="BN1967" s="177" t="s">
        <v>771</v>
      </c>
      <c r="BO1967" s="177" t="s">
        <v>5640</v>
      </c>
      <c r="BU1967" s="177" t="s">
        <v>5638</v>
      </c>
      <c r="BV1967" s="177" t="s">
        <v>771</v>
      </c>
      <c r="BW1967" s="177" t="s">
        <v>5640</v>
      </c>
    </row>
    <row r="1968" spans="51:75" x14ac:dyDescent="0.3">
      <c r="AY1968" s="226" t="e">
        <f>VLOOKUP(C1968,#REF!, 2,FALSE)</f>
        <v>#REF!</v>
      </c>
      <c r="BM1968" s="177" t="s">
        <v>5641</v>
      </c>
      <c r="BN1968" s="177" t="s">
        <v>1003</v>
      </c>
      <c r="BO1968" s="177" t="s">
        <v>2935</v>
      </c>
      <c r="BU1968" s="177" t="s">
        <v>5641</v>
      </c>
      <c r="BV1968" s="177" t="s">
        <v>1003</v>
      </c>
      <c r="BW1968" s="177" t="s">
        <v>2935</v>
      </c>
    </row>
    <row r="1969" spans="51:75" x14ac:dyDescent="0.3">
      <c r="AY1969" s="226" t="e">
        <f>VLOOKUP(C1969,#REF!, 2,FALSE)</f>
        <v>#REF!</v>
      </c>
      <c r="BM1969" s="177" t="s">
        <v>5643</v>
      </c>
      <c r="BN1969" s="177" t="s">
        <v>16979</v>
      </c>
      <c r="BO1969" s="177" t="s">
        <v>5645</v>
      </c>
      <c r="BU1969" s="177" t="s">
        <v>5643</v>
      </c>
      <c r="BV1969" s="177" t="s">
        <v>16979</v>
      </c>
      <c r="BW1969" s="177" t="s">
        <v>5645</v>
      </c>
    </row>
    <row r="1970" spans="51:75" x14ac:dyDescent="0.3">
      <c r="AY1970" s="226" t="e">
        <f>VLOOKUP(C1970,#REF!, 2,FALSE)</f>
        <v>#REF!</v>
      </c>
      <c r="BM1970" s="177" t="s">
        <v>5646</v>
      </c>
      <c r="BN1970" s="177" t="s">
        <v>1003</v>
      </c>
      <c r="BO1970" s="177" t="s">
        <v>5647</v>
      </c>
      <c r="BU1970" s="177" t="s">
        <v>5646</v>
      </c>
      <c r="BV1970" s="177" t="s">
        <v>1003</v>
      </c>
      <c r="BW1970" s="177" t="s">
        <v>5647</v>
      </c>
    </row>
    <row r="1971" spans="51:75" x14ac:dyDescent="0.3">
      <c r="AY1971" s="226" t="e">
        <f>VLOOKUP(C1971,#REF!, 2,FALSE)</f>
        <v>#REF!</v>
      </c>
      <c r="BM1971" s="177" t="s">
        <v>90</v>
      </c>
      <c r="BN1971" s="177" t="s">
        <v>16979</v>
      </c>
      <c r="BO1971" s="177" t="s">
        <v>5364</v>
      </c>
      <c r="BU1971" s="177" t="s">
        <v>90</v>
      </c>
      <c r="BV1971" s="177" t="s">
        <v>16979</v>
      </c>
      <c r="BW1971" s="177" t="s">
        <v>5364</v>
      </c>
    </row>
    <row r="1972" spans="51:75" x14ac:dyDescent="0.3">
      <c r="AY1972" s="226" t="e">
        <f>VLOOKUP(C1972,#REF!, 2,FALSE)</f>
        <v>#REF!</v>
      </c>
      <c r="BM1972" s="177" t="s">
        <v>5648</v>
      </c>
      <c r="BN1972" s="177" t="s">
        <v>1003</v>
      </c>
      <c r="BO1972" s="177" t="s">
        <v>3466</v>
      </c>
      <c r="BU1972" s="177" t="s">
        <v>5648</v>
      </c>
      <c r="BV1972" s="177" t="s">
        <v>1003</v>
      </c>
      <c r="BW1972" s="177" t="s">
        <v>3466</v>
      </c>
    </row>
    <row r="1973" spans="51:75" x14ac:dyDescent="0.3">
      <c r="AY1973" s="226" t="e">
        <f>VLOOKUP(C1973,#REF!, 2,FALSE)</f>
        <v>#REF!</v>
      </c>
      <c r="BM1973" s="177" t="s">
        <v>5649</v>
      </c>
      <c r="BN1973" s="177" t="s">
        <v>2983</v>
      </c>
      <c r="BO1973" s="177" t="s">
        <v>2983</v>
      </c>
      <c r="BU1973" s="177" t="s">
        <v>5649</v>
      </c>
      <c r="BV1973" s="177" t="s">
        <v>2983</v>
      </c>
      <c r="BW1973" s="177" t="s">
        <v>2983</v>
      </c>
    </row>
    <row r="1974" spans="51:75" x14ac:dyDescent="0.3">
      <c r="AY1974" s="226" t="e">
        <f>VLOOKUP(C1974,#REF!, 2,FALSE)</f>
        <v>#REF!</v>
      </c>
      <c r="BM1974" s="177" t="s">
        <v>5650</v>
      </c>
      <c r="BN1974" s="177" t="s">
        <v>1342</v>
      </c>
      <c r="BO1974" s="177" t="s">
        <v>5651</v>
      </c>
      <c r="BU1974" s="177" t="s">
        <v>5650</v>
      </c>
      <c r="BV1974" s="177" t="s">
        <v>1342</v>
      </c>
      <c r="BW1974" s="177" t="s">
        <v>5651</v>
      </c>
    </row>
    <row r="1975" spans="51:75" x14ac:dyDescent="0.3">
      <c r="AY1975" s="226" t="e">
        <f>VLOOKUP(C1975,#REF!, 2,FALSE)</f>
        <v>#REF!</v>
      </c>
      <c r="BM1975" s="177" t="s">
        <v>5652</v>
      </c>
      <c r="BN1975" s="177" t="s">
        <v>731</v>
      </c>
      <c r="BO1975" s="177" t="s">
        <v>3455</v>
      </c>
      <c r="BU1975" s="177" t="s">
        <v>5652</v>
      </c>
      <c r="BV1975" s="177" t="s">
        <v>731</v>
      </c>
      <c r="BW1975" s="177" t="s">
        <v>3455</v>
      </c>
    </row>
    <row r="1976" spans="51:75" x14ac:dyDescent="0.3">
      <c r="AY1976" s="226" t="e">
        <f>VLOOKUP(C1976,#REF!, 2,FALSE)</f>
        <v>#REF!</v>
      </c>
      <c r="BM1976" s="177" t="s">
        <v>1076</v>
      </c>
      <c r="BN1976" s="177" t="s">
        <v>783</v>
      </c>
      <c r="BO1976" s="177" t="s">
        <v>5653</v>
      </c>
      <c r="BU1976" s="177" t="s">
        <v>1076</v>
      </c>
      <c r="BV1976" s="177" t="s">
        <v>783</v>
      </c>
      <c r="BW1976" s="177" t="s">
        <v>5653</v>
      </c>
    </row>
    <row r="1977" spans="51:75" x14ac:dyDescent="0.3">
      <c r="AY1977" s="226" t="e">
        <f>VLOOKUP(C1977,#REF!, 2,FALSE)</f>
        <v>#REF!</v>
      </c>
      <c r="BM1977" s="177" t="s">
        <v>5654</v>
      </c>
      <c r="BN1977" s="177" t="s">
        <v>736</v>
      </c>
      <c r="BO1977" s="177" t="s">
        <v>3188</v>
      </c>
      <c r="BU1977" s="177" t="s">
        <v>5654</v>
      </c>
      <c r="BV1977" s="177" t="s">
        <v>736</v>
      </c>
      <c r="BW1977" s="177" t="s">
        <v>3188</v>
      </c>
    </row>
    <row r="1978" spans="51:75" x14ac:dyDescent="0.3">
      <c r="AY1978" s="226" t="e">
        <f>VLOOKUP(C1978,#REF!, 2,FALSE)</f>
        <v>#REF!</v>
      </c>
      <c r="BM1978" s="177" t="s">
        <v>1077</v>
      </c>
      <c r="BN1978" s="177" t="s">
        <v>614</v>
      </c>
      <c r="BO1978" s="177" t="s">
        <v>5656</v>
      </c>
      <c r="BU1978" s="177" t="s">
        <v>1077</v>
      </c>
      <c r="BV1978" s="177" t="s">
        <v>614</v>
      </c>
      <c r="BW1978" s="177" t="s">
        <v>5656</v>
      </c>
    </row>
    <row r="1979" spans="51:75" x14ac:dyDescent="0.3">
      <c r="AY1979" s="226" t="e">
        <f>VLOOKUP(C1979,#REF!, 2,FALSE)</f>
        <v>#REF!</v>
      </c>
      <c r="BM1979" s="177" t="s">
        <v>5657</v>
      </c>
      <c r="BN1979" s="177" t="s">
        <v>771</v>
      </c>
      <c r="BO1979" s="177" t="s">
        <v>5658</v>
      </c>
      <c r="BU1979" s="177" t="s">
        <v>5657</v>
      </c>
      <c r="BV1979" s="177" t="s">
        <v>771</v>
      </c>
      <c r="BW1979" s="177" t="s">
        <v>5658</v>
      </c>
    </row>
    <row r="1980" spans="51:75" x14ac:dyDescent="0.3">
      <c r="AY1980" s="226" t="e">
        <f>VLOOKUP(C1980,#REF!, 2,FALSE)</f>
        <v>#REF!</v>
      </c>
      <c r="BM1980" s="177" t="s">
        <v>5659</v>
      </c>
      <c r="BN1980" s="177" t="s">
        <v>775</v>
      </c>
      <c r="BO1980" s="177" t="s">
        <v>5305</v>
      </c>
      <c r="BU1980" s="177" t="s">
        <v>5659</v>
      </c>
      <c r="BV1980" s="177" t="s">
        <v>775</v>
      </c>
      <c r="BW1980" s="177" t="s">
        <v>5305</v>
      </c>
    </row>
    <row r="1981" spans="51:75" x14ac:dyDescent="0.3">
      <c r="AY1981" s="226" t="e">
        <f>VLOOKUP(C1981,#REF!, 2,FALSE)</f>
        <v>#REF!</v>
      </c>
      <c r="BM1981" s="177" t="s">
        <v>5660</v>
      </c>
      <c r="BN1981" s="177" t="s">
        <v>1269</v>
      </c>
      <c r="BO1981" s="177" t="s">
        <v>5661</v>
      </c>
      <c r="BU1981" s="177" t="s">
        <v>5660</v>
      </c>
      <c r="BV1981" s="177" t="s">
        <v>1269</v>
      </c>
      <c r="BW1981" s="177" t="s">
        <v>5661</v>
      </c>
    </row>
    <row r="1982" spans="51:75" x14ac:dyDescent="0.3">
      <c r="AY1982" s="226" t="e">
        <f>VLOOKUP(C1982,#REF!, 2,FALSE)</f>
        <v>#REF!</v>
      </c>
      <c r="BM1982" s="177" t="s">
        <v>1078</v>
      </c>
      <c r="BN1982" s="177" t="s">
        <v>775</v>
      </c>
      <c r="BO1982" s="177" t="s">
        <v>1746</v>
      </c>
      <c r="BU1982" s="177" t="s">
        <v>1078</v>
      </c>
      <c r="BV1982" s="177" t="s">
        <v>775</v>
      </c>
      <c r="BW1982" s="177" t="s">
        <v>1746</v>
      </c>
    </row>
    <row r="1983" spans="51:75" x14ac:dyDescent="0.3">
      <c r="AY1983" s="226" t="e">
        <f>VLOOKUP(C1983,#REF!, 2,FALSE)</f>
        <v>#REF!</v>
      </c>
      <c r="BM1983" s="177" t="s">
        <v>5662</v>
      </c>
      <c r="BN1983" s="177" t="s">
        <v>705</v>
      </c>
      <c r="BO1983" s="177" t="s">
        <v>847</v>
      </c>
      <c r="BU1983" s="177" t="s">
        <v>5662</v>
      </c>
      <c r="BV1983" s="177" t="s">
        <v>705</v>
      </c>
      <c r="BW1983" s="177" t="s">
        <v>847</v>
      </c>
    </row>
    <row r="1984" spans="51:75" x14ac:dyDescent="0.3">
      <c r="AY1984" s="226" t="e">
        <f>VLOOKUP(C1984,#REF!, 2,FALSE)</f>
        <v>#REF!</v>
      </c>
      <c r="BM1984" s="177" t="s">
        <v>5663</v>
      </c>
      <c r="BN1984" s="177" t="s">
        <v>775</v>
      </c>
      <c r="BO1984" s="177" t="s">
        <v>5664</v>
      </c>
      <c r="BU1984" s="177" t="s">
        <v>5663</v>
      </c>
      <c r="BV1984" s="177" t="s">
        <v>775</v>
      </c>
      <c r="BW1984" s="177" t="s">
        <v>5664</v>
      </c>
    </row>
    <row r="1985" spans="51:75" x14ac:dyDescent="0.3">
      <c r="AY1985" s="226" t="e">
        <f>VLOOKUP(C1985,#REF!, 2,FALSE)</f>
        <v>#REF!</v>
      </c>
      <c r="BM1985" s="177" t="s">
        <v>5665</v>
      </c>
      <c r="BN1985" s="177" t="s">
        <v>715</v>
      </c>
      <c r="BO1985" s="177" t="s">
        <v>5560</v>
      </c>
      <c r="BU1985" s="177" t="s">
        <v>5665</v>
      </c>
      <c r="BV1985" s="177" t="s">
        <v>715</v>
      </c>
      <c r="BW1985" s="177" t="s">
        <v>5560</v>
      </c>
    </row>
    <row r="1986" spans="51:75" x14ac:dyDescent="0.3">
      <c r="AY1986" s="226" t="e">
        <f>VLOOKUP(C1986,#REF!, 2,FALSE)</f>
        <v>#REF!</v>
      </c>
      <c r="BM1986" s="177" t="s">
        <v>5667</v>
      </c>
      <c r="BN1986" s="177" t="s">
        <v>1139</v>
      </c>
      <c r="BO1986" s="177" t="s">
        <v>770</v>
      </c>
      <c r="BU1986" s="177" t="s">
        <v>5667</v>
      </c>
      <c r="BV1986" s="177" t="s">
        <v>1139</v>
      </c>
      <c r="BW1986" s="177" t="s">
        <v>770</v>
      </c>
    </row>
    <row r="1987" spans="51:75" x14ac:dyDescent="0.3">
      <c r="AY1987" s="226" t="e">
        <f>VLOOKUP(C1987,#REF!, 2,FALSE)</f>
        <v>#REF!</v>
      </c>
      <c r="BM1987" s="177" t="s">
        <v>5668</v>
      </c>
      <c r="BN1987" s="177" t="s">
        <v>1139</v>
      </c>
      <c r="BO1987" s="177" t="s">
        <v>770</v>
      </c>
      <c r="BU1987" s="177" t="s">
        <v>5668</v>
      </c>
      <c r="BV1987" s="177" t="s">
        <v>1139</v>
      </c>
      <c r="BW1987" s="177" t="s">
        <v>770</v>
      </c>
    </row>
    <row r="1988" spans="51:75" x14ac:dyDescent="0.3">
      <c r="AY1988" s="226" t="e">
        <f>VLOOKUP(C1988,#REF!, 2,FALSE)</f>
        <v>#REF!</v>
      </c>
      <c r="BM1988" s="177" t="s">
        <v>5669</v>
      </c>
      <c r="BN1988" s="177" t="s">
        <v>1139</v>
      </c>
      <c r="BO1988" s="177" t="s">
        <v>5670</v>
      </c>
      <c r="BU1988" s="177" t="s">
        <v>5669</v>
      </c>
      <c r="BV1988" s="177" t="s">
        <v>1139</v>
      </c>
      <c r="BW1988" s="177" t="s">
        <v>5670</v>
      </c>
    </row>
    <row r="1989" spans="51:75" x14ac:dyDescent="0.3">
      <c r="AY1989" s="226" t="e">
        <f>VLOOKUP(C1989,#REF!, 2,FALSE)</f>
        <v>#REF!</v>
      </c>
      <c r="BM1989" s="177" t="s">
        <v>5671</v>
      </c>
      <c r="BN1989" s="177" t="s">
        <v>3002</v>
      </c>
      <c r="BO1989" s="177" t="s">
        <v>5670</v>
      </c>
      <c r="BU1989" s="177" t="s">
        <v>5671</v>
      </c>
      <c r="BV1989" s="177" t="s">
        <v>3002</v>
      </c>
      <c r="BW1989" s="177" t="s">
        <v>5670</v>
      </c>
    </row>
    <row r="1990" spans="51:75" x14ac:dyDescent="0.3">
      <c r="AY1990" s="226" t="e">
        <f>VLOOKUP(C1990,#REF!, 2,FALSE)</f>
        <v>#REF!</v>
      </c>
      <c r="BM1990" s="177" t="s">
        <v>5672</v>
      </c>
      <c r="BN1990" s="177" t="s">
        <v>3002</v>
      </c>
      <c r="BO1990" s="177" t="s">
        <v>927</v>
      </c>
      <c r="BU1990" s="177" t="s">
        <v>5672</v>
      </c>
      <c r="BV1990" s="177" t="s">
        <v>3002</v>
      </c>
      <c r="BW1990" s="177" t="s">
        <v>927</v>
      </c>
    </row>
    <row r="1991" spans="51:75" x14ac:dyDescent="0.3">
      <c r="AY1991" s="226" t="e">
        <f>VLOOKUP(C1991,#REF!, 2,FALSE)</f>
        <v>#REF!</v>
      </c>
      <c r="BM1991" s="177" t="s">
        <v>5673</v>
      </c>
      <c r="BN1991" s="177" t="s">
        <v>3002</v>
      </c>
      <c r="BO1991" s="177" t="s">
        <v>5674</v>
      </c>
      <c r="BU1991" s="177" t="s">
        <v>5673</v>
      </c>
      <c r="BV1991" s="177" t="s">
        <v>3002</v>
      </c>
      <c r="BW1991" s="177" t="s">
        <v>5674</v>
      </c>
    </row>
    <row r="1992" spans="51:75" x14ac:dyDescent="0.3">
      <c r="AY1992" s="226" t="e">
        <f>VLOOKUP(C1992,#REF!, 2,FALSE)</f>
        <v>#REF!</v>
      </c>
      <c r="BM1992" s="177" t="s">
        <v>5675</v>
      </c>
      <c r="BN1992" s="177" t="s">
        <v>862</v>
      </c>
      <c r="BO1992" s="177" t="s">
        <v>5676</v>
      </c>
      <c r="BU1992" s="177" t="s">
        <v>5675</v>
      </c>
      <c r="BV1992" s="177" t="s">
        <v>862</v>
      </c>
      <c r="BW1992" s="177" t="s">
        <v>5676</v>
      </c>
    </row>
    <row r="1993" spans="51:75" x14ac:dyDescent="0.3">
      <c r="AY1993" s="226" t="e">
        <f>VLOOKUP(C1993,#REF!, 2,FALSE)</f>
        <v>#REF!</v>
      </c>
      <c r="BM1993" s="177" t="s">
        <v>5677</v>
      </c>
      <c r="BN1993" s="177" t="s">
        <v>3045</v>
      </c>
      <c r="BO1993" s="177" t="s">
        <v>2175</v>
      </c>
      <c r="BU1993" s="177" t="s">
        <v>5677</v>
      </c>
      <c r="BV1993" s="177" t="s">
        <v>3045</v>
      </c>
      <c r="BW1993" s="177" t="s">
        <v>2175</v>
      </c>
    </row>
    <row r="1994" spans="51:75" x14ac:dyDescent="0.3">
      <c r="AY1994" s="226" t="e">
        <f>VLOOKUP(C1994,#REF!, 2,FALSE)</f>
        <v>#REF!</v>
      </c>
      <c r="BM1994" s="177" t="s">
        <v>5679</v>
      </c>
      <c r="BN1994" s="177" t="s">
        <v>3087</v>
      </c>
      <c r="BO1994" s="177" t="s">
        <v>2983</v>
      </c>
      <c r="BU1994" s="177" t="s">
        <v>5679</v>
      </c>
      <c r="BV1994" s="177" t="s">
        <v>3087</v>
      </c>
      <c r="BW1994" s="177" t="s">
        <v>2983</v>
      </c>
    </row>
    <row r="1995" spans="51:75" x14ac:dyDescent="0.3">
      <c r="AY1995" s="226" t="e">
        <f>VLOOKUP(C1995,#REF!, 2,FALSE)</f>
        <v>#REF!</v>
      </c>
      <c r="BM1995" s="177" t="s">
        <v>5680</v>
      </c>
      <c r="BN1995" s="177" t="s">
        <v>3028</v>
      </c>
      <c r="BO1995" s="177" t="s">
        <v>1270</v>
      </c>
      <c r="BU1995" s="177" t="s">
        <v>5680</v>
      </c>
      <c r="BV1995" s="177" t="s">
        <v>3028</v>
      </c>
      <c r="BW1995" s="177" t="s">
        <v>1270</v>
      </c>
    </row>
    <row r="1996" spans="51:75" x14ac:dyDescent="0.3">
      <c r="AY1996" s="226" t="e">
        <f>VLOOKUP(C1996,#REF!, 2,FALSE)</f>
        <v>#REF!</v>
      </c>
      <c r="BM1996" s="177" t="s">
        <v>5681</v>
      </c>
      <c r="BN1996" s="177" t="s">
        <v>3087</v>
      </c>
      <c r="BO1996" s="177" t="s">
        <v>5682</v>
      </c>
      <c r="BU1996" s="177" t="s">
        <v>5681</v>
      </c>
      <c r="BV1996" s="177" t="s">
        <v>3087</v>
      </c>
      <c r="BW1996" s="177" t="s">
        <v>5682</v>
      </c>
    </row>
    <row r="1997" spans="51:75" x14ac:dyDescent="0.3">
      <c r="AY1997" s="226" t="e">
        <f>VLOOKUP(C1997,#REF!, 2,FALSE)</f>
        <v>#REF!</v>
      </c>
      <c r="BM1997" s="177" t="s">
        <v>5683</v>
      </c>
      <c r="BN1997" s="177" t="s">
        <v>3199</v>
      </c>
      <c r="BO1997" s="177" t="s">
        <v>5684</v>
      </c>
      <c r="BU1997" s="177" t="s">
        <v>5683</v>
      </c>
      <c r="BV1997" s="177" t="s">
        <v>3199</v>
      </c>
      <c r="BW1997" s="177" t="s">
        <v>5684</v>
      </c>
    </row>
    <row r="1998" spans="51:75" x14ac:dyDescent="0.3">
      <c r="AY1998" s="226" t="e">
        <f>VLOOKUP(C1998,#REF!, 2,FALSE)</f>
        <v>#REF!</v>
      </c>
      <c r="BM1998" s="177" t="s">
        <v>5685</v>
      </c>
      <c r="BN1998" s="177" t="s">
        <v>3199</v>
      </c>
      <c r="BO1998" s="177" t="s">
        <v>5686</v>
      </c>
      <c r="BU1998" s="177" t="s">
        <v>5685</v>
      </c>
      <c r="BV1998" s="177" t="s">
        <v>3199</v>
      </c>
      <c r="BW1998" s="177" t="s">
        <v>5686</v>
      </c>
    </row>
    <row r="1999" spans="51:75" x14ac:dyDescent="0.3">
      <c r="AY1999" s="226" t="e">
        <f>VLOOKUP(C1999,#REF!, 2,FALSE)</f>
        <v>#REF!</v>
      </c>
      <c r="BM1999" s="177" t="s">
        <v>1079</v>
      </c>
      <c r="BN1999" s="177" t="s">
        <v>3199</v>
      </c>
      <c r="BO1999" s="177" t="s">
        <v>5687</v>
      </c>
      <c r="BU1999" s="177" t="s">
        <v>1079</v>
      </c>
      <c r="BV1999" s="177" t="s">
        <v>3199</v>
      </c>
      <c r="BW1999" s="177" t="s">
        <v>5687</v>
      </c>
    </row>
    <row r="2000" spans="51:75" x14ac:dyDescent="0.3">
      <c r="AY2000" s="226" t="e">
        <f>VLOOKUP(C2000,#REF!, 2,FALSE)</f>
        <v>#REF!</v>
      </c>
      <c r="BM2000" s="177" t="s">
        <v>5688</v>
      </c>
      <c r="BN2000" s="177" t="s">
        <v>3199</v>
      </c>
      <c r="BO2000" s="177" t="s">
        <v>5689</v>
      </c>
      <c r="BU2000" s="177" t="s">
        <v>5688</v>
      </c>
      <c r="BV2000" s="177" t="s">
        <v>3199</v>
      </c>
      <c r="BW2000" s="177" t="s">
        <v>5689</v>
      </c>
    </row>
    <row r="2001" spans="51:75" x14ac:dyDescent="0.3">
      <c r="AY2001" s="226" t="e">
        <f>VLOOKUP(C2001,#REF!, 2,FALSE)</f>
        <v>#REF!</v>
      </c>
      <c r="BM2001" s="177" t="s">
        <v>5690</v>
      </c>
      <c r="BN2001" s="177" t="s">
        <v>666</v>
      </c>
      <c r="BO2001" s="177" t="s">
        <v>5691</v>
      </c>
      <c r="BU2001" s="177" t="s">
        <v>5690</v>
      </c>
      <c r="BV2001" s="177" t="s">
        <v>666</v>
      </c>
      <c r="BW2001" s="177" t="s">
        <v>5691</v>
      </c>
    </row>
    <row r="2002" spans="51:75" x14ac:dyDescent="0.3">
      <c r="AY2002" s="226" t="e">
        <f>VLOOKUP(C2002,#REF!, 2,FALSE)</f>
        <v>#REF!</v>
      </c>
      <c r="BM2002" s="177" t="s">
        <v>5692</v>
      </c>
      <c r="BN2002" s="177" t="s">
        <v>3199</v>
      </c>
      <c r="BO2002" s="177" t="s">
        <v>5693</v>
      </c>
      <c r="BU2002" s="177" t="s">
        <v>5692</v>
      </c>
      <c r="BV2002" s="177" t="s">
        <v>3199</v>
      </c>
      <c r="BW2002" s="177" t="s">
        <v>5693</v>
      </c>
    </row>
    <row r="2003" spans="51:75" x14ac:dyDescent="0.3">
      <c r="AY2003" s="226" t="e">
        <f>VLOOKUP(C2003,#REF!, 2,FALSE)</f>
        <v>#REF!</v>
      </c>
      <c r="BM2003" s="177" t="s">
        <v>1080</v>
      </c>
      <c r="BN2003" s="177" t="s">
        <v>666</v>
      </c>
      <c r="BO2003" s="177" t="s">
        <v>5694</v>
      </c>
      <c r="BU2003" s="177" t="s">
        <v>1080</v>
      </c>
      <c r="BV2003" s="177" t="s">
        <v>666</v>
      </c>
      <c r="BW2003" s="177" t="s">
        <v>5694</v>
      </c>
    </row>
    <row r="2004" spans="51:75" x14ac:dyDescent="0.3">
      <c r="AY2004" s="226" t="e">
        <f>VLOOKUP(C2004,#REF!, 2,FALSE)</f>
        <v>#REF!</v>
      </c>
      <c r="BM2004" s="177" t="s">
        <v>5695</v>
      </c>
      <c r="BN2004" s="177" t="s">
        <v>771</v>
      </c>
      <c r="BO2004" s="177" t="s">
        <v>5696</v>
      </c>
      <c r="BU2004" s="177" t="s">
        <v>5695</v>
      </c>
      <c r="BV2004" s="177" t="s">
        <v>771</v>
      </c>
      <c r="BW2004" s="177" t="s">
        <v>5696</v>
      </c>
    </row>
    <row r="2005" spans="51:75" x14ac:dyDescent="0.3">
      <c r="AY2005" s="226" t="e">
        <f>VLOOKUP(C2005,#REF!, 2,FALSE)</f>
        <v>#REF!</v>
      </c>
      <c r="BM2005" s="177" t="s">
        <v>5697</v>
      </c>
      <c r="BN2005" s="177" t="s">
        <v>3199</v>
      </c>
      <c r="BO2005" s="177" t="s">
        <v>2597</v>
      </c>
      <c r="BU2005" s="177" t="s">
        <v>5697</v>
      </c>
      <c r="BV2005" s="177" t="s">
        <v>3199</v>
      </c>
      <c r="BW2005" s="177" t="s">
        <v>2597</v>
      </c>
    </row>
    <row r="2006" spans="51:75" x14ac:dyDescent="0.3">
      <c r="AY2006" s="226" t="e">
        <f>VLOOKUP(C2006,#REF!, 2,FALSE)</f>
        <v>#REF!</v>
      </c>
      <c r="BM2006" s="177" t="s">
        <v>5698</v>
      </c>
      <c r="BN2006" s="177" t="s">
        <v>3199</v>
      </c>
      <c r="BO2006" s="177" t="s">
        <v>2983</v>
      </c>
      <c r="BU2006" s="177" t="s">
        <v>5698</v>
      </c>
      <c r="BV2006" s="177" t="s">
        <v>3199</v>
      </c>
      <c r="BW2006" s="177" t="s">
        <v>2983</v>
      </c>
    </row>
    <row r="2007" spans="51:75" x14ac:dyDescent="0.3">
      <c r="AY2007" s="226" t="e">
        <f>VLOOKUP(C2007,#REF!, 2,FALSE)</f>
        <v>#REF!</v>
      </c>
      <c r="BM2007" s="177" t="s">
        <v>5699</v>
      </c>
      <c r="BN2007" s="177" t="s">
        <v>1342</v>
      </c>
      <c r="BO2007" s="177" t="s">
        <v>5700</v>
      </c>
      <c r="BU2007" s="177" t="s">
        <v>5699</v>
      </c>
      <c r="BV2007" s="177" t="s">
        <v>1342</v>
      </c>
      <c r="BW2007" s="177" t="s">
        <v>5700</v>
      </c>
    </row>
    <row r="2008" spans="51:75" x14ac:dyDescent="0.3">
      <c r="AY2008" s="226" t="e">
        <f>VLOOKUP(C2008,#REF!, 2,FALSE)</f>
        <v>#REF!</v>
      </c>
      <c r="BM2008" s="177" t="s">
        <v>5701</v>
      </c>
      <c r="BN2008" s="177" t="s">
        <v>617</v>
      </c>
      <c r="BO2008" s="177" t="s">
        <v>3599</v>
      </c>
      <c r="BU2008" s="177" t="s">
        <v>5701</v>
      </c>
      <c r="BV2008" s="177" t="s">
        <v>617</v>
      </c>
      <c r="BW2008" s="177" t="s">
        <v>3599</v>
      </c>
    </row>
    <row r="2009" spans="51:75" x14ac:dyDescent="0.3">
      <c r="AY2009" s="226" t="e">
        <f>VLOOKUP(C2009,#REF!, 2,FALSE)</f>
        <v>#REF!</v>
      </c>
      <c r="BM2009" s="177" t="s">
        <v>5702</v>
      </c>
      <c r="BN2009" s="177" t="s">
        <v>617</v>
      </c>
      <c r="BO2009" s="177" t="s">
        <v>5703</v>
      </c>
      <c r="BU2009" s="177" t="s">
        <v>5702</v>
      </c>
      <c r="BV2009" s="177" t="s">
        <v>617</v>
      </c>
      <c r="BW2009" s="177" t="s">
        <v>5703</v>
      </c>
    </row>
    <row r="2010" spans="51:75" x14ac:dyDescent="0.3">
      <c r="AY2010" s="226" t="e">
        <f>VLOOKUP(C2010,#REF!, 2,FALSE)</f>
        <v>#REF!</v>
      </c>
      <c r="BM2010" s="177" t="s">
        <v>5704</v>
      </c>
      <c r="BN2010" s="177" t="s">
        <v>3199</v>
      </c>
      <c r="BO2010" s="177" t="s">
        <v>3272</v>
      </c>
      <c r="BU2010" s="177" t="s">
        <v>5704</v>
      </c>
      <c r="BV2010" s="177" t="s">
        <v>3199</v>
      </c>
      <c r="BW2010" s="177" t="s">
        <v>3272</v>
      </c>
    </row>
    <row r="2011" spans="51:75" x14ac:dyDescent="0.3">
      <c r="AY2011" s="226" t="e">
        <f>VLOOKUP(C2011,#REF!, 2,FALSE)</f>
        <v>#REF!</v>
      </c>
      <c r="BM2011" s="177" t="s">
        <v>5705</v>
      </c>
      <c r="BN2011" s="177" t="s">
        <v>666</v>
      </c>
      <c r="BO2011" s="177" t="s">
        <v>5706</v>
      </c>
      <c r="BU2011" s="177" t="s">
        <v>5705</v>
      </c>
      <c r="BV2011" s="177" t="s">
        <v>666</v>
      </c>
      <c r="BW2011" s="177" t="s">
        <v>5706</v>
      </c>
    </row>
    <row r="2012" spans="51:75" x14ac:dyDescent="0.3">
      <c r="AY2012" s="226" t="e">
        <f>VLOOKUP(C2012,#REF!, 2,FALSE)</f>
        <v>#REF!</v>
      </c>
      <c r="BM2012" s="177" t="s">
        <v>1081</v>
      </c>
      <c r="BN2012" s="177" t="s">
        <v>3199</v>
      </c>
      <c r="BO2012" s="177" t="s">
        <v>2500</v>
      </c>
      <c r="BU2012" s="177" t="s">
        <v>1081</v>
      </c>
      <c r="BV2012" s="177" t="s">
        <v>3199</v>
      </c>
      <c r="BW2012" s="177" t="s">
        <v>2500</v>
      </c>
    </row>
    <row r="2013" spans="51:75" x14ac:dyDescent="0.3">
      <c r="AY2013" s="226" t="e">
        <f>VLOOKUP(C2013,#REF!, 2,FALSE)</f>
        <v>#REF!</v>
      </c>
      <c r="BM2013" s="177" t="s">
        <v>5707</v>
      </c>
      <c r="BN2013" s="177" t="s">
        <v>666</v>
      </c>
      <c r="BO2013" s="177" t="s">
        <v>5708</v>
      </c>
      <c r="BU2013" s="177" t="s">
        <v>5707</v>
      </c>
      <c r="BV2013" s="177" t="s">
        <v>666</v>
      </c>
      <c r="BW2013" s="177" t="s">
        <v>5708</v>
      </c>
    </row>
    <row r="2014" spans="51:75" x14ac:dyDescent="0.3">
      <c r="AY2014" s="226" t="e">
        <f>VLOOKUP(C2014,#REF!, 2,FALSE)</f>
        <v>#REF!</v>
      </c>
      <c r="BM2014" s="177" t="s">
        <v>1087</v>
      </c>
      <c r="BN2014" s="177" t="s">
        <v>1342</v>
      </c>
      <c r="BO2014" s="177" t="s">
        <v>5709</v>
      </c>
      <c r="BU2014" s="177" t="s">
        <v>1087</v>
      </c>
      <c r="BV2014" s="177" t="s">
        <v>1342</v>
      </c>
      <c r="BW2014" s="177" t="s">
        <v>5709</v>
      </c>
    </row>
    <row r="2015" spans="51:75" x14ac:dyDescent="0.3">
      <c r="AY2015" s="226" t="e">
        <f>VLOOKUP(C2015,#REF!, 2,FALSE)</f>
        <v>#REF!</v>
      </c>
      <c r="BM2015" s="177" t="s">
        <v>5710</v>
      </c>
      <c r="BN2015" s="177" t="s">
        <v>1269</v>
      </c>
      <c r="BO2015" s="177" t="s">
        <v>3278</v>
      </c>
      <c r="BU2015" s="177" t="s">
        <v>5710</v>
      </c>
      <c r="BV2015" s="177" t="s">
        <v>1269</v>
      </c>
      <c r="BW2015" s="177" t="s">
        <v>3278</v>
      </c>
    </row>
    <row r="2016" spans="51:75" x14ac:dyDescent="0.3">
      <c r="AY2016" s="226" t="e">
        <f>VLOOKUP(C2016,#REF!, 2,FALSE)</f>
        <v>#REF!</v>
      </c>
      <c r="BM2016" s="177" t="s">
        <v>5711</v>
      </c>
      <c r="BN2016" s="177" t="s">
        <v>1269</v>
      </c>
      <c r="BO2016" s="177" t="s">
        <v>1057</v>
      </c>
      <c r="BU2016" s="177" t="s">
        <v>5711</v>
      </c>
      <c r="BV2016" s="177" t="s">
        <v>1269</v>
      </c>
      <c r="BW2016" s="177" t="s">
        <v>1057</v>
      </c>
    </row>
    <row r="2017" spans="51:75" x14ac:dyDescent="0.3">
      <c r="AY2017" s="226" t="e">
        <f>VLOOKUP(C2017,#REF!, 2,FALSE)</f>
        <v>#REF!</v>
      </c>
      <c r="BM2017" s="177" t="s">
        <v>5712</v>
      </c>
      <c r="BN2017" s="177" t="s">
        <v>3199</v>
      </c>
      <c r="BO2017" s="177" t="s">
        <v>5713</v>
      </c>
      <c r="BU2017" s="177" t="s">
        <v>5712</v>
      </c>
      <c r="BV2017" s="177" t="s">
        <v>3199</v>
      </c>
      <c r="BW2017" s="177" t="s">
        <v>5713</v>
      </c>
    </row>
    <row r="2018" spans="51:75" x14ac:dyDescent="0.3">
      <c r="AY2018" s="226" t="e">
        <f>VLOOKUP(C2018,#REF!, 2,FALSE)</f>
        <v>#REF!</v>
      </c>
      <c r="BM2018" s="177" t="s">
        <v>5714</v>
      </c>
      <c r="BN2018" s="177" t="s">
        <v>3005</v>
      </c>
      <c r="BO2018" s="177" t="s">
        <v>5715</v>
      </c>
      <c r="BU2018" s="177" t="s">
        <v>5714</v>
      </c>
      <c r="BV2018" s="177" t="s">
        <v>3005</v>
      </c>
      <c r="BW2018" s="177" t="s">
        <v>5715</v>
      </c>
    </row>
    <row r="2019" spans="51:75" x14ac:dyDescent="0.3">
      <c r="AY2019" s="226" t="e">
        <f>VLOOKUP(C2019,#REF!, 2,FALSE)</f>
        <v>#REF!</v>
      </c>
      <c r="BM2019" s="177" t="s">
        <v>5716</v>
      </c>
      <c r="BN2019" s="177" t="s">
        <v>3199</v>
      </c>
      <c r="BO2019" s="177" t="s">
        <v>1159</v>
      </c>
      <c r="BU2019" s="177" t="s">
        <v>5716</v>
      </c>
      <c r="BV2019" s="177" t="s">
        <v>3199</v>
      </c>
      <c r="BW2019" s="177" t="s">
        <v>1159</v>
      </c>
    </row>
    <row r="2020" spans="51:75" x14ac:dyDescent="0.3">
      <c r="AY2020" s="226" t="e">
        <f>VLOOKUP(C2020,#REF!, 2,FALSE)</f>
        <v>#REF!</v>
      </c>
      <c r="BM2020" s="177" t="s">
        <v>5717</v>
      </c>
      <c r="BN2020" s="177" t="s">
        <v>1342</v>
      </c>
      <c r="BO2020" s="177" t="s">
        <v>3626</v>
      </c>
      <c r="BU2020" s="177" t="s">
        <v>5717</v>
      </c>
      <c r="BV2020" s="177" t="s">
        <v>1342</v>
      </c>
      <c r="BW2020" s="177" t="s">
        <v>3626</v>
      </c>
    </row>
    <row r="2021" spans="51:75" x14ac:dyDescent="0.3">
      <c r="AY2021" s="226" t="e">
        <f>VLOOKUP(C2021,#REF!, 2,FALSE)</f>
        <v>#REF!</v>
      </c>
      <c r="BM2021" s="177" t="s">
        <v>5718</v>
      </c>
      <c r="BN2021" s="177" t="s">
        <v>1342</v>
      </c>
      <c r="BO2021" s="177" t="s">
        <v>5719</v>
      </c>
      <c r="BU2021" s="177" t="s">
        <v>5718</v>
      </c>
      <c r="BV2021" s="177" t="s">
        <v>1342</v>
      </c>
      <c r="BW2021" s="177" t="s">
        <v>5719</v>
      </c>
    </row>
    <row r="2022" spans="51:75" x14ac:dyDescent="0.3">
      <c r="AY2022" s="226" t="e">
        <f>VLOOKUP(C2022,#REF!, 2,FALSE)</f>
        <v>#REF!</v>
      </c>
      <c r="BM2022" s="177" t="s">
        <v>5720</v>
      </c>
      <c r="BN2022" s="177" t="s">
        <v>3199</v>
      </c>
      <c r="BO2022" s="177" t="s">
        <v>3369</v>
      </c>
      <c r="BU2022" s="177" t="s">
        <v>5720</v>
      </c>
      <c r="BV2022" s="177" t="s">
        <v>3199</v>
      </c>
      <c r="BW2022" s="177" t="s">
        <v>3369</v>
      </c>
    </row>
    <row r="2023" spans="51:75" x14ac:dyDescent="0.3">
      <c r="AY2023" s="226" t="e">
        <f>VLOOKUP(C2023,#REF!, 2,FALSE)</f>
        <v>#REF!</v>
      </c>
      <c r="BM2023" s="177" t="s">
        <v>5721</v>
      </c>
      <c r="BN2023" s="177" t="s">
        <v>841</v>
      </c>
      <c r="BO2023" s="177" t="s">
        <v>5722</v>
      </c>
      <c r="BU2023" s="177" t="s">
        <v>5721</v>
      </c>
      <c r="BV2023" s="177" t="s">
        <v>841</v>
      </c>
      <c r="BW2023" s="177" t="s">
        <v>5722</v>
      </c>
    </row>
    <row r="2024" spans="51:75" x14ac:dyDescent="0.3">
      <c r="AY2024" s="226" t="e">
        <f>VLOOKUP(C2024,#REF!, 2,FALSE)</f>
        <v>#REF!</v>
      </c>
      <c r="BM2024" s="177" t="s">
        <v>5723</v>
      </c>
      <c r="BN2024" s="177" t="s">
        <v>1139</v>
      </c>
      <c r="BO2024" s="177" t="s">
        <v>5724</v>
      </c>
      <c r="BU2024" s="177" t="s">
        <v>5723</v>
      </c>
      <c r="BV2024" s="177" t="s">
        <v>1139</v>
      </c>
      <c r="BW2024" s="177" t="s">
        <v>5724</v>
      </c>
    </row>
    <row r="2025" spans="51:75" x14ac:dyDescent="0.3">
      <c r="AY2025" s="226" t="e">
        <f>VLOOKUP(C2025,#REF!, 2,FALSE)</f>
        <v>#REF!</v>
      </c>
      <c r="BM2025" s="177" t="s">
        <v>5725</v>
      </c>
      <c r="BN2025" s="177" t="s">
        <v>3199</v>
      </c>
      <c r="BO2025" s="177" t="s">
        <v>5726</v>
      </c>
      <c r="BU2025" s="177" t="s">
        <v>5725</v>
      </c>
      <c r="BV2025" s="177" t="s">
        <v>3199</v>
      </c>
      <c r="BW2025" s="177" t="s">
        <v>5726</v>
      </c>
    </row>
    <row r="2026" spans="51:75" x14ac:dyDescent="0.3">
      <c r="AY2026" s="226" t="e">
        <f>VLOOKUP(C2026,#REF!, 2,FALSE)</f>
        <v>#REF!</v>
      </c>
      <c r="BM2026" s="177" t="s">
        <v>5727</v>
      </c>
      <c r="BN2026" s="177" t="s">
        <v>3005</v>
      </c>
      <c r="BO2026" s="177" t="s">
        <v>5728</v>
      </c>
      <c r="BU2026" s="177" t="s">
        <v>5727</v>
      </c>
      <c r="BV2026" s="177" t="s">
        <v>3005</v>
      </c>
      <c r="BW2026" s="177" t="s">
        <v>5728</v>
      </c>
    </row>
    <row r="2027" spans="51:75" x14ac:dyDescent="0.3">
      <c r="AY2027" s="226" t="e">
        <f>VLOOKUP(C2027,#REF!, 2,FALSE)</f>
        <v>#REF!</v>
      </c>
      <c r="BM2027" s="177" t="s">
        <v>1088</v>
      </c>
      <c r="BN2027" s="177" t="s">
        <v>666</v>
      </c>
      <c r="BO2027" s="177" t="s">
        <v>5729</v>
      </c>
      <c r="BU2027" s="177" t="s">
        <v>1088</v>
      </c>
      <c r="BV2027" s="177" t="s">
        <v>666</v>
      </c>
      <c r="BW2027" s="177" t="s">
        <v>5729</v>
      </c>
    </row>
    <row r="2028" spans="51:75" x14ac:dyDescent="0.3">
      <c r="AY2028" s="226" t="e">
        <f>VLOOKUP(C2028,#REF!, 2,FALSE)</f>
        <v>#REF!</v>
      </c>
      <c r="BM2028" s="177" t="s">
        <v>1089</v>
      </c>
      <c r="BN2028" s="177" t="s">
        <v>3199</v>
      </c>
      <c r="BO2028" s="177" t="s">
        <v>2501</v>
      </c>
      <c r="BU2028" s="177" t="s">
        <v>1089</v>
      </c>
      <c r="BV2028" s="177" t="s">
        <v>3199</v>
      </c>
      <c r="BW2028" s="177" t="s">
        <v>2501</v>
      </c>
    </row>
    <row r="2029" spans="51:75" x14ac:dyDescent="0.3">
      <c r="AY2029" s="226" t="e">
        <f>VLOOKUP(C2029,#REF!, 2,FALSE)</f>
        <v>#REF!</v>
      </c>
      <c r="BM2029" s="177" t="s">
        <v>5730</v>
      </c>
      <c r="BN2029" s="177" t="s">
        <v>3245</v>
      </c>
      <c r="BO2029" s="177" t="s">
        <v>5731</v>
      </c>
      <c r="BU2029" s="177" t="s">
        <v>5730</v>
      </c>
      <c r="BV2029" s="177" t="s">
        <v>3245</v>
      </c>
      <c r="BW2029" s="177" t="s">
        <v>5731</v>
      </c>
    </row>
    <row r="2030" spans="51:75" x14ac:dyDescent="0.3">
      <c r="AY2030" s="226" t="e">
        <f>VLOOKUP(C2030,#REF!, 2,FALSE)</f>
        <v>#REF!</v>
      </c>
      <c r="BM2030" s="177" t="s">
        <v>5732</v>
      </c>
      <c r="BN2030" s="177" t="s">
        <v>780</v>
      </c>
      <c r="BO2030" s="177" t="s">
        <v>5731</v>
      </c>
      <c r="BU2030" s="177" t="s">
        <v>5732</v>
      </c>
      <c r="BV2030" s="177" t="s">
        <v>780</v>
      </c>
      <c r="BW2030" s="177" t="s">
        <v>5731</v>
      </c>
    </row>
    <row r="2031" spans="51:75" x14ac:dyDescent="0.3">
      <c r="AY2031" s="226" t="e">
        <f>VLOOKUP(C2031,#REF!, 2,FALSE)</f>
        <v>#REF!</v>
      </c>
      <c r="BM2031" s="177" t="s">
        <v>1090</v>
      </c>
      <c r="BN2031" s="177" t="s">
        <v>3245</v>
      </c>
      <c r="BO2031" s="177" t="s">
        <v>1058</v>
      </c>
      <c r="BU2031" s="177" t="s">
        <v>1090</v>
      </c>
      <c r="BV2031" s="177" t="s">
        <v>3245</v>
      </c>
      <c r="BW2031" s="177" t="s">
        <v>1058</v>
      </c>
    </row>
    <row r="2032" spans="51:75" x14ac:dyDescent="0.3">
      <c r="AY2032" s="226" t="e">
        <f>VLOOKUP(C2032,#REF!, 2,FALSE)</f>
        <v>#REF!</v>
      </c>
      <c r="BM2032" s="177" t="s">
        <v>5733</v>
      </c>
      <c r="BN2032" s="177" t="s">
        <v>1342</v>
      </c>
      <c r="BO2032" s="177" t="s">
        <v>5734</v>
      </c>
      <c r="BU2032" s="177" t="s">
        <v>5733</v>
      </c>
      <c r="BV2032" s="177" t="s">
        <v>1342</v>
      </c>
      <c r="BW2032" s="177" t="s">
        <v>5734</v>
      </c>
    </row>
    <row r="2033" spans="51:75" x14ac:dyDescent="0.3">
      <c r="AY2033" s="226" t="e">
        <f>VLOOKUP(C2033,#REF!, 2,FALSE)</f>
        <v>#REF!</v>
      </c>
      <c r="BM2033" s="177" t="s">
        <v>1091</v>
      </c>
      <c r="BN2033" s="177" t="s">
        <v>1342</v>
      </c>
      <c r="BO2033" s="177" t="s">
        <v>737</v>
      </c>
      <c r="BU2033" s="177" t="s">
        <v>1091</v>
      </c>
      <c r="BV2033" s="177" t="s">
        <v>1342</v>
      </c>
      <c r="BW2033" s="177" t="s">
        <v>737</v>
      </c>
    </row>
    <row r="2034" spans="51:75" x14ac:dyDescent="0.3">
      <c r="AY2034" s="226" t="e">
        <f>VLOOKUP(C2034,#REF!, 2,FALSE)</f>
        <v>#REF!</v>
      </c>
      <c r="BM2034" s="177" t="s">
        <v>5735</v>
      </c>
      <c r="BN2034" s="177" t="s">
        <v>3245</v>
      </c>
      <c r="BO2034" s="177" t="s">
        <v>2983</v>
      </c>
      <c r="BU2034" s="177" t="s">
        <v>5735</v>
      </c>
      <c r="BV2034" s="177" t="s">
        <v>3245</v>
      </c>
      <c r="BW2034" s="177" t="s">
        <v>2983</v>
      </c>
    </row>
    <row r="2035" spans="51:75" x14ac:dyDescent="0.3">
      <c r="AY2035" s="226" t="e">
        <f>VLOOKUP(C2035,#REF!, 2,FALSE)</f>
        <v>#REF!</v>
      </c>
      <c r="BM2035" s="177" t="s">
        <v>5736</v>
      </c>
      <c r="BN2035" s="177" t="s">
        <v>3087</v>
      </c>
      <c r="BO2035" s="177" t="s">
        <v>5737</v>
      </c>
      <c r="BU2035" s="177" t="s">
        <v>5736</v>
      </c>
      <c r="BV2035" s="177" t="s">
        <v>3087</v>
      </c>
      <c r="BW2035" s="177" t="s">
        <v>5737</v>
      </c>
    </row>
    <row r="2036" spans="51:75" x14ac:dyDescent="0.3">
      <c r="AY2036" s="226" t="e">
        <f>VLOOKUP(C2036,#REF!, 2,FALSE)</f>
        <v>#REF!</v>
      </c>
      <c r="BM2036" s="177" t="s">
        <v>5738</v>
      </c>
      <c r="BN2036" s="177" t="s">
        <v>617</v>
      </c>
      <c r="BO2036" s="177" t="s">
        <v>4685</v>
      </c>
      <c r="BU2036" s="177" t="s">
        <v>5738</v>
      </c>
      <c r="BV2036" s="177" t="s">
        <v>617</v>
      </c>
      <c r="BW2036" s="177" t="s">
        <v>4685</v>
      </c>
    </row>
    <row r="2037" spans="51:75" x14ac:dyDescent="0.3">
      <c r="AY2037" s="226" t="e">
        <f>VLOOKUP(C2037,#REF!, 2,FALSE)</f>
        <v>#REF!</v>
      </c>
      <c r="BM2037" s="177" t="s">
        <v>5739</v>
      </c>
      <c r="BN2037" s="177" t="s">
        <v>3005</v>
      </c>
      <c r="BO2037" s="177" t="s">
        <v>922</v>
      </c>
      <c r="BU2037" s="177" t="s">
        <v>5739</v>
      </c>
      <c r="BV2037" s="177" t="s">
        <v>3005</v>
      </c>
      <c r="BW2037" s="177" t="s">
        <v>922</v>
      </c>
    </row>
    <row r="2038" spans="51:75" x14ac:dyDescent="0.3">
      <c r="AY2038" s="226" t="e">
        <f>VLOOKUP(C2038,#REF!, 2,FALSE)</f>
        <v>#REF!</v>
      </c>
      <c r="BM2038" s="177" t="s">
        <v>5740</v>
      </c>
      <c r="BN2038" s="177" t="s">
        <v>841</v>
      </c>
      <c r="BO2038" s="177" t="s">
        <v>1613</v>
      </c>
      <c r="BU2038" s="177" t="s">
        <v>5740</v>
      </c>
      <c r="BV2038" s="177" t="s">
        <v>841</v>
      </c>
      <c r="BW2038" s="177" t="s">
        <v>1613</v>
      </c>
    </row>
    <row r="2039" spans="51:75" x14ac:dyDescent="0.3">
      <c r="AY2039" s="226" t="e">
        <f>VLOOKUP(C2039,#REF!, 2,FALSE)</f>
        <v>#REF!</v>
      </c>
      <c r="BM2039" s="177" t="s">
        <v>5741</v>
      </c>
      <c r="BN2039" s="177" t="s">
        <v>3083</v>
      </c>
      <c r="BO2039" s="177" t="s">
        <v>622</v>
      </c>
      <c r="BU2039" s="177" t="s">
        <v>5741</v>
      </c>
      <c r="BV2039" s="177" t="s">
        <v>3083</v>
      </c>
      <c r="BW2039" s="177" t="s">
        <v>622</v>
      </c>
    </row>
    <row r="2040" spans="51:75" x14ac:dyDescent="0.3">
      <c r="AY2040" s="226" t="e">
        <f>VLOOKUP(C2040,#REF!, 2,FALSE)</f>
        <v>#REF!</v>
      </c>
      <c r="BM2040" s="177" t="s">
        <v>5742</v>
      </c>
      <c r="BN2040" s="177" t="s">
        <v>663</v>
      </c>
      <c r="BO2040" s="177" t="s">
        <v>4301</v>
      </c>
      <c r="BU2040" s="177" t="s">
        <v>5742</v>
      </c>
      <c r="BV2040" s="177" t="s">
        <v>663</v>
      </c>
      <c r="BW2040" s="177" t="s">
        <v>4301</v>
      </c>
    </row>
    <row r="2041" spans="51:75" x14ac:dyDescent="0.3">
      <c r="AY2041" s="226" t="e">
        <f>VLOOKUP(C2041,#REF!, 2,FALSE)</f>
        <v>#REF!</v>
      </c>
      <c r="BM2041" s="177" t="s">
        <v>5743</v>
      </c>
      <c r="BN2041" s="177" t="s">
        <v>2979</v>
      </c>
      <c r="BO2041" s="177" t="s">
        <v>5744</v>
      </c>
      <c r="BU2041" s="177" t="s">
        <v>5743</v>
      </c>
      <c r="BV2041" s="177" t="s">
        <v>2979</v>
      </c>
      <c r="BW2041" s="177" t="s">
        <v>5744</v>
      </c>
    </row>
    <row r="2042" spans="51:75" x14ac:dyDescent="0.3">
      <c r="AY2042" s="226" t="e">
        <f>VLOOKUP(C2042,#REF!, 2,FALSE)</f>
        <v>#REF!</v>
      </c>
      <c r="BM2042" s="177" t="s">
        <v>167</v>
      </c>
      <c r="BN2042" s="177" t="s">
        <v>631</v>
      </c>
      <c r="BO2042" s="177" t="s">
        <v>947</v>
      </c>
      <c r="BU2042" s="177" t="s">
        <v>167</v>
      </c>
      <c r="BV2042" s="177" t="s">
        <v>631</v>
      </c>
      <c r="BW2042" s="177" t="s">
        <v>947</v>
      </c>
    </row>
    <row r="2043" spans="51:75" x14ac:dyDescent="0.3">
      <c r="AY2043" s="226" t="e">
        <f>VLOOKUP(C2043,#REF!, 2,FALSE)</f>
        <v>#REF!</v>
      </c>
      <c r="BM2043" s="177" t="s">
        <v>5746</v>
      </c>
      <c r="BN2043" s="177" t="s">
        <v>3199</v>
      </c>
      <c r="BO2043" s="177" t="s">
        <v>2100</v>
      </c>
      <c r="BU2043" s="177" t="s">
        <v>5746</v>
      </c>
      <c r="BV2043" s="177" t="s">
        <v>3199</v>
      </c>
      <c r="BW2043" s="177" t="s">
        <v>2100</v>
      </c>
    </row>
    <row r="2044" spans="51:75" x14ac:dyDescent="0.3">
      <c r="AY2044" s="226" t="e">
        <f>VLOOKUP(C2044,#REF!, 2,FALSE)</f>
        <v>#REF!</v>
      </c>
      <c r="BM2044" s="177" t="s">
        <v>5747</v>
      </c>
      <c r="BN2044" s="177" t="s">
        <v>3005</v>
      </c>
      <c r="BO2044" s="177" t="s">
        <v>1966</v>
      </c>
      <c r="BU2044" s="177" t="s">
        <v>5747</v>
      </c>
      <c r="BV2044" s="177" t="s">
        <v>3005</v>
      </c>
      <c r="BW2044" s="177" t="s">
        <v>1966</v>
      </c>
    </row>
    <row r="2045" spans="51:75" x14ac:dyDescent="0.3">
      <c r="AY2045" s="226" t="e">
        <f>VLOOKUP(C2045,#REF!, 2,FALSE)</f>
        <v>#REF!</v>
      </c>
      <c r="BM2045" s="177" t="s">
        <v>5748</v>
      </c>
      <c r="BN2045" s="177" t="s">
        <v>3199</v>
      </c>
      <c r="BO2045" s="177" t="s">
        <v>939</v>
      </c>
      <c r="BU2045" s="177" t="s">
        <v>5748</v>
      </c>
      <c r="BV2045" s="177" t="s">
        <v>3199</v>
      </c>
      <c r="BW2045" s="177" t="s">
        <v>939</v>
      </c>
    </row>
    <row r="2046" spans="51:75" x14ac:dyDescent="0.3">
      <c r="AY2046" s="226" t="e">
        <f>VLOOKUP(C2046,#REF!, 2,FALSE)</f>
        <v>#REF!</v>
      </c>
      <c r="BM2046" s="177" t="s">
        <v>5749</v>
      </c>
      <c r="BN2046" s="177" t="s">
        <v>803</v>
      </c>
      <c r="BO2046" s="177" t="s">
        <v>1693</v>
      </c>
      <c r="BU2046" s="177" t="s">
        <v>5749</v>
      </c>
      <c r="BV2046" s="177" t="s">
        <v>803</v>
      </c>
      <c r="BW2046" s="177" t="s">
        <v>1693</v>
      </c>
    </row>
    <row r="2047" spans="51:75" x14ac:dyDescent="0.3">
      <c r="AY2047" s="226" t="e">
        <f>VLOOKUP(C2047,#REF!, 2,FALSE)</f>
        <v>#REF!</v>
      </c>
      <c r="BM2047" s="177" t="s">
        <v>5750</v>
      </c>
      <c r="BN2047" s="177" t="s">
        <v>778</v>
      </c>
      <c r="BO2047" s="177" t="s">
        <v>3613</v>
      </c>
      <c r="BU2047" s="177" t="s">
        <v>5750</v>
      </c>
      <c r="BV2047" s="177" t="s">
        <v>778</v>
      </c>
      <c r="BW2047" s="177" t="s">
        <v>3613</v>
      </c>
    </row>
    <row r="2048" spans="51:75" x14ac:dyDescent="0.3">
      <c r="AY2048" s="226" t="e">
        <f>VLOOKUP(C2048,#REF!, 2,FALSE)</f>
        <v>#REF!</v>
      </c>
      <c r="BM2048" s="177" t="s">
        <v>5751</v>
      </c>
      <c r="BN2048" s="177" t="s">
        <v>3199</v>
      </c>
      <c r="BO2048" s="177" t="s">
        <v>1265</v>
      </c>
      <c r="BU2048" s="177" t="s">
        <v>5751</v>
      </c>
      <c r="BV2048" s="177" t="s">
        <v>3199</v>
      </c>
      <c r="BW2048" s="177" t="s">
        <v>1265</v>
      </c>
    </row>
    <row r="2049" spans="51:75" x14ac:dyDescent="0.3">
      <c r="AY2049" s="226" t="e">
        <f>VLOOKUP(C2049,#REF!, 2,FALSE)</f>
        <v>#REF!</v>
      </c>
      <c r="BM2049" s="177" t="s">
        <v>5752</v>
      </c>
      <c r="BN2049" s="177" t="s">
        <v>619</v>
      </c>
      <c r="BO2049" s="177" t="s">
        <v>5753</v>
      </c>
      <c r="BU2049" s="177" t="s">
        <v>5752</v>
      </c>
      <c r="BV2049" s="177" t="s">
        <v>619</v>
      </c>
      <c r="BW2049" s="177" t="s">
        <v>5753</v>
      </c>
    </row>
    <row r="2050" spans="51:75" x14ac:dyDescent="0.3">
      <c r="AY2050" s="226" t="e">
        <f>VLOOKUP(C2050,#REF!, 2,FALSE)</f>
        <v>#REF!</v>
      </c>
      <c r="BM2050" s="177" t="s">
        <v>5755</v>
      </c>
      <c r="BN2050" s="177" t="s">
        <v>1342</v>
      </c>
      <c r="BO2050" s="177" t="s">
        <v>5756</v>
      </c>
      <c r="BU2050" s="177" t="s">
        <v>5755</v>
      </c>
      <c r="BV2050" s="177" t="s">
        <v>1342</v>
      </c>
      <c r="BW2050" s="177" t="s">
        <v>5756</v>
      </c>
    </row>
    <row r="2051" spans="51:75" x14ac:dyDescent="0.3">
      <c r="AY2051" s="226" t="e">
        <f>VLOOKUP(C2051,#REF!, 2,FALSE)</f>
        <v>#REF!</v>
      </c>
      <c r="BM2051" s="177" t="s">
        <v>168</v>
      </c>
      <c r="BN2051" s="177" t="s">
        <v>636</v>
      </c>
      <c r="BO2051" s="177" t="s">
        <v>2474</v>
      </c>
      <c r="BU2051" s="177" t="s">
        <v>168</v>
      </c>
      <c r="BV2051" s="177" t="s">
        <v>636</v>
      </c>
      <c r="BW2051" s="177" t="s">
        <v>2474</v>
      </c>
    </row>
    <row r="2052" spans="51:75" x14ac:dyDescent="0.3">
      <c r="AY2052" s="226" t="e">
        <f>VLOOKUP(C2052,#REF!, 2,FALSE)</f>
        <v>#REF!</v>
      </c>
      <c r="BM2052" s="177" t="s">
        <v>5757</v>
      </c>
      <c r="BN2052" s="177" t="s">
        <v>669</v>
      </c>
      <c r="BO2052" s="177" t="s">
        <v>5758</v>
      </c>
      <c r="BU2052" s="177" t="s">
        <v>5757</v>
      </c>
      <c r="BV2052" s="177" t="s">
        <v>669</v>
      </c>
      <c r="BW2052" s="177" t="s">
        <v>5758</v>
      </c>
    </row>
    <row r="2053" spans="51:75" x14ac:dyDescent="0.3">
      <c r="AY2053" s="226" t="e">
        <f>VLOOKUP(C2053,#REF!, 2,FALSE)</f>
        <v>#REF!</v>
      </c>
      <c r="BM2053" s="177" t="s">
        <v>5759</v>
      </c>
      <c r="BN2053" s="177" t="s">
        <v>1013</v>
      </c>
      <c r="BO2053" s="177" t="s">
        <v>1053</v>
      </c>
      <c r="BU2053" s="177" t="s">
        <v>5759</v>
      </c>
      <c r="BV2053" s="177" t="s">
        <v>1013</v>
      </c>
      <c r="BW2053" s="177" t="s">
        <v>1053</v>
      </c>
    </row>
    <row r="2054" spans="51:75" x14ac:dyDescent="0.3">
      <c r="AY2054" s="226" t="e">
        <f>VLOOKUP(C2054,#REF!, 2,FALSE)</f>
        <v>#REF!</v>
      </c>
      <c r="BM2054" s="177" t="s">
        <v>5760</v>
      </c>
      <c r="BN2054" s="177" t="s">
        <v>1013</v>
      </c>
      <c r="BO2054" s="177" t="s">
        <v>5761</v>
      </c>
      <c r="BU2054" s="177" t="s">
        <v>5760</v>
      </c>
      <c r="BV2054" s="177" t="s">
        <v>1013</v>
      </c>
      <c r="BW2054" s="177" t="s">
        <v>5761</v>
      </c>
    </row>
    <row r="2055" spans="51:75" x14ac:dyDescent="0.3">
      <c r="AY2055" s="226" t="e">
        <f>VLOOKUP(C2055,#REF!, 2,FALSE)</f>
        <v>#REF!</v>
      </c>
      <c r="BM2055" s="177" t="s">
        <v>5762</v>
      </c>
      <c r="BN2055" s="177" t="s">
        <v>657</v>
      </c>
      <c r="BO2055" s="177" t="s">
        <v>1343</v>
      </c>
      <c r="BU2055" s="177" t="s">
        <v>5762</v>
      </c>
      <c r="BV2055" s="177" t="s">
        <v>657</v>
      </c>
      <c r="BW2055" s="177" t="s">
        <v>1343</v>
      </c>
    </row>
    <row r="2056" spans="51:75" x14ac:dyDescent="0.3">
      <c r="AY2056" s="226" t="e">
        <f>VLOOKUP(C2056,#REF!, 2,FALSE)</f>
        <v>#REF!</v>
      </c>
      <c r="BM2056" s="177" t="s">
        <v>1092</v>
      </c>
      <c r="BN2056" s="177" t="s">
        <v>771</v>
      </c>
      <c r="BO2056" s="177" t="s">
        <v>2692</v>
      </c>
      <c r="BU2056" s="177" t="s">
        <v>1092</v>
      </c>
      <c r="BV2056" s="177" t="s">
        <v>771</v>
      </c>
      <c r="BW2056" s="177" t="s">
        <v>2692</v>
      </c>
    </row>
    <row r="2057" spans="51:75" x14ac:dyDescent="0.3">
      <c r="AY2057" s="226" t="e">
        <f>VLOOKUP(C2057,#REF!, 2,FALSE)</f>
        <v>#REF!</v>
      </c>
      <c r="BM2057" s="177" t="s">
        <v>143</v>
      </c>
      <c r="BN2057" s="177" t="s">
        <v>736</v>
      </c>
      <c r="BO2057" s="177" t="s">
        <v>5105</v>
      </c>
      <c r="BU2057" s="177" t="s">
        <v>143</v>
      </c>
      <c r="BV2057" s="177" t="s">
        <v>736</v>
      </c>
      <c r="BW2057" s="177" t="s">
        <v>5105</v>
      </c>
    </row>
    <row r="2058" spans="51:75" x14ac:dyDescent="0.3">
      <c r="AY2058" s="226" t="e">
        <f>VLOOKUP(C2058,#REF!, 2,FALSE)</f>
        <v>#REF!</v>
      </c>
      <c r="BM2058" s="177" t="s">
        <v>5763</v>
      </c>
      <c r="BN2058" s="177" t="s">
        <v>661</v>
      </c>
      <c r="BO2058" s="177" t="s">
        <v>2459</v>
      </c>
      <c r="BU2058" s="177" t="s">
        <v>5763</v>
      </c>
      <c r="BV2058" s="177" t="s">
        <v>661</v>
      </c>
      <c r="BW2058" s="177" t="s">
        <v>2459</v>
      </c>
    </row>
    <row r="2059" spans="51:75" x14ac:dyDescent="0.3">
      <c r="AY2059" s="226" t="e">
        <f>VLOOKUP(C2059,#REF!, 2,FALSE)</f>
        <v>#REF!</v>
      </c>
      <c r="BM2059" s="177" t="s">
        <v>5764</v>
      </c>
      <c r="BN2059" s="177" t="s">
        <v>1342</v>
      </c>
      <c r="BO2059" s="177" t="s">
        <v>1338</v>
      </c>
      <c r="BU2059" s="177" t="s">
        <v>5764</v>
      </c>
      <c r="BV2059" s="177" t="s">
        <v>1342</v>
      </c>
      <c r="BW2059" s="177" t="s">
        <v>1338</v>
      </c>
    </row>
    <row r="2060" spans="51:75" x14ac:dyDescent="0.3">
      <c r="AY2060" s="226" t="e">
        <f>VLOOKUP(C2060,#REF!, 2,FALSE)</f>
        <v>#REF!</v>
      </c>
      <c r="BM2060" s="177" t="s">
        <v>5765</v>
      </c>
      <c r="BN2060" s="177" t="s">
        <v>3199</v>
      </c>
      <c r="BO2060" s="177" t="s">
        <v>1693</v>
      </c>
      <c r="BU2060" s="177" t="s">
        <v>5765</v>
      </c>
      <c r="BV2060" s="177" t="s">
        <v>3199</v>
      </c>
      <c r="BW2060" s="177" t="s">
        <v>1693</v>
      </c>
    </row>
    <row r="2061" spans="51:75" x14ac:dyDescent="0.3">
      <c r="AY2061" s="226" t="e">
        <f>VLOOKUP(C2061,#REF!, 2,FALSE)</f>
        <v>#REF!</v>
      </c>
      <c r="BM2061" s="177" t="s">
        <v>5766</v>
      </c>
      <c r="BN2061" s="177" t="s">
        <v>2983</v>
      </c>
      <c r="BO2061" s="177" t="s">
        <v>2983</v>
      </c>
      <c r="BU2061" s="177" t="s">
        <v>5766</v>
      </c>
      <c r="BV2061" s="177" t="s">
        <v>2983</v>
      </c>
      <c r="BW2061" s="177" t="s">
        <v>2983</v>
      </c>
    </row>
    <row r="2062" spans="51:75" x14ac:dyDescent="0.3">
      <c r="AY2062" s="226" t="e">
        <f>VLOOKUP(C2062,#REF!, 2,FALSE)</f>
        <v>#REF!</v>
      </c>
      <c r="BM2062" s="177" t="s">
        <v>5767</v>
      </c>
      <c r="BN2062" s="177" t="s">
        <v>2983</v>
      </c>
      <c r="BO2062" s="177" t="s">
        <v>2983</v>
      </c>
      <c r="BU2062" s="177" t="s">
        <v>5767</v>
      </c>
      <c r="BV2062" s="177" t="s">
        <v>2983</v>
      </c>
      <c r="BW2062" s="177" t="s">
        <v>2983</v>
      </c>
    </row>
    <row r="2063" spans="51:75" x14ac:dyDescent="0.3">
      <c r="AY2063" s="226" t="e">
        <f>VLOOKUP(C2063,#REF!, 2,FALSE)</f>
        <v>#REF!</v>
      </c>
      <c r="BM2063" s="177" t="s">
        <v>5769</v>
      </c>
      <c r="BN2063" s="177" t="s">
        <v>636</v>
      </c>
      <c r="BO2063" s="177" t="s">
        <v>1521</v>
      </c>
      <c r="BU2063" s="177" t="s">
        <v>5769</v>
      </c>
      <c r="BV2063" s="177" t="s">
        <v>636</v>
      </c>
      <c r="BW2063" s="177" t="s">
        <v>1521</v>
      </c>
    </row>
    <row r="2064" spans="51:75" x14ac:dyDescent="0.3">
      <c r="AY2064" s="226" t="e">
        <f>VLOOKUP(C2064,#REF!, 2,FALSE)</f>
        <v>#REF!</v>
      </c>
      <c r="BM2064" s="177" t="s">
        <v>5770</v>
      </c>
      <c r="BN2064" s="177" t="s">
        <v>1342</v>
      </c>
      <c r="BO2064" s="177" t="s">
        <v>5125</v>
      </c>
      <c r="BU2064" s="177" t="s">
        <v>5770</v>
      </c>
      <c r="BV2064" s="177" t="s">
        <v>1342</v>
      </c>
      <c r="BW2064" s="177" t="s">
        <v>5125</v>
      </c>
    </row>
    <row r="2065" spans="51:75" x14ac:dyDescent="0.3">
      <c r="AY2065" s="226" t="e">
        <f>VLOOKUP(C2065,#REF!, 2,FALSE)</f>
        <v>#REF!</v>
      </c>
      <c r="BM2065" s="177" t="s">
        <v>5771</v>
      </c>
      <c r="BN2065" s="177" t="s">
        <v>666</v>
      </c>
      <c r="BO2065" s="177" t="s">
        <v>4689</v>
      </c>
      <c r="BU2065" s="177" t="s">
        <v>5771</v>
      </c>
      <c r="BV2065" s="177" t="s">
        <v>666</v>
      </c>
      <c r="BW2065" s="177" t="s">
        <v>4689</v>
      </c>
    </row>
    <row r="2066" spans="51:75" x14ac:dyDescent="0.3">
      <c r="AY2066" s="226" t="e">
        <f>VLOOKUP(C2066,#REF!, 2,FALSE)</f>
        <v>#REF!</v>
      </c>
      <c r="BM2066" s="177" t="s">
        <v>5772</v>
      </c>
      <c r="BN2066" s="177" t="s">
        <v>3005</v>
      </c>
      <c r="BO2066" s="177" t="s">
        <v>2983</v>
      </c>
      <c r="BU2066" s="177" t="s">
        <v>5772</v>
      </c>
      <c r="BV2066" s="177" t="s">
        <v>3005</v>
      </c>
      <c r="BW2066" s="177" t="s">
        <v>2983</v>
      </c>
    </row>
    <row r="2067" spans="51:75" x14ac:dyDescent="0.3">
      <c r="AY2067" s="226" t="e">
        <f>VLOOKUP(C2067,#REF!, 2,FALSE)</f>
        <v>#REF!</v>
      </c>
      <c r="BM2067" s="177" t="s">
        <v>5774</v>
      </c>
      <c r="BN2067" s="177" t="s">
        <v>3083</v>
      </c>
      <c r="BO2067" s="177" t="s">
        <v>1270</v>
      </c>
      <c r="BU2067" s="177" t="s">
        <v>5774</v>
      </c>
      <c r="BV2067" s="177" t="s">
        <v>3083</v>
      </c>
      <c r="BW2067" s="177" t="s">
        <v>1270</v>
      </c>
    </row>
    <row r="2068" spans="51:75" x14ac:dyDescent="0.3">
      <c r="AY2068" s="226" t="e">
        <f>VLOOKUP(C2068,#REF!, 2,FALSE)</f>
        <v>#REF!</v>
      </c>
      <c r="BM2068" s="177" t="s">
        <v>5775</v>
      </c>
      <c r="BN2068" s="177" t="s">
        <v>771</v>
      </c>
      <c r="BO2068" s="177" t="s">
        <v>5776</v>
      </c>
      <c r="BU2068" s="177" t="s">
        <v>5775</v>
      </c>
      <c r="BV2068" s="177" t="s">
        <v>771</v>
      </c>
      <c r="BW2068" s="177" t="s">
        <v>5776</v>
      </c>
    </row>
    <row r="2069" spans="51:75" x14ac:dyDescent="0.3">
      <c r="AY2069" s="226" t="e">
        <f>VLOOKUP(C2069,#REF!, 2,FALSE)</f>
        <v>#REF!</v>
      </c>
      <c r="BM2069" s="177" t="s">
        <v>91</v>
      </c>
      <c r="BN2069" s="177" t="s">
        <v>662</v>
      </c>
      <c r="BO2069" s="177" t="s">
        <v>4338</v>
      </c>
      <c r="BU2069" s="177" t="s">
        <v>91</v>
      </c>
      <c r="BV2069" s="177" t="s">
        <v>662</v>
      </c>
      <c r="BW2069" s="177" t="s">
        <v>4338</v>
      </c>
    </row>
    <row r="2070" spans="51:75" x14ac:dyDescent="0.3">
      <c r="AY2070" s="226" t="e">
        <f>VLOOKUP(C2070,#REF!, 2,FALSE)</f>
        <v>#REF!</v>
      </c>
      <c r="BM2070" s="177" t="s">
        <v>5777</v>
      </c>
      <c r="BN2070" s="177" t="s">
        <v>3087</v>
      </c>
      <c r="BO2070" s="177" t="s">
        <v>4494</v>
      </c>
      <c r="BU2070" s="177" t="s">
        <v>5777</v>
      </c>
      <c r="BV2070" s="177" t="s">
        <v>3087</v>
      </c>
      <c r="BW2070" s="177" t="s">
        <v>4494</v>
      </c>
    </row>
    <row r="2071" spans="51:75" x14ac:dyDescent="0.3">
      <c r="AY2071" s="226" t="e">
        <f>VLOOKUP(C2071,#REF!, 2,FALSE)</f>
        <v>#REF!</v>
      </c>
      <c r="BM2071" s="177" t="s">
        <v>5778</v>
      </c>
      <c r="BN2071" s="177" t="s">
        <v>1342</v>
      </c>
      <c r="BO2071" s="177" t="s">
        <v>5779</v>
      </c>
      <c r="BU2071" s="177" t="s">
        <v>5778</v>
      </c>
      <c r="BV2071" s="177" t="s">
        <v>1342</v>
      </c>
      <c r="BW2071" s="177" t="s">
        <v>5779</v>
      </c>
    </row>
    <row r="2072" spans="51:75" x14ac:dyDescent="0.3">
      <c r="AY2072" s="226" t="e">
        <f>VLOOKUP(C2072,#REF!, 2,FALSE)</f>
        <v>#REF!</v>
      </c>
      <c r="BM2072" s="177" t="s">
        <v>5780</v>
      </c>
      <c r="BN2072" s="177" t="s">
        <v>1272</v>
      </c>
      <c r="BO2072" s="177" t="s">
        <v>4839</v>
      </c>
      <c r="BU2072" s="177" t="s">
        <v>5780</v>
      </c>
      <c r="BV2072" s="177" t="s">
        <v>1272</v>
      </c>
      <c r="BW2072" s="177" t="s">
        <v>4839</v>
      </c>
    </row>
    <row r="2073" spans="51:75" x14ac:dyDescent="0.3">
      <c r="AY2073" s="226" t="e">
        <f>VLOOKUP(C2073,#REF!, 2,FALSE)</f>
        <v>#REF!</v>
      </c>
      <c r="BM2073" s="177" t="s">
        <v>5781</v>
      </c>
      <c r="BN2073" s="177" t="s">
        <v>631</v>
      </c>
      <c r="BO2073" s="177" t="s">
        <v>3920</v>
      </c>
      <c r="BU2073" s="177" t="s">
        <v>5781</v>
      </c>
      <c r="BV2073" s="177" t="s">
        <v>631</v>
      </c>
      <c r="BW2073" s="177" t="s">
        <v>3920</v>
      </c>
    </row>
    <row r="2074" spans="51:75" x14ac:dyDescent="0.3">
      <c r="AY2074" s="226" t="e">
        <f>VLOOKUP(C2074,#REF!, 2,FALSE)</f>
        <v>#REF!</v>
      </c>
      <c r="BM2074" s="177" t="s">
        <v>1093</v>
      </c>
      <c r="BN2074" s="177" t="s">
        <v>3199</v>
      </c>
      <c r="BO2074" s="177" t="s">
        <v>5782</v>
      </c>
      <c r="BU2074" s="177" t="s">
        <v>1093</v>
      </c>
      <c r="BV2074" s="177" t="s">
        <v>3199</v>
      </c>
      <c r="BW2074" s="177" t="s">
        <v>5782</v>
      </c>
    </row>
    <row r="2075" spans="51:75" x14ac:dyDescent="0.3">
      <c r="AY2075" s="226" t="e">
        <f>VLOOKUP(C2075,#REF!, 2,FALSE)</f>
        <v>#REF!</v>
      </c>
      <c r="BM2075" s="177" t="s">
        <v>5783</v>
      </c>
      <c r="BN2075" s="177" t="s">
        <v>3199</v>
      </c>
      <c r="BO2075" s="177" t="s">
        <v>5784</v>
      </c>
      <c r="BU2075" s="177" t="s">
        <v>5783</v>
      </c>
      <c r="BV2075" s="177" t="s">
        <v>3199</v>
      </c>
      <c r="BW2075" s="177" t="s">
        <v>5784</v>
      </c>
    </row>
    <row r="2076" spans="51:75" x14ac:dyDescent="0.3">
      <c r="AY2076" s="226" t="e">
        <f>VLOOKUP(C2076,#REF!, 2,FALSE)</f>
        <v>#REF!</v>
      </c>
      <c r="BM2076" s="177" t="s">
        <v>5785</v>
      </c>
      <c r="BN2076" s="177" t="s">
        <v>1342</v>
      </c>
      <c r="BO2076" s="177" t="s">
        <v>5786</v>
      </c>
      <c r="BU2076" s="177" t="s">
        <v>5785</v>
      </c>
      <c r="BV2076" s="177" t="s">
        <v>1342</v>
      </c>
      <c r="BW2076" s="177" t="s">
        <v>5786</v>
      </c>
    </row>
    <row r="2077" spans="51:75" x14ac:dyDescent="0.3">
      <c r="AY2077" s="226" t="e">
        <f>VLOOKUP(C2077,#REF!, 2,FALSE)</f>
        <v>#REF!</v>
      </c>
      <c r="BM2077" s="177" t="s">
        <v>1094</v>
      </c>
      <c r="BN2077" s="177" t="s">
        <v>849</v>
      </c>
      <c r="BO2077" s="177" t="s">
        <v>5787</v>
      </c>
      <c r="BU2077" s="177" t="s">
        <v>1094</v>
      </c>
      <c r="BV2077" s="177" t="s">
        <v>849</v>
      </c>
      <c r="BW2077" s="177" t="s">
        <v>5787</v>
      </c>
    </row>
    <row r="2078" spans="51:75" x14ac:dyDescent="0.3">
      <c r="AY2078" s="226" t="e">
        <f>VLOOKUP(C2078,#REF!, 2,FALSE)</f>
        <v>#REF!</v>
      </c>
      <c r="BM2078" s="177" t="s">
        <v>5788</v>
      </c>
      <c r="BN2078" s="177" t="s">
        <v>619</v>
      </c>
      <c r="BO2078" s="177" t="s">
        <v>5789</v>
      </c>
      <c r="BU2078" s="177" t="s">
        <v>5788</v>
      </c>
      <c r="BV2078" s="177" t="s">
        <v>619</v>
      </c>
      <c r="BW2078" s="177" t="s">
        <v>5789</v>
      </c>
    </row>
    <row r="2079" spans="51:75" x14ac:dyDescent="0.3">
      <c r="AY2079" s="226" t="e">
        <f>VLOOKUP(C2079,#REF!, 2,FALSE)</f>
        <v>#REF!</v>
      </c>
      <c r="BM2079" s="177" t="s">
        <v>5790</v>
      </c>
      <c r="BN2079" s="177" t="s">
        <v>731</v>
      </c>
      <c r="BO2079" s="177" t="s">
        <v>5791</v>
      </c>
      <c r="BU2079" s="177" t="s">
        <v>5790</v>
      </c>
      <c r="BV2079" s="177" t="s">
        <v>731</v>
      </c>
      <c r="BW2079" s="177" t="s">
        <v>5791</v>
      </c>
    </row>
    <row r="2080" spans="51:75" x14ac:dyDescent="0.3">
      <c r="AY2080" s="226" t="e">
        <f>VLOOKUP(C2080,#REF!, 2,FALSE)</f>
        <v>#REF!</v>
      </c>
      <c r="BM2080" s="177" t="s">
        <v>1095</v>
      </c>
      <c r="BN2080" s="177" t="s">
        <v>616</v>
      </c>
      <c r="BO2080" s="177" t="s">
        <v>5792</v>
      </c>
      <c r="BU2080" s="177" t="s">
        <v>1095</v>
      </c>
      <c r="BV2080" s="177" t="s">
        <v>616</v>
      </c>
      <c r="BW2080" s="177" t="s">
        <v>5792</v>
      </c>
    </row>
    <row r="2081" spans="51:75" x14ac:dyDescent="0.3">
      <c r="AY2081" s="226" t="e">
        <f>VLOOKUP(C2081,#REF!, 2,FALSE)</f>
        <v>#REF!</v>
      </c>
      <c r="BM2081" s="177" t="s">
        <v>5793</v>
      </c>
      <c r="BN2081" s="177" t="s">
        <v>841</v>
      </c>
      <c r="BO2081" s="177" t="s">
        <v>4223</v>
      </c>
      <c r="BU2081" s="177" t="s">
        <v>5793</v>
      </c>
      <c r="BV2081" s="177" t="s">
        <v>841</v>
      </c>
      <c r="BW2081" s="177" t="s">
        <v>4223</v>
      </c>
    </row>
    <row r="2082" spans="51:75" x14ac:dyDescent="0.3">
      <c r="AY2082" s="226" t="e">
        <f>VLOOKUP(C2082,#REF!, 2,FALSE)</f>
        <v>#REF!</v>
      </c>
      <c r="BM2082" s="177" t="s">
        <v>5794</v>
      </c>
      <c r="BN2082" s="177" t="s">
        <v>631</v>
      </c>
      <c r="BO2082" s="177" t="s">
        <v>5795</v>
      </c>
      <c r="BU2082" s="177" t="s">
        <v>5794</v>
      </c>
      <c r="BV2082" s="177" t="s">
        <v>631</v>
      </c>
      <c r="BW2082" s="177" t="s">
        <v>5795</v>
      </c>
    </row>
    <row r="2083" spans="51:75" x14ac:dyDescent="0.3">
      <c r="AY2083" s="226" t="e">
        <f>VLOOKUP(C2083,#REF!, 2,FALSE)</f>
        <v>#REF!</v>
      </c>
      <c r="BM2083" s="177" t="s">
        <v>92</v>
      </c>
      <c r="BN2083" s="177" t="s">
        <v>810</v>
      </c>
      <c r="BO2083" s="177" t="s">
        <v>5796</v>
      </c>
      <c r="BU2083" s="177" t="s">
        <v>92</v>
      </c>
      <c r="BV2083" s="177" t="s">
        <v>810</v>
      </c>
      <c r="BW2083" s="177" t="s">
        <v>5796</v>
      </c>
    </row>
    <row r="2084" spans="51:75" x14ac:dyDescent="0.3">
      <c r="AY2084" s="226" t="e">
        <f>VLOOKUP(C2084,#REF!, 2,FALSE)</f>
        <v>#REF!</v>
      </c>
      <c r="BM2084" s="177" t="s">
        <v>5797</v>
      </c>
      <c r="BN2084" s="177" t="s">
        <v>841</v>
      </c>
      <c r="BO2084" s="177" t="s">
        <v>3769</v>
      </c>
      <c r="BU2084" s="177" t="s">
        <v>5797</v>
      </c>
      <c r="BV2084" s="177" t="s">
        <v>841</v>
      </c>
      <c r="BW2084" s="177" t="s">
        <v>3769</v>
      </c>
    </row>
    <row r="2085" spans="51:75" x14ac:dyDescent="0.3">
      <c r="AY2085" s="226" t="e">
        <f>VLOOKUP(C2085,#REF!, 2,FALSE)</f>
        <v>#REF!</v>
      </c>
      <c r="BM2085" s="177" t="s">
        <v>5799</v>
      </c>
      <c r="BN2085" s="177" t="s">
        <v>663</v>
      </c>
      <c r="BO2085" s="177" t="s">
        <v>5800</v>
      </c>
      <c r="BU2085" s="177" t="s">
        <v>5799</v>
      </c>
      <c r="BV2085" s="177" t="s">
        <v>663</v>
      </c>
      <c r="BW2085" s="177" t="s">
        <v>5800</v>
      </c>
    </row>
    <row r="2086" spans="51:75" x14ac:dyDescent="0.3">
      <c r="AY2086" s="226" t="e">
        <f>VLOOKUP(C2086,#REF!, 2,FALSE)</f>
        <v>#REF!</v>
      </c>
      <c r="BM2086" s="177" t="s">
        <v>5801</v>
      </c>
      <c r="BN2086" s="177" t="s">
        <v>849</v>
      </c>
      <c r="BO2086" s="177" t="s">
        <v>2092</v>
      </c>
      <c r="BU2086" s="177" t="s">
        <v>5801</v>
      </c>
      <c r="BV2086" s="177" t="s">
        <v>849</v>
      </c>
      <c r="BW2086" s="177" t="s">
        <v>2092</v>
      </c>
    </row>
    <row r="2087" spans="51:75" x14ac:dyDescent="0.3">
      <c r="AY2087" s="226" t="e">
        <f>VLOOKUP(C2087,#REF!, 2,FALSE)</f>
        <v>#REF!</v>
      </c>
      <c r="BM2087" s="177" t="s">
        <v>93</v>
      </c>
      <c r="BN2087" s="177" t="s">
        <v>841</v>
      </c>
      <c r="BO2087" s="177" t="s">
        <v>5488</v>
      </c>
      <c r="BU2087" s="177" t="s">
        <v>93</v>
      </c>
      <c r="BV2087" s="177" t="s">
        <v>841</v>
      </c>
      <c r="BW2087" s="177" t="s">
        <v>5488</v>
      </c>
    </row>
    <row r="2088" spans="51:75" x14ac:dyDescent="0.3">
      <c r="AY2088" s="226" t="e">
        <f>VLOOKUP(C2088,#REF!, 2,FALSE)</f>
        <v>#REF!</v>
      </c>
      <c r="BM2088" s="177" t="s">
        <v>5802</v>
      </c>
      <c r="BN2088" s="177" t="s">
        <v>841</v>
      </c>
      <c r="BO2088" s="177" t="s">
        <v>938</v>
      </c>
      <c r="BU2088" s="177" t="s">
        <v>5802</v>
      </c>
      <c r="BV2088" s="177" t="s">
        <v>841</v>
      </c>
      <c r="BW2088" s="177" t="s">
        <v>938</v>
      </c>
    </row>
    <row r="2089" spans="51:75" x14ac:dyDescent="0.3">
      <c r="AY2089" s="226" t="e">
        <f>VLOOKUP(C2089,#REF!, 2,FALSE)</f>
        <v>#REF!</v>
      </c>
      <c r="BM2089" s="177" t="s">
        <v>5803</v>
      </c>
      <c r="BN2089" s="177" t="s">
        <v>849</v>
      </c>
      <c r="BO2089" s="177" t="s">
        <v>2983</v>
      </c>
      <c r="BU2089" s="177" t="s">
        <v>5803</v>
      </c>
      <c r="BV2089" s="177" t="s">
        <v>849</v>
      </c>
      <c r="BW2089" s="177" t="s">
        <v>2983</v>
      </c>
    </row>
    <row r="2090" spans="51:75" x14ac:dyDescent="0.3">
      <c r="AY2090" s="226" t="e">
        <f>VLOOKUP(C2090,#REF!, 2,FALSE)</f>
        <v>#REF!</v>
      </c>
      <c r="BM2090" s="177" t="s">
        <v>5804</v>
      </c>
      <c r="BN2090" s="177" t="s">
        <v>3005</v>
      </c>
      <c r="BO2090" s="177" t="s">
        <v>5806</v>
      </c>
      <c r="BU2090" s="177" t="s">
        <v>5804</v>
      </c>
      <c r="BV2090" s="177" t="s">
        <v>3005</v>
      </c>
      <c r="BW2090" s="177" t="s">
        <v>5806</v>
      </c>
    </row>
    <row r="2091" spans="51:75" x14ac:dyDescent="0.3">
      <c r="AY2091" s="226" t="e">
        <f>VLOOKUP(C2091,#REF!, 2,FALSE)</f>
        <v>#REF!</v>
      </c>
      <c r="BM2091" s="177" t="s">
        <v>5807</v>
      </c>
      <c r="BN2091" s="177" t="s">
        <v>841</v>
      </c>
      <c r="BO2091" s="177" t="s">
        <v>5488</v>
      </c>
      <c r="BU2091" s="177" t="s">
        <v>5807</v>
      </c>
      <c r="BV2091" s="177" t="s">
        <v>841</v>
      </c>
      <c r="BW2091" s="177" t="s">
        <v>5488</v>
      </c>
    </row>
    <row r="2092" spans="51:75" x14ac:dyDescent="0.3">
      <c r="AY2092" s="226" t="e">
        <f>VLOOKUP(C2092,#REF!, 2,FALSE)</f>
        <v>#REF!</v>
      </c>
      <c r="BM2092" s="177" t="s">
        <v>94</v>
      </c>
      <c r="BN2092" s="177" t="s">
        <v>666</v>
      </c>
      <c r="BO2092" s="177" t="s">
        <v>4488</v>
      </c>
      <c r="BU2092" s="177" t="s">
        <v>94</v>
      </c>
      <c r="BV2092" s="177" t="s">
        <v>666</v>
      </c>
      <c r="BW2092" s="177" t="s">
        <v>4488</v>
      </c>
    </row>
    <row r="2093" spans="51:75" x14ac:dyDescent="0.3">
      <c r="AY2093" s="226" t="e">
        <f>VLOOKUP(C2093,#REF!, 2,FALSE)</f>
        <v>#REF!</v>
      </c>
      <c r="BM2093" s="177" t="s">
        <v>5808</v>
      </c>
      <c r="BN2093" s="177" t="s">
        <v>1342</v>
      </c>
      <c r="BO2093" s="177" t="s">
        <v>5809</v>
      </c>
      <c r="BU2093" s="177" t="s">
        <v>5808</v>
      </c>
      <c r="BV2093" s="177" t="s">
        <v>1342</v>
      </c>
      <c r="BW2093" s="177" t="s">
        <v>5809</v>
      </c>
    </row>
    <row r="2094" spans="51:75" x14ac:dyDescent="0.3">
      <c r="AY2094" s="226" t="e">
        <f>VLOOKUP(C2094,#REF!, 2,FALSE)</f>
        <v>#REF!</v>
      </c>
      <c r="BM2094" s="177" t="s">
        <v>5810</v>
      </c>
      <c r="BN2094" s="177" t="s">
        <v>617</v>
      </c>
      <c r="BO2094" s="177" t="s">
        <v>2058</v>
      </c>
      <c r="BU2094" s="177" t="s">
        <v>5810</v>
      </c>
      <c r="BV2094" s="177" t="s">
        <v>617</v>
      </c>
      <c r="BW2094" s="177" t="s">
        <v>2058</v>
      </c>
    </row>
    <row r="2095" spans="51:75" x14ac:dyDescent="0.3">
      <c r="AY2095" s="226" t="e">
        <f>VLOOKUP(C2095,#REF!, 2,FALSE)</f>
        <v>#REF!</v>
      </c>
      <c r="BM2095" s="177" t="s">
        <v>5811</v>
      </c>
      <c r="BN2095" s="177" t="s">
        <v>1342</v>
      </c>
      <c r="BO2095" s="177" t="s">
        <v>5812</v>
      </c>
      <c r="BU2095" s="177" t="s">
        <v>5811</v>
      </c>
      <c r="BV2095" s="177" t="s">
        <v>1342</v>
      </c>
      <c r="BW2095" s="177" t="s">
        <v>5812</v>
      </c>
    </row>
    <row r="2096" spans="51:75" x14ac:dyDescent="0.3">
      <c r="AY2096" s="226" t="e">
        <f>VLOOKUP(C2096,#REF!, 2,FALSE)</f>
        <v>#REF!</v>
      </c>
      <c r="BM2096" s="177" t="s">
        <v>5813</v>
      </c>
      <c r="BN2096" s="177" t="s">
        <v>1342</v>
      </c>
      <c r="BO2096" s="177" t="s">
        <v>5815</v>
      </c>
      <c r="BU2096" s="177" t="s">
        <v>5813</v>
      </c>
      <c r="BV2096" s="177" t="s">
        <v>1342</v>
      </c>
      <c r="BW2096" s="177" t="s">
        <v>5815</v>
      </c>
    </row>
    <row r="2097" spans="51:75" x14ac:dyDescent="0.3">
      <c r="AY2097" s="226" t="e">
        <f>VLOOKUP(C2097,#REF!, 2,FALSE)</f>
        <v>#REF!</v>
      </c>
      <c r="BM2097" s="177" t="s">
        <v>5816</v>
      </c>
      <c r="BN2097" s="177" t="s">
        <v>928</v>
      </c>
      <c r="BO2097" s="177" t="s">
        <v>2983</v>
      </c>
      <c r="BU2097" s="177" t="s">
        <v>5816</v>
      </c>
      <c r="BV2097" s="177" t="s">
        <v>928</v>
      </c>
      <c r="BW2097" s="177" t="s">
        <v>2983</v>
      </c>
    </row>
    <row r="2098" spans="51:75" x14ac:dyDescent="0.3">
      <c r="AY2098" s="226" t="e">
        <f>VLOOKUP(C2098,#REF!, 2,FALSE)</f>
        <v>#REF!</v>
      </c>
      <c r="BM2098" s="177" t="s">
        <v>5817</v>
      </c>
      <c r="BN2098" s="177" t="s">
        <v>1272</v>
      </c>
      <c r="BO2098" s="177" t="s">
        <v>3949</v>
      </c>
      <c r="BU2098" s="177" t="s">
        <v>5817</v>
      </c>
      <c r="BV2098" s="177" t="s">
        <v>1272</v>
      </c>
      <c r="BW2098" s="177" t="s">
        <v>3949</v>
      </c>
    </row>
    <row r="2099" spans="51:75" x14ac:dyDescent="0.3">
      <c r="AY2099" s="226" t="e">
        <f>VLOOKUP(C2099,#REF!, 2,FALSE)</f>
        <v>#REF!</v>
      </c>
      <c r="BM2099" s="177" t="s">
        <v>5818</v>
      </c>
      <c r="BN2099" s="177" t="s">
        <v>669</v>
      </c>
      <c r="BO2099" s="177" t="s">
        <v>5354</v>
      </c>
      <c r="BU2099" s="177" t="s">
        <v>5818</v>
      </c>
      <c r="BV2099" s="177" t="s">
        <v>669</v>
      </c>
      <c r="BW2099" s="177" t="s">
        <v>5354</v>
      </c>
    </row>
    <row r="2100" spans="51:75" x14ac:dyDescent="0.3">
      <c r="AY2100" s="226" t="e">
        <f>VLOOKUP(C2100,#REF!, 2,FALSE)</f>
        <v>#REF!</v>
      </c>
      <c r="BM2100" s="177" t="s">
        <v>5819</v>
      </c>
      <c r="BN2100" s="177" t="s">
        <v>614</v>
      </c>
      <c r="BO2100" s="177" t="s">
        <v>5820</v>
      </c>
      <c r="BU2100" s="177" t="s">
        <v>5819</v>
      </c>
      <c r="BV2100" s="177" t="s">
        <v>614</v>
      </c>
      <c r="BW2100" s="177" t="s">
        <v>5820</v>
      </c>
    </row>
    <row r="2101" spans="51:75" x14ac:dyDescent="0.3">
      <c r="AY2101" s="226" t="e">
        <f>VLOOKUP(C2101,#REF!, 2,FALSE)</f>
        <v>#REF!</v>
      </c>
      <c r="BM2101" s="177" t="s">
        <v>5821</v>
      </c>
      <c r="BN2101" s="177" t="s">
        <v>719</v>
      </c>
      <c r="BO2101" s="177" t="s">
        <v>5822</v>
      </c>
      <c r="BU2101" s="177" t="s">
        <v>5821</v>
      </c>
      <c r="BV2101" s="177" t="s">
        <v>719</v>
      </c>
      <c r="BW2101" s="177" t="s">
        <v>5822</v>
      </c>
    </row>
    <row r="2102" spans="51:75" x14ac:dyDescent="0.3">
      <c r="AY2102" s="226" t="e">
        <f>VLOOKUP(C2102,#REF!, 2,FALSE)</f>
        <v>#REF!</v>
      </c>
      <c r="BM2102" s="177" t="s">
        <v>5823</v>
      </c>
      <c r="BN2102" s="177" t="s">
        <v>3199</v>
      </c>
      <c r="BO2102" s="177" t="s">
        <v>5824</v>
      </c>
      <c r="BU2102" s="177" t="s">
        <v>5823</v>
      </c>
      <c r="BV2102" s="177" t="s">
        <v>3199</v>
      </c>
      <c r="BW2102" s="177" t="s">
        <v>5824</v>
      </c>
    </row>
    <row r="2103" spans="51:75" x14ac:dyDescent="0.3">
      <c r="AY2103" s="226" t="e">
        <f>VLOOKUP(C2103,#REF!, 2,FALSE)</f>
        <v>#REF!</v>
      </c>
      <c r="BM2103" s="177" t="s">
        <v>5825</v>
      </c>
      <c r="BN2103" s="177" t="s">
        <v>16984</v>
      </c>
      <c r="BO2103" s="177" t="s">
        <v>5826</v>
      </c>
      <c r="BU2103" s="177" t="s">
        <v>5825</v>
      </c>
      <c r="BV2103" s="177" t="s">
        <v>16984</v>
      </c>
      <c r="BW2103" s="177" t="s">
        <v>5826</v>
      </c>
    </row>
    <row r="2104" spans="51:75" x14ac:dyDescent="0.3">
      <c r="AY2104" s="226" t="e">
        <f>VLOOKUP(C2104,#REF!, 2,FALSE)</f>
        <v>#REF!</v>
      </c>
      <c r="BM2104" s="177" t="s">
        <v>5827</v>
      </c>
      <c r="BN2104" s="177" t="s">
        <v>3199</v>
      </c>
      <c r="BO2104" s="177" t="s">
        <v>770</v>
      </c>
      <c r="BU2104" s="177" t="s">
        <v>5827</v>
      </c>
      <c r="BV2104" s="177" t="s">
        <v>3199</v>
      </c>
      <c r="BW2104" s="177" t="s">
        <v>770</v>
      </c>
    </row>
    <row r="2105" spans="51:75" x14ac:dyDescent="0.3">
      <c r="AY2105" s="226" t="e">
        <f>VLOOKUP(C2105,#REF!, 2,FALSE)</f>
        <v>#REF!</v>
      </c>
      <c r="BM2105" s="177" t="s">
        <v>5828</v>
      </c>
      <c r="BN2105" s="177" t="s">
        <v>2983</v>
      </c>
      <c r="BO2105" s="177" t="s">
        <v>5829</v>
      </c>
      <c r="BU2105" s="177" t="s">
        <v>5828</v>
      </c>
      <c r="BV2105" s="177" t="s">
        <v>2983</v>
      </c>
      <c r="BW2105" s="177" t="s">
        <v>5829</v>
      </c>
    </row>
    <row r="2106" spans="51:75" x14ac:dyDescent="0.3">
      <c r="AY2106" s="226" t="e">
        <f>VLOOKUP(C2106,#REF!, 2,FALSE)</f>
        <v>#REF!</v>
      </c>
      <c r="BM2106" s="177" t="s">
        <v>5830</v>
      </c>
      <c r="BN2106" s="177" t="s">
        <v>1342</v>
      </c>
      <c r="BO2106" s="177" t="s">
        <v>2983</v>
      </c>
      <c r="BU2106" s="177" t="s">
        <v>5830</v>
      </c>
      <c r="BV2106" s="177" t="s">
        <v>1342</v>
      </c>
      <c r="BW2106" s="177" t="s">
        <v>2983</v>
      </c>
    </row>
    <row r="2107" spans="51:75" x14ac:dyDescent="0.3">
      <c r="AY2107" s="226" t="e">
        <f>VLOOKUP(C2107,#REF!, 2,FALSE)</f>
        <v>#REF!</v>
      </c>
      <c r="BM2107" s="177" t="s">
        <v>5831</v>
      </c>
      <c r="BN2107" s="177" t="s">
        <v>2979</v>
      </c>
      <c r="BO2107" s="177" t="s">
        <v>770</v>
      </c>
      <c r="BU2107" s="177" t="s">
        <v>5831</v>
      </c>
      <c r="BV2107" s="177" t="s">
        <v>2979</v>
      </c>
      <c r="BW2107" s="177" t="s">
        <v>770</v>
      </c>
    </row>
    <row r="2108" spans="51:75" x14ac:dyDescent="0.3">
      <c r="AY2108" s="226" t="e">
        <f>VLOOKUP(C2108,#REF!, 2,FALSE)</f>
        <v>#REF!</v>
      </c>
      <c r="BM2108" s="177" t="s">
        <v>5832</v>
      </c>
      <c r="BN2108" s="177" t="s">
        <v>2979</v>
      </c>
      <c r="BO2108" s="177" t="s">
        <v>5833</v>
      </c>
      <c r="BU2108" s="177" t="s">
        <v>5832</v>
      </c>
      <c r="BV2108" s="177" t="s">
        <v>2979</v>
      </c>
      <c r="BW2108" s="177" t="s">
        <v>5833</v>
      </c>
    </row>
    <row r="2109" spans="51:75" x14ac:dyDescent="0.3">
      <c r="AY2109" s="226" t="e">
        <f>VLOOKUP(C2109,#REF!, 2,FALSE)</f>
        <v>#REF!</v>
      </c>
      <c r="BM2109" s="177" t="s">
        <v>5834</v>
      </c>
      <c r="BN2109" s="177" t="s">
        <v>3005</v>
      </c>
      <c r="BO2109" s="177" t="s">
        <v>770</v>
      </c>
      <c r="BU2109" s="177" t="s">
        <v>5834</v>
      </c>
      <c r="BV2109" s="177" t="s">
        <v>3005</v>
      </c>
      <c r="BW2109" s="177" t="s">
        <v>770</v>
      </c>
    </row>
    <row r="2110" spans="51:75" x14ac:dyDescent="0.3">
      <c r="AY2110" s="226" t="e">
        <f>VLOOKUP(C2110,#REF!, 2,FALSE)</f>
        <v>#REF!</v>
      </c>
      <c r="BM2110" s="177" t="s">
        <v>5835</v>
      </c>
      <c r="BN2110" s="177" t="s">
        <v>3199</v>
      </c>
      <c r="BO2110" s="177" t="s">
        <v>770</v>
      </c>
      <c r="BU2110" s="177" t="s">
        <v>5835</v>
      </c>
      <c r="BV2110" s="177" t="s">
        <v>3199</v>
      </c>
      <c r="BW2110" s="177" t="s">
        <v>770</v>
      </c>
    </row>
    <row r="2111" spans="51:75" x14ac:dyDescent="0.3">
      <c r="AY2111" s="226" t="e">
        <f>VLOOKUP(C2111,#REF!, 2,FALSE)</f>
        <v>#REF!</v>
      </c>
      <c r="BM2111" s="177" t="s">
        <v>5836</v>
      </c>
      <c r="BN2111" s="177" t="s">
        <v>3199</v>
      </c>
      <c r="BO2111" s="177" t="s">
        <v>770</v>
      </c>
      <c r="BU2111" s="177" t="s">
        <v>5836</v>
      </c>
      <c r="BV2111" s="177" t="s">
        <v>3199</v>
      </c>
      <c r="BW2111" s="177" t="s">
        <v>770</v>
      </c>
    </row>
    <row r="2112" spans="51:75" x14ac:dyDescent="0.3">
      <c r="AY2112" s="226" t="e">
        <f>VLOOKUP(C2112,#REF!, 2,FALSE)</f>
        <v>#REF!</v>
      </c>
      <c r="BM2112" s="177" t="s">
        <v>5837</v>
      </c>
      <c r="BN2112" s="177" t="s">
        <v>2983</v>
      </c>
      <c r="BO2112" s="177" t="s">
        <v>770</v>
      </c>
      <c r="BU2112" s="177" t="s">
        <v>5837</v>
      </c>
      <c r="BV2112" s="177" t="s">
        <v>2983</v>
      </c>
      <c r="BW2112" s="177" t="s">
        <v>770</v>
      </c>
    </row>
    <row r="2113" spans="51:75" x14ac:dyDescent="0.3">
      <c r="AY2113" s="226" t="e">
        <f>VLOOKUP(C2113,#REF!, 2,FALSE)</f>
        <v>#REF!</v>
      </c>
      <c r="BM2113" s="177" t="s">
        <v>5838</v>
      </c>
      <c r="BN2113" s="177" t="s">
        <v>2979</v>
      </c>
      <c r="BO2113" s="177" t="s">
        <v>770</v>
      </c>
      <c r="BU2113" s="177" t="s">
        <v>5838</v>
      </c>
      <c r="BV2113" s="177" t="s">
        <v>2979</v>
      </c>
      <c r="BW2113" s="177" t="s">
        <v>770</v>
      </c>
    </row>
    <row r="2114" spans="51:75" x14ac:dyDescent="0.3">
      <c r="AY2114" s="226" t="e">
        <f>VLOOKUP(C2114,#REF!, 2,FALSE)</f>
        <v>#REF!</v>
      </c>
      <c r="BM2114" s="177" t="s">
        <v>5839</v>
      </c>
      <c r="BN2114" s="177" t="s">
        <v>1342</v>
      </c>
      <c r="BO2114" s="177" t="s">
        <v>5840</v>
      </c>
      <c r="BU2114" s="177" t="s">
        <v>5839</v>
      </c>
      <c r="BV2114" s="177" t="s">
        <v>1342</v>
      </c>
      <c r="BW2114" s="177" t="s">
        <v>5840</v>
      </c>
    </row>
    <row r="2115" spans="51:75" x14ac:dyDescent="0.3">
      <c r="AY2115" s="226" t="e">
        <f>VLOOKUP(C2115,#REF!, 2,FALSE)</f>
        <v>#REF!</v>
      </c>
      <c r="BM2115" s="177" t="s">
        <v>5841</v>
      </c>
      <c r="BN2115" s="177" t="s">
        <v>2979</v>
      </c>
      <c r="BO2115" s="177" t="s">
        <v>1270</v>
      </c>
      <c r="BU2115" s="177" t="s">
        <v>5841</v>
      </c>
      <c r="BV2115" s="177" t="s">
        <v>2979</v>
      </c>
      <c r="BW2115" s="177" t="s">
        <v>1270</v>
      </c>
    </row>
    <row r="2116" spans="51:75" x14ac:dyDescent="0.3">
      <c r="AY2116" s="226" t="e">
        <f>VLOOKUP(C2116,#REF!, 2,FALSE)</f>
        <v>#REF!</v>
      </c>
      <c r="BM2116" s="177" t="s">
        <v>5843</v>
      </c>
      <c r="BN2116" s="177" t="s">
        <v>700</v>
      </c>
      <c r="BO2116" s="177" t="s">
        <v>3368</v>
      </c>
      <c r="BU2116" s="177" t="s">
        <v>5843</v>
      </c>
      <c r="BV2116" s="177" t="s">
        <v>700</v>
      </c>
      <c r="BW2116" s="177" t="s">
        <v>3368</v>
      </c>
    </row>
    <row r="2117" spans="51:75" x14ac:dyDescent="0.3">
      <c r="AY2117" s="226" t="e">
        <f>VLOOKUP(C2117,#REF!, 2,FALSE)</f>
        <v>#REF!</v>
      </c>
      <c r="BM2117" s="177" t="s">
        <v>5844</v>
      </c>
      <c r="BN2117" s="177" t="s">
        <v>849</v>
      </c>
      <c r="BO2117" s="177" t="s">
        <v>2983</v>
      </c>
      <c r="BU2117" s="177" t="s">
        <v>5844</v>
      </c>
      <c r="BV2117" s="177" t="s">
        <v>849</v>
      </c>
      <c r="BW2117" s="177" t="s">
        <v>2983</v>
      </c>
    </row>
    <row r="2118" spans="51:75" x14ac:dyDescent="0.3">
      <c r="AY2118" s="226" t="e">
        <f>VLOOKUP(C2118,#REF!, 2,FALSE)</f>
        <v>#REF!</v>
      </c>
      <c r="BM2118" s="177" t="s">
        <v>95</v>
      </c>
      <c r="BN2118" s="177" t="s">
        <v>3199</v>
      </c>
      <c r="BO2118" s="177" t="s">
        <v>5845</v>
      </c>
      <c r="BU2118" s="177" t="s">
        <v>95</v>
      </c>
      <c r="BV2118" s="177" t="s">
        <v>3199</v>
      </c>
      <c r="BW2118" s="177" t="s">
        <v>5845</v>
      </c>
    </row>
    <row r="2119" spans="51:75" x14ac:dyDescent="0.3">
      <c r="AY2119" s="226" t="e">
        <f>VLOOKUP(C2119,#REF!, 2,FALSE)</f>
        <v>#REF!</v>
      </c>
      <c r="BM2119" s="177" t="s">
        <v>1101</v>
      </c>
      <c r="BN2119" s="177" t="s">
        <v>1272</v>
      </c>
      <c r="BO2119" s="177" t="s">
        <v>1119</v>
      </c>
      <c r="BU2119" s="177" t="s">
        <v>1101</v>
      </c>
      <c r="BV2119" s="177" t="s">
        <v>1272</v>
      </c>
      <c r="BW2119" s="177" t="s">
        <v>1119</v>
      </c>
    </row>
    <row r="2120" spans="51:75" x14ac:dyDescent="0.3">
      <c r="AY2120" s="226" t="e">
        <f>VLOOKUP(C2120,#REF!, 2,FALSE)</f>
        <v>#REF!</v>
      </c>
      <c r="BM2120" s="177" t="s">
        <v>5846</v>
      </c>
      <c r="BN2120" s="177" t="s">
        <v>3199</v>
      </c>
      <c r="BO2120" s="177" t="s">
        <v>777</v>
      </c>
      <c r="BU2120" s="177" t="s">
        <v>5846</v>
      </c>
      <c r="BV2120" s="177" t="s">
        <v>3199</v>
      </c>
      <c r="BW2120" s="177" t="s">
        <v>777</v>
      </c>
    </row>
    <row r="2121" spans="51:75" x14ac:dyDescent="0.3">
      <c r="AY2121" s="226" t="e">
        <f>VLOOKUP(C2121,#REF!, 2,FALSE)</f>
        <v>#REF!</v>
      </c>
      <c r="BM2121" s="177" t="s">
        <v>5847</v>
      </c>
      <c r="BN2121" s="177" t="s">
        <v>862</v>
      </c>
      <c r="BO2121" s="177" t="s">
        <v>4415</v>
      </c>
      <c r="BU2121" s="177" t="s">
        <v>5847</v>
      </c>
      <c r="BV2121" s="177" t="s">
        <v>862</v>
      </c>
      <c r="BW2121" s="177" t="s">
        <v>4415</v>
      </c>
    </row>
    <row r="2122" spans="51:75" x14ac:dyDescent="0.3">
      <c r="AY2122" s="226" t="e">
        <f>VLOOKUP(C2122,#REF!, 2,FALSE)</f>
        <v>#REF!</v>
      </c>
      <c r="BM2122" s="177" t="s">
        <v>5848</v>
      </c>
      <c r="BN2122" s="177" t="s">
        <v>1342</v>
      </c>
      <c r="BO2122" s="177" t="s">
        <v>3453</v>
      </c>
      <c r="BU2122" s="177" t="s">
        <v>5848</v>
      </c>
      <c r="BV2122" s="177" t="s">
        <v>1342</v>
      </c>
      <c r="BW2122" s="177" t="s">
        <v>3453</v>
      </c>
    </row>
    <row r="2123" spans="51:75" x14ac:dyDescent="0.3">
      <c r="AY2123" s="226" t="e">
        <f>VLOOKUP(C2123,#REF!, 2,FALSE)</f>
        <v>#REF!</v>
      </c>
      <c r="BM2123" s="177" t="s">
        <v>5849</v>
      </c>
      <c r="BN2123" s="177" t="s">
        <v>628</v>
      </c>
      <c r="BO2123" s="177" t="s">
        <v>4285</v>
      </c>
      <c r="BU2123" s="177" t="s">
        <v>5849</v>
      </c>
      <c r="BV2123" s="177" t="s">
        <v>628</v>
      </c>
      <c r="BW2123" s="177" t="s">
        <v>4285</v>
      </c>
    </row>
    <row r="2124" spans="51:75" x14ac:dyDescent="0.3">
      <c r="AY2124" s="226" t="e">
        <f>VLOOKUP(C2124,#REF!, 2,FALSE)</f>
        <v>#REF!</v>
      </c>
      <c r="BM2124" s="177" t="s">
        <v>5851</v>
      </c>
      <c r="BN2124" s="177" t="s">
        <v>3199</v>
      </c>
      <c r="BO2124" s="177" t="s">
        <v>3220</v>
      </c>
      <c r="BU2124" s="177" t="s">
        <v>5851</v>
      </c>
      <c r="BV2124" s="177" t="s">
        <v>3199</v>
      </c>
      <c r="BW2124" s="177" t="s">
        <v>3220</v>
      </c>
    </row>
    <row r="2125" spans="51:75" x14ac:dyDescent="0.3">
      <c r="AY2125" s="226" t="e">
        <f>VLOOKUP(C2125,#REF!, 2,FALSE)</f>
        <v>#REF!</v>
      </c>
      <c r="BM2125" s="177" t="s">
        <v>5853</v>
      </c>
      <c r="BN2125" s="177" t="s">
        <v>3199</v>
      </c>
      <c r="BO2125" s="177" t="s">
        <v>2249</v>
      </c>
      <c r="BU2125" s="177" t="s">
        <v>5853</v>
      </c>
      <c r="BV2125" s="177" t="s">
        <v>3199</v>
      </c>
      <c r="BW2125" s="177" t="s">
        <v>2249</v>
      </c>
    </row>
    <row r="2126" spans="51:75" x14ac:dyDescent="0.3">
      <c r="AY2126" s="226" t="e">
        <f>VLOOKUP(C2126,#REF!, 2,FALSE)</f>
        <v>#REF!</v>
      </c>
      <c r="BM2126" s="177" t="s">
        <v>5856</v>
      </c>
      <c r="BN2126" s="177" t="s">
        <v>661</v>
      </c>
      <c r="BO2126" s="177" t="s">
        <v>5857</v>
      </c>
      <c r="BU2126" s="177" t="s">
        <v>5856</v>
      </c>
      <c r="BV2126" s="177" t="s">
        <v>661</v>
      </c>
      <c r="BW2126" s="177" t="s">
        <v>5857</v>
      </c>
    </row>
    <row r="2127" spans="51:75" x14ac:dyDescent="0.3">
      <c r="AY2127" s="226" t="e">
        <f>VLOOKUP(C2127,#REF!, 2,FALSE)</f>
        <v>#REF!</v>
      </c>
      <c r="BM2127" s="177" t="s">
        <v>5858</v>
      </c>
      <c r="BN2127" s="177" t="s">
        <v>3199</v>
      </c>
      <c r="BO2127" s="177" t="s">
        <v>5860</v>
      </c>
      <c r="BU2127" s="177" t="s">
        <v>5858</v>
      </c>
      <c r="BV2127" s="177" t="s">
        <v>3199</v>
      </c>
      <c r="BW2127" s="177" t="s">
        <v>5860</v>
      </c>
    </row>
    <row r="2128" spans="51:75" x14ac:dyDescent="0.3">
      <c r="AY2128" s="226" t="e">
        <f>VLOOKUP(C2128,#REF!, 2,FALSE)</f>
        <v>#REF!</v>
      </c>
      <c r="BM2128" s="177" t="s">
        <v>5861</v>
      </c>
      <c r="BN2128" s="177" t="s">
        <v>628</v>
      </c>
      <c r="BO2128" s="177" t="s">
        <v>5863</v>
      </c>
      <c r="BU2128" s="177" t="s">
        <v>5861</v>
      </c>
      <c r="BV2128" s="177" t="s">
        <v>628</v>
      </c>
      <c r="BW2128" s="177" t="s">
        <v>5863</v>
      </c>
    </row>
    <row r="2129" spans="51:75" x14ac:dyDescent="0.3">
      <c r="AY2129" s="226" t="e">
        <f>VLOOKUP(C2129,#REF!, 2,FALSE)</f>
        <v>#REF!</v>
      </c>
      <c r="BM2129" s="177" t="s">
        <v>5864</v>
      </c>
      <c r="BN2129" s="177" t="s">
        <v>862</v>
      </c>
      <c r="BO2129" s="177" t="s">
        <v>5865</v>
      </c>
      <c r="BU2129" s="177" t="s">
        <v>5864</v>
      </c>
      <c r="BV2129" s="177" t="s">
        <v>862</v>
      </c>
      <c r="BW2129" s="177" t="s">
        <v>5865</v>
      </c>
    </row>
    <row r="2130" spans="51:75" x14ac:dyDescent="0.3">
      <c r="AY2130" s="226" t="e">
        <f>VLOOKUP(C2130,#REF!, 2,FALSE)</f>
        <v>#REF!</v>
      </c>
      <c r="BM2130" s="177" t="s">
        <v>5866</v>
      </c>
      <c r="BN2130" s="177" t="s">
        <v>639</v>
      </c>
      <c r="BO2130" s="177" t="s">
        <v>1913</v>
      </c>
      <c r="BU2130" s="177" t="s">
        <v>5866</v>
      </c>
      <c r="BV2130" s="177" t="s">
        <v>639</v>
      </c>
      <c r="BW2130" s="177" t="s">
        <v>1913</v>
      </c>
    </row>
    <row r="2131" spans="51:75" x14ac:dyDescent="0.3">
      <c r="AY2131" s="226" t="e">
        <f>VLOOKUP(C2131,#REF!, 2,FALSE)</f>
        <v>#REF!</v>
      </c>
      <c r="BM2131" s="177" t="s">
        <v>1102</v>
      </c>
      <c r="BN2131" s="177" t="s">
        <v>16979</v>
      </c>
      <c r="BO2131" s="177" t="s">
        <v>5867</v>
      </c>
      <c r="BU2131" s="177" t="s">
        <v>1102</v>
      </c>
      <c r="BV2131" s="177" t="s">
        <v>16979</v>
      </c>
      <c r="BW2131" s="177" t="s">
        <v>5867</v>
      </c>
    </row>
    <row r="2132" spans="51:75" x14ac:dyDescent="0.3">
      <c r="AY2132" s="226" t="e">
        <f>VLOOKUP(C2132,#REF!, 2,FALSE)</f>
        <v>#REF!</v>
      </c>
      <c r="BM2132" s="177" t="s">
        <v>5868</v>
      </c>
      <c r="BN2132" s="177" t="s">
        <v>2979</v>
      </c>
      <c r="BO2132" s="177" t="s">
        <v>4175</v>
      </c>
      <c r="BU2132" s="177" t="s">
        <v>5868</v>
      </c>
      <c r="BV2132" s="177" t="s">
        <v>2979</v>
      </c>
      <c r="BW2132" s="177" t="s">
        <v>4175</v>
      </c>
    </row>
    <row r="2133" spans="51:75" x14ac:dyDescent="0.3">
      <c r="AY2133" s="226" t="e">
        <f>VLOOKUP(C2133,#REF!, 2,FALSE)</f>
        <v>#REF!</v>
      </c>
      <c r="BM2133" s="177" t="s">
        <v>5869</v>
      </c>
      <c r="BN2133" s="177" t="s">
        <v>3199</v>
      </c>
      <c r="BO2133" s="177" t="s">
        <v>5870</v>
      </c>
      <c r="BU2133" s="177" t="s">
        <v>5869</v>
      </c>
      <c r="BV2133" s="177" t="s">
        <v>3199</v>
      </c>
      <c r="BW2133" s="177" t="s">
        <v>5870</v>
      </c>
    </row>
    <row r="2134" spans="51:75" x14ac:dyDescent="0.3">
      <c r="AY2134" s="226" t="e">
        <f>VLOOKUP(C2134,#REF!, 2,FALSE)</f>
        <v>#REF!</v>
      </c>
      <c r="BM2134" s="177" t="s">
        <v>1103</v>
      </c>
      <c r="BN2134" s="177" t="s">
        <v>3045</v>
      </c>
      <c r="BO2134" s="177" t="s">
        <v>1121</v>
      </c>
      <c r="BU2134" s="177" t="s">
        <v>1103</v>
      </c>
      <c r="BV2134" s="177" t="s">
        <v>3045</v>
      </c>
      <c r="BW2134" s="177" t="s">
        <v>1121</v>
      </c>
    </row>
    <row r="2135" spans="51:75" x14ac:dyDescent="0.3">
      <c r="AY2135" s="226" t="e">
        <f>VLOOKUP(C2135,#REF!, 2,FALSE)</f>
        <v>#REF!</v>
      </c>
      <c r="BM2135" s="177" t="s">
        <v>5871</v>
      </c>
      <c r="BN2135" s="177" t="s">
        <v>663</v>
      </c>
      <c r="BO2135" s="177" t="s">
        <v>1660</v>
      </c>
      <c r="BU2135" s="177" t="s">
        <v>5871</v>
      </c>
      <c r="BV2135" s="177" t="s">
        <v>663</v>
      </c>
      <c r="BW2135" s="177" t="s">
        <v>1660</v>
      </c>
    </row>
    <row r="2136" spans="51:75" x14ac:dyDescent="0.3">
      <c r="AY2136" s="226" t="e">
        <f>VLOOKUP(C2136,#REF!, 2,FALSE)</f>
        <v>#REF!</v>
      </c>
      <c r="BM2136" s="177" t="s">
        <v>5873</v>
      </c>
      <c r="BN2136" s="177" t="s">
        <v>2983</v>
      </c>
      <c r="BO2136" s="177" t="s">
        <v>1965</v>
      </c>
      <c r="BU2136" s="177" t="s">
        <v>5873</v>
      </c>
      <c r="BV2136" s="177" t="s">
        <v>2983</v>
      </c>
      <c r="BW2136" s="177" t="s">
        <v>1965</v>
      </c>
    </row>
    <row r="2137" spans="51:75" x14ac:dyDescent="0.3">
      <c r="AY2137" s="226" t="e">
        <f>VLOOKUP(C2137,#REF!, 2,FALSE)</f>
        <v>#REF!</v>
      </c>
      <c r="BM2137" s="177" t="s">
        <v>5874</v>
      </c>
      <c r="BN2137" s="177" t="s">
        <v>694</v>
      </c>
      <c r="BO2137" s="177" t="s">
        <v>5875</v>
      </c>
      <c r="BU2137" s="177" t="s">
        <v>5874</v>
      </c>
      <c r="BV2137" s="177" t="s">
        <v>694</v>
      </c>
      <c r="BW2137" s="177" t="s">
        <v>5875</v>
      </c>
    </row>
    <row r="2138" spans="51:75" x14ac:dyDescent="0.3">
      <c r="AY2138" s="226" t="e">
        <f>VLOOKUP(C2138,#REF!, 2,FALSE)</f>
        <v>#REF!</v>
      </c>
      <c r="BM2138" s="177" t="s">
        <v>5876</v>
      </c>
      <c r="BN2138" s="177" t="s">
        <v>797</v>
      </c>
      <c r="BO2138" s="177" t="s">
        <v>5877</v>
      </c>
      <c r="BU2138" s="177" t="s">
        <v>5876</v>
      </c>
      <c r="BV2138" s="177" t="s">
        <v>797</v>
      </c>
      <c r="BW2138" s="177" t="s">
        <v>5877</v>
      </c>
    </row>
    <row r="2139" spans="51:75" x14ac:dyDescent="0.3">
      <c r="AY2139" s="226" t="e">
        <f>VLOOKUP(C2139,#REF!, 2,FALSE)</f>
        <v>#REF!</v>
      </c>
      <c r="BM2139" s="177" t="s">
        <v>5878</v>
      </c>
      <c r="BN2139" s="177" t="s">
        <v>1269</v>
      </c>
      <c r="BO2139" s="177" t="s">
        <v>772</v>
      </c>
      <c r="BU2139" s="177" t="s">
        <v>5878</v>
      </c>
      <c r="BV2139" s="177" t="s">
        <v>1269</v>
      </c>
      <c r="BW2139" s="177" t="s">
        <v>772</v>
      </c>
    </row>
    <row r="2140" spans="51:75" x14ac:dyDescent="0.3">
      <c r="AY2140" s="226" t="e">
        <f>VLOOKUP(C2140,#REF!, 2,FALSE)</f>
        <v>#REF!</v>
      </c>
      <c r="BM2140" s="177" t="s">
        <v>5880</v>
      </c>
      <c r="BN2140" s="177" t="s">
        <v>1445</v>
      </c>
      <c r="BO2140" s="177" t="s">
        <v>2793</v>
      </c>
      <c r="BU2140" s="177" t="s">
        <v>5880</v>
      </c>
      <c r="BV2140" s="177" t="s">
        <v>1445</v>
      </c>
      <c r="BW2140" s="177" t="s">
        <v>2793</v>
      </c>
    </row>
    <row r="2141" spans="51:75" x14ac:dyDescent="0.3">
      <c r="AY2141" s="226" t="e">
        <f>VLOOKUP(C2141,#REF!, 2,FALSE)</f>
        <v>#REF!</v>
      </c>
      <c r="BM2141" s="177" t="s">
        <v>1104</v>
      </c>
      <c r="BN2141" s="177" t="s">
        <v>619</v>
      </c>
      <c r="BO2141" s="177" t="s">
        <v>2392</v>
      </c>
      <c r="BU2141" s="177" t="s">
        <v>1104</v>
      </c>
      <c r="BV2141" s="177" t="s">
        <v>619</v>
      </c>
      <c r="BW2141" s="177" t="s">
        <v>2392</v>
      </c>
    </row>
    <row r="2142" spans="51:75" x14ac:dyDescent="0.3">
      <c r="AY2142" s="226" t="e">
        <f>VLOOKUP(C2142,#REF!, 2,FALSE)</f>
        <v>#REF!</v>
      </c>
      <c r="BM2142" s="177" t="s">
        <v>5881</v>
      </c>
      <c r="BN2142" s="177" t="s">
        <v>797</v>
      </c>
      <c r="BO2142" s="177" t="s">
        <v>3180</v>
      </c>
      <c r="BU2142" s="177" t="s">
        <v>5881</v>
      </c>
      <c r="BV2142" s="177" t="s">
        <v>797</v>
      </c>
      <c r="BW2142" s="177" t="s">
        <v>3180</v>
      </c>
    </row>
    <row r="2143" spans="51:75" x14ac:dyDescent="0.3">
      <c r="AY2143" s="226" t="e">
        <f>VLOOKUP(C2143,#REF!, 2,FALSE)</f>
        <v>#REF!</v>
      </c>
      <c r="BM2143" s="177" t="s">
        <v>5882</v>
      </c>
      <c r="BN2143" s="177" t="s">
        <v>625</v>
      </c>
      <c r="BO2143" s="177" t="s">
        <v>2395</v>
      </c>
      <c r="BU2143" s="177" t="s">
        <v>5882</v>
      </c>
      <c r="BV2143" s="177" t="s">
        <v>625</v>
      </c>
      <c r="BW2143" s="177" t="s">
        <v>2395</v>
      </c>
    </row>
    <row r="2144" spans="51:75" x14ac:dyDescent="0.3">
      <c r="AY2144" s="226" t="e">
        <f>VLOOKUP(C2144,#REF!, 2,FALSE)</f>
        <v>#REF!</v>
      </c>
      <c r="BM2144" s="177" t="s">
        <v>141</v>
      </c>
      <c r="BN2144" s="177" t="s">
        <v>3199</v>
      </c>
      <c r="BO2144" s="177" t="s">
        <v>5109</v>
      </c>
      <c r="BU2144" s="177" t="s">
        <v>141</v>
      </c>
      <c r="BV2144" s="177" t="s">
        <v>3199</v>
      </c>
      <c r="BW2144" s="177" t="s">
        <v>5109</v>
      </c>
    </row>
    <row r="2145" spans="51:75" x14ac:dyDescent="0.3">
      <c r="AY2145" s="226" t="e">
        <f>VLOOKUP(C2145,#REF!, 2,FALSE)</f>
        <v>#REF!</v>
      </c>
      <c r="BM2145" s="177" t="s">
        <v>5883</v>
      </c>
      <c r="BN2145" s="177" t="s">
        <v>797</v>
      </c>
      <c r="BO2145" s="177" t="s">
        <v>5884</v>
      </c>
      <c r="BU2145" s="177" t="s">
        <v>5883</v>
      </c>
      <c r="BV2145" s="177" t="s">
        <v>797</v>
      </c>
      <c r="BW2145" s="177" t="s">
        <v>5884</v>
      </c>
    </row>
    <row r="2146" spans="51:75" x14ac:dyDescent="0.3">
      <c r="AY2146" s="226" t="e">
        <f>VLOOKUP(C2146,#REF!, 2,FALSE)</f>
        <v>#REF!</v>
      </c>
      <c r="BM2146" s="177" t="s">
        <v>5885</v>
      </c>
      <c r="BN2146" s="177" t="s">
        <v>16979</v>
      </c>
      <c r="BO2146" s="177" t="s">
        <v>5886</v>
      </c>
      <c r="BU2146" s="177" t="s">
        <v>5885</v>
      </c>
      <c r="BV2146" s="177" t="s">
        <v>16979</v>
      </c>
      <c r="BW2146" s="177" t="s">
        <v>5886</v>
      </c>
    </row>
    <row r="2147" spans="51:75" x14ac:dyDescent="0.3">
      <c r="AY2147" s="226" t="e">
        <f>VLOOKUP(C2147,#REF!, 2,FALSE)</f>
        <v>#REF!</v>
      </c>
      <c r="BM2147" s="177" t="s">
        <v>5887</v>
      </c>
      <c r="BN2147" s="177" t="s">
        <v>783</v>
      </c>
      <c r="BO2147" s="177" t="s">
        <v>5612</v>
      </c>
      <c r="BU2147" s="177" t="s">
        <v>5887</v>
      </c>
      <c r="BV2147" s="177" t="s">
        <v>783</v>
      </c>
      <c r="BW2147" s="177" t="s">
        <v>5612</v>
      </c>
    </row>
    <row r="2148" spans="51:75" x14ac:dyDescent="0.3">
      <c r="AY2148" s="226" t="e">
        <f>VLOOKUP(C2148,#REF!, 2,FALSE)</f>
        <v>#REF!</v>
      </c>
      <c r="BM2148" s="177" t="s">
        <v>5888</v>
      </c>
      <c r="BN2148" s="177" t="s">
        <v>667</v>
      </c>
      <c r="BO2148" s="177" t="s">
        <v>1060</v>
      </c>
      <c r="BU2148" s="177" t="s">
        <v>5888</v>
      </c>
      <c r="BV2148" s="177" t="s">
        <v>667</v>
      </c>
      <c r="BW2148" s="177" t="s">
        <v>1060</v>
      </c>
    </row>
    <row r="2149" spans="51:75" x14ac:dyDescent="0.3">
      <c r="AY2149" s="226" t="e">
        <f>VLOOKUP(C2149,#REF!, 2,FALSE)</f>
        <v>#REF!</v>
      </c>
      <c r="BM2149" s="177" t="s">
        <v>5889</v>
      </c>
      <c r="BN2149" s="177" t="s">
        <v>2983</v>
      </c>
      <c r="BO2149" s="177" t="s">
        <v>4335</v>
      </c>
      <c r="BU2149" s="177" t="s">
        <v>5889</v>
      </c>
      <c r="BV2149" s="177" t="s">
        <v>2983</v>
      </c>
      <c r="BW2149" s="177" t="s">
        <v>4335</v>
      </c>
    </row>
    <row r="2150" spans="51:75" x14ac:dyDescent="0.3">
      <c r="AY2150" s="226" t="e">
        <f>VLOOKUP(C2150,#REF!, 2,FALSE)</f>
        <v>#REF!</v>
      </c>
      <c r="BM2150" s="177" t="s">
        <v>5890</v>
      </c>
      <c r="BN2150" s="177" t="s">
        <v>797</v>
      </c>
      <c r="BO2150" s="177" t="s">
        <v>2879</v>
      </c>
      <c r="BU2150" s="177" t="s">
        <v>5890</v>
      </c>
      <c r="BV2150" s="177" t="s">
        <v>797</v>
      </c>
      <c r="BW2150" s="177" t="s">
        <v>2879</v>
      </c>
    </row>
    <row r="2151" spans="51:75" x14ac:dyDescent="0.3">
      <c r="AY2151" s="226" t="e">
        <f>VLOOKUP(C2151,#REF!, 2,FALSE)</f>
        <v>#REF!</v>
      </c>
      <c r="BM2151" s="177" t="s">
        <v>5891</v>
      </c>
      <c r="BN2151" s="177" t="s">
        <v>613</v>
      </c>
      <c r="BO2151" s="177" t="s">
        <v>5892</v>
      </c>
      <c r="BU2151" s="177" t="s">
        <v>5891</v>
      </c>
      <c r="BV2151" s="177" t="s">
        <v>613</v>
      </c>
      <c r="BW2151" s="177" t="s">
        <v>5892</v>
      </c>
    </row>
    <row r="2152" spans="51:75" x14ac:dyDescent="0.3">
      <c r="AY2152" s="226" t="e">
        <f>VLOOKUP(C2152,#REF!, 2,FALSE)</f>
        <v>#REF!</v>
      </c>
      <c r="BM2152" s="177" t="s">
        <v>5893</v>
      </c>
      <c r="BN2152" s="177" t="s">
        <v>613</v>
      </c>
      <c r="BO2152" s="177" t="s">
        <v>770</v>
      </c>
      <c r="BU2152" s="177" t="s">
        <v>5893</v>
      </c>
      <c r="BV2152" s="177" t="s">
        <v>613</v>
      </c>
      <c r="BW2152" s="177" t="s">
        <v>770</v>
      </c>
    </row>
    <row r="2153" spans="51:75" x14ac:dyDescent="0.3">
      <c r="AY2153" s="226" t="e">
        <f>VLOOKUP(C2153,#REF!, 2,FALSE)</f>
        <v>#REF!</v>
      </c>
      <c r="BM2153" s="177" t="s">
        <v>5895</v>
      </c>
      <c r="BN2153" s="177" t="s">
        <v>636</v>
      </c>
      <c r="BO2153" s="177" t="s">
        <v>2873</v>
      </c>
      <c r="BU2153" s="177" t="s">
        <v>5895</v>
      </c>
      <c r="BV2153" s="177" t="s">
        <v>636</v>
      </c>
      <c r="BW2153" s="177" t="s">
        <v>2873</v>
      </c>
    </row>
    <row r="2154" spans="51:75" x14ac:dyDescent="0.3">
      <c r="AY2154" s="226" t="e">
        <f>VLOOKUP(C2154,#REF!, 2,FALSE)</f>
        <v>#REF!</v>
      </c>
      <c r="BM2154" s="177" t="s">
        <v>5898</v>
      </c>
      <c r="BN2154" s="177" t="s">
        <v>940</v>
      </c>
      <c r="BO2154" s="177" t="s">
        <v>1676</v>
      </c>
      <c r="BU2154" s="177" t="s">
        <v>5898</v>
      </c>
      <c r="BV2154" s="177" t="s">
        <v>940</v>
      </c>
      <c r="BW2154" s="177" t="s">
        <v>1676</v>
      </c>
    </row>
    <row r="2155" spans="51:75" x14ac:dyDescent="0.3">
      <c r="AY2155" s="226" t="e">
        <f>VLOOKUP(C2155,#REF!, 2,FALSE)</f>
        <v>#REF!</v>
      </c>
      <c r="BM2155" s="177" t="s">
        <v>142</v>
      </c>
      <c r="BN2155" s="177" t="s">
        <v>1272</v>
      </c>
      <c r="BO2155" s="177" t="s">
        <v>5899</v>
      </c>
      <c r="BU2155" s="177" t="s">
        <v>142</v>
      </c>
      <c r="BV2155" s="177" t="s">
        <v>1272</v>
      </c>
      <c r="BW2155" s="177" t="s">
        <v>5899</v>
      </c>
    </row>
    <row r="2156" spans="51:75" x14ac:dyDescent="0.3">
      <c r="AY2156" s="226" t="e">
        <f>VLOOKUP(C2156,#REF!, 2,FALSE)</f>
        <v>#REF!</v>
      </c>
      <c r="BM2156" s="177" t="s">
        <v>5900</v>
      </c>
      <c r="BN2156" s="177" t="s">
        <v>940</v>
      </c>
      <c r="BO2156" s="177" t="s">
        <v>5901</v>
      </c>
      <c r="BU2156" s="177" t="s">
        <v>5900</v>
      </c>
      <c r="BV2156" s="177" t="s">
        <v>940</v>
      </c>
      <c r="BW2156" s="177" t="s">
        <v>5901</v>
      </c>
    </row>
    <row r="2157" spans="51:75" x14ac:dyDescent="0.3">
      <c r="AY2157" s="226" t="e">
        <f>VLOOKUP(C2157,#REF!, 2,FALSE)</f>
        <v>#REF!</v>
      </c>
      <c r="BM2157" s="177" t="s">
        <v>5903</v>
      </c>
      <c r="BN2157" s="177" t="s">
        <v>613</v>
      </c>
      <c r="BO2157" s="177" t="s">
        <v>4048</v>
      </c>
      <c r="BU2157" s="177" t="s">
        <v>5903</v>
      </c>
      <c r="BV2157" s="177" t="s">
        <v>613</v>
      </c>
      <c r="BW2157" s="177" t="s">
        <v>4048</v>
      </c>
    </row>
    <row r="2158" spans="51:75" x14ac:dyDescent="0.3">
      <c r="AY2158" s="226" t="e">
        <f>VLOOKUP(C2158,#REF!, 2,FALSE)</f>
        <v>#REF!</v>
      </c>
      <c r="BM2158" s="177" t="s">
        <v>5904</v>
      </c>
      <c r="BN2158" s="177" t="s">
        <v>940</v>
      </c>
      <c r="BO2158" s="177" t="s">
        <v>1399</v>
      </c>
      <c r="BU2158" s="177" t="s">
        <v>5904</v>
      </c>
      <c r="BV2158" s="177" t="s">
        <v>940</v>
      </c>
      <c r="BW2158" s="177" t="s">
        <v>1399</v>
      </c>
    </row>
    <row r="2159" spans="51:75" x14ac:dyDescent="0.3">
      <c r="AY2159" s="226" t="e">
        <f>VLOOKUP(C2159,#REF!, 2,FALSE)</f>
        <v>#REF!</v>
      </c>
      <c r="BM2159" s="177" t="s">
        <v>1105</v>
      </c>
      <c r="BN2159" s="177" t="s">
        <v>719</v>
      </c>
      <c r="BO2159" s="177" t="s">
        <v>5906</v>
      </c>
      <c r="BU2159" s="177" t="s">
        <v>1105</v>
      </c>
      <c r="BV2159" s="177" t="s">
        <v>719</v>
      </c>
      <c r="BW2159" s="177" t="s">
        <v>5906</v>
      </c>
    </row>
    <row r="2160" spans="51:75" x14ac:dyDescent="0.3">
      <c r="AY2160" s="226" t="e">
        <f>VLOOKUP(C2160,#REF!, 2,FALSE)</f>
        <v>#REF!</v>
      </c>
      <c r="BM2160" s="177" t="s">
        <v>5907</v>
      </c>
      <c r="BN2160" s="177" t="s">
        <v>3005</v>
      </c>
      <c r="BO2160" s="177" t="s">
        <v>5121</v>
      </c>
      <c r="BU2160" s="177" t="s">
        <v>5907</v>
      </c>
      <c r="BV2160" s="177" t="s">
        <v>3005</v>
      </c>
      <c r="BW2160" s="177" t="s">
        <v>5121</v>
      </c>
    </row>
    <row r="2161" spans="51:75" x14ac:dyDescent="0.3">
      <c r="AY2161" s="226" t="e">
        <f>VLOOKUP(C2161,#REF!, 2,FALSE)</f>
        <v>#REF!</v>
      </c>
      <c r="BM2161" s="177" t="s">
        <v>1106</v>
      </c>
      <c r="BN2161" s="177" t="s">
        <v>16979</v>
      </c>
      <c r="BO2161" s="177" t="s">
        <v>5908</v>
      </c>
      <c r="BU2161" s="177" t="s">
        <v>1106</v>
      </c>
      <c r="BV2161" s="177" t="s">
        <v>16979</v>
      </c>
      <c r="BW2161" s="177" t="s">
        <v>5908</v>
      </c>
    </row>
    <row r="2162" spans="51:75" x14ac:dyDescent="0.3">
      <c r="AY2162" s="226" t="e">
        <f>VLOOKUP(C2162,#REF!, 2,FALSE)</f>
        <v>#REF!</v>
      </c>
      <c r="BM2162" s="177" t="s">
        <v>5909</v>
      </c>
      <c r="BN2162" s="177" t="s">
        <v>1445</v>
      </c>
      <c r="BO2162" s="177" t="s">
        <v>5910</v>
      </c>
      <c r="BU2162" s="177" t="s">
        <v>5909</v>
      </c>
      <c r="BV2162" s="177" t="s">
        <v>1445</v>
      </c>
      <c r="BW2162" s="177" t="s">
        <v>5910</v>
      </c>
    </row>
    <row r="2163" spans="51:75" x14ac:dyDescent="0.3">
      <c r="AY2163" s="226" t="e">
        <f>VLOOKUP(C2163,#REF!, 2,FALSE)</f>
        <v>#REF!</v>
      </c>
      <c r="BM2163" s="177" t="s">
        <v>5911</v>
      </c>
      <c r="BN2163" s="177" t="s">
        <v>3005</v>
      </c>
      <c r="BO2163" s="177" t="s">
        <v>3897</v>
      </c>
      <c r="BU2163" s="177" t="s">
        <v>5911</v>
      </c>
      <c r="BV2163" s="177" t="s">
        <v>3005</v>
      </c>
      <c r="BW2163" s="177" t="s">
        <v>3897</v>
      </c>
    </row>
    <row r="2164" spans="51:75" x14ac:dyDescent="0.3">
      <c r="AY2164" s="226" t="e">
        <f>VLOOKUP(C2164,#REF!, 2,FALSE)</f>
        <v>#REF!</v>
      </c>
      <c r="BM2164" s="177" t="s">
        <v>5913</v>
      </c>
      <c r="BN2164" s="177" t="s">
        <v>3005</v>
      </c>
      <c r="BO2164" s="177" t="s">
        <v>2747</v>
      </c>
      <c r="BU2164" s="177" t="s">
        <v>5913</v>
      </c>
      <c r="BV2164" s="177" t="s">
        <v>3005</v>
      </c>
      <c r="BW2164" s="177" t="s">
        <v>2747</v>
      </c>
    </row>
    <row r="2165" spans="51:75" x14ac:dyDescent="0.3">
      <c r="AY2165" s="226" t="e">
        <f>VLOOKUP(C2165,#REF!, 2,FALSE)</f>
        <v>#REF!</v>
      </c>
      <c r="BM2165" s="177" t="s">
        <v>169</v>
      </c>
      <c r="BN2165" s="177" t="s">
        <v>619</v>
      </c>
      <c r="BO2165" s="177" t="s">
        <v>5914</v>
      </c>
      <c r="BU2165" s="177" t="s">
        <v>169</v>
      </c>
      <c r="BV2165" s="177" t="s">
        <v>619</v>
      </c>
      <c r="BW2165" s="177" t="s">
        <v>5914</v>
      </c>
    </row>
    <row r="2166" spans="51:75" x14ac:dyDescent="0.3">
      <c r="AY2166" s="226" t="e">
        <f>VLOOKUP(C2166,#REF!, 2,FALSE)</f>
        <v>#REF!</v>
      </c>
      <c r="BM2166" s="177" t="s">
        <v>5916</v>
      </c>
      <c r="BN2166" s="177" t="s">
        <v>3199</v>
      </c>
      <c r="BO2166" s="177" t="s">
        <v>5917</v>
      </c>
      <c r="BU2166" s="177" t="s">
        <v>5916</v>
      </c>
      <c r="BV2166" s="177" t="s">
        <v>3199</v>
      </c>
      <c r="BW2166" s="177" t="s">
        <v>5917</v>
      </c>
    </row>
    <row r="2167" spans="51:75" x14ac:dyDescent="0.3">
      <c r="AY2167" s="226" t="e">
        <f>VLOOKUP(C2167,#REF!, 2,FALSE)</f>
        <v>#REF!</v>
      </c>
      <c r="BM2167" s="177" t="s">
        <v>1107</v>
      </c>
      <c r="BN2167" s="177" t="s">
        <v>694</v>
      </c>
      <c r="BO2167" s="177" t="s">
        <v>1379</v>
      </c>
      <c r="BU2167" s="177" t="s">
        <v>1107</v>
      </c>
      <c r="BV2167" s="177" t="s">
        <v>694</v>
      </c>
      <c r="BW2167" s="177" t="s">
        <v>1379</v>
      </c>
    </row>
    <row r="2168" spans="51:75" x14ac:dyDescent="0.3">
      <c r="AY2168" s="226" t="e">
        <f>VLOOKUP(C2168,#REF!, 2,FALSE)</f>
        <v>#REF!</v>
      </c>
      <c r="BM2168" s="177" t="s">
        <v>5919</v>
      </c>
      <c r="BN2168" s="177" t="s">
        <v>803</v>
      </c>
      <c r="BO2168" s="177" t="s">
        <v>1732</v>
      </c>
      <c r="BU2168" s="177" t="s">
        <v>5919</v>
      </c>
      <c r="BV2168" s="177" t="s">
        <v>803</v>
      </c>
      <c r="BW2168" s="177" t="s">
        <v>1732</v>
      </c>
    </row>
    <row r="2169" spans="51:75" x14ac:dyDescent="0.3">
      <c r="AY2169" s="226" t="e">
        <f>VLOOKUP(C2169,#REF!, 2,FALSE)</f>
        <v>#REF!</v>
      </c>
      <c r="BM2169" s="177" t="s">
        <v>5920</v>
      </c>
      <c r="BN2169" s="177" t="s">
        <v>3199</v>
      </c>
      <c r="BO2169" s="177" t="s">
        <v>5921</v>
      </c>
      <c r="BU2169" s="177" t="s">
        <v>5920</v>
      </c>
      <c r="BV2169" s="177" t="s">
        <v>3199</v>
      </c>
      <c r="BW2169" s="177" t="s">
        <v>5921</v>
      </c>
    </row>
    <row r="2170" spans="51:75" x14ac:dyDescent="0.3">
      <c r="AY2170" s="226" t="e">
        <f>VLOOKUP(C2170,#REF!, 2,FALSE)</f>
        <v>#REF!</v>
      </c>
      <c r="BM2170" s="177" t="s">
        <v>5922</v>
      </c>
      <c r="BN2170" s="177" t="s">
        <v>1342</v>
      </c>
      <c r="BO2170" s="177" t="s">
        <v>5163</v>
      </c>
      <c r="BU2170" s="177" t="s">
        <v>5922</v>
      </c>
      <c r="BV2170" s="177" t="s">
        <v>1342</v>
      </c>
      <c r="BW2170" s="177" t="s">
        <v>5163</v>
      </c>
    </row>
    <row r="2171" spans="51:75" x14ac:dyDescent="0.3">
      <c r="AY2171" s="226" t="e">
        <f>VLOOKUP(C2171,#REF!, 2,FALSE)</f>
        <v>#REF!</v>
      </c>
      <c r="BM2171" s="177" t="s">
        <v>5923</v>
      </c>
      <c r="BN2171" s="177" t="s">
        <v>3199</v>
      </c>
      <c r="BO2171" s="177" t="s">
        <v>5924</v>
      </c>
      <c r="BU2171" s="177" t="s">
        <v>5923</v>
      </c>
      <c r="BV2171" s="177" t="s">
        <v>3199</v>
      </c>
      <c r="BW2171" s="177" t="s">
        <v>5924</v>
      </c>
    </row>
    <row r="2172" spans="51:75" x14ac:dyDescent="0.3">
      <c r="AY2172" s="226" t="e">
        <f>VLOOKUP(C2172,#REF!, 2,FALSE)</f>
        <v>#REF!</v>
      </c>
      <c r="BM2172" s="177" t="s">
        <v>5925</v>
      </c>
      <c r="BN2172" s="177" t="s">
        <v>3199</v>
      </c>
      <c r="BO2172" s="177" t="s">
        <v>5359</v>
      </c>
      <c r="BU2172" s="177" t="s">
        <v>5925</v>
      </c>
      <c r="BV2172" s="177" t="s">
        <v>3199</v>
      </c>
      <c r="BW2172" s="177" t="s">
        <v>5359</v>
      </c>
    </row>
    <row r="2173" spans="51:75" x14ac:dyDescent="0.3">
      <c r="AY2173" s="226" t="e">
        <f>VLOOKUP(C2173,#REF!, 2,FALSE)</f>
        <v>#REF!</v>
      </c>
      <c r="BM2173" s="177" t="s">
        <v>5926</v>
      </c>
      <c r="BN2173" s="177" t="s">
        <v>3199</v>
      </c>
      <c r="BO2173" s="177" t="s">
        <v>4242</v>
      </c>
      <c r="BU2173" s="177" t="s">
        <v>5926</v>
      </c>
      <c r="BV2173" s="177" t="s">
        <v>3199</v>
      </c>
      <c r="BW2173" s="177" t="s">
        <v>4242</v>
      </c>
    </row>
    <row r="2174" spans="51:75" x14ac:dyDescent="0.3">
      <c r="AY2174" s="226" t="e">
        <f>VLOOKUP(C2174,#REF!, 2,FALSE)</f>
        <v>#REF!</v>
      </c>
      <c r="BM2174" s="177" t="s">
        <v>1108</v>
      </c>
      <c r="BN2174" s="177" t="s">
        <v>862</v>
      </c>
      <c r="BO2174" s="177" t="s">
        <v>5927</v>
      </c>
      <c r="BU2174" s="177" t="s">
        <v>1108</v>
      </c>
      <c r="BV2174" s="177" t="s">
        <v>862</v>
      </c>
      <c r="BW2174" s="177" t="s">
        <v>5927</v>
      </c>
    </row>
    <row r="2175" spans="51:75" x14ac:dyDescent="0.3">
      <c r="AY2175" s="226" t="e">
        <f>VLOOKUP(C2175,#REF!, 2,FALSE)</f>
        <v>#REF!</v>
      </c>
      <c r="BM2175" s="177" t="s">
        <v>5928</v>
      </c>
      <c r="BN2175" s="177" t="s">
        <v>852</v>
      </c>
      <c r="BO2175" s="177" t="s">
        <v>5929</v>
      </c>
      <c r="BU2175" s="177" t="s">
        <v>5928</v>
      </c>
      <c r="BV2175" s="177" t="s">
        <v>852</v>
      </c>
      <c r="BW2175" s="177" t="s">
        <v>5929</v>
      </c>
    </row>
    <row r="2176" spans="51:75" x14ac:dyDescent="0.3">
      <c r="AY2176" s="226" t="e">
        <f>VLOOKUP(C2176,#REF!, 2,FALSE)</f>
        <v>#REF!</v>
      </c>
      <c r="BM2176" s="177" t="s">
        <v>5930</v>
      </c>
      <c r="BN2176" s="177" t="s">
        <v>1342</v>
      </c>
      <c r="BO2176" s="177" t="s">
        <v>5931</v>
      </c>
      <c r="BU2176" s="177" t="s">
        <v>5930</v>
      </c>
      <c r="BV2176" s="177" t="s">
        <v>1342</v>
      </c>
      <c r="BW2176" s="177" t="s">
        <v>5931</v>
      </c>
    </row>
    <row r="2177" spans="51:75" x14ac:dyDescent="0.3">
      <c r="AY2177" s="226" t="e">
        <f>VLOOKUP(C2177,#REF!, 2,FALSE)</f>
        <v>#REF!</v>
      </c>
      <c r="BM2177" s="177" t="s">
        <v>5932</v>
      </c>
      <c r="BN2177" s="177" t="s">
        <v>3199</v>
      </c>
      <c r="BO2177" s="177" t="s">
        <v>5933</v>
      </c>
      <c r="BU2177" s="177" t="s">
        <v>5932</v>
      </c>
      <c r="BV2177" s="177" t="s">
        <v>3199</v>
      </c>
      <c r="BW2177" s="177" t="s">
        <v>5933</v>
      </c>
    </row>
    <row r="2178" spans="51:75" x14ac:dyDescent="0.3">
      <c r="AY2178" s="226" t="e">
        <f>VLOOKUP(C2178,#REF!, 2,FALSE)</f>
        <v>#REF!</v>
      </c>
      <c r="BM2178" s="177" t="s">
        <v>5934</v>
      </c>
      <c r="BN2178" s="177" t="s">
        <v>1342</v>
      </c>
      <c r="BO2178" s="177" t="s">
        <v>5935</v>
      </c>
      <c r="BU2178" s="177" t="s">
        <v>5934</v>
      </c>
      <c r="BV2178" s="177" t="s">
        <v>1342</v>
      </c>
      <c r="BW2178" s="177" t="s">
        <v>5935</v>
      </c>
    </row>
    <row r="2179" spans="51:75" x14ac:dyDescent="0.3">
      <c r="AY2179" s="226" t="e">
        <f>VLOOKUP(C2179,#REF!, 2,FALSE)</f>
        <v>#REF!</v>
      </c>
      <c r="BM2179" s="177" t="s">
        <v>1109</v>
      </c>
      <c r="BN2179" s="177" t="s">
        <v>862</v>
      </c>
      <c r="BO2179" s="177" t="s">
        <v>5936</v>
      </c>
      <c r="BU2179" s="177" t="s">
        <v>1109</v>
      </c>
      <c r="BV2179" s="177" t="s">
        <v>862</v>
      </c>
      <c r="BW2179" s="177" t="s">
        <v>5936</v>
      </c>
    </row>
    <row r="2180" spans="51:75" x14ac:dyDescent="0.3">
      <c r="AY2180" s="226" t="e">
        <f>VLOOKUP(C2180,#REF!, 2,FALSE)</f>
        <v>#REF!</v>
      </c>
      <c r="BM2180" s="177" t="s">
        <v>5937</v>
      </c>
      <c r="BN2180" s="177" t="s">
        <v>771</v>
      </c>
      <c r="BO2180" s="177" t="s">
        <v>3611</v>
      </c>
      <c r="BU2180" s="177" t="s">
        <v>5937</v>
      </c>
      <c r="BV2180" s="177" t="s">
        <v>771</v>
      </c>
      <c r="BW2180" s="177" t="s">
        <v>3611</v>
      </c>
    </row>
    <row r="2181" spans="51:75" x14ac:dyDescent="0.3">
      <c r="AY2181" s="226" t="e">
        <f>VLOOKUP(C2181,#REF!, 2,FALSE)</f>
        <v>#REF!</v>
      </c>
      <c r="BM2181" s="177" t="s">
        <v>5938</v>
      </c>
      <c r="BN2181" s="177" t="s">
        <v>1342</v>
      </c>
      <c r="BO2181" s="177" t="s">
        <v>5939</v>
      </c>
      <c r="BU2181" s="177" t="s">
        <v>5938</v>
      </c>
      <c r="BV2181" s="177" t="s">
        <v>1342</v>
      </c>
      <c r="BW2181" s="177" t="s">
        <v>5939</v>
      </c>
    </row>
    <row r="2182" spans="51:75" x14ac:dyDescent="0.3">
      <c r="AY2182" s="226" t="e">
        <f>VLOOKUP(C2182,#REF!, 2,FALSE)</f>
        <v>#REF!</v>
      </c>
      <c r="BM2182" s="177" t="s">
        <v>5940</v>
      </c>
      <c r="BN2182" s="177" t="s">
        <v>926</v>
      </c>
      <c r="BO2182" s="177" t="s">
        <v>5941</v>
      </c>
      <c r="BU2182" s="177" t="s">
        <v>5940</v>
      </c>
      <c r="BV2182" s="177" t="s">
        <v>926</v>
      </c>
      <c r="BW2182" s="177" t="s">
        <v>5941</v>
      </c>
    </row>
    <row r="2183" spans="51:75" x14ac:dyDescent="0.3">
      <c r="AY2183" s="226" t="e">
        <f>VLOOKUP(C2183,#REF!, 2,FALSE)</f>
        <v>#REF!</v>
      </c>
      <c r="BM2183" s="177" t="s">
        <v>5942</v>
      </c>
      <c r="BN2183" s="177" t="s">
        <v>619</v>
      </c>
      <c r="BO2183" s="177" t="s">
        <v>5943</v>
      </c>
      <c r="BU2183" s="177" t="s">
        <v>5942</v>
      </c>
      <c r="BV2183" s="177" t="s">
        <v>619</v>
      </c>
      <c r="BW2183" s="177" t="s">
        <v>5943</v>
      </c>
    </row>
    <row r="2184" spans="51:75" x14ac:dyDescent="0.3">
      <c r="AY2184" s="226" t="e">
        <f>VLOOKUP(C2184,#REF!, 2,FALSE)</f>
        <v>#REF!</v>
      </c>
      <c r="BM2184" s="177" t="s">
        <v>5944</v>
      </c>
      <c r="BN2184" s="177" t="s">
        <v>655</v>
      </c>
      <c r="BO2184" s="177" t="s">
        <v>5945</v>
      </c>
      <c r="BU2184" s="177" t="s">
        <v>5944</v>
      </c>
      <c r="BV2184" s="177" t="s">
        <v>655</v>
      </c>
      <c r="BW2184" s="177" t="s">
        <v>5945</v>
      </c>
    </row>
    <row r="2185" spans="51:75" x14ac:dyDescent="0.3">
      <c r="AY2185" s="226" t="e">
        <f>VLOOKUP(C2185,#REF!, 2,FALSE)</f>
        <v>#REF!</v>
      </c>
      <c r="BM2185" s="177" t="s">
        <v>5946</v>
      </c>
      <c r="BN2185" s="177" t="s">
        <v>3087</v>
      </c>
      <c r="BO2185" s="177" t="s">
        <v>5947</v>
      </c>
      <c r="BU2185" s="177" t="s">
        <v>5946</v>
      </c>
      <c r="BV2185" s="177" t="s">
        <v>3087</v>
      </c>
      <c r="BW2185" s="177" t="s">
        <v>5947</v>
      </c>
    </row>
    <row r="2186" spans="51:75" x14ac:dyDescent="0.3">
      <c r="AY2186" s="226" t="e">
        <f>VLOOKUP(C2186,#REF!, 2,FALSE)</f>
        <v>#REF!</v>
      </c>
      <c r="BM2186" s="177" t="s">
        <v>1110</v>
      </c>
      <c r="BN2186" s="177" t="s">
        <v>2983</v>
      </c>
      <c r="BO2186" s="177" t="s">
        <v>2983</v>
      </c>
      <c r="BU2186" s="177" t="s">
        <v>1110</v>
      </c>
      <c r="BV2186" s="177" t="s">
        <v>2983</v>
      </c>
      <c r="BW2186" s="177" t="s">
        <v>2983</v>
      </c>
    </row>
    <row r="2187" spans="51:75" x14ac:dyDescent="0.3">
      <c r="AY2187" s="226" t="e">
        <f>VLOOKUP(C2187,#REF!, 2,FALSE)</f>
        <v>#REF!</v>
      </c>
      <c r="BM2187" s="177" t="s">
        <v>5949</v>
      </c>
      <c r="BN2187" s="177" t="s">
        <v>3028</v>
      </c>
      <c r="BO2187" s="177" t="s">
        <v>2983</v>
      </c>
      <c r="BU2187" s="177" t="s">
        <v>5949</v>
      </c>
      <c r="BV2187" s="177" t="s">
        <v>3028</v>
      </c>
      <c r="BW2187" s="177" t="s">
        <v>2983</v>
      </c>
    </row>
    <row r="2188" spans="51:75" x14ac:dyDescent="0.3">
      <c r="AY2188" s="226" t="e">
        <f>VLOOKUP(C2188,#REF!, 2,FALSE)</f>
        <v>#REF!</v>
      </c>
      <c r="BM2188" s="177" t="s">
        <v>5950</v>
      </c>
      <c r="BN2188" s="177" t="s">
        <v>5951</v>
      </c>
      <c r="BO2188" s="177" t="s">
        <v>2166</v>
      </c>
      <c r="BU2188" s="177" t="s">
        <v>5950</v>
      </c>
      <c r="BV2188" s="177" t="s">
        <v>5951</v>
      </c>
      <c r="BW2188" s="177" t="s">
        <v>2166</v>
      </c>
    </row>
    <row r="2189" spans="51:75" x14ac:dyDescent="0.3">
      <c r="AY2189" s="226" t="e">
        <f>VLOOKUP(C2189,#REF!, 2,FALSE)</f>
        <v>#REF!</v>
      </c>
      <c r="BM2189" s="177" t="s">
        <v>5953</v>
      </c>
      <c r="BN2189" s="177" t="s">
        <v>1267</v>
      </c>
      <c r="BO2189" s="177" t="s">
        <v>5954</v>
      </c>
      <c r="BU2189" s="177" t="s">
        <v>5953</v>
      </c>
      <c r="BV2189" s="177" t="s">
        <v>1267</v>
      </c>
      <c r="BW2189" s="177" t="s">
        <v>5954</v>
      </c>
    </row>
    <row r="2190" spans="51:75" x14ac:dyDescent="0.3">
      <c r="AY2190" s="226" t="e">
        <f>VLOOKUP(C2190,#REF!, 2,FALSE)</f>
        <v>#REF!</v>
      </c>
      <c r="BM2190" s="177" t="s">
        <v>5955</v>
      </c>
      <c r="BN2190" s="177" t="s">
        <v>628</v>
      </c>
      <c r="BO2190" s="177" t="s">
        <v>2552</v>
      </c>
      <c r="BU2190" s="177" t="s">
        <v>5955</v>
      </c>
      <c r="BV2190" s="177" t="s">
        <v>628</v>
      </c>
      <c r="BW2190" s="177" t="s">
        <v>2552</v>
      </c>
    </row>
    <row r="2191" spans="51:75" x14ac:dyDescent="0.3">
      <c r="AY2191" s="226" t="e">
        <f>VLOOKUP(C2191,#REF!, 2,FALSE)</f>
        <v>#REF!</v>
      </c>
      <c r="BM2191" s="177" t="s">
        <v>5956</v>
      </c>
      <c r="BN2191" s="177" t="s">
        <v>3245</v>
      </c>
      <c r="BO2191" s="177" t="s">
        <v>5957</v>
      </c>
      <c r="BU2191" s="177" t="s">
        <v>5956</v>
      </c>
      <c r="BV2191" s="177" t="s">
        <v>3245</v>
      </c>
      <c r="BW2191" s="177" t="s">
        <v>5957</v>
      </c>
    </row>
    <row r="2192" spans="51:75" x14ac:dyDescent="0.3">
      <c r="AY2192" s="226" t="e">
        <f>VLOOKUP(C2192,#REF!, 2,FALSE)</f>
        <v>#REF!</v>
      </c>
      <c r="BM2192" s="177" t="s">
        <v>5958</v>
      </c>
      <c r="BN2192" s="177" t="s">
        <v>636</v>
      </c>
      <c r="BO2192" s="177" t="s">
        <v>4757</v>
      </c>
      <c r="BU2192" s="177" t="s">
        <v>5958</v>
      </c>
      <c r="BV2192" s="177" t="s">
        <v>636</v>
      </c>
      <c r="BW2192" s="177" t="s">
        <v>4757</v>
      </c>
    </row>
    <row r="2193" spans="51:75" x14ac:dyDescent="0.3">
      <c r="AY2193" s="226" t="e">
        <f>VLOOKUP(C2193,#REF!, 2,FALSE)</f>
        <v>#REF!</v>
      </c>
      <c r="BM2193" s="177" t="s">
        <v>5960</v>
      </c>
      <c r="BN2193" s="177" t="s">
        <v>628</v>
      </c>
      <c r="BO2193" s="177" t="s">
        <v>3429</v>
      </c>
      <c r="BU2193" s="177" t="s">
        <v>5960</v>
      </c>
      <c r="BV2193" s="177" t="s">
        <v>628</v>
      </c>
      <c r="BW2193" s="177" t="s">
        <v>3429</v>
      </c>
    </row>
    <row r="2194" spans="51:75" x14ac:dyDescent="0.3">
      <c r="AY2194" s="226" t="e">
        <f>VLOOKUP(C2194,#REF!, 2,FALSE)</f>
        <v>#REF!</v>
      </c>
      <c r="BM2194" s="177" t="s">
        <v>5962</v>
      </c>
      <c r="BN2194" s="177" t="s">
        <v>1013</v>
      </c>
      <c r="BO2194" s="177" t="s">
        <v>3958</v>
      </c>
      <c r="BU2194" s="177" t="s">
        <v>5962</v>
      </c>
      <c r="BV2194" s="177" t="s">
        <v>1013</v>
      </c>
      <c r="BW2194" s="177" t="s">
        <v>3958</v>
      </c>
    </row>
    <row r="2195" spans="51:75" x14ac:dyDescent="0.3">
      <c r="AY2195" s="226" t="e">
        <f>VLOOKUP(C2195,#REF!, 2,FALSE)</f>
        <v>#REF!</v>
      </c>
      <c r="BM2195" s="177" t="s">
        <v>5965</v>
      </c>
      <c r="BN2195" s="177" t="s">
        <v>705</v>
      </c>
      <c r="BO2195" s="177" t="s">
        <v>3369</v>
      </c>
      <c r="BU2195" s="177" t="s">
        <v>5965</v>
      </c>
      <c r="BV2195" s="177" t="s">
        <v>705</v>
      </c>
      <c r="BW2195" s="177" t="s">
        <v>3369</v>
      </c>
    </row>
    <row r="2196" spans="51:75" x14ac:dyDescent="0.3">
      <c r="AY2196" s="226" t="e">
        <f>VLOOKUP(C2196,#REF!, 2,FALSE)</f>
        <v>#REF!</v>
      </c>
      <c r="BM2196" s="177" t="s">
        <v>5967</v>
      </c>
      <c r="BN2196" s="177" t="s">
        <v>662</v>
      </c>
      <c r="BO2196" s="177" t="s">
        <v>5968</v>
      </c>
      <c r="BU2196" s="177" t="s">
        <v>5967</v>
      </c>
      <c r="BV2196" s="177" t="s">
        <v>662</v>
      </c>
      <c r="BW2196" s="177" t="s">
        <v>5968</v>
      </c>
    </row>
    <row r="2197" spans="51:75" x14ac:dyDescent="0.3">
      <c r="AY2197" s="226" t="e">
        <f>VLOOKUP(C2197,#REF!, 2,FALSE)</f>
        <v>#REF!</v>
      </c>
      <c r="BM2197" s="177" t="s">
        <v>5969</v>
      </c>
      <c r="BN2197" s="177" t="s">
        <v>3028</v>
      </c>
      <c r="BO2197" s="177" t="s">
        <v>4440</v>
      </c>
      <c r="BU2197" s="177" t="s">
        <v>5969</v>
      </c>
      <c r="BV2197" s="177" t="s">
        <v>3028</v>
      </c>
      <c r="BW2197" s="177" t="s">
        <v>4440</v>
      </c>
    </row>
    <row r="2198" spans="51:75" x14ac:dyDescent="0.3">
      <c r="AY2198" s="226" t="e">
        <f>VLOOKUP(C2198,#REF!, 2,FALSE)</f>
        <v>#REF!</v>
      </c>
      <c r="BM2198" s="177" t="s">
        <v>5970</v>
      </c>
      <c r="BN2198" s="177" t="s">
        <v>3028</v>
      </c>
      <c r="BO2198" s="177" t="s">
        <v>5971</v>
      </c>
      <c r="BU2198" s="177" t="s">
        <v>5970</v>
      </c>
      <c r="BV2198" s="177" t="s">
        <v>3028</v>
      </c>
      <c r="BW2198" s="177" t="s">
        <v>5971</v>
      </c>
    </row>
    <row r="2199" spans="51:75" x14ac:dyDescent="0.3">
      <c r="AY2199" s="226" t="e">
        <f>VLOOKUP(C2199,#REF!, 2,FALSE)</f>
        <v>#REF!</v>
      </c>
      <c r="BM2199" s="177" t="s">
        <v>5972</v>
      </c>
      <c r="BN2199" s="177" t="s">
        <v>662</v>
      </c>
      <c r="BO2199" s="177" t="s">
        <v>5973</v>
      </c>
      <c r="BU2199" s="177" t="s">
        <v>5972</v>
      </c>
      <c r="BV2199" s="177" t="s">
        <v>662</v>
      </c>
      <c r="BW2199" s="177" t="s">
        <v>5973</v>
      </c>
    </row>
    <row r="2200" spans="51:75" x14ac:dyDescent="0.3">
      <c r="AY2200" s="226" t="e">
        <f>VLOOKUP(C2200,#REF!, 2,FALSE)</f>
        <v>#REF!</v>
      </c>
      <c r="BM2200" s="177" t="s">
        <v>1111</v>
      </c>
      <c r="BN2200" s="177" t="s">
        <v>669</v>
      </c>
      <c r="BO2200" s="177" t="s">
        <v>5974</v>
      </c>
      <c r="BU2200" s="177" t="s">
        <v>1111</v>
      </c>
      <c r="BV2200" s="177" t="s">
        <v>669</v>
      </c>
      <c r="BW2200" s="177" t="s">
        <v>5974</v>
      </c>
    </row>
    <row r="2201" spans="51:75" x14ac:dyDescent="0.3">
      <c r="AY2201" s="226" t="e">
        <f>VLOOKUP(C2201,#REF!, 2,FALSE)</f>
        <v>#REF!</v>
      </c>
      <c r="BM2201" s="177" t="s">
        <v>5975</v>
      </c>
      <c r="BN2201" s="177" t="s">
        <v>619</v>
      </c>
      <c r="BO2201" s="177" t="s">
        <v>4423</v>
      </c>
      <c r="BU2201" s="177" t="s">
        <v>5975</v>
      </c>
      <c r="BV2201" s="177" t="s">
        <v>619</v>
      </c>
      <c r="BW2201" s="177" t="s">
        <v>4423</v>
      </c>
    </row>
    <row r="2202" spans="51:75" x14ac:dyDescent="0.3">
      <c r="AY2202" s="226" t="e">
        <f>VLOOKUP(C2202,#REF!, 2,FALSE)</f>
        <v>#REF!</v>
      </c>
      <c r="BM2202" s="177" t="s">
        <v>5976</v>
      </c>
      <c r="BN2202" s="177" t="s">
        <v>16979</v>
      </c>
      <c r="BO2202" s="177" t="s">
        <v>1193</v>
      </c>
      <c r="BU2202" s="177" t="s">
        <v>5976</v>
      </c>
      <c r="BV2202" s="177" t="s">
        <v>16979</v>
      </c>
      <c r="BW2202" s="177" t="s">
        <v>1193</v>
      </c>
    </row>
    <row r="2203" spans="51:75" x14ac:dyDescent="0.3">
      <c r="AY2203" s="226" t="e">
        <f>VLOOKUP(C2203,#REF!, 2,FALSE)</f>
        <v>#REF!</v>
      </c>
      <c r="BM2203" s="177" t="s">
        <v>5977</v>
      </c>
      <c r="BN2203" s="177" t="s">
        <v>3005</v>
      </c>
      <c r="BO2203" s="177" t="s">
        <v>2983</v>
      </c>
      <c r="BU2203" s="177" t="s">
        <v>5977</v>
      </c>
      <c r="BV2203" s="177" t="s">
        <v>3005</v>
      </c>
      <c r="BW2203" s="177" t="s">
        <v>2983</v>
      </c>
    </row>
    <row r="2204" spans="51:75" x14ac:dyDescent="0.3">
      <c r="AY2204" s="226" t="e">
        <f>VLOOKUP(C2204,#REF!, 2,FALSE)</f>
        <v>#REF!</v>
      </c>
      <c r="BM2204" s="177" t="s">
        <v>5978</v>
      </c>
      <c r="BN2204" s="177" t="s">
        <v>631</v>
      </c>
      <c r="BO2204" s="177" t="s">
        <v>2983</v>
      </c>
      <c r="BU2204" s="177" t="s">
        <v>5978</v>
      </c>
      <c r="BV2204" s="177" t="s">
        <v>631</v>
      </c>
      <c r="BW2204" s="177" t="s">
        <v>2983</v>
      </c>
    </row>
    <row r="2205" spans="51:75" x14ac:dyDescent="0.3">
      <c r="AY2205" s="226" t="e">
        <f>VLOOKUP(C2205,#REF!, 2,FALSE)</f>
        <v>#REF!</v>
      </c>
      <c r="BM2205" s="177" t="s">
        <v>5979</v>
      </c>
      <c r="BN2205" s="177" t="s">
        <v>3045</v>
      </c>
      <c r="BO2205" s="177" t="s">
        <v>5980</v>
      </c>
      <c r="BU2205" s="177" t="s">
        <v>5979</v>
      </c>
      <c r="BV2205" s="177" t="s">
        <v>3045</v>
      </c>
      <c r="BW2205" s="177" t="s">
        <v>5980</v>
      </c>
    </row>
    <row r="2206" spans="51:75" x14ac:dyDescent="0.3">
      <c r="AY2206" s="226" t="e">
        <f>VLOOKUP(C2206,#REF!, 2,FALSE)</f>
        <v>#REF!</v>
      </c>
      <c r="BM2206" s="177" t="s">
        <v>5981</v>
      </c>
      <c r="BN2206" s="177" t="s">
        <v>613</v>
      </c>
      <c r="BO2206" s="177" t="s">
        <v>5982</v>
      </c>
      <c r="BU2206" s="177" t="s">
        <v>5981</v>
      </c>
      <c r="BV2206" s="177" t="s">
        <v>613</v>
      </c>
      <c r="BW2206" s="177" t="s">
        <v>5982</v>
      </c>
    </row>
    <row r="2207" spans="51:75" x14ac:dyDescent="0.3">
      <c r="AY2207" s="226" t="e">
        <f>VLOOKUP(C2207,#REF!, 2,FALSE)</f>
        <v>#REF!</v>
      </c>
      <c r="BM2207" s="177" t="s">
        <v>1112</v>
      </c>
      <c r="BN2207" s="177" t="s">
        <v>1125</v>
      </c>
      <c r="BO2207" s="177" t="s">
        <v>5983</v>
      </c>
      <c r="BU2207" s="177" t="s">
        <v>1112</v>
      </c>
      <c r="BV2207" s="177" t="s">
        <v>1125</v>
      </c>
      <c r="BW2207" s="177" t="s">
        <v>5983</v>
      </c>
    </row>
    <row r="2208" spans="51:75" x14ac:dyDescent="0.3">
      <c r="AY2208" s="226" t="e">
        <f>VLOOKUP(C2208,#REF!, 2,FALSE)</f>
        <v>#REF!</v>
      </c>
      <c r="BM2208" s="177" t="s">
        <v>5984</v>
      </c>
      <c r="BN2208" s="177" t="s">
        <v>3199</v>
      </c>
      <c r="BO2208" s="177" t="s">
        <v>2983</v>
      </c>
      <c r="BU2208" s="177" t="s">
        <v>5984</v>
      </c>
      <c r="BV2208" s="177" t="s">
        <v>3199</v>
      </c>
      <c r="BW2208" s="177" t="s">
        <v>2983</v>
      </c>
    </row>
    <row r="2209" spans="51:75" x14ac:dyDescent="0.3">
      <c r="AY2209" s="226" t="e">
        <f>VLOOKUP(C2209,#REF!, 2,FALSE)</f>
        <v>#REF!</v>
      </c>
      <c r="BM2209" s="177" t="s">
        <v>170</v>
      </c>
      <c r="BN2209" s="177" t="s">
        <v>3199</v>
      </c>
      <c r="BO2209" s="177" t="s">
        <v>2983</v>
      </c>
      <c r="BU2209" s="177" t="s">
        <v>170</v>
      </c>
      <c r="BV2209" s="177" t="s">
        <v>3199</v>
      </c>
      <c r="BW2209" s="177" t="s">
        <v>2983</v>
      </c>
    </row>
    <row r="2210" spans="51:75" x14ac:dyDescent="0.3">
      <c r="AY2210" s="226" t="e">
        <f>VLOOKUP(C2210,#REF!, 2,FALSE)</f>
        <v>#REF!</v>
      </c>
      <c r="BM2210" s="177" t="s">
        <v>5985</v>
      </c>
      <c r="BN2210" s="177" t="s">
        <v>3083</v>
      </c>
      <c r="BO2210" s="177" t="s">
        <v>2983</v>
      </c>
      <c r="BU2210" s="177" t="s">
        <v>5985</v>
      </c>
      <c r="BV2210" s="177" t="s">
        <v>3083</v>
      </c>
      <c r="BW2210" s="177" t="s">
        <v>2983</v>
      </c>
    </row>
    <row r="2211" spans="51:75" x14ac:dyDescent="0.3">
      <c r="AY2211" s="226" t="e">
        <f>VLOOKUP(C2211,#REF!, 2,FALSE)</f>
        <v>#REF!</v>
      </c>
      <c r="BM2211" s="177" t="s">
        <v>5986</v>
      </c>
      <c r="BN2211" s="177" t="s">
        <v>2983</v>
      </c>
      <c r="BO2211" s="177" t="s">
        <v>5987</v>
      </c>
      <c r="BU2211" s="177" t="s">
        <v>5986</v>
      </c>
      <c r="BV2211" s="177" t="s">
        <v>2983</v>
      </c>
      <c r="BW2211" s="177" t="s">
        <v>5987</v>
      </c>
    </row>
    <row r="2212" spans="51:75" x14ac:dyDescent="0.3">
      <c r="AY2212" s="226" t="e">
        <f>VLOOKUP(C2212,#REF!, 2,FALSE)</f>
        <v>#REF!</v>
      </c>
      <c r="BM2212" s="177" t="s">
        <v>5988</v>
      </c>
      <c r="BN2212" s="177" t="s">
        <v>2983</v>
      </c>
      <c r="BO2212" s="177" t="s">
        <v>2983</v>
      </c>
      <c r="BU2212" s="177" t="s">
        <v>5988</v>
      </c>
      <c r="BV2212" s="177" t="s">
        <v>2983</v>
      </c>
      <c r="BW2212" s="177" t="s">
        <v>2983</v>
      </c>
    </row>
    <row r="2213" spans="51:75" x14ac:dyDescent="0.3">
      <c r="AY2213" s="226" t="e">
        <f>VLOOKUP(C2213,#REF!, 2,FALSE)</f>
        <v>#REF!</v>
      </c>
      <c r="BM2213" s="177" t="s">
        <v>5989</v>
      </c>
      <c r="BN2213" s="177" t="s">
        <v>2983</v>
      </c>
      <c r="BO2213" s="177" t="s">
        <v>2983</v>
      </c>
      <c r="BU2213" s="177" t="s">
        <v>5989</v>
      </c>
      <c r="BV2213" s="177" t="s">
        <v>2983</v>
      </c>
      <c r="BW2213" s="177" t="s">
        <v>2983</v>
      </c>
    </row>
    <row r="2214" spans="51:75" x14ac:dyDescent="0.3">
      <c r="AY2214" s="226" t="e">
        <f>VLOOKUP(C2214,#REF!, 2,FALSE)</f>
        <v>#REF!</v>
      </c>
      <c r="BM2214" s="177" t="s">
        <v>5990</v>
      </c>
      <c r="BN2214" s="177" t="s">
        <v>621</v>
      </c>
      <c r="BO2214" s="177" t="s">
        <v>5991</v>
      </c>
      <c r="BU2214" s="177" t="s">
        <v>5990</v>
      </c>
      <c r="BV2214" s="177" t="s">
        <v>621</v>
      </c>
      <c r="BW2214" s="177" t="s">
        <v>5991</v>
      </c>
    </row>
    <row r="2215" spans="51:75" x14ac:dyDescent="0.3">
      <c r="AY2215" s="226" t="e">
        <f>VLOOKUP(C2215,#REF!, 2,FALSE)</f>
        <v>#REF!</v>
      </c>
      <c r="BM2215" s="177" t="s">
        <v>1113</v>
      </c>
      <c r="BN2215" s="177" t="s">
        <v>623</v>
      </c>
      <c r="BO2215" s="177" t="s">
        <v>2265</v>
      </c>
      <c r="BU2215" s="177" t="s">
        <v>1113</v>
      </c>
      <c r="BV2215" s="177" t="s">
        <v>623</v>
      </c>
      <c r="BW2215" s="177" t="s">
        <v>2265</v>
      </c>
    </row>
    <row r="2216" spans="51:75" x14ac:dyDescent="0.3">
      <c r="AY2216" s="226" t="e">
        <f>VLOOKUP(C2216,#REF!, 2,FALSE)</f>
        <v>#REF!</v>
      </c>
      <c r="BM2216" s="177" t="s">
        <v>5992</v>
      </c>
      <c r="BN2216" s="177" t="s">
        <v>803</v>
      </c>
      <c r="BO2216" s="177" t="s">
        <v>5993</v>
      </c>
      <c r="BU2216" s="177" t="s">
        <v>5992</v>
      </c>
      <c r="BV2216" s="177" t="s">
        <v>803</v>
      </c>
      <c r="BW2216" s="177" t="s">
        <v>5993</v>
      </c>
    </row>
    <row r="2217" spans="51:75" x14ac:dyDescent="0.3">
      <c r="AY2217" s="226" t="e">
        <f>VLOOKUP(C2217,#REF!, 2,FALSE)</f>
        <v>#REF!</v>
      </c>
      <c r="BM2217" s="177" t="s">
        <v>5994</v>
      </c>
      <c r="BN2217" s="177" t="s">
        <v>3245</v>
      </c>
      <c r="BO2217" s="177" t="s">
        <v>770</v>
      </c>
      <c r="BU2217" s="177" t="s">
        <v>5994</v>
      </c>
      <c r="BV2217" s="177" t="s">
        <v>3245</v>
      </c>
      <c r="BW2217" s="177" t="s">
        <v>770</v>
      </c>
    </row>
    <row r="2218" spans="51:75" x14ac:dyDescent="0.3">
      <c r="AY2218" s="226" t="e">
        <f>VLOOKUP(C2218,#REF!, 2,FALSE)</f>
        <v>#REF!</v>
      </c>
      <c r="BM2218" s="177" t="s">
        <v>5995</v>
      </c>
      <c r="BN2218" s="177" t="s">
        <v>616</v>
      </c>
      <c r="BO2218" s="177" t="s">
        <v>5996</v>
      </c>
      <c r="BU2218" s="177" t="s">
        <v>5995</v>
      </c>
      <c r="BV2218" s="177" t="s">
        <v>616</v>
      </c>
      <c r="BW2218" s="177" t="s">
        <v>5996</v>
      </c>
    </row>
    <row r="2219" spans="51:75" x14ac:dyDescent="0.3">
      <c r="AY2219" s="226" t="e">
        <f>VLOOKUP(C2219,#REF!, 2,FALSE)</f>
        <v>#REF!</v>
      </c>
      <c r="BM2219" s="177" t="s">
        <v>5997</v>
      </c>
      <c r="BN2219" s="177" t="s">
        <v>2983</v>
      </c>
      <c r="BO2219" s="177" t="s">
        <v>5998</v>
      </c>
      <c r="BU2219" s="177" t="s">
        <v>5997</v>
      </c>
      <c r="BV2219" s="177" t="s">
        <v>2983</v>
      </c>
      <c r="BW2219" s="177" t="s">
        <v>5998</v>
      </c>
    </row>
    <row r="2220" spans="51:75" x14ac:dyDescent="0.3">
      <c r="AY2220" s="226" t="e">
        <f>VLOOKUP(C2220,#REF!, 2,FALSE)</f>
        <v>#REF!</v>
      </c>
      <c r="BM2220" s="177" t="s">
        <v>5999</v>
      </c>
      <c r="BN2220" s="177" t="s">
        <v>3005</v>
      </c>
      <c r="BO2220" s="177" t="s">
        <v>1778</v>
      </c>
      <c r="BU2220" s="177" t="s">
        <v>5999</v>
      </c>
      <c r="BV2220" s="177" t="s">
        <v>3005</v>
      </c>
      <c r="BW2220" s="177" t="s">
        <v>1778</v>
      </c>
    </row>
    <row r="2221" spans="51:75" x14ac:dyDescent="0.3">
      <c r="AY2221" s="226" t="e">
        <f>VLOOKUP(C2221,#REF!, 2,FALSE)</f>
        <v>#REF!</v>
      </c>
      <c r="BM2221" s="177" t="s">
        <v>6000</v>
      </c>
      <c r="BN2221" s="177" t="s">
        <v>613</v>
      </c>
      <c r="BO2221" s="177" t="s">
        <v>1123</v>
      </c>
      <c r="BU2221" s="177" t="s">
        <v>6000</v>
      </c>
      <c r="BV2221" s="177" t="s">
        <v>613</v>
      </c>
      <c r="BW2221" s="177" t="s">
        <v>1123</v>
      </c>
    </row>
    <row r="2222" spans="51:75" x14ac:dyDescent="0.3">
      <c r="AY2222" s="226" t="e">
        <f>VLOOKUP(C2222,#REF!, 2,FALSE)</f>
        <v>#REF!</v>
      </c>
      <c r="BM2222" s="177" t="s">
        <v>6001</v>
      </c>
      <c r="BN2222" s="177" t="s">
        <v>636</v>
      </c>
      <c r="BO2222" s="177" t="s">
        <v>1016</v>
      </c>
      <c r="BU2222" s="177" t="s">
        <v>6001</v>
      </c>
      <c r="BV2222" s="177" t="s">
        <v>636</v>
      </c>
      <c r="BW2222" s="177" t="s">
        <v>1016</v>
      </c>
    </row>
    <row r="2223" spans="51:75" x14ac:dyDescent="0.3">
      <c r="AY2223" s="226" t="e">
        <f>VLOOKUP(C2223,#REF!, 2,FALSE)</f>
        <v>#REF!</v>
      </c>
      <c r="BM2223" s="177" t="s">
        <v>6002</v>
      </c>
      <c r="BN2223" s="177" t="s">
        <v>631</v>
      </c>
      <c r="BO2223" s="177" t="s">
        <v>1165</v>
      </c>
      <c r="BU2223" s="177" t="s">
        <v>6002</v>
      </c>
      <c r="BV2223" s="177" t="s">
        <v>631</v>
      </c>
      <c r="BW2223" s="177" t="s">
        <v>1165</v>
      </c>
    </row>
    <row r="2224" spans="51:75" x14ac:dyDescent="0.3">
      <c r="AY2224" s="226" t="e">
        <f>VLOOKUP(C2224,#REF!, 2,FALSE)</f>
        <v>#REF!</v>
      </c>
      <c r="BM2224" s="177" t="s">
        <v>6003</v>
      </c>
      <c r="BN2224" s="177" t="s">
        <v>613</v>
      </c>
      <c r="BO2224" s="177" t="s">
        <v>1375</v>
      </c>
      <c r="BU2224" s="177" t="s">
        <v>6003</v>
      </c>
      <c r="BV2224" s="177" t="s">
        <v>613</v>
      </c>
      <c r="BW2224" s="177" t="s">
        <v>1375</v>
      </c>
    </row>
    <row r="2225" spans="51:75" x14ac:dyDescent="0.3">
      <c r="AY2225" s="226" t="e">
        <f>VLOOKUP(C2225,#REF!, 2,FALSE)</f>
        <v>#REF!</v>
      </c>
      <c r="BM2225" s="177" t="s">
        <v>6005</v>
      </c>
      <c r="BN2225" s="177" t="s">
        <v>3005</v>
      </c>
      <c r="BO2225" s="177" t="s">
        <v>2983</v>
      </c>
      <c r="BU2225" s="177" t="s">
        <v>6005</v>
      </c>
      <c r="BV2225" s="177" t="s">
        <v>3005</v>
      </c>
      <c r="BW2225" s="177" t="s">
        <v>2983</v>
      </c>
    </row>
    <row r="2226" spans="51:75" x14ac:dyDescent="0.3">
      <c r="AY2226" s="226" t="e">
        <f>VLOOKUP(C2226,#REF!, 2,FALSE)</f>
        <v>#REF!</v>
      </c>
      <c r="BM2226" s="177" t="s">
        <v>6006</v>
      </c>
      <c r="BN2226" s="177" t="s">
        <v>3005</v>
      </c>
      <c r="BO2226" s="177" t="s">
        <v>2983</v>
      </c>
      <c r="BU2226" s="177" t="s">
        <v>6006</v>
      </c>
      <c r="BV2226" s="177" t="s">
        <v>3005</v>
      </c>
      <c r="BW2226" s="177" t="s">
        <v>2983</v>
      </c>
    </row>
    <row r="2227" spans="51:75" x14ac:dyDescent="0.3">
      <c r="AY2227" s="226" t="e">
        <f>VLOOKUP(C2227,#REF!, 2,FALSE)</f>
        <v>#REF!</v>
      </c>
      <c r="BM2227" s="177" t="s">
        <v>6007</v>
      </c>
      <c r="BN2227" s="177" t="s">
        <v>3005</v>
      </c>
      <c r="BO2227" s="177" t="s">
        <v>2983</v>
      </c>
      <c r="BU2227" s="177" t="s">
        <v>6007</v>
      </c>
      <c r="BV2227" s="177" t="s">
        <v>3005</v>
      </c>
      <c r="BW2227" s="177" t="s">
        <v>2983</v>
      </c>
    </row>
    <row r="2228" spans="51:75" x14ac:dyDescent="0.3">
      <c r="AY2228" s="226" t="e">
        <f>VLOOKUP(C2228,#REF!, 2,FALSE)</f>
        <v>#REF!</v>
      </c>
      <c r="BM2228" s="177" t="s">
        <v>1114</v>
      </c>
      <c r="BN2228" s="177" t="s">
        <v>639</v>
      </c>
      <c r="BO2228" s="177" t="s">
        <v>3109</v>
      </c>
      <c r="BU2228" s="177" t="s">
        <v>1114</v>
      </c>
      <c r="BV2228" s="177" t="s">
        <v>639</v>
      </c>
      <c r="BW2228" s="177" t="s">
        <v>3109</v>
      </c>
    </row>
    <row r="2229" spans="51:75" x14ac:dyDescent="0.3">
      <c r="AY2229" s="226" t="e">
        <f>VLOOKUP(C2229,#REF!, 2,FALSE)</f>
        <v>#REF!</v>
      </c>
      <c r="BM2229" s="177" t="s">
        <v>6008</v>
      </c>
      <c r="BN2229" s="177" t="s">
        <v>3002</v>
      </c>
      <c r="BO2229" s="177" t="s">
        <v>6009</v>
      </c>
      <c r="BU2229" s="177" t="s">
        <v>6008</v>
      </c>
      <c r="BV2229" s="177" t="s">
        <v>3002</v>
      </c>
      <c r="BW2229" s="177" t="s">
        <v>6009</v>
      </c>
    </row>
    <row r="2230" spans="51:75" x14ac:dyDescent="0.3">
      <c r="AY2230" s="226" t="e">
        <f>VLOOKUP(C2230,#REF!, 2,FALSE)</f>
        <v>#REF!</v>
      </c>
      <c r="BM2230" s="177" t="s">
        <v>1115</v>
      </c>
      <c r="BN2230" s="177" t="s">
        <v>1342</v>
      </c>
      <c r="BO2230" s="177" t="s">
        <v>6010</v>
      </c>
      <c r="BU2230" s="177" t="s">
        <v>1115</v>
      </c>
      <c r="BV2230" s="177" t="s">
        <v>1342</v>
      </c>
      <c r="BW2230" s="177" t="s">
        <v>6010</v>
      </c>
    </row>
    <row r="2231" spans="51:75" x14ac:dyDescent="0.3">
      <c r="AY2231" s="226" t="e">
        <f>VLOOKUP(C2231,#REF!, 2,FALSE)</f>
        <v>#REF!</v>
      </c>
      <c r="BM2231" s="177" t="s">
        <v>6012</v>
      </c>
      <c r="BN2231" s="177" t="s">
        <v>841</v>
      </c>
      <c r="BO2231" s="177" t="s">
        <v>6013</v>
      </c>
      <c r="BU2231" s="177" t="s">
        <v>6012</v>
      </c>
      <c r="BV2231" s="177" t="s">
        <v>841</v>
      </c>
      <c r="BW2231" s="177" t="s">
        <v>6013</v>
      </c>
    </row>
    <row r="2232" spans="51:75" x14ac:dyDescent="0.3">
      <c r="AY2232" s="226" t="e">
        <f>VLOOKUP(C2232,#REF!, 2,FALSE)</f>
        <v>#REF!</v>
      </c>
      <c r="BM2232" s="177" t="s">
        <v>6014</v>
      </c>
      <c r="BN2232" s="177" t="s">
        <v>16979</v>
      </c>
      <c r="BO2232" s="177" t="s">
        <v>3066</v>
      </c>
      <c r="BU2232" s="177" t="s">
        <v>6014</v>
      </c>
      <c r="BV2232" s="177" t="s">
        <v>16979</v>
      </c>
      <c r="BW2232" s="177" t="s">
        <v>3066</v>
      </c>
    </row>
    <row r="2233" spans="51:75" x14ac:dyDescent="0.3">
      <c r="AY2233" s="226" t="e">
        <f>VLOOKUP(C2233,#REF!, 2,FALSE)</f>
        <v>#REF!</v>
      </c>
      <c r="BM2233" s="177" t="s">
        <v>6015</v>
      </c>
      <c r="BN2233" s="177" t="s">
        <v>3199</v>
      </c>
      <c r="BO2233" s="177" t="s">
        <v>848</v>
      </c>
      <c r="BU2233" s="177" t="s">
        <v>6015</v>
      </c>
      <c r="BV2233" s="177" t="s">
        <v>3199</v>
      </c>
      <c r="BW2233" s="177" t="s">
        <v>848</v>
      </c>
    </row>
    <row r="2234" spans="51:75" x14ac:dyDescent="0.3">
      <c r="AY2234" s="226" t="e">
        <f>VLOOKUP(C2234,#REF!, 2,FALSE)</f>
        <v>#REF!</v>
      </c>
      <c r="BM2234" s="177" t="s">
        <v>171</v>
      </c>
      <c r="BN2234" s="177" t="s">
        <v>1342</v>
      </c>
      <c r="BO2234" s="177" t="s">
        <v>6016</v>
      </c>
      <c r="BU2234" s="177" t="s">
        <v>171</v>
      </c>
      <c r="BV2234" s="177" t="s">
        <v>1342</v>
      </c>
      <c r="BW2234" s="177" t="s">
        <v>6016</v>
      </c>
    </row>
    <row r="2235" spans="51:75" x14ac:dyDescent="0.3">
      <c r="AY2235" s="226" t="e">
        <f>VLOOKUP(C2235,#REF!, 2,FALSE)</f>
        <v>#REF!</v>
      </c>
      <c r="BM2235" s="177" t="s">
        <v>6017</v>
      </c>
      <c r="BN2235" s="177" t="s">
        <v>16979</v>
      </c>
      <c r="BO2235" s="177" t="s">
        <v>956</v>
      </c>
      <c r="BU2235" s="177" t="s">
        <v>6017</v>
      </c>
      <c r="BV2235" s="177" t="s">
        <v>16979</v>
      </c>
      <c r="BW2235" s="177" t="s">
        <v>956</v>
      </c>
    </row>
    <row r="2236" spans="51:75" x14ac:dyDescent="0.3">
      <c r="AY2236" s="226" t="e">
        <f>VLOOKUP(C2236,#REF!, 2,FALSE)</f>
        <v>#REF!</v>
      </c>
      <c r="BM2236" s="177" t="s">
        <v>6018</v>
      </c>
      <c r="BN2236" s="177" t="s">
        <v>3083</v>
      </c>
      <c r="BO2236" s="177" t="s">
        <v>6019</v>
      </c>
      <c r="BU2236" s="177" t="s">
        <v>6018</v>
      </c>
      <c r="BV2236" s="177" t="s">
        <v>3083</v>
      </c>
      <c r="BW2236" s="177" t="s">
        <v>6019</v>
      </c>
    </row>
    <row r="2237" spans="51:75" x14ac:dyDescent="0.3">
      <c r="AY2237" s="226" t="e">
        <f>VLOOKUP(C2237,#REF!, 2,FALSE)</f>
        <v>#REF!</v>
      </c>
      <c r="BM2237" s="177" t="s">
        <v>6020</v>
      </c>
      <c r="BN2237" s="177" t="s">
        <v>1342</v>
      </c>
      <c r="BO2237" s="177" t="s">
        <v>6021</v>
      </c>
      <c r="BU2237" s="177" t="s">
        <v>6020</v>
      </c>
      <c r="BV2237" s="177" t="s">
        <v>1342</v>
      </c>
      <c r="BW2237" s="177" t="s">
        <v>6021</v>
      </c>
    </row>
    <row r="2238" spans="51:75" x14ac:dyDescent="0.3">
      <c r="AY2238" s="226" t="e">
        <f>VLOOKUP(C2238,#REF!, 2,FALSE)</f>
        <v>#REF!</v>
      </c>
      <c r="BM2238" s="177" t="s">
        <v>6022</v>
      </c>
      <c r="BN2238" s="177" t="s">
        <v>16979</v>
      </c>
      <c r="BO2238" s="177" t="s">
        <v>6023</v>
      </c>
      <c r="BU2238" s="177" t="s">
        <v>6022</v>
      </c>
      <c r="BV2238" s="177" t="s">
        <v>16979</v>
      </c>
      <c r="BW2238" s="177" t="s">
        <v>6023</v>
      </c>
    </row>
    <row r="2239" spans="51:75" x14ac:dyDescent="0.3">
      <c r="AY2239" s="226" t="e">
        <f>VLOOKUP(C2239,#REF!, 2,FALSE)</f>
        <v>#REF!</v>
      </c>
      <c r="BM2239" s="177" t="s">
        <v>6024</v>
      </c>
      <c r="BN2239" s="177" t="s">
        <v>1139</v>
      </c>
      <c r="BO2239" s="177" t="s">
        <v>6025</v>
      </c>
      <c r="BU2239" s="177" t="s">
        <v>6024</v>
      </c>
      <c r="BV2239" s="177" t="s">
        <v>1139</v>
      </c>
      <c r="BW2239" s="177" t="s">
        <v>6025</v>
      </c>
    </row>
    <row r="2240" spans="51:75" x14ac:dyDescent="0.3">
      <c r="AY2240" s="226" t="e">
        <f>VLOOKUP(C2240,#REF!, 2,FALSE)</f>
        <v>#REF!</v>
      </c>
      <c r="BM2240" s="177" t="s">
        <v>1116</v>
      </c>
      <c r="BN2240" s="177" t="s">
        <v>1139</v>
      </c>
      <c r="BO2240" s="177" t="s">
        <v>6026</v>
      </c>
      <c r="BU2240" s="177" t="s">
        <v>1116</v>
      </c>
      <c r="BV2240" s="177" t="s">
        <v>1139</v>
      </c>
      <c r="BW2240" s="177" t="s">
        <v>6026</v>
      </c>
    </row>
    <row r="2241" spans="51:75" x14ac:dyDescent="0.3">
      <c r="AY2241" s="226" t="e">
        <f>VLOOKUP(C2241,#REF!, 2,FALSE)</f>
        <v>#REF!</v>
      </c>
      <c r="BM2241" s="177" t="s">
        <v>6027</v>
      </c>
      <c r="BN2241" s="177" t="s">
        <v>655</v>
      </c>
      <c r="BO2241" s="177" t="s">
        <v>5731</v>
      </c>
      <c r="BU2241" s="177" t="s">
        <v>6027</v>
      </c>
      <c r="BV2241" s="177" t="s">
        <v>655</v>
      </c>
      <c r="BW2241" s="177" t="s">
        <v>5731</v>
      </c>
    </row>
    <row r="2242" spans="51:75" x14ac:dyDescent="0.3">
      <c r="AY2242" s="226" t="e">
        <f>VLOOKUP(C2242,#REF!, 2,FALSE)</f>
        <v>#REF!</v>
      </c>
      <c r="BM2242" s="177" t="s">
        <v>6028</v>
      </c>
      <c r="BN2242" s="177" t="s">
        <v>16979</v>
      </c>
      <c r="BO2242" s="177" t="s">
        <v>3469</v>
      </c>
      <c r="BU2242" s="177" t="s">
        <v>6028</v>
      </c>
      <c r="BV2242" s="177" t="s">
        <v>16979</v>
      </c>
      <c r="BW2242" s="177" t="s">
        <v>3469</v>
      </c>
    </row>
    <row r="2243" spans="51:75" x14ac:dyDescent="0.3">
      <c r="AY2243" s="226" t="e">
        <f>VLOOKUP(C2243,#REF!, 2,FALSE)</f>
        <v>#REF!</v>
      </c>
      <c r="BM2243" s="177" t="s">
        <v>6029</v>
      </c>
      <c r="BN2243" s="177" t="s">
        <v>3199</v>
      </c>
      <c r="BO2243" s="177" t="s">
        <v>6030</v>
      </c>
      <c r="BU2243" s="177" t="s">
        <v>6029</v>
      </c>
      <c r="BV2243" s="177" t="s">
        <v>3199</v>
      </c>
      <c r="BW2243" s="177" t="s">
        <v>6030</v>
      </c>
    </row>
    <row r="2244" spans="51:75" x14ac:dyDescent="0.3">
      <c r="AY2244" s="226" t="e">
        <f>VLOOKUP(C2244,#REF!, 2,FALSE)</f>
        <v>#REF!</v>
      </c>
      <c r="BM2244" s="177" t="s">
        <v>6031</v>
      </c>
      <c r="BN2244" s="177" t="s">
        <v>16979</v>
      </c>
      <c r="BO2244" s="177" t="s">
        <v>5152</v>
      </c>
      <c r="BU2244" s="177" t="s">
        <v>6031</v>
      </c>
      <c r="BV2244" s="177" t="s">
        <v>16979</v>
      </c>
      <c r="BW2244" s="177" t="s">
        <v>5152</v>
      </c>
    </row>
    <row r="2245" spans="51:75" x14ac:dyDescent="0.3">
      <c r="AY2245" s="226" t="e">
        <f>VLOOKUP(C2245,#REF!, 2,FALSE)</f>
        <v>#REF!</v>
      </c>
      <c r="BM2245" s="177" t="s">
        <v>6032</v>
      </c>
      <c r="BN2245" s="177" t="s">
        <v>16979</v>
      </c>
      <c r="BO2245" s="177" t="s">
        <v>3864</v>
      </c>
      <c r="BU2245" s="177" t="s">
        <v>6032</v>
      </c>
      <c r="BV2245" s="177" t="s">
        <v>16979</v>
      </c>
      <c r="BW2245" s="177" t="s">
        <v>3864</v>
      </c>
    </row>
    <row r="2246" spans="51:75" x14ac:dyDescent="0.3">
      <c r="AY2246" s="226" t="e">
        <f>VLOOKUP(C2246,#REF!, 2,FALSE)</f>
        <v>#REF!</v>
      </c>
      <c r="BM2246" s="177" t="s">
        <v>6033</v>
      </c>
      <c r="BN2246" s="177" t="s">
        <v>625</v>
      </c>
      <c r="BO2246" s="177" t="s">
        <v>770</v>
      </c>
      <c r="BU2246" s="177" t="s">
        <v>6033</v>
      </c>
      <c r="BV2246" s="177" t="s">
        <v>625</v>
      </c>
      <c r="BW2246" s="177" t="s">
        <v>770</v>
      </c>
    </row>
    <row r="2247" spans="51:75" x14ac:dyDescent="0.3">
      <c r="AY2247" s="226" t="e">
        <f>VLOOKUP(C2247,#REF!, 2,FALSE)</f>
        <v>#REF!</v>
      </c>
      <c r="BM2247" s="177" t="s">
        <v>6034</v>
      </c>
      <c r="BN2247" s="177" t="s">
        <v>3045</v>
      </c>
      <c r="BO2247" s="177" t="s">
        <v>6035</v>
      </c>
      <c r="BU2247" s="177" t="s">
        <v>6034</v>
      </c>
      <c r="BV2247" s="177" t="s">
        <v>3045</v>
      </c>
      <c r="BW2247" s="177" t="s">
        <v>6035</v>
      </c>
    </row>
    <row r="2248" spans="51:75" x14ac:dyDescent="0.3">
      <c r="AY2248" s="226" t="e">
        <f>VLOOKUP(C2248,#REF!, 2,FALSE)</f>
        <v>#REF!</v>
      </c>
      <c r="BM2248" s="177" t="s">
        <v>6036</v>
      </c>
      <c r="BN2248" s="177" t="s">
        <v>3087</v>
      </c>
      <c r="BO2248" s="177" t="s">
        <v>2983</v>
      </c>
      <c r="BU2248" s="177" t="s">
        <v>6036</v>
      </c>
      <c r="BV2248" s="177" t="s">
        <v>3087</v>
      </c>
      <c r="BW2248" s="177" t="s">
        <v>2983</v>
      </c>
    </row>
    <row r="2249" spans="51:75" x14ac:dyDescent="0.3">
      <c r="AY2249" s="226" t="e">
        <f>VLOOKUP(C2249,#REF!, 2,FALSE)</f>
        <v>#REF!</v>
      </c>
      <c r="BM2249" s="177" t="s">
        <v>6037</v>
      </c>
      <c r="BN2249" s="177" t="s">
        <v>16979</v>
      </c>
      <c r="BO2249" s="177" t="s">
        <v>6038</v>
      </c>
      <c r="BU2249" s="177" t="s">
        <v>6037</v>
      </c>
      <c r="BV2249" s="177" t="s">
        <v>16979</v>
      </c>
      <c r="BW2249" s="177" t="s">
        <v>6038</v>
      </c>
    </row>
    <row r="2250" spans="51:75" x14ac:dyDescent="0.3">
      <c r="AY2250" s="226" t="e">
        <f>VLOOKUP(C2250,#REF!, 2,FALSE)</f>
        <v>#REF!</v>
      </c>
      <c r="BM2250" s="177" t="s">
        <v>6039</v>
      </c>
      <c r="BN2250" s="177" t="s">
        <v>16979</v>
      </c>
      <c r="BO2250" s="177" t="s">
        <v>2983</v>
      </c>
      <c r="BU2250" s="177" t="s">
        <v>6039</v>
      </c>
      <c r="BV2250" s="177" t="s">
        <v>16979</v>
      </c>
      <c r="BW2250" s="177" t="s">
        <v>2983</v>
      </c>
    </row>
    <row r="2251" spans="51:75" x14ac:dyDescent="0.3">
      <c r="AY2251" s="226" t="e">
        <f>VLOOKUP(C2251,#REF!, 2,FALSE)</f>
        <v>#REF!</v>
      </c>
      <c r="BM2251" s="177" t="s">
        <v>6040</v>
      </c>
      <c r="BN2251" s="177" t="s">
        <v>2983</v>
      </c>
      <c r="BO2251" s="177" t="s">
        <v>770</v>
      </c>
      <c r="BU2251" s="177" t="s">
        <v>6040</v>
      </c>
      <c r="BV2251" s="177" t="s">
        <v>2983</v>
      </c>
      <c r="BW2251" s="177" t="s">
        <v>770</v>
      </c>
    </row>
    <row r="2252" spans="51:75" x14ac:dyDescent="0.3">
      <c r="AY2252" s="226" t="e">
        <f>VLOOKUP(C2252,#REF!, 2,FALSE)</f>
        <v>#REF!</v>
      </c>
      <c r="BM2252" s="177" t="s">
        <v>6041</v>
      </c>
      <c r="BN2252" s="177" t="s">
        <v>3245</v>
      </c>
      <c r="BO2252" s="177" t="s">
        <v>6042</v>
      </c>
      <c r="BU2252" s="177" t="s">
        <v>6041</v>
      </c>
      <c r="BV2252" s="177" t="s">
        <v>3245</v>
      </c>
      <c r="BW2252" s="177" t="s">
        <v>6042</v>
      </c>
    </row>
    <row r="2253" spans="51:75" x14ac:dyDescent="0.3">
      <c r="AY2253" s="226" t="e">
        <f>VLOOKUP(C2253,#REF!, 2,FALSE)</f>
        <v>#REF!</v>
      </c>
      <c r="BM2253" s="177" t="s">
        <v>6043</v>
      </c>
      <c r="BN2253" s="177" t="s">
        <v>3245</v>
      </c>
      <c r="BO2253" s="177" t="s">
        <v>5362</v>
      </c>
      <c r="BU2253" s="177" t="s">
        <v>6043</v>
      </c>
      <c r="BV2253" s="177" t="s">
        <v>3245</v>
      </c>
      <c r="BW2253" s="177" t="s">
        <v>5362</v>
      </c>
    </row>
    <row r="2254" spans="51:75" x14ac:dyDescent="0.3">
      <c r="AY2254" s="226" t="e">
        <f>VLOOKUP(C2254,#REF!, 2,FALSE)</f>
        <v>#REF!</v>
      </c>
      <c r="BM2254" s="177" t="s">
        <v>6044</v>
      </c>
      <c r="BN2254" s="177" t="s">
        <v>3028</v>
      </c>
      <c r="BO2254" s="177" t="s">
        <v>6045</v>
      </c>
      <c r="BU2254" s="177" t="s">
        <v>6044</v>
      </c>
      <c r="BV2254" s="177" t="s">
        <v>3028</v>
      </c>
      <c r="BW2254" s="177" t="s">
        <v>6045</v>
      </c>
    </row>
    <row r="2255" spans="51:75" x14ac:dyDescent="0.3">
      <c r="AY2255" s="226" t="e">
        <f>VLOOKUP(C2255,#REF!, 2,FALSE)</f>
        <v>#REF!</v>
      </c>
      <c r="BM2255" s="177" t="s">
        <v>6046</v>
      </c>
      <c r="BN2255" s="177" t="s">
        <v>16979</v>
      </c>
      <c r="BO2255" s="177" t="s">
        <v>6047</v>
      </c>
      <c r="BU2255" s="177" t="s">
        <v>6046</v>
      </c>
      <c r="BV2255" s="177" t="s">
        <v>16979</v>
      </c>
      <c r="BW2255" s="177" t="s">
        <v>6047</v>
      </c>
    </row>
    <row r="2256" spans="51:75" x14ac:dyDescent="0.3">
      <c r="AY2256" s="226" t="e">
        <f>VLOOKUP(C2256,#REF!, 2,FALSE)</f>
        <v>#REF!</v>
      </c>
      <c r="BM2256" s="177" t="s">
        <v>6048</v>
      </c>
      <c r="BN2256" s="177" t="s">
        <v>862</v>
      </c>
      <c r="BO2256" s="177" t="s">
        <v>6049</v>
      </c>
      <c r="BU2256" s="177" t="s">
        <v>6048</v>
      </c>
      <c r="BV2256" s="177" t="s">
        <v>862</v>
      </c>
      <c r="BW2256" s="177" t="s">
        <v>6049</v>
      </c>
    </row>
    <row r="2257" spans="51:75" x14ac:dyDescent="0.3">
      <c r="AY2257" s="226" t="e">
        <f>VLOOKUP(C2257,#REF!, 2,FALSE)</f>
        <v>#REF!</v>
      </c>
      <c r="BM2257" s="177" t="s">
        <v>6050</v>
      </c>
      <c r="BN2257" s="177" t="s">
        <v>16979</v>
      </c>
      <c r="BO2257" s="177" t="s">
        <v>2770</v>
      </c>
      <c r="BU2257" s="177" t="s">
        <v>6050</v>
      </c>
      <c r="BV2257" s="177" t="s">
        <v>16979</v>
      </c>
      <c r="BW2257" s="177" t="s">
        <v>2770</v>
      </c>
    </row>
    <row r="2258" spans="51:75" x14ac:dyDescent="0.3">
      <c r="AY2258" s="226" t="e">
        <f>VLOOKUP(C2258,#REF!, 2,FALSE)</f>
        <v>#REF!</v>
      </c>
      <c r="BM2258" s="177" t="s">
        <v>6051</v>
      </c>
      <c r="BN2258" s="177" t="s">
        <v>1445</v>
      </c>
      <c r="BO2258" s="177" t="s">
        <v>6052</v>
      </c>
      <c r="BU2258" s="177" t="s">
        <v>6051</v>
      </c>
      <c r="BV2258" s="177" t="s">
        <v>1445</v>
      </c>
      <c r="BW2258" s="177" t="s">
        <v>6052</v>
      </c>
    </row>
    <row r="2259" spans="51:75" x14ac:dyDescent="0.3">
      <c r="AY2259" s="226" t="e">
        <f>VLOOKUP(C2259,#REF!, 2,FALSE)</f>
        <v>#REF!</v>
      </c>
      <c r="BM2259" s="177" t="s">
        <v>1117</v>
      </c>
      <c r="BN2259" s="177" t="s">
        <v>3245</v>
      </c>
      <c r="BO2259" s="177" t="s">
        <v>6053</v>
      </c>
      <c r="BU2259" s="177" t="s">
        <v>1117</v>
      </c>
      <c r="BV2259" s="177" t="s">
        <v>3245</v>
      </c>
      <c r="BW2259" s="177" t="s">
        <v>6053</v>
      </c>
    </row>
    <row r="2260" spans="51:75" x14ac:dyDescent="0.3">
      <c r="AY2260" s="226" t="e">
        <f>VLOOKUP(C2260,#REF!, 2,FALSE)</f>
        <v>#REF!</v>
      </c>
      <c r="BM2260" s="177" t="s">
        <v>6054</v>
      </c>
      <c r="BN2260" s="177" t="s">
        <v>1342</v>
      </c>
      <c r="BO2260" s="177" t="s">
        <v>6056</v>
      </c>
      <c r="BU2260" s="177" t="s">
        <v>6054</v>
      </c>
      <c r="BV2260" s="177" t="s">
        <v>1342</v>
      </c>
      <c r="BW2260" s="177" t="s">
        <v>6056</v>
      </c>
    </row>
    <row r="2261" spans="51:75" x14ac:dyDescent="0.3">
      <c r="AY2261" s="226" t="e">
        <f>VLOOKUP(C2261,#REF!, 2,FALSE)</f>
        <v>#REF!</v>
      </c>
      <c r="BM2261" s="177" t="s">
        <v>6057</v>
      </c>
      <c r="BN2261" s="177" t="s">
        <v>715</v>
      </c>
      <c r="BO2261" s="177" t="s">
        <v>6058</v>
      </c>
      <c r="BU2261" s="177" t="s">
        <v>6057</v>
      </c>
      <c r="BV2261" s="177" t="s">
        <v>715</v>
      </c>
      <c r="BW2261" s="177" t="s">
        <v>6058</v>
      </c>
    </row>
    <row r="2262" spans="51:75" x14ac:dyDescent="0.3">
      <c r="AY2262" s="226" t="e">
        <f>VLOOKUP(C2262,#REF!, 2,FALSE)</f>
        <v>#REF!</v>
      </c>
      <c r="BM2262" s="177" t="s">
        <v>6059</v>
      </c>
      <c r="BN2262" s="177" t="s">
        <v>613</v>
      </c>
      <c r="BO2262" s="177" t="s">
        <v>6060</v>
      </c>
      <c r="BU2262" s="177" t="s">
        <v>6059</v>
      </c>
      <c r="BV2262" s="177" t="s">
        <v>613</v>
      </c>
      <c r="BW2262" s="177" t="s">
        <v>6060</v>
      </c>
    </row>
    <row r="2263" spans="51:75" x14ac:dyDescent="0.3">
      <c r="AY2263" s="226" t="e">
        <f>VLOOKUP(C2263,#REF!, 2,FALSE)</f>
        <v>#REF!</v>
      </c>
      <c r="BM2263" s="177" t="s">
        <v>6061</v>
      </c>
      <c r="BN2263" s="177" t="s">
        <v>16979</v>
      </c>
      <c r="BO2263" s="177" t="s">
        <v>6062</v>
      </c>
      <c r="BU2263" s="177" t="s">
        <v>6061</v>
      </c>
      <c r="BV2263" s="177" t="s">
        <v>16979</v>
      </c>
      <c r="BW2263" s="177" t="s">
        <v>6062</v>
      </c>
    </row>
    <row r="2264" spans="51:75" x14ac:dyDescent="0.3">
      <c r="AY2264" s="226" t="e">
        <f>VLOOKUP(C2264,#REF!, 2,FALSE)</f>
        <v>#REF!</v>
      </c>
      <c r="BM2264" s="177" t="s">
        <v>6063</v>
      </c>
      <c r="BN2264" s="177" t="s">
        <v>631</v>
      </c>
      <c r="BO2264" s="177" t="s">
        <v>6064</v>
      </c>
      <c r="BU2264" s="177" t="s">
        <v>6063</v>
      </c>
      <c r="BV2264" s="177" t="s">
        <v>631</v>
      </c>
      <c r="BW2264" s="177" t="s">
        <v>6064</v>
      </c>
    </row>
    <row r="2265" spans="51:75" x14ac:dyDescent="0.3">
      <c r="AY2265" s="226" t="e">
        <f>VLOOKUP(C2265,#REF!, 2,FALSE)</f>
        <v>#REF!</v>
      </c>
      <c r="BM2265" s="177" t="s">
        <v>6065</v>
      </c>
      <c r="BN2265" s="177" t="s">
        <v>3097</v>
      </c>
      <c r="BO2265" s="177" t="s">
        <v>2983</v>
      </c>
      <c r="BU2265" s="177" t="s">
        <v>6065</v>
      </c>
      <c r="BV2265" s="177" t="s">
        <v>3097</v>
      </c>
      <c r="BW2265" s="177" t="s">
        <v>2983</v>
      </c>
    </row>
    <row r="2266" spans="51:75" x14ac:dyDescent="0.3">
      <c r="AY2266" s="226" t="e">
        <f>VLOOKUP(C2266,#REF!, 2,FALSE)</f>
        <v>#REF!</v>
      </c>
      <c r="BM2266" s="177" t="s">
        <v>1118</v>
      </c>
      <c r="BN2266" s="177" t="s">
        <v>625</v>
      </c>
      <c r="BO2266" s="177" t="s">
        <v>3711</v>
      </c>
      <c r="BU2266" s="177" t="s">
        <v>1118</v>
      </c>
      <c r="BV2266" s="177" t="s">
        <v>625</v>
      </c>
      <c r="BW2266" s="177" t="s">
        <v>3711</v>
      </c>
    </row>
    <row r="2267" spans="51:75" x14ac:dyDescent="0.3">
      <c r="AY2267" s="226" t="e">
        <f>VLOOKUP(C2267,#REF!, 2,FALSE)</f>
        <v>#REF!</v>
      </c>
      <c r="BM2267" s="177" t="s">
        <v>6066</v>
      </c>
      <c r="BN2267" s="177" t="s">
        <v>2983</v>
      </c>
      <c r="BO2267" s="177" t="s">
        <v>2983</v>
      </c>
      <c r="BU2267" s="177" t="s">
        <v>6066</v>
      </c>
      <c r="BV2267" s="177" t="s">
        <v>2983</v>
      </c>
      <c r="BW2267" s="177" t="s">
        <v>2983</v>
      </c>
    </row>
    <row r="2268" spans="51:75" x14ac:dyDescent="0.3">
      <c r="AY2268" s="226" t="e">
        <f>VLOOKUP(C2268,#REF!, 2,FALSE)</f>
        <v>#REF!</v>
      </c>
      <c r="BM2268" s="177" t="s">
        <v>6067</v>
      </c>
      <c r="BN2268" s="177" t="s">
        <v>3087</v>
      </c>
      <c r="BO2268" s="177" t="s">
        <v>1489</v>
      </c>
      <c r="BU2268" s="177" t="s">
        <v>6067</v>
      </c>
      <c r="BV2268" s="177" t="s">
        <v>3087</v>
      </c>
      <c r="BW2268" s="177" t="s">
        <v>1489</v>
      </c>
    </row>
    <row r="2269" spans="51:75" x14ac:dyDescent="0.3">
      <c r="AY2269" s="226" t="e">
        <f>VLOOKUP(C2269,#REF!, 2,FALSE)</f>
        <v>#REF!</v>
      </c>
      <c r="BM2269" s="177" t="s">
        <v>6068</v>
      </c>
      <c r="BN2269" s="177" t="s">
        <v>2983</v>
      </c>
      <c r="BO2269" s="177" t="s">
        <v>2983</v>
      </c>
      <c r="BU2269" s="177" t="s">
        <v>6068</v>
      </c>
      <c r="BV2269" s="177" t="s">
        <v>2983</v>
      </c>
      <c r="BW2269" s="177" t="s">
        <v>2983</v>
      </c>
    </row>
    <row r="2270" spans="51:75" x14ac:dyDescent="0.3">
      <c r="AY2270" s="226" t="e">
        <f>VLOOKUP(C2270,#REF!, 2,FALSE)</f>
        <v>#REF!</v>
      </c>
      <c r="BM2270" s="177" t="s">
        <v>6069</v>
      </c>
      <c r="BN2270" s="177" t="s">
        <v>3045</v>
      </c>
      <c r="BO2270" s="177" t="s">
        <v>6070</v>
      </c>
      <c r="BU2270" s="177" t="s">
        <v>6069</v>
      </c>
      <c r="BV2270" s="177" t="s">
        <v>3045</v>
      </c>
      <c r="BW2270" s="177" t="s">
        <v>6070</v>
      </c>
    </row>
    <row r="2271" spans="51:75" x14ac:dyDescent="0.3">
      <c r="AY2271" s="226" t="e">
        <f>VLOOKUP(C2271,#REF!, 2,FALSE)</f>
        <v>#REF!</v>
      </c>
      <c r="BM2271" s="177" t="s">
        <v>6071</v>
      </c>
      <c r="BN2271" s="177" t="s">
        <v>1272</v>
      </c>
      <c r="BO2271" s="177" t="s">
        <v>4282</v>
      </c>
      <c r="BU2271" s="177" t="s">
        <v>6071</v>
      </c>
      <c r="BV2271" s="177" t="s">
        <v>1272</v>
      </c>
      <c r="BW2271" s="177" t="s">
        <v>4282</v>
      </c>
    </row>
    <row r="2272" spans="51:75" x14ac:dyDescent="0.3">
      <c r="AY2272" s="226" t="e">
        <f>VLOOKUP(C2272,#REF!, 2,FALSE)</f>
        <v>#REF!</v>
      </c>
      <c r="BM2272" s="177" t="s">
        <v>6073</v>
      </c>
      <c r="BN2272" s="177" t="s">
        <v>719</v>
      </c>
      <c r="BO2272" s="177" t="s">
        <v>1902</v>
      </c>
      <c r="BU2272" s="177" t="s">
        <v>6073</v>
      </c>
      <c r="BV2272" s="177" t="s">
        <v>719</v>
      </c>
      <c r="BW2272" s="177" t="s">
        <v>1902</v>
      </c>
    </row>
    <row r="2273" spans="51:75" x14ac:dyDescent="0.3">
      <c r="AY2273" s="226" t="e">
        <f>VLOOKUP(C2273,#REF!, 2,FALSE)</f>
        <v>#REF!</v>
      </c>
      <c r="BM2273" s="177" t="s">
        <v>6074</v>
      </c>
      <c r="BN2273" s="177" t="s">
        <v>663</v>
      </c>
      <c r="BO2273" s="177" t="s">
        <v>6075</v>
      </c>
      <c r="BU2273" s="177" t="s">
        <v>6074</v>
      </c>
      <c r="BV2273" s="177" t="s">
        <v>663</v>
      </c>
      <c r="BW2273" s="177" t="s">
        <v>6075</v>
      </c>
    </row>
    <row r="2274" spans="51:75" x14ac:dyDescent="0.3">
      <c r="AY2274" s="226" t="e">
        <f>VLOOKUP(C2274,#REF!, 2,FALSE)</f>
        <v>#REF!</v>
      </c>
      <c r="BM2274" s="177" t="s">
        <v>6076</v>
      </c>
      <c r="BN2274" s="177" t="s">
        <v>841</v>
      </c>
      <c r="BO2274" s="177" t="s">
        <v>3108</v>
      </c>
      <c r="BU2274" s="177" t="s">
        <v>6076</v>
      </c>
      <c r="BV2274" s="177" t="s">
        <v>841</v>
      </c>
      <c r="BW2274" s="177" t="s">
        <v>3108</v>
      </c>
    </row>
    <row r="2275" spans="51:75" x14ac:dyDescent="0.3">
      <c r="AY2275" s="226" t="e">
        <f>VLOOKUP(C2275,#REF!, 2,FALSE)</f>
        <v>#REF!</v>
      </c>
      <c r="BM2275" s="177" t="s">
        <v>6077</v>
      </c>
      <c r="BN2275" s="177" t="s">
        <v>3199</v>
      </c>
      <c r="BO2275" s="177" t="s">
        <v>4624</v>
      </c>
      <c r="BU2275" s="177" t="s">
        <v>6077</v>
      </c>
      <c r="BV2275" s="177" t="s">
        <v>3199</v>
      </c>
      <c r="BW2275" s="177" t="s">
        <v>4624</v>
      </c>
    </row>
    <row r="2276" spans="51:75" x14ac:dyDescent="0.3">
      <c r="AY2276" s="226" t="e">
        <f>VLOOKUP(C2276,#REF!, 2,FALSE)</f>
        <v>#REF!</v>
      </c>
      <c r="BM2276" s="177" t="s">
        <v>6078</v>
      </c>
      <c r="BN2276" s="177" t="s">
        <v>2983</v>
      </c>
      <c r="BO2276" s="177" t="s">
        <v>2983</v>
      </c>
      <c r="BU2276" s="177" t="s">
        <v>6078</v>
      </c>
      <c r="BV2276" s="177" t="s">
        <v>2983</v>
      </c>
      <c r="BW2276" s="177" t="s">
        <v>2983</v>
      </c>
    </row>
    <row r="2277" spans="51:75" x14ac:dyDescent="0.3">
      <c r="AY2277" s="226" t="e">
        <f>VLOOKUP(C2277,#REF!, 2,FALSE)</f>
        <v>#REF!</v>
      </c>
      <c r="BM2277" s="177" t="s">
        <v>6079</v>
      </c>
      <c r="BN2277" s="177" t="s">
        <v>2983</v>
      </c>
      <c r="BO2277" s="177" t="s">
        <v>4849</v>
      </c>
      <c r="BU2277" s="177" t="s">
        <v>6079</v>
      </c>
      <c r="BV2277" s="177" t="s">
        <v>2983</v>
      </c>
      <c r="BW2277" s="177" t="s">
        <v>4849</v>
      </c>
    </row>
    <row r="2278" spans="51:75" x14ac:dyDescent="0.3">
      <c r="AY2278" s="226" t="e">
        <f>VLOOKUP(C2278,#REF!, 2,FALSE)</f>
        <v>#REF!</v>
      </c>
      <c r="BM2278" s="177" t="s">
        <v>6080</v>
      </c>
      <c r="BN2278" s="177" t="s">
        <v>2983</v>
      </c>
      <c r="BO2278" s="177" t="s">
        <v>2983</v>
      </c>
      <c r="BU2278" s="177" t="s">
        <v>6080</v>
      </c>
      <c r="BV2278" s="177" t="s">
        <v>2983</v>
      </c>
      <c r="BW2278" s="177" t="s">
        <v>2983</v>
      </c>
    </row>
    <row r="2279" spans="51:75" x14ac:dyDescent="0.3">
      <c r="AY2279" s="226" t="e">
        <f>VLOOKUP(C2279,#REF!, 2,FALSE)</f>
        <v>#REF!</v>
      </c>
      <c r="BM2279" s="177" t="s">
        <v>6081</v>
      </c>
      <c r="BN2279" s="177" t="s">
        <v>2983</v>
      </c>
      <c r="BO2279" s="177" t="s">
        <v>2983</v>
      </c>
      <c r="BU2279" s="177" t="s">
        <v>6081</v>
      </c>
      <c r="BV2279" s="177" t="s">
        <v>2983</v>
      </c>
      <c r="BW2279" s="177" t="s">
        <v>2983</v>
      </c>
    </row>
    <row r="2280" spans="51:75" x14ac:dyDescent="0.3">
      <c r="AY2280" s="226" t="e">
        <f>VLOOKUP(C2280,#REF!, 2,FALSE)</f>
        <v>#REF!</v>
      </c>
      <c r="BM2280" s="177" t="s">
        <v>96</v>
      </c>
      <c r="BN2280" s="177" t="s">
        <v>617</v>
      </c>
      <c r="BO2280" s="177" t="s">
        <v>3114</v>
      </c>
      <c r="BU2280" s="177" t="s">
        <v>96</v>
      </c>
      <c r="BV2280" s="177" t="s">
        <v>617</v>
      </c>
      <c r="BW2280" s="177" t="s">
        <v>3114</v>
      </c>
    </row>
    <row r="2281" spans="51:75" x14ac:dyDescent="0.3">
      <c r="AY2281" s="226" t="e">
        <f>VLOOKUP(C2281,#REF!, 2,FALSE)</f>
        <v>#REF!</v>
      </c>
      <c r="BM2281" s="177" t="s">
        <v>6082</v>
      </c>
      <c r="BN2281" s="177" t="s">
        <v>666</v>
      </c>
      <c r="BO2281" s="177" t="s">
        <v>6083</v>
      </c>
      <c r="BU2281" s="177" t="s">
        <v>6082</v>
      </c>
      <c r="BV2281" s="177" t="s">
        <v>666</v>
      </c>
      <c r="BW2281" s="177" t="s">
        <v>6083</v>
      </c>
    </row>
    <row r="2282" spans="51:75" x14ac:dyDescent="0.3">
      <c r="AY2282" s="226" t="e">
        <f>VLOOKUP(C2282,#REF!, 2,FALSE)</f>
        <v>#REF!</v>
      </c>
      <c r="BM2282" s="177" t="s">
        <v>6084</v>
      </c>
      <c r="BN2282" s="177" t="s">
        <v>3002</v>
      </c>
      <c r="BO2282" s="177" t="s">
        <v>2983</v>
      </c>
      <c r="BU2282" s="177" t="s">
        <v>6084</v>
      </c>
      <c r="BV2282" s="177" t="s">
        <v>3002</v>
      </c>
      <c r="BW2282" s="177" t="s">
        <v>2983</v>
      </c>
    </row>
    <row r="2283" spans="51:75" x14ac:dyDescent="0.3">
      <c r="AY2283" s="226" t="e">
        <f>VLOOKUP(C2283,#REF!, 2,FALSE)</f>
        <v>#REF!</v>
      </c>
      <c r="BM2283" s="177" t="s">
        <v>6085</v>
      </c>
      <c r="BN2283" s="177" t="s">
        <v>2983</v>
      </c>
      <c r="BO2283" s="177" t="s">
        <v>2983</v>
      </c>
      <c r="BU2283" s="177" t="s">
        <v>6085</v>
      </c>
      <c r="BV2283" s="177" t="s">
        <v>2983</v>
      </c>
      <c r="BW2283" s="177" t="s">
        <v>2983</v>
      </c>
    </row>
    <row r="2284" spans="51:75" x14ac:dyDescent="0.3">
      <c r="AY2284" s="226" t="e">
        <f>VLOOKUP(C2284,#REF!, 2,FALSE)</f>
        <v>#REF!</v>
      </c>
      <c r="BM2284" s="177" t="s">
        <v>6086</v>
      </c>
      <c r="BN2284" s="177" t="s">
        <v>3005</v>
      </c>
      <c r="BO2284" s="177" t="s">
        <v>2983</v>
      </c>
      <c r="BU2284" s="177" t="s">
        <v>6086</v>
      </c>
      <c r="BV2284" s="177" t="s">
        <v>3005</v>
      </c>
      <c r="BW2284" s="177" t="s">
        <v>2983</v>
      </c>
    </row>
    <row r="2285" spans="51:75" x14ac:dyDescent="0.3">
      <c r="AY2285" s="226" t="e">
        <f>VLOOKUP(C2285,#REF!, 2,FALSE)</f>
        <v>#REF!</v>
      </c>
      <c r="BM2285" s="177" t="s">
        <v>1131</v>
      </c>
      <c r="BN2285" s="177" t="s">
        <v>862</v>
      </c>
      <c r="BO2285" s="177" t="s">
        <v>4227</v>
      </c>
      <c r="BU2285" s="177" t="s">
        <v>1131</v>
      </c>
      <c r="BV2285" s="177" t="s">
        <v>862</v>
      </c>
      <c r="BW2285" s="177" t="s">
        <v>4227</v>
      </c>
    </row>
    <row r="2286" spans="51:75" x14ac:dyDescent="0.3">
      <c r="AY2286" s="226" t="e">
        <f>VLOOKUP(C2286,#REF!, 2,FALSE)</f>
        <v>#REF!</v>
      </c>
      <c r="BM2286" s="177" t="s">
        <v>6087</v>
      </c>
      <c r="BN2286" s="177" t="s">
        <v>2983</v>
      </c>
      <c r="BO2286" s="177" t="s">
        <v>2983</v>
      </c>
      <c r="BU2286" s="177" t="s">
        <v>6087</v>
      </c>
      <c r="BV2286" s="177" t="s">
        <v>2983</v>
      </c>
      <c r="BW2286" s="177" t="s">
        <v>2983</v>
      </c>
    </row>
    <row r="2287" spans="51:75" x14ac:dyDescent="0.3">
      <c r="AY2287" s="226" t="e">
        <f>VLOOKUP(C2287,#REF!, 2,FALSE)</f>
        <v>#REF!</v>
      </c>
      <c r="BM2287" s="177" t="s">
        <v>6089</v>
      </c>
      <c r="BN2287" s="177" t="s">
        <v>2983</v>
      </c>
      <c r="BO2287" s="177" t="s">
        <v>947</v>
      </c>
      <c r="BU2287" s="177" t="s">
        <v>6089</v>
      </c>
      <c r="BV2287" s="177" t="s">
        <v>2983</v>
      </c>
      <c r="BW2287" s="177" t="s">
        <v>947</v>
      </c>
    </row>
    <row r="2288" spans="51:75" x14ac:dyDescent="0.3">
      <c r="AY2288" s="226" t="e">
        <f>VLOOKUP(C2288,#REF!, 2,FALSE)</f>
        <v>#REF!</v>
      </c>
      <c r="BM2288" s="177" t="s">
        <v>6090</v>
      </c>
      <c r="BN2288" s="177" t="s">
        <v>614</v>
      </c>
      <c r="BO2288" s="177" t="s">
        <v>6091</v>
      </c>
      <c r="BU2288" s="177" t="s">
        <v>6090</v>
      </c>
      <c r="BV2288" s="177" t="s">
        <v>614</v>
      </c>
      <c r="BW2288" s="177" t="s">
        <v>6091</v>
      </c>
    </row>
    <row r="2289" spans="51:75" x14ac:dyDescent="0.3">
      <c r="AY2289" s="226" t="e">
        <f>VLOOKUP(C2289,#REF!, 2,FALSE)</f>
        <v>#REF!</v>
      </c>
      <c r="BM2289" s="177" t="s">
        <v>6092</v>
      </c>
      <c r="BN2289" s="177" t="s">
        <v>621</v>
      </c>
      <c r="BO2289" s="177" t="s">
        <v>6093</v>
      </c>
      <c r="BU2289" s="177" t="s">
        <v>6092</v>
      </c>
      <c r="BV2289" s="177" t="s">
        <v>621</v>
      </c>
      <c r="BW2289" s="177" t="s">
        <v>6093</v>
      </c>
    </row>
    <row r="2290" spans="51:75" x14ac:dyDescent="0.3">
      <c r="AY2290" s="226" t="e">
        <f>VLOOKUP(C2290,#REF!, 2,FALSE)</f>
        <v>#REF!</v>
      </c>
      <c r="BM2290" s="177" t="s">
        <v>6094</v>
      </c>
      <c r="BN2290" s="177" t="s">
        <v>662</v>
      </c>
      <c r="BO2290" s="177" t="s">
        <v>6095</v>
      </c>
      <c r="BU2290" s="177" t="s">
        <v>6094</v>
      </c>
      <c r="BV2290" s="177" t="s">
        <v>662</v>
      </c>
      <c r="BW2290" s="177" t="s">
        <v>6095</v>
      </c>
    </row>
    <row r="2291" spans="51:75" x14ac:dyDescent="0.3">
      <c r="AY2291" s="226" t="e">
        <f>VLOOKUP(C2291,#REF!, 2,FALSE)</f>
        <v>#REF!</v>
      </c>
      <c r="BM2291" s="177" t="s">
        <v>6096</v>
      </c>
      <c r="BN2291" s="177" t="s">
        <v>810</v>
      </c>
      <c r="BO2291" s="177" t="s">
        <v>706</v>
      </c>
      <c r="BU2291" s="177" t="s">
        <v>6096</v>
      </c>
      <c r="BV2291" s="177" t="s">
        <v>810</v>
      </c>
      <c r="BW2291" s="177" t="s">
        <v>706</v>
      </c>
    </row>
    <row r="2292" spans="51:75" x14ac:dyDescent="0.3">
      <c r="AY2292" s="226" t="e">
        <f>VLOOKUP(C2292,#REF!, 2,FALSE)</f>
        <v>#REF!</v>
      </c>
      <c r="BM2292" s="177" t="s">
        <v>6097</v>
      </c>
      <c r="BN2292" s="177" t="s">
        <v>662</v>
      </c>
      <c r="BO2292" s="177" t="s">
        <v>5246</v>
      </c>
      <c r="BU2292" s="177" t="s">
        <v>6097</v>
      </c>
      <c r="BV2292" s="177" t="s">
        <v>662</v>
      </c>
      <c r="BW2292" s="177" t="s">
        <v>5246</v>
      </c>
    </row>
    <row r="2293" spans="51:75" x14ac:dyDescent="0.3">
      <c r="AY2293" s="226" t="e">
        <f>VLOOKUP(C2293,#REF!, 2,FALSE)</f>
        <v>#REF!</v>
      </c>
      <c r="BM2293" s="177" t="s">
        <v>6098</v>
      </c>
      <c r="BN2293" s="177" t="s">
        <v>662</v>
      </c>
      <c r="BO2293" s="177" t="s">
        <v>1661</v>
      </c>
      <c r="BU2293" s="177" t="s">
        <v>6098</v>
      </c>
      <c r="BV2293" s="177" t="s">
        <v>662</v>
      </c>
      <c r="BW2293" s="177" t="s">
        <v>1661</v>
      </c>
    </row>
    <row r="2294" spans="51:75" x14ac:dyDescent="0.3">
      <c r="AY2294" s="226" t="e">
        <f>VLOOKUP(C2294,#REF!, 2,FALSE)</f>
        <v>#REF!</v>
      </c>
      <c r="BM2294" s="177" t="s">
        <v>6100</v>
      </c>
      <c r="BN2294" s="177" t="s">
        <v>3199</v>
      </c>
      <c r="BO2294" s="177" t="s">
        <v>790</v>
      </c>
      <c r="BU2294" s="177" t="s">
        <v>6100</v>
      </c>
      <c r="BV2294" s="177" t="s">
        <v>3199</v>
      </c>
      <c r="BW2294" s="177" t="s">
        <v>790</v>
      </c>
    </row>
    <row r="2295" spans="51:75" x14ac:dyDescent="0.3">
      <c r="AY2295" s="226" t="e">
        <f>VLOOKUP(C2295,#REF!, 2,FALSE)</f>
        <v>#REF!</v>
      </c>
      <c r="BM2295" s="177" t="s">
        <v>6101</v>
      </c>
      <c r="BN2295" s="177" t="s">
        <v>655</v>
      </c>
      <c r="BO2295" s="177" t="s">
        <v>660</v>
      </c>
      <c r="BU2295" s="177" t="s">
        <v>6101</v>
      </c>
      <c r="BV2295" s="177" t="s">
        <v>655</v>
      </c>
      <c r="BW2295" s="177" t="s">
        <v>660</v>
      </c>
    </row>
    <row r="2296" spans="51:75" x14ac:dyDescent="0.3">
      <c r="AY2296" s="226" t="e">
        <f>VLOOKUP(C2296,#REF!, 2,FALSE)</f>
        <v>#REF!</v>
      </c>
      <c r="BM2296" s="177" t="s">
        <v>6102</v>
      </c>
      <c r="BN2296" s="177" t="s">
        <v>3199</v>
      </c>
      <c r="BO2296" s="177" t="s">
        <v>3901</v>
      </c>
      <c r="BU2296" s="177" t="s">
        <v>6102</v>
      </c>
      <c r="BV2296" s="177" t="s">
        <v>3199</v>
      </c>
      <c r="BW2296" s="177" t="s">
        <v>3901</v>
      </c>
    </row>
    <row r="2297" spans="51:75" x14ac:dyDescent="0.3">
      <c r="AY2297" s="226" t="e">
        <f>VLOOKUP(C2297,#REF!, 2,FALSE)</f>
        <v>#REF!</v>
      </c>
      <c r="BM2297" s="177" t="s">
        <v>6104</v>
      </c>
      <c r="BN2297" s="177" t="s">
        <v>810</v>
      </c>
      <c r="BO2297" s="177" t="s">
        <v>1207</v>
      </c>
      <c r="BU2297" s="177" t="s">
        <v>6104</v>
      </c>
      <c r="BV2297" s="177" t="s">
        <v>810</v>
      </c>
      <c r="BW2297" s="177" t="s">
        <v>1207</v>
      </c>
    </row>
    <row r="2298" spans="51:75" x14ac:dyDescent="0.3">
      <c r="AY2298" s="226" t="e">
        <f>VLOOKUP(C2298,#REF!, 2,FALSE)</f>
        <v>#REF!</v>
      </c>
      <c r="BM2298" s="177" t="s">
        <v>6106</v>
      </c>
      <c r="BN2298" s="177" t="s">
        <v>705</v>
      </c>
      <c r="BO2298" s="177" t="s">
        <v>729</v>
      </c>
      <c r="BU2298" s="177" t="s">
        <v>6106</v>
      </c>
      <c r="BV2298" s="177" t="s">
        <v>705</v>
      </c>
      <c r="BW2298" s="177" t="s">
        <v>729</v>
      </c>
    </row>
    <row r="2299" spans="51:75" x14ac:dyDescent="0.3">
      <c r="AY2299" s="226" t="e">
        <f>VLOOKUP(C2299,#REF!, 2,FALSE)</f>
        <v>#REF!</v>
      </c>
      <c r="BM2299" s="177" t="s">
        <v>6109</v>
      </c>
      <c r="BN2299" s="177" t="s">
        <v>1007</v>
      </c>
      <c r="BO2299" s="177" t="s">
        <v>4691</v>
      </c>
      <c r="BU2299" s="177" t="s">
        <v>6109</v>
      </c>
      <c r="BV2299" s="177" t="s">
        <v>1007</v>
      </c>
      <c r="BW2299" s="177" t="s">
        <v>4691</v>
      </c>
    </row>
    <row r="2300" spans="51:75" x14ac:dyDescent="0.3">
      <c r="AY2300" s="226" t="e">
        <f>VLOOKUP(C2300,#REF!, 2,FALSE)</f>
        <v>#REF!</v>
      </c>
      <c r="BM2300" s="177" t="s">
        <v>6110</v>
      </c>
      <c r="BN2300" s="177" t="s">
        <v>16984</v>
      </c>
      <c r="BO2300" s="177" t="s">
        <v>1270</v>
      </c>
      <c r="BU2300" s="177" t="s">
        <v>6110</v>
      </c>
      <c r="BV2300" s="177" t="s">
        <v>16984</v>
      </c>
      <c r="BW2300" s="177" t="s">
        <v>1270</v>
      </c>
    </row>
    <row r="2301" spans="51:75" x14ac:dyDescent="0.3">
      <c r="AY2301" s="226" t="e">
        <f>VLOOKUP(C2301,#REF!, 2,FALSE)</f>
        <v>#REF!</v>
      </c>
      <c r="BM2301" s="177" t="s">
        <v>6111</v>
      </c>
      <c r="BN2301" s="177" t="s">
        <v>849</v>
      </c>
      <c r="BO2301" s="177" t="s">
        <v>6112</v>
      </c>
      <c r="BU2301" s="177" t="s">
        <v>6111</v>
      </c>
      <c r="BV2301" s="177" t="s">
        <v>849</v>
      </c>
      <c r="BW2301" s="177" t="s">
        <v>6112</v>
      </c>
    </row>
    <row r="2302" spans="51:75" x14ac:dyDescent="0.3">
      <c r="AY2302" s="226" t="e">
        <f>VLOOKUP(C2302,#REF!, 2,FALSE)</f>
        <v>#REF!</v>
      </c>
      <c r="BM2302" s="177" t="s">
        <v>1132</v>
      </c>
      <c r="BN2302" s="177" t="s">
        <v>1342</v>
      </c>
      <c r="BO2302" s="177" t="s">
        <v>6113</v>
      </c>
      <c r="BU2302" s="177" t="s">
        <v>1132</v>
      </c>
      <c r="BV2302" s="177" t="s">
        <v>1342</v>
      </c>
      <c r="BW2302" s="177" t="s">
        <v>6113</v>
      </c>
    </row>
    <row r="2303" spans="51:75" x14ac:dyDescent="0.3">
      <c r="AY2303" s="226" t="e">
        <f>VLOOKUP(C2303,#REF!, 2,FALSE)</f>
        <v>#REF!</v>
      </c>
      <c r="BM2303" s="177" t="s">
        <v>6114</v>
      </c>
      <c r="BN2303" s="177" t="s">
        <v>810</v>
      </c>
      <c r="BO2303" s="177" t="s">
        <v>1604</v>
      </c>
      <c r="BU2303" s="177" t="s">
        <v>6114</v>
      </c>
      <c r="BV2303" s="177" t="s">
        <v>810</v>
      </c>
      <c r="BW2303" s="177" t="s">
        <v>1604</v>
      </c>
    </row>
    <row r="2304" spans="51:75" x14ac:dyDescent="0.3">
      <c r="AY2304" s="226" t="e">
        <f>VLOOKUP(C2304,#REF!, 2,FALSE)</f>
        <v>#REF!</v>
      </c>
      <c r="BM2304" s="177" t="s">
        <v>140</v>
      </c>
      <c r="BN2304" s="177" t="s">
        <v>2979</v>
      </c>
      <c r="BO2304" s="177" t="s">
        <v>6115</v>
      </c>
      <c r="BU2304" s="177" t="s">
        <v>140</v>
      </c>
      <c r="BV2304" s="177" t="s">
        <v>2979</v>
      </c>
      <c r="BW2304" s="177" t="s">
        <v>6115</v>
      </c>
    </row>
    <row r="2305" spans="51:75" x14ac:dyDescent="0.3">
      <c r="AY2305" s="226" t="e">
        <f>VLOOKUP(C2305,#REF!, 2,FALSE)</f>
        <v>#REF!</v>
      </c>
      <c r="BM2305" s="177" t="s">
        <v>6116</v>
      </c>
      <c r="BN2305" s="177" t="s">
        <v>852</v>
      </c>
      <c r="BO2305" s="177" t="s">
        <v>6118</v>
      </c>
      <c r="BU2305" s="177" t="s">
        <v>6116</v>
      </c>
      <c r="BV2305" s="177" t="s">
        <v>852</v>
      </c>
      <c r="BW2305" s="177" t="s">
        <v>6118</v>
      </c>
    </row>
    <row r="2306" spans="51:75" x14ac:dyDescent="0.3">
      <c r="AY2306" s="226" t="e">
        <f>VLOOKUP(C2306,#REF!, 2,FALSE)</f>
        <v>#REF!</v>
      </c>
      <c r="BM2306" s="177" t="s">
        <v>6119</v>
      </c>
      <c r="BN2306" s="177" t="s">
        <v>1013</v>
      </c>
      <c r="BO2306" s="177" t="s">
        <v>6120</v>
      </c>
      <c r="BU2306" s="177" t="s">
        <v>6119</v>
      </c>
      <c r="BV2306" s="177" t="s">
        <v>1013</v>
      </c>
      <c r="BW2306" s="177" t="s">
        <v>6120</v>
      </c>
    </row>
    <row r="2307" spans="51:75" x14ac:dyDescent="0.3">
      <c r="AY2307" s="226" t="e">
        <f>VLOOKUP(C2307,#REF!, 2,FALSE)</f>
        <v>#REF!</v>
      </c>
      <c r="BM2307" s="177" t="s">
        <v>6121</v>
      </c>
      <c r="BN2307" s="177" t="s">
        <v>636</v>
      </c>
      <c r="BO2307" s="177" t="s">
        <v>6118</v>
      </c>
      <c r="BU2307" s="177" t="s">
        <v>6121</v>
      </c>
      <c r="BV2307" s="177" t="s">
        <v>636</v>
      </c>
      <c r="BW2307" s="177" t="s">
        <v>6118</v>
      </c>
    </row>
    <row r="2308" spans="51:75" x14ac:dyDescent="0.3">
      <c r="AY2308" s="226" t="e">
        <f>VLOOKUP(C2308,#REF!, 2,FALSE)</f>
        <v>#REF!</v>
      </c>
      <c r="BM2308" s="177" t="s">
        <v>6122</v>
      </c>
      <c r="BN2308" s="177" t="s">
        <v>663</v>
      </c>
      <c r="BO2308" s="177" t="s">
        <v>2983</v>
      </c>
      <c r="BU2308" s="177" t="s">
        <v>6122</v>
      </c>
      <c r="BV2308" s="177" t="s">
        <v>663</v>
      </c>
      <c r="BW2308" s="177" t="s">
        <v>2983</v>
      </c>
    </row>
    <row r="2309" spans="51:75" x14ac:dyDescent="0.3">
      <c r="AY2309" s="226" t="e">
        <f>VLOOKUP(C2309,#REF!, 2,FALSE)</f>
        <v>#REF!</v>
      </c>
      <c r="BM2309" s="177" t="s">
        <v>6124</v>
      </c>
      <c r="BN2309" s="177" t="s">
        <v>619</v>
      </c>
      <c r="BO2309" s="177" t="s">
        <v>2983</v>
      </c>
      <c r="BU2309" s="177" t="s">
        <v>6124</v>
      </c>
      <c r="BV2309" s="177" t="s">
        <v>619</v>
      </c>
      <c r="BW2309" s="177" t="s">
        <v>2983</v>
      </c>
    </row>
    <row r="2310" spans="51:75" x14ac:dyDescent="0.3">
      <c r="AY2310" s="226" t="e">
        <f>VLOOKUP(C2310,#REF!, 2,FALSE)</f>
        <v>#REF!</v>
      </c>
      <c r="BM2310" s="177" t="s">
        <v>6125</v>
      </c>
      <c r="BN2310" s="177" t="s">
        <v>2979</v>
      </c>
      <c r="BO2310" s="177" t="s">
        <v>2983</v>
      </c>
      <c r="BU2310" s="177" t="s">
        <v>6125</v>
      </c>
      <c r="BV2310" s="177" t="s">
        <v>2979</v>
      </c>
      <c r="BW2310" s="177" t="s">
        <v>2983</v>
      </c>
    </row>
    <row r="2311" spans="51:75" x14ac:dyDescent="0.3">
      <c r="AY2311" s="226" t="e">
        <f>VLOOKUP(C2311,#REF!, 2,FALSE)</f>
        <v>#REF!</v>
      </c>
      <c r="BM2311" s="177" t="s">
        <v>6126</v>
      </c>
      <c r="BN2311" s="177" t="s">
        <v>617</v>
      </c>
      <c r="BO2311" s="177" t="s">
        <v>770</v>
      </c>
      <c r="BU2311" s="177" t="s">
        <v>6126</v>
      </c>
      <c r="BV2311" s="177" t="s">
        <v>617</v>
      </c>
      <c r="BW2311" s="177" t="s">
        <v>770</v>
      </c>
    </row>
    <row r="2312" spans="51:75" x14ac:dyDescent="0.3">
      <c r="AY2312" s="226" t="e">
        <f>VLOOKUP(C2312,#REF!, 2,FALSE)</f>
        <v>#REF!</v>
      </c>
      <c r="BM2312" s="177" t="s">
        <v>6128</v>
      </c>
      <c r="BN2312" s="177" t="s">
        <v>787</v>
      </c>
      <c r="BO2312" s="177" t="s">
        <v>2371</v>
      </c>
      <c r="BU2312" s="177" t="s">
        <v>6128</v>
      </c>
      <c r="BV2312" s="177" t="s">
        <v>787</v>
      </c>
      <c r="BW2312" s="177" t="s">
        <v>2371</v>
      </c>
    </row>
    <row r="2313" spans="51:75" x14ac:dyDescent="0.3">
      <c r="AY2313" s="226" t="e">
        <f>VLOOKUP(C2313,#REF!, 2,FALSE)</f>
        <v>#REF!</v>
      </c>
      <c r="BM2313" s="177" t="s">
        <v>6129</v>
      </c>
      <c r="BN2313" s="177" t="s">
        <v>810</v>
      </c>
      <c r="BO2313" s="177" t="s">
        <v>2983</v>
      </c>
      <c r="BU2313" s="177" t="s">
        <v>6129</v>
      </c>
      <c r="BV2313" s="177" t="s">
        <v>810</v>
      </c>
      <c r="BW2313" s="177" t="s">
        <v>2983</v>
      </c>
    </row>
    <row r="2314" spans="51:75" x14ac:dyDescent="0.3">
      <c r="AY2314" s="226" t="e">
        <f>VLOOKUP(C2314,#REF!, 2,FALSE)</f>
        <v>#REF!</v>
      </c>
      <c r="BM2314" s="177" t="s">
        <v>6131</v>
      </c>
      <c r="BN2314" s="177" t="s">
        <v>810</v>
      </c>
      <c r="BO2314" s="177" t="s">
        <v>2983</v>
      </c>
      <c r="BU2314" s="177" t="s">
        <v>6131</v>
      </c>
      <c r="BV2314" s="177" t="s">
        <v>810</v>
      </c>
      <c r="BW2314" s="177" t="s">
        <v>2983</v>
      </c>
    </row>
    <row r="2315" spans="51:75" x14ac:dyDescent="0.3">
      <c r="AY2315" s="226" t="e">
        <f>VLOOKUP(C2315,#REF!, 2,FALSE)</f>
        <v>#REF!</v>
      </c>
      <c r="BM2315" s="177" t="s">
        <v>6133</v>
      </c>
      <c r="BN2315" s="177" t="s">
        <v>623</v>
      </c>
      <c r="BO2315" s="177" t="s">
        <v>6134</v>
      </c>
      <c r="BU2315" s="177" t="s">
        <v>6133</v>
      </c>
      <c r="BV2315" s="177" t="s">
        <v>623</v>
      </c>
      <c r="BW2315" s="177" t="s">
        <v>6134</v>
      </c>
    </row>
    <row r="2316" spans="51:75" x14ac:dyDescent="0.3">
      <c r="AY2316" s="226" t="e">
        <f>VLOOKUP(C2316,#REF!, 2,FALSE)</f>
        <v>#REF!</v>
      </c>
      <c r="BM2316" s="177" t="s">
        <v>1133</v>
      </c>
      <c r="BN2316" s="177" t="s">
        <v>862</v>
      </c>
      <c r="BO2316" s="177" t="s">
        <v>6135</v>
      </c>
      <c r="BU2316" s="177" t="s">
        <v>1133</v>
      </c>
      <c r="BV2316" s="177" t="s">
        <v>862</v>
      </c>
      <c r="BW2316" s="177" t="s">
        <v>6135</v>
      </c>
    </row>
    <row r="2317" spans="51:75" x14ac:dyDescent="0.3">
      <c r="AY2317" s="226" t="e">
        <f>VLOOKUP(C2317,#REF!, 2,FALSE)</f>
        <v>#REF!</v>
      </c>
      <c r="BM2317" s="177" t="s">
        <v>6136</v>
      </c>
      <c r="BN2317" s="177" t="s">
        <v>797</v>
      </c>
      <c r="BO2317" s="177" t="s">
        <v>1284</v>
      </c>
      <c r="BU2317" s="177" t="s">
        <v>6136</v>
      </c>
      <c r="BV2317" s="177" t="s">
        <v>797</v>
      </c>
      <c r="BW2317" s="177" t="s">
        <v>1284</v>
      </c>
    </row>
    <row r="2318" spans="51:75" x14ac:dyDescent="0.3">
      <c r="AY2318" s="226" t="e">
        <f>VLOOKUP(C2318,#REF!, 2,FALSE)</f>
        <v>#REF!</v>
      </c>
      <c r="BM2318" s="177" t="s">
        <v>6139</v>
      </c>
      <c r="BN2318" s="177" t="s">
        <v>1342</v>
      </c>
      <c r="BO2318" s="177" t="s">
        <v>6140</v>
      </c>
      <c r="BU2318" s="177" t="s">
        <v>6139</v>
      </c>
      <c r="BV2318" s="177" t="s">
        <v>1342</v>
      </c>
      <c r="BW2318" s="177" t="s">
        <v>6140</v>
      </c>
    </row>
    <row r="2319" spans="51:75" x14ac:dyDescent="0.3">
      <c r="AY2319" s="226" t="e">
        <f>VLOOKUP(C2319,#REF!, 2,FALSE)</f>
        <v>#REF!</v>
      </c>
      <c r="BM2319" s="177" t="s">
        <v>6141</v>
      </c>
      <c r="BN2319" s="177" t="s">
        <v>16980</v>
      </c>
      <c r="BO2319" s="177" t="s">
        <v>1190</v>
      </c>
      <c r="BU2319" s="177" t="s">
        <v>6141</v>
      </c>
      <c r="BV2319" s="177" t="s">
        <v>16980</v>
      </c>
      <c r="BW2319" s="177" t="s">
        <v>1190</v>
      </c>
    </row>
    <row r="2320" spans="51:75" x14ac:dyDescent="0.3">
      <c r="AY2320" s="226" t="e">
        <f>VLOOKUP(C2320,#REF!, 2,FALSE)</f>
        <v>#REF!</v>
      </c>
      <c r="BM2320" s="177" t="s">
        <v>6142</v>
      </c>
      <c r="BN2320" s="177" t="s">
        <v>3005</v>
      </c>
      <c r="BO2320" s="177" t="s">
        <v>2983</v>
      </c>
      <c r="BU2320" s="177" t="s">
        <v>6142</v>
      </c>
      <c r="BV2320" s="177" t="s">
        <v>3005</v>
      </c>
      <c r="BW2320" s="177" t="s">
        <v>2983</v>
      </c>
    </row>
    <row r="2321" spans="51:75" x14ac:dyDescent="0.3">
      <c r="AY2321" s="226" t="e">
        <f>VLOOKUP(C2321,#REF!, 2,FALSE)</f>
        <v>#REF!</v>
      </c>
      <c r="BM2321" s="177" t="s">
        <v>6143</v>
      </c>
      <c r="BN2321" s="177" t="s">
        <v>3005</v>
      </c>
      <c r="BO2321" s="177" t="s">
        <v>2983</v>
      </c>
      <c r="BU2321" s="177" t="s">
        <v>6143</v>
      </c>
      <c r="BV2321" s="177" t="s">
        <v>3005</v>
      </c>
      <c r="BW2321" s="177" t="s">
        <v>2983</v>
      </c>
    </row>
    <row r="2322" spans="51:75" x14ac:dyDescent="0.3">
      <c r="AY2322" s="226" t="e">
        <f>VLOOKUP(C2322,#REF!, 2,FALSE)</f>
        <v>#REF!</v>
      </c>
      <c r="BM2322" s="177" t="s">
        <v>6144</v>
      </c>
      <c r="BN2322" s="177" t="s">
        <v>3245</v>
      </c>
      <c r="BO2322" s="177" t="s">
        <v>2983</v>
      </c>
      <c r="BU2322" s="177" t="s">
        <v>6144</v>
      </c>
      <c r="BV2322" s="177" t="s">
        <v>3245</v>
      </c>
      <c r="BW2322" s="177" t="s">
        <v>2983</v>
      </c>
    </row>
    <row r="2323" spans="51:75" x14ac:dyDescent="0.3">
      <c r="AY2323" s="226" t="e">
        <f>VLOOKUP(C2323,#REF!, 2,FALSE)</f>
        <v>#REF!</v>
      </c>
      <c r="BM2323" s="177" t="s">
        <v>6145</v>
      </c>
      <c r="BN2323" s="177" t="s">
        <v>3245</v>
      </c>
      <c r="BO2323" s="177" t="s">
        <v>1334</v>
      </c>
      <c r="BU2323" s="177" t="s">
        <v>6145</v>
      </c>
      <c r="BV2323" s="177" t="s">
        <v>3245</v>
      </c>
      <c r="BW2323" s="177" t="s">
        <v>1334</v>
      </c>
    </row>
    <row r="2324" spans="51:75" x14ac:dyDescent="0.3">
      <c r="AY2324" s="226" t="e">
        <f>VLOOKUP(C2324,#REF!, 2,FALSE)</f>
        <v>#REF!</v>
      </c>
      <c r="BM2324" s="177" t="s">
        <v>6146</v>
      </c>
      <c r="BN2324" s="177" t="s">
        <v>3245</v>
      </c>
      <c r="BO2324" s="177" t="s">
        <v>6147</v>
      </c>
      <c r="BU2324" s="177" t="s">
        <v>6146</v>
      </c>
      <c r="BV2324" s="177" t="s">
        <v>3245</v>
      </c>
      <c r="BW2324" s="177" t="s">
        <v>6147</v>
      </c>
    </row>
    <row r="2325" spans="51:75" x14ac:dyDescent="0.3">
      <c r="AY2325" s="226" t="e">
        <f>VLOOKUP(C2325,#REF!, 2,FALSE)</f>
        <v>#REF!</v>
      </c>
      <c r="BM2325" s="177" t="s">
        <v>6148</v>
      </c>
      <c r="BN2325" s="177" t="s">
        <v>2979</v>
      </c>
      <c r="BO2325" s="177" t="s">
        <v>2983</v>
      </c>
      <c r="BU2325" s="177" t="s">
        <v>6148</v>
      </c>
      <c r="BV2325" s="177" t="s">
        <v>2979</v>
      </c>
      <c r="BW2325" s="177" t="s">
        <v>2983</v>
      </c>
    </row>
    <row r="2326" spans="51:75" x14ac:dyDescent="0.3">
      <c r="AY2326" s="226" t="e">
        <f>VLOOKUP(C2326,#REF!, 2,FALSE)</f>
        <v>#REF!</v>
      </c>
      <c r="BM2326" s="177" t="s">
        <v>6149</v>
      </c>
      <c r="BN2326" s="177" t="s">
        <v>3002</v>
      </c>
      <c r="BO2326" s="177" t="s">
        <v>1786</v>
      </c>
      <c r="BU2326" s="177" t="s">
        <v>6149</v>
      </c>
      <c r="BV2326" s="177" t="s">
        <v>3002</v>
      </c>
      <c r="BW2326" s="177" t="s">
        <v>1786</v>
      </c>
    </row>
    <row r="2327" spans="51:75" x14ac:dyDescent="0.3">
      <c r="AY2327" s="226" t="e">
        <f>VLOOKUP(C2327,#REF!, 2,FALSE)</f>
        <v>#REF!</v>
      </c>
      <c r="BM2327" s="177" t="s">
        <v>6150</v>
      </c>
      <c r="BN2327" s="177" t="s">
        <v>2983</v>
      </c>
      <c r="BO2327" s="177" t="s">
        <v>2983</v>
      </c>
      <c r="BU2327" s="177" t="s">
        <v>6150</v>
      </c>
      <c r="BV2327" s="177" t="s">
        <v>2983</v>
      </c>
      <c r="BW2327" s="177" t="s">
        <v>2983</v>
      </c>
    </row>
    <row r="2328" spans="51:75" x14ac:dyDescent="0.3">
      <c r="AY2328" s="226" t="e">
        <f>VLOOKUP(C2328,#REF!, 2,FALSE)</f>
        <v>#REF!</v>
      </c>
      <c r="BM2328" s="177" t="s">
        <v>6151</v>
      </c>
      <c r="BN2328" s="177" t="s">
        <v>2983</v>
      </c>
      <c r="BO2328" s="177" t="s">
        <v>6152</v>
      </c>
      <c r="BU2328" s="177" t="s">
        <v>6151</v>
      </c>
      <c r="BV2328" s="177" t="s">
        <v>2983</v>
      </c>
      <c r="BW2328" s="177" t="s">
        <v>6152</v>
      </c>
    </row>
    <row r="2329" spans="51:75" x14ac:dyDescent="0.3">
      <c r="AY2329" s="226" t="e">
        <f>VLOOKUP(C2329,#REF!, 2,FALSE)</f>
        <v>#REF!</v>
      </c>
      <c r="BM2329" s="177" t="s">
        <v>6153</v>
      </c>
      <c r="BN2329" s="177" t="s">
        <v>657</v>
      </c>
      <c r="BO2329" s="177" t="s">
        <v>2256</v>
      </c>
      <c r="BU2329" s="177" t="s">
        <v>6153</v>
      </c>
      <c r="BV2329" s="177" t="s">
        <v>657</v>
      </c>
      <c r="BW2329" s="177" t="s">
        <v>2256</v>
      </c>
    </row>
    <row r="2330" spans="51:75" x14ac:dyDescent="0.3">
      <c r="AY2330" s="226" t="e">
        <f>VLOOKUP(C2330,#REF!, 2,FALSE)</f>
        <v>#REF!</v>
      </c>
      <c r="BM2330" s="177" t="s">
        <v>6154</v>
      </c>
      <c r="BN2330" s="177" t="s">
        <v>3199</v>
      </c>
      <c r="BO2330" s="177" t="s">
        <v>6155</v>
      </c>
      <c r="BU2330" s="177" t="s">
        <v>6154</v>
      </c>
      <c r="BV2330" s="177" t="s">
        <v>3199</v>
      </c>
      <c r="BW2330" s="177" t="s">
        <v>6155</v>
      </c>
    </row>
    <row r="2331" spans="51:75" x14ac:dyDescent="0.3">
      <c r="AY2331" s="226" t="e">
        <f>VLOOKUP(C2331,#REF!, 2,FALSE)</f>
        <v>#REF!</v>
      </c>
      <c r="BM2331" s="177" t="s">
        <v>6156</v>
      </c>
      <c r="BN2331" s="177" t="s">
        <v>3045</v>
      </c>
      <c r="BO2331" s="177" t="s">
        <v>5924</v>
      </c>
      <c r="BU2331" s="177" t="s">
        <v>6156</v>
      </c>
      <c r="BV2331" s="177" t="s">
        <v>3045</v>
      </c>
      <c r="BW2331" s="177" t="s">
        <v>5924</v>
      </c>
    </row>
    <row r="2332" spans="51:75" x14ac:dyDescent="0.3">
      <c r="AY2332" s="226" t="e">
        <f>VLOOKUP(C2332,#REF!, 2,FALSE)</f>
        <v>#REF!</v>
      </c>
      <c r="BM2332" s="177" t="s">
        <v>6157</v>
      </c>
      <c r="BN2332" s="177" t="s">
        <v>1139</v>
      </c>
      <c r="BO2332" s="177" t="s">
        <v>6158</v>
      </c>
      <c r="BU2332" s="177" t="s">
        <v>6157</v>
      </c>
      <c r="BV2332" s="177" t="s">
        <v>1139</v>
      </c>
      <c r="BW2332" s="177" t="s">
        <v>6158</v>
      </c>
    </row>
    <row r="2333" spans="51:75" x14ac:dyDescent="0.3">
      <c r="AY2333" s="226" t="e">
        <f>VLOOKUP(C2333,#REF!, 2,FALSE)</f>
        <v>#REF!</v>
      </c>
      <c r="BM2333" s="177" t="s">
        <v>6159</v>
      </c>
      <c r="BN2333" s="177" t="s">
        <v>3199</v>
      </c>
      <c r="BO2333" s="177" t="s">
        <v>6160</v>
      </c>
      <c r="BU2333" s="177" t="s">
        <v>6159</v>
      </c>
      <c r="BV2333" s="177" t="s">
        <v>3199</v>
      </c>
      <c r="BW2333" s="177" t="s">
        <v>6160</v>
      </c>
    </row>
    <row r="2334" spans="51:75" x14ac:dyDescent="0.3">
      <c r="AY2334" s="226" t="e">
        <f>VLOOKUP(C2334,#REF!, 2,FALSE)</f>
        <v>#REF!</v>
      </c>
      <c r="BM2334" s="177" t="s">
        <v>6161</v>
      </c>
      <c r="BN2334" s="177" t="s">
        <v>1139</v>
      </c>
      <c r="BO2334" s="177" t="s">
        <v>6162</v>
      </c>
      <c r="BU2334" s="177" t="s">
        <v>6161</v>
      </c>
      <c r="BV2334" s="177" t="s">
        <v>1139</v>
      </c>
      <c r="BW2334" s="177" t="s">
        <v>6162</v>
      </c>
    </row>
    <row r="2335" spans="51:75" x14ac:dyDescent="0.3">
      <c r="AY2335" s="226" t="e">
        <f>VLOOKUP(C2335,#REF!, 2,FALSE)</f>
        <v>#REF!</v>
      </c>
      <c r="BM2335" s="177" t="s">
        <v>139</v>
      </c>
      <c r="BN2335" s="177" t="s">
        <v>1342</v>
      </c>
      <c r="BO2335" s="177" t="s">
        <v>3798</v>
      </c>
      <c r="BU2335" s="177" t="s">
        <v>139</v>
      </c>
      <c r="BV2335" s="177" t="s">
        <v>1342</v>
      </c>
      <c r="BW2335" s="177" t="s">
        <v>3798</v>
      </c>
    </row>
    <row r="2336" spans="51:75" x14ac:dyDescent="0.3">
      <c r="AY2336" s="226" t="e">
        <f>VLOOKUP(C2336,#REF!, 2,FALSE)</f>
        <v>#REF!</v>
      </c>
      <c r="BM2336" s="177" t="s">
        <v>6163</v>
      </c>
      <c r="BN2336" s="177" t="s">
        <v>849</v>
      </c>
      <c r="BO2336" s="177" t="s">
        <v>2642</v>
      </c>
      <c r="BU2336" s="177" t="s">
        <v>6163</v>
      </c>
      <c r="BV2336" s="177" t="s">
        <v>849</v>
      </c>
      <c r="BW2336" s="177" t="s">
        <v>2642</v>
      </c>
    </row>
    <row r="2337" spans="51:75" x14ac:dyDescent="0.3">
      <c r="AY2337" s="226" t="e">
        <f>VLOOKUP(C2337,#REF!, 2,FALSE)</f>
        <v>#REF!</v>
      </c>
      <c r="BM2337" s="177" t="s">
        <v>6164</v>
      </c>
      <c r="BN2337" s="177" t="s">
        <v>3199</v>
      </c>
      <c r="BO2337" s="177" t="s">
        <v>6166</v>
      </c>
      <c r="BU2337" s="177" t="s">
        <v>6164</v>
      </c>
      <c r="BV2337" s="177" t="s">
        <v>3199</v>
      </c>
      <c r="BW2337" s="177" t="s">
        <v>6166</v>
      </c>
    </row>
    <row r="2338" spans="51:75" x14ac:dyDescent="0.3">
      <c r="AY2338" s="226" t="e">
        <f>VLOOKUP(C2338,#REF!, 2,FALSE)</f>
        <v>#REF!</v>
      </c>
      <c r="BM2338" s="177" t="s">
        <v>6167</v>
      </c>
      <c r="BN2338" s="177" t="s">
        <v>1139</v>
      </c>
      <c r="BO2338" s="177" t="s">
        <v>2642</v>
      </c>
      <c r="BU2338" s="177" t="s">
        <v>6167</v>
      </c>
      <c r="BV2338" s="177" t="s">
        <v>1139</v>
      </c>
      <c r="BW2338" s="177" t="s">
        <v>2642</v>
      </c>
    </row>
    <row r="2339" spans="51:75" x14ac:dyDescent="0.3">
      <c r="AY2339" s="226" t="e">
        <f>VLOOKUP(C2339,#REF!, 2,FALSE)</f>
        <v>#REF!</v>
      </c>
      <c r="BM2339" s="177" t="s">
        <v>6168</v>
      </c>
      <c r="BN2339" s="177" t="s">
        <v>3199</v>
      </c>
      <c r="BO2339" s="177" t="s">
        <v>4163</v>
      </c>
      <c r="BU2339" s="177" t="s">
        <v>6168</v>
      </c>
      <c r="BV2339" s="177" t="s">
        <v>3199</v>
      </c>
      <c r="BW2339" s="177" t="s">
        <v>4163</v>
      </c>
    </row>
    <row r="2340" spans="51:75" x14ac:dyDescent="0.3">
      <c r="AY2340" s="226" t="e">
        <f>VLOOKUP(C2340,#REF!, 2,FALSE)</f>
        <v>#REF!</v>
      </c>
      <c r="BM2340" s="177" t="s">
        <v>6170</v>
      </c>
      <c r="BN2340" s="177" t="s">
        <v>16982</v>
      </c>
      <c r="BO2340" s="177" t="s">
        <v>1284</v>
      </c>
      <c r="BU2340" s="177" t="s">
        <v>6170</v>
      </c>
      <c r="BV2340" s="177" t="s">
        <v>16982</v>
      </c>
      <c r="BW2340" s="177" t="s">
        <v>1284</v>
      </c>
    </row>
    <row r="2341" spans="51:75" x14ac:dyDescent="0.3">
      <c r="AY2341" s="226" t="e">
        <f>VLOOKUP(C2341,#REF!, 2,FALSE)</f>
        <v>#REF!</v>
      </c>
      <c r="BM2341" s="177" t="s">
        <v>6171</v>
      </c>
      <c r="BN2341" s="177" t="s">
        <v>657</v>
      </c>
      <c r="BO2341" s="177" t="s">
        <v>6173</v>
      </c>
      <c r="BU2341" s="177" t="s">
        <v>6171</v>
      </c>
      <c r="BV2341" s="177" t="s">
        <v>657</v>
      </c>
      <c r="BW2341" s="177" t="s">
        <v>6173</v>
      </c>
    </row>
    <row r="2342" spans="51:75" x14ac:dyDescent="0.3">
      <c r="AY2342" s="226" t="e">
        <f>VLOOKUP(C2342,#REF!, 2,FALSE)</f>
        <v>#REF!</v>
      </c>
      <c r="BM2342" s="177" t="s">
        <v>6174</v>
      </c>
      <c r="BN2342" s="177" t="s">
        <v>3199</v>
      </c>
      <c r="BO2342" s="177" t="s">
        <v>6175</v>
      </c>
      <c r="BU2342" s="177" t="s">
        <v>6174</v>
      </c>
      <c r="BV2342" s="177" t="s">
        <v>3199</v>
      </c>
      <c r="BW2342" s="177" t="s">
        <v>6175</v>
      </c>
    </row>
    <row r="2343" spans="51:75" x14ac:dyDescent="0.3">
      <c r="AY2343" s="226" t="e">
        <f>VLOOKUP(C2343,#REF!, 2,FALSE)</f>
        <v>#REF!</v>
      </c>
      <c r="BM2343" s="177" t="s">
        <v>6176</v>
      </c>
      <c r="BN2343" s="177" t="s">
        <v>657</v>
      </c>
      <c r="BO2343" s="177" t="s">
        <v>6177</v>
      </c>
      <c r="BU2343" s="177" t="s">
        <v>6176</v>
      </c>
      <c r="BV2343" s="177" t="s">
        <v>657</v>
      </c>
      <c r="BW2343" s="177" t="s">
        <v>6177</v>
      </c>
    </row>
    <row r="2344" spans="51:75" x14ac:dyDescent="0.3">
      <c r="AY2344" s="226" t="e">
        <f>VLOOKUP(C2344,#REF!, 2,FALSE)</f>
        <v>#REF!</v>
      </c>
      <c r="BM2344" s="177" t="s">
        <v>1134</v>
      </c>
      <c r="BN2344" s="177" t="s">
        <v>1272</v>
      </c>
      <c r="BO2344" s="177" t="s">
        <v>6178</v>
      </c>
      <c r="BU2344" s="177" t="s">
        <v>1134</v>
      </c>
      <c r="BV2344" s="177" t="s">
        <v>1272</v>
      </c>
      <c r="BW2344" s="177" t="s">
        <v>6178</v>
      </c>
    </row>
    <row r="2345" spans="51:75" x14ac:dyDescent="0.3">
      <c r="AY2345" s="226" t="e">
        <f>VLOOKUP(C2345,#REF!, 2,FALSE)</f>
        <v>#REF!</v>
      </c>
      <c r="BM2345" s="177" t="s">
        <v>6179</v>
      </c>
      <c r="BN2345" s="177" t="s">
        <v>715</v>
      </c>
      <c r="BO2345" s="177" t="s">
        <v>2983</v>
      </c>
      <c r="BU2345" s="177" t="s">
        <v>6179</v>
      </c>
      <c r="BV2345" s="177" t="s">
        <v>715</v>
      </c>
      <c r="BW2345" s="177" t="s">
        <v>2983</v>
      </c>
    </row>
    <row r="2346" spans="51:75" x14ac:dyDescent="0.3">
      <c r="AY2346" s="226" t="e">
        <f>VLOOKUP(C2346,#REF!, 2,FALSE)</f>
        <v>#REF!</v>
      </c>
      <c r="BM2346" s="177" t="s">
        <v>6180</v>
      </c>
      <c r="BN2346" s="177" t="s">
        <v>849</v>
      </c>
      <c r="BO2346" s="177" t="s">
        <v>6181</v>
      </c>
      <c r="BU2346" s="177" t="s">
        <v>6180</v>
      </c>
      <c r="BV2346" s="177" t="s">
        <v>849</v>
      </c>
      <c r="BW2346" s="177" t="s">
        <v>6181</v>
      </c>
    </row>
    <row r="2347" spans="51:75" x14ac:dyDescent="0.3">
      <c r="AY2347" s="226" t="e">
        <f>VLOOKUP(C2347,#REF!, 2,FALSE)</f>
        <v>#REF!</v>
      </c>
      <c r="BM2347" s="177" t="s">
        <v>6182</v>
      </c>
      <c r="BN2347" s="177" t="s">
        <v>2983</v>
      </c>
      <c r="BO2347" s="177" t="s">
        <v>770</v>
      </c>
      <c r="BU2347" s="177" t="s">
        <v>6182</v>
      </c>
      <c r="BV2347" s="177" t="s">
        <v>2983</v>
      </c>
      <c r="BW2347" s="177" t="s">
        <v>770</v>
      </c>
    </row>
    <row r="2348" spans="51:75" x14ac:dyDescent="0.3">
      <c r="AY2348" s="226" t="e">
        <f>VLOOKUP(C2348,#REF!, 2,FALSE)</f>
        <v>#REF!</v>
      </c>
      <c r="BM2348" s="177" t="s">
        <v>6183</v>
      </c>
      <c r="BN2348" s="177" t="s">
        <v>655</v>
      </c>
      <c r="BO2348" s="177" t="s">
        <v>6184</v>
      </c>
      <c r="BU2348" s="177" t="s">
        <v>6183</v>
      </c>
      <c r="BV2348" s="177" t="s">
        <v>655</v>
      </c>
      <c r="BW2348" s="177" t="s">
        <v>6184</v>
      </c>
    </row>
    <row r="2349" spans="51:75" x14ac:dyDescent="0.3">
      <c r="AY2349" s="226" t="e">
        <f>VLOOKUP(C2349,#REF!, 2,FALSE)</f>
        <v>#REF!</v>
      </c>
      <c r="BM2349" s="177" t="s">
        <v>6185</v>
      </c>
      <c r="BN2349" s="177" t="s">
        <v>657</v>
      </c>
      <c r="BO2349" s="177" t="s">
        <v>6187</v>
      </c>
      <c r="BU2349" s="177" t="s">
        <v>6185</v>
      </c>
      <c r="BV2349" s="177" t="s">
        <v>657</v>
      </c>
      <c r="BW2349" s="177" t="s">
        <v>6187</v>
      </c>
    </row>
    <row r="2350" spans="51:75" x14ac:dyDescent="0.3">
      <c r="AY2350" s="226" t="e">
        <f>VLOOKUP(C2350,#REF!, 2,FALSE)</f>
        <v>#REF!</v>
      </c>
      <c r="BM2350" s="177" t="s">
        <v>6188</v>
      </c>
      <c r="BN2350" s="177" t="s">
        <v>3199</v>
      </c>
      <c r="BO2350" s="177" t="s">
        <v>6189</v>
      </c>
      <c r="BU2350" s="177" t="s">
        <v>6188</v>
      </c>
      <c r="BV2350" s="177" t="s">
        <v>3199</v>
      </c>
      <c r="BW2350" s="177" t="s">
        <v>6189</v>
      </c>
    </row>
    <row r="2351" spans="51:75" x14ac:dyDescent="0.3">
      <c r="AY2351" s="226" t="e">
        <f>VLOOKUP(C2351,#REF!, 2,FALSE)</f>
        <v>#REF!</v>
      </c>
      <c r="BM2351" s="177" t="s">
        <v>1135</v>
      </c>
      <c r="BN2351" s="177" t="s">
        <v>16980</v>
      </c>
      <c r="BO2351" s="177" t="s">
        <v>2983</v>
      </c>
      <c r="BU2351" s="177" t="s">
        <v>1135</v>
      </c>
      <c r="BV2351" s="177" t="s">
        <v>16980</v>
      </c>
      <c r="BW2351" s="177" t="s">
        <v>2983</v>
      </c>
    </row>
    <row r="2352" spans="51:75" x14ac:dyDescent="0.3">
      <c r="AY2352" s="226" t="e">
        <f>VLOOKUP(C2352,#REF!, 2,FALSE)</f>
        <v>#REF!</v>
      </c>
      <c r="BM2352" s="177" t="s">
        <v>6190</v>
      </c>
      <c r="BN2352" s="177" t="s">
        <v>3002</v>
      </c>
      <c r="BO2352" s="177" t="s">
        <v>1833</v>
      </c>
      <c r="BU2352" s="177" t="s">
        <v>6190</v>
      </c>
      <c r="BV2352" s="177" t="s">
        <v>3002</v>
      </c>
      <c r="BW2352" s="177" t="s">
        <v>1833</v>
      </c>
    </row>
    <row r="2353" spans="51:75" x14ac:dyDescent="0.3">
      <c r="AY2353" s="226" t="e">
        <f>VLOOKUP(C2353,#REF!, 2,FALSE)</f>
        <v>#REF!</v>
      </c>
      <c r="BM2353" s="177" t="s">
        <v>6191</v>
      </c>
      <c r="BN2353" s="177" t="s">
        <v>3245</v>
      </c>
      <c r="BO2353" s="177" t="s">
        <v>2692</v>
      </c>
      <c r="BU2353" s="177" t="s">
        <v>6191</v>
      </c>
      <c r="BV2353" s="177" t="s">
        <v>3245</v>
      </c>
      <c r="BW2353" s="177" t="s">
        <v>2692</v>
      </c>
    </row>
    <row r="2354" spans="51:75" x14ac:dyDescent="0.3">
      <c r="AY2354" s="226" t="e">
        <f>VLOOKUP(C2354,#REF!, 2,FALSE)</f>
        <v>#REF!</v>
      </c>
      <c r="BM2354" s="177" t="s">
        <v>1136</v>
      </c>
      <c r="BN2354" s="177" t="s">
        <v>3199</v>
      </c>
      <c r="BO2354" s="177" t="s">
        <v>6192</v>
      </c>
      <c r="BU2354" s="177" t="s">
        <v>1136</v>
      </c>
      <c r="BV2354" s="177" t="s">
        <v>3199</v>
      </c>
      <c r="BW2354" s="177" t="s">
        <v>6192</v>
      </c>
    </row>
    <row r="2355" spans="51:75" x14ac:dyDescent="0.3">
      <c r="AY2355" s="226" t="e">
        <f>VLOOKUP(C2355,#REF!, 2,FALSE)</f>
        <v>#REF!</v>
      </c>
      <c r="BM2355" s="177" t="s">
        <v>6193</v>
      </c>
      <c r="BN2355" s="177" t="s">
        <v>1342</v>
      </c>
      <c r="BO2355" s="177" t="s">
        <v>6194</v>
      </c>
      <c r="BU2355" s="177" t="s">
        <v>6193</v>
      </c>
      <c r="BV2355" s="177" t="s">
        <v>1342</v>
      </c>
      <c r="BW2355" s="177" t="s">
        <v>6194</v>
      </c>
    </row>
    <row r="2356" spans="51:75" x14ac:dyDescent="0.3">
      <c r="AY2356" s="226" t="e">
        <f>VLOOKUP(C2356,#REF!, 2,FALSE)</f>
        <v>#REF!</v>
      </c>
      <c r="BM2356" s="177" t="s">
        <v>6195</v>
      </c>
      <c r="BN2356" s="177" t="s">
        <v>658</v>
      </c>
      <c r="BO2356" s="177" t="s">
        <v>955</v>
      </c>
      <c r="BU2356" s="177" t="s">
        <v>6195</v>
      </c>
      <c r="BV2356" s="177" t="s">
        <v>658</v>
      </c>
      <c r="BW2356" s="177" t="s">
        <v>955</v>
      </c>
    </row>
    <row r="2357" spans="51:75" x14ac:dyDescent="0.3">
      <c r="AY2357" s="226" t="e">
        <f>VLOOKUP(C2357,#REF!, 2,FALSE)</f>
        <v>#REF!</v>
      </c>
      <c r="BM2357" s="177" t="s">
        <v>6196</v>
      </c>
      <c r="BN2357" s="177" t="s">
        <v>1342</v>
      </c>
      <c r="BO2357" s="177" t="s">
        <v>3232</v>
      </c>
      <c r="BU2357" s="177" t="s">
        <v>6196</v>
      </c>
      <c r="BV2357" s="177" t="s">
        <v>1342</v>
      </c>
      <c r="BW2357" s="177" t="s">
        <v>3232</v>
      </c>
    </row>
    <row r="2358" spans="51:75" x14ac:dyDescent="0.3">
      <c r="AY2358" s="226" t="e">
        <f>VLOOKUP(C2358,#REF!, 2,FALSE)</f>
        <v>#REF!</v>
      </c>
      <c r="BM2358" s="177" t="s">
        <v>6198</v>
      </c>
      <c r="BN2358" s="177" t="s">
        <v>2983</v>
      </c>
      <c r="BO2358" s="177" t="s">
        <v>6199</v>
      </c>
      <c r="BU2358" s="177" t="s">
        <v>6198</v>
      </c>
      <c r="BV2358" s="177" t="s">
        <v>2983</v>
      </c>
      <c r="BW2358" s="177" t="s">
        <v>6199</v>
      </c>
    </row>
    <row r="2359" spans="51:75" x14ac:dyDescent="0.3">
      <c r="AY2359" s="226" t="e">
        <f>VLOOKUP(C2359,#REF!, 2,FALSE)</f>
        <v>#REF!</v>
      </c>
      <c r="BM2359" s="177" t="s">
        <v>6200</v>
      </c>
      <c r="BN2359" s="177" t="s">
        <v>3097</v>
      </c>
      <c r="BO2359" s="177" t="s">
        <v>6201</v>
      </c>
      <c r="BU2359" s="177" t="s">
        <v>6200</v>
      </c>
      <c r="BV2359" s="177" t="s">
        <v>3097</v>
      </c>
      <c r="BW2359" s="177" t="s">
        <v>6201</v>
      </c>
    </row>
    <row r="2360" spans="51:75" x14ac:dyDescent="0.3">
      <c r="AY2360" s="226" t="e">
        <f>VLOOKUP(C2360,#REF!, 2,FALSE)</f>
        <v>#REF!</v>
      </c>
      <c r="BM2360" s="177" t="s">
        <v>6202</v>
      </c>
      <c r="BN2360" s="177" t="s">
        <v>3005</v>
      </c>
      <c r="BO2360" s="177" t="s">
        <v>2983</v>
      </c>
      <c r="BU2360" s="177" t="s">
        <v>6202</v>
      </c>
      <c r="BV2360" s="177" t="s">
        <v>3005</v>
      </c>
      <c r="BW2360" s="177" t="s">
        <v>2983</v>
      </c>
    </row>
    <row r="2361" spans="51:75" x14ac:dyDescent="0.3">
      <c r="AY2361" s="226" t="e">
        <f>VLOOKUP(C2361,#REF!, 2,FALSE)</f>
        <v>#REF!</v>
      </c>
      <c r="BM2361" s="177" t="s">
        <v>6203</v>
      </c>
      <c r="BN2361" s="177" t="s">
        <v>3005</v>
      </c>
      <c r="BO2361" s="177" t="s">
        <v>2983</v>
      </c>
      <c r="BU2361" s="177" t="s">
        <v>6203</v>
      </c>
      <c r="BV2361" s="177" t="s">
        <v>3005</v>
      </c>
      <c r="BW2361" s="177" t="s">
        <v>2983</v>
      </c>
    </row>
    <row r="2362" spans="51:75" x14ac:dyDescent="0.3">
      <c r="AY2362" s="226" t="e">
        <f>VLOOKUP(C2362,#REF!, 2,FALSE)</f>
        <v>#REF!</v>
      </c>
      <c r="BM2362" s="177" t="s">
        <v>6204</v>
      </c>
      <c r="BN2362" s="177" t="s">
        <v>3245</v>
      </c>
      <c r="BO2362" s="177" t="s">
        <v>6205</v>
      </c>
      <c r="BU2362" s="177" t="s">
        <v>6204</v>
      </c>
      <c r="BV2362" s="177" t="s">
        <v>3245</v>
      </c>
      <c r="BW2362" s="177" t="s">
        <v>6205</v>
      </c>
    </row>
    <row r="2363" spans="51:75" x14ac:dyDescent="0.3">
      <c r="AY2363" s="226" t="e">
        <f>VLOOKUP(C2363,#REF!, 2,FALSE)</f>
        <v>#REF!</v>
      </c>
      <c r="BM2363" s="177" t="s">
        <v>6206</v>
      </c>
      <c r="BN2363" s="177" t="s">
        <v>16980</v>
      </c>
      <c r="BO2363" s="177" t="s">
        <v>6207</v>
      </c>
      <c r="BU2363" s="177" t="s">
        <v>6206</v>
      </c>
      <c r="BV2363" s="177" t="s">
        <v>16980</v>
      </c>
      <c r="BW2363" s="177" t="s">
        <v>6207</v>
      </c>
    </row>
    <row r="2364" spans="51:75" x14ac:dyDescent="0.3">
      <c r="AY2364" s="226" t="e">
        <f>VLOOKUP(C2364,#REF!, 2,FALSE)</f>
        <v>#REF!</v>
      </c>
      <c r="BM2364" s="177" t="s">
        <v>6208</v>
      </c>
      <c r="BN2364" s="177" t="s">
        <v>3245</v>
      </c>
      <c r="BO2364" s="177" t="s">
        <v>6209</v>
      </c>
      <c r="BU2364" s="177" t="s">
        <v>6208</v>
      </c>
      <c r="BV2364" s="177" t="s">
        <v>3245</v>
      </c>
      <c r="BW2364" s="177" t="s">
        <v>6209</v>
      </c>
    </row>
    <row r="2365" spans="51:75" x14ac:dyDescent="0.3">
      <c r="AY2365" s="226" t="e">
        <f>VLOOKUP(C2365,#REF!, 2,FALSE)</f>
        <v>#REF!</v>
      </c>
      <c r="BM2365" s="177" t="s">
        <v>6210</v>
      </c>
      <c r="BN2365" s="177" t="s">
        <v>3005</v>
      </c>
      <c r="BO2365" s="177" t="s">
        <v>6211</v>
      </c>
      <c r="BU2365" s="177" t="s">
        <v>6210</v>
      </c>
      <c r="BV2365" s="177" t="s">
        <v>3005</v>
      </c>
      <c r="BW2365" s="177" t="s">
        <v>6211</v>
      </c>
    </row>
    <row r="2366" spans="51:75" x14ac:dyDescent="0.3">
      <c r="AY2366" s="226" t="e">
        <f>VLOOKUP(C2366,#REF!, 2,FALSE)</f>
        <v>#REF!</v>
      </c>
      <c r="BM2366" s="177" t="s">
        <v>6212</v>
      </c>
      <c r="BN2366" s="177" t="s">
        <v>3083</v>
      </c>
      <c r="BO2366" s="177" t="s">
        <v>2983</v>
      </c>
      <c r="BU2366" s="177" t="s">
        <v>6212</v>
      </c>
      <c r="BV2366" s="177" t="s">
        <v>3083</v>
      </c>
      <c r="BW2366" s="177" t="s">
        <v>2983</v>
      </c>
    </row>
    <row r="2367" spans="51:75" x14ac:dyDescent="0.3">
      <c r="AY2367" s="226" t="e">
        <f>VLOOKUP(C2367,#REF!, 2,FALSE)</f>
        <v>#REF!</v>
      </c>
      <c r="BM2367" s="177" t="s">
        <v>6213</v>
      </c>
      <c r="BN2367" s="177" t="s">
        <v>3087</v>
      </c>
      <c r="BO2367" s="177" t="s">
        <v>2983</v>
      </c>
      <c r="BU2367" s="177" t="s">
        <v>6213</v>
      </c>
      <c r="BV2367" s="177" t="s">
        <v>3087</v>
      </c>
      <c r="BW2367" s="177" t="s">
        <v>2983</v>
      </c>
    </row>
    <row r="2368" spans="51:75" x14ac:dyDescent="0.3">
      <c r="AY2368" s="226" t="e">
        <f>VLOOKUP(C2368,#REF!, 2,FALSE)</f>
        <v>#REF!</v>
      </c>
      <c r="BM2368" s="177" t="s">
        <v>6214</v>
      </c>
      <c r="BN2368" s="177" t="s">
        <v>3097</v>
      </c>
      <c r="BO2368" s="177" t="s">
        <v>770</v>
      </c>
      <c r="BU2368" s="177" t="s">
        <v>6214</v>
      </c>
      <c r="BV2368" s="177" t="s">
        <v>3097</v>
      </c>
      <c r="BW2368" s="177" t="s">
        <v>770</v>
      </c>
    </row>
    <row r="2369" spans="51:75" x14ac:dyDescent="0.3">
      <c r="AY2369" s="226" t="e">
        <f>VLOOKUP(C2369,#REF!, 2,FALSE)</f>
        <v>#REF!</v>
      </c>
      <c r="BM2369" s="177" t="s">
        <v>6215</v>
      </c>
      <c r="BN2369" s="177" t="s">
        <v>1269</v>
      </c>
      <c r="BO2369" s="177" t="s">
        <v>6216</v>
      </c>
      <c r="BU2369" s="177" t="s">
        <v>6215</v>
      </c>
      <c r="BV2369" s="177" t="s">
        <v>1269</v>
      </c>
      <c r="BW2369" s="177" t="s">
        <v>6216</v>
      </c>
    </row>
    <row r="2370" spans="51:75" x14ac:dyDescent="0.3">
      <c r="AY2370" s="226" t="e">
        <f>VLOOKUP(C2370,#REF!, 2,FALSE)</f>
        <v>#REF!</v>
      </c>
      <c r="BM2370" s="177" t="s">
        <v>6217</v>
      </c>
      <c r="BN2370" s="177" t="s">
        <v>3087</v>
      </c>
      <c r="BO2370" s="177" t="s">
        <v>2983</v>
      </c>
      <c r="BU2370" s="177" t="s">
        <v>6217</v>
      </c>
      <c r="BV2370" s="177" t="s">
        <v>3087</v>
      </c>
      <c r="BW2370" s="177" t="s">
        <v>2983</v>
      </c>
    </row>
    <row r="2371" spans="51:75" x14ac:dyDescent="0.3">
      <c r="AY2371" s="226" t="e">
        <f>VLOOKUP(C2371,#REF!, 2,FALSE)</f>
        <v>#REF!</v>
      </c>
      <c r="BM2371" s="177" t="s">
        <v>6218</v>
      </c>
      <c r="BN2371" s="177" t="s">
        <v>3199</v>
      </c>
      <c r="BO2371" s="177" t="s">
        <v>6219</v>
      </c>
      <c r="BU2371" s="177" t="s">
        <v>6218</v>
      </c>
      <c r="BV2371" s="177" t="s">
        <v>3199</v>
      </c>
      <c r="BW2371" s="177" t="s">
        <v>6219</v>
      </c>
    </row>
    <row r="2372" spans="51:75" x14ac:dyDescent="0.3">
      <c r="AY2372" s="226" t="e">
        <f>VLOOKUP(C2372,#REF!, 2,FALSE)</f>
        <v>#REF!</v>
      </c>
      <c r="BM2372" s="177" t="s">
        <v>6220</v>
      </c>
      <c r="BN2372" s="177" t="s">
        <v>705</v>
      </c>
      <c r="BO2372" s="177" t="s">
        <v>660</v>
      </c>
      <c r="BU2372" s="177" t="s">
        <v>6220</v>
      </c>
      <c r="BV2372" s="177" t="s">
        <v>705</v>
      </c>
      <c r="BW2372" s="177" t="s">
        <v>660</v>
      </c>
    </row>
    <row r="2373" spans="51:75" x14ac:dyDescent="0.3">
      <c r="AY2373" s="226" t="e">
        <f>VLOOKUP(C2373,#REF!, 2,FALSE)</f>
        <v>#REF!</v>
      </c>
      <c r="BM2373" s="177" t="s">
        <v>6221</v>
      </c>
      <c r="BN2373" s="177" t="s">
        <v>3005</v>
      </c>
      <c r="BO2373" s="177" t="s">
        <v>5169</v>
      </c>
      <c r="BU2373" s="177" t="s">
        <v>6221</v>
      </c>
      <c r="BV2373" s="177" t="s">
        <v>3005</v>
      </c>
      <c r="BW2373" s="177" t="s">
        <v>5169</v>
      </c>
    </row>
    <row r="2374" spans="51:75" x14ac:dyDescent="0.3">
      <c r="AY2374" s="226" t="e">
        <f>VLOOKUP(C2374,#REF!, 2,FALSE)</f>
        <v>#REF!</v>
      </c>
      <c r="BM2374" s="177" t="s">
        <v>6222</v>
      </c>
      <c r="BN2374" s="177" t="s">
        <v>623</v>
      </c>
      <c r="BO2374" s="177" t="s">
        <v>992</v>
      </c>
      <c r="BU2374" s="177" t="s">
        <v>6222</v>
      </c>
      <c r="BV2374" s="177" t="s">
        <v>623</v>
      </c>
      <c r="BW2374" s="177" t="s">
        <v>992</v>
      </c>
    </row>
    <row r="2375" spans="51:75" x14ac:dyDescent="0.3">
      <c r="AY2375" s="226" t="e">
        <f>VLOOKUP(C2375,#REF!, 2,FALSE)</f>
        <v>#REF!</v>
      </c>
      <c r="BM2375" s="177" t="s">
        <v>6224</v>
      </c>
      <c r="BN2375" s="177" t="s">
        <v>3005</v>
      </c>
      <c r="BO2375" s="177" t="s">
        <v>659</v>
      </c>
      <c r="BU2375" s="177" t="s">
        <v>6224</v>
      </c>
      <c r="BV2375" s="177" t="s">
        <v>3005</v>
      </c>
      <c r="BW2375" s="177" t="s">
        <v>659</v>
      </c>
    </row>
    <row r="2376" spans="51:75" x14ac:dyDescent="0.3">
      <c r="AY2376" s="226" t="e">
        <f>VLOOKUP(C2376,#REF!, 2,FALSE)</f>
        <v>#REF!</v>
      </c>
      <c r="BM2376" s="177" t="s">
        <v>6226</v>
      </c>
      <c r="BN2376" s="177" t="s">
        <v>625</v>
      </c>
      <c r="BO2376" s="177" t="s">
        <v>6227</v>
      </c>
      <c r="BU2376" s="177" t="s">
        <v>6226</v>
      </c>
      <c r="BV2376" s="177" t="s">
        <v>625</v>
      </c>
      <c r="BW2376" s="177" t="s">
        <v>6227</v>
      </c>
    </row>
    <row r="2377" spans="51:75" x14ac:dyDescent="0.3">
      <c r="AY2377" s="226" t="e">
        <f>VLOOKUP(C2377,#REF!, 2,FALSE)</f>
        <v>#REF!</v>
      </c>
      <c r="BM2377" s="177" t="s">
        <v>6228</v>
      </c>
      <c r="BN2377" s="177" t="s">
        <v>1342</v>
      </c>
      <c r="BO2377" s="177" t="s">
        <v>6229</v>
      </c>
      <c r="BU2377" s="177" t="s">
        <v>6228</v>
      </c>
      <c r="BV2377" s="177" t="s">
        <v>1342</v>
      </c>
      <c r="BW2377" s="177" t="s">
        <v>6229</v>
      </c>
    </row>
    <row r="2378" spans="51:75" x14ac:dyDescent="0.3">
      <c r="AY2378" s="226" t="e">
        <f>VLOOKUP(C2378,#REF!, 2,FALSE)</f>
        <v>#REF!</v>
      </c>
      <c r="BM2378" s="177" t="s">
        <v>6230</v>
      </c>
      <c r="BN2378" s="177" t="s">
        <v>705</v>
      </c>
      <c r="BO2378" s="177" t="s">
        <v>2371</v>
      </c>
      <c r="BU2378" s="177" t="s">
        <v>6230</v>
      </c>
      <c r="BV2378" s="177" t="s">
        <v>705</v>
      </c>
      <c r="BW2378" s="177" t="s">
        <v>2371</v>
      </c>
    </row>
    <row r="2379" spans="51:75" x14ac:dyDescent="0.3">
      <c r="AY2379" s="226" t="e">
        <f>VLOOKUP(C2379,#REF!, 2,FALSE)</f>
        <v>#REF!</v>
      </c>
      <c r="BM2379" s="177" t="s">
        <v>6231</v>
      </c>
      <c r="BN2379" s="177" t="s">
        <v>3199</v>
      </c>
      <c r="BO2379" s="177" t="s">
        <v>6233</v>
      </c>
      <c r="BU2379" s="177" t="s">
        <v>6231</v>
      </c>
      <c r="BV2379" s="177" t="s">
        <v>3199</v>
      </c>
      <c r="BW2379" s="177" t="s">
        <v>6233</v>
      </c>
    </row>
    <row r="2380" spans="51:75" x14ac:dyDescent="0.3">
      <c r="AY2380" s="226" t="e">
        <f>VLOOKUP(C2380,#REF!, 2,FALSE)</f>
        <v>#REF!</v>
      </c>
      <c r="BM2380" s="177" t="s">
        <v>6234</v>
      </c>
      <c r="BN2380" s="177" t="s">
        <v>619</v>
      </c>
      <c r="BO2380" s="177" t="s">
        <v>6236</v>
      </c>
      <c r="BU2380" s="177" t="s">
        <v>6234</v>
      </c>
      <c r="BV2380" s="177" t="s">
        <v>619</v>
      </c>
      <c r="BW2380" s="177" t="s">
        <v>6236</v>
      </c>
    </row>
    <row r="2381" spans="51:75" x14ac:dyDescent="0.3">
      <c r="AY2381" s="226" t="e">
        <f>VLOOKUP(C2381,#REF!, 2,FALSE)</f>
        <v>#REF!</v>
      </c>
      <c r="BM2381" s="177" t="s">
        <v>6238</v>
      </c>
      <c r="BN2381" s="177" t="s">
        <v>2983</v>
      </c>
      <c r="BO2381" s="177" t="s">
        <v>2983</v>
      </c>
      <c r="BU2381" s="177" t="s">
        <v>6238</v>
      </c>
      <c r="BV2381" s="177" t="s">
        <v>2983</v>
      </c>
      <c r="BW2381" s="177" t="s">
        <v>2983</v>
      </c>
    </row>
    <row r="2382" spans="51:75" x14ac:dyDescent="0.3">
      <c r="AY2382" s="226" t="e">
        <f>VLOOKUP(C2382,#REF!, 2,FALSE)</f>
        <v>#REF!</v>
      </c>
      <c r="BM2382" s="177" t="s">
        <v>6239</v>
      </c>
      <c r="BN2382" s="177" t="s">
        <v>731</v>
      </c>
      <c r="BO2382" s="177" t="s">
        <v>6241</v>
      </c>
      <c r="BU2382" s="177" t="s">
        <v>6239</v>
      </c>
      <c r="BV2382" s="177" t="s">
        <v>731</v>
      </c>
      <c r="BW2382" s="177" t="s">
        <v>6241</v>
      </c>
    </row>
    <row r="2383" spans="51:75" x14ac:dyDescent="0.3">
      <c r="AY2383" s="226" t="e">
        <f>VLOOKUP(C2383,#REF!, 2,FALSE)</f>
        <v>#REF!</v>
      </c>
      <c r="BM2383" s="177" t="s">
        <v>6243</v>
      </c>
      <c r="BN2383" s="177" t="s">
        <v>731</v>
      </c>
      <c r="BO2383" s="177" t="s">
        <v>3297</v>
      </c>
      <c r="BU2383" s="177" t="s">
        <v>6243</v>
      </c>
      <c r="BV2383" s="177" t="s">
        <v>731</v>
      </c>
      <c r="BW2383" s="177" t="s">
        <v>3297</v>
      </c>
    </row>
    <row r="2384" spans="51:75" x14ac:dyDescent="0.3">
      <c r="AY2384" s="226" t="e">
        <f>VLOOKUP(C2384,#REF!, 2,FALSE)</f>
        <v>#REF!</v>
      </c>
      <c r="BM2384" s="177" t="s">
        <v>6244</v>
      </c>
      <c r="BN2384" s="177" t="s">
        <v>849</v>
      </c>
      <c r="BO2384" s="177" t="s">
        <v>2983</v>
      </c>
      <c r="BU2384" s="177" t="s">
        <v>6244</v>
      </c>
      <c r="BV2384" s="177" t="s">
        <v>849</v>
      </c>
      <c r="BW2384" s="177" t="s">
        <v>2983</v>
      </c>
    </row>
    <row r="2385" spans="51:75" x14ac:dyDescent="0.3">
      <c r="AY2385" s="226" t="e">
        <f>VLOOKUP(C2385,#REF!, 2,FALSE)</f>
        <v>#REF!</v>
      </c>
      <c r="BM2385" s="177" t="s">
        <v>6245</v>
      </c>
      <c r="BN2385" s="177" t="s">
        <v>636</v>
      </c>
      <c r="BO2385" s="177" t="s">
        <v>6246</v>
      </c>
      <c r="BU2385" s="177" t="s">
        <v>6245</v>
      </c>
      <c r="BV2385" s="177" t="s">
        <v>636</v>
      </c>
      <c r="BW2385" s="177" t="s">
        <v>6246</v>
      </c>
    </row>
    <row r="2386" spans="51:75" x14ac:dyDescent="0.3">
      <c r="AY2386" s="226" t="e">
        <f>VLOOKUP(C2386,#REF!, 2,FALSE)</f>
        <v>#REF!</v>
      </c>
      <c r="BM2386" s="177" t="s">
        <v>6247</v>
      </c>
      <c r="BN2386" s="177" t="s">
        <v>849</v>
      </c>
      <c r="BO2386" s="177" t="s">
        <v>5331</v>
      </c>
      <c r="BU2386" s="177" t="s">
        <v>6247</v>
      </c>
      <c r="BV2386" s="177" t="s">
        <v>849</v>
      </c>
      <c r="BW2386" s="177" t="s">
        <v>5331</v>
      </c>
    </row>
    <row r="2387" spans="51:75" x14ac:dyDescent="0.3">
      <c r="AY2387" s="226" t="e">
        <f>VLOOKUP(C2387,#REF!, 2,FALSE)</f>
        <v>#REF!</v>
      </c>
      <c r="BM2387" s="177" t="s">
        <v>6248</v>
      </c>
      <c r="BN2387" s="177" t="s">
        <v>3245</v>
      </c>
      <c r="BO2387" s="177" t="s">
        <v>6242</v>
      </c>
      <c r="BU2387" s="177" t="s">
        <v>6248</v>
      </c>
      <c r="BV2387" s="177" t="s">
        <v>3245</v>
      </c>
      <c r="BW2387" s="177" t="s">
        <v>6242</v>
      </c>
    </row>
    <row r="2388" spans="51:75" x14ac:dyDescent="0.3">
      <c r="AY2388" s="226" t="e">
        <f>VLOOKUP(C2388,#REF!, 2,FALSE)</f>
        <v>#REF!</v>
      </c>
      <c r="BM2388" s="177" t="s">
        <v>6249</v>
      </c>
      <c r="BN2388" s="177" t="s">
        <v>3005</v>
      </c>
      <c r="BO2388" s="177" t="s">
        <v>770</v>
      </c>
      <c r="BU2388" s="177" t="s">
        <v>6249</v>
      </c>
      <c r="BV2388" s="177" t="s">
        <v>3005</v>
      </c>
      <c r="BW2388" s="177" t="s">
        <v>770</v>
      </c>
    </row>
    <row r="2389" spans="51:75" x14ac:dyDescent="0.3">
      <c r="AY2389" s="226" t="e">
        <f>VLOOKUP(C2389,#REF!, 2,FALSE)</f>
        <v>#REF!</v>
      </c>
      <c r="BM2389" s="177" t="s">
        <v>6250</v>
      </c>
      <c r="BN2389" s="177" t="s">
        <v>3083</v>
      </c>
      <c r="BO2389" s="177" t="s">
        <v>2983</v>
      </c>
      <c r="BU2389" s="177" t="s">
        <v>6250</v>
      </c>
      <c r="BV2389" s="177" t="s">
        <v>3083</v>
      </c>
      <c r="BW2389" s="177" t="s">
        <v>2983</v>
      </c>
    </row>
    <row r="2390" spans="51:75" x14ac:dyDescent="0.3">
      <c r="AY2390" s="226" t="e">
        <f>VLOOKUP(C2390,#REF!, 2,FALSE)</f>
        <v>#REF!</v>
      </c>
      <c r="BM2390" s="177" t="s">
        <v>6251</v>
      </c>
      <c r="BN2390" s="177" t="s">
        <v>3087</v>
      </c>
      <c r="BO2390" s="177" t="s">
        <v>770</v>
      </c>
      <c r="BU2390" s="177" t="s">
        <v>6251</v>
      </c>
      <c r="BV2390" s="177" t="s">
        <v>3087</v>
      </c>
      <c r="BW2390" s="177" t="s">
        <v>770</v>
      </c>
    </row>
    <row r="2391" spans="51:75" x14ac:dyDescent="0.3">
      <c r="AY2391" s="226" t="e">
        <f>VLOOKUP(C2391,#REF!, 2,FALSE)</f>
        <v>#REF!</v>
      </c>
      <c r="BM2391" s="177" t="s">
        <v>6252</v>
      </c>
      <c r="BN2391" s="177" t="s">
        <v>3083</v>
      </c>
      <c r="BO2391" s="177" t="s">
        <v>6253</v>
      </c>
      <c r="BU2391" s="177" t="s">
        <v>6252</v>
      </c>
      <c r="BV2391" s="177" t="s">
        <v>3083</v>
      </c>
      <c r="BW2391" s="177" t="s">
        <v>6253</v>
      </c>
    </row>
    <row r="2392" spans="51:75" x14ac:dyDescent="0.3">
      <c r="AY2392" s="226" t="e">
        <f>VLOOKUP(C2392,#REF!, 2,FALSE)</f>
        <v>#REF!</v>
      </c>
      <c r="BM2392" s="177" t="s">
        <v>6254</v>
      </c>
      <c r="BN2392" s="177" t="s">
        <v>3087</v>
      </c>
      <c r="BO2392" s="177" t="s">
        <v>2983</v>
      </c>
      <c r="BU2392" s="177" t="s">
        <v>6254</v>
      </c>
      <c r="BV2392" s="177" t="s">
        <v>3087</v>
      </c>
      <c r="BW2392" s="177" t="s">
        <v>2983</v>
      </c>
    </row>
    <row r="2393" spans="51:75" x14ac:dyDescent="0.3">
      <c r="AY2393" s="226" t="e">
        <f>VLOOKUP(C2393,#REF!, 2,FALSE)</f>
        <v>#REF!</v>
      </c>
      <c r="BM2393" s="177" t="s">
        <v>6255</v>
      </c>
      <c r="BN2393" s="177" t="s">
        <v>3087</v>
      </c>
      <c r="BO2393" s="177" t="s">
        <v>770</v>
      </c>
      <c r="BU2393" s="177" t="s">
        <v>6255</v>
      </c>
      <c r="BV2393" s="177" t="s">
        <v>3087</v>
      </c>
      <c r="BW2393" s="177" t="s">
        <v>770</v>
      </c>
    </row>
    <row r="2394" spans="51:75" x14ac:dyDescent="0.3">
      <c r="AY2394" s="226" t="e">
        <f>VLOOKUP(C2394,#REF!, 2,FALSE)</f>
        <v>#REF!</v>
      </c>
      <c r="BM2394" s="177" t="s">
        <v>6256</v>
      </c>
      <c r="BN2394" s="177" t="s">
        <v>3087</v>
      </c>
      <c r="BO2394" s="177" t="s">
        <v>770</v>
      </c>
      <c r="BU2394" s="177" t="s">
        <v>6256</v>
      </c>
      <c r="BV2394" s="177" t="s">
        <v>3087</v>
      </c>
      <c r="BW2394" s="177" t="s">
        <v>770</v>
      </c>
    </row>
    <row r="2395" spans="51:75" x14ac:dyDescent="0.3">
      <c r="AY2395" s="226" t="e">
        <f>VLOOKUP(C2395,#REF!, 2,FALSE)</f>
        <v>#REF!</v>
      </c>
      <c r="BM2395" s="177" t="s">
        <v>6257</v>
      </c>
      <c r="BN2395" s="177" t="s">
        <v>3087</v>
      </c>
      <c r="BO2395" s="177" t="s">
        <v>770</v>
      </c>
      <c r="BU2395" s="177" t="s">
        <v>6257</v>
      </c>
      <c r="BV2395" s="177" t="s">
        <v>3087</v>
      </c>
      <c r="BW2395" s="177" t="s">
        <v>770</v>
      </c>
    </row>
    <row r="2396" spans="51:75" x14ac:dyDescent="0.3">
      <c r="AY2396" s="226" t="e">
        <f>VLOOKUP(C2396,#REF!, 2,FALSE)</f>
        <v>#REF!</v>
      </c>
      <c r="BM2396" s="177" t="s">
        <v>6258</v>
      </c>
      <c r="BN2396" s="177" t="s">
        <v>3245</v>
      </c>
      <c r="BO2396" s="177" t="s">
        <v>4338</v>
      </c>
      <c r="BU2396" s="177" t="s">
        <v>6258</v>
      </c>
      <c r="BV2396" s="177" t="s">
        <v>3245</v>
      </c>
      <c r="BW2396" s="177" t="s">
        <v>4338</v>
      </c>
    </row>
    <row r="2397" spans="51:75" x14ac:dyDescent="0.3">
      <c r="AY2397" s="226" t="e">
        <f>VLOOKUP(C2397,#REF!, 2,FALSE)</f>
        <v>#REF!</v>
      </c>
      <c r="BM2397" s="177" t="s">
        <v>6259</v>
      </c>
      <c r="BN2397" s="177" t="s">
        <v>3245</v>
      </c>
      <c r="BO2397" s="177" t="s">
        <v>1903</v>
      </c>
      <c r="BU2397" s="177" t="s">
        <v>6259</v>
      </c>
      <c r="BV2397" s="177" t="s">
        <v>3245</v>
      </c>
      <c r="BW2397" s="177" t="s">
        <v>1903</v>
      </c>
    </row>
    <row r="2398" spans="51:75" x14ac:dyDescent="0.3">
      <c r="AY2398" s="226" t="e">
        <f>VLOOKUP(C2398,#REF!, 2,FALSE)</f>
        <v>#REF!</v>
      </c>
      <c r="BM2398" s="177" t="s">
        <v>6261</v>
      </c>
      <c r="BN2398" s="177" t="s">
        <v>3245</v>
      </c>
      <c r="BO2398" s="177" t="s">
        <v>6262</v>
      </c>
      <c r="BU2398" s="177" t="s">
        <v>6261</v>
      </c>
      <c r="BV2398" s="177" t="s">
        <v>3245</v>
      </c>
      <c r="BW2398" s="177" t="s">
        <v>6262</v>
      </c>
    </row>
    <row r="2399" spans="51:75" x14ac:dyDescent="0.3">
      <c r="AY2399" s="226" t="e">
        <f>VLOOKUP(C2399,#REF!, 2,FALSE)</f>
        <v>#REF!</v>
      </c>
      <c r="BM2399" s="177" t="s">
        <v>6263</v>
      </c>
      <c r="BN2399" s="177" t="s">
        <v>3245</v>
      </c>
      <c r="BO2399" s="177" t="s">
        <v>2983</v>
      </c>
      <c r="BU2399" s="177" t="s">
        <v>6263</v>
      </c>
      <c r="BV2399" s="177" t="s">
        <v>3245</v>
      </c>
      <c r="BW2399" s="177" t="s">
        <v>2983</v>
      </c>
    </row>
    <row r="2400" spans="51:75" x14ac:dyDescent="0.3">
      <c r="AY2400" s="226" t="e">
        <f>VLOOKUP(C2400,#REF!, 2,FALSE)</f>
        <v>#REF!</v>
      </c>
      <c r="BM2400" s="177" t="s">
        <v>6264</v>
      </c>
      <c r="BN2400" s="177" t="s">
        <v>3087</v>
      </c>
      <c r="BO2400" s="177" t="s">
        <v>2983</v>
      </c>
      <c r="BU2400" s="177" t="s">
        <v>6264</v>
      </c>
      <c r="BV2400" s="177" t="s">
        <v>3087</v>
      </c>
      <c r="BW2400" s="177" t="s">
        <v>2983</v>
      </c>
    </row>
    <row r="2401" spans="51:75" x14ac:dyDescent="0.3">
      <c r="AY2401" s="226" t="e">
        <f>VLOOKUP(C2401,#REF!, 2,FALSE)</f>
        <v>#REF!</v>
      </c>
      <c r="BM2401" s="177" t="s">
        <v>6266</v>
      </c>
      <c r="BN2401" s="177" t="s">
        <v>16979</v>
      </c>
      <c r="BO2401" s="177" t="s">
        <v>6267</v>
      </c>
      <c r="BU2401" s="177" t="s">
        <v>6266</v>
      </c>
      <c r="BV2401" s="177" t="s">
        <v>16979</v>
      </c>
      <c r="BW2401" s="177" t="s">
        <v>6267</v>
      </c>
    </row>
    <row r="2402" spans="51:75" x14ac:dyDescent="0.3">
      <c r="AY2402" s="226" t="e">
        <f>VLOOKUP(C2402,#REF!, 2,FALSE)</f>
        <v>#REF!</v>
      </c>
      <c r="BM2402" s="177" t="s">
        <v>6268</v>
      </c>
      <c r="BN2402" s="177" t="s">
        <v>662</v>
      </c>
      <c r="BO2402" s="177" t="s">
        <v>6269</v>
      </c>
      <c r="BU2402" s="177" t="s">
        <v>6268</v>
      </c>
      <c r="BV2402" s="177" t="s">
        <v>662</v>
      </c>
      <c r="BW2402" s="177" t="s">
        <v>6269</v>
      </c>
    </row>
    <row r="2403" spans="51:75" x14ac:dyDescent="0.3">
      <c r="AY2403" s="226" t="e">
        <f>VLOOKUP(C2403,#REF!, 2,FALSE)</f>
        <v>#REF!</v>
      </c>
      <c r="BM2403" s="177" t="s">
        <v>6270</v>
      </c>
      <c r="BN2403" s="177" t="s">
        <v>696</v>
      </c>
      <c r="BO2403" s="177" t="s">
        <v>6271</v>
      </c>
      <c r="BU2403" s="177" t="s">
        <v>6270</v>
      </c>
      <c r="BV2403" s="177" t="s">
        <v>696</v>
      </c>
      <c r="BW2403" s="177" t="s">
        <v>6271</v>
      </c>
    </row>
    <row r="2404" spans="51:75" x14ac:dyDescent="0.3">
      <c r="AY2404" s="226" t="e">
        <f>VLOOKUP(C2404,#REF!, 2,FALSE)</f>
        <v>#REF!</v>
      </c>
      <c r="BM2404" s="177" t="s">
        <v>6272</v>
      </c>
      <c r="BN2404" s="177" t="s">
        <v>613</v>
      </c>
      <c r="BO2404" s="177" t="s">
        <v>6273</v>
      </c>
      <c r="BU2404" s="177" t="s">
        <v>6272</v>
      </c>
      <c r="BV2404" s="177" t="s">
        <v>613</v>
      </c>
      <c r="BW2404" s="177" t="s">
        <v>6273</v>
      </c>
    </row>
    <row r="2405" spans="51:75" x14ac:dyDescent="0.3">
      <c r="AY2405" s="226" t="e">
        <f>VLOOKUP(C2405,#REF!, 2,FALSE)</f>
        <v>#REF!</v>
      </c>
      <c r="BM2405" s="177" t="s">
        <v>6274</v>
      </c>
      <c r="BN2405" s="177" t="s">
        <v>1342</v>
      </c>
      <c r="BO2405" s="177" t="s">
        <v>770</v>
      </c>
      <c r="BU2405" s="177" t="s">
        <v>6274</v>
      </c>
      <c r="BV2405" s="177" t="s">
        <v>1342</v>
      </c>
      <c r="BW2405" s="177" t="s">
        <v>770</v>
      </c>
    </row>
    <row r="2406" spans="51:75" x14ac:dyDescent="0.3">
      <c r="AY2406" s="226" t="e">
        <f>VLOOKUP(C2406,#REF!, 2,FALSE)</f>
        <v>#REF!</v>
      </c>
      <c r="BM2406" s="177" t="s">
        <v>6275</v>
      </c>
      <c r="BN2406" s="177" t="s">
        <v>1342</v>
      </c>
      <c r="BO2406" s="177" t="s">
        <v>770</v>
      </c>
      <c r="BU2406" s="177" t="s">
        <v>6275</v>
      </c>
      <c r="BV2406" s="177" t="s">
        <v>1342</v>
      </c>
      <c r="BW2406" s="177" t="s">
        <v>770</v>
      </c>
    </row>
    <row r="2407" spans="51:75" x14ac:dyDescent="0.3">
      <c r="AY2407" s="226" t="e">
        <f>VLOOKUP(C2407,#REF!, 2,FALSE)</f>
        <v>#REF!</v>
      </c>
      <c r="BM2407" s="177" t="s">
        <v>6276</v>
      </c>
      <c r="BN2407" s="177" t="s">
        <v>3083</v>
      </c>
      <c r="BO2407" s="177" t="s">
        <v>1160</v>
      </c>
      <c r="BU2407" s="177" t="s">
        <v>6276</v>
      </c>
      <c r="BV2407" s="177" t="s">
        <v>3083</v>
      </c>
      <c r="BW2407" s="177" t="s">
        <v>1160</v>
      </c>
    </row>
    <row r="2408" spans="51:75" x14ac:dyDescent="0.3">
      <c r="AY2408" s="226" t="e">
        <f>VLOOKUP(C2408,#REF!, 2,FALSE)</f>
        <v>#REF!</v>
      </c>
      <c r="BM2408" s="177" t="s">
        <v>6277</v>
      </c>
      <c r="BN2408" s="177" t="s">
        <v>3245</v>
      </c>
      <c r="BO2408" s="177" t="s">
        <v>3254</v>
      </c>
      <c r="BU2408" s="177" t="s">
        <v>6277</v>
      </c>
      <c r="BV2408" s="177" t="s">
        <v>3245</v>
      </c>
      <c r="BW2408" s="177" t="s">
        <v>3254</v>
      </c>
    </row>
    <row r="2409" spans="51:75" x14ac:dyDescent="0.3">
      <c r="AY2409" s="226" t="e">
        <f>VLOOKUP(C2409,#REF!, 2,FALSE)</f>
        <v>#REF!</v>
      </c>
      <c r="BM2409" s="177" t="s">
        <v>6278</v>
      </c>
      <c r="BN2409" s="177" t="s">
        <v>667</v>
      </c>
      <c r="BO2409" s="177" t="s">
        <v>770</v>
      </c>
      <c r="BU2409" s="177" t="s">
        <v>6278</v>
      </c>
      <c r="BV2409" s="177" t="s">
        <v>667</v>
      </c>
      <c r="BW2409" s="177" t="s">
        <v>770</v>
      </c>
    </row>
    <row r="2410" spans="51:75" x14ac:dyDescent="0.3">
      <c r="AY2410" s="226" t="e">
        <f>VLOOKUP(C2410,#REF!, 2,FALSE)</f>
        <v>#REF!</v>
      </c>
      <c r="BM2410" s="177" t="s">
        <v>6279</v>
      </c>
      <c r="BN2410" s="177" t="s">
        <v>625</v>
      </c>
      <c r="BO2410" s="177" t="s">
        <v>770</v>
      </c>
      <c r="BU2410" s="177" t="s">
        <v>6279</v>
      </c>
      <c r="BV2410" s="177" t="s">
        <v>625</v>
      </c>
      <c r="BW2410" s="177" t="s">
        <v>770</v>
      </c>
    </row>
    <row r="2411" spans="51:75" x14ac:dyDescent="0.3">
      <c r="AY2411" s="226" t="e">
        <f>VLOOKUP(C2411,#REF!, 2,FALSE)</f>
        <v>#REF!</v>
      </c>
      <c r="BM2411" s="177" t="s">
        <v>6280</v>
      </c>
      <c r="BN2411" s="177" t="s">
        <v>1342</v>
      </c>
      <c r="BO2411" s="177" t="s">
        <v>770</v>
      </c>
      <c r="BU2411" s="177" t="s">
        <v>6280</v>
      </c>
      <c r="BV2411" s="177" t="s">
        <v>1342</v>
      </c>
      <c r="BW2411" s="177" t="s">
        <v>770</v>
      </c>
    </row>
    <row r="2412" spans="51:75" x14ac:dyDescent="0.3">
      <c r="AY2412" s="226" t="e">
        <f>VLOOKUP(C2412,#REF!, 2,FALSE)</f>
        <v>#REF!</v>
      </c>
      <c r="BM2412" s="177" t="s">
        <v>6281</v>
      </c>
      <c r="BN2412" s="177" t="s">
        <v>719</v>
      </c>
      <c r="BO2412" s="177" t="s">
        <v>6282</v>
      </c>
      <c r="BU2412" s="177" t="s">
        <v>6281</v>
      </c>
      <c r="BV2412" s="177" t="s">
        <v>719</v>
      </c>
      <c r="BW2412" s="177" t="s">
        <v>6282</v>
      </c>
    </row>
    <row r="2413" spans="51:75" x14ac:dyDescent="0.3">
      <c r="AY2413" s="226" t="e">
        <f>VLOOKUP(C2413,#REF!, 2,FALSE)</f>
        <v>#REF!</v>
      </c>
      <c r="BM2413" s="177" t="s">
        <v>1140</v>
      </c>
      <c r="BN2413" s="177" t="s">
        <v>2979</v>
      </c>
      <c r="BO2413" s="177" t="s">
        <v>699</v>
      </c>
      <c r="BU2413" s="177" t="s">
        <v>1140</v>
      </c>
      <c r="BV2413" s="177" t="s">
        <v>2979</v>
      </c>
      <c r="BW2413" s="177" t="s">
        <v>699</v>
      </c>
    </row>
    <row r="2414" spans="51:75" x14ac:dyDescent="0.3">
      <c r="AY2414" s="226" t="e">
        <f>VLOOKUP(C2414,#REF!, 2,FALSE)</f>
        <v>#REF!</v>
      </c>
      <c r="BM2414" s="177" t="s">
        <v>1141</v>
      </c>
      <c r="BN2414" s="177" t="s">
        <v>3199</v>
      </c>
      <c r="BO2414" s="177" t="s">
        <v>770</v>
      </c>
      <c r="BU2414" s="177" t="s">
        <v>1141</v>
      </c>
      <c r="BV2414" s="177" t="s">
        <v>3199</v>
      </c>
      <c r="BW2414" s="177" t="s">
        <v>770</v>
      </c>
    </row>
    <row r="2415" spans="51:75" x14ac:dyDescent="0.3">
      <c r="AY2415" s="226" t="e">
        <f>VLOOKUP(C2415,#REF!, 2,FALSE)</f>
        <v>#REF!</v>
      </c>
      <c r="BM2415" s="177" t="s">
        <v>6283</v>
      </c>
      <c r="BN2415" s="177" t="s">
        <v>661</v>
      </c>
      <c r="BO2415" s="177" t="s">
        <v>4419</v>
      </c>
      <c r="BU2415" s="177" t="s">
        <v>6283</v>
      </c>
      <c r="BV2415" s="177" t="s">
        <v>661</v>
      </c>
      <c r="BW2415" s="177" t="s">
        <v>4419</v>
      </c>
    </row>
    <row r="2416" spans="51:75" x14ac:dyDescent="0.3">
      <c r="AY2416" s="226" t="e">
        <f>VLOOKUP(C2416,#REF!, 2,FALSE)</f>
        <v>#REF!</v>
      </c>
      <c r="BM2416" s="177" t="s">
        <v>6284</v>
      </c>
      <c r="BN2416" s="177" t="s">
        <v>3005</v>
      </c>
      <c r="BO2416" s="177" t="s">
        <v>6286</v>
      </c>
      <c r="BU2416" s="177" t="s">
        <v>6284</v>
      </c>
      <c r="BV2416" s="177" t="s">
        <v>3005</v>
      </c>
      <c r="BW2416" s="177" t="s">
        <v>6286</v>
      </c>
    </row>
    <row r="2417" spans="51:75" x14ac:dyDescent="0.3">
      <c r="AY2417" s="226" t="e">
        <f>VLOOKUP(C2417,#REF!, 2,FALSE)</f>
        <v>#REF!</v>
      </c>
      <c r="BM2417" s="177" t="s">
        <v>6288</v>
      </c>
      <c r="BN2417" s="177" t="s">
        <v>3199</v>
      </c>
      <c r="BO2417" s="177" t="s">
        <v>6290</v>
      </c>
      <c r="BU2417" s="177" t="s">
        <v>6288</v>
      </c>
      <c r="BV2417" s="177" t="s">
        <v>3199</v>
      </c>
      <c r="BW2417" s="177" t="s">
        <v>6290</v>
      </c>
    </row>
    <row r="2418" spans="51:75" x14ac:dyDescent="0.3">
      <c r="AY2418" s="226" t="e">
        <f>VLOOKUP(C2418,#REF!, 2,FALSE)</f>
        <v>#REF!</v>
      </c>
      <c r="BM2418" s="177" t="s">
        <v>6291</v>
      </c>
      <c r="BN2418" s="177" t="s">
        <v>719</v>
      </c>
      <c r="BO2418" s="177" t="s">
        <v>6292</v>
      </c>
      <c r="BU2418" s="177" t="s">
        <v>6291</v>
      </c>
      <c r="BV2418" s="177" t="s">
        <v>719</v>
      </c>
      <c r="BW2418" s="177" t="s">
        <v>6292</v>
      </c>
    </row>
    <row r="2419" spans="51:75" x14ac:dyDescent="0.3">
      <c r="AY2419" s="226" t="e">
        <f>VLOOKUP(C2419,#REF!, 2,FALSE)</f>
        <v>#REF!</v>
      </c>
      <c r="BM2419" s="177" t="s">
        <v>6293</v>
      </c>
      <c r="BN2419" s="177" t="s">
        <v>1070</v>
      </c>
      <c r="BO2419" s="177" t="s">
        <v>4512</v>
      </c>
      <c r="BU2419" s="177" t="s">
        <v>6293</v>
      </c>
      <c r="BV2419" s="177" t="s">
        <v>1070</v>
      </c>
      <c r="BW2419" s="177" t="s">
        <v>4512</v>
      </c>
    </row>
    <row r="2420" spans="51:75" x14ac:dyDescent="0.3">
      <c r="AY2420" s="226" t="e">
        <f>VLOOKUP(C2420,#REF!, 2,FALSE)</f>
        <v>#REF!</v>
      </c>
      <c r="BM2420" s="177" t="s">
        <v>6295</v>
      </c>
      <c r="BN2420" s="177" t="s">
        <v>16984</v>
      </c>
      <c r="BO2420" s="177" t="s">
        <v>770</v>
      </c>
      <c r="BU2420" s="177" t="s">
        <v>6295</v>
      </c>
      <c r="BV2420" s="177" t="s">
        <v>16984</v>
      </c>
      <c r="BW2420" s="177" t="s">
        <v>770</v>
      </c>
    </row>
    <row r="2421" spans="51:75" x14ac:dyDescent="0.3">
      <c r="AY2421" s="226" t="e">
        <f>VLOOKUP(C2421,#REF!, 2,FALSE)</f>
        <v>#REF!</v>
      </c>
      <c r="BM2421" s="177" t="s">
        <v>6296</v>
      </c>
      <c r="BN2421" s="177" t="s">
        <v>3005</v>
      </c>
      <c r="BO2421" s="177" t="s">
        <v>770</v>
      </c>
      <c r="BU2421" s="177" t="s">
        <v>6296</v>
      </c>
      <c r="BV2421" s="177" t="s">
        <v>3005</v>
      </c>
      <c r="BW2421" s="177" t="s">
        <v>770</v>
      </c>
    </row>
    <row r="2422" spans="51:75" x14ac:dyDescent="0.3">
      <c r="AY2422" s="226" t="e">
        <f>VLOOKUP(C2422,#REF!, 2,FALSE)</f>
        <v>#REF!</v>
      </c>
      <c r="BM2422" s="177" t="s">
        <v>6299</v>
      </c>
      <c r="BN2422" s="177" t="s">
        <v>1139</v>
      </c>
      <c r="BO2422" s="177" t="s">
        <v>6301</v>
      </c>
      <c r="BU2422" s="177" t="s">
        <v>6299</v>
      </c>
      <c r="BV2422" s="177" t="s">
        <v>1139</v>
      </c>
      <c r="BW2422" s="177" t="s">
        <v>6301</v>
      </c>
    </row>
    <row r="2423" spans="51:75" x14ac:dyDescent="0.3">
      <c r="AY2423" s="226" t="e">
        <f>VLOOKUP(C2423,#REF!, 2,FALSE)</f>
        <v>#REF!</v>
      </c>
      <c r="BM2423" s="177" t="s">
        <v>6302</v>
      </c>
      <c r="BN2423" s="177" t="s">
        <v>2979</v>
      </c>
      <c r="BO2423" s="177" t="s">
        <v>6303</v>
      </c>
      <c r="BU2423" s="177" t="s">
        <v>6302</v>
      </c>
      <c r="BV2423" s="177" t="s">
        <v>2979</v>
      </c>
      <c r="BW2423" s="177" t="s">
        <v>6303</v>
      </c>
    </row>
    <row r="2424" spans="51:75" x14ac:dyDescent="0.3">
      <c r="AY2424" s="226" t="e">
        <f>VLOOKUP(C2424,#REF!, 2,FALSE)</f>
        <v>#REF!</v>
      </c>
      <c r="BM2424" s="177" t="s">
        <v>6304</v>
      </c>
      <c r="BN2424" s="177" t="s">
        <v>787</v>
      </c>
      <c r="BO2424" s="177" t="s">
        <v>770</v>
      </c>
      <c r="BU2424" s="177" t="s">
        <v>6304</v>
      </c>
      <c r="BV2424" s="177" t="s">
        <v>787</v>
      </c>
      <c r="BW2424" s="177" t="s">
        <v>770</v>
      </c>
    </row>
    <row r="2425" spans="51:75" x14ac:dyDescent="0.3">
      <c r="AY2425" s="226" t="e">
        <f>VLOOKUP(C2425,#REF!, 2,FALSE)</f>
        <v>#REF!</v>
      </c>
      <c r="BM2425" s="177" t="s">
        <v>6306</v>
      </c>
      <c r="BN2425" s="177" t="s">
        <v>3199</v>
      </c>
      <c r="BO2425" s="177" t="s">
        <v>5862</v>
      </c>
      <c r="BU2425" s="177" t="s">
        <v>6306</v>
      </c>
      <c r="BV2425" s="177" t="s">
        <v>3199</v>
      </c>
      <c r="BW2425" s="177" t="s">
        <v>5862</v>
      </c>
    </row>
    <row r="2426" spans="51:75" x14ac:dyDescent="0.3">
      <c r="AY2426" s="226" t="e">
        <f>VLOOKUP(C2426,#REF!, 2,FALSE)</f>
        <v>#REF!</v>
      </c>
      <c r="BM2426" s="177" t="s">
        <v>6307</v>
      </c>
      <c r="BN2426" s="177" t="s">
        <v>3083</v>
      </c>
      <c r="BO2426" s="177" t="s">
        <v>2983</v>
      </c>
      <c r="BU2426" s="177" t="s">
        <v>6307</v>
      </c>
      <c r="BV2426" s="177" t="s">
        <v>3083</v>
      </c>
      <c r="BW2426" s="177" t="s">
        <v>2983</v>
      </c>
    </row>
    <row r="2427" spans="51:75" x14ac:dyDescent="0.3">
      <c r="AY2427" s="226" t="e">
        <f>VLOOKUP(C2427,#REF!, 2,FALSE)</f>
        <v>#REF!</v>
      </c>
      <c r="BM2427" s="177" t="s">
        <v>172</v>
      </c>
      <c r="BN2427" s="177" t="s">
        <v>3199</v>
      </c>
      <c r="BO2427" s="177" t="s">
        <v>2980</v>
      </c>
      <c r="BU2427" s="177" t="s">
        <v>172</v>
      </c>
      <c r="BV2427" s="177" t="s">
        <v>3199</v>
      </c>
      <c r="BW2427" s="177" t="s">
        <v>2980</v>
      </c>
    </row>
    <row r="2428" spans="51:75" x14ac:dyDescent="0.3">
      <c r="AY2428" s="226" t="e">
        <f>VLOOKUP(C2428,#REF!, 2,FALSE)</f>
        <v>#REF!</v>
      </c>
      <c r="BM2428" s="177" t="s">
        <v>6308</v>
      </c>
      <c r="BN2428" s="177" t="s">
        <v>705</v>
      </c>
      <c r="BO2428" s="177" t="s">
        <v>6310</v>
      </c>
      <c r="BU2428" s="177" t="s">
        <v>6308</v>
      </c>
      <c r="BV2428" s="177" t="s">
        <v>705</v>
      </c>
      <c r="BW2428" s="177" t="s">
        <v>6310</v>
      </c>
    </row>
    <row r="2429" spans="51:75" x14ac:dyDescent="0.3">
      <c r="AY2429" s="226" t="e">
        <f>VLOOKUP(C2429,#REF!, 2,FALSE)</f>
        <v>#REF!</v>
      </c>
      <c r="BM2429" s="177" t="s">
        <v>6311</v>
      </c>
      <c r="BN2429" s="177" t="s">
        <v>626</v>
      </c>
      <c r="BO2429" s="177" t="s">
        <v>770</v>
      </c>
      <c r="BU2429" s="177" t="s">
        <v>6311</v>
      </c>
      <c r="BV2429" s="177" t="s">
        <v>626</v>
      </c>
      <c r="BW2429" s="177" t="s">
        <v>770</v>
      </c>
    </row>
    <row r="2430" spans="51:75" x14ac:dyDescent="0.3">
      <c r="AY2430" s="226" t="e">
        <f>VLOOKUP(C2430,#REF!, 2,FALSE)</f>
        <v>#REF!</v>
      </c>
      <c r="BM2430" s="177" t="s">
        <v>6312</v>
      </c>
      <c r="BN2430" s="177" t="s">
        <v>3005</v>
      </c>
      <c r="BO2430" s="177" t="s">
        <v>1262</v>
      </c>
      <c r="BU2430" s="177" t="s">
        <v>6312</v>
      </c>
      <c r="BV2430" s="177" t="s">
        <v>3005</v>
      </c>
      <c r="BW2430" s="177" t="s">
        <v>1262</v>
      </c>
    </row>
    <row r="2431" spans="51:75" x14ac:dyDescent="0.3">
      <c r="AY2431" s="226" t="e">
        <f>VLOOKUP(C2431,#REF!, 2,FALSE)</f>
        <v>#REF!</v>
      </c>
      <c r="BM2431" s="177" t="s">
        <v>6314</v>
      </c>
      <c r="BN2431" s="177" t="s">
        <v>639</v>
      </c>
      <c r="BO2431" s="177" t="s">
        <v>1659</v>
      </c>
      <c r="BU2431" s="177" t="s">
        <v>6314</v>
      </c>
      <c r="BV2431" s="177" t="s">
        <v>639</v>
      </c>
      <c r="BW2431" s="177" t="s">
        <v>1659</v>
      </c>
    </row>
    <row r="2432" spans="51:75" x14ac:dyDescent="0.3">
      <c r="AY2432" s="226" t="e">
        <f>VLOOKUP(C2432,#REF!, 2,FALSE)</f>
        <v>#REF!</v>
      </c>
      <c r="BM2432" s="177" t="s">
        <v>6315</v>
      </c>
      <c r="BN2432" s="177" t="s">
        <v>3199</v>
      </c>
      <c r="BO2432" s="177" t="s">
        <v>6317</v>
      </c>
      <c r="BU2432" s="177" t="s">
        <v>6315</v>
      </c>
      <c r="BV2432" s="177" t="s">
        <v>3199</v>
      </c>
      <c r="BW2432" s="177" t="s">
        <v>6317</v>
      </c>
    </row>
    <row r="2433" spans="51:75" x14ac:dyDescent="0.3">
      <c r="AY2433" s="226" t="e">
        <f>VLOOKUP(C2433,#REF!, 2,FALSE)</f>
        <v>#REF!</v>
      </c>
      <c r="BM2433" s="177" t="s">
        <v>6318</v>
      </c>
      <c r="BN2433" s="177" t="s">
        <v>1342</v>
      </c>
      <c r="BO2433" s="177" t="s">
        <v>3347</v>
      </c>
      <c r="BU2433" s="177" t="s">
        <v>6318</v>
      </c>
      <c r="BV2433" s="177" t="s">
        <v>1342</v>
      </c>
      <c r="BW2433" s="177" t="s">
        <v>3347</v>
      </c>
    </row>
    <row r="2434" spans="51:75" x14ac:dyDescent="0.3">
      <c r="AY2434" s="226" t="e">
        <f>VLOOKUP(C2434,#REF!, 2,FALSE)</f>
        <v>#REF!</v>
      </c>
      <c r="BM2434" s="177" t="s">
        <v>6319</v>
      </c>
      <c r="BN2434" s="177" t="s">
        <v>849</v>
      </c>
      <c r="BO2434" s="177" t="s">
        <v>2983</v>
      </c>
      <c r="BU2434" s="177" t="s">
        <v>6319</v>
      </c>
      <c r="BV2434" s="177" t="s">
        <v>849</v>
      </c>
      <c r="BW2434" s="177" t="s">
        <v>2983</v>
      </c>
    </row>
    <row r="2435" spans="51:75" x14ac:dyDescent="0.3">
      <c r="AY2435" s="226" t="e">
        <f>VLOOKUP(C2435,#REF!, 2,FALSE)</f>
        <v>#REF!</v>
      </c>
      <c r="BM2435" s="177" t="s">
        <v>6320</v>
      </c>
      <c r="BN2435" s="177" t="s">
        <v>3002</v>
      </c>
      <c r="BO2435" s="177" t="s">
        <v>4026</v>
      </c>
      <c r="BU2435" s="177" t="s">
        <v>6320</v>
      </c>
      <c r="BV2435" s="177" t="s">
        <v>3002</v>
      </c>
      <c r="BW2435" s="177" t="s">
        <v>4026</v>
      </c>
    </row>
    <row r="2436" spans="51:75" x14ac:dyDescent="0.3">
      <c r="AY2436" s="226" t="e">
        <f>VLOOKUP(C2436,#REF!, 2,FALSE)</f>
        <v>#REF!</v>
      </c>
      <c r="BM2436" s="177" t="s">
        <v>6321</v>
      </c>
      <c r="BN2436" s="177" t="s">
        <v>799</v>
      </c>
      <c r="BO2436" s="177" t="s">
        <v>4061</v>
      </c>
      <c r="BU2436" s="177" t="s">
        <v>6321</v>
      </c>
      <c r="BV2436" s="177" t="s">
        <v>799</v>
      </c>
      <c r="BW2436" s="177" t="s">
        <v>4061</v>
      </c>
    </row>
    <row r="2437" spans="51:75" x14ac:dyDescent="0.3">
      <c r="AY2437" s="226" t="e">
        <f>VLOOKUP(C2437,#REF!, 2,FALSE)</f>
        <v>#REF!</v>
      </c>
      <c r="BM2437" s="177" t="s">
        <v>6323</v>
      </c>
      <c r="BN2437" s="177" t="s">
        <v>705</v>
      </c>
      <c r="BO2437" s="177" t="s">
        <v>770</v>
      </c>
      <c r="BU2437" s="177" t="s">
        <v>6323</v>
      </c>
      <c r="BV2437" s="177" t="s">
        <v>705</v>
      </c>
      <c r="BW2437" s="177" t="s">
        <v>770</v>
      </c>
    </row>
    <row r="2438" spans="51:75" x14ac:dyDescent="0.3">
      <c r="AY2438" s="226" t="e">
        <f>VLOOKUP(C2438,#REF!, 2,FALSE)</f>
        <v>#REF!</v>
      </c>
      <c r="BM2438" s="177" t="s">
        <v>6324</v>
      </c>
      <c r="BN2438" s="177" t="s">
        <v>3097</v>
      </c>
      <c r="BO2438" s="177" t="s">
        <v>6325</v>
      </c>
      <c r="BU2438" s="177" t="s">
        <v>6324</v>
      </c>
      <c r="BV2438" s="177" t="s">
        <v>3097</v>
      </c>
      <c r="BW2438" s="177" t="s">
        <v>6325</v>
      </c>
    </row>
    <row r="2439" spans="51:75" x14ac:dyDescent="0.3">
      <c r="AY2439" s="226" t="e">
        <f>VLOOKUP(C2439,#REF!, 2,FALSE)</f>
        <v>#REF!</v>
      </c>
      <c r="BM2439" s="177" t="s">
        <v>6326</v>
      </c>
      <c r="BN2439" s="177" t="s">
        <v>16982</v>
      </c>
      <c r="BO2439" s="177" t="s">
        <v>6328</v>
      </c>
      <c r="BU2439" s="177" t="s">
        <v>6326</v>
      </c>
      <c r="BV2439" s="177" t="s">
        <v>16982</v>
      </c>
      <c r="BW2439" s="177" t="s">
        <v>6328</v>
      </c>
    </row>
    <row r="2440" spans="51:75" x14ac:dyDescent="0.3">
      <c r="AY2440" s="226" t="e">
        <f>VLOOKUP(C2440,#REF!, 2,FALSE)</f>
        <v>#REF!</v>
      </c>
      <c r="BM2440" s="177" t="s">
        <v>6329</v>
      </c>
      <c r="BN2440" s="177" t="s">
        <v>3028</v>
      </c>
      <c r="BO2440" s="177" t="s">
        <v>6330</v>
      </c>
      <c r="BU2440" s="177" t="s">
        <v>6329</v>
      </c>
      <c r="BV2440" s="177" t="s">
        <v>3028</v>
      </c>
      <c r="BW2440" s="177" t="s">
        <v>6330</v>
      </c>
    </row>
    <row r="2441" spans="51:75" x14ac:dyDescent="0.3">
      <c r="AY2441" s="226" t="e">
        <f>VLOOKUP(C2441,#REF!, 2,FALSE)</f>
        <v>#REF!</v>
      </c>
      <c r="BM2441" s="177" t="s">
        <v>1145</v>
      </c>
      <c r="BN2441" s="177" t="s">
        <v>3199</v>
      </c>
      <c r="BO2441" s="177" t="s">
        <v>4394</v>
      </c>
      <c r="BU2441" s="177" t="s">
        <v>1145</v>
      </c>
      <c r="BV2441" s="177" t="s">
        <v>3199</v>
      </c>
      <c r="BW2441" s="177" t="s">
        <v>4394</v>
      </c>
    </row>
    <row r="2442" spans="51:75" x14ac:dyDescent="0.3">
      <c r="AY2442" s="226" t="e">
        <f>VLOOKUP(C2442,#REF!, 2,FALSE)</f>
        <v>#REF!</v>
      </c>
      <c r="BM2442" s="177" t="s">
        <v>6331</v>
      </c>
      <c r="BN2442" s="177" t="s">
        <v>3097</v>
      </c>
      <c r="BO2442" s="177" t="s">
        <v>1157</v>
      </c>
      <c r="BU2442" s="177" t="s">
        <v>6331</v>
      </c>
      <c r="BV2442" s="177" t="s">
        <v>3097</v>
      </c>
      <c r="BW2442" s="177" t="s">
        <v>1157</v>
      </c>
    </row>
    <row r="2443" spans="51:75" x14ac:dyDescent="0.3">
      <c r="AY2443" s="226" t="e">
        <f>VLOOKUP(C2443,#REF!, 2,FALSE)</f>
        <v>#REF!</v>
      </c>
      <c r="BM2443" s="177" t="s">
        <v>6332</v>
      </c>
      <c r="BN2443" s="177" t="s">
        <v>1342</v>
      </c>
      <c r="BO2443" s="177" t="s">
        <v>3454</v>
      </c>
      <c r="BU2443" s="177" t="s">
        <v>6332</v>
      </c>
      <c r="BV2443" s="177" t="s">
        <v>1342</v>
      </c>
      <c r="BW2443" s="177" t="s">
        <v>3454</v>
      </c>
    </row>
    <row r="2444" spans="51:75" x14ac:dyDescent="0.3">
      <c r="AY2444" s="226" t="e">
        <f>VLOOKUP(C2444,#REF!, 2,FALSE)</f>
        <v>#REF!</v>
      </c>
      <c r="BM2444" s="177" t="s">
        <v>6333</v>
      </c>
      <c r="BN2444" s="177" t="s">
        <v>16987</v>
      </c>
      <c r="BO2444" s="177" t="s">
        <v>6334</v>
      </c>
      <c r="BU2444" s="177" t="s">
        <v>6333</v>
      </c>
      <c r="BV2444" s="177" t="s">
        <v>16987</v>
      </c>
      <c r="BW2444" s="177" t="s">
        <v>6334</v>
      </c>
    </row>
    <row r="2445" spans="51:75" x14ac:dyDescent="0.3">
      <c r="AY2445" s="226" t="e">
        <f>VLOOKUP(C2445,#REF!, 2,FALSE)</f>
        <v>#REF!</v>
      </c>
      <c r="BM2445" s="177" t="s">
        <v>6335</v>
      </c>
      <c r="BN2445" s="177" t="s">
        <v>3199</v>
      </c>
      <c r="BO2445" s="177" t="s">
        <v>6336</v>
      </c>
      <c r="BU2445" s="177" t="s">
        <v>6335</v>
      </c>
      <c r="BV2445" s="177" t="s">
        <v>3199</v>
      </c>
      <c r="BW2445" s="177" t="s">
        <v>6336</v>
      </c>
    </row>
    <row r="2446" spans="51:75" x14ac:dyDescent="0.3">
      <c r="AY2446" s="226" t="e">
        <f>VLOOKUP(C2446,#REF!, 2,FALSE)</f>
        <v>#REF!</v>
      </c>
      <c r="BM2446" s="177" t="s">
        <v>6337</v>
      </c>
      <c r="BN2446" s="177" t="s">
        <v>3199</v>
      </c>
      <c r="BO2446" s="177" t="s">
        <v>6338</v>
      </c>
      <c r="BU2446" s="177" t="s">
        <v>6337</v>
      </c>
      <c r="BV2446" s="177" t="s">
        <v>3199</v>
      </c>
      <c r="BW2446" s="177" t="s">
        <v>6338</v>
      </c>
    </row>
    <row r="2447" spans="51:75" x14ac:dyDescent="0.3">
      <c r="AY2447" s="226" t="e">
        <f>VLOOKUP(C2447,#REF!, 2,FALSE)</f>
        <v>#REF!</v>
      </c>
      <c r="BM2447" s="177" t="s">
        <v>6339</v>
      </c>
      <c r="BN2447" s="177" t="s">
        <v>2983</v>
      </c>
      <c r="BO2447" s="177" t="s">
        <v>2983</v>
      </c>
      <c r="BU2447" s="177" t="s">
        <v>6339</v>
      </c>
      <c r="BV2447" s="177" t="s">
        <v>2983</v>
      </c>
      <c r="BW2447" s="177" t="s">
        <v>2983</v>
      </c>
    </row>
    <row r="2448" spans="51:75" x14ac:dyDescent="0.3">
      <c r="AY2448" s="226" t="e">
        <f>VLOOKUP(C2448,#REF!, 2,FALSE)</f>
        <v>#REF!</v>
      </c>
      <c r="BM2448" s="177" t="s">
        <v>6340</v>
      </c>
      <c r="BN2448" s="177" t="s">
        <v>1269</v>
      </c>
      <c r="BO2448" s="177" t="s">
        <v>2983</v>
      </c>
      <c r="BU2448" s="177" t="s">
        <v>6340</v>
      </c>
      <c r="BV2448" s="177" t="s">
        <v>1269</v>
      </c>
      <c r="BW2448" s="177" t="s">
        <v>2983</v>
      </c>
    </row>
    <row r="2449" spans="51:75" x14ac:dyDescent="0.3">
      <c r="AY2449" s="226" t="e">
        <f>VLOOKUP(C2449,#REF!, 2,FALSE)</f>
        <v>#REF!</v>
      </c>
      <c r="BM2449" s="177" t="s">
        <v>6341</v>
      </c>
      <c r="BN2449" s="177" t="s">
        <v>1139</v>
      </c>
      <c r="BO2449" s="177" t="s">
        <v>6342</v>
      </c>
      <c r="BU2449" s="177" t="s">
        <v>6341</v>
      </c>
      <c r="BV2449" s="177" t="s">
        <v>1139</v>
      </c>
      <c r="BW2449" s="177" t="s">
        <v>6342</v>
      </c>
    </row>
    <row r="2450" spans="51:75" x14ac:dyDescent="0.3">
      <c r="AY2450" s="226" t="e">
        <f>VLOOKUP(C2450,#REF!, 2,FALSE)</f>
        <v>#REF!</v>
      </c>
      <c r="BM2450" s="177" t="s">
        <v>6343</v>
      </c>
      <c r="BN2450" s="177" t="s">
        <v>923</v>
      </c>
      <c r="BO2450" s="177" t="s">
        <v>6344</v>
      </c>
      <c r="BU2450" s="177" t="s">
        <v>6343</v>
      </c>
      <c r="BV2450" s="177" t="s">
        <v>923</v>
      </c>
      <c r="BW2450" s="177" t="s">
        <v>6344</v>
      </c>
    </row>
    <row r="2451" spans="51:75" x14ac:dyDescent="0.3">
      <c r="AY2451" s="226" t="e">
        <f>VLOOKUP(C2451,#REF!, 2,FALSE)</f>
        <v>#REF!</v>
      </c>
      <c r="BM2451" s="177" t="s">
        <v>6345</v>
      </c>
      <c r="BN2451" s="177" t="s">
        <v>636</v>
      </c>
      <c r="BO2451" s="177" t="s">
        <v>4959</v>
      </c>
      <c r="BU2451" s="177" t="s">
        <v>6345</v>
      </c>
      <c r="BV2451" s="177" t="s">
        <v>636</v>
      </c>
      <c r="BW2451" s="177" t="s">
        <v>4959</v>
      </c>
    </row>
    <row r="2452" spans="51:75" x14ac:dyDescent="0.3">
      <c r="AY2452" s="226" t="e">
        <f>VLOOKUP(C2452,#REF!, 2,FALSE)</f>
        <v>#REF!</v>
      </c>
      <c r="BM2452" s="177" t="s">
        <v>138</v>
      </c>
      <c r="BN2452" s="177" t="s">
        <v>803</v>
      </c>
      <c r="BO2452" s="177" t="s">
        <v>6346</v>
      </c>
      <c r="BU2452" s="177" t="s">
        <v>138</v>
      </c>
      <c r="BV2452" s="177" t="s">
        <v>803</v>
      </c>
      <c r="BW2452" s="177" t="s">
        <v>6346</v>
      </c>
    </row>
    <row r="2453" spans="51:75" x14ac:dyDescent="0.3">
      <c r="AY2453" s="226" t="e">
        <f>VLOOKUP(C2453,#REF!, 2,FALSE)</f>
        <v>#REF!</v>
      </c>
      <c r="BM2453" s="177" t="s">
        <v>6347</v>
      </c>
      <c r="BN2453" s="177" t="s">
        <v>631</v>
      </c>
      <c r="BO2453" s="177" t="s">
        <v>6348</v>
      </c>
      <c r="BU2453" s="177" t="s">
        <v>6347</v>
      </c>
      <c r="BV2453" s="177" t="s">
        <v>631</v>
      </c>
      <c r="BW2453" s="177" t="s">
        <v>6348</v>
      </c>
    </row>
    <row r="2454" spans="51:75" x14ac:dyDescent="0.3">
      <c r="AY2454" s="226" t="e">
        <f>VLOOKUP(C2454,#REF!, 2,FALSE)</f>
        <v>#REF!</v>
      </c>
      <c r="BM2454" s="177" t="s">
        <v>1146</v>
      </c>
      <c r="BN2454" s="177" t="s">
        <v>639</v>
      </c>
      <c r="BO2454" s="177" t="s">
        <v>3148</v>
      </c>
      <c r="BU2454" s="177" t="s">
        <v>1146</v>
      </c>
      <c r="BV2454" s="177" t="s">
        <v>639</v>
      </c>
      <c r="BW2454" s="177" t="s">
        <v>3148</v>
      </c>
    </row>
    <row r="2455" spans="51:75" x14ac:dyDescent="0.3">
      <c r="AY2455" s="226" t="e">
        <f>VLOOKUP(C2455,#REF!, 2,FALSE)</f>
        <v>#REF!</v>
      </c>
      <c r="BM2455" s="177" t="s">
        <v>6349</v>
      </c>
      <c r="BN2455" s="177" t="s">
        <v>3005</v>
      </c>
      <c r="BO2455" s="177" t="s">
        <v>842</v>
      </c>
      <c r="BU2455" s="177" t="s">
        <v>6349</v>
      </c>
      <c r="BV2455" s="177" t="s">
        <v>3005</v>
      </c>
      <c r="BW2455" s="177" t="s">
        <v>842</v>
      </c>
    </row>
    <row r="2456" spans="51:75" x14ac:dyDescent="0.3">
      <c r="AY2456" s="226" t="e">
        <f>VLOOKUP(C2456,#REF!, 2,FALSE)</f>
        <v>#REF!</v>
      </c>
      <c r="BM2456" s="177" t="s">
        <v>6350</v>
      </c>
      <c r="BN2456" s="177" t="s">
        <v>639</v>
      </c>
      <c r="BO2456" s="177" t="s">
        <v>2356</v>
      </c>
      <c r="BU2456" s="177" t="s">
        <v>6350</v>
      </c>
      <c r="BV2456" s="177" t="s">
        <v>639</v>
      </c>
      <c r="BW2456" s="177" t="s">
        <v>2356</v>
      </c>
    </row>
    <row r="2457" spans="51:75" x14ac:dyDescent="0.3">
      <c r="AY2457" s="226" t="e">
        <f>VLOOKUP(C2457,#REF!, 2,FALSE)</f>
        <v>#REF!</v>
      </c>
      <c r="BM2457" s="177" t="s">
        <v>1147</v>
      </c>
      <c r="BN2457" s="177" t="s">
        <v>636</v>
      </c>
      <c r="BO2457" s="177" t="s">
        <v>6351</v>
      </c>
      <c r="BU2457" s="177" t="s">
        <v>1147</v>
      </c>
      <c r="BV2457" s="177" t="s">
        <v>636</v>
      </c>
      <c r="BW2457" s="177" t="s">
        <v>6351</v>
      </c>
    </row>
    <row r="2458" spans="51:75" x14ac:dyDescent="0.3">
      <c r="AY2458" s="226" t="e">
        <f>VLOOKUP(C2458,#REF!, 2,FALSE)</f>
        <v>#REF!</v>
      </c>
      <c r="BM2458" s="177" t="s">
        <v>1148</v>
      </c>
      <c r="BN2458" s="177" t="s">
        <v>3045</v>
      </c>
      <c r="BO2458" s="177" t="s">
        <v>6352</v>
      </c>
      <c r="BU2458" s="177" t="s">
        <v>1148</v>
      </c>
      <c r="BV2458" s="177" t="s">
        <v>3045</v>
      </c>
      <c r="BW2458" s="177" t="s">
        <v>6352</v>
      </c>
    </row>
    <row r="2459" spans="51:75" x14ac:dyDescent="0.3">
      <c r="AY2459" s="226" t="e">
        <f>VLOOKUP(C2459,#REF!, 2,FALSE)</f>
        <v>#REF!</v>
      </c>
      <c r="BM2459" s="177" t="s">
        <v>6353</v>
      </c>
      <c r="BN2459" s="177" t="s">
        <v>637</v>
      </c>
      <c r="BO2459" s="177" t="s">
        <v>6354</v>
      </c>
      <c r="BU2459" s="177" t="s">
        <v>6353</v>
      </c>
      <c r="BV2459" s="177" t="s">
        <v>637</v>
      </c>
      <c r="BW2459" s="177" t="s">
        <v>6354</v>
      </c>
    </row>
    <row r="2460" spans="51:75" x14ac:dyDescent="0.3">
      <c r="AY2460" s="226" t="e">
        <f>VLOOKUP(C2460,#REF!, 2,FALSE)</f>
        <v>#REF!</v>
      </c>
      <c r="BM2460" s="177" t="s">
        <v>6355</v>
      </c>
      <c r="BN2460" s="177" t="s">
        <v>16988</v>
      </c>
      <c r="BO2460" s="177" t="s">
        <v>6356</v>
      </c>
      <c r="BU2460" s="177" t="s">
        <v>6355</v>
      </c>
      <c r="BV2460" s="177" t="s">
        <v>16988</v>
      </c>
      <c r="BW2460" s="177" t="s">
        <v>6356</v>
      </c>
    </row>
    <row r="2461" spans="51:75" x14ac:dyDescent="0.3">
      <c r="AY2461" s="226" t="e">
        <f>VLOOKUP(C2461,#REF!, 2,FALSE)</f>
        <v>#REF!</v>
      </c>
      <c r="BM2461" s="177" t="s">
        <v>6357</v>
      </c>
      <c r="BN2461" s="177" t="s">
        <v>3199</v>
      </c>
      <c r="BO2461" s="177" t="s">
        <v>6358</v>
      </c>
      <c r="BU2461" s="177" t="s">
        <v>6357</v>
      </c>
      <c r="BV2461" s="177" t="s">
        <v>3199</v>
      </c>
      <c r="BW2461" s="177" t="s">
        <v>6358</v>
      </c>
    </row>
    <row r="2462" spans="51:75" x14ac:dyDescent="0.3">
      <c r="AY2462" s="226" t="e">
        <f>VLOOKUP(C2462,#REF!, 2,FALSE)</f>
        <v>#REF!</v>
      </c>
      <c r="BM2462" s="177" t="s">
        <v>6359</v>
      </c>
      <c r="BN2462" s="177" t="s">
        <v>862</v>
      </c>
      <c r="BO2462" s="177" t="s">
        <v>2869</v>
      </c>
      <c r="BU2462" s="177" t="s">
        <v>6359</v>
      </c>
      <c r="BV2462" s="177" t="s">
        <v>862</v>
      </c>
      <c r="BW2462" s="177" t="s">
        <v>2869</v>
      </c>
    </row>
    <row r="2463" spans="51:75" x14ac:dyDescent="0.3">
      <c r="AY2463" s="226" t="e">
        <f>VLOOKUP(C2463,#REF!, 2,FALSE)</f>
        <v>#REF!</v>
      </c>
      <c r="BM2463" s="177" t="s">
        <v>6360</v>
      </c>
      <c r="BN2463" s="177" t="s">
        <v>628</v>
      </c>
      <c r="BO2463" s="177" t="s">
        <v>6361</v>
      </c>
      <c r="BU2463" s="177" t="s">
        <v>6360</v>
      </c>
      <c r="BV2463" s="177" t="s">
        <v>628</v>
      </c>
      <c r="BW2463" s="177" t="s">
        <v>6361</v>
      </c>
    </row>
    <row r="2464" spans="51:75" x14ac:dyDescent="0.3">
      <c r="AY2464" s="226" t="e">
        <f>VLOOKUP(C2464,#REF!, 2,FALSE)</f>
        <v>#REF!</v>
      </c>
      <c r="BM2464" s="177" t="s">
        <v>1149</v>
      </c>
      <c r="BN2464" s="177" t="s">
        <v>3045</v>
      </c>
      <c r="BO2464" s="177" t="s">
        <v>6362</v>
      </c>
      <c r="BU2464" s="177" t="s">
        <v>1149</v>
      </c>
      <c r="BV2464" s="177" t="s">
        <v>3045</v>
      </c>
      <c r="BW2464" s="177" t="s">
        <v>6362</v>
      </c>
    </row>
    <row r="2465" spans="51:75" x14ac:dyDescent="0.3">
      <c r="AY2465" s="226" t="e">
        <f>VLOOKUP(C2465,#REF!, 2,FALSE)</f>
        <v>#REF!</v>
      </c>
      <c r="BM2465" s="177" t="s">
        <v>6363</v>
      </c>
      <c r="BN2465" s="177" t="s">
        <v>1342</v>
      </c>
      <c r="BO2465" s="177" t="s">
        <v>6366</v>
      </c>
      <c r="BU2465" s="177" t="s">
        <v>6363</v>
      </c>
      <c r="BV2465" s="177" t="s">
        <v>1342</v>
      </c>
      <c r="BW2465" s="177" t="s">
        <v>6366</v>
      </c>
    </row>
    <row r="2466" spans="51:75" x14ac:dyDescent="0.3">
      <c r="AY2466" s="226" t="e">
        <f>VLOOKUP(C2466,#REF!, 2,FALSE)</f>
        <v>#REF!</v>
      </c>
      <c r="BM2466" s="177" t="s">
        <v>1150</v>
      </c>
      <c r="BN2466" s="177" t="s">
        <v>3045</v>
      </c>
      <c r="BO2466" s="177" t="s">
        <v>6368</v>
      </c>
      <c r="BU2466" s="177" t="s">
        <v>1150</v>
      </c>
      <c r="BV2466" s="177" t="s">
        <v>3045</v>
      </c>
      <c r="BW2466" s="177" t="s">
        <v>6368</v>
      </c>
    </row>
    <row r="2467" spans="51:75" x14ac:dyDescent="0.3">
      <c r="AY2467" s="226" t="e">
        <f>VLOOKUP(C2467,#REF!, 2,FALSE)</f>
        <v>#REF!</v>
      </c>
      <c r="BM2467" s="177" t="s">
        <v>6370</v>
      </c>
      <c r="BN2467" s="177" t="s">
        <v>617</v>
      </c>
      <c r="BO2467" s="177" t="s">
        <v>6371</v>
      </c>
      <c r="BU2467" s="177" t="s">
        <v>6370</v>
      </c>
      <c r="BV2467" s="177" t="s">
        <v>617</v>
      </c>
      <c r="BW2467" s="177" t="s">
        <v>6371</v>
      </c>
    </row>
    <row r="2468" spans="51:75" x14ac:dyDescent="0.3">
      <c r="AY2468" s="226" t="e">
        <f>VLOOKUP(C2468,#REF!, 2,FALSE)</f>
        <v>#REF!</v>
      </c>
      <c r="BM2468" s="177" t="s">
        <v>6372</v>
      </c>
      <c r="BN2468" s="177" t="s">
        <v>841</v>
      </c>
      <c r="BO2468" s="177" t="s">
        <v>3475</v>
      </c>
      <c r="BU2468" s="177" t="s">
        <v>6372</v>
      </c>
      <c r="BV2468" s="177" t="s">
        <v>841</v>
      </c>
      <c r="BW2468" s="177" t="s">
        <v>3475</v>
      </c>
    </row>
    <row r="2469" spans="51:75" x14ac:dyDescent="0.3">
      <c r="AY2469" s="226" t="e">
        <f>VLOOKUP(C2469,#REF!, 2,FALSE)</f>
        <v>#REF!</v>
      </c>
      <c r="BM2469" s="177" t="s">
        <v>6374</v>
      </c>
      <c r="BN2469" s="177" t="s">
        <v>2979</v>
      </c>
      <c r="BO2469" s="177" t="s">
        <v>3357</v>
      </c>
      <c r="BU2469" s="177" t="s">
        <v>6374</v>
      </c>
      <c r="BV2469" s="177" t="s">
        <v>2979</v>
      </c>
      <c r="BW2469" s="177" t="s">
        <v>3357</v>
      </c>
    </row>
    <row r="2470" spans="51:75" x14ac:dyDescent="0.3">
      <c r="AY2470" s="226" t="e">
        <f>VLOOKUP(C2470,#REF!, 2,FALSE)</f>
        <v>#REF!</v>
      </c>
      <c r="BM2470" s="177" t="s">
        <v>6375</v>
      </c>
      <c r="BN2470" s="177" t="s">
        <v>2979</v>
      </c>
      <c r="BO2470" s="177" t="s">
        <v>1469</v>
      </c>
      <c r="BU2470" s="177" t="s">
        <v>6375</v>
      </c>
      <c r="BV2470" s="177" t="s">
        <v>2979</v>
      </c>
      <c r="BW2470" s="177" t="s">
        <v>1469</v>
      </c>
    </row>
    <row r="2471" spans="51:75" x14ac:dyDescent="0.3">
      <c r="AY2471" s="226" t="e">
        <f>VLOOKUP(C2471,#REF!, 2,FALSE)</f>
        <v>#REF!</v>
      </c>
      <c r="BM2471" s="177" t="s">
        <v>1151</v>
      </c>
      <c r="BN2471" s="177" t="s">
        <v>849</v>
      </c>
      <c r="BO2471" s="177" t="s">
        <v>1285</v>
      </c>
      <c r="BU2471" s="177" t="s">
        <v>1151</v>
      </c>
      <c r="BV2471" s="177" t="s">
        <v>849</v>
      </c>
      <c r="BW2471" s="177" t="s">
        <v>1285</v>
      </c>
    </row>
    <row r="2472" spans="51:75" x14ac:dyDescent="0.3">
      <c r="AY2472" s="226" t="e">
        <f>VLOOKUP(C2472,#REF!, 2,FALSE)</f>
        <v>#REF!</v>
      </c>
      <c r="BM2472" s="177" t="s">
        <v>1152</v>
      </c>
      <c r="BN2472" s="177" t="s">
        <v>3199</v>
      </c>
      <c r="BO2472" s="177" t="s">
        <v>6376</v>
      </c>
      <c r="BU2472" s="177" t="s">
        <v>1152</v>
      </c>
      <c r="BV2472" s="177" t="s">
        <v>3199</v>
      </c>
      <c r="BW2472" s="177" t="s">
        <v>6376</v>
      </c>
    </row>
    <row r="2473" spans="51:75" x14ac:dyDescent="0.3">
      <c r="AY2473" s="226" t="e">
        <f>VLOOKUP(C2473,#REF!, 2,FALSE)</f>
        <v>#REF!</v>
      </c>
      <c r="BM2473" s="177" t="s">
        <v>137</v>
      </c>
      <c r="BN2473" s="177" t="s">
        <v>1342</v>
      </c>
      <c r="BO2473" s="177" t="s">
        <v>1343</v>
      </c>
      <c r="BU2473" s="177" t="s">
        <v>137</v>
      </c>
      <c r="BV2473" s="177" t="s">
        <v>1342</v>
      </c>
      <c r="BW2473" s="177" t="s">
        <v>1343</v>
      </c>
    </row>
    <row r="2474" spans="51:75" x14ac:dyDescent="0.3">
      <c r="AY2474" s="226" t="e">
        <f>VLOOKUP(C2474,#REF!, 2,FALSE)</f>
        <v>#REF!</v>
      </c>
      <c r="BM2474" s="177" t="s">
        <v>6379</v>
      </c>
      <c r="BN2474" s="177" t="s">
        <v>2979</v>
      </c>
      <c r="BO2474" s="177" t="s">
        <v>6380</v>
      </c>
      <c r="BU2474" s="177" t="s">
        <v>6379</v>
      </c>
      <c r="BV2474" s="177" t="s">
        <v>2979</v>
      </c>
      <c r="BW2474" s="177" t="s">
        <v>6380</v>
      </c>
    </row>
    <row r="2475" spans="51:75" x14ac:dyDescent="0.3">
      <c r="AY2475" s="226" t="e">
        <f>VLOOKUP(C2475,#REF!, 2,FALSE)</f>
        <v>#REF!</v>
      </c>
      <c r="BM2475" s="177" t="s">
        <v>6381</v>
      </c>
      <c r="BN2475" s="177" t="s">
        <v>1342</v>
      </c>
      <c r="BO2475" s="177" t="s">
        <v>6382</v>
      </c>
      <c r="BU2475" s="177" t="s">
        <v>6381</v>
      </c>
      <c r="BV2475" s="177" t="s">
        <v>1342</v>
      </c>
      <c r="BW2475" s="177" t="s">
        <v>6382</v>
      </c>
    </row>
    <row r="2476" spans="51:75" x14ac:dyDescent="0.3">
      <c r="AY2476" s="226" t="e">
        <f>VLOOKUP(C2476,#REF!, 2,FALSE)</f>
        <v>#REF!</v>
      </c>
      <c r="BM2476" s="177" t="s">
        <v>6383</v>
      </c>
      <c r="BN2476" s="177" t="s">
        <v>1342</v>
      </c>
      <c r="BO2476" s="177" t="s">
        <v>6384</v>
      </c>
      <c r="BU2476" s="177" t="s">
        <v>6383</v>
      </c>
      <c r="BV2476" s="177" t="s">
        <v>1342</v>
      </c>
      <c r="BW2476" s="177" t="s">
        <v>6384</v>
      </c>
    </row>
    <row r="2477" spans="51:75" x14ac:dyDescent="0.3">
      <c r="AY2477" s="226" t="e">
        <f>VLOOKUP(C2477,#REF!, 2,FALSE)</f>
        <v>#REF!</v>
      </c>
      <c r="BM2477" s="177" t="s">
        <v>6385</v>
      </c>
      <c r="BN2477" s="177" t="s">
        <v>3045</v>
      </c>
      <c r="BO2477" s="177" t="s">
        <v>6386</v>
      </c>
      <c r="BU2477" s="177" t="s">
        <v>6385</v>
      </c>
      <c r="BV2477" s="177" t="s">
        <v>3045</v>
      </c>
      <c r="BW2477" s="177" t="s">
        <v>6386</v>
      </c>
    </row>
    <row r="2478" spans="51:75" x14ac:dyDescent="0.3">
      <c r="AY2478" s="226" t="e">
        <f>VLOOKUP(C2478,#REF!, 2,FALSE)</f>
        <v>#REF!</v>
      </c>
      <c r="BM2478" s="177" t="s">
        <v>6387</v>
      </c>
      <c r="BN2478" s="177" t="s">
        <v>1269</v>
      </c>
      <c r="BO2478" s="177" t="s">
        <v>6388</v>
      </c>
      <c r="BU2478" s="177" t="s">
        <v>6387</v>
      </c>
      <c r="BV2478" s="177" t="s">
        <v>1269</v>
      </c>
      <c r="BW2478" s="177" t="s">
        <v>6388</v>
      </c>
    </row>
    <row r="2479" spans="51:75" x14ac:dyDescent="0.3">
      <c r="AY2479" s="226" t="e">
        <f>VLOOKUP(C2479,#REF!, 2,FALSE)</f>
        <v>#REF!</v>
      </c>
      <c r="BM2479" s="177" t="s">
        <v>6389</v>
      </c>
      <c r="BN2479" s="177" t="s">
        <v>2979</v>
      </c>
      <c r="BO2479" s="177" t="s">
        <v>4738</v>
      </c>
      <c r="BU2479" s="177" t="s">
        <v>6389</v>
      </c>
      <c r="BV2479" s="177" t="s">
        <v>2979</v>
      </c>
      <c r="BW2479" s="177" t="s">
        <v>4738</v>
      </c>
    </row>
    <row r="2480" spans="51:75" x14ac:dyDescent="0.3">
      <c r="AY2480" s="226" t="e">
        <f>VLOOKUP(C2480,#REF!, 2,FALSE)</f>
        <v>#REF!</v>
      </c>
      <c r="BM2480" s="177" t="s">
        <v>6392</v>
      </c>
      <c r="BN2480" s="177" t="s">
        <v>1070</v>
      </c>
      <c r="BO2480" s="177" t="s">
        <v>3167</v>
      </c>
      <c r="BU2480" s="177" t="s">
        <v>6392</v>
      </c>
      <c r="BV2480" s="177" t="s">
        <v>1070</v>
      </c>
      <c r="BW2480" s="177" t="s">
        <v>3167</v>
      </c>
    </row>
    <row r="2481" spans="51:75" x14ac:dyDescent="0.3">
      <c r="AY2481" s="226" t="e">
        <f>VLOOKUP(C2481,#REF!, 2,FALSE)</f>
        <v>#REF!</v>
      </c>
      <c r="BM2481" s="177" t="s">
        <v>1153</v>
      </c>
      <c r="BN2481" s="177" t="s">
        <v>3199</v>
      </c>
      <c r="BO2481" s="177" t="s">
        <v>1164</v>
      </c>
      <c r="BU2481" s="177" t="s">
        <v>1153</v>
      </c>
      <c r="BV2481" s="177" t="s">
        <v>3199</v>
      </c>
      <c r="BW2481" s="177" t="s">
        <v>1164</v>
      </c>
    </row>
    <row r="2482" spans="51:75" x14ac:dyDescent="0.3">
      <c r="AY2482" s="226" t="e">
        <f>VLOOKUP(C2482,#REF!, 2,FALSE)</f>
        <v>#REF!</v>
      </c>
      <c r="BM2482" s="177" t="s">
        <v>6393</v>
      </c>
      <c r="BN2482" s="177" t="s">
        <v>719</v>
      </c>
      <c r="BO2482" s="177" t="s">
        <v>6394</v>
      </c>
      <c r="BU2482" s="177" t="s">
        <v>6393</v>
      </c>
      <c r="BV2482" s="177" t="s">
        <v>719</v>
      </c>
      <c r="BW2482" s="177" t="s">
        <v>6394</v>
      </c>
    </row>
    <row r="2483" spans="51:75" x14ac:dyDescent="0.3">
      <c r="AY2483" s="226" t="e">
        <f>VLOOKUP(C2483,#REF!, 2,FALSE)</f>
        <v>#REF!</v>
      </c>
      <c r="BM2483" s="177" t="s">
        <v>6395</v>
      </c>
      <c r="BN2483" s="177" t="s">
        <v>628</v>
      </c>
      <c r="BO2483" s="177" t="s">
        <v>6396</v>
      </c>
      <c r="BU2483" s="177" t="s">
        <v>6395</v>
      </c>
      <c r="BV2483" s="177" t="s">
        <v>628</v>
      </c>
      <c r="BW2483" s="177" t="s">
        <v>6396</v>
      </c>
    </row>
    <row r="2484" spans="51:75" x14ac:dyDescent="0.3">
      <c r="AY2484" s="226" t="e">
        <f>VLOOKUP(C2484,#REF!, 2,FALSE)</f>
        <v>#REF!</v>
      </c>
      <c r="BM2484" s="177" t="s">
        <v>1154</v>
      </c>
      <c r="BN2484" s="177" t="s">
        <v>3045</v>
      </c>
      <c r="BO2484" s="177" t="s">
        <v>1086</v>
      </c>
      <c r="BU2484" s="177" t="s">
        <v>1154</v>
      </c>
      <c r="BV2484" s="177" t="s">
        <v>3045</v>
      </c>
      <c r="BW2484" s="177" t="s">
        <v>1086</v>
      </c>
    </row>
    <row r="2485" spans="51:75" x14ac:dyDescent="0.3">
      <c r="AY2485" s="226" t="e">
        <f>VLOOKUP(C2485,#REF!, 2,FALSE)</f>
        <v>#REF!</v>
      </c>
      <c r="BM2485" s="177" t="s">
        <v>6397</v>
      </c>
      <c r="BN2485" s="177" t="s">
        <v>3199</v>
      </c>
      <c r="BO2485" s="177" t="s">
        <v>5912</v>
      </c>
      <c r="BU2485" s="177" t="s">
        <v>6397</v>
      </c>
      <c r="BV2485" s="177" t="s">
        <v>3199</v>
      </c>
      <c r="BW2485" s="177" t="s">
        <v>5912</v>
      </c>
    </row>
    <row r="2486" spans="51:75" x14ac:dyDescent="0.3">
      <c r="AY2486" s="226" t="e">
        <f>VLOOKUP(C2486,#REF!, 2,FALSE)</f>
        <v>#REF!</v>
      </c>
      <c r="BM2486" s="177" t="s">
        <v>6398</v>
      </c>
      <c r="BN2486" s="177" t="s">
        <v>3045</v>
      </c>
      <c r="BO2486" s="177" t="s">
        <v>6401</v>
      </c>
      <c r="BU2486" s="177" t="s">
        <v>6398</v>
      </c>
      <c r="BV2486" s="177" t="s">
        <v>3045</v>
      </c>
      <c r="BW2486" s="177" t="s">
        <v>6401</v>
      </c>
    </row>
    <row r="2487" spans="51:75" x14ac:dyDescent="0.3">
      <c r="AY2487" s="226" t="e">
        <f>VLOOKUP(C2487,#REF!, 2,FALSE)</f>
        <v>#REF!</v>
      </c>
      <c r="BM2487" s="177" t="s">
        <v>1155</v>
      </c>
      <c r="BN2487" s="177" t="s">
        <v>3199</v>
      </c>
      <c r="BO2487" s="177" t="s">
        <v>6402</v>
      </c>
      <c r="BU2487" s="177" t="s">
        <v>1155</v>
      </c>
      <c r="BV2487" s="177" t="s">
        <v>3199</v>
      </c>
      <c r="BW2487" s="177" t="s">
        <v>6402</v>
      </c>
    </row>
    <row r="2488" spans="51:75" x14ac:dyDescent="0.3">
      <c r="AY2488" s="226" t="e">
        <f>VLOOKUP(C2488,#REF!, 2,FALSE)</f>
        <v>#REF!</v>
      </c>
      <c r="BM2488" s="177" t="s">
        <v>1156</v>
      </c>
      <c r="BN2488" s="177" t="s">
        <v>669</v>
      </c>
      <c r="BO2488" s="177" t="s">
        <v>6403</v>
      </c>
      <c r="BU2488" s="177" t="s">
        <v>1156</v>
      </c>
      <c r="BV2488" s="177" t="s">
        <v>669</v>
      </c>
      <c r="BW2488" s="177" t="s">
        <v>6403</v>
      </c>
    </row>
    <row r="2489" spans="51:75" x14ac:dyDescent="0.3">
      <c r="AY2489" s="226" t="e">
        <f>VLOOKUP(C2489,#REF!, 2,FALSE)</f>
        <v>#REF!</v>
      </c>
      <c r="BM2489" s="177" t="s">
        <v>6405</v>
      </c>
      <c r="BN2489" s="177" t="s">
        <v>1070</v>
      </c>
      <c r="BO2489" s="177" t="s">
        <v>6406</v>
      </c>
      <c r="BU2489" s="177" t="s">
        <v>6405</v>
      </c>
      <c r="BV2489" s="177" t="s">
        <v>1070</v>
      </c>
      <c r="BW2489" s="177" t="s">
        <v>6406</v>
      </c>
    </row>
    <row r="2490" spans="51:75" x14ac:dyDescent="0.3">
      <c r="AY2490" s="226" t="e">
        <f>VLOOKUP(C2490,#REF!, 2,FALSE)</f>
        <v>#REF!</v>
      </c>
      <c r="BM2490" s="177" t="s">
        <v>6408</v>
      </c>
      <c r="BN2490" s="177" t="s">
        <v>662</v>
      </c>
      <c r="BO2490" s="177" t="s">
        <v>4057</v>
      </c>
      <c r="BU2490" s="177" t="s">
        <v>6408</v>
      </c>
      <c r="BV2490" s="177" t="s">
        <v>662</v>
      </c>
      <c r="BW2490" s="177" t="s">
        <v>4057</v>
      </c>
    </row>
    <row r="2491" spans="51:75" x14ac:dyDescent="0.3">
      <c r="AY2491" s="226" t="e">
        <f>VLOOKUP(C2491,#REF!, 2,FALSE)</f>
        <v>#REF!</v>
      </c>
      <c r="BM2491" s="177" t="s">
        <v>6410</v>
      </c>
      <c r="BN2491" s="177" t="s">
        <v>2979</v>
      </c>
      <c r="BO2491" s="177" t="s">
        <v>770</v>
      </c>
      <c r="BU2491" s="177" t="s">
        <v>6410</v>
      </c>
      <c r="BV2491" s="177" t="s">
        <v>2979</v>
      </c>
      <c r="BW2491" s="177" t="s">
        <v>770</v>
      </c>
    </row>
    <row r="2492" spans="51:75" x14ac:dyDescent="0.3">
      <c r="AY2492" s="226" t="e">
        <f>VLOOKUP(C2492,#REF!, 2,FALSE)</f>
        <v>#REF!</v>
      </c>
      <c r="BM2492" s="177" t="s">
        <v>6411</v>
      </c>
      <c r="BN2492" s="177" t="s">
        <v>3045</v>
      </c>
      <c r="BO2492" s="177" t="s">
        <v>770</v>
      </c>
      <c r="BU2492" s="177" t="s">
        <v>6411</v>
      </c>
      <c r="BV2492" s="177" t="s">
        <v>3045</v>
      </c>
      <c r="BW2492" s="177" t="s">
        <v>770</v>
      </c>
    </row>
    <row r="2493" spans="51:75" x14ac:dyDescent="0.3">
      <c r="AY2493" s="226" t="e">
        <f>VLOOKUP(C2493,#REF!, 2,FALSE)</f>
        <v>#REF!</v>
      </c>
      <c r="BM2493" s="177" t="s">
        <v>6413</v>
      </c>
      <c r="BN2493" s="177" t="s">
        <v>3083</v>
      </c>
      <c r="BO2493" s="177" t="s">
        <v>6209</v>
      </c>
      <c r="BU2493" s="177" t="s">
        <v>6413</v>
      </c>
      <c r="BV2493" s="177" t="s">
        <v>3083</v>
      </c>
      <c r="BW2493" s="177" t="s">
        <v>6209</v>
      </c>
    </row>
    <row r="2494" spans="51:75" x14ac:dyDescent="0.3">
      <c r="AY2494" s="226" t="e">
        <f>VLOOKUP(C2494,#REF!, 2,FALSE)</f>
        <v>#REF!</v>
      </c>
      <c r="BM2494" s="177" t="s">
        <v>6414</v>
      </c>
      <c r="BN2494" s="177" t="s">
        <v>3083</v>
      </c>
      <c r="BO2494" s="177" t="s">
        <v>1270</v>
      </c>
      <c r="BU2494" s="177" t="s">
        <v>6414</v>
      </c>
      <c r="BV2494" s="177" t="s">
        <v>3083</v>
      </c>
      <c r="BW2494" s="177" t="s">
        <v>1270</v>
      </c>
    </row>
    <row r="2495" spans="51:75" x14ac:dyDescent="0.3">
      <c r="AY2495" s="226" t="e">
        <f>VLOOKUP(C2495,#REF!, 2,FALSE)</f>
        <v>#REF!</v>
      </c>
      <c r="BM2495" s="177" t="s">
        <v>6415</v>
      </c>
      <c r="BN2495" s="177" t="s">
        <v>2983</v>
      </c>
      <c r="BO2495" s="177" t="s">
        <v>2983</v>
      </c>
      <c r="BU2495" s="177" t="s">
        <v>6415</v>
      </c>
      <c r="BV2495" s="177" t="s">
        <v>2983</v>
      </c>
      <c r="BW2495" s="177" t="s">
        <v>2983</v>
      </c>
    </row>
    <row r="2496" spans="51:75" x14ac:dyDescent="0.3">
      <c r="AY2496" s="226" t="e">
        <f>VLOOKUP(C2496,#REF!, 2,FALSE)</f>
        <v>#REF!</v>
      </c>
      <c r="BM2496" s="177" t="s">
        <v>6416</v>
      </c>
      <c r="BN2496" s="177" t="s">
        <v>662</v>
      </c>
      <c r="BO2496" s="177" t="s">
        <v>6418</v>
      </c>
      <c r="BU2496" s="177" t="s">
        <v>6416</v>
      </c>
      <c r="BV2496" s="177" t="s">
        <v>662</v>
      </c>
      <c r="BW2496" s="177" t="s">
        <v>6418</v>
      </c>
    </row>
    <row r="2497" spans="51:75" x14ac:dyDescent="0.3">
      <c r="AY2497" s="226" t="e">
        <f>VLOOKUP(C2497,#REF!, 2,FALSE)</f>
        <v>#REF!</v>
      </c>
      <c r="BM2497" s="177" t="s">
        <v>6419</v>
      </c>
      <c r="BN2497" s="177" t="s">
        <v>694</v>
      </c>
      <c r="BO2497" s="177" t="s">
        <v>1664</v>
      </c>
      <c r="BU2497" s="177" t="s">
        <v>6419</v>
      </c>
      <c r="BV2497" s="177" t="s">
        <v>694</v>
      </c>
      <c r="BW2497" s="177" t="s">
        <v>1664</v>
      </c>
    </row>
    <row r="2498" spans="51:75" x14ac:dyDescent="0.3">
      <c r="AY2498" s="226" t="e">
        <f>VLOOKUP(C2498,#REF!, 2,FALSE)</f>
        <v>#REF!</v>
      </c>
      <c r="BM2498" s="177" t="s">
        <v>6421</v>
      </c>
      <c r="BN2498" s="177" t="s">
        <v>625</v>
      </c>
      <c r="BO2498" s="177" t="s">
        <v>6422</v>
      </c>
      <c r="BU2498" s="177" t="s">
        <v>6421</v>
      </c>
      <c r="BV2498" s="177" t="s">
        <v>625</v>
      </c>
      <c r="BW2498" s="177" t="s">
        <v>6422</v>
      </c>
    </row>
    <row r="2499" spans="51:75" x14ac:dyDescent="0.3">
      <c r="AY2499" s="226" t="e">
        <f>VLOOKUP(C2499,#REF!, 2,FALSE)</f>
        <v>#REF!</v>
      </c>
      <c r="BM2499" s="177" t="s">
        <v>6423</v>
      </c>
      <c r="BN2499" s="177" t="s">
        <v>628</v>
      </c>
      <c r="BO2499" s="177" t="s">
        <v>770</v>
      </c>
      <c r="BU2499" s="177" t="s">
        <v>6423</v>
      </c>
      <c r="BV2499" s="177" t="s">
        <v>628</v>
      </c>
      <c r="BW2499" s="177" t="s">
        <v>770</v>
      </c>
    </row>
    <row r="2500" spans="51:75" x14ac:dyDescent="0.3">
      <c r="AY2500" s="226" t="e">
        <f>VLOOKUP(C2500,#REF!, 2,FALSE)</f>
        <v>#REF!</v>
      </c>
      <c r="BM2500" s="177" t="s">
        <v>6424</v>
      </c>
      <c r="BN2500" s="177" t="s">
        <v>810</v>
      </c>
      <c r="BO2500" s="177" t="s">
        <v>6425</v>
      </c>
      <c r="BU2500" s="177" t="s">
        <v>6424</v>
      </c>
      <c r="BV2500" s="177" t="s">
        <v>810</v>
      </c>
      <c r="BW2500" s="177" t="s">
        <v>6425</v>
      </c>
    </row>
    <row r="2501" spans="51:75" x14ac:dyDescent="0.3">
      <c r="AY2501" s="226" t="e">
        <f>VLOOKUP(C2501,#REF!, 2,FALSE)</f>
        <v>#REF!</v>
      </c>
      <c r="BM2501" s="177" t="s">
        <v>1167</v>
      </c>
      <c r="BN2501" s="177" t="s">
        <v>1191</v>
      </c>
      <c r="BO2501" s="177" t="s">
        <v>693</v>
      </c>
      <c r="BU2501" s="177" t="s">
        <v>1167</v>
      </c>
      <c r="BV2501" s="177" t="s">
        <v>1191</v>
      </c>
      <c r="BW2501" s="177" t="s">
        <v>693</v>
      </c>
    </row>
    <row r="2502" spans="51:75" x14ac:dyDescent="0.3">
      <c r="AY2502" s="226" t="e">
        <f>VLOOKUP(C2502,#REF!, 2,FALSE)</f>
        <v>#REF!</v>
      </c>
      <c r="BM2502" s="177" t="s">
        <v>1168</v>
      </c>
      <c r="BN2502" s="177" t="s">
        <v>783</v>
      </c>
      <c r="BO2502" s="177" t="s">
        <v>2118</v>
      </c>
      <c r="BU2502" s="177" t="s">
        <v>1168</v>
      </c>
      <c r="BV2502" s="177" t="s">
        <v>783</v>
      </c>
      <c r="BW2502" s="177" t="s">
        <v>2118</v>
      </c>
    </row>
    <row r="2503" spans="51:75" x14ac:dyDescent="0.3">
      <c r="AY2503" s="226" t="e">
        <f>VLOOKUP(C2503,#REF!, 2,FALSE)</f>
        <v>#REF!</v>
      </c>
      <c r="BM2503" s="177" t="s">
        <v>1169</v>
      </c>
      <c r="BN2503" s="177" t="s">
        <v>1191</v>
      </c>
      <c r="BO2503" s="177" t="s">
        <v>6426</v>
      </c>
      <c r="BU2503" s="177" t="s">
        <v>1169</v>
      </c>
      <c r="BV2503" s="177" t="s">
        <v>1191</v>
      </c>
      <c r="BW2503" s="177" t="s">
        <v>6426</v>
      </c>
    </row>
    <row r="2504" spans="51:75" x14ac:dyDescent="0.3">
      <c r="AY2504" s="226" t="e">
        <f>VLOOKUP(C2504,#REF!, 2,FALSE)</f>
        <v>#REF!</v>
      </c>
      <c r="BM2504" s="177" t="s">
        <v>6427</v>
      </c>
      <c r="BN2504" s="177" t="s">
        <v>3199</v>
      </c>
      <c r="BO2504" s="177" t="s">
        <v>4234</v>
      </c>
      <c r="BU2504" s="177" t="s">
        <v>6427</v>
      </c>
      <c r="BV2504" s="177" t="s">
        <v>3199</v>
      </c>
      <c r="BW2504" s="177" t="s">
        <v>4234</v>
      </c>
    </row>
    <row r="2505" spans="51:75" x14ac:dyDescent="0.3">
      <c r="AY2505" s="226" t="e">
        <f>VLOOKUP(C2505,#REF!, 2,FALSE)</f>
        <v>#REF!</v>
      </c>
      <c r="BM2505" s="177" t="s">
        <v>6428</v>
      </c>
      <c r="BN2505" s="177" t="s">
        <v>3199</v>
      </c>
      <c r="BO2505" s="177" t="s">
        <v>6429</v>
      </c>
      <c r="BU2505" s="177" t="s">
        <v>6428</v>
      </c>
      <c r="BV2505" s="177" t="s">
        <v>3199</v>
      </c>
      <c r="BW2505" s="177" t="s">
        <v>6429</v>
      </c>
    </row>
    <row r="2506" spans="51:75" x14ac:dyDescent="0.3">
      <c r="AY2506" s="226" t="e">
        <f>VLOOKUP(C2506,#REF!, 2,FALSE)</f>
        <v>#REF!</v>
      </c>
      <c r="BM2506" s="177" t="s">
        <v>6430</v>
      </c>
      <c r="BN2506" s="177" t="s">
        <v>3199</v>
      </c>
      <c r="BO2506" s="177" t="s">
        <v>6431</v>
      </c>
      <c r="BU2506" s="177" t="s">
        <v>6430</v>
      </c>
      <c r="BV2506" s="177" t="s">
        <v>3199</v>
      </c>
      <c r="BW2506" s="177" t="s">
        <v>6431</v>
      </c>
    </row>
    <row r="2507" spans="51:75" x14ac:dyDescent="0.3">
      <c r="AY2507" s="226" t="e">
        <f>VLOOKUP(C2507,#REF!, 2,FALSE)</f>
        <v>#REF!</v>
      </c>
      <c r="BM2507" s="177" t="s">
        <v>6432</v>
      </c>
      <c r="BN2507" s="177" t="s">
        <v>703</v>
      </c>
      <c r="BO2507" s="177" t="s">
        <v>6433</v>
      </c>
      <c r="BU2507" s="177" t="s">
        <v>6432</v>
      </c>
      <c r="BV2507" s="177" t="s">
        <v>703</v>
      </c>
      <c r="BW2507" s="177" t="s">
        <v>6433</v>
      </c>
    </row>
    <row r="2508" spans="51:75" x14ac:dyDescent="0.3">
      <c r="AY2508" s="226" t="e">
        <f>VLOOKUP(C2508,#REF!, 2,FALSE)</f>
        <v>#REF!</v>
      </c>
      <c r="BM2508" s="177" t="s">
        <v>6434</v>
      </c>
      <c r="BN2508" s="177" t="s">
        <v>1342</v>
      </c>
      <c r="BO2508" s="177" t="s">
        <v>6435</v>
      </c>
      <c r="BU2508" s="177" t="s">
        <v>6434</v>
      </c>
      <c r="BV2508" s="177" t="s">
        <v>1342</v>
      </c>
      <c r="BW2508" s="177" t="s">
        <v>6435</v>
      </c>
    </row>
    <row r="2509" spans="51:75" x14ac:dyDescent="0.3">
      <c r="AY2509" s="226" t="e">
        <f>VLOOKUP(C2509,#REF!, 2,FALSE)</f>
        <v>#REF!</v>
      </c>
      <c r="BM2509" s="177" t="s">
        <v>6436</v>
      </c>
      <c r="BN2509" s="177" t="s">
        <v>1342</v>
      </c>
      <c r="BO2509" s="177" t="s">
        <v>6309</v>
      </c>
      <c r="BU2509" s="177" t="s">
        <v>6436</v>
      </c>
      <c r="BV2509" s="177" t="s">
        <v>1342</v>
      </c>
      <c r="BW2509" s="177" t="s">
        <v>6309</v>
      </c>
    </row>
    <row r="2510" spans="51:75" x14ac:dyDescent="0.3">
      <c r="AY2510" s="226" t="e">
        <f>VLOOKUP(C2510,#REF!, 2,FALSE)</f>
        <v>#REF!</v>
      </c>
      <c r="BM2510" s="177" t="s">
        <v>6437</v>
      </c>
      <c r="BN2510" s="177" t="s">
        <v>621</v>
      </c>
      <c r="BO2510" s="177" t="s">
        <v>6439</v>
      </c>
      <c r="BU2510" s="177" t="s">
        <v>6437</v>
      </c>
      <c r="BV2510" s="177" t="s">
        <v>621</v>
      </c>
      <c r="BW2510" s="177" t="s">
        <v>6439</v>
      </c>
    </row>
    <row r="2511" spans="51:75" x14ac:dyDescent="0.3">
      <c r="AY2511" s="226" t="e">
        <f>VLOOKUP(C2511,#REF!, 2,FALSE)</f>
        <v>#REF!</v>
      </c>
      <c r="BM2511" s="177" t="s">
        <v>6440</v>
      </c>
      <c r="BN2511" s="177" t="s">
        <v>3199</v>
      </c>
      <c r="BO2511" s="177" t="s">
        <v>2553</v>
      </c>
      <c r="BU2511" s="177" t="s">
        <v>6440</v>
      </c>
      <c r="BV2511" s="177" t="s">
        <v>3199</v>
      </c>
      <c r="BW2511" s="177" t="s">
        <v>2553</v>
      </c>
    </row>
    <row r="2512" spans="51:75" x14ac:dyDescent="0.3">
      <c r="AY2512" s="226" t="e">
        <f>VLOOKUP(C2512,#REF!, 2,FALSE)</f>
        <v>#REF!</v>
      </c>
      <c r="BM2512" s="177" t="s">
        <v>1170</v>
      </c>
      <c r="BN2512" s="177" t="s">
        <v>667</v>
      </c>
      <c r="BO2512" s="177" t="s">
        <v>925</v>
      </c>
      <c r="BU2512" s="177" t="s">
        <v>1170</v>
      </c>
      <c r="BV2512" s="177" t="s">
        <v>667</v>
      </c>
      <c r="BW2512" s="177" t="s">
        <v>925</v>
      </c>
    </row>
    <row r="2513" spans="51:75" x14ac:dyDescent="0.3">
      <c r="AY2513" s="226" t="e">
        <f>VLOOKUP(C2513,#REF!, 2,FALSE)</f>
        <v>#REF!</v>
      </c>
      <c r="BM2513" s="177" t="s">
        <v>6441</v>
      </c>
      <c r="BN2513" s="177" t="s">
        <v>625</v>
      </c>
      <c r="BO2513" s="177" t="s">
        <v>1270</v>
      </c>
      <c r="BU2513" s="177" t="s">
        <v>6441</v>
      </c>
      <c r="BV2513" s="177" t="s">
        <v>625</v>
      </c>
      <c r="BW2513" s="177" t="s">
        <v>1270</v>
      </c>
    </row>
    <row r="2514" spans="51:75" x14ac:dyDescent="0.3">
      <c r="AY2514" s="226" t="e">
        <f>VLOOKUP(C2514,#REF!, 2,FALSE)</f>
        <v>#REF!</v>
      </c>
      <c r="BM2514" s="177" t="s">
        <v>6442</v>
      </c>
      <c r="BN2514" s="177" t="s">
        <v>3199</v>
      </c>
      <c r="BO2514" s="177" t="s">
        <v>5693</v>
      </c>
      <c r="BU2514" s="177" t="s">
        <v>6442</v>
      </c>
      <c r="BV2514" s="177" t="s">
        <v>3199</v>
      </c>
      <c r="BW2514" s="177" t="s">
        <v>5693</v>
      </c>
    </row>
    <row r="2515" spans="51:75" x14ac:dyDescent="0.3">
      <c r="AY2515" s="226" t="e">
        <f>VLOOKUP(C2515,#REF!, 2,FALSE)</f>
        <v>#REF!</v>
      </c>
      <c r="BM2515" s="177" t="s">
        <v>1171</v>
      </c>
      <c r="BN2515" s="177" t="s">
        <v>3199</v>
      </c>
      <c r="BO2515" s="177" t="s">
        <v>5344</v>
      </c>
      <c r="BU2515" s="177" t="s">
        <v>1171</v>
      </c>
      <c r="BV2515" s="177" t="s">
        <v>3199</v>
      </c>
      <c r="BW2515" s="177" t="s">
        <v>5344</v>
      </c>
    </row>
    <row r="2516" spans="51:75" x14ac:dyDescent="0.3">
      <c r="AY2516" s="226" t="e">
        <f>VLOOKUP(C2516,#REF!, 2,FALSE)</f>
        <v>#REF!</v>
      </c>
      <c r="BM2516" s="177" t="s">
        <v>6443</v>
      </c>
      <c r="BN2516" s="177" t="s">
        <v>780</v>
      </c>
      <c r="BO2516" s="177" t="s">
        <v>6444</v>
      </c>
      <c r="BU2516" s="177" t="s">
        <v>6443</v>
      </c>
      <c r="BV2516" s="177" t="s">
        <v>780</v>
      </c>
      <c r="BW2516" s="177" t="s">
        <v>6444</v>
      </c>
    </row>
    <row r="2517" spans="51:75" x14ac:dyDescent="0.3">
      <c r="AY2517" s="226" t="e">
        <f>VLOOKUP(C2517,#REF!, 2,FALSE)</f>
        <v>#REF!</v>
      </c>
      <c r="BM2517" s="177" t="s">
        <v>6445</v>
      </c>
      <c r="BN2517" s="177" t="s">
        <v>3199</v>
      </c>
      <c r="BO2517" s="177" t="s">
        <v>6446</v>
      </c>
      <c r="BU2517" s="177" t="s">
        <v>6445</v>
      </c>
      <c r="BV2517" s="177" t="s">
        <v>3199</v>
      </c>
      <c r="BW2517" s="177" t="s">
        <v>6446</v>
      </c>
    </row>
    <row r="2518" spans="51:75" x14ac:dyDescent="0.3">
      <c r="AY2518" s="226" t="e">
        <f>VLOOKUP(C2518,#REF!, 2,FALSE)</f>
        <v>#REF!</v>
      </c>
      <c r="BM2518" s="177" t="s">
        <v>6447</v>
      </c>
      <c r="BN2518" s="177" t="s">
        <v>1139</v>
      </c>
      <c r="BO2518" s="177" t="s">
        <v>6448</v>
      </c>
      <c r="BU2518" s="177" t="s">
        <v>6447</v>
      </c>
      <c r="BV2518" s="177" t="s">
        <v>1139</v>
      </c>
      <c r="BW2518" s="177" t="s">
        <v>6448</v>
      </c>
    </row>
    <row r="2519" spans="51:75" x14ac:dyDescent="0.3">
      <c r="AY2519" s="226" t="e">
        <f>VLOOKUP(C2519,#REF!, 2,FALSE)</f>
        <v>#REF!</v>
      </c>
      <c r="BM2519" s="177" t="s">
        <v>6449</v>
      </c>
      <c r="BN2519" s="177" t="s">
        <v>3199</v>
      </c>
      <c r="BO2519" s="177" t="s">
        <v>6451</v>
      </c>
      <c r="BU2519" s="177" t="s">
        <v>6449</v>
      </c>
      <c r="BV2519" s="177" t="s">
        <v>3199</v>
      </c>
      <c r="BW2519" s="177" t="s">
        <v>6451</v>
      </c>
    </row>
    <row r="2520" spans="51:75" x14ac:dyDescent="0.3">
      <c r="AY2520" s="226" t="e">
        <f>VLOOKUP(C2520,#REF!, 2,FALSE)</f>
        <v>#REF!</v>
      </c>
      <c r="BM2520" s="177" t="s">
        <v>6452</v>
      </c>
      <c r="BN2520" s="177" t="s">
        <v>3199</v>
      </c>
      <c r="BO2520" s="177" t="s">
        <v>6453</v>
      </c>
      <c r="BU2520" s="177" t="s">
        <v>6452</v>
      </c>
      <c r="BV2520" s="177" t="s">
        <v>3199</v>
      </c>
      <c r="BW2520" s="177" t="s">
        <v>6453</v>
      </c>
    </row>
    <row r="2521" spans="51:75" x14ac:dyDescent="0.3">
      <c r="AY2521" s="226" t="e">
        <f>VLOOKUP(C2521,#REF!, 2,FALSE)</f>
        <v>#REF!</v>
      </c>
      <c r="BM2521" s="177" t="s">
        <v>1172</v>
      </c>
      <c r="BN2521" s="177" t="s">
        <v>3199</v>
      </c>
      <c r="BO2521" s="177" t="s">
        <v>6454</v>
      </c>
      <c r="BU2521" s="177" t="s">
        <v>1172</v>
      </c>
      <c r="BV2521" s="177" t="s">
        <v>3199</v>
      </c>
      <c r="BW2521" s="177" t="s">
        <v>6454</v>
      </c>
    </row>
    <row r="2522" spans="51:75" x14ac:dyDescent="0.3">
      <c r="AY2522" s="226" t="e">
        <f>VLOOKUP(C2522,#REF!, 2,FALSE)</f>
        <v>#REF!</v>
      </c>
      <c r="BM2522" s="177" t="s">
        <v>1173</v>
      </c>
      <c r="BN2522" s="177" t="s">
        <v>862</v>
      </c>
      <c r="BO2522" s="177" t="s">
        <v>6455</v>
      </c>
      <c r="BU2522" s="177" t="s">
        <v>1173</v>
      </c>
      <c r="BV2522" s="177" t="s">
        <v>862</v>
      </c>
      <c r="BW2522" s="177" t="s">
        <v>6455</v>
      </c>
    </row>
    <row r="2523" spans="51:75" x14ac:dyDescent="0.3">
      <c r="AY2523" s="226" t="e">
        <f>VLOOKUP(C2523,#REF!, 2,FALSE)</f>
        <v>#REF!</v>
      </c>
      <c r="BM2523" s="177" t="s">
        <v>6456</v>
      </c>
      <c r="BN2523" s="177" t="s">
        <v>1342</v>
      </c>
      <c r="BO2523" s="177" t="s">
        <v>3061</v>
      </c>
      <c r="BU2523" s="177" t="s">
        <v>6456</v>
      </c>
      <c r="BV2523" s="177" t="s">
        <v>1342</v>
      </c>
      <c r="BW2523" s="177" t="s">
        <v>3061</v>
      </c>
    </row>
    <row r="2524" spans="51:75" x14ac:dyDescent="0.3">
      <c r="AY2524" s="226" t="e">
        <f>VLOOKUP(C2524,#REF!, 2,FALSE)</f>
        <v>#REF!</v>
      </c>
      <c r="BM2524" s="177" t="s">
        <v>6457</v>
      </c>
      <c r="BN2524" s="177" t="s">
        <v>16981</v>
      </c>
      <c r="BO2524" s="177" t="s">
        <v>5545</v>
      </c>
      <c r="BU2524" s="177" t="s">
        <v>6457</v>
      </c>
      <c r="BV2524" s="177" t="s">
        <v>16981</v>
      </c>
      <c r="BW2524" s="177" t="s">
        <v>5545</v>
      </c>
    </row>
    <row r="2525" spans="51:75" x14ac:dyDescent="0.3">
      <c r="AY2525" s="226" t="e">
        <f>VLOOKUP(C2525,#REF!, 2,FALSE)</f>
        <v>#REF!</v>
      </c>
      <c r="BM2525" s="177" t="s">
        <v>6458</v>
      </c>
      <c r="BN2525" s="177" t="s">
        <v>3005</v>
      </c>
      <c r="BO2525" s="177" t="s">
        <v>6459</v>
      </c>
      <c r="BU2525" s="177" t="s">
        <v>6458</v>
      </c>
      <c r="BV2525" s="177" t="s">
        <v>3005</v>
      </c>
      <c r="BW2525" s="177" t="s">
        <v>6459</v>
      </c>
    </row>
    <row r="2526" spans="51:75" x14ac:dyDescent="0.3">
      <c r="AY2526" s="226" t="e">
        <f>VLOOKUP(C2526,#REF!, 2,FALSE)</f>
        <v>#REF!</v>
      </c>
      <c r="BM2526" s="177" t="s">
        <v>6460</v>
      </c>
      <c r="BN2526" s="177" t="s">
        <v>3087</v>
      </c>
      <c r="BO2526" s="177" t="s">
        <v>1270</v>
      </c>
      <c r="BU2526" s="177" t="s">
        <v>6460</v>
      </c>
      <c r="BV2526" s="177" t="s">
        <v>3087</v>
      </c>
      <c r="BW2526" s="177" t="s">
        <v>1270</v>
      </c>
    </row>
    <row r="2527" spans="51:75" x14ac:dyDescent="0.3">
      <c r="AY2527" s="226" t="e">
        <f>VLOOKUP(C2527,#REF!, 2,FALSE)</f>
        <v>#REF!</v>
      </c>
      <c r="BM2527" s="177" t="s">
        <v>6461</v>
      </c>
      <c r="BN2527" s="177" t="s">
        <v>2983</v>
      </c>
      <c r="BO2527" s="177" t="s">
        <v>770</v>
      </c>
      <c r="BU2527" s="177" t="s">
        <v>6461</v>
      </c>
      <c r="BV2527" s="177" t="s">
        <v>2983</v>
      </c>
      <c r="BW2527" s="177" t="s">
        <v>770</v>
      </c>
    </row>
    <row r="2528" spans="51:75" x14ac:dyDescent="0.3">
      <c r="AY2528" s="226" t="e">
        <f>VLOOKUP(C2528,#REF!, 2,FALSE)</f>
        <v>#REF!</v>
      </c>
      <c r="BM2528" s="177" t="s">
        <v>6462</v>
      </c>
      <c r="BN2528" s="177" t="s">
        <v>3005</v>
      </c>
      <c r="BO2528" s="177" t="s">
        <v>6463</v>
      </c>
      <c r="BU2528" s="177" t="s">
        <v>6462</v>
      </c>
      <c r="BV2528" s="177" t="s">
        <v>3005</v>
      </c>
      <c r="BW2528" s="177" t="s">
        <v>6463</v>
      </c>
    </row>
    <row r="2529" spans="51:75" x14ac:dyDescent="0.3">
      <c r="AY2529" s="226" t="e">
        <f>VLOOKUP(C2529,#REF!, 2,FALSE)</f>
        <v>#REF!</v>
      </c>
      <c r="BM2529" s="177" t="s">
        <v>6464</v>
      </c>
      <c r="BN2529" s="177" t="s">
        <v>3005</v>
      </c>
      <c r="BO2529" s="177" t="s">
        <v>6459</v>
      </c>
      <c r="BU2529" s="177" t="s">
        <v>6464</v>
      </c>
      <c r="BV2529" s="177" t="s">
        <v>3005</v>
      </c>
      <c r="BW2529" s="177" t="s">
        <v>6459</v>
      </c>
    </row>
    <row r="2530" spans="51:75" x14ac:dyDescent="0.3">
      <c r="AY2530" s="226" t="e">
        <f>VLOOKUP(C2530,#REF!, 2,FALSE)</f>
        <v>#REF!</v>
      </c>
      <c r="BM2530" s="177" t="s">
        <v>6465</v>
      </c>
      <c r="BN2530" s="177" t="s">
        <v>3087</v>
      </c>
      <c r="BO2530" s="177" t="s">
        <v>1270</v>
      </c>
      <c r="BU2530" s="177" t="s">
        <v>6465</v>
      </c>
      <c r="BV2530" s="177" t="s">
        <v>3087</v>
      </c>
      <c r="BW2530" s="177" t="s">
        <v>1270</v>
      </c>
    </row>
    <row r="2531" spans="51:75" x14ac:dyDescent="0.3">
      <c r="AY2531" s="226" t="e">
        <f>VLOOKUP(C2531,#REF!, 2,FALSE)</f>
        <v>#REF!</v>
      </c>
      <c r="BM2531" s="177" t="s">
        <v>6466</v>
      </c>
      <c r="BN2531" s="177" t="s">
        <v>3005</v>
      </c>
      <c r="BO2531" s="177" t="s">
        <v>1270</v>
      </c>
      <c r="BU2531" s="177" t="s">
        <v>6466</v>
      </c>
      <c r="BV2531" s="177" t="s">
        <v>3005</v>
      </c>
      <c r="BW2531" s="177" t="s">
        <v>1270</v>
      </c>
    </row>
    <row r="2532" spans="51:75" x14ac:dyDescent="0.3">
      <c r="AY2532" s="226" t="e">
        <f>VLOOKUP(C2532,#REF!, 2,FALSE)</f>
        <v>#REF!</v>
      </c>
      <c r="BM2532" s="177" t="s">
        <v>6467</v>
      </c>
      <c r="BN2532" s="177" t="s">
        <v>3087</v>
      </c>
      <c r="BO2532" s="177" t="s">
        <v>1270</v>
      </c>
      <c r="BU2532" s="177" t="s">
        <v>6467</v>
      </c>
      <c r="BV2532" s="177" t="s">
        <v>3087</v>
      </c>
      <c r="BW2532" s="177" t="s">
        <v>1270</v>
      </c>
    </row>
    <row r="2533" spans="51:75" x14ac:dyDescent="0.3">
      <c r="AY2533" s="226" t="e">
        <f>VLOOKUP(C2533,#REF!, 2,FALSE)</f>
        <v>#REF!</v>
      </c>
      <c r="BM2533" s="177" t="s">
        <v>6468</v>
      </c>
      <c r="BN2533" s="177" t="s">
        <v>3005</v>
      </c>
      <c r="BO2533" s="177" t="s">
        <v>2983</v>
      </c>
      <c r="BU2533" s="177" t="s">
        <v>6468</v>
      </c>
      <c r="BV2533" s="177" t="s">
        <v>3005</v>
      </c>
      <c r="BW2533" s="177" t="s">
        <v>2983</v>
      </c>
    </row>
    <row r="2534" spans="51:75" x14ac:dyDescent="0.3">
      <c r="AY2534" s="226" t="e">
        <f>VLOOKUP(C2534,#REF!, 2,FALSE)</f>
        <v>#REF!</v>
      </c>
      <c r="BM2534" s="177" t="s">
        <v>6469</v>
      </c>
      <c r="BN2534" s="177" t="s">
        <v>3005</v>
      </c>
      <c r="BO2534" s="177" t="s">
        <v>1270</v>
      </c>
      <c r="BU2534" s="177" t="s">
        <v>6469</v>
      </c>
      <c r="BV2534" s="177" t="s">
        <v>3005</v>
      </c>
      <c r="BW2534" s="177" t="s">
        <v>1270</v>
      </c>
    </row>
    <row r="2535" spans="51:75" x14ac:dyDescent="0.3">
      <c r="AY2535" s="226" t="e">
        <f>VLOOKUP(C2535,#REF!, 2,FALSE)</f>
        <v>#REF!</v>
      </c>
      <c r="BM2535" s="177" t="s">
        <v>6471</v>
      </c>
      <c r="BN2535" s="177" t="s">
        <v>3005</v>
      </c>
      <c r="BO2535" s="177" t="s">
        <v>1270</v>
      </c>
      <c r="BU2535" s="177" t="s">
        <v>6471</v>
      </c>
      <c r="BV2535" s="177" t="s">
        <v>3005</v>
      </c>
      <c r="BW2535" s="177" t="s">
        <v>1270</v>
      </c>
    </row>
    <row r="2536" spans="51:75" x14ac:dyDescent="0.3">
      <c r="AY2536" s="226" t="e">
        <f>VLOOKUP(C2536,#REF!, 2,FALSE)</f>
        <v>#REF!</v>
      </c>
      <c r="BM2536" s="177" t="s">
        <v>6472</v>
      </c>
      <c r="BN2536" s="177" t="s">
        <v>1342</v>
      </c>
      <c r="BO2536" s="177" t="s">
        <v>1973</v>
      </c>
      <c r="BU2536" s="177" t="s">
        <v>6472</v>
      </c>
      <c r="BV2536" s="177" t="s">
        <v>1342</v>
      </c>
      <c r="BW2536" s="177" t="s">
        <v>1973</v>
      </c>
    </row>
    <row r="2537" spans="51:75" x14ac:dyDescent="0.3">
      <c r="AY2537" s="226" t="e">
        <f>VLOOKUP(C2537,#REF!, 2,FALSE)</f>
        <v>#REF!</v>
      </c>
      <c r="BM2537" s="177" t="s">
        <v>6473</v>
      </c>
      <c r="BN2537" s="177" t="s">
        <v>3002</v>
      </c>
      <c r="BO2537" s="177" t="s">
        <v>6474</v>
      </c>
      <c r="BU2537" s="177" t="s">
        <v>6473</v>
      </c>
      <c r="BV2537" s="177" t="s">
        <v>3002</v>
      </c>
      <c r="BW2537" s="177" t="s">
        <v>6474</v>
      </c>
    </row>
    <row r="2538" spans="51:75" x14ac:dyDescent="0.3">
      <c r="AY2538" s="226" t="e">
        <f>VLOOKUP(C2538,#REF!, 2,FALSE)</f>
        <v>#REF!</v>
      </c>
      <c r="BM2538" s="177" t="s">
        <v>6475</v>
      </c>
      <c r="BN2538" s="177" t="s">
        <v>3245</v>
      </c>
      <c r="BO2538" s="177" t="s">
        <v>947</v>
      </c>
      <c r="BU2538" s="177" t="s">
        <v>6475</v>
      </c>
      <c r="BV2538" s="177" t="s">
        <v>3245</v>
      </c>
      <c r="BW2538" s="177" t="s">
        <v>947</v>
      </c>
    </row>
    <row r="2539" spans="51:75" x14ac:dyDescent="0.3">
      <c r="AY2539" s="226" t="e">
        <f>VLOOKUP(C2539,#REF!, 2,FALSE)</f>
        <v>#REF!</v>
      </c>
      <c r="BM2539" s="177" t="s">
        <v>6476</v>
      </c>
      <c r="BN2539" s="177" t="s">
        <v>3245</v>
      </c>
      <c r="BO2539" s="177" t="s">
        <v>5521</v>
      </c>
      <c r="BU2539" s="177" t="s">
        <v>6476</v>
      </c>
      <c r="BV2539" s="177" t="s">
        <v>3245</v>
      </c>
      <c r="BW2539" s="177" t="s">
        <v>5521</v>
      </c>
    </row>
    <row r="2540" spans="51:75" x14ac:dyDescent="0.3">
      <c r="AY2540" s="226" t="e">
        <f>VLOOKUP(C2540,#REF!, 2,FALSE)</f>
        <v>#REF!</v>
      </c>
      <c r="BM2540" s="177" t="s">
        <v>6477</v>
      </c>
      <c r="BN2540" s="177" t="s">
        <v>3245</v>
      </c>
      <c r="BO2540" s="177" t="s">
        <v>936</v>
      </c>
      <c r="BU2540" s="177" t="s">
        <v>6477</v>
      </c>
      <c r="BV2540" s="177" t="s">
        <v>3245</v>
      </c>
      <c r="BW2540" s="177" t="s">
        <v>936</v>
      </c>
    </row>
    <row r="2541" spans="51:75" x14ac:dyDescent="0.3">
      <c r="AY2541" s="226" t="e">
        <f>VLOOKUP(C2541,#REF!, 2,FALSE)</f>
        <v>#REF!</v>
      </c>
      <c r="BM2541" s="177" t="s">
        <v>6478</v>
      </c>
      <c r="BN2541" s="177" t="s">
        <v>3087</v>
      </c>
      <c r="BO2541" s="177" t="s">
        <v>1270</v>
      </c>
      <c r="BU2541" s="177" t="s">
        <v>6478</v>
      </c>
      <c r="BV2541" s="177" t="s">
        <v>3087</v>
      </c>
      <c r="BW2541" s="177" t="s">
        <v>1270</v>
      </c>
    </row>
    <row r="2542" spans="51:75" x14ac:dyDescent="0.3">
      <c r="AY2542" s="226" t="e">
        <f>VLOOKUP(C2542,#REF!, 2,FALSE)</f>
        <v>#REF!</v>
      </c>
      <c r="BM2542" s="177" t="s">
        <v>6479</v>
      </c>
      <c r="BN2542" s="177" t="s">
        <v>3083</v>
      </c>
      <c r="BO2542" s="177" t="s">
        <v>1270</v>
      </c>
      <c r="BU2542" s="177" t="s">
        <v>6479</v>
      </c>
      <c r="BV2542" s="177" t="s">
        <v>3083</v>
      </c>
      <c r="BW2542" s="177" t="s">
        <v>1270</v>
      </c>
    </row>
    <row r="2543" spans="51:75" x14ac:dyDescent="0.3">
      <c r="AY2543" s="226" t="e">
        <f>VLOOKUP(C2543,#REF!, 2,FALSE)</f>
        <v>#REF!</v>
      </c>
      <c r="BM2543" s="177" t="s">
        <v>6480</v>
      </c>
      <c r="BN2543" s="177" t="s">
        <v>3083</v>
      </c>
      <c r="BO2543" s="177" t="s">
        <v>1270</v>
      </c>
      <c r="BU2543" s="177" t="s">
        <v>6480</v>
      </c>
      <c r="BV2543" s="177" t="s">
        <v>3083</v>
      </c>
      <c r="BW2543" s="177" t="s">
        <v>1270</v>
      </c>
    </row>
    <row r="2544" spans="51:75" x14ac:dyDescent="0.3">
      <c r="AY2544" s="226" t="e">
        <f>VLOOKUP(C2544,#REF!, 2,FALSE)</f>
        <v>#REF!</v>
      </c>
      <c r="BM2544" s="177" t="s">
        <v>6481</v>
      </c>
      <c r="BN2544" s="177" t="s">
        <v>3083</v>
      </c>
      <c r="BO2544" s="177" t="s">
        <v>1270</v>
      </c>
      <c r="BU2544" s="177" t="s">
        <v>6481</v>
      </c>
      <c r="BV2544" s="177" t="s">
        <v>3083</v>
      </c>
      <c r="BW2544" s="177" t="s">
        <v>1270</v>
      </c>
    </row>
    <row r="2545" spans="51:75" x14ac:dyDescent="0.3">
      <c r="AY2545" s="226" t="e">
        <f>VLOOKUP(C2545,#REF!, 2,FALSE)</f>
        <v>#REF!</v>
      </c>
      <c r="BM2545" s="177" t="s">
        <v>6482</v>
      </c>
      <c r="BN2545" s="177" t="s">
        <v>3028</v>
      </c>
      <c r="BO2545" s="177" t="s">
        <v>1270</v>
      </c>
      <c r="BU2545" s="177" t="s">
        <v>6482</v>
      </c>
      <c r="BV2545" s="177" t="s">
        <v>3028</v>
      </c>
      <c r="BW2545" s="177" t="s">
        <v>1270</v>
      </c>
    </row>
    <row r="2546" spans="51:75" x14ac:dyDescent="0.3">
      <c r="AY2546" s="226" t="e">
        <f>VLOOKUP(C2546,#REF!, 2,FALSE)</f>
        <v>#REF!</v>
      </c>
      <c r="BM2546" s="177" t="s">
        <v>6483</v>
      </c>
      <c r="BN2546" s="177" t="s">
        <v>3028</v>
      </c>
      <c r="BO2546" s="177" t="s">
        <v>1270</v>
      </c>
      <c r="BU2546" s="177" t="s">
        <v>6483</v>
      </c>
      <c r="BV2546" s="177" t="s">
        <v>3028</v>
      </c>
      <c r="BW2546" s="177" t="s">
        <v>1270</v>
      </c>
    </row>
    <row r="2547" spans="51:75" x14ac:dyDescent="0.3">
      <c r="AY2547" s="226" t="e">
        <f>VLOOKUP(C2547,#REF!, 2,FALSE)</f>
        <v>#REF!</v>
      </c>
      <c r="BM2547" s="177" t="s">
        <v>6484</v>
      </c>
      <c r="BN2547" s="177" t="s">
        <v>1342</v>
      </c>
      <c r="BO2547" s="177" t="s">
        <v>5331</v>
      </c>
      <c r="BU2547" s="177" t="s">
        <v>6484</v>
      </c>
      <c r="BV2547" s="177" t="s">
        <v>1342</v>
      </c>
      <c r="BW2547" s="177" t="s">
        <v>5331</v>
      </c>
    </row>
    <row r="2548" spans="51:75" x14ac:dyDescent="0.3">
      <c r="AY2548" s="226" t="e">
        <f>VLOOKUP(C2548,#REF!, 2,FALSE)</f>
        <v>#REF!</v>
      </c>
      <c r="BM2548" s="177" t="s">
        <v>6486</v>
      </c>
      <c r="BN2548" s="177" t="s">
        <v>619</v>
      </c>
      <c r="BO2548" s="177" t="s">
        <v>6487</v>
      </c>
      <c r="BU2548" s="177" t="s">
        <v>6486</v>
      </c>
      <c r="BV2548" s="177" t="s">
        <v>619</v>
      </c>
      <c r="BW2548" s="177" t="s">
        <v>6487</v>
      </c>
    </row>
    <row r="2549" spans="51:75" x14ac:dyDescent="0.3">
      <c r="AY2549" s="226" t="e">
        <f>VLOOKUP(C2549,#REF!, 2,FALSE)</f>
        <v>#REF!</v>
      </c>
      <c r="BM2549" s="177" t="s">
        <v>6488</v>
      </c>
      <c r="BN2549" s="177" t="s">
        <v>669</v>
      </c>
      <c r="BO2549" s="177" t="s">
        <v>6489</v>
      </c>
      <c r="BU2549" s="177" t="s">
        <v>6488</v>
      </c>
      <c r="BV2549" s="177" t="s">
        <v>669</v>
      </c>
      <c r="BW2549" s="177" t="s">
        <v>6489</v>
      </c>
    </row>
    <row r="2550" spans="51:75" x14ac:dyDescent="0.3">
      <c r="AY2550" s="226" t="e">
        <f>VLOOKUP(C2550,#REF!, 2,FALSE)</f>
        <v>#REF!</v>
      </c>
      <c r="BM2550" s="177" t="s">
        <v>6490</v>
      </c>
      <c r="BN2550" s="177" t="s">
        <v>639</v>
      </c>
      <c r="BO2550" s="177" t="s">
        <v>2825</v>
      </c>
      <c r="BU2550" s="177" t="s">
        <v>6490</v>
      </c>
      <c r="BV2550" s="177" t="s">
        <v>639</v>
      </c>
      <c r="BW2550" s="177" t="s">
        <v>2825</v>
      </c>
    </row>
    <row r="2551" spans="51:75" x14ac:dyDescent="0.3">
      <c r="AY2551" s="226" t="e">
        <f>VLOOKUP(C2551,#REF!, 2,FALSE)</f>
        <v>#REF!</v>
      </c>
      <c r="BM2551" s="177" t="s">
        <v>6491</v>
      </c>
      <c r="BN2551" s="177" t="s">
        <v>928</v>
      </c>
      <c r="BO2551" s="177" t="s">
        <v>6493</v>
      </c>
      <c r="BU2551" s="177" t="s">
        <v>6491</v>
      </c>
      <c r="BV2551" s="177" t="s">
        <v>928</v>
      </c>
      <c r="BW2551" s="177" t="s">
        <v>6493</v>
      </c>
    </row>
    <row r="2552" spans="51:75" x14ac:dyDescent="0.3">
      <c r="AY2552" s="226" t="e">
        <f>VLOOKUP(C2552,#REF!, 2,FALSE)</f>
        <v>#REF!</v>
      </c>
      <c r="BM2552" s="177" t="s">
        <v>1174</v>
      </c>
      <c r="BN2552" s="177" t="s">
        <v>16979</v>
      </c>
      <c r="BO2552" s="177" t="s">
        <v>6494</v>
      </c>
      <c r="BU2552" s="177" t="s">
        <v>1174</v>
      </c>
      <c r="BV2552" s="177" t="s">
        <v>16979</v>
      </c>
      <c r="BW2552" s="177" t="s">
        <v>6494</v>
      </c>
    </row>
    <row r="2553" spans="51:75" x14ac:dyDescent="0.3">
      <c r="AY2553" s="226" t="e">
        <f>VLOOKUP(C2553,#REF!, 2,FALSE)</f>
        <v>#REF!</v>
      </c>
      <c r="BM2553" s="177" t="s">
        <v>6495</v>
      </c>
      <c r="BN2553" s="177" t="s">
        <v>16979</v>
      </c>
      <c r="BO2553" s="177" t="s">
        <v>4676</v>
      </c>
      <c r="BU2553" s="177" t="s">
        <v>6495</v>
      </c>
      <c r="BV2553" s="177" t="s">
        <v>16979</v>
      </c>
      <c r="BW2553" s="177" t="s">
        <v>4676</v>
      </c>
    </row>
    <row r="2554" spans="51:75" x14ac:dyDescent="0.3">
      <c r="AY2554" s="226" t="e">
        <f>VLOOKUP(C2554,#REF!, 2,FALSE)</f>
        <v>#REF!</v>
      </c>
      <c r="BM2554" s="177" t="s">
        <v>6497</v>
      </c>
      <c r="BN2554" s="177" t="s">
        <v>849</v>
      </c>
      <c r="BO2554" s="177" t="s">
        <v>6498</v>
      </c>
      <c r="BU2554" s="177" t="s">
        <v>6497</v>
      </c>
      <c r="BV2554" s="177" t="s">
        <v>849</v>
      </c>
      <c r="BW2554" s="177" t="s">
        <v>6498</v>
      </c>
    </row>
    <row r="2555" spans="51:75" x14ac:dyDescent="0.3">
      <c r="AY2555" s="226" t="e">
        <f>VLOOKUP(C2555,#REF!, 2,FALSE)</f>
        <v>#REF!</v>
      </c>
      <c r="BM2555" s="177" t="s">
        <v>6499</v>
      </c>
      <c r="BN2555" s="177" t="s">
        <v>3245</v>
      </c>
      <c r="BO2555" s="177" t="s">
        <v>6500</v>
      </c>
      <c r="BU2555" s="177" t="s">
        <v>6499</v>
      </c>
      <c r="BV2555" s="177" t="s">
        <v>3245</v>
      </c>
      <c r="BW2555" s="177" t="s">
        <v>6500</v>
      </c>
    </row>
    <row r="2556" spans="51:75" x14ac:dyDescent="0.3">
      <c r="AY2556" s="226" t="e">
        <f>VLOOKUP(C2556,#REF!, 2,FALSE)</f>
        <v>#REF!</v>
      </c>
      <c r="BM2556" s="177" t="s">
        <v>6501</v>
      </c>
      <c r="BN2556" s="177" t="s">
        <v>625</v>
      </c>
      <c r="BO2556" s="177" t="s">
        <v>6502</v>
      </c>
      <c r="BU2556" s="177" t="s">
        <v>6501</v>
      </c>
      <c r="BV2556" s="177" t="s">
        <v>625</v>
      </c>
      <c r="BW2556" s="177" t="s">
        <v>6502</v>
      </c>
    </row>
    <row r="2557" spans="51:75" x14ac:dyDescent="0.3">
      <c r="AY2557" s="226" t="e">
        <f>VLOOKUP(C2557,#REF!, 2,FALSE)</f>
        <v>#REF!</v>
      </c>
      <c r="BM2557" s="177" t="s">
        <v>6503</v>
      </c>
      <c r="BN2557" s="177" t="s">
        <v>669</v>
      </c>
      <c r="BO2557" s="177" t="s">
        <v>6504</v>
      </c>
      <c r="BU2557" s="177" t="s">
        <v>6503</v>
      </c>
      <c r="BV2557" s="177" t="s">
        <v>669</v>
      </c>
      <c r="BW2557" s="177" t="s">
        <v>6504</v>
      </c>
    </row>
    <row r="2558" spans="51:75" x14ac:dyDescent="0.3">
      <c r="AY2558" s="226" t="e">
        <f>VLOOKUP(C2558,#REF!, 2,FALSE)</f>
        <v>#REF!</v>
      </c>
      <c r="BM2558" s="177" t="s">
        <v>6506</v>
      </c>
      <c r="BN2558" s="177" t="s">
        <v>1272</v>
      </c>
      <c r="BO2558" s="177" t="s">
        <v>6507</v>
      </c>
      <c r="BU2558" s="177" t="s">
        <v>6506</v>
      </c>
      <c r="BV2558" s="177" t="s">
        <v>1272</v>
      </c>
      <c r="BW2558" s="177" t="s">
        <v>6507</v>
      </c>
    </row>
    <row r="2559" spans="51:75" x14ac:dyDescent="0.3">
      <c r="AY2559" s="226" t="e">
        <f>VLOOKUP(C2559,#REF!, 2,FALSE)</f>
        <v>#REF!</v>
      </c>
      <c r="BM2559" s="177" t="s">
        <v>6508</v>
      </c>
      <c r="BN2559" s="177" t="s">
        <v>3028</v>
      </c>
      <c r="BO2559" s="177" t="s">
        <v>6509</v>
      </c>
      <c r="BU2559" s="177" t="s">
        <v>6508</v>
      </c>
      <c r="BV2559" s="177" t="s">
        <v>3028</v>
      </c>
      <c r="BW2559" s="177" t="s">
        <v>6509</v>
      </c>
    </row>
    <row r="2560" spans="51:75" x14ac:dyDescent="0.3">
      <c r="AY2560" s="226" t="e">
        <f>VLOOKUP(C2560,#REF!, 2,FALSE)</f>
        <v>#REF!</v>
      </c>
      <c r="BM2560" s="177" t="s">
        <v>6510</v>
      </c>
      <c r="BN2560" s="177" t="s">
        <v>639</v>
      </c>
      <c r="BO2560" s="177" t="s">
        <v>6285</v>
      </c>
      <c r="BU2560" s="177" t="s">
        <v>6510</v>
      </c>
      <c r="BV2560" s="177" t="s">
        <v>639</v>
      </c>
      <c r="BW2560" s="177" t="s">
        <v>6285</v>
      </c>
    </row>
    <row r="2561" spans="51:75" x14ac:dyDescent="0.3">
      <c r="AY2561" s="226" t="e">
        <f>VLOOKUP(C2561,#REF!, 2,FALSE)</f>
        <v>#REF!</v>
      </c>
      <c r="BM2561" s="177" t="s">
        <v>6512</v>
      </c>
      <c r="BN2561" s="177" t="s">
        <v>3199</v>
      </c>
      <c r="BO2561" s="177" t="s">
        <v>6513</v>
      </c>
      <c r="BU2561" s="177" t="s">
        <v>6512</v>
      </c>
      <c r="BV2561" s="177" t="s">
        <v>3199</v>
      </c>
      <c r="BW2561" s="177" t="s">
        <v>6513</v>
      </c>
    </row>
    <row r="2562" spans="51:75" x14ac:dyDescent="0.3">
      <c r="AY2562" s="226" t="e">
        <f>VLOOKUP(C2562,#REF!, 2,FALSE)</f>
        <v>#REF!</v>
      </c>
      <c r="BM2562" s="177" t="s">
        <v>6514</v>
      </c>
      <c r="BN2562" s="177" t="s">
        <v>2983</v>
      </c>
      <c r="BO2562" s="177" t="s">
        <v>2983</v>
      </c>
      <c r="BU2562" s="177" t="s">
        <v>6514</v>
      </c>
      <c r="BV2562" s="177" t="s">
        <v>2983</v>
      </c>
      <c r="BW2562" s="177" t="s">
        <v>2983</v>
      </c>
    </row>
    <row r="2563" spans="51:75" x14ac:dyDescent="0.3">
      <c r="AY2563" s="226" t="e">
        <f>VLOOKUP(C2563,#REF!, 2,FALSE)</f>
        <v>#REF!</v>
      </c>
      <c r="BM2563" s="177" t="s">
        <v>1175</v>
      </c>
      <c r="BN2563" s="177" t="s">
        <v>2979</v>
      </c>
      <c r="BO2563" s="177" t="s">
        <v>6515</v>
      </c>
      <c r="BU2563" s="177" t="s">
        <v>1175</v>
      </c>
      <c r="BV2563" s="177" t="s">
        <v>2979</v>
      </c>
      <c r="BW2563" s="177" t="s">
        <v>6515</v>
      </c>
    </row>
    <row r="2564" spans="51:75" x14ac:dyDescent="0.3">
      <c r="AY2564" s="226" t="e">
        <f>VLOOKUP(C2564,#REF!, 2,FALSE)</f>
        <v>#REF!</v>
      </c>
      <c r="BM2564" s="177" t="s">
        <v>6516</v>
      </c>
      <c r="BN2564" s="177" t="s">
        <v>2983</v>
      </c>
      <c r="BO2564" s="177" t="s">
        <v>2983</v>
      </c>
      <c r="BU2564" s="177" t="s">
        <v>6516</v>
      </c>
      <c r="BV2564" s="177" t="s">
        <v>2983</v>
      </c>
      <c r="BW2564" s="177" t="s">
        <v>2983</v>
      </c>
    </row>
    <row r="2565" spans="51:75" x14ac:dyDescent="0.3">
      <c r="AY2565" s="226" t="e">
        <f>VLOOKUP(C2565,#REF!, 2,FALSE)</f>
        <v>#REF!</v>
      </c>
      <c r="BM2565" s="177" t="s">
        <v>6517</v>
      </c>
      <c r="BN2565" s="177" t="s">
        <v>849</v>
      </c>
      <c r="BO2565" s="177" t="s">
        <v>1068</v>
      </c>
      <c r="BU2565" s="177" t="s">
        <v>6517</v>
      </c>
      <c r="BV2565" s="177" t="s">
        <v>849</v>
      </c>
      <c r="BW2565" s="177" t="s">
        <v>1068</v>
      </c>
    </row>
    <row r="2566" spans="51:75" x14ac:dyDescent="0.3">
      <c r="AY2566" s="226" t="e">
        <f>VLOOKUP(C2566,#REF!, 2,FALSE)</f>
        <v>#REF!</v>
      </c>
      <c r="BM2566" s="177" t="s">
        <v>1176</v>
      </c>
      <c r="BN2566" s="177" t="s">
        <v>852</v>
      </c>
      <c r="BO2566" s="177" t="s">
        <v>6519</v>
      </c>
      <c r="BU2566" s="177" t="s">
        <v>1176</v>
      </c>
      <c r="BV2566" s="177" t="s">
        <v>852</v>
      </c>
      <c r="BW2566" s="177" t="s">
        <v>6519</v>
      </c>
    </row>
    <row r="2567" spans="51:75" x14ac:dyDescent="0.3">
      <c r="AY2567" s="226" t="e">
        <f>VLOOKUP(C2567,#REF!, 2,FALSE)</f>
        <v>#REF!</v>
      </c>
      <c r="BM2567" s="177" t="s">
        <v>6520</v>
      </c>
      <c r="BN2567" s="177" t="s">
        <v>631</v>
      </c>
      <c r="BO2567" s="177" t="s">
        <v>4411</v>
      </c>
      <c r="BU2567" s="177" t="s">
        <v>6520</v>
      </c>
      <c r="BV2567" s="177" t="s">
        <v>631</v>
      </c>
      <c r="BW2567" s="177" t="s">
        <v>4411</v>
      </c>
    </row>
    <row r="2568" spans="51:75" x14ac:dyDescent="0.3">
      <c r="AY2568" s="226" t="e">
        <f>VLOOKUP(C2568,#REF!, 2,FALSE)</f>
        <v>#REF!</v>
      </c>
      <c r="BM2568" s="177" t="s">
        <v>6521</v>
      </c>
      <c r="BN2568" s="177" t="s">
        <v>715</v>
      </c>
      <c r="BO2568" s="177" t="s">
        <v>6522</v>
      </c>
      <c r="BU2568" s="177" t="s">
        <v>6521</v>
      </c>
      <c r="BV2568" s="177" t="s">
        <v>715</v>
      </c>
      <c r="BW2568" s="177" t="s">
        <v>6522</v>
      </c>
    </row>
    <row r="2569" spans="51:75" x14ac:dyDescent="0.3">
      <c r="AY2569" s="226" t="e">
        <f>VLOOKUP(C2569,#REF!, 2,FALSE)</f>
        <v>#REF!</v>
      </c>
      <c r="BM2569" s="177" t="s">
        <v>6523</v>
      </c>
      <c r="BN2569" s="177" t="s">
        <v>662</v>
      </c>
      <c r="BO2569" s="177" t="s">
        <v>6524</v>
      </c>
      <c r="BU2569" s="177" t="s">
        <v>6523</v>
      </c>
      <c r="BV2569" s="177" t="s">
        <v>662</v>
      </c>
      <c r="BW2569" s="177" t="s">
        <v>6524</v>
      </c>
    </row>
    <row r="2570" spans="51:75" x14ac:dyDescent="0.3">
      <c r="AY2570" s="226" t="e">
        <f>VLOOKUP(C2570,#REF!, 2,FALSE)</f>
        <v>#REF!</v>
      </c>
      <c r="BM2570" s="177" t="s">
        <v>1177</v>
      </c>
      <c r="BN2570" s="177" t="s">
        <v>715</v>
      </c>
      <c r="BO2570" s="177" t="s">
        <v>6525</v>
      </c>
      <c r="BU2570" s="177" t="s">
        <v>1177</v>
      </c>
      <c r="BV2570" s="177" t="s">
        <v>715</v>
      </c>
      <c r="BW2570" s="177" t="s">
        <v>6525</v>
      </c>
    </row>
    <row r="2571" spans="51:75" x14ac:dyDescent="0.3">
      <c r="AY2571" s="226" t="e">
        <f>VLOOKUP(C2571,#REF!, 2,FALSE)</f>
        <v>#REF!</v>
      </c>
      <c r="BM2571" s="177" t="s">
        <v>6526</v>
      </c>
      <c r="BN2571" s="177" t="s">
        <v>16979</v>
      </c>
      <c r="BO2571" s="177" t="s">
        <v>6527</v>
      </c>
      <c r="BU2571" s="177" t="s">
        <v>6526</v>
      </c>
      <c r="BV2571" s="177" t="s">
        <v>16979</v>
      </c>
      <c r="BW2571" s="177" t="s">
        <v>6527</v>
      </c>
    </row>
    <row r="2572" spans="51:75" x14ac:dyDescent="0.3">
      <c r="AY2572" s="226" t="e">
        <f>VLOOKUP(C2572,#REF!, 2,FALSE)</f>
        <v>#REF!</v>
      </c>
      <c r="BM2572" s="177" t="s">
        <v>1178</v>
      </c>
      <c r="BN2572" s="177" t="s">
        <v>715</v>
      </c>
      <c r="BO2572" s="177" t="s">
        <v>6528</v>
      </c>
      <c r="BU2572" s="177" t="s">
        <v>1178</v>
      </c>
      <c r="BV2572" s="177" t="s">
        <v>715</v>
      </c>
      <c r="BW2572" s="177" t="s">
        <v>6528</v>
      </c>
    </row>
    <row r="2573" spans="51:75" x14ac:dyDescent="0.3">
      <c r="AY2573" s="226" t="e">
        <f>VLOOKUP(C2573,#REF!, 2,FALSE)</f>
        <v>#REF!</v>
      </c>
      <c r="BM2573" s="177" t="s">
        <v>173</v>
      </c>
      <c r="BN2573" s="177" t="s">
        <v>3199</v>
      </c>
      <c r="BO2573" s="177" t="s">
        <v>6529</v>
      </c>
      <c r="BU2573" s="177" t="s">
        <v>173</v>
      </c>
      <c r="BV2573" s="177" t="s">
        <v>3199</v>
      </c>
      <c r="BW2573" s="177" t="s">
        <v>6529</v>
      </c>
    </row>
    <row r="2574" spans="51:75" x14ac:dyDescent="0.3">
      <c r="AY2574" s="226" t="e">
        <f>VLOOKUP(C2574,#REF!, 2,FALSE)</f>
        <v>#REF!</v>
      </c>
      <c r="BM2574" s="177" t="s">
        <v>6531</v>
      </c>
      <c r="BN2574" s="177" t="s">
        <v>16979</v>
      </c>
      <c r="BO2574" s="177" t="s">
        <v>6532</v>
      </c>
      <c r="BU2574" s="177" t="s">
        <v>6531</v>
      </c>
      <c r="BV2574" s="177" t="s">
        <v>16979</v>
      </c>
      <c r="BW2574" s="177" t="s">
        <v>6532</v>
      </c>
    </row>
    <row r="2575" spans="51:75" x14ac:dyDescent="0.3">
      <c r="AY2575" s="226" t="e">
        <f>VLOOKUP(C2575,#REF!, 2,FALSE)</f>
        <v>#REF!</v>
      </c>
      <c r="BM2575" s="177" t="s">
        <v>1179</v>
      </c>
      <c r="BN2575" s="177" t="s">
        <v>3045</v>
      </c>
      <c r="BO2575" s="177" t="s">
        <v>4582</v>
      </c>
      <c r="BU2575" s="177" t="s">
        <v>1179</v>
      </c>
      <c r="BV2575" s="177" t="s">
        <v>3045</v>
      </c>
      <c r="BW2575" s="177" t="s">
        <v>4582</v>
      </c>
    </row>
    <row r="2576" spans="51:75" x14ac:dyDescent="0.3">
      <c r="AY2576" s="226" t="e">
        <f>VLOOKUP(C2576,#REF!, 2,FALSE)</f>
        <v>#REF!</v>
      </c>
      <c r="BM2576" s="177" t="s">
        <v>6533</v>
      </c>
      <c r="BN2576" s="177" t="s">
        <v>1272</v>
      </c>
      <c r="BO2576" s="177" t="s">
        <v>2983</v>
      </c>
      <c r="BU2576" s="177" t="s">
        <v>6533</v>
      </c>
      <c r="BV2576" s="177" t="s">
        <v>1272</v>
      </c>
      <c r="BW2576" s="177" t="s">
        <v>2983</v>
      </c>
    </row>
    <row r="2577" spans="51:75" x14ac:dyDescent="0.3">
      <c r="AY2577" s="226" t="e">
        <f>VLOOKUP(C2577,#REF!, 2,FALSE)</f>
        <v>#REF!</v>
      </c>
      <c r="BM2577" s="177" t="s">
        <v>6534</v>
      </c>
      <c r="BN2577" s="177" t="s">
        <v>631</v>
      </c>
      <c r="BO2577" s="177" t="s">
        <v>5966</v>
      </c>
      <c r="BU2577" s="177" t="s">
        <v>6534</v>
      </c>
      <c r="BV2577" s="177" t="s">
        <v>631</v>
      </c>
      <c r="BW2577" s="177" t="s">
        <v>5966</v>
      </c>
    </row>
    <row r="2578" spans="51:75" x14ac:dyDescent="0.3">
      <c r="AY2578" s="226" t="e">
        <f>VLOOKUP(C2578,#REF!, 2,FALSE)</f>
        <v>#REF!</v>
      </c>
      <c r="BM2578" s="177" t="s">
        <v>1180</v>
      </c>
      <c r="BN2578" s="177" t="s">
        <v>1003</v>
      </c>
      <c r="BO2578" s="177" t="s">
        <v>5635</v>
      </c>
      <c r="BU2578" s="177" t="s">
        <v>1180</v>
      </c>
      <c r="BV2578" s="177" t="s">
        <v>1003</v>
      </c>
      <c r="BW2578" s="177" t="s">
        <v>5635</v>
      </c>
    </row>
    <row r="2579" spans="51:75" x14ac:dyDescent="0.3">
      <c r="AY2579" s="226" t="e">
        <f>VLOOKUP(C2579,#REF!, 2,FALSE)</f>
        <v>#REF!</v>
      </c>
      <c r="BM2579" s="177" t="s">
        <v>1181</v>
      </c>
      <c r="BN2579" s="177" t="s">
        <v>1003</v>
      </c>
      <c r="BO2579" s="177" t="s">
        <v>1518</v>
      </c>
      <c r="BU2579" s="177" t="s">
        <v>1181</v>
      </c>
      <c r="BV2579" s="177" t="s">
        <v>1003</v>
      </c>
      <c r="BW2579" s="177" t="s">
        <v>1518</v>
      </c>
    </row>
    <row r="2580" spans="51:75" x14ac:dyDescent="0.3">
      <c r="AY2580" s="226" t="e">
        <f>VLOOKUP(C2580,#REF!, 2,FALSE)</f>
        <v>#REF!</v>
      </c>
      <c r="BM2580" s="177" t="s">
        <v>6537</v>
      </c>
      <c r="BN2580" s="177" t="s">
        <v>16979</v>
      </c>
      <c r="BO2580" s="177" t="s">
        <v>6538</v>
      </c>
      <c r="BU2580" s="177" t="s">
        <v>6537</v>
      </c>
      <c r="BV2580" s="177" t="s">
        <v>16979</v>
      </c>
      <c r="BW2580" s="177" t="s">
        <v>6538</v>
      </c>
    </row>
    <row r="2581" spans="51:75" x14ac:dyDescent="0.3">
      <c r="AY2581" s="226" t="e">
        <f>VLOOKUP(C2581,#REF!, 2,FALSE)</f>
        <v>#REF!</v>
      </c>
      <c r="BM2581" s="177" t="s">
        <v>1182</v>
      </c>
      <c r="BN2581" s="177" t="s">
        <v>1003</v>
      </c>
      <c r="BO2581" s="177" t="s">
        <v>6539</v>
      </c>
      <c r="BU2581" s="177" t="s">
        <v>1182</v>
      </c>
      <c r="BV2581" s="177" t="s">
        <v>1003</v>
      </c>
      <c r="BW2581" s="177" t="s">
        <v>6539</v>
      </c>
    </row>
    <row r="2582" spans="51:75" x14ac:dyDescent="0.3">
      <c r="AY2582" s="226" t="e">
        <f>VLOOKUP(C2582,#REF!, 2,FALSE)</f>
        <v>#REF!</v>
      </c>
      <c r="BM2582" s="177" t="s">
        <v>6540</v>
      </c>
      <c r="BN2582" s="177" t="s">
        <v>16979</v>
      </c>
      <c r="BO2582" s="177" t="s">
        <v>6541</v>
      </c>
      <c r="BU2582" s="177" t="s">
        <v>6540</v>
      </c>
      <c r="BV2582" s="177" t="s">
        <v>16979</v>
      </c>
      <c r="BW2582" s="177" t="s">
        <v>6541</v>
      </c>
    </row>
    <row r="2583" spans="51:75" x14ac:dyDescent="0.3">
      <c r="AY2583" s="226" t="e">
        <f>VLOOKUP(C2583,#REF!, 2,FALSE)</f>
        <v>#REF!</v>
      </c>
      <c r="BM2583" s="177" t="s">
        <v>1183</v>
      </c>
      <c r="BN2583" s="177" t="s">
        <v>1342</v>
      </c>
      <c r="BO2583" s="177" t="s">
        <v>2297</v>
      </c>
      <c r="BU2583" s="177" t="s">
        <v>1183</v>
      </c>
      <c r="BV2583" s="177" t="s">
        <v>1342</v>
      </c>
      <c r="BW2583" s="177" t="s">
        <v>2297</v>
      </c>
    </row>
    <row r="2584" spans="51:75" x14ac:dyDescent="0.3">
      <c r="AY2584" s="226" t="e">
        <f>VLOOKUP(C2584,#REF!, 2,FALSE)</f>
        <v>#REF!</v>
      </c>
      <c r="BM2584" s="177" t="s">
        <v>6542</v>
      </c>
      <c r="BN2584" s="177" t="s">
        <v>1342</v>
      </c>
      <c r="BO2584" s="177" t="s">
        <v>6543</v>
      </c>
      <c r="BU2584" s="177" t="s">
        <v>6542</v>
      </c>
      <c r="BV2584" s="177" t="s">
        <v>1342</v>
      </c>
      <c r="BW2584" s="177" t="s">
        <v>6543</v>
      </c>
    </row>
    <row r="2585" spans="51:75" x14ac:dyDescent="0.3">
      <c r="AY2585" s="226" t="e">
        <f>VLOOKUP(C2585,#REF!, 2,FALSE)</f>
        <v>#REF!</v>
      </c>
      <c r="BM2585" s="177" t="s">
        <v>6544</v>
      </c>
      <c r="BN2585" s="177" t="s">
        <v>16979</v>
      </c>
      <c r="BO2585" s="177" t="s">
        <v>6545</v>
      </c>
      <c r="BU2585" s="177" t="s">
        <v>6544</v>
      </c>
      <c r="BV2585" s="177" t="s">
        <v>16979</v>
      </c>
      <c r="BW2585" s="177" t="s">
        <v>6545</v>
      </c>
    </row>
    <row r="2586" spans="51:75" x14ac:dyDescent="0.3">
      <c r="AY2586" s="226" t="e">
        <f>VLOOKUP(C2586,#REF!, 2,FALSE)</f>
        <v>#REF!</v>
      </c>
      <c r="BM2586" s="177" t="s">
        <v>6546</v>
      </c>
      <c r="BN2586" s="177" t="s">
        <v>2983</v>
      </c>
      <c r="BO2586" s="177" t="s">
        <v>6547</v>
      </c>
      <c r="BU2586" s="177" t="s">
        <v>6546</v>
      </c>
      <c r="BV2586" s="177" t="s">
        <v>2983</v>
      </c>
      <c r="BW2586" s="177" t="s">
        <v>6547</v>
      </c>
    </row>
    <row r="2587" spans="51:75" x14ac:dyDescent="0.3">
      <c r="AY2587" s="226" t="e">
        <f>VLOOKUP(C2587,#REF!, 2,FALSE)</f>
        <v>#REF!</v>
      </c>
      <c r="BM2587" s="177" t="s">
        <v>6548</v>
      </c>
      <c r="BN2587" s="177" t="s">
        <v>16979</v>
      </c>
      <c r="BO2587" s="177" t="s">
        <v>1374</v>
      </c>
      <c r="BU2587" s="177" t="s">
        <v>6548</v>
      </c>
      <c r="BV2587" s="177" t="s">
        <v>16979</v>
      </c>
      <c r="BW2587" s="177" t="s">
        <v>1374</v>
      </c>
    </row>
    <row r="2588" spans="51:75" x14ac:dyDescent="0.3">
      <c r="AY2588" s="226" t="e">
        <f>VLOOKUP(C2588,#REF!, 2,FALSE)</f>
        <v>#REF!</v>
      </c>
      <c r="BM2588" s="177" t="s">
        <v>6549</v>
      </c>
      <c r="BN2588" s="177" t="s">
        <v>639</v>
      </c>
      <c r="BO2588" s="177" t="s">
        <v>4493</v>
      </c>
      <c r="BU2588" s="177" t="s">
        <v>6549</v>
      </c>
      <c r="BV2588" s="177" t="s">
        <v>639</v>
      </c>
      <c r="BW2588" s="177" t="s">
        <v>4493</v>
      </c>
    </row>
    <row r="2589" spans="51:75" x14ac:dyDescent="0.3">
      <c r="AY2589" s="226" t="e">
        <f>VLOOKUP(C2589,#REF!, 2,FALSE)</f>
        <v>#REF!</v>
      </c>
      <c r="BM2589" s="177" t="s">
        <v>87</v>
      </c>
      <c r="BN2589" s="177" t="s">
        <v>1342</v>
      </c>
      <c r="BO2589" s="177" t="s">
        <v>2445</v>
      </c>
      <c r="BU2589" s="177" t="s">
        <v>87</v>
      </c>
      <c r="BV2589" s="177" t="s">
        <v>1342</v>
      </c>
      <c r="BW2589" s="177" t="s">
        <v>2445</v>
      </c>
    </row>
    <row r="2590" spans="51:75" x14ac:dyDescent="0.3">
      <c r="AY2590" s="226" t="e">
        <f>VLOOKUP(C2590,#REF!, 2,FALSE)</f>
        <v>#REF!</v>
      </c>
      <c r="BM2590" s="177" t="s">
        <v>6550</v>
      </c>
      <c r="BN2590" s="177" t="s">
        <v>715</v>
      </c>
      <c r="BO2590" s="177" t="s">
        <v>6551</v>
      </c>
      <c r="BU2590" s="177" t="s">
        <v>6550</v>
      </c>
      <c r="BV2590" s="177" t="s">
        <v>715</v>
      </c>
      <c r="BW2590" s="177" t="s">
        <v>6551</v>
      </c>
    </row>
    <row r="2591" spans="51:75" x14ac:dyDescent="0.3">
      <c r="AY2591" s="226" t="e">
        <f>VLOOKUP(C2591,#REF!, 2,FALSE)</f>
        <v>#REF!</v>
      </c>
      <c r="BM2591" s="177" t="s">
        <v>6552</v>
      </c>
      <c r="BN2591" s="177" t="s">
        <v>1342</v>
      </c>
      <c r="BO2591" s="177" t="s">
        <v>2108</v>
      </c>
      <c r="BU2591" s="177" t="s">
        <v>6552</v>
      </c>
      <c r="BV2591" s="177" t="s">
        <v>1342</v>
      </c>
      <c r="BW2591" s="177" t="s">
        <v>2108</v>
      </c>
    </row>
    <row r="2592" spans="51:75" x14ac:dyDescent="0.3">
      <c r="AY2592" s="226" t="e">
        <f>VLOOKUP(C2592,#REF!, 2,FALSE)</f>
        <v>#REF!</v>
      </c>
      <c r="BM2592" s="177" t="s">
        <v>1184</v>
      </c>
      <c r="BN2592" s="177" t="s">
        <v>1342</v>
      </c>
      <c r="BO2592" s="177" t="s">
        <v>6453</v>
      </c>
      <c r="BU2592" s="177" t="s">
        <v>1184</v>
      </c>
      <c r="BV2592" s="177" t="s">
        <v>1342</v>
      </c>
      <c r="BW2592" s="177" t="s">
        <v>6453</v>
      </c>
    </row>
    <row r="2593" spans="51:75" x14ac:dyDescent="0.3">
      <c r="AY2593" s="226" t="e">
        <f>VLOOKUP(C2593,#REF!, 2,FALSE)</f>
        <v>#REF!</v>
      </c>
      <c r="BM2593" s="177" t="s">
        <v>136</v>
      </c>
      <c r="BN2593" s="177" t="s">
        <v>719</v>
      </c>
      <c r="BO2593" s="177" t="s">
        <v>660</v>
      </c>
      <c r="BU2593" s="177" t="s">
        <v>136</v>
      </c>
      <c r="BV2593" s="177" t="s">
        <v>719</v>
      </c>
      <c r="BW2593" s="177" t="s">
        <v>660</v>
      </c>
    </row>
    <row r="2594" spans="51:75" x14ac:dyDescent="0.3">
      <c r="AY2594" s="226" t="e">
        <f>VLOOKUP(C2594,#REF!, 2,FALSE)</f>
        <v>#REF!</v>
      </c>
      <c r="BM2594" s="177" t="s">
        <v>1185</v>
      </c>
      <c r="BN2594" s="177" t="s">
        <v>1342</v>
      </c>
      <c r="BO2594" s="177" t="s">
        <v>6553</v>
      </c>
      <c r="BU2594" s="177" t="s">
        <v>1185</v>
      </c>
      <c r="BV2594" s="177" t="s">
        <v>1342</v>
      </c>
      <c r="BW2594" s="177" t="s">
        <v>6553</v>
      </c>
    </row>
    <row r="2595" spans="51:75" x14ac:dyDescent="0.3">
      <c r="AY2595" s="226" t="e">
        <f>VLOOKUP(C2595,#REF!, 2,FALSE)</f>
        <v>#REF!</v>
      </c>
      <c r="BM2595" s="177" t="s">
        <v>6554</v>
      </c>
      <c r="BN2595" s="177" t="s">
        <v>1342</v>
      </c>
      <c r="BO2595" s="177" t="s">
        <v>6555</v>
      </c>
      <c r="BU2595" s="177" t="s">
        <v>6554</v>
      </c>
      <c r="BV2595" s="177" t="s">
        <v>1342</v>
      </c>
      <c r="BW2595" s="177" t="s">
        <v>6555</v>
      </c>
    </row>
    <row r="2596" spans="51:75" x14ac:dyDescent="0.3">
      <c r="AY2596" s="226" t="e">
        <f>VLOOKUP(C2596,#REF!, 2,FALSE)</f>
        <v>#REF!</v>
      </c>
      <c r="BM2596" s="177" t="s">
        <v>6556</v>
      </c>
      <c r="BN2596" s="177" t="s">
        <v>663</v>
      </c>
      <c r="BO2596" s="177" t="s">
        <v>6557</v>
      </c>
      <c r="BU2596" s="177" t="s">
        <v>6556</v>
      </c>
      <c r="BV2596" s="177" t="s">
        <v>663</v>
      </c>
      <c r="BW2596" s="177" t="s">
        <v>6557</v>
      </c>
    </row>
    <row r="2597" spans="51:75" x14ac:dyDescent="0.3">
      <c r="AY2597" s="226" t="e">
        <f>VLOOKUP(C2597,#REF!, 2,FALSE)</f>
        <v>#REF!</v>
      </c>
      <c r="BM2597" s="177" t="s">
        <v>6558</v>
      </c>
      <c r="BN2597" s="177" t="s">
        <v>810</v>
      </c>
      <c r="BO2597" s="177" t="s">
        <v>6560</v>
      </c>
      <c r="BU2597" s="177" t="s">
        <v>6558</v>
      </c>
      <c r="BV2597" s="177" t="s">
        <v>810</v>
      </c>
      <c r="BW2597" s="177" t="s">
        <v>6560</v>
      </c>
    </row>
    <row r="2598" spans="51:75" x14ac:dyDescent="0.3">
      <c r="AY2598" s="226" t="e">
        <f>VLOOKUP(C2598,#REF!, 2,FALSE)</f>
        <v>#REF!</v>
      </c>
      <c r="BM2598" s="177" t="s">
        <v>6561</v>
      </c>
      <c r="BN2598" s="177" t="s">
        <v>923</v>
      </c>
      <c r="BO2598" s="177" t="s">
        <v>6406</v>
      </c>
      <c r="BU2598" s="177" t="s">
        <v>6561</v>
      </c>
      <c r="BV2598" s="177" t="s">
        <v>923</v>
      </c>
      <c r="BW2598" s="177" t="s">
        <v>6406</v>
      </c>
    </row>
    <row r="2599" spans="51:75" x14ac:dyDescent="0.3">
      <c r="AY2599" s="226" t="e">
        <f>VLOOKUP(C2599,#REF!, 2,FALSE)</f>
        <v>#REF!</v>
      </c>
      <c r="BM2599" s="177" t="s">
        <v>6563</v>
      </c>
      <c r="BN2599" s="177" t="s">
        <v>799</v>
      </c>
      <c r="BO2599" s="177" t="s">
        <v>6564</v>
      </c>
      <c r="BU2599" s="177" t="s">
        <v>6563</v>
      </c>
      <c r="BV2599" s="177" t="s">
        <v>799</v>
      </c>
      <c r="BW2599" s="177" t="s">
        <v>6564</v>
      </c>
    </row>
    <row r="2600" spans="51:75" x14ac:dyDescent="0.3">
      <c r="AY2600" s="226" t="e">
        <f>VLOOKUP(C2600,#REF!, 2,FALSE)</f>
        <v>#REF!</v>
      </c>
      <c r="BM2600" s="177" t="s">
        <v>6565</v>
      </c>
      <c r="BN2600" s="177" t="s">
        <v>696</v>
      </c>
      <c r="BO2600" s="177" t="s">
        <v>6566</v>
      </c>
      <c r="BU2600" s="177" t="s">
        <v>6565</v>
      </c>
      <c r="BV2600" s="177" t="s">
        <v>696</v>
      </c>
      <c r="BW2600" s="177" t="s">
        <v>6566</v>
      </c>
    </row>
    <row r="2601" spans="51:75" x14ac:dyDescent="0.3">
      <c r="AY2601" s="226" t="e">
        <f>VLOOKUP(C2601,#REF!, 2,FALSE)</f>
        <v>#REF!</v>
      </c>
      <c r="BM2601" s="177" t="s">
        <v>6567</v>
      </c>
      <c r="BN2601" s="177" t="s">
        <v>696</v>
      </c>
      <c r="BO2601" s="177" t="s">
        <v>1738</v>
      </c>
      <c r="BU2601" s="177" t="s">
        <v>6567</v>
      </c>
      <c r="BV2601" s="177" t="s">
        <v>696</v>
      </c>
      <c r="BW2601" s="177" t="s">
        <v>1738</v>
      </c>
    </row>
    <row r="2602" spans="51:75" x14ac:dyDescent="0.3">
      <c r="AY2602" s="226" t="e">
        <f>VLOOKUP(C2602,#REF!, 2,FALSE)</f>
        <v>#REF!</v>
      </c>
      <c r="BM2602" s="177" t="s">
        <v>6568</v>
      </c>
      <c r="BN2602" s="177" t="s">
        <v>3002</v>
      </c>
      <c r="BO2602" s="177" t="s">
        <v>6569</v>
      </c>
      <c r="BU2602" s="177" t="s">
        <v>6568</v>
      </c>
      <c r="BV2602" s="177" t="s">
        <v>3002</v>
      </c>
      <c r="BW2602" s="177" t="s">
        <v>6569</v>
      </c>
    </row>
    <row r="2603" spans="51:75" x14ac:dyDescent="0.3">
      <c r="AY2603" s="226" t="e">
        <f>VLOOKUP(C2603,#REF!, 2,FALSE)</f>
        <v>#REF!</v>
      </c>
      <c r="BM2603" s="177" t="s">
        <v>6570</v>
      </c>
      <c r="BN2603" s="177" t="s">
        <v>3045</v>
      </c>
      <c r="BO2603" s="177" t="s">
        <v>6571</v>
      </c>
      <c r="BU2603" s="177" t="s">
        <v>6570</v>
      </c>
      <c r="BV2603" s="177" t="s">
        <v>3045</v>
      </c>
      <c r="BW2603" s="177" t="s">
        <v>6571</v>
      </c>
    </row>
    <row r="2604" spans="51:75" x14ac:dyDescent="0.3">
      <c r="AY2604" s="226" t="e">
        <f>VLOOKUP(C2604,#REF!, 2,FALSE)</f>
        <v>#REF!</v>
      </c>
      <c r="BM2604" s="177" t="s">
        <v>6572</v>
      </c>
      <c r="BN2604" s="177" t="s">
        <v>799</v>
      </c>
      <c r="BO2604" s="177" t="s">
        <v>6573</v>
      </c>
      <c r="BU2604" s="177" t="s">
        <v>6572</v>
      </c>
      <c r="BV2604" s="177" t="s">
        <v>799</v>
      </c>
      <c r="BW2604" s="177" t="s">
        <v>6573</v>
      </c>
    </row>
    <row r="2605" spans="51:75" x14ac:dyDescent="0.3">
      <c r="AY2605" s="226" t="e">
        <f>VLOOKUP(C2605,#REF!, 2,FALSE)</f>
        <v>#REF!</v>
      </c>
      <c r="BM2605" s="177" t="s">
        <v>6575</v>
      </c>
      <c r="BN2605" s="177" t="s">
        <v>661</v>
      </c>
      <c r="BO2605" s="177" t="s">
        <v>6576</v>
      </c>
      <c r="BU2605" s="177" t="s">
        <v>6575</v>
      </c>
      <c r="BV2605" s="177" t="s">
        <v>661</v>
      </c>
      <c r="BW2605" s="177" t="s">
        <v>6576</v>
      </c>
    </row>
    <row r="2606" spans="51:75" x14ac:dyDescent="0.3">
      <c r="AY2606" s="226" t="e">
        <f>VLOOKUP(C2606,#REF!, 2,FALSE)</f>
        <v>#REF!</v>
      </c>
      <c r="BM2606" s="177" t="s">
        <v>6577</v>
      </c>
      <c r="BN2606" s="177" t="s">
        <v>787</v>
      </c>
      <c r="BO2606" s="177" t="s">
        <v>6578</v>
      </c>
      <c r="BU2606" s="177" t="s">
        <v>6577</v>
      </c>
      <c r="BV2606" s="177" t="s">
        <v>787</v>
      </c>
      <c r="BW2606" s="177" t="s">
        <v>6578</v>
      </c>
    </row>
    <row r="2607" spans="51:75" x14ac:dyDescent="0.3">
      <c r="AY2607" s="226" t="e">
        <f>VLOOKUP(C2607,#REF!, 2,FALSE)</f>
        <v>#REF!</v>
      </c>
      <c r="BM2607" s="177" t="s">
        <v>6579</v>
      </c>
      <c r="BN2607" s="177" t="s">
        <v>2983</v>
      </c>
      <c r="BO2607" s="177" t="s">
        <v>6580</v>
      </c>
      <c r="BU2607" s="177" t="s">
        <v>6579</v>
      </c>
      <c r="BV2607" s="177" t="s">
        <v>2983</v>
      </c>
      <c r="BW2607" s="177" t="s">
        <v>6580</v>
      </c>
    </row>
    <row r="2608" spans="51:75" x14ac:dyDescent="0.3">
      <c r="AY2608" s="226" t="e">
        <f>VLOOKUP(C2608,#REF!, 2,FALSE)</f>
        <v>#REF!</v>
      </c>
      <c r="BM2608" s="177" t="s">
        <v>6581</v>
      </c>
      <c r="BN2608" s="177" t="s">
        <v>3087</v>
      </c>
      <c r="BO2608" s="177" t="s">
        <v>6582</v>
      </c>
      <c r="BU2608" s="177" t="s">
        <v>6581</v>
      </c>
      <c r="BV2608" s="177" t="s">
        <v>3087</v>
      </c>
      <c r="BW2608" s="177" t="s">
        <v>6582</v>
      </c>
    </row>
    <row r="2609" spans="51:75" x14ac:dyDescent="0.3">
      <c r="AY2609" s="226" t="e">
        <f>VLOOKUP(C2609,#REF!, 2,FALSE)</f>
        <v>#REF!</v>
      </c>
      <c r="BM2609" s="177" t="s">
        <v>6583</v>
      </c>
      <c r="BN2609" s="177" t="s">
        <v>16979</v>
      </c>
      <c r="BO2609" s="177" t="s">
        <v>6584</v>
      </c>
      <c r="BU2609" s="177" t="s">
        <v>6583</v>
      </c>
      <c r="BV2609" s="177" t="s">
        <v>16979</v>
      </c>
      <c r="BW2609" s="177" t="s">
        <v>6584</v>
      </c>
    </row>
    <row r="2610" spans="51:75" x14ac:dyDescent="0.3">
      <c r="AY2610" s="226" t="e">
        <f>VLOOKUP(C2610,#REF!, 2,FALSE)</f>
        <v>#REF!</v>
      </c>
      <c r="BM2610" s="177" t="s">
        <v>6585</v>
      </c>
      <c r="BN2610" s="177" t="s">
        <v>16979</v>
      </c>
      <c r="BO2610" s="177" t="s">
        <v>6586</v>
      </c>
      <c r="BU2610" s="177" t="s">
        <v>6585</v>
      </c>
      <c r="BV2610" s="177" t="s">
        <v>16979</v>
      </c>
      <c r="BW2610" s="177" t="s">
        <v>6586</v>
      </c>
    </row>
    <row r="2611" spans="51:75" x14ac:dyDescent="0.3">
      <c r="AY2611" s="226" t="e">
        <f>VLOOKUP(C2611,#REF!, 2,FALSE)</f>
        <v>#REF!</v>
      </c>
      <c r="BM2611" s="177" t="s">
        <v>1186</v>
      </c>
      <c r="BN2611" s="177" t="s">
        <v>16982</v>
      </c>
      <c r="BO2611" s="177" t="s">
        <v>6587</v>
      </c>
      <c r="BU2611" s="177" t="s">
        <v>1186</v>
      </c>
      <c r="BV2611" s="177" t="s">
        <v>16982</v>
      </c>
      <c r="BW2611" s="177" t="s">
        <v>6587</v>
      </c>
    </row>
    <row r="2612" spans="51:75" x14ac:dyDescent="0.3">
      <c r="AY2612" s="226" t="e">
        <f>VLOOKUP(C2612,#REF!, 2,FALSE)</f>
        <v>#REF!</v>
      </c>
      <c r="BM2612" s="177" t="s">
        <v>6588</v>
      </c>
      <c r="BN2612" s="177" t="s">
        <v>628</v>
      </c>
      <c r="BO2612" s="177" t="s">
        <v>6589</v>
      </c>
      <c r="BU2612" s="177" t="s">
        <v>6588</v>
      </c>
      <c r="BV2612" s="177" t="s">
        <v>628</v>
      </c>
      <c r="BW2612" s="177" t="s">
        <v>6589</v>
      </c>
    </row>
    <row r="2613" spans="51:75" x14ac:dyDescent="0.3">
      <c r="AY2613" s="226" t="e">
        <f>VLOOKUP(C2613,#REF!, 2,FALSE)</f>
        <v>#REF!</v>
      </c>
      <c r="BM2613" s="177" t="s">
        <v>6590</v>
      </c>
      <c r="BN2613" s="177" t="s">
        <v>667</v>
      </c>
      <c r="BO2613" s="177" t="s">
        <v>2568</v>
      </c>
      <c r="BU2613" s="177" t="s">
        <v>6590</v>
      </c>
      <c r="BV2613" s="177" t="s">
        <v>667</v>
      </c>
      <c r="BW2613" s="177" t="s">
        <v>2568</v>
      </c>
    </row>
    <row r="2614" spans="51:75" x14ac:dyDescent="0.3">
      <c r="AY2614" s="226" t="e">
        <f>VLOOKUP(C2614,#REF!, 2,FALSE)</f>
        <v>#REF!</v>
      </c>
      <c r="BM2614" s="177" t="s">
        <v>6591</v>
      </c>
      <c r="BN2614" s="177" t="s">
        <v>657</v>
      </c>
      <c r="BO2614" s="177" t="s">
        <v>2983</v>
      </c>
      <c r="BU2614" s="177" t="s">
        <v>6591</v>
      </c>
      <c r="BV2614" s="177" t="s">
        <v>657</v>
      </c>
      <c r="BW2614" s="177" t="s">
        <v>2983</v>
      </c>
    </row>
    <row r="2615" spans="51:75" x14ac:dyDescent="0.3">
      <c r="AY2615" s="226" t="e">
        <f>VLOOKUP(C2615,#REF!, 2,FALSE)</f>
        <v>#REF!</v>
      </c>
      <c r="BM2615" s="177" t="s">
        <v>1187</v>
      </c>
      <c r="BN2615" s="177" t="s">
        <v>923</v>
      </c>
      <c r="BO2615" s="177" t="s">
        <v>6592</v>
      </c>
      <c r="BU2615" s="177" t="s">
        <v>1187</v>
      </c>
      <c r="BV2615" s="177" t="s">
        <v>923</v>
      </c>
      <c r="BW2615" s="177" t="s">
        <v>6592</v>
      </c>
    </row>
    <row r="2616" spans="51:75" x14ac:dyDescent="0.3">
      <c r="AY2616" s="226" t="e">
        <f>VLOOKUP(C2616,#REF!, 2,FALSE)</f>
        <v>#REF!</v>
      </c>
      <c r="BM2616" s="177" t="s">
        <v>1188</v>
      </c>
      <c r="BN2616" s="177" t="s">
        <v>775</v>
      </c>
      <c r="BO2616" s="177" t="s">
        <v>4433</v>
      </c>
      <c r="BU2616" s="177" t="s">
        <v>1188</v>
      </c>
      <c r="BV2616" s="177" t="s">
        <v>775</v>
      </c>
      <c r="BW2616" s="177" t="s">
        <v>4433</v>
      </c>
    </row>
    <row r="2617" spans="51:75" x14ac:dyDescent="0.3">
      <c r="AY2617" s="226" t="e">
        <f>VLOOKUP(C2617,#REF!, 2,FALSE)</f>
        <v>#REF!</v>
      </c>
      <c r="BM2617" s="177" t="s">
        <v>6593</v>
      </c>
      <c r="BN2617" s="177" t="s">
        <v>1267</v>
      </c>
      <c r="BO2617" s="177" t="s">
        <v>4341</v>
      </c>
      <c r="BU2617" s="177" t="s">
        <v>6593</v>
      </c>
      <c r="BV2617" s="177" t="s">
        <v>1267</v>
      </c>
      <c r="BW2617" s="177" t="s">
        <v>4341</v>
      </c>
    </row>
    <row r="2618" spans="51:75" x14ac:dyDescent="0.3">
      <c r="AY2618" s="226" t="e">
        <f>VLOOKUP(C2618,#REF!, 2,FALSE)</f>
        <v>#REF!</v>
      </c>
      <c r="BM2618" s="177" t="s">
        <v>6594</v>
      </c>
      <c r="BN2618" s="177" t="s">
        <v>16979</v>
      </c>
      <c r="BO2618" s="177" t="s">
        <v>6595</v>
      </c>
      <c r="BU2618" s="177" t="s">
        <v>6594</v>
      </c>
      <c r="BV2618" s="177" t="s">
        <v>16979</v>
      </c>
      <c r="BW2618" s="177" t="s">
        <v>6595</v>
      </c>
    </row>
    <row r="2619" spans="51:75" x14ac:dyDescent="0.3">
      <c r="AY2619" s="226" t="e">
        <f>VLOOKUP(C2619,#REF!, 2,FALSE)</f>
        <v>#REF!</v>
      </c>
      <c r="BM2619" s="177" t="s">
        <v>6596</v>
      </c>
      <c r="BN2619" s="177" t="s">
        <v>3005</v>
      </c>
      <c r="BO2619" s="177" t="s">
        <v>2983</v>
      </c>
      <c r="BU2619" s="177" t="s">
        <v>6596</v>
      </c>
      <c r="BV2619" s="177" t="s">
        <v>3005</v>
      </c>
      <c r="BW2619" s="177" t="s">
        <v>2983</v>
      </c>
    </row>
    <row r="2620" spans="51:75" x14ac:dyDescent="0.3">
      <c r="AY2620" s="226" t="e">
        <f>VLOOKUP(C2620,#REF!, 2,FALSE)</f>
        <v>#REF!</v>
      </c>
      <c r="BM2620" s="177" t="s">
        <v>6597</v>
      </c>
      <c r="BN2620" s="177" t="s">
        <v>3199</v>
      </c>
      <c r="BO2620" s="177" t="s">
        <v>6598</v>
      </c>
      <c r="BU2620" s="177" t="s">
        <v>6597</v>
      </c>
      <c r="BV2620" s="177" t="s">
        <v>3199</v>
      </c>
      <c r="BW2620" s="177" t="s">
        <v>6598</v>
      </c>
    </row>
    <row r="2621" spans="51:75" x14ac:dyDescent="0.3">
      <c r="AY2621" s="226" t="e">
        <f>VLOOKUP(C2621,#REF!, 2,FALSE)</f>
        <v>#REF!</v>
      </c>
      <c r="BM2621" s="177" t="s">
        <v>6599</v>
      </c>
      <c r="BN2621" s="177" t="s">
        <v>2979</v>
      </c>
      <c r="BO2621" s="177" t="s">
        <v>5463</v>
      </c>
      <c r="BU2621" s="177" t="s">
        <v>6599</v>
      </c>
      <c r="BV2621" s="177" t="s">
        <v>2979</v>
      </c>
      <c r="BW2621" s="177" t="s">
        <v>5463</v>
      </c>
    </row>
    <row r="2622" spans="51:75" x14ac:dyDescent="0.3">
      <c r="AY2622" s="226" t="e">
        <f>VLOOKUP(C2622,#REF!, 2,FALSE)</f>
        <v>#REF!</v>
      </c>
      <c r="BM2622" s="177" t="s">
        <v>6600</v>
      </c>
      <c r="BN2622" s="177" t="s">
        <v>1139</v>
      </c>
      <c r="BO2622" s="177" t="s">
        <v>4810</v>
      </c>
      <c r="BU2622" s="177" t="s">
        <v>6600</v>
      </c>
      <c r="BV2622" s="177" t="s">
        <v>1139</v>
      </c>
      <c r="BW2622" s="177" t="s">
        <v>4810</v>
      </c>
    </row>
    <row r="2623" spans="51:75" x14ac:dyDescent="0.3">
      <c r="AY2623" s="226" t="e">
        <f>VLOOKUP(C2623,#REF!, 2,FALSE)</f>
        <v>#REF!</v>
      </c>
      <c r="BM2623" s="177" t="s">
        <v>6601</v>
      </c>
      <c r="BN2623" s="177" t="s">
        <v>1342</v>
      </c>
      <c r="BO2623" s="177" t="s">
        <v>770</v>
      </c>
      <c r="BU2623" s="177" t="s">
        <v>6601</v>
      </c>
      <c r="BV2623" s="177" t="s">
        <v>1342</v>
      </c>
      <c r="BW2623" s="177" t="s">
        <v>770</v>
      </c>
    </row>
    <row r="2624" spans="51:75" x14ac:dyDescent="0.3">
      <c r="AY2624" s="226" t="e">
        <f>VLOOKUP(C2624,#REF!, 2,FALSE)</f>
        <v>#REF!</v>
      </c>
      <c r="BM2624" s="177" t="s">
        <v>6602</v>
      </c>
      <c r="BN2624" s="177" t="s">
        <v>1139</v>
      </c>
      <c r="BO2624" s="177" t="s">
        <v>1374</v>
      </c>
      <c r="BU2624" s="177" t="s">
        <v>6602</v>
      </c>
      <c r="BV2624" s="177" t="s">
        <v>1139</v>
      </c>
      <c r="BW2624" s="177" t="s">
        <v>1374</v>
      </c>
    </row>
    <row r="2625" spans="51:75" x14ac:dyDescent="0.3">
      <c r="AY2625" s="226" t="e">
        <f>VLOOKUP(C2625,#REF!, 2,FALSE)</f>
        <v>#REF!</v>
      </c>
      <c r="BM2625" s="177" t="s">
        <v>6603</v>
      </c>
      <c r="BN2625" s="177" t="s">
        <v>3005</v>
      </c>
      <c r="BO2625" s="177" t="s">
        <v>6604</v>
      </c>
      <c r="BU2625" s="177" t="s">
        <v>6603</v>
      </c>
      <c r="BV2625" s="177" t="s">
        <v>3005</v>
      </c>
      <c r="BW2625" s="177" t="s">
        <v>6604</v>
      </c>
    </row>
    <row r="2626" spans="51:75" x14ac:dyDescent="0.3">
      <c r="AY2626" s="226" t="e">
        <f>VLOOKUP(C2626,#REF!, 2,FALSE)</f>
        <v>#REF!</v>
      </c>
      <c r="BM2626" s="177" t="s">
        <v>6605</v>
      </c>
      <c r="BN2626" s="177" t="s">
        <v>662</v>
      </c>
      <c r="BO2626" s="177" t="s">
        <v>6606</v>
      </c>
      <c r="BU2626" s="177" t="s">
        <v>6605</v>
      </c>
      <c r="BV2626" s="177" t="s">
        <v>662</v>
      </c>
      <c r="BW2626" s="177" t="s">
        <v>6606</v>
      </c>
    </row>
    <row r="2627" spans="51:75" x14ac:dyDescent="0.3">
      <c r="AY2627" s="226" t="e">
        <f>VLOOKUP(C2627,#REF!, 2,FALSE)</f>
        <v>#REF!</v>
      </c>
      <c r="BM2627" s="177" t="s">
        <v>6608</v>
      </c>
      <c r="BN2627" s="177" t="s">
        <v>3045</v>
      </c>
      <c r="BO2627" s="177" t="s">
        <v>6402</v>
      </c>
      <c r="BU2627" s="177" t="s">
        <v>6608</v>
      </c>
      <c r="BV2627" s="177" t="s">
        <v>3045</v>
      </c>
      <c r="BW2627" s="177" t="s">
        <v>6402</v>
      </c>
    </row>
    <row r="2628" spans="51:75" x14ac:dyDescent="0.3">
      <c r="AY2628" s="226" t="e">
        <f>VLOOKUP(C2628,#REF!, 2,FALSE)</f>
        <v>#REF!</v>
      </c>
      <c r="BM2628" s="177" t="s">
        <v>6609</v>
      </c>
      <c r="BN2628" s="177" t="s">
        <v>3245</v>
      </c>
      <c r="BO2628" s="177" t="s">
        <v>6611</v>
      </c>
      <c r="BU2628" s="177" t="s">
        <v>6609</v>
      </c>
      <c r="BV2628" s="177" t="s">
        <v>3245</v>
      </c>
      <c r="BW2628" s="177" t="s">
        <v>6611</v>
      </c>
    </row>
    <row r="2629" spans="51:75" x14ac:dyDescent="0.3">
      <c r="AY2629" s="226" t="e">
        <f>VLOOKUP(C2629,#REF!, 2,FALSE)</f>
        <v>#REF!</v>
      </c>
      <c r="BM2629" s="177" t="s">
        <v>1189</v>
      </c>
      <c r="BN2629" s="177" t="s">
        <v>694</v>
      </c>
      <c r="BO2629" s="177" t="s">
        <v>6613</v>
      </c>
      <c r="BU2629" s="177" t="s">
        <v>1189</v>
      </c>
      <c r="BV2629" s="177" t="s">
        <v>694</v>
      </c>
      <c r="BW2629" s="177" t="s">
        <v>6613</v>
      </c>
    </row>
    <row r="2630" spans="51:75" x14ac:dyDescent="0.3">
      <c r="AY2630" s="226" t="e">
        <f>VLOOKUP(C2630,#REF!, 2,FALSE)</f>
        <v>#REF!</v>
      </c>
      <c r="BM2630" s="177" t="s">
        <v>6614</v>
      </c>
      <c r="BN2630" s="177" t="s">
        <v>621</v>
      </c>
      <c r="BO2630" s="177" t="s">
        <v>6615</v>
      </c>
      <c r="BU2630" s="177" t="s">
        <v>6614</v>
      </c>
      <c r="BV2630" s="177" t="s">
        <v>621</v>
      </c>
      <c r="BW2630" s="177" t="s">
        <v>6615</v>
      </c>
    </row>
    <row r="2631" spans="51:75" x14ac:dyDescent="0.3">
      <c r="AY2631" s="226" t="e">
        <f>VLOOKUP(C2631,#REF!, 2,FALSE)</f>
        <v>#REF!</v>
      </c>
      <c r="BM2631" s="177" t="s">
        <v>6616</v>
      </c>
      <c r="BN2631" s="177" t="s">
        <v>3199</v>
      </c>
      <c r="BO2631" s="177" t="s">
        <v>2983</v>
      </c>
      <c r="BU2631" s="177" t="s">
        <v>6616</v>
      </c>
      <c r="BV2631" s="177" t="s">
        <v>3199</v>
      </c>
      <c r="BW2631" s="177" t="s">
        <v>2983</v>
      </c>
    </row>
    <row r="2632" spans="51:75" x14ac:dyDescent="0.3">
      <c r="AY2632" s="226" t="e">
        <f>VLOOKUP(C2632,#REF!, 2,FALSE)</f>
        <v>#REF!</v>
      </c>
      <c r="BM2632" s="177" t="s">
        <v>6617</v>
      </c>
      <c r="BN2632" s="177" t="s">
        <v>731</v>
      </c>
      <c r="BO2632" s="177" t="s">
        <v>6618</v>
      </c>
      <c r="BU2632" s="177" t="s">
        <v>6617</v>
      </c>
      <c r="BV2632" s="177" t="s">
        <v>731</v>
      </c>
      <c r="BW2632" s="177" t="s">
        <v>6618</v>
      </c>
    </row>
    <row r="2633" spans="51:75" x14ac:dyDescent="0.3">
      <c r="AY2633" s="226" t="e">
        <f>VLOOKUP(C2633,#REF!, 2,FALSE)</f>
        <v>#REF!</v>
      </c>
      <c r="BM2633" s="177" t="s">
        <v>6619</v>
      </c>
      <c r="BN2633" s="177" t="s">
        <v>661</v>
      </c>
      <c r="BO2633" s="177" t="s">
        <v>6620</v>
      </c>
      <c r="BU2633" s="177" t="s">
        <v>6619</v>
      </c>
      <c r="BV2633" s="177" t="s">
        <v>661</v>
      </c>
      <c r="BW2633" s="177" t="s">
        <v>6620</v>
      </c>
    </row>
    <row r="2634" spans="51:75" x14ac:dyDescent="0.3">
      <c r="AY2634" s="226" t="e">
        <f>VLOOKUP(C2634,#REF!, 2,FALSE)</f>
        <v>#REF!</v>
      </c>
      <c r="BM2634" s="177" t="s">
        <v>6621</v>
      </c>
      <c r="BN2634" s="177" t="s">
        <v>3045</v>
      </c>
      <c r="BO2634" s="177" t="s">
        <v>3971</v>
      </c>
      <c r="BU2634" s="177" t="s">
        <v>6621</v>
      </c>
      <c r="BV2634" s="177" t="s">
        <v>3045</v>
      </c>
      <c r="BW2634" s="177" t="s">
        <v>3971</v>
      </c>
    </row>
    <row r="2635" spans="51:75" x14ac:dyDescent="0.3">
      <c r="AY2635" s="226" t="e">
        <f>VLOOKUP(C2635,#REF!, 2,FALSE)</f>
        <v>#REF!</v>
      </c>
      <c r="BM2635" s="177" t="s">
        <v>97</v>
      </c>
      <c r="BN2635" s="177" t="s">
        <v>1070</v>
      </c>
      <c r="BO2635" s="177" t="s">
        <v>6622</v>
      </c>
      <c r="BU2635" s="177" t="s">
        <v>97</v>
      </c>
      <c r="BV2635" s="177" t="s">
        <v>1070</v>
      </c>
      <c r="BW2635" s="177" t="s">
        <v>6622</v>
      </c>
    </row>
    <row r="2636" spans="51:75" x14ac:dyDescent="0.3">
      <c r="AY2636" s="226" t="e">
        <f>VLOOKUP(C2636,#REF!, 2,FALSE)</f>
        <v>#REF!</v>
      </c>
      <c r="BM2636" s="177" t="s">
        <v>174</v>
      </c>
      <c r="BN2636" s="177" t="s">
        <v>3199</v>
      </c>
      <c r="BO2636" s="177" t="s">
        <v>6623</v>
      </c>
      <c r="BU2636" s="177" t="s">
        <v>174</v>
      </c>
      <c r="BV2636" s="177" t="s">
        <v>3199</v>
      </c>
      <c r="BW2636" s="177" t="s">
        <v>6623</v>
      </c>
    </row>
    <row r="2637" spans="51:75" x14ac:dyDescent="0.3">
      <c r="AY2637" s="226" t="e">
        <f>VLOOKUP(C2637,#REF!, 2,FALSE)</f>
        <v>#REF!</v>
      </c>
      <c r="BM2637" s="177" t="s">
        <v>6624</v>
      </c>
      <c r="BN2637" s="177" t="s">
        <v>849</v>
      </c>
      <c r="BO2637" s="177" t="s">
        <v>770</v>
      </c>
      <c r="BU2637" s="177" t="s">
        <v>6624</v>
      </c>
      <c r="BV2637" s="177" t="s">
        <v>849</v>
      </c>
      <c r="BW2637" s="177" t="s">
        <v>770</v>
      </c>
    </row>
    <row r="2638" spans="51:75" x14ac:dyDescent="0.3">
      <c r="AY2638" s="226" t="e">
        <f>VLOOKUP(C2638,#REF!, 2,FALSE)</f>
        <v>#REF!</v>
      </c>
      <c r="BM2638" s="177" t="s">
        <v>6625</v>
      </c>
      <c r="BN2638" s="177" t="s">
        <v>3199</v>
      </c>
      <c r="BO2638" s="177" t="s">
        <v>6626</v>
      </c>
      <c r="BU2638" s="177" t="s">
        <v>6625</v>
      </c>
      <c r="BV2638" s="177" t="s">
        <v>3199</v>
      </c>
      <c r="BW2638" s="177" t="s">
        <v>6626</v>
      </c>
    </row>
    <row r="2639" spans="51:75" x14ac:dyDescent="0.3">
      <c r="AY2639" s="226" t="e">
        <f>VLOOKUP(C2639,#REF!, 2,FALSE)</f>
        <v>#REF!</v>
      </c>
      <c r="BM2639" s="177" t="s">
        <v>6627</v>
      </c>
      <c r="BN2639" s="177" t="s">
        <v>613</v>
      </c>
      <c r="BO2639" s="177" t="s">
        <v>6628</v>
      </c>
      <c r="BU2639" s="177" t="s">
        <v>6627</v>
      </c>
      <c r="BV2639" s="177" t="s">
        <v>613</v>
      </c>
      <c r="BW2639" s="177" t="s">
        <v>6628</v>
      </c>
    </row>
    <row r="2640" spans="51:75" x14ac:dyDescent="0.3">
      <c r="AY2640" s="226" t="e">
        <f>VLOOKUP(C2640,#REF!, 2,FALSE)</f>
        <v>#REF!</v>
      </c>
      <c r="BM2640" s="177" t="s">
        <v>6629</v>
      </c>
      <c r="BN2640" s="177" t="s">
        <v>794</v>
      </c>
      <c r="BO2640" s="177" t="s">
        <v>1909</v>
      </c>
      <c r="BU2640" s="177" t="s">
        <v>6629</v>
      </c>
      <c r="BV2640" s="177" t="s">
        <v>794</v>
      </c>
      <c r="BW2640" s="177" t="s">
        <v>1909</v>
      </c>
    </row>
    <row r="2641" spans="51:75" x14ac:dyDescent="0.3">
      <c r="AY2641" s="226" t="e">
        <f>VLOOKUP(C2641,#REF!, 2,FALSE)</f>
        <v>#REF!</v>
      </c>
      <c r="BM2641" s="177" t="s">
        <v>6630</v>
      </c>
      <c r="BN2641" s="177" t="s">
        <v>661</v>
      </c>
      <c r="BO2641" s="177" t="s">
        <v>6631</v>
      </c>
      <c r="BU2641" s="177" t="s">
        <v>6630</v>
      </c>
      <c r="BV2641" s="177" t="s">
        <v>661</v>
      </c>
      <c r="BW2641" s="177" t="s">
        <v>6631</v>
      </c>
    </row>
    <row r="2642" spans="51:75" x14ac:dyDescent="0.3">
      <c r="AY2642" s="226" t="e">
        <f>VLOOKUP(C2642,#REF!, 2,FALSE)</f>
        <v>#REF!</v>
      </c>
      <c r="BM2642" s="177" t="s">
        <v>6632</v>
      </c>
      <c r="BN2642" s="177" t="s">
        <v>3199</v>
      </c>
      <c r="BO2642" s="177" t="s">
        <v>6633</v>
      </c>
      <c r="BU2642" s="177" t="s">
        <v>6632</v>
      </c>
      <c r="BV2642" s="177" t="s">
        <v>3199</v>
      </c>
      <c r="BW2642" s="177" t="s">
        <v>6633</v>
      </c>
    </row>
    <row r="2643" spans="51:75" x14ac:dyDescent="0.3">
      <c r="AY2643" s="226" t="e">
        <f>VLOOKUP(C2643,#REF!, 2,FALSE)</f>
        <v>#REF!</v>
      </c>
      <c r="BM2643" s="177" t="s">
        <v>6634</v>
      </c>
      <c r="BN2643" s="177" t="s">
        <v>3245</v>
      </c>
      <c r="BO2643" s="177" t="s">
        <v>770</v>
      </c>
      <c r="BU2643" s="177" t="s">
        <v>6634</v>
      </c>
      <c r="BV2643" s="177" t="s">
        <v>3245</v>
      </c>
      <c r="BW2643" s="177" t="s">
        <v>770</v>
      </c>
    </row>
    <row r="2644" spans="51:75" x14ac:dyDescent="0.3">
      <c r="AY2644" s="226" t="e">
        <f>VLOOKUP(C2644,#REF!, 2,FALSE)</f>
        <v>#REF!</v>
      </c>
      <c r="BM2644" s="177" t="s">
        <v>6635</v>
      </c>
      <c r="BN2644" s="177" t="s">
        <v>794</v>
      </c>
      <c r="BO2644" s="177" t="s">
        <v>6636</v>
      </c>
      <c r="BU2644" s="177" t="s">
        <v>6635</v>
      </c>
      <c r="BV2644" s="177" t="s">
        <v>794</v>
      </c>
      <c r="BW2644" s="177" t="s">
        <v>6636</v>
      </c>
    </row>
    <row r="2645" spans="51:75" x14ac:dyDescent="0.3">
      <c r="AY2645" s="226" t="e">
        <f>VLOOKUP(C2645,#REF!, 2,FALSE)</f>
        <v>#REF!</v>
      </c>
      <c r="BM2645" s="177" t="s">
        <v>6637</v>
      </c>
      <c r="BN2645" s="177" t="s">
        <v>1272</v>
      </c>
      <c r="BO2645" s="177" t="s">
        <v>6638</v>
      </c>
      <c r="BU2645" s="177" t="s">
        <v>6637</v>
      </c>
      <c r="BV2645" s="177" t="s">
        <v>1272</v>
      </c>
      <c r="BW2645" s="177" t="s">
        <v>6638</v>
      </c>
    </row>
    <row r="2646" spans="51:75" x14ac:dyDescent="0.3">
      <c r="AY2646" s="226" t="e">
        <f>VLOOKUP(C2646,#REF!, 2,FALSE)</f>
        <v>#REF!</v>
      </c>
      <c r="BM2646" s="177" t="s">
        <v>1213</v>
      </c>
      <c r="BN2646" s="177" t="s">
        <v>694</v>
      </c>
      <c r="BO2646" s="177" t="s">
        <v>6639</v>
      </c>
      <c r="BU2646" s="177" t="s">
        <v>1213</v>
      </c>
      <c r="BV2646" s="177" t="s">
        <v>694</v>
      </c>
      <c r="BW2646" s="177" t="s">
        <v>6639</v>
      </c>
    </row>
    <row r="2647" spans="51:75" x14ac:dyDescent="0.3">
      <c r="AY2647" s="226" t="e">
        <f>VLOOKUP(C2647,#REF!, 2,FALSE)</f>
        <v>#REF!</v>
      </c>
      <c r="BM2647" s="177" t="s">
        <v>6640</v>
      </c>
      <c r="BN2647" s="177" t="s">
        <v>614</v>
      </c>
      <c r="BO2647" s="177" t="s">
        <v>6642</v>
      </c>
      <c r="BU2647" s="177" t="s">
        <v>6640</v>
      </c>
      <c r="BV2647" s="177" t="s">
        <v>614</v>
      </c>
      <c r="BW2647" s="177" t="s">
        <v>6642</v>
      </c>
    </row>
    <row r="2648" spans="51:75" x14ac:dyDescent="0.3">
      <c r="AY2648" s="226" t="e">
        <f>VLOOKUP(C2648,#REF!, 2,FALSE)</f>
        <v>#REF!</v>
      </c>
      <c r="BM2648" s="177" t="s">
        <v>6643</v>
      </c>
      <c r="BN2648" s="177" t="s">
        <v>3199</v>
      </c>
      <c r="BO2648" s="177" t="s">
        <v>6644</v>
      </c>
      <c r="BU2648" s="177" t="s">
        <v>6643</v>
      </c>
      <c r="BV2648" s="177" t="s">
        <v>3199</v>
      </c>
      <c r="BW2648" s="177" t="s">
        <v>6644</v>
      </c>
    </row>
    <row r="2649" spans="51:75" x14ac:dyDescent="0.3">
      <c r="AY2649" s="226" t="e">
        <f>VLOOKUP(C2649,#REF!, 2,FALSE)</f>
        <v>#REF!</v>
      </c>
      <c r="BM2649" s="177" t="s">
        <v>1214</v>
      </c>
      <c r="BN2649" s="177" t="s">
        <v>1342</v>
      </c>
      <c r="BO2649" s="177" t="s">
        <v>2983</v>
      </c>
      <c r="BU2649" s="177" t="s">
        <v>1214</v>
      </c>
      <c r="BV2649" s="177" t="s">
        <v>1342</v>
      </c>
      <c r="BW2649" s="177" t="s">
        <v>2983</v>
      </c>
    </row>
    <row r="2650" spans="51:75" x14ac:dyDescent="0.3">
      <c r="AY2650" s="226" t="e">
        <f>VLOOKUP(C2650,#REF!, 2,FALSE)</f>
        <v>#REF!</v>
      </c>
      <c r="BM2650" s="177" t="s">
        <v>6645</v>
      </c>
      <c r="BN2650" s="177" t="s">
        <v>1342</v>
      </c>
      <c r="BO2650" s="177" t="s">
        <v>6646</v>
      </c>
      <c r="BU2650" s="177" t="s">
        <v>6645</v>
      </c>
      <c r="BV2650" s="177" t="s">
        <v>1342</v>
      </c>
      <c r="BW2650" s="177" t="s">
        <v>6646</v>
      </c>
    </row>
    <row r="2651" spans="51:75" x14ac:dyDescent="0.3">
      <c r="AY2651" s="226" t="e">
        <f>VLOOKUP(C2651,#REF!, 2,FALSE)</f>
        <v>#REF!</v>
      </c>
      <c r="BM2651" s="177" t="s">
        <v>6647</v>
      </c>
      <c r="BN2651" s="177" t="s">
        <v>3199</v>
      </c>
      <c r="BO2651" s="177" t="s">
        <v>5859</v>
      </c>
      <c r="BU2651" s="177" t="s">
        <v>6647</v>
      </c>
      <c r="BV2651" s="177" t="s">
        <v>3199</v>
      </c>
      <c r="BW2651" s="177" t="s">
        <v>5859</v>
      </c>
    </row>
    <row r="2652" spans="51:75" x14ac:dyDescent="0.3">
      <c r="AY2652" s="226" t="e">
        <f>VLOOKUP(C2652,#REF!, 2,FALSE)</f>
        <v>#REF!</v>
      </c>
      <c r="BM2652" s="177" t="s">
        <v>6648</v>
      </c>
      <c r="BN2652" s="177" t="s">
        <v>3199</v>
      </c>
      <c r="BO2652" s="177" t="s">
        <v>1518</v>
      </c>
      <c r="BU2652" s="177" t="s">
        <v>6648</v>
      </c>
      <c r="BV2652" s="177" t="s">
        <v>3199</v>
      </c>
      <c r="BW2652" s="177" t="s">
        <v>1518</v>
      </c>
    </row>
    <row r="2653" spans="51:75" x14ac:dyDescent="0.3">
      <c r="AY2653" s="226" t="e">
        <f>VLOOKUP(C2653,#REF!, 2,FALSE)</f>
        <v>#REF!</v>
      </c>
      <c r="BM2653" s="177" t="s">
        <v>6649</v>
      </c>
      <c r="BN2653" s="177" t="s">
        <v>715</v>
      </c>
      <c r="BO2653" s="177" t="s">
        <v>1061</v>
      </c>
      <c r="BU2653" s="177" t="s">
        <v>6649</v>
      </c>
      <c r="BV2653" s="177" t="s">
        <v>715</v>
      </c>
      <c r="BW2653" s="177" t="s">
        <v>1061</v>
      </c>
    </row>
    <row r="2654" spans="51:75" x14ac:dyDescent="0.3">
      <c r="AY2654" s="226" t="e">
        <f>VLOOKUP(C2654,#REF!, 2,FALSE)</f>
        <v>#REF!</v>
      </c>
      <c r="BM2654" s="177" t="s">
        <v>6650</v>
      </c>
      <c r="BN2654" s="177" t="s">
        <v>628</v>
      </c>
      <c r="BO2654" s="177" t="s">
        <v>1159</v>
      </c>
      <c r="BU2654" s="177" t="s">
        <v>6650</v>
      </c>
      <c r="BV2654" s="177" t="s">
        <v>628</v>
      </c>
      <c r="BW2654" s="177" t="s">
        <v>1159</v>
      </c>
    </row>
    <row r="2655" spans="51:75" x14ac:dyDescent="0.3">
      <c r="AY2655" s="226" t="e">
        <f>VLOOKUP(C2655,#REF!, 2,FALSE)</f>
        <v>#REF!</v>
      </c>
      <c r="BM2655" s="177" t="s">
        <v>6651</v>
      </c>
      <c r="BN2655" s="177" t="s">
        <v>3199</v>
      </c>
      <c r="BO2655" s="177" t="s">
        <v>1667</v>
      </c>
      <c r="BU2655" s="177" t="s">
        <v>6651</v>
      </c>
      <c r="BV2655" s="177" t="s">
        <v>3199</v>
      </c>
      <c r="BW2655" s="177" t="s">
        <v>1667</v>
      </c>
    </row>
    <row r="2656" spans="51:75" x14ac:dyDescent="0.3">
      <c r="AY2656" s="226" t="e">
        <f>VLOOKUP(C2656,#REF!, 2,FALSE)</f>
        <v>#REF!</v>
      </c>
      <c r="BM2656" s="177" t="s">
        <v>6652</v>
      </c>
      <c r="BN2656" s="177" t="s">
        <v>3199</v>
      </c>
      <c r="BO2656" s="177" t="s">
        <v>727</v>
      </c>
      <c r="BU2656" s="177" t="s">
        <v>6652</v>
      </c>
      <c r="BV2656" s="177" t="s">
        <v>3199</v>
      </c>
      <c r="BW2656" s="177" t="s">
        <v>727</v>
      </c>
    </row>
    <row r="2657" spans="51:75" x14ac:dyDescent="0.3">
      <c r="AY2657" s="226" t="e">
        <f>VLOOKUP(C2657,#REF!, 2,FALSE)</f>
        <v>#REF!</v>
      </c>
      <c r="BM2657" s="177" t="s">
        <v>6653</v>
      </c>
      <c r="BN2657" s="177" t="s">
        <v>3199</v>
      </c>
      <c r="BO2657" s="177" t="s">
        <v>1059</v>
      </c>
      <c r="BU2657" s="177" t="s">
        <v>6653</v>
      </c>
      <c r="BV2657" s="177" t="s">
        <v>3199</v>
      </c>
      <c r="BW2657" s="177" t="s">
        <v>1059</v>
      </c>
    </row>
    <row r="2658" spans="51:75" x14ac:dyDescent="0.3">
      <c r="AY2658" s="226" t="e">
        <f>VLOOKUP(C2658,#REF!, 2,FALSE)</f>
        <v>#REF!</v>
      </c>
      <c r="BM2658" s="177" t="s">
        <v>6654</v>
      </c>
      <c r="BN2658" s="177" t="s">
        <v>3199</v>
      </c>
      <c r="BO2658" s="177" t="s">
        <v>3658</v>
      </c>
      <c r="BU2658" s="177" t="s">
        <v>6654</v>
      </c>
      <c r="BV2658" s="177" t="s">
        <v>3199</v>
      </c>
      <c r="BW2658" s="177" t="s">
        <v>3658</v>
      </c>
    </row>
    <row r="2659" spans="51:75" x14ac:dyDescent="0.3">
      <c r="AY2659" s="226" t="e">
        <f>VLOOKUP(C2659,#REF!, 2,FALSE)</f>
        <v>#REF!</v>
      </c>
      <c r="BM2659" s="177" t="s">
        <v>6655</v>
      </c>
      <c r="BN2659" s="177" t="s">
        <v>3005</v>
      </c>
      <c r="BO2659" s="177" t="s">
        <v>6656</v>
      </c>
      <c r="BU2659" s="177" t="s">
        <v>6655</v>
      </c>
      <c r="BV2659" s="177" t="s">
        <v>3005</v>
      </c>
      <c r="BW2659" s="177" t="s">
        <v>6656</v>
      </c>
    </row>
    <row r="2660" spans="51:75" x14ac:dyDescent="0.3">
      <c r="AY2660" s="226" t="e">
        <f>VLOOKUP(C2660,#REF!, 2,FALSE)</f>
        <v>#REF!</v>
      </c>
      <c r="BM2660" s="177" t="s">
        <v>134</v>
      </c>
      <c r="BN2660" s="177" t="s">
        <v>3199</v>
      </c>
      <c r="BO2660" s="177" t="s">
        <v>1418</v>
      </c>
      <c r="BU2660" s="177" t="s">
        <v>134</v>
      </c>
      <c r="BV2660" s="177" t="s">
        <v>3199</v>
      </c>
      <c r="BW2660" s="177" t="s">
        <v>1418</v>
      </c>
    </row>
    <row r="2661" spans="51:75" x14ac:dyDescent="0.3">
      <c r="AY2661" s="226" t="e">
        <f>VLOOKUP(C2661,#REF!, 2,FALSE)</f>
        <v>#REF!</v>
      </c>
      <c r="BM2661" s="177" t="s">
        <v>6657</v>
      </c>
      <c r="BN2661" s="177" t="s">
        <v>3199</v>
      </c>
      <c r="BO2661" s="177" t="s">
        <v>1740</v>
      </c>
      <c r="BU2661" s="177" t="s">
        <v>6657</v>
      </c>
      <c r="BV2661" s="177" t="s">
        <v>3199</v>
      </c>
      <c r="BW2661" s="177" t="s">
        <v>1740</v>
      </c>
    </row>
    <row r="2662" spans="51:75" x14ac:dyDescent="0.3">
      <c r="AY2662" s="226" t="e">
        <f>VLOOKUP(C2662,#REF!, 2,FALSE)</f>
        <v>#REF!</v>
      </c>
      <c r="BM2662" s="177" t="s">
        <v>6658</v>
      </c>
      <c r="BN2662" s="177" t="s">
        <v>1269</v>
      </c>
      <c r="BO2662" s="177" t="s">
        <v>6659</v>
      </c>
      <c r="BU2662" s="177" t="s">
        <v>6658</v>
      </c>
      <c r="BV2662" s="177" t="s">
        <v>1269</v>
      </c>
      <c r="BW2662" s="177" t="s">
        <v>6659</v>
      </c>
    </row>
    <row r="2663" spans="51:75" x14ac:dyDescent="0.3">
      <c r="AY2663" s="226" t="e">
        <f>VLOOKUP(C2663,#REF!, 2,FALSE)</f>
        <v>#REF!</v>
      </c>
      <c r="BM2663" s="177" t="s">
        <v>1215</v>
      </c>
      <c r="BN2663" s="177" t="s">
        <v>3199</v>
      </c>
      <c r="BO2663" s="177" t="s">
        <v>1418</v>
      </c>
      <c r="BU2663" s="177" t="s">
        <v>1215</v>
      </c>
      <c r="BV2663" s="177" t="s">
        <v>3199</v>
      </c>
      <c r="BW2663" s="177" t="s">
        <v>1418</v>
      </c>
    </row>
    <row r="2664" spans="51:75" x14ac:dyDescent="0.3">
      <c r="AY2664" s="226" t="e">
        <f>VLOOKUP(C2664,#REF!, 2,FALSE)</f>
        <v>#REF!</v>
      </c>
      <c r="BM2664" s="177" t="s">
        <v>135</v>
      </c>
      <c r="BN2664" s="177" t="s">
        <v>3199</v>
      </c>
      <c r="BO2664" s="177" t="s">
        <v>1054</v>
      </c>
      <c r="BU2664" s="177" t="s">
        <v>135</v>
      </c>
      <c r="BV2664" s="177" t="s">
        <v>3199</v>
      </c>
      <c r="BW2664" s="177" t="s">
        <v>1054</v>
      </c>
    </row>
    <row r="2665" spans="51:75" x14ac:dyDescent="0.3">
      <c r="AY2665" s="226" t="e">
        <f>VLOOKUP(C2665,#REF!, 2,FALSE)</f>
        <v>#REF!</v>
      </c>
      <c r="BM2665" s="177" t="s">
        <v>6660</v>
      </c>
      <c r="BN2665" s="177" t="s">
        <v>849</v>
      </c>
      <c r="BO2665" s="177" t="s">
        <v>6661</v>
      </c>
      <c r="BU2665" s="177" t="s">
        <v>6660</v>
      </c>
      <c r="BV2665" s="177" t="s">
        <v>849</v>
      </c>
      <c r="BW2665" s="177" t="s">
        <v>6661</v>
      </c>
    </row>
    <row r="2666" spans="51:75" x14ac:dyDescent="0.3">
      <c r="AY2666" s="226" t="e">
        <f>VLOOKUP(C2666,#REF!, 2,FALSE)</f>
        <v>#REF!</v>
      </c>
      <c r="BM2666" s="177" t="s">
        <v>6662</v>
      </c>
      <c r="BN2666" s="177" t="s">
        <v>3199</v>
      </c>
      <c r="BO2666" s="177" t="s">
        <v>2097</v>
      </c>
      <c r="BU2666" s="177" t="s">
        <v>6662</v>
      </c>
      <c r="BV2666" s="177" t="s">
        <v>3199</v>
      </c>
      <c r="BW2666" s="177" t="s">
        <v>2097</v>
      </c>
    </row>
    <row r="2667" spans="51:75" x14ac:dyDescent="0.3">
      <c r="AY2667" s="226" t="e">
        <f>VLOOKUP(C2667,#REF!, 2,FALSE)</f>
        <v>#REF!</v>
      </c>
      <c r="BM2667" s="177" t="s">
        <v>6663</v>
      </c>
      <c r="BN2667" s="177" t="s">
        <v>3199</v>
      </c>
      <c r="BO2667" s="177" t="s">
        <v>6664</v>
      </c>
      <c r="BU2667" s="177" t="s">
        <v>6663</v>
      </c>
      <c r="BV2667" s="177" t="s">
        <v>3199</v>
      </c>
      <c r="BW2667" s="177" t="s">
        <v>6664</v>
      </c>
    </row>
    <row r="2668" spans="51:75" x14ac:dyDescent="0.3">
      <c r="AY2668" s="226" t="e">
        <f>VLOOKUP(C2668,#REF!, 2,FALSE)</f>
        <v>#REF!</v>
      </c>
      <c r="BM2668" s="177" t="s">
        <v>6666</v>
      </c>
      <c r="BN2668" s="177" t="s">
        <v>715</v>
      </c>
      <c r="BO2668" s="177" t="s">
        <v>1667</v>
      </c>
      <c r="BU2668" s="177" t="s">
        <v>6666</v>
      </c>
      <c r="BV2668" s="177" t="s">
        <v>715</v>
      </c>
      <c r="BW2668" s="177" t="s">
        <v>1667</v>
      </c>
    </row>
    <row r="2669" spans="51:75" x14ac:dyDescent="0.3">
      <c r="AY2669" s="226" t="e">
        <f>VLOOKUP(C2669,#REF!, 2,FALSE)</f>
        <v>#REF!</v>
      </c>
      <c r="BM2669" s="177" t="s">
        <v>6667</v>
      </c>
      <c r="BN2669" s="177" t="s">
        <v>3199</v>
      </c>
      <c r="BO2669" s="177" t="s">
        <v>5768</v>
      </c>
      <c r="BU2669" s="177" t="s">
        <v>6667</v>
      </c>
      <c r="BV2669" s="177" t="s">
        <v>3199</v>
      </c>
      <c r="BW2669" s="177" t="s">
        <v>5768</v>
      </c>
    </row>
    <row r="2670" spans="51:75" x14ac:dyDescent="0.3">
      <c r="AY2670" s="226" t="e">
        <f>VLOOKUP(C2670,#REF!, 2,FALSE)</f>
        <v>#REF!</v>
      </c>
      <c r="BM2670" s="177" t="s">
        <v>6668</v>
      </c>
      <c r="BN2670" s="177" t="s">
        <v>3199</v>
      </c>
      <c r="BO2670" s="177" t="s">
        <v>6669</v>
      </c>
      <c r="BU2670" s="177" t="s">
        <v>6668</v>
      </c>
      <c r="BV2670" s="177" t="s">
        <v>3199</v>
      </c>
      <c r="BW2670" s="177" t="s">
        <v>6669</v>
      </c>
    </row>
    <row r="2671" spans="51:75" x14ac:dyDescent="0.3">
      <c r="AY2671" s="226" t="e">
        <f>VLOOKUP(C2671,#REF!, 2,FALSE)</f>
        <v>#REF!</v>
      </c>
      <c r="BM2671" s="177" t="s">
        <v>1216</v>
      </c>
      <c r="BN2671" s="177" t="s">
        <v>3199</v>
      </c>
      <c r="BO2671" s="177" t="s">
        <v>6670</v>
      </c>
      <c r="BU2671" s="177" t="s">
        <v>1216</v>
      </c>
      <c r="BV2671" s="177" t="s">
        <v>3199</v>
      </c>
      <c r="BW2671" s="177" t="s">
        <v>6670</v>
      </c>
    </row>
    <row r="2672" spans="51:75" x14ac:dyDescent="0.3">
      <c r="AY2672" s="226" t="e">
        <f>VLOOKUP(C2672,#REF!, 2,FALSE)</f>
        <v>#REF!</v>
      </c>
      <c r="BM2672" s="177" t="s">
        <v>6672</v>
      </c>
      <c r="BN2672" s="177" t="s">
        <v>3199</v>
      </c>
      <c r="BO2672" s="177" t="s">
        <v>1743</v>
      </c>
      <c r="BU2672" s="177" t="s">
        <v>6672</v>
      </c>
      <c r="BV2672" s="177" t="s">
        <v>3199</v>
      </c>
      <c r="BW2672" s="177" t="s">
        <v>1743</v>
      </c>
    </row>
    <row r="2673" spans="51:75" x14ac:dyDescent="0.3">
      <c r="AY2673" s="226" t="e">
        <f>VLOOKUP(C2673,#REF!, 2,FALSE)</f>
        <v>#REF!</v>
      </c>
      <c r="BM2673" s="177" t="s">
        <v>6673</v>
      </c>
      <c r="BN2673" s="177" t="s">
        <v>780</v>
      </c>
      <c r="BO2673" s="177" t="s">
        <v>6674</v>
      </c>
      <c r="BU2673" s="177" t="s">
        <v>6673</v>
      </c>
      <c r="BV2673" s="177" t="s">
        <v>780</v>
      </c>
      <c r="BW2673" s="177" t="s">
        <v>6674</v>
      </c>
    </row>
    <row r="2674" spans="51:75" x14ac:dyDescent="0.3">
      <c r="AY2674" s="226" t="e">
        <f>VLOOKUP(C2674,#REF!, 2,FALSE)</f>
        <v>#REF!</v>
      </c>
      <c r="BM2674" s="177" t="s">
        <v>6675</v>
      </c>
      <c r="BN2674" s="177" t="s">
        <v>1342</v>
      </c>
      <c r="BO2674" s="177" t="s">
        <v>6676</v>
      </c>
      <c r="BU2674" s="177" t="s">
        <v>6675</v>
      </c>
      <c r="BV2674" s="177" t="s">
        <v>1342</v>
      </c>
      <c r="BW2674" s="177" t="s">
        <v>6676</v>
      </c>
    </row>
    <row r="2675" spans="51:75" x14ac:dyDescent="0.3">
      <c r="AY2675" s="226" t="e">
        <f>VLOOKUP(C2675,#REF!, 2,FALSE)</f>
        <v>#REF!</v>
      </c>
      <c r="BM2675" s="177" t="s">
        <v>6677</v>
      </c>
      <c r="BN2675" s="177" t="s">
        <v>849</v>
      </c>
      <c r="BO2675" s="177" t="s">
        <v>1746</v>
      </c>
      <c r="BU2675" s="177" t="s">
        <v>6677</v>
      </c>
      <c r="BV2675" s="177" t="s">
        <v>849</v>
      </c>
      <c r="BW2675" s="177" t="s">
        <v>1746</v>
      </c>
    </row>
    <row r="2676" spans="51:75" x14ac:dyDescent="0.3">
      <c r="AY2676" s="226" t="e">
        <f>VLOOKUP(C2676,#REF!, 2,FALSE)</f>
        <v>#REF!</v>
      </c>
      <c r="BM2676" s="177" t="s">
        <v>6678</v>
      </c>
      <c r="BN2676" s="177" t="s">
        <v>3199</v>
      </c>
      <c r="BO2676" s="177" t="s">
        <v>6679</v>
      </c>
      <c r="BU2676" s="177" t="s">
        <v>6678</v>
      </c>
      <c r="BV2676" s="177" t="s">
        <v>3199</v>
      </c>
      <c r="BW2676" s="177" t="s">
        <v>6679</v>
      </c>
    </row>
    <row r="2677" spans="51:75" x14ac:dyDescent="0.3">
      <c r="AY2677" s="226" t="e">
        <f>VLOOKUP(C2677,#REF!, 2,FALSE)</f>
        <v>#REF!</v>
      </c>
      <c r="BM2677" s="177" t="s">
        <v>6680</v>
      </c>
      <c r="BN2677" s="177" t="s">
        <v>1342</v>
      </c>
      <c r="BO2677" s="177" t="s">
        <v>6681</v>
      </c>
      <c r="BU2677" s="177" t="s">
        <v>6680</v>
      </c>
      <c r="BV2677" s="177" t="s">
        <v>1342</v>
      </c>
      <c r="BW2677" s="177" t="s">
        <v>6681</v>
      </c>
    </row>
    <row r="2678" spans="51:75" x14ac:dyDescent="0.3">
      <c r="AY2678" s="226" t="e">
        <f>VLOOKUP(C2678,#REF!, 2,FALSE)</f>
        <v>#REF!</v>
      </c>
      <c r="BM2678" s="177" t="s">
        <v>6682</v>
      </c>
      <c r="BN2678" s="177" t="s">
        <v>3005</v>
      </c>
      <c r="BO2678" s="177" t="s">
        <v>6683</v>
      </c>
      <c r="BU2678" s="177" t="s">
        <v>6682</v>
      </c>
      <c r="BV2678" s="177" t="s">
        <v>3005</v>
      </c>
      <c r="BW2678" s="177" t="s">
        <v>6683</v>
      </c>
    </row>
    <row r="2679" spans="51:75" x14ac:dyDescent="0.3">
      <c r="AY2679" s="226" t="e">
        <f>VLOOKUP(C2679,#REF!, 2,FALSE)</f>
        <v>#REF!</v>
      </c>
      <c r="BM2679" s="177" t="s">
        <v>6684</v>
      </c>
      <c r="BN2679" s="177" t="s">
        <v>849</v>
      </c>
      <c r="BO2679" s="177" t="s">
        <v>1746</v>
      </c>
      <c r="BU2679" s="177" t="s">
        <v>6684</v>
      </c>
      <c r="BV2679" s="177" t="s">
        <v>849</v>
      </c>
      <c r="BW2679" s="177" t="s">
        <v>1746</v>
      </c>
    </row>
    <row r="2680" spans="51:75" x14ac:dyDescent="0.3">
      <c r="AY2680" s="226" t="e">
        <f>VLOOKUP(C2680,#REF!, 2,FALSE)</f>
        <v>#REF!</v>
      </c>
      <c r="BM2680" s="177" t="s">
        <v>6686</v>
      </c>
      <c r="BN2680" s="177" t="s">
        <v>3199</v>
      </c>
      <c r="BO2680" s="177" t="s">
        <v>1057</v>
      </c>
      <c r="BU2680" s="177" t="s">
        <v>6686</v>
      </c>
      <c r="BV2680" s="177" t="s">
        <v>3199</v>
      </c>
      <c r="BW2680" s="177" t="s">
        <v>1057</v>
      </c>
    </row>
    <row r="2681" spans="51:75" x14ac:dyDescent="0.3">
      <c r="AY2681" s="226" t="e">
        <f>VLOOKUP(C2681,#REF!, 2,FALSE)</f>
        <v>#REF!</v>
      </c>
      <c r="BM2681" s="177" t="s">
        <v>1217</v>
      </c>
      <c r="BN2681" s="177" t="s">
        <v>3045</v>
      </c>
      <c r="BO2681" s="177" t="s">
        <v>770</v>
      </c>
      <c r="BU2681" s="177" t="s">
        <v>1217</v>
      </c>
      <c r="BV2681" s="177" t="s">
        <v>3045</v>
      </c>
      <c r="BW2681" s="177" t="s">
        <v>770</v>
      </c>
    </row>
    <row r="2682" spans="51:75" x14ac:dyDescent="0.3">
      <c r="AY2682" s="226" t="e">
        <f>VLOOKUP(C2682,#REF!, 2,FALSE)</f>
        <v>#REF!</v>
      </c>
      <c r="BM2682" s="177" t="s">
        <v>6687</v>
      </c>
      <c r="BN2682" s="177" t="s">
        <v>3199</v>
      </c>
      <c r="BO2682" s="177" t="s">
        <v>5852</v>
      </c>
      <c r="BU2682" s="177" t="s">
        <v>6687</v>
      </c>
      <c r="BV2682" s="177" t="s">
        <v>3199</v>
      </c>
      <c r="BW2682" s="177" t="s">
        <v>5852</v>
      </c>
    </row>
    <row r="2683" spans="51:75" x14ac:dyDescent="0.3">
      <c r="AY2683" s="226" t="e">
        <f>VLOOKUP(C2683,#REF!, 2,FALSE)</f>
        <v>#REF!</v>
      </c>
      <c r="BM2683" s="177" t="s">
        <v>6688</v>
      </c>
      <c r="BN2683" s="177" t="s">
        <v>628</v>
      </c>
      <c r="BO2683" s="177" t="s">
        <v>5475</v>
      </c>
      <c r="BU2683" s="177" t="s">
        <v>6688</v>
      </c>
      <c r="BV2683" s="177" t="s">
        <v>628</v>
      </c>
      <c r="BW2683" s="177" t="s">
        <v>5475</v>
      </c>
    </row>
    <row r="2684" spans="51:75" x14ac:dyDescent="0.3">
      <c r="AY2684" s="226" t="e">
        <f>VLOOKUP(C2684,#REF!, 2,FALSE)</f>
        <v>#REF!</v>
      </c>
      <c r="BM2684" s="177" t="s">
        <v>6689</v>
      </c>
      <c r="BN2684" s="177" t="s">
        <v>3199</v>
      </c>
      <c r="BO2684" s="177" t="s">
        <v>6690</v>
      </c>
      <c r="BU2684" s="177" t="s">
        <v>6689</v>
      </c>
      <c r="BV2684" s="177" t="s">
        <v>3199</v>
      </c>
      <c r="BW2684" s="177" t="s">
        <v>6690</v>
      </c>
    </row>
    <row r="2685" spans="51:75" x14ac:dyDescent="0.3">
      <c r="AY2685" s="226" t="e">
        <f>VLOOKUP(C2685,#REF!, 2,FALSE)</f>
        <v>#REF!</v>
      </c>
      <c r="BM2685" s="177" t="s">
        <v>6691</v>
      </c>
      <c r="BN2685" s="177" t="s">
        <v>3199</v>
      </c>
      <c r="BO2685" s="177" t="s">
        <v>6693</v>
      </c>
      <c r="BU2685" s="177" t="s">
        <v>6691</v>
      </c>
      <c r="BV2685" s="177" t="s">
        <v>3199</v>
      </c>
      <c r="BW2685" s="177" t="s">
        <v>6693</v>
      </c>
    </row>
    <row r="2686" spans="51:75" x14ac:dyDescent="0.3">
      <c r="AY2686" s="226" t="e">
        <f>VLOOKUP(C2686,#REF!, 2,FALSE)</f>
        <v>#REF!</v>
      </c>
      <c r="BM2686" s="177" t="s">
        <v>6694</v>
      </c>
      <c r="BN2686" s="177" t="s">
        <v>3199</v>
      </c>
      <c r="BO2686" s="177" t="s">
        <v>6695</v>
      </c>
      <c r="BU2686" s="177" t="s">
        <v>6694</v>
      </c>
      <c r="BV2686" s="177" t="s">
        <v>3199</v>
      </c>
      <c r="BW2686" s="177" t="s">
        <v>6695</v>
      </c>
    </row>
    <row r="2687" spans="51:75" x14ac:dyDescent="0.3">
      <c r="AY2687" s="226" t="e">
        <f>VLOOKUP(C2687,#REF!, 2,FALSE)</f>
        <v>#REF!</v>
      </c>
      <c r="BM2687" s="177" t="s">
        <v>6696</v>
      </c>
      <c r="BN2687" s="177" t="s">
        <v>3199</v>
      </c>
      <c r="BO2687" s="177" t="s">
        <v>5477</v>
      </c>
      <c r="BU2687" s="177" t="s">
        <v>6696</v>
      </c>
      <c r="BV2687" s="177" t="s">
        <v>3199</v>
      </c>
      <c r="BW2687" s="177" t="s">
        <v>5477</v>
      </c>
    </row>
    <row r="2688" spans="51:75" x14ac:dyDescent="0.3">
      <c r="AY2688" s="226" t="e">
        <f>VLOOKUP(C2688,#REF!, 2,FALSE)</f>
        <v>#REF!</v>
      </c>
      <c r="BM2688" s="177" t="s">
        <v>6698</v>
      </c>
      <c r="BN2688" s="177" t="s">
        <v>3245</v>
      </c>
      <c r="BO2688" s="177" t="s">
        <v>770</v>
      </c>
      <c r="BU2688" s="177" t="s">
        <v>6698</v>
      </c>
      <c r="BV2688" s="177" t="s">
        <v>3245</v>
      </c>
      <c r="BW2688" s="177" t="s">
        <v>770</v>
      </c>
    </row>
    <row r="2689" spans="51:75" x14ac:dyDescent="0.3">
      <c r="AY2689" s="226" t="e">
        <f>VLOOKUP(C2689,#REF!, 2,FALSE)</f>
        <v>#REF!</v>
      </c>
      <c r="BM2689" s="177" t="s">
        <v>6699</v>
      </c>
      <c r="BN2689" s="177" t="s">
        <v>3199</v>
      </c>
      <c r="BO2689" s="177" t="s">
        <v>1201</v>
      </c>
      <c r="BU2689" s="177" t="s">
        <v>6699</v>
      </c>
      <c r="BV2689" s="177" t="s">
        <v>3199</v>
      </c>
      <c r="BW2689" s="177" t="s">
        <v>1201</v>
      </c>
    </row>
    <row r="2690" spans="51:75" x14ac:dyDescent="0.3">
      <c r="AY2690" s="226" t="e">
        <f>VLOOKUP(C2690,#REF!, 2,FALSE)</f>
        <v>#REF!</v>
      </c>
      <c r="BM2690" s="177" t="s">
        <v>6700</v>
      </c>
      <c r="BN2690" s="177" t="s">
        <v>1269</v>
      </c>
      <c r="BO2690" s="177" t="s">
        <v>6701</v>
      </c>
      <c r="BU2690" s="177" t="s">
        <v>6700</v>
      </c>
      <c r="BV2690" s="177" t="s">
        <v>1269</v>
      </c>
      <c r="BW2690" s="177" t="s">
        <v>6701</v>
      </c>
    </row>
    <row r="2691" spans="51:75" x14ac:dyDescent="0.3">
      <c r="AY2691" s="226" t="e">
        <f>VLOOKUP(C2691,#REF!, 2,FALSE)</f>
        <v>#REF!</v>
      </c>
      <c r="BM2691" s="177" t="s">
        <v>6703</v>
      </c>
      <c r="BN2691" s="177" t="s">
        <v>700</v>
      </c>
      <c r="BO2691" s="177" t="s">
        <v>6704</v>
      </c>
      <c r="BU2691" s="177" t="s">
        <v>6703</v>
      </c>
      <c r="BV2691" s="177" t="s">
        <v>700</v>
      </c>
      <c r="BW2691" s="177" t="s">
        <v>6704</v>
      </c>
    </row>
    <row r="2692" spans="51:75" x14ac:dyDescent="0.3">
      <c r="AY2692" s="226" t="e">
        <f>VLOOKUP(C2692,#REF!, 2,FALSE)</f>
        <v>#REF!</v>
      </c>
      <c r="BM2692" s="177" t="s">
        <v>6705</v>
      </c>
      <c r="BN2692" s="177" t="s">
        <v>3045</v>
      </c>
      <c r="BO2692" s="177" t="s">
        <v>2010</v>
      </c>
      <c r="BU2692" s="177" t="s">
        <v>6705</v>
      </c>
      <c r="BV2692" s="177" t="s">
        <v>3045</v>
      </c>
      <c r="BW2692" s="177" t="s">
        <v>2010</v>
      </c>
    </row>
    <row r="2693" spans="51:75" x14ac:dyDescent="0.3">
      <c r="AY2693" s="226" t="e">
        <f>VLOOKUP(C2693,#REF!, 2,FALSE)</f>
        <v>#REF!</v>
      </c>
      <c r="BM2693" s="177" t="s">
        <v>6706</v>
      </c>
      <c r="BN2693" s="177" t="s">
        <v>3199</v>
      </c>
      <c r="BO2693" s="177" t="s">
        <v>6707</v>
      </c>
      <c r="BU2693" s="177" t="s">
        <v>6706</v>
      </c>
      <c r="BV2693" s="177" t="s">
        <v>3199</v>
      </c>
      <c r="BW2693" s="177" t="s">
        <v>6707</v>
      </c>
    </row>
    <row r="2694" spans="51:75" x14ac:dyDescent="0.3">
      <c r="AY2694" s="226" t="e">
        <f>VLOOKUP(C2694,#REF!, 2,FALSE)</f>
        <v>#REF!</v>
      </c>
      <c r="BM2694" s="177" t="s">
        <v>1218</v>
      </c>
      <c r="BN2694" s="177" t="s">
        <v>1003</v>
      </c>
      <c r="BO2694" s="177" t="s">
        <v>6708</v>
      </c>
      <c r="BU2694" s="177" t="s">
        <v>1218</v>
      </c>
      <c r="BV2694" s="177" t="s">
        <v>1003</v>
      </c>
      <c r="BW2694" s="177" t="s">
        <v>6708</v>
      </c>
    </row>
    <row r="2695" spans="51:75" x14ac:dyDescent="0.3">
      <c r="AY2695" s="226" t="e">
        <f>VLOOKUP(C2695,#REF!, 2,FALSE)</f>
        <v>#REF!</v>
      </c>
      <c r="BM2695" s="177" t="s">
        <v>6709</v>
      </c>
      <c r="BN2695" s="177" t="s">
        <v>3245</v>
      </c>
      <c r="BO2695" s="177" t="s">
        <v>2983</v>
      </c>
      <c r="BU2695" s="177" t="s">
        <v>6709</v>
      </c>
      <c r="BV2695" s="177" t="s">
        <v>3245</v>
      </c>
      <c r="BW2695" s="177" t="s">
        <v>2983</v>
      </c>
    </row>
    <row r="2696" spans="51:75" x14ac:dyDescent="0.3">
      <c r="AY2696" s="226" t="e">
        <f>VLOOKUP(C2696,#REF!, 2,FALSE)</f>
        <v>#REF!</v>
      </c>
      <c r="BM2696" s="177" t="s">
        <v>6710</v>
      </c>
      <c r="BN2696" s="177" t="s">
        <v>1139</v>
      </c>
      <c r="BO2696" s="177" t="s">
        <v>6711</v>
      </c>
      <c r="BU2696" s="177" t="s">
        <v>6710</v>
      </c>
      <c r="BV2696" s="177" t="s">
        <v>1139</v>
      </c>
      <c r="BW2696" s="177" t="s">
        <v>6711</v>
      </c>
    </row>
    <row r="2697" spans="51:75" x14ac:dyDescent="0.3">
      <c r="AY2697" s="226" t="e">
        <f>VLOOKUP(C2697,#REF!, 2,FALSE)</f>
        <v>#REF!</v>
      </c>
      <c r="BM2697" s="177" t="s">
        <v>6712</v>
      </c>
      <c r="BN2697" s="177" t="s">
        <v>1139</v>
      </c>
      <c r="BO2697" s="177" t="s">
        <v>6265</v>
      </c>
      <c r="BU2697" s="177" t="s">
        <v>6712</v>
      </c>
      <c r="BV2697" s="177" t="s">
        <v>1139</v>
      </c>
      <c r="BW2697" s="177" t="s">
        <v>6265</v>
      </c>
    </row>
    <row r="2698" spans="51:75" x14ac:dyDescent="0.3">
      <c r="AY2698" s="226" t="e">
        <f>VLOOKUP(C2698,#REF!, 2,FALSE)</f>
        <v>#REF!</v>
      </c>
      <c r="BM2698" s="177" t="s">
        <v>1219</v>
      </c>
      <c r="BN2698" s="177" t="s">
        <v>16979</v>
      </c>
      <c r="BO2698" s="177" t="s">
        <v>5745</v>
      </c>
      <c r="BU2698" s="177" t="s">
        <v>1219</v>
      </c>
      <c r="BV2698" s="177" t="s">
        <v>16979</v>
      </c>
      <c r="BW2698" s="177" t="s">
        <v>5745</v>
      </c>
    </row>
    <row r="2699" spans="51:75" x14ac:dyDescent="0.3">
      <c r="AY2699" s="226" t="e">
        <f>VLOOKUP(C2699,#REF!, 2,FALSE)</f>
        <v>#REF!</v>
      </c>
      <c r="BM2699" s="177" t="s">
        <v>6713</v>
      </c>
      <c r="BN2699" s="177" t="s">
        <v>3087</v>
      </c>
      <c r="BO2699" s="177" t="s">
        <v>6714</v>
      </c>
      <c r="BU2699" s="177" t="s">
        <v>6713</v>
      </c>
      <c r="BV2699" s="177" t="s">
        <v>3087</v>
      </c>
      <c r="BW2699" s="177" t="s">
        <v>6714</v>
      </c>
    </row>
    <row r="2700" spans="51:75" x14ac:dyDescent="0.3">
      <c r="AY2700" s="226" t="e">
        <f>VLOOKUP(C2700,#REF!, 2,FALSE)</f>
        <v>#REF!</v>
      </c>
      <c r="BM2700" s="177" t="s">
        <v>6715</v>
      </c>
      <c r="BN2700" s="177" t="s">
        <v>2983</v>
      </c>
      <c r="BO2700" s="177" t="s">
        <v>6716</v>
      </c>
      <c r="BU2700" s="177" t="s">
        <v>6715</v>
      </c>
      <c r="BV2700" s="177" t="s">
        <v>2983</v>
      </c>
      <c r="BW2700" s="177" t="s">
        <v>6716</v>
      </c>
    </row>
    <row r="2701" spans="51:75" x14ac:dyDescent="0.3">
      <c r="AY2701" s="226" t="e">
        <f>VLOOKUP(C2701,#REF!, 2,FALSE)</f>
        <v>#REF!</v>
      </c>
      <c r="BM2701" s="177" t="s">
        <v>6717</v>
      </c>
      <c r="BN2701" s="177" t="s">
        <v>700</v>
      </c>
      <c r="BO2701" s="177" t="s">
        <v>6718</v>
      </c>
      <c r="BU2701" s="177" t="s">
        <v>6717</v>
      </c>
      <c r="BV2701" s="177" t="s">
        <v>700</v>
      </c>
      <c r="BW2701" s="177" t="s">
        <v>6718</v>
      </c>
    </row>
    <row r="2702" spans="51:75" x14ac:dyDescent="0.3">
      <c r="AY2702" s="226" t="e">
        <f>VLOOKUP(C2702,#REF!, 2,FALSE)</f>
        <v>#REF!</v>
      </c>
      <c r="BM2702" s="177" t="s">
        <v>6719</v>
      </c>
      <c r="BN2702" s="177" t="s">
        <v>658</v>
      </c>
      <c r="BO2702" s="177" t="s">
        <v>6720</v>
      </c>
      <c r="BU2702" s="177" t="s">
        <v>6719</v>
      </c>
      <c r="BV2702" s="177" t="s">
        <v>658</v>
      </c>
      <c r="BW2702" s="177" t="s">
        <v>6720</v>
      </c>
    </row>
    <row r="2703" spans="51:75" x14ac:dyDescent="0.3">
      <c r="AY2703" s="226" t="e">
        <f>VLOOKUP(C2703,#REF!, 2,FALSE)</f>
        <v>#REF!</v>
      </c>
      <c r="BM2703" s="177" t="s">
        <v>6721</v>
      </c>
      <c r="BN2703" s="177" t="s">
        <v>625</v>
      </c>
      <c r="BO2703" s="177" t="s">
        <v>6722</v>
      </c>
      <c r="BU2703" s="177" t="s">
        <v>6721</v>
      </c>
      <c r="BV2703" s="177" t="s">
        <v>625</v>
      </c>
      <c r="BW2703" s="177" t="s">
        <v>6722</v>
      </c>
    </row>
    <row r="2704" spans="51:75" x14ac:dyDescent="0.3">
      <c r="AY2704" s="226" t="e">
        <f>VLOOKUP(C2704,#REF!, 2,FALSE)</f>
        <v>#REF!</v>
      </c>
      <c r="BM2704" s="177" t="s">
        <v>1220</v>
      </c>
      <c r="BN2704" s="177" t="s">
        <v>2983</v>
      </c>
      <c r="BO2704" s="177" t="s">
        <v>2983</v>
      </c>
      <c r="BU2704" s="177" t="s">
        <v>1220</v>
      </c>
      <c r="BV2704" s="177" t="s">
        <v>2983</v>
      </c>
      <c r="BW2704" s="177" t="s">
        <v>2983</v>
      </c>
    </row>
    <row r="2705" spans="51:75" x14ac:dyDescent="0.3">
      <c r="AY2705" s="226" t="e">
        <f>VLOOKUP(C2705,#REF!, 2,FALSE)</f>
        <v>#REF!</v>
      </c>
      <c r="BM2705" s="177" t="s">
        <v>6723</v>
      </c>
      <c r="BN2705" s="177" t="s">
        <v>3028</v>
      </c>
      <c r="BO2705" s="177" t="s">
        <v>6724</v>
      </c>
      <c r="BU2705" s="177" t="s">
        <v>6723</v>
      </c>
      <c r="BV2705" s="177" t="s">
        <v>3028</v>
      </c>
      <c r="BW2705" s="177" t="s">
        <v>6724</v>
      </c>
    </row>
    <row r="2706" spans="51:75" x14ac:dyDescent="0.3">
      <c r="AY2706" s="226" t="e">
        <f>VLOOKUP(C2706,#REF!, 2,FALSE)</f>
        <v>#REF!</v>
      </c>
      <c r="BM2706" s="177" t="s">
        <v>1221</v>
      </c>
      <c r="BN2706" s="177" t="s">
        <v>16979</v>
      </c>
      <c r="BO2706" s="177" t="s">
        <v>6725</v>
      </c>
      <c r="BU2706" s="177" t="s">
        <v>1221</v>
      </c>
      <c r="BV2706" s="177" t="s">
        <v>16979</v>
      </c>
      <c r="BW2706" s="177" t="s">
        <v>6725</v>
      </c>
    </row>
    <row r="2707" spans="51:75" x14ac:dyDescent="0.3">
      <c r="AY2707" s="226" t="e">
        <f>VLOOKUP(C2707,#REF!, 2,FALSE)</f>
        <v>#REF!</v>
      </c>
      <c r="BM2707" s="177" t="s">
        <v>6726</v>
      </c>
      <c r="BN2707" s="177" t="s">
        <v>16979</v>
      </c>
      <c r="BO2707" s="177" t="s">
        <v>6727</v>
      </c>
      <c r="BU2707" s="177" t="s">
        <v>6726</v>
      </c>
      <c r="BV2707" s="177" t="s">
        <v>16979</v>
      </c>
      <c r="BW2707" s="177" t="s">
        <v>6727</v>
      </c>
    </row>
    <row r="2708" spans="51:75" x14ac:dyDescent="0.3">
      <c r="AY2708" s="226" t="e">
        <f>VLOOKUP(C2708,#REF!, 2,FALSE)</f>
        <v>#REF!</v>
      </c>
      <c r="BM2708" s="177" t="s">
        <v>6728</v>
      </c>
      <c r="BN2708" s="177" t="s">
        <v>2983</v>
      </c>
      <c r="BO2708" s="177" t="s">
        <v>6729</v>
      </c>
      <c r="BU2708" s="177" t="s">
        <v>6728</v>
      </c>
      <c r="BV2708" s="177" t="s">
        <v>2983</v>
      </c>
      <c r="BW2708" s="177" t="s">
        <v>6729</v>
      </c>
    </row>
    <row r="2709" spans="51:75" x14ac:dyDescent="0.3">
      <c r="AY2709" s="226" t="e">
        <f>VLOOKUP(C2709,#REF!, 2,FALSE)</f>
        <v>#REF!</v>
      </c>
      <c r="BM2709" s="177" t="s">
        <v>6730</v>
      </c>
      <c r="BN2709" s="177" t="s">
        <v>1342</v>
      </c>
      <c r="BO2709" s="177" t="s">
        <v>5917</v>
      </c>
      <c r="BU2709" s="177" t="s">
        <v>6730</v>
      </c>
      <c r="BV2709" s="177" t="s">
        <v>1342</v>
      </c>
      <c r="BW2709" s="177" t="s">
        <v>5917</v>
      </c>
    </row>
    <row r="2710" spans="51:75" x14ac:dyDescent="0.3">
      <c r="AY2710" s="226" t="e">
        <f>VLOOKUP(C2710,#REF!, 2,FALSE)</f>
        <v>#REF!</v>
      </c>
      <c r="BM2710" s="177" t="s">
        <v>6731</v>
      </c>
      <c r="BN2710" s="177" t="s">
        <v>3045</v>
      </c>
      <c r="BO2710" s="177" t="s">
        <v>708</v>
      </c>
      <c r="BU2710" s="177" t="s">
        <v>6731</v>
      </c>
      <c r="BV2710" s="177" t="s">
        <v>3045</v>
      </c>
      <c r="BW2710" s="177" t="s">
        <v>708</v>
      </c>
    </row>
    <row r="2711" spans="51:75" x14ac:dyDescent="0.3">
      <c r="AY2711" s="226" t="e">
        <f>VLOOKUP(C2711,#REF!, 2,FALSE)</f>
        <v>#REF!</v>
      </c>
      <c r="BM2711" s="177" t="s">
        <v>6732</v>
      </c>
      <c r="BN2711" s="177" t="s">
        <v>3245</v>
      </c>
      <c r="BO2711" s="177" t="s">
        <v>2983</v>
      </c>
      <c r="BU2711" s="177" t="s">
        <v>6732</v>
      </c>
      <c r="BV2711" s="177" t="s">
        <v>3245</v>
      </c>
      <c r="BW2711" s="177" t="s">
        <v>2983</v>
      </c>
    </row>
    <row r="2712" spans="51:75" x14ac:dyDescent="0.3">
      <c r="AY2712" s="226" t="e">
        <f>VLOOKUP(C2712,#REF!, 2,FALSE)</f>
        <v>#REF!</v>
      </c>
      <c r="BM2712" s="177" t="s">
        <v>6733</v>
      </c>
      <c r="BN2712" s="177" t="s">
        <v>16979</v>
      </c>
      <c r="BO2712" s="177" t="s">
        <v>6734</v>
      </c>
      <c r="BU2712" s="177" t="s">
        <v>6733</v>
      </c>
      <c r="BV2712" s="177" t="s">
        <v>16979</v>
      </c>
      <c r="BW2712" s="177" t="s">
        <v>6734</v>
      </c>
    </row>
    <row r="2713" spans="51:75" x14ac:dyDescent="0.3">
      <c r="AY2713" s="226" t="e">
        <f>VLOOKUP(C2713,#REF!, 2,FALSE)</f>
        <v>#REF!</v>
      </c>
      <c r="BM2713" s="177" t="s">
        <v>6735</v>
      </c>
      <c r="BN2713" s="177" t="s">
        <v>16979</v>
      </c>
      <c r="BO2713" s="177" t="s">
        <v>6736</v>
      </c>
      <c r="BU2713" s="177" t="s">
        <v>6735</v>
      </c>
      <c r="BV2713" s="177" t="s">
        <v>16979</v>
      </c>
      <c r="BW2713" s="177" t="s">
        <v>6736</v>
      </c>
    </row>
    <row r="2714" spans="51:75" x14ac:dyDescent="0.3">
      <c r="AY2714" s="226" t="e">
        <f>VLOOKUP(C2714,#REF!, 2,FALSE)</f>
        <v>#REF!</v>
      </c>
      <c r="BM2714" s="177" t="s">
        <v>6737</v>
      </c>
      <c r="BN2714" s="177" t="s">
        <v>16979</v>
      </c>
      <c r="BO2714" s="177" t="s">
        <v>6738</v>
      </c>
      <c r="BU2714" s="177" t="s">
        <v>6737</v>
      </c>
      <c r="BV2714" s="177" t="s">
        <v>16979</v>
      </c>
      <c r="BW2714" s="177" t="s">
        <v>6738</v>
      </c>
    </row>
    <row r="2715" spans="51:75" x14ac:dyDescent="0.3">
      <c r="AY2715" s="226" t="e">
        <f>VLOOKUP(C2715,#REF!, 2,FALSE)</f>
        <v>#REF!</v>
      </c>
      <c r="BM2715" s="177" t="s">
        <v>6739</v>
      </c>
      <c r="BN2715" s="177" t="s">
        <v>16979</v>
      </c>
      <c r="BO2715" s="177" t="s">
        <v>3960</v>
      </c>
      <c r="BU2715" s="177" t="s">
        <v>6739</v>
      </c>
      <c r="BV2715" s="177" t="s">
        <v>16979</v>
      </c>
      <c r="BW2715" s="177" t="s">
        <v>3960</v>
      </c>
    </row>
    <row r="2716" spans="51:75" x14ac:dyDescent="0.3">
      <c r="AY2716" s="226" t="e">
        <f>VLOOKUP(C2716,#REF!, 2,FALSE)</f>
        <v>#REF!</v>
      </c>
      <c r="BM2716" s="177" t="s">
        <v>132</v>
      </c>
      <c r="BN2716" s="177" t="s">
        <v>3005</v>
      </c>
      <c r="BO2716" s="177" t="s">
        <v>3943</v>
      </c>
      <c r="BU2716" s="177" t="s">
        <v>132</v>
      </c>
      <c r="BV2716" s="177" t="s">
        <v>3005</v>
      </c>
      <c r="BW2716" s="177" t="s">
        <v>3943</v>
      </c>
    </row>
    <row r="2717" spans="51:75" x14ac:dyDescent="0.3">
      <c r="AY2717" s="226" t="e">
        <f>VLOOKUP(C2717,#REF!, 2,FALSE)</f>
        <v>#REF!</v>
      </c>
      <c r="BM2717" s="177" t="s">
        <v>175</v>
      </c>
      <c r="BN2717" s="177" t="s">
        <v>619</v>
      </c>
      <c r="BO2717" s="177" t="s">
        <v>3012</v>
      </c>
      <c r="BU2717" s="177" t="s">
        <v>175</v>
      </c>
      <c r="BV2717" s="177" t="s">
        <v>619</v>
      </c>
      <c r="BW2717" s="177" t="s">
        <v>3012</v>
      </c>
    </row>
    <row r="2718" spans="51:75" x14ac:dyDescent="0.3">
      <c r="AY2718" s="226" t="e">
        <f>VLOOKUP(C2718,#REF!, 2,FALSE)</f>
        <v>#REF!</v>
      </c>
      <c r="BM2718" s="177" t="s">
        <v>6742</v>
      </c>
      <c r="BN2718" s="177" t="s">
        <v>16979</v>
      </c>
      <c r="BO2718" s="177" t="s">
        <v>5897</v>
      </c>
      <c r="BU2718" s="177" t="s">
        <v>6742</v>
      </c>
      <c r="BV2718" s="177" t="s">
        <v>16979</v>
      </c>
      <c r="BW2718" s="177" t="s">
        <v>5897</v>
      </c>
    </row>
    <row r="2719" spans="51:75" x14ac:dyDescent="0.3">
      <c r="AY2719" s="226" t="e">
        <f>VLOOKUP(C2719,#REF!, 2,FALSE)</f>
        <v>#REF!</v>
      </c>
      <c r="BM2719" s="177" t="s">
        <v>6743</v>
      </c>
      <c r="BN2719" s="177" t="s">
        <v>2983</v>
      </c>
      <c r="BO2719" s="177" t="s">
        <v>2983</v>
      </c>
      <c r="BU2719" s="177" t="s">
        <v>6743</v>
      </c>
      <c r="BV2719" s="177" t="s">
        <v>2983</v>
      </c>
      <c r="BW2719" s="177" t="s">
        <v>2983</v>
      </c>
    </row>
    <row r="2720" spans="51:75" x14ac:dyDescent="0.3">
      <c r="AY2720" s="226" t="e">
        <f>VLOOKUP(C2720,#REF!, 2,FALSE)</f>
        <v>#REF!</v>
      </c>
      <c r="BM2720" s="177" t="s">
        <v>6744</v>
      </c>
      <c r="BN2720" s="177" t="s">
        <v>666</v>
      </c>
      <c r="BO2720" s="177" t="s">
        <v>2983</v>
      </c>
      <c r="BU2720" s="177" t="s">
        <v>6744</v>
      </c>
      <c r="BV2720" s="177" t="s">
        <v>666</v>
      </c>
      <c r="BW2720" s="177" t="s">
        <v>2983</v>
      </c>
    </row>
    <row r="2721" spans="51:75" x14ac:dyDescent="0.3">
      <c r="AY2721" s="226" t="e">
        <f>VLOOKUP(C2721,#REF!, 2,FALSE)</f>
        <v>#REF!</v>
      </c>
      <c r="BM2721" s="177" t="s">
        <v>6745</v>
      </c>
      <c r="BN2721" s="177" t="s">
        <v>16979</v>
      </c>
      <c r="BO2721" s="177" t="s">
        <v>6746</v>
      </c>
      <c r="BU2721" s="177" t="s">
        <v>6745</v>
      </c>
      <c r="BV2721" s="177" t="s">
        <v>16979</v>
      </c>
      <c r="BW2721" s="177" t="s">
        <v>6746</v>
      </c>
    </row>
    <row r="2722" spans="51:75" x14ac:dyDescent="0.3">
      <c r="AY2722" s="226" t="e">
        <f>VLOOKUP(C2722,#REF!, 2,FALSE)</f>
        <v>#REF!</v>
      </c>
      <c r="BM2722" s="177" t="s">
        <v>6747</v>
      </c>
      <c r="BN2722" s="177" t="s">
        <v>2979</v>
      </c>
      <c r="BO2722" s="177" t="s">
        <v>6748</v>
      </c>
      <c r="BU2722" s="177" t="s">
        <v>6747</v>
      </c>
      <c r="BV2722" s="177" t="s">
        <v>2979</v>
      </c>
      <c r="BW2722" s="177" t="s">
        <v>6748</v>
      </c>
    </row>
    <row r="2723" spans="51:75" x14ac:dyDescent="0.3">
      <c r="AY2723" s="226" t="e">
        <f>VLOOKUP(C2723,#REF!, 2,FALSE)</f>
        <v>#REF!</v>
      </c>
      <c r="BM2723" s="177" t="s">
        <v>6749</v>
      </c>
      <c r="BN2723" s="177" t="s">
        <v>1342</v>
      </c>
      <c r="BO2723" s="177" t="s">
        <v>664</v>
      </c>
      <c r="BU2723" s="177" t="s">
        <v>6749</v>
      </c>
      <c r="BV2723" s="177" t="s">
        <v>1342</v>
      </c>
      <c r="BW2723" s="177" t="s">
        <v>664</v>
      </c>
    </row>
    <row r="2724" spans="51:75" x14ac:dyDescent="0.3">
      <c r="AY2724" s="226" t="e">
        <f>VLOOKUP(C2724,#REF!, 2,FALSE)</f>
        <v>#REF!</v>
      </c>
      <c r="BM2724" s="177" t="s">
        <v>6750</v>
      </c>
      <c r="BN2724" s="177" t="s">
        <v>16979</v>
      </c>
      <c r="BO2724" s="177" t="s">
        <v>6751</v>
      </c>
      <c r="BU2724" s="177" t="s">
        <v>6750</v>
      </c>
      <c r="BV2724" s="177" t="s">
        <v>16979</v>
      </c>
      <c r="BW2724" s="177" t="s">
        <v>6751</v>
      </c>
    </row>
    <row r="2725" spans="51:75" x14ac:dyDescent="0.3">
      <c r="AY2725" s="226" t="e">
        <f>VLOOKUP(C2725,#REF!, 2,FALSE)</f>
        <v>#REF!</v>
      </c>
      <c r="BM2725" s="177" t="s">
        <v>6752</v>
      </c>
      <c r="BN2725" s="177" t="s">
        <v>16979</v>
      </c>
      <c r="BO2725" s="177" t="s">
        <v>4432</v>
      </c>
      <c r="BU2725" s="177" t="s">
        <v>6752</v>
      </c>
      <c r="BV2725" s="177" t="s">
        <v>16979</v>
      </c>
      <c r="BW2725" s="177" t="s">
        <v>4432</v>
      </c>
    </row>
    <row r="2726" spans="51:75" x14ac:dyDescent="0.3">
      <c r="AY2726" s="226" t="e">
        <f>VLOOKUP(C2726,#REF!, 2,FALSE)</f>
        <v>#REF!</v>
      </c>
      <c r="BM2726" s="177" t="s">
        <v>6753</v>
      </c>
      <c r="BN2726" s="177" t="s">
        <v>16979</v>
      </c>
      <c r="BO2726" s="177" t="s">
        <v>5020</v>
      </c>
      <c r="BU2726" s="177" t="s">
        <v>6753</v>
      </c>
      <c r="BV2726" s="177" t="s">
        <v>16979</v>
      </c>
      <c r="BW2726" s="177" t="s">
        <v>5020</v>
      </c>
    </row>
    <row r="2727" spans="51:75" x14ac:dyDescent="0.3">
      <c r="AY2727" s="226" t="e">
        <f>VLOOKUP(C2727,#REF!, 2,FALSE)</f>
        <v>#REF!</v>
      </c>
      <c r="BM2727" s="177" t="s">
        <v>6754</v>
      </c>
      <c r="BN2727" s="177" t="s">
        <v>16979</v>
      </c>
      <c r="BO2727" s="177" t="s">
        <v>1328</v>
      </c>
      <c r="BU2727" s="177" t="s">
        <v>6754</v>
      </c>
      <c r="BV2727" s="177" t="s">
        <v>16979</v>
      </c>
      <c r="BW2727" s="177" t="s">
        <v>1328</v>
      </c>
    </row>
    <row r="2728" spans="51:75" x14ac:dyDescent="0.3">
      <c r="AY2728" s="226" t="e">
        <f>VLOOKUP(C2728,#REF!, 2,FALSE)</f>
        <v>#REF!</v>
      </c>
      <c r="BM2728" s="177" t="s">
        <v>6756</v>
      </c>
      <c r="BN2728" s="177" t="s">
        <v>16979</v>
      </c>
      <c r="BO2728" s="177" t="s">
        <v>6757</v>
      </c>
      <c r="BU2728" s="177" t="s">
        <v>6756</v>
      </c>
      <c r="BV2728" s="177" t="s">
        <v>16979</v>
      </c>
      <c r="BW2728" s="177" t="s">
        <v>6757</v>
      </c>
    </row>
    <row r="2729" spans="51:75" x14ac:dyDescent="0.3">
      <c r="AY2729" s="226" t="e">
        <f>VLOOKUP(C2729,#REF!, 2,FALSE)</f>
        <v>#REF!</v>
      </c>
      <c r="BM2729" s="177" t="s">
        <v>6758</v>
      </c>
      <c r="BN2729" s="177" t="s">
        <v>16979</v>
      </c>
      <c r="BO2729" s="177" t="s">
        <v>6759</v>
      </c>
      <c r="BU2729" s="177" t="s">
        <v>6758</v>
      </c>
      <c r="BV2729" s="177" t="s">
        <v>16979</v>
      </c>
      <c r="BW2729" s="177" t="s">
        <v>6759</v>
      </c>
    </row>
    <row r="2730" spans="51:75" x14ac:dyDescent="0.3">
      <c r="AY2730" s="226" t="e">
        <f>VLOOKUP(C2730,#REF!, 2,FALSE)</f>
        <v>#REF!</v>
      </c>
      <c r="BM2730" s="177" t="s">
        <v>6760</v>
      </c>
      <c r="BN2730" s="177" t="s">
        <v>16979</v>
      </c>
      <c r="BO2730" s="177" t="s">
        <v>6761</v>
      </c>
      <c r="BU2730" s="177" t="s">
        <v>6760</v>
      </c>
      <c r="BV2730" s="177" t="s">
        <v>16979</v>
      </c>
      <c r="BW2730" s="177" t="s">
        <v>6761</v>
      </c>
    </row>
    <row r="2731" spans="51:75" x14ac:dyDescent="0.3">
      <c r="AY2731" s="226" t="e">
        <f>VLOOKUP(C2731,#REF!, 2,FALSE)</f>
        <v>#REF!</v>
      </c>
      <c r="BM2731" s="177" t="s">
        <v>133</v>
      </c>
      <c r="BN2731" s="177" t="s">
        <v>719</v>
      </c>
      <c r="BO2731" s="177" t="s">
        <v>6762</v>
      </c>
      <c r="BU2731" s="177" t="s">
        <v>133</v>
      </c>
      <c r="BV2731" s="177" t="s">
        <v>719</v>
      </c>
      <c r="BW2731" s="177" t="s">
        <v>6762</v>
      </c>
    </row>
    <row r="2732" spans="51:75" x14ac:dyDescent="0.3">
      <c r="AY2732" s="226" t="e">
        <f>VLOOKUP(C2732,#REF!, 2,FALSE)</f>
        <v>#REF!</v>
      </c>
      <c r="BM2732" s="177" t="s">
        <v>6763</v>
      </c>
      <c r="BN2732" s="177" t="s">
        <v>16979</v>
      </c>
      <c r="BO2732" s="177" t="s">
        <v>6764</v>
      </c>
      <c r="BU2732" s="177" t="s">
        <v>6763</v>
      </c>
      <c r="BV2732" s="177" t="s">
        <v>16979</v>
      </c>
      <c r="BW2732" s="177" t="s">
        <v>6764</v>
      </c>
    </row>
    <row r="2733" spans="51:75" x14ac:dyDescent="0.3">
      <c r="AY2733" s="226" t="e">
        <f>VLOOKUP(C2733,#REF!, 2,FALSE)</f>
        <v>#REF!</v>
      </c>
      <c r="BM2733" s="177" t="s">
        <v>6765</v>
      </c>
      <c r="BN2733" s="177" t="s">
        <v>715</v>
      </c>
      <c r="BO2733" s="177" t="s">
        <v>6766</v>
      </c>
      <c r="BU2733" s="177" t="s">
        <v>6765</v>
      </c>
      <c r="BV2733" s="177" t="s">
        <v>715</v>
      </c>
      <c r="BW2733" s="177" t="s">
        <v>6766</v>
      </c>
    </row>
    <row r="2734" spans="51:75" x14ac:dyDescent="0.3">
      <c r="AY2734" s="226" t="e">
        <f>VLOOKUP(C2734,#REF!, 2,FALSE)</f>
        <v>#REF!</v>
      </c>
      <c r="BM2734" s="177" t="s">
        <v>6767</v>
      </c>
      <c r="BN2734" s="177" t="s">
        <v>616</v>
      </c>
      <c r="BO2734" s="177" t="s">
        <v>6768</v>
      </c>
      <c r="BU2734" s="177" t="s">
        <v>6767</v>
      </c>
      <c r="BV2734" s="177" t="s">
        <v>616</v>
      </c>
      <c r="BW2734" s="177" t="s">
        <v>6768</v>
      </c>
    </row>
    <row r="2735" spans="51:75" x14ac:dyDescent="0.3">
      <c r="AY2735" s="226" t="e">
        <f>VLOOKUP(C2735,#REF!, 2,FALSE)</f>
        <v>#REF!</v>
      </c>
      <c r="BM2735" s="177" t="s">
        <v>6769</v>
      </c>
      <c r="BN2735" s="177" t="s">
        <v>16979</v>
      </c>
      <c r="BO2735" s="177" t="s">
        <v>6770</v>
      </c>
      <c r="BU2735" s="177" t="s">
        <v>6769</v>
      </c>
      <c r="BV2735" s="177" t="s">
        <v>16979</v>
      </c>
      <c r="BW2735" s="177" t="s">
        <v>6770</v>
      </c>
    </row>
    <row r="2736" spans="51:75" x14ac:dyDescent="0.3">
      <c r="AY2736" s="226" t="e">
        <f>VLOOKUP(C2736,#REF!, 2,FALSE)</f>
        <v>#REF!</v>
      </c>
      <c r="BM2736" s="177" t="s">
        <v>1231</v>
      </c>
      <c r="BN2736" s="177" t="s">
        <v>16979</v>
      </c>
      <c r="BO2736" s="177" t="s">
        <v>6771</v>
      </c>
      <c r="BU2736" s="177" t="s">
        <v>1231</v>
      </c>
      <c r="BV2736" s="177" t="s">
        <v>16979</v>
      </c>
      <c r="BW2736" s="177" t="s">
        <v>6771</v>
      </c>
    </row>
    <row r="2737" spans="51:75" x14ac:dyDescent="0.3">
      <c r="AY2737" s="226" t="e">
        <f>VLOOKUP(C2737,#REF!, 2,FALSE)</f>
        <v>#REF!</v>
      </c>
      <c r="BM2737" s="177" t="s">
        <v>6772</v>
      </c>
      <c r="BN2737" s="177" t="s">
        <v>16979</v>
      </c>
      <c r="BO2737" s="177" t="s">
        <v>6773</v>
      </c>
      <c r="BU2737" s="177" t="s">
        <v>6772</v>
      </c>
      <c r="BV2737" s="177" t="s">
        <v>16979</v>
      </c>
      <c r="BW2737" s="177" t="s">
        <v>6773</v>
      </c>
    </row>
    <row r="2738" spans="51:75" x14ac:dyDescent="0.3">
      <c r="AY2738" s="226" t="e">
        <f>VLOOKUP(C2738,#REF!, 2,FALSE)</f>
        <v>#REF!</v>
      </c>
      <c r="BM2738" s="177" t="s">
        <v>6774</v>
      </c>
      <c r="BN2738" s="177" t="s">
        <v>3005</v>
      </c>
      <c r="BO2738" s="177" t="s">
        <v>6775</v>
      </c>
      <c r="BU2738" s="177" t="s">
        <v>6774</v>
      </c>
      <c r="BV2738" s="177" t="s">
        <v>3005</v>
      </c>
      <c r="BW2738" s="177" t="s">
        <v>6775</v>
      </c>
    </row>
    <row r="2739" spans="51:75" x14ac:dyDescent="0.3">
      <c r="AY2739" s="226" t="e">
        <f>VLOOKUP(C2739,#REF!, 2,FALSE)</f>
        <v>#REF!</v>
      </c>
      <c r="BM2739" s="177" t="s">
        <v>6776</v>
      </c>
      <c r="BN2739" s="177" t="s">
        <v>3087</v>
      </c>
      <c r="BO2739" s="177" t="s">
        <v>6777</v>
      </c>
      <c r="BU2739" s="177" t="s">
        <v>6776</v>
      </c>
      <c r="BV2739" s="177" t="s">
        <v>3087</v>
      </c>
      <c r="BW2739" s="177" t="s">
        <v>6777</v>
      </c>
    </row>
    <row r="2740" spans="51:75" x14ac:dyDescent="0.3">
      <c r="AY2740" s="226" t="e">
        <f>VLOOKUP(C2740,#REF!, 2,FALSE)</f>
        <v>#REF!</v>
      </c>
      <c r="BM2740" s="177" t="s">
        <v>6778</v>
      </c>
      <c r="BN2740" s="177" t="s">
        <v>16979</v>
      </c>
      <c r="BO2740" s="177" t="s">
        <v>1435</v>
      </c>
      <c r="BU2740" s="177" t="s">
        <v>6778</v>
      </c>
      <c r="BV2740" s="177" t="s">
        <v>16979</v>
      </c>
      <c r="BW2740" s="177" t="s">
        <v>1435</v>
      </c>
    </row>
    <row r="2741" spans="51:75" x14ac:dyDescent="0.3">
      <c r="AY2741" s="226" t="e">
        <f>VLOOKUP(C2741,#REF!, 2,FALSE)</f>
        <v>#REF!</v>
      </c>
      <c r="BM2741" s="177" t="s">
        <v>6779</v>
      </c>
      <c r="BN2741" s="177" t="s">
        <v>3028</v>
      </c>
      <c r="BO2741" s="177" t="s">
        <v>6780</v>
      </c>
      <c r="BU2741" s="177" t="s">
        <v>6779</v>
      </c>
      <c r="BV2741" s="177" t="s">
        <v>3028</v>
      </c>
      <c r="BW2741" s="177" t="s">
        <v>6780</v>
      </c>
    </row>
    <row r="2742" spans="51:75" x14ac:dyDescent="0.3">
      <c r="AY2742" s="226" t="e">
        <f>VLOOKUP(C2742,#REF!, 2,FALSE)</f>
        <v>#REF!</v>
      </c>
      <c r="BM2742" s="177" t="s">
        <v>6781</v>
      </c>
      <c r="BN2742" s="177" t="s">
        <v>862</v>
      </c>
      <c r="BO2742" s="177" t="s">
        <v>6782</v>
      </c>
      <c r="BU2742" s="177" t="s">
        <v>6781</v>
      </c>
      <c r="BV2742" s="177" t="s">
        <v>862</v>
      </c>
      <c r="BW2742" s="177" t="s">
        <v>6782</v>
      </c>
    </row>
    <row r="2743" spans="51:75" x14ac:dyDescent="0.3">
      <c r="AY2743" s="226" t="e">
        <f>VLOOKUP(C2743,#REF!, 2,FALSE)</f>
        <v>#REF!</v>
      </c>
      <c r="BM2743" s="177" t="s">
        <v>6784</v>
      </c>
      <c r="BN2743" s="177" t="s">
        <v>3199</v>
      </c>
      <c r="BO2743" s="177" t="s">
        <v>3889</v>
      </c>
      <c r="BU2743" s="177" t="s">
        <v>6784</v>
      </c>
      <c r="BV2743" s="177" t="s">
        <v>3199</v>
      </c>
      <c r="BW2743" s="177" t="s">
        <v>3889</v>
      </c>
    </row>
    <row r="2744" spans="51:75" x14ac:dyDescent="0.3">
      <c r="AY2744" s="226" t="e">
        <f>VLOOKUP(C2744,#REF!, 2,FALSE)</f>
        <v>#REF!</v>
      </c>
      <c r="BM2744" s="177" t="s">
        <v>6785</v>
      </c>
      <c r="BN2744" s="177" t="s">
        <v>628</v>
      </c>
      <c r="BO2744" s="177" t="s">
        <v>6786</v>
      </c>
      <c r="BU2744" s="177" t="s">
        <v>6785</v>
      </c>
      <c r="BV2744" s="177" t="s">
        <v>628</v>
      </c>
      <c r="BW2744" s="177" t="s">
        <v>6786</v>
      </c>
    </row>
    <row r="2745" spans="51:75" x14ac:dyDescent="0.3">
      <c r="AY2745" s="226" t="e">
        <f>VLOOKUP(C2745,#REF!, 2,FALSE)</f>
        <v>#REF!</v>
      </c>
      <c r="BM2745" s="177" t="s">
        <v>6787</v>
      </c>
      <c r="BN2745" s="177" t="s">
        <v>1342</v>
      </c>
      <c r="BO2745" s="177" t="s">
        <v>6788</v>
      </c>
      <c r="BU2745" s="177" t="s">
        <v>6787</v>
      </c>
      <c r="BV2745" s="177" t="s">
        <v>1342</v>
      </c>
      <c r="BW2745" s="177" t="s">
        <v>6788</v>
      </c>
    </row>
    <row r="2746" spans="51:75" x14ac:dyDescent="0.3">
      <c r="AY2746" s="226" t="e">
        <f>VLOOKUP(C2746,#REF!, 2,FALSE)</f>
        <v>#REF!</v>
      </c>
      <c r="BM2746" s="177" t="s">
        <v>6789</v>
      </c>
      <c r="BN2746" s="177" t="s">
        <v>16979</v>
      </c>
      <c r="BO2746" s="177" t="s">
        <v>6791</v>
      </c>
      <c r="BU2746" s="177" t="s">
        <v>6789</v>
      </c>
      <c r="BV2746" s="177" t="s">
        <v>16979</v>
      </c>
      <c r="BW2746" s="177" t="s">
        <v>6791</v>
      </c>
    </row>
    <row r="2747" spans="51:75" x14ac:dyDescent="0.3">
      <c r="AY2747" s="226" t="e">
        <f>VLOOKUP(C2747,#REF!, 2,FALSE)</f>
        <v>#REF!</v>
      </c>
      <c r="BM2747" s="177" t="s">
        <v>1232</v>
      </c>
      <c r="BN2747" s="177" t="s">
        <v>1013</v>
      </c>
      <c r="BO2747" s="177" t="s">
        <v>6792</v>
      </c>
      <c r="BU2747" s="177" t="s">
        <v>1232</v>
      </c>
      <c r="BV2747" s="177" t="s">
        <v>1013</v>
      </c>
      <c r="BW2747" s="177" t="s">
        <v>6792</v>
      </c>
    </row>
    <row r="2748" spans="51:75" x14ac:dyDescent="0.3">
      <c r="AY2748" s="226" t="e">
        <f>VLOOKUP(C2748,#REF!, 2,FALSE)</f>
        <v>#REF!</v>
      </c>
      <c r="BM2748" s="177" t="s">
        <v>6794</v>
      </c>
      <c r="BN2748" s="177" t="s">
        <v>794</v>
      </c>
      <c r="BO2748" s="177" t="s">
        <v>6795</v>
      </c>
      <c r="BU2748" s="177" t="s">
        <v>6794</v>
      </c>
      <c r="BV2748" s="177" t="s">
        <v>794</v>
      </c>
      <c r="BW2748" s="177" t="s">
        <v>6795</v>
      </c>
    </row>
    <row r="2749" spans="51:75" x14ac:dyDescent="0.3">
      <c r="AY2749" s="226" t="e">
        <f>VLOOKUP(C2749,#REF!, 2,FALSE)</f>
        <v>#REF!</v>
      </c>
      <c r="BM2749" s="177" t="s">
        <v>6796</v>
      </c>
      <c r="BN2749" s="177" t="s">
        <v>794</v>
      </c>
      <c r="BO2749" s="177" t="s">
        <v>4257</v>
      </c>
      <c r="BU2749" s="177" t="s">
        <v>6796</v>
      </c>
      <c r="BV2749" s="177" t="s">
        <v>794</v>
      </c>
      <c r="BW2749" s="177" t="s">
        <v>4257</v>
      </c>
    </row>
    <row r="2750" spans="51:75" x14ac:dyDescent="0.3">
      <c r="AY2750" s="226" t="e">
        <f>VLOOKUP(C2750,#REF!, 2,FALSE)</f>
        <v>#REF!</v>
      </c>
      <c r="BM2750" s="177" t="s">
        <v>6797</v>
      </c>
      <c r="BN2750" s="177" t="s">
        <v>803</v>
      </c>
      <c r="BO2750" s="177" t="s">
        <v>3557</v>
      </c>
      <c r="BU2750" s="177" t="s">
        <v>6797</v>
      </c>
      <c r="BV2750" s="177" t="s">
        <v>803</v>
      </c>
      <c r="BW2750" s="177" t="s">
        <v>3557</v>
      </c>
    </row>
    <row r="2751" spans="51:75" x14ac:dyDescent="0.3">
      <c r="AY2751" s="226" t="e">
        <f>VLOOKUP(C2751,#REF!, 2,FALSE)</f>
        <v>#REF!</v>
      </c>
      <c r="BM2751" s="177" t="s">
        <v>6798</v>
      </c>
      <c r="BN2751" s="177" t="s">
        <v>794</v>
      </c>
      <c r="BO2751" s="177" t="s">
        <v>6799</v>
      </c>
      <c r="BU2751" s="177" t="s">
        <v>6798</v>
      </c>
      <c r="BV2751" s="177" t="s">
        <v>794</v>
      </c>
      <c r="BW2751" s="177" t="s">
        <v>6799</v>
      </c>
    </row>
    <row r="2752" spans="51:75" x14ac:dyDescent="0.3">
      <c r="AY2752" s="226" t="e">
        <f>VLOOKUP(C2752,#REF!, 2,FALSE)</f>
        <v>#REF!</v>
      </c>
      <c r="BM2752" s="177" t="s">
        <v>6800</v>
      </c>
      <c r="BN2752" s="177" t="s">
        <v>16979</v>
      </c>
      <c r="BO2752" s="177" t="s">
        <v>2425</v>
      </c>
      <c r="BU2752" s="177" t="s">
        <v>6800</v>
      </c>
      <c r="BV2752" s="177" t="s">
        <v>16979</v>
      </c>
      <c r="BW2752" s="177" t="s">
        <v>2425</v>
      </c>
    </row>
    <row r="2753" spans="51:75" x14ac:dyDescent="0.3">
      <c r="AY2753" s="226" t="e">
        <f>VLOOKUP(C2753,#REF!, 2,FALSE)</f>
        <v>#REF!</v>
      </c>
      <c r="BM2753" s="177" t="s">
        <v>6801</v>
      </c>
      <c r="BN2753" s="177" t="s">
        <v>940</v>
      </c>
      <c r="BO2753" s="177" t="s">
        <v>6802</v>
      </c>
      <c r="BU2753" s="177" t="s">
        <v>6801</v>
      </c>
      <c r="BV2753" s="177" t="s">
        <v>940</v>
      </c>
      <c r="BW2753" s="177" t="s">
        <v>6802</v>
      </c>
    </row>
    <row r="2754" spans="51:75" x14ac:dyDescent="0.3">
      <c r="AY2754" s="226" t="e">
        <f>VLOOKUP(C2754,#REF!, 2,FALSE)</f>
        <v>#REF!</v>
      </c>
      <c r="BM2754" s="177" t="s">
        <v>6803</v>
      </c>
      <c r="BN2754" s="177" t="s">
        <v>940</v>
      </c>
      <c r="BO2754" s="177" t="s">
        <v>6804</v>
      </c>
      <c r="BU2754" s="177" t="s">
        <v>6803</v>
      </c>
      <c r="BV2754" s="177" t="s">
        <v>940</v>
      </c>
      <c r="BW2754" s="177" t="s">
        <v>6804</v>
      </c>
    </row>
    <row r="2755" spans="51:75" x14ac:dyDescent="0.3">
      <c r="AY2755" s="226" t="e">
        <f>VLOOKUP(C2755,#REF!, 2,FALSE)</f>
        <v>#REF!</v>
      </c>
      <c r="BM2755" s="177" t="s">
        <v>1233</v>
      </c>
      <c r="BN2755" s="177" t="s">
        <v>852</v>
      </c>
      <c r="BO2755" s="177" t="s">
        <v>6806</v>
      </c>
      <c r="BU2755" s="177" t="s">
        <v>1233</v>
      </c>
      <c r="BV2755" s="177" t="s">
        <v>852</v>
      </c>
      <c r="BW2755" s="177" t="s">
        <v>6806</v>
      </c>
    </row>
    <row r="2756" spans="51:75" x14ac:dyDescent="0.3">
      <c r="AY2756" s="226" t="e">
        <f>VLOOKUP(C2756,#REF!, 2,FALSE)</f>
        <v>#REF!</v>
      </c>
      <c r="BM2756" s="177" t="s">
        <v>6808</v>
      </c>
      <c r="BN2756" s="177" t="s">
        <v>2983</v>
      </c>
      <c r="BO2756" s="177" t="s">
        <v>6809</v>
      </c>
      <c r="BU2756" s="177" t="s">
        <v>6808</v>
      </c>
      <c r="BV2756" s="177" t="s">
        <v>2983</v>
      </c>
      <c r="BW2756" s="177" t="s">
        <v>6809</v>
      </c>
    </row>
    <row r="2757" spans="51:75" x14ac:dyDescent="0.3">
      <c r="AY2757" s="226" t="e">
        <f>VLOOKUP(C2757,#REF!, 2,FALSE)</f>
        <v>#REF!</v>
      </c>
      <c r="BM2757" s="177" t="s">
        <v>6810</v>
      </c>
      <c r="BN2757" s="177" t="s">
        <v>3097</v>
      </c>
      <c r="BO2757" s="177" t="s">
        <v>1270</v>
      </c>
      <c r="BU2757" s="177" t="s">
        <v>6810</v>
      </c>
      <c r="BV2757" s="177" t="s">
        <v>3097</v>
      </c>
      <c r="BW2757" s="177" t="s">
        <v>1270</v>
      </c>
    </row>
    <row r="2758" spans="51:75" x14ac:dyDescent="0.3">
      <c r="AY2758" s="226" t="e">
        <f>VLOOKUP(C2758,#REF!, 2,FALSE)</f>
        <v>#REF!</v>
      </c>
      <c r="BM2758" s="177" t="s">
        <v>1234</v>
      </c>
      <c r="BN2758" s="177" t="s">
        <v>631</v>
      </c>
      <c r="BO2758" s="177" t="s">
        <v>6811</v>
      </c>
      <c r="BU2758" s="177" t="s">
        <v>1234</v>
      </c>
      <c r="BV2758" s="177" t="s">
        <v>631</v>
      </c>
      <c r="BW2758" s="177" t="s">
        <v>6811</v>
      </c>
    </row>
    <row r="2759" spans="51:75" x14ac:dyDescent="0.3">
      <c r="AY2759" s="226" t="e">
        <f>VLOOKUP(C2759,#REF!, 2,FALSE)</f>
        <v>#REF!</v>
      </c>
      <c r="BM2759" s="177" t="s">
        <v>6812</v>
      </c>
      <c r="BN2759" s="177" t="s">
        <v>616</v>
      </c>
      <c r="BO2759" s="177" t="s">
        <v>6813</v>
      </c>
      <c r="BU2759" s="177" t="s">
        <v>6812</v>
      </c>
      <c r="BV2759" s="177" t="s">
        <v>616</v>
      </c>
      <c r="BW2759" s="177" t="s">
        <v>6813</v>
      </c>
    </row>
    <row r="2760" spans="51:75" x14ac:dyDescent="0.3">
      <c r="AY2760" s="226" t="e">
        <f>VLOOKUP(C2760,#REF!, 2,FALSE)</f>
        <v>#REF!</v>
      </c>
      <c r="BM2760" s="177" t="s">
        <v>6815</v>
      </c>
      <c r="BN2760" s="177" t="s">
        <v>617</v>
      </c>
      <c r="BO2760" s="177" t="s">
        <v>6816</v>
      </c>
      <c r="BU2760" s="177" t="s">
        <v>6815</v>
      </c>
      <c r="BV2760" s="177" t="s">
        <v>617</v>
      </c>
      <c r="BW2760" s="177" t="s">
        <v>6816</v>
      </c>
    </row>
    <row r="2761" spans="51:75" x14ac:dyDescent="0.3">
      <c r="AY2761" s="226" t="e">
        <f>VLOOKUP(C2761,#REF!, 2,FALSE)</f>
        <v>#REF!</v>
      </c>
      <c r="BM2761" s="177" t="s">
        <v>6817</v>
      </c>
      <c r="BN2761" s="177" t="s">
        <v>731</v>
      </c>
      <c r="BO2761" s="177" t="s">
        <v>2983</v>
      </c>
      <c r="BU2761" s="177" t="s">
        <v>6817</v>
      </c>
      <c r="BV2761" s="177" t="s">
        <v>731</v>
      </c>
      <c r="BW2761" s="177" t="s">
        <v>2983</v>
      </c>
    </row>
    <row r="2762" spans="51:75" x14ac:dyDescent="0.3">
      <c r="AY2762" s="226" t="e">
        <f>VLOOKUP(C2762,#REF!, 2,FALSE)</f>
        <v>#REF!</v>
      </c>
      <c r="BM2762" s="177" t="s">
        <v>6818</v>
      </c>
      <c r="BN2762" s="177" t="s">
        <v>1269</v>
      </c>
      <c r="BO2762" s="177" t="s">
        <v>1015</v>
      </c>
      <c r="BU2762" s="177" t="s">
        <v>6818</v>
      </c>
      <c r="BV2762" s="177" t="s">
        <v>1269</v>
      </c>
      <c r="BW2762" s="177" t="s">
        <v>1015</v>
      </c>
    </row>
    <row r="2763" spans="51:75" x14ac:dyDescent="0.3">
      <c r="AY2763" s="226" t="e">
        <f>VLOOKUP(C2763,#REF!, 2,FALSE)</f>
        <v>#REF!</v>
      </c>
      <c r="BM2763" s="177" t="s">
        <v>1235</v>
      </c>
      <c r="BN2763" s="177" t="s">
        <v>862</v>
      </c>
      <c r="BO2763" s="177" t="s">
        <v>6819</v>
      </c>
      <c r="BU2763" s="177" t="s">
        <v>1235</v>
      </c>
      <c r="BV2763" s="177" t="s">
        <v>862</v>
      </c>
      <c r="BW2763" s="177" t="s">
        <v>6819</v>
      </c>
    </row>
    <row r="2764" spans="51:75" x14ac:dyDescent="0.3">
      <c r="AY2764" s="226" t="e">
        <f>VLOOKUP(C2764,#REF!, 2,FALSE)</f>
        <v>#REF!</v>
      </c>
      <c r="BM2764" s="177" t="s">
        <v>6820</v>
      </c>
      <c r="BN2764" s="177" t="s">
        <v>2979</v>
      </c>
      <c r="BO2764" s="177" t="s">
        <v>6821</v>
      </c>
      <c r="BU2764" s="177" t="s">
        <v>6820</v>
      </c>
      <c r="BV2764" s="177" t="s">
        <v>2979</v>
      </c>
      <c r="BW2764" s="177" t="s">
        <v>6821</v>
      </c>
    </row>
    <row r="2765" spans="51:75" x14ac:dyDescent="0.3">
      <c r="AY2765" s="226" t="e">
        <f>VLOOKUP(C2765,#REF!, 2,FALSE)</f>
        <v>#REF!</v>
      </c>
      <c r="BM2765" s="177" t="s">
        <v>6822</v>
      </c>
      <c r="BN2765" s="177" t="s">
        <v>658</v>
      </c>
      <c r="BO2765" s="177" t="s">
        <v>6823</v>
      </c>
      <c r="BU2765" s="177" t="s">
        <v>6822</v>
      </c>
      <c r="BV2765" s="177" t="s">
        <v>658</v>
      </c>
      <c r="BW2765" s="177" t="s">
        <v>6823</v>
      </c>
    </row>
    <row r="2766" spans="51:75" x14ac:dyDescent="0.3">
      <c r="AY2766" s="226" t="e">
        <f>VLOOKUP(C2766,#REF!, 2,FALSE)</f>
        <v>#REF!</v>
      </c>
      <c r="BM2766" s="177" t="s">
        <v>6824</v>
      </c>
      <c r="BN2766" s="177" t="s">
        <v>658</v>
      </c>
      <c r="BO2766" s="177" t="s">
        <v>864</v>
      </c>
      <c r="BU2766" s="177" t="s">
        <v>6824</v>
      </c>
      <c r="BV2766" s="177" t="s">
        <v>658</v>
      </c>
      <c r="BW2766" s="177" t="s">
        <v>864</v>
      </c>
    </row>
    <row r="2767" spans="51:75" x14ac:dyDescent="0.3">
      <c r="AY2767" s="226" t="e">
        <f>VLOOKUP(C2767,#REF!, 2,FALSE)</f>
        <v>#REF!</v>
      </c>
      <c r="BM2767" s="177" t="s">
        <v>1236</v>
      </c>
      <c r="BN2767" s="177" t="s">
        <v>669</v>
      </c>
      <c r="BO2767" s="177" t="s">
        <v>1264</v>
      </c>
      <c r="BU2767" s="177" t="s">
        <v>1236</v>
      </c>
      <c r="BV2767" s="177" t="s">
        <v>669</v>
      </c>
      <c r="BW2767" s="177" t="s">
        <v>1264</v>
      </c>
    </row>
    <row r="2768" spans="51:75" x14ac:dyDescent="0.3">
      <c r="AY2768" s="226" t="e">
        <f>VLOOKUP(C2768,#REF!, 2,FALSE)</f>
        <v>#REF!</v>
      </c>
      <c r="BM2768" s="177" t="s">
        <v>6825</v>
      </c>
      <c r="BN2768" s="177" t="s">
        <v>1139</v>
      </c>
      <c r="BO2768" s="177" t="s">
        <v>6240</v>
      </c>
      <c r="BU2768" s="177" t="s">
        <v>6825</v>
      </c>
      <c r="BV2768" s="177" t="s">
        <v>1139</v>
      </c>
      <c r="BW2768" s="177" t="s">
        <v>6240</v>
      </c>
    </row>
    <row r="2769" spans="51:75" x14ac:dyDescent="0.3">
      <c r="AY2769" s="226" t="e">
        <f>VLOOKUP(C2769,#REF!, 2,FALSE)</f>
        <v>#REF!</v>
      </c>
      <c r="BM2769" s="177" t="s">
        <v>6827</v>
      </c>
      <c r="BN2769" s="177" t="s">
        <v>3005</v>
      </c>
      <c r="BO2769" s="177" t="s">
        <v>5026</v>
      </c>
      <c r="BU2769" s="177" t="s">
        <v>6827</v>
      </c>
      <c r="BV2769" s="177" t="s">
        <v>3005</v>
      </c>
      <c r="BW2769" s="177" t="s">
        <v>5026</v>
      </c>
    </row>
    <row r="2770" spans="51:75" x14ac:dyDescent="0.3">
      <c r="AY2770" s="226" t="e">
        <f>VLOOKUP(C2770,#REF!, 2,FALSE)</f>
        <v>#REF!</v>
      </c>
      <c r="BM2770" s="177" t="s">
        <v>6828</v>
      </c>
      <c r="BN2770" s="177" t="s">
        <v>658</v>
      </c>
      <c r="BO2770" s="177" t="s">
        <v>4057</v>
      </c>
      <c r="BU2770" s="177" t="s">
        <v>6828</v>
      </c>
      <c r="BV2770" s="177" t="s">
        <v>658</v>
      </c>
      <c r="BW2770" s="177" t="s">
        <v>4057</v>
      </c>
    </row>
    <row r="2771" spans="51:75" x14ac:dyDescent="0.3">
      <c r="AY2771" s="226" t="e">
        <f>VLOOKUP(C2771,#REF!, 2,FALSE)</f>
        <v>#REF!</v>
      </c>
      <c r="BM2771" s="177" t="s">
        <v>6829</v>
      </c>
      <c r="BN2771" s="177" t="s">
        <v>658</v>
      </c>
      <c r="BO2771" s="177" t="s">
        <v>6830</v>
      </c>
      <c r="BU2771" s="177" t="s">
        <v>6829</v>
      </c>
      <c r="BV2771" s="177" t="s">
        <v>658</v>
      </c>
      <c r="BW2771" s="177" t="s">
        <v>6830</v>
      </c>
    </row>
    <row r="2772" spans="51:75" x14ac:dyDescent="0.3">
      <c r="AY2772" s="226" t="e">
        <f>VLOOKUP(C2772,#REF!, 2,FALSE)</f>
        <v>#REF!</v>
      </c>
      <c r="BM2772" s="177" t="s">
        <v>6831</v>
      </c>
      <c r="BN2772" s="177" t="s">
        <v>658</v>
      </c>
      <c r="BO2772" s="177" t="s">
        <v>6172</v>
      </c>
      <c r="BU2772" s="177" t="s">
        <v>6831</v>
      </c>
      <c r="BV2772" s="177" t="s">
        <v>658</v>
      </c>
      <c r="BW2772" s="177" t="s">
        <v>6172</v>
      </c>
    </row>
    <row r="2773" spans="51:75" x14ac:dyDescent="0.3">
      <c r="AY2773" s="226" t="e">
        <f>VLOOKUP(C2773,#REF!, 2,FALSE)</f>
        <v>#REF!</v>
      </c>
      <c r="BM2773" s="177" t="s">
        <v>6832</v>
      </c>
      <c r="BN2773" s="177" t="s">
        <v>1269</v>
      </c>
      <c r="BO2773" s="177" t="s">
        <v>6821</v>
      </c>
      <c r="BU2773" s="177" t="s">
        <v>6832</v>
      </c>
      <c r="BV2773" s="177" t="s">
        <v>1269</v>
      </c>
      <c r="BW2773" s="177" t="s">
        <v>6821</v>
      </c>
    </row>
    <row r="2774" spans="51:75" x14ac:dyDescent="0.3">
      <c r="AY2774" s="226" t="e">
        <f>VLOOKUP(C2774,#REF!, 2,FALSE)</f>
        <v>#REF!</v>
      </c>
      <c r="BM2774" s="177" t="s">
        <v>6833</v>
      </c>
      <c r="BN2774" s="177" t="s">
        <v>1342</v>
      </c>
      <c r="BO2774" s="177" t="s">
        <v>725</v>
      </c>
      <c r="BU2774" s="177" t="s">
        <v>6833</v>
      </c>
      <c r="BV2774" s="177" t="s">
        <v>1342</v>
      </c>
      <c r="BW2774" s="177" t="s">
        <v>725</v>
      </c>
    </row>
    <row r="2775" spans="51:75" x14ac:dyDescent="0.3">
      <c r="AY2775" s="226" t="e">
        <f>VLOOKUP(C2775,#REF!, 2,FALSE)</f>
        <v>#REF!</v>
      </c>
      <c r="BM2775" s="177" t="s">
        <v>6834</v>
      </c>
      <c r="BN2775" s="177" t="s">
        <v>658</v>
      </c>
      <c r="BO2775" s="177" t="s">
        <v>6835</v>
      </c>
      <c r="BU2775" s="177" t="s">
        <v>6834</v>
      </c>
      <c r="BV2775" s="177" t="s">
        <v>658</v>
      </c>
      <c r="BW2775" s="177" t="s">
        <v>6835</v>
      </c>
    </row>
    <row r="2776" spans="51:75" x14ac:dyDescent="0.3">
      <c r="AY2776" s="226" t="e">
        <f>VLOOKUP(C2776,#REF!, 2,FALSE)</f>
        <v>#REF!</v>
      </c>
      <c r="BM2776" s="177" t="s">
        <v>1237</v>
      </c>
      <c r="BN2776" s="177" t="s">
        <v>1139</v>
      </c>
      <c r="BO2776" s="177" t="s">
        <v>6835</v>
      </c>
      <c r="BU2776" s="177" t="s">
        <v>1237</v>
      </c>
      <c r="BV2776" s="177" t="s">
        <v>1139</v>
      </c>
      <c r="BW2776" s="177" t="s">
        <v>6835</v>
      </c>
    </row>
    <row r="2777" spans="51:75" x14ac:dyDescent="0.3">
      <c r="AY2777" s="226" t="e">
        <f>VLOOKUP(C2777,#REF!, 2,FALSE)</f>
        <v>#REF!</v>
      </c>
      <c r="BM2777" s="177" t="s">
        <v>6836</v>
      </c>
      <c r="BN2777" s="177" t="s">
        <v>657</v>
      </c>
      <c r="BO2777" s="177" t="s">
        <v>2651</v>
      </c>
      <c r="BU2777" s="177" t="s">
        <v>6836</v>
      </c>
      <c r="BV2777" s="177" t="s">
        <v>657</v>
      </c>
      <c r="BW2777" s="177" t="s">
        <v>2651</v>
      </c>
    </row>
    <row r="2778" spans="51:75" x14ac:dyDescent="0.3">
      <c r="AY2778" s="226" t="e">
        <f>VLOOKUP(C2778,#REF!, 2,FALSE)</f>
        <v>#REF!</v>
      </c>
      <c r="BM2778" s="177" t="s">
        <v>6837</v>
      </c>
      <c r="BN2778" s="177" t="s">
        <v>3005</v>
      </c>
      <c r="BO2778" s="177" t="s">
        <v>1008</v>
      </c>
      <c r="BU2778" s="177" t="s">
        <v>6837</v>
      </c>
      <c r="BV2778" s="177" t="s">
        <v>3005</v>
      </c>
      <c r="BW2778" s="177" t="s">
        <v>1008</v>
      </c>
    </row>
    <row r="2779" spans="51:75" x14ac:dyDescent="0.3">
      <c r="AY2779" s="226" t="e">
        <f>VLOOKUP(C2779,#REF!, 2,FALSE)</f>
        <v>#REF!</v>
      </c>
      <c r="BM2779" s="177" t="s">
        <v>6838</v>
      </c>
      <c r="BN2779" s="177" t="s">
        <v>3005</v>
      </c>
      <c r="BO2779" s="177" t="s">
        <v>4323</v>
      </c>
      <c r="BU2779" s="177" t="s">
        <v>6838</v>
      </c>
      <c r="BV2779" s="177" t="s">
        <v>3005</v>
      </c>
      <c r="BW2779" s="177" t="s">
        <v>4323</v>
      </c>
    </row>
    <row r="2780" spans="51:75" x14ac:dyDescent="0.3">
      <c r="AY2780" s="226" t="e">
        <f>VLOOKUP(C2780,#REF!, 2,FALSE)</f>
        <v>#REF!</v>
      </c>
      <c r="BM2780" s="177" t="s">
        <v>6839</v>
      </c>
      <c r="BN2780" s="177" t="s">
        <v>1342</v>
      </c>
      <c r="BO2780" s="177" t="s">
        <v>2260</v>
      </c>
      <c r="BU2780" s="177" t="s">
        <v>6839</v>
      </c>
      <c r="BV2780" s="177" t="s">
        <v>1342</v>
      </c>
      <c r="BW2780" s="177" t="s">
        <v>2260</v>
      </c>
    </row>
    <row r="2781" spans="51:75" x14ac:dyDescent="0.3">
      <c r="AY2781" s="226" t="e">
        <f>VLOOKUP(C2781,#REF!, 2,FALSE)</f>
        <v>#REF!</v>
      </c>
      <c r="BM2781" s="177" t="s">
        <v>6841</v>
      </c>
      <c r="BN2781" s="177" t="s">
        <v>623</v>
      </c>
      <c r="BO2781" s="177" t="s">
        <v>1867</v>
      </c>
      <c r="BU2781" s="177" t="s">
        <v>6841</v>
      </c>
      <c r="BV2781" s="177" t="s">
        <v>623</v>
      </c>
      <c r="BW2781" s="177" t="s">
        <v>1867</v>
      </c>
    </row>
    <row r="2782" spans="51:75" x14ac:dyDescent="0.3">
      <c r="AY2782" s="226" t="e">
        <f>VLOOKUP(C2782,#REF!, 2,FALSE)</f>
        <v>#REF!</v>
      </c>
      <c r="BM2782" s="177" t="s">
        <v>6842</v>
      </c>
      <c r="BN2782" s="177" t="s">
        <v>1272</v>
      </c>
      <c r="BO2782" s="177" t="s">
        <v>6843</v>
      </c>
      <c r="BU2782" s="177" t="s">
        <v>6842</v>
      </c>
      <c r="BV2782" s="177" t="s">
        <v>1272</v>
      </c>
      <c r="BW2782" s="177" t="s">
        <v>6843</v>
      </c>
    </row>
    <row r="2783" spans="51:75" x14ac:dyDescent="0.3">
      <c r="AY2783" s="226" t="e">
        <f>VLOOKUP(C2783,#REF!, 2,FALSE)</f>
        <v>#REF!</v>
      </c>
      <c r="BM2783" s="177" t="s">
        <v>1238</v>
      </c>
      <c r="BN2783" s="177" t="s">
        <v>3245</v>
      </c>
      <c r="BO2783" s="177" t="s">
        <v>4475</v>
      </c>
      <c r="BU2783" s="177" t="s">
        <v>1238</v>
      </c>
      <c r="BV2783" s="177" t="s">
        <v>3245</v>
      </c>
      <c r="BW2783" s="177" t="s">
        <v>4475</v>
      </c>
    </row>
    <row r="2784" spans="51:75" x14ac:dyDescent="0.3">
      <c r="AY2784" s="226" t="e">
        <f>VLOOKUP(C2784,#REF!, 2,FALSE)</f>
        <v>#REF!</v>
      </c>
      <c r="BM2784" s="177" t="s">
        <v>1239</v>
      </c>
      <c r="BN2784" s="177" t="s">
        <v>3045</v>
      </c>
      <c r="BO2784" s="177" t="s">
        <v>6844</v>
      </c>
      <c r="BU2784" s="177" t="s">
        <v>1239</v>
      </c>
      <c r="BV2784" s="177" t="s">
        <v>3045</v>
      </c>
      <c r="BW2784" s="177" t="s">
        <v>6844</v>
      </c>
    </row>
    <row r="2785" spans="51:75" x14ac:dyDescent="0.3">
      <c r="AY2785" s="226" t="e">
        <f>VLOOKUP(C2785,#REF!, 2,FALSE)</f>
        <v>#REF!</v>
      </c>
      <c r="BM2785" s="177" t="s">
        <v>6845</v>
      </c>
      <c r="BN2785" s="177" t="s">
        <v>862</v>
      </c>
      <c r="BO2785" s="177" t="s">
        <v>1054</v>
      </c>
      <c r="BU2785" s="177" t="s">
        <v>6845</v>
      </c>
      <c r="BV2785" s="177" t="s">
        <v>862</v>
      </c>
      <c r="BW2785" s="177" t="s">
        <v>1054</v>
      </c>
    </row>
    <row r="2786" spans="51:75" x14ac:dyDescent="0.3">
      <c r="AY2786" s="226" t="e">
        <f>VLOOKUP(C2786,#REF!, 2,FALSE)</f>
        <v>#REF!</v>
      </c>
      <c r="BM2786" s="177" t="s">
        <v>6846</v>
      </c>
      <c r="BN2786" s="177" t="s">
        <v>16979</v>
      </c>
      <c r="BO2786" s="177" t="s">
        <v>6847</v>
      </c>
      <c r="BU2786" s="177" t="s">
        <v>6846</v>
      </c>
      <c r="BV2786" s="177" t="s">
        <v>16979</v>
      </c>
      <c r="BW2786" s="177" t="s">
        <v>6847</v>
      </c>
    </row>
    <row r="2787" spans="51:75" x14ac:dyDescent="0.3">
      <c r="AY2787" s="226" t="e">
        <f>VLOOKUP(C2787,#REF!, 2,FALSE)</f>
        <v>#REF!</v>
      </c>
      <c r="BM2787" s="177" t="s">
        <v>1240</v>
      </c>
      <c r="BN2787" s="177" t="s">
        <v>1342</v>
      </c>
      <c r="BO2787" s="177" t="s">
        <v>6844</v>
      </c>
      <c r="BU2787" s="177" t="s">
        <v>1240</v>
      </c>
      <c r="BV2787" s="177" t="s">
        <v>1342</v>
      </c>
      <c r="BW2787" s="177" t="s">
        <v>6844</v>
      </c>
    </row>
    <row r="2788" spans="51:75" x14ac:dyDescent="0.3">
      <c r="AY2788" s="226" t="e">
        <f>VLOOKUP(C2788,#REF!, 2,FALSE)</f>
        <v>#REF!</v>
      </c>
      <c r="BM2788" s="177" t="s">
        <v>6848</v>
      </c>
      <c r="BN2788" s="177" t="s">
        <v>1342</v>
      </c>
      <c r="BO2788" s="177" t="s">
        <v>6849</v>
      </c>
      <c r="BU2788" s="177" t="s">
        <v>6848</v>
      </c>
      <c r="BV2788" s="177" t="s">
        <v>1342</v>
      </c>
      <c r="BW2788" s="177" t="s">
        <v>6849</v>
      </c>
    </row>
    <row r="2789" spans="51:75" x14ac:dyDescent="0.3">
      <c r="AY2789" s="226" t="e">
        <f>VLOOKUP(C2789,#REF!, 2,FALSE)</f>
        <v>#REF!</v>
      </c>
      <c r="BM2789" s="177" t="s">
        <v>6850</v>
      </c>
      <c r="BN2789" s="177" t="s">
        <v>623</v>
      </c>
      <c r="BO2789" s="177" t="s">
        <v>3527</v>
      </c>
      <c r="BU2789" s="177" t="s">
        <v>6850</v>
      </c>
      <c r="BV2789" s="177" t="s">
        <v>623</v>
      </c>
      <c r="BW2789" s="177" t="s">
        <v>3527</v>
      </c>
    </row>
    <row r="2790" spans="51:75" x14ac:dyDescent="0.3">
      <c r="AY2790" s="226" t="e">
        <f>VLOOKUP(C2790,#REF!, 2,FALSE)</f>
        <v>#REF!</v>
      </c>
      <c r="BM2790" s="177" t="s">
        <v>6851</v>
      </c>
      <c r="BN2790" s="177" t="s">
        <v>669</v>
      </c>
      <c r="BO2790" s="177" t="s">
        <v>6852</v>
      </c>
      <c r="BU2790" s="177" t="s">
        <v>6851</v>
      </c>
      <c r="BV2790" s="177" t="s">
        <v>669</v>
      </c>
      <c r="BW2790" s="177" t="s">
        <v>6852</v>
      </c>
    </row>
    <row r="2791" spans="51:75" x14ac:dyDescent="0.3">
      <c r="AY2791" s="226" t="e">
        <f>VLOOKUP(C2791,#REF!, 2,FALSE)</f>
        <v>#REF!</v>
      </c>
      <c r="BM2791" s="177" t="s">
        <v>6853</v>
      </c>
      <c r="BN2791" s="177" t="s">
        <v>16979</v>
      </c>
      <c r="BO2791" s="177" t="s">
        <v>5592</v>
      </c>
      <c r="BU2791" s="177" t="s">
        <v>6853</v>
      </c>
      <c r="BV2791" s="177" t="s">
        <v>16979</v>
      </c>
      <c r="BW2791" s="177" t="s">
        <v>5592</v>
      </c>
    </row>
    <row r="2792" spans="51:75" x14ac:dyDescent="0.3">
      <c r="AY2792" s="226" t="e">
        <f>VLOOKUP(C2792,#REF!, 2,FALSE)</f>
        <v>#REF!</v>
      </c>
      <c r="BM2792" s="177" t="s">
        <v>6854</v>
      </c>
      <c r="BN2792" s="177" t="s">
        <v>3045</v>
      </c>
      <c r="BO2792" s="177" t="s">
        <v>770</v>
      </c>
      <c r="BU2792" s="177" t="s">
        <v>6854</v>
      </c>
      <c r="BV2792" s="177" t="s">
        <v>3045</v>
      </c>
      <c r="BW2792" s="177" t="s">
        <v>770</v>
      </c>
    </row>
    <row r="2793" spans="51:75" x14ac:dyDescent="0.3">
      <c r="AY2793" s="226" t="e">
        <f>VLOOKUP(C2793,#REF!, 2,FALSE)</f>
        <v>#REF!</v>
      </c>
      <c r="BM2793" s="177" t="s">
        <v>1241</v>
      </c>
      <c r="BN2793" s="177" t="s">
        <v>16979</v>
      </c>
      <c r="BO2793" s="177" t="s">
        <v>2804</v>
      </c>
      <c r="BU2793" s="177" t="s">
        <v>1241</v>
      </c>
      <c r="BV2793" s="177" t="s">
        <v>16979</v>
      </c>
      <c r="BW2793" s="177" t="s">
        <v>2804</v>
      </c>
    </row>
    <row r="2794" spans="51:75" x14ac:dyDescent="0.3">
      <c r="AY2794" s="226" t="e">
        <f>VLOOKUP(C2794,#REF!, 2,FALSE)</f>
        <v>#REF!</v>
      </c>
      <c r="BM2794" s="177" t="s">
        <v>6855</v>
      </c>
      <c r="BN2794" s="177" t="s">
        <v>3245</v>
      </c>
      <c r="BO2794" s="177" t="s">
        <v>6856</v>
      </c>
      <c r="BU2794" s="177" t="s">
        <v>6855</v>
      </c>
      <c r="BV2794" s="177" t="s">
        <v>3245</v>
      </c>
      <c r="BW2794" s="177" t="s">
        <v>6856</v>
      </c>
    </row>
    <row r="2795" spans="51:75" x14ac:dyDescent="0.3">
      <c r="AY2795" s="226" t="e">
        <f>VLOOKUP(C2795,#REF!, 2,FALSE)</f>
        <v>#REF!</v>
      </c>
      <c r="BM2795" s="177" t="s">
        <v>6857</v>
      </c>
      <c r="BN2795" s="177" t="s">
        <v>658</v>
      </c>
      <c r="BO2795" s="177" t="s">
        <v>3015</v>
      </c>
      <c r="BU2795" s="177" t="s">
        <v>6857</v>
      </c>
      <c r="BV2795" s="177" t="s">
        <v>658</v>
      </c>
      <c r="BW2795" s="177" t="s">
        <v>3015</v>
      </c>
    </row>
    <row r="2796" spans="51:75" x14ac:dyDescent="0.3">
      <c r="AY2796" s="226" t="e">
        <f>VLOOKUP(C2796,#REF!, 2,FALSE)</f>
        <v>#REF!</v>
      </c>
      <c r="BM2796" s="177" t="s">
        <v>6858</v>
      </c>
      <c r="BN2796" s="177" t="s">
        <v>669</v>
      </c>
      <c r="BO2796" s="177" t="s">
        <v>6559</v>
      </c>
      <c r="BU2796" s="177" t="s">
        <v>6858</v>
      </c>
      <c r="BV2796" s="177" t="s">
        <v>669</v>
      </c>
      <c r="BW2796" s="177" t="s">
        <v>6559</v>
      </c>
    </row>
    <row r="2797" spans="51:75" x14ac:dyDescent="0.3">
      <c r="AY2797" s="226" t="e">
        <f>VLOOKUP(C2797,#REF!, 2,FALSE)</f>
        <v>#REF!</v>
      </c>
      <c r="BM2797" s="177" t="s">
        <v>6859</v>
      </c>
      <c r="BN2797" s="177" t="s">
        <v>16989</v>
      </c>
      <c r="BO2797" s="177" t="s">
        <v>6622</v>
      </c>
      <c r="BU2797" s="177" t="s">
        <v>6859</v>
      </c>
      <c r="BV2797" s="177" t="s">
        <v>16989</v>
      </c>
      <c r="BW2797" s="177" t="s">
        <v>6622</v>
      </c>
    </row>
    <row r="2798" spans="51:75" x14ac:dyDescent="0.3">
      <c r="AY2798" s="226" t="e">
        <f>VLOOKUP(C2798,#REF!, 2,FALSE)</f>
        <v>#REF!</v>
      </c>
      <c r="BM2798" s="177" t="s">
        <v>1242</v>
      </c>
      <c r="BN2798" s="177" t="s">
        <v>3045</v>
      </c>
      <c r="BO2798" s="177" t="s">
        <v>6860</v>
      </c>
      <c r="BU2798" s="177" t="s">
        <v>1242</v>
      </c>
      <c r="BV2798" s="177" t="s">
        <v>3045</v>
      </c>
      <c r="BW2798" s="177" t="s">
        <v>6860</v>
      </c>
    </row>
    <row r="2799" spans="51:75" x14ac:dyDescent="0.3">
      <c r="AY2799" s="226" t="e">
        <f>VLOOKUP(C2799,#REF!, 2,FALSE)</f>
        <v>#REF!</v>
      </c>
      <c r="BM2799" s="177" t="s">
        <v>6861</v>
      </c>
      <c r="BN2799" s="177" t="s">
        <v>3005</v>
      </c>
      <c r="BO2799" s="177" t="s">
        <v>1335</v>
      </c>
      <c r="BU2799" s="177" t="s">
        <v>6861</v>
      </c>
      <c r="BV2799" s="177" t="s">
        <v>3005</v>
      </c>
      <c r="BW2799" s="177" t="s">
        <v>1335</v>
      </c>
    </row>
    <row r="2800" spans="51:75" x14ac:dyDescent="0.3">
      <c r="AY2800" s="226" t="e">
        <f>VLOOKUP(C2800,#REF!, 2,FALSE)</f>
        <v>#REF!</v>
      </c>
      <c r="BM2800" s="177" t="s">
        <v>6862</v>
      </c>
      <c r="BN2800" s="177" t="s">
        <v>862</v>
      </c>
      <c r="BO2800" s="177" t="s">
        <v>6864</v>
      </c>
      <c r="BU2800" s="177" t="s">
        <v>6862</v>
      </c>
      <c r="BV2800" s="177" t="s">
        <v>862</v>
      </c>
      <c r="BW2800" s="177" t="s">
        <v>6864</v>
      </c>
    </row>
    <row r="2801" spans="51:75" x14ac:dyDescent="0.3">
      <c r="AY2801" s="226" t="e">
        <f>VLOOKUP(C2801,#REF!, 2,FALSE)</f>
        <v>#REF!</v>
      </c>
      <c r="BM2801" s="177" t="s">
        <v>1243</v>
      </c>
      <c r="BN2801" s="177" t="s">
        <v>2979</v>
      </c>
      <c r="BO2801" s="177" t="s">
        <v>6865</v>
      </c>
      <c r="BU2801" s="177" t="s">
        <v>1243</v>
      </c>
      <c r="BV2801" s="177" t="s">
        <v>2979</v>
      </c>
      <c r="BW2801" s="177" t="s">
        <v>6865</v>
      </c>
    </row>
    <row r="2802" spans="51:75" x14ac:dyDescent="0.3">
      <c r="AY2802" s="226" t="e">
        <f>VLOOKUP(C2802,#REF!, 2,FALSE)</f>
        <v>#REF!</v>
      </c>
      <c r="BM2802" s="177" t="s">
        <v>6866</v>
      </c>
      <c r="BN2802" s="177" t="s">
        <v>3005</v>
      </c>
      <c r="BO2802" s="177" t="s">
        <v>6867</v>
      </c>
      <c r="BU2802" s="177" t="s">
        <v>6866</v>
      </c>
      <c r="BV2802" s="177" t="s">
        <v>3005</v>
      </c>
      <c r="BW2802" s="177" t="s">
        <v>6867</v>
      </c>
    </row>
    <row r="2803" spans="51:75" x14ac:dyDescent="0.3">
      <c r="AY2803" s="226" t="e">
        <f>VLOOKUP(C2803,#REF!, 2,FALSE)</f>
        <v>#REF!</v>
      </c>
      <c r="BM2803" s="177" t="s">
        <v>1244</v>
      </c>
      <c r="BN2803" s="177" t="s">
        <v>1269</v>
      </c>
      <c r="BO2803" s="177" t="s">
        <v>6868</v>
      </c>
      <c r="BU2803" s="177" t="s">
        <v>1244</v>
      </c>
      <c r="BV2803" s="177" t="s">
        <v>1269</v>
      </c>
      <c r="BW2803" s="177" t="s">
        <v>6868</v>
      </c>
    </row>
    <row r="2804" spans="51:75" x14ac:dyDescent="0.3">
      <c r="AY2804" s="226" t="e">
        <f>VLOOKUP(C2804,#REF!, 2,FALSE)</f>
        <v>#REF!</v>
      </c>
      <c r="BM2804" s="177" t="s">
        <v>98</v>
      </c>
      <c r="BN2804" s="177" t="s">
        <v>623</v>
      </c>
      <c r="BO2804" s="177" t="s">
        <v>6869</v>
      </c>
      <c r="BU2804" s="177" t="s">
        <v>98</v>
      </c>
      <c r="BV2804" s="177" t="s">
        <v>623</v>
      </c>
      <c r="BW2804" s="177" t="s">
        <v>6869</v>
      </c>
    </row>
    <row r="2805" spans="51:75" x14ac:dyDescent="0.3">
      <c r="AY2805" s="226" t="e">
        <f>VLOOKUP(C2805,#REF!, 2,FALSE)</f>
        <v>#REF!</v>
      </c>
      <c r="BM2805" s="177" t="s">
        <v>1245</v>
      </c>
      <c r="BN2805" s="177" t="s">
        <v>16979</v>
      </c>
      <c r="BO2805" s="177" t="s">
        <v>3734</v>
      </c>
      <c r="BU2805" s="177" t="s">
        <v>1245</v>
      </c>
      <c r="BV2805" s="177" t="s">
        <v>16979</v>
      </c>
      <c r="BW2805" s="177" t="s">
        <v>3734</v>
      </c>
    </row>
    <row r="2806" spans="51:75" x14ac:dyDescent="0.3">
      <c r="AY2806" s="226" t="e">
        <f>VLOOKUP(C2806,#REF!, 2,FALSE)</f>
        <v>#REF!</v>
      </c>
      <c r="BM2806" s="177" t="s">
        <v>6870</v>
      </c>
      <c r="BN2806" s="177" t="s">
        <v>923</v>
      </c>
      <c r="BO2806" s="177" t="s">
        <v>4365</v>
      </c>
      <c r="BU2806" s="177" t="s">
        <v>6870</v>
      </c>
      <c r="BV2806" s="177" t="s">
        <v>923</v>
      </c>
      <c r="BW2806" s="177" t="s">
        <v>4365</v>
      </c>
    </row>
    <row r="2807" spans="51:75" x14ac:dyDescent="0.3">
      <c r="AY2807" s="226" t="e">
        <f>VLOOKUP(C2807,#REF!, 2,FALSE)</f>
        <v>#REF!</v>
      </c>
      <c r="BM2807" s="177" t="s">
        <v>1246</v>
      </c>
      <c r="BN2807" s="177" t="s">
        <v>923</v>
      </c>
      <c r="BO2807" s="177" t="s">
        <v>1673</v>
      </c>
      <c r="BU2807" s="177" t="s">
        <v>1246</v>
      </c>
      <c r="BV2807" s="177" t="s">
        <v>923</v>
      </c>
      <c r="BW2807" s="177" t="s">
        <v>1673</v>
      </c>
    </row>
    <row r="2808" spans="51:75" x14ac:dyDescent="0.3">
      <c r="AY2808" s="226" t="e">
        <f>VLOOKUP(C2808,#REF!, 2,FALSE)</f>
        <v>#REF!</v>
      </c>
      <c r="BM2808" s="177" t="s">
        <v>6871</v>
      </c>
      <c r="BN2808" s="177" t="s">
        <v>3199</v>
      </c>
      <c r="BO2808" s="177" t="s">
        <v>6872</v>
      </c>
      <c r="BU2808" s="177" t="s">
        <v>6871</v>
      </c>
      <c r="BV2808" s="177" t="s">
        <v>3199</v>
      </c>
      <c r="BW2808" s="177" t="s">
        <v>6872</v>
      </c>
    </row>
    <row r="2809" spans="51:75" x14ac:dyDescent="0.3">
      <c r="AY2809" s="226" t="e">
        <f>VLOOKUP(C2809,#REF!, 2,FALSE)</f>
        <v>#REF!</v>
      </c>
      <c r="BM2809" s="177" t="s">
        <v>6873</v>
      </c>
      <c r="BN2809" s="177" t="s">
        <v>3199</v>
      </c>
      <c r="BO2809" s="177" t="s">
        <v>6874</v>
      </c>
      <c r="BU2809" s="177" t="s">
        <v>6873</v>
      </c>
      <c r="BV2809" s="177" t="s">
        <v>3199</v>
      </c>
      <c r="BW2809" s="177" t="s">
        <v>6874</v>
      </c>
    </row>
    <row r="2810" spans="51:75" x14ac:dyDescent="0.3">
      <c r="AY2810" s="226" t="e">
        <f>VLOOKUP(C2810,#REF!, 2,FALSE)</f>
        <v>#REF!</v>
      </c>
      <c r="BM2810" s="177" t="s">
        <v>6876</v>
      </c>
      <c r="BN2810" s="177" t="s">
        <v>3005</v>
      </c>
      <c r="BO2810" s="177" t="s">
        <v>6877</v>
      </c>
      <c r="BU2810" s="177" t="s">
        <v>6876</v>
      </c>
      <c r="BV2810" s="177" t="s">
        <v>3005</v>
      </c>
      <c r="BW2810" s="177" t="s">
        <v>6877</v>
      </c>
    </row>
    <row r="2811" spans="51:75" x14ac:dyDescent="0.3">
      <c r="AY2811" s="226" t="e">
        <f>VLOOKUP(C2811,#REF!, 2,FALSE)</f>
        <v>#REF!</v>
      </c>
      <c r="BM2811" s="177" t="s">
        <v>6878</v>
      </c>
      <c r="BN2811" s="177" t="s">
        <v>617</v>
      </c>
      <c r="BO2811" s="177" t="s">
        <v>6879</v>
      </c>
      <c r="BU2811" s="177" t="s">
        <v>6878</v>
      </c>
      <c r="BV2811" s="177" t="s">
        <v>617</v>
      </c>
      <c r="BW2811" s="177" t="s">
        <v>6879</v>
      </c>
    </row>
    <row r="2812" spans="51:75" x14ac:dyDescent="0.3">
      <c r="AY2812" s="226" t="e">
        <f>VLOOKUP(C2812,#REF!, 2,FALSE)</f>
        <v>#REF!</v>
      </c>
      <c r="BM2812" s="177" t="s">
        <v>6880</v>
      </c>
      <c r="BN2812" s="177" t="s">
        <v>3199</v>
      </c>
      <c r="BO2812" s="177" t="s">
        <v>2312</v>
      </c>
      <c r="BU2812" s="177" t="s">
        <v>6880</v>
      </c>
      <c r="BV2812" s="177" t="s">
        <v>3199</v>
      </c>
      <c r="BW2812" s="177" t="s">
        <v>2312</v>
      </c>
    </row>
    <row r="2813" spans="51:75" x14ac:dyDescent="0.3">
      <c r="AY2813" s="226" t="e">
        <f>VLOOKUP(C2813,#REF!, 2,FALSE)</f>
        <v>#REF!</v>
      </c>
      <c r="BM2813" s="177" t="s">
        <v>1247</v>
      </c>
      <c r="BN2813" s="177" t="s">
        <v>663</v>
      </c>
      <c r="BO2813" s="177" t="s">
        <v>5914</v>
      </c>
      <c r="BU2813" s="177" t="s">
        <v>1247</v>
      </c>
      <c r="BV2813" s="177" t="s">
        <v>663</v>
      </c>
      <c r="BW2813" s="177" t="s">
        <v>5914</v>
      </c>
    </row>
    <row r="2814" spans="51:75" x14ac:dyDescent="0.3">
      <c r="AY2814" s="226" t="e">
        <f>VLOOKUP(C2814,#REF!, 2,FALSE)</f>
        <v>#REF!</v>
      </c>
      <c r="BM2814" s="177" t="s">
        <v>6881</v>
      </c>
      <c r="BN2814" s="177" t="s">
        <v>3087</v>
      </c>
      <c r="BO2814" s="177" t="s">
        <v>2983</v>
      </c>
      <c r="BU2814" s="177" t="s">
        <v>6881</v>
      </c>
      <c r="BV2814" s="177" t="s">
        <v>3087</v>
      </c>
      <c r="BW2814" s="177" t="s">
        <v>2983</v>
      </c>
    </row>
    <row r="2815" spans="51:75" x14ac:dyDescent="0.3">
      <c r="AY2815" s="226" t="e">
        <f>VLOOKUP(C2815,#REF!, 2,FALSE)</f>
        <v>#REF!</v>
      </c>
      <c r="BM2815" s="177" t="s">
        <v>6882</v>
      </c>
      <c r="BN2815" s="177" t="s">
        <v>3087</v>
      </c>
      <c r="BO2815" s="177" t="s">
        <v>770</v>
      </c>
      <c r="BU2815" s="177" t="s">
        <v>6882</v>
      </c>
      <c r="BV2815" s="177" t="s">
        <v>3087</v>
      </c>
      <c r="BW2815" s="177" t="s">
        <v>770</v>
      </c>
    </row>
    <row r="2816" spans="51:75" x14ac:dyDescent="0.3">
      <c r="AY2816" s="226" t="e">
        <f>VLOOKUP(C2816,#REF!, 2,FALSE)</f>
        <v>#REF!</v>
      </c>
      <c r="BM2816" s="177" t="s">
        <v>6883</v>
      </c>
      <c r="BN2816" s="177" t="s">
        <v>3005</v>
      </c>
      <c r="BO2816" s="177" t="s">
        <v>2983</v>
      </c>
      <c r="BU2816" s="177" t="s">
        <v>6883</v>
      </c>
      <c r="BV2816" s="177" t="s">
        <v>3005</v>
      </c>
      <c r="BW2816" s="177" t="s">
        <v>2983</v>
      </c>
    </row>
    <row r="2817" spans="51:75" x14ac:dyDescent="0.3">
      <c r="AY2817" s="226" t="e">
        <f>VLOOKUP(C2817,#REF!, 2,FALSE)</f>
        <v>#REF!</v>
      </c>
      <c r="BM2817" s="177" t="s">
        <v>6884</v>
      </c>
      <c r="BN2817" s="177" t="s">
        <v>849</v>
      </c>
      <c r="BO2817" s="177" t="s">
        <v>6885</v>
      </c>
      <c r="BU2817" s="177" t="s">
        <v>6884</v>
      </c>
      <c r="BV2817" s="177" t="s">
        <v>849</v>
      </c>
      <c r="BW2817" s="177" t="s">
        <v>6885</v>
      </c>
    </row>
    <row r="2818" spans="51:75" x14ac:dyDescent="0.3">
      <c r="AY2818" s="226" t="e">
        <f>VLOOKUP(C2818,#REF!, 2,FALSE)</f>
        <v>#REF!</v>
      </c>
      <c r="BM2818" s="177" t="s">
        <v>6886</v>
      </c>
      <c r="BN2818" s="177" t="s">
        <v>3199</v>
      </c>
      <c r="BO2818" s="177" t="s">
        <v>6887</v>
      </c>
      <c r="BU2818" s="177" t="s">
        <v>6886</v>
      </c>
      <c r="BV2818" s="177" t="s">
        <v>3199</v>
      </c>
      <c r="BW2818" s="177" t="s">
        <v>6887</v>
      </c>
    </row>
    <row r="2819" spans="51:75" x14ac:dyDescent="0.3">
      <c r="AY2819" s="226" t="e">
        <f>VLOOKUP(C2819,#REF!, 2,FALSE)</f>
        <v>#REF!</v>
      </c>
      <c r="BM2819" s="177" t="s">
        <v>6888</v>
      </c>
      <c r="BN2819" s="177" t="s">
        <v>1342</v>
      </c>
      <c r="BO2819" s="177" t="s">
        <v>6889</v>
      </c>
      <c r="BU2819" s="177" t="s">
        <v>6888</v>
      </c>
      <c r="BV2819" s="177" t="s">
        <v>1342</v>
      </c>
      <c r="BW2819" s="177" t="s">
        <v>6889</v>
      </c>
    </row>
    <row r="2820" spans="51:75" x14ac:dyDescent="0.3">
      <c r="AY2820" s="226" t="e">
        <f>VLOOKUP(C2820,#REF!, 2,FALSE)</f>
        <v>#REF!</v>
      </c>
      <c r="BM2820" s="177" t="s">
        <v>6890</v>
      </c>
      <c r="BN2820" s="177" t="s">
        <v>2979</v>
      </c>
      <c r="BO2820" s="177" t="s">
        <v>6891</v>
      </c>
      <c r="BU2820" s="177" t="s">
        <v>6890</v>
      </c>
      <c r="BV2820" s="177" t="s">
        <v>2979</v>
      </c>
      <c r="BW2820" s="177" t="s">
        <v>6891</v>
      </c>
    </row>
    <row r="2821" spans="51:75" x14ac:dyDescent="0.3">
      <c r="AY2821" s="226" t="e">
        <f>VLOOKUP(C2821,#REF!, 2,FALSE)</f>
        <v>#REF!</v>
      </c>
      <c r="BM2821" s="177" t="s">
        <v>6892</v>
      </c>
      <c r="BN2821" s="177" t="s">
        <v>3002</v>
      </c>
      <c r="BO2821" s="177" t="s">
        <v>5480</v>
      </c>
      <c r="BU2821" s="177" t="s">
        <v>6892</v>
      </c>
      <c r="BV2821" s="177" t="s">
        <v>3002</v>
      </c>
      <c r="BW2821" s="177" t="s">
        <v>5480</v>
      </c>
    </row>
    <row r="2822" spans="51:75" x14ac:dyDescent="0.3">
      <c r="AY2822" s="226" t="e">
        <f>VLOOKUP(C2822,#REF!, 2,FALSE)</f>
        <v>#REF!</v>
      </c>
      <c r="BM2822" s="177" t="s">
        <v>6893</v>
      </c>
      <c r="BN2822" s="177" t="s">
        <v>3097</v>
      </c>
      <c r="BO2822" s="177" t="s">
        <v>6894</v>
      </c>
      <c r="BU2822" s="177" t="s">
        <v>6893</v>
      </c>
      <c r="BV2822" s="177" t="s">
        <v>3097</v>
      </c>
      <c r="BW2822" s="177" t="s">
        <v>6894</v>
      </c>
    </row>
    <row r="2823" spans="51:75" x14ac:dyDescent="0.3">
      <c r="AY2823" s="226" t="e">
        <f>VLOOKUP(C2823,#REF!, 2,FALSE)</f>
        <v>#REF!</v>
      </c>
      <c r="BM2823" s="177" t="s">
        <v>6895</v>
      </c>
      <c r="BN2823" s="177" t="s">
        <v>841</v>
      </c>
      <c r="BO2823" s="177" t="s">
        <v>2241</v>
      </c>
      <c r="BU2823" s="177" t="s">
        <v>6895</v>
      </c>
      <c r="BV2823" s="177" t="s">
        <v>841</v>
      </c>
      <c r="BW2823" s="177" t="s">
        <v>2241</v>
      </c>
    </row>
    <row r="2824" spans="51:75" x14ac:dyDescent="0.3">
      <c r="AY2824" s="226" t="e">
        <f>VLOOKUP(C2824,#REF!, 2,FALSE)</f>
        <v>#REF!</v>
      </c>
      <c r="BM2824" s="177" t="s">
        <v>6896</v>
      </c>
      <c r="BN2824" s="177" t="s">
        <v>658</v>
      </c>
      <c r="BO2824" s="177" t="s">
        <v>6897</v>
      </c>
      <c r="BU2824" s="177" t="s">
        <v>6896</v>
      </c>
      <c r="BV2824" s="177" t="s">
        <v>658</v>
      </c>
      <c r="BW2824" s="177" t="s">
        <v>6897</v>
      </c>
    </row>
    <row r="2825" spans="51:75" x14ac:dyDescent="0.3">
      <c r="AY2825" s="226" t="e">
        <f>VLOOKUP(C2825,#REF!, 2,FALSE)</f>
        <v>#REF!</v>
      </c>
      <c r="BM2825" s="177" t="s">
        <v>1248</v>
      </c>
      <c r="BN2825" s="177" t="s">
        <v>3199</v>
      </c>
      <c r="BO2825" s="177" t="s">
        <v>6898</v>
      </c>
      <c r="BU2825" s="177" t="s">
        <v>1248</v>
      </c>
      <c r="BV2825" s="177" t="s">
        <v>3199</v>
      </c>
      <c r="BW2825" s="177" t="s">
        <v>6898</v>
      </c>
    </row>
    <row r="2826" spans="51:75" x14ac:dyDescent="0.3">
      <c r="AY2826" s="226" t="e">
        <f>VLOOKUP(C2826,#REF!, 2,FALSE)</f>
        <v>#REF!</v>
      </c>
      <c r="BM2826" s="177" t="s">
        <v>6899</v>
      </c>
      <c r="BN2826" s="177" t="s">
        <v>1342</v>
      </c>
      <c r="BO2826" s="177" t="s">
        <v>6900</v>
      </c>
      <c r="BU2826" s="177" t="s">
        <v>6899</v>
      </c>
      <c r="BV2826" s="177" t="s">
        <v>1342</v>
      </c>
      <c r="BW2826" s="177" t="s">
        <v>6900</v>
      </c>
    </row>
    <row r="2827" spans="51:75" x14ac:dyDescent="0.3">
      <c r="AY2827" s="226" t="e">
        <f>VLOOKUP(C2827,#REF!, 2,FALSE)</f>
        <v>#REF!</v>
      </c>
      <c r="BM2827" s="177" t="s">
        <v>6901</v>
      </c>
      <c r="BN2827" s="177" t="s">
        <v>631</v>
      </c>
      <c r="BO2827" s="177" t="s">
        <v>6902</v>
      </c>
      <c r="BU2827" s="177" t="s">
        <v>6901</v>
      </c>
      <c r="BV2827" s="177" t="s">
        <v>631</v>
      </c>
      <c r="BW2827" s="177" t="s">
        <v>6902</v>
      </c>
    </row>
    <row r="2828" spans="51:75" x14ac:dyDescent="0.3">
      <c r="AY2828" s="226" t="e">
        <f>VLOOKUP(C2828,#REF!, 2,FALSE)</f>
        <v>#REF!</v>
      </c>
      <c r="BM2828" s="177" t="s">
        <v>6905</v>
      </c>
      <c r="BN2828" s="177" t="s">
        <v>658</v>
      </c>
      <c r="BO2828" s="177" t="s">
        <v>3365</v>
      </c>
      <c r="BU2828" s="177" t="s">
        <v>6905</v>
      </c>
      <c r="BV2828" s="177" t="s">
        <v>658</v>
      </c>
      <c r="BW2828" s="177" t="s">
        <v>3365</v>
      </c>
    </row>
    <row r="2829" spans="51:75" x14ac:dyDescent="0.3">
      <c r="AY2829" s="226" t="e">
        <f>VLOOKUP(C2829,#REF!, 2,FALSE)</f>
        <v>#REF!</v>
      </c>
      <c r="BM2829" s="177" t="s">
        <v>1249</v>
      </c>
      <c r="BN2829" s="177" t="s">
        <v>3199</v>
      </c>
      <c r="BO2829" s="177" t="s">
        <v>4024</v>
      </c>
      <c r="BU2829" s="177" t="s">
        <v>1249</v>
      </c>
      <c r="BV2829" s="177" t="s">
        <v>3199</v>
      </c>
      <c r="BW2829" s="177" t="s">
        <v>4024</v>
      </c>
    </row>
    <row r="2830" spans="51:75" x14ac:dyDescent="0.3">
      <c r="AY2830" s="226" t="e">
        <f>VLOOKUP(C2830,#REF!, 2,FALSE)</f>
        <v>#REF!</v>
      </c>
      <c r="BM2830" s="177" t="s">
        <v>6908</v>
      </c>
      <c r="BN2830" s="177" t="s">
        <v>658</v>
      </c>
      <c r="BO2830" s="177" t="s">
        <v>6369</v>
      </c>
      <c r="BU2830" s="177" t="s">
        <v>6908</v>
      </c>
      <c r="BV2830" s="177" t="s">
        <v>658</v>
      </c>
      <c r="BW2830" s="177" t="s">
        <v>6369</v>
      </c>
    </row>
    <row r="2831" spans="51:75" x14ac:dyDescent="0.3">
      <c r="AY2831" s="226" t="e">
        <f>VLOOKUP(C2831,#REF!, 2,FALSE)</f>
        <v>#REF!</v>
      </c>
      <c r="BM2831" s="177" t="s">
        <v>6910</v>
      </c>
      <c r="BN2831" s="177" t="s">
        <v>658</v>
      </c>
      <c r="BO2831" s="177" t="s">
        <v>6911</v>
      </c>
      <c r="BU2831" s="177" t="s">
        <v>6910</v>
      </c>
      <c r="BV2831" s="177" t="s">
        <v>658</v>
      </c>
      <c r="BW2831" s="177" t="s">
        <v>6911</v>
      </c>
    </row>
    <row r="2832" spans="51:75" x14ac:dyDescent="0.3">
      <c r="AY2832" s="226" t="e">
        <f>VLOOKUP(C2832,#REF!, 2,FALSE)</f>
        <v>#REF!</v>
      </c>
      <c r="BM2832" s="177" t="s">
        <v>6912</v>
      </c>
      <c r="BN2832" s="177" t="s">
        <v>658</v>
      </c>
      <c r="BO2832" s="177" t="s">
        <v>1663</v>
      </c>
      <c r="BU2832" s="177" t="s">
        <v>6912</v>
      </c>
      <c r="BV2832" s="177" t="s">
        <v>658</v>
      </c>
      <c r="BW2832" s="177" t="s">
        <v>1663</v>
      </c>
    </row>
    <row r="2833" spans="51:75" x14ac:dyDescent="0.3">
      <c r="AY2833" s="226" t="e">
        <f>VLOOKUP(C2833,#REF!, 2,FALSE)</f>
        <v>#REF!</v>
      </c>
      <c r="BM2833" s="177" t="s">
        <v>6913</v>
      </c>
      <c r="BN2833" s="177" t="s">
        <v>658</v>
      </c>
      <c r="BO2833" s="177" t="s">
        <v>6915</v>
      </c>
      <c r="BU2833" s="177" t="s">
        <v>6913</v>
      </c>
      <c r="BV2833" s="177" t="s">
        <v>658</v>
      </c>
      <c r="BW2833" s="177" t="s">
        <v>6915</v>
      </c>
    </row>
    <row r="2834" spans="51:75" x14ac:dyDescent="0.3">
      <c r="AY2834" s="226" t="e">
        <f>VLOOKUP(C2834,#REF!, 2,FALSE)</f>
        <v>#REF!</v>
      </c>
      <c r="BM2834" s="177" t="s">
        <v>6917</v>
      </c>
      <c r="BN2834" s="177" t="s">
        <v>616</v>
      </c>
      <c r="BO2834" s="177" t="s">
        <v>6918</v>
      </c>
      <c r="BU2834" s="177" t="s">
        <v>6917</v>
      </c>
      <c r="BV2834" s="177" t="s">
        <v>616</v>
      </c>
      <c r="BW2834" s="177" t="s">
        <v>6918</v>
      </c>
    </row>
    <row r="2835" spans="51:75" x14ac:dyDescent="0.3">
      <c r="AY2835" s="226" t="e">
        <f>VLOOKUP(C2835,#REF!, 2,FALSE)</f>
        <v>#REF!</v>
      </c>
      <c r="BM2835" s="177" t="s">
        <v>6919</v>
      </c>
      <c r="BN2835" s="177" t="s">
        <v>2979</v>
      </c>
      <c r="BO2835" s="177" t="s">
        <v>6920</v>
      </c>
      <c r="BU2835" s="177" t="s">
        <v>6919</v>
      </c>
      <c r="BV2835" s="177" t="s">
        <v>2979</v>
      </c>
      <c r="BW2835" s="177" t="s">
        <v>6920</v>
      </c>
    </row>
    <row r="2836" spans="51:75" x14ac:dyDescent="0.3">
      <c r="AY2836" s="226" t="e">
        <f>VLOOKUP(C2836,#REF!, 2,FALSE)</f>
        <v>#REF!</v>
      </c>
      <c r="BM2836" s="177" t="s">
        <v>6921</v>
      </c>
      <c r="BN2836" s="177" t="s">
        <v>3245</v>
      </c>
      <c r="BO2836" s="177" t="s">
        <v>6922</v>
      </c>
      <c r="BU2836" s="177" t="s">
        <v>6921</v>
      </c>
      <c r="BV2836" s="177" t="s">
        <v>3245</v>
      </c>
      <c r="BW2836" s="177" t="s">
        <v>6922</v>
      </c>
    </row>
    <row r="2837" spans="51:75" x14ac:dyDescent="0.3">
      <c r="AY2837" s="226" t="e">
        <f>VLOOKUP(C2837,#REF!, 2,FALSE)</f>
        <v>#REF!</v>
      </c>
      <c r="BM2837" s="177" t="s">
        <v>6923</v>
      </c>
      <c r="BN2837" s="177" t="s">
        <v>662</v>
      </c>
      <c r="BO2837" s="177" t="s">
        <v>6920</v>
      </c>
      <c r="BU2837" s="177" t="s">
        <v>6923</v>
      </c>
      <c r="BV2837" s="177" t="s">
        <v>662</v>
      </c>
      <c r="BW2837" s="177" t="s">
        <v>6920</v>
      </c>
    </row>
    <row r="2838" spans="51:75" x14ac:dyDescent="0.3">
      <c r="AY2838" s="226" t="e">
        <f>VLOOKUP(C2838,#REF!, 2,FALSE)</f>
        <v>#REF!</v>
      </c>
      <c r="BM2838" s="177" t="s">
        <v>6924</v>
      </c>
      <c r="BN2838" s="177" t="s">
        <v>662</v>
      </c>
      <c r="BO2838" s="177" t="s">
        <v>6925</v>
      </c>
      <c r="BU2838" s="177" t="s">
        <v>6924</v>
      </c>
      <c r="BV2838" s="177" t="s">
        <v>662</v>
      </c>
      <c r="BW2838" s="177" t="s">
        <v>6925</v>
      </c>
    </row>
    <row r="2839" spans="51:75" x14ac:dyDescent="0.3">
      <c r="AY2839" s="226" t="e">
        <f>VLOOKUP(C2839,#REF!, 2,FALSE)</f>
        <v>#REF!</v>
      </c>
      <c r="BM2839" s="177" t="s">
        <v>6927</v>
      </c>
      <c r="BN2839" s="177" t="s">
        <v>926</v>
      </c>
      <c r="BO2839" s="177" t="s">
        <v>6928</v>
      </c>
      <c r="BU2839" s="177" t="s">
        <v>6927</v>
      </c>
      <c r="BV2839" s="177" t="s">
        <v>926</v>
      </c>
      <c r="BW2839" s="177" t="s">
        <v>6928</v>
      </c>
    </row>
    <row r="2840" spans="51:75" x14ac:dyDescent="0.3">
      <c r="AY2840" s="226" t="e">
        <f>VLOOKUP(C2840,#REF!, 2,FALSE)</f>
        <v>#REF!</v>
      </c>
      <c r="BM2840" s="177" t="s">
        <v>6929</v>
      </c>
      <c r="BN2840" s="177" t="s">
        <v>662</v>
      </c>
      <c r="BO2840" s="177" t="s">
        <v>6930</v>
      </c>
      <c r="BU2840" s="177" t="s">
        <v>6929</v>
      </c>
      <c r="BV2840" s="177" t="s">
        <v>662</v>
      </c>
      <c r="BW2840" s="177" t="s">
        <v>6930</v>
      </c>
    </row>
    <row r="2841" spans="51:75" x14ac:dyDescent="0.3">
      <c r="AY2841" s="226" t="e">
        <f>VLOOKUP(C2841,#REF!, 2,FALSE)</f>
        <v>#REF!</v>
      </c>
      <c r="BM2841" s="177" t="s">
        <v>6931</v>
      </c>
      <c r="BN2841" s="177" t="s">
        <v>662</v>
      </c>
      <c r="BO2841" s="177" t="s">
        <v>6932</v>
      </c>
      <c r="BU2841" s="177" t="s">
        <v>6931</v>
      </c>
      <c r="BV2841" s="177" t="s">
        <v>662</v>
      </c>
      <c r="BW2841" s="177" t="s">
        <v>6932</v>
      </c>
    </row>
    <row r="2842" spans="51:75" x14ac:dyDescent="0.3">
      <c r="AY2842" s="226" t="e">
        <f>VLOOKUP(C2842,#REF!, 2,FALSE)</f>
        <v>#REF!</v>
      </c>
      <c r="BM2842" s="177" t="s">
        <v>6933</v>
      </c>
      <c r="BN2842" s="177" t="s">
        <v>613</v>
      </c>
      <c r="BO2842" s="177" t="s">
        <v>2983</v>
      </c>
      <c r="BU2842" s="177" t="s">
        <v>6933</v>
      </c>
      <c r="BV2842" s="177" t="s">
        <v>613</v>
      </c>
      <c r="BW2842" s="177" t="s">
        <v>2983</v>
      </c>
    </row>
    <row r="2843" spans="51:75" x14ac:dyDescent="0.3">
      <c r="AY2843" s="226" t="e">
        <f>VLOOKUP(C2843,#REF!, 2,FALSE)</f>
        <v>#REF!</v>
      </c>
      <c r="BM2843" s="177" t="s">
        <v>6935</v>
      </c>
      <c r="BN2843" s="177" t="s">
        <v>658</v>
      </c>
      <c r="BO2843" s="177" t="s">
        <v>5343</v>
      </c>
      <c r="BU2843" s="177" t="s">
        <v>6935</v>
      </c>
      <c r="BV2843" s="177" t="s">
        <v>658</v>
      </c>
      <c r="BW2843" s="177" t="s">
        <v>5343</v>
      </c>
    </row>
    <row r="2844" spans="51:75" x14ac:dyDescent="0.3">
      <c r="AY2844" s="226" t="e">
        <f>VLOOKUP(C2844,#REF!, 2,FALSE)</f>
        <v>#REF!</v>
      </c>
      <c r="BM2844" s="177" t="s">
        <v>6936</v>
      </c>
      <c r="BN2844" s="177" t="s">
        <v>625</v>
      </c>
      <c r="BO2844" s="177" t="s">
        <v>6937</v>
      </c>
      <c r="BU2844" s="177" t="s">
        <v>6936</v>
      </c>
      <c r="BV2844" s="177" t="s">
        <v>625</v>
      </c>
      <c r="BW2844" s="177" t="s">
        <v>6937</v>
      </c>
    </row>
    <row r="2845" spans="51:75" x14ac:dyDescent="0.3">
      <c r="AY2845" s="226" t="e">
        <f>VLOOKUP(C2845,#REF!, 2,FALSE)</f>
        <v>#REF!</v>
      </c>
      <c r="BM2845" s="177" t="s">
        <v>6938</v>
      </c>
      <c r="BN2845" s="177" t="s">
        <v>799</v>
      </c>
      <c r="BO2845" s="177" t="s">
        <v>6939</v>
      </c>
      <c r="BU2845" s="177" t="s">
        <v>6938</v>
      </c>
      <c r="BV2845" s="177" t="s">
        <v>799</v>
      </c>
      <c r="BW2845" s="177" t="s">
        <v>6939</v>
      </c>
    </row>
    <row r="2846" spans="51:75" x14ac:dyDescent="0.3">
      <c r="AY2846" s="226" t="e">
        <f>VLOOKUP(C2846,#REF!, 2,FALSE)</f>
        <v>#REF!</v>
      </c>
      <c r="BM2846" s="177" t="s">
        <v>6940</v>
      </c>
      <c r="BN2846" s="177" t="s">
        <v>16979</v>
      </c>
      <c r="BO2846" s="177" t="s">
        <v>770</v>
      </c>
      <c r="BU2846" s="177" t="s">
        <v>6940</v>
      </c>
      <c r="BV2846" s="177" t="s">
        <v>16979</v>
      </c>
      <c r="BW2846" s="177" t="s">
        <v>770</v>
      </c>
    </row>
    <row r="2847" spans="51:75" x14ac:dyDescent="0.3">
      <c r="AY2847" s="226" t="e">
        <f>VLOOKUP(C2847,#REF!, 2,FALSE)</f>
        <v>#REF!</v>
      </c>
      <c r="BM2847" s="177" t="s">
        <v>1250</v>
      </c>
      <c r="BN2847" s="177" t="s">
        <v>1279</v>
      </c>
      <c r="BO2847" s="177" t="s">
        <v>3920</v>
      </c>
      <c r="BU2847" s="177" t="s">
        <v>1250</v>
      </c>
      <c r="BV2847" s="177" t="s">
        <v>1279</v>
      </c>
      <c r="BW2847" s="177" t="s">
        <v>3920</v>
      </c>
    </row>
    <row r="2848" spans="51:75" x14ac:dyDescent="0.3">
      <c r="AY2848" s="226" t="e">
        <f>VLOOKUP(C2848,#REF!, 2,FALSE)</f>
        <v>#REF!</v>
      </c>
      <c r="BM2848" s="177" t="s">
        <v>1251</v>
      </c>
      <c r="BN2848" s="177" t="s">
        <v>1279</v>
      </c>
      <c r="BO2848" s="177" t="s">
        <v>6941</v>
      </c>
      <c r="BU2848" s="177" t="s">
        <v>1251</v>
      </c>
      <c r="BV2848" s="177" t="s">
        <v>1279</v>
      </c>
      <c r="BW2848" s="177" t="s">
        <v>6941</v>
      </c>
    </row>
    <row r="2849" spans="51:75" x14ac:dyDescent="0.3">
      <c r="AY2849" s="226" t="e">
        <f>VLOOKUP(C2849,#REF!, 2,FALSE)</f>
        <v>#REF!</v>
      </c>
      <c r="BM2849" s="177" t="s">
        <v>6943</v>
      </c>
      <c r="BN2849" s="177" t="s">
        <v>780</v>
      </c>
      <c r="BO2849" s="177" t="s">
        <v>6944</v>
      </c>
      <c r="BU2849" s="177" t="s">
        <v>6943</v>
      </c>
      <c r="BV2849" s="177" t="s">
        <v>780</v>
      </c>
      <c r="BW2849" s="177" t="s">
        <v>6944</v>
      </c>
    </row>
    <row r="2850" spans="51:75" x14ac:dyDescent="0.3">
      <c r="AY2850" s="226" t="e">
        <f>VLOOKUP(C2850,#REF!, 2,FALSE)</f>
        <v>#REF!</v>
      </c>
      <c r="BM2850" s="177" t="s">
        <v>6945</v>
      </c>
      <c r="BN2850" s="177" t="s">
        <v>16990</v>
      </c>
      <c r="BO2850" s="177" t="s">
        <v>6946</v>
      </c>
      <c r="BU2850" s="177" t="s">
        <v>6945</v>
      </c>
      <c r="BV2850" s="177" t="s">
        <v>16990</v>
      </c>
      <c r="BW2850" s="177" t="s">
        <v>6946</v>
      </c>
    </row>
    <row r="2851" spans="51:75" x14ac:dyDescent="0.3">
      <c r="AY2851" s="226" t="e">
        <f>VLOOKUP(C2851,#REF!, 2,FALSE)</f>
        <v>#REF!</v>
      </c>
      <c r="BM2851" s="177" t="s">
        <v>6947</v>
      </c>
      <c r="BN2851" s="177" t="s">
        <v>3002</v>
      </c>
      <c r="BO2851" s="177" t="s">
        <v>2983</v>
      </c>
      <c r="BU2851" s="177" t="s">
        <v>6947</v>
      </c>
      <c r="BV2851" s="177" t="s">
        <v>3002</v>
      </c>
      <c r="BW2851" s="177" t="s">
        <v>2983</v>
      </c>
    </row>
    <row r="2852" spans="51:75" x14ac:dyDescent="0.3">
      <c r="AY2852" s="226" t="e">
        <f>VLOOKUP(C2852,#REF!, 2,FALSE)</f>
        <v>#REF!</v>
      </c>
      <c r="BM2852" s="177" t="s">
        <v>6949</v>
      </c>
      <c r="BN2852" s="177" t="s">
        <v>849</v>
      </c>
      <c r="BO2852" s="177" t="s">
        <v>6950</v>
      </c>
      <c r="BU2852" s="177" t="s">
        <v>6949</v>
      </c>
      <c r="BV2852" s="177" t="s">
        <v>849</v>
      </c>
      <c r="BW2852" s="177" t="s">
        <v>6950</v>
      </c>
    </row>
    <row r="2853" spans="51:75" x14ac:dyDescent="0.3">
      <c r="AY2853" s="226" t="e">
        <f>VLOOKUP(C2853,#REF!, 2,FALSE)</f>
        <v>#REF!</v>
      </c>
      <c r="BM2853" s="177" t="s">
        <v>6951</v>
      </c>
      <c r="BN2853" s="177" t="s">
        <v>3028</v>
      </c>
      <c r="BO2853" s="177" t="s">
        <v>4150</v>
      </c>
      <c r="BU2853" s="177" t="s">
        <v>6951</v>
      </c>
      <c r="BV2853" s="177" t="s">
        <v>3028</v>
      </c>
      <c r="BW2853" s="177" t="s">
        <v>4150</v>
      </c>
    </row>
    <row r="2854" spans="51:75" x14ac:dyDescent="0.3">
      <c r="AY2854" s="226" t="e">
        <f>VLOOKUP(C2854,#REF!, 2,FALSE)</f>
        <v>#REF!</v>
      </c>
      <c r="BM2854" s="177" t="s">
        <v>6952</v>
      </c>
      <c r="BN2854" s="177" t="s">
        <v>3002</v>
      </c>
      <c r="BO2854" s="177" t="s">
        <v>6953</v>
      </c>
      <c r="BU2854" s="177" t="s">
        <v>6952</v>
      </c>
      <c r="BV2854" s="177" t="s">
        <v>3002</v>
      </c>
      <c r="BW2854" s="177" t="s">
        <v>6953</v>
      </c>
    </row>
    <row r="2855" spans="51:75" x14ac:dyDescent="0.3">
      <c r="AY2855" s="226" t="e">
        <f>VLOOKUP(C2855,#REF!, 2,FALSE)</f>
        <v>#REF!</v>
      </c>
      <c r="BM2855" s="177" t="s">
        <v>6954</v>
      </c>
      <c r="BN2855" s="177" t="s">
        <v>3087</v>
      </c>
      <c r="BO2855" s="177" t="s">
        <v>6955</v>
      </c>
      <c r="BU2855" s="177" t="s">
        <v>6954</v>
      </c>
      <c r="BV2855" s="177" t="s">
        <v>3087</v>
      </c>
      <c r="BW2855" s="177" t="s">
        <v>6955</v>
      </c>
    </row>
    <row r="2856" spans="51:75" x14ac:dyDescent="0.3">
      <c r="AY2856" s="226" t="e">
        <f>VLOOKUP(C2856,#REF!, 2,FALSE)</f>
        <v>#REF!</v>
      </c>
      <c r="BM2856" s="177" t="s">
        <v>6957</v>
      </c>
      <c r="BN2856" s="177" t="s">
        <v>1342</v>
      </c>
      <c r="BO2856" s="177" t="s">
        <v>6958</v>
      </c>
      <c r="BU2856" s="177" t="s">
        <v>6957</v>
      </c>
      <c r="BV2856" s="177" t="s">
        <v>1342</v>
      </c>
      <c r="BW2856" s="177" t="s">
        <v>6958</v>
      </c>
    </row>
    <row r="2857" spans="51:75" x14ac:dyDescent="0.3">
      <c r="AY2857" s="226" t="e">
        <f>VLOOKUP(C2857,#REF!, 2,FALSE)</f>
        <v>#REF!</v>
      </c>
      <c r="BM2857" s="177" t="s">
        <v>6959</v>
      </c>
      <c r="BN2857" s="177" t="s">
        <v>1342</v>
      </c>
      <c r="BO2857" s="177" t="s">
        <v>6960</v>
      </c>
      <c r="BU2857" s="177" t="s">
        <v>6959</v>
      </c>
      <c r="BV2857" s="177" t="s">
        <v>1342</v>
      </c>
      <c r="BW2857" s="177" t="s">
        <v>6960</v>
      </c>
    </row>
    <row r="2858" spans="51:75" x14ac:dyDescent="0.3">
      <c r="AY2858" s="226" t="e">
        <f>VLOOKUP(C2858,#REF!, 2,FALSE)</f>
        <v>#REF!</v>
      </c>
      <c r="BM2858" s="177" t="s">
        <v>1252</v>
      </c>
      <c r="BN2858" s="177" t="s">
        <v>3005</v>
      </c>
      <c r="BO2858" s="177" t="s">
        <v>5872</v>
      </c>
      <c r="BU2858" s="177" t="s">
        <v>1252</v>
      </c>
      <c r="BV2858" s="177" t="s">
        <v>3005</v>
      </c>
      <c r="BW2858" s="177" t="s">
        <v>5872</v>
      </c>
    </row>
    <row r="2859" spans="51:75" x14ac:dyDescent="0.3">
      <c r="AY2859" s="226" t="e">
        <f>VLOOKUP(C2859,#REF!, 2,FALSE)</f>
        <v>#REF!</v>
      </c>
      <c r="BM2859" s="177" t="s">
        <v>176</v>
      </c>
      <c r="BN2859" s="177" t="s">
        <v>3199</v>
      </c>
      <c r="BO2859" s="177" t="s">
        <v>5684</v>
      </c>
      <c r="BU2859" s="177" t="s">
        <v>176</v>
      </c>
      <c r="BV2859" s="177" t="s">
        <v>3199</v>
      </c>
      <c r="BW2859" s="177" t="s">
        <v>5684</v>
      </c>
    </row>
    <row r="2860" spans="51:75" x14ac:dyDescent="0.3">
      <c r="AY2860" s="226" t="e">
        <f>VLOOKUP(C2860,#REF!, 2,FALSE)</f>
        <v>#REF!</v>
      </c>
      <c r="BM2860" s="177" t="s">
        <v>6961</v>
      </c>
      <c r="BN2860" s="177" t="s">
        <v>623</v>
      </c>
      <c r="BO2860" s="177" t="s">
        <v>6169</v>
      </c>
      <c r="BU2860" s="177" t="s">
        <v>6961</v>
      </c>
      <c r="BV2860" s="177" t="s">
        <v>623</v>
      </c>
      <c r="BW2860" s="177" t="s">
        <v>6169</v>
      </c>
    </row>
    <row r="2861" spans="51:75" x14ac:dyDescent="0.3">
      <c r="AY2861" s="226" t="e">
        <f>VLOOKUP(C2861,#REF!, 2,FALSE)</f>
        <v>#REF!</v>
      </c>
      <c r="BM2861" s="177" t="s">
        <v>6962</v>
      </c>
      <c r="BN2861" s="177" t="s">
        <v>3005</v>
      </c>
      <c r="BO2861" s="177" t="s">
        <v>4024</v>
      </c>
      <c r="BU2861" s="177" t="s">
        <v>6962</v>
      </c>
      <c r="BV2861" s="177" t="s">
        <v>3005</v>
      </c>
      <c r="BW2861" s="177" t="s">
        <v>4024</v>
      </c>
    </row>
    <row r="2862" spans="51:75" x14ac:dyDescent="0.3">
      <c r="AY2862" s="226" t="e">
        <f>VLOOKUP(C2862,#REF!, 2,FALSE)</f>
        <v>#REF!</v>
      </c>
      <c r="BM2862" s="177" t="s">
        <v>6964</v>
      </c>
      <c r="BN2862" s="177" t="s">
        <v>16984</v>
      </c>
      <c r="BO2862" s="177" t="s">
        <v>5259</v>
      </c>
      <c r="BU2862" s="177" t="s">
        <v>6964</v>
      </c>
      <c r="BV2862" s="177" t="s">
        <v>16984</v>
      </c>
      <c r="BW2862" s="177" t="s">
        <v>5259</v>
      </c>
    </row>
    <row r="2863" spans="51:75" x14ac:dyDescent="0.3">
      <c r="AY2863" s="226" t="e">
        <f>VLOOKUP(C2863,#REF!, 2,FALSE)</f>
        <v>#REF!</v>
      </c>
      <c r="BM2863" s="177" t="s">
        <v>6965</v>
      </c>
      <c r="BN2863" s="177" t="s">
        <v>16984</v>
      </c>
      <c r="BO2863" s="177" t="s">
        <v>1270</v>
      </c>
      <c r="BU2863" s="177" t="s">
        <v>6965</v>
      </c>
      <c r="BV2863" s="177" t="s">
        <v>16984</v>
      </c>
      <c r="BW2863" s="177" t="s">
        <v>1270</v>
      </c>
    </row>
    <row r="2864" spans="51:75" x14ac:dyDescent="0.3">
      <c r="AY2864" s="226" t="e">
        <f>VLOOKUP(C2864,#REF!, 2,FALSE)</f>
        <v>#REF!</v>
      </c>
      <c r="BM2864" s="177" t="s">
        <v>6966</v>
      </c>
      <c r="BN2864" s="177" t="s">
        <v>16984</v>
      </c>
      <c r="BO2864" s="177" t="s">
        <v>770</v>
      </c>
      <c r="BU2864" s="177" t="s">
        <v>6966</v>
      </c>
      <c r="BV2864" s="177" t="s">
        <v>16984</v>
      </c>
      <c r="BW2864" s="177" t="s">
        <v>770</v>
      </c>
    </row>
    <row r="2865" spans="51:75" x14ac:dyDescent="0.3">
      <c r="AY2865" s="226" t="e">
        <f>VLOOKUP(C2865,#REF!, 2,FALSE)</f>
        <v>#REF!</v>
      </c>
      <c r="BM2865" s="177" t="s">
        <v>6967</v>
      </c>
      <c r="BN2865" s="177" t="s">
        <v>2983</v>
      </c>
      <c r="BO2865" s="177" t="s">
        <v>2983</v>
      </c>
      <c r="BU2865" s="177" t="s">
        <v>6967</v>
      </c>
      <c r="BV2865" s="177" t="s">
        <v>2983</v>
      </c>
      <c r="BW2865" s="177" t="s">
        <v>2983</v>
      </c>
    </row>
    <row r="2866" spans="51:75" x14ac:dyDescent="0.3">
      <c r="AY2866" s="226" t="e">
        <f>VLOOKUP(C2866,#REF!, 2,FALSE)</f>
        <v>#REF!</v>
      </c>
      <c r="BM2866" s="177" t="s">
        <v>6968</v>
      </c>
      <c r="BN2866" s="177" t="s">
        <v>2983</v>
      </c>
      <c r="BO2866" s="177" t="s">
        <v>2983</v>
      </c>
      <c r="BU2866" s="177" t="s">
        <v>6968</v>
      </c>
      <c r="BV2866" s="177" t="s">
        <v>2983</v>
      </c>
      <c r="BW2866" s="177" t="s">
        <v>2983</v>
      </c>
    </row>
    <row r="2867" spans="51:75" x14ac:dyDescent="0.3">
      <c r="AY2867" s="226" t="e">
        <f>VLOOKUP(C2867,#REF!, 2,FALSE)</f>
        <v>#REF!</v>
      </c>
      <c r="BM2867" s="177" t="s">
        <v>6969</v>
      </c>
      <c r="BN2867" s="177" t="s">
        <v>2983</v>
      </c>
      <c r="BO2867" s="177" t="s">
        <v>2983</v>
      </c>
      <c r="BU2867" s="177" t="s">
        <v>6969</v>
      </c>
      <c r="BV2867" s="177" t="s">
        <v>2983</v>
      </c>
      <c r="BW2867" s="177" t="s">
        <v>2983</v>
      </c>
    </row>
    <row r="2868" spans="51:75" x14ac:dyDescent="0.3">
      <c r="AY2868" s="226" t="e">
        <f>VLOOKUP(C2868,#REF!, 2,FALSE)</f>
        <v>#REF!</v>
      </c>
      <c r="BM2868" s="177" t="s">
        <v>6970</v>
      </c>
      <c r="BN2868" s="177" t="s">
        <v>3199</v>
      </c>
      <c r="BO2868" s="177" t="s">
        <v>3135</v>
      </c>
      <c r="BU2868" s="177" t="s">
        <v>6970</v>
      </c>
      <c r="BV2868" s="177" t="s">
        <v>3199</v>
      </c>
      <c r="BW2868" s="177" t="s">
        <v>3135</v>
      </c>
    </row>
    <row r="2869" spans="51:75" x14ac:dyDescent="0.3">
      <c r="AY2869" s="226" t="e">
        <f>VLOOKUP(C2869,#REF!, 2,FALSE)</f>
        <v>#REF!</v>
      </c>
      <c r="BM2869" s="177" t="s">
        <v>6971</v>
      </c>
      <c r="BN2869" s="177" t="s">
        <v>631</v>
      </c>
      <c r="BO2869" s="177" t="s">
        <v>6972</v>
      </c>
      <c r="BU2869" s="177" t="s">
        <v>6971</v>
      </c>
      <c r="BV2869" s="177" t="s">
        <v>631</v>
      </c>
      <c r="BW2869" s="177" t="s">
        <v>6972</v>
      </c>
    </row>
    <row r="2870" spans="51:75" x14ac:dyDescent="0.3">
      <c r="AY2870" s="226" t="e">
        <f>VLOOKUP(C2870,#REF!, 2,FALSE)</f>
        <v>#REF!</v>
      </c>
      <c r="BM2870" s="177" t="s">
        <v>6973</v>
      </c>
      <c r="BN2870" s="177" t="s">
        <v>3028</v>
      </c>
      <c r="BO2870" s="177" t="s">
        <v>1693</v>
      </c>
      <c r="BU2870" s="177" t="s">
        <v>6973</v>
      </c>
      <c r="BV2870" s="177" t="s">
        <v>3028</v>
      </c>
      <c r="BW2870" s="177" t="s">
        <v>1693</v>
      </c>
    </row>
    <row r="2871" spans="51:75" x14ac:dyDescent="0.3">
      <c r="AY2871" s="226" t="e">
        <f>VLOOKUP(C2871,#REF!, 2,FALSE)</f>
        <v>#REF!</v>
      </c>
      <c r="BM2871" s="177" t="s">
        <v>6974</v>
      </c>
      <c r="BN2871" s="177" t="s">
        <v>666</v>
      </c>
      <c r="BO2871" s="177" t="s">
        <v>1693</v>
      </c>
      <c r="BU2871" s="177" t="s">
        <v>6974</v>
      </c>
      <c r="BV2871" s="177" t="s">
        <v>666</v>
      </c>
      <c r="BW2871" s="177" t="s">
        <v>1693</v>
      </c>
    </row>
    <row r="2872" spans="51:75" x14ac:dyDescent="0.3">
      <c r="AY2872" s="226" t="e">
        <f>VLOOKUP(C2872,#REF!, 2,FALSE)</f>
        <v>#REF!</v>
      </c>
      <c r="BM2872" s="177" t="s">
        <v>6975</v>
      </c>
      <c r="BN2872" s="177" t="s">
        <v>16979</v>
      </c>
      <c r="BO2872" s="177" t="s">
        <v>4532</v>
      </c>
      <c r="BU2872" s="177" t="s">
        <v>6975</v>
      </c>
      <c r="BV2872" s="177" t="s">
        <v>16979</v>
      </c>
      <c r="BW2872" s="177" t="s">
        <v>4532</v>
      </c>
    </row>
    <row r="2873" spans="51:75" x14ac:dyDescent="0.3">
      <c r="AY2873" s="226" t="e">
        <f>VLOOKUP(C2873,#REF!, 2,FALSE)</f>
        <v>#REF!</v>
      </c>
      <c r="BM2873" s="177" t="s">
        <v>6976</v>
      </c>
      <c r="BN2873" s="177" t="s">
        <v>3199</v>
      </c>
      <c r="BO2873" s="177" t="s">
        <v>770</v>
      </c>
      <c r="BU2873" s="177" t="s">
        <v>6976</v>
      </c>
      <c r="BV2873" s="177" t="s">
        <v>3199</v>
      </c>
      <c r="BW2873" s="177" t="s">
        <v>770</v>
      </c>
    </row>
    <row r="2874" spans="51:75" x14ac:dyDescent="0.3">
      <c r="AY2874" s="226" t="e">
        <f>VLOOKUP(C2874,#REF!, 2,FALSE)</f>
        <v>#REF!</v>
      </c>
      <c r="BM2874" s="177" t="s">
        <v>1253</v>
      </c>
      <c r="BN2874" s="177" t="s">
        <v>3199</v>
      </c>
      <c r="BO2874" s="177" t="s">
        <v>6977</v>
      </c>
      <c r="BU2874" s="177" t="s">
        <v>1253</v>
      </c>
      <c r="BV2874" s="177" t="s">
        <v>3199</v>
      </c>
      <c r="BW2874" s="177" t="s">
        <v>6977</v>
      </c>
    </row>
    <row r="2875" spans="51:75" x14ac:dyDescent="0.3">
      <c r="AY2875" s="226" t="e">
        <f>VLOOKUP(C2875,#REF!, 2,FALSE)</f>
        <v>#REF!</v>
      </c>
      <c r="BM2875" s="177" t="s">
        <v>6978</v>
      </c>
      <c r="BN2875" s="177" t="s">
        <v>3199</v>
      </c>
      <c r="BO2875" s="177" t="s">
        <v>5734</v>
      </c>
      <c r="BU2875" s="177" t="s">
        <v>6978</v>
      </c>
      <c r="BV2875" s="177" t="s">
        <v>3199</v>
      </c>
      <c r="BW2875" s="177" t="s">
        <v>5734</v>
      </c>
    </row>
    <row r="2876" spans="51:75" x14ac:dyDescent="0.3">
      <c r="AY2876" s="226" t="e">
        <f>VLOOKUP(C2876,#REF!, 2,FALSE)</f>
        <v>#REF!</v>
      </c>
      <c r="BM2876" s="177" t="s">
        <v>6979</v>
      </c>
      <c r="BN2876" s="177" t="s">
        <v>666</v>
      </c>
      <c r="BO2876" s="177" t="s">
        <v>1693</v>
      </c>
      <c r="BU2876" s="177" t="s">
        <v>6979</v>
      </c>
      <c r="BV2876" s="177" t="s">
        <v>666</v>
      </c>
      <c r="BW2876" s="177" t="s">
        <v>1693</v>
      </c>
    </row>
    <row r="2877" spans="51:75" x14ac:dyDescent="0.3">
      <c r="AY2877" s="226" t="e">
        <f>VLOOKUP(C2877,#REF!, 2,FALSE)</f>
        <v>#REF!</v>
      </c>
      <c r="BM2877" s="177" t="s">
        <v>6980</v>
      </c>
      <c r="BN2877" s="177" t="s">
        <v>16979</v>
      </c>
      <c r="BO2877" s="177" t="s">
        <v>770</v>
      </c>
      <c r="BU2877" s="177" t="s">
        <v>6980</v>
      </c>
      <c r="BV2877" s="177" t="s">
        <v>16979</v>
      </c>
      <c r="BW2877" s="177" t="s">
        <v>770</v>
      </c>
    </row>
    <row r="2878" spans="51:75" x14ac:dyDescent="0.3">
      <c r="AY2878" s="226" t="e">
        <f>VLOOKUP(C2878,#REF!, 2,FALSE)</f>
        <v>#REF!</v>
      </c>
      <c r="BM2878" s="177" t="s">
        <v>6981</v>
      </c>
      <c r="BN2878" s="177" t="s">
        <v>3087</v>
      </c>
      <c r="BO2878" s="177" t="s">
        <v>6982</v>
      </c>
      <c r="BU2878" s="177" t="s">
        <v>6981</v>
      </c>
      <c r="BV2878" s="177" t="s">
        <v>3087</v>
      </c>
      <c r="BW2878" s="177" t="s">
        <v>6982</v>
      </c>
    </row>
    <row r="2879" spans="51:75" x14ac:dyDescent="0.3">
      <c r="AY2879" s="226" t="e">
        <f>VLOOKUP(C2879,#REF!, 2,FALSE)</f>
        <v>#REF!</v>
      </c>
      <c r="BM2879" s="177" t="s">
        <v>6983</v>
      </c>
      <c r="BN2879" s="177" t="s">
        <v>3083</v>
      </c>
      <c r="BO2879" s="177" t="s">
        <v>2983</v>
      </c>
      <c r="BU2879" s="177" t="s">
        <v>6983</v>
      </c>
      <c r="BV2879" s="177" t="s">
        <v>3083</v>
      </c>
      <c r="BW2879" s="177" t="s">
        <v>2983</v>
      </c>
    </row>
    <row r="2880" spans="51:75" x14ac:dyDescent="0.3">
      <c r="AY2880" s="226" t="e">
        <f>VLOOKUP(C2880,#REF!, 2,FALSE)</f>
        <v>#REF!</v>
      </c>
      <c r="BM2880" s="177" t="s">
        <v>6984</v>
      </c>
      <c r="BN2880" s="177" t="s">
        <v>3083</v>
      </c>
      <c r="BO2880" s="177" t="s">
        <v>6985</v>
      </c>
      <c r="BU2880" s="177" t="s">
        <v>6984</v>
      </c>
      <c r="BV2880" s="177" t="s">
        <v>3083</v>
      </c>
      <c r="BW2880" s="177" t="s">
        <v>6985</v>
      </c>
    </row>
    <row r="2881" spans="51:75" x14ac:dyDescent="0.3">
      <c r="AY2881" s="226" t="e">
        <f>VLOOKUP(C2881,#REF!, 2,FALSE)</f>
        <v>#REF!</v>
      </c>
      <c r="BM2881" s="177" t="s">
        <v>6986</v>
      </c>
      <c r="BN2881" s="177" t="s">
        <v>3045</v>
      </c>
      <c r="BO2881" s="177" t="s">
        <v>2983</v>
      </c>
      <c r="BU2881" s="177" t="s">
        <v>6986</v>
      </c>
      <c r="BV2881" s="177" t="s">
        <v>3045</v>
      </c>
      <c r="BW2881" s="177" t="s">
        <v>2983</v>
      </c>
    </row>
    <row r="2882" spans="51:75" x14ac:dyDescent="0.3">
      <c r="AY2882" s="226" t="e">
        <f>VLOOKUP(C2882,#REF!, 2,FALSE)</f>
        <v>#REF!</v>
      </c>
      <c r="BM2882" s="177" t="s">
        <v>6987</v>
      </c>
      <c r="BN2882" s="177" t="s">
        <v>1342</v>
      </c>
      <c r="BO2882" s="177" t="s">
        <v>6988</v>
      </c>
      <c r="BU2882" s="177" t="s">
        <v>6987</v>
      </c>
      <c r="BV2882" s="177" t="s">
        <v>1342</v>
      </c>
      <c r="BW2882" s="177" t="s">
        <v>6988</v>
      </c>
    </row>
    <row r="2883" spans="51:75" x14ac:dyDescent="0.3">
      <c r="AY2883" s="226" t="e">
        <f>VLOOKUP(C2883,#REF!, 2,FALSE)</f>
        <v>#REF!</v>
      </c>
      <c r="BM2883" s="177" t="s">
        <v>6989</v>
      </c>
      <c r="BN2883" s="177" t="s">
        <v>3199</v>
      </c>
      <c r="BO2883" s="177" t="s">
        <v>5066</v>
      </c>
      <c r="BU2883" s="177" t="s">
        <v>6989</v>
      </c>
      <c r="BV2883" s="177" t="s">
        <v>3199</v>
      </c>
      <c r="BW2883" s="177" t="s">
        <v>5066</v>
      </c>
    </row>
    <row r="2884" spans="51:75" x14ac:dyDescent="0.3">
      <c r="AY2884" s="226" t="e">
        <f>VLOOKUP(C2884,#REF!, 2,FALSE)</f>
        <v>#REF!</v>
      </c>
      <c r="BM2884" s="177" t="s">
        <v>6990</v>
      </c>
      <c r="BN2884" s="177" t="s">
        <v>780</v>
      </c>
      <c r="BO2884" s="177" t="s">
        <v>4691</v>
      </c>
      <c r="BU2884" s="177" t="s">
        <v>6990</v>
      </c>
      <c r="BV2884" s="177" t="s">
        <v>780</v>
      </c>
      <c r="BW2884" s="177" t="s">
        <v>4691</v>
      </c>
    </row>
    <row r="2885" spans="51:75" x14ac:dyDescent="0.3">
      <c r="AY2885" s="226" t="e">
        <f>VLOOKUP(C2885,#REF!, 2,FALSE)</f>
        <v>#REF!</v>
      </c>
      <c r="BM2885" s="177" t="s">
        <v>6991</v>
      </c>
      <c r="BN2885" s="177" t="s">
        <v>3199</v>
      </c>
      <c r="BO2885" s="177" t="s">
        <v>6665</v>
      </c>
      <c r="BU2885" s="177" t="s">
        <v>6991</v>
      </c>
      <c r="BV2885" s="177" t="s">
        <v>3199</v>
      </c>
      <c r="BW2885" s="177" t="s">
        <v>6665</v>
      </c>
    </row>
    <row r="2886" spans="51:75" x14ac:dyDescent="0.3">
      <c r="AY2886" s="226" t="e">
        <f>VLOOKUP(C2886,#REF!, 2,FALSE)</f>
        <v>#REF!</v>
      </c>
      <c r="BM2886" s="177" t="s">
        <v>6992</v>
      </c>
      <c r="BN2886" s="177" t="s">
        <v>3199</v>
      </c>
      <c r="BO2886" s="177" t="s">
        <v>2983</v>
      </c>
      <c r="BU2886" s="177" t="s">
        <v>6992</v>
      </c>
      <c r="BV2886" s="177" t="s">
        <v>3199</v>
      </c>
      <c r="BW2886" s="177" t="s">
        <v>2983</v>
      </c>
    </row>
    <row r="2887" spans="51:75" x14ac:dyDescent="0.3">
      <c r="AY2887" s="226" t="e">
        <f>VLOOKUP(C2887,#REF!, 2,FALSE)</f>
        <v>#REF!</v>
      </c>
      <c r="BM2887" s="177" t="s">
        <v>6994</v>
      </c>
      <c r="BN2887" s="177" t="s">
        <v>661</v>
      </c>
      <c r="BO2887" s="177" t="s">
        <v>6995</v>
      </c>
      <c r="BU2887" s="177" t="s">
        <v>6994</v>
      </c>
      <c r="BV2887" s="177" t="s">
        <v>661</v>
      </c>
      <c r="BW2887" s="177" t="s">
        <v>6995</v>
      </c>
    </row>
    <row r="2888" spans="51:75" x14ac:dyDescent="0.3">
      <c r="AY2888" s="226" t="e">
        <f>VLOOKUP(C2888,#REF!, 2,FALSE)</f>
        <v>#REF!</v>
      </c>
      <c r="BM2888" s="177" t="s">
        <v>6996</v>
      </c>
      <c r="BN2888" s="177" t="s">
        <v>2979</v>
      </c>
      <c r="BO2888" s="177" t="s">
        <v>6997</v>
      </c>
      <c r="BU2888" s="177" t="s">
        <v>6996</v>
      </c>
      <c r="BV2888" s="177" t="s">
        <v>2979</v>
      </c>
      <c r="BW2888" s="177" t="s">
        <v>6997</v>
      </c>
    </row>
    <row r="2889" spans="51:75" x14ac:dyDescent="0.3">
      <c r="AY2889" s="226" t="e">
        <f>VLOOKUP(C2889,#REF!, 2,FALSE)</f>
        <v>#REF!</v>
      </c>
      <c r="BM2889" s="177" t="s">
        <v>6998</v>
      </c>
      <c r="BN2889" s="177" t="s">
        <v>3199</v>
      </c>
      <c r="BO2889" s="177" t="s">
        <v>6999</v>
      </c>
      <c r="BU2889" s="177" t="s">
        <v>6998</v>
      </c>
      <c r="BV2889" s="177" t="s">
        <v>3199</v>
      </c>
      <c r="BW2889" s="177" t="s">
        <v>6999</v>
      </c>
    </row>
    <row r="2890" spans="51:75" x14ac:dyDescent="0.3">
      <c r="AY2890" s="226" t="e">
        <f>VLOOKUP(C2890,#REF!, 2,FALSE)</f>
        <v>#REF!</v>
      </c>
      <c r="BM2890" s="177" t="s">
        <v>7000</v>
      </c>
      <c r="BN2890" s="177" t="s">
        <v>1342</v>
      </c>
      <c r="BO2890" s="177" t="s">
        <v>7001</v>
      </c>
      <c r="BU2890" s="177" t="s">
        <v>7000</v>
      </c>
      <c r="BV2890" s="177" t="s">
        <v>1342</v>
      </c>
      <c r="BW2890" s="177" t="s">
        <v>7001</v>
      </c>
    </row>
    <row r="2891" spans="51:75" x14ac:dyDescent="0.3">
      <c r="AY2891" s="226" t="e">
        <f>VLOOKUP(C2891,#REF!, 2,FALSE)</f>
        <v>#REF!</v>
      </c>
      <c r="BM2891" s="177" t="s">
        <v>7002</v>
      </c>
      <c r="BN2891" s="177" t="s">
        <v>623</v>
      </c>
      <c r="BO2891" s="177" t="s">
        <v>7003</v>
      </c>
      <c r="BU2891" s="177" t="s">
        <v>7002</v>
      </c>
      <c r="BV2891" s="177" t="s">
        <v>623</v>
      </c>
      <c r="BW2891" s="177" t="s">
        <v>7003</v>
      </c>
    </row>
    <row r="2892" spans="51:75" x14ac:dyDescent="0.3">
      <c r="AY2892" s="226" t="e">
        <f>VLOOKUP(C2892,#REF!, 2,FALSE)</f>
        <v>#REF!</v>
      </c>
      <c r="BM2892" s="177" t="s">
        <v>7004</v>
      </c>
      <c r="BN2892" s="177" t="s">
        <v>3083</v>
      </c>
      <c r="BO2892" s="177" t="s">
        <v>7005</v>
      </c>
      <c r="BU2892" s="177" t="s">
        <v>7004</v>
      </c>
      <c r="BV2892" s="177" t="s">
        <v>3083</v>
      </c>
      <c r="BW2892" s="177" t="s">
        <v>7005</v>
      </c>
    </row>
    <row r="2893" spans="51:75" x14ac:dyDescent="0.3">
      <c r="AY2893" s="226" t="e">
        <f>VLOOKUP(C2893,#REF!, 2,FALSE)</f>
        <v>#REF!</v>
      </c>
      <c r="BM2893" s="177" t="s">
        <v>7006</v>
      </c>
      <c r="BN2893" s="177" t="s">
        <v>3199</v>
      </c>
      <c r="BO2893" s="177" t="s">
        <v>2983</v>
      </c>
      <c r="BU2893" s="177" t="s">
        <v>7006</v>
      </c>
      <c r="BV2893" s="177" t="s">
        <v>3199</v>
      </c>
      <c r="BW2893" s="177" t="s">
        <v>2983</v>
      </c>
    </row>
    <row r="2894" spans="51:75" x14ac:dyDescent="0.3">
      <c r="AY2894" s="226" t="e">
        <f>VLOOKUP(C2894,#REF!, 2,FALSE)</f>
        <v>#REF!</v>
      </c>
      <c r="BM2894" s="177" t="s">
        <v>7007</v>
      </c>
      <c r="BN2894" s="177" t="s">
        <v>3005</v>
      </c>
      <c r="BO2894" s="177" t="s">
        <v>4826</v>
      </c>
      <c r="BU2894" s="177" t="s">
        <v>7007</v>
      </c>
      <c r="BV2894" s="177" t="s">
        <v>3005</v>
      </c>
      <c r="BW2894" s="177" t="s">
        <v>4826</v>
      </c>
    </row>
    <row r="2895" spans="51:75" x14ac:dyDescent="0.3">
      <c r="AY2895" s="226" t="e">
        <f>VLOOKUP(C2895,#REF!, 2,FALSE)</f>
        <v>#REF!</v>
      </c>
      <c r="BM2895" s="177" t="s">
        <v>7008</v>
      </c>
      <c r="BN2895" s="177" t="s">
        <v>2983</v>
      </c>
      <c r="BO2895" s="177" t="s">
        <v>2983</v>
      </c>
      <c r="BU2895" s="177" t="s">
        <v>7008</v>
      </c>
      <c r="BV2895" s="177" t="s">
        <v>2983</v>
      </c>
      <c r="BW2895" s="177" t="s">
        <v>2983</v>
      </c>
    </row>
    <row r="2896" spans="51:75" x14ac:dyDescent="0.3">
      <c r="AY2896" s="226" t="e">
        <f>VLOOKUP(C2896,#REF!, 2,FALSE)</f>
        <v>#REF!</v>
      </c>
      <c r="BM2896" s="177" t="s">
        <v>7009</v>
      </c>
      <c r="BN2896" s="177" t="s">
        <v>3199</v>
      </c>
      <c r="BO2896" s="177" t="s">
        <v>7005</v>
      </c>
      <c r="BU2896" s="177" t="s">
        <v>7009</v>
      </c>
      <c r="BV2896" s="177" t="s">
        <v>3199</v>
      </c>
      <c r="BW2896" s="177" t="s">
        <v>7005</v>
      </c>
    </row>
    <row r="2897" spans="51:75" x14ac:dyDescent="0.3">
      <c r="AY2897" s="226" t="e">
        <f>VLOOKUP(C2897,#REF!, 2,FALSE)</f>
        <v>#REF!</v>
      </c>
      <c r="BM2897" s="177" t="s">
        <v>7010</v>
      </c>
      <c r="BN2897" s="177" t="s">
        <v>3045</v>
      </c>
      <c r="BO2897" s="177" t="s">
        <v>7011</v>
      </c>
      <c r="BU2897" s="177" t="s">
        <v>7010</v>
      </c>
      <c r="BV2897" s="177" t="s">
        <v>3045</v>
      </c>
      <c r="BW2897" s="177" t="s">
        <v>7011</v>
      </c>
    </row>
    <row r="2898" spans="51:75" x14ac:dyDescent="0.3">
      <c r="AY2898" s="226" t="e">
        <f>VLOOKUP(C2898,#REF!, 2,FALSE)</f>
        <v>#REF!</v>
      </c>
      <c r="BM2898" s="177" t="s">
        <v>7012</v>
      </c>
      <c r="BN2898" s="177" t="s">
        <v>3199</v>
      </c>
      <c r="BO2898" s="177" t="s">
        <v>2983</v>
      </c>
      <c r="BU2898" s="177" t="s">
        <v>7012</v>
      </c>
      <c r="BV2898" s="177" t="s">
        <v>3199</v>
      </c>
      <c r="BW2898" s="177" t="s">
        <v>2983</v>
      </c>
    </row>
    <row r="2899" spans="51:75" x14ac:dyDescent="0.3">
      <c r="AY2899" s="226" t="e">
        <f>VLOOKUP(C2899,#REF!, 2,FALSE)</f>
        <v>#REF!</v>
      </c>
      <c r="BM2899" s="177" t="s">
        <v>7013</v>
      </c>
      <c r="BN2899" s="177" t="s">
        <v>3199</v>
      </c>
      <c r="BO2899" s="177" t="s">
        <v>2983</v>
      </c>
      <c r="BU2899" s="177" t="s">
        <v>7013</v>
      </c>
      <c r="BV2899" s="177" t="s">
        <v>3199</v>
      </c>
      <c r="BW2899" s="177" t="s">
        <v>2983</v>
      </c>
    </row>
    <row r="2900" spans="51:75" x14ac:dyDescent="0.3">
      <c r="AY2900" s="226" t="e">
        <f>VLOOKUP(C2900,#REF!, 2,FALSE)</f>
        <v>#REF!</v>
      </c>
      <c r="BM2900" s="177" t="s">
        <v>7014</v>
      </c>
      <c r="BN2900" s="177" t="s">
        <v>2979</v>
      </c>
      <c r="BO2900" s="177" t="s">
        <v>7005</v>
      </c>
      <c r="BU2900" s="177" t="s">
        <v>7014</v>
      </c>
      <c r="BV2900" s="177" t="s">
        <v>2979</v>
      </c>
      <c r="BW2900" s="177" t="s">
        <v>7005</v>
      </c>
    </row>
    <row r="2901" spans="51:75" x14ac:dyDescent="0.3">
      <c r="AY2901" s="226" t="e">
        <f>VLOOKUP(C2901,#REF!, 2,FALSE)</f>
        <v>#REF!</v>
      </c>
      <c r="BM2901" s="177" t="s">
        <v>7015</v>
      </c>
      <c r="BN2901" s="177" t="s">
        <v>3245</v>
      </c>
      <c r="BO2901" s="177" t="s">
        <v>2983</v>
      </c>
      <c r="BU2901" s="177" t="s">
        <v>7015</v>
      </c>
      <c r="BV2901" s="177" t="s">
        <v>3245</v>
      </c>
      <c r="BW2901" s="177" t="s">
        <v>2983</v>
      </c>
    </row>
    <row r="2902" spans="51:75" x14ac:dyDescent="0.3">
      <c r="AY2902" s="226" t="e">
        <f>VLOOKUP(C2902,#REF!, 2,FALSE)</f>
        <v>#REF!</v>
      </c>
      <c r="BM2902" s="177" t="s">
        <v>7016</v>
      </c>
      <c r="BN2902" s="177" t="s">
        <v>3245</v>
      </c>
      <c r="BO2902" s="177" t="s">
        <v>4685</v>
      </c>
      <c r="BU2902" s="177" t="s">
        <v>7016</v>
      </c>
      <c r="BV2902" s="177" t="s">
        <v>3245</v>
      </c>
      <c r="BW2902" s="177" t="s">
        <v>4685</v>
      </c>
    </row>
    <row r="2903" spans="51:75" x14ac:dyDescent="0.3">
      <c r="AY2903" s="226" t="e">
        <f>VLOOKUP(C2903,#REF!, 2,FALSE)</f>
        <v>#REF!</v>
      </c>
      <c r="BM2903" s="177" t="s">
        <v>7017</v>
      </c>
      <c r="BN2903" s="177" t="s">
        <v>1342</v>
      </c>
      <c r="BO2903" s="177" t="s">
        <v>2983</v>
      </c>
      <c r="BU2903" s="177" t="s">
        <v>7017</v>
      </c>
      <c r="BV2903" s="177" t="s">
        <v>1342</v>
      </c>
      <c r="BW2903" s="177" t="s">
        <v>2983</v>
      </c>
    </row>
    <row r="2904" spans="51:75" x14ac:dyDescent="0.3">
      <c r="AY2904" s="226" t="e">
        <f>VLOOKUP(C2904,#REF!, 2,FALSE)</f>
        <v>#REF!</v>
      </c>
      <c r="BM2904" s="177" t="s">
        <v>7018</v>
      </c>
      <c r="BN2904" s="177" t="s">
        <v>2979</v>
      </c>
      <c r="BO2904" s="177" t="s">
        <v>7019</v>
      </c>
      <c r="BU2904" s="177" t="s">
        <v>7018</v>
      </c>
      <c r="BV2904" s="177" t="s">
        <v>2979</v>
      </c>
      <c r="BW2904" s="177" t="s">
        <v>7019</v>
      </c>
    </row>
    <row r="2905" spans="51:75" x14ac:dyDescent="0.3">
      <c r="AY2905" s="226" t="e">
        <f>VLOOKUP(C2905,#REF!, 2,FALSE)</f>
        <v>#REF!</v>
      </c>
      <c r="BM2905" s="177" t="s">
        <v>7020</v>
      </c>
      <c r="BN2905" s="177" t="s">
        <v>3045</v>
      </c>
      <c r="BO2905" s="177" t="s">
        <v>3711</v>
      </c>
      <c r="BU2905" s="177" t="s">
        <v>7020</v>
      </c>
      <c r="BV2905" s="177" t="s">
        <v>3045</v>
      </c>
      <c r="BW2905" s="177" t="s">
        <v>3711</v>
      </c>
    </row>
    <row r="2906" spans="51:75" x14ac:dyDescent="0.3">
      <c r="AY2906" s="226" t="e">
        <f>VLOOKUP(C2906,#REF!, 2,FALSE)</f>
        <v>#REF!</v>
      </c>
      <c r="BM2906" s="177" t="s">
        <v>1254</v>
      </c>
      <c r="BN2906" s="177" t="s">
        <v>3199</v>
      </c>
      <c r="BO2906" s="177" t="s">
        <v>7021</v>
      </c>
      <c r="BU2906" s="177" t="s">
        <v>1254</v>
      </c>
      <c r="BV2906" s="177" t="s">
        <v>3199</v>
      </c>
      <c r="BW2906" s="177" t="s">
        <v>7021</v>
      </c>
    </row>
    <row r="2907" spans="51:75" x14ac:dyDescent="0.3">
      <c r="AY2907" s="226" t="e">
        <f>VLOOKUP(C2907,#REF!, 2,FALSE)</f>
        <v>#REF!</v>
      </c>
      <c r="BM2907" s="177" t="s">
        <v>7022</v>
      </c>
      <c r="BN2907" s="177" t="s">
        <v>3005</v>
      </c>
      <c r="BO2907" s="177" t="s">
        <v>7023</v>
      </c>
      <c r="BU2907" s="177" t="s">
        <v>7022</v>
      </c>
      <c r="BV2907" s="177" t="s">
        <v>3005</v>
      </c>
      <c r="BW2907" s="177" t="s">
        <v>7023</v>
      </c>
    </row>
    <row r="2908" spans="51:75" x14ac:dyDescent="0.3">
      <c r="AY2908" s="226" t="e">
        <f>VLOOKUP(C2908,#REF!, 2,FALSE)</f>
        <v>#REF!</v>
      </c>
      <c r="BM2908" s="177" t="s">
        <v>7024</v>
      </c>
      <c r="BN2908" s="177" t="s">
        <v>3005</v>
      </c>
      <c r="BO2908" s="177" t="s">
        <v>7025</v>
      </c>
      <c r="BU2908" s="177" t="s">
        <v>7024</v>
      </c>
      <c r="BV2908" s="177" t="s">
        <v>3005</v>
      </c>
      <c r="BW2908" s="177" t="s">
        <v>7025</v>
      </c>
    </row>
    <row r="2909" spans="51:75" x14ac:dyDescent="0.3">
      <c r="AY2909" s="226" t="e">
        <f>VLOOKUP(C2909,#REF!, 2,FALSE)</f>
        <v>#REF!</v>
      </c>
      <c r="BM2909" s="177" t="s">
        <v>7026</v>
      </c>
      <c r="BN2909" s="177" t="s">
        <v>2979</v>
      </c>
      <c r="BO2909" s="177" t="s">
        <v>4997</v>
      </c>
      <c r="BU2909" s="177" t="s">
        <v>7026</v>
      </c>
      <c r="BV2909" s="177" t="s">
        <v>2979</v>
      </c>
      <c r="BW2909" s="177" t="s">
        <v>4997</v>
      </c>
    </row>
    <row r="2910" spans="51:75" x14ac:dyDescent="0.3">
      <c r="AY2910" s="226" t="e">
        <f>VLOOKUP(C2910,#REF!, 2,FALSE)</f>
        <v>#REF!</v>
      </c>
      <c r="BM2910" s="177" t="s">
        <v>1255</v>
      </c>
      <c r="BN2910" s="177" t="s">
        <v>669</v>
      </c>
      <c r="BO2910" s="177" t="s">
        <v>7027</v>
      </c>
      <c r="BU2910" s="177" t="s">
        <v>1255</v>
      </c>
      <c r="BV2910" s="177" t="s">
        <v>669</v>
      </c>
      <c r="BW2910" s="177" t="s">
        <v>7027</v>
      </c>
    </row>
    <row r="2911" spans="51:75" x14ac:dyDescent="0.3">
      <c r="AY2911" s="226" t="e">
        <f>VLOOKUP(C2911,#REF!, 2,FALSE)</f>
        <v>#REF!</v>
      </c>
      <c r="BM2911" s="177" t="s">
        <v>7028</v>
      </c>
      <c r="BN2911" s="177" t="s">
        <v>2983</v>
      </c>
      <c r="BO2911" s="177" t="s">
        <v>4826</v>
      </c>
      <c r="BU2911" s="177" t="s">
        <v>7028</v>
      </c>
      <c r="BV2911" s="177" t="s">
        <v>2983</v>
      </c>
      <c r="BW2911" s="177" t="s">
        <v>4826</v>
      </c>
    </row>
    <row r="2912" spans="51:75" x14ac:dyDescent="0.3">
      <c r="AY2912" s="226" t="e">
        <f>VLOOKUP(C2912,#REF!, 2,FALSE)</f>
        <v>#REF!</v>
      </c>
      <c r="BM2912" s="177" t="s">
        <v>7029</v>
      </c>
      <c r="BN2912" s="177" t="s">
        <v>3097</v>
      </c>
      <c r="BO2912" s="177" t="s">
        <v>7030</v>
      </c>
      <c r="BU2912" s="177" t="s">
        <v>7029</v>
      </c>
      <c r="BV2912" s="177" t="s">
        <v>3097</v>
      </c>
      <c r="BW2912" s="177" t="s">
        <v>7030</v>
      </c>
    </row>
    <row r="2913" spans="51:75" x14ac:dyDescent="0.3">
      <c r="AY2913" s="226" t="e">
        <f>VLOOKUP(C2913,#REF!, 2,FALSE)</f>
        <v>#REF!</v>
      </c>
      <c r="BM2913" s="177" t="s">
        <v>7031</v>
      </c>
      <c r="BN2913" s="177" t="s">
        <v>628</v>
      </c>
      <c r="BO2913" s="177" t="s">
        <v>7030</v>
      </c>
      <c r="BU2913" s="177" t="s">
        <v>7031</v>
      </c>
      <c r="BV2913" s="177" t="s">
        <v>628</v>
      </c>
      <c r="BW2913" s="177" t="s">
        <v>7030</v>
      </c>
    </row>
    <row r="2914" spans="51:75" x14ac:dyDescent="0.3">
      <c r="AY2914" s="226" t="e">
        <f>VLOOKUP(C2914,#REF!, 2,FALSE)</f>
        <v>#REF!</v>
      </c>
      <c r="BM2914" s="177" t="s">
        <v>7032</v>
      </c>
      <c r="BN2914" s="177" t="s">
        <v>2983</v>
      </c>
      <c r="BO2914" s="177" t="s">
        <v>3874</v>
      </c>
      <c r="BU2914" s="177" t="s">
        <v>7032</v>
      </c>
      <c r="BV2914" s="177" t="s">
        <v>2983</v>
      </c>
      <c r="BW2914" s="177" t="s">
        <v>3874</v>
      </c>
    </row>
    <row r="2915" spans="51:75" x14ac:dyDescent="0.3">
      <c r="AY2915" s="226" t="e">
        <f>VLOOKUP(C2915,#REF!, 2,FALSE)</f>
        <v>#REF!</v>
      </c>
      <c r="BM2915" s="177" t="s">
        <v>7033</v>
      </c>
      <c r="BN2915" s="177" t="s">
        <v>1139</v>
      </c>
      <c r="BO2915" s="177" t="s">
        <v>2983</v>
      </c>
      <c r="BU2915" s="177" t="s">
        <v>7033</v>
      </c>
      <c r="BV2915" s="177" t="s">
        <v>1139</v>
      </c>
      <c r="BW2915" s="177" t="s">
        <v>2983</v>
      </c>
    </row>
    <row r="2916" spans="51:75" x14ac:dyDescent="0.3">
      <c r="AY2916" s="226" t="e">
        <f>VLOOKUP(C2916,#REF!, 2,FALSE)</f>
        <v>#REF!</v>
      </c>
      <c r="BM2916" s="177" t="s">
        <v>7034</v>
      </c>
      <c r="BN2916" s="177" t="s">
        <v>3245</v>
      </c>
      <c r="BO2916" s="177" t="s">
        <v>2983</v>
      </c>
      <c r="BU2916" s="177" t="s">
        <v>7034</v>
      </c>
      <c r="BV2916" s="177" t="s">
        <v>3245</v>
      </c>
      <c r="BW2916" s="177" t="s">
        <v>2983</v>
      </c>
    </row>
    <row r="2917" spans="51:75" x14ac:dyDescent="0.3">
      <c r="AY2917" s="226" t="e">
        <f>VLOOKUP(C2917,#REF!, 2,FALSE)</f>
        <v>#REF!</v>
      </c>
      <c r="BM2917" s="177" t="s">
        <v>7035</v>
      </c>
      <c r="BN2917" s="177" t="s">
        <v>3005</v>
      </c>
      <c r="BO2917" s="177" t="s">
        <v>2983</v>
      </c>
      <c r="BU2917" s="177" t="s">
        <v>7035</v>
      </c>
      <c r="BV2917" s="177" t="s">
        <v>3005</v>
      </c>
      <c r="BW2917" s="177" t="s">
        <v>2983</v>
      </c>
    </row>
    <row r="2918" spans="51:75" x14ac:dyDescent="0.3">
      <c r="AY2918" s="226" t="e">
        <f>VLOOKUP(C2918,#REF!, 2,FALSE)</f>
        <v>#REF!</v>
      </c>
      <c r="BM2918" s="177" t="s">
        <v>7036</v>
      </c>
      <c r="BN2918" s="177" t="s">
        <v>3245</v>
      </c>
      <c r="BO2918" s="177" t="s">
        <v>2983</v>
      </c>
      <c r="BU2918" s="177" t="s">
        <v>7036</v>
      </c>
      <c r="BV2918" s="177" t="s">
        <v>3245</v>
      </c>
      <c r="BW2918" s="177" t="s">
        <v>2983</v>
      </c>
    </row>
    <row r="2919" spans="51:75" x14ac:dyDescent="0.3">
      <c r="AY2919" s="226" t="e">
        <f>VLOOKUP(C2919,#REF!, 2,FALSE)</f>
        <v>#REF!</v>
      </c>
      <c r="BM2919" s="177" t="s">
        <v>7037</v>
      </c>
      <c r="BN2919" s="177" t="s">
        <v>3199</v>
      </c>
      <c r="BO2919" s="177" t="s">
        <v>7038</v>
      </c>
      <c r="BU2919" s="177" t="s">
        <v>7037</v>
      </c>
      <c r="BV2919" s="177" t="s">
        <v>3199</v>
      </c>
      <c r="BW2919" s="177" t="s">
        <v>7038</v>
      </c>
    </row>
    <row r="2920" spans="51:75" x14ac:dyDescent="0.3">
      <c r="AY2920" s="226" t="e">
        <f>VLOOKUP(C2920,#REF!, 2,FALSE)</f>
        <v>#REF!</v>
      </c>
      <c r="BM2920" s="177" t="s">
        <v>7039</v>
      </c>
      <c r="BN2920" s="177" t="s">
        <v>1139</v>
      </c>
      <c r="BO2920" s="177" t="s">
        <v>2983</v>
      </c>
      <c r="BU2920" s="177" t="s">
        <v>7039</v>
      </c>
      <c r="BV2920" s="177" t="s">
        <v>1139</v>
      </c>
      <c r="BW2920" s="177" t="s">
        <v>2983</v>
      </c>
    </row>
    <row r="2921" spans="51:75" x14ac:dyDescent="0.3">
      <c r="AY2921" s="226" t="e">
        <f>VLOOKUP(C2921,#REF!, 2,FALSE)</f>
        <v>#REF!</v>
      </c>
      <c r="BM2921" s="177" t="s">
        <v>7040</v>
      </c>
      <c r="BN2921" s="177" t="s">
        <v>3199</v>
      </c>
      <c r="BO2921" s="177" t="s">
        <v>1208</v>
      </c>
      <c r="BU2921" s="177" t="s">
        <v>7040</v>
      </c>
      <c r="BV2921" s="177" t="s">
        <v>3199</v>
      </c>
      <c r="BW2921" s="177" t="s">
        <v>1208</v>
      </c>
    </row>
    <row r="2922" spans="51:75" x14ac:dyDescent="0.3">
      <c r="AY2922" s="226" t="e">
        <f>VLOOKUP(C2922,#REF!, 2,FALSE)</f>
        <v>#REF!</v>
      </c>
      <c r="BM2922" s="177" t="s">
        <v>7041</v>
      </c>
      <c r="BN2922" s="177" t="s">
        <v>1342</v>
      </c>
      <c r="BO2922" s="177" t="s">
        <v>2983</v>
      </c>
      <c r="BU2922" s="177" t="s">
        <v>7041</v>
      </c>
      <c r="BV2922" s="177" t="s">
        <v>1342</v>
      </c>
      <c r="BW2922" s="177" t="s">
        <v>2983</v>
      </c>
    </row>
    <row r="2923" spans="51:75" x14ac:dyDescent="0.3">
      <c r="AY2923" s="226" t="e">
        <f>VLOOKUP(C2923,#REF!, 2,FALSE)</f>
        <v>#REF!</v>
      </c>
      <c r="BM2923" s="177" t="s">
        <v>7042</v>
      </c>
      <c r="BN2923" s="177" t="s">
        <v>1342</v>
      </c>
      <c r="BO2923" s="177" t="s">
        <v>5666</v>
      </c>
      <c r="BU2923" s="177" t="s">
        <v>7042</v>
      </c>
      <c r="BV2923" s="177" t="s">
        <v>1342</v>
      </c>
      <c r="BW2923" s="177" t="s">
        <v>5666</v>
      </c>
    </row>
    <row r="2924" spans="51:75" x14ac:dyDescent="0.3">
      <c r="AY2924" s="226" t="e">
        <f>VLOOKUP(C2924,#REF!, 2,FALSE)</f>
        <v>#REF!</v>
      </c>
      <c r="BM2924" s="177" t="s">
        <v>7043</v>
      </c>
      <c r="BN2924" s="177" t="s">
        <v>2983</v>
      </c>
      <c r="BO2924" s="177" t="s">
        <v>2983</v>
      </c>
      <c r="BU2924" s="177" t="s">
        <v>7043</v>
      </c>
      <c r="BV2924" s="177" t="s">
        <v>2983</v>
      </c>
      <c r="BW2924" s="177" t="s">
        <v>2983</v>
      </c>
    </row>
    <row r="2925" spans="51:75" x14ac:dyDescent="0.3">
      <c r="AY2925" s="226" t="e">
        <f>VLOOKUP(C2925,#REF!, 2,FALSE)</f>
        <v>#REF!</v>
      </c>
      <c r="BM2925" s="177" t="s">
        <v>7044</v>
      </c>
      <c r="BN2925" s="177" t="s">
        <v>616</v>
      </c>
      <c r="BO2925" s="177" t="s">
        <v>2983</v>
      </c>
      <c r="BU2925" s="177" t="s">
        <v>7044</v>
      </c>
      <c r="BV2925" s="177" t="s">
        <v>616</v>
      </c>
      <c r="BW2925" s="177" t="s">
        <v>2983</v>
      </c>
    </row>
    <row r="2926" spans="51:75" x14ac:dyDescent="0.3">
      <c r="AY2926" s="226" t="e">
        <f>VLOOKUP(C2926,#REF!, 2,FALSE)</f>
        <v>#REF!</v>
      </c>
      <c r="BM2926" s="177" t="s">
        <v>7045</v>
      </c>
      <c r="BN2926" s="177" t="s">
        <v>3199</v>
      </c>
      <c r="BO2926" s="177" t="s">
        <v>4442</v>
      </c>
      <c r="BU2926" s="177" t="s">
        <v>7045</v>
      </c>
      <c r="BV2926" s="177" t="s">
        <v>3199</v>
      </c>
      <c r="BW2926" s="177" t="s">
        <v>4442</v>
      </c>
    </row>
    <row r="2927" spans="51:75" x14ac:dyDescent="0.3">
      <c r="AY2927" s="226" t="e">
        <f>VLOOKUP(C2927,#REF!, 2,FALSE)</f>
        <v>#REF!</v>
      </c>
      <c r="BM2927" s="177" t="s">
        <v>7046</v>
      </c>
      <c r="BN2927" s="177" t="s">
        <v>1342</v>
      </c>
      <c r="BO2927" s="177" t="s">
        <v>2983</v>
      </c>
      <c r="BU2927" s="177" t="s">
        <v>7046</v>
      </c>
      <c r="BV2927" s="177" t="s">
        <v>1342</v>
      </c>
      <c r="BW2927" s="177" t="s">
        <v>2983</v>
      </c>
    </row>
    <row r="2928" spans="51:75" x14ac:dyDescent="0.3">
      <c r="AY2928" s="226" t="e">
        <f>VLOOKUP(C2928,#REF!, 2,FALSE)</f>
        <v>#REF!</v>
      </c>
      <c r="BM2928" s="177" t="s">
        <v>7047</v>
      </c>
      <c r="BN2928" s="177" t="s">
        <v>1342</v>
      </c>
      <c r="BO2928" s="177" t="s">
        <v>7048</v>
      </c>
      <c r="BU2928" s="177" t="s">
        <v>7047</v>
      </c>
      <c r="BV2928" s="177" t="s">
        <v>1342</v>
      </c>
      <c r="BW2928" s="177" t="s">
        <v>7048</v>
      </c>
    </row>
    <row r="2929" spans="51:75" x14ac:dyDescent="0.3">
      <c r="AY2929" s="226" t="e">
        <f>VLOOKUP(C2929,#REF!, 2,FALSE)</f>
        <v>#REF!</v>
      </c>
      <c r="BM2929" s="177" t="s">
        <v>7049</v>
      </c>
      <c r="BN2929" s="177" t="s">
        <v>1139</v>
      </c>
      <c r="BO2929" s="177" t="s">
        <v>2983</v>
      </c>
      <c r="BU2929" s="177" t="s">
        <v>7049</v>
      </c>
      <c r="BV2929" s="177" t="s">
        <v>1139</v>
      </c>
      <c r="BW2929" s="177" t="s">
        <v>2983</v>
      </c>
    </row>
    <row r="2930" spans="51:75" x14ac:dyDescent="0.3">
      <c r="AY2930" s="226" t="e">
        <f>VLOOKUP(C2930,#REF!, 2,FALSE)</f>
        <v>#REF!</v>
      </c>
      <c r="BM2930" s="177" t="s">
        <v>7050</v>
      </c>
      <c r="BN2930" s="177" t="s">
        <v>3199</v>
      </c>
      <c r="BO2930" s="177" t="s">
        <v>3310</v>
      </c>
      <c r="BU2930" s="177" t="s">
        <v>7050</v>
      </c>
      <c r="BV2930" s="177" t="s">
        <v>3199</v>
      </c>
      <c r="BW2930" s="177" t="s">
        <v>3310</v>
      </c>
    </row>
    <row r="2931" spans="51:75" x14ac:dyDescent="0.3">
      <c r="AY2931" s="226" t="e">
        <f>VLOOKUP(C2931,#REF!, 2,FALSE)</f>
        <v>#REF!</v>
      </c>
      <c r="BM2931" s="177" t="s">
        <v>7051</v>
      </c>
      <c r="BN2931" s="177" t="s">
        <v>3199</v>
      </c>
      <c r="BO2931" s="177" t="s">
        <v>2983</v>
      </c>
      <c r="BU2931" s="177" t="s">
        <v>7051</v>
      </c>
      <c r="BV2931" s="177" t="s">
        <v>3199</v>
      </c>
      <c r="BW2931" s="177" t="s">
        <v>2983</v>
      </c>
    </row>
    <row r="2932" spans="51:75" x14ac:dyDescent="0.3">
      <c r="AY2932" s="226" t="e">
        <f>VLOOKUP(C2932,#REF!, 2,FALSE)</f>
        <v>#REF!</v>
      </c>
      <c r="BM2932" s="177" t="s">
        <v>7052</v>
      </c>
      <c r="BN2932" s="177" t="s">
        <v>1342</v>
      </c>
      <c r="BO2932" s="177" t="s">
        <v>6944</v>
      </c>
      <c r="BU2932" s="177" t="s">
        <v>7052</v>
      </c>
      <c r="BV2932" s="177" t="s">
        <v>1342</v>
      </c>
      <c r="BW2932" s="177" t="s">
        <v>6944</v>
      </c>
    </row>
    <row r="2933" spans="51:75" x14ac:dyDescent="0.3">
      <c r="AY2933" s="226" t="e">
        <f>VLOOKUP(C2933,#REF!, 2,FALSE)</f>
        <v>#REF!</v>
      </c>
      <c r="BM2933" s="177" t="s">
        <v>7053</v>
      </c>
      <c r="BN2933" s="177" t="s">
        <v>3199</v>
      </c>
      <c r="BO2933" s="177" t="s">
        <v>7054</v>
      </c>
      <c r="BU2933" s="177" t="s">
        <v>7053</v>
      </c>
      <c r="BV2933" s="177" t="s">
        <v>3199</v>
      </c>
      <c r="BW2933" s="177" t="s">
        <v>7054</v>
      </c>
    </row>
    <row r="2934" spans="51:75" x14ac:dyDescent="0.3">
      <c r="AY2934" s="226" t="e">
        <f>VLOOKUP(C2934,#REF!, 2,FALSE)</f>
        <v>#REF!</v>
      </c>
      <c r="BM2934" s="177" t="s">
        <v>7055</v>
      </c>
      <c r="BN2934" s="177" t="s">
        <v>3083</v>
      </c>
      <c r="BO2934" s="177" t="s">
        <v>3053</v>
      </c>
      <c r="BU2934" s="177" t="s">
        <v>7055</v>
      </c>
      <c r="BV2934" s="177" t="s">
        <v>3083</v>
      </c>
      <c r="BW2934" s="177" t="s">
        <v>3053</v>
      </c>
    </row>
    <row r="2935" spans="51:75" x14ac:dyDescent="0.3">
      <c r="AY2935" s="226" t="e">
        <f>VLOOKUP(C2935,#REF!, 2,FALSE)</f>
        <v>#REF!</v>
      </c>
      <c r="BM2935" s="177" t="s">
        <v>7056</v>
      </c>
      <c r="BN2935" s="177" t="s">
        <v>619</v>
      </c>
      <c r="BO2935" s="177" t="s">
        <v>7057</v>
      </c>
      <c r="BU2935" s="177" t="s">
        <v>7056</v>
      </c>
      <c r="BV2935" s="177" t="s">
        <v>619</v>
      </c>
      <c r="BW2935" s="177" t="s">
        <v>7057</v>
      </c>
    </row>
    <row r="2936" spans="51:75" x14ac:dyDescent="0.3">
      <c r="AY2936" s="226" t="e">
        <f>VLOOKUP(C2936,#REF!, 2,FALSE)</f>
        <v>#REF!</v>
      </c>
      <c r="BM2936" s="177" t="s">
        <v>7058</v>
      </c>
      <c r="BN2936" s="177" t="s">
        <v>1342</v>
      </c>
      <c r="BO2936" s="177" t="s">
        <v>6641</v>
      </c>
      <c r="BU2936" s="177" t="s">
        <v>7058</v>
      </c>
      <c r="BV2936" s="177" t="s">
        <v>1342</v>
      </c>
      <c r="BW2936" s="177" t="s">
        <v>6641</v>
      </c>
    </row>
    <row r="2937" spans="51:75" x14ac:dyDescent="0.3">
      <c r="AY2937" s="226" t="e">
        <f>VLOOKUP(C2937,#REF!, 2,FALSE)</f>
        <v>#REF!</v>
      </c>
      <c r="BM2937" s="177" t="s">
        <v>7059</v>
      </c>
      <c r="BN2937" s="177" t="s">
        <v>3097</v>
      </c>
      <c r="BO2937" s="177" t="s">
        <v>770</v>
      </c>
      <c r="BU2937" s="177" t="s">
        <v>7059</v>
      </c>
      <c r="BV2937" s="177" t="s">
        <v>3097</v>
      </c>
      <c r="BW2937" s="177" t="s">
        <v>770</v>
      </c>
    </row>
    <row r="2938" spans="51:75" x14ac:dyDescent="0.3">
      <c r="AY2938" s="226" t="e">
        <f>VLOOKUP(C2938,#REF!, 2,FALSE)</f>
        <v>#REF!</v>
      </c>
      <c r="BM2938" s="177" t="s">
        <v>7060</v>
      </c>
      <c r="BN2938" s="177" t="s">
        <v>3097</v>
      </c>
      <c r="BO2938" s="177" t="s">
        <v>2983</v>
      </c>
      <c r="BU2938" s="177" t="s">
        <v>7060</v>
      </c>
      <c r="BV2938" s="177" t="s">
        <v>3097</v>
      </c>
      <c r="BW2938" s="177" t="s">
        <v>2983</v>
      </c>
    </row>
    <row r="2939" spans="51:75" x14ac:dyDescent="0.3">
      <c r="AY2939" s="226" t="e">
        <f>VLOOKUP(C2939,#REF!, 2,FALSE)</f>
        <v>#REF!</v>
      </c>
      <c r="BM2939" s="177" t="s">
        <v>1256</v>
      </c>
      <c r="BN2939" s="177" t="s">
        <v>1342</v>
      </c>
      <c r="BO2939" s="177" t="s">
        <v>1660</v>
      </c>
      <c r="BU2939" s="177" t="s">
        <v>1256</v>
      </c>
      <c r="BV2939" s="177" t="s">
        <v>1342</v>
      </c>
      <c r="BW2939" s="177" t="s">
        <v>1660</v>
      </c>
    </row>
    <row r="2940" spans="51:75" x14ac:dyDescent="0.3">
      <c r="AY2940" s="226" t="e">
        <f>VLOOKUP(C2940,#REF!, 2,FALSE)</f>
        <v>#REF!</v>
      </c>
      <c r="BM2940" s="177" t="s">
        <v>7061</v>
      </c>
      <c r="BN2940" s="177" t="s">
        <v>3199</v>
      </c>
      <c r="BO2940" s="177" t="s">
        <v>3531</v>
      </c>
      <c r="BU2940" s="177" t="s">
        <v>7061</v>
      </c>
      <c r="BV2940" s="177" t="s">
        <v>3199</v>
      </c>
      <c r="BW2940" s="177" t="s">
        <v>3531</v>
      </c>
    </row>
    <row r="2941" spans="51:75" x14ac:dyDescent="0.3">
      <c r="AY2941" s="226" t="e">
        <f>VLOOKUP(C2941,#REF!, 2,FALSE)</f>
        <v>#REF!</v>
      </c>
      <c r="BM2941" s="177" t="s">
        <v>7062</v>
      </c>
      <c r="BN2941" s="177" t="s">
        <v>3199</v>
      </c>
      <c r="BO2941" s="177" t="s">
        <v>5753</v>
      </c>
      <c r="BU2941" s="177" t="s">
        <v>7062</v>
      </c>
      <c r="BV2941" s="177" t="s">
        <v>3199</v>
      </c>
      <c r="BW2941" s="177" t="s">
        <v>5753</v>
      </c>
    </row>
    <row r="2942" spans="51:75" x14ac:dyDescent="0.3">
      <c r="AY2942" s="226" t="e">
        <f>VLOOKUP(C2942,#REF!, 2,FALSE)</f>
        <v>#REF!</v>
      </c>
      <c r="BM2942" s="177" t="s">
        <v>1257</v>
      </c>
      <c r="BN2942" s="177" t="s">
        <v>794</v>
      </c>
      <c r="BO2942" s="177" t="s">
        <v>1203</v>
      </c>
      <c r="BU2942" s="177" t="s">
        <v>1257</v>
      </c>
      <c r="BV2942" s="177" t="s">
        <v>794</v>
      </c>
      <c r="BW2942" s="177" t="s">
        <v>1203</v>
      </c>
    </row>
    <row r="2943" spans="51:75" x14ac:dyDescent="0.3">
      <c r="AY2943" s="226" t="e">
        <f>VLOOKUP(C2943,#REF!, 2,FALSE)</f>
        <v>#REF!</v>
      </c>
      <c r="BM2943" s="177" t="s">
        <v>7063</v>
      </c>
      <c r="BN2943" s="177" t="s">
        <v>3045</v>
      </c>
      <c r="BO2943" s="177" t="s">
        <v>2929</v>
      </c>
      <c r="BU2943" s="177" t="s">
        <v>7063</v>
      </c>
      <c r="BV2943" s="177" t="s">
        <v>3045</v>
      </c>
      <c r="BW2943" s="177" t="s">
        <v>2929</v>
      </c>
    </row>
    <row r="2944" spans="51:75" x14ac:dyDescent="0.3">
      <c r="AY2944" s="226" t="e">
        <f>VLOOKUP(C2944,#REF!, 2,FALSE)</f>
        <v>#REF!</v>
      </c>
      <c r="BM2944" s="177" t="s">
        <v>7064</v>
      </c>
      <c r="BN2944" s="177" t="s">
        <v>3045</v>
      </c>
      <c r="BO2944" s="177" t="s">
        <v>7066</v>
      </c>
      <c r="BU2944" s="177" t="s">
        <v>7064</v>
      </c>
      <c r="BV2944" s="177" t="s">
        <v>3045</v>
      </c>
      <c r="BW2944" s="177" t="s">
        <v>7066</v>
      </c>
    </row>
    <row r="2945" spans="51:75" x14ac:dyDescent="0.3">
      <c r="AY2945" s="226" t="e">
        <f>VLOOKUP(C2945,#REF!, 2,FALSE)</f>
        <v>#REF!</v>
      </c>
      <c r="BM2945" s="177" t="s">
        <v>7067</v>
      </c>
      <c r="BN2945" s="177" t="s">
        <v>841</v>
      </c>
      <c r="BO2945" s="177" t="s">
        <v>7068</v>
      </c>
      <c r="BU2945" s="177" t="s">
        <v>7067</v>
      </c>
      <c r="BV2945" s="177" t="s">
        <v>841</v>
      </c>
      <c r="BW2945" s="177" t="s">
        <v>7068</v>
      </c>
    </row>
    <row r="2946" spans="51:75" x14ac:dyDescent="0.3">
      <c r="AY2946" s="226" t="e">
        <f>VLOOKUP(C2946,#REF!, 2,FALSE)</f>
        <v>#REF!</v>
      </c>
      <c r="BM2946" s="177" t="s">
        <v>7069</v>
      </c>
      <c r="BN2946" s="177" t="s">
        <v>3045</v>
      </c>
      <c r="BO2946" s="177" t="s">
        <v>1742</v>
      </c>
      <c r="BU2946" s="177" t="s">
        <v>7069</v>
      </c>
      <c r="BV2946" s="177" t="s">
        <v>3045</v>
      </c>
      <c r="BW2946" s="177" t="s">
        <v>1742</v>
      </c>
    </row>
    <row r="2947" spans="51:75" x14ac:dyDescent="0.3">
      <c r="AY2947" s="226" t="e">
        <f>VLOOKUP(C2947,#REF!, 2,FALSE)</f>
        <v>#REF!</v>
      </c>
      <c r="BM2947" s="177" t="s">
        <v>1258</v>
      </c>
      <c r="BN2947" s="177" t="s">
        <v>1003</v>
      </c>
      <c r="BO2947" s="177" t="s">
        <v>7070</v>
      </c>
      <c r="BU2947" s="177" t="s">
        <v>1258</v>
      </c>
      <c r="BV2947" s="177" t="s">
        <v>1003</v>
      </c>
      <c r="BW2947" s="177" t="s">
        <v>7070</v>
      </c>
    </row>
    <row r="2948" spans="51:75" x14ac:dyDescent="0.3">
      <c r="AY2948" s="226" t="e">
        <f>VLOOKUP(C2948,#REF!, 2,FALSE)</f>
        <v>#REF!</v>
      </c>
      <c r="BM2948" s="177" t="s">
        <v>131</v>
      </c>
      <c r="BN2948" s="177" t="s">
        <v>625</v>
      </c>
      <c r="BO2948" s="177" t="s">
        <v>7072</v>
      </c>
      <c r="BU2948" s="177" t="s">
        <v>131</v>
      </c>
      <c r="BV2948" s="177" t="s">
        <v>625</v>
      </c>
      <c r="BW2948" s="177" t="s">
        <v>7072</v>
      </c>
    </row>
    <row r="2949" spans="51:75" x14ac:dyDescent="0.3">
      <c r="AY2949" s="226" t="e">
        <f>VLOOKUP(C2949,#REF!, 2,FALSE)</f>
        <v>#REF!</v>
      </c>
      <c r="BM2949" s="177" t="s">
        <v>7073</v>
      </c>
      <c r="BN2949" s="177" t="s">
        <v>2983</v>
      </c>
      <c r="BO2949" s="177" t="s">
        <v>2983</v>
      </c>
      <c r="BU2949" s="177" t="s">
        <v>7073</v>
      </c>
      <c r="BV2949" s="177" t="s">
        <v>2983</v>
      </c>
      <c r="BW2949" s="177" t="s">
        <v>2983</v>
      </c>
    </row>
    <row r="2950" spans="51:75" x14ac:dyDescent="0.3">
      <c r="AY2950" s="226" t="e">
        <f>VLOOKUP(C2950,#REF!, 2,FALSE)</f>
        <v>#REF!</v>
      </c>
      <c r="BM2950" s="177" t="s">
        <v>7074</v>
      </c>
      <c r="BN2950" s="177" t="s">
        <v>1342</v>
      </c>
      <c r="BO2950" s="177" t="s">
        <v>7075</v>
      </c>
      <c r="BU2950" s="177" t="s">
        <v>7074</v>
      </c>
      <c r="BV2950" s="177" t="s">
        <v>1342</v>
      </c>
      <c r="BW2950" s="177" t="s">
        <v>7075</v>
      </c>
    </row>
    <row r="2951" spans="51:75" x14ac:dyDescent="0.3">
      <c r="AY2951" s="226" t="e">
        <f>VLOOKUP(C2951,#REF!, 2,FALSE)</f>
        <v>#REF!</v>
      </c>
      <c r="BM2951" s="177" t="s">
        <v>7076</v>
      </c>
      <c r="BN2951" s="177" t="s">
        <v>2979</v>
      </c>
      <c r="BO2951" s="177" t="s">
        <v>7077</v>
      </c>
      <c r="BU2951" s="177" t="s">
        <v>7076</v>
      </c>
      <c r="BV2951" s="177" t="s">
        <v>2979</v>
      </c>
      <c r="BW2951" s="177" t="s">
        <v>7077</v>
      </c>
    </row>
    <row r="2952" spans="51:75" x14ac:dyDescent="0.3">
      <c r="AY2952" s="226" t="e">
        <f>VLOOKUP(C2952,#REF!, 2,FALSE)</f>
        <v>#REF!</v>
      </c>
      <c r="BM2952" s="177" t="s">
        <v>1288</v>
      </c>
      <c r="BN2952" s="177" t="s">
        <v>636</v>
      </c>
      <c r="BO2952" s="177" t="s">
        <v>4452</v>
      </c>
      <c r="BU2952" s="177" t="s">
        <v>1288</v>
      </c>
      <c r="BV2952" s="177" t="s">
        <v>636</v>
      </c>
      <c r="BW2952" s="177" t="s">
        <v>4452</v>
      </c>
    </row>
    <row r="2953" spans="51:75" x14ac:dyDescent="0.3">
      <c r="AY2953" s="226" t="e">
        <f>VLOOKUP(C2953,#REF!, 2,FALSE)</f>
        <v>#REF!</v>
      </c>
      <c r="BM2953" s="177" t="s">
        <v>7078</v>
      </c>
      <c r="BN2953" s="177" t="s">
        <v>625</v>
      </c>
      <c r="BO2953" s="177" t="s">
        <v>2748</v>
      </c>
      <c r="BU2953" s="177" t="s">
        <v>7078</v>
      </c>
      <c r="BV2953" s="177" t="s">
        <v>625</v>
      </c>
      <c r="BW2953" s="177" t="s">
        <v>2748</v>
      </c>
    </row>
    <row r="2954" spans="51:75" x14ac:dyDescent="0.3">
      <c r="AY2954" s="226" t="e">
        <f>VLOOKUP(C2954,#REF!, 2,FALSE)</f>
        <v>#REF!</v>
      </c>
      <c r="BM2954" s="177" t="s">
        <v>7079</v>
      </c>
      <c r="BN2954" s="177" t="s">
        <v>3245</v>
      </c>
      <c r="BO2954" s="177" t="s">
        <v>7080</v>
      </c>
      <c r="BU2954" s="177" t="s">
        <v>7079</v>
      </c>
      <c r="BV2954" s="177" t="s">
        <v>3245</v>
      </c>
      <c r="BW2954" s="177" t="s">
        <v>7080</v>
      </c>
    </row>
    <row r="2955" spans="51:75" x14ac:dyDescent="0.3">
      <c r="AY2955" s="226" t="e">
        <f>VLOOKUP(C2955,#REF!, 2,FALSE)</f>
        <v>#REF!</v>
      </c>
      <c r="BM2955" s="177" t="s">
        <v>7081</v>
      </c>
      <c r="BN2955" s="177" t="s">
        <v>3245</v>
      </c>
      <c r="BO2955" s="177" t="s">
        <v>7082</v>
      </c>
      <c r="BU2955" s="177" t="s">
        <v>7081</v>
      </c>
      <c r="BV2955" s="177" t="s">
        <v>3245</v>
      </c>
      <c r="BW2955" s="177" t="s">
        <v>7082</v>
      </c>
    </row>
    <row r="2956" spans="51:75" x14ac:dyDescent="0.3">
      <c r="AY2956" s="226" t="e">
        <f>VLOOKUP(C2956,#REF!, 2,FALSE)</f>
        <v>#REF!</v>
      </c>
      <c r="BM2956" s="177" t="s">
        <v>7083</v>
      </c>
      <c r="BN2956" s="177" t="s">
        <v>3245</v>
      </c>
      <c r="BO2956" s="177" t="s">
        <v>2983</v>
      </c>
      <c r="BU2956" s="177" t="s">
        <v>7083</v>
      </c>
      <c r="BV2956" s="177" t="s">
        <v>3245</v>
      </c>
      <c r="BW2956" s="177" t="s">
        <v>2983</v>
      </c>
    </row>
    <row r="2957" spans="51:75" x14ac:dyDescent="0.3">
      <c r="AY2957" s="226" t="e">
        <f>VLOOKUP(C2957,#REF!, 2,FALSE)</f>
        <v>#REF!</v>
      </c>
      <c r="BM2957" s="177" t="s">
        <v>7084</v>
      </c>
      <c r="BN2957" s="177" t="s">
        <v>669</v>
      </c>
      <c r="BO2957" s="177" t="s">
        <v>6701</v>
      </c>
      <c r="BU2957" s="177" t="s">
        <v>7084</v>
      </c>
      <c r="BV2957" s="177" t="s">
        <v>669</v>
      </c>
      <c r="BW2957" s="177" t="s">
        <v>6701</v>
      </c>
    </row>
    <row r="2958" spans="51:75" x14ac:dyDescent="0.3">
      <c r="AY2958" s="226" t="e">
        <f>VLOOKUP(C2958,#REF!, 2,FALSE)</f>
        <v>#REF!</v>
      </c>
      <c r="BM2958" s="177" t="s">
        <v>7085</v>
      </c>
      <c r="BN2958" s="177" t="s">
        <v>3005</v>
      </c>
      <c r="BO2958" s="177" t="s">
        <v>725</v>
      </c>
      <c r="BU2958" s="177" t="s">
        <v>7085</v>
      </c>
      <c r="BV2958" s="177" t="s">
        <v>3005</v>
      </c>
      <c r="BW2958" s="177" t="s">
        <v>725</v>
      </c>
    </row>
    <row r="2959" spans="51:75" x14ac:dyDescent="0.3">
      <c r="AY2959" s="226" t="e">
        <f>VLOOKUP(C2959,#REF!, 2,FALSE)</f>
        <v>#REF!</v>
      </c>
      <c r="BM2959" s="177" t="s">
        <v>1289</v>
      </c>
      <c r="BN2959" s="177" t="s">
        <v>631</v>
      </c>
      <c r="BO2959" s="177" t="s">
        <v>3853</v>
      </c>
      <c r="BU2959" s="177" t="s">
        <v>1289</v>
      </c>
      <c r="BV2959" s="177" t="s">
        <v>631</v>
      </c>
      <c r="BW2959" s="177" t="s">
        <v>3853</v>
      </c>
    </row>
    <row r="2960" spans="51:75" x14ac:dyDescent="0.3">
      <c r="AY2960" s="226" t="e">
        <f>VLOOKUP(C2960,#REF!, 2,FALSE)</f>
        <v>#REF!</v>
      </c>
      <c r="BM2960" s="177" t="s">
        <v>7086</v>
      </c>
      <c r="BN2960" s="177" t="s">
        <v>3245</v>
      </c>
      <c r="BO2960" s="177" t="s">
        <v>4490</v>
      </c>
      <c r="BU2960" s="177" t="s">
        <v>7086</v>
      </c>
      <c r="BV2960" s="177" t="s">
        <v>3245</v>
      </c>
      <c r="BW2960" s="177" t="s">
        <v>4490</v>
      </c>
    </row>
    <row r="2961" spans="51:75" x14ac:dyDescent="0.3">
      <c r="AY2961" s="226" t="e">
        <f>VLOOKUP(C2961,#REF!, 2,FALSE)</f>
        <v>#REF!</v>
      </c>
      <c r="BM2961" s="177" t="s">
        <v>7087</v>
      </c>
      <c r="BN2961" s="177" t="s">
        <v>926</v>
      </c>
      <c r="BO2961" s="177" t="s">
        <v>7088</v>
      </c>
      <c r="BU2961" s="177" t="s">
        <v>7087</v>
      </c>
      <c r="BV2961" s="177" t="s">
        <v>926</v>
      </c>
      <c r="BW2961" s="177" t="s">
        <v>7088</v>
      </c>
    </row>
    <row r="2962" spans="51:75" x14ac:dyDescent="0.3">
      <c r="AY2962" s="226" t="e">
        <f>VLOOKUP(C2962,#REF!, 2,FALSE)</f>
        <v>#REF!</v>
      </c>
      <c r="BM2962" s="177" t="s">
        <v>7089</v>
      </c>
      <c r="BN2962" s="177" t="s">
        <v>636</v>
      </c>
      <c r="BO2962" s="177" t="s">
        <v>5422</v>
      </c>
      <c r="BU2962" s="177" t="s">
        <v>7089</v>
      </c>
      <c r="BV2962" s="177" t="s">
        <v>636</v>
      </c>
      <c r="BW2962" s="177" t="s">
        <v>5422</v>
      </c>
    </row>
    <row r="2963" spans="51:75" x14ac:dyDescent="0.3">
      <c r="AY2963" s="226" t="e">
        <f>VLOOKUP(C2963,#REF!, 2,FALSE)</f>
        <v>#REF!</v>
      </c>
      <c r="BM2963" s="177" t="s">
        <v>7090</v>
      </c>
      <c r="BN2963" s="177" t="s">
        <v>1272</v>
      </c>
      <c r="BO2963" s="177" t="s">
        <v>7091</v>
      </c>
      <c r="BU2963" s="177" t="s">
        <v>7090</v>
      </c>
      <c r="BV2963" s="177" t="s">
        <v>1272</v>
      </c>
      <c r="BW2963" s="177" t="s">
        <v>7091</v>
      </c>
    </row>
    <row r="2964" spans="51:75" x14ac:dyDescent="0.3">
      <c r="AY2964" s="226" t="e">
        <f>VLOOKUP(C2964,#REF!, 2,FALSE)</f>
        <v>#REF!</v>
      </c>
      <c r="BM2964" s="177" t="s">
        <v>7092</v>
      </c>
      <c r="BN2964" s="177" t="s">
        <v>1342</v>
      </c>
      <c r="BO2964" s="177" t="s">
        <v>7093</v>
      </c>
      <c r="BU2964" s="177" t="s">
        <v>7092</v>
      </c>
      <c r="BV2964" s="177" t="s">
        <v>1342</v>
      </c>
      <c r="BW2964" s="177" t="s">
        <v>7093</v>
      </c>
    </row>
    <row r="2965" spans="51:75" x14ac:dyDescent="0.3">
      <c r="AY2965" s="226" t="e">
        <f>VLOOKUP(C2965,#REF!, 2,FALSE)</f>
        <v>#REF!</v>
      </c>
      <c r="BM2965" s="177" t="s">
        <v>7094</v>
      </c>
      <c r="BN2965" s="177" t="s">
        <v>3087</v>
      </c>
      <c r="BO2965" s="177" t="s">
        <v>2983</v>
      </c>
      <c r="BU2965" s="177" t="s">
        <v>7094</v>
      </c>
      <c r="BV2965" s="177" t="s">
        <v>3087</v>
      </c>
      <c r="BW2965" s="177" t="s">
        <v>2983</v>
      </c>
    </row>
    <row r="2966" spans="51:75" x14ac:dyDescent="0.3">
      <c r="AY2966" s="226" t="e">
        <f>VLOOKUP(C2966,#REF!, 2,FALSE)</f>
        <v>#REF!</v>
      </c>
      <c r="BM2966" s="177" t="s">
        <v>7095</v>
      </c>
      <c r="BN2966" s="177" t="s">
        <v>1139</v>
      </c>
      <c r="BO2966" s="177" t="s">
        <v>7096</v>
      </c>
      <c r="BU2966" s="177" t="s">
        <v>7095</v>
      </c>
      <c r="BV2966" s="177" t="s">
        <v>1139</v>
      </c>
      <c r="BW2966" s="177" t="s">
        <v>7096</v>
      </c>
    </row>
    <row r="2967" spans="51:75" x14ac:dyDescent="0.3">
      <c r="AY2967" s="226" t="e">
        <f>VLOOKUP(C2967,#REF!, 2,FALSE)</f>
        <v>#REF!</v>
      </c>
      <c r="BM2967" s="177" t="s">
        <v>7097</v>
      </c>
      <c r="BN2967" s="177" t="s">
        <v>3199</v>
      </c>
      <c r="BO2967" s="177" t="s">
        <v>7098</v>
      </c>
      <c r="BU2967" s="177" t="s">
        <v>7097</v>
      </c>
      <c r="BV2967" s="177" t="s">
        <v>3199</v>
      </c>
      <c r="BW2967" s="177" t="s">
        <v>7098</v>
      </c>
    </row>
    <row r="2968" spans="51:75" x14ac:dyDescent="0.3">
      <c r="AY2968" s="226" t="e">
        <f>VLOOKUP(C2968,#REF!, 2,FALSE)</f>
        <v>#REF!</v>
      </c>
      <c r="BM2968" s="177" t="s">
        <v>1290</v>
      </c>
      <c r="BN2968" s="177" t="s">
        <v>16982</v>
      </c>
      <c r="BO2968" s="177" t="s">
        <v>5355</v>
      </c>
      <c r="BU2968" s="177" t="s">
        <v>1290</v>
      </c>
      <c r="BV2968" s="177" t="s">
        <v>16982</v>
      </c>
      <c r="BW2968" s="177" t="s">
        <v>5355</v>
      </c>
    </row>
    <row r="2969" spans="51:75" x14ac:dyDescent="0.3">
      <c r="AY2969" s="226" t="e">
        <f>VLOOKUP(C2969,#REF!, 2,FALSE)</f>
        <v>#REF!</v>
      </c>
      <c r="BM2969" s="177" t="s">
        <v>7099</v>
      </c>
      <c r="BN2969" s="177" t="s">
        <v>1139</v>
      </c>
      <c r="BO2969" s="177" t="s">
        <v>7100</v>
      </c>
      <c r="BU2969" s="177" t="s">
        <v>7099</v>
      </c>
      <c r="BV2969" s="177" t="s">
        <v>1139</v>
      </c>
      <c r="BW2969" s="177" t="s">
        <v>7100</v>
      </c>
    </row>
    <row r="2970" spans="51:75" x14ac:dyDescent="0.3">
      <c r="AY2970" s="226" t="e">
        <f>VLOOKUP(C2970,#REF!, 2,FALSE)</f>
        <v>#REF!</v>
      </c>
      <c r="BM2970" s="177" t="s">
        <v>7101</v>
      </c>
      <c r="BN2970" s="177" t="s">
        <v>3199</v>
      </c>
      <c r="BO2970" s="177" t="s">
        <v>944</v>
      </c>
      <c r="BU2970" s="177" t="s">
        <v>7101</v>
      </c>
      <c r="BV2970" s="177" t="s">
        <v>3199</v>
      </c>
      <c r="BW2970" s="177" t="s">
        <v>944</v>
      </c>
    </row>
    <row r="2971" spans="51:75" x14ac:dyDescent="0.3">
      <c r="AY2971" s="226" t="e">
        <f>VLOOKUP(C2971,#REF!, 2,FALSE)</f>
        <v>#REF!</v>
      </c>
      <c r="BM2971" s="177" t="s">
        <v>7102</v>
      </c>
      <c r="BN2971" s="177" t="s">
        <v>3097</v>
      </c>
      <c r="BO2971" s="177" t="s">
        <v>7103</v>
      </c>
      <c r="BU2971" s="177" t="s">
        <v>7102</v>
      </c>
      <c r="BV2971" s="177" t="s">
        <v>3097</v>
      </c>
      <c r="BW2971" s="177" t="s">
        <v>7103</v>
      </c>
    </row>
    <row r="2972" spans="51:75" x14ac:dyDescent="0.3">
      <c r="AY2972" s="226" t="e">
        <f>VLOOKUP(C2972,#REF!, 2,FALSE)</f>
        <v>#REF!</v>
      </c>
      <c r="BM2972" s="177" t="s">
        <v>177</v>
      </c>
      <c r="BN2972" s="177" t="s">
        <v>3199</v>
      </c>
      <c r="BO2972" s="177" t="s">
        <v>1744</v>
      </c>
      <c r="BU2972" s="177" t="s">
        <v>177</v>
      </c>
      <c r="BV2972" s="177" t="s">
        <v>3199</v>
      </c>
      <c r="BW2972" s="177" t="s">
        <v>1744</v>
      </c>
    </row>
    <row r="2973" spans="51:75" x14ac:dyDescent="0.3">
      <c r="AY2973" s="226" t="e">
        <f>VLOOKUP(C2973,#REF!, 2,FALSE)</f>
        <v>#REF!</v>
      </c>
      <c r="BM2973" s="177" t="s">
        <v>7104</v>
      </c>
      <c r="BN2973" s="177" t="s">
        <v>1342</v>
      </c>
      <c r="BO2973" s="177" t="s">
        <v>5852</v>
      </c>
      <c r="BU2973" s="177" t="s">
        <v>7104</v>
      </c>
      <c r="BV2973" s="177" t="s">
        <v>1342</v>
      </c>
      <c r="BW2973" s="177" t="s">
        <v>5852</v>
      </c>
    </row>
    <row r="2974" spans="51:75" x14ac:dyDescent="0.3">
      <c r="AY2974" s="226" t="e">
        <f>VLOOKUP(C2974,#REF!, 2,FALSE)</f>
        <v>#REF!</v>
      </c>
      <c r="BM2974" s="177" t="s">
        <v>1291</v>
      </c>
      <c r="BN2974" s="177" t="s">
        <v>3199</v>
      </c>
      <c r="BO2974" s="177" t="s">
        <v>716</v>
      </c>
      <c r="BU2974" s="177" t="s">
        <v>1291</v>
      </c>
      <c r="BV2974" s="177" t="s">
        <v>3199</v>
      </c>
      <c r="BW2974" s="177" t="s">
        <v>716</v>
      </c>
    </row>
    <row r="2975" spans="51:75" x14ac:dyDescent="0.3">
      <c r="AY2975" s="226" t="e">
        <f>VLOOKUP(C2975,#REF!, 2,FALSE)</f>
        <v>#REF!</v>
      </c>
      <c r="BM2975" s="177" t="s">
        <v>7105</v>
      </c>
      <c r="BN2975" s="177" t="s">
        <v>3083</v>
      </c>
      <c r="BO2975" s="177" t="s">
        <v>5095</v>
      </c>
      <c r="BU2975" s="177" t="s">
        <v>7105</v>
      </c>
      <c r="BV2975" s="177" t="s">
        <v>3083</v>
      </c>
      <c r="BW2975" s="177" t="s">
        <v>5095</v>
      </c>
    </row>
    <row r="2976" spans="51:75" x14ac:dyDescent="0.3">
      <c r="AY2976" s="226" t="e">
        <f>VLOOKUP(C2976,#REF!, 2,FALSE)</f>
        <v>#REF!</v>
      </c>
      <c r="BM2976" s="177" t="s">
        <v>7106</v>
      </c>
      <c r="BN2976" s="177" t="s">
        <v>1342</v>
      </c>
      <c r="BO2976" s="177" t="s">
        <v>2886</v>
      </c>
      <c r="BU2976" s="177" t="s">
        <v>7106</v>
      </c>
      <c r="BV2976" s="177" t="s">
        <v>1342</v>
      </c>
      <c r="BW2976" s="177" t="s">
        <v>2886</v>
      </c>
    </row>
    <row r="2977" spans="51:75" x14ac:dyDescent="0.3">
      <c r="AY2977" s="226" t="e">
        <f>VLOOKUP(C2977,#REF!, 2,FALSE)</f>
        <v>#REF!</v>
      </c>
      <c r="BM2977" s="177" t="s">
        <v>7107</v>
      </c>
      <c r="BN2977" s="177" t="s">
        <v>3028</v>
      </c>
      <c r="BO2977" s="177" t="s">
        <v>4163</v>
      </c>
      <c r="BU2977" s="177" t="s">
        <v>7107</v>
      </c>
      <c r="BV2977" s="177" t="s">
        <v>3028</v>
      </c>
      <c r="BW2977" s="177" t="s">
        <v>4163</v>
      </c>
    </row>
    <row r="2978" spans="51:75" x14ac:dyDescent="0.3">
      <c r="AY2978" s="226" t="e">
        <f>VLOOKUP(C2978,#REF!, 2,FALSE)</f>
        <v>#REF!</v>
      </c>
      <c r="BM2978" s="177" t="s">
        <v>7108</v>
      </c>
      <c r="BN2978" s="177" t="s">
        <v>862</v>
      </c>
      <c r="BO2978" s="177" t="s">
        <v>944</v>
      </c>
      <c r="BU2978" s="177" t="s">
        <v>7108</v>
      </c>
      <c r="BV2978" s="177" t="s">
        <v>862</v>
      </c>
      <c r="BW2978" s="177" t="s">
        <v>944</v>
      </c>
    </row>
    <row r="2979" spans="51:75" x14ac:dyDescent="0.3">
      <c r="AY2979" s="226" t="e">
        <f>VLOOKUP(C2979,#REF!, 2,FALSE)</f>
        <v>#REF!</v>
      </c>
      <c r="BM2979" s="177" t="s">
        <v>7109</v>
      </c>
      <c r="BN2979" s="177" t="s">
        <v>16982</v>
      </c>
      <c r="BO2979" s="177" t="s">
        <v>665</v>
      </c>
      <c r="BU2979" s="177" t="s">
        <v>7109</v>
      </c>
      <c r="BV2979" s="177" t="s">
        <v>16982</v>
      </c>
      <c r="BW2979" s="177" t="s">
        <v>665</v>
      </c>
    </row>
    <row r="2980" spans="51:75" x14ac:dyDescent="0.3">
      <c r="AY2980" s="226" t="e">
        <f>VLOOKUP(C2980,#REF!, 2,FALSE)</f>
        <v>#REF!</v>
      </c>
      <c r="BM2980" s="177" t="s">
        <v>7110</v>
      </c>
      <c r="BN2980" s="177" t="s">
        <v>3028</v>
      </c>
      <c r="BO2980" s="177" t="s">
        <v>4398</v>
      </c>
      <c r="BU2980" s="177" t="s">
        <v>7110</v>
      </c>
      <c r="BV2980" s="177" t="s">
        <v>3028</v>
      </c>
      <c r="BW2980" s="177" t="s">
        <v>4398</v>
      </c>
    </row>
    <row r="2981" spans="51:75" x14ac:dyDescent="0.3">
      <c r="AY2981" s="226" t="e">
        <f>VLOOKUP(C2981,#REF!, 2,FALSE)</f>
        <v>#REF!</v>
      </c>
      <c r="BM2981" s="177" t="s">
        <v>7111</v>
      </c>
      <c r="BN2981" s="177" t="s">
        <v>1269</v>
      </c>
      <c r="BO2981" s="177" t="s">
        <v>1201</v>
      </c>
      <c r="BU2981" s="177" t="s">
        <v>7111</v>
      </c>
      <c r="BV2981" s="177" t="s">
        <v>1269</v>
      </c>
      <c r="BW2981" s="177" t="s">
        <v>1201</v>
      </c>
    </row>
    <row r="2982" spans="51:75" x14ac:dyDescent="0.3">
      <c r="AY2982" s="226" t="e">
        <f>VLOOKUP(C2982,#REF!, 2,FALSE)</f>
        <v>#REF!</v>
      </c>
      <c r="BM2982" s="177" t="s">
        <v>7112</v>
      </c>
      <c r="BN2982" s="177" t="s">
        <v>3199</v>
      </c>
      <c r="BO2982" s="177" t="s">
        <v>7113</v>
      </c>
      <c r="BU2982" s="177" t="s">
        <v>7112</v>
      </c>
      <c r="BV2982" s="177" t="s">
        <v>3199</v>
      </c>
      <c r="BW2982" s="177" t="s">
        <v>7113</v>
      </c>
    </row>
    <row r="2983" spans="51:75" x14ac:dyDescent="0.3">
      <c r="AY2983" s="226" t="e">
        <f>VLOOKUP(C2983,#REF!, 2,FALSE)</f>
        <v>#REF!</v>
      </c>
      <c r="BM2983" s="177" t="s">
        <v>7114</v>
      </c>
      <c r="BN2983" s="177" t="s">
        <v>771</v>
      </c>
      <c r="BO2983" s="177" t="s">
        <v>2191</v>
      </c>
      <c r="BU2983" s="177" t="s">
        <v>7114</v>
      </c>
      <c r="BV2983" s="177" t="s">
        <v>771</v>
      </c>
      <c r="BW2983" s="177" t="s">
        <v>2191</v>
      </c>
    </row>
    <row r="2984" spans="51:75" x14ac:dyDescent="0.3">
      <c r="AY2984" s="226" t="e">
        <f>VLOOKUP(C2984,#REF!, 2,FALSE)</f>
        <v>#REF!</v>
      </c>
      <c r="BM2984" s="177" t="s">
        <v>130</v>
      </c>
      <c r="BN2984" s="177" t="s">
        <v>16979</v>
      </c>
      <c r="BO2984" s="177" t="s">
        <v>5008</v>
      </c>
      <c r="BU2984" s="177" t="s">
        <v>130</v>
      </c>
      <c r="BV2984" s="177" t="s">
        <v>16979</v>
      </c>
      <c r="BW2984" s="177" t="s">
        <v>5008</v>
      </c>
    </row>
    <row r="2985" spans="51:75" x14ac:dyDescent="0.3">
      <c r="AY2985" s="226" t="e">
        <f>VLOOKUP(C2985,#REF!, 2,FALSE)</f>
        <v>#REF!</v>
      </c>
      <c r="BM2985" s="177" t="s">
        <v>1292</v>
      </c>
      <c r="BN2985" s="177" t="s">
        <v>2983</v>
      </c>
      <c r="BO2985" s="177" t="s">
        <v>3327</v>
      </c>
      <c r="BU2985" s="177" t="s">
        <v>1292</v>
      </c>
      <c r="BV2985" s="177" t="s">
        <v>2983</v>
      </c>
      <c r="BW2985" s="177" t="s">
        <v>3327</v>
      </c>
    </row>
    <row r="2986" spans="51:75" x14ac:dyDescent="0.3">
      <c r="AY2986" s="226" t="e">
        <f>VLOOKUP(C2986,#REF!, 2,FALSE)</f>
        <v>#REF!</v>
      </c>
      <c r="BM2986" s="177" t="s">
        <v>1293</v>
      </c>
      <c r="BN2986" s="177" t="s">
        <v>2983</v>
      </c>
      <c r="BO2986" s="177" t="s">
        <v>2876</v>
      </c>
      <c r="BU2986" s="177" t="s">
        <v>1293</v>
      </c>
      <c r="BV2986" s="177" t="s">
        <v>2983</v>
      </c>
      <c r="BW2986" s="177" t="s">
        <v>2876</v>
      </c>
    </row>
    <row r="2987" spans="51:75" x14ac:dyDescent="0.3">
      <c r="AY2987" s="226" t="e">
        <f>VLOOKUP(C2987,#REF!, 2,FALSE)</f>
        <v>#REF!</v>
      </c>
      <c r="BM2987" s="177" t="s">
        <v>7116</v>
      </c>
      <c r="BN2987" s="177" t="s">
        <v>16979</v>
      </c>
      <c r="BO2987" s="177" t="s">
        <v>1727</v>
      </c>
      <c r="BU2987" s="177" t="s">
        <v>7116</v>
      </c>
      <c r="BV2987" s="177" t="s">
        <v>16979</v>
      </c>
      <c r="BW2987" s="177" t="s">
        <v>1727</v>
      </c>
    </row>
    <row r="2988" spans="51:75" x14ac:dyDescent="0.3">
      <c r="AY2988" s="226" t="e">
        <f>VLOOKUP(C2988,#REF!, 2,FALSE)</f>
        <v>#REF!</v>
      </c>
      <c r="BM2988" s="177" t="s">
        <v>7117</v>
      </c>
      <c r="BN2988" s="177" t="s">
        <v>703</v>
      </c>
      <c r="BO2988" s="177" t="s">
        <v>1212</v>
      </c>
      <c r="BU2988" s="177" t="s">
        <v>7117</v>
      </c>
      <c r="BV2988" s="177" t="s">
        <v>703</v>
      </c>
      <c r="BW2988" s="177" t="s">
        <v>1212</v>
      </c>
    </row>
    <row r="2989" spans="51:75" x14ac:dyDescent="0.3">
      <c r="AY2989" s="226" t="e">
        <f>VLOOKUP(C2989,#REF!, 2,FALSE)</f>
        <v>#REF!</v>
      </c>
      <c r="BM2989" s="177" t="s">
        <v>7118</v>
      </c>
      <c r="BN2989" s="177" t="s">
        <v>658</v>
      </c>
      <c r="BO2989" s="177" t="s">
        <v>2643</v>
      </c>
      <c r="BU2989" s="177" t="s">
        <v>7118</v>
      </c>
      <c r="BV2989" s="177" t="s">
        <v>658</v>
      </c>
      <c r="BW2989" s="177" t="s">
        <v>2643</v>
      </c>
    </row>
    <row r="2990" spans="51:75" x14ac:dyDescent="0.3">
      <c r="AY2990" s="226" t="e">
        <f>VLOOKUP(C2990,#REF!, 2,FALSE)</f>
        <v>#REF!</v>
      </c>
      <c r="BM2990" s="177" t="s">
        <v>1294</v>
      </c>
      <c r="BN2990" s="177" t="s">
        <v>2983</v>
      </c>
      <c r="BO2990" s="177" t="s">
        <v>5079</v>
      </c>
      <c r="BU2990" s="177" t="s">
        <v>1294</v>
      </c>
      <c r="BV2990" s="177" t="s">
        <v>2983</v>
      </c>
      <c r="BW2990" s="177" t="s">
        <v>5079</v>
      </c>
    </row>
    <row r="2991" spans="51:75" x14ac:dyDescent="0.3">
      <c r="AY2991" s="226" t="e">
        <f>VLOOKUP(C2991,#REF!, 2,FALSE)</f>
        <v>#REF!</v>
      </c>
      <c r="BM2991" s="177" t="s">
        <v>7119</v>
      </c>
      <c r="BN2991" s="177" t="s">
        <v>2983</v>
      </c>
      <c r="BO2991" s="177" t="s">
        <v>2983</v>
      </c>
      <c r="BU2991" s="177" t="s">
        <v>7119</v>
      </c>
      <c r="BV2991" s="177" t="s">
        <v>2983</v>
      </c>
      <c r="BW2991" s="177" t="s">
        <v>2983</v>
      </c>
    </row>
    <row r="2992" spans="51:75" x14ac:dyDescent="0.3">
      <c r="AY2992" s="226" t="e">
        <f>VLOOKUP(C2992,#REF!, 2,FALSE)</f>
        <v>#REF!</v>
      </c>
      <c r="BM2992" s="177" t="s">
        <v>7120</v>
      </c>
      <c r="BN2992" s="177" t="s">
        <v>1342</v>
      </c>
      <c r="BO2992" s="177" t="s">
        <v>6664</v>
      </c>
      <c r="BU2992" s="177" t="s">
        <v>7120</v>
      </c>
      <c r="BV2992" s="177" t="s">
        <v>1342</v>
      </c>
      <c r="BW2992" s="177" t="s">
        <v>6664</v>
      </c>
    </row>
    <row r="2993" spans="51:75" x14ac:dyDescent="0.3">
      <c r="AY2993" s="226" t="e">
        <f>VLOOKUP(C2993,#REF!, 2,FALSE)</f>
        <v>#REF!</v>
      </c>
      <c r="BM2993" s="177" t="s">
        <v>7121</v>
      </c>
      <c r="BN2993" s="177" t="s">
        <v>3005</v>
      </c>
      <c r="BO2993" s="177" t="s">
        <v>7122</v>
      </c>
      <c r="BU2993" s="177" t="s">
        <v>7121</v>
      </c>
      <c r="BV2993" s="177" t="s">
        <v>3005</v>
      </c>
      <c r="BW2993" s="177" t="s">
        <v>7122</v>
      </c>
    </row>
    <row r="2994" spans="51:75" x14ac:dyDescent="0.3">
      <c r="AY2994" s="226" t="e">
        <f>VLOOKUP(C2994,#REF!, 2,FALSE)</f>
        <v>#REF!</v>
      </c>
      <c r="BM2994" s="177" t="s">
        <v>7123</v>
      </c>
      <c r="BN2994" s="177" t="s">
        <v>2983</v>
      </c>
      <c r="BO2994" s="177" t="s">
        <v>6072</v>
      </c>
      <c r="BU2994" s="177" t="s">
        <v>7123</v>
      </c>
      <c r="BV2994" s="177" t="s">
        <v>2983</v>
      </c>
      <c r="BW2994" s="177" t="s">
        <v>6072</v>
      </c>
    </row>
    <row r="2995" spans="51:75" x14ac:dyDescent="0.3">
      <c r="AY2995" s="226" t="e">
        <f>VLOOKUP(C2995,#REF!, 2,FALSE)</f>
        <v>#REF!</v>
      </c>
      <c r="BM2995" s="177" t="s">
        <v>7124</v>
      </c>
      <c r="BN2995" s="177" t="s">
        <v>715</v>
      </c>
      <c r="BO2995" s="177" t="s">
        <v>7125</v>
      </c>
      <c r="BU2995" s="177" t="s">
        <v>7124</v>
      </c>
      <c r="BV2995" s="177" t="s">
        <v>715</v>
      </c>
      <c r="BW2995" s="177" t="s">
        <v>7125</v>
      </c>
    </row>
    <row r="2996" spans="51:75" x14ac:dyDescent="0.3">
      <c r="AY2996" s="226" t="e">
        <f>VLOOKUP(C2996,#REF!, 2,FALSE)</f>
        <v>#REF!</v>
      </c>
      <c r="BM2996" s="177" t="s">
        <v>7126</v>
      </c>
      <c r="BN2996" s="177" t="s">
        <v>628</v>
      </c>
      <c r="BO2996" s="177" t="s">
        <v>7127</v>
      </c>
      <c r="BU2996" s="177" t="s">
        <v>7126</v>
      </c>
      <c r="BV2996" s="177" t="s">
        <v>628</v>
      </c>
      <c r="BW2996" s="177" t="s">
        <v>7127</v>
      </c>
    </row>
    <row r="2997" spans="51:75" x14ac:dyDescent="0.3">
      <c r="AY2997" s="226" t="e">
        <f>VLOOKUP(C2997,#REF!, 2,FALSE)</f>
        <v>#REF!</v>
      </c>
      <c r="BM2997" s="177" t="s">
        <v>7128</v>
      </c>
      <c r="BN2997" s="177" t="s">
        <v>1342</v>
      </c>
      <c r="BO2997" s="177" t="s">
        <v>1538</v>
      </c>
      <c r="BU2997" s="177" t="s">
        <v>7128</v>
      </c>
      <c r="BV2997" s="177" t="s">
        <v>1342</v>
      </c>
      <c r="BW2997" s="177" t="s">
        <v>1538</v>
      </c>
    </row>
    <row r="2998" spans="51:75" x14ac:dyDescent="0.3">
      <c r="AY2998" s="226" t="e">
        <f>VLOOKUP(C2998,#REF!, 2,FALSE)</f>
        <v>#REF!</v>
      </c>
      <c r="BM2998" s="177" t="s">
        <v>1295</v>
      </c>
      <c r="BN2998" s="177" t="s">
        <v>16979</v>
      </c>
      <c r="BO2998" s="177" t="s">
        <v>660</v>
      </c>
      <c r="BU2998" s="177" t="s">
        <v>1295</v>
      </c>
      <c r="BV2998" s="177" t="s">
        <v>16979</v>
      </c>
      <c r="BW2998" s="177" t="s">
        <v>660</v>
      </c>
    </row>
    <row r="2999" spans="51:75" x14ac:dyDescent="0.3">
      <c r="AY2999" s="226" t="e">
        <f>VLOOKUP(C2999,#REF!, 2,FALSE)</f>
        <v>#REF!</v>
      </c>
      <c r="BM2999" s="177" t="s">
        <v>7131</v>
      </c>
      <c r="BN2999" s="177" t="s">
        <v>2983</v>
      </c>
      <c r="BO2999" s="177" t="s">
        <v>1144</v>
      </c>
      <c r="BU2999" s="177" t="s">
        <v>7131</v>
      </c>
      <c r="BV2999" s="177" t="s">
        <v>2983</v>
      </c>
      <c r="BW2999" s="177" t="s">
        <v>1144</v>
      </c>
    </row>
    <row r="3000" spans="51:75" x14ac:dyDescent="0.3">
      <c r="AY3000" s="226" t="e">
        <f>VLOOKUP(C3000,#REF!, 2,FALSE)</f>
        <v>#REF!</v>
      </c>
      <c r="BM3000" s="177" t="s">
        <v>1296</v>
      </c>
      <c r="BN3000" s="177" t="s">
        <v>1269</v>
      </c>
      <c r="BO3000" s="177" t="s">
        <v>2429</v>
      </c>
      <c r="BU3000" s="177" t="s">
        <v>1296</v>
      </c>
      <c r="BV3000" s="177" t="s">
        <v>1269</v>
      </c>
      <c r="BW3000" s="177" t="s">
        <v>2429</v>
      </c>
    </row>
    <row r="3001" spans="51:75" x14ac:dyDescent="0.3">
      <c r="AY3001" s="226" t="e">
        <f>VLOOKUP(C3001,#REF!, 2,FALSE)</f>
        <v>#REF!</v>
      </c>
      <c r="BM3001" s="177" t="s">
        <v>7132</v>
      </c>
      <c r="BN3001" s="177" t="s">
        <v>1267</v>
      </c>
      <c r="BO3001" s="177" t="s">
        <v>1206</v>
      </c>
      <c r="BU3001" s="177" t="s">
        <v>7132</v>
      </c>
      <c r="BV3001" s="177" t="s">
        <v>1267</v>
      </c>
      <c r="BW3001" s="177" t="s">
        <v>1206</v>
      </c>
    </row>
    <row r="3002" spans="51:75" x14ac:dyDescent="0.3">
      <c r="AY3002" s="226" t="e">
        <f>VLOOKUP(C3002,#REF!, 2,FALSE)</f>
        <v>#REF!</v>
      </c>
      <c r="BM3002" s="177" t="s">
        <v>7133</v>
      </c>
      <c r="BN3002" s="177" t="s">
        <v>1342</v>
      </c>
      <c r="BO3002" s="177" t="s">
        <v>6874</v>
      </c>
      <c r="BU3002" s="177" t="s">
        <v>7133</v>
      </c>
      <c r="BV3002" s="177" t="s">
        <v>1342</v>
      </c>
      <c r="BW3002" s="177" t="s">
        <v>6874</v>
      </c>
    </row>
    <row r="3003" spans="51:75" x14ac:dyDescent="0.3">
      <c r="AY3003" s="226" t="e">
        <f>VLOOKUP(C3003,#REF!, 2,FALSE)</f>
        <v>#REF!</v>
      </c>
      <c r="BM3003" s="177" t="s">
        <v>7135</v>
      </c>
      <c r="BN3003" s="177" t="s">
        <v>3045</v>
      </c>
      <c r="BO3003" s="177" t="s">
        <v>3734</v>
      </c>
      <c r="BU3003" s="177" t="s">
        <v>7135</v>
      </c>
      <c r="BV3003" s="177" t="s">
        <v>3045</v>
      </c>
      <c r="BW3003" s="177" t="s">
        <v>3734</v>
      </c>
    </row>
    <row r="3004" spans="51:75" x14ac:dyDescent="0.3">
      <c r="AY3004" s="226" t="e">
        <f>VLOOKUP(C3004,#REF!, 2,FALSE)</f>
        <v>#REF!</v>
      </c>
      <c r="BM3004" s="177" t="s">
        <v>7136</v>
      </c>
      <c r="BN3004" s="177" t="s">
        <v>1342</v>
      </c>
      <c r="BO3004" s="177" t="s">
        <v>3922</v>
      </c>
      <c r="BU3004" s="177" t="s">
        <v>7136</v>
      </c>
      <c r="BV3004" s="177" t="s">
        <v>1342</v>
      </c>
      <c r="BW3004" s="177" t="s">
        <v>3922</v>
      </c>
    </row>
    <row r="3005" spans="51:75" x14ac:dyDescent="0.3">
      <c r="AY3005" s="226" t="e">
        <f>VLOOKUP(C3005,#REF!, 2,FALSE)</f>
        <v>#REF!</v>
      </c>
      <c r="BM3005" s="177" t="s">
        <v>1297</v>
      </c>
      <c r="BN3005" s="177" t="s">
        <v>2983</v>
      </c>
      <c r="BO3005" s="177" t="s">
        <v>7137</v>
      </c>
      <c r="BU3005" s="177" t="s">
        <v>1297</v>
      </c>
      <c r="BV3005" s="177" t="s">
        <v>2983</v>
      </c>
      <c r="BW3005" s="177" t="s">
        <v>7137</v>
      </c>
    </row>
    <row r="3006" spans="51:75" x14ac:dyDescent="0.3">
      <c r="AY3006" s="226" t="e">
        <f>VLOOKUP(C3006,#REF!, 2,FALSE)</f>
        <v>#REF!</v>
      </c>
      <c r="BM3006" s="177" t="s">
        <v>7138</v>
      </c>
      <c r="BN3006" s="177" t="s">
        <v>3245</v>
      </c>
      <c r="BO3006" s="177" t="s">
        <v>1016</v>
      </c>
      <c r="BU3006" s="177" t="s">
        <v>7138</v>
      </c>
      <c r="BV3006" s="177" t="s">
        <v>3245</v>
      </c>
      <c r="BW3006" s="177" t="s">
        <v>1016</v>
      </c>
    </row>
    <row r="3007" spans="51:75" x14ac:dyDescent="0.3">
      <c r="AY3007" s="226" t="e">
        <f>VLOOKUP(C3007,#REF!, 2,FALSE)</f>
        <v>#REF!</v>
      </c>
      <c r="BM3007" s="177" t="s">
        <v>7139</v>
      </c>
      <c r="BN3007" s="177" t="s">
        <v>3002</v>
      </c>
      <c r="BO3007" s="177" t="s">
        <v>7140</v>
      </c>
      <c r="BU3007" s="177" t="s">
        <v>7139</v>
      </c>
      <c r="BV3007" s="177" t="s">
        <v>3002</v>
      </c>
      <c r="BW3007" s="177" t="s">
        <v>7140</v>
      </c>
    </row>
    <row r="3008" spans="51:75" x14ac:dyDescent="0.3">
      <c r="AY3008" s="226" t="e">
        <f>VLOOKUP(C3008,#REF!, 2,FALSE)</f>
        <v>#REF!</v>
      </c>
      <c r="BM3008" s="177" t="s">
        <v>7141</v>
      </c>
      <c r="BN3008" s="177" t="s">
        <v>703</v>
      </c>
      <c r="BO3008" s="177" t="s">
        <v>1263</v>
      </c>
      <c r="BU3008" s="177" t="s">
        <v>7141</v>
      </c>
      <c r="BV3008" s="177" t="s">
        <v>703</v>
      </c>
      <c r="BW3008" s="177" t="s">
        <v>1263</v>
      </c>
    </row>
    <row r="3009" spans="51:75" x14ac:dyDescent="0.3">
      <c r="AY3009" s="226" t="e">
        <f>VLOOKUP(C3009,#REF!, 2,FALSE)</f>
        <v>#REF!</v>
      </c>
      <c r="BM3009" s="177" t="s">
        <v>7142</v>
      </c>
      <c r="BN3009" s="177" t="s">
        <v>16979</v>
      </c>
      <c r="BO3009" s="177" t="s">
        <v>5450</v>
      </c>
      <c r="BU3009" s="177" t="s">
        <v>7142</v>
      </c>
      <c r="BV3009" s="177" t="s">
        <v>16979</v>
      </c>
      <c r="BW3009" s="177" t="s">
        <v>5450</v>
      </c>
    </row>
    <row r="3010" spans="51:75" x14ac:dyDescent="0.3">
      <c r="AY3010" s="226" t="e">
        <f>VLOOKUP(C3010,#REF!, 2,FALSE)</f>
        <v>#REF!</v>
      </c>
      <c r="BM3010" s="177" t="s">
        <v>7145</v>
      </c>
      <c r="BN3010" s="177" t="s">
        <v>771</v>
      </c>
      <c r="BO3010" s="177" t="s">
        <v>1856</v>
      </c>
      <c r="BU3010" s="177" t="s">
        <v>7145</v>
      </c>
      <c r="BV3010" s="177" t="s">
        <v>771</v>
      </c>
      <c r="BW3010" s="177" t="s">
        <v>1856</v>
      </c>
    </row>
    <row r="3011" spans="51:75" x14ac:dyDescent="0.3">
      <c r="AY3011" s="226" t="e">
        <f>VLOOKUP(C3011,#REF!, 2,FALSE)</f>
        <v>#REF!</v>
      </c>
      <c r="BM3011" s="177" t="s">
        <v>7146</v>
      </c>
      <c r="BN3011" s="177" t="s">
        <v>16979</v>
      </c>
      <c r="BO3011" s="177" t="s">
        <v>2366</v>
      </c>
      <c r="BU3011" s="177" t="s">
        <v>7146</v>
      </c>
      <c r="BV3011" s="177" t="s">
        <v>16979</v>
      </c>
      <c r="BW3011" s="177" t="s">
        <v>2366</v>
      </c>
    </row>
    <row r="3012" spans="51:75" x14ac:dyDescent="0.3">
      <c r="AY3012" s="226" t="e">
        <f>VLOOKUP(C3012,#REF!, 2,FALSE)</f>
        <v>#REF!</v>
      </c>
      <c r="BM3012" s="177" t="s">
        <v>7147</v>
      </c>
      <c r="BN3012" s="177" t="s">
        <v>2983</v>
      </c>
      <c r="BO3012" s="177" t="s">
        <v>992</v>
      </c>
      <c r="BU3012" s="177" t="s">
        <v>7147</v>
      </c>
      <c r="BV3012" s="177" t="s">
        <v>2983</v>
      </c>
      <c r="BW3012" s="177" t="s">
        <v>992</v>
      </c>
    </row>
    <row r="3013" spans="51:75" x14ac:dyDescent="0.3">
      <c r="AY3013" s="226" t="e">
        <f>VLOOKUP(C3013,#REF!, 2,FALSE)</f>
        <v>#REF!</v>
      </c>
      <c r="BM3013" s="177" t="s">
        <v>7148</v>
      </c>
      <c r="BN3013" s="177" t="s">
        <v>669</v>
      </c>
      <c r="BO3013" s="177" t="s">
        <v>7149</v>
      </c>
      <c r="BU3013" s="177" t="s">
        <v>7148</v>
      </c>
      <c r="BV3013" s="177" t="s">
        <v>669</v>
      </c>
      <c r="BW3013" s="177" t="s">
        <v>7149</v>
      </c>
    </row>
    <row r="3014" spans="51:75" x14ac:dyDescent="0.3">
      <c r="AY3014" s="226" t="e">
        <f>VLOOKUP(C3014,#REF!, 2,FALSE)</f>
        <v>#REF!</v>
      </c>
      <c r="BM3014" s="177" t="s">
        <v>178</v>
      </c>
      <c r="BN3014" s="177" t="s">
        <v>715</v>
      </c>
      <c r="BO3014" s="177" t="s">
        <v>7151</v>
      </c>
      <c r="BU3014" s="177" t="s">
        <v>178</v>
      </c>
      <c r="BV3014" s="177" t="s">
        <v>715</v>
      </c>
      <c r="BW3014" s="177" t="s">
        <v>7151</v>
      </c>
    </row>
    <row r="3015" spans="51:75" x14ac:dyDescent="0.3">
      <c r="AY3015" s="226" t="e">
        <f>VLOOKUP(C3015,#REF!, 2,FALSE)</f>
        <v>#REF!</v>
      </c>
      <c r="BM3015" s="177" t="s">
        <v>7153</v>
      </c>
      <c r="BN3015" s="177" t="s">
        <v>639</v>
      </c>
      <c r="BO3015" s="177" t="s">
        <v>4354</v>
      </c>
      <c r="BU3015" s="177" t="s">
        <v>7153</v>
      </c>
      <c r="BV3015" s="177" t="s">
        <v>639</v>
      </c>
      <c r="BW3015" s="177" t="s">
        <v>4354</v>
      </c>
    </row>
    <row r="3016" spans="51:75" x14ac:dyDescent="0.3">
      <c r="AY3016" s="226" t="e">
        <f>VLOOKUP(C3016,#REF!, 2,FALSE)</f>
        <v>#REF!</v>
      </c>
      <c r="BM3016" s="177" t="s">
        <v>7155</v>
      </c>
      <c r="BN3016" s="177" t="s">
        <v>1267</v>
      </c>
      <c r="BO3016" s="177" t="s">
        <v>7157</v>
      </c>
      <c r="BU3016" s="177" t="s">
        <v>7155</v>
      </c>
      <c r="BV3016" s="177" t="s">
        <v>1267</v>
      </c>
      <c r="BW3016" s="177" t="s">
        <v>7157</v>
      </c>
    </row>
    <row r="3017" spans="51:75" x14ac:dyDescent="0.3">
      <c r="AY3017" s="226" t="e">
        <f>VLOOKUP(C3017,#REF!, 2,FALSE)</f>
        <v>#REF!</v>
      </c>
      <c r="BM3017" s="177" t="s">
        <v>7158</v>
      </c>
      <c r="BN3017" s="177" t="s">
        <v>3245</v>
      </c>
      <c r="BO3017" s="177" t="s">
        <v>7159</v>
      </c>
      <c r="BU3017" s="177" t="s">
        <v>7158</v>
      </c>
      <c r="BV3017" s="177" t="s">
        <v>3245</v>
      </c>
      <c r="BW3017" s="177" t="s">
        <v>7159</v>
      </c>
    </row>
    <row r="3018" spans="51:75" x14ac:dyDescent="0.3">
      <c r="AY3018" s="226" t="e">
        <f>VLOOKUP(C3018,#REF!, 2,FALSE)</f>
        <v>#REF!</v>
      </c>
      <c r="BM3018" s="177" t="s">
        <v>7160</v>
      </c>
      <c r="BN3018" s="177" t="s">
        <v>3002</v>
      </c>
      <c r="BO3018" s="177" t="s">
        <v>770</v>
      </c>
      <c r="BU3018" s="177" t="s">
        <v>7160</v>
      </c>
      <c r="BV3018" s="177" t="s">
        <v>3002</v>
      </c>
      <c r="BW3018" s="177" t="s">
        <v>770</v>
      </c>
    </row>
    <row r="3019" spans="51:75" x14ac:dyDescent="0.3">
      <c r="AY3019" s="226" t="e">
        <f>VLOOKUP(C3019,#REF!, 2,FALSE)</f>
        <v>#REF!</v>
      </c>
      <c r="BM3019" s="177" t="s">
        <v>7161</v>
      </c>
      <c r="BN3019" s="177" t="s">
        <v>623</v>
      </c>
      <c r="BO3019" s="177" t="s">
        <v>4357</v>
      </c>
      <c r="BU3019" s="177" t="s">
        <v>7161</v>
      </c>
      <c r="BV3019" s="177" t="s">
        <v>623</v>
      </c>
      <c r="BW3019" s="177" t="s">
        <v>4357</v>
      </c>
    </row>
    <row r="3020" spans="51:75" x14ac:dyDescent="0.3">
      <c r="AY3020" s="226" t="e">
        <f>VLOOKUP(C3020,#REF!, 2,FALSE)</f>
        <v>#REF!</v>
      </c>
      <c r="BM3020" s="177" t="s">
        <v>99</v>
      </c>
      <c r="BN3020" s="177" t="s">
        <v>696</v>
      </c>
      <c r="BO3020" s="177" t="s">
        <v>7162</v>
      </c>
      <c r="BU3020" s="177" t="s">
        <v>99</v>
      </c>
      <c r="BV3020" s="177" t="s">
        <v>696</v>
      </c>
      <c r="BW3020" s="177" t="s">
        <v>7162</v>
      </c>
    </row>
    <row r="3021" spans="51:75" x14ac:dyDescent="0.3">
      <c r="AY3021" s="226" t="e">
        <f>VLOOKUP(C3021,#REF!, 2,FALSE)</f>
        <v>#REF!</v>
      </c>
      <c r="BM3021" s="177" t="s">
        <v>7163</v>
      </c>
      <c r="BN3021" s="177" t="s">
        <v>797</v>
      </c>
      <c r="BO3021" s="177" t="s">
        <v>7164</v>
      </c>
      <c r="BU3021" s="177" t="s">
        <v>7163</v>
      </c>
      <c r="BV3021" s="177" t="s">
        <v>797</v>
      </c>
      <c r="BW3021" s="177" t="s">
        <v>7164</v>
      </c>
    </row>
    <row r="3022" spans="51:75" x14ac:dyDescent="0.3">
      <c r="AY3022" s="226" t="e">
        <f>VLOOKUP(C3022,#REF!, 2,FALSE)</f>
        <v>#REF!</v>
      </c>
      <c r="BM3022" s="177" t="s">
        <v>7165</v>
      </c>
      <c r="BN3022" s="177" t="s">
        <v>696</v>
      </c>
      <c r="BO3022" s="177" t="s">
        <v>5343</v>
      </c>
      <c r="BU3022" s="177" t="s">
        <v>7165</v>
      </c>
      <c r="BV3022" s="177" t="s">
        <v>696</v>
      </c>
      <c r="BW3022" s="177" t="s">
        <v>5343</v>
      </c>
    </row>
    <row r="3023" spans="51:75" x14ac:dyDescent="0.3">
      <c r="AY3023" s="226" t="e">
        <f>VLOOKUP(C3023,#REF!, 2,FALSE)</f>
        <v>#REF!</v>
      </c>
      <c r="BM3023" s="177" t="s">
        <v>179</v>
      </c>
      <c r="BN3023" s="177" t="s">
        <v>636</v>
      </c>
      <c r="BO3023" s="177" t="s">
        <v>7166</v>
      </c>
      <c r="BU3023" s="177" t="s">
        <v>179</v>
      </c>
      <c r="BV3023" s="177" t="s">
        <v>636</v>
      </c>
      <c r="BW3023" s="177" t="s">
        <v>7166</v>
      </c>
    </row>
    <row r="3024" spans="51:75" x14ac:dyDescent="0.3">
      <c r="AY3024" s="226" t="e">
        <f>VLOOKUP(C3024,#REF!, 2,FALSE)</f>
        <v>#REF!</v>
      </c>
      <c r="BM3024" s="177" t="s">
        <v>180</v>
      </c>
      <c r="BN3024" s="177" t="s">
        <v>636</v>
      </c>
      <c r="BO3024" s="177" t="s">
        <v>7167</v>
      </c>
      <c r="BU3024" s="177" t="s">
        <v>180</v>
      </c>
      <c r="BV3024" s="177" t="s">
        <v>636</v>
      </c>
      <c r="BW3024" s="177" t="s">
        <v>7167</v>
      </c>
    </row>
    <row r="3025" spans="51:75" x14ac:dyDescent="0.3">
      <c r="AY3025" s="226" t="e">
        <f>VLOOKUP(C3025,#REF!, 2,FALSE)</f>
        <v>#REF!</v>
      </c>
      <c r="BM3025" s="177" t="s">
        <v>7168</v>
      </c>
      <c r="BN3025" s="177" t="s">
        <v>2983</v>
      </c>
      <c r="BO3025" s="177" t="s">
        <v>2983</v>
      </c>
      <c r="BU3025" s="177" t="s">
        <v>7168</v>
      </c>
      <c r="BV3025" s="177" t="s">
        <v>2983</v>
      </c>
      <c r="BW3025" s="177" t="s">
        <v>2983</v>
      </c>
    </row>
    <row r="3026" spans="51:75" x14ac:dyDescent="0.3">
      <c r="AY3026" s="226" t="e">
        <f>VLOOKUP(C3026,#REF!, 2,FALSE)</f>
        <v>#REF!</v>
      </c>
      <c r="BM3026" s="177" t="s">
        <v>7169</v>
      </c>
      <c r="BN3026" s="177" t="s">
        <v>1139</v>
      </c>
      <c r="BO3026" s="177" t="s">
        <v>6582</v>
      </c>
      <c r="BU3026" s="177" t="s">
        <v>7169</v>
      </c>
      <c r="BV3026" s="177" t="s">
        <v>1139</v>
      </c>
      <c r="BW3026" s="177" t="s">
        <v>6582</v>
      </c>
    </row>
    <row r="3027" spans="51:75" x14ac:dyDescent="0.3">
      <c r="AY3027" s="226" t="e">
        <f>VLOOKUP(C3027,#REF!, 2,FALSE)</f>
        <v>#REF!</v>
      </c>
      <c r="BM3027" s="177" t="s">
        <v>1298</v>
      </c>
      <c r="BN3027" s="177" t="s">
        <v>719</v>
      </c>
      <c r="BO3027" s="177" t="s">
        <v>1282</v>
      </c>
      <c r="BU3027" s="177" t="s">
        <v>1298</v>
      </c>
      <c r="BV3027" s="177" t="s">
        <v>719</v>
      </c>
      <c r="BW3027" s="177" t="s">
        <v>1282</v>
      </c>
    </row>
    <row r="3028" spans="51:75" x14ac:dyDescent="0.3">
      <c r="AY3028" s="226" t="e">
        <f>VLOOKUP(C3028,#REF!, 2,FALSE)</f>
        <v>#REF!</v>
      </c>
      <c r="BM3028" s="177" t="s">
        <v>1299</v>
      </c>
      <c r="BN3028" s="177" t="s">
        <v>715</v>
      </c>
      <c r="BO3028" s="177" t="s">
        <v>1329</v>
      </c>
      <c r="BU3028" s="177" t="s">
        <v>1299</v>
      </c>
      <c r="BV3028" s="177" t="s">
        <v>715</v>
      </c>
      <c r="BW3028" s="177" t="s">
        <v>1329</v>
      </c>
    </row>
    <row r="3029" spans="51:75" x14ac:dyDescent="0.3">
      <c r="AY3029" s="226" t="e">
        <f>VLOOKUP(C3029,#REF!, 2,FALSE)</f>
        <v>#REF!</v>
      </c>
      <c r="BM3029" s="177" t="s">
        <v>1300</v>
      </c>
      <c r="BN3029" s="177" t="s">
        <v>625</v>
      </c>
      <c r="BO3029" s="177" t="s">
        <v>2886</v>
      </c>
      <c r="BU3029" s="177" t="s">
        <v>1300</v>
      </c>
      <c r="BV3029" s="177" t="s">
        <v>625</v>
      </c>
      <c r="BW3029" s="177" t="s">
        <v>2886</v>
      </c>
    </row>
    <row r="3030" spans="51:75" x14ac:dyDescent="0.3">
      <c r="AY3030" s="226" t="e">
        <f>VLOOKUP(C3030,#REF!, 2,FALSE)</f>
        <v>#REF!</v>
      </c>
      <c r="BM3030" s="177" t="s">
        <v>7170</v>
      </c>
      <c r="BN3030" s="177" t="s">
        <v>1272</v>
      </c>
      <c r="BO3030" s="177" t="s">
        <v>7171</v>
      </c>
      <c r="BU3030" s="177" t="s">
        <v>7170</v>
      </c>
      <c r="BV3030" s="177" t="s">
        <v>1272</v>
      </c>
      <c r="BW3030" s="177" t="s">
        <v>7171</v>
      </c>
    </row>
    <row r="3031" spans="51:75" x14ac:dyDescent="0.3">
      <c r="AY3031" s="226" t="e">
        <f>VLOOKUP(C3031,#REF!, 2,FALSE)</f>
        <v>#REF!</v>
      </c>
      <c r="BM3031" s="177" t="s">
        <v>7172</v>
      </c>
      <c r="BN3031" s="177" t="s">
        <v>3199</v>
      </c>
      <c r="BO3031" s="177" t="s">
        <v>770</v>
      </c>
      <c r="BU3031" s="177" t="s">
        <v>7172</v>
      </c>
      <c r="BV3031" s="177" t="s">
        <v>3199</v>
      </c>
      <c r="BW3031" s="177" t="s">
        <v>770</v>
      </c>
    </row>
    <row r="3032" spans="51:75" x14ac:dyDescent="0.3">
      <c r="AY3032" s="226" t="e">
        <f>VLOOKUP(C3032,#REF!, 2,FALSE)</f>
        <v>#REF!</v>
      </c>
      <c r="BM3032" s="177" t="s">
        <v>7173</v>
      </c>
      <c r="BN3032" s="177" t="s">
        <v>3005</v>
      </c>
      <c r="BO3032" s="177" t="s">
        <v>7174</v>
      </c>
      <c r="BU3032" s="177" t="s">
        <v>7173</v>
      </c>
      <c r="BV3032" s="177" t="s">
        <v>3005</v>
      </c>
      <c r="BW3032" s="177" t="s">
        <v>7174</v>
      </c>
    </row>
    <row r="3033" spans="51:75" x14ac:dyDescent="0.3">
      <c r="AY3033" s="226" t="e">
        <f>VLOOKUP(C3033,#REF!, 2,FALSE)</f>
        <v>#REF!</v>
      </c>
      <c r="BM3033" s="177" t="s">
        <v>7175</v>
      </c>
      <c r="BN3033" s="177" t="s">
        <v>3005</v>
      </c>
      <c r="BO3033" s="177" t="s">
        <v>7176</v>
      </c>
      <c r="BU3033" s="177" t="s">
        <v>7175</v>
      </c>
      <c r="BV3033" s="177" t="s">
        <v>3005</v>
      </c>
      <c r="BW3033" s="177" t="s">
        <v>7176</v>
      </c>
    </row>
    <row r="3034" spans="51:75" x14ac:dyDescent="0.3">
      <c r="AY3034" s="226" t="e">
        <f>VLOOKUP(C3034,#REF!, 2,FALSE)</f>
        <v>#REF!</v>
      </c>
      <c r="BM3034" s="177" t="s">
        <v>7177</v>
      </c>
      <c r="BN3034" s="177" t="s">
        <v>3045</v>
      </c>
      <c r="BO3034" s="177" t="s">
        <v>1086</v>
      </c>
      <c r="BU3034" s="177" t="s">
        <v>7177</v>
      </c>
      <c r="BV3034" s="177" t="s">
        <v>3045</v>
      </c>
      <c r="BW3034" s="177" t="s">
        <v>1086</v>
      </c>
    </row>
    <row r="3035" spans="51:75" x14ac:dyDescent="0.3">
      <c r="AY3035" s="226" t="e">
        <f>VLOOKUP(C3035,#REF!, 2,FALSE)</f>
        <v>#REF!</v>
      </c>
      <c r="BM3035" s="177" t="s">
        <v>7178</v>
      </c>
      <c r="BN3035" s="177" t="s">
        <v>3045</v>
      </c>
      <c r="BO3035" s="177" t="s">
        <v>770</v>
      </c>
      <c r="BU3035" s="177" t="s">
        <v>7178</v>
      </c>
      <c r="BV3035" s="177" t="s">
        <v>3045</v>
      </c>
      <c r="BW3035" s="177" t="s">
        <v>770</v>
      </c>
    </row>
    <row r="3036" spans="51:75" x14ac:dyDescent="0.3">
      <c r="AY3036" s="226" t="e">
        <f>VLOOKUP(C3036,#REF!, 2,FALSE)</f>
        <v>#REF!</v>
      </c>
      <c r="BM3036" s="177" t="s">
        <v>1301</v>
      </c>
      <c r="BN3036" s="177" t="s">
        <v>3045</v>
      </c>
      <c r="BO3036" s="177" t="s">
        <v>7179</v>
      </c>
      <c r="BU3036" s="177" t="s">
        <v>1301</v>
      </c>
      <c r="BV3036" s="177" t="s">
        <v>3045</v>
      </c>
      <c r="BW3036" s="177" t="s">
        <v>7179</v>
      </c>
    </row>
    <row r="3037" spans="51:75" x14ac:dyDescent="0.3">
      <c r="AY3037" s="226" t="e">
        <f>VLOOKUP(C3037,#REF!, 2,FALSE)</f>
        <v>#REF!</v>
      </c>
      <c r="BM3037" s="177" t="s">
        <v>7180</v>
      </c>
      <c r="BN3037" s="177" t="s">
        <v>1139</v>
      </c>
      <c r="BO3037" s="177" t="s">
        <v>6704</v>
      </c>
      <c r="BU3037" s="177" t="s">
        <v>7180</v>
      </c>
      <c r="BV3037" s="177" t="s">
        <v>1139</v>
      </c>
      <c r="BW3037" s="177" t="s">
        <v>6704</v>
      </c>
    </row>
    <row r="3038" spans="51:75" x14ac:dyDescent="0.3">
      <c r="AY3038" s="226" t="e">
        <f>VLOOKUP(C3038,#REF!, 2,FALSE)</f>
        <v>#REF!</v>
      </c>
      <c r="BM3038" s="177" t="s">
        <v>7181</v>
      </c>
      <c r="BN3038" s="177" t="s">
        <v>3199</v>
      </c>
      <c r="BO3038" s="177" t="s">
        <v>7182</v>
      </c>
      <c r="BU3038" s="177" t="s">
        <v>7181</v>
      </c>
      <c r="BV3038" s="177" t="s">
        <v>3199</v>
      </c>
      <c r="BW3038" s="177" t="s">
        <v>7182</v>
      </c>
    </row>
    <row r="3039" spans="51:75" x14ac:dyDescent="0.3">
      <c r="AY3039" s="226" t="e">
        <f>VLOOKUP(C3039,#REF!, 2,FALSE)</f>
        <v>#REF!</v>
      </c>
      <c r="BM3039" s="177" t="s">
        <v>7183</v>
      </c>
      <c r="BN3039" s="177" t="s">
        <v>2979</v>
      </c>
      <c r="BO3039" s="177" t="s">
        <v>7184</v>
      </c>
      <c r="BU3039" s="177" t="s">
        <v>7183</v>
      </c>
      <c r="BV3039" s="177" t="s">
        <v>2979</v>
      </c>
      <c r="BW3039" s="177" t="s">
        <v>7184</v>
      </c>
    </row>
    <row r="3040" spans="51:75" x14ac:dyDescent="0.3">
      <c r="AY3040" s="226" t="e">
        <f>VLOOKUP(C3040,#REF!, 2,FALSE)</f>
        <v>#REF!</v>
      </c>
      <c r="BM3040" s="177" t="s">
        <v>7185</v>
      </c>
      <c r="BN3040" s="177" t="s">
        <v>3199</v>
      </c>
      <c r="BO3040" s="177" t="s">
        <v>770</v>
      </c>
      <c r="BU3040" s="177" t="s">
        <v>7185</v>
      </c>
      <c r="BV3040" s="177" t="s">
        <v>3199</v>
      </c>
      <c r="BW3040" s="177" t="s">
        <v>770</v>
      </c>
    </row>
    <row r="3041" spans="51:75" x14ac:dyDescent="0.3">
      <c r="AY3041" s="226" t="e">
        <f>VLOOKUP(C3041,#REF!, 2,FALSE)</f>
        <v>#REF!</v>
      </c>
      <c r="BM3041" s="177" t="s">
        <v>7186</v>
      </c>
      <c r="BN3041" s="177" t="s">
        <v>3045</v>
      </c>
      <c r="BO3041" s="177" t="s">
        <v>5773</v>
      </c>
      <c r="BU3041" s="177" t="s">
        <v>7186</v>
      </c>
      <c r="BV3041" s="177" t="s">
        <v>3045</v>
      </c>
      <c r="BW3041" s="177" t="s">
        <v>5773</v>
      </c>
    </row>
    <row r="3042" spans="51:75" x14ac:dyDescent="0.3">
      <c r="AY3042" s="226" t="e">
        <f>VLOOKUP(C3042,#REF!, 2,FALSE)</f>
        <v>#REF!</v>
      </c>
      <c r="BM3042" s="177" t="s">
        <v>7187</v>
      </c>
      <c r="BN3042" s="177" t="s">
        <v>3199</v>
      </c>
      <c r="BO3042" s="177" t="s">
        <v>730</v>
      </c>
      <c r="BU3042" s="177" t="s">
        <v>7187</v>
      </c>
      <c r="BV3042" s="177" t="s">
        <v>3199</v>
      </c>
      <c r="BW3042" s="177" t="s">
        <v>730</v>
      </c>
    </row>
    <row r="3043" spans="51:75" x14ac:dyDescent="0.3">
      <c r="AY3043" s="226" t="e">
        <f>VLOOKUP(C3043,#REF!, 2,FALSE)</f>
        <v>#REF!</v>
      </c>
      <c r="BM3043" s="177" t="s">
        <v>7188</v>
      </c>
      <c r="BN3043" s="177" t="s">
        <v>621</v>
      </c>
      <c r="BO3043" s="177" t="s">
        <v>959</v>
      </c>
      <c r="BU3043" s="177" t="s">
        <v>7188</v>
      </c>
      <c r="BV3043" s="177" t="s">
        <v>621</v>
      </c>
      <c r="BW3043" s="177" t="s">
        <v>959</v>
      </c>
    </row>
    <row r="3044" spans="51:75" x14ac:dyDescent="0.3">
      <c r="AY3044" s="226" t="e">
        <f>VLOOKUP(C3044,#REF!, 2,FALSE)</f>
        <v>#REF!</v>
      </c>
      <c r="BM3044" s="177" t="s">
        <v>7189</v>
      </c>
      <c r="BN3044" s="177" t="s">
        <v>3199</v>
      </c>
      <c r="BO3044" s="177" t="s">
        <v>7190</v>
      </c>
      <c r="BU3044" s="177" t="s">
        <v>7189</v>
      </c>
      <c r="BV3044" s="177" t="s">
        <v>3199</v>
      </c>
      <c r="BW3044" s="177" t="s">
        <v>7190</v>
      </c>
    </row>
    <row r="3045" spans="51:75" x14ac:dyDescent="0.3">
      <c r="AY3045" s="226" t="e">
        <f>VLOOKUP(C3045,#REF!, 2,FALSE)</f>
        <v>#REF!</v>
      </c>
      <c r="BM3045" s="177" t="s">
        <v>7191</v>
      </c>
      <c r="BN3045" s="177" t="s">
        <v>16979</v>
      </c>
      <c r="BO3045" s="177" t="s">
        <v>7193</v>
      </c>
      <c r="BU3045" s="177" t="s">
        <v>7191</v>
      </c>
      <c r="BV3045" s="177" t="s">
        <v>16979</v>
      </c>
      <c r="BW3045" s="177" t="s">
        <v>7193</v>
      </c>
    </row>
    <row r="3046" spans="51:75" x14ac:dyDescent="0.3">
      <c r="AY3046" s="226" t="e">
        <f>VLOOKUP(C3046,#REF!, 2,FALSE)</f>
        <v>#REF!</v>
      </c>
      <c r="BM3046" s="177" t="s">
        <v>1302</v>
      </c>
      <c r="BN3046" s="177" t="s">
        <v>1342</v>
      </c>
      <c r="BO3046" s="177" t="s">
        <v>4891</v>
      </c>
      <c r="BU3046" s="177" t="s">
        <v>1302</v>
      </c>
      <c r="BV3046" s="177" t="s">
        <v>1342</v>
      </c>
      <c r="BW3046" s="177" t="s">
        <v>4891</v>
      </c>
    </row>
    <row r="3047" spans="51:75" x14ac:dyDescent="0.3">
      <c r="AY3047" s="226" t="e">
        <f>VLOOKUP(C3047,#REF!, 2,FALSE)</f>
        <v>#REF!</v>
      </c>
      <c r="BM3047" s="177" t="s">
        <v>7194</v>
      </c>
      <c r="BN3047" s="177" t="s">
        <v>3199</v>
      </c>
      <c r="BO3047" s="177" t="s">
        <v>7195</v>
      </c>
      <c r="BU3047" s="177" t="s">
        <v>7194</v>
      </c>
      <c r="BV3047" s="177" t="s">
        <v>3199</v>
      </c>
      <c r="BW3047" s="177" t="s">
        <v>7195</v>
      </c>
    </row>
    <row r="3048" spans="51:75" x14ac:dyDescent="0.3">
      <c r="AY3048" s="226" t="e">
        <f>VLOOKUP(C3048,#REF!, 2,FALSE)</f>
        <v>#REF!</v>
      </c>
      <c r="BM3048" s="177" t="s">
        <v>7196</v>
      </c>
      <c r="BN3048" s="177" t="s">
        <v>1139</v>
      </c>
      <c r="BO3048" s="177" t="s">
        <v>2374</v>
      </c>
      <c r="BU3048" s="177" t="s">
        <v>7196</v>
      </c>
      <c r="BV3048" s="177" t="s">
        <v>1139</v>
      </c>
      <c r="BW3048" s="177" t="s">
        <v>2374</v>
      </c>
    </row>
    <row r="3049" spans="51:75" x14ac:dyDescent="0.3">
      <c r="AY3049" s="226" t="e">
        <f>VLOOKUP(C3049,#REF!, 2,FALSE)</f>
        <v>#REF!</v>
      </c>
      <c r="BM3049" s="177" t="s">
        <v>7197</v>
      </c>
      <c r="BN3049" s="177" t="s">
        <v>3005</v>
      </c>
      <c r="BO3049" s="177" t="s">
        <v>7198</v>
      </c>
      <c r="BU3049" s="177" t="s">
        <v>7197</v>
      </c>
      <c r="BV3049" s="177" t="s">
        <v>3005</v>
      </c>
      <c r="BW3049" s="177" t="s">
        <v>7198</v>
      </c>
    </row>
    <row r="3050" spans="51:75" x14ac:dyDescent="0.3">
      <c r="AY3050" s="226" t="e">
        <f>VLOOKUP(C3050,#REF!, 2,FALSE)</f>
        <v>#REF!</v>
      </c>
      <c r="BM3050" s="177" t="s">
        <v>7199</v>
      </c>
      <c r="BN3050" s="177" t="s">
        <v>3028</v>
      </c>
      <c r="BO3050" s="177" t="s">
        <v>7200</v>
      </c>
      <c r="BU3050" s="177" t="s">
        <v>7199</v>
      </c>
      <c r="BV3050" s="177" t="s">
        <v>3028</v>
      </c>
      <c r="BW3050" s="177" t="s">
        <v>7200</v>
      </c>
    </row>
    <row r="3051" spans="51:75" x14ac:dyDescent="0.3">
      <c r="AY3051" s="226" t="e">
        <f>VLOOKUP(C3051,#REF!, 2,FALSE)</f>
        <v>#REF!</v>
      </c>
      <c r="BM3051" s="177" t="s">
        <v>7201</v>
      </c>
      <c r="BN3051" s="177" t="s">
        <v>3005</v>
      </c>
      <c r="BO3051" s="177" t="s">
        <v>7198</v>
      </c>
      <c r="BU3051" s="177" t="s">
        <v>7201</v>
      </c>
      <c r="BV3051" s="177" t="s">
        <v>3005</v>
      </c>
      <c r="BW3051" s="177" t="s">
        <v>7198</v>
      </c>
    </row>
    <row r="3052" spans="51:75" x14ac:dyDescent="0.3">
      <c r="AY3052" s="226" t="e">
        <f>VLOOKUP(C3052,#REF!, 2,FALSE)</f>
        <v>#REF!</v>
      </c>
      <c r="BM3052" s="177" t="s">
        <v>7202</v>
      </c>
      <c r="BN3052" s="177" t="s">
        <v>3005</v>
      </c>
      <c r="BO3052" s="177" t="s">
        <v>1790</v>
      </c>
      <c r="BU3052" s="177" t="s">
        <v>7202</v>
      </c>
      <c r="BV3052" s="177" t="s">
        <v>3005</v>
      </c>
      <c r="BW3052" s="177" t="s">
        <v>1790</v>
      </c>
    </row>
    <row r="3053" spans="51:75" x14ac:dyDescent="0.3">
      <c r="AY3053" s="226" t="e">
        <f>VLOOKUP(C3053,#REF!, 2,FALSE)</f>
        <v>#REF!</v>
      </c>
      <c r="BM3053" s="177" t="s">
        <v>7203</v>
      </c>
      <c r="BN3053" s="177" t="s">
        <v>3097</v>
      </c>
      <c r="BO3053" s="177" t="s">
        <v>7204</v>
      </c>
      <c r="BU3053" s="177" t="s">
        <v>7203</v>
      </c>
      <c r="BV3053" s="177" t="s">
        <v>3097</v>
      </c>
      <c r="BW3053" s="177" t="s">
        <v>7204</v>
      </c>
    </row>
    <row r="3054" spans="51:75" x14ac:dyDescent="0.3">
      <c r="AY3054" s="226" t="e">
        <f>VLOOKUP(C3054,#REF!, 2,FALSE)</f>
        <v>#REF!</v>
      </c>
      <c r="BM3054" s="177" t="s">
        <v>1303</v>
      </c>
      <c r="BN3054" s="177" t="s">
        <v>2979</v>
      </c>
      <c r="BO3054" s="177" t="s">
        <v>7205</v>
      </c>
      <c r="BU3054" s="177" t="s">
        <v>1303</v>
      </c>
      <c r="BV3054" s="177" t="s">
        <v>2979</v>
      </c>
      <c r="BW3054" s="177" t="s">
        <v>7205</v>
      </c>
    </row>
    <row r="3055" spans="51:75" x14ac:dyDescent="0.3">
      <c r="AY3055" s="226" t="e">
        <f>VLOOKUP(C3055,#REF!, 2,FALSE)</f>
        <v>#REF!</v>
      </c>
      <c r="BM3055" s="177" t="s">
        <v>7206</v>
      </c>
      <c r="BN3055" s="177" t="s">
        <v>3005</v>
      </c>
      <c r="BO3055" s="177" t="s">
        <v>941</v>
      </c>
      <c r="BU3055" s="177" t="s">
        <v>7206</v>
      </c>
      <c r="BV3055" s="177" t="s">
        <v>3005</v>
      </c>
      <c r="BW3055" s="177" t="s">
        <v>941</v>
      </c>
    </row>
    <row r="3056" spans="51:75" x14ac:dyDescent="0.3">
      <c r="AY3056" s="226" t="e">
        <f>VLOOKUP(C3056,#REF!, 2,FALSE)</f>
        <v>#REF!</v>
      </c>
      <c r="BM3056" s="177" t="s">
        <v>7207</v>
      </c>
      <c r="BN3056" s="177" t="s">
        <v>849</v>
      </c>
      <c r="BO3056" s="177" t="s">
        <v>7208</v>
      </c>
      <c r="BU3056" s="177" t="s">
        <v>7207</v>
      </c>
      <c r="BV3056" s="177" t="s">
        <v>849</v>
      </c>
      <c r="BW3056" s="177" t="s">
        <v>7208</v>
      </c>
    </row>
    <row r="3057" spans="51:75" x14ac:dyDescent="0.3">
      <c r="AY3057" s="226" t="e">
        <f>VLOOKUP(C3057,#REF!, 2,FALSE)</f>
        <v>#REF!</v>
      </c>
      <c r="BM3057" s="177" t="s">
        <v>1304</v>
      </c>
      <c r="BN3057" s="177" t="s">
        <v>719</v>
      </c>
      <c r="BO3057" s="177" t="s">
        <v>1692</v>
      </c>
      <c r="BU3057" s="177" t="s">
        <v>1304</v>
      </c>
      <c r="BV3057" s="177" t="s">
        <v>719</v>
      </c>
      <c r="BW3057" s="177" t="s">
        <v>1692</v>
      </c>
    </row>
    <row r="3058" spans="51:75" x14ac:dyDescent="0.3">
      <c r="AY3058" s="226" t="e">
        <f>VLOOKUP(C3058,#REF!, 2,FALSE)</f>
        <v>#REF!</v>
      </c>
      <c r="BM3058" s="177" t="s">
        <v>7209</v>
      </c>
      <c r="BN3058" s="177" t="s">
        <v>715</v>
      </c>
      <c r="BO3058" s="177" t="s">
        <v>7210</v>
      </c>
      <c r="BU3058" s="177" t="s">
        <v>7209</v>
      </c>
      <c r="BV3058" s="177" t="s">
        <v>715</v>
      </c>
      <c r="BW3058" s="177" t="s">
        <v>7210</v>
      </c>
    </row>
    <row r="3059" spans="51:75" x14ac:dyDescent="0.3">
      <c r="AY3059" s="226" t="e">
        <f>VLOOKUP(C3059,#REF!, 2,FALSE)</f>
        <v>#REF!</v>
      </c>
      <c r="BM3059" s="177" t="s">
        <v>100</v>
      </c>
      <c r="BN3059" s="177" t="s">
        <v>663</v>
      </c>
      <c r="BO3059" s="177" t="s">
        <v>7211</v>
      </c>
      <c r="BU3059" s="177" t="s">
        <v>100</v>
      </c>
      <c r="BV3059" s="177" t="s">
        <v>663</v>
      </c>
      <c r="BW3059" s="177" t="s">
        <v>7211</v>
      </c>
    </row>
    <row r="3060" spans="51:75" x14ac:dyDescent="0.3">
      <c r="AY3060" s="226" t="e">
        <f>VLOOKUP(C3060,#REF!, 2,FALSE)</f>
        <v>#REF!</v>
      </c>
      <c r="BM3060" s="177" t="s">
        <v>7213</v>
      </c>
      <c r="BN3060" s="177" t="s">
        <v>3087</v>
      </c>
      <c r="BO3060" s="177" t="s">
        <v>1062</v>
      </c>
      <c r="BU3060" s="177" t="s">
        <v>7213</v>
      </c>
      <c r="BV3060" s="177" t="s">
        <v>3087</v>
      </c>
      <c r="BW3060" s="177" t="s">
        <v>1062</v>
      </c>
    </row>
    <row r="3061" spans="51:75" x14ac:dyDescent="0.3">
      <c r="AY3061" s="226" t="e">
        <f>VLOOKUP(C3061,#REF!, 2,FALSE)</f>
        <v>#REF!</v>
      </c>
      <c r="BM3061" s="177" t="s">
        <v>7214</v>
      </c>
      <c r="BN3061" s="177" t="s">
        <v>2979</v>
      </c>
      <c r="BO3061" s="177" t="s">
        <v>697</v>
      </c>
      <c r="BU3061" s="177" t="s">
        <v>7214</v>
      </c>
      <c r="BV3061" s="177" t="s">
        <v>2979</v>
      </c>
      <c r="BW3061" s="177" t="s">
        <v>697</v>
      </c>
    </row>
    <row r="3062" spans="51:75" x14ac:dyDescent="0.3">
      <c r="AY3062" s="226" t="e">
        <f>VLOOKUP(C3062,#REF!, 2,FALSE)</f>
        <v>#REF!</v>
      </c>
      <c r="BM3062" s="177" t="s">
        <v>7215</v>
      </c>
      <c r="BN3062" s="177" t="s">
        <v>1342</v>
      </c>
      <c r="BO3062" s="177" t="s">
        <v>692</v>
      </c>
      <c r="BU3062" s="177" t="s">
        <v>7215</v>
      </c>
      <c r="BV3062" s="177" t="s">
        <v>1342</v>
      </c>
      <c r="BW3062" s="177" t="s">
        <v>692</v>
      </c>
    </row>
    <row r="3063" spans="51:75" x14ac:dyDescent="0.3">
      <c r="AY3063" s="226" t="e">
        <f>VLOOKUP(C3063,#REF!, 2,FALSE)</f>
        <v>#REF!</v>
      </c>
      <c r="BM3063" s="177" t="s">
        <v>7216</v>
      </c>
      <c r="BN3063" s="177" t="s">
        <v>658</v>
      </c>
      <c r="BO3063" s="177" t="s">
        <v>7217</v>
      </c>
      <c r="BU3063" s="177" t="s">
        <v>7216</v>
      </c>
      <c r="BV3063" s="177" t="s">
        <v>658</v>
      </c>
      <c r="BW3063" s="177" t="s">
        <v>7217</v>
      </c>
    </row>
    <row r="3064" spans="51:75" x14ac:dyDescent="0.3">
      <c r="AY3064" s="226" t="e">
        <f>VLOOKUP(C3064,#REF!, 2,FALSE)</f>
        <v>#REF!</v>
      </c>
      <c r="BM3064" s="177" t="s">
        <v>101</v>
      </c>
      <c r="BN3064" s="177" t="s">
        <v>3199</v>
      </c>
      <c r="BO3064" s="177" t="s">
        <v>5261</v>
      </c>
      <c r="BU3064" s="177" t="s">
        <v>101</v>
      </c>
      <c r="BV3064" s="177" t="s">
        <v>3199</v>
      </c>
      <c r="BW3064" s="177" t="s">
        <v>5261</v>
      </c>
    </row>
    <row r="3065" spans="51:75" x14ac:dyDescent="0.3">
      <c r="AY3065" s="226" t="e">
        <f>VLOOKUP(C3065,#REF!, 2,FALSE)</f>
        <v>#REF!</v>
      </c>
      <c r="BM3065" s="177" t="s">
        <v>7218</v>
      </c>
      <c r="BN3065" s="177" t="s">
        <v>613</v>
      </c>
      <c r="BO3065" s="177" t="s">
        <v>1738</v>
      </c>
      <c r="BU3065" s="177" t="s">
        <v>7218</v>
      </c>
      <c r="BV3065" s="177" t="s">
        <v>613</v>
      </c>
      <c r="BW3065" s="177" t="s">
        <v>1738</v>
      </c>
    </row>
    <row r="3066" spans="51:75" x14ac:dyDescent="0.3">
      <c r="AY3066" s="226" t="e">
        <f>VLOOKUP(C3066,#REF!, 2,FALSE)</f>
        <v>#REF!</v>
      </c>
      <c r="BM3066" s="177" t="s">
        <v>7219</v>
      </c>
      <c r="BN3066" s="177" t="s">
        <v>3087</v>
      </c>
      <c r="BO3066" s="177" t="s">
        <v>856</v>
      </c>
      <c r="BU3066" s="177" t="s">
        <v>7219</v>
      </c>
      <c r="BV3066" s="177" t="s">
        <v>3087</v>
      </c>
      <c r="BW3066" s="177" t="s">
        <v>856</v>
      </c>
    </row>
    <row r="3067" spans="51:75" x14ac:dyDescent="0.3">
      <c r="AY3067" s="226" t="e">
        <f>VLOOKUP(C3067,#REF!, 2,FALSE)</f>
        <v>#REF!</v>
      </c>
      <c r="BM3067" s="177" t="s">
        <v>1305</v>
      </c>
      <c r="BN3067" s="177" t="s">
        <v>3199</v>
      </c>
      <c r="BO3067" s="177" t="s">
        <v>4733</v>
      </c>
      <c r="BU3067" s="177" t="s">
        <v>1305</v>
      </c>
      <c r="BV3067" s="177" t="s">
        <v>3199</v>
      </c>
      <c r="BW3067" s="177" t="s">
        <v>4733</v>
      </c>
    </row>
    <row r="3068" spans="51:75" x14ac:dyDescent="0.3">
      <c r="AY3068" s="226" t="e">
        <f>VLOOKUP(C3068,#REF!, 2,FALSE)</f>
        <v>#REF!</v>
      </c>
      <c r="BM3068" s="177" t="s">
        <v>7220</v>
      </c>
      <c r="BN3068" s="177" t="s">
        <v>3199</v>
      </c>
      <c r="BO3068" s="177" t="s">
        <v>2983</v>
      </c>
      <c r="BU3068" s="177" t="s">
        <v>7220</v>
      </c>
      <c r="BV3068" s="177" t="s">
        <v>3199</v>
      </c>
      <c r="BW3068" s="177" t="s">
        <v>2983</v>
      </c>
    </row>
    <row r="3069" spans="51:75" x14ac:dyDescent="0.3">
      <c r="AY3069" s="226" t="e">
        <f>VLOOKUP(C3069,#REF!, 2,FALSE)</f>
        <v>#REF!</v>
      </c>
      <c r="BM3069" s="177" t="s">
        <v>7221</v>
      </c>
      <c r="BN3069" s="177" t="s">
        <v>666</v>
      </c>
      <c r="BO3069" s="177" t="s">
        <v>2983</v>
      </c>
      <c r="BU3069" s="177" t="s">
        <v>7221</v>
      </c>
      <c r="BV3069" s="177" t="s">
        <v>666</v>
      </c>
      <c r="BW3069" s="177" t="s">
        <v>2983</v>
      </c>
    </row>
    <row r="3070" spans="51:75" x14ac:dyDescent="0.3">
      <c r="AY3070" s="226" t="e">
        <f>VLOOKUP(C3070,#REF!, 2,FALSE)</f>
        <v>#REF!</v>
      </c>
      <c r="BM3070" s="177" t="s">
        <v>7222</v>
      </c>
      <c r="BN3070" s="177" t="s">
        <v>2983</v>
      </c>
      <c r="BO3070" s="177" t="s">
        <v>2983</v>
      </c>
      <c r="BU3070" s="177" t="s">
        <v>7222</v>
      </c>
      <c r="BV3070" s="177" t="s">
        <v>2983</v>
      </c>
      <c r="BW3070" s="177" t="s">
        <v>2983</v>
      </c>
    </row>
    <row r="3071" spans="51:75" x14ac:dyDescent="0.3">
      <c r="AY3071" s="226" t="e">
        <f>VLOOKUP(C3071,#REF!, 2,FALSE)</f>
        <v>#REF!</v>
      </c>
      <c r="BM3071" s="177" t="s">
        <v>7223</v>
      </c>
      <c r="BN3071" s="177" t="s">
        <v>3083</v>
      </c>
      <c r="BO3071" s="177" t="s">
        <v>2983</v>
      </c>
      <c r="BU3071" s="177" t="s">
        <v>7223</v>
      </c>
      <c r="BV3071" s="177" t="s">
        <v>3083</v>
      </c>
      <c r="BW3071" s="177" t="s">
        <v>2983</v>
      </c>
    </row>
    <row r="3072" spans="51:75" x14ac:dyDescent="0.3">
      <c r="AY3072" s="226" t="e">
        <f>VLOOKUP(C3072,#REF!, 2,FALSE)</f>
        <v>#REF!</v>
      </c>
      <c r="BM3072" s="177" t="s">
        <v>7224</v>
      </c>
      <c r="BN3072" s="177" t="s">
        <v>662</v>
      </c>
      <c r="BO3072" s="177" t="s">
        <v>6720</v>
      </c>
      <c r="BU3072" s="177" t="s">
        <v>7224</v>
      </c>
      <c r="BV3072" s="177" t="s">
        <v>662</v>
      </c>
      <c r="BW3072" s="177" t="s">
        <v>6720</v>
      </c>
    </row>
    <row r="3073" spans="51:75" x14ac:dyDescent="0.3">
      <c r="AY3073" s="226" t="e">
        <f>VLOOKUP(C3073,#REF!, 2,FALSE)</f>
        <v>#REF!</v>
      </c>
      <c r="BM3073" s="177" t="s">
        <v>7227</v>
      </c>
      <c r="BN3073" s="177" t="s">
        <v>3199</v>
      </c>
      <c r="BO3073" s="177" t="s">
        <v>5709</v>
      </c>
      <c r="BU3073" s="177" t="s">
        <v>7227</v>
      </c>
      <c r="BV3073" s="177" t="s">
        <v>3199</v>
      </c>
      <c r="BW3073" s="177" t="s">
        <v>5709</v>
      </c>
    </row>
    <row r="3074" spans="51:75" x14ac:dyDescent="0.3">
      <c r="AY3074" s="226" t="e">
        <f>VLOOKUP(C3074,#REF!, 2,FALSE)</f>
        <v>#REF!</v>
      </c>
      <c r="BM3074" s="177" t="s">
        <v>7228</v>
      </c>
      <c r="BN3074" s="177" t="s">
        <v>3005</v>
      </c>
      <c r="BO3074" s="177" t="s">
        <v>7229</v>
      </c>
      <c r="BU3074" s="177" t="s">
        <v>7228</v>
      </c>
      <c r="BV3074" s="177" t="s">
        <v>3005</v>
      </c>
      <c r="BW3074" s="177" t="s">
        <v>7229</v>
      </c>
    </row>
    <row r="3075" spans="51:75" x14ac:dyDescent="0.3">
      <c r="AY3075" s="226" t="e">
        <f>VLOOKUP(C3075,#REF!, 2,FALSE)</f>
        <v>#REF!</v>
      </c>
      <c r="BM3075" s="177" t="s">
        <v>7230</v>
      </c>
      <c r="BN3075" s="177" t="s">
        <v>3199</v>
      </c>
      <c r="BO3075" s="177" t="s">
        <v>7231</v>
      </c>
      <c r="BU3075" s="177" t="s">
        <v>7230</v>
      </c>
      <c r="BV3075" s="177" t="s">
        <v>3199</v>
      </c>
      <c r="BW3075" s="177" t="s">
        <v>7231</v>
      </c>
    </row>
    <row r="3076" spans="51:75" x14ac:dyDescent="0.3">
      <c r="AY3076" s="226" t="e">
        <f>VLOOKUP(C3076,#REF!, 2,FALSE)</f>
        <v>#REF!</v>
      </c>
      <c r="BM3076" s="177" t="s">
        <v>7232</v>
      </c>
      <c r="BN3076" s="177" t="s">
        <v>3002</v>
      </c>
      <c r="BO3076" s="177" t="s">
        <v>7233</v>
      </c>
      <c r="BU3076" s="177" t="s">
        <v>7232</v>
      </c>
      <c r="BV3076" s="177" t="s">
        <v>3002</v>
      </c>
      <c r="BW3076" s="177" t="s">
        <v>7233</v>
      </c>
    </row>
    <row r="3077" spans="51:75" x14ac:dyDescent="0.3">
      <c r="AY3077" s="226" t="e">
        <f>VLOOKUP(C3077,#REF!, 2,FALSE)</f>
        <v>#REF!</v>
      </c>
      <c r="BM3077" s="177" t="s">
        <v>7234</v>
      </c>
      <c r="BN3077" s="177" t="s">
        <v>662</v>
      </c>
      <c r="BO3077" s="177" t="s">
        <v>7235</v>
      </c>
      <c r="BU3077" s="177" t="s">
        <v>7234</v>
      </c>
      <c r="BV3077" s="177" t="s">
        <v>662</v>
      </c>
      <c r="BW3077" s="177" t="s">
        <v>7235</v>
      </c>
    </row>
    <row r="3078" spans="51:75" x14ac:dyDescent="0.3">
      <c r="AY3078" s="226" t="e">
        <f>VLOOKUP(C3078,#REF!, 2,FALSE)</f>
        <v>#REF!</v>
      </c>
      <c r="BM3078" s="177" t="s">
        <v>7236</v>
      </c>
      <c r="BN3078" s="177" t="s">
        <v>3005</v>
      </c>
      <c r="BO3078" s="177" t="s">
        <v>7237</v>
      </c>
      <c r="BU3078" s="177" t="s">
        <v>7236</v>
      </c>
      <c r="BV3078" s="177" t="s">
        <v>3005</v>
      </c>
      <c r="BW3078" s="177" t="s">
        <v>7237</v>
      </c>
    </row>
    <row r="3079" spans="51:75" x14ac:dyDescent="0.3">
      <c r="AY3079" s="226" t="e">
        <f>VLOOKUP(C3079,#REF!, 2,FALSE)</f>
        <v>#REF!</v>
      </c>
      <c r="BM3079" s="177" t="s">
        <v>7238</v>
      </c>
      <c r="BN3079" s="177" t="s">
        <v>1342</v>
      </c>
      <c r="BO3079" s="177" t="s">
        <v>4420</v>
      </c>
      <c r="BU3079" s="177" t="s">
        <v>7238</v>
      </c>
      <c r="BV3079" s="177" t="s">
        <v>1342</v>
      </c>
      <c r="BW3079" s="177" t="s">
        <v>4420</v>
      </c>
    </row>
    <row r="3080" spans="51:75" x14ac:dyDescent="0.3">
      <c r="AY3080" s="226" t="e">
        <f>VLOOKUP(C3080,#REF!, 2,FALSE)</f>
        <v>#REF!</v>
      </c>
      <c r="BM3080" s="177" t="s">
        <v>7240</v>
      </c>
      <c r="BN3080" s="177" t="s">
        <v>3087</v>
      </c>
      <c r="BO3080" s="177" t="s">
        <v>2890</v>
      </c>
      <c r="BU3080" s="177" t="s">
        <v>7240</v>
      </c>
      <c r="BV3080" s="177" t="s">
        <v>3087</v>
      </c>
      <c r="BW3080" s="177" t="s">
        <v>2890</v>
      </c>
    </row>
    <row r="3081" spans="51:75" x14ac:dyDescent="0.3">
      <c r="AY3081" s="226" t="e">
        <f>VLOOKUP(C3081,#REF!, 2,FALSE)</f>
        <v>#REF!</v>
      </c>
      <c r="BM3081" s="177" t="s">
        <v>7241</v>
      </c>
      <c r="BN3081" s="177" t="s">
        <v>631</v>
      </c>
      <c r="BO3081" s="177" t="s">
        <v>7242</v>
      </c>
      <c r="BU3081" s="177" t="s">
        <v>7241</v>
      </c>
      <c r="BV3081" s="177" t="s">
        <v>631</v>
      </c>
      <c r="BW3081" s="177" t="s">
        <v>7242</v>
      </c>
    </row>
    <row r="3082" spans="51:75" x14ac:dyDescent="0.3">
      <c r="AY3082" s="226" t="e">
        <f>VLOOKUP(C3082,#REF!, 2,FALSE)</f>
        <v>#REF!</v>
      </c>
      <c r="BM3082" s="177" t="s">
        <v>7243</v>
      </c>
      <c r="BN3082" s="177" t="s">
        <v>3005</v>
      </c>
      <c r="BO3082" s="177" t="s">
        <v>5343</v>
      </c>
      <c r="BU3082" s="177" t="s">
        <v>7243</v>
      </c>
      <c r="BV3082" s="177" t="s">
        <v>3005</v>
      </c>
      <c r="BW3082" s="177" t="s">
        <v>5343</v>
      </c>
    </row>
    <row r="3083" spans="51:75" x14ac:dyDescent="0.3">
      <c r="AY3083" s="226" t="e">
        <f>VLOOKUP(C3083,#REF!, 2,FALSE)</f>
        <v>#REF!</v>
      </c>
      <c r="BM3083" s="177" t="s">
        <v>7245</v>
      </c>
      <c r="BN3083" s="177" t="s">
        <v>1139</v>
      </c>
      <c r="BO3083" s="177" t="s">
        <v>7246</v>
      </c>
      <c r="BU3083" s="177" t="s">
        <v>7245</v>
      </c>
      <c r="BV3083" s="177" t="s">
        <v>1139</v>
      </c>
      <c r="BW3083" s="177" t="s">
        <v>7246</v>
      </c>
    </row>
    <row r="3084" spans="51:75" x14ac:dyDescent="0.3">
      <c r="AY3084" s="226" t="e">
        <f>VLOOKUP(C3084,#REF!, 2,FALSE)</f>
        <v>#REF!</v>
      </c>
      <c r="BM3084" s="177" t="s">
        <v>7247</v>
      </c>
      <c r="BN3084" s="177" t="s">
        <v>16979</v>
      </c>
      <c r="BO3084" s="177" t="s">
        <v>6941</v>
      </c>
      <c r="BU3084" s="177" t="s">
        <v>7247</v>
      </c>
      <c r="BV3084" s="177" t="s">
        <v>16979</v>
      </c>
      <c r="BW3084" s="177" t="s">
        <v>6941</v>
      </c>
    </row>
    <row r="3085" spans="51:75" x14ac:dyDescent="0.3">
      <c r="AY3085" s="226" t="e">
        <f>VLOOKUP(C3085,#REF!, 2,FALSE)</f>
        <v>#REF!</v>
      </c>
      <c r="BM3085" s="177" t="s">
        <v>7249</v>
      </c>
      <c r="BN3085" s="177" t="s">
        <v>849</v>
      </c>
      <c r="BO3085" s="177" t="s">
        <v>7250</v>
      </c>
      <c r="BU3085" s="177" t="s">
        <v>7249</v>
      </c>
      <c r="BV3085" s="177" t="s">
        <v>849</v>
      </c>
      <c r="BW3085" s="177" t="s">
        <v>7250</v>
      </c>
    </row>
    <row r="3086" spans="51:75" x14ac:dyDescent="0.3">
      <c r="AY3086" s="226" t="e">
        <f>VLOOKUP(C3086,#REF!, 2,FALSE)</f>
        <v>#REF!</v>
      </c>
      <c r="BM3086" s="177" t="s">
        <v>7251</v>
      </c>
      <c r="BN3086" s="177" t="s">
        <v>849</v>
      </c>
      <c r="BO3086" s="177" t="s">
        <v>2983</v>
      </c>
      <c r="BU3086" s="177" t="s">
        <v>7251</v>
      </c>
      <c r="BV3086" s="177" t="s">
        <v>849</v>
      </c>
      <c r="BW3086" s="177" t="s">
        <v>2983</v>
      </c>
    </row>
    <row r="3087" spans="51:75" x14ac:dyDescent="0.3">
      <c r="AY3087" s="226" t="e">
        <f>VLOOKUP(C3087,#REF!, 2,FALSE)</f>
        <v>#REF!</v>
      </c>
      <c r="BM3087" s="177" t="s">
        <v>7252</v>
      </c>
      <c r="BN3087" s="177" t="s">
        <v>3005</v>
      </c>
      <c r="BO3087" s="177" t="s">
        <v>7253</v>
      </c>
      <c r="BU3087" s="177" t="s">
        <v>7252</v>
      </c>
      <c r="BV3087" s="177" t="s">
        <v>3005</v>
      </c>
      <c r="BW3087" s="177" t="s">
        <v>7253</v>
      </c>
    </row>
    <row r="3088" spans="51:75" x14ac:dyDescent="0.3">
      <c r="AY3088" s="226" t="e">
        <f>VLOOKUP(C3088,#REF!, 2,FALSE)</f>
        <v>#REF!</v>
      </c>
      <c r="BM3088" s="177" t="s">
        <v>7254</v>
      </c>
      <c r="BN3088" s="177" t="s">
        <v>661</v>
      </c>
      <c r="BO3088" s="177" t="s">
        <v>7255</v>
      </c>
      <c r="BU3088" s="177" t="s">
        <v>7254</v>
      </c>
      <c r="BV3088" s="177" t="s">
        <v>661</v>
      </c>
      <c r="BW3088" s="177" t="s">
        <v>7255</v>
      </c>
    </row>
    <row r="3089" spans="51:75" x14ac:dyDescent="0.3">
      <c r="AY3089" s="226" t="e">
        <f>VLOOKUP(C3089,#REF!, 2,FALSE)</f>
        <v>#REF!</v>
      </c>
      <c r="BM3089" s="177" t="s">
        <v>7256</v>
      </c>
      <c r="BN3089" s="177" t="s">
        <v>3199</v>
      </c>
      <c r="BO3089" s="177" t="s">
        <v>2753</v>
      </c>
      <c r="BU3089" s="177" t="s">
        <v>7256</v>
      </c>
      <c r="BV3089" s="177" t="s">
        <v>3199</v>
      </c>
      <c r="BW3089" s="177" t="s">
        <v>2753</v>
      </c>
    </row>
    <row r="3090" spans="51:75" x14ac:dyDescent="0.3">
      <c r="AY3090" s="226" t="e">
        <f>VLOOKUP(C3090,#REF!, 2,FALSE)</f>
        <v>#REF!</v>
      </c>
      <c r="BM3090" s="177" t="s">
        <v>7257</v>
      </c>
      <c r="BN3090" s="177" t="s">
        <v>2983</v>
      </c>
      <c r="BO3090" s="177" t="s">
        <v>2983</v>
      </c>
      <c r="BU3090" s="177" t="s">
        <v>7257</v>
      </c>
      <c r="BV3090" s="177" t="s">
        <v>2983</v>
      </c>
      <c r="BW3090" s="177" t="s">
        <v>2983</v>
      </c>
    </row>
    <row r="3091" spans="51:75" x14ac:dyDescent="0.3">
      <c r="AY3091" s="226" t="e">
        <f>VLOOKUP(C3091,#REF!, 2,FALSE)</f>
        <v>#REF!</v>
      </c>
      <c r="BM3091" s="177" t="s">
        <v>1306</v>
      </c>
      <c r="BN3091" s="177" t="s">
        <v>862</v>
      </c>
      <c r="BO3091" s="177" t="s">
        <v>7258</v>
      </c>
      <c r="BU3091" s="177" t="s">
        <v>1306</v>
      </c>
      <c r="BV3091" s="177" t="s">
        <v>862</v>
      </c>
      <c r="BW3091" s="177" t="s">
        <v>7258</v>
      </c>
    </row>
    <row r="3092" spans="51:75" x14ac:dyDescent="0.3">
      <c r="AY3092" s="226" t="e">
        <f>VLOOKUP(C3092,#REF!, 2,FALSE)</f>
        <v>#REF!</v>
      </c>
      <c r="BM3092" s="177" t="s">
        <v>7259</v>
      </c>
      <c r="BN3092" s="177" t="s">
        <v>16979</v>
      </c>
      <c r="BO3092" s="177" t="s">
        <v>7260</v>
      </c>
      <c r="BU3092" s="177" t="s">
        <v>7259</v>
      </c>
      <c r="BV3092" s="177" t="s">
        <v>16979</v>
      </c>
      <c r="BW3092" s="177" t="s">
        <v>7260</v>
      </c>
    </row>
    <row r="3093" spans="51:75" x14ac:dyDescent="0.3">
      <c r="AY3093" s="226" t="e">
        <f>VLOOKUP(C3093,#REF!, 2,FALSE)</f>
        <v>#REF!</v>
      </c>
      <c r="BM3093" s="177" t="s">
        <v>1307</v>
      </c>
      <c r="BN3093" s="177" t="s">
        <v>16979</v>
      </c>
      <c r="BO3093" s="177" t="s">
        <v>7261</v>
      </c>
      <c r="BU3093" s="177" t="s">
        <v>1307</v>
      </c>
      <c r="BV3093" s="177" t="s">
        <v>16979</v>
      </c>
      <c r="BW3093" s="177" t="s">
        <v>7261</v>
      </c>
    </row>
    <row r="3094" spans="51:75" x14ac:dyDescent="0.3">
      <c r="AY3094" s="226" t="e">
        <f>VLOOKUP(C3094,#REF!, 2,FALSE)</f>
        <v>#REF!</v>
      </c>
      <c r="BM3094" s="177" t="s">
        <v>1308</v>
      </c>
      <c r="BN3094" s="177" t="s">
        <v>16979</v>
      </c>
      <c r="BO3094" s="177" t="s">
        <v>1379</v>
      </c>
      <c r="BU3094" s="177" t="s">
        <v>1308</v>
      </c>
      <c r="BV3094" s="177" t="s">
        <v>16979</v>
      </c>
      <c r="BW3094" s="177" t="s">
        <v>1379</v>
      </c>
    </row>
    <row r="3095" spans="51:75" x14ac:dyDescent="0.3">
      <c r="AY3095" s="226" t="e">
        <f>VLOOKUP(C3095,#REF!, 2,FALSE)</f>
        <v>#REF!</v>
      </c>
      <c r="BM3095" s="177" t="s">
        <v>7262</v>
      </c>
      <c r="BN3095" s="177" t="s">
        <v>3199</v>
      </c>
      <c r="BO3095" s="177" t="s">
        <v>7263</v>
      </c>
      <c r="BU3095" s="177" t="s">
        <v>7262</v>
      </c>
      <c r="BV3095" s="177" t="s">
        <v>3199</v>
      </c>
      <c r="BW3095" s="177" t="s">
        <v>7263</v>
      </c>
    </row>
    <row r="3096" spans="51:75" x14ac:dyDescent="0.3">
      <c r="AY3096" s="226" t="e">
        <f>VLOOKUP(C3096,#REF!, 2,FALSE)</f>
        <v>#REF!</v>
      </c>
      <c r="BM3096" s="177" t="s">
        <v>1309</v>
      </c>
      <c r="BN3096" s="177" t="s">
        <v>3199</v>
      </c>
      <c r="BO3096" s="177" t="s">
        <v>1000</v>
      </c>
      <c r="BU3096" s="177" t="s">
        <v>1309</v>
      </c>
      <c r="BV3096" s="177" t="s">
        <v>3199</v>
      </c>
      <c r="BW3096" s="177" t="s">
        <v>1000</v>
      </c>
    </row>
    <row r="3097" spans="51:75" x14ac:dyDescent="0.3">
      <c r="AY3097" s="226" t="e">
        <f>VLOOKUP(C3097,#REF!, 2,FALSE)</f>
        <v>#REF!</v>
      </c>
      <c r="BM3097" s="177" t="s">
        <v>7264</v>
      </c>
      <c r="BN3097" s="177" t="s">
        <v>715</v>
      </c>
      <c r="BO3097" s="177" t="s">
        <v>7265</v>
      </c>
      <c r="BU3097" s="177" t="s">
        <v>7264</v>
      </c>
      <c r="BV3097" s="177" t="s">
        <v>715</v>
      </c>
      <c r="BW3097" s="177" t="s">
        <v>7265</v>
      </c>
    </row>
    <row r="3098" spans="51:75" x14ac:dyDescent="0.3">
      <c r="AY3098" s="226" t="e">
        <f>VLOOKUP(C3098,#REF!, 2,FALSE)</f>
        <v>#REF!</v>
      </c>
      <c r="BM3098" s="177" t="s">
        <v>7266</v>
      </c>
      <c r="BN3098" s="177" t="s">
        <v>3045</v>
      </c>
      <c r="BO3098" s="177" t="s">
        <v>7267</v>
      </c>
      <c r="BU3098" s="177" t="s">
        <v>7266</v>
      </c>
      <c r="BV3098" s="177" t="s">
        <v>3045</v>
      </c>
      <c r="BW3098" s="177" t="s">
        <v>7267</v>
      </c>
    </row>
    <row r="3099" spans="51:75" x14ac:dyDescent="0.3">
      <c r="AY3099" s="226" t="e">
        <f>VLOOKUP(C3099,#REF!, 2,FALSE)</f>
        <v>#REF!</v>
      </c>
      <c r="BM3099" s="177" t="s">
        <v>7268</v>
      </c>
      <c r="BN3099" s="177" t="s">
        <v>3199</v>
      </c>
      <c r="BO3099" s="177" t="s">
        <v>7269</v>
      </c>
      <c r="BU3099" s="177" t="s">
        <v>7268</v>
      </c>
      <c r="BV3099" s="177" t="s">
        <v>3199</v>
      </c>
      <c r="BW3099" s="177" t="s">
        <v>7269</v>
      </c>
    </row>
    <row r="3100" spans="51:75" x14ac:dyDescent="0.3">
      <c r="AY3100" s="226" t="e">
        <f>VLOOKUP(C3100,#REF!, 2,FALSE)</f>
        <v>#REF!</v>
      </c>
      <c r="BM3100" s="177" t="s">
        <v>7270</v>
      </c>
      <c r="BN3100" s="177" t="s">
        <v>667</v>
      </c>
      <c r="BO3100" s="177" t="s">
        <v>7271</v>
      </c>
      <c r="BU3100" s="177" t="s">
        <v>7270</v>
      </c>
      <c r="BV3100" s="177" t="s">
        <v>667</v>
      </c>
      <c r="BW3100" s="177" t="s">
        <v>7271</v>
      </c>
    </row>
    <row r="3101" spans="51:75" x14ac:dyDescent="0.3">
      <c r="AY3101" s="226" t="e">
        <f>VLOOKUP(C3101,#REF!, 2,FALSE)</f>
        <v>#REF!</v>
      </c>
      <c r="BM3101" s="177" t="s">
        <v>7272</v>
      </c>
      <c r="BN3101" s="177" t="s">
        <v>657</v>
      </c>
      <c r="BO3101" s="177" t="s">
        <v>6755</v>
      </c>
      <c r="BU3101" s="177" t="s">
        <v>7272</v>
      </c>
      <c r="BV3101" s="177" t="s">
        <v>657</v>
      </c>
      <c r="BW3101" s="177" t="s">
        <v>6755</v>
      </c>
    </row>
    <row r="3102" spans="51:75" x14ac:dyDescent="0.3">
      <c r="AY3102" s="226" t="e">
        <f>VLOOKUP(C3102,#REF!, 2,FALSE)</f>
        <v>#REF!</v>
      </c>
      <c r="BM3102" s="177" t="s">
        <v>7273</v>
      </c>
      <c r="BN3102" s="177" t="s">
        <v>1342</v>
      </c>
      <c r="BO3102" s="177" t="s">
        <v>7275</v>
      </c>
      <c r="BU3102" s="177" t="s">
        <v>7273</v>
      </c>
      <c r="BV3102" s="177" t="s">
        <v>1342</v>
      </c>
      <c r="BW3102" s="177" t="s">
        <v>7275</v>
      </c>
    </row>
    <row r="3103" spans="51:75" x14ac:dyDescent="0.3">
      <c r="AY3103" s="226" t="e">
        <f>VLOOKUP(C3103,#REF!, 2,FALSE)</f>
        <v>#REF!</v>
      </c>
      <c r="BM3103" s="177" t="s">
        <v>7276</v>
      </c>
      <c r="BN3103" s="177" t="s">
        <v>1342</v>
      </c>
      <c r="BO3103" s="177" t="s">
        <v>7278</v>
      </c>
      <c r="BU3103" s="177" t="s">
        <v>7276</v>
      </c>
      <c r="BV3103" s="177" t="s">
        <v>1342</v>
      </c>
      <c r="BW3103" s="177" t="s">
        <v>7278</v>
      </c>
    </row>
    <row r="3104" spans="51:75" x14ac:dyDescent="0.3">
      <c r="AY3104" s="226" t="e">
        <f>VLOOKUP(C3104,#REF!, 2,FALSE)</f>
        <v>#REF!</v>
      </c>
      <c r="BM3104" s="177" t="s">
        <v>7279</v>
      </c>
      <c r="BN3104" s="177" t="s">
        <v>1342</v>
      </c>
      <c r="BO3104" s="177" t="s">
        <v>4237</v>
      </c>
      <c r="BU3104" s="177" t="s">
        <v>7279</v>
      </c>
      <c r="BV3104" s="177" t="s">
        <v>1342</v>
      </c>
      <c r="BW3104" s="177" t="s">
        <v>4237</v>
      </c>
    </row>
    <row r="3105" spans="51:75" x14ac:dyDescent="0.3">
      <c r="AY3105" s="226" t="e">
        <f>VLOOKUP(C3105,#REF!, 2,FALSE)</f>
        <v>#REF!</v>
      </c>
      <c r="BM3105" s="177" t="s">
        <v>7280</v>
      </c>
      <c r="BN3105" s="177" t="s">
        <v>628</v>
      </c>
      <c r="BO3105" s="177" t="s">
        <v>7281</v>
      </c>
      <c r="BU3105" s="177" t="s">
        <v>7280</v>
      </c>
      <c r="BV3105" s="177" t="s">
        <v>628</v>
      </c>
      <c r="BW3105" s="177" t="s">
        <v>7281</v>
      </c>
    </row>
    <row r="3106" spans="51:75" x14ac:dyDescent="0.3">
      <c r="AY3106" s="226" t="e">
        <f>VLOOKUP(C3106,#REF!, 2,FALSE)</f>
        <v>#REF!</v>
      </c>
      <c r="BM3106" s="177" t="s">
        <v>7282</v>
      </c>
      <c r="BN3106" s="177" t="s">
        <v>636</v>
      </c>
      <c r="BO3106" s="177" t="s">
        <v>7283</v>
      </c>
      <c r="BU3106" s="177" t="s">
        <v>7282</v>
      </c>
      <c r="BV3106" s="177" t="s">
        <v>636</v>
      </c>
      <c r="BW3106" s="177" t="s">
        <v>7283</v>
      </c>
    </row>
    <row r="3107" spans="51:75" x14ac:dyDescent="0.3">
      <c r="AY3107" s="226" t="e">
        <f>VLOOKUP(C3107,#REF!, 2,FALSE)</f>
        <v>#REF!</v>
      </c>
      <c r="BM3107" s="177" t="s">
        <v>7284</v>
      </c>
      <c r="BN3107" s="177" t="s">
        <v>16991</v>
      </c>
      <c r="BO3107" s="177" t="s">
        <v>1330</v>
      </c>
      <c r="BU3107" s="177" t="s">
        <v>7284</v>
      </c>
      <c r="BV3107" s="177" t="s">
        <v>16991</v>
      </c>
      <c r="BW3107" s="177" t="s">
        <v>1330</v>
      </c>
    </row>
    <row r="3108" spans="51:75" x14ac:dyDescent="0.3">
      <c r="AY3108" s="226" t="e">
        <f>VLOOKUP(C3108,#REF!, 2,FALSE)</f>
        <v>#REF!</v>
      </c>
      <c r="BM3108" s="177" t="s">
        <v>7285</v>
      </c>
      <c r="BN3108" s="177" t="s">
        <v>700</v>
      </c>
      <c r="BO3108" s="177" t="s">
        <v>1833</v>
      </c>
      <c r="BU3108" s="177" t="s">
        <v>7285</v>
      </c>
      <c r="BV3108" s="177" t="s">
        <v>700</v>
      </c>
      <c r="BW3108" s="177" t="s">
        <v>1833</v>
      </c>
    </row>
    <row r="3109" spans="51:75" x14ac:dyDescent="0.3">
      <c r="AY3109" s="226" t="e">
        <f>VLOOKUP(C3109,#REF!, 2,FALSE)</f>
        <v>#REF!</v>
      </c>
      <c r="BM3109" s="177" t="s">
        <v>7286</v>
      </c>
      <c r="BN3109" s="177" t="s">
        <v>625</v>
      </c>
      <c r="BO3109" s="177" t="s">
        <v>7287</v>
      </c>
      <c r="BU3109" s="177" t="s">
        <v>7286</v>
      </c>
      <c r="BV3109" s="177" t="s">
        <v>625</v>
      </c>
      <c r="BW3109" s="177" t="s">
        <v>7287</v>
      </c>
    </row>
    <row r="3110" spans="51:75" x14ac:dyDescent="0.3">
      <c r="AY3110" s="226" t="e">
        <f>VLOOKUP(C3110,#REF!, 2,FALSE)</f>
        <v>#REF!</v>
      </c>
      <c r="BM3110" s="177" t="s">
        <v>7288</v>
      </c>
      <c r="BN3110" s="177" t="s">
        <v>3045</v>
      </c>
      <c r="BO3110" s="177" t="s">
        <v>7289</v>
      </c>
      <c r="BU3110" s="177" t="s">
        <v>7288</v>
      </c>
      <c r="BV3110" s="177" t="s">
        <v>3045</v>
      </c>
      <c r="BW3110" s="177" t="s">
        <v>7289</v>
      </c>
    </row>
    <row r="3111" spans="51:75" x14ac:dyDescent="0.3">
      <c r="AY3111" s="226" t="e">
        <f>VLOOKUP(C3111,#REF!, 2,FALSE)</f>
        <v>#REF!</v>
      </c>
      <c r="BM3111" s="177" t="s">
        <v>7290</v>
      </c>
      <c r="BN3111" s="177" t="s">
        <v>636</v>
      </c>
      <c r="BO3111" s="177" t="s">
        <v>770</v>
      </c>
      <c r="BU3111" s="177" t="s">
        <v>7290</v>
      </c>
      <c r="BV3111" s="177" t="s">
        <v>636</v>
      </c>
      <c r="BW3111" s="177" t="s">
        <v>770</v>
      </c>
    </row>
    <row r="3112" spans="51:75" x14ac:dyDescent="0.3">
      <c r="AY3112" s="226" t="e">
        <f>VLOOKUP(C3112,#REF!, 2,FALSE)</f>
        <v>#REF!</v>
      </c>
      <c r="BM3112" s="177" t="s">
        <v>7291</v>
      </c>
      <c r="BN3112" s="177" t="s">
        <v>1342</v>
      </c>
      <c r="BO3112" s="177" t="s">
        <v>7292</v>
      </c>
      <c r="BU3112" s="177" t="s">
        <v>7291</v>
      </c>
      <c r="BV3112" s="177" t="s">
        <v>1342</v>
      </c>
      <c r="BW3112" s="177" t="s">
        <v>7292</v>
      </c>
    </row>
    <row r="3113" spans="51:75" x14ac:dyDescent="0.3">
      <c r="AY3113" s="226" t="e">
        <f>VLOOKUP(C3113,#REF!, 2,FALSE)</f>
        <v>#REF!</v>
      </c>
      <c r="BM3113" s="177" t="s">
        <v>7293</v>
      </c>
      <c r="BN3113" s="177" t="s">
        <v>719</v>
      </c>
      <c r="BO3113" s="177" t="s">
        <v>1598</v>
      </c>
      <c r="BU3113" s="177" t="s">
        <v>7293</v>
      </c>
      <c r="BV3113" s="177" t="s">
        <v>719</v>
      </c>
      <c r="BW3113" s="177" t="s">
        <v>1598</v>
      </c>
    </row>
    <row r="3114" spans="51:75" x14ac:dyDescent="0.3">
      <c r="AY3114" s="226" t="e">
        <f>VLOOKUP(C3114,#REF!, 2,FALSE)</f>
        <v>#REF!</v>
      </c>
      <c r="BM3114" s="177" t="s">
        <v>7294</v>
      </c>
      <c r="BN3114" s="177" t="s">
        <v>3087</v>
      </c>
      <c r="BO3114" s="177" t="s">
        <v>7295</v>
      </c>
      <c r="BU3114" s="177" t="s">
        <v>7294</v>
      </c>
      <c r="BV3114" s="177" t="s">
        <v>3087</v>
      </c>
      <c r="BW3114" s="177" t="s">
        <v>7295</v>
      </c>
    </row>
    <row r="3115" spans="51:75" x14ac:dyDescent="0.3">
      <c r="AY3115" s="226" t="e">
        <f>VLOOKUP(C3115,#REF!, 2,FALSE)</f>
        <v>#REF!</v>
      </c>
      <c r="BM3115" s="177" t="s">
        <v>7296</v>
      </c>
      <c r="BN3115" s="177" t="s">
        <v>3199</v>
      </c>
      <c r="BO3115" s="177" t="s">
        <v>7298</v>
      </c>
      <c r="BU3115" s="177" t="s">
        <v>7296</v>
      </c>
      <c r="BV3115" s="177" t="s">
        <v>3199</v>
      </c>
      <c r="BW3115" s="177" t="s">
        <v>7298</v>
      </c>
    </row>
    <row r="3116" spans="51:75" x14ac:dyDescent="0.3">
      <c r="AY3116" s="226" t="e">
        <f>VLOOKUP(C3116,#REF!, 2,FALSE)</f>
        <v>#REF!</v>
      </c>
      <c r="BM3116" s="177" t="s">
        <v>7299</v>
      </c>
      <c r="BN3116" s="177" t="s">
        <v>2983</v>
      </c>
      <c r="BO3116" s="177" t="s">
        <v>2983</v>
      </c>
      <c r="BU3116" s="177" t="s">
        <v>7299</v>
      </c>
      <c r="BV3116" s="177" t="s">
        <v>2983</v>
      </c>
      <c r="BW3116" s="177" t="s">
        <v>2983</v>
      </c>
    </row>
    <row r="3117" spans="51:75" x14ac:dyDescent="0.3">
      <c r="AY3117" s="226" t="e">
        <f>VLOOKUP(C3117,#REF!, 2,FALSE)</f>
        <v>#REF!</v>
      </c>
      <c r="BM3117" s="177" t="s">
        <v>1310</v>
      </c>
      <c r="BN3117" s="177" t="s">
        <v>3199</v>
      </c>
      <c r="BO3117" s="177" t="s">
        <v>7300</v>
      </c>
      <c r="BU3117" s="177" t="s">
        <v>1310</v>
      </c>
      <c r="BV3117" s="177" t="s">
        <v>3199</v>
      </c>
      <c r="BW3117" s="177" t="s">
        <v>7300</v>
      </c>
    </row>
    <row r="3118" spans="51:75" x14ac:dyDescent="0.3">
      <c r="AY3118" s="226" t="e">
        <f>VLOOKUP(C3118,#REF!, 2,FALSE)</f>
        <v>#REF!</v>
      </c>
      <c r="BM3118" s="177" t="s">
        <v>7301</v>
      </c>
      <c r="BN3118" s="177" t="s">
        <v>1139</v>
      </c>
      <c r="BO3118" s="177" t="s">
        <v>2192</v>
      </c>
      <c r="BU3118" s="177" t="s">
        <v>7301</v>
      </c>
      <c r="BV3118" s="177" t="s">
        <v>1139</v>
      </c>
      <c r="BW3118" s="177" t="s">
        <v>2192</v>
      </c>
    </row>
    <row r="3119" spans="51:75" x14ac:dyDescent="0.3">
      <c r="AY3119" s="226" t="e">
        <f>VLOOKUP(C3119,#REF!, 2,FALSE)</f>
        <v>#REF!</v>
      </c>
      <c r="BM3119" s="177" t="s">
        <v>7302</v>
      </c>
      <c r="BN3119" s="177" t="s">
        <v>1342</v>
      </c>
      <c r="BO3119" s="177" t="s">
        <v>1734</v>
      </c>
      <c r="BU3119" s="177" t="s">
        <v>7302</v>
      </c>
      <c r="BV3119" s="177" t="s">
        <v>1342</v>
      </c>
      <c r="BW3119" s="177" t="s">
        <v>1734</v>
      </c>
    </row>
    <row r="3120" spans="51:75" x14ac:dyDescent="0.3">
      <c r="AY3120" s="226" t="e">
        <f>VLOOKUP(C3120,#REF!, 2,FALSE)</f>
        <v>#REF!</v>
      </c>
      <c r="BM3120" s="177" t="s">
        <v>7303</v>
      </c>
      <c r="BN3120" s="177" t="s">
        <v>1342</v>
      </c>
      <c r="BO3120" s="177" t="s">
        <v>7304</v>
      </c>
      <c r="BU3120" s="177" t="s">
        <v>7303</v>
      </c>
      <c r="BV3120" s="177" t="s">
        <v>1342</v>
      </c>
      <c r="BW3120" s="177" t="s">
        <v>7304</v>
      </c>
    </row>
    <row r="3121" spans="51:75" x14ac:dyDescent="0.3">
      <c r="AY3121" s="226" t="e">
        <f>VLOOKUP(C3121,#REF!, 2,FALSE)</f>
        <v>#REF!</v>
      </c>
      <c r="BM3121" s="177" t="s">
        <v>7305</v>
      </c>
      <c r="BN3121" s="177" t="s">
        <v>1342</v>
      </c>
      <c r="BO3121" s="177" t="s">
        <v>7306</v>
      </c>
      <c r="BU3121" s="177" t="s">
        <v>7305</v>
      </c>
      <c r="BV3121" s="177" t="s">
        <v>1342</v>
      </c>
      <c r="BW3121" s="177" t="s">
        <v>7306</v>
      </c>
    </row>
    <row r="3122" spans="51:75" x14ac:dyDescent="0.3">
      <c r="AY3122" s="226" t="e">
        <f>VLOOKUP(C3122,#REF!, 2,FALSE)</f>
        <v>#REF!</v>
      </c>
      <c r="BM3122" s="177" t="s">
        <v>7307</v>
      </c>
      <c r="BN3122" s="177" t="s">
        <v>3199</v>
      </c>
      <c r="BO3122" s="177" t="s">
        <v>5360</v>
      </c>
      <c r="BU3122" s="177" t="s">
        <v>7307</v>
      </c>
      <c r="BV3122" s="177" t="s">
        <v>3199</v>
      </c>
      <c r="BW3122" s="177" t="s">
        <v>5360</v>
      </c>
    </row>
    <row r="3123" spans="51:75" x14ac:dyDescent="0.3">
      <c r="AY3123" s="226" t="e">
        <f>VLOOKUP(C3123,#REF!, 2,FALSE)</f>
        <v>#REF!</v>
      </c>
      <c r="BM3123" s="177" t="s">
        <v>1311</v>
      </c>
      <c r="BN3123" s="177" t="s">
        <v>1342</v>
      </c>
      <c r="BO3123" s="177" t="s">
        <v>7292</v>
      </c>
      <c r="BU3123" s="177" t="s">
        <v>1311</v>
      </c>
      <c r="BV3123" s="177" t="s">
        <v>1342</v>
      </c>
      <c r="BW3123" s="177" t="s">
        <v>7292</v>
      </c>
    </row>
    <row r="3124" spans="51:75" x14ac:dyDescent="0.3">
      <c r="AY3124" s="226" t="e">
        <f>VLOOKUP(C3124,#REF!, 2,FALSE)</f>
        <v>#REF!</v>
      </c>
      <c r="BM3124" s="177" t="s">
        <v>181</v>
      </c>
      <c r="BN3124" s="177" t="s">
        <v>3199</v>
      </c>
      <c r="BO3124" s="177" t="s">
        <v>3055</v>
      </c>
      <c r="BU3124" s="177" t="s">
        <v>181</v>
      </c>
      <c r="BV3124" s="177" t="s">
        <v>3199</v>
      </c>
      <c r="BW3124" s="177" t="s">
        <v>3055</v>
      </c>
    </row>
    <row r="3125" spans="51:75" x14ac:dyDescent="0.3">
      <c r="AY3125" s="226" t="e">
        <f>VLOOKUP(C3125,#REF!, 2,FALSE)</f>
        <v>#REF!</v>
      </c>
      <c r="BM3125" s="177" t="s">
        <v>7308</v>
      </c>
      <c r="BN3125" s="177" t="s">
        <v>3005</v>
      </c>
      <c r="BO3125" s="177" t="s">
        <v>7309</v>
      </c>
      <c r="BU3125" s="177" t="s">
        <v>7308</v>
      </c>
      <c r="BV3125" s="177" t="s">
        <v>3005</v>
      </c>
      <c r="BW3125" s="177" t="s">
        <v>7309</v>
      </c>
    </row>
    <row r="3126" spans="51:75" x14ac:dyDescent="0.3">
      <c r="AY3126" s="226" t="e">
        <f>VLOOKUP(C3126,#REF!, 2,FALSE)</f>
        <v>#REF!</v>
      </c>
      <c r="BM3126" s="177" t="s">
        <v>7310</v>
      </c>
      <c r="BN3126" s="177" t="s">
        <v>2979</v>
      </c>
      <c r="BO3126" s="177" t="s">
        <v>7311</v>
      </c>
      <c r="BU3126" s="177" t="s">
        <v>7310</v>
      </c>
      <c r="BV3126" s="177" t="s">
        <v>2979</v>
      </c>
      <c r="BW3126" s="177" t="s">
        <v>7311</v>
      </c>
    </row>
    <row r="3127" spans="51:75" x14ac:dyDescent="0.3">
      <c r="AY3127" s="226" t="e">
        <f>VLOOKUP(C3127,#REF!, 2,FALSE)</f>
        <v>#REF!</v>
      </c>
      <c r="BM3127" s="177" t="s">
        <v>7312</v>
      </c>
      <c r="BN3127" s="177" t="s">
        <v>625</v>
      </c>
      <c r="BO3127" s="177" t="s">
        <v>659</v>
      </c>
      <c r="BU3127" s="177" t="s">
        <v>7312</v>
      </c>
      <c r="BV3127" s="177" t="s">
        <v>625</v>
      </c>
      <c r="BW3127" s="177" t="s">
        <v>659</v>
      </c>
    </row>
    <row r="3128" spans="51:75" x14ac:dyDescent="0.3">
      <c r="AY3128" s="226" t="e">
        <f>VLOOKUP(C3128,#REF!, 2,FALSE)</f>
        <v>#REF!</v>
      </c>
      <c r="BM3128" s="177" t="s">
        <v>7313</v>
      </c>
      <c r="BN3128" s="177" t="s">
        <v>794</v>
      </c>
      <c r="BO3128" s="177" t="s">
        <v>1905</v>
      </c>
      <c r="BU3128" s="177" t="s">
        <v>7313</v>
      </c>
      <c r="BV3128" s="177" t="s">
        <v>794</v>
      </c>
      <c r="BW3128" s="177" t="s">
        <v>1905</v>
      </c>
    </row>
    <row r="3129" spans="51:75" x14ac:dyDescent="0.3">
      <c r="AY3129" s="226" t="e">
        <f>VLOOKUP(C3129,#REF!, 2,FALSE)</f>
        <v>#REF!</v>
      </c>
      <c r="BM3129" s="177" t="s">
        <v>7315</v>
      </c>
      <c r="BN3129" s="177" t="s">
        <v>1342</v>
      </c>
      <c r="BO3129" s="177" t="s">
        <v>7317</v>
      </c>
      <c r="BU3129" s="177" t="s">
        <v>7315</v>
      </c>
      <c r="BV3129" s="177" t="s">
        <v>1342</v>
      </c>
      <c r="BW3129" s="177" t="s">
        <v>7317</v>
      </c>
    </row>
    <row r="3130" spans="51:75" x14ac:dyDescent="0.3">
      <c r="AY3130" s="226" t="e">
        <f>VLOOKUP(C3130,#REF!, 2,FALSE)</f>
        <v>#REF!</v>
      </c>
      <c r="BM3130" s="177" t="s">
        <v>7318</v>
      </c>
      <c r="BN3130" s="177" t="s">
        <v>794</v>
      </c>
      <c r="BO3130" s="177" t="s">
        <v>1192</v>
      </c>
      <c r="BU3130" s="177" t="s">
        <v>7318</v>
      </c>
      <c r="BV3130" s="177" t="s">
        <v>794</v>
      </c>
      <c r="BW3130" s="177" t="s">
        <v>1192</v>
      </c>
    </row>
    <row r="3131" spans="51:75" x14ac:dyDescent="0.3">
      <c r="AY3131" s="226" t="e">
        <f>VLOOKUP(C3131,#REF!, 2,FALSE)</f>
        <v>#REF!</v>
      </c>
      <c r="BM3131" s="177" t="s">
        <v>7320</v>
      </c>
      <c r="BN3131" s="177" t="s">
        <v>2983</v>
      </c>
      <c r="BO3131" s="177" t="s">
        <v>2983</v>
      </c>
      <c r="BU3131" s="177" t="s">
        <v>7320</v>
      </c>
      <c r="BV3131" s="177" t="s">
        <v>2983</v>
      </c>
      <c r="BW3131" s="177" t="s">
        <v>2983</v>
      </c>
    </row>
    <row r="3132" spans="51:75" x14ac:dyDescent="0.3">
      <c r="AY3132" s="226" t="e">
        <f>VLOOKUP(C3132,#REF!, 2,FALSE)</f>
        <v>#REF!</v>
      </c>
      <c r="BM3132" s="177" t="s">
        <v>7321</v>
      </c>
      <c r="BN3132" s="177" t="s">
        <v>923</v>
      </c>
      <c r="BO3132" s="177" t="s">
        <v>5428</v>
      </c>
      <c r="BU3132" s="177" t="s">
        <v>7321</v>
      </c>
      <c r="BV3132" s="177" t="s">
        <v>923</v>
      </c>
      <c r="BW3132" s="177" t="s">
        <v>5428</v>
      </c>
    </row>
    <row r="3133" spans="51:75" x14ac:dyDescent="0.3">
      <c r="AY3133" s="226" t="e">
        <f>VLOOKUP(C3133,#REF!, 2,FALSE)</f>
        <v>#REF!</v>
      </c>
      <c r="BM3133" s="177" t="s">
        <v>7322</v>
      </c>
      <c r="BN3133" s="177" t="s">
        <v>2983</v>
      </c>
      <c r="BO3133" s="177" t="s">
        <v>2983</v>
      </c>
      <c r="BU3133" s="177" t="s">
        <v>7322</v>
      </c>
      <c r="BV3133" s="177" t="s">
        <v>2983</v>
      </c>
      <c r="BW3133" s="177" t="s">
        <v>2983</v>
      </c>
    </row>
    <row r="3134" spans="51:75" x14ac:dyDescent="0.3">
      <c r="AY3134" s="226" t="e">
        <f>VLOOKUP(C3134,#REF!, 2,FALSE)</f>
        <v>#REF!</v>
      </c>
      <c r="BM3134" s="177" t="s">
        <v>102</v>
      </c>
      <c r="BN3134" s="177" t="s">
        <v>3245</v>
      </c>
      <c r="BO3134" s="177" t="s">
        <v>3483</v>
      </c>
      <c r="BU3134" s="177" t="s">
        <v>102</v>
      </c>
      <c r="BV3134" s="177" t="s">
        <v>3245</v>
      </c>
      <c r="BW3134" s="177" t="s">
        <v>3483</v>
      </c>
    </row>
    <row r="3135" spans="51:75" x14ac:dyDescent="0.3">
      <c r="AY3135" s="226" t="e">
        <f>VLOOKUP(C3135,#REF!, 2,FALSE)</f>
        <v>#REF!</v>
      </c>
      <c r="BM3135" s="177" t="s">
        <v>7324</v>
      </c>
      <c r="BN3135" s="177" t="s">
        <v>666</v>
      </c>
      <c r="BO3135" s="177" t="s">
        <v>1060</v>
      </c>
      <c r="BU3135" s="177" t="s">
        <v>7324</v>
      </c>
      <c r="BV3135" s="177" t="s">
        <v>666</v>
      </c>
      <c r="BW3135" s="177" t="s">
        <v>1060</v>
      </c>
    </row>
    <row r="3136" spans="51:75" x14ac:dyDescent="0.3">
      <c r="AY3136" s="226" t="e">
        <f>VLOOKUP(C3136,#REF!, 2,FALSE)</f>
        <v>#REF!</v>
      </c>
      <c r="BM3136" s="177" t="s">
        <v>7325</v>
      </c>
      <c r="BN3136" s="177" t="s">
        <v>3199</v>
      </c>
      <c r="BO3136" s="177" t="s">
        <v>1791</v>
      </c>
      <c r="BU3136" s="177" t="s">
        <v>7325</v>
      </c>
      <c r="BV3136" s="177" t="s">
        <v>3199</v>
      </c>
      <c r="BW3136" s="177" t="s">
        <v>1791</v>
      </c>
    </row>
    <row r="3137" spans="51:75" x14ac:dyDescent="0.3">
      <c r="AY3137" s="226" t="e">
        <f>VLOOKUP(C3137,#REF!, 2,FALSE)</f>
        <v>#REF!</v>
      </c>
      <c r="BM3137" s="177" t="s">
        <v>7326</v>
      </c>
      <c r="BN3137" s="177" t="s">
        <v>731</v>
      </c>
      <c r="BO3137" s="177" t="s">
        <v>1338</v>
      </c>
      <c r="BU3137" s="177" t="s">
        <v>7326</v>
      </c>
      <c r="BV3137" s="177" t="s">
        <v>731</v>
      </c>
      <c r="BW3137" s="177" t="s">
        <v>1338</v>
      </c>
    </row>
    <row r="3138" spans="51:75" x14ac:dyDescent="0.3">
      <c r="AY3138" s="226" t="e">
        <f>VLOOKUP(C3138,#REF!, 2,FALSE)</f>
        <v>#REF!</v>
      </c>
      <c r="BM3138" s="177" t="s">
        <v>7327</v>
      </c>
      <c r="BN3138" s="177" t="s">
        <v>849</v>
      </c>
      <c r="BO3138" s="177" t="s">
        <v>1060</v>
      </c>
      <c r="BU3138" s="177" t="s">
        <v>7327</v>
      </c>
      <c r="BV3138" s="177" t="s">
        <v>849</v>
      </c>
      <c r="BW3138" s="177" t="s">
        <v>1060</v>
      </c>
    </row>
    <row r="3139" spans="51:75" x14ac:dyDescent="0.3">
      <c r="AY3139" s="226" t="e">
        <f>VLOOKUP(C3139,#REF!, 2,FALSE)</f>
        <v>#REF!</v>
      </c>
      <c r="BM3139" s="177" t="s">
        <v>1312</v>
      </c>
      <c r="BN3139" s="177" t="s">
        <v>3087</v>
      </c>
      <c r="BO3139" s="177" t="s">
        <v>7328</v>
      </c>
      <c r="BU3139" s="177" t="s">
        <v>1312</v>
      </c>
      <c r="BV3139" s="177" t="s">
        <v>3087</v>
      </c>
      <c r="BW3139" s="177" t="s">
        <v>7328</v>
      </c>
    </row>
    <row r="3140" spans="51:75" x14ac:dyDescent="0.3">
      <c r="AY3140" s="226" t="e">
        <f>VLOOKUP(C3140,#REF!, 2,FALSE)</f>
        <v>#REF!</v>
      </c>
      <c r="BM3140" s="177" t="s">
        <v>7329</v>
      </c>
      <c r="BN3140" s="177" t="s">
        <v>3245</v>
      </c>
      <c r="BO3140" s="177" t="s">
        <v>1197</v>
      </c>
      <c r="BU3140" s="177" t="s">
        <v>7329</v>
      </c>
      <c r="BV3140" s="177" t="s">
        <v>3245</v>
      </c>
      <c r="BW3140" s="177" t="s">
        <v>1197</v>
      </c>
    </row>
    <row r="3141" spans="51:75" x14ac:dyDescent="0.3">
      <c r="AY3141" s="226" t="e">
        <f>VLOOKUP(C3141,#REF!, 2,FALSE)</f>
        <v>#REF!</v>
      </c>
      <c r="BM3141" s="177" t="s">
        <v>182</v>
      </c>
      <c r="BN3141" s="177" t="s">
        <v>1445</v>
      </c>
      <c r="BO3141" s="177" t="s">
        <v>7331</v>
      </c>
      <c r="BU3141" s="177" t="s">
        <v>182</v>
      </c>
      <c r="BV3141" s="177" t="s">
        <v>1445</v>
      </c>
      <c r="BW3141" s="177" t="s">
        <v>7331</v>
      </c>
    </row>
    <row r="3142" spans="51:75" x14ac:dyDescent="0.3">
      <c r="AY3142" s="226" t="e">
        <f>VLOOKUP(C3142,#REF!, 2,FALSE)</f>
        <v>#REF!</v>
      </c>
      <c r="BM3142" s="177" t="s">
        <v>7332</v>
      </c>
      <c r="BN3142" s="177" t="s">
        <v>1342</v>
      </c>
      <c r="BO3142" s="177" t="s">
        <v>7333</v>
      </c>
      <c r="BU3142" s="177" t="s">
        <v>7332</v>
      </c>
      <c r="BV3142" s="177" t="s">
        <v>1342</v>
      </c>
      <c r="BW3142" s="177" t="s">
        <v>7333</v>
      </c>
    </row>
    <row r="3143" spans="51:75" x14ac:dyDescent="0.3">
      <c r="AY3143" s="226" t="e">
        <f>VLOOKUP(C3143,#REF!, 2,FALSE)</f>
        <v>#REF!</v>
      </c>
      <c r="BM3143" s="177" t="s">
        <v>7334</v>
      </c>
      <c r="BN3143" s="177" t="s">
        <v>3045</v>
      </c>
      <c r="BO3143" s="177" t="s">
        <v>7335</v>
      </c>
      <c r="BU3143" s="177" t="s">
        <v>7334</v>
      </c>
      <c r="BV3143" s="177" t="s">
        <v>3045</v>
      </c>
      <c r="BW3143" s="177" t="s">
        <v>7335</v>
      </c>
    </row>
    <row r="3144" spans="51:75" x14ac:dyDescent="0.3">
      <c r="AY3144" s="226" t="e">
        <f>VLOOKUP(C3144,#REF!, 2,FALSE)</f>
        <v>#REF!</v>
      </c>
      <c r="BM3144" s="177" t="s">
        <v>7337</v>
      </c>
      <c r="BN3144" s="177" t="s">
        <v>3005</v>
      </c>
      <c r="BO3144" s="177" t="s">
        <v>4764</v>
      </c>
      <c r="BU3144" s="177" t="s">
        <v>7337</v>
      </c>
      <c r="BV3144" s="177" t="s">
        <v>3005</v>
      </c>
      <c r="BW3144" s="177" t="s">
        <v>4764</v>
      </c>
    </row>
    <row r="3145" spans="51:75" x14ac:dyDescent="0.3">
      <c r="AY3145" s="226" t="e">
        <f>VLOOKUP(C3145,#REF!, 2,FALSE)</f>
        <v>#REF!</v>
      </c>
      <c r="BM3145" s="177" t="s">
        <v>7338</v>
      </c>
      <c r="BN3145" s="177" t="s">
        <v>623</v>
      </c>
      <c r="BO3145" s="177" t="s">
        <v>7339</v>
      </c>
      <c r="BU3145" s="177" t="s">
        <v>7338</v>
      </c>
      <c r="BV3145" s="177" t="s">
        <v>623</v>
      </c>
      <c r="BW3145" s="177" t="s">
        <v>7339</v>
      </c>
    </row>
    <row r="3146" spans="51:75" x14ac:dyDescent="0.3">
      <c r="AY3146" s="226" t="e">
        <f>VLOOKUP(C3146,#REF!, 2,FALSE)</f>
        <v>#REF!</v>
      </c>
      <c r="BM3146" s="177" t="s">
        <v>7340</v>
      </c>
      <c r="BN3146" s="177" t="s">
        <v>623</v>
      </c>
      <c r="BO3146" s="177" t="s">
        <v>7341</v>
      </c>
      <c r="BU3146" s="177" t="s">
        <v>7340</v>
      </c>
      <c r="BV3146" s="177" t="s">
        <v>623</v>
      </c>
      <c r="BW3146" s="177" t="s">
        <v>7341</v>
      </c>
    </row>
    <row r="3147" spans="51:75" x14ac:dyDescent="0.3">
      <c r="AY3147" s="226" t="e">
        <f>VLOOKUP(C3147,#REF!, 2,FALSE)</f>
        <v>#REF!</v>
      </c>
      <c r="BM3147" s="177" t="s">
        <v>129</v>
      </c>
      <c r="BN3147" s="177" t="s">
        <v>16979</v>
      </c>
      <c r="BO3147" s="177" t="s">
        <v>7343</v>
      </c>
      <c r="BU3147" s="177" t="s">
        <v>129</v>
      </c>
      <c r="BV3147" s="177" t="s">
        <v>16979</v>
      </c>
      <c r="BW3147" s="177" t="s">
        <v>7343</v>
      </c>
    </row>
    <row r="3148" spans="51:75" x14ac:dyDescent="0.3">
      <c r="AY3148" s="226" t="e">
        <f>VLOOKUP(C3148,#REF!, 2,FALSE)</f>
        <v>#REF!</v>
      </c>
      <c r="BM3148" s="177" t="s">
        <v>7344</v>
      </c>
      <c r="BN3148" s="177" t="s">
        <v>623</v>
      </c>
      <c r="BO3148" s="177" t="s">
        <v>7345</v>
      </c>
      <c r="BU3148" s="177" t="s">
        <v>7344</v>
      </c>
      <c r="BV3148" s="177" t="s">
        <v>623</v>
      </c>
      <c r="BW3148" s="177" t="s">
        <v>7345</v>
      </c>
    </row>
    <row r="3149" spans="51:75" x14ac:dyDescent="0.3">
      <c r="AY3149" s="226" t="e">
        <f>VLOOKUP(C3149,#REF!, 2,FALSE)</f>
        <v>#REF!</v>
      </c>
      <c r="BM3149" s="177" t="s">
        <v>7346</v>
      </c>
      <c r="BN3149" s="177" t="s">
        <v>797</v>
      </c>
      <c r="BO3149" s="177" t="s">
        <v>711</v>
      </c>
      <c r="BU3149" s="177" t="s">
        <v>7346</v>
      </c>
      <c r="BV3149" s="177" t="s">
        <v>797</v>
      </c>
      <c r="BW3149" s="177" t="s">
        <v>711</v>
      </c>
    </row>
    <row r="3150" spans="51:75" x14ac:dyDescent="0.3">
      <c r="AY3150" s="226" t="e">
        <f>VLOOKUP(C3150,#REF!, 2,FALSE)</f>
        <v>#REF!</v>
      </c>
      <c r="BM3150" s="177" t="s">
        <v>7349</v>
      </c>
      <c r="BN3150" s="177" t="s">
        <v>3045</v>
      </c>
      <c r="BO3150" s="177" t="s">
        <v>7350</v>
      </c>
      <c r="BU3150" s="177" t="s">
        <v>7349</v>
      </c>
      <c r="BV3150" s="177" t="s">
        <v>3045</v>
      </c>
      <c r="BW3150" s="177" t="s">
        <v>7350</v>
      </c>
    </row>
    <row r="3151" spans="51:75" x14ac:dyDescent="0.3">
      <c r="AY3151" s="226" t="e">
        <f>VLOOKUP(C3151,#REF!, 2,FALSE)</f>
        <v>#REF!</v>
      </c>
      <c r="BM3151" s="177" t="s">
        <v>7351</v>
      </c>
      <c r="BN3151" s="177" t="s">
        <v>662</v>
      </c>
      <c r="BO3151" s="177" t="s">
        <v>7352</v>
      </c>
      <c r="BU3151" s="177" t="s">
        <v>7351</v>
      </c>
      <c r="BV3151" s="177" t="s">
        <v>662</v>
      </c>
      <c r="BW3151" s="177" t="s">
        <v>7352</v>
      </c>
    </row>
    <row r="3152" spans="51:75" x14ac:dyDescent="0.3">
      <c r="AY3152" s="226" t="e">
        <f>VLOOKUP(C3152,#REF!, 2,FALSE)</f>
        <v>#REF!</v>
      </c>
      <c r="BM3152" s="177" t="s">
        <v>7353</v>
      </c>
      <c r="BN3152" s="177" t="s">
        <v>696</v>
      </c>
      <c r="BO3152" s="177" t="s">
        <v>4479</v>
      </c>
      <c r="BU3152" s="177" t="s">
        <v>7353</v>
      </c>
      <c r="BV3152" s="177" t="s">
        <v>696</v>
      </c>
      <c r="BW3152" s="177" t="s">
        <v>4479</v>
      </c>
    </row>
    <row r="3153" spans="51:75" x14ac:dyDescent="0.3">
      <c r="AY3153" s="226" t="e">
        <f>VLOOKUP(C3153,#REF!, 2,FALSE)</f>
        <v>#REF!</v>
      </c>
      <c r="BM3153" s="177" t="s">
        <v>7354</v>
      </c>
      <c r="BN3153" s="177" t="s">
        <v>2979</v>
      </c>
      <c r="BO3153" s="177" t="s">
        <v>6127</v>
      </c>
      <c r="BU3153" s="177" t="s">
        <v>7354</v>
      </c>
      <c r="BV3153" s="177" t="s">
        <v>2979</v>
      </c>
      <c r="BW3153" s="177" t="s">
        <v>6127</v>
      </c>
    </row>
    <row r="3154" spans="51:75" x14ac:dyDescent="0.3">
      <c r="AY3154" s="226" t="e">
        <f>VLOOKUP(C3154,#REF!, 2,FALSE)</f>
        <v>#REF!</v>
      </c>
      <c r="BM3154" s="177" t="s">
        <v>7356</v>
      </c>
      <c r="BN3154" s="177" t="s">
        <v>623</v>
      </c>
      <c r="BO3154" s="177" t="s">
        <v>7357</v>
      </c>
      <c r="BU3154" s="177" t="s">
        <v>7356</v>
      </c>
      <c r="BV3154" s="177" t="s">
        <v>623</v>
      </c>
      <c r="BW3154" s="177" t="s">
        <v>7357</v>
      </c>
    </row>
    <row r="3155" spans="51:75" x14ac:dyDescent="0.3">
      <c r="AY3155" s="226" t="e">
        <f>VLOOKUP(C3155,#REF!, 2,FALSE)</f>
        <v>#REF!</v>
      </c>
      <c r="BM3155" s="177" t="s">
        <v>7358</v>
      </c>
      <c r="BN3155" s="177" t="s">
        <v>3199</v>
      </c>
      <c r="BO3155" s="177" t="s">
        <v>7359</v>
      </c>
      <c r="BU3155" s="177" t="s">
        <v>7358</v>
      </c>
      <c r="BV3155" s="177" t="s">
        <v>3199</v>
      </c>
      <c r="BW3155" s="177" t="s">
        <v>7359</v>
      </c>
    </row>
    <row r="3156" spans="51:75" x14ac:dyDescent="0.3">
      <c r="AY3156" s="226" t="e">
        <f>VLOOKUP(C3156,#REF!, 2,FALSE)</f>
        <v>#REF!</v>
      </c>
      <c r="BM3156" s="177" t="s">
        <v>7360</v>
      </c>
      <c r="BN3156" s="177" t="s">
        <v>3087</v>
      </c>
      <c r="BO3156" s="177" t="s">
        <v>7361</v>
      </c>
      <c r="BU3156" s="177" t="s">
        <v>7360</v>
      </c>
      <c r="BV3156" s="177" t="s">
        <v>3087</v>
      </c>
      <c r="BW3156" s="177" t="s">
        <v>7361</v>
      </c>
    </row>
    <row r="3157" spans="51:75" x14ac:dyDescent="0.3">
      <c r="AY3157" s="226" t="e">
        <f>VLOOKUP(C3157,#REF!, 2,FALSE)</f>
        <v>#REF!</v>
      </c>
      <c r="BM3157" s="177" t="s">
        <v>7362</v>
      </c>
      <c r="BN3157" s="177" t="s">
        <v>797</v>
      </c>
      <c r="BO3157" s="177" t="s">
        <v>7363</v>
      </c>
      <c r="BU3157" s="177" t="s">
        <v>7362</v>
      </c>
      <c r="BV3157" s="177" t="s">
        <v>797</v>
      </c>
      <c r="BW3157" s="177" t="s">
        <v>7363</v>
      </c>
    </row>
    <row r="3158" spans="51:75" x14ac:dyDescent="0.3">
      <c r="AY3158" s="226" t="e">
        <f>VLOOKUP(C3158,#REF!, 2,FALSE)</f>
        <v>#REF!</v>
      </c>
      <c r="BM3158" s="177" t="s">
        <v>7364</v>
      </c>
      <c r="BN3158" s="177" t="s">
        <v>623</v>
      </c>
      <c r="BO3158" s="177" t="s">
        <v>7365</v>
      </c>
      <c r="BU3158" s="177" t="s">
        <v>7364</v>
      </c>
      <c r="BV3158" s="177" t="s">
        <v>623</v>
      </c>
      <c r="BW3158" s="177" t="s">
        <v>7365</v>
      </c>
    </row>
    <row r="3159" spans="51:75" x14ac:dyDescent="0.3">
      <c r="AY3159" s="226" t="e">
        <f>VLOOKUP(C3159,#REF!, 2,FALSE)</f>
        <v>#REF!</v>
      </c>
      <c r="BM3159" s="177" t="s">
        <v>7366</v>
      </c>
      <c r="BN3159" s="177" t="s">
        <v>3245</v>
      </c>
      <c r="BO3159" s="177" t="s">
        <v>7367</v>
      </c>
      <c r="BU3159" s="177" t="s">
        <v>7366</v>
      </c>
      <c r="BV3159" s="177" t="s">
        <v>3245</v>
      </c>
      <c r="BW3159" s="177" t="s">
        <v>7367</v>
      </c>
    </row>
    <row r="3160" spans="51:75" x14ac:dyDescent="0.3">
      <c r="AY3160" s="226" t="e">
        <f>VLOOKUP(C3160,#REF!, 2,FALSE)</f>
        <v>#REF!</v>
      </c>
      <c r="BM3160" s="177" t="s">
        <v>7369</v>
      </c>
      <c r="BN3160" s="177" t="s">
        <v>694</v>
      </c>
      <c r="BO3160" s="177" t="s">
        <v>7370</v>
      </c>
      <c r="BU3160" s="177" t="s">
        <v>7369</v>
      </c>
      <c r="BV3160" s="177" t="s">
        <v>694</v>
      </c>
      <c r="BW3160" s="177" t="s">
        <v>7370</v>
      </c>
    </row>
    <row r="3161" spans="51:75" x14ac:dyDescent="0.3">
      <c r="AY3161" s="226" t="e">
        <f>VLOOKUP(C3161,#REF!, 2,FALSE)</f>
        <v>#REF!</v>
      </c>
      <c r="BM3161" s="177" t="s">
        <v>7371</v>
      </c>
      <c r="BN3161" s="177" t="s">
        <v>994</v>
      </c>
      <c r="BO3161" s="177" t="s">
        <v>6566</v>
      </c>
      <c r="BU3161" s="177" t="s">
        <v>7371</v>
      </c>
      <c r="BV3161" s="177" t="s">
        <v>994</v>
      </c>
      <c r="BW3161" s="177" t="s">
        <v>6566</v>
      </c>
    </row>
    <row r="3162" spans="51:75" x14ac:dyDescent="0.3">
      <c r="AY3162" s="226" t="e">
        <f>VLOOKUP(C3162,#REF!, 2,FALSE)</f>
        <v>#REF!</v>
      </c>
      <c r="BM3162" s="177" t="s">
        <v>7372</v>
      </c>
      <c r="BN3162" s="177" t="s">
        <v>636</v>
      </c>
      <c r="BO3162" s="177" t="s">
        <v>809</v>
      </c>
      <c r="BU3162" s="177" t="s">
        <v>7372</v>
      </c>
      <c r="BV3162" s="177" t="s">
        <v>636</v>
      </c>
      <c r="BW3162" s="177" t="s">
        <v>809</v>
      </c>
    </row>
    <row r="3163" spans="51:75" x14ac:dyDescent="0.3">
      <c r="AY3163" s="226" t="e">
        <f>VLOOKUP(C3163,#REF!, 2,FALSE)</f>
        <v>#REF!</v>
      </c>
      <c r="BM3163" s="177" t="s">
        <v>7373</v>
      </c>
      <c r="BN3163" s="177" t="s">
        <v>715</v>
      </c>
      <c r="BO3163" s="177" t="s">
        <v>4713</v>
      </c>
      <c r="BU3163" s="177" t="s">
        <v>7373</v>
      </c>
      <c r="BV3163" s="177" t="s">
        <v>715</v>
      </c>
      <c r="BW3163" s="177" t="s">
        <v>4713</v>
      </c>
    </row>
    <row r="3164" spans="51:75" x14ac:dyDescent="0.3">
      <c r="AY3164" s="226" t="e">
        <f>VLOOKUP(C3164,#REF!, 2,FALSE)</f>
        <v>#REF!</v>
      </c>
      <c r="BM3164" s="177" t="s">
        <v>7374</v>
      </c>
      <c r="BN3164" s="177" t="s">
        <v>715</v>
      </c>
      <c r="BO3164" s="177" t="s">
        <v>7377</v>
      </c>
      <c r="BU3164" s="177" t="s">
        <v>7374</v>
      </c>
      <c r="BV3164" s="177" t="s">
        <v>715</v>
      </c>
      <c r="BW3164" s="177" t="s">
        <v>7377</v>
      </c>
    </row>
    <row r="3165" spans="51:75" x14ac:dyDescent="0.3">
      <c r="AY3165" s="226" t="e">
        <f>VLOOKUP(C3165,#REF!, 2,FALSE)</f>
        <v>#REF!</v>
      </c>
      <c r="BM3165" s="177" t="s">
        <v>7378</v>
      </c>
      <c r="BN3165" s="177" t="s">
        <v>1342</v>
      </c>
      <c r="BO3165" s="177" t="s">
        <v>5968</v>
      </c>
      <c r="BU3165" s="177" t="s">
        <v>7378</v>
      </c>
      <c r="BV3165" s="177" t="s">
        <v>1342</v>
      </c>
      <c r="BW3165" s="177" t="s">
        <v>5968</v>
      </c>
    </row>
    <row r="3166" spans="51:75" x14ac:dyDescent="0.3">
      <c r="AY3166" s="226" t="e">
        <f>VLOOKUP(C3166,#REF!, 2,FALSE)</f>
        <v>#REF!</v>
      </c>
      <c r="BM3166" s="177" t="s">
        <v>7379</v>
      </c>
      <c r="BN3166" s="177" t="s">
        <v>16992</v>
      </c>
      <c r="BO3166" s="177" t="s">
        <v>2754</v>
      </c>
      <c r="BU3166" s="177" t="s">
        <v>7379</v>
      </c>
      <c r="BV3166" s="177" t="s">
        <v>16992</v>
      </c>
      <c r="BW3166" s="177" t="s">
        <v>2754</v>
      </c>
    </row>
    <row r="3167" spans="51:75" x14ac:dyDescent="0.3">
      <c r="AY3167" s="226" t="e">
        <f>VLOOKUP(C3167,#REF!, 2,FALSE)</f>
        <v>#REF!</v>
      </c>
      <c r="BM3167" s="177" t="s">
        <v>7380</v>
      </c>
      <c r="BN3167" s="177" t="s">
        <v>3005</v>
      </c>
      <c r="BO3167" s="177" t="s">
        <v>7381</v>
      </c>
      <c r="BU3167" s="177" t="s">
        <v>7380</v>
      </c>
      <c r="BV3167" s="177" t="s">
        <v>3005</v>
      </c>
      <c r="BW3167" s="177" t="s">
        <v>7381</v>
      </c>
    </row>
    <row r="3168" spans="51:75" x14ac:dyDescent="0.3">
      <c r="AY3168" s="226" t="e">
        <f>VLOOKUP(C3168,#REF!, 2,FALSE)</f>
        <v>#REF!</v>
      </c>
      <c r="BM3168" s="177" t="s">
        <v>7382</v>
      </c>
      <c r="BN3168" s="177" t="s">
        <v>625</v>
      </c>
      <c r="BO3168" s="177" t="s">
        <v>4762</v>
      </c>
      <c r="BU3168" s="177" t="s">
        <v>7382</v>
      </c>
      <c r="BV3168" s="177" t="s">
        <v>625</v>
      </c>
      <c r="BW3168" s="177" t="s">
        <v>4762</v>
      </c>
    </row>
    <row r="3169" spans="51:75" x14ac:dyDescent="0.3">
      <c r="AY3169" s="226" t="e">
        <f>VLOOKUP(C3169,#REF!, 2,FALSE)</f>
        <v>#REF!</v>
      </c>
      <c r="BM3169" s="177" t="s">
        <v>1313</v>
      </c>
      <c r="BN3169" s="177" t="s">
        <v>3199</v>
      </c>
      <c r="BO3169" s="177" t="s">
        <v>7384</v>
      </c>
      <c r="BU3169" s="177" t="s">
        <v>1313</v>
      </c>
      <c r="BV3169" s="177" t="s">
        <v>3199</v>
      </c>
      <c r="BW3169" s="177" t="s">
        <v>7384</v>
      </c>
    </row>
    <row r="3170" spans="51:75" x14ac:dyDescent="0.3">
      <c r="AY3170" s="226" t="e">
        <f>VLOOKUP(C3170,#REF!, 2,FALSE)</f>
        <v>#REF!</v>
      </c>
      <c r="BM3170" s="177" t="s">
        <v>7385</v>
      </c>
      <c r="BN3170" s="177" t="s">
        <v>3199</v>
      </c>
      <c r="BO3170" s="177" t="s">
        <v>1599</v>
      </c>
      <c r="BU3170" s="177" t="s">
        <v>7385</v>
      </c>
      <c r="BV3170" s="177" t="s">
        <v>3199</v>
      </c>
      <c r="BW3170" s="177" t="s">
        <v>1599</v>
      </c>
    </row>
    <row r="3171" spans="51:75" x14ac:dyDescent="0.3">
      <c r="AY3171" s="226" t="e">
        <f>VLOOKUP(C3171,#REF!, 2,FALSE)</f>
        <v>#REF!</v>
      </c>
      <c r="BM3171" s="177" t="s">
        <v>7386</v>
      </c>
      <c r="BN3171" s="177" t="s">
        <v>3199</v>
      </c>
      <c r="BO3171" s="177" t="s">
        <v>2984</v>
      </c>
      <c r="BU3171" s="177" t="s">
        <v>7386</v>
      </c>
      <c r="BV3171" s="177" t="s">
        <v>3199</v>
      </c>
      <c r="BW3171" s="177" t="s">
        <v>2984</v>
      </c>
    </row>
    <row r="3172" spans="51:75" x14ac:dyDescent="0.3">
      <c r="AY3172" s="226" t="e">
        <f>VLOOKUP(C3172,#REF!, 2,FALSE)</f>
        <v>#REF!</v>
      </c>
      <c r="BM3172" s="177" t="s">
        <v>7388</v>
      </c>
      <c r="BN3172" s="177" t="s">
        <v>623</v>
      </c>
      <c r="BO3172" s="177" t="s">
        <v>3934</v>
      </c>
      <c r="BU3172" s="177" t="s">
        <v>7388</v>
      </c>
      <c r="BV3172" s="177" t="s">
        <v>623</v>
      </c>
      <c r="BW3172" s="177" t="s">
        <v>3934</v>
      </c>
    </row>
    <row r="3173" spans="51:75" x14ac:dyDescent="0.3">
      <c r="AY3173" s="226" t="e">
        <f>VLOOKUP(C3173,#REF!, 2,FALSE)</f>
        <v>#REF!</v>
      </c>
      <c r="BM3173" s="177" t="s">
        <v>7389</v>
      </c>
      <c r="BN3173" s="177" t="s">
        <v>3002</v>
      </c>
      <c r="BO3173" s="177" t="s">
        <v>6889</v>
      </c>
      <c r="BU3173" s="177" t="s">
        <v>7389</v>
      </c>
      <c r="BV3173" s="177" t="s">
        <v>3002</v>
      </c>
      <c r="BW3173" s="177" t="s">
        <v>6889</v>
      </c>
    </row>
    <row r="3174" spans="51:75" x14ac:dyDescent="0.3">
      <c r="AY3174" s="226" t="e">
        <f>VLOOKUP(C3174,#REF!, 2,FALSE)</f>
        <v>#REF!</v>
      </c>
      <c r="BM3174" s="177" t="s">
        <v>7390</v>
      </c>
      <c r="BN3174" s="177" t="s">
        <v>778</v>
      </c>
      <c r="BO3174" s="177" t="s">
        <v>7391</v>
      </c>
      <c r="BU3174" s="177" t="s">
        <v>7390</v>
      </c>
      <c r="BV3174" s="177" t="s">
        <v>778</v>
      </c>
      <c r="BW3174" s="177" t="s">
        <v>7391</v>
      </c>
    </row>
    <row r="3175" spans="51:75" x14ac:dyDescent="0.3">
      <c r="AY3175" s="226" t="e">
        <f>VLOOKUP(C3175,#REF!, 2,FALSE)</f>
        <v>#REF!</v>
      </c>
      <c r="BM3175" s="177" t="s">
        <v>7392</v>
      </c>
      <c r="BN3175" s="177" t="s">
        <v>16979</v>
      </c>
      <c r="BO3175" s="177" t="s">
        <v>1270</v>
      </c>
      <c r="BU3175" s="177" t="s">
        <v>7392</v>
      </c>
      <c r="BV3175" s="177" t="s">
        <v>16979</v>
      </c>
      <c r="BW3175" s="177" t="s">
        <v>1270</v>
      </c>
    </row>
    <row r="3176" spans="51:75" x14ac:dyDescent="0.3">
      <c r="AY3176" s="226" t="e">
        <f>VLOOKUP(C3176,#REF!, 2,FALSE)</f>
        <v>#REF!</v>
      </c>
      <c r="BM3176" s="177" t="s">
        <v>7393</v>
      </c>
      <c r="BN3176" s="177" t="s">
        <v>3199</v>
      </c>
      <c r="BO3176" s="177" t="s">
        <v>5897</v>
      </c>
      <c r="BU3176" s="177" t="s">
        <v>7393</v>
      </c>
      <c r="BV3176" s="177" t="s">
        <v>3199</v>
      </c>
      <c r="BW3176" s="177" t="s">
        <v>5897</v>
      </c>
    </row>
    <row r="3177" spans="51:75" x14ac:dyDescent="0.3">
      <c r="AY3177" s="226" t="e">
        <f>VLOOKUP(C3177,#REF!, 2,FALSE)</f>
        <v>#REF!</v>
      </c>
      <c r="BM3177" s="177" t="s">
        <v>1314</v>
      </c>
      <c r="BN3177" s="177" t="s">
        <v>3245</v>
      </c>
      <c r="BO3177" s="177" t="s">
        <v>7394</v>
      </c>
      <c r="BU3177" s="177" t="s">
        <v>1314</v>
      </c>
      <c r="BV3177" s="177" t="s">
        <v>3245</v>
      </c>
      <c r="BW3177" s="177" t="s">
        <v>7394</v>
      </c>
    </row>
    <row r="3178" spans="51:75" x14ac:dyDescent="0.3">
      <c r="AY3178" s="226" t="e">
        <f>VLOOKUP(C3178,#REF!, 2,FALSE)</f>
        <v>#REF!</v>
      </c>
      <c r="BM3178" s="177" t="s">
        <v>7395</v>
      </c>
      <c r="BN3178" s="177" t="s">
        <v>3245</v>
      </c>
      <c r="BO3178" s="177" t="s">
        <v>725</v>
      </c>
      <c r="BU3178" s="177" t="s">
        <v>7395</v>
      </c>
      <c r="BV3178" s="177" t="s">
        <v>3245</v>
      </c>
      <c r="BW3178" s="177" t="s">
        <v>725</v>
      </c>
    </row>
    <row r="3179" spans="51:75" x14ac:dyDescent="0.3">
      <c r="AY3179" s="226" t="e">
        <f>VLOOKUP(C3179,#REF!, 2,FALSE)</f>
        <v>#REF!</v>
      </c>
      <c r="BM3179" s="177" t="s">
        <v>7396</v>
      </c>
      <c r="BN3179" s="177" t="s">
        <v>1445</v>
      </c>
      <c r="BO3179" s="177" t="s">
        <v>7397</v>
      </c>
      <c r="BU3179" s="177" t="s">
        <v>7396</v>
      </c>
      <c r="BV3179" s="177" t="s">
        <v>1445</v>
      </c>
      <c r="BW3179" s="177" t="s">
        <v>7397</v>
      </c>
    </row>
    <row r="3180" spans="51:75" x14ac:dyDescent="0.3">
      <c r="AY3180" s="226" t="e">
        <f>VLOOKUP(C3180,#REF!, 2,FALSE)</f>
        <v>#REF!</v>
      </c>
      <c r="BM3180" s="177" t="s">
        <v>7399</v>
      </c>
      <c r="BN3180" s="177" t="s">
        <v>3005</v>
      </c>
      <c r="BO3180" s="177" t="s">
        <v>7400</v>
      </c>
      <c r="BU3180" s="177" t="s">
        <v>7399</v>
      </c>
      <c r="BV3180" s="177" t="s">
        <v>3005</v>
      </c>
      <c r="BW3180" s="177" t="s">
        <v>7400</v>
      </c>
    </row>
    <row r="3181" spans="51:75" x14ac:dyDescent="0.3">
      <c r="AY3181" s="226" t="e">
        <f>VLOOKUP(C3181,#REF!, 2,FALSE)</f>
        <v>#REF!</v>
      </c>
      <c r="BM3181" s="177" t="s">
        <v>7401</v>
      </c>
      <c r="BN3181" s="177" t="s">
        <v>803</v>
      </c>
      <c r="BO3181" s="177" t="s">
        <v>7402</v>
      </c>
      <c r="BU3181" s="177" t="s">
        <v>7401</v>
      </c>
      <c r="BV3181" s="177" t="s">
        <v>803</v>
      </c>
      <c r="BW3181" s="177" t="s">
        <v>7402</v>
      </c>
    </row>
    <row r="3182" spans="51:75" x14ac:dyDescent="0.3">
      <c r="AY3182" s="226" t="e">
        <f>VLOOKUP(C3182,#REF!, 2,FALSE)</f>
        <v>#REF!</v>
      </c>
      <c r="BM3182" s="177" t="s">
        <v>7403</v>
      </c>
      <c r="BN3182" s="177" t="s">
        <v>639</v>
      </c>
      <c r="BO3182" s="177" t="s">
        <v>7021</v>
      </c>
      <c r="BU3182" s="177" t="s">
        <v>7403</v>
      </c>
      <c r="BV3182" s="177" t="s">
        <v>639</v>
      </c>
      <c r="BW3182" s="177" t="s">
        <v>7021</v>
      </c>
    </row>
    <row r="3183" spans="51:75" x14ac:dyDescent="0.3">
      <c r="AY3183" s="226" t="e">
        <f>VLOOKUP(C3183,#REF!, 2,FALSE)</f>
        <v>#REF!</v>
      </c>
      <c r="BM3183" s="177" t="s">
        <v>183</v>
      </c>
      <c r="BN3183" s="177" t="s">
        <v>639</v>
      </c>
      <c r="BO3183" s="177" t="s">
        <v>7405</v>
      </c>
      <c r="BU3183" s="177" t="s">
        <v>183</v>
      </c>
      <c r="BV3183" s="177" t="s">
        <v>639</v>
      </c>
      <c r="BW3183" s="177" t="s">
        <v>7405</v>
      </c>
    </row>
    <row r="3184" spans="51:75" x14ac:dyDescent="0.3">
      <c r="AY3184" s="226" t="e">
        <f>VLOOKUP(C3184,#REF!, 2,FALSE)</f>
        <v>#REF!</v>
      </c>
      <c r="BM3184" s="177" t="s">
        <v>103</v>
      </c>
      <c r="BN3184" s="177" t="s">
        <v>700</v>
      </c>
      <c r="BO3184" s="177" t="s">
        <v>7406</v>
      </c>
      <c r="BU3184" s="177" t="s">
        <v>103</v>
      </c>
      <c r="BV3184" s="177" t="s">
        <v>700</v>
      </c>
      <c r="BW3184" s="177" t="s">
        <v>7406</v>
      </c>
    </row>
    <row r="3185" spans="51:75" x14ac:dyDescent="0.3">
      <c r="AY3185" s="226" t="e">
        <f>VLOOKUP(C3185,#REF!, 2,FALSE)</f>
        <v>#REF!</v>
      </c>
      <c r="BM3185" s="177" t="s">
        <v>7407</v>
      </c>
      <c r="BN3185" s="177" t="s">
        <v>623</v>
      </c>
      <c r="BO3185" s="177" t="s">
        <v>5162</v>
      </c>
      <c r="BU3185" s="177" t="s">
        <v>7407</v>
      </c>
      <c r="BV3185" s="177" t="s">
        <v>623</v>
      </c>
      <c r="BW3185" s="177" t="s">
        <v>5162</v>
      </c>
    </row>
    <row r="3186" spans="51:75" x14ac:dyDescent="0.3">
      <c r="AY3186" s="226" t="e">
        <f>VLOOKUP(C3186,#REF!, 2,FALSE)</f>
        <v>#REF!</v>
      </c>
      <c r="BM3186" s="177" t="s">
        <v>7408</v>
      </c>
      <c r="BN3186" s="177" t="s">
        <v>849</v>
      </c>
      <c r="BO3186" s="177" t="s">
        <v>7409</v>
      </c>
      <c r="BU3186" s="177" t="s">
        <v>7408</v>
      </c>
      <c r="BV3186" s="177" t="s">
        <v>849</v>
      </c>
      <c r="BW3186" s="177" t="s">
        <v>7409</v>
      </c>
    </row>
    <row r="3187" spans="51:75" x14ac:dyDescent="0.3">
      <c r="AY3187" s="226" t="e">
        <f>VLOOKUP(C3187,#REF!, 2,FALSE)</f>
        <v>#REF!</v>
      </c>
      <c r="BM3187" s="177" t="s">
        <v>7410</v>
      </c>
      <c r="BN3187" s="177" t="s">
        <v>639</v>
      </c>
      <c r="BO3187" s="177" t="s">
        <v>5263</v>
      </c>
      <c r="BU3187" s="177" t="s">
        <v>7410</v>
      </c>
      <c r="BV3187" s="177" t="s">
        <v>639</v>
      </c>
      <c r="BW3187" s="177" t="s">
        <v>5263</v>
      </c>
    </row>
    <row r="3188" spans="51:75" x14ac:dyDescent="0.3">
      <c r="AY3188" s="226" t="e">
        <f>VLOOKUP(C3188,#REF!, 2,FALSE)</f>
        <v>#REF!</v>
      </c>
      <c r="BM3188" s="177" t="s">
        <v>7411</v>
      </c>
      <c r="BN3188" s="177" t="s">
        <v>619</v>
      </c>
      <c r="BO3188" s="177" t="s">
        <v>1792</v>
      </c>
      <c r="BU3188" s="177" t="s">
        <v>7411</v>
      </c>
      <c r="BV3188" s="177" t="s">
        <v>619</v>
      </c>
      <c r="BW3188" s="177" t="s">
        <v>1792</v>
      </c>
    </row>
    <row r="3189" spans="51:75" x14ac:dyDescent="0.3">
      <c r="AY3189" s="226" t="e">
        <f>VLOOKUP(C3189,#REF!, 2,FALSE)</f>
        <v>#REF!</v>
      </c>
      <c r="BM3189" s="177" t="s">
        <v>7412</v>
      </c>
      <c r="BN3189" s="177" t="s">
        <v>639</v>
      </c>
      <c r="BO3189" s="177" t="s">
        <v>4285</v>
      </c>
      <c r="BU3189" s="177" t="s">
        <v>7412</v>
      </c>
      <c r="BV3189" s="177" t="s">
        <v>639</v>
      </c>
      <c r="BW3189" s="177" t="s">
        <v>4285</v>
      </c>
    </row>
    <row r="3190" spans="51:75" x14ac:dyDescent="0.3">
      <c r="AY3190" s="226" t="e">
        <f>VLOOKUP(C3190,#REF!, 2,FALSE)</f>
        <v>#REF!</v>
      </c>
      <c r="BM3190" s="177" t="s">
        <v>7413</v>
      </c>
      <c r="BN3190" s="177" t="s">
        <v>16979</v>
      </c>
      <c r="BO3190" s="177" t="s">
        <v>7414</v>
      </c>
      <c r="BU3190" s="177" t="s">
        <v>7413</v>
      </c>
      <c r="BV3190" s="177" t="s">
        <v>16979</v>
      </c>
      <c r="BW3190" s="177" t="s">
        <v>7414</v>
      </c>
    </row>
    <row r="3191" spans="51:75" x14ac:dyDescent="0.3">
      <c r="AY3191" s="226" t="e">
        <f>VLOOKUP(C3191,#REF!, 2,FALSE)</f>
        <v>#REF!</v>
      </c>
      <c r="BM3191" s="177" t="s">
        <v>1315</v>
      </c>
      <c r="BN3191" s="177" t="s">
        <v>628</v>
      </c>
      <c r="BO3191" s="177" t="s">
        <v>1524</v>
      </c>
      <c r="BU3191" s="177" t="s">
        <v>1315</v>
      </c>
      <c r="BV3191" s="177" t="s">
        <v>628</v>
      </c>
      <c r="BW3191" s="177" t="s">
        <v>1524</v>
      </c>
    </row>
    <row r="3192" spans="51:75" x14ac:dyDescent="0.3">
      <c r="AY3192" s="226" t="e">
        <f>VLOOKUP(C3192,#REF!, 2,FALSE)</f>
        <v>#REF!</v>
      </c>
      <c r="BM3192" s="177" t="s">
        <v>7415</v>
      </c>
      <c r="BN3192" s="177" t="s">
        <v>3005</v>
      </c>
      <c r="BO3192" s="177" t="s">
        <v>2983</v>
      </c>
      <c r="BU3192" s="177" t="s">
        <v>7415</v>
      </c>
      <c r="BV3192" s="177" t="s">
        <v>3005</v>
      </c>
      <c r="BW3192" s="177" t="s">
        <v>2983</v>
      </c>
    </row>
    <row r="3193" spans="51:75" x14ac:dyDescent="0.3">
      <c r="AY3193" s="226" t="e">
        <f>VLOOKUP(C3193,#REF!, 2,FALSE)</f>
        <v>#REF!</v>
      </c>
      <c r="BM3193" s="177" t="s">
        <v>7416</v>
      </c>
      <c r="BN3193" s="177" t="s">
        <v>2983</v>
      </c>
      <c r="BO3193" s="177" t="s">
        <v>7417</v>
      </c>
      <c r="BU3193" s="177" t="s">
        <v>7416</v>
      </c>
      <c r="BV3193" s="177" t="s">
        <v>2983</v>
      </c>
      <c r="BW3193" s="177" t="s">
        <v>7417</v>
      </c>
    </row>
    <row r="3194" spans="51:75" x14ac:dyDescent="0.3">
      <c r="AY3194" s="226" t="e">
        <f>VLOOKUP(C3194,#REF!, 2,FALSE)</f>
        <v>#REF!</v>
      </c>
      <c r="BM3194" s="177" t="s">
        <v>1316</v>
      </c>
      <c r="BN3194" s="177" t="s">
        <v>16979</v>
      </c>
      <c r="BO3194" s="177" t="s">
        <v>7418</v>
      </c>
      <c r="BU3194" s="177" t="s">
        <v>1316</v>
      </c>
      <c r="BV3194" s="177" t="s">
        <v>16979</v>
      </c>
      <c r="BW3194" s="177" t="s">
        <v>7418</v>
      </c>
    </row>
    <row r="3195" spans="51:75" x14ac:dyDescent="0.3">
      <c r="AY3195" s="226" t="e">
        <f>VLOOKUP(C3195,#REF!, 2,FALSE)</f>
        <v>#REF!</v>
      </c>
      <c r="BM3195" s="177" t="s">
        <v>7419</v>
      </c>
      <c r="BN3195" s="177" t="s">
        <v>16979</v>
      </c>
      <c r="BO3195" s="177" t="s">
        <v>7420</v>
      </c>
      <c r="BU3195" s="177" t="s">
        <v>7419</v>
      </c>
      <c r="BV3195" s="177" t="s">
        <v>16979</v>
      </c>
      <c r="BW3195" s="177" t="s">
        <v>7420</v>
      </c>
    </row>
    <row r="3196" spans="51:75" x14ac:dyDescent="0.3">
      <c r="AY3196" s="226" t="e">
        <f>VLOOKUP(C3196,#REF!, 2,FALSE)</f>
        <v>#REF!</v>
      </c>
      <c r="BM3196" s="177" t="s">
        <v>7421</v>
      </c>
      <c r="BN3196" s="177" t="s">
        <v>16979</v>
      </c>
      <c r="BO3196" s="177" t="s">
        <v>7422</v>
      </c>
      <c r="BU3196" s="177" t="s">
        <v>7421</v>
      </c>
      <c r="BV3196" s="177" t="s">
        <v>16979</v>
      </c>
      <c r="BW3196" s="177" t="s">
        <v>7422</v>
      </c>
    </row>
    <row r="3197" spans="51:75" x14ac:dyDescent="0.3">
      <c r="AY3197" s="226" t="e">
        <f>VLOOKUP(C3197,#REF!, 2,FALSE)</f>
        <v>#REF!</v>
      </c>
      <c r="BM3197" s="177" t="s">
        <v>7423</v>
      </c>
      <c r="BN3197" s="177" t="s">
        <v>613</v>
      </c>
      <c r="BO3197" s="177" t="s">
        <v>7193</v>
      </c>
      <c r="BU3197" s="177" t="s">
        <v>7423</v>
      </c>
      <c r="BV3197" s="177" t="s">
        <v>613</v>
      </c>
      <c r="BW3197" s="177" t="s">
        <v>7193</v>
      </c>
    </row>
    <row r="3198" spans="51:75" x14ac:dyDescent="0.3">
      <c r="AY3198" s="226" t="e">
        <f>VLOOKUP(C3198,#REF!, 2,FALSE)</f>
        <v>#REF!</v>
      </c>
      <c r="BM3198" s="177" t="s">
        <v>7425</v>
      </c>
      <c r="BN3198" s="177" t="s">
        <v>797</v>
      </c>
      <c r="BO3198" s="177" t="s">
        <v>7426</v>
      </c>
      <c r="BU3198" s="177" t="s">
        <v>7425</v>
      </c>
      <c r="BV3198" s="177" t="s">
        <v>797</v>
      </c>
      <c r="BW3198" s="177" t="s">
        <v>7426</v>
      </c>
    </row>
    <row r="3199" spans="51:75" x14ac:dyDescent="0.3">
      <c r="AY3199" s="226" t="e">
        <f>VLOOKUP(C3199,#REF!, 2,FALSE)</f>
        <v>#REF!</v>
      </c>
      <c r="BM3199" s="177" t="s">
        <v>7428</v>
      </c>
      <c r="BN3199" s="177" t="s">
        <v>639</v>
      </c>
      <c r="BO3199" s="177" t="s">
        <v>7429</v>
      </c>
      <c r="BU3199" s="177" t="s">
        <v>7428</v>
      </c>
      <c r="BV3199" s="177" t="s">
        <v>639</v>
      </c>
      <c r="BW3199" s="177" t="s">
        <v>7429</v>
      </c>
    </row>
    <row r="3200" spans="51:75" x14ac:dyDescent="0.3">
      <c r="AY3200" s="226" t="e">
        <f>VLOOKUP(C3200,#REF!, 2,FALSE)</f>
        <v>#REF!</v>
      </c>
      <c r="BM3200" s="177" t="s">
        <v>7430</v>
      </c>
      <c r="BN3200" s="177" t="s">
        <v>16979</v>
      </c>
      <c r="BO3200" s="177" t="s">
        <v>7431</v>
      </c>
      <c r="BU3200" s="177" t="s">
        <v>7430</v>
      </c>
      <c r="BV3200" s="177" t="s">
        <v>16979</v>
      </c>
      <c r="BW3200" s="177" t="s">
        <v>7431</v>
      </c>
    </row>
    <row r="3201" spans="51:75" x14ac:dyDescent="0.3">
      <c r="AY3201" s="226" t="e">
        <f>VLOOKUP(C3201,#REF!, 2,FALSE)</f>
        <v>#REF!</v>
      </c>
      <c r="BM3201" s="177" t="s">
        <v>7432</v>
      </c>
      <c r="BN3201" s="177" t="s">
        <v>3005</v>
      </c>
      <c r="BO3201" s="177" t="s">
        <v>2983</v>
      </c>
      <c r="BU3201" s="177" t="s">
        <v>7432</v>
      </c>
      <c r="BV3201" s="177" t="s">
        <v>3005</v>
      </c>
      <c r="BW3201" s="177" t="s">
        <v>2983</v>
      </c>
    </row>
    <row r="3202" spans="51:75" x14ac:dyDescent="0.3">
      <c r="AY3202" s="226" t="e">
        <f>VLOOKUP(C3202,#REF!, 2,FALSE)</f>
        <v>#REF!</v>
      </c>
      <c r="BM3202" s="177" t="s">
        <v>7433</v>
      </c>
      <c r="BN3202" s="177" t="s">
        <v>625</v>
      </c>
      <c r="BO3202" s="177" t="s">
        <v>2547</v>
      </c>
      <c r="BU3202" s="177" t="s">
        <v>7433</v>
      </c>
      <c r="BV3202" s="177" t="s">
        <v>625</v>
      </c>
      <c r="BW3202" s="177" t="s">
        <v>2547</v>
      </c>
    </row>
    <row r="3203" spans="51:75" x14ac:dyDescent="0.3">
      <c r="AY3203" s="226" t="e">
        <f>VLOOKUP(C3203,#REF!, 2,FALSE)</f>
        <v>#REF!</v>
      </c>
      <c r="BM3203" s="177" t="s">
        <v>7434</v>
      </c>
      <c r="BN3203" s="177" t="s">
        <v>3245</v>
      </c>
      <c r="BO3203" s="177" t="s">
        <v>3324</v>
      </c>
      <c r="BU3203" s="177" t="s">
        <v>7434</v>
      </c>
      <c r="BV3203" s="177" t="s">
        <v>3245</v>
      </c>
      <c r="BW3203" s="177" t="s">
        <v>3324</v>
      </c>
    </row>
    <row r="3204" spans="51:75" x14ac:dyDescent="0.3">
      <c r="AY3204" s="226" t="e">
        <f>VLOOKUP(C3204,#REF!, 2,FALSE)</f>
        <v>#REF!</v>
      </c>
      <c r="BM3204" s="177" t="s">
        <v>7435</v>
      </c>
      <c r="BN3204" s="177" t="s">
        <v>16979</v>
      </c>
      <c r="BO3204" s="177" t="s">
        <v>7436</v>
      </c>
      <c r="BU3204" s="177" t="s">
        <v>7435</v>
      </c>
      <c r="BV3204" s="177" t="s">
        <v>16979</v>
      </c>
      <c r="BW3204" s="177" t="s">
        <v>7436</v>
      </c>
    </row>
    <row r="3205" spans="51:75" x14ac:dyDescent="0.3">
      <c r="AY3205" s="226" t="e">
        <f>VLOOKUP(C3205,#REF!, 2,FALSE)</f>
        <v>#REF!</v>
      </c>
      <c r="BM3205" s="177" t="s">
        <v>7437</v>
      </c>
      <c r="BN3205" s="177" t="s">
        <v>3045</v>
      </c>
      <c r="BO3205" s="177" t="s">
        <v>3350</v>
      </c>
      <c r="BU3205" s="177" t="s">
        <v>7437</v>
      </c>
      <c r="BV3205" s="177" t="s">
        <v>3045</v>
      </c>
      <c r="BW3205" s="177" t="s">
        <v>3350</v>
      </c>
    </row>
    <row r="3206" spans="51:75" x14ac:dyDescent="0.3">
      <c r="AY3206" s="226" t="e">
        <f>VLOOKUP(C3206,#REF!, 2,FALSE)</f>
        <v>#REF!</v>
      </c>
      <c r="BM3206" s="177" t="s">
        <v>7438</v>
      </c>
      <c r="BN3206" s="177" t="s">
        <v>613</v>
      </c>
      <c r="BO3206" s="177" t="s">
        <v>3905</v>
      </c>
      <c r="BU3206" s="177" t="s">
        <v>7438</v>
      </c>
      <c r="BV3206" s="177" t="s">
        <v>613</v>
      </c>
      <c r="BW3206" s="177" t="s">
        <v>3905</v>
      </c>
    </row>
    <row r="3207" spans="51:75" x14ac:dyDescent="0.3">
      <c r="AY3207" s="226" t="e">
        <f>VLOOKUP(C3207,#REF!, 2,FALSE)</f>
        <v>#REF!</v>
      </c>
      <c r="BM3207" s="177" t="s">
        <v>7440</v>
      </c>
      <c r="BN3207" s="177" t="s">
        <v>662</v>
      </c>
      <c r="BO3207" s="177" t="s">
        <v>3375</v>
      </c>
      <c r="BU3207" s="177" t="s">
        <v>7440</v>
      </c>
      <c r="BV3207" s="177" t="s">
        <v>662</v>
      </c>
      <c r="BW3207" s="177" t="s">
        <v>3375</v>
      </c>
    </row>
    <row r="3208" spans="51:75" x14ac:dyDescent="0.3">
      <c r="AY3208" s="226" t="e">
        <f>VLOOKUP(C3208,#REF!, 2,FALSE)</f>
        <v>#REF!</v>
      </c>
      <c r="BM3208" s="177" t="s">
        <v>7441</v>
      </c>
      <c r="BN3208" s="177" t="s">
        <v>662</v>
      </c>
      <c r="BO3208" s="177" t="s">
        <v>6420</v>
      </c>
      <c r="BU3208" s="177" t="s">
        <v>7441</v>
      </c>
      <c r="BV3208" s="177" t="s">
        <v>662</v>
      </c>
      <c r="BW3208" s="177" t="s">
        <v>6420</v>
      </c>
    </row>
    <row r="3209" spans="51:75" x14ac:dyDescent="0.3">
      <c r="AY3209" s="226" t="e">
        <f>VLOOKUP(C3209,#REF!, 2,FALSE)</f>
        <v>#REF!</v>
      </c>
      <c r="BM3209" s="177" t="s">
        <v>7442</v>
      </c>
      <c r="BN3209" s="177" t="s">
        <v>3199</v>
      </c>
      <c r="BO3209" s="177" t="s">
        <v>3665</v>
      </c>
      <c r="BU3209" s="177" t="s">
        <v>7442</v>
      </c>
      <c r="BV3209" s="177" t="s">
        <v>3199</v>
      </c>
      <c r="BW3209" s="177" t="s">
        <v>3665</v>
      </c>
    </row>
    <row r="3210" spans="51:75" x14ac:dyDescent="0.3">
      <c r="AY3210" s="226" t="e">
        <f>VLOOKUP(C3210,#REF!, 2,FALSE)</f>
        <v>#REF!</v>
      </c>
      <c r="BM3210" s="177" t="s">
        <v>7443</v>
      </c>
      <c r="BN3210" s="177" t="s">
        <v>662</v>
      </c>
      <c r="BO3210" s="177" t="s">
        <v>7444</v>
      </c>
      <c r="BU3210" s="177" t="s">
        <v>7443</v>
      </c>
      <c r="BV3210" s="177" t="s">
        <v>662</v>
      </c>
      <c r="BW3210" s="177" t="s">
        <v>7444</v>
      </c>
    </row>
    <row r="3211" spans="51:75" x14ac:dyDescent="0.3">
      <c r="AY3211" s="226" t="e">
        <f>VLOOKUP(C3211,#REF!, 2,FALSE)</f>
        <v>#REF!</v>
      </c>
      <c r="BM3211" s="177" t="s">
        <v>7445</v>
      </c>
      <c r="BN3211" s="177" t="s">
        <v>662</v>
      </c>
      <c r="BO3211" s="177" t="s">
        <v>1806</v>
      </c>
      <c r="BU3211" s="177" t="s">
        <v>7445</v>
      </c>
      <c r="BV3211" s="177" t="s">
        <v>662</v>
      </c>
      <c r="BW3211" s="177" t="s">
        <v>1806</v>
      </c>
    </row>
    <row r="3212" spans="51:75" x14ac:dyDescent="0.3">
      <c r="AY3212" s="226" t="e">
        <f>VLOOKUP(C3212,#REF!, 2,FALSE)</f>
        <v>#REF!</v>
      </c>
      <c r="BM3212" s="177" t="s">
        <v>1317</v>
      </c>
      <c r="BN3212" s="177" t="s">
        <v>3199</v>
      </c>
      <c r="BO3212" s="177" t="s">
        <v>2547</v>
      </c>
      <c r="BU3212" s="177" t="s">
        <v>1317</v>
      </c>
      <c r="BV3212" s="177" t="s">
        <v>3199</v>
      </c>
      <c r="BW3212" s="177" t="s">
        <v>2547</v>
      </c>
    </row>
    <row r="3213" spans="51:75" x14ac:dyDescent="0.3">
      <c r="AY3213" s="226" t="e">
        <f>VLOOKUP(C3213,#REF!, 2,FALSE)</f>
        <v>#REF!</v>
      </c>
      <c r="BM3213" s="177" t="s">
        <v>1318</v>
      </c>
      <c r="BN3213" s="177" t="s">
        <v>3199</v>
      </c>
      <c r="BO3213" s="177" t="s">
        <v>5228</v>
      </c>
      <c r="BU3213" s="177" t="s">
        <v>1318</v>
      </c>
      <c r="BV3213" s="177" t="s">
        <v>3199</v>
      </c>
      <c r="BW3213" s="177" t="s">
        <v>5228</v>
      </c>
    </row>
    <row r="3214" spans="51:75" x14ac:dyDescent="0.3">
      <c r="AY3214" s="226" t="e">
        <f>VLOOKUP(C3214,#REF!, 2,FALSE)</f>
        <v>#REF!</v>
      </c>
      <c r="BM3214" s="177" t="s">
        <v>7446</v>
      </c>
      <c r="BN3214" s="177" t="s">
        <v>3199</v>
      </c>
      <c r="BO3214" s="177" t="s">
        <v>3377</v>
      </c>
      <c r="BU3214" s="177" t="s">
        <v>7446</v>
      </c>
      <c r="BV3214" s="177" t="s">
        <v>3199</v>
      </c>
      <c r="BW3214" s="177" t="s">
        <v>3377</v>
      </c>
    </row>
    <row r="3215" spans="51:75" x14ac:dyDescent="0.3">
      <c r="AY3215" s="226" t="e">
        <f>VLOOKUP(C3215,#REF!, 2,FALSE)</f>
        <v>#REF!</v>
      </c>
      <c r="BM3215" s="177" t="s">
        <v>7447</v>
      </c>
      <c r="BN3215" s="177" t="s">
        <v>613</v>
      </c>
      <c r="BO3215" s="177" t="s">
        <v>6722</v>
      </c>
      <c r="BU3215" s="177" t="s">
        <v>7447</v>
      </c>
      <c r="BV3215" s="177" t="s">
        <v>613</v>
      </c>
      <c r="BW3215" s="177" t="s">
        <v>6722</v>
      </c>
    </row>
    <row r="3216" spans="51:75" x14ac:dyDescent="0.3">
      <c r="AY3216" s="226" t="e">
        <f>VLOOKUP(C3216,#REF!, 2,FALSE)</f>
        <v>#REF!</v>
      </c>
      <c r="BM3216" s="177" t="s">
        <v>7449</v>
      </c>
      <c r="BN3216" s="177" t="s">
        <v>662</v>
      </c>
      <c r="BO3216" s="177" t="s">
        <v>7450</v>
      </c>
      <c r="BU3216" s="177" t="s">
        <v>7449</v>
      </c>
      <c r="BV3216" s="177" t="s">
        <v>662</v>
      </c>
      <c r="BW3216" s="177" t="s">
        <v>7450</v>
      </c>
    </row>
    <row r="3217" spans="51:75" x14ac:dyDescent="0.3">
      <c r="AY3217" s="226" t="e">
        <f>VLOOKUP(C3217,#REF!, 2,FALSE)</f>
        <v>#REF!</v>
      </c>
      <c r="BM3217" s="177" t="s">
        <v>7451</v>
      </c>
      <c r="BN3217" s="177" t="s">
        <v>617</v>
      </c>
      <c r="BO3217" s="177" t="s">
        <v>7452</v>
      </c>
      <c r="BU3217" s="177" t="s">
        <v>7451</v>
      </c>
      <c r="BV3217" s="177" t="s">
        <v>617</v>
      </c>
      <c r="BW3217" s="177" t="s">
        <v>7452</v>
      </c>
    </row>
    <row r="3218" spans="51:75" x14ac:dyDescent="0.3">
      <c r="AY3218" s="226" t="e">
        <f>VLOOKUP(C3218,#REF!, 2,FALSE)</f>
        <v>#REF!</v>
      </c>
      <c r="BM3218" s="177" t="s">
        <v>7453</v>
      </c>
      <c r="BN3218" s="177" t="s">
        <v>2983</v>
      </c>
      <c r="BO3218" s="177" t="s">
        <v>1190</v>
      </c>
      <c r="BU3218" s="177" t="s">
        <v>7453</v>
      </c>
      <c r="BV3218" s="177" t="s">
        <v>2983</v>
      </c>
      <c r="BW3218" s="177" t="s">
        <v>1190</v>
      </c>
    </row>
    <row r="3219" spans="51:75" x14ac:dyDescent="0.3">
      <c r="AY3219" s="226" t="e">
        <f>VLOOKUP(C3219,#REF!, 2,FALSE)</f>
        <v>#REF!</v>
      </c>
      <c r="BM3219" s="177" t="s">
        <v>7454</v>
      </c>
      <c r="BN3219" s="177" t="s">
        <v>1269</v>
      </c>
      <c r="BO3219" s="177" t="s">
        <v>7455</v>
      </c>
      <c r="BU3219" s="177" t="s">
        <v>7454</v>
      </c>
      <c r="BV3219" s="177" t="s">
        <v>1269</v>
      </c>
      <c r="BW3219" s="177" t="s">
        <v>7455</v>
      </c>
    </row>
    <row r="3220" spans="51:75" x14ac:dyDescent="0.3">
      <c r="AY3220" s="226" t="e">
        <f>VLOOKUP(C3220,#REF!, 2,FALSE)</f>
        <v>#REF!</v>
      </c>
      <c r="BM3220" s="177" t="s">
        <v>7456</v>
      </c>
      <c r="BN3220" s="177" t="s">
        <v>2983</v>
      </c>
      <c r="BO3220" s="177" t="s">
        <v>2983</v>
      </c>
      <c r="BU3220" s="177" t="s">
        <v>7456</v>
      </c>
      <c r="BV3220" s="177" t="s">
        <v>2983</v>
      </c>
      <c r="BW3220" s="177" t="s">
        <v>2983</v>
      </c>
    </row>
    <row r="3221" spans="51:75" x14ac:dyDescent="0.3">
      <c r="AY3221" s="226" t="e">
        <f>VLOOKUP(C3221,#REF!, 2,FALSE)</f>
        <v>#REF!</v>
      </c>
      <c r="BM3221" s="177" t="s">
        <v>7457</v>
      </c>
      <c r="BN3221" s="177" t="s">
        <v>3045</v>
      </c>
      <c r="BO3221" s="177" t="s">
        <v>7458</v>
      </c>
      <c r="BU3221" s="177" t="s">
        <v>7457</v>
      </c>
      <c r="BV3221" s="177" t="s">
        <v>3045</v>
      </c>
      <c r="BW3221" s="177" t="s">
        <v>7458</v>
      </c>
    </row>
    <row r="3222" spans="51:75" x14ac:dyDescent="0.3">
      <c r="AY3222" s="226" t="e">
        <f>VLOOKUP(C3222,#REF!, 2,FALSE)</f>
        <v>#REF!</v>
      </c>
      <c r="BM3222" s="177" t="s">
        <v>7459</v>
      </c>
      <c r="BN3222" s="177" t="s">
        <v>2979</v>
      </c>
      <c r="BO3222" s="177" t="s">
        <v>7323</v>
      </c>
      <c r="BU3222" s="177" t="s">
        <v>7459</v>
      </c>
      <c r="BV3222" s="177" t="s">
        <v>2979</v>
      </c>
      <c r="BW3222" s="177" t="s">
        <v>7323</v>
      </c>
    </row>
    <row r="3223" spans="51:75" x14ac:dyDescent="0.3">
      <c r="AY3223" s="226" t="e">
        <f>VLOOKUP(C3223,#REF!, 2,FALSE)</f>
        <v>#REF!</v>
      </c>
      <c r="BM3223" s="177" t="s">
        <v>7460</v>
      </c>
      <c r="BN3223" s="177" t="s">
        <v>2983</v>
      </c>
      <c r="BO3223" s="177" t="s">
        <v>1190</v>
      </c>
      <c r="BU3223" s="177" t="s">
        <v>7460</v>
      </c>
      <c r="BV3223" s="177" t="s">
        <v>2983</v>
      </c>
      <c r="BW3223" s="177" t="s">
        <v>1190</v>
      </c>
    </row>
    <row r="3224" spans="51:75" x14ac:dyDescent="0.3">
      <c r="AY3224" s="226" t="e">
        <f>VLOOKUP(C3224,#REF!, 2,FALSE)</f>
        <v>#REF!</v>
      </c>
      <c r="BM3224" s="177" t="s">
        <v>7461</v>
      </c>
      <c r="BN3224" s="177" t="s">
        <v>1269</v>
      </c>
      <c r="BO3224" s="177" t="s">
        <v>7462</v>
      </c>
      <c r="BU3224" s="177" t="s">
        <v>7461</v>
      </c>
      <c r="BV3224" s="177" t="s">
        <v>1269</v>
      </c>
      <c r="BW3224" s="177" t="s">
        <v>7462</v>
      </c>
    </row>
    <row r="3225" spans="51:75" x14ac:dyDescent="0.3">
      <c r="AY3225" s="226" t="e">
        <f>VLOOKUP(C3225,#REF!, 2,FALSE)</f>
        <v>#REF!</v>
      </c>
      <c r="BM3225" s="177" t="s">
        <v>1319</v>
      </c>
      <c r="BN3225" s="177" t="s">
        <v>1342</v>
      </c>
      <c r="BO3225" s="177" t="s">
        <v>7463</v>
      </c>
      <c r="BU3225" s="177" t="s">
        <v>1319</v>
      </c>
      <c r="BV3225" s="177" t="s">
        <v>1342</v>
      </c>
      <c r="BW3225" s="177" t="s">
        <v>7463</v>
      </c>
    </row>
    <row r="3226" spans="51:75" x14ac:dyDescent="0.3">
      <c r="AY3226" s="226" t="e">
        <f>VLOOKUP(C3226,#REF!, 2,FALSE)</f>
        <v>#REF!</v>
      </c>
      <c r="BM3226" s="177" t="s">
        <v>7464</v>
      </c>
      <c r="BN3226" s="177" t="s">
        <v>3199</v>
      </c>
      <c r="BO3226" s="177" t="s">
        <v>3481</v>
      </c>
      <c r="BU3226" s="177" t="s">
        <v>7464</v>
      </c>
      <c r="BV3226" s="177" t="s">
        <v>3199</v>
      </c>
      <c r="BW3226" s="177" t="s">
        <v>3481</v>
      </c>
    </row>
    <row r="3227" spans="51:75" x14ac:dyDescent="0.3">
      <c r="AY3227" s="226" t="e">
        <f>VLOOKUP(C3227,#REF!, 2,FALSE)</f>
        <v>#REF!</v>
      </c>
      <c r="BM3227" s="177" t="s">
        <v>1320</v>
      </c>
      <c r="BN3227" s="177" t="s">
        <v>1342</v>
      </c>
      <c r="BO3227" s="177" t="s">
        <v>3795</v>
      </c>
      <c r="BU3227" s="177" t="s">
        <v>1320</v>
      </c>
      <c r="BV3227" s="177" t="s">
        <v>1342</v>
      </c>
      <c r="BW3227" s="177" t="s">
        <v>3795</v>
      </c>
    </row>
    <row r="3228" spans="51:75" x14ac:dyDescent="0.3">
      <c r="AY3228" s="226" t="e">
        <f>VLOOKUP(C3228,#REF!, 2,FALSE)</f>
        <v>#REF!</v>
      </c>
      <c r="BM3228" s="177" t="s">
        <v>104</v>
      </c>
      <c r="BN3228" s="177" t="s">
        <v>2979</v>
      </c>
      <c r="BO3228" s="177" t="s">
        <v>7465</v>
      </c>
      <c r="BU3228" s="177" t="s">
        <v>104</v>
      </c>
      <c r="BV3228" s="177" t="s">
        <v>2979</v>
      </c>
      <c r="BW3228" s="177" t="s">
        <v>7465</v>
      </c>
    </row>
    <row r="3229" spans="51:75" x14ac:dyDescent="0.3">
      <c r="AY3229" s="226" t="e">
        <f>VLOOKUP(C3229,#REF!, 2,FALSE)</f>
        <v>#REF!</v>
      </c>
      <c r="BM3229" s="177" t="s">
        <v>7466</v>
      </c>
      <c r="BN3229" s="177" t="s">
        <v>16979</v>
      </c>
      <c r="BO3229" s="177" t="s">
        <v>5074</v>
      </c>
      <c r="BU3229" s="177" t="s">
        <v>7466</v>
      </c>
      <c r="BV3229" s="177" t="s">
        <v>16979</v>
      </c>
      <c r="BW3229" s="177" t="s">
        <v>5074</v>
      </c>
    </row>
    <row r="3230" spans="51:75" x14ac:dyDescent="0.3">
      <c r="AY3230" s="226" t="e">
        <f>VLOOKUP(C3230,#REF!, 2,FALSE)</f>
        <v>#REF!</v>
      </c>
      <c r="BM3230" s="177" t="s">
        <v>7468</v>
      </c>
      <c r="BN3230" s="177" t="s">
        <v>657</v>
      </c>
      <c r="BO3230" s="177" t="s">
        <v>7469</v>
      </c>
      <c r="BU3230" s="177" t="s">
        <v>7468</v>
      </c>
      <c r="BV3230" s="177" t="s">
        <v>657</v>
      </c>
      <c r="BW3230" s="177" t="s">
        <v>7469</v>
      </c>
    </row>
    <row r="3231" spans="51:75" x14ac:dyDescent="0.3">
      <c r="AY3231" s="226" t="e">
        <f>VLOOKUP(C3231,#REF!, 2,FALSE)</f>
        <v>#REF!</v>
      </c>
      <c r="BM3231" s="177" t="s">
        <v>7470</v>
      </c>
      <c r="BN3231" s="177" t="s">
        <v>1342</v>
      </c>
      <c r="BO3231" s="177" t="s">
        <v>7471</v>
      </c>
      <c r="BU3231" s="177" t="s">
        <v>7470</v>
      </c>
      <c r="BV3231" s="177" t="s">
        <v>1342</v>
      </c>
      <c r="BW3231" s="177" t="s">
        <v>7471</v>
      </c>
    </row>
    <row r="3232" spans="51:75" x14ac:dyDescent="0.3">
      <c r="AY3232" s="226" t="e">
        <f>VLOOKUP(C3232,#REF!, 2,FALSE)</f>
        <v>#REF!</v>
      </c>
      <c r="BM3232" s="177" t="s">
        <v>1321</v>
      </c>
      <c r="BN3232" s="177" t="s">
        <v>1342</v>
      </c>
      <c r="BO3232" s="177" t="s">
        <v>7472</v>
      </c>
      <c r="BU3232" s="177" t="s">
        <v>1321</v>
      </c>
      <c r="BV3232" s="177" t="s">
        <v>1342</v>
      </c>
      <c r="BW3232" s="177" t="s">
        <v>7472</v>
      </c>
    </row>
    <row r="3233" spans="51:75" x14ac:dyDescent="0.3">
      <c r="AY3233" s="226" t="e">
        <f>VLOOKUP(C3233,#REF!, 2,FALSE)</f>
        <v>#REF!</v>
      </c>
      <c r="BM3233" s="177" t="s">
        <v>7473</v>
      </c>
      <c r="BN3233" s="177" t="s">
        <v>16982</v>
      </c>
      <c r="BO3233" s="177" t="s">
        <v>697</v>
      </c>
      <c r="BU3233" s="177" t="s">
        <v>7473</v>
      </c>
      <c r="BV3233" s="177" t="s">
        <v>16982</v>
      </c>
      <c r="BW3233" s="177" t="s">
        <v>697</v>
      </c>
    </row>
    <row r="3234" spans="51:75" x14ac:dyDescent="0.3">
      <c r="AY3234" s="226" t="e">
        <f>VLOOKUP(C3234,#REF!, 2,FALSE)</f>
        <v>#REF!</v>
      </c>
      <c r="BM3234" s="177" t="s">
        <v>7474</v>
      </c>
      <c r="BN3234" s="177" t="s">
        <v>1269</v>
      </c>
      <c r="BO3234" s="177" t="s">
        <v>7475</v>
      </c>
      <c r="BU3234" s="177" t="s">
        <v>7474</v>
      </c>
      <c r="BV3234" s="177" t="s">
        <v>1269</v>
      </c>
      <c r="BW3234" s="177" t="s">
        <v>7475</v>
      </c>
    </row>
    <row r="3235" spans="51:75" x14ac:dyDescent="0.3">
      <c r="AY3235" s="226" t="e">
        <f>VLOOKUP(C3235,#REF!, 2,FALSE)</f>
        <v>#REF!</v>
      </c>
      <c r="BM3235" s="177" t="s">
        <v>7476</v>
      </c>
      <c r="BN3235" s="177" t="s">
        <v>1269</v>
      </c>
      <c r="BO3235" s="177" t="s">
        <v>7477</v>
      </c>
      <c r="BU3235" s="177" t="s">
        <v>7476</v>
      </c>
      <c r="BV3235" s="177" t="s">
        <v>1269</v>
      </c>
      <c r="BW3235" s="177" t="s">
        <v>7477</v>
      </c>
    </row>
    <row r="3236" spans="51:75" x14ac:dyDescent="0.3">
      <c r="AY3236" s="226" t="e">
        <f>VLOOKUP(C3236,#REF!, 2,FALSE)</f>
        <v>#REF!</v>
      </c>
      <c r="BM3236" s="177" t="s">
        <v>7478</v>
      </c>
      <c r="BN3236" s="177" t="s">
        <v>1269</v>
      </c>
      <c r="BO3236" s="177" t="s">
        <v>7479</v>
      </c>
      <c r="BU3236" s="177" t="s">
        <v>7478</v>
      </c>
      <c r="BV3236" s="177" t="s">
        <v>1269</v>
      </c>
      <c r="BW3236" s="177" t="s">
        <v>7479</v>
      </c>
    </row>
    <row r="3237" spans="51:75" x14ac:dyDescent="0.3">
      <c r="AY3237" s="226" t="e">
        <f>VLOOKUP(C3237,#REF!, 2,FALSE)</f>
        <v>#REF!</v>
      </c>
      <c r="BM3237" s="177" t="s">
        <v>128</v>
      </c>
      <c r="BN3237" s="177" t="s">
        <v>719</v>
      </c>
      <c r="BO3237" s="177" t="s">
        <v>7480</v>
      </c>
      <c r="BU3237" s="177" t="s">
        <v>128</v>
      </c>
      <c r="BV3237" s="177" t="s">
        <v>719</v>
      </c>
      <c r="BW3237" s="177" t="s">
        <v>7480</v>
      </c>
    </row>
    <row r="3238" spans="51:75" x14ac:dyDescent="0.3">
      <c r="AY3238" s="226" t="e">
        <f>VLOOKUP(C3238,#REF!, 2,FALSE)</f>
        <v>#REF!</v>
      </c>
      <c r="BM3238" s="177" t="s">
        <v>7481</v>
      </c>
      <c r="BN3238" s="177" t="s">
        <v>3005</v>
      </c>
      <c r="BO3238" s="177" t="s">
        <v>7482</v>
      </c>
      <c r="BU3238" s="177" t="s">
        <v>7481</v>
      </c>
      <c r="BV3238" s="177" t="s">
        <v>3005</v>
      </c>
      <c r="BW3238" s="177" t="s">
        <v>7482</v>
      </c>
    </row>
    <row r="3239" spans="51:75" x14ac:dyDescent="0.3">
      <c r="AY3239" s="226" t="e">
        <f>VLOOKUP(C3239,#REF!, 2,FALSE)</f>
        <v>#REF!</v>
      </c>
      <c r="BM3239" s="177" t="s">
        <v>7484</v>
      </c>
      <c r="BN3239" s="177" t="s">
        <v>2983</v>
      </c>
      <c r="BO3239" s="177" t="s">
        <v>2983</v>
      </c>
      <c r="BU3239" s="177" t="s">
        <v>7484</v>
      </c>
      <c r="BV3239" s="177" t="s">
        <v>2983</v>
      </c>
      <c r="BW3239" s="177" t="s">
        <v>2983</v>
      </c>
    </row>
    <row r="3240" spans="51:75" x14ac:dyDescent="0.3">
      <c r="AY3240" s="226" t="e">
        <f>VLOOKUP(C3240,#REF!, 2,FALSE)</f>
        <v>#REF!</v>
      </c>
      <c r="BM3240" s="177" t="s">
        <v>7485</v>
      </c>
      <c r="BN3240" s="177" t="s">
        <v>797</v>
      </c>
      <c r="BO3240" s="177" t="s">
        <v>7487</v>
      </c>
      <c r="BU3240" s="177" t="s">
        <v>7485</v>
      </c>
      <c r="BV3240" s="177" t="s">
        <v>797</v>
      </c>
      <c r="BW3240" s="177" t="s">
        <v>7487</v>
      </c>
    </row>
    <row r="3241" spans="51:75" x14ac:dyDescent="0.3">
      <c r="AY3241" s="226" t="e">
        <f>VLOOKUP(C3241,#REF!, 2,FALSE)</f>
        <v>#REF!</v>
      </c>
      <c r="BM3241" s="177" t="s">
        <v>7488</v>
      </c>
      <c r="BN3241" s="177" t="s">
        <v>623</v>
      </c>
      <c r="BO3241" s="177" t="s">
        <v>7429</v>
      </c>
      <c r="BU3241" s="177" t="s">
        <v>7488</v>
      </c>
      <c r="BV3241" s="177" t="s">
        <v>623</v>
      </c>
      <c r="BW3241" s="177" t="s">
        <v>7429</v>
      </c>
    </row>
    <row r="3242" spans="51:75" x14ac:dyDescent="0.3">
      <c r="AY3242" s="226" t="e">
        <f>VLOOKUP(C3242,#REF!, 2,FALSE)</f>
        <v>#REF!</v>
      </c>
      <c r="BM3242" s="177" t="s">
        <v>7489</v>
      </c>
      <c r="BN3242" s="177" t="s">
        <v>778</v>
      </c>
      <c r="BO3242" s="177" t="s">
        <v>7491</v>
      </c>
      <c r="BU3242" s="177" t="s">
        <v>7489</v>
      </c>
      <c r="BV3242" s="177" t="s">
        <v>778</v>
      </c>
      <c r="BW3242" s="177" t="s">
        <v>7491</v>
      </c>
    </row>
    <row r="3243" spans="51:75" x14ac:dyDescent="0.3">
      <c r="AY3243" s="226" t="e">
        <f>VLOOKUP(C3243,#REF!, 2,FALSE)</f>
        <v>#REF!</v>
      </c>
      <c r="BM3243" s="177" t="s">
        <v>7493</v>
      </c>
      <c r="BN3243" s="177" t="s">
        <v>16979</v>
      </c>
      <c r="BO3243" s="177" t="s">
        <v>1058</v>
      </c>
      <c r="BU3243" s="177" t="s">
        <v>7493</v>
      </c>
      <c r="BV3243" s="177" t="s">
        <v>16979</v>
      </c>
      <c r="BW3243" s="177" t="s">
        <v>1058</v>
      </c>
    </row>
    <row r="3244" spans="51:75" x14ac:dyDescent="0.3">
      <c r="AY3244" s="226" t="e">
        <f>VLOOKUP(C3244,#REF!, 2,FALSE)</f>
        <v>#REF!</v>
      </c>
      <c r="BM3244" s="177" t="s">
        <v>184</v>
      </c>
      <c r="BN3244" s="177" t="s">
        <v>2222</v>
      </c>
      <c r="BO3244" s="177" t="s">
        <v>7495</v>
      </c>
      <c r="BU3244" s="177" t="s">
        <v>184</v>
      </c>
      <c r="BV3244" s="177" t="s">
        <v>2222</v>
      </c>
      <c r="BW3244" s="177" t="s">
        <v>7495</v>
      </c>
    </row>
    <row r="3245" spans="51:75" x14ac:dyDescent="0.3">
      <c r="AY3245" s="226" t="e">
        <f>VLOOKUP(C3245,#REF!, 2,FALSE)</f>
        <v>#REF!</v>
      </c>
      <c r="BM3245" s="177" t="s">
        <v>7496</v>
      </c>
      <c r="BN3245" s="177" t="s">
        <v>719</v>
      </c>
      <c r="BO3245" s="177" t="s">
        <v>7497</v>
      </c>
      <c r="BU3245" s="177" t="s">
        <v>7496</v>
      </c>
      <c r="BV3245" s="177" t="s">
        <v>719</v>
      </c>
      <c r="BW3245" s="177" t="s">
        <v>7497</v>
      </c>
    </row>
    <row r="3246" spans="51:75" x14ac:dyDescent="0.3">
      <c r="AY3246" s="226" t="e">
        <f>VLOOKUP(C3246,#REF!, 2,FALSE)</f>
        <v>#REF!</v>
      </c>
      <c r="BM3246" s="177" t="s">
        <v>7498</v>
      </c>
      <c r="BN3246" s="177" t="s">
        <v>3097</v>
      </c>
      <c r="BO3246" s="177" t="s">
        <v>7499</v>
      </c>
      <c r="BU3246" s="177" t="s">
        <v>7498</v>
      </c>
      <c r="BV3246" s="177" t="s">
        <v>3097</v>
      </c>
      <c r="BW3246" s="177" t="s">
        <v>7499</v>
      </c>
    </row>
    <row r="3247" spans="51:75" x14ac:dyDescent="0.3">
      <c r="AY3247" s="226" t="e">
        <f>VLOOKUP(C3247,#REF!, 2,FALSE)</f>
        <v>#REF!</v>
      </c>
      <c r="BM3247" s="177" t="s">
        <v>7500</v>
      </c>
      <c r="BN3247" s="177" t="s">
        <v>666</v>
      </c>
      <c r="BO3247" s="177" t="s">
        <v>7502</v>
      </c>
      <c r="BU3247" s="177" t="s">
        <v>7500</v>
      </c>
      <c r="BV3247" s="177" t="s">
        <v>666</v>
      </c>
      <c r="BW3247" s="177" t="s">
        <v>7502</v>
      </c>
    </row>
    <row r="3248" spans="51:75" x14ac:dyDescent="0.3">
      <c r="AY3248" s="226" t="e">
        <f>VLOOKUP(C3248,#REF!, 2,FALSE)</f>
        <v>#REF!</v>
      </c>
      <c r="BM3248" s="177" t="s">
        <v>7503</v>
      </c>
      <c r="BN3248" s="177" t="s">
        <v>662</v>
      </c>
      <c r="BO3248" s="177" t="s">
        <v>7504</v>
      </c>
      <c r="BU3248" s="177" t="s">
        <v>7503</v>
      </c>
      <c r="BV3248" s="177" t="s">
        <v>662</v>
      </c>
      <c r="BW3248" s="177" t="s">
        <v>7504</v>
      </c>
    </row>
    <row r="3249" spans="51:75" x14ac:dyDescent="0.3">
      <c r="AY3249" s="226" t="e">
        <f>VLOOKUP(C3249,#REF!, 2,FALSE)</f>
        <v>#REF!</v>
      </c>
      <c r="BM3249" s="177" t="s">
        <v>7506</v>
      </c>
      <c r="BN3249" s="177" t="s">
        <v>3045</v>
      </c>
      <c r="BO3249" s="177" t="s">
        <v>7507</v>
      </c>
      <c r="BU3249" s="177" t="s">
        <v>7506</v>
      </c>
      <c r="BV3249" s="177" t="s">
        <v>3045</v>
      </c>
      <c r="BW3249" s="177" t="s">
        <v>7507</v>
      </c>
    </row>
    <row r="3250" spans="51:75" x14ac:dyDescent="0.3">
      <c r="AY3250" s="226" t="e">
        <f>VLOOKUP(C3250,#REF!, 2,FALSE)</f>
        <v>#REF!</v>
      </c>
      <c r="BM3250" s="177" t="s">
        <v>7508</v>
      </c>
      <c r="BN3250" s="177" t="s">
        <v>797</v>
      </c>
      <c r="BO3250" s="177" t="s">
        <v>7391</v>
      </c>
      <c r="BU3250" s="177" t="s">
        <v>7508</v>
      </c>
      <c r="BV3250" s="177" t="s">
        <v>797</v>
      </c>
      <c r="BW3250" s="177" t="s">
        <v>7391</v>
      </c>
    </row>
    <row r="3251" spans="51:75" x14ac:dyDescent="0.3">
      <c r="AY3251" s="226" t="e">
        <f>VLOOKUP(C3251,#REF!, 2,FALSE)</f>
        <v>#REF!</v>
      </c>
      <c r="BM3251" s="177" t="s">
        <v>7509</v>
      </c>
      <c r="BN3251" s="177" t="s">
        <v>16979</v>
      </c>
      <c r="BO3251" s="177" t="s">
        <v>7510</v>
      </c>
      <c r="BU3251" s="177" t="s">
        <v>7509</v>
      </c>
      <c r="BV3251" s="177" t="s">
        <v>16979</v>
      </c>
      <c r="BW3251" s="177" t="s">
        <v>7510</v>
      </c>
    </row>
    <row r="3252" spans="51:75" x14ac:dyDescent="0.3">
      <c r="AY3252" s="226" t="e">
        <f>VLOOKUP(C3252,#REF!, 2,FALSE)</f>
        <v>#REF!</v>
      </c>
      <c r="BM3252" s="177" t="s">
        <v>1322</v>
      </c>
      <c r="BN3252" s="177" t="s">
        <v>3199</v>
      </c>
      <c r="BO3252" s="177" t="s">
        <v>7167</v>
      </c>
      <c r="BU3252" s="177" t="s">
        <v>1322</v>
      </c>
      <c r="BV3252" s="177" t="s">
        <v>3199</v>
      </c>
      <c r="BW3252" s="177" t="s">
        <v>7167</v>
      </c>
    </row>
    <row r="3253" spans="51:75" x14ac:dyDescent="0.3">
      <c r="AY3253" s="226" t="e">
        <f>VLOOKUP(C3253,#REF!, 2,FALSE)</f>
        <v>#REF!</v>
      </c>
      <c r="BM3253" s="177" t="s">
        <v>7511</v>
      </c>
      <c r="BN3253" s="177" t="s">
        <v>662</v>
      </c>
      <c r="BO3253" s="177" t="s">
        <v>5141</v>
      </c>
      <c r="BU3253" s="177" t="s">
        <v>7511</v>
      </c>
      <c r="BV3253" s="177" t="s">
        <v>662</v>
      </c>
      <c r="BW3253" s="177" t="s">
        <v>5141</v>
      </c>
    </row>
    <row r="3254" spans="51:75" x14ac:dyDescent="0.3">
      <c r="AY3254" s="226" t="e">
        <f>VLOOKUP(C3254,#REF!, 2,FALSE)</f>
        <v>#REF!</v>
      </c>
      <c r="BM3254" s="177" t="s">
        <v>7513</v>
      </c>
      <c r="BN3254" s="177" t="s">
        <v>623</v>
      </c>
      <c r="BO3254" s="177" t="s">
        <v>7514</v>
      </c>
      <c r="BU3254" s="177" t="s">
        <v>7513</v>
      </c>
      <c r="BV3254" s="177" t="s">
        <v>623</v>
      </c>
      <c r="BW3254" s="177" t="s">
        <v>7514</v>
      </c>
    </row>
    <row r="3255" spans="51:75" x14ac:dyDescent="0.3">
      <c r="AY3255" s="226" t="e">
        <f>VLOOKUP(C3255,#REF!, 2,FALSE)</f>
        <v>#REF!</v>
      </c>
      <c r="BM3255" s="177" t="s">
        <v>7515</v>
      </c>
      <c r="BN3255" s="177" t="s">
        <v>16979</v>
      </c>
      <c r="BO3255" s="177" t="s">
        <v>5901</v>
      </c>
      <c r="BU3255" s="177" t="s">
        <v>7515</v>
      </c>
      <c r="BV3255" s="177" t="s">
        <v>16979</v>
      </c>
      <c r="BW3255" s="177" t="s">
        <v>5901</v>
      </c>
    </row>
    <row r="3256" spans="51:75" x14ac:dyDescent="0.3">
      <c r="AY3256" s="226" t="e">
        <f>VLOOKUP(C3256,#REF!, 2,FALSE)</f>
        <v>#REF!</v>
      </c>
      <c r="BM3256" s="177" t="s">
        <v>7516</v>
      </c>
      <c r="BN3256" s="177" t="s">
        <v>613</v>
      </c>
      <c r="BO3256" s="177" t="s">
        <v>3789</v>
      </c>
      <c r="BU3256" s="177" t="s">
        <v>7516</v>
      </c>
      <c r="BV3256" s="177" t="s">
        <v>613</v>
      </c>
      <c r="BW3256" s="177" t="s">
        <v>3789</v>
      </c>
    </row>
    <row r="3257" spans="51:75" x14ac:dyDescent="0.3">
      <c r="AY3257" s="226" t="e">
        <f>VLOOKUP(C3257,#REF!, 2,FALSE)</f>
        <v>#REF!</v>
      </c>
      <c r="BM3257" s="177" t="s">
        <v>7518</v>
      </c>
      <c r="BN3257" s="177" t="s">
        <v>2979</v>
      </c>
      <c r="BO3257" s="177" t="s">
        <v>7519</v>
      </c>
      <c r="BU3257" s="177" t="s">
        <v>7518</v>
      </c>
      <c r="BV3257" s="177" t="s">
        <v>2979</v>
      </c>
      <c r="BW3257" s="177" t="s">
        <v>7519</v>
      </c>
    </row>
    <row r="3258" spans="51:75" x14ac:dyDescent="0.3">
      <c r="AY3258" s="226" t="e">
        <f>VLOOKUP(C3258,#REF!, 2,FALSE)</f>
        <v>#REF!</v>
      </c>
      <c r="BM3258" s="177" t="s">
        <v>7520</v>
      </c>
      <c r="BN3258" s="177" t="s">
        <v>3199</v>
      </c>
      <c r="BO3258" s="177" t="s">
        <v>3026</v>
      </c>
      <c r="BU3258" s="177" t="s">
        <v>7520</v>
      </c>
      <c r="BV3258" s="177" t="s">
        <v>3199</v>
      </c>
      <c r="BW3258" s="177" t="s">
        <v>3026</v>
      </c>
    </row>
    <row r="3259" spans="51:75" x14ac:dyDescent="0.3">
      <c r="AY3259" s="226" t="e">
        <f>VLOOKUP(C3259,#REF!, 2,FALSE)</f>
        <v>#REF!</v>
      </c>
      <c r="BM3259" s="177" t="s">
        <v>7521</v>
      </c>
      <c r="BN3259" s="177" t="s">
        <v>2979</v>
      </c>
      <c r="BO3259" s="177" t="s">
        <v>6118</v>
      </c>
      <c r="BU3259" s="177" t="s">
        <v>7521</v>
      </c>
      <c r="BV3259" s="177" t="s">
        <v>2979</v>
      </c>
      <c r="BW3259" s="177" t="s">
        <v>6118</v>
      </c>
    </row>
    <row r="3260" spans="51:75" x14ac:dyDescent="0.3">
      <c r="AY3260" s="226" t="e">
        <f>VLOOKUP(C3260,#REF!, 2,FALSE)</f>
        <v>#REF!</v>
      </c>
      <c r="BM3260" s="177" t="s">
        <v>7522</v>
      </c>
      <c r="BN3260" s="177" t="s">
        <v>2979</v>
      </c>
      <c r="BO3260" s="177" t="s">
        <v>854</v>
      </c>
      <c r="BU3260" s="177" t="s">
        <v>7522</v>
      </c>
      <c r="BV3260" s="177" t="s">
        <v>2979</v>
      </c>
      <c r="BW3260" s="177" t="s">
        <v>854</v>
      </c>
    </row>
    <row r="3261" spans="51:75" x14ac:dyDescent="0.3">
      <c r="AY3261" s="226" t="e">
        <f>VLOOKUP(C3261,#REF!, 2,FALSE)</f>
        <v>#REF!</v>
      </c>
      <c r="BM3261" s="177" t="s">
        <v>7523</v>
      </c>
      <c r="BN3261" s="177" t="s">
        <v>613</v>
      </c>
      <c r="BO3261" s="177" t="s">
        <v>7524</v>
      </c>
      <c r="BU3261" s="177" t="s">
        <v>7523</v>
      </c>
      <c r="BV3261" s="177" t="s">
        <v>613</v>
      </c>
      <c r="BW3261" s="177" t="s">
        <v>7524</v>
      </c>
    </row>
    <row r="3262" spans="51:75" x14ac:dyDescent="0.3">
      <c r="AY3262" s="226" t="e">
        <f>VLOOKUP(C3262,#REF!, 2,FALSE)</f>
        <v>#REF!</v>
      </c>
      <c r="BM3262" s="177" t="s">
        <v>7525</v>
      </c>
      <c r="BN3262" s="177" t="s">
        <v>662</v>
      </c>
      <c r="BO3262" s="177" t="s">
        <v>5737</v>
      </c>
      <c r="BU3262" s="177" t="s">
        <v>7525</v>
      </c>
      <c r="BV3262" s="177" t="s">
        <v>662</v>
      </c>
      <c r="BW3262" s="177" t="s">
        <v>5737</v>
      </c>
    </row>
    <row r="3263" spans="51:75" x14ac:dyDescent="0.3">
      <c r="AY3263" s="226" t="e">
        <f>VLOOKUP(C3263,#REF!, 2,FALSE)</f>
        <v>#REF!</v>
      </c>
      <c r="BM3263" s="177" t="s">
        <v>7527</v>
      </c>
      <c r="BN3263" s="177" t="s">
        <v>662</v>
      </c>
      <c r="BO3263" s="177" t="s">
        <v>2890</v>
      </c>
      <c r="BU3263" s="177" t="s">
        <v>7527</v>
      </c>
      <c r="BV3263" s="177" t="s">
        <v>662</v>
      </c>
      <c r="BW3263" s="177" t="s">
        <v>2890</v>
      </c>
    </row>
    <row r="3264" spans="51:75" x14ac:dyDescent="0.3">
      <c r="AY3264" s="226" t="e">
        <f>VLOOKUP(C3264,#REF!, 2,FALSE)</f>
        <v>#REF!</v>
      </c>
      <c r="BM3264" s="177" t="s">
        <v>7529</v>
      </c>
      <c r="BN3264" s="177" t="s">
        <v>3199</v>
      </c>
      <c r="BO3264" s="177" t="s">
        <v>7530</v>
      </c>
      <c r="BU3264" s="177" t="s">
        <v>7529</v>
      </c>
      <c r="BV3264" s="177" t="s">
        <v>3199</v>
      </c>
      <c r="BW3264" s="177" t="s">
        <v>7530</v>
      </c>
    </row>
    <row r="3265" spans="51:75" x14ac:dyDescent="0.3">
      <c r="AY3265" s="226" t="e">
        <f>VLOOKUP(C3265,#REF!, 2,FALSE)</f>
        <v>#REF!</v>
      </c>
      <c r="BM3265" s="177" t="s">
        <v>7531</v>
      </c>
      <c r="BN3265" s="177" t="s">
        <v>3005</v>
      </c>
      <c r="BO3265" s="177" t="s">
        <v>7533</v>
      </c>
      <c r="BU3265" s="177" t="s">
        <v>7531</v>
      </c>
      <c r="BV3265" s="177" t="s">
        <v>3005</v>
      </c>
      <c r="BW3265" s="177" t="s">
        <v>7533</v>
      </c>
    </row>
    <row r="3266" spans="51:75" x14ac:dyDescent="0.3">
      <c r="AY3266" s="226" t="e">
        <f>VLOOKUP(C3266,#REF!, 2,FALSE)</f>
        <v>#REF!</v>
      </c>
      <c r="BM3266" s="177" t="s">
        <v>127</v>
      </c>
      <c r="BN3266" s="177" t="s">
        <v>3199</v>
      </c>
      <c r="BO3266" s="177" t="s">
        <v>7530</v>
      </c>
      <c r="BU3266" s="177" t="s">
        <v>127</v>
      </c>
      <c r="BV3266" s="177" t="s">
        <v>3199</v>
      </c>
      <c r="BW3266" s="177" t="s">
        <v>7530</v>
      </c>
    </row>
    <row r="3267" spans="51:75" x14ac:dyDescent="0.3">
      <c r="AY3267" s="226" t="e">
        <f>VLOOKUP(C3267,#REF!, 2,FALSE)</f>
        <v>#REF!</v>
      </c>
      <c r="BM3267" s="177" t="s">
        <v>7534</v>
      </c>
      <c r="BN3267" s="177" t="s">
        <v>862</v>
      </c>
      <c r="BO3267" s="177" t="s">
        <v>7535</v>
      </c>
      <c r="BU3267" s="177" t="s">
        <v>7534</v>
      </c>
      <c r="BV3267" s="177" t="s">
        <v>862</v>
      </c>
      <c r="BW3267" s="177" t="s">
        <v>7535</v>
      </c>
    </row>
    <row r="3268" spans="51:75" x14ac:dyDescent="0.3">
      <c r="AY3268" s="226" t="e">
        <f>VLOOKUP(C3268,#REF!, 2,FALSE)</f>
        <v>#REF!</v>
      </c>
      <c r="BM3268" s="177" t="s">
        <v>7537</v>
      </c>
      <c r="BN3268" s="177" t="s">
        <v>862</v>
      </c>
      <c r="BO3268" s="177" t="s">
        <v>7538</v>
      </c>
      <c r="BU3268" s="177" t="s">
        <v>7537</v>
      </c>
      <c r="BV3268" s="177" t="s">
        <v>862</v>
      </c>
      <c r="BW3268" s="177" t="s">
        <v>7538</v>
      </c>
    </row>
    <row r="3269" spans="51:75" x14ac:dyDescent="0.3">
      <c r="AY3269" s="226" t="e">
        <f>VLOOKUP(C3269,#REF!, 2,FALSE)</f>
        <v>#REF!</v>
      </c>
      <c r="BM3269" s="177" t="s">
        <v>7539</v>
      </c>
      <c r="BN3269" s="177" t="s">
        <v>1342</v>
      </c>
      <c r="BO3269" s="177" t="s">
        <v>7540</v>
      </c>
      <c r="BU3269" s="177" t="s">
        <v>7539</v>
      </c>
      <c r="BV3269" s="177" t="s">
        <v>1342</v>
      </c>
      <c r="BW3269" s="177" t="s">
        <v>7540</v>
      </c>
    </row>
    <row r="3270" spans="51:75" x14ac:dyDescent="0.3">
      <c r="AY3270" s="226" t="e">
        <f>VLOOKUP(C3270,#REF!, 2,FALSE)</f>
        <v>#REF!</v>
      </c>
      <c r="BM3270" s="177" t="s">
        <v>7541</v>
      </c>
      <c r="BN3270" s="177" t="s">
        <v>862</v>
      </c>
      <c r="BO3270" s="177" t="s">
        <v>7542</v>
      </c>
      <c r="BU3270" s="177" t="s">
        <v>7541</v>
      </c>
      <c r="BV3270" s="177" t="s">
        <v>862</v>
      </c>
      <c r="BW3270" s="177" t="s">
        <v>7542</v>
      </c>
    </row>
    <row r="3271" spans="51:75" x14ac:dyDescent="0.3">
      <c r="AY3271" s="226" t="e">
        <f>VLOOKUP(C3271,#REF!, 2,FALSE)</f>
        <v>#REF!</v>
      </c>
      <c r="BM3271" s="177" t="s">
        <v>7543</v>
      </c>
      <c r="BN3271" s="177" t="s">
        <v>16979</v>
      </c>
      <c r="BO3271" s="177" t="s">
        <v>5311</v>
      </c>
      <c r="BU3271" s="177" t="s">
        <v>7543</v>
      </c>
      <c r="BV3271" s="177" t="s">
        <v>16979</v>
      </c>
      <c r="BW3271" s="177" t="s">
        <v>5311</v>
      </c>
    </row>
    <row r="3272" spans="51:75" x14ac:dyDescent="0.3">
      <c r="AY3272" s="226" t="e">
        <f>VLOOKUP(C3272,#REF!, 2,FALSE)</f>
        <v>#REF!</v>
      </c>
      <c r="BM3272" s="177" t="s">
        <v>7544</v>
      </c>
      <c r="BN3272" s="177" t="s">
        <v>862</v>
      </c>
      <c r="BO3272" s="177" t="s">
        <v>6438</v>
      </c>
      <c r="BU3272" s="177" t="s">
        <v>7544</v>
      </c>
      <c r="BV3272" s="177" t="s">
        <v>862</v>
      </c>
      <c r="BW3272" s="177" t="s">
        <v>6438</v>
      </c>
    </row>
    <row r="3273" spans="51:75" x14ac:dyDescent="0.3">
      <c r="AY3273" s="226" t="e">
        <f>VLOOKUP(C3273,#REF!, 2,FALSE)</f>
        <v>#REF!</v>
      </c>
      <c r="BM3273" s="177" t="s">
        <v>7545</v>
      </c>
      <c r="BN3273" s="177" t="s">
        <v>849</v>
      </c>
      <c r="BO3273" s="177" t="s">
        <v>770</v>
      </c>
      <c r="BU3273" s="177" t="s">
        <v>7545</v>
      </c>
      <c r="BV3273" s="177" t="s">
        <v>849</v>
      </c>
      <c r="BW3273" s="177" t="s">
        <v>770</v>
      </c>
    </row>
    <row r="3274" spans="51:75" x14ac:dyDescent="0.3">
      <c r="AY3274" s="226" t="e">
        <f>VLOOKUP(C3274,#REF!, 2,FALSE)</f>
        <v>#REF!</v>
      </c>
      <c r="BM3274" s="177" t="s">
        <v>7546</v>
      </c>
      <c r="BN3274" s="177" t="s">
        <v>797</v>
      </c>
      <c r="BO3274" s="177" t="s">
        <v>3591</v>
      </c>
      <c r="BU3274" s="177" t="s">
        <v>7546</v>
      </c>
      <c r="BV3274" s="177" t="s">
        <v>797</v>
      </c>
      <c r="BW3274" s="177" t="s">
        <v>3591</v>
      </c>
    </row>
    <row r="3275" spans="51:75" x14ac:dyDescent="0.3">
      <c r="AY3275" s="226" t="e">
        <f>VLOOKUP(C3275,#REF!, 2,FALSE)</f>
        <v>#REF!</v>
      </c>
      <c r="BM3275" s="177" t="s">
        <v>7548</v>
      </c>
      <c r="BN3275" s="177" t="s">
        <v>631</v>
      </c>
      <c r="BO3275" s="177" t="s">
        <v>7549</v>
      </c>
      <c r="BU3275" s="177" t="s">
        <v>7548</v>
      </c>
      <c r="BV3275" s="177" t="s">
        <v>631</v>
      </c>
      <c r="BW3275" s="177" t="s">
        <v>7549</v>
      </c>
    </row>
    <row r="3276" spans="51:75" x14ac:dyDescent="0.3">
      <c r="AY3276" s="226" t="e">
        <f>VLOOKUP(C3276,#REF!, 2,FALSE)</f>
        <v>#REF!</v>
      </c>
      <c r="BM3276" s="177" t="s">
        <v>7550</v>
      </c>
      <c r="BN3276" s="177" t="s">
        <v>631</v>
      </c>
      <c r="BO3276" s="177" t="s">
        <v>3630</v>
      </c>
      <c r="BU3276" s="177" t="s">
        <v>7550</v>
      </c>
      <c r="BV3276" s="177" t="s">
        <v>631</v>
      </c>
      <c r="BW3276" s="177" t="s">
        <v>3630</v>
      </c>
    </row>
    <row r="3277" spans="51:75" x14ac:dyDescent="0.3">
      <c r="AY3277" s="226" t="e">
        <f>VLOOKUP(C3277,#REF!, 2,FALSE)</f>
        <v>#REF!</v>
      </c>
      <c r="BM3277" s="177" t="s">
        <v>1323</v>
      </c>
      <c r="BN3277" s="177" t="s">
        <v>3199</v>
      </c>
      <c r="BO3277" s="177" t="s">
        <v>844</v>
      </c>
      <c r="BU3277" s="177" t="s">
        <v>1323</v>
      </c>
      <c r="BV3277" s="177" t="s">
        <v>3199</v>
      </c>
      <c r="BW3277" s="177" t="s">
        <v>844</v>
      </c>
    </row>
    <row r="3278" spans="51:75" x14ac:dyDescent="0.3">
      <c r="AY3278" s="226" t="e">
        <f>VLOOKUP(C3278,#REF!, 2,FALSE)</f>
        <v>#REF!</v>
      </c>
      <c r="BM3278" s="177" t="s">
        <v>7551</v>
      </c>
      <c r="BN3278" s="177" t="s">
        <v>2979</v>
      </c>
      <c r="BO3278" s="177" t="s">
        <v>7552</v>
      </c>
      <c r="BU3278" s="177" t="s">
        <v>7551</v>
      </c>
      <c r="BV3278" s="177" t="s">
        <v>2979</v>
      </c>
      <c r="BW3278" s="177" t="s">
        <v>7552</v>
      </c>
    </row>
    <row r="3279" spans="51:75" x14ac:dyDescent="0.3">
      <c r="AY3279" s="226" t="e">
        <f>VLOOKUP(C3279,#REF!, 2,FALSE)</f>
        <v>#REF!</v>
      </c>
      <c r="BM3279" s="177" t="s">
        <v>7553</v>
      </c>
      <c r="BN3279" s="177" t="s">
        <v>631</v>
      </c>
      <c r="BO3279" s="177" t="s">
        <v>7554</v>
      </c>
      <c r="BU3279" s="177" t="s">
        <v>7553</v>
      </c>
      <c r="BV3279" s="177" t="s">
        <v>631</v>
      </c>
      <c r="BW3279" s="177" t="s">
        <v>7554</v>
      </c>
    </row>
    <row r="3280" spans="51:75" x14ac:dyDescent="0.3">
      <c r="AY3280" s="226" t="e">
        <f>VLOOKUP(C3280,#REF!, 2,FALSE)</f>
        <v>#REF!</v>
      </c>
      <c r="BM3280" s="177" t="s">
        <v>7555</v>
      </c>
      <c r="BN3280" s="177" t="s">
        <v>841</v>
      </c>
      <c r="BO3280" s="177" t="s">
        <v>7557</v>
      </c>
      <c r="BU3280" s="177" t="s">
        <v>7555</v>
      </c>
      <c r="BV3280" s="177" t="s">
        <v>841</v>
      </c>
      <c r="BW3280" s="177" t="s">
        <v>7557</v>
      </c>
    </row>
    <row r="3281" spans="51:75" x14ac:dyDescent="0.3">
      <c r="AY3281" s="226" t="e">
        <f>VLOOKUP(C3281,#REF!, 2,FALSE)</f>
        <v>#REF!</v>
      </c>
      <c r="BM3281" s="177" t="s">
        <v>7558</v>
      </c>
      <c r="BN3281" s="177" t="s">
        <v>16986</v>
      </c>
      <c r="BO3281" s="177" t="s">
        <v>2983</v>
      </c>
      <c r="BU3281" s="177" t="s">
        <v>7558</v>
      </c>
      <c r="BV3281" s="177" t="s">
        <v>16986</v>
      </c>
      <c r="BW3281" s="177" t="s">
        <v>2983</v>
      </c>
    </row>
    <row r="3282" spans="51:75" x14ac:dyDescent="0.3">
      <c r="AY3282" s="226" t="e">
        <f>VLOOKUP(C3282,#REF!, 2,FALSE)</f>
        <v>#REF!</v>
      </c>
      <c r="BM3282" s="177" t="s">
        <v>7559</v>
      </c>
      <c r="BN3282" s="177" t="s">
        <v>663</v>
      </c>
      <c r="BO3282" s="177" t="s">
        <v>7560</v>
      </c>
      <c r="BU3282" s="177" t="s">
        <v>7559</v>
      </c>
      <c r="BV3282" s="177" t="s">
        <v>663</v>
      </c>
      <c r="BW3282" s="177" t="s">
        <v>7560</v>
      </c>
    </row>
    <row r="3283" spans="51:75" x14ac:dyDescent="0.3">
      <c r="AY3283" s="226" t="e">
        <f>VLOOKUP(C3283,#REF!, 2,FALSE)</f>
        <v>#REF!</v>
      </c>
      <c r="BM3283" s="177" t="s">
        <v>1324</v>
      </c>
      <c r="BN3283" s="177" t="s">
        <v>849</v>
      </c>
      <c r="BO3283" s="177" t="s">
        <v>1345</v>
      </c>
      <c r="BU3283" s="177" t="s">
        <v>1324</v>
      </c>
      <c r="BV3283" s="177" t="s">
        <v>849</v>
      </c>
      <c r="BW3283" s="177" t="s">
        <v>1345</v>
      </c>
    </row>
    <row r="3284" spans="51:75" x14ac:dyDescent="0.3">
      <c r="AY3284" s="226" t="e">
        <f>VLOOKUP(C3284,#REF!, 2,FALSE)</f>
        <v>#REF!</v>
      </c>
      <c r="BM3284" s="177" t="s">
        <v>7561</v>
      </c>
      <c r="BN3284" s="177" t="s">
        <v>631</v>
      </c>
      <c r="BO3284" s="177" t="s">
        <v>7562</v>
      </c>
      <c r="BU3284" s="177" t="s">
        <v>7561</v>
      </c>
      <c r="BV3284" s="177" t="s">
        <v>631</v>
      </c>
      <c r="BW3284" s="177" t="s">
        <v>7562</v>
      </c>
    </row>
    <row r="3285" spans="51:75" x14ac:dyDescent="0.3">
      <c r="AY3285" s="226" t="e">
        <f>VLOOKUP(C3285,#REF!, 2,FALSE)</f>
        <v>#REF!</v>
      </c>
      <c r="BM3285" s="177" t="s">
        <v>7563</v>
      </c>
      <c r="BN3285" s="177" t="s">
        <v>616</v>
      </c>
      <c r="BO3285" s="177" t="s">
        <v>7564</v>
      </c>
      <c r="BU3285" s="177" t="s">
        <v>7563</v>
      </c>
      <c r="BV3285" s="177" t="s">
        <v>616</v>
      </c>
      <c r="BW3285" s="177" t="s">
        <v>7564</v>
      </c>
    </row>
    <row r="3286" spans="51:75" x14ac:dyDescent="0.3">
      <c r="AY3286" s="226" t="e">
        <f>VLOOKUP(C3286,#REF!, 2,FALSE)</f>
        <v>#REF!</v>
      </c>
      <c r="BM3286" s="177" t="s">
        <v>7565</v>
      </c>
      <c r="BN3286" s="177" t="s">
        <v>841</v>
      </c>
      <c r="BO3286" s="177" t="s">
        <v>7566</v>
      </c>
      <c r="BU3286" s="177" t="s">
        <v>7565</v>
      </c>
      <c r="BV3286" s="177" t="s">
        <v>841</v>
      </c>
      <c r="BW3286" s="177" t="s">
        <v>7566</v>
      </c>
    </row>
    <row r="3287" spans="51:75" x14ac:dyDescent="0.3">
      <c r="AY3287" s="226" t="e">
        <f>VLOOKUP(C3287,#REF!, 2,FALSE)</f>
        <v>#REF!</v>
      </c>
      <c r="BM3287" s="177" t="s">
        <v>7567</v>
      </c>
      <c r="BN3287" s="177" t="s">
        <v>658</v>
      </c>
      <c r="BO3287" s="177" t="s">
        <v>7568</v>
      </c>
      <c r="BU3287" s="177" t="s">
        <v>7567</v>
      </c>
      <c r="BV3287" s="177" t="s">
        <v>658</v>
      </c>
      <c r="BW3287" s="177" t="s">
        <v>7568</v>
      </c>
    </row>
    <row r="3288" spans="51:75" x14ac:dyDescent="0.3">
      <c r="AY3288" s="226" t="e">
        <f>VLOOKUP(C3288,#REF!, 2,FALSE)</f>
        <v>#REF!</v>
      </c>
      <c r="BM3288" s="177" t="s">
        <v>1346</v>
      </c>
      <c r="BN3288" s="177" t="s">
        <v>3199</v>
      </c>
      <c r="BO3288" s="177" t="s">
        <v>7569</v>
      </c>
      <c r="BU3288" s="177" t="s">
        <v>1346</v>
      </c>
      <c r="BV3288" s="177" t="s">
        <v>3199</v>
      </c>
      <c r="BW3288" s="177" t="s">
        <v>7569</v>
      </c>
    </row>
    <row r="3289" spans="51:75" x14ac:dyDescent="0.3">
      <c r="AY3289" s="226" t="e">
        <f>VLOOKUP(C3289,#REF!, 2,FALSE)</f>
        <v>#REF!</v>
      </c>
      <c r="BM3289" s="177" t="s">
        <v>7570</v>
      </c>
      <c r="BN3289" s="177" t="s">
        <v>3005</v>
      </c>
      <c r="BO3289" s="177" t="s">
        <v>7571</v>
      </c>
      <c r="BU3289" s="177" t="s">
        <v>7570</v>
      </c>
      <c r="BV3289" s="177" t="s">
        <v>3005</v>
      </c>
      <c r="BW3289" s="177" t="s">
        <v>7571</v>
      </c>
    </row>
    <row r="3290" spans="51:75" x14ac:dyDescent="0.3">
      <c r="AY3290" s="226" t="e">
        <f>VLOOKUP(C3290,#REF!, 2,FALSE)</f>
        <v>#REF!</v>
      </c>
      <c r="BM3290" s="177" t="s">
        <v>7572</v>
      </c>
      <c r="BN3290" s="177" t="s">
        <v>3005</v>
      </c>
      <c r="BO3290" s="177" t="s">
        <v>4104</v>
      </c>
      <c r="BU3290" s="177" t="s">
        <v>7572</v>
      </c>
      <c r="BV3290" s="177" t="s">
        <v>3005</v>
      </c>
      <c r="BW3290" s="177" t="s">
        <v>4104</v>
      </c>
    </row>
    <row r="3291" spans="51:75" x14ac:dyDescent="0.3">
      <c r="AY3291" s="226" t="e">
        <f>VLOOKUP(C3291,#REF!, 2,FALSE)</f>
        <v>#REF!</v>
      </c>
      <c r="BM3291" s="177" t="s">
        <v>7573</v>
      </c>
      <c r="BN3291" s="177" t="s">
        <v>3199</v>
      </c>
      <c r="BO3291" s="177" t="s">
        <v>7574</v>
      </c>
      <c r="BU3291" s="177" t="s">
        <v>7573</v>
      </c>
      <c r="BV3291" s="177" t="s">
        <v>3199</v>
      </c>
      <c r="BW3291" s="177" t="s">
        <v>7574</v>
      </c>
    </row>
    <row r="3292" spans="51:75" x14ac:dyDescent="0.3">
      <c r="AY3292" s="226" t="e">
        <f>VLOOKUP(C3292,#REF!, 2,FALSE)</f>
        <v>#REF!</v>
      </c>
      <c r="BM3292" s="177" t="s">
        <v>7575</v>
      </c>
      <c r="BN3292" s="177" t="s">
        <v>3199</v>
      </c>
      <c r="BO3292" s="177" t="s">
        <v>7576</v>
      </c>
      <c r="BU3292" s="177" t="s">
        <v>7575</v>
      </c>
      <c r="BV3292" s="177" t="s">
        <v>3199</v>
      </c>
      <c r="BW3292" s="177" t="s">
        <v>7576</v>
      </c>
    </row>
    <row r="3293" spans="51:75" x14ac:dyDescent="0.3">
      <c r="AY3293" s="226" t="e">
        <f>VLOOKUP(C3293,#REF!, 2,FALSE)</f>
        <v>#REF!</v>
      </c>
      <c r="BM3293" s="177" t="s">
        <v>7577</v>
      </c>
      <c r="BN3293" s="177" t="s">
        <v>617</v>
      </c>
      <c r="BO3293" s="177" t="s">
        <v>7578</v>
      </c>
      <c r="BU3293" s="177" t="s">
        <v>7577</v>
      </c>
      <c r="BV3293" s="177" t="s">
        <v>617</v>
      </c>
      <c r="BW3293" s="177" t="s">
        <v>7578</v>
      </c>
    </row>
    <row r="3294" spans="51:75" x14ac:dyDescent="0.3">
      <c r="AY3294" s="226" t="e">
        <f>VLOOKUP(C3294,#REF!, 2,FALSE)</f>
        <v>#REF!</v>
      </c>
      <c r="BM3294" s="177" t="s">
        <v>7579</v>
      </c>
      <c r="BN3294" s="177" t="s">
        <v>616</v>
      </c>
      <c r="BO3294" s="177" t="s">
        <v>7580</v>
      </c>
      <c r="BU3294" s="177" t="s">
        <v>7579</v>
      </c>
      <c r="BV3294" s="177" t="s">
        <v>616</v>
      </c>
      <c r="BW3294" s="177" t="s">
        <v>7580</v>
      </c>
    </row>
    <row r="3295" spans="51:75" x14ac:dyDescent="0.3">
      <c r="AY3295" s="226" t="e">
        <f>VLOOKUP(C3295,#REF!, 2,FALSE)</f>
        <v>#REF!</v>
      </c>
      <c r="BM3295" s="177" t="s">
        <v>7581</v>
      </c>
      <c r="BN3295" s="177" t="s">
        <v>614</v>
      </c>
      <c r="BO3295" s="177" t="s">
        <v>1277</v>
      </c>
      <c r="BU3295" s="177" t="s">
        <v>7581</v>
      </c>
      <c r="BV3295" s="177" t="s">
        <v>614</v>
      </c>
      <c r="BW3295" s="177" t="s">
        <v>1277</v>
      </c>
    </row>
    <row r="3296" spans="51:75" x14ac:dyDescent="0.3">
      <c r="AY3296" s="226" t="e">
        <f>VLOOKUP(C3296,#REF!, 2,FALSE)</f>
        <v>#REF!</v>
      </c>
      <c r="BM3296" s="177" t="s">
        <v>7583</v>
      </c>
      <c r="BN3296" s="177" t="s">
        <v>619</v>
      </c>
      <c r="BO3296" s="177" t="s">
        <v>5963</v>
      </c>
      <c r="BU3296" s="177" t="s">
        <v>7583</v>
      </c>
      <c r="BV3296" s="177" t="s">
        <v>619</v>
      </c>
      <c r="BW3296" s="177" t="s">
        <v>5963</v>
      </c>
    </row>
    <row r="3297" spans="51:75" x14ac:dyDescent="0.3">
      <c r="AY3297" s="226" t="e">
        <f>VLOOKUP(C3297,#REF!, 2,FALSE)</f>
        <v>#REF!</v>
      </c>
      <c r="BM3297" s="177" t="s">
        <v>7584</v>
      </c>
      <c r="BN3297" s="177" t="s">
        <v>2979</v>
      </c>
      <c r="BO3297" s="177" t="s">
        <v>7585</v>
      </c>
      <c r="BU3297" s="177" t="s">
        <v>7584</v>
      </c>
      <c r="BV3297" s="177" t="s">
        <v>2979</v>
      </c>
      <c r="BW3297" s="177" t="s">
        <v>7585</v>
      </c>
    </row>
    <row r="3298" spans="51:75" x14ac:dyDescent="0.3">
      <c r="AY3298" s="226" t="e">
        <f>VLOOKUP(C3298,#REF!, 2,FALSE)</f>
        <v>#REF!</v>
      </c>
      <c r="BM3298" s="177" t="s">
        <v>7587</v>
      </c>
      <c r="BN3298" s="177" t="s">
        <v>3245</v>
      </c>
      <c r="BO3298" s="177" t="s">
        <v>7589</v>
      </c>
      <c r="BU3298" s="177" t="s">
        <v>7587</v>
      </c>
      <c r="BV3298" s="177" t="s">
        <v>3245</v>
      </c>
      <c r="BW3298" s="177" t="s">
        <v>7589</v>
      </c>
    </row>
    <row r="3299" spans="51:75" x14ac:dyDescent="0.3">
      <c r="AY3299" s="226" t="e">
        <f>VLOOKUP(C3299,#REF!, 2,FALSE)</f>
        <v>#REF!</v>
      </c>
      <c r="BM3299" s="177" t="s">
        <v>7590</v>
      </c>
      <c r="BN3299" s="177" t="s">
        <v>3005</v>
      </c>
      <c r="BO3299" s="177" t="s">
        <v>2354</v>
      </c>
      <c r="BU3299" s="177" t="s">
        <v>7590</v>
      </c>
      <c r="BV3299" s="177" t="s">
        <v>3005</v>
      </c>
      <c r="BW3299" s="177" t="s">
        <v>2354</v>
      </c>
    </row>
    <row r="3300" spans="51:75" x14ac:dyDescent="0.3">
      <c r="AY3300" s="226" t="e">
        <f>VLOOKUP(C3300,#REF!, 2,FALSE)</f>
        <v>#REF!</v>
      </c>
      <c r="BM3300" s="177" t="s">
        <v>7591</v>
      </c>
      <c r="BN3300" s="177" t="s">
        <v>631</v>
      </c>
      <c r="BO3300" s="177" t="s">
        <v>7592</v>
      </c>
      <c r="BU3300" s="177" t="s">
        <v>7591</v>
      </c>
      <c r="BV3300" s="177" t="s">
        <v>631</v>
      </c>
      <c r="BW3300" s="177" t="s">
        <v>7592</v>
      </c>
    </row>
    <row r="3301" spans="51:75" x14ac:dyDescent="0.3">
      <c r="AY3301" s="226" t="e">
        <f>VLOOKUP(C3301,#REF!, 2,FALSE)</f>
        <v>#REF!</v>
      </c>
      <c r="BM3301" s="177" t="s">
        <v>7593</v>
      </c>
      <c r="BN3301" s="177" t="s">
        <v>862</v>
      </c>
      <c r="BO3301" s="177" t="s">
        <v>7594</v>
      </c>
      <c r="BU3301" s="177" t="s">
        <v>7593</v>
      </c>
      <c r="BV3301" s="177" t="s">
        <v>862</v>
      </c>
      <c r="BW3301" s="177" t="s">
        <v>7594</v>
      </c>
    </row>
    <row r="3302" spans="51:75" x14ac:dyDescent="0.3">
      <c r="AY3302" s="226" t="e">
        <f>VLOOKUP(C3302,#REF!, 2,FALSE)</f>
        <v>#REF!</v>
      </c>
      <c r="BM3302" s="177" t="s">
        <v>1347</v>
      </c>
      <c r="BN3302" s="177" t="s">
        <v>1342</v>
      </c>
      <c r="BO3302" s="177" t="s">
        <v>3771</v>
      </c>
      <c r="BU3302" s="177" t="s">
        <v>1347</v>
      </c>
      <c r="BV3302" s="177" t="s">
        <v>1342</v>
      </c>
      <c r="BW3302" s="177" t="s">
        <v>3771</v>
      </c>
    </row>
    <row r="3303" spans="51:75" x14ac:dyDescent="0.3">
      <c r="AY3303" s="226" t="e">
        <f>VLOOKUP(C3303,#REF!, 2,FALSE)</f>
        <v>#REF!</v>
      </c>
      <c r="BM3303" s="177" t="s">
        <v>7595</v>
      </c>
      <c r="BN3303" s="177" t="s">
        <v>705</v>
      </c>
      <c r="BO3303" s="177" t="s">
        <v>7596</v>
      </c>
      <c r="BU3303" s="177" t="s">
        <v>7595</v>
      </c>
      <c r="BV3303" s="177" t="s">
        <v>705</v>
      </c>
      <c r="BW3303" s="177" t="s">
        <v>7596</v>
      </c>
    </row>
    <row r="3304" spans="51:75" x14ac:dyDescent="0.3">
      <c r="AY3304" s="226" t="e">
        <f>VLOOKUP(C3304,#REF!, 2,FALSE)</f>
        <v>#REF!</v>
      </c>
      <c r="BM3304" s="177" t="s">
        <v>7597</v>
      </c>
      <c r="BN3304" s="177" t="s">
        <v>696</v>
      </c>
      <c r="BO3304" s="177" t="s">
        <v>2357</v>
      </c>
      <c r="BU3304" s="177" t="s">
        <v>7597</v>
      </c>
      <c r="BV3304" s="177" t="s">
        <v>696</v>
      </c>
      <c r="BW3304" s="177" t="s">
        <v>2357</v>
      </c>
    </row>
    <row r="3305" spans="51:75" x14ac:dyDescent="0.3">
      <c r="AY3305" s="226" t="e">
        <f>VLOOKUP(C3305,#REF!, 2,FALSE)</f>
        <v>#REF!</v>
      </c>
      <c r="BM3305" s="177" t="s">
        <v>7598</v>
      </c>
      <c r="BN3305" s="177" t="s">
        <v>2983</v>
      </c>
      <c r="BO3305" s="177" t="s">
        <v>2983</v>
      </c>
      <c r="BU3305" s="177" t="s">
        <v>7598</v>
      </c>
      <c r="BV3305" s="177" t="s">
        <v>2983</v>
      </c>
      <c r="BW3305" s="177" t="s">
        <v>2983</v>
      </c>
    </row>
    <row r="3306" spans="51:75" x14ac:dyDescent="0.3">
      <c r="AY3306" s="226" t="e">
        <f>VLOOKUP(C3306,#REF!, 2,FALSE)</f>
        <v>#REF!</v>
      </c>
      <c r="BM3306" s="177" t="s">
        <v>7599</v>
      </c>
      <c r="BN3306" s="177" t="s">
        <v>2983</v>
      </c>
      <c r="BO3306" s="177" t="s">
        <v>2983</v>
      </c>
      <c r="BU3306" s="177" t="s">
        <v>7599</v>
      </c>
      <c r="BV3306" s="177" t="s">
        <v>2983</v>
      </c>
      <c r="BW3306" s="177" t="s">
        <v>2983</v>
      </c>
    </row>
    <row r="3307" spans="51:75" x14ac:dyDescent="0.3">
      <c r="AY3307" s="226" t="e">
        <f>VLOOKUP(C3307,#REF!, 2,FALSE)</f>
        <v>#REF!</v>
      </c>
      <c r="BM3307" s="177" t="s">
        <v>1348</v>
      </c>
      <c r="BN3307" s="177" t="s">
        <v>626</v>
      </c>
      <c r="BO3307" s="177" t="s">
        <v>7600</v>
      </c>
      <c r="BU3307" s="177" t="s">
        <v>1348</v>
      </c>
      <c r="BV3307" s="177" t="s">
        <v>626</v>
      </c>
      <c r="BW3307" s="177" t="s">
        <v>7600</v>
      </c>
    </row>
    <row r="3308" spans="51:75" x14ac:dyDescent="0.3">
      <c r="AY3308" s="226" t="e">
        <f>VLOOKUP(C3308,#REF!, 2,FALSE)</f>
        <v>#REF!</v>
      </c>
      <c r="BM3308" s="177" t="s">
        <v>7601</v>
      </c>
      <c r="BN3308" s="177" t="s">
        <v>852</v>
      </c>
      <c r="BO3308" s="177" t="s">
        <v>4363</v>
      </c>
      <c r="BU3308" s="177" t="s">
        <v>7601</v>
      </c>
      <c r="BV3308" s="177" t="s">
        <v>852</v>
      </c>
      <c r="BW3308" s="177" t="s">
        <v>4363</v>
      </c>
    </row>
    <row r="3309" spans="51:75" x14ac:dyDescent="0.3">
      <c r="AY3309" s="226" t="e">
        <f>VLOOKUP(C3309,#REF!, 2,FALSE)</f>
        <v>#REF!</v>
      </c>
      <c r="BM3309" s="177" t="s">
        <v>1349</v>
      </c>
      <c r="BN3309" s="177" t="s">
        <v>669</v>
      </c>
      <c r="BO3309" s="177" t="s">
        <v>7602</v>
      </c>
      <c r="BU3309" s="177" t="s">
        <v>1349</v>
      </c>
      <c r="BV3309" s="177" t="s">
        <v>669</v>
      </c>
      <c r="BW3309" s="177" t="s">
        <v>7602</v>
      </c>
    </row>
    <row r="3310" spans="51:75" x14ac:dyDescent="0.3">
      <c r="AY3310" s="226" t="e">
        <f>VLOOKUP(C3310,#REF!, 2,FALSE)</f>
        <v>#REF!</v>
      </c>
      <c r="BM3310" s="177" t="s">
        <v>7603</v>
      </c>
      <c r="BN3310" s="177" t="s">
        <v>1342</v>
      </c>
      <c r="BO3310" s="177" t="s">
        <v>7604</v>
      </c>
      <c r="BU3310" s="177" t="s">
        <v>7603</v>
      </c>
      <c r="BV3310" s="177" t="s">
        <v>1342</v>
      </c>
      <c r="BW3310" s="177" t="s">
        <v>7604</v>
      </c>
    </row>
    <row r="3311" spans="51:75" x14ac:dyDescent="0.3">
      <c r="AY3311" s="226" t="e">
        <f>VLOOKUP(C3311,#REF!, 2,FALSE)</f>
        <v>#REF!</v>
      </c>
      <c r="BM3311" s="177" t="s">
        <v>7606</v>
      </c>
      <c r="BN3311" s="177" t="s">
        <v>639</v>
      </c>
      <c r="BO3311" s="177" t="s">
        <v>7607</v>
      </c>
      <c r="BU3311" s="177" t="s">
        <v>7606</v>
      </c>
      <c r="BV3311" s="177" t="s">
        <v>639</v>
      </c>
      <c r="BW3311" s="177" t="s">
        <v>7607</v>
      </c>
    </row>
    <row r="3312" spans="51:75" x14ac:dyDescent="0.3">
      <c r="AY3312" s="226" t="e">
        <f>VLOOKUP(C3312,#REF!, 2,FALSE)</f>
        <v>#REF!</v>
      </c>
      <c r="BM3312" s="177" t="s">
        <v>7609</v>
      </c>
      <c r="BN3312" s="177" t="s">
        <v>662</v>
      </c>
      <c r="BO3312" s="177" t="s">
        <v>713</v>
      </c>
      <c r="BU3312" s="177" t="s">
        <v>7609</v>
      </c>
      <c r="BV3312" s="177" t="s">
        <v>662</v>
      </c>
      <c r="BW3312" s="177" t="s">
        <v>713</v>
      </c>
    </row>
    <row r="3313" spans="51:75" x14ac:dyDescent="0.3">
      <c r="AY3313" s="226" t="e">
        <f>VLOOKUP(C3313,#REF!, 2,FALSE)</f>
        <v>#REF!</v>
      </c>
      <c r="BM3313" s="177" t="s">
        <v>7610</v>
      </c>
      <c r="BN3313" s="177" t="s">
        <v>613</v>
      </c>
      <c r="BO3313" s="177" t="s">
        <v>7611</v>
      </c>
      <c r="BU3313" s="177" t="s">
        <v>7610</v>
      </c>
      <c r="BV3313" s="177" t="s">
        <v>613</v>
      </c>
      <c r="BW3313" s="177" t="s">
        <v>7611</v>
      </c>
    </row>
    <row r="3314" spans="51:75" x14ac:dyDescent="0.3">
      <c r="AY3314" s="226" t="e">
        <f>VLOOKUP(C3314,#REF!, 2,FALSE)</f>
        <v>#REF!</v>
      </c>
      <c r="BM3314" s="177" t="s">
        <v>7612</v>
      </c>
      <c r="BN3314" s="177" t="s">
        <v>666</v>
      </c>
      <c r="BO3314" s="177" t="s">
        <v>7614</v>
      </c>
      <c r="BU3314" s="177" t="s">
        <v>7612</v>
      </c>
      <c r="BV3314" s="177" t="s">
        <v>666</v>
      </c>
      <c r="BW3314" s="177" t="s">
        <v>7614</v>
      </c>
    </row>
    <row r="3315" spans="51:75" x14ac:dyDescent="0.3">
      <c r="AY3315" s="226" t="e">
        <f>VLOOKUP(C3315,#REF!, 2,FALSE)</f>
        <v>#REF!</v>
      </c>
      <c r="BM3315" s="177" t="s">
        <v>7616</v>
      </c>
      <c r="BN3315" s="177" t="s">
        <v>2979</v>
      </c>
      <c r="BO3315" s="177" t="s">
        <v>7617</v>
      </c>
      <c r="BU3315" s="177" t="s">
        <v>7616</v>
      </c>
      <c r="BV3315" s="177" t="s">
        <v>2979</v>
      </c>
      <c r="BW3315" s="177" t="s">
        <v>7617</v>
      </c>
    </row>
    <row r="3316" spans="51:75" x14ac:dyDescent="0.3">
      <c r="AY3316" s="226" t="e">
        <f>VLOOKUP(C3316,#REF!, 2,FALSE)</f>
        <v>#REF!</v>
      </c>
      <c r="BM3316" s="177" t="s">
        <v>7618</v>
      </c>
      <c r="BN3316" s="177" t="s">
        <v>775</v>
      </c>
      <c r="BO3316" s="177" t="s">
        <v>3081</v>
      </c>
      <c r="BU3316" s="177" t="s">
        <v>7618</v>
      </c>
      <c r="BV3316" s="177" t="s">
        <v>775</v>
      </c>
      <c r="BW3316" s="177" t="s">
        <v>3081</v>
      </c>
    </row>
    <row r="3317" spans="51:75" x14ac:dyDescent="0.3">
      <c r="AY3317" s="226" t="e">
        <f>VLOOKUP(C3317,#REF!, 2,FALSE)</f>
        <v>#REF!</v>
      </c>
      <c r="BM3317" s="177" t="s">
        <v>1350</v>
      </c>
      <c r="BN3317" s="177" t="s">
        <v>3199</v>
      </c>
      <c r="BO3317" s="177" t="s">
        <v>6793</v>
      </c>
      <c r="BU3317" s="177" t="s">
        <v>1350</v>
      </c>
      <c r="BV3317" s="177" t="s">
        <v>3199</v>
      </c>
      <c r="BW3317" s="177" t="s">
        <v>6793</v>
      </c>
    </row>
    <row r="3318" spans="51:75" x14ac:dyDescent="0.3">
      <c r="AY3318" s="226" t="e">
        <f>VLOOKUP(C3318,#REF!, 2,FALSE)</f>
        <v>#REF!</v>
      </c>
      <c r="BM3318" s="177" t="s">
        <v>7620</v>
      </c>
      <c r="BN3318" s="177" t="s">
        <v>662</v>
      </c>
      <c r="BO3318" s="177" t="s">
        <v>2359</v>
      </c>
      <c r="BU3318" s="177" t="s">
        <v>7620</v>
      </c>
      <c r="BV3318" s="177" t="s">
        <v>662</v>
      </c>
      <c r="BW3318" s="177" t="s">
        <v>2359</v>
      </c>
    </row>
    <row r="3319" spans="51:75" x14ac:dyDescent="0.3">
      <c r="AY3319" s="226" t="e">
        <f>VLOOKUP(C3319,#REF!, 2,FALSE)</f>
        <v>#REF!</v>
      </c>
      <c r="BM3319" s="177" t="s">
        <v>105</v>
      </c>
      <c r="BN3319" s="177" t="s">
        <v>662</v>
      </c>
      <c r="BO3319" s="177" t="s">
        <v>5396</v>
      </c>
      <c r="BU3319" s="177" t="s">
        <v>105</v>
      </c>
      <c r="BV3319" s="177" t="s">
        <v>662</v>
      </c>
      <c r="BW3319" s="177" t="s">
        <v>5396</v>
      </c>
    </row>
    <row r="3320" spans="51:75" x14ac:dyDescent="0.3">
      <c r="AY3320" s="226" t="e">
        <f>VLOOKUP(C3320,#REF!, 2,FALSE)</f>
        <v>#REF!</v>
      </c>
      <c r="BM3320" s="177" t="s">
        <v>7621</v>
      </c>
      <c r="BN3320" s="177" t="s">
        <v>731</v>
      </c>
      <c r="BO3320" s="177" t="s">
        <v>3387</v>
      </c>
      <c r="BU3320" s="177" t="s">
        <v>7621</v>
      </c>
      <c r="BV3320" s="177" t="s">
        <v>731</v>
      </c>
      <c r="BW3320" s="177" t="s">
        <v>3387</v>
      </c>
    </row>
    <row r="3321" spans="51:75" x14ac:dyDescent="0.3">
      <c r="AY3321" s="226" t="e">
        <f>VLOOKUP(C3321,#REF!, 2,FALSE)</f>
        <v>#REF!</v>
      </c>
      <c r="BM3321" s="177" t="s">
        <v>126</v>
      </c>
      <c r="BN3321" s="177" t="s">
        <v>3045</v>
      </c>
      <c r="BO3321" s="177" t="s">
        <v>7622</v>
      </c>
      <c r="BU3321" s="177" t="s">
        <v>126</v>
      </c>
      <c r="BV3321" s="177" t="s">
        <v>3045</v>
      </c>
      <c r="BW3321" s="177" t="s">
        <v>7622</v>
      </c>
    </row>
    <row r="3322" spans="51:75" x14ac:dyDescent="0.3">
      <c r="AY3322" s="226" t="e">
        <f>VLOOKUP(C3322,#REF!, 2,FALSE)</f>
        <v>#REF!</v>
      </c>
      <c r="BM3322" s="177" t="s">
        <v>7623</v>
      </c>
      <c r="BN3322" s="177" t="s">
        <v>3199</v>
      </c>
      <c r="BO3322" s="177" t="s">
        <v>7377</v>
      </c>
      <c r="BU3322" s="177" t="s">
        <v>7623</v>
      </c>
      <c r="BV3322" s="177" t="s">
        <v>3199</v>
      </c>
      <c r="BW3322" s="177" t="s">
        <v>7377</v>
      </c>
    </row>
    <row r="3323" spans="51:75" x14ac:dyDescent="0.3">
      <c r="AY3323" s="226" t="e">
        <f>VLOOKUP(C3323,#REF!, 2,FALSE)</f>
        <v>#REF!</v>
      </c>
      <c r="BM3323" s="177" t="s">
        <v>1351</v>
      </c>
      <c r="BN3323" s="177" t="s">
        <v>639</v>
      </c>
      <c r="BO3323" s="177" t="s">
        <v>1657</v>
      </c>
      <c r="BU3323" s="177" t="s">
        <v>1351</v>
      </c>
      <c r="BV3323" s="177" t="s">
        <v>639</v>
      </c>
      <c r="BW3323" s="177" t="s">
        <v>1657</v>
      </c>
    </row>
    <row r="3324" spans="51:75" x14ac:dyDescent="0.3">
      <c r="AY3324" s="226" t="e">
        <f>VLOOKUP(C3324,#REF!, 2,FALSE)</f>
        <v>#REF!</v>
      </c>
      <c r="BM3324" s="177" t="s">
        <v>7625</v>
      </c>
      <c r="BN3324" s="177" t="s">
        <v>3199</v>
      </c>
      <c r="BO3324" s="177" t="s">
        <v>7377</v>
      </c>
      <c r="BU3324" s="177" t="s">
        <v>7625</v>
      </c>
      <c r="BV3324" s="177" t="s">
        <v>3199</v>
      </c>
      <c r="BW3324" s="177" t="s">
        <v>7377</v>
      </c>
    </row>
    <row r="3325" spans="51:75" x14ac:dyDescent="0.3">
      <c r="AY3325" s="226" t="e">
        <f>VLOOKUP(C3325,#REF!, 2,FALSE)</f>
        <v>#REF!</v>
      </c>
      <c r="BM3325" s="177" t="s">
        <v>7626</v>
      </c>
      <c r="BN3325" s="177" t="s">
        <v>862</v>
      </c>
      <c r="BO3325" s="177" t="s">
        <v>729</v>
      </c>
      <c r="BU3325" s="177" t="s">
        <v>7626</v>
      </c>
      <c r="BV3325" s="177" t="s">
        <v>862</v>
      </c>
      <c r="BW3325" s="177" t="s">
        <v>729</v>
      </c>
    </row>
    <row r="3326" spans="51:75" x14ac:dyDescent="0.3">
      <c r="AY3326" s="226" t="e">
        <f>VLOOKUP(C3326,#REF!, 2,FALSE)</f>
        <v>#REF!</v>
      </c>
      <c r="BM3326" s="177" t="s">
        <v>7627</v>
      </c>
      <c r="BN3326" s="177" t="s">
        <v>3199</v>
      </c>
      <c r="BO3326" s="177" t="s">
        <v>2392</v>
      </c>
      <c r="BU3326" s="177" t="s">
        <v>7627</v>
      </c>
      <c r="BV3326" s="177" t="s">
        <v>3199</v>
      </c>
      <c r="BW3326" s="177" t="s">
        <v>2392</v>
      </c>
    </row>
    <row r="3327" spans="51:75" x14ac:dyDescent="0.3">
      <c r="AY3327" s="226" t="e">
        <f>VLOOKUP(C3327,#REF!, 2,FALSE)</f>
        <v>#REF!</v>
      </c>
      <c r="BM3327" s="177" t="s">
        <v>7628</v>
      </c>
      <c r="BN3327" s="177" t="s">
        <v>719</v>
      </c>
      <c r="BO3327" s="177" t="s">
        <v>697</v>
      </c>
      <c r="BU3327" s="177" t="s">
        <v>7628</v>
      </c>
      <c r="BV3327" s="177" t="s">
        <v>719</v>
      </c>
      <c r="BW3327" s="177" t="s">
        <v>697</v>
      </c>
    </row>
    <row r="3328" spans="51:75" x14ac:dyDescent="0.3">
      <c r="AY3328" s="226" t="e">
        <f>VLOOKUP(C3328,#REF!, 2,FALSE)</f>
        <v>#REF!</v>
      </c>
      <c r="BM3328" s="177" t="s">
        <v>1352</v>
      </c>
      <c r="BN3328" s="177" t="s">
        <v>715</v>
      </c>
      <c r="BO3328" s="177" t="s">
        <v>692</v>
      </c>
      <c r="BU3328" s="177" t="s">
        <v>1352</v>
      </c>
      <c r="BV3328" s="177" t="s">
        <v>715</v>
      </c>
      <c r="BW3328" s="177" t="s">
        <v>692</v>
      </c>
    </row>
    <row r="3329" spans="51:75" x14ac:dyDescent="0.3">
      <c r="AY3329" s="226" t="e">
        <f>VLOOKUP(C3329,#REF!, 2,FALSE)</f>
        <v>#REF!</v>
      </c>
      <c r="BM3329" s="177" t="s">
        <v>7629</v>
      </c>
      <c r="BN3329" s="177" t="s">
        <v>3199</v>
      </c>
      <c r="BO3329" s="177" t="s">
        <v>1425</v>
      </c>
      <c r="BU3329" s="177" t="s">
        <v>7629</v>
      </c>
      <c r="BV3329" s="177" t="s">
        <v>3199</v>
      </c>
      <c r="BW3329" s="177" t="s">
        <v>1425</v>
      </c>
    </row>
    <row r="3330" spans="51:75" x14ac:dyDescent="0.3">
      <c r="AY3330" s="226" t="e">
        <f>VLOOKUP(C3330,#REF!, 2,FALSE)</f>
        <v>#REF!</v>
      </c>
      <c r="BM3330" s="177" t="s">
        <v>7630</v>
      </c>
      <c r="BN3330" s="177" t="s">
        <v>3199</v>
      </c>
      <c r="BO3330" s="177" t="s">
        <v>3962</v>
      </c>
      <c r="BU3330" s="177" t="s">
        <v>7630</v>
      </c>
      <c r="BV3330" s="177" t="s">
        <v>3199</v>
      </c>
      <c r="BW3330" s="177" t="s">
        <v>3962</v>
      </c>
    </row>
    <row r="3331" spans="51:75" x14ac:dyDescent="0.3">
      <c r="AY3331" s="226" t="e">
        <f>VLOOKUP(C3331,#REF!, 2,FALSE)</f>
        <v>#REF!</v>
      </c>
      <c r="BM3331" s="177" t="s">
        <v>7631</v>
      </c>
      <c r="BN3331" s="177" t="s">
        <v>3199</v>
      </c>
      <c r="BO3331" s="177" t="s">
        <v>697</v>
      </c>
      <c r="BU3331" s="177" t="s">
        <v>7631</v>
      </c>
      <c r="BV3331" s="177" t="s">
        <v>3199</v>
      </c>
      <c r="BW3331" s="177" t="s">
        <v>697</v>
      </c>
    </row>
    <row r="3332" spans="51:75" x14ac:dyDescent="0.3">
      <c r="AY3332" s="226" t="e">
        <f>VLOOKUP(C3332,#REF!, 2,FALSE)</f>
        <v>#REF!</v>
      </c>
      <c r="BM3332" s="177" t="s">
        <v>7632</v>
      </c>
      <c r="BN3332" s="177" t="s">
        <v>3005</v>
      </c>
      <c r="BO3332" s="177" t="s">
        <v>1443</v>
      </c>
      <c r="BU3332" s="177" t="s">
        <v>7632</v>
      </c>
      <c r="BV3332" s="177" t="s">
        <v>3005</v>
      </c>
      <c r="BW3332" s="177" t="s">
        <v>1443</v>
      </c>
    </row>
    <row r="3333" spans="51:75" x14ac:dyDescent="0.3">
      <c r="AY3333" s="226" t="e">
        <f>VLOOKUP(C3333,#REF!, 2,FALSE)</f>
        <v>#REF!</v>
      </c>
      <c r="BM3333" s="177" t="s">
        <v>7633</v>
      </c>
      <c r="BN3333" s="177" t="s">
        <v>1342</v>
      </c>
      <c r="BO3333" s="177" t="s">
        <v>1397</v>
      </c>
      <c r="BU3333" s="177" t="s">
        <v>7633</v>
      </c>
      <c r="BV3333" s="177" t="s">
        <v>1342</v>
      </c>
      <c r="BW3333" s="177" t="s">
        <v>1397</v>
      </c>
    </row>
    <row r="3334" spans="51:75" x14ac:dyDescent="0.3">
      <c r="AY3334" s="226" t="e">
        <f>VLOOKUP(C3334,#REF!, 2,FALSE)</f>
        <v>#REF!</v>
      </c>
      <c r="BM3334" s="177" t="s">
        <v>7634</v>
      </c>
      <c r="BN3334" s="177" t="s">
        <v>614</v>
      </c>
      <c r="BO3334" s="177" t="s">
        <v>7635</v>
      </c>
      <c r="BU3334" s="177" t="s">
        <v>7634</v>
      </c>
      <c r="BV3334" s="177" t="s">
        <v>614</v>
      </c>
      <c r="BW3334" s="177" t="s">
        <v>7635</v>
      </c>
    </row>
    <row r="3335" spans="51:75" x14ac:dyDescent="0.3">
      <c r="AY3335" s="226" t="e">
        <f>VLOOKUP(C3335,#REF!, 2,FALSE)</f>
        <v>#REF!</v>
      </c>
      <c r="BM3335" s="177" t="s">
        <v>7636</v>
      </c>
      <c r="BN3335" s="177" t="s">
        <v>778</v>
      </c>
      <c r="BO3335" s="177" t="s">
        <v>7637</v>
      </c>
      <c r="BU3335" s="177" t="s">
        <v>7636</v>
      </c>
      <c r="BV3335" s="177" t="s">
        <v>778</v>
      </c>
      <c r="BW3335" s="177" t="s">
        <v>7637</v>
      </c>
    </row>
    <row r="3336" spans="51:75" x14ac:dyDescent="0.3">
      <c r="AY3336" s="226" t="e">
        <f>VLOOKUP(C3336,#REF!, 2,FALSE)</f>
        <v>#REF!</v>
      </c>
      <c r="BM3336" s="177" t="s">
        <v>7639</v>
      </c>
      <c r="BN3336" s="177" t="s">
        <v>719</v>
      </c>
      <c r="BO3336" s="177" t="s">
        <v>1409</v>
      </c>
      <c r="BU3336" s="177" t="s">
        <v>7639</v>
      </c>
      <c r="BV3336" s="177" t="s">
        <v>719</v>
      </c>
      <c r="BW3336" s="177" t="s">
        <v>1409</v>
      </c>
    </row>
    <row r="3337" spans="51:75" x14ac:dyDescent="0.3">
      <c r="AY3337" s="226" t="e">
        <f>VLOOKUP(C3337,#REF!, 2,FALSE)</f>
        <v>#REF!</v>
      </c>
      <c r="BM3337" s="177" t="s">
        <v>7640</v>
      </c>
      <c r="BN3337" s="177" t="s">
        <v>3005</v>
      </c>
      <c r="BO3337" s="177" t="s">
        <v>7641</v>
      </c>
      <c r="BU3337" s="177" t="s">
        <v>7640</v>
      </c>
      <c r="BV3337" s="177" t="s">
        <v>3005</v>
      </c>
      <c r="BW3337" s="177" t="s">
        <v>7641</v>
      </c>
    </row>
    <row r="3338" spans="51:75" x14ac:dyDescent="0.3">
      <c r="AY3338" s="226" t="e">
        <f>VLOOKUP(C3338,#REF!, 2,FALSE)</f>
        <v>#REF!</v>
      </c>
      <c r="BM3338" s="177" t="s">
        <v>7642</v>
      </c>
      <c r="BN3338" s="177" t="s">
        <v>780</v>
      </c>
      <c r="BO3338" s="177" t="s">
        <v>6909</v>
      </c>
      <c r="BU3338" s="177" t="s">
        <v>7642</v>
      </c>
      <c r="BV3338" s="177" t="s">
        <v>780</v>
      </c>
      <c r="BW3338" s="177" t="s">
        <v>6909</v>
      </c>
    </row>
    <row r="3339" spans="51:75" x14ac:dyDescent="0.3">
      <c r="AY3339" s="226" t="e">
        <f>VLOOKUP(C3339,#REF!, 2,FALSE)</f>
        <v>#REF!</v>
      </c>
      <c r="BM3339" s="177" t="s">
        <v>7643</v>
      </c>
      <c r="BN3339" s="177" t="s">
        <v>703</v>
      </c>
      <c r="BO3339" s="177" t="s">
        <v>7644</v>
      </c>
      <c r="BU3339" s="177" t="s">
        <v>7643</v>
      </c>
      <c r="BV3339" s="177" t="s">
        <v>703</v>
      </c>
      <c r="BW3339" s="177" t="s">
        <v>7644</v>
      </c>
    </row>
    <row r="3340" spans="51:75" x14ac:dyDescent="0.3">
      <c r="AY3340" s="226" t="e">
        <f>VLOOKUP(C3340,#REF!, 2,FALSE)</f>
        <v>#REF!</v>
      </c>
      <c r="BM3340" s="177" t="s">
        <v>1353</v>
      </c>
      <c r="BN3340" s="177" t="s">
        <v>637</v>
      </c>
      <c r="BO3340" s="177" t="s">
        <v>7645</v>
      </c>
      <c r="BU3340" s="177" t="s">
        <v>1353</v>
      </c>
      <c r="BV3340" s="177" t="s">
        <v>637</v>
      </c>
      <c r="BW3340" s="177" t="s">
        <v>7645</v>
      </c>
    </row>
    <row r="3341" spans="51:75" x14ac:dyDescent="0.3">
      <c r="AY3341" s="226" t="e">
        <f>VLOOKUP(C3341,#REF!, 2,FALSE)</f>
        <v>#REF!</v>
      </c>
      <c r="BM3341" s="177" t="s">
        <v>7646</v>
      </c>
      <c r="BN3341" s="177" t="s">
        <v>669</v>
      </c>
      <c r="BO3341" s="177" t="s">
        <v>7647</v>
      </c>
      <c r="BU3341" s="177" t="s">
        <v>7646</v>
      </c>
      <c r="BV3341" s="177" t="s">
        <v>669</v>
      </c>
      <c r="BW3341" s="177" t="s">
        <v>7647</v>
      </c>
    </row>
    <row r="3342" spans="51:75" x14ac:dyDescent="0.3">
      <c r="AY3342" s="226" t="e">
        <f>VLOOKUP(C3342,#REF!, 2,FALSE)</f>
        <v>#REF!</v>
      </c>
      <c r="BM3342" s="177" t="s">
        <v>7648</v>
      </c>
      <c r="BN3342" s="177" t="s">
        <v>3199</v>
      </c>
      <c r="BO3342" s="177" t="s">
        <v>7649</v>
      </c>
      <c r="BU3342" s="177" t="s">
        <v>7648</v>
      </c>
      <c r="BV3342" s="177" t="s">
        <v>3199</v>
      </c>
      <c r="BW3342" s="177" t="s">
        <v>7649</v>
      </c>
    </row>
    <row r="3343" spans="51:75" x14ac:dyDescent="0.3">
      <c r="AY3343" s="226" t="e">
        <f>VLOOKUP(C3343,#REF!, 2,FALSE)</f>
        <v>#REF!</v>
      </c>
      <c r="BM3343" s="177" t="s">
        <v>7650</v>
      </c>
      <c r="BN3343" s="177" t="s">
        <v>662</v>
      </c>
      <c r="BO3343" s="177" t="s">
        <v>3340</v>
      </c>
      <c r="BU3343" s="177" t="s">
        <v>7650</v>
      </c>
      <c r="BV3343" s="177" t="s">
        <v>662</v>
      </c>
      <c r="BW3343" s="177" t="s">
        <v>3340</v>
      </c>
    </row>
    <row r="3344" spans="51:75" x14ac:dyDescent="0.3">
      <c r="AY3344" s="226" t="e">
        <f>VLOOKUP(C3344,#REF!, 2,FALSE)</f>
        <v>#REF!</v>
      </c>
      <c r="BM3344" s="177" t="s">
        <v>7651</v>
      </c>
      <c r="BN3344" s="177" t="s">
        <v>3199</v>
      </c>
      <c r="BO3344" s="177" t="s">
        <v>7653</v>
      </c>
      <c r="BU3344" s="177" t="s">
        <v>7651</v>
      </c>
      <c r="BV3344" s="177" t="s">
        <v>3199</v>
      </c>
      <c r="BW3344" s="177" t="s">
        <v>7653</v>
      </c>
    </row>
    <row r="3345" spans="51:75" x14ac:dyDescent="0.3">
      <c r="AY3345" s="226" t="e">
        <f>VLOOKUP(C3345,#REF!, 2,FALSE)</f>
        <v>#REF!</v>
      </c>
      <c r="BM3345" s="177" t="s">
        <v>7654</v>
      </c>
      <c r="BN3345" s="177" t="s">
        <v>3199</v>
      </c>
      <c r="BO3345" s="177" t="s">
        <v>7655</v>
      </c>
      <c r="BU3345" s="177" t="s">
        <v>7654</v>
      </c>
      <c r="BV3345" s="177" t="s">
        <v>3199</v>
      </c>
      <c r="BW3345" s="177" t="s">
        <v>7655</v>
      </c>
    </row>
    <row r="3346" spans="51:75" x14ac:dyDescent="0.3">
      <c r="AY3346" s="226" t="e">
        <f>VLOOKUP(C3346,#REF!, 2,FALSE)</f>
        <v>#REF!</v>
      </c>
      <c r="BM3346" s="177" t="s">
        <v>7656</v>
      </c>
      <c r="BN3346" s="177" t="s">
        <v>3199</v>
      </c>
      <c r="BO3346" s="177" t="s">
        <v>697</v>
      </c>
      <c r="BU3346" s="177" t="s">
        <v>7656</v>
      </c>
      <c r="BV3346" s="177" t="s">
        <v>3199</v>
      </c>
      <c r="BW3346" s="177" t="s">
        <v>697</v>
      </c>
    </row>
    <row r="3347" spans="51:75" x14ac:dyDescent="0.3">
      <c r="AY3347" s="226" t="e">
        <f>VLOOKUP(C3347,#REF!, 2,FALSE)</f>
        <v>#REF!</v>
      </c>
      <c r="BM3347" s="177" t="s">
        <v>7657</v>
      </c>
      <c r="BN3347" s="177" t="s">
        <v>3199</v>
      </c>
      <c r="BO3347" s="177" t="s">
        <v>4398</v>
      </c>
      <c r="BU3347" s="177" t="s">
        <v>7657</v>
      </c>
      <c r="BV3347" s="177" t="s">
        <v>3199</v>
      </c>
      <c r="BW3347" s="177" t="s">
        <v>4398</v>
      </c>
    </row>
    <row r="3348" spans="51:75" x14ac:dyDescent="0.3">
      <c r="AY3348" s="226" t="e">
        <f>VLOOKUP(C3348,#REF!, 2,FALSE)</f>
        <v>#REF!</v>
      </c>
      <c r="BM3348" s="177" t="s">
        <v>7658</v>
      </c>
      <c r="BN3348" s="177" t="s">
        <v>862</v>
      </c>
      <c r="BO3348" s="177" t="s">
        <v>627</v>
      </c>
      <c r="BU3348" s="177" t="s">
        <v>7658</v>
      </c>
      <c r="BV3348" s="177" t="s">
        <v>862</v>
      </c>
      <c r="BW3348" s="177" t="s">
        <v>627</v>
      </c>
    </row>
    <row r="3349" spans="51:75" x14ac:dyDescent="0.3">
      <c r="AY3349" s="226" t="e">
        <f>VLOOKUP(C3349,#REF!, 2,FALSE)</f>
        <v>#REF!</v>
      </c>
      <c r="BM3349" s="177" t="s">
        <v>125</v>
      </c>
      <c r="BN3349" s="177" t="s">
        <v>719</v>
      </c>
      <c r="BO3349" s="177" t="s">
        <v>7659</v>
      </c>
      <c r="BU3349" s="177" t="s">
        <v>125</v>
      </c>
      <c r="BV3349" s="177" t="s">
        <v>719</v>
      </c>
      <c r="BW3349" s="177" t="s">
        <v>7659</v>
      </c>
    </row>
    <row r="3350" spans="51:75" x14ac:dyDescent="0.3">
      <c r="AY3350" s="226" t="e">
        <f>VLOOKUP(C3350,#REF!, 2,FALSE)</f>
        <v>#REF!</v>
      </c>
      <c r="BM3350" s="177" t="s">
        <v>7660</v>
      </c>
      <c r="BN3350" s="177" t="s">
        <v>719</v>
      </c>
      <c r="BO3350" s="177" t="s">
        <v>2170</v>
      </c>
      <c r="BU3350" s="177" t="s">
        <v>7660</v>
      </c>
      <c r="BV3350" s="177" t="s">
        <v>719</v>
      </c>
      <c r="BW3350" s="177" t="s">
        <v>2170</v>
      </c>
    </row>
    <row r="3351" spans="51:75" x14ac:dyDescent="0.3">
      <c r="AY3351" s="226" t="e">
        <f>VLOOKUP(C3351,#REF!, 2,FALSE)</f>
        <v>#REF!</v>
      </c>
      <c r="BM3351" s="177" t="s">
        <v>7661</v>
      </c>
      <c r="BN3351" s="177" t="s">
        <v>849</v>
      </c>
      <c r="BO3351" s="177" t="s">
        <v>4117</v>
      </c>
      <c r="BU3351" s="177" t="s">
        <v>7661</v>
      </c>
      <c r="BV3351" s="177" t="s">
        <v>849</v>
      </c>
      <c r="BW3351" s="177" t="s">
        <v>4117</v>
      </c>
    </row>
    <row r="3352" spans="51:75" x14ac:dyDescent="0.3">
      <c r="AY3352" s="226" t="e">
        <f>VLOOKUP(C3352,#REF!, 2,FALSE)</f>
        <v>#REF!</v>
      </c>
      <c r="BM3352" s="177" t="s">
        <v>7662</v>
      </c>
      <c r="BN3352" s="177" t="s">
        <v>2979</v>
      </c>
      <c r="BO3352" s="177" t="s">
        <v>5855</v>
      </c>
      <c r="BU3352" s="177" t="s">
        <v>7662</v>
      </c>
      <c r="BV3352" s="177" t="s">
        <v>2979</v>
      </c>
      <c r="BW3352" s="177" t="s">
        <v>5855</v>
      </c>
    </row>
    <row r="3353" spans="51:75" x14ac:dyDescent="0.3">
      <c r="AY3353" s="226" t="e">
        <f>VLOOKUP(C3353,#REF!, 2,FALSE)</f>
        <v>#REF!</v>
      </c>
      <c r="BM3353" s="177" t="s">
        <v>1354</v>
      </c>
      <c r="BN3353" s="177" t="s">
        <v>3199</v>
      </c>
      <c r="BO3353" s="177" t="s">
        <v>618</v>
      </c>
      <c r="BU3353" s="177" t="s">
        <v>1354</v>
      </c>
      <c r="BV3353" s="177" t="s">
        <v>3199</v>
      </c>
      <c r="BW3353" s="177" t="s">
        <v>618</v>
      </c>
    </row>
    <row r="3354" spans="51:75" x14ac:dyDescent="0.3">
      <c r="AY3354" s="226" t="e">
        <f>VLOOKUP(C3354,#REF!, 2,FALSE)</f>
        <v>#REF!</v>
      </c>
      <c r="BM3354" s="177" t="s">
        <v>7663</v>
      </c>
      <c r="BN3354" s="177" t="s">
        <v>3199</v>
      </c>
      <c r="BO3354" s="177" t="s">
        <v>627</v>
      </c>
      <c r="BU3354" s="177" t="s">
        <v>7663</v>
      </c>
      <c r="BV3354" s="177" t="s">
        <v>3199</v>
      </c>
      <c r="BW3354" s="177" t="s">
        <v>627</v>
      </c>
    </row>
    <row r="3355" spans="51:75" x14ac:dyDescent="0.3">
      <c r="AY3355" s="226" t="e">
        <f>VLOOKUP(C3355,#REF!, 2,FALSE)</f>
        <v>#REF!</v>
      </c>
      <c r="BM3355" s="177" t="s">
        <v>7664</v>
      </c>
      <c r="BN3355" s="177" t="s">
        <v>3199</v>
      </c>
      <c r="BO3355" s="177" t="s">
        <v>692</v>
      </c>
      <c r="BU3355" s="177" t="s">
        <v>7664</v>
      </c>
      <c r="BV3355" s="177" t="s">
        <v>3199</v>
      </c>
      <c r="BW3355" s="177" t="s">
        <v>692</v>
      </c>
    </row>
    <row r="3356" spans="51:75" x14ac:dyDescent="0.3">
      <c r="AY3356" s="226" t="e">
        <f>VLOOKUP(C3356,#REF!, 2,FALSE)</f>
        <v>#REF!</v>
      </c>
      <c r="BM3356" s="177" t="s">
        <v>7665</v>
      </c>
      <c r="BN3356" s="177" t="s">
        <v>3199</v>
      </c>
      <c r="BO3356" s="177" t="s">
        <v>697</v>
      </c>
      <c r="BU3356" s="177" t="s">
        <v>7665</v>
      </c>
      <c r="BV3356" s="177" t="s">
        <v>3199</v>
      </c>
      <c r="BW3356" s="177" t="s">
        <v>697</v>
      </c>
    </row>
    <row r="3357" spans="51:75" x14ac:dyDescent="0.3">
      <c r="AY3357" s="226" t="e">
        <f>VLOOKUP(C3357,#REF!, 2,FALSE)</f>
        <v>#REF!</v>
      </c>
      <c r="BM3357" s="177" t="s">
        <v>7666</v>
      </c>
      <c r="BN3357" s="177" t="s">
        <v>1139</v>
      </c>
      <c r="BO3357" s="177" t="s">
        <v>7667</v>
      </c>
      <c r="BU3357" s="177" t="s">
        <v>7666</v>
      </c>
      <c r="BV3357" s="177" t="s">
        <v>1139</v>
      </c>
      <c r="BW3357" s="177" t="s">
        <v>7667</v>
      </c>
    </row>
    <row r="3358" spans="51:75" x14ac:dyDescent="0.3">
      <c r="AY3358" s="226" t="e">
        <f>VLOOKUP(C3358,#REF!, 2,FALSE)</f>
        <v>#REF!</v>
      </c>
      <c r="BM3358" s="177" t="s">
        <v>7668</v>
      </c>
      <c r="BN3358" s="177" t="s">
        <v>3199</v>
      </c>
      <c r="BO3358" s="177" t="s">
        <v>697</v>
      </c>
      <c r="BU3358" s="177" t="s">
        <v>7668</v>
      </c>
      <c r="BV3358" s="177" t="s">
        <v>3199</v>
      </c>
      <c r="BW3358" s="177" t="s">
        <v>697</v>
      </c>
    </row>
    <row r="3359" spans="51:75" x14ac:dyDescent="0.3">
      <c r="AY3359" s="226" t="e">
        <f>VLOOKUP(C3359,#REF!, 2,FALSE)</f>
        <v>#REF!</v>
      </c>
      <c r="BM3359" s="177" t="s">
        <v>1355</v>
      </c>
      <c r="BN3359" s="177" t="s">
        <v>3199</v>
      </c>
      <c r="BO3359" s="177" t="s">
        <v>697</v>
      </c>
      <c r="BU3359" s="177" t="s">
        <v>1355</v>
      </c>
      <c r="BV3359" s="177" t="s">
        <v>3199</v>
      </c>
      <c r="BW3359" s="177" t="s">
        <v>697</v>
      </c>
    </row>
    <row r="3360" spans="51:75" x14ac:dyDescent="0.3">
      <c r="AY3360" s="226" t="e">
        <f>VLOOKUP(C3360,#REF!, 2,FALSE)</f>
        <v>#REF!</v>
      </c>
      <c r="BM3360" s="177" t="s">
        <v>7670</v>
      </c>
      <c r="BN3360" s="177" t="s">
        <v>666</v>
      </c>
      <c r="BO3360" s="177" t="s">
        <v>1224</v>
      </c>
      <c r="BU3360" s="177" t="s">
        <v>7670</v>
      </c>
      <c r="BV3360" s="177" t="s">
        <v>666</v>
      </c>
      <c r="BW3360" s="177" t="s">
        <v>1224</v>
      </c>
    </row>
    <row r="3361" spans="51:75" x14ac:dyDescent="0.3">
      <c r="AY3361" s="226" t="e">
        <f>VLOOKUP(C3361,#REF!, 2,FALSE)</f>
        <v>#REF!</v>
      </c>
      <c r="BM3361" s="177" t="s">
        <v>1356</v>
      </c>
      <c r="BN3361" s="177" t="s">
        <v>16982</v>
      </c>
      <c r="BO3361" s="177" t="s">
        <v>4788</v>
      </c>
      <c r="BU3361" s="177" t="s">
        <v>1356</v>
      </c>
      <c r="BV3361" s="177" t="s">
        <v>16982</v>
      </c>
      <c r="BW3361" s="177" t="s">
        <v>4788</v>
      </c>
    </row>
    <row r="3362" spans="51:75" x14ac:dyDescent="0.3">
      <c r="AY3362" s="226" t="e">
        <f>VLOOKUP(C3362,#REF!, 2,FALSE)</f>
        <v>#REF!</v>
      </c>
      <c r="BM3362" s="177" t="s">
        <v>1357</v>
      </c>
      <c r="BN3362" s="177" t="s">
        <v>849</v>
      </c>
      <c r="BO3362" s="177" t="s">
        <v>5513</v>
      </c>
      <c r="BU3362" s="177" t="s">
        <v>1357</v>
      </c>
      <c r="BV3362" s="177" t="s">
        <v>849</v>
      </c>
      <c r="BW3362" s="177" t="s">
        <v>5513</v>
      </c>
    </row>
    <row r="3363" spans="51:75" x14ac:dyDescent="0.3">
      <c r="AY3363" s="226" t="e">
        <f>VLOOKUP(C3363,#REF!, 2,FALSE)</f>
        <v>#REF!</v>
      </c>
      <c r="BM3363" s="177" t="s">
        <v>7671</v>
      </c>
      <c r="BN3363" s="177" t="s">
        <v>3045</v>
      </c>
      <c r="BO3363" s="177" t="s">
        <v>7672</v>
      </c>
      <c r="BU3363" s="177" t="s">
        <v>7671</v>
      </c>
      <c r="BV3363" s="177" t="s">
        <v>3045</v>
      </c>
      <c r="BW3363" s="177" t="s">
        <v>7672</v>
      </c>
    </row>
    <row r="3364" spans="51:75" x14ac:dyDescent="0.3">
      <c r="AY3364" s="226" t="e">
        <f>VLOOKUP(C3364,#REF!, 2,FALSE)</f>
        <v>#REF!</v>
      </c>
      <c r="BM3364" s="177" t="s">
        <v>7673</v>
      </c>
      <c r="BN3364" s="177" t="s">
        <v>3005</v>
      </c>
      <c r="BO3364" s="177" t="s">
        <v>2098</v>
      </c>
      <c r="BU3364" s="177" t="s">
        <v>7673</v>
      </c>
      <c r="BV3364" s="177" t="s">
        <v>3005</v>
      </c>
      <c r="BW3364" s="177" t="s">
        <v>2098</v>
      </c>
    </row>
    <row r="3365" spans="51:75" x14ac:dyDescent="0.3">
      <c r="AY3365" s="226" t="e">
        <f>VLOOKUP(C3365,#REF!, 2,FALSE)</f>
        <v>#REF!</v>
      </c>
      <c r="BM3365" s="177" t="s">
        <v>7674</v>
      </c>
      <c r="BN3365" s="177" t="s">
        <v>3199</v>
      </c>
      <c r="BO3365" s="177" t="s">
        <v>7675</v>
      </c>
      <c r="BU3365" s="177" t="s">
        <v>7674</v>
      </c>
      <c r="BV3365" s="177" t="s">
        <v>3199</v>
      </c>
      <c r="BW3365" s="177" t="s">
        <v>7675</v>
      </c>
    </row>
    <row r="3366" spans="51:75" x14ac:dyDescent="0.3">
      <c r="AY3366" s="226" t="e">
        <f>VLOOKUP(C3366,#REF!, 2,FALSE)</f>
        <v>#REF!</v>
      </c>
      <c r="BM3366" s="177" t="s">
        <v>7676</v>
      </c>
      <c r="BN3366" s="177" t="s">
        <v>3083</v>
      </c>
      <c r="BO3366" s="177" t="s">
        <v>3752</v>
      </c>
      <c r="BU3366" s="177" t="s">
        <v>7676</v>
      </c>
      <c r="BV3366" s="177" t="s">
        <v>3083</v>
      </c>
      <c r="BW3366" s="177" t="s">
        <v>3752</v>
      </c>
    </row>
    <row r="3367" spans="51:75" x14ac:dyDescent="0.3">
      <c r="AY3367" s="226" t="e">
        <f>VLOOKUP(C3367,#REF!, 2,FALSE)</f>
        <v>#REF!</v>
      </c>
      <c r="BM3367" s="177" t="s">
        <v>7677</v>
      </c>
      <c r="BN3367" s="177" t="s">
        <v>3028</v>
      </c>
      <c r="BO3367" s="177" t="s">
        <v>7494</v>
      </c>
      <c r="BU3367" s="177" t="s">
        <v>7677</v>
      </c>
      <c r="BV3367" s="177" t="s">
        <v>3028</v>
      </c>
      <c r="BW3367" s="177" t="s">
        <v>7494</v>
      </c>
    </row>
    <row r="3368" spans="51:75" x14ac:dyDescent="0.3">
      <c r="AY3368" s="226" t="e">
        <f>VLOOKUP(C3368,#REF!, 2,FALSE)</f>
        <v>#REF!</v>
      </c>
      <c r="BM3368" s="177" t="s">
        <v>7678</v>
      </c>
      <c r="BN3368" s="177" t="s">
        <v>3028</v>
      </c>
      <c r="BO3368" s="177" t="s">
        <v>2478</v>
      </c>
      <c r="BU3368" s="177" t="s">
        <v>7678</v>
      </c>
      <c r="BV3368" s="177" t="s">
        <v>3028</v>
      </c>
      <c r="BW3368" s="177" t="s">
        <v>2478</v>
      </c>
    </row>
    <row r="3369" spans="51:75" x14ac:dyDescent="0.3">
      <c r="AY3369" s="226" t="e">
        <f>VLOOKUP(C3369,#REF!, 2,FALSE)</f>
        <v>#REF!</v>
      </c>
      <c r="BM3369" s="177" t="s">
        <v>1358</v>
      </c>
      <c r="BN3369" s="177" t="s">
        <v>3245</v>
      </c>
      <c r="BO3369" s="177" t="s">
        <v>709</v>
      </c>
      <c r="BU3369" s="177" t="s">
        <v>1358</v>
      </c>
      <c r="BV3369" s="177" t="s">
        <v>3245</v>
      </c>
      <c r="BW3369" s="177" t="s">
        <v>709</v>
      </c>
    </row>
    <row r="3370" spans="51:75" x14ac:dyDescent="0.3">
      <c r="AY3370" s="226" t="e">
        <f>VLOOKUP(C3370,#REF!, 2,FALSE)</f>
        <v>#REF!</v>
      </c>
      <c r="BM3370" s="177" t="s">
        <v>106</v>
      </c>
      <c r="BN3370" s="177" t="s">
        <v>1139</v>
      </c>
      <c r="BO3370" s="177" t="s">
        <v>5095</v>
      </c>
      <c r="BU3370" s="177" t="s">
        <v>106</v>
      </c>
      <c r="BV3370" s="177" t="s">
        <v>1139</v>
      </c>
      <c r="BW3370" s="177" t="s">
        <v>5095</v>
      </c>
    </row>
    <row r="3371" spans="51:75" x14ac:dyDescent="0.3">
      <c r="AY3371" s="226" t="e">
        <f>VLOOKUP(C3371,#REF!, 2,FALSE)</f>
        <v>#REF!</v>
      </c>
      <c r="BM3371" s="177" t="s">
        <v>7679</v>
      </c>
      <c r="BN3371" s="177" t="s">
        <v>3045</v>
      </c>
      <c r="BO3371" s="177" t="s">
        <v>6718</v>
      </c>
      <c r="BU3371" s="177" t="s">
        <v>7679</v>
      </c>
      <c r="BV3371" s="177" t="s">
        <v>3045</v>
      </c>
      <c r="BW3371" s="177" t="s">
        <v>6718</v>
      </c>
    </row>
    <row r="3372" spans="51:75" x14ac:dyDescent="0.3">
      <c r="AY3372" s="226" t="e">
        <f>VLOOKUP(C3372,#REF!, 2,FALSE)</f>
        <v>#REF!</v>
      </c>
      <c r="BM3372" s="177" t="s">
        <v>7680</v>
      </c>
      <c r="BN3372" s="177" t="s">
        <v>1139</v>
      </c>
      <c r="BO3372" s="177" t="s">
        <v>7681</v>
      </c>
      <c r="BU3372" s="177" t="s">
        <v>7680</v>
      </c>
      <c r="BV3372" s="177" t="s">
        <v>1139</v>
      </c>
      <c r="BW3372" s="177" t="s">
        <v>7681</v>
      </c>
    </row>
    <row r="3373" spans="51:75" x14ac:dyDescent="0.3">
      <c r="AY3373" s="226" t="e">
        <f>VLOOKUP(C3373,#REF!, 2,FALSE)</f>
        <v>#REF!</v>
      </c>
      <c r="BM3373" s="177" t="s">
        <v>7682</v>
      </c>
      <c r="BN3373" s="177" t="s">
        <v>16982</v>
      </c>
      <c r="BO3373" s="177" t="s">
        <v>1750</v>
      </c>
      <c r="BU3373" s="177" t="s">
        <v>7682</v>
      </c>
      <c r="BV3373" s="177" t="s">
        <v>16982</v>
      </c>
      <c r="BW3373" s="177" t="s">
        <v>1750</v>
      </c>
    </row>
    <row r="3374" spans="51:75" x14ac:dyDescent="0.3">
      <c r="AY3374" s="226" t="e">
        <f>VLOOKUP(C3374,#REF!, 2,FALSE)</f>
        <v>#REF!</v>
      </c>
      <c r="BM3374" s="177" t="s">
        <v>1359</v>
      </c>
      <c r="BN3374" s="177" t="s">
        <v>16982</v>
      </c>
      <c r="BO3374" s="177" t="s">
        <v>7683</v>
      </c>
      <c r="BU3374" s="177" t="s">
        <v>1359</v>
      </c>
      <c r="BV3374" s="177" t="s">
        <v>16982</v>
      </c>
      <c r="BW3374" s="177" t="s">
        <v>7683</v>
      </c>
    </row>
    <row r="3375" spans="51:75" x14ac:dyDescent="0.3">
      <c r="AY3375" s="226" t="e">
        <f>VLOOKUP(C3375,#REF!, 2,FALSE)</f>
        <v>#REF!</v>
      </c>
      <c r="BM3375" s="177" t="s">
        <v>7684</v>
      </c>
      <c r="BN3375" s="177" t="s">
        <v>3245</v>
      </c>
      <c r="BO3375" s="177" t="s">
        <v>5271</v>
      </c>
      <c r="BU3375" s="177" t="s">
        <v>7684</v>
      </c>
      <c r="BV3375" s="177" t="s">
        <v>3245</v>
      </c>
      <c r="BW3375" s="177" t="s">
        <v>5271</v>
      </c>
    </row>
    <row r="3376" spans="51:75" x14ac:dyDescent="0.3">
      <c r="AY3376" s="226" t="e">
        <f>VLOOKUP(C3376,#REF!, 2,FALSE)</f>
        <v>#REF!</v>
      </c>
      <c r="BM3376" s="177" t="s">
        <v>7685</v>
      </c>
      <c r="BN3376" s="177" t="s">
        <v>626</v>
      </c>
      <c r="BO3376" s="177" t="s">
        <v>7686</v>
      </c>
      <c r="BU3376" s="177" t="s">
        <v>7685</v>
      </c>
      <c r="BV3376" s="177" t="s">
        <v>626</v>
      </c>
      <c r="BW3376" s="177" t="s">
        <v>7686</v>
      </c>
    </row>
    <row r="3377" spans="51:75" x14ac:dyDescent="0.3">
      <c r="AY3377" s="226" t="e">
        <f>VLOOKUP(C3377,#REF!, 2,FALSE)</f>
        <v>#REF!</v>
      </c>
      <c r="BM3377" s="177" t="s">
        <v>1360</v>
      </c>
      <c r="BN3377" s="177" t="s">
        <v>3245</v>
      </c>
      <c r="BO3377" s="177" t="s">
        <v>1055</v>
      </c>
      <c r="BU3377" s="177" t="s">
        <v>1360</v>
      </c>
      <c r="BV3377" s="177" t="s">
        <v>3245</v>
      </c>
      <c r="BW3377" s="177" t="s">
        <v>1055</v>
      </c>
    </row>
    <row r="3378" spans="51:75" x14ac:dyDescent="0.3">
      <c r="AY3378" s="226" t="e">
        <f>VLOOKUP(C3378,#REF!, 2,FALSE)</f>
        <v>#REF!</v>
      </c>
      <c r="BM3378" s="177" t="s">
        <v>7687</v>
      </c>
      <c r="BN3378" s="177" t="s">
        <v>3005</v>
      </c>
      <c r="BO3378" s="177" t="s">
        <v>5096</v>
      </c>
      <c r="BU3378" s="177" t="s">
        <v>7687</v>
      </c>
      <c r="BV3378" s="177" t="s">
        <v>3005</v>
      </c>
      <c r="BW3378" s="177" t="s">
        <v>5096</v>
      </c>
    </row>
    <row r="3379" spans="51:75" x14ac:dyDescent="0.3">
      <c r="AY3379" s="226" t="e">
        <f>VLOOKUP(C3379,#REF!, 2,FALSE)</f>
        <v>#REF!</v>
      </c>
      <c r="BM3379" s="177" t="s">
        <v>7688</v>
      </c>
      <c r="BN3379" s="177" t="s">
        <v>1342</v>
      </c>
      <c r="BO3379" s="177" t="s">
        <v>5509</v>
      </c>
      <c r="BU3379" s="177" t="s">
        <v>7688</v>
      </c>
      <c r="BV3379" s="177" t="s">
        <v>1342</v>
      </c>
      <c r="BW3379" s="177" t="s">
        <v>5509</v>
      </c>
    </row>
    <row r="3380" spans="51:75" x14ac:dyDescent="0.3">
      <c r="AY3380" s="226" t="e">
        <f>VLOOKUP(C3380,#REF!, 2,FALSE)</f>
        <v>#REF!</v>
      </c>
      <c r="BM3380" s="177" t="s">
        <v>7689</v>
      </c>
      <c r="BN3380" s="177" t="s">
        <v>1342</v>
      </c>
      <c r="BO3380" s="177" t="s">
        <v>7690</v>
      </c>
      <c r="BU3380" s="177" t="s">
        <v>7689</v>
      </c>
      <c r="BV3380" s="177" t="s">
        <v>1342</v>
      </c>
      <c r="BW3380" s="177" t="s">
        <v>7690</v>
      </c>
    </row>
    <row r="3381" spans="51:75" x14ac:dyDescent="0.3">
      <c r="AY3381" s="226" t="e">
        <f>VLOOKUP(C3381,#REF!, 2,FALSE)</f>
        <v>#REF!</v>
      </c>
      <c r="BM3381" s="177" t="s">
        <v>7691</v>
      </c>
      <c r="BN3381" s="177" t="s">
        <v>3005</v>
      </c>
      <c r="BO3381" s="177" t="s">
        <v>3566</v>
      </c>
      <c r="BU3381" s="177" t="s">
        <v>7691</v>
      </c>
      <c r="BV3381" s="177" t="s">
        <v>3005</v>
      </c>
      <c r="BW3381" s="177" t="s">
        <v>3566</v>
      </c>
    </row>
    <row r="3382" spans="51:75" x14ac:dyDescent="0.3">
      <c r="AY3382" s="226" t="e">
        <f>VLOOKUP(C3382,#REF!, 2,FALSE)</f>
        <v>#REF!</v>
      </c>
      <c r="BM3382" s="177" t="s">
        <v>7692</v>
      </c>
      <c r="BN3382" s="177" t="s">
        <v>1139</v>
      </c>
      <c r="BO3382" s="177" t="s">
        <v>1600</v>
      </c>
      <c r="BU3382" s="177" t="s">
        <v>7692</v>
      </c>
      <c r="BV3382" s="177" t="s">
        <v>1139</v>
      </c>
      <c r="BW3382" s="177" t="s">
        <v>1600</v>
      </c>
    </row>
    <row r="3383" spans="51:75" x14ac:dyDescent="0.3">
      <c r="AY3383" s="226" t="e">
        <f>VLOOKUP(C3383,#REF!, 2,FALSE)</f>
        <v>#REF!</v>
      </c>
      <c r="BM3383" s="177" t="s">
        <v>7693</v>
      </c>
      <c r="BN3383" s="177" t="s">
        <v>3199</v>
      </c>
      <c r="BO3383" s="177" t="s">
        <v>2887</v>
      </c>
      <c r="BU3383" s="177" t="s">
        <v>7693</v>
      </c>
      <c r="BV3383" s="177" t="s">
        <v>3199</v>
      </c>
      <c r="BW3383" s="177" t="s">
        <v>2887</v>
      </c>
    </row>
    <row r="3384" spans="51:75" x14ac:dyDescent="0.3">
      <c r="AY3384" s="226" t="e">
        <f>VLOOKUP(C3384,#REF!, 2,FALSE)</f>
        <v>#REF!</v>
      </c>
      <c r="BM3384" s="177" t="s">
        <v>1361</v>
      </c>
      <c r="BN3384" s="177" t="s">
        <v>778</v>
      </c>
      <c r="BO3384" s="177" t="s">
        <v>7694</v>
      </c>
      <c r="BU3384" s="177" t="s">
        <v>1361</v>
      </c>
      <c r="BV3384" s="177" t="s">
        <v>778</v>
      </c>
      <c r="BW3384" s="177" t="s">
        <v>7694</v>
      </c>
    </row>
    <row r="3385" spans="51:75" x14ac:dyDescent="0.3">
      <c r="AY3385" s="226" t="e">
        <f>VLOOKUP(C3385,#REF!, 2,FALSE)</f>
        <v>#REF!</v>
      </c>
      <c r="BM3385" s="177" t="s">
        <v>1362</v>
      </c>
      <c r="BN3385" s="177" t="s">
        <v>3199</v>
      </c>
      <c r="BO3385" s="177" t="s">
        <v>1230</v>
      </c>
      <c r="BU3385" s="177" t="s">
        <v>1362</v>
      </c>
      <c r="BV3385" s="177" t="s">
        <v>3199</v>
      </c>
      <c r="BW3385" s="177" t="s">
        <v>1230</v>
      </c>
    </row>
    <row r="3386" spans="51:75" x14ac:dyDescent="0.3">
      <c r="AY3386" s="226" t="e">
        <f>VLOOKUP(C3386,#REF!, 2,FALSE)</f>
        <v>#REF!</v>
      </c>
      <c r="BM3386" s="177" t="s">
        <v>7695</v>
      </c>
      <c r="BN3386" s="177" t="s">
        <v>1342</v>
      </c>
      <c r="BO3386" s="177" t="s">
        <v>7696</v>
      </c>
      <c r="BU3386" s="177" t="s">
        <v>7695</v>
      </c>
      <c r="BV3386" s="177" t="s">
        <v>1342</v>
      </c>
      <c r="BW3386" s="177" t="s">
        <v>7696</v>
      </c>
    </row>
    <row r="3387" spans="51:75" x14ac:dyDescent="0.3">
      <c r="AY3387" s="226" t="e">
        <f>VLOOKUP(C3387,#REF!, 2,FALSE)</f>
        <v>#REF!</v>
      </c>
      <c r="BM3387" s="177" t="s">
        <v>7697</v>
      </c>
      <c r="BN3387" s="177" t="s">
        <v>637</v>
      </c>
      <c r="BO3387" s="177" t="s">
        <v>7698</v>
      </c>
      <c r="BU3387" s="177" t="s">
        <v>7697</v>
      </c>
      <c r="BV3387" s="177" t="s">
        <v>637</v>
      </c>
      <c r="BW3387" s="177" t="s">
        <v>7698</v>
      </c>
    </row>
    <row r="3388" spans="51:75" x14ac:dyDescent="0.3">
      <c r="AY3388" s="226" t="e">
        <f>VLOOKUP(C3388,#REF!, 2,FALSE)</f>
        <v>#REF!</v>
      </c>
      <c r="BM3388" s="177" t="s">
        <v>7699</v>
      </c>
      <c r="BN3388" s="177" t="s">
        <v>1272</v>
      </c>
      <c r="BO3388" s="177" t="s">
        <v>5086</v>
      </c>
      <c r="BU3388" s="177" t="s">
        <v>7699</v>
      </c>
      <c r="BV3388" s="177" t="s">
        <v>1272</v>
      </c>
      <c r="BW3388" s="177" t="s">
        <v>5086</v>
      </c>
    </row>
    <row r="3389" spans="51:75" x14ac:dyDescent="0.3">
      <c r="AY3389" s="226" t="e">
        <f>VLOOKUP(C3389,#REF!, 2,FALSE)</f>
        <v>#REF!</v>
      </c>
      <c r="BM3389" s="177" t="s">
        <v>7701</v>
      </c>
      <c r="BN3389" s="177" t="s">
        <v>849</v>
      </c>
      <c r="BO3389" s="177" t="s">
        <v>7702</v>
      </c>
      <c r="BU3389" s="177" t="s">
        <v>7701</v>
      </c>
      <c r="BV3389" s="177" t="s">
        <v>849</v>
      </c>
      <c r="BW3389" s="177" t="s">
        <v>7702</v>
      </c>
    </row>
    <row r="3390" spans="51:75" x14ac:dyDescent="0.3">
      <c r="AY3390" s="226" t="e">
        <f>VLOOKUP(C3390,#REF!, 2,FALSE)</f>
        <v>#REF!</v>
      </c>
      <c r="BM3390" s="177" t="s">
        <v>7703</v>
      </c>
      <c r="BN3390" s="177" t="s">
        <v>849</v>
      </c>
      <c r="BO3390" s="177" t="s">
        <v>5917</v>
      </c>
      <c r="BU3390" s="177" t="s">
        <v>7703</v>
      </c>
      <c r="BV3390" s="177" t="s">
        <v>849</v>
      </c>
      <c r="BW3390" s="177" t="s">
        <v>5917</v>
      </c>
    </row>
    <row r="3391" spans="51:75" x14ac:dyDescent="0.3">
      <c r="AY3391" s="226" t="e">
        <f>VLOOKUP(C3391,#REF!, 2,FALSE)</f>
        <v>#REF!</v>
      </c>
      <c r="BM3391" s="177" t="s">
        <v>7704</v>
      </c>
      <c r="BN3391" s="177" t="s">
        <v>3045</v>
      </c>
      <c r="BO3391" s="177" t="s">
        <v>4502</v>
      </c>
      <c r="BU3391" s="177" t="s">
        <v>7704</v>
      </c>
      <c r="BV3391" s="177" t="s">
        <v>3045</v>
      </c>
      <c r="BW3391" s="177" t="s">
        <v>4502</v>
      </c>
    </row>
    <row r="3392" spans="51:75" x14ac:dyDescent="0.3">
      <c r="AY3392" s="226" t="e">
        <f>VLOOKUP(C3392,#REF!, 2,FALSE)</f>
        <v>#REF!</v>
      </c>
      <c r="BM3392" s="177" t="s">
        <v>7705</v>
      </c>
      <c r="BN3392" s="177" t="s">
        <v>1342</v>
      </c>
      <c r="BO3392" s="177" t="s">
        <v>7702</v>
      </c>
      <c r="BU3392" s="177" t="s">
        <v>7705</v>
      </c>
      <c r="BV3392" s="177" t="s">
        <v>1342</v>
      </c>
      <c r="BW3392" s="177" t="s">
        <v>7702</v>
      </c>
    </row>
    <row r="3393" spans="51:75" x14ac:dyDescent="0.3">
      <c r="AY3393" s="226" t="e">
        <f>VLOOKUP(C3393,#REF!, 2,FALSE)</f>
        <v>#REF!</v>
      </c>
      <c r="BM3393" s="177" t="s">
        <v>7706</v>
      </c>
      <c r="BN3393" s="177" t="s">
        <v>3199</v>
      </c>
      <c r="BO3393" s="177" t="s">
        <v>4323</v>
      </c>
      <c r="BU3393" s="177" t="s">
        <v>7706</v>
      </c>
      <c r="BV3393" s="177" t="s">
        <v>3199</v>
      </c>
      <c r="BW3393" s="177" t="s">
        <v>4323</v>
      </c>
    </row>
    <row r="3394" spans="51:75" x14ac:dyDescent="0.3">
      <c r="AY3394" s="226" t="e">
        <f>VLOOKUP(C3394,#REF!, 2,FALSE)</f>
        <v>#REF!</v>
      </c>
      <c r="BM3394" s="177" t="s">
        <v>7707</v>
      </c>
      <c r="BN3394" s="177" t="s">
        <v>3245</v>
      </c>
      <c r="BO3394" s="177" t="s">
        <v>7708</v>
      </c>
      <c r="BU3394" s="177" t="s">
        <v>7707</v>
      </c>
      <c r="BV3394" s="177" t="s">
        <v>3245</v>
      </c>
      <c r="BW3394" s="177" t="s">
        <v>7708</v>
      </c>
    </row>
    <row r="3395" spans="51:75" x14ac:dyDescent="0.3">
      <c r="AY3395" s="226" t="e">
        <f>VLOOKUP(C3395,#REF!, 2,FALSE)</f>
        <v>#REF!</v>
      </c>
      <c r="BM3395" s="177" t="s">
        <v>7709</v>
      </c>
      <c r="BN3395" s="177" t="s">
        <v>3199</v>
      </c>
      <c r="BO3395" s="177" t="s">
        <v>3781</v>
      </c>
      <c r="BU3395" s="177" t="s">
        <v>7709</v>
      </c>
      <c r="BV3395" s="177" t="s">
        <v>3199</v>
      </c>
      <c r="BW3395" s="177" t="s">
        <v>3781</v>
      </c>
    </row>
    <row r="3396" spans="51:75" x14ac:dyDescent="0.3">
      <c r="AY3396" s="226" t="e">
        <f>VLOOKUP(C3396,#REF!, 2,FALSE)</f>
        <v>#REF!</v>
      </c>
      <c r="BM3396" s="177" t="s">
        <v>124</v>
      </c>
      <c r="BN3396" s="177" t="s">
        <v>2979</v>
      </c>
      <c r="BO3396" s="177" t="s">
        <v>3781</v>
      </c>
      <c r="BU3396" s="177" t="s">
        <v>124</v>
      </c>
      <c r="BV3396" s="177" t="s">
        <v>2979</v>
      </c>
      <c r="BW3396" s="177" t="s">
        <v>3781</v>
      </c>
    </row>
    <row r="3397" spans="51:75" x14ac:dyDescent="0.3">
      <c r="AY3397" s="226" t="e">
        <f>VLOOKUP(C3397,#REF!, 2,FALSE)</f>
        <v>#REF!</v>
      </c>
      <c r="BM3397" s="177" t="s">
        <v>7710</v>
      </c>
      <c r="BN3397" s="177" t="s">
        <v>3087</v>
      </c>
      <c r="BO3397" s="177" t="s">
        <v>5346</v>
      </c>
      <c r="BU3397" s="177" t="s">
        <v>7710</v>
      </c>
      <c r="BV3397" s="177" t="s">
        <v>3087</v>
      </c>
      <c r="BW3397" s="177" t="s">
        <v>5346</v>
      </c>
    </row>
    <row r="3398" spans="51:75" x14ac:dyDescent="0.3">
      <c r="AY3398" s="226" t="e">
        <f>VLOOKUP(C3398,#REF!, 2,FALSE)</f>
        <v>#REF!</v>
      </c>
      <c r="BM3398" s="177" t="s">
        <v>7711</v>
      </c>
      <c r="BN3398" s="177" t="s">
        <v>780</v>
      </c>
      <c r="BO3398" s="177" t="s">
        <v>7712</v>
      </c>
      <c r="BU3398" s="177" t="s">
        <v>7711</v>
      </c>
      <c r="BV3398" s="177" t="s">
        <v>780</v>
      </c>
      <c r="BW3398" s="177" t="s">
        <v>7712</v>
      </c>
    </row>
    <row r="3399" spans="51:75" x14ac:dyDescent="0.3">
      <c r="AY3399" s="226" t="e">
        <f>VLOOKUP(C3399,#REF!, 2,FALSE)</f>
        <v>#REF!</v>
      </c>
      <c r="BM3399" s="177" t="s">
        <v>7713</v>
      </c>
      <c r="BN3399" s="177" t="s">
        <v>719</v>
      </c>
      <c r="BO3399" s="177" t="s">
        <v>7700</v>
      </c>
      <c r="BU3399" s="177" t="s">
        <v>7713</v>
      </c>
      <c r="BV3399" s="177" t="s">
        <v>719</v>
      </c>
      <c r="BW3399" s="177" t="s">
        <v>7700</v>
      </c>
    </row>
    <row r="3400" spans="51:75" x14ac:dyDescent="0.3">
      <c r="AY3400" s="226" t="e">
        <f>VLOOKUP(C3400,#REF!, 2,FALSE)</f>
        <v>#REF!</v>
      </c>
      <c r="BM3400" s="177" t="s">
        <v>7714</v>
      </c>
      <c r="BN3400" s="177" t="s">
        <v>628</v>
      </c>
      <c r="BO3400" s="177" t="s">
        <v>1281</v>
      </c>
      <c r="BU3400" s="177" t="s">
        <v>7714</v>
      </c>
      <c r="BV3400" s="177" t="s">
        <v>628</v>
      </c>
      <c r="BW3400" s="177" t="s">
        <v>1281</v>
      </c>
    </row>
    <row r="3401" spans="51:75" x14ac:dyDescent="0.3">
      <c r="AY3401" s="226" t="e">
        <f>VLOOKUP(C3401,#REF!, 2,FALSE)</f>
        <v>#REF!</v>
      </c>
      <c r="BM3401" s="177" t="s">
        <v>1363</v>
      </c>
      <c r="BN3401" s="177" t="s">
        <v>1342</v>
      </c>
      <c r="BO3401" s="177" t="s">
        <v>770</v>
      </c>
      <c r="BU3401" s="177" t="s">
        <v>1363</v>
      </c>
      <c r="BV3401" s="177" t="s">
        <v>1342</v>
      </c>
      <c r="BW3401" s="177" t="s">
        <v>770</v>
      </c>
    </row>
    <row r="3402" spans="51:75" x14ac:dyDescent="0.3">
      <c r="AY3402" s="226" t="e">
        <f>VLOOKUP(C3402,#REF!, 2,FALSE)</f>
        <v>#REF!</v>
      </c>
      <c r="BM3402" s="177" t="s">
        <v>7715</v>
      </c>
      <c r="BN3402" s="177" t="s">
        <v>3199</v>
      </c>
      <c r="BO3402" s="177" t="s">
        <v>1207</v>
      </c>
      <c r="BU3402" s="177" t="s">
        <v>7715</v>
      </c>
      <c r="BV3402" s="177" t="s">
        <v>3199</v>
      </c>
      <c r="BW3402" s="177" t="s">
        <v>1207</v>
      </c>
    </row>
    <row r="3403" spans="51:75" x14ac:dyDescent="0.3">
      <c r="AY3403" s="226" t="e">
        <f>VLOOKUP(C3403,#REF!, 2,FALSE)</f>
        <v>#REF!</v>
      </c>
      <c r="BM3403" s="177" t="s">
        <v>7716</v>
      </c>
      <c r="BN3403" s="177" t="s">
        <v>3045</v>
      </c>
      <c r="BO3403" s="177" t="s">
        <v>7717</v>
      </c>
      <c r="BU3403" s="177" t="s">
        <v>7716</v>
      </c>
      <c r="BV3403" s="177" t="s">
        <v>3045</v>
      </c>
      <c r="BW3403" s="177" t="s">
        <v>7717</v>
      </c>
    </row>
    <row r="3404" spans="51:75" x14ac:dyDescent="0.3">
      <c r="AY3404" s="226" t="e">
        <f>VLOOKUP(C3404,#REF!, 2,FALSE)</f>
        <v>#REF!</v>
      </c>
      <c r="BM3404" s="177" t="s">
        <v>7718</v>
      </c>
      <c r="BN3404" s="177" t="s">
        <v>1342</v>
      </c>
      <c r="BO3404" s="177" t="s">
        <v>3752</v>
      </c>
      <c r="BU3404" s="177" t="s">
        <v>7718</v>
      </c>
      <c r="BV3404" s="177" t="s">
        <v>1342</v>
      </c>
      <c r="BW3404" s="177" t="s">
        <v>3752</v>
      </c>
    </row>
    <row r="3405" spans="51:75" x14ac:dyDescent="0.3">
      <c r="AY3405" s="226" t="e">
        <f>VLOOKUP(C3405,#REF!, 2,FALSE)</f>
        <v>#REF!</v>
      </c>
      <c r="BM3405" s="177" t="s">
        <v>7719</v>
      </c>
      <c r="BN3405" s="177" t="s">
        <v>2983</v>
      </c>
      <c r="BO3405" s="177" t="s">
        <v>2983</v>
      </c>
      <c r="BU3405" s="177" t="s">
        <v>7719</v>
      </c>
      <c r="BV3405" s="177" t="s">
        <v>2983</v>
      </c>
      <c r="BW3405" s="177" t="s">
        <v>2983</v>
      </c>
    </row>
    <row r="3406" spans="51:75" x14ac:dyDescent="0.3">
      <c r="AY3406" s="226" t="e">
        <f>VLOOKUP(C3406,#REF!, 2,FALSE)</f>
        <v>#REF!</v>
      </c>
      <c r="BM3406" s="177" t="s">
        <v>7720</v>
      </c>
      <c r="BN3406" s="177" t="s">
        <v>2979</v>
      </c>
      <c r="BO3406" s="177" t="s">
        <v>2400</v>
      </c>
      <c r="BU3406" s="177" t="s">
        <v>7720</v>
      </c>
      <c r="BV3406" s="177" t="s">
        <v>2979</v>
      </c>
      <c r="BW3406" s="177" t="s">
        <v>2400</v>
      </c>
    </row>
    <row r="3407" spans="51:75" x14ac:dyDescent="0.3">
      <c r="AY3407" s="226" t="e">
        <f>VLOOKUP(C3407,#REF!, 2,FALSE)</f>
        <v>#REF!</v>
      </c>
      <c r="BM3407" s="177" t="s">
        <v>7721</v>
      </c>
      <c r="BN3407" s="177" t="s">
        <v>628</v>
      </c>
      <c r="BO3407" s="177" t="s">
        <v>1204</v>
      </c>
      <c r="BU3407" s="177" t="s">
        <v>7721</v>
      </c>
      <c r="BV3407" s="177" t="s">
        <v>628</v>
      </c>
      <c r="BW3407" s="177" t="s">
        <v>1204</v>
      </c>
    </row>
    <row r="3408" spans="51:75" x14ac:dyDescent="0.3">
      <c r="AY3408" s="226" t="e">
        <f>VLOOKUP(C3408,#REF!, 2,FALSE)</f>
        <v>#REF!</v>
      </c>
      <c r="BM3408" s="177" t="s">
        <v>7722</v>
      </c>
      <c r="BN3408" s="177" t="s">
        <v>3028</v>
      </c>
      <c r="BO3408" s="177" t="s">
        <v>770</v>
      </c>
      <c r="BU3408" s="177" t="s">
        <v>7722</v>
      </c>
      <c r="BV3408" s="177" t="s">
        <v>3028</v>
      </c>
      <c r="BW3408" s="177" t="s">
        <v>770</v>
      </c>
    </row>
    <row r="3409" spans="51:75" x14ac:dyDescent="0.3">
      <c r="AY3409" s="226" t="e">
        <f>VLOOKUP(C3409,#REF!, 2,FALSE)</f>
        <v>#REF!</v>
      </c>
      <c r="BM3409" s="177" t="s">
        <v>7723</v>
      </c>
      <c r="BN3409" s="177" t="s">
        <v>3028</v>
      </c>
      <c r="BO3409" s="177" t="s">
        <v>770</v>
      </c>
      <c r="BU3409" s="177" t="s">
        <v>7723</v>
      </c>
      <c r="BV3409" s="177" t="s">
        <v>3028</v>
      </c>
      <c r="BW3409" s="177" t="s">
        <v>770</v>
      </c>
    </row>
    <row r="3410" spans="51:75" x14ac:dyDescent="0.3">
      <c r="AY3410" s="226" t="e">
        <f>VLOOKUP(C3410,#REF!, 2,FALSE)</f>
        <v>#REF!</v>
      </c>
      <c r="BM3410" s="177" t="s">
        <v>7724</v>
      </c>
      <c r="BN3410" s="177" t="s">
        <v>3028</v>
      </c>
      <c r="BO3410" s="177" t="s">
        <v>770</v>
      </c>
      <c r="BU3410" s="177" t="s">
        <v>7724</v>
      </c>
      <c r="BV3410" s="177" t="s">
        <v>3028</v>
      </c>
      <c r="BW3410" s="177" t="s">
        <v>770</v>
      </c>
    </row>
    <row r="3411" spans="51:75" x14ac:dyDescent="0.3">
      <c r="AY3411" s="226" t="e">
        <f>VLOOKUP(C3411,#REF!, 2,FALSE)</f>
        <v>#REF!</v>
      </c>
      <c r="BM3411" s="177" t="s">
        <v>7725</v>
      </c>
      <c r="BN3411" s="177" t="s">
        <v>3005</v>
      </c>
      <c r="BO3411" s="177" t="s">
        <v>2055</v>
      </c>
      <c r="BU3411" s="177" t="s">
        <v>7725</v>
      </c>
      <c r="BV3411" s="177" t="s">
        <v>3005</v>
      </c>
      <c r="BW3411" s="177" t="s">
        <v>2055</v>
      </c>
    </row>
    <row r="3412" spans="51:75" x14ac:dyDescent="0.3">
      <c r="AY3412" s="226" t="e">
        <f>VLOOKUP(C3412,#REF!, 2,FALSE)</f>
        <v>#REF!</v>
      </c>
      <c r="BM3412" s="177" t="s">
        <v>7726</v>
      </c>
      <c r="BN3412" s="177" t="s">
        <v>3002</v>
      </c>
      <c r="BO3412" s="177" t="s">
        <v>665</v>
      </c>
      <c r="BU3412" s="177" t="s">
        <v>7726</v>
      </c>
      <c r="BV3412" s="177" t="s">
        <v>3002</v>
      </c>
      <c r="BW3412" s="177" t="s">
        <v>665</v>
      </c>
    </row>
    <row r="3413" spans="51:75" x14ac:dyDescent="0.3">
      <c r="AY3413" s="226" t="e">
        <f>VLOOKUP(C3413,#REF!, 2,FALSE)</f>
        <v>#REF!</v>
      </c>
      <c r="BM3413" s="177" t="s">
        <v>7727</v>
      </c>
      <c r="BN3413" s="177" t="s">
        <v>3087</v>
      </c>
      <c r="BO3413" s="177" t="s">
        <v>2983</v>
      </c>
      <c r="BU3413" s="177" t="s">
        <v>7727</v>
      </c>
      <c r="BV3413" s="177" t="s">
        <v>3087</v>
      </c>
      <c r="BW3413" s="177" t="s">
        <v>2983</v>
      </c>
    </row>
    <row r="3414" spans="51:75" x14ac:dyDescent="0.3">
      <c r="AY3414" s="226" t="e">
        <f>VLOOKUP(C3414,#REF!, 2,FALSE)</f>
        <v>#REF!</v>
      </c>
      <c r="BM3414" s="177" t="s">
        <v>7728</v>
      </c>
      <c r="BN3414" s="177" t="s">
        <v>1139</v>
      </c>
      <c r="BO3414" s="177" t="s">
        <v>1142</v>
      </c>
      <c r="BU3414" s="177" t="s">
        <v>7728</v>
      </c>
      <c r="BV3414" s="177" t="s">
        <v>1139</v>
      </c>
      <c r="BW3414" s="177" t="s">
        <v>1142</v>
      </c>
    </row>
    <row r="3415" spans="51:75" x14ac:dyDescent="0.3">
      <c r="AY3415" s="226" t="e">
        <f>VLOOKUP(C3415,#REF!, 2,FALSE)</f>
        <v>#REF!</v>
      </c>
      <c r="BM3415" s="177" t="s">
        <v>7729</v>
      </c>
      <c r="BN3415" s="177" t="s">
        <v>3083</v>
      </c>
      <c r="BO3415" s="177" t="s">
        <v>2983</v>
      </c>
      <c r="BU3415" s="177" t="s">
        <v>7729</v>
      </c>
      <c r="BV3415" s="177" t="s">
        <v>3083</v>
      </c>
      <c r="BW3415" s="177" t="s">
        <v>2983</v>
      </c>
    </row>
    <row r="3416" spans="51:75" x14ac:dyDescent="0.3">
      <c r="AY3416" s="226" t="e">
        <f>VLOOKUP(C3416,#REF!, 2,FALSE)</f>
        <v>#REF!</v>
      </c>
      <c r="BM3416" s="177" t="s">
        <v>7730</v>
      </c>
      <c r="BN3416" s="177" t="s">
        <v>1139</v>
      </c>
      <c r="BO3416" s="177" t="s">
        <v>1377</v>
      </c>
      <c r="BU3416" s="177" t="s">
        <v>7730</v>
      </c>
      <c r="BV3416" s="177" t="s">
        <v>1139</v>
      </c>
      <c r="BW3416" s="177" t="s">
        <v>1377</v>
      </c>
    </row>
    <row r="3417" spans="51:75" x14ac:dyDescent="0.3">
      <c r="AY3417" s="226" t="e">
        <f>VLOOKUP(C3417,#REF!, 2,FALSE)</f>
        <v>#REF!</v>
      </c>
      <c r="BM3417" s="177" t="s">
        <v>7731</v>
      </c>
      <c r="BN3417" s="177" t="s">
        <v>3005</v>
      </c>
      <c r="BO3417" s="177" t="s">
        <v>2983</v>
      </c>
      <c r="BU3417" s="177" t="s">
        <v>7731</v>
      </c>
      <c r="BV3417" s="177" t="s">
        <v>3005</v>
      </c>
      <c r="BW3417" s="177" t="s">
        <v>2983</v>
      </c>
    </row>
    <row r="3418" spans="51:75" x14ac:dyDescent="0.3">
      <c r="AY3418" s="226" t="e">
        <f>VLOOKUP(C3418,#REF!, 2,FALSE)</f>
        <v>#REF!</v>
      </c>
      <c r="BM3418" s="177" t="s">
        <v>7732</v>
      </c>
      <c r="BN3418" s="177" t="s">
        <v>810</v>
      </c>
      <c r="BO3418" s="177" t="s">
        <v>7733</v>
      </c>
      <c r="BU3418" s="177" t="s">
        <v>7732</v>
      </c>
      <c r="BV3418" s="177" t="s">
        <v>810</v>
      </c>
      <c r="BW3418" s="177" t="s">
        <v>7733</v>
      </c>
    </row>
    <row r="3419" spans="51:75" x14ac:dyDescent="0.3">
      <c r="AY3419" s="226" t="e">
        <f>VLOOKUP(C3419,#REF!, 2,FALSE)</f>
        <v>#REF!</v>
      </c>
      <c r="BM3419" s="177" t="s">
        <v>7734</v>
      </c>
      <c r="BN3419" s="177" t="s">
        <v>623</v>
      </c>
      <c r="BO3419" s="177" t="s">
        <v>1338</v>
      </c>
      <c r="BU3419" s="177" t="s">
        <v>7734</v>
      </c>
      <c r="BV3419" s="177" t="s">
        <v>623</v>
      </c>
      <c r="BW3419" s="177" t="s">
        <v>1338</v>
      </c>
    </row>
    <row r="3420" spans="51:75" x14ac:dyDescent="0.3">
      <c r="AY3420" s="226" t="e">
        <f>VLOOKUP(C3420,#REF!, 2,FALSE)</f>
        <v>#REF!</v>
      </c>
      <c r="BM3420" s="177" t="s">
        <v>123</v>
      </c>
      <c r="BN3420" s="177" t="s">
        <v>655</v>
      </c>
      <c r="BO3420" s="177" t="s">
        <v>7736</v>
      </c>
      <c r="BU3420" s="177" t="s">
        <v>123</v>
      </c>
      <c r="BV3420" s="177" t="s">
        <v>655</v>
      </c>
      <c r="BW3420" s="177" t="s">
        <v>7736</v>
      </c>
    </row>
    <row r="3421" spans="51:75" x14ac:dyDescent="0.3">
      <c r="AY3421" s="226" t="e">
        <f>VLOOKUP(C3421,#REF!, 2,FALSE)</f>
        <v>#REF!</v>
      </c>
      <c r="BM3421" s="177" t="s">
        <v>7737</v>
      </c>
      <c r="BN3421" s="177" t="s">
        <v>623</v>
      </c>
      <c r="BO3421" s="177" t="s">
        <v>7738</v>
      </c>
      <c r="BU3421" s="177" t="s">
        <v>7737</v>
      </c>
      <c r="BV3421" s="177" t="s">
        <v>623</v>
      </c>
      <c r="BW3421" s="177" t="s">
        <v>7738</v>
      </c>
    </row>
    <row r="3422" spans="51:75" x14ac:dyDescent="0.3">
      <c r="AY3422" s="226" t="e">
        <f>VLOOKUP(C3422,#REF!, 2,FALSE)</f>
        <v>#REF!</v>
      </c>
      <c r="BM3422" s="177" t="s">
        <v>7739</v>
      </c>
      <c r="BN3422" s="177" t="s">
        <v>3199</v>
      </c>
      <c r="BO3422" s="177" t="s">
        <v>932</v>
      </c>
      <c r="BU3422" s="177" t="s">
        <v>7739</v>
      </c>
      <c r="BV3422" s="177" t="s">
        <v>3199</v>
      </c>
      <c r="BW3422" s="177" t="s">
        <v>932</v>
      </c>
    </row>
    <row r="3423" spans="51:75" x14ac:dyDescent="0.3">
      <c r="AY3423" s="226" t="e">
        <f>VLOOKUP(C3423,#REF!, 2,FALSE)</f>
        <v>#REF!</v>
      </c>
      <c r="BM3423" s="177" t="s">
        <v>7740</v>
      </c>
      <c r="BN3423" s="177" t="s">
        <v>3199</v>
      </c>
      <c r="BO3423" s="177" t="s">
        <v>6963</v>
      </c>
      <c r="BU3423" s="177" t="s">
        <v>7740</v>
      </c>
      <c r="BV3423" s="177" t="s">
        <v>3199</v>
      </c>
      <c r="BW3423" s="177" t="s">
        <v>6963</v>
      </c>
    </row>
    <row r="3424" spans="51:75" x14ac:dyDescent="0.3">
      <c r="AY3424" s="226" t="e">
        <f>VLOOKUP(C3424,#REF!, 2,FALSE)</f>
        <v>#REF!</v>
      </c>
      <c r="BM3424" s="177" t="s">
        <v>7741</v>
      </c>
      <c r="BN3424" s="177" t="s">
        <v>1342</v>
      </c>
      <c r="BO3424" s="177" t="s">
        <v>4681</v>
      </c>
      <c r="BU3424" s="177" t="s">
        <v>7741</v>
      </c>
      <c r="BV3424" s="177" t="s">
        <v>1342</v>
      </c>
      <c r="BW3424" s="177" t="s">
        <v>4681</v>
      </c>
    </row>
    <row r="3425" spans="51:75" x14ac:dyDescent="0.3">
      <c r="AY3425" s="226" t="e">
        <f>VLOOKUP(C3425,#REF!, 2,FALSE)</f>
        <v>#REF!</v>
      </c>
      <c r="BM3425" s="177" t="s">
        <v>1364</v>
      </c>
      <c r="BN3425" s="177" t="s">
        <v>715</v>
      </c>
      <c r="BO3425" s="177" t="s">
        <v>3563</v>
      </c>
      <c r="BU3425" s="177" t="s">
        <v>1364</v>
      </c>
      <c r="BV3425" s="177" t="s">
        <v>715</v>
      </c>
      <c r="BW3425" s="177" t="s">
        <v>3563</v>
      </c>
    </row>
    <row r="3426" spans="51:75" x14ac:dyDescent="0.3">
      <c r="AY3426" s="226" t="e">
        <f>VLOOKUP(C3426,#REF!, 2,FALSE)</f>
        <v>#REF!</v>
      </c>
      <c r="BM3426" s="177" t="s">
        <v>7742</v>
      </c>
      <c r="BN3426" s="177" t="s">
        <v>1342</v>
      </c>
      <c r="BO3426" s="177" t="s">
        <v>1497</v>
      </c>
      <c r="BU3426" s="177" t="s">
        <v>7742</v>
      </c>
      <c r="BV3426" s="177" t="s">
        <v>1342</v>
      </c>
      <c r="BW3426" s="177" t="s">
        <v>1497</v>
      </c>
    </row>
    <row r="3427" spans="51:75" x14ac:dyDescent="0.3">
      <c r="AY3427" s="226" t="e">
        <f>VLOOKUP(C3427,#REF!, 2,FALSE)</f>
        <v>#REF!</v>
      </c>
      <c r="BM3427" s="177" t="s">
        <v>7743</v>
      </c>
      <c r="BN3427" s="177" t="s">
        <v>862</v>
      </c>
      <c r="BO3427" s="177" t="s">
        <v>7744</v>
      </c>
      <c r="BU3427" s="177" t="s">
        <v>7743</v>
      </c>
      <c r="BV3427" s="177" t="s">
        <v>862</v>
      </c>
      <c r="BW3427" s="177" t="s">
        <v>7744</v>
      </c>
    </row>
    <row r="3428" spans="51:75" x14ac:dyDescent="0.3">
      <c r="AY3428" s="226" t="e">
        <f>VLOOKUP(C3428,#REF!, 2,FALSE)</f>
        <v>#REF!</v>
      </c>
      <c r="BM3428" s="177" t="s">
        <v>1365</v>
      </c>
      <c r="BN3428" s="177" t="s">
        <v>862</v>
      </c>
      <c r="BO3428" s="177" t="s">
        <v>3844</v>
      </c>
      <c r="BU3428" s="177" t="s">
        <v>1365</v>
      </c>
      <c r="BV3428" s="177" t="s">
        <v>862</v>
      </c>
      <c r="BW3428" s="177" t="s">
        <v>3844</v>
      </c>
    </row>
    <row r="3429" spans="51:75" x14ac:dyDescent="0.3">
      <c r="AY3429" s="226" t="e">
        <f>VLOOKUP(C3429,#REF!, 2,FALSE)</f>
        <v>#REF!</v>
      </c>
      <c r="BM3429" s="177" t="s">
        <v>7745</v>
      </c>
      <c r="BN3429" s="177" t="s">
        <v>3199</v>
      </c>
      <c r="BO3429" s="177" t="s">
        <v>6297</v>
      </c>
      <c r="BU3429" s="177" t="s">
        <v>7745</v>
      </c>
      <c r="BV3429" s="177" t="s">
        <v>3199</v>
      </c>
      <c r="BW3429" s="177" t="s">
        <v>6297</v>
      </c>
    </row>
    <row r="3430" spans="51:75" x14ac:dyDescent="0.3">
      <c r="AY3430" s="226" t="e">
        <f>VLOOKUP(C3430,#REF!, 2,FALSE)</f>
        <v>#REF!</v>
      </c>
      <c r="BM3430" s="177" t="s">
        <v>7746</v>
      </c>
      <c r="BN3430" s="177" t="s">
        <v>1342</v>
      </c>
      <c r="BO3430" s="177" t="s">
        <v>6011</v>
      </c>
      <c r="BU3430" s="177" t="s">
        <v>7746</v>
      </c>
      <c r="BV3430" s="177" t="s">
        <v>1342</v>
      </c>
      <c r="BW3430" s="177" t="s">
        <v>6011</v>
      </c>
    </row>
    <row r="3431" spans="51:75" x14ac:dyDescent="0.3">
      <c r="AY3431" s="226" t="e">
        <f>VLOOKUP(C3431,#REF!, 2,FALSE)</f>
        <v>#REF!</v>
      </c>
      <c r="BM3431" s="177" t="s">
        <v>7747</v>
      </c>
      <c r="BN3431" s="177" t="s">
        <v>626</v>
      </c>
      <c r="BO3431" s="177" t="s">
        <v>4817</v>
      </c>
      <c r="BU3431" s="177" t="s">
        <v>7747</v>
      </c>
      <c r="BV3431" s="177" t="s">
        <v>626</v>
      </c>
      <c r="BW3431" s="177" t="s">
        <v>4817</v>
      </c>
    </row>
    <row r="3432" spans="51:75" x14ac:dyDescent="0.3">
      <c r="AY3432" s="226" t="e">
        <f>VLOOKUP(C3432,#REF!, 2,FALSE)</f>
        <v>#REF!</v>
      </c>
      <c r="BM3432" s="177" t="s">
        <v>7748</v>
      </c>
      <c r="BN3432" s="177" t="s">
        <v>1342</v>
      </c>
      <c r="BO3432" s="177" t="s">
        <v>7750</v>
      </c>
      <c r="BU3432" s="177" t="s">
        <v>7748</v>
      </c>
      <c r="BV3432" s="177" t="s">
        <v>1342</v>
      </c>
      <c r="BW3432" s="177" t="s">
        <v>7750</v>
      </c>
    </row>
    <row r="3433" spans="51:75" x14ac:dyDescent="0.3">
      <c r="AY3433" s="226" t="e">
        <f>VLOOKUP(C3433,#REF!, 2,FALSE)</f>
        <v>#REF!</v>
      </c>
      <c r="BM3433" s="177" t="s">
        <v>7751</v>
      </c>
      <c r="BN3433" s="177" t="s">
        <v>1342</v>
      </c>
      <c r="BO3433" s="177" t="s">
        <v>3381</v>
      </c>
      <c r="BU3433" s="177" t="s">
        <v>7751</v>
      </c>
      <c r="BV3433" s="177" t="s">
        <v>1342</v>
      </c>
      <c r="BW3433" s="177" t="s">
        <v>3381</v>
      </c>
    </row>
    <row r="3434" spans="51:75" x14ac:dyDescent="0.3">
      <c r="AY3434" s="226" t="e">
        <f>VLOOKUP(C3434,#REF!, 2,FALSE)</f>
        <v>#REF!</v>
      </c>
      <c r="BM3434" s="177" t="s">
        <v>1366</v>
      </c>
      <c r="BN3434" s="177" t="s">
        <v>626</v>
      </c>
      <c r="BO3434" s="177" t="s">
        <v>7752</v>
      </c>
      <c r="BU3434" s="177" t="s">
        <v>1366</v>
      </c>
      <c r="BV3434" s="177" t="s">
        <v>626</v>
      </c>
      <c r="BW3434" s="177" t="s">
        <v>7752</v>
      </c>
    </row>
    <row r="3435" spans="51:75" x14ac:dyDescent="0.3">
      <c r="AY3435" s="226" t="e">
        <f>VLOOKUP(C3435,#REF!, 2,FALSE)</f>
        <v>#REF!</v>
      </c>
      <c r="BM3435" s="177" t="s">
        <v>7753</v>
      </c>
      <c r="BN3435" s="177" t="s">
        <v>849</v>
      </c>
      <c r="BO3435" s="177" t="s">
        <v>5964</v>
      </c>
      <c r="BU3435" s="177" t="s">
        <v>7753</v>
      </c>
      <c r="BV3435" s="177" t="s">
        <v>849</v>
      </c>
      <c r="BW3435" s="177" t="s">
        <v>5964</v>
      </c>
    </row>
    <row r="3436" spans="51:75" x14ac:dyDescent="0.3">
      <c r="AY3436" s="226" t="e">
        <f>VLOOKUP(C3436,#REF!, 2,FALSE)</f>
        <v>#REF!</v>
      </c>
      <c r="BM3436" s="177" t="s">
        <v>7754</v>
      </c>
      <c r="BN3436" s="177" t="s">
        <v>700</v>
      </c>
      <c r="BO3436" s="177" t="s">
        <v>7755</v>
      </c>
      <c r="BU3436" s="177" t="s">
        <v>7754</v>
      </c>
      <c r="BV3436" s="177" t="s">
        <v>700</v>
      </c>
      <c r="BW3436" s="177" t="s">
        <v>7755</v>
      </c>
    </row>
    <row r="3437" spans="51:75" x14ac:dyDescent="0.3">
      <c r="AY3437" s="226" t="e">
        <f>VLOOKUP(C3437,#REF!, 2,FALSE)</f>
        <v>#REF!</v>
      </c>
      <c r="BM3437" s="177" t="s">
        <v>7756</v>
      </c>
      <c r="BN3437" s="177" t="s">
        <v>3045</v>
      </c>
      <c r="BO3437" s="177" t="s">
        <v>846</v>
      </c>
      <c r="BU3437" s="177" t="s">
        <v>7756</v>
      </c>
      <c r="BV3437" s="177" t="s">
        <v>3045</v>
      </c>
      <c r="BW3437" s="177" t="s">
        <v>846</v>
      </c>
    </row>
    <row r="3438" spans="51:75" x14ac:dyDescent="0.3">
      <c r="AY3438" s="226" t="e">
        <f>VLOOKUP(C3438,#REF!, 2,FALSE)</f>
        <v>#REF!</v>
      </c>
      <c r="BM3438" s="177" t="s">
        <v>1367</v>
      </c>
      <c r="BN3438" s="177" t="s">
        <v>1342</v>
      </c>
      <c r="BO3438" s="177" t="s">
        <v>6592</v>
      </c>
      <c r="BU3438" s="177" t="s">
        <v>1367</v>
      </c>
      <c r="BV3438" s="177" t="s">
        <v>1342</v>
      </c>
      <c r="BW3438" s="177" t="s">
        <v>6592</v>
      </c>
    </row>
    <row r="3439" spans="51:75" x14ac:dyDescent="0.3">
      <c r="AY3439" s="226" t="e">
        <f>VLOOKUP(C3439,#REF!, 2,FALSE)</f>
        <v>#REF!</v>
      </c>
      <c r="BM3439" s="177" t="s">
        <v>7757</v>
      </c>
      <c r="BN3439" s="177" t="s">
        <v>862</v>
      </c>
      <c r="BO3439" s="177" t="s">
        <v>6790</v>
      </c>
      <c r="BU3439" s="177" t="s">
        <v>7757</v>
      </c>
      <c r="BV3439" s="177" t="s">
        <v>862</v>
      </c>
      <c r="BW3439" s="177" t="s">
        <v>6790</v>
      </c>
    </row>
    <row r="3440" spans="51:75" x14ac:dyDescent="0.3">
      <c r="AY3440" s="226" t="e">
        <f>VLOOKUP(C3440,#REF!, 2,FALSE)</f>
        <v>#REF!</v>
      </c>
      <c r="BM3440" s="177" t="s">
        <v>7758</v>
      </c>
      <c r="BN3440" s="177" t="s">
        <v>667</v>
      </c>
      <c r="BO3440" s="177" t="s">
        <v>7759</v>
      </c>
      <c r="BU3440" s="177" t="s">
        <v>7758</v>
      </c>
      <c r="BV3440" s="177" t="s">
        <v>667</v>
      </c>
      <c r="BW3440" s="177" t="s">
        <v>7759</v>
      </c>
    </row>
    <row r="3441" spans="51:75" x14ac:dyDescent="0.3">
      <c r="AY3441" s="226" t="e">
        <f>VLOOKUP(C3441,#REF!, 2,FALSE)</f>
        <v>#REF!</v>
      </c>
      <c r="BM3441" s="177" t="s">
        <v>7760</v>
      </c>
      <c r="BN3441" s="177" t="s">
        <v>3199</v>
      </c>
      <c r="BO3441" s="177" t="s">
        <v>1678</v>
      </c>
      <c r="BU3441" s="177" t="s">
        <v>7760</v>
      </c>
      <c r="BV3441" s="177" t="s">
        <v>3199</v>
      </c>
      <c r="BW3441" s="177" t="s">
        <v>1678</v>
      </c>
    </row>
    <row r="3442" spans="51:75" x14ac:dyDescent="0.3">
      <c r="AY3442" s="226" t="e">
        <f>VLOOKUP(C3442,#REF!, 2,FALSE)</f>
        <v>#REF!</v>
      </c>
      <c r="BM3442" s="177" t="s">
        <v>7761</v>
      </c>
      <c r="BN3442" s="177" t="s">
        <v>1139</v>
      </c>
      <c r="BO3442" s="177" t="s">
        <v>7762</v>
      </c>
      <c r="BU3442" s="177" t="s">
        <v>7761</v>
      </c>
      <c r="BV3442" s="177" t="s">
        <v>1139</v>
      </c>
      <c r="BW3442" s="177" t="s">
        <v>7762</v>
      </c>
    </row>
    <row r="3443" spans="51:75" x14ac:dyDescent="0.3">
      <c r="AY3443" s="226" t="e">
        <f>VLOOKUP(C3443,#REF!, 2,FALSE)</f>
        <v>#REF!</v>
      </c>
      <c r="BM3443" s="177" t="s">
        <v>7763</v>
      </c>
      <c r="BN3443" s="177" t="s">
        <v>2979</v>
      </c>
      <c r="BO3443" s="177" t="s">
        <v>7764</v>
      </c>
      <c r="BU3443" s="177" t="s">
        <v>7763</v>
      </c>
      <c r="BV3443" s="177" t="s">
        <v>2979</v>
      </c>
      <c r="BW3443" s="177" t="s">
        <v>7764</v>
      </c>
    </row>
    <row r="3444" spans="51:75" x14ac:dyDescent="0.3">
      <c r="AY3444" s="226" t="e">
        <f>VLOOKUP(C3444,#REF!, 2,FALSE)</f>
        <v>#REF!</v>
      </c>
      <c r="BM3444" s="177" t="s">
        <v>7765</v>
      </c>
      <c r="BN3444" s="177" t="s">
        <v>1342</v>
      </c>
      <c r="BO3444" s="177" t="s">
        <v>770</v>
      </c>
      <c r="BU3444" s="177" t="s">
        <v>7765</v>
      </c>
      <c r="BV3444" s="177" t="s">
        <v>1342</v>
      </c>
      <c r="BW3444" s="177" t="s">
        <v>770</v>
      </c>
    </row>
    <row r="3445" spans="51:75" x14ac:dyDescent="0.3">
      <c r="AY3445" s="226" t="e">
        <f>VLOOKUP(C3445,#REF!, 2,FALSE)</f>
        <v>#REF!</v>
      </c>
      <c r="BM3445" s="177" t="s">
        <v>7766</v>
      </c>
      <c r="BN3445" s="177" t="s">
        <v>1139</v>
      </c>
      <c r="BO3445" s="177" t="s">
        <v>7767</v>
      </c>
      <c r="BU3445" s="177" t="s">
        <v>7766</v>
      </c>
      <c r="BV3445" s="177" t="s">
        <v>1139</v>
      </c>
      <c r="BW3445" s="177" t="s">
        <v>7767</v>
      </c>
    </row>
    <row r="3446" spans="51:75" x14ac:dyDescent="0.3">
      <c r="AY3446" s="226" t="e">
        <f>VLOOKUP(C3446,#REF!, 2,FALSE)</f>
        <v>#REF!</v>
      </c>
      <c r="BM3446" s="177" t="s">
        <v>7768</v>
      </c>
      <c r="BN3446" s="177" t="s">
        <v>1272</v>
      </c>
      <c r="BO3446" s="177" t="s">
        <v>1604</v>
      </c>
      <c r="BU3446" s="177" t="s">
        <v>7768</v>
      </c>
      <c r="BV3446" s="177" t="s">
        <v>1272</v>
      </c>
      <c r="BW3446" s="177" t="s">
        <v>1604</v>
      </c>
    </row>
    <row r="3447" spans="51:75" x14ac:dyDescent="0.3">
      <c r="AY3447" s="226" t="e">
        <f>VLOOKUP(C3447,#REF!, 2,FALSE)</f>
        <v>#REF!</v>
      </c>
      <c r="BM3447" s="177" t="s">
        <v>7769</v>
      </c>
      <c r="BN3447" s="177" t="s">
        <v>625</v>
      </c>
      <c r="BO3447" s="177" t="s">
        <v>7770</v>
      </c>
      <c r="BU3447" s="177" t="s">
        <v>7769</v>
      </c>
      <c r="BV3447" s="177" t="s">
        <v>625</v>
      </c>
      <c r="BW3447" s="177" t="s">
        <v>7770</v>
      </c>
    </row>
    <row r="3448" spans="51:75" x14ac:dyDescent="0.3">
      <c r="AY3448" s="226" t="e">
        <f>VLOOKUP(C3448,#REF!, 2,FALSE)</f>
        <v>#REF!</v>
      </c>
      <c r="BM3448" s="177" t="s">
        <v>7771</v>
      </c>
      <c r="BN3448" s="177" t="s">
        <v>3199</v>
      </c>
      <c r="BO3448" s="177" t="s">
        <v>7772</v>
      </c>
      <c r="BU3448" s="177" t="s">
        <v>7771</v>
      </c>
      <c r="BV3448" s="177" t="s">
        <v>3199</v>
      </c>
      <c r="BW3448" s="177" t="s">
        <v>7772</v>
      </c>
    </row>
    <row r="3449" spans="51:75" x14ac:dyDescent="0.3">
      <c r="AY3449" s="226" t="e">
        <f>VLOOKUP(C3449,#REF!, 2,FALSE)</f>
        <v>#REF!</v>
      </c>
      <c r="BM3449" s="177" t="s">
        <v>7773</v>
      </c>
      <c r="BN3449" s="177" t="s">
        <v>3245</v>
      </c>
      <c r="BO3449" s="177" t="s">
        <v>2983</v>
      </c>
      <c r="BU3449" s="177" t="s">
        <v>7773</v>
      </c>
      <c r="BV3449" s="177" t="s">
        <v>3245</v>
      </c>
      <c r="BW3449" s="177" t="s">
        <v>2983</v>
      </c>
    </row>
    <row r="3450" spans="51:75" x14ac:dyDescent="0.3">
      <c r="AY3450" s="226" t="e">
        <f>VLOOKUP(C3450,#REF!, 2,FALSE)</f>
        <v>#REF!</v>
      </c>
      <c r="BM3450" s="177" t="s">
        <v>7774</v>
      </c>
      <c r="BN3450" s="177" t="s">
        <v>1139</v>
      </c>
      <c r="BO3450" s="177" t="s">
        <v>7775</v>
      </c>
      <c r="BU3450" s="177" t="s">
        <v>7774</v>
      </c>
      <c r="BV3450" s="177" t="s">
        <v>1139</v>
      </c>
      <c r="BW3450" s="177" t="s">
        <v>7775</v>
      </c>
    </row>
    <row r="3451" spans="51:75" x14ac:dyDescent="0.3">
      <c r="AY3451" s="226" t="e">
        <f>VLOOKUP(C3451,#REF!, 2,FALSE)</f>
        <v>#REF!</v>
      </c>
      <c r="BM3451" s="177" t="s">
        <v>7776</v>
      </c>
      <c r="BN3451" s="177" t="s">
        <v>1342</v>
      </c>
      <c r="BO3451" s="177" t="s">
        <v>7777</v>
      </c>
      <c r="BU3451" s="177" t="s">
        <v>7776</v>
      </c>
      <c r="BV3451" s="177" t="s">
        <v>1342</v>
      </c>
      <c r="BW3451" s="177" t="s">
        <v>7777</v>
      </c>
    </row>
    <row r="3452" spans="51:75" x14ac:dyDescent="0.3">
      <c r="AY3452" s="226" t="e">
        <f>VLOOKUP(C3452,#REF!, 2,FALSE)</f>
        <v>#REF!</v>
      </c>
      <c r="BM3452" s="177" t="s">
        <v>7778</v>
      </c>
      <c r="BN3452" s="177" t="s">
        <v>628</v>
      </c>
      <c r="BO3452" s="177" t="s">
        <v>7779</v>
      </c>
      <c r="BU3452" s="177" t="s">
        <v>7778</v>
      </c>
      <c r="BV3452" s="177" t="s">
        <v>628</v>
      </c>
      <c r="BW3452" s="177" t="s">
        <v>7779</v>
      </c>
    </row>
    <row r="3453" spans="51:75" x14ac:dyDescent="0.3">
      <c r="AY3453" s="226" t="e">
        <f>VLOOKUP(C3453,#REF!, 2,FALSE)</f>
        <v>#REF!</v>
      </c>
      <c r="BM3453" s="177" t="s">
        <v>7780</v>
      </c>
      <c r="BN3453" s="177" t="s">
        <v>2979</v>
      </c>
      <c r="BO3453" s="177" t="s">
        <v>1595</v>
      </c>
      <c r="BU3453" s="177" t="s">
        <v>7780</v>
      </c>
      <c r="BV3453" s="177" t="s">
        <v>2979</v>
      </c>
      <c r="BW3453" s="177" t="s">
        <v>1595</v>
      </c>
    </row>
    <row r="3454" spans="51:75" x14ac:dyDescent="0.3">
      <c r="AY3454" s="226" t="e">
        <f>VLOOKUP(C3454,#REF!, 2,FALSE)</f>
        <v>#REF!</v>
      </c>
      <c r="BM3454" s="177" t="s">
        <v>7781</v>
      </c>
      <c r="BN3454" s="177" t="s">
        <v>625</v>
      </c>
      <c r="BO3454" s="177" t="s">
        <v>7783</v>
      </c>
      <c r="BU3454" s="177" t="s">
        <v>7781</v>
      </c>
      <c r="BV3454" s="177" t="s">
        <v>625</v>
      </c>
      <c r="BW3454" s="177" t="s">
        <v>7783</v>
      </c>
    </row>
    <row r="3455" spans="51:75" x14ac:dyDescent="0.3">
      <c r="AY3455" s="226" t="e">
        <f>VLOOKUP(C3455,#REF!, 2,FALSE)</f>
        <v>#REF!</v>
      </c>
      <c r="BM3455" s="177" t="s">
        <v>7784</v>
      </c>
      <c r="BN3455" s="177" t="s">
        <v>3199</v>
      </c>
      <c r="BO3455" s="177" t="s">
        <v>7785</v>
      </c>
      <c r="BU3455" s="177" t="s">
        <v>7784</v>
      </c>
      <c r="BV3455" s="177" t="s">
        <v>3199</v>
      </c>
      <c r="BW3455" s="177" t="s">
        <v>7785</v>
      </c>
    </row>
    <row r="3456" spans="51:75" x14ac:dyDescent="0.3">
      <c r="AY3456" s="226" t="e">
        <f>VLOOKUP(C3456,#REF!, 2,FALSE)</f>
        <v>#REF!</v>
      </c>
      <c r="BM3456" s="177" t="s">
        <v>7786</v>
      </c>
      <c r="BN3456" s="177" t="s">
        <v>628</v>
      </c>
      <c r="BO3456" s="177" t="s">
        <v>7787</v>
      </c>
      <c r="BU3456" s="177" t="s">
        <v>7786</v>
      </c>
      <c r="BV3456" s="177" t="s">
        <v>628</v>
      </c>
      <c r="BW3456" s="177" t="s">
        <v>7787</v>
      </c>
    </row>
    <row r="3457" spans="51:75" x14ac:dyDescent="0.3">
      <c r="AY3457" s="226" t="e">
        <f>VLOOKUP(C3457,#REF!, 2,FALSE)</f>
        <v>#REF!</v>
      </c>
      <c r="BM3457" s="177" t="s">
        <v>7788</v>
      </c>
      <c r="BN3457" s="177" t="s">
        <v>3199</v>
      </c>
      <c r="BO3457" s="177" t="s">
        <v>7789</v>
      </c>
      <c r="BU3457" s="177" t="s">
        <v>7788</v>
      </c>
      <c r="BV3457" s="177" t="s">
        <v>3199</v>
      </c>
      <c r="BW3457" s="177" t="s">
        <v>7789</v>
      </c>
    </row>
    <row r="3458" spans="51:75" x14ac:dyDescent="0.3">
      <c r="AY3458" s="226" t="e">
        <f>VLOOKUP(C3458,#REF!, 2,FALSE)</f>
        <v>#REF!</v>
      </c>
      <c r="BM3458" s="177" t="s">
        <v>7790</v>
      </c>
      <c r="BN3458" s="177" t="s">
        <v>862</v>
      </c>
      <c r="BO3458" s="177" t="s">
        <v>7791</v>
      </c>
      <c r="BU3458" s="177" t="s">
        <v>7790</v>
      </c>
      <c r="BV3458" s="177" t="s">
        <v>862</v>
      </c>
      <c r="BW3458" s="177" t="s">
        <v>7791</v>
      </c>
    </row>
    <row r="3459" spans="51:75" x14ac:dyDescent="0.3">
      <c r="AY3459" s="226" t="e">
        <f>VLOOKUP(C3459,#REF!, 2,FALSE)</f>
        <v>#REF!</v>
      </c>
      <c r="BM3459" s="177" t="s">
        <v>7792</v>
      </c>
      <c r="BN3459" s="177" t="s">
        <v>719</v>
      </c>
      <c r="BO3459" s="177" t="s">
        <v>7793</v>
      </c>
      <c r="BU3459" s="177" t="s">
        <v>7792</v>
      </c>
      <c r="BV3459" s="177" t="s">
        <v>719</v>
      </c>
      <c r="BW3459" s="177" t="s">
        <v>7793</v>
      </c>
    </row>
    <row r="3460" spans="51:75" x14ac:dyDescent="0.3">
      <c r="AY3460" s="226" t="e">
        <f>VLOOKUP(C3460,#REF!, 2,FALSE)</f>
        <v>#REF!</v>
      </c>
      <c r="BM3460" s="177" t="s">
        <v>7794</v>
      </c>
      <c r="BN3460" s="177" t="s">
        <v>3199</v>
      </c>
      <c r="BO3460" s="177" t="s">
        <v>7795</v>
      </c>
      <c r="BU3460" s="177" t="s">
        <v>7794</v>
      </c>
      <c r="BV3460" s="177" t="s">
        <v>3199</v>
      </c>
      <c r="BW3460" s="177" t="s">
        <v>7795</v>
      </c>
    </row>
    <row r="3461" spans="51:75" x14ac:dyDescent="0.3">
      <c r="AY3461" s="226" t="e">
        <f>VLOOKUP(C3461,#REF!, 2,FALSE)</f>
        <v>#REF!</v>
      </c>
      <c r="BM3461" s="177" t="s">
        <v>1368</v>
      </c>
      <c r="BN3461" s="177" t="s">
        <v>3199</v>
      </c>
      <c r="BO3461" s="177" t="s">
        <v>1331</v>
      </c>
      <c r="BU3461" s="177" t="s">
        <v>1368</v>
      </c>
      <c r="BV3461" s="177" t="s">
        <v>3199</v>
      </c>
      <c r="BW3461" s="177" t="s">
        <v>1331</v>
      </c>
    </row>
    <row r="3462" spans="51:75" x14ac:dyDescent="0.3">
      <c r="AY3462" s="226" t="e">
        <f>VLOOKUP(C3462,#REF!, 2,FALSE)</f>
        <v>#REF!</v>
      </c>
      <c r="BM3462" s="177" t="s">
        <v>1369</v>
      </c>
      <c r="BN3462" s="177" t="s">
        <v>3199</v>
      </c>
      <c r="BO3462" s="177" t="s">
        <v>4469</v>
      </c>
      <c r="BU3462" s="177" t="s">
        <v>1369</v>
      </c>
      <c r="BV3462" s="177" t="s">
        <v>3199</v>
      </c>
      <c r="BW3462" s="177" t="s">
        <v>4469</v>
      </c>
    </row>
    <row r="3463" spans="51:75" x14ac:dyDescent="0.3">
      <c r="AY3463" s="226" t="e">
        <f>VLOOKUP(C3463,#REF!, 2,FALSE)</f>
        <v>#REF!</v>
      </c>
      <c r="BM3463" s="177" t="s">
        <v>1370</v>
      </c>
      <c r="BN3463" s="177" t="s">
        <v>862</v>
      </c>
      <c r="BO3463" s="177" t="s">
        <v>1837</v>
      </c>
      <c r="BU3463" s="177" t="s">
        <v>1370</v>
      </c>
      <c r="BV3463" s="177" t="s">
        <v>862</v>
      </c>
      <c r="BW3463" s="177" t="s">
        <v>1837</v>
      </c>
    </row>
    <row r="3464" spans="51:75" x14ac:dyDescent="0.3">
      <c r="AY3464" s="226" t="e">
        <f>VLOOKUP(C3464,#REF!, 2,FALSE)</f>
        <v>#REF!</v>
      </c>
      <c r="BM3464" s="177" t="s">
        <v>7796</v>
      </c>
      <c r="BN3464" s="177" t="s">
        <v>775</v>
      </c>
      <c r="BO3464" s="177" t="s">
        <v>1785</v>
      </c>
      <c r="BU3464" s="177" t="s">
        <v>7796</v>
      </c>
      <c r="BV3464" s="177" t="s">
        <v>775</v>
      </c>
      <c r="BW3464" s="177" t="s">
        <v>1785</v>
      </c>
    </row>
    <row r="3465" spans="51:75" x14ac:dyDescent="0.3">
      <c r="AY3465" s="226" t="e">
        <f>VLOOKUP(C3465,#REF!, 2,FALSE)</f>
        <v>#REF!</v>
      </c>
      <c r="BM3465" s="177" t="s">
        <v>1371</v>
      </c>
      <c r="BN3465" s="177" t="s">
        <v>3199</v>
      </c>
      <c r="BO3465" s="177" t="s">
        <v>1137</v>
      </c>
      <c r="BU3465" s="177" t="s">
        <v>1371</v>
      </c>
      <c r="BV3465" s="177" t="s">
        <v>3199</v>
      </c>
      <c r="BW3465" s="177" t="s">
        <v>1137</v>
      </c>
    </row>
    <row r="3466" spans="51:75" x14ac:dyDescent="0.3">
      <c r="AY3466" s="226" t="e">
        <f>VLOOKUP(C3466,#REF!, 2,FALSE)</f>
        <v>#REF!</v>
      </c>
      <c r="BM3466" s="177" t="s">
        <v>7798</v>
      </c>
      <c r="BN3466" s="177" t="s">
        <v>780</v>
      </c>
      <c r="BO3466" s="177" t="s">
        <v>4976</v>
      </c>
      <c r="BU3466" s="177" t="s">
        <v>7798</v>
      </c>
      <c r="BV3466" s="177" t="s">
        <v>780</v>
      </c>
      <c r="BW3466" s="177" t="s">
        <v>4976</v>
      </c>
    </row>
    <row r="3467" spans="51:75" x14ac:dyDescent="0.3">
      <c r="AY3467" s="226" t="e">
        <f>VLOOKUP(C3467,#REF!, 2,FALSE)</f>
        <v>#REF!</v>
      </c>
      <c r="BM3467" s="177" t="s">
        <v>7800</v>
      </c>
      <c r="BN3467" s="177" t="s">
        <v>862</v>
      </c>
      <c r="BO3467" s="177" t="s">
        <v>1611</v>
      </c>
      <c r="BU3467" s="177" t="s">
        <v>7800</v>
      </c>
      <c r="BV3467" s="177" t="s">
        <v>862</v>
      </c>
      <c r="BW3467" s="177" t="s">
        <v>1611</v>
      </c>
    </row>
    <row r="3468" spans="51:75" x14ac:dyDescent="0.3">
      <c r="AY3468" s="226" t="e">
        <f>VLOOKUP(C3468,#REF!, 2,FALSE)</f>
        <v>#REF!</v>
      </c>
      <c r="BM3468" s="177" t="s">
        <v>7801</v>
      </c>
      <c r="BN3468" s="177" t="s">
        <v>940</v>
      </c>
      <c r="BO3468" s="177" t="s">
        <v>3747</v>
      </c>
      <c r="BU3468" s="177" t="s">
        <v>7801</v>
      </c>
      <c r="BV3468" s="177" t="s">
        <v>940</v>
      </c>
      <c r="BW3468" s="177" t="s">
        <v>3747</v>
      </c>
    </row>
    <row r="3469" spans="51:75" x14ac:dyDescent="0.3">
      <c r="AY3469" s="226" t="e">
        <f>VLOOKUP(C3469,#REF!, 2,FALSE)</f>
        <v>#REF!</v>
      </c>
      <c r="BM3469" s="177" t="s">
        <v>7802</v>
      </c>
      <c r="BN3469" s="177" t="s">
        <v>852</v>
      </c>
      <c r="BO3469" s="177" t="s">
        <v>2054</v>
      </c>
      <c r="BU3469" s="177" t="s">
        <v>7802</v>
      </c>
      <c r="BV3469" s="177" t="s">
        <v>852</v>
      </c>
      <c r="BW3469" s="177" t="s">
        <v>2054</v>
      </c>
    </row>
    <row r="3470" spans="51:75" x14ac:dyDescent="0.3">
      <c r="AY3470" s="226" t="e">
        <f>VLOOKUP(C3470,#REF!, 2,FALSE)</f>
        <v>#REF!</v>
      </c>
      <c r="BM3470" s="177" t="s">
        <v>7803</v>
      </c>
      <c r="BN3470" s="177" t="s">
        <v>637</v>
      </c>
      <c r="BO3470" s="177" t="s">
        <v>7805</v>
      </c>
      <c r="BU3470" s="177" t="s">
        <v>7803</v>
      </c>
      <c r="BV3470" s="177" t="s">
        <v>637</v>
      </c>
      <c r="BW3470" s="177" t="s">
        <v>7805</v>
      </c>
    </row>
    <row r="3471" spans="51:75" x14ac:dyDescent="0.3">
      <c r="AY3471" s="226" t="e">
        <f>VLOOKUP(C3471,#REF!, 2,FALSE)</f>
        <v>#REF!</v>
      </c>
      <c r="BM3471" s="177" t="s">
        <v>7806</v>
      </c>
      <c r="BN3471" s="177" t="s">
        <v>778</v>
      </c>
      <c r="BO3471" s="177" t="s">
        <v>7808</v>
      </c>
      <c r="BU3471" s="177" t="s">
        <v>7806</v>
      </c>
      <c r="BV3471" s="177" t="s">
        <v>778</v>
      </c>
      <c r="BW3471" s="177" t="s">
        <v>7808</v>
      </c>
    </row>
    <row r="3472" spans="51:75" x14ac:dyDescent="0.3">
      <c r="AY3472" s="226" t="e">
        <f>VLOOKUP(C3472,#REF!, 2,FALSE)</f>
        <v>#REF!</v>
      </c>
      <c r="BM3472" s="177" t="s">
        <v>7809</v>
      </c>
      <c r="BN3472" s="177" t="s">
        <v>636</v>
      </c>
      <c r="BO3472" s="177" t="s">
        <v>7810</v>
      </c>
      <c r="BU3472" s="177" t="s">
        <v>7809</v>
      </c>
      <c r="BV3472" s="177" t="s">
        <v>636</v>
      </c>
      <c r="BW3472" s="177" t="s">
        <v>7810</v>
      </c>
    </row>
    <row r="3473" spans="51:75" x14ac:dyDescent="0.3">
      <c r="AY3473" s="226" t="e">
        <f>VLOOKUP(C3473,#REF!, 2,FALSE)</f>
        <v>#REF!</v>
      </c>
      <c r="BM3473" s="177" t="s">
        <v>7811</v>
      </c>
      <c r="BN3473" s="177" t="s">
        <v>862</v>
      </c>
      <c r="BO3473" s="177" t="s">
        <v>7607</v>
      </c>
      <c r="BU3473" s="177" t="s">
        <v>7811</v>
      </c>
      <c r="BV3473" s="177" t="s">
        <v>862</v>
      </c>
      <c r="BW3473" s="177" t="s">
        <v>7607</v>
      </c>
    </row>
    <row r="3474" spans="51:75" x14ac:dyDescent="0.3">
      <c r="AY3474" s="226" t="e">
        <f>VLOOKUP(C3474,#REF!, 2,FALSE)</f>
        <v>#REF!</v>
      </c>
      <c r="BM3474" s="177" t="s">
        <v>7813</v>
      </c>
      <c r="BN3474" s="177" t="s">
        <v>2983</v>
      </c>
      <c r="BO3474" s="177" t="s">
        <v>2983</v>
      </c>
      <c r="BU3474" s="177" t="s">
        <v>7813</v>
      </c>
      <c r="BV3474" s="177" t="s">
        <v>2983</v>
      </c>
      <c r="BW3474" s="177" t="s">
        <v>2983</v>
      </c>
    </row>
    <row r="3475" spans="51:75" x14ac:dyDescent="0.3">
      <c r="AY3475" s="226" t="e">
        <f>VLOOKUP(C3475,#REF!, 2,FALSE)</f>
        <v>#REF!</v>
      </c>
      <c r="BM3475" s="177" t="s">
        <v>7816</v>
      </c>
      <c r="BN3475" s="177" t="s">
        <v>862</v>
      </c>
      <c r="BO3475" s="177" t="s">
        <v>2788</v>
      </c>
      <c r="BU3475" s="177" t="s">
        <v>7816</v>
      </c>
      <c r="BV3475" s="177" t="s">
        <v>862</v>
      </c>
      <c r="BW3475" s="177" t="s">
        <v>2788</v>
      </c>
    </row>
    <row r="3476" spans="51:75" x14ac:dyDescent="0.3">
      <c r="AY3476" s="226" t="e">
        <f>VLOOKUP(C3476,#REF!, 2,FALSE)</f>
        <v>#REF!</v>
      </c>
      <c r="BM3476" s="177" t="s">
        <v>7818</v>
      </c>
      <c r="BN3476" s="177" t="s">
        <v>787</v>
      </c>
      <c r="BO3476" s="177" t="s">
        <v>1958</v>
      </c>
      <c r="BU3476" s="177" t="s">
        <v>7818</v>
      </c>
      <c r="BV3476" s="177" t="s">
        <v>787</v>
      </c>
      <c r="BW3476" s="177" t="s">
        <v>1958</v>
      </c>
    </row>
    <row r="3477" spans="51:75" x14ac:dyDescent="0.3">
      <c r="AY3477" s="226" t="e">
        <f>VLOOKUP(C3477,#REF!, 2,FALSE)</f>
        <v>#REF!</v>
      </c>
      <c r="BM3477" s="177" t="s">
        <v>7819</v>
      </c>
      <c r="BN3477" s="177" t="s">
        <v>3199</v>
      </c>
      <c r="BO3477" s="177" t="s">
        <v>7820</v>
      </c>
      <c r="BU3477" s="177" t="s">
        <v>7819</v>
      </c>
      <c r="BV3477" s="177" t="s">
        <v>3199</v>
      </c>
      <c r="BW3477" s="177" t="s">
        <v>7820</v>
      </c>
    </row>
    <row r="3478" spans="51:75" x14ac:dyDescent="0.3">
      <c r="AY3478" s="226" t="e">
        <f>VLOOKUP(C3478,#REF!, 2,FALSE)</f>
        <v>#REF!</v>
      </c>
      <c r="BM3478" s="177" t="s">
        <v>7821</v>
      </c>
      <c r="BN3478" s="177" t="s">
        <v>3005</v>
      </c>
      <c r="BO3478" s="177" t="s">
        <v>2983</v>
      </c>
      <c r="BU3478" s="177" t="s">
        <v>7821</v>
      </c>
      <c r="BV3478" s="177" t="s">
        <v>3005</v>
      </c>
      <c r="BW3478" s="177" t="s">
        <v>2983</v>
      </c>
    </row>
    <row r="3479" spans="51:75" x14ac:dyDescent="0.3">
      <c r="AY3479" s="226" t="e">
        <f>VLOOKUP(C3479,#REF!, 2,FALSE)</f>
        <v>#REF!</v>
      </c>
      <c r="BM3479" s="177" t="s">
        <v>7822</v>
      </c>
      <c r="BN3479" s="177" t="s">
        <v>994</v>
      </c>
      <c r="BO3479" s="177" t="s">
        <v>7823</v>
      </c>
      <c r="BU3479" s="177" t="s">
        <v>7822</v>
      </c>
      <c r="BV3479" s="177" t="s">
        <v>994</v>
      </c>
      <c r="BW3479" s="177" t="s">
        <v>7823</v>
      </c>
    </row>
    <row r="3480" spans="51:75" x14ac:dyDescent="0.3">
      <c r="AY3480" s="226" t="e">
        <f>VLOOKUP(C3480,#REF!, 2,FALSE)</f>
        <v>#REF!</v>
      </c>
      <c r="BM3480" s="177" t="s">
        <v>7824</v>
      </c>
      <c r="BN3480" s="177" t="s">
        <v>862</v>
      </c>
      <c r="BO3480" s="177" t="s">
        <v>4173</v>
      </c>
      <c r="BU3480" s="177" t="s">
        <v>7824</v>
      </c>
      <c r="BV3480" s="177" t="s">
        <v>862</v>
      </c>
      <c r="BW3480" s="177" t="s">
        <v>4173</v>
      </c>
    </row>
    <row r="3481" spans="51:75" x14ac:dyDescent="0.3">
      <c r="AY3481" s="226" t="e">
        <f>VLOOKUP(C3481,#REF!, 2,FALSE)</f>
        <v>#REF!</v>
      </c>
      <c r="BM3481" s="177" t="s">
        <v>7825</v>
      </c>
      <c r="BN3481" s="177" t="s">
        <v>3245</v>
      </c>
      <c r="BO3481" s="177" t="s">
        <v>7826</v>
      </c>
      <c r="BU3481" s="177" t="s">
        <v>7825</v>
      </c>
      <c r="BV3481" s="177" t="s">
        <v>3245</v>
      </c>
      <c r="BW3481" s="177" t="s">
        <v>7826</v>
      </c>
    </row>
    <row r="3482" spans="51:75" x14ac:dyDescent="0.3">
      <c r="AY3482" s="226" t="e">
        <f>VLOOKUP(C3482,#REF!, 2,FALSE)</f>
        <v>#REF!</v>
      </c>
      <c r="BM3482" s="177" t="s">
        <v>7827</v>
      </c>
      <c r="BN3482" s="177" t="s">
        <v>862</v>
      </c>
      <c r="BO3482" s="177" t="s">
        <v>1518</v>
      </c>
      <c r="BU3482" s="177" t="s">
        <v>7827</v>
      </c>
      <c r="BV3482" s="177" t="s">
        <v>862</v>
      </c>
      <c r="BW3482" s="177" t="s">
        <v>1518</v>
      </c>
    </row>
    <row r="3483" spans="51:75" x14ac:dyDescent="0.3">
      <c r="AY3483" s="226" t="e">
        <f>VLOOKUP(C3483,#REF!, 2,FALSE)</f>
        <v>#REF!</v>
      </c>
      <c r="BM3483" s="177" t="s">
        <v>7829</v>
      </c>
      <c r="BN3483" s="177" t="s">
        <v>862</v>
      </c>
      <c r="BO3483" s="177" t="s">
        <v>7830</v>
      </c>
      <c r="BU3483" s="177" t="s">
        <v>7829</v>
      </c>
      <c r="BV3483" s="177" t="s">
        <v>862</v>
      </c>
      <c r="BW3483" s="177" t="s">
        <v>7830</v>
      </c>
    </row>
    <row r="3484" spans="51:75" x14ac:dyDescent="0.3">
      <c r="AY3484" s="226" t="e">
        <f>VLOOKUP(C3484,#REF!, 2,FALSE)</f>
        <v>#REF!</v>
      </c>
      <c r="BM3484" s="177" t="s">
        <v>1372</v>
      </c>
      <c r="BN3484" s="177" t="s">
        <v>862</v>
      </c>
      <c r="BO3484" s="177" t="s">
        <v>2751</v>
      </c>
      <c r="BU3484" s="177" t="s">
        <v>1372</v>
      </c>
      <c r="BV3484" s="177" t="s">
        <v>862</v>
      </c>
      <c r="BW3484" s="177" t="s">
        <v>2751</v>
      </c>
    </row>
    <row r="3485" spans="51:75" x14ac:dyDescent="0.3">
      <c r="AY3485" s="226" t="e">
        <f>VLOOKUP(C3485,#REF!, 2,FALSE)</f>
        <v>#REF!</v>
      </c>
      <c r="BM3485" s="177" t="s">
        <v>7831</v>
      </c>
      <c r="BN3485" s="177" t="s">
        <v>3245</v>
      </c>
      <c r="BO3485" s="177" t="s">
        <v>3581</v>
      </c>
      <c r="BU3485" s="177" t="s">
        <v>7831</v>
      </c>
      <c r="BV3485" s="177" t="s">
        <v>3245</v>
      </c>
      <c r="BW3485" s="177" t="s">
        <v>3581</v>
      </c>
    </row>
    <row r="3486" spans="51:75" x14ac:dyDescent="0.3">
      <c r="AY3486" s="226" t="e">
        <f>VLOOKUP(C3486,#REF!, 2,FALSE)</f>
        <v>#REF!</v>
      </c>
      <c r="BM3486" s="177" t="s">
        <v>7832</v>
      </c>
      <c r="BN3486" s="177" t="s">
        <v>1342</v>
      </c>
      <c r="BO3486" s="177" t="s">
        <v>7833</v>
      </c>
      <c r="BU3486" s="177" t="s">
        <v>7832</v>
      </c>
      <c r="BV3486" s="177" t="s">
        <v>1342</v>
      </c>
      <c r="BW3486" s="177" t="s">
        <v>7833</v>
      </c>
    </row>
    <row r="3487" spans="51:75" x14ac:dyDescent="0.3">
      <c r="AY3487" s="226" t="e">
        <f>VLOOKUP(C3487,#REF!, 2,FALSE)</f>
        <v>#REF!</v>
      </c>
      <c r="BM3487" s="177" t="s">
        <v>7834</v>
      </c>
      <c r="BN3487" s="177" t="s">
        <v>3005</v>
      </c>
      <c r="BO3487" s="177" t="s">
        <v>2983</v>
      </c>
      <c r="BU3487" s="177" t="s">
        <v>7834</v>
      </c>
      <c r="BV3487" s="177" t="s">
        <v>3005</v>
      </c>
      <c r="BW3487" s="177" t="s">
        <v>2983</v>
      </c>
    </row>
    <row r="3488" spans="51:75" x14ac:dyDescent="0.3">
      <c r="AY3488" s="226" t="e">
        <f>VLOOKUP(C3488,#REF!, 2,FALSE)</f>
        <v>#REF!</v>
      </c>
      <c r="BM3488" s="177" t="s">
        <v>7835</v>
      </c>
      <c r="BN3488" s="177" t="s">
        <v>2979</v>
      </c>
      <c r="BO3488" s="177" t="s">
        <v>2260</v>
      </c>
      <c r="BU3488" s="177" t="s">
        <v>7835</v>
      </c>
      <c r="BV3488" s="177" t="s">
        <v>2979</v>
      </c>
      <c r="BW3488" s="177" t="s">
        <v>2260</v>
      </c>
    </row>
    <row r="3489" spans="51:75" x14ac:dyDescent="0.3">
      <c r="AY3489" s="226" t="e">
        <f>VLOOKUP(C3489,#REF!, 2,FALSE)</f>
        <v>#REF!</v>
      </c>
      <c r="BM3489" s="177" t="s">
        <v>7836</v>
      </c>
      <c r="BN3489" s="177" t="s">
        <v>3245</v>
      </c>
      <c r="BO3489" s="177" t="s">
        <v>2983</v>
      </c>
      <c r="BU3489" s="177" t="s">
        <v>7836</v>
      </c>
      <c r="BV3489" s="177" t="s">
        <v>3245</v>
      </c>
      <c r="BW3489" s="177" t="s">
        <v>2983</v>
      </c>
    </row>
    <row r="3490" spans="51:75" x14ac:dyDescent="0.3">
      <c r="AY3490" s="226" t="e">
        <f>VLOOKUP(C3490,#REF!, 2,FALSE)</f>
        <v>#REF!</v>
      </c>
      <c r="BM3490" s="177" t="s">
        <v>7837</v>
      </c>
      <c r="BN3490" s="177" t="s">
        <v>2979</v>
      </c>
      <c r="BO3490" s="177" t="s">
        <v>7838</v>
      </c>
      <c r="BU3490" s="177" t="s">
        <v>7837</v>
      </c>
      <c r="BV3490" s="177" t="s">
        <v>2979</v>
      </c>
      <c r="BW3490" s="177" t="s">
        <v>7838</v>
      </c>
    </row>
    <row r="3491" spans="51:75" x14ac:dyDescent="0.3">
      <c r="AY3491" s="226" t="e">
        <f>VLOOKUP(C3491,#REF!, 2,FALSE)</f>
        <v>#REF!</v>
      </c>
      <c r="BM3491" s="177" t="s">
        <v>7839</v>
      </c>
      <c r="BN3491" s="177" t="s">
        <v>1269</v>
      </c>
      <c r="BO3491" s="177" t="s">
        <v>7840</v>
      </c>
      <c r="BU3491" s="177" t="s">
        <v>7839</v>
      </c>
      <c r="BV3491" s="177" t="s">
        <v>1269</v>
      </c>
      <c r="BW3491" s="177" t="s">
        <v>7840</v>
      </c>
    </row>
    <row r="3492" spans="51:75" x14ac:dyDescent="0.3">
      <c r="AY3492" s="226" t="e">
        <f>VLOOKUP(C3492,#REF!, 2,FALSE)</f>
        <v>#REF!</v>
      </c>
      <c r="BM3492" s="177" t="s">
        <v>7841</v>
      </c>
      <c r="BN3492" s="177" t="s">
        <v>3087</v>
      </c>
      <c r="BO3492" s="177" t="s">
        <v>2983</v>
      </c>
      <c r="BU3492" s="177" t="s">
        <v>7841</v>
      </c>
      <c r="BV3492" s="177" t="s">
        <v>3087</v>
      </c>
      <c r="BW3492" s="177" t="s">
        <v>2983</v>
      </c>
    </row>
    <row r="3493" spans="51:75" x14ac:dyDescent="0.3">
      <c r="AY3493" s="226" t="e">
        <f>VLOOKUP(C3493,#REF!, 2,FALSE)</f>
        <v>#REF!</v>
      </c>
      <c r="BM3493" s="177" t="s">
        <v>7842</v>
      </c>
      <c r="BN3493" s="177" t="s">
        <v>3083</v>
      </c>
      <c r="BO3493" s="177" t="s">
        <v>2983</v>
      </c>
      <c r="BU3493" s="177" t="s">
        <v>7842</v>
      </c>
      <c r="BV3493" s="177" t="s">
        <v>3083</v>
      </c>
      <c r="BW3493" s="177" t="s">
        <v>2983</v>
      </c>
    </row>
    <row r="3494" spans="51:75" x14ac:dyDescent="0.3">
      <c r="AY3494" s="226" t="e">
        <f>VLOOKUP(C3494,#REF!, 2,FALSE)</f>
        <v>#REF!</v>
      </c>
      <c r="BM3494" s="177" t="s">
        <v>7843</v>
      </c>
      <c r="BN3494" s="177" t="s">
        <v>700</v>
      </c>
      <c r="BO3494" s="177" t="s">
        <v>7844</v>
      </c>
      <c r="BU3494" s="177" t="s">
        <v>7843</v>
      </c>
      <c r="BV3494" s="177" t="s">
        <v>700</v>
      </c>
      <c r="BW3494" s="177" t="s">
        <v>7844</v>
      </c>
    </row>
    <row r="3495" spans="51:75" x14ac:dyDescent="0.3">
      <c r="AY3495" s="226" t="e">
        <f>VLOOKUP(C3495,#REF!, 2,FALSE)</f>
        <v>#REF!</v>
      </c>
      <c r="BM3495" s="177" t="s">
        <v>7845</v>
      </c>
      <c r="BN3495" s="177" t="s">
        <v>1342</v>
      </c>
      <c r="BO3495" s="177" t="s">
        <v>1840</v>
      </c>
      <c r="BU3495" s="177" t="s">
        <v>7845</v>
      </c>
      <c r="BV3495" s="177" t="s">
        <v>1342</v>
      </c>
      <c r="BW3495" s="177" t="s">
        <v>1840</v>
      </c>
    </row>
    <row r="3496" spans="51:75" x14ac:dyDescent="0.3">
      <c r="AY3496" s="226" t="e">
        <f>VLOOKUP(C3496,#REF!, 2,FALSE)</f>
        <v>#REF!</v>
      </c>
      <c r="BM3496" s="177" t="s">
        <v>7846</v>
      </c>
      <c r="BN3496" s="177" t="s">
        <v>780</v>
      </c>
      <c r="BO3496" s="177" t="s">
        <v>7605</v>
      </c>
      <c r="BU3496" s="177" t="s">
        <v>7846</v>
      </c>
      <c r="BV3496" s="177" t="s">
        <v>780</v>
      </c>
      <c r="BW3496" s="177" t="s">
        <v>7605</v>
      </c>
    </row>
    <row r="3497" spans="51:75" x14ac:dyDescent="0.3">
      <c r="AY3497" s="226" t="e">
        <f>VLOOKUP(C3497,#REF!, 2,FALSE)</f>
        <v>#REF!</v>
      </c>
      <c r="BM3497" s="177" t="s">
        <v>1391</v>
      </c>
      <c r="BN3497" s="177" t="s">
        <v>3199</v>
      </c>
      <c r="BO3497" s="177" t="s">
        <v>7847</v>
      </c>
      <c r="BU3497" s="177" t="s">
        <v>1391</v>
      </c>
      <c r="BV3497" s="177" t="s">
        <v>3199</v>
      </c>
      <c r="BW3497" s="177" t="s">
        <v>7847</v>
      </c>
    </row>
    <row r="3498" spans="51:75" x14ac:dyDescent="0.3">
      <c r="AY3498" s="226" t="e">
        <f>VLOOKUP(C3498,#REF!, 2,FALSE)</f>
        <v>#REF!</v>
      </c>
      <c r="BM3498" s="177" t="s">
        <v>7848</v>
      </c>
      <c r="BN3498" s="177" t="s">
        <v>700</v>
      </c>
      <c r="BO3498" s="177" t="s">
        <v>7849</v>
      </c>
      <c r="BU3498" s="177" t="s">
        <v>7848</v>
      </c>
      <c r="BV3498" s="177" t="s">
        <v>700</v>
      </c>
      <c r="BW3498" s="177" t="s">
        <v>7849</v>
      </c>
    </row>
    <row r="3499" spans="51:75" x14ac:dyDescent="0.3">
      <c r="AY3499" s="226" t="e">
        <f>VLOOKUP(C3499,#REF!, 2,FALSE)</f>
        <v>#REF!</v>
      </c>
      <c r="BM3499" s="177" t="s">
        <v>7850</v>
      </c>
      <c r="BN3499" s="177" t="s">
        <v>849</v>
      </c>
      <c r="BO3499" s="177" t="s">
        <v>7851</v>
      </c>
      <c r="BU3499" s="177" t="s">
        <v>7850</v>
      </c>
      <c r="BV3499" s="177" t="s">
        <v>849</v>
      </c>
      <c r="BW3499" s="177" t="s">
        <v>7851</v>
      </c>
    </row>
    <row r="3500" spans="51:75" x14ac:dyDescent="0.3">
      <c r="AY3500" s="226" t="e">
        <f>VLOOKUP(C3500,#REF!, 2,FALSE)</f>
        <v>#REF!</v>
      </c>
      <c r="BM3500" s="177" t="s">
        <v>7852</v>
      </c>
      <c r="BN3500" s="177" t="s">
        <v>16979</v>
      </c>
      <c r="BO3500" s="177" t="s">
        <v>7853</v>
      </c>
      <c r="BU3500" s="177" t="s">
        <v>7852</v>
      </c>
      <c r="BV3500" s="177" t="s">
        <v>16979</v>
      </c>
      <c r="BW3500" s="177" t="s">
        <v>7853</v>
      </c>
    </row>
    <row r="3501" spans="51:75" x14ac:dyDescent="0.3">
      <c r="AY3501" s="226" t="e">
        <f>VLOOKUP(C3501,#REF!, 2,FALSE)</f>
        <v>#REF!</v>
      </c>
      <c r="BM3501" s="177" t="s">
        <v>7855</v>
      </c>
      <c r="BN3501" s="177" t="s">
        <v>2979</v>
      </c>
      <c r="BO3501" s="177" t="s">
        <v>7857</v>
      </c>
      <c r="BU3501" s="177" t="s">
        <v>7855</v>
      </c>
      <c r="BV3501" s="177" t="s">
        <v>2979</v>
      </c>
      <c r="BW3501" s="177" t="s">
        <v>7857</v>
      </c>
    </row>
    <row r="3502" spans="51:75" x14ac:dyDescent="0.3">
      <c r="AY3502" s="226" t="e">
        <f>VLOOKUP(C3502,#REF!, 2,FALSE)</f>
        <v>#REF!</v>
      </c>
      <c r="BM3502" s="177" t="s">
        <v>7858</v>
      </c>
      <c r="BN3502" s="177" t="s">
        <v>2983</v>
      </c>
      <c r="BO3502" s="177" t="s">
        <v>2983</v>
      </c>
      <c r="BU3502" s="177" t="s">
        <v>7858</v>
      </c>
      <c r="BV3502" s="177" t="s">
        <v>2983</v>
      </c>
      <c r="BW3502" s="177" t="s">
        <v>2983</v>
      </c>
    </row>
    <row r="3503" spans="51:75" x14ac:dyDescent="0.3">
      <c r="AY3503" s="226" t="e">
        <f>VLOOKUP(C3503,#REF!, 2,FALSE)</f>
        <v>#REF!</v>
      </c>
      <c r="BM3503" s="177" t="s">
        <v>7860</v>
      </c>
      <c r="BN3503" s="177" t="s">
        <v>2983</v>
      </c>
      <c r="BO3503" s="177" t="s">
        <v>6697</v>
      </c>
      <c r="BU3503" s="177" t="s">
        <v>7860</v>
      </c>
      <c r="BV3503" s="177" t="s">
        <v>2983</v>
      </c>
      <c r="BW3503" s="177" t="s">
        <v>6697</v>
      </c>
    </row>
    <row r="3504" spans="51:75" x14ac:dyDescent="0.3">
      <c r="AY3504" s="226" t="e">
        <f>VLOOKUP(C3504,#REF!, 2,FALSE)</f>
        <v>#REF!</v>
      </c>
      <c r="BM3504" s="177" t="s">
        <v>1392</v>
      </c>
      <c r="BN3504" s="177" t="s">
        <v>926</v>
      </c>
      <c r="BO3504" s="177" t="s">
        <v>7861</v>
      </c>
      <c r="BU3504" s="177" t="s">
        <v>1392</v>
      </c>
      <c r="BV3504" s="177" t="s">
        <v>926</v>
      </c>
      <c r="BW3504" s="177" t="s">
        <v>7861</v>
      </c>
    </row>
    <row r="3505" spans="51:75" x14ac:dyDescent="0.3">
      <c r="AY3505" s="226" t="e">
        <f>VLOOKUP(C3505,#REF!, 2,FALSE)</f>
        <v>#REF!</v>
      </c>
      <c r="BM3505" s="177" t="s">
        <v>7863</v>
      </c>
      <c r="BN3505" s="177" t="s">
        <v>2983</v>
      </c>
      <c r="BO3505" s="177" t="s">
        <v>2983</v>
      </c>
      <c r="BU3505" s="177" t="s">
        <v>7863</v>
      </c>
      <c r="BV3505" s="177" t="s">
        <v>2983</v>
      </c>
      <c r="BW3505" s="177" t="s">
        <v>2983</v>
      </c>
    </row>
    <row r="3506" spans="51:75" x14ac:dyDescent="0.3">
      <c r="AY3506" s="226" t="e">
        <f>VLOOKUP(C3506,#REF!, 2,FALSE)</f>
        <v>#REF!</v>
      </c>
      <c r="BM3506" s="177" t="s">
        <v>7864</v>
      </c>
      <c r="BN3506" s="177" t="s">
        <v>3045</v>
      </c>
      <c r="BO3506" s="177" t="s">
        <v>3274</v>
      </c>
      <c r="BU3506" s="177" t="s">
        <v>7864</v>
      </c>
      <c r="BV3506" s="177" t="s">
        <v>3045</v>
      </c>
      <c r="BW3506" s="177" t="s">
        <v>3274</v>
      </c>
    </row>
    <row r="3507" spans="51:75" x14ac:dyDescent="0.3">
      <c r="AY3507" s="226" t="e">
        <f>VLOOKUP(C3507,#REF!, 2,FALSE)</f>
        <v>#REF!</v>
      </c>
      <c r="BM3507" s="177" t="s">
        <v>7865</v>
      </c>
      <c r="BN3507" s="177" t="s">
        <v>3045</v>
      </c>
      <c r="BO3507" s="177" t="s">
        <v>6972</v>
      </c>
      <c r="BU3507" s="177" t="s">
        <v>7865</v>
      </c>
      <c r="BV3507" s="177" t="s">
        <v>3045</v>
      </c>
      <c r="BW3507" s="177" t="s">
        <v>6972</v>
      </c>
    </row>
    <row r="3508" spans="51:75" x14ac:dyDescent="0.3">
      <c r="AY3508" s="226" t="e">
        <f>VLOOKUP(C3508,#REF!, 2,FALSE)</f>
        <v>#REF!</v>
      </c>
      <c r="BM3508" s="177" t="s">
        <v>7866</v>
      </c>
      <c r="BN3508" s="177" t="s">
        <v>2983</v>
      </c>
      <c r="BO3508" s="177" t="s">
        <v>2983</v>
      </c>
      <c r="BU3508" s="177" t="s">
        <v>7866</v>
      </c>
      <c r="BV3508" s="177" t="s">
        <v>2983</v>
      </c>
      <c r="BW3508" s="177" t="s">
        <v>2983</v>
      </c>
    </row>
    <row r="3509" spans="51:75" x14ac:dyDescent="0.3">
      <c r="AY3509" s="226" t="e">
        <f>VLOOKUP(C3509,#REF!, 2,FALSE)</f>
        <v>#REF!</v>
      </c>
      <c r="BM3509" s="177" t="s">
        <v>7867</v>
      </c>
      <c r="BN3509" s="177" t="s">
        <v>2983</v>
      </c>
      <c r="BO3509" s="177" t="s">
        <v>2983</v>
      </c>
      <c r="BU3509" s="177" t="s">
        <v>7867</v>
      </c>
      <c r="BV3509" s="177" t="s">
        <v>2983</v>
      </c>
      <c r="BW3509" s="177" t="s">
        <v>2983</v>
      </c>
    </row>
    <row r="3510" spans="51:75" x14ac:dyDescent="0.3">
      <c r="AY3510" s="226" t="e">
        <f>VLOOKUP(C3510,#REF!, 2,FALSE)</f>
        <v>#REF!</v>
      </c>
      <c r="BM3510" s="177" t="s">
        <v>7870</v>
      </c>
      <c r="BN3510" s="177" t="s">
        <v>2983</v>
      </c>
      <c r="BO3510" s="177" t="s">
        <v>7871</v>
      </c>
      <c r="BU3510" s="177" t="s">
        <v>7870</v>
      </c>
      <c r="BV3510" s="177" t="s">
        <v>2983</v>
      </c>
      <c r="BW3510" s="177" t="s">
        <v>7871</v>
      </c>
    </row>
    <row r="3511" spans="51:75" x14ac:dyDescent="0.3">
      <c r="AY3511" s="226" t="e">
        <f>VLOOKUP(C3511,#REF!, 2,FALSE)</f>
        <v>#REF!</v>
      </c>
      <c r="BM3511" s="177" t="s">
        <v>7872</v>
      </c>
      <c r="BN3511" s="177" t="s">
        <v>3005</v>
      </c>
      <c r="BO3511" s="177" t="s">
        <v>5438</v>
      </c>
      <c r="BU3511" s="177" t="s">
        <v>7872</v>
      </c>
      <c r="BV3511" s="177" t="s">
        <v>3005</v>
      </c>
      <c r="BW3511" s="177" t="s">
        <v>5438</v>
      </c>
    </row>
    <row r="3512" spans="51:75" x14ac:dyDescent="0.3">
      <c r="AY3512" s="226" t="e">
        <f>VLOOKUP(C3512,#REF!, 2,FALSE)</f>
        <v>#REF!</v>
      </c>
      <c r="BM3512" s="177" t="s">
        <v>1393</v>
      </c>
      <c r="BN3512" s="177" t="s">
        <v>3199</v>
      </c>
      <c r="BO3512" s="177" t="s">
        <v>7873</v>
      </c>
      <c r="BU3512" s="177" t="s">
        <v>1393</v>
      </c>
      <c r="BV3512" s="177" t="s">
        <v>3199</v>
      </c>
      <c r="BW3512" s="177" t="s">
        <v>7873</v>
      </c>
    </row>
    <row r="3513" spans="51:75" x14ac:dyDescent="0.3">
      <c r="AY3513" s="226" t="e">
        <f>VLOOKUP(C3513,#REF!, 2,FALSE)</f>
        <v>#REF!</v>
      </c>
      <c r="BM3513" s="177" t="s">
        <v>1394</v>
      </c>
      <c r="BN3513" s="177" t="s">
        <v>2983</v>
      </c>
      <c r="BO3513" s="177" t="s">
        <v>7874</v>
      </c>
      <c r="BU3513" s="177" t="s">
        <v>1394</v>
      </c>
      <c r="BV3513" s="177" t="s">
        <v>2983</v>
      </c>
      <c r="BW3513" s="177" t="s">
        <v>7874</v>
      </c>
    </row>
    <row r="3514" spans="51:75" x14ac:dyDescent="0.3">
      <c r="AY3514" s="226" t="e">
        <f>VLOOKUP(C3514,#REF!, 2,FALSE)</f>
        <v>#REF!</v>
      </c>
      <c r="BM3514" s="177" t="s">
        <v>1395</v>
      </c>
      <c r="BN3514" s="177" t="s">
        <v>2983</v>
      </c>
      <c r="BO3514" s="177" t="s">
        <v>7874</v>
      </c>
      <c r="BU3514" s="177" t="s">
        <v>1395</v>
      </c>
      <c r="BV3514" s="177" t="s">
        <v>2983</v>
      </c>
      <c r="BW3514" s="177" t="s">
        <v>7874</v>
      </c>
    </row>
    <row r="3515" spans="51:75" x14ac:dyDescent="0.3">
      <c r="AY3515" s="226" t="e">
        <f>VLOOKUP(C3515,#REF!, 2,FALSE)</f>
        <v>#REF!</v>
      </c>
      <c r="BM3515" s="177" t="s">
        <v>1396</v>
      </c>
      <c r="BN3515" s="177" t="s">
        <v>2983</v>
      </c>
      <c r="BO3515" s="177" t="s">
        <v>7875</v>
      </c>
      <c r="BU3515" s="177" t="s">
        <v>1396</v>
      </c>
      <c r="BV3515" s="177" t="s">
        <v>2983</v>
      </c>
      <c r="BW3515" s="177" t="s">
        <v>7875</v>
      </c>
    </row>
    <row r="3516" spans="51:75" x14ac:dyDescent="0.3">
      <c r="AY3516" s="226" t="e">
        <f>VLOOKUP(C3516,#REF!, 2,FALSE)</f>
        <v>#REF!</v>
      </c>
      <c r="BM3516" s="177" t="s">
        <v>7876</v>
      </c>
      <c r="BN3516" s="177" t="s">
        <v>2983</v>
      </c>
      <c r="BO3516" s="177" t="s">
        <v>2983</v>
      </c>
      <c r="BU3516" s="177" t="s">
        <v>7876</v>
      </c>
      <c r="BV3516" s="177" t="s">
        <v>2983</v>
      </c>
      <c r="BW3516" s="177" t="s">
        <v>2983</v>
      </c>
    </row>
    <row r="3517" spans="51:75" x14ac:dyDescent="0.3">
      <c r="AY3517" s="226" t="e">
        <f>VLOOKUP(C3517,#REF!, 2,FALSE)</f>
        <v>#REF!</v>
      </c>
      <c r="BM3517" s="177" t="s">
        <v>7877</v>
      </c>
      <c r="BN3517" s="177" t="s">
        <v>2983</v>
      </c>
      <c r="BO3517" s="177" t="s">
        <v>2983</v>
      </c>
      <c r="BU3517" s="177" t="s">
        <v>7877</v>
      </c>
      <c r="BV3517" s="177" t="s">
        <v>2983</v>
      </c>
      <c r="BW3517" s="177" t="s">
        <v>2983</v>
      </c>
    </row>
    <row r="3518" spans="51:75" x14ac:dyDescent="0.3">
      <c r="AY3518" s="226" t="e">
        <f>VLOOKUP(C3518,#REF!, 2,FALSE)</f>
        <v>#REF!</v>
      </c>
      <c r="BM3518" s="177" t="s">
        <v>7878</v>
      </c>
      <c r="BN3518" s="177" t="s">
        <v>2983</v>
      </c>
      <c r="BO3518" s="177" t="s">
        <v>7879</v>
      </c>
      <c r="BU3518" s="177" t="s">
        <v>7878</v>
      </c>
      <c r="BV3518" s="177" t="s">
        <v>2983</v>
      </c>
      <c r="BW3518" s="177" t="s">
        <v>7879</v>
      </c>
    </row>
    <row r="3519" spans="51:75" x14ac:dyDescent="0.3">
      <c r="AY3519" s="226" t="e">
        <f>VLOOKUP(C3519,#REF!, 2,FALSE)</f>
        <v>#REF!</v>
      </c>
      <c r="BM3519" s="177" t="s">
        <v>475</v>
      </c>
      <c r="BN3519" s="177" t="s">
        <v>2983</v>
      </c>
      <c r="BO3519" s="177" t="s">
        <v>2983</v>
      </c>
      <c r="BU3519" s="177" t="s">
        <v>475</v>
      </c>
      <c r="BV3519" s="177" t="s">
        <v>2983</v>
      </c>
      <c r="BW3519" s="177" t="s">
        <v>2983</v>
      </c>
    </row>
    <row r="3520" spans="51:75" x14ac:dyDescent="0.3">
      <c r="AY3520" s="226" t="e">
        <f>VLOOKUP(C3520,#REF!, 2,FALSE)</f>
        <v>#REF!</v>
      </c>
      <c r="BM3520" s="177" t="s">
        <v>7881</v>
      </c>
      <c r="BN3520" s="177" t="s">
        <v>2983</v>
      </c>
      <c r="BO3520" s="177" t="s">
        <v>2983</v>
      </c>
      <c r="BU3520" s="177" t="s">
        <v>7881</v>
      </c>
      <c r="BV3520" s="177" t="s">
        <v>2983</v>
      </c>
      <c r="BW3520" s="177" t="s">
        <v>2983</v>
      </c>
    </row>
    <row r="3521" spans="51:75" x14ac:dyDescent="0.3">
      <c r="AY3521" s="226" t="e">
        <f>VLOOKUP(C3521,#REF!, 2,FALSE)</f>
        <v>#REF!</v>
      </c>
      <c r="BM3521" s="177" t="s">
        <v>7882</v>
      </c>
      <c r="BN3521" s="177" t="s">
        <v>2979</v>
      </c>
      <c r="BO3521" s="177" t="s">
        <v>7883</v>
      </c>
      <c r="BU3521" s="177" t="s">
        <v>7882</v>
      </c>
      <c r="BV3521" s="177" t="s">
        <v>2979</v>
      </c>
      <c r="BW3521" s="177" t="s">
        <v>7883</v>
      </c>
    </row>
    <row r="3522" spans="51:75" x14ac:dyDescent="0.3">
      <c r="AY3522" s="226" t="e">
        <f>VLOOKUP(C3522,#REF!, 2,FALSE)</f>
        <v>#REF!</v>
      </c>
      <c r="BM3522" s="177" t="s">
        <v>7884</v>
      </c>
      <c r="BN3522" s="177" t="s">
        <v>1342</v>
      </c>
      <c r="BO3522" s="177" t="s">
        <v>2983</v>
      </c>
      <c r="BU3522" s="177" t="s">
        <v>7884</v>
      </c>
      <c r="BV3522" s="177" t="s">
        <v>1342</v>
      </c>
      <c r="BW3522" s="177" t="s">
        <v>2983</v>
      </c>
    </row>
    <row r="3523" spans="51:75" x14ac:dyDescent="0.3">
      <c r="AY3523" s="226" t="e">
        <f>VLOOKUP(C3523,#REF!, 2,FALSE)</f>
        <v>#REF!</v>
      </c>
      <c r="BM3523" s="177" t="s">
        <v>7886</v>
      </c>
      <c r="BN3523" s="177" t="s">
        <v>2983</v>
      </c>
      <c r="BO3523" s="177" t="s">
        <v>2983</v>
      </c>
      <c r="BU3523" s="177" t="s">
        <v>7886</v>
      </c>
      <c r="BV3523" s="177" t="s">
        <v>2983</v>
      </c>
      <c r="BW3523" s="177" t="s">
        <v>2983</v>
      </c>
    </row>
    <row r="3524" spans="51:75" x14ac:dyDescent="0.3">
      <c r="AY3524" s="226" t="e">
        <f>VLOOKUP(C3524,#REF!, 2,FALSE)</f>
        <v>#REF!</v>
      </c>
      <c r="BM3524" s="177" t="s">
        <v>7888</v>
      </c>
      <c r="BN3524" s="177" t="s">
        <v>2983</v>
      </c>
      <c r="BO3524" s="177" t="s">
        <v>2983</v>
      </c>
      <c r="BU3524" s="177" t="s">
        <v>7888</v>
      </c>
      <c r="BV3524" s="177" t="s">
        <v>2983</v>
      </c>
      <c r="BW3524" s="177" t="s">
        <v>2983</v>
      </c>
    </row>
    <row r="3525" spans="51:75" x14ac:dyDescent="0.3">
      <c r="AY3525" s="226" t="e">
        <f>VLOOKUP(C3525,#REF!, 2,FALSE)</f>
        <v>#REF!</v>
      </c>
      <c r="BM3525" s="177" t="s">
        <v>7891</v>
      </c>
      <c r="BN3525" s="177" t="s">
        <v>2983</v>
      </c>
      <c r="BO3525" s="177" t="s">
        <v>2983</v>
      </c>
      <c r="BU3525" s="177" t="s">
        <v>7891</v>
      </c>
      <c r="BV3525" s="177" t="s">
        <v>2983</v>
      </c>
      <c r="BW3525" s="177" t="s">
        <v>2983</v>
      </c>
    </row>
    <row r="3526" spans="51:75" x14ac:dyDescent="0.3">
      <c r="AY3526" s="226" t="e">
        <f>VLOOKUP(C3526,#REF!, 2,FALSE)</f>
        <v>#REF!</v>
      </c>
      <c r="BM3526" s="177" t="s">
        <v>7893</v>
      </c>
      <c r="BN3526" s="177" t="s">
        <v>803</v>
      </c>
      <c r="BO3526" s="177" t="s">
        <v>7895</v>
      </c>
      <c r="BU3526" s="177" t="s">
        <v>7893</v>
      </c>
      <c r="BV3526" s="177" t="s">
        <v>803</v>
      </c>
      <c r="BW3526" s="177" t="s">
        <v>7895</v>
      </c>
    </row>
    <row r="3527" spans="51:75" x14ac:dyDescent="0.3">
      <c r="AY3527" s="226" t="e">
        <f>VLOOKUP(C3527,#REF!, 2,FALSE)</f>
        <v>#REF!</v>
      </c>
      <c r="BM3527" s="177" t="s">
        <v>7896</v>
      </c>
      <c r="BN3527" s="177" t="s">
        <v>852</v>
      </c>
      <c r="BO3527" s="177" t="s">
        <v>7897</v>
      </c>
      <c r="BU3527" s="177" t="s">
        <v>7896</v>
      </c>
      <c r="BV3527" s="177" t="s">
        <v>852</v>
      </c>
      <c r="BW3527" s="177" t="s">
        <v>7897</v>
      </c>
    </row>
    <row r="3528" spans="51:75" x14ac:dyDescent="0.3">
      <c r="AY3528" s="226" t="e">
        <f>VLOOKUP(C3528,#REF!, 2,FALSE)</f>
        <v>#REF!</v>
      </c>
      <c r="BM3528" s="177" t="s">
        <v>7898</v>
      </c>
      <c r="BN3528" s="177" t="s">
        <v>616</v>
      </c>
      <c r="BO3528" s="177" t="s">
        <v>7900</v>
      </c>
      <c r="BU3528" s="177" t="s">
        <v>7898</v>
      </c>
      <c r="BV3528" s="177" t="s">
        <v>616</v>
      </c>
      <c r="BW3528" s="177" t="s">
        <v>7900</v>
      </c>
    </row>
    <row r="3529" spans="51:75" x14ac:dyDescent="0.3">
      <c r="AY3529" s="226" t="e">
        <f>VLOOKUP(C3529,#REF!, 2,FALSE)</f>
        <v>#REF!</v>
      </c>
      <c r="BM3529" s="177" t="s">
        <v>7901</v>
      </c>
      <c r="BN3529" s="177" t="s">
        <v>2983</v>
      </c>
      <c r="BO3529" s="177" t="s">
        <v>2983</v>
      </c>
      <c r="BU3529" s="177" t="s">
        <v>7901</v>
      </c>
      <c r="BV3529" s="177" t="s">
        <v>2983</v>
      </c>
      <c r="BW3529" s="177" t="s">
        <v>2983</v>
      </c>
    </row>
    <row r="3530" spans="51:75" x14ac:dyDescent="0.3">
      <c r="AY3530" s="226" t="e">
        <f>VLOOKUP(C3530,#REF!, 2,FALSE)</f>
        <v>#REF!</v>
      </c>
      <c r="BM3530" s="177" t="s">
        <v>7902</v>
      </c>
      <c r="BN3530" s="177" t="s">
        <v>794</v>
      </c>
      <c r="BO3530" s="177" t="s">
        <v>7904</v>
      </c>
      <c r="BU3530" s="177" t="s">
        <v>7902</v>
      </c>
      <c r="BV3530" s="177" t="s">
        <v>794</v>
      </c>
      <c r="BW3530" s="177" t="s">
        <v>7904</v>
      </c>
    </row>
    <row r="3531" spans="51:75" x14ac:dyDescent="0.3">
      <c r="AY3531" s="226" t="e">
        <f>VLOOKUP(C3531,#REF!, 2,FALSE)</f>
        <v>#REF!</v>
      </c>
      <c r="BM3531" s="177" t="s">
        <v>7906</v>
      </c>
      <c r="BN3531" s="177" t="s">
        <v>2983</v>
      </c>
      <c r="BO3531" s="177" t="s">
        <v>2983</v>
      </c>
      <c r="BU3531" s="177" t="s">
        <v>7906</v>
      </c>
      <c r="BV3531" s="177" t="s">
        <v>2983</v>
      </c>
      <c r="BW3531" s="177" t="s">
        <v>2983</v>
      </c>
    </row>
    <row r="3532" spans="51:75" x14ac:dyDescent="0.3">
      <c r="AY3532" s="226" t="e">
        <f>VLOOKUP(C3532,#REF!, 2,FALSE)</f>
        <v>#REF!</v>
      </c>
      <c r="BM3532" s="177" t="s">
        <v>1404</v>
      </c>
      <c r="BN3532" s="177" t="s">
        <v>628</v>
      </c>
      <c r="BO3532" s="177" t="s">
        <v>7907</v>
      </c>
      <c r="BU3532" s="177" t="s">
        <v>1404</v>
      </c>
      <c r="BV3532" s="177" t="s">
        <v>628</v>
      </c>
      <c r="BW3532" s="177" t="s">
        <v>7907</v>
      </c>
    </row>
    <row r="3533" spans="51:75" x14ac:dyDescent="0.3">
      <c r="AY3533" s="226" t="e">
        <f>VLOOKUP(C3533,#REF!, 2,FALSE)</f>
        <v>#REF!</v>
      </c>
      <c r="BM3533" s="177" t="s">
        <v>7909</v>
      </c>
      <c r="BN3533" s="177" t="s">
        <v>2983</v>
      </c>
      <c r="BO3533" s="177" t="s">
        <v>2983</v>
      </c>
      <c r="BU3533" s="177" t="s">
        <v>7909</v>
      </c>
      <c r="BV3533" s="177" t="s">
        <v>2983</v>
      </c>
      <c r="BW3533" s="177" t="s">
        <v>2983</v>
      </c>
    </row>
    <row r="3534" spans="51:75" x14ac:dyDescent="0.3">
      <c r="AY3534" s="226" t="e">
        <f>VLOOKUP(C3534,#REF!, 2,FALSE)</f>
        <v>#REF!</v>
      </c>
      <c r="BM3534" s="177" t="s">
        <v>7911</v>
      </c>
      <c r="BN3534" s="177" t="s">
        <v>3002</v>
      </c>
      <c r="BO3534" s="177" t="s">
        <v>7913</v>
      </c>
      <c r="BU3534" s="177" t="s">
        <v>7911</v>
      </c>
      <c r="BV3534" s="177" t="s">
        <v>3002</v>
      </c>
      <c r="BW3534" s="177" t="s">
        <v>7913</v>
      </c>
    </row>
    <row r="3535" spans="51:75" x14ac:dyDescent="0.3">
      <c r="AY3535" s="226" t="e">
        <f>VLOOKUP(C3535,#REF!, 2,FALSE)</f>
        <v>#REF!</v>
      </c>
      <c r="BM3535" s="177" t="s">
        <v>7914</v>
      </c>
      <c r="BN3535" s="177" t="s">
        <v>2983</v>
      </c>
      <c r="BO3535" s="177" t="s">
        <v>2983</v>
      </c>
      <c r="BU3535" s="177" t="s">
        <v>7914</v>
      </c>
      <c r="BV3535" s="177" t="s">
        <v>2983</v>
      </c>
      <c r="BW3535" s="177" t="s">
        <v>2983</v>
      </c>
    </row>
    <row r="3536" spans="51:75" x14ac:dyDescent="0.3">
      <c r="AY3536" s="226" t="e">
        <f>VLOOKUP(C3536,#REF!, 2,FALSE)</f>
        <v>#REF!</v>
      </c>
      <c r="BM3536" s="177" t="s">
        <v>7916</v>
      </c>
      <c r="BN3536" s="177" t="s">
        <v>2983</v>
      </c>
      <c r="BO3536" s="177" t="s">
        <v>2983</v>
      </c>
      <c r="BU3536" s="177" t="s">
        <v>7916</v>
      </c>
      <c r="BV3536" s="177" t="s">
        <v>2983</v>
      </c>
      <c r="BW3536" s="177" t="s">
        <v>2983</v>
      </c>
    </row>
    <row r="3537" spans="51:75" x14ac:dyDescent="0.3">
      <c r="AY3537" s="226" t="e">
        <f>VLOOKUP(C3537,#REF!, 2,FALSE)</f>
        <v>#REF!</v>
      </c>
      <c r="BM3537" s="177" t="s">
        <v>7917</v>
      </c>
      <c r="BN3537" s="177" t="s">
        <v>2983</v>
      </c>
      <c r="BO3537" s="177" t="s">
        <v>2983</v>
      </c>
      <c r="BU3537" s="177" t="s">
        <v>7917</v>
      </c>
      <c r="BV3537" s="177" t="s">
        <v>2983</v>
      </c>
      <c r="BW3537" s="177" t="s">
        <v>2983</v>
      </c>
    </row>
    <row r="3538" spans="51:75" x14ac:dyDescent="0.3">
      <c r="AY3538" s="226" t="e">
        <f>VLOOKUP(C3538,#REF!, 2,FALSE)</f>
        <v>#REF!</v>
      </c>
      <c r="BM3538" s="177" t="s">
        <v>7918</v>
      </c>
      <c r="BN3538" s="177" t="s">
        <v>2983</v>
      </c>
      <c r="BO3538" s="177" t="s">
        <v>2983</v>
      </c>
      <c r="BU3538" s="177" t="s">
        <v>7918</v>
      </c>
      <c r="BV3538" s="177" t="s">
        <v>2983</v>
      </c>
      <c r="BW3538" s="177" t="s">
        <v>2983</v>
      </c>
    </row>
    <row r="3539" spans="51:75" x14ac:dyDescent="0.3">
      <c r="AY3539" s="226" t="e">
        <f>VLOOKUP(C3539,#REF!, 2,FALSE)</f>
        <v>#REF!</v>
      </c>
      <c r="BM3539" s="177" t="s">
        <v>7919</v>
      </c>
      <c r="BN3539" s="177" t="s">
        <v>2983</v>
      </c>
      <c r="BO3539" s="177" t="s">
        <v>2983</v>
      </c>
      <c r="BU3539" s="177" t="s">
        <v>7919</v>
      </c>
      <c r="BV3539" s="177" t="s">
        <v>2983</v>
      </c>
      <c r="BW3539" s="177" t="s">
        <v>2983</v>
      </c>
    </row>
    <row r="3540" spans="51:75" x14ac:dyDescent="0.3">
      <c r="AY3540" s="226" t="e">
        <f>VLOOKUP(C3540,#REF!, 2,FALSE)</f>
        <v>#REF!</v>
      </c>
      <c r="BM3540" s="177" t="s">
        <v>7920</v>
      </c>
      <c r="BN3540" s="177" t="s">
        <v>628</v>
      </c>
      <c r="BO3540" s="177" t="s">
        <v>7921</v>
      </c>
      <c r="BU3540" s="177" t="s">
        <v>7920</v>
      </c>
      <c r="BV3540" s="177" t="s">
        <v>628</v>
      </c>
      <c r="BW3540" s="177" t="s">
        <v>7921</v>
      </c>
    </row>
    <row r="3541" spans="51:75" x14ac:dyDescent="0.3">
      <c r="AY3541" s="226" t="e">
        <f>VLOOKUP(C3541,#REF!, 2,FALSE)</f>
        <v>#REF!</v>
      </c>
      <c r="BM3541" s="177" t="s">
        <v>7922</v>
      </c>
      <c r="BN3541" s="177" t="s">
        <v>2983</v>
      </c>
      <c r="BO3541" s="177" t="s">
        <v>4860</v>
      </c>
      <c r="BU3541" s="177" t="s">
        <v>7922</v>
      </c>
      <c r="BV3541" s="177" t="s">
        <v>2983</v>
      </c>
      <c r="BW3541" s="177" t="s">
        <v>4860</v>
      </c>
    </row>
    <row r="3542" spans="51:75" x14ac:dyDescent="0.3">
      <c r="AY3542" s="226" t="e">
        <f>VLOOKUP(C3542,#REF!, 2,FALSE)</f>
        <v>#REF!</v>
      </c>
      <c r="BM3542" s="177" t="s">
        <v>1407</v>
      </c>
      <c r="BN3542" s="177" t="s">
        <v>1342</v>
      </c>
      <c r="BO3542" s="177" t="s">
        <v>7923</v>
      </c>
      <c r="BU3542" s="177" t="s">
        <v>1407</v>
      </c>
      <c r="BV3542" s="177" t="s">
        <v>1342</v>
      </c>
      <c r="BW3542" s="177" t="s">
        <v>7923</v>
      </c>
    </row>
    <row r="3543" spans="51:75" x14ac:dyDescent="0.3">
      <c r="AY3543" s="226" t="e">
        <f>VLOOKUP(C3543,#REF!, 2,FALSE)</f>
        <v>#REF!</v>
      </c>
      <c r="BM3543" s="177" t="s">
        <v>1408</v>
      </c>
      <c r="BN3543" s="177" t="s">
        <v>2983</v>
      </c>
      <c r="BO3543" s="177" t="s">
        <v>7924</v>
      </c>
      <c r="BU3543" s="177" t="s">
        <v>1408</v>
      </c>
      <c r="BV3543" s="177" t="s">
        <v>2983</v>
      </c>
      <c r="BW3543" s="177" t="s">
        <v>7924</v>
      </c>
    </row>
    <row r="3544" spans="51:75" x14ac:dyDescent="0.3">
      <c r="AY3544" s="226" t="e">
        <f>VLOOKUP(C3544,#REF!, 2,FALSE)</f>
        <v>#REF!</v>
      </c>
      <c r="BM3544" s="177" t="s">
        <v>7925</v>
      </c>
      <c r="BN3544" s="177" t="s">
        <v>2983</v>
      </c>
      <c r="BO3544" s="177" t="s">
        <v>7926</v>
      </c>
      <c r="BU3544" s="177" t="s">
        <v>7925</v>
      </c>
      <c r="BV3544" s="177" t="s">
        <v>2983</v>
      </c>
      <c r="BW3544" s="177" t="s">
        <v>7926</v>
      </c>
    </row>
    <row r="3545" spans="51:75" x14ac:dyDescent="0.3">
      <c r="AY3545" s="226" t="e">
        <f>VLOOKUP(C3545,#REF!, 2,FALSE)</f>
        <v>#REF!</v>
      </c>
      <c r="BM3545" s="177" t="s">
        <v>7927</v>
      </c>
      <c r="BN3545" s="177" t="s">
        <v>2983</v>
      </c>
      <c r="BO3545" s="177" t="s">
        <v>2974</v>
      </c>
      <c r="BU3545" s="177" t="s">
        <v>7927</v>
      </c>
      <c r="BV3545" s="177" t="s">
        <v>2983</v>
      </c>
      <c r="BW3545" s="177" t="s">
        <v>2974</v>
      </c>
    </row>
    <row r="3546" spans="51:75" x14ac:dyDescent="0.3">
      <c r="AY3546" s="226" t="e">
        <f>VLOOKUP(C3546,#REF!, 2,FALSE)</f>
        <v>#REF!</v>
      </c>
      <c r="BM3546" s="177" t="s">
        <v>7930</v>
      </c>
      <c r="BN3546" s="177" t="s">
        <v>2983</v>
      </c>
      <c r="BO3546" s="177" t="s">
        <v>6904</v>
      </c>
      <c r="BU3546" s="177" t="s">
        <v>7930</v>
      </c>
      <c r="BV3546" s="177" t="s">
        <v>2983</v>
      </c>
      <c r="BW3546" s="177" t="s">
        <v>6904</v>
      </c>
    </row>
    <row r="3547" spans="51:75" x14ac:dyDescent="0.3">
      <c r="AY3547" s="226" t="e">
        <f>VLOOKUP(C3547,#REF!, 2,FALSE)</f>
        <v>#REF!</v>
      </c>
      <c r="BM3547" s="177" t="s">
        <v>7932</v>
      </c>
      <c r="BN3547" s="177" t="s">
        <v>2983</v>
      </c>
      <c r="BO3547" s="177" t="s">
        <v>2983</v>
      </c>
      <c r="BU3547" s="177" t="s">
        <v>7932</v>
      </c>
      <c r="BV3547" s="177" t="s">
        <v>2983</v>
      </c>
      <c r="BW3547" s="177" t="s">
        <v>2983</v>
      </c>
    </row>
    <row r="3548" spans="51:75" x14ac:dyDescent="0.3">
      <c r="AY3548" s="226" t="e">
        <f>VLOOKUP(C3548,#REF!, 2,FALSE)</f>
        <v>#REF!</v>
      </c>
      <c r="BM3548" s="177" t="s">
        <v>7933</v>
      </c>
      <c r="BN3548" s="177" t="s">
        <v>2983</v>
      </c>
      <c r="BO3548" s="177" t="s">
        <v>1128</v>
      </c>
      <c r="BU3548" s="177" t="s">
        <v>7933</v>
      </c>
      <c r="BV3548" s="177" t="s">
        <v>2983</v>
      </c>
      <c r="BW3548" s="177" t="s">
        <v>1128</v>
      </c>
    </row>
    <row r="3549" spans="51:75" x14ac:dyDescent="0.3">
      <c r="AY3549" s="226" t="e">
        <f>VLOOKUP(C3549,#REF!, 2,FALSE)</f>
        <v>#REF!</v>
      </c>
      <c r="BM3549" s="177" t="s">
        <v>7935</v>
      </c>
      <c r="BN3549" s="177" t="s">
        <v>2983</v>
      </c>
      <c r="BO3549" s="177" t="s">
        <v>2983</v>
      </c>
      <c r="BU3549" s="177" t="s">
        <v>7935</v>
      </c>
      <c r="BV3549" s="177" t="s">
        <v>2983</v>
      </c>
      <c r="BW3549" s="177" t="s">
        <v>2983</v>
      </c>
    </row>
    <row r="3550" spans="51:75" x14ac:dyDescent="0.3">
      <c r="AY3550" s="226" t="e">
        <f>VLOOKUP(C3550,#REF!, 2,FALSE)</f>
        <v>#REF!</v>
      </c>
      <c r="BM3550" s="177" t="s">
        <v>7936</v>
      </c>
      <c r="BN3550" s="177" t="s">
        <v>1342</v>
      </c>
      <c r="BO3550" s="177" t="s">
        <v>7937</v>
      </c>
      <c r="BU3550" s="177" t="s">
        <v>7936</v>
      </c>
      <c r="BV3550" s="177" t="s">
        <v>1342</v>
      </c>
      <c r="BW3550" s="177" t="s">
        <v>7937</v>
      </c>
    </row>
    <row r="3551" spans="51:75" x14ac:dyDescent="0.3">
      <c r="AY3551" s="226" t="e">
        <f>VLOOKUP(C3551,#REF!, 2,FALSE)</f>
        <v>#REF!</v>
      </c>
      <c r="BM3551" s="177" t="s">
        <v>7938</v>
      </c>
      <c r="BN3551" s="177" t="s">
        <v>2983</v>
      </c>
      <c r="BO3551" s="177" t="s">
        <v>2983</v>
      </c>
      <c r="BU3551" s="177" t="s">
        <v>7938</v>
      </c>
      <c r="BV3551" s="177" t="s">
        <v>2983</v>
      </c>
      <c r="BW3551" s="177" t="s">
        <v>2983</v>
      </c>
    </row>
    <row r="3552" spans="51:75" x14ac:dyDescent="0.3">
      <c r="AY3552" s="226" t="e">
        <f>VLOOKUP(C3552,#REF!, 2,FALSE)</f>
        <v>#REF!</v>
      </c>
      <c r="BM3552" s="177" t="s">
        <v>7939</v>
      </c>
      <c r="BN3552" s="177" t="s">
        <v>2983</v>
      </c>
      <c r="BO3552" s="177" t="s">
        <v>2983</v>
      </c>
      <c r="BU3552" s="177" t="s">
        <v>7939</v>
      </c>
      <c r="BV3552" s="177" t="s">
        <v>2983</v>
      </c>
      <c r="BW3552" s="177" t="s">
        <v>2983</v>
      </c>
    </row>
    <row r="3553" spans="51:75" x14ac:dyDescent="0.3">
      <c r="AY3553" s="226" t="e">
        <f>VLOOKUP(C3553,#REF!, 2,FALSE)</f>
        <v>#REF!</v>
      </c>
      <c r="BM3553" s="177" t="s">
        <v>7940</v>
      </c>
      <c r="BN3553" s="177" t="s">
        <v>2983</v>
      </c>
      <c r="BO3553" s="177" t="s">
        <v>2983</v>
      </c>
      <c r="BU3553" s="177" t="s">
        <v>7940</v>
      </c>
      <c r="BV3553" s="177" t="s">
        <v>2983</v>
      </c>
      <c r="BW3553" s="177" t="s">
        <v>2983</v>
      </c>
    </row>
    <row r="3554" spans="51:75" x14ac:dyDescent="0.3">
      <c r="AY3554" s="226" t="e">
        <f>VLOOKUP(C3554,#REF!, 2,FALSE)</f>
        <v>#REF!</v>
      </c>
      <c r="BM3554" s="177" t="s">
        <v>7941</v>
      </c>
      <c r="BN3554" s="177" t="s">
        <v>2983</v>
      </c>
      <c r="BO3554" s="177" t="s">
        <v>2983</v>
      </c>
      <c r="BU3554" s="177" t="s">
        <v>7941</v>
      </c>
      <c r="BV3554" s="177" t="s">
        <v>2983</v>
      </c>
      <c r="BW3554" s="177" t="s">
        <v>2983</v>
      </c>
    </row>
    <row r="3555" spans="51:75" x14ac:dyDescent="0.3">
      <c r="AY3555" s="226" t="e">
        <f>VLOOKUP(C3555,#REF!, 2,FALSE)</f>
        <v>#REF!</v>
      </c>
      <c r="BM3555" s="177" t="s">
        <v>7944</v>
      </c>
      <c r="BN3555" s="177" t="s">
        <v>2983</v>
      </c>
      <c r="BO3555" s="177" t="s">
        <v>2983</v>
      </c>
      <c r="BU3555" s="177" t="s">
        <v>7944</v>
      </c>
      <c r="BV3555" s="177" t="s">
        <v>2983</v>
      </c>
      <c r="BW3555" s="177" t="s">
        <v>2983</v>
      </c>
    </row>
    <row r="3556" spans="51:75" x14ac:dyDescent="0.3">
      <c r="AY3556" s="226" t="e">
        <f>VLOOKUP(C3556,#REF!, 2,FALSE)</f>
        <v>#REF!</v>
      </c>
      <c r="BM3556" s="177" t="s">
        <v>7945</v>
      </c>
      <c r="BN3556" s="177" t="s">
        <v>2983</v>
      </c>
      <c r="BO3556" s="177" t="s">
        <v>2983</v>
      </c>
      <c r="BU3556" s="177" t="s">
        <v>7945</v>
      </c>
      <c r="BV3556" s="177" t="s">
        <v>2983</v>
      </c>
      <c r="BW3556" s="177" t="s">
        <v>2983</v>
      </c>
    </row>
    <row r="3557" spans="51:75" x14ac:dyDescent="0.3">
      <c r="AY3557" s="226" t="e">
        <f>VLOOKUP(C3557,#REF!, 2,FALSE)</f>
        <v>#REF!</v>
      </c>
      <c r="BM3557" s="177" t="s">
        <v>1411</v>
      </c>
      <c r="BN3557" s="177" t="s">
        <v>2983</v>
      </c>
      <c r="BO3557" s="177" t="s">
        <v>2983</v>
      </c>
      <c r="BU3557" s="177" t="s">
        <v>1411</v>
      </c>
      <c r="BV3557" s="177" t="s">
        <v>2983</v>
      </c>
      <c r="BW3557" s="177" t="s">
        <v>2983</v>
      </c>
    </row>
    <row r="3558" spans="51:75" x14ac:dyDescent="0.3">
      <c r="AY3558" s="226" t="e">
        <f>VLOOKUP(C3558,#REF!, 2,FALSE)</f>
        <v>#REF!</v>
      </c>
      <c r="BM3558" s="177" t="s">
        <v>7946</v>
      </c>
      <c r="BN3558" s="177" t="s">
        <v>2983</v>
      </c>
      <c r="BO3558" s="177" t="s">
        <v>2983</v>
      </c>
      <c r="BU3558" s="177" t="s">
        <v>7946</v>
      </c>
      <c r="BV3558" s="177" t="s">
        <v>2983</v>
      </c>
      <c r="BW3558" s="177" t="s">
        <v>2983</v>
      </c>
    </row>
    <row r="3559" spans="51:75" x14ac:dyDescent="0.3">
      <c r="AY3559" s="226" t="e">
        <f>VLOOKUP(C3559,#REF!, 2,FALSE)</f>
        <v>#REF!</v>
      </c>
      <c r="BM3559" s="177" t="s">
        <v>1412</v>
      </c>
      <c r="BN3559" s="177" t="s">
        <v>3045</v>
      </c>
      <c r="BO3559" s="177" t="s">
        <v>7947</v>
      </c>
      <c r="BU3559" s="177" t="s">
        <v>1412</v>
      </c>
      <c r="BV3559" s="177" t="s">
        <v>3045</v>
      </c>
      <c r="BW3559" s="177" t="s">
        <v>7947</v>
      </c>
    </row>
    <row r="3560" spans="51:75" x14ac:dyDescent="0.3">
      <c r="AY3560" s="226" t="e">
        <f>VLOOKUP(C3560,#REF!, 2,FALSE)</f>
        <v>#REF!</v>
      </c>
      <c r="BM3560" s="177" t="s">
        <v>1413</v>
      </c>
      <c r="BN3560" s="177" t="s">
        <v>3045</v>
      </c>
      <c r="BO3560" s="177" t="s">
        <v>7948</v>
      </c>
      <c r="BU3560" s="177" t="s">
        <v>1413</v>
      </c>
      <c r="BV3560" s="177" t="s">
        <v>3045</v>
      </c>
      <c r="BW3560" s="177" t="s">
        <v>7948</v>
      </c>
    </row>
    <row r="3561" spans="51:75" x14ac:dyDescent="0.3">
      <c r="AY3561" s="226" t="e">
        <f>VLOOKUP(C3561,#REF!, 2,FALSE)</f>
        <v>#REF!</v>
      </c>
      <c r="BM3561" s="177" t="s">
        <v>1414</v>
      </c>
      <c r="BN3561" s="177" t="s">
        <v>3045</v>
      </c>
      <c r="BO3561" s="177" t="s">
        <v>7950</v>
      </c>
      <c r="BU3561" s="177" t="s">
        <v>1414</v>
      </c>
      <c r="BV3561" s="177" t="s">
        <v>3045</v>
      </c>
      <c r="BW3561" s="177" t="s">
        <v>7950</v>
      </c>
    </row>
    <row r="3562" spans="51:75" x14ac:dyDescent="0.3">
      <c r="AY3562" s="226" t="e">
        <f>VLOOKUP(C3562,#REF!, 2,FALSE)</f>
        <v>#REF!</v>
      </c>
      <c r="BM3562" s="177" t="s">
        <v>7951</v>
      </c>
      <c r="BN3562" s="177" t="s">
        <v>3199</v>
      </c>
      <c r="BO3562" s="177" t="s">
        <v>2983</v>
      </c>
      <c r="BU3562" s="177" t="s">
        <v>7951</v>
      </c>
      <c r="BV3562" s="177" t="s">
        <v>3199</v>
      </c>
      <c r="BW3562" s="177" t="s">
        <v>2983</v>
      </c>
    </row>
    <row r="3563" spans="51:75" x14ac:dyDescent="0.3">
      <c r="AY3563" s="226" t="e">
        <f>VLOOKUP(C3563,#REF!, 2,FALSE)</f>
        <v>#REF!</v>
      </c>
      <c r="BM3563" s="177" t="s">
        <v>7953</v>
      </c>
      <c r="BN3563" s="177" t="s">
        <v>3245</v>
      </c>
      <c r="BO3563" s="177" t="s">
        <v>2983</v>
      </c>
      <c r="BU3563" s="177" t="s">
        <v>7953</v>
      </c>
      <c r="BV3563" s="177" t="s">
        <v>3245</v>
      </c>
      <c r="BW3563" s="177" t="s">
        <v>2983</v>
      </c>
    </row>
    <row r="3564" spans="51:75" x14ac:dyDescent="0.3">
      <c r="AY3564" s="226" t="e">
        <f>VLOOKUP(C3564,#REF!, 2,FALSE)</f>
        <v>#REF!</v>
      </c>
      <c r="BM3564" s="177" t="s">
        <v>7954</v>
      </c>
      <c r="BN3564" s="177" t="s">
        <v>3045</v>
      </c>
      <c r="BO3564" s="177" t="s">
        <v>5341</v>
      </c>
      <c r="BU3564" s="177" t="s">
        <v>7954</v>
      </c>
      <c r="BV3564" s="177" t="s">
        <v>3045</v>
      </c>
      <c r="BW3564" s="177" t="s">
        <v>5341</v>
      </c>
    </row>
    <row r="3565" spans="51:75" x14ac:dyDescent="0.3">
      <c r="AY3565" s="226" t="e">
        <f>VLOOKUP(C3565,#REF!, 2,FALSE)</f>
        <v>#REF!</v>
      </c>
      <c r="BM3565" s="177" t="s">
        <v>7955</v>
      </c>
      <c r="BN3565" s="177" t="s">
        <v>2393</v>
      </c>
      <c r="BO3565" s="177" t="s">
        <v>2983</v>
      </c>
      <c r="BU3565" s="177" t="s">
        <v>7955</v>
      </c>
      <c r="BV3565" s="177" t="s">
        <v>2393</v>
      </c>
      <c r="BW3565" s="177" t="s">
        <v>2983</v>
      </c>
    </row>
    <row r="3566" spans="51:75" x14ac:dyDescent="0.3">
      <c r="AY3566" s="226" t="e">
        <f>VLOOKUP(C3566,#REF!, 2,FALSE)</f>
        <v>#REF!</v>
      </c>
      <c r="BM3566" s="177" t="s">
        <v>7956</v>
      </c>
      <c r="BN3566" s="177" t="s">
        <v>3005</v>
      </c>
      <c r="BO3566" s="177" t="s">
        <v>2983</v>
      </c>
      <c r="BU3566" s="177" t="s">
        <v>7956</v>
      </c>
      <c r="BV3566" s="177" t="s">
        <v>3005</v>
      </c>
      <c r="BW3566" s="177" t="s">
        <v>2983</v>
      </c>
    </row>
    <row r="3567" spans="51:75" x14ac:dyDescent="0.3">
      <c r="AY3567" s="226" t="e">
        <f>VLOOKUP(C3567,#REF!, 2,FALSE)</f>
        <v>#REF!</v>
      </c>
      <c r="BM3567" s="177" t="s">
        <v>7957</v>
      </c>
      <c r="BN3567" s="177" t="s">
        <v>1733</v>
      </c>
      <c r="BO3567" s="177" t="s">
        <v>7960</v>
      </c>
      <c r="BU3567" s="177" t="s">
        <v>7957</v>
      </c>
      <c r="BV3567" s="177" t="s">
        <v>1733</v>
      </c>
      <c r="BW3567" s="177" t="s">
        <v>7960</v>
      </c>
    </row>
    <row r="3568" spans="51:75" x14ac:dyDescent="0.3">
      <c r="AY3568" s="226" t="e">
        <f>VLOOKUP(C3568,#REF!, 2,FALSE)</f>
        <v>#REF!</v>
      </c>
      <c r="BM3568" s="177" t="s">
        <v>7961</v>
      </c>
      <c r="BN3568" s="177" t="s">
        <v>2983</v>
      </c>
      <c r="BO3568" s="177" t="s">
        <v>2983</v>
      </c>
      <c r="BU3568" s="177" t="s">
        <v>7961</v>
      </c>
      <c r="BV3568" s="177" t="s">
        <v>2983</v>
      </c>
      <c r="BW3568" s="177" t="s">
        <v>2983</v>
      </c>
    </row>
    <row r="3569" spans="51:75" x14ac:dyDescent="0.3">
      <c r="AY3569" s="226" t="e">
        <f>VLOOKUP(C3569,#REF!, 2,FALSE)</f>
        <v>#REF!</v>
      </c>
      <c r="BM3569" s="177" t="s">
        <v>7963</v>
      </c>
      <c r="BN3569" s="177" t="s">
        <v>2983</v>
      </c>
      <c r="BO3569" s="177" t="s">
        <v>2983</v>
      </c>
      <c r="BU3569" s="177" t="s">
        <v>7963</v>
      </c>
      <c r="BV3569" s="177" t="s">
        <v>2983</v>
      </c>
      <c r="BW3569" s="177" t="s">
        <v>2983</v>
      </c>
    </row>
    <row r="3570" spans="51:75" x14ac:dyDescent="0.3">
      <c r="AY3570" s="226" t="e">
        <f>VLOOKUP(C3570,#REF!, 2,FALSE)</f>
        <v>#REF!</v>
      </c>
      <c r="BM3570" s="177" t="s">
        <v>7964</v>
      </c>
      <c r="BN3570" s="177" t="s">
        <v>2983</v>
      </c>
      <c r="BO3570" s="177" t="s">
        <v>2983</v>
      </c>
      <c r="BU3570" s="177" t="s">
        <v>7964</v>
      </c>
      <c r="BV3570" s="177" t="s">
        <v>2983</v>
      </c>
      <c r="BW3570" s="177" t="s">
        <v>2983</v>
      </c>
    </row>
    <row r="3571" spans="51:75" x14ac:dyDescent="0.3">
      <c r="AY3571" s="226" t="e">
        <f>VLOOKUP(C3571,#REF!, 2,FALSE)</f>
        <v>#REF!</v>
      </c>
      <c r="BM3571" s="177" t="s">
        <v>484</v>
      </c>
      <c r="BN3571" s="177" t="s">
        <v>3199</v>
      </c>
      <c r="BO3571" s="177" t="s">
        <v>7966</v>
      </c>
      <c r="BU3571" s="177" t="s">
        <v>484</v>
      </c>
      <c r="BV3571" s="177" t="s">
        <v>3199</v>
      </c>
      <c r="BW3571" s="177" t="s">
        <v>7966</v>
      </c>
    </row>
    <row r="3572" spans="51:75" x14ac:dyDescent="0.3">
      <c r="AY3572" s="226" t="e">
        <f>VLOOKUP(C3572,#REF!, 2,FALSE)</f>
        <v>#REF!</v>
      </c>
      <c r="BM3572" s="177" t="s">
        <v>7967</v>
      </c>
      <c r="BN3572" s="177" t="s">
        <v>3199</v>
      </c>
      <c r="BO3572" s="177" t="s">
        <v>7968</v>
      </c>
      <c r="BU3572" s="177" t="s">
        <v>7967</v>
      </c>
      <c r="BV3572" s="177" t="s">
        <v>3199</v>
      </c>
      <c r="BW3572" s="177" t="s">
        <v>7968</v>
      </c>
    </row>
    <row r="3573" spans="51:75" x14ac:dyDescent="0.3">
      <c r="AY3573" s="226" t="e">
        <f>VLOOKUP(C3573,#REF!, 2,FALSE)</f>
        <v>#REF!</v>
      </c>
      <c r="BM3573" s="177" t="s">
        <v>1415</v>
      </c>
      <c r="BN3573" s="177" t="s">
        <v>719</v>
      </c>
      <c r="BO3573" s="177" t="s">
        <v>7969</v>
      </c>
      <c r="BU3573" s="177" t="s">
        <v>1415</v>
      </c>
      <c r="BV3573" s="177" t="s">
        <v>719</v>
      </c>
      <c r="BW3573" s="177" t="s">
        <v>7969</v>
      </c>
    </row>
    <row r="3574" spans="51:75" x14ac:dyDescent="0.3">
      <c r="AY3574" s="226" t="e">
        <f>VLOOKUP(C3574,#REF!, 2,FALSE)</f>
        <v>#REF!</v>
      </c>
      <c r="BM3574" s="177" t="s">
        <v>7970</v>
      </c>
      <c r="BN3574" s="177" t="s">
        <v>1342</v>
      </c>
      <c r="BO3574" s="177" t="s">
        <v>1602</v>
      </c>
      <c r="BU3574" s="177" t="s">
        <v>7970</v>
      </c>
      <c r="BV3574" s="177" t="s">
        <v>1342</v>
      </c>
      <c r="BW3574" s="177" t="s">
        <v>1602</v>
      </c>
    </row>
    <row r="3575" spans="51:75" x14ac:dyDescent="0.3">
      <c r="AY3575" s="226" t="e">
        <f>VLOOKUP(C3575,#REF!, 2,FALSE)</f>
        <v>#REF!</v>
      </c>
      <c r="BM3575" s="177" t="s">
        <v>7971</v>
      </c>
      <c r="BN3575" s="177" t="s">
        <v>2983</v>
      </c>
      <c r="BO3575" s="177" t="s">
        <v>7972</v>
      </c>
      <c r="BU3575" s="177" t="s">
        <v>7971</v>
      </c>
      <c r="BV3575" s="177" t="s">
        <v>2983</v>
      </c>
      <c r="BW3575" s="177" t="s">
        <v>7972</v>
      </c>
    </row>
    <row r="3576" spans="51:75" x14ac:dyDescent="0.3">
      <c r="AY3576" s="226" t="e">
        <f>VLOOKUP(C3576,#REF!, 2,FALSE)</f>
        <v>#REF!</v>
      </c>
      <c r="BM3576" s="177" t="s">
        <v>7973</v>
      </c>
      <c r="BN3576" s="177" t="s">
        <v>1342</v>
      </c>
      <c r="BO3576" s="177" t="s">
        <v>7974</v>
      </c>
      <c r="BU3576" s="177" t="s">
        <v>7973</v>
      </c>
      <c r="BV3576" s="177" t="s">
        <v>1342</v>
      </c>
      <c r="BW3576" s="177" t="s">
        <v>7974</v>
      </c>
    </row>
    <row r="3577" spans="51:75" x14ac:dyDescent="0.3">
      <c r="AY3577" s="226" t="e">
        <f>VLOOKUP(C3577,#REF!, 2,FALSE)</f>
        <v>#REF!</v>
      </c>
      <c r="BM3577" s="177" t="s">
        <v>1416</v>
      </c>
      <c r="BN3577" s="177" t="s">
        <v>2983</v>
      </c>
      <c r="BO3577" s="177" t="s">
        <v>2983</v>
      </c>
      <c r="BU3577" s="177" t="s">
        <v>1416</v>
      </c>
      <c r="BV3577" s="177" t="s">
        <v>2983</v>
      </c>
      <c r="BW3577" s="177" t="s">
        <v>2983</v>
      </c>
    </row>
    <row r="3578" spans="51:75" x14ac:dyDescent="0.3">
      <c r="AY3578" s="226" t="e">
        <f>VLOOKUP(C3578,#REF!, 2,FALSE)</f>
        <v>#REF!</v>
      </c>
      <c r="BM3578" s="177" t="s">
        <v>7975</v>
      </c>
      <c r="BN3578" s="177" t="s">
        <v>2983</v>
      </c>
      <c r="BO3578" s="177" t="s">
        <v>2983</v>
      </c>
      <c r="BU3578" s="177" t="s">
        <v>7975</v>
      </c>
      <c r="BV3578" s="177" t="s">
        <v>2983</v>
      </c>
      <c r="BW3578" s="177" t="s">
        <v>2983</v>
      </c>
    </row>
    <row r="3579" spans="51:75" x14ac:dyDescent="0.3">
      <c r="AY3579" s="226" t="e">
        <f>VLOOKUP(C3579,#REF!, 2,FALSE)</f>
        <v>#REF!</v>
      </c>
      <c r="BM3579" s="177" t="s">
        <v>463</v>
      </c>
      <c r="BN3579" s="177" t="s">
        <v>1342</v>
      </c>
      <c r="BO3579" s="177" t="s">
        <v>3563</v>
      </c>
      <c r="BU3579" s="177" t="s">
        <v>463</v>
      </c>
      <c r="BV3579" s="177" t="s">
        <v>1342</v>
      </c>
      <c r="BW3579" s="177" t="s">
        <v>3563</v>
      </c>
    </row>
    <row r="3580" spans="51:75" x14ac:dyDescent="0.3">
      <c r="AY3580" s="226" t="e">
        <f>VLOOKUP(C3580,#REF!, 2,FALSE)</f>
        <v>#REF!</v>
      </c>
      <c r="BM3580" s="177" t="s">
        <v>7976</v>
      </c>
      <c r="BN3580" s="177" t="s">
        <v>2983</v>
      </c>
      <c r="BO3580" s="177" t="s">
        <v>2983</v>
      </c>
      <c r="BU3580" s="177" t="s">
        <v>7976</v>
      </c>
      <c r="BV3580" s="177" t="s">
        <v>2983</v>
      </c>
      <c r="BW3580" s="177" t="s">
        <v>2983</v>
      </c>
    </row>
    <row r="3581" spans="51:75" x14ac:dyDescent="0.3">
      <c r="AY3581" s="226" t="e">
        <f>VLOOKUP(C3581,#REF!, 2,FALSE)</f>
        <v>#REF!</v>
      </c>
      <c r="BM3581" s="177" t="s">
        <v>7977</v>
      </c>
      <c r="BN3581" s="177" t="s">
        <v>2983</v>
      </c>
      <c r="BO3581" s="177" t="s">
        <v>2983</v>
      </c>
      <c r="BU3581" s="177" t="s">
        <v>7977</v>
      </c>
      <c r="BV3581" s="177" t="s">
        <v>2983</v>
      </c>
      <c r="BW3581" s="177" t="s">
        <v>2983</v>
      </c>
    </row>
    <row r="3582" spans="51:75" x14ac:dyDescent="0.3">
      <c r="AY3582" s="226" t="e">
        <f>VLOOKUP(C3582,#REF!, 2,FALSE)</f>
        <v>#REF!</v>
      </c>
      <c r="BM3582" s="177" t="s">
        <v>1423</v>
      </c>
      <c r="BN3582" s="177" t="s">
        <v>1342</v>
      </c>
      <c r="BO3582" s="177" t="s">
        <v>7978</v>
      </c>
      <c r="BU3582" s="177" t="s">
        <v>1423</v>
      </c>
      <c r="BV3582" s="177" t="s">
        <v>1342</v>
      </c>
      <c r="BW3582" s="177" t="s">
        <v>7978</v>
      </c>
    </row>
    <row r="3583" spans="51:75" x14ac:dyDescent="0.3">
      <c r="AY3583" s="226" t="e">
        <f>VLOOKUP(C3583,#REF!, 2,FALSE)</f>
        <v>#REF!</v>
      </c>
      <c r="BM3583" s="177" t="s">
        <v>7979</v>
      </c>
      <c r="BN3583" s="177" t="s">
        <v>2983</v>
      </c>
      <c r="BO3583" s="177" t="s">
        <v>2983</v>
      </c>
      <c r="BU3583" s="177" t="s">
        <v>7979</v>
      </c>
      <c r="BV3583" s="177" t="s">
        <v>2983</v>
      </c>
      <c r="BW3583" s="177" t="s">
        <v>2983</v>
      </c>
    </row>
    <row r="3584" spans="51:75" x14ac:dyDescent="0.3">
      <c r="AY3584" s="226" t="e">
        <f>VLOOKUP(C3584,#REF!, 2,FALSE)</f>
        <v>#REF!</v>
      </c>
      <c r="BM3584" s="177" t="s">
        <v>7980</v>
      </c>
      <c r="BN3584" s="177" t="s">
        <v>2983</v>
      </c>
      <c r="BO3584" s="177" t="s">
        <v>2983</v>
      </c>
      <c r="BU3584" s="177" t="s">
        <v>7980</v>
      </c>
      <c r="BV3584" s="177" t="s">
        <v>2983</v>
      </c>
      <c r="BW3584" s="177" t="s">
        <v>2983</v>
      </c>
    </row>
    <row r="3585" spans="51:75" x14ac:dyDescent="0.3">
      <c r="AY3585" s="226" t="e">
        <f>VLOOKUP(C3585,#REF!, 2,FALSE)</f>
        <v>#REF!</v>
      </c>
      <c r="BM3585" s="177" t="s">
        <v>7981</v>
      </c>
      <c r="BN3585" s="177" t="s">
        <v>862</v>
      </c>
      <c r="BO3585" s="177" t="s">
        <v>3589</v>
      </c>
      <c r="BU3585" s="177" t="s">
        <v>7981</v>
      </c>
      <c r="BV3585" s="177" t="s">
        <v>862</v>
      </c>
      <c r="BW3585" s="177" t="s">
        <v>3589</v>
      </c>
    </row>
    <row r="3586" spans="51:75" x14ac:dyDescent="0.3">
      <c r="AY3586" s="226" t="e">
        <f>VLOOKUP(C3586,#REF!, 2,FALSE)</f>
        <v>#REF!</v>
      </c>
      <c r="BM3586" s="177" t="s">
        <v>7982</v>
      </c>
      <c r="BN3586" s="177" t="s">
        <v>2983</v>
      </c>
      <c r="BO3586" s="177" t="s">
        <v>2983</v>
      </c>
      <c r="BU3586" s="177" t="s">
        <v>7982</v>
      </c>
      <c r="BV3586" s="177" t="s">
        <v>2983</v>
      </c>
      <c r="BW3586" s="177" t="s">
        <v>2983</v>
      </c>
    </row>
    <row r="3587" spans="51:75" x14ac:dyDescent="0.3">
      <c r="AY3587" s="226" t="e">
        <f>VLOOKUP(C3587,#REF!, 2,FALSE)</f>
        <v>#REF!</v>
      </c>
      <c r="BM3587" s="177" t="s">
        <v>7983</v>
      </c>
      <c r="BN3587" s="177" t="s">
        <v>2983</v>
      </c>
      <c r="BO3587" s="177" t="s">
        <v>2983</v>
      </c>
      <c r="BU3587" s="177" t="s">
        <v>7983</v>
      </c>
      <c r="BV3587" s="177" t="s">
        <v>2983</v>
      </c>
      <c r="BW3587" s="177" t="s">
        <v>2983</v>
      </c>
    </row>
    <row r="3588" spans="51:75" x14ac:dyDescent="0.3">
      <c r="AY3588" s="226" t="e">
        <f>VLOOKUP(C3588,#REF!, 2,FALSE)</f>
        <v>#REF!</v>
      </c>
      <c r="BM3588" s="177" t="s">
        <v>456</v>
      </c>
      <c r="BN3588" s="177" t="s">
        <v>2983</v>
      </c>
      <c r="BO3588" s="177" t="s">
        <v>2983</v>
      </c>
      <c r="BU3588" s="177" t="s">
        <v>456</v>
      </c>
      <c r="BV3588" s="177" t="s">
        <v>2983</v>
      </c>
      <c r="BW3588" s="177" t="s">
        <v>2983</v>
      </c>
    </row>
    <row r="3589" spans="51:75" x14ac:dyDescent="0.3">
      <c r="AY3589" s="226" t="e">
        <f>VLOOKUP(C3589,#REF!, 2,FALSE)</f>
        <v>#REF!</v>
      </c>
      <c r="BM3589" s="177" t="s">
        <v>7984</v>
      </c>
      <c r="BN3589" s="177" t="s">
        <v>2983</v>
      </c>
      <c r="BO3589" s="177" t="s">
        <v>2983</v>
      </c>
      <c r="BU3589" s="177" t="s">
        <v>7984</v>
      </c>
      <c r="BV3589" s="177" t="s">
        <v>2983</v>
      </c>
      <c r="BW3589" s="177" t="s">
        <v>2983</v>
      </c>
    </row>
    <row r="3590" spans="51:75" x14ac:dyDescent="0.3">
      <c r="AY3590" s="226" t="e">
        <f>VLOOKUP(C3590,#REF!, 2,FALSE)</f>
        <v>#REF!</v>
      </c>
      <c r="BM3590" s="177" t="s">
        <v>7985</v>
      </c>
      <c r="BN3590" s="177" t="s">
        <v>2983</v>
      </c>
      <c r="BO3590" s="177" t="s">
        <v>2983</v>
      </c>
      <c r="BU3590" s="177" t="s">
        <v>7985</v>
      </c>
      <c r="BV3590" s="177" t="s">
        <v>2983</v>
      </c>
      <c r="BW3590" s="177" t="s">
        <v>2983</v>
      </c>
    </row>
    <row r="3591" spans="51:75" x14ac:dyDescent="0.3">
      <c r="AY3591" s="226" t="e">
        <f>VLOOKUP(C3591,#REF!, 2,FALSE)</f>
        <v>#REF!</v>
      </c>
      <c r="BM3591" s="177" t="s">
        <v>1424</v>
      </c>
      <c r="BN3591" s="177" t="s">
        <v>1342</v>
      </c>
      <c r="BO3591" s="177" t="s">
        <v>7987</v>
      </c>
      <c r="BU3591" s="177" t="s">
        <v>1424</v>
      </c>
      <c r="BV3591" s="177" t="s">
        <v>1342</v>
      </c>
      <c r="BW3591" s="177" t="s">
        <v>7987</v>
      </c>
    </row>
    <row r="3592" spans="51:75" x14ac:dyDescent="0.3">
      <c r="AY3592" s="226" t="e">
        <f>VLOOKUP(C3592,#REF!, 2,FALSE)</f>
        <v>#REF!</v>
      </c>
      <c r="BM3592" s="177" t="s">
        <v>7988</v>
      </c>
      <c r="BN3592" s="177" t="s">
        <v>2983</v>
      </c>
      <c r="BO3592" s="177" t="s">
        <v>2983</v>
      </c>
      <c r="BU3592" s="177" t="s">
        <v>7988</v>
      </c>
      <c r="BV3592" s="177" t="s">
        <v>2983</v>
      </c>
      <c r="BW3592" s="177" t="s">
        <v>2983</v>
      </c>
    </row>
    <row r="3593" spans="51:75" x14ac:dyDescent="0.3">
      <c r="AY3593" s="226" t="e">
        <f>VLOOKUP(C3593,#REF!, 2,FALSE)</f>
        <v>#REF!</v>
      </c>
      <c r="BM3593" s="177" t="s">
        <v>7989</v>
      </c>
      <c r="BN3593" s="177" t="s">
        <v>2983</v>
      </c>
      <c r="BO3593" s="177" t="s">
        <v>2983</v>
      </c>
      <c r="BU3593" s="177" t="s">
        <v>7989</v>
      </c>
      <c r="BV3593" s="177" t="s">
        <v>2983</v>
      </c>
      <c r="BW3593" s="177" t="s">
        <v>2983</v>
      </c>
    </row>
    <row r="3594" spans="51:75" x14ac:dyDescent="0.3">
      <c r="AY3594" s="226" t="e">
        <f>VLOOKUP(C3594,#REF!, 2,FALSE)</f>
        <v>#REF!</v>
      </c>
      <c r="BM3594" s="177" t="s">
        <v>7990</v>
      </c>
      <c r="BN3594" s="177" t="s">
        <v>2983</v>
      </c>
      <c r="BO3594" s="177" t="s">
        <v>2983</v>
      </c>
      <c r="BU3594" s="177" t="s">
        <v>7990</v>
      </c>
      <c r="BV3594" s="177" t="s">
        <v>2983</v>
      </c>
      <c r="BW3594" s="177" t="s">
        <v>2983</v>
      </c>
    </row>
    <row r="3595" spans="51:75" x14ac:dyDescent="0.3">
      <c r="AY3595" s="226" t="e">
        <f>VLOOKUP(C3595,#REF!, 2,FALSE)</f>
        <v>#REF!</v>
      </c>
      <c r="BM3595" s="177" t="s">
        <v>7991</v>
      </c>
      <c r="BN3595" s="177" t="s">
        <v>2983</v>
      </c>
      <c r="BO3595" s="177" t="s">
        <v>2983</v>
      </c>
      <c r="BU3595" s="177" t="s">
        <v>7991</v>
      </c>
      <c r="BV3595" s="177" t="s">
        <v>2983</v>
      </c>
      <c r="BW3595" s="177" t="s">
        <v>2983</v>
      </c>
    </row>
    <row r="3596" spans="51:75" x14ac:dyDescent="0.3">
      <c r="AY3596" s="226" t="e">
        <f>VLOOKUP(C3596,#REF!, 2,FALSE)</f>
        <v>#REF!</v>
      </c>
      <c r="BM3596" s="177" t="s">
        <v>7992</v>
      </c>
      <c r="BN3596" s="177" t="s">
        <v>2983</v>
      </c>
      <c r="BO3596" s="177" t="s">
        <v>2983</v>
      </c>
      <c r="BU3596" s="177" t="s">
        <v>7992</v>
      </c>
      <c r="BV3596" s="177" t="s">
        <v>2983</v>
      </c>
      <c r="BW3596" s="177" t="s">
        <v>2983</v>
      </c>
    </row>
    <row r="3597" spans="51:75" x14ac:dyDescent="0.3">
      <c r="AY3597" s="226" t="e">
        <f>VLOOKUP(C3597,#REF!, 2,FALSE)</f>
        <v>#REF!</v>
      </c>
      <c r="BM3597" s="177" t="s">
        <v>7993</v>
      </c>
      <c r="BN3597" s="177" t="s">
        <v>2983</v>
      </c>
      <c r="BO3597" s="177" t="s">
        <v>2983</v>
      </c>
      <c r="BU3597" s="177" t="s">
        <v>7993</v>
      </c>
      <c r="BV3597" s="177" t="s">
        <v>2983</v>
      </c>
      <c r="BW3597" s="177" t="s">
        <v>2983</v>
      </c>
    </row>
    <row r="3598" spans="51:75" x14ac:dyDescent="0.3">
      <c r="AY3598" s="226" t="e">
        <f>VLOOKUP(C3598,#REF!, 2,FALSE)</f>
        <v>#REF!</v>
      </c>
      <c r="BM3598" s="177" t="s">
        <v>1426</v>
      </c>
      <c r="BN3598" s="177" t="s">
        <v>2983</v>
      </c>
      <c r="BO3598" s="177" t="s">
        <v>2983</v>
      </c>
      <c r="BU3598" s="177" t="s">
        <v>1426</v>
      </c>
      <c r="BV3598" s="177" t="s">
        <v>2983</v>
      </c>
      <c r="BW3598" s="177" t="s">
        <v>2983</v>
      </c>
    </row>
    <row r="3599" spans="51:75" x14ac:dyDescent="0.3">
      <c r="AY3599" s="226" t="e">
        <f>VLOOKUP(C3599,#REF!, 2,FALSE)</f>
        <v>#REF!</v>
      </c>
      <c r="BM3599" s="177" t="s">
        <v>7995</v>
      </c>
      <c r="BN3599" s="177" t="s">
        <v>2983</v>
      </c>
      <c r="BO3599" s="177" t="s">
        <v>2983</v>
      </c>
      <c r="BU3599" s="177" t="s">
        <v>7995</v>
      </c>
      <c r="BV3599" s="177" t="s">
        <v>2983</v>
      </c>
      <c r="BW3599" s="177" t="s">
        <v>2983</v>
      </c>
    </row>
    <row r="3600" spans="51:75" x14ac:dyDescent="0.3">
      <c r="AY3600" s="226" t="e">
        <f>VLOOKUP(C3600,#REF!, 2,FALSE)</f>
        <v>#REF!</v>
      </c>
      <c r="BM3600" s="177" t="s">
        <v>7997</v>
      </c>
      <c r="BN3600" s="177" t="s">
        <v>2983</v>
      </c>
      <c r="BO3600" s="177" t="s">
        <v>2983</v>
      </c>
      <c r="BU3600" s="177" t="s">
        <v>7997</v>
      </c>
      <c r="BV3600" s="177" t="s">
        <v>2983</v>
      </c>
      <c r="BW3600" s="177" t="s">
        <v>2983</v>
      </c>
    </row>
    <row r="3601" spans="51:75" x14ac:dyDescent="0.3">
      <c r="AY3601" s="226" t="e">
        <f>VLOOKUP(C3601,#REF!, 2,FALSE)</f>
        <v>#REF!</v>
      </c>
      <c r="BM3601" s="177" t="s">
        <v>7998</v>
      </c>
      <c r="BN3601" s="177" t="s">
        <v>2983</v>
      </c>
      <c r="BO3601" s="177" t="s">
        <v>2983</v>
      </c>
      <c r="BU3601" s="177" t="s">
        <v>7998</v>
      </c>
      <c r="BV3601" s="177" t="s">
        <v>2983</v>
      </c>
      <c r="BW3601" s="177" t="s">
        <v>2983</v>
      </c>
    </row>
    <row r="3602" spans="51:75" x14ac:dyDescent="0.3">
      <c r="AY3602" s="226" t="e">
        <f>VLOOKUP(C3602,#REF!, 2,FALSE)</f>
        <v>#REF!</v>
      </c>
      <c r="BM3602" s="177" t="s">
        <v>483</v>
      </c>
      <c r="BN3602" s="177" t="s">
        <v>2983</v>
      </c>
      <c r="BO3602" s="177" t="s">
        <v>5349</v>
      </c>
      <c r="BU3602" s="177" t="s">
        <v>483</v>
      </c>
      <c r="BV3602" s="177" t="s">
        <v>2983</v>
      </c>
      <c r="BW3602" s="177" t="s">
        <v>5349</v>
      </c>
    </row>
    <row r="3603" spans="51:75" x14ac:dyDescent="0.3">
      <c r="AY3603" s="226" t="e">
        <f>VLOOKUP(C3603,#REF!, 2,FALSE)</f>
        <v>#REF!</v>
      </c>
      <c r="BM3603" s="177" t="s">
        <v>7999</v>
      </c>
      <c r="BN3603" s="177" t="s">
        <v>2983</v>
      </c>
      <c r="BO3603" s="177" t="s">
        <v>2983</v>
      </c>
      <c r="BU3603" s="177" t="s">
        <v>7999</v>
      </c>
      <c r="BV3603" s="177" t="s">
        <v>2983</v>
      </c>
      <c r="BW3603" s="177" t="s">
        <v>2983</v>
      </c>
    </row>
    <row r="3604" spans="51:75" x14ac:dyDescent="0.3">
      <c r="AY3604" s="226" t="e">
        <f>VLOOKUP(C3604,#REF!, 2,FALSE)</f>
        <v>#REF!</v>
      </c>
      <c r="BM3604" s="177" t="s">
        <v>8000</v>
      </c>
      <c r="BN3604" s="177" t="s">
        <v>2983</v>
      </c>
      <c r="BO3604" s="177" t="s">
        <v>784</v>
      </c>
      <c r="BU3604" s="177" t="s">
        <v>8000</v>
      </c>
      <c r="BV3604" s="177" t="s">
        <v>2983</v>
      </c>
      <c r="BW3604" s="177" t="s">
        <v>784</v>
      </c>
    </row>
    <row r="3605" spans="51:75" x14ac:dyDescent="0.3">
      <c r="AY3605" s="226" t="e">
        <f>VLOOKUP(C3605,#REF!, 2,FALSE)</f>
        <v>#REF!</v>
      </c>
      <c r="BM3605" s="177" t="s">
        <v>8001</v>
      </c>
      <c r="BN3605" s="177" t="s">
        <v>2983</v>
      </c>
      <c r="BO3605" s="177" t="s">
        <v>7492</v>
      </c>
      <c r="BU3605" s="177" t="s">
        <v>8001</v>
      </c>
      <c r="BV3605" s="177" t="s">
        <v>2983</v>
      </c>
      <c r="BW3605" s="177" t="s">
        <v>7492</v>
      </c>
    </row>
    <row r="3606" spans="51:75" x14ac:dyDescent="0.3">
      <c r="AY3606" s="226" t="e">
        <f>VLOOKUP(C3606,#REF!, 2,FALSE)</f>
        <v>#REF!</v>
      </c>
      <c r="BM3606" s="177" t="s">
        <v>1427</v>
      </c>
      <c r="BN3606" s="177" t="s">
        <v>2983</v>
      </c>
      <c r="BO3606" s="177" t="s">
        <v>8002</v>
      </c>
      <c r="BU3606" s="177" t="s">
        <v>1427</v>
      </c>
      <c r="BV3606" s="177" t="s">
        <v>2983</v>
      </c>
      <c r="BW3606" s="177" t="s">
        <v>8002</v>
      </c>
    </row>
    <row r="3607" spans="51:75" x14ac:dyDescent="0.3">
      <c r="AY3607" s="226" t="e">
        <f>VLOOKUP(C3607,#REF!, 2,FALSE)</f>
        <v>#REF!</v>
      </c>
      <c r="BM3607" s="177" t="s">
        <v>8003</v>
      </c>
      <c r="BN3607" s="177" t="s">
        <v>2983</v>
      </c>
      <c r="BO3607" s="177" t="s">
        <v>4728</v>
      </c>
      <c r="BU3607" s="177" t="s">
        <v>8003</v>
      </c>
      <c r="BV3607" s="177" t="s">
        <v>2983</v>
      </c>
      <c r="BW3607" s="177" t="s">
        <v>4728</v>
      </c>
    </row>
    <row r="3608" spans="51:75" x14ac:dyDescent="0.3">
      <c r="AY3608" s="226" t="e">
        <f>VLOOKUP(C3608,#REF!, 2,FALSE)</f>
        <v>#REF!</v>
      </c>
      <c r="BM3608" s="177" t="s">
        <v>8004</v>
      </c>
      <c r="BN3608" s="177" t="s">
        <v>2983</v>
      </c>
      <c r="BO3608" s="177" t="s">
        <v>4010</v>
      </c>
      <c r="BU3608" s="177" t="s">
        <v>8004</v>
      </c>
      <c r="BV3608" s="177" t="s">
        <v>2983</v>
      </c>
      <c r="BW3608" s="177" t="s">
        <v>4010</v>
      </c>
    </row>
    <row r="3609" spans="51:75" x14ac:dyDescent="0.3">
      <c r="AY3609" s="226" t="e">
        <f>VLOOKUP(C3609,#REF!, 2,FALSE)</f>
        <v>#REF!</v>
      </c>
      <c r="BM3609" s="177" t="s">
        <v>8005</v>
      </c>
      <c r="BN3609" s="177" t="s">
        <v>2983</v>
      </c>
      <c r="BO3609" s="177" t="s">
        <v>1954</v>
      </c>
      <c r="BU3609" s="177" t="s">
        <v>8005</v>
      </c>
      <c r="BV3609" s="177" t="s">
        <v>2983</v>
      </c>
      <c r="BW3609" s="177" t="s">
        <v>1954</v>
      </c>
    </row>
    <row r="3610" spans="51:75" x14ac:dyDescent="0.3">
      <c r="AY3610" s="226" t="e">
        <f>VLOOKUP(C3610,#REF!, 2,FALSE)</f>
        <v>#REF!</v>
      </c>
      <c r="BM3610" s="177" t="s">
        <v>8006</v>
      </c>
      <c r="BN3610" s="177" t="s">
        <v>2983</v>
      </c>
      <c r="BO3610" s="177" t="s">
        <v>4465</v>
      </c>
      <c r="BU3610" s="177" t="s">
        <v>8006</v>
      </c>
      <c r="BV3610" s="177" t="s">
        <v>2983</v>
      </c>
      <c r="BW3610" s="177" t="s">
        <v>4465</v>
      </c>
    </row>
    <row r="3611" spans="51:75" x14ac:dyDescent="0.3">
      <c r="AY3611" s="226" t="e">
        <f>VLOOKUP(C3611,#REF!, 2,FALSE)</f>
        <v>#REF!</v>
      </c>
      <c r="BM3611" s="177" t="s">
        <v>8007</v>
      </c>
      <c r="BN3611" s="177" t="s">
        <v>2983</v>
      </c>
      <c r="BO3611" s="177" t="s">
        <v>2983</v>
      </c>
      <c r="BU3611" s="177" t="s">
        <v>8007</v>
      </c>
      <c r="BV3611" s="177" t="s">
        <v>2983</v>
      </c>
      <c r="BW3611" s="177" t="s">
        <v>2983</v>
      </c>
    </row>
    <row r="3612" spans="51:75" x14ac:dyDescent="0.3">
      <c r="AY3612" s="226" t="e">
        <f>VLOOKUP(C3612,#REF!, 2,FALSE)</f>
        <v>#REF!</v>
      </c>
      <c r="BM3612" s="177" t="s">
        <v>8008</v>
      </c>
      <c r="BN3612" s="177" t="s">
        <v>2983</v>
      </c>
      <c r="BO3612" s="177" t="s">
        <v>8009</v>
      </c>
      <c r="BU3612" s="177" t="s">
        <v>8008</v>
      </c>
      <c r="BV3612" s="177" t="s">
        <v>2983</v>
      </c>
      <c r="BW3612" s="177" t="s">
        <v>8009</v>
      </c>
    </row>
    <row r="3613" spans="51:75" x14ac:dyDescent="0.3">
      <c r="AY3613" s="226" t="e">
        <f>VLOOKUP(C3613,#REF!, 2,FALSE)</f>
        <v>#REF!</v>
      </c>
      <c r="BM3613" s="177" t="s">
        <v>8011</v>
      </c>
      <c r="BN3613" s="177" t="s">
        <v>2983</v>
      </c>
      <c r="BO3613" s="177" t="s">
        <v>5678</v>
      </c>
      <c r="BU3613" s="177" t="s">
        <v>8011</v>
      </c>
      <c r="BV3613" s="177" t="s">
        <v>2983</v>
      </c>
      <c r="BW3613" s="177" t="s">
        <v>5678</v>
      </c>
    </row>
    <row r="3614" spans="51:75" x14ac:dyDescent="0.3">
      <c r="AY3614" s="226" t="e">
        <f>VLOOKUP(C3614,#REF!, 2,FALSE)</f>
        <v>#REF!</v>
      </c>
      <c r="BM3614" s="177" t="s">
        <v>8012</v>
      </c>
      <c r="BN3614" s="177" t="s">
        <v>2983</v>
      </c>
      <c r="BO3614" s="177" t="s">
        <v>2983</v>
      </c>
      <c r="BU3614" s="177" t="s">
        <v>8012</v>
      </c>
      <c r="BV3614" s="177" t="s">
        <v>2983</v>
      </c>
      <c r="BW3614" s="177" t="s">
        <v>2983</v>
      </c>
    </row>
    <row r="3615" spans="51:75" x14ac:dyDescent="0.3">
      <c r="AY3615" s="226" t="e">
        <f>VLOOKUP(C3615,#REF!, 2,FALSE)</f>
        <v>#REF!</v>
      </c>
      <c r="BM3615" s="177" t="s">
        <v>8013</v>
      </c>
      <c r="BN3615" s="177" t="s">
        <v>2983</v>
      </c>
      <c r="BO3615" s="177" t="s">
        <v>2983</v>
      </c>
      <c r="BU3615" s="177" t="s">
        <v>8013</v>
      </c>
      <c r="BV3615" s="177" t="s">
        <v>2983</v>
      </c>
      <c r="BW3615" s="177" t="s">
        <v>2983</v>
      </c>
    </row>
    <row r="3616" spans="51:75" x14ac:dyDescent="0.3">
      <c r="AY3616" s="226" t="e">
        <f>VLOOKUP(C3616,#REF!, 2,FALSE)</f>
        <v>#REF!</v>
      </c>
      <c r="BM3616" s="177" t="s">
        <v>8016</v>
      </c>
      <c r="BN3616" s="177" t="s">
        <v>2983</v>
      </c>
      <c r="BO3616" s="177" t="s">
        <v>2983</v>
      </c>
      <c r="BU3616" s="177" t="s">
        <v>8016</v>
      </c>
      <c r="BV3616" s="177" t="s">
        <v>2983</v>
      </c>
      <c r="BW3616" s="177" t="s">
        <v>2983</v>
      </c>
    </row>
    <row r="3617" spans="51:75" x14ac:dyDescent="0.3">
      <c r="AY3617" s="226" t="e">
        <f>VLOOKUP(C3617,#REF!, 2,FALSE)</f>
        <v>#REF!</v>
      </c>
      <c r="BM3617" s="177" t="s">
        <v>8017</v>
      </c>
      <c r="BN3617" s="177" t="s">
        <v>2983</v>
      </c>
      <c r="BO3617" s="177" t="s">
        <v>2983</v>
      </c>
      <c r="BU3617" s="177" t="s">
        <v>8017</v>
      </c>
      <c r="BV3617" s="177" t="s">
        <v>2983</v>
      </c>
      <c r="BW3617" s="177" t="s">
        <v>2983</v>
      </c>
    </row>
    <row r="3618" spans="51:75" x14ac:dyDescent="0.3">
      <c r="AY3618" s="226" t="e">
        <f>VLOOKUP(C3618,#REF!, 2,FALSE)</f>
        <v>#REF!</v>
      </c>
      <c r="BM3618" s="177" t="s">
        <v>8018</v>
      </c>
      <c r="BN3618" s="177" t="s">
        <v>2983</v>
      </c>
      <c r="BO3618" s="177" t="s">
        <v>2983</v>
      </c>
      <c r="BU3618" s="177" t="s">
        <v>8018</v>
      </c>
      <c r="BV3618" s="177" t="s">
        <v>2983</v>
      </c>
      <c r="BW3618" s="177" t="s">
        <v>2983</v>
      </c>
    </row>
    <row r="3619" spans="51:75" x14ac:dyDescent="0.3">
      <c r="AY3619" s="226" t="e">
        <f>VLOOKUP(C3619,#REF!, 2,FALSE)</f>
        <v>#REF!</v>
      </c>
      <c r="BM3619" s="177" t="s">
        <v>8020</v>
      </c>
      <c r="BN3619" s="177" t="s">
        <v>2983</v>
      </c>
      <c r="BO3619" s="177" t="s">
        <v>2983</v>
      </c>
      <c r="BU3619" s="177" t="s">
        <v>8020</v>
      </c>
      <c r="BV3619" s="177" t="s">
        <v>2983</v>
      </c>
      <c r="BW3619" s="177" t="s">
        <v>2983</v>
      </c>
    </row>
    <row r="3620" spans="51:75" x14ac:dyDescent="0.3">
      <c r="AY3620" s="226" t="e">
        <f>VLOOKUP(C3620,#REF!, 2,FALSE)</f>
        <v>#REF!</v>
      </c>
      <c r="BM3620" s="177" t="s">
        <v>8022</v>
      </c>
      <c r="BN3620" s="177" t="s">
        <v>2983</v>
      </c>
      <c r="BO3620" s="177" t="s">
        <v>2983</v>
      </c>
      <c r="BU3620" s="177" t="s">
        <v>8022</v>
      </c>
      <c r="BV3620" s="177" t="s">
        <v>2983</v>
      </c>
      <c r="BW3620" s="177" t="s">
        <v>2983</v>
      </c>
    </row>
    <row r="3621" spans="51:75" x14ac:dyDescent="0.3">
      <c r="AY3621" s="226" t="e">
        <f>VLOOKUP(C3621,#REF!, 2,FALSE)</f>
        <v>#REF!</v>
      </c>
      <c r="BM3621" s="177" t="s">
        <v>8024</v>
      </c>
      <c r="BN3621" s="177" t="s">
        <v>2983</v>
      </c>
      <c r="BO3621" s="177" t="s">
        <v>2983</v>
      </c>
      <c r="BU3621" s="177" t="s">
        <v>8024</v>
      </c>
      <c r="BV3621" s="177" t="s">
        <v>2983</v>
      </c>
      <c r="BW3621" s="177" t="s">
        <v>2983</v>
      </c>
    </row>
    <row r="3622" spans="51:75" x14ac:dyDescent="0.3">
      <c r="AY3622" s="226" t="e">
        <f>VLOOKUP(C3622,#REF!, 2,FALSE)</f>
        <v>#REF!</v>
      </c>
      <c r="BM3622" s="177" t="s">
        <v>8025</v>
      </c>
      <c r="BN3622" s="177" t="s">
        <v>2983</v>
      </c>
      <c r="BO3622" s="177" t="s">
        <v>8026</v>
      </c>
      <c r="BU3622" s="177" t="s">
        <v>8025</v>
      </c>
      <c r="BV3622" s="177" t="s">
        <v>2983</v>
      </c>
      <c r="BW3622" s="177" t="s">
        <v>8026</v>
      </c>
    </row>
    <row r="3623" spans="51:75" x14ac:dyDescent="0.3">
      <c r="AY3623" s="226" t="e">
        <f>VLOOKUP(C3623,#REF!, 2,FALSE)</f>
        <v>#REF!</v>
      </c>
      <c r="BM3623" s="177" t="s">
        <v>8027</v>
      </c>
      <c r="BN3623" s="177" t="s">
        <v>2983</v>
      </c>
      <c r="BO3623" s="177" t="s">
        <v>3170</v>
      </c>
      <c r="BU3623" s="177" t="s">
        <v>8027</v>
      </c>
      <c r="BV3623" s="177" t="s">
        <v>2983</v>
      </c>
      <c r="BW3623" s="177" t="s">
        <v>3170</v>
      </c>
    </row>
    <row r="3624" spans="51:75" x14ac:dyDescent="0.3">
      <c r="AY3624" s="226" t="e">
        <f>VLOOKUP(C3624,#REF!, 2,FALSE)</f>
        <v>#REF!</v>
      </c>
      <c r="BM3624" s="177" t="s">
        <v>1429</v>
      </c>
      <c r="BN3624" s="177" t="s">
        <v>3045</v>
      </c>
      <c r="BO3624" s="177" t="s">
        <v>770</v>
      </c>
      <c r="BU3624" s="177" t="s">
        <v>1429</v>
      </c>
      <c r="BV3624" s="177" t="s">
        <v>3045</v>
      </c>
      <c r="BW3624" s="177" t="s">
        <v>770</v>
      </c>
    </row>
    <row r="3625" spans="51:75" x14ac:dyDescent="0.3">
      <c r="AY3625" s="226" t="e">
        <f>VLOOKUP(C3625,#REF!, 2,FALSE)</f>
        <v>#REF!</v>
      </c>
      <c r="BM3625" s="177" t="s">
        <v>8029</v>
      </c>
      <c r="BN3625" s="177" t="s">
        <v>2983</v>
      </c>
      <c r="BO3625" s="177" t="s">
        <v>2983</v>
      </c>
      <c r="BU3625" s="177" t="s">
        <v>8029</v>
      </c>
      <c r="BV3625" s="177" t="s">
        <v>2983</v>
      </c>
      <c r="BW3625" s="177" t="s">
        <v>2983</v>
      </c>
    </row>
    <row r="3626" spans="51:75" x14ac:dyDescent="0.3">
      <c r="AY3626" s="226" t="e">
        <f>VLOOKUP(C3626,#REF!, 2,FALSE)</f>
        <v>#REF!</v>
      </c>
      <c r="BM3626" s="177" t="s">
        <v>8030</v>
      </c>
      <c r="BN3626" s="177" t="s">
        <v>2983</v>
      </c>
      <c r="BO3626" s="177" t="s">
        <v>2171</v>
      </c>
      <c r="BU3626" s="177" t="s">
        <v>8030</v>
      </c>
      <c r="BV3626" s="177" t="s">
        <v>2983</v>
      </c>
      <c r="BW3626" s="177" t="s">
        <v>2171</v>
      </c>
    </row>
    <row r="3627" spans="51:75" x14ac:dyDescent="0.3">
      <c r="AY3627" s="226" t="e">
        <f>VLOOKUP(C3627,#REF!, 2,FALSE)</f>
        <v>#REF!</v>
      </c>
      <c r="BM3627" s="177" t="s">
        <v>8031</v>
      </c>
      <c r="BN3627" s="177" t="s">
        <v>2983</v>
      </c>
      <c r="BO3627" s="177" t="s">
        <v>8032</v>
      </c>
      <c r="BU3627" s="177" t="s">
        <v>8031</v>
      </c>
      <c r="BV3627" s="177" t="s">
        <v>2983</v>
      </c>
      <c r="BW3627" s="177" t="s">
        <v>8032</v>
      </c>
    </row>
    <row r="3628" spans="51:75" x14ac:dyDescent="0.3">
      <c r="AY3628" s="226" t="e">
        <f>VLOOKUP(C3628,#REF!, 2,FALSE)</f>
        <v>#REF!</v>
      </c>
      <c r="BM3628" s="177" t="s">
        <v>1430</v>
      </c>
      <c r="BN3628" s="177" t="s">
        <v>2983</v>
      </c>
      <c r="BO3628" s="177" t="s">
        <v>3479</v>
      </c>
      <c r="BU3628" s="177" t="s">
        <v>1430</v>
      </c>
      <c r="BV3628" s="177" t="s">
        <v>2983</v>
      </c>
      <c r="BW3628" s="177" t="s">
        <v>3479</v>
      </c>
    </row>
    <row r="3629" spans="51:75" x14ac:dyDescent="0.3">
      <c r="AY3629" s="226" t="e">
        <f>VLOOKUP(C3629,#REF!, 2,FALSE)</f>
        <v>#REF!</v>
      </c>
      <c r="BM3629" s="177" t="s">
        <v>8034</v>
      </c>
      <c r="BN3629" s="177" t="s">
        <v>2983</v>
      </c>
      <c r="BO3629" s="177" t="s">
        <v>2983</v>
      </c>
      <c r="BU3629" s="177" t="s">
        <v>8034</v>
      </c>
      <c r="BV3629" s="177" t="s">
        <v>2983</v>
      </c>
      <c r="BW3629" s="177" t="s">
        <v>2983</v>
      </c>
    </row>
    <row r="3630" spans="51:75" x14ac:dyDescent="0.3">
      <c r="AY3630" s="226" t="e">
        <f>VLOOKUP(C3630,#REF!, 2,FALSE)</f>
        <v>#REF!</v>
      </c>
      <c r="BM3630" s="177" t="s">
        <v>8035</v>
      </c>
      <c r="BN3630" s="177" t="s">
        <v>2983</v>
      </c>
      <c r="BO3630" s="177" t="s">
        <v>8036</v>
      </c>
      <c r="BU3630" s="177" t="s">
        <v>8035</v>
      </c>
      <c r="BV3630" s="177" t="s">
        <v>2983</v>
      </c>
      <c r="BW3630" s="177" t="s">
        <v>8036</v>
      </c>
    </row>
    <row r="3631" spans="51:75" x14ac:dyDescent="0.3">
      <c r="AY3631" s="226" t="e">
        <f>VLOOKUP(C3631,#REF!, 2,FALSE)</f>
        <v>#REF!</v>
      </c>
      <c r="BM3631" s="177" t="s">
        <v>8037</v>
      </c>
      <c r="BN3631" s="177" t="s">
        <v>2983</v>
      </c>
      <c r="BO3631" s="177" t="s">
        <v>2983</v>
      </c>
      <c r="BU3631" s="177" t="s">
        <v>8037</v>
      </c>
      <c r="BV3631" s="177" t="s">
        <v>2983</v>
      </c>
      <c r="BW3631" s="177" t="s">
        <v>2983</v>
      </c>
    </row>
    <row r="3632" spans="51:75" x14ac:dyDescent="0.3">
      <c r="AY3632" s="226" t="e">
        <f>VLOOKUP(C3632,#REF!, 2,FALSE)</f>
        <v>#REF!</v>
      </c>
      <c r="BM3632" s="177" t="s">
        <v>8039</v>
      </c>
      <c r="BN3632" s="177" t="s">
        <v>2983</v>
      </c>
      <c r="BO3632" s="177" t="s">
        <v>8040</v>
      </c>
      <c r="BU3632" s="177" t="s">
        <v>8039</v>
      </c>
      <c r="BV3632" s="177" t="s">
        <v>2983</v>
      </c>
      <c r="BW3632" s="177" t="s">
        <v>8040</v>
      </c>
    </row>
    <row r="3633" spans="51:75" x14ac:dyDescent="0.3">
      <c r="AY3633" s="226" t="e">
        <f>VLOOKUP(C3633,#REF!, 2,FALSE)</f>
        <v>#REF!</v>
      </c>
      <c r="BM3633" s="177" t="s">
        <v>8041</v>
      </c>
      <c r="BN3633" s="177" t="s">
        <v>2983</v>
      </c>
      <c r="BO3633" s="177" t="s">
        <v>8042</v>
      </c>
      <c r="BU3633" s="177" t="s">
        <v>8041</v>
      </c>
      <c r="BV3633" s="177" t="s">
        <v>2983</v>
      </c>
      <c r="BW3633" s="177" t="s">
        <v>8042</v>
      </c>
    </row>
    <row r="3634" spans="51:75" x14ac:dyDescent="0.3">
      <c r="AY3634" s="226" t="e">
        <f>VLOOKUP(C3634,#REF!, 2,FALSE)</f>
        <v>#REF!</v>
      </c>
      <c r="BM3634" s="177" t="s">
        <v>459</v>
      </c>
      <c r="BN3634" s="177" t="s">
        <v>2983</v>
      </c>
      <c r="BO3634" s="177" t="s">
        <v>2983</v>
      </c>
      <c r="BU3634" s="177" t="s">
        <v>459</v>
      </c>
      <c r="BV3634" s="177" t="s">
        <v>2983</v>
      </c>
      <c r="BW3634" s="177" t="s">
        <v>2983</v>
      </c>
    </row>
    <row r="3635" spans="51:75" x14ac:dyDescent="0.3">
      <c r="AY3635" s="226" t="e">
        <f>VLOOKUP(C3635,#REF!, 2,FALSE)</f>
        <v>#REF!</v>
      </c>
      <c r="BM3635" s="177" t="s">
        <v>8045</v>
      </c>
      <c r="BN3635" s="177" t="s">
        <v>2983</v>
      </c>
      <c r="BO3635" s="177" t="s">
        <v>1402</v>
      </c>
      <c r="BU3635" s="177" t="s">
        <v>8045</v>
      </c>
      <c r="BV3635" s="177" t="s">
        <v>2983</v>
      </c>
      <c r="BW3635" s="177" t="s">
        <v>1402</v>
      </c>
    </row>
    <row r="3636" spans="51:75" x14ac:dyDescent="0.3">
      <c r="AY3636" s="226" t="e">
        <f>VLOOKUP(C3636,#REF!, 2,FALSE)</f>
        <v>#REF!</v>
      </c>
      <c r="BM3636" s="177" t="s">
        <v>8046</v>
      </c>
      <c r="BN3636" s="177" t="s">
        <v>2983</v>
      </c>
      <c r="BO3636" s="177" t="s">
        <v>779</v>
      </c>
      <c r="BU3636" s="177" t="s">
        <v>8046</v>
      </c>
      <c r="BV3636" s="177" t="s">
        <v>2983</v>
      </c>
      <c r="BW3636" s="177" t="s">
        <v>779</v>
      </c>
    </row>
    <row r="3637" spans="51:75" x14ac:dyDescent="0.3">
      <c r="AY3637" s="226" t="e">
        <f>VLOOKUP(C3637,#REF!, 2,FALSE)</f>
        <v>#REF!</v>
      </c>
      <c r="BM3637" s="177" t="s">
        <v>8047</v>
      </c>
      <c r="BN3637" s="177" t="s">
        <v>2983</v>
      </c>
      <c r="BO3637" s="177" t="s">
        <v>2983</v>
      </c>
      <c r="BU3637" s="177" t="s">
        <v>8047</v>
      </c>
      <c r="BV3637" s="177" t="s">
        <v>2983</v>
      </c>
      <c r="BW3637" s="177" t="s">
        <v>2983</v>
      </c>
    </row>
    <row r="3638" spans="51:75" x14ac:dyDescent="0.3">
      <c r="AY3638" s="226" t="e">
        <f>VLOOKUP(C3638,#REF!, 2,FALSE)</f>
        <v>#REF!</v>
      </c>
      <c r="BM3638" s="177" t="s">
        <v>8048</v>
      </c>
      <c r="BN3638" s="177" t="s">
        <v>2983</v>
      </c>
      <c r="BO3638" s="177" t="s">
        <v>8049</v>
      </c>
      <c r="BU3638" s="177" t="s">
        <v>8048</v>
      </c>
      <c r="BV3638" s="177" t="s">
        <v>2983</v>
      </c>
      <c r="BW3638" s="177" t="s">
        <v>8049</v>
      </c>
    </row>
    <row r="3639" spans="51:75" x14ac:dyDescent="0.3">
      <c r="AY3639" s="226" t="e">
        <f>VLOOKUP(C3639,#REF!, 2,FALSE)</f>
        <v>#REF!</v>
      </c>
      <c r="BM3639" s="177" t="s">
        <v>8050</v>
      </c>
      <c r="BN3639" s="177" t="s">
        <v>2983</v>
      </c>
      <c r="BO3639" s="177" t="s">
        <v>6925</v>
      </c>
      <c r="BU3639" s="177" t="s">
        <v>8050</v>
      </c>
      <c r="BV3639" s="177" t="s">
        <v>2983</v>
      </c>
      <c r="BW3639" s="177" t="s">
        <v>6925</v>
      </c>
    </row>
    <row r="3640" spans="51:75" x14ac:dyDescent="0.3">
      <c r="AY3640" s="226" t="e">
        <f>VLOOKUP(C3640,#REF!, 2,FALSE)</f>
        <v>#REF!</v>
      </c>
      <c r="BM3640" s="177" t="s">
        <v>8051</v>
      </c>
      <c r="BN3640" s="177" t="s">
        <v>791</v>
      </c>
      <c r="BO3640" s="177" t="s">
        <v>2358</v>
      </c>
      <c r="BU3640" s="177" t="s">
        <v>8051</v>
      </c>
      <c r="BV3640" s="177" t="s">
        <v>791</v>
      </c>
      <c r="BW3640" s="177" t="s">
        <v>2358</v>
      </c>
    </row>
    <row r="3641" spans="51:75" x14ac:dyDescent="0.3">
      <c r="AY3641" s="226" t="e">
        <f>VLOOKUP(C3641,#REF!, 2,FALSE)</f>
        <v>#REF!</v>
      </c>
      <c r="BM3641" s="177" t="s">
        <v>8052</v>
      </c>
      <c r="BN3641" s="177" t="s">
        <v>2983</v>
      </c>
      <c r="BO3641" s="177" t="s">
        <v>2983</v>
      </c>
      <c r="BU3641" s="177" t="s">
        <v>8052</v>
      </c>
      <c r="BV3641" s="177" t="s">
        <v>2983</v>
      </c>
      <c r="BW3641" s="177" t="s">
        <v>2983</v>
      </c>
    </row>
    <row r="3642" spans="51:75" x14ac:dyDescent="0.3">
      <c r="AY3642" s="226" t="e">
        <f>VLOOKUP(C3642,#REF!, 2,FALSE)</f>
        <v>#REF!</v>
      </c>
      <c r="BM3642" s="177" t="s">
        <v>8054</v>
      </c>
      <c r="BN3642" s="177" t="s">
        <v>2983</v>
      </c>
      <c r="BO3642" s="177" t="s">
        <v>2983</v>
      </c>
      <c r="BU3642" s="177" t="s">
        <v>8054</v>
      </c>
      <c r="BV3642" s="177" t="s">
        <v>2983</v>
      </c>
      <c r="BW3642" s="177" t="s">
        <v>2983</v>
      </c>
    </row>
    <row r="3643" spans="51:75" x14ac:dyDescent="0.3">
      <c r="AY3643" s="226" t="e">
        <f>VLOOKUP(C3643,#REF!, 2,FALSE)</f>
        <v>#REF!</v>
      </c>
      <c r="BM3643" s="177" t="s">
        <v>8055</v>
      </c>
      <c r="BN3643" s="177" t="s">
        <v>1269</v>
      </c>
      <c r="BO3643" s="177" t="s">
        <v>8056</v>
      </c>
      <c r="BU3643" s="177" t="s">
        <v>8055</v>
      </c>
      <c r="BV3643" s="177" t="s">
        <v>1269</v>
      </c>
      <c r="BW3643" s="177" t="s">
        <v>8056</v>
      </c>
    </row>
    <row r="3644" spans="51:75" x14ac:dyDescent="0.3">
      <c r="AY3644" s="226" t="e">
        <f>VLOOKUP(C3644,#REF!, 2,FALSE)</f>
        <v>#REF!</v>
      </c>
      <c r="BM3644" s="177" t="s">
        <v>1431</v>
      </c>
      <c r="BN3644" s="177" t="s">
        <v>3045</v>
      </c>
      <c r="BO3644" s="177" t="s">
        <v>8057</v>
      </c>
      <c r="BU3644" s="177" t="s">
        <v>1431</v>
      </c>
      <c r="BV3644" s="177" t="s">
        <v>3045</v>
      </c>
      <c r="BW3644" s="177" t="s">
        <v>8057</v>
      </c>
    </row>
    <row r="3645" spans="51:75" x14ac:dyDescent="0.3">
      <c r="AY3645" s="226" t="e">
        <f>VLOOKUP(C3645,#REF!, 2,FALSE)</f>
        <v>#REF!</v>
      </c>
      <c r="BM3645" s="177" t="s">
        <v>8058</v>
      </c>
      <c r="BN3645" s="177" t="s">
        <v>2393</v>
      </c>
      <c r="BO3645" s="177" t="s">
        <v>8059</v>
      </c>
      <c r="BU3645" s="177" t="s">
        <v>8058</v>
      </c>
      <c r="BV3645" s="177" t="s">
        <v>2393</v>
      </c>
      <c r="BW3645" s="177" t="s">
        <v>8059</v>
      </c>
    </row>
    <row r="3646" spans="51:75" x14ac:dyDescent="0.3">
      <c r="AY3646" s="226" t="e">
        <f>VLOOKUP(C3646,#REF!, 2,FALSE)</f>
        <v>#REF!</v>
      </c>
      <c r="BM3646" s="177" t="s">
        <v>8060</v>
      </c>
      <c r="BN3646" s="177" t="s">
        <v>2983</v>
      </c>
      <c r="BO3646" s="177" t="s">
        <v>8061</v>
      </c>
      <c r="BU3646" s="177" t="s">
        <v>8060</v>
      </c>
      <c r="BV3646" s="177" t="s">
        <v>2983</v>
      </c>
      <c r="BW3646" s="177" t="s">
        <v>8061</v>
      </c>
    </row>
    <row r="3647" spans="51:75" x14ac:dyDescent="0.3">
      <c r="AY3647" s="226" t="e">
        <f>VLOOKUP(C3647,#REF!, 2,FALSE)</f>
        <v>#REF!</v>
      </c>
      <c r="BM3647" s="177" t="s">
        <v>8062</v>
      </c>
      <c r="BN3647" s="177" t="s">
        <v>619</v>
      </c>
      <c r="BO3647" s="177" t="s">
        <v>2368</v>
      </c>
      <c r="BU3647" s="177" t="s">
        <v>8062</v>
      </c>
      <c r="BV3647" s="177" t="s">
        <v>619</v>
      </c>
      <c r="BW3647" s="177" t="s">
        <v>2368</v>
      </c>
    </row>
    <row r="3648" spans="51:75" x14ac:dyDescent="0.3">
      <c r="AY3648" s="226" t="e">
        <f>VLOOKUP(C3648,#REF!, 2,FALSE)</f>
        <v>#REF!</v>
      </c>
      <c r="BM3648" s="177" t="s">
        <v>8064</v>
      </c>
      <c r="BN3648" s="177" t="s">
        <v>2983</v>
      </c>
      <c r="BO3648" s="177" t="s">
        <v>2983</v>
      </c>
      <c r="BU3648" s="177" t="s">
        <v>8064</v>
      </c>
      <c r="BV3648" s="177" t="s">
        <v>2983</v>
      </c>
      <c r="BW3648" s="177" t="s">
        <v>2983</v>
      </c>
    </row>
    <row r="3649" spans="51:75" x14ac:dyDescent="0.3">
      <c r="AY3649" s="226" t="e">
        <f>VLOOKUP(C3649,#REF!, 2,FALSE)</f>
        <v>#REF!</v>
      </c>
      <c r="BM3649" s="177" t="s">
        <v>8065</v>
      </c>
      <c r="BN3649" s="177" t="s">
        <v>2983</v>
      </c>
      <c r="BO3649" s="177" t="s">
        <v>2983</v>
      </c>
      <c r="BU3649" s="177" t="s">
        <v>8065</v>
      </c>
      <c r="BV3649" s="177" t="s">
        <v>2983</v>
      </c>
      <c r="BW3649" s="177" t="s">
        <v>2983</v>
      </c>
    </row>
    <row r="3650" spans="51:75" x14ac:dyDescent="0.3">
      <c r="AY3650" s="226" t="e">
        <f>VLOOKUP(C3650,#REF!, 2,FALSE)</f>
        <v>#REF!</v>
      </c>
      <c r="BM3650" s="177" t="s">
        <v>8066</v>
      </c>
      <c r="BN3650" s="177" t="s">
        <v>2983</v>
      </c>
      <c r="BO3650" s="177" t="s">
        <v>2983</v>
      </c>
      <c r="BU3650" s="177" t="s">
        <v>8066</v>
      </c>
      <c r="BV3650" s="177" t="s">
        <v>2983</v>
      </c>
      <c r="BW3650" s="177" t="s">
        <v>2983</v>
      </c>
    </row>
    <row r="3651" spans="51:75" x14ac:dyDescent="0.3">
      <c r="AY3651" s="226" t="e">
        <f>VLOOKUP(C3651,#REF!, 2,FALSE)</f>
        <v>#REF!</v>
      </c>
      <c r="BM3651" s="177" t="s">
        <v>8067</v>
      </c>
      <c r="BN3651" s="177" t="s">
        <v>2983</v>
      </c>
      <c r="BO3651" s="177" t="s">
        <v>2983</v>
      </c>
      <c r="BU3651" s="177" t="s">
        <v>8067</v>
      </c>
      <c r="BV3651" s="177" t="s">
        <v>2983</v>
      </c>
      <c r="BW3651" s="177" t="s">
        <v>2983</v>
      </c>
    </row>
    <row r="3652" spans="51:75" x14ac:dyDescent="0.3">
      <c r="AY3652" s="226" t="e">
        <f>VLOOKUP(C3652,#REF!, 2,FALSE)</f>
        <v>#REF!</v>
      </c>
      <c r="BM3652" s="177" t="s">
        <v>8069</v>
      </c>
      <c r="BN3652" s="177" t="s">
        <v>2983</v>
      </c>
      <c r="BO3652" s="177" t="s">
        <v>2983</v>
      </c>
      <c r="BU3652" s="177" t="s">
        <v>8069</v>
      </c>
      <c r="BV3652" s="177" t="s">
        <v>2983</v>
      </c>
      <c r="BW3652" s="177" t="s">
        <v>2983</v>
      </c>
    </row>
    <row r="3653" spans="51:75" x14ac:dyDescent="0.3">
      <c r="AY3653" s="226" t="e">
        <f>VLOOKUP(C3653,#REF!, 2,FALSE)</f>
        <v>#REF!</v>
      </c>
      <c r="BM3653" s="177" t="s">
        <v>458</v>
      </c>
      <c r="BN3653" s="177" t="s">
        <v>2983</v>
      </c>
      <c r="BO3653" s="177" t="s">
        <v>2983</v>
      </c>
      <c r="BU3653" s="177" t="s">
        <v>458</v>
      </c>
      <c r="BV3653" s="177" t="s">
        <v>2983</v>
      </c>
      <c r="BW3653" s="177" t="s">
        <v>2983</v>
      </c>
    </row>
    <row r="3654" spans="51:75" x14ac:dyDescent="0.3">
      <c r="AY3654" s="226" t="e">
        <f>VLOOKUP(C3654,#REF!, 2,FALSE)</f>
        <v>#REF!</v>
      </c>
      <c r="BM3654" s="177" t="s">
        <v>8071</v>
      </c>
      <c r="BN3654" s="177" t="s">
        <v>2983</v>
      </c>
      <c r="BO3654" s="177" t="s">
        <v>770</v>
      </c>
      <c r="BU3654" s="177" t="s">
        <v>8071</v>
      </c>
      <c r="BV3654" s="177" t="s">
        <v>2983</v>
      </c>
      <c r="BW3654" s="177" t="s">
        <v>770</v>
      </c>
    </row>
    <row r="3655" spans="51:75" x14ac:dyDescent="0.3">
      <c r="AY3655" s="226" t="e">
        <f>VLOOKUP(C3655,#REF!, 2,FALSE)</f>
        <v>#REF!</v>
      </c>
      <c r="BM3655" s="177" t="s">
        <v>8072</v>
      </c>
      <c r="BN3655" s="177" t="s">
        <v>2983</v>
      </c>
      <c r="BO3655" s="177" t="s">
        <v>2983</v>
      </c>
      <c r="BU3655" s="177" t="s">
        <v>8072</v>
      </c>
      <c r="BV3655" s="177" t="s">
        <v>2983</v>
      </c>
      <c r="BW3655" s="177" t="s">
        <v>2983</v>
      </c>
    </row>
    <row r="3656" spans="51:75" x14ac:dyDescent="0.3">
      <c r="AY3656" s="226" t="e">
        <f>VLOOKUP(C3656,#REF!, 2,FALSE)</f>
        <v>#REF!</v>
      </c>
      <c r="BM3656" s="177" t="s">
        <v>8073</v>
      </c>
      <c r="BN3656" s="177" t="s">
        <v>2983</v>
      </c>
      <c r="BO3656" s="177" t="s">
        <v>2983</v>
      </c>
      <c r="BU3656" s="177" t="s">
        <v>8073</v>
      </c>
      <c r="BV3656" s="177" t="s">
        <v>2983</v>
      </c>
      <c r="BW3656" s="177" t="s">
        <v>2983</v>
      </c>
    </row>
    <row r="3657" spans="51:75" x14ac:dyDescent="0.3">
      <c r="AY3657" s="226" t="e">
        <f>VLOOKUP(C3657,#REF!, 2,FALSE)</f>
        <v>#REF!</v>
      </c>
      <c r="BM3657" s="177" t="s">
        <v>8075</v>
      </c>
      <c r="BN3657" s="177" t="s">
        <v>2983</v>
      </c>
      <c r="BO3657" s="177" t="s">
        <v>2983</v>
      </c>
      <c r="BU3657" s="177" t="s">
        <v>8075</v>
      </c>
      <c r="BV3657" s="177" t="s">
        <v>2983</v>
      </c>
      <c r="BW3657" s="177" t="s">
        <v>2983</v>
      </c>
    </row>
    <row r="3658" spans="51:75" x14ac:dyDescent="0.3">
      <c r="AY3658" s="226" t="e">
        <f>VLOOKUP(C3658,#REF!, 2,FALSE)</f>
        <v>#REF!</v>
      </c>
      <c r="BM3658" s="177" t="s">
        <v>8077</v>
      </c>
      <c r="BN3658" s="177" t="s">
        <v>2979</v>
      </c>
      <c r="BO3658" s="177" t="s">
        <v>7137</v>
      </c>
      <c r="BU3658" s="177" t="s">
        <v>8077</v>
      </c>
      <c r="BV3658" s="177" t="s">
        <v>2979</v>
      </c>
      <c r="BW3658" s="177" t="s">
        <v>7137</v>
      </c>
    </row>
    <row r="3659" spans="51:75" x14ac:dyDescent="0.3">
      <c r="AY3659" s="226" t="e">
        <f>VLOOKUP(C3659,#REF!, 2,FALSE)</f>
        <v>#REF!</v>
      </c>
      <c r="BM3659" s="177" t="s">
        <v>1432</v>
      </c>
      <c r="BN3659" s="177" t="s">
        <v>2983</v>
      </c>
      <c r="BO3659" s="177" t="s">
        <v>2983</v>
      </c>
      <c r="BU3659" s="177" t="s">
        <v>1432</v>
      </c>
      <c r="BV3659" s="177" t="s">
        <v>2983</v>
      </c>
      <c r="BW3659" s="177" t="s">
        <v>2983</v>
      </c>
    </row>
    <row r="3660" spans="51:75" x14ac:dyDescent="0.3">
      <c r="AY3660" s="226" t="e">
        <f>VLOOKUP(C3660,#REF!, 2,FALSE)</f>
        <v>#REF!</v>
      </c>
      <c r="BM3660" s="177" t="s">
        <v>8078</v>
      </c>
      <c r="BN3660" s="177" t="s">
        <v>1342</v>
      </c>
      <c r="BO3660" s="177" t="s">
        <v>8079</v>
      </c>
      <c r="BU3660" s="177" t="s">
        <v>8078</v>
      </c>
      <c r="BV3660" s="177" t="s">
        <v>1342</v>
      </c>
      <c r="BW3660" s="177" t="s">
        <v>8079</v>
      </c>
    </row>
    <row r="3661" spans="51:75" x14ac:dyDescent="0.3">
      <c r="AY3661" s="226" t="e">
        <f>VLOOKUP(C3661,#REF!, 2,FALSE)</f>
        <v>#REF!</v>
      </c>
      <c r="BM3661" s="177" t="s">
        <v>8080</v>
      </c>
      <c r="BN3661" s="177" t="s">
        <v>2983</v>
      </c>
      <c r="BO3661" s="177" t="s">
        <v>2983</v>
      </c>
      <c r="BU3661" s="177" t="s">
        <v>8080</v>
      </c>
      <c r="BV3661" s="177" t="s">
        <v>2983</v>
      </c>
      <c r="BW3661" s="177" t="s">
        <v>2983</v>
      </c>
    </row>
    <row r="3662" spans="51:75" x14ac:dyDescent="0.3">
      <c r="AY3662" s="226" t="e">
        <f>VLOOKUP(C3662,#REF!, 2,FALSE)</f>
        <v>#REF!</v>
      </c>
      <c r="BM3662" s="177" t="s">
        <v>8081</v>
      </c>
      <c r="BN3662" s="177" t="s">
        <v>942</v>
      </c>
      <c r="BO3662" s="177" t="s">
        <v>8082</v>
      </c>
      <c r="BU3662" s="177" t="s">
        <v>8081</v>
      </c>
      <c r="BV3662" s="177" t="s">
        <v>942</v>
      </c>
      <c r="BW3662" s="177" t="s">
        <v>8082</v>
      </c>
    </row>
    <row r="3663" spans="51:75" x14ac:dyDescent="0.3">
      <c r="AY3663" s="226" t="e">
        <f>VLOOKUP(C3663,#REF!, 2,FALSE)</f>
        <v>#REF!</v>
      </c>
      <c r="BM3663" s="177" t="s">
        <v>8083</v>
      </c>
      <c r="BN3663" s="177" t="s">
        <v>2983</v>
      </c>
      <c r="BO3663" s="177" t="s">
        <v>2983</v>
      </c>
      <c r="BU3663" s="177" t="s">
        <v>8083</v>
      </c>
      <c r="BV3663" s="177" t="s">
        <v>2983</v>
      </c>
      <c r="BW3663" s="177" t="s">
        <v>2983</v>
      </c>
    </row>
    <row r="3664" spans="51:75" x14ac:dyDescent="0.3">
      <c r="AY3664" s="226" t="e">
        <f>VLOOKUP(C3664,#REF!, 2,FALSE)</f>
        <v>#REF!</v>
      </c>
      <c r="BM3664" s="177" t="s">
        <v>8085</v>
      </c>
      <c r="BN3664" s="177" t="s">
        <v>3002</v>
      </c>
      <c r="BO3664" s="177" t="s">
        <v>8086</v>
      </c>
      <c r="BU3664" s="177" t="s">
        <v>8085</v>
      </c>
      <c r="BV3664" s="177" t="s">
        <v>3002</v>
      </c>
      <c r="BW3664" s="177" t="s">
        <v>8086</v>
      </c>
    </row>
    <row r="3665" spans="51:75" x14ac:dyDescent="0.3">
      <c r="AY3665" s="226" t="e">
        <f>VLOOKUP(C3665,#REF!, 2,FALSE)</f>
        <v>#REF!</v>
      </c>
      <c r="BM3665" s="177" t="s">
        <v>8087</v>
      </c>
      <c r="BN3665" s="177" t="s">
        <v>2983</v>
      </c>
      <c r="BO3665" s="177" t="s">
        <v>2983</v>
      </c>
      <c r="BU3665" s="177" t="s">
        <v>8087</v>
      </c>
      <c r="BV3665" s="177" t="s">
        <v>2983</v>
      </c>
      <c r="BW3665" s="177" t="s">
        <v>2983</v>
      </c>
    </row>
    <row r="3666" spans="51:75" x14ac:dyDescent="0.3">
      <c r="AY3666" s="226" t="e">
        <f>VLOOKUP(C3666,#REF!, 2,FALSE)</f>
        <v>#REF!</v>
      </c>
      <c r="BM3666" s="177" t="s">
        <v>8088</v>
      </c>
      <c r="BN3666" s="177" t="s">
        <v>2983</v>
      </c>
      <c r="BO3666" s="177" t="s">
        <v>2983</v>
      </c>
      <c r="BU3666" s="177" t="s">
        <v>8088</v>
      </c>
      <c r="BV3666" s="177" t="s">
        <v>2983</v>
      </c>
      <c r="BW3666" s="177" t="s">
        <v>2983</v>
      </c>
    </row>
    <row r="3667" spans="51:75" x14ac:dyDescent="0.3">
      <c r="AY3667" s="226" t="e">
        <f>VLOOKUP(C3667,#REF!, 2,FALSE)</f>
        <v>#REF!</v>
      </c>
      <c r="BM3667" s="177" t="s">
        <v>8089</v>
      </c>
      <c r="BN3667" s="177" t="s">
        <v>2983</v>
      </c>
      <c r="BO3667" s="177" t="s">
        <v>2983</v>
      </c>
      <c r="BU3667" s="177" t="s">
        <v>8089</v>
      </c>
      <c r="BV3667" s="177" t="s">
        <v>2983</v>
      </c>
      <c r="BW3667" s="177" t="s">
        <v>2983</v>
      </c>
    </row>
    <row r="3668" spans="51:75" x14ac:dyDescent="0.3">
      <c r="AY3668" s="226" t="e">
        <f>VLOOKUP(C3668,#REF!, 2,FALSE)</f>
        <v>#REF!</v>
      </c>
      <c r="BM3668" s="177" t="s">
        <v>8090</v>
      </c>
      <c r="BN3668" s="177" t="s">
        <v>2983</v>
      </c>
      <c r="BO3668" s="177" t="s">
        <v>2983</v>
      </c>
      <c r="BU3668" s="177" t="s">
        <v>8090</v>
      </c>
      <c r="BV3668" s="177" t="s">
        <v>2983</v>
      </c>
      <c r="BW3668" s="177" t="s">
        <v>2983</v>
      </c>
    </row>
    <row r="3669" spans="51:75" x14ac:dyDescent="0.3">
      <c r="AY3669" s="226" t="e">
        <f>VLOOKUP(C3669,#REF!, 2,FALSE)</f>
        <v>#REF!</v>
      </c>
      <c r="BM3669" s="177" t="s">
        <v>8091</v>
      </c>
      <c r="BN3669" s="177" t="s">
        <v>2983</v>
      </c>
      <c r="BO3669" s="177" t="s">
        <v>2983</v>
      </c>
      <c r="BU3669" s="177" t="s">
        <v>8091</v>
      </c>
      <c r="BV3669" s="177" t="s">
        <v>2983</v>
      </c>
      <c r="BW3669" s="177" t="s">
        <v>2983</v>
      </c>
    </row>
    <row r="3670" spans="51:75" x14ac:dyDescent="0.3">
      <c r="AY3670" s="226" t="e">
        <f>VLOOKUP(C3670,#REF!, 2,FALSE)</f>
        <v>#REF!</v>
      </c>
      <c r="BM3670" s="177" t="s">
        <v>8092</v>
      </c>
      <c r="BN3670" s="177" t="s">
        <v>2983</v>
      </c>
      <c r="BO3670" s="177" t="s">
        <v>2983</v>
      </c>
      <c r="BU3670" s="177" t="s">
        <v>8092</v>
      </c>
      <c r="BV3670" s="177" t="s">
        <v>2983</v>
      </c>
      <c r="BW3670" s="177" t="s">
        <v>2983</v>
      </c>
    </row>
    <row r="3671" spans="51:75" x14ac:dyDescent="0.3">
      <c r="AY3671" s="226" t="e">
        <f>VLOOKUP(C3671,#REF!, 2,FALSE)</f>
        <v>#REF!</v>
      </c>
      <c r="BM3671" s="177" t="s">
        <v>8093</v>
      </c>
      <c r="BN3671" s="177" t="s">
        <v>2983</v>
      </c>
      <c r="BO3671" s="177" t="s">
        <v>2983</v>
      </c>
      <c r="BU3671" s="177" t="s">
        <v>8093</v>
      </c>
      <c r="BV3671" s="177" t="s">
        <v>2983</v>
      </c>
      <c r="BW3671" s="177" t="s">
        <v>2983</v>
      </c>
    </row>
    <row r="3672" spans="51:75" x14ac:dyDescent="0.3">
      <c r="AY3672" s="226" t="e">
        <f>VLOOKUP(C3672,#REF!, 2,FALSE)</f>
        <v>#REF!</v>
      </c>
      <c r="BM3672" s="177" t="s">
        <v>8095</v>
      </c>
      <c r="BN3672" s="177" t="s">
        <v>2983</v>
      </c>
      <c r="BO3672" s="177" t="s">
        <v>2983</v>
      </c>
      <c r="BU3672" s="177" t="s">
        <v>8095</v>
      </c>
      <c r="BV3672" s="177" t="s">
        <v>2983</v>
      </c>
      <c r="BW3672" s="177" t="s">
        <v>2983</v>
      </c>
    </row>
    <row r="3673" spans="51:75" x14ac:dyDescent="0.3">
      <c r="AY3673" s="226" t="e">
        <f>VLOOKUP(C3673,#REF!, 2,FALSE)</f>
        <v>#REF!</v>
      </c>
      <c r="BM3673" s="177" t="s">
        <v>8096</v>
      </c>
      <c r="BN3673" s="177" t="s">
        <v>2983</v>
      </c>
      <c r="BO3673" s="177" t="s">
        <v>2983</v>
      </c>
      <c r="BU3673" s="177" t="s">
        <v>8096</v>
      </c>
      <c r="BV3673" s="177" t="s">
        <v>2983</v>
      </c>
      <c r="BW3673" s="177" t="s">
        <v>2983</v>
      </c>
    </row>
    <row r="3674" spans="51:75" x14ac:dyDescent="0.3">
      <c r="AY3674" s="226" t="e">
        <f>VLOOKUP(C3674,#REF!, 2,FALSE)</f>
        <v>#REF!</v>
      </c>
      <c r="BM3674" s="177" t="s">
        <v>8099</v>
      </c>
      <c r="BN3674" s="177" t="s">
        <v>2983</v>
      </c>
      <c r="BO3674" s="177" t="s">
        <v>2983</v>
      </c>
      <c r="BU3674" s="177" t="s">
        <v>8099</v>
      </c>
      <c r="BV3674" s="177" t="s">
        <v>2983</v>
      </c>
      <c r="BW3674" s="177" t="s">
        <v>2983</v>
      </c>
    </row>
    <row r="3675" spans="51:75" x14ac:dyDescent="0.3">
      <c r="AY3675" s="226" t="e">
        <f>VLOOKUP(C3675,#REF!, 2,FALSE)</f>
        <v>#REF!</v>
      </c>
      <c r="BM3675" s="177" t="s">
        <v>8100</v>
      </c>
      <c r="BN3675" s="177" t="s">
        <v>2983</v>
      </c>
      <c r="BO3675" s="177" t="s">
        <v>2983</v>
      </c>
      <c r="BU3675" s="177" t="s">
        <v>8100</v>
      </c>
      <c r="BV3675" s="177" t="s">
        <v>2983</v>
      </c>
      <c r="BW3675" s="177" t="s">
        <v>2983</v>
      </c>
    </row>
    <row r="3676" spans="51:75" x14ac:dyDescent="0.3">
      <c r="AY3676" s="226" t="e">
        <f>VLOOKUP(C3676,#REF!, 2,FALSE)</f>
        <v>#REF!</v>
      </c>
      <c r="BM3676" s="177" t="s">
        <v>8101</v>
      </c>
      <c r="BN3676" s="177" t="s">
        <v>2983</v>
      </c>
      <c r="BO3676" s="177" t="s">
        <v>2983</v>
      </c>
      <c r="BU3676" s="177" t="s">
        <v>8101</v>
      </c>
      <c r="BV3676" s="177" t="s">
        <v>2983</v>
      </c>
      <c r="BW3676" s="177" t="s">
        <v>2983</v>
      </c>
    </row>
    <row r="3677" spans="51:75" x14ac:dyDescent="0.3">
      <c r="AY3677" s="226" t="e">
        <f>VLOOKUP(C3677,#REF!, 2,FALSE)</f>
        <v>#REF!</v>
      </c>
      <c r="BM3677" s="177" t="s">
        <v>8102</v>
      </c>
      <c r="BN3677" s="177" t="s">
        <v>2983</v>
      </c>
      <c r="BO3677" s="177" t="s">
        <v>2983</v>
      </c>
      <c r="BU3677" s="177" t="s">
        <v>8102</v>
      </c>
      <c r="BV3677" s="177" t="s">
        <v>2983</v>
      </c>
      <c r="BW3677" s="177" t="s">
        <v>2983</v>
      </c>
    </row>
    <row r="3678" spans="51:75" x14ac:dyDescent="0.3">
      <c r="AY3678" s="226" t="e">
        <f>VLOOKUP(C3678,#REF!, 2,FALSE)</f>
        <v>#REF!</v>
      </c>
      <c r="BM3678" s="177" t="s">
        <v>8104</v>
      </c>
      <c r="BN3678" s="177" t="s">
        <v>2983</v>
      </c>
      <c r="BO3678" s="177" t="s">
        <v>2983</v>
      </c>
      <c r="BU3678" s="177" t="s">
        <v>8104</v>
      </c>
      <c r="BV3678" s="177" t="s">
        <v>2983</v>
      </c>
      <c r="BW3678" s="177" t="s">
        <v>2983</v>
      </c>
    </row>
    <row r="3679" spans="51:75" x14ac:dyDescent="0.3">
      <c r="AY3679" s="226" t="e">
        <f>VLOOKUP(C3679,#REF!, 2,FALSE)</f>
        <v>#REF!</v>
      </c>
      <c r="BM3679" s="177" t="s">
        <v>8105</v>
      </c>
      <c r="BN3679" s="177" t="s">
        <v>2983</v>
      </c>
      <c r="BO3679" s="177" t="s">
        <v>3357</v>
      </c>
      <c r="BU3679" s="177" t="s">
        <v>8105</v>
      </c>
      <c r="BV3679" s="177" t="s">
        <v>2983</v>
      </c>
      <c r="BW3679" s="177" t="s">
        <v>3357</v>
      </c>
    </row>
    <row r="3680" spans="51:75" x14ac:dyDescent="0.3">
      <c r="AY3680" s="226" t="e">
        <f>VLOOKUP(C3680,#REF!, 2,FALSE)</f>
        <v>#REF!</v>
      </c>
      <c r="BM3680" s="177" t="s">
        <v>8106</v>
      </c>
      <c r="BN3680" s="177" t="s">
        <v>2983</v>
      </c>
      <c r="BO3680" s="177" t="s">
        <v>2983</v>
      </c>
      <c r="BU3680" s="177" t="s">
        <v>8106</v>
      </c>
      <c r="BV3680" s="177" t="s">
        <v>2983</v>
      </c>
      <c r="BW3680" s="177" t="s">
        <v>2983</v>
      </c>
    </row>
    <row r="3681" spans="51:75" x14ac:dyDescent="0.3">
      <c r="AY3681" s="226" t="e">
        <f>VLOOKUP(C3681,#REF!, 2,FALSE)</f>
        <v>#REF!</v>
      </c>
      <c r="BM3681" s="177" t="s">
        <v>8108</v>
      </c>
      <c r="BN3681" s="177" t="s">
        <v>2983</v>
      </c>
      <c r="BO3681" s="177" t="s">
        <v>2983</v>
      </c>
      <c r="BU3681" s="177" t="s">
        <v>8108</v>
      </c>
      <c r="BV3681" s="177" t="s">
        <v>2983</v>
      </c>
      <c r="BW3681" s="177" t="s">
        <v>2983</v>
      </c>
    </row>
    <row r="3682" spans="51:75" x14ac:dyDescent="0.3">
      <c r="AY3682" s="226" t="e">
        <f>VLOOKUP(C3682,#REF!, 2,FALSE)</f>
        <v>#REF!</v>
      </c>
      <c r="BM3682" s="177" t="s">
        <v>474</v>
      </c>
      <c r="BN3682" s="177" t="s">
        <v>2983</v>
      </c>
      <c r="BO3682" s="177" t="s">
        <v>8109</v>
      </c>
      <c r="BU3682" s="177" t="s">
        <v>474</v>
      </c>
      <c r="BV3682" s="177" t="s">
        <v>2983</v>
      </c>
      <c r="BW3682" s="177" t="s">
        <v>8109</v>
      </c>
    </row>
    <row r="3683" spans="51:75" x14ac:dyDescent="0.3">
      <c r="AY3683" s="226" t="e">
        <f>VLOOKUP(C3683,#REF!, 2,FALSE)</f>
        <v>#REF!</v>
      </c>
      <c r="BM3683" s="177" t="s">
        <v>8110</v>
      </c>
      <c r="BN3683" s="177" t="s">
        <v>2983</v>
      </c>
      <c r="BO3683" s="177" t="s">
        <v>2983</v>
      </c>
      <c r="BU3683" s="177" t="s">
        <v>8110</v>
      </c>
      <c r="BV3683" s="177" t="s">
        <v>2983</v>
      </c>
      <c r="BW3683" s="177" t="s">
        <v>2983</v>
      </c>
    </row>
    <row r="3684" spans="51:75" x14ac:dyDescent="0.3">
      <c r="AY3684" s="226" t="e">
        <f>VLOOKUP(C3684,#REF!, 2,FALSE)</f>
        <v>#REF!</v>
      </c>
      <c r="BM3684" s="177" t="s">
        <v>8111</v>
      </c>
      <c r="BN3684" s="177" t="s">
        <v>2983</v>
      </c>
      <c r="BO3684" s="177" t="s">
        <v>2983</v>
      </c>
      <c r="BU3684" s="177" t="s">
        <v>8111</v>
      </c>
      <c r="BV3684" s="177" t="s">
        <v>2983</v>
      </c>
      <c r="BW3684" s="177" t="s">
        <v>2983</v>
      </c>
    </row>
    <row r="3685" spans="51:75" x14ac:dyDescent="0.3">
      <c r="AY3685" s="226" t="e">
        <f>VLOOKUP(C3685,#REF!, 2,FALSE)</f>
        <v>#REF!</v>
      </c>
      <c r="BM3685" s="177" t="s">
        <v>8112</v>
      </c>
      <c r="BN3685" s="177" t="s">
        <v>2983</v>
      </c>
      <c r="BO3685" s="177" t="s">
        <v>2983</v>
      </c>
      <c r="BU3685" s="177" t="s">
        <v>8112</v>
      </c>
      <c r="BV3685" s="177" t="s">
        <v>2983</v>
      </c>
      <c r="BW3685" s="177" t="s">
        <v>2983</v>
      </c>
    </row>
    <row r="3686" spans="51:75" x14ac:dyDescent="0.3">
      <c r="AY3686" s="226" t="e">
        <f>VLOOKUP(C3686,#REF!, 2,FALSE)</f>
        <v>#REF!</v>
      </c>
      <c r="BM3686" s="177" t="s">
        <v>8113</v>
      </c>
      <c r="BN3686" s="177" t="s">
        <v>2983</v>
      </c>
      <c r="BO3686" s="177" t="s">
        <v>8114</v>
      </c>
      <c r="BU3686" s="177" t="s">
        <v>8113</v>
      </c>
      <c r="BV3686" s="177" t="s">
        <v>2983</v>
      </c>
      <c r="BW3686" s="177" t="s">
        <v>8114</v>
      </c>
    </row>
    <row r="3687" spans="51:75" x14ac:dyDescent="0.3">
      <c r="AY3687" s="226" t="e">
        <f>VLOOKUP(C3687,#REF!, 2,FALSE)</f>
        <v>#REF!</v>
      </c>
      <c r="BM3687" s="177" t="s">
        <v>8115</v>
      </c>
      <c r="BN3687" s="177" t="s">
        <v>2983</v>
      </c>
      <c r="BO3687" s="177" t="s">
        <v>2983</v>
      </c>
      <c r="BU3687" s="177" t="s">
        <v>8115</v>
      </c>
      <c r="BV3687" s="177" t="s">
        <v>2983</v>
      </c>
      <c r="BW3687" s="177" t="s">
        <v>2983</v>
      </c>
    </row>
    <row r="3688" spans="51:75" x14ac:dyDescent="0.3">
      <c r="AY3688" s="226" t="e">
        <f>VLOOKUP(C3688,#REF!, 2,FALSE)</f>
        <v>#REF!</v>
      </c>
      <c r="BM3688" s="177" t="s">
        <v>8117</v>
      </c>
      <c r="BN3688" s="177" t="s">
        <v>631</v>
      </c>
      <c r="BO3688" s="177" t="s">
        <v>8118</v>
      </c>
      <c r="BU3688" s="177" t="s">
        <v>8117</v>
      </c>
      <c r="BV3688" s="177" t="s">
        <v>631</v>
      </c>
      <c r="BW3688" s="177" t="s">
        <v>8118</v>
      </c>
    </row>
    <row r="3689" spans="51:75" x14ac:dyDescent="0.3">
      <c r="AY3689" s="226" t="e">
        <f>VLOOKUP(C3689,#REF!, 2,FALSE)</f>
        <v>#REF!</v>
      </c>
      <c r="BM3689" s="177" t="s">
        <v>8119</v>
      </c>
      <c r="BN3689" s="177" t="s">
        <v>2983</v>
      </c>
      <c r="BO3689" s="177" t="s">
        <v>2983</v>
      </c>
      <c r="BU3689" s="177" t="s">
        <v>8119</v>
      </c>
      <c r="BV3689" s="177" t="s">
        <v>2983</v>
      </c>
      <c r="BW3689" s="177" t="s">
        <v>2983</v>
      </c>
    </row>
    <row r="3690" spans="51:75" x14ac:dyDescent="0.3">
      <c r="AY3690" s="226" t="e">
        <f>VLOOKUP(C3690,#REF!, 2,FALSE)</f>
        <v>#REF!</v>
      </c>
      <c r="BM3690" s="177" t="s">
        <v>8120</v>
      </c>
      <c r="BN3690" s="177" t="s">
        <v>2983</v>
      </c>
      <c r="BO3690" s="177" t="s">
        <v>2983</v>
      </c>
      <c r="BU3690" s="177" t="s">
        <v>8120</v>
      </c>
      <c r="BV3690" s="177" t="s">
        <v>2983</v>
      </c>
      <c r="BW3690" s="177" t="s">
        <v>2983</v>
      </c>
    </row>
    <row r="3691" spans="51:75" x14ac:dyDescent="0.3">
      <c r="AY3691" s="226" t="e">
        <f>VLOOKUP(C3691,#REF!, 2,FALSE)</f>
        <v>#REF!</v>
      </c>
      <c r="BM3691" s="177" t="s">
        <v>8121</v>
      </c>
      <c r="BN3691" s="177" t="s">
        <v>2983</v>
      </c>
      <c r="BO3691" s="177" t="s">
        <v>2983</v>
      </c>
      <c r="BU3691" s="177" t="s">
        <v>8121</v>
      </c>
      <c r="BV3691" s="177" t="s">
        <v>2983</v>
      </c>
      <c r="BW3691" s="177" t="s">
        <v>2983</v>
      </c>
    </row>
    <row r="3692" spans="51:75" x14ac:dyDescent="0.3">
      <c r="AY3692" s="226" t="e">
        <f>VLOOKUP(C3692,#REF!, 2,FALSE)</f>
        <v>#REF!</v>
      </c>
      <c r="BM3692" s="177" t="s">
        <v>8122</v>
      </c>
      <c r="BN3692" s="177" t="s">
        <v>2983</v>
      </c>
      <c r="BO3692" s="177" t="s">
        <v>2983</v>
      </c>
      <c r="BU3692" s="177" t="s">
        <v>8122</v>
      </c>
      <c r="BV3692" s="177" t="s">
        <v>2983</v>
      </c>
      <c r="BW3692" s="177" t="s">
        <v>2983</v>
      </c>
    </row>
    <row r="3693" spans="51:75" x14ac:dyDescent="0.3">
      <c r="AY3693" s="226" t="e">
        <f>VLOOKUP(C3693,#REF!, 2,FALSE)</f>
        <v>#REF!</v>
      </c>
      <c r="BM3693" s="177" t="s">
        <v>8123</v>
      </c>
      <c r="BN3693" s="177" t="s">
        <v>2983</v>
      </c>
      <c r="BO3693" s="177" t="s">
        <v>2983</v>
      </c>
      <c r="BU3693" s="177" t="s">
        <v>8123</v>
      </c>
      <c r="BV3693" s="177" t="s">
        <v>2983</v>
      </c>
      <c r="BW3693" s="177" t="s">
        <v>2983</v>
      </c>
    </row>
    <row r="3694" spans="51:75" x14ac:dyDescent="0.3">
      <c r="AY3694" s="226" t="e">
        <f>VLOOKUP(C3694,#REF!, 2,FALSE)</f>
        <v>#REF!</v>
      </c>
      <c r="BM3694" s="177" t="s">
        <v>8124</v>
      </c>
      <c r="BN3694" s="177" t="s">
        <v>3045</v>
      </c>
      <c r="BO3694" s="177" t="s">
        <v>2983</v>
      </c>
      <c r="BU3694" s="177" t="s">
        <v>8124</v>
      </c>
      <c r="BV3694" s="177" t="s">
        <v>3045</v>
      </c>
      <c r="BW3694" s="177" t="s">
        <v>2983</v>
      </c>
    </row>
    <row r="3695" spans="51:75" x14ac:dyDescent="0.3">
      <c r="AY3695" s="226" t="e">
        <f>VLOOKUP(C3695,#REF!, 2,FALSE)</f>
        <v>#REF!</v>
      </c>
      <c r="BM3695" s="177" t="s">
        <v>8126</v>
      </c>
      <c r="BN3695" s="177" t="s">
        <v>2983</v>
      </c>
      <c r="BO3695" s="177" t="s">
        <v>2983</v>
      </c>
      <c r="BU3695" s="177" t="s">
        <v>8126</v>
      </c>
      <c r="BV3695" s="177" t="s">
        <v>2983</v>
      </c>
      <c r="BW3695" s="177" t="s">
        <v>2983</v>
      </c>
    </row>
    <row r="3696" spans="51:75" x14ac:dyDescent="0.3">
      <c r="AY3696" s="226" t="e">
        <f>VLOOKUP(C3696,#REF!, 2,FALSE)</f>
        <v>#REF!</v>
      </c>
      <c r="BM3696" s="177" t="s">
        <v>8127</v>
      </c>
      <c r="BN3696" s="177" t="s">
        <v>2979</v>
      </c>
      <c r="BO3696" s="177" t="s">
        <v>8128</v>
      </c>
      <c r="BU3696" s="177" t="s">
        <v>8127</v>
      </c>
      <c r="BV3696" s="177" t="s">
        <v>2979</v>
      </c>
      <c r="BW3696" s="177" t="s">
        <v>8128</v>
      </c>
    </row>
    <row r="3697" spans="51:75" x14ac:dyDescent="0.3">
      <c r="AY3697" s="226" t="e">
        <f>VLOOKUP(C3697,#REF!, 2,FALSE)</f>
        <v>#REF!</v>
      </c>
      <c r="BM3697" s="177" t="s">
        <v>8129</v>
      </c>
      <c r="BN3697" s="177" t="s">
        <v>2983</v>
      </c>
      <c r="BO3697" s="177" t="s">
        <v>2983</v>
      </c>
      <c r="BU3697" s="177" t="s">
        <v>8129</v>
      </c>
      <c r="BV3697" s="177" t="s">
        <v>2983</v>
      </c>
      <c r="BW3697" s="177" t="s">
        <v>2983</v>
      </c>
    </row>
    <row r="3698" spans="51:75" x14ac:dyDescent="0.3">
      <c r="AY3698" s="226" t="e">
        <f>VLOOKUP(C3698,#REF!, 2,FALSE)</f>
        <v>#REF!</v>
      </c>
      <c r="BM3698" s="177" t="s">
        <v>8130</v>
      </c>
      <c r="BN3698" s="177" t="s">
        <v>2983</v>
      </c>
      <c r="BO3698" s="177" t="s">
        <v>8131</v>
      </c>
      <c r="BU3698" s="177" t="s">
        <v>8130</v>
      </c>
      <c r="BV3698" s="177" t="s">
        <v>2983</v>
      </c>
      <c r="BW3698" s="177" t="s">
        <v>8131</v>
      </c>
    </row>
    <row r="3699" spans="51:75" x14ac:dyDescent="0.3">
      <c r="AY3699" s="226" t="e">
        <f>VLOOKUP(C3699,#REF!, 2,FALSE)</f>
        <v>#REF!</v>
      </c>
      <c r="BM3699" s="177" t="s">
        <v>8132</v>
      </c>
      <c r="BN3699" s="177" t="s">
        <v>2983</v>
      </c>
      <c r="BO3699" s="177" t="s">
        <v>2983</v>
      </c>
      <c r="BU3699" s="177" t="s">
        <v>8132</v>
      </c>
      <c r="BV3699" s="177" t="s">
        <v>2983</v>
      </c>
      <c r="BW3699" s="177" t="s">
        <v>2983</v>
      </c>
    </row>
    <row r="3700" spans="51:75" x14ac:dyDescent="0.3">
      <c r="AY3700" s="226" t="e">
        <f>VLOOKUP(C3700,#REF!, 2,FALSE)</f>
        <v>#REF!</v>
      </c>
      <c r="BM3700" s="177" t="s">
        <v>8133</v>
      </c>
      <c r="BN3700" s="177" t="s">
        <v>2983</v>
      </c>
      <c r="BO3700" s="177" t="s">
        <v>2983</v>
      </c>
      <c r="BU3700" s="177" t="s">
        <v>8133</v>
      </c>
      <c r="BV3700" s="177" t="s">
        <v>2983</v>
      </c>
      <c r="BW3700" s="177" t="s">
        <v>2983</v>
      </c>
    </row>
    <row r="3701" spans="51:75" x14ac:dyDescent="0.3">
      <c r="AY3701" s="226" t="e">
        <f>VLOOKUP(C3701,#REF!, 2,FALSE)</f>
        <v>#REF!</v>
      </c>
      <c r="BM3701" s="177" t="s">
        <v>8135</v>
      </c>
      <c r="BN3701" s="177" t="s">
        <v>2983</v>
      </c>
      <c r="BO3701" s="177" t="s">
        <v>2983</v>
      </c>
      <c r="BU3701" s="177" t="s">
        <v>8135</v>
      </c>
      <c r="BV3701" s="177" t="s">
        <v>2983</v>
      </c>
      <c r="BW3701" s="177" t="s">
        <v>2983</v>
      </c>
    </row>
    <row r="3702" spans="51:75" x14ac:dyDescent="0.3">
      <c r="AY3702" s="226" t="e">
        <f>VLOOKUP(C3702,#REF!, 2,FALSE)</f>
        <v>#REF!</v>
      </c>
      <c r="BM3702" s="177" t="s">
        <v>8137</v>
      </c>
      <c r="BN3702" s="177" t="s">
        <v>2983</v>
      </c>
      <c r="BO3702" s="177" t="s">
        <v>2983</v>
      </c>
      <c r="BU3702" s="177" t="s">
        <v>8137</v>
      </c>
      <c r="BV3702" s="177" t="s">
        <v>2983</v>
      </c>
      <c r="BW3702" s="177" t="s">
        <v>2983</v>
      </c>
    </row>
    <row r="3703" spans="51:75" x14ac:dyDescent="0.3">
      <c r="AY3703" s="226" t="e">
        <f>VLOOKUP(C3703,#REF!, 2,FALSE)</f>
        <v>#REF!</v>
      </c>
      <c r="BM3703" s="177" t="s">
        <v>8138</v>
      </c>
      <c r="BN3703" s="177" t="s">
        <v>2983</v>
      </c>
      <c r="BO3703" s="177" t="s">
        <v>2983</v>
      </c>
      <c r="BU3703" s="177" t="s">
        <v>8138</v>
      </c>
      <c r="BV3703" s="177" t="s">
        <v>2983</v>
      </c>
      <c r="BW3703" s="177" t="s">
        <v>2983</v>
      </c>
    </row>
    <row r="3704" spans="51:75" x14ac:dyDescent="0.3">
      <c r="AY3704" s="226" t="e">
        <f>VLOOKUP(C3704,#REF!, 2,FALSE)</f>
        <v>#REF!</v>
      </c>
      <c r="BM3704" s="177" t="s">
        <v>8139</v>
      </c>
      <c r="BN3704" s="177" t="s">
        <v>2983</v>
      </c>
      <c r="BO3704" s="177" t="s">
        <v>2983</v>
      </c>
      <c r="BU3704" s="177" t="s">
        <v>8139</v>
      </c>
      <c r="BV3704" s="177" t="s">
        <v>2983</v>
      </c>
      <c r="BW3704" s="177" t="s">
        <v>2983</v>
      </c>
    </row>
    <row r="3705" spans="51:75" x14ac:dyDescent="0.3">
      <c r="AY3705" s="226" t="e">
        <f>VLOOKUP(C3705,#REF!, 2,FALSE)</f>
        <v>#REF!</v>
      </c>
      <c r="BM3705" s="177" t="s">
        <v>8140</v>
      </c>
      <c r="BN3705" s="177" t="s">
        <v>2983</v>
      </c>
      <c r="BO3705" s="177" t="s">
        <v>2983</v>
      </c>
      <c r="BU3705" s="177" t="s">
        <v>8140</v>
      </c>
      <c r="BV3705" s="177" t="s">
        <v>2983</v>
      </c>
      <c r="BW3705" s="177" t="s">
        <v>2983</v>
      </c>
    </row>
    <row r="3706" spans="51:75" x14ac:dyDescent="0.3">
      <c r="AY3706" s="226" t="e">
        <f>VLOOKUP(C3706,#REF!, 2,FALSE)</f>
        <v>#REF!</v>
      </c>
      <c r="BM3706" s="177" t="s">
        <v>8141</v>
      </c>
      <c r="BN3706" s="177" t="s">
        <v>2983</v>
      </c>
      <c r="BO3706" s="177" t="s">
        <v>2983</v>
      </c>
      <c r="BU3706" s="177" t="s">
        <v>8141</v>
      </c>
      <c r="BV3706" s="177" t="s">
        <v>2983</v>
      </c>
      <c r="BW3706" s="177" t="s">
        <v>2983</v>
      </c>
    </row>
    <row r="3707" spans="51:75" x14ac:dyDescent="0.3">
      <c r="AY3707" s="226" t="e">
        <f>VLOOKUP(C3707,#REF!, 2,FALSE)</f>
        <v>#REF!</v>
      </c>
      <c r="BM3707" s="177" t="s">
        <v>8142</v>
      </c>
      <c r="BN3707" s="177" t="s">
        <v>2983</v>
      </c>
      <c r="BO3707" s="177" t="s">
        <v>2983</v>
      </c>
      <c r="BU3707" s="177" t="s">
        <v>8142</v>
      </c>
      <c r="BV3707" s="177" t="s">
        <v>2983</v>
      </c>
      <c r="BW3707" s="177" t="s">
        <v>2983</v>
      </c>
    </row>
    <row r="3708" spans="51:75" x14ac:dyDescent="0.3">
      <c r="AY3708" s="226" t="e">
        <f>VLOOKUP(C3708,#REF!, 2,FALSE)</f>
        <v>#REF!</v>
      </c>
      <c r="BM3708" s="177" t="s">
        <v>8144</v>
      </c>
      <c r="BN3708" s="177" t="s">
        <v>2983</v>
      </c>
      <c r="BO3708" s="177" t="s">
        <v>2983</v>
      </c>
      <c r="BU3708" s="177" t="s">
        <v>8144</v>
      </c>
      <c r="BV3708" s="177" t="s">
        <v>2983</v>
      </c>
      <c r="BW3708" s="177" t="s">
        <v>2983</v>
      </c>
    </row>
    <row r="3709" spans="51:75" x14ac:dyDescent="0.3">
      <c r="AY3709" s="226" t="e">
        <f>VLOOKUP(C3709,#REF!, 2,FALSE)</f>
        <v>#REF!</v>
      </c>
      <c r="BM3709" s="177" t="s">
        <v>8145</v>
      </c>
      <c r="BN3709" s="177" t="s">
        <v>2983</v>
      </c>
      <c r="BO3709" s="177" t="s">
        <v>2983</v>
      </c>
      <c r="BU3709" s="177" t="s">
        <v>8145</v>
      </c>
      <c r="BV3709" s="177" t="s">
        <v>2983</v>
      </c>
      <c r="BW3709" s="177" t="s">
        <v>2983</v>
      </c>
    </row>
    <row r="3710" spans="51:75" x14ac:dyDescent="0.3">
      <c r="AY3710" s="226" t="e">
        <f>VLOOKUP(C3710,#REF!, 2,FALSE)</f>
        <v>#REF!</v>
      </c>
      <c r="BM3710" s="177" t="s">
        <v>8148</v>
      </c>
      <c r="BN3710" s="177" t="s">
        <v>2983</v>
      </c>
      <c r="BO3710" s="177" t="s">
        <v>2983</v>
      </c>
      <c r="BU3710" s="177" t="s">
        <v>8148</v>
      </c>
      <c r="BV3710" s="177" t="s">
        <v>2983</v>
      </c>
      <c r="BW3710" s="177" t="s">
        <v>2983</v>
      </c>
    </row>
    <row r="3711" spans="51:75" x14ac:dyDescent="0.3">
      <c r="AY3711" s="226" t="e">
        <f>VLOOKUP(C3711,#REF!, 2,FALSE)</f>
        <v>#REF!</v>
      </c>
      <c r="BM3711" s="177" t="s">
        <v>8149</v>
      </c>
      <c r="BN3711" s="177" t="s">
        <v>2983</v>
      </c>
      <c r="BO3711" s="177" t="s">
        <v>2983</v>
      </c>
      <c r="BU3711" s="177" t="s">
        <v>8149</v>
      </c>
      <c r="BV3711" s="177" t="s">
        <v>2983</v>
      </c>
      <c r="BW3711" s="177" t="s">
        <v>2983</v>
      </c>
    </row>
    <row r="3712" spans="51:75" x14ac:dyDescent="0.3">
      <c r="AY3712" s="226" t="e">
        <f>VLOOKUP(C3712,#REF!, 2,FALSE)</f>
        <v>#REF!</v>
      </c>
      <c r="BM3712" s="177" t="s">
        <v>8150</v>
      </c>
      <c r="BN3712" s="177" t="s">
        <v>2983</v>
      </c>
      <c r="BO3712" s="177" t="s">
        <v>2983</v>
      </c>
      <c r="BU3712" s="177" t="s">
        <v>8150</v>
      </c>
      <c r="BV3712" s="177" t="s">
        <v>2983</v>
      </c>
      <c r="BW3712" s="177" t="s">
        <v>2983</v>
      </c>
    </row>
    <row r="3713" spans="51:75" x14ac:dyDescent="0.3">
      <c r="AY3713" s="226" t="e">
        <f>VLOOKUP(C3713,#REF!, 2,FALSE)</f>
        <v>#REF!</v>
      </c>
      <c r="BM3713" s="177" t="s">
        <v>8152</v>
      </c>
      <c r="BN3713" s="177" t="s">
        <v>2983</v>
      </c>
      <c r="BO3713" s="177" t="s">
        <v>2983</v>
      </c>
      <c r="BU3713" s="177" t="s">
        <v>8152</v>
      </c>
      <c r="BV3713" s="177" t="s">
        <v>2983</v>
      </c>
      <c r="BW3713" s="177" t="s">
        <v>2983</v>
      </c>
    </row>
    <row r="3714" spans="51:75" x14ac:dyDescent="0.3">
      <c r="AY3714" s="226" t="e">
        <f>VLOOKUP(C3714,#REF!, 2,FALSE)</f>
        <v>#REF!</v>
      </c>
      <c r="BM3714" s="177" t="s">
        <v>8153</v>
      </c>
      <c r="BN3714" s="177" t="s">
        <v>2983</v>
      </c>
      <c r="BO3714" s="177" t="s">
        <v>2983</v>
      </c>
      <c r="BU3714" s="177" t="s">
        <v>8153</v>
      </c>
      <c r="BV3714" s="177" t="s">
        <v>2983</v>
      </c>
      <c r="BW3714" s="177" t="s">
        <v>2983</v>
      </c>
    </row>
    <row r="3715" spans="51:75" x14ac:dyDescent="0.3">
      <c r="AY3715" s="226" t="e">
        <f>VLOOKUP(C3715,#REF!, 2,FALSE)</f>
        <v>#REF!</v>
      </c>
      <c r="BM3715" s="177" t="s">
        <v>8154</v>
      </c>
      <c r="BN3715" s="177" t="s">
        <v>2983</v>
      </c>
      <c r="BO3715" s="177" t="s">
        <v>2983</v>
      </c>
      <c r="BU3715" s="177" t="s">
        <v>8154</v>
      </c>
      <c r="BV3715" s="177" t="s">
        <v>2983</v>
      </c>
      <c r="BW3715" s="177" t="s">
        <v>2983</v>
      </c>
    </row>
    <row r="3716" spans="51:75" x14ac:dyDescent="0.3">
      <c r="AY3716" s="226" t="e">
        <f>VLOOKUP(C3716,#REF!, 2,FALSE)</f>
        <v>#REF!</v>
      </c>
      <c r="BM3716" s="177" t="s">
        <v>8156</v>
      </c>
      <c r="BN3716" s="177" t="s">
        <v>2983</v>
      </c>
      <c r="BO3716" s="177" t="s">
        <v>2983</v>
      </c>
      <c r="BU3716" s="177" t="s">
        <v>8156</v>
      </c>
      <c r="BV3716" s="177" t="s">
        <v>2983</v>
      </c>
      <c r="BW3716" s="177" t="s">
        <v>2983</v>
      </c>
    </row>
    <row r="3717" spans="51:75" x14ac:dyDescent="0.3">
      <c r="AY3717" s="226" t="e">
        <f>VLOOKUP(C3717,#REF!, 2,FALSE)</f>
        <v>#REF!</v>
      </c>
      <c r="BM3717" s="177" t="s">
        <v>8157</v>
      </c>
      <c r="BN3717" s="177" t="s">
        <v>2983</v>
      </c>
      <c r="BO3717" s="177" t="s">
        <v>2983</v>
      </c>
      <c r="BU3717" s="177" t="s">
        <v>8157</v>
      </c>
      <c r="BV3717" s="177" t="s">
        <v>2983</v>
      </c>
      <c r="BW3717" s="177" t="s">
        <v>2983</v>
      </c>
    </row>
    <row r="3718" spans="51:75" x14ac:dyDescent="0.3">
      <c r="AY3718" s="226" t="e">
        <f>VLOOKUP(C3718,#REF!, 2,FALSE)</f>
        <v>#REF!</v>
      </c>
      <c r="BM3718" s="177" t="s">
        <v>8158</v>
      </c>
      <c r="BN3718" s="177" t="s">
        <v>2983</v>
      </c>
      <c r="BO3718" s="177" t="s">
        <v>2983</v>
      </c>
      <c r="BU3718" s="177" t="s">
        <v>8158</v>
      </c>
      <c r="BV3718" s="177" t="s">
        <v>2983</v>
      </c>
      <c r="BW3718" s="177" t="s">
        <v>2983</v>
      </c>
    </row>
    <row r="3719" spans="51:75" x14ac:dyDescent="0.3">
      <c r="AY3719" s="226" t="e">
        <f>VLOOKUP(C3719,#REF!, 2,FALSE)</f>
        <v>#REF!</v>
      </c>
      <c r="BM3719" s="177" t="s">
        <v>8159</v>
      </c>
      <c r="BN3719" s="177" t="s">
        <v>2983</v>
      </c>
      <c r="BO3719" s="177" t="s">
        <v>2983</v>
      </c>
      <c r="BU3719" s="177" t="s">
        <v>8159</v>
      </c>
      <c r="BV3719" s="177" t="s">
        <v>2983</v>
      </c>
      <c r="BW3719" s="177" t="s">
        <v>2983</v>
      </c>
    </row>
    <row r="3720" spans="51:75" x14ac:dyDescent="0.3">
      <c r="AY3720" s="226" t="e">
        <f>VLOOKUP(C3720,#REF!, 2,FALSE)</f>
        <v>#REF!</v>
      </c>
      <c r="BM3720" s="177" t="s">
        <v>8160</v>
      </c>
      <c r="BN3720" s="177" t="s">
        <v>3005</v>
      </c>
      <c r="BO3720" s="177" t="s">
        <v>2983</v>
      </c>
      <c r="BU3720" s="177" t="s">
        <v>8160</v>
      </c>
      <c r="BV3720" s="177" t="s">
        <v>3005</v>
      </c>
      <c r="BW3720" s="177" t="s">
        <v>2983</v>
      </c>
    </row>
    <row r="3721" spans="51:75" x14ac:dyDescent="0.3">
      <c r="AY3721" s="226" t="e">
        <f>VLOOKUP(C3721,#REF!, 2,FALSE)</f>
        <v>#REF!</v>
      </c>
      <c r="BM3721" s="177" t="s">
        <v>8161</v>
      </c>
      <c r="BN3721" s="177" t="s">
        <v>2983</v>
      </c>
      <c r="BO3721" s="177" t="s">
        <v>2983</v>
      </c>
      <c r="BU3721" s="177" t="s">
        <v>8161</v>
      </c>
      <c r="BV3721" s="177" t="s">
        <v>2983</v>
      </c>
      <c r="BW3721" s="177" t="s">
        <v>2983</v>
      </c>
    </row>
    <row r="3722" spans="51:75" x14ac:dyDescent="0.3">
      <c r="AY3722" s="226" t="e">
        <f>VLOOKUP(C3722,#REF!, 2,FALSE)</f>
        <v>#REF!</v>
      </c>
      <c r="BM3722" s="177" t="s">
        <v>8162</v>
      </c>
      <c r="BN3722" s="177" t="s">
        <v>3245</v>
      </c>
      <c r="BO3722" s="177" t="s">
        <v>8163</v>
      </c>
      <c r="BU3722" s="177" t="s">
        <v>8162</v>
      </c>
      <c r="BV3722" s="177" t="s">
        <v>3245</v>
      </c>
      <c r="BW3722" s="177" t="s">
        <v>8163</v>
      </c>
    </row>
    <row r="3723" spans="51:75" x14ac:dyDescent="0.3">
      <c r="AY3723" s="226" t="e">
        <f>VLOOKUP(C3723,#REF!, 2,FALSE)</f>
        <v>#REF!</v>
      </c>
      <c r="BM3723" s="177" t="s">
        <v>8164</v>
      </c>
      <c r="BN3723" s="177" t="s">
        <v>2983</v>
      </c>
      <c r="BO3723" s="177" t="s">
        <v>770</v>
      </c>
      <c r="BU3723" s="177" t="s">
        <v>8164</v>
      </c>
      <c r="BV3723" s="177" t="s">
        <v>2983</v>
      </c>
      <c r="BW3723" s="177" t="s">
        <v>770</v>
      </c>
    </row>
    <row r="3724" spans="51:75" x14ac:dyDescent="0.3">
      <c r="AY3724" s="226" t="e">
        <f>VLOOKUP(C3724,#REF!, 2,FALSE)</f>
        <v>#REF!</v>
      </c>
      <c r="BM3724" s="177" t="s">
        <v>8166</v>
      </c>
      <c r="BN3724" s="177" t="s">
        <v>2983</v>
      </c>
      <c r="BO3724" s="177" t="s">
        <v>2983</v>
      </c>
      <c r="BU3724" s="177" t="s">
        <v>8166</v>
      </c>
      <c r="BV3724" s="177" t="s">
        <v>2983</v>
      </c>
      <c r="BW3724" s="177" t="s">
        <v>2983</v>
      </c>
    </row>
    <row r="3725" spans="51:75" x14ac:dyDescent="0.3">
      <c r="AY3725" s="226" t="e">
        <f>VLOOKUP(C3725,#REF!, 2,FALSE)</f>
        <v>#REF!</v>
      </c>
      <c r="BM3725" s="177" t="s">
        <v>8167</v>
      </c>
      <c r="BN3725" s="177" t="s">
        <v>3199</v>
      </c>
      <c r="BO3725" s="177" t="s">
        <v>1594</v>
      </c>
      <c r="BU3725" s="177" t="s">
        <v>8167</v>
      </c>
      <c r="BV3725" s="177" t="s">
        <v>3199</v>
      </c>
      <c r="BW3725" s="177" t="s">
        <v>1594</v>
      </c>
    </row>
    <row r="3726" spans="51:75" x14ac:dyDescent="0.3">
      <c r="AY3726" s="226" t="e">
        <f>VLOOKUP(C3726,#REF!, 2,FALSE)</f>
        <v>#REF!</v>
      </c>
      <c r="BM3726" s="177" t="s">
        <v>8168</v>
      </c>
      <c r="BN3726" s="177" t="s">
        <v>862</v>
      </c>
      <c r="BO3726" s="177" t="s">
        <v>1594</v>
      </c>
      <c r="BU3726" s="177" t="s">
        <v>8168</v>
      </c>
      <c r="BV3726" s="177" t="s">
        <v>862</v>
      </c>
      <c r="BW3726" s="177" t="s">
        <v>1594</v>
      </c>
    </row>
    <row r="3727" spans="51:75" x14ac:dyDescent="0.3">
      <c r="AY3727" s="226" t="e">
        <f>VLOOKUP(C3727,#REF!, 2,FALSE)</f>
        <v>#REF!</v>
      </c>
      <c r="BM3727" s="177" t="s">
        <v>8169</v>
      </c>
      <c r="BN3727" s="177" t="s">
        <v>2983</v>
      </c>
      <c r="BO3727" s="177" t="s">
        <v>2983</v>
      </c>
      <c r="BU3727" s="177" t="s">
        <v>8169</v>
      </c>
      <c r="BV3727" s="177" t="s">
        <v>2983</v>
      </c>
      <c r="BW3727" s="177" t="s">
        <v>2983</v>
      </c>
    </row>
    <row r="3728" spans="51:75" x14ac:dyDescent="0.3">
      <c r="AY3728" s="226" t="e">
        <f>VLOOKUP(C3728,#REF!, 2,FALSE)</f>
        <v>#REF!</v>
      </c>
      <c r="BM3728" s="177" t="s">
        <v>8170</v>
      </c>
      <c r="BN3728" s="177" t="s">
        <v>2983</v>
      </c>
      <c r="BO3728" s="177" t="s">
        <v>2983</v>
      </c>
      <c r="BU3728" s="177" t="s">
        <v>8170</v>
      </c>
      <c r="BV3728" s="177" t="s">
        <v>2983</v>
      </c>
      <c r="BW3728" s="177" t="s">
        <v>2983</v>
      </c>
    </row>
    <row r="3729" spans="51:75" x14ac:dyDescent="0.3">
      <c r="AY3729" s="226" t="e">
        <f>VLOOKUP(C3729,#REF!, 2,FALSE)</f>
        <v>#REF!</v>
      </c>
      <c r="BM3729" s="177" t="s">
        <v>8171</v>
      </c>
      <c r="BN3729" s="177" t="s">
        <v>2979</v>
      </c>
      <c r="BO3729" s="177" t="s">
        <v>8172</v>
      </c>
      <c r="BU3729" s="177" t="s">
        <v>8171</v>
      </c>
      <c r="BV3729" s="177" t="s">
        <v>2979</v>
      </c>
      <c r="BW3729" s="177" t="s">
        <v>8172</v>
      </c>
    </row>
    <row r="3730" spans="51:75" x14ac:dyDescent="0.3">
      <c r="AY3730" s="226" t="e">
        <f>VLOOKUP(C3730,#REF!, 2,FALSE)</f>
        <v>#REF!</v>
      </c>
      <c r="BM3730" s="177" t="s">
        <v>8173</v>
      </c>
      <c r="BN3730" s="177" t="s">
        <v>2983</v>
      </c>
      <c r="BO3730" s="177" t="s">
        <v>2983</v>
      </c>
      <c r="BU3730" s="177" t="s">
        <v>8173</v>
      </c>
      <c r="BV3730" s="177" t="s">
        <v>2983</v>
      </c>
      <c r="BW3730" s="177" t="s">
        <v>2983</v>
      </c>
    </row>
    <row r="3731" spans="51:75" x14ac:dyDescent="0.3">
      <c r="AY3731" s="226" t="e">
        <f>VLOOKUP(C3731,#REF!, 2,FALSE)</f>
        <v>#REF!</v>
      </c>
      <c r="BM3731" s="177" t="s">
        <v>8174</v>
      </c>
      <c r="BN3731" s="177" t="s">
        <v>2983</v>
      </c>
      <c r="BO3731" s="177" t="s">
        <v>2983</v>
      </c>
      <c r="BU3731" s="177" t="s">
        <v>8174</v>
      </c>
      <c r="BV3731" s="177" t="s">
        <v>2983</v>
      </c>
      <c r="BW3731" s="177" t="s">
        <v>2983</v>
      </c>
    </row>
    <row r="3732" spans="51:75" x14ac:dyDescent="0.3">
      <c r="AY3732" s="226" t="e">
        <f>VLOOKUP(C3732,#REF!, 2,FALSE)</f>
        <v>#REF!</v>
      </c>
      <c r="BM3732" s="177" t="s">
        <v>8175</v>
      </c>
      <c r="BN3732" s="177" t="s">
        <v>2983</v>
      </c>
      <c r="BO3732" s="177" t="s">
        <v>8177</v>
      </c>
      <c r="BU3732" s="177" t="s">
        <v>8175</v>
      </c>
      <c r="BV3732" s="177" t="s">
        <v>2983</v>
      </c>
      <c r="BW3732" s="177" t="s">
        <v>8177</v>
      </c>
    </row>
    <row r="3733" spans="51:75" x14ac:dyDescent="0.3">
      <c r="AY3733" s="226" t="e">
        <f>VLOOKUP(C3733,#REF!, 2,FALSE)</f>
        <v>#REF!</v>
      </c>
      <c r="BM3733" s="177" t="s">
        <v>8178</v>
      </c>
      <c r="BN3733" s="177" t="s">
        <v>2983</v>
      </c>
      <c r="BO3733" s="177" t="s">
        <v>2983</v>
      </c>
      <c r="BU3733" s="177" t="s">
        <v>8178</v>
      </c>
      <c r="BV3733" s="177" t="s">
        <v>2983</v>
      </c>
      <c r="BW3733" s="177" t="s">
        <v>2983</v>
      </c>
    </row>
    <row r="3734" spans="51:75" x14ac:dyDescent="0.3">
      <c r="AY3734" s="226" t="e">
        <f>VLOOKUP(C3734,#REF!, 2,FALSE)</f>
        <v>#REF!</v>
      </c>
      <c r="BM3734" s="177" t="s">
        <v>8179</v>
      </c>
      <c r="BN3734" s="177" t="s">
        <v>2983</v>
      </c>
      <c r="BO3734" s="177" t="s">
        <v>2983</v>
      </c>
      <c r="BU3734" s="177" t="s">
        <v>8179</v>
      </c>
      <c r="BV3734" s="177" t="s">
        <v>2983</v>
      </c>
      <c r="BW3734" s="177" t="s">
        <v>2983</v>
      </c>
    </row>
    <row r="3735" spans="51:75" x14ac:dyDescent="0.3">
      <c r="AY3735" s="226" t="e">
        <f>VLOOKUP(C3735,#REF!, 2,FALSE)</f>
        <v>#REF!</v>
      </c>
      <c r="BM3735" s="177" t="s">
        <v>8180</v>
      </c>
      <c r="BN3735" s="177" t="s">
        <v>2983</v>
      </c>
      <c r="BO3735" s="177" t="s">
        <v>850</v>
      </c>
      <c r="BU3735" s="177" t="s">
        <v>8180</v>
      </c>
      <c r="BV3735" s="177" t="s">
        <v>2983</v>
      </c>
      <c r="BW3735" s="177" t="s">
        <v>850</v>
      </c>
    </row>
    <row r="3736" spans="51:75" x14ac:dyDescent="0.3">
      <c r="AY3736" s="226" t="e">
        <f>VLOOKUP(C3736,#REF!, 2,FALSE)</f>
        <v>#REF!</v>
      </c>
      <c r="BM3736" s="177" t="s">
        <v>8181</v>
      </c>
      <c r="BN3736" s="177" t="s">
        <v>2983</v>
      </c>
      <c r="BO3736" s="177" t="s">
        <v>850</v>
      </c>
      <c r="BU3736" s="177" t="s">
        <v>8181</v>
      </c>
      <c r="BV3736" s="177" t="s">
        <v>2983</v>
      </c>
      <c r="BW3736" s="177" t="s">
        <v>850</v>
      </c>
    </row>
    <row r="3737" spans="51:75" x14ac:dyDescent="0.3">
      <c r="AY3737" s="226" t="e">
        <f>VLOOKUP(C3737,#REF!, 2,FALSE)</f>
        <v>#REF!</v>
      </c>
      <c r="BM3737" s="177" t="s">
        <v>8182</v>
      </c>
      <c r="BN3737" s="177" t="s">
        <v>2983</v>
      </c>
      <c r="BO3737" s="177" t="s">
        <v>2983</v>
      </c>
      <c r="BU3737" s="177" t="s">
        <v>8182</v>
      </c>
      <c r="BV3737" s="177" t="s">
        <v>2983</v>
      </c>
      <c r="BW3737" s="177" t="s">
        <v>2983</v>
      </c>
    </row>
    <row r="3738" spans="51:75" x14ac:dyDescent="0.3">
      <c r="AY3738" s="226" t="e">
        <f>VLOOKUP(C3738,#REF!, 2,FALSE)</f>
        <v>#REF!</v>
      </c>
      <c r="BM3738" s="177" t="s">
        <v>8183</v>
      </c>
      <c r="BN3738" s="177" t="s">
        <v>3045</v>
      </c>
      <c r="BO3738" s="177" t="s">
        <v>8184</v>
      </c>
      <c r="BU3738" s="177" t="s">
        <v>8183</v>
      </c>
      <c r="BV3738" s="177" t="s">
        <v>3045</v>
      </c>
      <c r="BW3738" s="177" t="s">
        <v>8184</v>
      </c>
    </row>
    <row r="3739" spans="51:75" x14ac:dyDescent="0.3">
      <c r="AY3739" s="226" t="e">
        <f>VLOOKUP(C3739,#REF!, 2,FALSE)</f>
        <v>#REF!</v>
      </c>
      <c r="BM3739" s="177" t="s">
        <v>8185</v>
      </c>
      <c r="BN3739" s="177" t="s">
        <v>2983</v>
      </c>
      <c r="BO3739" s="177" t="s">
        <v>8186</v>
      </c>
      <c r="BU3739" s="177" t="s">
        <v>8185</v>
      </c>
      <c r="BV3739" s="177" t="s">
        <v>2983</v>
      </c>
      <c r="BW3739" s="177" t="s">
        <v>8186</v>
      </c>
    </row>
    <row r="3740" spans="51:75" x14ac:dyDescent="0.3">
      <c r="AY3740" s="226" t="e">
        <f>VLOOKUP(C3740,#REF!, 2,FALSE)</f>
        <v>#REF!</v>
      </c>
      <c r="BM3740" s="177" t="s">
        <v>8187</v>
      </c>
      <c r="BN3740" s="177" t="s">
        <v>2983</v>
      </c>
      <c r="BO3740" s="177" t="s">
        <v>2983</v>
      </c>
      <c r="BU3740" s="177" t="s">
        <v>8187</v>
      </c>
      <c r="BV3740" s="177" t="s">
        <v>2983</v>
      </c>
      <c r="BW3740" s="177" t="s">
        <v>2983</v>
      </c>
    </row>
    <row r="3741" spans="51:75" x14ac:dyDescent="0.3">
      <c r="AY3741" s="226" t="e">
        <f>VLOOKUP(C3741,#REF!, 2,FALSE)</f>
        <v>#REF!</v>
      </c>
      <c r="BM3741" s="177" t="s">
        <v>8188</v>
      </c>
      <c r="BN3741" s="177" t="s">
        <v>2983</v>
      </c>
      <c r="BO3741" s="177" t="s">
        <v>8189</v>
      </c>
      <c r="BU3741" s="177" t="s">
        <v>8188</v>
      </c>
      <c r="BV3741" s="177" t="s">
        <v>2983</v>
      </c>
      <c r="BW3741" s="177" t="s">
        <v>8189</v>
      </c>
    </row>
    <row r="3742" spans="51:75" x14ac:dyDescent="0.3">
      <c r="AY3742" s="226" t="e">
        <f>VLOOKUP(C3742,#REF!, 2,FALSE)</f>
        <v>#REF!</v>
      </c>
      <c r="BM3742" s="177" t="s">
        <v>8190</v>
      </c>
      <c r="BN3742" s="177" t="s">
        <v>3045</v>
      </c>
      <c r="BO3742" s="177" t="s">
        <v>8191</v>
      </c>
      <c r="BU3742" s="177" t="s">
        <v>8190</v>
      </c>
      <c r="BV3742" s="177" t="s">
        <v>3045</v>
      </c>
      <c r="BW3742" s="177" t="s">
        <v>8191</v>
      </c>
    </row>
    <row r="3743" spans="51:75" x14ac:dyDescent="0.3">
      <c r="AY3743" s="226" t="e">
        <f>VLOOKUP(C3743,#REF!, 2,FALSE)</f>
        <v>#REF!</v>
      </c>
      <c r="BM3743" s="177" t="s">
        <v>8192</v>
      </c>
      <c r="BN3743" s="177" t="s">
        <v>2983</v>
      </c>
      <c r="BO3743" s="177" t="s">
        <v>2983</v>
      </c>
      <c r="BU3743" s="177" t="s">
        <v>8192</v>
      </c>
      <c r="BV3743" s="177" t="s">
        <v>2983</v>
      </c>
      <c r="BW3743" s="177" t="s">
        <v>2983</v>
      </c>
    </row>
    <row r="3744" spans="51:75" x14ac:dyDescent="0.3">
      <c r="AY3744" s="226" t="e">
        <f>VLOOKUP(C3744,#REF!, 2,FALSE)</f>
        <v>#REF!</v>
      </c>
      <c r="BM3744" s="177" t="s">
        <v>8193</v>
      </c>
      <c r="BN3744" s="177" t="s">
        <v>2983</v>
      </c>
      <c r="BO3744" s="177" t="s">
        <v>2983</v>
      </c>
      <c r="BU3744" s="177" t="s">
        <v>8193</v>
      </c>
      <c r="BV3744" s="177" t="s">
        <v>2983</v>
      </c>
      <c r="BW3744" s="177" t="s">
        <v>2983</v>
      </c>
    </row>
    <row r="3745" spans="51:75" x14ac:dyDescent="0.3">
      <c r="AY3745" s="226" t="e">
        <f>VLOOKUP(C3745,#REF!, 2,FALSE)</f>
        <v>#REF!</v>
      </c>
      <c r="BM3745" s="177" t="s">
        <v>8194</v>
      </c>
      <c r="BN3745" s="177" t="s">
        <v>2983</v>
      </c>
      <c r="BO3745" s="177" t="s">
        <v>2983</v>
      </c>
      <c r="BU3745" s="177" t="s">
        <v>8194</v>
      </c>
      <c r="BV3745" s="177" t="s">
        <v>2983</v>
      </c>
      <c r="BW3745" s="177" t="s">
        <v>2983</v>
      </c>
    </row>
    <row r="3746" spans="51:75" x14ac:dyDescent="0.3">
      <c r="AY3746" s="226" t="e">
        <f>VLOOKUP(C3746,#REF!, 2,FALSE)</f>
        <v>#REF!</v>
      </c>
      <c r="BM3746" s="177" t="s">
        <v>8195</v>
      </c>
      <c r="BN3746" s="177" t="s">
        <v>2983</v>
      </c>
      <c r="BO3746" s="177" t="s">
        <v>2983</v>
      </c>
      <c r="BU3746" s="177" t="s">
        <v>8195</v>
      </c>
      <c r="BV3746" s="177" t="s">
        <v>2983</v>
      </c>
      <c r="BW3746" s="177" t="s">
        <v>2983</v>
      </c>
    </row>
    <row r="3747" spans="51:75" x14ac:dyDescent="0.3">
      <c r="AY3747" s="226" t="e">
        <f>VLOOKUP(C3747,#REF!, 2,FALSE)</f>
        <v>#REF!</v>
      </c>
      <c r="BM3747" s="177" t="s">
        <v>8196</v>
      </c>
      <c r="BN3747" s="177" t="s">
        <v>2983</v>
      </c>
      <c r="BO3747" s="177" t="s">
        <v>2983</v>
      </c>
      <c r="BU3747" s="177" t="s">
        <v>8196</v>
      </c>
      <c r="BV3747" s="177" t="s">
        <v>2983</v>
      </c>
      <c r="BW3747" s="177" t="s">
        <v>2983</v>
      </c>
    </row>
    <row r="3748" spans="51:75" x14ac:dyDescent="0.3">
      <c r="AY3748" s="226" t="e">
        <f>VLOOKUP(C3748,#REF!, 2,FALSE)</f>
        <v>#REF!</v>
      </c>
      <c r="BM3748" s="177" t="s">
        <v>8197</v>
      </c>
      <c r="BN3748" s="177" t="s">
        <v>3045</v>
      </c>
      <c r="BO3748" s="177" t="s">
        <v>8198</v>
      </c>
      <c r="BU3748" s="177" t="s">
        <v>8197</v>
      </c>
      <c r="BV3748" s="177" t="s">
        <v>3045</v>
      </c>
      <c r="BW3748" s="177" t="s">
        <v>8198</v>
      </c>
    </row>
    <row r="3749" spans="51:75" x14ac:dyDescent="0.3">
      <c r="AY3749" s="226" t="e">
        <f>VLOOKUP(C3749,#REF!, 2,FALSE)</f>
        <v>#REF!</v>
      </c>
      <c r="BM3749" s="177" t="s">
        <v>8199</v>
      </c>
      <c r="BN3749" s="177" t="s">
        <v>2983</v>
      </c>
      <c r="BO3749" s="177" t="s">
        <v>2983</v>
      </c>
      <c r="BU3749" s="177" t="s">
        <v>8199</v>
      </c>
      <c r="BV3749" s="177" t="s">
        <v>2983</v>
      </c>
      <c r="BW3749" s="177" t="s">
        <v>2983</v>
      </c>
    </row>
    <row r="3750" spans="51:75" x14ac:dyDescent="0.3">
      <c r="AY3750" s="226" t="e">
        <f>VLOOKUP(C3750,#REF!, 2,FALSE)</f>
        <v>#REF!</v>
      </c>
      <c r="BM3750" s="177" t="s">
        <v>1436</v>
      </c>
      <c r="BN3750" s="177" t="s">
        <v>3045</v>
      </c>
      <c r="BO3750" s="177" t="s">
        <v>1057</v>
      </c>
      <c r="BU3750" s="177" t="s">
        <v>1436</v>
      </c>
      <c r="BV3750" s="177" t="s">
        <v>3045</v>
      </c>
      <c r="BW3750" s="177" t="s">
        <v>1057</v>
      </c>
    </row>
    <row r="3751" spans="51:75" x14ac:dyDescent="0.3">
      <c r="AY3751" s="226" t="e">
        <f>VLOOKUP(C3751,#REF!, 2,FALSE)</f>
        <v>#REF!</v>
      </c>
      <c r="BM3751" s="177" t="s">
        <v>8200</v>
      </c>
      <c r="BN3751" s="177" t="s">
        <v>3045</v>
      </c>
      <c r="BO3751" s="177" t="s">
        <v>8201</v>
      </c>
      <c r="BU3751" s="177" t="s">
        <v>8200</v>
      </c>
      <c r="BV3751" s="177" t="s">
        <v>3045</v>
      </c>
      <c r="BW3751" s="177" t="s">
        <v>8201</v>
      </c>
    </row>
    <row r="3752" spans="51:75" x14ac:dyDescent="0.3">
      <c r="AY3752" s="226" t="e">
        <f>VLOOKUP(C3752,#REF!, 2,FALSE)</f>
        <v>#REF!</v>
      </c>
      <c r="BM3752" s="177" t="s">
        <v>8202</v>
      </c>
      <c r="BN3752" s="177" t="s">
        <v>3045</v>
      </c>
      <c r="BO3752" s="177" t="s">
        <v>1120</v>
      </c>
      <c r="BU3752" s="177" t="s">
        <v>8202</v>
      </c>
      <c r="BV3752" s="177" t="s">
        <v>3045</v>
      </c>
      <c r="BW3752" s="177" t="s">
        <v>1120</v>
      </c>
    </row>
    <row r="3753" spans="51:75" x14ac:dyDescent="0.3">
      <c r="AY3753" s="226" t="e">
        <f>VLOOKUP(C3753,#REF!, 2,FALSE)</f>
        <v>#REF!</v>
      </c>
      <c r="BM3753" s="177" t="s">
        <v>8203</v>
      </c>
      <c r="BN3753" s="177" t="s">
        <v>3045</v>
      </c>
      <c r="BO3753" s="177" t="s">
        <v>3699</v>
      </c>
      <c r="BU3753" s="177" t="s">
        <v>8203</v>
      </c>
      <c r="BV3753" s="177" t="s">
        <v>3045</v>
      </c>
      <c r="BW3753" s="177" t="s">
        <v>3699</v>
      </c>
    </row>
    <row r="3754" spans="51:75" x14ac:dyDescent="0.3">
      <c r="AY3754" s="226" t="e">
        <f>VLOOKUP(C3754,#REF!, 2,FALSE)</f>
        <v>#REF!</v>
      </c>
      <c r="BM3754" s="177" t="s">
        <v>1437</v>
      </c>
      <c r="BN3754" s="177" t="s">
        <v>3045</v>
      </c>
      <c r="BO3754" s="177" t="s">
        <v>8205</v>
      </c>
      <c r="BU3754" s="177" t="s">
        <v>1437</v>
      </c>
      <c r="BV3754" s="177" t="s">
        <v>3045</v>
      </c>
      <c r="BW3754" s="177" t="s">
        <v>8205</v>
      </c>
    </row>
    <row r="3755" spans="51:75" x14ac:dyDescent="0.3">
      <c r="AY3755" s="226" t="e">
        <f>VLOOKUP(C3755,#REF!, 2,FALSE)</f>
        <v>#REF!</v>
      </c>
      <c r="BM3755" s="177" t="s">
        <v>1438</v>
      </c>
      <c r="BN3755" s="177" t="s">
        <v>3199</v>
      </c>
      <c r="BO3755" s="177" t="s">
        <v>8206</v>
      </c>
      <c r="BU3755" s="177" t="s">
        <v>1438</v>
      </c>
      <c r="BV3755" s="177" t="s">
        <v>3199</v>
      </c>
      <c r="BW3755" s="177" t="s">
        <v>8206</v>
      </c>
    </row>
    <row r="3756" spans="51:75" x14ac:dyDescent="0.3">
      <c r="AY3756" s="226" t="e">
        <f>VLOOKUP(C3756,#REF!, 2,FALSE)</f>
        <v>#REF!</v>
      </c>
      <c r="BM3756" s="177" t="s">
        <v>8207</v>
      </c>
      <c r="BN3756" s="177" t="s">
        <v>2983</v>
      </c>
      <c r="BO3756" s="177" t="s">
        <v>2983</v>
      </c>
      <c r="BU3756" s="177" t="s">
        <v>8207</v>
      </c>
      <c r="BV3756" s="177" t="s">
        <v>2983</v>
      </c>
      <c r="BW3756" s="177" t="s">
        <v>2983</v>
      </c>
    </row>
    <row r="3757" spans="51:75" x14ac:dyDescent="0.3">
      <c r="AY3757" s="226" t="e">
        <f>VLOOKUP(C3757,#REF!, 2,FALSE)</f>
        <v>#REF!</v>
      </c>
      <c r="BM3757" s="177" t="s">
        <v>8208</v>
      </c>
      <c r="BN3757" s="177" t="s">
        <v>2983</v>
      </c>
      <c r="BO3757" s="177" t="s">
        <v>2983</v>
      </c>
      <c r="BU3757" s="177" t="s">
        <v>8208</v>
      </c>
      <c r="BV3757" s="177" t="s">
        <v>2983</v>
      </c>
      <c r="BW3757" s="177" t="s">
        <v>2983</v>
      </c>
    </row>
    <row r="3758" spans="51:75" x14ac:dyDescent="0.3">
      <c r="AY3758" s="226" t="e">
        <f>VLOOKUP(C3758,#REF!, 2,FALSE)</f>
        <v>#REF!</v>
      </c>
      <c r="BM3758" s="177" t="s">
        <v>8209</v>
      </c>
      <c r="BN3758" s="177" t="s">
        <v>1342</v>
      </c>
      <c r="BO3758" s="177" t="s">
        <v>8211</v>
      </c>
      <c r="BU3758" s="177" t="s">
        <v>8209</v>
      </c>
      <c r="BV3758" s="177" t="s">
        <v>1342</v>
      </c>
      <c r="BW3758" s="177" t="s">
        <v>8211</v>
      </c>
    </row>
    <row r="3759" spans="51:75" x14ac:dyDescent="0.3">
      <c r="AY3759" s="226" t="e">
        <f>VLOOKUP(C3759,#REF!, 2,FALSE)</f>
        <v>#REF!</v>
      </c>
      <c r="BM3759" s="177" t="s">
        <v>8212</v>
      </c>
      <c r="BN3759" s="177" t="s">
        <v>2983</v>
      </c>
      <c r="BO3759" s="177" t="s">
        <v>2983</v>
      </c>
      <c r="BU3759" s="177" t="s">
        <v>8212</v>
      </c>
      <c r="BV3759" s="177" t="s">
        <v>2983</v>
      </c>
      <c r="BW3759" s="177" t="s">
        <v>2983</v>
      </c>
    </row>
    <row r="3760" spans="51:75" x14ac:dyDescent="0.3">
      <c r="AY3760" s="226" t="e">
        <f>VLOOKUP(C3760,#REF!, 2,FALSE)</f>
        <v>#REF!</v>
      </c>
      <c r="BM3760" s="177" t="s">
        <v>8213</v>
      </c>
      <c r="BN3760" s="177" t="s">
        <v>2983</v>
      </c>
      <c r="BO3760" s="177" t="s">
        <v>2983</v>
      </c>
      <c r="BU3760" s="177" t="s">
        <v>8213</v>
      </c>
      <c r="BV3760" s="177" t="s">
        <v>2983</v>
      </c>
      <c r="BW3760" s="177" t="s">
        <v>2983</v>
      </c>
    </row>
    <row r="3761" spans="51:75" x14ac:dyDescent="0.3">
      <c r="AY3761" s="226" t="e">
        <f>VLOOKUP(C3761,#REF!, 2,FALSE)</f>
        <v>#REF!</v>
      </c>
      <c r="BM3761" s="177" t="s">
        <v>8215</v>
      </c>
      <c r="BN3761" s="177" t="s">
        <v>2983</v>
      </c>
      <c r="BO3761" s="177" t="s">
        <v>2983</v>
      </c>
      <c r="BU3761" s="177" t="s">
        <v>8215</v>
      </c>
      <c r="BV3761" s="177" t="s">
        <v>2983</v>
      </c>
      <c r="BW3761" s="177" t="s">
        <v>2983</v>
      </c>
    </row>
    <row r="3762" spans="51:75" x14ac:dyDescent="0.3">
      <c r="AY3762" s="226" t="e">
        <f>VLOOKUP(C3762,#REF!, 2,FALSE)</f>
        <v>#REF!</v>
      </c>
      <c r="BM3762" s="177" t="s">
        <v>8217</v>
      </c>
      <c r="BN3762" s="177" t="s">
        <v>1342</v>
      </c>
      <c r="BO3762" s="177" t="s">
        <v>8218</v>
      </c>
      <c r="BU3762" s="177" t="s">
        <v>8217</v>
      </c>
      <c r="BV3762" s="177" t="s">
        <v>1342</v>
      </c>
      <c r="BW3762" s="177" t="s">
        <v>8218</v>
      </c>
    </row>
    <row r="3763" spans="51:75" x14ac:dyDescent="0.3">
      <c r="AY3763" s="226" t="e">
        <f>VLOOKUP(C3763,#REF!, 2,FALSE)</f>
        <v>#REF!</v>
      </c>
      <c r="BM3763" s="177" t="s">
        <v>8219</v>
      </c>
      <c r="BN3763" s="177" t="s">
        <v>2983</v>
      </c>
      <c r="BO3763" s="177" t="s">
        <v>2983</v>
      </c>
      <c r="BU3763" s="177" t="s">
        <v>8219</v>
      </c>
      <c r="BV3763" s="177" t="s">
        <v>2983</v>
      </c>
      <c r="BW3763" s="177" t="s">
        <v>2983</v>
      </c>
    </row>
    <row r="3764" spans="51:75" x14ac:dyDescent="0.3">
      <c r="AY3764" s="226" t="e">
        <f>VLOOKUP(C3764,#REF!, 2,FALSE)</f>
        <v>#REF!</v>
      </c>
      <c r="BM3764" s="177" t="s">
        <v>8220</v>
      </c>
      <c r="BN3764" s="177" t="s">
        <v>2983</v>
      </c>
      <c r="BO3764" s="177" t="s">
        <v>2983</v>
      </c>
      <c r="BU3764" s="177" t="s">
        <v>8220</v>
      </c>
      <c r="BV3764" s="177" t="s">
        <v>2983</v>
      </c>
      <c r="BW3764" s="177" t="s">
        <v>2983</v>
      </c>
    </row>
    <row r="3765" spans="51:75" x14ac:dyDescent="0.3">
      <c r="AY3765" s="226" t="e">
        <f>VLOOKUP(C3765,#REF!, 2,FALSE)</f>
        <v>#REF!</v>
      </c>
      <c r="BM3765" s="177" t="s">
        <v>8222</v>
      </c>
      <c r="BN3765" s="177" t="s">
        <v>1691</v>
      </c>
      <c r="BO3765" s="177" t="s">
        <v>8225</v>
      </c>
      <c r="BU3765" s="177" t="s">
        <v>8222</v>
      </c>
      <c r="BV3765" s="177" t="s">
        <v>1691</v>
      </c>
      <c r="BW3765" s="177" t="s">
        <v>8225</v>
      </c>
    </row>
    <row r="3766" spans="51:75" x14ac:dyDescent="0.3">
      <c r="AY3766" s="226" t="e">
        <f>VLOOKUP(C3766,#REF!, 2,FALSE)</f>
        <v>#REF!</v>
      </c>
      <c r="BM3766" s="177" t="s">
        <v>8226</v>
      </c>
      <c r="BN3766" s="177" t="s">
        <v>2983</v>
      </c>
      <c r="BO3766" s="177" t="s">
        <v>2983</v>
      </c>
      <c r="BU3766" s="177" t="s">
        <v>8226</v>
      </c>
      <c r="BV3766" s="177" t="s">
        <v>2983</v>
      </c>
      <c r="BW3766" s="177" t="s">
        <v>2983</v>
      </c>
    </row>
    <row r="3767" spans="51:75" x14ac:dyDescent="0.3">
      <c r="AY3767" s="226" t="e">
        <f>VLOOKUP(C3767,#REF!, 2,FALSE)</f>
        <v>#REF!</v>
      </c>
      <c r="BM3767" s="177" t="s">
        <v>8227</v>
      </c>
      <c r="BN3767" s="177" t="s">
        <v>2983</v>
      </c>
      <c r="BO3767" s="177" t="s">
        <v>2983</v>
      </c>
      <c r="BU3767" s="177" t="s">
        <v>8227</v>
      </c>
      <c r="BV3767" s="177" t="s">
        <v>2983</v>
      </c>
      <c r="BW3767" s="177" t="s">
        <v>2983</v>
      </c>
    </row>
    <row r="3768" spans="51:75" x14ac:dyDescent="0.3">
      <c r="AY3768" s="226" t="e">
        <f>VLOOKUP(C3768,#REF!, 2,FALSE)</f>
        <v>#REF!</v>
      </c>
      <c r="BM3768" s="177" t="s">
        <v>8228</v>
      </c>
      <c r="BN3768" s="177" t="s">
        <v>1496</v>
      </c>
      <c r="BO3768" s="177" t="s">
        <v>6237</v>
      </c>
      <c r="BU3768" s="177" t="s">
        <v>8228</v>
      </c>
      <c r="BV3768" s="177" t="s">
        <v>1496</v>
      </c>
      <c r="BW3768" s="177" t="s">
        <v>6237</v>
      </c>
    </row>
    <row r="3769" spans="51:75" x14ac:dyDescent="0.3">
      <c r="AY3769" s="226" t="e">
        <f>VLOOKUP(C3769,#REF!, 2,FALSE)</f>
        <v>#REF!</v>
      </c>
      <c r="BM3769" s="177" t="s">
        <v>8230</v>
      </c>
      <c r="BN3769" s="177" t="s">
        <v>2983</v>
      </c>
      <c r="BO3769" s="177" t="s">
        <v>2983</v>
      </c>
      <c r="BU3769" s="177" t="s">
        <v>8230</v>
      </c>
      <c r="BV3769" s="177" t="s">
        <v>2983</v>
      </c>
      <c r="BW3769" s="177" t="s">
        <v>2983</v>
      </c>
    </row>
    <row r="3770" spans="51:75" x14ac:dyDescent="0.3">
      <c r="AY3770" s="226" t="e">
        <f>VLOOKUP(C3770,#REF!, 2,FALSE)</f>
        <v>#REF!</v>
      </c>
      <c r="BM3770" s="177" t="s">
        <v>8233</v>
      </c>
      <c r="BN3770" s="177" t="s">
        <v>2983</v>
      </c>
      <c r="BO3770" s="177" t="s">
        <v>2983</v>
      </c>
      <c r="BU3770" s="177" t="s">
        <v>8233</v>
      </c>
      <c r="BV3770" s="177" t="s">
        <v>2983</v>
      </c>
      <c r="BW3770" s="177" t="s">
        <v>2983</v>
      </c>
    </row>
    <row r="3771" spans="51:75" x14ac:dyDescent="0.3">
      <c r="AY3771" s="226" t="e">
        <f>VLOOKUP(C3771,#REF!, 2,FALSE)</f>
        <v>#REF!</v>
      </c>
      <c r="BM3771" s="177" t="s">
        <v>8234</v>
      </c>
      <c r="BN3771" s="177" t="s">
        <v>2983</v>
      </c>
      <c r="BO3771" s="177" t="s">
        <v>2983</v>
      </c>
      <c r="BU3771" s="177" t="s">
        <v>8234</v>
      </c>
      <c r="BV3771" s="177" t="s">
        <v>2983</v>
      </c>
      <c r="BW3771" s="177" t="s">
        <v>2983</v>
      </c>
    </row>
    <row r="3772" spans="51:75" x14ac:dyDescent="0.3">
      <c r="AY3772" s="226" t="e">
        <f>VLOOKUP(C3772,#REF!, 2,FALSE)</f>
        <v>#REF!</v>
      </c>
      <c r="BM3772" s="177" t="s">
        <v>8236</v>
      </c>
      <c r="BN3772" s="177" t="s">
        <v>2983</v>
      </c>
      <c r="BO3772" s="177" t="s">
        <v>8237</v>
      </c>
      <c r="BU3772" s="177" t="s">
        <v>8236</v>
      </c>
      <c r="BV3772" s="177" t="s">
        <v>2983</v>
      </c>
      <c r="BW3772" s="177" t="s">
        <v>8237</v>
      </c>
    </row>
    <row r="3773" spans="51:75" x14ac:dyDescent="0.3">
      <c r="AY3773" s="226" t="e">
        <f>VLOOKUP(C3773,#REF!, 2,FALSE)</f>
        <v>#REF!</v>
      </c>
      <c r="BM3773" s="177" t="s">
        <v>8238</v>
      </c>
      <c r="BN3773" s="177" t="s">
        <v>2983</v>
      </c>
      <c r="BO3773" s="177" t="s">
        <v>2983</v>
      </c>
      <c r="BU3773" s="177" t="s">
        <v>8238</v>
      </c>
      <c r="BV3773" s="177" t="s">
        <v>2983</v>
      </c>
      <c r="BW3773" s="177" t="s">
        <v>2983</v>
      </c>
    </row>
    <row r="3774" spans="51:75" x14ac:dyDescent="0.3">
      <c r="AY3774" s="226" t="e">
        <f>VLOOKUP(C3774,#REF!, 2,FALSE)</f>
        <v>#REF!</v>
      </c>
      <c r="BM3774" s="177" t="s">
        <v>8239</v>
      </c>
      <c r="BN3774" s="177" t="s">
        <v>2983</v>
      </c>
      <c r="BO3774" s="177" t="s">
        <v>2983</v>
      </c>
      <c r="BU3774" s="177" t="s">
        <v>8239</v>
      </c>
      <c r="BV3774" s="177" t="s">
        <v>2983</v>
      </c>
      <c r="BW3774" s="177" t="s">
        <v>2983</v>
      </c>
    </row>
    <row r="3775" spans="51:75" x14ac:dyDescent="0.3">
      <c r="AY3775" s="226" t="e">
        <f>VLOOKUP(C3775,#REF!, 2,FALSE)</f>
        <v>#REF!</v>
      </c>
      <c r="BM3775" s="177" t="s">
        <v>8241</v>
      </c>
      <c r="BN3775" s="177" t="s">
        <v>16979</v>
      </c>
      <c r="BO3775" s="177" t="s">
        <v>8242</v>
      </c>
      <c r="BU3775" s="177" t="s">
        <v>8241</v>
      </c>
      <c r="BV3775" s="177" t="s">
        <v>16979</v>
      </c>
      <c r="BW3775" s="177" t="s">
        <v>8242</v>
      </c>
    </row>
    <row r="3776" spans="51:75" x14ac:dyDescent="0.3">
      <c r="AY3776" s="226" t="e">
        <f>VLOOKUP(C3776,#REF!, 2,FALSE)</f>
        <v>#REF!</v>
      </c>
      <c r="BM3776" s="177" t="s">
        <v>8243</v>
      </c>
      <c r="BN3776" s="177" t="s">
        <v>2983</v>
      </c>
      <c r="BO3776" s="177" t="s">
        <v>2983</v>
      </c>
      <c r="BU3776" s="177" t="s">
        <v>8243</v>
      </c>
      <c r="BV3776" s="177" t="s">
        <v>2983</v>
      </c>
      <c r="BW3776" s="177" t="s">
        <v>2983</v>
      </c>
    </row>
    <row r="3777" spans="51:75" x14ac:dyDescent="0.3">
      <c r="AY3777" s="226" t="e">
        <f>VLOOKUP(C3777,#REF!, 2,FALSE)</f>
        <v>#REF!</v>
      </c>
      <c r="BM3777" s="177" t="s">
        <v>8244</v>
      </c>
      <c r="BN3777" s="177" t="s">
        <v>2983</v>
      </c>
      <c r="BO3777" s="177" t="s">
        <v>2983</v>
      </c>
      <c r="BU3777" s="177" t="s">
        <v>8244</v>
      </c>
      <c r="BV3777" s="177" t="s">
        <v>2983</v>
      </c>
      <c r="BW3777" s="177" t="s">
        <v>2983</v>
      </c>
    </row>
    <row r="3778" spans="51:75" x14ac:dyDescent="0.3">
      <c r="AY3778" s="226" t="e">
        <f>VLOOKUP(C3778,#REF!, 2,FALSE)</f>
        <v>#REF!</v>
      </c>
      <c r="BM3778" s="177" t="s">
        <v>8246</v>
      </c>
      <c r="BN3778" s="177" t="s">
        <v>2983</v>
      </c>
      <c r="BO3778" s="177" t="s">
        <v>2983</v>
      </c>
      <c r="BU3778" s="177" t="s">
        <v>8246</v>
      </c>
      <c r="BV3778" s="177" t="s">
        <v>2983</v>
      </c>
      <c r="BW3778" s="177" t="s">
        <v>2983</v>
      </c>
    </row>
    <row r="3779" spans="51:75" x14ac:dyDescent="0.3">
      <c r="AY3779" s="226" t="e">
        <f>VLOOKUP(C3779,#REF!, 2,FALSE)</f>
        <v>#REF!</v>
      </c>
      <c r="BM3779" s="177" t="s">
        <v>8248</v>
      </c>
      <c r="BN3779" s="177" t="s">
        <v>2983</v>
      </c>
      <c r="BO3779" s="177" t="s">
        <v>2983</v>
      </c>
      <c r="BU3779" s="177" t="s">
        <v>8248</v>
      </c>
      <c r="BV3779" s="177" t="s">
        <v>2983</v>
      </c>
      <c r="BW3779" s="177" t="s">
        <v>2983</v>
      </c>
    </row>
    <row r="3780" spans="51:75" x14ac:dyDescent="0.3">
      <c r="AY3780" s="226" t="e">
        <f>VLOOKUP(C3780,#REF!, 2,FALSE)</f>
        <v>#REF!</v>
      </c>
      <c r="BM3780" s="177" t="s">
        <v>8249</v>
      </c>
      <c r="BN3780" s="177" t="s">
        <v>2983</v>
      </c>
      <c r="BO3780" s="177" t="s">
        <v>2983</v>
      </c>
      <c r="BU3780" s="177" t="s">
        <v>8249</v>
      </c>
      <c r="BV3780" s="177" t="s">
        <v>2983</v>
      </c>
      <c r="BW3780" s="177" t="s">
        <v>2983</v>
      </c>
    </row>
    <row r="3781" spans="51:75" x14ac:dyDescent="0.3">
      <c r="AY3781" s="226" t="e">
        <f>VLOOKUP(C3781,#REF!, 2,FALSE)</f>
        <v>#REF!</v>
      </c>
      <c r="BM3781" s="177" t="s">
        <v>460</v>
      </c>
      <c r="BN3781" s="177" t="s">
        <v>2983</v>
      </c>
      <c r="BO3781" s="177" t="s">
        <v>2983</v>
      </c>
      <c r="BU3781" s="177" t="s">
        <v>460</v>
      </c>
      <c r="BV3781" s="177" t="s">
        <v>2983</v>
      </c>
      <c r="BW3781" s="177" t="s">
        <v>2983</v>
      </c>
    </row>
    <row r="3782" spans="51:75" x14ac:dyDescent="0.3">
      <c r="AY3782" s="226" t="e">
        <f>VLOOKUP(C3782,#REF!, 2,FALSE)</f>
        <v>#REF!</v>
      </c>
      <c r="BM3782" s="177" t="s">
        <v>8250</v>
      </c>
      <c r="BN3782" s="177" t="s">
        <v>862</v>
      </c>
      <c r="BO3782" s="177" t="s">
        <v>2791</v>
      </c>
      <c r="BU3782" s="177" t="s">
        <v>8250</v>
      </c>
      <c r="BV3782" s="177" t="s">
        <v>862</v>
      </c>
      <c r="BW3782" s="177" t="s">
        <v>2791</v>
      </c>
    </row>
    <row r="3783" spans="51:75" x14ac:dyDescent="0.3">
      <c r="AY3783" s="226" t="e">
        <f>VLOOKUP(C3783,#REF!, 2,FALSE)</f>
        <v>#REF!</v>
      </c>
      <c r="BM3783" s="177" t="s">
        <v>8251</v>
      </c>
      <c r="BN3783" s="177" t="s">
        <v>2983</v>
      </c>
      <c r="BO3783" s="177" t="s">
        <v>2983</v>
      </c>
      <c r="BU3783" s="177" t="s">
        <v>8251</v>
      </c>
      <c r="BV3783" s="177" t="s">
        <v>2983</v>
      </c>
      <c r="BW3783" s="177" t="s">
        <v>2983</v>
      </c>
    </row>
    <row r="3784" spans="51:75" x14ac:dyDescent="0.3">
      <c r="AY3784" s="226" t="e">
        <f>VLOOKUP(C3784,#REF!, 2,FALSE)</f>
        <v>#REF!</v>
      </c>
      <c r="BM3784" s="177" t="s">
        <v>8252</v>
      </c>
      <c r="BN3784" s="177" t="s">
        <v>2983</v>
      </c>
      <c r="BO3784" s="177" t="s">
        <v>8253</v>
      </c>
      <c r="BU3784" s="177" t="s">
        <v>8252</v>
      </c>
      <c r="BV3784" s="177" t="s">
        <v>2983</v>
      </c>
      <c r="BW3784" s="177" t="s">
        <v>8253</v>
      </c>
    </row>
    <row r="3785" spans="51:75" x14ac:dyDescent="0.3">
      <c r="AY3785" s="226" t="e">
        <f>VLOOKUP(C3785,#REF!, 2,FALSE)</f>
        <v>#REF!</v>
      </c>
      <c r="BM3785" s="177" t="s">
        <v>8254</v>
      </c>
      <c r="BN3785" s="177" t="s">
        <v>2983</v>
      </c>
      <c r="BO3785" s="177" t="s">
        <v>8255</v>
      </c>
      <c r="BU3785" s="177" t="s">
        <v>8254</v>
      </c>
      <c r="BV3785" s="177" t="s">
        <v>2983</v>
      </c>
      <c r="BW3785" s="177" t="s">
        <v>8255</v>
      </c>
    </row>
    <row r="3786" spans="51:75" x14ac:dyDescent="0.3">
      <c r="AY3786" s="226" t="e">
        <f>VLOOKUP(C3786,#REF!, 2,FALSE)</f>
        <v>#REF!</v>
      </c>
      <c r="BM3786" s="177" t="s">
        <v>8256</v>
      </c>
      <c r="BN3786" s="177" t="s">
        <v>2983</v>
      </c>
      <c r="BO3786" s="177" t="s">
        <v>2983</v>
      </c>
      <c r="BU3786" s="177" t="s">
        <v>8256</v>
      </c>
      <c r="BV3786" s="177" t="s">
        <v>2983</v>
      </c>
      <c r="BW3786" s="177" t="s">
        <v>2983</v>
      </c>
    </row>
    <row r="3787" spans="51:75" x14ac:dyDescent="0.3">
      <c r="AY3787" s="226" t="e">
        <f>VLOOKUP(C3787,#REF!, 2,FALSE)</f>
        <v>#REF!</v>
      </c>
      <c r="BM3787" s="177" t="s">
        <v>1439</v>
      </c>
      <c r="BN3787" s="177" t="s">
        <v>2983</v>
      </c>
      <c r="BO3787" s="177" t="s">
        <v>3918</v>
      </c>
      <c r="BU3787" s="177" t="s">
        <v>1439</v>
      </c>
      <c r="BV3787" s="177" t="s">
        <v>2983</v>
      </c>
      <c r="BW3787" s="177" t="s">
        <v>3918</v>
      </c>
    </row>
    <row r="3788" spans="51:75" x14ac:dyDescent="0.3">
      <c r="AY3788" s="226" t="e">
        <f>VLOOKUP(C3788,#REF!, 2,FALSE)</f>
        <v>#REF!</v>
      </c>
      <c r="BM3788" s="177" t="s">
        <v>8257</v>
      </c>
      <c r="BN3788" s="177" t="s">
        <v>2983</v>
      </c>
      <c r="BO3788" s="177" t="s">
        <v>8258</v>
      </c>
      <c r="BU3788" s="177" t="s">
        <v>8257</v>
      </c>
      <c r="BV3788" s="177" t="s">
        <v>2983</v>
      </c>
      <c r="BW3788" s="177" t="s">
        <v>8258</v>
      </c>
    </row>
    <row r="3789" spans="51:75" x14ac:dyDescent="0.3">
      <c r="AY3789" s="226" t="e">
        <f>VLOOKUP(C3789,#REF!, 2,FALSE)</f>
        <v>#REF!</v>
      </c>
      <c r="BM3789" s="177" t="s">
        <v>8259</v>
      </c>
      <c r="BN3789" s="177" t="s">
        <v>2983</v>
      </c>
      <c r="BO3789" s="177" t="s">
        <v>8261</v>
      </c>
      <c r="BU3789" s="177" t="s">
        <v>8259</v>
      </c>
      <c r="BV3789" s="177" t="s">
        <v>2983</v>
      </c>
      <c r="BW3789" s="177" t="s">
        <v>8261</v>
      </c>
    </row>
    <row r="3790" spans="51:75" x14ac:dyDescent="0.3">
      <c r="AY3790" s="226" t="e">
        <f>VLOOKUP(C3790,#REF!, 2,FALSE)</f>
        <v>#REF!</v>
      </c>
      <c r="BM3790" s="177" t="s">
        <v>8262</v>
      </c>
      <c r="BN3790" s="177" t="s">
        <v>2983</v>
      </c>
      <c r="BO3790" s="177" t="s">
        <v>2983</v>
      </c>
      <c r="BU3790" s="177" t="s">
        <v>8262</v>
      </c>
      <c r="BV3790" s="177" t="s">
        <v>2983</v>
      </c>
      <c r="BW3790" s="177" t="s">
        <v>2983</v>
      </c>
    </row>
    <row r="3791" spans="51:75" x14ac:dyDescent="0.3">
      <c r="AY3791" s="226" t="e">
        <f>VLOOKUP(C3791,#REF!, 2,FALSE)</f>
        <v>#REF!</v>
      </c>
      <c r="BM3791" s="177" t="s">
        <v>8264</v>
      </c>
      <c r="BN3791" s="177" t="s">
        <v>2983</v>
      </c>
      <c r="BO3791" s="177" t="s">
        <v>8265</v>
      </c>
      <c r="BU3791" s="177" t="s">
        <v>8264</v>
      </c>
      <c r="BV3791" s="177" t="s">
        <v>2983</v>
      </c>
      <c r="BW3791" s="177" t="s">
        <v>8265</v>
      </c>
    </row>
    <row r="3792" spans="51:75" x14ac:dyDescent="0.3">
      <c r="AY3792" s="226" t="e">
        <f>VLOOKUP(C3792,#REF!, 2,FALSE)</f>
        <v>#REF!</v>
      </c>
      <c r="BM3792" s="177" t="s">
        <v>8266</v>
      </c>
      <c r="BN3792" s="177" t="s">
        <v>2983</v>
      </c>
      <c r="BO3792" s="177" t="s">
        <v>4218</v>
      </c>
      <c r="BU3792" s="177" t="s">
        <v>8266</v>
      </c>
      <c r="BV3792" s="177" t="s">
        <v>2983</v>
      </c>
      <c r="BW3792" s="177" t="s">
        <v>4218</v>
      </c>
    </row>
    <row r="3793" spans="51:75" x14ac:dyDescent="0.3">
      <c r="AY3793" s="226" t="e">
        <f>VLOOKUP(C3793,#REF!, 2,FALSE)</f>
        <v>#REF!</v>
      </c>
      <c r="BM3793" s="177" t="s">
        <v>1440</v>
      </c>
      <c r="BN3793" s="177" t="s">
        <v>2983</v>
      </c>
      <c r="BO3793" s="177" t="s">
        <v>8268</v>
      </c>
      <c r="BU3793" s="177" t="s">
        <v>1440</v>
      </c>
      <c r="BV3793" s="177" t="s">
        <v>2983</v>
      </c>
      <c r="BW3793" s="177" t="s">
        <v>8268</v>
      </c>
    </row>
    <row r="3794" spans="51:75" x14ac:dyDescent="0.3">
      <c r="AY3794" s="226" t="e">
        <f>VLOOKUP(C3794,#REF!, 2,FALSE)</f>
        <v>#REF!</v>
      </c>
      <c r="BM3794" s="177" t="s">
        <v>1441</v>
      </c>
      <c r="BN3794" s="177" t="s">
        <v>2983</v>
      </c>
      <c r="BO3794" s="177" t="s">
        <v>2983</v>
      </c>
      <c r="BU3794" s="177" t="s">
        <v>1441</v>
      </c>
      <c r="BV3794" s="177" t="s">
        <v>2983</v>
      </c>
      <c r="BW3794" s="177" t="s">
        <v>2983</v>
      </c>
    </row>
    <row r="3795" spans="51:75" x14ac:dyDescent="0.3">
      <c r="AY3795" s="226" t="e">
        <f>VLOOKUP(C3795,#REF!, 2,FALSE)</f>
        <v>#REF!</v>
      </c>
      <c r="BM3795" s="177" t="s">
        <v>8269</v>
      </c>
      <c r="BN3795" s="177" t="s">
        <v>2983</v>
      </c>
      <c r="BO3795" s="177" t="s">
        <v>7143</v>
      </c>
      <c r="BU3795" s="177" t="s">
        <v>8269</v>
      </c>
      <c r="BV3795" s="177" t="s">
        <v>2983</v>
      </c>
      <c r="BW3795" s="177" t="s">
        <v>7143</v>
      </c>
    </row>
    <row r="3796" spans="51:75" x14ac:dyDescent="0.3">
      <c r="AY3796" s="226" t="e">
        <f>VLOOKUP(C3796,#REF!, 2,FALSE)</f>
        <v>#REF!</v>
      </c>
      <c r="BM3796" s="177" t="s">
        <v>8270</v>
      </c>
      <c r="BN3796" s="177" t="s">
        <v>1342</v>
      </c>
      <c r="BO3796" s="177" t="s">
        <v>638</v>
      </c>
      <c r="BU3796" s="177" t="s">
        <v>8270</v>
      </c>
      <c r="BV3796" s="177" t="s">
        <v>1342</v>
      </c>
      <c r="BW3796" s="177" t="s">
        <v>638</v>
      </c>
    </row>
    <row r="3797" spans="51:75" x14ac:dyDescent="0.3">
      <c r="AY3797" s="226" t="e">
        <f>VLOOKUP(C3797,#REF!, 2,FALSE)</f>
        <v>#REF!</v>
      </c>
      <c r="BM3797" s="177" t="s">
        <v>8272</v>
      </c>
      <c r="BN3797" s="177" t="s">
        <v>2983</v>
      </c>
      <c r="BO3797" s="177" t="s">
        <v>8273</v>
      </c>
      <c r="BU3797" s="177" t="s">
        <v>8272</v>
      </c>
      <c r="BV3797" s="177" t="s">
        <v>2983</v>
      </c>
      <c r="BW3797" s="177" t="s">
        <v>8273</v>
      </c>
    </row>
    <row r="3798" spans="51:75" x14ac:dyDescent="0.3">
      <c r="AY3798" s="226" t="e">
        <f>VLOOKUP(C3798,#REF!, 2,FALSE)</f>
        <v>#REF!</v>
      </c>
      <c r="BM3798" s="177" t="s">
        <v>8275</v>
      </c>
      <c r="BN3798" s="177" t="s">
        <v>2983</v>
      </c>
      <c r="BO3798" s="177" t="s">
        <v>6404</v>
      </c>
      <c r="BU3798" s="177" t="s">
        <v>8275</v>
      </c>
      <c r="BV3798" s="177" t="s">
        <v>2983</v>
      </c>
      <c r="BW3798" s="177" t="s">
        <v>6404</v>
      </c>
    </row>
    <row r="3799" spans="51:75" x14ac:dyDescent="0.3">
      <c r="AY3799" s="226" t="e">
        <f>VLOOKUP(C3799,#REF!, 2,FALSE)</f>
        <v>#REF!</v>
      </c>
      <c r="BM3799" s="177" t="s">
        <v>8276</v>
      </c>
      <c r="BN3799" s="177" t="s">
        <v>2983</v>
      </c>
      <c r="BO3799" s="177" t="s">
        <v>2983</v>
      </c>
      <c r="BU3799" s="177" t="s">
        <v>8276</v>
      </c>
      <c r="BV3799" s="177" t="s">
        <v>2983</v>
      </c>
      <c r="BW3799" s="177" t="s">
        <v>2983</v>
      </c>
    </row>
    <row r="3800" spans="51:75" x14ac:dyDescent="0.3">
      <c r="AY3800" s="226" t="e">
        <f>VLOOKUP(C3800,#REF!, 2,FALSE)</f>
        <v>#REF!</v>
      </c>
      <c r="BM3800" s="177" t="s">
        <v>8277</v>
      </c>
      <c r="BN3800" s="177" t="s">
        <v>2983</v>
      </c>
      <c r="BO3800" s="177" t="s">
        <v>2983</v>
      </c>
      <c r="BU3800" s="177" t="s">
        <v>8277</v>
      </c>
      <c r="BV3800" s="177" t="s">
        <v>2983</v>
      </c>
      <c r="BW3800" s="177" t="s">
        <v>2983</v>
      </c>
    </row>
    <row r="3801" spans="51:75" x14ac:dyDescent="0.3">
      <c r="AY3801" s="226" t="e">
        <f>VLOOKUP(C3801,#REF!, 2,FALSE)</f>
        <v>#REF!</v>
      </c>
      <c r="BM3801" s="177" t="s">
        <v>8278</v>
      </c>
      <c r="BN3801" s="177" t="s">
        <v>2983</v>
      </c>
      <c r="BO3801" s="177" t="s">
        <v>2983</v>
      </c>
      <c r="BU3801" s="177" t="s">
        <v>8278</v>
      </c>
      <c r="BV3801" s="177" t="s">
        <v>2983</v>
      </c>
      <c r="BW3801" s="177" t="s">
        <v>2983</v>
      </c>
    </row>
    <row r="3802" spans="51:75" x14ac:dyDescent="0.3">
      <c r="AY3802" s="226" t="e">
        <f>VLOOKUP(C3802,#REF!, 2,FALSE)</f>
        <v>#REF!</v>
      </c>
      <c r="BM3802" s="177" t="s">
        <v>8279</v>
      </c>
      <c r="BN3802" s="177" t="s">
        <v>2983</v>
      </c>
      <c r="BO3802" s="177" t="s">
        <v>2983</v>
      </c>
      <c r="BU3802" s="177" t="s">
        <v>8279</v>
      </c>
      <c r="BV3802" s="177" t="s">
        <v>2983</v>
      </c>
      <c r="BW3802" s="177" t="s">
        <v>2983</v>
      </c>
    </row>
    <row r="3803" spans="51:75" x14ac:dyDescent="0.3">
      <c r="AY3803" s="226" t="e">
        <f>VLOOKUP(C3803,#REF!, 2,FALSE)</f>
        <v>#REF!</v>
      </c>
      <c r="BM3803" s="177" t="s">
        <v>8280</v>
      </c>
      <c r="BN3803" s="177" t="s">
        <v>2983</v>
      </c>
      <c r="BO3803" s="177" t="s">
        <v>2983</v>
      </c>
      <c r="BU3803" s="177" t="s">
        <v>8280</v>
      </c>
      <c r="BV3803" s="177" t="s">
        <v>2983</v>
      </c>
      <c r="BW3803" s="177" t="s">
        <v>2983</v>
      </c>
    </row>
    <row r="3804" spans="51:75" x14ac:dyDescent="0.3">
      <c r="AY3804" s="226" t="e">
        <f>VLOOKUP(C3804,#REF!, 2,FALSE)</f>
        <v>#REF!</v>
      </c>
      <c r="BM3804" s="177" t="s">
        <v>8281</v>
      </c>
      <c r="BN3804" s="177" t="s">
        <v>2983</v>
      </c>
      <c r="BO3804" s="177" t="s">
        <v>2983</v>
      </c>
      <c r="BU3804" s="177" t="s">
        <v>8281</v>
      </c>
      <c r="BV3804" s="177" t="s">
        <v>2983</v>
      </c>
      <c r="BW3804" s="177" t="s">
        <v>2983</v>
      </c>
    </row>
    <row r="3805" spans="51:75" x14ac:dyDescent="0.3">
      <c r="AY3805" s="226" t="e">
        <f>VLOOKUP(C3805,#REF!, 2,FALSE)</f>
        <v>#REF!</v>
      </c>
      <c r="BM3805" s="177" t="s">
        <v>8282</v>
      </c>
      <c r="BN3805" s="177" t="s">
        <v>2983</v>
      </c>
      <c r="BO3805" s="177" t="s">
        <v>2983</v>
      </c>
      <c r="BU3805" s="177" t="s">
        <v>8282</v>
      </c>
      <c r="BV3805" s="177" t="s">
        <v>2983</v>
      </c>
      <c r="BW3805" s="177" t="s">
        <v>2983</v>
      </c>
    </row>
    <row r="3806" spans="51:75" x14ac:dyDescent="0.3">
      <c r="AY3806" s="226" t="e">
        <f>VLOOKUP(C3806,#REF!, 2,FALSE)</f>
        <v>#REF!</v>
      </c>
      <c r="BM3806" s="177" t="s">
        <v>8283</v>
      </c>
      <c r="BN3806" s="177" t="s">
        <v>2983</v>
      </c>
      <c r="BO3806" s="177" t="s">
        <v>8284</v>
      </c>
      <c r="BU3806" s="177" t="s">
        <v>8283</v>
      </c>
      <c r="BV3806" s="177" t="s">
        <v>2983</v>
      </c>
      <c r="BW3806" s="177" t="s">
        <v>8284</v>
      </c>
    </row>
    <row r="3807" spans="51:75" x14ac:dyDescent="0.3">
      <c r="AY3807" s="226" t="e">
        <f>VLOOKUP(C3807,#REF!, 2,FALSE)</f>
        <v>#REF!</v>
      </c>
      <c r="BM3807" s="177" t="s">
        <v>8285</v>
      </c>
      <c r="BN3807" s="177" t="s">
        <v>2983</v>
      </c>
      <c r="BO3807" s="177" t="s">
        <v>2983</v>
      </c>
      <c r="BU3807" s="177" t="s">
        <v>8285</v>
      </c>
      <c r="BV3807" s="177" t="s">
        <v>2983</v>
      </c>
      <c r="BW3807" s="177" t="s">
        <v>2983</v>
      </c>
    </row>
    <row r="3808" spans="51:75" x14ac:dyDescent="0.3">
      <c r="AY3808" s="226" t="e">
        <f>VLOOKUP(C3808,#REF!, 2,FALSE)</f>
        <v>#REF!</v>
      </c>
      <c r="BM3808" s="177" t="s">
        <v>1446</v>
      </c>
      <c r="BN3808" s="177" t="s">
        <v>2983</v>
      </c>
      <c r="BO3808" s="177" t="s">
        <v>7869</v>
      </c>
      <c r="BU3808" s="177" t="s">
        <v>1446</v>
      </c>
      <c r="BV3808" s="177" t="s">
        <v>2983</v>
      </c>
      <c r="BW3808" s="177" t="s">
        <v>7869</v>
      </c>
    </row>
    <row r="3809" spans="51:75" x14ac:dyDescent="0.3">
      <c r="AY3809" s="226" t="e">
        <f>VLOOKUP(C3809,#REF!, 2,FALSE)</f>
        <v>#REF!</v>
      </c>
      <c r="BM3809" s="177" t="s">
        <v>8287</v>
      </c>
      <c r="BN3809" s="177" t="s">
        <v>2983</v>
      </c>
      <c r="BO3809" s="177" t="s">
        <v>8288</v>
      </c>
      <c r="BU3809" s="177" t="s">
        <v>8287</v>
      </c>
      <c r="BV3809" s="177" t="s">
        <v>2983</v>
      </c>
      <c r="BW3809" s="177" t="s">
        <v>8288</v>
      </c>
    </row>
    <row r="3810" spans="51:75" x14ac:dyDescent="0.3">
      <c r="AY3810" s="226" t="e">
        <f>VLOOKUP(C3810,#REF!, 2,FALSE)</f>
        <v>#REF!</v>
      </c>
      <c r="BM3810" s="177" t="s">
        <v>8289</v>
      </c>
      <c r="BN3810" s="177" t="s">
        <v>2983</v>
      </c>
      <c r="BO3810" s="177" t="s">
        <v>8290</v>
      </c>
      <c r="BU3810" s="177" t="s">
        <v>8289</v>
      </c>
      <c r="BV3810" s="177" t="s">
        <v>2983</v>
      </c>
      <c r="BW3810" s="177" t="s">
        <v>8290</v>
      </c>
    </row>
    <row r="3811" spans="51:75" x14ac:dyDescent="0.3">
      <c r="AY3811" s="226" t="e">
        <f>VLOOKUP(C3811,#REF!, 2,FALSE)</f>
        <v>#REF!</v>
      </c>
      <c r="BM3811" s="177" t="s">
        <v>8291</v>
      </c>
      <c r="BN3811" s="177" t="s">
        <v>2983</v>
      </c>
      <c r="BO3811" s="177" t="s">
        <v>8293</v>
      </c>
      <c r="BU3811" s="177" t="s">
        <v>8291</v>
      </c>
      <c r="BV3811" s="177" t="s">
        <v>2983</v>
      </c>
      <c r="BW3811" s="177" t="s">
        <v>8293</v>
      </c>
    </row>
    <row r="3812" spans="51:75" x14ac:dyDescent="0.3">
      <c r="AY3812" s="226" t="e">
        <f>VLOOKUP(C3812,#REF!, 2,FALSE)</f>
        <v>#REF!</v>
      </c>
      <c r="BM3812" s="177" t="s">
        <v>8294</v>
      </c>
      <c r="BN3812" s="177" t="s">
        <v>2983</v>
      </c>
      <c r="BO3812" s="177" t="s">
        <v>8295</v>
      </c>
      <c r="BU3812" s="177" t="s">
        <v>8294</v>
      </c>
      <c r="BV3812" s="177" t="s">
        <v>2983</v>
      </c>
      <c r="BW3812" s="177" t="s">
        <v>8295</v>
      </c>
    </row>
    <row r="3813" spans="51:75" x14ac:dyDescent="0.3">
      <c r="AY3813" s="226" t="e">
        <f>VLOOKUP(C3813,#REF!, 2,FALSE)</f>
        <v>#REF!</v>
      </c>
      <c r="BM3813" s="177" t="s">
        <v>8296</v>
      </c>
      <c r="BN3813" s="177" t="s">
        <v>2983</v>
      </c>
      <c r="BO3813" s="177" t="s">
        <v>8297</v>
      </c>
      <c r="BU3813" s="177" t="s">
        <v>8296</v>
      </c>
      <c r="BV3813" s="177" t="s">
        <v>2983</v>
      </c>
      <c r="BW3813" s="177" t="s">
        <v>8297</v>
      </c>
    </row>
    <row r="3814" spans="51:75" x14ac:dyDescent="0.3">
      <c r="AY3814" s="226" t="e">
        <f>VLOOKUP(C3814,#REF!, 2,FALSE)</f>
        <v>#REF!</v>
      </c>
      <c r="BM3814" s="177" t="s">
        <v>8298</v>
      </c>
      <c r="BN3814" s="177" t="s">
        <v>2983</v>
      </c>
      <c r="BO3814" s="177" t="s">
        <v>8299</v>
      </c>
      <c r="BU3814" s="177" t="s">
        <v>8298</v>
      </c>
      <c r="BV3814" s="177" t="s">
        <v>2983</v>
      </c>
      <c r="BW3814" s="177" t="s">
        <v>8299</v>
      </c>
    </row>
    <row r="3815" spans="51:75" x14ac:dyDescent="0.3">
      <c r="AY3815" s="226" t="e">
        <f>VLOOKUP(C3815,#REF!, 2,FALSE)</f>
        <v>#REF!</v>
      </c>
      <c r="BM3815" s="177" t="s">
        <v>8300</v>
      </c>
      <c r="BN3815" s="177" t="s">
        <v>2983</v>
      </c>
      <c r="BO3815" s="177" t="s">
        <v>8301</v>
      </c>
      <c r="BU3815" s="177" t="s">
        <v>8300</v>
      </c>
      <c r="BV3815" s="177" t="s">
        <v>2983</v>
      </c>
      <c r="BW3815" s="177" t="s">
        <v>8301</v>
      </c>
    </row>
    <row r="3816" spans="51:75" x14ac:dyDescent="0.3">
      <c r="AY3816" s="226" t="e">
        <f>VLOOKUP(C3816,#REF!, 2,FALSE)</f>
        <v>#REF!</v>
      </c>
      <c r="BM3816" s="177" t="s">
        <v>8302</v>
      </c>
      <c r="BN3816" s="177" t="s">
        <v>2983</v>
      </c>
      <c r="BO3816" s="177" t="s">
        <v>8303</v>
      </c>
      <c r="BU3816" s="177" t="s">
        <v>8302</v>
      </c>
      <c r="BV3816" s="177" t="s">
        <v>2983</v>
      </c>
      <c r="BW3816" s="177" t="s">
        <v>8303</v>
      </c>
    </row>
    <row r="3817" spans="51:75" x14ac:dyDescent="0.3">
      <c r="AY3817" s="226" t="e">
        <f>VLOOKUP(C3817,#REF!, 2,FALSE)</f>
        <v>#REF!</v>
      </c>
      <c r="BM3817" s="177" t="s">
        <v>8304</v>
      </c>
      <c r="BN3817" s="177" t="s">
        <v>2983</v>
      </c>
      <c r="BO3817" s="177" t="s">
        <v>8305</v>
      </c>
      <c r="BU3817" s="177" t="s">
        <v>8304</v>
      </c>
      <c r="BV3817" s="177" t="s">
        <v>2983</v>
      </c>
      <c r="BW3817" s="177" t="s">
        <v>8305</v>
      </c>
    </row>
    <row r="3818" spans="51:75" x14ac:dyDescent="0.3">
      <c r="AY3818" s="226" t="e">
        <f>VLOOKUP(C3818,#REF!, 2,FALSE)</f>
        <v>#REF!</v>
      </c>
      <c r="BM3818" s="177" t="s">
        <v>1447</v>
      </c>
      <c r="BN3818" s="177" t="s">
        <v>2983</v>
      </c>
      <c r="BO3818" s="177" t="s">
        <v>8306</v>
      </c>
      <c r="BU3818" s="177" t="s">
        <v>1447</v>
      </c>
      <c r="BV3818" s="177" t="s">
        <v>2983</v>
      </c>
      <c r="BW3818" s="177" t="s">
        <v>8306</v>
      </c>
    </row>
    <row r="3819" spans="51:75" x14ac:dyDescent="0.3">
      <c r="AY3819" s="226" t="e">
        <f>VLOOKUP(C3819,#REF!, 2,FALSE)</f>
        <v>#REF!</v>
      </c>
      <c r="BM3819" s="177" t="s">
        <v>8307</v>
      </c>
      <c r="BN3819" s="177" t="s">
        <v>2983</v>
      </c>
      <c r="BO3819" s="177" t="s">
        <v>3176</v>
      </c>
      <c r="BU3819" s="177" t="s">
        <v>8307</v>
      </c>
      <c r="BV3819" s="177" t="s">
        <v>2983</v>
      </c>
      <c r="BW3819" s="177" t="s">
        <v>3176</v>
      </c>
    </row>
    <row r="3820" spans="51:75" x14ac:dyDescent="0.3">
      <c r="AY3820" s="226" t="e">
        <f>VLOOKUP(C3820,#REF!, 2,FALSE)</f>
        <v>#REF!</v>
      </c>
      <c r="BM3820" s="177" t="s">
        <v>1449</v>
      </c>
      <c r="BN3820" s="177" t="s">
        <v>2983</v>
      </c>
      <c r="BO3820" s="177" t="s">
        <v>8308</v>
      </c>
      <c r="BU3820" s="177" t="s">
        <v>1449</v>
      </c>
      <c r="BV3820" s="177" t="s">
        <v>2983</v>
      </c>
      <c r="BW3820" s="177" t="s">
        <v>8308</v>
      </c>
    </row>
    <row r="3821" spans="51:75" x14ac:dyDescent="0.3">
      <c r="AY3821" s="226" t="e">
        <f>VLOOKUP(C3821,#REF!, 2,FALSE)</f>
        <v>#REF!</v>
      </c>
      <c r="BM3821" s="177" t="s">
        <v>8309</v>
      </c>
      <c r="BN3821" s="177" t="s">
        <v>2983</v>
      </c>
      <c r="BO3821" s="177" t="s">
        <v>2983</v>
      </c>
      <c r="BU3821" s="177" t="s">
        <v>8309</v>
      </c>
      <c r="BV3821" s="177" t="s">
        <v>2983</v>
      </c>
      <c r="BW3821" s="177" t="s">
        <v>2983</v>
      </c>
    </row>
    <row r="3822" spans="51:75" x14ac:dyDescent="0.3">
      <c r="AY3822" s="226" t="e">
        <f>VLOOKUP(C3822,#REF!, 2,FALSE)</f>
        <v>#REF!</v>
      </c>
      <c r="BM3822" s="177" t="s">
        <v>8310</v>
      </c>
      <c r="BN3822" s="177" t="s">
        <v>2983</v>
      </c>
      <c r="BO3822" s="177" t="s">
        <v>8311</v>
      </c>
      <c r="BU3822" s="177" t="s">
        <v>8310</v>
      </c>
      <c r="BV3822" s="177" t="s">
        <v>2983</v>
      </c>
      <c r="BW3822" s="177" t="s">
        <v>8311</v>
      </c>
    </row>
    <row r="3823" spans="51:75" x14ac:dyDescent="0.3">
      <c r="AY3823" s="226" t="e">
        <f>VLOOKUP(C3823,#REF!, 2,FALSE)</f>
        <v>#REF!</v>
      </c>
      <c r="BM3823" s="177" t="s">
        <v>1450</v>
      </c>
      <c r="BN3823" s="177" t="s">
        <v>2983</v>
      </c>
      <c r="BO3823" s="177" t="s">
        <v>8312</v>
      </c>
      <c r="BU3823" s="177" t="s">
        <v>1450</v>
      </c>
      <c r="BV3823" s="177" t="s">
        <v>2983</v>
      </c>
      <c r="BW3823" s="177" t="s">
        <v>8312</v>
      </c>
    </row>
    <row r="3824" spans="51:75" x14ac:dyDescent="0.3">
      <c r="AY3824" s="226" t="e">
        <f>VLOOKUP(C3824,#REF!, 2,FALSE)</f>
        <v>#REF!</v>
      </c>
      <c r="BM3824" s="177" t="s">
        <v>8313</v>
      </c>
      <c r="BN3824" s="177" t="s">
        <v>2983</v>
      </c>
      <c r="BO3824" s="177" t="s">
        <v>2983</v>
      </c>
      <c r="BU3824" s="177" t="s">
        <v>8313</v>
      </c>
      <c r="BV3824" s="177" t="s">
        <v>2983</v>
      </c>
      <c r="BW3824" s="177" t="s">
        <v>2983</v>
      </c>
    </row>
    <row r="3825" spans="51:75" x14ac:dyDescent="0.3">
      <c r="AY3825" s="226" t="e">
        <f>VLOOKUP(C3825,#REF!, 2,FALSE)</f>
        <v>#REF!</v>
      </c>
      <c r="BM3825" s="177" t="s">
        <v>8314</v>
      </c>
      <c r="BN3825" s="177" t="s">
        <v>2983</v>
      </c>
      <c r="BO3825" s="177" t="s">
        <v>2695</v>
      </c>
      <c r="BU3825" s="177" t="s">
        <v>8314</v>
      </c>
      <c r="BV3825" s="177" t="s">
        <v>2983</v>
      </c>
      <c r="BW3825" s="177" t="s">
        <v>2695</v>
      </c>
    </row>
    <row r="3826" spans="51:75" x14ac:dyDescent="0.3">
      <c r="AY3826" s="226" t="e">
        <f>VLOOKUP(C3826,#REF!, 2,FALSE)</f>
        <v>#REF!</v>
      </c>
      <c r="BM3826" s="177" t="s">
        <v>8315</v>
      </c>
      <c r="BN3826" s="177" t="s">
        <v>2983</v>
      </c>
      <c r="BO3826" s="177" t="s">
        <v>1957</v>
      </c>
      <c r="BU3826" s="177" t="s">
        <v>8315</v>
      </c>
      <c r="BV3826" s="177" t="s">
        <v>2983</v>
      </c>
      <c r="BW3826" s="177" t="s">
        <v>1957</v>
      </c>
    </row>
    <row r="3827" spans="51:75" x14ac:dyDescent="0.3">
      <c r="AY3827" s="226" t="e">
        <f>VLOOKUP(C3827,#REF!, 2,FALSE)</f>
        <v>#REF!</v>
      </c>
      <c r="BM3827" s="177" t="s">
        <v>1451</v>
      </c>
      <c r="BN3827" s="177" t="s">
        <v>2983</v>
      </c>
      <c r="BO3827" s="177" t="s">
        <v>5640</v>
      </c>
      <c r="BU3827" s="177" t="s">
        <v>1451</v>
      </c>
      <c r="BV3827" s="177" t="s">
        <v>2983</v>
      </c>
      <c r="BW3827" s="177" t="s">
        <v>5640</v>
      </c>
    </row>
    <row r="3828" spans="51:75" x14ac:dyDescent="0.3">
      <c r="AY3828" s="226" t="e">
        <f>VLOOKUP(C3828,#REF!, 2,FALSE)</f>
        <v>#REF!</v>
      </c>
      <c r="BM3828" s="177" t="s">
        <v>8316</v>
      </c>
      <c r="BN3828" s="177" t="s">
        <v>2983</v>
      </c>
      <c r="BO3828" s="177" t="s">
        <v>6685</v>
      </c>
      <c r="BU3828" s="177" t="s">
        <v>8316</v>
      </c>
      <c r="BV3828" s="177" t="s">
        <v>2983</v>
      </c>
      <c r="BW3828" s="177" t="s">
        <v>6685</v>
      </c>
    </row>
    <row r="3829" spans="51:75" x14ac:dyDescent="0.3">
      <c r="AY3829" s="226" t="e">
        <f>VLOOKUP(C3829,#REF!, 2,FALSE)</f>
        <v>#REF!</v>
      </c>
      <c r="BM3829" s="177" t="s">
        <v>8317</v>
      </c>
      <c r="BN3829" s="177" t="s">
        <v>2983</v>
      </c>
      <c r="BO3829" s="177" t="s">
        <v>8318</v>
      </c>
      <c r="BU3829" s="177" t="s">
        <v>8317</v>
      </c>
      <c r="BV3829" s="177" t="s">
        <v>2983</v>
      </c>
      <c r="BW3829" s="177" t="s">
        <v>8318</v>
      </c>
    </row>
    <row r="3830" spans="51:75" x14ac:dyDescent="0.3">
      <c r="AY3830" s="226" t="e">
        <f>VLOOKUP(C3830,#REF!, 2,FALSE)</f>
        <v>#REF!</v>
      </c>
      <c r="BM3830" s="177" t="s">
        <v>8319</v>
      </c>
      <c r="BN3830" s="177" t="s">
        <v>2983</v>
      </c>
      <c r="BO3830" s="177" t="s">
        <v>2260</v>
      </c>
      <c r="BU3830" s="177" t="s">
        <v>8319</v>
      </c>
      <c r="BV3830" s="177" t="s">
        <v>2983</v>
      </c>
      <c r="BW3830" s="177" t="s">
        <v>2260</v>
      </c>
    </row>
    <row r="3831" spans="51:75" x14ac:dyDescent="0.3">
      <c r="AY3831" s="226" t="e">
        <f>VLOOKUP(C3831,#REF!, 2,FALSE)</f>
        <v>#REF!</v>
      </c>
      <c r="BM3831" s="177" t="s">
        <v>8320</v>
      </c>
      <c r="BN3831" s="177" t="s">
        <v>2983</v>
      </c>
      <c r="BO3831" s="177" t="s">
        <v>4024</v>
      </c>
      <c r="BU3831" s="177" t="s">
        <v>8320</v>
      </c>
      <c r="BV3831" s="177" t="s">
        <v>2983</v>
      </c>
      <c r="BW3831" s="177" t="s">
        <v>4024</v>
      </c>
    </row>
    <row r="3832" spans="51:75" x14ac:dyDescent="0.3">
      <c r="AY3832" s="226" t="e">
        <f>VLOOKUP(C3832,#REF!, 2,FALSE)</f>
        <v>#REF!</v>
      </c>
      <c r="BM3832" s="177" t="s">
        <v>8322</v>
      </c>
      <c r="BN3832" s="177" t="s">
        <v>2983</v>
      </c>
      <c r="BO3832" s="177" t="s">
        <v>2983</v>
      </c>
      <c r="BU3832" s="177" t="s">
        <v>8322</v>
      </c>
      <c r="BV3832" s="177" t="s">
        <v>2983</v>
      </c>
      <c r="BW3832" s="177" t="s">
        <v>2983</v>
      </c>
    </row>
    <row r="3833" spans="51:75" x14ac:dyDescent="0.3">
      <c r="AY3833" s="226" t="e">
        <f>VLOOKUP(C3833,#REF!, 2,FALSE)</f>
        <v>#REF!</v>
      </c>
      <c r="BM3833" s="177" t="s">
        <v>8323</v>
      </c>
      <c r="BN3833" s="177" t="s">
        <v>2983</v>
      </c>
      <c r="BO3833" s="177" t="s">
        <v>2983</v>
      </c>
      <c r="BU3833" s="177" t="s">
        <v>8323</v>
      </c>
      <c r="BV3833" s="177" t="s">
        <v>2983</v>
      </c>
      <c r="BW3833" s="177" t="s">
        <v>2983</v>
      </c>
    </row>
    <row r="3834" spans="51:75" x14ac:dyDescent="0.3">
      <c r="AY3834" s="226" t="e">
        <f>VLOOKUP(C3834,#REF!, 2,FALSE)</f>
        <v>#REF!</v>
      </c>
      <c r="BM3834" s="177" t="s">
        <v>8324</v>
      </c>
      <c r="BN3834" s="177" t="s">
        <v>2983</v>
      </c>
      <c r="BO3834" s="177" t="s">
        <v>8325</v>
      </c>
      <c r="BU3834" s="177" t="s">
        <v>8324</v>
      </c>
      <c r="BV3834" s="177" t="s">
        <v>2983</v>
      </c>
      <c r="BW3834" s="177" t="s">
        <v>8325</v>
      </c>
    </row>
    <row r="3835" spans="51:75" x14ac:dyDescent="0.3">
      <c r="AY3835" s="226" t="e">
        <f>VLOOKUP(C3835,#REF!, 2,FALSE)</f>
        <v>#REF!</v>
      </c>
      <c r="BM3835" s="177" t="s">
        <v>8326</v>
      </c>
      <c r="BN3835" s="177" t="s">
        <v>2983</v>
      </c>
      <c r="BO3835" s="177" t="s">
        <v>8327</v>
      </c>
      <c r="BU3835" s="177" t="s">
        <v>8326</v>
      </c>
      <c r="BV3835" s="177" t="s">
        <v>2983</v>
      </c>
      <c r="BW3835" s="177" t="s">
        <v>8327</v>
      </c>
    </row>
    <row r="3836" spans="51:75" x14ac:dyDescent="0.3">
      <c r="AY3836" s="226" t="e">
        <f>VLOOKUP(C3836,#REF!, 2,FALSE)</f>
        <v>#REF!</v>
      </c>
      <c r="BM3836" s="177" t="s">
        <v>1452</v>
      </c>
      <c r="BN3836" s="177" t="s">
        <v>2983</v>
      </c>
      <c r="BO3836" s="177" t="s">
        <v>2983</v>
      </c>
      <c r="BU3836" s="177" t="s">
        <v>1452</v>
      </c>
      <c r="BV3836" s="177" t="s">
        <v>2983</v>
      </c>
      <c r="BW3836" s="177" t="s">
        <v>2983</v>
      </c>
    </row>
    <row r="3837" spans="51:75" x14ac:dyDescent="0.3">
      <c r="AY3837" s="226" t="e">
        <f>VLOOKUP(C3837,#REF!, 2,FALSE)</f>
        <v>#REF!</v>
      </c>
      <c r="BM3837" s="177" t="s">
        <v>8328</v>
      </c>
      <c r="BN3837" s="177" t="s">
        <v>771</v>
      </c>
      <c r="BO3837" s="177" t="s">
        <v>8330</v>
      </c>
      <c r="BU3837" s="177" t="s">
        <v>8328</v>
      </c>
      <c r="BV3837" s="177" t="s">
        <v>771</v>
      </c>
      <c r="BW3837" s="177" t="s">
        <v>8330</v>
      </c>
    </row>
    <row r="3838" spans="51:75" x14ac:dyDescent="0.3">
      <c r="AY3838" s="226" t="e">
        <f>VLOOKUP(C3838,#REF!, 2,FALSE)</f>
        <v>#REF!</v>
      </c>
      <c r="BM3838" s="177" t="s">
        <v>8331</v>
      </c>
      <c r="BN3838" s="177" t="s">
        <v>1342</v>
      </c>
      <c r="BO3838" s="177" t="s">
        <v>5640</v>
      </c>
      <c r="BU3838" s="177" t="s">
        <v>8331</v>
      </c>
      <c r="BV3838" s="177" t="s">
        <v>1342</v>
      </c>
      <c r="BW3838" s="177" t="s">
        <v>5640</v>
      </c>
    </row>
    <row r="3839" spans="51:75" x14ac:dyDescent="0.3">
      <c r="AY3839" s="226" t="e">
        <f>VLOOKUP(C3839,#REF!, 2,FALSE)</f>
        <v>#REF!</v>
      </c>
      <c r="BM3839" s="177" t="s">
        <v>8332</v>
      </c>
      <c r="BN3839" s="177" t="s">
        <v>666</v>
      </c>
      <c r="BO3839" s="177" t="s">
        <v>6093</v>
      </c>
      <c r="BU3839" s="177" t="s">
        <v>8332</v>
      </c>
      <c r="BV3839" s="177" t="s">
        <v>666</v>
      </c>
      <c r="BW3839" s="177" t="s">
        <v>6093</v>
      </c>
    </row>
    <row r="3840" spans="51:75" x14ac:dyDescent="0.3">
      <c r="AY3840" s="226" t="e">
        <f>VLOOKUP(C3840,#REF!, 2,FALSE)</f>
        <v>#REF!</v>
      </c>
      <c r="BM3840" s="177" t="s">
        <v>8333</v>
      </c>
      <c r="BN3840" s="177" t="s">
        <v>2983</v>
      </c>
      <c r="BO3840" s="177" t="s">
        <v>2983</v>
      </c>
      <c r="BU3840" s="177" t="s">
        <v>8333</v>
      </c>
      <c r="BV3840" s="177" t="s">
        <v>2983</v>
      </c>
      <c r="BW3840" s="177" t="s">
        <v>2983</v>
      </c>
    </row>
    <row r="3841" spans="51:75" x14ac:dyDescent="0.3">
      <c r="AY3841" s="226" t="e">
        <f>VLOOKUP(C3841,#REF!, 2,FALSE)</f>
        <v>#REF!</v>
      </c>
      <c r="BM3841" s="177" t="s">
        <v>1453</v>
      </c>
      <c r="BN3841" s="177" t="s">
        <v>3002</v>
      </c>
      <c r="BO3841" s="177" t="s">
        <v>3901</v>
      </c>
      <c r="BU3841" s="177" t="s">
        <v>1453</v>
      </c>
      <c r="BV3841" s="177" t="s">
        <v>3002</v>
      </c>
      <c r="BW3841" s="177" t="s">
        <v>3901</v>
      </c>
    </row>
    <row r="3842" spans="51:75" x14ac:dyDescent="0.3">
      <c r="AY3842" s="226" t="e">
        <f>VLOOKUP(C3842,#REF!, 2,FALSE)</f>
        <v>#REF!</v>
      </c>
      <c r="BM3842" s="177" t="s">
        <v>8335</v>
      </c>
      <c r="BN3842" s="177" t="s">
        <v>803</v>
      </c>
      <c r="BO3842" s="177" t="s">
        <v>8336</v>
      </c>
      <c r="BU3842" s="177" t="s">
        <v>8335</v>
      </c>
      <c r="BV3842" s="177" t="s">
        <v>803</v>
      </c>
      <c r="BW3842" s="177" t="s">
        <v>8336</v>
      </c>
    </row>
    <row r="3843" spans="51:75" x14ac:dyDescent="0.3">
      <c r="AY3843" s="226" t="e">
        <f>VLOOKUP(C3843,#REF!, 2,FALSE)</f>
        <v>#REF!</v>
      </c>
      <c r="BM3843" s="177" t="s">
        <v>8337</v>
      </c>
      <c r="BN3843" s="177" t="s">
        <v>797</v>
      </c>
      <c r="BO3843" s="177" t="s">
        <v>8338</v>
      </c>
      <c r="BU3843" s="177" t="s">
        <v>8337</v>
      </c>
      <c r="BV3843" s="177" t="s">
        <v>797</v>
      </c>
      <c r="BW3843" s="177" t="s">
        <v>8338</v>
      </c>
    </row>
    <row r="3844" spans="51:75" x14ac:dyDescent="0.3">
      <c r="AY3844" s="226" t="e">
        <f>VLOOKUP(C3844,#REF!, 2,FALSE)</f>
        <v>#REF!</v>
      </c>
      <c r="BM3844" s="177" t="s">
        <v>8339</v>
      </c>
      <c r="BN3844" s="177" t="s">
        <v>2983</v>
      </c>
      <c r="BO3844" s="177" t="s">
        <v>2983</v>
      </c>
      <c r="BU3844" s="177" t="s">
        <v>8339</v>
      </c>
      <c r="BV3844" s="177" t="s">
        <v>2983</v>
      </c>
      <c r="BW3844" s="177" t="s">
        <v>2983</v>
      </c>
    </row>
    <row r="3845" spans="51:75" x14ac:dyDescent="0.3">
      <c r="AY3845" s="226" t="e">
        <f>VLOOKUP(C3845,#REF!, 2,FALSE)</f>
        <v>#REF!</v>
      </c>
      <c r="BM3845" s="177" t="s">
        <v>8340</v>
      </c>
      <c r="BN3845" s="177" t="s">
        <v>616</v>
      </c>
      <c r="BO3845" s="177" t="s">
        <v>8341</v>
      </c>
      <c r="BU3845" s="177" t="s">
        <v>8340</v>
      </c>
      <c r="BV3845" s="177" t="s">
        <v>616</v>
      </c>
      <c r="BW3845" s="177" t="s">
        <v>8341</v>
      </c>
    </row>
    <row r="3846" spans="51:75" x14ac:dyDescent="0.3">
      <c r="AY3846" s="226" t="e">
        <f>VLOOKUP(C3846,#REF!, 2,FALSE)</f>
        <v>#REF!</v>
      </c>
      <c r="BM3846" s="177" t="s">
        <v>8344</v>
      </c>
      <c r="BN3846" s="177" t="s">
        <v>780</v>
      </c>
      <c r="BO3846" s="177" t="s">
        <v>2983</v>
      </c>
      <c r="BU3846" s="177" t="s">
        <v>8344</v>
      </c>
      <c r="BV3846" s="177" t="s">
        <v>780</v>
      </c>
      <c r="BW3846" s="177" t="s">
        <v>2983</v>
      </c>
    </row>
    <row r="3847" spans="51:75" x14ac:dyDescent="0.3">
      <c r="AY3847" s="226" t="e">
        <f>VLOOKUP(C3847,#REF!, 2,FALSE)</f>
        <v>#REF!</v>
      </c>
      <c r="BM3847" s="177" t="s">
        <v>8346</v>
      </c>
      <c r="BN3847" s="177" t="s">
        <v>8345</v>
      </c>
      <c r="BO3847" s="177" t="s">
        <v>8347</v>
      </c>
      <c r="BU3847" s="177" t="s">
        <v>8346</v>
      </c>
      <c r="BV3847" s="177" t="s">
        <v>8345</v>
      </c>
      <c r="BW3847" s="177" t="s">
        <v>8347</v>
      </c>
    </row>
    <row r="3848" spans="51:75" x14ac:dyDescent="0.3">
      <c r="AY3848" s="226" t="e">
        <f>VLOOKUP(C3848,#REF!, 2,FALSE)</f>
        <v>#REF!</v>
      </c>
      <c r="BM3848" s="177" t="s">
        <v>8348</v>
      </c>
      <c r="BN3848" s="177" t="s">
        <v>2983</v>
      </c>
      <c r="BO3848" s="177" t="s">
        <v>2983</v>
      </c>
      <c r="BU3848" s="177" t="s">
        <v>8348</v>
      </c>
      <c r="BV3848" s="177" t="s">
        <v>2983</v>
      </c>
      <c r="BW3848" s="177" t="s">
        <v>2983</v>
      </c>
    </row>
    <row r="3849" spans="51:75" x14ac:dyDescent="0.3">
      <c r="AY3849" s="226" t="e">
        <f>VLOOKUP(C3849,#REF!, 2,FALSE)</f>
        <v>#REF!</v>
      </c>
      <c r="BM3849" s="177" t="s">
        <v>8349</v>
      </c>
      <c r="BN3849" s="177" t="s">
        <v>2983</v>
      </c>
      <c r="BO3849" s="177" t="s">
        <v>2983</v>
      </c>
      <c r="BU3849" s="177" t="s">
        <v>8349</v>
      </c>
      <c r="BV3849" s="177" t="s">
        <v>2983</v>
      </c>
      <c r="BW3849" s="177" t="s">
        <v>2983</v>
      </c>
    </row>
    <row r="3850" spans="51:75" x14ac:dyDescent="0.3">
      <c r="AY3850" s="226" t="e">
        <f>VLOOKUP(C3850,#REF!, 2,FALSE)</f>
        <v>#REF!</v>
      </c>
      <c r="BM3850" s="177" t="s">
        <v>8352</v>
      </c>
      <c r="BN3850" s="177" t="s">
        <v>778</v>
      </c>
      <c r="BO3850" s="177" t="s">
        <v>2983</v>
      </c>
      <c r="BU3850" s="177" t="s">
        <v>8352</v>
      </c>
      <c r="BV3850" s="177" t="s">
        <v>778</v>
      </c>
      <c r="BW3850" s="177" t="s">
        <v>2983</v>
      </c>
    </row>
    <row r="3851" spans="51:75" x14ac:dyDescent="0.3">
      <c r="AY3851" s="226" t="e">
        <f>VLOOKUP(C3851,#REF!, 2,FALSE)</f>
        <v>#REF!</v>
      </c>
      <c r="BM3851" s="177" t="s">
        <v>8353</v>
      </c>
      <c r="BN3851" s="177" t="s">
        <v>3002</v>
      </c>
      <c r="BO3851" s="177" t="s">
        <v>3448</v>
      </c>
      <c r="BU3851" s="177" t="s">
        <v>8353</v>
      </c>
      <c r="BV3851" s="177" t="s">
        <v>3002</v>
      </c>
      <c r="BW3851" s="177" t="s">
        <v>3448</v>
      </c>
    </row>
    <row r="3852" spans="51:75" x14ac:dyDescent="0.3">
      <c r="AY3852" s="226" t="e">
        <f>VLOOKUP(C3852,#REF!, 2,FALSE)</f>
        <v>#REF!</v>
      </c>
      <c r="BM3852" s="177" t="s">
        <v>8354</v>
      </c>
      <c r="BN3852" s="177" t="s">
        <v>3002</v>
      </c>
      <c r="BO3852" s="177" t="s">
        <v>2649</v>
      </c>
      <c r="BU3852" s="177" t="s">
        <v>8354</v>
      </c>
      <c r="BV3852" s="177" t="s">
        <v>3002</v>
      </c>
      <c r="BW3852" s="177" t="s">
        <v>2649</v>
      </c>
    </row>
    <row r="3853" spans="51:75" x14ac:dyDescent="0.3">
      <c r="AY3853" s="226" t="e">
        <f>VLOOKUP(C3853,#REF!, 2,FALSE)</f>
        <v>#REF!</v>
      </c>
      <c r="BM3853" s="177" t="s">
        <v>8355</v>
      </c>
      <c r="BN3853" s="177" t="s">
        <v>3045</v>
      </c>
      <c r="BO3853" s="177" t="s">
        <v>2394</v>
      </c>
      <c r="BU3853" s="177" t="s">
        <v>8355</v>
      </c>
      <c r="BV3853" s="177" t="s">
        <v>3045</v>
      </c>
      <c r="BW3853" s="177" t="s">
        <v>2394</v>
      </c>
    </row>
    <row r="3854" spans="51:75" x14ac:dyDescent="0.3">
      <c r="AY3854" s="226" t="e">
        <f>VLOOKUP(C3854,#REF!, 2,FALSE)</f>
        <v>#REF!</v>
      </c>
      <c r="BM3854" s="177" t="s">
        <v>8357</v>
      </c>
      <c r="BN3854" s="177" t="s">
        <v>3005</v>
      </c>
      <c r="BO3854" s="177" t="s">
        <v>4832</v>
      </c>
      <c r="BU3854" s="177" t="s">
        <v>8357</v>
      </c>
      <c r="BV3854" s="177" t="s">
        <v>3005</v>
      </c>
      <c r="BW3854" s="177" t="s">
        <v>4832</v>
      </c>
    </row>
    <row r="3855" spans="51:75" x14ac:dyDescent="0.3">
      <c r="AY3855" s="226" t="e">
        <f>VLOOKUP(C3855,#REF!, 2,FALSE)</f>
        <v>#REF!</v>
      </c>
      <c r="BM3855" s="177" t="s">
        <v>8358</v>
      </c>
      <c r="BN3855" s="177" t="s">
        <v>2983</v>
      </c>
      <c r="BO3855" s="177" t="s">
        <v>2983</v>
      </c>
      <c r="BU3855" s="177" t="s">
        <v>8358</v>
      </c>
      <c r="BV3855" s="177" t="s">
        <v>2983</v>
      </c>
      <c r="BW3855" s="177" t="s">
        <v>2983</v>
      </c>
    </row>
    <row r="3856" spans="51:75" x14ac:dyDescent="0.3">
      <c r="AY3856" s="226" t="e">
        <f>VLOOKUP(C3856,#REF!, 2,FALSE)</f>
        <v>#REF!</v>
      </c>
      <c r="BM3856" s="177" t="s">
        <v>8359</v>
      </c>
      <c r="BN3856" s="177" t="s">
        <v>1841</v>
      </c>
      <c r="BO3856" s="177" t="s">
        <v>2983</v>
      </c>
      <c r="BU3856" s="177" t="s">
        <v>8359</v>
      </c>
      <c r="BV3856" s="177" t="s">
        <v>1841</v>
      </c>
      <c r="BW3856" s="177" t="s">
        <v>2983</v>
      </c>
    </row>
    <row r="3857" spans="51:75" x14ac:dyDescent="0.3">
      <c r="AY3857" s="226" t="e">
        <f>VLOOKUP(C3857,#REF!, 2,FALSE)</f>
        <v>#REF!</v>
      </c>
      <c r="BM3857" s="177" t="s">
        <v>8361</v>
      </c>
      <c r="BN3857" s="177" t="s">
        <v>2983</v>
      </c>
      <c r="BO3857" s="177" t="s">
        <v>2983</v>
      </c>
      <c r="BU3857" s="177" t="s">
        <v>8361</v>
      </c>
      <c r="BV3857" s="177" t="s">
        <v>2983</v>
      </c>
      <c r="BW3857" s="177" t="s">
        <v>2983</v>
      </c>
    </row>
    <row r="3858" spans="51:75" x14ac:dyDescent="0.3">
      <c r="AY3858" s="226" t="e">
        <f>VLOOKUP(C3858,#REF!, 2,FALSE)</f>
        <v>#REF!</v>
      </c>
      <c r="BM3858" s="177" t="s">
        <v>8363</v>
      </c>
      <c r="BN3858" s="177" t="s">
        <v>2983</v>
      </c>
      <c r="BO3858" s="177" t="s">
        <v>8364</v>
      </c>
      <c r="BU3858" s="177" t="s">
        <v>8363</v>
      </c>
      <c r="BV3858" s="177" t="s">
        <v>2983</v>
      </c>
      <c r="BW3858" s="177" t="s">
        <v>8364</v>
      </c>
    </row>
    <row r="3859" spans="51:75" x14ac:dyDescent="0.3">
      <c r="AY3859" s="226" t="e">
        <f>VLOOKUP(C3859,#REF!, 2,FALSE)</f>
        <v>#REF!</v>
      </c>
      <c r="BM3859" s="177" t="s">
        <v>8365</v>
      </c>
      <c r="BN3859" s="177" t="s">
        <v>2983</v>
      </c>
      <c r="BO3859" s="177" t="s">
        <v>2983</v>
      </c>
      <c r="BU3859" s="177" t="s">
        <v>8365</v>
      </c>
      <c r="BV3859" s="177" t="s">
        <v>2983</v>
      </c>
      <c r="BW3859" s="177" t="s">
        <v>2983</v>
      </c>
    </row>
    <row r="3860" spans="51:75" x14ac:dyDescent="0.3">
      <c r="AY3860" s="226" t="e">
        <f>VLOOKUP(C3860,#REF!, 2,FALSE)</f>
        <v>#REF!</v>
      </c>
      <c r="BM3860" s="177" t="s">
        <v>8366</v>
      </c>
      <c r="BN3860" s="177" t="s">
        <v>2983</v>
      </c>
      <c r="BO3860" s="177" t="s">
        <v>2983</v>
      </c>
      <c r="BU3860" s="177" t="s">
        <v>8366</v>
      </c>
      <c r="BV3860" s="177" t="s">
        <v>2983</v>
      </c>
      <c r="BW3860" s="177" t="s">
        <v>2983</v>
      </c>
    </row>
    <row r="3861" spans="51:75" x14ac:dyDescent="0.3">
      <c r="AY3861" s="226" t="e">
        <f>VLOOKUP(C3861,#REF!, 2,FALSE)</f>
        <v>#REF!</v>
      </c>
      <c r="BM3861" s="177" t="s">
        <v>8369</v>
      </c>
      <c r="BN3861" s="177" t="s">
        <v>2983</v>
      </c>
      <c r="BO3861" s="177" t="s">
        <v>2983</v>
      </c>
      <c r="BU3861" s="177" t="s">
        <v>8369</v>
      </c>
      <c r="BV3861" s="177" t="s">
        <v>2983</v>
      </c>
      <c r="BW3861" s="177" t="s">
        <v>2983</v>
      </c>
    </row>
    <row r="3862" spans="51:75" x14ac:dyDescent="0.3">
      <c r="AY3862" s="226" t="e">
        <f>VLOOKUP(C3862,#REF!, 2,FALSE)</f>
        <v>#REF!</v>
      </c>
      <c r="BM3862" s="177" t="s">
        <v>8370</v>
      </c>
      <c r="BN3862" s="177" t="s">
        <v>787</v>
      </c>
      <c r="BO3862" s="177" t="s">
        <v>8371</v>
      </c>
      <c r="BU3862" s="177" t="s">
        <v>8370</v>
      </c>
      <c r="BV3862" s="177" t="s">
        <v>787</v>
      </c>
      <c r="BW3862" s="177" t="s">
        <v>8371</v>
      </c>
    </row>
    <row r="3863" spans="51:75" x14ac:dyDescent="0.3">
      <c r="AY3863" s="226" t="e">
        <f>VLOOKUP(C3863,#REF!, 2,FALSE)</f>
        <v>#REF!</v>
      </c>
      <c r="BM3863" s="177" t="s">
        <v>8372</v>
      </c>
      <c r="BN3863" s="177" t="s">
        <v>2983</v>
      </c>
      <c r="BO3863" s="177" t="s">
        <v>1192</v>
      </c>
      <c r="BU3863" s="177" t="s">
        <v>8372</v>
      </c>
      <c r="BV3863" s="177" t="s">
        <v>2983</v>
      </c>
      <c r="BW3863" s="177" t="s">
        <v>1192</v>
      </c>
    </row>
    <row r="3864" spans="51:75" x14ac:dyDescent="0.3">
      <c r="AY3864" s="226" t="e">
        <f>VLOOKUP(C3864,#REF!, 2,FALSE)</f>
        <v>#REF!</v>
      </c>
      <c r="BM3864" s="177" t="s">
        <v>8373</v>
      </c>
      <c r="BN3864" s="177" t="s">
        <v>8374</v>
      </c>
      <c r="BO3864" s="177" t="s">
        <v>4966</v>
      </c>
      <c r="BU3864" s="177" t="s">
        <v>8373</v>
      </c>
      <c r="BV3864" s="177" t="s">
        <v>8374</v>
      </c>
      <c r="BW3864" s="177" t="s">
        <v>4966</v>
      </c>
    </row>
    <row r="3865" spans="51:75" x14ac:dyDescent="0.3">
      <c r="AY3865" s="226" t="e">
        <f>VLOOKUP(C3865,#REF!, 2,FALSE)</f>
        <v>#REF!</v>
      </c>
      <c r="BM3865" s="177" t="s">
        <v>8375</v>
      </c>
      <c r="BN3865" s="177" t="s">
        <v>2983</v>
      </c>
      <c r="BO3865" s="177" t="s">
        <v>2983</v>
      </c>
      <c r="BU3865" s="177" t="s">
        <v>8375</v>
      </c>
      <c r="BV3865" s="177" t="s">
        <v>2983</v>
      </c>
      <c r="BW3865" s="177" t="s">
        <v>2983</v>
      </c>
    </row>
    <row r="3866" spans="51:75" x14ac:dyDescent="0.3">
      <c r="AY3866" s="226" t="e">
        <f>VLOOKUP(C3866,#REF!, 2,FALSE)</f>
        <v>#REF!</v>
      </c>
      <c r="BM3866" s="177" t="s">
        <v>8376</v>
      </c>
      <c r="BN3866" s="177" t="s">
        <v>2983</v>
      </c>
      <c r="BO3866" s="177" t="s">
        <v>2983</v>
      </c>
      <c r="BU3866" s="177" t="s">
        <v>8376</v>
      </c>
      <c r="BV3866" s="177" t="s">
        <v>2983</v>
      </c>
      <c r="BW3866" s="177" t="s">
        <v>2983</v>
      </c>
    </row>
    <row r="3867" spans="51:75" x14ac:dyDescent="0.3">
      <c r="AY3867" s="226" t="e">
        <f>VLOOKUP(C3867,#REF!, 2,FALSE)</f>
        <v>#REF!</v>
      </c>
      <c r="BM3867" s="177" t="s">
        <v>8377</v>
      </c>
      <c r="BN3867" s="177" t="s">
        <v>2983</v>
      </c>
      <c r="BO3867" s="177" t="s">
        <v>2983</v>
      </c>
      <c r="BU3867" s="177" t="s">
        <v>8377</v>
      </c>
      <c r="BV3867" s="177" t="s">
        <v>2983</v>
      </c>
      <c r="BW3867" s="177" t="s">
        <v>2983</v>
      </c>
    </row>
    <row r="3868" spans="51:75" x14ac:dyDescent="0.3">
      <c r="AY3868" s="226" t="e">
        <f>VLOOKUP(C3868,#REF!, 2,FALSE)</f>
        <v>#REF!</v>
      </c>
      <c r="BM3868" s="177" t="s">
        <v>8379</v>
      </c>
      <c r="BN3868" s="177" t="s">
        <v>2983</v>
      </c>
      <c r="BO3868" s="177" t="s">
        <v>2983</v>
      </c>
      <c r="BU3868" s="177" t="s">
        <v>8379</v>
      </c>
      <c r="BV3868" s="177" t="s">
        <v>2983</v>
      </c>
      <c r="BW3868" s="177" t="s">
        <v>2983</v>
      </c>
    </row>
    <row r="3869" spans="51:75" x14ac:dyDescent="0.3">
      <c r="AY3869" s="226" t="e">
        <f>VLOOKUP(C3869,#REF!, 2,FALSE)</f>
        <v>#REF!</v>
      </c>
      <c r="BM3869" s="177" t="s">
        <v>8380</v>
      </c>
      <c r="BN3869" s="177" t="s">
        <v>2983</v>
      </c>
      <c r="BO3869" s="177" t="s">
        <v>2983</v>
      </c>
      <c r="BU3869" s="177" t="s">
        <v>8380</v>
      </c>
      <c r="BV3869" s="177" t="s">
        <v>2983</v>
      </c>
      <c r="BW3869" s="177" t="s">
        <v>2983</v>
      </c>
    </row>
    <row r="3870" spans="51:75" x14ac:dyDescent="0.3">
      <c r="AY3870" s="226" t="e">
        <f>VLOOKUP(C3870,#REF!, 2,FALSE)</f>
        <v>#REF!</v>
      </c>
      <c r="BM3870" s="177" t="s">
        <v>8381</v>
      </c>
      <c r="BN3870" s="177" t="s">
        <v>2983</v>
      </c>
      <c r="BO3870" s="177" t="s">
        <v>2983</v>
      </c>
      <c r="BU3870" s="177" t="s">
        <v>8381</v>
      </c>
      <c r="BV3870" s="177" t="s">
        <v>2983</v>
      </c>
      <c r="BW3870" s="177" t="s">
        <v>2983</v>
      </c>
    </row>
    <row r="3871" spans="51:75" x14ac:dyDescent="0.3">
      <c r="AY3871" s="226" t="e">
        <f>VLOOKUP(C3871,#REF!, 2,FALSE)</f>
        <v>#REF!</v>
      </c>
      <c r="BM3871" s="177" t="s">
        <v>8382</v>
      </c>
      <c r="BN3871" s="177" t="s">
        <v>778</v>
      </c>
      <c r="BO3871" s="177" t="s">
        <v>3942</v>
      </c>
      <c r="BU3871" s="177" t="s">
        <v>8382</v>
      </c>
      <c r="BV3871" s="177" t="s">
        <v>778</v>
      </c>
      <c r="BW3871" s="177" t="s">
        <v>3942</v>
      </c>
    </row>
    <row r="3872" spans="51:75" x14ac:dyDescent="0.3">
      <c r="AY3872" s="226" t="e">
        <f>VLOOKUP(C3872,#REF!, 2,FALSE)</f>
        <v>#REF!</v>
      </c>
      <c r="BM3872" s="177" t="s">
        <v>8383</v>
      </c>
      <c r="BN3872" s="177" t="s">
        <v>8231</v>
      </c>
      <c r="BO3872" s="177" t="s">
        <v>8385</v>
      </c>
      <c r="BU3872" s="177" t="s">
        <v>8383</v>
      </c>
      <c r="BV3872" s="177" t="s">
        <v>8231</v>
      </c>
      <c r="BW3872" s="177" t="s">
        <v>8385</v>
      </c>
    </row>
    <row r="3873" spans="51:75" x14ac:dyDescent="0.3">
      <c r="AY3873" s="226" t="e">
        <f>VLOOKUP(C3873,#REF!, 2,FALSE)</f>
        <v>#REF!</v>
      </c>
      <c r="BM3873" s="177" t="s">
        <v>8386</v>
      </c>
      <c r="BN3873" s="177" t="s">
        <v>2983</v>
      </c>
      <c r="BO3873" s="177" t="s">
        <v>2983</v>
      </c>
      <c r="BU3873" s="177" t="s">
        <v>8386</v>
      </c>
      <c r="BV3873" s="177" t="s">
        <v>2983</v>
      </c>
      <c r="BW3873" s="177" t="s">
        <v>2983</v>
      </c>
    </row>
    <row r="3874" spans="51:75" x14ac:dyDescent="0.3">
      <c r="AY3874" s="226" t="e">
        <f>VLOOKUP(C3874,#REF!, 2,FALSE)</f>
        <v>#REF!</v>
      </c>
      <c r="BM3874" s="177" t="s">
        <v>8387</v>
      </c>
      <c r="BN3874" s="177" t="s">
        <v>778</v>
      </c>
      <c r="BO3874" s="177" t="s">
        <v>2983</v>
      </c>
      <c r="BU3874" s="177" t="s">
        <v>8387</v>
      </c>
      <c r="BV3874" s="177" t="s">
        <v>778</v>
      </c>
      <c r="BW3874" s="177" t="s">
        <v>2983</v>
      </c>
    </row>
    <row r="3875" spans="51:75" x14ac:dyDescent="0.3">
      <c r="AY3875" s="226" t="e">
        <f>VLOOKUP(C3875,#REF!, 2,FALSE)</f>
        <v>#REF!</v>
      </c>
      <c r="BM3875" s="177" t="s">
        <v>8389</v>
      </c>
      <c r="BN3875" s="177" t="s">
        <v>2983</v>
      </c>
      <c r="BO3875" s="177" t="s">
        <v>2983</v>
      </c>
      <c r="BU3875" s="177" t="s">
        <v>8389</v>
      </c>
      <c r="BV3875" s="177" t="s">
        <v>2983</v>
      </c>
      <c r="BW3875" s="177" t="s">
        <v>2983</v>
      </c>
    </row>
    <row r="3876" spans="51:75" x14ac:dyDescent="0.3">
      <c r="AY3876" s="226" t="e">
        <f>VLOOKUP(C3876,#REF!, 2,FALSE)</f>
        <v>#REF!</v>
      </c>
      <c r="BM3876" s="177" t="s">
        <v>8391</v>
      </c>
      <c r="BN3876" s="177" t="s">
        <v>2983</v>
      </c>
      <c r="BO3876" s="177" t="s">
        <v>2983</v>
      </c>
      <c r="BU3876" s="177" t="s">
        <v>8391</v>
      </c>
      <c r="BV3876" s="177" t="s">
        <v>2983</v>
      </c>
      <c r="BW3876" s="177" t="s">
        <v>2983</v>
      </c>
    </row>
    <row r="3877" spans="51:75" x14ac:dyDescent="0.3">
      <c r="AY3877" s="226" t="e">
        <f>VLOOKUP(C3877,#REF!, 2,FALSE)</f>
        <v>#REF!</v>
      </c>
      <c r="BM3877" s="177" t="s">
        <v>8393</v>
      </c>
      <c r="BN3877" s="177" t="s">
        <v>2983</v>
      </c>
      <c r="BO3877" s="177" t="s">
        <v>2983</v>
      </c>
      <c r="BU3877" s="177" t="s">
        <v>8393</v>
      </c>
      <c r="BV3877" s="177" t="s">
        <v>2983</v>
      </c>
      <c r="BW3877" s="177" t="s">
        <v>2983</v>
      </c>
    </row>
    <row r="3878" spans="51:75" x14ac:dyDescent="0.3">
      <c r="AY3878" s="226" t="e">
        <f>VLOOKUP(C3878,#REF!, 2,FALSE)</f>
        <v>#REF!</v>
      </c>
      <c r="BM3878" s="177" t="s">
        <v>8394</v>
      </c>
      <c r="BN3878" s="177" t="s">
        <v>3199</v>
      </c>
      <c r="BO3878" s="177" t="s">
        <v>7316</v>
      </c>
      <c r="BU3878" s="177" t="s">
        <v>8394</v>
      </c>
      <c r="BV3878" s="177" t="s">
        <v>3199</v>
      </c>
      <c r="BW3878" s="177" t="s">
        <v>7316</v>
      </c>
    </row>
    <row r="3879" spans="51:75" x14ac:dyDescent="0.3">
      <c r="AY3879" s="226" t="e">
        <f>VLOOKUP(C3879,#REF!, 2,FALSE)</f>
        <v>#REF!</v>
      </c>
      <c r="BM3879" s="177" t="s">
        <v>1456</v>
      </c>
      <c r="BN3879" s="177" t="s">
        <v>667</v>
      </c>
      <c r="BO3879" s="177" t="s">
        <v>1459</v>
      </c>
      <c r="BU3879" s="177" t="s">
        <v>1456</v>
      </c>
      <c r="BV3879" s="177" t="s">
        <v>667</v>
      </c>
      <c r="BW3879" s="177" t="s">
        <v>1459</v>
      </c>
    </row>
    <row r="3880" spans="51:75" x14ac:dyDescent="0.3">
      <c r="AY3880" s="226" t="e">
        <f>VLOOKUP(C3880,#REF!, 2,FALSE)</f>
        <v>#REF!</v>
      </c>
      <c r="BM3880" s="177" t="s">
        <v>8396</v>
      </c>
      <c r="BN3880" s="177" t="s">
        <v>616</v>
      </c>
      <c r="BO3880" s="177" t="s">
        <v>4752</v>
      </c>
      <c r="BU3880" s="177" t="s">
        <v>8396</v>
      </c>
      <c r="BV3880" s="177" t="s">
        <v>616</v>
      </c>
      <c r="BW3880" s="177" t="s">
        <v>4752</v>
      </c>
    </row>
    <row r="3881" spans="51:75" x14ac:dyDescent="0.3">
      <c r="AY3881" s="226" t="e">
        <f>VLOOKUP(C3881,#REF!, 2,FALSE)</f>
        <v>#REF!</v>
      </c>
      <c r="BM3881" s="177" t="s">
        <v>8397</v>
      </c>
      <c r="BN3881" s="177" t="s">
        <v>613</v>
      </c>
      <c r="BO3881" s="177" t="s">
        <v>2983</v>
      </c>
      <c r="BU3881" s="177" t="s">
        <v>8397</v>
      </c>
      <c r="BV3881" s="177" t="s">
        <v>613</v>
      </c>
      <c r="BW3881" s="177" t="s">
        <v>2983</v>
      </c>
    </row>
    <row r="3882" spans="51:75" x14ac:dyDescent="0.3">
      <c r="AY3882" s="226" t="e">
        <f>VLOOKUP(C3882,#REF!, 2,FALSE)</f>
        <v>#REF!</v>
      </c>
      <c r="BM3882" s="177" t="s">
        <v>8400</v>
      </c>
      <c r="BN3882" s="177" t="s">
        <v>2983</v>
      </c>
      <c r="BO3882" s="177" t="s">
        <v>2983</v>
      </c>
      <c r="BU3882" s="177" t="s">
        <v>8400</v>
      </c>
      <c r="BV3882" s="177" t="s">
        <v>2983</v>
      </c>
      <c r="BW3882" s="177" t="s">
        <v>2983</v>
      </c>
    </row>
    <row r="3883" spans="51:75" x14ac:dyDescent="0.3">
      <c r="AY3883" s="226" t="e">
        <f>VLOOKUP(C3883,#REF!, 2,FALSE)</f>
        <v>#REF!</v>
      </c>
      <c r="BM3883" s="177" t="s">
        <v>1457</v>
      </c>
      <c r="BN3883" s="177" t="s">
        <v>3199</v>
      </c>
      <c r="BO3883" s="177" t="s">
        <v>8402</v>
      </c>
      <c r="BU3883" s="177" t="s">
        <v>1457</v>
      </c>
      <c r="BV3883" s="177" t="s">
        <v>3199</v>
      </c>
      <c r="BW3883" s="177" t="s">
        <v>8402</v>
      </c>
    </row>
    <row r="3884" spans="51:75" x14ac:dyDescent="0.3">
      <c r="AY3884" s="226" t="e">
        <f>VLOOKUP(C3884,#REF!, 2,FALSE)</f>
        <v>#REF!</v>
      </c>
      <c r="BM3884" s="177" t="s">
        <v>8403</v>
      </c>
      <c r="BN3884" s="177" t="s">
        <v>2983</v>
      </c>
      <c r="BO3884" s="177" t="s">
        <v>2983</v>
      </c>
      <c r="BU3884" s="177" t="s">
        <v>8403</v>
      </c>
      <c r="BV3884" s="177" t="s">
        <v>2983</v>
      </c>
      <c r="BW3884" s="177" t="s">
        <v>2983</v>
      </c>
    </row>
    <row r="3885" spans="51:75" x14ac:dyDescent="0.3">
      <c r="AY3885" s="226" t="e">
        <f>VLOOKUP(C3885,#REF!, 2,FALSE)</f>
        <v>#REF!</v>
      </c>
      <c r="BM3885" s="177" t="s">
        <v>8404</v>
      </c>
      <c r="BN3885" s="177" t="s">
        <v>2983</v>
      </c>
      <c r="BO3885" s="177" t="s">
        <v>2983</v>
      </c>
      <c r="BU3885" s="177" t="s">
        <v>8404</v>
      </c>
      <c r="BV3885" s="177" t="s">
        <v>2983</v>
      </c>
      <c r="BW3885" s="177" t="s">
        <v>2983</v>
      </c>
    </row>
    <row r="3886" spans="51:75" x14ac:dyDescent="0.3">
      <c r="AY3886" s="226" t="e">
        <f>VLOOKUP(C3886,#REF!, 2,FALSE)</f>
        <v>#REF!</v>
      </c>
      <c r="BM3886" s="177" t="s">
        <v>8405</v>
      </c>
      <c r="BN3886" s="177" t="s">
        <v>2983</v>
      </c>
      <c r="BO3886" s="177" t="s">
        <v>2983</v>
      </c>
      <c r="BU3886" s="177" t="s">
        <v>8405</v>
      </c>
      <c r="BV3886" s="177" t="s">
        <v>2983</v>
      </c>
      <c r="BW3886" s="177" t="s">
        <v>2983</v>
      </c>
    </row>
    <row r="3887" spans="51:75" x14ac:dyDescent="0.3">
      <c r="AY3887" s="226" t="e">
        <f>VLOOKUP(C3887,#REF!, 2,FALSE)</f>
        <v>#REF!</v>
      </c>
      <c r="BM3887" s="177" t="s">
        <v>8407</v>
      </c>
      <c r="BN3887" s="177" t="s">
        <v>2983</v>
      </c>
      <c r="BO3887" s="177" t="s">
        <v>2983</v>
      </c>
      <c r="BU3887" s="177" t="s">
        <v>8407</v>
      </c>
      <c r="BV3887" s="177" t="s">
        <v>2983</v>
      </c>
      <c r="BW3887" s="177" t="s">
        <v>2983</v>
      </c>
    </row>
    <row r="3888" spans="51:75" x14ac:dyDescent="0.3">
      <c r="AY3888" s="226" t="e">
        <f>VLOOKUP(C3888,#REF!, 2,FALSE)</f>
        <v>#REF!</v>
      </c>
      <c r="BM3888" s="177" t="s">
        <v>8409</v>
      </c>
      <c r="BN3888" s="177" t="s">
        <v>2983</v>
      </c>
      <c r="BO3888" s="177" t="s">
        <v>2983</v>
      </c>
      <c r="BU3888" s="177" t="s">
        <v>8409</v>
      </c>
      <c r="BV3888" s="177" t="s">
        <v>2983</v>
      </c>
      <c r="BW3888" s="177" t="s">
        <v>2983</v>
      </c>
    </row>
    <row r="3889" spans="51:75" x14ac:dyDescent="0.3">
      <c r="AY3889" s="226" t="e">
        <f>VLOOKUP(C3889,#REF!, 2,FALSE)</f>
        <v>#REF!</v>
      </c>
      <c r="BM3889" s="177" t="s">
        <v>1458</v>
      </c>
      <c r="BN3889" s="177" t="s">
        <v>862</v>
      </c>
      <c r="BO3889" s="177" t="s">
        <v>3138</v>
      </c>
      <c r="BU3889" s="177" t="s">
        <v>1458</v>
      </c>
      <c r="BV3889" s="177" t="s">
        <v>862</v>
      </c>
      <c r="BW3889" s="177" t="s">
        <v>3138</v>
      </c>
    </row>
    <row r="3890" spans="51:75" x14ac:dyDescent="0.3">
      <c r="AY3890" s="226" t="e">
        <f>VLOOKUP(C3890,#REF!, 2,FALSE)</f>
        <v>#REF!</v>
      </c>
      <c r="BM3890" s="177" t="s">
        <v>8411</v>
      </c>
      <c r="BN3890" s="177" t="s">
        <v>942</v>
      </c>
      <c r="BO3890" s="177" t="s">
        <v>6117</v>
      </c>
      <c r="BU3890" s="177" t="s">
        <v>8411</v>
      </c>
      <c r="BV3890" s="177" t="s">
        <v>942</v>
      </c>
      <c r="BW3890" s="177" t="s">
        <v>6117</v>
      </c>
    </row>
    <row r="3891" spans="51:75" x14ac:dyDescent="0.3">
      <c r="AY3891" s="226" t="e">
        <f>VLOOKUP(C3891,#REF!, 2,FALSE)</f>
        <v>#REF!</v>
      </c>
      <c r="BM3891" s="177" t="s">
        <v>8414</v>
      </c>
      <c r="BN3891" s="177" t="s">
        <v>2983</v>
      </c>
      <c r="BO3891" s="177" t="s">
        <v>2983</v>
      </c>
      <c r="BU3891" s="177" t="s">
        <v>8414</v>
      </c>
      <c r="BV3891" s="177" t="s">
        <v>2983</v>
      </c>
      <c r="BW3891" s="177" t="s">
        <v>2983</v>
      </c>
    </row>
    <row r="3892" spans="51:75" x14ac:dyDescent="0.3">
      <c r="AY3892" s="226" t="e">
        <f>VLOOKUP(C3892,#REF!, 2,FALSE)</f>
        <v>#REF!</v>
      </c>
      <c r="BM3892" s="177" t="s">
        <v>485</v>
      </c>
      <c r="BN3892" s="177" t="s">
        <v>2983</v>
      </c>
      <c r="BO3892" s="177" t="s">
        <v>2983</v>
      </c>
      <c r="BU3892" s="177" t="s">
        <v>485</v>
      </c>
      <c r="BV3892" s="177" t="s">
        <v>2983</v>
      </c>
      <c r="BW3892" s="177" t="s">
        <v>2983</v>
      </c>
    </row>
    <row r="3893" spans="51:75" x14ac:dyDescent="0.3">
      <c r="AY3893" s="226" t="e">
        <f>VLOOKUP(C3893,#REF!, 2,FALSE)</f>
        <v>#REF!</v>
      </c>
      <c r="BM3893" s="177" t="s">
        <v>8415</v>
      </c>
      <c r="BN3893" s="177" t="s">
        <v>2983</v>
      </c>
      <c r="BO3893" s="177" t="s">
        <v>1603</v>
      </c>
      <c r="BU3893" s="177" t="s">
        <v>8415</v>
      </c>
      <c r="BV3893" s="177" t="s">
        <v>2983</v>
      </c>
      <c r="BW3893" s="177" t="s">
        <v>1603</v>
      </c>
    </row>
    <row r="3894" spans="51:75" x14ac:dyDescent="0.3">
      <c r="AY3894" s="226" t="e">
        <f>VLOOKUP(C3894,#REF!, 2,FALSE)</f>
        <v>#REF!</v>
      </c>
      <c r="BM3894" s="177" t="s">
        <v>8416</v>
      </c>
      <c r="BN3894" s="177" t="s">
        <v>2983</v>
      </c>
      <c r="BO3894" s="177" t="s">
        <v>2983</v>
      </c>
      <c r="BU3894" s="177" t="s">
        <v>8416</v>
      </c>
      <c r="BV3894" s="177" t="s">
        <v>2983</v>
      </c>
      <c r="BW3894" s="177" t="s">
        <v>2983</v>
      </c>
    </row>
    <row r="3895" spans="51:75" x14ac:dyDescent="0.3">
      <c r="AY3895" s="226" t="e">
        <f>VLOOKUP(C3895,#REF!, 2,FALSE)</f>
        <v>#REF!</v>
      </c>
      <c r="BM3895" s="177" t="s">
        <v>8417</v>
      </c>
      <c r="BN3895" s="177" t="s">
        <v>2983</v>
      </c>
      <c r="BO3895" s="177" t="s">
        <v>8418</v>
      </c>
      <c r="BU3895" s="177" t="s">
        <v>8417</v>
      </c>
      <c r="BV3895" s="177" t="s">
        <v>2983</v>
      </c>
      <c r="BW3895" s="177" t="s">
        <v>8418</v>
      </c>
    </row>
    <row r="3896" spans="51:75" x14ac:dyDescent="0.3">
      <c r="AY3896" s="226" t="e">
        <f>VLOOKUP(C3896,#REF!, 2,FALSE)</f>
        <v>#REF!</v>
      </c>
      <c r="BM3896" s="177" t="s">
        <v>8419</v>
      </c>
      <c r="BN3896" s="177" t="s">
        <v>2983</v>
      </c>
      <c r="BO3896" s="177" t="s">
        <v>8420</v>
      </c>
      <c r="BU3896" s="177" t="s">
        <v>8419</v>
      </c>
      <c r="BV3896" s="177" t="s">
        <v>2983</v>
      </c>
      <c r="BW3896" s="177" t="s">
        <v>8420</v>
      </c>
    </row>
    <row r="3897" spans="51:75" x14ac:dyDescent="0.3">
      <c r="AY3897" s="226" t="e">
        <f>VLOOKUP(C3897,#REF!, 2,FALSE)</f>
        <v>#REF!</v>
      </c>
      <c r="BM3897" s="177" t="s">
        <v>8421</v>
      </c>
      <c r="BN3897" s="177" t="s">
        <v>2983</v>
      </c>
      <c r="BO3897" s="177" t="s">
        <v>2983</v>
      </c>
      <c r="BU3897" s="177" t="s">
        <v>8421</v>
      </c>
      <c r="BV3897" s="177" t="s">
        <v>2983</v>
      </c>
      <c r="BW3897" s="177" t="s">
        <v>2983</v>
      </c>
    </row>
    <row r="3898" spans="51:75" x14ac:dyDescent="0.3">
      <c r="AY3898" s="226" t="e">
        <f>VLOOKUP(C3898,#REF!, 2,FALSE)</f>
        <v>#REF!</v>
      </c>
      <c r="BM3898" s="177" t="s">
        <v>8422</v>
      </c>
      <c r="BN3898" s="177" t="s">
        <v>2983</v>
      </c>
      <c r="BO3898" s="177" t="s">
        <v>2983</v>
      </c>
      <c r="BU3898" s="177" t="s">
        <v>8422</v>
      </c>
      <c r="BV3898" s="177" t="s">
        <v>2983</v>
      </c>
      <c r="BW3898" s="177" t="s">
        <v>2983</v>
      </c>
    </row>
    <row r="3899" spans="51:75" x14ac:dyDescent="0.3">
      <c r="AY3899" s="226" t="e">
        <f>VLOOKUP(C3899,#REF!, 2,FALSE)</f>
        <v>#REF!</v>
      </c>
      <c r="BM3899" s="177" t="s">
        <v>8423</v>
      </c>
      <c r="BN3899" s="177" t="s">
        <v>2983</v>
      </c>
      <c r="BO3899" s="177" t="s">
        <v>2983</v>
      </c>
      <c r="BU3899" s="177" t="s">
        <v>8423</v>
      </c>
      <c r="BV3899" s="177" t="s">
        <v>2983</v>
      </c>
      <c r="BW3899" s="177" t="s">
        <v>2983</v>
      </c>
    </row>
    <row r="3900" spans="51:75" x14ac:dyDescent="0.3">
      <c r="AY3900" s="226" t="e">
        <f>VLOOKUP(C3900,#REF!, 2,FALSE)</f>
        <v>#REF!</v>
      </c>
      <c r="BM3900" s="177" t="s">
        <v>8424</v>
      </c>
      <c r="BN3900" s="177" t="s">
        <v>2983</v>
      </c>
      <c r="BO3900" s="177" t="s">
        <v>5075</v>
      </c>
      <c r="BU3900" s="177" t="s">
        <v>8424</v>
      </c>
      <c r="BV3900" s="177" t="s">
        <v>2983</v>
      </c>
      <c r="BW3900" s="177" t="s">
        <v>5075</v>
      </c>
    </row>
    <row r="3901" spans="51:75" x14ac:dyDescent="0.3">
      <c r="AY3901" s="226" t="e">
        <f>VLOOKUP(C3901,#REF!, 2,FALSE)</f>
        <v>#REF!</v>
      </c>
      <c r="BM3901" s="177" t="s">
        <v>8425</v>
      </c>
      <c r="BN3901" s="177" t="s">
        <v>2983</v>
      </c>
      <c r="BO3901" s="177" t="s">
        <v>8426</v>
      </c>
      <c r="BU3901" s="177" t="s">
        <v>8425</v>
      </c>
      <c r="BV3901" s="177" t="s">
        <v>2983</v>
      </c>
      <c r="BW3901" s="177" t="s">
        <v>8426</v>
      </c>
    </row>
    <row r="3902" spans="51:75" x14ac:dyDescent="0.3">
      <c r="AY3902" s="226" t="e">
        <f>VLOOKUP(C3902,#REF!, 2,FALSE)</f>
        <v>#REF!</v>
      </c>
      <c r="BM3902" s="177" t="s">
        <v>8427</v>
      </c>
      <c r="BN3902" s="177" t="s">
        <v>2983</v>
      </c>
      <c r="BO3902" s="177" t="s">
        <v>2983</v>
      </c>
      <c r="BU3902" s="177" t="s">
        <v>8427</v>
      </c>
      <c r="BV3902" s="177" t="s">
        <v>2983</v>
      </c>
      <c r="BW3902" s="177" t="s">
        <v>2983</v>
      </c>
    </row>
    <row r="3903" spans="51:75" x14ac:dyDescent="0.3">
      <c r="AY3903" s="226" t="e">
        <f>VLOOKUP(C3903,#REF!, 2,FALSE)</f>
        <v>#REF!</v>
      </c>
      <c r="BM3903" s="177" t="s">
        <v>8428</v>
      </c>
      <c r="BN3903" s="177" t="s">
        <v>2983</v>
      </c>
      <c r="BO3903" s="177" t="s">
        <v>2983</v>
      </c>
      <c r="BU3903" s="177" t="s">
        <v>8428</v>
      </c>
      <c r="BV3903" s="177" t="s">
        <v>2983</v>
      </c>
      <c r="BW3903" s="177" t="s">
        <v>2983</v>
      </c>
    </row>
    <row r="3904" spans="51:75" x14ac:dyDescent="0.3">
      <c r="AY3904" s="226" t="e">
        <f>VLOOKUP(C3904,#REF!, 2,FALSE)</f>
        <v>#REF!</v>
      </c>
      <c r="BM3904" s="177" t="s">
        <v>8429</v>
      </c>
      <c r="BN3904" s="177" t="s">
        <v>2983</v>
      </c>
      <c r="BO3904" s="177" t="s">
        <v>2983</v>
      </c>
      <c r="BU3904" s="177" t="s">
        <v>8429</v>
      </c>
      <c r="BV3904" s="177" t="s">
        <v>2983</v>
      </c>
      <c r="BW3904" s="177" t="s">
        <v>2983</v>
      </c>
    </row>
    <row r="3905" spans="51:75" x14ac:dyDescent="0.3">
      <c r="AY3905" s="226" t="e">
        <f>VLOOKUP(C3905,#REF!, 2,FALSE)</f>
        <v>#REF!</v>
      </c>
      <c r="BM3905" s="177" t="s">
        <v>8430</v>
      </c>
      <c r="BN3905" s="177" t="s">
        <v>2983</v>
      </c>
      <c r="BO3905" s="177" t="s">
        <v>2983</v>
      </c>
      <c r="BU3905" s="177" t="s">
        <v>8430</v>
      </c>
      <c r="BV3905" s="177" t="s">
        <v>2983</v>
      </c>
      <c r="BW3905" s="177" t="s">
        <v>2983</v>
      </c>
    </row>
    <row r="3906" spans="51:75" x14ac:dyDescent="0.3">
      <c r="AY3906" s="226" t="e">
        <f>VLOOKUP(C3906,#REF!, 2,FALSE)</f>
        <v>#REF!</v>
      </c>
      <c r="BM3906" s="177" t="s">
        <v>8431</v>
      </c>
      <c r="BN3906" s="177" t="s">
        <v>2983</v>
      </c>
      <c r="BO3906" s="177" t="s">
        <v>2983</v>
      </c>
      <c r="BU3906" s="177" t="s">
        <v>8431</v>
      </c>
      <c r="BV3906" s="177" t="s">
        <v>2983</v>
      </c>
      <c r="BW3906" s="177" t="s">
        <v>2983</v>
      </c>
    </row>
    <row r="3907" spans="51:75" x14ac:dyDescent="0.3">
      <c r="AY3907" s="226" t="e">
        <f>VLOOKUP(C3907,#REF!, 2,FALSE)</f>
        <v>#REF!</v>
      </c>
      <c r="BM3907" s="177" t="s">
        <v>8432</v>
      </c>
      <c r="BN3907" s="177" t="s">
        <v>2983</v>
      </c>
      <c r="BO3907" s="177" t="s">
        <v>2983</v>
      </c>
      <c r="BU3907" s="177" t="s">
        <v>8432</v>
      </c>
      <c r="BV3907" s="177" t="s">
        <v>2983</v>
      </c>
      <c r="BW3907" s="177" t="s">
        <v>2983</v>
      </c>
    </row>
    <row r="3908" spans="51:75" x14ac:dyDescent="0.3">
      <c r="AY3908" s="226" t="e">
        <f>VLOOKUP(C3908,#REF!, 2,FALSE)</f>
        <v>#REF!</v>
      </c>
      <c r="BM3908" s="177" t="s">
        <v>8434</v>
      </c>
      <c r="BN3908" s="177" t="s">
        <v>2983</v>
      </c>
      <c r="BO3908" s="177" t="s">
        <v>2983</v>
      </c>
      <c r="BU3908" s="177" t="s">
        <v>8434</v>
      </c>
      <c r="BV3908" s="177" t="s">
        <v>2983</v>
      </c>
      <c r="BW3908" s="177" t="s">
        <v>2983</v>
      </c>
    </row>
    <row r="3909" spans="51:75" x14ac:dyDescent="0.3">
      <c r="AY3909" s="226" t="e">
        <f>VLOOKUP(C3909,#REF!, 2,FALSE)</f>
        <v>#REF!</v>
      </c>
      <c r="BM3909" s="177" t="s">
        <v>8435</v>
      </c>
      <c r="BN3909" s="177" t="s">
        <v>2983</v>
      </c>
      <c r="BO3909" s="177" t="s">
        <v>2983</v>
      </c>
      <c r="BU3909" s="177" t="s">
        <v>8435</v>
      </c>
      <c r="BV3909" s="177" t="s">
        <v>2983</v>
      </c>
      <c r="BW3909" s="177" t="s">
        <v>2983</v>
      </c>
    </row>
    <row r="3910" spans="51:75" x14ac:dyDescent="0.3">
      <c r="AY3910" s="226" t="e">
        <f>VLOOKUP(C3910,#REF!, 2,FALSE)</f>
        <v>#REF!</v>
      </c>
      <c r="BM3910" s="177" t="s">
        <v>8436</v>
      </c>
      <c r="BN3910" s="177" t="s">
        <v>2983</v>
      </c>
      <c r="BO3910" s="177" t="s">
        <v>770</v>
      </c>
      <c r="BU3910" s="177" t="s">
        <v>8436</v>
      </c>
      <c r="BV3910" s="177" t="s">
        <v>2983</v>
      </c>
      <c r="BW3910" s="177" t="s">
        <v>770</v>
      </c>
    </row>
    <row r="3911" spans="51:75" x14ac:dyDescent="0.3">
      <c r="AY3911" s="226" t="e">
        <f>VLOOKUP(C3911,#REF!, 2,FALSE)</f>
        <v>#REF!</v>
      </c>
      <c r="BM3911" s="177" t="s">
        <v>8437</v>
      </c>
      <c r="BN3911" s="177" t="s">
        <v>2983</v>
      </c>
      <c r="BO3911" s="177" t="s">
        <v>2983</v>
      </c>
      <c r="BU3911" s="177" t="s">
        <v>8437</v>
      </c>
      <c r="BV3911" s="177" t="s">
        <v>2983</v>
      </c>
      <c r="BW3911" s="177" t="s">
        <v>2983</v>
      </c>
    </row>
    <row r="3912" spans="51:75" x14ac:dyDescent="0.3">
      <c r="AY3912" s="226" t="e">
        <f>VLOOKUP(C3912,#REF!, 2,FALSE)</f>
        <v>#REF!</v>
      </c>
      <c r="BM3912" s="177" t="s">
        <v>8438</v>
      </c>
      <c r="BN3912" s="177" t="s">
        <v>2983</v>
      </c>
      <c r="BO3912" s="177" t="s">
        <v>8439</v>
      </c>
      <c r="BU3912" s="177" t="s">
        <v>8438</v>
      </c>
      <c r="BV3912" s="177" t="s">
        <v>2983</v>
      </c>
      <c r="BW3912" s="177" t="s">
        <v>8439</v>
      </c>
    </row>
    <row r="3913" spans="51:75" x14ac:dyDescent="0.3">
      <c r="AY3913" s="226" t="e">
        <f>VLOOKUP(C3913,#REF!, 2,FALSE)</f>
        <v>#REF!</v>
      </c>
      <c r="BM3913" s="177" t="s">
        <v>8440</v>
      </c>
      <c r="BN3913" s="177" t="s">
        <v>2983</v>
      </c>
      <c r="BO3913" s="177" t="s">
        <v>8441</v>
      </c>
      <c r="BU3913" s="177" t="s">
        <v>8440</v>
      </c>
      <c r="BV3913" s="177" t="s">
        <v>2983</v>
      </c>
      <c r="BW3913" s="177" t="s">
        <v>8441</v>
      </c>
    </row>
    <row r="3914" spans="51:75" x14ac:dyDescent="0.3">
      <c r="AY3914" s="226" t="e">
        <f>VLOOKUP(C3914,#REF!, 2,FALSE)</f>
        <v>#REF!</v>
      </c>
      <c r="BM3914" s="177" t="s">
        <v>8442</v>
      </c>
      <c r="BN3914" s="177" t="s">
        <v>2983</v>
      </c>
      <c r="BO3914" s="177" t="s">
        <v>2983</v>
      </c>
      <c r="BU3914" s="177" t="s">
        <v>8442</v>
      </c>
      <c r="BV3914" s="177" t="s">
        <v>2983</v>
      </c>
      <c r="BW3914" s="177" t="s">
        <v>2983</v>
      </c>
    </row>
    <row r="3915" spans="51:75" x14ac:dyDescent="0.3">
      <c r="AY3915" s="226" t="e">
        <f>VLOOKUP(C3915,#REF!, 2,FALSE)</f>
        <v>#REF!</v>
      </c>
      <c r="BM3915" s="177" t="s">
        <v>8443</v>
      </c>
      <c r="BN3915" s="177" t="s">
        <v>2983</v>
      </c>
      <c r="BO3915" s="177" t="s">
        <v>2983</v>
      </c>
      <c r="BU3915" s="177" t="s">
        <v>8443</v>
      </c>
      <c r="BV3915" s="177" t="s">
        <v>2983</v>
      </c>
      <c r="BW3915" s="177" t="s">
        <v>2983</v>
      </c>
    </row>
    <row r="3916" spans="51:75" x14ac:dyDescent="0.3">
      <c r="AY3916" s="226" t="e">
        <f>VLOOKUP(C3916,#REF!, 2,FALSE)</f>
        <v>#REF!</v>
      </c>
      <c r="BM3916" s="177" t="s">
        <v>8444</v>
      </c>
      <c r="BN3916" s="177" t="s">
        <v>1342</v>
      </c>
      <c r="BO3916" s="177" t="s">
        <v>8445</v>
      </c>
      <c r="BU3916" s="177" t="s">
        <v>8444</v>
      </c>
      <c r="BV3916" s="177" t="s">
        <v>1342</v>
      </c>
      <c r="BW3916" s="177" t="s">
        <v>8445</v>
      </c>
    </row>
    <row r="3917" spans="51:75" x14ac:dyDescent="0.3">
      <c r="AY3917" s="226" t="e">
        <f>VLOOKUP(C3917,#REF!, 2,FALSE)</f>
        <v>#REF!</v>
      </c>
      <c r="BM3917" s="177" t="s">
        <v>8446</v>
      </c>
      <c r="BN3917" s="177" t="s">
        <v>2983</v>
      </c>
      <c r="BO3917" s="177" t="s">
        <v>2983</v>
      </c>
      <c r="BU3917" s="177" t="s">
        <v>8446</v>
      </c>
      <c r="BV3917" s="177" t="s">
        <v>2983</v>
      </c>
      <c r="BW3917" s="177" t="s">
        <v>2983</v>
      </c>
    </row>
    <row r="3918" spans="51:75" x14ac:dyDescent="0.3">
      <c r="AY3918" s="226" t="e">
        <f>VLOOKUP(C3918,#REF!, 2,FALSE)</f>
        <v>#REF!</v>
      </c>
      <c r="BM3918" s="177" t="s">
        <v>8447</v>
      </c>
      <c r="BN3918" s="177" t="s">
        <v>2983</v>
      </c>
      <c r="BO3918" s="177" t="s">
        <v>2983</v>
      </c>
      <c r="BU3918" s="177" t="s">
        <v>8447</v>
      </c>
      <c r="BV3918" s="177" t="s">
        <v>2983</v>
      </c>
      <c r="BW3918" s="177" t="s">
        <v>2983</v>
      </c>
    </row>
    <row r="3919" spans="51:75" x14ac:dyDescent="0.3">
      <c r="AY3919" s="226" t="e">
        <f>VLOOKUP(C3919,#REF!, 2,FALSE)</f>
        <v>#REF!</v>
      </c>
      <c r="BM3919" s="177" t="s">
        <v>8449</v>
      </c>
      <c r="BN3919" s="177" t="s">
        <v>2983</v>
      </c>
      <c r="BO3919" s="177" t="s">
        <v>2983</v>
      </c>
      <c r="BU3919" s="177" t="s">
        <v>8449</v>
      </c>
      <c r="BV3919" s="177" t="s">
        <v>2983</v>
      </c>
      <c r="BW3919" s="177" t="s">
        <v>2983</v>
      </c>
    </row>
    <row r="3920" spans="51:75" x14ac:dyDescent="0.3">
      <c r="AY3920" s="226" t="e">
        <f>VLOOKUP(C3920,#REF!, 2,FALSE)</f>
        <v>#REF!</v>
      </c>
      <c r="BM3920" s="177" t="s">
        <v>462</v>
      </c>
      <c r="BN3920" s="177" t="s">
        <v>2983</v>
      </c>
      <c r="BO3920" s="177" t="s">
        <v>2983</v>
      </c>
      <c r="BU3920" s="177" t="s">
        <v>462</v>
      </c>
      <c r="BV3920" s="177" t="s">
        <v>2983</v>
      </c>
      <c r="BW3920" s="177" t="s">
        <v>2983</v>
      </c>
    </row>
    <row r="3921" spans="51:75" x14ac:dyDescent="0.3">
      <c r="AY3921" s="226" t="e">
        <f>VLOOKUP(C3921,#REF!, 2,FALSE)</f>
        <v>#REF!</v>
      </c>
      <c r="BM3921" s="177" t="s">
        <v>8451</v>
      </c>
      <c r="BN3921" s="177" t="s">
        <v>2983</v>
      </c>
      <c r="BO3921" s="177" t="s">
        <v>2983</v>
      </c>
      <c r="BU3921" s="177" t="s">
        <v>8451</v>
      </c>
      <c r="BV3921" s="177" t="s">
        <v>2983</v>
      </c>
      <c r="BW3921" s="177" t="s">
        <v>2983</v>
      </c>
    </row>
    <row r="3922" spans="51:75" x14ac:dyDescent="0.3">
      <c r="AY3922" s="226" t="e">
        <f>VLOOKUP(C3922,#REF!, 2,FALSE)</f>
        <v>#REF!</v>
      </c>
      <c r="BM3922" s="177" t="s">
        <v>8452</v>
      </c>
      <c r="BN3922" s="177" t="s">
        <v>2983</v>
      </c>
      <c r="BO3922" s="177" t="s">
        <v>2983</v>
      </c>
      <c r="BU3922" s="177" t="s">
        <v>8452</v>
      </c>
      <c r="BV3922" s="177" t="s">
        <v>2983</v>
      </c>
      <c r="BW3922" s="177" t="s">
        <v>2983</v>
      </c>
    </row>
    <row r="3923" spans="51:75" x14ac:dyDescent="0.3">
      <c r="AY3923" s="226" t="e">
        <f>VLOOKUP(C3923,#REF!, 2,FALSE)</f>
        <v>#REF!</v>
      </c>
      <c r="BM3923" s="177" t="s">
        <v>8453</v>
      </c>
      <c r="BN3923" s="177" t="s">
        <v>2983</v>
      </c>
      <c r="BO3923" s="177" t="s">
        <v>2983</v>
      </c>
      <c r="BU3923" s="177" t="s">
        <v>8453</v>
      </c>
      <c r="BV3923" s="177" t="s">
        <v>2983</v>
      </c>
      <c r="BW3923" s="177" t="s">
        <v>2983</v>
      </c>
    </row>
    <row r="3924" spans="51:75" x14ac:dyDescent="0.3">
      <c r="AY3924" s="226" t="e">
        <f>VLOOKUP(C3924,#REF!, 2,FALSE)</f>
        <v>#REF!</v>
      </c>
      <c r="BM3924" s="177" t="s">
        <v>8454</v>
      </c>
      <c r="BN3924" s="177" t="s">
        <v>2983</v>
      </c>
      <c r="BO3924" s="177" t="s">
        <v>2983</v>
      </c>
      <c r="BU3924" s="177" t="s">
        <v>8454</v>
      </c>
      <c r="BV3924" s="177" t="s">
        <v>2983</v>
      </c>
      <c r="BW3924" s="177" t="s">
        <v>2983</v>
      </c>
    </row>
    <row r="3925" spans="51:75" x14ac:dyDescent="0.3">
      <c r="AY3925" s="226" t="e">
        <f>VLOOKUP(C3925,#REF!, 2,FALSE)</f>
        <v>#REF!</v>
      </c>
      <c r="BM3925" s="177" t="s">
        <v>8455</v>
      </c>
      <c r="BN3925" s="177" t="s">
        <v>2983</v>
      </c>
      <c r="BO3925" s="177" t="s">
        <v>2983</v>
      </c>
      <c r="BU3925" s="177" t="s">
        <v>8455</v>
      </c>
      <c r="BV3925" s="177" t="s">
        <v>2983</v>
      </c>
      <c r="BW3925" s="177" t="s">
        <v>2983</v>
      </c>
    </row>
    <row r="3926" spans="51:75" x14ac:dyDescent="0.3">
      <c r="AY3926" s="226" t="e">
        <f>VLOOKUP(C3926,#REF!, 2,FALSE)</f>
        <v>#REF!</v>
      </c>
      <c r="BM3926" s="177" t="s">
        <v>1462</v>
      </c>
      <c r="BN3926" s="177" t="s">
        <v>2983</v>
      </c>
      <c r="BO3926" s="177" t="s">
        <v>2983</v>
      </c>
      <c r="BU3926" s="177" t="s">
        <v>1462</v>
      </c>
      <c r="BV3926" s="177" t="s">
        <v>2983</v>
      </c>
      <c r="BW3926" s="177" t="s">
        <v>2983</v>
      </c>
    </row>
    <row r="3927" spans="51:75" x14ac:dyDescent="0.3">
      <c r="AY3927" s="226" t="e">
        <f>VLOOKUP(C3927,#REF!, 2,FALSE)</f>
        <v>#REF!</v>
      </c>
      <c r="BM3927" s="177" t="s">
        <v>1463</v>
      </c>
      <c r="BN3927" s="177" t="s">
        <v>2983</v>
      </c>
      <c r="BO3927" s="177" t="s">
        <v>2983</v>
      </c>
      <c r="BU3927" s="177" t="s">
        <v>1463</v>
      </c>
      <c r="BV3927" s="177" t="s">
        <v>2983</v>
      </c>
      <c r="BW3927" s="177" t="s">
        <v>2983</v>
      </c>
    </row>
    <row r="3928" spans="51:75" x14ac:dyDescent="0.3">
      <c r="AY3928" s="226" t="e">
        <f>VLOOKUP(C3928,#REF!, 2,FALSE)</f>
        <v>#REF!</v>
      </c>
      <c r="BM3928" s="177" t="s">
        <v>8457</v>
      </c>
      <c r="BN3928" s="177" t="s">
        <v>2983</v>
      </c>
      <c r="BO3928" s="177" t="s">
        <v>2983</v>
      </c>
      <c r="BU3928" s="177" t="s">
        <v>8457</v>
      </c>
      <c r="BV3928" s="177" t="s">
        <v>2983</v>
      </c>
      <c r="BW3928" s="177" t="s">
        <v>2983</v>
      </c>
    </row>
    <row r="3929" spans="51:75" x14ac:dyDescent="0.3">
      <c r="AY3929" s="226" t="e">
        <f>VLOOKUP(C3929,#REF!, 2,FALSE)</f>
        <v>#REF!</v>
      </c>
      <c r="BM3929" s="177" t="s">
        <v>8458</v>
      </c>
      <c r="BN3929" s="177" t="s">
        <v>2983</v>
      </c>
      <c r="BO3929" s="177" t="s">
        <v>8459</v>
      </c>
      <c r="BU3929" s="177" t="s">
        <v>8458</v>
      </c>
      <c r="BV3929" s="177" t="s">
        <v>2983</v>
      </c>
      <c r="BW3929" s="177" t="s">
        <v>8459</v>
      </c>
    </row>
    <row r="3930" spans="51:75" x14ac:dyDescent="0.3">
      <c r="AY3930" s="226" t="e">
        <f>VLOOKUP(C3930,#REF!, 2,FALSE)</f>
        <v>#REF!</v>
      </c>
      <c r="BM3930" s="177" t="s">
        <v>8461</v>
      </c>
      <c r="BN3930" s="177" t="s">
        <v>852</v>
      </c>
      <c r="BO3930" s="177" t="s">
        <v>8462</v>
      </c>
      <c r="BU3930" s="177" t="s">
        <v>8461</v>
      </c>
      <c r="BV3930" s="177" t="s">
        <v>852</v>
      </c>
      <c r="BW3930" s="177" t="s">
        <v>8462</v>
      </c>
    </row>
    <row r="3931" spans="51:75" x14ac:dyDescent="0.3">
      <c r="AY3931" s="226" t="e">
        <f>VLOOKUP(C3931,#REF!, 2,FALSE)</f>
        <v>#REF!</v>
      </c>
      <c r="BM3931" s="177" t="s">
        <v>8463</v>
      </c>
      <c r="BN3931" s="177" t="s">
        <v>3005</v>
      </c>
      <c r="BO3931" s="177" t="s">
        <v>2880</v>
      </c>
      <c r="BU3931" s="177" t="s">
        <v>8463</v>
      </c>
      <c r="BV3931" s="177" t="s">
        <v>3005</v>
      </c>
      <c r="BW3931" s="177" t="s">
        <v>2880</v>
      </c>
    </row>
    <row r="3932" spans="51:75" x14ac:dyDescent="0.3">
      <c r="AY3932" s="226" t="e">
        <f>VLOOKUP(C3932,#REF!, 2,FALSE)</f>
        <v>#REF!</v>
      </c>
      <c r="BM3932" s="177" t="s">
        <v>488</v>
      </c>
      <c r="BN3932" s="177" t="s">
        <v>16979</v>
      </c>
      <c r="BO3932" s="177" t="s">
        <v>1858</v>
      </c>
      <c r="BU3932" s="177" t="s">
        <v>488</v>
      </c>
      <c r="BV3932" s="177" t="s">
        <v>16979</v>
      </c>
      <c r="BW3932" s="177" t="s">
        <v>1858</v>
      </c>
    </row>
    <row r="3933" spans="51:75" x14ac:dyDescent="0.3">
      <c r="AY3933" s="226" t="e">
        <f>VLOOKUP(C3933,#REF!, 2,FALSE)</f>
        <v>#REF!</v>
      </c>
      <c r="BM3933" s="177" t="s">
        <v>8464</v>
      </c>
      <c r="BN3933" s="177" t="s">
        <v>928</v>
      </c>
      <c r="BO3933" s="177" t="s">
        <v>1341</v>
      </c>
      <c r="BU3933" s="177" t="s">
        <v>8464</v>
      </c>
      <c r="BV3933" s="177" t="s">
        <v>928</v>
      </c>
      <c r="BW3933" s="177" t="s">
        <v>1341</v>
      </c>
    </row>
    <row r="3934" spans="51:75" x14ac:dyDescent="0.3">
      <c r="AY3934" s="226" t="e">
        <f>VLOOKUP(C3934,#REF!, 2,FALSE)</f>
        <v>#REF!</v>
      </c>
      <c r="BM3934" s="177" t="s">
        <v>1464</v>
      </c>
      <c r="BN3934" s="177" t="s">
        <v>923</v>
      </c>
      <c r="BO3934" s="177" t="s">
        <v>3527</v>
      </c>
      <c r="BU3934" s="177" t="s">
        <v>1464</v>
      </c>
      <c r="BV3934" s="177" t="s">
        <v>923</v>
      </c>
      <c r="BW3934" s="177" t="s">
        <v>3527</v>
      </c>
    </row>
    <row r="3935" spans="51:75" x14ac:dyDescent="0.3">
      <c r="AY3935" s="226" t="e">
        <f>VLOOKUP(C3935,#REF!, 2,FALSE)</f>
        <v>#REF!</v>
      </c>
      <c r="BM3935" s="177" t="s">
        <v>8467</v>
      </c>
      <c r="BN3935" s="177" t="s">
        <v>3002</v>
      </c>
      <c r="BO3935" s="177" t="s">
        <v>8468</v>
      </c>
      <c r="BU3935" s="177" t="s">
        <v>8467</v>
      </c>
      <c r="BV3935" s="177" t="s">
        <v>3002</v>
      </c>
      <c r="BW3935" s="177" t="s">
        <v>8468</v>
      </c>
    </row>
    <row r="3936" spans="51:75" x14ac:dyDescent="0.3">
      <c r="AY3936" s="226" t="e">
        <f>VLOOKUP(C3936,#REF!, 2,FALSE)</f>
        <v>#REF!</v>
      </c>
      <c r="BM3936" s="177" t="s">
        <v>1465</v>
      </c>
      <c r="BN3936" s="177" t="s">
        <v>16979</v>
      </c>
      <c r="BO3936" s="177" t="s">
        <v>8469</v>
      </c>
      <c r="BU3936" s="177" t="s">
        <v>1465</v>
      </c>
      <c r="BV3936" s="177" t="s">
        <v>16979</v>
      </c>
      <c r="BW3936" s="177" t="s">
        <v>8469</v>
      </c>
    </row>
    <row r="3937" spans="51:75" x14ac:dyDescent="0.3">
      <c r="AY3937" s="226" t="e">
        <f>VLOOKUP(C3937,#REF!, 2,FALSE)</f>
        <v>#REF!</v>
      </c>
      <c r="BM3937" s="177" t="s">
        <v>479</v>
      </c>
      <c r="BN3937" s="177" t="s">
        <v>3005</v>
      </c>
      <c r="BO3937" s="177" t="s">
        <v>3663</v>
      </c>
      <c r="BU3937" s="177" t="s">
        <v>479</v>
      </c>
      <c r="BV3937" s="177" t="s">
        <v>3005</v>
      </c>
      <c r="BW3937" s="177" t="s">
        <v>3663</v>
      </c>
    </row>
    <row r="3938" spans="51:75" x14ac:dyDescent="0.3">
      <c r="AY3938" s="226" t="e">
        <f>VLOOKUP(C3938,#REF!, 2,FALSE)</f>
        <v>#REF!</v>
      </c>
      <c r="BM3938" s="177" t="s">
        <v>8470</v>
      </c>
      <c r="BN3938" s="177" t="s">
        <v>3045</v>
      </c>
      <c r="BO3938" s="177" t="s">
        <v>8471</v>
      </c>
      <c r="BU3938" s="177" t="s">
        <v>8470</v>
      </c>
      <c r="BV3938" s="177" t="s">
        <v>3045</v>
      </c>
      <c r="BW3938" s="177" t="s">
        <v>8471</v>
      </c>
    </row>
    <row r="3939" spans="51:75" x14ac:dyDescent="0.3">
      <c r="AY3939" s="226" t="e">
        <f>VLOOKUP(C3939,#REF!, 2,FALSE)</f>
        <v>#REF!</v>
      </c>
      <c r="BM3939" s="177" t="s">
        <v>1466</v>
      </c>
      <c r="BN3939" s="177" t="s">
        <v>3002</v>
      </c>
      <c r="BO3939" s="177" t="s">
        <v>8472</v>
      </c>
      <c r="BU3939" s="177" t="s">
        <v>1466</v>
      </c>
      <c r="BV3939" s="177" t="s">
        <v>3002</v>
      </c>
      <c r="BW3939" s="177" t="s">
        <v>8472</v>
      </c>
    </row>
    <row r="3940" spans="51:75" x14ac:dyDescent="0.3">
      <c r="AY3940" s="226" t="e">
        <f>VLOOKUP(C3940,#REF!, 2,FALSE)</f>
        <v>#REF!</v>
      </c>
      <c r="BM3940" s="177" t="s">
        <v>8473</v>
      </c>
      <c r="BN3940" s="177" t="s">
        <v>3245</v>
      </c>
      <c r="BO3940" s="177" t="s">
        <v>2983</v>
      </c>
      <c r="BU3940" s="177" t="s">
        <v>8473</v>
      </c>
      <c r="BV3940" s="177" t="s">
        <v>3245</v>
      </c>
      <c r="BW3940" s="177" t="s">
        <v>2983</v>
      </c>
    </row>
    <row r="3941" spans="51:75" x14ac:dyDescent="0.3">
      <c r="AY3941" s="226" t="e">
        <f>VLOOKUP(C3941,#REF!, 2,FALSE)</f>
        <v>#REF!</v>
      </c>
      <c r="BM3941" s="177" t="s">
        <v>8475</v>
      </c>
      <c r="BN3941" s="177" t="s">
        <v>3002</v>
      </c>
      <c r="BO3941" s="177" t="s">
        <v>4762</v>
      </c>
      <c r="BU3941" s="177" t="s">
        <v>8475</v>
      </c>
      <c r="BV3941" s="177" t="s">
        <v>3002</v>
      </c>
      <c r="BW3941" s="177" t="s">
        <v>4762</v>
      </c>
    </row>
    <row r="3942" spans="51:75" x14ac:dyDescent="0.3">
      <c r="AY3942" s="226" t="e">
        <f>VLOOKUP(C3942,#REF!, 2,FALSE)</f>
        <v>#REF!</v>
      </c>
      <c r="BM3942" s="177" t="s">
        <v>8477</v>
      </c>
      <c r="BN3942" s="177" t="s">
        <v>1342</v>
      </c>
      <c r="BO3942" s="177" t="s">
        <v>2983</v>
      </c>
      <c r="BU3942" s="177" t="s">
        <v>8477</v>
      </c>
      <c r="BV3942" s="177" t="s">
        <v>1342</v>
      </c>
      <c r="BW3942" s="177" t="s">
        <v>2983</v>
      </c>
    </row>
    <row r="3943" spans="51:75" x14ac:dyDescent="0.3">
      <c r="AY3943" s="226" t="e">
        <f>VLOOKUP(C3943,#REF!, 2,FALSE)</f>
        <v>#REF!</v>
      </c>
      <c r="BM3943" s="177" t="s">
        <v>8478</v>
      </c>
      <c r="BN3943" s="177" t="s">
        <v>3005</v>
      </c>
      <c r="BO3943" s="177" t="s">
        <v>2983</v>
      </c>
      <c r="BU3943" s="177" t="s">
        <v>8478</v>
      </c>
      <c r="BV3943" s="177" t="s">
        <v>3005</v>
      </c>
      <c r="BW3943" s="177" t="s">
        <v>2983</v>
      </c>
    </row>
    <row r="3944" spans="51:75" x14ac:dyDescent="0.3">
      <c r="AY3944" s="226" t="e">
        <f>VLOOKUP(C3944,#REF!, 2,FALSE)</f>
        <v>#REF!</v>
      </c>
      <c r="BM3944" s="177" t="s">
        <v>487</v>
      </c>
      <c r="BN3944" s="177" t="s">
        <v>3005</v>
      </c>
      <c r="BO3944" s="177" t="s">
        <v>8480</v>
      </c>
      <c r="BU3944" s="177" t="s">
        <v>487</v>
      </c>
      <c r="BV3944" s="177" t="s">
        <v>3005</v>
      </c>
      <c r="BW3944" s="177" t="s">
        <v>8480</v>
      </c>
    </row>
    <row r="3945" spans="51:75" x14ac:dyDescent="0.3">
      <c r="AY3945" s="226" t="e">
        <f>VLOOKUP(C3945,#REF!, 2,FALSE)</f>
        <v>#REF!</v>
      </c>
      <c r="BM3945" s="177" t="s">
        <v>8481</v>
      </c>
      <c r="BN3945" s="177" t="s">
        <v>1342</v>
      </c>
      <c r="BO3945" s="177" t="s">
        <v>8482</v>
      </c>
      <c r="BU3945" s="177" t="s">
        <v>8481</v>
      </c>
      <c r="BV3945" s="177" t="s">
        <v>1342</v>
      </c>
      <c r="BW3945" s="177" t="s">
        <v>8482</v>
      </c>
    </row>
    <row r="3946" spans="51:75" x14ac:dyDescent="0.3">
      <c r="AY3946" s="226" t="e">
        <f>VLOOKUP(C3946,#REF!, 2,FALSE)</f>
        <v>#REF!</v>
      </c>
      <c r="BM3946" s="177" t="s">
        <v>8483</v>
      </c>
      <c r="BN3946" s="177" t="s">
        <v>2983</v>
      </c>
      <c r="BO3946" s="177" t="s">
        <v>8484</v>
      </c>
      <c r="BU3946" s="177" t="s">
        <v>8483</v>
      </c>
      <c r="BV3946" s="177" t="s">
        <v>2983</v>
      </c>
      <c r="BW3946" s="177" t="s">
        <v>8484</v>
      </c>
    </row>
    <row r="3947" spans="51:75" x14ac:dyDescent="0.3">
      <c r="AY3947" s="226" t="e">
        <f>VLOOKUP(C3947,#REF!, 2,FALSE)</f>
        <v>#REF!</v>
      </c>
      <c r="BM3947" s="177" t="s">
        <v>8485</v>
      </c>
      <c r="BN3947" s="177" t="s">
        <v>2983</v>
      </c>
      <c r="BO3947" s="177" t="s">
        <v>8486</v>
      </c>
      <c r="BU3947" s="177" t="s">
        <v>8485</v>
      </c>
      <c r="BV3947" s="177" t="s">
        <v>2983</v>
      </c>
      <c r="BW3947" s="177" t="s">
        <v>8486</v>
      </c>
    </row>
    <row r="3948" spans="51:75" x14ac:dyDescent="0.3">
      <c r="AY3948" s="226" t="e">
        <f>VLOOKUP(C3948,#REF!, 2,FALSE)</f>
        <v>#REF!</v>
      </c>
      <c r="BM3948" s="177" t="s">
        <v>8487</v>
      </c>
      <c r="BN3948" s="177" t="s">
        <v>16979</v>
      </c>
      <c r="BO3948" s="177" t="s">
        <v>1124</v>
      </c>
      <c r="BU3948" s="177" t="s">
        <v>8487</v>
      </c>
      <c r="BV3948" s="177" t="s">
        <v>16979</v>
      </c>
      <c r="BW3948" s="177" t="s">
        <v>1124</v>
      </c>
    </row>
    <row r="3949" spans="51:75" x14ac:dyDescent="0.3">
      <c r="AY3949" s="226" t="e">
        <f>VLOOKUP(C3949,#REF!, 2,FALSE)</f>
        <v>#REF!</v>
      </c>
      <c r="BM3949" s="177" t="s">
        <v>8488</v>
      </c>
      <c r="BN3949" s="177" t="s">
        <v>16979</v>
      </c>
      <c r="BO3949" s="177" t="s">
        <v>6664</v>
      </c>
      <c r="BU3949" s="177" t="s">
        <v>8488</v>
      </c>
      <c r="BV3949" s="177" t="s">
        <v>16979</v>
      </c>
      <c r="BW3949" s="177" t="s">
        <v>6664</v>
      </c>
    </row>
    <row r="3950" spans="51:75" x14ac:dyDescent="0.3">
      <c r="AY3950" s="226" t="e">
        <f>VLOOKUP(C3950,#REF!, 2,FALSE)</f>
        <v>#REF!</v>
      </c>
      <c r="BM3950" s="177" t="s">
        <v>1467</v>
      </c>
      <c r="BN3950" s="177" t="s">
        <v>16979</v>
      </c>
      <c r="BO3950" s="177" t="s">
        <v>8489</v>
      </c>
      <c r="BU3950" s="177" t="s">
        <v>1467</v>
      </c>
      <c r="BV3950" s="177" t="s">
        <v>16979</v>
      </c>
      <c r="BW3950" s="177" t="s">
        <v>8489</v>
      </c>
    </row>
    <row r="3951" spans="51:75" x14ac:dyDescent="0.3">
      <c r="AY3951" s="226" t="e">
        <f>VLOOKUP(C3951,#REF!, 2,FALSE)</f>
        <v>#REF!</v>
      </c>
      <c r="BM3951" s="177" t="s">
        <v>1468</v>
      </c>
      <c r="BN3951" s="177" t="s">
        <v>16979</v>
      </c>
      <c r="BO3951" s="177" t="s">
        <v>8490</v>
      </c>
      <c r="BU3951" s="177" t="s">
        <v>1468</v>
      </c>
      <c r="BV3951" s="177" t="s">
        <v>16979</v>
      </c>
      <c r="BW3951" s="177" t="s">
        <v>8490</v>
      </c>
    </row>
    <row r="3952" spans="51:75" x14ac:dyDescent="0.3">
      <c r="AY3952" s="226" t="e">
        <f>VLOOKUP(C3952,#REF!, 2,FALSE)</f>
        <v>#REF!</v>
      </c>
      <c r="BM3952" s="177" t="s">
        <v>8491</v>
      </c>
      <c r="BN3952" s="177" t="s">
        <v>703</v>
      </c>
      <c r="BO3952" s="177" t="s">
        <v>3577</v>
      </c>
      <c r="BU3952" s="177" t="s">
        <v>8491</v>
      </c>
      <c r="BV3952" s="177" t="s">
        <v>703</v>
      </c>
      <c r="BW3952" s="177" t="s">
        <v>3577</v>
      </c>
    </row>
    <row r="3953" spans="51:75" x14ac:dyDescent="0.3">
      <c r="AY3953" s="226" t="e">
        <f>VLOOKUP(C3953,#REF!, 2,FALSE)</f>
        <v>#REF!</v>
      </c>
      <c r="BM3953" s="177" t="s">
        <v>8492</v>
      </c>
      <c r="BN3953" s="177" t="s">
        <v>614</v>
      </c>
      <c r="BO3953" s="177" t="s">
        <v>2983</v>
      </c>
      <c r="BU3953" s="177" t="s">
        <v>8492</v>
      </c>
      <c r="BV3953" s="177" t="s">
        <v>614</v>
      </c>
      <c r="BW3953" s="177" t="s">
        <v>2983</v>
      </c>
    </row>
    <row r="3954" spans="51:75" x14ac:dyDescent="0.3">
      <c r="AY3954" s="226" t="e">
        <f>VLOOKUP(C3954,#REF!, 2,FALSE)</f>
        <v>#REF!</v>
      </c>
      <c r="BM3954" s="177" t="s">
        <v>472</v>
      </c>
      <c r="BN3954" s="177" t="s">
        <v>926</v>
      </c>
      <c r="BO3954" s="177" t="s">
        <v>2983</v>
      </c>
      <c r="BU3954" s="177" t="s">
        <v>472</v>
      </c>
      <c r="BV3954" s="177" t="s">
        <v>926</v>
      </c>
      <c r="BW3954" s="177" t="s">
        <v>2983</v>
      </c>
    </row>
    <row r="3955" spans="51:75" x14ac:dyDescent="0.3">
      <c r="AY3955" s="226" t="e">
        <f>VLOOKUP(C3955,#REF!, 2,FALSE)</f>
        <v>#REF!</v>
      </c>
      <c r="BM3955" s="177" t="s">
        <v>8494</v>
      </c>
      <c r="BN3955" s="177" t="s">
        <v>2451</v>
      </c>
      <c r="BO3955" s="177" t="s">
        <v>8495</v>
      </c>
      <c r="BU3955" s="177" t="s">
        <v>8494</v>
      </c>
      <c r="BV3955" s="177" t="s">
        <v>2451</v>
      </c>
      <c r="BW3955" s="177" t="s">
        <v>8495</v>
      </c>
    </row>
    <row r="3956" spans="51:75" x14ac:dyDescent="0.3">
      <c r="AY3956" s="226" t="e">
        <f>VLOOKUP(C3956,#REF!, 2,FALSE)</f>
        <v>#REF!</v>
      </c>
      <c r="BM3956" s="177" t="s">
        <v>8497</v>
      </c>
      <c r="BN3956" s="177" t="s">
        <v>613</v>
      </c>
      <c r="BO3956" s="177" t="s">
        <v>2983</v>
      </c>
      <c r="BU3956" s="177" t="s">
        <v>8497</v>
      </c>
      <c r="BV3956" s="177" t="s">
        <v>613</v>
      </c>
      <c r="BW3956" s="177" t="s">
        <v>2983</v>
      </c>
    </row>
    <row r="3957" spans="51:75" x14ac:dyDescent="0.3">
      <c r="AY3957" s="226" t="e">
        <f>VLOOKUP(C3957,#REF!, 2,FALSE)</f>
        <v>#REF!</v>
      </c>
      <c r="BM3957" s="177" t="s">
        <v>8498</v>
      </c>
      <c r="BN3957" s="177" t="s">
        <v>666</v>
      </c>
      <c r="BO3957" s="177" t="s">
        <v>4436</v>
      </c>
      <c r="BU3957" s="177" t="s">
        <v>8498</v>
      </c>
      <c r="BV3957" s="177" t="s">
        <v>666</v>
      </c>
      <c r="BW3957" s="177" t="s">
        <v>4436</v>
      </c>
    </row>
    <row r="3958" spans="51:75" x14ac:dyDescent="0.3">
      <c r="AY3958" s="226" t="e">
        <f>VLOOKUP(C3958,#REF!, 2,FALSE)</f>
        <v>#REF!</v>
      </c>
      <c r="BM3958" s="177" t="s">
        <v>8499</v>
      </c>
      <c r="BN3958" s="177" t="s">
        <v>666</v>
      </c>
      <c r="BO3958" s="177" t="s">
        <v>8501</v>
      </c>
      <c r="BU3958" s="177" t="s">
        <v>8499</v>
      </c>
      <c r="BV3958" s="177" t="s">
        <v>666</v>
      </c>
      <c r="BW3958" s="177" t="s">
        <v>8501</v>
      </c>
    </row>
    <row r="3959" spans="51:75" x14ac:dyDescent="0.3">
      <c r="AY3959" s="226" t="e">
        <f>VLOOKUP(C3959,#REF!, 2,FALSE)</f>
        <v>#REF!</v>
      </c>
      <c r="BM3959" s="177" t="s">
        <v>8503</v>
      </c>
      <c r="BN3959" s="177" t="s">
        <v>3087</v>
      </c>
      <c r="BO3959" s="177" t="s">
        <v>8504</v>
      </c>
      <c r="BU3959" s="177" t="s">
        <v>8503</v>
      </c>
      <c r="BV3959" s="177" t="s">
        <v>3087</v>
      </c>
      <c r="BW3959" s="177" t="s">
        <v>8504</v>
      </c>
    </row>
    <row r="3960" spans="51:75" x14ac:dyDescent="0.3">
      <c r="AY3960" s="226" t="e">
        <f>VLOOKUP(C3960,#REF!, 2,FALSE)</f>
        <v>#REF!</v>
      </c>
      <c r="BM3960" s="177" t="s">
        <v>8505</v>
      </c>
      <c r="BN3960" s="177" t="s">
        <v>613</v>
      </c>
      <c r="BO3960" s="177" t="s">
        <v>5343</v>
      </c>
      <c r="BU3960" s="177" t="s">
        <v>8505</v>
      </c>
      <c r="BV3960" s="177" t="s">
        <v>613</v>
      </c>
      <c r="BW3960" s="177" t="s">
        <v>5343</v>
      </c>
    </row>
    <row r="3961" spans="51:75" x14ac:dyDescent="0.3">
      <c r="AY3961" s="226" t="e">
        <f>VLOOKUP(C3961,#REF!, 2,FALSE)</f>
        <v>#REF!</v>
      </c>
      <c r="BM3961" s="177" t="s">
        <v>8506</v>
      </c>
      <c r="BN3961" s="177" t="s">
        <v>852</v>
      </c>
      <c r="BO3961" s="177" t="s">
        <v>3906</v>
      </c>
      <c r="BU3961" s="177" t="s">
        <v>8506</v>
      </c>
      <c r="BV3961" s="177" t="s">
        <v>852</v>
      </c>
      <c r="BW3961" s="177" t="s">
        <v>3906</v>
      </c>
    </row>
    <row r="3962" spans="51:75" x14ac:dyDescent="0.3">
      <c r="AY3962" s="226" t="e">
        <f>VLOOKUP(C3962,#REF!, 2,FALSE)</f>
        <v>#REF!</v>
      </c>
      <c r="BM3962" s="177" t="s">
        <v>8507</v>
      </c>
      <c r="BN3962" s="177" t="s">
        <v>852</v>
      </c>
      <c r="BO3962" s="177" t="s">
        <v>8508</v>
      </c>
      <c r="BU3962" s="177" t="s">
        <v>8507</v>
      </c>
      <c r="BV3962" s="177" t="s">
        <v>852</v>
      </c>
      <c r="BW3962" s="177" t="s">
        <v>8508</v>
      </c>
    </row>
    <row r="3963" spans="51:75" x14ac:dyDescent="0.3">
      <c r="AY3963" s="226" t="e">
        <f>VLOOKUP(C3963,#REF!, 2,FALSE)</f>
        <v>#REF!</v>
      </c>
      <c r="BM3963" s="177" t="s">
        <v>8509</v>
      </c>
      <c r="BN3963" s="177" t="s">
        <v>3005</v>
      </c>
      <c r="BO3963" s="177" t="s">
        <v>8510</v>
      </c>
      <c r="BU3963" s="177" t="s">
        <v>8509</v>
      </c>
      <c r="BV3963" s="177" t="s">
        <v>3005</v>
      </c>
      <c r="BW3963" s="177" t="s">
        <v>8510</v>
      </c>
    </row>
    <row r="3964" spans="51:75" x14ac:dyDescent="0.3">
      <c r="AY3964" s="226" t="e">
        <f>VLOOKUP(C3964,#REF!, 2,FALSE)</f>
        <v>#REF!</v>
      </c>
      <c r="BM3964" s="177" t="s">
        <v>8511</v>
      </c>
      <c r="BN3964" s="177" t="s">
        <v>2983</v>
      </c>
      <c r="BO3964" s="177" t="s">
        <v>2983</v>
      </c>
      <c r="BU3964" s="177" t="s">
        <v>8511</v>
      </c>
      <c r="BV3964" s="177" t="s">
        <v>2983</v>
      </c>
      <c r="BW3964" s="177" t="s">
        <v>2983</v>
      </c>
    </row>
    <row r="3965" spans="51:75" x14ac:dyDescent="0.3">
      <c r="AY3965" s="226" t="e">
        <f>VLOOKUP(C3965,#REF!, 2,FALSE)</f>
        <v>#REF!</v>
      </c>
      <c r="BM3965" s="177" t="s">
        <v>8513</v>
      </c>
      <c r="BN3965" s="177" t="s">
        <v>16979</v>
      </c>
      <c r="BO3965" s="177" t="s">
        <v>8514</v>
      </c>
      <c r="BU3965" s="177" t="s">
        <v>8513</v>
      </c>
      <c r="BV3965" s="177" t="s">
        <v>16979</v>
      </c>
      <c r="BW3965" s="177" t="s">
        <v>8514</v>
      </c>
    </row>
    <row r="3966" spans="51:75" x14ac:dyDescent="0.3">
      <c r="AY3966" s="226" t="e">
        <f>VLOOKUP(C3966,#REF!, 2,FALSE)</f>
        <v>#REF!</v>
      </c>
      <c r="BM3966" s="177" t="s">
        <v>8515</v>
      </c>
      <c r="BN3966" s="177" t="s">
        <v>2983</v>
      </c>
      <c r="BO3966" s="177" t="s">
        <v>2983</v>
      </c>
      <c r="BU3966" s="177" t="s">
        <v>8515</v>
      </c>
      <c r="BV3966" s="177" t="s">
        <v>2983</v>
      </c>
      <c r="BW3966" s="177" t="s">
        <v>2983</v>
      </c>
    </row>
    <row r="3967" spans="51:75" x14ac:dyDescent="0.3">
      <c r="AY3967" s="226" t="e">
        <f>VLOOKUP(C3967,#REF!, 2,FALSE)</f>
        <v>#REF!</v>
      </c>
      <c r="BM3967" s="177" t="s">
        <v>8516</v>
      </c>
      <c r="BN3967" s="177" t="s">
        <v>2983</v>
      </c>
      <c r="BO3967" s="177" t="s">
        <v>2983</v>
      </c>
      <c r="BU3967" s="177" t="s">
        <v>8516</v>
      </c>
      <c r="BV3967" s="177" t="s">
        <v>2983</v>
      </c>
      <c r="BW3967" s="177" t="s">
        <v>2983</v>
      </c>
    </row>
    <row r="3968" spans="51:75" x14ac:dyDescent="0.3">
      <c r="AY3968" s="226" t="e">
        <f>VLOOKUP(C3968,#REF!, 2,FALSE)</f>
        <v>#REF!</v>
      </c>
      <c r="BM3968" s="177" t="s">
        <v>8518</v>
      </c>
      <c r="BN3968" s="177" t="s">
        <v>16979</v>
      </c>
      <c r="BO3968" s="177" t="s">
        <v>1262</v>
      </c>
      <c r="BU3968" s="177" t="s">
        <v>8518</v>
      </c>
      <c r="BV3968" s="177" t="s">
        <v>16979</v>
      </c>
      <c r="BW3968" s="177" t="s">
        <v>1262</v>
      </c>
    </row>
    <row r="3969" spans="51:75" x14ac:dyDescent="0.3">
      <c r="AY3969" s="226" t="e">
        <f>VLOOKUP(C3969,#REF!, 2,FALSE)</f>
        <v>#REF!</v>
      </c>
      <c r="BM3969" s="177" t="s">
        <v>8519</v>
      </c>
      <c r="BN3969" s="177" t="s">
        <v>2983</v>
      </c>
      <c r="BO3969" s="177" t="s">
        <v>2983</v>
      </c>
      <c r="BU3969" s="177" t="s">
        <v>8519</v>
      </c>
      <c r="BV3969" s="177" t="s">
        <v>2983</v>
      </c>
      <c r="BW3969" s="177" t="s">
        <v>2983</v>
      </c>
    </row>
    <row r="3970" spans="51:75" x14ac:dyDescent="0.3">
      <c r="AY3970" s="226" t="e">
        <f>VLOOKUP(C3970,#REF!, 2,FALSE)</f>
        <v>#REF!</v>
      </c>
      <c r="BM3970" s="177" t="s">
        <v>8520</v>
      </c>
      <c r="BN3970" s="177" t="s">
        <v>2983</v>
      </c>
      <c r="BO3970" s="177" t="s">
        <v>2983</v>
      </c>
      <c r="BU3970" s="177" t="s">
        <v>8520</v>
      </c>
      <c r="BV3970" s="177" t="s">
        <v>2983</v>
      </c>
      <c r="BW3970" s="177" t="s">
        <v>2983</v>
      </c>
    </row>
    <row r="3971" spans="51:75" x14ac:dyDescent="0.3">
      <c r="AY3971" s="226" t="e">
        <f>VLOOKUP(C3971,#REF!, 2,FALSE)</f>
        <v>#REF!</v>
      </c>
      <c r="BM3971" s="177" t="s">
        <v>8521</v>
      </c>
      <c r="BN3971" s="177" t="s">
        <v>621</v>
      </c>
      <c r="BO3971" s="177" t="s">
        <v>2983</v>
      </c>
      <c r="BU3971" s="177" t="s">
        <v>8521</v>
      </c>
      <c r="BV3971" s="177" t="s">
        <v>621</v>
      </c>
      <c r="BW3971" s="177" t="s">
        <v>2983</v>
      </c>
    </row>
    <row r="3972" spans="51:75" x14ac:dyDescent="0.3">
      <c r="AY3972" s="226" t="e">
        <f>VLOOKUP(C3972,#REF!, 2,FALSE)</f>
        <v>#REF!</v>
      </c>
      <c r="BM3972" s="177" t="s">
        <v>8522</v>
      </c>
      <c r="BN3972" s="177" t="s">
        <v>710</v>
      </c>
      <c r="BO3972" s="177" t="s">
        <v>2983</v>
      </c>
      <c r="BU3972" s="177" t="s">
        <v>8522</v>
      </c>
      <c r="BV3972" s="177" t="s">
        <v>710</v>
      </c>
      <c r="BW3972" s="177" t="s">
        <v>2983</v>
      </c>
    </row>
    <row r="3973" spans="51:75" x14ac:dyDescent="0.3">
      <c r="AY3973" s="226" t="e">
        <f>VLOOKUP(C3973,#REF!, 2,FALSE)</f>
        <v>#REF!</v>
      </c>
      <c r="BM3973" s="177" t="s">
        <v>455</v>
      </c>
      <c r="BN3973" s="177" t="s">
        <v>613</v>
      </c>
      <c r="BO3973" s="177" t="s">
        <v>8525</v>
      </c>
      <c r="BU3973" s="177" t="s">
        <v>455</v>
      </c>
      <c r="BV3973" s="177" t="s">
        <v>613</v>
      </c>
      <c r="BW3973" s="177" t="s">
        <v>8525</v>
      </c>
    </row>
    <row r="3974" spans="51:75" x14ac:dyDescent="0.3">
      <c r="AY3974" s="226" t="e">
        <f>VLOOKUP(C3974,#REF!, 2,FALSE)</f>
        <v>#REF!</v>
      </c>
      <c r="BM3974" s="177" t="s">
        <v>8526</v>
      </c>
      <c r="BN3974" s="177" t="s">
        <v>1400</v>
      </c>
      <c r="BO3974" s="177" t="s">
        <v>2983</v>
      </c>
      <c r="BU3974" s="177" t="s">
        <v>8526</v>
      </c>
      <c r="BV3974" s="177" t="s">
        <v>1400</v>
      </c>
      <c r="BW3974" s="177" t="s">
        <v>2983</v>
      </c>
    </row>
    <row r="3975" spans="51:75" x14ac:dyDescent="0.3">
      <c r="AY3975" s="226" t="e">
        <f>VLOOKUP(C3975,#REF!, 2,FALSE)</f>
        <v>#REF!</v>
      </c>
      <c r="BM3975" s="177" t="s">
        <v>8527</v>
      </c>
      <c r="BN3975" s="177" t="s">
        <v>636</v>
      </c>
      <c r="BO3975" s="177" t="s">
        <v>2983</v>
      </c>
      <c r="BU3975" s="177" t="s">
        <v>8527</v>
      </c>
      <c r="BV3975" s="177" t="s">
        <v>636</v>
      </c>
      <c r="BW3975" s="177" t="s">
        <v>2983</v>
      </c>
    </row>
    <row r="3976" spans="51:75" x14ac:dyDescent="0.3">
      <c r="AY3976" s="226" t="e">
        <f>VLOOKUP(C3976,#REF!, 2,FALSE)</f>
        <v>#REF!</v>
      </c>
      <c r="BM3976" s="177" t="s">
        <v>8528</v>
      </c>
      <c r="BN3976" s="177" t="s">
        <v>2983</v>
      </c>
      <c r="BO3976" s="177" t="s">
        <v>8529</v>
      </c>
      <c r="BU3976" s="177" t="s">
        <v>8528</v>
      </c>
      <c r="BV3976" s="177" t="s">
        <v>2983</v>
      </c>
      <c r="BW3976" s="177" t="s">
        <v>8529</v>
      </c>
    </row>
    <row r="3977" spans="51:75" x14ac:dyDescent="0.3">
      <c r="AY3977" s="226" t="e">
        <f>VLOOKUP(C3977,#REF!, 2,FALSE)</f>
        <v>#REF!</v>
      </c>
      <c r="BM3977" s="177" t="s">
        <v>8530</v>
      </c>
      <c r="BN3977" s="177" t="s">
        <v>666</v>
      </c>
      <c r="BO3977" s="177" t="s">
        <v>2983</v>
      </c>
      <c r="BU3977" s="177" t="s">
        <v>8530</v>
      </c>
      <c r="BV3977" s="177" t="s">
        <v>666</v>
      </c>
      <c r="BW3977" s="177" t="s">
        <v>2983</v>
      </c>
    </row>
    <row r="3978" spans="51:75" x14ac:dyDescent="0.3">
      <c r="AY3978" s="226" t="e">
        <f>VLOOKUP(C3978,#REF!, 2,FALSE)</f>
        <v>#REF!</v>
      </c>
      <c r="BM3978" s="177" t="s">
        <v>8531</v>
      </c>
      <c r="BN3978" s="177" t="s">
        <v>3005</v>
      </c>
      <c r="BO3978" s="177" t="s">
        <v>1262</v>
      </c>
      <c r="BU3978" s="177" t="s">
        <v>8531</v>
      </c>
      <c r="BV3978" s="177" t="s">
        <v>3005</v>
      </c>
      <c r="BW3978" s="177" t="s">
        <v>1262</v>
      </c>
    </row>
    <row r="3979" spans="51:75" x14ac:dyDescent="0.3">
      <c r="AY3979" s="226" t="e">
        <f>VLOOKUP(C3979,#REF!, 2,FALSE)</f>
        <v>#REF!</v>
      </c>
      <c r="BM3979" s="177" t="s">
        <v>8532</v>
      </c>
      <c r="BN3979" s="177" t="s">
        <v>2983</v>
      </c>
      <c r="BO3979" s="177" t="s">
        <v>2983</v>
      </c>
      <c r="BU3979" s="177" t="s">
        <v>8532</v>
      </c>
      <c r="BV3979" s="177" t="s">
        <v>2983</v>
      </c>
      <c r="BW3979" s="177" t="s">
        <v>2983</v>
      </c>
    </row>
    <row r="3980" spans="51:75" x14ac:dyDescent="0.3">
      <c r="AY3980" s="226" t="e">
        <f>VLOOKUP(C3980,#REF!, 2,FALSE)</f>
        <v>#REF!</v>
      </c>
      <c r="BM3980" s="177" t="s">
        <v>8534</v>
      </c>
      <c r="BN3980" s="177" t="s">
        <v>3087</v>
      </c>
      <c r="BO3980" s="177" t="s">
        <v>2983</v>
      </c>
      <c r="BU3980" s="177" t="s">
        <v>8534</v>
      </c>
      <c r="BV3980" s="177" t="s">
        <v>3087</v>
      </c>
      <c r="BW3980" s="177" t="s">
        <v>2983</v>
      </c>
    </row>
    <row r="3981" spans="51:75" x14ac:dyDescent="0.3">
      <c r="AY3981" s="226" t="e">
        <f>VLOOKUP(C3981,#REF!, 2,FALSE)</f>
        <v>#REF!</v>
      </c>
      <c r="BM3981" s="177" t="s">
        <v>8536</v>
      </c>
      <c r="BN3981" s="177" t="s">
        <v>1400</v>
      </c>
      <c r="BO3981" s="177" t="s">
        <v>2983</v>
      </c>
      <c r="BU3981" s="177" t="s">
        <v>8536</v>
      </c>
      <c r="BV3981" s="177" t="s">
        <v>1400</v>
      </c>
      <c r="BW3981" s="177" t="s">
        <v>2983</v>
      </c>
    </row>
    <row r="3982" spans="51:75" x14ac:dyDescent="0.3">
      <c r="AY3982" s="226" t="e">
        <f>VLOOKUP(C3982,#REF!, 2,FALSE)</f>
        <v>#REF!</v>
      </c>
      <c r="BM3982" s="177" t="s">
        <v>8537</v>
      </c>
      <c r="BN3982" s="177" t="s">
        <v>16979</v>
      </c>
      <c r="BO3982" s="177" t="s">
        <v>8539</v>
      </c>
      <c r="BU3982" s="177" t="s">
        <v>8537</v>
      </c>
      <c r="BV3982" s="177" t="s">
        <v>16979</v>
      </c>
      <c r="BW3982" s="177" t="s">
        <v>8539</v>
      </c>
    </row>
    <row r="3983" spans="51:75" x14ac:dyDescent="0.3">
      <c r="AY3983" s="226" t="e">
        <f>VLOOKUP(C3983,#REF!, 2,FALSE)</f>
        <v>#REF!</v>
      </c>
      <c r="BM3983" s="177" t="s">
        <v>8540</v>
      </c>
      <c r="BN3983" s="177" t="s">
        <v>928</v>
      </c>
      <c r="BO3983" s="177" t="s">
        <v>737</v>
      </c>
      <c r="BU3983" s="177" t="s">
        <v>8540</v>
      </c>
      <c r="BV3983" s="177" t="s">
        <v>928</v>
      </c>
      <c r="BW3983" s="177" t="s">
        <v>737</v>
      </c>
    </row>
    <row r="3984" spans="51:75" x14ac:dyDescent="0.3">
      <c r="AY3984" s="226" t="e">
        <f>VLOOKUP(C3984,#REF!, 2,FALSE)</f>
        <v>#REF!</v>
      </c>
      <c r="BM3984" s="177" t="s">
        <v>8541</v>
      </c>
      <c r="BN3984" s="177" t="s">
        <v>946</v>
      </c>
      <c r="BO3984" s="177" t="s">
        <v>2983</v>
      </c>
      <c r="BU3984" s="177" t="s">
        <v>8541</v>
      </c>
      <c r="BV3984" s="177" t="s">
        <v>946</v>
      </c>
      <c r="BW3984" s="177" t="s">
        <v>2983</v>
      </c>
    </row>
    <row r="3985" spans="51:75" x14ac:dyDescent="0.3">
      <c r="AY3985" s="226" t="e">
        <f>VLOOKUP(C3985,#REF!, 2,FALSE)</f>
        <v>#REF!</v>
      </c>
      <c r="BM3985" s="177" t="s">
        <v>8542</v>
      </c>
      <c r="BN3985" s="177" t="s">
        <v>2983</v>
      </c>
      <c r="BO3985" s="177" t="s">
        <v>2983</v>
      </c>
      <c r="BU3985" s="177" t="s">
        <v>8542</v>
      </c>
      <c r="BV3985" s="177" t="s">
        <v>2983</v>
      </c>
      <c r="BW3985" s="177" t="s">
        <v>2983</v>
      </c>
    </row>
    <row r="3986" spans="51:75" x14ac:dyDescent="0.3">
      <c r="AY3986" s="226" t="e">
        <f>VLOOKUP(C3986,#REF!, 2,FALSE)</f>
        <v>#REF!</v>
      </c>
      <c r="BM3986" s="177" t="s">
        <v>8543</v>
      </c>
      <c r="BN3986" s="177" t="s">
        <v>2983</v>
      </c>
      <c r="BO3986" s="177" t="s">
        <v>2983</v>
      </c>
      <c r="BU3986" s="177" t="s">
        <v>8543</v>
      </c>
      <c r="BV3986" s="177" t="s">
        <v>2983</v>
      </c>
      <c r="BW3986" s="177" t="s">
        <v>2983</v>
      </c>
    </row>
    <row r="3987" spans="51:75" x14ac:dyDescent="0.3">
      <c r="AY3987" s="226" t="e">
        <f>VLOOKUP(C3987,#REF!, 2,FALSE)</f>
        <v>#REF!</v>
      </c>
      <c r="BM3987" s="177" t="s">
        <v>8544</v>
      </c>
      <c r="BN3987" s="177" t="s">
        <v>803</v>
      </c>
      <c r="BO3987" s="177" t="s">
        <v>2983</v>
      </c>
      <c r="BU3987" s="177" t="s">
        <v>8544</v>
      </c>
      <c r="BV3987" s="177" t="s">
        <v>803</v>
      </c>
      <c r="BW3987" s="177" t="s">
        <v>2983</v>
      </c>
    </row>
    <row r="3988" spans="51:75" x14ac:dyDescent="0.3">
      <c r="AY3988" s="226" t="e">
        <f>VLOOKUP(C3988,#REF!, 2,FALSE)</f>
        <v>#REF!</v>
      </c>
      <c r="BM3988" s="177" t="s">
        <v>8545</v>
      </c>
      <c r="BN3988" s="177" t="s">
        <v>2983</v>
      </c>
      <c r="BO3988" s="177" t="s">
        <v>2983</v>
      </c>
      <c r="BU3988" s="177" t="s">
        <v>8545</v>
      </c>
      <c r="BV3988" s="177" t="s">
        <v>2983</v>
      </c>
      <c r="BW3988" s="177" t="s">
        <v>2983</v>
      </c>
    </row>
    <row r="3989" spans="51:75" x14ac:dyDescent="0.3">
      <c r="AY3989" s="226" t="e">
        <f>VLOOKUP(C3989,#REF!, 2,FALSE)</f>
        <v>#REF!</v>
      </c>
      <c r="BM3989" s="177" t="s">
        <v>8546</v>
      </c>
      <c r="BN3989" s="177" t="s">
        <v>2983</v>
      </c>
      <c r="BO3989" s="177" t="s">
        <v>8547</v>
      </c>
      <c r="BU3989" s="177" t="s">
        <v>8546</v>
      </c>
      <c r="BV3989" s="177" t="s">
        <v>2983</v>
      </c>
      <c r="BW3989" s="177" t="s">
        <v>8547</v>
      </c>
    </row>
    <row r="3990" spans="51:75" x14ac:dyDescent="0.3">
      <c r="AY3990" s="226" t="e">
        <f>VLOOKUP(C3990,#REF!, 2,FALSE)</f>
        <v>#REF!</v>
      </c>
      <c r="BM3990" s="177" t="s">
        <v>8548</v>
      </c>
      <c r="BN3990" s="177" t="s">
        <v>639</v>
      </c>
      <c r="BO3990" s="177" t="s">
        <v>2983</v>
      </c>
      <c r="BU3990" s="177" t="s">
        <v>8548</v>
      </c>
      <c r="BV3990" s="177" t="s">
        <v>639</v>
      </c>
      <c r="BW3990" s="177" t="s">
        <v>2983</v>
      </c>
    </row>
    <row r="3991" spans="51:75" x14ac:dyDescent="0.3">
      <c r="AY3991" s="226" t="e">
        <f>VLOOKUP(C3991,#REF!, 2,FALSE)</f>
        <v>#REF!</v>
      </c>
      <c r="BM3991" s="177" t="s">
        <v>8549</v>
      </c>
      <c r="BN3991" s="177" t="s">
        <v>2983</v>
      </c>
      <c r="BO3991" s="177" t="s">
        <v>7225</v>
      </c>
      <c r="BU3991" s="177" t="s">
        <v>8549</v>
      </c>
      <c r="BV3991" s="177" t="s">
        <v>2983</v>
      </c>
      <c r="BW3991" s="177" t="s">
        <v>7225</v>
      </c>
    </row>
    <row r="3992" spans="51:75" x14ac:dyDescent="0.3">
      <c r="AY3992" s="226" t="e">
        <f>VLOOKUP(C3992,#REF!, 2,FALSE)</f>
        <v>#REF!</v>
      </c>
      <c r="BM3992" s="177" t="s">
        <v>8551</v>
      </c>
      <c r="BN3992" s="177" t="s">
        <v>2983</v>
      </c>
      <c r="BO3992" s="177" t="s">
        <v>4374</v>
      </c>
      <c r="BU3992" s="177" t="s">
        <v>8551</v>
      </c>
      <c r="BV3992" s="177" t="s">
        <v>2983</v>
      </c>
      <c r="BW3992" s="177" t="s">
        <v>4374</v>
      </c>
    </row>
    <row r="3993" spans="51:75" x14ac:dyDescent="0.3">
      <c r="AY3993" s="226" t="e">
        <f>VLOOKUP(C3993,#REF!, 2,FALSE)</f>
        <v>#REF!</v>
      </c>
      <c r="BM3993" s="177" t="s">
        <v>8552</v>
      </c>
      <c r="BN3993" s="177" t="s">
        <v>2983</v>
      </c>
      <c r="BO3993" s="177" t="s">
        <v>5451</v>
      </c>
      <c r="BU3993" s="177" t="s">
        <v>8552</v>
      </c>
      <c r="BV3993" s="177" t="s">
        <v>2983</v>
      </c>
      <c r="BW3993" s="177" t="s">
        <v>5451</v>
      </c>
    </row>
    <row r="3994" spans="51:75" x14ac:dyDescent="0.3">
      <c r="AY3994" s="226" t="e">
        <f>VLOOKUP(C3994,#REF!, 2,FALSE)</f>
        <v>#REF!</v>
      </c>
      <c r="BM3994" s="177" t="s">
        <v>8553</v>
      </c>
      <c r="BN3994" s="177" t="s">
        <v>2983</v>
      </c>
      <c r="BO3994" s="177" t="s">
        <v>1955</v>
      </c>
      <c r="BU3994" s="177" t="s">
        <v>8553</v>
      </c>
      <c r="BV3994" s="177" t="s">
        <v>2983</v>
      </c>
      <c r="BW3994" s="177" t="s">
        <v>1955</v>
      </c>
    </row>
    <row r="3995" spans="51:75" x14ac:dyDescent="0.3">
      <c r="AY3995" s="226" t="e">
        <f>VLOOKUP(C3995,#REF!, 2,FALSE)</f>
        <v>#REF!</v>
      </c>
      <c r="BM3995" s="177" t="s">
        <v>8554</v>
      </c>
      <c r="BN3995" s="177" t="s">
        <v>923</v>
      </c>
      <c r="BO3995" s="177" t="s">
        <v>8555</v>
      </c>
      <c r="BU3995" s="177" t="s">
        <v>8554</v>
      </c>
      <c r="BV3995" s="177" t="s">
        <v>923</v>
      </c>
      <c r="BW3995" s="177" t="s">
        <v>8555</v>
      </c>
    </row>
    <row r="3996" spans="51:75" x14ac:dyDescent="0.3">
      <c r="AY3996" s="226" t="e">
        <f>VLOOKUP(C3996,#REF!, 2,FALSE)</f>
        <v>#REF!</v>
      </c>
      <c r="BM3996" s="177" t="s">
        <v>8556</v>
      </c>
      <c r="BN3996" s="177" t="s">
        <v>2979</v>
      </c>
      <c r="BO3996" s="177" t="s">
        <v>2371</v>
      </c>
      <c r="BU3996" s="177" t="s">
        <v>8556</v>
      </c>
      <c r="BV3996" s="177" t="s">
        <v>2979</v>
      </c>
      <c r="BW3996" s="177" t="s">
        <v>2371</v>
      </c>
    </row>
    <row r="3997" spans="51:75" x14ac:dyDescent="0.3">
      <c r="AY3997" s="226" t="e">
        <f>VLOOKUP(C3997,#REF!, 2,FALSE)</f>
        <v>#REF!</v>
      </c>
      <c r="BM3997" s="177" t="s">
        <v>8558</v>
      </c>
      <c r="BN3997" s="177" t="s">
        <v>621</v>
      </c>
      <c r="BO3997" s="177" t="s">
        <v>8559</v>
      </c>
      <c r="BU3997" s="177" t="s">
        <v>8558</v>
      </c>
      <c r="BV3997" s="177" t="s">
        <v>621</v>
      </c>
      <c r="BW3997" s="177" t="s">
        <v>8559</v>
      </c>
    </row>
    <row r="3998" spans="51:75" x14ac:dyDescent="0.3">
      <c r="AY3998" s="226" t="e">
        <f>VLOOKUP(C3998,#REF!, 2,FALSE)</f>
        <v>#REF!</v>
      </c>
      <c r="BM3998" s="177" t="s">
        <v>8560</v>
      </c>
      <c r="BN3998" s="177" t="s">
        <v>2983</v>
      </c>
      <c r="BO3998" s="177" t="s">
        <v>8561</v>
      </c>
      <c r="BU3998" s="177" t="s">
        <v>8560</v>
      </c>
      <c r="BV3998" s="177" t="s">
        <v>2983</v>
      </c>
      <c r="BW3998" s="177" t="s">
        <v>8561</v>
      </c>
    </row>
    <row r="3999" spans="51:75" x14ac:dyDescent="0.3">
      <c r="AY3999" s="226" t="e">
        <f>VLOOKUP(C3999,#REF!, 2,FALSE)</f>
        <v>#REF!</v>
      </c>
      <c r="BM3999" s="177" t="s">
        <v>8562</v>
      </c>
      <c r="BN3999" s="177" t="s">
        <v>2983</v>
      </c>
      <c r="BO3999" s="177" t="s">
        <v>6574</v>
      </c>
      <c r="BU3999" s="177" t="s">
        <v>8562</v>
      </c>
      <c r="BV3999" s="177" t="s">
        <v>2983</v>
      </c>
      <c r="BW3999" s="177" t="s">
        <v>6574</v>
      </c>
    </row>
    <row r="4000" spans="51:75" x14ac:dyDescent="0.3">
      <c r="AY4000" s="226" t="e">
        <f>VLOOKUP(C4000,#REF!, 2,FALSE)</f>
        <v>#REF!</v>
      </c>
      <c r="BM4000" s="177" t="s">
        <v>8563</v>
      </c>
      <c r="BN4000" s="177" t="s">
        <v>639</v>
      </c>
      <c r="BO4000" s="177" t="s">
        <v>2983</v>
      </c>
      <c r="BU4000" s="177" t="s">
        <v>8563</v>
      </c>
      <c r="BV4000" s="177" t="s">
        <v>639</v>
      </c>
      <c r="BW4000" s="177" t="s">
        <v>2983</v>
      </c>
    </row>
    <row r="4001" spans="51:75" x14ac:dyDescent="0.3">
      <c r="AY4001" s="226" t="e">
        <f>VLOOKUP(C4001,#REF!, 2,FALSE)</f>
        <v>#REF!</v>
      </c>
      <c r="BM4001" s="177" t="s">
        <v>8564</v>
      </c>
      <c r="BN4001" s="177" t="s">
        <v>2983</v>
      </c>
      <c r="BO4001" s="177" t="s">
        <v>2983</v>
      </c>
      <c r="BU4001" s="177" t="s">
        <v>8564</v>
      </c>
      <c r="BV4001" s="177" t="s">
        <v>2983</v>
      </c>
      <c r="BW4001" s="177" t="s">
        <v>2983</v>
      </c>
    </row>
    <row r="4002" spans="51:75" x14ac:dyDescent="0.3">
      <c r="AY4002" s="226" t="e">
        <f>VLOOKUP(C4002,#REF!, 2,FALSE)</f>
        <v>#REF!</v>
      </c>
      <c r="BM4002" s="177" t="s">
        <v>8566</v>
      </c>
      <c r="BN4002" s="177" t="s">
        <v>771</v>
      </c>
      <c r="BO4002" s="177" t="s">
        <v>8567</v>
      </c>
      <c r="BU4002" s="177" t="s">
        <v>8566</v>
      </c>
      <c r="BV4002" s="177" t="s">
        <v>771</v>
      </c>
      <c r="BW4002" s="177" t="s">
        <v>8567</v>
      </c>
    </row>
    <row r="4003" spans="51:75" x14ac:dyDescent="0.3">
      <c r="AY4003" s="226" t="e">
        <f>VLOOKUP(C4003,#REF!, 2,FALSE)</f>
        <v>#REF!</v>
      </c>
      <c r="BM4003" s="177" t="s">
        <v>8568</v>
      </c>
      <c r="BN4003" s="177" t="s">
        <v>783</v>
      </c>
      <c r="BO4003" s="177" t="s">
        <v>5655</v>
      </c>
      <c r="BU4003" s="177" t="s">
        <v>8568</v>
      </c>
      <c r="BV4003" s="177" t="s">
        <v>783</v>
      </c>
      <c r="BW4003" s="177" t="s">
        <v>5655</v>
      </c>
    </row>
    <row r="4004" spans="51:75" x14ac:dyDescent="0.3">
      <c r="AY4004" s="226" t="e">
        <f>VLOOKUP(C4004,#REF!, 2,FALSE)</f>
        <v>#REF!</v>
      </c>
      <c r="BM4004" s="177" t="s">
        <v>8569</v>
      </c>
      <c r="BN4004" s="177" t="s">
        <v>780</v>
      </c>
      <c r="BO4004" s="177" t="s">
        <v>2983</v>
      </c>
      <c r="BU4004" s="177" t="s">
        <v>8569</v>
      </c>
      <c r="BV4004" s="177" t="s">
        <v>780</v>
      </c>
      <c r="BW4004" s="177" t="s">
        <v>2983</v>
      </c>
    </row>
    <row r="4005" spans="51:75" x14ac:dyDescent="0.3">
      <c r="AY4005" s="226" t="e">
        <f>VLOOKUP(C4005,#REF!, 2,FALSE)</f>
        <v>#REF!</v>
      </c>
      <c r="BM4005" s="177" t="s">
        <v>8570</v>
      </c>
      <c r="BN4005" s="177" t="s">
        <v>778</v>
      </c>
      <c r="BO4005" s="177" t="s">
        <v>8572</v>
      </c>
      <c r="BU4005" s="177" t="s">
        <v>8570</v>
      </c>
      <c r="BV4005" s="177" t="s">
        <v>778</v>
      </c>
      <c r="BW4005" s="177" t="s">
        <v>8572</v>
      </c>
    </row>
    <row r="4006" spans="51:75" x14ac:dyDescent="0.3">
      <c r="AY4006" s="226" t="e">
        <f>VLOOKUP(C4006,#REF!, 2,FALSE)</f>
        <v>#REF!</v>
      </c>
      <c r="BM4006" s="177" t="s">
        <v>8573</v>
      </c>
      <c r="BN4006" s="177" t="s">
        <v>810</v>
      </c>
      <c r="BO4006" s="177" t="s">
        <v>5754</v>
      </c>
      <c r="BU4006" s="177" t="s">
        <v>8573</v>
      </c>
      <c r="BV4006" s="177" t="s">
        <v>810</v>
      </c>
      <c r="BW4006" s="177" t="s">
        <v>5754</v>
      </c>
    </row>
    <row r="4007" spans="51:75" x14ac:dyDescent="0.3">
      <c r="AY4007" s="226" t="e">
        <f>VLOOKUP(C4007,#REF!, 2,FALSE)</f>
        <v>#REF!</v>
      </c>
      <c r="BM4007" s="177" t="s">
        <v>8574</v>
      </c>
      <c r="BN4007" s="177" t="s">
        <v>617</v>
      </c>
      <c r="BO4007" s="177" t="s">
        <v>2983</v>
      </c>
      <c r="BU4007" s="177" t="s">
        <v>8574</v>
      </c>
      <c r="BV4007" s="177" t="s">
        <v>617</v>
      </c>
      <c r="BW4007" s="177" t="s">
        <v>2983</v>
      </c>
    </row>
    <row r="4008" spans="51:75" x14ac:dyDescent="0.3">
      <c r="AY4008" s="226" t="e">
        <f>VLOOKUP(C4008,#REF!, 2,FALSE)</f>
        <v>#REF!</v>
      </c>
      <c r="BM4008" s="177" t="s">
        <v>8575</v>
      </c>
      <c r="BN4008" s="177" t="s">
        <v>666</v>
      </c>
      <c r="BO4008" s="177" t="s">
        <v>8576</v>
      </c>
      <c r="BU4008" s="177" t="s">
        <v>8575</v>
      </c>
      <c r="BV4008" s="177" t="s">
        <v>666</v>
      </c>
      <c r="BW4008" s="177" t="s">
        <v>8576</v>
      </c>
    </row>
    <row r="4009" spans="51:75" x14ac:dyDescent="0.3">
      <c r="AY4009" s="226" t="e">
        <f>VLOOKUP(C4009,#REF!, 2,FALSE)</f>
        <v>#REF!</v>
      </c>
      <c r="BM4009" s="177" t="s">
        <v>8577</v>
      </c>
      <c r="BN4009" s="177" t="s">
        <v>787</v>
      </c>
      <c r="BO4009" s="177" t="s">
        <v>2983</v>
      </c>
      <c r="BU4009" s="177" t="s">
        <v>8577</v>
      </c>
      <c r="BV4009" s="177" t="s">
        <v>787</v>
      </c>
      <c r="BW4009" s="177" t="s">
        <v>2983</v>
      </c>
    </row>
    <row r="4010" spans="51:75" x14ac:dyDescent="0.3">
      <c r="AY4010" s="226" t="e">
        <f>VLOOKUP(C4010,#REF!, 2,FALSE)</f>
        <v>#REF!</v>
      </c>
      <c r="BM4010" s="177" t="s">
        <v>8578</v>
      </c>
      <c r="BN4010" s="177" t="s">
        <v>802</v>
      </c>
      <c r="BO4010" s="177" t="s">
        <v>2983</v>
      </c>
      <c r="BU4010" s="177" t="s">
        <v>8578</v>
      </c>
      <c r="BV4010" s="177" t="s">
        <v>802</v>
      </c>
      <c r="BW4010" s="177" t="s">
        <v>2983</v>
      </c>
    </row>
    <row r="4011" spans="51:75" x14ac:dyDescent="0.3">
      <c r="AY4011" s="226" t="e">
        <f>VLOOKUP(C4011,#REF!, 2,FALSE)</f>
        <v>#REF!</v>
      </c>
      <c r="BM4011" s="177" t="s">
        <v>8580</v>
      </c>
      <c r="BN4011" s="177" t="s">
        <v>3005</v>
      </c>
      <c r="BO4011" s="177" t="s">
        <v>4327</v>
      </c>
      <c r="BU4011" s="177" t="s">
        <v>8580</v>
      </c>
      <c r="BV4011" s="177" t="s">
        <v>3005</v>
      </c>
      <c r="BW4011" s="177" t="s">
        <v>4327</v>
      </c>
    </row>
    <row r="4012" spans="51:75" x14ac:dyDescent="0.3">
      <c r="AY4012" s="226" t="e">
        <f>VLOOKUP(C4012,#REF!, 2,FALSE)</f>
        <v>#REF!</v>
      </c>
      <c r="BM4012" s="177" t="s">
        <v>1471</v>
      </c>
      <c r="BN4012" s="177" t="s">
        <v>2983</v>
      </c>
      <c r="BO4012" s="177" t="s">
        <v>8581</v>
      </c>
      <c r="BU4012" s="177" t="s">
        <v>1471</v>
      </c>
      <c r="BV4012" s="177" t="s">
        <v>2983</v>
      </c>
      <c r="BW4012" s="177" t="s">
        <v>8581</v>
      </c>
    </row>
    <row r="4013" spans="51:75" x14ac:dyDescent="0.3">
      <c r="AY4013" s="226" t="e">
        <f>VLOOKUP(C4013,#REF!, 2,FALSE)</f>
        <v>#REF!</v>
      </c>
      <c r="BM4013" s="177" t="s">
        <v>8582</v>
      </c>
      <c r="BN4013" s="177" t="s">
        <v>2983</v>
      </c>
      <c r="BO4013" s="177" t="s">
        <v>8583</v>
      </c>
      <c r="BU4013" s="177" t="s">
        <v>8582</v>
      </c>
      <c r="BV4013" s="177" t="s">
        <v>2983</v>
      </c>
      <c r="BW4013" s="177" t="s">
        <v>8583</v>
      </c>
    </row>
    <row r="4014" spans="51:75" x14ac:dyDescent="0.3">
      <c r="AY4014" s="226" t="e">
        <f>VLOOKUP(C4014,#REF!, 2,FALSE)</f>
        <v>#REF!</v>
      </c>
      <c r="BM4014" s="177" t="s">
        <v>8584</v>
      </c>
      <c r="BN4014" s="177" t="s">
        <v>619</v>
      </c>
      <c r="BO4014" s="177" t="s">
        <v>3129</v>
      </c>
      <c r="BU4014" s="177" t="s">
        <v>8584</v>
      </c>
      <c r="BV4014" s="177" t="s">
        <v>619</v>
      </c>
      <c r="BW4014" s="177" t="s">
        <v>3129</v>
      </c>
    </row>
    <row r="4015" spans="51:75" x14ac:dyDescent="0.3">
      <c r="AY4015" s="226" t="e">
        <f>VLOOKUP(C4015,#REF!, 2,FALSE)</f>
        <v>#REF!</v>
      </c>
      <c r="BM4015" s="177" t="s">
        <v>8586</v>
      </c>
      <c r="BN4015" s="177" t="s">
        <v>787</v>
      </c>
      <c r="BO4015" s="177" t="s">
        <v>8587</v>
      </c>
      <c r="BU4015" s="177" t="s">
        <v>8586</v>
      </c>
      <c r="BV4015" s="177" t="s">
        <v>787</v>
      </c>
      <c r="BW4015" s="177" t="s">
        <v>8587</v>
      </c>
    </row>
    <row r="4016" spans="51:75" x14ac:dyDescent="0.3">
      <c r="AY4016" s="226" t="e">
        <f>VLOOKUP(C4016,#REF!, 2,FALSE)</f>
        <v>#REF!</v>
      </c>
      <c r="BM4016" s="177" t="s">
        <v>8588</v>
      </c>
      <c r="BN4016" s="177" t="s">
        <v>775</v>
      </c>
      <c r="BO4016" s="177" t="s">
        <v>1665</v>
      </c>
      <c r="BU4016" s="177" t="s">
        <v>8588</v>
      </c>
      <c r="BV4016" s="177" t="s">
        <v>775</v>
      </c>
      <c r="BW4016" s="177" t="s">
        <v>1665</v>
      </c>
    </row>
    <row r="4017" spans="51:75" x14ac:dyDescent="0.3">
      <c r="AY4017" s="226" t="e">
        <f>VLOOKUP(C4017,#REF!, 2,FALSE)</f>
        <v>#REF!</v>
      </c>
      <c r="BM4017" s="177" t="s">
        <v>8589</v>
      </c>
      <c r="BN4017" s="177" t="s">
        <v>2979</v>
      </c>
      <c r="BO4017" s="177" t="s">
        <v>8590</v>
      </c>
      <c r="BU4017" s="177" t="s">
        <v>8589</v>
      </c>
      <c r="BV4017" s="177" t="s">
        <v>2979</v>
      </c>
      <c r="BW4017" s="177" t="s">
        <v>8590</v>
      </c>
    </row>
    <row r="4018" spans="51:75" x14ac:dyDescent="0.3">
      <c r="AY4018" s="226" t="e">
        <f>VLOOKUP(C4018,#REF!, 2,FALSE)</f>
        <v>#REF!</v>
      </c>
      <c r="BM4018" s="177" t="s">
        <v>8591</v>
      </c>
      <c r="BN4018" s="177" t="s">
        <v>666</v>
      </c>
      <c r="BO4018" s="177" t="s">
        <v>1776</v>
      </c>
      <c r="BU4018" s="177" t="s">
        <v>8591</v>
      </c>
      <c r="BV4018" s="177" t="s">
        <v>666</v>
      </c>
      <c r="BW4018" s="177" t="s">
        <v>1776</v>
      </c>
    </row>
    <row r="4019" spans="51:75" x14ac:dyDescent="0.3">
      <c r="AY4019" s="226" t="e">
        <f>VLOOKUP(C4019,#REF!, 2,FALSE)</f>
        <v>#REF!</v>
      </c>
      <c r="BM4019" s="177" t="s">
        <v>8592</v>
      </c>
      <c r="BN4019" s="177" t="s">
        <v>787</v>
      </c>
      <c r="BO4019" s="177" t="s">
        <v>8593</v>
      </c>
      <c r="BU4019" s="177" t="s">
        <v>8592</v>
      </c>
      <c r="BV4019" s="177" t="s">
        <v>787</v>
      </c>
      <c r="BW4019" s="177" t="s">
        <v>8593</v>
      </c>
    </row>
    <row r="4020" spans="51:75" x14ac:dyDescent="0.3">
      <c r="AY4020" s="226" t="e">
        <f>VLOOKUP(C4020,#REF!, 2,FALSE)</f>
        <v>#REF!</v>
      </c>
      <c r="BM4020" s="177" t="s">
        <v>8594</v>
      </c>
      <c r="BN4020" s="177" t="s">
        <v>666</v>
      </c>
      <c r="BO4020" s="177" t="s">
        <v>3794</v>
      </c>
      <c r="BU4020" s="177" t="s">
        <v>8594</v>
      </c>
      <c r="BV4020" s="177" t="s">
        <v>666</v>
      </c>
      <c r="BW4020" s="177" t="s">
        <v>3794</v>
      </c>
    </row>
    <row r="4021" spans="51:75" x14ac:dyDescent="0.3">
      <c r="AY4021" s="226" t="e">
        <f>VLOOKUP(C4021,#REF!, 2,FALSE)</f>
        <v>#REF!</v>
      </c>
      <c r="BM4021" s="177" t="s">
        <v>8595</v>
      </c>
      <c r="BN4021" s="177" t="s">
        <v>3005</v>
      </c>
      <c r="BO4021" s="177" t="s">
        <v>1776</v>
      </c>
      <c r="BU4021" s="177" t="s">
        <v>8595</v>
      </c>
      <c r="BV4021" s="177" t="s">
        <v>3005</v>
      </c>
      <c r="BW4021" s="177" t="s">
        <v>1776</v>
      </c>
    </row>
    <row r="4022" spans="51:75" x14ac:dyDescent="0.3">
      <c r="AY4022" s="226" t="e">
        <f>VLOOKUP(C4022,#REF!, 2,FALSE)</f>
        <v>#REF!</v>
      </c>
      <c r="BM4022" s="177" t="s">
        <v>8596</v>
      </c>
      <c r="BN4022" s="177" t="s">
        <v>852</v>
      </c>
      <c r="BO4022" s="177" t="s">
        <v>8597</v>
      </c>
      <c r="BU4022" s="177" t="s">
        <v>8596</v>
      </c>
      <c r="BV4022" s="177" t="s">
        <v>852</v>
      </c>
      <c r="BW4022" s="177" t="s">
        <v>8597</v>
      </c>
    </row>
    <row r="4023" spans="51:75" x14ac:dyDescent="0.3">
      <c r="AY4023" s="226" t="e">
        <f>VLOOKUP(C4023,#REF!, 2,FALSE)</f>
        <v>#REF!</v>
      </c>
      <c r="BM4023" s="177" t="s">
        <v>8598</v>
      </c>
      <c r="BN4023" s="177" t="s">
        <v>780</v>
      </c>
      <c r="BO4023" s="177" t="s">
        <v>1858</v>
      </c>
      <c r="BU4023" s="177" t="s">
        <v>8598</v>
      </c>
      <c r="BV4023" s="177" t="s">
        <v>780</v>
      </c>
      <c r="BW4023" s="177" t="s">
        <v>1858</v>
      </c>
    </row>
    <row r="4024" spans="51:75" x14ac:dyDescent="0.3">
      <c r="AY4024" s="226" t="e">
        <f>VLOOKUP(C4024,#REF!, 2,FALSE)</f>
        <v>#REF!</v>
      </c>
      <c r="BM4024" s="177" t="s">
        <v>1472</v>
      </c>
      <c r="BN4024" s="177" t="s">
        <v>810</v>
      </c>
      <c r="BO4024" s="177" t="s">
        <v>8599</v>
      </c>
      <c r="BU4024" s="177" t="s">
        <v>1472</v>
      </c>
      <c r="BV4024" s="177" t="s">
        <v>810</v>
      </c>
      <c r="BW4024" s="177" t="s">
        <v>8599</v>
      </c>
    </row>
    <row r="4025" spans="51:75" x14ac:dyDescent="0.3">
      <c r="AY4025" s="226" t="e">
        <f>VLOOKUP(C4025,#REF!, 2,FALSE)</f>
        <v>#REF!</v>
      </c>
      <c r="BM4025" s="177" t="s">
        <v>8600</v>
      </c>
      <c r="BN4025" s="177" t="s">
        <v>616</v>
      </c>
      <c r="BO4025" s="177" t="s">
        <v>2983</v>
      </c>
      <c r="BU4025" s="177" t="s">
        <v>8600</v>
      </c>
      <c r="BV4025" s="177" t="s">
        <v>616</v>
      </c>
      <c r="BW4025" s="177" t="s">
        <v>2983</v>
      </c>
    </row>
    <row r="4026" spans="51:75" x14ac:dyDescent="0.3">
      <c r="AY4026" s="226" t="e">
        <f>VLOOKUP(C4026,#REF!, 2,FALSE)</f>
        <v>#REF!</v>
      </c>
      <c r="BM4026" s="177" t="s">
        <v>1473</v>
      </c>
      <c r="BN4026" s="177" t="s">
        <v>666</v>
      </c>
      <c r="BO4026" s="177" t="s">
        <v>659</v>
      </c>
      <c r="BU4026" s="177" t="s">
        <v>1473</v>
      </c>
      <c r="BV4026" s="177" t="s">
        <v>666</v>
      </c>
      <c r="BW4026" s="177" t="s">
        <v>659</v>
      </c>
    </row>
    <row r="4027" spans="51:75" x14ac:dyDescent="0.3">
      <c r="AY4027" s="226" t="e">
        <f>VLOOKUP(C4027,#REF!, 2,FALSE)</f>
        <v>#REF!</v>
      </c>
      <c r="BM4027" s="177" t="s">
        <v>8601</v>
      </c>
      <c r="BN4027" s="177" t="s">
        <v>852</v>
      </c>
      <c r="BO4027" s="177" t="s">
        <v>6301</v>
      </c>
      <c r="BU4027" s="177" t="s">
        <v>8601</v>
      </c>
      <c r="BV4027" s="177" t="s">
        <v>852</v>
      </c>
      <c r="BW4027" s="177" t="s">
        <v>6301</v>
      </c>
    </row>
    <row r="4028" spans="51:75" x14ac:dyDescent="0.3">
      <c r="AY4028" s="226" t="e">
        <f>VLOOKUP(C4028,#REF!, 2,FALSE)</f>
        <v>#REF!</v>
      </c>
      <c r="BM4028" s="177" t="s">
        <v>1474</v>
      </c>
      <c r="BN4028" s="177" t="s">
        <v>736</v>
      </c>
      <c r="BO4028" s="177" t="s">
        <v>8602</v>
      </c>
      <c r="BU4028" s="177" t="s">
        <v>1474</v>
      </c>
      <c r="BV4028" s="177" t="s">
        <v>736</v>
      </c>
      <c r="BW4028" s="177" t="s">
        <v>8602</v>
      </c>
    </row>
    <row r="4029" spans="51:75" x14ac:dyDescent="0.3">
      <c r="AY4029" s="226" t="e">
        <f>VLOOKUP(C4029,#REF!, 2,FALSE)</f>
        <v>#REF!</v>
      </c>
      <c r="BM4029" s="177" t="s">
        <v>8603</v>
      </c>
      <c r="BN4029" s="177" t="s">
        <v>703</v>
      </c>
      <c r="BO4029" s="177" t="s">
        <v>5523</v>
      </c>
      <c r="BU4029" s="177" t="s">
        <v>8603</v>
      </c>
      <c r="BV4029" s="177" t="s">
        <v>703</v>
      </c>
      <c r="BW4029" s="177" t="s">
        <v>5523</v>
      </c>
    </row>
    <row r="4030" spans="51:75" x14ac:dyDescent="0.3">
      <c r="AY4030" s="226" t="e">
        <f>VLOOKUP(C4030,#REF!, 2,FALSE)</f>
        <v>#REF!</v>
      </c>
      <c r="BM4030" s="177" t="s">
        <v>8604</v>
      </c>
      <c r="BN4030" s="177" t="s">
        <v>705</v>
      </c>
      <c r="BO4030" s="177" t="s">
        <v>8605</v>
      </c>
      <c r="BU4030" s="177" t="s">
        <v>8604</v>
      </c>
      <c r="BV4030" s="177" t="s">
        <v>705</v>
      </c>
      <c r="BW4030" s="177" t="s">
        <v>8605</v>
      </c>
    </row>
    <row r="4031" spans="51:75" x14ac:dyDescent="0.3">
      <c r="AY4031" s="226" t="e">
        <f>VLOOKUP(C4031,#REF!, 2,FALSE)</f>
        <v>#REF!</v>
      </c>
      <c r="BM4031" s="177" t="s">
        <v>1475</v>
      </c>
      <c r="BN4031" s="177" t="s">
        <v>783</v>
      </c>
      <c r="BO4031" s="177" t="s">
        <v>8606</v>
      </c>
      <c r="BU4031" s="177" t="s">
        <v>1475</v>
      </c>
      <c r="BV4031" s="177" t="s">
        <v>783</v>
      </c>
      <c r="BW4031" s="177" t="s">
        <v>8606</v>
      </c>
    </row>
    <row r="4032" spans="51:75" x14ac:dyDescent="0.3">
      <c r="AY4032" s="226" t="e">
        <f>VLOOKUP(C4032,#REF!, 2,FALSE)</f>
        <v>#REF!</v>
      </c>
      <c r="BM4032" s="177" t="s">
        <v>8607</v>
      </c>
      <c r="BN4032" s="177" t="s">
        <v>636</v>
      </c>
      <c r="BO4032" s="177" t="s">
        <v>8608</v>
      </c>
      <c r="BU4032" s="177" t="s">
        <v>8607</v>
      </c>
      <c r="BV4032" s="177" t="s">
        <v>636</v>
      </c>
      <c r="BW4032" s="177" t="s">
        <v>8608</v>
      </c>
    </row>
    <row r="4033" spans="51:75" x14ac:dyDescent="0.3">
      <c r="AY4033" s="226" t="e">
        <f>VLOOKUP(C4033,#REF!, 2,FALSE)</f>
        <v>#REF!</v>
      </c>
      <c r="BM4033" s="177" t="s">
        <v>8609</v>
      </c>
      <c r="BN4033" s="177" t="s">
        <v>3002</v>
      </c>
      <c r="BO4033" s="177" t="s">
        <v>8610</v>
      </c>
      <c r="BU4033" s="177" t="s">
        <v>8609</v>
      </c>
      <c r="BV4033" s="177" t="s">
        <v>3002</v>
      </c>
      <c r="BW4033" s="177" t="s">
        <v>8610</v>
      </c>
    </row>
    <row r="4034" spans="51:75" x14ac:dyDescent="0.3">
      <c r="AY4034" s="226" t="e">
        <f>VLOOKUP(C4034,#REF!, 2,FALSE)</f>
        <v>#REF!</v>
      </c>
      <c r="BM4034" s="177" t="s">
        <v>8611</v>
      </c>
      <c r="BN4034" s="177" t="s">
        <v>3245</v>
      </c>
      <c r="BO4034" s="177" t="s">
        <v>3249</v>
      </c>
      <c r="BU4034" s="177" t="s">
        <v>8611</v>
      </c>
      <c r="BV4034" s="177" t="s">
        <v>3245</v>
      </c>
      <c r="BW4034" s="177" t="s">
        <v>3249</v>
      </c>
    </row>
    <row r="4035" spans="51:75" x14ac:dyDescent="0.3">
      <c r="AY4035" s="226" t="e">
        <f>VLOOKUP(C4035,#REF!, 2,FALSE)</f>
        <v>#REF!</v>
      </c>
      <c r="BM4035" s="177" t="s">
        <v>1476</v>
      </c>
      <c r="BN4035" s="177" t="s">
        <v>655</v>
      </c>
      <c r="BO4035" s="177" t="s">
        <v>8612</v>
      </c>
      <c r="BU4035" s="177" t="s">
        <v>1476</v>
      </c>
      <c r="BV4035" s="177" t="s">
        <v>655</v>
      </c>
      <c r="BW4035" s="177" t="s">
        <v>8612</v>
      </c>
    </row>
    <row r="4036" spans="51:75" x14ac:dyDescent="0.3">
      <c r="AY4036" s="226" t="e">
        <f>VLOOKUP(C4036,#REF!, 2,FALSE)</f>
        <v>#REF!</v>
      </c>
      <c r="BM4036" s="177" t="s">
        <v>8613</v>
      </c>
      <c r="BN4036" s="177" t="s">
        <v>8614</v>
      </c>
      <c r="BO4036" s="177" t="s">
        <v>8615</v>
      </c>
      <c r="BU4036" s="177" t="s">
        <v>8613</v>
      </c>
      <c r="BV4036" s="177" t="s">
        <v>8614</v>
      </c>
      <c r="BW4036" s="177" t="s">
        <v>8615</v>
      </c>
    </row>
    <row r="4037" spans="51:75" x14ac:dyDescent="0.3">
      <c r="AY4037" s="226" t="e">
        <f>VLOOKUP(C4037,#REF!, 2,FALSE)</f>
        <v>#REF!</v>
      </c>
      <c r="BM4037" s="177" t="s">
        <v>8616</v>
      </c>
      <c r="BN4037" s="177" t="s">
        <v>2983</v>
      </c>
      <c r="BO4037" s="177" t="s">
        <v>2553</v>
      </c>
      <c r="BU4037" s="177" t="s">
        <v>8616</v>
      </c>
      <c r="BV4037" s="177" t="s">
        <v>2983</v>
      </c>
      <c r="BW4037" s="177" t="s">
        <v>2553</v>
      </c>
    </row>
    <row r="4038" spans="51:75" x14ac:dyDescent="0.3">
      <c r="AY4038" s="226" t="e">
        <f>VLOOKUP(C4038,#REF!, 2,FALSE)</f>
        <v>#REF!</v>
      </c>
      <c r="BM4038" s="177" t="s">
        <v>8617</v>
      </c>
      <c r="BN4038" s="177" t="s">
        <v>810</v>
      </c>
      <c r="BO4038" s="177" t="s">
        <v>2983</v>
      </c>
      <c r="BU4038" s="177" t="s">
        <v>8617</v>
      </c>
      <c r="BV4038" s="177" t="s">
        <v>810</v>
      </c>
      <c r="BW4038" s="177" t="s">
        <v>2983</v>
      </c>
    </row>
    <row r="4039" spans="51:75" x14ac:dyDescent="0.3">
      <c r="AY4039" s="226" t="e">
        <f>VLOOKUP(C4039,#REF!, 2,FALSE)</f>
        <v>#REF!</v>
      </c>
      <c r="BM4039" s="177" t="s">
        <v>8618</v>
      </c>
      <c r="BN4039" s="177" t="s">
        <v>2979</v>
      </c>
      <c r="BO4039" s="177" t="s">
        <v>2983</v>
      </c>
      <c r="BU4039" s="177" t="s">
        <v>8618</v>
      </c>
      <c r="BV4039" s="177" t="s">
        <v>2979</v>
      </c>
      <c r="BW4039" s="177" t="s">
        <v>2983</v>
      </c>
    </row>
    <row r="4040" spans="51:75" x14ac:dyDescent="0.3">
      <c r="AY4040" s="226" t="e">
        <f>VLOOKUP(C4040,#REF!, 2,FALSE)</f>
        <v>#REF!</v>
      </c>
      <c r="BM4040" s="177" t="s">
        <v>8619</v>
      </c>
      <c r="BN4040" s="177" t="s">
        <v>803</v>
      </c>
      <c r="BO4040" s="177" t="s">
        <v>2983</v>
      </c>
      <c r="BU4040" s="177" t="s">
        <v>8619</v>
      </c>
      <c r="BV4040" s="177" t="s">
        <v>803</v>
      </c>
      <c r="BW4040" s="177" t="s">
        <v>2983</v>
      </c>
    </row>
    <row r="4041" spans="51:75" x14ac:dyDescent="0.3">
      <c r="AY4041" s="226" t="e">
        <f>VLOOKUP(C4041,#REF!, 2,FALSE)</f>
        <v>#REF!</v>
      </c>
      <c r="BM4041" s="177" t="s">
        <v>8620</v>
      </c>
      <c r="BN4041" s="177" t="s">
        <v>736</v>
      </c>
      <c r="BO4041" s="177" t="s">
        <v>8621</v>
      </c>
      <c r="BU4041" s="177" t="s">
        <v>8620</v>
      </c>
      <c r="BV4041" s="177" t="s">
        <v>736</v>
      </c>
      <c r="BW4041" s="177" t="s">
        <v>8621</v>
      </c>
    </row>
    <row r="4042" spans="51:75" x14ac:dyDescent="0.3">
      <c r="AY4042" s="226" t="e">
        <f>VLOOKUP(C4042,#REF!, 2,FALSE)</f>
        <v>#REF!</v>
      </c>
      <c r="BM4042" s="177" t="s">
        <v>8622</v>
      </c>
      <c r="BN4042" s="177" t="s">
        <v>3245</v>
      </c>
      <c r="BO4042" s="177" t="s">
        <v>7233</v>
      </c>
      <c r="BU4042" s="177" t="s">
        <v>8622</v>
      </c>
      <c r="BV4042" s="177" t="s">
        <v>3245</v>
      </c>
      <c r="BW4042" s="177" t="s">
        <v>7233</v>
      </c>
    </row>
    <row r="4043" spans="51:75" x14ac:dyDescent="0.3">
      <c r="AY4043" s="226" t="e">
        <f>VLOOKUP(C4043,#REF!, 2,FALSE)</f>
        <v>#REF!</v>
      </c>
      <c r="BM4043" s="177" t="s">
        <v>482</v>
      </c>
      <c r="BN4043" s="177" t="s">
        <v>658</v>
      </c>
      <c r="BO4043" s="177" t="s">
        <v>2983</v>
      </c>
      <c r="BU4043" s="177" t="s">
        <v>482</v>
      </c>
      <c r="BV4043" s="177" t="s">
        <v>658</v>
      </c>
      <c r="BW4043" s="177" t="s">
        <v>2983</v>
      </c>
    </row>
    <row r="4044" spans="51:75" x14ac:dyDescent="0.3">
      <c r="AY4044" s="226" t="e">
        <f>VLOOKUP(C4044,#REF!, 2,FALSE)</f>
        <v>#REF!</v>
      </c>
      <c r="BM4044" s="177" t="s">
        <v>8623</v>
      </c>
      <c r="BN4044" s="177" t="s">
        <v>2979</v>
      </c>
      <c r="BO4044" s="177" t="s">
        <v>2983</v>
      </c>
      <c r="BU4044" s="177" t="s">
        <v>8623</v>
      </c>
      <c r="BV4044" s="177" t="s">
        <v>2979</v>
      </c>
      <c r="BW4044" s="177" t="s">
        <v>2983</v>
      </c>
    </row>
    <row r="4045" spans="51:75" x14ac:dyDescent="0.3">
      <c r="AY4045" s="226" t="e">
        <f>VLOOKUP(C4045,#REF!, 2,FALSE)</f>
        <v>#REF!</v>
      </c>
      <c r="BM4045" s="177" t="s">
        <v>8624</v>
      </c>
      <c r="BN4045" s="177" t="s">
        <v>666</v>
      </c>
      <c r="BO4045" s="177" t="s">
        <v>2983</v>
      </c>
      <c r="BU4045" s="177" t="s">
        <v>8624</v>
      </c>
      <c r="BV4045" s="177" t="s">
        <v>666</v>
      </c>
      <c r="BW4045" s="177" t="s">
        <v>2983</v>
      </c>
    </row>
    <row r="4046" spans="51:75" x14ac:dyDescent="0.3">
      <c r="AY4046" s="226" t="e">
        <f>VLOOKUP(C4046,#REF!, 2,FALSE)</f>
        <v>#REF!</v>
      </c>
      <c r="BM4046" s="177" t="s">
        <v>8625</v>
      </c>
      <c r="BN4046" s="177" t="s">
        <v>2979</v>
      </c>
      <c r="BO4046" s="177" t="s">
        <v>2983</v>
      </c>
      <c r="BU4046" s="177" t="s">
        <v>8625</v>
      </c>
      <c r="BV4046" s="177" t="s">
        <v>2979</v>
      </c>
      <c r="BW4046" s="177" t="s">
        <v>2983</v>
      </c>
    </row>
    <row r="4047" spans="51:75" x14ac:dyDescent="0.3">
      <c r="AY4047" s="226" t="e">
        <f>VLOOKUP(C4047,#REF!, 2,FALSE)</f>
        <v>#REF!</v>
      </c>
      <c r="BM4047" s="177" t="s">
        <v>8626</v>
      </c>
      <c r="BN4047" s="177" t="s">
        <v>2979</v>
      </c>
      <c r="BO4047" s="177" t="s">
        <v>2983</v>
      </c>
      <c r="BU4047" s="177" t="s">
        <v>8626</v>
      </c>
      <c r="BV4047" s="177" t="s">
        <v>2979</v>
      </c>
      <c r="BW4047" s="177" t="s">
        <v>2983</v>
      </c>
    </row>
    <row r="4048" spans="51:75" x14ac:dyDescent="0.3">
      <c r="AY4048" s="226" t="e">
        <f>VLOOKUP(C4048,#REF!, 2,FALSE)</f>
        <v>#REF!</v>
      </c>
      <c r="BM4048" s="177" t="s">
        <v>8629</v>
      </c>
      <c r="BN4048" s="177" t="s">
        <v>2979</v>
      </c>
      <c r="BO4048" s="177" t="s">
        <v>2983</v>
      </c>
      <c r="BU4048" s="177" t="s">
        <v>8629</v>
      </c>
      <c r="BV4048" s="177" t="s">
        <v>2979</v>
      </c>
      <c r="BW4048" s="177" t="s">
        <v>2983</v>
      </c>
    </row>
    <row r="4049" spans="51:75" x14ac:dyDescent="0.3">
      <c r="AY4049" s="226" t="e">
        <f>VLOOKUP(C4049,#REF!, 2,FALSE)</f>
        <v>#REF!</v>
      </c>
      <c r="BM4049" s="177" t="s">
        <v>8631</v>
      </c>
      <c r="BN4049" s="177" t="s">
        <v>810</v>
      </c>
      <c r="BO4049" s="177" t="s">
        <v>2983</v>
      </c>
      <c r="BU4049" s="177" t="s">
        <v>8631</v>
      </c>
      <c r="BV4049" s="177" t="s">
        <v>810</v>
      </c>
      <c r="BW4049" s="177" t="s">
        <v>2983</v>
      </c>
    </row>
    <row r="4050" spans="51:75" x14ac:dyDescent="0.3">
      <c r="AY4050" s="226" t="e">
        <f>VLOOKUP(C4050,#REF!, 2,FALSE)</f>
        <v>#REF!</v>
      </c>
      <c r="BM4050" s="177" t="s">
        <v>1477</v>
      </c>
      <c r="BN4050" s="177" t="s">
        <v>661</v>
      </c>
      <c r="BO4050" s="177" t="s">
        <v>8632</v>
      </c>
      <c r="BU4050" s="177" t="s">
        <v>1477</v>
      </c>
      <c r="BV4050" s="177" t="s">
        <v>661</v>
      </c>
      <c r="BW4050" s="177" t="s">
        <v>8632</v>
      </c>
    </row>
    <row r="4051" spans="51:75" x14ac:dyDescent="0.3">
      <c r="AY4051" s="226" t="e">
        <f>VLOOKUP(C4051,#REF!, 2,FALSE)</f>
        <v>#REF!</v>
      </c>
      <c r="BM4051" s="177" t="s">
        <v>8633</v>
      </c>
      <c r="BN4051" s="177" t="s">
        <v>771</v>
      </c>
      <c r="BO4051" s="177" t="s">
        <v>8634</v>
      </c>
      <c r="BU4051" s="177" t="s">
        <v>8633</v>
      </c>
      <c r="BV4051" s="177" t="s">
        <v>771</v>
      </c>
      <c r="BW4051" s="177" t="s">
        <v>8634</v>
      </c>
    </row>
    <row r="4052" spans="51:75" x14ac:dyDescent="0.3">
      <c r="AY4052" s="226" t="e">
        <f>VLOOKUP(C4052,#REF!, 2,FALSE)</f>
        <v>#REF!</v>
      </c>
      <c r="BM4052" s="177" t="s">
        <v>8635</v>
      </c>
      <c r="BN4052" s="177" t="s">
        <v>771</v>
      </c>
      <c r="BO4052" s="177" t="s">
        <v>8636</v>
      </c>
      <c r="BU4052" s="177" t="s">
        <v>8635</v>
      </c>
      <c r="BV4052" s="177" t="s">
        <v>771</v>
      </c>
      <c r="BW4052" s="177" t="s">
        <v>8636</v>
      </c>
    </row>
    <row r="4053" spans="51:75" x14ac:dyDescent="0.3">
      <c r="AY4053" s="226" t="e">
        <f>VLOOKUP(C4053,#REF!, 2,FALSE)</f>
        <v>#REF!</v>
      </c>
      <c r="BM4053" s="177" t="s">
        <v>8637</v>
      </c>
      <c r="BN4053" s="177" t="s">
        <v>1267</v>
      </c>
      <c r="BO4053" s="177" t="s">
        <v>8638</v>
      </c>
      <c r="BU4053" s="177" t="s">
        <v>8637</v>
      </c>
      <c r="BV4053" s="177" t="s">
        <v>1267</v>
      </c>
      <c r="BW4053" s="177" t="s">
        <v>8638</v>
      </c>
    </row>
    <row r="4054" spans="51:75" x14ac:dyDescent="0.3">
      <c r="AY4054" s="226" t="e">
        <f>VLOOKUP(C4054,#REF!, 2,FALSE)</f>
        <v>#REF!</v>
      </c>
      <c r="BM4054" s="177" t="s">
        <v>8639</v>
      </c>
      <c r="BN4054" s="177" t="s">
        <v>736</v>
      </c>
      <c r="BO4054" s="177" t="s">
        <v>2983</v>
      </c>
      <c r="BU4054" s="177" t="s">
        <v>8639</v>
      </c>
      <c r="BV4054" s="177" t="s">
        <v>736</v>
      </c>
      <c r="BW4054" s="177" t="s">
        <v>2983</v>
      </c>
    </row>
    <row r="4055" spans="51:75" x14ac:dyDescent="0.3">
      <c r="AY4055" s="226" t="e">
        <f>VLOOKUP(C4055,#REF!, 2,FALSE)</f>
        <v>#REF!</v>
      </c>
      <c r="BM4055" s="177" t="s">
        <v>8641</v>
      </c>
      <c r="BN4055" s="177" t="s">
        <v>3002</v>
      </c>
      <c r="BO4055" s="177" t="s">
        <v>2983</v>
      </c>
      <c r="BU4055" s="177" t="s">
        <v>8641</v>
      </c>
      <c r="BV4055" s="177" t="s">
        <v>3002</v>
      </c>
      <c r="BW4055" s="177" t="s">
        <v>2983</v>
      </c>
    </row>
    <row r="4056" spans="51:75" x14ac:dyDescent="0.3">
      <c r="AY4056" s="226" t="e">
        <f>VLOOKUP(C4056,#REF!, 2,FALSE)</f>
        <v>#REF!</v>
      </c>
      <c r="BM4056" s="177" t="s">
        <v>8642</v>
      </c>
      <c r="BN4056" s="177" t="s">
        <v>1013</v>
      </c>
      <c r="BO4056" s="177" t="s">
        <v>2983</v>
      </c>
      <c r="BU4056" s="177" t="s">
        <v>8642</v>
      </c>
      <c r="BV4056" s="177" t="s">
        <v>1013</v>
      </c>
      <c r="BW4056" s="177" t="s">
        <v>2983</v>
      </c>
    </row>
    <row r="4057" spans="51:75" x14ac:dyDescent="0.3">
      <c r="AY4057" s="226" t="e">
        <f>VLOOKUP(C4057,#REF!, 2,FALSE)</f>
        <v>#REF!</v>
      </c>
      <c r="BM4057" s="177" t="s">
        <v>1478</v>
      </c>
      <c r="BN4057" s="177" t="s">
        <v>731</v>
      </c>
      <c r="BO4057" s="177" t="s">
        <v>2983</v>
      </c>
      <c r="BU4057" s="177" t="s">
        <v>1478</v>
      </c>
      <c r="BV4057" s="177" t="s">
        <v>731</v>
      </c>
      <c r="BW4057" s="177" t="s">
        <v>2983</v>
      </c>
    </row>
    <row r="4058" spans="51:75" x14ac:dyDescent="0.3">
      <c r="AY4058" s="226" t="e">
        <f>VLOOKUP(C4058,#REF!, 2,FALSE)</f>
        <v>#REF!</v>
      </c>
      <c r="BM4058" s="177" t="s">
        <v>8643</v>
      </c>
      <c r="BN4058" s="177" t="s">
        <v>3002</v>
      </c>
      <c r="BO4058" s="177" t="s">
        <v>4373</v>
      </c>
      <c r="BU4058" s="177" t="s">
        <v>8643</v>
      </c>
      <c r="BV4058" s="177" t="s">
        <v>3002</v>
      </c>
      <c r="BW4058" s="177" t="s">
        <v>4373</v>
      </c>
    </row>
    <row r="4059" spans="51:75" x14ac:dyDescent="0.3">
      <c r="AY4059" s="226" t="e">
        <f>VLOOKUP(C4059,#REF!, 2,FALSE)</f>
        <v>#REF!</v>
      </c>
      <c r="BM4059" s="177" t="s">
        <v>8646</v>
      </c>
      <c r="BN4059" s="177" t="s">
        <v>639</v>
      </c>
      <c r="BO4059" s="177" t="s">
        <v>8648</v>
      </c>
      <c r="BU4059" s="177" t="s">
        <v>8646</v>
      </c>
      <c r="BV4059" s="177" t="s">
        <v>639</v>
      </c>
      <c r="BW4059" s="177" t="s">
        <v>8648</v>
      </c>
    </row>
    <row r="4060" spans="51:75" x14ac:dyDescent="0.3">
      <c r="AY4060" s="226" t="e">
        <f>VLOOKUP(C4060,#REF!, 2,FALSE)</f>
        <v>#REF!</v>
      </c>
      <c r="BM4060" s="177" t="s">
        <v>8649</v>
      </c>
      <c r="BN4060" s="177" t="s">
        <v>787</v>
      </c>
      <c r="BO4060" s="177" t="s">
        <v>8650</v>
      </c>
      <c r="BU4060" s="177" t="s">
        <v>8649</v>
      </c>
      <c r="BV4060" s="177" t="s">
        <v>787</v>
      </c>
      <c r="BW4060" s="177" t="s">
        <v>8650</v>
      </c>
    </row>
    <row r="4061" spans="51:75" x14ac:dyDescent="0.3">
      <c r="AY4061" s="226" t="e">
        <f>VLOOKUP(C4061,#REF!, 2,FALSE)</f>
        <v>#REF!</v>
      </c>
      <c r="BM4061" s="177" t="s">
        <v>8651</v>
      </c>
      <c r="BN4061" s="177" t="s">
        <v>778</v>
      </c>
      <c r="BO4061" s="177" t="s">
        <v>2983</v>
      </c>
      <c r="BU4061" s="177" t="s">
        <v>8651</v>
      </c>
      <c r="BV4061" s="177" t="s">
        <v>778</v>
      </c>
      <c r="BW4061" s="177" t="s">
        <v>2983</v>
      </c>
    </row>
    <row r="4062" spans="51:75" x14ac:dyDescent="0.3">
      <c r="AY4062" s="226" t="e">
        <f>VLOOKUP(C4062,#REF!, 2,FALSE)</f>
        <v>#REF!</v>
      </c>
      <c r="BM4062" s="177" t="s">
        <v>8652</v>
      </c>
      <c r="BN4062" s="177" t="s">
        <v>803</v>
      </c>
      <c r="BO4062" s="177" t="s">
        <v>2983</v>
      </c>
      <c r="BU4062" s="177" t="s">
        <v>8652</v>
      </c>
      <c r="BV4062" s="177" t="s">
        <v>803</v>
      </c>
      <c r="BW4062" s="177" t="s">
        <v>2983</v>
      </c>
    </row>
    <row r="4063" spans="51:75" x14ac:dyDescent="0.3">
      <c r="AY4063" s="226" t="e">
        <f>VLOOKUP(C4063,#REF!, 2,FALSE)</f>
        <v>#REF!</v>
      </c>
      <c r="BM4063" s="177" t="s">
        <v>8653</v>
      </c>
      <c r="BN4063" s="177" t="s">
        <v>1013</v>
      </c>
      <c r="BO4063" s="177" t="s">
        <v>2297</v>
      </c>
      <c r="BU4063" s="177" t="s">
        <v>8653</v>
      </c>
      <c r="BV4063" s="177" t="s">
        <v>1013</v>
      </c>
      <c r="BW4063" s="177" t="s">
        <v>2297</v>
      </c>
    </row>
    <row r="4064" spans="51:75" x14ac:dyDescent="0.3">
      <c r="AY4064" s="226" t="e">
        <f>VLOOKUP(C4064,#REF!, 2,FALSE)</f>
        <v>#REF!</v>
      </c>
      <c r="BM4064" s="177" t="s">
        <v>8654</v>
      </c>
      <c r="BN4064" s="177" t="s">
        <v>1013</v>
      </c>
      <c r="BO4064" s="177" t="s">
        <v>8655</v>
      </c>
      <c r="BU4064" s="177" t="s">
        <v>8654</v>
      </c>
      <c r="BV4064" s="177" t="s">
        <v>1013</v>
      </c>
      <c r="BW4064" s="177" t="s">
        <v>8655</v>
      </c>
    </row>
    <row r="4065" spans="51:75" x14ac:dyDescent="0.3">
      <c r="AY4065" s="226" t="e">
        <f>VLOOKUP(C4065,#REF!, 2,FALSE)</f>
        <v>#REF!</v>
      </c>
      <c r="BM4065" s="177" t="s">
        <v>8656</v>
      </c>
      <c r="BN4065" s="177" t="s">
        <v>841</v>
      </c>
      <c r="BO4065" s="177" t="s">
        <v>5125</v>
      </c>
      <c r="BU4065" s="177" t="s">
        <v>8656</v>
      </c>
      <c r="BV4065" s="177" t="s">
        <v>841</v>
      </c>
      <c r="BW4065" s="177" t="s">
        <v>5125</v>
      </c>
    </row>
    <row r="4066" spans="51:75" x14ac:dyDescent="0.3">
      <c r="AY4066" s="226" t="e">
        <f>VLOOKUP(C4066,#REF!, 2,FALSE)</f>
        <v>#REF!</v>
      </c>
      <c r="BM4066" s="177" t="s">
        <v>8658</v>
      </c>
      <c r="BN4066" s="177" t="s">
        <v>771</v>
      </c>
      <c r="BO4066" s="177" t="s">
        <v>1341</v>
      </c>
      <c r="BU4066" s="177" t="s">
        <v>8658</v>
      </c>
      <c r="BV4066" s="177" t="s">
        <v>771</v>
      </c>
      <c r="BW4066" s="177" t="s">
        <v>1341</v>
      </c>
    </row>
    <row r="4067" spans="51:75" x14ac:dyDescent="0.3">
      <c r="AY4067" s="226" t="e">
        <f>VLOOKUP(C4067,#REF!, 2,FALSE)</f>
        <v>#REF!</v>
      </c>
      <c r="BM4067" s="177" t="s">
        <v>8659</v>
      </c>
      <c r="BN4067" s="177" t="s">
        <v>3245</v>
      </c>
      <c r="BO4067" s="177" t="s">
        <v>2888</v>
      </c>
      <c r="BU4067" s="177" t="s">
        <v>8659</v>
      </c>
      <c r="BV4067" s="177" t="s">
        <v>3245</v>
      </c>
      <c r="BW4067" s="177" t="s">
        <v>2888</v>
      </c>
    </row>
    <row r="4068" spans="51:75" x14ac:dyDescent="0.3">
      <c r="AY4068" s="226" t="e">
        <f>VLOOKUP(C4068,#REF!, 2,FALSE)</f>
        <v>#REF!</v>
      </c>
      <c r="BM4068" s="177" t="s">
        <v>8661</v>
      </c>
      <c r="BN4068" s="177" t="s">
        <v>631</v>
      </c>
      <c r="BO4068" s="177" t="s">
        <v>4373</v>
      </c>
      <c r="BU4068" s="177" t="s">
        <v>8661</v>
      </c>
      <c r="BV4068" s="177" t="s">
        <v>631</v>
      </c>
      <c r="BW4068" s="177" t="s">
        <v>4373</v>
      </c>
    </row>
    <row r="4069" spans="51:75" x14ac:dyDescent="0.3">
      <c r="AY4069" s="226" t="e">
        <f>VLOOKUP(C4069,#REF!, 2,FALSE)</f>
        <v>#REF!</v>
      </c>
      <c r="BM4069" s="177" t="s">
        <v>8662</v>
      </c>
      <c r="BN4069" s="177" t="s">
        <v>617</v>
      </c>
      <c r="BO4069" s="177" t="s">
        <v>8664</v>
      </c>
      <c r="BU4069" s="177" t="s">
        <v>8662</v>
      </c>
      <c r="BV4069" s="177" t="s">
        <v>617</v>
      </c>
      <c r="BW4069" s="177" t="s">
        <v>8664</v>
      </c>
    </row>
    <row r="4070" spans="51:75" x14ac:dyDescent="0.3">
      <c r="AY4070" s="226" t="e">
        <f>VLOOKUP(C4070,#REF!, 2,FALSE)</f>
        <v>#REF!</v>
      </c>
      <c r="BM4070" s="177" t="s">
        <v>8665</v>
      </c>
      <c r="BN4070" s="177" t="s">
        <v>663</v>
      </c>
      <c r="BO4070" s="177" t="s">
        <v>8666</v>
      </c>
      <c r="BU4070" s="177" t="s">
        <v>8665</v>
      </c>
      <c r="BV4070" s="177" t="s">
        <v>663</v>
      </c>
      <c r="BW4070" s="177" t="s">
        <v>8666</v>
      </c>
    </row>
    <row r="4071" spans="51:75" x14ac:dyDescent="0.3">
      <c r="AY4071" s="226" t="e">
        <f>VLOOKUP(C4071,#REF!, 2,FALSE)</f>
        <v>#REF!</v>
      </c>
      <c r="BM4071" s="177" t="s">
        <v>8667</v>
      </c>
      <c r="BN4071" s="177" t="s">
        <v>1269</v>
      </c>
      <c r="BO4071" s="177" t="s">
        <v>2983</v>
      </c>
      <c r="BU4071" s="177" t="s">
        <v>8667</v>
      </c>
      <c r="BV4071" s="177" t="s">
        <v>1269</v>
      </c>
      <c r="BW4071" s="177" t="s">
        <v>2983</v>
      </c>
    </row>
    <row r="4072" spans="51:75" x14ac:dyDescent="0.3">
      <c r="AY4072" s="226" t="e">
        <f>VLOOKUP(C4072,#REF!, 2,FALSE)</f>
        <v>#REF!</v>
      </c>
      <c r="BM4072" s="177" t="s">
        <v>8669</v>
      </c>
      <c r="BN4072" s="177" t="s">
        <v>841</v>
      </c>
      <c r="BO4072" s="177" t="s">
        <v>2983</v>
      </c>
      <c r="BU4072" s="177" t="s">
        <v>8669</v>
      </c>
      <c r="BV4072" s="177" t="s">
        <v>841</v>
      </c>
      <c r="BW4072" s="177" t="s">
        <v>2983</v>
      </c>
    </row>
    <row r="4073" spans="51:75" x14ac:dyDescent="0.3">
      <c r="AY4073" s="226" t="e">
        <f>VLOOKUP(C4073,#REF!, 2,FALSE)</f>
        <v>#REF!</v>
      </c>
      <c r="BM4073" s="177" t="s">
        <v>8670</v>
      </c>
      <c r="BN4073" s="177" t="s">
        <v>803</v>
      </c>
      <c r="BO4073" s="177" t="s">
        <v>8672</v>
      </c>
      <c r="BU4073" s="177" t="s">
        <v>8670</v>
      </c>
      <c r="BV4073" s="177" t="s">
        <v>803</v>
      </c>
      <c r="BW4073" s="177" t="s">
        <v>8672</v>
      </c>
    </row>
    <row r="4074" spans="51:75" x14ac:dyDescent="0.3">
      <c r="AY4074" s="226" t="e">
        <f>VLOOKUP(C4074,#REF!, 2,FALSE)</f>
        <v>#REF!</v>
      </c>
      <c r="BM4074" s="177" t="s">
        <v>8674</v>
      </c>
      <c r="BN4074" s="177" t="s">
        <v>787</v>
      </c>
      <c r="BO4074" s="177" t="s">
        <v>8675</v>
      </c>
      <c r="BU4074" s="177" t="s">
        <v>8674</v>
      </c>
      <c r="BV4074" s="177" t="s">
        <v>787</v>
      </c>
      <c r="BW4074" s="177" t="s">
        <v>8675</v>
      </c>
    </row>
    <row r="4075" spans="51:75" x14ac:dyDescent="0.3">
      <c r="AY4075" s="226" t="e">
        <f>VLOOKUP(C4075,#REF!, 2,FALSE)</f>
        <v>#REF!</v>
      </c>
      <c r="BM4075" s="177" t="s">
        <v>8676</v>
      </c>
      <c r="BN4075" s="177" t="s">
        <v>631</v>
      </c>
      <c r="BO4075" s="177" t="s">
        <v>2983</v>
      </c>
      <c r="BU4075" s="177" t="s">
        <v>8676</v>
      </c>
      <c r="BV4075" s="177" t="s">
        <v>631</v>
      </c>
      <c r="BW4075" s="177" t="s">
        <v>2983</v>
      </c>
    </row>
    <row r="4076" spans="51:75" x14ac:dyDescent="0.3">
      <c r="AY4076" s="226" t="e">
        <f>VLOOKUP(C4076,#REF!, 2,FALSE)</f>
        <v>#REF!</v>
      </c>
      <c r="BM4076" s="177" t="s">
        <v>1479</v>
      </c>
      <c r="BN4076" s="177" t="s">
        <v>3245</v>
      </c>
      <c r="BO4076" s="177" t="s">
        <v>2652</v>
      </c>
      <c r="BU4076" s="177" t="s">
        <v>1479</v>
      </c>
      <c r="BV4076" s="177" t="s">
        <v>3245</v>
      </c>
      <c r="BW4076" s="177" t="s">
        <v>2652</v>
      </c>
    </row>
    <row r="4077" spans="51:75" x14ac:dyDescent="0.3">
      <c r="AY4077" s="226" t="e">
        <f>VLOOKUP(C4077,#REF!, 2,FALSE)</f>
        <v>#REF!</v>
      </c>
      <c r="BM4077" s="177" t="s">
        <v>8677</v>
      </c>
      <c r="BN4077" s="177" t="s">
        <v>3005</v>
      </c>
      <c r="BO4077" s="177" t="s">
        <v>2983</v>
      </c>
      <c r="BU4077" s="177" t="s">
        <v>8677</v>
      </c>
      <c r="BV4077" s="177" t="s">
        <v>3005</v>
      </c>
      <c r="BW4077" s="177" t="s">
        <v>2983</v>
      </c>
    </row>
    <row r="4078" spans="51:75" x14ac:dyDescent="0.3">
      <c r="AY4078" s="226" t="e">
        <f>VLOOKUP(C4078,#REF!, 2,FALSE)</f>
        <v>#REF!</v>
      </c>
      <c r="BM4078" s="177" t="s">
        <v>8678</v>
      </c>
      <c r="BN4078" s="177" t="s">
        <v>1269</v>
      </c>
      <c r="BO4078" s="177" t="s">
        <v>8679</v>
      </c>
      <c r="BU4078" s="177" t="s">
        <v>8678</v>
      </c>
      <c r="BV4078" s="177" t="s">
        <v>1269</v>
      </c>
      <c r="BW4078" s="177" t="s">
        <v>8679</v>
      </c>
    </row>
    <row r="4079" spans="51:75" x14ac:dyDescent="0.3">
      <c r="AY4079" s="226" t="e">
        <f>VLOOKUP(C4079,#REF!, 2,FALSE)</f>
        <v>#REF!</v>
      </c>
      <c r="BM4079" s="177" t="s">
        <v>8680</v>
      </c>
      <c r="BN4079" s="177" t="s">
        <v>780</v>
      </c>
      <c r="BO4079" s="177" t="s">
        <v>8681</v>
      </c>
      <c r="BU4079" s="177" t="s">
        <v>8680</v>
      </c>
      <c r="BV4079" s="177" t="s">
        <v>780</v>
      </c>
      <c r="BW4079" s="177" t="s">
        <v>8681</v>
      </c>
    </row>
    <row r="4080" spans="51:75" x14ac:dyDescent="0.3">
      <c r="AY4080" s="226" t="e">
        <f>VLOOKUP(C4080,#REF!, 2,FALSE)</f>
        <v>#REF!</v>
      </c>
      <c r="BM4080" s="177" t="s">
        <v>8683</v>
      </c>
      <c r="BN4080" s="177" t="s">
        <v>639</v>
      </c>
      <c r="BO4080" s="177" t="s">
        <v>8684</v>
      </c>
      <c r="BU4080" s="177" t="s">
        <v>8683</v>
      </c>
      <c r="BV4080" s="177" t="s">
        <v>639</v>
      </c>
      <c r="BW4080" s="177" t="s">
        <v>8684</v>
      </c>
    </row>
    <row r="4081" spans="51:75" x14ac:dyDescent="0.3">
      <c r="AY4081" s="226" t="e">
        <f>VLOOKUP(C4081,#REF!, 2,FALSE)</f>
        <v>#REF!</v>
      </c>
      <c r="BM4081" s="177" t="s">
        <v>8685</v>
      </c>
      <c r="BN4081" s="177" t="s">
        <v>639</v>
      </c>
      <c r="BO4081" s="177" t="s">
        <v>8687</v>
      </c>
      <c r="BU4081" s="177" t="s">
        <v>8685</v>
      </c>
      <c r="BV4081" s="177" t="s">
        <v>639</v>
      </c>
      <c r="BW4081" s="177" t="s">
        <v>8687</v>
      </c>
    </row>
    <row r="4082" spans="51:75" x14ac:dyDescent="0.3">
      <c r="AY4082" s="226" t="e">
        <f>VLOOKUP(C4082,#REF!, 2,FALSE)</f>
        <v>#REF!</v>
      </c>
      <c r="BM4082" s="177" t="s">
        <v>8689</v>
      </c>
      <c r="BN4082" s="177" t="s">
        <v>613</v>
      </c>
      <c r="BO4082" s="177" t="s">
        <v>2983</v>
      </c>
      <c r="BU4082" s="177" t="s">
        <v>8689</v>
      </c>
      <c r="BV4082" s="177" t="s">
        <v>613</v>
      </c>
      <c r="BW4082" s="177" t="s">
        <v>2983</v>
      </c>
    </row>
    <row r="4083" spans="51:75" x14ac:dyDescent="0.3">
      <c r="AY4083" s="226" t="e">
        <f>VLOOKUP(C4083,#REF!, 2,FALSE)</f>
        <v>#REF!</v>
      </c>
      <c r="BM4083" s="177" t="s">
        <v>8691</v>
      </c>
      <c r="BN4083" s="177" t="s">
        <v>710</v>
      </c>
      <c r="BO4083" s="177" t="s">
        <v>2983</v>
      </c>
      <c r="BU4083" s="177" t="s">
        <v>8691</v>
      </c>
      <c r="BV4083" s="177" t="s">
        <v>710</v>
      </c>
      <c r="BW4083" s="177" t="s">
        <v>2983</v>
      </c>
    </row>
    <row r="4084" spans="51:75" x14ac:dyDescent="0.3">
      <c r="AY4084" s="226" t="e">
        <f>VLOOKUP(C4084,#REF!, 2,FALSE)</f>
        <v>#REF!</v>
      </c>
      <c r="BM4084" s="177" t="s">
        <v>8692</v>
      </c>
      <c r="BN4084" s="177" t="s">
        <v>1269</v>
      </c>
      <c r="BO4084" s="177" t="s">
        <v>2983</v>
      </c>
      <c r="BU4084" s="177" t="s">
        <v>8692</v>
      </c>
      <c r="BV4084" s="177" t="s">
        <v>1269</v>
      </c>
      <c r="BW4084" s="177" t="s">
        <v>2983</v>
      </c>
    </row>
    <row r="4085" spans="51:75" x14ac:dyDescent="0.3">
      <c r="AY4085" s="226" t="e">
        <f>VLOOKUP(C4085,#REF!, 2,FALSE)</f>
        <v>#REF!</v>
      </c>
      <c r="BM4085" s="177" t="s">
        <v>8695</v>
      </c>
      <c r="BN4085" s="177" t="s">
        <v>710</v>
      </c>
      <c r="BO4085" s="177" t="s">
        <v>2983</v>
      </c>
      <c r="BU4085" s="177" t="s">
        <v>8695</v>
      </c>
      <c r="BV4085" s="177" t="s">
        <v>710</v>
      </c>
      <c r="BW4085" s="177" t="s">
        <v>2983</v>
      </c>
    </row>
    <row r="4086" spans="51:75" x14ac:dyDescent="0.3">
      <c r="AY4086" s="226" t="e">
        <f>VLOOKUP(C4086,#REF!, 2,FALSE)</f>
        <v>#REF!</v>
      </c>
      <c r="BM4086" s="177" t="s">
        <v>8697</v>
      </c>
      <c r="BN4086" s="177" t="s">
        <v>710</v>
      </c>
      <c r="BO4086" s="177" t="s">
        <v>2983</v>
      </c>
      <c r="BU4086" s="177" t="s">
        <v>8697</v>
      </c>
      <c r="BV4086" s="177" t="s">
        <v>710</v>
      </c>
      <c r="BW4086" s="177" t="s">
        <v>2983</v>
      </c>
    </row>
    <row r="4087" spans="51:75" x14ac:dyDescent="0.3">
      <c r="AY4087" s="226" t="e">
        <f>VLOOKUP(C4087,#REF!, 2,FALSE)</f>
        <v>#REF!</v>
      </c>
      <c r="BM4087" s="177" t="s">
        <v>8698</v>
      </c>
      <c r="BN4087" s="177" t="s">
        <v>710</v>
      </c>
      <c r="BO4087" s="177" t="s">
        <v>2983</v>
      </c>
      <c r="BU4087" s="177" t="s">
        <v>8698</v>
      </c>
      <c r="BV4087" s="177" t="s">
        <v>710</v>
      </c>
      <c r="BW4087" s="177" t="s">
        <v>2983</v>
      </c>
    </row>
    <row r="4088" spans="51:75" x14ac:dyDescent="0.3">
      <c r="AY4088" s="226" t="e">
        <f>VLOOKUP(C4088,#REF!, 2,FALSE)</f>
        <v>#REF!</v>
      </c>
      <c r="BM4088" s="177" t="s">
        <v>8699</v>
      </c>
      <c r="BN4088" s="177" t="s">
        <v>928</v>
      </c>
      <c r="BO4088" s="177" t="s">
        <v>2983</v>
      </c>
      <c r="BU4088" s="177" t="s">
        <v>8699</v>
      </c>
      <c r="BV4088" s="177" t="s">
        <v>928</v>
      </c>
      <c r="BW4088" s="177" t="s">
        <v>2983</v>
      </c>
    </row>
    <row r="4089" spans="51:75" x14ac:dyDescent="0.3">
      <c r="AY4089" s="226" t="e">
        <f>VLOOKUP(C4089,#REF!, 2,FALSE)</f>
        <v>#REF!</v>
      </c>
      <c r="BM4089" s="177" t="s">
        <v>8700</v>
      </c>
      <c r="BN4089" s="177" t="s">
        <v>1496</v>
      </c>
      <c r="BO4089" s="177" t="s">
        <v>2983</v>
      </c>
      <c r="BU4089" s="177" t="s">
        <v>8700</v>
      </c>
      <c r="BV4089" s="177" t="s">
        <v>1496</v>
      </c>
      <c r="BW4089" s="177" t="s">
        <v>2983</v>
      </c>
    </row>
    <row r="4090" spans="51:75" x14ac:dyDescent="0.3">
      <c r="AY4090" s="226" t="e">
        <f>VLOOKUP(C4090,#REF!, 2,FALSE)</f>
        <v>#REF!</v>
      </c>
      <c r="BM4090" s="177" t="s">
        <v>8702</v>
      </c>
      <c r="BN4090" s="177" t="s">
        <v>636</v>
      </c>
      <c r="BO4090" s="177" t="s">
        <v>8703</v>
      </c>
      <c r="BU4090" s="177" t="s">
        <v>8702</v>
      </c>
      <c r="BV4090" s="177" t="s">
        <v>636</v>
      </c>
      <c r="BW4090" s="177" t="s">
        <v>8703</v>
      </c>
    </row>
    <row r="4091" spans="51:75" x14ac:dyDescent="0.3">
      <c r="AY4091" s="226" t="e">
        <f>VLOOKUP(C4091,#REF!, 2,FALSE)</f>
        <v>#REF!</v>
      </c>
      <c r="BM4091" s="177" t="s">
        <v>8704</v>
      </c>
      <c r="BN4091" s="177" t="s">
        <v>617</v>
      </c>
      <c r="BO4091" s="177" t="s">
        <v>2983</v>
      </c>
      <c r="BU4091" s="177" t="s">
        <v>8704</v>
      </c>
      <c r="BV4091" s="177" t="s">
        <v>617</v>
      </c>
      <c r="BW4091" s="177" t="s">
        <v>2983</v>
      </c>
    </row>
    <row r="4092" spans="51:75" x14ac:dyDescent="0.3">
      <c r="AY4092" s="226" t="e">
        <f>VLOOKUP(C4092,#REF!, 2,FALSE)</f>
        <v>#REF!</v>
      </c>
      <c r="BM4092" s="177" t="s">
        <v>8705</v>
      </c>
      <c r="BN4092" s="177" t="s">
        <v>639</v>
      </c>
      <c r="BO4092" s="177" t="s">
        <v>2983</v>
      </c>
      <c r="BU4092" s="177" t="s">
        <v>8705</v>
      </c>
      <c r="BV4092" s="177" t="s">
        <v>639</v>
      </c>
      <c r="BW4092" s="177" t="s">
        <v>2983</v>
      </c>
    </row>
    <row r="4093" spans="51:75" x14ac:dyDescent="0.3">
      <c r="AY4093" s="226" t="e">
        <f>VLOOKUP(C4093,#REF!, 2,FALSE)</f>
        <v>#REF!</v>
      </c>
      <c r="BM4093" s="177" t="s">
        <v>8706</v>
      </c>
      <c r="BN4093" s="177" t="s">
        <v>613</v>
      </c>
      <c r="BO4093" s="177" t="s">
        <v>2983</v>
      </c>
      <c r="BU4093" s="177" t="s">
        <v>8706</v>
      </c>
      <c r="BV4093" s="177" t="s">
        <v>613</v>
      </c>
      <c r="BW4093" s="177" t="s">
        <v>2983</v>
      </c>
    </row>
    <row r="4094" spans="51:75" x14ac:dyDescent="0.3">
      <c r="AY4094" s="226" t="e">
        <f>VLOOKUP(C4094,#REF!, 2,FALSE)</f>
        <v>#REF!</v>
      </c>
      <c r="BM4094" s="177" t="s">
        <v>8707</v>
      </c>
      <c r="BN4094" s="177" t="s">
        <v>617</v>
      </c>
      <c r="BO4094" s="177" t="s">
        <v>2983</v>
      </c>
      <c r="BU4094" s="177" t="s">
        <v>8707</v>
      </c>
      <c r="BV4094" s="177" t="s">
        <v>617</v>
      </c>
      <c r="BW4094" s="177" t="s">
        <v>2983</v>
      </c>
    </row>
    <row r="4095" spans="51:75" x14ac:dyDescent="0.3">
      <c r="AY4095" s="226" t="e">
        <f>VLOOKUP(C4095,#REF!, 2,FALSE)</f>
        <v>#REF!</v>
      </c>
      <c r="BM4095" s="177" t="s">
        <v>8709</v>
      </c>
      <c r="BN4095" s="177" t="s">
        <v>710</v>
      </c>
      <c r="BO4095" s="177" t="s">
        <v>2983</v>
      </c>
      <c r="BU4095" s="177" t="s">
        <v>8709</v>
      </c>
      <c r="BV4095" s="177" t="s">
        <v>710</v>
      </c>
      <c r="BW4095" s="177" t="s">
        <v>2983</v>
      </c>
    </row>
    <row r="4096" spans="51:75" x14ac:dyDescent="0.3">
      <c r="AY4096" s="226" t="e">
        <f>VLOOKUP(C4096,#REF!, 2,FALSE)</f>
        <v>#REF!</v>
      </c>
      <c r="BM4096" s="177" t="s">
        <v>1480</v>
      </c>
      <c r="BN4096" s="177" t="s">
        <v>940</v>
      </c>
      <c r="BO4096" s="177" t="s">
        <v>2983</v>
      </c>
      <c r="BU4096" s="177" t="s">
        <v>1480</v>
      </c>
      <c r="BV4096" s="177" t="s">
        <v>940</v>
      </c>
      <c r="BW4096" s="177" t="s">
        <v>2983</v>
      </c>
    </row>
    <row r="4097" spans="51:75" x14ac:dyDescent="0.3">
      <c r="AY4097" s="226" t="e">
        <f>VLOOKUP(C4097,#REF!, 2,FALSE)</f>
        <v>#REF!</v>
      </c>
      <c r="BM4097" s="177" t="s">
        <v>1481</v>
      </c>
      <c r="BN4097" s="177" t="s">
        <v>1496</v>
      </c>
      <c r="BO4097" s="177" t="s">
        <v>2983</v>
      </c>
      <c r="BU4097" s="177" t="s">
        <v>1481</v>
      </c>
      <c r="BV4097" s="177" t="s">
        <v>1496</v>
      </c>
      <c r="BW4097" s="177" t="s">
        <v>2983</v>
      </c>
    </row>
    <row r="4098" spans="51:75" x14ac:dyDescent="0.3">
      <c r="AY4098" s="226" t="e">
        <f>VLOOKUP(C4098,#REF!, 2,FALSE)</f>
        <v>#REF!</v>
      </c>
      <c r="BM4098" s="177" t="s">
        <v>8711</v>
      </c>
      <c r="BN4098" s="177" t="s">
        <v>1496</v>
      </c>
      <c r="BO4098" s="177" t="s">
        <v>2983</v>
      </c>
      <c r="BU4098" s="177" t="s">
        <v>8711</v>
      </c>
      <c r="BV4098" s="177" t="s">
        <v>1496</v>
      </c>
      <c r="BW4098" s="177" t="s">
        <v>2983</v>
      </c>
    </row>
    <row r="4099" spans="51:75" x14ac:dyDescent="0.3">
      <c r="AY4099" s="226" t="e">
        <f>VLOOKUP(C4099,#REF!, 2,FALSE)</f>
        <v>#REF!</v>
      </c>
      <c r="BM4099" s="177" t="s">
        <v>1482</v>
      </c>
      <c r="BN4099" s="177" t="s">
        <v>2983</v>
      </c>
      <c r="BO4099" s="177" t="s">
        <v>2983</v>
      </c>
      <c r="BU4099" s="177" t="s">
        <v>1482</v>
      </c>
      <c r="BV4099" s="177" t="s">
        <v>2983</v>
      </c>
      <c r="BW4099" s="177" t="s">
        <v>2983</v>
      </c>
    </row>
    <row r="4100" spans="51:75" x14ac:dyDescent="0.3">
      <c r="AY4100" s="226" t="e">
        <f>VLOOKUP(C4100,#REF!, 2,FALSE)</f>
        <v>#REF!</v>
      </c>
      <c r="BM4100" s="177" t="s">
        <v>1483</v>
      </c>
      <c r="BN4100" s="177" t="s">
        <v>661</v>
      </c>
      <c r="BO4100" s="177" t="s">
        <v>2983</v>
      </c>
      <c r="BU4100" s="177" t="s">
        <v>1483</v>
      </c>
      <c r="BV4100" s="177" t="s">
        <v>661</v>
      </c>
      <c r="BW4100" s="177" t="s">
        <v>2983</v>
      </c>
    </row>
    <row r="4101" spans="51:75" x14ac:dyDescent="0.3">
      <c r="AY4101" s="226" t="e">
        <f>VLOOKUP(C4101,#REF!, 2,FALSE)</f>
        <v>#REF!</v>
      </c>
      <c r="BM4101" s="177" t="s">
        <v>8712</v>
      </c>
      <c r="BN4101" s="177" t="s">
        <v>614</v>
      </c>
      <c r="BO4101" s="177" t="s">
        <v>2983</v>
      </c>
      <c r="BU4101" s="177" t="s">
        <v>8712</v>
      </c>
      <c r="BV4101" s="177" t="s">
        <v>614</v>
      </c>
      <c r="BW4101" s="177" t="s">
        <v>2983</v>
      </c>
    </row>
    <row r="4102" spans="51:75" x14ac:dyDescent="0.3">
      <c r="AY4102" s="226" t="e">
        <f>VLOOKUP(C4102,#REF!, 2,FALSE)</f>
        <v>#REF!</v>
      </c>
      <c r="BM4102" s="177" t="s">
        <v>1484</v>
      </c>
      <c r="BN4102" s="177" t="s">
        <v>2983</v>
      </c>
      <c r="BO4102" s="177" t="s">
        <v>2983</v>
      </c>
      <c r="BU4102" s="177" t="s">
        <v>1484</v>
      </c>
      <c r="BV4102" s="177" t="s">
        <v>2983</v>
      </c>
      <c r="BW4102" s="177" t="s">
        <v>2983</v>
      </c>
    </row>
    <row r="4103" spans="51:75" x14ac:dyDescent="0.3">
      <c r="AY4103" s="226" t="e">
        <f>VLOOKUP(C4103,#REF!, 2,FALSE)</f>
        <v>#REF!</v>
      </c>
      <c r="BM4103" s="177" t="s">
        <v>1485</v>
      </c>
      <c r="BN4103" s="177" t="s">
        <v>923</v>
      </c>
      <c r="BO4103" s="177" t="s">
        <v>2983</v>
      </c>
      <c r="BU4103" s="177" t="s">
        <v>1485</v>
      </c>
      <c r="BV4103" s="177" t="s">
        <v>923</v>
      </c>
      <c r="BW4103" s="177" t="s">
        <v>2983</v>
      </c>
    </row>
    <row r="4104" spans="51:75" x14ac:dyDescent="0.3">
      <c r="AY4104" s="226" t="e">
        <f>VLOOKUP(C4104,#REF!, 2,FALSE)</f>
        <v>#REF!</v>
      </c>
      <c r="BM4104" s="177" t="s">
        <v>1486</v>
      </c>
      <c r="BN4104" s="177" t="s">
        <v>621</v>
      </c>
      <c r="BO4104" s="177" t="s">
        <v>2983</v>
      </c>
      <c r="BU4104" s="177" t="s">
        <v>1486</v>
      </c>
      <c r="BV4104" s="177" t="s">
        <v>621</v>
      </c>
      <c r="BW4104" s="177" t="s">
        <v>2983</v>
      </c>
    </row>
    <row r="4105" spans="51:75" x14ac:dyDescent="0.3">
      <c r="AY4105" s="226" t="e">
        <f>VLOOKUP(C4105,#REF!, 2,FALSE)</f>
        <v>#REF!</v>
      </c>
      <c r="BM4105" s="177" t="s">
        <v>8713</v>
      </c>
      <c r="BN4105" s="177" t="s">
        <v>928</v>
      </c>
      <c r="BO4105" s="177" t="s">
        <v>8714</v>
      </c>
      <c r="BU4105" s="177" t="s">
        <v>8713</v>
      </c>
      <c r="BV4105" s="177" t="s">
        <v>928</v>
      </c>
      <c r="BW4105" s="177" t="s">
        <v>8714</v>
      </c>
    </row>
    <row r="4106" spans="51:75" x14ac:dyDescent="0.3">
      <c r="AY4106" s="226" t="e">
        <f>VLOOKUP(C4106,#REF!, 2,FALSE)</f>
        <v>#REF!</v>
      </c>
      <c r="BM4106" s="177" t="s">
        <v>8715</v>
      </c>
      <c r="BN4106" s="177" t="s">
        <v>923</v>
      </c>
      <c r="BO4106" s="177" t="s">
        <v>2983</v>
      </c>
      <c r="BU4106" s="177" t="s">
        <v>8715</v>
      </c>
      <c r="BV4106" s="177" t="s">
        <v>923</v>
      </c>
      <c r="BW4106" s="177" t="s">
        <v>2983</v>
      </c>
    </row>
    <row r="4107" spans="51:75" x14ac:dyDescent="0.3">
      <c r="AY4107" s="226" t="e">
        <f>VLOOKUP(C4107,#REF!, 2,FALSE)</f>
        <v>#REF!</v>
      </c>
      <c r="BM4107" s="177" t="s">
        <v>8717</v>
      </c>
      <c r="BN4107" s="177" t="s">
        <v>16979</v>
      </c>
      <c r="BO4107" s="177" t="s">
        <v>2983</v>
      </c>
      <c r="BU4107" s="177" t="s">
        <v>8717</v>
      </c>
      <c r="BV4107" s="177" t="s">
        <v>16979</v>
      </c>
      <c r="BW4107" s="177" t="s">
        <v>2983</v>
      </c>
    </row>
    <row r="4108" spans="51:75" x14ac:dyDescent="0.3">
      <c r="AY4108" s="226" t="e">
        <f>VLOOKUP(C4108,#REF!, 2,FALSE)</f>
        <v>#REF!</v>
      </c>
      <c r="BM4108" s="177" t="s">
        <v>8718</v>
      </c>
      <c r="BN4108" s="177" t="s">
        <v>16979</v>
      </c>
      <c r="BO4108" s="177" t="s">
        <v>2983</v>
      </c>
      <c r="BU4108" s="177" t="s">
        <v>8718</v>
      </c>
      <c r="BV4108" s="177" t="s">
        <v>16979</v>
      </c>
      <c r="BW4108" s="177" t="s">
        <v>2983</v>
      </c>
    </row>
    <row r="4109" spans="51:75" x14ac:dyDescent="0.3">
      <c r="AY4109" s="226" t="e">
        <f>VLOOKUP(C4109,#REF!, 2,FALSE)</f>
        <v>#REF!</v>
      </c>
      <c r="BM4109" s="177" t="s">
        <v>481</v>
      </c>
      <c r="BN4109" s="177" t="s">
        <v>16979</v>
      </c>
      <c r="BO4109" s="177" t="s">
        <v>2983</v>
      </c>
      <c r="BU4109" s="177" t="s">
        <v>481</v>
      </c>
      <c r="BV4109" s="177" t="s">
        <v>16979</v>
      </c>
      <c r="BW4109" s="177" t="s">
        <v>2983</v>
      </c>
    </row>
    <row r="4110" spans="51:75" x14ac:dyDescent="0.3">
      <c r="AY4110" s="226" t="e">
        <f>VLOOKUP(C4110,#REF!, 2,FALSE)</f>
        <v>#REF!</v>
      </c>
      <c r="BM4110" s="177" t="s">
        <v>8719</v>
      </c>
      <c r="BN4110" s="177" t="s">
        <v>3245</v>
      </c>
      <c r="BO4110" s="177" t="s">
        <v>2983</v>
      </c>
      <c r="BU4110" s="177" t="s">
        <v>8719</v>
      </c>
      <c r="BV4110" s="177" t="s">
        <v>3245</v>
      </c>
      <c r="BW4110" s="177" t="s">
        <v>2983</v>
      </c>
    </row>
    <row r="4111" spans="51:75" x14ac:dyDescent="0.3">
      <c r="AY4111" s="226" t="e">
        <f>VLOOKUP(C4111,#REF!, 2,FALSE)</f>
        <v>#REF!</v>
      </c>
      <c r="BM4111" s="177" t="s">
        <v>1487</v>
      </c>
      <c r="BN4111" s="177" t="s">
        <v>16979</v>
      </c>
      <c r="BO4111" s="177" t="s">
        <v>2983</v>
      </c>
      <c r="BU4111" s="177" t="s">
        <v>1487</v>
      </c>
      <c r="BV4111" s="177" t="s">
        <v>16979</v>
      </c>
      <c r="BW4111" s="177" t="s">
        <v>2983</v>
      </c>
    </row>
    <row r="4112" spans="51:75" x14ac:dyDescent="0.3">
      <c r="AY4112" s="226" t="e">
        <f>VLOOKUP(C4112,#REF!, 2,FALSE)</f>
        <v>#REF!</v>
      </c>
      <c r="BM4112" s="177" t="s">
        <v>489</v>
      </c>
      <c r="BN4112" s="177" t="s">
        <v>639</v>
      </c>
      <c r="BO4112" s="177" t="s">
        <v>2983</v>
      </c>
      <c r="BU4112" s="177" t="s">
        <v>489</v>
      </c>
      <c r="BV4112" s="177" t="s">
        <v>639</v>
      </c>
      <c r="BW4112" s="177" t="s">
        <v>2983</v>
      </c>
    </row>
    <row r="4113" spans="51:75" x14ac:dyDescent="0.3">
      <c r="AY4113" s="226" t="e">
        <f>VLOOKUP(C4113,#REF!, 2,FALSE)</f>
        <v>#REF!</v>
      </c>
      <c r="BM4113" s="177" t="s">
        <v>8720</v>
      </c>
      <c r="BN4113" s="177" t="s">
        <v>16979</v>
      </c>
      <c r="BO4113" s="177" t="s">
        <v>2983</v>
      </c>
      <c r="BU4113" s="177" t="s">
        <v>8720</v>
      </c>
      <c r="BV4113" s="177" t="s">
        <v>16979</v>
      </c>
      <c r="BW4113" s="177" t="s">
        <v>2983</v>
      </c>
    </row>
    <row r="4114" spans="51:75" x14ac:dyDescent="0.3">
      <c r="AY4114" s="226" t="e">
        <f>VLOOKUP(C4114,#REF!, 2,FALSE)</f>
        <v>#REF!</v>
      </c>
      <c r="BM4114" s="177" t="s">
        <v>8721</v>
      </c>
      <c r="BN4114" s="177" t="s">
        <v>16979</v>
      </c>
      <c r="BO4114" s="177" t="s">
        <v>2983</v>
      </c>
      <c r="BU4114" s="177" t="s">
        <v>8721</v>
      </c>
      <c r="BV4114" s="177" t="s">
        <v>16979</v>
      </c>
      <c r="BW4114" s="177" t="s">
        <v>2983</v>
      </c>
    </row>
    <row r="4115" spans="51:75" x14ac:dyDescent="0.3">
      <c r="AY4115" s="226" t="e">
        <f>VLOOKUP(C4115,#REF!, 2,FALSE)</f>
        <v>#REF!</v>
      </c>
      <c r="BM4115" s="177" t="s">
        <v>470</v>
      </c>
      <c r="BN4115" s="177" t="s">
        <v>16979</v>
      </c>
      <c r="BO4115" s="177" t="s">
        <v>2983</v>
      </c>
      <c r="BU4115" s="177" t="s">
        <v>470</v>
      </c>
      <c r="BV4115" s="177" t="s">
        <v>16979</v>
      </c>
      <c r="BW4115" s="177" t="s">
        <v>2983</v>
      </c>
    </row>
    <row r="4116" spans="51:75" x14ac:dyDescent="0.3">
      <c r="AY4116" s="226" t="e">
        <f>VLOOKUP(C4116,#REF!, 2,FALSE)</f>
        <v>#REF!</v>
      </c>
      <c r="BM4116" s="177" t="s">
        <v>1488</v>
      </c>
      <c r="BN4116" s="177" t="s">
        <v>16979</v>
      </c>
      <c r="BO4116" s="177" t="s">
        <v>2983</v>
      </c>
      <c r="BU4116" s="177" t="s">
        <v>1488</v>
      </c>
      <c r="BV4116" s="177" t="s">
        <v>16979</v>
      </c>
      <c r="BW4116" s="177" t="s">
        <v>2983</v>
      </c>
    </row>
    <row r="4117" spans="51:75" x14ac:dyDescent="0.3">
      <c r="AY4117" s="226" t="e">
        <f>VLOOKUP(C4117,#REF!, 2,FALSE)</f>
        <v>#REF!</v>
      </c>
      <c r="BM4117" s="177" t="s">
        <v>1503</v>
      </c>
      <c r="BN4117" s="177" t="s">
        <v>16979</v>
      </c>
      <c r="BO4117" s="177" t="s">
        <v>2983</v>
      </c>
      <c r="BU4117" s="177" t="s">
        <v>1503</v>
      </c>
      <c r="BV4117" s="177" t="s">
        <v>16979</v>
      </c>
      <c r="BW4117" s="177" t="s">
        <v>2983</v>
      </c>
    </row>
    <row r="4118" spans="51:75" x14ac:dyDescent="0.3">
      <c r="AY4118" s="226" t="e">
        <f>VLOOKUP(C4118,#REF!, 2,FALSE)</f>
        <v>#REF!</v>
      </c>
      <c r="BM4118" s="177" t="s">
        <v>1504</v>
      </c>
      <c r="BN4118" s="177" t="s">
        <v>16979</v>
      </c>
      <c r="BO4118" s="177" t="s">
        <v>2983</v>
      </c>
      <c r="BU4118" s="177" t="s">
        <v>1504</v>
      </c>
      <c r="BV4118" s="177" t="s">
        <v>16979</v>
      </c>
      <c r="BW4118" s="177" t="s">
        <v>2983</v>
      </c>
    </row>
    <row r="4119" spans="51:75" x14ac:dyDescent="0.3">
      <c r="AY4119" s="226" t="e">
        <f>VLOOKUP(C4119,#REF!, 2,FALSE)</f>
        <v>#REF!</v>
      </c>
      <c r="BM4119" s="177" t="s">
        <v>1505</v>
      </c>
      <c r="BN4119" s="177" t="s">
        <v>16979</v>
      </c>
      <c r="BO4119" s="177" t="s">
        <v>2983</v>
      </c>
      <c r="BU4119" s="177" t="s">
        <v>1505</v>
      </c>
      <c r="BV4119" s="177" t="s">
        <v>16979</v>
      </c>
      <c r="BW4119" s="177" t="s">
        <v>2983</v>
      </c>
    </row>
    <row r="4120" spans="51:75" x14ac:dyDescent="0.3">
      <c r="AY4120" s="226" t="e">
        <f>VLOOKUP(C4120,#REF!, 2,FALSE)</f>
        <v>#REF!</v>
      </c>
      <c r="BM4120" s="177" t="s">
        <v>8723</v>
      </c>
      <c r="BN4120" s="177" t="s">
        <v>16979</v>
      </c>
      <c r="BO4120" s="177" t="s">
        <v>2983</v>
      </c>
      <c r="BU4120" s="177" t="s">
        <v>8723</v>
      </c>
      <c r="BV4120" s="177" t="s">
        <v>16979</v>
      </c>
      <c r="BW4120" s="177" t="s">
        <v>2983</v>
      </c>
    </row>
    <row r="4121" spans="51:75" x14ac:dyDescent="0.3">
      <c r="AY4121" s="226" t="e">
        <f>VLOOKUP(C4121,#REF!, 2,FALSE)</f>
        <v>#REF!</v>
      </c>
      <c r="BM4121" s="177" t="s">
        <v>1506</v>
      </c>
      <c r="BN4121" s="177" t="s">
        <v>639</v>
      </c>
      <c r="BO4121" s="177" t="s">
        <v>2983</v>
      </c>
      <c r="BU4121" s="177" t="s">
        <v>1506</v>
      </c>
      <c r="BV4121" s="177" t="s">
        <v>639</v>
      </c>
      <c r="BW4121" s="177" t="s">
        <v>2983</v>
      </c>
    </row>
    <row r="4122" spans="51:75" x14ac:dyDescent="0.3">
      <c r="AY4122" s="226" t="e">
        <f>VLOOKUP(C4122,#REF!, 2,FALSE)</f>
        <v>#REF!</v>
      </c>
      <c r="BM4122" s="177" t="s">
        <v>8724</v>
      </c>
      <c r="BN4122" s="177" t="s">
        <v>16979</v>
      </c>
      <c r="BO4122" s="177" t="s">
        <v>2983</v>
      </c>
      <c r="BU4122" s="177" t="s">
        <v>8724</v>
      </c>
      <c r="BV4122" s="177" t="s">
        <v>16979</v>
      </c>
      <c r="BW4122" s="177" t="s">
        <v>2983</v>
      </c>
    </row>
    <row r="4123" spans="51:75" x14ac:dyDescent="0.3">
      <c r="AY4123" s="226" t="e">
        <f>VLOOKUP(C4123,#REF!, 2,FALSE)</f>
        <v>#REF!</v>
      </c>
      <c r="BM4123" s="177" t="s">
        <v>8725</v>
      </c>
      <c r="BN4123" s="177" t="s">
        <v>3005</v>
      </c>
      <c r="BO4123" s="177" t="s">
        <v>2983</v>
      </c>
      <c r="BU4123" s="177" t="s">
        <v>8725</v>
      </c>
      <c r="BV4123" s="177" t="s">
        <v>3005</v>
      </c>
      <c r="BW4123" s="177" t="s">
        <v>2983</v>
      </c>
    </row>
    <row r="4124" spans="51:75" x14ac:dyDescent="0.3">
      <c r="AY4124" s="226" t="e">
        <f>VLOOKUP(C4124,#REF!, 2,FALSE)</f>
        <v>#REF!</v>
      </c>
      <c r="BM4124" s="177" t="s">
        <v>8726</v>
      </c>
      <c r="BN4124" s="177" t="s">
        <v>16979</v>
      </c>
      <c r="BO4124" s="177" t="s">
        <v>2983</v>
      </c>
      <c r="BU4124" s="177" t="s">
        <v>8726</v>
      </c>
      <c r="BV4124" s="177" t="s">
        <v>16979</v>
      </c>
      <c r="BW4124" s="177" t="s">
        <v>2983</v>
      </c>
    </row>
    <row r="4125" spans="51:75" x14ac:dyDescent="0.3">
      <c r="AY4125" s="226" t="e">
        <f>VLOOKUP(C4125,#REF!, 2,FALSE)</f>
        <v>#REF!</v>
      </c>
      <c r="BM4125" s="177" t="s">
        <v>8728</v>
      </c>
      <c r="BN4125" s="177" t="s">
        <v>16979</v>
      </c>
      <c r="BO4125" s="177" t="s">
        <v>2983</v>
      </c>
      <c r="BU4125" s="177" t="s">
        <v>8728</v>
      </c>
      <c r="BV4125" s="177" t="s">
        <v>16979</v>
      </c>
      <c r="BW4125" s="177" t="s">
        <v>2983</v>
      </c>
    </row>
    <row r="4126" spans="51:75" x14ac:dyDescent="0.3">
      <c r="AY4126" s="226" t="e">
        <f>VLOOKUP(C4126,#REF!, 2,FALSE)</f>
        <v>#REF!</v>
      </c>
      <c r="BM4126" s="177" t="s">
        <v>1509</v>
      </c>
      <c r="BN4126" s="177" t="s">
        <v>1445</v>
      </c>
      <c r="BO4126" s="177" t="s">
        <v>2983</v>
      </c>
      <c r="BU4126" s="177" t="s">
        <v>1509</v>
      </c>
      <c r="BV4126" s="177" t="s">
        <v>1445</v>
      </c>
      <c r="BW4126" s="177" t="s">
        <v>2983</v>
      </c>
    </row>
    <row r="4127" spans="51:75" x14ac:dyDescent="0.3">
      <c r="AY4127" s="226" t="e">
        <f>VLOOKUP(C4127,#REF!, 2,FALSE)</f>
        <v>#REF!</v>
      </c>
      <c r="BM4127" s="177" t="s">
        <v>8729</v>
      </c>
      <c r="BN4127" s="177" t="s">
        <v>1445</v>
      </c>
      <c r="BO4127" s="177" t="s">
        <v>2983</v>
      </c>
      <c r="BU4127" s="177" t="s">
        <v>8729</v>
      </c>
      <c r="BV4127" s="177" t="s">
        <v>1445</v>
      </c>
      <c r="BW4127" s="177" t="s">
        <v>2983</v>
      </c>
    </row>
    <row r="4128" spans="51:75" x14ac:dyDescent="0.3">
      <c r="AY4128" s="226" t="e">
        <f>VLOOKUP(C4128,#REF!, 2,FALSE)</f>
        <v>#REF!</v>
      </c>
      <c r="BM4128" s="177" t="s">
        <v>8730</v>
      </c>
      <c r="BN4128" s="177" t="s">
        <v>797</v>
      </c>
      <c r="BO4128" s="177" t="s">
        <v>2983</v>
      </c>
      <c r="BU4128" s="177" t="s">
        <v>8730</v>
      </c>
      <c r="BV4128" s="177" t="s">
        <v>797</v>
      </c>
      <c r="BW4128" s="177" t="s">
        <v>2983</v>
      </c>
    </row>
    <row r="4129" spans="51:75" x14ac:dyDescent="0.3">
      <c r="AY4129" s="226" t="e">
        <f>VLOOKUP(C4129,#REF!, 2,FALSE)</f>
        <v>#REF!</v>
      </c>
      <c r="BM4129" s="177" t="s">
        <v>8732</v>
      </c>
      <c r="BN4129" s="177" t="s">
        <v>2983</v>
      </c>
      <c r="BO4129" s="177" t="s">
        <v>2983</v>
      </c>
      <c r="BU4129" s="177" t="s">
        <v>8732</v>
      </c>
      <c r="BV4129" s="177" t="s">
        <v>2983</v>
      </c>
      <c r="BW4129" s="177" t="s">
        <v>2983</v>
      </c>
    </row>
    <row r="4130" spans="51:75" x14ac:dyDescent="0.3">
      <c r="AY4130" s="226" t="e">
        <f>VLOOKUP(C4130,#REF!, 2,FALSE)</f>
        <v>#REF!</v>
      </c>
      <c r="BM4130" s="177" t="s">
        <v>8734</v>
      </c>
      <c r="BN4130" s="177" t="s">
        <v>2983</v>
      </c>
      <c r="BO4130" s="177" t="s">
        <v>2983</v>
      </c>
      <c r="BU4130" s="177" t="s">
        <v>8734</v>
      </c>
      <c r="BV4130" s="177" t="s">
        <v>2983</v>
      </c>
      <c r="BW4130" s="177" t="s">
        <v>2983</v>
      </c>
    </row>
    <row r="4131" spans="51:75" x14ac:dyDescent="0.3">
      <c r="AY4131" s="226" t="e">
        <f>VLOOKUP(C4131,#REF!, 2,FALSE)</f>
        <v>#REF!</v>
      </c>
      <c r="BM4131" s="177" t="s">
        <v>8735</v>
      </c>
      <c r="BN4131" s="177" t="s">
        <v>2983</v>
      </c>
      <c r="BO4131" s="177" t="s">
        <v>2983</v>
      </c>
      <c r="BU4131" s="177" t="s">
        <v>8735</v>
      </c>
      <c r="BV4131" s="177" t="s">
        <v>2983</v>
      </c>
      <c r="BW4131" s="177" t="s">
        <v>2983</v>
      </c>
    </row>
    <row r="4132" spans="51:75" x14ac:dyDescent="0.3">
      <c r="AY4132" s="226" t="e">
        <f>VLOOKUP(C4132,#REF!, 2,FALSE)</f>
        <v>#REF!</v>
      </c>
      <c r="BM4132" s="177" t="s">
        <v>8736</v>
      </c>
      <c r="BN4132" s="177" t="s">
        <v>16979</v>
      </c>
      <c r="BO4132" s="177" t="s">
        <v>2983</v>
      </c>
      <c r="BU4132" s="177" t="s">
        <v>8736</v>
      </c>
      <c r="BV4132" s="177" t="s">
        <v>16979</v>
      </c>
      <c r="BW4132" s="177" t="s">
        <v>2983</v>
      </c>
    </row>
    <row r="4133" spans="51:75" x14ac:dyDescent="0.3">
      <c r="AY4133" s="226" t="e">
        <f>VLOOKUP(C4133,#REF!, 2,FALSE)</f>
        <v>#REF!</v>
      </c>
      <c r="BM4133" s="177" t="s">
        <v>8737</v>
      </c>
      <c r="BN4133" s="177" t="s">
        <v>2983</v>
      </c>
      <c r="BO4133" s="177" t="s">
        <v>2983</v>
      </c>
      <c r="BU4133" s="177" t="s">
        <v>8737</v>
      </c>
      <c r="BV4133" s="177" t="s">
        <v>2983</v>
      </c>
      <c r="BW4133" s="177" t="s">
        <v>2983</v>
      </c>
    </row>
    <row r="4134" spans="51:75" x14ac:dyDescent="0.3">
      <c r="AY4134" s="226" t="e">
        <f>VLOOKUP(C4134,#REF!, 2,FALSE)</f>
        <v>#REF!</v>
      </c>
      <c r="BM4134" s="177" t="s">
        <v>8739</v>
      </c>
      <c r="BN4134" s="177" t="s">
        <v>1013</v>
      </c>
      <c r="BO4134" s="177" t="s">
        <v>2983</v>
      </c>
      <c r="BU4134" s="177" t="s">
        <v>8739</v>
      </c>
      <c r="BV4134" s="177" t="s">
        <v>1013</v>
      </c>
      <c r="BW4134" s="177" t="s">
        <v>2983</v>
      </c>
    </row>
    <row r="4135" spans="51:75" x14ac:dyDescent="0.3">
      <c r="AY4135" s="226" t="e">
        <f>VLOOKUP(C4135,#REF!, 2,FALSE)</f>
        <v>#REF!</v>
      </c>
      <c r="BM4135" s="177" t="s">
        <v>8740</v>
      </c>
      <c r="BN4135" s="177" t="s">
        <v>16979</v>
      </c>
      <c r="BO4135" s="177" t="s">
        <v>2983</v>
      </c>
      <c r="BU4135" s="177" t="s">
        <v>8740</v>
      </c>
      <c r="BV4135" s="177" t="s">
        <v>16979</v>
      </c>
      <c r="BW4135" s="177" t="s">
        <v>2983</v>
      </c>
    </row>
    <row r="4136" spans="51:75" x14ac:dyDescent="0.3">
      <c r="AY4136" s="226" t="e">
        <f>VLOOKUP(C4136,#REF!, 2,FALSE)</f>
        <v>#REF!</v>
      </c>
      <c r="BM4136" s="177" t="s">
        <v>8741</v>
      </c>
      <c r="BN4136" s="177" t="s">
        <v>1267</v>
      </c>
      <c r="BO4136" s="177" t="s">
        <v>8742</v>
      </c>
      <c r="BU4136" s="177" t="s">
        <v>8741</v>
      </c>
      <c r="BV4136" s="177" t="s">
        <v>1267</v>
      </c>
      <c r="BW4136" s="177" t="s">
        <v>8742</v>
      </c>
    </row>
    <row r="4137" spans="51:75" x14ac:dyDescent="0.3">
      <c r="AY4137" s="226" t="e">
        <f>VLOOKUP(C4137,#REF!, 2,FALSE)</f>
        <v>#REF!</v>
      </c>
      <c r="BM4137" s="177" t="s">
        <v>8743</v>
      </c>
      <c r="BN4137" s="177" t="s">
        <v>16979</v>
      </c>
      <c r="BO4137" s="177" t="s">
        <v>2983</v>
      </c>
      <c r="BU4137" s="177" t="s">
        <v>8743</v>
      </c>
      <c r="BV4137" s="177" t="s">
        <v>16979</v>
      </c>
      <c r="BW4137" s="177" t="s">
        <v>2983</v>
      </c>
    </row>
    <row r="4138" spans="51:75" x14ac:dyDescent="0.3">
      <c r="AY4138" s="226" t="e">
        <f>VLOOKUP(C4138,#REF!, 2,FALSE)</f>
        <v>#REF!</v>
      </c>
      <c r="BM4138" s="177" t="s">
        <v>8744</v>
      </c>
      <c r="BN4138" s="177" t="s">
        <v>791</v>
      </c>
      <c r="BO4138" s="177" t="s">
        <v>8745</v>
      </c>
      <c r="BU4138" s="177" t="s">
        <v>8744</v>
      </c>
      <c r="BV4138" s="177" t="s">
        <v>791</v>
      </c>
      <c r="BW4138" s="177" t="s">
        <v>8745</v>
      </c>
    </row>
    <row r="4139" spans="51:75" x14ac:dyDescent="0.3">
      <c r="AY4139" s="226" t="e">
        <f>VLOOKUP(C4139,#REF!, 2,FALSE)</f>
        <v>#REF!</v>
      </c>
      <c r="BM4139" s="177" t="s">
        <v>8746</v>
      </c>
      <c r="BN4139" s="177" t="s">
        <v>16979</v>
      </c>
      <c r="BO4139" s="177" t="s">
        <v>2983</v>
      </c>
      <c r="BU4139" s="177" t="s">
        <v>8746</v>
      </c>
      <c r="BV4139" s="177" t="s">
        <v>16979</v>
      </c>
      <c r="BW4139" s="177" t="s">
        <v>2983</v>
      </c>
    </row>
    <row r="4140" spans="51:75" x14ac:dyDescent="0.3">
      <c r="AY4140" s="226" t="e">
        <f>VLOOKUP(C4140,#REF!, 2,FALSE)</f>
        <v>#REF!</v>
      </c>
      <c r="BM4140" s="177" t="s">
        <v>8748</v>
      </c>
      <c r="BN4140" s="177" t="s">
        <v>16979</v>
      </c>
      <c r="BO4140" s="177" t="s">
        <v>2983</v>
      </c>
      <c r="BU4140" s="177" t="s">
        <v>8748</v>
      </c>
      <c r="BV4140" s="177" t="s">
        <v>16979</v>
      </c>
      <c r="BW4140" s="177" t="s">
        <v>2983</v>
      </c>
    </row>
    <row r="4141" spans="51:75" x14ac:dyDescent="0.3">
      <c r="AY4141" s="226" t="e">
        <f>VLOOKUP(C4141,#REF!, 2,FALSE)</f>
        <v>#REF!</v>
      </c>
      <c r="BM4141" s="177" t="s">
        <v>490</v>
      </c>
      <c r="BN4141" s="177" t="s">
        <v>2983</v>
      </c>
      <c r="BO4141" s="177" t="s">
        <v>2983</v>
      </c>
      <c r="BU4141" s="177" t="s">
        <v>490</v>
      </c>
      <c r="BV4141" s="177" t="s">
        <v>2983</v>
      </c>
      <c r="BW4141" s="177" t="s">
        <v>2983</v>
      </c>
    </row>
    <row r="4142" spans="51:75" x14ac:dyDescent="0.3">
      <c r="AY4142" s="226" t="e">
        <f>VLOOKUP(C4142,#REF!, 2,FALSE)</f>
        <v>#REF!</v>
      </c>
      <c r="BM4142" s="177" t="s">
        <v>454</v>
      </c>
      <c r="BN4142" s="177" t="s">
        <v>2983</v>
      </c>
      <c r="BO4142" s="177" t="s">
        <v>2983</v>
      </c>
      <c r="BU4142" s="177" t="s">
        <v>454</v>
      </c>
      <c r="BV4142" s="177" t="s">
        <v>2983</v>
      </c>
      <c r="BW4142" s="177" t="s">
        <v>2983</v>
      </c>
    </row>
    <row r="4143" spans="51:75" x14ac:dyDescent="0.3">
      <c r="AY4143" s="226" t="e">
        <f>VLOOKUP(C4143,#REF!, 2,FALSE)</f>
        <v>#REF!</v>
      </c>
      <c r="BM4143" s="177" t="s">
        <v>1510</v>
      </c>
      <c r="BN4143" s="177" t="s">
        <v>3245</v>
      </c>
      <c r="BO4143" s="177" t="s">
        <v>2983</v>
      </c>
      <c r="BU4143" s="177" t="s">
        <v>1510</v>
      </c>
      <c r="BV4143" s="177" t="s">
        <v>3245</v>
      </c>
      <c r="BW4143" s="177" t="s">
        <v>2983</v>
      </c>
    </row>
    <row r="4144" spans="51:75" x14ac:dyDescent="0.3">
      <c r="AY4144" s="226" t="e">
        <f>VLOOKUP(C4144,#REF!, 2,FALSE)</f>
        <v>#REF!</v>
      </c>
      <c r="BM4144" s="177" t="s">
        <v>8751</v>
      </c>
      <c r="BN4144" s="177" t="s">
        <v>16979</v>
      </c>
      <c r="BO4144" s="177" t="s">
        <v>2983</v>
      </c>
      <c r="BU4144" s="177" t="s">
        <v>8751</v>
      </c>
      <c r="BV4144" s="177" t="s">
        <v>16979</v>
      </c>
      <c r="BW4144" s="177" t="s">
        <v>2983</v>
      </c>
    </row>
    <row r="4145" spans="51:75" x14ac:dyDescent="0.3">
      <c r="AY4145" s="226" t="e">
        <f>VLOOKUP(C4145,#REF!, 2,FALSE)</f>
        <v>#REF!</v>
      </c>
      <c r="BM4145" s="177" t="s">
        <v>8752</v>
      </c>
      <c r="BN4145" s="177" t="s">
        <v>2983</v>
      </c>
      <c r="BO4145" s="177" t="s">
        <v>2983</v>
      </c>
      <c r="BU4145" s="177" t="s">
        <v>8752</v>
      </c>
      <c r="BV4145" s="177" t="s">
        <v>2983</v>
      </c>
      <c r="BW4145" s="177" t="s">
        <v>2983</v>
      </c>
    </row>
    <row r="4146" spans="51:75" x14ac:dyDescent="0.3">
      <c r="AY4146" s="226" t="e">
        <f>VLOOKUP(C4146,#REF!, 2,FALSE)</f>
        <v>#REF!</v>
      </c>
      <c r="BM4146" s="177" t="s">
        <v>8753</v>
      </c>
      <c r="BN4146" s="177" t="s">
        <v>2983</v>
      </c>
      <c r="BO4146" s="177" t="s">
        <v>2983</v>
      </c>
      <c r="BU4146" s="177" t="s">
        <v>8753</v>
      </c>
      <c r="BV4146" s="177" t="s">
        <v>2983</v>
      </c>
      <c r="BW4146" s="177" t="s">
        <v>2983</v>
      </c>
    </row>
    <row r="4147" spans="51:75" x14ac:dyDescent="0.3">
      <c r="AY4147" s="226" t="e">
        <f>VLOOKUP(C4147,#REF!, 2,FALSE)</f>
        <v>#REF!</v>
      </c>
      <c r="BM4147" s="177" t="s">
        <v>8754</v>
      </c>
      <c r="BN4147" s="177" t="s">
        <v>2983</v>
      </c>
      <c r="BO4147" s="177" t="s">
        <v>2983</v>
      </c>
      <c r="BU4147" s="177" t="s">
        <v>8754</v>
      </c>
      <c r="BV4147" s="177" t="s">
        <v>2983</v>
      </c>
      <c r="BW4147" s="177" t="s">
        <v>2983</v>
      </c>
    </row>
    <row r="4148" spans="51:75" x14ac:dyDescent="0.3">
      <c r="AY4148" s="226" t="e">
        <f>VLOOKUP(C4148,#REF!, 2,FALSE)</f>
        <v>#REF!</v>
      </c>
      <c r="BM4148" s="177" t="s">
        <v>8755</v>
      </c>
      <c r="BN4148" s="177" t="s">
        <v>2983</v>
      </c>
      <c r="BO4148" s="177" t="s">
        <v>2983</v>
      </c>
      <c r="BU4148" s="177" t="s">
        <v>8755</v>
      </c>
      <c r="BV4148" s="177" t="s">
        <v>2983</v>
      </c>
      <c r="BW4148" s="177" t="s">
        <v>2983</v>
      </c>
    </row>
    <row r="4149" spans="51:75" x14ac:dyDescent="0.3">
      <c r="AY4149" s="226" t="e">
        <f>VLOOKUP(C4149,#REF!, 2,FALSE)</f>
        <v>#REF!</v>
      </c>
      <c r="BM4149" s="177" t="s">
        <v>8756</v>
      </c>
      <c r="BN4149" s="177" t="s">
        <v>3245</v>
      </c>
      <c r="BO4149" s="177" t="s">
        <v>2174</v>
      </c>
      <c r="BU4149" s="177" t="s">
        <v>8756</v>
      </c>
      <c r="BV4149" s="177" t="s">
        <v>3245</v>
      </c>
      <c r="BW4149" s="177" t="s">
        <v>2174</v>
      </c>
    </row>
    <row r="4150" spans="51:75" x14ac:dyDescent="0.3">
      <c r="AY4150" s="226" t="e">
        <f>VLOOKUP(C4150,#REF!, 2,FALSE)</f>
        <v>#REF!</v>
      </c>
      <c r="BM4150" s="177" t="s">
        <v>8757</v>
      </c>
      <c r="BN4150" s="177" t="s">
        <v>731</v>
      </c>
      <c r="BO4150" s="177" t="s">
        <v>2983</v>
      </c>
      <c r="BU4150" s="177" t="s">
        <v>8757</v>
      </c>
      <c r="BV4150" s="177" t="s">
        <v>731</v>
      </c>
      <c r="BW4150" s="177" t="s">
        <v>2983</v>
      </c>
    </row>
    <row r="4151" spans="51:75" x14ac:dyDescent="0.3">
      <c r="AY4151" s="226" t="e">
        <f>VLOOKUP(C4151,#REF!, 2,FALSE)</f>
        <v>#REF!</v>
      </c>
      <c r="BM4151" s="177" t="s">
        <v>1511</v>
      </c>
      <c r="BN4151" s="177" t="s">
        <v>16979</v>
      </c>
      <c r="BO4151" s="177" t="s">
        <v>2983</v>
      </c>
      <c r="BU4151" s="177" t="s">
        <v>1511</v>
      </c>
      <c r="BV4151" s="177" t="s">
        <v>16979</v>
      </c>
      <c r="BW4151" s="177" t="s">
        <v>2983</v>
      </c>
    </row>
    <row r="4152" spans="51:75" x14ac:dyDescent="0.3">
      <c r="AY4152" s="226" t="e">
        <f>VLOOKUP(C4152,#REF!, 2,FALSE)</f>
        <v>#REF!</v>
      </c>
      <c r="BM4152" s="177" t="s">
        <v>8758</v>
      </c>
      <c r="BN4152" s="177" t="s">
        <v>3005</v>
      </c>
      <c r="BO4152" s="177" t="s">
        <v>8759</v>
      </c>
      <c r="BU4152" s="177" t="s">
        <v>8758</v>
      </c>
      <c r="BV4152" s="177" t="s">
        <v>3005</v>
      </c>
      <c r="BW4152" s="177" t="s">
        <v>8759</v>
      </c>
    </row>
    <row r="4153" spans="51:75" x14ac:dyDescent="0.3">
      <c r="AY4153" s="226" t="e">
        <f>VLOOKUP(C4153,#REF!, 2,FALSE)</f>
        <v>#REF!</v>
      </c>
      <c r="BM4153" s="177" t="s">
        <v>8760</v>
      </c>
      <c r="BN4153" s="177" t="s">
        <v>783</v>
      </c>
      <c r="BO4153" s="177" t="s">
        <v>2983</v>
      </c>
      <c r="BU4153" s="177" t="s">
        <v>8760</v>
      </c>
      <c r="BV4153" s="177" t="s">
        <v>783</v>
      </c>
      <c r="BW4153" s="177" t="s">
        <v>2983</v>
      </c>
    </row>
    <row r="4154" spans="51:75" x14ac:dyDescent="0.3">
      <c r="AY4154" s="226" t="e">
        <f>VLOOKUP(C4154,#REF!, 2,FALSE)</f>
        <v>#REF!</v>
      </c>
      <c r="BM4154" s="177" t="s">
        <v>8761</v>
      </c>
      <c r="BN4154" s="177" t="s">
        <v>16979</v>
      </c>
      <c r="BO4154" s="177" t="s">
        <v>2983</v>
      </c>
      <c r="BU4154" s="177" t="s">
        <v>8761</v>
      </c>
      <c r="BV4154" s="177" t="s">
        <v>16979</v>
      </c>
      <c r="BW4154" s="177" t="s">
        <v>2983</v>
      </c>
    </row>
    <row r="4155" spans="51:75" x14ac:dyDescent="0.3">
      <c r="AY4155" s="226" t="e">
        <f>VLOOKUP(C4155,#REF!, 2,FALSE)</f>
        <v>#REF!</v>
      </c>
      <c r="BM4155" s="177" t="s">
        <v>8762</v>
      </c>
      <c r="BN4155" s="177" t="s">
        <v>16979</v>
      </c>
      <c r="BO4155" s="177" t="s">
        <v>2983</v>
      </c>
      <c r="BU4155" s="177" t="s">
        <v>8762</v>
      </c>
      <c r="BV4155" s="177" t="s">
        <v>16979</v>
      </c>
      <c r="BW4155" s="177" t="s">
        <v>2983</v>
      </c>
    </row>
    <row r="4156" spans="51:75" x14ac:dyDescent="0.3">
      <c r="AY4156" s="226" t="e">
        <f>VLOOKUP(C4156,#REF!, 2,FALSE)</f>
        <v>#REF!</v>
      </c>
      <c r="BM4156" s="177" t="s">
        <v>8763</v>
      </c>
      <c r="BN4156" s="177" t="s">
        <v>16979</v>
      </c>
      <c r="BO4156" s="177" t="s">
        <v>2983</v>
      </c>
      <c r="BU4156" s="177" t="s">
        <v>8763</v>
      </c>
      <c r="BV4156" s="177" t="s">
        <v>16979</v>
      </c>
      <c r="BW4156" s="177" t="s">
        <v>2983</v>
      </c>
    </row>
    <row r="4157" spans="51:75" x14ac:dyDescent="0.3">
      <c r="AY4157" s="226" t="e">
        <f>VLOOKUP(C4157,#REF!, 2,FALSE)</f>
        <v>#REF!</v>
      </c>
      <c r="BM4157" s="177" t="s">
        <v>1512</v>
      </c>
      <c r="BN4157" s="177" t="s">
        <v>16979</v>
      </c>
      <c r="BO4157" s="177" t="s">
        <v>2983</v>
      </c>
      <c r="BU4157" s="177" t="s">
        <v>1512</v>
      </c>
      <c r="BV4157" s="177" t="s">
        <v>16979</v>
      </c>
      <c r="BW4157" s="177" t="s">
        <v>2983</v>
      </c>
    </row>
    <row r="4158" spans="51:75" x14ac:dyDescent="0.3">
      <c r="AY4158" s="226" t="e">
        <f>VLOOKUP(C4158,#REF!, 2,FALSE)</f>
        <v>#REF!</v>
      </c>
      <c r="BM4158" s="177" t="s">
        <v>8764</v>
      </c>
      <c r="BN4158" s="177" t="s">
        <v>16979</v>
      </c>
      <c r="BO4158" s="177" t="s">
        <v>2983</v>
      </c>
      <c r="BU4158" s="177" t="s">
        <v>8764</v>
      </c>
      <c r="BV4158" s="177" t="s">
        <v>16979</v>
      </c>
      <c r="BW4158" s="177" t="s">
        <v>2983</v>
      </c>
    </row>
    <row r="4159" spans="51:75" x14ac:dyDescent="0.3">
      <c r="AY4159" s="226" t="e">
        <f>VLOOKUP(C4159,#REF!, 2,FALSE)</f>
        <v>#REF!</v>
      </c>
      <c r="BM4159" s="177" t="s">
        <v>8765</v>
      </c>
      <c r="BN4159" s="177" t="s">
        <v>16979</v>
      </c>
      <c r="BO4159" s="177" t="s">
        <v>2983</v>
      </c>
      <c r="BU4159" s="177" t="s">
        <v>8765</v>
      </c>
      <c r="BV4159" s="177" t="s">
        <v>16979</v>
      </c>
      <c r="BW4159" s="177" t="s">
        <v>2983</v>
      </c>
    </row>
    <row r="4160" spans="51:75" x14ac:dyDescent="0.3">
      <c r="AY4160" s="226" t="e">
        <f>VLOOKUP(C4160,#REF!, 2,FALSE)</f>
        <v>#REF!</v>
      </c>
      <c r="BM4160" s="177" t="s">
        <v>8766</v>
      </c>
      <c r="BN4160" s="177" t="s">
        <v>662</v>
      </c>
      <c r="BO4160" s="177" t="s">
        <v>2983</v>
      </c>
      <c r="BU4160" s="177" t="s">
        <v>8766</v>
      </c>
      <c r="BV4160" s="177" t="s">
        <v>662</v>
      </c>
      <c r="BW4160" s="177" t="s">
        <v>2983</v>
      </c>
    </row>
    <row r="4161" spans="51:75" x14ac:dyDescent="0.3">
      <c r="AY4161" s="226" t="e">
        <f>VLOOKUP(C4161,#REF!, 2,FALSE)</f>
        <v>#REF!</v>
      </c>
      <c r="BM4161" s="177" t="s">
        <v>1513</v>
      </c>
      <c r="BN4161" s="177" t="s">
        <v>16979</v>
      </c>
      <c r="BO4161" s="177" t="s">
        <v>2983</v>
      </c>
      <c r="BU4161" s="177" t="s">
        <v>1513</v>
      </c>
      <c r="BV4161" s="177" t="s">
        <v>16979</v>
      </c>
      <c r="BW4161" s="177" t="s">
        <v>2983</v>
      </c>
    </row>
    <row r="4162" spans="51:75" x14ac:dyDescent="0.3">
      <c r="AY4162" s="226" t="e">
        <f>VLOOKUP(C4162,#REF!, 2,FALSE)</f>
        <v>#REF!</v>
      </c>
      <c r="BM4162" s="177" t="s">
        <v>8769</v>
      </c>
      <c r="BN4162" s="177" t="s">
        <v>16979</v>
      </c>
      <c r="BO4162" s="177" t="s">
        <v>2983</v>
      </c>
      <c r="BU4162" s="177" t="s">
        <v>8769</v>
      </c>
      <c r="BV4162" s="177" t="s">
        <v>16979</v>
      </c>
      <c r="BW4162" s="177" t="s">
        <v>2983</v>
      </c>
    </row>
    <row r="4163" spans="51:75" x14ac:dyDescent="0.3">
      <c r="AY4163" s="226" t="e">
        <f>VLOOKUP(C4163,#REF!, 2,FALSE)</f>
        <v>#REF!</v>
      </c>
      <c r="BM4163" s="177" t="s">
        <v>8770</v>
      </c>
      <c r="BN4163" s="177" t="s">
        <v>3002</v>
      </c>
      <c r="BO4163" s="177" t="s">
        <v>2983</v>
      </c>
      <c r="BU4163" s="177" t="s">
        <v>8770</v>
      </c>
      <c r="BV4163" s="177" t="s">
        <v>3002</v>
      </c>
      <c r="BW4163" s="177" t="s">
        <v>2983</v>
      </c>
    </row>
    <row r="4164" spans="51:75" x14ac:dyDescent="0.3">
      <c r="AY4164" s="226" t="e">
        <f>VLOOKUP(C4164,#REF!, 2,FALSE)</f>
        <v>#REF!</v>
      </c>
      <c r="BM4164" s="177" t="s">
        <v>8773</v>
      </c>
      <c r="BN4164" s="177" t="s">
        <v>16979</v>
      </c>
      <c r="BO4164" s="177" t="s">
        <v>2983</v>
      </c>
      <c r="BU4164" s="177" t="s">
        <v>8773</v>
      </c>
      <c r="BV4164" s="177" t="s">
        <v>16979</v>
      </c>
      <c r="BW4164" s="177" t="s">
        <v>2983</v>
      </c>
    </row>
    <row r="4165" spans="51:75" x14ac:dyDescent="0.3">
      <c r="AY4165" s="226" t="e">
        <f>VLOOKUP(C4165,#REF!, 2,FALSE)</f>
        <v>#REF!</v>
      </c>
      <c r="BM4165" s="177" t="s">
        <v>1514</v>
      </c>
      <c r="BN4165" s="177" t="s">
        <v>16979</v>
      </c>
      <c r="BO4165" s="177" t="s">
        <v>2983</v>
      </c>
      <c r="BU4165" s="177" t="s">
        <v>1514</v>
      </c>
      <c r="BV4165" s="177" t="s">
        <v>16979</v>
      </c>
      <c r="BW4165" s="177" t="s">
        <v>2983</v>
      </c>
    </row>
    <row r="4166" spans="51:75" x14ac:dyDescent="0.3">
      <c r="AY4166" s="226" t="e">
        <f>VLOOKUP(C4166,#REF!, 2,FALSE)</f>
        <v>#REF!</v>
      </c>
      <c r="BM4166" s="177" t="s">
        <v>1515</v>
      </c>
      <c r="BN4166" s="177" t="s">
        <v>1009</v>
      </c>
      <c r="BO4166" s="177" t="s">
        <v>2983</v>
      </c>
      <c r="BU4166" s="177" t="s">
        <v>1515</v>
      </c>
      <c r="BV4166" s="177" t="s">
        <v>1009</v>
      </c>
      <c r="BW4166" s="177" t="s">
        <v>2983</v>
      </c>
    </row>
    <row r="4167" spans="51:75" x14ac:dyDescent="0.3">
      <c r="AY4167" s="226" t="e">
        <f>VLOOKUP(C4167,#REF!, 2,FALSE)</f>
        <v>#REF!</v>
      </c>
      <c r="BM4167" s="177" t="s">
        <v>1516</v>
      </c>
      <c r="BN4167" s="177" t="s">
        <v>16979</v>
      </c>
      <c r="BO4167" s="177" t="s">
        <v>2983</v>
      </c>
      <c r="BU4167" s="177" t="s">
        <v>1516</v>
      </c>
      <c r="BV4167" s="177" t="s">
        <v>16979</v>
      </c>
      <c r="BW4167" s="177" t="s">
        <v>2983</v>
      </c>
    </row>
    <row r="4168" spans="51:75" x14ac:dyDescent="0.3">
      <c r="AY4168" s="226" t="e">
        <f>VLOOKUP(C4168,#REF!, 2,FALSE)</f>
        <v>#REF!</v>
      </c>
      <c r="BM4168" s="177" t="s">
        <v>8775</v>
      </c>
      <c r="BN4168" s="177" t="s">
        <v>3245</v>
      </c>
      <c r="BO4168" s="177" t="s">
        <v>2983</v>
      </c>
      <c r="BU4168" s="177" t="s">
        <v>8775</v>
      </c>
      <c r="BV4168" s="177" t="s">
        <v>3245</v>
      </c>
      <c r="BW4168" s="177" t="s">
        <v>2983</v>
      </c>
    </row>
    <row r="4169" spans="51:75" x14ac:dyDescent="0.3">
      <c r="AY4169" s="226" t="e">
        <f>VLOOKUP(C4169,#REF!, 2,FALSE)</f>
        <v>#REF!</v>
      </c>
      <c r="BM4169" s="177" t="s">
        <v>8776</v>
      </c>
      <c r="BN4169" s="177" t="s">
        <v>16979</v>
      </c>
      <c r="BO4169" s="177" t="s">
        <v>2983</v>
      </c>
      <c r="BU4169" s="177" t="s">
        <v>8776</v>
      </c>
      <c r="BV4169" s="177" t="s">
        <v>16979</v>
      </c>
      <c r="BW4169" s="177" t="s">
        <v>2983</v>
      </c>
    </row>
    <row r="4170" spans="51:75" x14ac:dyDescent="0.3">
      <c r="AY4170" s="226" t="e">
        <f>VLOOKUP(C4170,#REF!, 2,FALSE)</f>
        <v>#REF!</v>
      </c>
      <c r="BM4170" s="177" t="s">
        <v>1517</v>
      </c>
      <c r="BN4170" s="177" t="s">
        <v>16979</v>
      </c>
      <c r="BO4170" s="177" t="s">
        <v>2983</v>
      </c>
      <c r="BU4170" s="177" t="s">
        <v>1517</v>
      </c>
      <c r="BV4170" s="177" t="s">
        <v>16979</v>
      </c>
      <c r="BW4170" s="177" t="s">
        <v>2983</v>
      </c>
    </row>
    <row r="4171" spans="51:75" x14ac:dyDescent="0.3">
      <c r="AY4171" s="226" t="e">
        <f>VLOOKUP(C4171,#REF!, 2,FALSE)</f>
        <v>#REF!</v>
      </c>
      <c r="BM4171" s="177" t="s">
        <v>8777</v>
      </c>
      <c r="BN4171" s="177" t="s">
        <v>2983</v>
      </c>
      <c r="BO4171" s="177" t="s">
        <v>2983</v>
      </c>
      <c r="BU4171" s="177" t="s">
        <v>8777</v>
      </c>
      <c r="BV4171" s="177" t="s">
        <v>2983</v>
      </c>
      <c r="BW4171" s="177" t="s">
        <v>2983</v>
      </c>
    </row>
    <row r="4172" spans="51:75" x14ac:dyDescent="0.3">
      <c r="AY4172" s="226" t="e">
        <f>VLOOKUP(C4172,#REF!, 2,FALSE)</f>
        <v>#REF!</v>
      </c>
      <c r="BM4172" s="177" t="s">
        <v>8779</v>
      </c>
      <c r="BN4172" s="177" t="s">
        <v>2983</v>
      </c>
      <c r="BO4172" s="177" t="s">
        <v>2983</v>
      </c>
      <c r="BU4172" s="177" t="s">
        <v>8779</v>
      </c>
      <c r="BV4172" s="177" t="s">
        <v>2983</v>
      </c>
      <c r="BW4172" s="177" t="s">
        <v>2983</v>
      </c>
    </row>
    <row r="4173" spans="51:75" x14ac:dyDescent="0.3">
      <c r="AY4173" s="226" t="e">
        <f>VLOOKUP(C4173,#REF!, 2,FALSE)</f>
        <v>#REF!</v>
      </c>
      <c r="BM4173" s="177" t="s">
        <v>8780</v>
      </c>
      <c r="BN4173" s="177" t="s">
        <v>2983</v>
      </c>
      <c r="BO4173" s="177" t="s">
        <v>1677</v>
      </c>
      <c r="BU4173" s="177" t="s">
        <v>8780</v>
      </c>
      <c r="BV4173" s="177" t="s">
        <v>2983</v>
      </c>
      <c r="BW4173" s="177" t="s">
        <v>1677</v>
      </c>
    </row>
    <row r="4174" spans="51:75" x14ac:dyDescent="0.3">
      <c r="AY4174" s="226" t="e">
        <f>VLOOKUP(C4174,#REF!, 2,FALSE)</f>
        <v>#REF!</v>
      </c>
      <c r="BM4174" s="177" t="s">
        <v>476</v>
      </c>
      <c r="BN4174" s="177" t="s">
        <v>2983</v>
      </c>
      <c r="BO4174" s="177" t="s">
        <v>8781</v>
      </c>
      <c r="BU4174" s="177" t="s">
        <v>476</v>
      </c>
      <c r="BV4174" s="177" t="s">
        <v>2983</v>
      </c>
      <c r="BW4174" s="177" t="s">
        <v>8781</v>
      </c>
    </row>
    <row r="4175" spans="51:75" x14ac:dyDescent="0.3">
      <c r="AY4175" s="226" t="e">
        <f>VLOOKUP(C4175,#REF!, 2,FALSE)</f>
        <v>#REF!</v>
      </c>
      <c r="BM4175" s="177" t="s">
        <v>8782</v>
      </c>
      <c r="BN4175" s="177" t="s">
        <v>2983</v>
      </c>
      <c r="BO4175" s="177" t="s">
        <v>5438</v>
      </c>
      <c r="BU4175" s="177" t="s">
        <v>8782</v>
      </c>
      <c r="BV4175" s="177" t="s">
        <v>2983</v>
      </c>
      <c r="BW4175" s="177" t="s">
        <v>5438</v>
      </c>
    </row>
    <row r="4176" spans="51:75" x14ac:dyDescent="0.3">
      <c r="AY4176" s="226" t="e">
        <f>VLOOKUP(C4176,#REF!, 2,FALSE)</f>
        <v>#REF!</v>
      </c>
      <c r="BM4176" s="177" t="s">
        <v>461</v>
      </c>
      <c r="BN4176" s="177" t="s">
        <v>2983</v>
      </c>
      <c r="BO4176" s="177" t="s">
        <v>2868</v>
      </c>
      <c r="BU4176" s="177" t="s">
        <v>461</v>
      </c>
      <c r="BV4176" s="177" t="s">
        <v>2983</v>
      </c>
      <c r="BW4176" s="177" t="s">
        <v>2868</v>
      </c>
    </row>
    <row r="4177" spans="51:75" x14ac:dyDescent="0.3">
      <c r="AY4177" s="226" t="e">
        <f>VLOOKUP(C4177,#REF!, 2,FALSE)</f>
        <v>#REF!</v>
      </c>
      <c r="BM4177" s="177" t="s">
        <v>8783</v>
      </c>
      <c r="BN4177" s="177" t="s">
        <v>2983</v>
      </c>
      <c r="BO4177" s="177" t="s">
        <v>2983</v>
      </c>
      <c r="BU4177" s="177" t="s">
        <v>8783</v>
      </c>
      <c r="BV4177" s="177" t="s">
        <v>2983</v>
      </c>
      <c r="BW4177" s="177" t="s">
        <v>2983</v>
      </c>
    </row>
    <row r="4178" spans="51:75" x14ac:dyDescent="0.3">
      <c r="AY4178" s="226" t="e">
        <f>VLOOKUP(C4178,#REF!, 2,FALSE)</f>
        <v>#REF!</v>
      </c>
      <c r="BM4178" s="177" t="s">
        <v>8784</v>
      </c>
      <c r="BN4178" s="177" t="s">
        <v>2983</v>
      </c>
      <c r="BO4178" s="177" t="s">
        <v>2983</v>
      </c>
      <c r="BU4178" s="177" t="s">
        <v>8784</v>
      </c>
      <c r="BV4178" s="177" t="s">
        <v>2983</v>
      </c>
      <c r="BW4178" s="177" t="s">
        <v>2983</v>
      </c>
    </row>
    <row r="4179" spans="51:75" x14ac:dyDescent="0.3">
      <c r="AY4179" s="226" t="e">
        <f>VLOOKUP(C4179,#REF!, 2,FALSE)</f>
        <v>#REF!</v>
      </c>
      <c r="BM4179" s="177" t="s">
        <v>8785</v>
      </c>
      <c r="BN4179" s="177" t="s">
        <v>2983</v>
      </c>
      <c r="BO4179" s="177" t="s">
        <v>2983</v>
      </c>
      <c r="BU4179" s="177" t="s">
        <v>8785</v>
      </c>
      <c r="BV4179" s="177" t="s">
        <v>2983</v>
      </c>
      <c r="BW4179" s="177" t="s">
        <v>2983</v>
      </c>
    </row>
    <row r="4180" spans="51:75" x14ac:dyDescent="0.3">
      <c r="AY4180" s="226" t="e">
        <f>VLOOKUP(C4180,#REF!, 2,FALSE)</f>
        <v>#REF!</v>
      </c>
      <c r="BM4180" s="177" t="s">
        <v>8786</v>
      </c>
      <c r="BN4180" s="177" t="s">
        <v>2983</v>
      </c>
      <c r="BO4180" s="177" t="s">
        <v>2983</v>
      </c>
      <c r="BU4180" s="177" t="s">
        <v>8786</v>
      </c>
      <c r="BV4180" s="177" t="s">
        <v>2983</v>
      </c>
      <c r="BW4180" s="177" t="s">
        <v>2983</v>
      </c>
    </row>
    <row r="4181" spans="51:75" x14ac:dyDescent="0.3">
      <c r="AY4181" s="226" t="e">
        <f>VLOOKUP(C4181,#REF!, 2,FALSE)</f>
        <v>#REF!</v>
      </c>
      <c r="BM4181" s="177" t="s">
        <v>8787</v>
      </c>
      <c r="BN4181" s="177" t="s">
        <v>2983</v>
      </c>
      <c r="BO4181" s="177" t="s">
        <v>2983</v>
      </c>
      <c r="BU4181" s="177" t="s">
        <v>8787</v>
      </c>
      <c r="BV4181" s="177" t="s">
        <v>2983</v>
      </c>
      <c r="BW4181" s="177" t="s">
        <v>2983</v>
      </c>
    </row>
    <row r="4182" spans="51:75" x14ac:dyDescent="0.3">
      <c r="AY4182" s="226" t="e">
        <f>VLOOKUP(C4182,#REF!, 2,FALSE)</f>
        <v>#REF!</v>
      </c>
      <c r="BM4182" s="177" t="s">
        <v>1522</v>
      </c>
      <c r="BN4182" s="177" t="s">
        <v>2983</v>
      </c>
      <c r="BO4182" s="177" t="s">
        <v>2983</v>
      </c>
      <c r="BU4182" s="177" t="s">
        <v>1522</v>
      </c>
      <c r="BV4182" s="177" t="s">
        <v>2983</v>
      </c>
      <c r="BW4182" s="177" t="s">
        <v>2983</v>
      </c>
    </row>
    <row r="4183" spans="51:75" x14ac:dyDescent="0.3">
      <c r="AY4183" s="226" t="e">
        <f>VLOOKUP(C4183,#REF!, 2,FALSE)</f>
        <v>#REF!</v>
      </c>
      <c r="BM4183" s="177" t="s">
        <v>8788</v>
      </c>
      <c r="BN4183" s="177" t="s">
        <v>2983</v>
      </c>
      <c r="BO4183" s="177" t="s">
        <v>2983</v>
      </c>
      <c r="BU4183" s="177" t="s">
        <v>8788</v>
      </c>
      <c r="BV4183" s="177" t="s">
        <v>2983</v>
      </c>
      <c r="BW4183" s="177" t="s">
        <v>2983</v>
      </c>
    </row>
    <row r="4184" spans="51:75" x14ac:dyDescent="0.3">
      <c r="AY4184" s="226" t="e">
        <f>VLOOKUP(C4184,#REF!, 2,FALSE)</f>
        <v>#REF!</v>
      </c>
      <c r="BM4184" s="177" t="s">
        <v>8789</v>
      </c>
      <c r="BN4184" s="177" t="s">
        <v>2983</v>
      </c>
      <c r="BO4184" s="177" t="s">
        <v>2983</v>
      </c>
      <c r="BU4184" s="177" t="s">
        <v>8789</v>
      </c>
      <c r="BV4184" s="177" t="s">
        <v>2983</v>
      </c>
      <c r="BW4184" s="177" t="s">
        <v>2983</v>
      </c>
    </row>
    <row r="4185" spans="51:75" x14ac:dyDescent="0.3">
      <c r="AY4185" s="226" t="e">
        <f>VLOOKUP(C4185,#REF!, 2,FALSE)</f>
        <v>#REF!</v>
      </c>
      <c r="BM4185" s="177" t="s">
        <v>8790</v>
      </c>
      <c r="BN4185" s="177" t="s">
        <v>810</v>
      </c>
      <c r="BO4185" s="177" t="s">
        <v>2983</v>
      </c>
      <c r="BU4185" s="177" t="s">
        <v>8790</v>
      </c>
      <c r="BV4185" s="177" t="s">
        <v>810</v>
      </c>
      <c r="BW4185" s="177" t="s">
        <v>2983</v>
      </c>
    </row>
    <row r="4186" spans="51:75" x14ac:dyDescent="0.3">
      <c r="AY4186" s="226" t="e">
        <f>VLOOKUP(C4186,#REF!, 2,FALSE)</f>
        <v>#REF!</v>
      </c>
      <c r="BM4186" s="177" t="s">
        <v>8792</v>
      </c>
      <c r="BN4186" s="177" t="s">
        <v>2983</v>
      </c>
      <c r="BO4186" s="177" t="s">
        <v>8793</v>
      </c>
      <c r="BU4186" s="177" t="s">
        <v>8792</v>
      </c>
      <c r="BV4186" s="177" t="s">
        <v>2983</v>
      </c>
      <c r="BW4186" s="177" t="s">
        <v>8793</v>
      </c>
    </row>
    <row r="4187" spans="51:75" x14ac:dyDescent="0.3">
      <c r="AY4187" s="226" t="e">
        <f>VLOOKUP(C4187,#REF!, 2,FALSE)</f>
        <v>#REF!</v>
      </c>
      <c r="BM4187" s="177" t="s">
        <v>8794</v>
      </c>
      <c r="BN4187" s="177" t="s">
        <v>2983</v>
      </c>
      <c r="BO4187" s="177" t="s">
        <v>8795</v>
      </c>
      <c r="BU4187" s="177" t="s">
        <v>8794</v>
      </c>
      <c r="BV4187" s="177" t="s">
        <v>2983</v>
      </c>
      <c r="BW4187" s="177" t="s">
        <v>8795</v>
      </c>
    </row>
    <row r="4188" spans="51:75" x14ac:dyDescent="0.3">
      <c r="AY4188" s="226" t="e">
        <f>VLOOKUP(C4188,#REF!, 2,FALSE)</f>
        <v>#REF!</v>
      </c>
      <c r="BM4188" s="177" t="s">
        <v>8796</v>
      </c>
      <c r="BN4188" s="177" t="s">
        <v>2983</v>
      </c>
      <c r="BO4188" s="177" t="s">
        <v>2649</v>
      </c>
      <c r="BU4188" s="177" t="s">
        <v>8796</v>
      </c>
      <c r="BV4188" s="177" t="s">
        <v>2983</v>
      </c>
      <c r="BW4188" s="177" t="s">
        <v>2649</v>
      </c>
    </row>
    <row r="4189" spans="51:75" x14ac:dyDescent="0.3">
      <c r="AY4189" s="226" t="e">
        <f>VLOOKUP(C4189,#REF!, 2,FALSE)</f>
        <v>#REF!</v>
      </c>
      <c r="BM4189" s="177" t="s">
        <v>8797</v>
      </c>
      <c r="BN4189" s="177" t="s">
        <v>2983</v>
      </c>
      <c r="BO4189" s="177" t="s">
        <v>4341</v>
      </c>
      <c r="BU4189" s="177" t="s">
        <v>8797</v>
      </c>
      <c r="BV4189" s="177" t="s">
        <v>2983</v>
      </c>
      <c r="BW4189" s="177" t="s">
        <v>4341</v>
      </c>
    </row>
    <row r="4190" spans="51:75" x14ac:dyDescent="0.3">
      <c r="AY4190" s="226" t="e">
        <f>VLOOKUP(C4190,#REF!, 2,FALSE)</f>
        <v>#REF!</v>
      </c>
      <c r="BM4190" s="177" t="s">
        <v>1525</v>
      </c>
      <c r="BN4190" s="177" t="s">
        <v>2983</v>
      </c>
      <c r="BO4190" s="177" t="s">
        <v>8798</v>
      </c>
      <c r="BU4190" s="177" t="s">
        <v>1525</v>
      </c>
      <c r="BV4190" s="177" t="s">
        <v>2983</v>
      </c>
      <c r="BW4190" s="177" t="s">
        <v>8798</v>
      </c>
    </row>
    <row r="4191" spans="51:75" x14ac:dyDescent="0.3">
      <c r="AY4191" s="226" t="e">
        <f>VLOOKUP(C4191,#REF!, 2,FALSE)</f>
        <v>#REF!</v>
      </c>
      <c r="BM4191" s="177" t="s">
        <v>1526</v>
      </c>
      <c r="BN4191" s="177" t="s">
        <v>2983</v>
      </c>
      <c r="BO4191" s="177" t="s">
        <v>8799</v>
      </c>
      <c r="BU4191" s="177" t="s">
        <v>1526</v>
      </c>
      <c r="BV4191" s="177" t="s">
        <v>2983</v>
      </c>
      <c r="BW4191" s="177" t="s">
        <v>8799</v>
      </c>
    </row>
    <row r="4192" spans="51:75" x14ac:dyDescent="0.3">
      <c r="AY4192" s="226" t="e">
        <f>VLOOKUP(C4192,#REF!, 2,FALSE)</f>
        <v>#REF!</v>
      </c>
      <c r="BM4192" s="177" t="s">
        <v>8800</v>
      </c>
      <c r="BN4192" s="177" t="s">
        <v>2983</v>
      </c>
      <c r="BO4192" s="177" t="s">
        <v>2983</v>
      </c>
      <c r="BU4192" s="177" t="s">
        <v>8800</v>
      </c>
      <c r="BV4192" s="177" t="s">
        <v>2983</v>
      </c>
      <c r="BW4192" s="177" t="s">
        <v>2983</v>
      </c>
    </row>
    <row r="4193" spans="51:75" x14ac:dyDescent="0.3">
      <c r="AY4193" s="226" t="e">
        <f>VLOOKUP(C4193,#REF!, 2,FALSE)</f>
        <v>#REF!</v>
      </c>
      <c r="BM4193" s="177" t="s">
        <v>8801</v>
      </c>
      <c r="BN4193" s="177" t="s">
        <v>617</v>
      </c>
      <c r="BO4193" s="177" t="s">
        <v>2983</v>
      </c>
      <c r="BU4193" s="177" t="s">
        <v>8801</v>
      </c>
      <c r="BV4193" s="177" t="s">
        <v>617</v>
      </c>
      <c r="BW4193" s="177" t="s">
        <v>2983</v>
      </c>
    </row>
    <row r="4194" spans="51:75" x14ac:dyDescent="0.3">
      <c r="AY4194" s="226" t="e">
        <f>VLOOKUP(C4194,#REF!, 2,FALSE)</f>
        <v>#REF!</v>
      </c>
      <c r="BM4194" s="177" t="s">
        <v>8804</v>
      </c>
      <c r="BN4194" s="177" t="s">
        <v>841</v>
      </c>
      <c r="BO4194" s="177" t="s">
        <v>2983</v>
      </c>
      <c r="BU4194" s="177" t="s">
        <v>8804</v>
      </c>
      <c r="BV4194" s="177" t="s">
        <v>841</v>
      </c>
      <c r="BW4194" s="177" t="s">
        <v>2983</v>
      </c>
    </row>
    <row r="4195" spans="51:75" x14ac:dyDescent="0.3">
      <c r="AY4195" s="226" t="e">
        <f>VLOOKUP(C4195,#REF!, 2,FALSE)</f>
        <v>#REF!</v>
      </c>
      <c r="BM4195" s="177" t="s">
        <v>8805</v>
      </c>
      <c r="BN4195" s="177" t="s">
        <v>3005</v>
      </c>
      <c r="BO4195" s="177" t="s">
        <v>2983</v>
      </c>
      <c r="BU4195" s="177" t="s">
        <v>8805</v>
      </c>
      <c r="BV4195" s="177" t="s">
        <v>3005</v>
      </c>
      <c r="BW4195" s="177" t="s">
        <v>2983</v>
      </c>
    </row>
    <row r="4196" spans="51:75" x14ac:dyDescent="0.3">
      <c r="AY4196" s="226" t="e">
        <f>VLOOKUP(C4196,#REF!, 2,FALSE)</f>
        <v>#REF!</v>
      </c>
      <c r="BM4196" s="177" t="s">
        <v>486</v>
      </c>
      <c r="BN4196" s="177" t="s">
        <v>1267</v>
      </c>
      <c r="BO4196" s="177" t="s">
        <v>2983</v>
      </c>
      <c r="BU4196" s="177" t="s">
        <v>486</v>
      </c>
      <c r="BV4196" s="177" t="s">
        <v>1267</v>
      </c>
      <c r="BW4196" s="177" t="s">
        <v>2983</v>
      </c>
    </row>
    <row r="4197" spans="51:75" x14ac:dyDescent="0.3">
      <c r="AY4197" s="226" t="e">
        <f>VLOOKUP(C4197,#REF!, 2,FALSE)</f>
        <v>#REF!</v>
      </c>
      <c r="BM4197" s="177" t="s">
        <v>1527</v>
      </c>
      <c r="BN4197" s="177" t="s">
        <v>783</v>
      </c>
      <c r="BO4197" s="177" t="s">
        <v>2983</v>
      </c>
      <c r="BU4197" s="177" t="s">
        <v>1527</v>
      </c>
      <c r="BV4197" s="177" t="s">
        <v>783</v>
      </c>
      <c r="BW4197" s="177" t="s">
        <v>2983</v>
      </c>
    </row>
    <row r="4198" spans="51:75" x14ac:dyDescent="0.3">
      <c r="AY4198" s="226" t="e">
        <f>VLOOKUP(C4198,#REF!, 2,FALSE)</f>
        <v>#REF!</v>
      </c>
      <c r="BM4198" s="177" t="s">
        <v>1528</v>
      </c>
      <c r="BN4198" s="177" t="s">
        <v>667</v>
      </c>
      <c r="BO4198" s="177" t="s">
        <v>2983</v>
      </c>
      <c r="BU4198" s="177" t="s">
        <v>1528</v>
      </c>
      <c r="BV4198" s="177" t="s">
        <v>667</v>
      </c>
      <c r="BW4198" s="177" t="s">
        <v>2983</v>
      </c>
    </row>
    <row r="4199" spans="51:75" x14ac:dyDescent="0.3">
      <c r="AY4199" s="226" t="e">
        <f>VLOOKUP(C4199,#REF!, 2,FALSE)</f>
        <v>#REF!</v>
      </c>
      <c r="BM4199" s="177" t="s">
        <v>1529</v>
      </c>
      <c r="BN4199" s="177" t="s">
        <v>637</v>
      </c>
      <c r="BO4199" s="177" t="s">
        <v>2983</v>
      </c>
      <c r="BU4199" s="177" t="s">
        <v>1529</v>
      </c>
      <c r="BV4199" s="177" t="s">
        <v>637</v>
      </c>
      <c r="BW4199" s="177" t="s">
        <v>2983</v>
      </c>
    </row>
    <row r="4200" spans="51:75" x14ac:dyDescent="0.3">
      <c r="AY4200" s="226" t="e">
        <f>VLOOKUP(C4200,#REF!, 2,FALSE)</f>
        <v>#REF!</v>
      </c>
      <c r="BM4200" s="177" t="s">
        <v>1530</v>
      </c>
      <c r="BN4200" s="177" t="s">
        <v>667</v>
      </c>
      <c r="BO4200" s="177" t="s">
        <v>2983</v>
      </c>
      <c r="BU4200" s="177" t="s">
        <v>1530</v>
      </c>
      <c r="BV4200" s="177" t="s">
        <v>667</v>
      </c>
      <c r="BW4200" s="177" t="s">
        <v>2983</v>
      </c>
    </row>
    <row r="4201" spans="51:75" x14ac:dyDescent="0.3">
      <c r="AY4201" s="226" t="e">
        <f>VLOOKUP(C4201,#REF!, 2,FALSE)</f>
        <v>#REF!</v>
      </c>
      <c r="BM4201" s="177" t="s">
        <v>8807</v>
      </c>
      <c r="BN4201" s="177" t="s">
        <v>810</v>
      </c>
      <c r="BO4201" s="177" t="s">
        <v>2983</v>
      </c>
      <c r="BU4201" s="177" t="s">
        <v>8807</v>
      </c>
      <c r="BV4201" s="177" t="s">
        <v>810</v>
      </c>
      <c r="BW4201" s="177" t="s">
        <v>2983</v>
      </c>
    </row>
    <row r="4202" spans="51:75" x14ac:dyDescent="0.3">
      <c r="AY4202" s="226" t="e">
        <f>VLOOKUP(C4202,#REF!, 2,FALSE)</f>
        <v>#REF!</v>
      </c>
      <c r="BM4202" s="177" t="s">
        <v>8808</v>
      </c>
      <c r="BN4202" s="177" t="s">
        <v>810</v>
      </c>
      <c r="BO4202" s="177" t="s">
        <v>2983</v>
      </c>
      <c r="BU4202" s="177" t="s">
        <v>8808</v>
      </c>
      <c r="BV4202" s="177" t="s">
        <v>810</v>
      </c>
      <c r="BW4202" s="177" t="s">
        <v>2983</v>
      </c>
    </row>
    <row r="4203" spans="51:75" x14ac:dyDescent="0.3">
      <c r="AY4203" s="226" t="e">
        <f>VLOOKUP(C4203,#REF!, 2,FALSE)</f>
        <v>#REF!</v>
      </c>
      <c r="BM4203" s="177" t="s">
        <v>8809</v>
      </c>
      <c r="BN4203" s="177" t="s">
        <v>810</v>
      </c>
      <c r="BO4203" s="177" t="s">
        <v>4443</v>
      </c>
      <c r="BU4203" s="177" t="s">
        <v>8809</v>
      </c>
      <c r="BV4203" s="177" t="s">
        <v>810</v>
      </c>
      <c r="BW4203" s="177" t="s">
        <v>4443</v>
      </c>
    </row>
    <row r="4204" spans="51:75" x14ac:dyDescent="0.3">
      <c r="AY4204" s="226" t="e">
        <f>VLOOKUP(C4204,#REF!, 2,FALSE)</f>
        <v>#REF!</v>
      </c>
      <c r="BM4204" s="177" t="s">
        <v>8811</v>
      </c>
      <c r="BN4204" s="177" t="s">
        <v>810</v>
      </c>
      <c r="BO4204" s="177" t="s">
        <v>4443</v>
      </c>
      <c r="BU4204" s="177" t="s">
        <v>8811</v>
      </c>
      <c r="BV4204" s="177" t="s">
        <v>810</v>
      </c>
      <c r="BW4204" s="177" t="s">
        <v>4443</v>
      </c>
    </row>
    <row r="4205" spans="51:75" x14ac:dyDescent="0.3">
      <c r="AY4205" s="226" t="e">
        <f>VLOOKUP(C4205,#REF!, 2,FALSE)</f>
        <v>#REF!</v>
      </c>
      <c r="BM4205" s="177" t="s">
        <v>8812</v>
      </c>
      <c r="BN4205" s="177" t="s">
        <v>2983</v>
      </c>
      <c r="BO4205" s="177" t="s">
        <v>4443</v>
      </c>
      <c r="BU4205" s="177" t="s">
        <v>8812</v>
      </c>
      <c r="BV4205" s="177" t="s">
        <v>2983</v>
      </c>
      <c r="BW4205" s="177" t="s">
        <v>4443</v>
      </c>
    </row>
    <row r="4206" spans="51:75" x14ac:dyDescent="0.3">
      <c r="AY4206" s="226" t="e">
        <f>VLOOKUP(C4206,#REF!, 2,FALSE)</f>
        <v>#REF!</v>
      </c>
      <c r="BM4206" s="177" t="s">
        <v>8814</v>
      </c>
      <c r="BN4206" s="177" t="s">
        <v>694</v>
      </c>
      <c r="BO4206" s="177" t="s">
        <v>7892</v>
      </c>
      <c r="BU4206" s="177" t="s">
        <v>8814</v>
      </c>
      <c r="BV4206" s="177" t="s">
        <v>694</v>
      </c>
      <c r="BW4206" s="177" t="s">
        <v>7892</v>
      </c>
    </row>
    <row r="4207" spans="51:75" x14ac:dyDescent="0.3">
      <c r="AY4207" s="226" t="e">
        <f>VLOOKUP(C4207,#REF!, 2,FALSE)</f>
        <v>#REF!</v>
      </c>
      <c r="BM4207" s="177" t="s">
        <v>8816</v>
      </c>
      <c r="BN4207" s="177" t="s">
        <v>16979</v>
      </c>
      <c r="BO4207" s="177" t="s">
        <v>2983</v>
      </c>
      <c r="BU4207" s="177" t="s">
        <v>8816</v>
      </c>
      <c r="BV4207" s="177" t="s">
        <v>16979</v>
      </c>
      <c r="BW4207" s="177" t="s">
        <v>2983</v>
      </c>
    </row>
    <row r="4208" spans="51:75" x14ac:dyDescent="0.3">
      <c r="AY4208" s="226" t="e">
        <f>VLOOKUP(C4208,#REF!, 2,FALSE)</f>
        <v>#REF!</v>
      </c>
      <c r="BM4208" s="177" t="s">
        <v>8817</v>
      </c>
      <c r="BN4208" s="177" t="s">
        <v>16979</v>
      </c>
      <c r="BO4208" s="177" t="s">
        <v>2983</v>
      </c>
      <c r="BU4208" s="177" t="s">
        <v>8817</v>
      </c>
      <c r="BV4208" s="177" t="s">
        <v>16979</v>
      </c>
      <c r="BW4208" s="177" t="s">
        <v>2983</v>
      </c>
    </row>
    <row r="4209" spans="51:75" x14ac:dyDescent="0.3">
      <c r="AY4209" s="226" t="e">
        <f>VLOOKUP(C4209,#REF!, 2,FALSE)</f>
        <v>#REF!</v>
      </c>
      <c r="BM4209" s="177" t="s">
        <v>8820</v>
      </c>
      <c r="BN4209" s="177" t="s">
        <v>2983</v>
      </c>
      <c r="BO4209" s="177" t="s">
        <v>8286</v>
      </c>
      <c r="BU4209" s="177" t="s">
        <v>8820</v>
      </c>
      <c r="BV4209" s="177" t="s">
        <v>2983</v>
      </c>
      <c r="BW4209" s="177" t="s">
        <v>8286</v>
      </c>
    </row>
    <row r="4210" spans="51:75" x14ac:dyDescent="0.3">
      <c r="AY4210" s="226" t="e">
        <f>VLOOKUP(C4210,#REF!, 2,FALSE)</f>
        <v>#REF!</v>
      </c>
      <c r="BM4210" s="177" t="s">
        <v>8821</v>
      </c>
      <c r="BN4210" s="177" t="s">
        <v>2983</v>
      </c>
      <c r="BO4210" s="177" t="s">
        <v>3591</v>
      </c>
      <c r="BU4210" s="177" t="s">
        <v>8821</v>
      </c>
      <c r="BV4210" s="177" t="s">
        <v>2983</v>
      </c>
      <c r="BW4210" s="177" t="s">
        <v>3591</v>
      </c>
    </row>
    <row r="4211" spans="51:75" x14ac:dyDescent="0.3">
      <c r="AY4211" s="226" t="e">
        <f>VLOOKUP(C4211,#REF!, 2,FALSE)</f>
        <v>#REF!</v>
      </c>
      <c r="BM4211" s="177" t="s">
        <v>8822</v>
      </c>
      <c r="BN4211" s="177" t="s">
        <v>2983</v>
      </c>
      <c r="BO4211" s="177" t="s">
        <v>8823</v>
      </c>
      <c r="BU4211" s="177" t="s">
        <v>8822</v>
      </c>
      <c r="BV4211" s="177" t="s">
        <v>2983</v>
      </c>
      <c r="BW4211" s="177" t="s">
        <v>8823</v>
      </c>
    </row>
    <row r="4212" spans="51:75" x14ac:dyDescent="0.3">
      <c r="AY4212" s="226" t="e">
        <f>VLOOKUP(C4212,#REF!, 2,FALSE)</f>
        <v>#REF!</v>
      </c>
      <c r="BM4212" s="177" t="s">
        <v>1531</v>
      </c>
      <c r="BN4212" s="177" t="s">
        <v>16979</v>
      </c>
      <c r="BO4212" s="177" t="s">
        <v>8693</v>
      </c>
      <c r="BU4212" s="177" t="s">
        <v>1531</v>
      </c>
      <c r="BV4212" s="177" t="s">
        <v>16979</v>
      </c>
      <c r="BW4212" s="177" t="s">
        <v>8693</v>
      </c>
    </row>
    <row r="4213" spans="51:75" x14ac:dyDescent="0.3">
      <c r="AY4213" s="226" t="e">
        <f>VLOOKUP(C4213,#REF!, 2,FALSE)</f>
        <v>#REF!</v>
      </c>
      <c r="BM4213" s="177" t="s">
        <v>1532</v>
      </c>
      <c r="BN4213" s="177" t="s">
        <v>16979</v>
      </c>
      <c r="BO4213" s="177" t="s">
        <v>8690</v>
      </c>
      <c r="BU4213" s="177" t="s">
        <v>1532</v>
      </c>
      <c r="BV4213" s="177" t="s">
        <v>16979</v>
      </c>
      <c r="BW4213" s="177" t="s">
        <v>8690</v>
      </c>
    </row>
    <row r="4214" spans="51:75" x14ac:dyDescent="0.3">
      <c r="AY4214" s="226" t="e">
        <f>VLOOKUP(C4214,#REF!, 2,FALSE)</f>
        <v>#REF!</v>
      </c>
      <c r="BM4214" s="177" t="s">
        <v>8824</v>
      </c>
      <c r="BN4214" s="177" t="s">
        <v>3002</v>
      </c>
      <c r="BO4214" s="177" t="s">
        <v>4354</v>
      </c>
      <c r="BU4214" s="177" t="s">
        <v>8824</v>
      </c>
      <c r="BV4214" s="177" t="s">
        <v>3002</v>
      </c>
      <c r="BW4214" s="177" t="s">
        <v>4354</v>
      </c>
    </row>
    <row r="4215" spans="51:75" x14ac:dyDescent="0.3">
      <c r="AY4215" s="226" t="e">
        <f>VLOOKUP(C4215,#REF!, 2,FALSE)</f>
        <v>#REF!</v>
      </c>
      <c r="BM4215" s="177" t="s">
        <v>8825</v>
      </c>
      <c r="BN4215" s="177" t="s">
        <v>2983</v>
      </c>
      <c r="BO4215" s="177" t="s">
        <v>2983</v>
      </c>
      <c r="BU4215" s="177" t="s">
        <v>8825</v>
      </c>
      <c r="BV4215" s="177" t="s">
        <v>2983</v>
      </c>
      <c r="BW4215" s="177" t="s">
        <v>2983</v>
      </c>
    </row>
    <row r="4216" spans="51:75" x14ac:dyDescent="0.3">
      <c r="AY4216" s="226" t="e">
        <f>VLOOKUP(C4216,#REF!, 2,FALSE)</f>
        <v>#REF!</v>
      </c>
      <c r="BM4216" s="177" t="s">
        <v>8826</v>
      </c>
      <c r="BN4216" s="177" t="s">
        <v>710</v>
      </c>
      <c r="BO4216" s="177" t="s">
        <v>2983</v>
      </c>
      <c r="BU4216" s="177" t="s">
        <v>8826</v>
      </c>
      <c r="BV4216" s="177" t="s">
        <v>710</v>
      </c>
      <c r="BW4216" s="177" t="s">
        <v>2983</v>
      </c>
    </row>
    <row r="4217" spans="51:75" x14ac:dyDescent="0.3">
      <c r="AY4217" s="226" t="e">
        <f>VLOOKUP(C4217,#REF!, 2,FALSE)</f>
        <v>#REF!</v>
      </c>
      <c r="BM4217" s="177" t="s">
        <v>8827</v>
      </c>
      <c r="BN4217" s="177" t="s">
        <v>3245</v>
      </c>
      <c r="BO4217" s="177" t="s">
        <v>2983</v>
      </c>
      <c r="BU4217" s="177" t="s">
        <v>8827</v>
      </c>
      <c r="BV4217" s="177" t="s">
        <v>3245</v>
      </c>
      <c r="BW4217" s="177" t="s">
        <v>2983</v>
      </c>
    </row>
    <row r="4218" spans="51:75" x14ac:dyDescent="0.3">
      <c r="AY4218" s="226" t="e">
        <f>VLOOKUP(C4218,#REF!, 2,FALSE)</f>
        <v>#REF!</v>
      </c>
      <c r="BM4218" s="177" t="s">
        <v>8830</v>
      </c>
      <c r="BN4218" s="177" t="s">
        <v>16979</v>
      </c>
      <c r="BO4218" s="177" t="s">
        <v>2983</v>
      </c>
      <c r="BU4218" s="177" t="s">
        <v>8830</v>
      </c>
      <c r="BV4218" s="177" t="s">
        <v>16979</v>
      </c>
      <c r="BW4218" s="177" t="s">
        <v>2983</v>
      </c>
    </row>
    <row r="4219" spans="51:75" x14ac:dyDescent="0.3">
      <c r="AY4219" s="226" t="e">
        <f>VLOOKUP(C4219,#REF!, 2,FALSE)</f>
        <v>#REF!</v>
      </c>
      <c r="BM4219" s="177" t="s">
        <v>8833</v>
      </c>
      <c r="BN4219" s="177" t="s">
        <v>16979</v>
      </c>
      <c r="BO4219" s="177" t="s">
        <v>2983</v>
      </c>
      <c r="BU4219" s="177" t="s">
        <v>8833</v>
      </c>
      <c r="BV4219" s="177" t="s">
        <v>16979</v>
      </c>
      <c r="BW4219" s="177" t="s">
        <v>2983</v>
      </c>
    </row>
    <row r="4220" spans="51:75" x14ac:dyDescent="0.3">
      <c r="AY4220" s="226" t="e">
        <f>VLOOKUP(C4220,#REF!, 2,FALSE)</f>
        <v>#REF!</v>
      </c>
      <c r="BM4220" s="177" t="s">
        <v>8834</v>
      </c>
      <c r="BN4220" s="177" t="s">
        <v>16979</v>
      </c>
      <c r="BO4220" s="177" t="s">
        <v>2983</v>
      </c>
      <c r="BU4220" s="177" t="s">
        <v>8834</v>
      </c>
      <c r="BV4220" s="177" t="s">
        <v>16979</v>
      </c>
      <c r="BW4220" s="177" t="s">
        <v>2983</v>
      </c>
    </row>
    <row r="4221" spans="51:75" x14ac:dyDescent="0.3">
      <c r="AY4221" s="226" t="e">
        <f>VLOOKUP(C4221,#REF!, 2,FALSE)</f>
        <v>#REF!</v>
      </c>
      <c r="BM4221" s="177" t="s">
        <v>1533</v>
      </c>
      <c r="BN4221" s="177" t="s">
        <v>16979</v>
      </c>
      <c r="BO4221" s="177" t="s">
        <v>2983</v>
      </c>
      <c r="BU4221" s="177" t="s">
        <v>1533</v>
      </c>
      <c r="BV4221" s="177" t="s">
        <v>16979</v>
      </c>
      <c r="BW4221" s="177" t="s">
        <v>2983</v>
      </c>
    </row>
    <row r="4222" spans="51:75" x14ac:dyDescent="0.3">
      <c r="AY4222" s="226" t="e">
        <f>VLOOKUP(C4222,#REF!, 2,FALSE)</f>
        <v>#REF!</v>
      </c>
      <c r="BM4222" s="177" t="s">
        <v>8835</v>
      </c>
      <c r="BN4222" s="177" t="s">
        <v>621</v>
      </c>
      <c r="BO4222" s="177" t="s">
        <v>2983</v>
      </c>
      <c r="BU4222" s="177" t="s">
        <v>8835</v>
      </c>
      <c r="BV4222" s="177" t="s">
        <v>621</v>
      </c>
      <c r="BW4222" s="177" t="s">
        <v>2983</v>
      </c>
    </row>
    <row r="4223" spans="51:75" x14ac:dyDescent="0.3">
      <c r="AY4223" s="226" t="e">
        <f>VLOOKUP(C4223,#REF!, 2,FALSE)</f>
        <v>#REF!</v>
      </c>
      <c r="BM4223" s="177" t="s">
        <v>8837</v>
      </c>
      <c r="BN4223" s="177" t="s">
        <v>16979</v>
      </c>
      <c r="BO4223" s="177" t="s">
        <v>2983</v>
      </c>
      <c r="BU4223" s="177" t="s">
        <v>8837</v>
      </c>
      <c r="BV4223" s="177" t="s">
        <v>16979</v>
      </c>
      <c r="BW4223" s="177" t="s">
        <v>2983</v>
      </c>
    </row>
    <row r="4224" spans="51:75" x14ac:dyDescent="0.3">
      <c r="AY4224" s="226" t="e">
        <f>VLOOKUP(C4224,#REF!, 2,FALSE)</f>
        <v>#REF!</v>
      </c>
      <c r="BM4224" s="177" t="s">
        <v>8838</v>
      </c>
      <c r="BN4224" s="177" t="s">
        <v>16979</v>
      </c>
      <c r="BO4224" s="177" t="s">
        <v>2983</v>
      </c>
      <c r="BU4224" s="177" t="s">
        <v>8838</v>
      </c>
      <c r="BV4224" s="177" t="s">
        <v>16979</v>
      </c>
      <c r="BW4224" s="177" t="s">
        <v>2983</v>
      </c>
    </row>
    <row r="4225" spans="51:75" x14ac:dyDescent="0.3">
      <c r="AY4225" s="226" t="e">
        <f>VLOOKUP(C4225,#REF!, 2,FALSE)</f>
        <v>#REF!</v>
      </c>
      <c r="BM4225" s="177" t="s">
        <v>8839</v>
      </c>
      <c r="BN4225" s="177" t="s">
        <v>3005</v>
      </c>
      <c r="BO4225" s="177" t="s">
        <v>2983</v>
      </c>
      <c r="BU4225" s="177" t="s">
        <v>8839</v>
      </c>
      <c r="BV4225" s="177" t="s">
        <v>3005</v>
      </c>
      <c r="BW4225" s="177" t="s">
        <v>2983</v>
      </c>
    </row>
    <row r="4226" spans="51:75" x14ac:dyDescent="0.3">
      <c r="AY4226" s="226" t="e">
        <f>VLOOKUP(C4226,#REF!, 2,FALSE)</f>
        <v>#REF!</v>
      </c>
      <c r="BM4226" s="177" t="s">
        <v>8840</v>
      </c>
      <c r="BN4226" s="177" t="s">
        <v>2983</v>
      </c>
      <c r="BO4226" s="177" t="s">
        <v>2983</v>
      </c>
      <c r="BU4226" s="177" t="s">
        <v>8840</v>
      </c>
      <c r="BV4226" s="177" t="s">
        <v>2983</v>
      </c>
      <c r="BW4226" s="177" t="s">
        <v>2983</v>
      </c>
    </row>
    <row r="4227" spans="51:75" x14ac:dyDescent="0.3">
      <c r="AY4227" s="226" t="e">
        <f>VLOOKUP(C4227,#REF!, 2,FALSE)</f>
        <v>#REF!</v>
      </c>
      <c r="BM4227" s="177" t="s">
        <v>1534</v>
      </c>
      <c r="BN4227" s="177" t="s">
        <v>661</v>
      </c>
      <c r="BO4227" s="177" t="s">
        <v>5331</v>
      </c>
      <c r="BU4227" s="177" t="s">
        <v>1534</v>
      </c>
      <c r="BV4227" s="177" t="s">
        <v>661</v>
      </c>
      <c r="BW4227" s="177" t="s">
        <v>5331</v>
      </c>
    </row>
    <row r="4228" spans="51:75" x14ac:dyDescent="0.3">
      <c r="AY4228" s="226" t="e">
        <f>VLOOKUP(C4228,#REF!, 2,FALSE)</f>
        <v>#REF!</v>
      </c>
      <c r="BM4228" s="177" t="s">
        <v>8842</v>
      </c>
      <c r="BN4228" s="177" t="s">
        <v>810</v>
      </c>
      <c r="BO4228" s="177" t="s">
        <v>2792</v>
      </c>
      <c r="BU4228" s="177" t="s">
        <v>8842</v>
      </c>
      <c r="BV4228" s="177" t="s">
        <v>810</v>
      </c>
      <c r="BW4228" s="177" t="s">
        <v>2792</v>
      </c>
    </row>
    <row r="4229" spans="51:75" x14ac:dyDescent="0.3">
      <c r="AY4229" s="226" t="e">
        <f>VLOOKUP(C4229,#REF!, 2,FALSE)</f>
        <v>#REF!</v>
      </c>
      <c r="BM4229" s="177" t="s">
        <v>8843</v>
      </c>
      <c r="BN4229" s="177" t="s">
        <v>852</v>
      </c>
      <c r="BO4229" s="177" t="s">
        <v>7669</v>
      </c>
      <c r="BU4229" s="177" t="s">
        <v>8843</v>
      </c>
      <c r="BV4229" s="177" t="s">
        <v>852</v>
      </c>
      <c r="BW4229" s="177" t="s">
        <v>7669</v>
      </c>
    </row>
    <row r="4230" spans="51:75" x14ac:dyDescent="0.3">
      <c r="AY4230" s="226" t="e">
        <f>VLOOKUP(C4230,#REF!, 2,FALSE)</f>
        <v>#REF!</v>
      </c>
      <c r="BM4230" s="177" t="s">
        <v>8844</v>
      </c>
      <c r="BN4230" s="177" t="s">
        <v>666</v>
      </c>
      <c r="BO4230" s="177" t="s">
        <v>8845</v>
      </c>
      <c r="BU4230" s="177" t="s">
        <v>8844</v>
      </c>
      <c r="BV4230" s="177" t="s">
        <v>666</v>
      </c>
      <c r="BW4230" s="177" t="s">
        <v>8845</v>
      </c>
    </row>
    <row r="4231" spans="51:75" x14ac:dyDescent="0.3">
      <c r="AY4231" s="226" t="e">
        <f>VLOOKUP(C4231,#REF!, 2,FALSE)</f>
        <v>#REF!</v>
      </c>
      <c r="BM4231" s="177" t="s">
        <v>8846</v>
      </c>
      <c r="BN4231" s="177" t="s">
        <v>803</v>
      </c>
      <c r="BO4231" s="177" t="s">
        <v>4574</v>
      </c>
      <c r="BU4231" s="177" t="s">
        <v>8846</v>
      </c>
      <c r="BV4231" s="177" t="s">
        <v>803</v>
      </c>
      <c r="BW4231" s="177" t="s">
        <v>4574</v>
      </c>
    </row>
    <row r="4232" spans="51:75" x14ac:dyDescent="0.3">
      <c r="AY4232" s="226" t="e">
        <f>VLOOKUP(C4232,#REF!, 2,FALSE)</f>
        <v>#REF!</v>
      </c>
      <c r="BM4232" s="177" t="s">
        <v>8847</v>
      </c>
      <c r="BN4232" s="177" t="s">
        <v>617</v>
      </c>
      <c r="BO4232" s="177" t="s">
        <v>8848</v>
      </c>
      <c r="BU4232" s="177" t="s">
        <v>8847</v>
      </c>
      <c r="BV4232" s="177" t="s">
        <v>617</v>
      </c>
      <c r="BW4232" s="177" t="s">
        <v>8848</v>
      </c>
    </row>
    <row r="4233" spans="51:75" x14ac:dyDescent="0.3">
      <c r="AY4233" s="226" t="e">
        <f>VLOOKUP(C4233,#REF!, 2,FALSE)</f>
        <v>#REF!</v>
      </c>
      <c r="BM4233" s="177" t="s">
        <v>8849</v>
      </c>
      <c r="BN4233" s="177" t="s">
        <v>616</v>
      </c>
      <c r="BO4233" s="177" t="s">
        <v>8850</v>
      </c>
      <c r="BU4233" s="177" t="s">
        <v>8849</v>
      </c>
      <c r="BV4233" s="177" t="s">
        <v>616</v>
      </c>
      <c r="BW4233" s="177" t="s">
        <v>8850</v>
      </c>
    </row>
    <row r="4234" spans="51:75" x14ac:dyDescent="0.3">
      <c r="AY4234" s="226" t="e">
        <f>VLOOKUP(C4234,#REF!, 2,FALSE)</f>
        <v>#REF!</v>
      </c>
      <c r="BM4234" s="177" t="s">
        <v>8851</v>
      </c>
      <c r="BN4234" s="177" t="s">
        <v>16979</v>
      </c>
      <c r="BO4234" s="177" t="s">
        <v>2983</v>
      </c>
      <c r="BU4234" s="177" t="s">
        <v>8851</v>
      </c>
      <c r="BV4234" s="177" t="s">
        <v>16979</v>
      </c>
      <c r="BW4234" s="177" t="s">
        <v>2983</v>
      </c>
    </row>
    <row r="4235" spans="51:75" x14ac:dyDescent="0.3">
      <c r="AY4235" s="226" t="e">
        <f>VLOOKUP(C4235,#REF!, 2,FALSE)</f>
        <v>#REF!</v>
      </c>
      <c r="BM4235" s="177" t="s">
        <v>8853</v>
      </c>
      <c r="BN4235" s="177" t="s">
        <v>666</v>
      </c>
      <c r="BO4235" s="177" t="s">
        <v>8854</v>
      </c>
      <c r="BU4235" s="177" t="s">
        <v>8853</v>
      </c>
      <c r="BV4235" s="177" t="s">
        <v>666</v>
      </c>
      <c r="BW4235" s="177" t="s">
        <v>8854</v>
      </c>
    </row>
    <row r="4236" spans="51:75" x14ac:dyDescent="0.3">
      <c r="AY4236" s="226" t="e">
        <f>VLOOKUP(C4236,#REF!, 2,FALSE)</f>
        <v>#REF!</v>
      </c>
      <c r="BM4236" s="177" t="s">
        <v>8855</v>
      </c>
      <c r="BN4236" s="177" t="s">
        <v>3005</v>
      </c>
      <c r="BO4236" s="177" t="s">
        <v>8856</v>
      </c>
      <c r="BU4236" s="177" t="s">
        <v>8855</v>
      </c>
      <c r="BV4236" s="177" t="s">
        <v>3005</v>
      </c>
      <c r="BW4236" s="177" t="s">
        <v>8856</v>
      </c>
    </row>
    <row r="4237" spans="51:75" x14ac:dyDescent="0.3">
      <c r="AY4237" s="226" t="e">
        <f>VLOOKUP(C4237,#REF!, 2,FALSE)</f>
        <v>#REF!</v>
      </c>
      <c r="BM4237" s="177" t="s">
        <v>8858</v>
      </c>
      <c r="BN4237" s="177" t="s">
        <v>771</v>
      </c>
      <c r="BO4237" s="177" t="s">
        <v>6612</v>
      </c>
      <c r="BU4237" s="177" t="s">
        <v>8858</v>
      </c>
      <c r="BV4237" s="177" t="s">
        <v>771</v>
      </c>
      <c r="BW4237" s="177" t="s">
        <v>6612</v>
      </c>
    </row>
    <row r="4238" spans="51:75" x14ac:dyDescent="0.3">
      <c r="AY4238" s="226" t="e">
        <f>VLOOKUP(C4238,#REF!, 2,FALSE)</f>
        <v>#REF!</v>
      </c>
      <c r="BM4238" s="177" t="s">
        <v>1535</v>
      </c>
      <c r="BN4238" s="177" t="s">
        <v>783</v>
      </c>
      <c r="BO4238" s="177" t="s">
        <v>8860</v>
      </c>
      <c r="BU4238" s="177" t="s">
        <v>1535</v>
      </c>
      <c r="BV4238" s="177" t="s">
        <v>783</v>
      </c>
      <c r="BW4238" s="177" t="s">
        <v>8860</v>
      </c>
    </row>
    <row r="4239" spans="51:75" x14ac:dyDescent="0.3">
      <c r="AY4239" s="226" t="e">
        <f>VLOOKUP(C4239,#REF!, 2,FALSE)</f>
        <v>#REF!</v>
      </c>
      <c r="BM4239" s="177" t="s">
        <v>8862</v>
      </c>
      <c r="BN4239" s="177" t="s">
        <v>666</v>
      </c>
      <c r="BO4239" s="177" t="s">
        <v>8863</v>
      </c>
      <c r="BU4239" s="177" t="s">
        <v>8862</v>
      </c>
      <c r="BV4239" s="177" t="s">
        <v>666</v>
      </c>
      <c r="BW4239" s="177" t="s">
        <v>8863</v>
      </c>
    </row>
    <row r="4240" spans="51:75" x14ac:dyDescent="0.3">
      <c r="AY4240" s="226" t="e">
        <f>VLOOKUP(C4240,#REF!, 2,FALSE)</f>
        <v>#REF!</v>
      </c>
      <c r="BM4240" s="177" t="s">
        <v>8864</v>
      </c>
      <c r="BN4240" s="177" t="s">
        <v>663</v>
      </c>
      <c r="BO4240" s="177" t="s">
        <v>8682</v>
      </c>
      <c r="BU4240" s="177" t="s">
        <v>8864</v>
      </c>
      <c r="BV4240" s="177" t="s">
        <v>663</v>
      </c>
      <c r="BW4240" s="177" t="s">
        <v>8682</v>
      </c>
    </row>
    <row r="4241" spans="51:75" x14ac:dyDescent="0.3">
      <c r="AY4241" s="226" t="e">
        <f>VLOOKUP(C4241,#REF!, 2,FALSE)</f>
        <v>#REF!</v>
      </c>
      <c r="BM4241" s="177" t="s">
        <v>8865</v>
      </c>
      <c r="BN4241" s="177" t="s">
        <v>2983</v>
      </c>
      <c r="BO4241" s="177" t="s">
        <v>2983</v>
      </c>
      <c r="BU4241" s="177" t="s">
        <v>8865</v>
      </c>
      <c r="BV4241" s="177" t="s">
        <v>2983</v>
      </c>
      <c r="BW4241" s="177" t="s">
        <v>2983</v>
      </c>
    </row>
    <row r="4242" spans="51:75" x14ac:dyDescent="0.3">
      <c r="AY4242" s="226" t="e">
        <f>VLOOKUP(C4242,#REF!, 2,FALSE)</f>
        <v>#REF!</v>
      </c>
      <c r="BM4242" s="177" t="s">
        <v>8866</v>
      </c>
      <c r="BN4242" s="177" t="s">
        <v>2983</v>
      </c>
      <c r="BO4242" s="177" t="s">
        <v>2983</v>
      </c>
      <c r="BU4242" s="177" t="s">
        <v>8866</v>
      </c>
      <c r="BV4242" s="177" t="s">
        <v>2983</v>
      </c>
      <c r="BW4242" s="177" t="s">
        <v>2983</v>
      </c>
    </row>
    <row r="4243" spans="51:75" x14ac:dyDescent="0.3">
      <c r="AY4243" s="226" t="e">
        <f>VLOOKUP(C4243,#REF!, 2,FALSE)</f>
        <v>#REF!</v>
      </c>
      <c r="BM4243" s="177" t="s">
        <v>8867</v>
      </c>
      <c r="BN4243" s="177" t="s">
        <v>2983</v>
      </c>
      <c r="BO4243" s="177" t="s">
        <v>2983</v>
      </c>
      <c r="BU4243" s="177" t="s">
        <v>8867</v>
      </c>
      <c r="BV4243" s="177" t="s">
        <v>2983</v>
      </c>
      <c r="BW4243" s="177" t="s">
        <v>2983</v>
      </c>
    </row>
    <row r="4244" spans="51:75" x14ac:dyDescent="0.3">
      <c r="AY4244" s="226" t="e">
        <f>VLOOKUP(C4244,#REF!, 2,FALSE)</f>
        <v>#REF!</v>
      </c>
      <c r="BM4244" s="177" t="s">
        <v>8868</v>
      </c>
      <c r="BN4244" s="177" t="s">
        <v>3045</v>
      </c>
      <c r="BO4244" s="177" t="s">
        <v>5057</v>
      </c>
      <c r="BU4244" s="177" t="s">
        <v>8868</v>
      </c>
      <c r="BV4244" s="177" t="s">
        <v>3045</v>
      </c>
      <c r="BW4244" s="177" t="s">
        <v>5057</v>
      </c>
    </row>
    <row r="4245" spans="51:75" x14ac:dyDescent="0.3">
      <c r="AY4245" s="226" t="e">
        <f>VLOOKUP(C4245,#REF!, 2,FALSE)</f>
        <v>#REF!</v>
      </c>
      <c r="BM4245" s="177" t="s">
        <v>478</v>
      </c>
      <c r="BN4245" s="177" t="s">
        <v>3045</v>
      </c>
      <c r="BO4245" s="177" t="s">
        <v>1064</v>
      </c>
      <c r="BU4245" s="177" t="s">
        <v>478</v>
      </c>
      <c r="BV4245" s="177" t="s">
        <v>3045</v>
      </c>
      <c r="BW4245" s="177" t="s">
        <v>1064</v>
      </c>
    </row>
    <row r="4246" spans="51:75" x14ac:dyDescent="0.3">
      <c r="AY4246" s="226" t="e">
        <f>VLOOKUP(C4246,#REF!, 2,FALSE)</f>
        <v>#REF!</v>
      </c>
      <c r="BM4246" s="177" t="s">
        <v>8869</v>
      </c>
      <c r="BN4246" s="177" t="s">
        <v>1342</v>
      </c>
      <c r="BO4246" s="177" t="s">
        <v>7103</v>
      </c>
      <c r="BU4246" s="177" t="s">
        <v>8869</v>
      </c>
      <c r="BV4246" s="177" t="s">
        <v>1342</v>
      </c>
      <c r="BW4246" s="177" t="s">
        <v>7103</v>
      </c>
    </row>
    <row r="4247" spans="51:75" x14ac:dyDescent="0.3">
      <c r="AY4247" s="226" t="e">
        <f>VLOOKUP(C4247,#REF!, 2,FALSE)</f>
        <v>#REF!</v>
      </c>
      <c r="BM4247" s="177" t="s">
        <v>8871</v>
      </c>
      <c r="BN4247" s="177" t="s">
        <v>2979</v>
      </c>
      <c r="BO4247" s="177" t="s">
        <v>8872</v>
      </c>
      <c r="BU4247" s="177" t="s">
        <v>8871</v>
      </c>
      <c r="BV4247" s="177" t="s">
        <v>2979</v>
      </c>
      <c r="BW4247" s="177" t="s">
        <v>8872</v>
      </c>
    </row>
    <row r="4248" spans="51:75" x14ac:dyDescent="0.3">
      <c r="AY4248" s="226" t="e">
        <f>VLOOKUP(C4248,#REF!, 2,FALSE)</f>
        <v>#REF!</v>
      </c>
      <c r="BM4248" s="177" t="s">
        <v>8873</v>
      </c>
      <c r="BN4248" s="177" t="s">
        <v>3045</v>
      </c>
      <c r="BO4248" s="177" t="s">
        <v>8875</v>
      </c>
      <c r="BU4248" s="177" t="s">
        <v>8873</v>
      </c>
      <c r="BV4248" s="177" t="s">
        <v>3045</v>
      </c>
      <c r="BW4248" s="177" t="s">
        <v>8875</v>
      </c>
    </row>
    <row r="4249" spans="51:75" x14ac:dyDescent="0.3">
      <c r="AY4249" s="226" t="e">
        <f>VLOOKUP(C4249,#REF!, 2,FALSE)</f>
        <v>#REF!</v>
      </c>
      <c r="BM4249" s="177" t="s">
        <v>467</v>
      </c>
      <c r="BN4249" s="177" t="s">
        <v>3045</v>
      </c>
      <c r="BO4249" s="177" t="s">
        <v>8876</v>
      </c>
      <c r="BU4249" s="177" t="s">
        <v>467</v>
      </c>
      <c r="BV4249" s="177" t="s">
        <v>3045</v>
      </c>
      <c r="BW4249" s="177" t="s">
        <v>8876</v>
      </c>
    </row>
    <row r="4250" spans="51:75" x14ac:dyDescent="0.3">
      <c r="AY4250" s="226" t="e">
        <f>VLOOKUP(C4250,#REF!, 2,FALSE)</f>
        <v>#REF!</v>
      </c>
      <c r="BM4250" s="177" t="s">
        <v>8877</v>
      </c>
      <c r="BN4250" s="177" t="s">
        <v>3045</v>
      </c>
      <c r="BO4250" s="177" t="s">
        <v>8878</v>
      </c>
      <c r="BU4250" s="177" t="s">
        <v>8877</v>
      </c>
      <c r="BV4250" s="177" t="s">
        <v>3045</v>
      </c>
      <c r="BW4250" s="177" t="s">
        <v>8878</v>
      </c>
    </row>
    <row r="4251" spans="51:75" x14ac:dyDescent="0.3">
      <c r="AY4251" s="226" t="e">
        <f>VLOOKUP(C4251,#REF!, 2,FALSE)</f>
        <v>#REF!</v>
      </c>
      <c r="BM4251" s="177" t="s">
        <v>8880</v>
      </c>
      <c r="BN4251" s="177" t="s">
        <v>3045</v>
      </c>
      <c r="BO4251" s="177" t="s">
        <v>7915</v>
      </c>
      <c r="BU4251" s="177" t="s">
        <v>8880</v>
      </c>
      <c r="BV4251" s="177" t="s">
        <v>3045</v>
      </c>
      <c r="BW4251" s="177" t="s">
        <v>7915</v>
      </c>
    </row>
    <row r="4252" spans="51:75" x14ac:dyDescent="0.3">
      <c r="AY4252" s="226" t="e">
        <f>VLOOKUP(C4252,#REF!, 2,FALSE)</f>
        <v>#REF!</v>
      </c>
      <c r="BM4252" s="177" t="s">
        <v>8882</v>
      </c>
      <c r="BN4252" s="177" t="s">
        <v>1342</v>
      </c>
      <c r="BO4252" s="177" t="s">
        <v>4458</v>
      </c>
      <c r="BU4252" s="177" t="s">
        <v>8882</v>
      </c>
      <c r="BV4252" s="177" t="s">
        <v>1342</v>
      </c>
      <c r="BW4252" s="177" t="s">
        <v>4458</v>
      </c>
    </row>
    <row r="4253" spans="51:75" x14ac:dyDescent="0.3">
      <c r="AY4253" s="226" t="e">
        <f>VLOOKUP(C4253,#REF!, 2,FALSE)</f>
        <v>#REF!</v>
      </c>
      <c r="BM4253" s="177" t="s">
        <v>8883</v>
      </c>
      <c r="BN4253" s="177" t="s">
        <v>1342</v>
      </c>
      <c r="BO4253" s="177" t="s">
        <v>7150</v>
      </c>
      <c r="BU4253" s="177" t="s">
        <v>8883</v>
      </c>
      <c r="BV4253" s="177" t="s">
        <v>1342</v>
      </c>
      <c r="BW4253" s="177" t="s">
        <v>7150</v>
      </c>
    </row>
    <row r="4254" spans="51:75" x14ac:dyDescent="0.3">
      <c r="AY4254" s="226" t="e">
        <f>VLOOKUP(C4254,#REF!, 2,FALSE)</f>
        <v>#REF!</v>
      </c>
      <c r="BM4254" s="177" t="s">
        <v>8884</v>
      </c>
      <c r="BN4254" s="177" t="s">
        <v>3005</v>
      </c>
      <c r="BO4254" s="177" t="s">
        <v>5347</v>
      </c>
      <c r="BU4254" s="177" t="s">
        <v>8884</v>
      </c>
      <c r="BV4254" s="177" t="s">
        <v>3005</v>
      </c>
      <c r="BW4254" s="177" t="s">
        <v>5347</v>
      </c>
    </row>
    <row r="4255" spans="51:75" x14ac:dyDescent="0.3">
      <c r="AY4255" s="226" t="e">
        <f>VLOOKUP(C4255,#REF!, 2,FALSE)</f>
        <v>#REF!</v>
      </c>
      <c r="BM4255" s="177" t="s">
        <v>8885</v>
      </c>
      <c r="BN4255" s="177" t="s">
        <v>1342</v>
      </c>
      <c r="BO4255" s="177" t="s">
        <v>8887</v>
      </c>
      <c r="BU4255" s="177" t="s">
        <v>8885</v>
      </c>
      <c r="BV4255" s="177" t="s">
        <v>1342</v>
      </c>
      <c r="BW4255" s="177" t="s">
        <v>8887</v>
      </c>
    </row>
    <row r="4256" spans="51:75" x14ac:dyDescent="0.3">
      <c r="AY4256" s="226" t="e">
        <f>VLOOKUP(C4256,#REF!, 2,FALSE)</f>
        <v>#REF!</v>
      </c>
      <c r="BM4256" s="177" t="s">
        <v>1540</v>
      </c>
      <c r="BN4256" s="177" t="s">
        <v>3045</v>
      </c>
      <c r="BO4256" s="177" t="s">
        <v>8888</v>
      </c>
      <c r="BU4256" s="177" t="s">
        <v>1540</v>
      </c>
      <c r="BV4256" s="177" t="s">
        <v>3045</v>
      </c>
      <c r="BW4256" s="177" t="s">
        <v>8888</v>
      </c>
    </row>
    <row r="4257" spans="51:75" x14ac:dyDescent="0.3">
      <c r="AY4257" s="226" t="e">
        <f>VLOOKUP(C4257,#REF!, 2,FALSE)</f>
        <v>#REF!</v>
      </c>
      <c r="BM4257" s="177" t="s">
        <v>1541</v>
      </c>
      <c r="BN4257" s="177" t="s">
        <v>1269</v>
      </c>
      <c r="BO4257" s="177" t="s">
        <v>2880</v>
      </c>
      <c r="BU4257" s="177" t="s">
        <v>1541</v>
      </c>
      <c r="BV4257" s="177" t="s">
        <v>1269</v>
      </c>
      <c r="BW4257" s="177" t="s">
        <v>2880</v>
      </c>
    </row>
    <row r="4258" spans="51:75" x14ac:dyDescent="0.3">
      <c r="AY4258" s="226" t="e">
        <f>VLOOKUP(C4258,#REF!, 2,FALSE)</f>
        <v>#REF!</v>
      </c>
      <c r="BM4258" s="177" t="s">
        <v>1542</v>
      </c>
      <c r="BN4258" s="177" t="s">
        <v>1342</v>
      </c>
      <c r="BO4258" s="177" t="s">
        <v>5133</v>
      </c>
      <c r="BU4258" s="177" t="s">
        <v>1542</v>
      </c>
      <c r="BV4258" s="177" t="s">
        <v>1342</v>
      </c>
      <c r="BW4258" s="177" t="s">
        <v>5133</v>
      </c>
    </row>
    <row r="4259" spans="51:75" x14ac:dyDescent="0.3">
      <c r="AY4259" s="226" t="e">
        <f>VLOOKUP(C4259,#REF!, 2,FALSE)</f>
        <v>#REF!</v>
      </c>
      <c r="BM4259" s="177" t="s">
        <v>1543</v>
      </c>
      <c r="BN4259" s="177" t="s">
        <v>1342</v>
      </c>
      <c r="BO4259" s="177" t="s">
        <v>8456</v>
      </c>
      <c r="BU4259" s="177" t="s">
        <v>1543</v>
      </c>
      <c r="BV4259" s="177" t="s">
        <v>1342</v>
      </c>
      <c r="BW4259" s="177" t="s">
        <v>8456</v>
      </c>
    </row>
    <row r="4260" spans="51:75" x14ac:dyDescent="0.3">
      <c r="AY4260" s="226" t="e">
        <f>VLOOKUP(C4260,#REF!, 2,FALSE)</f>
        <v>#REF!</v>
      </c>
      <c r="BM4260" s="177" t="s">
        <v>8889</v>
      </c>
      <c r="BN4260" s="177" t="s">
        <v>1342</v>
      </c>
      <c r="BO4260" s="177" t="s">
        <v>6770</v>
      </c>
      <c r="BU4260" s="177" t="s">
        <v>8889</v>
      </c>
      <c r="BV4260" s="177" t="s">
        <v>1342</v>
      </c>
      <c r="BW4260" s="177" t="s">
        <v>6770</v>
      </c>
    </row>
    <row r="4261" spans="51:75" x14ac:dyDescent="0.3">
      <c r="AY4261" s="226" t="e">
        <f>VLOOKUP(C4261,#REF!, 2,FALSE)</f>
        <v>#REF!</v>
      </c>
      <c r="BM4261" s="177" t="s">
        <v>8891</v>
      </c>
      <c r="BN4261" s="177" t="s">
        <v>1342</v>
      </c>
      <c r="BO4261" s="177" t="s">
        <v>2983</v>
      </c>
      <c r="BU4261" s="177" t="s">
        <v>8891</v>
      </c>
      <c r="BV4261" s="177" t="s">
        <v>1342</v>
      </c>
      <c r="BW4261" s="177" t="s">
        <v>2983</v>
      </c>
    </row>
    <row r="4262" spans="51:75" x14ac:dyDescent="0.3">
      <c r="AY4262" s="226" t="e">
        <f>VLOOKUP(C4262,#REF!, 2,FALSE)</f>
        <v>#REF!</v>
      </c>
      <c r="BM4262" s="177" t="s">
        <v>8892</v>
      </c>
      <c r="BN4262" s="177" t="s">
        <v>1342</v>
      </c>
      <c r="BO4262" s="177" t="s">
        <v>2983</v>
      </c>
      <c r="BU4262" s="177" t="s">
        <v>8892</v>
      </c>
      <c r="BV4262" s="177" t="s">
        <v>1342</v>
      </c>
      <c r="BW4262" s="177" t="s">
        <v>2983</v>
      </c>
    </row>
    <row r="4263" spans="51:75" x14ac:dyDescent="0.3">
      <c r="AY4263" s="226" t="e">
        <f>VLOOKUP(C4263,#REF!, 2,FALSE)</f>
        <v>#REF!</v>
      </c>
      <c r="BM4263" s="177" t="s">
        <v>8893</v>
      </c>
      <c r="BN4263" s="177" t="s">
        <v>2979</v>
      </c>
      <c r="BO4263" s="177" t="s">
        <v>2983</v>
      </c>
      <c r="BU4263" s="177" t="s">
        <v>8893</v>
      </c>
      <c r="BV4263" s="177" t="s">
        <v>2979</v>
      </c>
      <c r="BW4263" s="177" t="s">
        <v>2983</v>
      </c>
    </row>
    <row r="4264" spans="51:75" x14ac:dyDescent="0.3">
      <c r="AY4264" s="226" t="e">
        <f>VLOOKUP(C4264,#REF!, 2,FALSE)</f>
        <v>#REF!</v>
      </c>
      <c r="BM4264" s="177" t="s">
        <v>1544</v>
      </c>
      <c r="BN4264" s="177" t="s">
        <v>2979</v>
      </c>
      <c r="BO4264" s="177" t="s">
        <v>2983</v>
      </c>
      <c r="BU4264" s="177" t="s">
        <v>1544</v>
      </c>
      <c r="BV4264" s="177" t="s">
        <v>2979</v>
      </c>
      <c r="BW4264" s="177" t="s">
        <v>2983</v>
      </c>
    </row>
    <row r="4265" spans="51:75" x14ac:dyDescent="0.3">
      <c r="AY4265" s="226" t="e">
        <f>VLOOKUP(C4265,#REF!, 2,FALSE)</f>
        <v>#REF!</v>
      </c>
      <c r="BM4265" s="177" t="s">
        <v>1545</v>
      </c>
      <c r="BN4265" s="177" t="s">
        <v>694</v>
      </c>
      <c r="BO4265" s="177" t="s">
        <v>2983</v>
      </c>
      <c r="BU4265" s="177" t="s">
        <v>1545</v>
      </c>
      <c r="BV4265" s="177" t="s">
        <v>694</v>
      </c>
      <c r="BW4265" s="177" t="s">
        <v>2983</v>
      </c>
    </row>
    <row r="4266" spans="51:75" x14ac:dyDescent="0.3">
      <c r="AY4266" s="226" t="e">
        <f>VLOOKUP(C4266,#REF!, 2,FALSE)</f>
        <v>#REF!</v>
      </c>
      <c r="BM4266" s="177" t="s">
        <v>8895</v>
      </c>
      <c r="BN4266" s="177" t="s">
        <v>1139</v>
      </c>
      <c r="BO4266" s="177" t="s">
        <v>8896</v>
      </c>
      <c r="BU4266" s="177" t="s">
        <v>8895</v>
      </c>
      <c r="BV4266" s="177" t="s">
        <v>1139</v>
      </c>
      <c r="BW4266" s="177" t="s">
        <v>8896</v>
      </c>
    </row>
    <row r="4267" spans="51:75" x14ac:dyDescent="0.3">
      <c r="AY4267" s="226" t="e">
        <f>VLOOKUP(C4267,#REF!, 2,FALSE)</f>
        <v>#REF!</v>
      </c>
      <c r="BM4267" s="177" t="s">
        <v>1546</v>
      </c>
      <c r="BN4267" s="177" t="s">
        <v>1342</v>
      </c>
      <c r="BO4267" s="177" t="s">
        <v>781</v>
      </c>
      <c r="BU4267" s="177" t="s">
        <v>1546</v>
      </c>
      <c r="BV4267" s="177" t="s">
        <v>1342</v>
      </c>
      <c r="BW4267" s="177" t="s">
        <v>781</v>
      </c>
    </row>
    <row r="4268" spans="51:75" x14ac:dyDescent="0.3">
      <c r="AY4268" s="226" t="e">
        <f>VLOOKUP(C4268,#REF!, 2,FALSE)</f>
        <v>#REF!</v>
      </c>
      <c r="BM4268" s="177" t="s">
        <v>8897</v>
      </c>
      <c r="BN4268" s="177" t="s">
        <v>1139</v>
      </c>
      <c r="BO4268" s="177" t="s">
        <v>8898</v>
      </c>
      <c r="BU4268" s="177" t="s">
        <v>8897</v>
      </c>
      <c r="BV4268" s="177" t="s">
        <v>1139</v>
      </c>
      <c r="BW4268" s="177" t="s">
        <v>8898</v>
      </c>
    </row>
    <row r="4269" spans="51:75" x14ac:dyDescent="0.3">
      <c r="AY4269" s="226" t="e">
        <f>VLOOKUP(C4269,#REF!, 2,FALSE)</f>
        <v>#REF!</v>
      </c>
      <c r="BM4269" s="177" t="s">
        <v>8899</v>
      </c>
      <c r="BN4269" s="177" t="s">
        <v>2983</v>
      </c>
      <c r="BO4269" s="177" t="s">
        <v>2983</v>
      </c>
      <c r="BU4269" s="177" t="s">
        <v>8899</v>
      </c>
      <c r="BV4269" s="177" t="s">
        <v>2983</v>
      </c>
      <c r="BW4269" s="177" t="s">
        <v>2983</v>
      </c>
    </row>
    <row r="4270" spans="51:75" x14ac:dyDescent="0.3">
      <c r="AY4270" s="226" t="e">
        <f>VLOOKUP(C4270,#REF!, 2,FALSE)</f>
        <v>#REF!</v>
      </c>
      <c r="BM4270" s="177" t="s">
        <v>8901</v>
      </c>
      <c r="BN4270" s="177" t="s">
        <v>636</v>
      </c>
      <c r="BO4270" s="177" t="s">
        <v>2983</v>
      </c>
      <c r="BU4270" s="177" t="s">
        <v>8901</v>
      </c>
      <c r="BV4270" s="177" t="s">
        <v>636</v>
      </c>
      <c r="BW4270" s="177" t="s">
        <v>2983</v>
      </c>
    </row>
    <row r="4271" spans="51:75" x14ac:dyDescent="0.3">
      <c r="AY4271" s="226" t="e">
        <f>VLOOKUP(C4271,#REF!, 2,FALSE)</f>
        <v>#REF!</v>
      </c>
      <c r="BM4271" s="177" t="s">
        <v>8902</v>
      </c>
      <c r="BN4271" s="177" t="s">
        <v>16979</v>
      </c>
      <c r="BO4271" s="177" t="s">
        <v>8903</v>
      </c>
      <c r="BU4271" s="177" t="s">
        <v>8902</v>
      </c>
      <c r="BV4271" s="177" t="s">
        <v>16979</v>
      </c>
      <c r="BW4271" s="177" t="s">
        <v>8903</v>
      </c>
    </row>
    <row r="4272" spans="51:75" x14ac:dyDescent="0.3">
      <c r="AY4272" s="226" t="e">
        <f>VLOOKUP(C4272,#REF!, 2,FALSE)</f>
        <v>#REF!</v>
      </c>
      <c r="BM4272" s="177" t="s">
        <v>8904</v>
      </c>
      <c r="BN4272" s="177" t="s">
        <v>16979</v>
      </c>
      <c r="BO4272" s="177" t="s">
        <v>2983</v>
      </c>
      <c r="BU4272" s="177" t="s">
        <v>8904</v>
      </c>
      <c r="BV4272" s="177" t="s">
        <v>16979</v>
      </c>
      <c r="BW4272" s="177" t="s">
        <v>2983</v>
      </c>
    </row>
    <row r="4273" spans="51:75" x14ac:dyDescent="0.3">
      <c r="AY4273" s="226" t="e">
        <f>VLOOKUP(C4273,#REF!, 2,FALSE)</f>
        <v>#REF!</v>
      </c>
      <c r="BM4273" s="177" t="s">
        <v>1547</v>
      </c>
      <c r="BN4273" s="177" t="s">
        <v>16979</v>
      </c>
      <c r="BO4273" s="177" t="s">
        <v>2983</v>
      </c>
      <c r="BU4273" s="177" t="s">
        <v>1547</v>
      </c>
      <c r="BV4273" s="177" t="s">
        <v>16979</v>
      </c>
      <c r="BW4273" s="177" t="s">
        <v>2983</v>
      </c>
    </row>
    <row r="4274" spans="51:75" x14ac:dyDescent="0.3">
      <c r="AY4274" s="226" t="e">
        <f>VLOOKUP(C4274,#REF!, 2,FALSE)</f>
        <v>#REF!</v>
      </c>
      <c r="BM4274" s="177" t="s">
        <v>8905</v>
      </c>
      <c r="BN4274" s="177" t="s">
        <v>16979</v>
      </c>
      <c r="BO4274" s="177" t="s">
        <v>8033</v>
      </c>
      <c r="BU4274" s="177" t="s">
        <v>8905</v>
      </c>
      <c r="BV4274" s="177" t="s">
        <v>16979</v>
      </c>
      <c r="BW4274" s="177" t="s">
        <v>8033</v>
      </c>
    </row>
    <row r="4275" spans="51:75" x14ac:dyDescent="0.3">
      <c r="AY4275" s="226" t="e">
        <f>VLOOKUP(C4275,#REF!, 2,FALSE)</f>
        <v>#REF!</v>
      </c>
      <c r="BM4275" s="177" t="s">
        <v>8906</v>
      </c>
      <c r="BN4275" s="177" t="s">
        <v>16979</v>
      </c>
      <c r="BO4275" s="177" t="s">
        <v>2983</v>
      </c>
      <c r="BU4275" s="177" t="s">
        <v>8906</v>
      </c>
      <c r="BV4275" s="177" t="s">
        <v>16979</v>
      </c>
      <c r="BW4275" s="177" t="s">
        <v>2983</v>
      </c>
    </row>
    <row r="4276" spans="51:75" x14ac:dyDescent="0.3">
      <c r="AY4276" s="226" t="e">
        <f>VLOOKUP(C4276,#REF!, 2,FALSE)</f>
        <v>#REF!</v>
      </c>
      <c r="BM4276" s="177" t="s">
        <v>8907</v>
      </c>
      <c r="BN4276" s="177" t="s">
        <v>2983</v>
      </c>
      <c r="BO4276" s="177" t="s">
        <v>2983</v>
      </c>
      <c r="BU4276" s="177" t="s">
        <v>8907</v>
      </c>
      <c r="BV4276" s="177" t="s">
        <v>2983</v>
      </c>
      <c r="BW4276" s="177" t="s">
        <v>2983</v>
      </c>
    </row>
    <row r="4277" spans="51:75" x14ac:dyDescent="0.3">
      <c r="AY4277" s="226" t="e">
        <f>VLOOKUP(C4277,#REF!, 2,FALSE)</f>
        <v>#REF!</v>
      </c>
      <c r="BM4277" s="177" t="s">
        <v>8908</v>
      </c>
      <c r="BN4277" s="177" t="s">
        <v>3002</v>
      </c>
      <c r="BO4277" s="177" t="s">
        <v>8021</v>
      </c>
      <c r="BU4277" s="177" t="s">
        <v>8908</v>
      </c>
      <c r="BV4277" s="177" t="s">
        <v>3002</v>
      </c>
      <c r="BW4277" s="177" t="s">
        <v>8021</v>
      </c>
    </row>
    <row r="4278" spans="51:75" x14ac:dyDescent="0.3">
      <c r="AY4278" s="226" t="e">
        <f>VLOOKUP(C4278,#REF!, 2,FALSE)</f>
        <v>#REF!</v>
      </c>
      <c r="BM4278" s="177" t="s">
        <v>8910</v>
      </c>
      <c r="BN4278" s="177" t="s">
        <v>841</v>
      </c>
      <c r="BO4278" s="177" t="s">
        <v>3395</v>
      </c>
      <c r="BU4278" s="177" t="s">
        <v>8910</v>
      </c>
      <c r="BV4278" s="177" t="s">
        <v>841</v>
      </c>
      <c r="BW4278" s="177" t="s">
        <v>3395</v>
      </c>
    </row>
    <row r="4279" spans="51:75" x14ac:dyDescent="0.3">
      <c r="AY4279" s="226" t="e">
        <f>VLOOKUP(C4279,#REF!, 2,FALSE)</f>
        <v>#REF!</v>
      </c>
      <c r="BM4279" s="177" t="s">
        <v>8913</v>
      </c>
      <c r="BN4279" s="177" t="s">
        <v>16979</v>
      </c>
      <c r="BO4279" s="177" t="s">
        <v>2983</v>
      </c>
      <c r="BU4279" s="177" t="s">
        <v>8913</v>
      </c>
      <c r="BV4279" s="177" t="s">
        <v>16979</v>
      </c>
      <c r="BW4279" s="177" t="s">
        <v>2983</v>
      </c>
    </row>
    <row r="4280" spans="51:75" x14ac:dyDescent="0.3">
      <c r="AY4280" s="226" t="e">
        <f>VLOOKUP(C4280,#REF!, 2,FALSE)</f>
        <v>#REF!</v>
      </c>
      <c r="BM4280" s="177" t="s">
        <v>8915</v>
      </c>
      <c r="BN4280" s="177" t="s">
        <v>16979</v>
      </c>
      <c r="BO4280" s="177" t="s">
        <v>698</v>
      </c>
      <c r="BU4280" s="177" t="s">
        <v>8915</v>
      </c>
      <c r="BV4280" s="177" t="s">
        <v>16979</v>
      </c>
      <c r="BW4280" s="177" t="s">
        <v>698</v>
      </c>
    </row>
    <row r="4281" spans="51:75" x14ac:dyDescent="0.3">
      <c r="AY4281" s="226" t="e">
        <f>VLOOKUP(C4281,#REF!, 2,FALSE)</f>
        <v>#REF!</v>
      </c>
      <c r="BM4281" s="177" t="s">
        <v>8916</v>
      </c>
      <c r="BN4281" s="177" t="s">
        <v>16979</v>
      </c>
      <c r="BO4281" s="177" t="s">
        <v>4711</v>
      </c>
      <c r="BU4281" s="177" t="s">
        <v>8916</v>
      </c>
      <c r="BV4281" s="177" t="s">
        <v>16979</v>
      </c>
      <c r="BW4281" s="177" t="s">
        <v>4711</v>
      </c>
    </row>
    <row r="4282" spans="51:75" x14ac:dyDescent="0.3">
      <c r="AY4282" s="226" t="e">
        <f>VLOOKUP(C4282,#REF!, 2,FALSE)</f>
        <v>#REF!</v>
      </c>
      <c r="BM4282" s="177" t="s">
        <v>8917</v>
      </c>
      <c r="BN4282" s="177" t="s">
        <v>16979</v>
      </c>
      <c r="BO4282" s="177" t="s">
        <v>2983</v>
      </c>
      <c r="BU4282" s="177" t="s">
        <v>8917</v>
      </c>
      <c r="BV4282" s="177" t="s">
        <v>16979</v>
      </c>
      <c r="BW4282" s="177" t="s">
        <v>2983</v>
      </c>
    </row>
    <row r="4283" spans="51:75" x14ac:dyDescent="0.3">
      <c r="AY4283" s="226" t="e">
        <f>VLOOKUP(C4283,#REF!, 2,FALSE)</f>
        <v>#REF!</v>
      </c>
      <c r="BM4283" s="177" t="s">
        <v>8918</v>
      </c>
      <c r="BN4283" s="177" t="s">
        <v>16979</v>
      </c>
      <c r="BO4283" s="177" t="s">
        <v>2983</v>
      </c>
      <c r="BU4283" s="177" t="s">
        <v>8918</v>
      </c>
      <c r="BV4283" s="177" t="s">
        <v>16979</v>
      </c>
      <c r="BW4283" s="177" t="s">
        <v>2983</v>
      </c>
    </row>
    <row r="4284" spans="51:75" x14ac:dyDescent="0.3">
      <c r="AY4284" s="226" t="e">
        <f>VLOOKUP(C4284,#REF!, 2,FALSE)</f>
        <v>#REF!</v>
      </c>
      <c r="BM4284" s="177" t="s">
        <v>8919</v>
      </c>
      <c r="BN4284" s="177" t="s">
        <v>16979</v>
      </c>
      <c r="BO4284" s="177" t="s">
        <v>2983</v>
      </c>
      <c r="BU4284" s="177" t="s">
        <v>8919</v>
      </c>
      <c r="BV4284" s="177" t="s">
        <v>16979</v>
      </c>
      <c r="BW4284" s="177" t="s">
        <v>2983</v>
      </c>
    </row>
    <row r="4285" spans="51:75" x14ac:dyDescent="0.3">
      <c r="AY4285" s="226" t="e">
        <f>VLOOKUP(C4285,#REF!, 2,FALSE)</f>
        <v>#REF!</v>
      </c>
      <c r="BM4285" s="177" t="s">
        <v>1548</v>
      </c>
      <c r="BN4285" s="177" t="s">
        <v>16979</v>
      </c>
      <c r="BO4285" s="177" t="s">
        <v>3327</v>
      </c>
      <c r="BU4285" s="177" t="s">
        <v>1548</v>
      </c>
      <c r="BV4285" s="177" t="s">
        <v>16979</v>
      </c>
      <c r="BW4285" s="177" t="s">
        <v>3327</v>
      </c>
    </row>
    <row r="4286" spans="51:75" x14ac:dyDescent="0.3">
      <c r="AY4286" s="226" t="e">
        <f>VLOOKUP(C4286,#REF!, 2,FALSE)</f>
        <v>#REF!</v>
      </c>
      <c r="BM4286" s="177" t="s">
        <v>1553</v>
      </c>
      <c r="BN4286" s="177" t="s">
        <v>16979</v>
      </c>
      <c r="BO4286" s="177" t="s">
        <v>2983</v>
      </c>
      <c r="BU4286" s="177" t="s">
        <v>1553</v>
      </c>
      <c r="BV4286" s="177" t="s">
        <v>16979</v>
      </c>
      <c r="BW4286" s="177" t="s">
        <v>2983</v>
      </c>
    </row>
    <row r="4287" spans="51:75" x14ac:dyDescent="0.3">
      <c r="AY4287" s="226" t="e">
        <f>VLOOKUP(C4287,#REF!, 2,FALSE)</f>
        <v>#REF!</v>
      </c>
      <c r="BM4287" s="177" t="s">
        <v>8922</v>
      </c>
      <c r="BN4287" s="177" t="s">
        <v>2983</v>
      </c>
      <c r="BO4287" s="177" t="s">
        <v>8924</v>
      </c>
      <c r="BU4287" s="177" t="s">
        <v>8922</v>
      </c>
      <c r="BV4287" s="177" t="s">
        <v>2983</v>
      </c>
      <c r="BW4287" s="177" t="s">
        <v>8924</v>
      </c>
    </row>
    <row r="4288" spans="51:75" x14ac:dyDescent="0.3">
      <c r="AY4288" s="226" t="e">
        <f>VLOOKUP(C4288,#REF!, 2,FALSE)</f>
        <v>#REF!</v>
      </c>
      <c r="BM4288" s="177" t="s">
        <v>8925</v>
      </c>
      <c r="BN4288" s="177" t="s">
        <v>2983</v>
      </c>
      <c r="BO4288" s="177" t="s">
        <v>2983</v>
      </c>
      <c r="BU4288" s="177" t="s">
        <v>8925</v>
      </c>
      <c r="BV4288" s="177" t="s">
        <v>2983</v>
      </c>
      <c r="BW4288" s="177" t="s">
        <v>2983</v>
      </c>
    </row>
    <row r="4289" spans="51:75" x14ac:dyDescent="0.3">
      <c r="AY4289" s="226" t="e">
        <f>VLOOKUP(C4289,#REF!, 2,FALSE)</f>
        <v>#REF!</v>
      </c>
      <c r="BM4289" s="177" t="s">
        <v>8926</v>
      </c>
      <c r="BN4289" s="177" t="s">
        <v>2983</v>
      </c>
      <c r="BO4289" s="177" t="s">
        <v>8927</v>
      </c>
      <c r="BU4289" s="177" t="s">
        <v>8926</v>
      </c>
      <c r="BV4289" s="177" t="s">
        <v>2983</v>
      </c>
      <c r="BW4289" s="177" t="s">
        <v>8927</v>
      </c>
    </row>
    <row r="4290" spans="51:75" x14ac:dyDescent="0.3">
      <c r="AY4290" s="226" t="e">
        <f>VLOOKUP(C4290,#REF!, 2,FALSE)</f>
        <v>#REF!</v>
      </c>
      <c r="BM4290" s="177" t="s">
        <v>8928</v>
      </c>
      <c r="BN4290" s="177" t="s">
        <v>2983</v>
      </c>
      <c r="BO4290" s="177" t="s">
        <v>2983</v>
      </c>
      <c r="BU4290" s="177" t="s">
        <v>8928</v>
      </c>
      <c r="BV4290" s="177" t="s">
        <v>2983</v>
      </c>
      <c r="BW4290" s="177" t="s">
        <v>2983</v>
      </c>
    </row>
    <row r="4291" spans="51:75" x14ac:dyDescent="0.3">
      <c r="AY4291" s="226" t="e">
        <f>VLOOKUP(C4291,#REF!, 2,FALSE)</f>
        <v>#REF!</v>
      </c>
      <c r="BM4291" s="177" t="s">
        <v>8929</v>
      </c>
      <c r="BN4291" s="177" t="s">
        <v>2983</v>
      </c>
      <c r="BO4291" s="177" t="s">
        <v>2983</v>
      </c>
      <c r="BU4291" s="177" t="s">
        <v>8929</v>
      </c>
      <c r="BV4291" s="177" t="s">
        <v>2983</v>
      </c>
      <c r="BW4291" s="177" t="s">
        <v>2983</v>
      </c>
    </row>
    <row r="4292" spans="51:75" x14ac:dyDescent="0.3">
      <c r="AY4292" s="226" t="e">
        <f>VLOOKUP(C4292,#REF!, 2,FALSE)</f>
        <v>#REF!</v>
      </c>
      <c r="BM4292" s="177" t="s">
        <v>8930</v>
      </c>
      <c r="BN4292" s="177" t="s">
        <v>2983</v>
      </c>
      <c r="BO4292" s="177" t="s">
        <v>8931</v>
      </c>
      <c r="BU4292" s="177" t="s">
        <v>8930</v>
      </c>
      <c r="BV4292" s="177" t="s">
        <v>2983</v>
      </c>
      <c r="BW4292" s="177" t="s">
        <v>8931</v>
      </c>
    </row>
    <row r="4293" spans="51:75" x14ac:dyDescent="0.3">
      <c r="AY4293" s="226" t="e">
        <f>VLOOKUP(C4293,#REF!, 2,FALSE)</f>
        <v>#REF!</v>
      </c>
      <c r="BM4293" s="177" t="s">
        <v>8932</v>
      </c>
      <c r="BN4293" s="177" t="s">
        <v>2983</v>
      </c>
      <c r="BO4293" s="177" t="s">
        <v>2983</v>
      </c>
      <c r="BU4293" s="177" t="s">
        <v>8932</v>
      </c>
      <c r="BV4293" s="177" t="s">
        <v>2983</v>
      </c>
      <c r="BW4293" s="177" t="s">
        <v>2983</v>
      </c>
    </row>
    <row r="4294" spans="51:75" x14ac:dyDescent="0.3">
      <c r="AY4294" s="226" t="e">
        <f>VLOOKUP(C4294,#REF!, 2,FALSE)</f>
        <v>#REF!</v>
      </c>
      <c r="BM4294" s="177" t="s">
        <v>8933</v>
      </c>
      <c r="BN4294" s="177" t="s">
        <v>2983</v>
      </c>
      <c r="BO4294" s="177" t="s">
        <v>8934</v>
      </c>
      <c r="BU4294" s="177" t="s">
        <v>8933</v>
      </c>
      <c r="BV4294" s="177" t="s">
        <v>2983</v>
      </c>
      <c r="BW4294" s="177" t="s">
        <v>8934</v>
      </c>
    </row>
    <row r="4295" spans="51:75" x14ac:dyDescent="0.3">
      <c r="AY4295" s="226" t="e">
        <f>VLOOKUP(C4295,#REF!, 2,FALSE)</f>
        <v>#REF!</v>
      </c>
      <c r="BM4295" s="177" t="s">
        <v>1554</v>
      </c>
      <c r="BN4295" s="177" t="s">
        <v>2983</v>
      </c>
      <c r="BO4295" s="177" t="s">
        <v>2983</v>
      </c>
      <c r="BU4295" s="177" t="s">
        <v>1554</v>
      </c>
      <c r="BV4295" s="177" t="s">
        <v>2983</v>
      </c>
      <c r="BW4295" s="177" t="s">
        <v>2983</v>
      </c>
    </row>
    <row r="4296" spans="51:75" x14ac:dyDescent="0.3">
      <c r="AY4296" s="226" t="e">
        <f>VLOOKUP(C4296,#REF!, 2,FALSE)</f>
        <v>#REF!</v>
      </c>
      <c r="BM4296" s="177" t="s">
        <v>8935</v>
      </c>
      <c r="BN4296" s="177" t="s">
        <v>2983</v>
      </c>
      <c r="BO4296" s="177" t="s">
        <v>2983</v>
      </c>
      <c r="BU4296" s="177" t="s">
        <v>8935</v>
      </c>
      <c r="BV4296" s="177" t="s">
        <v>2983</v>
      </c>
      <c r="BW4296" s="177" t="s">
        <v>2983</v>
      </c>
    </row>
    <row r="4297" spans="51:75" x14ac:dyDescent="0.3">
      <c r="AY4297" s="226" t="e">
        <f>VLOOKUP(C4297,#REF!, 2,FALSE)</f>
        <v>#REF!</v>
      </c>
      <c r="BM4297" s="177" t="s">
        <v>1556</v>
      </c>
      <c r="BN4297" s="177" t="s">
        <v>2983</v>
      </c>
      <c r="BO4297" s="177" t="s">
        <v>8936</v>
      </c>
      <c r="BU4297" s="177" t="s">
        <v>1556</v>
      </c>
      <c r="BV4297" s="177" t="s">
        <v>2983</v>
      </c>
      <c r="BW4297" s="177" t="s">
        <v>8936</v>
      </c>
    </row>
    <row r="4298" spans="51:75" x14ac:dyDescent="0.3">
      <c r="AY4298" s="226" t="e">
        <f>VLOOKUP(C4298,#REF!, 2,FALSE)</f>
        <v>#REF!</v>
      </c>
      <c r="BM4298" s="177" t="s">
        <v>8937</v>
      </c>
      <c r="BN4298" s="177" t="s">
        <v>2983</v>
      </c>
      <c r="BO4298" s="177" t="s">
        <v>2983</v>
      </c>
      <c r="BU4298" s="177" t="s">
        <v>8937</v>
      </c>
      <c r="BV4298" s="177" t="s">
        <v>2983</v>
      </c>
      <c r="BW4298" s="177" t="s">
        <v>2983</v>
      </c>
    </row>
    <row r="4299" spans="51:75" x14ac:dyDescent="0.3">
      <c r="AY4299" s="226" t="e">
        <f>VLOOKUP(C4299,#REF!, 2,FALSE)</f>
        <v>#REF!</v>
      </c>
      <c r="BM4299" s="177" t="s">
        <v>8938</v>
      </c>
      <c r="BN4299" s="177" t="s">
        <v>2983</v>
      </c>
      <c r="BO4299" s="177" t="s">
        <v>7585</v>
      </c>
      <c r="BU4299" s="177" t="s">
        <v>8938</v>
      </c>
      <c r="BV4299" s="177" t="s">
        <v>2983</v>
      </c>
      <c r="BW4299" s="177" t="s">
        <v>7585</v>
      </c>
    </row>
    <row r="4300" spans="51:75" x14ac:dyDescent="0.3">
      <c r="AY4300" s="226" t="e">
        <f>VLOOKUP(C4300,#REF!, 2,FALSE)</f>
        <v>#REF!</v>
      </c>
      <c r="BM4300" s="177" t="s">
        <v>8939</v>
      </c>
      <c r="BN4300" s="177" t="s">
        <v>2983</v>
      </c>
      <c r="BO4300" s="177" t="s">
        <v>8940</v>
      </c>
      <c r="BU4300" s="177" t="s">
        <v>8939</v>
      </c>
      <c r="BV4300" s="177" t="s">
        <v>2983</v>
      </c>
      <c r="BW4300" s="177" t="s">
        <v>8940</v>
      </c>
    </row>
    <row r="4301" spans="51:75" x14ac:dyDescent="0.3">
      <c r="AY4301" s="226" t="e">
        <f>VLOOKUP(C4301,#REF!, 2,FALSE)</f>
        <v>#REF!</v>
      </c>
      <c r="BM4301" s="177" t="s">
        <v>8941</v>
      </c>
      <c r="BN4301" s="177" t="s">
        <v>2983</v>
      </c>
      <c r="BO4301" s="177" t="s">
        <v>2424</v>
      </c>
      <c r="BU4301" s="177" t="s">
        <v>8941</v>
      </c>
      <c r="BV4301" s="177" t="s">
        <v>2983</v>
      </c>
      <c r="BW4301" s="177" t="s">
        <v>2424</v>
      </c>
    </row>
    <row r="4302" spans="51:75" x14ac:dyDescent="0.3">
      <c r="AY4302" s="226" t="e">
        <f>VLOOKUP(C4302,#REF!, 2,FALSE)</f>
        <v>#REF!</v>
      </c>
      <c r="BM4302" s="177" t="s">
        <v>1557</v>
      </c>
      <c r="BN4302" s="177" t="s">
        <v>2983</v>
      </c>
      <c r="BO4302" s="177" t="s">
        <v>8942</v>
      </c>
      <c r="BU4302" s="177" t="s">
        <v>1557</v>
      </c>
      <c r="BV4302" s="177" t="s">
        <v>2983</v>
      </c>
      <c r="BW4302" s="177" t="s">
        <v>8942</v>
      </c>
    </row>
    <row r="4303" spans="51:75" x14ac:dyDescent="0.3">
      <c r="AY4303" s="226" t="e">
        <f>VLOOKUP(C4303,#REF!, 2,FALSE)</f>
        <v>#REF!</v>
      </c>
      <c r="BM4303" s="177" t="s">
        <v>8943</v>
      </c>
      <c r="BN4303" s="177" t="s">
        <v>2983</v>
      </c>
      <c r="BO4303" s="177" t="s">
        <v>2983</v>
      </c>
      <c r="BU4303" s="177" t="s">
        <v>8943</v>
      </c>
      <c r="BV4303" s="177" t="s">
        <v>2983</v>
      </c>
      <c r="BW4303" s="177" t="s">
        <v>2983</v>
      </c>
    </row>
    <row r="4304" spans="51:75" x14ac:dyDescent="0.3">
      <c r="AY4304" s="226" t="e">
        <f>VLOOKUP(C4304,#REF!, 2,FALSE)</f>
        <v>#REF!</v>
      </c>
      <c r="BM4304" s="177" t="s">
        <v>8944</v>
      </c>
      <c r="BN4304" s="177" t="s">
        <v>775</v>
      </c>
      <c r="BO4304" s="177" t="s">
        <v>2983</v>
      </c>
      <c r="BU4304" s="177" t="s">
        <v>8944</v>
      </c>
      <c r="BV4304" s="177" t="s">
        <v>775</v>
      </c>
      <c r="BW4304" s="177" t="s">
        <v>2983</v>
      </c>
    </row>
    <row r="4305" spans="51:75" x14ac:dyDescent="0.3">
      <c r="AY4305" s="226" t="e">
        <f>VLOOKUP(C4305,#REF!, 2,FALSE)</f>
        <v>#REF!</v>
      </c>
      <c r="BM4305" s="177" t="s">
        <v>8945</v>
      </c>
      <c r="BN4305" s="177" t="s">
        <v>810</v>
      </c>
      <c r="BO4305" s="177" t="s">
        <v>2983</v>
      </c>
      <c r="BU4305" s="177" t="s">
        <v>8945</v>
      </c>
      <c r="BV4305" s="177" t="s">
        <v>810</v>
      </c>
      <c r="BW4305" s="177" t="s">
        <v>2983</v>
      </c>
    </row>
    <row r="4306" spans="51:75" x14ac:dyDescent="0.3">
      <c r="AY4306" s="226" t="e">
        <f>VLOOKUP(C4306,#REF!, 2,FALSE)</f>
        <v>#REF!</v>
      </c>
      <c r="BM4306" s="177" t="s">
        <v>8946</v>
      </c>
      <c r="BN4306" s="177" t="s">
        <v>736</v>
      </c>
      <c r="BO4306" s="177" t="s">
        <v>2983</v>
      </c>
      <c r="BU4306" s="177" t="s">
        <v>8946</v>
      </c>
      <c r="BV4306" s="177" t="s">
        <v>736</v>
      </c>
      <c r="BW4306" s="177" t="s">
        <v>2983</v>
      </c>
    </row>
    <row r="4307" spans="51:75" x14ac:dyDescent="0.3">
      <c r="AY4307" s="226" t="e">
        <f>VLOOKUP(C4307,#REF!, 2,FALSE)</f>
        <v>#REF!</v>
      </c>
      <c r="BM4307" s="177" t="s">
        <v>8947</v>
      </c>
      <c r="BN4307" s="177" t="s">
        <v>703</v>
      </c>
      <c r="BO4307" s="177" t="s">
        <v>2983</v>
      </c>
      <c r="BU4307" s="177" t="s">
        <v>8947</v>
      </c>
      <c r="BV4307" s="177" t="s">
        <v>703</v>
      </c>
      <c r="BW4307" s="177" t="s">
        <v>2983</v>
      </c>
    </row>
    <row r="4308" spans="51:75" x14ac:dyDescent="0.3">
      <c r="AY4308" s="226" t="e">
        <f>VLOOKUP(C4308,#REF!, 2,FALSE)</f>
        <v>#REF!</v>
      </c>
      <c r="BM4308" s="177" t="s">
        <v>473</v>
      </c>
      <c r="BN4308" s="177" t="s">
        <v>923</v>
      </c>
      <c r="BO4308" s="177" t="s">
        <v>3340</v>
      </c>
      <c r="BU4308" s="177" t="s">
        <v>473</v>
      </c>
      <c r="BV4308" s="177" t="s">
        <v>923</v>
      </c>
      <c r="BW4308" s="177" t="s">
        <v>3340</v>
      </c>
    </row>
    <row r="4309" spans="51:75" x14ac:dyDescent="0.3">
      <c r="AY4309" s="226" t="e">
        <f>VLOOKUP(C4309,#REF!, 2,FALSE)</f>
        <v>#REF!</v>
      </c>
      <c r="BM4309" s="177" t="s">
        <v>8948</v>
      </c>
      <c r="BN4309" s="177" t="s">
        <v>2983</v>
      </c>
      <c r="BO4309" s="177" t="s">
        <v>2983</v>
      </c>
      <c r="BU4309" s="177" t="s">
        <v>8948</v>
      </c>
      <c r="BV4309" s="177" t="s">
        <v>2983</v>
      </c>
      <c r="BW4309" s="177" t="s">
        <v>2983</v>
      </c>
    </row>
    <row r="4310" spans="51:75" x14ac:dyDescent="0.3">
      <c r="AY4310" s="226" t="e">
        <f>VLOOKUP(C4310,#REF!, 2,FALSE)</f>
        <v>#REF!</v>
      </c>
      <c r="BM4310" s="177" t="s">
        <v>8949</v>
      </c>
      <c r="BN4310" s="177" t="s">
        <v>803</v>
      </c>
      <c r="BO4310" s="177" t="s">
        <v>2983</v>
      </c>
      <c r="BU4310" s="177" t="s">
        <v>8949</v>
      </c>
      <c r="BV4310" s="177" t="s">
        <v>803</v>
      </c>
      <c r="BW4310" s="177" t="s">
        <v>2983</v>
      </c>
    </row>
    <row r="4311" spans="51:75" x14ac:dyDescent="0.3">
      <c r="AY4311" s="226" t="e">
        <f>VLOOKUP(C4311,#REF!, 2,FALSE)</f>
        <v>#REF!</v>
      </c>
      <c r="BM4311" s="177" t="s">
        <v>465</v>
      </c>
      <c r="BN4311" s="177" t="s">
        <v>1267</v>
      </c>
      <c r="BO4311" s="177" t="s">
        <v>725</v>
      </c>
      <c r="BU4311" s="177" t="s">
        <v>465</v>
      </c>
      <c r="BV4311" s="177" t="s">
        <v>1267</v>
      </c>
      <c r="BW4311" s="177" t="s">
        <v>725</v>
      </c>
    </row>
    <row r="4312" spans="51:75" x14ac:dyDescent="0.3">
      <c r="AY4312" s="226" t="e">
        <f>VLOOKUP(C4312,#REF!, 2,FALSE)</f>
        <v>#REF!</v>
      </c>
      <c r="BM4312" s="177" t="s">
        <v>477</v>
      </c>
      <c r="BN4312" s="177" t="s">
        <v>2983</v>
      </c>
      <c r="BO4312" s="177" t="s">
        <v>2983</v>
      </c>
      <c r="BU4312" s="177" t="s">
        <v>477</v>
      </c>
      <c r="BV4312" s="177" t="s">
        <v>2983</v>
      </c>
      <c r="BW4312" s="177" t="s">
        <v>2983</v>
      </c>
    </row>
    <row r="4313" spans="51:75" x14ac:dyDescent="0.3">
      <c r="AY4313" s="226" t="e">
        <f>VLOOKUP(C4313,#REF!, 2,FALSE)</f>
        <v>#REF!</v>
      </c>
      <c r="BM4313" s="177" t="s">
        <v>8951</v>
      </c>
      <c r="BN4313" s="177" t="s">
        <v>3005</v>
      </c>
      <c r="BO4313" s="177" t="s">
        <v>2983</v>
      </c>
      <c r="BU4313" s="177" t="s">
        <v>8951</v>
      </c>
      <c r="BV4313" s="177" t="s">
        <v>3005</v>
      </c>
      <c r="BW4313" s="177" t="s">
        <v>2983</v>
      </c>
    </row>
    <row r="4314" spans="51:75" x14ac:dyDescent="0.3">
      <c r="AY4314" s="226" t="e">
        <f>VLOOKUP(C4314,#REF!, 2,FALSE)</f>
        <v>#REF!</v>
      </c>
      <c r="BM4314" s="177" t="s">
        <v>8953</v>
      </c>
      <c r="BN4314" s="177" t="s">
        <v>1342</v>
      </c>
      <c r="BO4314" s="177" t="s">
        <v>8076</v>
      </c>
      <c r="BU4314" s="177" t="s">
        <v>8953</v>
      </c>
      <c r="BV4314" s="177" t="s">
        <v>1342</v>
      </c>
      <c r="BW4314" s="177" t="s">
        <v>8076</v>
      </c>
    </row>
    <row r="4315" spans="51:75" x14ac:dyDescent="0.3">
      <c r="AY4315" s="226" t="e">
        <f>VLOOKUP(C4315,#REF!, 2,FALSE)</f>
        <v>#REF!</v>
      </c>
      <c r="BM4315" s="177" t="s">
        <v>8954</v>
      </c>
      <c r="BN4315" s="177" t="s">
        <v>1342</v>
      </c>
      <c r="BO4315" s="177" t="s">
        <v>8955</v>
      </c>
      <c r="BU4315" s="177" t="s">
        <v>8954</v>
      </c>
      <c r="BV4315" s="177" t="s">
        <v>1342</v>
      </c>
      <c r="BW4315" s="177" t="s">
        <v>8955</v>
      </c>
    </row>
    <row r="4316" spans="51:75" x14ac:dyDescent="0.3">
      <c r="AY4316" s="226" t="e">
        <f>VLOOKUP(C4316,#REF!, 2,FALSE)</f>
        <v>#REF!</v>
      </c>
      <c r="BM4316" s="177" t="s">
        <v>8956</v>
      </c>
      <c r="BN4316" s="177" t="s">
        <v>1342</v>
      </c>
      <c r="BO4316" s="177" t="s">
        <v>2983</v>
      </c>
      <c r="BU4316" s="177" t="s">
        <v>8956</v>
      </c>
      <c r="BV4316" s="177" t="s">
        <v>1342</v>
      </c>
      <c r="BW4316" s="177" t="s">
        <v>2983</v>
      </c>
    </row>
    <row r="4317" spans="51:75" x14ac:dyDescent="0.3">
      <c r="AY4317" s="226" t="e">
        <f>VLOOKUP(C4317,#REF!, 2,FALSE)</f>
        <v>#REF!</v>
      </c>
      <c r="BM4317" s="177" t="s">
        <v>8957</v>
      </c>
      <c r="BN4317" s="177" t="s">
        <v>3245</v>
      </c>
      <c r="BO4317" s="177" t="s">
        <v>2983</v>
      </c>
      <c r="BU4317" s="177" t="s">
        <v>8957</v>
      </c>
      <c r="BV4317" s="177" t="s">
        <v>3245</v>
      </c>
      <c r="BW4317" s="177" t="s">
        <v>2983</v>
      </c>
    </row>
    <row r="4318" spans="51:75" x14ac:dyDescent="0.3">
      <c r="AY4318" s="226" t="e">
        <f>VLOOKUP(C4318,#REF!, 2,FALSE)</f>
        <v>#REF!</v>
      </c>
      <c r="BM4318" s="177" t="s">
        <v>8958</v>
      </c>
      <c r="BN4318" s="177" t="s">
        <v>3005</v>
      </c>
      <c r="BO4318" s="177" t="s">
        <v>2983</v>
      </c>
      <c r="BU4318" s="177" t="s">
        <v>8958</v>
      </c>
      <c r="BV4318" s="177" t="s">
        <v>3005</v>
      </c>
      <c r="BW4318" s="177" t="s">
        <v>2983</v>
      </c>
    </row>
    <row r="4319" spans="51:75" x14ac:dyDescent="0.3">
      <c r="AY4319" s="226" t="e">
        <f>VLOOKUP(C4319,#REF!, 2,FALSE)</f>
        <v>#REF!</v>
      </c>
      <c r="BM4319" s="177" t="s">
        <v>8959</v>
      </c>
      <c r="BN4319" s="177" t="s">
        <v>3002</v>
      </c>
      <c r="BO4319" s="177" t="s">
        <v>7486</v>
      </c>
      <c r="BU4319" s="177" t="s">
        <v>8959</v>
      </c>
      <c r="BV4319" s="177" t="s">
        <v>3002</v>
      </c>
      <c r="BW4319" s="177" t="s">
        <v>7486</v>
      </c>
    </row>
    <row r="4320" spans="51:75" x14ac:dyDescent="0.3">
      <c r="AY4320" s="226" t="e">
        <f>VLOOKUP(C4320,#REF!, 2,FALSE)</f>
        <v>#REF!</v>
      </c>
      <c r="BM4320" s="177" t="s">
        <v>8960</v>
      </c>
      <c r="BN4320" s="177" t="s">
        <v>3045</v>
      </c>
      <c r="BO4320" s="177" t="s">
        <v>8961</v>
      </c>
      <c r="BU4320" s="177" t="s">
        <v>8960</v>
      </c>
      <c r="BV4320" s="177" t="s">
        <v>3045</v>
      </c>
      <c r="BW4320" s="177" t="s">
        <v>8961</v>
      </c>
    </row>
    <row r="4321" spans="51:75" x14ac:dyDescent="0.3">
      <c r="AY4321" s="226" t="e">
        <f>VLOOKUP(C4321,#REF!, 2,FALSE)</f>
        <v>#REF!</v>
      </c>
      <c r="BM4321" s="177" t="s">
        <v>8962</v>
      </c>
      <c r="BN4321" s="177" t="s">
        <v>3045</v>
      </c>
      <c r="BO4321" s="177" t="s">
        <v>8963</v>
      </c>
      <c r="BU4321" s="177" t="s">
        <v>8962</v>
      </c>
      <c r="BV4321" s="177" t="s">
        <v>3045</v>
      </c>
      <c r="BW4321" s="177" t="s">
        <v>8963</v>
      </c>
    </row>
    <row r="4322" spans="51:75" x14ac:dyDescent="0.3">
      <c r="AY4322" s="226" t="e">
        <f>VLOOKUP(C4322,#REF!, 2,FALSE)</f>
        <v>#REF!</v>
      </c>
      <c r="BM4322" s="177" t="s">
        <v>8964</v>
      </c>
      <c r="BN4322" s="177" t="s">
        <v>3045</v>
      </c>
      <c r="BO4322" s="177" t="s">
        <v>8965</v>
      </c>
      <c r="BU4322" s="177" t="s">
        <v>8964</v>
      </c>
      <c r="BV4322" s="177" t="s">
        <v>3045</v>
      </c>
      <c r="BW4322" s="177" t="s">
        <v>8965</v>
      </c>
    </row>
    <row r="4323" spans="51:75" x14ac:dyDescent="0.3">
      <c r="AY4323" s="226" t="e">
        <f>VLOOKUP(C4323,#REF!, 2,FALSE)</f>
        <v>#REF!</v>
      </c>
      <c r="BM4323" s="177" t="s">
        <v>1558</v>
      </c>
      <c r="BN4323" s="177" t="s">
        <v>3045</v>
      </c>
      <c r="BO4323" s="177" t="s">
        <v>8966</v>
      </c>
      <c r="BU4323" s="177" t="s">
        <v>1558</v>
      </c>
      <c r="BV4323" s="177" t="s">
        <v>3045</v>
      </c>
      <c r="BW4323" s="177" t="s">
        <v>8966</v>
      </c>
    </row>
    <row r="4324" spans="51:75" x14ac:dyDescent="0.3">
      <c r="AY4324" s="226" t="e">
        <f>VLOOKUP(C4324,#REF!, 2,FALSE)</f>
        <v>#REF!</v>
      </c>
      <c r="BM4324" s="177" t="s">
        <v>1559</v>
      </c>
      <c r="BN4324" s="177" t="s">
        <v>16979</v>
      </c>
      <c r="BO4324" s="177" t="s">
        <v>8967</v>
      </c>
      <c r="BU4324" s="177" t="s">
        <v>1559</v>
      </c>
      <c r="BV4324" s="177" t="s">
        <v>16979</v>
      </c>
      <c r="BW4324" s="177" t="s">
        <v>8967</v>
      </c>
    </row>
    <row r="4325" spans="51:75" x14ac:dyDescent="0.3">
      <c r="AY4325" s="226" t="e">
        <f>VLOOKUP(C4325,#REF!, 2,FALSE)</f>
        <v>#REF!</v>
      </c>
      <c r="BM4325" s="177" t="s">
        <v>1560</v>
      </c>
      <c r="BN4325" s="177" t="s">
        <v>3045</v>
      </c>
      <c r="BO4325" s="177" t="s">
        <v>8965</v>
      </c>
      <c r="BU4325" s="177" t="s">
        <v>1560</v>
      </c>
      <c r="BV4325" s="177" t="s">
        <v>3045</v>
      </c>
      <c r="BW4325" s="177" t="s">
        <v>8965</v>
      </c>
    </row>
    <row r="4326" spans="51:75" x14ac:dyDescent="0.3">
      <c r="AY4326" s="226" t="e">
        <f>VLOOKUP(C4326,#REF!, 2,FALSE)</f>
        <v>#REF!</v>
      </c>
      <c r="BM4326" s="177" t="s">
        <v>8968</v>
      </c>
      <c r="BN4326" s="177" t="s">
        <v>2979</v>
      </c>
      <c r="BO4326" s="177" t="s">
        <v>3764</v>
      </c>
      <c r="BU4326" s="177" t="s">
        <v>8968</v>
      </c>
      <c r="BV4326" s="177" t="s">
        <v>2979</v>
      </c>
      <c r="BW4326" s="177" t="s">
        <v>3764</v>
      </c>
    </row>
    <row r="4327" spans="51:75" x14ac:dyDescent="0.3">
      <c r="AY4327" s="226" t="e">
        <f>VLOOKUP(C4327,#REF!, 2,FALSE)</f>
        <v>#REF!</v>
      </c>
      <c r="BM4327" s="177" t="s">
        <v>1561</v>
      </c>
      <c r="BN4327" s="177" t="s">
        <v>3045</v>
      </c>
      <c r="BO4327" s="177" t="s">
        <v>1854</v>
      </c>
      <c r="BU4327" s="177" t="s">
        <v>1561</v>
      </c>
      <c r="BV4327" s="177" t="s">
        <v>3045</v>
      </c>
      <c r="BW4327" s="177" t="s">
        <v>1854</v>
      </c>
    </row>
    <row r="4328" spans="51:75" x14ac:dyDescent="0.3">
      <c r="AY4328" s="226" t="e">
        <f>VLOOKUP(C4328,#REF!, 2,FALSE)</f>
        <v>#REF!</v>
      </c>
      <c r="BM4328" s="177" t="s">
        <v>1562</v>
      </c>
      <c r="BN4328" s="177" t="s">
        <v>862</v>
      </c>
      <c r="BO4328" s="177" t="s">
        <v>8969</v>
      </c>
      <c r="BU4328" s="177" t="s">
        <v>1562</v>
      </c>
      <c r="BV4328" s="177" t="s">
        <v>862</v>
      </c>
      <c r="BW4328" s="177" t="s">
        <v>8969</v>
      </c>
    </row>
    <row r="4329" spans="51:75" x14ac:dyDescent="0.3">
      <c r="AY4329" s="226" t="e">
        <f>VLOOKUP(C4329,#REF!, 2,FALSE)</f>
        <v>#REF!</v>
      </c>
      <c r="BM4329" s="177" t="s">
        <v>8970</v>
      </c>
      <c r="BN4329" s="177" t="s">
        <v>705</v>
      </c>
      <c r="BO4329" s="177" t="s">
        <v>8971</v>
      </c>
      <c r="BU4329" s="177" t="s">
        <v>8970</v>
      </c>
      <c r="BV4329" s="177" t="s">
        <v>705</v>
      </c>
      <c r="BW4329" s="177" t="s">
        <v>8971</v>
      </c>
    </row>
    <row r="4330" spans="51:75" x14ac:dyDescent="0.3">
      <c r="AY4330" s="226" t="e">
        <f>VLOOKUP(C4330,#REF!, 2,FALSE)</f>
        <v>#REF!</v>
      </c>
      <c r="BM4330" s="177" t="s">
        <v>8972</v>
      </c>
      <c r="BN4330" s="177" t="s">
        <v>666</v>
      </c>
      <c r="BO4330" s="177" t="s">
        <v>8351</v>
      </c>
      <c r="BU4330" s="177" t="s">
        <v>8972</v>
      </c>
      <c r="BV4330" s="177" t="s">
        <v>666</v>
      </c>
      <c r="BW4330" s="177" t="s">
        <v>8351</v>
      </c>
    </row>
    <row r="4331" spans="51:75" x14ac:dyDescent="0.3">
      <c r="AY4331" s="226" t="e">
        <f>VLOOKUP(C4331,#REF!, 2,FALSE)</f>
        <v>#REF!</v>
      </c>
      <c r="BM4331" s="177" t="s">
        <v>8973</v>
      </c>
      <c r="BN4331" s="177" t="s">
        <v>16979</v>
      </c>
      <c r="BO4331" s="177" t="s">
        <v>5138</v>
      </c>
      <c r="BU4331" s="177" t="s">
        <v>8973</v>
      </c>
      <c r="BV4331" s="177" t="s">
        <v>16979</v>
      </c>
      <c r="BW4331" s="177" t="s">
        <v>5138</v>
      </c>
    </row>
    <row r="4332" spans="51:75" x14ac:dyDescent="0.3">
      <c r="AY4332" s="226" t="e">
        <f>VLOOKUP(C4332,#REF!, 2,FALSE)</f>
        <v>#REF!</v>
      </c>
      <c r="BM4332" s="177" t="s">
        <v>8975</v>
      </c>
      <c r="BN4332" s="177" t="s">
        <v>778</v>
      </c>
      <c r="BO4332" s="177" t="s">
        <v>8976</v>
      </c>
      <c r="BU4332" s="177" t="s">
        <v>8975</v>
      </c>
      <c r="BV4332" s="177" t="s">
        <v>778</v>
      </c>
      <c r="BW4332" s="177" t="s">
        <v>8976</v>
      </c>
    </row>
    <row r="4333" spans="51:75" x14ac:dyDescent="0.3">
      <c r="AY4333" s="226" t="e">
        <f>VLOOKUP(C4333,#REF!, 2,FALSE)</f>
        <v>#REF!</v>
      </c>
      <c r="BM4333" s="177" t="s">
        <v>8977</v>
      </c>
      <c r="BN4333" s="177" t="s">
        <v>778</v>
      </c>
      <c r="BO4333" s="177" t="s">
        <v>8978</v>
      </c>
      <c r="BU4333" s="177" t="s">
        <v>8977</v>
      </c>
      <c r="BV4333" s="177" t="s">
        <v>778</v>
      </c>
      <c r="BW4333" s="177" t="s">
        <v>8978</v>
      </c>
    </row>
    <row r="4334" spans="51:75" x14ac:dyDescent="0.3">
      <c r="AY4334" s="226" t="e">
        <f>VLOOKUP(C4334,#REF!, 2,FALSE)</f>
        <v>#REF!</v>
      </c>
      <c r="BM4334" s="177" t="s">
        <v>8979</v>
      </c>
      <c r="BN4334" s="177" t="s">
        <v>666</v>
      </c>
      <c r="BO4334" s="177" t="s">
        <v>8980</v>
      </c>
      <c r="BU4334" s="177" t="s">
        <v>8979</v>
      </c>
      <c r="BV4334" s="177" t="s">
        <v>666</v>
      </c>
      <c r="BW4334" s="177" t="s">
        <v>8980</v>
      </c>
    </row>
    <row r="4335" spans="51:75" x14ac:dyDescent="0.3">
      <c r="AY4335" s="226" t="e">
        <f>VLOOKUP(C4335,#REF!, 2,FALSE)</f>
        <v>#REF!</v>
      </c>
      <c r="BM4335" s="177" t="s">
        <v>8982</v>
      </c>
      <c r="BN4335" s="177" t="s">
        <v>3045</v>
      </c>
      <c r="BO4335" s="177" t="s">
        <v>8214</v>
      </c>
      <c r="BU4335" s="177" t="s">
        <v>8982</v>
      </c>
      <c r="BV4335" s="177" t="s">
        <v>3045</v>
      </c>
      <c r="BW4335" s="177" t="s">
        <v>8214</v>
      </c>
    </row>
    <row r="4336" spans="51:75" x14ac:dyDescent="0.3">
      <c r="AY4336" s="226" t="e">
        <f>VLOOKUP(C4336,#REF!, 2,FALSE)</f>
        <v>#REF!</v>
      </c>
      <c r="BM4336" s="177" t="s">
        <v>8983</v>
      </c>
      <c r="BN4336" s="177" t="s">
        <v>3002</v>
      </c>
      <c r="BO4336" s="177" t="s">
        <v>5596</v>
      </c>
      <c r="BU4336" s="177" t="s">
        <v>8983</v>
      </c>
      <c r="BV4336" s="177" t="s">
        <v>3002</v>
      </c>
      <c r="BW4336" s="177" t="s">
        <v>5596</v>
      </c>
    </row>
    <row r="4337" spans="51:75" x14ac:dyDescent="0.3">
      <c r="AY4337" s="226" t="e">
        <f>VLOOKUP(C4337,#REF!, 2,FALSE)</f>
        <v>#REF!</v>
      </c>
      <c r="BM4337" s="177" t="s">
        <v>8986</v>
      </c>
      <c r="BN4337" s="177" t="s">
        <v>736</v>
      </c>
      <c r="BO4337" s="177" t="s">
        <v>7804</v>
      </c>
      <c r="BU4337" s="177" t="s">
        <v>8986</v>
      </c>
      <c r="BV4337" s="177" t="s">
        <v>736</v>
      </c>
      <c r="BW4337" s="177" t="s">
        <v>7804</v>
      </c>
    </row>
    <row r="4338" spans="51:75" x14ac:dyDescent="0.3">
      <c r="AY4338" s="226" t="e">
        <f>VLOOKUP(C4338,#REF!, 2,FALSE)</f>
        <v>#REF!</v>
      </c>
      <c r="BM4338" s="177" t="s">
        <v>8987</v>
      </c>
      <c r="BN4338" s="177" t="s">
        <v>715</v>
      </c>
      <c r="BO4338" s="177" t="s">
        <v>1223</v>
      </c>
      <c r="BU4338" s="177" t="s">
        <v>8987</v>
      </c>
      <c r="BV4338" s="177" t="s">
        <v>715</v>
      </c>
      <c r="BW4338" s="177" t="s">
        <v>1223</v>
      </c>
    </row>
    <row r="4339" spans="51:75" x14ac:dyDescent="0.3">
      <c r="AY4339" s="226" t="e">
        <f>VLOOKUP(C4339,#REF!, 2,FALSE)</f>
        <v>#REF!</v>
      </c>
      <c r="BM4339" s="177" t="s">
        <v>8988</v>
      </c>
      <c r="BN4339" s="177" t="s">
        <v>715</v>
      </c>
      <c r="BO4339" s="177" t="s">
        <v>8989</v>
      </c>
      <c r="BU4339" s="177" t="s">
        <v>8988</v>
      </c>
      <c r="BV4339" s="177" t="s">
        <v>715</v>
      </c>
      <c r="BW4339" s="177" t="s">
        <v>8989</v>
      </c>
    </row>
    <row r="4340" spans="51:75" x14ac:dyDescent="0.3">
      <c r="AY4340" s="226" t="e">
        <f>VLOOKUP(C4340,#REF!, 2,FALSE)</f>
        <v>#REF!</v>
      </c>
      <c r="BM4340" s="177" t="s">
        <v>8990</v>
      </c>
      <c r="BN4340" s="177" t="s">
        <v>787</v>
      </c>
      <c r="BO4340" s="177" t="s">
        <v>3986</v>
      </c>
      <c r="BU4340" s="177" t="s">
        <v>8990</v>
      </c>
      <c r="BV4340" s="177" t="s">
        <v>787</v>
      </c>
      <c r="BW4340" s="177" t="s">
        <v>3986</v>
      </c>
    </row>
    <row r="4341" spans="51:75" x14ac:dyDescent="0.3">
      <c r="AY4341" s="226" t="e">
        <f>VLOOKUP(C4341,#REF!, 2,FALSE)</f>
        <v>#REF!</v>
      </c>
      <c r="BM4341" s="177" t="s">
        <v>8991</v>
      </c>
      <c r="BN4341" s="177" t="s">
        <v>612</v>
      </c>
      <c r="BO4341" s="177" t="s">
        <v>1066</v>
      </c>
      <c r="BU4341" s="177" t="s">
        <v>8991</v>
      </c>
      <c r="BV4341" s="177" t="s">
        <v>612</v>
      </c>
      <c r="BW4341" s="177" t="s">
        <v>1066</v>
      </c>
    </row>
    <row r="4342" spans="51:75" x14ac:dyDescent="0.3">
      <c r="AY4342" s="226" t="e">
        <f>VLOOKUP(C4342,#REF!, 2,FALSE)</f>
        <v>#REF!</v>
      </c>
      <c r="BM4342" s="177" t="s">
        <v>8992</v>
      </c>
      <c r="BN4342" s="177" t="s">
        <v>1013</v>
      </c>
      <c r="BO4342" s="177" t="s">
        <v>8292</v>
      </c>
      <c r="BU4342" s="177" t="s">
        <v>8992</v>
      </c>
      <c r="BV4342" s="177" t="s">
        <v>1013</v>
      </c>
      <c r="BW4342" s="177" t="s">
        <v>8292</v>
      </c>
    </row>
    <row r="4343" spans="51:75" x14ac:dyDescent="0.3">
      <c r="AY4343" s="226" t="e">
        <f>VLOOKUP(C4343,#REF!, 2,FALSE)</f>
        <v>#REF!</v>
      </c>
      <c r="BM4343" s="177" t="s">
        <v>8993</v>
      </c>
      <c r="BN4343" s="177" t="s">
        <v>778</v>
      </c>
      <c r="BO4343" s="177" t="s">
        <v>8995</v>
      </c>
      <c r="BU4343" s="177" t="s">
        <v>8993</v>
      </c>
      <c r="BV4343" s="177" t="s">
        <v>778</v>
      </c>
      <c r="BW4343" s="177" t="s">
        <v>8995</v>
      </c>
    </row>
    <row r="4344" spans="51:75" x14ac:dyDescent="0.3">
      <c r="AY4344" s="226" t="e">
        <f>VLOOKUP(C4344,#REF!, 2,FALSE)</f>
        <v>#REF!</v>
      </c>
      <c r="BM4344" s="177" t="s">
        <v>8996</v>
      </c>
      <c r="BN4344" s="177" t="s">
        <v>787</v>
      </c>
      <c r="BO4344" s="177" t="s">
        <v>8392</v>
      </c>
      <c r="BU4344" s="177" t="s">
        <v>8996</v>
      </c>
      <c r="BV4344" s="177" t="s">
        <v>787</v>
      </c>
      <c r="BW4344" s="177" t="s">
        <v>8392</v>
      </c>
    </row>
    <row r="4345" spans="51:75" x14ac:dyDescent="0.3">
      <c r="AY4345" s="226" t="e">
        <f>VLOOKUP(C4345,#REF!, 2,FALSE)</f>
        <v>#REF!</v>
      </c>
      <c r="BM4345" s="177" t="s">
        <v>289</v>
      </c>
      <c r="BN4345" s="177" t="s">
        <v>3045</v>
      </c>
      <c r="BO4345" s="177" t="s">
        <v>8997</v>
      </c>
      <c r="BU4345" s="177" t="s">
        <v>289</v>
      </c>
      <c r="BV4345" s="177" t="s">
        <v>3045</v>
      </c>
      <c r="BW4345" s="177" t="s">
        <v>8997</v>
      </c>
    </row>
    <row r="4346" spans="51:75" x14ac:dyDescent="0.3">
      <c r="AY4346" s="226" t="e">
        <f>VLOOKUP(C4346,#REF!, 2,FALSE)</f>
        <v>#REF!</v>
      </c>
      <c r="BM4346" s="177" t="s">
        <v>8998</v>
      </c>
      <c r="BN4346" s="177" t="s">
        <v>3045</v>
      </c>
      <c r="BO4346" s="177" t="s">
        <v>8999</v>
      </c>
      <c r="BU4346" s="177" t="s">
        <v>8998</v>
      </c>
      <c r="BV4346" s="177" t="s">
        <v>3045</v>
      </c>
      <c r="BW4346" s="177" t="s">
        <v>8999</v>
      </c>
    </row>
    <row r="4347" spans="51:75" x14ac:dyDescent="0.3">
      <c r="AY4347" s="226" t="e">
        <f>VLOOKUP(C4347,#REF!, 2,FALSE)</f>
        <v>#REF!</v>
      </c>
      <c r="BM4347" s="177" t="s">
        <v>1563</v>
      </c>
      <c r="BN4347" s="177" t="s">
        <v>3045</v>
      </c>
      <c r="BO4347" s="177" t="s">
        <v>8198</v>
      </c>
      <c r="BU4347" s="177" t="s">
        <v>1563</v>
      </c>
      <c r="BV4347" s="177" t="s">
        <v>3045</v>
      </c>
      <c r="BW4347" s="177" t="s">
        <v>8198</v>
      </c>
    </row>
    <row r="4348" spans="51:75" x14ac:dyDescent="0.3">
      <c r="AY4348" s="226" t="e">
        <f>VLOOKUP(C4348,#REF!, 2,FALSE)</f>
        <v>#REF!</v>
      </c>
      <c r="BM4348" s="177" t="s">
        <v>9000</v>
      </c>
      <c r="BN4348" s="177" t="s">
        <v>787</v>
      </c>
      <c r="BO4348" s="177" t="s">
        <v>5745</v>
      </c>
      <c r="BU4348" s="177" t="s">
        <v>9000</v>
      </c>
      <c r="BV4348" s="177" t="s">
        <v>787</v>
      </c>
      <c r="BW4348" s="177" t="s">
        <v>5745</v>
      </c>
    </row>
    <row r="4349" spans="51:75" x14ac:dyDescent="0.3">
      <c r="AY4349" s="226" t="e">
        <f>VLOOKUP(C4349,#REF!, 2,FALSE)</f>
        <v>#REF!</v>
      </c>
      <c r="BM4349" s="177" t="s">
        <v>9001</v>
      </c>
      <c r="BN4349" s="177" t="s">
        <v>787</v>
      </c>
      <c r="BO4349" s="177" t="s">
        <v>9002</v>
      </c>
      <c r="BU4349" s="177" t="s">
        <v>9001</v>
      </c>
      <c r="BV4349" s="177" t="s">
        <v>787</v>
      </c>
      <c r="BW4349" s="177" t="s">
        <v>9002</v>
      </c>
    </row>
    <row r="4350" spans="51:75" x14ac:dyDescent="0.3">
      <c r="AY4350" s="226" t="e">
        <f>VLOOKUP(C4350,#REF!, 2,FALSE)</f>
        <v>#REF!</v>
      </c>
      <c r="BM4350" s="177" t="s">
        <v>9003</v>
      </c>
      <c r="BN4350" s="177" t="s">
        <v>2979</v>
      </c>
      <c r="BO4350" s="177" t="s">
        <v>9005</v>
      </c>
      <c r="BU4350" s="177" t="s">
        <v>9003</v>
      </c>
      <c r="BV4350" s="177" t="s">
        <v>2979</v>
      </c>
      <c r="BW4350" s="177" t="s">
        <v>9005</v>
      </c>
    </row>
    <row r="4351" spans="51:75" x14ac:dyDescent="0.3">
      <c r="AY4351" s="226" t="e">
        <f>VLOOKUP(C4351,#REF!, 2,FALSE)</f>
        <v>#REF!</v>
      </c>
      <c r="BM4351" s="177" t="s">
        <v>9007</v>
      </c>
      <c r="BN4351" s="177" t="s">
        <v>3199</v>
      </c>
      <c r="BO4351" s="177" t="s">
        <v>9008</v>
      </c>
      <c r="BU4351" s="177" t="s">
        <v>9007</v>
      </c>
      <c r="BV4351" s="177" t="s">
        <v>3199</v>
      </c>
      <c r="BW4351" s="177" t="s">
        <v>9008</v>
      </c>
    </row>
    <row r="4352" spans="51:75" x14ac:dyDescent="0.3">
      <c r="AY4352" s="226" t="e">
        <f>VLOOKUP(C4352,#REF!, 2,FALSE)</f>
        <v>#REF!</v>
      </c>
      <c r="BM4352" s="177" t="s">
        <v>9009</v>
      </c>
      <c r="BN4352" s="177" t="s">
        <v>2979</v>
      </c>
      <c r="BO4352" s="177" t="s">
        <v>1604</v>
      </c>
      <c r="BU4352" s="177" t="s">
        <v>9009</v>
      </c>
      <c r="BV4352" s="177" t="s">
        <v>2979</v>
      </c>
      <c r="BW4352" s="177" t="s">
        <v>1604</v>
      </c>
    </row>
    <row r="4353" spans="51:75" x14ac:dyDescent="0.3">
      <c r="AY4353" s="226" t="e">
        <f>VLOOKUP(C4353,#REF!, 2,FALSE)</f>
        <v>#REF!</v>
      </c>
      <c r="BM4353" s="177" t="s">
        <v>9010</v>
      </c>
      <c r="BN4353" s="177" t="s">
        <v>1272</v>
      </c>
      <c r="BO4353" s="177" t="s">
        <v>6187</v>
      </c>
      <c r="BU4353" s="177" t="s">
        <v>9010</v>
      </c>
      <c r="BV4353" s="177" t="s">
        <v>1272</v>
      </c>
      <c r="BW4353" s="177" t="s">
        <v>6187</v>
      </c>
    </row>
    <row r="4354" spans="51:75" x14ac:dyDescent="0.3">
      <c r="AY4354" s="226" t="e">
        <f>VLOOKUP(C4354,#REF!, 2,FALSE)</f>
        <v>#REF!</v>
      </c>
      <c r="BM4354" s="177" t="s">
        <v>9012</v>
      </c>
      <c r="BN4354" s="177" t="s">
        <v>736</v>
      </c>
      <c r="BO4354" s="177" t="s">
        <v>2882</v>
      </c>
      <c r="BU4354" s="177" t="s">
        <v>9012</v>
      </c>
      <c r="BV4354" s="177" t="s">
        <v>736</v>
      </c>
      <c r="BW4354" s="177" t="s">
        <v>2882</v>
      </c>
    </row>
    <row r="4355" spans="51:75" x14ac:dyDescent="0.3">
      <c r="AY4355" s="226" t="e">
        <f>VLOOKUP(C4355,#REF!, 2,FALSE)</f>
        <v>#REF!</v>
      </c>
      <c r="BM4355" s="177" t="s">
        <v>9014</v>
      </c>
      <c r="BN4355" s="177" t="s">
        <v>617</v>
      </c>
      <c r="BO4355" s="177" t="s">
        <v>8981</v>
      </c>
      <c r="BU4355" s="177" t="s">
        <v>9014</v>
      </c>
      <c r="BV4355" s="177" t="s">
        <v>617</v>
      </c>
      <c r="BW4355" s="177" t="s">
        <v>8981</v>
      </c>
    </row>
    <row r="4356" spans="51:75" x14ac:dyDescent="0.3">
      <c r="AY4356" s="226" t="e">
        <f>VLOOKUP(C4356,#REF!, 2,FALSE)</f>
        <v>#REF!</v>
      </c>
      <c r="BM4356" s="177" t="s">
        <v>9016</v>
      </c>
      <c r="BN4356" s="177" t="s">
        <v>3045</v>
      </c>
      <c r="BO4356" s="177" t="s">
        <v>9017</v>
      </c>
      <c r="BU4356" s="177" t="s">
        <v>9016</v>
      </c>
      <c r="BV4356" s="177" t="s">
        <v>3045</v>
      </c>
      <c r="BW4356" s="177" t="s">
        <v>9017</v>
      </c>
    </row>
    <row r="4357" spans="51:75" x14ac:dyDescent="0.3">
      <c r="AY4357" s="226" t="e">
        <f>VLOOKUP(C4357,#REF!, 2,FALSE)</f>
        <v>#REF!</v>
      </c>
      <c r="BM4357" s="177" t="s">
        <v>9018</v>
      </c>
      <c r="BN4357" s="177" t="s">
        <v>705</v>
      </c>
      <c r="BO4357" s="177" t="s">
        <v>9019</v>
      </c>
      <c r="BU4357" s="177" t="s">
        <v>9018</v>
      </c>
      <c r="BV4357" s="177" t="s">
        <v>705</v>
      </c>
      <c r="BW4357" s="177" t="s">
        <v>9019</v>
      </c>
    </row>
    <row r="4358" spans="51:75" x14ac:dyDescent="0.3">
      <c r="AY4358" s="226" t="e">
        <f>VLOOKUP(C4358,#REF!, 2,FALSE)</f>
        <v>#REF!</v>
      </c>
      <c r="BM4358" s="177" t="s">
        <v>9020</v>
      </c>
      <c r="BN4358" s="177" t="s">
        <v>658</v>
      </c>
      <c r="BO4358" s="177" t="s">
        <v>6186</v>
      </c>
      <c r="BU4358" s="177" t="s">
        <v>9020</v>
      </c>
      <c r="BV4358" s="177" t="s">
        <v>658</v>
      </c>
      <c r="BW4358" s="177" t="s">
        <v>6186</v>
      </c>
    </row>
    <row r="4359" spans="51:75" x14ac:dyDescent="0.3">
      <c r="AY4359" s="226" t="e">
        <f>VLOOKUP(C4359,#REF!, 2,FALSE)</f>
        <v>#REF!</v>
      </c>
      <c r="BM4359" s="177" t="s">
        <v>290</v>
      </c>
      <c r="BN4359" s="177" t="s">
        <v>2979</v>
      </c>
      <c r="BO4359" s="177" t="s">
        <v>9021</v>
      </c>
      <c r="BU4359" s="177" t="s">
        <v>290</v>
      </c>
      <c r="BV4359" s="177" t="s">
        <v>2979</v>
      </c>
      <c r="BW4359" s="177" t="s">
        <v>9021</v>
      </c>
    </row>
    <row r="4360" spans="51:75" x14ac:dyDescent="0.3">
      <c r="AY4360" s="226" t="e">
        <f>VLOOKUP(C4360,#REF!, 2,FALSE)</f>
        <v>#REF!</v>
      </c>
      <c r="BM4360" s="177" t="s">
        <v>9022</v>
      </c>
      <c r="BN4360" s="177" t="s">
        <v>783</v>
      </c>
      <c r="BO4360" s="177" t="s">
        <v>9023</v>
      </c>
      <c r="BU4360" s="177" t="s">
        <v>9022</v>
      </c>
      <c r="BV4360" s="177" t="s">
        <v>783</v>
      </c>
      <c r="BW4360" s="177" t="s">
        <v>9023</v>
      </c>
    </row>
    <row r="4361" spans="51:75" x14ac:dyDescent="0.3">
      <c r="AY4361" s="226" t="e">
        <f>VLOOKUP(C4361,#REF!, 2,FALSE)</f>
        <v>#REF!</v>
      </c>
      <c r="BM4361" s="177" t="s">
        <v>9024</v>
      </c>
      <c r="BN4361" s="177" t="s">
        <v>736</v>
      </c>
      <c r="BO4361" s="177" t="s">
        <v>3514</v>
      </c>
      <c r="BU4361" s="177" t="s">
        <v>9024</v>
      </c>
      <c r="BV4361" s="177" t="s">
        <v>736</v>
      </c>
      <c r="BW4361" s="177" t="s">
        <v>3514</v>
      </c>
    </row>
    <row r="4362" spans="51:75" x14ac:dyDescent="0.3">
      <c r="AY4362" s="226" t="e">
        <f>VLOOKUP(C4362,#REF!, 2,FALSE)</f>
        <v>#REF!</v>
      </c>
      <c r="BM4362" s="177" t="s">
        <v>9026</v>
      </c>
      <c r="BN4362" s="177" t="s">
        <v>783</v>
      </c>
      <c r="BO4362" s="177" t="s">
        <v>698</v>
      </c>
      <c r="BU4362" s="177" t="s">
        <v>9026</v>
      </c>
      <c r="BV4362" s="177" t="s">
        <v>783</v>
      </c>
      <c r="BW4362" s="177" t="s">
        <v>698</v>
      </c>
    </row>
    <row r="4363" spans="51:75" x14ac:dyDescent="0.3">
      <c r="AY4363" s="226" t="e">
        <f>VLOOKUP(C4363,#REF!, 2,FALSE)</f>
        <v>#REF!</v>
      </c>
      <c r="BM4363" s="177" t="s">
        <v>9027</v>
      </c>
      <c r="BN4363" s="177" t="s">
        <v>663</v>
      </c>
      <c r="BO4363" s="177" t="s">
        <v>9028</v>
      </c>
      <c r="BU4363" s="177" t="s">
        <v>9027</v>
      </c>
      <c r="BV4363" s="177" t="s">
        <v>663</v>
      </c>
      <c r="BW4363" s="177" t="s">
        <v>9028</v>
      </c>
    </row>
    <row r="4364" spans="51:75" x14ac:dyDescent="0.3">
      <c r="AY4364" s="226" t="e">
        <f>VLOOKUP(C4364,#REF!, 2,FALSE)</f>
        <v>#REF!</v>
      </c>
      <c r="BM4364" s="177" t="s">
        <v>302</v>
      </c>
      <c r="BN4364" s="177" t="s">
        <v>787</v>
      </c>
      <c r="BO4364" s="177" t="s">
        <v>9028</v>
      </c>
      <c r="BU4364" s="177" t="s">
        <v>302</v>
      </c>
      <c r="BV4364" s="177" t="s">
        <v>787</v>
      </c>
      <c r="BW4364" s="177" t="s">
        <v>9028</v>
      </c>
    </row>
    <row r="4365" spans="51:75" x14ac:dyDescent="0.3">
      <c r="AY4365" s="226" t="e">
        <f>VLOOKUP(C4365,#REF!, 2,FALSE)</f>
        <v>#REF!</v>
      </c>
      <c r="BM4365" s="177" t="s">
        <v>9029</v>
      </c>
      <c r="BN4365" s="177" t="s">
        <v>810</v>
      </c>
      <c r="BO4365" s="177" t="s">
        <v>9028</v>
      </c>
      <c r="BU4365" s="177" t="s">
        <v>9029</v>
      </c>
      <c r="BV4365" s="177" t="s">
        <v>810</v>
      </c>
      <c r="BW4365" s="177" t="s">
        <v>9028</v>
      </c>
    </row>
    <row r="4366" spans="51:75" x14ac:dyDescent="0.3">
      <c r="AY4366" s="226" t="e">
        <f>VLOOKUP(C4366,#REF!, 2,FALSE)</f>
        <v>#REF!</v>
      </c>
      <c r="BM4366" s="177" t="s">
        <v>9030</v>
      </c>
      <c r="BN4366" s="177" t="s">
        <v>3045</v>
      </c>
      <c r="BO4366" s="177" t="s">
        <v>3896</v>
      </c>
      <c r="BU4366" s="177" t="s">
        <v>9030</v>
      </c>
      <c r="BV4366" s="177" t="s">
        <v>3045</v>
      </c>
      <c r="BW4366" s="177" t="s">
        <v>3896</v>
      </c>
    </row>
    <row r="4367" spans="51:75" x14ac:dyDescent="0.3">
      <c r="AY4367" s="226" t="e">
        <f>VLOOKUP(C4367,#REF!, 2,FALSE)</f>
        <v>#REF!</v>
      </c>
      <c r="BM4367" s="177" t="s">
        <v>9031</v>
      </c>
      <c r="BN4367" s="177" t="s">
        <v>736</v>
      </c>
      <c r="BO4367" s="177" t="s">
        <v>9032</v>
      </c>
      <c r="BU4367" s="177" t="s">
        <v>9031</v>
      </c>
      <c r="BV4367" s="177" t="s">
        <v>736</v>
      </c>
      <c r="BW4367" s="177" t="s">
        <v>9032</v>
      </c>
    </row>
    <row r="4368" spans="51:75" x14ac:dyDescent="0.3">
      <c r="AY4368" s="226" t="e">
        <f>VLOOKUP(C4368,#REF!, 2,FALSE)</f>
        <v>#REF!</v>
      </c>
      <c r="BM4368" s="177" t="s">
        <v>9033</v>
      </c>
      <c r="BN4368" s="177" t="s">
        <v>612</v>
      </c>
      <c r="BO4368" s="177" t="s">
        <v>2433</v>
      </c>
      <c r="BU4368" s="177" t="s">
        <v>9033</v>
      </c>
      <c r="BV4368" s="177" t="s">
        <v>612</v>
      </c>
      <c r="BW4368" s="177" t="s">
        <v>2433</v>
      </c>
    </row>
    <row r="4369" spans="51:75" x14ac:dyDescent="0.3">
      <c r="AY4369" s="226" t="e">
        <f>VLOOKUP(C4369,#REF!, 2,FALSE)</f>
        <v>#REF!</v>
      </c>
      <c r="BM4369" s="177" t="s">
        <v>1564</v>
      </c>
      <c r="BN4369" s="177" t="s">
        <v>3045</v>
      </c>
      <c r="BO4369" s="177" t="s">
        <v>2190</v>
      </c>
      <c r="BU4369" s="177" t="s">
        <v>1564</v>
      </c>
      <c r="BV4369" s="177" t="s">
        <v>3045</v>
      </c>
      <c r="BW4369" s="177" t="s">
        <v>2190</v>
      </c>
    </row>
    <row r="4370" spans="51:75" x14ac:dyDescent="0.3">
      <c r="AY4370" s="226" t="e">
        <f>VLOOKUP(C4370,#REF!, 2,FALSE)</f>
        <v>#REF!</v>
      </c>
      <c r="BM4370" s="177" t="s">
        <v>9034</v>
      </c>
      <c r="BN4370" s="177" t="s">
        <v>3045</v>
      </c>
      <c r="BO4370" s="177" t="s">
        <v>9035</v>
      </c>
      <c r="BU4370" s="177" t="s">
        <v>9034</v>
      </c>
      <c r="BV4370" s="177" t="s">
        <v>3045</v>
      </c>
      <c r="BW4370" s="177" t="s">
        <v>9035</v>
      </c>
    </row>
    <row r="4371" spans="51:75" x14ac:dyDescent="0.3">
      <c r="AY4371" s="226" t="e">
        <f>VLOOKUP(C4371,#REF!, 2,FALSE)</f>
        <v>#REF!</v>
      </c>
      <c r="BM4371" s="177" t="s">
        <v>1565</v>
      </c>
      <c r="BN4371" s="177" t="s">
        <v>803</v>
      </c>
      <c r="BO4371" s="177" t="s">
        <v>5216</v>
      </c>
      <c r="BU4371" s="177" t="s">
        <v>1565</v>
      </c>
      <c r="BV4371" s="177" t="s">
        <v>803</v>
      </c>
      <c r="BW4371" s="177" t="s">
        <v>5216</v>
      </c>
    </row>
    <row r="4372" spans="51:75" x14ac:dyDescent="0.3">
      <c r="AY4372" s="226" t="e">
        <f>VLOOKUP(C4372,#REF!, 2,FALSE)</f>
        <v>#REF!</v>
      </c>
      <c r="BM4372" s="177" t="s">
        <v>9036</v>
      </c>
      <c r="BN4372" s="177" t="s">
        <v>3045</v>
      </c>
      <c r="BO4372" s="177" t="s">
        <v>9037</v>
      </c>
      <c r="BU4372" s="177" t="s">
        <v>9036</v>
      </c>
      <c r="BV4372" s="177" t="s">
        <v>3045</v>
      </c>
      <c r="BW4372" s="177" t="s">
        <v>9037</v>
      </c>
    </row>
    <row r="4373" spans="51:75" x14ac:dyDescent="0.3">
      <c r="AY4373" s="226" t="e">
        <f>VLOOKUP(C4373,#REF!, 2,FALSE)</f>
        <v>#REF!</v>
      </c>
      <c r="BM4373" s="177" t="s">
        <v>1566</v>
      </c>
      <c r="BN4373" s="177" t="s">
        <v>637</v>
      </c>
      <c r="BO4373" s="177" t="s">
        <v>1613</v>
      </c>
      <c r="BU4373" s="177" t="s">
        <v>1566</v>
      </c>
      <c r="BV4373" s="177" t="s">
        <v>637</v>
      </c>
      <c r="BW4373" s="177" t="s">
        <v>1613</v>
      </c>
    </row>
    <row r="4374" spans="51:75" x14ac:dyDescent="0.3">
      <c r="AY4374" s="226" t="e">
        <f>VLOOKUP(C4374,#REF!, 2,FALSE)</f>
        <v>#REF!</v>
      </c>
      <c r="BM4374" s="177" t="s">
        <v>9038</v>
      </c>
      <c r="BN4374" s="177" t="s">
        <v>783</v>
      </c>
      <c r="BO4374" s="177" t="s">
        <v>9039</v>
      </c>
      <c r="BU4374" s="177" t="s">
        <v>9038</v>
      </c>
      <c r="BV4374" s="177" t="s">
        <v>783</v>
      </c>
      <c r="BW4374" s="177" t="s">
        <v>9039</v>
      </c>
    </row>
    <row r="4375" spans="51:75" x14ac:dyDescent="0.3">
      <c r="AY4375" s="226" t="e">
        <f>VLOOKUP(C4375,#REF!, 2,FALSE)</f>
        <v>#REF!</v>
      </c>
      <c r="BM4375" s="177" t="s">
        <v>9040</v>
      </c>
      <c r="BN4375" s="177" t="s">
        <v>783</v>
      </c>
      <c r="BO4375" s="177" t="s">
        <v>9041</v>
      </c>
      <c r="BU4375" s="177" t="s">
        <v>9040</v>
      </c>
      <c r="BV4375" s="177" t="s">
        <v>783</v>
      </c>
      <c r="BW4375" s="177" t="s">
        <v>9041</v>
      </c>
    </row>
    <row r="4376" spans="51:75" x14ac:dyDescent="0.3">
      <c r="AY4376" s="226" t="e">
        <f>VLOOKUP(C4376,#REF!, 2,FALSE)</f>
        <v>#REF!</v>
      </c>
      <c r="BM4376" s="177" t="s">
        <v>1567</v>
      </c>
      <c r="BN4376" s="177" t="s">
        <v>636</v>
      </c>
      <c r="BO4376" s="177" t="s">
        <v>6741</v>
      </c>
      <c r="BU4376" s="177" t="s">
        <v>1567</v>
      </c>
      <c r="BV4376" s="177" t="s">
        <v>636</v>
      </c>
      <c r="BW4376" s="177" t="s">
        <v>6741</v>
      </c>
    </row>
    <row r="4377" spans="51:75" x14ac:dyDescent="0.3">
      <c r="AY4377" s="226" t="e">
        <f>VLOOKUP(C4377,#REF!, 2,FALSE)</f>
        <v>#REF!</v>
      </c>
      <c r="BM4377" s="177" t="s">
        <v>9043</v>
      </c>
      <c r="BN4377" s="177" t="s">
        <v>3045</v>
      </c>
      <c r="BO4377" s="177" t="s">
        <v>9044</v>
      </c>
      <c r="BU4377" s="177" t="s">
        <v>9043</v>
      </c>
      <c r="BV4377" s="177" t="s">
        <v>3045</v>
      </c>
      <c r="BW4377" s="177" t="s">
        <v>9044</v>
      </c>
    </row>
    <row r="4378" spans="51:75" x14ac:dyDescent="0.3">
      <c r="AY4378" s="226" t="e">
        <f>VLOOKUP(C4378,#REF!, 2,FALSE)</f>
        <v>#REF!</v>
      </c>
      <c r="BM4378" s="177" t="s">
        <v>9045</v>
      </c>
      <c r="BN4378" s="177" t="s">
        <v>667</v>
      </c>
      <c r="BO4378" s="177" t="s">
        <v>9046</v>
      </c>
      <c r="BU4378" s="177" t="s">
        <v>9045</v>
      </c>
      <c r="BV4378" s="177" t="s">
        <v>667</v>
      </c>
      <c r="BW4378" s="177" t="s">
        <v>9046</v>
      </c>
    </row>
    <row r="4379" spans="51:75" x14ac:dyDescent="0.3">
      <c r="AY4379" s="226" t="e">
        <f>VLOOKUP(C4379,#REF!, 2,FALSE)</f>
        <v>#REF!</v>
      </c>
      <c r="BM4379" s="177" t="s">
        <v>9047</v>
      </c>
      <c r="BN4379" s="177" t="s">
        <v>1070</v>
      </c>
      <c r="BO4379" s="177" t="s">
        <v>698</v>
      </c>
      <c r="BU4379" s="177" t="s">
        <v>9047</v>
      </c>
      <c r="BV4379" s="177" t="s">
        <v>1070</v>
      </c>
      <c r="BW4379" s="177" t="s">
        <v>698</v>
      </c>
    </row>
    <row r="4380" spans="51:75" x14ac:dyDescent="0.3">
      <c r="AY4380" s="226" t="e">
        <f>VLOOKUP(C4380,#REF!, 2,FALSE)</f>
        <v>#REF!</v>
      </c>
      <c r="BM4380" s="177" t="s">
        <v>9048</v>
      </c>
      <c r="BN4380" s="177" t="s">
        <v>3045</v>
      </c>
      <c r="BO4380" s="177" t="s">
        <v>5537</v>
      </c>
      <c r="BU4380" s="177" t="s">
        <v>9048</v>
      </c>
      <c r="BV4380" s="177" t="s">
        <v>3045</v>
      </c>
      <c r="BW4380" s="177" t="s">
        <v>5537</v>
      </c>
    </row>
    <row r="4381" spans="51:75" x14ac:dyDescent="0.3">
      <c r="AY4381" s="226" t="e">
        <f>VLOOKUP(C4381,#REF!, 2,FALSE)</f>
        <v>#REF!</v>
      </c>
      <c r="BM4381" s="177" t="s">
        <v>9049</v>
      </c>
      <c r="BN4381" s="177" t="s">
        <v>1070</v>
      </c>
      <c r="BO4381" s="177" t="s">
        <v>1686</v>
      </c>
      <c r="BU4381" s="177" t="s">
        <v>9049</v>
      </c>
      <c r="BV4381" s="177" t="s">
        <v>1070</v>
      </c>
      <c r="BW4381" s="177" t="s">
        <v>1686</v>
      </c>
    </row>
    <row r="4382" spans="51:75" x14ac:dyDescent="0.3">
      <c r="AY4382" s="226" t="e">
        <f>VLOOKUP(C4382,#REF!, 2,FALSE)</f>
        <v>#REF!</v>
      </c>
      <c r="BM4382" s="177" t="s">
        <v>292</v>
      </c>
      <c r="BN4382" s="177" t="s">
        <v>614</v>
      </c>
      <c r="BO4382" s="177" t="s">
        <v>5854</v>
      </c>
      <c r="BU4382" s="177" t="s">
        <v>292</v>
      </c>
      <c r="BV4382" s="177" t="s">
        <v>614</v>
      </c>
      <c r="BW4382" s="177" t="s">
        <v>5854</v>
      </c>
    </row>
    <row r="4383" spans="51:75" x14ac:dyDescent="0.3">
      <c r="AY4383" s="226" t="e">
        <f>VLOOKUP(C4383,#REF!, 2,FALSE)</f>
        <v>#REF!</v>
      </c>
      <c r="BM4383" s="177" t="s">
        <v>9050</v>
      </c>
      <c r="BN4383" s="177" t="s">
        <v>731</v>
      </c>
      <c r="BO4383" s="177" t="s">
        <v>2498</v>
      </c>
      <c r="BU4383" s="177" t="s">
        <v>9050</v>
      </c>
      <c r="BV4383" s="177" t="s">
        <v>731</v>
      </c>
      <c r="BW4383" s="177" t="s">
        <v>2498</v>
      </c>
    </row>
    <row r="4384" spans="51:75" x14ac:dyDescent="0.3">
      <c r="AY4384" s="226" t="e">
        <f>VLOOKUP(C4384,#REF!, 2,FALSE)</f>
        <v>#REF!</v>
      </c>
      <c r="BM4384" s="177" t="s">
        <v>1568</v>
      </c>
      <c r="BN4384" s="177" t="s">
        <v>637</v>
      </c>
      <c r="BO4384" s="177" t="s">
        <v>5346</v>
      </c>
      <c r="BU4384" s="177" t="s">
        <v>1568</v>
      </c>
      <c r="BV4384" s="177" t="s">
        <v>637</v>
      </c>
      <c r="BW4384" s="177" t="s">
        <v>5346</v>
      </c>
    </row>
    <row r="4385" spans="51:75" x14ac:dyDescent="0.3">
      <c r="AY4385" s="226" t="e">
        <f>VLOOKUP(C4385,#REF!, 2,FALSE)</f>
        <v>#REF!</v>
      </c>
      <c r="BM4385" s="177" t="s">
        <v>9052</v>
      </c>
      <c r="BN4385" s="177" t="s">
        <v>663</v>
      </c>
      <c r="BO4385" s="177" t="s">
        <v>6942</v>
      </c>
      <c r="BU4385" s="177" t="s">
        <v>9052</v>
      </c>
      <c r="BV4385" s="177" t="s">
        <v>663</v>
      </c>
      <c r="BW4385" s="177" t="s">
        <v>6942</v>
      </c>
    </row>
    <row r="4386" spans="51:75" x14ac:dyDescent="0.3">
      <c r="AY4386" s="226" t="e">
        <f>VLOOKUP(C4386,#REF!, 2,FALSE)</f>
        <v>#REF!</v>
      </c>
      <c r="BM4386" s="177" t="s">
        <v>9054</v>
      </c>
      <c r="BN4386" s="177" t="s">
        <v>852</v>
      </c>
      <c r="BO4386" s="177" t="s">
        <v>8815</v>
      </c>
      <c r="BU4386" s="177" t="s">
        <v>9054</v>
      </c>
      <c r="BV4386" s="177" t="s">
        <v>852</v>
      </c>
      <c r="BW4386" s="177" t="s">
        <v>8815</v>
      </c>
    </row>
    <row r="4387" spans="51:75" x14ac:dyDescent="0.3">
      <c r="AY4387" s="226" t="e">
        <f>VLOOKUP(C4387,#REF!, 2,FALSE)</f>
        <v>#REF!</v>
      </c>
      <c r="BM4387" s="177" t="s">
        <v>1569</v>
      </c>
      <c r="BN4387" s="177" t="s">
        <v>3045</v>
      </c>
      <c r="BO4387" s="177" t="s">
        <v>790</v>
      </c>
      <c r="BU4387" s="177" t="s">
        <v>1569</v>
      </c>
      <c r="BV4387" s="177" t="s">
        <v>3045</v>
      </c>
      <c r="BW4387" s="177" t="s">
        <v>790</v>
      </c>
    </row>
    <row r="4388" spans="51:75" x14ac:dyDescent="0.3">
      <c r="AY4388" s="226" t="e">
        <f>VLOOKUP(C4388,#REF!, 2,FALSE)</f>
        <v>#REF!</v>
      </c>
      <c r="BM4388" s="177" t="s">
        <v>9055</v>
      </c>
      <c r="BN4388" s="177" t="s">
        <v>783</v>
      </c>
      <c r="BO4388" s="177" t="s">
        <v>6811</v>
      </c>
      <c r="BU4388" s="177" t="s">
        <v>9055</v>
      </c>
      <c r="BV4388" s="177" t="s">
        <v>783</v>
      </c>
      <c r="BW4388" s="177" t="s">
        <v>6811</v>
      </c>
    </row>
    <row r="4389" spans="51:75" x14ac:dyDescent="0.3">
      <c r="AY4389" s="226" t="e">
        <f>VLOOKUP(C4389,#REF!, 2,FALSE)</f>
        <v>#REF!</v>
      </c>
      <c r="BM4389" s="177" t="s">
        <v>9056</v>
      </c>
      <c r="BN4389" s="177" t="s">
        <v>637</v>
      </c>
      <c r="BO4389" s="177" t="s">
        <v>800</v>
      </c>
      <c r="BU4389" s="177" t="s">
        <v>9056</v>
      </c>
      <c r="BV4389" s="177" t="s">
        <v>637</v>
      </c>
      <c r="BW4389" s="177" t="s">
        <v>800</v>
      </c>
    </row>
    <row r="4390" spans="51:75" x14ac:dyDescent="0.3">
      <c r="AY4390" s="226" t="e">
        <f>VLOOKUP(C4390,#REF!, 2,FALSE)</f>
        <v>#REF!</v>
      </c>
      <c r="BM4390" s="177" t="s">
        <v>1570</v>
      </c>
      <c r="BN4390" s="177" t="s">
        <v>923</v>
      </c>
      <c r="BO4390" s="177" t="s">
        <v>7856</v>
      </c>
      <c r="BU4390" s="177" t="s">
        <v>1570</v>
      </c>
      <c r="BV4390" s="177" t="s">
        <v>923</v>
      </c>
      <c r="BW4390" s="177" t="s">
        <v>7856</v>
      </c>
    </row>
    <row r="4391" spans="51:75" x14ac:dyDescent="0.3">
      <c r="AY4391" s="226" t="e">
        <f>VLOOKUP(C4391,#REF!, 2,FALSE)</f>
        <v>#REF!</v>
      </c>
      <c r="BM4391" s="177" t="s">
        <v>9057</v>
      </c>
      <c r="BN4391" s="177" t="s">
        <v>810</v>
      </c>
      <c r="BO4391" s="177" t="s">
        <v>9058</v>
      </c>
      <c r="BU4391" s="177" t="s">
        <v>9057</v>
      </c>
      <c r="BV4391" s="177" t="s">
        <v>810</v>
      </c>
      <c r="BW4391" s="177" t="s">
        <v>9058</v>
      </c>
    </row>
    <row r="4392" spans="51:75" x14ac:dyDescent="0.3">
      <c r="AY4392" s="226" t="e">
        <f>VLOOKUP(C4392,#REF!, 2,FALSE)</f>
        <v>#REF!</v>
      </c>
      <c r="BM4392" s="177" t="s">
        <v>9059</v>
      </c>
      <c r="BN4392" s="177" t="s">
        <v>780</v>
      </c>
      <c r="BO4392" s="177" t="s">
        <v>7154</v>
      </c>
      <c r="BU4392" s="177" t="s">
        <v>9059</v>
      </c>
      <c r="BV4392" s="177" t="s">
        <v>780</v>
      </c>
      <c r="BW4392" s="177" t="s">
        <v>7154</v>
      </c>
    </row>
    <row r="4393" spans="51:75" x14ac:dyDescent="0.3">
      <c r="AY4393" s="226" t="e">
        <f>VLOOKUP(C4393,#REF!, 2,FALSE)</f>
        <v>#REF!</v>
      </c>
      <c r="BM4393" s="177" t="s">
        <v>296</v>
      </c>
      <c r="BN4393" s="177" t="s">
        <v>852</v>
      </c>
      <c r="BO4393" s="177" t="s">
        <v>9060</v>
      </c>
      <c r="BU4393" s="177" t="s">
        <v>296</v>
      </c>
      <c r="BV4393" s="177" t="s">
        <v>852</v>
      </c>
      <c r="BW4393" s="177" t="s">
        <v>9060</v>
      </c>
    </row>
    <row r="4394" spans="51:75" x14ac:dyDescent="0.3">
      <c r="AY4394" s="226" t="e">
        <f>VLOOKUP(C4394,#REF!, 2,FALSE)</f>
        <v>#REF!</v>
      </c>
      <c r="BM4394" s="177" t="s">
        <v>9062</v>
      </c>
      <c r="BN4394" s="177" t="s">
        <v>3045</v>
      </c>
      <c r="BO4394" s="177" t="s">
        <v>1385</v>
      </c>
      <c r="BU4394" s="177" t="s">
        <v>9062</v>
      </c>
      <c r="BV4394" s="177" t="s">
        <v>3045</v>
      </c>
      <c r="BW4394" s="177" t="s">
        <v>1385</v>
      </c>
    </row>
    <row r="4395" spans="51:75" x14ac:dyDescent="0.3">
      <c r="AY4395" s="226" t="e">
        <f>VLOOKUP(C4395,#REF!, 2,FALSE)</f>
        <v>#REF!</v>
      </c>
      <c r="BM4395" s="177" t="s">
        <v>1571</v>
      </c>
      <c r="BN4395" s="177" t="s">
        <v>923</v>
      </c>
      <c r="BO4395" s="177" t="s">
        <v>8978</v>
      </c>
      <c r="BU4395" s="177" t="s">
        <v>1571</v>
      </c>
      <c r="BV4395" s="177" t="s">
        <v>923</v>
      </c>
      <c r="BW4395" s="177" t="s">
        <v>8978</v>
      </c>
    </row>
    <row r="4396" spans="51:75" x14ac:dyDescent="0.3">
      <c r="AY4396" s="226" t="e">
        <f>VLOOKUP(C4396,#REF!, 2,FALSE)</f>
        <v>#REF!</v>
      </c>
      <c r="BM4396" s="177" t="s">
        <v>9063</v>
      </c>
      <c r="BN4396" s="177" t="s">
        <v>778</v>
      </c>
      <c r="BO4396" s="177" t="s">
        <v>9064</v>
      </c>
      <c r="BU4396" s="177" t="s">
        <v>9063</v>
      </c>
      <c r="BV4396" s="177" t="s">
        <v>778</v>
      </c>
      <c r="BW4396" s="177" t="s">
        <v>9064</v>
      </c>
    </row>
    <row r="4397" spans="51:75" x14ac:dyDescent="0.3">
      <c r="AY4397" s="226" t="e">
        <f>VLOOKUP(C4397,#REF!, 2,FALSE)</f>
        <v>#REF!</v>
      </c>
      <c r="BM4397" s="177" t="s">
        <v>9065</v>
      </c>
      <c r="BN4397" s="177" t="s">
        <v>3045</v>
      </c>
      <c r="BO4397" s="177" t="s">
        <v>7137</v>
      </c>
      <c r="BU4397" s="177" t="s">
        <v>9065</v>
      </c>
      <c r="BV4397" s="177" t="s">
        <v>3045</v>
      </c>
      <c r="BW4397" s="177" t="s">
        <v>7137</v>
      </c>
    </row>
    <row r="4398" spans="51:75" x14ac:dyDescent="0.3">
      <c r="AY4398" s="226" t="e">
        <f>VLOOKUP(C4398,#REF!, 2,FALSE)</f>
        <v>#REF!</v>
      </c>
      <c r="BM4398" s="177" t="s">
        <v>9066</v>
      </c>
      <c r="BN4398" s="177" t="s">
        <v>1342</v>
      </c>
      <c r="BO4398" s="177" t="s">
        <v>4209</v>
      </c>
      <c r="BU4398" s="177" t="s">
        <v>9066</v>
      </c>
      <c r="BV4398" s="177" t="s">
        <v>1342</v>
      </c>
      <c r="BW4398" s="177" t="s">
        <v>4209</v>
      </c>
    </row>
    <row r="4399" spans="51:75" x14ac:dyDescent="0.3">
      <c r="AY4399" s="226" t="e">
        <f>VLOOKUP(C4399,#REF!, 2,FALSE)</f>
        <v>#REF!</v>
      </c>
      <c r="BM4399" s="177" t="s">
        <v>1572</v>
      </c>
      <c r="BN4399" s="177" t="s">
        <v>783</v>
      </c>
      <c r="BO4399" s="177" t="s">
        <v>1160</v>
      </c>
      <c r="BU4399" s="177" t="s">
        <v>1572</v>
      </c>
      <c r="BV4399" s="177" t="s">
        <v>783</v>
      </c>
      <c r="BW4399" s="177" t="s">
        <v>1160</v>
      </c>
    </row>
    <row r="4400" spans="51:75" x14ac:dyDescent="0.3">
      <c r="AY4400" s="226" t="e">
        <f>VLOOKUP(C4400,#REF!, 2,FALSE)</f>
        <v>#REF!</v>
      </c>
      <c r="BM4400" s="177" t="s">
        <v>9067</v>
      </c>
      <c r="BN4400" s="177" t="s">
        <v>3087</v>
      </c>
      <c r="BO4400" s="177" t="s">
        <v>9068</v>
      </c>
      <c r="BU4400" s="177" t="s">
        <v>9067</v>
      </c>
      <c r="BV4400" s="177" t="s">
        <v>3087</v>
      </c>
      <c r="BW4400" s="177" t="s">
        <v>9068</v>
      </c>
    </row>
    <row r="4401" spans="51:75" x14ac:dyDescent="0.3">
      <c r="AY4401" s="226" t="e">
        <f>VLOOKUP(C4401,#REF!, 2,FALSE)</f>
        <v>#REF!</v>
      </c>
      <c r="BM4401" s="177" t="s">
        <v>9069</v>
      </c>
      <c r="BN4401" s="177" t="s">
        <v>3087</v>
      </c>
      <c r="BO4401" s="177" t="s">
        <v>9071</v>
      </c>
      <c r="BU4401" s="177" t="s">
        <v>9069</v>
      </c>
      <c r="BV4401" s="177" t="s">
        <v>3087</v>
      </c>
      <c r="BW4401" s="177" t="s">
        <v>9071</v>
      </c>
    </row>
    <row r="4402" spans="51:75" x14ac:dyDescent="0.3">
      <c r="AY4402" s="226" t="e">
        <f>VLOOKUP(C4402,#REF!, 2,FALSE)</f>
        <v>#REF!</v>
      </c>
      <c r="BM4402" s="177" t="s">
        <v>9072</v>
      </c>
      <c r="BN4402" s="177" t="s">
        <v>942</v>
      </c>
      <c r="BO4402" s="177" t="s">
        <v>9073</v>
      </c>
      <c r="BU4402" s="177" t="s">
        <v>9072</v>
      </c>
      <c r="BV4402" s="177" t="s">
        <v>942</v>
      </c>
      <c r="BW4402" s="177" t="s">
        <v>9073</v>
      </c>
    </row>
    <row r="4403" spans="51:75" x14ac:dyDescent="0.3">
      <c r="AY4403" s="226" t="e">
        <f>VLOOKUP(C4403,#REF!, 2,FALSE)</f>
        <v>#REF!</v>
      </c>
      <c r="BM4403" s="177" t="s">
        <v>9075</v>
      </c>
      <c r="BN4403" s="177" t="s">
        <v>3245</v>
      </c>
      <c r="BO4403" s="177" t="s">
        <v>7547</v>
      </c>
      <c r="BU4403" s="177" t="s">
        <v>9075</v>
      </c>
      <c r="BV4403" s="177" t="s">
        <v>3245</v>
      </c>
      <c r="BW4403" s="177" t="s">
        <v>7547</v>
      </c>
    </row>
    <row r="4404" spans="51:75" x14ac:dyDescent="0.3">
      <c r="AY4404" s="226" t="e">
        <f>VLOOKUP(C4404,#REF!, 2,FALSE)</f>
        <v>#REF!</v>
      </c>
      <c r="BM4404" s="177" t="s">
        <v>9076</v>
      </c>
      <c r="BN4404" s="177" t="s">
        <v>628</v>
      </c>
      <c r="BO4404" s="177" t="s">
        <v>5570</v>
      </c>
      <c r="BU4404" s="177" t="s">
        <v>9076</v>
      </c>
      <c r="BV4404" s="177" t="s">
        <v>628</v>
      </c>
      <c r="BW4404" s="177" t="s">
        <v>5570</v>
      </c>
    </row>
    <row r="4405" spans="51:75" x14ac:dyDescent="0.3">
      <c r="AY4405" s="226" t="e">
        <f>VLOOKUP(C4405,#REF!, 2,FALSE)</f>
        <v>#REF!</v>
      </c>
      <c r="BM4405" s="177" t="s">
        <v>1573</v>
      </c>
      <c r="BN4405" s="177" t="s">
        <v>639</v>
      </c>
      <c r="BO4405" s="177" t="s">
        <v>1282</v>
      </c>
      <c r="BU4405" s="177" t="s">
        <v>1573</v>
      </c>
      <c r="BV4405" s="177" t="s">
        <v>639</v>
      </c>
      <c r="BW4405" s="177" t="s">
        <v>1282</v>
      </c>
    </row>
    <row r="4406" spans="51:75" x14ac:dyDescent="0.3">
      <c r="AY4406" s="226" t="e">
        <f>VLOOKUP(C4406,#REF!, 2,FALSE)</f>
        <v>#REF!</v>
      </c>
      <c r="BM4406" s="177" t="s">
        <v>1574</v>
      </c>
      <c r="BN4406" s="177" t="s">
        <v>783</v>
      </c>
      <c r="BO4406" s="177" t="s">
        <v>9078</v>
      </c>
      <c r="BU4406" s="177" t="s">
        <v>1574</v>
      </c>
      <c r="BV4406" s="177" t="s">
        <v>783</v>
      </c>
      <c r="BW4406" s="177" t="s">
        <v>9078</v>
      </c>
    </row>
    <row r="4407" spans="51:75" x14ac:dyDescent="0.3">
      <c r="AY4407" s="226" t="e">
        <f>VLOOKUP(C4407,#REF!, 2,FALSE)</f>
        <v>#REF!</v>
      </c>
      <c r="BM4407" s="177" t="s">
        <v>9079</v>
      </c>
      <c r="BN4407" s="177" t="s">
        <v>3005</v>
      </c>
      <c r="BO4407" s="177" t="s">
        <v>9080</v>
      </c>
      <c r="BU4407" s="177" t="s">
        <v>9079</v>
      </c>
      <c r="BV4407" s="177" t="s">
        <v>3005</v>
      </c>
      <c r="BW4407" s="177" t="s">
        <v>9080</v>
      </c>
    </row>
    <row r="4408" spans="51:75" x14ac:dyDescent="0.3">
      <c r="AY4408" s="226" t="e">
        <f>VLOOKUP(C4408,#REF!, 2,FALSE)</f>
        <v>#REF!</v>
      </c>
      <c r="BM4408" s="177" t="s">
        <v>9082</v>
      </c>
      <c r="BN4408" s="177" t="s">
        <v>940</v>
      </c>
      <c r="BO4408" s="177" t="s">
        <v>9083</v>
      </c>
      <c r="BU4408" s="177" t="s">
        <v>9082</v>
      </c>
      <c r="BV4408" s="177" t="s">
        <v>940</v>
      </c>
      <c r="BW4408" s="177" t="s">
        <v>9083</v>
      </c>
    </row>
    <row r="4409" spans="51:75" x14ac:dyDescent="0.3">
      <c r="AY4409" s="226" t="e">
        <f>VLOOKUP(C4409,#REF!, 2,FALSE)</f>
        <v>#REF!</v>
      </c>
      <c r="BM4409" s="177" t="s">
        <v>9084</v>
      </c>
      <c r="BN4409" s="177" t="s">
        <v>810</v>
      </c>
      <c r="BO4409" s="177" t="s">
        <v>3522</v>
      </c>
      <c r="BU4409" s="177" t="s">
        <v>9084</v>
      </c>
      <c r="BV4409" s="177" t="s">
        <v>810</v>
      </c>
      <c r="BW4409" s="177" t="s">
        <v>3522</v>
      </c>
    </row>
    <row r="4410" spans="51:75" x14ac:dyDescent="0.3">
      <c r="AY4410" s="226" t="e">
        <f>VLOOKUP(C4410,#REF!, 2,FALSE)</f>
        <v>#REF!</v>
      </c>
      <c r="BM4410" s="177" t="s">
        <v>9085</v>
      </c>
      <c r="BN4410" s="177" t="s">
        <v>912</v>
      </c>
      <c r="BO4410" s="177" t="s">
        <v>5380</v>
      </c>
      <c r="BU4410" s="177" t="s">
        <v>9085</v>
      </c>
      <c r="BV4410" s="177" t="s">
        <v>912</v>
      </c>
      <c r="BW4410" s="177" t="s">
        <v>5380</v>
      </c>
    </row>
    <row r="4411" spans="51:75" x14ac:dyDescent="0.3">
      <c r="AY4411" s="226" t="e">
        <f>VLOOKUP(C4411,#REF!, 2,FALSE)</f>
        <v>#REF!</v>
      </c>
      <c r="BM4411" s="177" t="s">
        <v>9087</v>
      </c>
      <c r="BN4411" s="177" t="s">
        <v>3045</v>
      </c>
      <c r="BO4411" s="177" t="s">
        <v>5379</v>
      </c>
      <c r="BU4411" s="177" t="s">
        <v>9087</v>
      </c>
      <c r="BV4411" s="177" t="s">
        <v>3045</v>
      </c>
      <c r="BW4411" s="177" t="s">
        <v>5379</v>
      </c>
    </row>
    <row r="4412" spans="51:75" x14ac:dyDescent="0.3">
      <c r="AY4412" s="226" t="e">
        <f>VLOOKUP(C4412,#REF!, 2,FALSE)</f>
        <v>#REF!</v>
      </c>
      <c r="BM4412" s="177" t="s">
        <v>9088</v>
      </c>
      <c r="BN4412" s="177" t="s">
        <v>3045</v>
      </c>
      <c r="BO4412" s="177" t="s">
        <v>9089</v>
      </c>
      <c r="BU4412" s="177" t="s">
        <v>9088</v>
      </c>
      <c r="BV4412" s="177" t="s">
        <v>3045</v>
      </c>
      <c r="BW4412" s="177" t="s">
        <v>9089</v>
      </c>
    </row>
    <row r="4413" spans="51:75" x14ac:dyDescent="0.3">
      <c r="AY4413" s="226" t="e">
        <f>VLOOKUP(C4413,#REF!, 2,FALSE)</f>
        <v>#REF!</v>
      </c>
      <c r="BM4413" s="177" t="s">
        <v>1575</v>
      </c>
      <c r="BN4413" s="177" t="s">
        <v>614</v>
      </c>
      <c r="BO4413" s="177" t="s">
        <v>698</v>
      </c>
      <c r="BU4413" s="177" t="s">
        <v>1575</v>
      </c>
      <c r="BV4413" s="177" t="s">
        <v>614</v>
      </c>
      <c r="BW4413" s="177" t="s">
        <v>698</v>
      </c>
    </row>
    <row r="4414" spans="51:75" x14ac:dyDescent="0.3">
      <c r="AY4414" s="226" t="e">
        <f>VLOOKUP(C4414,#REF!, 2,FALSE)</f>
        <v>#REF!</v>
      </c>
      <c r="BM4414" s="177" t="s">
        <v>9090</v>
      </c>
      <c r="BN4414" s="177" t="s">
        <v>3045</v>
      </c>
      <c r="BO4414" s="177" t="s">
        <v>8675</v>
      </c>
      <c r="BU4414" s="177" t="s">
        <v>9090</v>
      </c>
      <c r="BV4414" s="177" t="s">
        <v>3045</v>
      </c>
      <c r="BW4414" s="177" t="s">
        <v>8675</v>
      </c>
    </row>
    <row r="4415" spans="51:75" x14ac:dyDescent="0.3">
      <c r="AY4415" s="226" t="e">
        <f>VLOOKUP(C4415,#REF!, 2,FALSE)</f>
        <v>#REF!</v>
      </c>
      <c r="BM4415" s="177" t="s">
        <v>9091</v>
      </c>
      <c r="BN4415" s="177" t="s">
        <v>637</v>
      </c>
      <c r="BO4415" s="177" t="s">
        <v>8401</v>
      </c>
      <c r="BU4415" s="177" t="s">
        <v>9091</v>
      </c>
      <c r="BV4415" s="177" t="s">
        <v>637</v>
      </c>
      <c r="BW4415" s="177" t="s">
        <v>8401</v>
      </c>
    </row>
    <row r="4416" spans="51:75" x14ac:dyDescent="0.3">
      <c r="AY4416" s="226" t="e">
        <f>VLOOKUP(C4416,#REF!, 2,FALSE)</f>
        <v>#REF!</v>
      </c>
      <c r="BM4416" s="177" t="s">
        <v>9092</v>
      </c>
      <c r="BN4416" s="177" t="s">
        <v>3005</v>
      </c>
      <c r="BO4416" s="177" t="s">
        <v>1051</v>
      </c>
      <c r="BU4416" s="177" t="s">
        <v>9092</v>
      </c>
      <c r="BV4416" s="177" t="s">
        <v>3005</v>
      </c>
      <c r="BW4416" s="177" t="s">
        <v>1051</v>
      </c>
    </row>
    <row r="4417" spans="51:75" x14ac:dyDescent="0.3">
      <c r="AY4417" s="226" t="e">
        <f>VLOOKUP(C4417,#REF!, 2,FALSE)</f>
        <v>#REF!</v>
      </c>
      <c r="BM4417" s="177" t="s">
        <v>1576</v>
      </c>
      <c r="BN4417" s="177" t="s">
        <v>797</v>
      </c>
      <c r="BO4417" s="177" t="s">
        <v>1789</v>
      </c>
      <c r="BU4417" s="177" t="s">
        <v>1576</v>
      </c>
      <c r="BV4417" s="177" t="s">
        <v>797</v>
      </c>
      <c r="BW4417" s="177" t="s">
        <v>1789</v>
      </c>
    </row>
    <row r="4418" spans="51:75" x14ac:dyDescent="0.3">
      <c r="AY4418" s="226" t="e">
        <f>VLOOKUP(C4418,#REF!, 2,FALSE)</f>
        <v>#REF!</v>
      </c>
      <c r="BM4418" s="177" t="s">
        <v>9093</v>
      </c>
      <c r="BN4418" s="177" t="s">
        <v>3005</v>
      </c>
      <c r="BO4418" s="177" t="s">
        <v>2395</v>
      </c>
      <c r="BU4418" s="177" t="s">
        <v>9093</v>
      </c>
      <c r="BV4418" s="177" t="s">
        <v>3005</v>
      </c>
      <c r="BW4418" s="177" t="s">
        <v>2395</v>
      </c>
    </row>
    <row r="4419" spans="51:75" x14ac:dyDescent="0.3">
      <c r="AY4419" s="226" t="e">
        <f>VLOOKUP(C4419,#REF!, 2,FALSE)</f>
        <v>#REF!</v>
      </c>
      <c r="BM4419" s="177" t="s">
        <v>9096</v>
      </c>
      <c r="BN4419" s="177" t="s">
        <v>3045</v>
      </c>
      <c r="BO4419" s="177" t="s">
        <v>9097</v>
      </c>
      <c r="BU4419" s="177" t="s">
        <v>9096</v>
      </c>
      <c r="BV4419" s="177" t="s">
        <v>3045</v>
      </c>
      <c r="BW4419" s="177" t="s">
        <v>9097</v>
      </c>
    </row>
    <row r="4420" spans="51:75" x14ac:dyDescent="0.3">
      <c r="AY4420" s="226" t="e">
        <f>VLOOKUP(C4420,#REF!, 2,FALSE)</f>
        <v>#REF!</v>
      </c>
      <c r="BM4420" s="177" t="s">
        <v>1577</v>
      </c>
      <c r="BN4420" s="177" t="s">
        <v>926</v>
      </c>
      <c r="BO4420" s="177" t="s">
        <v>7347</v>
      </c>
      <c r="BU4420" s="177" t="s">
        <v>1577</v>
      </c>
      <c r="BV4420" s="177" t="s">
        <v>926</v>
      </c>
      <c r="BW4420" s="177" t="s">
        <v>7347</v>
      </c>
    </row>
    <row r="4421" spans="51:75" x14ac:dyDescent="0.3">
      <c r="AY4421" s="226" t="e">
        <f>VLOOKUP(C4421,#REF!, 2,FALSE)</f>
        <v>#REF!</v>
      </c>
      <c r="BM4421" s="177" t="s">
        <v>9098</v>
      </c>
      <c r="BN4421" s="177" t="s">
        <v>3045</v>
      </c>
      <c r="BO4421" s="177" t="s">
        <v>9099</v>
      </c>
      <c r="BU4421" s="177" t="s">
        <v>9098</v>
      </c>
      <c r="BV4421" s="177" t="s">
        <v>3045</v>
      </c>
      <c r="BW4421" s="177" t="s">
        <v>9099</v>
      </c>
    </row>
    <row r="4422" spans="51:75" x14ac:dyDescent="0.3">
      <c r="AY4422" s="226" t="e">
        <f>VLOOKUP(C4422,#REF!, 2,FALSE)</f>
        <v>#REF!</v>
      </c>
      <c r="BM4422" s="177" t="s">
        <v>9100</v>
      </c>
      <c r="BN4422" s="177" t="s">
        <v>3045</v>
      </c>
      <c r="BO4422" s="177" t="s">
        <v>2705</v>
      </c>
      <c r="BU4422" s="177" t="s">
        <v>9100</v>
      </c>
      <c r="BV4422" s="177" t="s">
        <v>3045</v>
      </c>
      <c r="BW4422" s="177" t="s">
        <v>2705</v>
      </c>
    </row>
    <row r="4423" spans="51:75" x14ac:dyDescent="0.3">
      <c r="AY4423" s="226" t="e">
        <f>VLOOKUP(C4423,#REF!, 2,FALSE)</f>
        <v>#REF!</v>
      </c>
      <c r="BM4423" s="177" t="s">
        <v>9101</v>
      </c>
      <c r="BN4423" s="177" t="s">
        <v>658</v>
      </c>
      <c r="BO4423" s="177" t="s">
        <v>9071</v>
      </c>
      <c r="BU4423" s="177" t="s">
        <v>9101</v>
      </c>
      <c r="BV4423" s="177" t="s">
        <v>658</v>
      </c>
      <c r="BW4423" s="177" t="s">
        <v>9071</v>
      </c>
    </row>
    <row r="4424" spans="51:75" x14ac:dyDescent="0.3">
      <c r="AY4424" s="226" t="e">
        <f>VLOOKUP(C4424,#REF!, 2,FALSE)</f>
        <v>#REF!</v>
      </c>
      <c r="BM4424" s="177" t="s">
        <v>9102</v>
      </c>
      <c r="BN4424" s="177" t="s">
        <v>3245</v>
      </c>
      <c r="BO4424" s="177" t="s">
        <v>702</v>
      </c>
      <c r="BU4424" s="177" t="s">
        <v>9102</v>
      </c>
      <c r="BV4424" s="177" t="s">
        <v>3245</v>
      </c>
      <c r="BW4424" s="177" t="s">
        <v>702</v>
      </c>
    </row>
    <row r="4425" spans="51:75" x14ac:dyDescent="0.3">
      <c r="AY4425" s="226" t="e">
        <f>VLOOKUP(C4425,#REF!, 2,FALSE)</f>
        <v>#REF!</v>
      </c>
      <c r="BM4425" s="177" t="s">
        <v>9103</v>
      </c>
      <c r="BN4425" s="177" t="s">
        <v>613</v>
      </c>
      <c r="BO4425" s="177" t="s">
        <v>9046</v>
      </c>
      <c r="BU4425" s="177" t="s">
        <v>9103</v>
      </c>
      <c r="BV4425" s="177" t="s">
        <v>613</v>
      </c>
      <c r="BW4425" s="177" t="s">
        <v>9046</v>
      </c>
    </row>
    <row r="4426" spans="51:75" x14ac:dyDescent="0.3">
      <c r="AY4426" s="226" t="e">
        <f>VLOOKUP(C4426,#REF!, 2,FALSE)</f>
        <v>#REF!</v>
      </c>
      <c r="BM4426" s="177" t="s">
        <v>1578</v>
      </c>
      <c r="BN4426" s="177" t="s">
        <v>783</v>
      </c>
      <c r="BO4426" s="177" t="s">
        <v>2395</v>
      </c>
      <c r="BU4426" s="177" t="s">
        <v>1578</v>
      </c>
      <c r="BV4426" s="177" t="s">
        <v>783</v>
      </c>
      <c r="BW4426" s="177" t="s">
        <v>2395</v>
      </c>
    </row>
    <row r="4427" spans="51:75" x14ac:dyDescent="0.3">
      <c r="AY4427" s="226" t="e">
        <f>VLOOKUP(C4427,#REF!, 2,FALSE)</f>
        <v>#REF!</v>
      </c>
      <c r="BM4427" s="177" t="s">
        <v>9104</v>
      </c>
      <c r="BN4427" s="177" t="s">
        <v>771</v>
      </c>
      <c r="BO4427" s="177" t="s">
        <v>2873</v>
      </c>
      <c r="BU4427" s="177" t="s">
        <v>9104</v>
      </c>
      <c r="BV4427" s="177" t="s">
        <v>771</v>
      </c>
      <c r="BW4427" s="177" t="s">
        <v>2873</v>
      </c>
    </row>
    <row r="4428" spans="51:75" x14ac:dyDescent="0.3">
      <c r="AY4428" s="226" t="e">
        <f>VLOOKUP(C4428,#REF!, 2,FALSE)</f>
        <v>#REF!</v>
      </c>
      <c r="BM4428" s="177" t="s">
        <v>9105</v>
      </c>
      <c r="BN4428" s="177" t="s">
        <v>3045</v>
      </c>
      <c r="BO4428" s="177" t="s">
        <v>943</v>
      </c>
      <c r="BU4428" s="177" t="s">
        <v>9105</v>
      </c>
      <c r="BV4428" s="177" t="s">
        <v>3045</v>
      </c>
      <c r="BW4428" s="177" t="s">
        <v>943</v>
      </c>
    </row>
    <row r="4429" spans="51:75" x14ac:dyDescent="0.3">
      <c r="AY4429" s="226" t="e">
        <f>VLOOKUP(C4429,#REF!, 2,FALSE)</f>
        <v>#REF!</v>
      </c>
      <c r="BM4429" s="177" t="s">
        <v>9107</v>
      </c>
      <c r="BN4429" s="177" t="s">
        <v>3045</v>
      </c>
      <c r="BO4429" s="177" t="s">
        <v>8984</v>
      </c>
      <c r="BU4429" s="177" t="s">
        <v>9107</v>
      </c>
      <c r="BV4429" s="177" t="s">
        <v>3045</v>
      </c>
      <c r="BW4429" s="177" t="s">
        <v>8984</v>
      </c>
    </row>
    <row r="4430" spans="51:75" x14ac:dyDescent="0.3">
      <c r="AY4430" s="226" t="e">
        <f>VLOOKUP(C4430,#REF!, 2,FALSE)</f>
        <v>#REF!</v>
      </c>
      <c r="BM4430" s="177" t="s">
        <v>1579</v>
      </c>
      <c r="BN4430" s="177" t="s">
        <v>1267</v>
      </c>
      <c r="BO4430" s="177" t="s">
        <v>7547</v>
      </c>
      <c r="BU4430" s="177" t="s">
        <v>1579</v>
      </c>
      <c r="BV4430" s="177" t="s">
        <v>1267</v>
      </c>
      <c r="BW4430" s="177" t="s">
        <v>7547</v>
      </c>
    </row>
    <row r="4431" spans="51:75" x14ac:dyDescent="0.3">
      <c r="AY4431" s="226" t="e">
        <f>VLOOKUP(C4431,#REF!, 2,FALSE)</f>
        <v>#REF!</v>
      </c>
      <c r="BM4431" s="177" t="s">
        <v>9108</v>
      </c>
      <c r="BN4431" s="177" t="s">
        <v>771</v>
      </c>
      <c r="BO4431" s="177" t="s">
        <v>3522</v>
      </c>
      <c r="BU4431" s="177" t="s">
        <v>9108</v>
      </c>
      <c r="BV4431" s="177" t="s">
        <v>771</v>
      </c>
      <c r="BW4431" s="177" t="s">
        <v>3522</v>
      </c>
    </row>
    <row r="4432" spans="51:75" x14ac:dyDescent="0.3">
      <c r="AY4432" s="226" t="e">
        <f>VLOOKUP(C4432,#REF!, 2,FALSE)</f>
        <v>#REF!</v>
      </c>
      <c r="BM4432" s="177" t="s">
        <v>9109</v>
      </c>
      <c r="BN4432" s="177" t="s">
        <v>636</v>
      </c>
      <c r="BO4432" s="177" t="s">
        <v>6004</v>
      </c>
      <c r="BU4432" s="177" t="s">
        <v>9109</v>
      </c>
      <c r="BV4432" s="177" t="s">
        <v>636</v>
      </c>
      <c r="BW4432" s="177" t="s">
        <v>6004</v>
      </c>
    </row>
    <row r="4433" spans="51:75" x14ac:dyDescent="0.3">
      <c r="AY4433" s="226" t="e">
        <f>VLOOKUP(C4433,#REF!, 2,FALSE)</f>
        <v>#REF!</v>
      </c>
      <c r="BM4433" s="177" t="s">
        <v>9110</v>
      </c>
      <c r="BN4433" s="177" t="s">
        <v>1267</v>
      </c>
      <c r="BO4433" s="177" t="s">
        <v>2395</v>
      </c>
      <c r="BU4433" s="177" t="s">
        <v>9110</v>
      </c>
      <c r="BV4433" s="177" t="s">
        <v>1267</v>
      </c>
      <c r="BW4433" s="177" t="s">
        <v>2395</v>
      </c>
    </row>
    <row r="4434" spans="51:75" x14ac:dyDescent="0.3">
      <c r="AY4434" s="226" t="e">
        <f>VLOOKUP(C4434,#REF!, 2,FALSE)</f>
        <v>#REF!</v>
      </c>
      <c r="BM4434" s="177" t="s">
        <v>9111</v>
      </c>
      <c r="BN4434" s="177" t="s">
        <v>912</v>
      </c>
      <c r="BO4434" s="177" t="s">
        <v>9112</v>
      </c>
      <c r="BU4434" s="177" t="s">
        <v>9111</v>
      </c>
      <c r="BV4434" s="177" t="s">
        <v>912</v>
      </c>
      <c r="BW4434" s="177" t="s">
        <v>9112</v>
      </c>
    </row>
    <row r="4435" spans="51:75" x14ac:dyDescent="0.3">
      <c r="AY4435" s="226" t="e">
        <f>VLOOKUP(C4435,#REF!, 2,FALSE)</f>
        <v>#REF!</v>
      </c>
      <c r="BM4435" s="177" t="s">
        <v>1580</v>
      </c>
      <c r="BN4435" s="177" t="s">
        <v>1267</v>
      </c>
      <c r="BO4435" s="177" t="s">
        <v>2445</v>
      </c>
      <c r="BU4435" s="177" t="s">
        <v>1580</v>
      </c>
      <c r="BV4435" s="177" t="s">
        <v>1267</v>
      </c>
      <c r="BW4435" s="177" t="s">
        <v>2445</v>
      </c>
    </row>
    <row r="4436" spans="51:75" x14ac:dyDescent="0.3">
      <c r="AY4436" s="226" t="e">
        <f>VLOOKUP(C4436,#REF!, 2,FALSE)</f>
        <v>#REF!</v>
      </c>
      <c r="BM4436" s="177" t="s">
        <v>9113</v>
      </c>
      <c r="BN4436" s="177" t="s">
        <v>3045</v>
      </c>
      <c r="BO4436" s="177" t="s">
        <v>9114</v>
      </c>
      <c r="BU4436" s="177" t="s">
        <v>9113</v>
      </c>
      <c r="BV4436" s="177" t="s">
        <v>3045</v>
      </c>
      <c r="BW4436" s="177" t="s">
        <v>9114</v>
      </c>
    </row>
    <row r="4437" spans="51:75" x14ac:dyDescent="0.3">
      <c r="AY4437" s="226" t="e">
        <f>VLOOKUP(C4437,#REF!, 2,FALSE)</f>
        <v>#REF!</v>
      </c>
      <c r="BM4437" s="177" t="s">
        <v>9115</v>
      </c>
      <c r="BN4437" s="177" t="s">
        <v>617</v>
      </c>
      <c r="BO4437" s="177" t="s">
        <v>9116</v>
      </c>
      <c r="BU4437" s="177" t="s">
        <v>9115</v>
      </c>
      <c r="BV4437" s="177" t="s">
        <v>617</v>
      </c>
      <c r="BW4437" s="177" t="s">
        <v>9116</v>
      </c>
    </row>
    <row r="4438" spans="51:75" x14ac:dyDescent="0.3">
      <c r="AY4438" s="226" t="e">
        <f>VLOOKUP(C4438,#REF!, 2,FALSE)</f>
        <v>#REF!</v>
      </c>
      <c r="BM4438" s="177" t="s">
        <v>9117</v>
      </c>
      <c r="BN4438" s="177" t="s">
        <v>3045</v>
      </c>
      <c r="BO4438" s="177" t="s">
        <v>9119</v>
      </c>
      <c r="BU4438" s="177" t="s">
        <v>9117</v>
      </c>
      <c r="BV4438" s="177" t="s">
        <v>3045</v>
      </c>
      <c r="BW4438" s="177" t="s">
        <v>9119</v>
      </c>
    </row>
    <row r="4439" spans="51:75" x14ac:dyDescent="0.3">
      <c r="AY4439" s="226" t="e">
        <f>VLOOKUP(C4439,#REF!, 2,FALSE)</f>
        <v>#REF!</v>
      </c>
      <c r="BM4439" s="177" t="s">
        <v>9120</v>
      </c>
      <c r="BN4439" s="177" t="s">
        <v>3045</v>
      </c>
      <c r="BO4439" s="177" t="s">
        <v>920</v>
      </c>
      <c r="BU4439" s="177" t="s">
        <v>9120</v>
      </c>
      <c r="BV4439" s="177" t="s">
        <v>3045</v>
      </c>
      <c r="BW4439" s="177" t="s">
        <v>920</v>
      </c>
    </row>
    <row r="4440" spans="51:75" x14ac:dyDescent="0.3">
      <c r="AY4440" s="226" t="e">
        <f>VLOOKUP(C4440,#REF!, 2,FALSE)</f>
        <v>#REF!</v>
      </c>
      <c r="BM4440" s="177" t="s">
        <v>294</v>
      </c>
      <c r="BN4440" s="177" t="s">
        <v>3045</v>
      </c>
      <c r="BO4440" s="177" t="s">
        <v>2054</v>
      </c>
      <c r="BU4440" s="177" t="s">
        <v>294</v>
      </c>
      <c r="BV4440" s="177" t="s">
        <v>3045</v>
      </c>
      <c r="BW4440" s="177" t="s">
        <v>2054</v>
      </c>
    </row>
    <row r="4441" spans="51:75" x14ac:dyDescent="0.3">
      <c r="AY4441" s="226" t="e">
        <f>VLOOKUP(C4441,#REF!, 2,FALSE)</f>
        <v>#REF!</v>
      </c>
      <c r="BM4441" s="177" t="s">
        <v>9121</v>
      </c>
      <c r="BN4441" s="177" t="s">
        <v>3045</v>
      </c>
      <c r="BO4441" s="177" t="s">
        <v>8813</v>
      </c>
      <c r="BU4441" s="177" t="s">
        <v>9121</v>
      </c>
      <c r="BV4441" s="177" t="s">
        <v>3045</v>
      </c>
      <c r="BW4441" s="177" t="s">
        <v>8813</v>
      </c>
    </row>
    <row r="4442" spans="51:75" x14ac:dyDescent="0.3">
      <c r="AY4442" s="226" t="e">
        <f>VLOOKUP(C4442,#REF!, 2,FALSE)</f>
        <v>#REF!</v>
      </c>
      <c r="BM4442" s="177" t="s">
        <v>9122</v>
      </c>
      <c r="BN4442" s="177" t="s">
        <v>3045</v>
      </c>
      <c r="BO4442" s="177" t="s">
        <v>9124</v>
      </c>
      <c r="BU4442" s="177" t="s">
        <v>9122</v>
      </c>
      <c r="BV4442" s="177" t="s">
        <v>3045</v>
      </c>
      <c r="BW4442" s="177" t="s">
        <v>9124</v>
      </c>
    </row>
    <row r="4443" spans="51:75" x14ac:dyDescent="0.3">
      <c r="AY4443" s="226" t="e">
        <f>VLOOKUP(C4443,#REF!, 2,FALSE)</f>
        <v>#REF!</v>
      </c>
      <c r="BM4443" s="177" t="s">
        <v>9125</v>
      </c>
      <c r="BN4443" s="177" t="s">
        <v>3045</v>
      </c>
      <c r="BO4443" s="177" t="s">
        <v>6088</v>
      </c>
      <c r="BU4443" s="177" t="s">
        <v>9125</v>
      </c>
      <c r="BV4443" s="177" t="s">
        <v>3045</v>
      </c>
      <c r="BW4443" s="177" t="s">
        <v>6088</v>
      </c>
    </row>
    <row r="4444" spans="51:75" x14ac:dyDescent="0.3">
      <c r="AY4444" s="226" t="e">
        <f>VLOOKUP(C4444,#REF!, 2,FALSE)</f>
        <v>#REF!</v>
      </c>
      <c r="BM4444" s="177" t="s">
        <v>9126</v>
      </c>
      <c r="BN4444" s="177" t="s">
        <v>623</v>
      </c>
      <c r="BO4444" s="177" t="s">
        <v>9127</v>
      </c>
      <c r="BU4444" s="177" t="s">
        <v>9126</v>
      </c>
      <c r="BV4444" s="177" t="s">
        <v>623</v>
      </c>
      <c r="BW4444" s="177" t="s">
        <v>9127</v>
      </c>
    </row>
    <row r="4445" spans="51:75" x14ac:dyDescent="0.3">
      <c r="AY4445" s="226" t="e">
        <f>VLOOKUP(C4445,#REF!, 2,FALSE)</f>
        <v>#REF!</v>
      </c>
      <c r="BM4445" s="177" t="s">
        <v>9128</v>
      </c>
      <c r="BN4445" s="177" t="s">
        <v>3245</v>
      </c>
      <c r="BO4445" s="177" t="s">
        <v>9129</v>
      </c>
      <c r="BU4445" s="177" t="s">
        <v>9128</v>
      </c>
      <c r="BV4445" s="177" t="s">
        <v>3245</v>
      </c>
      <c r="BW4445" s="177" t="s">
        <v>9129</v>
      </c>
    </row>
    <row r="4446" spans="51:75" x14ac:dyDescent="0.3">
      <c r="AY4446" s="226" t="e">
        <f>VLOOKUP(C4446,#REF!, 2,FALSE)</f>
        <v>#REF!</v>
      </c>
      <c r="BM4446" s="177" t="s">
        <v>9130</v>
      </c>
      <c r="BN4446" s="177" t="s">
        <v>1267</v>
      </c>
      <c r="BO4446" s="177" t="s">
        <v>8673</v>
      </c>
      <c r="BU4446" s="177" t="s">
        <v>9130</v>
      </c>
      <c r="BV4446" s="177" t="s">
        <v>1267</v>
      </c>
      <c r="BW4446" s="177" t="s">
        <v>8673</v>
      </c>
    </row>
    <row r="4447" spans="51:75" x14ac:dyDescent="0.3">
      <c r="AY4447" s="226" t="e">
        <f>VLOOKUP(C4447,#REF!, 2,FALSE)</f>
        <v>#REF!</v>
      </c>
      <c r="BM4447" s="177" t="s">
        <v>9131</v>
      </c>
      <c r="BN4447" s="177" t="s">
        <v>631</v>
      </c>
      <c r="BO4447" s="177" t="s">
        <v>8579</v>
      </c>
      <c r="BU4447" s="177" t="s">
        <v>9131</v>
      </c>
      <c r="BV4447" s="177" t="s">
        <v>631</v>
      </c>
      <c r="BW4447" s="177" t="s">
        <v>8579</v>
      </c>
    </row>
    <row r="4448" spans="51:75" x14ac:dyDescent="0.3">
      <c r="AY4448" s="226" t="e">
        <f>VLOOKUP(C4448,#REF!, 2,FALSE)</f>
        <v>#REF!</v>
      </c>
      <c r="BM4448" s="177" t="s">
        <v>9132</v>
      </c>
      <c r="BN4448" s="177" t="s">
        <v>771</v>
      </c>
      <c r="BO4448" s="177" t="s">
        <v>3734</v>
      </c>
      <c r="BU4448" s="177" t="s">
        <v>9132</v>
      </c>
      <c r="BV4448" s="177" t="s">
        <v>771</v>
      </c>
      <c r="BW4448" s="177" t="s">
        <v>3734</v>
      </c>
    </row>
    <row r="4449" spans="51:75" x14ac:dyDescent="0.3">
      <c r="AY4449" s="226" t="e">
        <f>VLOOKUP(C4449,#REF!, 2,FALSE)</f>
        <v>#REF!</v>
      </c>
      <c r="BM4449" s="177" t="s">
        <v>9133</v>
      </c>
      <c r="BN4449" s="177" t="s">
        <v>2979</v>
      </c>
      <c r="BO4449" s="177" t="s">
        <v>3522</v>
      </c>
      <c r="BU4449" s="177" t="s">
        <v>9133</v>
      </c>
      <c r="BV4449" s="177" t="s">
        <v>2979</v>
      </c>
      <c r="BW4449" s="177" t="s">
        <v>3522</v>
      </c>
    </row>
    <row r="4450" spans="51:75" x14ac:dyDescent="0.3">
      <c r="AY4450" s="226" t="e">
        <f>VLOOKUP(C4450,#REF!, 2,FALSE)</f>
        <v>#REF!</v>
      </c>
      <c r="BM4450" s="177" t="s">
        <v>9134</v>
      </c>
      <c r="BN4450" s="177" t="s">
        <v>852</v>
      </c>
      <c r="BO4450" s="177" t="s">
        <v>2395</v>
      </c>
      <c r="BU4450" s="177" t="s">
        <v>9134</v>
      </c>
      <c r="BV4450" s="177" t="s">
        <v>852</v>
      </c>
      <c r="BW4450" s="177" t="s">
        <v>2395</v>
      </c>
    </row>
    <row r="4451" spans="51:75" x14ac:dyDescent="0.3">
      <c r="AY4451" s="226" t="e">
        <f>VLOOKUP(C4451,#REF!, 2,FALSE)</f>
        <v>#REF!</v>
      </c>
      <c r="BM4451" s="177" t="s">
        <v>9135</v>
      </c>
      <c r="BN4451" s="177" t="s">
        <v>3045</v>
      </c>
      <c r="BO4451" s="177" t="s">
        <v>8103</v>
      </c>
      <c r="BU4451" s="177" t="s">
        <v>9135</v>
      </c>
      <c r="BV4451" s="177" t="s">
        <v>3045</v>
      </c>
      <c r="BW4451" s="177" t="s">
        <v>8103</v>
      </c>
    </row>
    <row r="4452" spans="51:75" x14ac:dyDescent="0.3">
      <c r="AY4452" s="226" t="e">
        <f>VLOOKUP(C4452,#REF!, 2,FALSE)</f>
        <v>#REF!</v>
      </c>
      <c r="BM4452" s="177" t="s">
        <v>9136</v>
      </c>
      <c r="BN4452" s="177" t="s">
        <v>3045</v>
      </c>
      <c r="BO4452" s="177" t="s">
        <v>4679</v>
      </c>
      <c r="BU4452" s="177" t="s">
        <v>9136</v>
      </c>
      <c r="BV4452" s="177" t="s">
        <v>3045</v>
      </c>
      <c r="BW4452" s="177" t="s">
        <v>4679</v>
      </c>
    </row>
    <row r="4453" spans="51:75" x14ac:dyDescent="0.3">
      <c r="AY4453" s="226" t="e">
        <f>VLOOKUP(C4453,#REF!, 2,FALSE)</f>
        <v>#REF!</v>
      </c>
      <c r="BM4453" s="177" t="s">
        <v>9137</v>
      </c>
      <c r="BN4453" s="177" t="s">
        <v>667</v>
      </c>
      <c r="BO4453" s="177" t="s">
        <v>2750</v>
      </c>
      <c r="BU4453" s="177" t="s">
        <v>9137</v>
      </c>
      <c r="BV4453" s="177" t="s">
        <v>667</v>
      </c>
      <c r="BW4453" s="177" t="s">
        <v>2750</v>
      </c>
    </row>
    <row r="4454" spans="51:75" x14ac:dyDescent="0.3">
      <c r="AY4454" s="226" t="e">
        <f>VLOOKUP(C4454,#REF!, 2,FALSE)</f>
        <v>#REF!</v>
      </c>
      <c r="BM4454" s="177" t="s">
        <v>1581</v>
      </c>
      <c r="BN4454" s="177" t="s">
        <v>928</v>
      </c>
      <c r="BO4454" s="177" t="s">
        <v>9138</v>
      </c>
      <c r="BU4454" s="177" t="s">
        <v>1581</v>
      </c>
      <c r="BV4454" s="177" t="s">
        <v>928</v>
      </c>
      <c r="BW4454" s="177" t="s">
        <v>9138</v>
      </c>
    </row>
    <row r="4455" spans="51:75" x14ac:dyDescent="0.3">
      <c r="AY4455" s="226" t="e">
        <f>VLOOKUP(C4455,#REF!, 2,FALSE)</f>
        <v>#REF!</v>
      </c>
      <c r="BM4455" s="177" t="s">
        <v>1582</v>
      </c>
      <c r="BN4455" s="177" t="s">
        <v>2979</v>
      </c>
      <c r="BO4455" s="177" t="s">
        <v>6107</v>
      </c>
      <c r="BU4455" s="177" t="s">
        <v>1582</v>
      </c>
      <c r="BV4455" s="177" t="s">
        <v>2979</v>
      </c>
      <c r="BW4455" s="177" t="s">
        <v>6107</v>
      </c>
    </row>
    <row r="4456" spans="51:75" x14ac:dyDescent="0.3">
      <c r="AY4456" s="226" t="e">
        <f>VLOOKUP(C4456,#REF!, 2,FALSE)</f>
        <v>#REF!</v>
      </c>
      <c r="BM4456" s="177" t="s">
        <v>9139</v>
      </c>
      <c r="BN4456" s="177" t="s">
        <v>613</v>
      </c>
      <c r="BO4456" s="177" t="s">
        <v>9140</v>
      </c>
      <c r="BU4456" s="177" t="s">
        <v>9139</v>
      </c>
      <c r="BV4456" s="177" t="s">
        <v>613</v>
      </c>
      <c r="BW4456" s="177" t="s">
        <v>9140</v>
      </c>
    </row>
    <row r="4457" spans="51:75" x14ac:dyDescent="0.3">
      <c r="AY4457" s="226" t="e">
        <f>VLOOKUP(C4457,#REF!, 2,FALSE)</f>
        <v>#REF!</v>
      </c>
      <c r="BM4457" s="177" t="s">
        <v>9141</v>
      </c>
      <c r="BN4457" s="177" t="s">
        <v>923</v>
      </c>
      <c r="BO4457" s="177" t="s">
        <v>8448</v>
      </c>
      <c r="BU4457" s="177" t="s">
        <v>9141</v>
      </c>
      <c r="BV4457" s="177" t="s">
        <v>923</v>
      </c>
      <c r="BW4457" s="177" t="s">
        <v>8448</v>
      </c>
    </row>
    <row r="4458" spans="51:75" x14ac:dyDescent="0.3">
      <c r="AY4458" s="226" t="e">
        <f>VLOOKUP(C4458,#REF!, 2,FALSE)</f>
        <v>#REF!</v>
      </c>
      <c r="BM4458" s="177" t="s">
        <v>9142</v>
      </c>
      <c r="BN4458" s="177" t="s">
        <v>1070</v>
      </c>
      <c r="BO4458" s="177" t="s">
        <v>7547</v>
      </c>
      <c r="BU4458" s="177" t="s">
        <v>9142</v>
      </c>
      <c r="BV4458" s="177" t="s">
        <v>1070</v>
      </c>
      <c r="BW4458" s="177" t="s">
        <v>7547</v>
      </c>
    </row>
    <row r="4459" spans="51:75" x14ac:dyDescent="0.3">
      <c r="AY4459" s="226" t="e">
        <f>VLOOKUP(C4459,#REF!, 2,FALSE)</f>
        <v>#REF!</v>
      </c>
      <c r="BM4459" s="177" t="s">
        <v>9143</v>
      </c>
      <c r="BN4459" s="177" t="s">
        <v>3045</v>
      </c>
      <c r="BO4459" s="177" t="s">
        <v>9019</v>
      </c>
      <c r="BU4459" s="177" t="s">
        <v>9143</v>
      </c>
      <c r="BV4459" s="177" t="s">
        <v>3045</v>
      </c>
      <c r="BW4459" s="177" t="s">
        <v>9019</v>
      </c>
    </row>
    <row r="4460" spans="51:75" x14ac:dyDescent="0.3">
      <c r="AY4460" s="226" t="e">
        <f>VLOOKUP(C4460,#REF!, 2,FALSE)</f>
        <v>#REF!</v>
      </c>
      <c r="BM4460" s="177" t="s">
        <v>9144</v>
      </c>
      <c r="BN4460" s="177" t="s">
        <v>3045</v>
      </c>
      <c r="BO4460" s="177" t="s">
        <v>9145</v>
      </c>
      <c r="BU4460" s="177" t="s">
        <v>9144</v>
      </c>
      <c r="BV4460" s="177" t="s">
        <v>3045</v>
      </c>
      <c r="BW4460" s="177" t="s">
        <v>9145</v>
      </c>
    </row>
    <row r="4461" spans="51:75" x14ac:dyDescent="0.3">
      <c r="AY4461" s="226" t="e">
        <f>VLOOKUP(C4461,#REF!, 2,FALSE)</f>
        <v>#REF!</v>
      </c>
      <c r="BM4461" s="177" t="s">
        <v>1583</v>
      </c>
      <c r="BN4461" s="177" t="s">
        <v>2979</v>
      </c>
      <c r="BO4461" s="177" t="s">
        <v>5199</v>
      </c>
      <c r="BU4461" s="177" t="s">
        <v>1583</v>
      </c>
      <c r="BV4461" s="177" t="s">
        <v>2979</v>
      </c>
      <c r="BW4461" s="177" t="s">
        <v>5199</v>
      </c>
    </row>
    <row r="4462" spans="51:75" x14ac:dyDescent="0.3">
      <c r="AY4462" s="226" t="e">
        <f>VLOOKUP(C4462,#REF!, 2,FALSE)</f>
        <v>#REF!</v>
      </c>
      <c r="BM4462" s="177" t="s">
        <v>295</v>
      </c>
      <c r="BN4462" s="177" t="s">
        <v>657</v>
      </c>
      <c r="BO4462" s="177" t="s">
        <v>9146</v>
      </c>
      <c r="BU4462" s="177" t="s">
        <v>295</v>
      </c>
      <c r="BV4462" s="177" t="s">
        <v>657</v>
      </c>
      <c r="BW4462" s="177" t="s">
        <v>9146</v>
      </c>
    </row>
    <row r="4463" spans="51:75" x14ac:dyDescent="0.3">
      <c r="AY4463" s="226" t="e">
        <f>VLOOKUP(C4463,#REF!, 2,FALSE)</f>
        <v>#REF!</v>
      </c>
      <c r="BM4463" s="177" t="s">
        <v>9147</v>
      </c>
      <c r="BN4463" s="177" t="s">
        <v>1342</v>
      </c>
      <c r="BO4463" s="177" t="s">
        <v>6826</v>
      </c>
      <c r="BU4463" s="177" t="s">
        <v>9147</v>
      </c>
      <c r="BV4463" s="177" t="s">
        <v>1342</v>
      </c>
      <c r="BW4463" s="177" t="s">
        <v>6826</v>
      </c>
    </row>
    <row r="4464" spans="51:75" x14ac:dyDescent="0.3">
      <c r="AY4464" s="226" t="e">
        <f>VLOOKUP(C4464,#REF!, 2,FALSE)</f>
        <v>#REF!</v>
      </c>
      <c r="BM4464" s="177" t="s">
        <v>9148</v>
      </c>
      <c r="BN4464" s="177" t="s">
        <v>666</v>
      </c>
      <c r="BO4464" s="177" t="s">
        <v>9149</v>
      </c>
      <c r="BU4464" s="177" t="s">
        <v>9148</v>
      </c>
      <c r="BV4464" s="177" t="s">
        <v>666</v>
      </c>
      <c r="BW4464" s="177" t="s">
        <v>9149</v>
      </c>
    </row>
    <row r="4465" spans="51:75" x14ac:dyDescent="0.3">
      <c r="AY4465" s="226" t="e">
        <f>VLOOKUP(C4465,#REF!, 2,FALSE)</f>
        <v>#REF!</v>
      </c>
      <c r="BM4465" s="177" t="s">
        <v>9150</v>
      </c>
      <c r="BN4465" s="177" t="s">
        <v>657</v>
      </c>
      <c r="BO4465" s="177" t="s">
        <v>2395</v>
      </c>
      <c r="BU4465" s="177" t="s">
        <v>9150</v>
      </c>
      <c r="BV4465" s="177" t="s">
        <v>657</v>
      </c>
      <c r="BW4465" s="177" t="s">
        <v>2395</v>
      </c>
    </row>
    <row r="4466" spans="51:75" x14ac:dyDescent="0.3">
      <c r="AY4466" s="226" t="e">
        <f>VLOOKUP(C4466,#REF!, 2,FALSE)</f>
        <v>#REF!</v>
      </c>
      <c r="BM4466" s="177" t="s">
        <v>9151</v>
      </c>
      <c r="BN4466" s="177" t="s">
        <v>926</v>
      </c>
      <c r="BO4466" s="177" t="s">
        <v>5346</v>
      </c>
      <c r="BU4466" s="177" t="s">
        <v>9151</v>
      </c>
      <c r="BV4466" s="177" t="s">
        <v>926</v>
      </c>
      <c r="BW4466" s="177" t="s">
        <v>5346</v>
      </c>
    </row>
    <row r="4467" spans="51:75" x14ac:dyDescent="0.3">
      <c r="AY4467" s="226" t="e">
        <f>VLOOKUP(C4467,#REF!, 2,FALSE)</f>
        <v>#REF!</v>
      </c>
      <c r="BM4467" s="177" t="s">
        <v>293</v>
      </c>
      <c r="BN4467" s="177" t="s">
        <v>3045</v>
      </c>
      <c r="BO4467" s="177" t="s">
        <v>5850</v>
      </c>
      <c r="BU4467" s="177" t="s">
        <v>293</v>
      </c>
      <c r="BV4467" s="177" t="s">
        <v>3045</v>
      </c>
      <c r="BW4467" s="177" t="s">
        <v>5850</v>
      </c>
    </row>
    <row r="4468" spans="51:75" x14ac:dyDescent="0.3">
      <c r="AY4468" s="226" t="e">
        <f>VLOOKUP(C4468,#REF!, 2,FALSE)</f>
        <v>#REF!</v>
      </c>
      <c r="BM4468" s="177" t="s">
        <v>9152</v>
      </c>
      <c r="BN4468" s="177" t="s">
        <v>3045</v>
      </c>
      <c r="BO4468" s="177" t="s">
        <v>9153</v>
      </c>
      <c r="BU4468" s="177" t="s">
        <v>9152</v>
      </c>
      <c r="BV4468" s="177" t="s">
        <v>3045</v>
      </c>
      <c r="BW4468" s="177" t="s">
        <v>9153</v>
      </c>
    </row>
    <row r="4469" spans="51:75" x14ac:dyDescent="0.3">
      <c r="AY4469" s="226" t="e">
        <f>VLOOKUP(C4469,#REF!, 2,FALSE)</f>
        <v>#REF!</v>
      </c>
      <c r="BM4469" s="177" t="s">
        <v>9154</v>
      </c>
      <c r="BN4469" s="177" t="s">
        <v>1342</v>
      </c>
      <c r="BO4469" s="177" t="s">
        <v>9155</v>
      </c>
      <c r="BU4469" s="177" t="s">
        <v>9154</v>
      </c>
      <c r="BV4469" s="177" t="s">
        <v>1342</v>
      </c>
      <c r="BW4469" s="177" t="s">
        <v>9155</v>
      </c>
    </row>
    <row r="4470" spans="51:75" x14ac:dyDescent="0.3">
      <c r="AY4470" s="226" t="e">
        <f>VLOOKUP(C4470,#REF!, 2,FALSE)</f>
        <v>#REF!</v>
      </c>
      <c r="BM4470" s="177" t="s">
        <v>1584</v>
      </c>
      <c r="BN4470" s="177" t="s">
        <v>928</v>
      </c>
      <c r="BO4470" s="177" t="s">
        <v>9156</v>
      </c>
      <c r="BU4470" s="177" t="s">
        <v>1584</v>
      </c>
      <c r="BV4470" s="177" t="s">
        <v>928</v>
      </c>
      <c r="BW4470" s="177" t="s">
        <v>9156</v>
      </c>
    </row>
    <row r="4471" spans="51:75" x14ac:dyDescent="0.3">
      <c r="AY4471" s="226" t="e">
        <f>VLOOKUP(C4471,#REF!, 2,FALSE)</f>
        <v>#REF!</v>
      </c>
      <c r="BM4471" s="177" t="s">
        <v>9157</v>
      </c>
      <c r="BN4471" s="177" t="s">
        <v>778</v>
      </c>
      <c r="BO4471" s="177" t="s">
        <v>9158</v>
      </c>
      <c r="BU4471" s="177" t="s">
        <v>9157</v>
      </c>
      <c r="BV4471" s="177" t="s">
        <v>778</v>
      </c>
      <c r="BW4471" s="177" t="s">
        <v>9158</v>
      </c>
    </row>
    <row r="4472" spans="51:75" x14ac:dyDescent="0.3">
      <c r="AY4472" s="226" t="e">
        <f>VLOOKUP(C4472,#REF!, 2,FALSE)</f>
        <v>#REF!</v>
      </c>
      <c r="BM4472" s="177" t="s">
        <v>9159</v>
      </c>
      <c r="BN4472" s="177" t="s">
        <v>771</v>
      </c>
      <c r="BO4472" s="177" t="s">
        <v>2012</v>
      </c>
      <c r="BU4472" s="177" t="s">
        <v>9159</v>
      </c>
      <c r="BV4472" s="177" t="s">
        <v>771</v>
      </c>
      <c r="BW4472" s="177" t="s">
        <v>2012</v>
      </c>
    </row>
    <row r="4473" spans="51:75" x14ac:dyDescent="0.3">
      <c r="AY4473" s="226" t="e">
        <f>VLOOKUP(C4473,#REF!, 2,FALSE)</f>
        <v>#REF!</v>
      </c>
      <c r="BM4473" s="177" t="s">
        <v>9160</v>
      </c>
      <c r="BN4473" s="177" t="s">
        <v>3045</v>
      </c>
      <c r="BO4473" s="177" t="s">
        <v>9161</v>
      </c>
      <c r="BU4473" s="177" t="s">
        <v>9160</v>
      </c>
      <c r="BV4473" s="177" t="s">
        <v>3045</v>
      </c>
      <c r="BW4473" s="177" t="s">
        <v>9161</v>
      </c>
    </row>
    <row r="4474" spans="51:75" x14ac:dyDescent="0.3">
      <c r="AY4474" s="226" t="e">
        <f>VLOOKUP(C4474,#REF!, 2,FALSE)</f>
        <v>#REF!</v>
      </c>
      <c r="BM4474" s="177" t="s">
        <v>9162</v>
      </c>
      <c r="BN4474" s="177" t="s">
        <v>655</v>
      </c>
      <c r="BO4474" s="177" t="s">
        <v>2547</v>
      </c>
      <c r="BU4474" s="177" t="s">
        <v>9162</v>
      </c>
      <c r="BV4474" s="177" t="s">
        <v>655</v>
      </c>
      <c r="BW4474" s="177" t="s">
        <v>2547</v>
      </c>
    </row>
    <row r="4475" spans="51:75" x14ac:dyDescent="0.3">
      <c r="AY4475" s="226" t="e">
        <f>VLOOKUP(C4475,#REF!, 2,FALSE)</f>
        <v>#REF!</v>
      </c>
      <c r="BM4475" s="177" t="s">
        <v>9165</v>
      </c>
      <c r="BN4475" s="177" t="s">
        <v>613</v>
      </c>
      <c r="BO4475" s="177" t="s">
        <v>9167</v>
      </c>
      <c r="BU4475" s="177" t="s">
        <v>9165</v>
      </c>
      <c r="BV4475" s="177" t="s">
        <v>613</v>
      </c>
      <c r="BW4475" s="177" t="s">
        <v>9167</v>
      </c>
    </row>
    <row r="4476" spans="51:75" x14ac:dyDescent="0.3">
      <c r="AY4476" s="226" t="e">
        <f>VLOOKUP(C4476,#REF!, 2,FALSE)</f>
        <v>#REF!</v>
      </c>
      <c r="BM4476" s="177" t="s">
        <v>1585</v>
      </c>
      <c r="BN4476" s="177" t="s">
        <v>661</v>
      </c>
      <c r="BO4476" s="177" t="s">
        <v>1614</v>
      </c>
      <c r="BU4476" s="177" t="s">
        <v>1585</v>
      </c>
      <c r="BV4476" s="177" t="s">
        <v>661</v>
      </c>
      <c r="BW4476" s="177" t="s">
        <v>1614</v>
      </c>
    </row>
    <row r="4477" spans="51:75" x14ac:dyDescent="0.3">
      <c r="AY4477" s="226" t="e">
        <f>VLOOKUP(C4477,#REF!, 2,FALSE)</f>
        <v>#REF!</v>
      </c>
      <c r="BM4477" s="177" t="s">
        <v>1586</v>
      </c>
      <c r="BN4477" s="177" t="s">
        <v>3045</v>
      </c>
      <c r="BO4477" s="177" t="s">
        <v>9168</v>
      </c>
      <c r="BU4477" s="177" t="s">
        <v>1586</v>
      </c>
      <c r="BV4477" s="177" t="s">
        <v>3045</v>
      </c>
      <c r="BW4477" s="177" t="s">
        <v>9168</v>
      </c>
    </row>
    <row r="4478" spans="51:75" x14ac:dyDescent="0.3">
      <c r="AY4478" s="226" t="e">
        <f>VLOOKUP(C4478,#REF!, 2,FALSE)</f>
        <v>#REF!</v>
      </c>
      <c r="BM4478" s="177" t="s">
        <v>9169</v>
      </c>
      <c r="BN4478" s="177" t="s">
        <v>736</v>
      </c>
      <c r="BO4478" s="177" t="s">
        <v>9170</v>
      </c>
      <c r="BU4478" s="177" t="s">
        <v>9169</v>
      </c>
      <c r="BV4478" s="177" t="s">
        <v>736</v>
      </c>
      <c r="BW4478" s="177" t="s">
        <v>9170</v>
      </c>
    </row>
    <row r="4479" spans="51:75" x14ac:dyDescent="0.3">
      <c r="AY4479" s="226" t="e">
        <f>VLOOKUP(C4479,#REF!, 2,FALSE)</f>
        <v>#REF!</v>
      </c>
      <c r="BM4479" s="177" t="s">
        <v>1587</v>
      </c>
      <c r="BN4479" s="177" t="s">
        <v>928</v>
      </c>
      <c r="BO4479" s="177" t="s">
        <v>1966</v>
      </c>
      <c r="BU4479" s="177" t="s">
        <v>1587</v>
      </c>
      <c r="BV4479" s="177" t="s">
        <v>928</v>
      </c>
      <c r="BW4479" s="177" t="s">
        <v>1966</v>
      </c>
    </row>
    <row r="4480" spans="51:75" x14ac:dyDescent="0.3">
      <c r="AY4480" s="226" t="e">
        <f>VLOOKUP(C4480,#REF!, 2,FALSE)</f>
        <v>#REF!</v>
      </c>
      <c r="BM4480" s="177" t="s">
        <v>1588</v>
      </c>
      <c r="BN4480" s="177" t="s">
        <v>1139</v>
      </c>
      <c r="BO4480" s="177" t="s">
        <v>3522</v>
      </c>
      <c r="BU4480" s="177" t="s">
        <v>1588</v>
      </c>
      <c r="BV4480" s="177" t="s">
        <v>1139</v>
      </c>
      <c r="BW4480" s="177" t="s">
        <v>3522</v>
      </c>
    </row>
    <row r="4481" spans="51:75" x14ac:dyDescent="0.3">
      <c r="AY4481" s="226" t="e">
        <f>VLOOKUP(C4481,#REF!, 2,FALSE)</f>
        <v>#REF!</v>
      </c>
      <c r="BM4481" s="177" t="s">
        <v>9171</v>
      </c>
      <c r="BN4481" s="177" t="s">
        <v>3045</v>
      </c>
      <c r="BO4481" s="177" t="s">
        <v>1689</v>
      </c>
      <c r="BU4481" s="177" t="s">
        <v>9171</v>
      </c>
      <c r="BV4481" s="177" t="s">
        <v>3045</v>
      </c>
      <c r="BW4481" s="177" t="s">
        <v>1689</v>
      </c>
    </row>
    <row r="4482" spans="51:75" x14ac:dyDescent="0.3">
      <c r="AY4482" s="226" t="e">
        <f>VLOOKUP(C4482,#REF!, 2,FALSE)</f>
        <v>#REF!</v>
      </c>
      <c r="BM4482" s="177" t="s">
        <v>9172</v>
      </c>
      <c r="BN4482" s="177" t="s">
        <v>780</v>
      </c>
      <c r="BO4482" s="177" t="s">
        <v>727</v>
      </c>
      <c r="BU4482" s="177" t="s">
        <v>9172</v>
      </c>
      <c r="BV4482" s="177" t="s">
        <v>780</v>
      </c>
      <c r="BW4482" s="177" t="s">
        <v>727</v>
      </c>
    </row>
    <row r="4483" spans="51:75" x14ac:dyDescent="0.3">
      <c r="AY4483" s="226" t="e">
        <f>VLOOKUP(C4483,#REF!, 2,FALSE)</f>
        <v>#REF!</v>
      </c>
      <c r="BM4483" s="177" t="s">
        <v>9174</v>
      </c>
      <c r="BN4483" s="177" t="s">
        <v>3045</v>
      </c>
      <c r="BO4483" s="177" t="s">
        <v>4729</v>
      </c>
      <c r="BU4483" s="177" t="s">
        <v>9174</v>
      </c>
      <c r="BV4483" s="177" t="s">
        <v>3045</v>
      </c>
      <c r="BW4483" s="177" t="s">
        <v>4729</v>
      </c>
    </row>
    <row r="4484" spans="51:75" x14ac:dyDescent="0.3">
      <c r="AY4484" s="226" t="e">
        <f>VLOOKUP(C4484,#REF!, 2,FALSE)</f>
        <v>#REF!</v>
      </c>
      <c r="BM4484" s="177" t="s">
        <v>1589</v>
      </c>
      <c r="BN4484" s="177" t="s">
        <v>621</v>
      </c>
      <c r="BO4484" s="177" t="s">
        <v>8223</v>
      </c>
      <c r="BU4484" s="177" t="s">
        <v>1589</v>
      </c>
      <c r="BV4484" s="177" t="s">
        <v>621</v>
      </c>
      <c r="BW4484" s="177" t="s">
        <v>8223</v>
      </c>
    </row>
    <row r="4485" spans="51:75" x14ac:dyDescent="0.3">
      <c r="AY4485" s="226" t="e">
        <f>VLOOKUP(C4485,#REF!, 2,FALSE)</f>
        <v>#REF!</v>
      </c>
      <c r="BM4485" s="177" t="s">
        <v>1617</v>
      </c>
      <c r="BN4485" s="177" t="s">
        <v>667</v>
      </c>
      <c r="BO4485" s="177" t="s">
        <v>8049</v>
      </c>
      <c r="BU4485" s="177" t="s">
        <v>1617</v>
      </c>
      <c r="BV4485" s="177" t="s">
        <v>667</v>
      </c>
      <c r="BW4485" s="177" t="s">
        <v>8049</v>
      </c>
    </row>
    <row r="4486" spans="51:75" x14ac:dyDescent="0.3">
      <c r="AY4486" s="226" t="e">
        <f>VLOOKUP(C4486,#REF!, 2,FALSE)</f>
        <v>#REF!</v>
      </c>
      <c r="BM4486" s="177" t="s">
        <v>9175</v>
      </c>
      <c r="BN4486" s="177" t="s">
        <v>3045</v>
      </c>
      <c r="BO4486" s="177" t="s">
        <v>5896</v>
      </c>
      <c r="BU4486" s="177" t="s">
        <v>9175</v>
      </c>
      <c r="BV4486" s="177" t="s">
        <v>3045</v>
      </c>
      <c r="BW4486" s="177" t="s">
        <v>5896</v>
      </c>
    </row>
    <row r="4487" spans="51:75" x14ac:dyDescent="0.3">
      <c r="AY4487" s="226" t="e">
        <f>VLOOKUP(C4487,#REF!, 2,FALSE)</f>
        <v>#REF!</v>
      </c>
      <c r="BM4487" s="177" t="s">
        <v>9176</v>
      </c>
      <c r="BN4487" s="177" t="s">
        <v>778</v>
      </c>
      <c r="BO4487" s="177" t="s">
        <v>4113</v>
      </c>
      <c r="BU4487" s="177" t="s">
        <v>9176</v>
      </c>
      <c r="BV4487" s="177" t="s">
        <v>778</v>
      </c>
      <c r="BW4487" s="177" t="s">
        <v>4113</v>
      </c>
    </row>
    <row r="4488" spans="51:75" x14ac:dyDescent="0.3">
      <c r="AY4488" s="226" t="e">
        <f>VLOOKUP(C4488,#REF!, 2,FALSE)</f>
        <v>#REF!</v>
      </c>
      <c r="BM4488" s="177" t="s">
        <v>9177</v>
      </c>
      <c r="BN4488" s="177" t="s">
        <v>771</v>
      </c>
      <c r="BO4488" s="177" t="s">
        <v>9178</v>
      </c>
      <c r="BU4488" s="177" t="s">
        <v>9177</v>
      </c>
      <c r="BV4488" s="177" t="s">
        <v>771</v>
      </c>
      <c r="BW4488" s="177" t="s">
        <v>9178</v>
      </c>
    </row>
    <row r="4489" spans="51:75" x14ac:dyDescent="0.3">
      <c r="AY4489" s="226" t="e">
        <f>VLOOKUP(C4489,#REF!, 2,FALSE)</f>
        <v>#REF!</v>
      </c>
      <c r="BM4489" s="177" t="s">
        <v>9180</v>
      </c>
      <c r="BN4489" s="177" t="s">
        <v>3045</v>
      </c>
      <c r="BO4489" s="177" t="s">
        <v>9140</v>
      </c>
      <c r="BU4489" s="177" t="s">
        <v>9180</v>
      </c>
      <c r="BV4489" s="177" t="s">
        <v>3045</v>
      </c>
      <c r="BW4489" s="177" t="s">
        <v>9140</v>
      </c>
    </row>
    <row r="4490" spans="51:75" x14ac:dyDescent="0.3">
      <c r="AY4490" s="226" t="e">
        <f>VLOOKUP(C4490,#REF!, 2,FALSE)</f>
        <v>#REF!</v>
      </c>
      <c r="BM4490" s="177" t="s">
        <v>1618</v>
      </c>
      <c r="BN4490" s="177" t="s">
        <v>16979</v>
      </c>
      <c r="BO4490" s="177" t="s">
        <v>9181</v>
      </c>
      <c r="BU4490" s="177" t="s">
        <v>1618</v>
      </c>
      <c r="BV4490" s="177" t="s">
        <v>16979</v>
      </c>
      <c r="BW4490" s="177" t="s">
        <v>9181</v>
      </c>
    </row>
    <row r="4491" spans="51:75" x14ac:dyDescent="0.3">
      <c r="AY4491" s="226" t="e">
        <f>VLOOKUP(C4491,#REF!, 2,FALSE)</f>
        <v>#REF!</v>
      </c>
      <c r="BM4491" s="177" t="s">
        <v>1619</v>
      </c>
      <c r="BN4491" s="177" t="s">
        <v>923</v>
      </c>
      <c r="BO4491" s="177" t="s">
        <v>8448</v>
      </c>
      <c r="BU4491" s="177" t="s">
        <v>1619</v>
      </c>
      <c r="BV4491" s="177" t="s">
        <v>923</v>
      </c>
      <c r="BW4491" s="177" t="s">
        <v>8448</v>
      </c>
    </row>
    <row r="4492" spans="51:75" x14ac:dyDescent="0.3">
      <c r="AY4492" s="226" t="e">
        <f>VLOOKUP(C4492,#REF!, 2,FALSE)</f>
        <v>#REF!</v>
      </c>
      <c r="BM4492" s="177" t="s">
        <v>9182</v>
      </c>
      <c r="BN4492" s="177" t="s">
        <v>626</v>
      </c>
      <c r="BO4492" s="177" t="s">
        <v>8448</v>
      </c>
      <c r="BU4492" s="177" t="s">
        <v>9182</v>
      </c>
      <c r="BV4492" s="177" t="s">
        <v>626</v>
      </c>
      <c r="BW4492" s="177" t="s">
        <v>8448</v>
      </c>
    </row>
    <row r="4493" spans="51:75" x14ac:dyDescent="0.3">
      <c r="AY4493" s="226" t="e">
        <f>VLOOKUP(C4493,#REF!, 2,FALSE)</f>
        <v>#REF!</v>
      </c>
      <c r="BM4493" s="177" t="s">
        <v>9183</v>
      </c>
      <c r="BN4493" s="177" t="s">
        <v>657</v>
      </c>
      <c r="BO4493" s="177" t="s">
        <v>9184</v>
      </c>
      <c r="BU4493" s="177" t="s">
        <v>9183</v>
      </c>
      <c r="BV4493" s="177" t="s">
        <v>657</v>
      </c>
      <c r="BW4493" s="177" t="s">
        <v>9184</v>
      </c>
    </row>
    <row r="4494" spans="51:75" x14ac:dyDescent="0.3">
      <c r="AY4494" s="226" t="e">
        <f>VLOOKUP(C4494,#REF!, 2,FALSE)</f>
        <v>#REF!</v>
      </c>
      <c r="BM4494" s="177" t="s">
        <v>9186</v>
      </c>
      <c r="BN4494" s="177" t="s">
        <v>623</v>
      </c>
      <c r="BO4494" s="177" t="s">
        <v>9187</v>
      </c>
      <c r="BU4494" s="177" t="s">
        <v>9186</v>
      </c>
      <c r="BV4494" s="177" t="s">
        <v>623</v>
      </c>
      <c r="BW4494" s="177" t="s">
        <v>9187</v>
      </c>
    </row>
    <row r="4495" spans="51:75" x14ac:dyDescent="0.3">
      <c r="AY4495" s="226" t="e">
        <f>VLOOKUP(C4495,#REF!, 2,FALSE)</f>
        <v>#REF!</v>
      </c>
      <c r="BM4495" s="177" t="s">
        <v>9188</v>
      </c>
      <c r="BN4495" s="177" t="s">
        <v>1070</v>
      </c>
      <c r="BO4495" s="177" t="s">
        <v>9187</v>
      </c>
      <c r="BU4495" s="177" t="s">
        <v>9188</v>
      </c>
      <c r="BV4495" s="177" t="s">
        <v>1070</v>
      </c>
      <c r="BW4495" s="177" t="s">
        <v>9187</v>
      </c>
    </row>
    <row r="4496" spans="51:75" x14ac:dyDescent="0.3">
      <c r="AY4496" s="226" t="e">
        <f>VLOOKUP(C4496,#REF!, 2,FALSE)</f>
        <v>#REF!</v>
      </c>
      <c r="BM4496" s="177" t="s">
        <v>9189</v>
      </c>
      <c r="BN4496" s="177" t="s">
        <v>715</v>
      </c>
      <c r="BO4496" s="177" t="s">
        <v>9190</v>
      </c>
      <c r="BU4496" s="177" t="s">
        <v>9189</v>
      </c>
      <c r="BV4496" s="177" t="s">
        <v>715</v>
      </c>
      <c r="BW4496" s="177" t="s">
        <v>9190</v>
      </c>
    </row>
    <row r="4497" spans="51:75" x14ac:dyDescent="0.3">
      <c r="AY4497" s="226" t="e">
        <f>VLOOKUP(C4497,#REF!, 2,FALSE)</f>
        <v>#REF!</v>
      </c>
      <c r="BM4497" s="177" t="s">
        <v>9191</v>
      </c>
      <c r="BN4497" s="177" t="s">
        <v>16979</v>
      </c>
      <c r="BO4497" s="177" t="s">
        <v>6811</v>
      </c>
      <c r="BU4497" s="177" t="s">
        <v>9191</v>
      </c>
      <c r="BV4497" s="177" t="s">
        <v>16979</v>
      </c>
      <c r="BW4497" s="177" t="s">
        <v>6811</v>
      </c>
    </row>
    <row r="4498" spans="51:75" x14ac:dyDescent="0.3">
      <c r="AY4498" s="226" t="e">
        <f>VLOOKUP(C4498,#REF!, 2,FALSE)</f>
        <v>#REF!</v>
      </c>
      <c r="BM4498" s="177" t="s">
        <v>9192</v>
      </c>
      <c r="BN4498" s="177" t="s">
        <v>3199</v>
      </c>
      <c r="BO4498" s="177" t="s">
        <v>9193</v>
      </c>
      <c r="BU4498" s="177" t="s">
        <v>9192</v>
      </c>
      <c r="BV4498" s="177" t="s">
        <v>3199</v>
      </c>
      <c r="BW4498" s="177" t="s">
        <v>9193</v>
      </c>
    </row>
    <row r="4499" spans="51:75" x14ac:dyDescent="0.3">
      <c r="AY4499" s="226" t="e">
        <f>VLOOKUP(C4499,#REF!, 2,FALSE)</f>
        <v>#REF!</v>
      </c>
      <c r="BM4499" s="177" t="s">
        <v>9194</v>
      </c>
      <c r="BN4499" s="177" t="s">
        <v>810</v>
      </c>
      <c r="BO4499" s="177" t="s">
        <v>7162</v>
      </c>
      <c r="BU4499" s="177" t="s">
        <v>9194</v>
      </c>
      <c r="BV4499" s="177" t="s">
        <v>810</v>
      </c>
      <c r="BW4499" s="177" t="s">
        <v>7162</v>
      </c>
    </row>
    <row r="4500" spans="51:75" x14ac:dyDescent="0.3">
      <c r="AY4500" s="226" t="e">
        <f>VLOOKUP(C4500,#REF!, 2,FALSE)</f>
        <v>#REF!</v>
      </c>
      <c r="BM4500" s="177" t="s">
        <v>9196</v>
      </c>
      <c r="BN4500" s="177" t="s">
        <v>16979</v>
      </c>
      <c r="BO4500" s="177" t="s">
        <v>9197</v>
      </c>
      <c r="BU4500" s="177" t="s">
        <v>9196</v>
      </c>
      <c r="BV4500" s="177" t="s">
        <v>16979</v>
      </c>
      <c r="BW4500" s="177" t="s">
        <v>9197</v>
      </c>
    </row>
    <row r="4501" spans="51:75" x14ac:dyDescent="0.3">
      <c r="AY4501" s="226" t="e">
        <f>VLOOKUP(C4501,#REF!, 2,FALSE)</f>
        <v>#REF!</v>
      </c>
      <c r="BM4501" s="177" t="s">
        <v>9198</v>
      </c>
      <c r="BN4501" s="177" t="s">
        <v>16979</v>
      </c>
      <c r="BO4501" s="177" t="s">
        <v>8448</v>
      </c>
      <c r="BU4501" s="177" t="s">
        <v>9198</v>
      </c>
      <c r="BV4501" s="177" t="s">
        <v>16979</v>
      </c>
      <c r="BW4501" s="177" t="s">
        <v>8448</v>
      </c>
    </row>
    <row r="4502" spans="51:75" x14ac:dyDescent="0.3">
      <c r="AY4502" s="226" t="e">
        <f>VLOOKUP(C4502,#REF!, 2,FALSE)</f>
        <v>#REF!</v>
      </c>
      <c r="BM4502" s="177" t="s">
        <v>9199</v>
      </c>
      <c r="BN4502" s="177" t="s">
        <v>626</v>
      </c>
      <c r="BO4502" s="177" t="s">
        <v>9201</v>
      </c>
      <c r="BU4502" s="177" t="s">
        <v>9199</v>
      </c>
      <c r="BV4502" s="177" t="s">
        <v>626</v>
      </c>
      <c r="BW4502" s="177" t="s">
        <v>9201</v>
      </c>
    </row>
    <row r="4503" spans="51:75" x14ac:dyDescent="0.3">
      <c r="AY4503" s="226" t="e">
        <f>VLOOKUP(C4503,#REF!, 2,FALSE)</f>
        <v>#REF!</v>
      </c>
      <c r="BM4503" s="177" t="s">
        <v>9203</v>
      </c>
      <c r="BN4503" s="177" t="s">
        <v>626</v>
      </c>
      <c r="BO4503" s="177" t="s">
        <v>8023</v>
      </c>
      <c r="BU4503" s="177" t="s">
        <v>9203</v>
      </c>
      <c r="BV4503" s="177" t="s">
        <v>626</v>
      </c>
      <c r="BW4503" s="177" t="s">
        <v>8023</v>
      </c>
    </row>
    <row r="4504" spans="51:75" x14ac:dyDescent="0.3">
      <c r="AY4504" s="226" t="e">
        <f>VLOOKUP(C4504,#REF!, 2,FALSE)</f>
        <v>#REF!</v>
      </c>
      <c r="BM4504" s="177" t="s">
        <v>9204</v>
      </c>
      <c r="BN4504" s="177" t="s">
        <v>1342</v>
      </c>
      <c r="BO4504" s="177" t="s">
        <v>9205</v>
      </c>
      <c r="BU4504" s="177" t="s">
        <v>9204</v>
      </c>
      <c r="BV4504" s="177" t="s">
        <v>1342</v>
      </c>
      <c r="BW4504" s="177" t="s">
        <v>9205</v>
      </c>
    </row>
    <row r="4505" spans="51:75" x14ac:dyDescent="0.3">
      <c r="AY4505" s="226" t="e">
        <f>VLOOKUP(C4505,#REF!, 2,FALSE)</f>
        <v>#REF!</v>
      </c>
      <c r="BM4505" s="177" t="s">
        <v>9206</v>
      </c>
      <c r="BN4505" s="177" t="s">
        <v>1342</v>
      </c>
      <c r="BO4505" s="177" t="s">
        <v>9187</v>
      </c>
      <c r="BU4505" s="177" t="s">
        <v>9206</v>
      </c>
      <c r="BV4505" s="177" t="s">
        <v>1342</v>
      </c>
      <c r="BW4505" s="177" t="s">
        <v>9187</v>
      </c>
    </row>
    <row r="4506" spans="51:75" x14ac:dyDescent="0.3">
      <c r="AY4506" s="226" t="e">
        <f>VLOOKUP(C4506,#REF!, 2,FALSE)</f>
        <v>#REF!</v>
      </c>
      <c r="BM4506" s="177" t="s">
        <v>9207</v>
      </c>
      <c r="BN4506" s="177" t="s">
        <v>1342</v>
      </c>
      <c r="BO4506" s="177" t="s">
        <v>8448</v>
      </c>
      <c r="BU4506" s="177" t="s">
        <v>9207</v>
      </c>
      <c r="BV4506" s="177" t="s">
        <v>1342</v>
      </c>
      <c r="BW4506" s="177" t="s">
        <v>8448</v>
      </c>
    </row>
    <row r="4507" spans="51:75" x14ac:dyDescent="0.3">
      <c r="AY4507" s="226" t="e">
        <f>VLOOKUP(C4507,#REF!, 2,FALSE)</f>
        <v>#REF!</v>
      </c>
      <c r="BM4507" s="177" t="s">
        <v>1620</v>
      </c>
      <c r="BN4507" s="177" t="s">
        <v>16979</v>
      </c>
      <c r="BO4507" s="177" t="s">
        <v>9209</v>
      </c>
      <c r="BU4507" s="177" t="s">
        <v>1620</v>
      </c>
      <c r="BV4507" s="177" t="s">
        <v>16979</v>
      </c>
      <c r="BW4507" s="177" t="s">
        <v>9209</v>
      </c>
    </row>
    <row r="4508" spans="51:75" x14ac:dyDescent="0.3">
      <c r="AY4508" s="226" t="e">
        <f>VLOOKUP(C4508,#REF!, 2,FALSE)</f>
        <v>#REF!</v>
      </c>
      <c r="BM4508" s="177" t="s">
        <v>1621</v>
      </c>
      <c r="BN4508" s="177" t="s">
        <v>16979</v>
      </c>
      <c r="BO4508" s="177" t="s">
        <v>2510</v>
      </c>
      <c r="BU4508" s="177" t="s">
        <v>1621</v>
      </c>
      <c r="BV4508" s="177" t="s">
        <v>16979</v>
      </c>
      <c r="BW4508" s="177" t="s">
        <v>2510</v>
      </c>
    </row>
    <row r="4509" spans="51:75" x14ac:dyDescent="0.3">
      <c r="AY4509" s="226" t="e">
        <f>VLOOKUP(C4509,#REF!, 2,FALSE)</f>
        <v>#REF!</v>
      </c>
      <c r="BM4509" s="177" t="s">
        <v>9210</v>
      </c>
      <c r="BN4509" s="177" t="s">
        <v>1272</v>
      </c>
      <c r="BO4509" s="177" t="s">
        <v>8829</v>
      </c>
      <c r="BU4509" s="177" t="s">
        <v>9210</v>
      </c>
      <c r="BV4509" s="177" t="s">
        <v>1272</v>
      </c>
      <c r="BW4509" s="177" t="s">
        <v>8829</v>
      </c>
    </row>
    <row r="4510" spans="51:75" x14ac:dyDescent="0.3">
      <c r="AY4510" s="226" t="e">
        <f>VLOOKUP(C4510,#REF!, 2,FALSE)</f>
        <v>#REF!</v>
      </c>
      <c r="BM4510" s="177" t="s">
        <v>9211</v>
      </c>
      <c r="BN4510" s="177" t="s">
        <v>3005</v>
      </c>
      <c r="BO4510" s="177" t="s">
        <v>7854</v>
      </c>
      <c r="BU4510" s="177" t="s">
        <v>9211</v>
      </c>
      <c r="BV4510" s="177" t="s">
        <v>3005</v>
      </c>
      <c r="BW4510" s="177" t="s">
        <v>7854</v>
      </c>
    </row>
    <row r="4511" spans="51:75" x14ac:dyDescent="0.3">
      <c r="AY4511" s="226" t="e">
        <f>VLOOKUP(C4511,#REF!, 2,FALSE)</f>
        <v>#REF!</v>
      </c>
      <c r="BM4511" s="177" t="s">
        <v>9212</v>
      </c>
      <c r="BN4511" s="177" t="s">
        <v>3245</v>
      </c>
      <c r="BO4511" s="177" t="s">
        <v>788</v>
      </c>
      <c r="BU4511" s="177" t="s">
        <v>9212</v>
      </c>
      <c r="BV4511" s="177" t="s">
        <v>3245</v>
      </c>
      <c r="BW4511" s="177" t="s">
        <v>788</v>
      </c>
    </row>
    <row r="4512" spans="51:75" x14ac:dyDescent="0.3">
      <c r="AY4512" s="226" t="e">
        <f>VLOOKUP(C4512,#REF!, 2,FALSE)</f>
        <v>#REF!</v>
      </c>
      <c r="BM4512" s="177" t="s">
        <v>298</v>
      </c>
      <c r="BN4512" s="177" t="s">
        <v>1272</v>
      </c>
      <c r="BO4512" s="177" t="s">
        <v>6103</v>
      </c>
      <c r="BU4512" s="177" t="s">
        <v>298</v>
      </c>
      <c r="BV4512" s="177" t="s">
        <v>1272</v>
      </c>
      <c r="BW4512" s="177" t="s">
        <v>6103</v>
      </c>
    </row>
    <row r="4513" spans="51:75" x14ac:dyDescent="0.3">
      <c r="AY4513" s="226" t="e">
        <f>VLOOKUP(C4513,#REF!, 2,FALSE)</f>
        <v>#REF!</v>
      </c>
      <c r="BM4513" s="177" t="s">
        <v>9213</v>
      </c>
      <c r="BN4513" s="177" t="s">
        <v>2983</v>
      </c>
      <c r="BO4513" s="177" t="s">
        <v>9215</v>
      </c>
      <c r="BU4513" s="177" t="s">
        <v>9213</v>
      </c>
      <c r="BV4513" s="177" t="s">
        <v>2983</v>
      </c>
      <c r="BW4513" s="177" t="s">
        <v>9215</v>
      </c>
    </row>
    <row r="4514" spans="51:75" x14ac:dyDescent="0.3">
      <c r="AY4514" s="226" t="e">
        <f>VLOOKUP(C4514,#REF!, 2,FALSE)</f>
        <v>#REF!</v>
      </c>
      <c r="BM4514" s="177" t="s">
        <v>9216</v>
      </c>
      <c r="BN4514" s="177" t="s">
        <v>16979</v>
      </c>
      <c r="BO4514" s="177" t="s">
        <v>1099</v>
      </c>
      <c r="BU4514" s="177" t="s">
        <v>9216</v>
      </c>
      <c r="BV4514" s="177" t="s">
        <v>16979</v>
      </c>
      <c r="BW4514" s="177" t="s">
        <v>1099</v>
      </c>
    </row>
    <row r="4515" spans="51:75" x14ac:dyDescent="0.3">
      <c r="AY4515" s="226" t="e">
        <f>VLOOKUP(C4515,#REF!, 2,FALSE)</f>
        <v>#REF!</v>
      </c>
      <c r="BM4515" s="177" t="s">
        <v>9217</v>
      </c>
      <c r="BN4515" s="177" t="s">
        <v>1139</v>
      </c>
      <c r="BO4515" s="177" t="s">
        <v>4071</v>
      </c>
      <c r="BU4515" s="177" t="s">
        <v>9217</v>
      </c>
      <c r="BV4515" s="177" t="s">
        <v>1139</v>
      </c>
      <c r="BW4515" s="177" t="s">
        <v>4071</v>
      </c>
    </row>
    <row r="4516" spans="51:75" x14ac:dyDescent="0.3">
      <c r="AY4516" s="226" t="e">
        <f>VLOOKUP(C4516,#REF!, 2,FALSE)</f>
        <v>#REF!</v>
      </c>
      <c r="BM4516" s="177" t="s">
        <v>9218</v>
      </c>
      <c r="BN4516" s="177" t="s">
        <v>1272</v>
      </c>
      <c r="BO4516" s="177" t="s">
        <v>1064</v>
      </c>
      <c r="BU4516" s="177" t="s">
        <v>9218</v>
      </c>
      <c r="BV4516" s="177" t="s">
        <v>1272</v>
      </c>
      <c r="BW4516" s="177" t="s">
        <v>1064</v>
      </c>
    </row>
    <row r="4517" spans="51:75" x14ac:dyDescent="0.3">
      <c r="AY4517" s="226" t="e">
        <f>VLOOKUP(C4517,#REF!, 2,FALSE)</f>
        <v>#REF!</v>
      </c>
      <c r="BM4517" s="177" t="s">
        <v>9219</v>
      </c>
      <c r="BN4517" s="177" t="s">
        <v>16979</v>
      </c>
      <c r="BO4517" s="177" t="s">
        <v>5454</v>
      </c>
      <c r="BU4517" s="177" t="s">
        <v>9219</v>
      </c>
      <c r="BV4517" s="177" t="s">
        <v>16979</v>
      </c>
      <c r="BW4517" s="177" t="s">
        <v>5454</v>
      </c>
    </row>
    <row r="4518" spans="51:75" x14ac:dyDescent="0.3">
      <c r="AY4518" s="226" t="e">
        <f>VLOOKUP(C4518,#REF!, 2,FALSE)</f>
        <v>#REF!</v>
      </c>
      <c r="BM4518" s="177" t="s">
        <v>9220</v>
      </c>
      <c r="BN4518" s="177" t="s">
        <v>16979</v>
      </c>
      <c r="BO4518" s="177" t="s">
        <v>9221</v>
      </c>
      <c r="BU4518" s="177" t="s">
        <v>9220</v>
      </c>
      <c r="BV4518" s="177" t="s">
        <v>16979</v>
      </c>
      <c r="BW4518" s="177" t="s">
        <v>9221</v>
      </c>
    </row>
    <row r="4519" spans="51:75" x14ac:dyDescent="0.3">
      <c r="AY4519" s="226" t="e">
        <f>VLOOKUP(C4519,#REF!, 2,FALSE)</f>
        <v>#REF!</v>
      </c>
      <c r="BM4519" s="177" t="s">
        <v>9222</v>
      </c>
      <c r="BN4519" s="177" t="s">
        <v>661</v>
      </c>
      <c r="BO4519" s="177" t="s">
        <v>8448</v>
      </c>
      <c r="BU4519" s="177" t="s">
        <v>9222</v>
      </c>
      <c r="BV4519" s="177" t="s">
        <v>661</v>
      </c>
      <c r="BW4519" s="177" t="s">
        <v>8448</v>
      </c>
    </row>
    <row r="4520" spans="51:75" x14ac:dyDescent="0.3">
      <c r="AY4520" s="226" t="e">
        <f>VLOOKUP(C4520,#REF!, 2,FALSE)</f>
        <v>#REF!</v>
      </c>
      <c r="BM4520" s="177" t="s">
        <v>9224</v>
      </c>
      <c r="BN4520" s="177" t="s">
        <v>669</v>
      </c>
      <c r="BO4520" s="177" t="s">
        <v>3156</v>
      </c>
      <c r="BU4520" s="177" t="s">
        <v>9224</v>
      </c>
      <c r="BV4520" s="177" t="s">
        <v>669</v>
      </c>
      <c r="BW4520" s="177" t="s">
        <v>3156</v>
      </c>
    </row>
    <row r="4521" spans="51:75" x14ac:dyDescent="0.3">
      <c r="AY4521" s="226" t="e">
        <f>VLOOKUP(C4521,#REF!, 2,FALSE)</f>
        <v>#REF!</v>
      </c>
      <c r="BM4521" s="177" t="s">
        <v>9225</v>
      </c>
      <c r="BN4521" s="177" t="s">
        <v>1272</v>
      </c>
      <c r="BO4521" s="177" t="s">
        <v>1967</v>
      </c>
      <c r="BU4521" s="177" t="s">
        <v>9225</v>
      </c>
      <c r="BV4521" s="177" t="s">
        <v>1272</v>
      </c>
      <c r="BW4521" s="177" t="s">
        <v>1967</v>
      </c>
    </row>
    <row r="4522" spans="51:75" x14ac:dyDescent="0.3">
      <c r="AY4522" s="226" t="e">
        <f>VLOOKUP(C4522,#REF!, 2,FALSE)</f>
        <v>#REF!</v>
      </c>
      <c r="BM4522" s="177" t="s">
        <v>1622</v>
      </c>
      <c r="BN4522" s="177" t="s">
        <v>783</v>
      </c>
      <c r="BO4522" s="177" t="s">
        <v>9201</v>
      </c>
      <c r="BU4522" s="177" t="s">
        <v>1622</v>
      </c>
      <c r="BV4522" s="177" t="s">
        <v>783</v>
      </c>
      <c r="BW4522" s="177" t="s">
        <v>9201</v>
      </c>
    </row>
    <row r="4523" spans="51:75" x14ac:dyDescent="0.3">
      <c r="AY4523" s="226" t="e">
        <f>VLOOKUP(C4523,#REF!, 2,FALSE)</f>
        <v>#REF!</v>
      </c>
      <c r="BM4523" s="177" t="s">
        <v>1623</v>
      </c>
      <c r="BN4523" s="177" t="s">
        <v>1269</v>
      </c>
      <c r="BO4523" s="177" t="s">
        <v>9201</v>
      </c>
      <c r="BU4523" s="177" t="s">
        <v>1623</v>
      </c>
      <c r="BV4523" s="177" t="s">
        <v>1269</v>
      </c>
      <c r="BW4523" s="177" t="s">
        <v>9201</v>
      </c>
    </row>
    <row r="4524" spans="51:75" x14ac:dyDescent="0.3">
      <c r="AY4524" s="226" t="e">
        <f>VLOOKUP(C4524,#REF!, 2,FALSE)</f>
        <v>#REF!</v>
      </c>
      <c r="BM4524" s="177" t="s">
        <v>1624</v>
      </c>
      <c r="BN4524" s="177" t="s">
        <v>637</v>
      </c>
      <c r="BO4524" s="177" t="s">
        <v>8221</v>
      </c>
      <c r="BU4524" s="177" t="s">
        <v>1624</v>
      </c>
      <c r="BV4524" s="177" t="s">
        <v>637</v>
      </c>
      <c r="BW4524" s="177" t="s">
        <v>8221</v>
      </c>
    </row>
    <row r="4525" spans="51:75" x14ac:dyDescent="0.3">
      <c r="AY4525" s="226" t="e">
        <f>VLOOKUP(C4525,#REF!, 2,FALSE)</f>
        <v>#REF!</v>
      </c>
      <c r="BM4525" s="177" t="s">
        <v>9226</v>
      </c>
      <c r="BN4525" s="177" t="s">
        <v>16979</v>
      </c>
      <c r="BO4525" s="177" t="s">
        <v>6840</v>
      </c>
      <c r="BU4525" s="177" t="s">
        <v>9226</v>
      </c>
      <c r="BV4525" s="177" t="s">
        <v>16979</v>
      </c>
      <c r="BW4525" s="177" t="s">
        <v>6840</v>
      </c>
    </row>
    <row r="4526" spans="51:75" x14ac:dyDescent="0.3">
      <c r="AY4526" s="226" t="e">
        <f>VLOOKUP(C4526,#REF!, 2,FALSE)</f>
        <v>#REF!</v>
      </c>
      <c r="BM4526" s="177" t="s">
        <v>9227</v>
      </c>
      <c r="BN4526" s="177" t="s">
        <v>1342</v>
      </c>
      <c r="BO4526" s="177" t="s">
        <v>2826</v>
      </c>
      <c r="BU4526" s="177" t="s">
        <v>9227</v>
      </c>
      <c r="BV4526" s="177" t="s">
        <v>1342</v>
      </c>
      <c r="BW4526" s="177" t="s">
        <v>2826</v>
      </c>
    </row>
    <row r="4527" spans="51:75" x14ac:dyDescent="0.3">
      <c r="AY4527" s="226" t="e">
        <f>VLOOKUP(C4527,#REF!, 2,FALSE)</f>
        <v>#REF!</v>
      </c>
      <c r="BM4527" s="177" t="s">
        <v>9228</v>
      </c>
      <c r="BN4527" s="177" t="s">
        <v>1342</v>
      </c>
      <c r="BO4527" s="177" t="s">
        <v>9229</v>
      </c>
      <c r="BU4527" s="177" t="s">
        <v>9228</v>
      </c>
      <c r="BV4527" s="177" t="s">
        <v>1342</v>
      </c>
      <c r="BW4527" s="177" t="s">
        <v>9229</v>
      </c>
    </row>
    <row r="4528" spans="51:75" x14ac:dyDescent="0.3">
      <c r="AY4528" s="226" t="e">
        <f>VLOOKUP(C4528,#REF!, 2,FALSE)</f>
        <v>#REF!</v>
      </c>
      <c r="BM4528" s="177" t="s">
        <v>9230</v>
      </c>
      <c r="BN4528" s="177" t="s">
        <v>1342</v>
      </c>
      <c r="BO4528" s="177" t="s">
        <v>9208</v>
      </c>
      <c r="BU4528" s="177" t="s">
        <v>9230</v>
      </c>
      <c r="BV4528" s="177" t="s">
        <v>1342</v>
      </c>
      <c r="BW4528" s="177" t="s">
        <v>9208</v>
      </c>
    </row>
    <row r="4529" spans="51:75" x14ac:dyDescent="0.3">
      <c r="AY4529" s="226" t="e">
        <f>VLOOKUP(C4529,#REF!, 2,FALSE)</f>
        <v>#REF!</v>
      </c>
      <c r="BM4529" s="177" t="s">
        <v>1625</v>
      </c>
      <c r="BN4529" s="177" t="s">
        <v>3045</v>
      </c>
      <c r="BO4529" s="177" t="s">
        <v>9231</v>
      </c>
      <c r="BU4529" s="177" t="s">
        <v>1625</v>
      </c>
      <c r="BV4529" s="177" t="s">
        <v>3045</v>
      </c>
      <c r="BW4529" s="177" t="s">
        <v>9231</v>
      </c>
    </row>
    <row r="4530" spans="51:75" x14ac:dyDescent="0.3">
      <c r="AY4530" s="226" t="e">
        <f>VLOOKUP(C4530,#REF!, 2,FALSE)</f>
        <v>#REF!</v>
      </c>
      <c r="BM4530" s="177" t="s">
        <v>9232</v>
      </c>
      <c r="BN4530" s="177" t="s">
        <v>3045</v>
      </c>
      <c r="BO4530" s="177" t="s">
        <v>9233</v>
      </c>
      <c r="BU4530" s="177" t="s">
        <v>9232</v>
      </c>
      <c r="BV4530" s="177" t="s">
        <v>3045</v>
      </c>
      <c r="BW4530" s="177" t="s">
        <v>9233</v>
      </c>
    </row>
    <row r="4531" spans="51:75" x14ac:dyDescent="0.3">
      <c r="AY4531" s="226" t="e">
        <f>VLOOKUP(C4531,#REF!, 2,FALSE)</f>
        <v>#REF!</v>
      </c>
      <c r="BM4531" s="177" t="s">
        <v>1626</v>
      </c>
      <c r="BN4531" s="177" t="s">
        <v>1342</v>
      </c>
      <c r="BO4531" s="177" t="s">
        <v>3134</v>
      </c>
      <c r="BU4531" s="177" t="s">
        <v>1626</v>
      </c>
      <c r="BV4531" s="177" t="s">
        <v>1342</v>
      </c>
      <c r="BW4531" s="177" t="s">
        <v>3134</v>
      </c>
    </row>
    <row r="4532" spans="51:75" x14ac:dyDescent="0.3">
      <c r="AY4532" s="226" t="e">
        <f>VLOOKUP(C4532,#REF!, 2,FALSE)</f>
        <v>#REF!</v>
      </c>
      <c r="BM4532" s="177" t="s">
        <v>9235</v>
      </c>
      <c r="BN4532" s="177" t="s">
        <v>1342</v>
      </c>
      <c r="BO4532" s="177" t="s">
        <v>9231</v>
      </c>
      <c r="BU4532" s="177" t="s">
        <v>9235</v>
      </c>
      <c r="BV4532" s="177" t="s">
        <v>1342</v>
      </c>
      <c r="BW4532" s="177" t="s">
        <v>9231</v>
      </c>
    </row>
    <row r="4533" spans="51:75" x14ac:dyDescent="0.3">
      <c r="AY4533" s="226" t="e">
        <f>VLOOKUP(C4533,#REF!, 2,FALSE)</f>
        <v>#REF!</v>
      </c>
      <c r="BM4533" s="177" t="s">
        <v>9236</v>
      </c>
      <c r="BN4533" s="177" t="s">
        <v>3199</v>
      </c>
      <c r="BO4533" s="177" t="s">
        <v>3396</v>
      </c>
      <c r="BU4533" s="177" t="s">
        <v>9236</v>
      </c>
      <c r="BV4533" s="177" t="s">
        <v>3199</v>
      </c>
      <c r="BW4533" s="177" t="s">
        <v>3396</v>
      </c>
    </row>
    <row r="4534" spans="51:75" x14ac:dyDescent="0.3">
      <c r="AY4534" s="226" t="e">
        <f>VLOOKUP(C4534,#REF!, 2,FALSE)</f>
        <v>#REF!</v>
      </c>
      <c r="BM4534" s="177" t="s">
        <v>9237</v>
      </c>
      <c r="BN4534" s="177" t="s">
        <v>16979</v>
      </c>
      <c r="BO4534" s="177" t="s">
        <v>4221</v>
      </c>
      <c r="BU4534" s="177" t="s">
        <v>9237</v>
      </c>
      <c r="BV4534" s="177" t="s">
        <v>16979</v>
      </c>
      <c r="BW4534" s="177" t="s">
        <v>4221</v>
      </c>
    </row>
    <row r="4535" spans="51:75" x14ac:dyDescent="0.3">
      <c r="AY4535" s="226" t="e">
        <f>VLOOKUP(C4535,#REF!, 2,FALSE)</f>
        <v>#REF!</v>
      </c>
      <c r="BM4535" s="177" t="s">
        <v>9239</v>
      </c>
      <c r="BN4535" s="177" t="s">
        <v>16979</v>
      </c>
      <c r="BO4535" s="177" t="s">
        <v>8694</v>
      </c>
      <c r="BU4535" s="177" t="s">
        <v>9239</v>
      </c>
      <c r="BV4535" s="177" t="s">
        <v>16979</v>
      </c>
      <c r="BW4535" s="177" t="s">
        <v>8694</v>
      </c>
    </row>
    <row r="4536" spans="51:75" x14ac:dyDescent="0.3">
      <c r="AY4536" s="226" t="e">
        <f>VLOOKUP(C4536,#REF!, 2,FALSE)</f>
        <v>#REF!</v>
      </c>
      <c r="BM4536" s="177" t="s">
        <v>9242</v>
      </c>
      <c r="BN4536" s="177" t="s">
        <v>16979</v>
      </c>
      <c r="BO4536" s="177" t="s">
        <v>9243</v>
      </c>
      <c r="BU4536" s="177" t="s">
        <v>9242</v>
      </c>
      <c r="BV4536" s="177" t="s">
        <v>16979</v>
      </c>
      <c r="BW4536" s="177" t="s">
        <v>9243</v>
      </c>
    </row>
    <row r="4537" spans="51:75" x14ac:dyDescent="0.3">
      <c r="AY4537" s="226" t="e">
        <f>VLOOKUP(C4537,#REF!, 2,FALSE)</f>
        <v>#REF!</v>
      </c>
      <c r="BM4537" s="177" t="s">
        <v>9244</v>
      </c>
      <c r="BN4537" s="177" t="s">
        <v>3045</v>
      </c>
      <c r="BO4537" s="177" t="s">
        <v>1127</v>
      </c>
      <c r="BU4537" s="177" t="s">
        <v>9244</v>
      </c>
      <c r="BV4537" s="177" t="s">
        <v>3045</v>
      </c>
      <c r="BW4537" s="177" t="s">
        <v>1127</v>
      </c>
    </row>
    <row r="4538" spans="51:75" x14ac:dyDescent="0.3">
      <c r="AY4538" s="226" t="e">
        <f>VLOOKUP(C4538,#REF!, 2,FALSE)</f>
        <v>#REF!</v>
      </c>
      <c r="BM4538" s="177" t="s">
        <v>9246</v>
      </c>
      <c r="BN4538" s="177" t="s">
        <v>3045</v>
      </c>
      <c r="BO4538" s="177" t="s">
        <v>9247</v>
      </c>
      <c r="BU4538" s="177" t="s">
        <v>9246</v>
      </c>
      <c r="BV4538" s="177" t="s">
        <v>3045</v>
      </c>
      <c r="BW4538" s="177" t="s">
        <v>9247</v>
      </c>
    </row>
    <row r="4539" spans="51:75" x14ac:dyDescent="0.3">
      <c r="AY4539" s="226" t="e">
        <f>VLOOKUP(C4539,#REF!, 2,FALSE)</f>
        <v>#REF!</v>
      </c>
      <c r="BM4539" s="177" t="s">
        <v>9249</v>
      </c>
      <c r="BN4539" s="177" t="s">
        <v>3045</v>
      </c>
      <c r="BO4539" s="177" t="s">
        <v>8708</v>
      </c>
      <c r="BU4539" s="177" t="s">
        <v>9249</v>
      </c>
      <c r="BV4539" s="177" t="s">
        <v>3045</v>
      </c>
      <c r="BW4539" s="177" t="s">
        <v>8708</v>
      </c>
    </row>
    <row r="4540" spans="51:75" x14ac:dyDescent="0.3">
      <c r="AY4540" s="226" t="e">
        <f>VLOOKUP(C4540,#REF!, 2,FALSE)</f>
        <v>#REF!</v>
      </c>
      <c r="BM4540" s="177" t="s">
        <v>9250</v>
      </c>
      <c r="BN4540" s="177" t="s">
        <v>3045</v>
      </c>
      <c r="BO4540" s="177" t="s">
        <v>1673</v>
      </c>
      <c r="BU4540" s="177" t="s">
        <v>9250</v>
      </c>
      <c r="BV4540" s="177" t="s">
        <v>3045</v>
      </c>
      <c r="BW4540" s="177" t="s">
        <v>1673</v>
      </c>
    </row>
    <row r="4541" spans="51:75" x14ac:dyDescent="0.3">
      <c r="AY4541" s="226" t="e">
        <f>VLOOKUP(C4541,#REF!, 2,FALSE)</f>
        <v>#REF!</v>
      </c>
      <c r="BM4541" s="177" t="s">
        <v>9251</v>
      </c>
      <c r="BN4541" s="177" t="s">
        <v>3045</v>
      </c>
      <c r="BO4541" s="177" t="s">
        <v>8413</v>
      </c>
      <c r="BU4541" s="177" t="s">
        <v>9251</v>
      </c>
      <c r="BV4541" s="177" t="s">
        <v>3045</v>
      </c>
      <c r="BW4541" s="177" t="s">
        <v>8413</v>
      </c>
    </row>
    <row r="4542" spans="51:75" x14ac:dyDescent="0.3">
      <c r="AY4542" s="226" t="e">
        <f>VLOOKUP(C4542,#REF!, 2,FALSE)</f>
        <v>#REF!</v>
      </c>
      <c r="BM4542" s="177" t="s">
        <v>9252</v>
      </c>
      <c r="BN4542" s="177" t="s">
        <v>1342</v>
      </c>
      <c r="BO4542" s="177" t="s">
        <v>8413</v>
      </c>
      <c r="BU4542" s="177" t="s">
        <v>9252</v>
      </c>
      <c r="BV4542" s="177" t="s">
        <v>1342</v>
      </c>
      <c r="BW4542" s="177" t="s">
        <v>8413</v>
      </c>
    </row>
    <row r="4543" spans="51:75" x14ac:dyDescent="0.3">
      <c r="AY4543" s="226" t="e">
        <f>VLOOKUP(C4543,#REF!, 2,FALSE)</f>
        <v>#REF!</v>
      </c>
      <c r="BM4543" s="177" t="s">
        <v>9254</v>
      </c>
      <c r="BN4543" s="177" t="s">
        <v>3045</v>
      </c>
      <c r="BO4543" s="177" t="s">
        <v>1338</v>
      </c>
      <c r="BU4543" s="177" t="s">
        <v>9254</v>
      </c>
      <c r="BV4543" s="177" t="s">
        <v>3045</v>
      </c>
      <c r="BW4543" s="177" t="s">
        <v>1338</v>
      </c>
    </row>
    <row r="4544" spans="51:75" x14ac:dyDescent="0.3">
      <c r="AY4544" s="226" t="e">
        <f>VLOOKUP(C4544,#REF!, 2,FALSE)</f>
        <v>#REF!</v>
      </c>
      <c r="BM4544" s="177" t="s">
        <v>9255</v>
      </c>
      <c r="BN4544" s="177" t="s">
        <v>16979</v>
      </c>
      <c r="BO4544" s="177" t="s">
        <v>9256</v>
      </c>
      <c r="BU4544" s="177" t="s">
        <v>9255</v>
      </c>
      <c r="BV4544" s="177" t="s">
        <v>16979</v>
      </c>
      <c r="BW4544" s="177" t="s">
        <v>9256</v>
      </c>
    </row>
    <row r="4545" spans="51:75" x14ac:dyDescent="0.3">
      <c r="AY4545" s="226" t="e">
        <f>VLOOKUP(C4545,#REF!, 2,FALSE)</f>
        <v>#REF!</v>
      </c>
      <c r="BM4545" s="177" t="s">
        <v>9257</v>
      </c>
      <c r="BN4545" s="177" t="s">
        <v>16979</v>
      </c>
      <c r="BO4545" s="177" t="s">
        <v>6792</v>
      </c>
      <c r="BU4545" s="177" t="s">
        <v>9257</v>
      </c>
      <c r="BV4545" s="177" t="s">
        <v>16979</v>
      </c>
      <c r="BW4545" s="177" t="s">
        <v>6792</v>
      </c>
    </row>
    <row r="4546" spans="51:75" x14ac:dyDescent="0.3">
      <c r="AY4546" s="226" t="e">
        <f>VLOOKUP(C4546,#REF!, 2,FALSE)</f>
        <v>#REF!</v>
      </c>
      <c r="BM4546" s="177" t="s">
        <v>9258</v>
      </c>
      <c r="BN4546" s="177" t="s">
        <v>16979</v>
      </c>
      <c r="BO4546" s="177" t="s">
        <v>8015</v>
      </c>
      <c r="BU4546" s="177" t="s">
        <v>9258</v>
      </c>
      <c r="BV4546" s="177" t="s">
        <v>16979</v>
      </c>
      <c r="BW4546" s="177" t="s">
        <v>8015</v>
      </c>
    </row>
    <row r="4547" spans="51:75" x14ac:dyDescent="0.3">
      <c r="AY4547" s="226" t="e">
        <f>VLOOKUP(C4547,#REF!, 2,FALSE)</f>
        <v>#REF!</v>
      </c>
      <c r="BM4547" s="177" t="s">
        <v>9259</v>
      </c>
      <c r="BN4547" s="177" t="s">
        <v>3045</v>
      </c>
      <c r="BO4547" s="177" t="s">
        <v>2691</v>
      </c>
      <c r="BU4547" s="177" t="s">
        <v>9259</v>
      </c>
      <c r="BV4547" s="177" t="s">
        <v>3045</v>
      </c>
      <c r="BW4547" s="177" t="s">
        <v>2691</v>
      </c>
    </row>
    <row r="4548" spans="51:75" x14ac:dyDescent="0.3">
      <c r="AY4548" s="226" t="e">
        <f>VLOOKUP(C4548,#REF!, 2,FALSE)</f>
        <v>#REF!</v>
      </c>
      <c r="BM4548" s="177" t="s">
        <v>9260</v>
      </c>
      <c r="BN4548" s="177" t="s">
        <v>2983</v>
      </c>
      <c r="BO4548" s="177" t="s">
        <v>2983</v>
      </c>
      <c r="BU4548" s="177" t="s">
        <v>9260</v>
      </c>
      <c r="BV4548" s="177" t="s">
        <v>2983</v>
      </c>
      <c r="BW4548" s="177" t="s">
        <v>2983</v>
      </c>
    </row>
    <row r="4549" spans="51:75" x14ac:dyDescent="0.3">
      <c r="AY4549" s="226" t="e">
        <f>VLOOKUP(C4549,#REF!, 2,FALSE)</f>
        <v>#REF!</v>
      </c>
      <c r="BM4549" s="177" t="s">
        <v>9262</v>
      </c>
      <c r="BN4549" s="177" t="s">
        <v>1342</v>
      </c>
      <c r="BO4549" s="177" t="s">
        <v>2691</v>
      </c>
      <c r="BU4549" s="177" t="s">
        <v>9262</v>
      </c>
      <c r="BV4549" s="177" t="s">
        <v>1342</v>
      </c>
      <c r="BW4549" s="177" t="s">
        <v>2691</v>
      </c>
    </row>
    <row r="4550" spans="51:75" x14ac:dyDescent="0.3">
      <c r="AY4550" s="226" t="e">
        <f>VLOOKUP(C4550,#REF!, 2,FALSE)</f>
        <v>#REF!</v>
      </c>
      <c r="BM4550" s="177" t="s">
        <v>9263</v>
      </c>
      <c r="BN4550" s="177" t="s">
        <v>1342</v>
      </c>
      <c r="BO4550" s="177" t="s">
        <v>2691</v>
      </c>
      <c r="BU4550" s="177" t="s">
        <v>9263</v>
      </c>
      <c r="BV4550" s="177" t="s">
        <v>1342</v>
      </c>
      <c r="BW4550" s="177" t="s">
        <v>2691</v>
      </c>
    </row>
    <row r="4551" spans="51:75" x14ac:dyDescent="0.3">
      <c r="AY4551" s="226" t="e">
        <f>VLOOKUP(C4551,#REF!, 2,FALSE)</f>
        <v>#REF!</v>
      </c>
      <c r="BM4551" s="177" t="s">
        <v>299</v>
      </c>
      <c r="BN4551" s="177" t="s">
        <v>771</v>
      </c>
      <c r="BO4551" s="177" t="s">
        <v>1278</v>
      </c>
      <c r="BU4551" s="177" t="s">
        <v>299</v>
      </c>
      <c r="BV4551" s="177" t="s">
        <v>771</v>
      </c>
      <c r="BW4551" s="177" t="s">
        <v>1278</v>
      </c>
    </row>
    <row r="4552" spans="51:75" x14ac:dyDescent="0.3">
      <c r="AY4552" s="226" t="e">
        <f>VLOOKUP(C4552,#REF!, 2,FALSE)</f>
        <v>#REF!</v>
      </c>
      <c r="BM4552" s="177" t="s">
        <v>9264</v>
      </c>
      <c r="BN4552" s="177" t="s">
        <v>16979</v>
      </c>
      <c r="BO4552" s="177" t="s">
        <v>9265</v>
      </c>
      <c r="BU4552" s="177" t="s">
        <v>9264</v>
      </c>
      <c r="BV4552" s="177" t="s">
        <v>16979</v>
      </c>
      <c r="BW4552" s="177" t="s">
        <v>9265</v>
      </c>
    </row>
    <row r="4553" spans="51:75" x14ac:dyDescent="0.3">
      <c r="AY4553" s="226" t="e">
        <f>VLOOKUP(C4553,#REF!, 2,FALSE)</f>
        <v>#REF!</v>
      </c>
      <c r="BM4553" s="177" t="s">
        <v>9266</v>
      </c>
      <c r="BN4553" s="177" t="s">
        <v>16979</v>
      </c>
      <c r="BO4553" s="177" t="s">
        <v>7905</v>
      </c>
      <c r="BU4553" s="177" t="s">
        <v>9266</v>
      </c>
      <c r="BV4553" s="177" t="s">
        <v>16979</v>
      </c>
      <c r="BW4553" s="177" t="s">
        <v>7905</v>
      </c>
    </row>
    <row r="4554" spans="51:75" x14ac:dyDescent="0.3">
      <c r="AY4554" s="226" t="e">
        <f>VLOOKUP(C4554,#REF!, 2,FALSE)</f>
        <v>#REF!</v>
      </c>
      <c r="BM4554" s="177" t="s">
        <v>9267</v>
      </c>
      <c r="BN4554" s="177" t="s">
        <v>628</v>
      </c>
      <c r="BO4554" s="177" t="s">
        <v>9268</v>
      </c>
      <c r="BU4554" s="177" t="s">
        <v>9267</v>
      </c>
      <c r="BV4554" s="177" t="s">
        <v>628</v>
      </c>
      <c r="BW4554" s="177" t="s">
        <v>9268</v>
      </c>
    </row>
    <row r="4555" spans="51:75" x14ac:dyDescent="0.3">
      <c r="AY4555" s="226" t="e">
        <f>VLOOKUP(C4555,#REF!, 2,FALSE)</f>
        <v>#REF!</v>
      </c>
      <c r="BM4555" s="177" t="s">
        <v>9269</v>
      </c>
      <c r="BN4555" s="177" t="s">
        <v>810</v>
      </c>
      <c r="BO4555" s="177" t="s">
        <v>9270</v>
      </c>
      <c r="BU4555" s="177" t="s">
        <v>9269</v>
      </c>
      <c r="BV4555" s="177" t="s">
        <v>810</v>
      </c>
      <c r="BW4555" s="177" t="s">
        <v>9270</v>
      </c>
    </row>
    <row r="4556" spans="51:75" x14ac:dyDescent="0.3">
      <c r="AY4556" s="226" t="e">
        <f>VLOOKUP(C4556,#REF!, 2,FALSE)</f>
        <v>#REF!</v>
      </c>
      <c r="BM4556" s="177" t="s">
        <v>9271</v>
      </c>
      <c r="BN4556" s="177" t="s">
        <v>625</v>
      </c>
      <c r="BO4556" s="177" t="s">
        <v>9272</v>
      </c>
      <c r="BU4556" s="177" t="s">
        <v>9271</v>
      </c>
      <c r="BV4556" s="177" t="s">
        <v>625</v>
      </c>
      <c r="BW4556" s="177" t="s">
        <v>9272</v>
      </c>
    </row>
    <row r="4557" spans="51:75" x14ac:dyDescent="0.3">
      <c r="AY4557" s="226" t="e">
        <f>VLOOKUP(C4557,#REF!, 2,FALSE)</f>
        <v>#REF!</v>
      </c>
      <c r="BM4557" s="177" t="s">
        <v>9273</v>
      </c>
      <c r="BN4557" s="177" t="s">
        <v>810</v>
      </c>
      <c r="BO4557" s="177" t="s">
        <v>9166</v>
      </c>
      <c r="BU4557" s="177" t="s">
        <v>9273</v>
      </c>
      <c r="BV4557" s="177" t="s">
        <v>810</v>
      </c>
      <c r="BW4557" s="177" t="s">
        <v>9166</v>
      </c>
    </row>
    <row r="4558" spans="51:75" x14ac:dyDescent="0.3">
      <c r="AY4558" s="226" t="e">
        <f>VLOOKUP(C4558,#REF!, 2,FALSE)</f>
        <v>#REF!</v>
      </c>
      <c r="BM4558" s="177" t="s">
        <v>1627</v>
      </c>
      <c r="BN4558" s="177" t="s">
        <v>1269</v>
      </c>
      <c r="BO4558" s="177" t="s">
        <v>9268</v>
      </c>
      <c r="BU4558" s="177" t="s">
        <v>1627</v>
      </c>
      <c r="BV4558" s="177" t="s">
        <v>1269</v>
      </c>
      <c r="BW4558" s="177" t="s">
        <v>9268</v>
      </c>
    </row>
    <row r="4559" spans="51:75" x14ac:dyDescent="0.3">
      <c r="AY4559" s="226" t="e">
        <f>VLOOKUP(C4559,#REF!, 2,FALSE)</f>
        <v>#REF!</v>
      </c>
      <c r="BM4559" s="177" t="s">
        <v>9274</v>
      </c>
      <c r="BN4559" s="177" t="s">
        <v>657</v>
      </c>
      <c r="BO4559" s="177" t="s">
        <v>2172</v>
      </c>
      <c r="BU4559" s="177" t="s">
        <v>9274</v>
      </c>
      <c r="BV4559" s="177" t="s">
        <v>657</v>
      </c>
      <c r="BW4559" s="177" t="s">
        <v>2172</v>
      </c>
    </row>
    <row r="4560" spans="51:75" x14ac:dyDescent="0.3">
      <c r="AY4560" s="226" t="e">
        <f>VLOOKUP(C4560,#REF!, 2,FALSE)</f>
        <v>#REF!</v>
      </c>
      <c r="BM4560" s="177" t="s">
        <v>9275</v>
      </c>
      <c r="BN4560" s="177" t="s">
        <v>625</v>
      </c>
      <c r="BO4560" s="177" t="s">
        <v>8433</v>
      </c>
      <c r="BU4560" s="177" t="s">
        <v>9275</v>
      </c>
      <c r="BV4560" s="177" t="s">
        <v>625</v>
      </c>
      <c r="BW4560" s="177" t="s">
        <v>8433</v>
      </c>
    </row>
    <row r="4561" spans="51:75" x14ac:dyDescent="0.3">
      <c r="AY4561" s="226" t="e">
        <f>VLOOKUP(C4561,#REF!, 2,FALSE)</f>
        <v>#REF!</v>
      </c>
      <c r="BM4561" s="177" t="s">
        <v>9277</v>
      </c>
      <c r="BN4561" s="177" t="s">
        <v>852</v>
      </c>
      <c r="BO4561" s="177" t="s">
        <v>8512</v>
      </c>
      <c r="BU4561" s="177" t="s">
        <v>9277</v>
      </c>
      <c r="BV4561" s="177" t="s">
        <v>852</v>
      </c>
      <c r="BW4561" s="177" t="s">
        <v>8512</v>
      </c>
    </row>
    <row r="4562" spans="51:75" x14ac:dyDescent="0.3">
      <c r="AY4562" s="226" t="e">
        <f>VLOOKUP(C4562,#REF!, 2,FALSE)</f>
        <v>#REF!</v>
      </c>
      <c r="BM4562" s="177" t="s">
        <v>9278</v>
      </c>
      <c r="BN4562" s="177" t="s">
        <v>849</v>
      </c>
      <c r="BO4562" s="177" t="s">
        <v>4485</v>
      </c>
      <c r="BU4562" s="177" t="s">
        <v>9278</v>
      </c>
      <c r="BV4562" s="177" t="s">
        <v>849</v>
      </c>
      <c r="BW4562" s="177" t="s">
        <v>4485</v>
      </c>
    </row>
    <row r="4563" spans="51:75" x14ac:dyDescent="0.3">
      <c r="AY4563" s="226" t="e">
        <f>VLOOKUP(C4563,#REF!, 2,FALSE)</f>
        <v>#REF!</v>
      </c>
      <c r="BM4563" s="177" t="s">
        <v>9280</v>
      </c>
      <c r="BN4563" s="177" t="s">
        <v>16979</v>
      </c>
      <c r="BO4563" s="177" t="s">
        <v>2510</v>
      </c>
      <c r="BU4563" s="177" t="s">
        <v>9280</v>
      </c>
      <c r="BV4563" s="177" t="s">
        <v>16979</v>
      </c>
      <c r="BW4563" s="177" t="s">
        <v>2510</v>
      </c>
    </row>
    <row r="4564" spans="51:75" x14ac:dyDescent="0.3">
      <c r="AY4564" s="226" t="e">
        <f>VLOOKUP(C4564,#REF!, 2,FALSE)</f>
        <v>#REF!</v>
      </c>
      <c r="BM4564" s="177" t="s">
        <v>9281</v>
      </c>
      <c r="BN4564" s="177" t="s">
        <v>16979</v>
      </c>
      <c r="BO4564" s="177" t="s">
        <v>1052</v>
      </c>
      <c r="BU4564" s="177" t="s">
        <v>9281</v>
      </c>
      <c r="BV4564" s="177" t="s">
        <v>16979</v>
      </c>
      <c r="BW4564" s="177" t="s">
        <v>1052</v>
      </c>
    </row>
    <row r="4565" spans="51:75" x14ac:dyDescent="0.3">
      <c r="AY4565" s="226" t="e">
        <f>VLOOKUP(C4565,#REF!, 2,FALSE)</f>
        <v>#REF!</v>
      </c>
      <c r="BM4565" s="177" t="s">
        <v>9282</v>
      </c>
      <c r="BN4565" s="177" t="s">
        <v>16979</v>
      </c>
      <c r="BO4565" s="177" t="s">
        <v>2172</v>
      </c>
      <c r="BU4565" s="177" t="s">
        <v>9282</v>
      </c>
      <c r="BV4565" s="177" t="s">
        <v>16979</v>
      </c>
      <c r="BW4565" s="177" t="s">
        <v>2172</v>
      </c>
    </row>
    <row r="4566" spans="51:75" x14ac:dyDescent="0.3">
      <c r="AY4566" s="226" t="e">
        <f>VLOOKUP(C4566,#REF!, 2,FALSE)</f>
        <v>#REF!</v>
      </c>
      <c r="BM4566" s="177" t="s">
        <v>9284</v>
      </c>
      <c r="BN4566" s="177" t="s">
        <v>775</v>
      </c>
      <c r="BO4566" s="177" t="s">
        <v>9184</v>
      </c>
      <c r="BU4566" s="177" t="s">
        <v>9284</v>
      </c>
      <c r="BV4566" s="177" t="s">
        <v>775</v>
      </c>
      <c r="BW4566" s="177" t="s">
        <v>9184</v>
      </c>
    </row>
    <row r="4567" spans="51:75" x14ac:dyDescent="0.3">
      <c r="AY4567" s="226" t="e">
        <f>VLOOKUP(C4567,#REF!, 2,FALSE)</f>
        <v>#REF!</v>
      </c>
      <c r="BM4567" s="177" t="s">
        <v>9285</v>
      </c>
      <c r="BN4567" s="177" t="s">
        <v>16979</v>
      </c>
      <c r="BO4567" s="177" t="s">
        <v>9286</v>
      </c>
      <c r="BU4567" s="177" t="s">
        <v>9285</v>
      </c>
      <c r="BV4567" s="177" t="s">
        <v>16979</v>
      </c>
      <c r="BW4567" s="177" t="s">
        <v>9286</v>
      </c>
    </row>
    <row r="4568" spans="51:75" x14ac:dyDescent="0.3">
      <c r="AY4568" s="226" t="e">
        <f>VLOOKUP(C4568,#REF!, 2,FALSE)</f>
        <v>#REF!</v>
      </c>
      <c r="BM4568" s="177" t="s">
        <v>9287</v>
      </c>
      <c r="BN4568" s="177" t="s">
        <v>16979</v>
      </c>
      <c r="BO4568" s="177" t="s">
        <v>9240</v>
      </c>
      <c r="BU4568" s="177" t="s">
        <v>9287</v>
      </c>
      <c r="BV4568" s="177" t="s">
        <v>16979</v>
      </c>
      <c r="BW4568" s="177" t="s">
        <v>9240</v>
      </c>
    </row>
    <row r="4569" spans="51:75" x14ac:dyDescent="0.3">
      <c r="AY4569" s="226" t="e">
        <f>VLOOKUP(C4569,#REF!, 2,FALSE)</f>
        <v>#REF!</v>
      </c>
      <c r="BM4569" s="177" t="s">
        <v>9288</v>
      </c>
      <c r="BN4569" s="177" t="s">
        <v>625</v>
      </c>
      <c r="BO4569" s="177" t="s">
        <v>9289</v>
      </c>
      <c r="BU4569" s="177" t="s">
        <v>9288</v>
      </c>
      <c r="BV4569" s="177" t="s">
        <v>625</v>
      </c>
      <c r="BW4569" s="177" t="s">
        <v>9289</v>
      </c>
    </row>
    <row r="4570" spans="51:75" x14ac:dyDescent="0.3">
      <c r="AY4570" s="226" t="e">
        <f>VLOOKUP(C4570,#REF!, 2,FALSE)</f>
        <v>#REF!</v>
      </c>
      <c r="BM4570" s="177" t="s">
        <v>9290</v>
      </c>
      <c r="BN4570" s="177" t="s">
        <v>1342</v>
      </c>
      <c r="BO4570" s="177" t="s">
        <v>2691</v>
      </c>
      <c r="BU4570" s="177" t="s">
        <v>9290</v>
      </c>
      <c r="BV4570" s="177" t="s">
        <v>1342</v>
      </c>
      <c r="BW4570" s="177" t="s">
        <v>2691</v>
      </c>
    </row>
    <row r="4571" spans="51:75" x14ac:dyDescent="0.3">
      <c r="AY4571" s="226" t="e">
        <f>VLOOKUP(C4571,#REF!, 2,FALSE)</f>
        <v>#REF!</v>
      </c>
      <c r="BM4571" s="177" t="s">
        <v>9291</v>
      </c>
      <c r="BN4571" s="177" t="s">
        <v>3045</v>
      </c>
      <c r="BO4571" s="177" t="s">
        <v>8023</v>
      </c>
      <c r="BU4571" s="177" t="s">
        <v>9291</v>
      </c>
      <c r="BV4571" s="177" t="s">
        <v>3045</v>
      </c>
      <c r="BW4571" s="177" t="s">
        <v>8023</v>
      </c>
    </row>
    <row r="4572" spans="51:75" x14ac:dyDescent="0.3">
      <c r="AY4572" s="226" t="e">
        <f>VLOOKUP(C4572,#REF!, 2,FALSE)</f>
        <v>#REF!</v>
      </c>
      <c r="BM4572" s="177" t="s">
        <v>9292</v>
      </c>
      <c r="BN4572" s="177" t="s">
        <v>1269</v>
      </c>
      <c r="BO4572" s="177" t="s">
        <v>9293</v>
      </c>
      <c r="BU4572" s="177" t="s">
        <v>9292</v>
      </c>
      <c r="BV4572" s="177" t="s">
        <v>1269</v>
      </c>
      <c r="BW4572" s="177" t="s">
        <v>9293</v>
      </c>
    </row>
    <row r="4573" spans="51:75" x14ac:dyDescent="0.3">
      <c r="AY4573" s="226" t="e">
        <f>VLOOKUP(C4573,#REF!, 2,FALSE)</f>
        <v>#REF!</v>
      </c>
      <c r="BM4573" s="177" t="s">
        <v>9294</v>
      </c>
      <c r="BN4573" s="177" t="s">
        <v>16979</v>
      </c>
      <c r="BO4573" s="177" t="s">
        <v>8829</v>
      </c>
      <c r="BU4573" s="177" t="s">
        <v>9294</v>
      </c>
      <c r="BV4573" s="177" t="s">
        <v>16979</v>
      </c>
      <c r="BW4573" s="177" t="s">
        <v>8829</v>
      </c>
    </row>
    <row r="4574" spans="51:75" x14ac:dyDescent="0.3">
      <c r="AY4574" s="226" t="e">
        <f>VLOOKUP(C4574,#REF!, 2,FALSE)</f>
        <v>#REF!</v>
      </c>
      <c r="BM4574" s="177" t="s">
        <v>9295</v>
      </c>
      <c r="BN4574" s="177" t="s">
        <v>3199</v>
      </c>
      <c r="BO4574" s="177" t="s">
        <v>9296</v>
      </c>
      <c r="BU4574" s="177" t="s">
        <v>9295</v>
      </c>
      <c r="BV4574" s="177" t="s">
        <v>3199</v>
      </c>
      <c r="BW4574" s="177" t="s">
        <v>9296</v>
      </c>
    </row>
    <row r="4575" spans="51:75" x14ac:dyDescent="0.3">
      <c r="AY4575" s="226" t="e">
        <f>VLOOKUP(C4575,#REF!, 2,FALSE)</f>
        <v>#REF!</v>
      </c>
      <c r="BM4575" s="177" t="s">
        <v>9298</v>
      </c>
      <c r="BN4575" s="177" t="s">
        <v>16979</v>
      </c>
      <c r="BO4575" s="177" t="s">
        <v>9299</v>
      </c>
      <c r="BU4575" s="177" t="s">
        <v>9298</v>
      </c>
      <c r="BV4575" s="177" t="s">
        <v>16979</v>
      </c>
      <c r="BW4575" s="177" t="s">
        <v>9299</v>
      </c>
    </row>
    <row r="4576" spans="51:75" x14ac:dyDescent="0.3">
      <c r="AY4576" s="226" t="e">
        <f>VLOOKUP(C4576,#REF!, 2,FALSE)</f>
        <v>#REF!</v>
      </c>
      <c r="BM4576" s="177" t="s">
        <v>9300</v>
      </c>
      <c r="BN4576" s="177" t="s">
        <v>3199</v>
      </c>
      <c r="BO4576" s="177" t="s">
        <v>7619</v>
      </c>
      <c r="BU4576" s="177" t="s">
        <v>9300</v>
      </c>
      <c r="BV4576" s="177" t="s">
        <v>3199</v>
      </c>
      <c r="BW4576" s="177" t="s">
        <v>7619</v>
      </c>
    </row>
    <row r="4577" spans="51:75" x14ac:dyDescent="0.3">
      <c r="AY4577" s="226" t="e">
        <f>VLOOKUP(C4577,#REF!, 2,FALSE)</f>
        <v>#REF!</v>
      </c>
      <c r="BM4577" s="177" t="s">
        <v>9301</v>
      </c>
      <c r="BN4577" s="177" t="s">
        <v>16979</v>
      </c>
      <c r="BO4577" s="177" t="s">
        <v>7025</v>
      </c>
      <c r="BU4577" s="177" t="s">
        <v>9301</v>
      </c>
      <c r="BV4577" s="177" t="s">
        <v>16979</v>
      </c>
      <c r="BW4577" s="177" t="s">
        <v>7025</v>
      </c>
    </row>
    <row r="4578" spans="51:75" x14ac:dyDescent="0.3">
      <c r="AY4578" s="226" t="e">
        <f>VLOOKUP(C4578,#REF!, 2,FALSE)</f>
        <v>#REF!</v>
      </c>
      <c r="BM4578" s="177" t="s">
        <v>9302</v>
      </c>
      <c r="BN4578" s="177" t="s">
        <v>2983</v>
      </c>
      <c r="BO4578" s="177" t="s">
        <v>9209</v>
      </c>
      <c r="BU4578" s="177" t="s">
        <v>9302</v>
      </c>
      <c r="BV4578" s="177" t="s">
        <v>2983</v>
      </c>
      <c r="BW4578" s="177" t="s">
        <v>9209</v>
      </c>
    </row>
    <row r="4579" spans="51:75" x14ac:dyDescent="0.3">
      <c r="AY4579" s="226" t="e">
        <f>VLOOKUP(C4579,#REF!, 2,FALSE)</f>
        <v>#REF!</v>
      </c>
      <c r="BM4579" s="177" t="s">
        <v>1628</v>
      </c>
      <c r="BN4579" s="177" t="s">
        <v>1342</v>
      </c>
      <c r="BO4579" s="177" t="s">
        <v>9166</v>
      </c>
      <c r="BU4579" s="177" t="s">
        <v>1628</v>
      </c>
      <c r="BV4579" s="177" t="s">
        <v>1342</v>
      </c>
      <c r="BW4579" s="177" t="s">
        <v>9166</v>
      </c>
    </row>
    <row r="4580" spans="51:75" x14ac:dyDescent="0.3">
      <c r="AY4580" s="226" t="e">
        <f>VLOOKUP(C4580,#REF!, 2,FALSE)</f>
        <v>#REF!</v>
      </c>
      <c r="BM4580" s="177" t="s">
        <v>9303</v>
      </c>
      <c r="BN4580" s="177" t="s">
        <v>1342</v>
      </c>
      <c r="BO4580" s="177" t="s">
        <v>9221</v>
      </c>
      <c r="BU4580" s="177" t="s">
        <v>9303</v>
      </c>
      <c r="BV4580" s="177" t="s">
        <v>1342</v>
      </c>
      <c r="BW4580" s="177" t="s">
        <v>9221</v>
      </c>
    </row>
    <row r="4581" spans="51:75" x14ac:dyDescent="0.3">
      <c r="AY4581" s="226" t="e">
        <f>VLOOKUP(C4581,#REF!, 2,FALSE)</f>
        <v>#REF!</v>
      </c>
      <c r="BM4581" s="177" t="s">
        <v>1629</v>
      </c>
      <c r="BN4581" s="177" t="s">
        <v>1342</v>
      </c>
      <c r="BO4581" s="177" t="s">
        <v>9221</v>
      </c>
      <c r="BU4581" s="177" t="s">
        <v>1629</v>
      </c>
      <c r="BV4581" s="177" t="s">
        <v>1342</v>
      </c>
      <c r="BW4581" s="177" t="s">
        <v>9221</v>
      </c>
    </row>
    <row r="4582" spans="51:75" x14ac:dyDescent="0.3">
      <c r="AY4582" s="226" t="e">
        <f>VLOOKUP(C4582,#REF!, 2,FALSE)</f>
        <v>#REF!</v>
      </c>
      <c r="BM4582" s="177" t="s">
        <v>1630</v>
      </c>
      <c r="BN4582" s="177" t="s">
        <v>3045</v>
      </c>
      <c r="BO4582" s="177" t="s">
        <v>9305</v>
      </c>
      <c r="BU4582" s="177" t="s">
        <v>1630</v>
      </c>
      <c r="BV4582" s="177" t="s">
        <v>3045</v>
      </c>
      <c r="BW4582" s="177" t="s">
        <v>9305</v>
      </c>
    </row>
    <row r="4583" spans="51:75" x14ac:dyDescent="0.3">
      <c r="AY4583" s="226" t="e">
        <f>VLOOKUP(C4583,#REF!, 2,FALSE)</f>
        <v>#REF!</v>
      </c>
      <c r="BM4583" s="177" t="s">
        <v>9306</v>
      </c>
      <c r="BN4583" s="177" t="s">
        <v>16979</v>
      </c>
      <c r="BO4583" s="177" t="s">
        <v>4445</v>
      </c>
      <c r="BU4583" s="177" t="s">
        <v>9306</v>
      </c>
      <c r="BV4583" s="177" t="s">
        <v>16979</v>
      </c>
      <c r="BW4583" s="177" t="s">
        <v>4445</v>
      </c>
    </row>
    <row r="4584" spans="51:75" x14ac:dyDescent="0.3">
      <c r="AY4584" s="226" t="e">
        <f>VLOOKUP(C4584,#REF!, 2,FALSE)</f>
        <v>#REF!</v>
      </c>
      <c r="BM4584" s="177" t="s">
        <v>300</v>
      </c>
      <c r="BN4584" s="177" t="s">
        <v>16979</v>
      </c>
      <c r="BO4584" s="177" t="s">
        <v>2053</v>
      </c>
      <c r="BU4584" s="177" t="s">
        <v>300</v>
      </c>
      <c r="BV4584" s="177" t="s">
        <v>16979</v>
      </c>
      <c r="BW4584" s="177" t="s">
        <v>2053</v>
      </c>
    </row>
    <row r="4585" spans="51:75" x14ac:dyDescent="0.3">
      <c r="AY4585" s="226" t="e">
        <f>VLOOKUP(C4585,#REF!, 2,FALSE)</f>
        <v>#REF!</v>
      </c>
      <c r="BM4585" s="177" t="s">
        <v>301</v>
      </c>
      <c r="BN4585" s="177" t="s">
        <v>16979</v>
      </c>
      <c r="BO4585" s="177" t="s">
        <v>7162</v>
      </c>
      <c r="BU4585" s="177" t="s">
        <v>301</v>
      </c>
      <c r="BV4585" s="177" t="s">
        <v>16979</v>
      </c>
      <c r="BW4585" s="177" t="s">
        <v>7162</v>
      </c>
    </row>
    <row r="4586" spans="51:75" x14ac:dyDescent="0.3">
      <c r="AY4586" s="226" t="e">
        <f>VLOOKUP(C4586,#REF!, 2,FALSE)</f>
        <v>#REF!</v>
      </c>
      <c r="BM4586" s="177" t="s">
        <v>9307</v>
      </c>
      <c r="BN4586" s="177" t="s">
        <v>16979</v>
      </c>
      <c r="BO4586" s="177" t="s">
        <v>8672</v>
      </c>
      <c r="BU4586" s="177" t="s">
        <v>9307</v>
      </c>
      <c r="BV4586" s="177" t="s">
        <v>16979</v>
      </c>
      <c r="BW4586" s="177" t="s">
        <v>8672</v>
      </c>
    </row>
    <row r="4587" spans="51:75" x14ac:dyDescent="0.3">
      <c r="AY4587" s="226" t="e">
        <f>VLOOKUP(C4587,#REF!, 2,FALSE)</f>
        <v>#REF!</v>
      </c>
      <c r="BM4587" s="177" t="s">
        <v>9308</v>
      </c>
      <c r="BN4587" s="177" t="s">
        <v>16979</v>
      </c>
      <c r="BO4587" s="177" t="s">
        <v>9309</v>
      </c>
      <c r="BU4587" s="177" t="s">
        <v>9308</v>
      </c>
      <c r="BV4587" s="177" t="s">
        <v>16979</v>
      </c>
      <c r="BW4587" s="177" t="s">
        <v>9309</v>
      </c>
    </row>
    <row r="4588" spans="51:75" x14ac:dyDescent="0.3">
      <c r="AY4588" s="226" t="e">
        <f>VLOOKUP(C4588,#REF!, 2,FALSE)</f>
        <v>#REF!</v>
      </c>
      <c r="BM4588" s="177" t="s">
        <v>9310</v>
      </c>
      <c r="BN4588" s="177" t="s">
        <v>1342</v>
      </c>
      <c r="BO4588" s="177" t="s">
        <v>9311</v>
      </c>
      <c r="BU4588" s="177" t="s">
        <v>9310</v>
      </c>
      <c r="BV4588" s="177" t="s">
        <v>1342</v>
      </c>
      <c r="BW4588" s="177" t="s">
        <v>9311</v>
      </c>
    </row>
    <row r="4589" spans="51:75" x14ac:dyDescent="0.3">
      <c r="AY4589" s="226" t="e">
        <f>VLOOKUP(C4589,#REF!, 2,FALSE)</f>
        <v>#REF!</v>
      </c>
      <c r="BM4589" s="177" t="s">
        <v>9312</v>
      </c>
      <c r="BN4589" s="177" t="s">
        <v>1342</v>
      </c>
      <c r="BO4589" s="177" t="s">
        <v>5980</v>
      </c>
      <c r="BU4589" s="177" t="s">
        <v>9312</v>
      </c>
      <c r="BV4589" s="177" t="s">
        <v>1342</v>
      </c>
      <c r="BW4589" s="177" t="s">
        <v>5980</v>
      </c>
    </row>
    <row r="4590" spans="51:75" x14ac:dyDescent="0.3">
      <c r="AY4590" s="226" t="e">
        <f>VLOOKUP(C4590,#REF!, 2,FALSE)</f>
        <v>#REF!</v>
      </c>
      <c r="BM4590" s="177" t="s">
        <v>9313</v>
      </c>
      <c r="BN4590" s="177" t="s">
        <v>1342</v>
      </c>
      <c r="BO4590" s="177" t="s">
        <v>9314</v>
      </c>
      <c r="BU4590" s="177" t="s">
        <v>9313</v>
      </c>
      <c r="BV4590" s="177" t="s">
        <v>1342</v>
      </c>
      <c r="BW4590" s="177" t="s">
        <v>9314</v>
      </c>
    </row>
    <row r="4591" spans="51:75" x14ac:dyDescent="0.3">
      <c r="AY4591" s="226" t="e">
        <f>VLOOKUP(C4591,#REF!, 2,FALSE)</f>
        <v>#REF!</v>
      </c>
      <c r="BM4591" s="177" t="s">
        <v>9315</v>
      </c>
      <c r="BN4591" s="177" t="s">
        <v>1342</v>
      </c>
      <c r="BO4591" s="177" t="s">
        <v>7571</v>
      </c>
      <c r="BU4591" s="177" t="s">
        <v>9315</v>
      </c>
      <c r="BV4591" s="177" t="s">
        <v>1342</v>
      </c>
      <c r="BW4591" s="177" t="s">
        <v>7571</v>
      </c>
    </row>
    <row r="4592" spans="51:75" x14ac:dyDescent="0.3">
      <c r="AY4592" s="226" t="e">
        <f>VLOOKUP(C4592,#REF!, 2,FALSE)</f>
        <v>#REF!</v>
      </c>
      <c r="BM4592" s="177" t="s">
        <v>9316</v>
      </c>
      <c r="BN4592" s="177" t="s">
        <v>1342</v>
      </c>
      <c r="BO4592" s="177" t="s">
        <v>3586</v>
      </c>
      <c r="BU4592" s="177" t="s">
        <v>9316</v>
      </c>
      <c r="BV4592" s="177" t="s">
        <v>1342</v>
      </c>
      <c r="BW4592" s="177" t="s">
        <v>3586</v>
      </c>
    </row>
    <row r="4593" spans="51:75" x14ac:dyDescent="0.3">
      <c r="AY4593" s="226" t="e">
        <f>VLOOKUP(C4593,#REF!, 2,FALSE)</f>
        <v>#REF!</v>
      </c>
      <c r="BM4593" s="177" t="s">
        <v>9317</v>
      </c>
      <c r="BN4593" s="177" t="s">
        <v>16979</v>
      </c>
      <c r="BO4593" s="177" t="s">
        <v>9318</v>
      </c>
      <c r="BU4593" s="177" t="s">
        <v>9317</v>
      </c>
      <c r="BV4593" s="177" t="s">
        <v>16979</v>
      </c>
      <c r="BW4593" s="177" t="s">
        <v>9318</v>
      </c>
    </row>
    <row r="4594" spans="51:75" x14ac:dyDescent="0.3">
      <c r="AY4594" s="226" t="e">
        <f>VLOOKUP(C4594,#REF!, 2,FALSE)</f>
        <v>#REF!</v>
      </c>
      <c r="BM4594" s="177" t="s">
        <v>1631</v>
      </c>
      <c r="BN4594" s="177" t="s">
        <v>16979</v>
      </c>
      <c r="BO4594" s="177" t="s">
        <v>8781</v>
      </c>
      <c r="BU4594" s="177" t="s">
        <v>1631</v>
      </c>
      <c r="BV4594" s="177" t="s">
        <v>16979</v>
      </c>
      <c r="BW4594" s="177" t="s">
        <v>8781</v>
      </c>
    </row>
    <row r="4595" spans="51:75" x14ac:dyDescent="0.3">
      <c r="AY4595" s="226" t="e">
        <f>VLOOKUP(C4595,#REF!, 2,FALSE)</f>
        <v>#REF!</v>
      </c>
      <c r="BM4595" s="177" t="s">
        <v>9319</v>
      </c>
      <c r="BN4595" s="177" t="s">
        <v>16979</v>
      </c>
      <c r="BO4595" s="177" t="s">
        <v>2510</v>
      </c>
      <c r="BU4595" s="177" t="s">
        <v>9319</v>
      </c>
      <c r="BV4595" s="177" t="s">
        <v>16979</v>
      </c>
      <c r="BW4595" s="177" t="s">
        <v>2510</v>
      </c>
    </row>
    <row r="4596" spans="51:75" x14ac:dyDescent="0.3">
      <c r="AY4596" s="226" t="e">
        <f>VLOOKUP(C4596,#REF!, 2,FALSE)</f>
        <v>#REF!</v>
      </c>
      <c r="BM4596" s="177" t="s">
        <v>9320</v>
      </c>
      <c r="BN4596" s="177" t="s">
        <v>16979</v>
      </c>
      <c r="BO4596" s="177" t="s">
        <v>7025</v>
      </c>
      <c r="BU4596" s="177" t="s">
        <v>9320</v>
      </c>
      <c r="BV4596" s="177" t="s">
        <v>16979</v>
      </c>
      <c r="BW4596" s="177" t="s">
        <v>7025</v>
      </c>
    </row>
    <row r="4597" spans="51:75" x14ac:dyDescent="0.3">
      <c r="AY4597" s="226" t="e">
        <f>VLOOKUP(C4597,#REF!, 2,FALSE)</f>
        <v>#REF!</v>
      </c>
      <c r="BM4597" s="177" t="s">
        <v>9321</v>
      </c>
      <c r="BN4597" s="177" t="s">
        <v>1342</v>
      </c>
      <c r="BO4597" s="177" t="s">
        <v>9322</v>
      </c>
      <c r="BU4597" s="177" t="s">
        <v>9321</v>
      </c>
      <c r="BV4597" s="177" t="s">
        <v>1342</v>
      </c>
      <c r="BW4597" s="177" t="s">
        <v>9322</v>
      </c>
    </row>
    <row r="4598" spans="51:75" x14ac:dyDescent="0.3">
      <c r="AY4598" s="226" t="e">
        <f>VLOOKUP(C4598,#REF!, 2,FALSE)</f>
        <v>#REF!</v>
      </c>
      <c r="BM4598" s="177" t="s">
        <v>1632</v>
      </c>
      <c r="BN4598" s="177" t="s">
        <v>3199</v>
      </c>
      <c r="BO4598" s="177" t="s">
        <v>9323</v>
      </c>
      <c r="BU4598" s="177" t="s">
        <v>1632</v>
      </c>
      <c r="BV4598" s="177" t="s">
        <v>3199</v>
      </c>
      <c r="BW4598" s="177" t="s">
        <v>9323</v>
      </c>
    </row>
    <row r="4599" spans="51:75" x14ac:dyDescent="0.3">
      <c r="AY4599" s="226" t="e">
        <f>VLOOKUP(C4599,#REF!, 2,FALSE)</f>
        <v>#REF!</v>
      </c>
      <c r="BM4599" s="177" t="s">
        <v>9324</v>
      </c>
      <c r="BN4599" s="177" t="s">
        <v>612</v>
      </c>
      <c r="BO4599" s="177" t="s">
        <v>2445</v>
      </c>
      <c r="BU4599" s="177" t="s">
        <v>9324</v>
      </c>
      <c r="BV4599" s="177" t="s">
        <v>612</v>
      </c>
      <c r="BW4599" s="177" t="s">
        <v>2445</v>
      </c>
    </row>
    <row r="4600" spans="51:75" x14ac:dyDescent="0.3">
      <c r="AY4600" s="226" t="e">
        <f>VLOOKUP(C4600,#REF!, 2,FALSE)</f>
        <v>#REF!</v>
      </c>
      <c r="BM4600" s="177" t="s">
        <v>1633</v>
      </c>
      <c r="BN4600" s="177" t="s">
        <v>3199</v>
      </c>
      <c r="BO4600" s="177" t="s">
        <v>9325</v>
      </c>
      <c r="BU4600" s="177" t="s">
        <v>1633</v>
      </c>
      <c r="BV4600" s="177" t="s">
        <v>3199</v>
      </c>
      <c r="BW4600" s="177" t="s">
        <v>9325</v>
      </c>
    </row>
    <row r="4601" spans="51:75" x14ac:dyDescent="0.3">
      <c r="AY4601" s="226" t="e">
        <f>VLOOKUP(C4601,#REF!, 2,FALSE)</f>
        <v>#REF!</v>
      </c>
      <c r="BM4601" s="177" t="s">
        <v>9326</v>
      </c>
      <c r="BN4601" s="177" t="s">
        <v>862</v>
      </c>
      <c r="BO4601" s="177" t="s">
        <v>9327</v>
      </c>
      <c r="BU4601" s="177" t="s">
        <v>9326</v>
      </c>
      <c r="BV4601" s="177" t="s">
        <v>862</v>
      </c>
      <c r="BW4601" s="177" t="s">
        <v>9327</v>
      </c>
    </row>
    <row r="4602" spans="51:75" x14ac:dyDescent="0.3">
      <c r="AY4602" s="226" t="e">
        <f>VLOOKUP(C4602,#REF!, 2,FALSE)</f>
        <v>#REF!</v>
      </c>
      <c r="BM4602" s="177" t="s">
        <v>1634</v>
      </c>
      <c r="BN4602" s="177" t="s">
        <v>1342</v>
      </c>
      <c r="BO4602" s="177" t="s">
        <v>9179</v>
      </c>
      <c r="BU4602" s="177" t="s">
        <v>1634</v>
      </c>
      <c r="BV4602" s="177" t="s">
        <v>1342</v>
      </c>
      <c r="BW4602" s="177" t="s">
        <v>9179</v>
      </c>
    </row>
    <row r="4603" spans="51:75" x14ac:dyDescent="0.3">
      <c r="AY4603" s="226" t="e">
        <f>VLOOKUP(C4603,#REF!, 2,FALSE)</f>
        <v>#REF!</v>
      </c>
      <c r="BM4603" s="177" t="s">
        <v>9328</v>
      </c>
      <c r="BN4603" s="177" t="s">
        <v>862</v>
      </c>
      <c r="BO4603" s="177" t="s">
        <v>3921</v>
      </c>
      <c r="BU4603" s="177" t="s">
        <v>9328</v>
      </c>
      <c r="BV4603" s="177" t="s">
        <v>862</v>
      </c>
      <c r="BW4603" s="177" t="s">
        <v>3921</v>
      </c>
    </row>
    <row r="4604" spans="51:75" x14ac:dyDescent="0.3">
      <c r="AY4604" s="226" t="e">
        <f>VLOOKUP(C4604,#REF!, 2,FALSE)</f>
        <v>#REF!</v>
      </c>
      <c r="BM4604" s="177" t="s">
        <v>9329</v>
      </c>
      <c r="BN4604" s="177" t="s">
        <v>619</v>
      </c>
      <c r="BO4604" s="177" t="s">
        <v>4032</v>
      </c>
      <c r="BU4604" s="177" t="s">
        <v>9329</v>
      </c>
      <c r="BV4604" s="177" t="s">
        <v>619</v>
      </c>
      <c r="BW4604" s="177" t="s">
        <v>4032</v>
      </c>
    </row>
    <row r="4605" spans="51:75" x14ac:dyDescent="0.3">
      <c r="AY4605" s="226" t="e">
        <f>VLOOKUP(C4605,#REF!, 2,FALSE)</f>
        <v>#REF!</v>
      </c>
      <c r="BM4605" s="177" t="s">
        <v>9331</v>
      </c>
      <c r="BN4605" s="177" t="s">
        <v>1342</v>
      </c>
      <c r="BO4605" s="177" t="s">
        <v>9333</v>
      </c>
      <c r="BU4605" s="177" t="s">
        <v>9331</v>
      </c>
      <c r="BV4605" s="177" t="s">
        <v>1342</v>
      </c>
      <c r="BW4605" s="177" t="s">
        <v>9333</v>
      </c>
    </row>
    <row r="4606" spans="51:75" x14ac:dyDescent="0.3">
      <c r="AY4606" s="226" t="e">
        <f>VLOOKUP(C4606,#REF!, 2,FALSE)</f>
        <v>#REF!</v>
      </c>
      <c r="BM4606" s="177" t="s">
        <v>9334</v>
      </c>
      <c r="BN4606" s="177" t="s">
        <v>616</v>
      </c>
      <c r="BO4606" s="177" t="s">
        <v>9335</v>
      </c>
      <c r="BU4606" s="177" t="s">
        <v>9334</v>
      </c>
      <c r="BV4606" s="177" t="s">
        <v>616</v>
      </c>
      <c r="BW4606" s="177" t="s">
        <v>9335</v>
      </c>
    </row>
    <row r="4607" spans="51:75" x14ac:dyDescent="0.3">
      <c r="AY4607" s="226" t="e">
        <f>VLOOKUP(C4607,#REF!, 2,FALSE)</f>
        <v>#REF!</v>
      </c>
      <c r="BM4607" s="177" t="s">
        <v>9336</v>
      </c>
      <c r="BN4607" s="177" t="s">
        <v>2979</v>
      </c>
      <c r="BO4607" s="177" t="s">
        <v>7807</v>
      </c>
      <c r="BU4607" s="177" t="s">
        <v>9336</v>
      </c>
      <c r="BV4607" s="177" t="s">
        <v>2979</v>
      </c>
      <c r="BW4607" s="177" t="s">
        <v>7807</v>
      </c>
    </row>
    <row r="4608" spans="51:75" x14ac:dyDescent="0.3">
      <c r="AY4608" s="226" t="e">
        <f>VLOOKUP(C4608,#REF!, 2,FALSE)</f>
        <v>#REF!</v>
      </c>
      <c r="BM4608" s="177" t="s">
        <v>9337</v>
      </c>
      <c r="BN4608" s="177" t="s">
        <v>2979</v>
      </c>
      <c r="BO4608" s="177" t="s">
        <v>9338</v>
      </c>
      <c r="BU4608" s="177" t="s">
        <v>9337</v>
      </c>
      <c r="BV4608" s="177" t="s">
        <v>2979</v>
      </c>
      <c r="BW4608" s="177" t="s">
        <v>9338</v>
      </c>
    </row>
    <row r="4609" spans="51:75" x14ac:dyDescent="0.3">
      <c r="AY4609" s="226" t="e">
        <f>VLOOKUP(C4609,#REF!, 2,FALSE)</f>
        <v>#REF!</v>
      </c>
      <c r="BM4609" s="177" t="s">
        <v>9339</v>
      </c>
      <c r="BN4609" s="177" t="s">
        <v>3245</v>
      </c>
      <c r="BO4609" s="177" t="s">
        <v>3030</v>
      </c>
      <c r="BU4609" s="177" t="s">
        <v>9339</v>
      </c>
      <c r="BV4609" s="177" t="s">
        <v>3245</v>
      </c>
      <c r="BW4609" s="177" t="s">
        <v>3030</v>
      </c>
    </row>
    <row r="4610" spans="51:75" x14ac:dyDescent="0.3">
      <c r="AY4610" s="226" t="e">
        <f>VLOOKUP(C4610,#REF!, 2,FALSE)</f>
        <v>#REF!</v>
      </c>
      <c r="BM4610" s="177" t="s">
        <v>9340</v>
      </c>
      <c r="BN4610" s="177" t="s">
        <v>612</v>
      </c>
      <c r="BO4610" s="177" t="s">
        <v>3861</v>
      </c>
      <c r="BU4610" s="177" t="s">
        <v>9340</v>
      </c>
      <c r="BV4610" s="177" t="s">
        <v>612</v>
      </c>
      <c r="BW4610" s="177" t="s">
        <v>3861</v>
      </c>
    </row>
    <row r="4611" spans="51:75" x14ac:dyDescent="0.3">
      <c r="AY4611" s="226" t="e">
        <f>VLOOKUP(C4611,#REF!, 2,FALSE)</f>
        <v>#REF!</v>
      </c>
      <c r="BM4611" s="177" t="s">
        <v>9341</v>
      </c>
      <c r="BN4611" s="177" t="s">
        <v>1342</v>
      </c>
      <c r="BO4611" s="177" t="s">
        <v>1086</v>
      </c>
      <c r="BU4611" s="177" t="s">
        <v>9341</v>
      </c>
      <c r="BV4611" s="177" t="s">
        <v>1342</v>
      </c>
      <c r="BW4611" s="177" t="s">
        <v>1086</v>
      </c>
    </row>
    <row r="4612" spans="51:75" x14ac:dyDescent="0.3">
      <c r="AY4612" s="226" t="e">
        <f>VLOOKUP(C4612,#REF!, 2,FALSE)</f>
        <v>#REF!</v>
      </c>
      <c r="BM4612" s="177" t="s">
        <v>9342</v>
      </c>
      <c r="BN4612" s="177" t="s">
        <v>694</v>
      </c>
      <c r="BO4612" s="177" t="s">
        <v>9343</v>
      </c>
      <c r="BU4612" s="177" t="s">
        <v>9342</v>
      </c>
      <c r="BV4612" s="177" t="s">
        <v>694</v>
      </c>
      <c r="BW4612" s="177" t="s">
        <v>9343</v>
      </c>
    </row>
    <row r="4613" spans="51:75" x14ac:dyDescent="0.3">
      <c r="AY4613" s="226" t="e">
        <f>VLOOKUP(C4613,#REF!, 2,FALSE)</f>
        <v>#REF!</v>
      </c>
      <c r="BM4613" s="177" t="s">
        <v>9344</v>
      </c>
      <c r="BN4613" s="177" t="s">
        <v>3245</v>
      </c>
      <c r="BO4613" s="177" t="s">
        <v>9006</v>
      </c>
      <c r="BU4613" s="177" t="s">
        <v>9344</v>
      </c>
      <c r="BV4613" s="177" t="s">
        <v>3245</v>
      </c>
      <c r="BW4613" s="177" t="s">
        <v>9006</v>
      </c>
    </row>
    <row r="4614" spans="51:75" x14ac:dyDescent="0.3">
      <c r="AY4614" s="226" t="e">
        <f>VLOOKUP(C4614,#REF!, 2,FALSE)</f>
        <v>#REF!</v>
      </c>
      <c r="BM4614" s="177" t="s">
        <v>9345</v>
      </c>
      <c r="BN4614" s="177" t="s">
        <v>663</v>
      </c>
      <c r="BO4614" s="177" t="s">
        <v>9347</v>
      </c>
      <c r="BU4614" s="177" t="s">
        <v>9345</v>
      </c>
      <c r="BV4614" s="177" t="s">
        <v>663</v>
      </c>
      <c r="BW4614" s="177" t="s">
        <v>9347</v>
      </c>
    </row>
    <row r="4615" spans="51:75" x14ac:dyDescent="0.3">
      <c r="AY4615" s="226" t="e">
        <f>VLOOKUP(C4615,#REF!, 2,FALSE)</f>
        <v>#REF!</v>
      </c>
      <c r="BM4615" s="177" t="s">
        <v>578</v>
      </c>
      <c r="BN4615" s="177" t="s">
        <v>787</v>
      </c>
      <c r="BO4615" s="177" t="s">
        <v>9348</v>
      </c>
      <c r="BU4615" s="177" t="s">
        <v>578</v>
      </c>
      <c r="BV4615" s="177" t="s">
        <v>787</v>
      </c>
      <c r="BW4615" s="177" t="s">
        <v>9348</v>
      </c>
    </row>
    <row r="4616" spans="51:75" x14ac:dyDescent="0.3">
      <c r="AY4616" s="226" t="e">
        <f>VLOOKUP(C4616,#REF!, 2,FALSE)</f>
        <v>#REF!</v>
      </c>
      <c r="BM4616" s="177" t="s">
        <v>569</v>
      </c>
      <c r="BN4616" s="177" t="s">
        <v>778</v>
      </c>
      <c r="BO4616" s="177" t="s">
        <v>4565</v>
      </c>
      <c r="BU4616" s="177" t="s">
        <v>569</v>
      </c>
      <c r="BV4616" s="177" t="s">
        <v>778</v>
      </c>
      <c r="BW4616" s="177" t="s">
        <v>4565</v>
      </c>
    </row>
    <row r="4617" spans="51:75" x14ac:dyDescent="0.3">
      <c r="AY4617" s="226" t="e">
        <f>VLOOKUP(C4617,#REF!, 2,FALSE)</f>
        <v>#REF!</v>
      </c>
      <c r="BM4617" s="177" t="s">
        <v>9349</v>
      </c>
      <c r="BN4617" s="177" t="s">
        <v>3199</v>
      </c>
      <c r="BO4617" s="177" t="s">
        <v>9350</v>
      </c>
      <c r="BU4617" s="177" t="s">
        <v>9349</v>
      </c>
      <c r="BV4617" s="177" t="s">
        <v>3199</v>
      </c>
      <c r="BW4617" s="177" t="s">
        <v>9350</v>
      </c>
    </row>
    <row r="4618" spans="51:75" x14ac:dyDescent="0.3">
      <c r="AY4618" s="226" t="e">
        <f>VLOOKUP(C4618,#REF!, 2,FALSE)</f>
        <v>#REF!</v>
      </c>
      <c r="BM4618" s="177" t="s">
        <v>570</v>
      </c>
      <c r="BN4618" s="177" t="s">
        <v>637</v>
      </c>
      <c r="BO4618" s="177" t="s">
        <v>4544</v>
      </c>
      <c r="BU4618" s="177" t="s">
        <v>570</v>
      </c>
      <c r="BV4618" s="177" t="s">
        <v>637</v>
      </c>
      <c r="BW4618" s="177" t="s">
        <v>4544</v>
      </c>
    </row>
    <row r="4619" spans="51:75" x14ac:dyDescent="0.3">
      <c r="AY4619" s="226" t="e">
        <f>VLOOKUP(C4619,#REF!, 2,FALSE)</f>
        <v>#REF!</v>
      </c>
      <c r="BM4619" s="177" t="s">
        <v>9351</v>
      </c>
      <c r="BN4619" s="177" t="s">
        <v>3045</v>
      </c>
      <c r="BO4619" s="177" t="s">
        <v>3830</v>
      </c>
      <c r="BU4619" s="177" t="s">
        <v>9351</v>
      </c>
      <c r="BV4619" s="177" t="s">
        <v>3045</v>
      </c>
      <c r="BW4619" s="177" t="s">
        <v>3830</v>
      </c>
    </row>
    <row r="4620" spans="51:75" x14ac:dyDescent="0.3">
      <c r="AY4620" s="226" t="e">
        <f>VLOOKUP(C4620,#REF!, 2,FALSE)</f>
        <v>#REF!</v>
      </c>
      <c r="BM4620" s="177" t="s">
        <v>9353</v>
      </c>
      <c r="BN4620" s="177" t="s">
        <v>862</v>
      </c>
      <c r="BO4620" s="177" t="s">
        <v>5151</v>
      </c>
      <c r="BU4620" s="177" t="s">
        <v>9353</v>
      </c>
      <c r="BV4620" s="177" t="s">
        <v>862</v>
      </c>
      <c r="BW4620" s="177" t="s">
        <v>5151</v>
      </c>
    </row>
    <row r="4621" spans="51:75" x14ac:dyDescent="0.3">
      <c r="AY4621" s="226" t="e">
        <f>VLOOKUP(C4621,#REF!, 2,FALSE)</f>
        <v>#REF!</v>
      </c>
      <c r="BM4621" s="177" t="s">
        <v>1635</v>
      </c>
      <c r="BN4621" s="177" t="s">
        <v>3199</v>
      </c>
      <c r="BO4621" s="177" t="s">
        <v>9354</v>
      </c>
      <c r="BU4621" s="177" t="s">
        <v>1635</v>
      </c>
      <c r="BV4621" s="177" t="s">
        <v>3199</v>
      </c>
      <c r="BW4621" s="177" t="s">
        <v>9354</v>
      </c>
    </row>
    <row r="4622" spans="51:75" x14ac:dyDescent="0.3">
      <c r="AY4622" s="226" t="e">
        <f>VLOOKUP(C4622,#REF!, 2,FALSE)</f>
        <v>#REF!</v>
      </c>
      <c r="BM4622" s="177" t="s">
        <v>9355</v>
      </c>
      <c r="BN4622" s="177" t="s">
        <v>2979</v>
      </c>
      <c r="BO4622" s="177" t="s">
        <v>5597</v>
      </c>
      <c r="BU4622" s="177" t="s">
        <v>9355</v>
      </c>
      <c r="BV4622" s="177" t="s">
        <v>2979</v>
      </c>
      <c r="BW4622" s="177" t="s">
        <v>5597</v>
      </c>
    </row>
    <row r="4623" spans="51:75" x14ac:dyDescent="0.3">
      <c r="AY4623" s="226" t="e">
        <f>VLOOKUP(C4623,#REF!, 2,FALSE)</f>
        <v>#REF!</v>
      </c>
      <c r="BM4623" s="177" t="s">
        <v>9356</v>
      </c>
      <c r="BN4623" s="177" t="s">
        <v>658</v>
      </c>
      <c r="BO4623" s="177" t="s">
        <v>4746</v>
      </c>
      <c r="BU4623" s="177" t="s">
        <v>9356</v>
      </c>
      <c r="BV4623" s="177" t="s">
        <v>658</v>
      </c>
      <c r="BW4623" s="177" t="s">
        <v>4746</v>
      </c>
    </row>
    <row r="4624" spans="51:75" x14ac:dyDescent="0.3">
      <c r="AY4624" s="226" t="e">
        <f>VLOOKUP(C4624,#REF!, 2,FALSE)</f>
        <v>#REF!</v>
      </c>
      <c r="BM4624" s="177" t="s">
        <v>9358</v>
      </c>
      <c r="BN4624" s="177" t="s">
        <v>2979</v>
      </c>
      <c r="BO4624" s="177" t="s">
        <v>9359</v>
      </c>
      <c r="BU4624" s="177" t="s">
        <v>9358</v>
      </c>
      <c r="BV4624" s="177" t="s">
        <v>2979</v>
      </c>
      <c r="BW4624" s="177" t="s">
        <v>9359</v>
      </c>
    </row>
    <row r="4625" spans="51:75" x14ac:dyDescent="0.3">
      <c r="AY4625" s="226" t="e">
        <f>VLOOKUP(C4625,#REF!, 2,FALSE)</f>
        <v>#REF!</v>
      </c>
      <c r="BM4625" s="177" t="s">
        <v>9360</v>
      </c>
      <c r="BN4625" s="177" t="s">
        <v>3245</v>
      </c>
      <c r="BO4625" s="177" t="s">
        <v>3011</v>
      </c>
      <c r="BU4625" s="177" t="s">
        <v>9360</v>
      </c>
      <c r="BV4625" s="177" t="s">
        <v>3245</v>
      </c>
      <c r="BW4625" s="177" t="s">
        <v>3011</v>
      </c>
    </row>
    <row r="4626" spans="51:75" x14ac:dyDescent="0.3">
      <c r="AY4626" s="226" t="e">
        <f>VLOOKUP(C4626,#REF!, 2,FALSE)</f>
        <v>#REF!</v>
      </c>
      <c r="BM4626" s="177" t="s">
        <v>9361</v>
      </c>
      <c r="BN4626" s="177" t="s">
        <v>3245</v>
      </c>
      <c r="BO4626" s="177" t="s">
        <v>9362</v>
      </c>
      <c r="BU4626" s="177" t="s">
        <v>9361</v>
      </c>
      <c r="BV4626" s="177" t="s">
        <v>3245</v>
      </c>
      <c r="BW4626" s="177" t="s">
        <v>9362</v>
      </c>
    </row>
    <row r="4627" spans="51:75" x14ac:dyDescent="0.3">
      <c r="AY4627" s="226" t="e">
        <f>VLOOKUP(C4627,#REF!, 2,FALSE)</f>
        <v>#REF!</v>
      </c>
      <c r="BM4627" s="177" t="s">
        <v>9363</v>
      </c>
      <c r="BN4627" s="177" t="s">
        <v>736</v>
      </c>
      <c r="BO4627" s="177" t="s">
        <v>7226</v>
      </c>
      <c r="BU4627" s="177" t="s">
        <v>9363</v>
      </c>
      <c r="BV4627" s="177" t="s">
        <v>736</v>
      </c>
      <c r="BW4627" s="177" t="s">
        <v>7226</v>
      </c>
    </row>
    <row r="4628" spans="51:75" x14ac:dyDescent="0.3">
      <c r="AY4628" s="226" t="e">
        <f>VLOOKUP(C4628,#REF!, 2,FALSE)</f>
        <v>#REF!</v>
      </c>
      <c r="BM4628" s="177" t="s">
        <v>9364</v>
      </c>
      <c r="BN4628" s="177" t="s">
        <v>799</v>
      </c>
      <c r="BO4628" s="177" t="s">
        <v>5894</v>
      </c>
      <c r="BU4628" s="177" t="s">
        <v>9364</v>
      </c>
      <c r="BV4628" s="177" t="s">
        <v>799</v>
      </c>
      <c r="BW4628" s="177" t="s">
        <v>5894</v>
      </c>
    </row>
    <row r="4629" spans="51:75" x14ac:dyDescent="0.3">
      <c r="AY4629" s="226" t="e">
        <f>VLOOKUP(C4629,#REF!, 2,FALSE)</f>
        <v>#REF!</v>
      </c>
      <c r="BM4629" s="177" t="s">
        <v>1636</v>
      </c>
      <c r="BN4629" s="177" t="s">
        <v>797</v>
      </c>
      <c r="BO4629" s="177" t="s">
        <v>9365</v>
      </c>
      <c r="BU4629" s="177" t="s">
        <v>1636</v>
      </c>
      <c r="BV4629" s="177" t="s">
        <v>797</v>
      </c>
      <c r="BW4629" s="177" t="s">
        <v>9365</v>
      </c>
    </row>
    <row r="4630" spans="51:75" x14ac:dyDescent="0.3">
      <c r="AY4630" s="226" t="e">
        <f>VLOOKUP(C4630,#REF!, 2,FALSE)</f>
        <v>#REF!</v>
      </c>
      <c r="BM4630" s="177" t="s">
        <v>1637</v>
      </c>
      <c r="BN4630" s="177" t="s">
        <v>1070</v>
      </c>
      <c r="BO4630" s="177" t="s">
        <v>8657</v>
      </c>
      <c r="BU4630" s="177" t="s">
        <v>1637</v>
      </c>
      <c r="BV4630" s="177" t="s">
        <v>1070</v>
      </c>
      <c r="BW4630" s="177" t="s">
        <v>8657</v>
      </c>
    </row>
    <row r="4631" spans="51:75" x14ac:dyDescent="0.3">
      <c r="AY4631" s="226" t="e">
        <f>VLOOKUP(C4631,#REF!, 2,FALSE)</f>
        <v>#REF!</v>
      </c>
      <c r="BM4631" s="177" t="s">
        <v>9366</v>
      </c>
      <c r="BN4631" s="177" t="s">
        <v>799</v>
      </c>
      <c r="BO4631" s="177" t="s">
        <v>2983</v>
      </c>
      <c r="BU4631" s="177" t="s">
        <v>9366</v>
      </c>
      <c r="BV4631" s="177" t="s">
        <v>799</v>
      </c>
      <c r="BW4631" s="177" t="s">
        <v>2983</v>
      </c>
    </row>
    <row r="4632" spans="51:75" x14ac:dyDescent="0.3">
      <c r="AY4632" s="226" t="e">
        <f>VLOOKUP(C4632,#REF!, 2,FALSE)</f>
        <v>#REF!</v>
      </c>
      <c r="BM4632" s="177" t="s">
        <v>9367</v>
      </c>
      <c r="BN4632" s="177" t="s">
        <v>797</v>
      </c>
      <c r="BO4632" s="177" t="s">
        <v>9368</v>
      </c>
      <c r="BU4632" s="177" t="s">
        <v>9367</v>
      </c>
      <c r="BV4632" s="177" t="s">
        <v>797</v>
      </c>
      <c r="BW4632" s="177" t="s">
        <v>9368</v>
      </c>
    </row>
    <row r="4633" spans="51:75" x14ac:dyDescent="0.3">
      <c r="AY4633" s="226" t="e">
        <f>VLOOKUP(C4633,#REF!, 2,FALSE)</f>
        <v>#REF!</v>
      </c>
      <c r="BM4633" s="177" t="s">
        <v>9369</v>
      </c>
      <c r="BN4633" s="177" t="s">
        <v>778</v>
      </c>
      <c r="BO4633" s="177" t="s">
        <v>8587</v>
      </c>
      <c r="BU4633" s="177" t="s">
        <v>9369</v>
      </c>
      <c r="BV4633" s="177" t="s">
        <v>778</v>
      </c>
      <c r="BW4633" s="177" t="s">
        <v>8587</v>
      </c>
    </row>
    <row r="4634" spans="51:75" x14ac:dyDescent="0.3">
      <c r="AY4634" s="226" t="e">
        <f>VLOOKUP(C4634,#REF!, 2,FALSE)</f>
        <v>#REF!</v>
      </c>
      <c r="BM4634" s="177" t="s">
        <v>9370</v>
      </c>
      <c r="BN4634" s="177" t="s">
        <v>617</v>
      </c>
      <c r="BO4634" s="177" t="s">
        <v>2720</v>
      </c>
      <c r="BU4634" s="177" t="s">
        <v>9370</v>
      </c>
      <c r="BV4634" s="177" t="s">
        <v>617</v>
      </c>
      <c r="BW4634" s="177" t="s">
        <v>2720</v>
      </c>
    </row>
    <row r="4635" spans="51:75" x14ac:dyDescent="0.3">
      <c r="AY4635" s="226" t="e">
        <f>VLOOKUP(C4635,#REF!, 2,FALSE)</f>
        <v>#REF!</v>
      </c>
      <c r="BM4635" s="177" t="s">
        <v>9371</v>
      </c>
      <c r="BN4635" s="177" t="s">
        <v>617</v>
      </c>
      <c r="BO4635" s="177" t="s">
        <v>786</v>
      </c>
      <c r="BU4635" s="177" t="s">
        <v>9371</v>
      </c>
      <c r="BV4635" s="177" t="s">
        <v>617</v>
      </c>
      <c r="BW4635" s="177" t="s">
        <v>786</v>
      </c>
    </row>
    <row r="4636" spans="51:75" x14ac:dyDescent="0.3">
      <c r="AY4636" s="226" t="e">
        <f>VLOOKUP(C4636,#REF!, 2,FALSE)</f>
        <v>#REF!</v>
      </c>
      <c r="BM4636" s="177" t="s">
        <v>9372</v>
      </c>
      <c r="BN4636" s="177" t="s">
        <v>616</v>
      </c>
      <c r="BO4636" s="177" t="s">
        <v>9373</v>
      </c>
      <c r="BU4636" s="177" t="s">
        <v>9372</v>
      </c>
      <c r="BV4636" s="177" t="s">
        <v>616</v>
      </c>
      <c r="BW4636" s="177" t="s">
        <v>9373</v>
      </c>
    </row>
    <row r="4637" spans="51:75" x14ac:dyDescent="0.3">
      <c r="AY4637" s="226" t="e">
        <f>VLOOKUP(C4637,#REF!, 2,FALSE)</f>
        <v>#REF!</v>
      </c>
      <c r="BM4637" s="177" t="s">
        <v>9374</v>
      </c>
      <c r="BN4637" s="177" t="s">
        <v>662</v>
      </c>
      <c r="BO4637" s="177" t="s">
        <v>5131</v>
      </c>
      <c r="BU4637" s="177" t="s">
        <v>9374</v>
      </c>
      <c r="BV4637" s="177" t="s">
        <v>662</v>
      </c>
      <c r="BW4637" s="177" t="s">
        <v>5131</v>
      </c>
    </row>
    <row r="4638" spans="51:75" x14ac:dyDescent="0.3">
      <c r="AY4638" s="226" t="e">
        <f>VLOOKUP(C4638,#REF!, 2,FALSE)</f>
        <v>#REF!</v>
      </c>
      <c r="BM4638" s="177" t="s">
        <v>9376</v>
      </c>
      <c r="BN4638" s="177" t="s">
        <v>662</v>
      </c>
      <c r="BO4638" s="177" t="s">
        <v>9208</v>
      </c>
      <c r="BU4638" s="177" t="s">
        <v>9376</v>
      </c>
      <c r="BV4638" s="177" t="s">
        <v>662</v>
      </c>
      <c r="BW4638" s="177" t="s">
        <v>9208</v>
      </c>
    </row>
    <row r="4639" spans="51:75" x14ac:dyDescent="0.3">
      <c r="AY4639" s="226" t="e">
        <f>VLOOKUP(C4639,#REF!, 2,FALSE)</f>
        <v>#REF!</v>
      </c>
      <c r="BM4639" s="177" t="s">
        <v>9377</v>
      </c>
      <c r="BN4639" s="177" t="s">
        <v>696</v>
      </c>
      <c r="BO4639" s="177" t="s">
        <v>9378</v>
      </c>
      <c r="BU4639" s="177" t="s">
        <v>9377</v>
      </c>
      <c r="BV4639" s="177" t="s">
        <v>696</v>
      </c>
      <c r="BW4639" s="177" t="s">
        <v>9378</v>
      </c>
    </row>
    <row r="4640" spans="51:75" x14ac:dyDescent="0.3">
      <c r="AY4640" s="226" t="e">
        <f>VLOOKUP(C4640,#REF!, 2,FALSE)</f>
        <v>#REF!</v>
      </c>
      <c r="BM4640" s="177" t="s">
        <v>1638</v>
      </c>
      <c r="BN4640" s="177" t="s">
        <v>862</v>
      </c>
      <c r="BO4640" s="177" t="s">
        <v>9379</v>
      </c>
      <c r="BU4640" s="177" t="s">
        <v>1638</v>
      </c>
      <c r="BV4640" s="177" t="s">
        <v>862</v>
      </c>
      <c r="BW4640" s="177" t="s">
        <v>9379</v>
      </c>
    </row>
    <row r="4641" spans="51:75" x14ac:dyDescent="0.3">
      <c r="AY4641" s="226" t="e">
        <f>VLOOKUP(C4641,#REF!, 2,FALSE)</f>
        <v>#REF!</v>
      </c>
      <c r="BM4641" s="177" t="s">
        <v>9380</v>
      </c>
      <c r="BN4641" s="177" t="s">
        <v>862</v>
      </c>
      <c r="BO4641" s="177" t="s">
        <v>3134</v>
      </c>
      <c r="BU4641" s="177" t="s">
        <v>9380</v>
      </c>
      <c r="BV4641" s="177" t="s">
        <v>862</v>
      </c>
      <c r="BW4641" s="177" t="s">
        <v>3134</v>
      </c>
    </row>
    <row r="4642" spans="51:75" x14ac:dyDescent="0.3">
      <c r="AY4642" s="226" t="e">
        <f>VLOOKUP(C4642,#REF!, 2,FALSE)</f>
        <v>#REF!</v>
      </c>
      <c r="BM4642" s="177" t="s">
        <v>1639</v>
      </c>
      <c r="BN4642" s="177" t="s">
        <v>862</v>
      </c>
      <c r="BO4642" s="177" t="s">
        <v>4082</v>
      </c>
      <c r="BU4642" s="177" t="s">
        <v>1639</v>
      </c>
      <c r="BV4642" s="177" t="s">
        <v>862</v>
      </c>
      <c r="BW4642" s="177" t="s">
        <v>4082</v>
      </c>
    </row>
    <row r="4643" spans="51:75" x14ac:dyDescent="0.3">
      <c r="AY4643" s="226" t="e">
        <f>VLOOKUP(C4643,#REF!, 2,FALSE)</f>
        <v>#REF!</v>
      </c>
      <c r="BM4643" s="177" t="s">
        <v>1640</v>
      </c>
      <c r="BN4643" s="177" t="s">
        <v>780</v>
      </c>
      <c r="BO4643" s="177" t="s">
        <v>2164</v>
      </c>
      <c r="BU4643" s="177" t="s">
        <v>1640</v>
      </c>
      <c r="BV4643" s="177" t="s">
        <v>780</v>
      </c>
      <c r="BW4643" s="177" t="s">
        <v>2164</v>
      </c>
    </row>
    <row r="4644" spans="51:75" x14ac:dyDescent="0.3">
      <c r="AY4644" s="226" t="e">
        <f>VLOOKUP(C4644,#REF!, 2,FALSE)</f>
        <v>#REF!</v>
      </c>
      <c r="BM4644" s="177" t="s">
        <v>9382</v>
      </c>
      <c r="BN4644" s="177" t="s">
        <v>613</v>
      </c>
      <c r="BO4644" s="177" t="s">
        <v>9383</v>
      </c>
      <c r="BU4644" s="177" t="s">
        <v>9382</v>
      </c>
      <c r="BV4644" s="177" t="s">
        <v>613</v>
      </c>
      <c r="BW4644" s="177" t="s">
        <v>9383</v>
      </c>
    </row>
    <row r="4645" spans="51:75" x14ac:dyDescent="0.3">
      <c r="AY4645" s="226" t="e">
        <f>VLOOKUP(C4645,#REF!, 2,FALSE)</f>
        <v>#REF!</v>
      </c>
      <c r="BM4645" s="177" t="s">
        <v>9384</v>
      </c>
      <c r="BN4645" s="177" t="s">
        <v>1342</v>
      </c>
      <c r="BO4645" s="177" t="s">
        <v>8486</v>
      </c>
      <c r="BU4645" s="177" t="s">
        <v>9384</v>
      </c>
      <c r="BV4645" s="177" t="s">
        <v>1342</v>
      </c>
      <c r="BW4645" s="177" t="s">
        <v>8486</v>
      </c>
    </row>
    <row r="4646" spans="51:75" x14ac:dyDescent="0.3">
      <c r="AY4646" s="226" t="e">
        <f>VLOOKUP(C4646,#REF!, 2,FALSE)</f>
        <v>#REF!</v>
      </c>
      <c r="BM4646" s="177" t="s">
        <v>580</v>
      </c>
      <c r="BN4646" s="177" t="s">
        <v>666</v>
      </c>
      <c r="BO4646" s="177" t="s">
        <v>9385</v>
      </c>
      <c r="BU4646" s="177" t="s">
        <v>580</v>
      </c>
      <c r="BV4646" s="177" t="s">
        <v>666</v>
      </c>
      <c r="BW4646" s="177" t="s">
        <v>9385</v>
      </c>
    </row>
    <row r="4647" spans="51:75" x14ac:dyDescent="0.3">
      <c r="AY4647" s="226" t="e">
        <f>VLOOKUP(C4647,#REF!, 2,FALSE)</f>
        <v>#REF!</v>
      </c>
      <c r="BM4647" s="177" t="s">
        <v>9386</v>
      </c>
      <c r="BN4647" s="177" t="s">
        <v>810</v>
      </c>
      <c r="BO4647" s="177" t="s">
        <v>1598</v>
      </c>
      <c r="BU4647" s="177" t="s">
        <v>9386</v>
      </c>
      <c r="BV4647" s="177" t="s">
        <v>810</v>
      </c>
      <c r="BW4647" s="177" t="s">
        <v>1598</v>
      </c>
    </row>
    <row r="4648" spans="51:75" x14ac:dyDescent="0.3">
      <c r="AY4648" s="226" t="e">
        <f>VLOOKUP(C4648,#REF!, 2,FALSE)</f>
        <v>#REF!</v>
      </c>
      <c r="BM4648" s="177" t="s">
        <v>9387</v>
      </c>
      <c r="BN4648" s="177" t="s">
        <v>619</v>
      </c>
      <c r="BO4648" s="177" t="s">
        <v>9388</v>
      </c>
      <c r="BU4648" s="177" t="s">
        <v>9387</v>
      </c>
      <c r="BV4648" s="177" t="s">
        <v>619</v>
      </c>
      <c r="BW4648" s="177" t="s">
        <v>9388</v>
      </c>
    </row>
    <row r="4649" spans="51:75" x14ac:dyDescent="0.3">
      <c r="AY4649" s="226" t="e">
        <f>VLOOKUP(C4649,#REF!, 2,FALSE)</f>
        <v>#REF!</v>
      </c>
      <c r="BM4649" s="177" t="s">
        <v>9389</v>
      </c>
      <c r="BN4649" s="177" t="s">
        <v>621</v>
      </c>
      <c r="BO4649" s="177" t="s">
        <v>3859</v>
      </c>
      <c r="BU4649" s="177" t="s">
        <v>9389</v>
      </c>
      <c r="BV4649" s="177" t="s">
        <v>621</v>
      </c>
      <c r="BW4649" s="177" t="s">
        <v>3859</v>
      </c>
    </row>
    <row r="4650" spans="51:75" x14ac:dyDescent="0.3">
      <c r="AY4650" s="226" t="e">
        <f>VLOOKUP(C4650,#REF!, 2,FALSE)</f>
        <v>#REF!</v>
      </c>
      <c r="BM4650" s="177" t="s">
        <v>9390</v>
      </c>
      <c r="BN4650" s="177" t="s">
        <v>3199</v>
      </c>
      <c r="BO4650" s="177" t="s">
        <v>5719</v>
      </c>
      <c r="BU4650" s="177" t="s">
        <v>9390</v>
      </c>
      <c r="BV4650" s="177" t="s">
        <v>3199</v>
      </c>
      <c r="BW4650" s="177" t="s">
        <v>5719</v>
      </c>
    </row>
    <row r="4651" spans="51:75" x14ac:dyDescent="0.3">
      <c r="AY4651" s="226" t="e">
        <f>VLOOKUP(C4651,#REF!, 2,FALSE)</f>
        <v>#REF!</v>
      </c>
      <c r="BM4651" s="177" t="s">
        <v>9391</v>
      </c>
      <c r="BN4651" s="177" t="s">
        <v>841</v>
      </c>
      <c r="BO4651" s="177" t="s">
        <v>6826</v>
      </c>
      <c r="BU4651" s="177" t="s">
        <v>9391</v>
      </c>
      <c r="BV4651" s="177" t="s">
        <v>841</v>
      </c>
      <c r="BW4651" s="177" t="s">
        <v>6826</v>
      </c>
    </row>
    <row r="4652" spans="51:75" x14ac:dyDescent="0.3">
      <c r="AY4652" s="226" t="e">
        <f>VLOOKUP(C4652,#REF!, 2,FALSE)</f>
        <v>#REF!</v>
      </c>
      <c r="BM4652" s="177" t="s">
        <v>9392</v>
      </c>
      <c r="BN4652" s="177" t="s">
        <v>3005</v>
      </c>
      <c r="BO4652" s="177" t="s">
        <v>8655</v>
      </c>
      <c r="BU4652" s="177" t="s">
        <v>9392</v>
      </c>
      <c r="BV4652" s="177" t="s">
        <v>3005</v>
      </c>
      <c r="BW4652" s="177" t="s">
        <v>8655</v>
      </c>
    </row>
    <row r="4653" spans="51:75" x14ac:dyDescent="0.3">
      <c r="AY4653" s="226" t="e">
        <f>VLOOKUP(C4653,#REF!, 2,FALSE)</f>
        <v>#REF!</v>
      </c>
      <c r="BM4653" s="177" t="s">
        <v>1641</v>
      </c>
      <c r="BN4653" s="177" t="s">
        <v>3199</v>
      </c>
      <c r="BO4653" s="177" t="s">
        <v>9393</v>
      </c>
      <c r="BU4653" s="177" t="s">
        <v>1641</v>
      </c>
      <c r="BV4653" s="177" t="s">
        <v>3199</v>
      </c>
      <c r="BW4653" s="177" t="s">
        <v>9393</v>
      </c>
    </row>
    <row r="4654" spans="51:75" x14ac:dyDescent="0.3">
      <c r="AY4654" s="226" t="e">
        <f>VLOOKUP(C4654,#REF!, 2,FALSE)</f>
        <v>#REF!</v>
      </c>
      <c r="BM4654" s="177" t="s">
        <v>1642</v>
      </c>
      <c r="BN4654" s="177" t="s">
        <v>787</v>
      </c>
      <c r="BO4654" s="177" t="s">
        <v>3577</v>
      </c>
      <c r="BU4654" s="177" t="s">
        <v>1642</v>
      </c>
      <c r="BV4654" s="177" t="s">
        <v>787</v>
      </c>
      <c r="BW4654" s="177" t="s">
        <v>3577</v>
      </c>
    </row>
    <row r="4655" spans="51:75" x14ac:dyDescent="0.3">
      <c r="AY4655" s="226" t="e">
        <f>VLOOKUP(C4655,#REF!, 2,FALSE)</f>
        <v>#REF!</v>
      </c>
      <c r="BM4655" s="177" t="s">
        <v>1643</v>
      </c>
      <c r="BN4655" s="177" t="s">
        <v>787</v>
      </c>
      <c r="BO4655" s="177" t="s">
        <v>9395</v>
      </c>
      <c r="BU4655" s="177" t="s">
        <v>1643</v>
      </c>
      <c r="BV4655" s="177" t="s">
        <v>787</v>
      </c>
      <c r="BW4655" s="177" t="s">
        <v>9395</v>
      </c>
    </row>
    <row r="4656" spans="51:75" x14ac:dyDescent="0.3">
      <c r="AY4656" s="226" t="e">
        <f>VLOOKUP(C4656,#REF!, 2,FALSE)</f>
        <v>#REF!</v>
      </c>
      <c r="BM4656" s="177" t="s">
        <v>9396</v>
      </c>
      <c r="BN4656" s="177" t="s">
        <v>803</v>
      </c>
      <c r="BO4656" s="177" t="s">
        <v>9397</v>
      </c>
      <c r="BU4656" s="177" t="s">
        <v>9396</v>
      </c>
      <c r="BV4656" s="177" t="s">
        <v>803</v>
      </c>
      <c r="BW4656" s="177" t="s">
        <v>9397</v>
      </c>
    </row>
    <row r="4657" spans="51:75" x14ac:dyDescent="0.3">
      <c r="AY4657" s="226" t="e">
        <f>VLOOKUP(C4657,#REF!, 2,FALSE)</f>
        <v>#REF!</v>
      </c>
      <c r="BM4657" s="177" t="s">
        <v>1644</v>
      </c>
      <c r="BN4657" s="177" t="s">
        <v>3199</v>
      </c>
      <c r="BO4657" s="177" t="s">
        <v>9398</v>
      </c>
      <c r="BU4657" s="177" t="s">
        <v>1644</v>
      </c>
      <c r="BV4657" s="177" t="s">
        <v>3199</v>
      </c>
      <c r="BW4657" s="177" t="s">
        <v>9398</v>
      </c>
    </row>
    <row r="4658" spans="51:75" x14ac:dyDescent="0.3">
      <c r="AY4658" s="226" t="e">
        <f>VLOOKUP(C4658,#REF!, 2,FALSE)</f>
        <v>#REF!</v>
      </c>
      <c r="BM4658" s="177" t="s">
        <v>9399</v>
      </c>
      <c r="BN4658" s="177" t="s">
        <v>771</v>
      </c>
      <c r="BO4658" s="177" t="s">
        <v>5686</v>
      </c>
      <c r="BU4658" s="177" t="s">
        <v>9399</v>
      </c>
      <c r="BV4658" s="177" t="s">
        <v>771</v>
      </c>
      <c r="BW4658" s="177" t="s">
        <v>5686</v>
      </c>
    </row>
    <row r="4659" spans="51:75" x14ac:dyDescent="0.3">
      <c r="AY4659" s="226" t="e">
        <f>VLOOKUP(C4659,#REF!, 2,FALSE)</f>
        <v>#REF!</v>
      </c>
      <c r="BM4659" s="177" t="s">
        <v>1645</v>
      </c>
      <c r="BN4659" s="177" t="s">
        <v>3199</v>
      </c>
      <c r="BO4659" s="177" t="s">
        <v>9400</v>
      </c>
      <c r="BU4659" s="177" t="s">
        <v>1645</v>
      </c>
      <c r="BV4659" s="177" t="s">
        <v>3199</v>
      </c>
      <c r="BW4659" s="177" t="s">
        <v>9400</v>
      </c>
    </row>
    <row r="4660" spans="51:75" x14ac:dyDescent="0.3">
      <c r="AY4660" s="226" t="e">
        <f>VLOOKUP(C4660,#REF!, 2,FALSE)</f>
        <v>#REF!</v>
      </c>
      <c r="BM4660" s="177" t="s">
        <v>581</v>
      </c>
      <c r="BN4660" s="177" t="s">
        <v>928</v>
      </c>
      <c r="BO4660" s="177" t="s">
        <v>2698</v>
      </c>
      <c r="BU4660" s="177" t="s">
        <v>581</v>
      </c>
      <c r="BV4660" s="177" t="s">
        <v>928</v>
      </c>
      <c r="BW4660" s="177" t="s">
        <v>2698</v>
      </c>
    </row>
    <row r="4661" spans="51:75" x14ac:dyDescent="0.3">
      <c r="AY4661" s="226" t="e">
        <f>VLOOKUP(C4661,#REF!, 2,FALSE)</f>
        <v>#REF!</v>
      </c>
      <c r="BM4661" s="177" t="s">
        <v>9401</v>
      </c>
      <c r="BN4661" s="177" t="s">
        <v>775</v>
      </c>
      <c r="BO4661" s="177" t="s">
        <v>1729</v>
      </c>
      <c r="BU4661" s="177" t="s">
        <v>9401</v>
      </c>
      <c r="BV4661" s="177" t="s">
        <v>775</v>
      </c>
      <c r="BW4661" s="177" t="s">
        <v>1729</v>
      </c>
    </row>
    <row r="4662" spans="51:75" x14ac:dyDescent="0.3">
      <c r="AY4662" s="226" t="e">
        <f>VLOOKUP(C4662,#REF!, 2,FALSE)</f>
        <v>#REF!</v>
      </c>
      <c r="BM4662" s="177" t="s">
        <v>9402</v>
      </c>
      <c r="BN4662" s="177" t="s">
        <v>2979</v>
      </c>
      <c r="BO4662" s="177" t="s">
        <v>8524</v>
      </c>
      <c r="BU4662" s="177" t="s">
        <v>9402</v>
      </c>
      <c r="BV4662" s="177" t="s">
        <v>2979</v>
      </c>
      <c r="BW4662" s="177" t="s">
        <v>8524</v>
      </c>
    </row>
    <row r="4663" spans="51:75" x14ac:dyDescent="0.3">
      <c r="AY4663" s="226" t="e">
        <f>VLOOKUP(C4663,#REF!, 2,FALSE)</f>
        <v>#REF!</v>
      </c>
      <c r="BM4663" s="177" t="s">
        <v>9403</v>
      </c>
      <c r="BN4663" s="177" t="s">
        <v>637</v>
      </c>
      <c r="BO4663" s="177" t="s">
        <v>9404</v>
      </c>
      <c r="BU4663" s="177" t="s">
        <v>9403</v>
      </c>
      <c r="BV4663" s="177" t="s">
        <v>637</v>
      </c>
      <c r="BW4663" s="177" t="s">
        <v>9404</v>
      </c>
    </row>
    <row r="4664" spans="51:75" x14ac:dyDescent="0.3">
      <c r="AY4664" s="226" t="e">
        <f>VLOOKUP(C4664,#REF!, 2,FALSE)</f>
        <v>#REF!</v>
      </c>
      <c r="BM4664" s="177" t="s">
        <v>9405</v>
      </c>
      <c r="BN4664" s="177" t="s">
        <v>736</v>
      </c>
      <c r="BO4664" s="177" t="s">
        <v>7959</v>
      </c>
      <c r="BU4664" s="177" t="s">
        <v>9405</v>
      </c>
      <c r="BV4664" s="177" t="s">
        <v>736</v>
      </c>
      <c r="BW4664" s="177" t="s">
        <v>7959</v>
      </c>
    </row>
    <row r="4665" spans="51:75" x14ac:dyDescent="0.3">
      <c r="AY4665" s="226" t="e">
        <f>VLOOKUP(C4665,#REF!, 2,FALSE)</f>
        <v>#REF!</v>
      </c>
      <c r="BM4665" s="177" t="s">
        <v>9406</v>
      </c>
      <c r="BN4665" s="177" t="s">
        <v>1267</v>
      </c>
      <c r="BO4665" s="177" t="s">
        <v>8859</v>
      </c>
      <c r="BU4665" s="177" t="s">
        <v>9406</v>
      </c>
      <c r="BV4665" s="177" t="s">
        <v>1267</v>
      </c>
      <c r="BW4665" s="177" t="s">
        <v>8859</v>
      </c>
    </row>
    <row r="4666" spans="51:75" x14ac:dyDescent="0.3">
      <c r="AY4666" s="226" t="e">
        <f>VLOOKUP(C4666,#REF!, 2,FALSE)</f>
        <v>#REF!</v>
      </c>
      <c r="BM4666" s="177" t="s">
        <v>9407</v>
      </c>
      <c r="BN4666" s="177" t="s">
        <v>852</v>
      </c>
      <c r="BO4666" s="177" t="s">
        <v>9408</v>
      </c>
      <c r="BU4666" s="177" t="s">
        <v>9407</v>
      </c>
      <c r="BV4666" s="177" t="s">
        <v>852</v>
      </c>
      <c r="BW4666" s="177" t="s">
        <v>9408</v>
      </c>
    </row>
    <row r="4667" spans="51:75" x14ac:dyDescent="0.3">
      <c r="AY4667" s="226" t="e">
        <f>VLOOKUP(C4667,#REF!, 2,FALSE)</f>
        <v>#REF!</v>
      </c>
      <c r="BM4667" s="177" t="s">
        <v>9409</v>
      </c>
      <c r="BN4667" s="177" t="s">
        <v>926</v>
      </c>
      <c r="BO4667" s="177" t="s">
        <v>944</v>
      </c>
      <c r="BU4667" s="177" t="s">
        <v>9409</v>
      </c>
      <c r="BV4667" s="177" t="s">
        <v>926</v>
      </c>
      <c r="BW4667" s="177" t="s">
        <v>944</v>
      </c>
    </row>
    <row r="4668" spans="51:75" x14ac:dyDescent="0.3">
      <c r="AY4668" s="226" t="e">
        <f>VLOOKUP(C4668,#REF!, 2,FALSE)</f>
        <v>#REF!</v>
      </c>
      <c r="BM4668" s="177" t="s">
        <v>1646</v>
      </c>
      <c r="BN4668" s="177" t="s">
        <v>1013</v>
      </c>
      <c r="BO4668" s="177" t="s">
        <v>9411</v>
      </c>
      <c r="BU4668" s="177" t="s">
        <v>1646</v>
      </c>
      <c r="BV4668" s="177" t="s">
        <v>1013</v>
      </c>
      <c r="BW4668" s="177" t="s">
        <v>9411</v>
      </c>
    </row>
    <row r="4669" spans="51:75" x14ac:dyDescent="0.3">
      <c r="AY4669" s="226" t="e">
        <f>VLOOKUP(C4669,#REF!, 2,FALSE)</f>
        <v>#REF!</v>
      </c>
      <c r="BM4669" s="177" t="s">
        <v>9412</v>
      </c>
      <c r="BN4669" s="177" t="s">
        <v>926</v>
      </c>
      <c r="BO4669" s="177" t="s">
        <v>1966</v>
      </c>
      <c r="BU4669" s="177" t="s">
        <v>9412</v>
      </c>
      <c r="BV4669" s="177" t="s">
        <v>926</v>
      </c>
      <c r="BW4669" s="177" t="s">
        <v>1966</v>
      </c>
    </row>
    <row r="4670" spans="51:75" x14ac:dyDescent="0.3">
      <c r="AY4670" s="226" t="e">
        <f>VLOOKUP(C4670,#REF!, 2,FALSE)</f>
        <v>#REF!</v>
      </c>
      <c r="BM4670" s="177" t="s">
        <v>9413</v>
      </c>
      <c r="BN4670" s="177" t="s">
        <v>783</v>
      </c>
      <c r="BO4670" s="177" t="s">
        <v>9414</v>
      </c>
      <c r="BU4670" s="177" t="s">
        <v>9413</v>
      </c>
      <c r="BV4670" s="177" t="s">
        <v>783</v>
      </c>
      <c r="BW4670" s="177" t="s">
        <v>9414</v>
      </c>
    </row>
    <row r="4671" spans="51:75" x14ac:dyDescent="0.3">
      <c r="AY4671" s="226" t="e">
        <f>VLOOKUP(C4671,#REF!, 2,FALSE)</f>
        <v>#REF!</v>
      </c>
      <c r="BM4671" s="177" t="s">
        <v>9416</v>
      </c>
      <c r="BN4671" s="177" t="s">
        <v>2979</v>
      </c>
      <c r="BO4671" s="177" t="s">
        <v>9417</v>
      </c>
      <c r="BU4671" s="177" t="s">
        <v>9416</v>
      </c>
      <c r="BV4671" s="177" t="s">
        <v>2979</v>
      </c>
      <c r="BW4671" s="177" t="s">
        <v>9417</v>
      </c>
    </row>
    <row r="4672" spans="51:75" x14ac:dyDescent="0.3">
      <c r="AY4672" s="226" t="e">
        <f>VLOOKUP(C4672,#REF!, 2,FALSE)</f>
        <v>#REF!</v>
      </c>
      <c r="BM4672" s="177" t="s">
        <v>9418</v>
      </c>
      <c r="BN4672" s="177" t="s">
        <v>3199</v>
      </c>
      <c r="BO4672" s="177" t="s">
        <v>9419</v>
      </c>
      <c r="BU4672" s="177" t="s">
        <v>9418</v>
      </c>
      <c r="BV4672" s="177" t="s">
        <v>3199</v>
      </c>
      <c r="BW4672" s="177" t="s">
        <v>9419</v>
      </c>
    </row>
    <row r="4673" spans="51:75" x14ac:dyDescent="0.3">
      <c r="AY4673" s="226" t="e">
        <f>VLOOKUP(C4673,#REF!, 2,FALSE)</f>
        <v>#REF!</v>
      </c>
      <c r="BM4673" s="177" t="s">
        <v>9420</v>
      </c>
      <c r="BN4673" s="177" t="s">
        <v>946</v>
      </c>
      <c r="BO4673" s="177" t="s">
        <v>784</v>
      </c>
      <c r="BU4673" s="177" t="s">
        <v>9420</v>
      </c>
      <c r="BV4673" s="177" t="s">
        <v>946</v>
      </c>
      <c r="BW4673" s="177" t="s">
        <v>784</v>
      </c>
    </row>
    <row r="4674" spans="51:75" x14ac:dyDescent="0.3">
      <c r="AY4674" s="226" t="e">
        <f>VLOOKUP(C4674,#REF!, 2,FALSE)</f>
        <v>#REF!</v>
      </c>
      <c r="BM4674" s="177" t="s">
        <v>9421</v>
      </c>
      <c r="BN4674" s="177" t="s">
        <v>841</v>
      </c>
      <c r="BO4674" s="177" t="s">
        <v>2173</v>
      </c>
      <c r="BU4674" s="177" t="s">
        <v>9421</v>
      </c>
      <c r="BV4674" s="177" t="s">
        <v>841</v>
      </c>
      <c r="BW4674" s="177" t="s">
        <v>2173</v>
      </c>
    </row>
    <row r="4675" spans="51:75" x14ac:dyDescent="0.3">
      <c r="AY4675" s="226" t="e">
        <f>VLOOKUP(C4675,#REF!, 2,FALSE)</f>
        <v>#REF!</v>
      </c>
      <c r="BM4675" s="177" t="s">
        <v>9422</v>
      </c>
      <c r="BN4675" s="177" t="s">
        <v>612</v>
      </c>
      <c r="BO4675" s="177" t="s">
        <v>4936</v>
      </c>
      <c r="BU4675" s="177" t="s">
        <v>9422</v>
      </c>
      <c r="BV4675" s="177" t="s">
        <v>612</v>
      </c>
      <c r="BW4675" s="177" t="s">
        <v>4936</v>
      </c>
    </row>
    <row r="4676" spans="51:75" x14ac:dyDescent="0.3">
      <c r="AY4676" s="226" t="e">
        <f>VLOOKUP(C4676,#REF!, 2,FALSE)</f>
        <v>#REF!</v>
      </c>
      <c r="BM4676" s="177" t="s">
        <v>9423</v>
      </c>
      <c r="BN4676" s="177" t="s">
        <v>775</v>
      </c>
      <c r="BO4676" s="177" t="s">
        <v>2299</v>
      </c>
      <c r="BU4676" s="177" t="s">
        <v>9423</v>
      </c>
      <c r="BV4676" s="177" t="s">
        <v>775</v>
      </c>
      <c r="BW4676" s="177" t="s">
        <v>2299</v>
      </c>
    </row>
    <row r="4677" spans="51:75" x14ac:dyDescent="0.3">
      <c r="AY4677" s="226" t="e">
        <f>VLOOKUP(C4677,#REF!, 2,FALSE)</f>
        <v>#REF!</v>
      </c>
      <c r="BM4677" s="177" t="s">
        <v>1647</v>
      </c>
      <c r="BN4677" s="177" t="s">
        <v>1279</v>
      </c>
      <c r="BO4677" s="177" t="s">
        <v>2091</v>
      </c>
      <c r="BU4677" s="177" t="s">
        <v>1647</v>
      </c>
      <c r="BV4677" s="177" t="s">
        <v>1279</v>
      </c>
      <c r="BW4677" s="177" t="s">
        <v>2091</v>
      </c>
    </row>
    <row r="4678" spans="51:75" x14ac:dyDescent="0.3">
      <c r="AY4678" s="226" t="e">
        <f>VLOOKUP(C4678,#REF!, 2,FALSE)</f>
        <v>#REF!</v>
      </c>
      <c r="BM4678" s="177" t="s">
        <v>9425</v>
      </c>
      <c r="BN4678" s="177" t="s">
        <v>666</v>
      </c>
      <c r="BO4678" s="177" t="s">
        <v>9426</v>
      </c>
      <c r="BU4678" s="177" t="s">
        <v>9425</v>
      </c>
      <c r="BV4678" s="177" t="s">
        <v>666</v>
      </c>
      <c r="BW4678" s="177" t="s">
        <v>9426</v>
      </c>
    </row>
    <row r="4679" spans="51:75" x14ac:dyDescent="0.3">
      <c r="AY4679" s="226" t="e">
        <f>VLOOKUP(C4679,#REF!, 2,FALSE)</f>
        <v>#REF!</v>
      </c>
      <c r="BM4679" s="177" t="s">
        <v>1648</v>
      </c>
      <c r="BN4679" s="177" t="s">
        <v>940</v>
      </c>
      <c r="BO4679" s="177" t="s">
        <v>9427</v>
      </c>
      <c r="BU4679" s="177" t="s">
        <v>1648</v>
      </c>
      <c r="BV4679" s="177" t="s">
        <v>940</v>
      </c>
      <c r="BW4679" s="177" t="s">
        <v>9427</v>
      </c>
    </row>
    <row r="4680" spans="51:75" x14ac:dyDescent="0.3">
      <c r="AY4680" s="226" t="e">
        <f>VLOOKUP(C4680,#REF!, 2,FALSE)</f>
        <v>#REF!</v>
      </c>
      <c r="BM4680" s="177" t="s">
        <v>1649</v>
      </c>
      <c r="BN4680" s="177" t="s">
        <v>862</v>
      </c>
      <c r="BO4680" s="177" t="s">
        <v>1779</v>
      </c>
      <c r="BU4680" s="177" t="s">
        <v>1649</v>
      </c>
      <c r="BV4680" s="177" t="s">
        <v>862</v>
      </c>
      <c r="BW4680" s="177" t="s">
        <v>1779</v>
      </c>
    </row>
    <row r="4681" spans="51:75" x14ac:dyDescent="0.3">
      <c r="AY4681" s="226" t="e">
        <f>VLOOKUP(C4681,#REF!, 2,FALSE)</f>
        <v>#REF!</v>
      </c>
      <c r="BM4681" s="177" t="s">
        <v>9428</v>
      </c>
      <c r="BN4681" s="177" t="s">
        <v>636</v>
      </c>
      <c r="BO4681" s="177" t="s">
        <v>9429</v>
      </c>
      <c r="BU4681" s="177" t="s">
        <v>9428</v>
      </c>
      <c r="BV4681" s="177" t="s">
        <v>636</v>
      </c>
      <c r="BW4681" s="177" t="s">
        <v>9429</v>
      </c>
    </row>
    <row r="4682" spans="51:75" x14ac:dyDescent="0.3">
      <c r="AY4682" s="226" t="e">
        <f>VLOOKUP(C4682,#REF!, 2,FALSE)</f>
        <v>#REF!</v>
      </c>
      <c r="BM4682" s="177" t="s">
        <v>9431</v>
      </c>
      <c r="BN4682" s="177" t="s">
        <v>1342</v>
      </c>
      <c r="BO4682" s="177" t="s">
        <v>3815</v>
      </c>
      <c r="BU4682" s="177" t="s">
        <v>9431</v>
      </c>
      <c r="BV4682" s="177" t="s">
        <v>1342</v>
      </c>
      <c r="BW4682" s="177" t="s">
        <v>3815</v>
      </c>
    </row>
    <row r="4683" spans="51:75" x14ac:dyDescent="0.3">
      <c r="AY4683" s="226" t="e">
        <f>VLOOKUP(C4683,#REF!, 2,FALSE)</f>
        <v>#REF!</v>
      </c>
      <c r="BM4683" s="177" t="s">
        <v>9433</v>
      </c>
      <c r="BN4683" s="177" t="s">
        <v>3199</v>
      </c>
      <c r="BO4683" s="177" t="s">
        <v>6793</v>
      </c>
      <c r="BU4683" s="177" t="s">
        <v>9433</v>
      </c>
      <c r="BV4683" s="177" t="s">
        <v>3199</v>
      </c>
      <c r="BW4683" s="177" t="s">
        <v>6793</v>
      </c>
    </row>
    <row r="4684" spans="51:75" x14ac:dyDescent="0.3">
      <c r="AY4684" s="226" t="e">
        <f>VLOOKUP(C4684,#REF!, 2,FALSE)</f>
        <v>#REF!</v>
      </c>
      <c r="BM4684" s="177" t="s">
        <v>1650</v>
      </c>
      <c r="BN4684" s="177" t="s">
        <v>994</v>
      </c>
      <c r="BO4684" s="177" t="s">
        <v>9434</v>
      </c>
      <c r="BU4684" s="177" t="s">
        <v>1650</v>
      </c>
      <c r="BV4684" s="177" t="s">
        <v>994</v>
      </c>
      <c r="BW4684" s="177" t="s">
        <v>9434</v>
      </c>
    </row>
    <row r="4685" spans="51:75" x14ac:dyDescent="0.3">
      <c r="AY4685" s="226" t="e">
        <f>VLOOKUP(C4685,#REF!, 2,FALSE)</f>
        <v>#REF!</v>
      </c>
      <c r="BM4685" s="177" t="s">
        <v>582</v>
      </c>
      <c r="BN4685" s="177" t="s">
        <v>661</v>
      </c>
      <c r="BO4685" s="177" t="s">
        <v>8053</v>
      </c>
      <c r="BU4685" s="177" t="s">
        <v>582</v>
      </c>
      <c r="BV4685" s="177" t="s">
        <v>661</v>
      </c>
      <c r="BW4685" s="177" t="s">
        <v>8053</v>
      </c>
    </row>
    <row r="4686" spans="51:75" x14ac:dyDescent="0.3">
      <c r="AY4686" s="226" t="e">
        <f>VLOOKUP(C4686,#REF!, 2,FALSE)</f>
        <v>#REF!</v>
      </c>
      <c r="BM4686" s="177" t="s">
        <v>577</v>
      </c>
      <c r="BN4686" s="177" t="s">
        <v>696</v>
      </c>
      <c r="BO4686" s="177" t="s">
        <v>3591</v>
      </c>
      <c r="BU4686" s="177" t="s">
        <v>577</v>
      </c>
      <c r="BV4686" s="177" t="s">
        <v>696</v>
      </c>
      <c r="BW4686" s="177" t="s">
        <v>3591</v>
      </c>
    </row>
    <row r="4687" spans="51:75" x14ac:dyDescent="0.3">
      <c r="AY4687" s="226" t="e">
        <f>VLOOKUP(C4687,#REF!, 2,FALSE)</f>
        <v>#REF!</v>
      </c>
      <c r="BM4687" s="177" t="s">
        <v>9435</v>
      </c>
      <c r="BN4687" s="177" t="s">
        <v>1269</v>
      </c>
      <c r="BO4687" s="177" t="s">
        <v>9436</v>
      </c>
      <c r="BU4687" s="177" t="s">
        <v>9435</v>
      </c>
      <c r="BV4687" s="177" t="s">
        <v>1269</v>
      </c>
      <c r="BW4687" s="177" t="s">
        <v>9436</v>
      </c>
    </row>
    <row r="4688" spans="51:75" x14ac:dyDescent="0.3">
      <c r="AY4688" s="226" t="e">
        <f>VLOOKUP(C4688,#REF!, 2,FALSE)</f>
        <v>#REF!</v>
      </c>
      <c r="BM4688" s="177" t="s">
        <v>9437</v>
      </c>
      <c r="BN4688" s="177" t="s">
        <v>3245</v>
      </c>
      <c r="BO4688" s="177" t="s">
        <v>9438</v>
      </c>
      <c r="BU4688" s="177" t="s">
        <v>9437</v>
      </c>
      <c r="BV4688" s="177" t="s">
        <v>3245</v>
      </c>
      <c r="BW4688" s="177" t="s">
        <v>9438</v>
      </c>
    </row>
    <row r="4689" spans="51:75" x14ac:dyDescent="0.3">
      <c r="AY4689" s="226" t="e">
        <f>VLOOKUP(C4689,#REF!, 2,FALSE)</f>
        <v>#REF!</v>
      </c>
      <c r="BM4689" s="177" t="s">
        <v>9439</v>
      </c>
      <c r="BN4689" s="177" t="s">
        <v>3245</v>
      </c>
      <c r="BO4689" s="177" t="s">
        <v>6313</v>
      </c>
      <c r="BU4689" s="177" t="s">
        <v>9439</v>
      </c>
      <c r="BV4689" s="177" t="s">
        <v>3245</v>
      </c>
      <c r="BW4689" s="177" t="s">
        <v>6313</v>
      </c>
    </row>
    <row r="4690" spans="51:75" x14ac:dyDescent="0.3">
      <c r="AY4690" s="226" t="e">
        <f>VLOOKUP(C4690,#REF!, 2,FALSE)</f>
        <v>#REF!</v>
      </c>
      <c r="BM4690" s="177" t="s">
        <v>9440</v>
      </c>
      <c r="BN4690" s="177" t="s">
        <v>799</v>
      </c>
      <c r="BO4690" s="177" t="s">
        <v>3878</v>
      </c>
      <c r="BU4690" s="177" t="s">
        <v>9440</v>
      </c>
      <c r="BV4690" s="177" t="s">
        <v>799</v>
      </c>
      <c r="BW4690" s="177" t="s">
        <v>3878</v>
      </c>
    </row>
    <row r="4691" spans="51:75" x14ac:dyDescent="0.3">
      <c r="AY4691" s="226" t="e">
        <f>VLOOKUP(C4691,#REF!, 2,FALSE)</f>
        <v>#REF!</v>
      </c>
      <c r="BM4691" s="177" t="s">
        <v>585</v>
      </c>
      <c r="BN4691" s="177" t="s">
        <v>3199</v>
      </c>
      <c r="BO4691" s="177" t="s">
        <v>9441</v>
      </c>
      <c r="BU4691" s="177" t="s">
        <v>585</v>
      </c>
      <c r="BV4691" s="177" t="s">
        <v>3199</v>
      </c>
      <c r="BW4691" s="177" t="s">
        <v>9441</v>
      </c>
    </row>
    <row r="4692" spans="51:75" x14ac:dyDescent="0.3">
      <c r="AY4692" s="226" t="e">
        <f>VLOOKUP(C4692,#REF!, 2,FALSE)</f>
        <v>#REF!</v>
      </c>
      <c r="BM4692" s="177" t="s">
        <v>9442</v>
      </c>
      <c r="BN4692" s="177" t="s">
        <v>655</v>
      </c>
      <c r="BO4692" s="177" t="s">
        <v>9077</v>
      </c>
      <c r="BU4692" s="177" t="s">
        <v>9442</v>
      </c>
      <c r="BV4692" s="177" t="s">
        <v>655</v>
      </c>
      <c r="BW4692" s="177" t="s">
        <v>9077</v>
      </c>
    </row>
    <row r="4693" spans="51:75" x14ac:dyDescent="0.3">
      <c r="AY4693" s="226" t="e">
        <f>VLOOKUP(C4693,#REF!, 2,FALSE)</f>
        <v>#REF!</v>
      </c>
      <c r="BM4693" s="177" t="s">
        <v>9444</v>
      </c>
      <c r="BN4693" s="177" t="s">
        <v>694</v>
      </c>
      <c r="BO4693" s="177" t="s">
        <v>9446</v>
      </c>
      <c r="BU4693" s="177" t="s">
        <v>9444</v>
      </c>
      <c r="BV4693" s="177" t="s">
        <v>694</v>
      </c>
      <c r="BW4693" s="177" t="s">
        <v>9446</v>
      </c>
    </row>
    <row r="4694" spans="51:75" x14ac:dyDescent="0.3">
      <c r="AY4694" s="226" t="e">
        <f>VLOOKUP(C4694,#REF!, 2,FALSE)</f>
        <v>#REF!</v>
      </c>
      <c r="BM4694" s="177" t="s">
        <v>9447</v>
      </c>
      <c r="BN4694" s="177" t="s">
        <v>799</v>
      </c>
      <c r="BO4694" s="177" t="s">
        <v>8644</v>
      </c>
      <c r="BU4694" s="177" t="s">
        <v>9447</v>
      </c>
      <c r="BV4694" s="177" t="s">
        <v>799</v>
      </c>
      <c r="BW4694" s="177" t="s">
        <v>8644</v>
      </c>
    </row>
    <row r="4695" spans="51:75" x14ac:dyDescent="0.3">
      <c r="AY4695" s="226" t="e">
        <f>VLOOKUP(C4695,#REF!, 2,FALSE)</f>
        <v>#REF!</v>
      </c>
      <c r="BM4695" s="177" t="s">
        <v>9450</v>
      </c>
      <c r="BN4695" s="177" t="s">
        <v>1445</v>
      </c>
      <c r="BO4695" s="177" t="s">
        <v>1521</v>
      </c>
      <c r="BU4695" s="177" t="s">
        <v>9450</v>
      </c>
      <c r="BV4695" s="177" t="s">
        <v>1445</v>
      </c>
      <c r="BW4695" s="177" t="s">
        <v>1521</v>
      </c>
    </row>
    <row r="4696" spans="51:75" x14ac:dyDescent="0.3">
      <c r="AY4696" s="226" t="e">
        <f>VLOOKUP(C4696,#REF!, 2,FALSE)</f>
        <v>#REF!</v>
      </c>
      <c r="BM4696" s="177" t="s">
        <v>9451</v>
      </c>
      <c r="BN4696" s="177" t="s">
        <v>703</v>
      </c>
      <c r="BO4696" s="177" t="s">
        <v>2884</v>
      </c>
      <c r="BU4696" s="177" t="s">
        <v>9451</v>
      </c>
      <c r="BV4696" s="177" t="s">
        <v>703</v>
      </c>
      <c r="BW4696" s="177" t="s">
        <v>2884</v>
      </c>
    </row>
    <row r="4697" spans="51:75" x14ac:dyDescent="0.3">
      <c r="AY4697" s="226" t="e">
        <f>VLOOKUP(C4697,#REF!, 2,FALSE)</f>
        <v>#REF!</v>
      </c>
      <c r="BM4697" s="177" t="s">
        <v>9452</v>
      </c>
      <c r="BN4697" s="177" t="s">
        <v>1342</v>
      </c>
      <c r="BO4697" s="177" t="s">
        <v>9453</v>
      </c>
      <c r="BU4697" s="177" t="s">
        <v>9452</v>
      </c>
      <c r="BV4697" s="177" t="s">
        <v>1342</v>
      </c>
      <c r="BW4697" s="177" t="s">
        <v>9453</v>
      </c>
    </row>
    <row r="4698" spans="51:75" x14ac:dyDescent="0.3">
      <c r="AY4698" s="226" t="e">
        <f>VLOOKUP(C4698,#REF!, 2,FALSE)</f>
        <v>#REF!</v>
      </c>
      <c r="BM4698" s="177" t="s">
        <v>9454</v>
      </c>
      <c r="BN4698" s="177" t="s">
        <v>700</v>
      </c>
      <c r="BO4698" s="177" t="s">
        <v>9455</v>
      </c>
      <c r="BU4698" s="177" t="s">
        <v>9454</v>
      </c>
      <c r="BV4698" s="177" t="s">
        <v>700</v>
      </c>
      <c r="BW4698" s="177" t="s">
        <v>9455</v>
      </c>
    </row>
    <row r="4699" spans="51:75" x14ac:dyDescent="0.3">
      <c r="AY4699" s="226" t="e">
        <f>VLOOKUP(C4699,#REF!, 2,FALSE)</f>
        <v>#REF!</v>
      </c>
      <c r="BM4699" s="177" t="s">
        <v>9456</v>
      </c>
      <c r="BN4699" s="177" t="s">
        <v>1342</v>
      </c>
      <c r="BO4699" s="177" t="s">
        <v>2362</v>
      </c>
      <c r="BU4699" s="177" t="s">
        <v>9456</v>
      </c>
      <c r="BV4699" s="177" t="s">
        <v>1342</v>
      </c>
      <c r="BW4699" s="177" t="s">
        <v>2362</v>
      </c>
    </row>
    <row r="4700" spans="51:75" x14ac:dyDescent="0.3">
      <c r="AY4700" s="226" t="e">
        <f>VLOOKUP(C4700,#REF!, 2,FALSE)</f>
        <v>#REF!</v>
      </c>
      <c r="BM4700" s="177" t="s">
        <v>9457</v>
      </c>
      <c r="BN4700" s="177" t="s">
        <v>3045</v>
      </c>
      <c r="BO4700" s="177" t="s">
        <v>3833</v>
      </c>
      <c r="BU4700" s="177" t="s">
        <v>9457</v>
      </c>
      <c r="BV4700" s="177" t="s">
        <v>3045</v>
      </c>
      <c r="BW4700" s="177" t="s">
        <v>3833</v>
      </c>
    </row>
    <row r="4701" spans="51:75" x14ac:dyDescent="0.3">
      <c r="AY4701" s="226" t="e">
        <f>VLOOKUP(C4701,#REF!, 2,FALSE)</f>
        <v>#REF!</v>
      </c>
      <c r="BM4701" s="177" t="s">
        <v>9458</v>
      </c>
      <c r="BN4701" s="177" t="s">
        <v>862</v>
      </c>
      <c r="BO4701" s="177" t="s">
        <v>2983</v>
      </c>
      <c r="BU4701" s="177" t="s">
        <v>9458</v>
      </c>
      <c r="BV4701" s="177" t="s">
        <v>862</v>
      </c>
      <c r="BW4701" s="177" t="s">
        <v>2983</v>
      </c>
    </row>
    <row r="4702" spans="51:75" x14ac:dyDescent="0.3">
      <c r="AY4702" s="226" t="e">
        <f>VLOOKUP(C4702,#REF!, 2,FALSE)</f>
        <v>#REF!</v>
      </c>
      <c r="BM4702" s="177" t="s">
        <v>9459</v>
      </c>
      <c r="BN4702" s="177" t="s">
        <v>1342</v>
      </c>
      <c r="BO4702" s="177" t="s">
        <v>9460</v>
      </c>
      <c r="BU4702" s="177" t="s">
        <v>9459</v>
      </c>
      <c r="BV4702" s="177" t="s">
        <v>1342</v>
      </c>
      <c r="BW4702" s="177" t="s">
        <v>9460</v>
      </c>
    </row>
    <row r="4703" spans="51:75" x14ac:dyDescent="0.3">
      <c r="AY4703" s="226" t="e">
        <f>VLOOKUP(C4703,#REF!, 2,FALSE)</f>
        <v>#REF!</v>
      </c>
      <c r="BM4703" s="177" t="s">
        <v>9461</v>
      </c>
      <c r="BN4703" s="177" t="s">
        <v>3199</v>
      </c>
      <c r="BO4703" s="177" t="s">
        <v>4093</v>
      </c>
      <c r="BU4703" s="177" t="s">
        <v>9461</v>
      </c>
      <c r="BV4703" s="177" t="s">
        <v>3199</v>
      </c>
      <c r="BW4703" s="177" t="s">
        <v>4093</v>
      </c>
    </row>
    <row r="4704" spans="51:75" x14ac:dyDescent="0.3">
      <c r="AY4704" s="226" t="e">
        <f>VLOOKUP(C4704,#REF!, 2,FALSE)</f>
        <v>#REF!</v>
      </c>
      <c r="BM4704" s="177" t="s">
        <v>9462</v>
      </c>
      <c r="BN4704" s="177" t="s">
        <v>3245</v>
      </c>
      <c r="BO4704" s="177" t="s">
        <v>7248</v>
      </c>
      <c r="BU4704" s="177" t="s">
        <v>9462</v>
      </c>
      <c r="BV4704" s="177" t="s">
        <v>3245</v>
      </c>
      <c r="BW4704" s="177" t="s">
        <v>7248</v>
      </c>
    </row>
    <row r="4705" spans="51:75" x14ac:dyDescent="0.3">
      <c r="AY4705" s="226" t="e">
        <f>VLOOKUP(C4705,#REF!, 2,FALSE)</f>
        <v>#REF!</v>
      </c>
      <c r="BM4705" s="177" t="s">
        <v>583</v>
      </c>
      <c r="BN4705" s="177" t="s">
        <v>619</v>
      </c>
      <c r="BO4705" s="177" t="s">
        <v>9464</v>
      </c>
      <c r="BU4705" s="177" t="s">
        <v>583</v>
      </c>
      <c r="BV4705" s="177" t="s">
        <v>619</v>
      </c>
      <c r="BW4705" s="177" t="s">
        <v>9464</v>
      </c>
    </row>
    <row r="4706" spans="51:75" x14ac:dyDescent="0.3">
      <c r="AY4706" s="226" t="e">
        <f>VLOOKUP(C4706,#REF!, 2,FALSE)</f>
        <v>#REF!</v>
      </c>
      <c r="BM4706" s="177" t="s">
        <v>9465</v>
      </c>
      <c r="BN4706" s="177" t="s">
        <v>628</v>
      </c>
      <c r="BO4706" s="177" t="s">
        <v>9466</v>
      </c>
      <c r="BU4706" s="177" t="s">
        <v>9465</v>
      </c>
      <c r="BV4706" s="177" t="s">
        <v>628</v>
      </c>
      <c r="BW4706" s="177" t="s">
        <v>9466</v>
      </c>
    </row>
    <row r="4707" spans="51:75" x14ac:dyDescent="0.3">
      <c r="AY4707" s="226" t="e">
        <f>VLOOKUP(C4707,#REF!, 2,FALSE)</f>
        <v>#REF!</v>
      </c>
      <c r="BM4707" s="177" t="s">
        <v>9467</v>
      </c>
      <c r="BN4707" s="177" t="s">
        <v>628</v>
      </c>
      <c r="BO4707" s="177" t="s">
        <v>8342</v>
      </c>
      <c r="BU4707" s="177" t="s">
        <v>9467</v>
      </c>
      <c r="BV4707" s="177" t="s">
        <v>628</v>
      </c>
      <c r="BW4707" s="177" t="s">
        <v>8342</v>
      </c>
    </row>
    <row r="4708" spans="51:75" x14ac:dyDescent="0.3">
      <c r="AY4708" s="226" t="e">
        <f>VLOOKUP(C4708,#REF!, 2,FALSE)</f>
        <v>#REF!</v>
      </c>
      <c r="BM4708" s="177" t="s">
        <v>9468</v>
      </c>
      <c r="BN4708" s="177" t="s">
        <v>862</v>
      </c>
      <c r="BO4708" s="177" t="s">
        <v>4357</v>
      </c>
      <c r="BU4708" s="177" t="s">
        <v>9468</v>
      </c>
      <c r="BV4708" s="177" t="s">
        <v>862</v>
      </c>
      <c r="BW4708" s="177" t="s">
        <v>4357</v>
      </c>
    </row>
    <row r="4709" spans="51:75" x14ac:dyDescent="0.3">
      <c r="AY4709" s="226" t="e">
        <f>VLOOKUP(C4709,#REF!, 2,FALSE)</f>
        <v>#REF!</v>
      </c>
      <c r="BM4709" s="177" t="s">
        <v>9469</v>
      </c>
      <c r="BN4709" s="177" t="s">
        <v>662</v>
      </c>
      <c r="BO4709" s="177" t="s">
        <v>6816</v>
      </c>
      <c r="BU4709" s="177" t="s">
        <v>9469</v>
      </c>
      <c r="BV4709" s="177" t="s">
        <v>662</v>
      </c>
      <c r="BW4709" s="177" t="s">
        <v>6816</v>
      </c>
    </row>
    <row r="4710" spans="51:75" x14ac:dyDescent="0.3">
      <c r="AY4710" s="226" t="e">
        <f>VLOOKUP(C4710,#REF!, 2,FALSE)</f>
        <v>#REF!</v>
      </c>
      <c r="BM4710" s="177" t="s">
        <v>9471</v>
      </c>
      <c r="BN4710" s="177" t="s">
        <v>862</v>
      </c>
      <c r="BO4710" s="177" t="s">
        <v>9472</v>
      </c>
      <c r="BU4710" s="177" t="s">
        <v>9471</v>
      </c>
      <c r="BV4710" s="177" t="s">
        <v>862</v>
      </c>
      <c r="BW4710" s="177" t="s">
        <v>9472</v>
      </c>
    </row>
    <row r="4711" spans="51:75" x14ac:dyDescent="0.3">
      <c r="AY4711" s="226" t="e">
        <f>VLOOKUP(C4711,#REF!, 2,FALSE)</f>
        <v>#REF!</v>
      </c>
      <c r="BM4711" s="177" t="s">
        <v>9473</v>
      </c>
      <c r="BN4711" s="177" t="s">
        <v>696</v>
      </c>
      <c r="BO4711" s="177" t="s">
        <v>8502</v>
      </c>
      <c r="BU4711" s="177" t="s">
        <v>9473</v>
      </c>
      <c r="BV4711" s="177" t="s">
        <v>696</v>
      </c>
      <c r="BW4711" s="177" t="s">
        <v>8502</v>
      </c>
    </row>
    <row r="4712" spans="51:75" x14ac:dyDescent="0.3">
      <c r="AY4712" s="226" t="e">
        <f>VLOOKUP(C4712,#REF!, 2,FALSE)</f>
        <v>#REF!</v>
      </c>
      <c r="BM4712" s="177" t="s">
        <v>9474</v>
      </c>
      <c r="BN4712" s="177" t="s">
        <v>3245</v>
      </c>
      <c r="BO4712" s="177" t="s">
        <v>5486</v>
      </c>
      <c r="BU4712" s="177" t="s">
        <v>9474</v>
      </c>
      <c r="BV4712" s="177" t="s">
        <v>3245</v>
      </c>
      <c r="BW4712" s="177" t="s">
        <v>5486</v>
      </c>
    </row>
    <row r="4713" spans="51:75" x14ac:dyDescent="0.3">
      <c r="AY4713" s="226" t="e">
        <f>VLOOKUP(C4713,#REF!, 2,FALSE)</f>
        <v>#REF!</v>
      </c>
      <c r="BM4713" s="177" t="s">
        <v>9475</v>
      </c>
      <c r="BN4713" s="177" t="s">
        <v>16979</v>
      </c>
      <c r="BO4713" s="177" t="s">
        <v>6918</v>
      </c>
      <c r="BU4713" s="177" t="s">
        <v>9475</v>
      </c>
      <c r="BV4713" s="177" t="s">
        <v>16979</v>
      </c>
      <c r="BW4713" s="177" t="s">
        <v>6918</v>
      </c>
    </row>
    <row r="4714" spans="51:75" x14ac:dyDescent="0.3">
      <c r="AY4714" s="226" t="e">
        <f>VLOOKUP(C4714,#REF!, 2,FALSE)</f>
        <v>#REF!</v>
      </c>
      <c r="BM4714" s="177" t="s">
        <v>1651</v>
      </c>
      <c r="BN4714" s="177" t="s">
        <v>1070</v>
      </c>
      <c r="BO4714" s="177" t="s">
        <v>9476</v>
      </c>
      <c r="BU4714" s="177" t="s">
        <v>1651</v>
      </c>
      <c r="BV4714" s="177" t="s">
        <v>1070</v>
      </c>
      <c r="BW4714" s="177" t="s">
        <v>9476</v>
      </c>
    </row>
    <row r="4715" spans="51:75" x14ac:dyDescent="0.3">
      <c r="AY4715" s="226" t="e">
        <f>VLOOKUP(C4715,#REF!, 2,FALSE)</f>
        <v>#REF!</v>
      </c>
      <c r="BM4715" s="177" t="s">
        <v>9478</v>
      </c>
      <c r="BN4715" s="177" t="s">
        <v>636</v>
      </c>
      <c r="BO4715" s="177" t="s">
        <v>2884</v>
      </c>
      <c r="BU4715" s="177" t="s">
        <v>9478</v>
      </c>
      <c r="BV4715" s="177" t="s">
        <v>636</v>
      </c>
      <c r="BW4715" s="177" t="s">
        <v>2884</v>
      </c>
    </row>
    <row r="4716" spans="51:75" x14ac:dyDescent="0.3">
      <c r="AY4716" s="226" t="e">
        <f>VLOOKUP(C4716,#REF!, 2,FALSE)</f>
        <v>#REF!</v>
      </c>
      <c r="BM4716" s="177" t="s">
        <v>9480</v>
      </c>
      <c r="BN4716" s="177" t="s">
        <v>797</v>
      </c>
      <c r="BO4716" s="177" t="s">
        <v>7820</v>
      </c>
      <c r="BU4716" s="177" t="s">
        <v>9480</v>
      </c>
      <c r="BV4716" s="177" t="s">
        <v>797</v>
      </c>
      <c r="BW4716" s="177" t="s">
        <v>7820</v>
      </c>
    </row>
    <row r="4717" spans="51:75" x14ac:dyDescent="0.3">
      <c r="AY4717" s="226" t="e">
        <f>VLOOKUP(C4717,#REF!, 2,FALSE)</f>
        <v>#REF!</v>
      </c>
      <c r="BM4717" s="177" t="s">
        <v>9481</v>
      </c>
      <c r="BN4717" s="177" t="s">
        <v>662</v>
      </c>
      <c r="BO4717" s="177" t="s">
        <v>1693</v>
      </c>
      <c r="BU4717" s="177" t="s">
        <v>9481</v>
      </c>
      <c r="BV4717" s="177" t="s">
        <v>662</v>
      </c>
      <c r="BW4717" s="177" t="s">
        <v>1693</v>
      </c>
    </row>
    <row r="4718" spans="51:75" x14ac:dyDescent="0.3">
      <c r="AY4718" s="226" t="e">
        <f>VLOOKUP(C4718,#REF!, 2,FALSE)</f>
        <v>#REF!</v>
      </c>
      <c r="BM4718" s="177" t="s">
        <v>1652</v>
      </c>
      <c r="BN4718" s="177" t="s">
        <v>666</v>
      </c>
      <c r="BO4718" s="177" t="s">
        <v>3763</v>
      </c>
      <c r="BU4718" s="177" t="s">
        <v>1652</v>
      </c>
      <c r="BV4718" s="177" t="s">
        <v>666</v>
      </c>
      <c r="BW4718" s="177" t="s">
        <v>3763</v>
      </c>
    </row>
    <row r="4719" spans="51:75" x14ac:dyDescent="0.3">
      <c r="AY4719" s="226" t="e">
        <f>VLOOKUP(C4719,#REF!, 2,FALSE)</f>
        <v>#REF!</v>
      </c>
      <c r="BM4719" s="177" t="s">
        <v>9482</v>
      </c>
      <c r="BN4719" s="177" t="s">
        <v>662</v>
      </c>
      <c r="BO4719" s="177" t="s">
        <v>2171</v>
      </c>
      <c r="BU4719" s="177" t="s">
        <v>9482</v>
      </c>
      <c r="BV4719" s="177" t="s">
        <v>662</v>
      </c>
      <c r="BW4719" s="177" t="s">
        <v>2171</v>
      </c>
    </row>
    <row r="4720" spans="51:75" x14ac:dyDescent="0.3">
      <c r="AY4720" s="226" t="e">
        <f>VLOOKUP(C4720,#REF!, 2,FALSE)</f>
        <v>#REF!</v>
      </c>
      <c r="BM4720" s="177" t="s">
        <v>1653</v>
      </c>
      <c r="BN4720" s="177" t="s">
        <v>1070</v>
      </c>
      <c r="BO4720" s="177" t="s">
        <v>5428</v>
      </c>
      <c r="BU4720" s="177" t="s">
        <v>1653</v>
      </c>
      <c r="BV4720" s="177" t="s">
        <v>1070</v>
      </c>
      <c r="BW4720" s="177" t="s">
        <v>5428</v>
      </c>
    </row>
    <row r="4721" spans="51:75" x14ac:dyDescent="0.3">
      <c r="AY4721" s="226" t="e">
        <f>VLOOKUP(C4721,#REF!, 2,FALSE)</f>
        <v>#REF!</v>
      </c>
      <c r="BM4721" s="177" t="s">
        <v>1654</v>
      </c>
      <c r="BN4721" s="177" t="s">
        <v>662</v>
      </c>
      <c r="BO4721" s="177" t="s">
        <v>9484</v>
      </c>
      <c r="BU4721" s="177" t="s">
        <v>1654</v>
      </c>
      <c r="BV4721" s="177" t="s">
        <v>662</v>
      </c>
      <c r="BW4721" s="177" t="s">
        <v>9484</v>
      </c>
    </row>
    <row r="4722" spans="51:75" x14ac:dyDescent="0.3">
      <c r="AY4722" s="226" t="e">
        <f>VLOOKUP(C4722,#REF!, 2,FALSE)</f>
        <v>#REF!</v>
      </c>
      <c r="BM4722" s="177" t="s">
        <v>9485</v>
      </c>
      <c r="BN4722" s="177" t="s">
        <v>694</v>
      </c>
      <c r="BO4722" s="177" t="s">
        <v>9201</v>
      </c>
      <c r="BU4722" s="177" t="s">
        <v>9485</v>
      </c>
      <c r="BV4722" s="177" t="s">
        <v>694</v>
      </c>
      <c r="BW4722" s="177" t="s">
        <v>9201</v>
      </c>
    </row>
    <row r="4723" spans="51:75" x14ac:dyDescent="0.3">
      <c r="AY4723" s="226" t="e">
        <f>VLOOKUP(C4723,#REF!, 2,FALSE)</f>
        <v>#REF!</v>
      </c>
      <c r="BM4723" s="177" t="s">
        <v>9486</v>
      </c>
      <c r="BN4723" s="177" t="s">
        <v>1342</v>
      </c>
      <c r="BO4723" s="177" t="s">
        <v>9487</v>
      </c>
      <c r="BU4723" s="177" t="s">
        <v>9486</v>
      </c>
      <c r="BV4723" s="177" t="s">
        <v>1342</v>
      </c>
      <c r="BW4723" s="177" t="s">
        <v>9487</v>
      </c>
    </row>
    <row r="4724" spans="51:75" x14ac:dyDescent="0.3">
      <c r="AY4724" s="226" t="e">
        <f>VLOOKUP(C4724,#REF!, 2,FALSE)</f>
        <v>#REF!</v>
      </c>
      <c r="BM4724" s="177" t="s">
        <v>568</v>
      </c>
      <c r="BN4724" s="177" t="s">
        <v>666</v>
      </c>
      <c r="BO4724" s="177" t="s">
        <v>9488</v>
      </c>
      <c r="BU4724" s="177" t="s">
        <v>568</v>
      </c>
      <c r="BV4724" s="177" t="s">
        <v>666</v>
      </c>
      <c r="BW4724" s="177" t="s">
        <v>9488</v>
      </c>
    </row>
    <row r="4725" spans="51:75" x14ac:dyDescent="0.3">
      <c r="AY4725" s="226" t="e">
        <f>VLOOKUP(C4725,#REF!, 2,FALSE)</f>
        <v>#REF!</v>
      </c>
      <c r="BM4725" s="177" t="s">
        <v>9489</v>
      </c>
      <c r="BN4725" s="177" t="s">
        <v>715</v>
      </c>
      <c r="BO4725" s="177" t="s">
        <v>9491</v>
      </c>
      <c r="BU4725" s="177" t="s">
        <v>9489</v>
      </c>
      <c r="BV4725" s="177" t="s">
        <v>715</v>
      </c>
      <c r="BW4725" s="177" t="s">
        <v>9491</v>
      </c>
    </row>
    <row r="4726" spans="51:75" x14ac:dyDescent="0.3">
      <c r="AY4726" s="226" t="e">
        <f>VLOOKUP(C4726,#REF!, 2,FALSE)</f>
        <v>#REF!</v>
      </c>
      <c r="BM4726" s="177" t="s">
        <v>9492</v>
      </c>
      <c r="BN4726" s="177" t="s">
        <v>3087</v>
      </c>
      <c r="BO4726" s="177" t="s">
        <v>9493</v>
      </c>
      <c r="BU4726" s="177" t="s">
        <v>9492</v>
      </c>
      <c r="BV4726" s="177" t="s">
        <v>3087</v>
      </c>
      <c r="BW4726" s="177" t="s">
        <v>9493</v>
      </c>
    </row>
    <row r="4727" spans="51:75" x14ac:dyDescent="0.3">
      <c r="AY4727" s="226" t="e">
        <f>VLOOKUP(C4727,#REF!, 2,FALSE)</f>
        <v>#REF!</v>
      </c>
      <c r="BM4727" s="177" t="s">
        <v>9494</v>
      </c>
      <c r="BN4727" s="177" t="s">
        <v>2979</v>
      </c>
      <c r="BO4727" s="177" t="s">
        <v>9495</v>
      </c>
      <c r="BU4727" s="177" t="s">
        <v>9494</v>
      </c>
      <c r="BV4727" s="177" t="s">
        <v>2979</v>
      </c>
      <c r="BW4727" s="177" t="s">
        <v>9495</v>
      </c>
    </row>
    <row r="4728" spans="51:75" x14ac:dyDescent="0.3">
      <c r="AY4728" s="226" t="e">
        <f>VLOOKUP(C4728,#REF!, 2,FALSE)</f>
        <v>#REF!</v>
      </c>
      <c r="BM4728" s="177" t="s">
        <v>9496</v>
      </c>
      <c r="BN4728" s="177" t="s">
        <v>2979</v>
      </c>
      <c r="BO4728" s="177" t="s">
        <v>4685</v>
      </c>
      <c r="BU4728" s="177" t="s">
        <v>9496</v>
      </c>
      <c r="BV4728" s="177" t="s">
        <v>2979</v>
      </c>
      <c r="BW4728" s="177" t="s">
        <v>4685</v>
      </c>
    </row>
    <row r="4729" spans="51:75" x14ac:dyDescent="0.3">
      <c r="AY4729" s="226" t="e">
        <f>VLOOKUP(C4729,#REF!, 2,FALSE)</f>
        <v>#REF!</v>
      </c>
      <c r="BM4729" s="177" t="s">
        <v>9497</v>
      </c>
      <c r="BN4729" s="177" t="s">
        <v>852</v>
      </c>
      <c r="BO4729" s="177" t="s">
        <v>3578</v>
      </c>
      <c r="BU4729" s="177" t="s">
        <v>9497</v>
      </c>
      <c r="BV4729" s="177" t="s">
        <v>852</v>
      </c>
      <c r="BW4729" s="177" t="s">
        <v>3578</v>
      </c>
    </row>
    <row r="4730" spans="51:75" x14ac:dyDescent="0.3">
      <c r="AY4730" s="226" t="e">
        <f>VLOOKUP(C4730,#REF!, 2,FALSE)</f>
        <v>#REF!</v>
      </c>
      <c r="BM4730" s="177" t="s">
        <v>9498</v>
      </c>
      <c r="BN4730" s="177" t="s">
        <v>3005</v>
      </c>
      <c r="BO4730" s="177" t="s">
        <v>2983</v>
      </c>
      <c r="BU4730" s="177" t="s">
        <v>9498</v>
      </c>
      <c r="BV4730" s="177" t="s">
        <v>3005</v>
      </c>
      <c r="BW4730" s="177" t="s">
        <v>2983</v>
      </c>
    </row>
    <row r="4731" spans="51:75" x14ac:dyDescent="0.3">
      <c r="AY4731" s="226" t="e">
        <f>VLOOKUP(C4731,#REF!, 2,FALSE)</f>
        <v>#REF!</v>
      </c>
      <c r="BM4731" s="177" t="s">
        <v>1655</v>
      </c>
      <c r="BN4731" s="177" t="s">
        <v>3199</v>
      </c>
      <c r="BO4731" s="177" t="s">
        <v>9499</v>
      </c>
      <c r="BU4731" s="177" t="s">
        <v>1655</v>
      </c>
      <c r="BV4731" s="177" t="s">
        <v>3199</v>
      </c>
      <c r="BW4731" s="177" t="s">
        <v>9499</v>
      </c>
    </row>
    <row r="4732" spans="51:75" x14ac:dyDescent="0.3">
      <c r="AY4732" s="226" t="e">
        <f>VLOOKUP(C4732,#REF!, 2,FALSE)</f>
        <v>#REF!</v>
      </c>
      <c r="BM4732" s="177" t="s">
        <v>9500</v>
      </c>
      <c r="BN4732" s="177" t="s">
        <v>3045</v>
      </c>
      <c r="BO4732" s="177" t="s">
        <v>8750</v>
      </c>
      <c r="BU4732" s="177" t="s">
        <v>9500</v>
      </c>
      <c r="BV4732" s="177" t="s">
        <v>3045</v>
      </c>
      <c r="BW4732" s="177" t="s">
        <v>8750</v>
      </c>
    </row>
    <row r="4733" spans="51:75" x14ac:dyDescent="0.3">
      <c r="AY4733" s="226" t="e">
        <f>VLOOKUP(C4733,#REF!, 2,FALSE)</f>
        <v>#REF!</v>
      </c>
      <c r="BM4733" s="177" t="s">
        <v>9501</v>
      </c>
      <c r="BN4733" s="177" t="s">
        <v>2979</v>
      </c>
      <c r="BO4733" s="177" t="s">
        <v>9502</v>
      </c>
      <c r="BU4733" s="177" t="s">
        <v>9501</v>
      </c>
      <c r="BV4733" s="177" t="s">
        <v>2979</v>
      </c>
      <c r="BW4733" s="177" t="s">
        <v>9502</v>
      </c>
    </row>
    <row r="4734" spans="51:75" x14ac:dyDescent="0.3">
      <c r="AY4734" s="226" t="e">
        <f>VLOOKUP(C4734,#REF!, 2,FALSE)</f>
        <v>#REF!</v>
      </c>
      <c r="BM4734" s="177" t="s">
        <v>1679</v>
      </c>
      <c r="BN4734" s="177" t="s">
        <v>1269</v>
      </c>
      <c r="BO4734" s="177" t="s">
        <v>9503</v>
      </c>
      <c r="BU4734" s="177" t="s">
        <v>1679</v>
      </c>
      <c r="BV4734" s="177" t="s">
        <v>1269</v>
      </c>
      <c r="BW4734" s="177" t="s">
        <v>9503</v>
      </c>
    </row>
    <row r="4735" spans="51:75" x14ac:dyDescent="0.3">
      <c r="AY4735" s="226" t="e">
        <f>VLOOKUP(C4735,#REF!, 2,FALSE)</f>
        <v>#REF!</v>
      </c>
      <c r="BM4735" s="177" t="s">
        <v>9504</v>
      </c>
      <c r="BN4735" s="177" t="s">
        <v>1342</v>
      </c>
      <c r="BO4735" s="177" t="s">
        <v>9505</v>
      </c>
      <c r="BU4735" s="177" t="s">
        <v>9504</v>
      </c>
      <c r="BV4735" s="177" t="s">
        <v>1342</v>
      </c>
      <c r="BW4735" s="177" t="s">
        <v>9505</v>
      </c>
    </row>
    <row r="4736" spans="51:75" x14ac:dyDescent="0.3">
      <c r="AY4736" s="226" t="e">
        <f>VLOOKUP(C4736,#REF!, 2,FALSE)</f>
        <v>#REF!</v>
      </c>
      <c r="BM4736" s="177" t="s">
        <v>9506</v>
      </c>
      <c r="BN4736" s="177" t="s">
        <v>705</v>
      </c>
      <c r="BO4736" s="177" t="s">
        <v>9507</v>
      </c>
      <c r="BU4736" s="177" t="s">
        <v>9506</v>
      </c>
      <c r="BV4736" s="177" t="s">
        <v>705</v>
      </c>
      <c r="BW4736" s="177" t="s">
        <v>9507</v>
      </c>
    </row>
    <row r="4737" spans="51:75" x14ac:dyDescent="0.3">
      <c r="AY4737" s="226" t="e">
        <f>VLOOKUP(C4737,#REF!, 2,FALSE)</f>
        <v>#REF!</v>
      </c>
      <c r="BM4737" s="177" t="s">
        <v>9508</v>
      </c>
      <c r="BN4737" s="177" t="s">
        <v>862</v>
      </c>
      <c r="BO4737" s="177" t="s">
        <v>9509</v>
      </c>
      <c r="BU4737" s="177" t="s">
        <v>9508</v>
      </c>
      <c r="BV4737" s="177" t="s">
        <v>862</v>
      </c>
      <c r="BW4737" s="177" t="s">
        <v>9509</v>
      </c>
    </row>
    <row r="4738" spans="51:75" x14ac:dyDescent="0.3">
      <c r="AY4738" s="226" t="e">
        <f>VLOOKUP(C4738,#REF!, 2,FALSE)</f>
        <v>#REF!</v>
      </c>
      <c r="BM4738" s="177" t="s">
        <v>9510</v>
      </c>
      <c r="BN4738" s="177" t="s">
        <v>3199</v>
      </c>
      <c r="BO4738" s="177" t="s">
        <v>9511</v>
      </c>
      <c r="BU4738" s="177" t="s">
        <v>9510</v>
      </c>
      <c r="BV4738" s="177" t="s">
        <v>3199</v>
      </c>
      <c r="BW4738" s="177" t="s">
        <v>9511</v>
      </c>
    </row>
    <row r="4739" spans="51:75" x14ac:dyDescent="0.3">
      <c r="AY4739" s="226" t="e">
        <f>VLOOKUP(C4739,#REF!, 2,FALSE)</f>
        <v>#REF!</v>
      </c>
      <c r="BM4739" s="177" t="s">
        <v>1680</v>
      </c>
      <c r="BN4739" s="177" t="s">
        <v>3005</v>
      </c>
      <c r="BO4739" s="177" t="s">
        <v>4507</v>
      </c>
      <c r="BU4739" s="177" t="s">
        <v>1680</v>
      </c>
      <c r="BV4739" s="177" t="s">
        <v>3005</v>
      </c>
      <c r="BW4739" s="177" t="s">
        <v>4507</v>
      </c>
    </row>
    <row r="4740" spans="51:75" x14ac:dyDescent="0.3">
      <c r="AY4740" s="226" t="e">
        <f>VLOOKUP(C4740,#REF!, 2,FALSE)</f>
        <v>#REF!</v>
      </c>
      <c r="BM4740" s="177" t="s">
        <v>9512</v>
      </c>
      <c r="BN4740" s="177" t="s">
        <v>3199</v>
      </c>
      <c r="BO4740" s="177" t="s">
        <v>9511</v>
      </c>
      <c r="BU4740" s="177" t="s">
        <v>9512</v>
      </c>
      <c r="BV4740" s="177" t="s">
        <v>3199</v>
      </c>
      <c r="BW4740" s="177" t="s">
        <v>9511</v>
      </c>
    </row>
    <row r="4741" spans="51:75" x14ac:dyDescent="0.3">
      <c r="AY4741" s="226" t="e">
        <f>VLOOKUP(C4741,#REF!, 2,FALSE)</f>
        <v>#REF!</v>
      </c>
      <c r="BM4741" s="177" t="s">
        <v>9513</v>
      </c>
      <c r="BN4741" s="177" t="s">
        <v>862</v>
      </c>
      <c r="BO4741" s="177" t="s">
        <v>6367</v>
      </c>
      <c r="BU4741" s="177" t="s">
        <v>9513</v>
      </c>
      <c r="BV4741" s="177" t="s">
        <v>862</v>
      </c>
      <c r="BW4741" s="177" t="s">
        <v>6367</v>
      </c>
    </row>
    <row r="4742" spans="51:75" x14ac:dyDescent="0.3">
      <c r="AY4742" s="226" t="e">
        <f>VLOOKUP(C4742,#REF!, 2,FALSE)</f>
        <v>#REF!</v>
      </c>
      <c r="BM4742" s="177" t="s">
        <v>9514</v>
      </c>
      <c r="BN4742" s="177" t="s">
        <v>628</v>
      </c>
      <c r="BO4742" s="177" t="s">
        <v>770</v>
      </c>
      <c r="BU4742" s="177" t="s">
        <v>9514</v>
      </c>
      <c r="BV4742" s="177" t="s">
        <v>628</v>
      </c>
      <c r="BW4742" s="177" t="s">
        <v>770</v>
      </c>
    </row>
    <row r="4743" spans="51:75" x14ac:dyDescent="0.3">
      <c r="AY4743" s="226" t="e">
        <f>VLOOKUP(C4743,#REF!, 2,FALSE)</f>
        <v>#REF!</v>
      </c>
      <c r="BM4743" s="177" t="s">
        <v>9515</v>
      </c>
      <c r="BN4743" s="177" t="s">
        <v>862</v>
      </c>
      <c r="BO4743" s="177" t="s">
        <v>9516</v>
      </c>
      <c r="BU4743" s="177" t="s">
        <v>9515</v>
      </c>
      <c r="BV4743" s="177" t="s">
        <v>862</v>
      </c>
      <c r="BW4743" s="177" t="s">
        <v>9516</v>
      </c>
    </row>
    <row r="4744" spans="51:75" x14ac:dyDescent="0.3">
      <c r="AY4744" s="226" t="e">
        <f>VLOOKUP(C4744,#REF!, 2,FALSE)</f>
        <v>#REF!</v>
      </c>
      <c r="BM4744" s="177" t="s">
        <v>9518</v>
      </c>
      <c r="BN4744" s="177" t="s">
        <v>666</v>
      </c>
      <c r="BO4744" s="177" t="s">
        <v>9520</v>
      </c>
      <c r="BU4744" s="177" t="s">
        <v>9518</v>
      </c>
      <c r="BV4744" s="177" t="s">
        <v>666</v>
      </c>
      <c r="BW4744" s="177" t="s">
        <v>9520</v>
      </c>
    </row>
    <row r="4745" spans="51:75" x14ac:dyDescent="0.3">
      <c r="AY4745" s="226" t="e">
        <f>VLOOKUP(C4745,#REF!, 2,FALSE)</f>
        <v>#REF!</v>
      </c>
      <c r="BM4745" s="177" t="s">
        <v>1681</v>
      </c>
      <c r="BN4745" s="177" t="s">
        <v>3245</v>
      </c>
      <c r="BO4745" s="177" t="s">
        <v>9521</v>
      </c>
      <c r="BU4745" s="177" t="s">
        <v>1681</v>
      </c>
      <c r="BV4745" s="177" t="s">
        <v>3245</v>
      </c>
      <c r="BW4745" s="177" t="s">
        <v>9521</v>
      </c>
    </row>
    <row r="4746" spans="51:75" x14ac:dyDescent="0.3">
      <c r="AY4746" s="226" t="e">
        <f>VLOOKUP(C4746,#REF!, 2,FALSE)</f>
        <v>#REF!</v>
      </c>
      <c r="BM4746" s="177" t="s">
        <v>9523</v>
      </c>
      <c r="BN4746" s="177" t="s">
        <v>3199</v>
      </c>
      <c r="BO4746" s="177" t="s">
        <v>7799</v>
      </c>
      <c r="BU4746" s="177" t="s">
        <v>9523</v>
      </c>
      <c r="BV4746" s="177" t="s">
        <v>3199</v>
      </c>
      <c r="BW4746" s="177" t="s">
        <v>7799</v>
      </c>
    </row>
    <row r="4747" spans="51:75" x14ac:dyDescent="0.3">
      <c r="AY4747" s="226" t="e">
        <f>VLOOKUP(C4747,#REF!, 2,FALSE)</f>
        <v>#REF!</v>
      </c>
      <c r="BM4747" s="177" t="s">
        <v>9524</v>
      </c>
      <c r="BN4747" s="177" t="s">
        <v>3005</v>
      </c>
      <c r="BO4747" s="177" t="s">
        <v>9525</v>
      </c>
      <c r="BU4747" s="177" t="s">
        <v>9524</v>
      </c>
      <c r="BV4747" s="177" t="s">
        <v>3005</v>
      </c>
      <c r="BW4747" s="177" t="s">
        <v>9525</v>
      </c>
    </row>
    <row r="4748" spans="51:75" x14ac:dyDescent="0.3">
      <c r="AY4748" s="226" t="e">
        <f>VLOOKUP(C4748,#REF!, 2,FALSE)</f>
        <v>#REF!</v>
      </c>
      <c r="BM4748" s="177" t="s">
        <v>9526</v>
      </c>
      <c r="BN4748" s="177" t="s">
        <v>3199</v>
      </c>
      <c r="BO4748" s="177" t="s">
        <v>6538</v>
      </c>
      <c r="BU4748" s="177" t="s">
        <v>9526</v>
      </c>
      <c r="BV4748" s="177" t="s">
        <v>3199</v>
      </c>
      <c r="BW4748" s="177" t="s">
        <v>6538</v>
      </c>
    </row>
    <row r="4749" spans="51:75" x14ac:dyDescent="0.3">
      <c r="AY4749" s="226" t="e">
        <f>VLOOKUP(C4749,#REF!, 2,FALSE)</f>
        <v>#REF!</v>
      </c>
      <c r="BM4749" s="177" t="s">
        <v>9527</v>
      </c>
      <c r="BN4749" s="177" t="s">
        <v>3199</v>
      </c>
      <c r="BO4749" s="177" t="s">
        <v>9528</v>
      </c>
      <c r="BU4749" s="177" t="s">
        <v>9527</v>
      </c>
      <c r="BV4749" s="177" t="s">
        <v>3199</v>
      </c>
      <c r="BW4749" s="177" t="s">
        <v>9528</v>
      </c>
    </row>
    <row r="4750" spans="51:75" x14ac:dyDescent="0.3">
      <c r="AY4750" s="226" t="e">
        <f>VLOOKUP(C4750,#REF!, 2,FALSE)</f>
        <v>#REF!</v>
      </c>
      <c r="BM4750" s="177" t="s">
        <v>1682</v>
      </c>
      <c r="BN4750" s="177" t="s">
        <v>862</v>
      </c>
      <c r="BO4750" s="177" t="s">
        <v>8097</v>
      </c>
      <c r="BU4750" s="177" t="s">
        <v>1682</v>
      </c>
      <c r="BV4750" s="177" t="s">
        <v>862</v>
      </c>
      <c r="BW4750" s="177" t="s">
        <v>8097</v>
      </c>
    </row>
    <row r="4751" spans="51:75" x14ac:dyDescent="0.3">
      <c r="AY4751" s="226" t="e">
        <f>VLOOKUP(C4751,#REF!, 2,FALSE)</f>
        <v>#REF!</v>
      </c>
      <c r="BM4751" s="177" t="s">
        <v>9529</v>
      </c>
      <c r="BN4751" s="177" t="s">
        <v>3245</v>
      </c>
      <c r="BO4751" s="177" t="s">
        <v>9530</v>
      </c>
      <c r="BU4751" s="177" t="s">
        <v>9529</v>
      </c>
      <c r="BV4751" s="177" t="s">
        <v>3245</v>
      </c>
      <c r="BW4751" s="177" t="s">
        <v>9530</v>
      </c>
    </row>
    <row r="4752" spans="51:75" x14ac:dyDescent="0.3">
      <c r="AY4752" s="226" t="e">
        <f>VLOOKUP(C4752,#REF!, 2,FALSE)</f>
        <v>#REF!</v>
      </c>
      <c r="BM4752" s="177" t="s">
        <v>9531</v>
      </c>
      <c r="BN4752" s="177" t="s">
        <v>662</v>
      </c>
      <c r="BO4752" s="177" t="s">
        <v>9532</v>
      </c>
      <c r="BU4752" s="177" t="s">
        <v>9531</v>
      </c>
      <c r="BV4752" s="177" t="s">
        <v>662</v>
      </c>
      <c r="BW4752" s="177" t="s">
        <v>9532</v>
      </c>
    </row>
    <row r="4753" spans="51:75" x14ac:dyDescent="0.3">
      <c r="AY4753" s="226" t="e">
        <f>VLOOKUP(C4753,#REF!, 2,FALSE)</f>
        <v>#REF!</v>
      </c>
      <c r="BM4753" s="177" t="s">
        <v>9533</v>
      </c>
      <c r="BN4753" s="177" t="s">
        <v>799</v>
      </c>
      <c r="BO4753" s="177" t="s">
        <v>9185</v>
      </c>
      <c r="BU4753" s="177" t="s">
        <v>9533</v>
      </c>
      <c r="BV4753" s="177" t="s">
        <v>799</v>
      </c>
      <c r="BW4753" s="177" t="s">
        <v>9185</v>
      </c>
    </row>
    <row r="4754" spans="51:75" x14ac:dyDescent="0.3">
      <c r="AY4754" s="226" t="e">
        <f>VLOOKUP(C4754,#REF!, 2,FALSE)</f>
        <v>#REF!</v>
      </c>
      <c r="BM4754" s="177" t="s">
        <v>9534</v>
      </c>
      <c r="BN4754" s="177" t="s">
        <v>862</v>
      </c>
      <c r="BO4754" s="177" t="s">
        <v>3410</v>
      </c>
      <c r="BU4754" s="177" t="s">
        <v>9534</v>
      </c>
      <c r="BV4754" s="177" t="s">
        <v>862</v>
      </c>
      <c r="BW4754" s="177" t="s">
        <v>3410</v>
      </c>
    </row>
    <row r="4755" spans="51:75" x14ac:dyDescent="0.3">
      <c r="AY4755" s="226" t="e">
        <f>VLOOKUP(C4755,#REF!, 2,FALSE)</f>
        <v>#REF!</v>
      </c>
      <c r="BM4755" s="177" t="s">
        <v>9535</v>
      </c>
      <c r="BN4755" s="177" t="s">
        <v>862</v>
      </c>
      <c r="BO4755" s="177" t="s">
        <v>4507</v>
      </c>
      <c r="BU4755" s="177" t="s">
        <v>9535</v>
      </c>
      <c r="BV4755" s="177" t="s">
        <v>862</v>
      </c>
      <c r="BW4755" s="177" t="s">
        <v>4507</v>
      </c>
    </row>
    <row r="4756" spans="51:75" x14ac:dyDescent="0.3">
      <c r="AY4756" s="226" t="e">
        <f>VLOOKUP(C4756,#REF!, 2,FALSE)</f>
        <v>#REF!</v>
      </c>
      <c r="BM4756" s="177" t="s">
        <v>9536</v>
      </c>
      <c r="BN4756" s="177" t="s">
        <v>3005</v>
      </c>
      <c r="BO4756" s="177" t="s">
        <v>9538</v>
      </c>
      <c r="BU4756" s="177" t="s">
        <v>9536</v>
      </c>
      <c r="BV4756" s="177" t="s">
        <v>3005</v>
      </c>
      <c r="BW4756" s="177" t="s">
        <v>9538</v>
      </c>
    </row>
    <row r="4757" spans="51:75" x14ac:dyDescent="0.3">
      <c r="AY4757" s="226" t="e">
        <f>VLOOKUP(C4757,#REF!, 2,FALSE)</f>
        <v>#REF!</v>
      </c>
      <c r="BM4757" s="177" t="s">
        <v>9539</v>
      </c>
      <c r="BN4757" s="177" t="s">
        <v>862</v>
      </c>
      <c r="BO4757" s="177" t="s">
        <v>9540</v>
      </c>
      <c r="BU4757" s="177" t="s">
        <v>9539</v>
      </c>
      <c r="BV4757" s="177" t="s">
        <v>862</v>
      </c>
      <c r="BW4757" s="177" t="s">
        <v>9540</v>
      </c>
    </row>
    <row r="4758" spans="51:75" x14ac:dyDescent="0.3">
      <c r="AY4758" s="226" t="e">
        <f>VLOOKUP(C4758,#REF!, 2,FALSE)</f>
        <v>#REF!</v>
      </c>
      <c r="BM4758" s="177" t="s">
        <v>9541</v>
      </c>
      <c r="BN4758" s="177" t="s">
        <v>3045</v>
      </c>
      <c r="BO4758" s="177" t="s">
        <v>1784</v>
      </c>
      <c r="BU4758" s="177" t="s">
        <v>9541</v>
      </c>
      <c r="BV4758" s="177" t="s">
        <v>3045</v>
      </c>
      <c r="BW4758" s="177" t="s">
        <v>1784</v>
      </c>
    </row>
    <row r="4759" spans="51:75" x14ac:dyDescent="0.3">
      <c r="AY4759" s="226" t="e">
        <f>VLOOKUP(C4759,#REF!, 2,FALSE)</f>
        <v>#REF!</v>
      </c>
      <c r="BM4759" s="177" t="s">
        <v>9542</v>
      </c>
      <c r="BN4759" s="177" t="s">
        <v>3199</v>
      </c>
      <c r="BO4759" s="177" t="s">
        <v>7617</v>
      </c>
      <c r="BU4759" s="177" t="s">
        <v>9542</v>
      </c>
      <c r="BV4759" s="177" t="s">
        <v>3199</v>
      </c>
      <c r="BW4759" s="177" t="s">
        <v>7617</v>
      </c>
    </row>
    <row r="4760" spans="51:75" x14ac:dyDescent="0.3">
      <c r="AY4760" s="226" t="e">
        <f>VLOOKUP(C4760,#REF!, 2,FALSE)</f>
        <v>#REF!</v>
      </c>
      <c r="BM4760" s="177" t="s">
        <v>1683</v>
      </c>
      <c r="BN4760" s="177" t="s">
        <v>3005</v>
      </c>
      <c r="BO4760" s="177" t="s">
        <v>4563</v>
      </c>
      <c r="BU4760" s="177" t="s">
        <v>1683</v>
      </c>
      <c r="BV4760" s="177" t="s">
        <v>3005</v>
      </c>
      <c r="BW4760" s="177" t="s">
        <v>4563</v>
      </c>
    </row>
    <row r="4761" spans="51:75" x14ac:dyDescent="0.3">
      <c r="AY4761" s="226" t="e">
        <f>VLOOKUP(C4761,#REF!, 2,FALSE)</f>
        <v>#REF!</v>
      </c>
      <c r="BM4761" s="177" t="s">
        <v>9543</v>
      </c>
      <c r="BN4761" s="177" t="s">
        <v>3002</v>
      </c>
      <c r="BO4761" s="177" t="s">
        <v>9544</v>
      </c>
      <c r="BU4761" s="177" t="s">
        <v>9543</v>
      </c>
      <c r="BV4761" s="177" t="s">
        <v>3002</v>
      </c>
      <c r="BW4761" s="177" t="s">
        <v>9544</v>
      </c>
    </row>
    <row r="4762" spans="51:75" x14ac:dyDescent="0.3">
      <c r="AY4762" s="226" t="e">
        <f>VLOOKUP(C4762,#REF!, 2,FALSE)</f>
        <v>#REF!</v>
      </c>
      <c r="BM4762" s="177" t="s">
        <v>9545</v>
      </c>
      <c r="BN4762" s="177" t="s">
        <v>3199</v>
      </c>
      <c r="BO4762" s="177" t="s">
        <v>2983</v>
      </c>
      <c r="BU4762" s="177" t="s">
        <v>9545</v>
      </c>
      <c r="BV4762" s="177" t="s">
        <v>3199</v>
      </c>
      <c r="BW4762" s="177" t="s">
        <v>2983</v>
      </c>
    </row>
    <row r="4763" spans="51:75" x14ac:dyDescent="0.3">
      <c r="AY4763" s="226" t="e">
        <f>VLOOKUP(C4763,#REF!, 2,FALSE)</f>
        <v>#REF!</v>
      </c>
      <c r="BM4763" s="177" t="s">
        <v>9546</v>
      </c>
      <c r="BN4763" s="177" t="s">
        <v>3002</v>
      </c>
      <c r="BO4763" s="177" t="s">
        <v>9547</v>
      </c>
      <c r="BU4763" s="177" t="s">
        <v>9546</v>
      </c>
      <c r="BV4763" s="177" t="s">
        <v>3002</v>
      </c>
      <c r="BW4763" s="177" t="s">
        <v>9547</v>
      </c>
    </row>
    <row r="4764" spans="51:75" x14ac:dyDescent="0.3">
      <c r="AY4764" s="226" t="e">
        <f>VLOOKUP(C4764,#REF!, 2,FALSE)</f>
        <v>#REF!</v>
      </c>
      <c r="BM4764" s="177" t="s">
        <v>9548</v>
      </c>
      <c r="BN4764" s="177" t="s">
        <v>3245</v>
      </c>
      <c r="BO4764" s="177" t="s">
        <v>3517</v>
      </c>
      <c r="BU4764" s="177" t="s">
        <v>9548</v>
      </c>
      <c r="BV4764" s="177" t="s">
        <v>3245</v>
      </c>
      <c r="BW4764" s="177" t="s">
        <v>3517</v>
      </c>
    </row>
    <row r="4765" spans="51:75" x14ac:dyDescent="0.3">
      <c r="AY4765" s="226" t="e">
        <f>VLOOKUP(C4765,#REF!, 2,FALSE)</f>
        <v>#REF!</v>
      </c>
      <c r="BM4765" s="177" t="s">
        <v>1684</v>
      </c>
      <c r="BN4765" s="177" t="s">
        <v>1139</v>
      </c>
      <c r="BO4765" s="177" t="s">
        <v>9549</v>
      </c>
      <c r="BU4765" s="177" t="s">
        <v>1684</v>
      </c>
      <c r="BV4765" s="177" t="s">
        <v>1139</v>
      </c>
      <c r="BW4765" s="177" t="s">
        <v>9549</v>
      </c>
    </row>
    <row r="4766" spans="51:75" x14ac:dyDescent="0.3">
      <c r="AY4766" s="226" t="e">
        <f>VLOOKUP(C4766,#REF!, 2,FALSE)</f>
        <v>#REF!</v>
      </c>
      <c r="BM4766" s="177" t="s">
        <v>9550</v>
      </c>
      <c r="BN4766" s="177" t="s">
        <v>3002</v>
      </c>
      <c r="BO4766" s="177" t="s">
        <v>4882</v>
      </c>
      <c r="BU4766" s="177" t="s">
        <v>9550</v>
      </c>
      <c r="BV4766" s="177" t="s">
        <v>3002</v>
      </c>
      <c r="BW4766" s="177" t="s">
        <v>4882</v>
      </c>
    </row>
    <row r="4767" spans="51:75" x14ac:dyDescent="0.3">
      <c r="AY4767" s="226" t="e">
        <f>VLOOKUP(C4767,#REF!, 2,FALSE)</f>
        <v>#REF!</v>
      </c>
      <c r="BM4767" s="177" t="s">
        <v>567</v>
      </c>
      <c r="BN4767" s="177" t="s">
        <v>3199</v>
      </c>
      <c r="BO4767" s="177" t="s">
        <v>1163</v>
      </c>
      <c r="BU4767" s="177" t="s">
        <v>567</v>
      </c>
      <c r="BV4767" s="177" t="s">
        <v>3199</v>
      </c>
      <c r="BW4767" s="177" t="s">
        <v>1163</v>
      </c>
    </row>
    <row r="4768" spans="51:75" x14ac:dyDescent="0.3">
      <c r="AY4768" s="226" t="e">
        <f>VLOOKUP(C4768,#REF!, 2,FALSE)</f>
        <v>#REF!</v>
      </c>
      <c r="BM4768" s="177" t="s">
        <v>9552</v>
      </c>
      <c r="BN4768" s="177" t="s">
        <v>1342</v>
      </c>
      <c r="BO4768" s="177" t="s">
        <v>9553</v>
      </c>
      <c r="BU4768" s="177" t="s">
        <v>9552</v>
      </c>
      <c r="BV4768" s="177" t="s">
        <v>1342</v>
      </c>
      <c r="BW4768" s="177" t="s">
        <v>9553</v>
      </c>
    </row>
    <row r="4769" spans="51:75" x14ac:dyDescent="0.3">
      <c r="AY4769" s="226" t="e">
        <f>VLOOKUP(C4769,#REF!, 2,FALSE)</f>
        <v>#REF!</v>
      </c>
      <c r="BM4769" s="177" t="s">
        <v>1685</v>
      </c>
      <c r="BN4769" s="177" t="s">
        <v>3245</v>
      </c>
      <c r="BO4769" s="177" t="s">
        <v>9554</v>
      </c>
      <c r="BU4769" s="177" t="s">
        <v>1685</v>
      </c>
      <c r="BV4769" s="177" t="s">
        <v>3245</v>
      </c>
      <c r="BW4769" s="177" t="s">
        <v>9554</v>
      </c>
    </row>
    <row r="4770" spans="51:75" x14ac:dyDescent="0.3">
      <c r="AY4770" s="226" t="e">
        <f>VLOOKUP(C4770,#REF!, 2,FALSE)</f>
        <v>#REF!</v>
      </c>
      <c r="BM4770" s="177" t="s">
        <v>9555</v>
      </c>
      <c r="BN4770" s="177" t="s">
        <v>3005</v>
      </c>
      <c r="BO4770" s="177" t="s">
        <v>2983</v>
      </c>
      <c r="BU4770" s="177" t="s">
        <v>9555</v>
      </c>
      <c r="BV4770" s="177" t="s">
        <v>3005</v>
      </c>
      <c r="BW4770" s="177" t="s">
        <v>2983</v>
      </c>
    </row>
    <row r="4771" spans="51:75" x14ac:dyDescent="0.3">
      <c r="AY4771" s="226" t="e">
        <f>VLOOKUP(C4771,#REF!, 2,FALSE)</f>
        <v>#REF!</v>
      </c>
      <c r="BM4771" s="177" t="s">
        <v>1694</v>
      </c>
      <c r="BN4771" s="177" t="s">
        <v>1342</v>
      </c>
      <c r="BO4771" s="177" t="s">
        <v>3443</v>
      </c>
      <c r="BU4771" s="177" t="s">
        <v>1694</v>
      </c>
      <c r="BV4771" s="177" t="s">
        <v>1342</v>
      </c>
      <c r="BW4771" s="177" t="s">
        <v>3443</v>
      </c>
    </row>
    <row r="4772" spans="51:75" x14ac:dyDescent="0.3">
      <c r="AY4772" s="226" t="e">
        <f>VLOOKUP(C4772,#REF!, 2,FALSE)</f>
        <v>#REF!</v>
      </c>
      <c r="BM4772" s="177" t="s">
        <v>9556</v>
      </c>
      <c r="BN4772" s="177" t="s">
        <v>862</v>
      </c>
      <c r="BO4772" s="177" t="s">
        <v>3182</v>
      </c>
      <c r="BU4772" s="177" t="s">
        <v>9556</v>
      </c>
      <c r="BV4772" s="177" t="s">
        <v>862</v>
      </c>
      <c r="BW4772" s="177" t="s">
        <v>3182</v>
      </c>
    </row>
    <row r="4773" spans="51:75" x14ac:dyDescent="0.3">
      <c r="AY4773" s="226" t="e">
        <f>VLOOKUP(C4773,#REF!, 2,FALSE)</f>
        <v>#REF!</v>
      </c>
      <c r="BM4773" s="177" t="s">
        <v>9557</v>
      </c>
      <c r="BN4773" s="177" t="s">
        <v>862</v>
      </c>
      <c r="BO4773" s="177" t="s">
        <v>4872</v>
      </c>
      <c r="BU4773" s="177" t="s">
        <v>9557</v>
      </c>
      <c r="BV4773" s="177" t="s">
        <v>862</v>
      </c>
      <c r="BW4773" s="177" t="s">
        <v>4872</v>
      </c>
    </row>
    <row r="4774" spans="51:75" x14ac:dyDescent="0.3">
      <c r="AY4774" s="226" t="e">
        <f>VLOOKUP(C4774,#REF!, 2,FALSE)</f>
        <v>#REF!</v>
      </c>
      <c r="BM4774" s="177" t="s">
        <v>1695</v>
      </c>
      <c r="BN4774" s="177" t="s">
        <v>1342</v>
      </c>
      <c r="BO4774" s="177" t="s">
        <v>4742</v>
      </c>
      <c r="BU4774" s="177" t="s">
        <v>1695</v>
      </c>
      <c r="BV4774" s="177" t="s">
        <v>1342</v>
      </c>
      <c r="BW4774" s="177" t="s">
        <v>4742</v>
      </c>
    </row>
    <row r="4775" spans="51:75" x14ac:dyDescent="0.3">
      <c r="AY4775" s="226" t="e">
        <f>VLOOKUP(C4775,#REF!, 2,FALSE)</f>
        <v>#REF!</v>
      </c>
      <c r="BM4775" s="177" t="s">
        <v>1696</v>
      </c>
      <c r="BN4775" s="177" t="s">
        <v>1342</v>
      </c>
      <c r="BO4775" s="177" t="s">
        <v>9297</v>
      </c>
      <c r="BU4775" s="177" t="s">
        <v>1696</v>
      </c>
      <c r="BV4775" s="177" t="s">
        <v>1342</v>
      </c>
      <c r="BW4775" s="177" t="s">
        <v>9297</v>
      </c>
    </row>
    <row r="4776" spans="51:75" x14ac:dyDescent="0.3">
      <c r="AY4776" s="226" t="e">
        <f>VLOOKUP(C4776,#REF!, 2,FALSE)</f>
        <v>#REF!</v>
      </c>
      <c r="BM4776" s="177" t="s">
        <v>9558</v>
      </c>
      <c r="BN4776" s="177" t="s">
        <v>2983</v>
      </c>
      <c r="BO4776" s="177" t="s">
        <v>2983</v>
      </c>
      <c r="BU4776" s="177" t="s">
        <v>9558</v>
      </c>
      <c r="BV4776" s="177" t="s">
        <v>2983</v>
      </c>
      <c r="BW4776" s="177" t="s">
        <v>2983</v>
      </c>
    </row>
    <row r="4777" spans="51:75" x14ac:dyDescent="0.3">
      <c r="AY4777" s="226" t="e">
        <f>VLOOKUP(C4777,#REF!, 2,FALSE)</f>
        <v>#REF!</v>
      </c>
      <c r="BM4777" s="177" t="s">
        <v>9559</v>
      </c>
      <c r="BN4777" s="177" t="s">
        <v>612</v>
      </c>
      <c r="BO4777" s="177" t="s">
        <v>9560</v>
      </c>
      <c r="BU4777" s="177" t="s">
        <v>9559</v>
      </c>
      <c r="BV4777" s="177" t="s">
        <v>612</v>
      </c>
      <c r="BW4777" s="177" t="s">
        <v>9560</v>
      </c>
    </row>
    <row r="4778" spans="51:75" x14ac:dyDescent="0.3">
      <c r="AY4778" s="226" t="e">
        <f>VLOOKUP(C4778,#REF!, 2,FALSE)</f>
        <v>#REF!</v>
      </c>
      <c r="BM4778" s="177" t="s">
        <v>1697</v>
      </c>
      <c r="BN4778" s="177" t="s">
        <v>3199</v>
      </c>
      <c r="BO4778" s="177" t="s">
        <v>9561</v>
      </c>
      <c r="BU4778" s="177" t="s">
        <v>1697</v>
      </c>
      <c r="BV4778" s="177" t="s">
        <v>3199</v>
      </c>
      <c r="BW4778" s="177" t="s">
        <v>9561</v>
      </c>
    </row>
    <row r="4779" spans="51:75" x14ac:dyDescent="0.3">
      <c r="AY4779" s="226" t="e">
        <f>VLOOKUP(C4779,#REF!, 2,FALSE)</f>
        <v>#REF!</v>
      </c>
      <c r="BM4779" s="177" t="s">
        <v>9562</v>
      </c>
      <c r="BN4779" s="177" t="s">
        <v>1691</v>
      </c>
      <c r="BO4779" s="177" t="s">
        <v>3182</v>
      </c>
      <c r="BU4779" s="177" t="s">
        <v>9562</v>
      </c>
      <c r="BV4779" s="177" t="s">
        <v>1691</v>
      </c>
      <c r="BW4779" s="177" t="s">
        <v>3182</v>
      </c>
    </row>
    <row r="4780" spans="51:75" x14ac:dyDescent="0.3">
      <c r="AY4780" s="226" t="e">
        <f>VLOOKUP(C4780,#REF!, 2,FALSE)</f>
        <v>#REF!</v>
      </c>
      <c r="BM4780" s="177" t="s">
        <v>1698</v>
      </c>
      <c r="BN4780" s="177" t="s">
        <v>16979</v>
      </c>
      <c r="BO4780" s="177" t="s">
        <v>4674</v>
      </c>
      <c r="BU4780" s="177" t="s">
        <v>1698</v>
      </c>
      <c r="BV4780" s="177" t="s">
        <v>16979</v>
      </c>
      <c r="BW4780" s="177" t="s">
        <v>4674</v>
      </c>
    </row>
    <row r="4781" spans="51:75" x14ac:dyDescent="0.3">
      <c r="AY4781" s="226" t="e">
        <f>VLOOKUP(C4781,#REF!, 2,FALSE)</f>
        <v>#REF!</v>
      </c>
      <c r="BM4781" s="177" t="s">
        <v>9563</v>
      </c>
      <c r="BN4781" s="177" t="s">
        <v>636</v>
      </c>
      <c r="BO4781" s="177" t="s">
        <v>9318</v>
      </c>
      <c r="BU4781" s="177" t="s">
        <v>9563</v>
      </c>
      <c r="BV4781" s="177" t="s">
        <v>636</v>
      </c>
      <c r="BW4781" s="177" t="s">
        <v>9318</v>
      </c>
    </row>
    <row r="4782" spans="51:75" x14ac:dyDescent="0.3">
      <c r="AY4782" s="226" t="e">
        <f>VLOOKUP(C4782,#REF!, 2,FALSE)</f>
        <v>#REF!</v>
      </c>
      <c r="BM4782" s="177" t="s">
        <v>9565</v>
      </c>
      <c r="BN4782" s="177" t="s">
        <v>614</v>
      </c>
      <c r="BO4782" s="177" t="s">
        <v>9566</v>
      </c>
      <c r="BU4782" s="177" t="s">
        <v>9565</v>
      </c>
      <c r="BV4782" s="177" t="s">
        <v>614</v>
      </c>
      <c r="BW4782" s="177" t="s">
        <v>9566</v>
      </c>
    </row>
    <row r="4783" spans="51:75" x14ac:dyDescent="0.3">
      <c r="AY4783" s="226" t="e">
        <f>VLOOKUP(C4783,#REF!, 2,FALSE)</f>
        <v>#REF!</v>
      </c>
      <c r="BM4783" s="177" t="s">
        <v>9567</v>
      </c>
      <c r="BN4783" s="177" t="s">
        <v>613</v>
      </c>
      <c r="BO4783" s="177" t="s">
        <v>3528</v>
      </c>
      <c r="BU4783" s="177" t="s">
        <v>9567</v>
      </c>
      <c r="BV4783" s="177" t="s">
        <v>613</v>
      </c>
      <c r="BW4783" s="177" t="s">
        <v>3528</v>
      </c>
    </row>
    <row r="4784" spans="51:75" x14ac:dyDescent="0.3">
      <c r="AY4784" s="226" t="e">
        <f>VLOOKUP(C4784,#REF!, 2,FALSE)</f>
        <v>#REF!</v>
      </c>
      <c r="BM4784" s="177" t="s">
        <v>1699</v>
      </c>
      <c r="BN4784" s="177" t="s">
        <v>797</v>
      </c>
      <c r="BO4784" s="177" t="s">
        <v>9568</v>
      </c>
      <c r="BU4784" s="177" t="s">
        <v>1699</v>
      </c>
      <c r="BV4784" s="177" t="s">
        <v>797</v>
      </c>
      <c r="BW4784" s="177" t="s">
        <v>9568</v>
      </c>
    </row>
    <row r="4785" spans="51:75" x14ac:dyDescent="0.3">
      <c r="AY4785" s="226" t="e">
        <f>VLOOKUP(C4785,#REF!, 2,FALSE)</f>
        <v>#REF!</v>
      </c>
      <c r="BM4785" s="177" t="s">
        <v>9569</v>
      </c>
      <c r="BN4785" s="177" t="s">
        <v>862</v>
      </c>
      <c r="BO4785" s="177" t="s">
        <v>2983</v>
      </c>
      <c r="BU4785" s="177" t="s">
        <v>9569</v>
      </c>
      <c r="BV4785" s="177" t="s">
        <v>862</v>
      </c>
      <c r="BW4785" s="177" t="s">
        <v>2983</v>
      </c>
    </row>
    <row r="4786" spans="51:75" x14ac:dyDescent="0.3">
      <c r="AY4786" s="226" t="e">
        <f>VLOOKUP(C4786,#REF!, 2,FALSE)</f>
        <v>#REF!</v>
      </c>
      <c r="BM4786" s="177" t="s">
        <v>9570</v>
      </c>
      <c r="BN4786" s="177" t="s">
        <v>862</v>
      </c>
      <c r="BO4786" s="177" t="s">
        <v>9571</v>
      </c>
      <c r="BU4786" s="177" t="s">
        <v>9570</v>
      </c>
      <c r="BV4786" s="177" t="s">
        <v>862</v>
      </c>
      <c r="BW4786" s="177" t="s">
        <v>9571</v>
      </c>
    </row>
    <row r="4787" spans="51:75" x14ac:dyDescent="0.3">
      <c r="AY4787" s="226" t="e">
        <f>VLOOKUP(C4787,#REF!, 2,FALSE)</f>
        <v>#REF!</v>
      </c>
      <c r="BM4787" s="177" t="s">
        <v>9572</v>
      </c>
      <c r="BN4787" s="177" t="s">
        <v>862</v>
      </c>
      <c r="BO4787" s="177" t="s">
        <v>5902</v>
      </c>
      <c r="BU4787" s="177" t="s">
        <v>9572</v>
      </c>
      <c r="BV4787" s="177" t="s">
        <v>862</v>
      </c>
      <c r="BW4787" s="177" t="s">
        <v>5902</v>
      </c>
    </row>
    <row r="4788" spans="51:75" x14ac:dyDescent="0.3">
      <c r="AY4788" s="226" t="e">
        <f>VLOOKUP(C4788,#REF!, 2,FALSE)</f>
        <v>#REF!</v>
      </c>
      <c r="BM4788" s="177" t="s">
        <v>9573</v>
      </c>
      <c r="BN4788" s="177" t="s">
        <v>862</v>
      </c>
      <c r="BO4788" s="177" t="s">
        <v>7994</v>
      </c>
      <c r="BU4788" s="177" t="s">
        <v>9573</v>
      </c>
      <c r="BV4788" s="177" t="s">
        <v>862</v>
      </c>
      <c r="BW4788" s="177" t="s">
        <v>7994</v>
      </c>
    </row>
    <row r="4789" spans="51:75" x14ac:dyDescent="0.3">
      <c r="AY4789" s="226" t="e">
        <f>VLOOKUP(C4789,#REF!, 2,FALSE)</f>
        <v>#REF!</v>
      </c>
      <c r="BM4789" s="177" t="s">
        <v>9574</v>
      </c>
      <c r="BN4789" s="177" t="s">
        <v>2979</v>
      </c>
      <c r="BO4789" s="177" t="s">
        <v>9575</v>
      </c>
      <c r="BU4789" s="177" t="s">
        <v>9574</v>
      </c>
      <c r="BV4789" s="177" t="s">
        <v>2979</v>
      </c>
      <c r="BW4789" s="177" t="s">
        <v>9575</v>
      </c>
    </row>
    <row r="4790" spans="51:75" x14ac:dyDescent="0.3">
      <c r="AY4790" s="226" t="e">
        <f>VLOOKUP(C4790,#REF!, 2,FALSE)</f>
        <v>#REF!</v>
      </c>
      <c r="BM4790" s="177" t="s">
        <v>9576</v>
      </c>
      <c r="BN4790" s="177" t="s">
        <v>771</v>
      </c>
      <c r="BO4790" s="177" t="s">
        <v>8098</v>
      </c>
      <c r="BU4790" s="177" t="s">
        <v>9576</v>
      </c>
      <c r="BV4790" s="177" t="s">
        <v>771</v>
      </c>
      <c r="BW4790" s="177" t="s">
        <v>8098</v>
      </c>
    </row>
    <row r="4791" spans="51:75" x14ac:dyDescent="0.3">
      <c r="AY4791" s="226" t="e">
        <f>VLOOKUP(C4791,#REF!, 2,FALSE)</f>
        <v>#REF!</v>
      </c>
      <c r="BM4791" s="177" t="s">
        <v>9577</v>
      </c>
      <c r="BN4791" s="177" t="s">
        <v>661</v>
      </c>
      <c r="BO4791" s="177" t="s">
        <v>9578</v>
      </c>
      <c r="BU4791" s="177" t="s">
        <v>9577</v>
      </c>
      <c r="BV4791" s="177" t="s">
        <v>661</v>
      </c>
      <c r="BW4791" s="177" t="s">
        <v>9578</v>
      </c>
    </row>
    <row r="4792" spans="51:75" x14ac:dyDescent="0.3">
      <c r="AY4792" s="226" t="e">
        <f>VLOOKUP(C4792,#REF!, 2,FALSE)</f>
        <v>#REF!</v>
      </c>
      <c r="BM4792" s="177" t="s">
        <v>9579</v>
      </c>
      <c r="BN4792" s="177" t="s">
        <v>2983</v>
      </c>
      <c r="BO4792" s="177" t="s">
        <v>2983</v>
      </c>
      <c r="BU4792" s="177" t="s">
        <v>9579</v>
      </c>
      <c r="BV4792" s="177" t="s">
        <v>2983</v>
      </c>
      <c r="BW4792" s="177" t="s">
        <v>2983</v>
      </c>
    </row>
    <row r="4793" spans="51:75" x14ac:dyDescent="0.3">
      <c r="AY4793" s="226" t="e">
        <f>VLOOKUP(C4793,#REF!, 2,FALSE)</f>
        <v>#REF!</v>
      </c>
      <c r="BM4793" s="177" t="s">
        <v>9580</v>
      </c>
      <c r="BN4793" s="177" t="s">
        <v>3083</v>
      </c>
      <c r="BO4793" s="177" t="s">
        <v>4286</v>
      </c>
      <c r="BU4793" s="177" t="s">
        <v>9580</v>
      </c>
      <c r="BV4793" s="177" t="s">
        <v>3083</v>
      </c>
      <c r="BW4793" s="177" t="s">
        <v>4286</v>
      </c>
    </row>
    <row r="4794" spans="51:75" x14ac:dyDescent="0.3">
      <c r="AY4794" s="226" t="e">
        <f>VLOOKUP(C4794,#REF!, 2,FALSE)</f>
        <v>#REF!</v>
      </c>
      <c r="BM4794" s="177" t="s">
        <v>9581</v>
      </c>
      <c r="BN4794" s="177" t="s">
        <v>1342</v>
      </c>
      <c r="BO4794" s="177" t="s">
        <v>770</v>
      </c>
      <c r="BU4794" s="177" t="s">
        <v>9581</v>
      </c>
      <c r="BV4794" s="177" t="s">
        <v>1342</v>
      </c>
      <c r="BW4794" s="177" t="s">
        <v>770</v>
      </c>
    </row>
    <row r="4795" spans="51:75" x14ac:dyDescent="0.3">
      <c r="AY4795" s="226" t="e">
        <f>VLOOKUP(C4795,#REF!, 2,FALSE)</f>
        <v>#REF!</v>
      </c>
      <c r="BM4795" s="177" t="s">
        <v>9582</v>
      </c>
      <c r="BN4795" s="177" t="s">
        <v>3005</v>
      </c>
      <c r="BO4795" s="177" t="s">
        <v>2997</v>
      </c>
      <c r="BU4795" s="177" t="s">
        <v>9582</v>
      </c>
      <c r="BV4795" s="177" t="s">
        <v>3005</v>
      </c>
      <c r="BW4795" s="177" t="s">
        <v>2997</v>
      </c>
    </row>
    <row r="4796" spans="51:75" x14ac:dyDescent="0.3">
      <c r="AY4796" s="226" t="e">
        <f>VLOOKUP(C4796,#REF!, 2,FALSE)</f>
        <v>#REF!</v>
      </c>
      <c r="BM4796" s="177" t="s">
        <v>9583</v>
      </c>
      <c r="BN4796" s="177" t="s">
        <v>1070</v>
      </c>
      <c r="BO4796" s="177" t="s">
        <v>8583</v>
      </c>
      <c r="BU4796" s="177" t="s">
        <v>9583</v>
      </c>
      <c r="BV4796" s="177" t="s">
        <v>1070</v>
      </c>
      <c r="BW4796" s="177" t="s">
        <v>8583</v>
      </c>
    </row>
    <row r="4797" spans="51:75" x14ac:dyDescent="0.3">
      <c r="AY4797" s="226" t="e">
        <f>VLOOKUP(C4797,#REF!, 2,FALSE)</f>
        <v>#REF!</v>
      </c>
      <c r="BM4797" s="177" t="s">
        <v>9584</v>
      </c>
      <c r="BN4797" s="177" t="s">
        <v>669</v>
      </c>
      <c r="BO4797" s="177" t="s">
        <v>6518</v>
      </c>
      <c r="BU4797" s="177" t="s">
        <v>9584</v>
      </c>
      <c r="BV4797" s="177" t="s">
        <v>669</v>
      </c>
      <c r="BW4797" s="177" t="s">
        <v>6518</v>
      </c>
    </row>
    <row r="4798" spans="51:75" x14ac:dyDescent="0.3">
      <c r="AY4798" s="226" t="e">
        <f>VLOOKUP(C4798,#REF!, 2,FALSE)</f>
        <v>#REF!</v>
      </c>
      <c r="BM4798" s="177" t="s">
        <v>9586</v>
      </c>
      <c r="BN4798" s="177" t="s">
        <v>3245</v>
      </c>
      <c r="BO4798" s="177" t="s">
        <v>638</v>
      </c>
      <c r="BU4798" s="177" t="s">
        <v>9586</v>
      </c>
      <c r="BV4798" s="177" t="s">
        <v>3245</v>
      </c>
      <c r="BW4798" s="177" t="s">
        <v>638</v>
      </c>
    </row>
    <row r="4799" spans="51:75" x14ac:dyDescent="0.3">
      <c r="AY4799" s="226" t="e">
        <f>VLOOKUP(C4799,#REF!, 2,FALSE)</f>
        <v>#REF!</v>
      </c>
      <c r="BM4799" s="177" t="s">
        <v>9587</v>
      </c>
      <c r="BN4799" s="177" t="s">
        <v>1342</v>
      </c>
      <c r="BO4799" s="177" t="s">
        <v>2983</v>
      </c>
      <c r="BU4799" s="177" t="s">
        <v>9587</v>
      </c>
      <c r="BV4799" s="177" t="s">
        <v>1342</v>
      </c>
      <c r="BW4799" s="177" t="s">
        <v>2983</v>
      </c>
    </row>
    <row r="4800" spans="51:75" x14ac:dyDescent="0.3">
      <c r="AY4800" s="226" t="e">
        <f>VLOOKUP(C4800,#REF!, 2,FALSE)</f>
        <v>#REF!</v>
      </c>
      <c r="BM4800" s="177" t="s">
        <v>9588</v>
      </c>
      <c r="BN4800" s="177" t="s">
        <v>3045</v>
      </c>
      <c r="BO4800" s="177" t="s">
        <v>9589</v>
      </c>
      <c r="BU4800" s="177" t="s">
        <v>9588</v>
      </c>
      <c r="BV4800" s="177" t="s">
        <v>3045</v>
      </c>
      <c r="BW4800" s="177" t="s">
        <v>9589</v>
      </c>
    </row>
    <row r="4801" spans="51:75" x14ac:dyDescent="0.3">
      <c r="AY4801" s="226" t="e">
        <f>VLOOKUP(C4801,#REF!, 2,FALSE)</f>
        <v>#REF!</v>
      </c>
      <c r="BM4801" s="177" t="s">
        <v>9590</v>
      </c>
      <c r="BN4801" s="177" t="s">
        <v>731</v>
      </c>
      <c r="BO4801" s="177" t="s">
        <v>7556</v>
      </c>
      <c r="BU4801" s="177" t="s">
        <v>9590</v>
      </c>
      <c r="BV4801" s="177" t="s">
        <v>731</v>
      </c>
      <c r="BW4801" s="177" t="s">
        <v>7556</v>
      </c>
    </row>
    <row r="4802" spans="51:75" x14ac:dyDescent="0.3">
      <c r="AY4802" s="226" t="e">
        <f>VLOOKUP(C4802,#REF!, 2,FALSE)</f>
        <v>#REF!</v>
      </c>
      <c r="BM4802" s="177" t="s">
        <v>9591</v>
      </c>
      <c r="BN4802" s="177" t="s">
        <v>3199</v>
      </c>
      <c r="BO4802" s="177" t="s">
        <v>9592</v>
      </c>
      <c r="BU4802" s="177" t="s">
        <v>9591</v>
      </c>
      <c r="BV4802" s="177" t="s">
        <v>3199</v>
      </c>
      <c r="BW4802" s="177" t="s">
        <v>9592</v>
      </c>
    </row>
    <row r="4803" spans="51:75" x14ac:dyDescent="0.3">
      <c r="AY4803" s="226" t="e">
        <f>VLOOKUP(C4803,#REF!, 2,FALSE)</f>
        <v>#REF!</v>
      </c>
      <c r="BM4803" s="177" t="s">
        <v>9593</v>
      </c>
      <c r="BN4803" s="177" t="s">
        <v>862</v>
      </c>
      <c r="BO4803" s="177" t="s">
        <v>9229</v>
      </c>
      <c r="BU4803" s="177" t="s">
        <v>9593</v>
      </c>
      <c r="BV4803" s="177" t="s">
        <v>862</v>
      </c>
      <c r="BW4803" s="177" t="s">
        <v>9229</v>
      </c>
    </row>
    <row r="4804" spans="51:75" x14ac:dyDescent="0.3">
      <c r="AY4804" s="226" t="e">
        <f>VLOOKUP(C4804,#REF!, 2,FALSE)</f>
        <v>#REF!</v>
      </c>
      <c r="BM4804" s="177" t="s">
        <v>9594</v>
      </c>
      <c r="BN4804" s="177" t="s">
        <v>862</v>
      </c>
      <c r="BO4804" s="177" t="s">
        <v>3784</v>
      </c>
      <c r="BU4804" s="177" t="s">
        <v>9594</v>
      </c>
      <c r="BV4804" s="177" t="s">
        <v>862</v>
      </c>
      <c r="BW4804" s="177" t="s">
        <v>3784</v>
      </c>
    </row>
    <row r="4805" spans="51:75" x14ac:dyDescent="0.3">
      <c r="AY4805" s="226" t="e">
        <f>VLOOKUP(C4805,#REF!, 2,FALSE)</f>
        <v>#REF!</v>
      </c>
      <c r="BM4805" s="177" t="s">
        <v>1700</v>
      </c>
      <c r="BN4805" s="177" t="s">
        <v>613</v>
      </c>
      <c r="BO4805" s="177" t="s">
        <v>2983</v>
      </c>
      <c r="BU4805" s="177" t="s">
        <v>1700</v>
      </c>
      <c r="BV4805" s="177" t="s">
        <v>613</v>
      </c>
      <c r="BW4805" s="177" t="s">
        <v>2983</v>
      </c>
    </row>
    <row r="4806" spans="51:75" x14ac:dyDescent="0.3">
      <c r="AY4806" s="226" t="e">
        <f>VLOOKUP(C4806,#REF!, 2,FALSE)</f>
        <v>#REF!</v>
      </c>
      <c r="BM4806" s="177" t="s">
        <v>1701</v>
      </c>
      <c r="BN4806" s="177" t="s">
        <v>852</v>
      </c>
      <c r="BO4806" s="177" t="s">
        <v>9595</v>
      </c>
      <c r="BU4806" s="177" t="s">
        <v>1701</v>
      </c>
      <c r="BV4806" s="177" t="s">
        <v>852</v>
      </c>
      <c r="BW4806" s="177" t="s">
        <v>9595</v>
      </c>
    </row>
    <row r="4807" spans="51:75" x14ac:dyDescent="0.3">
      <c r="AY4807" s="226" t="e">
        <f>VLOOKUP(C4807,#REF!, 2,FALSE)</f>
        <v>#REF!</v>
      </c>
      <c r="BM4807" s="177" t="s">
        <v>9596</v>
      </c>
      <c r="BN4807" s="177" t="s">
        <v>771</v>
      </c>
      <c r="BO4807" s="177" t="s">
        <v>6879</v>
      </c>
      <c r="BU4807" s="177" t="s">
        <v>9596</v>
      </c>
      <c r="BV4807" s="177" t="s">
        <v>771</v>
      </c>
      <c r="BW4807" s="177" t="s">
        <v>6879</v>
      </c>
    </row>
    <row r="4808" spans="51:75" x14ac:dyDescent="0.3">
      <c r="AY4808" s="226" t="e">
        <f>VLOOKUP(C4808,#REF!, 2,FALSE)</f>
        <v>#REF!</v>
      </c>
      <c r="BM4808" s="177" t="s">
        <v>9599</v>
      </c>
      <c r="BN4808" s="177" t="s">
        <v>940</v>
      </c>
      <c r="BO4808" s="177" t="s">
        <v>1689</v>
      </c>
      <c r="BU4808" s="177" t="s">
        <v>9599</v>
      </c>
      <c r="BV4808" s="177" t="s">
        <v>940</v>
      </c>
      <c r="BW4808" s="177" t="s">
        <v>1689</v>
      </c>
    </row>
    <row r="4809" spans="51:75" x14ac:dyDescent="0.3">
      <c r="AY4809" s="226" t="e">
        <f>VLOOKUP(C4809,#REF!, 2,FALSE)</f>
        <v>#REF!</v>
      </c>
      <c r="BM4809" s="177" t="s">
        <v>9600</v>
      </c>
      <c r="BN4809" s="177" t="s">
        <v>940</v>
      </c>
      <c r="BO4809" s="177" t="s">
        <v>1605</v>
      </c>
      <c r="BU4809" s="177" t="s">
        <v>9600</v>
      </c>
      <c r="BV4809" s="177" t="s">
        <v>940</v>
      </c>
      <c r="BW4809" s="177" t="s">
        <v>1605</v>
      </c>
    </row>
    <row r="4810" spans="51:75" x14ac:dyDescent="0.3">
      <c r="AY4810" s="226" t="e">
        <f>VLOOKUP(C4810,#REF!, 2,FALSE)</f>
        <v>#REF!</v>
      </c>
      <c r="BM4810" s="177" t="s">
        <v>9601</v>
      </c>
      <c r="BN4810" s="177" t="s">
        <v>3245</v>
      </c>
      <c r="BO4810" s="177" t="s">
        <v>9602</v>
      </c>
      <c r="BU4810" s="177" t="s">
        <v>9601</v>
      </c>
      <c r="BV4810" s="177" t="s">
        <v>3245</v>
      </c>
      <c r="BW4810" s="177" t="s">
        <v>9602</v>
      </c>
    </row>
    <row r="4811" spans="51:75" x14ac:dyDescent="0.3">
      <c r="AY4811" s="226" t="e">
        <f>VLOOKUP(C4811,#REF!, 2,FALSE)</f>
        <v>#REF!</v>
      </c>
      <c r="BM4811" s="177" t="s">
        <v>9603</v>
      </c>
      <c r="BN4811" s="177" t="s">
        <v>923</v>
      </c>
      <c r="BO4811" s="177" t="s">
        <v>9604</v>
      </c>
      <c r="BU4811" s="177" t="s">
        <v>9603</v>
      </c>
      <c r="BV4811" s="177" t="s">
        <v>923</v>
      </c>
      <c r="BW4811" s="177" t="s">
        <v>9604</v>
      </c>
    </row>
    <row r="4812" spans="51:75" x14ac:dyDescent="0.3">
      <c r="AY4812" s="226" t="e">
        <f>VLOOKUP(C4812,#REF!, 2,FALSE)</f>
        <v>#REF!</v>
      </c>
      <c r="BM4812" s="177" t="s">
        <v>9605</v>
      </c>
      <c r="BN4812" s="177" t="s">
        <v>1342</v>
      </c>
      <c r="BO4812" s="177" t="s">
        <v>9606</v>
      </c>
      <c r="BU4812" s="177" t="s">
        <v>9605</v>
      </c>
      <c r="BV4812" s="177" t="s">
        <v>1342</v>
      </c>
      <c r="BW4812" s="177" t="s">
        <v>9606</v>
      </c>
    </row>
    <row r="4813" spans="51:75" x14ac:dyDescent="0.3">
      <c r="AY4813" s="226" t="e">
        <f>VLOOKUP(C4813,#REF!, 2,FALSE)</f>
        <v>#REF!</v>
      </c>
      <c r="BM4813" s="177" t="s">
        <v>9607</v>
      </c>
      <c r="BN4813" s="177" t="s">
        <v>787</v>
      </c>
      <c r="BO4813" s="177" t="s">
        <v>9608</v>
      </c>
      <c r="BU4813" s="177" t="s">
        <v>9607</v>
      </c>
      <c r="BV4813" s="177" t="s">
        <v>787</v>
      </c>
      <c r="BW4813" s="177" t="s">
        <v>9608</v>
      </c>
    </row>
    <row r="4814" spans="51:75" x14ac:dyDescent="0.3">
      <c r="AY4814" s="226" t="e">
        <f>VLOOKUP(C4814,#REF!, 2,FALSE)</f>
        <v>#REF!</v>
      </c>
      <c r="BM4814" s="177" t="s">
        <v>9609</v>
      </c>
      <c r="BN4814" s="177" t="s">
        <v>3245</v>
      </c>
      <c r="BO4814" s="177" t="s">
        <v>9610</v>
      </c>
      <c r="BU4814" s="177" t="s">
        <v>9609</v>
      </c>
      <c r="BV4814" s="177" t="s">
        <v>3245</v>
      </c>
      <c r="BW4814" s="177" t="s">
        <v>9610</v>
      </c>
    </row>
    <row r="4815" spans="51:75" x14ac:dyDescent="0.3">
      <c r="AY4815" s="226" t="e">
        <f>VLOOKUP(C4815,#REF!, 2,FALSE)</f>
        <v>#REF!</v>
      </c>
      <c r="BM4815" s="177" t="s">
        <v>9611</v>
      </c>
      <c r="BN4815" s="177" t="s">
        <v>3199</v>
      </c>
      <c r="BO4815" s="177" t="s">
        <v>6117</v>
      </c>
      <c r="BU4815" s="177" t="s">
        <v>9611</v>
      </c>
      <c r="BV4815" s="177" t="s">
        <v>3199</v>
      </c>
      <c r="BW4815" s="177" t="s">
        <v>6117</v>
      </c>
    </row>
    <row r="4816" spans="51:75" x14ac:dyDescent="0.3">
      <c r="AY4816" s="226" t="e">
        <f>VLOOKUP(C4816,#REF!, 2,FALSE)</f>
        <v>#REF!</v>
      </c>
      <c r="BM4816" s="177" t="s">
        <v>9613</v>
      </c>
      <c r="BN4816" s="177" t="s">
        <v>799</v>
      </c>
      <c r="BO4816" s="177" t="s">
        <v>7319</v>
      </c>
      <c r="BU4816" s="177" t="s">
        <v>9613</v>
      </c>
      <c r="BV4816" s="177" t="s">
        <v>799</v>
      </c>
      <c r="BW4816" s="177" t="s">
        <v>7319</v>
      </c>
    </row>
    <row r="4817" spans="51:75" x14ac:dyDescent="0.3">
      <c r="AY4817" s="226" t="e">
        <f>VLOOKUP(C4817,#REF!, 2,FALSE)</f>
        <v>#REF!</v>
      </c>
      <c r="BM4817" s="177" t="s">
        <v>1702</v>
      </c>
      <c r="BN4817" s="177" t="s">
        <v>852</v>
      </c>
      <c r="BO4817" s="177" t="s">
        <v>1287</v>
      </c>
      <c r="BU4817" s="177" t="s">
        <v>1702</v>
      </c>
      <c r="BV4817" s="177" t="s">
        <v>852</v>
      </c>
      <c r="BW4817" s="177" t="s">
        <v>1287</v>
      </c>
    </row>
    <row r="4818" spans="51:75" x14ac:dyDescent="0.3">
      <c r="AY4818" s="226" t="e">
        <f>VLOOKUP(C4818,#REF!, 2,FALSE)</f>
        <v>#REF!</v>
      </c>
      <c r="BM4818" s="177" t="s">
        <v>9615</v>
      </c>
      <c r="BN4818" s="177" t="s">
        <v>862</v>
      </c>
      <c r="BO4818" s="177" t="s">
        <v>9616</v>
      </c>
      <c r="BU4818" s="177" t="s">
        <v>9615</v>
      </c>
      <c r="BV4818" s="177" t="s">
        <v>862</v>
      </c>
      <c r="BW4818" s="177" t="s">
        <v>9616</v>
      </c>
    </row>
    <row r="4819" spans="51:75" x14ac:dyDescent="0.3">
      <c r="AY4819" s="226" t="e">
        <f>VLOOKUP(C4819,#REF!, 2,FALSE)</f>
        <v>#REF!</v>
      </c>
      <c r="BM4819" s="177" t="s">
        <v>9617</v>
      </c>
      <c r="BN4819" s="177" t="s">
        <v>803</v>
      </c>
      <c r="BO4819" s="177" t="s">
        <v>9618</v>
      </c>
      <c r="BU4819" s="177" t="s">
        <v>9617</v>
      </c>
      <c r="BV4819" s="177" t="s">
        <v>803</v>
      </c>
      <c r="BW4819" s="177" t="s">
        <v>9618</v>
      </c>
    </row>
    <row r="4820" spans="51:75" x14ac:dyDescent="0.3">
      <c r="AY4820" s="226" t="e">
        <f>VLOOKUP(C4820,#REF!, 2,FALSE)</f>
        <v>#REF!</v>
      </c>
      <c r="BM4820" s="177" t="s">
        <v>1703</v>
      </c>
      <c r="BN4820" s="177" t="s">
        <v>3199</v>
      </c>
      <c r="BO4820" s="177" t="s">
        <v>2352</v>
      </c>
      <c r="BU4820" s="177" t="s">
        <v>1703</v>
      </c>
      <c r="BV4820" s="177" t="s">
        <v>3199</v>
      </c>
      <c r="BW4820" s="177" t="s">
        <v>2352</v>
      </c>
    </row>
    <row r="4821" spans="51:75" x14ac:dyDescent="0.3">
      <c r="AY4821" s="226" t="e">
        <f>VLOOKUP(C4821,#REF!, 2,FALSE)</f>
        <v>#REF!</v>
      </c>
      <c r="BM4821" s="177" t="s">
        <v>9619</v>
      </c>
      <c r="BN4821" s="177" t="s">
        <v>663</v>
      </c>
      <c r="BO4821" s="177" t="s">
        <v>9620</v>
      </c>
      <c r="BU4821" s="177" t="s">
        <v>9619</v>
      </c>
      <c r="BV4821" s="177" t="s">
        <v>663</v>
      </c>
      <c r="BW4821" s="177" t="s">
        <v>9620</v>
      </c>
    </row>
    <row r="4822" spans="51:75" x14ac:dyDescent="0.3">
      <c r="AY4822" s="226" t="e">
        <f>VLOOKUP(C4822,#REF!, 2,FALSE)</f>
        <v>#REF!</v>
      </c>
      <c r="BM4822" s="177" t="s">
        <v>9621</v>
      </c>
      <c r="BN4822" s="177" t="s">
        <v>852</v>
      </c>
      <c r="BO4822" s="177" t="s">
        <v>9612</v>
      </c>
      <c r="BU4822" s="177" t="s">
        <v>9621</v>
      </c>
      <c r="BV4822" s="177" t="s">
        <v>852</v>
      </c>
      <c r="BW4822" s="177" t="s">
        <v>9612</v>
      </c>
    </row>
    <row r="4823" spans="51:75" x14ac:dyDescent="0.3">
      <c r="AY4823" s="226" t="e">
        <f>VLOOKUP(C4823,#REF!, 2,FALSE)</f>
        <v>#REF!</v>
      </c>
      <c r="BM4823" s="177" t="s">
        <v>9622</v>
      </c>
      <c r="BN4823" s="177" t="s">
        <v>862</v>
      </c>
      <c r="BO4823" s="177" t="s">
        <v>9623</v>
      </c>
      <c r="BU4823" s="177" t="s">
        <v>9622</v>
      </c>
      <c r="BV4823" s="177" t="s">
        <v>862</v>
      </c>
      <c r="BW4823" s="177" t="s">
        <v>9623</v>
      </c>
    </row>
    <row r="4824" spans="51:75" x14ac:dyDescent="0.3">
      <c r="AY4824" s="226" t="e">
        <f>VLOOKUP(C4824,#REF!, 2,FALSE)</f>
        <v>#REF!</v>
      </c>
      <c r="BM4824" s="177" t="s">
        <v>9624</v>
      </c>
      <c r="BN4824" s="177" t="s">
        <v>3045</v>
      </c>
      <c r="BO4824" s="177" t="s">
        <v>9625</v>
      </c>
      <c r="BU4824" s="177" t="s">
        <v>9624</v>
      </c>
      <c r="BV4824" s="177" t="s">
        <v>3045</v>
      </c>
      <c r="BW4824" s="177" t="s">
        <v>9625</v>
      </c>
    </row>
    <row r="4825" spans="51:75" x14ac:dyDescent="0.3">
      <c r="AY4825" s="226" t="e">
        <f>VLOOKUP(C4825,#REF!, 2,FALSE)</f>
        <v>#REF!</v>
      </c>
      <c r="BM4825" s="177" t="s">
        <v>9626</v>
      </c>
      <c r="BN4825" s="177" t="s">
        <v>3199</v>
      </c>
      <c r="BO4825" s="177" t="s">
        <v>9627</v>
      </c>
      <c r="BU4825" s="177" t="s">
        <v>9626</v>
      </c>
      <c r="BV4825" s="177" t="s">
        <v>3199</v>
      </c>
      <c r="BW4825" s="177" t="s">
        <v>9627</v>
      </c>
    </row>
    <row r="4826" spans="51:75" x14ac:dyDescent="0.3">
      <c r="AY4826" s="226" t="e">
        <f>VLOOKUP(C4826,#REF!, 2,FALSE)</f>
        <v>#REF!</v>
      </c>
      <c r="BM4826" s="177" t="s">
        <v>1704</v>
      </c>
      <c r="BN4826" s="177" t="s">
        <v>719</v>
      </c>
      <c r="BO4826" s="177" t="s">
        <v>3384</v>
      </c>
      <c r="BU4826" s="177" t="s">
        <v>1704</v>
      </c>
      <c r="BV4826" s="177" t="s">
        <v>719</v>
      </c>
      <c r="BW4826" s="177" t="s">
        <v>3384</v>
      </c>
    </row>
    <row r="4827" spans="51:75" x14ac:dyDescent="0.3">
      <c r="AY4827" s="226" t="e">
        <f>VLOOKUP(C4827,#REF!, 2,FALSE)</f>
        <v>#REF!</v>
      </c>
      <c r="BM4827" s="177" t="s">
        <v>9628</v>
      </c>
      <c r="BN4827" s="177" t="s">
        <v>3199</v>
      </c>
      <c r="BO4827" s="177" t="s">
        <v>9629</v>
      </c>
      <c r="BU4827" s="177" t="s">
        <v>9628</v>
      </c>
      <c r="BV4827" s="177" t="s">
        <v>3199</v>
      </c>
      <c r="BW4827" s="177" t="s">
        <v>9629</v>
      </c>
    </row>
    <row r="4828" spans="51:75" x14ac:dyDescent="0.3">
      <c r="AY4828" s="226" t="e">
        <f>VLOOKUP(C4828,#REF!, 2,FALSE)</f>
        <v>#REF!</v>
      </c>
      <c r="BM4828" s="177" t="s">
        <v>1705</v>
      </c>
      <c r="BN4828" s="177" t="s">
        <v>2983</v>
      </c>
      <c r="BO4828" s="177" t="s">
        <v>2983</v>
      </c>
      <c r="BU4828" s="177" t="s">
        <v>1705</v>
      </c>
      <c r="BV4828" s="177" t="s">
        <v>2983</v>
      </c>
      <c r="BW4828" s="177" t="s">
        <v>2983</v>
      </c>
    </row>
    <row r="4829" spans="51:75" x14ac:dyDescent="0.3">
      <c r="AY4829" s="226" t="e">
        <f>VLOOKUP(C4829,#REF!, 2,FALSE)</f>
        <v>#REF!</v>
      </c>
      <c r="BM4829" s="177" t="s">
        <v>9630</v>
      </c>
      <c r="BN4829" s="177" t="s">
        <v>1139</v>
      </c>
      <c r="BO4829" s="177" t="s">
        <v>2983</v>
      </c>
      <c r="BU4829" s="177" t="s">
        <v>9630</v>
      </c>
      <c r="BV4829" s="177" t="s">
        <v>1139</v>
      </c>
      <c r="BW4829" s="177" t="s">
        <v>2983</v>
      </c>
    </row>
    <row r="4830" spans="51:75" x14ac:dyDescent="0.3">
      <c r="AY4830" s="226" t="e">
        <f>VLOOKUP(C4830,#REF!, 2,FALSE)</f>
        <v>#REF!</v>
      </c>
      <c r="BM4830" s="177" t="s">
        <v>9631</v>
      </c>
      <c r="BN4830" s="177" t="s">
        <v>3199</v>
      </c>
      <c r="BO4830" s="177" t="s">
        <v>9632</v>
      </c>
      <c r="BU4830" s="177" t="s">
        <v>9631</v>
      </c>
      <c r="BV4830" s="177" t="s">
        <v>3199</v>
      </c>
      <c r="BW4830" s="177" t="s">
        <v>9632</v>
      </c>
    </row>
    <row r="4831" spans="51:75" x14ac:dyDescent="0.3">
      <c r="AY4831" s="226" t="e">
        <f>VLOOKUP(C4831,#REF!, 2,FALSE)</f>
        <v>#REF!</v>
      </c>
      <c r="BM4831" s="177" t="s">
        <v>9633</v>
      </c>
      <c r="BN4831" s="177" t="s">
        <v>3005</v>
      </c>
      <c r="BO4831" s="177" t="s">
        <v>9635</v>
      </c>
      <c r="BU4831" s="177" t="s">
        <v>9633</v>
      </c>
      <c r="BV4831" s="177" t="s">
        <v>3005</v>
      </c>
      <c r="BW4831" s="177" t="s">
        <v>9635</v>
      </c>
    </row>
    <row r="4832" spans="51:75" x14ac:dyDescent="0.3">
      <c r="AY4832" s="226" t="e">
        <f>VLOOKUP(C4832,#REF!, 2,FALSE)</f>
        <v>#REF!</v>
      </c>
      <c r="BM4832" s="177" t="s">
        <v>1706</v>
      </c>
      <c r="BN4832" s="177" t="s">
        <v>3245</v>
      </c>
      <c r="BO4832" s="177" t="s">
        <v>1735</v>
      </c>
      <c r="BU4832" s="177" t="s">
        <v>1706</v>
      </c>
      <c r="BV4832" s="177" t="s">
        <v>3245</v>
      </c>
      <c r="BW4832" s="177" t="s">
        <v>1735</v>
      </c>
    </row>
    <row r="4833" spans="51:75" x14ac:dyDescent="0.3">
      <c r="AY4833" s="226" t="e">
        <f>VLOOKUP(C4833,#REF!, 2,FALSE)</f>
        <v>#REF!</v>
      </c>
      <c r="BM4833" s="177" t="s">
        <v>9636</v>
      </c>
      <c r="BN4833" s="177" t="s">
        <v>3199</v>
      </c>
      <c r="BO4833" s="177" t="s">
        <v>692</v>
      </c>
      <c r="BU4833" s="177" t="s">
        <v>9636</v>
      </c>
      <c r="BV4833" s="177" t="s">
        <v>3199</v>
      </c>
      <c r="BW4833" s="177" t="s">
        <v>692</v>
      </c>
    </row>
    <row r="4834" spans="51:75" x14ac:dyDescent="0.3">
      <c r="AY4834" s="226" t="e">
        <f>VLOOKUP(C4834,#REF!, 2,FALSE)</f>
        <v>#REF!</v>
      </c>
      <c r="BM4834" s="177" t="s">
        <v>1707</v>
      </c>
      <c r="BN4834" s="177" t="s">
        <v>3245</v>
      </c>
      <c r="BO4834" s="177" t="s">
        <v>9637</v>
      </c>
      <c r="BU4834" s="177" t="s">
        <v>1707</v>
      </c>
      <c r="BV4834" s="177" t="s">
        <v>3245</v>
      </c>
      <c r="BW4834" s="177" t="s">
        <v>9637</v>
      </c>
    </row>
    <row r="4835" spans="51:75" x14ac:dyDescent="0.3">
      <c r="AY4835" s="226" t="e">
        <f>VLOOKUP(C4835,#REF!, 2,FALSE)</f>
        <v>#REF!</v>
      </c>
      <c r="BM4835" s="177" t="s">
        <v>9638</v>
      </c>
      <c r="BN4835" s="177" t="s">
        <v>3005</v>
      </c>
      <c r="BO4835" s="177" t="s">
        <v>3055</v>
      </c>
      <c r="BU4835" s="177" t="s">
        <v>9638</v>
      </c>
      <c r="BV4835" s="177" t="s">
        <v>3005</v>
      </c>
      <c r="BW4835" s="177" t="s">
        <v>3055</v>
      </c>
    </row>
    <row r="4836" spans="51:75" x14ac:dyDescent="0.3">
      <c r="AY4836" s="226" t="e">
        <f>VLOOKUP(C4836,#REF!, 2,FALSE)</f>
        <v>#REF!</v>
      </c>
      <c r="BM4836" s="177" t="s">
        <v>9639</v>
      </c>
      <c r="BN4836" s="177" t="s">
        <v>3199</v>
      </c>
      <c r="BO4836" s="177" t="s">
        <v>4647</v>
      </c>
      <c r="BU4836" s="177" t="s">
        <v>9639</v>
      </c>
      <c r="BV4836" s="177" t="s">
        <v>3199</v>
      </c>
      <c r="BW4836" s="177" t="s">
        <v>4647</v>
      </c>
    </row>
    <row r="4837" spans="51:75" x14ac:dyDescent="0.3">
      <c r="AY4837" s="226" t="e">
        <f>VLOOKUP(C4837,#REF!, 2,FALSE)</f>
        <v>#REF!</v>
      </c>
      <c r="BM4837" s="177" t="s">
        <v>9640</v>
      </c>
      <c r="BN4837" s="177" t="s">
        <v>3005</v>
      </c>
      <c r="BO4837" s="177" t="s">
        <v>9642</v>
      </c>
      <c r="BU4837" s="177" t="s">
        <v>9640</v>
      </c>
      <c r="BV4837" s="177" t="s">
        <v>3005</v>
      </c>
      <c r="BW4837" s="177" t="s">
        <v>9642</v>
      </c>
    </row>
    <row r="4838" spans="51:75" x14ac:dyDescent="0.3">
      <c r="AY4838" s="226" t="e">
        <f>VLOOKUP(C4838,#REF!, 2,FALSE)</f>
        <v>#REF!</v>
      </c>
      <c r="BM4838" s="177" t="s">
        <v>9643</v>
      </c>
      <c r="BN4838" s="177" t="s">
        <v>621</v>
      </c>
      <c r="BO4838" s="177" t="s">
        <v>9644</v>
      </c>
      <c r="BU4838" s="177" t="s">
        <v>9643</v>
      </c>
      <c r="BV4838" s="177" t="s">
        <v>621</v>
      </c>
      <c r="BW4838" s="177" t="s">
        <v>9644</v>
      </c>
    </row>
    <row r="4839" spans="51:75" x14ac:dyDescent="0.3">
      <c r="AY4839" s="226" t="e">
        <f>VLOOKUP(C4839,#REF!, 2,FALSE)</f>
        <v>#REF!</v>
      </c>
      <c r="BM4839" s="177" t="s">
        <v>9645</v>
      </c>
      <c r="BN4839" s="177" t="s">
        <v>1445</v>
      </c>
      <c r="BO4839" s="177" t="s">
        <v>800</v>
      </c>
      <c r="BU4839" s="177" t="s">
        <v>9645</v>
      </c>
      <c r="BV4839" s="177" t="s">
        <v>1445</v>
      </c>
      <c r="BW4839" s="177" t="s">
        <v>800</v>
      </c>
    </row>
    <row r="4840" spans="51:75" x14ac:dyDescent="0.3">
      <c r="AY4840" s="226" t="e">
        <f>VLOOKUP(C4840,#REF!, 2,FALSE)</f>
        <v>#REF!</v>
      </c>
      <c r="BM4840" s="177" t="s">
        <v>9648</v>
      </c>
      <c r="BN4840" s="177" t="s">
        <v>783</v>
      </c>
      <c r="BO4840" s="177" t="s">
        <v>5687</v>
      </c>
      <c r="BU4840" s="177" t="s">
        <v>9648</v>
      </c>
      <c r="BV4840" s="177" t="s">
        <v>783</v>
      </c>
      <c r="BW4840" s="177" t="s">
        <v>5687</v>
      </c>
    </row>
    <row r="4841" spans="51:75" x14ac:dyDescent="0.3">
      <c r="AY4841" s="226" t="e">
        <f>VLOOKUP(C4841,#REF!, 2,FALSE)</f>
        <v>#REF!</v>
      </c>
      <c r="BM4841" s="177" t="s">
        <v>9649</v>
      </c>
      <c r="BN4841" s="177" t="s">
        <v>3199</v>
      </c>
      <c r="BO4841" s="177" t="s">
        <v>9650</v>
      </c>
      <c r="BU4841" s="177" t="s">
        <v>9649</v>
      </c>
      <c r="BV4841" s="177" t="s">
        <v>3199</v>
      </c>
      <c r="BW4841" s="177" t="s">
        <v>9650</v>
      </c>
    </row>
    <row r="4842" spans="51:75" x14ac:dyDescent="0.3">
      <c r="AY4842" s="226" t="e">
        <f>VLOOKUP(C4842,#REF!, 2,FALSE)</f>
        <v>#REF!</v>
      </c>
      <c r="BM4842" s="177" t="s">
        <v>9651</v>
      </c>
      <c r="BN4842" s="177" t="s">
        <v>3199</v>
      </c>
      <c r="BO4842" s="177" t="s">
        <v>774</v>
      </c>
      <c r="BU4842" s="177" t="s">
        <v>9651</v>
      </c>
      <c r="BV4842" s="177" t="s">
        <v>3199</v>
      </c>
      <c r="BW4842" s="177" t="s">
        <v>774</v>
      </c>
    </row>
    <row r="4843" spans="51:75" x14ac:dyDescent="0.3">
      <c r="AY4843" s="226" t="e">
        <f>VLOOKUP(C4843,#REF!, 2,FALSE)</f>
        <v>#REF!</v>
      </c>
      <c r="BM4843" s="177" t="s">
        <v>9652</v>
      </c>
      <c r="BN4843" s="177" t="s">
        <v>3199</v>
      </c>
      <c r="BO4843" s="177" t="s">
        <v>9653</v>
      </c>
      <c r="BU4843" s="177" t="s">
        <v>9652</v>
      </c>
      <c r="BV4843" s="177" t="s">
        <v>3199</v>
      </c>
      <c r="BW4843" s="177" t="s">
        <v>9653</v>
      </c>
    </row>
    <row r="4844" spans="51:75" x14ac:dyDescent="0.3">
      <c r="AY4844" s="226" t="e">
        <f>VLOOKUP(C4844,#REF!, 2,FALSE)</f>
        <v>#REF!</v>
      </c>
      <c r="BM4844" s="177" t="s">
        <v>9654</v>
      </c>
      <c r="BN4844" s="177" t="s">
        <v>1342</v>
      </c>
      <c r="BO4844" s="177" t="s">
        <v>9655</v>
      </c>
      <c r="BU4844" s="177" t="s">
        <v>9654</v>
      </c>
      <c r="BV4844" s="177" t="s">
        <v>1342</v>
      </c>
      <c r="BW4844" s="177" t="s">
        <v>9655</v>
      </c>
    </row>
    <row r="4845" spans="51:75" x14ac:dyDescent="0.3">
      <c r="AY4845" s="226" t="e">
        <f>VLOOKUP(C4845,#REF!, 2,FALSE)</f>
        <v>#REF!</v>
      </c>
      <c r="BM4845" s="177" t="s">
        <v>1708</v>
      </c>
      <c r="BN4845" s="177" t="s">
        <v>1342</v>
      </c>
      <c r="BO4845" s="177" t="s">
        <v>9656</v>
      </c>
      <c r="BU4845" s="177" t="s">
        <v>1708</v>
      </c>
      <c r="BV4845" s="177" t="s">
        <v>1342</v>
      </c>
      <c r="BW4845" s="177" t="s">
        <v>9656</v>
      </c>
    </row>
    <row r="4846" spans="51:75" x14ac:dyDescent="0.3">
      <c r="AY4846" s="226" t="e">
        <f>VLOOKUP(C4846,#REF!, 2,FALSE)</f>
        <v>#REF!</v>
      </c>
      <c r="BM4846" s="177" t="s">
        <v>9657</v>
      </c>
      <c r="BN4846" s="177" t="s">
        <v>3199</v>
      </c>
      <c r="BO4846" s="177" t="s">
        <v>9658</v>
      </c>
      <c r="BU4846" s="177" t="s">
        <v>9657</v>
      </c>
      <c r="BV4846" s="177" t="s">
        <v>3199</v>
      </c>
      <c r="BW4846" s="177" t="s">
        <v>9658</v>
      </c>
    </row>
    <row r="4847" spans="51:75" x14ac:dyDescent="0.3">
      <c r="AY4847" s="226" t="e">
        <f>VLOOKUP(C4847,#REF!, 2,FALSE)</f>
        <v>#REF!</v>
      </c>
      <c r="BM4847" s="177" t="s">
        <v>1709</v>
      </c>
      <c r="BN4847" s="177" t="s">
        <v>3005</v>
      </c>
      <c r="BO4847" s="177" t="s">
        <v>9659</v>
      </c>
      <c r="BU4847" s="177" t="s">
        <v>1709</v>
      </c>
      <c r="BV4847" s="177" t="s">
        <v>3005</v>
      </c>
      <c r="BW4847" s="177" t="s">
        <v>9659</v>
      </c>
    </row>
    <row r="4848" spans="51:75" x14ac:dyDescent="0.3">
      <c r="AY4848" s="226" t="e">
        <f>VLOOKUP(C4848,#REF!, 2,FALSE)</f>
        <v>#REF!</v>
      </c>
      <c r="BM4848" s="177" t="s">
        <v>9660</v>
      </c>
      <c r="BN4848" s="177" t="s">
        <v>1342</v>
      </c>
      <c r="BO4848" s="177" t="s">
        <v>9661</v>
      </c>
      <c r="BU4848" s="177" t="s">
        <v>9660</v>
      </c>
      <c r="BV4848" s="177" t="s">
        <v>1342</v>
      </c>
      <c r="BW4848" s="177" t="s">
        <v>9661</v>
      </c>
    </row>
    <row r="4849" spans="51:75" x14ac:dyDescent="0.3">
      <c r="AY4849" s="226" t="e">
        <f>VLOOKUP(C4849,#REF!, 2,FALSE)</f>
        <v>#REF!</v>
      </c>
      <c r="BM4849" s="177" t="s">
        <v>9662</v>
      </c>
      <c r="BN4849" s="177" t="s">
        <v>3199</v>
      </c>
      <c r="BO4849" s="177" t="s">
        <v>7075</v>
      </c>
      <c r="BU4849" s="177" t="s">
        <v>9662</v>
      </c>
      <c r="BV4849" s="177" t="s">
        <v>3199</v>
      </c>
      <c r="BW4849" s="177" t="s">
        <v>7075</v>
      </c>
    </row>
    <row r="4850" spans="51:75" x14ac:dyDescent="0.3">
      <c r="AY4850" s="226" t="e">
        <f>VLOOKUP(C4850,#REF!, 2,FALSE)</f>
        <v>#REF!</v>
      </c>
      <c r="BM4850" s="177" t="s">
        <v>9663</v>
      </c>
      <c r="BN4850" s="177" t="s">
        <v>636</v>
      </c>
      <c r="BO4850" s="177" t="s">
        <v>9664</v>
      </c>
      <c r="BU4850" s="177" t="s">
        <v>9663</v>
      </c>
      <c r="BV4850" s="177" t="s">
        <v>636</v>
      </c>
      <c r="BW4850" s="177" t="s">
        <v>9664</v>
      </c>
    </row>
    <row r="4851" spans="51:75" x14ac:dyDescent="0.3">
      <c r="AY4851" s="226" t="e">
        <f>VLOOKUP(C4851,#REF!, 2,FALSE)</f>
        <v>#REF!</v>
      </c>
      <c r="BM4851" s="177" t="s">
        <v>1710</v>
      </c>
      <c r="BN4851" s="177" t="s">
        <v>636</v>
      </c>
      <c r="BO4851" s="177" t="s">
        <v>9666</v>
      </c>
      <c r="BU4851" s="177" t="s">
        <v>1710</v>
      </c>
      <c r="BV4851" s="177" t="s">
        <v>636</v>
      </c>
      <c r="BW4851" s="177" t="s">
        <v>9666</v>
      </c>
    </row>
    <row r="4852" spans="51:75" x14ac:dyDescent="0.3">
      <c r="AY4852" s="226" t="e">
        <f>VLOOKUP(C4852,#REF!, 2,FALSE)</f>
        <v>#REF!</v>
      </c>
      <c r="BM4852" s="177" t="s">
        <v>9667</v>
      </c>
      <c r="BN4852" s="177" t="s">
        <v>1342</v>
      </c>
      <c r="BO4852" s="177" t="s">
        <v>2063</v>
      </c>
      <c r="BU4852" s="177" t="s">
        <v>9667</v>
      </c>
      <c r="BV4852" s="177" t="s">
        <v>1342</v>
      </c>
      <c r="BW4852" s="177" t="s">
        <v>2063</v>
      </c>
    </row>
    <row r="4853" spans="51:75" x14ac:dyDescent="0.3">
      <c r="AY4853" s="226" t="e">
        <f>VLOOKUP(C4853,#REF!, 2,FALSE)</f>
        <v>#REF!</v>
      </c>
      <c r="BM4853" s="177" t="s">
        <v>9668</v>
      </c>
      <c r="BN4853" s="177" t="s">
        <v>3005</v>
      </c>
      <c r="BO4853" s="177" t="s">
        <v>6038</v>
      </c>
      <c r="BU4853" s="177" t="s">
        <v>9668</v>
      </c>
      <c r="BV4853" s="177" t="s">
        <v>3005</v>
      </c>
      <c r="BW4853" s="177" t="s">
        <v>6038</v>
      </c>
    </row>
    <row r="4854" spans="51:75" x14ac:dyDescent="0.3">
      <c r="AY4854" s="226" t="e">
        <f>VLOOKUP(C4854,#REF!, 2,FALSE)</f>
        <v>#REF!</v>
      </c>
      <c r="BM4854" s="177" t="s">
        <v>9669</v>
      </c>
      <c r="BN4854" s="177" t="s">
        <v>3245</v>
      </c>
      <c r="BO4854" s="177" t="s">
        <v>9670</v>
      </c>
      <c r="BU4854" s="177" t="s">
        <v>9669</v>
      </c>
      <c r="BV4854" s="177" t="s">
        <v>3245</v>
      </c>
      <c r="BW4854" s="177" t="s">
        <v>9670</v>
      </c>
    </row>
    <row r="4855" spans="51:75" x14ac:dyDescent="0.3">
      <c r="AY4855" s="226" t="e">
        <f>VLOOKUP(C4855,#REF!, 2,FALSE)</f>
        <v>#REF!</v>
      </c>
      <c r="BM4855" s="177" t="s">
        <v>575</v>
      </c>
      <c r="BN4855" s="177" t="s">
        <v>636</v>
      </c>
      <c r="BO4855" s="177" t="s">
        <v>1161</v>
      </c>
      <c r="BU4855" s="177" t="s">
        <v>575</v>
      </c>
      <c r="BV4855" s="177" t="s">
        <v>636</v>
      </c>
      <c r="BW4855" s="177" t="s">
        <v>1161</v>
      </c>
    </row>
    <row r="4856" spans="51:75" x14ac:dyDescent="0.3">
      <c r="AY4856" s="226" t="e">
        <f>VLOOKUP(C4856,#REF!, 2,FALSE)</f>
        <v>#REF!</v>
      </c>
      <c r="BM4856" s="177" t="s">
        <v>9672</v>
      </c>
      <c r="BN4856" s="177" t="s">
        <v>3199</v>
      </c>
      <c r="BO4856" s="177" t="s">
        <v>7578</v>
      </c>
      <c r="BU4856" s="177" t="s">
        <v>9672</v>
      </c>
      <c r="BV4856" s="177" t="s">
        <v>3199</v>
      </c>
      <c r="BW4856" s="177" t="s">
        <v>7578</v>
      </c>
    </row>
    <row r="4857" spans="51:75" x14ac:dyDescent="0.3">
      <c r="AY4857" s="226" t="e">
        <f>VLOOKUP(C4857,#REF!, 2,FALSE)</f>
        <v>#REF!</v>
      </c>
      <c r="BM4857" s="177" t="s">
        <v>9673</v>
      </c>
      <c r="BN4857" s="177" t="s">
        <v>3005</v>
      </c>
      <c r="BO4857" s="177" t="s">
        <v>2373</v>
      </c>
      <c r="BU4857" s="177" t="s">
        <v>9673</v>
      </c>
      <c r="BV4857" s="177" t="s">
        <v>3005</v>
      </c>
      <c r="BW4857" s="177" t="s">
        <v>2373</v>
      </c>
    </row>
    <row r="4858" spans="51:75" x14ac:dyDescent="0.3">
      <c r="AY4858" s="226" t="e">
        <f>VLOOKUP(C4858,#REF!, 2,FALSE)</f>
        <v>#REF!</v>
      </c>
      <c r="BM4858" s="177" t="s">
        <v>9674</v>
      </c>
      <c r="BN4858" s="177" t="s">
        <v>636</v>
      </c>
      <c r="BO4858" s="177" t="s">
        <v>5400</v>
      </c>
      <c r="BU4858" s="177" t="s">
        <v>9674</v>
      </c>
      <c r="BV4858" s="177" t="s">
        <v>636</v>
      </c>
      <c r="BW4858" s="177" t="s">
        <v>5400</v>
      </c>
    </row>
    <row r="4859" spans="51:75" x14ac:dyDescent="0.3">
      <c r="AY4859" s="226" t="e">
        <f>VLOOKUP(C4859,#REF!, 2,FALSE)</f>
        <v>#REF!</v>
      </c>
      <c r="BM4859" s="177" t="s">
        <v>9675</v>
      </c>
      <c r="BN4859" s="177" t="s">
        <v>3005</v>
      </c>
      <c r="BO4859" s="177" t="s">
        <v>9676</v>
      </c>
      <c r="BU4859" s="177" t="s">
        <v>9675</v>
      </c>
      <c r="BV4859" s="177" t="s">
        <v>3005</v>
      </c>
      <c r="BW4859" s="177" t="s">
        <v>9676</v>
      </c>
    </row>
    <row r="4860" spans="51:75" x14ac:dyDescent="0.3">
      <c r="AY4860" s="226" t="e">
        <f>VLOOKUP(C4860,#REF!, 2,FALSE)</f>
        <v>#REF!</v>
      </c>
      <c r="BM4860" s="177" t="s">
        <v>9677</v>
      </c>
      <c r="BN4860" s="177" t="s">
        <v>841</v>
      </c>
      <c r="BO4860" s="177" t="s">
        <v>6365</v>
      </c>
      <c r="BU4860" s="177" t="s">
        <v>9677</v>
      </c>
      <c r="BV4860" s="177" t="s">
        <v>841</v>
      </c>
      <c r="BW4860" s="177" t="s">
        <v>6365</v>
      </c>
    </row>
    <row r="4861" spans="51:75" x14ac:dyDescent="0.3">
      <c r="AY4861" s="226" t="e">
        <f>VLOOKUP(C4861,#REF!, 2,FALSE)</f>
        <v>#REF!</v>
      </c>
      <c r="BM4861" s="177" t="s">
        <v>1711</v>
      </c>
      <c r="BN4861" s="177" t="s">
        <v>631</v>
      </c>
      <c r="BO4861" s="177" t="s">
        <v>6172</v>
      </c>
      <c r="BU4861" s="177" t="s">
        <v>1711</v>
      </c>
      <c r="BV4861" s="177" t="s">
        <v>631</v>
      </c>
      <c r="BW4861" s="177" t="s">
        <v>6172</v>
      </c>
    </row>
    <row r="4862" spans="51:75" x14ac:dyDescent="0.3">
      <c r="AY4862" s="226" t="e">
        <f>VLOOKUP(C4862,#REF!, 2,FALSE)</f>
        <v>#REF!</v>
      </c>
      <c r="BM4862" s="177" t="s">
        <v>9678</v>
      </c>
      <c r="BN4862" s="177" t="s">
        <v>636</v>
      </c>
      <c r="BO4862" s="177" t="s">
        <v>7986</v>
      </c>
      <c r="BU4862" s="177" t="s">
        <v>9678</v>
      </c>
      <c r="BV4862" s="177" t="s">
        <v>636</v>
      </c>
      <c r="BW4862" s="177" t="s">
        <v>7986</v>
      </c>
    </row>
    <row r="4863" spans="51:75" x14ac:dyDescent="0.3">
      <c r="AY4863" s="226" t="e">
        <f>VLOOKUP(C4863,#REF!, 2,FALSE)</f>
        <v>#REF!</v>
      </c>
      <c r="BM4863" s="177" t="s">
        <v>9679</v>
      </c>
      <c r="BN4863" s="177" t="s">
        <v>639</v>
      </c>
      <c r="BO4863" s="177" t="s">
        <v>9680</v>
      </c>
      <c r="BU4863" s="177" t="s">
        <v>9679</v>
      </c>
      <c r="BV4863" s="177" t="s">
        <v>639</v>
      </c>
      <c r="BW4863" s="177" t="s">
        <v>9680</v>
      </c>
    </row>
    <row r="4864" spans="51:75" x14ac:dyDescent="0.3">
      <c r="AY4864" s="226" t="e">
        <f>VLOOKUP(C4864,#REF!, 2,FALSE)</f>
        <v>#REF!</v>
      </c>
      <c r="BM4864" s="177" t="s">
        <v>9681</v>
      </c>
      <c r="BN4864" s="177" t="s">
        <v>3005</v>
      </c>
      <c r="BO4864" s="177" t="s">
        <v>1859</v>
      </c>
      <c r="BU4864" s="177" t="s">
        <v>9681</v>
      </c>
      <c r="BV4864" s="177" t="s">
        <v>3005</v>
      </c>
      <c r="BW4864" s="177" t="s">
        <v>1859</v>
      </c>
    </row>
    <row r="4865" spans="51:75" x14ac:dyDescent="0.3">
      <c r="AY4865" s="226" t="e">
        <f>VLOOKUP(C4865,#REF!, 2,FALSE)</f>
        <v>#REF!</v>
      </c>
      <c r="BM4865" s="177" t="s">
        <v>1712</v>
      </c>
      <c r="BN4865" s="177" t="s">
        <v>2983</v>
      </c>
      <c r="BO4865" s="177" t="s">
        <v>9682</v>
      </c>
      <c r="BU4865" s="177" t="s">
        <v>1712</v>
      </c>
      <c r="BV4865" s="177" t="s">
        <v>2983</v>
      </c>
      <c r="BW4865" s="177" t="s">
        <v>9682</v>
      </c>
    </row>
    <row r="4866" spans="51:75" x14ac:dyDescent="0.3">
      <c r="AY4866" s="226" t="e">
        <f>VLOOKUP(C4866,#REF!, 2,FALSE)</f>
        <v>#REF!</v>
      </c>
      <c r="BM4866" s="177" t="s">
        <v>1713</v>
      </c>
      <c r="BN4866" s="177" t="s">
        <v>3199</v>
      </c>
      <c r="BO4866" s="177" t="s">
        <v>9683</v>
      </c>
      <c r="BU4866" s="177" t="s">
        <v>1713</v>
      </c>
      <c r="BV4866" s="177" t="s">
        <v>3199</v>
      </c>
      <c r="BW4866" s="177" t="s">
        <v>9683</v>
      </c>
    </row>
    <row r="4867" spans="51:75" x14ac:dyDescent="0.3">
      <c r="AY4867" s="226" t="e">
        <f>VLOOKUP(C4867,#REF!, 2,FALSE)</f>
        <v>#REF!</v>
      </c>
      <c r="BM4867" s="177" t="s">
        <v>9684</v>
      </c>
      <c r="BN4867" s="177" t="s">
        <v>616</v>
      </c>
      <c r="BO4867" s="177" t="s">
        <v>9685</v>
      </c>
      <c r="BU4867" s="177" t="s">
        <v>9684</v>
      </c>
      <c r="BV4867" s="177" t="s">
        <v>616</v>
      </c>
      <c r="BW4867" s="177" t="s">
        <v>9685</v>
      </c>
    </row>
    <row r="4868" spans="51:75" x14ac:dyDescent="0.3">
      <c r="AY4868" s="226" t="e">
        <f>VLOOKUP(C4868,#REF!, 2,FALSE)</f>
        <v>#REF!</v>
      </c>
      <c r="BM4868" s="177" t="s">
        <v>9686</v>
      </c>
      <c r="BN4868" s="177" t="s">
        <v>3199</v>
      </c>
      <c r="BO4868" s="177" t="s">
        <v>1657</v>
      </c>
      <c r="BU4868" s="177" t="s">
        <v>9686</v>
      </c>
      <c r="BV4868" s="177" t="s">
        <v>3199</v>
      </c>
      <c r="BW4868" s="177" t="s">
        <v>1657</v>
      </c>
    </row>
    <row r="4869" spans="51:75" x14ac:dyDescent="0.3">
      <c r="AY4869" s="226" t="e">
        <f>VLOOKUP(C4869,#REF!, 2,FALSE)</f>
        <v>#REF!</v>
      </c>
      <c r="BM4869" s="177" t="s">
        <v>9687</v>
      </c>
      <c r="BN4869" s="177" t="s">
        <v>636</v>
      </c>
      <c r="BO4869" s="177" t="s">
        <v>7469</v>
      </c>
      <c r="BU4869" s="177" t="s">
        <v>9687</v>
      </c>
      <c r="BV4869" s="177" t="s">
        <v>636</v>
      </c>
      <c r="BW4869" s="177" t="s">
        <v>7469</v>
      </c>
    </row>
    <row r="4870" spans="51:75" x14ac:dyDescent="0.3">
      <c r="AY4870" s="226" t="e">
        <f>VLOOKUP(C4870,#REF!, 2,FALSE)</f>
        <v>#REF!</v>
      </c>
      <c r="BM4870" s="177" t="s">
        <v>1714</v>
      </c>
      <c r="BN4870" s="177" t="s">
        <v>631</v>
      </c>
      <c r="BO4870" s="177" t="s">
        <v>5074</v>
      </c>
      <c r="BU4870" s="177" t="s">
        <v>1714</v>
      </c>
      <c r="BV4870" s="177" t="s">
        <v>631</v>
      </c>
      <c r="BW4870" s="177" t="s">
        <v>5074</v>
      </c>
    </row>
    <row r="4871" spans="51:75" x14ac:dyDescent="0.3">
      <c r="AY4871" s="226" t="e">
        <f>VLOOKUP(C4871,#REF!, 2,FALSE)</f>
        <v>#REF!</v>
      </c>
      <c r="BM4871" s="177" t="s">
        <v>9688</v>
      </c>
      <c r="BN4871" s="177" t="s">
        <v>3199</v>
      </c>
      <c r="BO4871" s="177" t="s">
        <v>2577</v>
      </c>
      <c r="BU4871" s="177" t="s">
        <v>9688</v>
      </c>
      <c r="BV4871" s="177" t="s">
        <v>3199</v>
      </c>
      <c r="BW4871" s="177" t="s">
        <v>2577</v>
      </c>
    </row>
    <row r="4872" spans="51:75" x14ac:dyDescent="0.3">
      <c r="AY4872" s="226" t="e">
        <f>VLOOKUP(C4872,#REF!, 2,FALSE)</f>
        <v>#REF!</v>
      </c>
      <c r="BM4872" s="177" t="s">
        <v>1715</v>
      </c>
      <c r="BN4872" s="177" t="s">
        <v>3199</v>
      </c>
      <c r="BO4872" s="177" t="s">
        <v>4052</v>
      </c>
      <c r="BU4872" s="177" t="s">
        <v>1715</v>
      </c>
      <c r="BV4872" s="177" t="s">
        <v>3199</v>
      </c>
      <c r="BW4872" s="177" t="s">
        <v>4052</v>
      </c>
    </row>
    <row r="4873" spans="51:75" x14ac:dyDescent="0.3">
      <c r="AY4873" s="226" t="e">
        <f>VLOOKUP(C4873,#REF!, 2,FALSE)</f>
        <v>#REF!</v>
      </c>
      <c r="BM4873" s="177" t="s">
        <v>9689</v>
      </c>
      <c r="BN4873" s="177" t="s">
        <v>617</v>
      </c>
      <c r="BO4873" s="177" t="s">
        <v>3694</v>
      </c>
      <c r="BU4873" s="177" t="s">
        <v>9689</v>
      </c>
      <c r="BV4873" s="177" t="s">
        <v>617</v>
      </c>
      <c r="BW4873" s="177" t="s">
        <v>3694</v>
      </c>
    </row>
    <row r="4874" spans="51:75" x14ac:dyDescent="0.3">
      <c r="AY4874" s="226" t="e">
        <f>VLOOKUP(C4874,#REF!, 2,FALSE)</f>
        <v>#REF!</v>
      </c>
      <c r="BM4874" s="177" t="s">
        <v>9690</v>
      </c>
      <c r="BN4874" s="177" t="s">
        <v>3199</v>
      </c>
      <c r="BO4874" s="177" t="s">
        <v>2100</v>
      </c>
      <c r="BU4874" s="177" t="s">
        <v>9690</v>
      </c>
      <c r="BV4874" s="177" t="s">
        <v>3199</v>
      </c>
      <c r="BW4874" s="177" t="s">
        <v>2100</v>
      </c>
    </row>
    <row r="4875" spans="51:75" x14ac:dyDescent="0.3">
      <c r="AY4875" s="226" t="e">
        <f>VLOOKUP(C4875,#REF!, 2,FALSE)</f>
        <v>#REF!</v>
      </c>
      <c r="BM4875" s="177" t="s">
        <v>1716</v>
      </c>
      <c r="BN4875" s="177" t="s">
        <v>3199</v>
      </c>
      <c r="BO4875" s="177" t="s">
        <v>2373</v>
      </c>
      <c r="BU4875" s="177" t="s">
        <v>1716</v>
      </c>
      <c r="BV4875" s="177" t="s">
        <v>3199</v>
      </c>
      <c r="BW4875" s="177" t="s">
        <v>2373</v>
      </c>
    </row>
    <row r="4876" spans="51:75" x14ac:dyDescent="0.3">
      <c r="AY4876" s="226" t="e">
        <f>VLOOKUP(C4876,#REF!, 2,FALSE)</f>
        <v>#REF!</v>
      </c>
      <c r="BM4876" s="177" t="s">
        <v>9691</v>
      </c>
      <c r="BN4876" s="177" t="s">
        <v>3028</v>
      </c>
      <c r="BO4876" s="177" t="s">
        <v>2983</v>
      </c>
      <c r="BU4876" s="177" t="s">
        <v>9691</v>
      </c>
      <c r="BV4876" s="177" t="s">
        <v>3028</v>
      </c>
      <c r="BW4876" s="177" t="s">
        <v>2983</v>
      </c>
    </row>
    <row r="4877" spans="51:75" x14ac:dyDescent="0.3">
      <c r="AY4877" s="226" t="e">
        <f>VLOOKUP(C4877,#REF!, 2,FALSE)</f>
        <v>#REF!</v>
      </c>
      <c r="BM4877" s="177" t="s">
        <v>1717</v>
      </c>
      <c r="BN4877" s="177" t="s">
        <v>617</v>
      </c>
      <c r="BO4877" s="177" t="s">
        <v>1598</v>
      </c>
      <c r="BU4877" s="177" t="s">
        <v>1717</v>
      </c>
      <c r="BV4877" s="177" t="s">
        <v>617</v>
      </c>
      <c r="BW4877" s="177" t="s">
        <v>1598</v>
      </c>
    </row>
    <row r="4878" spans="51:75" x14ac:dyDescent="0.3">
      <c r="AY4878" s="226" t="e">
        <f>VLOOKUP(C4878,#REF!, 2,FALSE)</f>
        <v>#REF!</v>
      </c>
      <c r="BM4878" s="177" t="s">
        <v>9692</v>
      </c>
      <c r="BN4878" s="177" t="s">
        <v>3245</v>
      </c>
      <c r="BO4878" s="177" t="s">
        <v>1379</v>
      </c>
      <c r="BU4878" s="177" t="s">
        <v>9692</v>
      </c>
      <c r="BV4878" s="177" t="s">
        <v>3245</v>
      </c>
      <c r="BW4878" s="177" t="s">
        <v>1379</v>
      </c>
    </row>
    <row r="4879" spans="51:75" x14ac:dyDescent="0.3">
      <c r="AY4879" s="226" t="e">
        <f>VLOOKUP(C4879,#REF!, 2,FALSE)</f>
        <v>#REF!</v>
      </c>
      <c r="BM4879" s="177" t="s">
        <v>1718</v>
      </c>
      <c r="BN4879" s="177" t="s">
        <v>619</v>
      </c>
      <c r="BO4879" s="177" t="s">
        <v>9693</v>
      </c>
      <c r="BU4879" s="177" t="s">
        <v>1718</v>
      </c>
      <c r="BV4879" s="177" t="s">
        <v>619</v>
      </c>
      <c r="BW4879" s="177" t="s">
        <v>9693</v>
      </c>
    </row>
    <row r="4880" spans="51:75" x14ac:dyDescent="0.3">
      <c r="AY4880" s="226" t="e">
        <f>VLOOKUP(C4880,#REF!, 2,FALSE)</f>
        <v>#REF!</v>
      </c>
      <c r="BM4880" s="177" t="s">
        <v>1719</v>
      </c>
      <c r="BN4880" s="177" t="s">
        <v>3199</v>
      </c>
      <c r="BO4880" s="177" t="s">
        <v>9694</v>
      </c>
      <c r="BU4880" s="177" t="s">
        <v>1719</v>
      </c>
      <c r="BV4880" s="177" t="s">
        <v>3199</v>
      </c>
      <c r="BW4880" s="177" t="s">
        <v>9694</v>
      </c>
    </row>
    <row r="4881" spans="51:75" x14ac:dyDescent="0.3">
      <c r="AY4881" s="226" t="e">
        <f>VLOOKUP(C4881,#REF!, 2,FALSE)</f>
        <v>#REF!</v>
      </c>
      <c r="BM4881" s="177" t="s">
        <v>9695</v>
      </c>
      <c r="BN4881" s="177" t="s">
        <v>3199</v>
      </c>
      <c r="BO4881" s="177" t="s">
        <v>9025</v>
      </c>
      <c r="BU4881" s="177" t="s">
        <v>9695</v>
      </c>
      <c r="BV4881" s="177" t="s">
        <v>3199</v>
      </c>
      <c r="BW4881" s="177" t="s">
        <v>9025</v>
      </c>
    </row>
    <row r="4882" spans="51:75" x14ac:dyDescent="0.3">
      <c r="AY4882" s="226" t="e">
        <f>VLOOKUP(C4882,#REF!, 2,FALSE)</f>
        <v>#REF!</v>
      </c>
      <c r="BM4882" s="177" t="s">
        <v>9696</v>
      </c>
      <c r="BN4882" s="177" t="s">
        <v>3199</v>
      </c>
      <c r="BO4882" s="177" t="s">
        <v>3726</v>
      </c>
      <c r="BU4882" s="177" t="s">
        <v>9696</v>
      </c>
      <c r="BV4882" s="177" t="s">
        <v>3199</v>
      </c>
      <c r="BW4882" s="177" t="s">
        <v>3726</v>
      </c>
    </row>
    <row r="4883" spans="51:75" x14ac:dyDescent="0.3">
      <c r="AY4883" s="226" t="e">
        <f>VLOOKUP(C4883,#REF!, 2,FALSE)</f>
        <v>#REF!</v>
      </c>
      <c r="BM4883" s="177" t="s">
        <v>9697</v>
      </c>
      <c r="BN4883" s="177" t="s">
        <v>3005</v>
      </c>
      <c r="BO4883" s="177" t="s">
        <v>6052</v>
      </c>
      <c r="BU4883" s="177" t="s">
        <v>9697</v>
      </c>
      <c r="BV4883" s="177" t="s">
        <v>3005</v>
      </c>
      <c r="BW4883" s="177" t="s">
        <v>6052</v>
      </c>
    </row>
    <row r="4884" spans="51:75" x14ac:dyDescent="0.3">
      <c r="AY4884" s="226" t="e">
        <f>VLOOKUP(C4884,#REF!, 2,FALSE)</f>
        <v>#REF!</v>
      </c>
      <c r="BM4884" s="177" t="s">
        <v>1720</v>
      </c>
      <c r="BN4884" s="177" t="s">
        <v>3199</v>
      </c>
      <c r="BO4884" s="177" t="s">
        <v>3062</v>
      </c>
      <c r="BU4884" s="177" t="s">
        <v>1720</v>
      </c>
      <c r="BV4884" s="177" t="s">
        <v>3199</v>
      </c>
      <c r="BW4884" s="177" t="s">
        <v>3062</v>
      </c>
    </row>
    <row r="4885" spans="51:75" x14ac:dyDescent="0.3">
      <c r="AY4885" s="226" t="e">
        <f>VLOOKUP(C4885,#REF!, 2,FALSE)</f>
        <v>#REF!</v>
      </c>
      <c r="BM4885" s="177" t="s">
        <v>9698</v>
      </c>
      <c r="BN4885" s="177" t="s">
        <v>1342</v>
      </c>
      <c r="BO4885" s="177" t="s">
        <v>2983</v>
      </c>
      <c r="BU4885" s="177" t="s">
        <v>9698</v>
      </c>
      <c r="BV4885" s="177" t="s">
        <v>1342</v>
      </c>
      <c r="BW4885" s="177" t="s">
        <v>2983</v>
      </c>
    </row>
    <row r="4886" spans="51:75" x14ac:dyDescent="0.3">
      <c r="AY4886" s="226" t="e">
        <f>VLOOKUP(C4886,#REF!, 2,FALSE)</f>
        <v>#REF!</v>
      </c>
      <c r="BM4886" s="177" t="s">
        <v>1721</v>
      </c>
      <c r="BN4886" s="177" t="s">
        <v>3199</v>
      </c>
      <c r="BO4886" s="177" t="s">
        <v>2931</v>
      </c>
      <c r="BU4886" s="177" t="s">
        <v>1721</v>
      </c>
      <c r="BV4886" s="177" t="s">
        <v>3199</v>
      </c>
      <c r="BW4886" s="177" t="s">
        <v>2931</v>
      </c>
    </row>
    <row r="4887" spans="51:75" x14ac:dyDescent="0.3">
      <c r="AY4887" s="226" t="e">
        <f>VLOOKUP(C4887,#REF!, 2,FALSE)</f>
        <v>#REF!</v>
      </c>
      <c r="BM4887" s="177" t="s">
        <v>9699</v>
      </c>
      <c r="BN4887" s="177" t="s">
        <v>631</v>
      </c>
      <c r="BO4887" s="177" t="s">
        <v>9700</v>
      </c>
      <c r="BU4887" s="177" t="s">
        <v>9699</v>
      </c>
      <c r="BV4887" s="177" t="s">
        <v>631</v>
      </c>
      <c r="BW4887" s="177" t="s">
        <v>9700</v>
      </c>
    </row>
    <row r="4888" spans="51:75" x14ac:dyDescent="0.3">
      <c r="AY4888" s="226" t="e">
        <f>VLOOKUP(C4888,#REF!, 2,FALSE)</f>
        <v>#REF!</v>
      </c>
      <c r="BM4888" s="177" t="s">
        <v>9701</v>
      </c>
      <c r="BN4888" s="177" t="s">
        <v>3245</v>
      </c>
      <c r="BO4888" s="177" t="s">
        <v>9702</v>
      </c>
      <c r="BU4888" s="177" t="s">
        <v>9701</v>
      </c>
      <c r="BV4888" s="177" t="s">
        <v>3245</v>
      </c>
      <c r="BW4888" s="177" t="s">
        <v>9702</v>
      </c>
    </row>
    <row r="4889" spans="51:75" x14ac:dyDescent="0.3">
      <c r="AY4889" s="226" t="e">
        <f>VLOOKUP(C4889,#REF!, 2,FALSE)</f>
        <v>#REF!</v>
      </c>
      <c r="BM4889" s="177" t="s">
        <v>576</v>
      </c>
      <c r="BN4889" s="177" t="s">
        <v>3199</v>
      </c>
      <c r="BO4889" s="177" t="s">
        <v>6865</v>
      </c>
      <c r="BU4889" s="177" t="s">
        <v>576</v>
      </c>
      <c r="BV4889" s="177" t="s">
        <v>3199</v>
      </c>
      <c r="BW4889" s="177" t="s">
        <v>6865</v>
      </c>
    </row>
    <row r="4890" spans="51:75" x14ac:dyDescent="0.3">
      <c r="AY4890" s="226" t="e">
        <f>VLOOKUP(C4890,#REF!, 2,FALSE)</f>
        <v>#REF!</v>
      </c>
      <c r="BM4890" s="177" t="s">
        <v>9703</v>
      </c>
      <c r="BN4890" s="177" t="s">
        <v>3045</v>
      </c>
      <c r="BO4890" s="177" t="s">
        <v>2221</v>
      </c>
      <c r="BU4890" s="177" t="s">
        <v>9703</v>
      </c>
      <c r="BV4890" s="177" t="s">
        <v>3045</v>
      </c>
      <c r="BW4890" s="177" t="s">
        <v>2221</v>
      </c>
    </row>
    <row r="4891" spans="51:75" x14ac:dyDescent="0.3">
      <c r="AY4891" s="226" t="e">
        <f>VLOOKUP(C4891,#REF!, 2,FALSE)</f>
        <v>#REF!</v>
      </c>
      <c r="BM4891" s="177" t="s">
        <v>9704</v>
      </c>
      <c r="BN4891" s="177" t="s">
        <v>662</v>
      </c>
      <c r="BO4891" s="177" t="s">
        <v>9705</v>
      </c>
      <c r="BU4891" s="177" t="s">
        <v>9704</v>
      </c>
      <c r="BV4891" s="177" t="s">
        <v>662</v>
      </c>
      <c r="BW4891" s="177" t="s">
        <v>9705</v>
      </c>
    </row>
    <row r="4892" spans="51:75" x14ac:dyDescent="0.3">
      <c r="AY4892" s="226" t="e">
        <f>VLOOKUP(C4892,#REF!, 2,FALSE)</f>
        <v>#REF!</v>
      </c>
      <c r="BM4892" s="177" t="s">
        <v>9706</v>
      </c>
      <c r="BN4892" s="177" t="s">
        <v>662</v>
      </c>
      <c r="BO4892" s="177" t="s">
        <v>9707</v>
      </c>
      <c r="BU4892" s="177" t="s">
        <v>9706</v>
      </c>
      <c r="BV4892" s="177" t="s">
        <v>662</v>
      </c>
      <c r="BW4892" s="177" t="s">
        <v>9707</v>
      </c>
    </row>
    <row r="4893" spans="51:75" x14ac:dyDescent="0.3">
      <c r="AY4893" s="226" t="e">
        <f>VLOOKUP(C4893,#REF!, 2,FALSE)</f>
        <v>#REF!</v>
      </c>
      <c r="BM4893" s="177" t="s">
        <v>9708</v>
      </c>
      <c r="BN4893" s="177" t="s">
        <v>655</v>
      </c>
      <c r="BO4893" s="177" t="s">
        <v>3457</v>
      </c>
      <c r="BU4893" s="177" t="s">
        <v>9708</v>
      </c>
      <c r="BV4893" s="177" t="s">
        <v>655</v>
      </c>
      <c r="BW4893" s="177" t="s">
        <v>3457</v>
      </c>
    </row>
    <row r="4894" spans="51:75" x14ac:dyDescent="0.3">
      <c r="AY4894" s="226" t="e">
        <f>VLOOKUP(C4894,#REF!, 2,FALSE)</f>
        <v>#REF!</v>
      </c>
      <c r="BM4894" s="177" t="s">
        <v>9709</v>
      </c>
      <c r="BN4894" s="177" t="s">
        <v>1342</v>
      </c>
      <c r="BO4894" s="177" t="s">
        <v>2654</v>
      </c>
      <c r="BU4894" s="177" t="s">
        <v>9709</v>
      </c>
      <c r="BV4894" s="177" t="s">
        <v>1342</v>
      </c>
      <c r="BW4894" s="177" t="s">
        <v>2654</v>
      </c>
    </row>
    <row r="4895" spans="51:75" x14ac:dyDescent="0.3">
      <c r="AY4895" s="226" t="e">
        <f>VLOOKUP(C4895,#REF!, 2,FALSE)</f>
        <v>#REF!</v>
      </c>
      <c r="BM4895" s="177" t="s">
        <v>9710</v>
      </c>
      <c r="BN4895" s="177" t="s">
        <v>1070</v>
      </c>
      <c r="BO4895" s="177" t="s">
        <v>9711</v>
      </c>
      <c r="BU4895" s="177" t="s">
        <v>9710</v>
      </c>
      <c r="BV4895" s="177" t="s">
        <v>1070</v>
      </c>
      <c r="BW4895" s="177" t="s">
        <v>9711</v>
      </c>
    </row>
    <row r="4896" spans="51:75" x14ac:dyDescent="0.3">
      <c r="AY4896" s="226" t="e">
        <f>VLOOKUP(C4896,#REF!, 2,FALSE)</f>
        <v>#REF!</v>
      </c>
      <c r="BM4896" s="177" t="s">
        <v>9712</v>
      </c>
      <c r="BN4896" s="177" t="s">
        <v>613</v>
      </c>
      <c r="BO4896" s="177" t="s">
        <v>7387</v>
      </c>
      <c r="BU4896" s="177" t="s">
        <v>9712</v>
      </c>
      <c r="BV4896" s="177" t="s">
        <v>613</v>
      </c>
      <c r="BW4896" s="177" t="s">
        <v>7387</v>
      </c>
    </row>
    <row r="4897" spans="51:75" x14ac:dyDescent="0.3">
      <c r="AY4897" s="226" t="e">
        <f>VLOOKUP(C4897,#REF!, 2,FALSE)</f>
        <v>#REF!</v>
      </c>
      <c r="BM4897" s="177" t="s">
        <v>9713</v>
      </c>
      <c r="BN4897" s="177" t="s">
        <v>1342</v>
      </c>
      <c r="BO4897" s="177" t="s">
        <v>9714</v>
      </c>
      <c r="BU4897" s="177" t="s">
        <v>9713</v>
      </c>
      <c r="BV4897" s="177" t="s">
        <v>1342</v>
      </c>
      <c r="BW4897" s="177" t="s">
        <v>9714</v>
      </c>
    </row>
    <row r="4898" spans="51:75" x14ac:dyDescent="0.3">
      <c r="AY4898" s="226" t="e">
        <f>VLOOKUP(C4898,#REF!, 2,FALSE)</f>
        <v>#REF!</v>
      </c>
      <c r="BM4898" s="177" t="s">
        <v>9715</v>
      </c>
      <c r="BN4898" s="177" t="s">
        <v>775</v>
      </c>
      <c r="BO4898" s="177" t="s">
        <v>9716</v>
      </c>
      <c r="BU4898" s="177" t="s">
        <v>9715</v>
      </c>
      <c r="BV4898" s="177" t="s">
        <v>775</v>
      </c>
      <c r="BW4898" s="177" t="s">
        <v>9716</v>
      </c>
    </row>
    <row r="4899" spans="51:75" x14ac:dyDescent="0.3">
      <c r="AY4899" s="226" t="e">
        <f>VLOOKUP(C4899,#REF!, 2,FALSE)</f>
        <v>#REF!</v>
      </c>
      <c r="BM4899" s="177" t="s">
        <v>1722</v>
      </c>
      <c r="BN4899" s="177" t="s">
        <v>3199</v>
      </c>
      <c r="BO4899" s="177" t="s">
        <v>1263</v>
      </c>
      <c r="BU4899" s="177" t="s">
        <v>1722</v>
      </c>
      <c r="BV4899" s="177" t="s">
        <v>3199</v>
      </c>
      <c r="BW4899" s="177" t="s">
        <v>1263</v>
      </c>
    </row>
    <row r="4900" spans="51:75" x14ac:dyDescent="0.3">
      <c r="AY4900" s="226" t="e">
        <f>VLOOKUP(C4900,#REF!, 2,FALSE)</f>
        <v>#REF!</v>
      </c>
      <c r="BM4900" s="177" t="s">
        <v>9717</v>
      </c>
      <c r="BN4900" s="177" t="s">
        <v>2983</v>
      </c>
      <c r="BO4900" s="177" t="s">
        <v>2983</v>
      </c>
      <c r="BU4900" s="177" t="s">
        <v>9717</v>
      </c>
      <c r="BV4900" s="177" t="s">
        <v>2983</v>
      </c>
      <c r="BW4900" s="177" t="s">
        <v>2983</v>
      </c>
    </row>
    <row r="4901" spans="51:75" x14ac:dyDescent="0.3">
      <c r="AY4901" s="226" t="e">
        <f>VLOOKUP(C4901,#REF!, 2,FALSE)</f>
        <v>#REF!</v>
      </c>
      <c r="BM4901" s="177" t="s">
        <v>9718</v>
      </c>
      <c r="BN4901" s="177" t="s">
        <v>1445</v>
      </c>
      <c r="BO4901" s="177" t="s">
        <v>9719</v>
      </c>
      <c r="BU4901" s="177" t="s">
        <v>9718</v>
      </c>
      <c r="BV4901" s="177" t="s">
        <v>1445</v>
      </c>
      <c r="BW4901" s="177" t="s">
        <v>9719</v>
      </c>
    </row>
    <row r="4902" spans="51:75" x14ac:dyDescent="0.3">
      <c r="AY4902" s="226" t="e">
        <f>VLOOKUP(C4902,#REF!, 2,FALSE)</f>
        <v>#REF!</v>
      </c>
      <c r="BM4902" s="177" t="s">
        <v>9720</v>
      </c>
      <c r="BN4902" s="177" t="s">
        <v>940</v>
      </c>
      <c r="BO4902" s="177" t="s">
        <v>770</v>
      </c>
      <c r="BU4902" s="177" t="s">
        <v>9720</v>
      </c>
      <c r="BV4902" s="177" t="s">
        <v>940</v>
      </c>
      <c r="BW4902" s="177" t="s">
        <v>770</v>
      </c>
    </row>
    <row r="4903" spans="51:75" x14ac:dyDescent="0.3">
      <c r="AY4903" s="226" t="e">
        <f>VLOOKUP(C4903,#REF!, 2,FALSE)</f>
        <v>#REF!</v>
      </c>
      <c r="BM4903" s="177" t="s">
        <v>9721</v>
      </c>
      <c r="BN4903" s="177" t="s">
        <v>3199</v>
      </c>
      <c r="BO4903" s="177" t="s">
        <v>9722</v>
      </c>
      <c r="BU4903" s="177" t="s">
        <v>9721</v>
      </c>
      <c r="BV4903" s="177" t="s">
        <v>3199</v>
      </c>
      <c r="BW4903" s="177" t="s">
        <v>9722</v>
      </c>
    </row>
    <row r="4904" spans="51:75" x14ac:dyDescent="0.3">
      <c r="AY4904" s="226" t="e">
        <f>VLOOKUP(C4904,#REF!, 2,FALSE)</f>
        <v>#REF!</v>
      </c>
      <c r="BM4904" s="177" t="s">
        <v>9723</v>
      </c>
      <c r="BN4904" s="177" t="s">
        <v>631</v>
      </c>
      <c r="BO4904" s="177" t="s">
        <v>1599</v>
      </c>
      <c r="BU4904" s="177" t="s">
        <v>9723</v>
      </c>
      <c r="BV4904" s="177" t="s">
        <v>631</v>
      </c>
      <c r="BW4904" s="177" t="s">
        <v>1599</v>
      </c>
    </row>
    <row r="4905" spans="51:75" x14ac:dyDescent="0.3">
      <c r="AY4905" s="226" t="e">
        <f>VLOOKUP(C4905,#REF!, 2,FALSE)</f>
        <v>#REF!</v>
      </c>
      <c r="BM4905" s="177" t="s">
        <v>9725</v>
      </c>
      <c r="BN4905" s="177" t="s">
        <v>1342</v>
      </c>
      <c r="BO4905" s="177" t="s">
        <v>8014</v>
      </c>
      <c r="BU4905" s="177" t="s">
        <v>9725</v>
      </c>
      <c r="BV4905" s="177" t="s">
        <v>1342</v>
      </c>
      <c r="BW4905" s="177" t="s">
        <v>8014</v>
      </c>
    </row>
    <row r="4906" spans="51:75" x14ac:dyDescent="0.3">
      <c r="AY4906" s="226" t="e">
        <f>VLOOKUP(C4906,#REF!, 2,FALSE)</f>
        <v>#REF!</v>
      </c>
      <c r="BM4906" s="177" t="s">
        <v>9726</v>
      </c>
      <c r="BN4906" s="177" t="s">
        <v>639</v>
      </c>
      <c r="BO4906" s="177" t="s">
        <v>6117</v>
      </c>
      <c r="BU4906" s="177" t="s">
        <v>9726</v>
      </c>
      <c r="BV4906" s="177" t="s">
        <v>639</v>
      </c>
      <c r="BW4906" s="177" t="s">
        <v>6117</v>
      </c>
    </row>
    <row r="4907" spans="51:75" x14ac:dyDescent="0.3">
      <c r="AY4907" s="226" t="e">
        <f>VLOOKUP(C4907,#REF!, 2,FALSE)</f>
        <v>#REF!</v>
      </c>
      <c r="BM4907" s="177" t="s">
        <v>9727</v>
      </c>
      <c r="BN4907" s="177" t="s">
        <v>631</v>
      </c>
      <c r="BO4907" s="177" t="s">
        <v>2927</v>
      </c>
      <c r="BU4907" s="177" t="s">
        <v>9727</v>
      </c>
      <c r="BV4907" s="177" t="s">
        <v>631</v>
      </c>
      <c r="BW4907" s="177" t="s">
        <v>2927</v>
      </c>
    </row>
    <row r="4908" spans="51:75" x14ac:dyDescent="0.3">
      <c r="AY4908" s="226" t="e">
        <f>VLOOKUP(C4908,#REF!, 2,FALSE)</f>
        <v>#REF!</v>
      </c>
      <c r="BM4908" s="177" t="s">
        <v>1723</v>
      </c>
      <c r="BN4908" s="177" t="s">
        <v>3045</v>
      </c>
      <c r="BO4908" s="177" t="s">
        <v>770</v>
      </c>
      <c r="BU4908" s="177" t="s">
        <v>1723</v>
      </c>
      <c r="BV4908" s="177" t="s">
        <v>3045</v>
      </c>
      <c r="BW4908" s="177" t="s">
        <v>770</v>
      </c>
    </row>
    <row r="4909" spans="51:75" x14ac:dyDescent="0.3">
      <c r="AY4909" s="226" t="e">
        <f>VLOOKUP(C4909,#REF!, 2,FALSE)</f>
        <v>#REF!</v>
      </c>
      <c r="BM4909" s="177" t="s">
        <v>9729</v>
      </c>
      <c r="BN4909" s="177" t="s">
        <v>3083</v>
      </c>
      <c r="BO4909" s="177" t="s">
        <v>3542</v>
      </c>
      <c r="BU4909" s="177" t="s">
        <v>9729</v>
      </c>
      <c r="BV4909" s="177" t="s">
        <v>3083</v>
      </c>
      <c r="BW4909" s="177" t="s">
        <v>3542</v>
      </c>
    </row>
    <row r="4910" spans="51:75" x14ac:dyDescent="0.3">
      <c r="AY4910" s="226" t="e">
        <f>VLOOKUP(C4910,#REF!, 2,FALSE)</f>
        <v>#REF!</v>
      </c>
      <c r="BM4910" s="177" t="s">
        <v>9730</v>
      </c>
      <c r="BN4910" s="177" t="s">
        <v>3087</v>
      </c>
      <c r="BO4910" s="177" t="s">
        <v>3694</v>
      </c>
      <c r="BU4910" s="177" t="s">
        <v>9730</v>
      </c>
      <c r="BV4910" s="177" t="s">
        <v>3087</v>
      </c>
      <c r="BW4910" s="177" t="s">
        <v>3694</v>
      </c>
    </row>
    <row r="4911" spans="51:75" x14ac:dyDescent="0.3">
      <c r="AY4911" s="226" t="e">
        <f>VLOOKUP(C4911,#REF!, 2,FALSE)</f>
        <v>#REF!</v>
      </c>
      <c r="BM4911" s="177" t="s">
        <v>9731</v>
      </c>
      <c r="BN4911" s="177" t="s">
        <v>862</v>
      </c>
      <c r="BO4911" s="177" t="s">
        <v>4400</v>
      </c>
      <c r="BU4911" s="177" t="s">
        <v>9731</v>
      </c>
      <c r="BV4911" s="177" t="s">
        <v>862</v>
      </c>
      <c r="BW4911" s="177" t="s">
        <v>4400</v>
      </c>
    </row>
    <row r="4912" spans="51:75" x14ac:dyDescent="0.3">
      <c r="AY4912" s="226" t="e">
        <f>VLOOKUP(C4912,#REF!, 2,FALSE)</f>
        <v>#REF!</v>
      </c>
      <c r="BM4912" s="177" t="s">
        <v>9732</v>
      </c>
      <c r="BN4912" s="177" t="s">
        <v>3005</v>
      </c>
      <c r="BO4912" s="177" t="s">
        <v>9733</v>
      </c>
      <c r="BU4912" s="177" t="s">
        <v>9732</v>
      </c>
      <c r="BV4912" s="177" t="s">
        <v>3005</v>
      </c>
      <c r="BW4912" s="177" t="s">
        <v>9733</v>
      </c>
    </row>
    <row r="4913" spans="51:75" x14ac:dyDescent="0.3">
      <c r="AY4913" s="226" t="e">
        <f>VLOOKUP(C4913,#REF!, 2,FALSE)</f>
        <v>#REF!</v>
      </c>
      <c r="BM4913" s="177" t="s">
        <v>9734</v>
      </c>
      <c r="BN4913" s="177" t="s">
        <v>1342</v>
      </c>
      <c r="BO4913" s="177" t="s">
        <v>9735</v>
      </c>
      <c r="BU4913" s="177" t="s">
        <v>9734</v>
      </c>
      <c r="BV4913" s="177" t="s">
        <v>1342</v>
      </c>
      <c r="BW4913" s="177" t="s">
        <v>9735</v>
      </c>
    </row>
    <row r="4914" spans="51:75" x14ac:dyDescent="0.3">
      <c r="AY4914" s="226" t="e">
        <f>VLOOKUP(C4914,#REF!, 2,FALSE)</f>
        <v>#REF!</v>
      </c>
      <c r="BM4914" s="177" t="s">
        <v>9736</v>
      </c>
      <c r="BN4914" s="177" t="s">
        <v>16979</v>
      </c>
      <c r="BO4914" s="177" t="s">
        <v>9737</v>
      </c>
      <c r="BU4914" s="177" t="s">
        <v>9736</v>
      </c>
      <c r="BV4914" s="177" t="s">
        <v>16979</v>
      </c>
      <c r="BW4914" s="177" t="s">
        <v>9737</v>
      </c>
    </row>
    <row r="4915" spans="51:75" x14ac:dyDescent="0.3">
      <c r="AY4915" s="226" t="e">
        <f>VLOOKUP(C4915,#REF!, 2,FALSE)</f>
        <v>#REF!</v>
      </c>
      <c r="BM4915" s="177" t="s">
        <v>1724</v>
      </c>
      <c r="BN4915" s="177" t="s">
        <v>1342</v>
      </c>
      <c r="BO4915" s="177" t="s">
        <v>9738</v>
      </c>
      <c r="BU4915" s="177" t="s">
        <v>1724</v>
      </c>
      <c r="BV4915" s="177" t="s">
        <v>1342</v>
      </c>
      <c r="BW4915" s="177" t="s">
        <v>9738</v>
      </c>
    </row>
    <row r="4916" spans="51:75" x14ac:dyDescent="0.3">
      <c r="AY4916" s="226" t="e">
        <f>VLOOKUP(C4916,#REF!, 2,FALSE)</f>
        <v>#REF!</v>
      </c>
      <c r="BM4916" s="177" t="s">
        <v>9739</v>
      </c>
      <c r="BN4916" s="177" t="s">
        <v>3245</v>
      </c>
      <c r="BO4916" s="177" t="s">
        <v>2983</v>
      </c>
      <c r="BU4916" s="177" t="s">
        <v>9739</v>
      </c>
      <c r="BV4916" s="177" t="s">
        <v>3245</v>
      </c>
      <c r="BW4916" s="177" t="s">
        <v>2983</v>
      </c>
    </row>
    <row r="4917" spans="51:75" x14ac:dyDescent="0.3">
      <c r="AY4917" s="226" t="e">
        <f>VLOOKUP(C4917,#REF!, 2,FALSE)</f>
        <v>#REF!</v>
      </c>
      <c r="BM4917" s="177" t="s">
        <v>9740</v>
      </c>
      <c r="BN4917" s="177" t="s">
        <v>778</v>
      </c>
      <c r="BO4917" s="177" t="s">
        <v>2068</v>
      </c>
      <c r="BU4917" s="177" t="s">
        <v>9740</v>
      </c>
      <c r="BV4917" s="177" t="s">
        <v>778</v>
      </c>
      <c r="BW4917" s="177" t="s">
        <v>2068</v>
      </c>
    </row>
    <row r="4918" spans="51:75" x14ac:dyDescent="0.3">
      <c r="AY4918" s="226" t="e">
        <f>VLOOKUP(C4918,#REF!, 2,FALSE)</f>
        <v>#REF!</v>
      </c>
      <c r="BM4918" s="177" t="s">
        <v>9741</v>
      </c>
      <c r="BN4918" s="177" t="s">
        <v>787</v>
      </c>
      <c r="BO4918" s="177" t="s">
        <v>3868</v>
      </c>
      <c r="BU4918" s="177" t="s">
        <v>9741</v>
      </c>
      <c r="BV4918" s="177" t="s">
        <v>787</v>
      </c>
      <c r="BW4918" s="177" t="s">
        <v>3868</v>
      </c>
    </row>
    <row r="4919" spans="51:75" x14ac:dyDescent="0.3">
      <c r="AY4919" s="226" t="e">
        <f>VLOOKUP(C4919,#REF!, 2,FALSE)</f>
        <v>#REF!</v>
      </c>
      <c r="BM4919" s="177" t="s">
        <v>9742</v>
      </c>
      <c r="BN4919" s="177" t="s">
        <v>3199</v>
      </c>
      <c r="BO4919" s="177" t="s">
        <v>9743</v>
      </c>
      <c r="BU4919" s="177" t="s">
        <v>9742</v>
      </c>
      <c r="BV4919" s="177" t="s">
        <v>3199</v>
      </c>
      <c r="BW4919" s="177" t="s">
        <v>9743</v>
      </c>
    </row>
    <row r="4920" spans="51:75" x14ac:dyDescent="0.3">
      <c r="AY4920" s="226" t="e">
        <f>VLOOKUP(C4920,#REF!, 2,FALSE)</f>
        <v>#REF!</v>
      </c>
      <c r="BM4920" s="177" t="s">
        <v>9744</v>
      </c>
      <c r="BN4920" s="177" t="s">
        <v>3245</v>
      </c>
      <c r="BO4920" s="177" t="s">
        <v>5860</v>
      </c>
      <c r="BU4920" s="177" t="s">
        <v>9744</v>
      </c>
      <c r="BV4920" s="177" t="s">
        <v>3245</v>
      </c>
      <c r="BW4920" s="177" t="s">
        <v>5860</v>
      </c>
    </row>
    <row r="4921" spans="51:75" x14ac:dyDescent="0.3">
      <c r="AY4921" s="226" t="e">
        <f>VLOOKUP(C4921,#REF!, 2,FALSE)</f>
        <v>#REF!</v>
      </c>
      <c r="BM4921" s="177" t="s">
        <v>9746</v>
      </c>
      <c r="BN4921" s="177" t="s">
        <v>862</v>
      </c>
      <c r="BO4921" s="177" t="s">
        <v>9747</v>
      </c>
      <c r="BU4921" s="177" t="s">
        <v>9746</v>
      </c>
      <c r="BV4921" s="177" t="s">
        <v>862</v>
      </c>
      <c r="BW4921" s="177" t="s">
        <v>9747</v>
      </c>
    </row>
    <row r="4922" spans="51:75" x14ac:dyDescent="0.3">
      <c r="AY4922" s="226" t="e">
        <f>VLOOKUP(C4922,#REF!, 2,FALSE)</f>
        <v>#REF!</v>
      </c>
      <c r="BM4922" s="177" t="s">
        <v>9748</v>
      </c>
      <c r="BN4922" s="177" t="s">
        <v>852</v>
      </c>
      <c r="BO4922" s="177" t="s">
        <v>5952</v>
      </c>
      <c r="BU4922" s="177" t="s">
        <v>9748</v>
      </c>
      <c r="BV4922" s="177" t="s">
        <v>852</v>
      </c>
      <c r="BW4922" s="177" t="s">
        <v>5952</v>
      </c>
    </row>
    <row r="4923" spans="51:75" x14ac:dyDescent="0.3">
      <c r="AY4923" s="226" t="e">
        <f>VLOOKUP(C4923,#REF!, 2,FALSE)</f>
        <v>#REF!</v>
      </c>
      <c r="BM4923" s="177" t="s">
        <v>9749</v>
      </c>
      <c r="BN4923" s="177" t="s">
        <v>937</v>
      </c>
      <c r="BO4923" s="177" t="s">
        <v>9750</v>
      </c>
      <c r="BU4923" s="177" t="s">
        <v>9749</v>
      </c>
      <c r="BV4923" s="177" t="s">
        <v>937</v>
      </c>
      <c r="BW4923" s="177" t="s">
        <v>9750</v>
      </c>
    </row>
    <row r="4924" spans="51:75" x14ac:dyDescent="0.3">
      <c r="AY4924" s="226" t="e">
        <f>VLOOKUP(C4924,#REF!, 2,FALSE)</f>
        <v>#REF!</v>
      </c>
      <c r="BM4924" s="177" t="s">
        <v>9751</v>
      </c>
      <c r="BN4924" s="177" t="s">
        <v>3199</v>
      </c>
      <c r="BO4924" s="177" t="s">
        <v>8225</v>
      </c>
      <c r="BU4924" s="177" t="s">
        <v>9751</v>
      </c>
      <c r="BV4924" s="177" t="s">
        <v>3199</v>
      </c>
      <c r="BW4924" s="177" t="s">
        <v>8225</v>
      </c>
    </row>
    <row r="4925" spans="51:75" x14ac:dyDescent="0.3">
      <c r="AY4925" s="226" t="e">
        <f>VLOOKUP(C4925,#REF!, 2,FALSE)</f>
        <v>#REF!</v>
      </c>
      <c r="BM4925" s="177" t="s">
        <v>9752</v>
      </c>
      <c r="BN4925" s="177" t="s">
        <v>3045</v>
      </c>
      <c r="BO4925" s="177" t="s">
        <v>2983</v>
      </c>
      <c r="BU4925" s="177" t="s">
        <v>9752</v>
      </c>
      <c r="BV4925" s="177" t="s">
        <v>3045</v>
      </c>
      <c r="BW4925" s="177" t="s">
        <v>2983</v>
      </c>
    </row>
    <row r="4926" spans="51:75" x14ac:dyDescent="0.3">
      <c r="AY4926" s="226" t="e">
        <f>VLOOKUP(C4926,#REF!, 2,FALSE)</f>
        <v>#REF!</v>
      </c>
      <c r="BM4926" s="177" t="s">
        <v>9754</v>
      </c>
      <c r="BN4926" s="177" t="s">
        <v>797</v>
      </c>
      <c r="BO4926" s="177" t="s">
        <v>8468</v>
      </c>
      <c r="BU4926" s="177" t="s">
        <v>9754</v>
      </c>
      <c r="BV4926" s="177" t="s">
        <v>797</v>
      </c>
      <c r="BW4926" s="177" t="s">
        <v>8468</v>
      </c>
    </row>
    <row r="4927" spans="51:75" x14ac:dyDescent="0.3">
      <c r="AY4927" s="226" t="e">
        <f>VLOOKUP(C4927,#REF!, 2,FALSE)</f>
        <v>#REF!</v>
      </c>
      <c r="BM4927" s="177" t="s">
        <v>9755</v>
      </c>
      <c r="BN4927" s="177" t="s">
        <v>3045</v>
      </c>
      <c r="BO4927" s="177" t="s">
        <v>9756</v>
      </c>
      <c r="BU4927" s="177" t="s">
        <v>9755</v>
      </c>
      <c r="BV4927" s="177" t="s">
        <v>3045</v>
      </c>
      <c r="BW4927" s="177" t="s">
        <v>9756</v>
      </c>
    </row>
    <row r="4928" spans="51:75" x14ac:dyDescent="0.3">
      <c r="AY4928" s="226" t="e">
        <f>VLOOKUP(C4928,#REF!, 2,FALSE)</f>
        <v>#REF!</v>
      </c>
      <c r="BM4928" s="177" t="s">
        <v>1725</v>
      </c>
      <c r="BN4928" s="177" t="s">
        <v>2983</v>
      </c>
      <c r="BO4928" s="177" t="s">
        <v>9757</v>
      </c>
      <c r="BU4928" s="177" t="s">
        <v>1725</v>
      </c>
      <c r="BV4928" s="177" t="s">
        <v>2983</v>
      </c>
      <c r="BW4928" s="177" t="s">
        <v>9757</v>
      </c>
    </row>
    <row r="4929" spans="51:75" x14ac:dyDescent="0.3">
      <c r="AY4929" s="226" t="e">
        <f>VLOOKUP(C4929,#REF!, 2,FALSE)</f>
        <v>#REF!</v>
      </c>
      <c r="BM4929" s="177" t="s">
        <v>9758</v>
      </c>
      <c r="BN4929" s="177" t="s">
        <v>3045</v>
      </c>
      <c r="BO4929" s="177" t="s">
        <v>2705</v>
      </c>
      <c r="BU4929" s="177" t="s">
        <v>9758</v>
      </c>
      <c r="BV4929" s="177" t="s">
        <v>3045</v>
      </c>
      <c r="BW4929" s="177" t="s">
        <v>2705</v>
      </c>
    </row>
    <row r="4930" spans="51:75" x14ac:dyDescent="0.3">
      <c r="AY4930" s="226" t="e">
        <f>VLOOKUP(C4930,#REF!, 2,FALSE)</f>
        <v>#REF!</v>
      </c>
      <c r="BM4930" s="177" t="s">
        <v>9759</v>
      </c>
      <c r="BN4930" s="177" t="s">
        <v>3245</v>
      </c>
      <c r="BO4930" s="177" t="s">
        <v>9760</v>
      </c>
      <c r="BU4930" s="177" t="s">
        <v>9759</v>
      </c>
      <c r="BV4930" s="177" t="s">
        <v>3245</v>
      </c>
      <c r="BW4930" s="177" t="s">
        <v>9760</v>
      </c>
    </row>
    <row r="4931" spans="51:75" x14ac:dyDescent="0.3">
      <c r="AY4931" s="226" t="e">
        <f>VLOOKUP(C4931,#REF!, 2,FALSE)</f>
        <v>#REF!</v>
      </c>
      <c r="BM4931" s="177" t="s">
        <v>9761</v>
      </c>
      <c r="BN4931" s="177" t="s">
        <v>3245</v>
      </c>
      <c r="BO4931" s="177" t="s">
        <v>3718</v>
      </c>
      <c r="BU4931" s="177" t="s">
        <v>9761</v>
      </c>
      <c r="BV4931" s="177" t="s">
        <v>3245</v>
      </c>
      <c r="BW4931" s="177" t="s">
        <v>3718</v>
      </c>
    </row>
    <row r="4932" spans="51:75" x14ac:dyDescent="0.3">
      <c r="AY4932" s="226" t="e">
        <f>VLOOKUP(C4932,#REF!, 2,FALSE)</f>
        <v>#REF!</v>
      </c>
      <c r="BM4932" s="177" t="s">
        <v>1751</v>
      </c>
      <c r="BN4932" s="177" t="s">
        <v>797</v>
      </c>
      <c r="BO4932" s="177" t="s">
        <v>4363</v>
      </c>
      <c r="BU4932" s="177" t="s">
        <v>1751</v>
      </c>
      <c r="BV4932" s="177" t="s">
        <v>797</v>
      </c>
      <c r="BW4932" s="177" t="s">
        <v>4363</v>
      </c>
    </row>
    <row r="4933" spans="51:75" x14ac:dyDescent="0.3">
      <c r="AY4933" s="226" t="e">
        <f>VLOOKUP(C4933,#REF!, 2,FALSE)</f>
        <v>#REF!</v>
      </c>
      <c r="BM4933" s="177" t="s">
        <v>9762</v>
      </c>
      <c r="BN4933" s="177" t="s">
        <v>3199</v>
      </c>
      <c r="BO4933" s="177" t="s">
        <v>5862</v>
      </c>
      <c r="BU4933" s="177" t="s">
        <v>9762</v>
      </c>
      <c r="BV4933" s="177" t="s">
        <v>3199</v>
      </c>
      <c r="BW4933" s="177" t="s">
        <v>5862</v>
      </c>
    </row>
    <row r="4934" spans="51:75" x14ac:dyDescent="0.3">
      <c r="AY4934" s="226" t="e">
        <f>VLOOKUP(C4934,#REF!, 2,FALSE)</f>
        <v>#REF!</v>
      </c>
      <c r="BM4934" s="177" t="s">
        <v>9763</v>
      </c>
      <c r="BN4934" s="177" t="s">
        <v>3199</v>
      </c>
      <c r="BO4934" s="177" t="s">
        <v>7297</v>
      </c>
      <c r="BU4934" s="177" t="s">
        <v>9763</v>
      </c>
      <c r="BV4934" s="177" t="s">
        <v>3199</v>
      </c>
      <c r="BW4934" s="177" t="s">
        <v>7297</v>
      </c>
    </row>
    <row r="4935" spans="51:75" x14ac:dyDescent="0.3">
      <c r="AY4935" s="226" t="e">
        <f>VLOOKUP(C4935,#REF!, 2,FALSE)</f>
        <v>#REF!</v>
      </c>
      <c r="BM4935" s="177" t="s">
        <v>9764</v>
      </c>
      <c r="BN4935" s="177" t="s">
        <v>3199</v>
      </c>
      <c r="BO4935" s="177" t="s">
        <v>8176</v>
      </c>
      <c r="BU4935" s="177" t="s">
        <v>9764</v>
      </c>
      <c r="BV4935" s="177" t="s">
        <v>3199</v>
      </c>
      <c r="BW4935" s="177" t="s">
        <v>8176</v>
      </c>
    </row>
    <row r="4936" spans="51:75" x14ac:dyDescent="0.3">
      <c r="AY4936" s="226" t="e">
        <f>VLOOKUP(C4936,#REF!, 2,FALSE)</f>
        <v>#REF!</v>
      </c>
      <c r="BM4936" s="177" t="s">
        <v>9765</v>
      </c>
      <c r="BN4936" s="177" t="s">
        <v>1342</v>
      </c>
      <c r="BO4936" s="177" t="s">
        <v>770</v>
      </c>
      <c r="BU4936" s="177" t="s">
        <v>9765</v>
      </c>
      <c r="BV4936" s="177" t="s">
        <v>1342</v>
      </c>
      <c r="BW4936" s="177" t="s">
        <v>770</v>
      </c>
    </row>
    <row r="4937" spans="51:75" x14ac:dyDescent="0.3">
      <c r="AY4937" s="226" t="e">
        <f>VLOOKUP(C4937,#REF!, 2,FALSE)</f>
        <v>#REF!</v>
      </c>
      <c r="BM4937" s="177" t="s">
        <v>9766</v>
      </c>
      <c r="BN4937" s="177" t="s">
        <v>663</v>
      </c>
      <c r="BO4937" s="177" t="s">
        <v>635</v>
      </c>
      <c r="BU4937" s="177" t="s">
        <v>9766</v>
      </c>
      <c r="BV4937" s="177" t="s">
        <v>663</v>
      </c>
      <c r="BW4937" s="177" t="s">
        <v>635</v>
      </c>
    </row>
    <row r="4938" spans="51:75" x14ac:dyDescent="0.3">
      <c r="AY4938" s="226" t="e">
        <f>VLOOKUP(C4938,#REF!, 2,FALSE)</f>
        <v>#REF!</v>
      </c>
      <c r="BM4938" s="177" t="s">
        <v>1752</v>
      </c>
      <c r="BN4938" s="177" t="s">
        <v>3199</v>
      </c>
      <c r="BO4938" s="177" t="s">
        <v>5287</v>
      </c>
      <c r="BU4938" s="177" t="s">
        <v>1752</v>
      </c>
      <c r="BV4938" s="177" t="s">
        <v>3199</v>
      </c>
      <c r="BW4938" s="177" t="s">
        <v>5287</v>
      </c>
    </row>
    <row r="4939" spans="51:75" x14ac:dyDescent="0.3">
      <c r="AY4939" s="226" t="e">
        <f>VLOOKUP(C4939,#REF!, 2,FALSE)</f>
        <v>#REF!</v>
      </c>
      <c r="BM4939" s="177" t="s">
        <v>1753</v>
      </c>
      <c r="BN4939" s="177" t="s">
        <v>3199</v>
      </c>
      <c r="BO4939" s="177" t="s">
        <v>7586</v>
      </c>
      <c r="BU4939" s="177" t="s">
        <v>1753</v>
      </c>
      <c r="BV4939" s="177" t="s">
        <v>3199</v>
      </c>
      <c r="BW4939" s="177" t="s">
        <v>7586</v>
      </c>
    </row>
    <row r="4940" spans="51:75" x14ac:dyDescent="0.3">
      <c r="AY4940" s="226" t="e">
        <f>VLOOKUP(C4940,#REF!, 2,FALSE)</f>
        <v>#REF!</v>
      </c>
      <c r="BM4940" s="177" t="s">
        <v>9767</v>
      </c>
      <c r="BN4940" s="177" t="s">
        <v>3005</v>
      </c>
      <c r="BO4940" s="177" t="s">
        <v>5096</v>
      </c>
      <c r="BU4940" s="177" t="s">
        <v>9767</v>
      </c>
      <c r="BV4940" s="177" t="s">
        <v>3005</v>
      </c>
      <c r="BW4940" s="177" t="s">
        <v>5096</v>
      </c>
    </row>
    <row r="4941" spans="51:75" x14ac:dyDescent="0.3">
      <c r="AY4941" s="226" t="e">
        <f>VLOOKUP(C4941,#REF!, 2,FALSE)</f>
        <v>#REF!</v>
      </c>
      <c r="BM4941" s="177" t="s">
        <v>9769</v>
      </c>
      <c r="BN4941" s="177" t="s">
        <v>3245</v>
      </c>
      <c r="BO4941" s="177" t="s">
        <v>2983</v>
      </c>
      <c r="BU4941" s="177" t="s">
        <v>9769</v>
      </c>
      <c r="BV4941" s="177" t="s">
        <v>3245</v>
      </c>
      <c r="BW4941" s="177" t="s">
        <v>2983</v>
      </c>
    </row>
    <row r="4942" spans="51:75" x14ac:dyDescent="0.3">
      <c r="AY4942" s="226" t="e">
        <f>VLOOKUP(C4942,#REF!, 2,FALSE)</f>
        <v>#REF!</v>
      </c>
      <c r="BM4942" s="177" t="s">
        <v>9771</v>
      </c>
      <c r="BN4942" s="177" t="s">
        <v>3002</v>
      </c>
      <c r="BO4942" s="177" t="s">
        <v>9772</v>
      </c>
      <c r="BU4942" s="177" t="s">
        <v>9771</v>
      </c>
      <c r="BV4942" s="177" t="s">
        <v>3002</v>
      </c>
      <c r="BW4942" s="177" t="s">
        <v>9772</v>
      </c>
    </row>
    <row r="4943" spans="51:75" x14ac:dyDescent="0.3">
      <c r="AY4943" s="226" t="e">
        <f>VLOOKUP(C4943,#REF!, 2,FALSE)</f>
        <v>#REF!</v>
      </c>
      <c r="BM4943" s="177" t="s">
        <v>9773</v>
      </c>
      <c r="BN4943" s="177" t="s">
        <v>862</v>
      </c>
      <c r="BO4943" s="177" t="s">
        <v>2118</v>
      </c>
      <c r="BU4943" s="177" t="s">
        <v>9773</v>
      </c>
      <c r="BV4943" s="177" t="s">
        <v>862</v>
      </c>
      <c r="BW4943" s="177" t="s">
        <v>2118</v>
      </c>
    </row>
    <row r="4944" spans="51:75" x14ac:dyDescent="0.3">
      <c r="AY4944" s="226" t="e">
        <f>VLOOKUP(C4944,#REF!, 2,FALSE)</f>
        <v>#REF!</v>
      </c>
      <c r="BM4944" s="177" t="s">
        <v>9774</v>
      </c>
      <c r="BN4944" s="177" t="s">
        <v>862</v>
      </c>
      <c r="BO4944" s="177" t="s">
        <v>9775</v>
      </c>
      <c r="BU4944" s="177" t="s">
        <v>9774</v>
      </c>
      <c r="BV4944" s="177" t="s">
        <v>862</v>
      </c>
      <c r="BW4944" s="177" t="s">
        <v>9775</v>
      </c>
    </row>
    <row r="4945" spans="51:75" x14ac:dyDescent="0.3">
      <c r="AY4945" s="226" t="e">
        <f>VLOOKUP(C4945,#REF!, 2,FALSE)</f>
        <v>#REF!</v>
      </c>
      <c r="BM4945" s="177" t="s">
        <v>9776</v>
      </c>
      <c r="BN4945" s="177" t="s">
        <v>694</v>
      </c>
      <c r="BO4945" s="177" t="s">
        <v>8524</v>
      </c>
      <c r="BU4945" s="177" t="s">
        <v>9776</v>
      </c>
      <c r="BV4945" s="177" t="s">
        <v>694</v>
      </c>
      <c r="BW4945" s="177" t="s">
        <v>8524</v>
      </c>
    </row>
    <row r="4946" spans="51:75" x14ac:dyDescent="0.3">
      <c r="AY4946" s="226" t="e">
        <f>VLOOKUP(C4946,#REF!, 2,FALSE)</f>
        <v>#REF!</v>
      </c>
      <c r="BM4946" s="177" t="s">
        <v>9778</v>
      </c>
      <c r="BN4946" s="177" t="s">
        <v>3199</v>
      </c>
      <c r="BO4946" s="177" t="s">
        <v>9477</v>
      </c>
      <c r="BU4946" s="177" t="s">
        <v>9778</v>
      </c>
      <c r="BV4946" s="177" t="s">
        <v>3199</v>
      </c>
      <c r="BW4946" s="177" t="s">
        <v>9477</v>
      </c>
    </row>
    <row r="4947" spans="51:75" x14ac:dyDescent="0.3">
      <c r="AY4947" s="226" t="e">
        <f>VLOOKUP(C4947,#REF!, 2,FALSE)</f>
        <v>#REF!</v>
      </c>
      <c r="BM4947" s="177" t="s">
        <v>9779</v>
      </c>
      <c r="BN4947" s="177" t="s">
        <v>715</v>
      </c>
      <c r="BO4947" s="177" t="s">
        <v>9780</v>
      </c>
      <c r="BU4947" s="177" t="s">
        <v>9779</v>
      </c>
      <c r="BV4947" s="177" t="s">
        <v>715</v>
      </c>
      <c r="BW4947" s="177" t="s">
        <v>9780</v>
      </c>
    </row>
    <row r="4948" spans="51:75" x14ac:dyDescent="0.3">
      <c r="AY4948" s="226" t="e">
        <f>VLOOKUP(C4948,#REF!, 2,FALSE)</f>
        <v>#REF!</v>
      </c>
      <c r="BM4948" s="177" t="s">
        <v>9782</v>
      </c>
      <c r="BN4948" s="177" t="s">
        <v>862</v>
      </c>
      <c r="BO4948" s="177" t="s">
        <v>9783</v>
      </c>
      <c r="BU4948" s="177" t="s">
        <v>9782</v>
      </c>
      <c r="BV4948" s="177" t="s">
        <v>862</v>
      </c>
      <c r="BW4948" s="177" t="s">
        <v>9783</v>
      </c>
    </row>
    <row r="4949" spans="51:75" x14ac:dyDescent="0.3">
      <c r="AY4949" s="226" t="e">
        <f>VLOOKUP(C4949,#REF!, 2,FALSE)</f>
        <v>#REF!</v>
      </c>
      <c r="BM4949" s="177" t="s">
        <v>9784</v>
      </c>
      <c r="BN4949" s="177" t="s">
        <v>667</v>
      </c>
      <c r="BO4949" s="177" t="s">
        <v>1804</v>
      </c>
      <c r="BU4949" s="177" t="s">
        <v>9784</v>
      </c>
      <c r="BV4949" s="177" t="s">
        <v>667</v>
      </c>
      <c r="BW4949" s="177" t="s">
        <v>1804</v>
      </c>
    </row>
    <row r="4950" spans="51:75" x14ac:dyDescent="0.3">
      <c r="AY4950" s="226" t="e">
        <f>VLOOKUP(C4950,#REF!, 2,FALSE)</f>
        <v>#REF!</v>
      </c>
      <c r="BM4950" s="177" t="s">
        <v>9785</v>
      </c>
      <c r="BN4950" s="177" t="s">
        <v>662</v>
      </c>
      <c r="BO4950" s="177" t="s">
        <v>6562</v>
      </c>
      <c r="BU4950" s="177" t="s">
        <v>9785</v>
      </c>
      <c r="BV4950" s="177" t="s">
        <v>662</v>
      </c>
      <c r="BW4950" s="177" t="s">
        <v>6562</v>
      </c>
    </row>
    <row r="4951" spans="51:75" x14ac:dyDescent="0.3">
      <c r="AY4951" s="226" t="e">
        <f>VLOOKUP(C4951,#REF!, 2,FALSE)</f>
        <v>#REF!</v>
      </c>
      <c r="BM4951" s="177" t="s">
        <v>9786</v>
      </c>
      <c r="BN4951" s="177" t="s">
        <v>16979</v>
      </c>
      <c r="BO4951" s="177" t="s">
        <v>8229</v>
      </c>
      <c r="BU4951" s="177" t="s">
        <v>9786</v>
      </c>
      <c r="BV4951" s="177" t="s">
        <v>16979</v>
      </c>
      <c r="BW4951" s="177" t="s">
        <v>8229</v>
      </c>
    </row>
    <row r="4952" spans="51:75" x14ac:dyDescent="0.3">
      <c r="AY4952" s="226" t="e">
        <f>VLOOKUP(C4952,#REF!, 2,FALSE)</f>
        <v>#REF!</v>
      </c>
      <c r="BM4952" s="177" t="s">
        <v>584</v>
      </c>
      <c r="BN4952" s="177" t="s">
        <v>862</v>
      </c>
      <c r="BO4952" s="177" t="s">
        <v>8201</v>
      </c>
      <c r="BU4952" s="177" t="s">
        <v>584</v>
      </c>
      <c r="BV4952" s="177" t="s">
        <v>862</v>
      </c>
      <c r="BW4952" s="177" t="s">
        <v>8201</v>
      </c>
    </row>
    <row r="4953" spans="51:75" x14ac:dyDescent="0.3">
      <c r="AY4953" s="226" t="e">
        <f>VLOOKUP(C4953,#REF!, 2,FALSE)</f>
        <v>#REF!</v>
      </c>
      <c r="BM4953" s="177" t="s">
        <v>9788</v>
      </c>
      <c r="BN4953" s="177" t="s">
        <v>639</v>
      </c>
      <c r="BO4953" s="177" t="s">
        <v>2311</v>
      </c>
      <c r="BU4953" s="177" t="s">
        <v>9788</v>
      </c>
      <c r="BV4953" s="177" t="s">
        <v>639</v>
      </c>
      <c r="BW4953" s="177" t="s">
        <v>2311</v>
      </c>
    </row>
    <row r="4954" spans="51:75" x14ac:dyDescent="0.3">
      <c r="AY4954" s="226" t="e">
        <f>VLOOKUP(C4954,#REF!, 2,FALSE)</f>
        <v>#REF!</v>
      </c>
      <c r="BM4954" s="177" t="s">
        <v>9789</v>
      </c>
      <c r="BN4954" s="177" t="s">
        <v>1342</v>
      </c>
      <c r="BO4954" s="177" t="s">
        <v>9790</v>
      </c>
      <c r="BU4954" s="177" t="s">
        <v>9789</v>
      </c>
      <c r="BV4954" s="177" t="s">
        <v>1342</v>
      </c>
      <c r="BW4954" s="177" t="s">
        <v>9790</v>
      </c>
    </row>
    <row r="4955" spans="51:75" x14ac:dyDescent="0.3">
      <c r="AY4955" s="226" t="e">
        <f>VLOOKUP(C4955,#REF!, 2,FALSE)</f>
        <v>#REF!</v>
      </c>
      <c r="BM4955" s="177" t="s">
        <v>9791</v>
      </c>
      <c r="BN4955" s="177" t="s">
        <v>862</v>
      </c>
      <c r="BO4955" s="177" t="s">
        <v>9792</v>
      </c>
      <c r="BU4955" s="177" t="s">
        <v>9791</v>
      </c>
      <c r="BV4955" s="177" t="s">
        <v>862</v>
      </c>
      <c r="BW4955" s="177" t="s">
        <v>9792</v>
      </c>
    </row>
    <row r="4956" spans="51:75" x14ac:dyDescent="0.3">
      <c r="AY4956" s="226" t="e">
        <f>VLOOKUP(C4956,#REF!, 2,FALSE)</f>
        <v>#REF!</v>
      </c>
      <c r="BM4956" s="177" t="s">
        <v>9793</v>
      </c>
      <c r="BN4956" s="177" t="s">
        <v>639</v>
      </c>
      <c r="BO4956" s="177" t="s">
        <v>9794</v>
      </c>
      <c r="BU4956" s="177" t="s">
        <v>9793</v>
      </c>
      <c r="BV4956" s="177" t="s">
        <v>639</v>
      </c>
      <c r="BW4956" s="177" t="s">
        <v>9794</v>
      </c>
    </row>
    <row r="4957" spans="51:75" x14ac:dyDescent="0.3">
      <c r="AY4957" s="226" t="e">
        <f>VLOOKUP(C4957,#REF!, 2,FALSE)</f>
        <v>#REF!</v>
      </c>
      <c r="BM4957" s="177" t="s">
        <v>1754</v>
      </c>
      <c r="BN4957" s="177" t="s">
        <v>803</v>
      </c>
      <c r="BO4957" s="177" t="s">
        <v>4726</v>
      </c>
      <c r="BU4957" s="177" t="s">
        <v>1754</v>
      </c>
      <c r="BV4957" s="177" t="s">
        <v>803</v>
      </c>
      <c r="BW4957" s="177" t="s">
        <v>4726</v>
      </c>
    </row>
    <row r="4958" spans="51:75" x14ac:dyDescent="0.3">
      <c r="AY4958" s="226" t="e">
        <f>VLOOKUP(C4958,#REF!, 2,FALSE)</f>
        <v>#REF!</v>
      </c>
      <c r="BM4958" s="177" t="s">
        <v>9795</v>
      </c>
      <c r="BN4958" s="177" t="s">
        <v>862</v>
      </c>
      <c r="BO4958" s="177" t="s">
        <v>9796</v>
      </c>
      <c r="BU4958" s="177" t="s">
        <v>9795</v>
      </c>
      <c r="BV4958" s="177" t="s">
        <v>862</v>
      </c>
      <c r="BW4958" s="177" t="s">
        <v>9796</v>
      </c>
    </row>
    <row r="4959" spans="51:75" x14ac:dyDescent="0.3">
      <c r="AY4959" s="226" t="e">
        <f>VLOOKUP(C4959,#REF!, 2,FALSE)</f>
        <v>#REF!</v>
      </c>
      <c r="BM4959" s="177" t="s">
        <v>9797</v>
      </c>
      <c r="BN4959" s="177" t="s">
        <v>862</v>
      </c>
      <c r="BO4959" s="177" t="s">
        <v>6764</v>
      </c>
      <c r="BU4959" s="177" t="s">
        <v>9797</v>
      </c>
      <c r="BV4959" s="177" t="s">
        <v>862</v>
      </c>
      <c r="BW4959" s="177" t="s">
        <v>6764</v>
      </c>
    </row>
    <row r="4960" spans="51:75" x14ac:dyDescent="0.3">
      <c r="AY4960" s="226" t="e">
        <f>VLOOKUP(C4960,#REF!, 2,FALSE)</f>
        <v>#REF!</v>
      </c>
      <c r="BM4960" s="177" t="s">
        <v>1755</v>
      </c>
      <c r="BN4960" s="177" t="s">
        <v>3199</v>
      </c>
      <c r="BO4960" s="177" t="s">
        <v>1787</v>
      </c>
      <c r="BU4960" s="177" t="s">
        <v>1755</v>
      </c>
      <c r="BV4960" s="177" t="s">
        <v>3199</v>
      </c>
      <c r="BW4960" s="177" t="s">
        <v>1787</v>
      </c>
    </row>
    <row r="4961" spans="51:75" x14ac:dyDescent="0.3">
      <c r="AY4961" s="226" t="e">
        <f>VLOOKUP(C4961,#REF!, 2,FALSE)</f>
        <v>#REF!</v>
      </c>
      <c r="BM4961" s="177" t="s">
        <v>9798</v>
      </c>
      <c r="BN4961" s="177" t="s">
        <v>780</v>
      </c>
      <c r="BO4961" s="177" t="s">
        <v>2433</v>
      </c>
      <c r="BU4961" s="177" t="s">
        <v>9798</v>
      </c>
      <c r="BV4961" s="177" t="s">
        <v>780</v>
      </c>
      <c r="BW4961" s="177" t="s">
        <v>2433</v>
      </c>
    </row>
    <row r="4962" spans="51:75" x14ac:dyDescent="0.3">
      <c r="AY4962" s="226" t="e">
        <f>VLOOKUP(C4962,#REF!, 2,FALSE)</f>
        <v>#REF!</v>
      </c>
      <c r="BM4962" s="177" t="s">
        <v>9799</v>
      </c>
      <c r="BN4962" s="177" t="s">
        <v>3199</v>
      </c>
      <c r="BO4962" s="177" t="s">
        <v>9800</v>
      </c>
      <c r="BU4962" s="177" t="s">
        <v>9799</v>
      </c>
      <c r="BV4962" s="177" t="s">
        <v>3199</v>
      </c>
      <c r="BW4962" s="177" t="s">
        <v>9800</v>
      </c>
    </row>
    <row r="4963" spans="51:75" x14ac:dyDescent="0.3">
      <c r="AY4963" s="226" t="e">
        <f>VLOOKUP(C4963,#REF!, 2,FALSE)</f>
        <v>#REF!</v>
      </c>
      <c r="BM4963" s="177" t="s">
        <v>9801</v>
      </c>
      <c r="BN4963" s="177" t="s">
        <v>736</v>
      </c>
      <c r="BO4963" s="177" t="s">
        <v>9802</v>
      </c>
      <c r="BU4963" s="177" t="s">
        <v>9801</v>
      </c>
      <c r="BV4963" s="177" t="s">
        <v>736</v>
      </c>
      <c r="BW4963" s="177" t="s">
        <v>9802</v>
      </c>
    </row>
    <row r="4964" spans="51:75" x14ac:dyDescent="0.3">
      <c r="AY4964" s="226" t="e">
        <f>VLOOKUP(C4964,#REF!, 2,FALSE)</f>
        <v>#REF!</v>
      </c>
      <c r="BM4964" s="177" t="s">
        <v>9803</v>
      </c>
      <c r="BN4964" s="177" t="s">
        <v>613</v>
      </c>
      <c r="BO4964" s="177" t="s">
        <v>6720</v>
      </c>
      <c r="BU4964" s="177" t="s">
        <v>9803</v>
      </c>
      <c r="BV4964" s="177" t="s">
        <v>613</v>
      </c>
      <c r="BW4964" s="177" t="s">
        <v>6720</v>
      </c>
    </row>
    <row r="4965" spans="51:75" x14ac:dyDescent="0.3">
      <c r="AY4965" s="226" t="e">
        <f>VLOOKUP(C4965,#REF!, 2,FALSE)</f>
        <v>#REF!</v>
      </c>
      <c r="BM4965" s="177" t="s">
        <v>9804</v>
      </c>
      <c r="BN4965" s="177" t="s">
        <v>928</v>
      </c>
      <c r="BO4965" s="177" t="s">
        <v>2548</v>
      </c>
      <c r="BU4965" s="177" t="s">
        <v>9804</v>
      </c>
      <c r="BV4965" s="177" t="s">
        <v>928</v>
      </c>
      <c r="BW4965" s="177" t="s">
        <v>2548</v>
      </c>
    </row>
    <row r="4966" spans="51:75" x14ac:dyDescent="0.3">
      <c r="AY4966" s="226" t="e">
        <f>VLOOKUP(C4966,#REF!, 2,FALSE)</f>
        <v>#REF!</v>
      </c>
      <c r="BM4966" s="177" t="s">
        <v>9805</v>
      </c>
      <c r="BN4966" s="177" t="s">
        <v>657</v>
      </c>
      <c r="BO4966" s="177" t="s">
        <v>9051</v>
      </c>
      <c r="BU4966" s="177" t="s">
        <v>9805</v>
      </c>
      <c r="BV4966" s="177" t="s">
        <v>657</v>
      </c>
      <c r="BW4966" s="177" t="s">
        <v>9051</v>
      </c>
    </row>
    <row r="4967" spans="51:75" x14ac:dyDescent="0.3">
      <c r="AY4967" s="226" t="e">
        <f>VLOOKUP(C4967,#REF!, 2,FALSE)</f>
        <v>#REF!</v>
      </c>
      <c r="BM4967" s="177" t="s">
        <v>9806</v>
      </c>
      <c r="BN4967" s="177" t="s">
        <v>3199</v>
      </c>
      <c r="BO4967" s="177" t="s">
        <v>4177</v>
      </c>
      <c r="BU4967" s="177" t="s">
        <v>9806</v>
      </c>
      <c r="BV4967" s="177" t="s">
        <v>3199</v>
      </c>
      <c r="BW4967" s="177" t="s">
        <v>4177</v>
      </c>
    </row>
    <row r="4968" spans="51:75" x14ac:dyDescent="0.3">
      <c r="AY4968" s="226" t="e">
        <f>VLOOKUP(C4968,#REF!, 2,FALSE)</f>
        <v>#REF!</v>
      </c>
      <c r="BM4968" s="177" t="s">
        <v>9807</v>
      </c>
      <c r="BN4968" s="177" t="s">
        <v>3002</v>
      </c>
      <c r="BO4968" s="177" t="s">
        <v>9808</v>
      </c>
      <c r="BU4968" s="177" t="s">
        <v>9807</v>
      </c>
      <c r="BV4968" s="177" t="s">
        <v>3002</v>
      </c>
      <c r="BW4968" s="177" t="s">
        <v>9808</v>
      </c>
    </row>
    <row r="4969" spans="51:75" x14ac:dyDescent="0.3">
      <c r="AY4969" s="226" t="e">
        <f>VLOOKUP(C4969,#REF!, 2,FALSE)</f>
        <v>#REF!</v>
      </c>
      <c r="BM4969" s="177" t="s">
        <v>1756</v>
      </c>
      <c r="BN4969" s="177" t="s">
        <v>841</v>
      </c>
      <c r="BO4969" s="177" t="s">
        <v>9809</v>
      </c>
      <c r="BU4969" s="177" t="s">
        <v>1756</v>
      </c>
      <c r="BV4969" s="177" t="s">
        <v>841</v>
      </c>
      <c r="BW4969" s="177" t="s">
        <v>9809</v>
      </c>
    </row>
    <row r="4970" spans="51:75" x14ac:dyDescent="0.3">
      <c r="AY4970" s="226" t="e">
        <f>VLOOKUP(C4970,#REF!, 2,FALSE)</f>
        <v>#REF!</v>
      </c>
      <c r="BM4970" s="177" t="s">
        <v>9810</v>
      </c>
      <c r="BN4970" s="177" t="s">
        <v>862</v>
      </c>
      <c r="BO4970" s="177" t="s">
        <v>2983</v>
      </c>
      <c r="BU4970" s="177" t="s">
        <v>9810</v>
      </c>
      <c r="BV4970" s="177" t="s">
        <v>862</v>
      </c>
      <c r="BW4970" s="177" t="s">
        <v>2983</v>
      </c>
    </row>
    <row r="4971" spans="51:75" x14ac:dyDescent="0.3">
      <c r="AY4971" s="226" t="e">
        <f>VLOOKUP(C4971,#REF!, 2,FALSE)</f>
        <v>#REF!</v>
      </c>
      <c r="BM4971" s="177" t="s">
        <v>9811</v>
      </c>
      <c r="BN4971" s="177" t="s">
        <v>780</v>
      </c>
      <c r="BO4971" s="177" t="s">
        <v>2983</v>
      </c>
      <c r="BU4971" s="177" t="s">
        <v>9811</v>
      </c>
      <c r="BV4971" s="177" t="s">
        <v>780</v>
      </c>
      <c r="BW4971" s="177" t="s">
        <v>2983</v>
      </c>
    </row>
    <row r="4972" spans="51:75" x14ac:dyDescent="0.3">
      <c r="AY4972" s="226" t="e">
        <f>VLOOKUP(C4972,#REF!, 2,FALSE)</f>
        <v>#REF!</v>
      </c>
      <c r="BM4972" s="177" t="s">
        <v>9812</v>
      </c>
      <c r="BN4972" s="177" t="s">
        <v>3199</v>
      </c>
      <c r="BO4972" s="177" t="s">
        <v>5644</v>
      </c>
      <c r="BU4972" s="177" t="s">
        <v>9812</v>
      </c>
      <c r="BV4972" s="177" t="s">
        <v>3199</v>
      </c>
      <c r="BW4972" s="177" t="s">
        <v>5644</v>
      </c>
    </row>
    <row r="4973" spans="51:75" x14ac:dyDescent="0.3">
      <c r="AY4973" s="226" t="e">
        <f>VLOOKUP(C4973,#REF!, 2,FALSE)</f>
        <v>#REF!</v>
      </c>
      <c r="BM4973" s="177" t="s">
        <v>9813</v>
      </c>
      <c r="BN4973" s="177" t="s">
        <v>841</v>
      </c>
      <c r="BO4973" s="177" t="s">
        <v>8923</v>
      </c>
      <c r="BU4973" s="177" t="s">
        <v>9813</v>
      </c>
      <c r="BV4973" s="177" t="s">
        <v>841</v>
      </c>
      <c r="BW4973" s="177" t="s">
        <v>8923</v>
      </c>
    </row>
    <row r="4974" spans="51:75" x14ac:dyDescent="0.3">
      <c r="AY4974" s="226" t="e">
        <f>VLOOKUP(C4974,#REF!, 2,FALSE)</f>
        <v>#REF!</v>
      </c>
      <c r="BM4974" s="177" t="s">
        <v>9814</v>
      </c>
      <c r="BN4974" s="177" t="s">
        <v>799</v>
      </c>
      <c r="BO4974" s="177" t="s">
        <v>3930</v>
      </c>
      <c r="BU4974" s="177" t="s">
        <v>9814</v>
      </c>
      <c r="BV4974" s="177" t="s">
        <v>799</v>
      </c>
      <c r="BW4974" s="177" t="s">
        <v>3930</v>
      </c>
    </row>
    <row r="4975" spans="51:75" x14ac:dyDescent="0.3">
      <c r="AY4975" s="226" t="e">
        <f>VLOOKUP(C4975,#REF!, 2,FALSE)</f>
        <v>#REF!</v>
      </c>
      <c r="BM4975" s="177" t="s">
        <v>9815</v>
      </c>
      <c r="BN4975" s="177" t="s">
        <v>3199</v>
      </c>
      <c r="BO4975" s="177" t="s">
        <v>7347</v>
      </c>
      <c r="BU4975" s="177" t="s">
        <v>9815</v>
      </c>
      <c r="BV4975" s="177" t="s">
        <v>3199</v>
      </c>
      <c r="BW4975" s="177" t="s">
        <v>7347</v>
      </c>
    </row>
    <row r="4976" spans="51:75" x14ac:dyDescent="0.3">
      <c r="AY4976" s="226" t="e">
        <f>VLOOKUP(C4976,#REF!, 2,FALSE)</f>
        <v>#REF!</v>
      </c>
      <c r="BM4976" s="177" t="s">
        <v>574</v>
      </c>
      <c r="BN4976" s="177" t="s">
        <v>3199</v>
      </c>
      <c r="BO4976" s="177" t="s">
        <v>9816</v>
      </c>
      <c r="BU4976" s="177" t="s">
        <v>574</v>
      </c>
      <c r="BV4976" s="177" t="s">
        <v>3199</v>
      </c>
      <c r="BW4976" s="177" t="s">
        <v>9816</v>
      </c>
    </row>
    <row r="4977" spans="51:75" x14ac:dyDescent="0.3">
      <c r="AY4977" s="226" t="e">
        <f>VLOOKUP(C4977,#REF!, 2,FALSE)</f>
        <v>#REF!</v>
      </c>
      <c r="BM4977" s="177" t="s">
        <v>9817</v>
      </c>
      <c r="BN4977" s="177" t="s">
        <v>3005</v>
      </c>
      <c r="BO4977" s="177" t="s">
        <v>9818</v>
      </c>
      <c r="BU4977" s="177" t="s">
        <v>9817</v>
      </c>
      <c r="BV4977" s="177" t="s">
        <v>3005</v>
      </c>
      <c r="BW4977" s="177" t="s">
        <v>9818</v>
      </c>
    </row>
    <row r="4978" spans="51:75" x14ac:dyDescent="0.3">
      <c r="AY4978" s="226" t="e">
        <f>VLOOKUP(C4978,#REF!, 2,FALSE)</f>
        <v>#REF!</v>
      </c>
      <c r="BM4978" s="177" t="s">
        <v>1757</v>
      </c>
      <c r="BN4978" s="177" t="s">
        <v>3005</v>
      </c>
      <c r="BO4978" s="177" t="s">
        <v>9819</v>
      </c>
      <c r="BU4978" s="177" t="s">
        <v>1757</v>
      </c>
      <c r="BV4978" s="177" t="s">
        <v>3005</v>
      </c>
      <c r="BW4978" s="177" t="s">
        <v>9819</v>
      </c>
    </row>
    <row r="4979" spans="51:75" x14ac:dyDescent="0.3">
      <c r="AY4979" s="226" t="e">
        <f>VLOOKUP(C4979,#REF!, 2,FALSE)</f>
        <v>#REF!</v>
      </c>
      <c r="BM4979" s="177" t="s">
        <v>9820</v>
      </c>
      <c r="BN4979" s="177" t="s">
        <v>3005</v>
      </c>
      <c r="BO4979" s="177" t="s">
        <v>9821</v>
      </c>
      <c r="BU4979" s="177" t="s">
        <v>9820</v>
      </c>
      <c r="BV4979" s="177" t="s">
        <v>3005</v>
      </c>
      <c r="BW4979" s="177" t="s">
        <v>9821</v>
      </c>
    </row>
    <row r="4980" spans="51:75" x14ac:dyDescent="0.3">
      <c r="AY4980" s="226" t="e">
        <f>VLOOKUP(C4980,#REF!, 2,FALSE)</f>
        <v>#REF!</v>
      </c>
      <c r="BM4980" s="177" t="s">
        <v>9822</v>
      </c>
      <c r="BN4980" s="177" t="s">
        <v>1269</v>
      </c>
      <c r="BO4980" s="177" t="s">
        <v>9823</v>
      </c>
      <c r="BU4980" s="177" t="s">
        <v>9822</v>
      </c>
      <c r="BV4980" s="177" t="s">
        <v>1269</v>
      </c>
      <c r="BW4980" s="177" t="s">
        <v>9823</v>
      </c>
    </row>
    <row r="4981" spans="51:75" x14ac:dyDescent="0.3">
      <c r="AY4981" s="226" t="e">
        <f>VLOOKUP(C4981,#REF!, 2,FALSE)</f>
        <v>#REF!</v>
      </c>
      <c r="BM4981" s="177" t="s">
        <v>9824</v>
      </c>
      <c r="BN4981" s="177" t="s">
        <v>862</v>
      </c>
      <c r="BO4981" s="177" t="s">
        <v>1838</v>
      </c>
      <c r="BU4981" s="177" t="s">
        <v>9824</v>
      </c>
      <c r="BV4981" s="177" t="s">
        <v>862</v>
      </c>
      <c r="BW4981" s="177" t="s">
        <v>1838</v>
      </c>
    </row>
    <row r="4982" spans="51:75" x14ac:dyDescent="0.3">
      <c r="AY4982" s="226" t="e">
        <f>VLOOKUP(C4982,#REF!, 2,FALSE)</f>
        <v>#REF!</v>
      </c>
      <c r="BM4982" s="177" t="s">
        <v>9825</v>
      </c>
      <c r="BN4982" s="177" t="s">
        <v>3199</v>
      </c>
      <c r="BO4982" s="177" t="s">
        <v>9826</v>
      </c>
      <c r="BU4982" s="177" t="s">
        <v>9825</v>
      </c>
      <c r="BV4982" s="177" t="s">
        <v>3199</v>
      </c>
      <c r="BW4982" s="177" t="s">
        <v>9826</v>
      </c>
    </row>
    <row r="4983" spans="51:75" x14ac:dyDescent="0.3">
      <c r="AY4983" s="226" t="e">
        <f>VLOOKUP(C4983,#REF!, 2,FALSE)</f>
        <v>#REF!</v>
      </c>
      <c r="BM4983" s="177" t="s">
        <v>9827</v>
      </c>
      <c r="BN4983" s="177" t="s">
        <v>3199</v>
      </c>
      <c r="BO4983" s="177" t="s">
        <v>9828</v>
      </c>
      <c r="BU4983" s="177" t="s">
        <v>9827</v>
      </c>
      <c r="BV4983" s="177" t="s">
        <v>3199</v>
      </c>
      <c r="BW4983" s="177" t="s">
        <v>9828</v>
      </c>
    </row>
    <row r="4984" spans="51:75" x14ac:dyDescent="0.3">
      <c r="AY4984" s="226" t="e">
        <f>VLOOKUP(C4984,#REF!, 2,FALSE)</f>
        <v>#REF!</v>
      </c>
      <c r="BM4984" s="177" t="s">
        <v>9829</v>
      </c>
      <c r="BN4984" s="177" t="s">
        <v>3005</v>
      </c>
      <c r="BO4984" s="177" t="s">
        <v>9830</v>
      </c>
      <c r="BU4984" s="177" t="s">
        <v>9829</v>
      </c>
      <c r="BV4984" s="177" t="s">
        <v>3005</v>
      </c>
      <c r="BW4984" s="177" t="s">
        <v>9830</v>
      </c>
    </row>
    <row r="4985" spans="51:75" x14ac:dyDescent="0.3">
      <c r="AY4985" s="226" t="e">
        <f>VLOOKUP(C4985,#REF!, 2,FALSE)</f>
        <v>#REF!</v>
      </c>
      <c r="BM4985" s="177" t="s">
        <v>9831</v>
      </c>
      <c r="BN4985" s="177" t="s">
        <v>3045</v>
      </c>
      <c r="BO4985" s="177" t="s">
        <v>5879</v>
      </c>
      <c r="BU4985" s="177" t="s">
        <v>9831</v>
      </c>
      <c r="BV4985" s="177" t="s">
        <v>3045</v>
      </c>
      <c r="BW4985" s="177" t="s">
        <v>5879</v>
      </c>
    </row>
    <row r="4986" spans="51:75" x14ac:dyDescent="0.3">
      <c r="AY4986" s="226" t="e">
        <f>VLOOKUP(C4986,#REF!, 2,FALSE)</f>
        <v>#REF!</v>
      </c>
      <c r="BM4986" s="177" t="s">
        <v>9832</v>
      </c>
      <c r="BN4986" s="177" t="s">
        <v>3005</v>
      </c>
      <c r="BO4986" s="177" t="s">
        <v>2983</v>
      </c>
      <c r="BU4986" s="177" t="s">
        <v>9832</v>
      </c>
      <c r="BV4986" s="177" t="s">
        <v>3005</v>
      </c>
      <c r="BW4986" s="177" t="s">
        <v>2983</v>
      </c>
    </row>
    <row r="4987" spans="51:75" x14ac:dyDescent="0.3">
      <c r="AY4987" s="226" t="e">
        <f>VLOOKUP(C4987,#REF!, 2,FALSE)</f>
        <v>#REF!</v>
      </c>
      <c r="BM4987" s="177" t="s">
        <v>9833</v>
      </c>
      <c r="BN4987" s="177" t="s">
        <v>1139</v>
      </c>
      <c r="BO4987" s="177" t="s">
        <v>9834</v>
      </c>
      <c r="BU4987" s="177" t="s">
        <v>9833</v>
      </c>
      <c r="BV4987" s="177" t="s">
        <v>1139</v>
      </c>
      <c r="BW4987" s="177" t="s">
        <v>9834</v>
      </c>
    </row>
    <row r="4988" spans="51:75" x14ac:dyDescent="0.3">
      <c r="AY4988" s="226" t="e">
        <f>VLOOKUP(C4988,#REF!, 2,FALSE)</f>
        <v>#REF!</v>
      </c>
      <c r="BM4988" s="177" t="s">
        <v>9835</v>
      </c>
      <c r="BN4988" s="177" t="s">
        <v>715</v>
      </c>
      <c r="BO4988" s="177" t="s">
        <v>9836</v>
      </c>
      <c r="BU4988" s="177" t="s">
        <v>9835</v>
      </c>
      <c r="BV4988" s="177" t="s">
        <v>715</v>
      </c>
      <c r="BW4988" s="177" t="s">
        <v>9836</v>
      </c>
    </row>
    <row r="4989" spans="51:75" x14ac:dyDescent="0.3">
      <c r="AY4989" s="226" t="e">
        <f>VLOOKUP(C4989,#REF!, 2,FALSE)</f>
        <v>#REF!</v>
      </c>
      <c r="BM4989" s="177" t="s">
        <v>9838</v>
      </c>
      <c r="BN4989" s="177" t="s">
        <v>862</v>
      </c>
      <c r="BO4989" s="177" t="s">
        <v>3243</v>
      </c>
      <c r="BU4989" s="177" t="s">
        <v>9838</v>
      </c>
      <c r="BV4989" s="177" t="s">
        <v>862</v>
      </c>
      <c r="BW4989" s="177" t="s">
        <v>3243</v>
      </c>
    </row>
    <row r="4990" spans="51:75" x14ac:dyDescent="0.3">
      <c r="AY4990" s="226" t="e">
        <f>VLOOKUP(C4990,#REF!, 2,FALSE)</f>
        <v>#REF!</v>
      </c>
      <c r="BM4990" s="177" t="s">
        <v>9839</v>
      </c>
      <c r="BN4990" s="177" t="s">
        <v>862</v>
      </c>
      <c r="BO4990" s="177" t="s">
        <v>3093</v>
      </c>
      <c r="BU4990" s="177" t="s">
        <v>9839</v>
      </c>
      <c r="BV4990" s="177" t="s">
        <v>862</v>
      </c>
      <c r="BW4990" s="177" t="s">
        <v>3093</v>
      </c>
    </row>
    <row r="4991" spans="51:75" x14ac:dyDescent="0.3">
      <c r="AY4991" s="226" t="e">
        <f>VLOOKUP(C4991,#REF!, 2,FALSE)</f>
        <v>#REF!</v>
      </c>
      <c r="BM4991" s="177" t="s">
        <v>9840</v>
      </c>
      <c r="BN4991" s="177" t="s">
        <v>862</v>
      </c>
      <c r="BO4991" s="177" t="s">
        <v>9841</v>
      </c>
      <c r="BU4991" s="177" t="s">
        <v>9840</v>
      </c>
      <c r="BV4991" s="177" t="s">
        <v>862</v>
      </c>
      <c r="BW4991" s="177" t="s">
        <v>9841</v>
      </c>
    </row>
    <row r="4992" spans="51:75" x14ac:dyDescent="0.3">
      <c r="AY4992" s="226" t="e">
        <f>VLOOKUP(C4992,#REF!, 2,FALSE)</f>
        <v>#REF!</v>
      </c>
      <c r="BM4992" s="177" t="s">
        <v>9842</v>
      </c>
      <c r="BN4992" s="177" t="s">
        <v>862</v>
      </c>
      <c r="BO4992" s="177" t="s">
        <v>4077</v>
      </c>
      <c r="BU4992" s="177" t="s">
        <v>9842</v>
      </c>
      <c r="BV4992" s="177" t="s">
        <v>862</v>
      </c>
      <c r="BW4992" s="177" t="s">
        <v>4077</v>
      </c>
    </row>
    <row r="4993" spans="51:75" x14ac:dyDescent="0.3">
      <c r="AY4993" s="226" t="e">
        <f>VLOOKUP(C4993,#REF!, 2,FALSE)</f>
        <v>#REF!</v>
      </c>
      <c r="BM4993" s="177" t="s">
        <v>9843</v>
      </c>
      <c r="BN4993" s="177" t="s">
        <v>862</v>
      </c>
      <c r="BO4993" s="177" t="s">
        <v>3494</v>
      </c>
      <c r="BU4993" s="177" t="s">
        <v>9843</v>
      </c>
      <c r="BV4993" s="177" t="s">
        <v>862</v>
      </c>
      <c r="BW4993" s="177" t="s">
        <v>3494</v>
      </c>
    </row>
    <row r="4994" spans="51:75" x14ac:dyDescent="0.3">
      <c r="AY4994" s="226" t="e">
        <f>VLOOKUP(C4994,#REF!, 2,FALSE)</f>
        <v>#REF!</v>
      </c>
      <c r="BM4994" s="177" t="s">
        <v>9844</v>
      </c>
      <c r="BN4994" s="177" t="s">
        <v>662</v>
      </c>
      <c r="BO4994" s="177" t="s">
        <v>9845</v>
      </c>
      <c r="BU4994" s="177" t="s">
        <v>9844</v>
      </c>
      <c r="BV4994" s="177" t="s">
        <v>662</v>
      </c>
      <c r="BW4994" s="177" t="s">
        <v>9845</v>
      </c>
    </row>
    <row r="4995" spans="51:75" x14ac:dyDescent="0.3">
      <c r="AY4995" s="226" t="e">
        <f>VLOOKUP(C4995,#REF!, 2,FALSE)</f>
        <v>#REF!</v>
      </c>
      <c r="BM4995" s="177" t="s">
        <v>9846</v>
      </c>
      <c r="BN4995" s="177" t="s">
        <v>3199</v>
      </c>
      <c r="BO4995" s="177" t="s">
        <v>2983</v>
      </c>
      <c r="BU4995" s="177" t="s">
        <v>9846</v>
      </c>
      <c r="BV4995" s="177" t="s">
        <v>3199</v>
      </c>
      <c r="BW4995" s="177" t="s">
        <v>2983</v>
      </c>
    </row>
    <row r="4996" spans="51:75" x14ac:dyDescent="0.3">
      <c r="AY4996" s="226" t="e">
        <f>VLOOKUP(C4996,#REF!, 2,FALSE)</f>
        <v>#REF!</v>
      </c>
      <c r="BM4996" s="177" t="s">
        <v>9847</v>
      </c>
      <c r="BN4996" s="177" t="s">
        <v>3199</v>
      </c>
      <c r="BO4996" s="177" t="s">
        <v>5457</v>
      </c>
      <c r="BU4996" s="177" t="s">
        <v>9847</v>
      </c>
      <c r="BV4996" s="177" t="s">
        <v>3199</v>
      </c>
      <c r="BW4996" s="177" t="s">
        <v>5457</v>
      </c>
    </row>
    <row r="4997" spans="51:75" x14ac:dyDescent="0.3">
      <c r="AY4997" s="226" t="e">
        <f>VLOOKUP(C4997,#REF!, 2,FALSE)</f>
        <v>#REF!</v>
      </c>
      <c r="BM4997" s="177" t="s">
        <v>9848</v>
      </c>
      <c r="BN4997" s="177" t="s">
        <v>862</v>
      </c>
      <c r="BO4997" s="177" t="s">
        <v>3992</v>
      </c>
      <c r="BU4997" s="177" t="s">
        <v>9848</v>
      </c>
      <c r="BV4997" s="177" t="s">
        <v>862</v>
      </c>
      <c r="BW4997" s="177" t="s">
        <v>3992</v>
      </c>
    </row>
    <row r="4998" spans="51:75" x14ac:dyDescent="0.3">
      <c r="AY4998" s="226" t="e">
        <f>VLOOKUP(C4998,#REF!, 2,FALSE)</f>
        <v>#REF!</v>
      </c>
      <c r="BM4998" s="177" t="s">
        <v>9850</v>
      </c>
      <c r="BN4998" s="177" t="s">
        <v>621</v>
      </c>
      <c r="BO4998" s="177" t="s">
        <v>2063</v>
      </c>
      <c r="BU4998" s="177" t="s">
        <v>9850</v>
      </c>
      <c r="BV4998" s="177" t="s">
        <v>621</v>
      </c>
      <c r="BW4998" s="177" t="s">
        <v>2063</v>
      </c>
    </row>
    <row r="4999" spans="51:75" x14ac:dyDescent="0.3">
      <c r="AY4999" s="226" t="e">
        <f>VLOOKUP(C4999,#REF!, 2,FALSE)</f>
        <v>#REF!</v>
      </c>
      <c r="BM4999" s="177" t="s">
        <v>9851</v>
      </c>
      <c r="BN4999" s="177" t="s">
        <v>661</v>
      </c>
      <c r="BO4999" s="177" t="s">
        <v>4892</v>
      </c>
      <c r="BU4999" s="177" t="s">
        <v>9851</v>
      </c>
      <c r="BV4999" s="177" t="s">
        <v>661</v>
      </c>
      <c r="BW4999" s="177" t="s">
        <v>4892</v>
      </c>
    </row>
    <row r="5000" spans="51:75" x14ac:dyDescent="0.3">
      <c r="AY5000" s="226" t="e">
        <f>VLOOKUP(C5000,#REF!, 2,FALSE)</f>
        <v>#REF!</v>
      </c>
      <c r="BM5000" s="177" t="s">
        <v>9852</v>
      </c>
      <c r="BN5000" s="177" t="s">
        <v>1272</v>
      </c>
      <c r="BO5000" s="177" t="s">
        <v>9853</v>
      </c>
      <c r="BU5000" s="177" t="s">
        <v>9852</v>
      </c>
      <c r="BV5000" s="177" t="s">
        <v>1272</v>
      </c>
      <c r="BW5000" s="177" t="s">
        <v>9853</v>
      </c>
    </row>
    <row r="5001" spans="51:75" x14ac:dyDescent="0.3">
      <c r="AY5001" s="226" t="e">
        <f>VLOOKUP(C5001,#REF!, 2,FALSE)</f>
        <v>#REF!</v>
      </c>
      <c r="BM5001" s="177" t="s">
        <v>1758</v>
      </c>
      <c r="BN5001" s="177" t="s">
        <v>1342</v>
      </c>
      <c r="BO5001" s="177" t="s">
        <v>9854</v>
      </c>
      <c r="BU5001" s="177" t="s">
        <v>1758</v>
      </c>
      <c r="BV5001" s="177" t="s">
        <v>1342</v>
      </c>
      <c r="BW5001" s="177" t="s">
        <v>9854</v>
      </c>
    </row>
    <row r="5002" spans="51:75" x14ac:dyDescent="0.3">
      <c r="AY5002" s="226" t="e">
        <f>VLOOKUP(C5002,#REF!, 2,FALSE)</f>
        <v>#REF!</v>
      </c>
      <c r="BM5002" s="177" t="s">
        <v>9855</v>
      </c>
      <c r="BN5002" s="177" t="s">
        <v>612</v>
      </c>
      <c r="BO5002" s="177" t="s">
        <v>8235</v>
      </c>
      <c r="BU5002" s="177" t="s">
        <v>9855</v>
      </c>
      <c r="BV5002" s="177" t="s">
        <v>612</v>
      </c>
      <c r="BW5002" s="177" t="s">
        <v>8235</v>
      </c>
    </row>
    <row r="5003" spans="51:75" x14ac:dyDescent="0.3">
      <c r="AY5003" s="226" t="e">
        <f>VLOOKUP(C5003,#REF!, 2,FALSE)</f>
        <v>#REF!</v>
      </c>
      <c r="BM5003" s="177" t="s">
        <v>9857</v>
      </c>
      <c r="BN5003" s="177" t="s">
        <v>2979</v>
      </c>
      <c r="BO5003" s="177" t="s">
        <v>1130</v>
      </c>
      <c r="BU5003" s="177" t="s">
        <v>9857</v>
      </c>
      <c r="BV5003" s="177" t="s">
        <v>2979</v>
      </c>
      <c r="BW5003" s="177" t="s">
        <v>1130</v>
      </c>
    </row>
    <row r="5004" spans="51:75" x14ac:dyDescent="0.3">
      <c r="AY5004" s="226" t="e">
        <f>VLOOKUP(C5004,#REF!, 2,FALSE)</f>
        <v>#REF!</v>
      </c>
      <c r="BM5004" s="177" t="s">
        <v>9858</v>
      </c>
      <c r="BN5004" s="177" t="s">
        <v>1139</v>
      </c>
      <c r="BO5004" s="177" t="s">
        <v>9859</v>
      </c>
      <c r="BU5004" s="177" t="s">
        <v>9858</v>
      </c>
      <c r="BV5004" s="177" t="s">
        <v>1139</v>
      </c>
      <c r="BW5004" s="177" t="s">
        <v>9859</v>
      </c>
    </row>
    <row r="5005" spans="51:75" x14ac:dyDescent="0.3">
      <c r="AY5005" s="226" t="e">
        <f>VLOOKUP(C5005,#REF!, 2,FALSE)</f>
        <v>#REF!</v>
      </c>
      <c r="BM5005" s="177" t="s">
        <v>9860</v>
      </c>
      <c r="BN5005" s="177" t="s">
        <v>3002</v>
      </c>
      <c r="BO5005" s="177" t="s">
        <v>9861</v>
      </c>
      <c r="BU5005" s="177" t="s">
        <v>9860</v>
      </c>
      <c r="BV5005" s="177" t="s">
        <v>3002</v>
      </c>
      <c r="BW5005" s="177" t="s">
        <v>9861</v>
      </c>
    </row>
    <row r="5006" spans="51:75" x14ac:dyDescent="0.3">
      <c r="AY5006" s="226" t="e">
        <f>VLOOKUP(C5006,#REF!, 2,FALSE)</f>
        <v>#REF!</v>
      </c>
      <c r="BM5006" s="177" t="s">
        <v>9862</v>
      </c>
      <c r="BN5006" s="177" t="s">
        <v>2983</v>
      </c>
      <c r="BO5006" s="177" t="s">
        <v>2983</v>
      </c>
      <c r="BU5006" s="177" t="s">
        <v>9862</v>
      </c>
      <c r="BV5006" s="177" t="s">
        <v>2983</v>
      </c>
      <c r="BW5006" s="177" t="s">
        <v>2983</v>
      </c>
    </row>
    <row r="5007" spans="51:75" x14ac:dyDescent="0.3">
      <c r="AY5007" s="226" t="e">
        <f>VLOOKUP(C5007,#REF!, 2,FALSE)</f>
        <v>#REF!</v>
      </c>
      <c r="BM5007" s="177" t="s">
        <v>9863</v>
      </c>
      <c r="BN5007" s="177" t="s">
        <v>3199</v>
      </c>
      <c r="BO5007" s="177" t="s">
        <v>3989</v>
      </c>
      <c r="BU5007" s="177" t="s">
        <v>9863</v>
      </c>
      <c r="BV5007" s="177" t="s">
        <v>3199</v>
      </c>
      <c r="BW5007" s="177" t="s">
        <v>3989</v>
      </c>
    </row>
    <row r="5008" spans="51:75" x14ac:dyDescent="0.3">
      <c r="AY5008" s="226" t="e">
        <f>VLOOKUP(C5008,#REF!, 2,FALSE)</f>
        <v>#REF!</v>
      </c>
      <c r="BM5008" s="177" t="s">
        <v>9864</v>
      </c>
      <c r="BN5008" s="177" t="s">
        <v>2983</v>
      </c>
      <c r="BO5008" s="177" t="s">
        <v>2983</v>
      </c>
      <c r="BU5008" s="177" t="s">
        <v>9864</v>
      </c>
      <c r="BV5008" s="177" t="s">
        <v>2983</v>
      </c>
      <c r="BW5008" s="177" t="s">
        <v>2983</v>
      </c>
    </row>
    <row r="5009" spans="51:75" x14ac:dyDescent="0.3">
      <c r="AY5009" s="226" t="e">
        <f>VLOOKUP(C5009,#REF!, 2,FALSE)</f>
        <v>#REF!</v>
      </c>
      <c r="BM5009" s="177" t="s">
        <v>1759</v>
      </c>
      <c r="BN5009" s="177" t="s">
        <v>1342</v>
      </c>
      <c r="BO5009" s="177" t="s">
        <v>9865</v>
      </c>
      <c r="BU5009" s="177" t="s">
        <v>1759</v>
      </c>
      <c r="BV5009" s="177" t="s">
        <v>1342</v>
      </c>
      <c r="BW5009" s="177" t="s">
        <v>9865</v>
      </c>
    </row>
    <row r="5010" spans="51:75" x14ac:dyDescent="0.3">
      <c r="AY5010" s="226" t="e">
        <f>VLOOKUP(C5010,#REF!, 2,FALSE)</f>
        <v>#REF!</v>
      </c>
      <c r="BM5010" s="177" t="s">
        <v>1760</v>
      </c>
      <c r="BN5010" s="177" t="s">
        <v>16993</v>
      </c>
      <c r="BO5010" s="177" t="s">
        <v>9866</v>
      </c>
      <c r="BU5010" s="177" t="s">
        <v>1760</v>
      </c>
      <c r="BV5010" s="177" t="s">
        <v>16993</v>
      </c>
      <c r="BW5010" s="177" t="s">
        <v>9866</v>
      </c>
    </row>
    <row r="5011" spans="51:75" x14ac:dyDescent="0.3">
      <c r="AY5011" s="226" t="e">
        <f>VLOOKUP(C5011,#REF!, 2,FALSE)</f>
        <v>#REF!</v>
      </c>
      <c r="BM5011" s="177" t="s">
        <v>9867</v>
      </c>
      <c r="BN5011" s="177" t="s">
        <v>3045</v>
      </c>
      <c r="BO5011" s="177" t="s">
        <v>4066</v>
      </c>
      <c r="BU5011" s="177" t="s">
        <v>9867</v>
      </c>
      <c r="BV5011" s="177" t="s">
        <v>3045</v>
      </c>
      <c r="BW5011" s="177" t="s">
        <v>4066</v>
      </c>
    </row>
    <row r="5012" spans="51:75" x14ac:dyDescent="0.3">
      <c r="AY5012" s="226" t="e">
        <f>VLOOKUP(C5012,#REF!, 2,FALSE)</f>
        <v>#REF!</v>
      </c>
      <c r="BM5012" s="177" t="s">
        <v>9868</v>
      </c>
      <c r="BN5012" s="177" t="s">
        <v>731</v>
      </c>
      <c r="BO5012" s="177" t="s">
        <v>5624</v>
      </c>
      <c r="BU5012" s="177" t="s">
        <v>9868</v>
      </c>
      <c r="BV5012" s="177" t="s">
        <v>731</v>
      </c>
      <c r="BW5012" s="177" t="s">
        <v>5624</v>
      </c>
    </row>
    <row r="5013" spans="51:75" x14ac:dyDescent="0.3">
      <c r="AY5013" s="226" t="e">
        <f>VLOOKUP(C5013,#REF!, 2,FALSE)</f>
        <v>#REF!</v>
      </c>
      <c r="BM5013" s="177" t="s">
        <v>573</v>
      </c>
      <c r="BN5013" s="177" t="s">
        <v>2979</v>
      </c>
      <c r="BO5013" s="177" t="s">
        <v>9870</v>
      </c>
      <c r="BU5013" s="177" t="s">
        <v>573</v>
      </c>
      <c r="BV5013" s="177" t="s">
        <v>2979</v>
      </c>
      <c r="BW5013" s="177" t="s">
        <v>9870</v>
      </c>
    </row>
    <row r="5014" spans="51:75" x14ac:dyDescent="0.3">
      <c r="AY5014" s="226" t="e">
        <f>VLOOKUP(C5014,#REF!, 2,FALSE)</f>
        <v>#REF!</v>
      </c>
      <c r="BM5014" s="177" t="s">
        <v>1761</v>
      </c>
      <c r="BN5014" s="177" t="s">
        <v>3199</v>
      </c>
      <c r="BO5014" s="177" t="s">
        <v>2547</v>
      </c>
      <c r="BU5014" s="177" t="s">
        <v>1761</v>
      </c>
      <c r="BV5014" s="177" t="s">
        <v>3199</v>
      </c>
      <c r="BW5014" s="177" t="s">
        <v>2547</v>
      </c>
    </row>
    <row r="5015" spans="51:75" x14ac:dyDescent="0.3">
      <c r="AY5015" s="226" t="e">
        <f>VLOOKUP(C5015,#REF!, 2,FALSE)</f>
        <v>#REF!</v>
      </c>
      <c r="BM5015" s="177" t="s">
        <v>571</v>
      </c>
      <c r="BN5015" s="177" t="s">
        <v>1342</v>
      </c>
      <c r="BO5015" s="177" t="s">
        <v>770</v>
      </c>
      <c r="BU5015" s="177" t="s">
        <v>571</v>
      </c>
      <c r="BV5015" s="177" t="s">
        <v>1342</v>
      </c>
      <c r="BW5015" s="177" t="s">
        <v>770</v>
      </c>
    </row>
    <row r="5016" spans="51:75" x14ac:dyDescent="0.3">
      <c r="AY5016" s="226" t="e">
        <f>VLOOKUP(C5016,#REF!, 2,FALSE)</f>
        <v>#REF!</v>
      </c>
      <c r="BM5016" s="177" t="s">
        <v>9871</v>
      </c>
      <c r="BN5016" s="177" t="s">
        <v>3199</v>
      </c>
      <c r="BO5016" s="177" t="s">
        <v>3738</v>
      </c>
      <c r="BU5016" s="177" t="s">
        <v>9871</v>
      </c>
      <c r="BV5016" s="177" t="s">
        <v>3199</v>
      </c>
      <c r="BW5016" s="177" t="s">
        <v>3738</v>
      </c>
    </row>
    <row r="5017" spans="51:75" x14ac:dyDescent="0.3">
      <c r="AY5017" s="226" t="e">
        <f>VLOOKUP(C5017,#REF!, 2,FALSE)</f>
        <v>#REF!</v>
      </c>
      <c r="BM5017" s="177" t="s">
        <v>9872</v>
      </c>
      <c r="BN5017" s="177" t="s">
        <v>655</v>
      </c>
      <c r="BO5017" s="177" t="s">
        <v>6535</v>
      </c>
      <c r="BU5017" s="177" t="s">
        <v>9872</v>
      </c>
      <c r="BV5017" s="177" t="s">
        <v>655</v>
      </c>
      <c r="BW5017" s="177" t="s">
        <v>6535</v>
      </c>
    </row>
    <row r="5018" spans="51:75" x14ac:dyDescent="0.3">
      <c r="AY5018" s="226" t="e">
        <f>VLOOKUP(C5018,#REF!, 2,FALSE)</f>
        <v>#REF!</v>
      </c>
      <c r="BM5018" s="177" t="s">
        <v>1762</v>
      </c>
      <c r="BN5018" s="177" t="s">
        <v>3199</v>
      </c>
      <c r="BO5018" s="177" t="s">
        <v>2983</v>
      </c>
      <c r="BU5018" s="177" t="s">
        <v>1762</v>
      </c>
      <c r="BV5018" s="177" t="s">
        <v>3199</v>
      </c>
      <c r="BW5018" s="177" t="s">
        <v>2983</v>
      </c>
    </row>
    <row r="5019" spans="51:75" x14ac:dyDescent="0.3">
      <c r="AY5019" s="226" t="e">
        <f>VLOOKUP(C5019,#REF!, 2,FALSE)</f>
        <v>#REF!</v>
      </c>
      <c r="BM5019" s="177" t="s">
        <v>579</v>
      </c>
      <c r="BN5019" s="177" t="s">
        <v>1267</v>
      </c>
      <c r="BO5019" s="177" t="s">
        <v>654</v>
      </c>
      <c r="BU5019" s="177" t="s">
        <v>579</v>
      </c>
      <c r="BV5019" s="177" t="s">
        <v>1267</v>
      </c>
      <c r="BW5019" s="177" t="s">
        <v>654</v>
      </c>
    </row>
    <row r="5020" spans="51:75" x14ac:dyDescent="0.3">
      <c r="AY5020" s="226" t="e">
        <f>VLOOKUP(C5020,#REF!, 2,FALSE)</f>
        <v>#REF!</v>
      </c>
      <c r="BM5020" s="177" t="s">
        <v>9873</v>
      </c>
      <c r="BN5020" s="177" t="s">
        <v>3199</v>
      </c>
      <c r="BO5020" s="177" t="s">
        <v>9874</v>
      </c>
      <c r="BU5020" s="177" t="s">
        <v>9873</v>
      </c>
      <c r="BV5020" s="177" t="s">
        <v>3199</v>
      </c>
      <c r="BW5020" s="177" t="s">
        <v>9874</v>
      </c>
    </row>
    <row r="5021" spans="51:75" x14ac:dyDescent="0.3">
      <c r="AY5021" s="226" t="e">
        <f>VLOOKUP(C5021,#REF!, 2,FALSE)</f>
        <v>#REF!</v>
      </c>
      <c r="BM5021" s="177" t="s">
        <v>572</v>
      </c>
      <c r="BN5021" s="177" t="s">
        <v>3199</v>
      </c>
      <c r="BO5021" s="177" t="s">
        <v>9483</v>
      </c>
      <c r="BU5021" s="177" t="s">
        <v>572</v>
      </c>
      <c r="BV5021" s="177" t="s">
        <v>3199</v>
      </c>
      <c r="BW5021" s="177" t="s">
        <v>9483</v>
      </c>
    </row>
    <row r="5022" spans="51:75" x14ac:dyDescent="0.3">
      <c r="AY5022" s="226" t="e">
        <f>VLOOKUP(C5022,#REF!, 2,FALSE)</f>
        <v>#REF!</v>
      </c>
      <c r="BM5022" s="177" t="s">
        <v>9875</v>
      </c>
      <c r="BN5022" s="177" t="s">
        <v>1267</v>
      </c>
      <c r="BO5022" s="177" t="s">
        <v>3419</v>
      </c>
      <c r="BU5022" s="177" t="s">
        <v>9875</v>
      </c>
      <c r="BV5022" s="177" t="s">
        <v>1267</v>
      </c>
      <c r="BW5022" s="177" t="s">
        <v>3419</v>
      </c>
    </row>
    <row r="5023" spans="51:75" x14ac:dyDescent="0.3">
      <c r="AY5023" s="226" t="e">
        <f>VLOOKUP(C5023,#REF!, 2,FALSE)</f>
        <v>#REF!</v>
      </c>
      <c r="BM5023" s="177" t="s">
        <v>1763</v>
      </c>
      <c r="BN5023" s="177" t="s">
        <v>862</v>
      </c>
      <c r="BO5023" s="177" t="s">
        <v>8696</v>
      </c>
      <c r="BU5023" s="177" t="s">
        <v>1763</v>
      </c>
      <c r="BV5023" s="177" t="s">
        <v>862</v>
      </c>
      <c r="BW5023" s="177" t="s">
        <v>8696</v>
      </c>
    </row>
    <row r="5024" spans="51:75" x14ac:dyDescent="0.3">
      <c r="AY5024" s="226" t="e">
        <f>VLOOKUP(C5024,#REF!, 2,FALSE)</f>
        <v>#REF!</v>
      </c>
      <c r="BM5024" s="177" t="s">
        <v>9877</v>
      </c>
      <c r="BN5024" s="177" t="s">
        <v>862</v>
      </c>
      <c r="BO5024" s="177" t="s">
        <v>9878</v>
      </c>
      <c r="BU5024" s="177" t="s">
        <v>9877</v>
      </c>
      <c r="BV5024" s="177" t="s">
        <v>862</v>
      </c>
      <c r="BW5024" s="177" t="s">
        <v>9878</v>
      </c>
    </row>
    <row r="5025" spans="51:75" x14ac:dyDescent="0.3">
      <c r="AY5025" s="226" t="e">
        <f>VLOOKUP(C5025,#REF!, 2,FALSE)</f>
        <v>#REF!</v>
      </c>
      <c r="BM5025" s="177" t="s">
        <v>9879</v>
      </c>
      <c r="BN5025" s="177" t="s">
        <v>3199</v>
      </c>
      <c r="BO5025" s="177" t="s">
        <v>9880</v>
      </c>
      <c r="BU5025" s="177" t="s">
        <v>9879</v>
      </c>
      <c r="BV5025" s="177" t="s">
        <v>3199</v>
      </c>
      <c r="BW5025" s="177" t="s">
        <v>9880</v>
      </c>
    </row>
    <row r="5026" spans="51:75" x14ac:dyDescent="0.3">
      <c r="AY5026" s="226" t="e">
        <f>VLOOKUP(C5026,#REF!, 2,FALSE)</f>
        <v>#REF!</v>
      </c>
      <c r="BM5026" s="177" t="s">
        <v>9881</v>
      </c>
      <c r="BN5026" s="177" t="s">
        <v>862</v>
      </c>
      <c r="BO5026" s="177" t="s">
        <v>3124</v>
      </c>
      <c r="BU5026" s="177" t="s">
        <v>9881</v>
      </c>
      <c r="BV5026" s="177" t="s">
        <v>862</v>
      </c>
      <c r="BW5026" s="177" t="s">
        <v>3124</v>
      </c>
    </row>
    <row r="5027" spans="51:75" x14ac:dyDescent="0.3">
      <c r="AY5027" s="226" t="e">
        <f>VLOOKUP(C5027,#REF!, 2,FALSE)</f>
        <v>#REF!</v>
      </c>
      <c r="BM5027" s="177" t="s">
        <v>9882</v>
      </c>
      <c r="BN5027" s="177" t="s">
        <v>862</v>
      </c>
      <c r="BO5027" s="177" t="s">
        <v>9883</v>
      </c>
      <c r="BU5027" s="177" t="s">
        <v>9882</v>
      </c>
      <c r="BV5027" s="177" t="s">
        <v>862</v>
      </c>
      <c r="BW5027" s="177" t="s">
        <v>9883</v>
      </c>
    </row>
    <row r="5028" spans="51:75" x14ac:dyDescent="0.3">
      <c r="AY5028" s="226" t="e">
        <f>VLOOKUP(C5028,#REF!, 2,FALSE)</f>
        <v>#REF!</v>
      </c>
      <c r="BM5028" s="177" t="s">
        <v>9884</v>
      </c>
      <c r="BN5028" s="177" t="s">
        <v>862</v>
      </c>
      <c r="BO5028" s="177" t="s">
        <v>9885</v>
      </c>
      <c r="BU5028" s="177" t="s">
        <v>9884</v>
      </c>
      <c r="BV5028" s="177" t="s">
        <v>862</v>
      </c>
      <c r="BW5028" s="177" t="s">
        <v>9885</v>
      </c>
    </row>
    <row r="5029" spans="51:75" x14ac:dyDescent="0.3">
      <c r="AY5029" s="226" t="e">
        <f>VLOOKUP(C5029,#REF!, 2,FALSE)</f>
        <v>#REF!</v>
      </c>
      <c r="BM5029" s="177" t="s">
        <v>9886</v>
      </c>
      <c r="BN5029" s="177" t="s">
        <v>3005</v>
      </c>
      <c r="BO5029" s="177" t="s">
        <v>9887</v>
      </c>
      <c r="BU5029" s="177" t="s">
        <v>9886</v>
      </c>
      <c r="BV5029" s="177" t="s">
        <v>3005</v>
      </c>
      <c r="BW5029" s="177" t="s">
        <v>9887</v>
      </c>
    </row>
    <row r="5030" spans="51:75" x14ac:dyDescent="0.3">
      <c r="AY5030" s="226" t="e">
        <f>VLOOKUP(C5030,#REF!, 2,FALSE)</f>
        <v>#REF!</v>
      </c>
      <c r="BM5030" s="177" t="s">
        <v>9888</v>
      </c>
      <c r="BN5030" s="177" t="s">
        <v>1139</v>
      </c>
      <c r="BO5030" s="177" t="s">
        <v>9889</v>
      </c>
      <c r="BU5030" s="177" t="s">
        <v>9888</v>
      </c>
      <c r="BV5030" s="177" t="s">
        <v>1139</v>
      </c>
      <c r="BW5030" s="177" t="s">
        <v>9889</v>
      </c>
    </row>
    <row r="5031" spans="51:75" x14ac:dyDescent="0.3">
      <c r="AY5031" s="226" t="e">
        <f>VLOOKUP(C5031,#REF!, 2,FALSE)</f>
        <v>#REF!</v>
      </c>
      <c r="BM5031" s="177" t="s">
        <v>9890</v>
      </c>
      <c r="BN5031" s="177" t="s">
        <v>3045</v>
      </c>
      <c r="BO5031" s="177" t="s">
        <v>2983</v>
      </c>
      <c r="BU5031" s="177" t="s">
        <v>9890</v>
      </c>
      <c r="BV5031" s="177" t="s">
        <v>3045</v>
      </c>
      <c r="BW5031" s="177" t="s">
        <v>2983</v>
      </c>
    </row>
    <row r="5032" spans="51:75" x14ac:dyDescent="0.3">
      <c r="AY5032" s="226" t="e">
        <f>VLOOKUP(C5032,#REF!, 2,FALSE)</f>
        <v>#REF!</v>
      </c>
      <c r="BM5032" s="177" t="s">
        <v>9891</v>
      </c>
      <c r="BN5032" s="177" t="s">
        <v>2983</v>
      </c>
      <c r="BO5032" s="177" t="s">
        <v>2983</v>
      </c>
      <c r="BU5032" s="177" t="s">
        <v>9891</v>
      </c>
      <c r="BV5032" s="177" t="s">
        <v>2983</v>
      </c>
      <c r="BW5032" s="177" t="s">
        <v>2983</v>
      </c>
    </row>
    <row r="5033" spans="51:75" x14ac:dyDescent="0.3">
      <c r="AY5033" s="226" t="e">
        <f>VLOOKUP(C5033,#REF!, 2,FALSE)</f>
        <v>#REF!</v>
      </c>
      <c r="BM5033" s="177" t="s">
        <v>9892</v>
      </c>
      <c r="BN5033" s="177" t="s">
        <v>3245</v>
      </c>
      <c r="BO5033" s="177" t="s">
        <v>7783</v>
      </c>
      <c r="BU5033" s="177" t="s">
        <v>9892</v>
      </c>
      <c r="BV5033" s="177" t="s">
        <v>3245</v>
      </c>
      <c r="BW5033" s="177" t="s">
        <v>7783</v>
      </c>
    </row>
    <row r="5034" spans="51:75" x14ac:dyDescent="0.3">
      <c r="AY5034" s="226" t="e">
        <f>VLOOKUP(C5034,#REF!, 2,FALSE)</f>
        <v>#REF!</v>
      </c>
      <c r="BM5034" s="177" t="s">
        <v>1764</v>
      </c>
      <c r="BN5034" s="177" t="s">
        <v>3199</v>
      </c>
      <c r="BO5034" s="177" t="s">
        <v>2983</v>
      </c>
      <c r="BU5034" s="177" t="s">
        <v>1764</v>
      </c>
      <c r="BV5034" s="177" t="s">
        <v>3199</v>
      </c>
      <c r="BW5034" s="177" t="s">
        <v>2983</v>
      </c>
    </row>
    <row r="5035" spans="51:75" x14ac:dyDescent="0.3">
      <c r="AY5035" s="226" t="e">
        <f>VLOOKUP(C5035,#REF!, 2,FALSE)</f>
        <v>#REF!</v>
      </c>
      <c r="BM5035" s="177" t="s">
        <v>1765</v>
      </c>
      <c r="BN5035" s="177" t="s">
        <v>625</v>
      </c>
      <c r="BO5035" s="177" t="s">
        <v>9893</v>
      </c>
      <c r="BU5035" s="177" t="s">
        <v>1765</v>
      </c>
      <c r="BV5035" s="177" t="s">
        <v>625</v>
      </c>
      <c r="BW5035" s="177" t="s">
        <v>9893</v>
      </c>
    </row>
    <row r="5036" spans="51:75" x14ac:dyDescent="0.3">
      <c r="AY5036" s="226" t="e">
        <f>VLOOKUP(C5036,#REF!, 2,FALSE)</f>
        <v>#REF!</v>
      </c>
      <c r="BM5036" s="177" t="s">
        <v>9894</v>
      </c>
      <c r="BN5036" s="177" t="s">
        <v>2983</v>
      </c>
      <c r="BO5036" s="177" t="s">
        <v>2983</v>
      </c>
      <c r="BU5036" s="177" t="s">
        <v>9894</v>
      </c>
      <c r="BV5036" s="177" t="s">
        <v>2983</v>
      </c>
      <c r="BW5036" s="177" t="s">
        <v>2983</v>
      </c>
    </row>
    <row r="5037" spans="51:75" x14ac:dyDescent="0.3">
      <c r="AY5037" s="226" t="e">
        <f>VLOOKUP(C5037,#REF!, 2,FALSE)</f>
        <v>#REF!</v>
      </c>
      <c r="BM5037" s="177" t="s">
        <v>9895</v>
      </c>
      <c r="BN5037" s="177" t="s">
        <v>862</v>
      </c>
      <c r="BO5037" s="177" t="s">
        <v>6232</v>
      </c>
      <c r="BU5037" s="177" t="s">
        <v>9895</v>
      </c>
      <c r="BV5037" s="177" t="s">
        <v>862</v>
      </c>
      <c r="BW5037" s="177" t="s">
        <v>6232</v>
      </c>
    </row>
    <row r="5038" spans="51:75" x14ac:dyDescent="0.3">
      <c r="AY5038" s="226" t="e">
        <f>VLOOKUP(C5038,#REF!, 2,FALSE)</f>
        <v>#REF!</v>
      </c>
      <c r="BM5038" s="177" t="s">
        <v>9896</v>
      </c>
      <c r="BN5038" s="177" t="s">
        <v>3245</v>
      </c>
      <c r="BO5038" s="177" t="s">
        <v>2983</v>
      </c>
      <c r="BU5038" s="177" t="s">
        <v>9896</v>
      </c>
      <c r="BV5038" s="177" t="s">
        <v>3245</v>
      </c>
      <c r="BW5038" s="177" t="s">
        <v>2983</v>
      </c>
    </row>
    <row r="5039" spans="51:75" x14ac:dyDescent="0.3">
      <c r="AY5039" s="226" t="e">
        <f>VLOOKUP(C5039,#REF!, 2,FALSE)</f>
        <v>#REF!</v>
      </c>
      <c r="BM5039" s="177" t="s">
        <v>9897</v>
      </c>
      <c r="BN5039" s="177" t="s">
        <v>1342</v>
      </c>
      <c r="BO5039" s="177" t="s">
        <v>9898</v>
      </c>
      <c r="BU5039" s="177" t="s">
        <v>9897</v>
      </c>
      <c r="BV5039" s="177" t="s">
        <v>1342</v>
      </c>
      <c r="BW5039" s="177" t="s">
        <v>9898</v>
      </c>
    </row>
    <row r="5040" spans="51:75" x14ac:dyDescent="0.3">
      <c r="AY5040" s="226" t="e">
        <f>VLOOKUP(C5040,#REF!, 2,FALSE)</f>
        <v>#REF!</v>
      </c>
      <c r="BM5040" s="177" t="s">
        <v>9899</v>
      </c>
      <c r="BN5040" s="177" t="s">
        <v>3199</v>
      </c>
      <c r="BO5040" s="177" t="s">
        <v>4029</v>
      </c>
      <c r="BU5040" s="177" t="s">
        <v>9899</v>
      </c>
      <c r="BV5040" s="177" t="s">
        <v>3199</v>
      </c>
      <c r="BW5040" s="177" t="s">
        <v>4029</v>
      </c>
    </row>
    <row r="5041" spans="51:75" x14ac:dyDescent="0.3">
      <c r="AY5041" s="226" t="e">
        <f>VLOOKUP(C5041,#REF!, 2,FALSE)</f>
        <v>#REF!</v>
      </c>
      <c r="BM5041" s="177" t="s">
        <v>1766</v>
      </c>
      <c r="BN5041" s="177" t="s">
        <v>1342</v>
      </c>
      <c r="BO5041" s="177" t="s">
        <v>4072</v>
      </c>
      <c r="BU5041" s="177" t="s">
        <v>1766</v>
      </c>
      <c r="BV5041" s="177" t="s">
        <v>1342</v>
      </c>
      <c r="BW5041" s="177" t="s">
        <v>4072</v>
      </c>
    </row>
    <row r="5042" spans="51:75" x14ac:dyDescent="0.3">
      <c r="AY5042" s="226" t="e">
        <f>VLOOKUP(C5042,#REF!, 2,FALSE)</f>
        <v>#REF!</v>
      </c>
      <c r="BM5042" s="177" t="s">
        <v>1767</v>
      </c>
      <c r="BN5042" s="177" t="s">
        <v>3199</v>
      </c>
      <c r="BO5042" s="177" t="s">
        <v>9900</v>
      </c>
      <c r="BU5042" s="177" t="s">
        <v>1767</v>
      </c>
      <c r="BV5042" s="177" t="s">
        <v>3199</v>
      </c>
      <c r="BW5042" s="177" t="s">
        <v>9900</v>
      </c>
    </row>
    <row r="5043" spans="51:75" x14ac:dyDescent="0.3">
      <c r="AY5043" s="226" t="e">
        <f>VLOOKUP(C5043,#REF!, 2,FALSE)</f>
        <v>#REF!</v>
      </c>
      <c r="BM5043" s="177" t="s">
        <v>9901</v>
      </c>
      <c r="BN5043" s="177" t="s">
        <v>2979</v>
      </c>
      <c r="BO5043" s="177" t="s">
        <v>9902</v>
      </c>
      <c r="BU5043" s="177" t="s">
        <v>9901</v>
      </c>
      <c r="BV5043" s="177" t="s">
        <v>2979</v>
      </c>
      <c r="BW5043" s="177" t="s">
        <v>9902</v>
      </c>
    </row>
    <row r="5044" spans="51:75" x14ac:dyDescent="0.3">
      <c r="AY5044" s="226" t="e">
        <f>VLOOKUP(C5044,#REF!, 2,FALSE)</f>
        <v>#REF!</v>
      </c>
      <c r="BM5044" s="177" t="s">
        <v>9903</v>
      </c>
      <c r="BN5044" s="177" t="s">
        <v>2983</v>
      </c>
      <c r="BO5044" s="177" t="s">
        <v>9904</v>
      </c>
      <c r="BU5044" s="177" t="s">
        <v>9903</v>
      </c>
      <c r="BV5044" s="177" t="s">
        <v>2983</v>
      </c>
      <c r="BW5044" s="177" t="s">
        <v>9904</v>
      </c>
    </row>
    <row r="5045" spans="51:75" x14ac:dyDescent="0.3">
      <c r="AY5045" s="226" t="e">
        <f>VLOOKUP(C5045,#REF!, 2,FALSE)</f>
        <v>#REF!</v>
      </c>
      <c r="BM5045" s="177" t="s">
        <v>1768</v>
      </c>
      <c r="BN5045" s="177" t="s">
        <v>3199</v>
      </c>
      <c r="BO5045" s="177" t="s">
        <v>9905</v>
      </c>
      <c r="BU5045" s="177" t="s">
        <v>1768</v>
      </c>
      <c r="BV5045" s="177" t="s">
        <v>3199</v>
      </c>
      <c r="BW5045" s="177" t="s">
        <v>9905</v>
      </c>
    </row>
    <row r="5046" spans="51:75" x14ac:dyDescent="0.3">
      <c r="AY5046" s="226" t="e">
        <f>VLOOKUP(C5046,#REF!, 2,FALSE)</f>
        <v>#REF!</v>
      </c>
      <c r="BM5046" s="177" t="s">
        <v>9906</v>
      </c>
      <c r="BN5046" s="177" t="s">
        <v>3199</v>
      </c>
      <c r="BO5046" s="177" t="s">
        <v>4613</v>
      </c>
      <c r="BU5046" s="177" t="s">
        <v>9906</v>
      </c>
      <c r="BV5046" s="177" t="s">
        <v>3199</v>
      </c>
      <c r="BW5046" s="177" t="s">
        <v>4613</v>
      </c>
    </row>
    <row r="5047" spans="51:75" x14ac:dyDescent="0.3">
      <c r="AY5047" s="226" t="e">
        <f>VLOOKUP(C5047,#REF!, 2,FALSE)</f>
        <v>#REF!</v>
      </c>
      <c r="BM5047" s="177" t="s">
        <v>9907</v>
      </c>
      <c r="BN5047" s="177" t="s">
        <v>16979</v>
      </c>
      <c r="BO5047" s="177" t="s">
        <v>4462</v>
      </c>
      <c r="BU5047" s="177" t="s">
        <v>9907</v>
      </c>
      <c r="BV5047" s="177" t="s">
        <v>16979</v>
      </c>
      <c r="BW5047" s="177" t="s">
        <v>4462</v>
      </c>
    </row>
    <row r="5048" spans="51:75" x14ac:dyDescent="0.3">
      <c r="AY5048" s="226" t="e">
        <f>VLOOKUP(C5048,#REF!, 2,FALSE)</f>
        <v>#REF!</v>
      </c>
      <c r="BM5048" s="177" t="s">
        <v>1769</v>
      </c>
      <c r="BN5048" s="177" t="s">
        <v>1342</v>
      </c>
      <c r="BO5048" s="177" t="s">
        <v>9908</v>
      </c>
      <c r="BU5048" s="177" t="s">
        <v>1769</v>
      </c>
      <c r="BV5048" s="177" t="s">
        <v>1342</v>
      </c>
      <c r="BW5048" s="177" t="s">
        <v>9908</v>
      </c>
    </row>
    <row r="5049" spans="51:75" x14ac:dyDescent="0.3">
      <c r="AY5049" s="226" t="e">
        <f>VLOOKUP(C5049,#REF!, 2,FALSE)</f>
        <v>#REF!</v>
      </c>
      <c r="BM5049" s="177" t="s">
        <v>9909</v>
      </c>
      <c r="BN5049" s="177" t="s">
        <v>628</v>
      </c>
      <c r="BO5049" s="177" t="s">
        <v>2983</v>
      </c>
      <c r="BU5049" s="177" t="s">
        <v>9909</v>
      </c>
      <c r="BV5049" s="177" t="s">
        <v>628</v>
      </c>
      <c r="BW5049" s="177" t="s">
        <v>2983</v>
      </c>
    </row>
    <row r="5050" spans="51:75" x14ac:dyDescent="0.3">
      <c r="AY5050" s="226" t="e">
        <f>VLOOKUP(C5050,#REF!, 2,FALSE)</f>
        <v>#REF!</v>
      </c>
      <c r="BM5050" s="177" t="s">
        <v>9910</v>
      </c>
      <c r="BN5050" s="177" t="s">
        <v>2979</v>
      </c>
      <c r="BO5050" s="177" t="s">
        <v>9911</v>
      </c>
      <c r="BU5050" s="177" t="s">
        <v>9910</v>
      </c>
      <c r="BV5050" s="177" t="s">
        <v>2979</v>
      </c>
      <c r="BW5050" s="177" t="s">
        <v>9911</v>
      </c>
    </row>
    <row r="5051" spans="51:75" x14ac:dyDescent="0.3">
      <c r="AY5051" s="226" t="e">
        <f>VLOOKUP(C5051,#REF!, 2,FALSE)</f>
        <v>#REF!</v>
      </c>
      <c r="BM5051" s="177" t="s">
        <v>9912</v>
      </c>
      <c r="BN5051" s="177" t="s">
        <v>3245</v>
      </c>
      <c r="BO5051" s="177" t="s">
        <v>7404</v>
      </c>
      <c r="BU5051" s="177" t="s">
        <v>9912</v>
      </c>
      <c r="BV5051" s="177" t="s">
        <v>3245</v>
      </c>
      <c r="BW5051" s="177" t="s">
        <v>7404</v>
      </c>
    </row>
    <row r="5052" spans="51:75" x14ac:dyDescent="0.3">
      <c r="AY5052" s="226" t="e">
        <f>VLOOKUP(C5052,#REF!, 2,FALSE)</f>
        <v>#REF!</v>
      </c>
      <c r="BM5052" s="177" t="s">
        <v>9913</v>
      </c>
      <c r="BN5052" s="177" t="s">
        <v>2979</v>
      </c>
      <c r="BO5052" s="177" t="s">
        <v>2983</v>
      </c>
      <c r="BU5052" s="177" t="s">
        <v>9913</v>
      </c>
      <c r="BV5052" s="177" t="s">
        <v>2979</v>
      </c>
      <c r="BW5052" s="177" t="s">
        <v>2983</v>
      </c>
    </row>
    <row r="5053" spans="51:75" x14ac:dyDescent="0.3">
      <c r="AY5053" s="226" t="e">
        <f>VLOOKUP(C5053,#REF!, 2,FALSE)</f>
        <v>#REF!</v>
      </c>
      <c r="BM5053" s="177" t="s">
        <v>9914</v>
      </c>
      <c r="BN5053" s="177" t="s">
        <v>2979</v>
      </c>
      <c r="BO5053" s="177" t="s">
        <v>2983</v>
      </c>
      <c r="BU5053" s="177" t="s">
        <v>9914</v>
      </c>
      <c r="BV5053" s="177" t="s">
        <v>2979</v>
      </c>
      <c r="BW5053" s="177" t="s">
        <v>2983</v>
      </c>
    </row>
    <row r="5054" spans="51:75" x14ac:dyDescent="0.3">
      <c r="AY5054" s="226" t="e">
        <f>VLOOKUP(C5054,#REF!, 2,FALSE)</f>
        <v>#REF!</v>
      </c>
      <c r="BM5054" s="177" t="s">
        <v>1770</v>
      </c>
      <c r="BN5054" s="177" t="s">
        <v>1342</v>
      </c>
      <c r="BO5054" s="177" t="s">
        <v>9915</v>
      </c>
      <c r="BU5054" s="177" t="s">
        <v>1770</v>
      </c>
      <c r="BV5054" s="177" t="s">
        <v>1342</v>
      </c>
      <c r="BW5054" s="177" t="s">
        <v>9915</v>
      </c>
    </row>
    <row r="5055" spans="51:75" x14ac:dyDescent="0.3">
      <c r="AY5055" s="226" t="e">
        <f>VLOOKUP(C5055,#REF!, 2,FALSE)</f>
        <v>#REF!</v>
      </c>
      <c r="BM5055" s="177" t="s">
        <v>9916</v>
      </c>
      <c r="BN5055" s="177" t="s">
        <v>3245</v>
      </c>
      <c r="BO5055" s="177" t="s">
        <v>9917</v>
      </c>
      <c r="BU5055" s="177" t="s">
        <v>9916</v>
      </c>
      <c r="BV5055" s="177" t="s">
        <v>3245</v>
      </c>
      <c r="BW5055" s="177" t="s">
        <v>9917</v>
      </c>
    </row>
    <row r="5056" spans="51:75" x14ac:dyDescent="0.3">
      <c r="AY5056" s="226" t="e">
        <f>VLOOKUP(C5056,#REF!, 2,FALSE)</f>
        <v>#REF!</v>
      </c>
      <c r="BM5056" s="177" t="s">
        <v>1771</v>
      </c>
      <c r="BN5056" s="177" t="s">
        <v>3245</v>
      </c>
      <c r="BO5056" s="177" t="s">
        <v>9918</v>
      </c>
      <c r="BU5056" s="177" t="s">
        <v>1771</v>
      </c>
      <c r="BV5056" s="177" t="s">
        <v>3245</v>
      </c>
      <c r="BW5056" s="177" t="s">
        <v>9918</v>
      </c>
    </row>
    <row r="5057" spans="51:75" x14ac:dyDescent="0.3">
      <c r="AY5057" s="226" t="e">
        <f>VLOOKUP(C5057,#REF!, 2,FALSE)</f>
        <v>#REF!</v>
      </c>
      <c r="BM5057" s="177" t="s">
        <v>9919</v>
      </c>
      <c r="BN5057" s="177" t="s">
        <v>3005</v>
      </c>
      <c r="BO5057" s="177" t="s">
        <v>2983</v>
      </c>
      <c r="BU5057" s="177" t="s">
        <v>9919</v>
      </c>
      <c r="BV5057" s="177" t="s">
        <v>3005</v>
      </c>
      <c r="BW5057" s="177" t="s">
        <v>2983</v>
      </c>
    </row>
    <row r="5058" spans="51:75" x14ac:dyDescent="0.3">
      <c r="AY5058" s="226" t="e">
        <f>VLOOKUP(C5058,#REF!, 2,FALSE)</f>
        <v>#REF!</v>
      </c>
      <c r="BM5058" s="177" t="s">
        <v>9920</v>
      </c>
      <c r="BN5058" s="177" t="s">
        <v>2983</v>
      </c>
      <c r="BO5058" s="177" t="s">
        <v>1667</v>
      </c>
      <c r="BU5058" s="177" t="s">
        <v>9920</v>
      </c>
      <c r="BV5058" s="177" t="s">
        <v>2983</v>
      </c>
      <c r="BW5058" s="177" t="s">
        <v>1667</v>
      </c>
    </row>
    <row r="5059" spans="51:75" x14ac:dyDescent="0.3">
      <c r="AY5059" s="226" t="e">
        <f>VLOOKUP(C5059,#REF!, 2,FALSE)</f>
        <v>#REF!</v>
      </c>
      <c r="BM5059" s="177" t="s">
        <v>9921</v>
      </c>
      <c r="BN5059" s="177" t="s">
        <v>2983</v>
      </c>
      <c r="BO5059" s="177" t="s">
        <v>2983</v>
      </c>
      <c r="BU5059" s="177" t="s">
        <v>9921</v>
      </c>
      <c r="BV5059" s="177" t="s">
        <v>2983</v>
      </c>
      <c r="BW5059" s="177" t="s">
        <v>2983</v>
      </c>
    </row>
    <row r="5060" spans="51:75" x14ac:dyDescent="0.3">
      <c r="AY5060" s="226" t="e">
        <f>VLOOKUP(C5060,#REF!, 2,FALSE)</f>
        <v>#REF!</v>
      </c>
      <c r="BM5060" s="177" t="s">
        <v>9922</v>
      </c>
      <c r="BN5060" s="177" t="s">
        <v>3199</v>
      </c>
      <c r="BO5060" s="177" t="s">
        <v>9923</v>
      </c>
      <c r="BU5060" s="177" t="s">
        <v>9922</v>
      </c>
      <c r="BV5060" s="177" t="s">
        <v>3199</v>
      </c>
      <c r="BW5060" s="177" t="s">
        <v>9923</v>
      </c>
    </row>
    <row r="5061" spans="51:75" x14ac:dyDescent="0.3">
      <c r="AY5061" s="226" t="e">
        <f>VLOOKUP(C5061,#REF!, 2,FALSE)</f>
        <v>#REF!</v>
      </c>
      <c r="BM5061" s="177" t="s">
        <v>9924</v>
      </c>
      <c r="BN5061" s="177" t="s">
        <v>3199</v>
      </c>
      <c r="BO5061" s="177" t="s">
        <v>1002</v>
      </c>
      <c r="BU5061" s="177" t="s">
        <v>9924</v>
      </c>
      <c r="BV5061" s="177" t="s">
        <v>3199</v>
      </c>
      <c r="BW5061" s="177" t="s">
        <v>1002</v>
      </c>
    </row>
    <row r="5062" spans="51:75" x14ac:dyDescent="0.3">
      <c r="AY5062" s="226" t="e">
        <f>VLOOKUP(C5062,#REF!, 2,FALSE)</f>
        <v>#REF!</v>
      </c>
      <c r="BM5062" s="177" t="s">
        <v>9925</v>
      </c>
      <c r="BN5062" s="177" t="s">
        <v>719</v>
      </c>
      <c r="BO5062" s="177" t="s">
        <v>1551</v>
      </c>
      <c r="BU5062" s="177" t="s">
        <v>9925</v>
      </c>
      <c r="BV5062" s="177" t="s">
        <v>719</v>
      </c>
      <c r="BW5062" s="177" t="s">
        <v>1551</v>
      </c>
    </row>
    <row r="5063" spans="51:75" x14ac:dyDescent="0.3">
      <c r="AY5063" s="226" t="e">
        <f>VLOOKUP(C5063,#REF!, 2,FALSE)</f>
        <v>#REF!</v>
      </c>
      <c r="BM5063" s="177" t="s">
        <v>9926</v>
      </c>
      <c r="BN5063" s="177" t="s">
        <v>719</v>
      </c>
      <c r="BO5063" s="177" t="s">
        <v>1551</v>
      </c>
      <c r="BU5063" s="177" t="s">
        <v>9926</v>
      </c>
      <c r="BV5063" s="177" t="s">
        <v>719</v>
      </c>
      <c r="BW5063" s="177" t="s">
        <v>1551</v>
      </c>
    </row>
    <row r="5064" spans="51:75" x14ac:dyDescent="0.3">
      <c r="AY5064" s="226" t="e">
        <f>VLOOKUP(C5064,#REF!, 2,FALSE)</f>
        <v>#REF!</v>
      </c>
      <c r="BM5064" s="177" t="s">
        <v>1772</v>
      </c>
      <c r="BN5064" s="177" t="s">
        <v>3199</v>
      </c>
      <c r="BO5064" s="177" t="s">
        <v>9927</v>
      </c>
      <c r="BU5064" s="177" t="s">
        <v>1772</v>
      </c>
      <c r="BV5064" s="177" t="s">
        <v>3199</v>
      </c>
      <c r="BW5064" s="177" t="s">
        <v>9927</v>
      </c>
    </row>
    <row r="5065" spans="51:75" x14ac:dyDescent="0.3">
      <c r="AY5065" s="226" t="e">
        <f>VLOOKUP(C5065,#REF!, 2,FALSE)</f>
        <v>#REF!</v>
      </c>
      <c r="BM5065" s="177" t="s">
        <v>9928</v>
      </c>
      <c r="BN5065" s="177" t="s">
        <v>3199</v>
      </c>
      <c r="BO5065" s="177" t="s">
        <v>2983</v>
      </c>
      <c r="BU5065" s="177" t="s">
        <v>9928</v>
      </c>
      <c r="BV5065" s="177" t="s">
        <v>3199</v>
      </c>
      <c r="BW5065" s="177" t="s">
        <v>2983</v>
      </c>
    </row>
    <row r="5066" spans="51:75" x14ac:dyDescent="0.3">
      <c r="AY5066" s="226" t="e">
        <f>VLOOKUP(C5066,#REF!, 2,FALSE)</f>
        <v>#REF!</v>
      </c>
      <c r="BM5066" s="177" t="s">
        <v>9929</v>
      </c>
      <c r="BN5066" s="177" t="s">
        <v>669</v>
      </c>
      <c r="BO5066" s="177" t="s">
        <v>9931</v>
      </c>
      <c r="BU5066" s="177" t="s">
        <v>9929</v>
      </c>
      <c r="BV5066" s="177" t="s">
        <v>669</v>
      </c>
      <c r="BW5066" s="177" t="s">
        <v>9931</v>
      </c>
    </row>
    <row r="5067" spans="51:75" x14ac:dyDescent="0.3">
      <c r="AY5067" s="226" t="e">
        <f>VLOOKUP(C5067,#REF!, 2,FALSE)</f>
        <v>#REF!</v>
      </c>
      <c r="BM5067" s="177" t="s">
        <v>9932</v>
      </c>
      <c r="BN5067" s="177" t="s">
        <v>3005</v>
      </c>
      <c r="BO5067" s="177" t="s">
        <v>1096</v>
      </c>
      <c r="BU5067" s="177" t="s">
        <v>9932</v>
      </c>
      <c r="BV5067" s="177" t="s">
        <v>3005</v>
      </c>
      <c r="BW5067" s="177" t="s">
        <v>1096</v>
      </c>
    </row>
    <row r="5068" spans="51:75" x14ac:dyDescent="0.3">
      <c r="AY5068" s="226" t="e">
        <f>VLOOKUP(C5068,#REF!, 2,FALSE)</f>
        <v>#REF!</v>
      </c>
      <c r="BM5068" s="177" t="s">
        <v>9933</v>
      </c>
      <c r="BN5068" s="177" t="s">
        <v>1267</v>
      </c>
      <c r="BO5068" s="177" t="s">
        <v>2983</v>
      </c>
      <c r="BU5068" s="177" t="s">
        <v>9933</v>
      </c>
      <c r="BV5068" s="177" t="s">
        <v>1267</v>
      </c>
      <c r="BW5068" s="177" t="s">
        <v>2983</v>
      </c>
    </row>
    <row r="5069" spans="51:75" x14ac:dyDescent="0.3">
      <c r="AY5069" s="226" t="e">
        <f>VLOOKUP(C5069,#REF!, 2,FALSE)</f>
        <v>#REF!</v>
      </c>
      <c r="BM5069" s="177" t="s">
        <v>9934</v>
      </c>
      <c r="BN5069" s="177" t="s">
        <v>621</v>
      </c>
      <c r="BO5069" s="177" t="s">
        <v>9935</v>
      </c>
      <c r="BU5069" s="177" t="s">
        <v>9934</v>
      </c>
      <c r="BV5069" s="177" t="s">
        <v>621</v>
      </c>
      <c r="BW5069" s="177" t="s">
        <v>9935</v>
      </c>
    </row>
    <row r="5070" spans="51:75" x14ac:dyDescent="0.3">
      <c r="AY5070" s="226" t="e">
        <f>VLOOKUP(C5070,#REF!, 2,FALSE)</f>
        <v>#REF!</v>
      </c>
      <c r="BM5070" s="177" t="s">
        <v>9936</v>
      </c>
      <c r="BN5070" s="177" t="s">
        <v>3245</v>
      </c>
      <c r="BO5070" s="177" t="s">
        <v>4944</v>
      </c>
      <c r="BU5070" s="177" t="s">
        <v>9936</v>
      </c>
      <c r="BV5070" s="177" t="s">
        <v>3245</v>
      </c>
      <c r="BW5070" s="177" t="s">
        <v>4944</v>
      </c>
    </row>
    <row r="5071" spans="51:75" x14ac:dyDescent="0.3">
      <c r="AY5071" s="226" t="e">
        <f>VLOOKUP(C5071,#REF!, 2,FALSE)</f>
        <v>#REF!</v>
      </c>
      <c r="BM5071" s="177" t="s">
        <v>9937</v>
      </c>
      <c r="BN5071" s="177" t="s">
        <v>3245</v>
      </c>
      <c r="BO5071" s="177" t="s">
        <v>4944</v>
      </c>
      <c r="BU5071" s="177" t="s">
        <v>9937</v>
      </c>
      <c r="BV5071" s="177" t="s">
        <v>3245</v>
      </c>
      <c r="BW5071" s="177" t="s">
        <v>4944</v>
      </c>
    </row>
    <row r="5072" spans="51:75" x14ac:dyDescent="0.3">
      <c r="AY5072" s="226" t="e">
        <f>VLOOKUP(C5072,#REF!, 2,FALSE)</f>
        <v>#REF!</v>
      </c>
      <c r="BM5072" s="177" t="s">
        <v>9938</v>
      </c>
      <c r="BN5072" s="177" t="s">
        <v>3002</v>
      </c>
      <c r="BO5072" s="177" t="s">
        <v>9861</v>
      </c>
      <c r="BU5072" s="177" t="s">
        <v>9938</v>
      </c>
      <c r="BV5072" s="177" t="s">
        <v>3002</v>
      </c>
      <c r="BW5072" s="177" t="s">
        <v>9861</v>
      </c>
    </row>
    <row r="5073" spans="51:75" x14ac:dyDescent="0.3">
      <c r="AY5073" s="226" t="e">
        <f>VLOOKUP(C5073,#REF!, 2,FALSE)</f>
        <v>#REF!</v>
      </c>
      <c r="BM5073" s="177" t="s">
        <v>9939</v>
      </c>
      <c r="BN5073" s="177" t="s">
        <v>3199</v>
      </c>
      <c r="BO5073" s="177" t="s">
        <v>2983</v>
      </c>
      <c r="BU5073" s="177" t="s">
        <v>9939</v>
      </c>
      <c r="BV5073" s="177" t="s">
        <v>3199</v>
      </c>
      <c r="BW5073" s="177" t="s">
        <v>2983</v>
      </c>
    </row>
    <row r="5074" spans="51:75" x14ac:dyDescent="0.3">
      <c r="AY5074" s="226" t="e">
        <f>VLOOKUP(C5074,#REF!, 2,FALSE)</f>
        <v>#REF!</v>
      </c>
      <c r="BM5074" s="177" t="s">
        <v>9940</v>
      </c>
      <c r="BN5074" s="177" t="s">
        <v>3005</v>
      </c>
      <c r="BO5074" s="177" t="s">
        <v>9941</v>
      </c>
      <c r="BU5074" s="177" t="s">
        <v>9940</v>
      </c>
      <c r="BV5074" s="177" t="s">
        <v>3005</v>
      </c>
      <c r="BW5074" s="177" t="s">
        <v>9941</v>
      </c>
    </row>
    <row r="5075" spans="51:75" x14ac:dyDescent="0.3">
      <c r="AY5075" s="226" t="e">
        <f>VLOOKUP(C5075,#REF!, 2,FALSE)</f>
        <v>#REF!</v>
      </c>
      <c r="BM5075" s="177" t="s">
        <v>9942</v>
      </c>
      <c r="BN5075" s="177" t="s">
        <v>928</v>
      </c>
      <c r="BO5075" s="177" t="s">
        <v>9943</v>
      </c>
      <c r="BU5075" s="177" t="s">
        <v>9942</v>
      </c>
      <c r="BV5075" s="177" t="s">
        <v>928</v>
      </c>
      <c r="BW5075" s="177" t="s">
        <v>9943</v>
      </c>
    </row>
    <row r="5076" spans="51:75" x14ac:dyDescent="0.3">
      <c r="AY5076" s="226" t="e">
        <f>VLOOKUP(C5076,#REF!, 2,FALSE)</f>
        <v>#REF!</v>
      </c>
      <c r="BM5076" s="177" t="s">
        <v>9944</v>
      </c>
      <c r="BN5076" s="177" t="s">
        <v>1342</v>
      </c>
      <c r="BO5076" s="177" t="s">
        <v>9945</v>
      </c>
      <c r="BU5076" s="177" t="s">
        <v>9944</v>
      </c>
      <c r="BV5076" s="177" t="s">
        <v>1342</v>
      </c>
      <c r="BW5076" s="177" t="s">
        <v>9945</v>
      </c>
    </row>
    <row r="5077" spans="51:75" x14ac:dyDescent="0.3">
      <c r="AY5077" s="226" t="e">
        <f>VLOOKUP(C5077,#REF!, 2,FALSE)</f>
        <v>#REF!</v>
      </c>
      <c r="BM5077" s="177" t="s">
        <v>9946</v>
      </c>
      <c r="BN5077" s="177" t="s">
        <v>16979</v>
      </c>
      <c r="BO5077" s="177" t="s">
        <v>9947</v>
      </c>
      <c r="BU5077" s="177" t="s">
        <v>9946</v>
      </c>
      <c r="BV5077" s="177" t="s">
        <v>16979</v>
      </c>
      <c r="BW5077" s="177" t="s">
        <v>9947</v>
      </c>
    </row>
    <row r="5078" spans="51:75" x14ac:dyDescent="0.3">
      <c r="AY5078" s="226" t="e">
        <f>VLOOKUP(C5078,#REF!, 2,FALSE)</f>
        <v>#REF!</v>
      </c>
      <c r="BM5078" s="177" t="s">
        <v>9948</v>
      </c>
      <c r="BN5078" s="177" t="s">
        <v>3002</v>
      </c>
      <c r="BO5078" s="177" t="s">
        <v>9949</v>
      </c>
      <c r="BU5078" s="177" t="s">
        <v>9948</v>
      </c>
      <c r="BV5078" s="177" t="s">
        <v>3002</v>
      </c>
      <c r="BW5078" s="177" t="s">
        <v>9949</v>
      </c>
    </row>
    <row r="5079" spans="51:75" x14ac:dyDescent="0.3">
      <c r="AY5079" s="226" t="e">
        <f>VLOOKUP(C5079,#REF!, 2,FALSE)</f>
        <v>#REF!</v>
      </c>
      <c r="BM5079" s="177" t="s">
        <v>9950</v>
      </c>
      <c r="BN5079" s="177" t="s">
        <v>3245</v>
      </c>
      <c r="BO5079" s="177" t="s">
        <v>2983</v>
      </c>
      <c r="BU5079" s="177" t="s">
        <v>9950</v>
      </c>
      <c r="BV5079" s="177" t="s">
        <v>3245</v>
      </c>
      <c r="BW5079" s="177" t="s">
        <v>2983</v>
      </c>
    </row>
    <row r="5080" spans="51:75" x14ac:dyDescent="0.3">
      <c r="AY5080" s="226" t="e">
        <f>VLOOKUP(C5080,#REF!, 2,FALSE)</f>
        <v>#REF!</v>
      </c>
      <c r="BM5080" s="177" t="s">
        <v>9951</v>
      </c>
      <c r="BN5080" s="177" t="s">
        <v>3002</v>
      </c>
      <c r="BO5080" s="177" t="s">
        <v>2983</v>
      </c>
      <c r="BU5080" s="177" t="s">
        <v>9951</v>
      </c>
      <c r="BV5080" s="177" t="s">
        <v>3002</v>
      </c>
      <c r="BW5080" s="177" t="s">
        <v>2983</v>
      </c>
    </row>
    <row r="5081" spans="51:75" x14ac:dyDescent="0.3">
      <c r="AY5081" s="226" t="e">
        <f>VLOOKUP(C5081,#REF!, 2,FALSE)</f>
        <v>#REF!</v>
      </c>
      <c r="BM5081" s="177" t="s">
        <v>9952</v>
      </c>
      <c r="BN5081" s="177" t="s">
        <v>3005</v>
      </c>
      <c r="BO5081" s="177" t="s">
        <v>2983</v>
      </c>
      <c r="BU5081" s="177" t="s">
        <v>9952</v>
      </c>
      <c r="BV5081" s="177" t="s">
        <v>3005</v>
      </c>
      <c r="BW5081" s="177" t="s">
        <v>2983</v>
      </c>
    </row>
    <row r="5082" spans="51:75" x14ac:dyDescent="0.3">
      <c r="AY5082" s="226" t="e">
        <f>VLOOKUP(C5082,#REF!, 2,FALSE)</f>
        <v>#REF!</v>
      </c>
      <c r="BM5082" s="177" t="s">
        <v>9953</v>
      </c>
      <c r="BN5082" s="177" t="s">
        <v>3199</v>
      </c>
      <c r="BO5082" s="177" t="s">
        <v>3991</v>
      </c>
      <c r="BU5082" s="177" t="s">
        <v>9953</v>
      </c>
      <c r="BV5082" s="177" t="s">
        <v>3199</v>
      </c>
      <c r="BW5082" s="177" t="s">
        <v>3991</v>
      </c>
    </row>
    <row r="5083" spans="51:75" x14ac:dyDescent="0.3">
      <c r="AY5083" s="226" t="e">
        <f>VLOOKUP(C5083,#REF!, 2,FALSE)</f>
        <v>#REF!</v>
      </c>
      <c r="BM5083" s="177" t="s">
        <v>9954</v>
      </c>
      <c r="BN5083" s="177" t="s">
        <v>1013</v>
      </c>
      <c r="BO5083" s="177" t="s">
        <v>4843</v>
      </c>
      <c r="BU5083" s="177" t="s">
        <v>9954</v>
      </c>
      <c r="BV5083" s="177" t="s">
        <v>1013</v>
      </c>
      <c r="BW5083" s="177" t="s">
        <v>4843</v>
      </c>
    </row>
    <row r="5084" spans="51:75" x14ac:dyDescent="0.3">
      <c r="AY5084" s="226" t="e">
        <f>VLOOKUP(C5084,#REF!, 2,FALSE)</f>
        <v>#REF!</v>
      </c>
      <c r="BM5084" s="177" t="s">
        <v>9955</v>
      </c>
      <c r="BN5084" s="177" t="s">
        <v>3199</v>
      </c>
      <c r="BO5084" s="177" t="s">
        <v>2983</v>
      </c>
      <c r="BU5084" s="177" t="s">
        <v>9955</v>
      </c>
      <c r="BV5084" s="177" t="s">
        <v>3199</v>
      </c>
      <c r="BW5084" s="177" t="s">
        <v>2983</v>
      </c>
    </row>
    <row r="5085" spans="51:75" x14ac:dyDescent="0.3">
      <c r="AY5085" s="226" t="e">
        <f>VLOOKUP(C5085,#REF!, 2,FALSE)</f>
        <v>#REF!</v>
      </c>
      <c r="BM5085" s="177" t="s">
        <v>1773</v>
      </c>
      <c r="BN5085" s="177" t="s">
        <v>3199</v>
      </c>
      <c r="BO5085" s="177" t="s">
        <v>4345</v>
      </c>
      <c r="BU5085" s="177" t="s">
        <v>1773</v>
      </c>
      <c r="BV5085" s="177" t="s">
        <v>3199</v>
      </c>
      <c r="BW5085" s="177" t="s">
        <v>4345</v>
      </c>
    </row>
    <row r="5086" spans="51:75" x14ac:dyDescent="0.3">
      <c r="AY5086" s="226" t="e">
        <f>VLOOKUP(C5086,#REF!, 2,FALSE)</f>
        <v>#REF!</v>
      </c>
      <c r="BM5086" s="177" t="s">
        <v>9956</v>
      </c>
      <c r="BN5086" s="177" t="s">
        <v>1342</v>
      </c>
      <c r="BO5086" s="177" t="s">
        <v>9957</v>
      </c>
      <c r="BU5086" s="177" t="s">
        <v>9956</v>
      </c>
      <c r="BV5086" s="177" t="s">
        <v>1342</v>
      </c>
      <c r="BW5086" s="177" t="s">
        <v>9957</v>
      </c>
    </row>
    <row r="5087" spans="51:75" x14ac:dyDescent="0.3">
      <c r="AY5087" s="226" t="e">
        <f>VLOOKUP(C5087,#REF!, 2,FALSE)</f>
        <v>#REF!</v>
      </c>
      <c r="BM5087" s="177" t="s">
        <v>9958</v>
      </c>
      <c r="BN5087" s="177" t="s">
        <v>1269</v>
      </c>
      <c r="BO5087" s="177" t="s">
        <v>9959</v>
      </c>
      <c r="BU5087" s="177" t="s">
        <v>9958</v>
      </c>
      <c r="BV5087" s="177" t="s">
        <v>1269</v>
      </c>
      <c r="BW5087" s="177" t="s">
        <v>9959</v>
      </c>
    </row>
    <row r="5088" spans="51:75" x14ac:dyDescent="0.3">
      <c r="AY5088" s="226" t="e">
        <f>VLOOKUP(C5088,#REF!, 2,FALSE)</f>
        <v>#REF!</v>
      </c>
      <c r="BM5088" s="177" t="s">
        <v>9960</v>
      </c>
      <c r="BN5088" s="177" t="s">
        <v>619</v>
      </c>
      <c r="BO5088" s="177" t="s">
        <v>2371</v>
      </c>
      <c r="BU5088" s="177" t="s">
        <v>9960</v>
      </c>
      <c r="BV5088" s="177" t="s">
        <v>619</v>
      </c>
      <c r="BW5088" s="177" t="s">
        <v>2371</v>
      </c>
    </row>
    <row r="5089" spans="51:75" x14ac:dyDescent="0.3">
      <c r="AY5089" s="226" t="e">
        <f>VLOOKUP(C5089,#REF!, 2,FALSE)</f>
        <v>#REF!</v>
      </c>
      <c r="BM5089" s="177" t="s">
        <v>9961</v>
      </c>
      <c r="BN5089" s="177" t="s">
        <v>1445</v>
      </c>
      <c r="BO5089" s="177" t="s">
        <v>2547</v>
      </c>
      <c r="BU5089" s="177" t="s">
        <v>9961</v>
      </c>
      <c r="BV5089" s="177" t="s">
        <v>1445</v>
      </c>
      <c r="BW5089" s="177" t="s">
        <v>2547</v>
      </c>
    </row>
    <row r="5090" spans="51:75" x14ac:dyDescent="0.3">
      <c r="AY5090" s="226" t="e">
        <f>VLOOKUP(C5090,#REF!, 2,FALSE)</f>
        <v>#REF!</v>
      </c>
      <c r="BM5090" s="177" t="s">
        <v>1774</v>
      </c>
      <c r="BN5090" s="177" t="s">
        <v>662</v>
      </c>
      <c r="BO5090" s="177" t="s">
        <v>9962</v>
      </c>
      <c r="BU5090" s="177" t="s">
        <v>1774</v>
      </c>
      <c r="BV5090" s="177" t="s">
        <v>662</v>
      </c>
      <c r="BW5090" s="177" t="s">
        <v>9962</v>
      </c>
    </row>
    <row r="5091" spans="51:75" x14ac:dyDescent="0.3">
      <c r="AY5091" s="226" t="e">
        <f>VLOOKUP(C5091,#REF!, 2,FALSE)</f>
        <v>#REF!</v>
      </c>
      <c r="BM5091" s="177" t="s">
        <v>1775</v>
      </c>
      <c r="BN5091" s="177" t="s">
        <v>636</v>
      </c>
      <c r="BO5091" s="177" t="s">
        <v>9963</v>
      </c>
      <c r="BU5091" s="177" t="s">
        <v>1775</v>
      </c>
      <c r="BV5091" s="177" t="s">
        <v>636</v>
      </c>
      <c r="BW5091" s="177" t="s">
        <v>9963</v>
      </c>
    </row>
    <row r="5092" spans="51:75" x14ac:dyDescent="0.3">
      <c r="AY5092" s="226" t="e">
        <f>VLOOKUP(C5092,#REF!, 2,FALSE)</f>
        <v>#REF!</v>
      </c>
      <c r="BM5092" s="177" t="s">
        <v>9965</v>
      </c>
      <c r="BN5092" s="177" t="s">
        <v>3002</v>
      </c>
      <c r="BO5092" s="177" t="s">
        <v>6584</v>
      </c>
      <c r="BU5092" s="177" t="s">
        <v>9965</v>
      </c>
      <c r="BV5092" s="177" t="s">
        <v>3002</v>
      </c>
      <c r="BW5092" s="177" t="s">
        <v>6584</v>
      </c>
    </row>
    <row r="5093" spans="51:75" x14ac:dyDescent="0.3">
      <c r="AY5093" s="226" t="e">
        <f>VLOOKUP(C5093,#REF!, 2,FALSE)</f>
        <v>#REF!</v>
      </c>
      <c r="BM5093" s="177" t="s">
        <v>9966</v>
      </c>
      <c r="BN5093" s="177" t="s">
        <v>2979</v>
      </c>
      <c r="BO5093" s="177" t="s">
        <v>9967</v>
      </c>
      <c r="BU5093" s="177" t="s">
        <v>9966</v>
      </c>
      <c r="BV5093" s="177" t="s">
        <v>2979</v>
      </c>
      <c r="BW5093" s="177" t="s">
        <v>9967</v>
      </c>
    </row>
    <row r="5094" spans="51:75" x14ac:dyDescent="0.3">
      <c r="AY5094" s="226" t="e">
        <f>VLOOKUP(C5094,#REF!, 2,FALSE)</f>
        <v>#REF!</v>
      </c>
      <c r="BM5094" s="177" t="s">
        <v>9968</v>
      </c>
      <c r="BN5094" s="177" t="s">
        <v>799</v>
      </c>
      <c r="BO5094" s="177" t="s">
        <v>8010</v>
      </c>
      <c r="BU5094" s="177" t="s">
        <v>9968</v>
      </c>
      <c r="BV5094" s="177" t="s">
        <v>799</v>
      </c>
      <c r="BW5094" s="177" t="s">
        <v>8010</v>
      </c>
    </row>
    <row r="5095" spans="51:75" x14ac:dyDescent="0.3">
      <c r="AY5095" s="226" t="e">
        <f>VLOOKUP(C5095,#REF!, 2,FALSE)</f>
        <v>#REF!</v>
      </c>
      <c r="BM5095" s="177" t="s">
        <v>1795</v>
      </c>
      <c r="BN5095" s="177" t="s">
        <v>617</v>
      </c>
      <c r="BO5095" s="177" t="s">
        <v>3699</v>
      </c>
      <c r="BU5095" s="177" t="s">
        <v>1795</v>
      </c>
      <c r="BV5095" s="177" t="s">
        <v>617</v>
      </c>
      <c r="BW5095" s="177" t="s">
        <v>3699</v>
      </c>
    </row>
    <row r="5096" spans="51:75" x14ac:dyDescent="0.3">
      <c r="AY5096" s="226" t="e">
        <f>VLOOKUP(C5096,#REF!, 2,FALSE)</f>
        <v>#REF!</v>
      </c>
      <c r="BM5096" s="177" t="s">
        <v>9969</v>
      </c>
      <c r="BN5096" s="177" t="s">
        <v>663</v>
      </c>
      <c r="BO5096" s="177" t="s">
        <v>4502</v>
      </c>
      <c r="BU5096" s="177" t="s">
        <v>9969</v>
      </c>
      <c r="BV5096" s="177" t="s">
        <v>663</v>
      </c>
      <c r="BW5096" s="177" t="s">
        <v>4502</v>
      </c>
    </row>
    <row r="5097" spans="51:75" x14ac:dyDescent="0.3">
      <c r="AY5097" s="226" t="e">
        <f>VLOOKUP(C5097,#REF!, 2,FALSE)</f>
        <v>#REF!</v>
      </c>
      <c r="BM5097" s="177" t="s">
        <v>9970</v>
      </c>
      <c r="BN5097" s="177" t="s">
        <v>631</v>
      </c>
      <c r="BO5097" s="177" t="s">
        <v>6639</v>
      </c>
      <c r="BU5097" s="177" t="s">
        <v>9970</v>
      </c>
      <c r="BV5097" s="177" t="s">
        <v>631</v>
      </c>
      <c r="BW5097" s="177" t="s">
        <v>6639</v>
      </c>
    </row>
    <row r="5098" spans="51:75" x14ac:dyDescent="0.3">
      <c r="AY5098" s="226" t="e">
        <f>VLOOKUP(C5098,#REF!, 2,FALSE)</f>
        <v>#REF!</v>
      </c>
      <c r="BM5098" s="177" t="s">
        <v>1796</v>
      </c>
      <c r="BN5098" s="177" t="s">
        <v>3199</v>
      </c>
      <c r="BO5098" s="177" t="s">
        <v>9971</v>
      </c>
      <c r="BU5098" s="177" t="s">
        <v>1796</v>
      </c>
      <c r="BV5098" s="177" t="s">
        <v>3199</v>
      </c>
      <c r="BW5098" s="177" t="s">
        <v>9971</v>
      </c>
    </row>
    <row r="5099" spans="51:75" x14ac:dyDescent="0.3">
      <c r="AY5099" s="226" t="e">
        <f>VLOOKUP(C5099,#REF!, 2,FALSE)</f>
        <v>#REF!</v>
      </c>
      <c r="BM5099" s="177" t="s">
        <v>9972</v>
      </c>
      <c r="BN5099" s="177" t="s">
        <v>667</v>
      </c>
      <c r="BO5099" s="177" t="s">
        <v>9973</v>
      </c>
      <c r="BU5099" s="177" t="s">
        <v>9972</v>
      </c>
      <c r="BV5099" s="177" t="s">
        <v>667</v>
      </c>
      <c r="BW5099" s="177" t="s">
        <v>9973</v>
      </c>
    </row>
    <row r="5100" spans="51:75" x14ac:dyDescent="0.3">
      <c r="AY5100" s="226" t="e">
        <f>VLOOKUP(C5100,#REF!, 2,FALSE)</f>
        <v>#REF!</v>
      </c>
      <c r="BM5100" s="177" t="s">
        <v>1797</v>
      </c>
      <c r="BN5100" s="177" t="s">
        <v>3199</v>
      </c>
      <c r="BO5100" s="177" t="s">
        <v>9974</v>
      </c>
      <c r="BU5100" s="177" t="s">
        <v>1797</v>
      </c>
      <c r="BV5100" s="177" t="s">
        <v>3199</v>
      </c>
      <c r="BW5100" s="177" t="s">
        <v>9974</v>
      </c>
    </row>
    <row r="5101" spans="51:75" x14ac:dyDescent="0.3">
      <c r="AY5101" s="226" t="e">
        <f>VLOOKUP(C5101,#REF!, 2,FALSE)</f>
        <v>#REF!</v>
      </c>
      <c r="BM5101" s="177" t="s">
        <v>9975</v>
      </c>
      <c r="BN5101" s="177" t="s">
        <v>3245</v>
      </c>
      <c r="BO5101" s="177" t="s">
        <v>9976</v>
      </c>
      <c r="BU5101" s="177" t="s">
        <v>9975</v>
      </c>
      <c r="BV5101" s="177" t="s">
        <v>3245</v>
      </c>
      <c r="BW5101" s="177" t="s">
        <v>9976</v>
      </c>
    </row>
    <row r="5102" spans="51:75" x14ac:dyDescent="0.3">
      <c r="AY5102" s="226" t="e">
        <f>VLOOKUP(C5102,#REF!, 2,FALSE)</f>
        <v>#REF!</v>
      </c>
      <c r="BM5102" s="177" t="s">
        <v>9977</v>
      </c>
      <c r="BN5102" s="177" t="s">
        <v>3199</v>
      </c>
      <c r="BO5102" s="177" t="s">
        <v>6530</v>
      </c>
      <c r="BU5102" s="177" t="s">
        <v>9977</v>
      </c>
      <c r="BV5102" s="177" t="s">
        <v>3199</v>
      </c>
      <c r="BW5102" s="177" t="s">
        <v>6530</v>
      </c>
    </row>
    <row r="5103" spans="51:75" x14ac:dyDescent="0.3">
      <c r="AY5103" s="226" t="e">
        <f>VLOOKUP(C5103,#REF!, 2,FALSE)</f>
        <v>#REF!</v>
      </c>
      <c r="BM5103" s="177" t="s">
        <v>9978</v>
      </c>
      <c r="BN5103" s="177" t="s">
        <v>1272</v>
      </c>
      <c r="BO5103" s="177" t="s">
        <v>8151</v>
      </c>
      <c r="BU5103" s="177" t="s">
        <v>9978</v>
      </c>
      <c r="BV5103" s="177" t="s">
        <v>1272</v>
      </c>
      <c r="BW5103" s="177" t="s">
        <v>8151</v>
      </c>
    </row>
    <row r="5104" spans="51:75" x14ac:dyDescent="0.3">
      <c r="AY5104" s="226" t="e">
        <f>VLOOKUP(C5104,#REF!, 2,FALSE)</f>
        <v>#REF!</v>
      </c>
      <c r="BM5104" s="177" t="s">
        <v>1798</v>
      </c>
      <c r="BN5104" s="177" t="s">
        <v>3005</v>
      </c>
      <c r="BO5104" s="177" t="s">
        <v>9979</v>
      </c>
      <c r="BU5104" s="177" t="s">
        <v>1798</v>
      </c>
      <c r="BV5104" s="177" t="s">
        <v>3005</v>
      </c>
      <c r="BW5104" s="177" t="s">
        <v>9979</v>
      </c>
    </row>
    <row r="5105" spans="51:75" x14ac:dyDescent="0.3">
      <c r="AY5105" s="226" t="e">
        <f>VLOOKUP(C5105,#REF!, 2,FALSE)</f>
        <v>#REF!</v>
      </c>
      <c r="BM5105" s="177" t="s">
        <v>9980</v>
      </c>
      <c r="BN5105" s="177" t="s">
        <v>3199</v>
      </c>
      <c r="BO5105" s="177" t="s">
        <v>1327</v>
      </c>
      <c r="BU5105" s="177" t="s">
        <v>9980</v>
      </c>
      <c r="BV5105" s="177" t="s">
        <v>3199</v>
      </c>
      <c r="BW5105" s="177" t="s">
        <v>1327</v>
      </c>
    </row>
    <row r="5106" spans="51:75" x14ac:dyDescent="0.3">
      <c r="AY5106" s="226" t="e">
        <f>VLOOKUP(C5106,#REF!, 2,FALSE)</f>
        <v>#REF!</v>
      </c>
      <c r="BM5106" s="177" t="s">
        <v>1799</v>
      </c>
      <c r="BN5106" s="177" t="s">
        <v>3002</v>
      </c>
      <c r="BO5106" s="177" t="s">
        <v>2096</v>
      </c>
      <c r="BU5106" s="177" t="s">
        <v>1799</v>
      </c>
      <c r="BV5106" s="177" t="s">
        <v>3002</v>
      </c>
      <c r="BW5106" s="177" t="s">
        <v>2096</v>
      </c>
    </row>
    <row r="5107" spans="51:75" x14ac:dyDescent="0.3">
      <c r="AY5107" s="226" t="e">
        <f>VLOOKUP(C5107,#REF!, 2,FALSE)</f>
        <v>#REF!</v>
      </c>
      <c r="BM5107" s="177" t="s">
        <v>9981</v>
      </c>
      <c r="BN5107" s="177" t="s">
        <v>3199</v>
      </c>
      <c r="BO5107" s="177" t="s">
        <v>2983</v>
      </c>
      <c r="BU5107" s="177" t="s">
        <v>9981</v>
      </c>
      <c r="BV5107" s="177" t="s">
        <v>3199</v>
      </c>
      <c r="BW5107" s="177" t="s">
        <v>2983</v>
      </c>
    </row>
    <row r="5108" spans="51:75" x14ac:dyDescent="0.3">
      <c r="AY5108" s="226" t="e">
        <f>VLOOKUP(C5108,#REF!, 2,FALSE)</f>
        <v>#REF!</v>
      </c>
      <c r="BM5108" s="177" t="s">
        <v>9982</v>
      </c>
      <c r="BN5108" s="177" t="s">
        <v>1279</v>
      </c>
      <c r="BO5108" s="177" t="s">
        <v>9983</v>
      </c>
      <c r="BU5108" s="177" t="s">
        <v>9982</v>
      </c>
      <c r="BV5108" s="177" t="s">
        <v>1279</v>
      </c>
      <c r="BW5108" s="177" t="s">
        <v>9983</v>
      </c>
    </row>
    <row r="5109" spans="51:75" x14ac:dyDescent="0.3">
      <c r="AY5109" s="226" t="e">
        <f>VLOOKUP(C5109,#REF!, 2,FALSE)</f>
        <v>#REF!</v>
      </c>
      <c r="BM5109" s="177" t="s">
        <v>9984</v>
      </c>
      <c r="BN5109" s="177" t="s">
        <v>3005</v>
      </c>
      <c r="BO5109" s="177" t="s">
        <v>9985</v>
      </c>
      <c r="BU5109" s="177" t="s">
        <v>9984</v>
      </c>
      <c r="BV5109" s="177" t="s">
        <v>3005</v>
      </c>
      <c r="BW5109" s="177" t="s">
        <v>9985</v>
      </c>
    </row>
    <row r="5110" spans="51:75" x14ac:dyDescent="0.3">
      <c r="AY5110" s="226" t="e">
        <f>VLOOKUP(C5110,#REF!, 2,FALSE)</f>
        <v>#REF!</v>
      </c>
      <c r="BM5110" s="177" t="s">
        <v>9986</v>
      </c>
      <c r="BN5110" s="177" t="s">
        <v>802</v>
      </c>
      <c r="BO5110" s="177" t="s">
        <v>6165</v>
      </c>
      <c r="BU5110" s="177" t="s">
        <v>9986</v>
      </c>
      <c r="BV5110" s="177" t="s">
        <v>802</v>
      </c>
      <c r="BW5110" s="177" t="s">
        <v>6165</v>
      </c>
    </row>
    <row r="5111" spans="51:75" x14ac:dyDescent="0.3">
      <c r="AY5111" s="226" t="e">
        <f>VLOOKUP(C5111,#REF!, 2,FALSE)</f>
        <v>#REF!</v>
      </c>
      <c r="BM5111" s="177" t="s">
        <v>9987</v>
      </c>
      <c r="BN5111" s="177" t="s">
        <v>639</v>
      </c>
      <c r="BO5111" s="177" t="s">
        <v>9988</v>
      </c>
      <c r="BU5111" s="177" t="s">
        <v>9987</v>
      </c>
      <c r="BV5111" s="177" t="s">
        <v>639</v>
      </c>
      <c r="BW5111" s="177" t="s">
        <v>9988</v>
      </c>
    </row>
    <row r="5112" spans="51:75" x14ac:dyDescent="0.3">
      <c r="AY5112" s="226" t="e">
        <f>VLOOKUP(C5112,#REF!, 2,FALSE)</f>
        <v>#REF!</v>
      </c>
      <c r="BM5112" s="177" t="s">
        <v>9989</v>
      </c>
      <c r="BN5112" s="177" t="s">
        <v>1496</v>
      </c>
      <c r="BO5112" s="177" t="s">
        <v>3078</v>
      </c>
      <c r="BU5112" s="177" t="s">
        <v>9989</v>
      </c>
      <c r="BV5112" s="177" t="s">
        <v>1496</v>
      </c>
      <c r="BW5112" s="177" t="s">
        <v>3078</v>
      </c>
    </row>
    <row r="5113" spans="51:75" x14ac:dyDescent="0.3">
      <c r="AY5113" s="226" t="e">
        <f>VLOOKUP(C5113,#REF!, 2,FALSE)</f>
        <v>#REF!</v>
      </c>
      <c r="BM5113" s="177" t="s">
        <v>9990</v>
      </c>
      <c r="BN5113" s="177" t="s">
        <v>803</v>
      </c>
      <c r="BO5113" s="177" t="s">
        <v>9991</v>
      </c>
      <c r="BU5113" s="177" t="s">
        <v>9990</v>
      </c>
      <c r="BV5113" s="177" t="s">
        <v>803</v>
      </c>
      <c r="BW5113" s="177" t="s">
        <v>9991</v>
      </c>
    </row>
    <row r="5114" spans="51:75" x14ac:dyDescent="0.3">
      <c r="AY5114" s="226" t="e">
        <f>VLOOKUP(C5114,#REF!, 2,FALSE)</f>
        <v>#REF!</v>
      </c>
      <c r="BM5114" s="177" t="s">
        <v>9992</v>
      </c>
      <c r="BN5114" s="177" t="s">
        <v>780</v>
      </c>
      <c r="BO5114" s="177" t="s">
        <v>638</v>
      </c>
      <c r="BU5114" s="177" t="s">
        <v>9992</v>
      </c>
      <c r="BV5114" s="177" t="s">
        <v>780</v>
      </c>
      <c r="BW5114" s="177" t="s">
        <v>638</v>
      </c>
    </row>
    <row r="5115" spans="51:75" x14ac:dyDescent="0.3">
      <c r="AY5115" s="226" t="e">
        <f>VLOOKUP(C5115,#REF!, 2,FALSE)</f>
        <v>#REF!</v>
      </c>
      <c r="BM5115" s="177" t="s">
        <v>9993</v>
      </c>
      <c r="BN5115" s="177" t="s">
        <v>1070</v>
      </c>
      <c r="BO5115" s="177" t="s">
        <v>1448</v>
      </c>
      <c r="BU5115" s="177" t="s">
        <v>9993</v>
      </c>
      <c r="BV5115" s="177" t="s">
        <v>1070</v>
      </c>
      <c r="BW5115" s="177" t="s">
        <v>1448</v>
      </c>
    </row>
    <row r="5116" spans="51:75" x14ac:dyDescent="0.3">
      <c r="AY5116" s="226" t="e">
        <f>VLOOKUP(C5116,#REF!, 2,FALSE)</f>
        <v>#REF!</v>
      </c>
      <c r="BM5116" s="177" t="s">
        <v>9994</v>
      </c>
      <c r="BN5116" s="177" t="s">
        <v>661</v>
      </c>
      <c r="BO5116" s="177" t="s">
        <v>9995</v>
      </c>
      <c r="BU5116" s="177" t="s">
        <v>9994</v>
      </c>
      <c r="BV5116" s="177" t="s">
        <v>661</v>
      </c>
      <c r="BW5116" s="177" t="s">
        <v>9995</v>
      </c>
    </row>
    <row r="5117" spans="51:75" x14ac:dyDescent="0.3">
      <c r="AY5117" s="226" t="e">
        <f>VLOOKUP(C5117,#REF!, 2,FALSE)</f>
        <v>#REF!</v>
      </c>
      <c r="BM5117" s="177" t="s">
        <v>9996</v>
      </c>
      <c r="BN5117" s="177" t="s">
        <v>667</v>
      </c>
      <c r="BO5117" s="177" t="s">
        <v>6806</v>
      </c>
      <c r="BU5117" s="177" t="s">
        <v>9996</v>
      </c>
      <c r="BV5117" s="177" t="s">
        <v>667</v>
      </c>
      <c r="BW5117" s="177" t="s">
        <v>6806</v>
      </c>
    </row>
    <row r="5118" spans="51:75" x14ac:dyDescent="0.3">
      <c r="AY5118" s="226" t="e">
        <f>VLOOKUP(C5118,#REF!, 2,FALSE)</f>
        <v>#REF!</v>
      </c>
      <c r="BM5118" s="177" t="s">
        <v>9997</v>
      </c>
      <c r="BN5118" s="177" t="s">
        <v>16979</v>
      </c>
      <c r="BO5118" s="177" t="s">
        <v>9998</v>
      </c>
      <c r="BU5118" s="177" t="s">
        <v>9997</v>
      </c>
      <c r="BV5118" s="177" t="s">
        <v>16979</v>
      </c>
      <c r="BW5118" s="177" t="s">
        <v>9998</v>
      </c>
    </row>
    <row r="5119" spans="51:75" x14ac:dyDescent="0.3">
      <c r="AY5119" s="226" t="e">
        <f>VLOOKUP(C5119,#REF!, 2,FALSE)</f>
        <v>#REF!</v>
      </c>
      <c r="BM5119" s="177" t="s">
        <v>10000</v>
      </c>
      <c r="BN5119" s="177" t="s">
        <v>631</v>
      </c>
      <c r="BO5119" s="177" t="s">
        <v>2063</v>
      </c>
      <c r="BU5119" s="177" t="s">
        <v>10000</v>
      </c>
      <c r="BV5119" s="177" t="s">
        <v>631</v>
      </c>
      <c r="BW5119" s="177" t="s">
        <v>2063</v>
      </c>
    </row>
    <row r="5120" spans="51:75" x14ac:dyDescent="0.3">
      <c r="AY5120" s="226" t="e">
        <f>VLOOKUP(C5120,#REF!, 2,FALSE)</f>
        <v>#REF!</v>
      </c>
      <c r="BM5120" s="177" t="s">
        <v>330</v>
      </c>
      <c r="BN5120" s="177" t="s">
        <v>2983</v>
      </c>
      <c r="BO5120" s="177" t="s">
        <v>2983</v>
      </c>
      <c r="BU5120" s="177" t="s">
        <v>330</v>
      </c>
      <c r="BV5120" s="177" t="s">
        <v>2983</v>
      </c>
      <c r="BW5120" s="177" t="s">
        <v>2983</v>
      </c>
    </row>
    <row r="5121" spans="51:75" x14ac:dyDescent="0.3">
      <c r="AY5121" s="226" t="e">
        <f>VLOOKUP(C5121,#REF!, 2,FALSE)</f>
        <v>#REF!</v>
      </c>
      <c r="BM5121" s="177" t="s">
        <v>10001</v>
      </c>
      <c r="BN5121" s="177" t="s">
        <v>2983</v>
      </c>
      <c r="BO5121" s="177" t="s">
        <v>1062</v>
      </c>
      <c r="BU5121" s="177" t="s">
        <v>10001</v>
      </c>
      <c r="BV5121" s="177" t="s">
        <v>2983</v>
      </c>
      <c r="BW5121" s="177" t="s">
        <v>1062</v>
      </c>
    </row>
    <row r="5122" spans="51:75" x14ac:dyDescent="0.3">
      <c r="AY5122" s="226" t="e">
        <f>VLOOKUP(C5122,#REF!, 2,FALSE)</f>
        <v>#REF!</v>
      </c>
      <c r="BM5122" s="177" t="s">
        <v>10002</v>
      </c>
      <c r="BN5122" s="177" t="s">
        <v>16979</v>
      </c>
      <c r="BO5122" s="177" t="s">
        <v>2874</v>
      </c>
      <c r="BU5122" s="177" t="s">
        <v>10002</v>
      </c>
      <c r="BV5122" s="177" t="s">
        <v>16979</v>
      </c>
      <c r="BW5122" s="177" t="s">
        <v>2874</v>
      </c>
    </row>
    <row r="5123" spans="51:75" x14ac:dyDescent="0.3">
      <c r="AY5123" s="226" t="e">
        <f>VLOOKUP(C5123,#REF!, 2,FALSE)</f>
        <v>#REF!</v>
      </c>
      <c r="BM5123" s="177" t="s">
        <v>10003</v>
      </c>
      <c r="BN5123" s="177" t="s">
        <v>2983</v>
      </c>
      <c r="BO5123" s="177" t="s">
        <v>2983</v>
      </c>
      <c r="BU5123" s="177" t="s">
        <v>10003</v>
      </c>
      <c r="BV5123" s="177" t="s">
        <v>2983</v>
      </c>
      <c r="BW5123" s="177" t="s">
        <v>2983</v>
      </c>
    </row>
    <row r="5124" spans="51:75" x14ac:dyDescent="0.3">
      <c r="AY5124" s="226" t="e">
        <f>VLOOKUP(C5124,#REF!, 2,FALSE)</f>
        <v>#REF!</v>
      </c>
      <c r="BM5124" s="177" t="s">
        <v>10004</v>
      </c>
      <c r="BN5124" s="177" t="s">
        <v>16979</v>
      </c>
      <c r="BO5124" s="177" t="s">
        <v>10005</v>
      </c>
      <c r="BU5124" s="177" t="s">
        <v>10004</v>
      </c>
      <c r="BV5124" s="177" t="s">
        <v>16979</v>
      </c>
      <c r="BW5124" s="177" t="s">
        <v>10005</v>
      </c>
    </row>
    <row r="5125" spans="51:75" x14ac:dyDescent="0.3">
      <c r="AY5125" s="226" t="e">
        <f>VLOOKUP(C5125,#REF!, 2,FALSE)</f>
        <v>#REF!</v>
      </c>
      <c r="BM5125" s="177" t="s">
        <v>10006</v>
      </c>
      <c r="BN5125" s="177" t="s">
        <v>2983</v>
      </c>
      <c r="BO5125" s="177" t="s">
        <v>10007</v>
      </c>
      <c r="BU5125" s="177" t="s">
        <v>10006</v>
      </c>
      <c r="BV5125" s="177" t="s">
        <v>2983</v>
      </c>
      <c r="BW5125" s="177" t="s">
        <v>10007</v>
      </c>
    </row>
    <row r="5126" spans="51:75" x14ac:dyDescent="0.3">
      <c r="AY5126" s="226" t="e">
        <f>VLOOKUP(C5126,#REF!, 2,FALSE)</f>
        <v>#REF!</v>
      </c>
      <c r="BM5126" s="177" t="s">
        <v>10008</v>
      </c>
      <c r="BN5126" s="177" t="s">
        <v>2983</v>
      </c>
      <c r="BO5126" s="177" t="s">
        <v>1791</v>
      </c>
      <c r="BU5126" s="177" t="s">
        <v>10008</v>
      </c>
      <c r="BV5126" s="177" t="s">
        <v>2983</v>
      </c>
      <c r="BW5126" s="177" t="s">
        <v>1791</v>
      </c>
    </row>
    <row r="5127" spans="51:75" x14ac:dyDescent="0.3">
      <c r="AY5127" s="226" t="e">
        <f>VLOOKUP(C5127,#REF!, 2,FALSE)</f>
        <v>#REF!</v>
      </c>
      <c r="BM5127" s="177" t="s">
        <v>10009</v>
      </c>
      <c r="BN5127" s="177" t="s">
        <v>841</v>
      </c>
      <c r="BO5127" s="177" t="s">
        <v>1386</v>
      </c>
      <c r="BU5127" s="177" t="s">
        <v>10009</v>
      </c>
      <c r="BV5127" s="177" t="s">
        <v>841</v>
      </c>
      <c r="BW5127" s="177" t="s">
        <v>1386</v>
      </c>
    </row>
    <row r="5128" spans="51:75" x14ac:dyDescent="0.3">
      <c r="AY5128" s="226" t="e">
        <f>VLOOKUP(C5128,#REF!, 2,FALSE)</f>
        <v>#REF!</v>
      </c>
      <c r="BM5128" s="177" t="s">
        <v>10010</v>
      </c>
      <c r="BN5128" s="177" t="s">
        <v>928</v>
      </c>
      <c r="BO5128" s="177" t="s">
        <v>2296</v>
      </c>
      <c r="BU5128" s="177" t="s">
        <v>10010</v>
      </c>
      <c r="BV5128" s="177" t="s">
        <v>928</v>
      </c>
      <c r="BW5128" s="177" t="s">
        <v>2296</v>
      </c>
    </row>
    <row r="5129" spans="51:75" x14ac:dyDescent="0.3">
      <c r="AY5129" s="226" t="e">
        <f>VLOOKUP(C5129,#REF!, 2,FALSE)</f>
        <v>#REF!</v>
      </c>
      <c r="BM5129" s="177" t="s">
        <v>10011</v>
      </c>
      <c r="BN5129" s="177" t="s">
        <v>2983</v>
      </c>
      <c r="BO5129" s="177" t="s">
        <v>2983</v>
      </c>
      <c r="BU5129" s="177" t="s">
        <v>10011</v>
      </c>
      <c r="BV5129" s="177" t="s">
        <v>2983</v>
      </c>
      <c r="BW5129" s="177" t="s">
        <v>2983</v>
      </c>
    </row>
    <row r="5130" spans="51:75" x14ac:dyDescent="0.3">
      <c r="AY5130" s="226" t="e">
        <f>VLOOKUP(C5130,#REF!, 2,FALSE)</f>
        <v>#REF!</v>
      </c>
      <c r="BM5130" s="177" t="s">
        <v>10012</v>
      </c>
      <c r="BN5130" s="177" t="s">
        <v>2983</v>
      </c>
      <c r="BO5130" s="177" t="s">
        <v>914</v>
      </c>
      <c r="BU5130" s="177" t="s">
        <v>10012</v>
      </c>
      <c r="BV5130" s="177" t="s">
        <v>2983</v>
      </c>
      <c r="BW5130" s="177" t="s">
        <v>914</v>
      </c>
    </row>
    <row r="5131" spans="51:75" x14ac:dyDescent="0.3">
      <c r="AY5131" s="226" t="e">
        <f>VLOOKUP(C5131,#REF!, 2,FALSE)</f>
        <v>#REF!</v>
      </c>
      <c r="BM5131" s="177" t="s">
        <v>1802</v>
      </c>
      <c r="BN5131" s="177" t="s">
        <v>2983</v>
      </c>
      <c r="BO5131" s="177" t="s">
        <v>6770</v>
      </c>
      <c r="BU5131" s="177" t="s">
        <v>1802</v>
      </c>
      <c r="BV5131" s="177" t="s">
        <v>2983</v>
      </c>
      <c r="BW5131" s="177" t="s">
        <v>6770</v>
      </c>
    </row>
    <row r="5132" spans="51:75" x14ac:dyDescent="0.3">
      <c r="AY5132" s="226" t="e">
        <f>VLOOKUP(C5132,#REF!, 2,FALSE)</f>
        <v>#REF!</v>
      </c>
      <c r="BM5132" s="177" t="s">
        <v>10013</v>
      </c>
      <c r="BN5132" s="177" t="s">
        <v>2983</v>
      </c>
      <c r="BO5132" s="177" t="s">
        <v>10014</v>
      </c>
      <c r="BU5132" s="177" t="s">
        <v>10013</v>
      </c>
      <c r="BV5132" s="177" t="s">
        <v>2983</v>
      </c>
      <c r="BW5132" s="177" t="s">
        <v>10014</v>
      </c>
    </row>
    <row r="5133" spans="51:75" x14ac:dyDescent="0.3">
      <c r="AY5133" s="226" t="e">
        <f>VLOOKUP(C5133,#REF!, 2,FALSE)</f>
        <v>#REF!</v>
      </c>
      <c r="BM5133" s="177" t="s">
        <v>10016</v>
      </c>
      <c r="BN5133" s="177" t="s">
        <v>2983</v>
      </c>
      <c r="BO5133" s="177" t="s">
        <v>10017</v>
      </c>
      <c r="BU5133" s="177" t="s">
        <v>10016</v>
      </c>
      <c r="BV5133" s="177" t="s">
        <v>2983</v>
      </c>
      <c r="BW5133" s="177" t="s">
        <v>10017</v>
      </c>
    </row>
    <row r="5134" spans="51:75" x14ac:dyDescent="0.3">
      <c r="AY5134" s="226" t="e">
        <f>VLOOKUP(C5134,#REF!, 2,FALSE)</f>
        <v>#REF!</v>
      </c>
      <c r="BM5134" s="177" t="s">
        <v>1803</v>
      </c>
      <c r="BN5134" s="177" t="s">
        <v>2983</v>
      </c>
      <c r="BO5134" s="177" t="s">
        <v>2983</v>
      </c>
      <c r="BU5134" s="177" t="s">
        <v>1803</v>
      </c>
      <c r="BV5134" s="177" t="s">
        <v>2983</v>
      </c>
      <c r="BW5134" s="177" t="s">
        <v>2983</v>
      </c>
    </row>
    <row r="5135" spans="51:75" x14ac:dyDescent="0.3">
      <c r="AY5135" s="226" t="e">
        <f>VLOOKUP(C5135,#REF!, 2,FALSE)</f>
        <v>#REF!</v>
      </c>
      <c r="BM5135" s="177" t="s">
        <v>1807</v>
      </c>
      <c r="BN5135" s="177" t="s">
        <v>2983</v>
      </c>
      <c r="BO5135" s="177" t="s">
        <v>10018</v>
      </c>
      <c r="BU5135" s="177" t="s">
        <v>1807</v>
      </c>
      <c r="BV5135" s="177" t="s">
        <v>2983</v>
      </c>
      <c r="BW5135" s="177" t="s">
        <v>10018</v>
      </c>
    </row>
    <row r="5136" spans="51:75" x14ac:dyDescent="0.3">
      <c r="AY5136" s="226" t="e">
        <f>VLOOKUP(C5136,#REF!, 2,FALSE)</f>
        <v>#REF!</v>
      </c>
      <c r="BM5136" s="177" t="s">
        <v>10019</v>
      </c>
      <c r="BN5136" s="177" t="s">
        <v>2983</v>
      </c>
      <c r="BO5136" s="177" t="s">
        <v>9521</v>
      </c>
      <c r="BU5136" s="177" t="s">
        <v>10019</v>
      </c>
      <c r="BV5136" s="177" t="s">
        <v>2983</v>
      </c>
      <c r="BW5136" s="177" t="s">
        <v>9521</v>
      </c>
    </row>
    <row r="5137" spans="51:75" x14ac:dyDescent="0.3">
      <c r="AY5137" s="226" t="e">
        <f>VLOOKUP(C5137,#REF!, 2,FALSE)</f>
        <v>#REF!</v>
      </c>
      <c r="BM5137" s="177" t="s">
        <v>10022</v>
      </c>
      <c r="BN5137" s="177" t="s">
        <v>2983</v>
      </c>
      <c r="BO5137" s="177" t="s">
        <v>9521</v>
      </c>
      <c r="BU5137" s="177" t="s">
        <v>10022</v>
      </c>
      <c r="BV5137" s="177" t="s">
        <v>2983</v>
      </c>
      <c r="BW5137" s="177" t="s">
        <v>9521</v>
      </c>
    </row>
    <row r="5138" spans="51:75" x14ac:dyDescent="0.3">
      <c r="AY5138" s="226" t="e">
        <f>VLOOKUP(C5138,#REF!, 2,FALSE)</f>
        <v>#REF!</v>
      </c>
      <c r="BM5138" s="177" t="s">
        <v>10023</v>
      </c>
      <c r="BN5138" s="177" t="s">
        <v>2983</v>
      </c>
      <c r="BO5138" s="177" t="s">
        <v>10024</v>
      </c>
      <c r="BU5138" s="177" t="s">
        <v>10023</v>
      </c>
      <c r="BV5138" s="177" t="s">
        <v>2983</v>
      </c>
      <c r="BW5138" s="177" t="s">
        <v>10024</v>
      </c>
    </row>
    <row r="5139" spans="51:75" x14ac:dyDescent="0.3">
      <c r="AY5139" s="226" t="e">
        <f>VLOOKUP(C5139,#REF!, 2,FALSE)</f>
        <v>#REF!</v>
      </c>
      <c r="BM5139" s="177" t="s">
        <v>10025</v>
      </c>
      <c r="BN5139" s="177" t="s">
        <v>2983</v>
      </c>
      <c r="BO5139" s="177" t="s">
        <v>4874</v>
      </c>
      <c r="BU5139" s="177" t="s">
        <v>10025</v>
      </c>
      <c r="BV5139" s="177" t="s">
        <v>2983</v>
      </c>
      <c r="BW5139" s="177" t="s">
        <v>4874</v>
      </c>
    </row>
    <row r="5140" spans="51:75" x14ac:dyDescent="0.3">
      <c r="AY5140" s="226" t="e">
        <f>VLOOKUP(C5140,#REF!, 2,FALSE)</f>
        <v>#REF!</v>
      </c>
      <c r="BM5140" s="177" t="s">
        <v>10026</v>
      </c>
      <c r="BN5140" s="177" t="s">
        <v>2983</v>
      </c>
      <c r="BO5140" s="177" t="s">
        <v>10027</v>
      </c>
      <c r="BU5140" s="177" t="s">
        <v>10026</v>
      </c>
      <c r="BV5140" s="177" t="s">
        <v>2983</v>
      </c>
      <c r="BW5140" s="177" t="s">
        <v>10027</v>
      </c>
    </row>
    <row r="5141" spans="51:75" x14ac:dyDescent="0.3">
      <c r="AY5141" s="226" t="e">
        <f>VLOOKUP(C5141,#REF!, 2,FALSE)</f>
        <v>#REF!</v>
      </c>
      <c r="BM5141" s="177" t="s">
        <v>10028</v>
      </c>
      <c r="BN5141" s="177" t="s">
        <v>621</v>
      </c>
      <c r="BO5141" s="177" t="s">
        <v>10029</v>
      </c>
      <c r="BU5141" s="177" t="s">
        <v>10028</v>
      </c>
      <c r="BV5141" s="177" t="s">
        <v>621</v>
      </c>
      <c r="BW5141" s="177" t="s">
        <v>10029</v>
      </c>
    </row>
    <row r="5142" spans="51:75" x14ac:dyDescent="0.3">
      <c r="AY5142" s="226" t="e">
        <f>VLOOKUP(C5142,#REF!, 2,FALSE)</f>
        <v>#REF!</v>
      </c>
      <c r="BM5142" s="177" t="s">
        <v>10030</v>
      </c>
      <c r="BN5142" s="177" t="s">
        <v>637</v>
      </c>
      <c r="BO5142" s="177" t="s">
        <v>7467</v>
      </c>
      <c r="BU5142" s="177" t="s">
        <v>10030</v>
      </c>
      <c r="BV5142" s="177" t="s">
        <v>637</v>
      </c>
      <c r="BW5142" s="177" t="s">
        <v>7467</v>
      </c>
    </row>
    <row r="5143" spans="51:75" x14ac:dyDescent="0.3">
      <c r="AY5143" s="226" t="e">
        <f>VLOOKUP(C5143,#REF!, 2,FALSE)</f>
        <v>#REF!</v>
      </c>
      <c r="BM5143" s="177" t="s">
        <v>10031</v>
      </c>
      <c r="BN5143" s="177" t="s">
        <v>667</v>
      </c>
      <c r="BO5143" s="177" t="s">
        <v>10032</v>
      </c>
      <c r="BU5143" s="177" t="s">
        <v>10031</v>
      </c>
      <c r="BV5143" s="177" t="s">
        <v>667</v>
      </c>
      <c r="BW5143" s="177" t="s">
        <v>10032</v>
      </c>
    </row>
    <row r="5144" spans="51:75" x14ac:dyDescent="0.3">
      <c r="AY5144" s="226" t="e">
        <f>VLOOKUP(C5144,#REF!, 2,FALSE)</f>
        <v>#REF!</v>
      </c>
      <c r="BM5144" s="177" t="s">
        <v>10033</v>
      </c>
      <c r="BN5144" s="177" t="s">
        <v>623</v>
      </c>
      <c r="BO5144" s="177" t="s">
        <v>7667</v>
      </c>
      <c r="BU5144" s="177" t="s">
        <v>10033</v>
      </c>
      <c r="BV5144" s="177" t="s">
        <v>623</v>
      </c>
      <c r="BW5144" s="177" t="s">
        <v>7667</v>
      </c>
    </row>
    <row r="5145" spans="51:75" x14ac:dyDescent="0.3">
      <c r="AY5145" s="226" t="e">
        <f>VLOOKUP(C5145,#REF!, 2,FALSE)</f>
        <v>#REF!</v>
      </c>
      <c r="BM5145" s="177" t="s">
        <v>1808</v>
      </c>
      <c r="BN5145" s="177" t="s">
        <v>655</v>
      </c>
      <c r="BO5145" s="177" t="s">
        <v>10034</v>
      </c>
      <c r="BU5145" s="177" t="s">
        <v>1808</v>
      </c>
      <c r="BV5145" s="177" t="s">
        <v>655</v>
      </c>
      <c r="BW5145" s="177" t="s">
        <v>10034</v>
      </c>
    </row>
    <row r="5146" spans="51:75" x14ac:dyDescent="0.3">
      <c r="AY5146" s="226" t="e">
        <f>VLOOKUP(C5146,#REF!, 2,FALSE)</f>
        <v>#REF!</v>
      </c>
      <c r="BM5146" s="177" t="s">
        <v>10035</v>
      </c>
      <c r="BN5146" s="177" t="s">
        <v>2983</v>
      </c>
      <c r="BO5146" s="177" t="s">
        <v>2983</v>
      </c>
      <c r="BU5146" s="177" t="s">
        <v>10035</v>
      </c>
      <c r="BV5146" s="177" t="s">
        <v>2983</v>
      </c>
      <c r="BW5146" s="177" t="s">
        <v>2983</v>
      </c>
    </row>
    <row r="5147" spans="51:75" x14ac:dyDescent="0.3">
      <c r="AY5147" s="226" t="e">
        <f>VLOOKUP(C5147,#REF!, 2,FALSE)</f>
        <v>#REF!</v>
      </c>
      <c r="BM5147" s="177" t="s">
        <v>10036</v>
      </c>
      <c r="BN5147" s="177" t="s">
        <v>2983</v>
      </c>
      <c r="BO5147" s="177" t="s">
        <v>2983</v>
      </c>
      <c r="BU5147" s="177" t="s">
        <v>10036</v>
      </c>
      <c r="BV5147" s="177" t="s">
        <v>2983</v>
      </c>
      <c r="BW5147" s="177" t="s">
        <v>2983</v>
      </c>
    </row>
    <row r="5148" spans="51:75" x14ac:dyDescent="0.3">
      <c r="AY5148" s="226" t="e">
        <f>VLOOKUP(C5148,#REF!, 2,FALSE)</f>
        <v>#REF!</v>
      </c>
      <c r="BM5148" s="177" t="s">
        <v>10037</v>
      </c>
      <c r="BN5148" s="177" t="s">
        <v>2983</v>
      </c>
      <c r="BO5148" s="177" t="s">
        <v>1054</v>
      </c>
      <c r="BU5148" s="177" t="s">
        <v>10037</v>
      </c>
      <c r="BV5148" s="177" t="s">
        <v>2983</v>
      </c>
      <c r="BW5148" s="177" t="s">
        <v>1054</v>
      </c>
    </row>
    <row r="5149" spans="51:75" x14ac:dyDescent="0.3">
      <c r="AY5149" s="226" t="e">
        <f>VLOOKUP(C5149,#REF!, 2,FALSE)</f>
        <v>#REF!</v>
      </c>
      <c r="BM5149" s="177" t="s">
        <v>10039</v>
      </c>
      <c r="BN5149" s="177" t="s">
        <v>2983</v>
      </c>
      <c r="BO5149" s="177" t="s">
        <v>8912</v>
      </c>
      <c r="BU5149" s="177" t="s">
        <v>10039</v>
      </c>
      <c r="BV5149" s="177" t="s">
        <v>2983</v>
      </c>
      <c r="BW5149" s="177" t="s">
        <v>8912</v>
      </c>
    </row>
    <row r="5150" spans="51:75" x14ac:dyDescent="0.3">
      <c r="AY5150" s="226" t="e">
        <f>VLOOKUP(C5150,#REF!, 2,FALSE)</f>
        <v>#REF!</v>
      </c>
      <c r="BM5150" s="177" t="s">
        <v>10040</v>
      </c>
      <c r="BN5150" s="177" t="s">
        <v>2983</v>
      </c>
      <c r="BO5150" s="177" t="s">
        <v>1054</v>
      </c>
      <c r="BU5150" s="177" t="s">
        <v>10040</v>
      </c>
      <c r="BV5150" s="177" t="s">
        <v>2983</v>
      </c>
      <c r="BW5150" s="177" t="s">
        <v>1054</v>
      </c>
    </row>
    <row r="5151" spans="51:75" x14ac:dyDescent="0.3">
      <c r="AY5151" s="226" t="e">
        <f>VLOOKUP(C5151,#REF!, 2,FALSE)</f>
        <v>#REF!</v>
      </c>
      <c r="BM5151" s="177" t="s">
        <v>10041</v>
      </c>
      <c r="BN5151" s="177" t="s">
        <v>2983</v>
      </c>
      <c r="BO5151" s="177" t="s">
        <v>2983</v>
      </c>
      <c r="BU5151" s="177" t="s">
        <v>10041</v>
      </c>
      <c r="BV5151" s="177" t="s">
        <v>2983</v>
      </c>
      <c r="BW5151" s="177" t="s">
        <v>2983</v>
      </c>
    </row>
    <row r="5152" spans="51:75" x14ac:dyDescent="0.3">
      <c r="AY5152" s="226" t="e">
        <f>VLOOKUP(C5152,#REF!, 2,FALSE)</f>
        <v>#REF!</v>
      </c>
      <c r="BM5152" s="177" t="s">
        <v>1809</v>
      </c>
      <c r="BN5152" s="177" t="s">
        <v>2983</v>
      </c>
      <c r="BO5152" s="177" t="s">
        <v>10042</v>
      </c>
      <c r="BU5152" s="177" t="s">
        <v>1809</v>
      </c>
      <c r="BV5152" s="177" t="s">
        <v>2983</v>
      </c>
      <c r="BW5152" s="177" t="s">
        <v>10042</v>
      </c>
    </row>
    <row r="5153" spans="51:75" x14ac:dyDescent="0.3">
      <c r="AY5153" s="226" t="e">
        <f>VLOOKUP(C5153,#REF!, 2,FALSE)</f>
        <v>#REF!</v>
      </c>
      <c r="BM5153" s="177" t="s">
        <v>337</v>
      </c>
      <c r="BN5153" s="177" t="s">
        <v>2983</v>
      </c>
      <c r="BO5153" s="177" t="s">
        <v>10043</v>
      </c>
      <c r="BU5153" s="177" t="s">
        <v>337</v>
      </c>
      <c r="BV5153" s="177" t="s">
        <v>2983</v>
      </c>
      <c r="BW5153" s="177" t="s">
        <v>10043</v>
      </c>
    </row>
    <row r="5154" spans="51:75" x14ac:dyDescent="0.3">
      <c r="AY5154" s="226" t="e">
        <f>VLOOKUP(C5154,#REF!, 2,FALSE)</f>
        <v>#REF!</v>
      </c>
      <c r="BM5154" s="177" t="s">
        <v>10044</v>
      </c>
      <c r="BN5154" s="177" t="s">
        <v>862</v>
      </c>
      <c r="BO5154" s="177" t="s">
        <v>8245</v>
      </c>
      <c r="BU5154" s="177" t="s">
        <v>10044</v>
      </c>
      <c r="BV5154" s="177" t="s">
        <v>862</v>
      </c>
      <c r="BW5154" s="177" t="s">
        <v>8245</v>
      </c>
    </row>
    <row r="5155" spans="51:75" x14ac:dyDescent="0.3">
      <c r="AY5155" s="226" t="e">
        <f>VLOOKUP(C5155,#REF!, 2,FALSE)</f>
        <v>#REF!</v>
      </c>
      <c r="BM5155" s="177" t="s">
        <v>10045</v>
      </c>
      <c r="BN5155" s="177" t="s">
        <v>2983</v>
      </c>
      <c r="BO5155" s="177" t="s">
        <v>9352</v>
      </c>
      <c r="BU5155" s="177" t="s">
        <v>10045</v>
      </c>
      <c r="BV5155" s="177" t="s">
        <v>2983</v>
      </c>
      <c r="BW5155" s="177" t="s">
        <v>9352</v>
      </c>
    </row>
    <row r="5156" spans="51:75" x14ac:dyDescent="0.3">
      <c r="AY5156" s="226" t="e">
        <f>VLOOKUP(C5156,#REF!, 2,FALSE)</f>
        <v>#REF!</v>
      </c>
      <c r="BM5156" s="177" t="s">
        <v>10046</v>
      </c>
      <c r="BN5156" s="177" t="s">
        <v>2983</v>
      </c>
      <c r="BO5156" s="177" t="s">
        <v>10047</v>
      </c>
      <c r="BU5156" s="177" t="s">
        <v>10046</v>
      </c>
      <c r="BV5156" s="177" t="s">
        <v>2983</v>
      </c>
      <c r="BW5156" s="177" t="s">
        <v>10047</v>
      </c>
    </row>
    <row r="5157" spans="51:75" x14ac:dyDescent="0.3">
      <c r="AY5157" s="226" t="e">
        <f>VLOOKUP(C5157,#REF!, 2,FALSE)</f>
        <v>#REF!</v>
      </c>
      <c r="BM5157" s="177" t="s">
        <v>1810</v>
      </c>
      <c r="BN5157" s="177" t="s">
        <v>2983</v>
      </c>
      <c r="BO5157" s="177" t="s">
        <v>10048</v>
      </c>
      <c r="BU5157" s="177" t="s">
        <v>1810</v>
      </c>
      <c r="BV5157" s="177" t="s">
        <v>2983</v>
      </c>
      <c r="BW5157" s="177" t="s">
        <v>10048</v>
      </c>
    </row>
    <row r="5158" spans="51:75" x14ac:dyDescent="0.3">
      <c r="AY5158" s="226" t="e">
        <f>VLOOKUP(C5158,#REF!, 2,FALSE)</f>
        <v>#REF!</v>
      </c>
      <c r="BM5158" s="177" t="s">
        <v>10049</v>
      </c>
      <c r="BN5158" s="177" t="s">
        <v>2983</v>
      </c>
      <c r="BO5158" s="177" t="s">
        <v>9004</v>
      </c>
      <c r="BU5158" s="177" t="s">
        <v>10049</v>
      </c>
      <c r="BV5158" s="177" t="s">
        <v>2983</v>
      </c>
      <c r="BW5158" s="177" t="s">
        <v>9004</v>
      </c>
    </row>
    <row r="5159" spans="51:75" x14ac:dyDescent="0.3">
      <c r="AY5159" s="226" t="e">
        <f>VLOOKUP(C5159,#REF!, 2,FALSE)</f>
        <v>#REF!</v>
      </c>
      <c r="BM5159" s="177" t="s">
        <v>10050</v>
      </c>
      <c r="BN5159" s="177" t="s">
        <v>2983</v>
      </c>
      <c r="BO5159" s="177" t="s">
        <v>7342</v>
      </c>
      <c r="BU5159" s="177" t="s">
        <v>10050</v>
      </c>
      <c r="BV5159" s="177" t="s">
        <v>2983</v>
      </c>
      <c r="BW5159" s="177" t="s">
        <v>7342</v>
      </c>
    </row>
    <row r="5160" spans="51:75" x14ac:dyDescent="0.3">
      <c r="AY5160" s="226" t="e">
        <f>VLOOKUP(C5160,#REF!, 2,FALSE)</f>
        <v>#REF!</v>
      </c>
      <c r="BM5160" s="177" t="s">
        <v>10051</v>
      </c>
      <c r="BN5160" s="177" t="s">
        <v>2983</v>
      </c>
      <c r="BO5160" s="177" t="s">
        <v>1047</v>
      </c>
      <c r="BU5160" s="177" t="s">
        <v>10051</v>
      </c>
      <c r="BV5160" s="177" t="s">
        <v>2983</v>
      </c>
      <c r="BW5160" s="177" t="s">
        <v>1047</v>
      </c>
    </row>
    <row r="5161" spans="51:75" x14ac:dyDescent="0.3">
      <c r="AY5161" s="226" t="e">
        <f>VLOOKUP(C5161,#REF!, 2,FALSE)</f>
        <v>#REF!</v>
      </c>
      <c r="BM5161" s="177" t="s">
        <v>10052</v>
      </c>
      <c r="BN5161" s="177" t="s">
        <v>3005</v>
      </c>
      <c r="BO5161" s="177" t="s">
        <v>3249</v>
      </c>
      <c r="BU5161" s="177" t="s">
        <v>10052</v>
      </c>
      <c r="BV5161" s="177" t="s">
        <v>3005</v>
      </c>
      <c r="BW5161" s="177" t="s">
        <v>3249</v>
      </c>
    </row>
    <row r="5162" spans="51:75" x14ac:dyDescent="0.3">
      <c r="AY5162" s="226" t="e">
        <f>VLOOKUP(C5162,#REF!, 2,FALSE)</f>
        <v>#REF!</v>
      </c>
      <c r="BM5162" s="177" t="s">
        <v>329</v>
      </c>
      <c r="BN5162" s="177" t="s">
        <v>2983</v>
      </c>
      <c r="BO5162" s="177" t="s">
        <v>2983</v>
      </c>
      <c r="BU5162" s="177" t="s">
        <v>329</v>
      </c>
      <c r="BV5162" s="177" t="s">
        <v>2983</v>
      </c>
      <c r="BW5162" s="177" t="s">
        <v>2983</v>
      </c>
    </row>
    <row r="5163" spans="51:75" x14ac:dyDescent="0.3">
      <c r="AY5163" s="226" t="e">
        <f>VLOOKUP(C5163,#REF!, 2,FALSE)</f>
        <v>#REF!</v>
      </c>
      <c r="BM5163" s="177" t="s">
        <v>10053</v>
      </c>
      <c r="BN5163" s="177" t="s">
        <v>3002</v>
      </c>
      <c r="BO5163" s="177" t="s">
        <v>2983</v>
      </c>
      <c r="BU5163" s="177" t="s">
        <v>10053</v>
      </c>
      <c r="BV5163" s="177" t="s">
        <v>3002</v>
      </c>
      <c r="BW5163" s="177" t="s">
        <v>2983</v>
      </c>
    </row>
    <row r="5164" spans="51:75" x14ac:dyDescent="0.3">
      <c r="AY5164" s="226" t="e">
        <f>VLOOKUP(C5164,#REF!, 2,FALSE)</f>
        <v>#REF!</v>
      </c>
      <c r="BM5164" s="177" t="s">
        <v>10054</v>
      </c>
      <c r="BN5164" s="177" t="s">
        <v>1139</v>
      </c>
      <c r="BO5164" s="177" t="s">
        <v>5006</v>
      </c>
      <c r="BU5164" s="177" t="s">
        <v>10054</v>
      </c>
      <c r="BV5164" s="177" t="s">
        <v>1139</v>
      </c>
      <c r="BW5164" s="177" t="s">
        <v>5006</v>
      </c>
    </row>
    <row r="5165" spans="51:75" x14ac:dyDescent="0.3">
      <c r="AY5165" s="226" t="e">
        <f>VLOOKUP(C5165,#REF!, 2,FALSE)</f>
        <v>#REF!</v>
      </c>
      <c r="BM5165" s="177" t="s">
        <v>10055</v>
      </c>
      <c r="BN5165" s="177" t="s">
        <v>2983</v>
      </c>
      <c r="BO5165" s="177" t="s">
        <v>9728</v>
      </c>
      <c r="BU5165" s="177" t="s">
        <v>10055</v>
      </c>
      <c r="BV5165" s="177" t="s">
        <v>2983</v>
      </c>
      <c r="BW5165" s="177" t="s">
        <v>9728</v>
      </c>
    </row>
    <row r="5166" spans="51:75" x14ac:dyDescent="0.3">
      <c r="AY5166" s="226" t="e">
        <f>VLOOKUP(C5166,#REF!, 2,FALSE)</f>
        <v>#REF!</v>
      </c>
      <c r="BM5166" s="177" t="s">
        <v>10056</v>
      </c>
      <c r="BN5166" s="177" t="s">
        <v>2983</v>
      </c>
      <c r="BO5166" s="177" t="s">
        <v>10057</v>
      </c>
      <c r="BU5166" s="177" t="s">
        <v>10056</v>
      </c>
      <c r="BV5166" s="177" t="s">
        <v>2983</v>
      </c>
      <c r="BW5166" s="177" t="s">
        <v>10057</v>
      </c>
    </row>
    <row r="5167" spans="51:75" x14ac:dyDescent="0.3">
      <c r="AY5167" s="226" t="e">
        <f>VLOOKUP(C5167,#REF!, 2,FALSE)</f>
        <v>#REF!</v>
      </c>
      <c r="BM5167" s="177" t="s">
        <v>10058</v>
      </c>
      <c r="BN5167" s="177" t="s">
        <v>2983</v>
      </c>
      <c r="BO5167" s="177" t="s">
        <v>7367</v>
      </c>
      <c r="BU5167" s="177" t="s">
        <v>10058</v>
      </c>
      <c r="BV5167" s="177" t="s">
        <v>2983</v>
      </c>
      <c r="BW5167" s="177" t="s">
        <v>7367</v>
      </c>
    </row>
    <row r="5168" spans="51:75" x14ac:dyDescent="0.3">
      <c r="AY5168" s="226" t="e">
        <f>VLOOKUP(C5168,#REF!, 2,FALSE)</f>
        <v>#REF!</v>
      </c>
      <c r="BM5168" s="177" t="s">
        <v>10059</v>
      </c>
      <c r="BN5168" s="177" t="s">
        <v>2983</v>
      </c>
      <c r="BO5168" s="177" t="s">
        <v>4619</v>
      </c>
      <c r="BU5168" s="177" t="s">
        <v>10059</v>
      </c>
      <c r="BV5168" s="177" t="s">
        <v>2983</v>
      </c>
      <c r="BW5168" s="177" t="s">
        <v>4619</v>
      </c>
    </row>
    <row r="5169" spans="51:75" x14ac:dyDescent="0.3">
      <c r="AY5169" s="226" t="e">
        <f>VLOOKUP(C5169,#REF!, 2,FALSE)</f>
        <v>#REF!</v>
      </c>
      <c r="BM5169" s="177" t="s">
        <v>10060</v>
      </c>
      <c r="BN5169" s="177" t="s">
        <v>780</v>
      </c>
      <c r="BO5169" s="177" t="s">
        <v>996</v>
      </c>
      <c r="BU5169" s="177" t="s">
        <v>10060</v>
      </c>
      <c r="BV5169" s="177" t="s">
        <v>780</v>
      </c>
      <c r="BW5169" s="177" t="s">
        <v>996</v>
      </c>
    </row>
    <row r="5170" spans="51:75" x14ac:dyDescent="0.3">
      <c r="AY5170" s="226" t="e">
        <f>VLOOKUP(C5170,#REF!, 2,FALSE)</f>
        <v>#REF!</v>
      </c>
      <c r="BM5170" s="177" t="s">
        <v>10061</v>
      </c>
      <c r="BN5170" s="177" t="s">
        <v>655</v>
      </c>
      <c r="BO5170" s="177" t="s">
        <v>8881</v>
      </c>
      <c r="BU5170" s="177" t="s">
        <v>10061</v>
      </c>
      <c r="BV5170" s="177" t="s">
        <v>655</v>
      </c>
      <c r="BW5170" s="177" t="s">
        <v>8881</v>
      </c>
    </row>
    <row r="5171" spans="51:75" x14ac:dyDescent="0.3">
      <c r="AY5171" s="226" t="e">
        <f>VLOOKUP(C5171,#REF!, 2,FALSE)</f>
        <v>#REF!</v>
      </c>
      <c r="BM5171" s="177" t="s">
        <v>1813</v>
      </c>
      <c r="BN5171" s="177" t="s">
        <v>852</v>
      </c>
      <c r="BO5171" s="177" t="s">
        <v>3997</v>
      </c>
      <c r="BU5171" s="177" t="s">
        <v>1813</v>
      </c>
      <c r="BV5171" s="177" t="s">
        <v>852</v>
      </c>
      <c r="BW5171" s="177" t="s">
        <v>3997</v>
      </c>
    </row>
    <row r="5172" spans="51:75" x14ac:dyDescent="0.3">
      <c r="AY5172" s="226" t="e">
        <f>VLOOKUP(C5172,#REF!, 2,FALSE)</f>
        <v>#REF!</v>
      </c>
      <c r="BM5172" s="177" t="s">
        <v>10062</v>
      </c>
      <c r="BN5172" s="177" t="s">
        <v>661</v>
      </c>
      <c r="BO5172" s="177" t="s">
        <v>10063</v>
      </c>
      <c r="BU5172" s="177" t="s">
        <v>10062</v>
      </c>
      <c r="BV5172" s="177" t="s">
        <v>661</v>
      </c>
      <c r="BW5172" s="177" t="s">
        <v>10063</v>
      </c>
    </row>
    <row r="5173" spans="51:75" x14ac:dyDescent="0.3">
      <c r="AY5173" s="226" t="e">
        <f>VLOOKUP(C5173,#REF!, 2,FALSE)</f>
        <v>#REF!</v>
      </c>
      <c r="BM5173" s="177" t="s">
        <v>10065</v>
      </c>
      <c r="BN5173" s="177" t="s">
        <v>655</v>
      </c>
      <c r="BO5173" s="177" t="s">
        <v>10066</v>
      </c>
      <c r="BU5173" s="177" t="s">
        <v>10065</v>
      </c>
      <c r="BV5173" s="177" t="s">
        <v>655</v>
      </c>
      <c r="BW5173" s="177" t="s">
        <v>10066</v>
      </c>
    </row>
    <row r="5174" spans="51:75" x14ac:dyDescent="0.3">
      <c r="AY5174" s="226" t="e">
        <f>VLOOKUP(C5174,#REF!, 2,FALSE)</f>
        <v>#REF!</v>
      </c>
      <c r="BM5174" s="177" t="s">
        <v>10068</v>
      </c>
      <c r="BN5174" s="177" t="s">
        <v>637</v>
      </c>
      <c r="BO5174" s="177" t="s">
        <v>8068</v>
      </c>
      <c r="BU5174" s="177" t="s">
        <v>10068</v>
      </c>
      <c r="BV5174" s="177" t="s">
        <v>637</v>
      </c>
      <c r="BW5174" s="177" t="s">
        <v>8068</v>
      </c>
    </row>
    <row r="5175" spans="51:75" x14ac:dyDescent="0.3">
      <c r="AY5175" s="226" t="e">
        <f>VLOOKUP(C5175,#REF!, 2,FALSE)</f>
        <v>#REF!</v>
      </c>
      <c r="BM5175" s="177" t="s">
        <v>10069</v>
      </c>
      <c r="BN5175" s="177" t="s">
        <v>614</v>
      </c>
      <c r="BO5175" s="177" t="s">
        <v>2008</v>
      </c>
      <c r="BU5175" s="177" t="s">
        <v>10069</v>
      </c>
      <c r="BV5175" s="177" t="s">
        <v>614</v>
      </c>
      <c r="BW5175" s="177" t="s">
        <v>2008</v>
      </c>
    </row>
    <row r="5176" spans="51:75" x14ac:dyDescent="0.3">
      <c r="AY5176" s="226" t="e">
        <f>VLOOKUP(C5176,#REF!, 2,FALSE)</f>
        <v>#REF!</v>
      </c>
      <c r="BM5176" s="177" t="s">
        <v>10070</v>
      </c>
      <c r="BN5176" s="177" t="s">
        <v>631</v>
      </c>
      <c r="BO5176" s="177" t="s">
        <v>10071</v>
      </c>
      <c r="BU5176" s="177" t="s">
        <v>10070</v>
      </c>
      <c r="BV5176" s="177" t="s">
        <v>631</v>
      </c>
      <c r="BW5176" s="177" t="s">
        <v>10071</v>
      </c>
    </row>
    <row r="5177" spans="51:75" x14ac:dyDescent="0.3">
      <c r="AY5177" s="226" t="e">
        <f>VLOOKUP(C5177,#REF!, 2,FALSE)</f>
        <v>#REF!</v>
      </c>
      <c r="BM5177" s="177" t="s">
        <v>10072</v>
      </c>
      <c r="BN5177" s="177" t="s">
        <v>3087</v>
      </c>
      <c r="BO5177" s="177" t="s">
        <v>10073</v>
      </c>
      <c r="BU5177" s="177" t="s">
        <v>10072</v>
      </c>
      <c r="BV5177" s="177" t="s">
        <v>3087</v>
      </c>
      <c r="BW5177" s="177" t="s">
        <v>10073</v>
      </c>
    </row>
    <row r="5178" spans="51:75" x14ac:dyDescent="0.3">
      <c r="AY5178" s="226" t="e">
        <f>VLOOKUP(C5178,#REF!, 2,FALSE)</f>
        <v>#REF!</v>
      </c>
      <c r="BM5178" s="177" t="s">
        <v>10074</v>
      </c>
      <c r="BN5178" s="177" t="s">
        <v>810</v>
      </c>
      <c r="BO5178" s="177" t="s">
        <v>10075</v>
      </c>
      <c r="BU5178" s="177" t="s">
        <v>10074</v>
      </c>
      <c r="BV5178" s="177" t="s">
        <v>810</v>
      </c>
      <c r="BW5178" s="177" t="s">
        <v>10075</v>
      </c>
    </row>
    <row r="5179" spans="51:75" x14ac:dyDescent="0.3">
      <c r="AY5179" s="226" t="e">
        <f>VLOOKUP(C5179,#REF!, 2,FALSE)</f>
        <v>#REF!</v>
      </c>
      <c r="BM5179" s="177" t="s">
        <v>10076</v>
      </c>
      <c r="BN5179" s="177" t="s">
        <v>2983</v>
      </c>
      <c r="BO5179" s="177" t="s">
        <v>2983</v>
      </c>
      <c r="BU5179" s="177" t="s">
        <v>10076</v>
      </c>
      <c r="BV5179" s="177" t="s">
        <v>2983</v>
      </c>
      <c r="BW5179" s="177" t="s">
        <v>2983</v>
      </c>
    </row>
    <row r="5180" spans="51:75" x14ac:dyDescent="0.3">
      <c r="AY5180" s="226" t="e">
        <f>VLOOKUP(C5180,#REF!, 2,FALSE)</f>
        <v>#REF!</v>
      </c>
      <c r="BM5180" s="177" t="s">
        <v>10078</v>
      </c>
      <c r="BN5180" s="177" t="s">
        <v>2983</v>
      </c>
      <c r="BO5180" s="177" t="s">
        <v>2983</v>
      </c>
      <c r="BU5180" s="177" t="s">
        <v>10078</v>
      </c>
      <c r="BV5180" s="177" t="s">
        <v>2983</v>
      </c>
      <c r="BW5180" s="177" t="s">
        <v>2983</v>
      </c>
    </row>
    <row r="5181" spans="51:75" x14ac:dyDescent="0.3">
      <c r="AY5181" s="226" t="e">
        <f>VLOOKUP(C5181,#REF!, 2,FALSE)</f>
        <v>#REF!</v>
      </c>
      <c r="BM5181" s="177" t="s">
        <v>10079</v>
      </c>
      <c r="BN5181" s="177" t="s">
        <v>2983</v>
      </c>
      <c r="BO5181" s="177" t="s">
        <v>2983</v>
      </c>
      <c r="BU5181" s="177" t="s">
        <v>10079</v>
      </c>
      <c r="BV5181" s="177" t="s">
        <v>2983</v>
      </c>
      <c r="BW5181" s="177" t="s">
        <v>2983</v>
      </c>
    </row>
    <row r="5182" spans="51:75" x14ac:dyDescent="0.3">
      <c r="AY5182" s="226" t="e">
        <f>VLOOKUP(C5182,#REF!, 2,FALSE)</f>
        <v>#REF!</v>
      </c>
      <c r="BM5182" s="177" t="s">
        <v>10081</v>
      </c>
      <c r="BN5182" s="177" t="s">
        <v>2983</v>
      </c>
      <c r="BO5182" s="177" t="s">
        <v>2983</v>
      </c>
      <c r="BU5182" s="177" t="s">
        <v>10081</v>
      </c>
      <c r="BV5182" s="177" t="s">
        <v>2983</v>
      </c>
      <c r="BW5182" s="177" t="s">
        <v>2983</v>
      </c>
    </row>
    <row r="5183" spans="51:75" x14ac:dyDescent="0.3">
      <c r="AY5183" s="226" t="e">
        <f>VLOOKUP(C5183,#REF!, 2,FALSE)</f>
        <v>#REF!</v>
      </c>
      <c r="BM5183" s="177" t="s">
        <v>10082</v>
      </c>
      <c r="BN5183" s="177" t="s">
        <v>2983</v>
      </c>
      <c r="BO5183" s="177" t="s">
        <v>2983</v>
      </c>
      <c r="BU5183" s="177" t="s">
        <v>10082</v>
      </c>
      <c r="BV5183" s="177" t="s">
        <v>2983</v>
      </c>
      <c r="BW5183" s="177" t="s">
        <v>2983</v>
      </c>
    </row>
    <row r="5184" spans="51:75" x14ac:dyDescent="0.3">
      <c r="AY5184" s="226" t="e">
        <f>VLOOKUP(C5184,#REF!, 2,FALSE)</f>
        <v>#REF!</v>
      </c>
      <c r="BM5184" s="177" t="s">
        <v>10083</v>
      </c>
      <c r="BN5184" s="177" t="s">
        <v>2983</v>
      </c>
      <c r="BO5184" s="177" t="s">
        <v>2983</v>
      </c>
      <c r="BU5184" s="177" t="s">
        <v>10083</v>
      </c>
      <c r="BV5184" s="177" t="s">
        <v>2983</v>
      </c>
      <c r="BW5184" s="177" t="s">
        <v>2983</v>
      </c>
    </row>
    <row r="5185" spans="51:75" x14ac:dyDescent="0.3">
      <c r="AY5185" s="226" t="e">
        <f>VLOOKUP(C5185,#REF!, 2,FALSE)</f>
        <v>#REF!</v>
      </c>
      <c r="BM5185" s="177" t="s">
        <v>10084</v>
      </c>
      <c r="BN5185" s="177" t="s">
        <v>2983</v>
      </c>
      <c r="BO5185" s="177" t="s">
        <v>2983</v>
      </c>
      <c r="BU5185" s="177" t="s">
        <v>10084</v>
      </c>
      <c r="BV5185" s="177" t="s">
        <v>2983</v>
      </c>
      <c r="BW5185" s="177" t="s">
        <v>2983</v>
      </c>
    </row>
    <row r="5186" spans="51:75" x14ac:dyDescent="0.3">
      <c r="AY5186" s="226" t="e">
        <f>VLOOKUP(C5186,#REF!, 2,FALSE)</f>
        <v>#REF!</v>
      </c>
      <c r="BM5186" s="177" t="s">
        <v>10085</v>
      </c>
      <c r="BN5186" s="177" t="s">
        <v>2983</v>
      </c>
      <c r="BO5186" s="177" t="s">
        <v>2983</v>
      </c>
      <c r="BU5186" s="177" t="s">
        <v>10085</v>
      </c>
      <c r="BV5186" s="177" t="s">
        <v>2983</v>
      </c>
      <c r="BW5186" s="177" t="s">
        <v>2983</v>
      </c>
    </row>
    <row r="5187" spans="51:75" x14ac:dyDescent="0.3">
      <c r="AY5187" s="226" t="e">
        <f>VLOOKUP(C5187,#REF!, 2,FALSE)</f>
        <v>#REF!</v>
      </c>
      <c r="BM5187" s="177" t="s">
        <v>10086</v>
      </c>
      <c r="BN5187" s="177" t="s">
        <v>3199</v>
      </c>
      <c r="BO5187" s="177" t="s">
        <v>3061</v>
      </c>
      <c r="BU5187" s="177" t="s">
        <v>10086</v>
      </c>
      <c r="BV5187" s="177" t="s">
        <v>3199</v>
      </c>
      <c r="BW5187" s="177" t="s">
        <v>3061</v>
      </c>
    </row>
    <row r="5188" spans="51:75" x14ac:dyDescent="0.3">
      <c r="AY5188" s="226" t="e">
        <f>VLOOKUP(C5188,#REF!, 2,FALSE)</f>
        <v>#REF!</v>
      </c>
      <c r="BM5188" s="177" t="s">
        <v>1814</v>
      </c>
      <c r="BN5188" s="177" t="s">
        <v>862</v>
      </c>
      <c r="BO5188" s="177" t="s">
        <v>6656</v>
      </c>
      <c r="BU5188" s="177" t="s">
        <v>1814</v>
      </c>
      <c r="BV5188" s="177" t="s">
        <v>862</v>
      </c>
      <c r="BW5188" s="177" t="s">
        <v>6656</v>
      </c>
    </row>
    <row r="5189" spans="51:75" x14ac:dyDescent="0.3">
      <c r="AY5189" s="226" t="e">
        <f>VLOOKUP(C5189,#REF!, 2,FALSE)</f>
        <v>#REF!</v>
      </c>
      <c r="BM5189" s="177" t="s">
        <v>1815</v>
      </c>
      <c r="BN5189" s="177" t="s">
        <v>862</v>
      </c>
      <c r="BO5189" s="177" t="s">
        <v>10088</v>
      </c>
      <c r="BU5189" s="177" t="s">
        <v>1815</v>
      </c>
      <c r="BV5189" s="177" t="s">
        <v>862</v>
      </c>
      <c r="BW5189" s="177" t="s">
        <v>10088</v>
      </c>
    </row>
    <row r="5190" spans="51:75" x14ac:dyDescent="0.3">
      <c r="AY5190" s="226" t="e">
        <f>VLOOKUP(C5190,#REF!, 2,FALSE)</f>
        <v>#REF!</v>
      </c>
      <c r="BM5190" s="177" t="s">
        <v>10089</v>
      </c>
      <c r="BN5190" s="177" t="s">
        <v>3199</v>
      </c>
      <c r="BO5190" s="177" t="s">
        <v>5709</v>
      </c>
      <c r="BU5190" s="177" t="s">
        <v>10089</v>
      </c>
      <c r="BV5190" s="177" t="s">
        <v>3199</v>
      </c>
      <c r="BW5190" s="177" t="s">
        <v>5709</v>
      </c>
    </row>
    <row r="5191" spans="51:75" x14ac:dyDescent="0.3">
      <c r="AY5191" s="226" t="e">
        <f>VLOOKUP(C5191,#REF!, 2,FALSE)</f>
        <v>#REF!</v>
      </c>
      <c r="BM5191" s="177" t="s">
        <v>10090</v>
      </c>
      <c r="BN5191" s="177" t="s">
        <v>862</v>
      </c>
      <c r="BO5191" s="177" t="s">
        <v>4090</v>
      </c>
      <c r="BU5191" s="177" t="s">
        <v>10090</v>
      </c>
      <c r="BV5191" s="177" t="s">
        <v>862</v>
      </c>
      <c r="BW5191" s="177" t="s">
        <v>4090</v>
      </c>
    </row>
    <row r="5192" spans="51:75" x14ac:dyDescent="0.3">
      <c r="AY5192" s="226" t="e">
        <f>VLOOKUP(C5192,#REF!, 2,FALSE)</f>
        <v>#REF!</v>
      </c>
      <c r="BM5192" s="177" t="s">
        <v>10092</v>
      </c>
      <c r="BN5192" s="177" t="s">
        <v>2983</v>
      </c>
      <c r="BO5192" s="177" t="s">
        <v>2983</v>
      </c>
      <c r="BU5192" s="177" t="s">
        <v>10092</v>
      </c>
      <c r="BV5192" s="177" t="s">
        <v>2983</v>
      </c>
      <c r="BW5192" s="177" t="s">
        <v>2983</v>
      </c>
    </row>
    <row r="5193" spans="51:75" x14ac:dyDescent="0.3">
      <c r="AY5193" s="226" t="e">
        <f>VLOOKUP(C5193,#REF!, 2,FALSE)</f>
        <v>#REF!</v>
      </c>
      <c r="BM5193" s="177" t="s">
        <v>10093</v>
      </c>
      <c r="BN5193" s="177" t="s">
        <v>3002</v>
      </c>
      <c r="BO5193" s="177" t="s">
        <v>10094</v>
      </c>
      <c r="BU5193" s="177" t="s">
        <v>10093</v>
      </c>
      <c r="BV5193" s="177" t="s">
        <v>3002</v>
      </c>
      <c r="BW5193" s="177" t="s">
        <v>10094</v>
      </c>
    </row>
    <row r="5194" spans="51:75" x14ac:dyDescent="0.3">
      <c r="AY5194" s="226" t="e">
        <f>VLOOKUP(C5194,#REF!, 2,FALSE)</f>
        <v>#REF!</v>
      </c>
      <c r="BM5194" s="177" t="s">
        <v>10095</v>
      </c>
      <c r="BN5194" s="177" t="s">
        <v>2979</v>
      </c>
      <c r="BO5194" s="177" t="s">
        <v>6169</v>
      </c>
      <c r="BU5194" s="177" t="s">
        <v>10095</v>
      </c>
      <c r="BV5194" s="177" t="s">
        <v>2979</v>
      </c>
      <c r="BW5194" s="177" t="s">
        <v>6169</v>
      </c>
    </row>
    <row r="5195" spans="51:75" x14ac:dyDescent="0.3">
      <c r="AY5195" s="226" t="e">
        <f>VLOOKUP(C5195,#REF!, 2,FALSE)</f>
        <v>#REF!</v>
      </c>
      <c r="BM5195" s="177" t="s">
        <v>10096</v>
      </c>
      <c r="BN5195" s="177" t="s">
        <v>862</v>
      </c>
      <c r="BO5195" s="177" t="s">
        <v>1281</v>
      </c>
      <c r="BU5195" s="177" t="s">
        <v>10096</v>
      </c>
      <c r="BV5195" s="177" t="s">
        <v>862</v>
      </c>
      <c r="BW5195" s="177" t="s">
        <v>1281</v>
      </c>
    </row>
    <row r="5196" spans="51:75" x14ac:dyDescent="0.3">
      <c r="AY5196" s="226" t="e">
        <f>VLOOKUP(C5196,#REF!, 2,FALSE)</f>
        <v>#REF!</v>
      </c>
      <c r="BM5196" s="177" t="s">
        <v>10097</v>
      </c>
      <c r="BN5196" s="177" t="s">
        <v>3199</v>
      </c>
      <c r="BO5196" s="177" t="s">
        <v>5221</v>
      </c>
      <c r="BU5196" s="177" t="s">
        <v>10097</v>
      </c>
      <c r="BV5196" s="177" t="s">
        <v>3199</v>
      </c>
      <c r="BW5196" s="177" t="s">
        <v>5221</v>
      </c>
    </row>
    <row r="5197" spans="51:75" x14ac:dyDescent="0.3">
      <c r="AY5197" s="226" t="e">
        <f>VLOOKUP(C5197,#REF!, 2,FALSE)</f>
        <v>#REF!</v>
      </c>
      <c r="BM5197" s="177" t="s">
        <v>1816</v>
      </c>
      <c r="BN5197" s="177" t="s">
        <v>862</v>
      </c>
      <c r="BO5197" s="177" t="s">
        <v>6740</v>
      </c>
      <c r="BU5197" s="177" t="s">
        <v>1816</v>
      </c>
      <c r="BV5197" s="177" t="s">
        <v>862</v>
      </c>
      <c r="BW5197" s="177" t="s">
        <v>6740</v>
      </c>
    </row>
    <row r="5198" spans="51:75" x14ac:dyDescent="0.3">
      <c r="AY5198" s="226" t="e">
        <f>VLOOKUP(C5198,#REF!, 2,FALSE)</f>
        <v>#REF!</v>
      </c>
      <c r="BM5198" s="177" t="s">
        <v>10098</v>
      </c>
      <c r="BN5198" s="177" t="s">
        <v>862</v>
      </c>
      <c r="BO5198" s="177" t="s">
        <v>5166</v>
      </c>
      <c r="BU5198" s="177" t="s">
        <v>10098</v>
      </c>
      <c r="BV5198" s="177" t="s">
        <v>862</v>
      </c>
      <c r="BW5198" s="177" t="s">
        <v>5166</v>
      </c>
    </row>
    <row r="5199" spans="51:75" x14ac:dyDescent="0.3">
      <c r="AY5199" s="226" t="e">
        <f>VLOOKUP(C5199,#REF!, 2,FALSE)</f>
        <v>#REF!</v>
      </c>
      <c r="BM5199" s="177" t="s">
        <v>10099</v>
      </c>
      <c r="BN5199" s="177" t="s">
        <v>862</v>
      </c>
      <c r="BO5199" s="177" t="s">
        <v>856</v>
      </c>
      <c r="BU5199" s="177" t="s">
        <v>10099</v>
      </c>
      <c r="BV5199" s="177" t="s">
        <v>862</v>
      </c>
      <c r="BW5199" s="177" t="s">
        <v>856</v>
      </c>
    </row>
    <row r="5200" spans="51:75" x14ac:dyDescent="0.3">
      <c r="AY5200" s="226" t="e">
        <f>VLOOKUP(C5200,#REF!, 2,FALSE)</f>
        <v>#REF!</v>
      </c>
      <c r="BM5200" s="177" t="s">
        <v>10100</v>
      </c>
      <c r="BN5200" s="177" t="s">
        <v>862</v>
      </c>
      <c r="BO5200" s="177" t="s">
        <v>1266</v>
      </c>
      <c r="BU5200" s="177" t="s">
        <v>10100</v>
      </c>
      <c r="BV5200" s="177" t="s">
        <v>862</v>
      </c>
      <c r="BW5200" s="177" t="s">
        <v>1266</v>
      </c>
    </row>
    <row r="5201" spans="51:75" x14ac:dyDescent="0.3">
      <c r="AY5201" s="226" t="e">
        <f>VLOOKUP(C5201,#REF!, 2,FALSE)</f>
        <v>#REF!</v>
      </c>
      <c r="BM5201" s="177" t="s">
        <v>1817</v>
      </c>
      <c r="BN5201" s="177" t="s">
        <v>862</v>
      </c>
      <c r="BO5201" s="177" t="s">
        <v>3711</v>
      </c>
      <c r="BU5201" s="177" t="s">
        <v>1817</v>
      </c>
      <c r="BV5201" s="177" t="s">
        <v>862</v>
      </c>
      <c r="BW5201" s="177" t="s">
        <v>3711</v>
      </c>
    </row>
    <row r="5202" spans="51:75" x14ac:dyDescent="0.3">
      <c r="AY5202" s="226" t="e">
        <f>VLOOKUP(C5202,#REF!, 2,FALSE)</f>
        <v>#REF!</v>
      </c>
      <c r="BM5202" s="177" t="s">
        <v>10101</v>
      </c>
      <c r="BN5202" s="177" t="s">
        <v>862</v>
      </c>
      <c r="BO5202" s="177" t="s">
        <v>3744</v>
      </c>
      <c r="BU5202" s="177" t="s">
        <v>10101</v>
      </c>
      <c r="BV5202" s="177" t="s">
        <v>862</v>
      </c>
      <c r="BW5202" s="177" t="s">
        <v>3744</v>
      </c>
    </row>
    <row r="5203" spans="51:75" x14ac:dyDescent="0.3">
      <c r="AY5203" s="226" t="e">
        <f>VLOOKUP(C5203,#REF!, 2,FALSE)</f>
        <v>#REF!</v>
      </c>
      <c r="BM5203" s="177" t="s">
        <v>10102</v>
      </c>
      <c r="BN5203" s="177" t="s">
        <v>3199</v>
      </c>
      <c r="BO5203" s="177" t="s">
        <v>7859</v>
      </c>
      <c r="BU5203" s="177" t="s">
        <v>10102</v>
      </c>
      <c r="BV5203" s="177" t="s">
        <v>3199</v>
      </c>
      <c r="BW5203" s="177" t="s">
        <v>7859</v>
      </c>
    </row>
    <row r="5204" spans="51:75" x14ac:dyDescent="0.3">
      <c r="AY5204" s="226" t="e">
        <f>VLOOKUP(C5204,#REF!, 2,FALSE)</f>
        <v>#REF!</v>
      </c>
      <c r="BM5204" s="177" t="s">
        <v>1818</v>
      </c>
      <c r="BN5204" s="177" t="s">
        <v>862</v>
      </c>
      <c r="BO5204" s="177" t="s">
        <v>5991</v>
      </c>
      <c r="BU5204" s="177" t="s">
        <v>1818</v>
      </c>
      <c r="BV5204" s="177" t="s">
        <v>862</v>
      </c>
      <c r="BW5204" s="177" t="s">
        <v>5991</v>
      </c>
    </row>
    <row r="5205" spans="51:75" x14ac:dyDescent="0.3">
      <c r="AY5205" s="226" t="e">
        <f>VLOOKUP(C5205,#REF!, 2,FALSE)</f>
        <v>#REF!</v>
      </c>
      <c r="BM5205" s="177" t="s">
        <v>10103</v>
      </c>
      <c r="BN5205" s="177" t="s">
        <v>3199</v>
      </c>
      <c r="BO5205" s="177" t="s">
        <v>9505</v>
      </c>
      <c r="BU5205" s="177" t="s">
        <v>10103</v>
      </c>
      <c r="BV5205" s="177" t="s">
        <v>3199</v>
      </c>
      <c r="BW5205" s="177" t="s">
        <v>9505</v>
      </c>
    </row>
    <row r="5206" spans="51:75" x14ac:dyDescent="0.3">
      <c r="AY5206" s="226" t="e">
        <f>VLOOKUP(C5206,#REF!, 2,FALSE)</f>
        <v>#REF!</v>
      </c>
      <c r="BM5206" s="177" t="s">
        <v>10104</v>
      </c>
      <c r="BN5206" s="177" t="s">
        <v>2979</v>
      </c>
      <c r="BO5206" s="177" t="s">
        <v>5063</v>
      </c>
      <c r="BU5206" s="177" t="s">
        <v>10104</v>
      </c>
      <c r="BV5206" s="177" t="s">
        <v>2979</v>
      </c>
      <c r="BW5206" s="177" t="s">
        <v>5063</v>
      </c>
    </row>
    <row r="5207" spans="51:75" x14ac:dyDescent="0.3">
      <c r="AY5207" s="226" t="e">
        <f>VLOOKUP(C5207,#REF!, 2,FALSE)</f>
        <v>#REF!</v>
      </c>
      <c r="BM5207" s="177" t="s">
        <v>10105</v>
      </c>
      <c r="BN5207" s="177" t="s">
        <v>2979</v>
      </c>
      <c r="BO5207" s="177" t="s">
        <v>2883</v>
      </c>
      <c r="BU5207" s="177" t="s">
        <v>10105</v>
      </c>
      <c r="BV5207" s="177" t="s">
        <v>2979</v>
      </c>
      <c r="BW5207" s="177" t="s">
        <v>2883</v>
      </c>
    </row>
    <row r="5208" spans="51:75" x14ac:dyDescent="0.3">
      <c r="AY5208" s="226" t="e">
        <f>VLOOKUP(C5208,#REF!, 2,FALSE)</f>
        <v>#REF!</v>
      </c>
      <c r="BM5208" s="177" t="s">
        <v>10106</v>
      </c>
      <c r="BN5208" s="177" t="s">
        <v>1269</v>
      </c>
      <c r="BO5208" s="177" t="s">
        <v>2430</v>
      </c>
      <c r="BU5208" s="177" t="s">
        <v>10106</v>
      </c>
      <c r="BV5208" s="177" t="s">
        <v>1269</v>
      </c>
      <c r="BW5208" s="177" t="s">
        <v>2430</v>
      </c>
    </row>
    <row r="5209" spans="51:75" x14ac:dyDescent="0.3">
      <c r="AY5209" s="226" t="e">
        <f>VLOOKUP(C5209,#REF!, 2,FALSE)</f>
        <v>#REF!</v>
      </c>
      <c r="BM5209" s="177" t="s">
        <v>1819</v>
      </c>
      <c r="BN5209" s="177" t="s">
        <v>2979</v>
      </c>
      <c r="BO5209" s="177" t="s">
        <v>2297</v>
      </c>
      <c r="BU5209" s="177" t="s">
        <v>1819</v>
      </c>
      <c r="BV5209" s="177" t="s">
        <v>2979</v>
      </c>
      <c r="BW5209" s="177" t="s">
        <v>2297</v>
      </c>
    </row>
    <row r="5210" spans="51:75" x14ac:dyDescent="0.3">
      <c r="AY5210" s="226" t="e">
        <f>VLOOKUP(C5210,#REF!, 2,FALSE)</f>
        <v>#REF!</v>
      </c>
      <c r="BM5210" s="177" t="s">
        <v>10107</v>
      </c>
      <c r="BN5210" s="177" t="s">
        <v>1269</v>
      </c>
      <c r="BO5210" s="177" t="s">
        <v>10108</v>
      </c>
      <c r="BU5210" s="177" t="s">
        <v>10107</v>
      </c>
      <c r="BV5210" s="177" t="s">
        <v>1269</v>
      </c>
      <c r="BW5210" s="177" t="s">
        <v>10108</v>
      </c>
    </row>
    <row r="5211" spans="51:75" x14ac:dyDescent="0.3">
      <c r="AY5211" s="226" t="e">
        <f>VLOOKUP(C5211,#REF!, 2,FALSE)</f>
        <v>#REF!</v>
      </c>
      <c r="BM5211" s="177" t="s">
        <v>10109</v>
      </c>
      <c r="BN5211" s="177" t="s">
        <v>3245</v>
      </c>
      <c r="BO5211" s="177" t="s">
        <v>6233</v>
      </c>
      <c r="BU5211" s="177" t="s">
        <v>10109</v>
      </c>
      <c r="BV5211" s="177" t="s">
        <v>3245</v>
      </c>
      <c r="BW5211" s="177" t="s">
        <v>6233</v>
      </c>
    </row>
    <row r="5212" spans="51:75" x14ac:dyDescent="0.3">
      <c r="AY5212" s="226" t="e">
        <f>VLOOKUP(C5212,#REF!, 2,FALSE)</f>
        <v>#REF!</v>
      </c>
      <c r="BM5212" s="177" t="s">
        <v>1820</v>
      </c>
      <c r="BN5212" s="177" t="s">
        <v>666</v>
      </c>
      <c r="BO5212" s="177" t="s">
        <v>10111</v>
      </c>
      <c r="BU5212" s="177" t="s">
        <v>1820</v>
      </c>
      <c r="BV5212" s="177" t="s">
        <v>666</v>
      </c>
      <c r="BW5212" s="177" t="s">
        <v>10111</v>
      </c>
    </row>
    <row r="5213" spans="51:75" x14ac:dyDescent="0.3">
      <c r="AY5213" s="226" t="e">
        <f>VLOOKUP(C5213,#REF!, 2,FALSE)</f>
        <v>#REF!</v>
      </c>
      <c r="BM5213" s="177" t="s">
        <v>10112</v>
      </c>
      <c r="BN5213" s="177" t="s">
        <v>621</v>
      </c>
      <c r="BO5213" s="177" t="s">
        <v>10113</v>
      </c>
      <c r="BU5213" s="177" t="s">
        <v>10112</v>
      </c>
      <c r="BV5213" s="177" t="s">
        <v>621</v>
      </c>
      <c r="BW5213" s="177" t="s">
        <v>10113</v>
      </c>
    </row>
    <row r="5214" spans="51:75" x14ac:dyDescent="0.3">
      <c r="AY5214" s="226" t="e">
        <f>VLOOKUP(C5214,#REF!, 2,FALSE)</f>
        <v>#REF!</v>
      </c>
      <c r="BM5214" s="177" t="s">
        <v>1821</v>
      </c>
      <c r="BN5214" s="177" t="s">
        <v>923</v>
      </c>
      <c r="BO5214" s="177" t="s">
        <v>1839</v>
      </c>
      <c r="BU5214" s="177" t="s">
        <v>1821</v>
      </c>
      <c r="BV5214" s="177" t="s">
        <v>923</v>
      </c>
      <c r="BW5214" s="177" t="s">
        <v>1839</v>
      </c>
    </row>
    <row r="5215" spans="51:75" x14ac:dyDescent="0.3">
      <c r="AY5215" s="226" t="e">
        <f>VLOOKUP(C5215,#REF!, 2,FALSE)</f>
        <v>#REF!</v>
      </c>
      <c r="BM5215" s="177" t="s">
        <v>334</v>
      </c>
      <c r="BN5215" s="177" t="s">
        <v>636</v>
      </c>
      <c r="BO5215" s="177" t="s">
        <v>3611</v>
      </c>
      <c r="BU5215" s="177" t="s">
        <v>334</v>
      </c>
      <c r="BV5215" s="177" t="s">
        <v>636</v>
      </c>
      <c r="BW5215" s="177" t="s">
        <v>3611</v>
      </c>
    </row>
    <row r="5216" spans="51:75" x14ac:dyDescent="0.3">
      <c r="AY5216" s="226" t="e">
        <f>VLOOKUP(C5216,#REF!, 2,FALSE)</f>
        <v>#REF!</v>
      </c>
      <c r="BM5216" s="177" t="s">
        <v>10114</v>
      </c>
      <c r="BN5216" s="177" t="s">
        <v>631</v>
      </c>
      <c r="BO5216" s="177" t="s">
        <v>789</v>
      </c>
      <c r="BU5216" s="177" t="s">
        <v>10114</v>
      </c>
      <c r="BV5216" s="177" t="s">
        <v>631</v>
      </c>
      <c r="BW5216" s="177" t="s">
        <v>789</v>
      </c>
    </row>
    <row r="5217" spans="51:75" x14ac:dyDescent="0.3">
      <c r="AY5217" s="226" t="e">
        <f>VLOOKUP(C5217,#REF!, 2,FALSE)</f>
        <v>#REF!</v>
      </c>
      <c r="BM5217" s="177" t="s">
        <v>1822</v>
      </c>
      <c r="BN5217" s="177" t="s">
        <v>928</v>
      </c>
      <c r="BO5217" s="177" t="s">
        <v>10117</v>
      </c>
      <c r="BU5217" s="177" t="s">
        <v>1822</v>
      </c>
      <c r="BV5217" s="177" t="s">
        <v>928</v>
      </c>
      <c r="BW5217" s="177" t="s">
        <v>10117</v>
      </c>
    </row>
    <row r="5218" spans="51:75" x14ac:dyDescent="0.3">
      <c r="AY5218" s="226" t="e">
        <f>VLOOKUP(C5218,#REF!, 2,FALSE)</f>
        <v>#REF!</v>
      </c>
      <c r="BM5218" s="177" t="s">
        <v>10118</v>
      </c>
      <c r="BN5218" s="177" t="s">
        <v>703</v>
      </c>
      <c r="BO5218" s="177" t="s">
        <v>10119</v>
      </c>
      <c r="BU5218" s="177" t="s">
        <v>10118</v>
      </c>
      <c r="BV5218" s="177" t="s">
        <v>703</v>
      </c>
      <c r="BW5218" s="177" t="s">
        <v>10119</v>
      </c>
    </row>
    <row r="5219" spans="51:75" x14ac:dyDescent="0.3">
      <c r="AY5219" s="226" t="e">
        <f>VLOOKUP(C5219,#REF!, 2,FALSE)</f>
        <v>#REF!</v>
      </c>
      <c r="BM5219" s="177" t="s">
        <v>10120</v>
      </c>
      <c r="BN5219" s="177" t="s">
        <v>928</v>
      </c>
      <c r="BO5219" s="177" t="s">
        <v>4320</v>
      </c>
      <c r="BU5219" s="177" t="s">
        <v>10120</v>
      </c>
      <c r="BV5219" s="177" t="s">
        <v>928</v>
      </c>
      <c r="BW5219" s="177" t="s">
        <v>4320</v>
      </c>
    </row>
    <row r="5220" spans="51:75" x14ac:dyDescent="0.3">
      <c r="AY5220" s="226" t="e">
        <f>VLOOKUP(C5220,#REF!, 2,FALSE)</f>
        <v>#REF!</v>
      </c>
      <c r="BM5220" s="177" t="s">
        <v>10121</v>
      </c>
      <c r="BN5220" s="177" t="s">
        <v>3199</v>
      </c>
      <c r="BO5220" s="177" t="s">
        <v>10122</v>
      </c>
      <c r="BU5220" s="177" t="s">
        <v>10121</v>
      </c>
      <c r="BV5220" s="177" t="s">
        <v>3199</v>
      </c>
      <c r="BW5220" s="177" t="s">
        <v>10122</v>
      </c>
    </row>
    <row r="5221" spans="51:75" x14ac:dyDescent="0.3">
      <c r="AY5221" s="226" t="e">
        <f>VLOOKUP(C5221,#REF!, 2,FALSE)</f>
        <v>#REF!</v>
      </c>
      <c r="BM5221" s="177" t="s">
        <v>10123</v>
      </c>
      <c r="BN5221" s="177" t="s">
        <v>2983</v>
      </c>
      <c r="BO5221" s="177" t="s">
        <v>2983</v>
      </c>
      <c r="BU5221" s="177" t="s">
        <v>10123</v>
      </c>
      <c r="BV5221" s="177" t="s">
        <v>2983</v>
      </c>
      <c r="BW5221" s="177" t="s">
        <v>2983</v>
      </c>
    </row>
    <row r="5222" spans="51:75" x14ac:dyDescent="0.3">
      <c r="AY5222" s="226" t="e">
        <f>VLOOKUP(C5222,#REF!, 2,FALSE)</f>
        <v>#REF!</v>
      </c>
      <c r="BM5222" s="177" t="s">
        <v>10125</v>
      </c>
      <c r="BN5222" s="177" t="s">
        <v>2983</v>
      </c>
      <c r="BO5222" s="177" t="s">
        <v>2983</v>
      </c>
      <c r="BU5222" s="177" t="s">
        <v>10125</v>
      </c>
      <c r="BV5222" s="177" t="s">
        <v>2983</v>
      </c>
      <c r="BW5222" s="177" t="s">
        <v>2983</v>
      </c>
    </row>
    <row r="5223" spans="51:75" x14ac:dyDescent="0.3">
      <c r="AY5223" s="226" t="e">
        <f>VLOOKUP(C5223,#REF!, 2,FALSE)</f>
        <v>#REF!</v>
      </c>
      <c r="BM5223" s="177" t="s">
        <v>10127</v>
      </c>
      <c r="BN5223" s="177" t="s">
        <v>2983</v>
      </c>
      <c r="BO5223" s="177" t="s">
        <v>2983</v>
      </c>
      <c r="BU5223" s="177" t="s">
        <v>10127</v>
      </c>
      <c r="BV5223" s="177" t="s">
        <v>2983</v>
      </c>
      <c r="BW5223" s="177" t="s">
        <v>2983</v>
      </c>
    </row>
    <row r="5224" spans="51:75" x14ac:dyDescent="0.3">
      <c r="AY5224" s="226" t="e">
        <f>VLOOKUP(C5224,#REF!, 2,FALSE)</f>
        <v>#REF!</v>
      </c>
      <c r="BM5224" s="177" t="s">
        <v>338</v>
      </c>
      <c r="BN5224" s="177" t="s">
        <v>2983</v>
      </c>
      <c r="BO5224" s="177" t="s">
        <v>2983</v>
      </c>
      <c r="BU5224" s="177" t="s">
        <v>338</v>
      </c>
      <c r="BV5224" s="177" t="s">
        <v>2983</v>
      </c>
      <c r="BW5224" s="177" t="s">
        <v>2983</v>
      </c>
    </row>
    <row r="5225" spans="51:75" x14ac:dyDescent="0.3">
      <c r="AY5225" s="226" t="e">
        <f>VLOOKUP(C5225,#REF!, 2,FALSE)</f>
        <v>#REF!</v>
      </c>
      <c r="BM5225" s="177" t="s">
        <v>1823</v>
      </c>
      <c r="BN5225" s="177" t="s">
        <v>2983</v>
      </c>
      <c r="BO5225" s="177" t="s">
        <v>2983</v>
      </c>
      <c r="BU5225" s="177" t="s">
        <v>1823</v>
      </c>
      <c r="BV5225" s="177" t="s">
        <v>2983</v>
      </c>
      <c r="BW5225" s="177" t="s">
        <v>2983</v>
      </c>
    </row>
    <row r="5226" spans="51:75" x14ac:dyDescent="0.3">
      <c r="AY5226" s="226" t="e">
        <f>VLOOKUP(C5226,#REF!, 2,FALSE)</f>
        <v>#REF!</v>
      </c>
      <c r="BM5226" s="177" t="s">
        <v>10128</v>
      </c>
      <c r="BN5226" s="177" t="s">
        <v>2983</v>
      </c>
      <c r="BO5226" s="177" t="s">
        <v>2983</v>
      </c>
      <c r="BU5226" s="177" t="s">
        <v>10128</v>
      </c>
      <c r="BV5226" s="177" t="s">
        <v>2983</v>
      </c>
      <c r="BW5226" s="177" t="s">
        <v>2983</v>
      </c>
    </row>
    <row r="5227" spans="51:75" x14ac:dyDescent="0.3">
      <c r="AY5227" s="226" t="e">
        <f>VLOOKUP(C5227,#REF!, 2,FALSE)</f>
        <v>#REF!</v>
      </c>
      <c r="BM5227" s="177" t="s">
        <v>10129</v>
      </c>
      <c r="BN5227" s="177" t="s">
        <v>2983</v>
      </c>
      <c r="BO5227" s="177" t="s">
        <v>5377</v>
      </c>
      <c r="BU5227" s="177" t="s">
        <v>10129</v>
      </c>
      <c r="BV5227" s="177" t="s">
        <v>2983</v>
      </c>
      <c r="BW5227" s="177" t="s">
        <v>5377</v>
      </c>
    </row>
    <row r="5228" spans="51:75" x14ac:dyDescent="0.3">
      <c r="AY5228" s="226" t="e">
        <f>VLOOKUP(C5228,#REF!, 2,FALSE)</f>
        <v>#REF!</v>
      </c>
      <c r="BM5228" s="177" t="s">
        <v>10130</v>
      </c>
      <c r="BN5228" s="177" t="s">
        <v>2983</v>
      </c>
      <c r="BO5228" s="177" t="s">
        <v>2983</v>
      </c>
      <c r="BU5228" s="177" t="s">
        <v>10130</v>
      </c>
      <c r="BV5228" s="177" t="s">
        <v>2983</v>
      </c>
      <c r="BW5228" s="177" t="s">
        <v>2983</v>
      </c>
    </row>
    <row r="5229" spans="51:75" x14ac:dyDescent="0.3">
      <c r="AY5229" s="226" t="e">
        <f>VLOOKUP(C5229,#REF!, 2,FALSE)</f>
        <v>#REF!</v>
      </c>
      <c r="BM5229" s="177" t="s">
        <v>10131</v>
      </c>
      <c r="BN5229" s="177" t="s">
        <v>2983</v>
      </c>
      <c r="BO5229" s="177" t="s">
        <v>2983</v>
      </c>
      <c r="BU5229" s="177" t="s">
        <v>10131</v>
      </c>
      <c r="BV5229" s="177" t="s">
        <v>2983</v>
      </c>
      <c r="BW5229" s="177" t="s">
        <v>2983</v>
      </c>
    </row>
    <row r="5230" spans="51:75" x14ac:dyDescent="0.3">
      <c r="AY5230" s="226" t="e">
        <f>VLOOKUP(C5230,#REF!, 2,FALSE)</f>
        <v>#REF!</v>
      </c>
      <c r="BM5230" s="177" t="s">
        <v>10132</v>
      </c>
      <c r="BN5230" s="177" t="s">
        <v>2983</v>
      </c>
      <c r="BO5230" s="177" t="s">
        <v>2983</v>
      </c>
      <c r="BU5230" s="177" t="s">
        <v>10132</v>
      </c>
      <c r="BV5230" s="177" t="s">
        <v>2983</v>
      </c>
      <c r="BW5230" s="177" t="s">
        <v>2983</v>
      </c>
    </row>
    <row r="5231" spans="51:75" x14ac:dyDescent="0.3">
      <c r="AY5231" s="226" t="e">
        <f>VLOOKUP(C5231,#REF!, 2,FALSE)</f>
        <v>#REF!</v>
      </c>
      <c r="BM5231" s="177" t="s">
        <v>10133</v>
      </c>
      <c r="BN5231" s="177" t="s">
        <v>2983</v>
      </c>
      <c r="BO5231" s="177" t="s">
        <v>2983</v>
      </c>
      <c r="BU5231" s="177" t="s">
        <v>10133</v>
      </c>
      <c r="BV5231" s="177" t="s">
        <v>2983</v>
      </c>
      <c r="BW5231" s="177" t="s">
        <v>2983</v>
      </c>
    </row>
    <row r="5232" spans="51:75" x14ac:dyDescent="0.3">
      <c r="AY5232" s="226" t="e">
        <f>VLOOKUP(C5232,#REF!, 2,FALSE)</f>
        <v>#REF!</v>
      </c>
      <c r="BM5232" s="177" t="s">
        <v>10134</v>
      </c>
      <c r="BN5232" s="177" t="s">
        <v>2983</v>
      </c>
      <c r="BO5232" s="177" t="s">
        <v>2983</v>
      </c>
      <c r="BU5232" s="177" t="s">
        <v>10134</v>
      </c>
      <c r="BV5232" s="177" t="s">
        <v>2983</v>
      </c>
      <c r="BW5232" s="177" t="s">
        <v>2983</v>
      </c>
    </row>
    <row r="5233" spans="51:75" x14ac:dyDescent="0.3">
      <c r="AY5233" s="226" t="e">
        <f>VLOOKUP(C5233,#REF!, 2,FALSE)</f>
        <v>#REF!</v>
      </c>
      <c r="BM5233" s="177" t="s">
        <v>10135</v>
      </c>
      <c r="BN5233" s="177" t="s">
        <v>2983</v>
      </c>
      <c r="BO5233" s="177" t="s">
        <v>2983</v>
      </c>
      <c r="BU5233" s="177" t="s">
        <v>10135</v>
      </c>
      <c r="BV5233" s="177" t="s">
        <v>2983</v>
      </c>
      <c r="BW5233" s="177" t="s">
        <v>2983</v>
      </c>
    </row>
    <row r="5234" spans="51:75" x14ac:dyDescent="0.3">
      <c r="AY5234" s="226" t="e">
        <f>VLOOKUP(C5234,#REF!, 2,FALSE)</f>
        <v>#REF!</v>
      </c>
      <c r="BM5234" s="177" t="s">
        <v>10136</v>
      </c>
      <c r="BN5234" s="177" t="s">
        <v>2983</v>
      </c>
      <c r="BO5234" s="177" t="s">
        <v>2983</v>
      </c>
      <c r="BU5234" s="177" t="s">
        <v>10136</v>
      </c>
      <c r="BV5234" s="177" t="s">
        <v>2983</v>
      </c>
      <c r="BW5234" s="177" t="s">
        <v>2983</v>
      </c>
    </row>
    <row r="5235" spans="51:75" x14ac:dyDescent="0.3">
      <c r="AY5235" s="226" t="e">
        <f>VLOOKUP(C5235,#REF!, 2,FALSE)</f>
        <v>#REF!</v>
      </c>
      <c r="BM5235" s="177" t="s">
        <v>10137</v>
      </c>
      <c r="BN5235" s="177" t="s">
        <v>2983</v>
      </c>
      <c r="BO5235" s="177" t="s">
        <v>2983</v>
      </c>
      <c r="BU5235" s="177" t="s">
        <v>10137</v>
      </c>
      <c r="BV5235" s="177" t="s">
        <v>2983</v>
      </c>
      <c r="BW5235" s="177" t="s">
        <v>2983</v>
      </c>
    </row>
    <row r="5236" spans="51:75" x14ac:dyDescent="0.3">
      <c r="AY5236" s="226" t="e">
        <f>VLOOKUP(C5236,#REF!, 2,FALSE)</f>
        <v>#REF!</v>
      </c>
      <c r="BM5236" s="177" t="s">
        <v>10138</v>
      </c>
      <c r="BN5236" s="177" t="s">
        <v>2983</v>
      </c>
      <c r="BO5236" s="177" t="s">
        <v>8890</v>
      </c>
      <c r="BU5236" s="177" t="s">
        <v>10138</v>
      </c>
      <c r="BV5236" s="177" t="s">
        <v>2983</v>
      </c>
      <c r="BW5236" s="177" t="s">
        <v>8890</v>
      </c>
    </row>
    <row r="5237" spans="51:75" x14ac:dyDescent="0.3">
      <c r="AY5237" s="226" t="e">
        <f>VLOOKUP(C5237,#REF!, 2,FALSE)</f>
        <v>#REF!</v>
      </c>
      <c r="BM5237" s="177" t="s">
        <v>10139</v>
      </c>
      <c r="BN5237" s="177" t="s">
        <v>2983</v>
      </c>
      <c r="BO5237" s="177" t="s">
        <v>6132</v>
      </c>
      <c r="BU5237" s="177" t="s">
        <v>10139</v>
      </c>
      <c r="BV5237" s="177" t="s">
        <v>2983</v>
      </c>
      <c r="BW5237" s="177" t="s">
        <v>6132</v>
      </c>
    </row>
    <row r="5238" spans="51:75" x14ac:dyDescent="0.3">
      <c r="AY5238" s="226" t="e">
        <f>VLOOKUP(C5238,#REF!, 2,FALSE)</f>
        <v>#REF!</v>
      </c>
      <c r="BM5238" s="177" t="s">
        <v>10141</v>
      </c>
      <c r="BN5238" s="177" t="s">
        <v>2979</v>
      </c>
      <c r="BO5238" s="177" t="s">
        <v>9869</v>
      </c>
      <c r="BU5238" s="177" t="s">
        <v>10141</v>
      </c>
      <c r="BV5238" s="177" t="s">
        <v>2979</v>
      </c>
      <c r="BW5238" s="177" t="s">
        <v>9869</v>
      </c>
    </row>
    <row r="5239" spans="51:75" x14ac:dyDescent="0.3">
      <c r="AY5239" s="226" t="e">
        <f>VLOOKUP(C5239,#REF!, 2,FALSE)</f>
        <v>#REF!</v>
      </c>
      <c r="BM5239" s="177" t="s">
        <v>10142</v>
      </c>
      <c r="BN5239" s="177" t="s">
        <v>2983</v>
      </c>
      <c r="BO5239" s="177" t="s">
        <v>7652</v>
      </c>
      <c r="BU5239" s="177" t="s">
        <v>10142</v>
      </c>
      <c r="BV5239" s="177" t="s">
        <v>2983</v>
      </c>
      <c r="BW5239" s="177" t="s">
        <v>7652</v>
      </c>
    </row>
    <row r="5240" spans="51:75" x14ac:dyDescent="0.3">
      <c r="AY5240" s="226" t="e">
        <f>VLOOKUP(C5240,#REF!, 2,FALSE)</f>
        <v>#REF!</v>
      </c>
      <c r="BM5240" s="177" t="s">
        <v>10143</v>
      </c>
      <c r="BN5240" s="177" t="s">
        <v>2983</v>
      </c>
      <c r="BO5240" s="177" t="s">
        <v>1376</v>
      </c>
      <c r="BU5240" s="177" t="s">
        <v>10143</v>
      </c>
      <c r="BV5240" s="177" t="s">
        <v>2983</v>
      </c>
      <c r="BW5240" s="177" t="s">
        <v>1376</v>
      </c>
    </row>
    <row r="5241" spans="51:75" x14ac:dyDescent="0.3">
      <c r="AY5241" s="226" t="e">
        <f>VLOOKUP(C5241,#REF!, 2,FALSE)</f>
        <v>#REF!</v>
      </c>
      <c r="BM5241" s="177" t="s">
        <v>10144</v>
      </c>
      <c r="BN5241" s="177" t="s">
        <v>2983</v>
      </c>
      <c r="BO5241" s="177" t="s">
        <v>10145</v>
      </c>
      <c r="BU5241" s="177" t="s">
        <v>10144</v>
      </c>
      <c r="BV5241" s="177" t="s">
        <v>2983</v>
      </c>
      <c r="BW5241" s="177" t="s">
        <v>10145</v>
      </c>
    </row>
    <row r="5242" spans="51:75" x14ac:dyDescent="0.3">
      <c r="AY5242" s="226" t="e">
        <f>VLOOKUP(C5242,#REF!, 2,FALSE)</f>
        <v>#REF!</v>
      </c>
      <c r="BM5242" s="177" t="s">
        <v>10146</v>
      </c>
      <c r="BN5242" s="177" t="s">
        <v>3245</v>
      </c>
      <c r="BO5242" s="177" t="s">
        <v>3734</v>
      </c>
      <c r="BU5242" s="177" t="s">
        <v>10146</v>
      </c>
      <c r="BV5242" s="177" t="s">
        <v>3245</v>
      </c>
      <c r="BW5242" s="177" t="s">
        <v>3734</v>
      </c>
    </row>
    <row r="5243" spans="51:75" x14ac:dyDescent="0.3">
      <c r="AY5243" s="226" t="e">
        <f>VLOOKUP(C5243,#REF!, 2,FALSE)</f>
        <v>#REF!</v>
      </c>
      <c r="BM5243" s="177" t="s">
        <v>10147</v>
      </c>
      <c r="BN5243" s="177" t="s">
        <v>2983</v>
      </c>
      <c r="BO5243" s="177" t="s">
        <v>4363</v>
      </c>
      <c r="BU5243" s="177" t="s">
        <v>10147</v>
      </c>
      <c r="BV5243" s="177" t="s">
        <v>2983</v>
      </c>
      <c r="BW5243" s="177" t="s">
        <v>4363</v>
      </c>
    </row>
    <row r="5244" spans="51:75" x14ac:dyDescent="0.3">
      <c r="AY5244" s="226" t="e">
        <f>VLOOKUP(C5244,#REF!, 2,FALSE)</f>
        <v>#REF!</v>
      </c>
      <c r="BM5244" s="177" t="s">
        <v>1824</v>
      </c>
      <c r="BN5244" s="177" t="s">
        <v>2983</v>
      </c>
      <c r="BO5244" s="177" t="s">
        <v>9023</v>
      </c>
      <c r="BU5244" s="177" t="s">
        <v>1824</v>
      </c>
      <c r="BV5244" s="177" t="s">
        <v>2983</v>
      </c>
      <c r="BW5244" s="177" t="s">
        <v>9023</v>
      </c>
    </row>
    <row r="5245" spans="51:75" x14ac:dyDescent="0.3">
      <c r="AY5245" s="226" t="e">
        <f>VLOOKUP(C5245,#REF!, 2,FALSE)</f>
        <v>#REF!</v>
      </c>
      <c r="BM5245" s="177" t="s">
        <v>10148</v>
      </c>
      <c r="BN5245" s="177" t="s">
        <v>2983</v>
      </c>
      <c r="BO5245" s="177" t="s">
        <v>4062</v>
      </c>
      <c r="BU5245" s="177" t="s">
        <v>10148</v>
      </c>
      <c r="BV5245" s="177" t="s">
        <v>2983</v>
      </c>
      <c r="BW5245" s="177" t="s">
        <v>4062</v>
      </c>
    </row>
    <row r="5246" spans="51:75" x14ac:dyDescent="0.3">
      <c r="AY5246" s="226" t="e">
        <f>VLOOKUP(C5246,#REF!, 2,FALSE)</f>
        <v>#REF!</v>
      </c>
      <c r="BM5246" s="177" t="s">
        <v>10149</v>
      </c>
      <c r="BN5246" s="177" t="s">
        <v>2983</v>
      </c>
      <c r="BO5246" s="177" t="s">
        <v>2068</v>
      </c>
      <c r="BU5246" s="177" t="s">
        <v>10149</v>
      </c>
      <c r="BV5246" s="177" t="s">
        <v>2983</v>
      </c>
      <c r="BW5246" s="177" t="s">
        <v>2068</v>
      </c>
    </row>
    <row r="5247" spans="51:75" x14ac:dyDescent="0.3">
      <c r="AY5247" s="226" t="e">
        <f>VLOOKUP(C5247,#REF!, 2,FALSE)</f>
        <v>#REF!</v>
      </c>
      <c r="BM5247" s="177" t="s">
        <v>1825</v>
      </c>
      <c r="BN5247" s="177" t="s">
        <v>2983</v>
      </c>
      <c r="BO5247" s="177" t="s">
        <v>3999</v>
      </c>
      <c r="BU5247" s="177" t="s">
        <v>1825</v>
      </c>
      <c r="BV5247" s="177" t="s">
        <v>2983</v>
      </c>
      <c r="BW5247" s="177" t="s">
        <v>3999</v>
      </c>
    </row>
    <row r="5248" spans="51:75" x14ac:dyDescent="0.3">
      <c r="AY5248" s="226" t="e">
        <f>VLOOKUP(C5248,#REF!, 2,FALSE)</f>
        <v>#REF!</v>
      </c>
      <c r="BM5248" s="177" t="s">
        <v>10150</v>
      </c>
      <c r="BN5248" s="177" t="s">
        <v>2983</v>
      </c>
      <c r="BO5248" s="177" t="s">
        <v>2983</v>
      </c>
      <c r="BU5248" s="177" t="s">
        <v>10150</v>
      </c>
      <c r="BV5248" s="177" t="s">
        <v>2983</v>
      </c>
      <c r="BW5248" s="177" t="s">
        <v>2983</v>
      </c>
    </row>
    <row r="5249" spans="51:75" x14ac:dyDescent="0.3">
      <c r="AY5249" s="226" t="e">
        <f>VLOOKUP(C5249,#REF!, 2,FALSE)</f>
        <v>#REF!</v>
      </c>
      <c r="BM5249" s="177" t="s">
        <v>10151</v>
      </c>
      <c r="BN5249" s="177" t="s">
        <v>2983</v>
      </c>
      <c r="BO5249" s="177" t="s">
        <v>1595</v>
      </c>
      <c r="BU5249" s="177" t="s">
        <v>10151</v>
      </c>
      <c r="BV5249" s="177" t="s">
        <v>2983</v>
      </c>
      <c r="BW5249" s="177" t="s">
        <v>1595</v>
      </c>
    </row>
    <row r="5250" spans="51:75" x14ac:dyDescent="0.3">
      <c r="AY5250" s="226" t="e">
        <f>VLOOKUP(C5250,#REF!, 2,FALSE)</f>
        <v>#REF!</v>
      </c>
      <c r="BM5250" s="177" t="s">
        <v>10152</v>
      </c>
      <c r="BN5250" s="177" t="s">
        <v>2983</v>
      </c>
      <c r="BO5250" s="177" t="s">
        <v>1523</v>
      </c>
      <c r="BU5250" s="177" t="s">
        <v>10152</v>
      </c>
      <c r="BV5250" s="177" t="s">
        <v>2983</v>
      </c>
      <c r="BW5250" s="177" t="s">
        <v>1523</v>
      </c>
    </row>
    <row r="5251" spans="51:75" x14ac:dyDescent="0.3">
      <c r="AY5251" s="226" t="e">
        <f>VLOOKUP(C5251,#REF!, 2,FALSE)</f>
        <v>#REF!</v>
      </c>
      <c r="BM5251" s="177" t="s">
        <v>10154</v>
      </c>
      <c r="BN5251" s="177" t="s">
        <v>2983</v>
      </c>
      <c r="BO5251" s="177" t="s">
        <v>2983</v>
      </c>
      <c r="BU5251" s="177" t="s">
        <v>10154</v>
      </c>
      <c r="BV5251" s="177" t="s">
        <v>2983</v>
      </c>
      <c r="BW5251" s="177" t="s">
        <v>2983</v>
      </c>
    </row>
    <row r="5252" spans="51:75" x14ac:dyDescent="0.3">
      <c r="AY5252" s="226" t="e">
        <f>VLOOKUP(C5252,#REF!, 2,FALSE)</f>
        <v>#REF!</v>
      </c>
      <c r="BM5252" s="177" t="s">
        <v>10156</v>
      </c>
      <c r="BN5252" s="177" t="s">
        <v>2983</v>
      </c>
      <c r="BO5252" s="177" t="s">
        <v>3752</v>
      </c>
      <c r="BU5252" s="177" t="s">
        <v>10156</v>
      </c>
      <c r="BV5252" s="177" t="s">
        <v>2983</v>
      </c>
      <c r="BW5252" s="177" t="s">
        <v>3752</v>
      </c>
    </row>
    <row r="5253" spans="51:75" x14ac:dyDescent="0.3">
      <c r="AY5253" s="226" t="e">
        <f>VLOOKUP(C5253,#REF!, 2,FALSE)</f>
        <v>#REF!</v>
      </c>
      <c r="BM5253" s="177" t="s">
        <v>10157</v>
      </c>
      <c r="BN5253" s="177" t="s">
        <v>2983</v>
      </c>
      <c r="BO5253" s="177" t="s">
        <v>5187</v>
      </c>
      <c r="BU5253" s="177" t="s">
        <v>10157</v>
      </c>
      <c r="BV5253" s="177" t="s">
        <v>2983</v>
      </c>
      <c r="BW5253" s="177" t="s">
        <v>5187</v>
      </c>
    </row>
    <row r="5254" spans="51:75" x14ac:dyDescent="0.3">
      <c r="AY5254" s="226" t="e">
        <f>VLOOKUP(C5254,#REF!, 2,FALSE)</f>
        <v>#REF!</v>
      </c>
      <c r="BM5254" s="177" t="s">
        <v>10159</v>
      </c>
      <c r="BN5254" s="177" t="s">
        <v>2983</v>
      </c>
      <c r="BO5254" s="177" t="s">
        <v>2983</v>
      </c>
      <c r="BU5254" s="177" t="s">
        <v>10159</v>
      </c>
      <c r="BV5254" s="177" t="s">
        <v>2983</v>
      </c>
      <c r="BW5254" s="177" t="s">
        <v>2983</v>
      </c>
    </row>
    <row r="5255" spans="51:75" x14ac:dyDescent="0.3">
      <c r="AY5255" s="226" t="e">
        <f>VLOOKUP(C5255,#REF!, 2,FALSE)</f>
        <v>#REF!</v>
      </c>
      <c r="BM5255" s="177" t="s">
        <v>10160</v>
      </c>
      <c r="BN5255" s="177" t="s">
        <v>2983</v>
      </c>
      <c r="BO5255" s="177" t="s">
        <v>3526</v>
      </c>
      <c r="BU5255" s="177" t="s">
        <v>10160</v>
      </c>
      <c r="BV5255" s="177" t="s">
        <v>2983</v>
      </c>
      <c r="BW5255" s="177" t="s">
        <v>3526</v>
      </c>
    </row>
    <row r="5256" spans="51:75" x14ac:dyDescent="0.3">
      <c r="AY5256" s="226" t="e">
        <f>VLOOKUP(C5256,#REF!, 2,FALSE)</f>
        <v>#REF!</v>
      </c>
      <c r="BM5256" s="177" t="s">
        <v>10161</v>
      </c>
      <c r="BN5256" s="177" t="s">
        <v>862</v>
      </c>
      <c r="BO5256" s="177" t="s">
        <v>1402</v>
      </c>
      <c r="BU5256" s="177" t="s">
        <v>10161</v>
      </c>
      <c r="BV5256" s="177" t="s">
        <v>862</v>
      </c>
      <c r="BW5256" s="177" t="s">
        <v>1402</v>
      </c>
    </row>
    <row r="5257" spans="51:75" x14ac:dyDescent="0.3">
      <c r="AY5257" s="226" t="e">
        <f>VLOOKUP(C5257,#REF!, 2,FALSE)</f>
        <v>#REF!</v>
      </c>
      <c r="BM5257" s="177" t="s">
        <v>10162</v>
      </c>
      <c r="BN5257" s="177" t="s">
        <v>2983</v>
      </c>
      <c r="BO5257" s="177" t="s">
        <v>2983</v>
      </c>
      <c r="BU5257" s="177" t="s">
        <v>10162</v>
      </c>
      <c r="BV5257" s="177" t="s">
        <v>2983</v>
      </c>
      <c r="BW5257" s="177" t="s">
        <v>2983</v>
      </c>
    </row>
    <row r="5258" spans="51:75" x14ac:dyDescent="0.3">
      <c r="AY5258" s="226" t="e">
        <f>VLOOKUP(C5258,#REF!, 2,FALSE)</f>
        <v>#REF!</v>
      </c>
      <c r="BM5258" s="177" t="s">
        <v>333</v>
      </c>
      <c r="BN5258" s="177" t="s">
        <v>2983</v>
      </c>
      <c r="BO5258" s="177" t="s">
        <v>3999</v>
      </c>
      <c r="BU5258" s="177" t="s">
        <v>333</v>
      </c>
      <c r="BV5258" s="177" t="s">
        <v>2983</v>
      </c>
      <c r="BW5258" s="177" t="s">
        <v>3999</v>
      </c>
    </row>
    <row r="5259" spans="51:75" x14ac:dyDescent="0.3">
      <c r="AY5259" s="226" t="e">
        <f>VLOOKUP(C5259,#REF!, 2,FALSE)</f>
        <v>#REF!</v>
      </c>
      <c r="BM5259" s="177" t="s">
        <v>10163</v>
      </c>
      <c r="BN5259" s="177" t="s">
        <v>1139</v>
      </c>
      <c r="BO5259" s="177" t="s">
        <v>2983</v>
      </c>
      <c r="BU5259" s="177" t="s">
        <v>10163</v>
      </c>
      <c r="BV5259" s="177" t="s">
        <v>1139</v>
      </c>
      <c r="BW5259" s="177" t="s">
        <v>2983</v>
      </c>
    </row>
    <row r="5260" spans="51:75" x14ac:dyDescent="0.3">
      <c r="AY5260" s="226" t="e">
        <f>VLOOKUP(C5260,#REF!, 2,FALSE)</f>
        <v>#REF!</v>
      </c>
      <c r="BM5260" s="177" t="s">
        <v>10164</v>
      </c>
      <c r="BN5260" s="177" t="s">
        <v>3245</v>
      </c>
      <c r="BO5260" s="177" t="s">
        <v>4323</v>
      </c>
      <c r="BU5260" s="177" t="s">
        <v>10164</v>
      </c>
      <c r="BV5260" s="177" t="s">
        <v>3245</v>
      </c>
      <c r="BW5260" s="177" t="s">
        <v>4323</v>
      </c>
    </row>
    <row r="5261" spans="51:75" x14ac:dyDescent="0.3">
      <c r="AY5261" s="226" t="e">
        <f>VLOOKUP(C5261,#REF!, 2,FALSE)</f>
        <v>#REF!</v>
      </c>
      <c r="BM5261" s="177" t="s">
        <v>10166</v>
      </c>
      <c r="BN5261" s="177" t="s">
        <v>862</v>
      </c>
      <c r="BO5261" s="177" t="s">
        <v>638</v>
      </c>
      <c r="BU5261" s="177" t="s">
        <v>10166</v>
      </c>
      <c r="BV5261" s="177" t="s">
        <v>862</v>
      </c>
      <c r="BW5261" s="177" t="s">
        <v>638</v>
      </c>
    </row>
    <row r="5262" spans="51:75" x14ac:dyDescent="0.3">
      <c r="AY5262" s="226" t="e">
        <f>VLOOKUP(C5262,#REF!, 2,FALSE)</f>
        <v>#REF!</v>
      </c>
      <c r="BM5262" s="177" t="s">
        <v>10167</v>
      </c>
      <c r="BN5262" s="177" t="s">
        <v>2983</v>
      </c>
      <c r="BO5262" s="177" t="s">
        <v>1228</v>
      </c>
      <c r="BU5262" s="177" t="s">
        <v>10167</v>
      </c>
      <c r="BV5262" s="177" t="s">
        <v>2983</v>
      </c>
      <c r="BW5262" s="177" t="s">
        <v>1228</v>
      </c>
    </row>
    <row r="5263" spans="51:75" x14ac:dyDescent="0.3">
      <c r="AY5263" s="226" t="e">
        <f>VLOOKUP(C5263,#REF!, 2,FALSE)</f>
        <v>#REF!</v>
      </c>
      <c r="BM5263" s="177" t="s">
        <v>10168</v>
      </c>
      <c r="BN5263" s="177" t="s">
        <v>3002</v>
      </c>
      <c r="BO5263" s="177" t="s">
        <v>4547</v>
      </c>
      <c r="BU5263" s="177" t="s">
        <v>10168</v>
      </c>
      <c r="BV5263" s="177" t="s">
        <v>3002</v>
      </c>
      <c r="BW5263" s="177" t="s">
        <v>4547</v>
      </c>
    </row>
    <row r="5264" spans="51:75" x14ac:dyDescent="0.3">
      <c r="AY5264" s="226" t="e">
        <f>VLOOKUP(C5264,#REF!, 2,FALSE)</f>
        <v>#REF!</v>
      </c>
      <c r="BM5264" s="177" t="s">
        <v>10169</v>
      </c>
      <c r="BN5264" s="177" t="s">
        <v>2983</v>
      </c>
      <c r="BO5264" s="177" t="s">
        <v>1384</v>
      </c>
      <c r="BU5264" s="177" t="s">
        <v>10169</v>
      </c>
      <c r="BV5264" s="177" t="s">
        <v>2983</v>
      </c>
      <c r="BW5264" s="177" t="s">
        <v>1384</v>
      </c>
    </row>
    <row r="5265" spans="51:75" x14ac:dyDescent="0.3">
      <c r="AY5265" s="226" t="e">
        <f>VLOOKUP(C5265,#REF!, 2,FALSE)</f>
        <v>#REF!</v>
      </c>
      <c r="BM5265" s="177" t="s">
        <v>10170</v>
      </c>
      <c r="BN5265" s="177" t="s">
        <v>2983</v>
      </c>
      <c r="BO5265" s="177" t="s">
        <v>2983</v>
      </c>
      <c r="BU5265" s="177" t="s">
        <v>10170</v>
      </c>
      <c r="BV5265" s="177" t="s">
        <v>2983</v>
      </c>
      <c r="BW5265" s="177" t="s">
        <v>2983</v>
      </c>
    </row>
    <row r="5266" spans="51:75" x14ac:dyDescent="0.3">
      <c r="AY5266" s="226" t="e">
        <f>VLOOKUP(C5266,#REF!, 2,FALSE)</f>
        <v>#REF!</v>
      </c>
      <c r="BM5266" s="177" t="s">
        <v>10171</v>
      </c>
      <c r="BN5266" s="177" t="s">
        <v>2983</v>
      </c>
      <c r="BO5266" s="177" t="s">
        <v>1781</v>
      </c>
      <c r="BU5266" s="177" t="s">
        <v>10171</v>
      </c>
      <c r="BV5266" s="177" t="s">
        <v>2983</v>
      </c>
      <c r="BW5266" s="177" t="s">
        <v>1781</v>
      </c>
    </row>
    <row r="5267" spans="51:75" x14ac:dyDescent="0.3">
      <c r="AY5267" s="226" t="e">
        <f>VLOOKUP(C5267,#REF!, 2,FALSE)</f>
        <v>#REF!</v>
      </c>
      <c r="BM5267" s="177" t="s">
        <v>10172</v>
      </c>
      <c r="BN5267" s="177" t="s">
        <v>2983</v>
      </c>
      <c r="BO5267" s="177" t="s">
        <v>10173</v>
      </c>
      <c r="BU5267" s="177" t="s">
        <v>10172</v>
      </c>
      <c r="BV5267" s="177" t="s">
        <v>2983</v>
      </c>
      <c r="BW5267" s="177" t="s">
        <v>10173</v>
      </c>
    </row>
    <row r="5268" spans="51:75" x14ac:dyDescent="0.3">
      <c r="AY5268" s="226" t="e">
        <f>VLOOKUP(C5268,#REF!, 2,FALSE)</f>
        <v>#REF!</v>
      </c>
      <c r="BM5268" s="177" t="s">
        <v>10174</v>
      </c>
      <c r="BN5268" s="177" t="s">
        <v>2983</v>
      </c>
      <c r="BO5268" s="177" t="s">
        <v>2974</v>
      </c>
      <c r="BU5268" s="177" t="s">
        <v>10174</v>
      </c>
      <c r="BV5268" s="177" t="s">
        <v>2983</v>
      </c>
      <c r="BW5268" s="177" t="s">
        <v>2974</v>
      </c>
    </row>
    <row r="5269" spans="51:75" x14ac:dyDescent="0.3">
      <c r="AY5269" s="226" t="e">
        <f>VLOOKUP(C5269,#REF!, 2,FALSE)</f>
        <v>#REF!</v>
      </c>
      <c r="BM5269" s="177" t="s">
        <v>10175</v>
      </c>
      <c r="BN5269" s="177" t="s">
        <v>2983</v>
      </c>
      <c r="BO5269" s="177" t="s">
        <v>8749</v>
      </c>
      <c r="BU5269" s="177" t="s">
        <v>10175</v>
      </c>
      <c r="BV5269" s="177" t="s">
        <v>2983</v>
      </c>
      <c r="BW5269" s="177" t="s">
        <v>8749</v>
      </c>
    </row>
    <row r="5270" spans="51:75" x14ac:dyDescent="0.3">
      <c r="AY5270" s="226" t="e">
        <f>VLOOKUP(C5270,#REF!, 2,FALSE)</f>
        <v>#REF!</v>
      </c>
      <c r="BM5270" s="177" t="s">
        <v>10176</v>
      </c>
      <c r="BN5270" s="177" t="s">
        <v>2983</v>
      </c>
      <c r="BO5270" s="177" t="s">
        <v>10177</v>
      </c>
      <c r="BU5270" s="177" t="s">
        <v>10176</v>
      </c>
      <c r="BV5270" s="177" t="s">
        <v>2983</v>
      </c>
      <c r="BW5270" s="177" t="s">
        <v>10177</v>
      </c>
    </row>
    <row r="5271" spans="51:75" x14ac:dyDescent="0.3">
      <c r="AY5271" s="226" t="e">
        <f>VLOOKUP(C5271,#REF!, 2,FALSE)</f>
        <v>#REF!</v>
      </c>
      <c r="BM5271" s="177" t="s">
        <v>10178</v>
      </c>
      <c r="BN5271" s="177" t="s">
        <v>862</v>
      </c>
      <c r="BO5271" s="177" t="s">
        <v>2173</v>
      </c>
      <c r="BU5271" s="177" t="s">
        <v>10178</v>
      </c>
      <c r="BV5271" s="177" t="s">
        <v>862</v>
      </c>
      <c r="BW5271" s="177" t="s">
        <v>2173</v>
      </c>
    </row>
    <row r="5272" spans="51:75" x14ac:dyDescent="0.3">
      <c r="AY5272" s="226" t="e">
        <f>VLOOKUP(C5272,#REF!, 2,FALSE)</f>
        <v>#REF!</v>
      </c>
      <c r="BM5272" s="177" t="s">
        <v>1826</v>
      </c>
      <c r="BN5272" s="177" t="s">
        <v>2983</v>
      </c>
      <c r="BO5272" s="177" t="s">
        <v>3133</v>
      </c>
      <c r="BU5272" s="177" t="s">
        <v>1826</v>
      </c>
      <c r="BV5272" s="177" t="s">
        <v>2983</v>
      </c>
      <c r="BW5272" s="177" t="s">
        <v>3133</v>
      </c>
    </row>
    <row r="5273" spans="51:75" x14ac:dyDescent="0.3">
      <c r="AY5273" s="226" t="e">
        <f>VLOOKUP(C5273,#REF!, 2,FALSE)</f>
        <v>#REF!</v>
      </c>
      <c r="BM5273" s="177" t="s">
        <v>10179</v>
      </c>
      <c r="BN5273" s="177" t="s">
        <v>2983</v>
      </c>
      <c r="BO5273" s="177" t="s">
        <v>4185</v>
      </c>
      <c r="BU5273" s="177" t="s">
        <v>10179</v>
      </c>
      <c r="BV5273" s="177" t="s">
        <v>2983</v>
      </c>
      <c r="BW5273" s="177" t="s">
        <v>4185</v>
      </c>
    </row>
    <row r="5274" spans="51:75" x14ac:dyDescent="0.3">
      <c r="AY5274" s="226" t="e">
        <f>VLOOKUP(C5274,#REF!, 2,FALSE)</f>
        <v>#REF!</v>
      </c>
      <c r="BM5274" s="177" t="s">
        <v>10180</v>
      </c>
      <c r="BN5274" s="177" t="s">
        <v>2983</v>
      </c>
      <c r="BO5274" s="177" t="s">
        <v>854</v>
      </c>
      <c r="BU5274" s="177" t="s">
        <v>10180</v>
      </c>
      <c r="BV5274" s="177" t="s">
        <v>2983</v>
      </c>
      <c r="BW5274" s="177" t="s">
        <v>854</v>
      </c>
    </row>
    <row r="5275" spans="51:75" x14ac:dyDescent="0.3">
      <c r="AY5275" s="226" t="e">
        <f>VLOOKUP(C5275,#REF!, 2,FALSE)</f>
        <v>#REF!</v>
      </c>
      <c r="BM5275" s="177" t="s">
        <v>10181</v>
      </c>
      <c r="BN5275" s="177" t="s">
        <v>2983</v>
      </c>
      <c r="BO5275" s="177" t="s">
        <v>1054</v>
      </c>
      <c r="BU5275" s="177" t="s">
        <v>10181</v>
      </c>
      <c r="BV5275" s="177" t="s">
        <v>2983</v>
      </c>
      <c r="BW5275" s="177" t="s">
        <v>1054</v>
      </c>
    </row>
    <row r="5276" spans="51:75" x14ac:dyDescent="0.3">
      <c r="AY5276" s="226" t="e">
        <f>VLOOKUP(C5276,#REF!, 2,FALSE)</f>
        <v>#REF!</v>
      </c>
      <c r="BM5276" s="177" t="s">
        <v>10182</v>
      </c>
      <c r="BN5276" s="177" t="s">
        <v>2983</v>
      </c>
      <c r="BO5276" s="177" t="s">
        <v>1508</v>
      </c>
      <c r="BU5276" s="177" t="s">
        <v>10182</v>
      </c>
      <c r="BV5276" s="177" t="s">
        <v>2983</v>
      </c>
      <c r="BW5276" s="177" t="s">
        <v>1508</v>
      </c>
    </row>
    <row r="5277" spans="51:75" x14ac:dyDescent="0.3">
      <c r="AY5277" s="226" t="e">
        <f>VLOOKUP(C5277,#REF!, 2,FALSE)</f>
        <v>#REF!</v>
      </c>
      <c r="BM5277" s="177" t="s">
        <v>10183</v>
      </c>
      <c r="BN5277" s="177" t="s">
        <v>778</v>
      </c>
      <c r="BO5277" s="177" t="s">
        <v>1374</v>
      </c>
      <c r="BU5277" s="177" t="s">
        <v>10183</v>
      </c>
      <c r="BV5277" s="177" t="s">
        <v>778</v>
      </c>
      <c r="BW5277" s="177" t="s">
        <v>1374</v>
      </c>
    </row>
    <row r="5278" spans="51:75" x14ac:dyDescent="0.3">
      <c r="AY5278" s="226" t="e">
        <f>VLOOKUP(C5278,#REF!, 2,FALSE)</f>
        <v>#REF!</v>
      </c>
      <c r="BM5278" s="177" t="s">
        <v>1827</v>
      </c>
      <c r="BN5278" s="177" t="s">
        <v>2983</v>
      </c>
      <c r="BO5278" s="177" t="s">
        <v>10184</v>
      </c>
      <c r="BU5278" s="177" t="s">
        <v>1827</v>
      </c>
      <c r="BV5278" s="177" t="s">
        <v>2983</v>
      </c>
      <c r="BW5278" s="177" t="s">
        <v>10184</v>
      </c>
    </row>
    <row r="5279" spans="51:75" x14ac:dyDescent="0.3">
      <c r="AY5279" s="226" t="e">
        <f>VLOOKUP(C5279,#REF!, 2,FALSE)</f>
        <v>#REF!</v>
      </c>
      <c r="BM5279" s="177" t="s">
        <v>10185</v>
      </c>
      <c r="BN5279" s="177" t="s">
        <v>661</v>
      </c>
      <c r="BO5279" s="177" t="s">
        <v>10186</v>
      </c>
      <c r="BU5279" s="177" t="s">
        <v>10185</v>
      </c>
      <c r="BV5279" s="177" t="s">
        <v>661</v>
      </c>
      <c r="BW5279" s="177" t="s">
        <v>10186</v>
      </c>
    </row>
    <row r="5280" spans="51:75" x14ac:dyDescent="0.3">
      <c r="AY5280" s="226" t="e">
        <f>VLOOKUP(C5280,#REF!, 2,FALSE)</f>
        <v>#REF!</v>
      </c>
      <c r="BM5280" s="177" t="s">
        <v>10187</v>
      </c>
      <c r="BN5280" s="177" t="s">
        <v>639</v>
      </c>
      <c r="BO5280" s="177" t="s">
        <v>2927</v>
      </c>
      <c r="BU5280" s="177" t="s">
        <v>10187</v>
      </c>
      <c r="BV5280" s="177" t="s">
        <v>639</v>
      </c>
      <c r="BW5280" s="177" t="s">
        <v>2927</v>
      </c>
    </row>
    <row r="5281" spans="51:75" x14ac:dyDescent="0.3">
      <c r="AY5281" s="226" t="e">
        <f>VLOOKUP(C5281,#REF!, 2,FALSE)</f>
        <v>#REF!</v>
      </c>
      <c r="BM5281" s="177" t="s">
        <v>10188</v>
      </c>
      <c r="BN5281" s="177" t="s">
        <v>2983</v>
      </c>
      <c r="BO5281" s="177" t="s">
        <v>10189</v>
      </c>
      <c r="BU5281" s="177" t="s">
        <v>10188</v>
      </c>
      <c r="BV5281" s="177" t="s">
        <v>2983</v>
      </c>
      <c r="BW5281" s="177" t="s">
        <v>10189</v>
      </c>
    </row>
    <row r="5282" spans="51:75" x14ac:dyDescent="0.3">
      <c r="AY5282" s="226" t="e">
        <f>VLOOKUP(C5282,#REF!, 2,FALSE)</f>
        <v>#REF!</v>
      </c>
      <c r="BM5282" s="177" t="s">
        <v>10190</v>
      </c>
      <c r="BN5282" s="177" t="s">
        <v>2983</v>
      </c>
      <c r="BO5282" s="177" t="s">
        <v>2462</v>
      </c>
      <c r="BU5282" s="177" t="s">
        <v>10190</v>
      </c>
      <c r="BV5282" s="177" t="s">
        <v>2983</v>
      </c>
      <c r="BW5282" s="177" t="s">
        <v>2462</v>
      </c>
    </row>
    <row r="5283" spans="51:75" x14ac:dyDescent="0.3">
      <c r="AY5283" s="226" t="e">
        <f>VLOOKUP(C5283,#REF!, 2,FALSE)</f>
        <v>#REF!</v>
      </c>
      <c r="BM5283" s="177" t="s">
        <v>10191</v>
      </c>
      <c r="BN5283" s="177" t="s">
        <v>2983</v>
      </c>
      <c r="BO5283" s="177" t="s">
        <v>1263</v>
      </c>
      <c r="BU5283" s="177" t="s">
        <v>10191</v>
      </c>
      <c r="BV5283" s="177" t="s">
        <v>2983</v>
      </c>
      <c r="BW5283" s="177" t="s">
        <v>1263</v>
      </c>
    </row>
    <row r="5284" spans="51:75" x14ac:dyDescent="0.3">
      <c r="AY5284" s="226" t="e">
        <f>VLOOKUP(C5284,#REF!, 2,FALSE)</f>
        <v>#REF!</v>
      </c>
      <c r="BM5284" s="177" t="s">
        <v>10192</v>
      </c>
      <c r="BN5284" s="177" t="s">
        <v>2983</v>
      </c>
      <c r="BO5284" s="177" t="s">
        <v>1405</v>
      </c>
      <c r="BU5284" s="177" t="s">
        <v>10192</v>
      </c>
      <c r="BV5284" s="177" t="s">
        <v>2983</v>
      </c>
      <c r="BW5284" s="177" t="s">
        <v>1405</v>
      </c>
    </row>
    <row r="5285" spans="51:75" x14ac:dyDescent="0.3">
      <c r="AY5285" s="226" t="e">
        <f>VLOOKUP(C5285,#REF!, 2,FALSE)</f>
        <v>#REF!</v>
      </c>
      <c r="BM5285" s="177" t="s">
        <v>1828</v>
      </c>
      <c r="BN5285" s="177" t="s">
        <v>3245</v>
      </c>
      <c r="BO5285" s="177" t="s">
        <v>10193</v>
      </c>
      <c r="BU5285" s="177" t="s">
        <v>1828</v>
      </c>
      <c r="BV5285" s="177" t="s">
        <v>3245</v>
      </c>
      <c r="BW5285" s="177" t="s">
        <v>10193</v>
      </c>
    </row>
    <row r="5286" spans="51:75" x14ac:dyDescent="0.3">
      <c r="AY5286" s="226" t="e">
        <f>VLOOKUP(C5286,#REF!, 2,FALSE)</f>
        <v>#REF!</v>
      </c>
      <c r="BM5286" s="177" t="s">
        <v>10194</v>
      </c>
      <c r="BN5286" s="177" t="s">
        <v>669</v>
      </c>
      <c r="BO5286" s="177" t="s">
        <v>770</v>
      </c>
      <c r="BU5286" s="177" t="s">
        <v>10194</v>
      </c>
      <c r="BV5286" s="177" t="s">
        <v>669</v>
      </c>
      <c r="BW5286" s="177" t="s">
        <v>770</v>
      </c>
    </row>
    <row r="5287" spans="51:75" x14ac:dyDescent="0.3">
      <c r="AY5287" s="226" t="e">
        <f>VLOOKUP(C5287,#REF!, 2,FALSE)</f>
        <v>#REF!</v>
      </c>
      <c r="BM5287" s="177" t="s">
        <v>10195</v>
      </c>
      <c r="BN5287" s="177" t="s">
        <v>2983</v>
      </c>
      <c r="BO5287" s="177" t="s">
        <v>2983</v>
      </c>
      <c r="BU5287" s="177" t="s">
        <v>10195</v>
      </c>
      <c r="BV5287" s="177" t="s">
        <v>2983</v>
      </c>
      <c r="BW5287" s="177" t="s">
        <v>2983</v>
      </c>
    </row>
    <row r="5288" spans="51:75" x14ac:dyDescent="0.3">
      <c r="AY5288" s="226" t="e">
        <f>VLOOKUP(C5288,#REF!, 2,FALSE)</f>
        <v>#REF!</v>
      </c>
      <c r="BM5288" s="177" t="s">
        <v>10196</v>
      </c>
      <c r="BN5288" s="177" t="s">
        <v>2983</v>
      </c>
      <c r="BO5288" s="177" t="s">
        <v>2983</v>
      </c>
      <c r="BU5288" s="177" t="s">
        <v>10196</v>
      </c>
      <c r="BV5288" s="177" t="s">
        <v>2983</v>
      </c>
      <c r="BW5288" s="177" t="s">
        <v>2983</v>
      </c>
    </row>
    <row r="5289" spans="51:75" x14ac:dyDescent="0.3">
      <c r="AY5289" s="226" t="e">
        <f>VLOOKUP(C5289,#REF!, 2,FALSE)</f>
        <v>#REF!</v>
      </c>
      <c r="BM5289" s="177" t="s">
        <v>10197</v>
      </c>
      <c r="BN5289" s="177" t="s">
        <v>2983</v>
      </c>
      <c r="BO5289" s="177" t="s">
        <v>2983</v>
      </c>
      <c r="BU5289" s="177" t="s">
        <v>10197</v>
      </c>
      <c r="BV5289" s="177" t="s">
        <v>2983</v>
      </c>
      <c r="BW5289" s="177" t="s">
        <v>2983</v>
      </c>
    </row>
    <row r="5290" spans="51:75" x14ac:dyDescent="0.3">
      <c r="AY5290" s="226" t="e">
        <f>VLOOKUP(C5290,#REF!, 2,FALSE)</f>
        <v>#REF!</v>
      </c>
      <c r="BM5290" s="177" t="s">
        <v>10198</v>
      </c>
      <c r="BN5290" s="177" t="s">
        <v>2983</v>
      </c>
      <c r="BO5290" s="177" t="s">
        <v>9214</v>
      </c>
      <c r="BU5290" s="177" t="s">
        <v>10198</v>
      </c>
      <c r="BV5290" s="177" t="s">
        <v>2983</v>
      </c>
      <c r="BW5290" s="177" t="s">
        <v>9214</v>
      </c>
    </row>
    <row r="5291" spans="51:75" x14ac:dyDescent="0.3">
      <c r="AY5291" s="226" t="e">
        <f>VLOOKUP(C5291,#REF!, 2,FALSE)</f>
        <v>#REF!</v>
      </c>
      <c r="BM5291" s="177" t="s">
        <v>1829</v>
      </c>
      <c r="BN5291" s="177" t="s">
        <v>2983</v>
      </c>
      <c r="BO5291" s="177" t="s">
        <v>2983</v>
      </c>
      <c r="BU5291" s="177" t="s">
        <v>1829</v>
      </c>
      <c r="BV5291" s="177" t="s">
        <v>2983</v>
      </c>
      <c r="BW5291" s="177" t="s">
        <v>2983</v>
      </c>
    </row>
    <row r="5292" spans="51:75" x14ac:dyDescent="0.3">
      <c r="AY5292" s="226" t="e">
        <f>VLOOKUP(C5292,#REF!, 2,FALSE)</f>
        <v>#REF!</v>
      </c>
      <c r="BM5292" s="177" t="s">
        <v>10199</v>
      </c>
      <c r="BN5292" s="177" t="s">
        <v>2983</v>
      </c>
      <c r="BO5292" s="177" t="s">
        <v>2983</v>
      </c>
      <c r="BU5292" s="177" t="s">
        <v>10199</v>
      </c>
      <c r="BV5292" s="177" t="s">
        <v>2983</v>
      </c>
      <c r="BW5292" s="177" t="s">
        <v>2983</v>
      </c>
    </row>
    <row r="5293" spans="51:75" x14ac:dyDescent="0.3">
      <c r="AY5293" s="226" t="e">
        <f>VLOOKUP(C5293,#REF!, 2,FALSE)</f>
        <v>#REF!</v>
      </c>
      <c r="BM5293" s="177" t="s">
        <v>10200</v>
      </c>
      <c r="BN5293" s="177" t="s">
        <v>2983</v>
      </c>
      <c r="BO5293" s="177" t="s">
        <v>2983</v>
      </c>
      <c r="BU5293" s="177" t="s">
        <v>10200</v>
      </c>
      <c r="BV5293" s="177" t="s">
        <v>2983</v>
      </c>
      <c r="BW5293" s="177" t="s">
        <v>2983</v>
      </c>
    </row>
    <row r="5294" spans="51:75" x14ac:dyDescent="0.3">
      <c r="AY5294" s="226" t="e">
        <f>VLOOKUP(C5294,#REF!, 2,FALSE)</f>
        <v>#REF!</v>
      </c>
      <c r="BM5294" s="177" t="s">
        <v>10201</v>
      </c>
      <c r="BN5294" s="177" t="s">
        <v>2983</v>
      </c>
      <c r="BO5294" s="177" t="s">
        <v>1128</v>
      </c>
      <c r="BU5294" s="177" t="s">
        <v>10201</v>
      </c>
      <c r="BV5294" s="177" t="s">
        <v>2983</v>
      </c>
      <c r="BW5294" s="177" t="s">
        <v>1128</v>
      </c>
    </row>
    <row r="5295" spans="51:75" x14ac:dyDescent="0.3">
      <c r="AY5295" s="226" t="e">
        <f>VLOOKUP(C5295,#REF!, 2,FALSE)</f>
        <v>#REF!</v>
      </c>
      <c r="BM5295" s="177" t="s">
        <v>10203</v>
      </c>
      <c r="BN5295" s="177" t="s">
        <v>2983</v>
      </c>
      <c r="BO5295" s="177" t="s">
        <v>10204</v>
      </c>
      <c r="BU5295" s="177" t="s">
        <v>10203</v>
      </c>
      <c r="BV5295" s="177" t="s">
        <v>2983</v>
      </c>
      <c r="BW5295" s="177" t="s">
        <v>10204</v>
      </c>
    </row>
    <row r="5296" spans="51:75" x14ac:dyDescent="0.3">
      <c r="AY5296" s="226" t="e">
        <f>VLOOKUP(C5296,#REF!, 2,FALSE)</f>
        <v>#REF!</v>
      </c>
      <c r="BM5296" s="177" t="s">
        <v>10205</v>
      </c>
      <c r="BN5296" s="177" t="s">
        <v>2983</v>
      </c>
      <c r="BO5296" s="177" t="s">
        <v>1376</v>
      </c>
      <c r="BU5296" s="177" t="s">
        <v>10205</v>
      </c>
      <c r="BV5296" s="177" t="s">
        <v>2983</v>
      </c>
      <c r="BW5296" s="177" t="s">
        <v>1376</v>
      </c>
    </row>
    <row r="5297" spans="51:75" x14ac:dyDescent="0.3">
      <c r="AY5297" s="226" t="e">
        <f>VLOOKUP(C5297,#REF!, 2,FALSE)</f>
        <v>#REF!</v>
      </c>
      <c r="BM5297" s="177" t="s">
        <v>10206</v>
      </c>
      <c r="BN5297" s="177" t="s">
        <v>2983</v>
      </c>
      <c r="BO5297" s="177" t="s">
        <v>4248</v>
      </c>
      <c r="BU5297" s="177" t="s">
        <v>10206</v>
      </c>
      <c r="BV5297" s="177" t="s">
        <v>2983</v>
      </c>
      <c r="BW5297" s="177" t="s">
        <v>4248</v>
      </c>
    </row>
    <row r="5298" spans="51:75" x14ac:dyDescent="0.3">
      <c r="AY5298" s="226" t="e">
        <f>VLOOKUP(C5298,#REF!, 2,FALSE)</f>
        <v>#REF!</v>
      </c>
      <c r="BM5298" s="177" t="s">
        <v>10207</v>
      </c>
      <c r="BN5298" s="177" t="s">
        <v>2983</v>
      </c>
      <c r="BO5298" s="177" t="s">
        <v>10208</v>
      </c>
      <c r="BU5298" s="177" t="s">
        <v>10207</v>
      </c>
      <c r="BV5298" s="177" t="s">
        <v>2983</v>
      </c>
      <c r="BW5298" s="177" t="s">
        <v>10208</v>
      </c>
    </row>
    <row r="5299" spans="51:75" x14ac:dyDescent="0.3">
      <c r="AY5299" s="226" t="e">
        <f>VLOOKUP(C5299,#REF!, 2,FALSE)</f>
        <v>#REF!</v>
      </c>
      <c r="BM5299" s="177" t="s">
        <v>10209</v>
      </c>
      <c r="BN5299" s="177" t="s">
        <v>3002</v>
      </c>
      <c r="BO5299" s="177" t="s">
        <v>7277</v>
      </c>
      <c r="BU5299" s="177" t="s">
        <v>10209</v>
      </c>
      <c r="BV5299" s="177" t="s">
        <v>3002</v>
      </c>
      <c r="BW5299" s="177" t="s">
        <v>7277</v>
      </c>
    </row>
    <row r="5300" spans="51:75" x14ac:dyDescent="0.3">
      <c r="AY5300" s="226" t="e">
        <f>VLOOKUP(C5300,#REF!, 2,FALSE)</f>
        <v>#REF!</v>
      </c>
      <c r="BM5300" s="177" t="s">
        <v>10210</v>
      </c>
      <c r="BN5300" s="177" t="s">
        <v>2983</v>
      </c>
      <c r="BO5300" s="177" t="s">
        <v>2983</v>
      </c>
      <c r="BU5300" s="177" t="s">
        <v>10210</v>
      </c>
      <c r="BV5300" s="177" t="s">
        <v>2983</v>
      </c>
      <c r="BW5300" s="177" t="s">
        <v>2983</v>
      </c>
    </row>
    <row r="5301" spans="51:75" x14ac:dyDescent="0.3">
      <c r="AY5301" s="226" t="e">
        <f>VLOOKUP(C5301,#REF!, 2,FALSE)</f>
        <v>#REF!</v>
      </c>
      <c r="BM5301" s="177" t="s">
        <v>10211</v>
      </c>
      <c r="BN5301" s="177" t="s">
        <v>2983</v>
      </c>
      <c r="BO5301" s="177" t="s">
        <v>2983</v>
      </c>
      <c r="BU5301" s="177" t="s">
        <v>10211</v>
      </c>
      <c r="BV5301" s="177" t="s">
        <v>2983</v>
      </c>
      <c r="BW5301" s="177" t="s">
        <v>2983</v>
      </c>
    </row>
    <row r="5302" spans="51:75" x14ac:dyDescent="0.3">
      <c r="AY5302" s="226" t="e">
        <f>VLOOKUP(C5302,#REF!, 2,FALSE)</f>
        <v>#REF!</v>
      </c>
      <c r="BM5302" s="177" t="s">
        <v>10212</v>
      </c>
      <c r="BN5302" s="177" t="s">
        <v>2983</v>
      </c>
      <c r="BO5302" s="177" t="s">
        <v>691</v>
      </c>
      <c r="BU5302" s="177" t="s">
        <v>10212</v>
      </c>
      <c r="BV5302" s="177" t="s">
        <v>2983</v>
      </c>
      <c r="BW5302" s="177" t="s">
        <v>691</v>
      </c>
    </row>
    <row r="5303" spans="51:75" x14ac:dyDescent="0.3">
      <c r="AY5303" s="226" t="e">
        <f>VLOOKUP(C5303,#REF!, 2,FALSE)</f>
        <v>#REF!</v>
      </c>
      <c r="BM5303" s="177" t="s">
        <v>10214</v>
      </c>
      <c r="BN5303" s="177" t="s">
        <v>2983</v>
      </c>
      <c r="BO5303" s="177" t="s">
        <v>2983</v>
      </c>
      <c r="BU5303" s="177" t="s">
        <v>10214</v>
      </c>
      <c r="BV5303" s="177" t="s">
        <v>2983</v>
      </c>
      <c r="BW5303" s="177" t="s">
        <v>2983</v>
      </c>
    </row>
    <row r="5304" spans="51:75" x14ac:dyDescent="0.3">
      <c r="AY5304" s="226" t="e">
        <f>VLOOKUP(C5304,#REF!, 2,FALSE)</f>
        <v>#REF!</v>
      </c>
      <c r="BM5304" s="177" t="s">
        <v>10215</v>
      </c>
      <c r="BN5304" s="177" t="s">
        <v>2983</v>
      </c>
      <c r="BO5304" s="177" t="s">
        <v>10216</v>
      </c>
      <c r="BU5304" s="177" t="s">
        <v>10215</v>
      </c>
      <c r="BV5304" s="177" t="s">
        <v>2983</v>
      </c>
      <c r="BW5304" s="177" t="s">
        <v>10216</v>
      </c>
    </row>
    <row r="5305" spans="51:75" x14ac:dyDescent="0.3">
      <c r="AY5305" s="226" t="e">
        <f>VLOOKUP(C5305,#REF!, 2,FALSE)</f>
        <v>#REF!</v>
      </c>
      <c r="BM5305" s="177" t="s">
        <v>10217</v>
      </c>
      <c r="BN5305" s="177" t="s">
        <v>2983</v>
      </c>
      <c r="BO5305" s="177" t="s">
        <v>2983</v>
      </c>
      <c r="BU5305" s="177" t="s">
        <v>10217</v>
      </c>
      <c r="BV5305" s="177" t="s">
        <v>2983</v>
      </c>
      <c r="BW5305" s="177" t="s">
        <v>2983</v>
      </c>
    </row>
    <row r="5306" spans="51:75" x14ac:dyDescent="0.3">
      <c r="AY5306" s="226" t="e">
        <f>VLOOKUP(C5306,#REF!, 2,FALSE)</f>
        <v>#REF!</v>
      </c>
      <c r="BM5306" s="177" t="s">
        <v>10219</v>
      </c>
      <c r="BN5306" s="177" t="s">
        <v>3245</v>
      </c>
      <c r="BO5306" s="177" t="s">
        <v>8710</v>
      </c>
      <c r="BU5306" s="177" t="s">
        <v>10219</v>
      </c>
      <c r="BV5306" s="177" t="s">
        <v>3245</v>
      </c>
      <c r="BW5306" s="177" t="s">
        <v>8710</v>
      </c>
    </row>
    <row r="5307" spans="51:75" x14ac:dyDescent="0.3">
      <c r="AY5307" s="226" t="e">
        <f>VLOOKUP(C5307,#REF!, 2,FALSE)</f>
        <v>#REF!</v>
      </c>
      <c r="BM5307" s="177" t="s">
        <v>10220</v>
      </c>
      <c r="BN5307" s="177" t="s">
        <v>2983</v>
      </c>
      <c r="BO5307" s="177" t="s">
        <v>2983</v>
      </c>
      <c r="BU5307" s="177" t="s">
        <v>10220</v>
      </c>
      <c r="BV5307" s="177" t="s">
        <v>2983</v>
      </c>
      <c r="BW5307" s="177" t="s">
        <v>2983</v>
      </c>
    </row>
    <row r="5308" spans="51:75" x14ac:dyDescent="0.3">
      <c r="AY5308" s="226" t="e">
        <f>VLOOKUP(C5308,#REF!, 2,FALSE)</f>
        <v>#REF!</v>
      </c>
      <c r="BM5308" s="177" t="s">
        <v>10221</v>
      </c>
      <c r="BN5308" s="177" t="s">
        <v>2983</v>
      </c>
      <c r="BO5308" s="177" t="s">
        <v>1689</v>
      </c>
      <c r="BU5308" s="177" t="s">
        <v>10221</v>
      </c>
      <c r="BV5308" s="177" t="s">
        <v>2983</v>
      </c>
      <c r="BW5308" s="177" t="s">
        <v>1689</v>
      </c>
    </row>
    <row r="5309" spans="51:75" x14ac:dyDescent="0.3">
      <c r="AY5309" s="226" t="e">
        <f>VLOOKUP(C5309,#REF!, 2,FALSE)</f>
        <v>#REF!</v>
      </c>
      <c r="BM5309" s="177" t="s">
        <v>10222</v>
      </c>
      <c r="BN5309" s="177" t="s">
        <v>2983</v>
      </c>
      <c r="BO5309" s="177" t="s">
        <v>2983</v>
      </c>
      <c r="BU5309" s="177" t="s">
        <v>10222</v>
      </c>
      <c r="BV5309" s="177" t="s">
        <v>2983</v>
      </c>
      <c r="BW5309" s="177" t="s">
        <v>2983</v>
      </c>
    </row>
    <row r="5310" spans="51:75" x14ac:dyDescent="0.3">
      <c r="AY5310" s="226" t="e">
        <f>VLOOKUP(C5310,#REF!, 2,FALSE)</f>
        <v>#REF!</v>
      </c>
      <c r="BM5310" s="177" t="s">
        <v>10223</v>
      </c>
      <c r="BN5310" s="177" t="s">
        <v>778</v>
      </c>
      <c r="BO5310" s="177" t="s">
        <v>10225</v>
      </c>
      <c r="BU5310" s="177" t="s">
        <v>10223</v>
      </c>
      <c r="BV5310" s="177" t="s">
        <v>778</v>
      </c>
      <c r="BW5310" s="177" t="s">
        <v>10225</v>
      </c>
    </row>
    <row r="5311" spans="51:75" x14ac:dyDescent="0.3">
      <c r="AY5311" s="226" t="e">
        <f>VLOOKUP(C5311,#REF!, 2,FALSE)</f>
        <v>#REF!</v>
      </c>
      <c r="BM5311" s="177" t="s">
        <v>10227</v>
      </c>
      <c r="BN5311" s="177" t="s">
        <v>2983</v>
      </c>
      <c r="BO5311" s="177" t="s">
        <v>2983</v>
      </c>
      <c r="BU5311" s="177" t="s">
        <v>10227</v>
      </c>
      <c r="BV5311" s="177" t="s">
        <v>2983</v>
      </c>
      <c r="BW5311" s="177" t="s">
        <v>2983</v>
      </c>
    </row>
    <row r="5312" spans="51:75" x14ac:dyDescent="0.3">
      <c r="AY5312" s="226" t="e">
        <f>VLOOKUP(C5312,#REF!, 2,FALSE)</f>
        <v>#REF!</v>
      </c>
      <c r="BM5312" s="177" t="s">
        <v>10228</v>
      </c>
      <c r="BN5312" s="177" t="s">
        <v>3002</v>
      </c>
      <c r="BO5312" s="177" t="s">
        <v>10229</v>
      </c>
      <c r="BU5312" s="177" t="s">
        <v>10228</v>
      </c>
      <c r="BV5312" s="177" t="s">
        <v>3002</v>
      </c>
      <c r="BW5312" s="177" t="s">
        <v>10229</v>
      </c>
    </row>
    <row r="5313" spans="51:75" x14ac:dyDescent="0.3">
      <c r="AY5313" s="226" t="e">
        <f>VLOOKUP(C5313,#REF!, 2,FALSE)</f>
        <v>#REF!</v>
      </c>
      <c r="BM5313" s="177" t="s">
        <v>10230</v>
      </c>
      <c r="BN5313" s="177" t="s">
        <v>2983</v>
      </c>
      <c r="BO5313" s="177" t="s">
        <v>10231</v>
      </c>
      <c r="BU5313" s="177" t="s">
        <v>10230</v>
      </c>
      <c r="BV5313" s="177" t="s">
        <v>2983</v>
      </c>
      <c r="BW5313" s="177" t="s">
        <v>10231</v>
      </c>
    </row>
    <row r="5314" spans="51:75" x14ac:dyDescent="0.3">
      <c r="AY5314" s="226" t="e">
        <f>VLOOKUP(C5314,#REF!, 2,FALSE)</f>
        <v>#REF!</v>
      </c>
      <c r="BM5314" s="177" t="s">
        <v>10232</v>
      </c>
      <c r="BN5314" s="177" t="s">
        <v>2983</v>
      </c>
      <c r="BO5314" s="177" t="s">
        <v>10233</v>
      </c>
      <c r="BU5314" s="177" t="s">
        <v>10232</v>
      </c>
      <c r="BV5314" s="177" t="s">
        <v>2983</v>
      </c>
      <c r="BW5314" s="177" t="s">
        <v>10233</v>
      </c>
    </row>
    <row r="5315" spans="51:75" x14ac:dyDescent="0.3">
      <c r="AY5315" s="226" t="e">
        <f>VLOOKUP(C5315,#REF!, 2,FALSE)</f>
        <v>#REF!</v>
      </c>
      <c r="BM5315" s="177" t="s">
        <v>10234</v>
      </c>
      <c r="BN5315" s="177" t="s">
        <v>2983</v>
      </c>
      <c r="BO5315" s="177" t="s">
        <v>10235</v>
      </c>
      <c r="BU5315" s="177" t="s">
        <v>10234</v>
      </c>
      <c r="BV5315" s="177" t="s">
        <v>2983</v>
      </c>
      <c r="BW5315" s="177" t="s">
        <v>10235</v>
      </c>
    </row>
    <row r="5316" spans="51:75" x14ac:dyDescent="0.3">
      <c r="AY5316" s="226" t="e">
        <f>VLOOKUP(C5316,#REF!, 2,FALSE)</f>
        <v>#REF!</v>
      </c>
      <c r="BM5316" s="177" t="s">
        <v>10236</v>
      </c>
      <c r="BN5316" s="177" t="s">
        <v>2983</v>
      </c>
      <c r="BO5316" s="177" t="s">
        <v>10237</v>
      </c>
      <c r="BU5316" s="177" t="s">
        <v>10236</v>
      </c>
      <c r="BV5316" s="177" t="s">
        <v>2983</v>
      </c>
      <c r="BW5316" s="177" t="s">
        <v>10237</v>
      </c>
    </row>
    <row r="5317" spans="51:75" x14ac:dyDescent="0.3">
      <c r="AY5317" s="226" t="e">
        <f>VLOOKUP(C5317,#REF!, 2,FALSE)</f>
        <v>#REF!</v>
      </c>
      <c r="BM5317" s="177" t="s">
        <v>10238</v>
      </c>
      <c r="BN5317" s="177" t="s">
        <v>2983</v>
      </c>
      <c r="BO5317" s="177" t="s">
        <v>6160</v>
      </c>
      <c r="BU5317" s="177" t="s">
        <v>10238</v>
      </c>
      <c r="BV5317" s="177" t="s">
        <v>2983</v>
      </c>
      <c r="BW5317" s="177" t="s">
        <v>6160</v>
      </c>
    </row>
    <row r="5318" spans="51:75" x14ac:dyDescent="0.3">
      <c r="AY5318" s="226" t="e">
        <f>VLOOKUP(C5318,#REF!, 2,FALSE)</f>
        <v>#REF!</v>
      </c>
      <c r="BM5318" s="177" t="s">
        <v>10240</v>
      </c>
      <c r="BN5318" s="177" t="s">
        <v>2983</v>
      </c>
      <c r="BO5318" s="177" t="s">
        <v>4711</v>
      </c>
      <c r="BU5318" s="177" t="s">
        <v>10240</v>
      </c>
      <c r="BV5318" s="177" t="s">
        <v>2983</v>
      </c>
      <c r="BW5318" s="177" t="s">
        <v>4711</v>
      </c>
    </row>
    <row r="5319" spans="51:75" x14ac:dyDescent="0.3">
      <c r="AY5319" s="226" t="e">
        <f>VLOOKUP(C5319,#REF!, 2,FALSE)</f>
        <v>#REF!</v>
      </c>
      <c r="BM5319" s="177" t="s">
        <v>10241</v>
      </c>
      <c r="BN5319" s="177" t="s">
        <v>2983</v>
      </c>
      <c r="BO5319" s="177" t="s">
        <v>2983</v>
      </c>
      <c r="BU5319" s="177" t="s">
        <v>10241</v>
      </c>
      <c r="BV5319" s="177" t="s">
        <v>2983</v>
      </c>
      <c r="BW5319" s="177" t="s">
        <v>2983</v>
      </c>
    </row>
    <row r="5320" spans="51:75" x14ac:dyDescent="0.3">
      <c r="AY5320" s="226" t="e">
        <f>VLOOKUP(C5320,#REF!, 2,FALSE)</f>
        <v>#REF!</v>
      </c>
      <c r="BM5320" s="177" t="s">
        <v>10242</v>
      </c>
      <c r="BN5320" s="177" t="s">
        <v>2983</v>
      </c>
      <c r="BO5320" s="177" t="s">
        <v>2168</v>
      </c>
      <c r="BU5320" s="177" t="s">
        <v>10242</v>
      </c>
      <c r="BV5320" s="177" t="s">
        <v>2983</v>
      </c>
      <c r="BW5320" s="177" t="s">
        <v>2168</v>
      </c>
    </row>
    <row r="5321" spans="51:75" x14ac:dyDescent="0.3">
      <c r="AY5321" s="226" t="e">
        <f>VLOOKUP(C5321,#REF!, 2,FALSE)</f>
        <v>#REF!</v>
      </c>
      <c r="BM5321" s="177" t="s">
        <v>10243</v>
      </c>
      <c r="BN5321" s="177" t="s">
        <v>2983</v>
      </c>
      <c r="BO5321" s="177" t="s">
        <v>1595</v>
      </c>
      <c r="BU5321" s="177" t="s">
        <v>10243</v>
      </c>
      <c r="BV5321" s="177" t="s">
        <v>2983</v>
      </c>
      <c r="BW5321" s="177" t="s">
        <v>1595</v>
      </c>
    </row>
    <row r="5322" spans="51:75" x14ac:dyDescent="0.3">
      <c r="AY5322" s="226" t="e">
        <f>VLOOKUP(C5322,#REF!, 2,FALSE)</f>
        <v>#REF!</v>
      </c>
      <c r="BM5322" s="177" t="s">
        <v>10244</v>
      </c>
      <c r="BN5322" s="177" t="s">
        <v>2983</v>
      </c>
      <c r="BO5322" s="177" t="s">
        <v>1693</v>
      </c>
      <c r="BU5322" s="177" t="s">
        <v>10244</v>
      </c>
      <c r="BV5322" s="177" t="s">
        <v>2983</v>
      </c>
      <c r="BW5322" s="177" t="s">
        <v>1693</v>
      </c>
    </row>
    <row r="5323" spans="51:75" x14ac:dyDescent="0.3">
      <c r="AY5323" s="226" t="e">
        <f>VLOOKUP(C5323,#REF!, 2,FALSE)</f>
        <v>#REF!</v>
      </c>
      <c r="BM5323" s="177" t="s">
        <v>1830</v>
      </c>
      <c r="BN5323" s="177" t="s">
        <v>2983</v>
      </c>
      <c r="BO5323" s="177" t="s">
        <v>7994</v>
      </c>
      <c r="BU5323" s="177" t="s">
        <v>1830</v>
      </c>
      <c r="BV5323" s="177" t="s">
        <v>2983</v>
      </c>
      <c r="BW5323" s="177" t="s">
        <v>7994</v>
      </c>
    </row>
    <row r="5324" spans="51:75" x14ac:dyDescent="0.3">
      <c r="AY5324" s="226" t="e">
        <f>VLOOKUP(C5324,#REF!, 2,FALSE)</f>
        <v>#REF!</v>
      </c>
      <c r="BM5324" s="177" t="s">
        <v>1831</v>
      </c>
      <c r="BN5324" s="177" t="s">
        <v>2983</v>
      </c>
      <c r="BO5324" s="177" t="s">
        <v>4328</v>
      </c>
      <c r="BU5324" s="177" t="s">
        <v>1831</v>
      </c>
      <c r="BV5324" s="177" t="s">
        <v>2983</v>
      </c>
      <c r="BW5324" s="177" t="s">
        <v>4328</v>
      </c>
    </row>
    <row r="5325" spans="51:75" x14ac:dyDescent="0.3">
      <c r="AY5325" s="226" t="e">
        <f>VLOOKUP(C5325,#REF!, 2,FALSE)</f>
        <v>#REF!</v>
      </c>
      <c r="BM5325" s="177" t="s">
        <v>1832</v>
      </c>
      <c r="BN5325" s="177" t="s">
        <v>2983</v>
      </c>
      <c r="BO5325" s="177" t="s">
        <v>10235</v>
      </c>
      <c r="BU5325" s="177" t="s">
        <v>1832</v>
      </c>
      <c r="BV5325" s="177" t="s">
        <v>2983</v>
      </c>
      <c r="BW5325" s="177" t="s">
        <v>10235</v>
      </c>
    </row>
    <row r="5326" spans="51:75" x14ac:dyDescent="0.3">
      <c r="AY5326" s="226" t="e">
        <f>VLOOKUP(C5326,#REF!, 2,FALSE)</f>
        <v>#REF!</v>
      </c>
      <c r="BM5326" s="177" t="s">
        <v>10245</v>
      </c>
      <c r="BN5326" s="177" t="s">
        <v>2983</v>
      </c>
      <c r="BO5326" s="177" t="s">
        <v>3991</v>
      </c>
      <c r="BU5326" s="177" t="s">
        <v>10245</v>
      </c>
      <c r="BV5326" s="177" t="s">
        <v>2983</v>
      </c>
      <c r="BW5326" s="177" t="s">
        <v>3991</v>
      </c>
    </row>
    <row r="5327" spans="51:75" x14ac:dyDescent="0.3">
      <c r="AY5327" s="226" t="e">
        <f>VLOOKUP(C5327,#REF!, 2,FALSE)</f>
        <v>#REF!</v>
      </c>
      <c r="BM5327" s="177" t="s">
        <v>10246</v>
      </c>
      <c r="BN5327" s="177" t="s">
        <v>2983</v>
      </c>
      <c r="BO5327" s="177" t="s">
        <v>2983</v>
      </c>
      <c r="BU5327" s="177" t="s">
        <v>10246</v>
      </c>
      <c r="BV5327" s="177" t="s">
        <v>2983</v>
      </c>
      <c r="BW5327" s="177" t="s">
        <v>2983</v>
      </c>
    </row>
    <row r="5328" spans="51:75" x14ac:dyDescent="0.3">
      <c r="AY5328" s="226" t="e">
        <f>VLOOKUP(C5328,#REF!, 2,FALSE)</f>
        <v>#REF!</v>
      </c>
      <c r="BM5328" s="177" t="s">
        <v>10249</v>
      </c>
      <c r="BN5328" s="177" t="s">
        <v>2983</v>
      </c>
      <c r="BO5328" s="177" t="s">
        <v>2983</v>
      </c>
      <c r="BU5328" s="177" t="s">
        <v>10249</v>
      </c>
      <c r="BV5328" s="177" t="s">
        <v>2983</v>
      </c>
      <c r="BW5328" s="177" t="s">
        <v>2983</v>
      </c>
    </row>
    <row r="5329" spans="51:75" x14ac:dyDescent="0.3">
      <c r="AY5329" s="226" t="e">
        <f>VLOOKUP(C5329,#REF!, 2,FALSE)</f>
        <v>#REF!</v>
      </c>
      <c r="BM5329" s="177" t="s">
        <v>10250</v>
      </c>
      <c r="BN5329" s="177" t="s">
        <v>3002</v>
      </c>
      <c r="BO5329" s="177" t="s">
        <v>2352</v>
      </c>
      <c r="BU5329" s="177" t="s">
        <v>10250</v>
      </c>
      <c r="BV5329" s="177" t="s">
        <v>3002</v>
      </c>
      <c r="BW5329" s="177" t="s">
        <v>2352</v>
      </c>
    </row>
    <row r="5330" spans="51:75" x14ac:dyDescent="0.3">
      <c r="AY5330" s="226" t="e">
        <f>VLOOKUP(C5330,#REF!, 2,FALSE)</f>
        <v>#REF!</v>
      </c>
      <c r="BM5330" s="177" t="s">
        <v>10252</v>
      </c>
      <c r="BN5330" s="177" t="s">
        <v>852</v>
      </c>
      <c r="BO5330" s="177" t="s">
        <v>10253</v>
      </c>
      <c r="BU5330" s="177" t="s">
        <v>10252</v>
      </c>
      <c r="BV5330" s="177" t="s">
        <v>852</v>
      </c>
      <c r="BW5330" s="177" t="s">
        <v>10253</v>
      </c>
    </row>
    <row r="5331" spans="51:75" x14ac:dyDescent="0.3">
      <c r="AY5331" s="226" t="e">
        <f>VLOOKUP(C5331,#REF!, 2,FALSE)</f>
        <v>#REF!</v>
      </c>
      <c r="BM5331" s="177" t="s">
        <v>10255</v>
      </c>
      <c r="BN5331" s="177" t="s">
        <v>852</v>
      </c>
      <c r="BO5331" s="177" t="s">
        <v>7258</v>
      </c>
      <c r="BU5331" s="177" t="s">
        <v>10255</v>
      </c>
      <c r="BV5331" s="177" t="s">
        <v>852</v>
      </c>
      <c r="BW5331" s="177" t="s">
        <v>7258</v>
      </c>
    </row>
    <row r="5332" spans="51:75" x14ac:dyDescent="0.3">
      <c r="AY5332" s="226" t="e">
        <f>VLOOKUP(C5332,#REF!, 2,FALSE)</f>
        <v>#REF!</v>
      </c>
      <c r="BM5332" s="177" t="s">
        <v>10256</v>
      </c>
      <c r="BN5332" s="177" t="s">
        <v>2983</v>
      </c>
      <c r="BO5332" s="177" t="s">
        <v>7377</v>
      </c>
      <c r="BU5332" s="177" t="s">
        <v>10256</v>
      </c>
      <c r="BV5332" s="177" t="s">
        <v>2983</v>
      </c>
      <c r="BW5332" s="177" t="s">
        <v>7377</v>
      </c>
    </row>
    <row r="5333" spans="51:75" x14ac:dyDescent="0.3">
      <c r="AY5333" s="226" t="e">
        <f>VLOOKUP(C5333,#REF!, 2,FALSE)</f>
        <v>#REF!</v>
      </c>
      <c r="BM5333" s="177" t="s">
        <v>10257</v>
      </c>
      <c r="BN5333" s="177" t="s">
        <v>2983</v>
      </c>
      <c r="BO5333" s="177" t="s">
        <v>2983</v>
      </c>
      <c r="BU5333" s="177" t="s">
        <v>10257</v>
      </c>
      <c r="BV5333" s="177" t="s">
        <v>2983</v>
      </c>
      <c r="BW5333" s="177" t="s">
        <v>2983</v>
      </c>
    </row>
    <row r="5334" spans="51:75" x14ac:dyDescent="0.3">
      <c r="AY5334" s="226" t="e">
        <f>VLOOKUP(C5334,#REF!, 2,FALSE)</f>
        <v>#REF!</v>
      </c>
      <c r="BM5334" s="177" t="s">
        <v>10258</v>
      </c>
      <c r="BN5334" s="177" t="s">
        <v>2983</v>
      </c>
      <c r="BO5334" s="177" t="s">
        <v>2983</v>
      </c>
      <c r="BU5334" s="177" t="s">
        <v>10258</v>
      </c>
      <c r="BV5334" s="177" t="s">
        <v>2983</v>
      </c>
      <c r="BW5334" s="177" t="s">
        <v>2983</v>
      </c>
    </row>
    <row r="5335" spans="51:75" x14ac:dyDescent="0.3">
      <c r="AY5335" s="226" t="e">
        <f>VLOOKUP(C5335,#REF!, 2,FALSE)</f>
        <v>#REF!</v>
      </c>
      <c r="BM5335" s="177" t="s">
        <v>10259</v>
      </c>
      <c r="BN5335" s="177" t="s">
        <v>2983</v>
      </c>
      <c r="BO5335" s="177" t="s">
        <v>2983</v>
      </c>
      <c r="BU5335" s="177" t="s">
        <v>10259</v>
      </c>
      <c r="BV5335" s="177" t="s">
        <v>2983</v>
      </c>
      <c r="BW5335" s="177" t="s">
        <v>2983</v>
      </c>
    </row>
    <row r="5336" spans="51:75" x14ac:dyDescent="0.3">
      <c r="AY5336" s="226" t="e">
        <f>VLOOKUP(C5336,#REF!, 2,FALSE)</f>
        <v>#REF!</v>
      </c>
      <c r="BM5336" s="177" t="s">
        <v>10260</v>
      </c>
      <c r="BN5336" s="177" t="s">
        <v>1013</v>
      </c>
      <c r="BO5336" s="177" t="s">
        <v>10261</v>
      </c>
      <c r="BU5336" s="177" t="s">
        <v>10260</v>
      </c>
      <c r="BV5336" s="177" t="s">
        <v>1013</v>
      </c>
      <c r="BW5336" s="177" t="s">
        <v>10261</v>
      </c>
    </row>
    <row r="5337" spans="51:75" x14ac:dyDescent="0.3">
      <c r="AY5337" s="226" t="e">
        <f>VLOOKUP(C5337,#REF!, 2,FALSE)</f>
        <v>#REF!</v>
      </c>
      <c r="BM5337" s="177" t="s">
        <v>10262</v>
      </c>
      <c r="BN5337" s="177" t="s">
        <v>2983</v>
      </c>
      <c r="BO5337" s="177" t="s">
        <v>2983</v>
      </c>
      <c r="BU5337" s="177" t="s">
        <v>10262</v>
      </c>
      <c r="BV5337" s="177" t="s">
        <v>2983</v>
      </c>
      <c r="BW5337" s="177" t="s">
        <v>2983</v>
      </c>
    </row>
    <row r="5338" spans="51:75" x14ac:dyDescent="0.3">
      <c r="AY5338" s="226" t="e">
        <f>VLOOKUP(C5338,#REF!, 2,FALSE)</f>
        <v>#REF!</v>
      </c>
      <c r="BM5338" s="177" t="s">
        <v>10263</v>
      </c>
      <c r="BN5338" s="177" t="s">
        <v>2983</v>
      </c>
      <c r="BO5338" s="177" t="s">
        <v>2983</v>
      </c>
      <c r="BU5338" s="177" t="s">
        <v>10263</v>
      </c>
      <c r="BV5338" s="177" t="s">
        <v>2983</v>
      </c>
      <c r="BW5338" s="177" t="s">
        <v>2983</v>
      </c>
    </row>
    <row r="5339" spans="51:75" x14ac:dyDescent="0.3">
      <c r="AY5339" s="226" t="e">
        <f>VLOOKUP(C5339,#REF!, 2,FALSE)</f>
        <v>#REF!</v>
      </c>
      <c r="BM5339" s="177" t="s">
        <v>10264</v>
      </c>
      <c r="BN5339" s="177" t="s">
        <v>662</v>
      </c>
      <c r="BO5339" s="177" t="s">
        <v>10265</v>
      </c>
      <c r="BU5339" s="177" t="s">
        <v>10264</v>
      </c>
      <c r="BV5339" s="177" t="s">
        <v>662</v>
      </c>
      <c r="BW5339" s="177" t="s">
        <v>10265</v>
      </c>
    </row>
    <row r="5340" spans="51:75" x14ac:dyDescent="0.3">
      <c r="AY5340" s="226" t="e">
        <f>VLOOKUP(C5340,#REF!, 2,FALSE)</f>
        <v>#REF!</v>
      </c>
      <c r="BM5340" s="177" t="s">
        <v>10266</v>
      </c>
      <c r="BN5340" s="177" t="s">
        <v>797</v>
      </c>
      <c r="BO5340" s="177" t="s">
        <v>3862</v>
      </c>
      <c r="BU5340" s="177" t="s">
        <v>10266</v>
      </c>
      <c r="BV5340" s="177" t="s">
        <v>797</v>
      </c>
      <c r="BW5340" s="177" t="s">
        <v>3862</v>
      </c>
    </row>
    <row r="5341" spans="51:75" x14ac:dyDescent="0.3">
      <c r="AY5341" s="226" t="e">
        <f>VLOOKUP(C5341,#REF!, 2,FALSE)</f>
        <v>#REF!</v>
      </c>
      <c r="BM5341" s="177" t="s">
        <v>1842</v>
      </c>
      <c r="BN5341" s="177" t="s">
        <v>662</v>
      </c>
      <c r="BO5341" s="177" t="s">
        <v>2983</v>
      </c>
      <c r="BU5341" s="177" t="s">
        <v>1842</v>
      </c>
      <c r="BV5341" s="177" t="s">
        <v>662</v>
      </c>
      <c r="BW5341" s="177" t="s">
        <v>2983</v>
      </c>
    </row>
    <row r="5342" spans="51:75" x14ac:dyDescent="0.3">
      <c r="AY5342" s="226" t="e">
        <f>VLOOKUP(C5342,#REF!, 2,FALSE)</f>
        <v>#REF!</v>
      </c>
      <c r="BM5342" s="177" t="s">
        <v>10267</v>
      </c>
      <c r="BN5342" s="177" t="s">
        <v>775</v>
      </c>
      <c r="BO5342" s="177" t="s">
        <v>10268</v>
      </c>
      <c r="BU5342" s="177" t="s">
        <v>10267</v>
      </c>
      <c r="BV5342" s="177" t="s">
        <v>775</v>
      </c>
      <c r="BW5342" s="177" t="s">
        <v>10268</v>
      </c>
    </row>
    <row r="5343" spans="51:75" x14ac:dyDescent="0.3">
      <c r="AY5343" s="226" t="e">
        <f>VLOOKUP(C5343,#REF!, 2,FALSE)</f>
        <v>#REF!</v>
      </c>
      <c r="BM5343" s="177" t="s">
        <v>10269</v>
      </c>
      <c r="BN5343" s="177" t="s">
        <v>636</v>
      </c>
      <c r="BO5343" s="177" t="s">
        <v>10270</v>
      </c>
      <c r="BU5343" s="177" t="s">
        <v>10269</v>
      </c>
      <c r="BV5343" s="177" t="s">
        <v>636</v>
      </c>
      <c r="BW5343" s="177" t="s">
        <v>10270</v>
      </c>
    </row>
    <row r="5344" spans="51:75" x14ac:dyDescent="0.3">
      <c r="AY5344" s="226" t="e">
        <f>VLOOKUP(C5344,#REF!, 2,FALSE)</f>
        <v>#REF!</v>
      </c>
      <c r="BM5344" s="177" t="s">
        <v>10271</v>
      </c>
      <c r="BN5344" s="177" t="s">
        <v>694</v>
      </c>
      <c r="BO5344" s="177" t="s">
        <v>10272</v>
      </c>
      <c r="BU5344" s="177" t="s">
        <v>10271</v>
      </c>
      <c r="BV5344" s="177" t="s">
        <v>694</v>
      </c>
      <c r="BW5344" s="177" t="s">
        <v>10272</v>
      </c>
    </row>
    <row r="5345" spans="51:75" x14ac:dyDescent="0.3">
      <c r="AY5345" s="226" t="e">
        <f>VLOOKUP(C5345,#REF!, 2,FALSE)</f>
        <v>#REF!</v>
      </c>
      <c r="BM5345" s="177" t="s">
        <v>328</v>
      </c>
      <c r="BN5345" s="177" t="s">
        <v>666</v>
      </c>
      <c r="BO5345" s="177" t="s">
        <v>10273</v>
      </c>
      <c r="BU5345" s="177" t="s">
        <v>328</v>
      </c>
      <c r="BV5345" s="177" t="s">
        <v>666</v>
      </c>
      <c r="BW5345" s="177" t="s">
        <v>10273</v>
      </c>
    </row>
    <row r="5346" spans="51:75" x14ac:dyDescent="0.3">
      <c r="AY5346" s="226" t="e">
        <f>VLOOKUP(C5346,#REF!, 2,FALSE)</f>
        <v>#REF!</v>
      </c>
      <c r="BM5346" s="177" t="s">
        <v>10274</v>
      </c>
      <c r="BN5346" s="177" t="s">
        <v>2983</v>
      </c>
      <c r="BO5346" s="177" t="s">
        <v>8767</v>
      </c>
      <c r="BU5346" s="177" t="s">
        <v>10274</v>
      </c>
      <c r="BV5346" s="177" t="s">
        <v>2983</v>
      </c>
      <c r="BW5346" s="177" t="s">
        <v>8767</v>
      </c>
    </row>
    <row r="5347" spans="51:75" x14ac:dyDescent="0.3">
      <c r="AY5347" s="226" t="e">
        <f>VLOOKUP(C5347,#REF!, 2,FALSE)</f>
        <v>#REF!</v>
      </c>
      <c r="BM5347" s="177" t="s">
        <v>10275</v>
      </c>
      <c r="BN5347" s="177" t="s">
        <v>661</v>
      </c>
      <c r="BO5347" s="177" t="s">
        <v>4532</v>
      </c>
      <c r="BU5347" s="177" t="s">
        <v>10275</v>
      </c>
      <c r="BV5347" s="177" t="s">
        <v>661</v>
      </c>
      <c r="BW5347" s="177" t="s">
        <v>4532</v>
      </c>
    </row>
    <row r="5348" spans="51:75" x14ac:dyDescent="0.3">
      <c r="AY5348" s="226" t="e">
        <f>VLOOKUP(C5348,#REF!, 2,FALSE)</f>
        <v>#REF!</v>
      </c>
      <c r="BM5348" s="177" t="s">
        <v>10276</v>
      </c>
      <c r="BN5348" s="177" t="s">
        <v>787</v>
      </c>
      <c r="BO5348" s="177" t="s">
        <v>10277</v>
      </c>
      <c r="BU5348" s="177" t="s">
        <v>10276</v>
      </c>
      <c r="BV5348" s="177" t="s">
        <v>787</v>
      </c>
      <c r="BW5348" s="177" t="s">
        <v>10277</v>
      </c>
    </row>
    <row r="5349" spans="51:75" x14ac:dyDescent="0.3">
      <c r="AY5349" s="226" t="e">
        <f>VLOOKUP(C5349,#REF!, 2,FALSE)</f>
        <v>#REF!</v>
      </c>
      <c r="BM5349" s="177" t="s">
        <v>1843</v>
      </c>
      <c r="BN5349" s="177" t="s">
        <v>923</v>
      </c>
      <c r="BO5349" s="177" t="s">
        <v>1962</v>
      </c>
      <c r="BU5349" s="177" t="s">
        <v>1843</v>
      </c>
      <c r="BV5349" s="177" t="s">
        <v>923</v>
      </c>
      <c r="BW5349" s="177" t="s">
        <v>1962</v>
      </c>
    </row>
    <row r="5350" spans="51:75" x14ac:dyDescent="0.3">
      <c r="AY5350" s="226" t="e">
        <f>VLOOKUP(C5350,#REF!, 2,FALSE)</f>
        <v>#REF!</v>
      </c>
      <c r="BM5350" s="177" t="s">
        <v>1844</v>
      </c>
      <c r="BN5350" s="177" t="s">
        <v>923</v>
      </c>
      <c r="BO5350" s="177" t="s">
        <v>1962</v>
      </c>
      <c r="BU5350" s="177" t="s">
        <v>1844</v>
      </c>
      <c r="BV5350" s="177" t="s">
        <v>923</v>
      </c>
      <c r="BW5350" s="177" t="s">
        <v>1962</v>
      </c>
    </row>
    <row r="5351" spans="51:75" x14ac:dyDescent="0.3">
      <c r="AY5351" s="226" t="e">
        <f>VLOOKUP(C5351,#REF!, 2,FALSE)</f>
        <v>#REF!</v>
      </c>
      <c r="BM5351" s="177" t="s">
        <v>1845</v>
      </c>
      <c r="BN5351" s="177" t="s">
        <v>923</v>
      </c>
      <c r="BO5351" s="177" t="s">
        <v>1962</v>
      </c>
      <c r="BU5351" s="177" t="s">
        <v>1845</v>
      </c>
      <c r="BV5351" s="177" t="s">
        <v>923</v>
      </c>
      <c r="BW5351" s="177" t="s">
        <v>1962</v>
      </c>
    </row>
    <row r="5352" spans="51:75" x14ac:dyDescent="0.3">
      <c r="AY5352" s="226" t="e">
        <f>VLOOKUP(C5352,#REF!, 2,FALSE)</f>
        <v>#REF!</v>
      </c>
      <c r="BM5352" s="177" t="s">
        <v>10278</v>
      </c>
      <c r="BN5352" s="177" t="s">
        <v>923</v>
      </c>
      <c r="BO5352" s="177" t="s">
        <v>1962</v>
      </c>
      <c r="BU5352" s="177" t="s">
        <v>10278</v>
      </c>
      <c r="BV5352" s="177" t="s">
        <v>923</v>
      </c>
      <c r="BW5352" s="177" t="s">
        <v>1962</v>
      </c>
    </row>
    <row r="5353" spans="51:75" x14ac:dyDescent="0.3">
      <c r="AY5353" s="226" t="e">
        <f>VLOOKUP(C5353,#REF!, 2,FALSE)</f>
        <v>#REF!</v>
      </c>
      <c r="BM5353" s="177" t="s">
        <v>10279</v>
      </c>
      <c r="BN5353" s="177" t="s">
        <v>2983</v>
      </c>
      <c r="BO5353" s="177" t="s">
        <v>770</v>
      </c>
      <c r="BU5353" s="177" t="s">
        <v>10279</v>
      </c>
      <c r="BV5353" s="177" t="s">
        <v>2983</v>
      </c>
      <c r="BW5353" s="177" t="s">
        <v>770</v>
      </c>
    </row>
    <row r="5354" spans="51:75" x14ac:dyDescent="0.3">
      <c r="AY5354" s="226" t="e">
        <f>VLOOKUP(C5354,#REF!, 2,FALSE)</f>
        <v>#REF!</v>
      </c>
      <c r="BM5354" s="177" t="s">
        <v>10280</v>
      </c>
      <c r="BN5354" s="177" t="s">
        <v>16979</v>
      </c>
      <c r="BO5354" s="177" t="s">
        <v>4632</v>
      </c>
      <c r="BU5354" s="177" t="s">
        <v>10280</v>
      </c>
      <c r="BV5354" s="177" t="s">
        <v>16979</v>
      </c>
      <c r="BW5354" s="177" t="s">
        <v>4632</v>
      </c>
    </row>
    <row r="5355" spans="51:75" x14ac:dyDescent="0.3">
      <c r="AY5355" s="226" t="e">
        <f>VLOOKUP(C5355,#REF!, 2,FALSE)</f>
        <v>#REF!</v>
      </c>
      <c r="BM5355" s="177" t="s">
        <v>10281</v>
      </c>
      <c r="BN5355" s="177" t="s">
        <v>16979</v>
      </c>
      <c r="BO5355" s="177" t="s">
        <v>2983</v>
      </c>
      <c r="BU5355" s="177" t="s">
        <v>10281</v>
      </c>
      <c r="BV5355" s="177" t="s">
        <v>16979</v>
      </c>
      <c r="BW5355" s="177" t="s">
        <v>2983</v>
      </c>
    </row>
    <row r="5356" spans="51:75" x14ac:dyDescent="0.3">
      <c r="AY5356" s="226" t="e">
        <f>VLOOKUP(C5356,#REF!, 2,FALSE)</f>
        <v>#REF!</v>
      </c>
      <c r="BM5356" s="177" t="s">
        <v>10282</v>
      </c>
      <c r="BN5356" s="177" t="s">
        <v>862</v>
      </c>
      <c r="BO5356" s="177" t="s">
        <v>2983</v>
      </c>
      <c r="BU5356" s="177" t="s">
        <v>10282</v>
      </c>
      <c r="BV5356" s="177" t="s">
        <v>862</v>
      </c>
      <c r="BW5356" s="177" t="s">
        <v>2983</v>
      </c>
    </row>
    <row r="5357" spans="51:75" x14ac:dyDescent="0.3">
      <c r="AY5357" s="226" t="e">
        <f>VLOOKUP(C5357,#REF!, 2,FALSE)</f>
        <v>#REF!</v>
      </c>
      <c r="BM5357" s="177" t="s">
        <v>1846</v>
      </c>
      <c r="BN5357" s="177" t="s">
        <v>2983</v>
      </c>
      <c r="BO5357" s="177" t="s">
        <v>2983</v>
      </c>
      <c r="BU5357" s="177" t="s">
        <v>1846</v>
      </c>
      <c r="BV5357" s="177" t="s">
        <v>2983</v>
      </c>
      <c r="BW5357" s="177" t="s">
        <v>2983</v>
      </c>
    </row>
    <row r="5358" spans="51:75" x14ac:dyDescent="0.3">
      <c r="AY5358" s="226" t="e">
        <f>VLOOKUP(C5358,#REF!, 2,FALSE)</f>
        <v>#REF!</v>
      </c>
      <c r="BM5358" s="177" t="s">
        <v>10283</v>
      </c>
      <c r="BN5358" s="177" t="s">
        <v>2983</v>
      </c>
      <c r="BO5358" s="177" t="s">
        <v>2983</v>
      </c>
      <c r="BU5358" s="177" t="s">
        <v>10283</v>
      </c>
      <c r="BV5358" s="177" t="s">
        <v>2983</v>
      </c>
      <c r="BW5358" s="177" t="s">
        <v>2983</v>
      </c>
    </row>
    <row r="5359" spans="51:75" x14ac:dyDescent="0.3">
      <c r="AY5359" s="226" t="e">
        <f>VLOOKUP(C5359,#REF!, 2,FALSE)</f>
        <v>#REF!</v>
      </c>
      <c r="BM5359" s="177" t="s">
        <v>10284</v>
      </c>
      <c r="BN5359" s="177" t="s">
        <v>16979</v>
      </c>
      <c r="BO5359" s="177" t="s">
        <v>10285</v>
      </c>
      <c r="BU5359" s="177" t="s">
        <v>10284</v>
      </c>
      <c r="BV5359" s="177" t="s">
        <v>16979</v>
      </c>
      <c r="BW5359" s="177" t="s">
        <v>10285</v>
      </c>
    </row>
    <row r="5360" spans="51:75" x14ac:dyDescent="0.3">
      <c r="AY5360" s="226" t="e">
        <f>VLOOKUP(C5360,#REF!, 2,FALSE)</f>
        <v>#REF!</v>
      </c>
      <c r="BM5360" s="177" t="s">
        <v>10286</v>
      </c>
      <c r="BN5360" s="177" t="s">
        <v>16979</v>
      </c>
      <c r="BO5360" s="177" t="s">
        <v>10287</v>
      </c>
      <c r="BU5360" s="177" t="s">
        <v>10286</v>
      </c>
      <c r="BV5360" s="177" t="s">
        <v>16979</v>
      </c>
      <c r="BW5360" s="177" t="s">
        <v>10287</v>
      </c>
    </row>
    <row r="5361" spans="51:75" x14ac:dyDescent="0.3">
      <c r="AY5361" s="226" t="e">
        <f>VLOOKUP(C5361,#REF!, 2,FALSE)</f>
        <v>#REF!</v>
      </c>
      <c r="BM5361" s="177" t="s">
        <v>10288</v>
      </c>
      <c r="BN5361" s="177" t="s">
        <v>2983</v>
      </c>
      <c r="BO5361" s="177" t="s">
        <v>2983</v>
      </c>
      <c r="BU5361" s="177" t="s">
        <v>10288</v>
      </c>
      <c r="BV5361" s="177" t="s">
        <v>2983</v>
      </c>
      <c r="BW5361" s="177" t="s">
        <v>2983</v>
      </c>
    </row>
    <row r="5362" spans="51:75" x14ac:dyDescent="0.3">
      <c r="AY5362" s="226" t="e">
        <f>VLOOKUP(C5362,#REF!, 2,FALSE)</f>
        <v>#REF!</v>
      </c>
      <c r="BM5362" s="177" t="s">
        <v>10289</v>
      </c>
      <c r="BN5362" s="177" t="s">
        <v>2983</v>
      </c>
      <c r="BO5362" s="177" t="s">
        <v>2983</v>
      </c>
      <c r="BU5362" s="177" t="s">
        <v>10289</v>
      </c>
      <c r="BV5362" s="177" t="s">
        <v>2983</v>
      </c>
      <c r="BW5362" s="177" t="s">
        <v>2983</v>
      </c>
    </row>
    <row r="5363" spans="51:75" x14ac:dyDescent="0.3">
      <c r="AY5363" s="226" t="e">
        <f>VLOOKUP(C5363,#REF!, 2,FALSE)</f>
        <v>#REF!</v>
      </c>
      <c r="BM5363" s="177" t="s">
        <v>10290</v>
      </c>
      <c r="BN5363" s="177" t="s">
        <v>16979</v>
      </c>
      <c r="BO5363" s="177" t="s">
        <v>2983</v>
      </c>
      <c r="BU5363" s="177" t="s">
        <v>10290</v>
      </c>
      <c r="BV5363" s="177" t="s">
        <v>16979</v>
      </c>
      <c r="BW5363" s="177" t="s">
        <v>2983</v>
      </c>
    </row>
    <row r="5364" spans="51:75" x14ac:dyDescent="0.3">
      <c r="AY5364" s="226" t="e">
        <f>VLOOKUP(C5364,#REF!, 2,FALSE)</f>
        <v>#REF!</v>
      </c>
      <c r="BM5364" s="177" t="s">
        <v>10291</v>
      </c>
      <c r="BN5364" s="177" t="s">
        <v>16979</v>
      </c>
      <c r="BO5364" s="177" t="s">
        <v>2983</v>
      </c>
      <c r="BU5364" s="177" t="s">
        <v>10291</v>
      </c>
      <c r="BV5364" s="177" t="s">
        <v>16979</v>
      </c>
      <c r="BW5364" s="177" t="s">
        <v>2983</v>
      </c>
    </row>
    <row r="5365" spans="51:75" x14ac:dyDescent="0.3">
      <c r="AY5365" s="226" t="e">
        <f>VLOOKUP(C5365,#REF!, 2,FALSE)</f>
        <v>#REF!</v>
      </c>
      <c r="BM5365" s="177" t="s">
        <v>10292</v>
      </c>
      <c r="BN5365" s="177" t="s">
        <v>2983</v>
      </c>
      <c r="BO5365" s="177" t="s">
        <v>10293</v>
      </c>
      <c r="BU5365" s="177" t="s">
        <v>10292</v>
      </c>
      <c r="BV5365" s="177" t="s">
        <v>2983</v>
      </c>
      <c r="BW5365" s="177" t="s">
        <v>10293</v>
      </c>
    </row>
    <row r="5366" spans="51:75" x14ac:dyDescent="0.3">
      <c r="AY5366" s="226" t="e">
        <f>VLOOKUP(C5366,#REF!, 2,FALSE)</f>
        <v>#REF!</v>
      </c>
      <c r="BM5366" s="177" t="s">
        <v>10294</v>
      </c>
      <c r="BN5366" s="177" t="s">
        <v>2983</v>
      </c>
      <c r="BO5366" s="177" t="s">
        <v>2983</v>
      </c>
      <c r="BU5366" s="177" t="s">
        <v>10294</v>
      </c>
      <c r="BV5366" s="177" t="s">
        <v>2983</v>
      </c>
      <c r="BW5366" s="177" t="s">
        <v>2983</v>
      </c>
    </row>
    <row r="5367" spans="51:75" x14ac:dyDescent="0.3">
      <c r="AY5367" s="226" t="e">
        <f>VLOOKUP(C5367,#REF!, 2,FALSE)</f>
        <v>#REF!</v>
      </c>
      <c r="BM5367" s="177" t="s">
        <v>10296</v>
      </c>
      <c r="BN5367" s="177" t="s">
        <v>2983</v>
      </c>
      <c r="BO5367" s="177" t="s">
        <v>10297</v>
      </c>
      <c r="BU5367" s="177" t="s">
        <v>10296</v>
      </c>
      <c r="BV5367" s="177" t="s">
        <v>2983</v>
      </c>
      <c r="BW5367" s="177" t="s">
        <v>10297</v>
      </c>
    </row>
    <row r="5368" spans="51:75" x14ac:dyDescent="0.3">
      <c r="AY5368" s="226" t="e">
        <f>VLOOKUP(C5368,#REF!, 2,FALSE)</f>
        <v>#REF!</v>
      </c>
      <c r="BM5368" s="177" t="s">
        <v>1847</v>
      </c>
      <c r="BN5368" s="177" t="s">
        <v>613</v>
      </c>
      <c r="BO5368" s="177" t="s">
        <v>7871</v>
      </c>
      <c r="BU5368" s="177" t="s">
        <v>1847</v>
      </c>
      <c r="BV5368" s="177" t="s">
        <v>613</v>
      </c>
      <c r="BW5368" s="177" t="s">
        <v>7871</v>
      </c>
    </row>
    <row r="5369" spans="51:75" x14ac:dyDescent="0.3">
      <c r="AY5369" s="226" t="e">
        <f>VLOOKUP(C5369,#REF!, 2,FALSE)</f>
        <v>#REF!</v>
      </c>
      <c r="BM5369" s="177" t="s">
        <v>1848</v>
      </c>
      <c r="BN5369" s="177" t="s">
        <v>2983</v>
      </c>
      <c r="BO5369" s="177" t="s">
        <v>8360</v>
      </c>
      <c r="BU5369" s="177" t="s">
        <v>1848</v>
      </c>
      <c r="BV5369" s="177" t="s">
        <v>2983</v>
      </c>
      <c r="BW5369" s="177" t="s">
        <v>8360</v>
      </c>
    </row>
    <row r="5370" spans="51:75" x14ac:dyDescent="0.3">
      <c r="AY5370" s="226" t="e">
        <f>VLOOKUP(C5370,#REF!, 2,FALSE)</f>
        <v>#REF!</v>
      </c>
      <c r="BM5370" s="177" t="s">
        <v>1849</v>
      </c>
      <c r="BN5370" s="177" t="s">
        <v>16979</v>
      </c>
      <c r="BO5370" s="177" t="s">
        <v>8253</v>
      </c>
      <c r="BU5370" s="177" t="s">
        <v>1849</v>
      </c>
      <c r="BV5370" s="177" t="s">
        <v>16979</v>
      </c>
      <c r="BW5370" s="177" t="s">
        <v>8253</v>
      </c>
    </row>
    <row r="5371" spans="51:75" x14ac:dyDescent="0.3">
      <c r="AY5371" s="226" t="e">
        <f>VLOOKUP(C5371,#REF!, 2,FALSE)</f>
        <v>#REF!</v>
      </c>
      <c r="BM5371" s="177" t="s">
        <v>10299</v>
      </c>
      <c r="BN5371" s="177" t="s">
        <v>3199</v>
      </c>
      <c r="BO5371" s="177" t="s">
        <v>770</v>
      </c>
      <c r="BU5371" s="177" t="s">
        <v>10299</v>
      </c>
      <c r="BV5371" s="177" t="s">
        <v>3199</v>
      </c>
      <c r="BW5371" s="177" t="s">
        <v>770</v>
      </c>
    </row>
    <row r="5372" spans="51:75" x14ac:dyDescent="0.3">
      <c r="AY5372" s="226" t="e">
        <f>VLOOKUP(C5372,#REF!, 2,FALSE)</f>
        <v>#REF!</v>
      </c>
      <c r="BM5372" s="177" t="s">
        <v>10300</v>
      </c>
      <c r="BN5372" s="177" t="s">
        <v>2983</v>
      </c>
      <c r="BO5372" s="177" t="s">
        <v>770</v>
      </c>
      <c r="BU5372" s="177" t="s">
        <v>10300</v>
      </c>
      <c r="BV5372" s="177" t="s">
        <v>2983</v>
      </c>
      <c r="BW5372" s="177" t="s">
        <v>770</v>
      </c>
    </row>
    <row r="5373" spans="51:75" x14ac:dyDescent="0.3">
      <c r="AY5373" s="226" t="e">
        <f>VLOOKUP(C5373,#REF!, 2,FALSE)</f>
        <v>#REF!</v>
      </c>
      <c r="BM5373" s="177" t="s">
        <v>10301</v>
      </c>
      <c r="BN5373" s="177" t="s">
        <v>696</v>
      </c>
      <c r="BO5373" s="177" t="s">
        <v>1838</v>
      </c>
      <c r="BU5373" s="177" t="s">
        <v>10301</v>
      </c>
      <c r="BV5373" s="177" t="s">
        <v>696</v>
      </c>
      <c r="BW5373" s="177" t="s">
        <v>1838</v>
      </c>
    </row>
    <row r="5374" spans="51:75" x14ac:dyDescent="0.3">
      <c r="AY5374" s="226" t="e">
        <f>VLOOKUP(C5374,#REF!, 2,FALSE)</f>
        <v>#REF!</v>
      </c>
      <c r="BM5374" s="177" t="s">
        <v>10303</v>
      </c>
      <c r="BN5374" s="177" t="s">
        <v>661</v>
      </c>
      <c r="BO5374" s="177" t="s">
        <v>1380</v>
      </c>
      <c r="BU5374" s="177" t="s">
        <v>10303</v>
      </c>
      <c r="BV5374" s="177" t="s">
        <v>661</v>
      </c>
      <c r="BW5374" s="177" t="s">
        <v>1380</v>
      </c>
    </row>
    <row r="5375" spans="51:75" x14ac:dyDescent="0.3">
      <c r="AY5375" s="226" t="e">
        <f>VLOOKUP(C5375,#REF!, 2,FALSE)</f>
        <v>#REF!</v>
      </c>
      <c r="BM5375" s="177" t="s">
        <v>10304</v>
      </c>
      <c r="BN5375" s="177" t="s">
        <v>663</v>
      </c>
      <c r="BO5375" s="177" t="s">
        <v>1730</v>
      </c>
      <c r="BU5375" s="177" t="s">
        <v>10304</v>
      </c>
      <c r="BV5375" s="177" t="s">
        <v>663</v>
      </c>
      <c r="BW5375" s="177" t="s">
        <v>1730</v>
      </c>
    </row>
    <row r="5376" spans="51:75" x14ac:dyDescent="0.3">
      <c r="AY5376" s="226" t="e">
        <f>VLOOKUP(C5376,#REF!, 2,FALSE)</f>
        <v>#REF!</v>
      </c>
      <c r="BM5376" s="177" t="s">
        <v>10305</v>
      </c>
      <c r="BN5376" s="177" t="s">
        <v>661</v>
      </c>
      <c r="BO5376" s="177" t="s">
        <v>10306</v>
      </c>
      <c r="BU5376" s="177" t="s">
        <v>10305</v>
      </c>
      <c r="BV5376" s="177" t="s">
        <v>661</v>
      </c>
      <c r="BW5376" s="177" t="s">
        <v>10306</v>
      </c>
    </row>
    <row r="5377" spans="51:75" x14ac:dyDescent="0.3">
      <c r="AY5377" s="226" t="e">
        <f>VLOOKUP(C5377,#REF!, 2,FALSE)</f>
        <v>#REF!</v>
      </c>
      <c r="BM5377" s="177" t="s">
        <v>10308</v>
      </c>
      <c r="BN5377" s="177" t="s">
        <v>2983</v>
      </c>
      <c r="BO5377" s="177" t="s">
        <v>2983</v>
      </c>
      <c r="BU5377" s="177" t="s">
        <v>10308</v>
      </c>
      <c r="BV5377" s="177" t="s">
        <v>2983</v>
      </c>
      <c r="BW5377" s="177" t="s">
        <v>2983</v>
      </c>
    </row>
    <row r="5378" spans="51:75" x14ac:dyDescent="0.3">
      <c r="AY5378" s="226" t="e">
        <f>VLOOKUP(C5378,#REF!, 2,FALSE)</f>
        <v>#REF!</v>
      </c>
      <c r="BM5378" s="177" t="s">
        <v>10310</v>
      </c>
      <c r="BN5378" s="177" t="s">
        <v>849</v>
      </c>
      <c r="BO5378" s="177" t="s">
        <v>2983</v>
      </c>
      <c r="BU5378" s="177" t="s">
        <v>10310</v>
      </c>
      <c r="BV5378" s="177" t="s">
        <v>849</v>
      </c>
      <c r="BW5378" s="177" t="s">
        <v>2983</v>
      </c>
    </row>
    <row r="5379" spans="51:75" x14ac:dyDescent="0.3">
      <c r="AY5379" s="226" t="e">
        <f>VLOOKUP(C5379,#REF!, 2,FALSE)</f>
        <v>#REF!</v>
      </c>
      <c r="BM5379" s="177" t="s">
        <v>10311</v>
      </c>
      <c r="BN5379" s="177" t="s">
        <v>16979</v>
      </c>
      <c r="BO5379" s="177" t="s">
        <v>770</v>
      </c>
      <c r="BU5379" s="177" t="s">
        <v>10311</v>
      </c>
      <c r="BV5379" s="177" t="s">
        <v>16979</v>
      </c>
      <c r="BW5379" s="177" t="s">
        <v>770</v>
      </c>
    </row>
    <row r="5380" spans="51:75" x14ac:dyDescent="0.3">
      <c r="AY5380" s="226" t="e">
        <f>VLOOKUP(C5380,#REF!, 2,FALSE)</f>
        <v>#REF!</v>
      </c>
      <c r="BM5380" s="177" t="s">
        <v>10312</v>
      </c>
      <c r="BN5380" s="177" t="s">
        <v>2983</v>
      </c>
      <c r="BO5380" s="177" t="s">
        <v>2983</v>
      </c>
      <c r="BU5380" s="177" t="s">
        <v>10312</v>
      </c>
      <c r="BV5380" s="177" t="s">
        <v>2983</v>
      </c>
      <c r="BW5380" s="177" t="s">
        <v>2983</v>
      </c>
    </row>
    <row r="5381" spans="51:75" x14ac:dyDescent="0.3">
      <c r="AY5381" s="226" t="e">
        <f>VLOOKUP(C5381,#REF!, 2,FALSE)</f>
        <v>#REF!</v>
      </c>
      <c r="BM5381" s="177" t="s">
        <v>10313</v>
      </c>
      <c r="BN5381" s="177" t="s">
        <v>614</v>
      </c>
      <c r="BO5381" s="177" t="s">
        <v>2983</v>
      </c>
      <c r="BU5381" s="177" t="s">
        <v>10313</v>
      </c>
      <c r="BV5381" s="177" t="s">
        <v>614</v>
      </c>
      <c r="BW5381" s="177" t="s">
        <v>2983</v>
      </c>
    </row>
    <row r="5382" spans="51:75" x14ac:dyDescent="0.3">
      <c r="AY5382" s="226" t="e">
        <f>VLOOKUP(C5382,#REF!, 2,FALSE)</f>
        <v>#REF!</v>
      </c>
      <c r="BM5382" s="177" t="s">
        <v>10314</v>
      </c>
      <c r="BN5382" s="177" t="s">
        <v>667</v>
      </c>
      <c r="BO5382" s="177" t="s">
        <v>2983</v>
      </c>
      <c r="BU5382" s="177" t="s">
        <v>10314</v>
      </c>
      <c r="BV5382" s="177" t="s">
        <v>667</v>
      </c>
      <c r="BW5382" s="177" t="s">
        <v>2983</v>
      </c>
    </row>
    <row r="5383" spans="51:75" x14ac:dyDescent="0.3">
      <c r="AY5383" s="226" t="e">
        <f>VLOOKUP(C5383,#REF!, 2,FALSE)</f>
        <v>#REF!</v>
      </c>
      <c r="BM5383" s="177" t="s">
        <v>10315</v>
      </c>
      <c r="BN5383" s="177" t="s">
        <v>637</v>
      </c>
      <c r="BO5383" s="177" t="s">
        <v>2400</v>
      </c>
      <c r="BU5383" s="177" t="s">
        <v>10315</v>
      </c>
      <c r="BV5383" s="177" t="s">
        <v>637</v>
      </c>
      <c r="BW5383" s="177" t="s">
        <v>2400</v>
      </c>
    </row>
    <row r="5384" spans="51:75" x14ac:dyDescent="0.3">
      <c r="AY5384" s="226" t="e">
        <f>VLOOKUP(C5384,#REF!, 2,FALSE)</f>
        <v>#REF!</v>
      </c>
      <c r="BM5384" s="177" t="s">
        <v>1850</v>
      </c>
      <c r="BN5384" s="177" t="s">
        <v>658</v>
      </c>
      <c r="BO5384" s="177" t="s">
        <v>2983</v>
      </c>
      <c r="BU5384" s="177" t="s">
        <v>1850</v>
      </c>
      <c r="BV5384" s="177" t="s">
        <v>658</v>
      </c>
      <c r="BW5384" s="177" t="s">
        <v>2983</v>
      </c>
    </row>
    <row r="5385" spans="51:75" x14ac:dyDescent="0.3">
      <c r="AY5385" s="226" t="e">
        <f>VLOOKUP(C5385,#REF!, 2,FALSE)</f>
        <v>#REF!</v>
      </c>
      <c r="BM5385" s="177" t="s">
        <v>10316</v>
      </c>
      <c r="BN5385" s="177" t="s">
        <v>694</v>
      </c>
      <c r="BO5385" s="177" t="s">
        <v>3379</v>
      </c>
      <c r="BU5385" s="177" t="s">
        <v>10316</v>
      </c>
      <c r="BV5385" s="177" t="s">
        <v>694</v>
      </c>
      <c r="BW5385" s="177" t="s">
        <v>3379</v>
      </c>
    </row>
    <row r="5386" spans="51:75" x14ac:dyDescent="0.3">
      <c r="AY5386" s="226" t="e">
        <f>VLOOKUP(C5386,#REF!, 2,FALSE)</f>
        <v>#REF!</v>
      </c>
      <c r="BM5386" s="177" t="s">
        <v>10318</v>
      </c>
      <c r="BN5386" s="177" t="s">
        <v>1342</v>
      </c>
      <c r="BO5386" s="177" t="s">
        <v>3743</v>
      </c>
      <c r="BU5386" s="177" t="s">
        <v>10318</v>
      </c>
      <c r="BV5386" s="177" t="s">
        <v>1342</v>
      </c>
      <c r="BW5386" s="177" t="s">
        <v>3743</v>
      </c>
    </row>
    <row r="5387" spans="51:75" x14ac:dyDescent="0.3">
      <c r="AY5387" s="226" t="e">
        <f>VLOOKUP(C5387,#REF!, 2,FALSE)</f>
        <v>#REF!</v>
      </c>
      <c r="BM5387" s="177" t="s">
        <v>10319</v>
      </c>
      <c r="BN5387" s="177" t="s">
        <v>810</v>
      </c>
      <c r="BO5387" s="177" t="s">
        <v>2138</v>
      </c>
      <c r="BU5387" s="177" t="s">
        <v>10319</v>
      </c>
      <c r="BV5387" s="177" t="s">
        <v>810</v>
      </c>
      <c r="BW5387" s="177" t="s">
        <v>2138</v>
      </c>
    </row>
    <row r="5388" spans="51:75" x14ac:dyDescent="0.3">
      <c r="AY5388" s="226" t="e">
        <f>VLOOKUP(C5388,#REF!, 2,FALSE)</f>
        <v>#REF!</v>
      </c>
      <c r="BM5388" s="177" t="s">
        <v>10320</v>
      </c>
      <c r="BN5388" s="177" t="s">
        <v>2979</v>
      </c>
      <c r="BO5388" s="177" t="s">
        <v>10321</v>
      </c>
      <c r="BU5388" s="177" t="s">
        <v>10320</v>
      </c>
      <c r="BV5388" s="177" t="s">
        <v>2979</v>
      </c>
      <c r="BW5388" s="177" t="s">
        <v>10321</v>
      </c>
    </row>
    <row r="5389" spans="51:75" x14ac:dyDescent="0.3">
      <c r="AY5389" s="226" t="e">
        <f>VLOOKUP(C5389,#REF!, 2,FALSE)</f>
        <v>#REF!</v>
      </c>
      <c r="BM5389" s="177" t="s">
        <v>10322</v>
      </c>
      <c r="BN5389" s="177" t="s">
        <v>637</v>
      </c>
      <c r="BO5389" s="177" t="s">
        <v>943</v>
      </c>
      <c r="BU5389" s="177" t="s">
        <v>10322</v>
      </c>
      <c r="BV5389" s="177" t="s">
        <v>637</v>
      </c>
      <c r="BW5389" s="177" t="s">
        <v>943</v>
      </c>
    </row>
    <row r="5390" spans="51:75" x14ac:dyDescent="0.3">
      <c r="AY5390" s="226" t="e">
        <f>VLOOKUP(C5390,#REF!, 2,FALSE)</f>
        <v>#REF!</v>
      </c>
      <c r="BM5390" s="177" t="s">
        <v>10323</v>
      </c>
      <c r="BN5390" s="177" t="s">
        <v>657</v>
      </c>
      <c r="BO5390" s="177" t="s">
        <v>925</v>
      </c>
      <c r="BU5390" s="177" t="s">
        <v>10323</v>
      </c>
      <c r="BV5390" s="177" t="s">
        <v>657</v>
      </c>
      <c r="BW5390" s="177" t="s">
        <v>925</v>
      </c>
    </row>
    <row r="5391" spans="51:75" x14ac:dyDescent="0.3">
      <c r="AY5391" s="226" t="e">
        <f>VLOOKUP(C5391,#REF!, 2,FALSE)</f>
        <v>#REF!</v>
      </c>
      <c r="BM5391" s="177" t="s">
        <v>10324</v>
      </c>
      <c r="BN5391" s="177" t="s">
        <v>783</v>
      </c>
      <c r="BO5391" s="177" t="s">
        <v>10325</v>
      </c>
      <c r="BU5391" s="177" t="s">
        <v>10324</v>
      </c>
      <c r="BV5391" s="177" t="s">
        <v>783</v>
      </c>
      <c r="BW5391" s="177" t="s">
        <v>10325</v>
      </c>
    </row>
    <row r="5392" spans="51:75" x14ac:dyDescent="0.3">
      <c r="AY5392" s="226" t="e">
        <f>VLOOKUP(C5392,#REF!, 2,FALSE)</f>
        <v>#REF!</v>
      </c>
      <c r="BM5392" s="177" t="s">
        <v>10326</v>
      </c>
      <c r="BN5392" s="177" t="s">
        <v>775</v>
      </c>
      <c r="BO5392" s="177" t="s">
        <v>6963</v>
      </c>
      <c r="BU5392" s="177" t="s">
        <v>10326</v>
      </c>
      <c r="BV5392" s="177" t="s">
        <v>775</v>
      </c>
      <c r="BW5392" s="177" t="s">
        <v>6963</v>
      </c>
    </row>
    <row r="5393" spans="51:75" x14ac:dyDescent="0.3">
      <c r="AY5393" s="226" t="e">
        <f>VLOOKUP(C5393,#REF!, 2,FALSE)</f>
        <v>#REF!</v>
      </c>
      <c r="BM5393" s="177" t="s">
        <v>10327</v>
      </c>
      <c r="BN5393" s="177" t="s">
        <v>771</v>
      </c>
      <c r="BO5393" s="177" t="s">
        <v>1283</v>
      </c>
      <c r="BU5393" s="177" t="s">
        <v>10327</v>
      </c>
      <c r="BV5393" s="177" t="s">
        <v>771</v>
      </c>
      <c r="BW5393" s="177" t="s">
        <v>1283</v>
      </c>
    </row>
    <row r="5394" spans="51:75" x14ac:dyDescent="0.3">
      <c r="AY5394" s="226" t="e">
        <f>VLOOKUP(C5394,#REF!, 2,FALSE)</f>
        <v>#REF!</v>
      </c>
      <c r="BM5394" s="177" t="s">
        <v>1851</v>
      </c>
      <c r="BN5394" s="177" t="s">
        <v>3045</v>
      </c>
      <c r="BO5394" s="177" t="s">
        <v>10328</v>
      </c>
      <c r="BU5394" s="177" t="s">
        <v>1851</v>
      </c>
      <c r="BV5394" s="177" t="s">
        <v>3045</v>
      </c>
      <c r="BW5394" s="177" t="s">
        <v>10328</v>
      </c>
    </row>
    <row r="5395" spans="51:75" x14ac:dyDescent="0.3">
      <c r="AY5395" s="226" t="e">
        <f>VLOOKUP(C5395,#REF!, 2,FALSE)</f>
        <v>#REF!</v>
      </c>
      <c r="BM5395" s="177" t="s">
        <v>10330</v>
      </c>
      <c r="BN5395" s="177" t="s">
        <v>658</v>
      </c>
      <c r="BO5395" s="177" t="s">
        <v>2941</v>
      </c>
      <c r="BU5395" s="177" t="s">
        <v>10330</v>
      </c>
      <c r="BV5395" s="177" t="s">
        <v>658</v>
      </c>
      <c r="BW5395" s="177" t="s">
        <v>2941</v>
      </c>
    </row>
    <row r="5396" spans="51:75" x14ac:dyDescent="0.3">
      <c r="AY5396" s="226" t="e">
        <f>VLOOKUP(C5396,#REF!, 2,FALSE)</f>
        <v>#REF!</v>
      </c>
      <c r="BM5396" s="177" t="s">
        <v>10331</v>
      </c>
      <c r="BN5396" s="177" t="s">
        <v>715</v>
      </c>
      <c r="BO5396" s="177" t="s">
        <v>2983</v>
      </c>
      <c r="BU5396" s="177" t="s">
        <v>10331</v>
      </c>
      <c r="BV5396" s="177" t="s">
        <v>715</v>
      </c>
      <c r="BW5396" s="177" t="s">
        <v>2983</v>
      </c>
    </row>
    <row r="5397" spans="51:75" x14ac:dyDescent="0.3">
      <c r="AY5397" s="226" t="e">
        <f>VLOOKUP(C5397,#REF!, 2,FALSE)</f>
        <v>#REF!</v>
      </c>
      <c r="BM5397" s="177" t="s">
        <v>10332</v>
      </c>
      <c r="BN5397" s="177" t="s">
        <v>617</v>
      </c>
      <c r="BO5397" s="177" t="s">
        <v>1262</v>
      </c>
      <c r="BU5397" s="177" t="s">
        <v>10332</v>
      </c>
      <c r="BV5397" s="177" t="s">
        <v>617</v>
      </c>
      <c r="BW5397" s="177" t="s">
        <v>1262</v>
      </c>
    </row>
    <row r="5398" spans="51:75" x14ac:dyDescent="0.3">
      <c r="AY5398" s="226" t="e">
        <f>VLOOKUP(C5398,#REF!, 2,FALSE)</f>
        <v>#REF!</v>
      </c>
      <c r="BM5398" s="177" t="s">
        <v>10333</v>
      </c>
      <c r="BN5398" s="177" t="s">
        <v>787</v>
      </c>
      <c r="BO5398" s="177" t="s">
        <v>911</v>
      </c>
      <c r="BU5398" s="177" t="s">
        <v>10333</v>
      </c>
      <c r="BV5398" s="177" t="s">
        <v>787</v>
      </c>
      <c r="BW5398" s="177" t="s">
        <v>911</v>
      </c>
    </row>
    <row r="5399" spans="51:75" x14ac:dyDescent="0.3">
      <c r="AY5399" s="226" t="e">
        <f>VLOOKUP(C5399,#REF!, 2,FALSE)</f>
        <v>#REF!</v>
      </c>
      <c r="BM5399" s="177" t="s">
        <v>10334</v>
      </c>
      <c r="BN5399" s="177" t="s">
        <v>703</v>
      </c>
      <c r="BO5399" s="177" t="s">
        <v>2983</v>
      </c>
      <c r="BU5399" s="177" t="s">
        <v>10334</v>
      </c>
      <c r="BV5399" s="177" t="s">
        <v>703</v>
      </c>
      <c r="BW5399" s="177" t="s">
        <v>2983</v>
      </c>
    </row>
    <row r="5400" spans="51:75" x14ac:dyDescent="0.3">
      <c r="AY5400" s="226" t="e">
        <f>VLOOKUP(C5400,#REF!, 2,FALSE)</f>
        <v>#REF!</v>
      </c>
      <c r="BM5400" s="177" t="s">
        <v>10335</v>
      </c>
      <c r="BN5400" s="177" t="s">
        <v>736</v>
      </c>
      <c r="BO5400" s="177" t="s">
        <v>4068</v>
      </c>
      <c r="BU5400" s="177" t="s">
        <v>10335</v>
      </c>
      <c r="BV5400" s="177" t="s">
        <v>736</v>
      </c>
      <c r="BW5400" s="177" t="s">
        <v>4068</v>
      </c>
    </row>
    <row r="5401" spans="51:75" x14ac:dyDescent="0.3">
      <c r="AY5401" s="226" t="e">
        <f>VLOOKUP(C5401,#REF!, 2,FALSE)</f>
        <v>#REF!</v>
      </c>
      <c r="BM5401" s="177" t="s">
        <v>10336</v>
      </c>
      <c r="BN5401" s="177" t="s">
        <v>616</v>
      </c>
      <c r="BO5401" s="177" t="s">
        <v>2995</v>
      </c>
      <c r="BU5401" s="177" t="s">
        <v>10336</v>
      </c>
      <c r="BV5401" s="177" t="s">
        <v>616</v>
      </c>
      <c r="BW5401" s="177" t="s">
        <v>2995</v>
      </c>
    </row>
    <row r="5402" spans="51:75" x14ac:dyDescent="0.3">
      <c r="AY5402" s="226" t="e">
        <f>VLOOKUP(C5402,#REF!, 2,FALSE)</f>
        <v>#REF!</v>
      </c>
      <c r="BM5402" s="177" t="s">
        <v>10337</v>
      </c>
      <c r="BN5402" s="177" t="s">
        <v>810</v>
      </c>
      <c r="BO5402" s="177" t="s">
        <v>3257</v>
      </c>
      <c r="BU5402" s="177" t="s">
        <v>10337</v>
      </c>
      <c r="BV5402" s="177" t="s">
        <v>810</v>
      </c>
      <c r="BW5402" s="177" t="s">
        <v>3257</v>
      </c>
    </row>
    <row r="5403" spans="51:75" x14ac:dyDescent="0.3">
      <c r="AY5403" s="226" t="e">
        <f>VLOOKUP(C5403,#REF!, 2,FALSE)</f>
        <v>#REF!</v>
      </c>
      <c r="BM5403" s="177" t="s">
        <v>1852</v>
      </c>
      <c r="BN5403" s="177" t="s">
        <v>636</v>
      </c>
      <c r="BO5403" s="177" t="s">
        <v>2395</v>
      </c>
      <c r="BU5403" s="177" t="s">
        <v>1852</v>
      </c>
      <c r="BV5403" s="177" t="s">
        <v>636</v>
      </c>
      <c r="BW5403" s="177" t="s">
        <v>2395</v>
      </c>
    </row>
    <row r="5404" spans="51:75" x14ac:dyDescent="0.3">
      <c r="AY5404" s="226" t="e">
        <f>VLOOKUP(C5404,#REF!, 2,FALSE)</f>
        <v>#REF!</v>
      </c>
      <c r="BM5404" s="177" t="s">
        <v>1853</v>
      </c>
      <c r="BN5404" s="177" t="s">
        <v>639</v>
      </c>
      <c r="BO5404" s="177" t="s">
        <v>1274</v>
      </c>
      <c r="BU5404" s="177" t="s">
        <v>1853</v>
      </c>
      <c r="BV5404" s="177" t="s">
        <v>639</v>
      </c>
      <c r="BW5404" s="177" t="s">
        <v>1274</v>
      </c>
    </row>
    <row r="5405" spans="51:75" x14ac:dyDescent="0.3">
      <c r="AY5405" s="226" t="e">
        <f>VLOOKUP(C5405,#REF!, 2,FALSE)</f>
        <v>#REF!</v>
      </c>
      <c r="BM5405" s="177" t="s">
        <v>10338</v>
      </c>
      <c r="BN5405" s="177" t="s">
        <v>3045</v>
      </c>
      <c r="BO5405" s="177" t="s">
        <v>10339</v>
      </c>
      <c r="BU5405" s="177" t="s">
        <v>10338</v>
      </c>
      <c r="BV5405" s="177" t="s">
        <v>3045</v>
      </c>
      <c r="BW5405" s="177" t="s">
        <v>10339</v>
      </c>
    </row>
    <row r="5406" spans="51:75" x14ac:dyDescent="0.3">
      <c r="AY5406" s="226" t="e">
        <f>VLOOKUP(C5406,#REF!, 2,FALSE)</f>
        <v>#REF!</v>
      </c>
      <c r="BM5406" s="177" t="s">
        <v>10340</v>
      </c>
      <c r="BN5406" s="177" t="s">
        <v>1342</v>
      </c>
      <c r="BO5406" s="177" t="s">
        <v>10341</v>
      </c>
      <c r="BU5406" s="177" t="s">
        <v>10340</v>
      </c>
      <c r="BV5406" s="177" t="s">
        <v>1342</v>
      </c>
      <c r="BW5406" s="177" t="s">
        <v>10341</v>
      </c>
    </row>
    <row r="5407" spans="51:75" x14ac:dyDescent="0.3">
      <c r="AY5407" s="226" t="e">
        <f>VLOOKUP(C5407,#REF!, 2,FALSE)</f>
        <v>#REF!</v>
      </c>
      <c r="BM5407" s="177" t="s">
        <v>10342</v>
      </c>
      <c r="BN5407" s="177" t="s">
        <v>787</v>
      </c>
      <c r="BO5407" s="177" t="s">
        <v>2983</v>
      </c>
      <c r="BU5407" s="177" t="s">
        <v>10342</v>
      </c>
      <c r="BV5407" s="177" t="s">
        <v>787</v>
      </c>
      <c r="BW5407" s="177" t="s">
        <v>2983</v>
      </c>
    </row>
    <row r="5408" spans="51:75" x14ac:dyDescent="0.3">
      <c r="AY5408" s="226" t="e">
        <f>VLOOKUP(C5408,#REF!, 2,FALSE)</f>
        <v>#REF!</v>
      </c>
      <c r="BM5408" s="177" t="s">
        <v>1860</v>
      </c>
      <c r="BN5408" s="177" t="s">
        <v>639</v>
      </c>
      <c r="BO5408" s="177" t="s">
        <v>3891</v>
      </c>
      <c r="BU5408" s="177" t="s">
        <v>1860</v>
      </c>
      <c r="BV5408" s="177" t="s">
        <v>639</v>
      </c>
      <c r="BW5408" s="177" t="s">
        <v>3891</v>
      </c>
    </row>
    <row r="5409" spans="51:75" x14ac:dyDescent="0.3">
      <c r="AY5409" s="226" t="e">
        <f>VLOOKUP(C5409,#REF!, 2,FALSE)</f>
        <v>#REF!</v>
      </c>
      <c r="BM5409" s="177" t="s">
        <v>10343</v>
      </c>
      <c r="BN5409" s="177" t="s">
        <v>1342</v>
      </c>
      <c r="BO5409" s="177" t="s">
        <v>1138</v>
      </c>
      <c r="BU5409" s="177" t="s">
        <v>10343</v>
      </c>
      <c r="BV5409" s="177" t="s">
        <v>1342</v>
      </c>
      <c r="BW5409" s="177" t="s">
        <v>1138</v>
      </c>
    </row>
    <row r="5410" spans="51:75" x14ac:dyDescent="0.3">
      <c r="AY5410" s="226" t="e">
        <f>VLOOKUP(C5410,#REF!, 2,FALSE)</f>
        <v>#REF!</v>
      </c>
      <c r="BM5410" s="177" t="s">
        <v>10344</v>
      </c>
      <c r="BN5410" s="177" t="s">
        <v>637</v>
      </c>
      <c r="BO5410" s="177" t="s">
        <v>697</v>
      </c>
      <c r="BU5410" s="177" t="s">
        <v>10344</v>
      </c>
      <c r="BV5410" s="177" t="s">
        <v>637</v>
      </c>
      <c r="BW5410" s="177" t="s">
        <v>697</v>
      </c>
    </row>
    <row r="5411" spans="51:75" x14ac:dyDescent="0.3">
      <c r="AY5411" s="226" t="e">
        <f>VLOOKUP(C5411,#REF!, 2,FALSE)</f>
        <v>#REF!</v>
      </c>
      <c r="BM5411" s="177" t="s">
        <v>10345</v>
      </c>
      <c r="BN5411" s="177" t="s">
        <v>803</v>
      </c>
      <c r="BO5411" s="177" t="s">
        <v>8936</v>
      </c>
      <c r="BU5411" s="177" t="s">
        <v>10345</v>
      </c>
      <c r="BV5411" s="177" t="s">
        <v>803</v>
      </c>
      <c r="BW5411" s="177" t="s">
        <v>8936</v>
      </c>
    </row>
    <row r="5412" spans="51:75" x14ac:dyDescent="0.3">
      <c r="AY5412" s="226" t="e">
        <f>VLOOKUP(C5412,#REF!, 2,FALSE)</f>
        <v>#REF!</v>
      </c>
      <c r="BM5412" s="177" t="s">
        <v>10346</v>
      </c>
      <c r="BN5412" s="177" t="s">
        <v>628</v>
      </c>
      <c r="BO5412" s="177" t="s">
        <v>10347</v>
      </c>
      <c r="BU5412" s="177" t="s">
        <v>10346</v>
      </c>
      <c r="BV5412" s="177" t="s">
        <v>628</v>
      </c>
      <c r="BW5412" s="177" t="s">
        <v>10347</v>
      </c>
    </row>
    <row r="5413" spans="51:75" x14ac:dyDescent="0.3">
      <c r="AY5413" s="226" t="e">
        <f>VLOOKUP(C5413,#REF!, 2,FALSE)</f>
        <v>#REF!</v>
      </c>
      <c r="BM5413" s="177" t="s">
        <v>10348</v>
      </c>
      <c r="BN5413" s="177" t="s">
        <v>667</v>
      </c>
      <c r="BO5413" s="177" t="s">
        <v>660</v>
      </c>
      <c r="BU5413" s="177" t="s">
        <v>10348</v>
      </c>
      <c r="BV5413" s="177" t="s">
        <v>667</v>
      </c>
      <c r="BW5413" s="177" t="s">
        <v>660</v>
      </c>
    </row>
    <row r="5414" spans="51:75" x14ac:dyDescent="0.3">
      <c r="AY5414" s="226" t="e">
        <f>VLOOKUP(C5414,#REF!, 2,FALSE)</f>
        <v>#REF!</v>
      </c>
      <c r="BM5414" s="177" t="s">
        <v>10349</v>
      </c>
      <c r="BN5414" s="177" t="s">
        <v>928</v>
      </c>
      <c r="BO5414" s="177" t="s">
        <v>792</v>
      </c>
      <c r="BU5414" s="177" t="s">
        <v>10349</v>
      </c>
      <c r="BV5414" s="177" t="s">
        <v>928</v>
      </c>
      <c r="BW5414" s="177" t="s">
        <v>792</v>
      </c>
    </row>
    <row r="5415" spans="51:75" x14ac:dyDescent="0.3">
      <c r="AY5415" s="226" t="e">
        <f>VLOOKUP(C5415,#REF!, 2,FALSE)</f>
        <v>#REF!</v>
      </c>
      <c r="BM5415" s="177" t="s">
        <v>10350</v>
      </c>
      <c r="BN5415" s="177" t="s">
        <v>1267</v>
      </c>
      <c r="BO5415" s="177" t="s">
        <v>844</v>
      </c>
      <c r="BU5415" s="177" t="s">
        <v>10350</v>
      </c>
      <c r="BV5415" s="177" t="s">
        <v>1267</v>
      </c>
      <c r="BW5415" s="177" t="s">
        <v>844</v>
      </c>
    </row>
    <row r="5416" spans="51:75" x14ac:dyDescent="0.3">
      <c r="AY5416" s="226" t="e">
        <f>VLOOKUP(C5416,#REF!, 2,FALSE)</f>
        <v>#REF!</v>
      </c>
      <c r="BM5416" s="177" t="s">
        <v>10351</v>
      </c>
      <c r="BN5416" s="177" t="s">
        <v>621</v>
      </c>
      <c r="BO5416" s="177" t="s">
        <v>1905</v>
      </c>
      <c r="BU5416" s="177" t="s">
        <v>10351</v>
      </c>
      <c r="BV5416" s="177" t="s">
        <v>621</v>
      </c>
      <c r="BW5416" s="177" t="s">
        <v>1905</v>
      </c>
    </row>
    <row r="5417" spans="51:75" x14ac:dyDescent="0.3">
      <c r="AY5417" s="226" t="e">
        <f>VLOOKUP(C5417,#REF!, 2,FALSE)</f>
        <v>#REF!</v>
      </c>
      <c r="BM5417" s="177" t="s">
        <v>10352</v>
      </c>
      <c r="BN5417" s="177" t="s">
        <v>637</v>
      </c>
      <c r="BO5417" s="177" t="s">
        <v>2983</v>
      </c>
      <c r="BU5417" s="177" t="s">
        <v>10352</v>
      </c>
      <c r="BV5417" s="177" t="s">
        <v>637</v>
      </c>
      <c r="BW5417" s="177" t="s">
        <v>2983</v>
      </c>
    </row>
    <row r="5418" spans="51:75" x14ac:dyDescent="0.3">
      <c r="AY5418" s="226" t="e">
        <f>VLOOKUP(C5418,#REF!, 2,FALSE)</f>
        <v>#REF!</v>
      </c>
      <c r="BM5418" s="177" t="s">
        <v>10353</v>
      </c>
      <c r="BN5418" s="177" t="s">
        <v>667</v>
      </c>
      <c r="BO5418" s="177" t="s">
        <v>2983</v>
      </c>
      <c r="BU5418" s="177" t="s">
        <v>10353</v>
      </c>
      <c r="BV5418" s="177" t="s">
        <v>667</v>
      </c>
      <c r="BW5418" s="177" t="s">
        <v>2983</v>
      </c>
    </row>
    <row r="5419" spans="51:75" x14ac:dyDescent="0.3">
      <c r="AY5419" s="226" t="e">
        <f>VLOOKUP(C5419,#REF!, 2,FALSE)</f>
        <v>#REF!</v>
      </c>
      <c r="BM5419" s="177" t="s">
        <v>10354</v>
      </c>
      <c r="BN5419" s="177" t="s">
        <v>637</v>
      </c>
      <c r="BO5419" s="177" t="s">
        <v>2933</v>
      </c>
      <c r="BU5419" s="177" t="s">
        <v>10354</v>
      </c>
      <c r="BV5419" s="177" t="s">
        <v>637</v>
      </c>
      <c r="BW5419" s="177" t="s">
        <v>2933</v>
      </c>
    </row>
    <row r="5420" spans="51:75" x14ac:dyDescent="0.3">
      <c r="AY5420" s="226" t="e">
        <f>VLOOKUP(C5420,#REF!, 2,FALSE)</f>
        <v>#REF!</v>
      </c>
      <c r="BM5420" s="177" t="s">
        <v>10355</v>
      </c>
      <c r="BN5420" s="177" t="s">
        <v>621</v>
      </c>
      <c r="BO5420" s="177" t="s">
        <v>3726</v>
      </c>
      <c r="BU5420" s="177" t="s">
        <v>10355</v>
      </c>
      <c r="BV5420" s="177" t="s">
        <v>621</v>
      </c>
      <c r="BW5420" s="177" t="s">
        <v>3726</v>
      </c>
    </row>
    <row r="5421" spans="51:75" x14ac:dyDescent="0.3">
      <c r="AY5421" s="226" t="e">
        <f>VLOOKUP(C5421,#REF!, 2,FALSE)</f>
        <v>#REF!</v>
      </c>
      <c r="BM5421" s="177" t="s">
        <v>1861</v>
      </c>
      <c r="BN5421" s="177" t="s">
        <v>669</v>
      </c>
      <c r="BO5421" s="177" t="s">
        <v>1428</v>
      </c>
      <c r="BU5421" s="177" t="s">
        <v>1861</v>
      </c>
      <c r="BV5421" s="177" t="s">
        <v>669</v>
      </c>
      <c r="BW5421" s="177" t="s">
        <v>1428</v>
      </c>
    </row>
    <row r="5422" spans="51:75" x14ac:dyDescent="0.3">
      <c r="AY5422" s="226" t="e">
        <f>VLOOKUP(C5422,#REF!, 2,FALSE)</f>
        <v>#REF!</v>
      </c>
      <c r="BM5422" s="177" t="s">
        <v>1862</v>
      </c>
      <c r="BN5422" s="177" t="s">
        <v>3199</v>
      </c>
      <c r="BO5422" s="177" t="s">
        <v>2190</v>
      </c>
      <c r="BU5422" s="177" t="s">
        <v>1862</v>
      </c>
      <c r="BV5422" s="177" t="s">
        <v>3199</v>
      </c>
      <c r="BW5422" s="177" t="s">
        <v>2190</v>
      </c>
    </row>
    <row r="5423" spans="51:75" x14ac:dyDescent="0.3">
      <c r="AY5423" s="226" t="e">
        <f>VLOOKUP(C5423,#REF!, 2,FALSE)</f>
        <v>#REF!</v>
      </c>
      <c r="BM5423" s="177" t="s">
        <v>1863</v>
      </c>
      <c r="BN5423" s="177" t="s">
        <v>780</v>
      </c>
      <c r="BO5423" s="177" t="s">
        <v>10356</v>
      </c>
      <c r="BU5423" s="177" t="s">
        <v>1863</v>
      </c>
      <c r="BV5423" s="177" t="s">
        <v>780</v>
      </c>
      <c r="BW5423" s="177" t="s">
        <v>10356</v>
      </c>
    </row>
    <row r="5424" spans="51:75" x14ac:dyDescent="0.3">
      <c r="AY5424" s="226" t="e">
        <f>VLOOKUP(C5424,#REF!, 2,FALSE)</f>
        <v>#REF!</v>
      </c>
      <c r="BM5424" s="177" t="s">
        <v>10357</v>
      </c>
      <c r="BN5424" s="177" t="s">
        <v>703</v>
      </c>
      <c r="BO5424" s="177" t="s">
        <v>10358</v>
      </c>
      <c r="BU5424" s="177" t="s">
        <v>10357</v>
      </c>
      <c r="BV5424" s="177" t="s">
        <v>703</v>
      </c>
      <c r="BW5424" s="177" t="s">
        <v>10358</v>
      </c>
    </row>
    <row r="5425" spans="51:75" x14ac:dyDescent="0.3">
      <c r="AY5425" s="226" t="e">
        <f>VLOOKUP(C5425,#REF!, 2,FALSE)</f>
        <v>#REF!</v>
      </c>
      <c r="BM5425" s="177" t="s">
        <v>10359</v>
      </c>
      <c r="BN5425" s="177" t="s">
        <v>736</v>
      </c>
      <c r="BO5425" s="177" t="s">
        <v>801</v>
      </c>
      <c r="BU5425" s="177" t="s">
        <v>10359</v>
      </c>
      <c r="BV5425" s="177" t="s">
        <v>736</v>
      </c>
      <c r="BW5425" s="177" t="s">
        <v>801</v>
      </c>
    </row>
    <row r="5426" spans="51:75" x14ac:dyDescent="0.3">
      <c r="AY5426" s="226" t="e">
        <f>VLOOKUP(C5426,#REF!, 2,FALSE)</f>
        <v>#REF!</v>
      </c>
      <c r="BM5426" s="177" t="s">
        <v>10360</v>
      </c>
      <c r="BN5426" s="177" t="s">
        <v>667</v>
      </c>
      <c r="BO5426" s="177" t="s">
        <v>10361</v>
      </c>
      <c r="BU5426" s="177" t="s">
        <v>10360</v>
      </c>
      <c r="BV5426" s="177" t="s">
        <v>667</v>
      </c>
      <c r="BW5426" s="177" t="s">
        <v>10361</v>
      </c>
    </row>
    <row r="5427" spans="51:75" x14ac:dyDescent="0.3">
      <c r="AY5427" s="226" t="e">
        <f>VLOOKUP(C5427,#REF!, 2,FALSE)</f>
        <v>#REF!</v>
      </c>
      <c r="BM5427" s="177" t="s">
        <v>356</v>
      </c>
      <c r="BN5427" s="177" t="s">
        <v>703</v>
      </c>
      <c r="BO5427" s="177" t="s">
        <v>2265</v>
      </c>
      <c r="BU5427" s="177" t="s">
        <v>356</v>
      </c>
      <c r="BV5427" s="177" t="s">
        <v>703</v>
      </c>
      <c r="BW5427" s="177" t="s">
        <v>2265</v>
      </c>
    </row>
    <row r="5428" spans="51:75" x14ac:dyDescent="0.3">
      <c r="AY5428" s="226" t="e">
        <f>VLOOKUP(C5428,#REF!, 2,FALSE)</f>
        <v>#REF!</v>
      </c>
      <c r="BM5428" s="177" t="s">
        <v>10362</v>
      </c>
      <c r="BN5428" s="177" t="s">
        <v>803</v>
      </c>
      <c r="BO5428" s="177" t="s">
        <v>2372</v>
      </c>
      <c r="BU5428" s="177" t="s">
        <v>10362</v>
      </c>
      <c r="BV5428" s="177" t="s">
        <v>803</v>
      </c>
      <c r="BW5428" s="177" t="s">
        <v>2372</v>
      </c>
    </row>
    <row r="5429" spans="51:75" x14ac:dyDescent="0.3">
      <c r="AY5429" s="226" t="e">
        <f>VLOOKUP(C5429,#REF!, 2,FALSE)</f>
        <v>#REF!</v>
      </c>
      <c r="BM5429" s="177" t="s">
        <v>10363</v>
      </c>
      <c r="BN5429" s="177" t="s">
        <v>923</v>
      </c>
      <c r="BO5429" s="177" t="s">
        <v>2983</v>
      </c>
      <c r="BU5429" s="177" t="s">
        <v>10363</v>
      </c>
      <c r="BV5429" s="177" t="s">
        <v>923</v>
      </c>
      <c r="BW5429" s="177" t="s">
        <v>2983</v>
      </c>
    </row>
    <row r="5430" spans="51:75" x14ac:dyDescent="0.3">
      <c r="AY5430" s="226" t="e">
        <f>VLOOKUP(C5430,#REF!, 2,FALSE)</f>
        <v>#REF!</v>
      </c>
      <c r="BM5430" s="177" t="s">
        <v>10364</v>
      </c>
      <c r="BN5430" s="177" t="s">
        <v>783</v>
      </c>
      <c r="BO5430" s="177" t="s">
        <v>2983</v>
      </c>
      <c r="BU5430" s="177" t="s">
        <v>10364</v>
      </c>
      <c r="BV5430" s="177" t="s">
        <v>783</v>
      </c>
      <c r="BW5430" s="177" t="s">
        <v>2983</v>
      </c>
    </row>
    <row r="5431" spans="51:75" x14ac:dyDescent="0.3">
      <c r="AY5431" s="226" t="e">
        <f>VLOOKUP(C5431,#REF!, 2,FALSE)</f>
        <v>#REF!</v>
      </c>
      <c r="BM5431" s="177" t="s">
        <v>10365</v>
      </c>
      <c r="BN5431" s="177" t="s">
        <v>703</v>
      </c>
      <c r="BO5431" s="177" t="s">
        <v>10366</v>
      </c>
      <c r="BU5431" s="177" t="s">
        <v>10365</v>
      </c>
      <c r="BV5431" s="177" t="s">
        <v>703</v>
      </c>
      <c r="BW5431" s="177" t="s">
        <v>10366</v>
      </c>
    </row>
    <row r="5432" spans="51:75" x14ac:dyDescent="0.3">
      <c r="AY5432" s="226" t="e">
        <f>VLOOKUP(C5432,#REF!, 2,FALSE)</f>
        <v>#REF!</v>
      </c>
      <c r="BM5432" s="177" t="s">
        <v>10367</v>
      </c>
      <c r="BN5432" s="177" t="s">
        <v>771</v>
      </c>
      <c r="BO5432" s="177" t="s">
        <v>1054</v>
      </c>
      <c r="BU5432" s="177" t="s">
        <v>10367</v>
      </c>
      <c r="BV5432" s="177" t="s">
        <v>771</v>
      </c>
      <c r="BW5432" s="177" t="s">
        <v>1054</v>
      </c>
    </row>
    <row r="5433" spans="51:75" x14ac:dyDescent="0.3">
      <c r="AY5433" s="226" t="e">
        <f>VLOOKUP(C5433,#REF!, 2,FALSE)</f>
        <v>#REF!</v>
      </c>
      <c r="BM5433" s="177" t="s">
        <v>10369</v>
      </c>
      <c r="BN5433" s="177" t="s">
        <v>703</v>
      </c>
      <c r="BO5433" s="177" t="s">
        <v>1729</v>
      </c>
      <c r="BU5433" s="177" t="s">
        <v>10369</v>
      </c>
      <c r="BV5433" s="177" t="s">
        <v>703</v>
      </c>
      <c r="BW5433" s="177" t="s">
        <v>1729</v>
      </c>
    </row>
    <row r="5434" spans="51:75" x14ac:dyDescent="0.3">
      <c r="AY5434" s="226" t="e">
        <f>VLOOKUP(C5434,#REF!, 2,FALSE)</f>
        <v>#REF!</v>
      </c>
      <c r="BM5434" s="177" t="s">
        <v>10371</v>
      </c>
      <c r="BN5434" s="177" t="s">
        <v>783</v>
      </c>
      <c r="BO5434" s="177" t="s">
        <v>5187</v>
      </c>
      <c r="BU5434" s="177" t="s">
        <v>10371</v>
      </c>
      <c r="BV5434" s="177" t="s">
        <v>783</v>
      </c>
      <c r="BW5434" s="177" t="s">
        <v>5187</v>
      </c>
    </row>
    <row r="5435" spans="51:75" x14ac:dyDescent="0.3">
      <c r="AY5435" s="226" t="e">
        <f>VLOOKUP(C5435,#REF!, 2,FALSE)</f>
        <v>#REF!</v>
      </c>
      <c r="BM5435" s="177" t="s">
        <v>1864</v>
      </c>
      <c r="BN5435" s="177" t="s">
        <v>614</v>
      </c>
      <c r="BO5435" s="177" t="s">
        <v>2068</v>
      </c>
      <c r="BU5435" s="177" t="s">
        <v>1864</v>
      </c>
      <c r="BV5435" s="177" t="s">
        <v>614</v>
      </c>
      <c r="BW5435" s="177" t="s">
        <v>2068</v>
      </c>
    </row>
    <row r="5436" spans="51:75" x14ac:dyDescent="0.3">
      <c r="AY5436" s="226" t="e">
        <f>VLOOKUP(C5436,#REF!, 2,FALSE)</f>
        <v>#REF!</v>
      </c>
      <c r="BM5436" s="177" t="s">
        <v>10372</v>
      </c>
      <c r="BN5436" s="177" t="s">
        <v>3002</v>
      </c>
      <c r="BO5436" s="177" t="s">
        <v>2994</v>
      </c>
      <c r="BU5436" s="177" t="s">
        <v>10372</v>
      </c>
      <c r="BV5436" s="177" t="s">
        <v>3002</v>
      </c>
      <c r="BW5436" s="177" t="s">
        <v>2994</v>
      </c>
    </row>
    <row r="5437" spans="51:75" x14ac:dyDescent="0.3">
      <c r="AY5437" s="226" t="e">
        <f>VLOOKUP(C5437,#REF!, 2,FALSE)</f>
        <v>#REF!</v>
      </c>
      <c r="BM5437" s="177" t="s">
        <v>10373</v>
      </c>
      <c r="BN5437" s="177" t="s">
        <v>3245</v>
      </c>
      <c r="BO5437" s="177" t="s">
        <v>770</v>
      </c>
      <c r="BU5437" s="177" t="s">
        <v>10373</v>
      </c>
      <c r="BV5437" s="177" t="s">
        <v>3245</v>
      </c>
      <c r="BW5437" s="177" t="s">
        <v>770</v>
      </c>
    </row>
    <row r="5438" spans="51:75" x14ac:dyDescent="0.3">
      <c r="AY5438" s="226" t="e">
        <f>VLOOKUP(C5438,#REF!, 2,FALSE)</f>
        <v>#REF!</v>
      </c>
      <c r="BM5438" s="177" t="s">
        <v>10374</v>
      </c>
      <c r="BN5438" s="177" t="s">
        <v>797</v>
      </c>
      <c r="BO5438" s="177" t="s">
        <v>2509</v>
      </c>
      <c r="BU5438" s="177" t="s">
        <v>10374</v>
      </c>
      <c r="BV5438" s="177" t="s">
        <v>797</v>
      </c>
      <c r="BW5438" s="177" t="s">
        <v>2509</v>
      </c>
    </row>
    <row r="5439" spans="51:75" x14ac:dyDescent="0.3">
      <c r="AY5439" s="226" t="e">
        <f>VLOOKUP(C5439,#REF!, 2,FALSE)</f>
        <v>#REF!</v>
      </c>
      <c r="BM5439" s="177" t="s">
        <v>10375</v>
      </c>
      <c r="BN5439" s="177" t="s">
        <v>3245</v>
      </c>
      <c r="BO5439" s="177" t="s">
        <v>770</v>
      </c>
      <c r="BU5439" s="177" t="s">
        <v>10375</v>
      </c>
      <c r="BV5439" s="177" t="s">
        <v>3245</v>
      </c>
      <c r="BW5439" s="177" t="s">
        <v>770</v>
      </c>
    </row>
    <row r="5440" spans="51:75" x14ac:dyDescent="0.3">
      <c r="AY5440" s="226" t="e">
        <f>VLOOKUP(C5440,#REF!, 2,FALSE)</f>
        <v>#REF!</v>
      </c>
      <c r="BM5440" s="177" t="s">
        <v>10376</v>
      </c>
      <c r="BN5440" s="177" t="s">
        <v>619</v>
      </c>
      <c r="BO5440" s="177" t="s">
        <v>717</v>
      </c>
      <c r="BU5440" s="177" t="s">
        <v>10376</v>
      </c>
      <c r="BV5440" s="177" t="s">
        <v>619</v>
      </c>
      <c r="BW5440" s="177" t="s">
        <v>717</v>
      </c>
    </row>
    <row r="5441" spans="51:75" x14ac:dyDescent="0.3">
      <c r="AY5441" s="226" t="e">
        <f>VLOOKUP(C5441,#REF!, 2,FALSE)</f>
        <v>#REF!</v>
      </c>
      <c r="BM5441" s="177" t="s">
        <v>10377</v>
      </c>
      <c r="BN5441" s="177" t="s">
        <v>1342</v>
      </c>
      <c r="BO5441" s="177" t="s">
        <v>10378</v>
      </c>
      <c r="BU5441" s="177" t="s">
        <v>10377</v>
      </c>
      <c r="BV5441" s="177" t="s">
        <v>1342</v>
      </c>
      <c r="BW5441" s="177" t="s">
        <v>10378</v>
      </c>
    </row>
    <row r="5442" spans="51:75" x14ac:dyDescent="0.3">
      <c r="AY5442" s="226" t="e">
        <f>VLOOKUP(C5442,#REF!, 2,FALSE)</f>
        <v>#REF!</v>
      </c>
      <c r="BM5442" s="177" t="s">
        <v>10379</v>
      </c>
      <c r="BN5442" s="177" t="s">
        <v>617</v>
      </c>
      <c r="BO5442" s="177" t="s">
        <v>1454</v>
      </c>
      <c r="BU5442" s="177" t="s">
        <v>10379</v>
      </c>
      <c r="BV5442" s="177" t="s">
        <v>617</v>
      </c>
      <c r="BW5442" s="177" t="s">
        <v>1454</v>
      </c>
    </row>
    <row r="5443" spans="51:75" x14ac:dyDescent="0.3">
      <c r="AY5443" s="226" t="e">
        <f>VLOOKUP(C5443,#REF!, 2,FALSE)</f>
        <v>#REF!</v>
      </c>
      <c r="BM5443" s="177" t="s">
        <v>10380</v>
      </c>
      <c r="BN5443" s="177" t="s">
        <v>3199</v>
      </c>
      <c r="BO5443" s="177" t="s">
        <v>2983</v>
      </c>
      <c r="BU5443" s="177" t="s">
        <v>10380</v>
      </c>
      <c r="BV5443" s="177" t="s">
        <v>3199</v>
      </c>
      <c r="BW5443" s="177" t="s">
        <v>2983</v>
      </c>
    </row>
    <row r="5444" spans="51:75" x14ac:dyDescent="0.3">
      <c r="AY5444" s="226" t="e">
        <f>VLOOKUP(C5444,#REF!, 2,FALSE)</f>
        <v>#REF!</v>
      </c>
      <c r="BM5444" s="177" t="s">
        <v>10381</v>
      </c>
      <c r="BN5444" s="177" t="s">
        <v>3083</v>
      </c>
      <c r="BO5444" s="177" t="s">
        <v>10383</v>
      </c>
      <c r="BU5444" s="177" t="s">
        <v>10381</v>
      </c>
      <c r="BV5444" s="177" t="s">
        <v>3083</v>
      </c>
      <c r="BW5444" s="177" t="s">
        <v>10383</v>
      </c>
    </row>
    <row r="5445" spans="51:75" x14ac:dyDescent="0.3">
      <c r="AY5445" s="226" t="e">
        <f>VLOOKUP(C5445,#REF!, 2,FALSE)</f>
        <v>#REF!</v>
      </c>
      <c r="BM5445" s="177" t="s">
        <v>355</v>
      </c>
      <c r="BN5445" s="177" t="s">
        <v>775</v>
      </c>
      <c r="BO5445" s="177" t="s">
        <v>9693</v>
      </c>
      <c r="BU5445" s="177" t="s">
        <v>355</v>
      </c>
      <c r="BV5445" s="177" t="s">
        <v>775</v>
      </c>
      <c r="BW5445" s="177" t="s">
        <v>9693</v>
      </c>
    </row>
    <row r="5446" spans="51:75" x14ac:dyDescent="0.3">
      <c r="AY5446" s="226" t="e">
        <f>VLOOKUP(C5446,#REF!, 2,FALSE)</f>
        <v>#REF!</v>
      </c>
      <c r="BM5446" s="177" t="s">
        <v>10384</v>
      </c>
      <c r="BN5446" s="177" t="s">
        <v>626</v>
      </c>
      <c r="BO5446" s="177" t="s">
        <v>1274</v>
      </c>
      <c r="BU5446" s="177" t="s">
        <v>10384</v>
      </c>
      <c r="BV5446" s="177" t="s">
        <v>626</v>
      </c>
      <c r="BW5446" s="177" t="s">
        <v>1274</v>
      </c>
    </row>
    <row r="5447" spans="51:75" x14ac:dyDescent="0.3">
      <c r="AY5447" s="226" t="e">
        <f>VLOOKUP(C5447,#REF!, 2,FALSE)</f>
        <v>#REF!</v>
      </c>
      <c r="BM5447" s="177" t="s">
        <v>1865</v>
      </c>
      <c r="BN5447" s="177" t="s">
        <v>780</v>
      </c>
      <c r="BO5447" s="177" t="s">
        <v>6289</v>
      </c>
      <c r="BU5447" s="177" t="s">
        <v>1865</v>
      </c>
      <c r="BV5447" s="177" t="s">
        <v>780</v>
      </c>
      <c r="BW5447" s="177" t="s">
        <v>6289</v>
      </c>
    </row>
    <row r="5448" spans="51:75" x14ac:dyDescent="0.3">
      <c r="AY5448" s="226" t="e">
        <f>VLOOKUP(C5448,#REF!, 2,FALSE)</f>
        <v>#REF!</v>
      </c>
      <c r="BM5448" s="177" t="s">
        <v>10385</v>
      </c>
      <c r="BN5448" s="177" t="s">
        <v>862</v>
      </c>
      <c r="BO5448" s="177" t="s">
        <v>10386</v>
      </c>
      <c r="BU5448" s="177" t="s">
        <v>10385</v>
      </c>
      <c r="BV5448" s="177" t="s">
        <v>862</v>
      </c>
      <c r="BW5448" s="177" t="s">
        <v>10386</v>
      </c>
    </row>
    <row r="5449" spans="51:75" x14ac:dyDescent="0.3">
      <c r="AY5449" s="226" t="e">
        <f>VLOOKUP(C5449,#REF!, 2,FALSE)</f>
        <v>#REF!</v>
      </c>
      <c r="BM5449" s="177" t="s">
        <v>1866</v>
      </c>
      <c r="BN5449" s="177" t="s">
        <v>614</v>
      </c>
      <c r="BO5449" s="177" t="s">
        <v>10387</v>
      </c>
      <c r="BU5449" s="177" t="s">
        <v>1866</v>
      </c>
      <c r="BV5449" s="177" t="s">
        <v>614</v>
      </c>
      <c r="BW5449" s="177" t="s">
        <v>10387</v>
      </c>
    </row>
    <row r="5450" spans="51:75" x14ac:dyDescent="0.3">
      <c r="AY5450" s="226" t="e">
        <f>VLOOKUP(C5450,#REF!, 2,FALSE)</f>
        <v>#REF!</v>
      </c>
      <c r="BM5450" s="177" t="s">
        <v>10388</v>
      </c>
      <c r="BN5450" s="177" t="s">
        <v>780</v>
      </c>
      <c r="BO5450" s="177" t="s">
        <v>10389</v>
      </c>
      <c r="BU5450" s="177" t="s">
        <v>10388</v>
      </c>
      <c r="BV5450" s="177" t="s">
        <v>780</v>
      </c>
      <c r="BW5450" s="177" t="s">
        <v>10389</v>
      </c>
    </row>
    <row r="5451" spans="51:75" x14ac:dyDescent="0.3">
      <c r="AY5451" s="226" t="e">
        <f>VLOOKUP(C5451,#REF!, 2,FALSE)</f>
        <v>#REF!</v>
      </c>
      <c r="BM5451" s="177" t="s">
        <v>10390</v>
      </c>
      <c r="BN5451" s="177" t="s">
        <v>637</v>
      </c>
      <c r="BO5451" s="177" t="s">
        <v>2054</v>
      </c>
      <c r="BU5451" s="177" t="s">
        <v>10390</v>
      </c>
      <c r="BV5451" s="177" t="s">
        <v>637</v>
      </c>
      <c r="BW5451" s="177" t="s">
        <v>2054</v>
      </c>
    </row>
    <row r="5452" spans="51:75" x14ac:dyDescent="0.3">
      <c r="AY5452" s="226" t="e">
        <f>VLOOKUP(C5452,#REF!, 2,FALSE)</f>
        <v>#REF!</v>
      </c>
      <c r="BM5452" s="177" t="s">
        <v>10392</v>
      </c>
      <c r="BN5452" s="177" t="s">
        <v>1267</v>
      </c>
      <c r="BO5452" s="177" t="s">
        <v>2983</v>
      </c>
      <c r="BU5452" s="177" t="s">
        <v>10392</v>
      </c>
      <c r="BV5452" s="177" t="s">
        <v>1267</v>
      </c>
      <c r="BW5452" s="177" t="s">
        <v>2983</v>
      </c>
    </row>
    <row r="5453" spans="51:75" x14ac:dyDescent="0.3">
      <c r="AY5453" s="226" t="e">
        <f>VLOOKUP(C5453,#REF!, 2,FALSE)</f>
        <v>#REF!</v>
      </c>
      <c r="BM5453" s="177" t="s">
        <v>10393</v>
      </c>
      <c r="BN5453" s="177" t="s">
        <v>923</v>
      </c>
      <c r="BO5453" s="177" t="s">
        <v>2194</v>
      </c>
      <c r="BU5453" s="177" t="s">
        <v>10393</v>
      </c>
      <c r="BV5453" s="177" t="s">
        <v>923</v>
      </c>
      <c r="BW5453" s="177" t="s">
        <v>2194</v>
      </c>
    </row>
    <row r="5454" spans="51:75" x14ac:dyDescent="0.3">
      <c r="AY5454" s="226" t="e">
        <f>VLOOKUP(C5454,#REF!, 2,FALSE)</f>
        <v>#REF!</v>
      </c>
      <c r="BM5454" s="177" t="s">
        <v>10394</v>
      </c>
      <c r="BN5454" s="177" t="s">
        <v>614</v>
      </c>
      <c r="BO5454" s="177" t="s">
        <v>7812</v>
      </c>
      <c r="BU5454" s="177" t="s">
        <v>10394</v>
      </c>
      <c r="BV5454" s="177" t="s">
        <v>614</v>
      </c>
      <c r="BW5454" s="177" t="s">
        <v>7812</v>
      </c>
    </row>
    <row r="5455" spans="51:75" x14ac:dyDescent="0.3">
      <c r="AY5455" s="226" t="e">
        <f>VLOOKUP(C5455,#REF!, 2,FALSE)</f>
        <v>#REF!</v>
      </c>
      <c r="BM5455" s="177" t="s">
        <v>10395</v>
      </c>
      <c r="BN5455" s="177" t="s">
        <v>803</v>
      </c>
      <c r="BO5455" s="177" t="s">
        <v>4113</v>
      </c>
      <c r="BU5455" s="177" t="s">
        <v>10395</v>
      </c>
      <c r="BV5455" s="177" t="s">
        <v>803</v>
      </c>
      <c r="BW5455" s="177" t="s">
        <v>4113</v>
      </c>
    </row>
    <row r="5456" spans="51:75" x14ac:dyDescent="0.3">
      <c r="AY5456" s="226" t="e">
        <f>VLOOKUP(C5456,#REF!, 2,FALSE)</f>
        <v>#REF!</v>
      </c>
      <c r="BM5456" s="177" t="s">
        <v>10396</v>
      </c>
      <c r="BN5456" s="177" t="s">
        <v>703</v>
      </c>
      <c r="BO5456" s="177" t="s">
        <v>1428</v>
      </c>
      <c r="BU5456" s="177" t="s">
        <v>10396</v>
      </c>
      <c r="BV5456" s="177" t="s">
        <v>703</v>
      </c>
      <c r="BW5456" s="177" t="s">
        <v>1428</v>
      </c>
    </row>
    <row r="5457" spans="51:75" x14ac:dyDescent="0.3">
      <c r="AY5457" s="226" t="e">
        <f>VLOOKUP(C5457,#REF!, 2,FALSE)</f>
        <v>#REF!</v>
      </c>
      <c r="BM5457" s="177" t="s">
        <v>10397</v>
      </c>
      <c r="BN5457" s="177" t="s">
        <v>926</v>
      </c>
      <c r="BO5457" s="177" t="s">
        <v>10398</v>
      </c>
      <c r="BU5457" s="177" t="s">
        <v>10397</v>
      </c>
      <c r="BV5457" s="177" t="s">
        <v>926</v>
      </c>
      <c r="BW5457" s="177" t="s">
        <v>10398</v>
      </c>
    </row>
    <row r="5458" spans="51:75" x14ac:dyDescent="0.3">
      <c r="AY5458" s="226" t="e">
        <f>VLOOKUP(C5458,#REF!, 2,FALSE)</f>
        <v>#REF!</v>
      </c>
      <c r="BM5458" s="177" t="s">
        <v>10399</v>
      </c>
      <c r="BN5458" s="177" t="s">
        <v>783</v>
      </c>
      <c r="BO5458" s="177" t="s">
        <v>4285</v>
      </c>
      <c r="BU5458" s="177" t="s">
        <v>10399</v>
      </c>
      <c r="BV5458" s="177" t="s">
        <v>783</v>
      </c>
      <c r="BW5458" s="177" t="s">
        <v>4285</v>
      </c>
    </row>
    <row r="5459" spans="51:75" x14ac:dyDescent="0.3">
      <c r="AY5459" s="226" t="e">
        <f>VLOOKUP(C5459,#REF!, 2,FALSE)</f>
        <v>#REF!</v>
      </c>
      <c r="BM5459" s="177" t="s">
        <v>10400</v>
      </c>
      <c r="BN5459" s="177" t="s">
        <v>1342</v>
      </c>
      <c r="BO5459" s="177" t="s">
        <v>2983</v>
      </c>
      <c r="BU5459" s="177" t="s">
        <v>10400</v>
      </c>
      <c r="BV5459" s="177" t="s">
        <v>1342</v>
      </c>
      <c r="BW5459" s="177" t="s">
        <v>2983</v>
      </c>
    </row>
    <row r="5460" spans="51:75" x14ac:dyDescent="0.3">
      <c r="AY5460" s="226" t="e">
        <f>VLOOKUP(C5460,#REF!, 2,FALSE)</f>
        <v>#REF!</v>
      </c>
      <c r="BM5460" s="177" t="s">
        <v>10401</v>
      </c>
      <c r="BN5460" s="177" t="s">
        <v>1342</v>
      </c>
      <c r="BO5460" s="177" t="s">
        <v>2983</v>
      </c>
      <c r="BU5460" s="177" t="s">
        <v>10401</v>
      </c>
      <c r="BV5460" s="177" t="s">
        <v>1342</v>
      </c>
      <c r="BW5460" s="177" t="s">
        <v>2983</v>
      </c>
    </row>
    <row r="5461" spans="51:75" x14ac:dyDescent="0.3">
      <c r="AY5461" s="226" t="e">
        <f>VLOOKUP(C5461,#REF!, 2,FALSE)</f>
        <v>#REF!</v>
      </c>
      <c r="BM5461" s="177" t="s">
        <v>10402</v>
      </c>
      <c r="BN5461" s="177" t="s">
        <v>731</v>
      </c>
      <c r="BO5461" s="177" t="s">
        <v>2099</v>
      </c>
      <c r="BU5461" s="177" t="s">
        <v>10402</v>
      </c>
      <c r="BV5461" s="177" t="s">
        <v>731</v>
      </c>
      <c r="BW5461" s="177" t="s">
        <v>2099</v>
      </c>
    </row>
    <row r="5462" spans="51:75" x14ac:dyDescent="0.3">
      <c r="AY5462" s="226" t="e">
        <f>VLOOKUP(C5462,#REF!, 2,FALSE)</f>
        <v>#REF!</v>
      </c>
      <c r="BM5462" s="177" t="s">
        <v>10403</v>
      </c>
      <c r="BN5462" s="177" t="s">
        <v>780</v>
      </c>
      <c r="BO5462" s="177" t="s">
        <v>1550</v>
      </c>
      <c r="BU5462" s="177" t="s">
        <v>10403</v>
      </c>
      <c r="BV5462" s="177" t="s">
        <v>780</v>
      </c>
      <c r="BW5462" s="177" t="s">
        <v>1550</v>
      </c>
    </row>
    <row r="5463" spans="51:75" x14ac:dyDescent="0.3">
      <c r="AY5463" s="226" t="e">
        <f>VLOOKUP(C5463,#REF!, 2,FALSE)</f>
        <v>#REF!</v>
      </c>
      <c r="BM5463" s="177" t="s">
        <v>1870</v>
      </c>
      <c r="BN5463" s="177" t="s">
        <v>810</v>
      </c>
      <c r="BO5463" s="177" t="s">
        <v>2644</v>
      </c>
      <c r="BU5463" s="177" t="s">
        <v>1870</v>
      </c>
      <c r="BV5463" s="177" t="s">
        <v>810</v>
      </c>
      <c r="BW5463" s="177" t="s">
        <v>2644</v>
      </c>
    </row>
    <row r="5464" spans="51:75" x14ac:dyDescent="0.3">
      <c r="AY5464" s="226" t="e">
        <f>VLOOKUP(C5464,#REF!, 2,FALSE)</f>
        <v>#REF!</v>
      </c>
      <c r="BM5464" s="177" t="s">
        <v>10404</v>
      </c>
      <c r="BN5464" s="177" t="s">
        <v>1139</v>
      </c>
      <c r="BO5464" s="177" t="s">
        <v>10405</v>
      </c>
      <c r="BU5464" s="177" t="s">
        <v>10404</v>
      </c>
      <c r="BV5464" s="177" t="s">
        <v>1139</v>
      </c>
      <c r="BW5464" s="177" t="s">
        <v>10405</v>
      </c>
    </row>
    <row r="5465" spans="51:75" x14ac:dyDescent="0.3">
      <c r="AY5465" s="226" t="e">
        <f>VLOOKUP(C5465,#REF!, 2,FALSE)</f>
        <v>#REF!</v>
      </c>
      <c r="BM5465" s="177" t="s">
        <v>10406</v>
      </c>
      <c r="BN5465" s="177" t="s">
        <v>2983</v>
      </c>
      <c r="BO5465" s="177" t="s">
        <v>2983</v>
      </c>
      <c r="BU5465" s="177" t="s">
        <v>10406</v>
      </c>
      <c r="BV5465" s="177" t="s">
        <v>2983</v>
      </c>
      <c r="BW5465" s="177" t="s">
        <v>2983</v>
      </c>
    </row>
    <row r="5466" spans="51:75" x14ac:dyDescent="0.3">
      <c r="AY5466" s="226" t="e">
        <f>VLOOKUP(C5466,#REF!, 2,FALSE)</f>
        <v>#REF!</v>
      </c>
      <c r="BM5466" s="177" t="s">
        <v>10407</v>
      </c>
      <c r="BN5466" s="177" t="s">
        <v>3002</v>
      </c>
      <c r="BO5466" s="177" t="s">
        <v>2752</v>
      </c>
      <c r="BU5466" s="177" t="s">
        <v>10407</v>
      </c>
      <c r="BV5466" s="177" t="s">
        <v>3002</v>
      </c>
      <c r="BW5466" s="177" t="s">
        <v>2752</v>
      </c>
    </row>
    <row r="5467" spans="51:75" x14ac:dyDescent="0.3">
      <c r="AY5467" s="226" t="e">
        <f>VLOOKUP(C5467,#REF!, 2,FALSE)</f>
        <v>#REF!</v>
      </c>
      <c r="BM5467" s="177" t="s">
        <v>10408</v>
      </c>
      <c r="BN5467" s="177" t="s">
        <v>2983</v>
      </c>
      <c r="BO5467" s="177" t="s">
        <v>2983</v>
      </c>
      <c r="BU5467" s="177" t="s">
        <v>10408</v>
      </c>
      <c r="BV5467" s="177" t="s">
        <v>2983</v>
      </c>
      <c r="BW5467" s="177" t="s">
        <v>2983</v>
      </c>
    </row>
    <row r="5468" spans="51:75" x14ac:dyDescent="0.3">
      <c r="AY5468" s="226" t="e">
        <f>VLOOKUP(C5468,#REF!, 2,FALSE)</f>
        <v>#REF!</v>
      </c>
      <c r="BM5468" s="177" t="s">
        <v>10409</v>
      </c>
      <c r="BN5468" s="177" t="s">
        <v>616</v>
      </c>
      <c r="BO5468" s="177" t="s">
        <v>717</v>
      </c>
      <c r="BU5468" s="177" t="s">
        <v>10409</v>
      </c>
      <c r="BV5468" s="177" t="s">
        <v>616</v>
      </c>
      <c r="BW5468" s="177" t="s">
        <v>717</v>
      </c>
    </row>
    <row r="5469" spans="51:75" x14ac:dyDescent="0.3">
      <c r="AY5469" s="226" t="e">
        <f>VLOOKUP(C5469,#REF!, 2,FALSE)</f>
        <v>#REF!</v>
      </c>
      <c r="BM5469" s="177" t="s">
        <v>1871</v>
      </c>
      <c r="BN5469" s="177" t="s">
        <v>616</v>
      </c>
      <c r="BO5469" s="177" t="s">
        <v>7330</v>
      </c>
      <c r="BU5469" s="177" t="s">
        <v>1871</v>
      </c>
      <c r="BV5469" s="177" t="s">
        <v>616</v>
      </c>
      <c r="BW5469" s="177" t="s">
        <v>7330</v>
      </c>
    </row>
    <row r="5470" spans="51:75" x14ac:dyDescent="0.3">
      <c r="AY5470" s="226" t="e">
        <f>VLOOKUP(C5470,#REF!, 2,FALSE)</f>
        <v>#REF!</v>
      </c>
      <c r="BM5470" s="177" t="s">
        <v>10410</v>
      </c>
      <c r="BN5470" s="177" t="s">
        <v>614</v>
      </c>
      <c r="BO5470" s="177" t="s">
        <v>3659</v>
      </c>
      <c r="BU5470" s="177" t="s">
        <v>10410</v>
      </c>
      <c r="BV5470" s="177" t="s">
        <v>614</v>
      </c>
      <c r="BW5470" s="177" t="s">
        <v>3659</v>
      </c>
    </row>
    <row r="5471" spans="51:75" x14ac:dyDescent="0.3">
      <c r="AY5471" s="226" t="e">
        <f>VLOOKUP(C5471,#REF!, 2,FALSE)</f>
        <v>#REF!</v>
      </c>
      <c r="BM5471" s="177" t="s">
        <v>10411</v>
      </c>
      <c r="BN5471" s="177" t="s">
        <v>803</v>
      </c>
      <c r="BO5471" s="177" t="s">
        <v>9705</v>
      </c>
      <c r="BU5471" s="177" t="s">
        <v>10411</v>
      </c>
      <c r="BV5471" s="177" t="s">
        <v>803</v>
      </c>
      <c r="BW5471" s="177" t="s">
        <v>9705</v>
      </c>
    </row>
    <row r="5472" spans="51:75" x14ac:dyDescent="0.3">
      <c r="AY5472" s="226" t="e">
        <f>VLOOKUP(C5472,#REF!, 2,FALSE)</f>
        <v>#REF!</v>
      </c>
      <c r="BM5472" s="177" t="s">
        <v>10412</v>
      </c>
      <c r="BN5472" s="177" t="s">
        <v>852</v>
      </c>
      <c r="BO5472" s="177" t="s">
        <v>10413</v>
      </c>
      <c r="BU5472" s="177" t="s">
        <v>10412</v>
      </c>
      <c r="BV5472" s="177" t="s">
        <v>852</v>
      </c>
      <c r="BW5472" s="177" t="s">
        <v>10413</v>
      </c>
    </row>
    <row r="5473" spans="51:75" x14ac:dyDescent="0.3">
      <c r="AY5473" s="226" t="e">
        <f>VLOOKUP(C5473,#REF!, 2,FALSE)</f>
        <v>#REF!</v>
      </c>
      <c r="BM5473" s="177" t="s">
        <v>10414</v>
      </c>
      <c r="BN5473" s="177" t="s">
        <v>736</v>
      </c>
      <c r="BO5473" s="177" t="s">
        <v>957</v>
      </c>
      <c r="BU5473" s="177" t="s">
        <v>10414</v>
      </c>
      <c r="BV5473" s="177" t="s">
        <v>736</v>
      </c>
      <c r="BW5473" s="177" t="s">
        <v>957</v>
      </c>
    </row>
    <row r="5474" spans="51:75" x14ac:dyDescent="0.3">
      <c r="AY5474" s="226" t="e">
        <f>VLOOKUP(C5474,#REF!, 2,FALSE)</f>
        <v>#REF!</v>
      </c>
      <c r="BM5474" s="177" t="s">
        <v>10415</v>
      </c>
      <c r="BN5474" s="177" t="s">
        <v>3245</v>
      </c>
      <c r="BO5474" s="177" t="s">
        <v>10413</v>
      </c>
      <c r="BU5474" s="177" t="s">
        <v>10415</v>
      </c>
      <c r="BV5474" s="177" t="s">
        <v>3245</v>
      </c>
      <c r="BW5474" s="177" t="s">
        <v>10413</v>
      </c>
    </row>
    <row r="5475" spans="51:75" x14ac:dyDescent="0.3">
      <c r="AY5475" s="226" t="e">
        <f>VLOOKUP(C5475,#REF!, 2,FALSE)</f>
        <v>#REF!</v>
      </c>
      <c r="BM5475" s="177" t="s">
        <v>10416</v>
      </c>
      <c r="BN5475" s="177" t="s">
        <v>778</v>
      </c>
      <c r="BO5475" s="177" t="s">
        <v>9156</v>
      </c>
      <c r="BU5475" s="177" t="s">
        <v>10416</v>
      </c>
      <c r="BV5475" s="177" t="s">
        <v>778</v>
      </c>
      <c r="BW5475" s="177" t="s">
        <v>9156</v>
      </c>
    </row>
    <row r="5476" spans="51:75" x14ac:dyDescent="0.3">
      <c r="AY5476" s="226" t="e">
        <f>VLOOKUP(C5476,#REF!, 2,FALSE)</f>
        <v>#REF!</v>
      </c>
      <c r="BM5476" s="177" t="s">
        <v>10417</v>
      </c>
      <c r="BN5476" s="177" t="s">
        <v>803</v>
      </c>
      <c r="BO5476" s="177" t="s">
        <v>2069</v>
      </c>
      <c r="BU5476" s="177" t="s">
        <v>10417</v>
      </c>
      <c r="BV5476" s="177" t="s">
        <v>803</v>
      </c>
      <c r="BW5476" s="177" t="s">
        <v>2069</v>
      </c>
    </row>
    <row r="5477" spans="51:75" x14ac:dyDescent="0.3">
      <c r="AY5477" s="226" t="e">
        <f>VLOOKUP(C5477,#REF!, 2,FALSE)</f>
        <v>#REF!</v>
      </c>
      <c r="BM5477" s="177" t="s">
        <v>10418</v>
      </c>
      <c r="BN5477" s="177" t="s">
        <v>3199</v>
      </c>
      <c r="BO5477" s="177" t="s">
        <v>697</v>
      </c>
      <c r="BU5477" s="177" t="s">
        <v>10418</v>
      </c>
      <c r="BV5477" s="177" t="s">
        <v>3199</v>
      </c>
      <c r="BW5477" s="177" t="s">
        <v>697</v>
      </c>
    </row>
    <row r="5478" spans="51:75" x14ac:dyDescent="0.3">
      <c r="AY5478" s="226" t="e">
        <f>VLOOKUP(C5478,#REF!, 2,FALSE)</f>
        <v>#REF!</v>
      </c>
      <c r="BM5478" s="177" t="s">
        <v>10419</v>
      </c>
      <c r="BN5478" s="177" t="s">
        <v>923</v>
      </c>
      <c r="BO5478" s="177" t="s">
        <v>811</v>
      </c>
      <c r="BU5478" s="177" t="s">
        <v>10419</v>
      </c>
      <c r="BV5478" s="177" t="s">
        <v>923</v>
      </c>
      <c r="BW5478" s="177" t="s">
        <v>811</v>
      </c>
    </row>
    <row r="5479" spans="51:75" x14ac:dyDescent="0.3">
      <c r="AY5479" s="226" t="e">
        <f>VLOOKUP(C5479,#REF!, 2,FALSE)</f>
        <v>#REF!</v>
      </c>
      <c r="BM5479" s="177" t="s">
        <v>10420</v>
      </c>
      <c r="BN5479" s="177" t="s">
        <v>613</v>
      </c>
      <c r="BO5479" s="177" t="s">
        <v>7156</v>
      </c>
      <c r="BU5479" s="177" t="s">
        <v>10420</v>
      </c>
      <c r="BV5479" s="177" t="s">
        <v>613</v>
      </c>
      <c r="BW5479" s="177" t="s">
        <v>7156</v>
      </c>
    </row>
    <row r="5480" spans="51:75" x14ac:dyDescent="0.3">
      <c r="AY5480" s="226" t="e">
        <f>VLOOKUP(C5480,#REF!, 2,FALSE)</f>
        <v>#REF!</v>
      </c>
      <c r="BM5480" s="177" t="s">
        <v>10421</v>
      </c>
      <c r="BN5480" s="177" t="s">
        <v>780</v>
      </c>
      <c r="BO5480" s="177" t="s">
        <v>2260</v>
      </c>
      <c r="BU5480" s="177" t="s">
        <v>10421</v>
      </c>
      <c r="BV5480" s="177" t="s">
        <v>780</v>
      </c>
      <c r="BW5480" s="177" t="s">
        <v>2260</v>
      </c>
    </row>
    <row r="5481" spans="51:75" x14ac:dyDescent="0.3">
      <c r="AY5481" s="226" t="e">
        <f>VLOOKUP(C5481,#REF!, 2,FALSE)</f>
        <v>#REF!</v>
      </c>
      <c r="BM5481" s="177" t="s">
        <v>10422</v>
      </c>
      <c r="BN5481" s="177" t="s">
        <v>667</v>
      </c>
      <c r="BO5481" s="177" t="s">
        <v>10423</v>
      </c>
      <c r="BU5481" s="177" t="s">
        <v>10422</v>
      </c>
      <c r="BV5481" s="177" t="s">
        <v>667</v>
      </c>
      <c r="BW5481" s="177" t="s">
        <v>10423</v>
      </c>
    </row>
    <row r="5482" spans="51:75" x14ac:dyDescent="0.3">
      <c r="AY5482" s="226" t="e">
        <f>VLOOKUP(C5482,#REF!, 2,FALSE)</f>
        <v>#REF!</v>
      </c>
      <c r="BM5482" s="177" t="s">
        <v>10424</v>
      </c>
      <c r="BN5482" s="177" t="s">
        <v>1139</v>
      </c>
      <c r="BO5482" s="177" t="s">
        <v>2983</v>
      </c>
      <c r="BU5482" s="177" t="s">
        <v>10424</v>
      </c>
      <c r="BV5482" s="177" t="s">
        <v>1139</v>
      </c>
      <c r="BW5482" s="177" t="s">
        <v>2983</v>
      </c>
    </row>
    <row r="5483" spans="51:75" x14ac:dyDescent="0.3">
      <c r="AY5483" s="226" t="e">
        <f>VLOOKUP(C5483,#REF!, 2,FALSE)</f>
        <v>#REF!</v>
      </c>
      <c r="BM5483" s="177" t="s">
        <v>1872</v>
      </c>
      <c r="BN5483" s="177" t="s">
        <v>3199</v>
      </c>
      <c r="BO5483" s="177" t="s">
        <v>5614</v>
      </c>
      <c r="BU5483" s="177" t="s">
        <v>1872</v>
      </c>
      <c r="BV5483" s="177" t="s">
        <v>3199</v>
      </c>
      <c r="BW5483" s="177" t="s">
        <v>5614</v>
      </c>
    </row>
    <row r="5484" spans="51:75" x14ac:dyDescent="0.3">
      <c r="AY5484" s="226" t="e">
        <f>VLOOKUP(C5484,#REF!, 2,FALSE)</f>
        <v>#REF!</v>
      </c>
      <c r="BM5484" s="177" t="s">
        <v>10425</v>
      </c>
      <c r="BN5484" s="177" t="s">
        <v>731</v>
      </c>
      <c r="BO5484" s="177" t="s">
        <v>10426</v>
      </c>
      <c r="BU5484" s="177" t="s">
        <v>10425</v>
      </c>
      <c r="BV5484" s="177" t="s">
        <v>731</v>
      </c>
      <c r="BW5484" s="177" t="s">
        <v>10426</v>
      </c>
    </row>
    <row r="5485" spans="51:75" x14ac:dyDescent="0.3">
      <c r="AY5485" s="226" t="e">
        <f>VLOOKUP(C5485,#REF!, 2,FALSE)</f>
        <v>#REF!</v>
      </c>
      <c r="BM5485" s="177" t="s">
        <v>10427</v>
      </c>
      <c r="BN5485" s="177" t="s">
        <v>783</v>
      </c>
      <c r="BO5485" s="177" t="s">
        <v>10428</v>
      </c>
      <c r="BU5485" s="177" t="s">
        <v>10427</v>
      </c>
      <c r="BV5485" s="177" t="s">
        <v>783</v>
      </c>
      <c r="BW5485" s="177" t="s">
        <v>10428</v>
      </c>
    </row>
    <row r="5486" spans="51:75" x14ac:dyDescent="0.3">
      <c r="AY5486" s="226" t="e">
        <f>VLOOKUP(C5486,#REF!, 2,FALSE)</f>
        <v>#REF!</v>
      </c>
      <c r="BM5486" s="177" t="s">
        <v>10429</v>
      </c>
      <c r="BN5486" s="177" t="s">
        <v>3245</v>
      </c>
      <c r="BO5486" s="177" t="s">
        <v>2983</v>
      </c>
      <c r="BU5486" s="177" t="s">
        <v>10429</v>
      </c>
      <c r="BV5486" s="177" t="s">
        <v>3245</v>
      </c>
      <c r="BW5486" s="177" t="s">
        <v>2983</v>
      </c>
    </row>
    <row r="5487" spans="51:75" x14ac:dyDescent="0.3">
      <c r="AY5487" s="226" t="e">
        <f>VLOOKUP(C5487,#REF!, 2,FALSE)</f>
        <v>#REF!</v>
      </c>
      <c r="BM5487" s="177" t="s">
        <v>10431</v>
      </c>
      <c r="BN5487" s="177" t="s">
        <v>3045</v>
      </c>
      <c r="BO5487" s="177" t="s">
        <v>10432</v>
      </c>
      <c r="BU5487" s="177" t="s">
        <v>10431</v>
      </c>
      <c r="BV5487" s="177" t="s">
        <v>3045</v>
      </c>
      <c r="BW5487" s="177" t="s">
        <v>10432</v>
      </c>
    </row>
    <row r="5488" spans="51:75" x14ac:dyDescent="0.3">
      <c r="AY5488" s="226" t="e">
        <f>VLOOKUP(C5488,#REF!, 2,FALSE)</f>
        <v>#REF!</v>
      </c>
      <c r="BM5488" s="177" t="s">
        <v>10433</v>
      </c>
      <c r="BN5488" s="177" t="s">
        <v>2979</v>
      </c>
      <c r="BO5488" s="177" t="s">
        <v>4683</v>
      </c>
      <c r="BU5488" s="177" t="s">
        <v>10433</v>
      </c>
      <c r="BV5488" s="177" t="s">
        <v>2979</v>
      </c>
      <c r="BW5488" s="177" t="s">
        <v>4683</v>
      </c>
    </row>
    <row r="5489" spans="51:75" x14ac:dyDescent="0.3">
      <c r="AY5489" s="226" t="e">
        <f>VLOOKUP(C5489,#REF!, 2,FALSE)</f>
        <v>#REF!</v>
      </c>
      <c r="BM5489" s="177" t="s">
        <v>10434</v>
      </c>
      <c r="BN5489" s="177" t="s">
        <v>614</v>
      </c>
      <c r="BO5489" s="177" t="s">
        <v>8772</v>
      </c>
      <c r="BU5489" s="177" t="s">
        <v>10434</v>
      </c>
      <c r="BV5489" s="177" t="s">
        <v>614</v>
      </c>
      <c r="BW5489" s="177" t="s">
        <v>8772</v>
      </c>
    </row>
    <row r="5490" spans="51:75" x14ac:dyDescent="0.3">
      <c r="AY5490" s="226" t="e">
        <f>VLOOKUP(C5490,#REF!, 2,FALSE)</f>
        <v>#REF!</v>
      </c>
      <c r="BM5490" s="177" t="s">
        <v>10435</v>
      </c>
      <c r="BN5490" s="177" t="s">
        <v>614</v>
      </c>
      <c r="BO5490" s="177" t="s">
        <v>2983</v>
      </c>
      <c r="BU5490" s="177" t="s">
        <v>10435</v>
      </c>
      <c r="BV5490" s="177" t="s">
        <v>614</v>
      </c>
      <c r="BW5490" s="177" t="s">
        <v>2983</v>
      </c>
    </row>
    <row r="5491" spans="51:75" x14ac:dyDescent="0.3">
      <c r="AY5491" s="226" t="e">
        <f>VLOOKUP(C5491,#REF!, 2,FALSE)</f>
        <v>#REF!</v>
      </c>
      <c r="BM5491" s="177" t="s">
        <v>10436</v>
      </c>
      <c r="BN5491" s="177" t="s">
        <v>657</v>
      </c>
      <c r="BO5491" s="177" t="s">
        <v>4316</v>
      </c>
      <c r="BU5491" s="177" t="s">
        <v>10436</v>
      </c>
      <c r="BV5491" s="177" t="s">
        <v>657</v>
      </c>
      <c r="BW5491" s="177" t="s">
        <v>4316</v>
      </c>
    </row>
    <row r="5492" spans="51:75" x14ac:dyDescent="0.3">
      <c r="AY5492" s="226" t="e">
        <f>VLOOKUP(C5492,#REF!, 2,FALSE)</f>
        <v>#REF!</v>
      </c>
      <c r="BM5492" s="177" t="s">
        <v>10437</v>
      </c>
      <c r="BN5492" s="177" t="s">
        <v>3045</v>
      </c>
      <c r="BO5492" s="177" t="s">
        <v>10438</v>
      </c>
      <c r="BU5492" s="177" t="s">
        <v>10437</v>
      </c>
      <c r="BV5492" s="177" t="s">
        <v>3045</v>
      </c>
      <c r="BW5492" s="177" t="s">
        <v>10438</v>
      </c>
    </row>
    <row r="5493" spans="51:75" x14ac:dyDescent="0.3">
      <c r="AY5493" s="226" t="e">
        <f>VLOOKUP(C5493,#REF!, 2,FALSE)</f>
        <v>#REF!</v>
      </c>
      <c r="BM5493" s="177" t="s">
        <v>10439</v>
      </c>
      <c r="BN5493" s="177" t="s">
        <v>928</v>
      </c>
      <c r="BO5493" s="177" t="s">
        <v>697</v>
      </c>
      <c r="BU5493" s="177" t="s">
        <v>10439</v>
      </c>
      <c r="BV5493" s="177" t="s">
        <v>928</v>
      </c>
      <c r="BW5493" s="177" t="s">
        <v>697</v>
      </c>
    </row>
    <row r="5494" spans="51:75" x14ac:dyDescent="0.3">
      <c r="AY5494" s="226" t="e">
        <f>VLOOKUP(C5494,#REF!, 2,FALSE)</f>
        <v>#REF!</v>
      </c>
      <c r="BM5494" s="177" t="s">
        <v>10440</v>
      </c>
      <c r="BN5494" s="177" t="s">
        <v>2979</v>
      </c>
      <c r="BO5494" s="177" t="s">
        <v>2983</v>
      </c>
      <c r="BU5494" s="177" t="s">
        <v>10440</v>
      </c>
      <c r="BV5494" s="177" t="s">
        <v>2979</v>
      </c>
      <c r="BW5494" s="177" t="s">
        <v>2983</v>
      </c>
    </row>
    <row r="5495" spans="51:75" x14ac:dyDescent="0.3">
      <c r="AY5495" s="226" t="e">
        <f>VLOOKUP(C5495,#REF!, 2,FALSE)</f>
        <v>#REF!</v>
      </c>
      <c r="BM5495" s="177" t="s">
        <v>10441</v>
      </c>
      <c r="BN5495" s="177" t="s">
        <v>2979</v>
      </c>
      <c r="BO5495" s="177" t="s">
        <v>2983</v>
      </c>
      <c r="BU5495" s="177" t="s">
        <v>10441</v>
      </c>
      <c r="BV5495" s="177" t="s">
        <v>2979</v>
      </c>
      <c r="BW5495" s="177" t="s">
        <v>2983</v>
      </c>
    </row>
    <row r="5496" spans="51:75" x14ac:dyDescent="0.3">
      <c r="AY5496" s="226" t="e">
        <f>VLOOKUP(C5496,#REF!, 2,FALSE)</f>
        <v>#REF!</v>
      </c>
      <c r="BM5496" s="177" t="s">
        <v>10442</v>
      </c>
      <c r="BN5496" s="177" t="s">
        <v>3002</v>
      </c>
      <c r="BO5496" s="177" t="s">
        <v>2791</v>
      </c>
      <c r="BU5496" s="177" t="s">
        <v>10442</v>
      </c>
      <c r="BV5496" s="177" t="s">
        <v>3002</v>
      </c>
      <c r="BW5496" s="177" t="s">
        <v>2791</v>
      </c>
    </row>
    <row r="5497" spans="51:75" x14ac:dyDescent="0.3">
      <c r="AY5497" s="226" t="e">
        <f>VLOOKUP(C5497,#REF!, 2,FALSE)</f>
        <v>#REF!</v>
      </c>
      <c r="BM5497" s="177" t="s">
        <v>1873</v>
      </c>
      <c r="BN5497" s="177" t="s">
        <v>3005</v>
      </c>
      <c r="BO5497" s="177" t="s">
        <v>8385</v>
      </c>
      <c r="BU5497" s="177" t="s">
        <v>1873</v>
      </c>
      <c r="BV5497" s="177" t="s">
        <v>3005</v>
      </c>
      <c r="BW5497" s="177" t="s">
        <v>8385</v>
      </c>
    </row>
    <row r="5498" spans="51:75" x14ac:dyDescent="0.3">
      <c r="AY5498" s="226" t="e">
        <f>VLOOKUP(C5498,#REF!, 2,FALSE)</f>
        <v>#REF!</v>
      </c>
      <c r="BM5498" s="177" t="s">
        <v>360</v>
      </c>
      <c r="BN5498" s="177" t="s">
        <v>841</v>
      </c>
      <c r="BO5498" s="177" t="s">
        <v>2983</v>
      </c>
      <c r="BU5498" s="177" t="s">
        <v>360</v>
      </c>
      <c r="BV5498" s="177" t="s">
        <v>841</v>
      </c>
      <c r="BW5498" s="177" t="s">
        <v>2983</v>
      </c>
    </row>
    <row r="5499" spans="51:75" x14ac:dyDescent="0.3">
      <c r="AY5499" s="226" t="e">
        <f>VLOOKUP(C5499,#REF!, 2,FALSE)</f>
        <v>#REF!</v>
      </c>
      <c r="BM5499" s="177" t="s">
        <v>10443</v>
      </c>
      <c r="BN5499" s="177" t="s">
        <v>803</v>
      </c>
      <c r="BO5499" s="177" t="s">
        <v>10091</v>
      </c>
      <c r="BU5499" s="177" t="s">
        <v>10443</v>
      </c>
      <c r="BV5499" s="177" t="s">
        <v>803</v>
      </c>
      <c r="BW5499" s="177" t="s">
        <v>10091</v>
      </c>
    </row>
    <row r="5500" spans="51:75" x14ac:dyDescent="0.3">
      <c r="AY5500" s="226" t="e">
        <f>VLOOKUP(C5500,#REF!, 2,FALSE)</f>
        <v>#REF!</v>
      </c>
      <c r="BM5500" s="177" t="s">
        <v>10444</v>
      </c>
      <c r="BN5500" s="177" t="s">
        <v>803</v>
      </c>
      <c r="BO5500" s="177" t="s">
        <v>9430</v>
      </c>
      <c r="BU5500" s="177" t="s">
        <v>10444</v>
      </c>
      <c r="BV5500" s="177" t="s">
        <v>803</v>
      </c>
      <c r="BW5500" s="177" t="s">
        <v>9430</v>
      </c>
    </row>
    <row r="5501" spans="51:75" x14ac:dyDescent="0.3">
      <c r="AY5501" s="226" t="e">
        <f>VLOOKUP(C5501,#REF!, 2,FALSE)</f>
        <v>#REF!</v>
      </c>
      <c r="BM5501" s="177" t="s">
        <v>10445</v>
      </c>
      <c r="BN5501" s="177" t="s">
        <v>3245</v>
      </c>
      <c r="BO5501" s="177" t="s">
        <v>2983</v>
      </c>
      <c r="BU5501" s="177" t="s">
        <v>10445</v>
      </c>
      <c r="BV5501" s="177" t="s">
        <v>3245</v>
      </c>
      <c r="BW5501" s="177" t="s">
        <v>2983</v>
      </c>
    </row>
    <row r="5502" spans="51:75" x14ac:dyDescent="0.3">
      <c r="AY5502" s="226" t="e">
        <f>VLOOKUP(C5502,#REF!, 2,FALSE)</f>
        <v>#REF!</v>
      </c>
      <c r="BM5502" s="177" t="s">
        <v>10446</v>
      </c>
      <c r="BN5502" s="177" t="s">
        <v>3245</v>
      </c>
      <c r="BO5502" s="177" t="s">
        <v>708</v>
      </c>
      <c r="BU5502" s="177" t="s">
        <v>10446</v>
      </c>
      <c r="BV5502" s="177" t="s">
        <v>3245</v>
      </c>
      <c r="BW5502" s="177" t="s">
        <v>708</v>
      </c>
    </row>
    <row r="5503" spans="51:75" x14ac:dyDescent="0.3">
      <c r="AY5503" s="226" t="e">
        <f>VLOOKUP(C5503,#REF!, 2,FALSE)</f>
        <v>#REF!</v>
      </c>
      <c r="BM5503" s="177" t="s">
        <v>10447</v>
      </c>
      <c r="BN5503" s="177" t="s">
        <v>3005</v>
      </c>
      <c r="BO5503" s="177" t="s">
        <v>10307</v>
      </c>
      <c r="BU5503" s="177" t="s">
        <v>10447</v>
      </c>
      <c r="BV5503" s="177" t="s">
        <v>3005</v>
      </c>
      <c r="BW5503" s="177" t="s">
        <v>10307</v>
      </c>
    </row>
    <row r="5504" spans="51:75" x14ac:dyDescent="0.3">
      <c r="AY5504" s="226" t="e">
        <f>VLOOKUP(C5504,#REF!, 2,FALSE)</f>
        <v>#REF!</v>
      </c>
      <c r="BM5504" s="177" t="s">
        <v>10448</v>
      </c>
      <c r="BN5504" s="177" t="s">
        <v>3002</v>
      </c>
      <c r="BO5504" s="177" t="s">
        <v>10449</v>
      </c>
      <c r="BU5504" s="177" t="s">
        <v>10448</v>
      </c>
      <c r="BV5504" s="177" t="s">
        <v>3002</v>
      </c>
      <c r="BW5504" s="177" t="s">
        <v>10449</v>
      </c>
    </row>
    <row r="5505" spans="51:75" x14ac:dyDescent="0.3">
      <c r="AY5505" s="226" t="e">
        <f>VLOOKUP(C5505,#REF!, 2,FALSE)</f>
        <v>#REF!</v>
      </c>
      <c r="BM5505" s="177" t="s">
        <v>10450</v>
      </c>
      <c r="BN5505" s="177" t="s">
        <v>3002</v>
      </c>
      <c r="BO5505" s="177" t="s">
        <v>2983</v>
      </c>
      <c r="BU5505" s="177" t="s">
        <v>10450</v>
      </c>
      <c r="BV5505" s="177" t="s">
        <v>3002</v>
      </c>
      <c r="BW5505" s="177" t="s">
        <v>2983</v>
      </c>
    </row>
    <row r="5506" spans="51:75" x14ac:dyDescent="0.3">
      <c r="AY5506" s="226" t="e">
        <f>VLOOKUP(C5506,#REF!, 2,FALSE)</f>
        <v>#REF!</v>
      </c>
      <c r="BM5506" s="177" t="s">
        <v>10451</v>
      </c>
      <c r="BN5506" s="177" t="s">
        <v>803</v>
      </c>
      <c r="BO5506" s="177" t="s">
        <v>10452</v>
      </c>
      <c r="BU5506" s="177" t="s">
        <v>10451</v>
      </c>
      <c r="BV5506" s="177" t="s">
        <v>803</v>
      </c>
      <c r="BW5506" s="177" t="s">
        <v>10452</v>
      </c>
    </row>
    <row r="5507" spans="51:75" x14ac:dyDescent="0.3">
      <c r="AY5507" s="226" t="e">
        <f>VLOOKUP(C5507,#REF!, 2,FALSE)</f>
        <v>#REF!</v>
      </c>
      <c r="BM5507" s="177" t="s">
        <v>10453</v>
      </c>
      <c r="BN5507" s="177" t="s">
        <v>2983</v>
      </c>
      <c r="BO5507" s="177" t="s">
        <v>2827</v>
      </c>
      <c r="BU5507" s="177" t="s">
        <v>10453</v>
      </c>
      <c r="BV5507" s="177" t="s">
        <v>2983</v>
      </c>
      <c r="BW5507" s="177" t="s">
        <v>2827</v>
      </c>
    </row>
    <row r="5508" spans="51:75" x14ac:dyDescent="0.3">
      <c r="AY5508" s="226" t="e">
        <f>VLOOKUP(C5508,#REF!, 2,FALSE)</f>
        <v>#REF!</v>
      </c>
      <c r="BM5508" s="177" t="s">
        <v>10454</v>
      </c>
      <c r="BN5508" s="177" t="s">
        <v>2983</v>
      </c>
      <c r="BO5508" s="177" t="s">
        <v>10455</v>
      </c>
      <c r="BU5508" s="177" t="s">
        <v>10454</v>
      </c>
      <c r="BV5508" s="177" t="s">
        <v>2983</v>
      </c>
      <c r="BW5508" s="177" t="s">
        <v>10455</v>
      </c>
    </row>
    <row r="5509" spans="51:75" x14ac:dyDescent="0.3">
      <c r="AY5509" s="226" t="e">
        <f>VLOOKUP(C5509,#REF!, 2,FALSE)</f>
        <v>#REF!</v>
      </c>
      <c r="BM5509" s="177" t="s">
        <v>10456</v>
      </c>
      <c r="BN5509" s="177" t="s">
        <v>2983</v>
      </c>
      <c r="BO5509" s="177" t="s">
        <v>10457</v>
      </c>
      <c r="BU5509" s="177" t="s">
        <v>10456</v>
      </c>
      <c r="BV5509" s="177" t="s">
        <v>2983</v>
      </c>
      <c r="BW5509" s="177" t="s">
        <v>10457</v>
      </c>
    </row>
    <row r="5510" spans="51:75" x14ac:dyDescent="0.3">
      <c r="AY5510" s="226" t="e">
        <f>VLOOKUP(C5510,#REF!, 2,FALSE)</f>
        <v>#REF!</v>
      </c>
      <c r="BM5510" s="177" t="s">
        <v>10458</v>
      </c>
      <c r="BN5510" s="177" t="s">
        <v>2983</v>
      </c>
      <c r="BO5510" s="177" t="s">
        <v>10459</v>
      </c>
      <c r="BU5510" s="177" t="s">
        <v>10458</v>
      </c>
      <c r="BV5510" s="177" t="s">
        <v>2983</v>
      </c>
      <c r="BW5510" s="177" t="s">
        <v>10459</v>
      </c>
    </row>
    <row r="5511" spans="51:75" x14ac:dyDescent="0.3">
      <c r="AY5511" s="226" t="e">
        <f>VLOOKUP(C5511,#REF!, 2,FALSE)</f>
        <v>#REF!</v>
      </c>
      <c r="BM5511" s="177" t="s">
        <v>10460</v>
      </c>
      <c r="BN5511" s="177" t="s">
        <v>2983</v>
      </c>
      <c r="BO5511" s="177" t="s">
        <v>8931</v>
      </c>
      <c r="BU5511" s="177" t="s">
        <v>10460</v>
      </c>
      <c r="BV5511" s="177" t="s">
        <v>2983</v>
      </c>
      <c r="BW5511" s="177" t="s">
        <v>8931</v>
      </c>
    </row>
    <row r="5512" spans="51:75" x14ac:dyDescent="0.3">
      <c r="AY5512" s="226" t="e">
        <f>VLOOKUP(C5512,#REF!, 2,FALSE)</f>
        <v>#REF!</v>
      </c>
      <c r="BM5512" s="177" t="s">
        <v>10461</v>
      </c>
      <c r="BN5512" s="177" t="s">
        <v>2983</v>
      </c>
      <c r="BO5512" s="177" t="s">
        <v>2827</v>
      </c>
      <c r="BU5512" s="177" t="s">
        <v>10461</v>
      </c>
      <c r="BV5512" s="177" t="s">
        <v>2983</v>
      </c>
      <c r="BW5512" s="177" t="s">
        <v>2827</v>
      </c>
    </row>
    <row r="5513" spans="51:75" x14ac:dyDescent="0.3">
      <c r="AY5513" s="226" t="e">
        <f>VLOOKUP(C5513,#REF!, 2,FALSE)</f>
        <v>#REF!</v>
      </c>
      <c r="BM5513" s="177" t="s">
        <v>10462</v>
      </c>
      <c r="BN5513" s="177" t="s">
        <v>2983</v>
      </c>
      <c r="BO5513" s="177" t="s">
        <v>7376</v>
      </c>
      <c r="BU5513" s="177" t="s">
        <v>10462</v>
      </c>
      <c r="BV5513" s="177" t="s">
        <v>2983</v>
      </c>
      <c r="BW5513" s="177" t="s">
        <v>7376</v>
      </c>
    </row>
    <row r="5514" spans="51:75" x14ac:dyDescent="0.3">
      <c r="AY5514" s="226" t="e">
        <f>VLOOKUP(C5514,#REF!, 2,FALSE)</f>
        <v>#REF!</v>
      </c>
      <c r="BM5514" s="177" t="s">
        <v>361</v>
      </c>
      <c r="BN5514" s="177" t="s">
        <v>2983</v>
      </c>
      <c r="BO5514" s="177" t="s">
        <v>1599</v>
      </c>
      <c r="BU5514" s="177" t="s">
        <v>361</v>
      </c>
      <c r="BV5514" s="177" t="s">
        <v>2983</v>
      </c>
      <c r="BW5514" s="177" t="s">
        <v>1599</v>
      </c>
    </row>
    <row r="5515" spans="51:75" x14ac:dyDescent="0.3">
      <c r="AY5515" s="226" t="e">
        <f>VLOOKUP(C5515,#REF!, 2,FALSE)</f>
        <v>#REF!</v>
      </c>
      <c r="BM5515" s="177" t="s">
        <v>10463</v>
      </c>
      <c r="BN5515" s="177" t="s">
        <v>1342</v>
      </c>
      <c r="BO5515" s="177" t="s">
        <v>10464</v>
      </c>
      <c r="BU5515" s="177" t="s">
        <v>10463</v>
      </c>
      <c r="BV5515" s="177" t="s">
        <v>1342</v>
      </c>
      <c r="BW5515" s="177" t="s">
        <v>10464</v>
      </c>
    </row>
    <row r="5516" spans="51:75" x14ac:dyDescent="0.3">
      <c r="AY5516" s="226" t="e">
        <f>VLOOKUP(C5516,#REF!, 2,FALSE)</f>
        <v>#REF!</v>
      </c>
      <c r="BM5516" s="177" t="s">
        <v>10465</v>
      </c>
      <c r="BN5516" s="177" t="s">
        <v>783</v>
      </c>
      <c r="BO5516" s="177" t="s">
        <v>4027</v>
      </c>
      <c r="BU5516" s="177" t="s">
        <v>10465</v>
      </c>
      <c r="BV5516" s="177" t="s">
        <v>783</v>
      </c>
      <c r="BW5516" s="177" t="s">
        <v>4027</v>
      </c>
    </row>
    <row r="5517" spans="51:75" x14ac:dyDescent="0.3">
      <c r="AY5517" s="226" t="e">
        <f>VLOOKUP(C5517,#REF!, 2,FALSE)</f>
        <v>#REF!</v>
      </c>
      <c r="BM5517" s="177" t="s">
        <v>10466</v>
      </c>
      <c r="BN5517" s="177" t="s">
        <v>703</v>
      </c>
      <c r="BO5517" s="177" t="s">
        <v>5968</v>
      </c>
      <c r="BU5517" s="177" t="s">
        <v>10466</v>
      </c>
      <c r="BV5517" s="177" t="s">
        <v>703</v>
      </c>
      <c r="BW5517" s="177" t="s">
        <v>5968</v>
      </c>
    </row>
    <row r="5518" spans="51:75" x14ac:dyDescent="0.3">
      <c r="AY5518" s="226" t="e">
        <f>VLOOKUP(C5518,#REF!, 2,FALSE)</f>
        <v>#REF!</v>
      </c>
      <c r="BM5518" s="177" t="s">
        <v>10467</v>
      </c>
      <c r="BN5518" s="177" t="s">
        <v>628</v>
      </c>
      <c r="BO5518" s="177" t="s">
        <v>10468</v>
      </c>
      <c r="BU5518" s="177" t="s">
        <v>10467</v>
      </c>
      <c r="BV5518" s="177" t="s">
        <v>628</v>
      </c>
      <c r="BW5518" s="177" t="s">
        <v>10468</v>
      </c>
    </row>
    <row r="5519" spans="51:75" x14ac:dyDescent="0.3">
      <c r="AY5519" s="226" t="e">
        <f>VLOOKUP(C5519,#REF!, 2,FALSE)</f>
        <v>#REF!</v>
      </c>
      <c r="BM5519" s="177" t="s">
        <v>10469</v>
      </c>
      <c r="BN5519" s="177" t="s">
        <v>1139</v>
      </c>
      <c r="BO5519" s="177" t="s">
        <v>10470</v>
      </c>
      <c r="BU5519" s="177" t="s">
        <v>10469</v>
      </c>
      <c r="BV5519" s="177" t="s">
        <v>1139</v>
      </c>
      <c r="BW5519" s="177" t="s">
        <v>10470</v>
      </c>
    </row>
    <row r="5520" spans="51:75" x14ac:dyDescent="0.3">
      <c r="AY5520" s="226" t="e">
        <f>VLOOKUP(C5520,#REF!, 2,FALSE)</f>
        <v>#REF!</v>
      </c>
      <c r="BM5520" s="177" t="s">
        <v>10471</v>
      </c>
      <c r="BN5520" s="177" t="s">
        <v>928</v>
      </c>
      <c r="BO5520" s="177" t="s">
        <v>10472</v>
      </c>
      <c r="BU5520" s="177" t="s">
        <v>10471</v>
      </c>
      <c r="BV5520" s="177" t="s">
        <v>928</v>
      </c>
      <c r="BW5520" s="177" t="s">
        <v>10472</v>
      </c>
    </row>
    <row r="5521" spans="51:75" x14ac:dyDescent="0.3">
      <c r="AY5521" s="226" t="e">
        <f>VLOOKUP(C5521,#REF!, 2,FALSE)</f>
        <v>#REF!</v>
      </c>
      <c r="BM5521" s="177" t="s">
        <v>10473</v>
      </c>
      <c r="BN5521" s="177" t="s">
        <v>1342</v>
      </c>
      <c r="BO5521" s="177" t="s">
        <v>5149</v>
      </c>
      <c r="BU5521" s="177" t="s">
        <v>10473</v>
      </c>
      <c r="BV5521" s="177" t="s">
        <v>1342</v>
      </c>
      <c r="BW5521" s="177" t="s">
        <v>5149</v>
      </c>
    </row>
    <row r="5522" spans="51:75" x14ac:dyDescent="0.3">
      <c r="AY5522" s="226" t="e">
        <f>VLOOKUP(C5522,#REF!, 2,FALSE)</f>
        <v>#REF!</v>
      </c>
      <c r="BM5522" s="177" t="s">
        <v>1874</v>
      </c>
      <c r="BN5522" s="177" t="s">
        <v>3199</v>
      </c>
      <c r="BO5522" s="177" t="s">
        <v>10474</v>
      </c>
      <c r="BU5522" s="177" t="s">
        <v>1874</v>
      </c>
      <c r="BV5522" s="177" t="s">
        <v>3199</v>
      </c>
      <c r="BW5522" s="177" t="s">
        <v>10474</v>
      </c>
    </row>
    <row r="5523" spans="51:75" x14ac:dyDescent="0.3">
      <c r="AY5523" s="226" t="e">
        <f>VLOOKUP(C5523,#REF!, 2,FALSE)</f>
        <v>#REF!</v>
      </c>
      <c r="BM5523" s="177" t="s">
        <v>10475</v>
      </c>
      <c r="BN5523" s="177" t="s">
        <v>2979</v>
      </c>
      <c r="BO5523" s="177" t="s">
        <v>3991</v>
      </c>
      <c r="BU5523" s="177" t="s">
        <v>10475</v>
      </c>
      <c r="BV5523" s="177" t="s">
        <v>2979</v>
      </c>
      <c r="BW5523" s="177" t="s">
        <v>3991</v>
      </c>
    </row>
    <row r="5524" spans="51:75" x14ac:dyDescent="0.3">
      <c r="AY5524" s="226" t="e">
        <f>VLOOKUP(C5524,#REF!, 2,FALSE)</f>
        <v>#REF!</v>
      </c>
      <c r="BM5524" s="177" t="s">
        <v>10476</v>
      </c>
      <c r="BN5524" s="177" t="s">
        <v>2979</v>
      </c>
      <c r="BO5524" s="177" t="s">
        <v>996</v>
      </c>
      <c r="BU5524" s="177" t="s">
        <v>10476</v>
      </c>
      <c r="BV5524" s="177" t="s">
        <v>2979</v>
      </c>
      <c r="BW5524" s="177" t="s">
        <v>996</v>
      </c>
    </row>
    <row r="5525" spans="51:75" x14ac:dyDescent="0.3">
      <c r="AY5525" s="226" t="e">
        <f>VLOOKUP(C5525,#REF!, 2,FALSE)</f>
        <v>#REF!</v>
      </c>
      <c r="BM5525" s="177" t="s">
        <v>1875</v>
      </c>
      <c r="BN5525" s="177" t="s">
        <v>3199</v>
      </c>
      <c r="BO5525" s="177" t="s">
        <v>4811</v>
      </c>
      <c r="BU5525" s="177" t="s">
        <v>1875</v>
      </c>
      <c r="BV5525" s="177" t="s">
        <v>3199</v>
      </c>
      <c r="BW5525" s="177" t="s">
        <v>4811</v>
      </c>
    </row>
    <row r="5526" spans="51:75" x14ac:dyDescent="0.3">
      <c r="AY5526" s="226" t="e">
        <f>VLOOKUP(C5526,#REF!, 2,FALSE)</f>
        <v>#REF!</v>
      </c>
      <c r="BM5526" s="177" t="s">
        <v>1876</v>
      </c>
      <c r="BN5526" s="177" t="s">
        <v>16979</v>
      </c>
      <c r="BO5526" s="177" t="s">
        <v>10477</v>
      </c>
      <c r="BU5526" s="177" t="s">
        <v>1876</v>
      </c>
      <c r="BV5526" s="177" t="s">
        <v>16979</v>
      </c>
      <c r="BW5526" s="177" t="s">
        <v>10477</v>
      </c>
    </row>
    <row r="5527" spans="51:75" x14ac:dyDescent="0.3">
      <c r="AY5527" s="226" t="e">
        <f>VLOOKUP(C5527,#REF!, 2,FALSE)</f>
        <v>#REF!</v>
      </c>
      <c r="BM5527" s="177" t="s">
        <v>10478</v>
      </c>
      <c r="BN5527" s="177" t="s">
        <v>3245</v>
      </c>
      <c r="BO5527" s="177" t="s">
        <v>10479</v>
      </c>
      <c r="BU5527" s="177" t="s">
        <v>10478</v>
      </c>
      <c r="BV5527" s="177" t="s">
        <v>3245</v>
      </c>
      <c r="BW5527" s="177" t="s">
        <v>10479</v>
      </c>
    </row>
    <row r="5528" spans="51:75" x14ac:dyDescent="0.3">
      <c r="AY5528" s="226" t="e">
        <f>VLOOKUP(C5528,#REF!, 2,FALSE)</f>
        <v>#REF!</v>
      </c>
      <c r="BM5528" s="177" t="s">
        <v>1877</v>
      </c>
      <c r="BN5528" s="177" t="s">
        <v>3245</v>
      </c>
      <c r="BO5528" s="177" t="s">
        <v>10480</v>
      </c>
      <c r="BU5528" s="177" t="s">
        <v>1877</v>
      </c>
      <c r="BV5528" s="177" t="s">
        <v>3245</v>
      </c>
      <c r="BW5528" s="177" t="s">
        <v>10480</v>
      </c>
    </row>
    <row r="5529" spans="51:75" x14ac:dyDescent="0.3">
      <c r="AY5529" s="226" t="e">
        <f>VLOOKUP(C5529,#REF!, 2,FALSE)</f>
        <v>#REF!</v>
      </c>
      <c r="BM5529" s="177" t="s">
        <v>10481</v>
      </c>
      <c r="BN5529" s="177" t="s">
        <v>1342</v>
      </c>
      <c r="BO5529" s="177" t="s">
        <v>6939</v>
      </c>
      <c r="BU5529" s="177" t="s">
        <v>10481</v>
      </c>
      <c r="BV5529" s="177" t="s">
        <v>1342</v>
      </c>
      <c r="BW5529" s="177" t="s">
        <v>6939</v>
      </c>
    </row>
    <row r="5530" spans="51:75" x14ac:dyDescent="0.3">
      <c r="AY5530" s="226" t="e">
        <f>VLOOKUP(C5530,#REF!, 2,FALSE)</f>
        <v>#REF!</v>
      </c>
      <c r="BM5530" s="177" t="s">
        <v>10482</v>
      </c>
      <c r="BN5530" s="177" t="s">
        <v>1139</v>
      </c>
      <c r="BO5530" s="177" t="s">
        <v>10483</v>
      </c>
      <c r="BU5530" s="177" t="s">
        <v>10482</v>
      </c>
      <c r="BV5530" s="177" t="s">
        <v>1139</v>
      </c>
      <c r="BW5530" s="177" t="s">
        <v>10483</v>
      </c>
    </row>
    <row r="5531" spans="51:75" x14ac:dyDescent="0.3">
      <c r="AY5531" s="226" t="e">
        <f>VLOOKUP(C5531,#REF!, 2,FALSE)</f>
        <v>#REF!</v>
      </c>
      <c r="BM5531" s="177" t="s">
        <v>10484</v>
      </c>
      <c r="BN5531" s="177" t="s">
        <v>803</v>
      </c>
      <c r="BO5531" s="177" t="s">
        <v>9261</v>
      </c>
      <c r="BU5531" s="177" t="s">
        <v>10484</v>
      </c>
      <c r="BV5531" s="177" t="s">
        <v>803</v>
      </c>
      <c r="BW5531" s="177" t="s">
        <v>9261</v>
      </c>
    </row>
    <row r="5532" spans="51:75" x14ac:dyDescent="0.3">
      <c r="AY5532" s="226" t="e">
        <f>VLOOKUP(C5532,#REF!, 2,FALSE)</f>
        <v>#REF!</v>
      </c>
      <c r="BM5532" s="177" t="s">
        <v>1878</v>
      </c>
      <c r="BN5532" s="177" t="s">
        <v>3199</v>
      </c>
      <c r="BO5532" s="177" t="s">
        <v>5157</v>
      </c>
      <c r="BU5532" s="177" t="s">
        <v>1878</v>
      </c>
      <c r="BV5532" s="177" t="s">
        <v>3199</v>
      </c>
      <c r="BW5532" s="177" t="s">
        <v>5157</v>
      </c>
    </row>
    <row r="5533" spans="51:75" x14ac:dyDescent="0.3">
      <c r="AY5533" s="226" t="e">
        <f>VLOOKUP(C5533,#REF!, 2,FALSE)</f>
        <v>#REF!</v>
      </c>
      <c r="BM5533" s="177" t="s">
        <v>10485</v>
      </c>
      <c r="BN5533" s="177" t="s">
        <v>3245</v>
      </c>
      <c r="BO5533" s="177" t="s">
        <v>3050</v>
      </c>
      <c r="BU5533" s="177" t="s">
        <v>10485</v>
      </c>
      <c r="BV5533" s="177" t="s">
        <v>3245</v>
      </c>
      <c r="BW5533" s="177" t="s">
        <v>3050</v>
      </c>
    </row>
    <row r="5534" spans="51:75" x14ac:dyDescent="0.3">
      <c r="AY5534" s="226" t="e">
        <f>VLOOKUP(C5534,#REF!, 2,FALSE)</f>
        <v>#REF!</v>
      </c>
      <c r="BM5534" s="177" t="s">
        <v>10486</v>
      </c>
      <c r="BN5534" s="177" t="s">
        <v>3245</v>
      </c>
      <c r="BO5534" s="177" t="s">
        <v>3605</v>
      </c>
      <c r="BU5534" s="177" t="s">
        <v>10486</v>
      </c>
      <c r="BV5534" s="177" t="s">
        <v>3245</v>
      </c>
      <c r="BW5534" s="177" t="s">
        <v>3605</v>
      </c>
    </row>
    <row r="5535" spans="51:75" x14ac:dyDescent="0.3">
      <c r="AY5535" s="226" t="e">
        <f>VLOOKUP(C5535,#REF!, 2,FALSE)</f>
        <v>#REF!</v>
      </c>
      <c r="BM5535" s="177" t="s">
        <v>10488</v>
      </c>
      <c r="BN5535" s="177" t="s">
        <v>3005</v>
      </c>
      <c r="BO5535" s="177" t="s">
        <v>5603</v>
      </c>
      <c r="BU5535" s="177" t="s">
        <v>10488</v>
      </c>
      <c r="BV5535" s="177" t="s">
        <v>3005</v>
      </c>
      <c r="BW5535" s="177" t="s">
        <v>5603</v>
      </c>
    </row>
    <row r="5536" spans="51:75" x14ac:dyDescent="0.3">
      <c r="AY5536" s="226" t="e">
        <f>VLOOKUP(C5536,#REF!, 2,FALSE)</f>
        <v>#REF!</v>
      </c>
      <c r="BM5536" s="177" t="s">
        <v>10489</v>
      </c>
      <c r="BN5536" s="177" t="s">
        <v>731</v>
      </c>
      <c r="BO5536" s="177" t="s">
        <v>10490</v>
      </c>
      <c r="BU5536" s="177" t="s">
        <v>10489</v>
      </c>
      <c r="BV5536" s="177" t="s">
        <v>731</v>
      </c>
      <c r="BW5536" s="177" t="s">
        <v>10490</v>
      </c>
    </row>
    <row r="5537" spans="51:75" x14ac:dyDescent="0.3">
      <c r="AY5537" s="226" t="e">
        <f>VLOOKUP(C5537,#REF!, 2,FALSE)</f>
        <v>#REF!</v>
      </c>
      <c r="BM5537" s="177" t="s">
        <v>10491</v>
      </c>
      <c r="BN5537" s="177" t="s">
        <v>3005</v>
      </c>
      <c r="BO5537" s="177" t="s">
        <v>4766</v>
      </c>
      <c r="BU5537" s="177" t="s">
        <v>10491</v>
      </c>
      <c r="BV5537" s="177" t="s">
        <v>3005</v>
      </c>
      <c r="BW5537" s="177" t="s">
        <v>4766</v>
      </c>
    </row>
    <row r="5538" spans="51:75" x14ac:dyDescent="0.3">
      <c r="AY5538" s="226" t="e">
        <f>VLOOKUP(C5538,#REF!, 2,FALSE)</f>
        <v>#REF!</v>
      </c>
      <c r="BM5538" s="177" t="s">
        <v>10492</v>
      </c>
      <c r="BN5538" s="177" t="s">
        <v>661</v>
      </c>
      <c r="BO5538" s="177" t="s">
        <v>6941</v>
      </c>
      <c r="BU5538" s="177" t="s">
        <v>10492</v>
      </c>
      <c r="BV5538" s="177" t="s">
        <v>661</v>
      </c>
      <c r="BW5538" s="177" t="s">
        <v>6941</v>
      </c>
    </row>
    <row r="5539" spans="51:75" x14ac:dyDescent="0.3">
      <c r="AY5539" s="226" t="e">
        <f>VLOOKUP(C5539,#REF!, 2,FALSE)</f>
        <v>#REF!</v>
      </c>
      <c r="BM5539" s="177" t="s">
        <v>10493</v>
      </c>
      <c r="BN5539" s="177" t="s">
        <v>1342</v>
      </c>
      <c r="BO5539" s="177" t="s">
        <v>10494</v>
      </c>
      <c r="BU5539" s="177" t="s">
        <v>10493</v>
      </c>
      <c r="BV5539" s="177" t="s">
        <v>1342</v>
      </c>
      <c r="BW5539" s="177" t="s">
        <v>10494</v>
      </c>
    </row>
    <row r="5540" spans="51:75" x14ac:dyDescent="0.3">
      <c r="AY5540" s="226" t="e">
        <f>VLOOKUP(C5540,#REF!, 2,FALSE)</f>
        <v>#REF!</v>
      </c>
      <c r="BM5540" s="177" t="s">
        <v>10495</v>
      </c>
      <c r="BN5540" s="177" t="s">
        <v>1139</v>
      </c>
      <c r="BO5540" s="177" t="s">
        <v>3492</v>
      </c>
      <c r="BU5540" s="177" t="s">
        <v>10495</v>
      </c>
      <c r="BV5540" s="177" t="s">
        <v>1139</v>
      </c>
      <c r="BW5540" s="177" t="s">
        <v>3492</v>
      </c>
    </row>
    <row r="5541" spans="51:75" x14ac:dyDescent="0.3">
      <c r="AY5541" s="226" t="e">
        <f>VLOOKUP(C5541,#REF!, 2,FALSE)</f>
        <v>#REF!</v>
      </c>
      <c r="BM5541" s="177" t="s">
        <v>10496</v>
      </c>
      <c r="BN5541" s="177" t="s">
        <v>2979</v>
      </c>
      <c r="BO5541" s="177" t="s">
        <v>8701</v>
      </c>
      <c r="BU5541" s="177" t="s">
        <v>10496</v>
      </c>
      <c r="BV5541" s="177" t="s">
        <v>2979</v>
      </c>
      <c r="BW5541" s="177" t="s">
        <v>8701</v>
      </c>
    </row>
    <row r="5542" spans="51:75" x14ac:dyDescent="0.3">
      <c r="AY5542" s="226" t="e">
        <f>VLOOKUP(C5542,#REF!, 2,FALSE)</f>
        <v>#REF!</v>
      </c>
      <c r="BM5542" s="177" t="s">
        <v>10497</v>
      </c>
      <c r="BN5542" s="177" t="s">
        <v>663</v>
      </c>
      <c r="BO5542" s="177" t="s">
        <v>9598</v>
      </c>
      <c r="BU5542" s="177" t="s">
        <v>10497</v>
      </c>
      <c r="BV5542" s="177" t="s">
        <v>663</v>
      </c>
      <c r="BW5542" s="177" t="s">
        <v>9598</v>
      </c>
    </row>
    <row r="5543" spans="51:75" x14ac:dyDescent="0.3">
      <c r="AY5543" s="226" t="e">
        <f>VLOOKUP(C5543,#REF!, 2,FALSE)</f>
        <v>#REF!</v>
      </c>
      <c r="BM5543" s="177" t="s">
        <v>10498</v>
      </c>
      <c r="BN5543" s="177" t="s">
        <v>775</v>
      </c>
      <c r="BO5543" s="177" t="s">
        <v>3798</v>
      </c>
      <c r="BU5543" s="177" t="s">
        <v>10498</v>
      </c>
      <c r="BV5543" s="177" t="s">
        <v>775</v>
      </c>
      <c r="BW5543" s="177" t="s">
        <v>3798</v>
      </c>
    </row>
    <row r="5544" spans="51:75" x14ac:dyDescent="0.3">
      <c r="AY5544" s="226" t="e">
        <f>VLOOKUP(C5544,#REF!, 2,FALSE)</f>
        <v>#REF!</v>
      </c>
      <c r="BM5544" s="177" t="s">
        <v>10499</v>
      </c>
      <c r="BN5544" s="177" t="s">
        <v>731</v>
      </c>
      <c r="BO5544" s="177" t="s">
        <v>3336</v>
      </c>
      <c r="BU5544" s="177" t="s">
        <v>10499</v>
      </c>
      <c r="BV5544" s="177" t="s">
        <v>731</v>
      </c>
      <c r="BW5544" s="177" t="s">
        <v>3336</v>
      </c>
    </row>
    <row r="5545" spans="51:75" x14ac:dyDescent="0.3">
      <c r="AY5545" s="226" t="e">
        <f>VLOOKUP(C5545,#REF!, 2,FALSE)</f>
        <v>#REF!</v>
      </c>
      <c r="BM5545" s="177" t="s">
        <v>10500</v>
      </c>
      <c r="BN5545" s="177" t="s">
        <v>994</v>
      </c>
      <c r="BO5545" s="177" t="s">
        <v>3424</v>
      </c>
      <c r="BU5545" s="177" t="s">
        <v>10500</v>
      </c>
      <c r="BV5545" s="177" t="s">
        <v>994</v>
      </c>
      <c r="BW5545" s="177" t="s">
        <v>3424</v>
      </c>
    </row>
    <row r="5546" spans="51:75" x14ac:dyDescent="0.3">
      <c r="AY5546" s="226" t="e">
        <f>VLOOKUP(C5546,#REF!, 2,FALSE)</f>
        <v>#REF!</v>
      </c>
      <c r="BM5546" s="177" t="s">
        <v>10501</v>
      </c>
      <c r="BN5546" s="177" t="s">
        <v>862</v>
      </c>
      <c r="BO5546" s="177" t="s">
        <v>9415</v>
      </c>
      <c r="BU5546" s="177" t="s">
        <v>10501</v>
      </c>
      <c r="BV5546" s="177" t="s">
        <v>862</v>
      </c>
      <c r="BW5546" s="177" t="s">
        <v>9415</v>
      </c>
    </row>
    <row r="5547" spans="51:75" x14ac:dyDescent="0.3">
      <c r="AY5547" s="226" t="e">
        <f>VLOOKUP(C5547,#REF!, 2,FALSE)</f>
        <v>#REF!</v>
      </c>
      <c r="BM5547" s="177" t="s">
        <v>1879</v>
      </c>
      <c r="BN5547" s="177" t="s">
        <v>1269</v>
      </c>
      <c r="BO5547" s="177" t="s">
        <v>10502</v>
      </c>
      <c r="BU5547" s="177" t="s">
        <v>1879</v>
      </c>
      <c r="BV5547" s="177" t="s">
        <v>1269</v>
      </c>
      <c r="BW5547" s="177" t="s">
        <v>10502</v>
      </c>
    </row>
    <row r="5548" spans="51:75" x14ac:dyDescent="0.3">
      <c r="AY5548" s="226" t="e">
        <f>VLOOKUP(C5548,#REF!, 2,FALSE)</f>
        <v>#REF!</v>
      </c>
      <c r="BM5548" s="177" t="s">
        <v>10503</v>
      </c>
      <c r="BN5548" s="177" t="s">
        <v>16979</v>
      </c>
      <c r="BO5548" s="177" t="s">
        <v>9008</v>
      </c>
      <c r="BU5548" s="177" t="s">
        <v>10503</v>
      </c>
      <c r="BV5548" s="177" t="s">
        <v>16979</v>
      </c>
      <c r="BW5548" s="177" t="s">
        <v>9008</v>
      </c>
    </row>
    <row r="5549" spans="51:75" x14ac:dyDescent="0.3">
      <c r="AY5549" s="226" t="e">
        <f>VLOOKUP(C5549,#REF!, 2,FALSE)</f>
        <v>#REF!</v>
      </c>
      <c r="BM5549" s="177" t="s">
        <v>1880</v>
      </c>
      <c r="BN5549" s="177" t="s">
        <v>1269</v>
      </c>
      <c r="BO5549" s="177" t="s">
        <v>10504</v>
      </c>
      <c r="BU5549" s="177" t="s">
        <v>1880</v>
      </c>
      <c r="BV5549" s="177" t="s">
        <v>1269</v>
      </c>
      <c r="BW5549" s="177" t="s">
        <v>10504</v>
      </c>
    </row>
    <row r="5550" spans="51:75" x14ac:dyDescent="0.3">
      <c r="AY5550" s="226" t="e">
        <f>VLOOKUP(C5550,#REF!, 2,FALSE)</f>
        <v>#REF!</v>
      </c>
      <c r="BM5550" s="177" t="s">
        <v>10505</v>
      </c>
      <c r="BN5550" s="177" t="s">
        <v>623</v>
      </c>
      <c r="BO5550" s="177" t="s">
        <v>10506</v>
      </c>
      <c r="BU5550" s="177" t="s">
        <v>10505</v>
      </c>
      <c r="BV5550" s="177" t="s">
        <v>623</v>
      </c>
      <c r="BW5550" s="177" t="s">
        <v>10506</v>
      </c>
    </row>
    <row r="5551" spans="51:75" x14ac:dyDescent="0.3">
      <c r="AY5551" s="226" t="e">
        <f>VLOOKUP(C5551,#REF!, 2,FALSE)</f>
        <v>#REF!</v>
      </c>
      <c r="BM5551" s="177" t="s">
        <v>10507</v>
      </c>
      <c r="BN5551" s="177" t="s">
        <v>667</v>
      </c>
      <c r="BO5551" s="177" t="s">
        <v>1406</v>
      </c>
      <c r="BU5551" s="177" t="s">
        <v>10507</v>
      </c>
      <c r="BV5551" s="177" t="s">
        <v>667</v>
      </c>
      <c r="BW5551" s="177" t="s">
        <v>1406</v>
      </c>
    </row>
    <row r="5552" spans="51:75" x14ac:dyDescent="0.3">
      <c r="AY5552" s="226" t="e">
        <f>VLOOKUP(C5552,#REF!, 2,FALSE)</f>
        <v>#REF!</v>
      </c>
      <c r="BM5552" s="177" t="s">
        <v>10508</v>
      </c>
      <c r="BN5552" s="177" t="s">
        <v>661</v>
      </c>
      <c r="BO5552" s="177" t="s">
        <v>9463</v>
      </c>
      <c r="BU5552" s="177" t="s">
        <v>10508</v>
      </c>
      <c r="BV5552" s="177" t="s">
        <v>661</v>
      </c>
      <c r="BW5552" s="177" t="s">
        <v>9463</v>
      </c>
    </row>
    <row r="5553" spans="51:75" x14ac:dyDescent="0.3">
      <c r="AY5553" s="226" t="e">
        <f>VLOOKUP(C5553,#REF!, 2,FALSE)</f>
        <v>#REF!</v>
      </c>
      <c r="BM5553" s="177" t="s">
        <v>10509</v>
      </c>
      <c r="BN5553" s="177" t="s">
        <v>616</v>
      </c>
      <c r="BO5553" s="177" t="s">
        <v>10510</v>
      </c>
      <c r="BU5553" s="177" t="s">
        <v>10509</v>
      </c>
      <c r="BV5553" s="177" t="s">
        <v>616</v>
      </c>
      <c r="BW5553" s="177" t="s">
        <v>10510</v>
      </c>
    </row>
    <row r="5554" spans="51:75" x14ac:dyDescent="0.3">
      <c r="AY5554" s="226" t="e">
        <f>VLOOKUP(C5554,#REF!, 2,FALSE)</f>
        <v>#REF!</v>
      </c>
      <c r="BM5554" s="177" t="s">
        <v>10511</v>
      </c>
      <c r="BN5554" s="177" t="s">
        <v>841</v>
      </c>
      <c r="BO5554" s="177" t="s">
        <v>7490</v>
      </c>
      <c r="BU5554" s="177" t="s">
        <v>10511</v>
      </c>
      <c r="BV5554" s="177" t="s">
        <v>841</v>
      </c>
      <c r="BW5554" s="177" t="s">
        <v>7490</v>
      </c>
    </row>
    <row r="5555" spans="51:75" x14ac:dyDescent="0.3">
      <c r="AY5555" s="226" t="e">
        <f>VLOOKUP(C5555,#REF!, 2,FALSE)</f>
        <v>#REF!</v>
      </c>
      <c r="BM5555" s="177" t="s">
        <v>1881</v>
      </c>
      <c r="BN5555" s="177" t="s">
        <v>669</v>
      </c>
      <c r="BO5555" s="177" t="s">
        <v>3249</v>
      </c>
      <c r="BU5555" s="177" t="s">
        <v>1881</v>
      </c>
      <c r="BV5555" s="177" t="s">
        <v>669</v>
      </c>
      <c r="BW5555" s="177" t="s">
        <v>3249</v>
      </c>
    </row>
    <row r="5556" spans="51:75" x14ac:dyDescent="0.3">
      <c r="AY5556" s="226" t="e">
        <f>VLOOKUP(C5556,#REF!, 2,FALSE)</f>
        <v>#REF!</v>
      </c>
      <c r="BM5556" s="177" t="s">
        <v>1882</v>
      </c>
      <c r="BN5556" s="177" t="s">
        <v>862</v>
      </c>
      <c r="BO5556" s="177" t="s">
        <v>2878</v>
      </c>
      <c r="BU5556" s="177" t="s">
        <v>1882</v>
      </c>
      <c r="BV5556" s="177" t="s">
        <v>862</v>
      </c>
      <c r="BW5556" s="177" t="s">
        <v>2878</v>
      </c>
    </row>
    <row r="5557" spans="51:75" x14ac:dyDescent="0.3">
      <c r="AY5557" s="226" t="e">
        <f>VLOOKUP(C5557,#REF!, 2,FALSE)</f>
        <v>#REF!</v>
      </c>
      <c r="BM5557" s="177" t="s">
        <v>1883</v>
      </c>
      <c r="BN5557" s="177" t="s">
        <v>628</v>
      </c>
      <c r="BO5557" s="177" t="s">
        <v>863</v>
      </c>
      <c r="BU5557" s="177" t="s">
        <v>1883</v>
      </c>
      <c r="BV5557" s="177" t="s">
        <v>628</v>
      </c>
      <c r="BW5557" s="177" t="s">
        <v>863</v>
      </c>
    </row>
    <row r="5558" spans="51:75" x14ac:dyDescent="0.3">
      <c r="AY5558" s="226" t="e">
        <f>VLOOKUP(C5558,#REF!, 2,FALSE)</f>
        <v>#REF!</v>
      </c>
      <c r="BM5558" s="177" t="s">
        <v>1884</v>
      </c>
      <c r="BN5558" s="177" t="s">
        <v>3245</v>
      </c>
      <c r="BO5558" s="177" t="s">
        <v>10512</v>
      </c>
      <c r="BU5558" s="177" t="s">
        <v>1884</v>
      </c>
      <c r="BV5558" s="177" t="s">
        <v>3245</v>
      </c>
      <c r="BW5558" s="177" t="s">
        <v>10512</v>
      </c>
    </row>
    <row r="5559" spans="51:75" x14ac:dyDescent="0.3">
      <c r="AY5559" s="226" t="e">
        <f>VLOOKUP(C5559,#REF!, 2,FALSE)</f>
        <v>#REF!</v>
      </c>
      <c r="BM5559" s="177" t="s">
        <v>10513</v>
      </c>
      <c r="BN5559" s="177" t="s">
        <v>1342</v>
      </c>
      <c r="BO5559" s="177" t="s">
        <v>1387</v>
      </c>
      <c r="BU5559" s="177" t="s">
        <v>10513</v>
      </c>
      <c r="BV5559" s="177" t="s">
        <v>1342</v>
      </c>
      <c r="BW5559" s="177" t="s">
        <v>1387</v>
      </c>
    </row>
    <row r="5560" spans="51:75" x14ac:dyDescent="0.3">
      <c r="AY5560" s="226" t="e">
        <f>VLOOKUP(C5560,#REF!, 2,FALSE)</f>
        <v>#REF!</v>
      </c>
      <c r="BM5560" s="177" t="s">
        <v>1885</v>
      </c>
      <c r="BN5560" s="177" t="s">
        <v>3199</v>
      </c>
      <c r="BO5560" s="177" t="s">
        <v>10514</v>
      </c>
      <c r="BU5560" s="177" t="s">
        <v>1885</v>
      </c>
      <c r="BV5560" s="177" t="s">
        <v>3199</v>
      </c>
      <c r="BW5560" s="177" t="s">
        <v>10514</v>
      </c>
    </row>
    <row r="5561" spans="51:75" x14ac:dyDescent="0.3">
      <c r="AY5561" s="226" t="e">
        <f>VLOOKUP(C5561,#REF!, 2,FALSE)</f>
        <v>#REF!</v>
      </c>
      <c r="BM5561" s="177" t="s">
        <v>10515</v>
      </c>
      <c r="BN5561" s="177" t="s">
        <v>862</v>
      </c>
      <c r="BO5561" s="177" t="s">
        <v>10516</v>
      </c>
      <c r="BU5561" s="177" t="s">
        <v>10515</v>
      </c>
      <c r="BV5561" s="177" t="s">
        <v>862</v>
      </c>
      <c r="BW5561" s="177" t="s">
        <v>10516</v>
      </c>
    </row>
    <row r="5562" spans="51:75" x14ac:dyDescent="0.3">
      <c r="AY5562" s="226" t="e">
        <f>VLOOKUP(C5562,#REF!, 2,FALSE)</f>
        <v>#REF!</v>
      </c>
      <c r="BM5562" s="177" t="s">
        <v>10517</v>
      </c>
      <c r="BN5562" s="177" t="s">
        <v>3045</v>
      </c>
      <c r="BO5562" s="177" t="s">
        <v>4787</v>
      </c>
      <c r="BU5562" s="177" t="s">
        <v>10517</v>
      </c>
      <c r="BV5562" s="177" t="s">
        <v>3045</v>
      </c>
      <c r="BW5562" s="177" t="s">
        <v>4787</v>
      </c>
    </row>
    <row r="5563" spans="51:75" x14ac:dyDescent="0.3">
      <c r="AY5563" s="226" t="e">
        <f>VLOOKUP(C5563,#REF!, 2,FALSE)</f>
        <v>#REF!</v>
      </c>
      <c r="BM5563" s="177" t="s">
        <v>10518</v>
      </c>
      <c r="BN5563" s="177" t="s">
        <v>3245</v>
      </c>
      <c r="BO5563" s="177" t="s">
        <v>10519</v>
      </c>
      <c r="BU5563" s="177" t="s">
        <v>10518</v>
      </c>
      <c r="BV5563" s="177" t="s">
        <v>3245</v>
      </c>
      <c r="BW5563" s="177" t="s">
        <v>10519</v>
      </c>
    </row>
    <row r="5564" spans="51:75" x14ac:dyDescent="0.3">
      <c r="AY5564" s="226" t="e">
        <f>VLOOKUP(C5564,#REF!, 2,FALSE)</f>
        <v>#REF!</v>
      </c>
      <c r="BM5564" s="177" t="s">
        <v>10520</v>
      </c>
      <c r="BN5564" s="177" t="s">
        <v>3045</v>
      </c>
      <c r="BO5564" s="177" t="s">
        <v>10521</v>
      </c>
      <c r="BU5564" s="177" t="s">
        <v>10520</v>
      </c>
      <c r="BV5564" s="177" t="s">
        <v>3045</v>
      </c>
      <c r="BW5564" s="177" t="s">
        <v>10521</v>
      </c>
    </row>
    <row r="5565" spans="51:75" x14ac:dyDescent="0.3">
      <c r="AY5565" s="226" t="e">
        <f>VLOOKUP(C5565,#REF!, 2,FALSE)</f>
        <v>#REF!</v>
      </c>
      <c r="BM5565" s="177" t="s">
        <v>10522</v>
      </c>
      <c r="BN5565" s="177" t="s">
        <v>3199</v>
      </c>
      <c r="BO5565" s="177" t="s">
        <v>10523</v>
      </c>
      <c r="BU5565" s="177" t="s">
        <v>10522</v>
      </c>
      <c r="BV5565" s="177" t="s">
        <v>3199</v>
      </c>
      <c r="BW5565" s="177" t="s">
        <v>10523</v>
      </c>
    </row>
    <row r="5566" spans="51:75" x14ac:dyDescent="0.3">
      <c r="AY5566" s="226" t="e">
        <f>VLOOKUP(C5566,#REF!, 2,FALSE)</f>
        <v>#REF!</v>
      </c>
      <c r="BM5566" s="177" t="s">
        <v>10524</v>
      </c>
      <c r="BN5566" s="177" t="s">
        <v>3005</v>
      </c>
      <c r="BO5566" s="177" t="s">
        <v>5369</v>
      </c>
      <c r="BU5566" s="177" t="s">
        <v>10524</v>
      </c>
      <c r="BV5566" s="177" t="s">
        <v>3005</v>
      </c>
      <c r="BW5566" s="177" t="s">
        <v>5369</v>
      </c>
    </row>
    <row r="5567" spans="51:75" x14ac:dyDescent="0.3">
      <c r="AY5567" s="226" t="e">
        <f>VLOOKUP(C5567,#REF!, 2,FALSE)</f>
        <v>#REF!</v>
      </c>
      <c r="BM5567" s="177" t="s">
        <v>10525</v>
      </c>
      <c r="BN5567" s="177" t="s">
        <v>3005</v>
      </c>
      <c r="BO5567" s="177" t="s">
        <v>2983</v>
      </c>
      <c r="BU5567" s="177" t="s">
        <v>10525</v>
      </c>
      <c r="BV5567" s="177" t="s">
        <v>3005</v>
      </c>
      <c r="BW5567" s="177" t="s">
        <v>2983</v>
      </c>
    </row>
    <row r="5568" spans="51:75" x14ac:dyDescent="0.3">
      <c r="AY5568" s="226" t="e">
        <f>VLOOKUP(C5568,#REF!, 2,FALSE)</f>
        <v>#REF!</v>
      </c>
      <c r="BM5568" s="177" t="s">
        <v>10526</v>
      </c>
      <c r="BN5568" s="177" t="s">
        <v>731</v>
      </c>
      <c r="BO5568" s="177" t="s">
        <v>10527</v>
      </c>
      <c r="BU5568" s="177" t="s">
        <v>10526</v>
      </c>
      <c r="BV5568" s="177" t="s">
        <v>731</v>
      </c>
      <c r="BW5568" s="177" t="s">
        <v>10527</v>
      </c>
    </row>
    <row r="5569" spans="51:75" x14ac:dyDescent="0.3">
      <c r="AY5569" s="226" t="e">
        <f>VLOOKUP(C5569,#REF!, 2,FALSE)</f>
        <v>#REF!</v>
      </c>
      <c r="BM5569" s="177" t="s">
        <v>1886</v>
      </c>
      <c r="BN5569" s="177" t="s">
        <v>731</v>
      </c>
      <c r="BO5569" s="177" t="s">
        <v>1019</v>
      </c>
      <c r="BU5569" s="177" t="s">
        <v>1886</v>
      </c>
      <c r="BV5569" s="177" t="s">
        <v>731</v>
      </c>
      <c r="BW5569" s="177" t="s">
        <v>1019</v>
      </c>
    </row>
    <row r="5570" spans="51:75" x14ac:dyDescent="0.3">
      <c r="AY5570" s="226" t="e">
        <f>VLOOKUP(C5570,#REF!, 2,FALSE)</f>
        <v>#REF!</v>
      </c>
      <c r="BM5570" s="177" t="s">
        <v>10529</v>
      </c>
      <c r="BN5570" s="177" t="s">
        <v>637</v>
      </c>
      <c r="BO5570" s="177" t="s">
        <v>2983</v>
      </c>
      <c r="BU5570" s="177" t="s">
        <v>10529</v>
      </c>
      <c r="BV5570" s="177" t="s">
        <v>637</v>
      </c>
      <c r="BW5570" s="177" t="s">
        <v>2983</v>
      </c>
    </row>
    <row r="5571" spans="51:75" x14ac:dyDescent="0.3">
      <c r="AY5571" s="226" t="e">
        <f>VLOOKUP(C5571,#REF!, 2,FALSE)</f>
        <v>#REF!</v>
      </c>
      <c r="BM5571" s="177" t="s">
        <v>10530</v>
      </c>
      <c r="BN5571" s="177" t="s">
        <v>778</v>
      </c>
      <c r="BO5571" s="177" t="s">
        <v>944</v>
      </c>
      <c r="BU5571" s="177" t="s">
        <v>10530</v>
      </c>
      <c r="BV5571" s="177" t="s">
        <v>778</v>
      </c>
      <c r="BW5571" s="177" t="s">
        <v>944</v>
      </c>
    </row>
    <row r="5572" spans="51:75" x14ac:dyDescent="0.3">
      <c r="AY5572" s="226" t="e">
        <f>VLOOKUP(C5572,#REF!, 2,FALSE)</f>
        <v>#REF!</v>
      </c>
      <c r="BM5572" s="177" t="s">
        <v>10531</v>
      </c>
      <c r="BN5572" s="177" t="s">
        <v>703</v>
      </c>
      <c r="BO5572" s="177" t="s">
        <v>10532</v>
      </c>
      <c r="BU5572" s="177" t="s">
        <v>10531</v>
      </c>
      <c r="BV5572" s="177" t="s">
        <v>703</v>
      </c>
      <c r="BW5572" s="177" t="s">
        <v>10532</v>
      </c>
    </row>
    <row r="5573" spans="51:75" x14ac:dyDescent="0.3">
      <c r="AY5573" s="226" t="e">
        <f>VLOOKUP(C5573,#REF!, 2,FALSE)</f>
        <v>#REF!</v>
      </c>
      <c r="BM5573" s="177" t="s">
        <v>10533</v>
      </c>
      <c r="BN5573" s="177" t="s">
        <v>3002</v>
      </c>
      <c r="BO5573" s="177" t="s">
        <v>10534</v>
      </c>
      <c r="BU5573" s="177" t="s">
        <v>10533</v>
      </c>
      <c r="BV5573" s="177" t="s">
        <v>3002</v>
      </c>
      <c r="BW5573" s="177" t="s">
        <v>10534</v>
      </c>
    </row>
    <row r="5574" spans="51:75" x14ac:dyDescent="0.3">
      <c r="AY5574" s="226" t="e">
        <f>VLOOKUP(C5574,#REF!, 2,FALSE)</f>
        <v>#REF!</v>
      </c>
      <c r="BM5574" s="177" t="s">
        <v>10535</v>
      </c>
      <c r="BN5574" s="177" t="s">
        <v>2979</v>
      </c>
      <c r="BO5574" s="177" t="s">
        <v>10536</v>
      </c>
      <c r="BU5574" s="177" t="s">
        <v>10535</v>
      </c>
      <c r="BV5574" s="177" t="s">
        <v>2979</v>
      </c>
      <c r="BW5574" s="177" t="s">
        <v>10536</v>
      </c>
    </row>
    <row r="5575" spans="51:75" x14ac:dyDescent="0.3">
      <c r="AY5575" s="226" t="e">
        <f>VLOOKUP(C5575,#REF!, 2,FALSE)</f>
        <v>#REF!</v>
      </c>
      <c r="BM5575" s="177" t="s">
        <v>10537</v>
      </c>
      <c r="BN5575" s="177" t="s">
        <v>3002</v>
      </c>
      <c r="BO5575" s="177" t="s">
        <v>847</v>
      </c>
      <c r="BU5575" s="177" t="s">
        <v>10537</v>
      </c>
      <c r="BV5575" s="177" t="s">
        <v>3002</v>
      </c>
      <c r="BW5575" s="177" t="s">
        <v>847</v>
      </c>
    </row>
    <row r="5576" spans="51:75" x14ac:dyDescent="0.3">
      <c r="AY5576" s="226" t="e">
        <f>VLOOKUP(C5576,#REF!, 2,FALSE)</f>
        <v>#REF!</v>
      </c>
      <c r="BM5576" s="177" t="s">
        <v>10539</v>
      </c>
      <c r="BN5576" s="177" t="s">
        <v>703</v>
      </c>
      <c r="BO5576" s="177" t="s">
        <v>2983</v>
      </c>
      <c r="BU5576" s="177" t="s">
        <v>10539</v>
      </c>
      <c r="BV5576" s="177" t="s">
        <v>703</v>
      </c>
      <c r="BW5576" s="177" t="s">
        <v>2983</v>
      </c>
    </row>
    <row r="5577" spans="51:75" x14ac:dyDescent="0.3">
      <c r="AY5577" s="226" t="e">
        <f>VLOOKUP(C5577,#REF!, 2,FALSE)</f>
        <v>#REF!</v>
      </c>
      <c r="BM5577" s="177" t="s">
        <v>10540</v>
      </c>
      <c r="BN5577" s="177" t="s">
        <v>637</v>
      </c>
      <c r="BO5577" s="177" t="s">
        <v>2983</v>
      </c>
      <c r="BU5577" s="177" t="s">
        <v>10540</v>
      </c>
      <c r="BV5577" s="177" t="s">
        <v>637</v>
      </c>
      <c r="BW5577" s="177" t="s">
        <v>2983</v>
      </c>
    </row>
    <row r="5578" spans="51:75" x14ac:dyDescent="0.3">
      <c r="AY5578" s="226" t="e">
        <f>VLOOKUP(C5578,#REF!, 2,FALSE)</f>
        <v>#REF!</v>
      </c>
      <c r="BM5578" s="177" t="s">
        <v>10541</v>
      </c>
      <c r="BN5578" s="177" t="s">
        <v>637</v>
      </c>
      <c r="BO5578" s="177" t="s">
        <v>2983</v>
      </c>
      <c r="BU5578" s="177" t="s">
        <v>10541</v>
      </c>
      <c r="BV5578" s="177" t="s">
        <v>637</v>
      </c>
      <c r="BW5578" s="177" t="s">
        <v>2983</v>
      </c>
    </row>
    <row r="5579" spans="51:75" x14ac:dyDescent="0.3">
      <c r="AY5579" s="226" t="e">
        <f>VLOOKUP(C5579,#REF!, 2,FALSE)</f>
        <v>#REF!</v>
      </c>
      <c r="BM5579" s="177" t="s">
        <v>10543</v>
      </c>
      <c r="BN5579" s="177" t="s">
        <v>3245</v>
      </c>
      <c r="BO5579" s="177" t="s">
        <v>2983</v>
      </c>
      <c r="BU5579" s="177" t="s">
        <v>10543</v>
      </c>
      <c r="BV5579" s="177" t="s">
        <v>3245</v>
      </c>
      <c r="BW5579" s="177" t="s">
        <v>2983</v>
      </c>
    </row>
    <row r="5580" spans="51:75" x14ac:dyDescent="0.3">
      <c r="AY5580" s="226" t="e">
        <f>VLOOKUP(C5580,#REF!, 2,FALSE)</f>
        <v>#REF!</v>
      </c>
      <c r="BM5580" s="177" t="s">
        <v>10545</v>
      </c>
      <c r="BN5580" s="177" t="s">
        <v>3245</v>
      </c>
      <c r="BO5580" s="177" t="s">
        <v>2983</v>
      </c>
      <c r="BU5580" s="177" t="s">
        <v>10545</v>
      </c>
      <c r="BV5580" s="177" t="s">
        <v>3245</v>
      </c>
      <c r="BW5580" s="177" t="s">
        <v>2983</v>
      </c>
    </row>
    <row r="5581" spans="51:75" x14ac:dyDescent="0.3">
      <c r="AY5581" s="226" t="e">
        <f>VLOOKUP(C5581,#REF!, 2,FALSE)</f>
        <v>#REF!</v>
      </c>
      <c r="BM5581" s="177" t="s">
        <v>10546</v>
      </c>
      <c r="BN5581" s="177" t="s">
        <v>3245</v>
      </c>
      <c r="BO5581" s="177" t="s">
        <v>2983</v>
      </c>
      <c r="BU5581" s="177" t="s">
        <v>10546</v>
      </c>
      <c r="BV5581" s="177" t="s">
        <v>3245</v>
      </c>
      <c r="BW5581" s="177" t="s">
        <v>2983</v>
      </c>
    </row>
    <row r="5582" spans="51:75" x14ac:dyDescent="0.3">
      <c r="AY5582" s="226" t="e">
        <f>VLOOKUP(C5582,#REF!, 2,FALSE)</f>
        <v>#REF!</v>
      </c>
      <c r="BM5582" s="177" t="s">
        <v>10547</v>
      </c>
      <c r="BN5582" s="177" t="s">
        <v>661</v>
      </c>
      <c r="BO5582" s="177" t="s">
        <v>3225</v>
      </c>
      <c r="BU5582" s="177" t="s">
        <v>10547</v>
      </c>
      <c r="BV5582" s="177" t="s">
        <v>661</v>
      </c>
      <c r="BW5582" s="177" t="s">
        <v>3225</v>
      </c>
    </row>
    <row r="5583" spans="51:75" x14ac:dyDescent="0.3">
      <c r="AY5583" s="226" t="e">
        <f>VLOOKUP(C5583,#REF!, 2,FALSE)</f>
        <v>#REF!</v>
      </c>
      <c r="BM5583" s="177" t="s">
        <v>10548</v>
      </c>
      <c r="BN5583" s="177" t="s">
        <v>1013</v>
      </c>
      <c r="BO5583" s="177" t="s">
        <v>2983</v>
      </c>
      <c r="BU5583" s="177" t="s">
        <v>10548</v>
      </c>
      <c r="BV5583" s="177" t="s">
        <v>1013</v>
      </c>
      <c r="BW5583" s="177" t="s">
        <v>2983</v>
      </c>
    </row>
    <row r="5584" spans="51:75" x14ac:dyDescent="0.3">
      <c r="AY5584" s="226" t="e">
        <f>VLOOKUP(C5584,#REF!, 2,FALSE)</f>
        <v>#REF!</v>
      </c>
      <c r="BM5584" s="177" t="s">
        <v>10549</v>
      </c>
      <c r="BN5584" s="177" t="s">
        <v>3045</v>
      </c>
      <c r="BO5584" s="177" t="s">
        <v>8224</v>
      </c>
      <c r="BU5584" s="177" t="s">
        <v>10549</v>
      </c>
      <c r="BV5584" s="177" t="s">
        <v>3045</v>
      </c>
      <c r="BW5584" s="177" t="s">
        <v>8224</v>
      </c>
    </row>
    <row r="5585" spans="51:75" x14ac:dyDescent="0.3">
      <c r="AY5585" s="226" t="e">
        <f>VLOOKUP(C5585,#REF!, 2,FALSE)</f>
        <v>#REF!</v>
      </c>
      <c r="BM5585" s="177" t="s">
        <v>10550</v>
      </c>
      <c r="BN5585" s="177" t="s">
        <v>666</v>
      </c>
      <c r="BO5585" s="177" t="s">
        <v>1904</v>
      </c>
      <c r="BU5585" s="177" t="s">
        <v>10550</v>
      </c>
      <c r="BV5585" s="177" t="s">
        <v>666</v>
      </c>
      <c r="BW5585" s="177" t="s">
        <v>1904</v>
      </c>
    </row>
    <row r="5586" spans="51:75" x14ac:dyDescent="0.3">
      <c r="AY5586" s="226" t="e">
        <f>VLOOKUP(C5586,#REF!, 2,FALSE)</f>
        <v>#REF!</v>
      </c>
      <c r="BM5586" s="177" t="s">
        <v>10551</v>
      </c>
      <c r="BN5586" s="177" t="s">
        <v>3002</v>
      </c>
      <c r="BO5586" s="177" t="s">
        <v>10552</v>
      </c>
      <c r="BU5586" s="177" t="s">
        <v>10551</v>
      </c>
      <c r="BV5586" s="177" t="s">
        <v>3002</v>
      </c>
      <c r="BW5586" s="177" t="s">
        <v>10552</v>
      </c>
    </row>
    <row r="5587" spans="51:75" x14ac:dyDescent="0.3">
      <c r="AY5587" s="226" t="e">
        <f>VLOOKUP(C5587,#REF!, 2,FALSE)</f>
        <v>#REF!</v>
      </c>
      <c r="BM5587" s="177" t="s">
        <v>10553</v>
      </c>
      <c r="BN5587" s="177" t="s">
        <v>3002</v>
      </c>
      <c r="BO5587" s="177" t="s">
        <v>10554</v>
      </c>
      <c r="BU5587" s="177" t="s">
        <v>10553</v>
      </c>
      <c r="BV5587" s="177" t="s">
        <v>3002</v>
      </c>
      <c r="BW5587" s="177" t="s">
        <v>10554</v>
      </c>
    </row>
    <row r="5588" spans="51:75" x14ac:dyDescent="0.3">
      <c r="AY5588" s="226" t="e">
        <f>VLOOKUP(C5588,#REF!, 2,FALSE)</f>
        <v>#REF!</v>
      </c>
      <c r="BM5588" s="177" t="s">
        <v>10555</v>
      </c>
      <c r="BN5588" s="177" t="s">
        <v>3002</v>
      </c>
      <c r="BO5588" s="177" t="s">
        <v>4100</v>
      </c>
      <c r="BU5588" s="177" t="s">
        <v>10555</v>
      </c>
      <c r="BV5588" s="177" t="s">
        <v>3002</v>
      </c>
      <c r="BW5588" s="177" t="s">
        <v>4100</v>
      </c>
    </row>
    <row r="5589" spans="51:75" x14ac:dyDescent="0.3">
      <c r="AY5589" s="226" t="e">
        <f>VLOOKUP(C5589,#REF!, 2,FALSE)</f>
        <v>#REF!</v>
      </c>
      <c r="BM5589" s="177" t="s">
        <v>10556</v>
      </c>
      <c r="BN5589" s="177" t="s">
        <v>852</v>
      </c>
      <c r="BO5589" s="177" t="s">
        <v>717</v>
      </c>
      <c r="BU5589" s="177" t="s">
        <v>10556</v>
      </c>
      <c r="BV5589" s="177" t="s">
        <v>852</v>
      </c>
      <c r="BW5589" s="177" t="s">
        <v>717</v>
      </c>
    </row>
    <row r="5590" spans="51:75" x14ac:dyDescent="0.3">
      <c r="AY5590" s="226" t="e">
        <f>VLOOKUP(C5590,#REF!, 2,FALSE)</f>
        <v>#REF!</v>
      </c>
      <c r="BM5590" s="177" t="s">
        <v>10557</v>
      </c>
      <c r="BN5590" s="177" t="s">
        <v>3002</v>
      </c>
      <c r="BO5590" s="177" t="s">
        <v>2983</v>
      </c>
      <c r="BU5590" s="177" t="s">
        <v>10557</v>
      </c>
      <c r="BV5590" s="177" t="s">
        <v>3002</v>
      </c>
      <c r="BW5590" s="177" t="s">
        <v>2983</v>
      </c>
    </row>
    <row r="5591" spans="51:75" x14ac:dyDescent="0.3">
      <c r="AY5591" s="226" t="e">
        <f>VLOOKUP(C5591,#REF!, 2,FALSE)</f>
        <v>#REF!</v>
      </c>
      <c r="BM5591" s="177" t="s">
        <v>10558</v>
      </c>
      <c r="BN5591" s="177" t="s">
        <v>780</v>
      </c>
      <c r="BO5591" s="177" t="s">
        <v>709</v>
      </c>
      <c r="BU5591" s="177" t="s">
        <v>10558</v>
      </c>
      <c r="BV5591" s="177" t="s">
        <v>780</v>
      </c>
      <c r="BW5591" s="177" t="s">
        <v>709</v>
      </c>
    </row>
    <row r="5592" spans="51:75" x14ac:dyDescent="0.3">
      <c r="AY5592" s="226" t="e">
        <f>VLOOKUP(C5592,#REF!, 2,FALSE)</f>
        <v>#REF!</v>
      </c>
      <c r="BM5592" s="177" t="s">
        <v>10559</v>
      </c>
      <c r="BN5592" s="177" t="s">
        <v>3002</v>
      </c>
      <c r="BO5592" s="177" t="s">
        <v>2983</v>
      </c>
      <c r="BU5592" s="177" t="s">
        <v>10559</v>
      </c>
      <c r="BV5592" s="177" t="s">
        <v>3002</v>
      </c>
      <c r="BW5592" s="177" t="s">
        <v>2983</v>
      </c>
    </row>
    <row r="5593" spans="51:75" x14ac:dyDescent="0.3">
      <c r="AY5593" s="226" t="e">
        <f>VLOOKUP(C5593,#REF!, 2,FALSE)</f>
        <v>#REF!</v>
      </c>
      <c r="BM5593" s="177" t="s">
        <v>10561</v>
      </c>
      <c r="BN5593" s="177" t="s">
        <v>3245</v>
      </c>
      <c r="BO5593" s="177" t="s">
        <v>2983</v>
      </c>
      <c r="BU5593" s="177" t="s">
        <v>10561</v>
      </c>
      <c r="BV5593" s="177" t="s">
        <v>3245</v>
      </c>
      <c r="BW5593" s="177" t="s">
        <v>2983</v>
      </c>
    </row>
    <row r="5594" spans="51:75" x14ac:dyDescent="0.3">
      <c r="AY5594" s="226" t="e">
        <f>VLOOKUP(C5594,#REF!, 2,FALSE)</f>
        <v>#REF!</v>
      </c>
      <c r="BM5594" s="177" t="s">
        <v>10562</v>
      </c>
      <c r="BN5594" s="177" t="s">
        <v>736</v>
      </c>
      <c r="BO5594" s="177" t="s">
        <v>2983</v>
      </c>
      <c r="BU5594" s="177" t="s">
        <v>10562</v>
      </c>
      <c r="BV5594" s="177" t="s">
        <v>736</v>
      </c>
      <c r="BW5594" s="177" t="s">
        <v>2983</v>
      </c>
    </row>
    <row r="5595" spans="51:75" x14ac:dyDescent="0.3">
      <c r="AY5595" s="226" t="e">
        <f>VLOOKUP(C5595,#REF!, 2,FALSE)</f>
        <v>#REF!</v>
      </c>
      <c r="BM5595" s="177" t="s">
        <v>10563</v>
      </c>
      <c r="BN5595" s="177" t="s">
        <v>736</v>
      </c>
      <c r="BO5595" s="177" t="s">
        <v>2983</v>
      </c>
      <c r="BU5595" s="177" t="s">
        <v>10563</v>
      </c>
      <c r="BV5595" s="177" t="s">
        <v>736</v>
      </c>
      <c r="BW5595" s="177" t="s">
        <v>2983</v>
      </c>
    </row>
    <row r="5596" spans="51:75" x14ac:dyDescent="0.3">
      <c r="AY5596" s="226" t="e">
        <f>VLOOKUP(C5596,#REF!, 2,FALSE)</f>
        <v>#REF!</v>
      </c>
      <c r="BM5596" s="177" t="s">
        <v>10564</v>
      </c>
      <c r="BN5596" s="177" t="s">
        <v>1342</v>
      </c>
      <c r="BO5596" s="177" t="s">
        <v>9318</v>
      </c>
      <c r="BU5596" s="177" t="s">
        <v>10564</v>
      </c>
      <c r="BV5596" s="177" t="s">
        <v>1342</v>
      </c>
      <c r="BW5596" s="177" t="s">
        <v>9318</v>
      </c>
    </row>
    <row r="5597" spans="51:75" x14ac:dyDescent="0.3">
      <c r="AY5597" s="226" t="e">
        <f>VLOOKUP(C5597,#REF!, 2,FALSE)</f>
        <v>#REF!</v>
      </c>
      <c r="BM5597" s="177" t="s">
        <v>1887</v>
      </c>
      <c r="BN5597" s="177" t="s">
        <v>639</v>
      </c>
      <c r="BO5597" s="177" t="s">
        <v>770</v>
      </c>
      <c r="BU5597" s="177" t="s">
        <v>1887</v>
      </c>
      <c r="BV5597" s="177" t="s">
        <v>639</v>
      </c>
      <c r="BW5597" s="177" t="s">
        <v>770</v>
      </c>
    </row>
    <row r="5598" spans="51:75" x14ac:dyDescent="0.3">
      <c r="AY5598" s="226" t="e">
        <f>VLOOKUP(C5598,#REF!, 2,FALSE)</f>
        <v>#REF!</v>
      </c>
      <c r="BM5598" s="177" t="s">
        <v>1888</v>
      </c>
      <c r="BN5598" s="177" t="s">
        <v>3087</v>
      </c>
      <c r="BO5598" s="177" t="s">
        <v>7212</v>
      </c>
      <c r="BU5598" s="177" t="s">
        <v>1888</v>
      </c>
      <c r="BV5598" s="177" t="s">
        <v>3087</v>
      </c>
      <c r="BW5598" s="177" t="s">
        <v>7212</v>
      </c>
    </row>
    <row r="5599" spans="51:75" x14ac:dyDescent="0.3">
      <c r="AY5599" s="226" t="e">
        <f>VLOOKUP(C5599,#REF!, 2,FALSE)</f>
        <v>#REF!</v>
      </c>
      <c r="BM5599" s="177" t="s">
        <v>1889</v>
      </c>
      <c r="BN5599" s="177" t="s">
        <v>3245</v>
      </c>
      <c r="BO5599" s="177" t="s">
        <v>4455</v>
      </c>
      <c r="BU5599" s="177" t="s">
        <v>1889</v>
      </c>
      <c r="BV5599" s="177" t="s">
        <v>3245</v>
      </c>
      <c r="BW5599" s="177" t="s">
        <v>4455</v>
      </c>
    </row>
    <row r="5600" spans="51:75" x14ac:dyDescent="0.3">
      <c r="AY5600" s="226" t="e">
        <f>VLOOKUP(C5600,#REF!, 2,FALSE)</f>
        <v>#REF!</v>
      </c>
      <c r="BM5600" s="177" t="s">
        <v>10565</v>
      </c>
      <c r="BN5600" s="177" t="s">
        <v>3199</v>
      </c>
      <c r="BO5600" s="177" t="s">
        <v>3461</v>
      </c>
      <c r="BU5600" s="177" t="s">
        <v>10565</v>
      </c>
      <c r="BV5600" s="177" t="s">
        <v>3199</v>
      </c>
      <c r="BW5600" s="177" t="s">
        <v>3461</v>
      </c>
    </row>
    <row r="5601" spans="51:75" x14ac:dyDescent="0.3">
      <c r="AY5601" s="226" t="e">
        <f>VLOOKUP(C5601,#REF!, 2,FALSE)</f>
        <v>#REF!</v>
      </c>
      <c r="BM5601" s="177" t="s">
        <v>10566</v>
      </c>
      <c r="BN5601" s="177" t="s">
        <v>8614</v>
      </c>
      <c r="BO5601" s="177" t="s">
        <v>8647</v>
      </c>
      <c r="BU5601" s="177" t="s">
        <v>10566</v>
      </c>
      <c r="BV5601" s="177" t="s">
        <v>8614</v>
      </c>
      <c r="BW5601" s="177" t="s">
        <v>8647</v>
      </c>
    </row>
    <row r="5602" spans="51:75" x14ac:dyDescent="0.3">
      <c r="AY5602" s="226" t="e">
        <f>VLOOKUP(C5602,#REF!, 2,FALSE)</f>
        <v>#REF!</v>
      </c>
      <c r="BM5602" s="177" t="s">
        <v>1890</v>
      </c>
      <c r="BN5602" s="177" t="s">
        <v>3245</v>
      </c>
      <c r="BO5602" s="177" t="s">
        <v>10567</v>
      </c>
      <c r="BU5602" s="177" t="s">
        <v>1890</v>
      </c>
      <c r="BV5602" s="177" t="s">
        <v>3245</v>
      </c>
      <c r="BW5602" s="177" t="s">
        <v>10567</v>
      </c>
    </row>
    <row r="5603" spans="51:75" x14ac:dyDescent="0.3">
      <c r="AY5603" s="226" t="e">
        <f>VLOOKUP(C5603,#REF!, 2,FALSE)</f>
        <v>#REF!</v>
      </c>
      <c r="BM5603" s="177" t="s">
        <v>357</v>
      </c>
      <c r="BN5603" s="177" t="s">
        <v>16979</v>
      </c>
      <c r="BO5603" s="177" t="s">
        <v>10568</v>
      </c>
      <c r="BU5603" s="177" t="s">
        <v>357</v>
      </c>
      <c r="BV5603" s="177" t="s">
        <v>16979</v>
      </c>
      <c r="BW5603" s="177" t="s">
        <v>10568</v>
      </c>
    </row>
    <row r="5604" spans="51:75" x14ac:dyDescent="0.3">
      <c r="AY5604" s="226" t="e">
        <f>VLOOKUP(C5604,#REF!, 2,FALSE)</f>
        <v>#REF!</v>
      </c>
      <c r="BM5604" s="177" t="s">
        <v>10569</v>
      </c>
      <c r="BN5604" s="177" t="s">
        <v>787</v>
      </c>
      <c r="BO5604" s="177" t="s">
        <v>7003</v>
      </c>
      <c r="BU5604" s="177" t="s">
        <v>10569</v>
      </c>
      <c r="BV5604" s="177" t="s">
        <v>787</v>
      </c>
      <c r="BW5604" s="177" t="s">
        <v>7003</v>
      </c>
    </row>
    <row r="5605" spans="51:75" x14ac:dyDescent="0.3">
      <c r="AY5605" s="226" t="e">
        <f>VLOOKUP(C5605,#REF!, 2,FALSE)</f>
        <v>#REF!</v>
      </c>
      <c r="BM5605" s="177" t="s">
        <v>1891</v>
      </c>
      <c r="BN5605" s="177" t="s">
        <v>1269</v>
      </c>
      <c r="BO5605" s="177" t="s">
        <v>2457</v>
      </c>
      <c r="BU5605" s="177" t="s">
        <v>1891</v>
      </c>
      <c r="BV5605" s="177" t="s">
        <v>1269</v>
      </c>
      <c r="BW5605" s="177" t="s">
        <v>2457</v>
      </c>
    </row>
    <row r="5606" spans="51:75" x14ac:dyDescent="0.3">
      <c r="AY5606" s="226" t="e">
        <f>VLOOKUP(C5606,#REF!, 2,FALSE)</f>
        <v>#REF!</v>
      </c>
      <c r="BM5606" s="177" t="s">
        <v>10570</v>
      </c>
      <c r="BN5606" s="177" t="s">
        <v>16979</v>
      </c>
      <c r="BO5606" s="177" t="s">
        <v>10571</v>
      </c>
      <c r="BU5606" s="177" t="s">
        <v>10570</v>
      </c>
      <c r="BV5606" s="177" t="s">
        <v>16979</v>
      </c>
      <c r="BW5606" s="177" t="s">
        <v>10571</v>
      </c>
    </row>
    <row r="5607" spans="51:75" x14ac:dyDescent="0.3">
      <c r="AY5607" s="226" t="e">
        <f>VLOOKUP(C5607,#REF!, 2,FALSE)</f>
        <v>#REF!</v>
      </c>
      <c r="BM5607" s="177" t="s">
        <v>1892</v>
      </c>
      <c r="BN5607" s="177" t="s">
        <v>1269</v>
      </c>
      <c r="BO5607" s="177" t="s">
        <v>10572</v>
      </c>
      <c r="BU5607" s="177" t="s">
        <v>1892</v>
      </c>
      <c r="BV5607" s="177" t="s">
        <v>1269</v>
      </c>
      <c r="BW5607" s="177" t="s">
        <v>10572</v>
      </c>
    </row>
    <row r="5608" spans="51:75" x14ac:dyDescent="0.3">
      <c r="AY5608" s="226" t="e">
        <f>VLOOKUP(C5608,#REF!, 2,FALSE)</f>
        <v>#REF!</v>
      </c>
      <c r="BM5608" s="177" t="s">
        <v>1893</v>
      </c>
      <c r="BN5608" s="177" t="s">
        <v>16979</v>
      </c>
      <c r="BO5608" s="177" t="s">
        <v>2932</v>
      </c>
      <c r="BU5608" s="177" t="s">
        <v>1893</v>
      </c>
      <c r="BV5608" s="177" t="s">
        <v>16979</v>
      </c>
      <c r="BW5608" s="177" t="s">
        <v>2932</v>
      </c>
    </row>
    <row r="5609" spans="51:75" x14ac:dyDescent="0.3">
      <c r="AY5609" s="226" t="e">
        <f>VLOOKUP(C5609,#REF!, 2,FALSE)</f>
        <v>#REF!</v>
      </c>
      <c r="BM5609" s="177" t="s">
        <v>10573</v>
      </c>
      <c r="BN5609" s="177" t="s">
        <v>731</v>
      </c>
      <c r="BO5609" s="177" t="s">
        <v>10574</v>
      </c>
      <c r="BU5609" s="177" t="s">
        <v>10573</v>
      </c>
      <c r="BV5609" s="177" t="s">
        <v>731</v>
      </c>
      <c r="BW5609" s="177" t="s">
        <v>10574</v>
      </c>
    </row>
    <row r="5610" spans="51:75" x14ac:dyDescent="0.3">
      <c r="AY5610" s="226" t="e">
        <f>VLOOKUP(C5610,#REF!, 2,FALSE)</f>
        <v>#REF!</v>
      </c>
      <c r="BM5610" s="177" t="s">
        <v>1894</v>
      </c>
      <c r="BN5610" s="177" t="s">
        <v>705</v>
      </c>
      <c r="BO5610" s="177" t="s">
        <v>10575</v>
      </c>
      <c r="BU5610" s="177" t="s">
        <v>1894</v>
      </c>
      <c r="BV5610" s="177" t="s">
        <v>705</v>
      </c>
      <c r="BW5610" s="177" t="s">
        <v>10575</v>
      </c>
    </row>
    <row r="5611" spans="51:75" x14ac:dyDescent="0.3">
      <c r="AY5611" s="226" t="e">
        <f>VLOOKUP(C5611,#REF!, 2,FALSE)</f>
        <v>#REF!</v>
      </c>
      <c r="BM5611" s="177" t="s">
        <v>10576</v>
      </c>
      <c r="BN5611" s="177" t="s">
        <v>3245</v>
      </c>
      <c r="BO5611" s="177" t="s">
        <v>9568</v>
      </c>
      <c r="BU5611" s="177" t="s">
        <v>10576</v>
      </c>
      <c r="BV5611" s="177" t="s">
        <v>3245</v>
      </c>
      <c r="BW5611" s="177" t="s">
        <v>9568</v>
      </c>
    </row>
    <row r="5612" spans="51:75" x14ac:dyDescent="0.3">
      <c r="AY5612" s="226" t="e">
        <f>VLOOKUP(C5612,#REF!, 2,FALSE)</f>
        <v>#REF!</v>
      </c>
      <c r="BM5612" s="177" t="s">
        <v>10577</v>
      </c>
      <c r="BN5612" s="177" t="s">
        <v>1139</v>
      </c>
      <c r="BO5612" s="177" t="s">
        <v>2983</v>
      </c>
      <c r="BU5612" s="177" t="s">
        <v>10577</v>
      </c>
      <c r="BV5612" s="177" t="s">
        <v>1139</v>
      </c>
      <c r="BW5612" s="177" t="s">
        <v>2983</v>
      </c>
    </row>
    <row r="5613" spans="51:75" x14ac:dyDescent="0.3">
      <c r="AY5613" s="226" t="e">
        <f>VLOOKUP(C5613,#REF!, 2,FALSE)</f>
        <v>#REF!</v>
      </c>
      <c r="BM5613" s="177" t="s">
        <v>10579</v>
      </c>
      <c r="BN5613" s="177" t="s">
        <v>2979</v>
      </c>
      <c r="BO5613" s="177" t="s">
        <v>2983</v>
      </c>
      <c r="BU5613" s="177" t="s">
        <v>10579</v>
      </c>
      <c r="BV5613" s="177" t="s">
        <v>2979</v>
      </c>
      <c r="BW5613" s="177" t="s">
        <v>2983</v>
      </c>
    </row>
    <row r="5614" spans="51:75" x14ac:dyDescent="0.3">
      <c r="AY5614" s="226" t="e">
        <f>VLOOKUP(C5614,#REF!, 2,FALSE)</f>
        <v>#REF!</v>
      </c>
      <c r="BM5614" s="177" t="s">
        <v>10580</v>
      </c>
      <c r="BN5614" s="177" t="s">
        <v>3245</v>
      </c>
      <c r="BO5614" s="177" t="s">
        <v>2983</v>
      </c>
      <c r="BU5614" s="177" t="s">
        <v>10580</v>
      </c>
      <c r="BV5614" s="177" t="s">
        <v>3245</v>
      </c>
      <c r="BW5614" s="177" t="s">
        <v>2983</v>
      </c>
    </row>
    <row r="5615" spans="51:75" x14ac:dyDescent="0.3">
      <c r="AY5615" s="226" t="e">
        <f>VLOOKUP(C5615,#REF!, 2,FALSE)</f>
        <v>#REF!</v>
      </c>
      <c r="BM5615" s="177" t="s">
        <v>10581</v>
      </c>
      <c r="BN5615" s="177" t="s">
        <v>3002</v>
      </c>
      <c r="BO5615" s="177" t="s">
        <v>2983</v>
      </c>
      <c r="BU5615" s="177" t="s">
        <v>10581</v>
      </c>
      <c r="BV5615" s="177" t="s">
        <v>3002</v>
      </c>
      <c r="BW5615" s="177" t="s">
        <v>2983</v>
      </c>
    </row>
    <row r="5616" spans="51:75" x14ac:dyDescent="0.3">
      <c r="AY5616" s="226" t="e">
        <f>VLOOKUP(C5616,#REF!, 2,FALSE)</f>
        <v>#REF!</v>
      </c>
      <c r="BM5616" s="177" t="s">
        <v>10582</v>
      </c>
      <c r="BN5616" s="177" t="s">
        <v>1139</v>
      </c>
      <c r="BO5616" s="177" t="s">
        <v>2983</v>
      </c>
      <c r="BU5616" s="177" t="s">
        <v>10582</v>
      </c>
      <c r="BV5616" s="177" t="s">
        <v>1139</v>
      </c>
      <c r="BW5616" s="177" t="s">
        <v>2983</v>
      </c>
    </row>
    <row r="5617" spans="51:75" x14ac:dyDescent="0.3">
      <c r="AY5617" s="226" t="e">
        <f>VLOOKUP(C5617,#REF!, 2,FALSE)</f>
        <v>#REF!</v>
      </c>
      <c r="BM5617" s="177" t="s">
        <v>10584</v>
      </c>
      <c r="BN5617" s="177" t="s">
        <v>1139</v>
      </c>
      <c r="BO5617" s="177" t="s">
        <v>2983</v>
      </c>
      <c r="BU5617" s="177" t="s">
        <v>10584</v>
      </c>
      <c r="BV5617" s="177" t="s">
        <v>1139</v>
      </c>
      <c r="BW5617" s="177" t="s">
        <v>2983</v>
      </c>
    </row>
    <row r="5618" spans="51:75" x14ac:dyDescent="0.3">
      <c r="AY5618" s="226" t="e">
        <f>VLOOKUP(C5618,#REF!, 2,FALSE)</f>
        <v>#REF!</v>
      </c>
      <c r="BM5618" s="177" t="s">
        <v>10585</v>
      </c>
      <c r="BN5618" s="177" t="s">
        <v>1139</v>
      </c>
      <c r="BO5618" s="177" t="s">
        <v>2983</v>
      </c>
      <c r="BU5618" s="177" t="s">
        <v>10585</v>
      </c>
      <c r="BV5618" s="177" t="s">
        <v>1139</v>
      </c>
      <c r="BW5618" s="177" t="s">
        <v>2983</v>
      </c>
    </row>
    <row r="5619" spans="51:75" x14ac:dyDescent="0.3">
      <c r="AY5619" s="226" t="e">
        <f>VLOOKUP(C5619,#REF!, 2,FALSE)</f>
        <v>#REF!</v>
      </c>
      <c r="BM5619" s="177" t="s">
        <v>10586</v>
      </c>
      <c r="BN5619" s="177" t="s">
        <v>1139</v>
      </c>
      <c r="BO5619" s="177" t="s">
        <v>2983</v>
      </c>
      <c r="BU5619" s="177" t="s">
        <v>10586</v>
      </c>
      <c r="BV5619" s="177" t="s">
        <v>1139</v>
      </c>
      <c r="BW5619" s="177" t="s">
        <v>2983</v>
      </c>
    </row>
    <row r="5620" spans="51:75" x14ac:dyDescent="0.3">
      <c r="AY5620" s="226" t="e">
        <f>VLOOKUP(C5620,#REF!, 2,FALSE)</f>
        <v>#REF!</v>
      </c>
      <c r="BM5620" s="177" t="s">
        <v>10587</v>
      </c>
      <c r="BN5620" s="177" t="s">
        <v>3045</v>
      </c>
      <c r="BO5620" s="177" t="s">
        <v>3457</v>
      </c>
      <c r="BU5620" s="177" t="s">
        <v>10587</v>
      </c>
      <c r="BV5620" s="177" t="s">
        <v>3045</v>
      </c>
      <c r="BW5620" s="177" t="s">
        <v>3457</v>
      </c>
    </row>
    <row r="5621" spans="51:75" x14ac:dyDescent="0.3">
      <c r="AY5621" s="226" t="e">
        <f>VLOOKUP(C5621,#REF!, 2,FALSE)</f>
        <v>#REF!</v>
      </c>
      <c r="BM5621" s="177" t="s">
        <v>1895</v>
      </c>
      <c r="BN5621" s="177" t="s">
        <v>3199</v>
      </c>
      <c r="BO5621" s="177" t="s">
        <v>10588</v>
      </c>
      <c r="BU5621" s="177" t="s">
        <v>1895</v>
      </c>
      <c r="BV5621" s="177" t="s">
        <v>3199</v>
      </c>
      <c r="BW5621" s="177" t="s">
        <v>10588</v>
      </c>
    </row>
    <row r="5622" spans="51:75" x14ac:dyDescent="0.3">
      <c r="AY5622" s="226" t="e">
        <f>VLOOKUP(C5622,#REF!, 2,FALSE)</f>
        <v>#REF!</v>
      </c>
      <c r="BM5622" s="177" t="s">
        <v>10589</v>
      </c>
      <c r="BN5622" s="177" t="s">
        <v>2979</v>
      </c>
      <c r="BO5622" s="177" t="s">
        <v>8146</v>
      </c>
      <c r="BU5622" s="177" t="s">
        <v>10589</v>
      </c>
      <c r="BV5622" s="177" t="s">
        <v>2979</v>
      </c>
      <c r="BW5622" s="177" t="s">
        <v>8146</v>
      </c>
    </row>
    <row r="5623" spans="51:75" x14ac:dyDescent="0.3">
      <c r="AY5623" s="226" t="e">
        <f>VLOOKUP(C5623,#REF!, 2,FALSE)</f>
        <v>#REF!</v>
      </c>
      <c r="BM5623" s="177" t="s">
        <v>10590</v>
      </c>
      <c r="BN5623" s="177" t="s">
        <v>669</v>
      </c>
      <c r="BO5623" s="177" t="s">
        <v>770</v>
      </c>
      <c r="BU5623" s="177" t="s">
        <v>10590</v>
      </c>
      <c r="BV5623" s="177" t="s">
        <v>669</v>
      </c>
      <c r="BW5623" s="177" t="s">
        <v>770</v>
      </c>
    </row>
    <row r="5624" spans="51:75" x14ac:dyDescent="0.3">
      <c r="AY5624" s="226" t="e">
        <f>VLOOKUP(C5624,#REF!, 2,FALSE)</f>
        <v>#REF!</v>
      </c>
      <c r="BM5624" s="177" t="s">
        <v>10591</v>
      </c>
      <c r="BN5624" s="177" t="s">
        <v>797</v>
      </c>
      <c r="BO5624" s="177" t="s">
        <v>10592</v>
      </c>
      <c r="BU5624" s="177" t="s">
        <v>10591</v>
      </c>
      <c r="BV5624" s="177" t="s">
        <v>797</v>
      </c>
      <c r="BW5624" s="177" t="s">
        <v>10592</v>
      </c>
    </row>
    <row r="5625" spans="51:75" x14ac:dyDescent="0.3">
      <c r="AY5625" s="226" t="e">
        <f>VLOOKUP(C5625,#REF!, 2,FALSE)</f>
        <v>#REF!</v>
      </c>
      <c r="BM5625" s="177" t="s">
        <v>1896</v>
      </c>
      <c r="BN5625" s="177" t="s">
        <v>619</v>
      </c>
      <c r="BO5625" s="177" t="s">
        <v>8836</v>
      </c>
      <c r="BU5625" s="177" t="s">
        <v>1896</v>
      </c>
      <c r="BV5625" s="177" t="s">
        <v>619</v>
      </c>
      <c r="BW5625" s="177" t="s">
        <v>8836</v>
      </c>
    </row>
    <row r="5626" spans="51:75" x14ac:dyDescent="0.3">
      <c r="AY5626" s="226" t="e">
        <f>VLOOKUP(C5626,#REF!, 2,FALSE)</f>
        <v>#REF!</v>
      </c>
      <c r="BM5626" s="177" t="s">
        <v>10593</v>
      </c>
      <c r="BN5626" s="177" t="s">
        <v>616</v>
      </c>
      <c r="BO5626" s="177" t="s">
        <v>10594</v>
      </c>
      <c r="BU5626" s="177" t="s">
        <v>10593</v>
      </c>
      <c r="BV5626" s="177" t="s">
        <v>616</v>
      </c>
      <c r="BW5626" s="177" t="s">
        <v>10594</v>
      </c>
    </row>
    <row r="5627" spans="51:75" x14ac:dyDescent="0.3">
      <c r="AY5627" s="226" t="e">
        <f>VLOOKUP(C5627,#REF!, 2,FALSE)</f>
        <v>#REF!</v>
      </c>
      <c r="BM5627" s="177" t="s">
        <v>10595</v>
      </c>
      <c r="BN5627" s="177" t="s">
        <v>923</v>
      </c>
      <c r="BO5627" s="177" t="s">
        <v>939</v>
      </c>
      <c r="BU5627" s="177" t="s">
        <v>10595</v>
      </c>
      <c r="BV5627" s="177" t="s">
        <v>923</v>
      </c>
      <c r="BW5627" s="177" t="s">
        <v>939</v>
      </c>
    </row>
    <row r="5628" spans="51:75" x14ac:dyDescent="0.3">
      <c r="AY5628" s="226" t="e">
        <f>VLOOKUP(C5628,#REF!, 2,FALSE)</f>
        <v>#REF!</v>
      </c>
      <c r="BM5628" s="177" t="s">
        <v>10596</v>
      </c>
      <c r="BN5628" s="177" t="s">
        <v>655</v>
      </c>
      <c r="BO5628" s="177" t="s">
        <v>10597</v>
      </c>
      <c r="BU5628" s="177" t="s">
        <v>10596</v>
      </c>
      <c r="BV5628" s="177" t="s">
        <v>655</v>
      </c>
      <c r="BW5628" s="177" t="s">
        <v>10597</v>
      </c>
    </row>
    <row r="5629" spans="51:75" x14ac:dyDescent="0.3">
      <c r="AY5629" s="226" t="e">
        <f>VLOOKUP(C5629,#REF!, 2,FALSE)</f>
        <v>#REF!</v>
      </c>
      <c r="BM5629" s="177" t="s">
        <v>10598</v>
      </c>
      <c r="BN5629" s="177" t="s">
        <v>658</v>
      </c>
      <c r="BO5629" s="177" t="s">
        <v>770</v>
      </c>
      <c r="BU5629" s="177" t="s">
        <v>10598</v>
      </c>
      <c r="BV5629" s="177" t="s">
        <v>658</v>
      </c>
      <c r="BW5629" s="177" t="s">
        <v>770</v>
      </c>
    </row>
    <row r="5630" spans="51:75" x14ac:dyDescent="0.3">
      <c r="AY5630" s="226" t="e">
        <f>VLOOKUP(C5630,#REF!, 2,FALSE)</f>
        <v>#REF!</v>
      </c>
      <c r="BM5630" s="177" t="s">
        <v>10599</v>
      </c>
      <c r="BN5630" s="177" t="s">
        <v>617</v>
      </c>
      <c r="BO5630" s="177" t="s">
        <v>10600</v>
      </c>
      <c r="BU5630" s="177" t="s">
        <v>10599</v>
      </c>
      <c r="BV5630" s="177" t="s">
        <v>617</v>
      </c>
      <c r="BW5630" s="177" t="s">
        <v>10600</v>
      </c>
    </row>
    <row r="5631" spans="51:75" x14ac:dyDescent="0.3">
      <c r="AY5631" s="226" t="e">
        <f>VLOOKUP(C5631,#REF!, 2,FALSE)</f>
        <v>#REF!</v>
      </c>
      <c r="BM5631" s="177" t="s">
        <v>10601</v>
      </c>
      <c r="BN5631" s="177" t="s">
        <v>636</v>
      </c>
      <c r="BO5631" s="177" t="s">
        <v>10602</v>
      </c>
      <c r="BU5631" s="177" t="s">
        <v>10601</v>
      </c>
      <c r="BV5631" s="177" t="s">
        <v>636</v>
      </c>
      <c r="BW5631" s="177" t="s">
        <v>10602</v>
      </c>
    </row>
    <row r="5632" spans="51:75" x14ac:dyDescent="0.3">
      <c r="AY5632" s="226" t="e">
        <f>VLOOKUP(C5632,#REF!, 2,FALSE)</f>
        <v>#REF!</v>
      </c>
      <c r="BM5632" s="177" t="s">
        <v>10603</v>
      </c>
      <c r="BN5632" s="177" t="s">
        <v>3005</v>
      </c>
      <c r="BO5632" s="177" t="s">
        <v>10604</v>
      </c>
      <c r="BU5632" s="177" t="s">
        <v>10603</v>
      </c>
      <c r="BV5632" s="177" t="s">
        <v>3005</v>
      </c>
      <c r="BW5632" s="177" t="s">
        <v>10604</v>
      </c>
    </row>
    <row r="5633" spans="51:75" x14ac:dyDescent="0.3">
      <c r="AY5633" s="226" t="e">
        <f>VLOOKUP(C5633,#REF!, 2,FALSE)</f>
        <v>#REF!</v>
      </c>
      <c r="BM5633" s="177" t="s">
        <v>1897</v>
      </c>
      <c r="BN5633" s="177" t="s">
        <v>662</v>
      </c>
      <c r="BO5633" s="177" t="s">
        <v>6671</v>
      </c>
      <c r="BU5633" s="177" t="s">
        <v>1897</v>
      </c>
      <c r="BV5633" s="177" t="s">
        <v>662</v>
      </c>
      <c r="BW5633" s="177" t="s">
        <v>6671</v>
      </c>
    </row>
    <row r="5634" spans="51:75" x14ac:dyDescent="0.3">
      <c r="AY5634" s="226" t="e">
        <f>VLOOKUP(C5634,#REF!, 2,FALSE)</f>
        <v>#REF!</v>
      </c>
      <c r="BM5634" s="177" t="s">
        <v>10605</v>
      </c>
      <c r="BN5634" s="177" t="s">
        <v>778</v>
      </c>
      <c r="BO5634" s="177" t="s">
        <v>10382</v>
      </c>
      <c r="BU5634" s="177" t="s">
        <v>10605</v>
      </c>
      <c r="BV5634" s="177" t="s">
        <v>778</v>
      </c>
      <c r="BW5634" s="177" t="s">
        <v>10382</v>
      </c>
    </row>
    <row r="5635" spans="51:75" x14ac:dyDescent="0.3">
      <c r="AY5635" s="226" t="e">
        <f>VLOOKUP(C5635,#REF!, 2,FALSE)</f>
        <v>#REF!</v>
      </c>
      <c r="BM5635" s="177" t="s">
        <v>10606</v>
      </c>
      <c r="BN5635" s="177" t="s">
        <v>780</v>
      </c>
      <c r="BO5635" s="177" t="s">
        <v>10607</v>
      </c>
      <c r="BU5635" s="177" t="s">
        <v>10606</v>
      </c>
      <c r="BV5635" s="177" t="s">
        <v>780</v>
      </c>
      <c r="BW5635" s="177" t="s">
        <v>10607</v>
      </c>
    </row>
    <row r="5636" spans="51:75" x14ac:dyDescent="0.3">
      <c r="AY5636" s="226" t="e">
        <f>VLOOKUP(C5636,#REF!, 2,FALSE)</f>
        <v>#REF!</v>
      </c>
      <c r="BM5636" s="177" t="s">
        <v>10608</v>
      </c>
      <c r="BN5636" s="177" t="s">
        <v>669</v>
      </c>
      <c r="BO5636" s="177" t="s">
        <v>10609</v>
      </c>
      <c r="BU5636" s="177" t="s">
        <v>10608</v>
      </c>
      <c r="BV5636" s="177" t="s">
        <v>669</v>
      </c>
      <c r="BW5636" s="177" t="s">
        <v>10609</v>
      </c>
    </row>
    <row r="5637" spans="51:75" x14ac:dyDescent="0.3">
      <c r="AY5637" s="226" t="e">
        <f>VLOOKUP(C5637,#REF!, 2,FALSE)</f>
        <v>#REF!</v>
      </c>
      <c r="BM5637" s="177" t="s">
        <v>10610</v>
      </c>
      <c r="BN5637" s="177" t="s">
        <v>666</v>
      </c>
      <c r="BO5637" s="177" t="s">
        <v>6536</v>
      </c>
      <c r="BU5637" s="177" t="s">
        <v>10610</v>
      </c>
      <c r="BV5637" s="177" t="s">
        <v>666</v>
      </c>
      <c r="BW5637" s="177" t="s">
        <v>6536</v>
      </c>
    </row>
    <row r="5638" spans="51:75" x14ac:dyDescent="0.3">
      <c r="AY5638" s="226" t="e">
        <f>VLOOKUP(C5638,#REF!, 2,FALSE)</f>
        <v>#REF!</v>
      </c>
      <c r="BM5638" s="177" t="s">
        <v>10611</v>
      </c>
      <c r="BN5638" s="177" t="s">
        <v>662</v>
      </c>
      <c r="BO5638" s="177" t="s">
        <v>10612</v>
      </c>
      <c r="BU5638" s="177" t="s">
        <v>10611</v>
      </c>
      <c r="BV5638" s="177" t="s">
        <v>662</v>
      </c>
      <c r="BW5638" s="177" t="s">
        <v>10612</v>
      </c>
    </row>
    <row r="5639" spans="51:75" x14ac:dyDescent="0.3">
      <c r="AY5639" s="226" t="e">
        <f>VLOOKUP(C5639,#REF!, 2,FALSE)</f>
        <v>#REF!</v>
      </c>
      <c r="BM5639" s="177" t="s">
        <v>10613</v>
      </c>
      <c r="BN5639" s="177" t="s">
        <v>705</v>
      </c>
      <c r="BO5639" s="177" t="s">
        <v>10614</v>
      </c>
      <c r="BU5639" s="177" t="s">
        <v>10613</v>
      </c>
      <c r="BV5639" s="177" t="s">
        <v>705</v>
      </c>
      <c r="BW5639" s="177" t="s">
        <v>10614</v>
      </c>
    </row>
    <row r="5640" spans="51:75" x14ac:dyDescent="0.3">
      <c r="AY5640" s="226" t="e">
        <f>VLOOKUP(C5640,#REF!, 2,FALSE)</f>
        <v>#REF!</v>
      </c>
      <c r="BM5640" s="177" t="s">
        <v>10615</v>
      </c>
      <c r="BN5640" s="177" t="s">
        <v>657</v>
      </c>
      <c r="BO5640" s="177" t="s">
        <v>2366</v>
      </c>
      <c r="BU5640" s="177" t="s">
        <v>10615</v>
      </c>
      <c r="BV5640" s="177" t="s">
        <v>657</v>
      </c>
      <c r="BW5640" s="177" t="s">
        <v>2366</v>
      </c>
    </row>
    <row r="5641" spans="51:75" x14ac:dyDescent="0.3">
      <c r="AY5641" s="226" t="e">
        <f>VLOOKUP(C5641,#REF!, 2,FALSE)</f>
        <v>#REF!</v>
      </c>
      <c r="BM5641" s="177" t="s">
        <v>10616</v>
      </c>
      <c r="BN5641" s="177" t="s">
        <v>16979</v>
      </c>
      <c r="BO5641" s="177" t="s">
        <v>6505</v>
      </c>
      <c r="BU5641" s="177" t="s">
        <v>10616</v>
      </c>
      <c r="BV5641" s="177" t="s">
        <v>16979</v>
      </c>
      <c r="BW5641" s="177" t="s">
        <v>6505</v>
      </c>
    </row>
    <row r="5642" spans="51:75" x14ac:dyDescent="0.3">
      <c r="AY5642" s="226" t="e">
        <f>VLOOKUP(C5642,#REF!, 2,FALSE)</f>
        <v>#REF!</v>
      </c>
      <c r="BM5642" s="177" t="s">
        <v>1898</v>
      </c>
      <c r="BN5642" s="177" t="s">
        <v>16979</v>
      </c>
      <c r="BO5642" s="177" t="s">
        <v>4068</v>
      </c>
      <c r="BU5642" s="177" t="s">
        <v>1898</v>
      </c>
      <c r="BV5642" s="177" t="s">
        <v>16979</v>
      </c>
      <c r="BW5642" s="177" t="s">
        <v>4068</v>
      </c>
    </row>
    <row r="5643" spans="51:75" x14ac:dyDescent="0.3">
      <c r="AY5643" s="226" t="e">
        <f>VLOOKUP(C5643,#REF!, 2,FALSE)</f>
        <v>#REF!</v>
      </c>
      <c r="BM5643" s="177" t="s">
        <v>10617</v>
      </c>
      <c r="BN5643" s="177" t="s">
        <v>1070</v>
      </c>
      <c r="BO5643" s="177" t="s">
        <v>10560</v>
      </c>
      <c r="BU5643" s="177" t="s">
        <v>10617</v>
      </c>
      <c r="BV5643" s="177" t="s">
        <v>1070</v>
      </c>
      <c r="BW5643" s="177" t="s">
        <v>10560</v>
      </c>
    </row>
    <row r="5644" spans="51:75" x14ac:dyDescent="0.3">
      <c r="AY5644" s="226" t="e">
        <f>VLOOKUP(C5644,#REF!, 2,FALSE)</f>
        <v>#REF!</v>
      </c>
      <c r="BM5644" s="177" t="s">
        <v>10618</v>
      </c>
      <c r="BN5644" s="177" t="s">
        <v>787</v>
      </c>
      <c r="BO5644" s="177" t="s">
        <v>770</v>
      </c>
      <c r="BU5644" s="177" t="s">
        <v>10618</v>
      </c>
      <c r="BV5644" s="177" t="s">
        <v>787</v>
      </c>
      <c r="BW5644" s="177" t="s">
        <v>770</v>
      </c>
    </row>
    <row r="5645" spans="51:75" x14ac:dyDescent="0.3">
      <c r="AY5645" s="226" t="e">
        <f>VLOOKUP(C5645,#REF!, 2,FALSE)</f>
        <v>#REF!</v>
      </c>
      <c r="BM5645" s="177" t="s">
        <v>10619</v>
      </c>
      <c r="BN5645" s="177" t="s">
        <v>3002</v>
      </c>
      <c r="BO5645" s="177" t="s">
        <v>4105</v>
      </c>
      <c r="BU5645" s="177" t="s">
        <v>10619</v>
      </c>
      <c r="BV5645" s="177" t="s">
        <v>3002</v>
      </c>
      <c r="BW5645" s="177" t="s">
        <v>4105</v>
      </c>
    </row>
    <row r="5646" spans="51:75" x14ac:dyDescent="0.3">
      <c r="AY5646" s="226" t="e">
        <f>VLOOKUP(C5646,#REF!, 2,FALSE)</f>
        <v>#REF!</v>
      </c>
      <c r="BM5646" s="177" t="s">
        <v>10620</v>
      </c>
      <c r="BN5646" s="177" t="s">
        <v>631</v>
      </c>
      <c r="BO5646" s="177" t="s">
        <v>4361</v>
      </c>
      <c r="BU5646" s="177" t="s">
        <v>10620</v>
      </c>
      <c r="BV5646" s="177" t="s">
        <v>631</v>
      </c>
      <c r="BW5646" s="177" t="s">
        <v>4361</v>
      </c>
    </row>
    <row r="5647" spans="51:75" x14ac:dyDescent="0.3">
      <c r="AY5647" s="226" t="e">
        <f>VLOOKUP(C5647,#REF!, 2,FALSE)</f>
        <v>#REF!</v>
      </c>
      <c r="BM5647" s="177" t="s">
        <v>10621</v>
      </c>
      <c r="BN5647" s="177" t="s">
        <v>614</v>
      </c>
      <c r="BO5647" s="177" t="s">
        <v>1197</v>
      </c>
      <c r="BU5647" s="177" t="s">
        <v>10621</v>
      </c>
      <c r="BV5647" s="177" t="s">
        <v>614</v>
      </c>
      <c r="BW5647" s="177" t="s">
        <v>1197</v>
      </c>
    </row>
    <row r="5648" spans="51:75" x14ac:dyDescent="0.3">
      <c r="AY5648" s="226" t="e">
        <f>VLOOKUP(C5648,#REF!, 2,FALSE)</f>
        <v>#REF!</v>
      </c>
      <c r="BM5648" s="177" t="s">
        <v>10622</v>
      </c>
      <c r="BN5648" s="177" t="s">
        <v>862</v>
      </c>
      <c r="BO5648" s="177" t="s">
        <v>1867</v>
      </c>
      <c r="BU5648" s="177" t="s">
        <v>10622</v>
      </c>
      <c r="BV5648" s="177" t="s">
        <v>862</v>
      </c>
      <c r="BW5648" s="177" t="s">
        <v>1867</v>
      </c>
    </row>
    <row r="5649" spans="51:75" x14ac:dyDescent="0.3">
      <c r="AY5649" s="226" t="e">
        <f>VLOOKUP(C5649,#REF!, 2,FALSE)</f>
        <v>#REF!</v>
      </c>
      <c r="BM5649" s="177" t="s">
        <v>10623</v>
      </c>
      <c r="BN5649" s="177" t="s">
        <v>16979</v>
      </c>
      <c r="BO5649" s="177" t="s">
        <v>10624</v>
      </c>
      <c r="BU5649" s="177" t="s">
        <v>10623</v>
      </c>
      <c r="BV5649" s="177" t="s">
        <v>16979</v>
      </c>
      <c r="BW5649" s="177" t="s">
        <v>10624</v>
      </c>
    </row>
    <row r="5650" spans="51:75" x14ac:dyDescent="0.3">
      <c r="AY5650" s="226" t="e">
        <f>VLOOKUP(C5650,#REF!, 2,FALSE)</f>
        <v>#REF!</v>
      </c>
      <c r="BM5650" s="177" t="s">
        <v>10625</v>
      </c>
      <c r="BN5650" s="177" t="s">
        <v>655</v>
      </c>
      <c r="BO5650" s="177" t="s">
        <v>7532</v>
      </c>
      <c r="BU5650" s="177" t="s">
        <v>10625</v>
      </c>
      <c r="BV5650" s="177" t="s">
        <v>655</v>
      </c>
      <c r="BW5650" s="177" t="s">
        <v>7532</v>
      </c>
    </row>
    <row r="5651" spans="51:75" x14ac:dyDescent="0.3">
      <c r="AY5651" s="226" t="e">
        <f>VLOOKUP(C5651,#REF!, 2,FALSE)</f>
        <v>#REF!</v>
      </c>
      <c r="BM5651" s="177" t="s">
        <v>1899</v>
      </c>
      <c r="BN5651" s="177" t="s">
        <v>736</v>
      </c>
      <c r="BO5651" s="177" t="s">
        <v>1262</v>
      </c>
      <c r="BU5651" s="177" t="s">
        <v>1899</v>
      </c>
      <c r="BV5651" s="177" t="s">
        <v>736</v>
      </c>
      <c r="BW5651" s="177" t="s">
        <v>1262</v>
      </c>
    </row>
    <row r="5652" spans="51:75" x14ac:dyDescent="0.3">
      <c r="AY5652" s="226" t="e">
        <f>VLOOKUP(C5652,#REF!, 2,FALSE)</f>
        <v>#REF!</v>
      </c>
      <c r="BM5652" s="177" t="s">
        <v>10626</v>
      </c>
      <c r="BN5652" s="177" t="s">
        <v>862</v>
      </c>
      <c r="BO5652" s="177" t="s">
        <v>10627</v>
      </c>
      <c r="BU5652" s="177" t="s">
        <v>10626</v>
      </c>
      <c r="BV5652" s="177" t="s">
        <v>862</v>
      </c>
      <c r="BW5652" s="177" t="s">
        <v>10627</v>
      </c>
    </row>
    <row r="5653" spans="51:75" x14ac:dyDescent="0.3">
      <c r="AY5653" s="226" t="e">
        <f>VLOOKUP(C5653,#REF!, 2,FALSE)</f>
        <v>#REF!</v>
      </c>
      <c r="BM5653" s="177" t="s">
        <v>10629</v>
      </c>
      <c r="BN5653" s="177" t="s">
        <v>700</v>
      </c>
      <c r="BO5653" s="177" t="s">
        <v>5356</v>
      </c>
      <c r="BU5653" s="177" t="s">
        <v>10629</v>
      </c>
      <c r="BV5653" s="177" t="s">
        <v>700</v>
      </c>
      <c r="BW5653" s="177" t="s">
        <v>5356</v>
      </c>
    </row>
    <row r="5654" spans="51:75" x14ac:dyDescent="0.3">
      <c r="AY5654" s="226" t="e">
        <f>VLOOKUP(C5654,#REF!, 2,FALSE)</f>
        <v>#REF!</v>
      </c>
      <c r="BM5654" s="177" t="s">
        <v>10630</v>
      </c>
      <c r="BN5654" s="177" t="s">
        <v>625</v>
      </c>
      <c r="BO5654" s="177" t="s">
        <v>10631</v>
      </c>
      <c r="BU5654" s="177" t="s">
        <v>10630</v>
      </c>
      <c r="BV5654" s="177" t="s">
        <v>625</v>
      </c>
      <c r="BW5654" s="177" t="s">
        <v>10631</v>
      </c>
    </row>
    <row r="5655" spans="51:75" x14ac:dyDescent="0.3">
      <c r="AY5655" s="226" t="e">
        <f>VLOOKUP(C5655,#REF!, 2,FALSE)</f>
        <v>#REF!</v>
      </c>
      <c r="BM5655" s="177" t="s">
        <v>1900</v>
      </c>
      <c r="BN5655" s="177" t="s">
        <v>719</v>
      </c>
      <c r="BO5655" s="177" t="s">
        <v>8247</v>
      </c>
      <c r="BU5655" s="177" t="s">
        <v>1900</v>
      </c>
      <c r="BV5655" s="177" t="s">
        <v>719</v>
      </c>
      <c r="BW5655" s="177" t="s">
        <v>8247</v>
      </c>
    </row>
    <row r="5656" spans="51:75" x14ac:dyDescent="0.3">
      <c r="AY5656" s="226" t="e">
        <f>VLOOKUP(C5656,#REF!, 2,FALSE)</f>
        <v>#REF!</v>
      </c>
      <c r="BM5656" s="177" t="s">
        <v>10632</v>
      </c>
      <c r="BN5656" s="177" t="s">
        <v>625</v>
      </c>
      <c r="BO5656" s="177" t="s">
        <v>1455</v>
      </c>
      <c r="BU5656" s="177" t="s">
        <v>10632</v>
      </c>
      <c r="BV5656" s="177" t="s">
        <v>625</v>
      </c>
      <c r="BW5656" s="177" t="s">
        <v>1455</v>
      </c>
    </row>
    <row r="5657" spans="51:75" x14ac:dyDescent="0.3">
      <c r="AY5657" s="226" t="e">
        <f>VLOOKUP(C5657,#REF!, 2,FALSE)</f>
        <v>#REF!</v>
      </c>
      <c r="BM5657" s="177" t="s">
        <v>10633</v>
      </c>
      <c r="BN5657" s="177" t="s">
        <v>3083</v>
      </c>
      <c r="BO5657" s="177" t="s">
        <v>10634</v>
      </c>
      <c r="BU5657" s="177" t="s">
        <v>10633</v>
      </c>
      <c r="BV5657" s="177" t="s">
        <v>3083</v>
      </c>
      <c r="BW5657" s="177" t="s">
        <v>10634</v>
      </c>
    </row>
    <row r="5658" spans="51:75" x14ac:dyDescent="0.3">
      <c r="AY5658" s="226" t="e">
        <f>VLOOKUP(C5658,#REF!, 2,FALSE)</f>
        <v>#REF!</v>
      </c>
      <c r="BM5658" s="177" t="s">
        <v>10635</v>
      </c>
      <c r="BN5658" s="177" t="s">
        <v>780</v>
      </c>
      <c r="BO5658" s="177" t="s">
        <v>10636</v>
      </c>
      <c r="BU5658" s="177" t="s">
        <v>10635</v>
      </c>
      <c r="BV5658" s="177" t="s">
        <v>780</v>
      </c>
      <c r="BW5658" s="177" t="s">
        <v>10636</v>
      </c>
    </row>
    <row r="5659" spans="51:75" x14ac:dyDescent="0.3">
      <c r="AY5659" s="226" t="e">
        <f>VLOOKUP(C5659,#REF!, 2,FALSE)</f>
        <v>#REF!</v>
      </c>
      <c r="BM5659" s="177" t="s">
        <v>1901</v>
      </c>
      <c r="BN5659" s="177" t="s">
        <v>783</v>
      </c>
      <c r="BO5659" s="177" t="s">
        <v>10637</v>
      </c>
      <c r="BU5659" s="177" t="s">
        <v>1901</v>
      </c>
      <c r="BV5659" s="177" t="s">
        <v>783</v>
      </c>
      <c r="BW5659" s="177" t="s">
        <v>10637</v>
      </c>
    </row>
    <row r="5660" spans="51:75" x14ac:dyDescent="0.3">
      <c r="AY5660" s="226" t="e">
        <f>VLOOKUP(C5660,#REF!, 2,FALSE)</f>
        <v>#REF!</v>
      </c>
      <c r="BM5660" s="177" t="s">
        <v>10638</v>
      </c>
      <c r="BN5660" s="177" t="s">
        <v>614</v>
      </c>
      <c r="BO5660" s="177" t="s">
        <v>2165</v>
      </c>
      <c r="BU5660" s="177" t="s">
        <v>10638</v>
      </c>
      <c r="BV5660" s="177" t="s">
        <v>614</v>
      </c>
      <c r="BW5660" s="177" t="s">
        <v>2165</v>
      </c>
    </row>
    <row r="5661" spans="51:75" x14ac:dyDescent="0.3">
      <c r="AY5661" s="226" t="e">
        <f>VLOOKUP(C5661,#REF!, 2,FALSE)</f>
        <v>#REF!</v>
      </c>
      <c r="BM5661" s="177" t="s">
        <v>10639</v>
      </c>
      <c r="BN5661" s="177" t="s">
        <v>926</v>
      </c>
      <c r="BO5661" s="177" t="s">
        <v>1337</v>
      </c>
      <c r="BU5661" s="177" t="s">
        <v>10639</v>
      </c>
      <c r="BV5661" s="177" t="s">
        <v>926</v>
      </c>
      <c r="BW5661" s="177" t="s">
        <v>1337</v>
      </c>
    </row>
    <row r="5662" spans="51:75" x14ac:dyDescent="0.3">
      <c r="AY5662" s="226" t="e">
        <f>VLOOKUP(C5662,#REF!, 2,FALSE)</f>
        <v>#REF!</v>
      </c>
      <c r="BM5662" s="177" t="s">
        <v>10641</v>
      </c>
      <c r="BN5662" s="177" t="s">
        <v>841</v>
      </c>
      <c r="BO5662" s="177" t="s">
        <v>7890</v>
      </c>
      <c r="BU5662" s="177" t="s">
        <v>10641</v>
      </c>
      <c r="BV5662" s="177" t="s">
        <v>841</v>
      </c>
      <c r="BW5662" s="177" t="s">
        <v>7890</v>
      </c>
    </row>
    <row r="5663" spans="51:75" x14ac:dyDescent="0.3">
      <c r="AY5663" s="226" t="e">
        <f>VLOOKUP(C5663,#REF!, 2,FALSE)</f>
        <v>#REF!</v>
      </c>
      <c r="BM5663" s="177" t="s">
        <v>10642</v>
      </c>
      <c r="BN5663" s="177" t="s">
        <v>926</v>
      </c>
      <c r="BO5663" s="177" t="s">
        <v>10643</v>
      </c>
      <c r="BU5663" s="177" t="s">
        <v>10642</v>
      </c>
      <c r="BV5663" s="177" t="s">
        <v>926</v>
      </c>
      <c r="BW5663" s="177" t="s">
        <v>10643</v>
      </c>
    </row>
    <row r="5664" spans="51:75" x14ac:dyDescent="0.3">
      <c r="AY5664" s="226" t="e">
        <f>VLOOKUP(C5664,#REF!, 2,FALSE)</f>
        <v>#REF!</v>
      </c>
      <c r="BM5664" s="177" t="s">
        <v>10644</v>
      </c>
      <c r="BN5664" s="177" t="s">
        <v>3245</v>
      </c>
      <c r="BO5664" s="177" t="s">
        <v>10645</v>
      </c>
      <c r="BU5664" s="177" t="s">
        <v>10644</v>
      </c>
      <c r="BV5664" s="177" t="s">
        <v>3245</v>
      </c>
      <c r="BW5664" s="177" t="s">
        <v>10645</v>
      </c>
    </row>
    <row r="5665" spans="51:75" x14ac:dyDescent="0.3">
      <c r="AY5665" s="226" t="e">
        <f>VLOOKUP(C5665,#REF!, 2,FALSE)</f>
        <v>#REF!</v>
      </c>
      <c r="BM5665" s="177" t="s">
        <v>10646</v>
      </c>
      <c r="BN5665" s="177" t="s">
        <v>940</v>
      </c>
      <c r="BO5665" s="177" t="s">
        <v>2717</v>
      </c>
      <c r="BU5665" s="177" t="s">
        <v>10646</v>
      </c>
      <c r="BV5665" s="177" t="s">
        <v>940</v>
      </c>
      <c r="BW5665" s="177" t="s">
        <v>2717</v>
      </c>
    </row>
    <row r="5666" spans="51:75" x14ac:dyDescent="0.3">
      <c r="AY5666" s="226" t="e">
        <f>VLOOKUP(C5666,#REF!, 2,FALSE)</f>
        <v>#REF!</v>
      </c>
      <c r="BM5666" s="177" t="s">
        <v>10647</v>
      </c>
      <c r="BN5666" s="177" t="s">
        <v>787</v>
      </c>
      <c r="BO5666" s="177" t="s">
        <v>10648</v>
      </c>
      <c r="BU5666" s="177" t="s">
        <v>10647</v>
      </c>
      <c r="BV5666" s="177" t="s">
        <v>787</v>
      </c>
      <c r="BW5666" s="177" t="s">
        <v>10648</v>
      </c>
    </row>
    <row r="5667" spans="51:75" x14ac:dyDescent="0.3">
      <c r="AY5667" s="226" t="e">
        <f>VLOOKUP(C5667,#REF!, 2,FALSE)</f>
        <v>#REF!</v>
      </c>
      <c r="BM5667" s="177" t="s">
        <v>10650</v>
      </c>
      <c r="BN5667" s="177" t="s">
        <v>3245</v>
      </c>
      <c r="BO5667" s="177" t="s">
        <v>4450</v>
      </c>
      <c r="BU5667" s="177" t="s">
        <v>10650</v>
      </c>
      <c r="BV5667" s="177" t="s">
        <v>3245</v>
      </c>
      <c r="BW5667" s="177" t="s">
        <v>4450</v>
      </c>
    </row>
    <row r="5668" spans="51:75" x14ac:dyDescent="0.3">
      <c r="AY5668" s="226" t="e">
        <f>VLOOKUP(C5668,#REF!, 2,FALSE)</f>
        <v>#REF!</v>
      </c>
      <c r="BM5668" s="177" t="s">
        <v>10651</v>
      </c>
      <c r="BN5668" s="177" t="s">
        <v>636</v>
      </c>
      <c r="BO5668" s="177" t="s">
        <v>7528</v>
      </c>
      <c r="BU5668" s="177" t="s">
        <v>10651</v>
      </c>
      <c r="BV5668" s="177" t="s">
        <v>636</v>
      </c>
      <c r="BW5668" s="177" t="s">
        <v>7528</v>
      </c>
    </row>
    <row r="5669" spans="51:75" x14ac:dyDescent="0.3">
      <c r="AY5669" s="226" t="e">
        <f>VLOOKUP(C5669,#REF!, 2,FALSE)</f>
        <v>#REF!</v>
      </c>
      <c r="BM5669" s="177" t="s">
        <v>10652</v>
      </c>
      <c r="BN5669" s="177" t="s">
        <v>655</v>
      </c>
      <c r="BO5669" s="177" t="s">
        <v>10653</v>
      </c>
      <c r="BU5669" s="177" t="s">
        <v>10652</v>
      </c>
      <c r="BV5669" s="177" t="s">
        <v>655</v>
      </c>
      <c r="BW5669" s="177" t="s">
        <v>10653</v>
      </c>
    </row>
    <row r="5670" spans="51:75" x14ac:dyDescent="0.3">
      <c r="AY5670" s="226" t="e">
        <f>VLOOKUP(C5670,#REF!, 2,FALSE)</f>
        <v>#REF!</v>
      </c>
      <c r="BM5670" s="177" t="s">
        <v>10654</v>
      </c>
      <c r="BN5670" s="177" t="s">
        <v>637</v>
      </c>
      <c r="BO5670" s="177" t="s">
        <v>770</v>
      </c>
      <c r="BU5670" s="177" t="s">
        <v>10654</v>
      </c>
      <c r="BV5670" s="177" t="s">
        <v>637</v>
      </c>
      <c r="BW5670" s="177" t="s">
        <v>770</v>
      </c>
    </row>
    <row r="5671" spans="51:75" x14ac:dyDescent="0.3">
      <c r="AY5671" s="226" t="e">
        <f>VLOOKUP(C5671,#REF!, 2,FALSE)</f>
        <v>#REF!</v>
      </c>
      <c r="BM5671" s="177" t="s">
        <v>10655</v>
      </c>
      <c r="BN5671" s="177" t="s">
        <v>3245</v>
      </c>
      <c r="BO5671" s="177" t="s">
        <v>10285</v>
      </c>
      <c r="BU5671" s="177" t="s">
        <v>10655</v>
      </c>
      <c r="BV5671" s="177" t="s">
        <v>3245</v>
      </c>
      <c r="BW5671" s="177" t="s">
        <v>10285</v>
      </c>
    </row>
    <row r="5672" spans="51:75" x14ac:dyDescent="0.3">
      <c r="AY5672" s="226" t="e">
        <f>VLOOKUP(C5672,#REF!, 2,FALSE)</f>
        <v>#REF!</v>
      </c>
      <c r="BM5672" s="177" t="s">
        <v>10657</v>
      </c>
      <c r="BN5672" s="177" t="s">
        <v>612</v>
      </c>
      <c r="BO5672" s="177" t="s">
        <v>9760</v>
      </c>
      <c r="BU5672" s="177" t="s">
        <v>10657</v>
      </c>
      <c r="BV5672" s="177" t="s">
        <v>612</v>
      </c>
      <c r="BW5672" s="177" t="s">
        <v>9760</v>
      </c>
    </row>
    <row r="5673" spans="51:75" x14ac:dyDescent="0.3">
      <c r="AY5673" s="226" t="e">
        <f>VLOOKUP(C5673,#REF!, 2,FALSE)</f>
        <v>#REF!</v>
      </c>
      <c r="BM5673" s="177" t="s">
        <v>10658</v>
      </c>
      <c r="BN5673" s="177" t="s">
        <v>612</v>
      </c>
      <c r="BO5673" s="177" t="s">
        <v>770</v>
      </c>
      <c r="BU5673" s="177" t="s">
        <v>10658</v>
      </c>
      <c r="BV5673" s="177" t="s">
        <v>612</v>
      </c>
      <c r="BW5673" s="177" t="s">
        <v>770</v>
      </c>
    </row>
    <row r="5674" spans="51:75" x14ac:dyDescent="0.3">
      <c r="AY5674" s="226" t="e">
        <f>VLOOKUP(C5674,#REF!, 2,FALSE)</f>
        <v>#REF!</v>
      </c>
      <c r="BM5674" s="177" t="s">
        <v>10660</v>
      </c>
      <c r="BN5674" s="177" t="s">
        <v>619</v>
      </c>
      <c r="BO5674" s="177" t="s">
        <v>3012</v>
      </c>
      <c r="BU5674" s="177" t="s">
        <v>10660</v>
      </c>
      <c r="BV5674" s="177" t="s">
        <v>619</v>
      </c>
      <c r="BW5674" s="177" t="s">
        <v>3012</v>
      </c>
    </row>
    <row r="5675" spans="51:75" x14ac:dyDescent="0.3">
      <c r="AY5675" s="226" t="e">
        <f>VLOOKUP(C5675,#REF!, 2,FALSE)</f>
        <v>#REF!</v>
      </c>
      <c r="BM5675" s="177" t="s">
        <v>10661</v>
      </c>
      <c r="BN5675" s="177" t="s">
        <v>663</v>
      </c>
      <c r="BO5675" s="177" t="s">
        <v>992</v>
      </c>
      <c r="BU5675" s="177" t="s">
        <v>10661</v>
      </c>
      <c r="BV5675" s="177" t="s">
        <v>663</v>
      </c>
      <c r="BW5675" s="177" t="s">
        <v>992</v>
      </c>
    </row>
    <row r="5676" spans="51:75" x14ac:dyDescent="0.3">
      <c r="AY5676" s="226" t="e">
        <f>VLOOKUP(C5676,#REF!, 2,FALSE)</f>
        <v>#REF!</v>
      </c>
      <c r="BM5676" s="177" t="s">
        <v>10662</v>
      </c>
      <c r="BN5676" s="177" t="s">
        <v>841</v>
      </c>
      <c r="BO5676" s="177" t="s">
        <v>10663</v>
      </c>
      <c r="BU5676" s="177" t="s">
        <v>10662</v>
      </c>
      <c r="BV5676" s="177" t="s">
        <v>841</v>
      </c>
      <c r="BW5676" s="177" t="s">
        <v>10663</v>
      </c>
    </row>
    <row r="5677" spans="51:75" x14ac:dyDescent="0.3">
      <c r="AY5677" s="226" t="e">
        <f>VLOOKUP(C5677,#REF!, 2,FALSE)</f>
        <v>#REF!</v>
      </c>
      <c r="BM5677" s="177" t="s">
        <v>10664</v>
      </c>
      <c r="BN5677" s="177" t="s">
        <v>666</v>
      </c>
      <c r="BO5677" s="177" t="s">
        <v>10665</v>
      </c>
      <c r="BU5677" s="177" t="s">
        <v>10664</v>
      </c>
      <c r="BV5677" s="177" t="s">
        <v>666</v>
      </c>
      <c r="BW5677" s="177" t="s">
        <v>10665</v>
      </c>
    </row>
    <row r="5678" spans="51:75" x14ac:dyDescent="0.3">
      <c r="AY5678" s="226" t="e">
        <f>VLOOKUP(C5678,#REF!, 2,FALSE)</f>
        <v>#REF!</v>
      </c>
      <c r="BM5678" s="177" t="s">
        <v>2960</v>
      </c>
      <c r="BN5678" s="177" t="s">
        <v>1070</v>
      </c>
      <c r="BO5678" s="177" t="s">
        <v>10666</v>
      </c>
      <c r="BU5678" s="177" t="s">
        <v>2960</v>
      </c>
      <c r="BV5678" s="177" t="s">
        <v>1070</v>
      </c>
      <c r="BW5678" s="177" t="s">
        <v>10666</v>
      </c>
    </row>
    <row r="5679" spans="51:75" x14ac:dyDescent="0.3">
      <c r="AY5679" s="226" t="e">
        <f>VLOOKUP(C5679,#REF!, 2,FALSE)</f>
        <v>#REF!</v>
      </c>
      <c r="BM5679" s="177" t="s">
        <v>1914</v>
      </c>
      <c r="BN5679" s="177" t="s">
        <v>1070</v>
      </c>
      <c r="BO5679" s="177" t="s">
        <v>10667</v>
      </c>
      <c r="BU5679" s="177" t="s">
        <v>1914</v>
      </c>
      <c r="BV5679" s="177" t="s">
        <v>1070</v>
      </c>
      <c r="BW5679" s="177" t="s">
        <v>10667</v>
      </c>
    </row>
    <row r="5680" spans="51:75" x14ac:dyDescent="0.3">
      <c r="AY5680" s="226" t="e">
        <f>VLOOKUP(C5680,#REF!, 2,FALSE)</f>
        <v>#REF!</v>
      </c>
      <c r="BM5680" s="177" t="s">
        <v>10668</v>
      </c>
      <c r="BN5680" s="177" t="s">
        <v>1070</v>
      </c>
      <c r="BO5680" s="177" t="s">
        <v>8599</v>
      </c>
      <c r="BU5680" s="177" t="s">
        <v>10668</v>
      </c>
      <c r="BV5680" s="177" t="s">
        <v>1070</v>
      </c>
      <c r="BW5680" s="177" t="s">
        <v>8599</v>
      </c>
    </row>
    <row r="5681" spans="51:75" x14ac:dyDescent="0.3">
      <c r="AY5681" s="226" t="e">
        <f>VLOOKUP(C5681,#REF!, 2,FALSE)</f>
        <v>#REF!</v>
      </c>
      <c r="BM5681" s="177" t="s">
        <v>10669</v>
      </c>
      <c r="BN5681" s="177" t="s">
        <v>636</v>
      </c>
      <c r="BO5681" s="177" t="s">
        <v>10670</v>
      </c>
      <c r="BU5681" s="177" t="s">
        <v>10669</v>
      </c>
      <c r="BV5681" s="177" t="s">
        <v>636</v>
      </c>
      <c r="BW5681" s="177" t="s">
        <v>10670</v>
      </c>
    </row>
    <row r="5682" spans="51:75" x14ac:dyDescent="0.3">
      <c r="AY5682" s="226" t="e">
        <f>VLOOKUP(C5682,#REF!, 2,FALSE)</f>
        <v>#REF!</v>
      </c>
      <c r="BM5682" s="177" t="s">
        <v>10671</v>
      </c>
      <c r="BN5682" s="177" t="s">
        <v>3045</v>
      </c>
      <c r="BO5682" s="177" t="s">
        <v>10672</v>
      </c>
      <c r="BU5682" s="177" t="s">
        <v>10671</v>
      </c>
      <c r="BV5682" s="177" t="s">
        <v>3045</v>
      </c>
      <c r="BW5682" s="177" t="s">
        <v>10672</v>
      </c>
    </row>
    <row r="5683" spans="51:75" x14ac:dyDescent="0.3">
      <c r="AY5683" s="226" t="e">
        <f>VLOOKUP(C5683,#REF!, 2,FALSE)</f>
        <v>#REF!</v>
      </c>
      <c r="BM5683" s="177" t="s">
        <v>10674</v>
      </c>
      <c r="BN5683" s="177" t="s">
        <v>3045</v>
      </c>
      <c r="BO5683" s="177" t="s">
        <v>10675</v>
      </c>
      <c r="BU5683" s="177" t="s">
        <v>10674</v>
      </c>
      <c r="BV5683" s="177" t="s">
        <v>3045</v>
      </c>
      <c r="BW5683" s="177" t="s">
        <v>10675</v>
      </c>
    </row>
    <row r="5684" spans="51:75" x14ac:dyDescent="0.3">
      <c r="AY5684" s="226" t="e">
        <f>VLOOKUP(C5684,#REF!, 2,FALSE)</f>
        <v>#REF!</v>
      </c>
      <c r="BM5684" s="177" t="s">
        <v>10676</v>
      </c>
      <c r="BN5684" s="177" t="s">
        <v>703</v>
      </c>
      <c r="BO5684" s="177" t="s">
        <v>10636</v>
      </c>
      <c r="BU5684" s="177" t="s">
        <v>10676</v>
      </c>
      <c r="BV5684" s="177" t="s">
        <v>703</v>
      </c>
      <c r="BW5684" s="177" t="s">
        <v>10636</v>
      </c>
    </row>
    <row r="5685" spans="51:75" x14ac:dyDescent="0.3">
      <c r="AY5685" s="226" t="e">
        <f>VLOOKUP(C5685,#REF!, 2,FALSE)</f>
        <v>#REF!</v>
      </c>
      <c r="BM5685" s="177" t="s">
        <v>10677</v>
      </c>
      <c r="BN5685" s="177" t="s">
        <v>625</v>
      </c>
      <c r="BO5685" s="177" t="s">
        <v>10678</v>
      </c>
      <c r="BU5685" s="177" t="s">
        <v>10677</v>
      </c>
      <c r="BV5685" s="177" t="s">
        <v>625</v>
      </c>
      <c r="BW5685" s="177" t="s">
        <v>10678</v>
      </c>
    </row>
    <row r="5686" spans="51:75" x14ac:dyDescent="0.3">
      <c r="AY5686" s="226" t="e">
        <f>VLOOKUP(C5686,#REF!, 2,FALSE)</f>
        <v>#REF!</v>
      </c>
      <c r="BM5686" s="177" t="s">
        <v>2950</v>
      </c>
      <c r="BN5686" s="177" t="s">
        <v>803</v>
      </c>
      <c r="BO5686" s="177" t="s">
        <v>6402</v>
      </c>
      <c r="BU5686" s="177" t="s">
        <v>2950</v>
      </c>
      <c r="BV5686" s="177" t="s">
        <v>803</v>
      </c>
      <c r="BW5686" s="177" t="s">
        <v>6402</v>
      </c>
    </row>
    <row r="5687" spans="51:75" x14ac:dyDescent="0.3">
      <c r="AY5687" s="226" t="e">
        <f>VLOOKUP(C5687,#REF!, 2,FALSE)</f>
        <v>#REF!</v>
      </c>
      <c r="BM5687" s="177" t="s">
        <v>10679</v>
      </c>
      <c r="BN5687" s="177" t="s">
        <v>771</v>
      </c>
      <c r="BO5687" s="177" t="s">
        <v>10680</v>
      </c>
      <c r="BU5687" s="177" t="s">
        <v>10679</v>
      </c>
      <c r="BV5687" s="177" t="s">
        <v>771</v>
      </c>
      <c r="BW5687" s="177" t="s">
        <v>10680</v>
      </c>
    </row>
    <row r="5688" spans="51:75" x14ac:dyDescent="0.3">
      <c r="AY5688" s="226" t="e">
        <f>VLOOKUP(C5688,#REF!, 2,FALSE)</f>
        <v>#REF!</v>
      </c>
      <c r="BM5688" s="177" t="s">
        <v>10681</v>
      </c>
      <c r="BN5688" s="177" t="s">
        <v>736</v>
      </c>
      <c r="BO5688" s="177" t="s">
        <v>770</v>
      </c>
      <c r="BU5688" s="177" t="s">
        <v>10681</v>
      </c>
      <c r="BV5688" s="177" t="s">
        <v>736</v>
      </c>
      <c r="BW5688" s="177" t="s">
        <v>770</v>
      </c>
    </row>
    <row r="5689" spans="51:75" x14ac:dyDescent="0.3">
      <c r="AY5689" s="226" t="e">
        <f>VLOOKUP(C5689,#REF!, 2,FALSE)</f>
        <v>#REF!</v>
      </c>
      <c r="BM5689" s="177" t="s">
        <v>10682</v>
      </c>
      <c r="BN5689" s="177" t="s">
        <v>1013</v>
      </c>
      <c r="BO5689" s="177" t="s">
        <v>10683</v>
      </c>
      <c r="BU5689" s="177" t="s">
        <v>10682</v>
      </c>
      <c r="BV5689" s="177" t="s">
        <v>1013</v>
      </c>
      <c r="BW5689" s="177" t="s">
        <v>10683</v>
      </c>
    </row>
    <row r="5690" spans="51:75" x14ac:dyDescent="0.3">
      <c r="AY5690" s="226" t="e">
        <f>VLOOKUP(C5690,#REF!, 2,FALSE)</f>
        <v>#REF!</v>
      </c>
      <c r="BM5690" s="177" t="s">
        <v>10684</v>
      </c>
      <c r="BN5690" s="177" t="s">
        <v>657</v>
      </c>
      <c r="BO5690" s="177" t="s">
        <v>10685</v>
      </c>
      <c r="BU5690" s="177" t="s">
        <v>10684</v>
      </c>
      <c r="BV5690" s="177" t="s">
        <v>657</v>
      </c>
      <c r="BW5690" s="177" t="s">
        <v>10685</v>
      </c>
    </row>
    <row r="5691" spans="51:75" x14ac:dyDescent="0.3">
      <c r="AY5691" s="226" t="e">
        <f>VLOOKUP(C5691,#REF!, 2,FALSE)</f>
        <v>#REF!</v>
      </c>
      <c r="BM5691" s="177" t="s">
        <v>10686</v>
      </c>
      <c r="BN5691" s="177" t="s">
        <v>928</v>
      </c>
      <c r="BO5691" s="177" t="s">
        <v>10687</v>
      </c>
      <c r="BU5691" s="177" t="s">
        <v>10686</v>
      </c>
      <c r="BV5691" s="177" t="s">
        <v>928</v>
      </c>
      <c r="BW5691" s="177" t="s">
        <v>10687</v>
      </c>
    </row>
    <row r="5692" spans="51:75" x14ac:dyDescent="0.3">
      <c r="AY5692" s="226" t="e">
        <f>VLOOKUP(C5692,#REF!, 2,FALSE)</f>
        <v>#REF!</v>
      </c>
      <c r="BM5692" s="177" t="s">
        <v>10688</v>
      </c>
      <c r="BN5692" s="177" t="s">
        <v>731</v>
      </c>
      <c r="BO5692" s="177" t="s">
        <v>6187</v>
      </c>
      <c r="BU5692" s="177" t="s">
        <v>10688</v>
      </c>
      <c r="BV5692" s="177" t="s">
        <v>731</v>
      </c>
      <c r="BW5692" s="177" t="s">
        <v>6187</v>
      </c>
    </row>
    <row r="5693" spans="51:75" x14ac:dyDescent="0.3">
      <c r="AY5693" s="226" t="e">
        <f>VLOOKUP(C5693,#REF!, 2,FALSE)</f>
        <v>#REF!</v>
      </c>
      <c r="BM5693" s="177" t="s">
        <v>10690</v>
      </c>
      <c r="BN5693" s="177" t="s">
        <v>16979</v>
      </c>
      <c r="BO5693" s="177" t="s">
        <v>8774</v>
      </c>
      <c r="BU5693" s="177" t="s">
        <v>10690</v>
      </c>
      <c r="BV5693" s="177" t="s">
        <v>16979</v>
      </c>
      <c r="BW5693" s="177" t="s">
        <v>8774</v>
      </c>
    </row>
    <row r="5694" spans="51:75" x14ac:dyDescent="0.3">
      <c r="AY5694" s="226" t="e">
        <f>VLOOKUP(C5694,#REF!, 2,FALSE)</f>
        <v>#REF!</v>
      </c>
      <c r="BM5694" s="177" t="s">
        <v>10691</v>
      </c>
      <c r="BN5694" s="177" t="s">
        <v>771</v>
      </c>
      <c r="BO5694" s="177" t="s">
        <v>2967</v>
      </c>
      <c r="BU5694" s="177" t="s">
        <v>10691</v>
      </c>
      <c r="BV5694" s="177" t="s">
        <v>771</v>
      </c>
      <c r="BW5694" s="177" t="s">
        <v>2967</v>
      </c>
    </row>
    <row r="5695" spans="51:75" x14ac:dyDescent="0.3">
      <c r="AY5695" s="226" t="e">
        <f>VLOOKUP(C5695,#REF!, 2,FALSE)</f>
        <v>#REF!</v>
      </c>
      <c r="BM5695" s="177" t="s">
        <v>10692</v>
      </c>
      <c r="BN5695" s="177" t="s">
        <v>663</v>
      </c>
      <c r="BO5695" s="177" t="s">
        <v>770</v>
      </c>
      <c r="BU5695" s="177" t="s">
        <v>10692</v>
      </c>
      <c r="BV5695" s="177" t="s">
        <v>663</v>
      </c>
      <c r="BW5695" s="177" t="s">
        <v>770</v>
      </c>
    </row>
    <row r="5696" spans="51:75" x14ac:dyDescent="0.3">
      <c r="AY5696" s="226" t="e">
        <f>VLOOKUP(C5696,#REF!, 2,FALSE)</f>
        <v>#REF!</v>
      </c>
      <c r="BM5696" s="177" t="s">
        <v>10693</v>
      </c>
      <c r="BN5696" s="177" t="s">
        <v>1070</v>
      </c>
      <c r="BO5696" s="177" t="s">
        <v>10694</v>
      </c>
      <c r="BU5696" s="177" t="s">
        <v>10693</v>
      </c>
      <c r="BV5696" s="177" t="s">
        <v>1070</v>
      </c>
      <c r="BW5696" s="177" t="s">
        <v>10694</v>
      </c>
    </row>
    <row r="5697" spans="51:75" x14ac:dyDescent="0.3">
      <c r="AY5697" s="226" t="e">
        <f>VLOOKUP(C5697,#REF!, 2,FALSE)</f>
        <v>#REF!</v>
      </c>
      <c r="BM5697" s="177" t="s">
        <v>10695</v>
      </c>
      <c r="BN5697" s="177" t="s">
        <v>778</v>
      </c>
      <c r="BO5697" s="177" t="s">
        <v>10696</v>
      </c>
      <c r="BU5697" s="177" t="s">
        <v>10695</v>
      </c>
      <c r="BV5697" s="177" t="s">
        <v>778</v>
      </c>
      <c r="BW5697" s="177" t="s">
        <v>10696</v>
      </c>
    </row>
    <row r="5698" spans="51:75" x14ac:dyDescent="0.3">
      <c r="AY5698" s="226" t="e">
        <f>VLOOKUP(C5698,#REF!, 2,FALSE)</f>
        <v>#REF!</v>
      </c>
      <c r="BM5698" s="177" t="s">
        <v>10697</v>
      </c>
      <c r="BN5698" s="177" t="s">
        <v>1070</v>
      </c>
      <c r="BO5698" s="177" t="s">
        <v>10698</v>
      </c>
      <c r="BU5698" s="177" t="s">
        <v>10697</v>
      </c>
      <c r="BV5698" s="177" t="s">
        <v>1070</v>
      </c>
      <c r="BW5698" s="177" t="s">
        <v>10698</v>
      </c>
    </row>
    <row r="5699" spans="51:75" x14ac:dyDescent="0.3">
      <c r="AY5699" s="226" t="e">
        <f>VLOOKUP(C5699,#REF!, 2,FALSE)</f>
        <v>#REF!</v>
      </c>
      <c r="BM5699" s="177" t="s">
        <v>10699</v>
      </c>
      <c r="BN5699" s="177" t="s">
        <v>2979</v>
      </c>
      <c r="BO5699" s="177" t="s">
        <v>10700</v>
      </c>
      <c r="BU5699" s="177" t="s">
        <v>10699</v>
      </c>
      <c r="BV5699" s="177" t="s">
        <v>2979</v>
      </c>
      <c r="BW5699" s="177" t="s">
        <v>10700</v>
      </c>
    </row>
    <row r="5700" spans="51:75" x14ac:dyDescent="0.3">
      <c r="AY5700" s="226" t="e">
        <f>VLOOKUP(C5700,#REF!, 2,FALSE)</f>
        <v>#REF!</v>
      </c>
      <c r="BM5700" s="177" t="s">
        <v>10701</v>
      </c>
      <c r="BN5700" s="177" t="s">
        <v>2979</v>
      </c>
      <c r="BO5700" s="177" t="s">
        <v>1376</v>
      </c>
      <c r="BU5700" s="177" t="s">
        <v>10701</v>
      </c>
      <c r="BV5700" s="177" t="s">
        <v>2979</v>
      </c>
      <c r="BW5700" s="177" t="s">
        <v>1376</v>
      </c>
    </row>
    <row r="5701" spans="51:75" x14ac:dyDescent="0.3">
      <c r="AY5701" s="226" t="e">
        <f>VLOOKUP(C5701,#REF!, 2,FALSE)</f>
        <v>#REF!</v>
      </c>
      <c r="BM5701" s="177" t="s">
        <v>10702</v>
      </c>
      <c r="BN5701" s="177" t="s">
        <v>7814</v>
      </c>
      <c r="BO5701" s="177" t="s">
        <v>5450</v>
      </c>
      <c r="BU5701" s="177" t="s">
        <v>10702</v>
      </c>
      <c r="BV5701" s="177" t="s">
        <v>7814</v>
      </c>
      <c r="BW5701" s="177" t="s">
        <v>5450</v>
      </c>
    </row>
    <row r="5702" spans="51:75" x14ac:dyDescent="0.3">
      <c r="AY5702" s="226" t="e">
        <f>VLOOKUP(C5702,#REF!, 2,FALSE)</f>
        <v>#REF!</v>
      </c>
      <c r="BM5702" s="177" t="s">
        <v>10703</v>
      </c>
      <c r="BN5702" s="177" t="s">
        <v>942</v>
      </c>
      <c r="BO5702" s="177" t="s">
        <v>993</v>
      </c>
      <c r="BU5702" s="177" t="s">
        <v>10703</v>
      </c>
      <c r="BV5702" s="177" t="s">
        <v>942</v>
      </c>
      <c r="BW5702" s="177" t="s">
        <v>993</v>
      </c>
    </row>
    <row r="5703" spans="51:75" x14ac:dyDescent="0.3">
      <c r="AY5703" s="226" t="e">
        <f>VLOOKUP(C5703,#REF!, 2,FALSE)</f>
        <v>#REF!</v>
      </c>
      <c r="BM5703" s="177" t="s">
        <v>10704</v>
      </c>
      <c r="BN5703" s="177" t="s">
        <v>849</v>
      </c>
      <c r="BO5703" s="177" t="s">
        <v>5103</v>
      </c>
      <c r="BU5703" s="177" t="s">
        <v>10704</v>
      </c>
      <c r="BV5703" s="177" t="s">
        <v>849</v>
      </c>
      <c r="BW5703" s="177" t="s">
        <v>5103</v>
      </c>
    </row>
    <row r="5704" spans="51:75" x14ac:dyDescent="0.3">
      <c r="AY5704" s="226" t="e">
        <f>VLOOKUP(C5704,#REF!, 2,FALSE)</f>
        <v>#REF!</v>
      </c>
      <c r="BM5704" s="177" t="s">
        <v>10705</v>
      </c>
      <c r="BN5704" s="177" t="s">
        <v>626</v>
      </c>
      <c r="BO5704" s="177" t="s">
        <v>2983</v>
      </c>
      <c r="BU5704" s="177" t="s">
        <v>10705</v>
      </c>
      <c r="BV5704" s="177" t="s">
        <v>626</v>
      </c>
      <c r="BW5704" s="177" t="s">
        <v>2983</v>
      </c>
    </row>
    <row r="5705" spans="51:75" x14ac:dyDescent="0.3">
      <c r="AY5705" s="226" t="e">
        <f>VLOOKUP(C5705,#REF!, 2,FALSE)</f>
        <v>#REF!</v>
      </c>
      <c r="BM5705" s="177" t="s">
        <v>10707</v>
      </c>
      <c r="BN5705" s="177" t="s">
        <v>1267</v>
      </c>
      <c r="BO5705" s="177" t="s">
        <v>10708</v>
      </c>
      <c r="BU5705" s="177" t="s">
        <v>10707</v>
      </c>
      <c r="BV5705" s="177" t="s">
        <v>1267</v>
      </c>
      <c r="BW5705" s="177" t="s">
        <v>10708</v>
      </c>
    </row>
    <row r="5706" spans="51:75" x14ac:dyDescent="0.3">
      <c r="AY5706" s="226" t="e">
        <f>VLOOKUP(C5706,#REF!, 2,FALSE)</f>
        <v>#REF!</v>
      </c>
      <c r="BM5706" s="177" t="s">
        <v>10709</v>
      </c>
      <c r="BN5706" s="177" t="s">
        <v>787</v>
      </c>
      <c r="BO5706" s="177" t="s">
        <v>1287</v>
      </c>
      <c r="BU5706" s="177" t="s">
        <v>10709</v>
      </c>
      <c r="BV5706" s="177" t="s">
        <v>787</v>
      </c>
      <c r="BW5706" s="177" t="s">
        <v>1287</v>
      </c>
    </row>
    <row r="5707" spans="51:75" x14ac:dyDescent="0.3">
      <c r="AY5707" s="226" t="e">
        <f>VLOOKUP(C5707,#REF!, 2,FALSE)</f>
        <v>#REF!</v>
      </c>
      <c r="BM5707" s="177" t="s">
        <v>2961</v>
      </c>
      <c r="BN5707" s="177" t="s">
        <v>787</v>
      </c>
      <c r="BO5707" s="177" t="s">
        <v>10710</v>
      </c>
      <c r="BU5707" s="177" t="s">
        <v>2961</v>
      </c>
      <c r="BV5707" s="177" t="s">
        <v>787</v>
      </c>
      <c r="BW5707" s="177" t="s">
        <v>10710</v>
      </c>
    </row>
    <row r="5708" spans="51:75" x14ac:dyDescent="0.3">
      <c r="AY5708" s="226" t="e">
        <f>VLOOKUP(C5708,#REF!, 2,FALSE)</f>
        <v>#REF!</v>
      </c>
      <c r="BM5708" s="177" t="s">
        <v>10711</v>
      </c>
      <c r="BN5708" s="177" t="s">
        <v>614</v>
      </c>
      <c r="BO5708" s="177" t="s">
        <v>10712</v>
      </c>
      <c r="BU5708" s="177" t="s">
        <v>10711</v>
      </c>
      <c r="BV5708" s="177" t="s">
        <v>614</v>
      </c>
      <c r="BW5708" s="177" t="s">
        <v>10712</v>
      </c>
    </row>
    <row r="5709" spans="51:75" x14ac:dyDescent="0.3">
      <c r="AY5709" s="226" t="e">
        <f>VLOOKUP(C5709,#REF!, 2,FALSE)</f>
        <v>#REF!</v>
      </c>
      <c r="BM5709" s="177" t="s">
        <v>10713</v>
      </c>
      <c r="BN5709" s="177" t="s">
        <v>669</v>
      </c>
      <c r="BO5709" s="177" t="s">
        <v>10714</v>
      </c>
      <c r="BU5709" s="177" t="s">
        <v>10713</v>
      </c>
      <c r="BV5709" s="177" t="s">
        <v>669</v>
      </c>
      <c r="BW5709" s="177" t="s">
        <v>10714</v>
      </c>
    </row>
    <row r="5710" spans="51:75" x14ac:dyDescent="0.3">
      <c r="AY5710" s="226" t="e">
        <f>VLOOKUP(C5710,#REF!, 2,FALSE)</f>
        <v>#REF!</v>
      </c>
      <c r="BM5710" s="177" t="s">
        <v>10715</v>
      </c>
      <c r="BN5710" s="177" t="s">
        <v>1342</v>
      </c>
      <c r="BO5710" s="177" t="s">
        <v>10716</v>
      </c>
      <c r="BU5710" s="177" t="s">
        <v>10715</v>
      </c>
      <c r="BV5710" s="177" t="s">
        <v>1342</v>
      </c>
      <c r="BW5710" s="177" t="s">
        <v>10716</v>
      </c>
    </row>
    <row r="5711" spans="51:75" x14ac:dyDescent="0.3">
      <c r="AY5711" s="226" t="e">
        <f>VLOOKUP(C5711,#REF!, 2,FALSE)</f>
        <v>#REF!</v>
      </c>
      <c r="BM5711" s="177" t="s">
        <v>10717</v>
      </c>
      <c r="BN5711" s="177" t="s">
        <v>655</v>
      </c>
      <c r="BO5711" s="177" t="s">
        <v>1161</v>
      </c>
      <c r="BU5711" s="177" t="s">
        <v>10717</v>
      </c>
      <c r="BV5711" s="177" t="s">
        <v>655</v>
      </c>
      <c r="BW5711" s="177" t="s">
        <v>1161</v>
      </c>
    </row>
    <row r="5712" spans="51:75" x14ac:dyDescent="0.3">
      <c r="AY5712" s="226" t="e">
        <f>VLOOKUP(C5712,#REF!, 2,FALSE)</f>
        <v>#REF!</v>
      </c>
      <c r="BM5712" s="177" t="s">
        <v>10718</v>
      </c>
      <c r="BN5712" s="177" t="s">
        <v>626</v>
      </c>
      <c r="BO5712" s="177" t="s">
        <v>2983</v>
      </c>
      <c r="BU5712" s="177" t="s">
        <v>10718</v>
      </c>
      <c r="BV5712" s="177" t="s">
        <v>626</v>
      </c>
      <c r="BW5712" s="177" t="s">
        <v>2983</v>
      </c>
    </row>
    <row r="5713" spans="51:75" x14ac:dyDescent="0.3">
      <c r="AY5713" s="226" t="e">
        <f>VLOOKUP(C5713,#REF!, 2,FALSE)</f>
        <v>#REF!</v>
      </c>
      <c r="BM5713" s="177" t="s">
        <v>10719</v>
      </c>
      <c r="BN5713" s="177" t="s">
        <v>810</v>
      </c>
      <c r="BO5713" s="177" t="s">
        <v>8841</v>
      </c>
      <c r="BU5713" s="177" t="s">
        <v>10719</v>
      </c>
      <c r="BV5713" s="177" t="s">
        <v>810</v>
      </c>
      <c r="BW5713" s="177" t="s">
        <v>8841</v>
      </c>
    </row>
    <row r="5714" spans="51:75" x14ac:dyDescent="0.3">
      <c r="AY5714" s="226" t="e">
        <f>VLOOKUP(C5714,#REF!, 2,FALSE)</f>
        <v>#REF!</v>
      </c>
      <c r="BM5714" s="177" t="s">
        <v>10720</v>
      </c>
      <c r="BN5714" s="177" t="s">
        <v>637</v>
      </c>
      <c r="BO5714" s="177" t="s">
        <v>4037</v>
      </c>
      <c r="BU5714" s="177" t="s">
        <v>10720</v>
      </c>
      <c r="BV5714" s="177" t="s">
        <v>637</v>
      </c>
      <c r="BW5714" s="177" t="s">
        <v>4037</v>
      </c>
    </row>
    <row r="5715" spans="51:75" x14ac:dyDescent="0.3">
      <c r="AY5715" s="226" t="e">
        <f>VLOOKUP(C5715,#REF!, 2,FALSE)</f>
        <v>#REF!</v>
      </c>
      <c r="BM5715" s="177" t="s">
        <v>10721</v>
      </c>
      <c r="BN5715" s="177" t="s">
        <v>731</v>
      </c>
      <c r="BO5715" s="177" t="s">
        <v>7759</v>
      </c>
      <c r="BU5715" s="177" t="s">
        <v>10721</v>
      </c>
      <c r="BV5715" s="177" t="s">
        <v>731</v>
      </c>
      <c r="BW5715" s="177" t="s">
        <v>7759</v>
      </c>
    </row>
    <row r="5716" spans="51:75" x14ac:dyDescent="0.3">
      <c r="AY5716" s="226" t="e">
        <f>VLOOKUP(C5716,#REF!, 2,FALSE)</f>
        <v>#REF!</v>
      </c>
      <c r="BM5716" s="177" t="s">
        <v>10722</v>
      </c>
      <c r="BN5716" s="177" t="s">
        <v>849</v>
      </c>
      <c r="BO5716" s="177" t="s">
        <v>4323</v>
      </c>
      <c r="BU5716" s="177" t="s">
        <v>10722</v>
      </c>
      <c r="BV5716" s="177" t="s">
        <v>849</v>
      </c>
      <c r="BW5716" s="177" t="s">
        <v>4323</v>
      </c>
    </row>
    <row r="5717" spans="51:75" x14ac:dyDescent="0.3">
      <c r="AY5717" s="226" t="e">
        <f>VLOOKUP(C5717,#REF!, 2,FALSE)</f>
        <v>#REF!</v>
      </c>
      <c r="BM5717" s="177" t="s">
        <v>10723</v>
      </c>
      <c r="BN5717" s="177" t="s">
        <v>623</v>
      </c>
      <c r="BO5717" s="177" t="s">
        <v>2983</v>
      </c>
      <c r="BU5717" s="177" t="s">
        <v>10723</v>
      </c>
      <c r="BV5717" s="177" t="s">
        <v>623</v>
      </c>
      <c r="BW5717" s="177" t="s">
        <v>2983</v>
      </c>
    </row>
    <row r="5718" spans="51:75" x14ac:dyDescent="0.3">
      <c r="AY5718" s="226" t="e">
        <f>VLOOKUP(C5718,#REF!, 2,FALSE)</f>
        <v>#REF!</v>
      </c>
      <c r="BM5718" s="177" t="s">
        <v>10724</v>
      </c>
      <c r="BN5718" s="177" t="s">
        <v>771</v>
      </c>
      <c r="BO5718" s="177" t="s">
        <v>10725</v>
      </c>
      <c r="BU5718" s="177" t="s">
        <v>10724</v>
      </c>
      <c r="BV5718" s="177" t="s">
        <v>771</v>
      </c>
      <c r="BW5718" s="177" t="s">
        <v>10725</v>
      </c>
    </row>
    <row r="5719" spans="51:75" x14ac:dyDescent="0.3">
      <c r="AY5719" s="226" t="e">
        <f>VLOOKUP(C5719,#REF!, 2,FALSE)</f>
        <v>#REF!</v>
      </c>
      <c r="BM5719" s="177" t="s">
        <v>10727</v>
      </c>
      <c r="BN5719" s="177" t="s">
        <v>923</v>
      </c>
      <c r="BO5719" s="177" t="s">
        <v>3420</v>
      </c>
      <c r="BU5719" s="177" t="s">
        <v>10727</v>
      </c>
      <c r="BV5719" s="177" t="s">
        <v>923</v>
      </c>
      <c r="BW5719" s="177" t="s">
        <v>3420</v>
      </c>
    </row>
    <row r="5720" spans="51:75" x14ac:dyDescent="0.3">
      <c r="AY5720" s="226" t="e">
        <f>VLOOKUP(C5720,#REF!, 2,FALSE)</f>
        <v>#REF!</v>
      </c>
      <c r="BM5720" s="177" t="s">
        <v>10728</v>
      </c>
      <c r="BN5720" s="177" t="s">
        <v>778</v>
      </c>
      <c r="BO5720" s="177" t="s">
        <v>7931</v>
      </c>
      <c r="BU5720" s="177" t="s">
        <v>10728</v>
      </c>
      <c r="BV5720" s="177" t="s">
        <v>778</v>
      </c>
      <c r="BW5720" s="177" t="s">
        <v>7931</v>
      </c>
    </row>
    <row r="5721" spans="51:75" x14ac:dyDescent="0.3">
      <c r="AY5721" s="226" t="e">
        <f>VLOOKUP(C5721,#REF!, 2,FALSE)</f>
        <v>#REF!</v>
      </c>
      <c r="BM5721" s="177" t="s">
        <v>10729</v>
      </c>
      <c r="BN5721" s="177" t="s">
        <v>628</v>
      </c>
      <c r="BO5721" s="177" t="s">
        <v>10730</v>
      </c>
      <c r="BU5721" s="177" t="s">
        <v>10729</v>
      </c>
      <c r="BV5721" s="177" t="s">
        <v>628</v>
      </c>
      <c r="BW5721" s="177" t="s">
        <v>10730</v>
      </c>
    </row>
    <row r="5722" spans="51:75" x14ac:dyDescent="0.3">
      <c r="AY5722" s="226" t="e">
        <f>VLOOKUP(C5722,#REF!, 2,FALSE)</f>
        <v>#REF!</v>
      </c>
      <c r="BM5722" s="177" t="s">
        <v>1915</v>
      </c>
      <c r="BN5722" s="177" t="s">
        <v>637</v>
      </c>
      <c r="BO5722" s="177" t="s">
        <v>7582</v>
      </c>
      <c r="BU5722" s="177" t="s">
        <v>1915</v>
      </c>
      <c r="BV5722" s="177" t="s">
        <v>637</v>
      </c>
      <c r="BW5722" s="177" t="s">
        <v>7582</v>
      </c>
    </row>
    <row r="5723" spans="51:75" x14ac:dyDescent="0.3">
      <c r="AY5723" s="226" t="e">
        <f>VLOOKUP(C5723,#REF!, 2,FALSE)</f>
        <v>#REF!</v>
      </c>
      <c r="BM5723" s="177" t="s">
        <v>10732</v>
      </c>
      <c r="BN5723" s="177" t="s">
        <v>780</v>
      </c>
      <c r="BO5723" s="177" t="s">
        <v>8094</v>
      </c>
      <c r="BU5723" s="177" t="s">
        <v>10732</v>
      </c>
      <c r="BV5723" s="177" t="s">
        <v>780</v>
      </c>
      <c r="BW5723" s="177" t="s">
        <v>8094</v>
      </c>
    </row>
    <row r="5724" spans="51:75" x14ac:dyDescent="0.3">
      <c r="AY5724" s="226" t="e">
        <f>VLOOKUP(C5724,#REF!, 2,FALSE)</f>
        <v>#REF!</v>
      </c>
      <c r="BM5724" s="177" t="s">
        <v>2942</v>
      </c>
      <c r="BN5724" s="177" t="s">
        <v>810</v>
      </c>
      <c r="BO5724" s="177" t="s">
        <v>10733</v>
      </c>
      <c r="BU5724" s="177" t="s">
        <v>2942</v>
      </c>
      <c r="BV5724" s="177" t="s">
        <v>810</v>
      </c>
      <c r="BW5724" s="177" t="s">
        <v>10733</v>
      </c>
    </row>
    <row r="5725" spans="51:75" x14ac:dyDescent="0.3">
      <c r="AY5725" s="226" t="e">
        <f>VLOOKUP(C5725,#REF!, 2,FALSE)</f>
        <v>#REF!</v>
      </c>
      <c r="BM5725" s="177" t="s">
        <v>10734</v>
      </c>
      <c r="BN5725" s="177" t="s">
        <v>810</v>
      </c>
      <c r="BO5725" s="177" t="s">
        <v>7817</v>
      </c>
      <c r="BU5725" s="177" t="s">
        <v>10734</v>
      </c>
      <c r="BV5725" s="177" t="s">
        <v>810</v>
      </c>
      <c r="BW5725" s="177" t="s">
        <v>7817</v>
      </c>
    </row>
    <row r="5726" spans="51:75" x14ac:dyDescent="0.3">
      <c r="AY5726" s="226" t="e">
        <f>VLOOKUP(C5726,#REF!, 2,FALSE)</f>
        <v>#REF!</v>
      </c>
      <c r="BM5726" s="177" t="s">
        <v>10735</v>
      </c>
      <c r="BN5726" s="177" t="s">
        <v>810</v>
      </c>
      <c r="BO5726" s="177" t="s">
        <v>10736</v>
      </c>
      <c r="BU5726" s="177" t="s">
        <v>10735</v>
      </c>
      <c r="BV5726" s="177" t="s">
        <v>810</v>
      </c>
      <c r="BW5726" s="177" t="s">
        <v>10736</v>
      </c>
    </row>
    <row r="5727" spans="51:75" x14ac:dyDescent="0.3">
      <c r="AY5727" s="226" t="e">
        <f>VLOOKUP(C5727,#REF!, 2,FALSE)</f>
        <v>#REF!</v>
      </c>
      <c r="BM5727" s="177" t="s">
        <v>10737</v>
      </c>
      <c r="BN5727" s="177" t="s">
        <v>926</v>
      </c>
      <c r="BO5727" s="177" t="s">
        <v>2788</v>
      </c>
      <c r="BU5727" s="177" t="s">
        <v>10737</v>
      </c>
      <c r="BV5727" s="177" t="s">
        <v>926</v>
      </c>
      <c r="BW5727" s="177" t="s">
        <v>2788</v>
      </c>
    </row>
    <row r="5728" spans="51:75" x14ac:dyDescent="0.3">
      <c r="AY5728" s="226" t="e">
        <f>VLOOKUP(C5728,#REF!, 2,FALSE)</f>
        <v>#REF!</v>
      </c>
      <c r="BM5728" s="177" t="s">
        <v>10739</v>
      </c>
      <c r="BN5728" s="177" t="s">
        <v>661</v>
      </c>
      <c r="BO5728" s="177" t="s">
        <v>10740</v>
      </c>
      <c r="BU5728" s="177" t="s">
        <v>10739</v>
      </c>
      <c r="BV5728" s="177" t="s">
        <v>661</v>
      </c>
      <c r="BW5728" s="177" t="s">
        <v>10740</v>
      </c>
    </row>
    <row r="5729" spans="51:75" x14ac:dyDescent="0.3">
      <c r="AY5729" s="226" t="e">
        <f>VLOOKUP(C5729,#REF!, 2,FALSE)</f>
        <v>#REF!</v>
      </c>
      <c r="BM5729" s="177" t="s">
        <v>10741</v>
      </c>
      <c r="BN5729" s="177" t="s">
        <v>928</v>
      </c>
      <c r="BO5729" s="177" t="s">
        <v>10742</v>
      </c>
      <c r="BU5729" s="177" t="s">
        <v>10741</v>
      </c>
      <c r="BV5729" s="177" t="s">
        <v>928</v>
      </c>
      <c r="BW5729" s="177" t="s">
        <v>10742</v>
      </c>
    </row>
    <row r="5730" spans="51:75" x14ac:dyDescent="0.3">
      <c r="AY5730" s="226" t="e">
        <f>VLOOKUP(C5730,#REF!, 2,FALSE)</f>
        <v>#REF!</v>
      </c>
      <c r="BM5730" s="177" t="s">
        <v>2958</v>
      </c>
      <c r="BN5730" s="177" t="s">
        <v>617</v>
      </c>
      <c r="BO5730" s="177" t="s">
        <v>10743</v>
      </c>
      <c r="BU5730" s="177" t="s">
        <v>2958</v>
      </c>
      <c r="BV5730" s="177" t="s">
        <v>617</v>
      </c>
      <c r="BW5730" s="177" t="s">
        <v>10743</v>
      </c>
    </row>
    <row r="5731" spans="51:75" x14ac:dyDescent="0.3">
      <c r="AY5731" s="226" t="e">
        <f>VLOOKUP(C5731,#REF!, 2,FALSE)</f>
        <v>#REF!</v>
      </c>
      <c r="BM5731" s="177" t="s">
        <v>10744</v>
      </c>
      <c r="BN5731" s="177" t="s">
        <v>616</v>
      </c>
      <c r="BO5731" s="177" t="s">
        <v>10745</v>
      </c>
      <c r="BU5731" s="177" t="s">
        <v>10744</v>
      </c>
      <c r="BV5731" s="177" t="s">
        <v>616</v>
      </c>
      <c r="BW5731" s="177" t="s">
        <v>10745</v>
      </c>
    </row>
    <row r="5732" spans="51:75" x14ac:dyDescent="0.3">
      <c r="AY5732" s="226" t="e">
        <f>VLOOKUP(C5732,#REF!, 2,FALSE)</f>
        <v>#REF!</v>
      </c>
      <c r="BM5732" s="177" t="s">
        <v>2962</v>
      </c>
      <c r="BN5732" s="177" t="s">
        <v>616</v>
      </c>
      <c r="BO5732" s="177" t="s">
        <v>10746</v>
      </c>
      <c r="BU5732" s="177" t="s">
        <v>2962</v>
      </c>
      <c r="BV5732" s="177" t="s">
        <v>616</v>
      </c>
      <c r="BW5732" s="177" t="s">
        <v>10746</v>
      </c>
    </row>
    <row r="5733" spans="51:75" x14ac:dyDescent="0.3">
      <c r="AY5733" s="226" t="e">
        <f>VLOOKUP(C5733,#REF!, 2,FALSE)</f>
        <v>#REF!</v>
      </c>
      <c r="BM5733" s="177" t="s">
        <v>10747</v>
      </c>
      <c r="BN5733" s="177" t="s">
        <v>658</v>
      </c>
      <c r="BO5733" s="177" t="s">
        <v>10748</v>
      </c>
      <c r="BU5733" s="177" t="s">
        <v>10747</v>
      </c>
      <c r="BV5733" s="177" t="s">
        <v>658</v>
      </c>
      <c r="BW5733" s="177" t="s">
        <v>10748</v>
      </c>
    </row>
    <row r="5734" spans="51:75" x14ac:dyDescent="0.3">
      <c r="AY5734" s="226" t="e">
        <f>VLOOKUP(C5734,#REF!, 2,FALSE)</f>
        <v>#REF!</v>
      </c>
      <c r="BM5734" s="177" t="s">
        <v>10749</v>
      </c>
      <c r="BN5734" s="177" t="s">
        <v>771</v>
      </c>
      <c r="BO5734" s="177" t="s">
        <v>6953</v>
      </c>
      <c r="BU5734" s="177" t="s">
        <v>10749</v>
      </c>
      <c r="BV5734" s="177" t="s">
        <v>771</v>
      </c>
      <c r="BW5734" s="177" t="s">
        <v>6953</v>
      </c>
    </row>
    <row r="5735" spans="51:75" x14ac:dyDescent="0.3">
      <c r="AY5735" s="226" t="e">
        <f>VLOOKUP(C5735,#REF!, 2,FALSE)</f>
        <v>#REF!</v>
      </c>
      <c r="BM5735" s="177" t="s">
        <v>10751</v>
      </c>
      <c r="BN5735" s="177" t="s">
        <v>703</v>
      </c>
      <c r="BO5735" s="177" t="s">
        <v>1014</v>
      </c>
      <c r="BU5735" s="177" t="s">
        <v>10751</v>
      </c>
      <c r="BV5735" s="177" t="s">
        <v>703</v>
      </c>
      <c r="BW5735" s="177" t="s">
        <v>1014</v>
      </c>
    </row>
    <row r="5736" spans="51:75" x14ac:dyDescent="0.3">
      <c r="AY5736" s="226" t="e">
        <f>VLOOKUP(C5736,#REF!, 2,FALSE)</f>
        <v>#REF!</v>
      </c>
      <c r="BM5736" s="177" t="s">
        <v>10752</v>
      </c>
      <c r="BN5736" s="177" t="s">
        <v>780</v>
      </c>
      <c r="BO5736" s="177" t="s">
        <v>10753</v>
      </c>
      <c r="BU5736" s="177" t="s">
        <v>10752</v>
      </c>
      <c r="BV5736" s="177" t="s">
        <v>780</v>
      </c>
      <c r="BW5736" s="177" t="s">
        <v>10753</v>
      </c>
    </row>
    <row r="5737" spans="51:75" x14ac:dyDescent="0.3">
      <c r="AY5737" s="226" t="e">
        <f>VLOOKUP(C5737,#REF!, 2,FALSE)</f>
        <v>#REF!</v>
      </c>
      <c r="BM5737" s="177" t="s">
        <v>10754</v>
      </c>
      <c r="BN5737" s="177" t="s">
        <v>3199</v>
      </c>
      <c r="BO5737" s="177" t="s">
        <v>5199</v>
      </c>
      <c r="BU5737" s="177" t="s">
        <v>10754</v>
      </c>
      <c r="BV5737" s="177" t="s">
        <v>3199</v>
      </c>
      <c r="BW5737" s="177" t="s">
        <v>5199</v>
      </c>
    </row>
    <row r="5738" spans="51:75" x14ac:dyDescent="0.3">
      <c r="AY5738" s="226" t="e">
        <f>VLOOKUP(C5738,#REF!, 2,FALSE)</f>
        <v>#REF!</v>
      </c>
      <c r="BM5738" s="177" t="s">
        <v>10755</v>
      </c>
      <c r="BN5738" s="177" t="s">
        <v>3199</v>
      </c>
      <c r="BO5738" s="177" t="s">
        <v>10756</v>
      </c>
      <c r="BU5738" s="177" t="s">
        <v>10755</v>
      </c>
      <c r="BV5738" s="177" t="s">
        <v>3199</v>
      </c>
      <c r="BW5738" s="177" t="s">
        <v>10756</v>
      </c>
    </row>
    <row r="5739" spans="51:75" x14ac:dyDescent="0.3">
      <c r="AY5739" s="226" t="e">
        <f>VLOOKUP(C5739,#REF!, 2,FALSE)</f>
        <v>#REF!</v>
      </c>
      <c r="BM5739" s="177" t="s">
        <v>10757</v>
      </c>
      <c r="BN5739" s="177" t="s">
        <v>3045</v>
      </c>
      <c r="BO5739" s="177" t="s">
        <v>10758</v>
      </c>
      <c r="BU5739" s="177" t="s">
        <v>10757</v>
      </c>
      <c r="BV5739" s="177" t="s">
        <v>3045</v>
      </c>
      <c r="BW5739" s="177" t="s">
        <v>10758</v>
      </c>
    </row>
    <row r="5740" spans="51:75" x14ac:dyDescent="0.3">
      <c r="AY5740" s="226" t="e">
        <f>VLOOKUP(C5740,#REF!, 2,FALSE)</f>
        <v>#REF!</v>
      </c>
      <c r="BM5740" s="177" t="s">
        <v>10759</v>
      </c>
      <c r="BN5740" s="177" t="s">
        <v>3045</v>
      </c>
      <c r="BO5740" s="177" t="s">
        <v>10760</v>
      </c>
      <c r="BU5740" s="177" t="s">
        <v>10759</v>
      </c>
      <c r="BV5740" s="177" t="s">
        <v>3045</v>
      </c>
      <c r="BW5740" s="177" t="s">
        <v>10760</v>
      </c>
    </row>
    <row r="5741" spans="51:75" x14ac:dyDescent="0.3">
      <c r="AY5741" s="226" t="e">
        <f>VLOOKUP(C5741,#REF!, 2,FALSE)</f>
        <v>#REF!</v>
      </c>
      <c r="BM5741" s="177" t="s">
        <v>10761</v>
      </c>
      <c r="BN5741" s="177" t="s">
        <v>625</v>
      </c>
      <c r="BO5741" s="177" t="s">
        <v>9314</v>
      </c>
      <c r="BU5741" s="177" t="s">
        <v>10761</v>
      </c>
      <c r="BV5741" s="177" t="s">
        <v>625</v>
      </c>
      <c r="BW5741" s="177" t="s">
        <v>9314</v>
      </c>
    </row>
    <row r="5742" spans="51:75" x14ac:dyDescent="0.3">
      <c r="AY5742" s="226" t="e">
        <f>VLOOKUP(C5742,#REF!, 2,FALSE)</f>
        <v>#REF!</v>
      </c>
      <c r="BM5742" s="177" t="s">
        <v>10762</v>
      </c>
      <c r="BN5742" s="177" t="s">
        <v>705</v>
      </c>
      <c r="BO5742" s="177" t="s">
        <v>5103</v>
      </c>
      <c r="BU5742" s="177" t="s">
        <v>10762</v>
      </c>
      <c r="BV5742" s="177" t="s">
        <v>705</v>
      </c>
      <c r="BW5742" s="177" t="s">
        <v>5103</v>
      </c>
    </row>
    <row r="5743" spans="51:75" x14ac:dyDescent="0.3">
      <c r="AY5743" s="226" t="e">
        <f>VLOOKUP(C5743,#REF!, 2,FALSE)</f>
        <v>#REF!</v>
      </c>
      <c r="BM5743" s="177" t="s">
        <v>10763</v>
      </c>
      <c r="BN5743" s="177" t="s">
        <v>669</v>
      </c>
      <c r="BO5743" s="177" t="s">
        <v>10764</v>
      </c>
      <c r="BU5743" s="177" t="s">
        <v>10763</v>
      </c>
      <c r="BV5743" s="177" t="s">
        <v>669</v>
      </c>
      <c r="BW5743" s="177" t="s">
        <v>10764</v>
      </c>
    </row>
    <row r="5744" spans="51:75" x14ac:dyDescent="0.3">
      <c r="AY5744" s="226" t="e">
        <f>VLOOKUP(C5744,#REF!, 2,FALSE)</f>
        <v>#REF!</v>
      </c>
      <c r="BM5744" s="177" t="s">
        <v>10765</v>
      </c>
      <c r="BN5744" s="177" t="s">
        <v>662</v>
      </c>
      <c r="BO5744" s="177" t="s">
        <v>10766</v>
      </c>
      <c r="BU5744" s="177" t="s">
        <v>10765</v>
      </c>
      <c r="BV5744" s="177" t="s">
        <v>662</v>
      </c>
      <c r="BW5744" s="177" t="s">
        <v>10766</v>
      </c>
    </row>
    <row r="5745" spans="51:75" x14ac:dyDescent="0.3">
      <c r="AY5745" s="226" t="e">
        <f>VLOOKUP(C5745,#REF!, 2,FALSE)</f>
        <v>#REF!</v>
      </c>
      <c r="BM5745" s="177" t="s">
        <v>10767</v>
      </c>
      <c r="BN5745" s="177" t="s">
        <v>797</v>
      </c>
      <c r="BO5745" s="177" t="s">
        <v>10768</v>
      </c>
      <c r="BU5745" s="177" t="s">
        <v>10767</v>
      </c>
      <c r="BV5745" s="177" t="s">
        <v>797</v>
      </c>
      <c r="BW5745" s="177" t="s">
        <v>10768</v>
      </c>
    </row>
    <row r="5746" spans="51:75" x14ac:dyDescent="0.3">
      <c r="AY5746" s="226" t="e">
        <f>VLOOKUP(C5746,#REF!, 2,FALSE)</f>
        <v>#REF!</v>
      </c>
      <c r="BM5746" s="177" t="s">
        <v>1916</v>
      </c>
      <c r="BN5746" s="177" t="s">
        <v>613</v>
      </c>
      <c r="BO5746" s="177" t="s">
        <v>10769</v>
      </c>
      <c r="BU5746" s="177" t="s">
        <v>1916</v>
      </c>
      <c r="BV5746" s="177" t="s">
        <v>613</v>
      </c>
      <c r="BW5746" s="177" t="s">
        <v>10769</v>
      </c>
    </row>
    <row r="5747" spans="51:75" x14ac:dyDescent="0.3">
      <c r="AY5747" s="226" t="e">
        <f>VLOOKUP(C5747,#REF!, 2,FALSE)</f>
        <v>#REF!</v>
      </c>
      <c r="BM5747" s="177" t="s">
        <v>10770</v>
      </c>
      <c r="BN5747" s="177" t="s">
        <v>631</v>
      </c>
      <c r="BO5747" s="177" t="s">
        <v>708</v>
      </c>
      <c r="BU5747" s="177" t="s">
        <v>10770</v>
      </c>
      <c r="BV5747" s="177" t="s">
        <v>631</v>
      </c>
      <c r="BW5747" s="177" t="s">
        <v>708</v>
      </c>
    </row>
    <row r="5748" spans="51:75" x14ac:dyDescent="0.3">
      <c r="AY5748" s="226" t="e">
        <f>VLOOKUP(C5748,#REF!, 2,FALSE)</f>
        <v>#REF!</v>
      </c>
      <c r="BM5748" s="177" t="s">
        <v>1917</v>
      </c>
      <c r="BN5748" s="177" t="s">
        <v>639</v>
      </c>
      <c r="BO5748" s="177" t="s">
        <v>10771</v>
      </c>
      <c r="BU5748" s="177" t="s">
        <v>1917</v>
      </c>
      <c r="BV5748" s="177" t="s">
        <v>639</v>
      </c>
      <c r="BW5748" s="177" t="s">
        <v>10771</v>
      </c>
    </row>
    <row r="5749" spans="51:75" x14ac:dyDescent="0.3">
      <c r="AY5749" s="226" t="e">
        <f>VLOOKUP(C5749,#REF!, 2,FALSE)</f>
        <v>#REF!</v>
      </c>
      <c r="BM5749" s="177" t="s">
        <v>10772</v>
      </c>
      <c r="BN5749" s="177" t="s">
        <v>619</v>
      </c>
      <c r="BO5749" s="177" t="s">
        <v>10773</v>
      </c>
      <c r="BU5749" s="177" t="s">
        <v>10772</v>
      </c>
      <c r="BV5749" s="177" t="s">
        <v>619</v>
      </c>
      <c r="BW5749" s="177" t="s">
        <v>10773</v>
      </c>
    </row>
    <row r="5750" spans="51:75" x14ac:dyDescent="0.3">
      <c r="AY5750" s="226" t="e">
        <f>VLOOKUP(C5750,#REF!, 2,FALSE)</f>
        <v>#REF!</v>
      </c>
      <c r="BM5750" s="177" t="s">
        <v>10774</v>
      </c>
      <c r="BN5750" s="177" t="s">
        <v>636</v>
      </c>
      <c r="BO5750" s="177" t="s">
        <v>10776</v>
      </c>
      <c r="BU5750" s="177" t="s">
        <v>10774</v>
      </c>
      <c r="BV5750" s="177" t="s">
        <v>636</v>
      </c>
      <c r="BW5750" s="177" t="s">
        <v>10776</v>
      </c>
    </row>
    <row r="5751" spans="51:75" x14ac:dyDescent="0.3">
      <c r="AY5751" s="226" t="e">
        <f>VLOOKUP(C5751,#REF!, 2,FALSE)</f>
        <v>#REF!</v>
      </c>
      <c r="BM5751" s="177" t="s">
        <v>10777</v>
      </c>
      <c r="BN5751" s="177" t="s">
        <v>619</v>
      </c>
      <c r="BO5751" s="177" t="s">
        <v>10778</v>
      </c>
      <c r="BU5751" s="177" t="s">
        <v>10777</v>
      </c>
      <c r="BV5751" s="177" t="s">
        <v>619</v>
      </c>
      <c r="BW5751" s="177" t="s">
        <v>10778</v>
      </c>
    </row>
    <row r="5752" spans="51:75" x14ac:dyDescent="0.3">
      <c r="AY5752" s="226" t="e">
        <f>VLOOKUP(C5752,#REF!, 2,FALSE)</f>
        <v>#REF!</v>
      </c>
      <c r="BM5752" s="177" t="s">
        <v>10779</v>
      </c>
      <c r="BN5752" s="177" t="s">
        <v>636</v>
      </c>
      <c r="BO5752" s="177" t="s">
        <v>10781</v>
      </c>
      <c r="BU5752" s="177" t="s">
        <v>10779</v>
      </c>
      <c r="BV5752" s="177" t="s">
        <v>636</v>
      </c>
      <c r="BW5752" s="177" t="s">
        <v>10781</v>
      </c>
    </row>
    <row r="5753" spans="51:75" x14ac:dyDescent="0.3">
      <c r="AY5753" s="226" t="e">
        <f>VLOOKUP(C5753,#REF!, 2,FALSE)</f>
        <v>#REF!</v>
      </c>
      <c r="BM5753" s="177" t="s">
        <v>10782</v>
      </c>
      <c r="BN5753" s="177" t="s">
        <v>3002</v>
      </c>
      <c r="BO5753" s="177" t="s">
        <v>8210</v>
      </c>
      <c r="BU5753" s="177" t="s">
        <v>10782</v>
      </c>
      <c r="BV5753" s="177" t="s">
        <v>3002</v>
      </c>
      <c r="BW5753" s="177" t="s">
        <v>8210</v>
      </c>
    </row>
    <row r="5754" spans="51:75" x14ac:dyDescent="0.3">
      <c r="AY5754" s="226" t="e">
        <f>VLOOKUP(C5754,#REF!, 2,FALSE)</f>
        <v>#REF!</v>
      </c>
      <c r="BM5754" s="177" t="s">
        <v>10784</v>
      </c>
      <c r="BN5754" s="177" t="s">
        <v>771</v>
      </c>
      <c r="BO5754" s="177" t="s">
        <v>7463</v>
      </c>
      <c r="BU5754" s="177" t="s">
        <v>10784</v>
      </c>
      <c r="BV5754" s="177" t="s">
        <v>771</v>
      </c>
      <c r="BW5754" s="177" t="s">
        <v>7463</v>
      </c>
    </row>
    <row r="5755" spans="51:75" x14ac:dyDescent="0.3">
      <c r="AY5755" s="226" t="e">
        <f>VLOOKUP(C5755,#REF!, 2,FALSE)</f>
        <v>#REF!</v>
      </c>
      <c r="BM5755" s="177" t="s">
        <v>10785</v>
      </c>
      <c r="BN5755" s="177" t="s">
        <v>810</v>
      </c>
      <c r="BO5755" s="177" t="s">
        <v>9398</v>
      </c>
      <c r="BU5755" s="177" t="s">
        <v>10785</v>
      </c>
      <c r="BV5755" s="177" t="s">
        <v>810</v>
      </c>
      <c r="BW5755" s="177" t="s">
        <v>9398</v>
      </c>
    </row>
    <row r="5756" spans="51:75" x14ac:dyDescent="0.3">
      <c r="AY5756" s="226" t="e">
        <f>VLOOKUP(C5756,#REF!, 2,FALSE)</f>
        <v>#REF!</v>
      </c>
      <c r="BM5756" s="177" t="s">
        <v>10787</v>
      </c>
      <c r="BN5756" s="177" t="s">
        <v>736</v>
      </c>
      <c r="BO5756" s="177" t="s">
        <v>10788</v>
      </c>
      <c r="BU5756" s="177" t="s">
        <v>10787</v>
      </c>
      <c r="BV5756" s="177" t="s">
        <v>736</v>
      </c>
      <c r="BW5756" s="177" t="s">
        <v>10788</v>
      </c>
    </row>
    <row r="5757" spans="51:75" x14ac:dyDescent="0.3">
      <c r="AY5757" s="226" t="e">
        <f>VLOOKUP(C5757,#REF!, 2,FALSE)</f>
        <v>#REF!</v>
      </c>
      <c r="BM5757" s="177" t="s">
        <v>10789</v>
      </c>
      <c r="BN5757" s="177" t="s">
        <v>787</v>
      </c>
      <c r="BO5757" s="177" t="s">
        <v>10067</v>
      </c>
      <c r="BU5757" s="177" t="s">
        <v>10789</v>
      </c>
      <c r="BV5757" s="177" t="s">
        <v>787</v>
      </c>
      <c r="BW5757" s="177" t="s">
        <v>10067</v>
      </c>
    </row>
    <row r="5758" spans="51:75" x14ac:dyDescent="0.3">
      <c r="AY5758" s="226" t="e">
        <f>VLOOKUP(C5758,#REF!, 2,FALSE)</f>
        <v>#REF!</v>
      </c>
      <c r="BM5758" s="177" t="s">
        <v>10790</v>
      </c>
      <c r="BN5758" s="177" t="s">
        <v>617</v>
      </c>
      <c r="BO5758" s="177" t="s">
        <v>10791</v>
      </c>
      <c r="BU5758" s="177" t="s">
        <v>10790</v>
      </c>
      <c r="BV5758" s="177" t="s">
        <v>617</v>
      </c>
      <c r="BW5758" s="177" t="s">
        <v>10791</v>
      </c>
    </row>
    <row r="5759" spans="51:75" x14ac:dyDescent="0.3">
      <c r="AY5759" s="226" t="e">
        <f>VLOOKUP(C5759,#REF!, 2,FALSE)</f>
        <v>#REF!</v>
      </c>
      <c r="BM5759" s="177" t="s">
        <v>1918</v>
      </c>
      <c r="BN5759" s="177" t="s">
        <v>616</v>
      </c>
      <c r="BO5759" s="177" t="s">
        <v>10792</v>
      </c>
      <c r="BU5759" s="177" t="s">
        <v>1918</v>
      </c>
      <c r="BV5759" s="177" t="s">
        <v>616</v>
      </c>
      <c r="BW5759" s="177" t="s">
        <v>10792</v>
      </c>
    </row>
    <row r="5760" spans="51:75" x14ac:dyDescent="0.3">
      <c r="AY5760" s="226" t="e">
        <f>VLOOKUP(C5760,#REF!, 2,FALSE)</f>
        <v>#REF!</v>
      </c>
      <c r="BM5760" s="177" t="s">
        <v>10793</v>
      </c>
      <c r="BN5760" s="177" t="s">
        <v>787</v>
      </c>
      <c r="BO5760" s="177" t="s">
        <v>8747</v>
      </c>
      <c r="BU5760" s="177" t="s">
        <v>10793</v>
      </c>
      <c r="BV5760" s="177" t="s">
        <v>787</v>
      </c>
      <c r="BW5760" s="177" t="s">
        <v>8747</v>
      </c>
    </row>
    <row r="5761" spans="51:75" x14ac:dyDescent="0.3">
      <c r="AY5761" s="226" t="e">
        <f>VLOOKUP(C5761,#REF!, 2,FALSE)</f>
        <v>#REF!</v>
      </c>
      <c r="BM5761" s="177" t="s">
        <v>10794</v>
      </c>
      <c r="BN5761" s="177" t="s">
        <v>1272</v>
      </c>
      <c r="BO5761" s="177" t="s">
        <v>5103</v>
      </c>
      <c r="BU5761" s="177" t="s">
        <v>10794</v>
      </c>
      <c r="BV5761" s="177" t="s">
        <v>1272</v>
      </c>
      <c r="BW5761" s="177" t="s">
        <v>5103</v>
      </c>
    </row>
    <row r="5762" spans="51:75" x14ac:dyDescent="0.3">
      <c r="AY5762" s="226" t="e">
        <f>VLOOKUP(C5762,#REF!, 2,FALSE)</f>
        <v>#REF!</v>
      </c>
      <c r="BM5762" s="177" t="s">
        <v>10796</v>
      </c>
      <c r="BN5762" s="177" t="s">
        <v>658</v>
      </c>
      <c r="BO5762" s="177" t="s">
        <v>10797</v>
      </c>
      <c r="BU5762" s="177" t="s">
        <v>10796</v>
      </c>
      <c r="BV5762" s="177" t="s">
        <v>658</v>
      </c>
      <c r="BW5762" s="177" t="s">
        <v>10797</v>
      </c>
    </row>
    <row r="5763" spans="51:75" x14ac:dyDescent="0.3">
      <c r="AY5763" s="226" t="e">
        <f>VLOOKUP(C5763,#REF!, 2,FALSE)</f>
        <v>#REF!</v>
      </c>
      <c r="BM5763" s="177" t="s">
        <v>1919</v>
      </c>
      <c r="BN5763" s="177" t="s">
        <v>621</v>
      </c>
      <c r="BO5763" s="177" t="s">
        <v>9802</v>
      </c>
      <c r="BU5763" s="177" t="s">
        <v>1919</v>
      </c>
      <c r="BV5763" s="177" t="s">
        <v>621</v>
      </c>
      <c r="BW5763" s="177" t="s">
        <v>9802</v>
      </c>
    </row>
    <row r="5764" spans="51:75" x14ac:dyDescent="0.3">
      <c r="AY5764" s="226" t="e">
        <f>VLOOKUP(C5764,#REF!, 2,FALSE)</f>
        <v>#REF!</v>
      </c>
      <c r="BM5764" s="177" t="s">
        <v>10798</v>
      </c>
      <c r="BN5764" s="177" t="s">
        <v>783</v>
      </c>
      <c r="BO5764" s="177" t="s">
        <v>10799</v>
      </c>
      <c r="BU5764" s="177" t="s">
        <v>10798</v>
      </c>
      <c r="BV5764" s="177" t="s">
        <v>783</v>
      </c>
      <c r="BW5764" s="177" t="s">
        <v>10799</v>
      </c>
    </row>
    <row r="5765" spans="51:75" x14ac:dyDescent="0.3">
      <c r="AY5765" s="226" t="e">
        <f>VLOOKUP(C5765,#REF!, 2,FALSE)</f>
        <v>#REF!</v>
      </c>
      <c r="BM5765" s="177" t="s">
        <v>10800</v>
      </c>
      <c r="BN5765" s="177" t="s">
        <v>736</v>
      </c>
      <c r="BO5765" s="177" t="s">
        <v>10153</v>
      </c>
      <c r="BU5765" s="177" t="s">
        <v>10800</v>
      </c>
      <c r="BV5765" s="177" t="s">
        <v>736</v>
      </c>
      <c r="BW5765" s="177" t="s">
        <v>10153</v>
      </c>
    </row>
    <row r="5766" spans="51:75" x14ac:dyDescent="0.3">
      <c r="AY5766" s="226" t="e">
        <f>VLOOKUP(C5766,#REF!, 2,FALSE)</f>
        <v>#REF!</v>
      </c>
      <c r="BM5766" s="177" t="s">
        <v>10801</v>
      </c>
      <c r="BN5766" s="177" t="s">
        <v>1013</v>
      </c>
      <c r="BO5766" s="177" t="s">
        <v>10802</v>
      </c>
      <c r="BU5766" s="177" t="s">
        <v>10801</v>
      </c>
      <c r="BV5766" s="177" t="s">
        <v>1013</v>
      </c>
      <c r="BW5766" s="177" t="s">
        <v>10802</v>
      </c>
    </row>
    <row r="5767" spans="51:75" x14ac:dyDescent="0.3">
      <c r="AY5767" s="226" t="e">
        <f>VLOOKUP(C5767,#REF!, 2,FALSE)</f>
        <v>#REF!</v>
      </c>
      <c r="BM5767" s="177" t="s">
        <v>1920</v>
      </c>
      <c r="BN5767" s="177" t="s">
        <v>783</v>
      </c>
      <c r="BO5767" s="177" t="s">
        <v>1063</v>
      </c>
      <c r="BU5767" s="177" t="s">
        <v>1920</v>
      </c>
      <c r="BV5767" s="177" t="s">
        <v>783</v>
      </c>
      <c r="BW5767" s="177" t="s">
        <v>1063</v>
      </c>
    </row>
    <row r="5768" spans="51:75" x14ac:dyDescent="0.3">
      <c r="AY5768" s="226" t="e">
        <f>VLOOKUP(C5768,#REF!, 2,FALSE)</f>
        <v>#REF!</v>
      </c>
      <c r="BM5768" s="177" t="s">
        <v>10803</v>
      </c>
      <c r="BN5768" s="177" t="s">
        <v>771</v>
      </c>
      <c r="BO5768" s="177" t="s">
        <v>7274</v>
      </c>
      <c r="BU5768" s="177" t="s">
        <v>10803</v>
      </c>
      <c r="BV5768" s="177" t="s">
        <v>771</v>
      </c>
      <c r="BW5768" s="177" t="s">
        <v>7274</v>
      </c>
    </row>
    <row r="5769" spans="51:75" x14ac:dyDescent="0.3">
      <c r="AY5769" s="226" t="e">
        <f>VLOOKUP(C5769,#REF!, 2,FALSE)</f>
        <v>#REF!</v>
      </c>
      <c r="BM5769" s="177" t="s">
        <v>10804</v>
      </c>
      <c r="BN5769" s="177" t="s">
        <v>703</v>
      </c>
      <c r="BO5769" s="177" t="s">
        <v>10805</v>
      </c>
      <c r="BU5769" s="177" t="s">
        <v>10804</v>
      </c>
      <c r="BV5769" s="177" t="s">
        <v>703</v>
      </c>
      <c r="BW5769" s="177" t="s">
        <v>10805</v>
      </c>
    </row>
    <row r="5770" spans="51:75" x14ac:dyDescent="0.3">
      <c r="AY5770" s="226" t="e">
        <f>VLOOKUP(C5770,#REF!, 2,FALSE)</f>
        <v>#REF!</v>
      </c>
      <c r="BM5770" s="177" t="s">
        <v>10806</v>
      </c>
      <c r="BN5770" s="177" t="s">
        <v>703</v>
      </c>
      <c r="BO5770" s="177" t="s">
        <v>2877</v>
      </c>
      <c r="BU5770" s="177" t="s">
        <v>10806</v>
      </c>
      <c r="BV5770" s="177" t="s">
        <v>703</v>
      </c>
      <c r="BW5770" s="177" t="s">
        <v>2877</v>
      </c>
    </row>
    <row r="5771" spans="51:75" x14ac:dyDescent="0.3">
      <c r="AY5771" s="226" t="e">
        <f>VLOOKUP(C5771,#REF!, 2,FALSE)</f>
        <v>#REF!</v>
      </c>
      <c r="BM5771" s="177" t="s">
        <v>1921</v>
      </c>
      <c r="BN5771" s="177" t="s">
        <v>621</v>
      </c>
      <c r="BO5771" s="177" t="s">
        <v>1498</v>
      </c>
      <c r="BU5771" s="177" t="s">
        <v>1921</v>
      </c>
      <c r="BV5771" s="177" t="s">
        <v>621</v>
      </c>
      <c r="BW5771" s="177" t="s">
        <v>1498</v>
      </c>
    </row>
    <row r="5772" spans="51:75" x14ac:dyDescent="0.3">
      <c r="AY5772" s="226" t="e">
        <f>VLOOKUP(C5772,#REF!, 2,FALSE)</f>
        <v>#REF!</v>
      </c>
      <c r="BM5772" s="177" t="s">
        <v>1922</v>
      </c>
      <c r="BN5772" s="177" t="s">
        <v>637</v>
      </c>
      <c r="BO5772" s="177" t="s">
        <v>9614</v>
      </c>
      <c r="BU5772" s="177" t="s">
        <v>1922</v>
      </c>
      <c r="BV5772" s="177" t="s">
        <v>637</v>
      </c>
      <c r="BW5772" s="177" t="s">
        <v>9614</v>
      </c>
    </row>
    <row r="5773" spans="51:75" x14ac:dyDescent="0.3">
      <c r="AY5773" s="226" t="e">
        <f>VLOOKUP(C5773,#REF!, 2,FALSE)</f>
        <v>#REF!</v>
      </c>
      <c r="BM5773" s="177" t="s">
        <v>1923</v>
      </c>
      <c r="BN5773" s="177" t="s">
        <v>783</v>
      </c>
      <c r="BO5773" s="177" t="s">
        <v>3459</v>
      </c>
      <c r="BU5773" s="177" t="s">
        <v>1923</v>
      </c>
      <c r="BV5773" s="177" t="s">
        <v>783</v>
      </c>
      <c r="BW5773" s="177" t="s">
        <v>3459</v>
      </c>
    </row>
    <row r="5774" spans="51:75" x14ac:dyDescent="0.3">
      <c r="AY5774" s="226" t="e">
        <f>VLOOKUP(C5774,#REF!, 2,FALSE)</f>
        <v>#REF!</v>
      </c>
      <c r="BM5774" s="177" t="s">
        <v>1924</v>
      </c>
      <c r="BN5774" s="177" t="s">
        <v>637</v>
      </c>
      <c r="BO5774" s="177" t="s">
        <v>2094</v>
      </c>
      <c r="BU5774" s="177" t="s">
        <v>1924</v>
      </c>
      <c r="BV5774" s="177" t="s">
        <v>637</v>
      </c>
      <c r="BW5774" s="177" t="s">
        <v>2094</v>
      </c>
    </row>
    <row r="5775" spans="51:75" x14ac:dyDescent="0.3">
      <c r="AY5775" s="226" t="e">
        <f>VLOOKUP(C5775,#REF!, 2,FALSE)</f>
        <v>#REF!</v>
      </c>
      <c r="BM5775" s="177" t="s">
        <v>1925</v>
      </c>
      <c r="BN5775" s="177" t="s">
        <v>617</v>
      </c>
      <c r="BO5775" s="177" t="s">
        <v>10807</v>
      </c>
      <c r="BU5775" s="177" t="s">
        <v>1925</v>
      </c>
      <c r="BV5775" s="177" t="s">
        <v>617</v>
      </c>
      <c r="BW5775" s="177" t="s">
        <v>10807</v>
      </c>
    </row>
    <row r="5776" spans="51:75" x14ac:dyDescent="0.3">
      <c r="AY5776" s="226" t="e">
        <f>VLOOKUP(C5776,#REF!, 2,FALSE)</f>
        <v>#REF!</v>
      </c>
      <c r="BM5776" s="177" t="s">
        <v>1926</v>
      </c>
      <c r="BN5776" s="177" t="s">
        <v>613</v>
      </c>
      <c r="BO5776" s="177" t="s">
        <v>10808</v>
      </c>
      <c r="BU5776" s="177" t="s">
        <v>1926</v>
      </c>
      <c r="BV5776" s="177" t="s">
        <v>613</v>
      </c>
      <c r="BW5776" s="177" t="s">
        <v>10808</v>
      </c>
    </row>
    <row r="5777" spans="51:75" x14ac:dyDescent="0.3">
      <c r="AY5777" s="226" t="e">
        <f>VLOOKUP(C5777,#REF!, 2,FALSE)</f>
        <v>#REF!</v>
      </c>
      <c r="BM5777" s="177" t="s">
        <v>10809</v>
      </c>
      <c r="BN5777" s="177" t="s">
        <v>619</v>
      </c>
      <c r="BO5777" s="177" t="s">
        <v>10810</v>
      </c>
      <c r="BU5777" s="177" t="s">
        <v>10809</v>
      </c>
      <c r="BV5777" s="177" t="s">
        <v>619</v>
      </c>
      <c r="BW5777" s="177" t="s">
        <v>10810</v>
      </c>
    </row>
    <row r="5778" spans="51:75" x14ac:dyDescent="0.3">
      <c r="AY5778" s="226" t="e">
        <f>VLOOKUP(C5778,#REF!, 2,FALSE)</f>
        <v>#REF!</v>
      </c>
      <c r="BM5778" s="177" t="s">
        <v>10811</v>
      </c>
      <c r="BN5778" s="177" t="s">
        <v>636</v>
      </c>
      <c r="BO5778" s="177" t="s">
        <v>10812</v>
      </c>
      <c r="BU5778" s="177" t="s">
        <v>10811</v>
      </c>
      <c r="BV5778" s="177" t="s">
        <v>636</v>
      </c>
      <c r="BW5778" s="177" t="s">
        <v>10812</v>
      </c>
    </row>
    <row r="5779" spans="51:75" x14ac:dyDescent="0.3">
      <c r="AY5779" s="226" t="e">
        <f>VLOOKUP(C5779,#REF!, 2,FALSE)</f>
        <v>#REF!</v>
      </c>
      <c r="BM5779" s="177" t="s">
        <v>1927</v>
      </c>
      <c r="BN5779" s="177" t="s">
        <v>639</v>
      </c>
      <c r="BO5779" s="177" t="s">
        <v>6420</v>
      </c>
      <c r="BU5779" s="177" t="s">
        <v>1927</v>
      </c>
      <c r="BV5779" s="177" t="s">
        <v>639</v>
      </c>
      <c r="BW5779" s="177" t="s">
        <v>6420</v>
      </c>
    </row>
    <row r="5780" spans="51:75" x14ac:dyDescent="0.3">
      <c r="AY5780" s="226" t="e">
        <f>VLOOKUP(C5780,#REF!, 2,FALSE)</f>
        <v>#REF!</v>
      </c>
      <c r="BM5780" s="177" t="s">
        <v>10813</v>
      </c>
      <c r="BN5780" s="177" t="s">
        <v>803</v>
      </c>
      <c r="BO5780" s="177" t="s">
        <v>1004</v>
      </c>
      <c r="BU5780" s="177" t="s">
        <v>10813</v>
      </c>
      <c r="BV5780" s="177" t="s">
        <v>803</v>
      </c>
      <c r="BW5780" s="177" t="s">
        <v>1004</v>
      </c>
    </row>
    <row r="5781" spans="51:75" x14ac:dyDescent="0.3">
      <c r="AY5781" s="226" t="e">
        <f>VLOOKUP(C5781,#REF!, 2,FALSE)</f>
        <v>#REF!</v>
      </c>
      <c r="BM5781" s="177" t="s">
        <v>1928</v>
      </c>
      <c r="BN5781" s="177" t="s">
        <v>663</v>
      </c>
      <c r="BO5781" s="177" t="s">
        <v>10814</v>
      </c>
      <c r="BU5781" s="177" t="s">
        <v>1928</v>
      </c>
      <c r="BV5781" s="177" t="s">
        <v>663</v>
      </c>
      <c r="BW5781" s="177" t="s">
        <v>10814</v>
      </c>
    </row>
    <row r="5782" spans="51:75" x14ac:dyDescent="0.3">
      <c r="AY5782" s="226" t="e">
        <f>VLOOKUP(C5782,#REF!, 2,FALSE)</f>
        <v>#REF!</v>
      </c>
      <c r="BM5782" s="177" t="s">
        <v>10815</v>
      </c>
      <c r="BN5782" s="177" t="s">
        <v>787</v>
      </c>
      <c r="BO5782" s="177" t="s">
        <v>6618</v>
      </c>
      <c r="BU5782" s="177" t="s">
        <v>10815</v>
      </c>
      <c r="BV5782" s="177" t="s">
        <v>787</v>
      </c>
      <c r="BW5782" s="177" t="s">
        <v>6618</v>
      </c>
    </row>
    <row r="5783" spans="51:75" x14ac:dyDescent="0.3">
      <c r="AY5783" s="226" t="e">
        <f>VLOOKUP(C5783,#REF!, 2,FALSE)</f>
        <v>#REF!</v>
      </c>
      <c r="BM5783" s="177" t="s">
        <v>10816</v>
      </c>
      <c r="BN5783" s="177" t="s">
        <v>663</v>
      </c>
      <c r="BO5783" s="177" t="s">
        <v>10817</v>
      </c>
      <c r="BU5783" s="177" t="s">
        <v>10816</v>
      </c>
      <c r="BV5783" s="177" t="s">
        <v>663</v>
      </c>
      <c r="BW5783" s="177" t="s">
        <v>10817</v>
      </c>
    </row>
    <row r="5784" spans="51:75" x14ac:dyDescent="0.3">
      <c r="AY5784" s="226" t="e">
        <f>VLOOKUP(C5784,#REF!, 2,FALSE)</f>
        <v>#REF!</v>
      </c>
      <c r="BM5784" s="177" t="s">
        <v>10818</v>
      </c>
      <c r="BN5784" s="177" t="s">
        <v>1139</v>
      </c>
      <c r="BO5784" s="177" t="s">
        <v>10819</v>
      </c>
      <c r="BU5784" s="177" t="s">
        <v>10818</v>
      </c>
      <c r="BV5784" s="177" t="s">
        <v>1139</v>
      </c>
      <c r="BW5784" s="177" t="s">
        <v>10819</v>
      </c>
    </row>
    <row r="5785" spans="51:75" x14ac:dyDescent="0.3">
      <c r="AY5785" s="226" t="e">
        <f>VLOOKUP(C5785,#REF!, 2,FALSE)</f>
        <v>#REF!</v>
      </c>
      <c r="BM5785" s="177" t="s">
        <v>10820</v>
      </c>
      <c r="BN5785" s="177" t="s">
        <v>617</v>
      </c>
      <c r="BO5785" s="177" t="s">
        <v>800</v>
      </c>
      <c r="BU5785" s="177" t="s">
        <v>10820</v>
      </c>
      <c r="BV5785" s="177" t="s">
        <v>617</v>
      </c>
      <c r="BW5785" s="177" t="s">
        <v>800</v>
      </c>
    </row>
    <row r="5786" spans="51:75" x14ac:dyDescent="0.3">
      <c r="AY5786" s="226" t="e">
        <f>VLOOKUP(C5786,#REF!, 2,FALSE)</f>
        <v>#REF!</v>
      </c>
      <c r="BM5786" s="177" t="s">
        <v>10822</v>
      </c>
      <c r="BN5786" s="177" t="s">
        <v>912</v>
      </c>
      <c r="BO5786" s="177" t="s">
        <v>1750</v>
      </c>
      <c r="BU5786" s="177" t="s">
        <v>10822</v>
      </c>
      <c r="BV5786" s="177" t="s">
        <v>912</v>
      </c>
      <c r="BW5786" s="177" t="s">
        <v>1750</v>
      </c>
    </row>
    <row r="5787" spans="51:75" x14ac:dyDescent="0.3">
      <c r="AY5787" s="226" t="e">
        <f>VLOOKUP(C5787,#REF!, 2,FALSE)</f>
        <v>#REF!</v>
      </c>
      <c r="BM5787" s="177" t="s">
        <v>10823</v>
      </c>
      <c r="BN5787" s="177" t="s">
        <v>841</v>
      </c>
      <c r="BO5787" s="177" t="s">
        <v>3516</v>
      </c>
      <c r="BU5787" s="177" t="s">
        <v>10823</v>
      </c>
      <c r="BV5787" s="177" t="s">
        <v>841</v>
      </c>
      <c r="BW5787" s="177" t="s">
        <v>3516</v>
      </c>
    </row>
    <row r="5788" spans="51:75" x14ac:dyDescent="0.3">
      <c r="AY5788" s="226" t="e">
        <f>VLOOKUP(C5788,#REF!, 2,FALSE)</f>
        <v>#REF!</v>
      </c>
      <c r="BM5788" s="177" t="s">
        <v>10824</v>
      </c>
      <c r="BN5788" s="177" t="s">
        <v>841</v>
      </c>
      <c r="BO5788" s="177" t="s">
        <v>10825</v>
      </c>
      <c r="BU5788" s="177" t="s">
        <v>10824</v>
      </c>
      <c r="BV5788" s="177" t="s">
        <v>841</v>
      </c>
      <c r="BW5788" s="177" t="s">
        <v>10825</v>
      </c>
    </row>
    <row r="5789" spans="51:75" x14ac:dyDescent="0.3">
      <c r="AY5789" s="226" t="e">
        <f>VLOOKUP(C5789,#REF!, 2,FALSE)</f>
        <v>#REF!</v>
      </c>
      <c r="BM5789" s="177" t="s">
        <v>10826</v>
      </c>
      <c r="BN5789" s="177" t="s">
        <v>1445</v>
      </c>
      <c r="BO5789" s="177" t="s">
        <v>10827</v>
      </c>
      <c r="BU5789" s="177" t="s">
        <v>10826</v>
      </c>
      <c r="BV5789" s="177" t="s">
        <v>1445</v>
      </c>
      <c r="BW5789" s="177" t="s">
        <v>10827</v>
      </c>
    </row>
    <row r="5790" spans="51:75" x14ac:dyDescent="0.3">
      <c r="AY5790" s="226" t="e">
        <f>VLOOKUP(C5790,#REF!, 2,FALSE)</f>
        <v>#REF!</v>
      </c>
      <c r="BM5790" s="177" t="s">
        <v>10828</v>
      </c>
      <c r="BN5790" s="177" t="s">
        <v>803</v>
      </c>
      <c r="BO5790" s="177" t="s">
        <v>10829</v>
      </c>
      <c r="BU5790" s="177" t="s">
        <v>10828</v>
      </c>
      <c r="BV5790" s="177" t="s">
        <v>803</v>
      </c>
      <c r="BW5790" s="177" t="s">
        <v>10829</v>
      </c>
    </row>
    <row r="5791" spans="51:75" x14ac:dyDescent="0.3">
      <c r="AY5791" s="226" t="e">
        <f>VLOOKUP(C5791,#REF!, 2,FALSE)</f>
        <v>#REF!</v>
      </c>
      <c r="BM5791" s="177" t="s">
        <v>10830</v>
      </c>
      <c r="BN5791" s="177" t="s">
        <v>780</v>
      </c>
      <c r="BO5791" s="177" t="s">
        <v>10786</v>
      </c>
      <c r="BU5791" s="177" t="s">
        <v>10830</v>
      </c>
      <c r="BV5791" s="177" t="s">
        <v>780</v>
      </c>
      <c r="BW5791" s="177" t="s">
        <v>10786</v>
      </c>
    </row>
    <row r="5792" spans="51:75" x14ac:dyDescent="0.3">
      <c r="AY5792" s="226" t="e">
        <f>VLOOKUP(C5792,#REF!, 2,FALSE)</f>
        <v>#REF!</v>
      </c>
      <c r="BM5792" s="177" t="s">
        <v>10831</v>
      </c>
      <c r="BN5792" s="177" t="s">
        <v>3083</v>
      </c>
      <c r="BO5792" s="177" t="s">
        <v>10832</v>
      </c>
      <c r="BU5792" s="177" t="s">
        <v>10831</v>
      </c>
      <c r="BV5792" s="177" t="s">
        <v>3083</v>
      </c>
      <c r="BW5792" s="177" t="s">
        <v>10832</v>
      </c>
    </row>
    <row r="5793" spans="51:75" x14ac:dyDescent="0.3">
      <c r="AY5793" s="226" t="e">
        <f>VLOOKUP(C5793,#REF!, 2,FALSE)</f>
        <v>#REF!</v>
      </c>
      <c r="BM5793" s="177" t="s">
        <v>10833</v>
      </c>
      <c r="BN5793" s="177" t="s">
        <v>780</v>
      </c>
      <c r="BO5793" s="177" t="s">
        <v>10834</v>
      </c>
      <c r="BU5793" s="177" t="s">
        <v>10833</v>
      </c>
      <c r="BV5793" s="177" t="s">
        <v>780</v>
      </c>
      <c r="BW5793" s="177" t="s">
        <v>10834</v>
      </c>
    </row>
    <row r="5794" spans="51:75" x14ac:dyDescent="0.3">
      <c r="AY5794" s="226" t="e">
        <f>VLOOKUP(C5794,#REF!, 2,FALSE)</f>
        <v>#REF!</v>
      </c>
      <c r="BM5794" s="177" t="s">
        <v>10835</v>
      </c>
      <c r="BN5794" s="177" t="s">
        <v>778</v>
      </c>
      <c r="BO5794" s="177" t="s">
        <v>10836</v>
      </c>
      <c r="BU5794" s="177" t="s">
        <v>10835</v>
      </c>
      <c r="BV5794" s="177" t="s">
        <v>778</v>
      </c>
      <c r="BW5794" s="177" t="s">
        <v>10836</v>
      </c>
    </row>
    <row r="5795" spans="51:75" x14ac:dyDescent="0.3">
      <c r="AY5795" s="226" t="e">
        <f>VLOOKUP(C5795,#REF!, 2,FALSE)</f>
        <v>#REF!</v>
      </c>
      <c r="BM5795" s="177" t="s">
        <v>10837</v>
      </c>
      <c r="BN5795" s="177" t="s">
        <v>780</v>
      </c>
      <c r="BO5795" s="177" t="s">
        <v>10839</v>
      </c>
      <c r="BU5795" s="177" t="s">
        <v>10837</v>
      </c>
      <c r="BV5795" s="177" t="s">
        <v>780</v>
      </c>
      <c r="BW5795" s="177" t="s">
        <v>10839</v>
      </c>
    </row>
    <row r="5796" spans="51:75" x14ac:dyDescent="0.3">
      <c r="AY5796" s="226" t="e">
        <f>VLOOKUP(C5796,#REF!, 2,FALSE)</f>
        <v>#REF!</v>
      </c>
      <c r="BM5796" s="177" t="s">
        <v>10840</v>
      </c>
      <c r="BN5796" s="177" t="s">
        <v>3087</v>
      </c>
      <c r="BO5796" s="177" t="s">
        <v>9061</v>
      </c>
      <c r="BU5796" s="177" t="s">
        <v>10840</v>
      </c>
      <c r="BV5796" s="177" t="s">
        <v>3087</v>
      </c>
      <c r="BW5796" s="177" t="s">
        <v>9061</v>
      </c>
    </row>
    <row r="5797" spans="51:75" x14ac:dyDescent="0.3">
      <c r="AY5797" s="226" t="e">
        <f>VLOOKUP(C5797,#REF!, 2,FALSE)</f>
        <v>#REF!</v>
      </c>
      <c r="BM5797" s="177" t="s">
        <v>10841</v>
      </c>
      <c r="BN5797" s="177" t="s">
        <v>778</v>
      </c>
      <c r="BO5797" s="177" t="s">
        <v>10834</v>
      </c>
      <c r="BU5797" s="177" t="s">
        <v>10841</v>
      </c>
      <c r="BV5797" s="177" t="s">
        <v>778</v>
      </c>
      <c r="BW5797" s="177" t="s">
        <v>10834</v>
      </c>
    </row>
    <row r="5798" spans="51:75" x14ac:dyDescent="0.3">
      <c r="AY5798" s="226" t="e">
        <f>VLOOKUP(C5798,#REF!, 2,FALSE)</f>
        <v>#REF!</v>
      </c>
      <c r="BM5798" s="177" t="s">
        <v>10842</v>
      </c>
      <c r="BN5798" s="177" t="s">
        <v>3005</v>
      </c>
      <c r="BO5798" s="177" t="s">
        <v>9248</v>
      </c>
      <c r="BU5798" s="177" t="s">
        <v>10842</v>
      </c>
      <c r="BV5798" s="177" t="s">
        <v>3005</v>
      </c>
      <c r="BW5798" s="177" t="s">
        <v>9248</v>
      </c>
    </row>
    <row r="5799" spans="51:75" x14ac:dyDescent="0.3">
      <c r="AY5799" s="226" t="e">
        <f>VLOOKUP(C5799,#REF!, 2,FALSE)</f>
        <v>#REF!</v>
      </c>
      <c r="BM5799" s="177" t="s">
        <v>10843</v>
      </c>
      <c r="BN5799" s="177" t="s">
        <v>1013</v>
      </c>
      <c r="BO5799" s="177" t="s">
        <v>10844</v>
      </c>
      <c r="BU5799" s="177" t="s">
        <v>10843</v>
      </c>
      <c r="BV5799" s="177" t="s">
        <v>1013</v>
      </c>
      <c r="BW5799" s="177" t="s">
        <v>10844</v>
      </c>
    </row>
    <row r="5800" spans="51:75" x14ac:dyDescent="0.3">
      <c r="AY5800" s="226" t="e">
        <f>VLOOKUP(C5800,#REF!, 2,FALSE)</f>
        <v>#REF!</v>
      </c>
      <c r="BM5800" s="177" t="s">
        <v>10845</v>
      </c>
      <c r="BN5800" s="177" t="s">
        <v>1267</v>
      </c>
      <c r="BO5800" s="177" t="s">
        <v>10846</v>
      </c>
      <c r="BU5800" s="177" t="s">
        <v>10845</v>
      </c>
      <c r="BV5800" s="177" t="s">
        <v>1267</v>
      </c>
      <c r="BW5800" s="177" t="s">
        <v>10846</v>
      </c>
    </row>
    <row r="5801" spans="51:75" x14ac:dyDescent="0.3">
      <c r="AY5801" s="226" t="e">
        <f>VLOOKUP(C5801,#REF!, 2,FALSE)</f>
        <v>#REF!</v>
      </c>
      <c r="BM5801" s="177" t="s">
        <v>10848</v>
      </c>
      <c r="BN5801" s="177" t="s">
        <v>631</v>
      </c>
      <c r="BO5801" s="177" t="s">
        <v>10849</v>
      </c>
      <c r="BU5801" s="177" t="s">
        <v>10848</v>
      </c>
      <c r="BV5801" s="177" t="s">
        <v>631</v>
      </c>
      <c r="BW5801" s="177" t="s">
        <v>10849</v>
      </c>
    </row>
    <row r="5802" spans="51:75" x14ac:dyDescent="0.3">
      <c r="AY5802" s="226" t="e">
        <f>VLOOKUP(C5802,#REF!, 2,FALSE)</f>
        <v>#REF!</v>
      </c>
      <c r="BM5802" s="177" t="s">
        <v>2948</v>
      </c>
      <c r="BN5802" s="177" t="s">
        <v>775</v>
      </c>
      <c r="BO5802" s="177" t="s">
        <v>801</v>
      </c>
      <c r="BU5802" s="177" t="s">
        <v>2948</v>
      </c>
      <c r="BV5802" s="177" t="s">
        <v>775</v>
      </c>
      <c r="BW5802" s="177" t="s">
        <v>801</v>
      </c>
    </row>
    <row r="5803" spans="51:75" x14ac:dyDescent="0.3">
      <c r="AY5803" s="226" t="e">
        <f>VLOOKUP(C5803,#REF!, 2,FALSE)</f>
        <v>#REF!</v>
      </c>
      <c r="BM5803" s="177" t="s">
        <v>1929</v>
      </c>
      <c r="BN5803" s="177" t="s">
        <v>661</v>
      </c>
      <c r="BO5803" s="177" t="s">
        <v>10850</v>
      </c>
      <c r="BU5803" s="177" t="s">
        <v>1929</v>
      </c>
      <c r="BV5803" s="177" t="s">
        <v>661</v>
      </c>
      <c r="BW5803" s="177" t="s">
        <v>10850</v>
      </c>
    </row>
    <row r="5804" spans="51:75" x14ac:dyDescent="0.3">
      <c r="AY5804" s="226" t="e">
        <f>VLOOKUP(C5804,#REF!, 2,FALSE)</f>
        <v>#REF!</v>
      </c>
      <c r="BM5804" s="177" t="s">
        <v>10851</v>
      </c>
      <c r="BN5804" s="177" t="s">
        <v>636</v>
      </c>
      <c r="BO5804" s="177" t="s">
        <v>10852</v>
      </c>
      <c r="BU5804" s="177" t="s">
        <v>10851</v>
      </c>
      <c r="BV5804" s="177" t="s">
        <v>636</v>
      </c>
      <c r="BW5804" s="177" t="s">
        <v>10852</v>
      </c>
    </row>
    <row r="5805" spans="51:75" x14ac:dyDescent="0.3">
      <c r="AY5805" s="226" t="e">
        <f>VLOOKUP(C5805,#REF!, 2,FALSE)</f>
        <v>#REF!</v>
      </c>
      <c r="BM5805" s="177" t="s">
        <v>1930</v>
      </c>
      <c r="BN5805" s="177" t="s">
        <v>662</v>
      </c>
      <c r="BO5805" s="177" t="s">
        <v>2932</v>
      </c>
      <c r="BU5805" s="177" t="s">
        <v>1930</v>
      </c>
      <c r="BV5805" s="177" t="s">
        <v>662</v>
      </c>
      <c r="BW5805" s="177" t="s">
        <v>2932</v>
      </c>
    </row>
    <row r="5806" spans="51:75" x14ac:dyDescent="0.3">
      <c r="AY5806" s="226" t="e">
        <f>VLOOKUP(C5806,#REF!, 2,FALSE)</f>
        <v>#REF!</v>
      </c>
      <c r="BM5806" s="177" t="s">
        <v>10853</v>
      </c>
      <c r="BN5806" s="177" t="s">
        <v>3245</v>
      </c>
      <c r="BO5806" s="177" t="s">
        <v>2424</v>
      </c>
      <c r="BU5806" s="177" t="s">
        <v>10853</v>
      </c>
      <c r="BV5806" s="177" t="s">
        <v>3245</v>
      </c>
      <c r="BW5806" s="177" t="s">
        <v>2424</v>
      </c>
    </row>
    <row r="5807" spans="51:75" x14ac:dyDescent="0.3">
      <c r="AY5807" s="226" t="e">
        <f>VLOOKUP(C5807,#REF!, 2,FALSE)</f>
        <v>#REF!</v>
      </c>
      <c r="BM5807" s="177" t="s">
        <v>10854</v>
      </c>
      <c r="BN5807" s="177" t="s">
        <v>2983</v>
      </c>
      <c r="BO5807" s="177" t="s">
        <v>2499</v>
      </c>
      <c r="BU5807" s="177" t="s">
        <v>10854</v>
      </c>
      <c r="BV5807" s="177" t="s">
        <v>2983</v>
      </c>
      <c r="BW5807" s="177" t="s">
        <v>2499</v>
      </c>
    </row>
    <row r="5808" spans="51:75" x14ac:dyDescent="0.3">
      <c r="AY5808" s="226" t="e">
        <f>VLOOKUP(C5808,#REF!, 2,FALSE)</f>
        <v>#REF!</v>
      </c>
      <c r="BM5808" s="177" t="s">
        <v>10855</v>
      </c>
      <c r="BN5808" s="177" t="s">
        <v>661</v>
      </c>
      <c r="BO5808" s="177" t="s">
        <v>2983</v>
      </c>
      <c r="BU5808" s="177" t="s">
        <v>10855</v>
      </c>
      <c r="BV5808" s="177" t="s">
        <v>661</v>
      </c>
      <c r="BW5808" s="177" t="s">
        <v>2983</v>
      </c>
    </row>
    <row r="5809" spans="51:75" x14ac:dyDescent="0.3">
      <c r="AY5809" s="226" t="e">
        <f>VLOOKUP(C5809,#REF!, 2,FALSE)</f>
        <v>#REF!</v>
      </c>
      <c r="BM5809" s="177" t="s">
        <v>1931</v>
      </c>
      <c r="BN5809" s="177" t="s">
        <v>1342</v>
      </c>
      <c r="BO5809" s="177" t="s">
        <v>905</v>
      </c>
      <c r="BU5809" s="177" t="s">
        <v>1931</v>
      </c>
      <c r="BV5809" s="177" t="s">
        <v>1342</v>
      </c>
      <c r="BW5809" s="177" t="s">
        <v>905</v>
      </c>
    </row>
    <row r="5810" spans="51:75" x14ac:dyDescent="0.3">
      <c r="AY5810" s="226" t="e">
        <f>VLOOKUP(C5810,#REF!, 2,FALSE)</f>
        <v>#REF!</v>
      </c>
      <c r="BM5810" s="177" t="s">
        <v>1932</v>
      </c>
      <c r="BN5810" s="177" t="s">
        <v>703</v>
      </c>
      <c r="BO5810" s="177" t="s">
        <v>9202</v>
      </c>
      <c r="BU5810" s="177" t="s">
        <v>1932</v>
      </c>
      <c r="BV5810" s="177" t="s">
        <v>703</v>
      </c>
      <c r="BW5810" s="177" t="s">
        <v>9202</v>
      </c>
    </row>
    <row r="5811" spans="51:75" x14ac:dyDescent="0.3">
      <c r="AY5811" s="226" t="e">
        <f>VLOOKUP(C5811,#REF!, 2,FALSE)</f>
        <v>#REF!</v>
      </c>
      <c r="BM5811" s="177" t="s">
        <v>10856</v>
      </c>
      <c r="BN5811" s="177" t="s">
        <v>657</v>
      </c>
      <c r="BO5811" s="177" t="s">
        <v>620</v>
      </c>
      <c r="BU5811" s="177" t="s">
        <v>10856</v>
      </c>
      <c r="BV5811" s="177" t="s">
        <v>657</v>
      </c>
      <c r="BW5811" s="177" t="s">
        <v>620</v>
      </c>
    </row>
    <row r="5812" spans="51:75" x14ac:dyDescent="0.3">
      <c r="AY5812" s="226" t="e">
        <f>VLOOKUP(C5812,#REF!, 2,FALSE)</f>
        <v>#REF!</v>
      </c>
      <c r="BM5812" s="177" t="s">
        <v>10857</v>
      </c>
      <c r="BN5812" s="177" t="s">
        <v>1342</v>
      </c>
      <c r="BO5812" s="177" t="s">
        <v>4043</v>
      </c>
      <c r="BU5812" s="177" t="s">
        <v>10857</v>
      </c>
      <c r="BV5812" s="177" t="s">
        <v>1342</v>
      </c>
      <c r="BW5812" s="177" t="s">
        <v>4043</v>
      </c>
    </row>
    <row r="5813" spans="51:75" x14ac:dyDescent="0.3">
      <c r="AY5813" s="226" t="e">
        <f>VLOOKUP(C5813,#REF!, 2,FALSE)</f>
        <v>#REF!</v>
      </c>
      <c r="BM5813" s="177" t="s">
        <v>10858</v>
      </c>
      <c r="BN5813" s="177" t="s">
        <v>775</v>
      </c>
      <c r="BO5813" s="177" t="s">
        <v>10597</v>
      </c>
      <c r="BU5813" s="177" t="s">
        <v>10858</v>
      </c>
      <c r="BV5813" s="177" t="s">
        <v>775</v>
      </c>
      <c r="BW5813" s="177" t="s">
        <v>10597</v>
      </c>
    </row>
    <row r="5814" spans="51:75" x14ac:dyDescent="0.3">
      <c r="AY5814" s="226" t="e">
        <f>VLOOKUP(C5814,#REF!, 2,FALSE)</f>
        <v>#REF!</v>
      </c>
      <c r="BM5814" s="177" t="s">
        <v>2952</v>
      </c>
      <c r="BN5814" s="177" t="s">
        <v>928</v>
      </c>
      <c r="BO5814" s="177" t="s">
        <v>10859</v>
      </c>
      <c r="BU5814" s="177" t="s">
        <v>2952</v>
      </c>
      <c r="BV5814" s="177" t="s">
        <v>928</v>
      </c>
      <c r="BW5814" s="177" t="s">
        <v>10859</v>
      </c>
    </row>
    <row r="5815" spans="51:75" x14ac:dyDescent="0.3">
      <c r="AY5815" s="226" t="e">
        <f>VLOOKUP(C5815,#REF!, 2,FALSE)</f>
        <v>#REF!</v>
      </c>
      <c r="BM5815" s="177" t="s">
        <v>10860</v>
      </c>
      <c r="BN5815" s="177" t="s">
        <v>3245</v>
      </c>
      <c r="BO5815" s="177" t="s">
        <v>10861</v>
      </c>
      <c r="BU5815" s="177" t="s">
        <v>10860</v>
      </c>
      <c r="BV5815" s="177" t="s">
        <v>3245</v>
      </c>
      <c r="BW5815" s="177" t="s">
        <v>10861</v>
      </c>
    </row>
    <row r="5816" spans="51:75" x14ac:dyDescent="0.3">
      <c r="AY5816" s="226" t="e">
        <f>VLOOKUP(C5816,#REF!, 2,FALSE)</f>
        <v>#REF!</v>
      </c>
      <c r="BM5816" s="177" t="s">
        <v>10862</v>
      </c>
      <c r="BN5816" s="177" t="s">
        <v>3245</v>
      </c>
      <c r="BO5816" s="177" t="s">
        <v>5642</v>
      </c>
      <c r="BU5816" s="177" t="s">
        <v>10862</v>
      </c>
      <c r="BV5816" s="177" t="s">
        <v>3245</v>
      </c>
      <c r="BW5816" s="177" t="s">
        <v>5642</v>
      </c>
    </row>
    <row r="5817" spans="51:75" x14ac:dyDescent="0.3">
      <c r="AY5817" s="226" t="e">
        <f>VLOOKUP(C5817,#REF!, 2,FALSE)</f>
        <v>#REF!</v>
      </c>
      <c r="BM5817" s="177" t="s">
        <v>1933</v>
      </c>
      <c r="BN5817" s="177" t="s">
        <v>637</v>
      </c>
      <c r="BO5817" s="177" t="s">
        <v>4979</v>
      </c>
      <c r="BU5817" s="177" t="s">
        <v>1933</v>
      </c>
      <c r="BV5817" s="177" t="s">
        <v>637</v>
      </c>
      <c r="BW5817" s="177" t="s">
        <v>4979</v>
      </c>
    </row>
    <row r="5818" spans="51:75" x14ac:dyDescent="0.3">
      <c r="AY5818" s="226" t="e">
        <f>VLOOKUP(C5818,#REF!, 2,FALSE)</f>
        <v>#REF!</v>
      </c>
      <c r="BM5818" s="177" t="s">
        <v>10863</v>
      </c>
      <c r="BN5818" s="177" t="s">
        <v>862</v>
      </c>
      <c r="BO5818" s="177" t="s">
        <v>958</v>
      </c>
      <c r="BU5818" s="177" t="s">
        <v>10863</v>
      </c>
      <c r="BV5818" s="177" t="s">
        <v>862</v>
      </c>
      <c r="BW5818" s="177" t="s">
        <v>958</v>
      </c>
    </row>
    <row r="5819" spans="51:75" x14ac:dyDescent="0.3">
      <c r="AY5819" s="226" t="e">
        <f>VLOOKUP(C5819,#REF!, 2,FALSE)</f>
        <v>#REF!</v>
      </c>
      <c r="BM5819" s="177" t="s">
        <v>10864</v>
      </c>
      <c r="BN5819" s="177" t="s">
        <v>771</v>
      </c>
      <c r="BO5819" s="177" t="s">
        <v>7880</v>
      </c>
      <c r="BU5819" s="177" t="s">
        <v>10864</v>
      </c>
      <c r="BV5819" s="177" t="s">
        <v>771</v>
      </c>
      <c r="BW5819" s="177" t="s">
        <v>7880</v>
      </c>
    </row>
    <row r="5820" spans="51:75" x14ac:dyDescent="0.3">
      <c r="AY5820" s="226" t="e">
        <f>VLOOKUP(C5820,#REF!, 2,FALSE)</f>
        <v>#REF!</v>
      </c>
      <c r="BM5820" s="177" t="s">
        <v>10865</v>
      </c>
      <c r="BN5820" s="177" t="s">
        <v>616</v>
      </c>
      <c r="BO5820" s="177" t="s">
        <v>770</v>
      </c>
      <c r="BU5820" s="177" t="s">
        <v>10865</v>
      </c>
      <c r="BV5820" s="177" t="s">
        <v>616</v>
      </c>
      <c r="BW5820" s="177" t="s">
        <v>770</v>
      </c>
    </row>
    <row r="5821" spans="51:75" x14ac:dyDescent="0.3">
      <c r="AY5821" s="226" t="e">
        <f>VLOOKUP(C5821,#REF!, 2,FALSE)</f>
        <v>#REF!</v>
      </c>
      <c r="BM5821" s="177" t="s">
        <v>10866</v>
      </c>
      <c r="BN5821" s="177" t="s">
        <v>802</v>
      </c>
      <c r="BO5821" s="177" t="s">
        <v>2983</v>
      </c>
      <c r="BU5821" s="177" t="s">
        <v>10866</v>
      </c>
      <c r="BV5821" s="177" t="s">
        <v>802</v>
      </c>
      <c r="BW5821" s="177" t="s">
        <v>2983</v>
      </c>
    </row>
    <row r="5822" spans="51:75" x14ac:dyDescent="0.3">
      <c r="AY5822" s="226" t="e">
        <f>VLOOKUP(C5822,#REF!, 2,FALSE)</f>
        <v>#REF!</v>
      </c>
      <c r="BM5822" s="177" t="s">
        <v>10867</v>
      </c>
      <c r="BN5822" s="177" t="s">
        <v>780</v>
      </c>
      <c r="BO5822" s="177" t="s">
        <v>10868</v>
      </c>
      <c r="BU5822" s="177" t="s">
        <v>10867</v>
      </c>
      <c r="BV5822" s="177" t="s">
        <v>780</v>
      </c>
      <c r="BW5822" s="177" t="s">
        <v>10868</v>
      </c>
    </row>
    <row r="5823" spans="51:75" x14ac:dyDescent="0.3">
      <c r="AY5823" s="226" t="e">
        <f>VLOOKUP(C5823,#REF!, 2,FALSE)</f>
        <v>#REF!</v>
      </c>
      <c r="BM5823" s="177" t="s">
        <v>1934</v>
      </c>
      <c r="BN5823" s="177" t="s">
        <v>780</v>
      </c>
      <c r="BO5823" s="177" t="s">
        <v>857</v>
      </c>
      <c r="BU5823" s="177" t="s">
        <v>1934</v>
      </c>
      <c r="BV5823" s="177" t="s">
        <v>780</v>
      </c>
      <c r="BW5823" s="177" t="s">
        <v>857</v>
      </c>
    </row>
    <row r="5824" spans="51:75" x14ac:dyDescent="0.3">
      <c r="AY5824" s="226" t="e">
        <f>VLOOKUP(C5824,#REF!, 2,FALSE)</f>
        <v>#REF!</v>
      </c>
      <c r="BM5824" s="177" t="s">
        <v>10869</v>
      </c>
      <c r="BN5824" s="177" t="s">
        <v>923</v>
      </c>
      <c r="BO5824" s="177" t="s">
        <v>709</v>
      </c>
      <c r="BU5824" s="177" t="s">
        <v>10869</v>
      </c>
      <c r="BV5824" s="177" t="s">
        <v>923</v>
      </c>
      <c r="BW5824" s="177" t="s">
        <v>709</v>
      </c>
    </row>
    <row r="5825" spans="51:75" x14ac:dyDescent="0.3">
      <c r="AY5825" s="226" t="e">
        <f>VLOOKUP(C5825,#REF!, 2,FALSE)</f>
        <v>#REF!</v>
      </c>
      <c r="BM5825" s="177" t="s">
        <v>10871</v>
      </c>
      <c r="BN5825" s="177" t="s">
        <v>661</v>
      </c>
      <c r="BO5825" s="177" t="s">
        <v>10872</v>
      </c>
      <c r="BU5825" s="177" t="s">
        <v>10871</v>
      </c>
      <c r="BV5825" s="177" t="s">
        <v>661</v>
      </c>
      <c r="BW5825" s="177" t="s">
        <v>10872</v>
      </c>
    </row>
    <row r="5826" spans="51:75" x14ac:dyDescent="0.3">
      <c r="AY5826" s="226" t="e">
        <f>VLOOKUP(C5826,#REF!, 2,FALSE)</f>
        <v>#REF!</v>
      </c>
      <c r="BM5826" s="177" t="s">
        <v>2943</v>
      </c>
      <c r="BN5826" s="177" t="s">
        <v>787</v>
      </c>
      <c r="BO5826" s="177" t="s">
        <v>1776</v>
      </c>
      <c r="BU5826" s="177" t="s">
        <v>2943</v>
      </c>
      <c r="BV5826" s="177" t="s">
        <v>787</v>
      </c>
      <c r="BW5826" s="177" t="s">
        <v>1776</v>
      </c>
    </row>
    <row r="5827" spans="51:75" x14ac:dyDescent="0.3">
      <c r="AY5827" s="226" t="e">
        <f>VLOOKUP(C5827,#REF!, 2,FALSE)</f>
        <v>#REF!</v>
      </c>
      <c r="BM5827" s="177" t="s">
        <v>10874</v>
      </c>
      <c r="BN5827" s="177" t="s">
        <v>926</v>
      </c>
      <c r="BO5827" s="177" t="s">
        <v>3481</v>
      </c>
      <c r="BU5827" s="177" t="s">
        <v>10874</v>
      </c>
      <c r="BV5827" s="177" t="s">
        <v>926</v>
      </c>
      <c r="BW5827" s="177" t="s">
        <v>3481</v>
      </c>
    </row>
    <row r="5828" spans="51:75" x14ac:dyDescent="0.3">
      <c r="AY5828" s="226" t="e">
        <f>VLOOKUP(C5828,#REF!, 2,FALSE)</f>
        <v>#REF!</v>
      </c>
      <c r="BM5828" s="177" t="s">
        <v>10875</v>
      </c>
      <c r="BN5828" s="177" t="s">
        <v>1070</v>
      </c>
      <c r="BO5828" s="177" t="s">
        <v>10876</v>
      </c>
      <c r="BU5828" s="177" t="s">
        <v>10875</v>
      </c>
      <c r="BV5828" s="177" t="s">
        <v>1070</v>
      </c>
      <c r="BW5828" s="177" t="s">
        <v>10876</v>
      </c>
    </row>
    <row r="5829" spans="51:75" x14ac:dyDescent="0.3">
      <c r="AY5829" s="226" t="e">
        <f>VLOOKUP(C5829,#REF!, 2,FALSE)</f>
        <v>#REF!</v>
      </c>
      <c r="BM5829" s="177" t="s">
        <v>2951</v>
      </c>
      <c r="BN5829" s="177" t="s">
        <v>662</v>
      </c>
      <c r="BO5829" s="177" t="s">
        <v>10877</v>
      </c>
      <c r="BU5829" s="177" t="s">
        <v>2951</v>
      </c>
      <c r="BV5829" s="177" t="s">
        <v>662</v>
      </c>
      <c r="BW5829" s="177" t="s">
        <v>10877</v>
      </c>
    </row>
    <row r="5830" spans="51:75" x14ac:dyDescent="0.3">
      <c r="AY5830" s="226" t="e">
        <f>VLOOKUP(C5830,#REF!, 2,FALSE)</f>
        <v>#REF!</v>
      </c>
      <c r="BM5830" s="177" t="s">
        <v>10878</v>
      </c>
      <c r="BN5830" s="177" t="s">
        <v>849</v>
      </c>
      <c r="BO5830" s="177" t="s">
        <v>8627</v>
      </c>
      <c r="BU5830" s="177" t="s">
        <v>10878</v>
      </c>
      <c r="BV5830" s="177" t="s">
        <v>849</v>
      </c>
      <c r="BW5830" s="177" t="s">
        <v>8627</v>
      </c>
    </row>
    <row r="5831" spans="51:75" x14ac:dyDescent="0.3">
      <c r="AY5831" s="226" t="e">
        <f>VLOOKUP(C5831,#REF!, 2,FALSE)</f>
        <v>#REF!</v>
      </c>
      <c r="BM5831" s="177" t="s">
        <v>1935</v>
      </c>
      <c r="BN5831" s="177" t="s">
        <v>923</v>
      </c>
      <c r="BO5831" s="177" t="s">
        <v>1728</v>
      </c>
      <c r="BU5831" s="177" t="s">
        <v>1935</v>
      </c>
      <c r="BV5831" s="177" t="s">
        <v>923</v>
      </c>
      <c r="BW5831" s="177" t="s">
        <v>1728</v>
      </c>
    </row>
    <row r="5832" spans="51:75" x14ac:dyDescent="0.3">
      <c r="AY5832" s="226" t="e">
        <f>VLOOKUP(C5832,#REF!, 2,FALSE)</f>
        <v>#REF!</v>
      </c>
      <c r="BM5832" s="177" t="s">
        <v>10879</v>
      </c>
      <c r="BN5832" s="177" t="s">
        <v>937</v>
      </c>
      <c r="BO5832" s="177" t="s">
        <v>2983</v>
      </c>
      <c r="BU5832" s="177" t="s">
        <v>10879</v>
      </c>
      <c r="BV5832" s="177" t="s">
        <v>937</v>
      </c>
      <c r="BW5832" s="177" t="s">
        <v>2983</v>
      </c>
    </row>
    <row r="5833" spans="51:75" x14ac:dyDescent="0.3">
      <c r="AY5833" s="226" t="e">
        <f>VLOOKUP(C5833,#REF!, 2,FALSE)</f>
        <v>#REF!</v>
      </c>
      <c r="BM5833" s="177" t="s">
        <v>1936</v>
      </c>
      <c r="BN5833" s="177" t="s">
        <v>621</v>
      </c>
      <c r="BO5833" s="177" t="s">
        <v>10880</v>
      </c>
      <c r="BU5833" s="177" t="s">
        <v>1936</v>
      </c>
      <c r="BV5833" s="177" t="s">
        <v>621</v>
      </c>
      <c r="BW5833" s="177" t="s">
        <v>10880</v>
      </c>
    </row>
    <row r="5834" spans="51:75" x14ac:dyDescent="0.3">
      <c r="AY5834" s="226" t="e">
        <f>VLOOKUP(C5834,#REF!, 2,FALSE)</f>
        <v>#REF!</v>
      </c>
      <c r="BM5834" s="177" t="s">
        <v>10881</v>
      </c>
      <c r="BN5834" s="177" t="s">
        <v>841</v>
      </c>
      <c r="BO5834" s="177" t="s">
        <v>1126</v>
      </c>
      <c r="BU5834" s="177" t="s">
        <v>10881</v>
      </c>
      <c r="BV5834" s="177" t="s">
        <v>841</v>
      </c>
      <c r="BW5834" s="177" t="s">
        <v>1126</v>
      </c>
    </row>
    <row r="5835" spans="51:75" x14ac:dyDescent="0.3">
      <c r="AY5835" s="226" t="e">
        <f>VLOOKUP(C5835,#REF!, 2,FALSE)</f>
        <v>#REF!</v>
      </c>
      <c r="BM5835" s="177" t="s">
        <v>1937</v>
      </c>
      <c r="BN5835" s="177" t="s">
        <v>923</v>
      </c>
      <c r="BO5835" s="177" t="s">
        <v>5240</v>
      </c>
      <c r="BU5835" s="177" t="s">
        <v>1937</v>
      </c>
      <c r="BV5835" s="177" t="s">
        <v>923</v>
      </c>
      <c r="BW5835" s="177" t="s">
        <v>5240</v>
      </c>
    </row>
    <row r="5836" spans="51:75" x14ac:dyDescent="0.3">
      <c r="AY5836" s="226" t="e">
        <f>VLOOKUP(C5836,#REF!, 2,FALSE)</f>
        <v>#REF!</v>
      </c>
      <c r="BM5836" s="177" t="s">
        <v>1938</v>
      </c>
      <c r="BN5836" s="177" t="s">
        <v>3005</v>
      </c>
      <c r="BO5836" s="177" t="s">
        <v>10882</v>
      </c>
      <c r="BU5836" s="177" t="s">
        <v>1938</v>
      </c>
      <c r="BV5836" s="177" t="s">
        <v>3005</v>
      </c>
      <c r="BW5836" s="177" t="s">
        <v>10882</v>
      </c>
    </row>
    <row r="5837" spans="51:75" x14ac:dyDescent="0.3">
      <c r="AY5837" s="226" t="e">
        <f>VLOOKUP(C5837,#REF!, 2,FALSE)</f>
        <v>#REF!</v>
      </c>
      <c r="BM5837" s="177" t="s">
        <v>10883</v>
      </c>
      <c r="BN5837" s="177" t="s">
        <v>612</v>
      </c>
      <c r="BO5837" s="177" t="s">
        <v>10884</v>
      </c>
      <c r="BU5837" s="177" t="s">
        <v>10883</v>
      </c>
      <c r="BV5837" s="177" t="s">
        <v>612</v>
      </c>
      <c r="BW5837" s="177" t="s">
        <v>10884</v>
      </c>
    </row>
    <row r="5838" spans="51:75" x14ac:dyDescent="0.3">
      <c r="AY5838" s="226" t="e">
        <f>VLOOKUP(C5838,#REF!, 2,FALSE)</f>
        <v>#REF!</v>
      </c>
      <c r="BM5838" s="177" t="s">
        <v>10885</v>
      </c>
      <c r="BN5838" s="177" t="s">
        <v>3002</v>
      </c>
      <c r="BO5838" s="177" t="s">
        <v>1333</v>
      </c>
      <c r="BU5838" s="177" t="s">
        <v>10885</v>
      </c>
      <c r="BV5838" s="177" t="s">
        <v>3002</v>
      </c>
      <c r="BW5838" s="177" t="s">
        <v>1333</v>
      </c>
    </row>
    <row r="5839" spans="51:75" x14ac:dyDescent="0.3">
      <c r="AY5839" s="226" t="e">
        <f>VLOOKUP(C5839,#REF!, 2,FALSE)</f>
        <v>#REF!</v>
      </c>
      <c r="BM5839" s="177" t="s">
        <v>1939</v>
      </c>
      <c r="BN5839" s="177" t="s">
        <v>661</v>
      </c>
      <c r="BO5839" s="177" t="s">
        <v>10226</v>
      </c>
      <c r="BU5839" s="177" t="s">
        <v>1939</v>
      </c>
      <c r="BV5839" s="177" t="s">
        <v>661</v>
      </c>
      <c r="BW5839" s="177" t="s">
        <v>10226</v>
      </c>
    </row>
    <row r="5840" spans="51:75" x14ac:dyDescent="0.3">
      <c r="AY5840" s="226" t="e">
        <f>VLOOKUP(C5840,#REF!, 2,FALSE)</f>
        <v>#REF!</v>
      </c>
      <c r="BM5840" s="177" t="s">
        <v>10886</v>
      </c>
      <c r="BN5840" s="177" t="s">
        <v>623</v>
      </c>
      <c r="BO5840" s="177" t="s">
        <v>10887</v>
      </c>
      <c r="BU5840" s="177" t="s">
        <v>10886</v>
      </c>
      <c r="BV5840" s="177" t="s">
        <v>623</v>
      </c>
      <c r="BW5840" s="177" t="s">
        <v>10887</v>
      </c>
    </row>
    <row r="5841" spans="51:75" x14ac:dyDescent="0.3">
      <c r="AY5841" s="226" t="e">
        <f>VLOOKUP(C5841,#REF!, 2,FALSE)</f>
        <v>#REF!</v>
      </c>
      <c r="BM5841" s="177" t="s">
        <v>10888</v>
      </c>
      <c r="BN5841" s="177" t="s">
        <v>3245</v>
      </c>
      <c r="BO5841" s="177" t="s">
        <v>1012</v>
      </c>
      <c r="BU5841" s="177" t="s">
        <v>10888</v>
      </c>
      <c r="BV5841" s="177" t="s">
        <v>3245</v>
      </c>
      <c r="BW5841" s="177" t="s">
        <v>1012</v>
      </c>
    </row>
    <row r="5842" spans="51:75" x14ac:dyDescent="0.3">
      <c r="AY5842" s="226" t="e">
        <f>VLOOKUP(C5842,#REF!, 2,FALSE)</f>
        <v>#REF!</v>
      </c>
      <c r="BM5842" s="177" t="s">
        <v>1940</v>
      </c>
      <c r="BN5842" s="177" t="s">
        <v>3245</v>
      </c>
      <c r="BO5842" s="177" t="s">
        <v>4793</v>
      </c>
      <c r="BU5842" s="177" t="s">
        <v>1940</v>
      </c>
      <c r="BV5842" s="177" t="s">
        <v>3245</v>
      </c>
      <c r="BW5842" s="177" t="s">
        <v>4793</v>
      </c>
    </row>
    <row r="5843" spans="51:75" x14ac:dyDescent="0.3">
      <c r="AY5843" s="226" t="e">
        <f>VLOOKUP(C5843,#REF!, 2,FALSE)</f>
        <v>#REF!</v>
      </c>
      <c r="BM5843" s="177" t="s">
        <v>10889</v>
      </c>
      <c r="BN5843" s="177" t="s">
        <v>3087</v>
      </c>
      <c r="BO5843" s="177" t="s">
        <v>10890</v>
      </c>
      <c r="BU5843" s="177" t="s">
        <v>10889</v>
      </c>
      <c r="BV5843" s="177" t="s">
        <v>3087</v>
      </c>
      <c r="BW5843" s="177" t="s">
        <v>10890</v>
      </c>
    </row>
    <row r="5844" spans="51:75" x14ac:dyDescent="0.3">
      <c r="AY5844" s="226" t="e">
        <f>VLOOKUP(C5844,#REF!, 2,FALSE)</f>
        <v>#REF!</v>
      </c>
      <c r="BM5844" s="177" t="s">
        <v>10891</v>
      </c>
      <c r="BN5844" s="177" t="s">
        <v>3087</v>
      </c>
      <c r="BO5844" s="177" t="s">
        <v>10892</v>
      </c>
      <c r="BU5844" s="177" t="s">
        <v>10891</v>
      </c>
      <c r="BV5844" s="177" t="s">
        <v>3087</v>
      </c>
      <c r="BW5844" s="177" t="s">
        <v>10892</v>
      </c>
    </row>
    <row r="5845" spans="51:75" x14ac:dyDescent="0.3">
      <c r="AY5845" s="226" t="e">
        <f>VLOOKUP(C5845,#REF!, 2,FALSE)</f>
        <v>#REF!</v>
      </c>
      <c r="BM5845" s="177" t="s">
        <v>10893</v>
      </c>
      <c r="BN5845" s="177" t="s">
        <v>669</v>
      </c>
      <c r="BO5845" s="177" t="s">
        <v>7791</v>
      </c>
      <c r="BU5845" s="177" t="s">
        <v>10893</v>
      </c>
      <c r="BV5845" s="177" t="s">
        <v>669</v>
      </c>
      <c r="BW5845" s="177" t="s">
        <v>7791</v>
      </c>
    </row>
    <row r="5846" spans="51:75" x14ac:dyDescent="0.3">
      <c r="AY5846" s="226" t="e">
        <f>VLOOKUP(C5846,#REF!, 2,FALSE)</f>
        <v>#REF!</v>
      </c>
      <c r="BM5846" s="177" t="s">
        <v>10894</v>
      </c>
      <c r="BN5846" s="177" t="s">
        <v>1013</v>
      </c>
      <c r="BO5846" s="177" t="s">
        <v>10895</v>
      </c>
      <c r="BU5846" s="177" t="s">
        <v>10894</v>
      </c>
      <c r="BV5846" s="177" t="s">
        <v>1013</v>
      </c>
      <c r="BW5846" s="177" t="s">
        <v>10895</v>
      </c>
    </row>
    <row r="5847" spans="51:75" x14ac:dyDescent="0.3">
      <c r="AY5847" s="226" t="e">
        <f>VLOOKUP(C5847,#REF!, 2,FALSE)</f>
        <v>#REF!</v>
      </c>
      <c r="BM5847" s="177" t="s">
        <v>2959</v>
      </c>
      <c r="BN5847" s="177" t="s">
        <v>614</v>
      </c>
      <c r="BO5847" s="177" t="s">
        <v>10896</v>
      </c>
      <c r="BU5847" s="177" t="s">
        <v>2959</v>
      </c>
      <c r="BV5847" s="177" t="s">
        <v>614</v>
      </c>
      <c r="BW5847" s="177" t="s">
        <v>10896</v>
      </c>
    </row>
    <row r="5848" spans="51:75" x14ac:dyDescent="0.3">
      <c r="AY5848" s="226" t="e">
        <f>VLOOKUP(C5848,#REF!, 2,FALSE)</f>
        <v>#REF!</v>
      </c>
      <c r="BM5848" s="177" t="s">
        <v>2957</v>
      </c>
      <c r="BN5848" s="177" t="s">
        <v>852</v>
      </c>
      <c r="BO5848" s="177" t="s">
        <v>10897</v>
      </c>
      <c r="BU5848" s="177" t="s">
        <v>2957</v>
      </c>
      <c r="BV5848" s="177" t="s">
        <v>852</v>
      </c>
      <c r="BW5848" s="177" t="s">
        <v>10897</v>
      </c>
    </row>
    <row r="5849" spans="51:75" x14ac:dyDescent="0.3">
      <c r="AY5849" s="226" t="e">
        <f>VLOOKUP(C5849,#REF!, 2,FALSE)</f>
        <v>#REF!</v>
      </c>
      <c r="BM5849" s="177" t="s">
        <v>10899</v>
      </c>
      <c r="BN5849" s="177" t="s">
        <v>3083</v>
      </c>
      <c r="BO5849" s="177" t="s">
        <v>1011</v>
      </c>
      <c r="BU5849" s="177" t="s">
        <v>10899</v>
      </c>
      <c r="BV5849" s="177" t="s">
        <v>3083</v>
      </c>
      <c r="BW5849" s="177" t="s">
        <v>1011</v>
      </c>
    </row>
    <row r="5850" spans="51:75" x14ac:dyDescent="0.3">
      <c r="AY5850" s="226" t="e">
        <f>VLOOKUP(C5850,#REF!, 2,FALSE)</f>
        <v>#REF!</v>
      </c>
      <c r="BM5850" s="177" t="s">
        <v>10900</v>
      </c>
      <c r="BN5850" s="177" t="s">
        <v>852</v>
      </c>
      <c r="BO5850" s="177" t="s">
        <v>4398</v>
      </c>
      <c r="BU5850" s="177" t="s">
        <v>10900</v>
      </c>
      <c r="BV5850" s="177" t="s">
        <v>852</v>
      </c>
      <c r="BW5850" s="177" t="s">
        <v>4398</v>
      </c>
    </row>
    <row r="5851" spans="51:75" x14ac:dyDescent="0.3">
      <c r="AY5851" s="226" t="e">
        <f>VLOOKUP(C5851,#REF!, 2,FALSE)</f>
        <v>#REF!</v>
      </c>
      <c r="BM5851" s="177" t="s">
        <v>10901</v>
      </c>
      <c r="BN5851" s="177" t="s">
        <v>775</v>
      </c>
      <c r="BO5851" s="177" t="s">
        <v>10902</v>
      </c>
      <c r="BU5851" s="177" t="s">
        <v>10901</v>
      </c>
      <c r="BV5851" s="177" t="s">
        <v>775</v>
      </c>
      <c r="BW5851" s="177" t="s">
        <v>10902</v>
      </c>
    </row>
    <row r="5852" spans="51:75" x14ac:dyDescent="0.3">
      <c r="AY5852" s="226" t="e">
        <f>VLOOKUP(C5852,#REF!, 2,FALSE)</f>
        <v>#REF!</v>
      </c>
      <c r="BM5852" s="177" t="s">
        <v>10903</v>
      </c>
      <c r="BN5852" s="177" t="s">
        <v>736</v>
      </c>
      <c r="BO5852" s="177" t="s">
        <v>10904</v>
      </c>
      <c r="BU5852" s="177" t="s">
        <v>10903</v>
      </c>
      <c r="BV5852" s="177" t="s">
        <v>736</v>
      </c>
      <c r="BW5852" s="177" t="s">
        <v>10904</v>
      </c>
    </row>
    <row r="5853" spans="51:75" x14ac:dyDescent="0.3">
      <c r="AY5853" s="226" t="e">
        <f>VLOOKUP(C5853,#REF!, 2,FALSE)</f>
        <v>#REF!</v>
      </c>
      <c r="BM5853" s="177" t="s">
        <v>10905</v>
      </c>
      <c r="BN5853" s="177" t="s">
        <v>803</v>
      </c>
      <c r="BO5853" s="177" t="s">
        <v>10906</v>
      </c>
      <c r="BU5853" s="177" t="s">
        <v>10905</v>
      </c>
      <c r="BV5853" s="177" t="s">
        <v>803</v>
      </c>
      <c r="BW5853" s="177" t="s">
        <v>10906</v>
      </c>
    </row>
    <row r="5854" spans="51:75" x14ac:dyDescent="0.3">
      <c r="AY5854" s="226" t="e">
        <f>VLOOKUP(C5854,#REF!, 2,FALSE)</f>
        <v>#REF!</v>
      </c>
      <c r="BM5854" s="177" t="s">
        <v>10907</v>
      </c>
      <c r="BN5854" s="177" t="s">
        <v>852</v>
      </c>
      <c r="BO5854" s="177" t="s">
        <v>2983</v>
      </c>
      <c r="BU5854" s="177" t="s">
        <v>10907</v>
      </c>
      <c r="BV5854" s="177" t="s">
        <v>852</v>
      </c>
      <c r="BW5854" s="177" t="s">
        <v>2983</v>
      </c>
    </row>
    <row r="5855" spans="51:75" x14ac:dyDescent="0.3">
      <c r="AY5855" s="226" t="e">
        <f>VLOOKUP(C5855,#REF!, 2,FALSE)</f>
        <v>#REF!</v>
      </c>
      <c r="BM5855" s="177" t="s">
        <v>10908</v>
      </c>
      <c r="BN5855" s="177" t="s">
        <v>3245</v>
      </c>
      <c r="BO5855" s="177" t="s">
        <v>8645</v>
      </c>
      <c r="BU5855" s="177" t="s">
        <v>10908</v>
      </c>
      <c r="BV5855" s="177" t="s">
        <v>3245</v>
      </c>
      <c r="BW5855" s="177" t="s">
        <v>8645</v>
      </c>
    </row>
    <row r="5856" spans="51:75" x14ac:dyDescent="0.3">
      <c r="AY5856" s="226" t="e">
        <f>VLOOKUP(C5856,#REF!, 2,FALSE)</f>
        <v>#REF!</v>
      </c>
      <c r="BM5856" s="177" t="s">
        <v>10909</v>
      </c>
      <c r="BN5856" s="177" t="s">
        <v>852</v>
      </c>
      <c r="BO5856" s="177" t="s">
        <v>2983</v>
      </c>
      <c r="BU5856" s="177" t="s">
        <v>10909</v>
      </c>
      <c r="BV5856" s="177" t="s">
        <v>852</v>
      </c>
      <c r="BW5856" s="177" t="s">
        <v>2983</v>
      </c>
    </row>
    <row r="5857" spans="51:75" x14ac:dyDescent="0.3">
      <c r="AY5857" s="226" t="e">
        <f>VLOOKUP(C5857,#REF!, 2,FALSE)</f>
        <v>#REF!</v>
      </c>
      <c r="BM5857" s="177" t="s">
        <v>10910</v>
      </c>
      <c r="BN5857" s="177" t="s">
        <v>3005</v>
      </c>
      <c r="BO5857" s="177" t="s">
        <v>1597</v>
      </c>
      <c r="BU5857" s="177" t="s">
        <v>10910</v>
      </c>
      <c r="BV5857" s="177" t="s">
        <v>3005</v>
      </c>
      <c r="BW5857" s="177" t="s">
        <v>1597</v>
      </c>
    </row>
    <row r="5858" spans="51:75" x14ac:dyDescent="0.3">
      <c r="AY5858" s="226" t="e">
        <f>VLOOKUP(C5858,#REF!, 2,FALSE)</f>
        <v>#REF!</v>
      </c>
      <c r="BM5858" s="177" t="s">
        <v>10911</v>
      </c>
      <c r="BN5858" s="177" t="s">
        <v>1342</v>
      </c>
      <c r="BO5858" s="177" t="s">
        <v>3312</v>
      </c>
      <c r="BU5858" s="177" t="s">
        <v>10911</v>
      </c>
      <c r="BV5858" s="177" t="s">
        <v>1342</v>
      </c>
      <c r="BW5858" s="177" t="s">
        <v>3312</v>
      </c>
    </row>
    <row r="5859" spans="51:75" x14ac:dyDescent="0.3">
      <c r="AY5859" s="226" t="e">
        <f>VLOOKUP(C5859,#REF!, 2,FALSE)</f>
        <v>#REF!</v>
      </c>
      <c r="BM5859" s="177" t="s">
        <v>10912</v>
      </c>
      <c r="BN5859" s="177" t="s">
        <v>617</v>
      </c>
      <c r="BO5859" s="177" t="s">
        <v>10913</v>
      </c>
      <c r="BU5859" s="177" t="s">
        <v>10912</v>
      </c>
      <c r="BV5859" s="177" t="s">
        <v>617</v>
      </c>
      <c r="BW5859" s="177" t="s">
        <v>10913</v>
      </c>
    </row>
    <row r="5860" spans="51:75" x14ac:dyDescent="0.3">
      <c r="AY5860" s="226" t="e">
        <f>VLOOKUP(C5860,#REF!, 2,FALSE)</f>
        <v>#REF!</v>
      </c>
      <c r="BM5860" s="177" t="s">
        <v>10914</v>
      </c>
      <c r="BN5860" s="177" t="s">
        <v>3245</v>
      </c>
      <c r="BO5860" s="177" t="s">
        <v>4105</v>
      </c>
      <c r="BU5860" s="177" t="s">
        <v>10914</v>
      </c>
      <c r="BV5860" s="177" t="s">
        <v>3245</v>
      </c>
      <c r="BW5860" s="177" t="s">
        <v>4105</v>
      </c>
    </row>
    <row r="5861" spans="51:75" x14ac:dyDescent="0.3">
      <c r="AY5861" s="226" t="e">
        <f>VLOOKUP(C5861,#REF!, 2,FALSE)</f>
        <v>#REF!</v>
      </c>
      <c r="BM5861" s="177" t="s">
        <v>10915</v>
      </c>
      <c r="BN5861" s="177" t="s">
        <v>617</v>
      </c>
      <c r="BO5861" s="177" t="s">
        <v>10916</v>
      </c>
      <c r="BU5861" s="177" t="s">
        <v>10915</v>
      </c>
      <c r="BV5861" s="177" t="s">
        <v>617</v>
      </c>
      <c r="BW5861" s="177" t="s">
        <v>10916</v>
      </c>
    </row>
    <row r="5862" spans="51:75" x14ac:dyDescent="0.3">
      <c r="AY5862" s="226" t="e">
        <f>VLOOKUP(C5862,#REF!, 2,FALSE)</f>
        <v>#REF!</v>
      </c>
      <c r="BM5862" s="177" t="s">
        <v>1941</v>
      </c>
      <c r="BN5862" s="177" t="s">
        <v>926</v>
      </c>
      <c r="BO5862" s="177" t="s">
        <v>2774</v>
      </c>
      <c r="BU5862" s="177" t="s">
        <v>1941</v>
      </c>
      <c r="BV5862" s="177" t="s">
        <v>926</v>
      </c>
      <c r="BW5862" s="177" t="s">
        <v>2774</v>
      </c>
    </row>
    <row r="5863" spans="51:75" x14ac:dyDescent="0.3">
      <c r="AY5863" s="226" t="e">
        <f>VLOOKUP(C5863,#REF!, 2,FALSE)</f>
        <v>#REF!</v>
      </c>
      <c r="BM5863" s="177" t="s">
        <v>10917</v>
      </c>
      <c r="BN5863" s="177" t="s">
        <v>625</v>
      </c>
      <c r="BO5863" s="177" t="s">
        <v>4749</v>
      </c>
      <c r="BU5863" s="177" t="s">
        <v>10917</v>
      </c>
      <c r="BV5863" s="177" t="s">
        <v>625</v>
      </c>
      <c r="BW5863" s="177" t="s">
        <v>4749</v>
      </c>
    </row>
    <row r="5864" spans="51:75" x14ac:dyDescent="0.3">
      <c r="AY5864" s="226" t="e">
        <f>VLOOKUP(C5864,#REF!, 2,FALSE)</f>
        <v>#REF!</v>
      </c>
      <c r="BM5864" s="177" t="s">
        <v>10918</v>
      </c>
      <c r="BN5864" s="177" t="s">
        <v>810</v>
      </c>
      <c r="BO5864" s="177" t="s">
        <v>10919</v>
      </c>
      <c r="BU5864" s="177" t="s">
        <v>10918</v>
      </c>
      <c r="BV5864" s="177" t="s">
        <v>810</v>
      </c>
      <c r="BW5864" s="177" t="s">
        <v>10919</v>
      </c>
    </row>
    <row r="5865" spans="51:75" x14ac:dyDescent="0.3">
      <c r="AY5865" s="226" t="e">
        <f>VLOOKUP(C5865,#REF!, 2,FALSE)</f>
        <v>#REF!</v>
      </c>
      <c r="BM5865" s="177" t="s">
        <v>1942</v>
      </c>
      <c r="BN5865" s="177" t="s">
        <v>803</v>
      </c>
      <c r="BO5865" s="177" t="s">
        <v>10920</v>
      </c>
      <c r="BU5865" s="177" t="s">
        <v>1942</v>
      </c>
      <c r="BV5865" s="177" t="s">
        <v>803</v>
      </c>
      <c r="BW5865" s="177" t="s">
        <v>10920</v>
      </c>
    </row>
    <row r="5866" spans="51:75" x14ac:dyDescent="0.3">
      <c r="AY5866" s="226" t="e">
        <f>VLOOKUP(C5866,#REF!, 2,FALSE)</f>
        <v>#REF!</v>
      </c>
      <c r="BM5866" s="177" t="s">
        <v>10921</v>
      </c>
      <c r="BN5866" s="177" t="s">
        <v>637</v>
      </c>
      <c r="BO5866" s="177" t="s">
        <v>9516</v>
      </c>
      <c r="BU5866" s="177" t="s">
        <v>10921</v>
      </c>
      <c r="BV5866" s="177" t="s">
        <v>637</v>
      </c>
      <c r="BW5866" s="177" t="s">
        <v>9516</v>
      </c>
    </row>
    <row r="5867" spans="51:75" x14ac:dyDescent="0.3">
      <c r="AY5867" s="226" t="e">
        <f>VLOOKUP(C5867,#REF!, 2,FALSE)</f>
        <v>#REF!</v>
      </c>
      <c r="BM5867" s="177" t="s">
        <v>10922</v>
      </c>
      <c r="BN5867" s="177" t="s">
        <v>3245</v>
      </c>
      <c r="BO5867" s="177" t="s">
        <v>2877</v>
      </c>
      <c r="BU5867" s="177" t="s">
        <v>10922</v>
      </c>
      <c r="BV5867" s="177" t="s">
        <v>3245</v>
      </c>
      <c r="BW5867" s="177" t="s">
        <v>2877</v>
      </c>
    </row>
    <row r="5868" spans="51:75" x14ac:dyDescent="0.3">
      <c r="AY5868" s="226" t="e">
        <f>VLOOKUP(C5868,#REF!, 2,FALSE)</f>
        <v>#REF!</v>
      </c>
      <c r="BM5868" s="177" t="s">
        <v>10923</v>
      </c>
      <c r="BN5868" s="177" t="s">
        <v>3087</v>
      </c>
      <c r="BO5868" s="177" t="s">
        <v>10924</v>
      </c>
      <c r="BU5868" s="177" t="s">
        <v>10923</v>
      </c>
      <c r="BV5868" s="177" t="s">
        <v>3087</v>
      </c>
      <c r="BW5868" s="177" t="s">
        <v>10924</v>
      </c>
    </row>
    <row r="5869" spans="51:75" x14ac:dyDescent="0.3">
      <c r="AY5869" s="226" t="e">
        <f>VLOOKUP(C5869,#REF!, 2,FALSE)</f>
        <v>#REF!</v>
      </c>
      <c r="BM5869" s="177" t="s">
        <v>1943</v>
      </c>
      <c r="BN5869" s="177" t="s">
        <v>667</v>
      </c>
      <c r="BO5869" s="177" t="s">
        <v>10925</v>
      </c>
      <c r="BU5869" s="177" t="s">
        <v>1943</v>
      </c>
      <c r="BV5869" s="177" t="s">
        <v>667</v>
      </c>
      <c r="BW5869" s="177" t="s">
        <v>10925</v>
      </c>
    </row>
    <row r="5870" spans="51:75" x14ac:dyDescent="0.3">
      <c r="AY5870" s="226" t="e">
        <f>VLOOKUP(C5870,#REF!, 2,FALSE)</f>
        <v>#REF!</v>
      </c>
      <c r="BM5870" s="177" t="s">
        <v>10926</v>
      </c>
      <c r="BN5870" s="177" t="s">
        <v>780</v>
      </c>
      <c r="BO5870" s="177" t="s">
        <v>8587</v>
      </c>
      <c r="BU5870" s="177" t="s">
        <v>10926</v>
      </c>
      <c r="BV5870" s="177" t="s">
        <v>780</v>
      </c>
      <c r="BW5870" s="177" t="s">
        <v>8587</v>
      </c>
    </row>
    <row r="5871" spans="51:75" x14ac:dyDescent="0.3">
      <c r="AY5871" s="226" t="e">
        <f>VLOOKUP(C5871,#REF!, 2,FALSE)</f>
        <v>#REF!</v>
      </c>
      <c r="BM5871" s="177" t="s">
        <v>10927</v>
      </c>
      <c r="BN5871" s="177" t="s">
        <v>1267</v>
      </c>
      <c r="BO5871" s="177" t="s">
        <v>10155</v>
      </c>
      <c r="BU5871" s="177" t="s">
        <v>10927</v>
      </c>
      <c r="BV5871" s="177" t="s">
        <v>1267</v>
      </c>
      <c r="BW5871" s="177" t="s">
        <v>10155</v>
      </c>
    </row>
    <row r="5872" spans="51:75" x14ac:dyDescent="0.3">
      <c r="AY5872" s="226" t="e">
        <f>VLOOKUP(C5872,#REF!, 2,FALSE)</f>
        <v>#REF!</v>
      </c>
      <c r="BM5872" s="177" t="s">
        <v>10928</v>
      </c>
      <c r="BN5872" s="177" t="s">
        <v>803</v>
      </c>
      <c r="BO5872" s="177" t="s">
        <v>8980</v>
      </c>
      <c r="BU5872" s="177" t="s">
        <v>10928</v>
      </c>
      <c r="BV5872" s="177" t="s">
        <v>803</v>
      </c>
      <c r="BW5872" s="177" t="s">
        <v>8980</v>
      </c>
    </row>
    <row r="5873" spans="51:75" x14ac:dyDescent="0.3">
      <c r="AY5873" s="226" t="e">
        <f>VLOOKUP(C5873,#REF!, 2,FALSE)</f>
        <v>#REF!</v>
      </c>
      <c r="BM5873" s="177" t="s">
        <v>10929</v>
      </c>
      <c r="BN5873" s="177" t="s">
        <v>16979</v>
      </c>
      <c r="BO5873" s="177" t="s">
        <v>1776</v>
      </c>
      <c r="BU5873" s="177" t="s">
        <v>10929</v>
      </c>
      <c r="BV5873" s="177" t="s">
        <v>16979</v>
      </c>
      <c r="BW5873" s="177" t="s">
        <v>1776</v>
      </c>
    </row>
    <row r="5874" spans="51:75" x14ac:dyDescent="0.3">
      <c r="AY5874" s="226" t="e">
        <f>VLOOKUP(C5874,#REF!, 2,FALSE)</f>
        <v>#REF!</v>
      </c>
      <c r="BM5874" s="177" t="s">
        <v>10930</v>
      </c>
      <c r="BN5874" s="177" t="s">
        <v>810</v>
      </c>
      <c r="BO5874" s="177" t="s">
        <v>10931</v>
      </c>
      <c r="BU5874" s="177" t="s">
        <v>10930</v>
      </c>
      <c r="BV5874" s="177" t="s">
        <v>810</v>
      </c>
      <c r="BW5874" s="177" t="s">
        <v>10931</v>
      </c>
    </row>
    <row r="5875" spans="51:75" x14ac:dyDescent="0.3">
      <c r="AY5875" s="226" t="e">
        <f>VLOOKUP(C5875,#REF!, 2,FALSE)</f>
        <v>#REF!</v>
      </c>
      <c r="BM5875" s="177" t="s">
        <v>10932</v>
      </c>
      <c r="BN5875" s="177" t="s">
        <v>639</v>
      </c>
      <c r="BO5875" s="177" t="s">
        <v>10933</v>
      </c>
      <c r="BU5875" s="177" t="s">
        <v>10932</v>
      </c>
      <c r="BV5875" s="177" t="s">
        <v>639</v>
      </c>
      <c r="BW5875" s="177" t="s">
        <v>10933</v>
      </c>
    </row>
    <row r="5876" spans="51:75" x14ac:dyDescent="0.3">
      <c r="AY5876" s="226" t="e">
        <f>VLOOKUP(C5876,#REF!, 2,FALSE)</f>
        <v>#REF!</v>
      </c>
      <c r="BM5876" s="177" t="s">
        <v>10934</v>
      </c>
      <c r="BN5876" s="177" t="s">
        <v>639</v>
      </c>
      <c r="BO5876" s="177" t="s">
        <v>10935</v>
      </c>
      <c r="BU5876" s="177" t="s">
        <v>10934</v>
      </c>
      <c r="BV5876" s="177" t="s">
        <v>639</v>
      </c>
      <c r="BW5876" s="177" t="s">
        <v>10935</v>
      </c>
    </row>
    <row r="5877" spans="51:75" x14ac:dyDescent="0.3">
      <c r="AY5877" s="226" t="e">
        <f>VLOOKUP(C5877,#REF!, 2,FALSE)</f>
        <v>#REF!</v>
      </c>
      <c r="BM5877" s="177" t="s">
        <v>10936</v>
      </c>
      <c r="BN5877" s="177" t="s">
        <v>617</v>
      </c>
      <c r="BO5877" s="177" t="s">
        <v>3225</v>
      </c>
      <c r="BU5877" s="177" t="s">
        <v>10936</v>
      </c>
      <c r="BV5877" s="177" t="s">
        <v>617</v>
      </c>
      <c r="BW5877" s="177" t="s">
        <v>3225</v>
      </c>
    </row>
    <row r="5878" spans="51:75" x14ac:dyDescent="0.3">
      <c r="AY5878" s="226" t="e">
        <f>VLOOKUP(C5878,#REF!, 2,FALSE)</f>
        <v>#REF!</v>
      </c>
      <c r="BM5878" s="177" t="s">
        <v>10937</v>
      </c>
      <c r="BN5878" s="177" t="s">
        <v>639</v>
      </c>
      <c r="BO5878" s="177" t="s">
        <v>10938</v>
      </c>
      <c r="BU5878" s="177" t="s">
        <v>10937</v>
      </c>
      <c r="BV5878" s="177" t="s">
        <v>639</v>
      </c>
      <c r="BW5878" s="177" t="s">
        <v>10938</v>
      </c>
    </row>
    <row r="5879" spans="51:75" x14ac:dyDescent="0.3">
      <c r="AY5879" s="226" t="e">
        <f>VLOOKUP(C5879,#REF!, 2,FALSE)</f>
        <v>#REF!</v>
      </c>
      <c r="BM5879" s="177" t="s">
        <v>10939</v>
      </c>
      <c r="BN5879" s="177" t="s">
        <v>736</v>
      </c>
      <c r="BO5879" s="177" t="s">
        <v>2704</v>
      </c>
      <c r="BU5879" s="177" t="s">
        <v>10939</v>
      </c>
      <c r="BV5879" s="177" t="s">
        <v>736</v>
      </c>
      <c r="BW5879" s="177" t="s">
        <v>2704</v>
      </c>
    </row>
    <row r="5880" spans="51:75" x14ac:dyDescent="0.3">
      <c r="AY5880" s="226" t="e">
        <f>VLOOKUP(C5880,#REF!, 2,FALSE)</f>
        <v>#REF!</v>
      </c>
      <c r="BM5880" s="177" t="s">
        <v>1944</v>
      </c>
      <c r="BN5880" s="177" t="s">
        <v>621</v>
      </c>
      <c r="BO5880" s="177" t="s">
        <v>10940</v>
      </c>
      <c r="BU5880" s="177" t="s">
        <v>1944</v>
      </c>
      <c r="BV5880" s="177" t="s">
        <v>621</v>
      </c>
      <c r="BW5880" s="177" t="s">
        <v>10940</v>
      </c>
    </row>
    <row r="5881" spans="51:75" x14ac:dyDescent="0.3">
      <c r="AY5881" s="226" t="e">
        <f>VLOOKUP(C5881,#REF!, 2,FALSE)</f>
        <v>#REF!</v>
      </c>
      <c r="BM5881" s="177" t="s">
        <v>10941</v>
      </c>
      <c r="BN5881" s="177" t="s">
        <v>3083</v>
      </c>
      <c r="BO5881" s="177" t="s">
        <v>10942</v>
      </c>
      <c r="BU5881" s="177" t="s">
        <v>10941</v>
      </c>
      <c r="BV5881" s="177" t="s">
        <v>3083</v>
      </c>
      <c r="BW5881" s="177" t="s">
        <v>10942</v>
      </c>
    </row>
    <row r="5882" spans="51:75" x14ac:dyDescent="0.3">
      <c r="AY5882" s="226" t="e">
        <f>VLOOKUP(C5882,#REF!, 2,FALSE)</f>
        <v>#REF!</v>
      </c>
      <c r="BM5882" s="177" t="s">
        <v>10943</v>
      </c>
      <c r="BN5882" s="177" t="s">
        <v>1013</v>
      </c>
      <c r="BO5882" s="177" t="s">
        <v>6169</v>
      </c>
      <c r="BU5882" s="177" t="s">
        <v>10943</v>
      </c>
      <c r="BV5882" s="177" t="s">
        <v>1013</v>
      </c>
      <c r="BW5882" s="177" t="s">
        <v>6169</v>
      </c>
    </row>
    <row r="5883" spans="51:75" x14ac:dyDescent="0.3">
      <c r="AY5883" s="226" t="e">
        <f>VLOOKUP(C5883,#REF!, 2,FALSE)</f>
        <v>#REF!</v>
      </c>
      <c r="BM5883" s="177" t="s">
        <v>10944</v>
      </c>
      <c r="BN5883" s="177" t="s">
        <v>799</v>
      </c>
      <c r="BO5883" s="177" t="s">
        <v>7815</v>
      </c>
      <c r="BU5883" s="177" t="s">
        <v>10944</v>
      </c>
      <c r="BV5883" s="177" t="s">
        <v>799</v>
      </c>
      <c r="BW5883" s="177" t="s">
        <v>7815</v>
      </c>
    </row>
    <row r="5884" spans="51:75" x14ac:dyDescent="0.3">
      <c r="AY5884" s="226" t="e">
        <f>VLOOKUP(C5884,#REF!, 2,FALSE)</f>
        <v>#REF!</v>
      </c>
      <c r="BM5884" s="177" t="s">
        <v>10945</v>
      </c>
      <c r="BN5884" s="177" t="s">
        <v>799</v>
      </c>
      <c r="BO5884" s="177" t="s">
        <v>10946</v>
      </c>
      <c r="BU5884" s="177" t="s">
        <v>10945</v>
      </c>
      <c r="BV5884" s="177" t="s">
        <v>799</v>
      </c>
      <c r="BW5884" s="177" t="s">
        <v>10946</v>
      </c>
    </row>
    <row r="5885" spans="51:75" x14ac:dyDescent="0.3">
      <c r="AY5885" s="226" t="e">
        <f>VLOOKUP(C5885,#REF!, 2,FALSE)</f>
        <v>#REF!</v>
      </c>
      <c r="BM5885" s="177" t="s">
        <v>10947</v>
      </c>
      <c r="BN5885" s="177" t="s">
        <v>928</v>
      </c>
      <c r="BO5885" s="177" t="s">
        <v>10948</v>
      </c>
      <c r="BU5885" s="177" t="s">
        <v>10947</v>
      </c>
      <c r="BV5885" s="177" t="s">
        <v>928</v>
      </c>
      <c r="BW5885" s="177" t="s">
        <v>10948</v>
      </c>
    </row>
    <row r="5886" spans="51:75" x14ac:dyDescent="0.3">
      <c r="AY5886" s="226" t="e">
        <f>VLOOKUP(C5886,#REF!, 2,FALSE)</f>
        <v>#REF!</v>
      </c>
      <c r="BM5886" s="177" t="s">
        <v>10949</v>
      </c>
      <c r="BN5886" s="177" t="s">
        <v>669</v>
      </c>
      <c r="BO5886" s="177" t="s">
        <v>2136</v>
      </c>
      <c r="BU5886" s="177" t="s">
        <v>10949</v>
      </c>
      <c r="BV5886" s="177" t="s">
        <v>669</v>
      </c>
      <c r="BW5886" s="177" t="s">
        <v>2136</v>
      </c>
    </row>
    <row r="5887" spans="51:75" x14ac:dyDescent="0.3">
      <c r="AY5887" s="226" t="e">
        <f>VLOOKUP(C5887,#REF!, 2,FALSE)</f>
        <v>#REF!</v>
      </c>
      <c r="BM5887" s="177" t="s">
        <v>10950</v>
      </c>
      <c r="BN5887" s="177" t="s">
        <v>666</v>
      </c>
      <c r="BO5887" s="177" t="s">
        <v>3366</v>
      </c>
      <c r="BU5887" s="177" t="s">
        <v>10950</v>
      </c>
      <c r="BV5887" s="177" t="s">
        <v>666</v>
      </c>
      <c r="BW5887" s="177" t="s">
        <v>3366</v>
      </c>
    </row>
    <row r="5888" spans="51:75" x14ac:dyDescent="0.3">
      <c r="AY5888" s="226" t="e">
        <f>VLOOKUP(C5888,#REF!, 2,FALSE)</f>
        <v>#REF!</v>
      </c>
      <c r="BM5888" s="177" t="s">
        <v>10951</v>
      </c>
      <c r="BN5888" s="177" t="s">
        <v>617</v>
      </c>
      <c r="BO5888" s="177" t="s">
        <v>8476</v>
      </c>
      <c r="BU5888" s="177" t="s">
        <v>10951</v>
      </c>
      <c r="BV5888" s="177" t="s">
        <v>617</v>
      </c>
      <c r="BW5888" s="177" t="s">
        <v>8476</v>
      </c>
    </row>
    <row r="5889" spans="51:75" x14ac:dyDescent="0.3">
      <c r="AY5889" s="226" t="e">
        <f>VLOOKUP(C5889,#REF!, 2,FALSE)</f>
        <v>#REF!</v>
      </c>
      <c r="BM5889" s="177" t="s">
        <v>10952</v>
      </c>
      <c r="BN5889" s="177" t="s">
        <v>797</v>
      </c>
      <c r="BO5889" s="177" t="s">
        <v>2983</v>
      </c>
      <c r="BU5889" s="177" t="s">
        <v>10952</v>
      </c>
      <c r="BV5889" s="177" t="s">
        <v>797</v>
      </c>
      <c r="BW5889" s="177" t="s">
        <v>2983</v>
      </c>
    </row>
    <row r="5890" spans="51:75" x14ac:dyDescent="0.3">
      <c r="AY5890" s="226" t="e">
        <f>VLOOKUP(C5890,#REF!, 2,FALSE)</f>
        <v>#REF!</v>
      </c>
      <c r="BM5890" s="177" t="s">
        <v>1945</v>
      </c>
      <c r="BN5890" s="177" t="s">
        <v>669</v>
      </c>
      <c r="BO5890" s="177" t="s">
        <v>10953</v>
      </c>
      <c r="BU5890" s="177" t="s">
        <v>1945</v>
      </c>
      <c r="BV5890" s="177" t="s">
        <v>669</v>
      </c>
      <c r="BW5890" s="177" t="s">
        <v>10953</v>
      </c>
    </row>
    <row r="5891" spans="51:75" x14ac:dyDescent="0.3">
      <c r="AY5891" s="226" t="e">
        <f>VLOOKUP(C5891,#REF!, 2,FALSE)</f>
        <v>#REF!</v>
      </c>
      <c r="BM5891" s="177" t="s">
        <v>10954</v>
      </c>
      <c r="BN5891" s="177" t="s">
        <v>663</v>
      </c>
      <c r="BO5891" s="177" t="s">
        <v>3366</v>
      </c>
      <c r="BU5891" s="177" t="s">
        <v>10954</v>
      </c>
      <c r="BV5891" s="177" t="s">
        <v>663</v>
      </c>
      <c r="BW5891" s="177" t="s">
        <v>3366</v>
      </c>
    </row>
    <row r="5892" spans="51:75" x14ac:dyDescent="0.3">
      <c r="AY5892" s="226" t="e">
        <f>VLOOKUP(C5892,#REF!, 2,FALSE)</f>
        <v>#REF!</v>
      </c>
      <c r="BM5892" s="177" t="s">
        <v>10955</v>
      </c>
      <c r="BN5892" s="177" t="s">
        <v>778</v>
      </c>
      <c r="BO5892" s="177" t="s">
        <v>10956</v>
      </c>
      <c r="BU5892" s="177" t="s">
        <v>10955</v>
      </c>
      <c r="BV5892" s="177" t="s">
        <v>778</v>
      </c>
      <c r="BW5892" s="177" t="s">
        <v>10956</v>
      </c>
    </row>
    <row r="5893" spans="51:75" x14ac:dyDescent="0.3">
      <c r="AY5893" s="226" t="e">
        <f>VLOOKUP(C5893,#REF!, 2,FALSE)</f>
        <v>#REF!</v>
      </c>
      <c r="BM5893" s="177" t="s">
        <v>10957</v>
      </c>
      <c r="BN5893" s="177" t="s">
        <v>703</v>
      </c>
      <c r="BO5893" s="177" t="s">
        <v>2355</v>
      </c>
      <c r="BU5893" s="177" t="s">
        <v>10957</v>
      </c>
      <c r="BV5893" s="177" t="s">
        <v>703</v>
      </c>
      <c r="BW5893" s="177" t="s">
        <v>2355</v>
      </c>
    </row>
    <row r="5894" spans="51:75" x14ac:dyDescent="0.3">
      <c r="AY5894" s="226" t="e">
        <f>VLOOKUP(C5894,#REF!, 2,FALSE)</f>
        <v>#REF!</v>
      </c>
      <c r="BM5894" s="177" t="s">
        <v>1946</v>
      </c>
      <c r="BN5894" s="177" t="s">
        <v>621</v>
      </c>
      <c r="BO5894" s="177" t="s">
        <v>3976</v>
      </c>
      <c r="BU5894" s="177" t="s">
        <v>1946</v>
      </c>
      <c r="BV5894" s="177" t="s">
        <v>621</v>
      </c>
      <c r="BW5894" s="177" t="s">
        <v>3976</v>
      </c>
    </row>
    <row r="5895" spans="51:75" x14ac:dyDescent="0.3">
      <c r="AY5895" s="226" t="e">
        <f>VLOOKUP(C5895,#REF!, 2,FALSE)</f>
        <v>#REF!</v>
      </c>
      <c r="BM5895" s="177" t="s">
        <v>1947</v>
      </c>
      <c r="BN5895" s="177" t="s">
        <v>783</v>
      </c>
      <c r="BO5895" s="177" t="s">
        <v>10959</v>
      </c>
      <c r="BU5895" s="177" t="s">
        <v>1947</v>
      </c>
      <c r="BV5895" s="177" t="s">
        <v>783</v>
      </c>
      <c r="BW5895" s="177" t="s">
        <v>10959</v>
      </c>
    </row>
    <row r="5896" spans="51:75" x14ac:dyDescent="0.3">
      <c r="AY5896" s="226" t="e">
        <f>VLOOKUP(C5896,#REF!, 2,FALSE)</f>
        <v>#REF!</v>
      </c>
      <c r="BM5896" s="177" t="s">
        <v>10960</v>
      </c>
      <c r="BN5896" s="177" t="s">
        <v>662</v>
      </c>
      <c r="BO5896" s="177" t="s">
        <v>6529</v>
      </c>
      <c r="BU5896" s="177" t="s">
        <v>10960</v>
      </c>
      <c r="BV5896" s="177" t="s">
        <v>662</v>
      </c>
      <c r="BW5896" s="177" t="s">
        <v>6529</v>
      </c>
    </row>
    <row r="5897" spans="51:75" x14ac:dyDescent="0.3">
      <c r="AY5897" s="226" t="e">
        <f>VLOOKUP(C5897,#REF!, 2,FALSE)</f>
        <v>#REF!</v>
      </c>
      <c r="BM5897" s="177" t="s">
        <v>10962</v>
      </c>
      <c r="BN5897" s="177" t="s">
        <v>669</v>
      </c>
      <c r="BO5897" s="177" t="s">
        <v>9724</v>
      </c>
      <c r="BU5897" s="177" t="s">
        <v>10962</v>
      </c>
      <c r="BV5897" s="177" t="s">
        <v>669</v>
      </c>
      <c r="BW5897" s="177" t="s">
        <v>9724</v>
      </c>
    </row>
    <row r="5898" spans="51:75" x14ac:dyDescent="0.3">
      <c r="AY5898" s="226" t="e">
        <f>VLOOKUP(C5898,#REF!, 2,FALSE)</f>
        <v>#REF!</v>
      </c>
      <c r="BM5898" s="177" t="s">
        <v>10963</v>
      </c>
      <c r="BN5898" s="177" t="s">
        <v>700</v>
      </c>
      <c r="BO5898" s="177" t="s">
        <v>3928</v>
      </c>
      <c r="BU5898" s="177" t="s">
        <v>10963</v>
      </c>
      <c r="BV5898" s="177" t="s">
        <v>700</v>
      </c>
      <c r="BW5898" s="177" t="s">
        <v>3928</v>
      </c>
    </row>
    <row r="5899" spans="51:75" x14ac:dyDescent="0.3">
      <c r="AY5899" s="226" t="e">
        <f>VLOOKUP(C5899,#REF!, 2,FALSE)</f>
        <v>#REF!</v>
      </c>
      <c r="BM5899" s="177" t="s">
        <v>10964</v>
      </c>
      <c r="BN5899" s="177" t="s">
        <v>614</v>
      </c>
      <c r="BO5899" s="177" t="s">
        <v>2983</v>
      </c>
      <c r="BU5899" s="177" t="s">
        <v>10964</v>
      </c>
      <c r="BV5899" s="177" t="s">
        <v>614</v>
      </c>
      <c r="BW5899" s="177" t="s">
        <v>2983</v>
      </c>
    </row>
    <row r="5900" spans="51:75" x14ac:dyDescent="0.3">
      <c r="AY5900" s="226" t="e">
        <f>VLOOKUP(C5900,#REF!, 2,FALSE)</f>
        <v>#REF!</v>
      </c>
      <c r="BM5900" s="177" t="s">
        <v>10965</v>
      </c>
      <c r="BN5900" s="177" t="s">
        <v>3083</v>
      </c>
      <c r="BO5900" s="177" t="s">
        <v>5503</v>
      </c>
      <c r="BU5900" s="177" t="s">
        <v>10965</v>
      </c>
      <c r="BV5900" s="177" t="s">
        <v>3083</v>
      </c>
      <c r="BW5900" s="177" t="s">
        <v>5503</v>
      </c>
    </row>
    <row r="5901" spans="51:75" x14ac:dyDescent="0.3">
      <c r="AY5901" s="226" t="e">
        <f>VLOOKUP(C5901,#REF!, 2,FALSE)</f>
        <v>#REF!</v>
      </c>
      <c r="BM5901" s="177" t="s">
        <v>10966</v>
      </c>
      <c r="BN5901" s="177" t="s">
        <v>775</v>
      </c>
      <c r="BO5901" s="177" t="s">
        <v>2459</v>
      </c>
      <c r="BU5901" s="177" t="s">
        <v>10966</v>
      </c>
      <c r="BV5901" s="177" t="s">
        <v>775</v>
      </c>
      <c r="BW5901" s="177" t="s">
        <v>2459</v>
      </c>
    </row>
    <row r="5902" spans="51:75" x14ac:dyDescent="0.3">
      <c r="AY5902" s="226" t="e">
        <f>VLOOKUP(C5902,#REF!, 2,FALSE)</f>
        <v>#REF!</v>
      </c>
      <c r="BM5902" s="177" t="s">
        <v>10967</v>
      </c>
      <c r="BN5902" s="177" t="s">
        <v>852</v>
      </c>
      <c r="BO5902" s="177" t="s">
        <v>2788</v>
      </c>
      <c r="BU5902" s="177" t="s">
        <v>10967</v>
      </c>
      <c r="BV5902" s="177" t="s">
        <v>852</v>
      </c>
      <c r="BW5902" s="177" t="s">
        <v>2788</v>
      </c>
    </row>
    <row r="5903" spans="51:75" x14ac:dyDescent="0.3">
      <c r="AY5903" s="226" t="e">
        <f>VLOOKUP(C5903,#REF!, 2,FALSE)</f>
        <v>#REF!</v>
      </c>
      <c r="BM5903" s="177" t="s">
        <v>2949</v>
      </c>
      <c r="BN5903" s="177" t="s">
        <v>926</v>
      </c>
      <c r="BO5903" s="177" t="s">
        <v>9568</v>
      </c>
      <c r="BU5903" s="177" t="s">
        <v>2949</v>
      </c>
      <c r="BV5903" s="177" t="s">
        <v>926</v>
      </c>
      <c r="BW5903" s="177" t="s">
        <v>9568</v>
      </c>
    </row>
    <row r="5904" spans="51:75" x14ac:dyDescent="0.3">
      <c r="AY5904" s="226" t="e">
        <f>VLOOKUP(C5904,#REF!, 2,FALSE)</f>
        <v>#REF!</v>
      </c>
      <c r="BM5904" s="177" t="s">
        <v>10968</v>
      </c>
      <c r="BN5904" s="177" t="s">
        <v>1013</v>
      </c>
      <c r="BO5904" s="177" t="s">
        <v>10969</v>
      </c>
      <c r="BU5904" s="177" t="s">
        <v>10968</v>
      </c>
      <c r="BV5904" s="177" t="s">
        <v>1013</v>
      </c>
      <c r="BW5904" s="177" t="s">
        <v>10969</v>
      </c>
    </row>
    <row r="5905" spans="51:75" x14ac:dyDescent="0.3">
      <c r="AY5905" s="226" t="e">
        <f>VLOOKUP(C5905,#REF!, 2,FALSE)</f>
        <v>#REF!</v>
      </c>
      <c r="BM5905" s="177" t="s">
        <v>1948</v>
      </c>
      <c r="BN5905" s="177" t="s">
        <v>3005</v>
      </c>
      <c r="BO5905" s="177" t="s">
        <v>10970</v>
      </c>
      <c r="BU5905" s="177" t="s">
        <v>1948</v>
      </c>
      <c r="BV5905" s="177" t="s">
        <v>3005</v>
      </c>
      <c r="BW5905" s="177" t="s">
        <v>10970</v>
      </c>
    </row>
    <row r="5906" spans="51:75" x14ac:dyDescent="0.3">
      <c r="AY5906" s="226" t="e">
        <f>VLOOKUP(C5906,#REF!, 2,FALSE)</f>
        <v>#REF!</v>
      </c>
      <c r="BM5906" s="177" t="s">
        <v>10971</v>
      </c>
      <c r="BN5906" s="177" t="s">
        <v>669</v>
      </c>
      <c r="BO5906" s="177" t="s">
        <v>10970</v>
      </c>
      <c r="BU5906" s="177" t="s">
        <v>10971</v>
      </c>
      <c r="BV5906" s="177" t="s">
        <v>669</v>
      </c>
      <c r="BW5906" s="177" t="s">
        <v>10970</v>
      </c>
    </row>
    <row r="5907" spans="51:75" x14ac:dyDescent="0.3">
      <c r="AY5907" s="226" t="e">
        <f>VLOOKUP(C5907,#REF!, 2,FALSE)</f>
        <v>#REF!</v>
      </c>
      <c r="BM5907" s="177" t="s">
        <v>10972</v>
      </c>
      <c r="BN5907" s="177" t="s">
        <v>2983</v>
      </c>
      <c r="BO5907" s="177" t="s">
        <v>2826</v>
      </c>
      <c r="BU5907" s="177" t="s">
        <v>10972</v>
      </c>
      <c r="BV5907" s="177" t="s">
        <v>2983</v>
      </c>
      <c r="BW5907" s="177" t="s">
        <v>2826</v>
      </c>
    </row>
    <row r="5908" spans="51:75" x14ac:dyDescent="0.3">
      <c r="AY5908" s="226" t="e">
        <f>VLOOKUP(C5908,#REF!, 2,FALSE)</f>
        <v>#REF!</v>
      </c>
      <c r="BM5908" s="177" t="s">
        <v>10973</v>
      </c>
      <c r="BN5908" s="177" t="s">
        <v>617</v>
      </c>
      <c r="BO5908" s="177" t="s">
        <v>10974</v>
      </c>
      <c r="BU5908" s="177" t="s">
        <v>10973</v>
      </c>
      <c r="BV5908" s="177" t="s">
        <v>617</v>
      </c>
      <c r="BW5908" s="177" t="s">
        <v>10974</v>
      </c>
    </row>
    <row r="5909" spans="51:75" x14ac:dyDescent="0.3">
      <c r="AY5909" s="226" t="e">
        <f>VLOOKUP(C5909,#REF!, 2,FALSE)</f>
        <v>#REF!</v>
      </c>
      <c r="BM5909" s="177" t="s">
        <v>10975</v>
      </c>
      <c r="BN5909" s="177" t="s">
        <v>1070</v>
      </c>
      <c r="BO5909" s="177" t="s">
        <v>10976</v>
      </c>
      <c r="BU5909" s="177" t="s">
        <v>10975</v>
      </c>
      <c r="BV5909" s="177" t="s">
        <v>1070</v>
      </c>
      <c r="BW5909" s="177" t="s">
        <v>10976</v>
      </c>
    </row>
    <row r="5910" spans="51:75" x14ac:dyDescent="0.3">
      <c r="AY5910" s="226" t="e">
        <f>VLOOKUP(C5910,#REF!, 2,FALSE)</f>
        <v>#REF!</v>
      </c>
      <c r="BM5910" s="177" t="s">
        <v>10977</v>
      </c>
      <c r="BN5910" s="177" t="s">
        <v>3002</v>
      </c>
      <c r="BO5910" s="177" t="s">
        <v>1052</v>
      </c>
      <c r="BU5910" s="177" t="s">
        <v>10977</v>
      </c>
      <c r="BV5910" s="177" t="s">
        <v>3002</v>
      </c>
      <c r="BW5910" s="177" t="s">
        <v>1052</v>
      </c>
    </row>
    <row r="5911" spans="51:75" x14ac:dyDescent="0.3">
      <c r="AY5911" s="226" t="e">
        <f>VLOOKUP(C5911,#REF!, 2,FALSE)</f>
        <v>#REF!</v>
      </c>
      <c r="BM5911" s="177" t="s">
        <v>10978</v>
      </c>
      <c r="BN5911" s="177" t="s">
        <v>3005</v>
      </c>
      <c r="BO5911" s="177" t="s">
        <v>5859</v>
      </c>
      <c r="BU5911" s="177" t="s">
        <v>10978</v>
      </c>
      <c r="BV5911" s="177" t="s">
        <v>3005</v>
      </c>
      <c r="BW5911" s="177" t="s">
        <v>5859</v>
      </c>
    </row>
    <row r="5912" spans="51:75" x14ac:dyDescent="0.3">
      <c r="AY5912" s="226" t="e">
        <f>VLOOKUP(C5912,#REF!, 2,FALSE)</f>
        <v>#REF!</v>
      </c>
      <c r="BM5912" s="177" t="s">
        <v>10979</v>
      </c>
      <c r="BN5912" s="177" t="s">
        <v>783</v>
      </c>
      <c r="BO5912" s="177" t="s">
        <v>5398</v>
      </c>
      <c r="BU5912" s="177" t="s">
        <v>10979</v>
      </c>
      <c r="BV5912" s="177" t="s">
        <v>783</v>
      </c>
      <c r="BW5912" s="177" t="s">
        <v>5398</v>
      </c>
    </row>
    <row r="5913" spans="51:75" x14ac:dyDescent="0.3">
      <c r="AY5913" s="226" t="e">
        <f>VLOOKUP(C5913,#REF!, 2,FALSE)</f>
        <v>#REF!</v>
      </c>
      <c r="BM5913" s="177" t="s">
        <v>10980</v>
      </c>
      <c r="BN5913" s="177" t="s">
        <v>3005</v>
      </c>
      <c r="BO5913" s="177" t="s">
        <v>10981</v>
      </c>
      <c r="BU5913" s="177" t="s">
        <v>10980</v>
      </c>
      <c r="BV5913" s="177" t="s">
        <v>3005</v>
      </c>
      <c r="BW5913" s="177" t="s">
        <v>10981</v>
      </c>
    </row>
    <row r="5914" spans="51:75" x14ac:dyDescent="0.3">
      <c r="AY5914" s="226" t="e">
        <f>VLOOKUP(C5914,#REF!, 2,FALSE)</f>
        <v>#REF!</v>
      </c>
      <c r="BM5914" s="177" t="s">
        <v>1949</v>
      </c>
      <c r="BN5914" s="177" t="s">
        <v>780</v>
      </c>
      <c r="BO5914" s="177" t="s">
        <v>5859</v>
      </c>
      <c r="BU5914" s="177" t="s">
        <v>1949</v>
      </c>
      <c r="BV5914" s="177" t="s">
        <v>780</v>
      </c>
      <c r="BW5914" s="177" t="s">
        <v>5859</v>
      </c>
    </row>
    <row r="5915" spans="51:75" x14ac:dyDescent="0.3">
      <c r="AY5915" s="226" t="e">
        <f>VLOOKUP(C5915,#REF!, 2,FALSE)</f>
        <v>#REF!</v>
      </c>
      <c r="BM5915" s="177" t="s">
        <v>10982</v>
      </c>
      <c r="BN5915" s="177" t="s">
        <v>3002</v>
      </c>
      <c r="BO5915" s="177" t="s">
        <v>10983</v>
      </c>
      <c r="BU5915" s="177" t="s">
        <v>10982</v>
      </c>
      <c r="BV5915" s="177" t="s">
        <v>3002</v>
      </c>
      <c r="BW5915" s="177" t="s">
        <v>10983</v>
      </c>
    </row>
    <row r="5916" spans="51:75" x14ac:dyDescent="0.3">
      <c r="AY5916" s="226" t="e">
        <f>VLOOKUP(C5916,#REF!, 2,FALSE)</f>
        <v>#REF!</v>
      </c>
      <c r="BM5916" s="177" t="s">
        <v>10984</v>
      </c>
      <c r="BN5916" s="177" t="s">
        <v>3005</v>
      </c>
      <c r="BO5916" s="177" t="s">
        <v>5026</v>
      </c>
      <c r="BU5916" s="177" t="s">
        <v>10984</v>
      </c>
      <c r="BV5916" s="177" t="s">
        <v>3005</v>
      </c>
      <c r="BW5916" s="177" t="s">
        <v>5026</v>
      </c>
    </row>
    <row r="5917" spans="51:75" x14ac:dyDescent="0.3">
      <c r="AY5917" s="226" t="e">
        <f>VLOOKUP(C5917,#REF!, 2,FALSE)</f>
        <v>#REF!</v>
      </c>
      <c r="BM5917" s="177" t="s">
        <v>10985</v>
      </c>
      <c r="BN5917" s="177" t="s">
        <v>775</v>
      </c>
      <c r="BO5917" s="177" t="s">
        <v>1434</v>
      </c>
      <c r="BU5917" s="177" t="s">
        <v>10985</v>
      </c>
      <c r="BV5917" s="177" t="s">
        <v>775</v>
      </c>
      <c r="BW5917" s="177" t="s">
        <v>1434</v>
      </c>
    </row>
    <row r="5918" spans="51:75" x14ac:dyDescent="0.3">
      <c r="AY5918" s="226" t="e">
        <f>VLOOKUP(C5918,#REF!, 2,FALSE)</f>
        <v>#REF!</v>
      </c>
      <c r="BM5918" s="177" t="s">
        <v>10986</v>
      </c>
      <c r="BN5918" s="177" t="s">
        <v>928</v>
      </c>
      <c r="BO5918" s="177" t="s">
        <v>10110</v>
      </c>
      <c r="BU5918" s="177" t="s">
        <v>10986</v>
      </c>
      <c r="BV5918" s="177" t="s">
        <v>928</v>
      </c>
      <c r="BW5918" s="177" t="s">
        <v>10110</v>
      </c>
    </row>
    <row r="5919" spans="51:75" x14ac:dyDescent="0.3">
      <c r="AY5919" s="226" t="e">
        <f>VLOOKUP(C5919,#REF!, 2,FALSE)</f>
        <v>#REF!</v>
      </c>
      <c r="BM5919" s="177" t="s">
        <v>10987</v>
      </c>
      <c r="BN5919" s="177" t="s">
        <v>1267</v>
      </c>
      <c r="BO5919" s="177" t="s">
        <v>10896</v>
      </c>
      <c r="BU5919" s="177" t="s">
        <v>10987</v>
      </c>
      <c r="BV5919" s="177" t="s">
        <v>1267</v>
      </c>
      <c r="BW5919" s="177" t="s">
        <v>10896</v>
      </c>
    </row>
    <row r="5920" spans="51:75" x14ac:dyDescent="0.3">
      <c r="AY5920" s="226" t="e">
        <f>VLOOKUP(C5920,#REF!, 2,FALSE)</f>
        <v>#REF!</v>
      </c>
      <c r="BM5920" s="177" t="s">
        <v>1950</v>
      </c>
      <c r="BN5920" s="177" t="s">
        <v>783</v>
      </c>
      <c r="BO5920" s="177" t="s">
        <v>10847</v>
      </c>
      <c r="BU5920" s="177" t="s">
        <v>1950</v>
      </c>
      <c r="BV5920" s="177" t="s">
        <v>783</v>
      </c>
      <c r="BW5920" s="177" t="s">
        <v>10847</v>
      </c>
    </row>
    <row r="5921" spans="51:75" x14ac:dyDescent="0.3">
      <c r="AY5921" s="226" t="e">
        <f>VLOOKUP(C5921,#REF!, 2,FALSE)</f>
        <v>#REF!</v>
      </c>
      <c r="BM5921" s="177" t="s">
        <v>10989</v>
      </c>
      <c r="BN5921" s="177" t="s">
        <v>3245</v>
      </c>
      <c r="BO5921" s="177" t="s">
        <v>10990</v>
      </c>
      <c r="BU5921" s="177" t="s">
        <v>10989</v>
      </c>
      <c r="BV5921" s="177" t="s">
        <v>3245</v>
      </c>
      <c r="BW5921" s="177" t="s">
        <v>10990</v>
      </c>
    </row>
    <row r="5922" spans="51:75" x14ac:dyDescent="0.3">
      <c r="AY5922" s="226" t="e">
        <f>VLOOKUP(C5922,#REF!, 2,FALSE)</f>
        <v>#REF!</v>
      </c>
      <c r="BM5922" s="177" t="s">
        <v>10991</v>
      </c>
      <c r="BN5922" s="177" t="s">
        <v>3002</v>
      </c>
      <c r="BO5922" s="177" t="s">
        <v>10992</v>
      </c>
      <c r="BU5922" s="177" t="s">
        <v>10991</v>
      </c>
      <c r="BV5922" s="177" t="s">
        <v>3002</v>
      </c>
      <c r="BW5922" s="177" t="s">
        <v>10992</v>
      </c>
    </row>
    <row r="5923" spans="51:75" x14ac:dyDescent="0.3">
      <c r="AY5923" s="226" t="e">
        <f>VLOOKUP(C5923,#REF!, 2,FALSE)</f>
        <v>#REF!</v>
      </c>
      <c r="BM5923" s="177" t="s">
        <v>10993</v>
      </c>
      <c r="BN5923" s="177" t="s">
        <v>2983</v>
      </c>
      <c r="BO5923" s="177" t="s">
        <v>2983</v>
      </c>
      <c r="BU5923" s="177" t="s">
        <v>10993</v>
      </c>
      <c r="BV5923" s="177" t="s">
        <v>2983</v>
      </c>
      <c r="BW5923" s="177" t="s">
        <v>2983</v>
      </c>
    </row>
    <row r="5924" spans="51:75" x14ac:dyDescent="0.3">
      <c r="AY5924" s="226" t="e">
        <f>VLOOKUP(C5924,#REF!, 2,FALSE)</f>
        <v>#REF!</v>
      </c>
      <c r="BM5924" s="177" t="s">
        <v>2954</v>
      </c>
      <c r="BN5924" s="177" t="s">
        <v>621</v>
      </c>
      <c r="BO5924" s="177" t="s">
        <v>5400</v>
      </c>
      <c r="BU5924" s="177" t="s">
        <v>2954</v>
      </c>
      <c r="BV5924" s="177" t="s">
        <v>621</v>
      </c>
      <c r="BW5924" s="177" t="s">
        <v>5400</v>
      </c>
    </row>
    <row r="5925" spans="51:75" x14ac:dyDescent="0.3">
      <c r="AY5925" s="226" t="e">
        <f>VLOOKUP(C5925,#REF!, 2,FALSE)</f>
        <v>#REF!</v>
      </c>
      <c r="BM5925" s="177" t="s">
        <v>10994</v>
      </c>
      <c r="BN5925" s="177" t="s">
        <v>16979</v>
      </c>
      <c r="BO5925" s="177" t="s">
        <v>10995</v>
      </c>
      <c r="BU5925" s="177" t="s">
        <v>10994</v>
      </c>
      <c r="BV5925" s="177" t="s">
        <v>16979</v>
      </c>
      <c r="BW5925" s="177" t="s">
        <v>10995</v>
      </c>
    </row>
    <row r="5926" spans="51:75" x14ac:dyDescent="0.3">
      <c r="AY5926" s="226" t="e">
        <f>VLOOKUP(C5926,#REF!, 2,FALSE)</f>
        <v>#REF!</v>
      </c>
      <c r="BM5926" s="177" t="s">
        <v>10996</v>
      </c>
      <c r="BN5926" s="177" t="s">
        <v>3245</v>
      </c>
      <c r="BO5926" s="177" t="s">
        <v>842</v>
      </c>
      <c r="BU5926" s="177" t="s">
        <v>10996</v>
      </c>
      <c r="BV5926" s="177" t="s">
        <v>3245</v>
      </c>
      <c r="BW5926" s="177" t="s">
        <v>842</v>
      </c>
    </row>
    <row r="5927" spans="51:75" x14ac:dyDescent="0.3">
      <c r="AY5927" s="226" t="e">
        <f>VLOOKUP(C5927,#REF!, 2,FALSE)</f>
        <v>#REF!</v>
      </c>
      <c r="BM5927" s="177" t="s">
        <v>10997</v>
      </c>
      <c r="BN5927" s="177" t="s">
        <v>2979</v>
      </c>
      <c r="BO5927" s="177" t="s">
        <v>10398</v>
      </c>
      <c r="BU5927" s="177" t="s">
        <v>10997</v>
      </c>
      <c r="BV5927" s="177" t="s">
        <v>2979</v>
      </c>
      <c r="BW5927" s="177" t="s">
        <v>10398</v>
      </c>
    </row>
    <row r="5928" spans="51:75" x14ac:dyDescent="0.3">
      <c r="AY5928" s="226" t="e">
        <f>VLOOKUP(C5928,#REF!, 2,FALSE)</f>
        <v>#REF!</v>
      </c>
      <c r="BM5928" s="177" t="s">
        <v>10998</v>
      </c>
      <c r="BN5928" s="177" t="s">
        <v>2979</v>
      </c>
      <c r="BO5928" s="177" t="s">
        <v>5147</v>
      </c>
      <c r="BU5928" s="177" t="s">
        <v>10998</v>
      </c>
      <c r="BV5928" s="177" t="s">
        <v>2979</v>
      </c>
      <c r="BW5928" s="177" t="s">
        <v>5147</v>
      </c>
    </row>
    <row r="5929" spans="51:75" x14ac:dyDescent="0.3">
      <c r="AY5929" s="226" t="e">
        <f>VLOOKUP(C5929,#REF!, 2,FALSE)</f>
        <v>#REF!</v>
      </c>
      <c r="BM5929" s="177" t="s">
        <v>10999</v>
      </c>
      <c r="BN5929" s="177" t="s">
        <v>2979</v>
      </c>
      <c r="BO5929" s="177" t="s">
        <v>1287</v>
      </c>
      <c r="BU5929" s="177" t="s">
        <v>10999</v>
      </c>
      <c r="BV5929" s="177" t="s">
        <v>2979</v>
      </c>
      <c r="BW5929" s="177" t="s">
        <v>1287</v>
      </c>
    </row>
    <row r="5930" spans="51:75" x14ac:dyDescent="0.3">
      <c r="AY5930" s="226" t="e">
        <f>VLOOKUP(C5930,#REF!, 2,FALSE)</f>
        <v>#REF!</v>
      </c>
      <c r="BM5930" s="177" t="s">
        <v>11000</v>
      </c>
      <c r="BN5930" s="177" t="s">
        <v>771</v>
      </c>
      <c r="BO5930" s="177" t="s">
        <v>2983</v>
      </c>
      <c r="BU5930" s="177" t="s">
        <v>11000</v>
      </c>
      <c r="BV5930" s="177" t="s">
        <v>771</v>
      </c>
      <c r="BW5930" s="177" t="s">
        <v>2983</v>
      </c>
    </row>
    <row r="5931" spans="51:75" x14ac:dyDescent="0.3">
      <c r="AY5931" s="226" t="e">
        <f>VLOOKUP(C5931,#REF!, 2,FALSE)</f>
        <v>#REF!</v>
      </c>
      <c r="BM5931" s="177" t="s">
        <v>11001</v>
      </c>
      <c r="BN5931" s="177" t="s">
        <v>2983</v>
      </c>
      <c r="BO5931" s="177" t="s">
        <v>2983</v>
      </c>
      <c r="BU5931" s="177" t="s">
        <v>11001</v>
      </c>
      <c r="BV5931" s="177" t="s">
        <v>2983</v>
      </c>
      <c r="BW5931" s="177" t="s">
        <v>2983</v>
      </c>
    </row>
    <row r="5932" spans="51:75" x14ac:dyDescent="0.3">
      <c r="AY5932" s="226" t="e">
        <f>VLOOKUP(C5932,#REF!, 2,FALSE)</f>
        <v>#REF!</v>
      </c>
      <c r="BM5932" s="177" t="s">
        <v>11002</v>
      </c>
      <c r="BN5932" s="177" t="s">
        <v>2983</v>
      </c>
      <c r="BO5932" s="177" t="s">
        <v>2983</v>
      </c>
      <c r="BU5932" s="177" t="s">
        <v>11002</v>
      </c>
      <c r="BV5932" s="177" t="s">
        <v>2983</v>
      </c>
      <c r="BW5932" s="177" t="s">
        <v>2983</v>
      </c>
    </row>
    <row r="5933" spans="51:75" x14ac:dyDescent="0.3">
      <c r="AY5933" s="226" t="e">
        <f>VLOOKUP(C5933,#REF!, 2,FALSE)</f>
        <v>#REF!</v>
      </c>
      <c r="BM5933" s="177" t="s">
        <v>11003</v>
      </c>
      <c r="BN5933" s="177" t="s">
        <v>2983</v>
      </c>
      <c r="BO5933" s="177" t="s">
        <v>2983</v>
      </c>
      <c r="BU5933" s="177" t="s">
        <v>11003</v>
      </c>
      <c r="BV5933" s="177" t="s">
        <v>2983</v>
      </c>
      <c r="BW5933" s="177" t="s">
        <v>2983</v>
      </c>
    </row>
    <row r="5934" spans="51:75" x14ac:dyDescent="0.3">
      <c r="AY5934" s="226" t="e">
        <f>VLOOKUP(C5934,#REF!, 2,FALSE)</f>
        <v>#REF!</v>
      </c>
      <c r="BM5934" s="177" t="s">
        <v>11004</v>
      </c>
      <c r="BN5934" s="177" t="s">
        <v>2983</v>
      </c>
      <c r="BO5934" s="177" t="s">
        <v>2983</v>
      </c>
      <c r="BU5934" s="177" t="s">
        <v>11004</v>
      </c>
      <c r="BV5934" s="177" t="s">
        <v>2983</v>
      </c>
      <c r="BW5934" s="177" t="s">
        <v>2983</v>
      </c>
    </row>
    <row r="5935" spans="51:75" x14ac:dyDescent="0.3">
      <c r="AY5935" s="226" t="e">
        <f>VLOOKUP(C5935,#REF!, 2,FALSE)</f>
        <v>#REF!</v>
      </c>
      <c r="BM5935" s="177" t="s">
        <v>11005</v>
      </c>
      <c r="BN5935" s="177" t="s">
        <v>2983</v>
      </c>
      <c r="BO5935" s="177" t="s">
        <v>2983</v>
      </c>
      <c r="BU5935" s="177" t="s">
        <v>11005</v>
      </c>
      <c r="BV5935" s="177" t="s">
        <v>2983</v>
      </c>
      <c r="BW5935" s="177" t="s">
        <v>2983</v>
      </c>
    </row>
    <row r="5936" spans="51:75" x14ac:dyDescent="0.3">
      <c r="AY5936" s="226" t="e">
        <f>VLOOKUP(C5936,#REF!, 2,FALSE)</f>
        <v>#REF!</v>
      </c>
      <c r="BM5936" s="177" t="s">
        <v>11006</v>
      </c>
      <c r="BN5936" s="177" t="s">
        <v>2983</v>
      </c>
      <c r="BO5936" s="177" t="s">
        <v>2983</v>
      </c>
      <c r="BU5936" s="177" t="s">
        <v>11006</v>
      </c>
      <c r="BV5936" s="177" t="s">
        <v>2983</v>
      </c>
      <c r="BW5936" s="177" t="s">
        <v>2983</v>
      </c>
    </row>
    <row r="5937" spans="51:75" x14ac:dyDescent="0.3">
      <c r="AY5937" s="226" t="e">
        <f>VLOOKUP(C5937,#REF!, 2,FALSE)</f>
        <v>#REF!</v>
      </c>
      <c r="BM5937" s="177" t="s">
        <v>11007</v>
      </c>
      <c r="BN5937" s="177" t="s">
        <v>2983</v>
      </c>
      <c r="BO5937" s="177" t="s">
        <v>2983</v>
      </c>
      <c r="BU5937" s="177" t="s">
        <v>11007</v>
      </c>
      <c r="BV5937" s="177" t="s">
        <v>2983</v>
      </c>
      <c r="BW5937" s="177" t="s">
        <v>2983</v>
      </c>
    </row>
    <row r="5938" spans="51:75" x14ac:dyDescent="0.3">
      <c r="AY5938" s="226" t="e">
        <f>VLOOKUP(C5938,#REF!, 2,FALSE)</f>
        <v>#REF!</v>
      </c>
      <c r="BM5938" s="177" t="s">
        <v>11008</v>
      </c>
      <c r="BN5938" s="177" t="s">
        <v>2983</v>
      </c>
      <c r="BO5938" s="177" t="s">
        <v>2983</v>
      </c>
      <c r="BU5938" s="177" t="s">
        <v>11008</v>
      </c>
      <c r="BV5938" s="177" t="s">
        <v>2983</v>
      </c>
      <c r="BW5938" s="177" t="s">
        <v>2983</v>
      </c>
    </row>
    <row r="5939" spans="51:75" x14ac:dyDescent="0.3">
      <c r="AY5939" s="226" t="e">
        <f>VLOOKUP(C5939,#REF!, 2,FALSE)</f>
        <v>#REF!</v>
      </c>
      <c r="BM5939" s="177" t="s">
        <v>11009</v>
      </c>
      <c r="BN5939" s="177" t="s">
        <v>2983</v>
      </c>
      <c r="BO5939" s="177" t="s">
        <v>2983</v>
      </c>
      <c r="BU5939" s="177" t="s">
        <v>11009</v>
      </c>
      <c r="BV5939" s="177" t="s">
        <v>2983</v>
      </c>
      <c r="BW5939" s="177" t="s">
        <v>2983</v>
      </c>
    </row>
    <row r="5940" spans="51:75" x14ac:dyDescent="0.3">
      <c r="AY5940" s="226" t="e">
        <f>VLOOKUP(C5940,#REF!, 2,FALSE)</f>
        <v>#REF!</v>
      </c>
      <c r="BM5940" s="177" t="s">
        <v>11010</v>
      </c>
      <c r="BN5940" s="177" t="s">
        <v>2983</v>
      </c>
      <c r="BO5940" s="177" t="s">
        <v>2983</v>
      </c>
      <c r="BU5940" s="177" t="s">
        <v>11010</v>
      </c>
      <c r="BV5940" s="177" t="s">
        <v>2983</v>
      </c>
      <c r="BW5940" s="177" t="s">
        <v>2983</v>
      </c>
    </row>
    <row r="5941" spans="51:75" x14ac:dyDescent="0.3">
      <c r="AY5941" s="226" t="e">
        <f>VLOOKUP(C5941,#REF!, 2,FALSE)</f>
        <v>#REF!</v>
      </c>
      <c r="BM5941" s="177" t="s">
        <v>11011</v>
      </c>
      <c r="BN5941" s="177" t="s">
        <v>2983</v>
      </c>
      <c r="BO5941" s="177" t="s">
        <v>2983</v>
      </c>
      <c r="BU5941" s="177" t="s">
        <v>11011</v>
      </c>
      <c r="BV5941" s="177" t="s">
        <v>2983</v>
      </c>
      <c r="BW5941" s="177" t="s">
        <v>2983</v>
      </c>
    </row>
    <row r="5942" spans="51:75" x14ac:dyDescent="0.3">
      <c r="AY5942" s="226" t="e">
        <f>VLOOKUP(C5942,#REF!, 2,FALSE)</f>
        <v>#REF!</v>
      </c>
      <c r="BM5942" s="177" t="s">
        <v>11012</v>
      </c>
      <c r="BN5942" s="177" t="s">
        <v>2983</v>
      </c>
      <c r="BO5942" s="177" t="s">
        <v>2983</v>
      </c>
      <c r="BU5942" s="177" t="s">
        <v>11012</v>
      </c>
      <c r="BV5942" s="177" t="s">
        <v>2983</v>
      </c>
      <c r="BW5942" s="177" t="s">
        <v>2983</v>
      </c>
    </row>
    <row r="5943" spans="51:75" x14ac:dyDescent="0.3">
      <c r="AY5943" s="226" t="e">
        <f>VLOOKUP(C5943,#REF!, 2,FALSE)</f>
        <v>#REF!</v>
      </c>
      <c r="BM5943" s="177" t="s">
        <v>11013</v>
      </c>
      <c r="BN5943" s="177" t="s">
        <v>2983</v>
      </c>
      <c r="BO5943" s="177" t="s">
        <v>2983</v>
      </c>
      <c r="BU5943" s="177" t="s">
        <v>11013</v>
      </c>
      <c r="BV5943" s="177" t="s">
        <v>2983</v>
      </c>
      <c r="BW5943" s="177" t="s">
        <v>2983</v>
      </c>
    </row>
    <row r="5944" spans="51:75" x14ac:dyDescent="0.3">
      <c r="AY5944" s="226" t="e">
        <f>VLOOKUP(C5944,#REF!, 2,FALSE)</f>
        <v>#REF!</v>
      </c>
      <c r="BM5944" s="177" t="s">
        <v>11014</v>
      </c>
      <c r="BN5944" s="177" t="s">
        <v>2983</v>
      </c>
      <c r="BO5944" s="177" t="s">
        <v>2983</v>
      </c>
      <c r="BU5944" s="177" t="s">
        <v>11014</v>
      </c>
      <c r="BV5944" s="177" t="s">
        <v>2983</v>
      </c>
      <c r="BW5944" s="177" t="s">
        <v>2983</v>
      </c>
    </row>
    <row r="5945" spans="51:75" x14ac:dyDescent="0.3">
      <c r="AY5945" s="226" t="e">
        <f>VLOOKUP(C5945,#REF!, 2,FALSE)</f>
        <v>#REF!</v>
      </c>
      <c r="BM5945" s="177" t="s">
        <v>11015</v>
      </c>
      <c r="BN5945" s="177" t="s">
        <v>2983</v>
      </c>
      <c r="BO5945" s="177" t="s">
        <v>2983</v>
      </c>
      <c r="BU5945" s="177" t="s">
        <v>11015</v>
      </c>
      <c r="BV5945" s="177" t="s">
        <v>2983</v>
      </c>
      <c r="BW5945" s="177" t="s">
        <v>2983</v>
      </c>
    </row>
    <row r="5946" spans="51:75" x14ac:dyDescent="0.3">
      <c r="AY5946" s="226" t="e">
        <f>VLOOKUP(C5946,#REF!, 2,FALSE)</f>
        <v>#REF!</v>
      </c>
      <c r="BM5946" s="177" t="s">
        <v>11016</v>
      </c>
      <c r="BN5946" s="177" t="s">
        <v>2983</v>
      </c>
      <c r="BO5946" s="177" t="s">
        <v>2983</v>
      </c>
      <c r="BU5946" s="177" t="s">
        <v>11016</v>
      </c>
      <c r="BV5946" s="177" t="s">
        <v>2983</v>
      </c>
      <c r="BW5946" s="177" t="s">
        <v>2983</v>
      </c>
    </row>
    <row r="5947" spans="51:75" x14ac:dyDescent="0.3">
      <c r="AY5947" s="226" t="e">
        <f>VLOOKUP(C5947,#REF!, 2,FALSE)</f>
        <v>#REF!</v>
      </c>
      <c r="BM5947" s="177" t="s">
        <v>11017</v>
      </c>
      <c r="BN5947" s="177" t="s">
        <v>2983</v>
      </c>
      <c r="BO5947" s="177" t="s">
        <v>2983</v>
      </c>
      <c r="BU5947" s="177" t="s">
        <v>11017</v>
      </c>
      <c r="BV5947" s="177" t="s">
        <v>2983</v>
      </c>
      <c r="BW5947" s="177" t="s">
        <v>2983</v>
      </c>
    </row>
    <row r="5948" spans="51:75" x14ac:dyDescent="0.3">
      <c r="AY5948" s="226" t="e">
        <f>VLOOKUP(C5948,#REF!, 2,FALSE)</f>
        <v>#REF!</v>
      </c>
      <c r="BM5948" s="177" t="s">
        <v>11018</v>
      </c>
      <c r="BN5948" s="177" t="s">
        <v>2983</v>
      </c>
      <c r="BO5948" s="177" t="s">
        <v>2983</v>
      </c>
      <c r="BU5948" s="177" t="s">
        <v>11018</v>
      </c>
      <c r="BV5948" s="177" t="s">
        <v>2983</v>
      </c>
      <c r="BW5948" s="177" t="s">
        <v>2983</v>
      </c>
    </row>
    <row r="5949" spans="51:75" x14ac:dyDescent="0.3">
      <c r="AY5949" s="226" t="e">
        <f>VLOOKUP(C5949,#REF!, 2,FALSE)</f>
        <v>#REF!</v>
      </c>
      <c r="BM5949" s="177" t="s">
        <v>11019</v>
      </c>
      <c r="BN5949" s="177" t="s">
        <v>16979</v>
      </c>
      <c r="BO5949" s="177" t="s">
        <v>1071</v>
      </c>
      <c r="BU5949" s="177" t="s">
        <v>11019</v>
      </c>
      <c r="BV5949" s="177" t="s">
        <v>16979</v>
      </c>
      <c r="BW5949" s="177" t="s">
        <v>1071</v>
      </c>
    </row>
    <row r="5950" spans="51:75" x14ac:dyDescent="0.3">
      <c r="AY5950" s="226" t="e">
        <f>VLOOKUP(C5950,#REF!, 2,FALSE)</f>
        <v>#REF!</v>
      </c>
      <c r="BM5950" s="177" t="s">
        <v>11020</v>
      </c>
      <c r="BN5950" s="177" t="s">
        <v>16979</v>
      </c>
      <c r="BO5950" s="177" t="s">
        <v>2358</v>
      </c>
      <c r="BU5950" s="177" t="s">
        <v>11020</v>
      </c>
      <c r="BV5950" s="177" t="s">
        <v>16979</v>
      </c>
      <c r="BW5950" s="177" t="s">
        <v>2358</v>
      </c>
    </row>
    <row r="5951" spans="51:75" x14ac:dyDescent="0.3">
      <c r="AY5951" s="226" t="e">
        <f>VLOOKUP(C5951,#REF!, 2,FALSE)</f>
        <v>#REF!</v>
      </c>
      <c r="BM5951" s="177" t="s">
        <v>11021</v>
      </c>
      <c r="BN5951" s="177" t="s">
        <v>16979</v>
      </c>
      <c r="BO5951" s="177" t="s">
        <v>992</v>
      </c>
      <c r="BU5951" s="177" t="s">
        <v>11021</v>
      </c>
      <c r="BV5951" s="177" t="s">
        <v>16979</v>
      </c>
      <c r="BW5951" s="177" t="s">
        <v>992</v>
      </c>
    </row>
    <row r="5952" spans="51:75" x14ac:dyDescent="0.3">
      <c r="AY5952" s="226" t="e">
        <f>VLOOKUP(C5952,#REF!, 2,FALSE)</f>
        <v>#REF!</v>
      </c>
      <c r="BM5952" s="177" t="s">
        <v>11022</v>
      </c>
      <c r="BN5952" s="177" t="s">
        <v>16979</v>
      </c>
      <c r="BO5952" s="177" t="s">
        <v>1262</v>
      </c>
      <c r="BU5952" s="177" t="s">
        <v>11022</v>
      </c>
      <c r="BV5952" s="177" t="s">
        <v>16979</v>
      </c>
      <c r="BW5952" s="177" t="s">
        <v>1262</v>
      </c>
    </row>
    <row r="5953" spans="51:75" x14ac:dyDescent="0.3">
      <c r="AY5953" s="226" t="e">
        <f>VLOOKUP(C5953,#REF!, 2,FALSE)</f>
        <v>#REF!</v>
      </c>
      <c r="BM5953" s="177" t="s">
        <v>11024</v>
      </c>
      <c r="BN5953" s="177" t="s">
        <v>16979</v>
      </c>
      <c r="BO5953" s="177" t="s">
        <v>11025</v>
      </c>
      <c r="BU5953" s="177" t="s">
        <v>11024</v>
      </c>
      <c r="BV5953" s="177" t="s">
        <v>16979</v>
      </c>
      <c r="BW5953" s="177" t="s">
        <v>11025</v>
      </c>
    </row>
    <row r="5954" spans="51:75" x14ac:dyDescent="0.3">
      <c r="AY5954" s="226" t="e">
        <f>VLOOKUP(C5954,#REF!, 2,FALSE)</f>
        <v>#REF!</v>
      </c>
      <c r="BM5954" s="177" t="s">
        <v>11026</v>
      </c>
      <c r="BN5954" s="177" t="s">
        <v>3245</v>
      </c>
      <c r="BO5954" s="177" t="s">
        <v>5343</v>
      </c>
      <c r="BU5954" s="177" t="s">
        <v>11026</v>
      </c>
      <c r="BV5954" s="177" t="s">
        <v>3245</v>
      </c>
      <c r="BW5954" s="177" t="s">
        <v>5343</v>
      </c>
    </row>
    <row r="5955" spans="51:75" x14ac:dyDescent="0.3">
      <c r="AY5955" s="226" t="e">
        <f>VLOOKUP(C5955,#REF!, 2,FALSE)</f>
        <v>#REF!</v>
      </c>
      <c r="BM5955" s="177" t="s">
        <v>11027</v>
      </c>
      <c r="BN5955" s="177" t="s">
        <v>16979</v>
      </c>
      <c r="BO5955" s="177" t="s">
        <v>1608</v>
      </c>
      <c r="BU5955" s="177" t="s">
        <v>11027</v>
      </c>
      <c r="BV5955" s="177" t="s">
        <v>16979</v>
      </c>
      <c r="BW5955" s="177" t="s">
        <v>1608</v>
      </c>
    </row>
    <row r="5956" spans="51:75" x14ac:dyDescent="0.3">
      <c r="AY5956" s="226" t="e">
        <f>VLOOKUP(C5956,#REF!, 2,FALSE)</f>
        <v>#REF!</v>
      </c>
      <c r="BM5956" s="177" t="s">
        <v>2944</v>
      </c>
      <c r="BN5956" s="177" t="s">
        <v>16979</v>
      </c>
      <c r="BO5956" s="177" t="s">
        <v>11028</v>
      </c>
      <c r="BU5956" s="177" t="s">
        <v>2944</v>
      </c>
      <c r="BV5956" s="177" t="s">
        <v>16979</v>
      </c>
      <c r="BW5956" s="177" t="s">
        <v>11028</v>
      </c>
    </row>
    <row r="5957" spans="51:75" x14ac:dyDescent="0.3">
      <c r="AY5957" s="226" t="e">
        <f>VLOOKUP(C5957,#REF!, 2,FALSE)</f>
        <v>#REF!</v>
      </c>
      <c r="BM5957" s="177" t="s">
        <v>11029</v>
      </c>
      <c r="BN5957" s="177" t="s">
        <v>16979</v>
      </c>
      <c r="BO5957" s="177" t="s">
        <v>8538</v>
      </c>
      <c r="BU5957" s="177" t="s">
        <v>11029</v>
      </c>
      <c r="BV5957" s="177" t="s">
        <v>16979</v>
      </c>
      <c r="BW5957" s="177" t="s">
        <v>8538</v>
      </c>
    </row>
    <row r="5958" spans="51:75" x14ac:dyDescent="0.3">
      <c r="AY5958" s="226" t="e">
        <f>VLOOKUP(C5958,#REF!, 2,FALSE)</f>
        <v>#REF!</v>
      </c>
      <c r="BM5958" s="177" t="s">
        <v>11030</v>
      </c>
      <c r="BN5958" s="177" t="s">
        <v>16979</v>
      </c>
      <c r="BO5958" s="177" t="s">
        <v>11031</v>
      </c>
      <c r="BU5958" s="177" t="s">
        <v>11030</v>
      </c>
      <c r="BV5958" s="177" t="s">
        <v>16979</v>
      </c>
      <c r="BW5958" s="177" t="s">
        <v>11031</v>
      </c>
    </row>
    <row r="5959" spans="51:75" x14ac:dyDescent="0.3">
      <c r="AY5959" s="226" t="e">
        <f>VLOOKUP(C5959,#REF!, 2,FALSE)</f>
        <v>#REF!</v>
      </c>
      <c r="BM5959" s="177" t="s">
        <v>11033</v>
      </c>
      <c r="BN5959" s="177" t="s">
        <v>16979</v>
      </c>
      <c r="BO5959" s="177" t="s">
        <v>11034</v>
      </c>
      <c r="BU5959" s="177" t="s">
        <v>11033</v>
      </c>
      <c r="BV5959" s="177" t="s">
        <v>16979</v>
      </c>
      <c r="BW5959" s="177" t="s">
        <v>11034</v>
      </c>
    </row>
    <row r="5960" spans="51:75" x14ac:dyDescent="0.3">
      <c r="AY5960" s="226" t="e">
        <f>VLOOKUP(C5960,#REF!, 2,FALSE)</f>
        <v>#REF!</v>
      </c>
      <c r="BM5960" s="177" t="s">
        <v>11035</v>
      </c>
      <c r="BN5960" s="177" t="s">
        <v>16979</v>
      </c>
      <c r="BO5960" s="177" t="s">
        <v>11036</v>
      </c>
      <c r="BU5960" s="177" t="s">
        <v>11035</v>
      </c>
      <c r="BV5960" s="177" t="s">
        <v>16979</v>
      </c>
      <c r="BW5960" s="177" t="s">
        <v>11036</v>
      </c>
    </row>
    <row r="5961" spans="51:75" x14ac:dyDescent="0.3">
      <c r="AY5961" s="226" t="e">
        <f>VLOOKUP(C5961,#REF!, 2,FALSE)</f>
        <v>#REF!</v>
      </c>
      <c r="BM5961" s="177" t="s">
        <v>1951</v>
      </c>
      <c r="BN5961" s="177" t="s">
        <v>16979</v>
      </c>
      <c r="BO5961" s="177" t="s">
        <v>11037</v>
      </c>
      <c r="BU5961" s="177" t="s">
        <v>1951</v>
      </c>
      <c r="BV5961" s="177" t="s">
        <v>16979</v>
      </c>
      <c r="BW5961" s="177" t="s">
        <v>11037</v>
      </c>
    </row>
    <row r="5962" spans="51:75" x14ac:dyDescent="0.3">
      <c r="AY5962" s="226" t="e">
        <f>VLOOKUP(C5962,#REF!, 2,FALSE)</f>
        <v>#REF!</v>
      </c>
      <c r="BM5962" s="177" t="s">
        <v>11038</v>
      </c>
      <c r="BN5962" s="177" t="s">
        <v>16979</v>
      </c>
      <c r="BO5962" s="177" t="s">
        <v>3746</v>
      </c>
      <c r="BU5962" s="177" t="s">
        <v>11038</v>
      </c>
      <c r="BV5962" s="177" t="s">
        <v>16979</v>
      </c>
      <c r="BW5962" s="177" t="s">
        <v>3746</v>
      </c>
    </row>
    <row r="5963" spans="51:75" x14ac:dyDescent="0.3">
      <c r="AY5963" s="226" t="e">
        <f>VLOOKUP(C5963,#REF!, 2,FALSE)</f>
        <v>#REF!</v>
      </c>
      <c r="BM5963" s="177" t="s">
        <v>1952</v>
      </c>
      <c r="BN5963" s="177" t="s">
        <v>16979</v>
      </c>
      <c r="BO5963" s="177" t="s">
        <v>1730</v>
      </c>
      <c r="BU5963" s="177" t="s">
        <v>1952</v>
      </c>
      <c r="BV5963" s="177" t="s">
        <v>16979</v>
      </c>
      <c r="BW5963" s="177" t="s">
        <v>1730</v>
      </c>
    </row>
    <row r="5964" spans="51:75" x14ac:dyDescent="0.3">
      <c r="AY5964" s="226" t="e">
        <f>VLOOKUP(C5964,#REF!, 2,FALSE)</f>
        <v>#REF!</v>
      </c>
      <c r="BM5964" s="177" t="s">
        <v>1953</v>
      </c>
      <c r="BN5964" s="177" t="s">
        <v>16979</v>
      </c>
      <c r="BO5964" s="177" t="s">
        <v>1443</v>
      </c>
      <c r="BU5964" s="177" t="s">
        <v>1953</v>
      </c>
      <c r="BV5964" s="177" t="s">
        <v>16979</v>
      </c>
      <c r="BW5964" s="177" t="s">
        <v>1443</v>
      </c>
    </row>
    <row r="5965" spans="51:75" x14ac:dyDescent="0.3">
      <c r="AY5965" s="226" t="e">
        <f>VLOOKUP(C5965,#REF!, 2,FALSE)</f>
        <v>#REF!</v>
      </c>
      <c r="BM5965" s="177" t="s">
        <v>11039</v>
      </c>
      <c r="BN5965" s="177" t="s">
        <v>16979</v>
      </c>
      <c r="BO5965" s="177" t="s">
        <v>1443</v>
      </c>
      <c r="BU5965" s="177" t="s">
        <v>11039</v>
      </c>
      <c r="BV5965" s="177" t="s">
        <v>16979</v>
      </c>
      <c r="BW5965" s="177" t="s">
        <v>1443</v>
      </c>
    </row>
    <row r="5966" spans="51:75" x14ac:dyDescent="0.3">
      <c r="AY5966" s="226" t="e">
        <f>VLOOKUP(C5966,#REF!, 2,FALSE)</f>
        <v>#REF!</v>
      </c>
      <c r="BM5966" s="177" t="s">
        <v>11041</v>
      </c>
      <c r="BN5966" s="177" t="s">
        <v>2983</v>
      </c>
      <c r="BO5966" s="177" t="s">
        <v>4430</v>
      </c>
      <c r="BU5966" s="177" t="s">
        <v>11041</v>
      </c>
      <c r="BV5966" s="177" t="s">
        <v>2983</v>
      </c>
      <c r="BW5966" s="177" t="s">
        <v>4430</v>
      </c>
    </row>
    <row r="5967" spans="51:75" x14ac:dyDescent="0.3">
      <c r="AY5967" s="226" t="e">
        <f>VLOOKUP(C5967,#REF!, 2,FALSE)</f>
        <v>#REF!</v>
      </c>
      <c r="BM5967" s="177" t="s">
        <v>11042</v>
      </c>
      <c r="BN5967" s="177" t="s">
        <v>1269</v>
      </c>
      <c r="BO5967" s="177" t="s">
        <v>3217</v>
      </c>
      <c r="BU5967" s="177" t="s">
        <v>11042</v>
      </c>
      <c r="BV5967" s="177" t="s">
        <v>1269</v>
      </c>
      <c r="BW5967" s="177" t="s">
        <v>3217</v>
      </c>
    </row>
    <row r="5968" spans="51:75" x14ac:dyDescent="0.3">
      <c r="AY5968" s="226" t="e">
        <f>VLOOKUP(C5968,#REF!, 2,FALSE)</f>
        <v>#REF!</v>
      </c>
      <c r="BM5968" s="177" t="s">
        <v>1969</v>
      </c>
      <c r="BN5968" s="177" t="s">
        <v>2983</v>
      </c>
      <c r="BO5968" s="177" t="s">
        <v>11043</v>
      </c>
      <c r="BU5968" s="177" t="s">
        <v>1969</v>
      </c>
      <c r="BV5968" s="177" t="s">
        <v>2983</v>
      </c>
      <c r="BW5968" s="177" t="s">
        <v>11043</v>
      </c>
    </row>
    <row r="5969" spans="51:75" x14ac:dyDescent="0.3">
      <c r="AY5969" s="226" t="e">
        <f>VLOOKUP(C5969,#REF!, 2,FALSE)</f>
        <v>#REF!</v>
      </c>
      <c r="BM5969" s="177" t="s">
        <v>1970</v>
      </c>
      <c r="BN5969" s="177" t="s">
        <v>2983</v>
      </c>
      <c r="BO5969" s="177" t="s">
        <v>1536</v>
      </c>
      <c r="BU5969" s="177" t="s">
        <v>1970</v>
      </c>
      <c r="BV5969" s="177" t="s">
        <v>2983</v>
      </c>
      <c r="BW5969" s="177" t="s">
        <v>1536</v>
      </c>
    </row>
    <row r="5970" spans="51:75" x14ac:dyDescent="0.3">
      <c r="AY5970" s="226" t="e">
        <f>VLOOKUP(C5970,#REF!, 2,FALSE)</f>
        <v>#REF!</v>
      </c>
      <c r="BM5970" s="177" t="s">
        <v>11044</v>
      </c>
      <c r="BN5970" s="177" t="s">
        <v>3045</v>
      </c>
      <c r="BO5970" s="177" t="s">
        <v>1402</v>
      </c>
      <c r="BU5970" s="177" t="s">
        <v>11044</v>
      </c>
      <c r="BV5970" s="177" t="s">
        <v>3045</v>
      </c>
      <c r="BW5970" s="177" t="s">
        <v>1402</v>
      </c>
    </row>
    <row r="5971" spans="51:75" x14ac:dyDescent="0.3">
      <c r="AY5971" s="226" t="e">
        <f>VLOOKUP(C5971,#REF!, 2,FALSE)</f>
        <v>#REF!</v>
      </c>
      <c r="BM5971" s="177" t="s">
        <v>11045</v>
      </c>
      <c r="BN5971" s="177" t="s">
        <v>2983</v>
      </c>
      <c r="BO5971" s="177" t="s">
        <v>1402</v>
      </c>
      <c r="BU5971" s="177" t="s">
        <v>11045</v>
      </c>
      <c r="BV5971" s="177" t="s">
        <v>2983</v>
      </c>
      <c r="BW5971" s="177" t="s">
        <v>1402</v>
      </c>
    </row>
    <row r="5972" spans="51:75" x14ac:dyDescent="0.3">
      <c r="AY5972" s="226" t="e">
        <f>VLOOKUP(C5972,#REF!, 2,FALSE)</f>
        <v>#REF!</v>
      </c>
      <c r="BM5972" s="177" t="s">
        <v>11046</v>
      </c>
      <c r="BN5972" s="177" t="s">
        <v>16979</v>
      </c>
      <c r="BO5972" s="177" t="s">
        <v>2595</v>
      </c>
      <c r="BU5972" s="177" t="s">
        <v>11046</v>
      </c>
      <c r="BV5972" s="177" t="s">
        <v>16979</v>
      </c>
      <c r="BW5972" s="177" t="s">
        <v>2595</v>
      </c>
    </row>
    <row r="5973" spans="51:75" x14ac:dyDescent="0.3">
      <c r="AY5973" s="226" t="e">
        <f>VLOOKUP(C5973,#REF!, 2,FALSE)</f>
        <v>#REF!</v>
      </c>
      <c r="BM5973" s="177" t="s">
        <v>11047</v>
      </c>
      <c r="BN5973" s="177" t="s">
        <v>16979</v>
      </c>
      <c r="BO5973" s="177" t="s">
        <v>11048</v>
      </c>
      <c r="BU5973" s="177" t="s">
        <v>11047</v>
      </c>
      <c r="BV5973" s="177" t="s">
        <v>16979</v>
      </c>
      <c r="BW5973" s="177" t="s">
        <v>11048</v>
      </c>
    </row>
    <row r="5974" spans="51:75" x14ac:dyDescent="0.3">
      <c r="AY5974" s="226" t="e">
        <f>VLOOKUP(C5974,#REF!, 2,FALSE)</f>
        <v>#REF!</v>
      </c>
      <c r="BM5974" s="177" t="s">
        <v>11049</v>
      </c>
      <c r="BN5974" s="177" t="s">
        <v>16979</v>
      </c>
      <c r="BO5974" s="177" t="s">
        <v>3362</v>
      </c>
      <c r="BU5974" s="177" t="s">
        <v>11049</v>
      </c>
      <c r="BV5974" s="177" t="s">
        <v>16979</v>
      </c>
      <c r="BW5974" s="177" t="s">
        <v>3362</v>
      </c>
    </row>
    <row r="5975" spans="51:75" x14ac:dyDescent="0.3">
      <c r="AY5975" s="226" t="e">
        <f>VLOOKUP(C5975,#REF!, 2,FALSE)</f>
        <v>#REF!</v>
      </c>
      <c r="BM5975" s="177" t="s">
        <v>11050</v>
      </c>
      <c r="BN5975" s="177" t="s">
        <v>16979</v>
      </c>
      <c r="BO5975" s="177" t="s">
        <v>8240</v>
      </c>
      <c r="BU5975" s="177" t="s">
        <v>11050</v>
      </c>
      <c r="BV5975" s="177" t="s">
        <v>16979</v>
      </c>
      <c r="BW5975" s="177" t="s">
        <v>8240</v>
      </c>
    </row>
    <row r="5976" spans="51:75" x14ac:dyDescent="0.3">
      <c r="AY5976" s="226" t="e">
        <f>VLOOKUP(C5976,#REF!, 2,FALSE)</f>
        <v>#REF!</v>
      </c>
      <c r="BM5976" s="177" t="s">
        <v>1971</v>
      </c>
      <c r="BN5976" s="177" t="s">
        <v>2983</v>
      </c>
      <c r="BO5976" s="177" t="s">
        <v>2983</v>
      </c>
      <c r="BU5976" s="177" t="s">
        <v>1971</v>
      </c>
      <c r="BV5976" s="177" t="s">
        <v>2983</v>
      </c>
      <c r="BW5976" s="177" t="s">
        <v>2983</v>
      </c>
    </row>
    <row r="5977" spans="51:75" x14ac:dyDescent="0.3">
      <c r="AY5977" s="226" t="e">
        <f>VLOOKUP(C5977,#REF!, 2,FALSE)</f>
        <v>#REF!</v>
      </c>
      <c r="BM5977" s="177" t="s">
        <v>11052</v>
      </c>
      <c r="BN5977" s="177" t="s">
        <v>2983</v>
      </c>
      <c r="BO5977" s="177" t="s">
        <v>2983</v>
      </c>
      <c r="BU5977" s="177" t="s">
        <v>11052</v>
      </c>
      <c r="BV5977" s="177" t="s">
        <v>2983</v>
      </c>
      <c r="BW5977" s="177" t="s">
        <v>2983</v>
      </c>
    </row>
    <row r="5978" spans="51:75" x14ac:dyDescent="0.3">
      <c r="AY5978" s="226" t="e">
        <f>VLOOKUP(C5978,#REF!, 2,FALSE)</f>
        <v>#REF!</v>
      </c>
      <c r="BM5978" s="177" t="s">
        <v>11053</v>
      </c>
      <c r="BN5978" s="177" t="s">
        <v>2983</v>
      </c>
      <c r="BO5978" s="177" t="s">
        <v>2983</v>
      </c>
      <c r="BU5978" s="177" t="s">
        <v>11053</v>
      </c>
      <c r="BV5978" s="177" t="s">
        <v>2983</v>
      </c>
      <c r="BW5978" s="177" t="s">
        <v>2983</v>
      </c>
    </row>
    <row r="5979" spans="51:75" x14ac:dyDescent="0.3">
      <c r="AY5979" s="226" t="e">
        <f>VLOOKUP(C5979,#REF!, 2,FALSE)</f>
        <v>#REF!</v>
      </c>
      <c r="BM5979" s="177" t="s">
        <v>11054</v>
      </c>
      <c r="BN5979" s="177" t="s">
        <v>2983</v>
      </c>
      <c r="BO5979" s="177" t="s">
        <v>2983</v>
      </c>
      <c r="BU5979" s="177" t="s">
        <v>11054</v>
      </c>
      <c r="BV5979" s="177" t="s">
        <v>2983</v>
      </c>
      <c r="BW5979" s="177" t="s">
        <v>2983</v>
      </c>
    </row>
    <row r="5980" spans="51:75" x14ac:dyDescent="0.3">
      <c r="AY5980" s="226" t="e">
        <f>VLOOKUP(C5980,#REF!, 2,FALSE)</f>
        <v>#REF!</v>
      </c>
      <c r="BM5980" s="177" t="s">
        <v>1972</v>
      </c>
      <c r="BN5980" s="177" t="s">
        <v>2983</v>
      </c>
      <c r="BO5980" s="177" t="s">
        <v>2983</v>
      </c>
      <c r="BU5980" s="177" t="s">
        <v>1972</v>
      </c>
      <c r="BV5980" s="177" t="s">
        <v>2983</v>
      </c>
      <c r="BW5980" s="177" t="s">
        <v>2983</v>
      </c>
    </row>
    <row r="5981" spans="51:75" x14ac:dyDescent="0.3">
      <c r="AY5981" s="226" t="e">
        <f>VLOOKUP(C5981,#REF!, 2,FALSE)</f>
        <v>#REF!</v>
      </c>
      <c r="BM5981" s="177" t="s">
        <v>11055</v>
      </c>
      <c r="BN5981" s="177" t="s">
        <v>2983</v>
      </c>
      <c r="BO5981" s="177" t="s">
        <v>2983</v>
      </c>
      <c r="BU5981" s="177" t="s">
        <v>11055</v>
      </c>
      <c r="BV5981" s="177" t="s">
        <v>2983</v>
      </c>
      <c r="BW5981" s="177" t="s">
        <v>2983</v>
      </c>
    </row>
    <row r="5982" spans="51:75" x14ac:dyDescent="0.3">
      <c r="AY5982" s="226" t="e">
        <f>VLOOKUP(C5982,#REF!, 2,FALSE)</f>
        <v>#REF!</v>
      </c>
      <c r="BM5982" s="177" t="s">
        <v>2963</v>
      </c>
      <c r="BN5982" s="177" t="s">
        <v>2983</v>
      </c>
      <c r="BO5982" s="177" t="s">
        <v>2983</v>
      </c>
      <c r="BU5982" s="177" t="s">
        <v>2963</v>
      </c>
      <c r="BV5982" s="177" t="s">
        <v>2983</v>
      </c>
      <c r="BW5982" s="177" t="s">
        <v>2983</v>
      </c>
    </row>
    <row r="5983" spans="51:75" x14ac:dyDescent="0.3">
      <c r="AY5983" s="226" t="e">
        <f>VLOOKUP(C5983,#REF!, 2,FALSE)</f>
        <v>#REF!</v>
      </c>
      <c r="BM5983" s="177" t="s">
        <v>11056</v>
      </c>
      <c r="BN5983" s="177" t="s">
        <v>2983</v>
      </c>
      <c r="BO5983" s="177" t="s">
        <v>2983</v>
      </c>
      <c r="BU5983" s="177" t="s">
        <v>11056</v>
      </c>
      <c r="BV5983" s="177" t="s">
        <v>2983</v>
      </c>
      <c r="BW5983" s="177" t="s">
        <v>2983</v>
      </c>
    </row>
    <row r="5984" spans="51:75" x14ac:dyDescent="0.3">
      <c r="AY5984" s="226" t="e">
        <f>VLOOKUP(C5984,#REF!, 2,FALSE)</f>
        <v>#REF!</v>
      </c>
      <c r="BM5984" s="177" t="s">
        <v>1974</v>
      </c>
      <c r="BN5984" s="177" t="s">
        <v>16979</v>
      </c>
      <c r="BO5984" s="177" t="s">
        <v>2296</v>
      </c>
      <c r="BU5984" s="177" t="s">
        <v>1974</v>
      </c>
      <c r="BV5984" s="177" t="s">
        <v>16979</v>
      </c>
      <c r="BW5984" s="177" t="s">
        <v>2296</v>
      </c>
    </row>
    <row r="5985" spans="51:75" x14ac:dyDescent="0.3">
      <c r="AY5985" s="226" t="e">
        <f>VLOOKUP(C5985,#REF!, 2,FALSE)</f>
        <v>#REF!</v>
      </c>
      <c r="BM5985" s="177" t="s">
        <v>11057</v>
      </c>
      <c r="BN5985" s="177" t="s">
        <v>2979</v>
      </c>
      <c r="BO5985" s="177" t="s">
        <v>11058</v>
      </c>
      <c r="BU5985" s="177" t="s">
        <v>11057</v>
      </c>
      <c r="BV5985" s="177" t="s">
        <v>2979</v>
      </c>
      <c r="BW5985" s="177" t="s">
        <v>11058</v>
      </c>
    </row>
    <row r="5986" spans="51:75" x14ac:dyDescent="0.3">
      <c r="AY5986" s="226" t="e">
        <f>VLOOKUP(C5986,#REF!, 2,FALSE)</f>
        <v>#REF!</v>
      </c>
      <c r="BM5986" s="177" t="s">
        <v>11059</v>
      </c>
      <c r="BN5986" s="177" t="s">
        <v>1267</v>
      </c>
      <c r="BO5986" s="177" t="s">
        <v>2644</v>
      </c>
      <c r="BU5986" s="177" t="s">
        <v>11059</v>
      </c>
      <c r="BV5986" s="177" t="s">
        <v>1267</v>
      </c>
      <c r="BW5986" s="177" t="s">
        <v>2644</v>
      </c>
    </row>
    <row r="5987" spans="51:75" x14ac:dyDescent="0.3">
      <c r="AY5987" s="226" t="e">
        <f>VLOOKUP(C5987,#REF!, 2,FALSE)</f>
        <v>#REF!</v>
      </c>
      <c r="BM5987" s="177" t="s">
        <v>11060</v>
      </c>
      <c r="BN5987" s="177" t="s">
        <v>2979</v>
      </c>
      <c r="BO5987" s="177" t="s">
        <v>11061</v>
      </c>
      <c r="BU5987" s="177" t="s">
        <v>11060</v>
      </c>
      <c r="BV5987" s="177" t="s">
        <v>2979</v>
      </c>
      <c r="BW5987" s="177" t="s">
        <v>11061</v>
      </c>
    </row>
    <row r="5988" spans="51:75" x14ac:dyDescent="0.3">
      <c r="AY5988" s="226" t="e">
        <f>VLOOKUP(C5988,#REF!, 2,FALSE)</f>
        <v>#REF!</v>
      </c>
      <c r="BM5988" s="177" t="s">
        <v>11062</v>
      </c>
      <c r="BN5988" s="177" t="s">
        <v>923</v>
      </c>
      <c r="BO5988" s="177" t="s">
        <v>2644</v>
      </c>
      <c r="BU5988" s="177" t="s">
        <v>11062</v>
      </c>
      <c r="BV5988" s="177" t="s">
        <v>923</v>
      </c>
      <c r="BW5988" s="177" t="s">
        <v>2644</v>
      </c>
    </row>
    <row r="5989" spans="51:75" x14ac:dyDescent="0.3">
      <c r="AY5989" s="226" t="e">
        <f>VLOOKUP(C5989,#REF!, 2,FALSE)</f>
        <v>#REF!</v>
      </c>
      <c r="BM5989" s="177" t="s">
        <v>11063</v>
      </c>
      <c r="BN5989" s="177" t="s">
        <v>3245</v>
      </c>
      <c r="BO5989" s="177" t="s">
        <v>4055</v>
      </c>
      <c r="BU5989" s="177" t="s">
        <v>11063</v>
      </c>
      <c r="BV5989" s="177" t="s">
        <v>3245</v>
      </c>
      <c r="BW5989" s="177" t="s">
        <v>4055</v>
      </c>
    </row>
    <row r="5990" spans="51:75" x14ac:dyDescent="0.3">
      <c r="AY5990" s="226" t="e">
        <f>VLOOKUP(C5990,#REF!, 2,FALSE)</f>
        <v>#REF!</v>
      </c>
      <c r="BM5990" s="177" t="s">
        <v>2964</v>
      </c>
      <c r="BN5990" s="177" t="s">
        <v>940</v>
      </c>
      <c r="BO5990" s="177" t="s">
        <v>4055</v>
      </c>
      <c r="BU5990" s="177" t="s">
        <v>2964</v>
      </c>
      <c r="BV5990" s="177" t="s">
        <v>940</v>
      </c>
      <c r="BW5990" s="177" t="s">
        <v>4055</v>
      </c>
    </row>
    <row r="5991" spans="51:75" x14ac:dyDescent="0.3">
      <c r="AY5991" s="226" t="e">
        <f>VLOOKUP(C5991,#REF!, 2,FALSE)</f>
        <v>#REF!</v>
      </c>
      <c r="BM5991" s="177" t="s">
        <v>11064</v>
      </c>
      <c r="BN5991" s="177" t="s">
        <v>940</v>
      </c>
      <c r="BO5991" s="177" t="s">
        <v>4055</v>
      </c>
      <c r="BU5991" s="177" t="s">
        <v>11064</v>
      </c>
      <c r="BV5991" s="177" t="s">
        <v>940</v>
      </c>
      <c r="BW5991" s="177" t="s">
        <v>4055</v>
      </c>
    </row>
    <row r="5992" spans="51:75" x14ac:dyDescent="0.3">
      <c r="AY5992" s="226" t="e">
        <f>VLOOKUP(C5992,#REF!, 2,FALSE)</f>
        <v>#REF!</v>
      </c>
      <c r="BM5992" s="177" t="s">
        <v>2945</v>
      </c>
      <c r="BN5992" s="177" t="s">
        <v>2983</v>
      </c>
      <c r="BO5992" s="177" t="s">
        <v>2983</v>
      </c>
      <c r="BU5992" s="177" t="s">
        <v>2945</v>
      </c>
      <c r="BV5992" s="177" t="s">
        <v>2983</v>
      </c>
      <c r="BW5992" s="177" t="s">
        <v>2983</v>
      </c>
    </row>
    <row r="5993" spans="51:75" x14ac:dyDescent="0.3">
      <c r="AY5993" s="226" t="e">
        <f>VLOOKUP(C5993,#REF!, 2,FALSE)</f>
        <v>#REF!</v>
      </c>
      <c r="BM5993" s="177" t="s">
        <v>2953</v>
      </c>
      <c r="BN5993" s="177" t="s">
        <v>2983</v>
      </c>
      <c r="BO5993" s="177" t="s">
        <v>2983</v>
      </c>
      <c r="BU5993" s="177" t="s">
        <v>2953</v>
      </c>
      <c r="BV5993" s="177" t="s">
        <v>2983</v>
      </c>
      <c r="BW5993" s="177" t="s">
        <v>2983</v>
      </c>
    </row>
    <row r="5994" spans="51:75" x14ac:dyDescent="0.3">
      <c r="AY5994" s="226" t="e">
        <f>VLOOKUP(C5994,#REF!, 2,FALSE)</f>
        <v>#REF!</v>
      </c>
      <c r="BM5994" s="177" t="s">
        <v>11065</v>
      </c>
      <c r="BN5994" s="177" t="s">
        <v>2983</v>
      </c>
      <c r="BO5994" s="177" t="s">
        <v>2983</v>
      </c>
      <c r="BU5994" s="177" t="s">
        <v>11065</v>
      </c>
      <c r="BV5994" s="177" t="s">
        <v>2983</v>
      </c>
      <c r="BW5994" s="177" t="s">
        <v>2983</v>
      </c>
    </row>
    <row r="5995" spans="51:75" x14ac:dyDescent="0.3">
      <c r="AY5995" s="226" t="e">
        <f>VLOOKUP(C5995,#REF!, 2,FALSE)</f>
        <v>#REF!</v>
      </c>
      <c r="BM5995" s="177" t="s">
        <v>1975</v>
      </c>
      <c r="BN5995" s="177" t="s">
        <v>2983</v>
      </c>
      <c r="BO5995" s="177" t="s">
        <v>2983</v>
      </c>
      <c r="BU5995" s="177" t="s">
        <v>1975</v>
      </c>
      <c r="BV5995" s="177" t="s">
        <v>2983</v>
      </c>
      <c r="BW5995" s="177" t="s">
        <v>2983</v>
      </c>
    </row>
    <row r="5996" spans="51:75" x14ac:dyDescent="0.3">
      <c r="AY5996" s="226" t="e">
        <f>VLOOKUP(C5996,#REF!, 2,FALSE)</f>
        <v>#REF!</v>
      </c>
      <c r="BM5996" s="177" t="s">
        <v>11066</v>
      </c>
      <c r="BN5996" s="177" t="s">
        <v>2983</v>
      </c>
      <c r="BO5996" s="177" t="s">
        <v>2930</v>
      </c>
      <c r="BU5996" s="177" t="s">
        <v>11066</v>
      </c>
      <c r="BV5996" s="177" t="s">
        <v>2983</v>
      </c>
      <c r="BW5996" s="177" t="s">
        <v>2930</v>
      </c>
    </row>
    <row r="5997" spans="51:75" x14ac:dyDescent="0.3">
      <c r="AY5997" s="226" t="e">
        <f>VLOOKUP(C5997,#REF!, 2,FALSE)</f>
        <v>#REF!</v>
      </c>
      <c r="BM5997" s="177" t="s">
        <v>11067</v>
      </c>
      <c r="BN5997" s="177" t="s">
        <v>2983</v>
      </c>
      <c r="BO5997" s="177" t="s">
        <v>2827</v>
      </c>
      <c r="BU5997" s="177" t="s">
        <v>11067</v>
      </c>
      <c r="BV5997" s="177" t="s">
        <v>2983</v>
      </c>
      <c r="BW5997" s="177" t="s">
        <v>2827</v>
      </c>
    </row>
    <row r="5998" spans="51:75" x14ac:dyDescent="0.3">
      <c r="AY5998" s="226" t="e">
        <f>VLOOKUP(C5998,#REF!, 2,FALSE)</f>
        <v>#REF!</v>
      </c>
      <c r="BM5998" s="177" t="s">
        <v>11068</v>
      </c>
      <c r="BN5998" s="177" t="s">
        <v>928</v>
      </c>
      <c r="BO5998" s="177" t="s">
        <v>2983</v>
      </c>
      <c r="BU5998" s="177" t="s">
        <v>11068</v>
      </c>
      <c r="BV5998" s="177" t="s">
        <v>928</v>
      </c>
      <c r="BW5998" s="177" t="s">
        <v>2983</v>
      </c>
    </row>
    <row r="5999" spans="51:75" x14ac:dyDescent="0.3">
      <c r="AY5999" s="226" t="e">
        <f>VLOOKUP(C5999,#REF!, 2,FALSE)</f>
        <v>#REF!</v>
      </c>
      <c r="BM5999" s="177" t="s">
        <v>11069</v>
      </c>
      <c r="BN5999" s="177" t="s">
        <v>2983</v>
      </c>
      <c r="BO5999" s="177" t="s">
        <v>11070</v>
      </c>
      <c r="BU5999" s="177" t="s">
        <v>11069</v>
      </c>
      <c r="BV5999" s="177" t="s">
        <v>2983</v>
      </c>
      <c r="BW5999" s="177" t="s">
        <v>11070</v>
      </c>
    </row>
    <row r="6000" spans="51:75" x14ac:dyDescent="0.3">
      <c r="AY6000" s="226" t="e">
        <f>VLOOKUP(C6000,#REF!, 2,FALSE)</f>
        <v>#REF!</v>
      </c>
      <c r="BM6000" s="177" t="s">
        <v>11072</v>
      </c>
      <c r="BN6000" s="177" t="s">
        <v>2983</v>
      </c>
      <c r="BO6000" s="177" t="s">
        <v>2983</v>
      </c>
      <c r="BU6000" s="177" t="s">
        <v>11072</v>
      </c>
      <c r="BV6000" s="177" t="s">
        <v>2983</v>
      </c>
      <c r="BW6000" s="177" t="s">
        <v>2983</v>
      </c>
    </row>
    <row r="6001" spans="51:75" x14ac:dyDescent="0.3">
      <c r="AY6001" s="226" t="e">
        <f>VLOOKUP(C6001,#REF!, 2,FALSE)</f>
        <v>#REF!</v>
      </c>
      <c r="BM6001" s="177" t="s">
        <v>11073</v>
      </c>
      <c r="BN6001" s="177" t="s">
        <v>783</v>
      </c>
      <c r="BO6001" s="177" t="s">
        <v>2983</v>
      </c>
      <c r="BU6001" s="177" t="s">
        <v>11073</v>
      </c>
      <c r="BV6001" s="177" t="s">
        <v>783</v>
      </c>
      <c r="BW6001" s="177" t="s">
        <v>2983</v>
      </c>
    </row>
    <row r="6002" spans="51:75" x14ac:dyDescent="0.3">
      <c r="AY6002" s="226" t="e">
        <f>VLOOKUP(C6002,#REF!, 2,FALSE)</f>
        <v>#REF!</v>
      </c>
      <c r="BM6002" s="177" t="s">
        <v>11074</v>
      </c>
      <c r="BN6002" s="177" t="s">
        <v>2983</v>
      </c>
      <c r="BO6002" s="177" t="s">
        <v>1858</v>
      </c>
      <c r="BU6002" s="177" t="s">
        <v>11074</v>
      </c>
      <c r="BV6002" s="177" t="s">
        <v>2983</v>
      </c>
      <c r="BW6002" s="177" t="s">
        <v>1858</v>
      </c>
    </row>
    <row r="6003" spans="51:75" x14ac:dyDescent="0.3">
      <c r="AY6003" s="226" t="e">
        <f>VLOOKUP(C6003,#REF!, 2,FALSE)</f>
        <v>#REF!</v>
      </c>
      <c r="BM6003" s="177" t="s">
        <v>11075</v>
      </c>
      <c r="BN6003" s="177" t="s">
        <v>2983</v>
      </c>
      <c r="BO6003" s="177" t="s">
        <v>1858</v>
      </c>
      <c r="BU6003" s="177" t="s">
        <v>11075</v>
      </c>
      <c r="BV6003" s="177" t="s">
        <v>2983</v>
      </c>
      <c r="BW6003" s="177" t="s">
        <v>1858</v>
      </c>
    </row>
    <row r="6004" spans="51:75" x14ac:dyDescent="0.3">
      <c r="AY6004" s="226" t="e">
        <f>VLOOKUP(C6004,#REF!, 2,FALSE)</f>
        <v>#REF!</v>
      </c>
      <c r="BM6004" s="177" t="s">
        <v>11076</v>
      </c>
      <c r="BN6004" s="177" t="s">
        <v>2983</v>
      </c>
      <c r="BO6004" s="177" t="s">
        <v>11077</v>
      </c>
      <c r="BU6004" s="177" t="s">
        <v>11076</v>
      </c>
      <c r="BV6004" s="177" t="s">
        <v>2983</v>
      </c>
      <c r="BW6004" s="177" t="s">
        <v>11077</v>
      </c>
    </row>
    <row r="6005" spans="51:75" x14ac:dyDescent="0.3">
      <c r="AY6005" s="226" t="e">
        <f>VLOOKUP(C6005,#REF!, 2,FALSE)</f>
        <v>#REF!</v>
      </c>
      <c r="BM6005" s="177" t="s">
        <v>11078</v>
      </c>
      <c r="BN6005" s="177" t="s">
        <v>2979</v>
      </c>
      <c r="BO6005" s="177" t="s">
        <v>4467</v>
      </c>
      <c r="BU6005" s="177" t="s">
        <v>11078</v>
      </c>
      <c r="BV6005" s="177" t="s">
        <v>2979</v>
      </c>
      <c r="BW6005" s="177" t="s">
        <v>4467</v>
      </c>
    </row>
    <row r="6006" spans="51:75" x14ac:dyDescent="0.3">
      <c r="AY6006" s="226" t="e">
        <f>VLOOKUP(C6006,#REF!, 2,FALSE)</f>
        <v>#REF!</v>
      </c>
      <c r="BM6006" s="177" t="s">
        <v>11079</v>
      </c>
      <c r="BN6006" s="177" t="s">
        <v>1342</v>
      </c>
      <c r="BO6006" s="177" t="s">
        <v>11080</v>
      </c>
      <c r="BU6006" s="177" t="s">
        <v>11079</v>
      </c>
      <c r="BV6006" s="177" t="s">
        <v>1342</v>
      </c>
      <c r="BW6006" s="177" t="s">
        <v>11080</v>
      </c>
    </row>
    <row r="6007" spans="51:75" x14ac:dyDescent="0.3">
      <c r="AY6007" s="226" t="e">
        <f>VLOOKUP(C6007,#REF!, 2,FALSE)</f>
        <v>#REF!</v>
      </c>
      <c r="BM6007" s="177" t="s">
        <v>11081</v>
      </c>
      <c r="BN6007" s="177" t="s">
        <v>2979</v>
      </c>
      <c r="BO6007" s="177" t="s">
        <v>1204</v>
      </c>
      <c r="BU6007" s="177" t="s">
        <v>11081</v>
      </c>
      <c r="BV6007" s="177" t="s">
        <v>2979</v>
      </c>
      <c r="BW6007" s="177" t="s">
        <v>1204</v>
      </c>
    </row>
    <row r="6008" spans="51:75" x14ac:dyDescent="0.3">
      <c r="AY6008" s="226" t="e">
        <f>VLOOKUP(C6008,#REF!, 2,FALSE)</f>
        <v>#REF!</v>
      </c>
      <c r="BM6008" s="177" t="s">
        <v>11082</v>
      </c>
      <c r="BN6008" s="177" t="s">
        <v>2983</v>
      </c>
      <c r="BO6008" s="177" t="s">
        <v>8406</v>
      </c>
      <c r="BU6008" s="177" t="s">
        <v>11082</v>
      </c>
      <c r="BV6008" s="177" t="s">
        <v>2983</v>
      </c>
      <c r="BW6008" s="177" t="s">
        <v>8406</v>
      </c>
    </row>
    <row r="6009" spans="51:75" x14ac:dyDescent="0.3">
      <c r="AY6009" s="226" t="e">
        <f>VLOOKUP(C6009,#REF!, 2,FALSE)</f>
        <v>#REF!</v>
      </c>
      <c r="BM6009" s="177" t="s">
        <v>1977</v>
      </c>
      <c r="BN6009" s="177" t="s">
        <v>626</v>
      </c>
      <c r="BO6009" s="177" t="s">
        <v>7934</v>
      </c>
      <c r="BU6009" s="177" t="s">
        <v>1977</v>
      </c>
      <c r="BV6009" s="177" t="s">
        <v>626</v>
      </c>
      <c r="BW6009" s="177" t="s">
        <v>7934</v>
      </c>
    </row>
    <row r="6010" spans="51:75" x14ac:dyDescent="0.3">
      <c r="AY6010" s="226" t="e">
        <f>VLOOKUP(C6010,#REF!, 2,FALSE)</f>
        <v>#REF!</v>
      </c>
      <c r="BM6010" s="177" t="s">
        <v>11083</v>
      </c>
      <c r="BN6010" s="177" t="s">
        <v>3005</v>
      </c>
      <c r="BO6010" s="177" t="s">
        <v>5360</v>
      </c>
      <c r="BU6010" s="177" t="s">
        <v>11083</v>
      </c>
      <c r="BV6010" s="177" t="s">
        <v>3005</v>
      </c>
      <c r="BW6010" s="177" t="s">
        <v>5360</v>
      </c>
    </row>
    <row r="6011" spans="51:75" x14ac:dyDescent="0.3">
      <c r="AY6011" s="226" t="e">
        <f>VLOOKUP(C6011,#REF!, 2,FALSE)</f>
        <v>#REF!</v>
      </c>
      <c r="BM6011" s="177" t="s">
        <v>1978</v>
      </c>
      <c r="BN6011" s="177" t="s">
        <v>626</v>
      </c>
      <c r="BO6011" s="177" t="s">
        <v>7934</v>
      </c>
      <c r="BU6011" s="177" t="s">
        <v>1978</v>
      </c>
      <c r="BV6011" s="177" t="s">
        <v>626</v>
      </c>
      <c r="BW6011" s="177" t="s">
        <v>7934</v>
      </c>
    </row>
    <row r="6012" spans="51:75" x14ac:dyDescent="0.3">
      <c r="AY6012" s="226" t="e">
        <f>VLOOKUP(C6012,#REF!, 2,FALSE)</f>
        <v>#REF!</v>
      </c>
      <c r="BM6012" s="177" t="s">
        <v>11084</v>
      </c>
      <c r="BN6012" s="177" t="s">
        <v>623</v>
      </c>
      <c r="BO6012" s="177" t="s">
        <v>11085</v>
      </c>
      <c r="BU6012" s="177" t="s">
        <v>11084</v>
      </c>
      <c r="BV6012" s="177" t="s">
        <v>623</v>
      </c>
      <c r="BW6012" s="177" t="s">
        <v>11085</v>
      </c>
    </row>
    <row r="6013" spans="51:75" x14ac:dyDescent="0.3">
      <c r="AY6013" s="226" t="e">
        <f>VLOOKUP(C6013,#REF!, 2,FALSE)</f>
        <v>#REF!</v>
      </c>
      <c r="BM6013" s="177" t="s">
        <v>1979</v>
      </c>
      <c r="BN6013" s="177" t="s">
        <v>849</v>
      </c>
      <c r="BO6013" s="177" t="s">
        <v>5610</v>
      </c>
      <c r="BU6013" s="177" t="s">
        <v>1979</v>
      </c>
      <c r="BV6013" s="177" t="s">
        <v>849</v>
      </c>
      <c r="BW6013" s="177" t="s">
        <v>5610</v>
      </c>
    </row>
    <row r="6014" spans="51:75" x14ac:dyDescent="0.3">
      <c r="AY6014" s="226" t="e">
        <f>VLOOKUP(C6014,#REF!, 2,FALSE)</f>
        <v>#REF!</v>
      </c>
      <c r="BM6014" s="177" t="s">
        <v>11086</v>
      </c>
      <c r="BN6014" s="177" t="s">
        <v>3245</v>
      </c>
      <c r="BO6014" s="177" t="s">
        <v>11087</v>
      </c>
      <c r="BU6014" s="177" t="s">
        <v>11086</v>
      </c>
      <c r="BV6014" s="177" t="s">
        <v>3245</v>
      </c>
      <c r="BW6014" s="177" t="s">
        <v>11087</v>
      </c>
    </row>
    <row r="6015" spans="51:75" x14ac:dyDescent="0.3">
      <c r="AY6015" s="226" t="e">
        <f>VLOOKUP(C6015,#REF!, 2,FALSE)</f>
        <v>#REF!</v>
      </c>
      <c r="BM6015" s="177" t="s">
        <v>11088</v>
      </c>
      <c r="BN6015" s="177" t="s">
        <v>1269</v>
      </c>
      <c r="BO6015" s="177" t="s">
        <v>11089</v>
      </c>
      <c r="BU6015" s="177" t="s">
        <v>11088</v>
      </c>
      <c r="BV6015" s="177" t="s">
        <v>1269</v>
      </c>
      <c r="BW6015" s="177" t="s">
        <v>11089</v>
      </c>
    </row>
    <row r="6016" spans="51:75" x14ac:dyDescent="0.3">
      <c r="AY6016" s="226" t="e">
        <f>VLOOKUP(C6016,#REF!, 2,FALSE)</f>
        <v>#REF!</v>
      </c>
      <c r="BM6016" s="177" t="s">
        <v>11090</v>
      </c>
      <c r="BN6016" s="177" t="s">
        <v>2983</v>
      </c>
      <c r="BO6016" s="177" t="s">
        <v>11091</v>
      </c>
      <c r="BU6016" s="177" t="s">
        <v>11090</v>
      </c>
      <c r="BV6016" s="177" t="s">
        <v>2983</v>
      </c>
      <c r="BW6016" s="177" t="s">
        <v>11091</v>
      </c>
    </row>
    <row r="6017" spans="51:75" x14ac:dyDescent="0.3">
      <c r="AY6017" s="226" t="e">
        <f>VLOOKUP(C6017,#REF!, 2,FALSE)</f>
        <v>#REF!</v>
      </c>
      <c r="BM6017" s="177" t="s">
        <v>11092</v>
      </c>
      <c r="BN6017" s="177" t="s">
        <v>1269</v>
      </c>
      <c r="BO6017" s="177" t="s">
        <v>5030</v>
      </c>
      <c r="BU6017" s="177" t="s">
        <v>11092</v>
      </c>
      <c r="BV6017" s="177" t="s">
        <v>1269</v>
      </c>
      <c r="BW6017" s="177" t="s">
        <v>5030</v>
      </c>
    </row>
    <row r="6018" spans="51:75" x14ac:dyDescent="0.3">
      <c r="AY6018" s="226" t="e">
        <f>VLOOKUP(C6018,#REF!, 2,FALSE)</f>
        <v>#REF!</v>
      </c>
      <c r="BM6018" s="177" t="s">
        <v>11093</v>
      </c>
      <c r="BN6018" s="177" t="s">
        <v>3199</v>
      </c>
      <c r="BO6018" s="177" t="s">
        <v>7129</v>
      </c>
      <c r="BU6018" s="177" t="s">
        <v>11093</v>
      </c>
      <c r="BV6018" s="177" t="s">
        <v>3199</v>
      </c>
      <c r="BW6018" s="177" t="s">
        <v>7129</v>
      </c>
    </row>
    <row r="6019" spans="51:75" x14ac:dyDescent="0.3">
      <c r="AY6019" s="226" t="e">
        <f>VLOOKUP(C6019,#REF!, 2,FALSE)</f>
        <v>#REF!</v>
      </c>
      <c r="BM6019" s="177" t="s">
        <v>11094</v>
      </c>
      <c r="BN6019" s="177" t="s">
        <v>3199</v>
      </c>
      <c r="BO6019" s="177" t="s">
        <v>5030</v>
      </c>
      <c r="BU6019" s="177" t="s">
        <v>11094</v>
      </c>
      <c r="BV6019" s="177" t="s">
        <v>3199</v>
      </c>
      <c r="BW6019" s="177" t="s">
        <v>5030</v>
      </c>
    </row>
    <row r="6020" spans="51:75" x14ac:dyDescent="0.3">
      <c r="AY6020" s="226" t="e">
        <f>VLOOKUP(C6020,#REF!, 2,FALSE)</f>
        <v>#REF!</v>
      </c>
      <c r="BM6020" s="177" t="s">
        <v>11095</v>
      </c>
      <c r="BN6020" s="177" t="s">
        <v>3245</v>
      </c>
      <c r="BO6020" s="177" t="s">
        <v>702</v>
      </c>
      <c r="BU6020" s="177" t="s">
        <v>11095</v>
      </c>
      <c r="BV6020" s="177" t="s">
        <v>3245</v>
      </c>
      <c r="BW6020" s="177" t="s">
        <v>702</v>
      </c>
    </row>
    <row r="6021" spans="51:75" x14ac:dyDescent="0.3">
      <c r="AY6021" s="226" t="e">
        <f>VLOOKUP(C6021,#REF!, 2,FALSE)</f>
        <v>#REF!</v>
      </c>
      <c r="BM6021" s="177" t="s">
        <v>11096</v>
      </c>
      <c r="BN6021" s="177" t="s">
        <v>3245</v>
      </c>
      <c r="BO6021" s="177" t="s">
        <v>11097</v>
      </c>
      <c r="BU6021" s="177" t="s">
        <v>11096</v>
      </c>
      <c r="BV6021" s="177" t="s">
        <v>3245</v>
      </c>
      <c r="BW6021" s="177" t="s">
        <v>11097</v>
      </c>
    </row>
    <row r="6022" spans="51:75" x14ac:dyDescent="0.3">
      <c r="AY6022" s="226" t="e">
        <f>VLOOKUP(C6022,#REF!, 2,FALSE)</f>
        <v>#REF!</v>
      </c>
      <c r="BM6022" s="177" t="s">
        <v>11098</v>
      </c>
      <c r="BN6022" s="177" t="s">
        <v>2983</v>
      </c>
      <c r="BO6022" s="177" t="s">
        <v>2297</v>
      </c>
      <c r="BU6022" s="177" t="s">
        <v>11098</v>
      </c>
      <c r="BV6022" s="177" t="s">
        <v>2983</v>
      </c>
      <c r="BW6022" s="177" t="s">
        <v>2297</v>
      </c>
    </row>
    <row r="6023" spans="51:75" x14ac:dyDescent="0.3">
      <c r="AY6023" s="226" t="e">
        <f>VLOOKUP(C6023,#REF!, 2,FALSE)</f>
        <v>#REF!</v>
      </c>
      <c r="BM6023" s="177" t="s">
        <v>11099</v>
      </c>
      <c r="BN6023" s="177" t="s">
        <v>2983</v>
      </c>
      <c r="BO6023" s="177" t="s">
        <v>2983</v>
      </c>
      <c r="BU6023" s="177" t="s">
        <v>11099</v>
      </c>
      <c r="BV6023" s="177" t="s">
        <v>2983</v>
      </c>
      <c r="BW6023" s="177" t="s">
        <v>2983</v>
      </c>
    </row>
    <row r="6024" spans="51:75" x14ac:dyDescent="0.3">
      <c r="AY6024" s="226" t="e">
        <f>VLOOKUP(C6024,#REF!, 2,FALSE)</f>
        <v>#REF!</v>
      </c>
      <c r="BM6024" s="177" t="s">
        <v>11100</v>
      </c>
      <c r="BN6024" s="177" t="s">
        <v>2983</v>
      </c>
      <c r="BO6024" s="177" t="s">
        <v>2983</v>
      </c>
      <c r="BU6024" s="177" t="s">
        <v>11100</v>
      </c>
      <c r="BV6024" s="177" t="s">
        <v>2983</v>
      </c>
      <c r="BW6024" s="177" t="s">
        <v>2983</v>
      </c>
    </row>
    <row r="6025" spans="51:75" x14ac:dyDescent="0.3">
      <c r="AY6025" s="226" t="e">
        <f>VLOOKUP(C6025,#REF!, 2,FALSE)</f>
        <v>#REF!</v>
      </c>
      <c r="BM6025" s="177" t="s">
        <v>11101</v>
      </c>
      <c r="BN6025" s="177" t="s">
        <v>1269</v>
      </c>
      <c r="BO6025" s="177" t="s">
        <v>8645</v>
      </c>
      <c r="BU6025" s="177" t="s">
        <v>11101</v>
      </c>
      <c r="BV6025" s="177" t="s">
        <v>1269</v>
      </c>
      <c r="BW6025" s="177" t="s">
        <v>8645</v>
      </c>
    </row>
    <row r="6026" spans="51:75" x14ac:dyDescent="0.3">
      <c r="AY6026" s="226" t="e">
        <f>VLOOKUP(C6026,#REF!, 2,FALSE)</f>
        <v>#REF!</v>
      </c>
      <c r="BM6026" s="177" t="s">
        <v>11102</v>
      </c>
      <c r="BN6026" s="177" t="s">
        <v>803</v>
      </c>
      <c r="BO6026" s="177" t="s">
        <v>11103</v>
      </c>
      <c r="BU6026" s="177" t="s">
        <v>11102</v>
      </c>
      <c r="BV6026" s="177" t="s">
        <v>803</v>
      </c>
      <c r="BW6026" s="177" t="s">
        <v>11103</v>
      </c>
    </row>
    <row r="6027" spans="51:75" x14ac:dyDescent="0.3">
      <c r="AY6027" s="226" t="e">
        <f>VLOOKUP(C6027,#REF!, 2,FALSE)</f>
        <v>#REF!</v>
      </c>
      <c r="BM6027" s="177" t="s">
        <v>1980</v>
      </c>
      <c r="BN6027" s="177" t="s">
        <v>923</v>
      </c>
      <c r="BO6027" s="177" t="s">
        <v>3753</v>
      </c>
      <c r="BU6027" s="177" t="s">
        <v>1980</v>
      </c>
      <c r="BV6027" s="177" t="s">
        <v>923</v>
      </c>
      <c r="BW6027" s="177" t="s">
        <v>3753</v>
      </c>
    </row>
    <row r="6028" spans="51:75" x14ac:dyDescent="0.3">
      <c r="AY6028" s="226" t="e">
        <f>VLOOKUP(C6028,#REF!, 2,FALSE)</f>
        <v>#REF!</v>
      </c>
      <c r="BM6028" s="177" t="s">
        <v>11104</v>
      </c>
      <c r="BN6028" s="177" t="s">
        <v>623</v>
      </c>
      <c r="BO6028" s="177" t="s">
        <v>11105</v>
      </c>
      <c r="BU6028" s="177" t="s">
        <v>11104</v>
      </c>
      <c r="BV6028" s="177" t="s">
        <v>623</v>
      </c>
      <c r="BW6028" s="177" t="s">
        <v>11105</v>
      </c>
    </row>
    <row r="6029" spans="51:75" x14ac:dyDescent="0.3">
      <c r="AY6029" s="226" t="e">
        <f>VLOOKUP(C6029,#REF!, 2,FALSE)</f>
        <v>#REF!</v>
      </c>
      <c r="BM6029" s="177" t="s">
        <v>11106</v>
      </c>
      <c r="BN6029" s="177" t="s">
        <v>661</v>
      </c>
      <c r="BO6029" s="177" t="s">
        <v>11107</v>
      </c>
      <c r="BU6029" s="177" t="s">
        <v>11106</v>
      </c>
      <c r="BV6029" s="177" t="s">
        <v>661</v>
      </c>
      <c r="BW6029" s="177" t="s">
        <v>11107</v>
      </c>
    </row>
    <row r="6030" spans="51:75" x14ac:dyDescent="0.3">
      <c r="AY6030" s="226" t="e">
        <f>VLOOKUP(C6030,#REF!, 2,FALSE)</f>
        <v>#REF!</v>
      </c>
      <c r="BM6030" s="177" t="s">
        <v>11108</v>
      </c>
      <c r="BN6030" s="177" t="s">
        <v>923</v>
      </c>
      <c r="BO6030" s="177" t="s">
        <v>11109</v>
      </c>
      <c r="BU6030" s="177" t="s">
        <v>11108</v>
      </c>
      <c r="BV6030" s="177" t="s">
        <v>923</v>
      </c>
      <c r="BW6030" s="177" t="s">
        <v>11109</v>
      </c>
    </row>
    <row r="6031" spans="51:75" x14ac:dyDescent="0.3">
      <c r="AY6031" s="226" t="e">
        <f>VLOOKUP(C6031,#REF!, 2,FALSE)</f>
        <v>#REF!</v>
      </c>
      <c r="BM6031" s="177" t="s">
        <v>1981</v>
      </c>
      <c r="BN6031" s="177" t="s">
        <v>700</v>
      </c>
      <c r="BO6031" s="177" t="s">
        <v>3190</v>
      </c>
      <c r="BU6031" s="177" t="s">
        <v>1981</v>
      </c>
      <c r="BV6031" s="177" t="s">
        <v>700</v>
      </c>
      <c r="BW6031" s="177" t="s">
        <v>3190</v>
      </c>
    </row>
    <row r="6032" spans="51:75" x14ac:dyDescent="0.3">
      <c r="AY6032" s="226" t="e">
        <f>VLOOKUP(C6032,#REF!, 2,FALSE)</f>
        <v>#REF!</v>
      </c>
      <c r="BM6032" s="177" t="s">
        <v>1982</v>
      </c>
      <c r="BN6032" s="177" t="s">
        <v>623</v>
      </c>
      <c r="BO6032" s="177" t="s">
        <v>11110</v>
      </c>
      <c r="BU6032" s="177" t="s">
        <v>1982</v>
      </c>
      <c r="BV6032" s="177" t="s">
        <v>623</v>
      </c>
      <c r="BW6032" s="177" t="s">
        <v>11110</v>
      </c>
    </row>
    <row r="6033" spans="51:75" x14ac:dyDescent="0.3">
      <c r="AY6033" s="226" t="e">
        <f>VLOOKUP(C6033,#REF!, 2,FALSE)</f>
        <v>#REF!</v>
      </c>
      <c r="BM6033" s="177" t="s">
        <v>11111</v>
      </c>
      <c r="BN6033" s="177" t="s">
        <v>2983</v>
      </c>
      <c r="BO6033" s="177" t="s">
        <v>5943</v>
      </c>
      <c r="BU6033" s="177" t="s">
        <v>11111</v>
      </c>
      <c r="BV6033" s="177" t="s">
        <v>2983</v>
      </c>
      <c r="BW6033" s="177" t="s">
        <v>5943</v>
      </c>
    </row>
    <row r="6034" spans="51:75" x14ac:dyDescent="0.3">
      <c r="AY6034" s="226" t="e">
        <f>VLOOKUP(C6034,#REF!, 2,FALSE)</f>
        <v>#REF!</v>
      </c>
      <c r="BM6034" s="177" t="s">
        <v>11112</v>
      </c>
      <c r="BN6034" s="177" t="s">
        <v>639</v>
      </c>
      <c r="BO6034" s="177" t="s">
        <v>8002</v>
      </c>
      <c r="BU6034" s="177" t="s">
        <v>11112</v>
      </c>
      <c r="BV6034" s="177" t="s">
        <v>639</v>
      </c>
      <c r="BW6034" s="177" t="s">
        <v>8002</v>
      </c>
    </row>
    <row r="6035" spans="51:75" x14ac:dyDescent="0.3">
      <c r="AY6035" s="226" t="e">
        <f>VLOOKUP(C6035,#REF!, 2,FALSE)</f>
        <v>#REF!</v>
      </c>
      <c r="BM6035" s="177" t="s">
        <v>11113</v>
      </c>
      <c r="BN6035" s="177" t="s">
        <v>694</v>
      </c>
      <c r="BO6035" s="177" t="s">
        <v>993</v>
      </c>
      <c r="BU6035" s="177" t="s">
        <v>11113</v>
      </c>
      <c r="BV6035" s="177" t="s">
        <v>694</v>
      </c>
      <c r="BW6035" s="177" t="s">
        <v>993</v>
      </c>
    </row>
    <row r="6036" spans="51:75" x14ac:dyDescent="0.3">
      <c r="AY6036" s="226" t="e">
        <f>VLOOKUP(C6036,#REF!, 2,FALSE)</f>
        <v>#REF!</v>
      </c>
      <c r="BM6036" s="177" t="s">
        <v>11114</v>
      </c>
      <c r="BN6036" s="177" t="s">
        <v>694</v>
      </c>
      <c r="BO6036" s="177" t="s">
        <v>11115</v>
      </c>
      <c r="BU6036" s="177" t="s">
        <v>11114</v>
      </c>
      <c r="BV6036" s="177" t="s">
        <v>694</v>
      </c>
      <c r="BW6036" s="177" t="s">
        <v>11115</v>
      </c>
    </row>
    <row r="6037" spans="51:75" x14ac:dyDescent="0.3">
      <c r="AY6037" s="226" t="e">
        <f>VLOOKUP(C6037,#REF!, 2,FALSE)</f>
        <v>#REF!</v>
      </c>
      <c r="BM6037" s="177" t="s">
        <v>11116</v>
      </c>
      <c r="BN6037" s="177" t="s">
        <v>612</v>
      </c>
      <c r="BO6037" s="177" t="s">
        <v>1663</v>
      </c>
      <c r="BU6037" s="177" t="s">
        <v>11116</v>
      </c>
      <c r="BV6037" s="177" t="s">
        <v>612</v>
      </c>
      <c r="BW6037" s="177" t="s">
        <v>1663</v>
      </c>
    </row>
    <row r="6038" spans="51:75" x14ac:dyDescent="0.3">
      <c r="AY6038" s="226" t="e">
        <f>VLOOKUP(C6038,#REF!, 2,FALSE)</f>
        <v>#REF!</v>
      </c>
      <c r="BM6038" s="177" t="s">
        <v>11117</v>
      </c>
      <c r="BN6038" s="177" t="s">
        <v>994</v>
      </c>
      <c r="BO6038" s="177" t="s">
        <v>993</v>
      </c>
      <c r="BU6038" s="177" t="s">
        <v>11117</v>
      </c>
      <c r="BV6038" s="177" t="s">
        <v>994</v>
      </c>
      <c r="BW6038" s="177" t="s">
        <v>993</v>
      </c>
    </row>
    <row r="6039" spans="51:75" x14ac:dyDescent="0.3">
      <c r="AY6039" s="226" t="e">
        <f>VLOOKUP(C6039,#REF!, 2,FALSE)</f>
        <v>#REF!</v>
      </c>
      <c r="BM6039" s="177" t="s">
        <v>11118</v>
      </c>
      <c r="BN6039" s="177" t="s">
        <v>1445</v>
      </c>
      <c r="BO6039" s="177" t="s">
        <v>6511</v>
      </c>
      <c r="BU6039" s="177" t="s">
        <v>11118</v>
      </c>
      <c r="BV6039" s="177" t="s">
        <v>1445</v>
      </c>
      <c r="BW6039" s="177" t="s">
        <v>6511</v>
      </c>
    </row>
    <row r="6040" spans="51:75" x14ac:dyDescent="0.3">
      <c r="AY6040" s="226" t="e">
        <f>VLOOKUP(C6040,#REF!, 2,FALSE)</f>
        <v>#REF!</v>
      </c>
      <c r="BM6040" s="177" t="s">
        <v>425</v>
      </c>
      <c r="BN6040" s="177" t="s">
        <v>631</v>
      </c>
      <c r="BO6040" s="177" t="s">
        <v>2983</v>
      </c>
      <c r="BU6040" s="177" t="s">
        <v>425</v>
      </c>
      <c r="BV6040" s="177" t="s">
        <v>631</v>
      </c>
      <c r="BW6040" s="177" t="s">
        <v>2983</v>
      </c>
    </row>
    <row r="6041" spans="51:75" x14ac:dyDescent="0.3">
      <c r="AY6041" s="226" t="e">
        <f>VLOOKUP(C6041,#REF!, 2,FALSE)</f>
        <v>#REF!</v>
      </c>
      <c r="BM6041" s="177" t="s">
        <v>11119</v>
      </c>
      <c r="BN6041" s="177" t="s">
        <v>631</v>
      </c>
      <c r="BO6041" s="177" t="s">
        <v>8362</v>
      </c>
      <c r="BU6041" s="177" t="s">
        <v>11119</v>
      </c>
      <c r="BV6041" s="177" t="s">
        <v>631</v>
      </c>
      <c r="BW6041" s="177" t="s">
        <v>8362</v>
      </c>
    </row>
    <row r="6042" spans="51:75" x14ac:dyDescent="0.3">
      <c r="AY6042" s="226" t="e">
        <f>VLOOKUP(C6042,#REF!, 2,FALSE)</f>
        <v>#REF!</v>
      </c>
      <c r="BM6042" s="177" t="s">
        <v>11120</v>
      </c>
      <c r="BN6042" s="177" t="s">
        <v>3245</v>
      </c>
      <c r="BO6042" s="177" t="s">
        <v>11121</v>
      </c>
      <c r="BU6042" s="177" t="s">
        <v>11120</v>
      </c>
      <c r="BV6042" s="177" t="s">
        <v>3245</v>
      </c>
      <c r="BW6042" s="177" t="s">
        <v>11121</v>
      </c>
    </row>
    <row r="6043" spans="51:75" x14ac:dyDescent="0.3">
      <c r="AY6043" s="226" t="e">
        <f>VLOOKUP(C6043,#REF!, 2,FALSE)</f>
        <v>#REF!</v>
      </c>
      <c r="BM6043" s="177" t="s">
        <v>11122</v>
      </c>
      <c r="BN6043" s="177" t="s">
        <v>613</v>
      </c>
      <c r="BO6043" s="177" t="s">
        <v>2983</v>
      </c>
      <c r="BU6043" s="177" t="s">
        <v>11122</v>
      </c>
      <c r="BV6043" s="177" t="s">
        <v>613</v>
      </c>
      <c r="BW6043" s="177" t="s">
        <v>2983</v>
      </c>
    </row>
    <row r="6044" spans="51:75" x14ac:dyDescent="0.3">
      <c r="AY6044" s="226" t="e">
        <f>VLOOKUP(C6044,#REF!, 2,FALSE)</f>
        <v>#REF!</v>
      </c>
      <c r="BM6044" s="177" t="s">
        <v>11125</v>
      </c>
      <c r="BN6044" s="177" t="s">
        <v>639</v>
      </c>
      <c r="BO6044" s="177" t="s">
        <v>2011</v>
      </c>
      <c r="BU6044" s="177" t="s">
        <v>11125</v>
      </c>
      <c r="BV6044" s="177" t="s">
        <v>639</v>
      </c>
      <c r="BW6044" s="177" t="s">
        <v>2011</v>
      </c>
    </row>
    <row r="6045" spans="51:75" x14ac:dyDescent="0.3">
      <c r="AY6045" s="226" t="e">
        <f>VLOOKUP(C6045,#REF!, 2,FALSE)</f>
        <v>#REF!</v>
      </c>
      <c r="BM6045" s="177" t="s">
        <v>11126</v>
      </c>
      <c r="BN6045" s="177" t="s">
        <v>1279</v>
      </c>
      <c r="BO6045" s="177" t="s">
        <v>773</v>
      </c>
      <c r="BU6045" s="177" t="s">
        <v>11126</v>
      </c>
      <c r="BV6045" s="177" t="s">
        <v>1279</v>
      </c>
      <c r="BW6045" s="177" t="s">
        <v>773</v>
      </c>
    </row>
    <row r="6046" spans="51:75" x14ac:dyDescent="0.3">
      <c r="AY6046" s="226" t="e">
        <f>VLOOKUP(C6046,#REF!, 2,FALSE)</f>
        <v>#REF!</v>
      </c>
      <c r="BM6046" s="177" t="s">
        <v>11127</v>
      </c>
      <c r="BN6046" s="177" t="s">
        <v>637</v>
      </c>
      <c r="BO6046" s="177" t="s">
        <v>936</v>
      </c>
      <c r="BU6046" s="177" t="s">
        <v>11127</v>
      </c>
      <c r="BV6046" s="177" t="s">
        <v>637</v>
      </c>
      <c r="BW6046" s="177" t="s">
        <v>936</v>
      </c>
    </row>
    <row r="6047" spans="51:75" x14ac:dyDescent="0.3">
      <c r="AY6047" s="226" t="e">
        <f>VLOOKUP(C6047,#REF!, 2,FALSE)</f>
        <v>#REF!</v>
      </c>
      <c r="BM6047" s="177" t="s">
        <v>11128</v>
      </c>
      <c r="BN6047" s="177" t="s">
        <v>783</v>
      </c>
      <c r="BO6047" s="177" t="s">
        <v>11129</v>
      </c>
      <c r="BU6047" s="177" t="s">
        <v>11128</v>
      </c>
      <c r="BV6047" s="177" t="s">
        <v>783</v>
      </c>
      <c r="BW6047" s="177" t="s">
        <v>11129</v>
      </c>
    </row>
    <row r="6048" spans="51:75" x14ac:dyDescent="0.3">
      <c r="AY6048" s="226" t="e">
        <f>VLOOKUP(C6048,#REF!, 2,FALSE)</f>
        <v>#REF!</v>
      </c>
      <c r="BM6048" s="177" t="s">
        <v>11130</v>
      </c>
      <c r="BN6048" s="177" t="s">
        <v>3199</v>
      </c>
      <c r="BO6048" s="177" t="s">
        <v>3651</v>
      </c>
      <c r="BU6048" s="177" t="s">
        <v>11130</v>
      </c>
      <c r="BV6048" s="177" t="s">
        <v>3199</v>
      </c>
      <c r="BW6048" s="177" t="s">
        <v>3651</v>
      </c>
    </row>
    <row r="6049" spans="51:75" x14ac:dyDescent="0.3">
      <c r="AY6049" s="226" t="e">
        <f>VLOOKUP(C6049,#REF!, 2,FALSE)</f>
        <v>#REF!</v>
      </c>
      <c r="BM6049" s="177" t="s">
        <v>11131</v>
      </c>
      <c r="BN6049" s="177" t="s">
        <v>2983</v>
      </c>
      <c r="BO6049" s="177" t="s">
        <v>2983</v>
      </c>
      <c r="BU6049" s="177" t="s">
        <v>11131</v>
      </c>
      <c r="BV6049" s="177" t="s">
        <v>2983</v>
      </c>
      <c r="BW6049" s="177" t="s">
        <v>2983</v>
      </c>
    </row>
    <row r="6050" spans="51:75" x14ac:dyDescent="0.3">
      <c r="AY6050" s="226" t="e">
        <f>VLOOKUP(C6050,#REF!, 2,FALSE)</f>
        <v>#REF!</v>
      </c>
      <c r="BM6050" s="177" t="s">
        <v>11132</v>
      </c>
      <c r="BN6050" s="177" t="s">
        <v>658</v>
      </c>
      <c r="BO6050" s="177" t="s">
        <v>11133</v>
      </c>
      <c r="BU6050" s="177" t="s">
        <v>11132</v>
      </c>
      <c r="BV6050" s="177" t="s">
        <v>658</v>
      </c>
      <c r="BW6050" s="177" t="s">
        <v>11133</v>
      </c>
    </row>
    <row r="6051" spans="51:75" x14ac:dyDescent="0.3">
      <c r="AY6051" s="226" t="e">
        <f>VLOOKUP(C6051,#REF!, 2,FALSE)</f>
        <v>#REF!</v>
      </c>
      <c r="BM6051" s="177" t="s">
        <v>1983</v>
      </c>
      <c r="BN6051" s="177" t="s">
        <v>614</v>
      </c>
      <c r="BO6051" s="177" t="s">
        <v>2424</v>
      </c>
      <c r="BU6051" s="177" t="s">
        <v>1983</v>
      </c>
      <c r="BV6051" s="177" t="s">
        <v>614</v>
      </c>
      <c r="BW6051" s="177" t="s">
        <v>2424</v>
      </c>
    </row>
    <row r="6052" spans="51:75" x14ac:dyDescent="0.3">
      <c r="AY6052" s="226" t="e">
        <f>VLOOKUP(C6052,#REF!, 2,FALSE)</f>
        <v>#REF!</v>
      </c>
      <c r="BM6052" s="177" t="s">
        <v>11134</v>
      </c>
      <c r="BN6052" s="177" t="s">
        <v>810</v>
      </c>
      <c r="BO6052" s="177" t="s">
        <v>9394</v>
      </c>
      <c r="BU6052" s="177" t="s">
        <v>11134</v>
      </c>
      <c r="BV6052" s="177" t="s">
        <v>810</v>
      </c>
      <c r="BW6052" s="177" t="s">
        <v>9394</v>
      </c>
    </row>
    <row r="6053" spans="51:75" x14ac:dyDescent="0.3">
      <c r="AY6053" s="226" t="e">
        <f>VLOOKUP(C6053,#REF!, 2,FALSE)</f>
        <v>#REF!</v>
      </c>
      <c r="BM6053" s="177" t="s">
        <v>11135</v>
      </c>
      <c r="BN6053" s="177" t="s">
        <v>663</v>
      </c>
      <c r="BO6053" s="177" t="s">
        <v>1143</v>
      </c>
      <c r="BU6053" s="177" t="s">
        <v>11135</v>
      </c>
      <c r="BV6053" s="177" t="s">
        <v>663</v>
      </c>
      <c r="BW6053" s="177" t="s">
        <v>1143</v>
      </c>
    </row>
    <row r="6054" spans="51:75" x14ac:dyDescent="0.3">
      <c r="AY6054" s="226" t="e">
        <f>VLOOKUP(C6054,#REF!, 2,FALSE)</f>
        <v>#REF!</v>
      </c>
      <c r="BM6054" s="177" t="s">
        <v>1984</v>
      </c>
      <c r="BN6054" s="177" t="s">
        <v>942</v>
      </c>
      <c r="BO6054" s="177" t="s">
        <v>11136</v>
      </c>
      <c r="BU6054" s="177" t="s">
        <v>1984</v>
      </c>
      <c r="BV6054" s="177" t="s">
        <v>942</v>
      </c>
      <c r="BW6054" s="177" t="s">
        <v>11136</v>
      </c>
    </row>
    <row r="6055" spans="51:75" x14ac:dyDescent="0.3">
      <c r="AY6055" s="226" t="e">
        <f>VLOOKUP(C6055,#REF!, 2,FALSE)</f>
        <v>#REF!</v>
      </c>
      <c r="BM6055" s="177" t="s">
        <v>11137</v>
      </c>
      <c r="BN6055" s="177" t="s">
        <v>617</v>
      </c>
      <c r="BO6055" s="177" t="s">
        <v>772</v>
      </c>
      <c r="BU6055" s="177" t="s">
        <v>11137</v>
      </c>
      <c r="BV6055" s="177" t="s">
        <v>617</v>
      </c>
      <c r="BW6055" s="177" t="s">
        <v>772</v>
      </c>
    </row>
    <row r="6056" spans="51:75" x14ac:dyDescent="0.3">
      <c r="AY6056" s="226" t="e">
        <f>VLOOKUP(C6056,#REF!, 2,FALSE)</f>
        <v>#REF!</v>
      </c>
      <c r="BM6056" s="177" t="s">
        <v>11138</v>
      </c>
      <c r="BN6056" s="177" t="s">
        <v>616</v>
      </c>
      <c r="BO6056" s="177" t="s">
        <v>1444</v>
      </c>
      <c r="BU6056" s="177" t="s">
        <v>11138</v>
      </c>
      <c r="BV6056" s="177" t="s">
        <v>616</v>
      </c>
      <c r="BW6056" s="177" t="s">
        <v>1444</v>
      </c>
    </row>
    <row r="6057" spans="51:75" x14ac:dyDescent="0.3">
      <c r="AY6057" s="226" t="e">
        <f>VLOOKUP(C6057,#REF!, 2,FALSE)</f>
        <v>#REF!</v>
      </c>
      <c r="BM6057" s="177" t="s">
        <v>11139</v>
      </c>
      <c r="BN6057" s="177" t="s">
        <v>1267</v>
      </c>
      <c r="BO6057" s="177" t="s">
        <v>11140</v>
      </c>
      <c r="BU6057" s="177" t="s">
        <v>11139</v>
      </c>
      <c r="BV6057" s="177" t="s">
        <v>1267</v>
      </c>
      <c r="BW6057" s="177" t="s">
        <v>11140</v>
      </c>
    </row>
    <row r="6058" spans="51:75" x14ac:dyDescent="0.3">
      <c r="AY6058" s="226" t="e">
        <f>VLOOKUP(C6058,#REF!, 2,FALSE)</f>
        <v>#REF!</v>
      </c>
      <c r="BM6058" s="177" t="s">
        <v>1985</v>
      </c>
      <c r="BN6058" s="177" t="s">
        <v>1013</v>
      </c>
      <c r="BO6058" s="177" t="s">
        <v>2355</v>
      </c>
      <c r="BU6058" s="177" t="s">
        <v>1985</v>
      </c>
      <c r="BV6058" s="177" t="s">
        <v>1013</v>
      </c>
      <c r="BW6058" s="177" t="s">
        <v>2355</v>
      </c>
    </row>
    <row r="6059" spans="51:75" x14ac:dyDescent="0.3">
      <c r="AY6059" s="226" t="e">
        <f>VLOOKUP(C6059,#REF!, 2,FALSE)</f>
        <v>#REF!</v>
      </c>
      <c r="BM6059" s="177" t="s">
        <v>11141</v>
      </c>
      <c r="BN6059" s="177" t="s">
        <v>736</v>
      </c>
      <c r="BO6059" s="177" t="s">
        <v>5931</v>
      </c>
      <c r="BU6059" s="177" t="s">
        <v>11141</v>
      </c>
      <c r="BV6059" s="177" t="s">
        <v>736</v>
      </c>
      <c r="BW6059" s="177" t="s">
        <v>5931</v>
      </c>
    </row>
    <row r="6060" spans="51:75" x14ac:dyDescent="0.3">
      <c r="AY6060" s="226" t="e">
        <f>VLOOKUP(C6060,#REF!, 2,FALSE)</f>
        <v>#REF!</v>
      </c>
      <c r="BM6060" s="177" t="s">
        <v>1986</v>
      </c>
      <c r="BN6060" s="177" t="s">
        <v>736</v>
      </c>
      <c r="BO6060" s="177" t="s">
        <v>11142</v>
      </c>
      <c r="BU6060" s="177" t="s">
        <v>1986</v>
      </c>
      <c r="BV6060" s="177" t="s">
        <v>736</v>
      </c>
      <c r="BW6060" s="177" t="s">
        <v>11142</v>
      </c>
    </row>
    <row r="6061" spans="51:75" x14ac:dyDescent="0.3">
      <c r="AY6061" s="226" t="e">
        <f>VLOOKUP(C6061,#REF!, 2,FALSE)</f>
        <v>#REF!</v>
      </c>
      <c r="BM6061" s="177" t="s">
        <v>1987</v>
      </c>
      <c r="BN6061" s="177" t="s">
        <v>803</v>
      </c>
      <c r="BO6061" s="177" t="s">
        <v>10649</v>
      </c>
      <c r="BU6061" s="177" t="s">
        <v>1987</v>
      </c>
      <c r="BV6061" s="177" t="s">
        <v>803</v>
      </c>
      <c r="BW6061" s="177" t="s">
        <v>10649</v>
      </c>
    </row>
    <row r="6062" spans="51:75" x14ac:dyDescent="0.3">
      <c r="AY6062" s="226" t="e">
        <f>VLOOKUP(C6062,#REF!, 2,FALSE)</f>
        <v>#REF!</v>
      </c>
      <c r="BM6062" s="177" t="s">
        <v>379</v>
      </c>
      <c r="BN6062" s="177" t="s">
        <v>780</v>
      </c>
      <c r="BO6062" s="177" t="s">
        <v>8026</v>
      </c>
      <c r="BU6062" s="177" t="s">
        <v>379</v>
      </c>
      <c r="BV6062" s="177" t="s">
        <v>780</v>
      </c>
      <c r="BW6062" s="177" t="s">
        <v>8026</v>
      </c>
    </row>
    <row r="6063" spans="51:75" x14ac:dyDescent="0.3">
      <c r="AY6063" s="226" t="e">
        <f>VLOOKUP(C6063,#REF!, 2,FALSE)</f>
        <v>#REF!</v>
      </c>
      <c r="BM6063" s="177" t="s">
        <v>11143</v>
      </c>
      <c r="BN6063" s="177" t="s">
        <v>1782</v>
      </c>
      <c r="BO6063" s="177" t="s">
        <v>3711</v>
      </c>
      <c r="BU6063" s="177" t="s">
        <v>11143</v>
      </c>
      <c r="BV6063" s="177" t="s">
        <v>1782</v>
      </c>
      <c r="BW6063" s="177" t="s">
        <v>3711</v>
      </c>
    </row>
    <row r="6064" spans="51:75" x14ac:dyDescent="0.3">
      <c r="AY6064" s="226" t="e">
        <f>VLOOKUP(C6064,#REF!, 2,FALSE)</f>
        <v>#REF!</v>
      </c>
      <c r="BM6064" s="177" t="s">
        <v>11144</v>
      </c>
      <c r="BN6064" s="177" t="s">
        <v>1733</v>
      </c>
      <c r="BO6064" s="177" t="s">
        <v>2983</v>
      </c>
      <c r="BU6064" s="177" t="s">
        <v>11144</v>
      </c>
      <c r="BV6064" s="177" t="s">
        <v>1733</v>
      </c>
      <c r="BW6064" s="177" t="s">
        <v>2983</v>
      </c>
    </row>
    <row r="6065" spans="51:75" x14ac:dyDescent="0.3">
      <c r="AY6065" s="226" t="e">
        <f>VLOOKUP(C6065,#REF!, 2,FALSE)</f>
        <v>#REF!</v>
      </c>
      <c r="BM6065" s="177" t="s">
        <v>11145</v>
      </c>
      <c r="BN6065" s="177" t="s">
        <v>802</v>
      </c>
      <c r="BO6065" s="177" t="s">
        <v>11146</v>
      </c>
      <c r="BU6065" s="177" t="s">
        <v>11145</v>
      </c>
      <c r="BV6065" s="177" t="s">
        <v>802</v>
      </c>
      <c r="BW6065" s="177" t="s">
        <v>11146</v>
      </c>
    </row>
    <row r="6066" spans="51:75" x14ac:dyDescent="0.3">
      <c r="AY6066" s="226" t="e">
        <f>VLOOKUP(C6066,#REF!, 2,FALSE)</f>
        <v>#REF!</v>
      </c>
      <c r="BM6066" s="177" t="s">
        <v>1988</v>
      </c>
      <c r="BN6066" s="177" t="s">
        <v>942</v>
      </c>
      <c r="BO6066" s="177" t="s">
        <v>2983</v>
      </c>
      <c r="BU6066" s="177" t="s">
        <v>1988</v>
      </c>
      <c r="BV6066" s="177" t="s">
        <v>942</v>
      </c>
      <c r="BW6066" s="177" t="s">
        <v>2983</v>
      </c>
    </row>
    <row r="6067" spans="51:75" x14ac:dyDescent="0.3">
      <c r="AY6067" s="226" t="e">
        <f>VLOOKUP(C6067,#REF!, 2,FALSE)</f>
        <v>#REF!</v>
      </c>
      <c r="BM6067" s="177" t="s">
        <v>11147</v>
      </c>
      <c r="BN6067" s="177" t="s">
        <v>928</v>
      </c>
      <c r="BO6067" s="177" t="s">
        <v>2983</v>
      </c>
      <c r="BU6067" s="177" t="s">
        <v>11147</v>
      </c>
      <c r="BV6067" s="177" t="s">
        <v>928</v>
      </c>
      <c r="BW6067" s="177" t="s">
        <v>2983</v>
      </c>
    </row>
    <row r="6068" spans="51:75" x14ac:dyDescent="0.3">
      <c r="AY6068" s="226" t="e">
        <f>VLOOKUP(C6068,#REF!, 2,FALSE)</f>
        <v>#REF!</v>
      </c>
      <c r="BM6068" s="177" t="s">
        <v>1989</v>
      </c>
      <c r="BN6068" s="177" t="s">
        <v>942</v>
      </c>
      <c r="BO6068" s="177" t="s">
        <v>11148</v>
      </c>
      <c r="BU6068" s="177" t="s">
        <v>1989</v>
      </c>
      <c r="BV6068" s="177" t="s">
        <v>942</v>
      </c>
      <c r="BW6068" s="177" t="s">
        <v>11148</v>
      </c>
    </row>
    <row r="6069" spans="51:75" x14ac:dyDescent="0.3">
      <c r="AY6069" s="226" t="e">
        <f>VLOOKUP(C6069,#REF!, 2,FALSE)</f>
        <v>#REF!</v>
      </c>
      <c r="BM6069" s="177" t="s">
        <v>11149</v>
      </c>
      <c r="BN6069" s="177" t="s">
        <v>657</v>
      </c>
      <c r="BO6069" s="177" t="s">
        <v>11150</v>
      </c>
      <c r="BU6069" s="177" t="s">
        <v>11149</v>
      </c>
      <c r="BV6069" s="177" t="s">
        <v>657</v>
      </c>
      <c r="BW6069" s="177" t="s">
        <v>11150</v>
      </c>
    </row>
    <row r="6070" spans="51:75" x14ac:dyDescent="0.3">
      <c r="AY6070" s="226" t="e">
        <f>VLOOKUP(C6070,#REF!, 2,FALSE)</f>
        <v>#REF!</v>
      </c>
      <c r="BM6070" s="177" t="s">
        <v>11151</v>
      </c>
      <c r="BN6070" s="177" t="s">
        <v>771</v>
      </c>
      <c r="BO6070" s="177" t="s">
        <v>11152</v>
      </c>
      <c r="BU6070" s="177" t="s">
        <v>11151</v>
      </c>
      <c r="BV6070" s="177" t="s">
        <v>771</v>
      </c>
      <c r="BW6070" s="177" t="s">
        <v>11152</v>
      </c>
    </row>
    <row r="6071" spans="51:75" x14ac:dyDescent="0.3">
      <c r="AY6071" s="226" t="e">
        <f>VLOOKUP(C6071,#REF!, 2,FALSE)</f>
        <v>#REF!</v>
      </c>
      <c r="BM6071" s="177" t="s">
        <v>11153</v>
      </c>
      <c r="BN6071" s="177" t="s">
        <v>3245</v>
      </c>
      <c r="BO6071" s="177" t="s">
        <v>4467</v>
      </c>
      <c r="BU6071" s="177" t="s">
        <v>11153</v>
      </c>
      <c r="BV6071" s="177" t="s">
        <v>3245</v>
      </c>
      <c r="BW6071" s="177" t="s">
        <v>4467</v>
      </c>
    </row>
    <row r="6072" spans="51:75" x14ac:dyDescent="0.3">
      <c r="AY6072" s="226" t="e">
        <f>VLOOKUP(C6072,#REF!, 2,FALSE)</f>
        <v>#REF!</v>
      </c>
      <c r="BM6072" s="177" t="s">
        <v>11154</v>
      </c>
      <c r="BN6072" s="177" t="s">
        <v>1841</v>
      </c>
      <c r="BO6072" s="177" t="s">
        <v>2983</v>
      </c>
      <c r="BU6072" s="177" t="s">
        <v>11154</v>
      </c>
      <c r="BV6072" s="177" t="s">
        <v>1841</v>
      </c>
      <c r="BW6072" s="177" t="s">
        <v>2983</v>
      </c>
    </row>
    <row r="6073" spans="51:75" x14ac:dyDescent="0.3">
      <c r="AY6073" s="226" t="e">
        <f>VLOOKUP(C6073,#REF!, 2,FALSE)</f>
        <v>#REF!</v>
      </c>
      <c r="BM6073" s="177" t="s">
        <v>11155</v>
      </c>
      <c r="BN6073" s="177" t="s">
        <v>942</v>
      </c>
      <c r="BO6073" s="177" t="s">
        <v>11156</v>
      </c>
      <c r="BU6073" s="177" t="s">
        <v>11155</v>
      </c>
      <c r="BV6073" s="177" t="s">
        <v>942</v>
      </c>
      <c r="BW6073" s="177" t="s">
        <v>11156</v>
      </c>
    </row>
    <row r="6074" spans="51:75" x14ac:dyDescent="0.3">
      <c r="AY6074" s="226" t="e">
        <f>VLOOKUP(C6074,#REF!, 2,FALSE)</f>
        <v>#REF!</v>
      </c>
      <c r="BM6074" s="177" t="s">
        <v>11157</v>
      </c>
      <c r="BN6074" s="177" t="s">
        <v>705</v>
      </c>
      <c r="BO6074" s="177" t="s">
        <v>2983</v>
      </c>
      <c r="BU6074" s="177" t="s">
        <v>11157</v>
      </c>
      <c r="BV6074" s="177" t="s">
        <v>705</v>
      </c>
      <c r="BW6074" s="177" t="s">
        <v>2983</v>
      </c>
    </row>
    <row r="6075" spans="51:75" x14ac:dyDescent="0.3">
      <c r="AY6075" s="226" t="e">
        <f>VLOOKUP(C6075,#REF!, 2,FALSE)</f>
        <v>#REF!</v>
      </c>
      <c r="BM6075" s="177" t="s">
        <v>1990</v>
      </c>
      <c r="BN6075" s="177" t="s">
        <v>942</v>
      </c>
      <c r="BO6075" s="177" t="s">
        <v>2983</v>
      </c>
      <c r="BU6075" s="177" t="s">
        <v>1990</v>
      </c>
      <c r="BV6075" s="177" t="s">
        <v>942</v>
      </c>
      <c r="BW6075" s="177" t="s">
        <v>2983</v>
      </c>
    </row>
    <row r="6076" spans="51:75" x14ac:dyDescent="0.3">
      <c r="AY6076" s="226" t="e">
        <f>VLOOKUP(C6076,#REF!, 2,FALSE)</f>
        <v>#REF!</v>
      </c>
      <c r="BM6076" s="177" t="s">
        <v>1991</v>
      </c>
      <c r="BN6076" s="177" t="s">
        <v>613</v>
      </c>
      <c r="BO6076" s="177" t="s">
        <v>9509</v>
      </c>
      <c r="BU6076" s="177" t="s">
        <v>1991</v>
      </c>
      <c r="BV6076" s="177" t="s">
        <v>613</v>
      </c>
      <c r="BW6076" s="177" t="s">
        <v>9509</v>
      </c>
    </row>
    <row r="6077" spans="51:75" x14ac:dyDescent="0.3">
      <c r="AY6077" s="226" t="e">
        <f>VLOOKUP(C6077,#REF!, 2,FALSE)</f>
        <v>#REF!</v>
      </c>
      <c r="BM6077" s="177" t="s">
        <v>11158</v>
      </c>
      <c r="BN6077" s="177" t="s">
        <v>942</v>
      </c>
      <c r="BO6077" s="177" t="s">
        <v>6269</v>
      </c>
      <c r="BU6077" s="177" t="s">
        <v>11158</v>
      </c>
      <c r="BV6077" s="177" t="s">
        <v>942</v>
      </c>
      <c r="BW6077" s="177" t="s">
        <v>6269</v>
      </c>
    </row>
    <row r="6078" spans="51:75" x14ac:dyDescent="0.3">
      <c r="AY6078" s="226" t="e">
        <f>VLOOKUP(C6078,#REF!, 2,FALSE)</f>
        <v>#REF!</v>
      </c>
      <c r="BM6078" s="177" t="s">
        <v>11159</v>
      </c>
      <c r="BN6078" s="177" t="s">
        <v>946</v>
      </c>
      <c r="BO6078" s="177" t="s">
        <v>11160</v>
      </c>
      <c r="BU6078" s="177" t="s">
        <v>11159</v>
      </c>
      <c r="BV6078" s="177" t="s">
        <v>946</v>
      </c>
      <c r="BW6078" s="177" t="s">
        <v>11160</v>
      </c>
    </row>
    <row r="6079" spans="51:75" x14ac:dyDescent="0.3">
      <c r="AY6079" s="226" t="e">
        <f>VLOOKUP(C6079,#REF!, 2,FALSE)</f>
        <v>#REF!</v>
      </c>
      <c r="BM6079" s="177" t="s">
        <v>11161</v>
      </c>
      <c r="BN6079" s="177" t="s">
        <v>942</v>
      </c>
      <c r="BO6079" s="177" t="s">
        <v>2983</v>
      </c>
      <c r="BU6079" s="177" t="s">
        <v>11161</v>
      </c>
      <c r="BV6079" s="177" t="s">
        <v>942</v>
      </c>
      <c r="BW6079" s="177" t="s">
        <v>2983</v>
      </c>
    </row>
    <row r="6080" spans="51:75" x14ac:dyDescent="0.3">
      <c r="AY6080" s="226" t="e">
        <f>VLOOKUP(C6080,#REF!, 2,FALSE)</f>
        <v>#REF!</v>
      </c>
      <c r="BM6080" s="177" t="s">
        <v>1992</v>
      </c>
      <c r="BN6080" s="177" t="s">
        <v>942</v>
      </c>
      <c r="BO6080" s="177" t="s">
        <v>2644</v>
      </c>
      <c r="BU6080" s="177" t="s">
        <v>1992</v>
      </c>
      <c r="BV6080" s="177" t="s">
        <v>942</v>
      </c>
      <c r="BW6080" s="177" t="s">
        <v>2644</v>
      </c>
    </row>
    <row r="6081" spans="51:75" x14ac:dyDescent="0.3">
      <c r="AY6081" s="226" t="e">
        <f>VLOOKUP(C6081,#REF!, 2,FALSE)</f>
        <v>#REF!</v>
      </c>
      <c r="BM6081" s="177" t="s">
        <v>11163</v>
      </c>
      <c r="BN6081" s="177" t="s">
        <v>942</v>
      </c>
      <c r="BO6081" s="177" t="s">
        <v>906</v>
      </c>
      <c r="BU6081" s="177" t="s">
        <v>11163</v>
      </c>
      <c r="BV6081" s="177" t="s">
        <v>942</v>
      </c>
      <c r="BW6081" s="177" t="s">
        <v>906</v>
      </c>
    </row>
    <row r="6082" spans="51:75" x14ac:dyDescent="0.3">
      <c r="AY6082" s="226" t="e">
        <f>VLOOKUP(C6082,#REF!, 2,FALSE)</f>
        <v>#REF!</v>
      </c>
      <c r="BM6082" s="177" t="s">
        <v>11164</v>
      </c>
      <c r="BN6082" s="177" t="s">
        <v>612</v>
      </c>
      <c r="BO6082" s="177" t="s">
        <v>2983</v>
      </c>
      <c r="BU6082" s="177" t="s">
        <v>11164</v>
      </c>
      <c r="BV6082" s="177" t="s">
        <v>612</v>
      </c>
      <c r="BW6082" s="177" t="s">
        <v>2983</v>
      </c>
    </row>
    <row r="6083" spans="51:75" x14ac:dyDescent="0.3">
      <c r="AY6083" s="226" t="e">
        <f>VLOOKUP(C6083,#REF!, 2,FALSE)</f>
        <v>#REF!</v>
      </c>
      <c r="BM6083" s="177" t="s">
        <v>1993</v>
      </c>
      <c r="BN6083" s="177" t="s">
        <v>942</v>
      </c>
      <c r="BO6083" s="177" t="s">
        <v>6811</v>
      </c>
      <c r="BU6083" s="177" t="s">
        <v>1993</v>
      </c>
      <c r="BV6083" s="177" t="s">
        <v>942</v>
      </c>
      <c r="BW6083" s="177" t="s">
        <v>6811</v>
      </c>
    </row>
    <row r="6084" spans="51:75" x14ac:dyDescent="0.3">
      <c r="AY6084" s="226" t="e">
        <f>VLOOKUP(C6084,#REF!, 2,FALSE)</f>
        <v>#REF!</v>
      </c>
      <c r="BM6084" s="177" t="s">
        <v>11165</v>
      </c>
      <c r="BN6084" s="177" t="s">
        <v>2222</v>
      </c>
      <c r="BO6084" s="177" t="s">
        <v>8828</v>
      </c>
      <c r="BU6084" s="177" t="s">
        <v>11165</v>
      </c>
      <c r="BV6084" s="177" t="s">
        <v>2222</v>
      </c>
      <c r="BW6084" s="177" t="s">
        <v>8828</v>
      </c>
    </row>
    <row r="6085" spans="51:75" x14ac:dyDescent="0.3">
      <c r="AY6085" s="226" t="e">
        <f>VLOOKUP(C6085,#REF!, 2,FALSE)</f>
        <v>#REF!</v>
      </c>
      <c r="BM6085" s="177" t="s">
        <v>11166</v>
      </c>
      <c r="BN6085" s="177" t="s">
        <v>715</v>
      </c>
      <c r="BO6085" s="177" t="s">
        <v>9585</v>
      </c>
      <c r="BU6085" s="177" t="s">
        <v>11166</v>
      </c>
      <c r="BV6085" s="177" t="s">
        <v>715</v>
      </c>
      <c r="BW6085" s="177" t="s">
        <v>9585</v>
      </c>
    </row>
    <row r="6086" spans="51:75" x14ac:dyDescent="0.3">
      <c r="AY6086" s="226" t="e">
        <f>VLOOKUP(C6086,#REF!, 2,FALSE)</f>
        <v>#REF!</v>
      </c>
      <c r="BM6086" s="177" t="s">
        <v>11167</v>
      </c>
      <c r="BN6086" s="177" t="s">
        <v>841</v>
      </c>
      <c r="BO6086" s="177" t="s">
        <v>9253</v>
      </c>
      <c r="BU6086" s="177" t="s">
        <v>11167</v>
      </c>
      <c r="BV6086" s="177" t="s">
        <v>841</v>
      </c>
      <c r="BW6086" s="177" t="s">
        <v>9253</v>
      </c>
    </row>
    <row r="6087" spans="51:75" x14ac:dyDescent="0.3">
      <c r="AY6087" s="226" t="e">
        <f>VLOOKUP(C6087,#REF!, 2,FALSE)</f>
        <v>#REF!</v>
      </c>
      <c r="BM6087" s="177" t="s">
        <v>11168</v>
      </c>
      <c r="BN6087" s="177" t="s">
        <v>3087</v>
      </c>
      <c r="BO6087" s="177" t="s">
        <v>9286</v>
      </c>
      <c r="BU6087" s="177" t="s">
        <v>11168</v>
      </c>
      <c r="BV6087" s="177" t="s">
        <v>3087</v>
      </c>
      <c r="BW6087" s="177" t="s">
        <v>9286</v>
      </c>
    </row>
    <row r="6088" spans="51:75" x14ac:dyDescent="0.3">
      <c r="AY6088" s="226" t="e">
        <f>VLOOKUP(C6088,#REF!, 2,FALSE)</f>
        <v>#REF!</v>
      </c>
      <c r="BM6088" s="177" t="s">
        <v>11169</v>
      </c>
      <c r="BN6088" s="177" t="s">
        <v>715</v>
      </c>
      <c r="BO6088" s="177" t="s">
        <v>6606</v>
      </c>
      <c r="BU6088" s="177" t="s">
        <v>11169</v>
      </c>
      <c r="BV6088" s="177" t="s">
        <v>715</v>
      </c>
      <c r="BW6088" s="177" t="s">
        <v>6606</v>
      </c>
    </row>
    <row r="6089" spans="51:75" x14ac:dyDescent="0.3">
      <c r="AY6089" s="226" t="e">
        <f>VLOOKUP(C6089,#REF!, 2,FALSE)</f>
        <v>#REF!</v>
      </c>
      <c r="BM6089" s="177" t="s">
        <v>11170</v>
      </c>
      <c r="BN6089" s="177" t="s">
        <v>1496</v>
      </c>
      <c r="BO6089" s="177" t="s">
        <v>2995</v>
      </c>
      <c r="BU6089" s="177" t="s">
        <v>11170</v>
      </c>
      <c r="BV6089" s="177" t="s">
        <v>1496</v>
      </c>
      <c r="BW6089" s="177" t="s">
        <v>2995</v>
      </c>
    </row>
    <row r="6090" spans="51:75" x14ac:dyDescent="0.3">
      <c r="AY6090" s="226" t="e">
        <f>VLOOKUP(C6090,#REF!, 2,FALSE)</f>
        <v>#REF!</v>
      </c>
      <c r="BM6090" s="177" t="s">
        <v>11171</v>
      </c>
      <c r="BN6090" s="177" t="s">
        <v>628</v>
      </c>
      <c r="BO6090" s="177" t="s">
        <v>3903</v>
      </c>
      <c r="BU6090" s="177" t="s">
        <v>11171</v>
      </c>
      <c r="BV6090" s="177" t="s">
        <v>628</v>
      </c>
      <c r="BW6090" s="177" t="s">
        <v>3903</v>
      </c>
    </row>
    <row r="6091" spans="51:75" x14ac:dyDescent="0.3">
      <c r="AY6091" s="226" t="e">
        <f>VLOOKUP(C6091,#REF!, 2,FALSE)</f>
        <v>#REF!</v>
      </c>
      <c r="BM6091" s="177" t="s">
        <v>380</v>
      </c>
      <c r="BN6091" s="177" t="s">
        <v>626</v>
      </c>
      <c r="BO6091" s="177" t="s">
        <v>1268</v>
      </c>
      <c r="BU6091" s="177" t="s">
        <v>380</v>
      </c>
      <c r="BV6091" s="177" t="s">
        <v>626</v>
      </c>
      <c r="BW6091" s="177" t="s">
        <v>1268</v>
      </c>
    </row>
    <row r="6092" spans="51:75" x14ac:dyDescent="0.3">
      <c r="AY6092" s="226" t="e">
        <f>VLOOKUP(C6092,#REF!, 2,FALSE)</f>
        <v>#REF!</v>
      </c>
      <c r="BM6092" s="177" t="s">
        <v>11172</v>
      </c>
      <c r="BN6092" s="177" t="s">
        <v>1269</v>
      </c>
      <c r="BO6092" s="177" t="s">
        <v>2379</v>
      </c>
      <c r="BU6092" s="177" t="s">
        <v>11172</v>
      </c>
      <c r="BV6092" s="177" t="s">
        <v>1269</v>
      </c>
      <c r="BW6092" s="177" t="s">
        <v>2379</v>
      </c>
    </row>
    <row r="6093" spans="51:75" x14ac:dyDescent="0.3">
      <c r="AY6093" s="226" t="e">
        <f>VLOOKUP(C6093,#REF!, 2,FALSE)</f>
        <v>#REF!</v>
      </c>
      <c r="BM6093" s="177" t="s">
        <v>1994</v>
      </c>
      <c r="BN6093" s="177" t="s">
        <v>771</v>
      </c>
      <c r="BO6093" s="177" t="s">
        <v>2462</v>
      </c>
      <c r="BU6093" s="177" t="s">
        <v>1994</v>
      </c>
      <c r="BV6093" s="177" t="s">
        <v>771</v>
      </c>
      <c r="BW6093" s="177" t="s">
        <v>2462</v>
      </c>
    </row>
    <row r="6094" spans="51:75" x14ac:dyDescent="0.3">
      <c r="AY6094" s="226" t="e">
        <f>VLOOKUP(C6094,#REF!, 2,FALSE)</f>
        <v>#REF!</v>
      </c>
      <c r="BM6094" s="177" t="s">
        <v>11173</v>
      </c>
      <c r="BN6094" s="177" t="s">
        <v>771</v>
      </c>
      <c r="BO6094" s="177" t="s">
        <v>3063</v>
      </c>
      <c r="BU6094" s="177" t="s">
        <v>11173</v>
      </c>
      <c r="BV6094" s="177" t="s">
        <v>771</v>
      </c>
      <c r="BW6094" s="177" t="s">
        <v>3063</v>
      </c>
    </row>
    <row r="6095" spans="51:75" x14ac:dyDescent="0.3">
      <c r="AY6095" s="226" t="e">
        <f>VLOOKUP(C6095,#REF!, 2,FALSE)</f>
        <v>#REF!</v>
      </c>
      <c r="BM6095" s="177" t="s">
        <v>1995</v>
      </c>
      <c r="BN6095" s="177" t="s">
        <v>942</v>
      </c>
      <c r="BO6095" s="177" t="s">
        <v>2641</v>
      </c>
      <c r="BU6095" s="177" t="s">
        <v>1995</v>
      </c>
      <c r="BV6095" s="177" t="s">
        <v>942</v>
      </c>
      <c r="BW6095" s="177" t="s">
        <v>2641</v>
      </c>
    </row>
    <row r="6096" spans="51:75" x14ac:dyDescent="0.3">
      <c r="AY6096" s="226" t="e">
        <f>VLOOKUP(C6096,#REF!, 2,FALSE)</f>
        <v>#REF!</v>
      </c>
      <c r="BM6096" s="177" t="s">
        <v>11174</v>
      </c>
      <c r="BN6096" s="177" t="s">
        <v>639</v>
      </c>
      <c r="BO6096" s="177" t="s">
        <v>9664</v>
      </c>
      <c r="BU6096" s="177" t="s">
        <v>11174</v>
      </c>
      <c r="BV6096" s="177" t="s">
        <v>639</v>
      </c>
      <c r="BW6096" s="177" t="s">
        <v>9664</v>
      </c>
    </row>
    <row r="6097" spans="51:75" x14ac:dyDescent="0.3">
      <c r="AY6097" s="226" t="e">
        <f>VLOOKUP(C6097,#REF!, 2,FALSE)</f>
        <v>#REF!</v>
      </c>
      <c r="BM6097" s="177" t="s">
        <v>11175</v>
      </c>
      <c r="BN6097" s="177" t="s">
        <v>631</v>
      </c>
      <c r="BO6097" s="177" t="s">
        <v>11176</v>
      </c>
      <c r="BU6097" s="177" t="s">
        <v>11175</v>
      </c>
      <c r="BV6097" s="177" t="s">
        <v>631</v>
      </c>
      <c r="BW6097" s="177" t="s">
        <v>11176</v>
      </c>
    </row>
    <row r="6098" spans="51:75" x14ac:dyDescent="0.3">
      <c r="AY6098" s="226" t="e">
        <f>VLOOKUP(C6098,#REF!, 2,FALSE)</f>
        <v>#REF!</v>
      </c>
      <c r="BM6098" s="177" t="s">
        <v>11177</v>
      </c>
      <c r="BN6098" s="177" t="s">
        <v>771</v>
      </c>
      <c r="BO6098" s="177" t="s">
        <v>11178</v>
      </c>
      <c r="BU6098" s="177" t="s">
        <v>11177</v>
      </c>
      <c r="BV6098" s="177" t="s">
        <v>771</v>
      </c>
      <c r="BW6098" s="177" t="s">
        <v>11178</v>
      </c>
    </row>
    <row r="6099" spans="51:75" x14ac:dyDescent="0.3">
      <c r="AY6099" s="226" t="e">
        <f>VLOOKUP(C6099,#REF!, 2,FALSE)</f>
        <v>#REF!</v>
      </c>
      <c r="BM6099" s="177" t="s">
        <v>11179</v>
      </c>
      <c r="BN6099" s="177" t="s">
        <v>937</v>
      </c>
      <c r="BO6099" s="177" t="s">
        <v>6916</v>
      </c>
      <c r="BU6099" s="177" t="s">
        <v>11179</v>
      </c>
      <c r="BV6099" s="177" t="s">
        <v>937</v>
      </c>
      <c r="BW6099" s="177" t="s">
        <v>6916</v>
      </c>
    </row>
    <row r="6100" spans="51:75" x14ac:dyDescent="0.3">
      <c r="AY6100" s="226" t="e">
        <f>VLOOKUP(C6100,#REF!, 2,FALSE)</f>
        <v>#REF!</v>
      </c>
      <c r="BM6100" s="177" t="s">
        <v>11180</v>
      </c>
      <c r="BN6100" s="177" t="s">
        <v>631</v>
      </c>
      <c r="BO6100" s="177" t="s">
        <v>2240</v>
      </c>
      <c r="BU6100" s="177" t="s">
        <v>11180</v>
      </c>
      <c r="BV6100" s="177" t="s">
        <v>631</v>
      </c>
      <c r="BW6100" s="177" t="s">
        <v>2240</v>
      </c>
    </row>
    <row r="6101" spans="51:75" x14ac:dyDescent="0.3">
      <c r="AY6101" s="226" t="e">
        <f>VLOOKUP(C6101,#REF!, 2,FALSE)</f>
        <v>#REF!</v>
      </c>
      <c r="BM6101" s="177" t="s">
        <v>11181</v>
      </c>
      <c r="BN6101" s="177" t="s">
        <v>619</v>
      </c>
      <c r="BO6101" s="177" t="s">
        <v>2163</v>
      </c>
      <c r="BU6101" s="177" t="s">
        <v>11181</v>
      </c>
      <c r="BV6101" s="177" t="s">
        <v>619</v>
      </c>
      <c r="BW6101" s="177" t="s">
        <v>2163</v>
      </c>
    </row>
    <row r="6102" spans="51:75" x14ac:dyDescent="0.3">
      <c r="AY6102" s="226" t="e">
        <f>VLOOKUP(C6102,#REF!, 2,FALSE)</f>
        <v>#REF!</v>
      </c>
      <c r="BM6102" s="177" t="s">
        <v>381</v>
      </c>
      <c r="BN6102" s="177" t="s">
        <v>667</v>
      </c>
      <c r="BO6102" s="177" t="s">
        <v>1804</v>
      </c>
      <c r="BU6102" s="177" t="s">
        <v>381</v>
      </c>
      <c r="BV6102" s="177" t="s">
        <v>667</v>
      </c>
      <c r="BW6102" s="177" t="s">
        <v>1804</v>
      </c>
    </row>
    <row r="6103" spans="51:75" x14ac:dyDescent="0.3">
      <c r="AY6103" s="226" t="e">
        <f>VLOOKUP(C6103,#REF!, 2,FALSE)</f>
        <v>#REF!</v>
      </c>
      <c r="BM6103" s="177" t="s">
        <v>11183</v>
      </c>
      <c r="BN6103" s="177" t="s">
        <v>797</v>
      </c>
      <c r="BO6103" s="177" t="s">
        <v>4313</v>
      </c>
      <c r="BU6103" s="177" t="s">
        <v>11183</v>
      </c>
      <c r="BV6103" s="177" t="s">
        <v>797</v>
      </c>
      <c r="BW6103" s="177" t="s">
        <v>4313</v>
      </c>
    </row>
    <row r="6104" spans="51:75" x14ac:dyDescent="0.3">
      <c r="AY6104" s="226" t="e">
        <f>VLOOKUP(C6104,#REF!, 2,FALSE)</f>
        <v>#REF!</v>
      </c>
      <c r="BM6104" s="177" t="s">
        <v>11185</v>
      </c>
      <c r="BN6104" s="177" t="s">
        <v>771</v>
      </c>
      <c r="BO6104" s="177" t="s">
        <v>2983</v>
      </c>
      <c r="BU6104" s="177" t="s">
        <v>11185</v>
      </c>
      <c r="BV6104" s="177" t="s">
        <v>771</v>
      </c>
      <c r="BW6104" s="177" t="s">
        <v>2983</v>
      </c>
    </row>
    <row r="6105" spans="51:75" x14ac:dyDescent="0.3">
      <c r="AY6105" s="226" t="e">
        <f>VLOOKUP(C6105,#REF!, 2,FALSE)</f>
        <v>#REF!</v>
      </c>
      <c r="BM6105" s="177" t="s">
        <v>11186</v>
      </c>
      <c r="BN6105" s="177" t="s">
        <v>736</v>
      </c>
      <c r="BO6105" s="177" t="s">
        <v>8920</v>
      </c>
      <c r="BU6105" s="177" t="s">
        <v>11186</v>
      </c>
      <c r="BV6105" s="177" t="s">
        <v>736</v>
      </c>
      <c r="BW6105" s="177" t="s">
        <v>8920</v>
      </c>
    </row>
    <row r="6106" spans="51:75" x14ac:dyDescent="0.3">
      <c r="AY6106" s="226" t="e">
        <f>VLOOKUP(C6106,#REF!, 2,FALSE)</f>
        <v>#REF!</v>
      </c>
      <c r="BM6106" s="177" t="s">
        <v>11187</v>
      </c>
      <c r="BN6106" s="177" t="s">
        <v>946</v>
      </c>
      <c r="BO6106" s="177" t="s">
        <v>2983</v>
      </c>
      <c r="BU6106" s="177" t="s">
        <v>11187</v>
      </c>
      <c r="BV6106" s="177" t="s">
        <v>946</v>
      </c>
      <c r="BW6106" s="177" t="s">
        <v>2983</v>
      </c>
    </row>
    <row r="6107" spans="51:75" x14ac:dyDescent="0.3">
      <c r="AY6107" s="226" t="e">
        <f>VLOOKUP(C6107,#REF!, 2,FALSE)</f>
        <v>#REF!</v>
      </c>
      <c r="BM6107" s="177" t="s">
        <v>11188</v>
      </c>
      <c r="BN6107" s="177" t="s">
        <v>771</v>
      </c>
      <c r="BO6107" s="177" t="s">
        <v>9041</v>
      </c>
      <c r="BU6107" s="177" t="s">
        <v>11188</v>
      </c>
      <c r="BV6107" s="177" t="s">
        <v>771</v>
      </c>
      <c r="BW6107" s="177" t="s">
        <v>9041</v>
      </c>
    </row>
    <row r="6108" spans="51:75" x14ac:dyDescent="0.3">
      <c r="AY6108" s="226" t="e">
        <f>VLOOKUP(C6108,#REF!, 2,FALSE)</f>
        <v>#REF!</v>
      </c>
      <c r="BM6108" s="177" t="s">
        <v>11189</v>
      </c>
      <c r="BN6108" s="177" t="s">
        <v>662</v>
      </c>
      <c r="BO6108" s="177" t="s">
        <v>770</v>
      </c>
      <c r="BU6108" s="177" t="s">
        <v>11189</v>
      </c>
      <c r="BV6108" s="177" t="s">
        <v>662</v>
      </c>
      <c r="BW6108" s="177" t="s">
        <v>770</v>
      </c>
    </row>
    <row r="6109" spans="51:75" x14ac:dyDescent="0.3">
      <c r="AY6109" s="226" t="e">
        <f>VLOOKUP(C6109,#REF!, 2,FALSE)</f>
        <v>#REF!</v>
      </c>
      <c r="BM6109" s="177" t="s">
        <v>11190</v>
      </c>
      <c r="BN6109" s="177" t="s">
        <v>940</v>
      </c>
      <c r="BO6109" s="177" t="s">
        <v>11191</v>
      </c>
      <c r="BU6109" s="177" t="s">
        <v>11190</v>
      </c>
      <c r="BV6109" s="177" t="s">
        <v>940</v>
      </c>
      <c r="BW6109" s="177" t="s">
        <v>11191</v>
      </c>
    </row>
    <row r="6110" spans="51:75" x14ac:dyDescent="0.3">
      <c r="AY6110" s="226" t="e">
        <f>VLOOKUP(C6110,#REF!, 2,FALSE)</f>
        <v>#REF!</v>
      </c>
      <c r="BM6110" s="177" t="s">
        <v>11192</v>
      </c>
      <c r="BN6110" s="177" t="s">
        <v>3245</v>
      </c>
      <c r="BO6110" s="177" t="s">
        <v>11193</v>
      </c>
      <c r="BU6110" s="177" t="s">
        <v>11192</v>
      </c>
      <c r="BV6110" s="177" t="s">
        <v>3245</v>
      </c>
      <c r="BW6110" s="177" t="s">
        <v>11193</v>
      </c>
    </row>
    <row r="6111" spans="51:75" x14ac:dyDescent="0.3">
      <c r="AY6111" s="226" t="e">
        <f>VLOOKUP(C6111,#REF!, 2,FALSE)</f>
        <v>#REF!</v>
      </c>
      <c r="BM6111" s="177" t="s">
        <v>11194</v>
      </c>
      <c r="BN6111" s="177" t="s">
        <v>3087</v>
      </c>
      <c r="BO6111" s="177" t="s">
        <v>11195</v>
      </c>
      <c r="BU6111" s="177" t="s">
        <v>11194</v>
      </c>
      <c r="BV6111" s="177" t="s">
        <v>3087</v>
      </c>
      <c r="BW6111" s="177" t="s">
        <v>11195</v>
      </c>
    </row>
    <row r="6112" spans="51:75" x14ac:dyDescent="0.3">
      <c r="AY6112" s="226" t="e">
        <f>VLOOKUP(C6112,#REF!, 2,FALSE)</f>
        <v>#REF!</v>
      </c>
      <c r="BM6112" s="177" t="s">
        <v>11196</v>
      </c>
      <c r="BN6112" s="177" t="s">
        <v>3083</v>
      </c>
      <c r="BO6112" s="177" t="s">
        <v>2983</v>
      </c>
      <c r="BU6112" s="177" t="s">
        <v>11196</v>
      </c>
      <c r="BV6112" s="177" t="s">
        <v>3083</v>
      </c>
      <c r="BW6112" s="177" t="s">
        <v>2983</v>
      </c>
    </row>
    <row r="6113" spans="51:75" x14ac:dyDescent="0.3">
      <c r="AY6113" s="226" t="e">
        <f>VLOOKUP(C6113,#REF!, 2,FALSE)</f>
        <v>#REF!</v>
      </c>
      <c r="BM6113" s="177" t="s">
        <v>1996</v>
      </c>
      <c r="BN6113" s="177" t="s">
        <v>771</v>
      </c>
      <c r="BO6113" s="177" t="s">
        <v>2983</v>
      </c>
      <c r="BU6113" s="177" t="s">
        <v>1996</v>
      </c>
      <c r="BV6113" s="177" t="s">
        <v>771</v>
      </c>
      <c r="BW6113" s="177" t="s">
        <v>2983</v>
      </c>
    </row>
    <row r="6114" spans="51:75" x14ac:dyDescent="0.3">
      <c r="AY6114" s="226" t="e">
        <f>VLOOKUP(C6114,#REF!, 2,FALSE)</f>
        <v>#REF!</v>
      </c>
      <c r="BM6114" s="177" t="s">
        <v>11197</v>
      </c>
      <c r="BN6114" s="177" t="s">
        <v>1139</v>
      </c>
      <c r="BO6114" s="177" t="s">
        <v>4405</v>
      </c>
      <c r="BU6114" s="177" t="s">
        <v>11197</v>
      </c>
      <c r="BV6114" s="177" t="s">
        <v>1139</v>
      </c>
      <c r="BW6114" s="177" t="s">
        <v>4405</v>
      </c>
    </row>
    <row r="6115" spans="51:75" x14ac:dyDescent="0.3">
      <c r="AY6115" s="226" t="e">
        <f>VLOOKUP(C6115,#REF!, 2,FALSE)</f>
        <v>#REF!</v>
      </c>
      <c r="BM6115" s="177" t="s">
        <v>11198</v>
      </c>
      <c r="BN6115" s="177" t="s">
        <v>3199</v>
      </c>
      <c r="BO6115" s="177" t="s">
        <v>11199</v>
      </c>
      <c r="BU6115" s="177" t="s">
        <v>11198</v>
      </c>
      <c r="BV6115" s="177" t="s">
        <v>3199</v>
      </c>
      <c r="BW6115" s="177" t="s">
        <v>11199</v>
      </c>
    </row>
    <row r="6116" spans="51:75" x14ac:dyDescent="0.3">
      <c r="AY6116" s="226" t="e">
        <f>VLOOKUP(C6116,#REF!, 2,FALSE)</f>
        <v>#REF!</v>
      </c>
      <c r="BM6116" s="177" t="s">
        <v>11200</v>
      </c>
      <c r="BN6116" s="177" t="s">
        <v>1009</v>
      </c>
      <c r="BO6116" s="177" t="s">
        <v>11201</v>
      </c>
      <c r="BU6116" s="177" t="s">
        <v>11200</v>
      </c>
      <c r="BV6116" s="177" t="s">
        <v>1009</v>
      </c>
      <c r="BW6116" s="177" t="s">
        <v>11201</v>
      </c>
    </row>
    <row r="6117" spans="51:75" x14ac:dyDescent="0.3">
      <c r="AY6117" s="226" t="e">
        <f>VLOOKUP(C6117,#REF!, 2,FALSE)</f>
        <v>#REF!</v>
      </c>
      <c r="BM6117" s="177" t="s">
        <v>11202</v>
      </c>
      <c r="BN6117" s="177" t="s">
        <v>994</v>
      </c>
      <c r="BO6117" s="177" t="s">
        <v>7915</v>
      </c>
      <c r="BU6117" s="177" t="s">
        <v>11202</v>
      </c>
      <c r="BV6117" s="177" t="s">
        <v>994</v>
      </c>
      <c r="BW6117" s="177" t="s">
        <v>7915</v>
      </c>
    </row>
    <row r="6118" spans="51:75" x14ac:dyDescent="0.3">
      <c r="AY6118" s="226" t="e">
        <f>VLOOKUP(C6118,#REF!, 2,FALSE)</f>
        <v>#REF!</v>
      </c>
      <c r="BM6118" s="177" t="s">
        <v>1997</v>
      </c>
      <c r="BN6118" s="177" t="s">
        <v>1269</v>
      </c>
      <c r="BO6118" s="177" t="s">
        <v>2983</v>
      </c>
      <c r="BU6118" s="177" t="s">
        <v>1997</v>
      </c>
      <c r="BV6118" s="177" t="s">
        <v>1269</v>
      </c>
      <c r="BW6118" s="177" t="s">
        <v>2983</v>
      </c>
    </row>
    <row r="6119" spans="51:75" x14ac:dyDescent="0.3">
      <c r="AY6119" s="226" t="e">
        <f>VLOOKUP(C6119,#REF!, 2,FALSE)</f>
        <v>#REF!</v>
      </c>
      <c r="BM6119" s="177" t="s">
        <v>11203</v>
      </c>
      <c r="BN6119" s="177" t="s">
        <v>1009</v>
      </c>
      <c r="BO6119" s="177" t="s">
        <v>910</v>
      </c>
      <c r="BU6119" s="177" t="s">
        <v>11203</v>
      </c>
      <c r="BV6119" s="177" t="s">
        <v>1009</v>
      </c>
      <c r="BW6119" s="177" t="s">
        <v>910</v>
      </c>
    </row>
    <row r="6120" spans="51:75" x14ac:dyDescent="0.3">
      <c r="AY6120" s="226" t="e">
        <f>VLOOKUP(C6120,#REF!, 2,FALSE)</f>
        <v>#REF!</v>
      </c>
      <c r="BM6120" s="177" t="s">
        <v>11204</v>
      </c>
      <c r="BN6120" s="177" t="s">
        <v>7065</v>
      </c>
      <c r="BO6120" s="177" t="s">
        <v>2983</v>
      </c>
      <c r="BU6120" s="177" t="s">
        <v>11204</v>
      </c>
      <c r="BV6120" s="177" t="s">
        <v>7065</v>
      </c>
      <c r="BW6120" s="177" t="s">
        <v>2983</v>
      </c>
    </row>
    <row r="6121" spans="51:75" x14ac:dyDescent="0.3">
      <c r="AY6121" s="226" t="e">
        <f>VLOOKUP(C6121,#REF!, 2,FALSE)</f>
        <v>#REF!</v>
      </c>
      <c r="BM6121" s="177" t="s">
        <v>11205</v>
      </c>
      <c r="BN6121" s="177" t="s">
        <v>3005</v>
      </c>
      <c r="BO6121" s="177" t="s">
        <v>11206</v>
      </c>
      <c r="BU6121" s="177" t="s">
        <v>11205</v>
      </c>
      <c r="BV6121" s="177" t="s">
        <v>3005</v>
      </c>
      <c r="BW6121" s="177" t="s">
        <v>11206</v>
      </c>
    </row>
    <row r="6122" spans="51:75" x14ac:dyDescent="0.3">
      <c r="AY6122" s="226" t="e">
        <f>VLOOKUP(C6122,#REF!, 2,FALSE)</f>
        <v>#REF!</v>
      </c>
      <c r="BM6122" s="177" t="s">
        <v>11207</v>
      </c>
      <c r="BN6122" s="177" t="s">
        <v>912</v>
      </c>
      <c r="BO6122" s="177" t="s">
        <v>2380</v>
      </c>
      <c r="BU6122" s="177" t="s">
        <v>11207</v>
      </c>
      <c r="BV6122" s="177" t="s">
        <v>912</v>
      </c>
      <c r="BW6122" s="177" t="s">
        <v>2380</v>
      </c>
    </row>
    <row r="6123" spans="51:75" x14ac:dyDescent="0.3">
      <c r="AY6123" s="226" t="e">
        <f>VLOOKUP(C6123,#REF!, 2,FALSE)</f>
        <v>#REF!</v>
      </c>
      <c r="BM6123" s="177" t="s">
        <v>11208</v>
      </c>
      <c r="BN6123" s="177" t="s">
        <v>3005</v>
      </c>
      <c r="BO6123" s="177" t="s">
        <v>5138</v>
      </c>
      <c r="BU6123" s="177" t="s">
        <v>11208</v>
      </c>
      <c r="BV6123" s="177" t="s">
        <v>3005</v>
      </c>
      <c r="BW6123" s="177" t="s">
        <v>5138</v>
      </c>
    </row>
    <row r="6124" spans="51:75" x14ac:dyDescent="0.3">
      <c r="AY6124" s="226" t="e">
        <f>VLOOKUP(C6124,#REF!, 2,FALSE)</f>
        <v>#REF!</v>
      </c>
      <c r="BM6124" s="177" t="s">
        <v>11209</v>
      </c>
      <c r="BN6124" s="177" t="s">
        <v>1342</v>
      </c>
      <c r="BO6124" s="177" t="s">
        <v>627</v>
      </c>
      <c r="BU6124" s="177" t="s">
        <v>11209</v>
      </c>
      <c r="BV6124" s="177" t="s">
        <v>1342</v>
      </c>
      <c r="BW6124" s="177" t="s">
        <v>627</v>
      </c>
    </row>
    <row r="6125" spans="51:75" x14ac:dyDescent="0.3">
      <c r="AY6125" s="226" t="e">
        <f>VLOOKUP(C6125,#REF!, 2,FALSE)</f>
        <v>#REF!</v>
      </c>
      <c r="BM6125" s="177" t="s">
        <v>11211</v>
      </c>
      <c r="BN6125" s="177" t="s">
        <v>657</v>
      </c>
      <c r="BO6125" s="177" t="s">
        <v>6108</v>
      </c>
      <c r="BU6125" s="177" t="s">
        <v>11211</v>
      </c>
      <c r="BV6125" s="177" t="s">
        <v>657</v>
      </c>
      <c r="BW6125" s="177" t="s">
        <v>6108</v>
      </c>
    </row>
    <row r="6126" spans="51:75" x14ac:dyDescent="0.3">
      <c r="AY6126" s="226" t="e">
        <f>VLOOKUP(C6126,#REF!, 2,FALSE)</f>
        <v>#REF!</v>
      </c>
      <c r="BM6126" s="177" t="s">
        <v>1998</v>
      </c>
      <c r="BN6126" s="177" t="s">
        <v>705</v>
      </c>
      <c r="BO6126" s="177" t="s">
        <v>4280</v>
      </c>
      <c r="BU6126" s="177" t="s">
        <v>1998</v>
      </c>
      <c r="BV6126" s="177" t="s">
        <v>705</v>
      </c>
      <c r="BW6126" s="177" t="s">
        <v>4280</v>
      </c>
    </row>
    <row r="6127" spans="51:75" x14ac:dyDescent="0.3">
      <c r="AY6127" s="226" t="e">
        <f>VLOOKUP(C6127,#REF!, 2,FALSE)</f>
        <v>#REF!</v>
      </c>
      <c r="BM6127" s="177" t="s">
        <v>11212</v>
      </c>
      <c r="BN6127" s="177" t="s">
        <v>3005</v>
      </c>
      <c r="BO6127" s="177" t="s">
        <v>10370</v>
      </c>
      <c r="BU6127" s="177" t="s">
        <v>11212</v>
      </c>
      <c r="BV6127" s="177" t="s">
        <v>3005</v>
      </c>
      <c r="BW6127" s="177" t="s">
        <v>10370</v>
      </c>
    </row>
    <row r="6128" spans="51:75" x14ac:dyDescent="0.3">
      <c r="AY6128" s="226" t="e">
        <f>VLOOKUP(C6128,#REF!, 2,FALSE)</f>
        <v>#REF!</v>
      </c>
      <c r="BM6128" s="177" t="s">
        <v>382</v>
      </c>
      <c r="BN6128" s="177" t="s">
        <v>1272</v>
      </c>
      <c r="BO6128" s="177" t="s">
        <v>11213</v>
      </c>
      <c r="BU6128" s="177" t="s">
        <v>382</v>
      </c>
      <c r="BV6128" s="177" t="s">
        <v>1272</v>
      </c>
      <c r="BW6128" s="177" t="s">
        <v>11213</v>
      </c>
    </row>
    <row r="6129" spans="51:75" x14ac:dyDescent="0.3">
      <c r="AY6129" s="226" t="e">
        <f>VLOOKUP(C6129,#REF!, 2,FALSE)</f>
        <v>#REF!</v>
      </c>
      <c r="BM6129" s="177" t="s">
        <v>11214</v>
      </c>
      <c r="BN6129" s="177" t="s">
        <v>16979</v>
      </c>
      <c r="BO6129" s="177" t="s">
        <v>11215</v>
      </c>
      <c r="BU6129" s="177" t="s">
        <v>11214</v>
      </c>
      <c r="BV6129" s="177" t="s">
        <v>16979</v>
      </c>
      <c r="BW6129" s="177" t="s">
        <v>11215</v>
      </c>
    </row>
    <row r="6130" spans="51:75" x14ac:dyDescent="0.3">
      <c r="AY6130" s="226" t="e">
        <f>VLOOKUP(C6130,#REF!, 2,FALSE)</f>
        <v>#REF!</v>
      </c>
      <c r="BM6130" s="177" t="s">
        <v>11216</v>
      </c>
      <c r="BN6130" s="177" t="s">
        <v>16979</v>
      </c>
      <c r="BO6130" s="177" t="s">
        <v>2983</v>
      </c>
      <c r="BU6130" s="177" t="s">
        <v>11216</v>
      </c>
      <c r="BV6130" s="177" t="s">
        <v>16979</v>
      </c>
      <c r="BW6130" s="177" t="s">
        <v>2983</v>
      </c>
    </row>
    <row r="6131" spans="51:75" x14ac:dyDescent="0.3">
      <c r="AY6131" s="226" t="e">
        <f>VLOOKUP(C6131,#REF!, 2,FALSE)</f>
        <v>#REF!</v>
      </c>
      <c r="BM6131" s="177" t="s">
        <v>11217</v>
      </c>
      <c r="BN6131" s="177" t="s">
        <v>16979</v>
      </c>
      <c r="BO6131" s="177" t="s">
        <v>4764</v>
      </c>
      <c r="BU6131" s="177" t="s">
        <v>11217</v>
      </c>
      <c r="BV6131" s="177" t="s">
        <v>16979</v>
      </c>
      <c r="BW6131" s="177" t="s">
        <v>4764</v>
      </c>
    </row>
    <row r="6132" spans="51:75" x14ac:dyDescent="0.3">
      <c r="AY6132" s="226" t="e">
        <f>VLOOKUP(C6132,#REF!, 2,FALSE)</f>
        <v>#REF!</v>
      </c>
      <c r="BM6132" s="177" t="s">
        <v>11218</v>
      </c>
      <c r="BN6132" s="177" t="s">
        <v>636</v>
      </c>
      <c r="BO6132" s="177" t="s">
        <v>2983</v>
      </c>
      <c r="BU6132" s="177" t="s">
        <v>11218</v>
      </c>
      <c r="BV6132" s="177" t="s">
        <v>636</v>
      </c>
      <c r="BW6132" s="177" t="s">
        <v>2983</v>
      </c>
    </row>
    <row r="6133" spans="51:75" x14ac:dyDescent="0.3">
      <c r="AY6133" s="226" t="e">
        <f>VLOOKUP(C6133,#REF!, 2,FALSE)</f>
        <v>#REF!</v>
      </c>
      <c r="BM6133" s="177" t="s">
        <v>1999</v>
      </c>
      <c r="BN6133" s="177" t="s">
        <v>636</v>
      </c>
      <c r="BO6133" s="177" t="s">
        <v>1127</v>
      </c>
      <c r="BU6133" s="177" t="s">
        <v>1999</v>
      </c>
      <c r="BV6133" s="177" t="s">
        <v>636</v>
      </c>
      <c r="BW6133" s="177" t="s">
        <v>1127</v>
      </c>
    </row>
    <row r="6134" spans="51:75" x14ac:dyDescent="0.3">
      <c r="AY6134" s="226" t="e">
        <f>VLOOKUP(C6134,#REF!, 2,FALSE)</f>
        <v>#REF!</v>
      </c>
      <c r="BM6134" s="177" t="s">
        <v>11219</v>
      </c>
      <c r="BN6134" s="177" t="s">
        <v>636</v>
      </c>
      <c r="BO6134" s="177" t="s">
        <v>844</v>
      </c>
      <c r="BU6134" s="177" t="s">
        <v>11219</v>
      </c>
      <c r="BV6134" s="177" t="s">
        <v>636</v>
      </c>
      <c r="BW6134" s="177" t="s">
        <v>844</v>
      </c>
    </row>
    <row r="6135" spans="51:75" x14ac:dyDescent="0.3">
      <c r="AY6135" s="226" t="e">
        <f>VLOOKUP(C6135,#REF!, 2,FALSE)</f>
        <v>#REF!</v>
      </c>
      <c r="BM6135" s="177" t="s">
        <v>383</v>
      </c>
      <c r="BN6135" s="177" t="s">
        <v>841</v>
      </c>
      <c r="BO6135" s="177" t="s">
        <v>2884</v>
      </c>
      <c r="BU6135" s="177" t="s">
        <v>383</v>
      </c>
      <c r="BV6135" s="177" t="s">
        <v>841</v>
      </c>
      <c r="BW6135" s="177" t="s">
        <v>2884</v>
      </c>
    </row>
    <row r="6136" spans="51:75" x14ac:dyDescent="0.3">
      <c r="AY6136" s="226" t="e">
        <f>VLOOKUP(C6136,#REF!, 2,FALSE)</f>
        <v>#REF!</v>
      </c>
      <c r="BM6136" s="177" t="s">
        <v>384</v>
      </c>
      <c r="BN6136" s="177" t="s">
        <v>662</v>
      </c>
      <c r="BO6136" s="177" t="s">
        <v>3074</v>
      </c>
      <c r="BU6136" s="177" t="s">
        <v>384</v>
      </c>
      <c r="BV6136" s="177" t="s">
        <v>662</v>
      </c>
      <c r="BW6136" s="177" t="s">
        <v>3074</v>
      </c>
    </row>
    <row r="6137" spans="51:75" x14ac:dyDescent="0.3">
      <c r="AY6137" s="226" t="e">
        <f>VLOOKUP(C6137,#REF!, 2,FALSE)</f>
        <v>#REF!</v>
      </c>
      <c r="BM6137" s="177" t="s">
        <v>11221</v>
      </c>
      <c r="BN6137" s="177" t="s">
        <v>662</v>
      </c>
      <c r="BO6137" s="177" t="s">
        <v>7958</v>
      </c>
      <c r="BU6137" s="177" t="s">
        <v>11221</v>
      </c>
      <c r="BV6137" s="177" t="s">
        <v>662</v>
      </c>
      <c r="BW6137" s="177" t="s">
        <v>7958</v>
      </c>
    </row>
    <row r="6138" spans="51:75" x14ac:dyDescent="0.3">
      <c r="AY6138" s="226" t="e">
        <f>VLOOKUP(C6138,#REF!, 2,FALSE)</f>
        <v>#REF!</v>
      </c>
      <c r="BM6138" s="177" t="s">
        <v>11223</v>
      </c>
      <c r="BN6138" s="177" t="s">
        <v>662</v>
      </c>
      <c r="BO6138" s="177" t="s">
        <v>11224</v>
      </c>
      <c r="BU6138" s="177" t="s">
        <v>11223</v>
      </c>
      <c r="BV6138" s="177" t="s">
        <v>662</v>
      </c>
      <c r="BW6138" s="177" t="s">
        <v>11224</v>
      </c>
    </row>
    <row r="6139" spans="51:75" x14ac:dyDescent="0.3">
      <c r="AY6139" s="226" t="e">
        <f>VLOOKUP(C6139,#REF!, 2,FALSE)</f>
        <v>#REF!</v>
      </c>
      <c r="BM6139" s="177" t="s">
        <v>11225</v>
      </c>
      <c r="BN6139" s="177" t="s">
        <v>613</v>
      </c>
      <c r="BO6139" s="177" t="s">
        <v>6918</v>
      </c>
      <c r="BU6139" s="177" t="s">
        <v>11225</v>
      </c>
      <c r="BV6139" s="177" t="s">
        <v>613</v>
      </c>
      <c r="BW6139" s="177" t="s">
        <v>6918</v>
      </c>
    </row>
    <row r="6140" spans="51:75" x14ac:dyDescent="0.3">
      <c r="AY6140" s="226" t="e">
        <f>VLOOKUP(C6140,#REF!, 2,FALSE)</f>
        <v>#REF!</v>
      </c>
      <c r="BM6140" s="177" t="s">
        <v>426</v>
      </c>
      <c r="BN6140" s="177" t="s">
        <v>639</v>
      </c>
      <c r="BO6140" s="177" t="s">
        <v>3526</v>
      </c>
      <c r="BU6140" s="177" t="s">
        <v>426</v>
      </c>
      <c r="BV6140" s="177" t="s">
        <v>639</v>
      </c>
      <c r="BW6140" s="177" t="s">
        <v>3526</v>
      </c>
    </row>
    <row r="6141" spans="51:75" x14ac:dyDescent="0.3">
      <c r="AY6141" s="226" t="e">
        <f>VLOOKUP(C6141,#REF!, 2,FALSE)</f>
        <v>#REF!</v>
      </c>
      <c r="BM6141" s="177" t="s">
        <v>2000</v>
      </c>
      <c r="BN6141" s="177" t="s">
        <v>626</v>
      </c>
      <c r="BO6141" s="177" t="s">
        <v>1381</v>
      </c>
      <c r="BU6141" s="177" t="s">
        <v>2000</v>
      </c>
      <c r="BV6141" s="177" t="s">
        <v>626</v>
      </c>
      <c r="BW6141" s="177" t="s">
        <v>1381</v>
      </c>
    </row>
    <row r="6142" spans="51:75" x14ac:dyDescent="0.3">
      <c r="AY6142" s="226" t="e">
        <f>VLOOKUP(C6142,#REF!, 2,FALSE)</f>
        <v>#REF!</v>
      </c>
      <c r="BM6142" s="177" t="s">
        <v>11226</v>
      </c>
      <c r="BN6142" s="177" t="s">
        <v>2983</v>
      </c>
      <c r="BO6142" s="177" t="s">
        <v>2983</v>
      </c>
      <c r="BU6142" s="177" t="s">
        <v>11226</v>
      </c>
      <c r="BV6142" s="177" t="s">
        <v>2983</v>
      </c>
      <c r="BW6142" s="177" t="s">
        <v>2983</v>
      </c>
    </row>
    <row r="6143" spans="51:75" x14ac:dyDescent="0.3">
      <c r="AY6143" s="226" t="e">
        <f>VLOOKUP(C6143,#REF!, 2,FALSE)</f>
        <v>#REF!</v>
      </c>
      <c r="BM6143" s="177" t="s">
        <v>11227</v>
      </c>
      <c r="BN6143" s="177" t="s">
        <v>849</v>
      </c>
      <c r="BO6143" s="177" t="s">
        <v>11228</v>
      </c>
      <c r="BU6143" s="177" t="s">
        <v>11227</v>
      </c>
      <c r="BV6143" s="177" t="s">
        <v>849</v>
      </c>
      <c r="BW6143" s="177" t="s">
        <v>11228</v>
      </c>
    </row>
    <row r="6144" spans="51:75" x14ac:dyDescent="0.3">
      <c r="AY6144" s="226" t="e">
        <f>VLOOKUP(C6144,#REF!, 2,FALSE)</f>
        <v>#REF!</v>
      </c>
      <c r="BM6144" s="177" t="s">
        <v>11229</v>
      </c>
      <c r="BN6144" s="177" t="s">
        <v>3005</v>
      </c>
      <c r="BO6144" s="177" t="s">
        <v>11230</v>
      </c>
      <c r="BU6144" s="177" t="s">
        <v>11229</v>
      </c>
      <c r="BV6144" s="177" t="s">
        <v>3005</v>
      </c>
      <c r="BW6144" s="177" t="s">
        <v>11230</v>
      </c>
    </row>
    <row r="6145" spans="51:75" x14ac:dyDescent="0.3">
      <c r="AY6145" s="226" t="e">
        <f>VLOOKUP(C6145,#REF!, 2,FALSE)</f>
        <v>#REF!</v>
      </c>
      <c r="BM6145" s="177" t="s">
        <v>11231</v>
      </c>
      <c r="BN6145" s="177" t="s">
        <v>849</v>
      </c>
      <c r="BO6145" s="177" t="s">
        <v>3916</v>
      </c>
      <c r="BU6145" s="177" t="s">
        <v>11231</v>
      </c>
      <c r="BV6145" s="177" t="s">
        <v>849</v>
      </c>
      <c r="BW6145" s="177" t="s">
        <v>3916</v>
      </c>
    </row>
    <row r="6146" spans="51:75" x14ac:dyDescent="0.3">
      <c r="AY6146" s="226" t="e">
        <f>VLOOKUP(C6146,#REF!, 2,FALSE)</f>
        <v>#REF!</v>
      </c>
      <c r="BM6146" s="177" t="s">
        <v>11232</v>
      </c>
      <c r="BN6146" s="177" t="s">
        <v>16979</v>
      </c>
      <c r="BO6146" s="177" t="s">
        <v>11233</v>
      </c>
      <c r="BU6146" s="177" t="s">
        <v>11232</v>
      </c>
      <c r="BV6146" s="177" t="s">
        <v>16979</v>
      </c>
      <c r="BW6146" s="177" t="s">
        <v>11233</v>
      </c>
    </row>
    <row r="6147" spans="51:75" x14ac:dyDescent="0.3">
      <c r="AY6147" s="226" t="e">
        <f>VLOOKUP(C6147,#REF!, 2,FALSE)</f>
        <v>#REF!</v>
      </c>
      <c r="BM6147" s="177" t="s">
        <v>11234</v>
      </c>
      <c r="BN6147" s="177" t="s">
        <v>2979</v>
      </c>
      <c r="BO6147" s="177" t="s">
        <v>1591</v>
      </c>
      <c r="BU6147" s="177" t="s">
        <v>11234</v>
      </c>
      <c r="BV6147" s="177" t="s">
        <v>2979</v>
      </c>
      <c r="BW6147" s="177" t="s">
        <v>1591</v>
      </c>
    </row>
    <row r="6148" spans="51:75" x14ac:dyDescent="0.3">
      <c r="AY6148" s="226" t="e">
        <f>VLOOKUP(C6148,#REF!, 2,FALSE)</f>
        <v>#REF!</v>
      </c>
      <c r="BM6148" s="177" t="s">
        <v>11235</v>
      </c>
      <c r="BN6148" s="177" t="s">
        <v>1139</v>
      </c>
      <c r="BO6148" s="177" t="s">
        <v>4860</v>
      </c>
      <c r="BU6148" s="177" t="s">
        <v>11235</v>
      </c>
      <c r="BV6148" s="177" t="s">
        <v>1139</v>
      </c>
      <c r="BW6148" s="177" t="s">
        <v>4860</v>
      </c>
    </row>
    <row r="6149" spans="51:75" x14ac:dyDescent="0.3">
      <c r="AY6149" s="226" t="e">
        <f>VLOOKUP(C6149,#REF!, 2,FALSE)</f>
        <v>#REF!</v>
      </c>
      <c r="BM6149" s="177" t="s">
        <v>11236</v>
      </c>
      <c r="BN6149" s="177" t="s">
        <v>771</v>
      </c>
      <c r="BO6149" s="177" t="s">
        <v>11237</v>
      </c>
      <c r="BU6149" s="177" t="s">
        <v>11236</v>
      </c>
      <c r="BV6149" s="177" t="s">
        <v>771</v>
      </c>
      <c r="BW6149" s="177" t="s">
        <v>11237</v>
      </c>
    </row>
    <row r="6150" spans="51:75" x14ac:dyDescent="0.3">
      <c r="AY6150" s="226" t="e">
        <f>VLOOKUP(C6150,#REF!, 2,FALSE)</f>
        <v>#REF!</v>
      </c>
      <c r="BM6150" s="177" t="s">
        <v>11238</v>
      </c>
      <c r="BN6150" s="177" t="s">
        <v>16979</v>
      </c>
      <c r="BO6150" s="177" t="s">
        <v>11239</v>
      </c>
      <c r="BU6150" s="177" t="s">
        <v>11238</v>
      </c>
      <c r="BV6150" s="177" t="s">
        <v>16979</v>
      </c>
      <c r="BW6150" s="177" t="s">
        <v>11239</v>
      </c>
    </row>
    <row r="6151" spans="51:75" x14ac:dyDescent="0.3">
      <c r="AY6151" s="226" t="e">
        <f>VLOOKUP(C6151,#REF!, 2,FALSE)</f>
        <v>#REF!</v>
      </c>
      <c r="BM6151" s="177" t="s">
        <v>11240</v>
      </c>
      <c r="BN6151" s="177" t="s">
        <v>612</v>
      </c>
      <c r="BO6151" s="177" t="s">
        <v>11241</v>
      </c>
      <c r="BU6151" s="177" t="s">
        <v>11240</v>
      </c>
      <c r="BV6151" s="177" t="s">
        <v>612</v>
      </c>
      <c r="BW6151" s="177" t="s">
        <v>11241</v>
      </c>
    </row>
    <row r="6152" spans="51:75" x14ac:dyDescent="0.3">
      <c r="AY6152" s="226" t="e">
        <f>VLOOKUP(C6152,#REF!, 2,FALSE)</f>
        <v>#REF!</v>
      </c>
      <c r="BM6152" s="177" t="s">
        <v>11242</v>
      </c>
      <c r="BN6152" s="177" t="s">
        <v>631</v>
      </c>
      <c r="BO6152" s="177" t="s">
        <v>770</v>
      </c>
      <c r="BU6152" s="177" t="s">
        <v>11242</v>
      </c>
      <c r="BV6152" s="177" t="s">
        <v>631</v>
      </c>
      <c r="BW6152" s="177" t="s">
        <v>770</v>
      </c>
    </row>
    <row r="6153" spans="51:75" x14ac:dyDescent="0.3">
      <c r="AY6153" s="226" t="e">
        <f>VLOOKUP(C6153,#REF!, 2,FALSE)</f>
        <v>#REF!</v>
      </c>
      <c r="BM6153" s="177" t="s">
        <v>11243</v>
      </c>
      <c r="BN6153" s="177" t="s">
        <v>775</v>
      </c>
      <c r="BO6153" s="177" t="s">
        <v>10413</v>
      </c>
      <c r="BU6153" s="177" t="s">
        <v>11243</v>
      </c>
      <c r="BV6153" s="177" t="s">
        <v>775</v>
      </c>
      <c r="BW6153" s="177" t="s">
        <v>10413</v>
      </c>
    </row>
    <row r="6154" spans="51:75" x14ac:dyDescent="0.3">
      <c r="AY6154" s="226" t="e">
        <f>VLOOKUP(C6154,#REF!, 2,FALSE)</f>
        <v>#REF!</v>
      </c>
      <c r="BM6154" s="177" t="s">
        <v>2001</v>
      </c>
      <c r="BN6154" s="177" t="s">
        <v>803</v>
      </c>
      <c r="BO6154" s="177" t="s">
        <v>7176</v>
      </c>
      <c r="BU6154" s="177" t="s">
        <v>2001</v>
      </c>
      <c r="BV6154" s="177" t="s">
        <v>803</v>
      </c>
      <c r="BW6154" s="177" t="s">
        <v>7176</v>
      </c>
    </row>
    <row r="6155" spans="51:75" x14ac:dyDescent="0.3">
      <c r="AY6155" s="226" t="e">
        <f>VLOOKUP(C6155,#REF!, 2,FALSE)</f>
        <v>#REF!</v>
      </c>
      <c r="BM6155" s="177" t="s">
        <v>11244</v>
      </c>
      <c r="BN6155" s="177" t="s">
        <v>621</v>
      </c>
      <c r="BO6155" s="177" t="s">
        <v>718</v>
      </c>
      <c r="BU6155" s="177" t="s">
        <v>11244</v>
      </c>
      <c r="BV6155" s="177" t="s">
        <v>621</v>
      </c>
      <c r="BW6155" s="177" t="s">
        <v>718</v>
      </c>
    </row>
    <row r="6156" spans="51:75" x14ac:dyDescent="0.3">
      <c r="AY6156" s="226" t="e">
        <f>VLOOKUP(C6156,#REF!, 2,FALSE)</f>
        <v>#REF!</v>
      </c>
      <c r="BM6156" s="177" t="s">
        <v>11245</v>
      </c>
      <c r="BN6156" s="177" t="s">
        <v>631</v>
      </c>
      <c r="BO6156" s="177" t="s">
        <v>770</v>
      </c>
      <c r="BU6156" s="177" t="s">
        <v>11245</v>
      </c>
      <c r="BV6156" s="177" t="s">
        <v>631</v>
      </c>
      <c r="BW6156" s="177" t="s">
        <v>770</v>
      </c>
    </row>
    <row r="6157" spans="51:75" x14ac:dyDescent="0.3">
      <c r="AY6157" s="226" t="e">
        <f>VLOOKUP(C6157,#REF!, 2,FALSE)</f>
        <v>#REF!</v>
      </c>
      <c r="BM6157" s="177" t="s">
        <v>11246</v>
      </c>
      <c r="BN6157" s="177" t="s">
        <v>696</v>
      </c>
      <c r="BO6157" s="177" t="s">
        <v>1201</v>
      </c>
      <c r="BU6157" s="177" t="s">
        <v>11246</v>
      </c>
      <c r="BV6157" s="177" t="s">
        <v>696</v>
      </c>
      <c r="BW6157" s="177" t="s">
        <v>1201</v>
      </c>
    </row>
    <row r="6158" spans="51:75" x14ac:dyDescent="0.3">
      <c r="AY6158" s="226" t="e">
        <f>VLOOKUP(C6158,#REF!, 2,FALSE)</f>
        <v>#REF!</v>
      </c>
      <c r="BM6158" s="177" t="s">
        <v>11247</v>
      </c>
      <c r="BN6158" s="177" t="s">
        <v>631</v>
      </c>
      <c r="BO6158" s="177" t="s">
        <v>770</v>
      </c>
      <c r="BU6158" s="177" t="s">
        <v>11247</v>
      </c>
      <c r="BV6158" s="177" t="s">
        <v>631</v>
      </c>
      <c r="BW6158" s="177" t="s">
        <v>770</v>
      </c>
    </row>
    <row r="6159" spans="51:75" x14ac:dyDescent="0.3">
      <c r="AY6159" s="226" t="e">
        <f>VLOOKUP(C6159,#REF!, 2,FALSE)</f>
        <v>#REF!</v>
      </c>
      <c r="BM6159" s="177" t="s">
        <v>11248</v>
      </c>
      <c r="BN6159" s="177" t="s">
        <v>631</v>
      </c>
      <c r="BO6159" s="177" t="s">
        <v>770</v>
      </c>
      <c r="BU6159" s="177" t="s">
        <v>11248</v>
      </c>
      <c r="BV6159" s="177" t="s">
        <v>631</v>
      </c>
      <c r="BW6159" s="177" t="s">
        <v>770</v>
      </c>
    </row>
    <row r="6160" spans="51:75" x14ac:dyDescent="0.3">
      <c r="AY6160" s="226" t="e">
        <f>VLOOKUP(C6160,#REF!, 2,FALSE)</f>
        <v>#REF!</v>
      </c>
      <c r="BM6160" s="177" t="s">
        <v>11250</v>
      </c>
      <c r="BN6160" s="177" t="s">
        <v>613</v>
      </c>
      <c r="BO6160" s="177" t="s">
        <v>1201</v>
      </c>
      <c r="BU6160" s="177" t="s">
        <v>11250</v>
      </c>
      <c r="BV6160" s="177" t="s">
        <v>613</v>
      </c>
      <c r="BW6160" s="177" t="s">
        <v>1201</v>
      </c>
    </row>
    <row r="6161" spans="51:75" x14ac:dyDescent="0.3">
      <c r="AY6161" s="226" t="e">
        <f>VLOOKUP(C6161,#REF!, 2,FALSE)</f>
        <v>#REF!</v>
      </c>
      <c r="BM6161" s="177" t="s">
        <v>11251</v>
      </c>
      <c r="BN6161" s="177" t="s">
        <v>631</v>
      </c>
      <c r="BO6161" s="177" t="s">
        <v>9357</v>
      </c>
      <c r="BU6161" s="177" t="s">
        <v>11251</v>
      </c>
      <c r="BV6161" s="177" t="s">
        <v>631</v>
      </c>
      <c r="BW6161" s="177" t="s">
        <v>9357</v>
      </c>
    </row>
    <row r="6162" spans="51:75" x14ac:dyDescent="0.3">
      <c r="AY6162" s="226" t="e">
        <f>VLOOKUP(C6162,#REF!, 2,FALSE)</f>
        <v>#REF!</v>
      </c>
      <c r="BM6162" s="177" t="s">
        <v>11252</v>
      </c>
      <c r="BN6162" s="177" t="s">
        <v>771</v>
      </c>
      <c r="BO6162" s="177" t="s">
        <v>11253</v>
      </c>
      <c r="BU6162" s="177" t="s">
        <v>11252</v>
      </c>
      <c r="BV6162" s="177" t="s">
        <v>771</v>
      </c>
      <c r="BW6162" s="177" t="s">
        <v>11253</v>
      </c>
    </row>
    <row r="6163" spans="51:75" x14ac:dyDescent="0.3">
      <c r="AY6163" s="226" t="e">
        <f>VLOOKUP(C6163,#REF!, 2,FALSE)</f>
        <v>#REF!</v>
      </c>
      <c r="BM6163" s="177" t="s">
        <v>11254</v>
      </c>
      <c r="BN6163" s="177" t="s">
        <v>639</v>
      </c>
      <c r="BO6163" s="177" t="s">
        <v>7744</v>
      </c>
      <c r="BU6163" s="177" t="s">
        <v>11254</v>
      </c>
      <c r="BV6163" s="177" t="s">
        <v>639</v>
      </c>
      <c r="BW6163" s="177" t="s">
        <v>7744</v>
      </c>
    </row>
    <row r="6164" spans="51:75" x14ac:dyDescent="0.3">
      <c r="AY6164" s="226" t="e">
        <f>VLOOKUP(C6164,#REF!, 2,FALSE)</f>
        <v>#REF!</v>
      </c>
      <c r="BM6164" s="177" t="s">
        <v>2002</v>
      </c>
      <c r="BN6164" s="177" t="s">
        <v>731</v>
      </c>
      <c r="BO6164" s="177" t="s">
        <v>1492</v>
      </c>
      <c r="BU6164" s="177" t="s">
        <v>2002</v>
      </c>
      <c r="BV6164" s="177" t="s">
        <v>731</v>
      </c>
      <c r="BW6164" s="177" t="s">
        <v>1492</v>
      </c>
    </row>
    <row r="6165" spans="51:75" x14ac:dyDescent="0.3">
      <c r="AY6165" s="226" t="e">
        <f>VLOOKUP(C6165,#REF!, 2,FALSE)</f>
        <v>#REF!</v>
      </c>
      <c r="BM6165" s="177" t="s">
        <v>11255</v>
      </c>
      <c r="BN6165" s="177" t="s">
        <v>1139</v>
      </c>
      <c r="BO6165" s="177" t="s">
        <v>2983</v>
      </c>
      <c r="BU6165" s="177" t="s">
        <v>11255</v>
      </c>
      <c r="BV6165" s="177" t="s">
        <v>1139</v>
      </c>
      <c r="BW6165" s="177" t="s">
        <v>2983</v>
      </c>
    </row>
    <row r="6166" spans="51:75" x14ac:dyDescent="0.3">
      <c r="AY6166" s="226" t="e">
        <f>VLOOKUP(C6166,#REF!, 2,FALSE)</f>
        <v>#REF!</v>
      </c>
      <c r="BM6166" s="177" t="s">
        <v>11256</v>
      </c>
      <c r="BN6166" s="177" t="s">
        <v>16979</v>
      </c>
      <c r="BO6166" s="177" t="s">
        <v>7696</v>
      </c>
      <c r="BU6166" s="177" t="s">
        <v>11256</v>
      </c>
      <c r="BV6166" s="177" t="s">
        <v>16979</v>
      </c>
      <c r="BW6166" s="177" t="s">
        <v>7696</v>
      </c>
    </row>
    <row r="6167" spans="51:75" x14ac:dyDescent="0.3">
      <c r="AY6167" s="226" t="e">
        <f>VLOOKUP(C6167,#REF!, 2,FALSE)</f>
        <v>#REF!</v>
      </c>
      <c r="BM6167" s="177" t="s">
        <v>11257</v>
      </c>
      <c r="BN6167" s="177" t="s">
        <v>658</v>
      </c>
      <c r="BO6167" s="177" t="s">
        <v>6298</v>
      </c>
      <c r="BU6167" s="177" t="s">
        <v>11257</v>
      </c>
      <c r="BV6167" s="177" t="s">
        <v>658</v>
      </c>
      <c r="BW6167" s="177" t="s">
        <v>6298</v>
      </c>
    </row>
    <row r="6168" spans="51:75" x14ac:dyDescent="0.3">
      <c r="AY6168" s="226" t="e">
        <f>VLOOKUP(C6168,#REF!, 2,FALSE)</f>
        <v>#REF!</v>
      </c>
      <c r="BM6168" s="177" t="s">
        <v>11258</v>
      </c>
      <c r="BN6168" s="177" t="s">
        <v>3005</v>
      </c>
      <c r="BO6168" s="177" t="s">
        <v>6702</v>
      </c>
      <c r="BU6168" s="177" t="s">
        <v>11258</v>
      </c>
      <c r="BV6168" s="177" t="s">
        <v>3005</v>
      </c>
      <c r="BW6168" s="177" t="s">
        <v>6702</v>
      </c>
    </row>
    <row r="6169" spans="51:75" x14ac:dyDescent="0.3">
      <c r="AY6169" s="226" t="e">
        <f>VLOOKUP(C6169,#REF!, 2,FALSE)</f>
        <v>#REF!</v>
      </c>
      <c r="BM6169" s="177" t="s">
        <v>2003</v>
      </c>
      <c r="BN6169" s="177" t="s">
        <v>16979</v>
      </c>
      <c r="BO6169" s="177" t="s">
        <v>1748</v>
      </c>
      <c r="BU6169" s="177" t="s">
        <v>2003</v>
      </c>
      <c r="BV6169" s="177" t="s">
        <v>16979</v>
      </c>
      <c r="BW6169" s="177" t="s">
        <v>1748</v>
      </c>
    </row>
    <row r="6170" spans="51:75" x14ac:dyDescent="0.3">
      <c r="AY6170" s="226" t="e">
        <f>VLOOKUP(C6170,#REF!, 2,FALSE)</f>
        <v>#REF!</v>
      </c>
      <c r="BM6170" s="177" t="s">
        <v>11259</v>
      </c>
      <c r="BN6170" s="177" t="s">
        <v>631</v>
      </c>
      <c r="BO6170" s="177" t="s">
        <v>770</v>
      </c>
      <c r="BU6170" s="177" t="s">
        <v>11259</v>
      </c>
      <c r="BV6170" s="177" t="s">
        <v>631</v>
      </c>
      <c r="BW6170" s="177" t="s">
        <v>770</v>
      </c>
    </row>
    <row r="6171" spans="51:75" x14ac:dyDescent="0.3">
      <c r="AY6171" s="226" t="e">
        <f>VLOOKUP(C6171,#REF!, 2,FALSE)</f>
        <v>#REF!</v>
      </c>
      <c r="BM6171" s="177" t="s">
        <v>11260</v>
      </c>
      <c r="BN6171" s="177" t="s">
        <v>1272</v>
      </c>
      <c r="BO6171" s="177" t="s">
        <v>4530</v>
      </c>
      <c r="BU6171" s="177" t="s">
        <v>11260</v>
      </c>
      <c r="BV6171" s="177" t="s">
        <v>1272</v>
      </c>
      <c r="BW6171" s="177" t="s">
        <v>4530</v>
      </c>
    </row>
    <row r="6172" spans="51:75" x14ac:dyDescent="0.3">
      <c r="AY6172" s="226" t="e">
        <f>VLOOKUP(C6172,#REF!, 2,FALSE)</f>
        <v>#REF!</v>
      </c>
      <c r="BM6172" s="177" t="s">
        <v>11261</v>
      </c>
      <c r="BN6172" s="177" t="s">
        <v>778</v>
      </c>
      <c r="BO6172" s="177" t="s">
        <v>2983</v>
      </c>
      <c r="BU6172" s="177" t="s">
        <v>11261</v>
      </c>
      <c r="BV6172" s="177" t="s">
        <v>778</v>
      </c>
      <c r="BW6172" s="177" t="s">
        <v>2983</v>
      </c>
    </row>
    <row r="6173" spans="51:75" x14ac:dyDescent="0.3">
      <c r="AY6173" s="226" t="e">
        <f>VLOOKUP(C6173,#REF!, 2,FALSE)</f>
        <v>#REF!</v>
      </c>
      <c r="BM6173" s="177" t="s">
        <v>427</v>
      </c>
      <c r="BN6173" s="177" t="s">
        <v>2423</v>
      </c>
      <c r="BO6173" s="177" t="s">
        <v>1397</v>
      </c>
      <c r="BU6173" s="177" t="s">
        <v>427</v>
      </c>
      <c r="BV6173" s="177" t="s">
        <v>2423</v>
      </c>
      <c r="BW6173" s="177" t="s">
        <v>1397</v>
      </c>
    </row>
    <row r="6174" spans="51:75" x14ac:dyDescent="0.3">
      <c r="AY6174" s="226" t="e">
        <f>VLOOKUP(C6174,#REF!, 2,FALSE)</f>
        <v>#REF!</v>
      </c>
      <c r="BM6174" s="177" t="s">
        <v>11263</v>
      </c>
      <c r="BN6174" s="177" t="s">
        <v>636</v>
      </c>
      <c r="BO6174" s="177" t="s">
        <v>770</v>
      </c>
      <c r="BU6174" s="177" t="s">
        <v>11263</v>
      </c>
      <c r="BV6174" s="177" t="s">
        <v>636</v>
      </c>
      <c r="BW6174" s="177" t="s">
        <v>770</v>
      </c>
    </row>
    <row r="6175" spans="51:75" x14ac:dyDescent="0.3">
      <c r="AY6175" s="226" t="e">
        <f>VLOOKUP(C6175,#REF!, 2,FALSE)</f>
        <v>#REF!</v>
      </c>
      <c r="BM6175" s="177" t="s">
        <v>11264</v>
      </c>
      <c r="BN6175" s="177" t="s">
        <v>810</v>
      </c>
      <c r="BO6175" s="177" t="s">
        <v>3772</v>
      </c>
      <c r="BU6175" s="177" t="s">
        <v>11264</v>
      </c>
      <c r="BV6175" s="177" t="s">
        <v>810</v>
      </c>
      <c r="BW6175" s="177" t="s">
        <v>3772</v>
      </c>
    </row>
    <row r="6176" spans="51:75" x14ac:dyDescent="0.3">
      <c r="AY6176" s="226" t="e">
        <f>VLOOKUP(C6176,#REF!, 2,FALSE)</f>
        <v>#REF!</v>
      </c>
      <c r="BM6176" s="177" t="s">
        <v>11265</v>
      </c>
      <c r="BN6176" s="177" t="s">
        <v>631</v>
      </c>
      <c r="BO6176" s="177" t="s">
        <v>770</v>
      </c>
      <c r="BU6176" s="177" t="s">
        <v>11265</v>
      </c>
      <c r="BV6176" s="177" t="s">
        <v>631</v>
      </c>
      <c r="BW6176" s="177" t="s">
        <v>770</v>
      </c>
    </row>
    <row r="6177" spans="51:75" x14ac:dyDescent="0.3">
      <c r="AY6177" s="226" t="e">
        <f>VLOOKUP(C6177,#REF!, 2,FALSE)</f>
        <v>#REF!</v>
      </c>
      <c r="BM6177" s="177" t="s">
        <v>11266</v>
      </c>
      <c r="BN6177" s="177" t="s">
        <v>794</v>
      </c>
      <c r="BO6177" s="177" t="s">
        <v>2360</v>
      </c>
      <c r="BU6177" s="177" t="s">
        <v>11266</v>
      </c>
      <c r="BV6177" s="177" t="s">
        <v>794</v>
      </c>
      <c r="BW6177" s="177" t="s">
        <v>2360</v>
      </c>
    </row>
    <row r="6178" spans="51:75" x14ac:dyDescent="0.3">
      <c r="AY6178" s="226" t="e">
        <f>VLOOKUP(C6178,#REF!, 2,FALSE)</f>
        <v>#REF!</v>
      </c>
      <c r="BM6178" s="177" t="s">
        <v>385</v>
      </c>
      <c r="BN6178" s="177" t="s">
        <v>940</v>
      </c>
      <c r="BO6178" s="177" t="s">
        <v>1904</v>
      </c>
      <c r="BU6178" s="177" t="s">
        <v>385</v>
      </c>
      <c r="BV6178" s="177" t="s">
        <v>940</v>
      </c>
      <c r="BW6178" s="177" t="s">
        <v>1904</v>
      </c>
    </row>
    <row r="6179" spans="51:75" x14ac:dyDescent="0.3">
      <c r="AY6179" s="226" t="e">
        <f>VLOOKUP(C6179,#REF!, 2,FALSE)</f>
        <v>#REF!</v>
      </c>
      <c r="BM6179" s="177" t="s">
        <v>11268</v>
      </c>
      <c r="BN6179" s="177" t="s">
        <v>631</v>
      </c>
      <c r="BO6179" s="177" t="s">
        <v>770</v>
      </c>
      <c r="BU6179" s="177" t="s">
        <v>11268</v>
      </c>
      <c r="BV6179" s="177" t="s">
        <v>631</v>
      </c>
      <c r="BW6179" s="177" t="s">
        <v>770</v>
      </c>
    </row>
    <row r="6180" spans="51:75" x14ac:dyDescent="0.3">
      <c r="AY6180" s="226" t="e">
        <f>VLOOKUP(C6180,#REF!, 2,FALSE)</f>
        <v>#REF!</v>
      </c>
      <c r="BM6180" s="177" t="s">
        <v>11270</v>
      </c>
      <c r="BN6180" s="177" t="s">
        <v>1139</v>
      </c>
      <c r="BO6180" s="177" t="s">
        <v>11271</v>
      </c>
      <c r="BU6180" s="177" t="s">
        <v>11270</v>
      </c>
      <c r="BV6180" s="177" t="s">
        <v>1139</v>
      </c>
      <c r="BW6180" s="177" t="s">
        <v>11271</v>
      </c>
    </row>
    <row r="6181" spans="51:75" x14ac:dyDescent="0.3">
      <c r="AY6181" s="226" t="e">
        <f>VLOOKUP(C6181,#REF!, 2,FALSE)</f>
        <v>#REF!</v>
      </c>
      <c r="BM6181" s="177" t="s">
        <v>11272</v>
      </c>
      <c r="BN6181" s="177" t="s">
        <v>803</v>
      </c>
      <c r="BO6181" s="177" t="s">
        <v>2983</v>
      </c>
      <c r="BU6181" s="177" t="s">
        <v>11272</v>
      </c>
      <c r="BV6181" s="177" t="s">
        <v>803</v>
      </c>
      <c r="BW6181" s="177" t="s">
        <v>2983</v>
      </c>
    </row>
    <row r="6182" spans="51:75" x14ac:dyDescent="0.3">
      <c r="AY6182" s="226" t="e">
        <f>VLOOKUP(C6182,#REF!, 2,FALSE)</f>
        <v>#REF!</v>
      </c>
      <c r="BM6182" s="177" t="s">
        <v>11273</v>
      </c>
      <c r="BN6182" s="177" t="s">
        <v>783</v>
      </c>
      <c r="BO6182" s="177" t="s">
        <v>11274</v>
      </c>
      <c r="BU6182" s="177" t="s">
        <v>11273</v>
      </c>
      <c r="BV6182" s="177" t="s">
        <v>783</v>
      </c>
      <c r="BW6182" s="177" t="s">
        <v>11274</v>
      </c>
    </row>
    <row r="6183" spans="51:75" x14ac:dyDescent="0.3">
      <c r="AY6183" s="226" t="e">
        <f>VLOOKUP(C6183,#REF!, 2,FALSE)</f>
        <v>#REF!</v>
      </c>
      <c r="BM6183" s="177" t="s">
        <v>11275</v>
      </c>
      <c r="BN6183" s="177" t="s">
        <v>696</v>
      </c>
      <c r="BO6183" s="177" t="s">
        <v>660</v>
      </c>
      <c r="BU6183" s="177" t="s">
        <v>11275</v>
      </c>
      <c r="BV6183" s="177" t="s">
        <v>696</v>
      </c>
      <c r="BW6183" s="177" t="s">
        <v>660</v>
      </c>
    </row>
    <row r="6184" spans="51:75" x14ac:dyDescent="0.3">
      <c r="AY6184" s="226" t="e">
        <f>VLOOKUP(C6184,#REF!, 2,FALSE)</f>
        <v>#REF!</v>
      </c>
      <c r="BM6184" s="177" t="s">
        <v>11276</v>
      </c>
      <c r="BN6184" s="177" t="s">
        <v>631</v>
      </c>
      <c r="BO6184" s="177" t="s">
        <v>2983</v>
      </c>
      <c r="BU6184" s="177" t="s">
        <v>11276</v>
      </c>
      <c r="BV6184" s="177" t="s">
        <v>631</v>
      </c>
      <c r="BW6184" s="177" t="s">
        <v>2983</v>
      </c>
    </row>
    <row r="6185" spans="51:75" x14ac:dyDescent="0.3">
      <c r="AY6185" s="226" t="e">
        <f>VLOOKUP(C6185,#REF!, 2,FALSE)</f>
        <v>#REF!</v>
      </c>
      <c r="BM6185" s="177" t="s">
        <v>2004</v>
      </c>
      <c r="BN6185" s="177" t="s">
        <v>810</v>
      </c>
      <c r="BO6185" s="177" t="s">
        <v>11277</v>
      </c>
      <c r="BU6185" s="177" t="s">
        <v>2004</v>
      </c>
      <c r="BV6185" s="177" t="s">
        <v>810</v>
      </c>
      <c r="BW6185" s="177" t="s">
        <v>11277</v>
      </c>
    </row>
    <row r="6186" spans="51:75" x14ac:dyDescent="0.3">
      <c r="AY6186" s="226" t="e">
        <f>VLOOKUP(C6186,#REF!, 2,FALSE)</f>
        <v>#REF!</v>
      </c>
      <c r="BM6186" s="177" t="s">
        <v>11278</v>
      </c>
      <c r="BN6186" s="177" t="s">
        <v>787</v>
      </c>
      <c r="BO6186" s="177" t="s">
        <v>11279</v>
      </c>
      <c r="BU6186" s="177" t="s">
        <v>11278</v>
      </c>
      <c r="BV6186" s="177" t="s">
        <v>787</v>
      </c>
      <c r="BW6186" s="177" t="s">
        <v>11279</v>
      </c>
    </row>
    <row r="6187" spans="51:75" x14ac:dyDescent="0.3">
      <c r="AY6187" s="226" t="e">
        <f>VLOOKUP(C6187,#REF!, 2,FALSE)</f>
        <v>#REF!</v>
      </c>
      <c r="BM6187" s="177" t="s">
        <v>11280</v>
      </c>
      <c r="BN6187" s="177" t="s">
        <v>780</v>
      </c>
      <c r="BO6187" s="177" t="s">
        <v>2983</v>
      </c>
      <c r="BU6187" s="177" t="s">
        <v>11280</v>
      </c>
      <c r="BV6187" s="177" t="s">
        <v>780</v>
      </c>
      <c r="BW6187" s="177" t="s">
        <v>2983</v>
      </c>
    </row>
    <row r="6188" spans="51:75" x14ac:dyDescent="0.3">
      <c r="AY6188" s="226" t="e">
        <f>VLOOKUP(C6188,#REF!, 2,FALSE)</f>
        <v>#REF!</v>
      </c>
      <c r="BM6188" s="177" t="s">
        <v>11282</v>
      </c>
      <c r="BN6188" s="177" t="s">
        <v>3199</v>
      </c>
      <c r="BO6188" s="177" t="s">
        <v>11283</v>
      </c>
      <c r="BU6188" s="177" t="s">
        <v>11282</v>
      </c>
      <c r="BV6188" s="177" t="s">
        <v>3199</v>
      </c>
      <c r="BW6188" s="177" t="s">
        <v>11283</v>
      </c>
    </row>
    <row r="6189" spans="51:75" x14ac:dyDescent="0.3">
      <c r="AY6189" s="226" t="e">
        <f>VLOOKUP(C6189,#REF!, 2,FALSE)</f>
        <v>#REF!</v>
      </c>
      <c r="BM6189" s="177" t="s">
        <v>11284</v>
      </c>
      <c r="BN6189" s="177" t="s">
        <v>3199</v>
      </c>
      <c r="BO6189" s="177" t="s">
        <v>10038</v>
      </c>
      <c r="BU6189" s="177" t="s">
        <v>11284</v>
      </c>
      <c r="BV6189" s="177" t="s">
        <v>3199</v>
      </c>
      <c r="BW6189" s="177" t="s">
        <v>10038</v>
      </c>
    </row>
    <row r="6190" spans="51:75" x14ac:dyDescent="0.3">
      <c r="AY6190" s="226" t="e">
        <f>VLOOKUP(C6190,#REF!, 2,FALSE)</f>
        <v>#REF!</v>
      </c>
      <c r="BM6190" s="177" t="s">
        <v>11285</v>
      </c>
      <c r="BN6190" s="177" t="s">
        <v>787</v>
      </c>
      <c r="BO6190" s="177" t="s">
        <v>2983</v>
      </c>
      <c r="BU6190" s="177" t="s">
        <v>11285</v>
      </c>
      <c r="BV6190" s="177" t="s">
        <v>787</v>
      </c>
      <c r="BW6190" s="177" t="s">
        <v>2983</v>
      </c>
    </row>
    <row r="6191" spans="51:75" x14ac:dyDescent="0.3">
      <c r="AY6191" s="226" t="e">
        <f>VLOOKUP(C6191,#REF!, 2,FALSE)</f>
        <v>#REF!</v>
      </c>
      <c r="BM6191" s="177" t="s">
        <v>11286</v>
      </c>
      <c r="BN6191" s="177" t="s">
        <v>780</v>
      </c>
      <c r="BO6191" s="177" t="s">
        <v>11287</v>
      </c>
      <c r="BU6191" s="177" t="s">
        <v>11286</v>
      </c>
      <c r="BV6191" s="177" t="s">
        <v>780</v>
      </c>
      <c r="BW6191" s="177" t="s">
        <v>11287</v>
      </c>
    </row>
    <row r="6192" spans="51:75" x14ac:dyDescent="0.3">
      <c r="AY6192" s="226" t="e">
        <f>VLOOKUP(C6192,#REF!, 2,FALSE)</f>
        <v>#REF!</v>
      </c>
      <c r="BM6192" s="177" t="s">
        <v>11288</v>
      </c>
      <c r="BN6192" s="177" t="s">
        <v>16979</v>
      </c>
      <c r="BO6192" s="177" t="s">
        <v>10726</v>
      </c>
      <c r="BU6192" s="177" t="s">
        <v>11288</v>
      </c>
      <c r="BV6192" s="177" t="s">
        <v>16979</v>
      </c>
      <c r="BW6192" s="177" t="s">
        <v>10726</v>
      </c>
    </row>
    <row r="6193" spans="51:75" x14ac:dyDescent="0.3">
      <c r="AY6193" s="226" t="e">
        <f>VLOOKUP(C6193,#REF!, 2,FALSE)</f>
        <v>#REF!</v>
      </c>
      <c r="BM6193" s="177" t="s">
        <v>11289</v>
      </c>
      <c r="BN6193" s="177" t="s">
        <v>852</v>
      </c>
      <c r="BO6193" s="177" t="s">
        <v>9551</v>
      </c>
      <c r="BU6193" s="177" t="s">
        <v>11289</v>
      </c>
      <c r="BV6193" s="177" t="s">
        <v>852</v>
      </c>
      <c r="BW6193" s="177" t="s">
        <v>9551</v>
      </c>
    </row>
    <row r="6194" spans="51:75" x14ac:dyDescent="0.3">
      <c r="AY6194" s="226" t="e">
        <f>VLOOKUP(C6194,#REF!, 2,FALSE)</f>
        <v>#REF!</v>
      </c>
      <c r="BM6194" s="177" t="s">
        <v>11290</v>
      </c>
      <c r="BN6194" s="177" t="s">
        <v>1139</v>
      </c>
      <c r="BO6194" s="177" t="s">
        <v>11291</v>
      </c>
      <c r="BU6194" s="177" t="s">
        <v>11290</v>
      </c>
      <c r="BV6194" s="177" t="s">
        <v>1139</v>
      </c>
      <c r="BW6194" s="177" t="s">
        <v>11291</v>
      </c>
    </row>
    <row r="6195" spans="51:75" x14ac:dyDescent="0.3">
      <c r="AY6195" s="226" t="e">
        <f>VLOOKUP(C6195,#REF!, 2,FALSE)</f>
        <v>#REF!</v>
      </c>
      <c r="BM6195" s="177" t="s">
        <v>11292</v>
      </c>
      <c r="BN6195" s="177" t="s">
        <v>803</v>
      </c>
      <c r="BO6195" s="177" t="s">
        <v>2983</v>
      </c>
      <c r="BU6195" s="177" t="s">
        <v>11292</v>
      </c>
      <c r="BV6195" s="177" t="s">
        <v>803</v>
      </c>
      <c r="BW6195" s="177" t="s">
        <v>2983</v>
      </c>
    </row>
    <row r="6196" spans="51:75" x14ac:dyDescent="0.3">
      <c r="AY6196" s="226" t="e">
        <f>VLOOKUP(C6196,#REF!, 2,FALSE)</f>
        <v>#REF!</v>
      </c>
      <c r="BM6196" s="177" t="s">
        <v>2005</v>
      </c>
      <c r="BN6196" s="177" t="s">
        <v>780</v>
      </c>
      <c r="BO6196" s="177" t="s">
        <v>2983</v>
      </c>
      <c r="BU6196" s="177" t="s">
        <v>2005</v>
      </c>
      <c r="BV6196" s="177" t="s">
        <v>780</v>
      </c>
      <c r="BW6196" s="177" t="s">
        <v>2983</v>
      </c>
    </row>
    <row r="6197" spans="51:75" x14ac:dyDescent="0.3">
      <c r="AY6197" s="226" t="e">
        <f>VLOOKUP(C6197,#REF!, 2,FALSE)</f>
        <v>#REF!</v>
      </c>
      <c r="BM6197" s="177" t="s">
        <v>11293</v>
      </c>
      <c r="BN6197" s="177" t="s">
        <v>625</v>
      </c>
      <c r="BO6197" s="177" t="s">
        <v>11294</v>
      </c>
      <c r="BU6197" s="177" t="s">
        <v>11293</v>
      </c>
      <c r="BV6197" s="177" t="s">
        <v>625</v>
      </c>
      <c r="BW6197" s="177" t="s">
        <v>11294</v>
      </c>
    </row>
    <row r="6198" spans="51:75" x14ac:dyDescent="0.3">
      <c r="AY6198" s="226" t="e">
        <f>VLOOKUP(C6198,#REF!, 2,FALSE)</f>
        <v>#REF!</v>
      </c>
      <c r="BM6198" s="177" t="s">
        <v>11295</v>
      </c>
      <c r="BN6198" s="177" t="s">
        <v>803</v>
      </c>
      <c r="BO6198" s="177" t="s">
        <v>2983</v>
      </c>
      <c r="BU6198" s="177" t="s">
        <v>11295</v>
      </c>
      <c r="BV6198" s="177" t="s">
        <v>803</v>
      </c>
      <c r="BW6198" s="177" t="s">
        <v>2983</v>
      </c>
    </row>
    <row r="6199" spans="51:75" x14ac:dyDescent="0.3">
      <c r="AY6199" s="226" t="e">
        <f>VLOOKUP(C6199,#REF!, 2,FALSE)</f>
        <v>#REF!</v>
      </c>
      <c r="BM6199" s="177" t="s">
        <v>386</v>
      </c>
      <c r="BN6199" s="177" t="s">
        <v>631</v>
      </c>
      <c r="BO6199" s="177" t="s">
        <v>4544</v>
      </c>
      <c r="BU6199" s="177" t="s">
        <v>386</v>
      </c>
      <c r="BV6199" s="177" t="s">
        <v>631</v>
      </c>
      <c r="BW6199" s="177" t="s">
        <v>4544</v>
      </c>
    </row>
    <row r="6200" spans="51:75" x14ac:dyDescent="0.3">
      <c r="AY6200" s="226" t="e">
        <f>VLOOKUP(C6200,#REF!, 2,FALSE)</f>
        <v>#REF!</v>
      </c>
      <c r="BM6200" s="177" t="s">
        <v>11296</v>
      </c>
      <c r="BN6200" s="177" t="s">
        <v>16979</v>
      </c>
      <c r="BO6200" s="177" t="s">
        <v>4970</v>
      </c>
      <c r="BU6200" s="177" t="s">
        <v>11296</v>
      </c>
      <c r="BV6200" s="177" t="s">
        <v>16979</v>
      </c>
      <c r="BW6200" s="177" t="s">
        <v>4970</v>
      </c>
    </row>
    <row r="6201" spans="51:75" x14ac:dyDescent="0.3">
      <c r="AY6201" s="226" t="e">
        <f>VLOOKUP(C6201,#REF!, 2,FALSE)</f>
        <v>#REF!</v>
      </c>
      <c r="BM6201" s="177" t="s">
        <v>11297</v>
      </c>
      <c r="BN6201" s="177" t="s">
        <v>16979</v>
      </c>
      <c r="BO6201" s="177" t="s">
        <v>2928</v>
      </c>
      <c r="BU6201" s="177" t="s">
        <v>11297</v>
      </c>
      <c r="BV6201" s="177" t="s">
        <v>16979</v>
      </c>
      <c r="BW6201" s="177" t="s">
        <v>2928</v>
      </c>
    </row>
    <row r="6202" spans="51:75" x14ac:dyDescent="0.3">
      <c r="AY6202" s="226" t="e">
        <f>VLOOKUP(C6202,#REF!, 2,FALSE)</f>
        <v>#REF!</v>
      </c>
      <c r="BM6202" s="177" t="s">
        <v>11299</v>
      </c>
      <c r="BN6202" s="177" t="s">
        <v>787</v>
      </c>
      <c r="BO6202" s="177" t="s">
        <v>2983</v>
      </c>
      <c r="BU6202" s="177" t="s">
        <v>11299</v>
      </c>
      <c r="BV6202" s="177" t="s">
        <v>787</v>
      </c>
      <c r="BW6202" s="177" t="s">
        <v>2983</v>
      </c>
    </row>
    <row r="6203" spans="51:75" x14ac:dyDescent="0.3">
      <c r="AY6203" s="226" t="e">
        <f>VLOOKUP(C6203,#REF!, 2,FALSE)</f>
        <v>#REF!</v>
      </c>
      <c r="BM6203" s="177" t="s">
        <v>11300</v>
      </c>
      <c r="BN6203" s="177" t="s">
        <v>3245</v>
      </c>
      <c r="BO6203" s="177" t="s">
        <v>11302</v>
      </c>
      <c r="BU6203" s="177" t="s">
        <v>11300</v>
      </c>
      <c r="BV6203" s="177" t="s">
        <v>3245</v>
      </c>
      <c r="BW6203" s="177" t="s">
        <v>11302</v>
      </c>
    </row>
    <row r="6204" spans="51:75" x14ac:dyDescent="0.3">
      <c r="AY6204" s="226" t="e">
        <f>VLOOKUP(C6204,#REF!, 2,FALSE)</f>
        <v>#REF!</v>
      </c>
      <c r="BM6204" s="177" t="s">
        <v>11303</v>
      </c>
      <c r="BN6204" s="177" t="s">
        <v>2979</v>
      </c>
      <c r="BO6204" s="177" t="s">
        <v>4388</v>
      </c>
      <c r="BU6204" s="177" t="s">
        <v>11303</v>
      </c>
      <c r="BV6204" s="177" t="s">
        <v>2979</v>
      </c>
      <c r="BW6204" s="177" t="s">
        <v>4388</v>
      </c>
    </row>
    <row r="6205" spans="51:75" x14ac:dyDescent="0.3">
      <c r="AY6205" s="226" t="e">
        <f>VLOOKUP(C6205,#REF!, 2,FALSE)</f>
        <v>#REF!</v>
      </c>
      <c r="BM6205" s="177" t="s">
        <v>11304</v>
      </c>
      <c r="BN6205" s="177" t="s">
        <v>16979</v>
      </c>
      <c r="BO6205" s="177" t="s">
        <v>7965</v>
      </c>
      <c r="BU6205" s="177" t="s">
        <v>11304</v>
      </c>
      <c r="BV6205" s="177" t="s">
        <v>16979</v>
      </c>
      <c r="BW6205" s="177" t="s">
        <v>7965</v>
      </c>
    </row>
    <row r="6206" spans="51:75" x14ac:dyDescent="0.3">
      <c r="AY6206" s="226" t="e">
        <f>VLOOKUP(C6206,#REF!, 2,FALSE)</f>
        <v>#REF!</v>
      </c>
      <c r="BM6206" s="177" t="s">
        <v>2006</v>
      </c>
      <c r="BN6206" s="177" t="s">
        <v>667</v>
      </c>
      <c r="BO6206" s="177" t="s">
        <v>7427</v>
      </c>
      <c r="BU6206" s="177" t="s">
        <v>2006</v>
      </c>
      <c r="BV6206" s="177" t="s">
        <v>667</v>
      </c>
      <c r="BW6206" s="177" t="s">
        <v>7427</v>
      </c>
    </row>
    <row r="6207" spans="51:75" x14ac:dyDescent="0.3">
      <c r="AY6207" s="226" t="e">
        <f>VLOOKUP(C6207,#REF!, 2,FALSE)</f>
        <v>#REF!</v>
      </c>
      <c r="BM6207" s="177" t="s">
        <v>11305</v>
      </c>
      <c r="BN6207" s="177" t="s">
        <v>703</v>
      </c>
      <c r="BO6207" s="177" t="s">
        <v>11306</v>
      </c>
      <c r="BU6207" s="177" t="s">
        <v>11305</v>
      </c>
      <c r="BV6207" s="177" t="s">
        <v>703</v>
      </c>
      <c r="BW6207" s="177" t="s">
        <v>11306</v>
      </c>
    </row>
    <row r="6208" spans="51:75" x14ac:dyDescent="0.3">
      <c r="AY6208" s="226" t="e">
        <f>VLOOKUP(C6208,#REF!, 2,FALSE)</f>
        <v>#REF!</v>
      </c>
      <c r="BM6208" s="177" t="s">
        <v>11307</v>
      </c>
      <c r="BN6208" s="177" t="s">
        <v>696</v>
      </c>
      <c r="BO6208" s="177" t="s">
        <v>9787</v>
      </c>
      <c r="BU6208" s="177" t="s">
        <v>11307</v>
      </c>
      <c r="BV6208" s="177" t="s">
        <v>696</v>
      </c>
      <c r="BW6208" s="177" t="s">
        <v>9787</v>
      </c>
    </row>
    <row r="6209" spans="51:75" x14ac:dyDescent="0.3">
      <c r="AY6209" s="226" t="e">
        <f>VLOOKUP(C6209,#REF!, 2,FALSE)</f>
        <v>#REF!</v>
      </c>
      <c r="BM6209" s="177" t="s">
        <v>2007</v>
      </c>
      <c r="BN6209" s="177" t="s">
        <v>715</v>
      </c>
      <c r="BO6209" s="177" t="s">
        <v>2983</v>
      </c>
      <c r="BU6209" s="177" t="s">
        <v>2007</v>
      </c>
      <c r="BV6209" s="177" t="s">
        <v>715</v>
      </c>
      <c r="BW6209" s="177" t="s">
        <v>2983</v>
      </c>
    </row>
    <row r="6210" spans="51:75" x14ac:dyDescent="0.3">
      <c r="AY6210" s="226" t="e">
        <f>VLOOKUP(C6210,#REF!, 2,FALSE)</f>
        <v>#REF!</v>
      </c>
      <c r="BM6210" s="177" t="s">
        <v>387</v>
      </c>
      <c r="BN6210" s="177" t="s">
        <v>667</v>
      </c>
      <c r="BO6210" s="177" t="s">
        <v>6496</v>
      </c>
      <c r="BU6210" s="177" t="s">
        <v>387</v>
      </c>
      <c r="BV6210" s="177" t="s">
        <v>667</v>
      </c>
      <c r="BW6210" s="177" t="s">
        <v>6496</v>
      </c>
    </row>
    <row r="6211" spans="51:75" x14ac:dyDescent="0.3">
      <c r="AY6211" s="226" t="e">
        <f>VLOOKUP(C6211,#REF!, 2,FALSE)</f>
        <v>#REF!</v>
      </c>
      <c r="BM6211" s="177" t="s">
        <v>11308</v>
      </c>
      <c r="BN6211" s="177" t="s">
        <v>771</v>
      </c>
      <c r="BO6211" s="177" t="s">
        <v>6661</v>
      </c>
      <c r="BU6211" s="177" t="s">
        <v>11308</v>
      </c>
      <c r="BV6211" s="177" t="s">
        <v>771</v>
      </c>
      <c r="BW6211" s="177" t="s">
        <v>6661</v>
      </c>
    </row>
    <row r="6212" spans="51:75" x14ac:dyDescent="0.3">
      <c r="AY6212" s="226" t="e">
        <f>VLOOKUP(C6212,#REF!, 2,FALSE)</f>
        <v>#REF!</v>
      </c>
      <c r="BM6212" s="177" t="s">
        <v>2013</v>
      </c>
      <c r="BN6212" s="177" t="s">
        <v>639</v>
      </c>
      <c r="BO6212" s="177" t="s">
        <v>11309</v>
      </c>
      <c r="BU6212" s="177" t="s">
        <v>2013</v>
      </c>
      <c r="BV6212" s="177" t="s">
        <v>639</v>
      </c>
      <c r="BW6212" s="177" t="s">
        <v>11309</v>
      </c>
    </row>
    <row r="6213" spans="51:75" x14ac:dyDescent="0.3">
      <c r="AY6213" s="226" t="e">
        <f>VLOOKUP(C6213,#REF!, 2,FALSE)</f>
        <v>#REF!</v>
      </c>
      <c r="BM6213" s="177" t="s">
        <v>11310</v>
      </c>
      <c r="BN6213" s="177" t="s">
        <v>631</v>
      </c>
      <c r="BO6213" s="177" t="s">
        <v>11311</v>
      </c>
      <c r="BU6213" s="177" t="s">
        <v>11310</v>
      </c>
      <c r="BV6213" s="177" t="s">
        <v>631</v>
      </c>
      <c r="BW6213" s="177" t="s">
        <v>11311</v>
      </c>
    </row>
    <row r="6214" spans="51:75" x14ac:dyDescent="0.3">
      <c r="AY6214" s="226" t="e">
        <f>VLOOKUP(C6214,#REF!, 2,FALSE)</f>
        <v>#REF!</v>
      </c>
      <c r="BM6214" s="177" t="s">
        <v>2014</v>
      </c>
      <c r="BN6214" s="177" t="s">
        <v>926</v>
      </c>
      <c r="BO6214" s="177" t="s">
        <v>11312</v>
      </c>
      <c r="BU6214" s="177" t="s">
        <v>2014</v>
      </c>
      <c r="BV6214" s="177" t="s">
        <v>926</v>
      </c>
      <c r="BW6214" s="177" t="s">
        <v>11312</v>
      </c>
    </row>
    <row r="6215" spans="51:75" x14ac:dyDescent="0.3">
      <c r="AY6215" s="226" t="e">
        <f>VLOOKUP(C6215,#REF!, 2,FALSE)</f>
        <v>#REF!</v>
      </c>
      <c r="BM6215" s="177" t="s">
        <v>11313</v>
      </c>
      <c r="BN6215" s="177" t="s">
        <v>778</v>
      </c>
      <c r="BO6215" s="177" t="s">
        <v>11314</v>
      </c>
      <c r="BU6215" s="177" t="s">
        <v>11313</v>
      </c>
      <c r="BV6215" s="177" t="s">
        <v>778</v>
      </c>
      <c r="BW6215" s="177" t="s">
        <v>11314</v>
      </c>
    </row>
    <row r="6216" spans="51:75" x14ac:dyDescent="0.3">
      <c r="AY6216" s="226" t="e">
        <f>VLOOKUP(C6216,#REF!, 2,FALSE)</f>
        <v>#REF!</v>
      </c>
      <c r="BM6216" s="177" t="s">
        <v>11315</v>
      </c>
      <c r="BN6216" s="177" t="s">
        <v>803</v>
      </c>
      <c r="BO6216" s="177" t="s">
        <v>11317</v>
      </c>
      <c r="BU6216" s="177" t="s">
        <v>11315</v>
      </c>
      <c r="BV6216" s="177" t="s">
        <v>803</v>
      </c>
      <c r="BW6216" s="177" t="s">
        <v>11317</v>
      </c>
    </row>
    <row r="6217" spans="51:75" x14ac:dyDescent="0.3">
      <c r="AY6217" s="226" t="e">
        <f>VLOOKUP(C6217,#REF!, 2,FALSE)</f>
        <v>#REF!</v>
      </c>
      <c r="BM6217" s="177" t="s">
        <v>11318</v>
      </c>
      <c r="BN6217" s="177" t="s">
        <v>719</v>
      </c>
      <c r="BO6217" s="177" t="s">
        <v>1329</v>
      </c>
      <c r="BU6217" s="177" t="s">
        <v>11318</v>
      </c>
      <c r="BV6217" s="177" t="s">
        <v>719</v>
      </c>
      <c r="BW6217" s="177" t="s">
        <v>1329</v>
      </c>
    </row>
    <row r="6218" spans="51:75" x14ac:dyDescent="0.3">
      <c r="AY6218" s="226" t="e">
        <f>VLOOKUP(C6218,#REF!, 2,FALSE)</f>
        <v>#REF!</v>
      </c>
      <c r="BM6218" s="177" t="s">
        <v>11319</v>
      </c>
      <c r="BN6218" s="177" t="s">
        <v>669</v>
      </c>
      <c r="BO6218" s="177" t="s">
        <v>11320</v>
      </c>
      <c r="BU6218" s="177" t="s">
        <v>11319</v>
      </c>
      <c r="BV6218" s="177" t="s">
        <v>669</v>
      </c>
      <c r="BW6218" s="177" t="s">
        <v>11320</v>
      </c>
    </row>
    <row r="6219" spans="51:75" x14ac:dyDescent="0.3">
      <c r="AY6219" s="226" t="e">
        <f>VLOOKUP(C6219,#REF!, 2,FALSE)</f>
        <v>#REF!</v>
      </c>
      <c r="BM6219" s="177" t="s">
        <v>11321</v>
      </c>
      <c r="BN6219" s="177" t="s">
        <v>669</v>
      </c>
      <c r="BO6219" s="177" t="s">
        <v>11322</v>
      </c>
      <c r="BU6219" s="177" t="s">
        <v>11321</v>
      </c>
      <c r="BV6219" s="177" t="s">
        <v>669</v>
      </c>
      <c r="BW6219" s="177" t="s">
        <v>11322</v>
      </c>
    </row>
    <row r="6220" spans="51:75" x14ac:dyDescent="0.3">
      <c r="AY6220" s="226" t="e">
        <f>VLOOKUP(C6220,#REF!, 2,FALSE)</f>
        <v>#REF!</v>
      </c>
      <c r="BM6220" s="177" t="s">
        <v>11323</v>
      </c>
      <c r="BN6220" s="177" t="s">
        <v>661</v>
      </c>
      <c r="BO6220" s="177" t="s">
        <v>11324</v>
      </c>
      <c r="BU6220" s="177" t="s">
        <v>11323</v>
      </c>
      <c r="BV6220" s="177" t="s">
        <v>661</v>
      </c>
      <c r="BW6220" s="177" t="s">
        <v>11324</v>
      </c>
    </row>
    <row r="6221" spans="51:75" x14ac:dyDescent="0.3">
      <c r="AY6221" s="226" t="e">
        <f>VLOOKUP(C6221,#REF!, 2,FALSE)</f>
        <v>#REF!</v>
      </c>
      <c r="BM6221" s="177" t="s">
        <v>11325</v>
      </c>
      <c r="BN6221" s="177" t="s">
        <v>810</v>
      </c>
      <c r="BO6221" s="177" t="s">
        <v>11326</v>
      </c>
      <c r="BU6221" s="177" t="s">
        <v>11325</v>
      </c>
      <c r="BV6221" s="177" t="s">
        <v>810</v>
      </c>
      <c r="BW6221" s="177" t="s">
        <v>11326</v>
      </c>
    </row>
    <row r="6222" spans="51:75" x14ac:dyDescent="0.3">
      <c r="AY6222" s="226" t="e">
        <f>VLOOKUP(C6222,#REF!, 2,FALSE)</f>
        <v>#REF!</v>
      </c>
      <c r="BM6222" s="177" t="s">
        <v>11327</v>
      </c>
      <c r="BN6222" s="177" t="s">
        <v>666</v>
      </c>
      <c r="BO6222" s="177" t="s">
        <v>1373</v>
      </c>
      <c r="BU6222" s="177" t="s">
        <v>11327</v>
      </c>
      <c r="BV6222" s="177" t="s">
        <v>666</v>
      </c>
      <c r="BW6222" s="177" t="s">
        <v>1373</v>
      </c>
    </row>
    <row r="6223" spans="51:75" x14ac:dyDescent="0.3">
      <c r="AY6223" s="226" t="e">
        <f>VLOOKUP(C6223,#REF!, 2,FALSE)</f>
        <v>#REF!</v>
      </c>
      <c r="BM6223" s="177" t="s">
        <v>11328</v>
      </c>
      <c r="BN6223" s="177" t="s">
        <v>666</v>
      </c>
      <c r="BO6223" s="177" t="s">
        <v>11329</v>
      </c>
      <c r="BU6223" s="177" t="s">
        <v>11328</v>
      </c>
      <c r="BV6223" s="177" t="s">
        <v>666</v>
      </c>
      <c r="BW6223" s="177" t="s">
        <v>11329</v>
      </c>
    </row>
    <row r="6224" spans="51:75" x14ac:dyDescent="0.3">
      <c r="AY6224" s="226" t="e">
        <f>VLOOKUP(C6224,#REF!, 2,FALSE)</f>
        <v>#REF!</v>
      </c>
      <c r="BM6224" s="177" t="s">
        <v>11330</v>
      </c>
      <c r="BN6224" s="177" t="s">
        <v>799</v>
      </c>
      <c r="BO6224" s="177" t="s">
        <v>10020</v>
      </c>
      <c r="BU6224" s="177" t="s">
        <v>11330</v>
      </c>
      <c r="BV6224" s="177" t="s">
        <v>799</v>
      </c>
      <c r="BW6224" s="177" t="s">
        <v>10020</v>
      </c>
    </row>
    <row r="6225" spans="51:75" x14ac:dyDescent="0.3">
      <c r="AY6225" s="226" t="e">
        <f>VLOOKUP(C6225,#REF!, 2,FALSE)</f>
        <v>#REF!</v>
      </c>
      <c r="BM6225" s="177" t="s">
        <v>11332</v>
      </c>
      <c r="BN6225" s="177" t="s">
        <v>799</v>
      </c>
      <c r="BO6225" s="177" t="s">
        <v>11333</v>
      </c>
      <c r="BU6225" s="177" t="s">
        <v>11332</v>
      </c>
      <c r="BV6225" s="177" t="s">
        <v>799</v>
      </c>
      <c r="BW6225" s="177" t="s">
        <v>11333</v>
      </c>
    </row>
    <row r="6226" spans="51:75" x14ac:dyDescent="0.3">
      <c r="AY6226" s="226" t="e">
        <f>VLOOKUP(C6226,#REF!, 2,FALSE)</f>
        <v>#REF!</v>
      </c>
      <c r="BM6226" s="177" t="s">
        <v>11334</v>
      </c>
      <c r="BN6226" s="177" t="s">
        <v>799</v>
      </c>
      <c r="BO6226" s="177" t="s">
        <v>11335</v>
      </c>
      <c r="BU6226" s="177" t="s">
        <v>11334</v>
      </c>
      <c r="BV6226" s="177" t="s">
        <v>799</v>
      </c>
      <c r="BW6226" s="177" t="s">
        <v>11335</v>
      </c>
    </row>
    <row r="6227" spans="51:75" x14ac:dyDescent="0.3">
      <c r="AY6227" s="226" t="e">
        <f>VLOOKUP(C6227,#REF!, 2,FALSE)</f>
        <v>#REF!</v>
      </c>
      <c r="BM6227" s="177" t="s">
        <v>2015</v>
      </c>
      <c r="BN6227" s="177" t="s">
        <v>628</v>
      </c>
      <c r="BO6227" s="177" t="s">
        <v>11336</v>
      </c>
      <c r="BU6227" s="177" t="s">
        <v>2015</v>
      </c>
      <c r="BV6227" s="177" t="s">
        <v>628</v>
      </c>
      <c r="BW6227" s="177" t="s">
        <v>11336</v>
      </c>
    </row>
    <row r="6228" spans="51:75" x14ac:dyDescent="0.3">
      <c r="AY6228" s="226" t="e">
        <f>VLOOKUP(C6228,#REF!, 2,FALSE)</f>
        <v>#REF!</v>
      </c>
      <c r="BM6228" s="177" t="s">
        <v>11337</v>
      </c>
      <c r="BN6228" s="177" t="s">
        <v>3087</v>
      </c>
      <c r="BO6228" s="177" t="s">
        <v>1326</v>
      </c>
      <c r="BU6228" s="177" t="s">
        <v>11337</v>
      </c>
      <c r="BV6228" s="177" t="s">
        <v>3087</v>
      </c>
      <c r="BW6228" s="177" t="s">
        <v>1326</v>
      </c>
    </row>
    <row r="6229" spans="51:75" x14ac:dyDescent="0.3">
      <c r="AY6229" s="226" t="e">
        <f>VLOOKUP(C6229,#REF!, 2,FALSE)</f>
        <v>#REF!</v>
      </c>
      <c r="BM6229" s="177" t="s">
        <v>11338</v>
      </c>
      <c r="BN6229" s="177" t="s">
        <v>799</v>
      </c>
      <c r="BO6229" s="177" t="s">
        <v>5008</v>
      </c>
      <c r="BU6229" s="177" t="s">
        <v>11338</v>
      </c>
      <c r="BV6229" s="177" t="s">
        <v>799</v>
      </c>
      <c r="BW6229" s="177" t="s">
        <v>5008</v>
      </c>
    </row>
    <row r="6230" spans="51:75" x14ac:dyDescent="0.3">
      <c r="AY6230" s="226" t="e">
        <f>VLOOKUP(C6230,#REF!, 2,FALSE)</f>
        <v>#REF!</v>
      </c>
      <c r="BM6230" s="177" t="s">
        <v>11339</v>
      </c>
      <c r="BN6230" s="177" t="s">
        <v>797</v>
      </c>
      <c r="BO6230" s="177" t="s">
        <v>2983</v>
      </c>
      <c r="BU6230" s="177" t="s">
        <v>11339</v>
      </c>
      <c r="BV6230" s="177" t="s">
        <v>797</v>
      </c>
      <c r="BW6230" s="177" t="s">
        <v>2983</v>
      </c>
    </row>
    <row r="6231" spans="51:75" x14ac:dyDescent="0.3">
      <c r="AY6231" s="226" t="e">
        <f>VLOOKUP(C6231,#REF!, 2,FALSE)</f>
        <v>#REF!</v>
      </c>
      <c r="BM6231" s="177" t="s">
        <v>11340</v>
      </c>
      <c r="BN6231" s="177" t="s">
        <v>797</v>
      </c>
      <c r="BO6231" s="177" t="s">
        <v>2983</v>
      </c>
      <c r="BU6231" s="177" t="s">
        <v>11340</v>
      </c>
      <c r="BV6231" s="177" t="s">
        <v>797</v>
      </c>
      <c r="BW6231" s="177" t="s">
        <v>2983</v>
      </c>
    </row>
    <row r="6232" spans="51:75" x14ac:dyDescent="0.3">
      <c r="AY6232" s="226" t="e">
        <f>VLOOKUP(C6232,#REF!, 2,FALSE)</f>
        <v>#REF!</v>
      </c>
      <c r="BM6232" s="177" t="s">
        <v>11341</v>
      </c>
      <c r="BN6232" s="177" t="s">
        <v>662</v>
      </c>
      <c r="BO6232" s="177" t="s">
        <v>10020</v>
      </c>
      <c r="BU6232" s="177" t="s">
        <v>11341</v>
      </c>
      <c r="BV6232" s="177" t="s">
        <v>662</v>
      </c>
      <c r="BW6232" s="177" t="s">
        <v>10020</v>
      </c>
    </row>
    <row r="6233" spans="51:75" x14ac:dyDescent="0.3">
      <c r="AY6233" s="226" t="e">
        <f>VLOOKUP(C6233,#REF!, 2,FALSE)</f>
        <v>#REF!</v>
      </c>
      <c r="BM6233" s="177" t="s">
        <v>11343</v>
      </c>
      <c r="BN6233" s="177" t="s">
        <v>797</v>
      </c>
      <c r="BO6233" s="177" t="s">
        <v>10020</v>
      </c>
      <c r="BU6233" s="177" t="s">
        <v>11343</v>
      </c>
      <c r="BV6233" s="177" t="s">
        <v>797</v>
      </c>
      <c r="BW6233" s="177" t="s">
        <v>10020</v>
      </c>
    </row>
    <row r="6234" spans="51:75" x14ac:dyDescent="0.3">
      <c r="AY6234" s="226" t="e">
        <f>VLOOKUP(C6234,#REF!, 2,FALSE)</f>
        <v>#REF!</v>
      </c>
      <c r="BM6234" s="177" t="s">
        <v>11344</v>
      </c>
      <c r="BN6234" s="177" t="s">
        <v>662</v>
      </c>
      <c r="BO6234" s="177" t="s">
        <v>8116</v>
      </c>
      <c r="BU6234" s="177" t="s">
        <v>11344</v>
      </c>
      <c r="BV6234" s="177" t="s">
        <v>662</v>
      </c>
      <c r="BW6234" s="177" t="s">
        <v>8116</v>
      </c>
    </row>
    <row r="6235" spans="51:75" x14ac:dyDescent="0.3">
      <c r="AY6235" s="226" t="e">
        <f>VLOOKUP(C6235,#REF!, 2,FALSE)</f>
        <v>#REF!</v>
      </c>
      <c r="BM6235" s="177" t="s">
        <v>11345</v>
      </c>
      <c r="BN6235" s="177" t="s">
        <v>662</v>
      </c>
      <c r="BO6235" s="177" t="s">
        <v>2983</v>
      </c>
      <c r="BU6235" s="177" t="s">
        <v>11345</v>
      </c>
      <c r="BV6235" s="177" t="s">
        <v>662</v>
      </c>
      <c r="BW6235" s="177" t="s">
        <v>2983</v>
      </c>
    </row>
    <row r="6236" spans="51:75" x14ac:dyDescent="0.3">
      <c r="AY6236" s="226" t="e">
        <f>VLOOKUP(C6236,#REF!, 2,FALSE)</f>
        <v>#REF!</v>
      </c>
      <c r="BM6236" s="177" t="s">
        <v>11346</v>
      </c>
      <c r="BN6236" s="177" t="s">
        <v>662</v>
      </c>
      <c r="BO6236" s="177" t="s">
        <v>8038</v>
      </c>
      <c r="BU6236" s="177" t="s">
        <v>11346</v>
      </c>
      <c r="BV6236" s="177" t="s">
        <v>662</v>
      </c>
      <c r="BW6236" s="177" t="s">
        <v>8038</v>
      </c>
    </row>
    <row r="6237" spans="51:75" x14ac:dyDescent="0.3">
      <c r="AY6237" s="226" t="e">
        <f>VLOOKUP(C6237,#REF!, 2,FALSE)</f>
        <v>#REF!</v>
      </c>
      <c r="BM6237" s="177" t="s">
        <v>11347</v>
      </c>
      <c r="BN6237" s="177" t="s">
        <v>613</v>
      </c>
      <c r="BO6237" s="177" t="s">
        <v>4078</v>
      </c>
      <c r="BU6237" s="177" t="s">
        <v>11347</v>
      </c>
      <c r="BV6237" s="177" t="s">
        <v>613</v>
      </c>
      <c r="BW6237" s="177" t="s">
        <v>4078</v>
      </c>
    </row>
    <row r="6238" spans="51:75" x14ac:dyDescent="0.3">
      <c r="AY6238" s="226" t="e">
        <f>VLOOKUP(C6238,#REF!, 2,FALSE)</f>
        <v>#REF!</v>
      </c>
      <c r="BM6238" s="177" t="s">
        <v>11348</v>
      </c>
      <c r="BN6238" s="177" t="s">
        <v>637</v>
      </c>
      <c r="BO6238" s="177" t="s">
        <v>2983</v>
      </c>
      <c r="BU6238" s="177" t="s">
        <v>11348</v>
      </c>
      <c r="BV6238" s="177" t="s">
        <v>637</v>
      </c>
      <c r="BW6238" s="177" t="s">
        <v>2983</v>
      </c>
    </row>
    <row r="6239" spans="51:75" x14ac:dyDescent="0.3">
      <c r="AY6239" s="226" t="e">
        <f>VLOOKUP(C6239,#REF!, 2,FALSE)</f>
        <v>#REF!</v>
      </c>
      <c r="BM6239" s="177" t="s">
        <v>11349</v>
      </c>
      <c r="BN6239" s="177" t="s">
        <v>783</v>
      </c>
      <c r="BO6239" s="177" t="s">
        <v>2983</v>
      </c>
      <c r="BU6239" s="177" t="s">
        <v>11349</v>
      </c>
      <c r="BV6239" s="177" t="s">
        <v>783</v>
      </c>
      <c r="BW6239" s="177" t="s">
        <v>2983</v>
      </c>
    </row>
    <row r="6240" spans="51:75" x14ac:dyDescent="0.3">
      <c r="AY6240" s="226" t="e">
        <f>VLOOKUP(C6240,#REF!, 2,FALSE)</f>
        <v>#REF!</v>
      </c>
      <c r="BM6240" s="177" t="s">
        <v>11350</v>
      </c>
      <c r="BN6240" s="177" t="s">
        <v>621</v>
      </c>
      <c r="BO6240" s="177" t="s">
        <v>2983</v>
      </c>
      <c r="BU6240" s="177" t="s">
        <v>11350</v>
      </c>
      <c r="BV6240" s="177" t="s">
        <v>621</v>
      </c>
      <c r="BW6240" s="177" t="s">
        <v>2983</v>
      </c>
    </row>
    <row r="6241" spans="51:75" x14ac:dyDescent="0.3">
      <c r="AY6241" s="226" t="e">
        <f>VLOOKUP(C6241,#REF!, 2,FALSE)</f>
        <v>#REF!</v>
      </c>
      <c r="BM6241" s="177" t="s">
        <v>2016</v>
      </c>
      <c r="BN6241" s="177" t="s">
        <v>923</v>
      </c>
      <c r="BO6241" s="177" t="s">
        <v>11351</v>
      </c>
      <c r="BU6241" s="177" t="s">
        <v>2016</v>
      </c>
      <c r="BV6241" s="177" t="s">
        <v>923</v>
      </c>
      <c r="BW6241" s="177" t="s">
        <v>11351</v>
      </c>
    </row>
    <row r="6242" spans="51:75" x14ac:dyDescent="0.3">
      <c r="AY6242" s="226" t="e">
        <f>VLOOKUP(C6242,#REF!, 2,FALSE)</f>
        <v>#REF!</v>
      </c>
      <c r="BM6242" s="177" t="s">
        <v>2017</v>
      </c>
      <c r="BN6242" s="177" t="s">
        <v>613</v>
      </c>
      <c r="BO6242" s="177" t="s">
        <v>2983</v>
      </c>
      <c r="BU6242" s="177" t="s">
        <v>2017</v>
      </c>
      <c r="BV6242" s="177" t="s">
        <v>613</v>
      </c>
      <c r="BW6242" s="177" t="s">
        <v>2983</v>
      </c>
    </row>
    <row r="6243" spans="51:75" x14ac:dyDescent="0.3">
      <c r="AY6243" s="226" t="e">
        <f>VLOOKUP(C6243,#REF!, 2,FALSE)</f>
        <v>#REF!</v>
      </c>
      <c r="BM6243" s="177" t="s">
        <v>11352</v>
      </c>
      <c r="BN6243" s="177" t="s">
        <v>613</v>
      </c>
      <c r="BO6243" s="177" t="s">
        <v>3386</v>
      </c>
      <c r="BU6243" s="177" t="s">
        <v>11352</v>
      </c>
      <c r="BV6243" s="177" t="s">
        <v>613</v>
      </c>
      <c r="BW6243" s="177" t="s">
        <v>3386</v>
      </c>
    </row>
    <row r="6244" spans="51:75" x14ac:dyDescent="0.3">
      <c r="AY6244" s="226" t="e">
        <f>VLOOKUP(C6244,#REF!, 2,FALSE)</f>
        <v>#REF!</v>
      </c>
      <c r="BM6244" s="177" t="s">
        <v>2018</v>
      </c>
      <c r="BN6244" s="177" t="s">
        <v>639</v>
      </c>
      <c r="BO6244" s="177" t="s">
        <v>2871</v>
      </c>
      <c r="BU6244" s="177" t="s">
        <v>2018</v>
      </c>
      <c r="BV6244" s="177" t="s">
        <v>639</v>
      </c>
      <c r="BW6244" s="177" t="s">
        <v>2871</v>
      </c>
    </row>
    <row r="6245" spans="51:75" x14ac:dyDescent="0.3">
      <c r="AY6245" s="226" t="e">
        <f>VLOOKUP(C6245,#REF!, 2,FALSE)</f>
        <v>#REF!</v>
      </c>
      <c r="BM6245" s="177" t="s">
        <v>11355</v>
      </c>
      <c r="BN6245" s="177" t="s">
        <v>923</v>
      </c>
      <c r="BO6245" s="177" t="s">
        <v>2983</v>
      </c>
      <c r="BU6245" s="177" t="s">
        <v>11355</v>
      </c>
      <c r="BV6245" s="177" t="s">
        <v>923</v>
      </c>
      <c r="BW6245" s="177" t="s">
        <v>2983</v>
      </c>
    </row>
    <row r="6246" spans="51:75" x14ac:dyDescent="0.3">
      <c r="AY6246" s="226" t="e">
        <f>VLOOKUP(C6246,#REF!, 2,FALSE)</f>
        <v>#REF!</v>
      </c>
      <c r="BM6246" s="177" t="s">
        <v>11356</v>
      </c>
      <c r="BN6246" s="177" t="s">
        <v>639</v>
      </c>
      <c r="BO6246" s="177" t="s">
        <v>8002</v>
      </c>
      <c r="BU6246" s="177" t="s">
        <v>11356</v>
      </c>
      <c r="BV6246" s="177" t="s">
        <v>639</v>
      </c>
      <c r="BW6246" s="177" t="s">
        <v>8002</v>
      </c>
    </row>
    <row r="6247" spans="51:75" x14ac:dyDescent="0.3">
      <c r="AY6247" s="226" t="e">
        <f>VLOOKUP(C6247,#REF!, 2,FALSE)</f>
        <v>#REF!</v>
      </c>
      <c r="BM6247" s="177" t="s">
        <v>11357</v>
      </c>
      <c r="BN6247" s="177" t="s">
        <v>639</v>
      </c>
      <c r="BO6247" s="177" t="s">
        <v>2545</v>
      </c>
      <c r="BU6247" s="177" t="s">
        <v>11357</v>
      </c>
      <c r="BV6247" s="177" t="s">
        <v>639</v>
      </c>
      <c r="BW6247" s="177" t="s">
        <v>2545</v>
      </c>
    </row>
    <row r="6248" spans="51:75" x14ac:dyDescent="0.3">
      <c r="AY6248" s="226" t="e">
        <f>VLOOKUP(C6248,#REF!, 2,FALSE)</f>
        <v>#REF!</v>
      </c>
      <c r="BM6248" s="177" t="s">
        <v>388</v>
      </c>
      <c r="BN6248" s="177" t="s">
        <v>775</v>
      </c>
      <c r="BO6248" s="177" t="s">
        <v>3416</v>
      </c>
      <c r="BU6248" s="177" t="s">
        <v>388</v>
      </c>
      <c r="BV6248" s="177" t="s">
        <v>775</v>
      </c>
      <c r="BW6248" s="177" t="s">
        <v>3416</v>
      </c>
    </row>
    <row r="6249" spans="51:75" x14ac:dyDescent="0.3">
      <c r="AY6249" s="226" t="e">
        <f>VLOOKUP(C6249,#REF!, 2,FALSE)</f>
        <v>#REF!</v>
      </c>
      <c r="BM6249" s="177" t="s">
        <v>11358</v>
      </c>
      <c r="BN6249" s="177" t="s">
        <v>1267</v>
      </c>
      <c r="BO6249" s="177" t="s">
        <v>5266</v>
      </c>
      <c r="BU6249" s="177" t="s">
        <v>11358</v>
      </c>
      <c r="BV6249" s="177" t="s">
        <v>1267</v>
      </c>
      <c r="BW6249" s="177" t="s">
        <v>5266</v>
      </c>
    </row>
    <row r="6250" spans="51:75" x14ac:dyDescent="0.3">
      <c r="AY6250" s="226" t="e">
        <f>VLOOKUP(C6250,#REF!, 2,FALSE)</f>
        <v>#REF!</v>
      </c>
      <c r="BM6250" s="177" t="s">
        <v>11359</v>
      </c>
      <c r="BN6250" s="177" t="s">
        <v>731</v>
      </c>
      <c r="BO6250" s="177" t="s">
        <v>11360</v>
      </c>
      <c r="BU6250" s="177" t="s">
        <v>11359</v>
      </c>
      <c r="BV6250" s="177" t="s">
        <v>731</v>
      </c>
      <c r="BW6250" s="177" t="s">
        <v>11360</v>
      </c>
    </row>
    <row r="6251" spans="51:75" x14ac:dyDescent="0.3">
      <c r="AY6251" s="226" t="e">
        <f>VLOOKUP(C6251,#REF!, 2,FALSE)</f>
        <v>#REF!</v>
      </c>
      <c r="BM6251" s="177" t="s">
        <v>11361</v>
      </c>
      <c r="BN6251" s="177" t="s">
        <v>16979</v>
      </c>
      <c r="BO6251" s="177" t="s">
        <v>11362</v>
      </c>
      <c r="BU6251" s="177" t="s">
        <v>11361</v>
      </c>
      <c r="BV6251" s="177" t="s">
        <v>16979</v>
      </c>
      <c r="BW6251" s="177" t="s">
        <v>11362</v>
      </c>
    </row>
    <row r="6252" spans="51:75" x14ac:dyDescent="0.3">
      <c r="AY6252" s="226" t="e">
        <f>VLOOKUP(C6252,#REF!, 2,FALSE)</f>
        <v>#REF!</v>
      </c>
      <c r="BM6252" s="177" t="s">
        <v>11363</v>
      </c>
      <c r="BN6252" s="177" t="s">
        <v>780</v>
      </c>
      <c r="BO6252" s="177" t="s">
        <v>4290</v>
      </c>
      <c r="BU6252" s="177" t="s">
        <v>11363</v>
      </c>
      <c r="BV6252" s="177" t="s">
        <v>780</v>
      </c>
      <c r="BW6252" s="177" t="s">
        <v>4290</v>
      </c>
    </row>
    <row r="6253" spans="51:75" x14ac:dyDescent="0.3">
      <c r="AY6253" s="226" t="e">
        <f>VLOOKUP(C6253,#REF!, 2,FALSE)</f>
        <v>#REF!</v>
      </c>
      <c r="BM6253" s="177" t="s">
        <v>11364</v>
      </c>
      <c r="BN6253" s="177" t="s">
        <v>787</v>
      </c>
      <c r="BO6253" s="177" t="s">
        <v>11366</v>
      </c>
      <c r="BU6253" s="177" t="s">
        <v>11364</v>
      </c>
      <c r="BV6253" s="177" t="s">
        <v>787</v>
      </c>
      <c r="BW6253" s="177" t="s">
        <v>11366</v>
      </c>
    </row>
    <row r="6254" spans="51:75" x14ac:dyDescent="0.3">
      <c r="AY6254" s="226" t="e">
        <f>VLOOKUP(C6254,#REF!, 2,FALSE)</f>
        <v>#REF!</v>
      </c>
      <c r="BM6254" s="177" t="s">
        <v>11367</v>
      </c>
      <c r="BN6254" s="177" t="s">
        <v>771</v>
      </c>
      <c r="BO6254" s="177" t="s">
        <v>11368</v>
      </c>
      <c r="BU6254" s="177" t="s">
        <v>11367</v>
      </c>
      <c r="BV6254" s="177" t="s">
        <v>771</v>
      </c>
      <c r="BW6254" s="177" t="s">
        <v>11368</v>
      </c>
    </row>
    <row r="6255" spans="51:75" x14ac:dyDescent="0.3">
      <c r="AY6255" s="226" t="e">
        <f>VLOOKUP(C6255,#REF!, 2,FALSE)</f>
        <v>#REF!</v>
      </c>
      <c r="BM6255" s="177" t="s">
        <v>2019</v>
      </c>
      <c r="BN6255" s="177" t="s">
        <v>778</v>
      </c>
      <c r="BO6255" s="177" t="s">
        <v>11369</v>
      </c>
      <c r="BU6255" s="177" t="s">
        <v>2019</v>
      </c>
      <c r="BV6255" s="177" t="s">
        <v>778</v>
      </c>
      <c r="BW6255" s="177" t="s">
        <v>11369</v>
      </c>
    </row>
    <row r="6256" spans="51:75" x14ac:dyDescent="0.3">
      <c r="AY6256" s="226" t="e">
        <f>VLOOKUP(C6256,#REF!, 2,FALSE)</f>
        <v>#REF!</v>
      </c>
      <c r="BM6256" s="177" t="s">
        <v>11370</v>
      </c>
      <c r="BN6256" s="177" t="s">
        <v>803</v>
      </c>
      <c r="BO6256" s="177" t="s">
        <v>2983</v>
      </c>
      <c r="BU6256" s="177" t="s">
        <v>11370</v>
      </c>
      <c r="BV6256" s="177" t="s">
        <v>803</v>
      </c>
      <c r="BW6256" s="177" t="s">
        <v>2983</v>
      </c>
    </row>
    <row r="6257" spans="51:75" x14ac:dyDescent="0.3">
      <c r="AY6257" s="226" t="e">
        <f>VLOOKUP(C6257,#REF!, 2,FALSE)</f>
        <v>#REF!</v>
      </c>
      <c r="BM6257" s="177" t="s">
        <v>2020</v>
      </c>
      <c r="BN6257" s="177" t="s">
        <v>778</v>
      </c>
      <c r="BO6257" s="177" t="s">
        <v>8682</v>
      </c>
      <c r="BU6257" s="177" t="s">
        <v>2020</v>
      </c>
      <c r="BV6257" s="177" t="s">
        <v>778</v>
      </c>
      <c r="BW6257" s="177" t="s">
        <v>8682</v>
      </c>
    </row>
    <row r="6258" spans="51:75" x14ac:dyDescent="0.3">
      <c r="AY6258" s="226" t="e">
        <f>VLOOKUP(C6258,#REF!, 2,FALSE)</f>
        <v>#REF!</v>
      </c>
      <c r="BM6258" s="177" t="s">
        <v>389</v>
      </c>
      <c r="BN6258" s="177" t="s">
        <v>1691</v>
      </c>
      <c r="BO6258" s="177" t="s">
        <v>1793</v>
      </c>
      <c r="BU6258" s="177" t="s">
        <v>389</v>
      </c>
      <c r="BV6258" s="177" t="s">
        <v>1691</v>
      </c>
      <c r="BW6258" s="177" t="s">
        <v>1793</v>
      </c>
    </row>
    <row r="6259" spans="51:75" x14ac:dyDescent="0.3">
      <c r="AY6259" s="226" t="e">
        <f>VLOOKUP(C6259,#REF!, 2,FALSE)</f>
        <v>#REF!</v>
      </c>
      <c r="BM6259" s="177" t="s">
        <v>2021</v>
      </c>
      <c r="BN6259" s="177" t="s">
        <v>926</v>
      </c>
      <c r="BO6259" s="177" t="s">
        <v>4801</v>
      </c>
      <c r="BU6259" s="177" t="s">
        <v>2021</v>
      </c>
      <c r="BV6259" s="177" t="s">
        <v>926</v>
      </c>
      <c r="BW6259" s="177" t="s">
        <v>4801</v>
      </c>
    </row>
    <row r="6260" spans="51:75" x14ac:dyDescent="0.3">
      <c r="AY6260" s="226" t="e">
        <f>VLOOKUP(C6260,#REF!, 2,FALSE)</f>
        <v>#REF!</v>
      </c>
      <c r="BM6260" s="177" t="s">
        <v>11371</v>
      </c>
      <c r="BN6260" s="177" t="s">
        <v>1691</v>
      </c>
      <c r="BO6260" s="177" t="s">
        <v>8664</v>
      </c>
      <c r="BU6260" s="177" t="s">
        <v>11371</v>
      </c>
      <c r="BV6260" s="177" t="s">
        <v>1691</v>
      </c>
      <c r="BW6260" s="177" t="s">
        <v>8664</v>
      </c>
    </row>
    <row r="6261" spans="51:75" x14ac:dyDescent="0.3">
      <c r="AY6261" s="226" t="e">
        <f>VLOOKUP(C6261,#REF!, 2,FALSE)</f>
        <v>#REF!</v>
      </c>
      <c r="BM6261" s="177" t="s">
        <v>11372</v>
      </c>
      <c r="BN6261" s="177" t="s">
        <v>625</v>
      </c>
      <c r="BO6261" s="177" t="s">
        <v>11373</v>
      </c>
      <c r="BU6261" s="177" t="s">
        <v>11372</v>
      </c>
      <c r="BV6261" s="177" t="s">
        <v>625</v>
      </c>
      <c r="BW6261" s="177" t="s">
        <v>11373</v>
      </c>
    </row>
    <row r="6262" spans="51:75" x14ac:dyDescent="0.3">
      <c r="AY6262" s="226" t="e">
        <f>VLOOKUP(C6262,#REF!, 2,FALSE)</f>
        <v>#REF!</v>
      </c>
      <c r="BM6262" s="177" t="s">
        <v>11375</v>
      </c>
      <c r="BN6262" s="177" t="s">
        <v>1139</v>
      </c>
      <c r="BO6262" s="177" t="s">
        <v>5359</v>
      </c>
      <c r="BU6262" s="177" t="s">
        <v>11375</v>
      </c>
      <c r="BV6262" s="177" t="s">
        <v>1139</v>
      </c>
      <c r="BW6262" s="177" t="s">
        <v>5359</v>
      </c>
    </row>
    <row r="6263" spans="51:75" x14ac:dyDescent="0.3">
      <c r="AY6263" s="226" t="e">
        <f>VLOOKUP(C6263,#REF!, 2,FALSE)</f>
        <v>#REF!</v>
      </c>
      <c r="BM6263" s="177" t="s">
        <v>11376</v>
      </c>
      <c r="BN6263" s="177" t="s">
        <v>616</v>
      </c>
      <c r="BO6263" s="177" t="s">
        <v>2983</v>
      </c>
      <c r="BU6263" s="177" t="s">
        <v>11376</v>
      </c>
      <c r="BV6263" s="177" t="s">
        <v>616</v>
      </c>
      <c r="BW6263" s="177" t="s">
        <v>2983</v>
      </c>
    </row>
    <row r="6264" spans="51:75" x14ac:dyDescent="0.3">
      <c r="AY6264" s="226" t="e">
        <f>VLOOKUP(C6264,#REF!, 2,FALSE)</f>
        <v>#REF!</v>
      </c>
      <c r="BM6264" s="177" t="s">
        <v>11377</v>
      </c>
      <c r="BN6264" s="177" t="s">
        <v>3199</v>
      </c>
      <c r="BO6264" s="177" t="s">
        <v>1335</v>
      </c>
      <c r="BU6264" s="177" t="s">
        <v>11377</v>
      </c>
      <c r="BV6264" s="177" t="s">
        <v>3199</v>
      </c>
      <c r="BW6264" s="177" t="s">
        <v>1335</v>
      </c>
    </row>
    <row r="6265" spans="51:75" x14ac:dyDescent="0.3">
      <c r="AY6265" s="226" t="e">
        <f>VLOOKUP(C6265,#REF!, 2,FALSE)</f>
        <v>#REF!</v>
      </c>
      <c r="BM6265" s="177" t="s">
        <v>11378</v>
      </c>
      <c r="BN6265" s="177" t="s">
        <v>1342</v>
      </c>
      <c r="BO6265" s="177" t="s">
        <v>9097</v>
      </c>
      <c r="BU6265" s="177" t="s">
        <v>11378</v>
      </c>
      <c r="BV6265" s="177" t="s">
        <v>1342</v>
      </c>
      <c r="BW6265" s="177" t="s">
        <v>9097</v>
      </c>
    </row>
    <row r="6266" spans="51:75" x14ac:dyDescent="0.3">
      <c r="AY6266" s="226" t="e">
        <f>VLOOKUP(C6266,#REF!, 2,FALSE)</f>
        <v>#REF!</v>
      </c>
      <c r="BM6266" s="177" t="s">
        <v>11379</v>
      </c>
      <c r="BN6266" s="177" t="s">
        <v>3245</v>
      </c>
      <c r="BO6266" s="177" t="s">
        <v>11380</v>
      </c>
      <c r="BU6266" s="177" t="s">
        <v>11379</v>
      </c>
      <c r="BV6266" s="177" t="s">
        <v>3245</v>
      </c>
      <c r="BW6266" s="177" t="s">
        <v>11380</v>
      </c>
    </row>
    <row r="6267" spans="51:75" x14ac:dyDescent="0.3">
      <c r="AY6267" s="226" t="e">
        <f>VLOOKUP(C6267,#REF!, 2,FALSE)</f>
        <v>#REF!</v>
      </c>
      <c r="BM6267" s="177" t="s">
        <v>11381</v>
      </c>
      <c r="BN6267" s="177" t="s">
        <v>625</v>
      </c>
      <c r="BO6267" s="177" t="s">
        <v>11123</v>
      </c>
      <c r="BU6267" s="177" t="s">
        <v>11381</v>
      </c>
      <c r="BV6267" s="177" t="s">
        <v>625</v>
      </c>
      <c r="BW6267" s="177" t="s">
        <v>11123</v>
      </c>
    </row>
    <row r="6268" spans="51:75" x14ac:dyDescent="0.3">
      <c r="AY6268" s="226" t="e">
        <f>VLOOKUP(C6268,#REF!, 2,FALSE)</f>
        <v>#REF!</v>
      </c>
      <c r="BM6268" s="177" t="s">
        <v>11382</v>
      </c>
      <c r="BN6268" s="177" t="s">
        <v>3005</v>
      </c>
      <c r="BO6268" s="177" t="s">
        <v>11123</v>
      </c>
      <c r="BU6268" s="177" t="s">
        <v>11382</v>
      </c>
      <c r="BV6268" s="177" t="s">
        <v>3005</v>
      </c>
      <c r="BW6268" s="177" t="s">
        <v>11123</v>
      </c>
    </row>
    <row r="6269" spans="51:75" x14ac:dyDescent="0.3">
      <c r="AY6269" s="226" t="e">
        <f>VLOOKUP(C6269,#REF!, 2,FALSE)</f>
        <v>#REF!</v>
      </c>
      <c r="BM6269" s="177" t="s">
        <v>11383</v>
      </c>
      <c r="BN6269" s="177" t="s">
        <v>3005</v>
      </c>
      <c r="BO6269" s="177" t="s">
        <v>6117</v>
      </c>
      <c r="BU6269" s="177" t="s">
        <v>11383</v>
      </c>
      <c r="BV6269" s="177" t="s">
        <v>3005</v>
      </c>
      <c r="BW6269" s="177" t="s">
        <v>6117</v>
      </c>
    </row>
    <row r="6270" spans="51:75" x14ac:dyDescent="0.3">
      <c r="AY6270" s="226" t="e">
        <f>VLOOKUP(C6270,#REF!, 2,FALSE)</f>
        <v>#REF!</v>
      </c>
      <c r="BM6270" s="177" t="s">
        <v>11384</v>
      </c>
      <c r="BN6270" s="177" t="s">
        <v>1269</v>
      </c>
      <c r="BO6270" s="177" t="s">
        <v>10165</v>
      </c>
      <c r="BU6270" s="177" t="s">
        <v>11384</v>
      </c>
      <c r="BV6270" s="177" t="s">
        <v>1269</v>
      </c>
      <c r="BW6270" s="177" t="s">
        <v>10165</v>
      </c>
    </row>
    <row r="6271" spans="51:75" x14ac:dyDescent="0.3">
      <c r="AY6271" s="226" t="e">
        <f>VLOOKUP(C6271,#REF!, 2,FALSE)</f>
        <v>#REF!</v>
      </c>
      <c r="BM6271" s="177" t="s">
        <v>11385</v>
      </c>
      <c r="BN6271" s="177" t="s">
        <v>1013</v>
      </c>
      <c r="BO6271" s="177" t="s">
        <v>2983</v>
      </c>
      <c r="BU6271" s="177" t="s">
        <v>11385</v>
      </c>
      <c r="BV6271" s="177" t="s">
        <v>1013</v>
      </c>
      <c r="BW6271" s="177" t="s">
        <v>2983</v>
      </c>
    </row>
    <row r="6272" spans="51:75" x14ac:dyDescent="0.3">
      <c r="AY6272" s="226" t="e">
        <f>VLOOKUP(C6272,#REF!, 2,FALSE)</f>
        <v>#REF!</v>
      </c>
      <c r="BM6272" s="177" t="s">
        <v>11386</v>
      </c>
      <c r="BN6272" s="177" t="s">
        <v>663</v>
      </c>
      <c r="BO6272" s="177" t="s">
        <v>2983</v>
      </c>
      <c r="BU6272" s="177" t="s">
        <v>11386</v>
      </c>
      <c r="BV6272" s="177" t="s">
        <v>663</v>
      </c>
      <c r="BW6272" s="177" t="s">
        <v>2983</v>
      </c>
    </row>
    <row r="6273" spans="51:75" x14ac:dyDescent="0.3">
      <c r="AY6273" s="226" t="e">
        <f>VLOOKUP(C6273,#REF!, 2,FALSE)</f>
        <v>#REF!</v>
      </c>
      <c r="BM6273" s="177" t="s">
        <v>11388</v>
      </c>
      <c r="BN6273" s="177" t="s">
        <v>619</v>
      </c>
      <c r="BO6273" s="177" t="s">
        <v>1006</v>
      </c>
      <c r="BU6273" s="177" t="s">
        <v>11388</v>
      </c>
      <c r="BV6273" s="177" t="s">
        <v>619</v>
      </c>
      <c r="BW6273" s="177" t="s">
        <v>1006</v>
      </c>
    </row>
    <row r="6274" spans="51:75" x14ac:dyDescent="0.3">
      <c r="AY6274" s="226" t="e">
        <f>VLOOKUP(C6274,#REF!, 2,FALSE)</f>
        <v>#REF!</v>
      </c>
      <c r="BM6274" s="177" t="s">
        <v>11389</v>
      </c>
      <c r="BN6274" s="177" t="s">
        <v>613</v>
      </c>
      <c r="BO6274" s="177" t="s">
        <v>2983</v>
      </c>
      <c r="BU6274" s="177" t="s">
        <v>11389</v>
      </c>
      <c r="BV6274" s="177" t="s">
        <v>613</v>
      </c>
      <c r="BW6274" s="177" t="s">
        <v>2983</v>
      </c>
    </row>
    <row r="6275" spans="51:75" x14ac:dyDescent="0.3">
      <c r="AY6275" s="226" t="e">
        <f>VLOOKUP(C6275,#REF!, 2,FALSE)</f>
        <v>#REF!</v>
      </c>
      <c r="BM6275" s="177" t="s">
        <v>11390</v>
      </c>
      <c r="BN6275" s="177" t="s">
        <v>923</v>
      </c>
      <c r="BO6275" s="177" t="s">
        <v>11391</v>
      </c>
      <c r="BU6275" s="177" t="s">
        <v>11390</v>
      </c>
      <c r="BV6275" s="177" t="s">
        <v>923</v>
      </c>
      <c r="BW6275" s="177" t="s">
        <v>11391</v>
      </c>
    </row>
    <row r="6276" spans="51:75" x14ac:dyDescent="0.3">
      <c r="AY6276" s="226" t="e">
        <f>VLOOKUP(C6276,#REF!, 2,FALSE)</f>
        <v>#REF!</v>
      </c>
      <c r="BM6276" s="177" t="s">
        <v>11392</v>
      </c>
      <c r="BN6276" s="177" t="s">
        <v>16979</v>
      </c>
      <c r="BO6276" s="177" t="s">
        <v>11311</v>
      </c>
      <c r="BU6276" s="177" t="s">
        <v>11392</v>
      </c>
      <c r="BV6276" s="177" t="s">
        <v>16979</v>
      </c>
      <c r="BW6276" s="177" t="s">
        <v>11311</v>
      </c>
    </row>
    <row r="6277" spans="51:75" x14ac:dyDescent="0.3">
      <c r="AY6277" s="226" t="e">
        <f>VLOOKUP(C6277,#REF!, 2,FALSE)</f>
        <v>#REF!</v>
      </c>
      <c r="BM6277" s="177" t="s">
        <v>11393</v>
      </c>
      <c r="BN6277" s="177" t="s">
        <v>636</v>
      </c>
      <c r="BO6277" s="177" t="s">
        <v>2117</v>
      </c>
      <c r="BU6277" s="177" t="s">
        <v>11393</v>
      </c>
      <c r="BV6277" s="177" t="s">
        <v>636</v>
      </c>
      <c r="BW6277" s="177" t="s">
        <v>2117</v>
      </c>
    </row>
    <row r="6278" spans="51:75" x14ac:dyDescent="0.3">
      <c r="AY6278" s="226" t="e">
        <f>VLOOKUP(C6278,#REF!, 2,FALSE)</f>
        <v>#REF!</v>
      </c>
      <c r="BM6278" s="177" t="s">
        <v>11394</v>
      </c>
      <c r="BN6278" s="177" t="s">
        <v>841</v>
      </c>
      <c r="BO6278" s="177" t="s">
        <v>11311</v>
      </c>
      <c r="BU6278" s="177" t="s">
        <v>11394</v>
      </c>
      <c r="BV6278" s="177" t="s">
        <v>841</v>
      </c>
      <c r="BW6278" s="177" t="s">
        <v>11311</v>
      </c>
    </row>
    <row r="6279" spans="51:75" x14ac:dyDescent="0.3">
      <c r="AY6279" s="226" t="e">
        <f>VLOOKUP(C6279,#REF!, 2,FALSE)</f>
        <v>#REF!</v>
      </c>
      <c r="BM6279" s="177" t="s">
        <v>11395</v>
      </c>
      <c r="BN6279" s="177" t="s">
        <v>3087</v>
      </c>
      <c r="BO6279" s="177" t="s">
        <v>7130</v>
      </c>
      <c r="BU6279" s="177" t="s">
        <v>11395</v>
      </c>
      <c r="BV6279" s="177" t="s">
        <v>3087</v>
      </c>
      <c r="BW6279" s="177" t="s">
        <v>7130</v>
      </c>
    </row>
    <row r="6280" spans="51:75" x14ac:dyDescent="0.3">
      <c r="AY6280" s="226" t="e">
        <f>VLOOKUP(C6280,#REF!, 2,FALSE)</f>
        <v>#REF!</v>
      </c>
      <c r="BM6280" s="177" t="s">
        <v>11396</v>
      </c>
      <c r="BN6280" s="177" t="s">
        <v>658</v>
      </c>
      <c r="BO6280" s="177" t="s">
        <v>5948</v>
      </c>
      <c r="BU6280" s="177" t="s">
        <v>11396</v>
      </c>
      <c r="BV6280" s="177" t="s">
        <v>658</v>
      </c>
      <c r="BW6280" s="177" t="s">
        <v>5948</v>
      </c>
    </row>
    <row r="6281" spans="51:75" x14ac:dyDescent="0.3">
      <c r="AY6281" s="226" t="e">
        <f>VLOOKUP(C6281,#REF!, 2,FALSE)</f>
        <v>#REF!</v>
      </c>
      <c r="BM6281" s="177" t="s">
        <v>2022</v>
      </c>
      <c r="BN6281" s="177" t="s">
        <v>658</v>
      </c>
      <c r="BO6281" s="177" t="s">
        <v>11397</v>
      </c>
      <c r="BU6281" s="177" t="s">
        <v>2022</v>
      </c>
      <c r="BV6281" s="177" t="s">
        <v>658</v>
      </c>
      <c r="BW6281" s="177" t="s">
        <v>11397</v>
      </c>
    </row>
    <row r="6282" spans="51:75" x14ac:dyDescent="0.3">
      <c r="AY6282" s="226" t="e">
        <f>VLOOKUP(C6282,#REF!, 2,FALSE)</f>
        <v>#REF!</v>
      </c>
      <c r="BM6282" s="177" t="s">
        <v>2023</v>
      </c>
      <c r="BN6282" s="177" t="s">
        <v>657</v>
      </c>
      <c r="BO6282" s="177" t="s">
        <v>11398</v>
      </c>
      <c r="BU6282" s="177" t="s">
        <v>2023</v>
      </c>
      <c r="BV6282" s="177" t="s">
        <v>657</v>
      </c>
      <c r="BW6282" s="177" t="s">
        <v>11398</v>
      </c>
    </row>
    <row r="6283" spans="51:75" x14ac:dyDescent="0.3">
      <c r="AY6283" s="226" t="e">
        <f>VLOOKUP(C6283,#REF!, 2,FALSE)</f>
        <v>#REF!</v>
      </c>
      <c r="BM6283" s="177" t="s">
        <v>11399</v>
      </c>
      <c r="BN6283" s="177" t="s">
        <v>3002</v>
      </c>
      <c r="BO6283" s="177" t="s">
        <v>11400</v>
      </c>
      <c r="BU6283" s="177" t="s">
        <v>11399</v>
      </c>
      <c r="BV6283" s="177" t="s">
        <v>3002</v>
      </c>
      <c r="BW6283" s="177" t="s">
        <v>11400</v>
      </c>
    </row>
    <row r="6284" spans="51:75" x14ac:dyDescent="0.3">
      <c r="AY6284" s="226" t="e">
        <f>VLOOKUP(C6284,#REF!, 2,FALSE)</f>
        <v>#REF!</v>
      </c>
      <c r="BM6284" s="177" t="s">
        <v>11401</v>
      </c>
      <c r="BN6284" s="177" t="s">
        <v>3002</v>
      </c>
      <c r="BO6284" s="177" t="s">
        <v>11400</v>
      </c>
      <c r="BU6284" s="177" t="s">
        <v>11401</v>
      </c>
      <c r="BV6284" s="177" t="s">
        <v>3002</v>
      </c>
      <c r="BW6284" s="177" t="s">
        <v>11400</v>
      </c>
    </row>
    <row r="6285" spans="51:75" x14ac:dyDescent="0.3">
      <c r="AY6285" s="226" t="e">
        <f>VLOOKUP(C6285,#REF!, 2,FALSE)</f>
        <v>#REF!</v>
      </c>
      <c r="BM6285" s="177" t="s">
        <v>11402</v>
      </c>
      <c r="BN6285" s="177" t="s">
        <v>3002</v>
      </c>
      <c r="BO6285" s="177" t="s">
        <v>11403</v>
      </c>
      <c r="BU6285" s="177" t="s">
        <v>11402</v>
      </c>
      <c r="BV6285" s="177" t="s">
        <v>3002</v>
      </c>
      <c r="BW6285" s="177" t="s">
        <v>11403</v>
      </c>
    </row>
    <row r="6286" spans="51:75" x14ac:dyDescent="0.3">
      <c r="AY6286" s="226" t="e">
        <f>VLOOKUP(C6286,#REF!, 2,FALSE)</f>
        <v>#REF!</v>
      </c>
      <c r="BM6286" s="177" t="s">
        <v>11404</v>
      </c>
      <c r="BN6286" s="177" t="s">
        <v>661</v>
      </c>
      <c r="BO6286" s="177" t="s">
        <v>7439</v>
      </c>
      <c r="BU6286" s="177" t="s">
        <v>11404</v>
      </c>
      <c r="BV6286" s="177" t="s">
        <v>661</v>
      </c>
      <c r="BW6286" s="177" t="s">
        <v>7439</v>
      </c>
    </row>
    <row r="6287" spans="51:75" x14ac:dyDescent="0.3">
      <c r="AY6287" s="226" t="e">
        <f>VLOOKUP(C6287,#REF!, 2,FALSE)</f>
        <v>#REF!</v>
      </c>
      <c r="BM6287" s="177" t="s">
        <v>11405</v>
      </c>
      <c r="BN6287" s="177" t="s">
        <v>926</v>
      </c>
      <c r="BO6287" s="177" t="s">
        <v>856</v>
      </c>
      <c r="BU6287" s="177" t="s">
        <v>11405</v>
      </c>
      <c r="BV6287" s="177" t="s">
        <v>926</v>
      </c>
      <c r="BW6287" s="177" t="s">
        <v>856</v>
      </c>
    </row>
    <row r="6288" spans="51:75" x14ac:dyDescent="0.3">
      <c r="AY6288" s="226" t="e">
        <f>VLOOKUP(C6288,#REF!, 2,FALSE)</f>
        <v>#REF!</v>
      </c>
      <c r="BM6288" s="177" t="s">
        <v>11406</v>
      </c>
      <c r="BN6288" s="177" t="s">
        <v>1139</v>
      </c>
      <c r="BO6288" s="177" t="s">
        <v>2983</v>
      </c>
      <c r="BU6288" s="177" t="s">
        <v>11406</v>
      </c>
      <c r="BV6288" s="177" t="s">
        <v>1139</v>
      </c>
      <c r="BW6288" s="177" t="s">
        <v>2983</v>
      </c>
    </row>
    <row r="6289" spans="51:75" x14ac:dyDescent="0.3">
      <c r="AY6289" s="226" t="e">
        <f>VLOOKUP(C6289,#REF!, 2,FALSE)</f>
        <v>#REF!</v>
      </c>
      <c r="BM6289" s="177" t="s">
        <v>11407</v>
      </c>
      <c r="BN6289" s="177" t="s">
        <v>614</v>
      </c>
      <c r="BO6289" s="177" t="s">
        <v>11408</v>
      </c>
      <c r="BU6289" s="177" t="s">
        <v>11407</v>
      </c>
      <c r="BV6289" s="177" t="s">
        <v>614</v>
      </c>
      <c r="BW6289" s="177" t="s">
        <v>11408</v>
      </c>
    </row>
    <row r="6290" spans="51:75" x14ac:dyDescent="0.3">
      <c r="AY6290" s="226" t="e">
        <f>VLOOKUP(C6290,#REF!, 2,FALSE)</f>
        <v>#REF!</v>
      </c>
      <c r="BM6290" s="177" t="s">
        <v>2024</v>
      </c>
      <c r="BN6290" s="177" t="s">
        <v>703</v>
      </c>
      <c r="BO6290" s="177" t="s">
        <v>11409</v>
      </c>
      <c r="BU6290" s="177" t="s">
        <v>2024</v>
      </c>
      <c r="BV6290" s="177" t="s">
        <v>703</v>
      </c>
      <c r="BW6290" s="177" t="s">
        <v>11409</v>
      </c>
    </row>
    <row r="6291" spans="51:75" x14ac:dyDescent="0.3">
      <c r="AY6291" s="226" t="e">
        <f>VLOOKUP(C6291,#REF!, 2,FALSE)</f>
        <v>#REF!</v>
      </c>
      <c r="BM6291" s="177" t="s">
        <v>2025</v>
      </c>
      <c r="BN6291" s="177" t="s">
        <v>928</v>
      </c>
      <c r="BO6291" s="177" t="s">
        <v>4385</v>
      </c>
      <c r="BU6291" s="177" t="s">
        <v>2025</v>
      </c>
      <c r="BV6291" s="177" t="s">
        <v>928</v>
      </c>
      <c r="BW6291" s="177" t="s">
        <v>4385</v>
      </c>
    </row>
    <row r="6292" spans="51:75" x14ac:dyDescent="0.3">
      <c r="AY6292" s="226" t="e">
        <f>VLOOKUP(C6292,#REF!, 2,FALSE)</f>
        <v>#REF!</v>
      </c>
      <c r="BM6292" s="177" t="s">
        <v>2026</v>
      </c>
      <c r="BN6292" s="177" t="s">
        <v>926</v>
      </c>
      <c r="BO6292" s="177" t="s">
        <v>769</v>
      </c>
      <c r="BU6292" s="177" t="s">
        <v>2026</v>
      </c>
      <c r="BV6292" s="177" t="s">
        <v>926</v>
      </c>
      <c r="BW6292" s="177" t="s">
        <v>769</v>
      </c>
    </row>
    <row r="6293" spans="51:75" x14ac:dyDescent="0.3">
      <c r="AY6293" s="226" t="e">
        <f>VLOOKUP(C6293,#REF!, 2,FALSE)</f>
        <v>#REF!</v>
      </c>
      <c r="BM6293" s="177" t="s">
        <v>2027</v>
      </c>
      <c r="BN6293" s="177" t="s">
        <v>926</v>
      </c>
      <c r="BO6293" s="177" t="s">
        <v>8221</v>
      </c>
      <c r="BU6293" s="177" t="s">
        <v>2027</v>
      </c>
      <c r="BV6293" s="177" t="s">
        <v>926</v>
      </c>
      <c r="BW6293" s="177" t="s">
        <v>8221</v>
      </c>
    </row>
    <row r="6294" spans="51:75" x14ac:dyDescent="0.3">
      <c r="AY6294" s="226" t="e">
        <f>VLOOKUP(C6294,#REF!, 2,FALSE)</f>
        <v>#REF!</v>
      </c>
      <c r="BM6294" s="177" t="s">
        <v>428</v>
      </c>
      <c r="BN6294" s="177" t="s">
        <v>923</v>
      </c>
      <c r="BO6294" s="177" t="s">
        <v>5361</v>
      </c>
      <c r="BU6294" s="177" t="s">
        <v>428</v>
      </c>
      <c r="BV6294" s="177" t="s">
        <v>923</v>
      </c>
      <c r="BW6294" s="177" t="s">
        <v>5361</v>
      </c>
    </row>
    <row r="6295" spans="51:75" x14ac:dyDescent="0.3">
      <c r="AY6295" s="226" t="e">
        <f>VLOOKUP(C6295,#REF!, 2,FALSE)</f>
        <v>#REF!</v>
      </c>
      <c r="BM6295" s="177" t="s">
        <v>446</v>
      </c>
      <c r="BN6295" s="177" t="s">
        <v>923</v>
      </c>
      <c r="BO6295" s="177" t="s">
        <v>4928</v>
      </c>
      <c r="BU6295" s="177" t="s">
        <v>446</v>
      </c>
      <c r="BV6295" s="177" t="s">
        <v>923</v>
      </c>
      <c r="BW6295" s="177" t="s">
        <v>4928</v>
      </c>
    </row>
    <row r="6296" spans="51:75" x14ac:dyDescent="0.3">
      <c r="AY6296" s="226" t="e">
        <f>VLOOKUP(C6296,#REF!, 2,FALSE)</f>
        <v>#REF!</v>
      </c>
      <c r="BM6296" s="177" t="s">
        <v>2028</v>
      </c>
      <c r="BN6296" s="177" t="s">
        <v>783</v>
      </c>
      <c r="BO6296" s="177" t="s">
        <v>11410</v>
      </c>
      <c r="BU6296" s="177" t="s">
        <v>2028</v>
      </c>
      <c r="BV6296" s="177" t="s">
        <v>783</v>
      </c>
      <c r="BW6296" s="177" t="s">
        <v>11410</v>
      </c>
    </row>
    <row r="6297" spans="51:75" x14ac:dyDescent="0.3">
      <c r="AY6297" s="226" t="e">
        <f>VLOOKUP(C6297,#REF!, 2,FALSE)</f>
        <v>#REF!</v>
      </c>
      <c r="BM6297" s="177" t="s">
        <v>2029</v>
      </c>
      <c r="BN6297" s="177" t="s">
        <v>621</v>
      </c>
      <c r="BO6297" s="177" t="s">
        <v>2058</v>
      </c>
      <c r="BU6297" s="177" t="s">
        <v>2029</v>
      </c>
      <c r="BV6297" s="177" t="s">
        <v>621</v>
      </c>
      <c r="BW6297" s="177" t="s">
        <v>2058</v>
      </c>
    </row>
    <row r="6298" spans="51:75" x14ac:dyDescent="0.3">
      <c r="AY6298" s="226" t="e">
        <f>VLOOKUP(C6298,#REF!, 2,FALSE)</f>
        <v>#REF!</v>
      </c>
      <c r="BM6298" s="177" t="s">
        <v>11411</v>
      </c>
      <c r="BN6298" s="177" t="s">
        <v>667</v>
      </c>
      <c r="BO6298" s="177" t="s">
        <v>7996</v>
      </c>
      <c r="BU6298" s="177" t="s">
        <v>11411</v>
      </c>
      <c r="BV6298" s="177" t="s">
        <v>667</v>
      </c>
      <c r="BW6298" s="177" t="s">
        <v>7996</v>
      </c>
    </row>
    <row r="6299" spans="51:75" x14ac:dyDescent="0.3">
      <c r="AY6299" s="226" t="e">
        <f>VLOOKUP(C6299,#REF!, 2,FALSE)</f>
        <v>#REF!</v>
      </c>
      <c r="BM6299" s="177" t="s">
        <v>11412</v>
      </c>
      <c r="BN6299" s="177" t="s">
        <v>703</v>
      </c>
      <c r="BO6299" s="177" t="s">
        <v>2059</v>
      </c>
      <c r="BU6299" s="177" t="s">
        <v>11412</v>
      </c>
      <c r="BV6299" s="177" t="s">
        <v>703</v>
      </c>
      <c r="BW6299" s="177" t="s">
        <v>2059</v>
      </c>
    </row>
    <row r="6300" spans="51:75" x14ac:dyDescent="0.3">
      <c r="AY6300" s="226" t="e">
        <f>VLOOKUP(C6300,#REF!, 2,FALSE)</f>
        <v>#REF!</v>
      </c>
      <c r="BM6300" s="177" t="s">
        <v>11413</v>
      </c>
      <c r="BN6300" s="177" t="s">
        <v>3005</v>
      </c>
      <c r="BO6300" s="177" t="s">
        <v>2983</v>
      </c>
      <c r="BU6300" s="177" t="s">
        <v>11413</v>
      </c>
      <c r="BV6300" s="177" t="s">
        <v>3005</v>
      </c>
      <c r="BW6300" s="177" t="s">
        <v>2983</v>
      </c>
    </row>
    <row r="6301" spans="51:75" x14ac:dyDescent="0.3">
      <c r="AY6301" s="226" t="e">
        <f>VLOOKUP(C6301,#REF!, 2,FALSE)</f>
        <v>#REF!</v>
      </c>
      <c r="BM6301" s="177" t="s">
        <v>11414</v>
      </c>
      <c r="BN6301" s="177" t="s">
        <v>3002</v>
      </c>
      <c r="BO6301" s="177" t="s">
        <v>1910</v>
      </c>
      <c r="BU6301" s="177" t="s">
        <v>11414</v>
      </c>
      <c r="BV6301" s="177" t="s">
        <v>3002</v>
      </c>
      <c r="BW6301" s="177" t="s">
        <v>1910</v>
      </c>
    </row>
    <row r="6302" spans="51:75" x14ac:dyDescent="0.3">
      <c r="AY6302" s="226" t="e">
        <f>VLOOKUP(C6302,#REF!, 2,FALSE)</f>
        <v>#REF!</v>
      </c>
      <c r="BM6302" s="177" t="s">
        <v>11415</v>
      </c>
      <c r="BN6302" s="177" t="s">
        <v>657</v>
      </c>
      <c r="BO6302" s="177" t="s">
        <v>11416</v>
      </c>
      <c r="BU6302" s="177" t="s">
        <v>11415</v>
      </c>
      <c r="BV6302" s="177" t="s">
        <v>657</v>
      </c>
      <c r="BW6302" s="177" t="s">
        <v>11416</v>
      </c>
    </row>
    <row r="6303" spans="51:75" x14ac:dyDescent="0.3">
      <c r="AY6303" s="226" t="e">
        <f>VLOOKUP(C6303,#REF!, 2,FALSE)</f>
        <v>#REF!</v>
      </c>
      <c r="BM6303" s="177" t="s">
        <v>2030</v>
      </c>
      <c r="BN6303" s="177" t="s">
        <v>667</v>
      </c>
      <c r="BO6303" s="177" t="s">
        <v>1373</v>
      </c>
      <c r="BU6303" s="177" t="s">
        <v>2030</v>
      </c>
      <c r="BV6303" s="177" t="s">
        <v>667</v>
      </c>
      <c r="BW6303" s="177" t="s">
        <v>1373</v>
      </c>
    </row>
    <row r="6304" spans="51:75" x14ac:dyDescent="0.3">
      <c r="AY6304" s="226" t="e">
        <f>VLOOKUP(C6304,#REF!, 2,FALSE)</f>
        <v>#REF!</v>
      </c>
      <c r="BM6304" s="177" t="s">
        <v>11417</v>
      </c>
      <c r="BN6304" s="177" t="s">
        <v>3087</v>
      </c>
      <c r="BO6304" s="177" t="s">
        <v>2983</v>
      </c>
      <c r="BU6304" s="177" t="s">
        <v>11417</v>
      </c>
      <c r="BV6304" s="177" t="s">
        <v>3087</v>
      </c>
      <c r="BW6304" s="177" t="s">
        <v>2983</v>
      </c>
    </row>
    <row r="6305" spans="51:75" x14ac:dyDescent="0.3">
      <c r="AY6305" s="226" t="e">
        <f>VLOOKUP(C6305,#REF!, 2,FALSE)</f>
        <v>#REF!</v>
      </c>
      <c r="BM6305" s="177" t="s">
        <v>11418</v>
      </c>
      <c r="BN6305" s="177" t="s">
        <v>3083</v>
      </c>
      <c r="BO6305" s="177" t="s">
        <v>2983</v>
      </c>
      <c r="BU6305" s="177" t="s">
        <v>11418</v>
      </c>
      <c r="BV6305" s="177" t="s">
        <v>3083</v>
      </c>
      <c r="BW6305" s="177" t="s">
        <v>2983</v>
      </c>
    </row>
    <row r="6306" spans="51:75" x14ac:dyDescent="0.3">
      <c r="AY6306" s="226" t="e">
        <f>VLOOKUP(C6306,#REF!, 2,FALSE)</f>
        <v>#REF!</v>
      </c>
      <c r="BM6306" s="177" t="s">
        <v>11419</v>
      </c>
      <c r="BN6306" s="177" t="s">
        <v>623</v>
      </c>
      <c r="BO6306" s="177" t="s">
        <v>11420</v>
      </c>
      <c r="BU6306" s="177" t="s">
        <v>11419</v>
      </c>
      <c r="BV6306" s="177" t="s">
        <v>623</v>
      </c>
      <c r="BW6306" s="177" t="s">
        <v>11420</v>
      </c>
    </row>
    <row r="6307" spans="51:75" x14ac:dyDescent="0.3">
      <c r="AY6307" s="226" t="e">
        <f>VLOOKUP(C6307,#REF!, 2,FALSE)</f>
        <v>#REF!</v>
      </c>
      <c r="BM6307" s="177" t="s">
        <v>11421</v>
      </c>
      <c r="BN6307" s="177" t="s">
        <v>657</v>
      </c>
      <c r="BO6307" s="177" t="s">
        <v>916</v>
      </c>
      <c r="BU6307" s="177" t="s">
        <v>11421</v>
      </c>
      <c r="BV6307" s="177" t="s">
        <v>657</v>
      </c>
      <c r="BW6307" s="177" t="s">
        <v>916</v>
      </c>
    </row>
    <row r="6308" spans="51:75" x14ac:dyDescent="0.3">
      <c r="AY6308" s="226" t="e">
        <f>VLOOKUP(C6308,#REF!, 2,FALSE)</f>
        <v>#REF!</v>
      </c>
      <c r="BM6308" s="177" t="s">
        <v>11422</v>
      </c>
      <c r="BN6308" s="177" t="s">
        <v>669</v>
      </c>
      <c r="BO6308" s="177" t="s">
        <v>2694</v>
      </c>
      <c r="BU6308" s="177" t="s">
        <v>11422</v>
      </c>
      <c r="BV6308" s="177" t="s">
        <v>669</v>
      </c>
      <c r="BW6308" s="177" t="s">
        <v>2694</v>
      </c>
    </row>
    <row r="6309" spans="51:75" x14ac:dyDescent="0.3">
      <c r="AY6309" s="226" t="e">
        <f>VLOOKUP(C6309,#REF!, 2,FALSE)</f>
        <v>#REF!</v>
      </c>
      <c r="BM6309" s="177" t="s">
        <v>390</v>
      </c>
      <c r="BN6309" s="177" t="s">
        <v>3005</v>
      </c>
      <c r="BO6309" s="177" t="s">
        <v>11423</v>
      </c>
      <c r="BU6309" s="177" t="s">
        <v>390</v>
      </c>
      <c r="BV6309" s="177" t="s">
        <v>3005</v>
      </c>
      <c r="BW6309" s="177" t="s">
        <v>11423</v>
      </c>
    </row>
    <row r="6310" spans="51:75" x14ac:dyDescent="0.3">
      <c r="AY6310" s="226" t="e">
        <f>VLOOKUP(C6310,#REF!, 2,FALSE)</f>
        <v>#REF!</v>
      </c>
      <c r="BM6310" s="177" t="s">
        <v>11424</v>
      </c>
      <c r="BN6310" s="177" t="s">
        <v>3245</v>
      </c>
      <c r="BO6310" s="177" t="s">
        <v>2983</v>
      </c>
      <c r="BU6310" s="177" t="s">
        <v>11424</v>
      </c>
      <c r="BV6310" s="177" t="s">
        <v>3245</v>
      </c>
      <c r="BW6310" s="177" t="s">
        <v>2983</v>
      </c>
    </row>
    <row r="6311" spans="51:75" x14ac:dyDescent="0.3">
      <c r="AY6311" s="226" t="e">
        <f>VLOOKUP(C6311,#REF!, 2,FALSE)</f>
        <v>#REF!</v>
      </c>
      <c r="BM6311" s="177" t="s">
        <v>11425</v>
      </c>
      <c r="BN6311" s="177" t="s">
        <v>616</v>
      </c>
      <c r="BO6311" s="177" t="s">
        <v>7152</v>
      </c>
      <c r="BU6311" s="177" t="s">
        <v>11425</v>
      </c>
      <c r="BV6311" s="177" t="s">
        <v>616</v>
      </c>
      <c r="BW6311" s="177" t="s">
        <v>7152</v>
      </c>
    </row>
    <row r="6312" spans="51:75" x14ac:dyDescent="0.3">
      <c r="AY6312" s="226" t="e">
        <f>VLOOKUP(C6312,#REF!, 2,FALSE)</f>
        <v>#REF!</v>
      </c>
      <c r="BM6312" s="177" t="s">
        <v>11426</v>
      </c>
      <c r="BN6312" s="177" t="s">
        <v>841</v>
      </c>
      <c r="BO6312" s="177" t="s">
        <v>11279</v>
      </c>
      <c r="BU6312" s="177" t="s">
        <v>11426</v>
      </c>
      <c r="BV6312" s="177" t="s">
        <v>841</v>
      </c>
      <c r="BW6312" s="177" t="s">
        <v>11279</v>
      </c>
    </row>
    <row r="6313" spans="51:75" x14ac:dyDescent="0.3">
      <c r="AY6313" s="226" t="e">
        <f>VLOOKUP(C6313,#REF!, 2,FALSE)</f>
        <v>#REF!</v>
      </c>
      <c r="BM6313" s="177" t="s">
        <v>11427</v>
      </c>
      <c r="BN6313" s="177" t="s">
        <v>841</v>
      </c>
      <c r="BO6313" s="177" t="s">
        <v>2983</v>
      </c>
      <c r="BU6313" s="177" t="s">
        <v>11427</v>
      </c>
      <c r="BV6313" s="177" t="s">
        <v>841</v>
      </c>
      <c r="BW6313" s="177" t="s">
        <v>2983</v>
      </c>
    </row>
    <row r="6314" spans="51:75" x14ac:dyDescent="0.3">
      <c r="AY6314" s="226" t="e">
        <f>VLOOKUP(C6314,#REF!, 2,FALSE)</f>
        <v>#REF!</v>
      </c>
      <c r="BM6314" s="177" t="s">
        <v>11428</v>
      </c>
      <c r="BN6314" s="177" t="s">
        <v>626</v>
      </c>
      <c r="BO6314" s="177" t="s">
        <v>2983</v>
      </c>
      <c r="BU6314" s="177" t="s">
        <v>11428</v>
      </c>
      <c r="BV6314" s="177" t="s">
        <v>626</v>
      </c>
      <c r="BW6314" s="177" t="s">
        <v>2983</v>
      </c>
    </row>
    <row r="6315" spans="51:75" x14ac:dyDescent="0.3">
      <c r="AY6315" s="226" t="e">
        <f>VLOOKUP(C6315,#REF!, 2,FALSE)</f>
        <v>#REF!</v>
      </c>
      <c r="BM6315" s="177" t="s">
        <v>11429</v>
      </c>
      <c r="BN6315" s="177" t="s">
        <v>3045</v>
      </c>
      <c r="BO6315" s="177" t="s">
        <v>6450</v>
      </c>
      <c r="BU6315" s="177" t="s">
        <v>11429</v>
      </c>
      <c r="BV6315" s="177" t="s">
        <v>3045</v>
      </c>
      <c r="BW6315" s="177" t="s">
        <v>6450</v>
      </c>
    </row>
    <row r="6316" spans="51:75" x14ac:dyDescent="0.3">
      <c r="AY6316" s="226" t="e">
        <f>VLOOKUP(C6316,#REF!, 2,FALSE)</f>
        <v>#REF!</v>
      </c>
      <c r="BM6316" s="177" t="s">
        <v>11430</v>
      </c>
      <c r="BN6316" s="177" t="s">
        <v>621</v>
      </c>
      <c r="BO6316" s="177" t="s">
        <v>2983</v>
      </c>
      <c r="BU6316" s="177" t="s">
        <v>11430</v>
      </c>
      <c r="BV6316" s="177" t="s">
        <v>621</v>
      </c>
      <c r="BW6316" s="177" t="s">
        <v>2983</v>
      </c>
    </row>
    <row r="6317" spans="51:75" x14ac:dyDescent="0.3">
      <c r="AY6317" s="226" t="e">
        <f>VLOOKUP(C6317,#REF!, 2,FALSE)</f>
        <v>#REF!</v>
      </c>
      <c r="BM6317" s="177" t="s">
        <v>11431</v>
      </c>
      <c r="BN6317" s="177" t="s">
        <v>2979</v>
      </c>
      <c r="BO6317" s="177" t="s">
        <v>11432</v>
      </c>
      <c r="BU6317" s="177" t="s">
        <v>11431</v>
      </c>
      <c r="BV6317" s="177" t="s">
        <v>2979</v>
      </c>
      <c r="BW6317" s="177" t="s">
        <v>11432</v>
      </c>
    </row>
    <row r="6318" spans="51:75" x14ac:dyDescent="0.3">
      <c r="AY6318" s="226" t="e">
        <f>VLOOKUP(C6318,#REF!, 2,FALSE)</f>
        <v>#REF!</v>
      </c>
      <c r="BM6318" s="177" t="s">
        <v>11433</v>
      </c>
      <c r="BN6318" s="177" t="s">
        <v>771</v>
      </c>
      <c r="BO6318" s="177" t="s">
        <v>11434</v>
      </c>
      <c r="BU6318" s="177" t="s">
        <v>11433</v>
      </c>
      <c r="BV6318" s="177" t="s">
        <v>771</v>
      </c>
      <c r="BW6318" s="177" t="s">
        <v>11434</v>
      </c>
    </row>
    <row r="6319" spans="51:75" x14ac:dyDescent="0.3">
      <c r="AY6319" s="226" t="e">
        <f>VLOOKUP(C6319,#REF!, 2,FALSE)</f>
        <v>#REF!</v>
      </c>
      <c r="BM6319" s="177" t="s">
        <v>11435</v>
      </c>
      <c r="BN6319" s="177" t="s">
        <v>775</v>
      </c>
      <c r="BO6319" s="177" t="s">
        <v>11436</v>
      </c>
      <c r="BU6319" s="177" t="s">
        <v>11435</v>
      </c>
      <c r="BV6319" s="177" t="s">
        <v>775</v>
      </c>
      <c r="BW6319" s="177" t="s">
        <v>11436</v>
      </c>
    </row>
    <row r="6320" spans="51:75" x14ac:dyDescent="0.3">
      <c r="AY6320" s="226" t="e">
        <f>VLOOKUP(C6320,#REF!, 2,FALSE)</f>
        <v>#REF!</v>
      </c>
      <c r="BM6320" s="177" t="s">
        <v>11437</v>
      </c>
      <c r="BN6320" s="177" t="s">
        <v>852</v>
      </c>
      <c r="BO6320" s="177" t="s">
        <v>1265</v>
      </c>
      <c r="BU6320" s="177" t="s">
        <v>11437</v>
      </c>
      <c r="BV6320" s="177" t="s">
        <v>852</v>
      </c>
      <c r="BW6320" s="177" t="s">
        <v>1265</v>
      </c>
    </row>
    <row r="6321" spans="51:75" x14ac:dyDescent="0.3">
      <c r="AY6321" s="226" t="e">
        <f>VLOOKUP(C6321,#REF!, 2,FALSE)</f>
        <v>#REF!</v>
      </c>
      <c r="BM6321" s="177" t="s">
        <v>2031</v>
      </c>
      <c r="BN6321" s="177" t="s">
        <v>1139</v>
      </c>
      <c r="BO6321" s="177" t="s">
        <v>9770</v>
      </c>
      <c r="BU6321" s="177" t="s">
        <v>2031</v>
      </c>
      <c r="BV6321" s="177" t="s">
        <v>1139</v>
      </c>
      <c r="BW6321" s="177" t="s">
        <v>9770</v>
      </c>
    </row>
    <row r="6322" spans="51:75" x14ac:dyDescent="0.3">
      <c r="AY6322" s="226" t="e">
        <f>VLOOKUP(C6322,#REF!, 2,FALSE)</f>
        <v>#REF!</v>
      </c>
      <c r="BM6322" s="177" t="s">
        <v>447</v>
      </c>
      <c r="BN6322" s="177" t="s">
        <v>780</v>
      </c>
      <c r="BO6322" s="177" t="s">
        <v>11438</v>
      </c>
      <c r="BU6322" s="177" t="s">
        <v>447</v>
      </c>
      <c r="BV6322" s="177" t="s">
        <v>780</v>
      </c>
      <c r="BW6322" s="177" t="s">
        <v>11438</v>
      </c>
    </row>
    <row r="6323" spans="51:75" x14ac:dyDescent="0.3">
      <c r="AY6323" s="226" t="e">
        <f>VLOOKUP(C6323,#REF!, 2,FALSE)</f>
        <v>#REF!</v>
      </c>
      <c r="BM6323" s="177" t="s">
        <v>11439</v>
      </c>
      <c r="BN6323" s="177" t="s">
        <v>703</v>
      </c>
      <c r="BO6323" s="177" t="s">
        <v>5621</v>
      </c>
      <c r="BU6323" s="177" t="s">
        <v>11439</v>
      </c>
      <c r="BV6323" s="177" t="s">
        <v>703</v>
      </c>
      <c r="BW6323" s="177" t="s">
        <v>5621</v>
      </c>
    </row>
    <row r="6324" spans="51:75" x14ac:dyDescent="0.3">
      <c r="AY6324" s="226" t="e">
        <f>VLOOKUP(C6324,#REF!, 2,FALSE)</f>
        <v>#REF!</v>
      </c>
      <c r="BM6324" s="177" t="s">
        <v>11440</v>
      </c>
      <c r="BN6324" s="177" t="s">
        <v>1013</v>
      </c>
      <c r="BO6324" s="177" t="s">
        <v>1727</v>
      </c>
      <c r="BU6324" s="177" t="s">
        <v>11440</v>
      </c>
      <c r="BV6324" s="177" t="s">
        <v>1013</v>
      </c>
      <c r="BW6324" s="177" t="s">
        <v>1727</v>
      </c>
    </row>
    <row r="6325" spans="51:75" x14ac:dyDescent="0.3">
      <c r="AY6325" s="226" t="e">
        <f>VLOOKUP(C6325,#REF!, 2,FALSE)</f>
        <v>#REF!</v>
      </c>
      <c r="BM6325" s="177" t="s">
        <v>11441</v>
      </c>
      <c r="BN6325" s="177" t="s">
        <v>778</v>
      </c>
      <c r="BO6325" s="177" t="s">
        <v>2983</v>
      </c>
      <c r="BU6325" s="177" t="s">
        <v>11441</v>
      </c>
      <c r="BV6325" s="177" t="s">
        <v>778</v>
      </c>
      <c r="BW6325" s="177" t="s">
        <v>2983</v>
      </c>
    </row>
    <row r="6326" spans="51:75" x14ac:dyDescent="0.3">
      <c r="AY6326" s="226" t="e">
        <f>VLOOKUP(C6326,#REF!, 2,FALSE)</f>
        <v>#REF!</v>
      </c>
      <c r="BM6326" s="177" t="s">
        <v>11442</v>
      </c>
      <c r="BN6326" s="177" t="s">
        <v>778</v>
      </c>
      <c r="BO6326" s="177" t="s">
        <v>2983</v>
      </c>
      <c r="BU6326" s="177" t="s">
        <v>11442</v>
      </c>
      <c r="BV6326" s="177" t="s">
        <v>778</v>
      </c>
      <c r="BW6326" s="177" t="s">
        <v>2983</v>
      </c>
    </row>
    <row r="6327" spans="51:75" x14ac:dyDescent="0.3">
      <c r="AY6327" s="226" t="e">
        <f>VLOOKUP(C6327,#REF!, 2,FALSE)</f>
        <v>#REF!</v>
      </c>
      <c r="BM6327" s="177" t="s">
        <v>11443</v>
      </c>
      <c r="BN6327" s="177" t="s">
        <v>614</v>
      </c>
      <c r="BO6327" s="177" t="s">
        <v>2983</v>
      </c>
      <c r="BU6327" s="177" t="s">
        <v>11443</v>
      </c>
      <c r="BV6327" s="177" t="s">
        <v>614</v>
      </c>
      <c r="BW6327" s="177" t="s">
        <v>2983</v>
      </c>
    </row>
    <row r="6328" spans="51:75" x14ac:dyDescent="0.3">
      <c r="AY6328" s="226" t="e">
        <f>VLOOKUP(C6328,#REF!, 2,FALSE)</f>
        <v>#REF!</v>
      </c>
      <c r="BM6328" s="177" t="s">
        <v>11444</v>
      </c>
      <c r="BN6328" s="177" t="s">
        <v>926</v>
      </c>
      <c r="BO6328" s="177" t="s">
        <v>1490</v>
      </c>
      <c r="BU6328" s="177" t="s">
        <v>11444</v>
      </c>
      <c r="BV6328" s="177" t="s">
        <v>926</v>
      </c>
      <c r="BW6328" s="177" t="s">
        <v>1490</v>
      </c>
    </row>
    <row r="6329" spans="51:75" x14ac:dyDescent="0.3">
      <c r="AY6329" s="226" t="e">
        <f>VLOOKUP(C6329,#REF!, 2,FALSE)</f>
        <v>#REF!</v>
      </c>
      <c r="BM6329" s="177" t="s">
        <v>11445</v>
      </c>
      <c r="BN6329" s="177" t="s">
        <v>703</v>
      </c>
      <c r="BO6329" s="177" t="s">
        <v>11446</v>
      </c>
      <c r="BU6329" s="177" t="s">
        <v>11445</v>
      </c>
      <c r="BV6329" s="177" t="s">
        <v>703</v>
      </c>
      <c r="BW6329" s="177" t="s">
        <v>11446</v>
      </c>
    </row>
    <row r="6330" spans="51:75" x14ac:dyDescent="0.3">
      <c r="AY6330" s="226" t="e">
        <f>VLOOKUP(C6330,#REF!, 2,FALSE)</f>
        <v>#REF!</v>
      </c>
      <c r="BM6330" s="177" t="s">
        <v>11447</v>
      </c>
      <c r="BN6330" s="177" t="s">
        <v>1267</v>
      </c>
      <c r="BO6330" s="177" t="s">
        <v>4102</v>
      </c>
      <c r="BU6330" s="177" t="s">
        <v>11447</v>
      </c>
      <c r="BV6330" s="177" t="s">
        <v>1267</v>
      </c>
      <c r="BW6330" s="177" t="s">
        <v>4102</v>
      </c>
    </row>
    <row r="6331" spans="51:75" x14ac:dyDescent="0.3">
      <c r="AY6331" s="226" t="e">
        <f>VLOOKUP(C6331,#REF!, 2,FALSE)</f>
        <v>#REF!</v>
      </c>
      <c r="BM6331" s="177" t="s">
        <v>11448</v>
      </c>
      <c r="BN6331" s="177" t="s">
        <v>662</v>
      </c>
      <c r="BO6331" s="177" t="s">
        <v>11449</v>
      </c>
      <c r="BU6331" s="177" t="s">
        <v>11448</v>
      </c>
      <c r="BV6331" s="177" t="s">
        <v>662</v>
      </c>
      <c r="BW6331" s="177" t="s">
        <v>11449</v>
      </c>
    </row>
    <row r="6332" spans="51:75" x14ac:dyDescent="0.3">
      <c r="AY6332" s="226" t="e">
        <f>VLOOKUP(C6332,#REF!, 2,FALSE)</f>
        <v>#REF!</v>
      </c>
      <c r="BM6332" s="177" t="s">
        <v>11450</v>
      </c>
      <c r="BN6332" s="177" t="s">
        <v>613</v>
      </c>
      <c r="BO6332" s="177" t="s">
        <v>7487</v>
      </c>
      <c r="BU6332" s="177" t="s">
        <v>11450</v>
      </c>
      <c r="BV6332" s="177" t="s">
        <v>613</v>
      </c>
      <c r="BW6332" s="177" t="s">
        <v>7487</v>
      </c>
    </row>
    <row r="6333" spans="51:75" x14ac:dyDescent="0.3">
      <c r="AY6333" s="226" t="e">
        <f>VLOOKUP(C6333,#REF!, 2,FALSE)</f>
        <v>#REF!</v>
      </c>
      <c r="BM6333" s="177" t="s">
        <v>11451</v>
      </c>
      <c r="BN6333" s="177" t="s">
        <v>613</v>
      </c>
      <c r="BO6333" s="177" t="s">
        <v>8118</v>
      </c>
      <c r="BU6333" s="177" t="s">
        <v>11451</v>
      </c>
      <c r="BV6333" s="177" t="s">
        <v>613</v>
      </c>
      <c r="BW6333" s="177" t="s">
        <v>8118</v>
      </c>
    </row>
    <row r="6334" spans="51:75" x14ac:dyDescent="0.3">
      <c r="AY6334" s="226" t="e">
        <f>VLOOKUP(C6334,#REF!, 2,FALSE)</f>
        <v>#REF!</v>
      </c>
      <c r="BM6334" s="177" t="s">
        <v>11452</v>
      </c>
      <c r="BN6334" s="177" t="s">
        <v>662</v>
      </c>
      <c r="BO6334" s="177" t="s">
        <v>8116</v>
      </c>
      <c r="BU6334" s="177" t="s">
        <v>11452</v>
      </c>
      <c r="BV6334" s="177" t="s">
        <v>662</v>
      </c>
      <c r="BW6334" s="177" t="s">
        <v>8116</v>
      </c>
    </row>
    <row r="6335" spans="51:75" x14ac:dyDescent="0.3">
      <c r="AY6335" s="226" t="e">
        <f>VLOOKUP(C6335,#REF!, 2,FALSE)</f>
        <v>#REF!</v>
      </c>
      <c r="BM6335" s="177" t="s">
        <v>11453</v>
      </c>
      <c r="BN6335" s="177" t="s">
        <v>662</v>
      </c>
      <c r="BO6335" s="177" t="s">
        <v>2983</v>
      </c>
      <c r="BU6335" s="177" t="s">
        <v>11453</v>
      </c>
      <c r="BV6335" s="177" t="s">
        <v>662</v>
      </c>
      <c r="BW6335" s="177" t="s">
        <v>2983</v>
      </c>
    </row>
    <row r="6336" spans="51:75" x14ac:dyDescent="0.3">
      <c r="AY6336" s="226" t="e">
        <f>VLOOKUP(C6336,#REF!, 2,FALSE)</f>
        <v>#REF!</v>
      </c>
      <c r="BM6336" s="177" t="s">
        <v>11454</v>
      </c>
      <c r="BN6336" s="177" t="s">
        <v>621</v>
      </c>
      <c r="BO6336" s="177" t="s">
        <v>11455</v>
      </c>
      <c r="BU6336" s="177" t="s">
        <v>11454</v>
      </c>
      <c r="BV6336" s="177" t="s">
        <v>621</v>
      </c>
      <c r="BW6336" s="177" t="s">
        <v>11455</v>
      </c>
    </row>
    <row r="6337" spans="51:75" x14ac:dyDescent="0.3">
      <c r="AY6337" s="226" t="e">
        <f>VLOOKUP(C6337,#REF!, 2,FALSE)</f>
        <v>#REF!</v>
      </c>
      <c r="BM6337" s="177" t="s">
        <v>391</v>
      </c>
      <c r="BN6337" s="177" t="s">
        <v>661</v>
      </c>
      <c r="BO6337" s="177" t="s">
        <v>11456</v>
      </c>
      <c r="BU6337" s="177" t="s">
        <v>391</v>
      </c>
      <c r="BV6337" s="177" t="s">
        <v>661</v>
      </c>
      <c r="BW6337" s="177" t="s">
        <v>11456</v>
      </c>
    </row>
    <row r="6338" spans="51:75" x14ac:dyDescent="0.3">
      <c r="AY6338" s="226" t="e">
        <f>VLOOKUP(C6338,#REF!, 2,FALSE)</f>
        <v>#REF!</v>
      </c>
      <c r="BM6338" s="177" t="s">
        <v>11457</v>
      </c>
      <c r="BN6338" s="177" t="s">
        <v>625</v>
      </c>
      <c r="BO6338" s="177" t="s">
        <v>1736</v>
      </c>
      <c r="BU6338" s="177" t="s">
        <v>11457</v>
      </c>
      <c r="BV6338" s="177" t="s">
        <v>625</v>
      </c>
      <c r="BW6338" s="177" t="s">
        <v>1736</v>
      </c>
    </row>
    <row r="6339" spans="51:75" x14ac:dyDescent="0.3">
      <c r="AY6339" s="226" t="e">
        <f>VLOOKUP(C6339,#REF!, 2,FALSE)</f>
        <v>#REF!</v>
      </c>
      <c r="BM6339" s="177" t="s">
        <v>11458</v>
      </c>
      <c r="BN6339" s="177" t="s">
        <v>923</v>
      </c>
      <c r="BO6339" s="177" t="s">
        <v>11455</v>
      </c>
      <c r="BU6339" s="177" t="s">
        <v>11458</v>
      </c>
      <c r="BV6339" s="177" t="s">
        <v>923</v>
      </c>
      <c r="BW6339" s="177" t="s">
        <v>11455</v>
      </c>
    </row>
    <row r="6340" spans="51:75" x14ac:dyDescent="0.3">
      <c r="AY6340" s="226" t="e">
        <f>VLOOKUP(C6340,#REF!, 2,FALSE)</f>
        <v>#REF!</v>
      </c>
      <c r="BM6340" s="177" t="s">
        <v>11459</v>
      </c>
      <c r="BN6340" s="177" t="s">
        <v>810</v>
      </c>
      <c r="BO6340" s="177" t="s">
        <v>11460</v>
      </c>
      <c r="BU6340" s="177" t="s">
        <v>11459</v>
      </c>
      <c r="BV6340" s="177" t="s">
        <v>810</v>
      </c>
      <c r="BW6340" s="177" t="s">
        <v>11460</v>
      </c>
    </row>
    <row r="6341" spans="51:75" x14ac:dyDescent="0.3">
      <c r="AY6341" s="226" t="e">
        <f>VLOOKUP(C6341,#REF!, 2,FALSE)</f>
        <v>#REF!</v>
      </c>
      <c r="BM6341" s="177" t="s">
        <v>392</v>
      </c>
      <c r="BN6341" s="177" t="s">
        <v>621</v>
      </c>
      <c r="BO6341" s="177" t="s">
        <v>11461</v>
      </c>
      <c r="BU6341" s="177" t="s">
        <v>392</v>
      </c>
      <c r="BV6341" s="177" t="s">
        <v>621</v>
      </c>
      <c r="BW6341" s="177" t="s">
        <v>11461</v>
      </c>
    </row>
    <row r="6342" spans="51:75" x14ac:dyDescent="0.3">
      <c r="AY6342" s="226" t="e">
        <f>VLOOKUP(C6342,#REF!, 2,FALSE)</f>
        <v>#REF!</v>
      </c>
      <c r="BM6342" s="177" t="s">
        <v>393</v>
      </c>
      <c r="BN6342" s="177" t="s">
        <v>667</v>
      </c>
      <c r="BO6342" s="177" t="s">
        <v>8356</v>
      </c>
      <c r="BU6342" s="177" t="s">
        <v>393</v>
      </c>
      <c r="BV6342" s="177" t="s">
        <v>667</v>
      </c>
      <c r="BW6342" s="177" t="s">
        <v>8356</v>
      </c>
    </row>
    <row r="6343" spans="51:75" x14ac:dyDescent="0.3">
      <c r="AY6343" s="226" t="e">
        <f>VLOOKUP(C6343,#REF!, 2,FALSE)</f>
        <v>#REF!</v>
      </c>
      <c r="BM6343" s="177" t="s">
        <v>11462</v>
      </c>
      <c r="BN6343" s="177" t="s">
        <v>783</v>
      </c>
      <c r="BO6343" s="177" t="s">
        <v>8206</v>
      </c>
      <c r="BU6343" s="177" t="s">
        <v>11462</v>
      </c>
      <c r="BV6343" s="177" t="s">
        <v>783</v>
      </c>
      <c r="BW6343" s="177" t="s">
        <v>8206</v>
      </c>
    </row>
    <row r="6344" spans="51:75" x14ac:dyDescent="0.3">
      <c r="AY6344" s="226" t="e">
        <f>VLOOKUP(C6344,#REF!, 2,FALSE)</f>
        <v>#REF!</v>
      </c>
      <c r="BM6344" s="177" t="s">
        <v>394</v>
      </c>
      <c r="BN6344" s="177" t="s">
        <v>662</v>
      </c>
      <c r="BO6344" s="177" t="s">
        <v>2983</v>
      </c>
      <c r="BU6344" s="177" t="s">
        <v>394</v>
      </c>
      <c r="BV6344" s="177" t="s">
        <v>662</v>
      </c>
      <c r="BW6344" s="177" t="s">
        <v>2983</v>
      </c>
    </row>
    <row r="6345" spans="51:75" x14ac:dyDescent="0.3">
      <c r="AY6345" s="226" t="e">
        <f>VLOOKUP(C6345,#REF!, 2,FALSE)</f>
        <v>#REF!</v>
      </c>
      <c r="BM6345" s="177" t="s">
        <v>11463</v>
      </c>
      <c r="BN6345" s="177" t="s">
        <v>797</v>
      </c>
      <c r="BO6345" s="177" t="s">
        <v>11464</v>
      </c>
      <c r="BU6345" s="177" t="s">
        <v>11463</v>
      </c>
      <c r="BV6345" s="177" t="s">
        <v>797</v>
      </c>
      <c r="BW6345" s="177" t="s">
        <v>11464</v>
      </c>
    </row>
    <row r="6346" spans="51:75" x14ac:dyDescent="0.3">
      <c r="AY6346" s="226" t="e">
        <f>VLOOKUP(C6346,#REF!, 2,FALSE)</f>
        <v>#REF!</v>
      </c>
      <c r="BM6346" s="177" t="s">
        <v>11465</v>
      </c>
      <c r="BN6346" s="177" t="s">
        <v>662</v>
      </c>
      <c r="BO6346" s="177" t="s">
        <v>2983</v>
      </c>
      <c r="BU6346" s="177" t="s">
        <v>11465</v>
      </c>
      <c r="BV6346" s="177" t="s">
        <v>662</v>
      </c>
      <c r="BW6346" s="177" t="s">
        <v>2983</v>
      </c>
    </row>
    <row r="6347" spans="51:75" x14ac:dyDescent="0.3">
      <c r="AY6347" s="226" t="e">
        <f>VLOOKUP(C6347,#REF!, 2,FALSE)</f>
        <v>#REF!</v>
      </c>
      <c r="BM6347" s="177" t="s">
        <v>395</v>
      </c>
      <c r="BN6347" s="177" t="s">
        <v>662</v>
      </c>
      <c r="BO6347" s="177" t="s">
        <v>11466</v>
      </c>
      <c r="BU6347" s="177" t="s">
        <v>395</v>
      </c>
      <c r="BV6347" s="177" t="s">
        <v>662</v>
      </c>
      <c r="BW6347" s="177" t="s">
        <v>11466</v>
      </c>
    </row>
    <row r="6348" spans="51:75" x14ac:dyDescent="0.3">
      <c r="AY6348" s="226" t="e">
        <f>VLOOKUP(C6348,#REF!, 2,FALSE)</f>
        <v>#REF!</v>
      </c>
      <c r="BM6348" s="177" t="s">
        <v>11468</v>
      </c>
      <c r="BN6348" s="177" t="s">
        <v>626</v>
      </c>
      <c r="BO6348" s="177" t="s">
        <v>5412</v>
      </c>
      <c r="BU6348" s="177" t="s">
        <v>11468</v>
      </c>
      <c r="BV6348" s="177" t="s">
        <v>626</v>
      </c>
      <c r="BW6348" s="177" t="s">
        <v>5412</v>
      </c>
    </row>
    <row r="6349" spans="51:75" x14ac:dyDescent="0.3">
      <c r="AY6349" s="226" t="e">
        <f>VLOOKUP(C6349,#REF!, 2,FALSE)</f>
        <v>#REF!</v>
      </c>
      <c r="BM6349" s="177" t="s">
        <v>11469</v>
      </c>
      <c r="BN6349" s="177" t="s">
        <v>780</v>
      </c>
      <c r="BO6349" s="177" t="s">
        <v>3792</v>
      </c>
      <c r="BU6349" s="177" t="s">
        <v>11469</v>
      </c>
      <c r="BV6349" s="177" t="s">
        <v>780</v>
      </c>
      <c r="BW6349" s="177" t="s">
        <v>3792</v>
      </c>
    </row>
    <row r="6350" spans="51:75" x14ac:dyDescent="0.3">
      <c r="AY6350" s="226" t="e">
        <f>VLOOKUP(C6350,#REF!, 2,FALSE)</f>
        <v>#REF!</v>
      </c>
      <c r="BM6350" s="177" t="s">
        <v>11470</v>
      </c>
      <c r="BN6350" s="177" t="s">
        <v>666</v>
      </c>
      <c r="BO6350" s="177" t="s">
        <v>11471</v>
      </c>
      <c r="BU6350" s="177" t="s">
        <v>11470</v>
      </c>
      <c r="BV6350" s="177" t="s">
        <v>666</v>
      </c>
      <c r="BW6350" s="177" t="s">
        <v>11471</v>
      </c>
    </row>
    <row r="6351" spans="51:75" x14ac:dyDescent="0.3">
      <c r="AY6351" s="226" t="e">
        <f>VLOOKUP(C6351,#REF!, 2,FALSE)</f>
        <v>#REF!</v>
      </c>
      <c r="BM6351" s="177" t="s">
        <v>11472</v>
      </c>
      <c r="BN6351" s="177" t="s">
        <v>787</v>
      </c>
      <c r="BO6351" s="177" t="s">
        <v>7023</v>
      </c>
      <c r="BU6351" s="177" t="s">
        <v>11472</v>
      </c>
      <c r="BV6351" s="177" t="s">
        <v>787</v>
      </c>
      <c r="BW6351" s="177" t="s">
        <v>7023</v>
      </c>
    </row>
    <row r="6352" spans="51:75" x14ac:dyDescent="0.3">
      <c r="AY6352" s="226" t="e">
        <f>VLOOKUP(C6352,#REF!, 2,FALSE)</f>
        <v>#REF!</v>
      </c>
      <c r="BM6352" s="177" t="s">
        <v>2032</v>
      </c>
      <c r="BN6352" s="177" t="s">
        <v>928</v>
      </c>
      <c r="BO6352" s="177" t="s">
        <v>11473</v>
      </c>
      <c r="BU6352" s="177" t="s">
        <v>2032</v>
      </c>
      <c r="BV6352" s="177" t="s">
        <v>928</v>
      </c>
      <c r="BW6352" s="177" t="s">
        <v>11473</v>
      </c>
    </row>
    <row r="6353" spans="51:75" x14ac:dyDescent="0.3">
      <c r="AY6353" s="226" t="e">
        <f>VLOOKUP(C6353,#REF!, 2,FALSE)</f>
        <v>#REF!</v>
      </c>
      <c r="BM6353" s="177" t="s">
        <v>11474</v>
      </c>
      <c r="BN6353" s="177" t="s">
        <v>928</v>
      </c>
      <c r="BO6353" s="177" t="s">
        <v>9118</v>
      </c>
      <c r="BU6353" s="177" t="s">
        <v>11474</v>
      </c>
      <c r="BV6353" s="177" t="s">
        <v>928</v>
      </c>
      <c r="BW6353" s="177" t="s">
        <v>9118</v>
      </c>
    </row>
    <row r="6354" spans="51:75" x14ac:dyDescent="0.3">
      <c r="AY6354" s="226" t="e">
        <f>VLOOKUP(C6354,#REF!, 2,FALSE)</f>
        <v>#REF!</v>
      </c>
      <c r="BM6354" s="177" t="s">
        <v>11475</v>
      </c>
      <c r="BN6354" s="177" t="s">
        <v>926</v>
      </c>
      <c r="BO6354" s="177" t="s">
        <v>8274</v>
      </c>
      <c r="BU6354" s="177" t="s">
        <v>11475</v>
      </c>
      <c r="BV6354" s="177" t="s">
        <v>926</v>
      </c>
      <c r="BW6354" s="177" t="s">
        <v>8274</v>
      </c>
    </row>
    <row r="6355" spans="51:75" x14ac:dyDescent="0.3">
      <c r="AY6355" s="226" t="e">
        <f>VLOOKUP(C6355,#REF!, 2,FALSE)</f>
        <v>#REF!</v>
      </c>
      <c r="BM6355" s="177" t="s">
        <v>11476</v>
      </c>
      <c r="BN6355" s="177" t="s">
        <v>928</v>
      </c>
      <c r="BO6355" s="177" t="s">
        <v>11398</v>
      </c>
      <c r="BU6355" s="177" t="s">
        <v>11476</v>
      </c>
      <c r="BV6355" s="177" t="s">
        <v>928</v>
      </c>
      <c r="BW6355" s="177" t="s">
        <v>11398</v>
      </c>
    </row>
    <row r="6356" spans="51:75" x14ac:dyDescent="0.3">
      <c r="AY6356" s="226" t="e">
        <f>VLOOKUP(C6356,#REF!, 2,FALSE)</f>
        <v>#REF!</v>
      </c>
      <c r="BM6356" s="177" t="s">
        <v>11477</v>
      </c>
      <c r="BN6356" s="177" t="s">
        <v>3245</v>
      </c>
      <c r="BO6356" s="177" t="s">
        <v>11478</v>
      </c>
      <c r="BU6356" s="177" t="s">
        <v>11477</v>
      </c>
      <c r="BV6356" s="177" t="s">
        <v>3245</v>
      </c>
      <c r="BW6356" s="177" t="s">
        <v>11478</v>
      </c>
    </row>
    <row r="6357" spans="51:75" x14ac:dyDescent="0.3">
      <c r="AY6357" s="226" t="e">
        <f>VLOOKUP(C6357,#REF!, 2,FALSE)</f>
        <v>#REF!</v>
      </c>
      <c r="BM6357" s="177" t="s">
        <v>11479</v>
      </c>
      <c r="BN6357" s="177" t="s">
        <v>1003</v>
      </c>
      <c r="BO6357" s="177" t="s">
        <v>11480</v>
      </c>
      <c r="BU6357" s="177" t="s">
        <v>11479</v>
      </c>
      <c r="BV6357" s="177" t="s">
        <v>1003</v>
      </c>
      <c r="BW6357" s="177" t="s">
        <v>11480</v>
      </c>
    </row>
    <row r="6358" spans="51:75" x14ac:dyDescent="0.3">
      <c r="AY6358" s="226" t="e">
        <f>VLOOKUP(C6358,#REF!, 2,FALSE)</f>
        <v>#REF!</v>
      </c>
      <c r="BM6358" s="177" t="s">
        <v>11481</v>
      </c>
      <c r="BN6358" s="177" t="s">
        <v>1003</v>
      </c>
      <c r="BO6358" s="177" t="s">
        <v>11483</v>
      </c>
      <c r="BU6358" s="177" t="s">
        <v>11481</v>
      </c>
      <c r="BV6358" s="177" t="s">
        <v>1003</v>
      </c>
      <c r="BW6358" s="177" t="s">
        <v>11483</v>
      </c>
    </row>
    <row r="6359" spans="51:75" x14ac:dyDescent="0.3">
      <c r="AY6359" s="226" t="e">
        <f>VLOOKUP(C6359,#REF!, 2,FALSE)</f>
        <v>#REF!</v>
      </c>
      <c r="BM6359" s="177" t="s">
        <v>11484</v>
      </c>
      <c r="BN6359" s="177" t="s">
        <v>1003</v>
      </c>
      <c r="BO6359" s="177" t="s">
        <v>2983</v>
      </c>
      <c r="BU6359" s="177" t="s">
        <v>11484</v>
      </c>
      <c r="BV6359" s="177" t="s">
        <v>1003</v>
      </c>
      <c r="BW6359" s="177" t="s">
        <v>2983</v>
      </c>
    </row>
    <row r="6360" spans="51:75" x14ac:dyDescent="0.3">
      <c r="AY6360" s="226" t="e">
        <f>VLOOKUP(C6360,#REF!, 2,FALSE)</f>
        <v>#REF!</v>
      </c>
      <c r="BM6360" s="177" t="s">
        <v>11485</v>
      </c>
      <c r="BN6360" s="177" t="s">
        <v>1519</v>
      </c>
      <c r="BO6360" s="177" t="s">
        <v>2983</v>
      </c>
      <c r="BU6360" s="177" t="s">
        <v>11485</v>
      </c>
      <c r="BV6360" s="177" t="s">
        <v>1519</v>
      </c>
      <c r="BW6360" s="177" t="s">
        <v>2983</v>
      </c>
    </row>
    <row r="6361" spans="51:75" x14ac:dyDescent="0.3">
      <c r="AY6361" s="226" t="e">
        <f>VLOOKUP(C6361,#REF!, 2,FALSE)</f>
        <v>#REF!</v>
      </c>
      <c r="BM6361" s="177" t="s">
        <v>11486</v>
      </c>
      <c r="BN6361" s="177" t="s">
        <v>1269</v>
      </c>
      <c r="BO6361" s="177" t="s">
        <v>9123</v>
      </c>
      <c r="BU6361" s="177" t="s">
        <v>11486</v>
      </c>
      <c r="BV6361" s="177" t="s">
        <v>1269</v>
      </c>
      <c r="BW6361" s="177" t="s">
        <v>9123</v>
      </c>
    </row>
    <row r="6362" spans="51:75" x14ac:dyDescent="0.3">
      <c r="AY6362" s="226" t="e">
        <f>VLOOKUP(C6362,#REF!, 2,FALSE)</f>
        <v>#REF!</v>
      </c>
      <c r="BM6362" s="177" t="s">
        <v>11487</v>
      </c>
      <c r="BN6362" s="177" t="s">
        <v>1519</v>
      </c>
      <c r="BO6362" s="177" t="s">
        <v>8671</v>
      </c>
      <c r="BU6362" s="177" t="s">
        <v>11487</v>
      </c>
      <c r="BV6362" s="177" t="s">
        <v>1519</v>
      </c>
      <c r="BW6362" s="177" t="s">
        <v>8671</v>
      </c>
    </row>
    <row r="6363" spans="51:75" x14ac:dyDescent="0.3">
      <c r="AY6363" s="226" t="e">
        <f>VLOOKUP(C6363,#REF!, 2,FALSE)</f>
        <v>#REF!</v>
      </c>
      <c r="BM6363" s="177" t="s">
        <v>11489</v>
      </c>
      <c r="BN6363" s="177" t="s">
        <v>862</v>
      </c>
      <c r="BO6363" s="177" t="s">
        <v>6814</v>
      </c>
      <c r="BU6363" s="177" t="s">
        <v>11489</v>
      </c>
      <c r="BV6363" s="177" t="s">
        <v>862</v>
      </c>
      <c r="BW6363" s="177" t="s">
        <v>6814</v>
      </c>
    </row>
    <row r="6364" spans="51:75" x14ac:dyDescent="0.3">
      <c r="AY6364" s="226" t="e">
        <f>VLOOKUP(C6364,#REF!, 2,FALSE)</f>
        <v>#REF!</v>
      </c>
      <c r="BM6364" s="177" t="s">
        <v>11490</v>
      </c>
      <c r="BN6364" s="177" t="s">
        <v>862</v>
      </c>
      <c r="BO6364" s="177" t="s">
        <v>1604</v>
      </c>
      <c r="BU6364" s="177" t="s">
        <v>11490</v>
      </c>
      <c r="BV6364" s="177" t="s">
        <v>862</v>
      </c>
      <c r="BW6364" s="177" t="s">
        <v>1604</v>
      </c>
    </row>
    <row r="6365" spans="51:75" x14ac:dyDescent="0.3">
      <c r="AY6365" s="226" t="e">
        <f>VLOOKUP(C6365,#REF!, 2,FALSE)</f>
        <v>#REF!</v>
      </c>
      <c r="BM6365" s="177" t="s">
        <v>11491</v>
      </c>
      <c r="BN6365" s="177" t="s">
        <v>715</v>
      </c>
      <c r="BO6365" s="177" t="s">
        <v>7791</v>
      </c>
      <c r="BU6365" s="177" t="s">
        <v>11491</v>
      </c>
      <c r="BV6365" s="177" t="s">
        <v>715</v>
      </c>
      <c r="BW6365" s="177" t="s">
        <v>7791</v>
      </c>
    </row>
    <row r="6366" spans="51:75" x14ac:dyDescent="0.3">
      <c r="AY6366" s="226" t="e">
        <f>VLOOKUP(C6366,#REF!, 2,FALSE)</f>
        <v>#REF!</v>
      </c>
      <c r="BM6366" s="177" t="s">
        <v>11492</v>
      </c>
      <c r="BN6366" s="177" t="s">
        <v>862</v>
      </c>
      <c r="BO6366" s="177" t="s">
        <v>3567</v>
      </c>
      <c r="BU6366" s="177" t="s">
        <v>11492</v>
      </c>
      <c r="BV6366" s="177" t="s">
        <v>862</v>
      </c>
      <c r="BW6366" s="177" t="s">
        <v>3567</v>
      </c>
    </row>
    <row r="6367" spans="51:75" x14ac:dyDescent="0.3">
      <c r="AY6367" s="226" t="e">
        <f>VLOOKUP(C6367,#REF!, 2,FALSE)</f>
        <v>#REF!</v>
      </c>
      <c r="BM6367" s="177" t="s">
        <v>11493</v>
      </c>
      <c r="BN6367" s="177" t="s">
        <v>1003</v>
      </c>
      <c r="BO6367" s="177" t="s">
        <v>2983</v>
      </c>
      <c r="BU6367" s="177" t="s">
        <v>11493</v>
      </c>
      <c r="BV6367" s="177" t="s">
        <v>1003</v>
      </c>
      <c r="BW6367" s="177" t="s">
        <v>2983</v>
      </c>
    </row>
    <row r="6368" spans="51:75" x14ac:dyDescent="0.3">
      <c r="AY6368" s="226" t="e">
        <f>VLOOKUP(C6368,#REF!, 2,FALSE)</f>
        <v>#REF!</v>
      </c>
      <c r="BM6368" s="177" t="s">
        <v>11494</v>
      </c>
      <c r="BN6368" s="177" t="s">
        <v>1003</v>
      </c>
      <c r="BO6368" s="177" t="s">
        <v>2983</v>
      </c>
      <c r="BU6368" s="177" t="s">
        <v>11494</v>
      </c>
      <c r="BV6368" s="177" t="s">
        <v>1003</v>
      </c>
      <c r="BW6368" s="177" t="s">
        <v>2983</v>
      </c>
    </row>
    <row r="6369" spans="51:75" x14ac:dyDescent="0.3">
      <c r="AY6369" s="226" t="e">
        <f>VLOOKUP(C6369,#REF!, 2,FALSE)</f>
        <v>#REF!</v>
      </c>
      <c r="BM6369" s="177" t="s">
        <v>11495</v>
      </c>
      <c r="BN6369" s="177" t="s">
        <v>619</v>
      </c>
      <c r="BO6369" s="177" t="s">
        <v>2983</v>
      </c>
      <c r="BU6369" s="177" t="s">
        <v>11495</v>
      </c>
      <c r="BV6369" s="177" t="s">
        <v>619</v>
      </c>
      <c r="BW6369" s="177" t="s">
        <v>2983</v>
      </c>
    </row>
    <row r="6370" spans="51:75" x14ac:dyDescent="0.3">
      <c r="AY6370" s="226" t="e">
        <f>VLOOKUP(C6370,#REF!, 2,FALSE)</f>
        <v>#REF!</v>
      </c>
      <c r="BM6370" s="177" t="s">
        <v>11496</v>
      </c>
      <c r="BN6370" s="177" t="s">
        <v>661</v>
      </c>
      <c r="BO6370" s="177" t="s">
        <v>1499</v>
      </c>
      <c r="BU6370" s="177" t="s">
        <v>11496</v>
      </c>
      <c r="BV6370" s="177" t="s">
        <v>661</v>
      </c>
      <c r="BW6370" s="177" t="s">
        <v>1499</v>
      </c>
    </row>
    <row r="6371" spans="51:75" x14ac:dyDescent="0.3">
      <c r="AY6371" s="226" t="e">
        <f>VLOOKUP(C6371,#REF!, 2,FALSE)</f>
        <v>#REF!</v>
      </c>
      <c r="BM6371" s="177" t="s">
        <v>11498</v>
      </c>
      <c r="BN6371" s="177" t="s">
        <v>613</v>
      </c>
      <c r="BO6371" s="177" t="s">
        <v>5290</v>
      </c>
      <c r="BU6371" s="177" t="s">
        <v>11498</v>
      </c>
      <c r="BV6371" s="177" t="s">
        <v>613</v>
      </c>
      <c r="BW6371" s="177" t="s">
        <v>5290</v>
      </c>
    </row>
    <row r="6372" spans="51:75" x14ac:dyDescent="0.3">
      <c r="AY6372" s="226" t="e">
        <f>VLOOKUP(C6372,#REF!, 2,FALSE)</f>
        <v>#REF!</v>
      </c>
      <c r="BM6372" s="177" t="s">
        <v>2033</v>
      </c>
      <c r="BN6372" s="177" t="s">
        <v>661</v>
      </c>
      <c r="BO6372" s="177" t="s">
        <v>2983</v>
      </c>
      <c r="BU6372" s="177" t="s">
        <v>2033</v>
      </c>
      <c r="BV6372" s="177" t="s">
        <v>661</v>
      </c>
      <c r="BW6372" s="177" t="s">
        <v>2983</v>
      </c>
    </row>
    <row r="6373" spans="51:75" x14ac:dyDescent="0.3">
      <c r="AY6373" s="226" t="e">
        <f>VLOOKUP(C6373,#REF!, 2,FALSE)</f>
        <v>#REF!</v>
      </c>
      <c r="BM6373" s="177" t="s">
        <v>2034</v>
      </c>
      <c r="BN6373" s="177" t="s">
        <v>639</v>
      </c>
      <c r="BO6373" s="177" t="s">
        <v>2983</v>
      </c>
      <c r="BU6373" s="177" t="s">
        <v>2034</v>
      </c>
      <c r="BV6373" s="177" t="s">
        <v>639</v>
      </c>
      <c r="BW6373" s="177" t="s">
        <v>2983</v>
      </c>
    </row>
    <row r="6374" spans="51:75" x14ac:dyDescent="0.3">
      <c r="AY6374" s="226" t="e">
        <f>VLOOKUP(C6374,#REF!, 2,FALSE)</f>
        <v>#REF!</v>
      </c>
      <c r="BM6374" s="177" t="s">
        <v>11499</v>
      </c>
      <c r="BN6374" s="177" t="s">
        <v>636</v>
      </c>
      <c r="BO6374" s="177" t="s">
        <v>11500</v>
      </c>
      <c r="BU6374" s="177" t="s">
        <v>11499</v>
      </c>
      <c r="BV6374" s="177" t="s">
        <v>636</v>
      </c>
      <c r="BW6374" s="177" t="s">
        <v>11500</v>
      </c>
    </row>
    <row r="6375" spans="51:75" x14ac:dyDescent="0.3">
      <c r="AY6375" s="226" t="e">
        <f>VLOOKUP(C6375,#REF!, 2,FALSE)</f>
        <v>#REF!</v>
      </c>
      <c r="BM6375" s="177" t="s">
        <v>11501</v>
      </c>
      <c r="BN6375" s="177" t="s">
        <v>636</v>
      </c>
      <c r="BO6375" s="177" t="s">
        <v>2983</v>
      </c>
      <c r="BU6375" s="177" t="s">
        <v>11501</v>
      </c>
      <c r="BV6375" s="177" t="s">
        <v>636</v>
      </c>
      <c r="BW6375" s="177" t="s">
        <v>2983</v>
      </c>
    </row>
    <row r="6376" spans="51:75" x14ac:dyDescent="0.3">
      <c r="AY6376" s="226" t="e">
        <f>VLOOKUP(C6376,#REF!, 2,FALSE)</f>
        <v>#REF!</v>
      </c>
      <c r="BM6376" s="177" t="s">
        <v>429</v>
      </c>
      <c r="BN6376" s="177" t="s">
        <v>625</v>
      </c>
      <c r="BO6376" s="177" t="s">
        <v>11502</v>
      </c>
      <c r="BU6376" s="177" t="s">
        <v>429</v>
      </c>
      <c r="BV6376" s="177" t="s">
        <v>625</v>
      </c>
      <c r="BW6376" s="177" t="s">
        <v>11502</v>
      </c>
    </row>
    <row r="6377" spans="51:75" x14ac:dyDescent="0.3">
      <c r="AY6377" s="226" t="e">
        <f>VLOOKUP(C6377,#REF!, 2,FALSE)</f>
        <v>#REF!</v>
      </c>
      <c r="BM6377" s="177" t="s">
        <v>11503</v>
      </c>
      <c r="BN6377" s="177" t="s">
        <v>631</v>
      </c>
      <c r="BO6377" s="177" t="s">
        <v>2825</v>
      </c>
      <c r="BU6377" s="177" t="s">
        <v>11503</v>
      </c>
      <c r="BV6377" s="177" t="s">
        <v>631</v>
      </c>
      <c r="BW6377" s="177" t="s">
        <v>2825</v>
      </c>
    </row>
    <row r="6378" spans="51:75" x14ac:dyDescent="0.3">
      <c r="AY6378" s="226" t="e">
        <f>VLOOKUP(C6378,#REF!, 2,FALSE)</f>
        <v>#REF!</v>
      </c>
      <c r="BM6378" s="177" t="s">
        <v>11504</v>
      </c>
      <c r="BN6378" s="177" t="s">
        <v>625</v>
      </c>
      <c r="BO6378" s="177" t="s">
        <v>2097</v>
      </c>
      <c r="BU6378" s="177" t="s">
        <v>11504</v>
      </c>
      <c r="BV6378" s="177" t="s">
        <v>625</v>
      </c>
      <c r="BW6378" s="177" t="s">
        <v>2097</v>
      </c>
    </row>
    <row r="6379" spans="51:75" x14ac:dyDescent="0.3">
      <c r="AY6379" s="226" t="e">
        <f>VLOOKUP(C6379,#REF!, 2,FALSE)</f>
        <v>#REF!</v>
      </c>
      <c r="BM6379" s="177" t="s">
        <v>11505</v>
      </c>
      <c r="BN6379" s="177" t="s">
        <v>1269</v>
      </c>
      <c r="BO6379" s="177" t="s">
        <v>919</v>
      </c>
      <c r="BU6379" s="177" t="s">
        <v>11505</v>
      </c>
      <c r="BV6379" s="177" t="s">
        <v>1269</v>
      </c>
      <c r="BW6379" s="177" t="s">
        <v>919</v>
      </c>
    </row>
    <row r="6380" spans="51:75" x14ac:dyDescent="0.3">
      <c r="AY6380" s="226" t="e">
        <f>VLOOKUP(C6380,#REF!, 2,FALSE)</f>
        <v>#REF!</v>
      </c>
      <c r="BM6380" s="177" t="s">
        <v>11506</v>
      </c>
      <c r="BN6380" s="177" t="s">
        <v>661</v>
      </c>
      <c r="BO6380" s="177" t="s">
        <v>4059</v>
      </c>
      <c r="BU6380" s="177" t="s">
        <v>11506</v>
      </c>
      <c r="BV6380" s="177" t="s">
        <v>661</v>
      </c>
      <c r="BW6380" s="177" t="s">
        <v>4059</v>
      </c>
    </row>
    <row r="6381" spans="51:75" x14ac:dyDescent="0.3">
      <c r="AY6381" s="226" t="e">
        <f>VLOOKUP(C6381,#REF!, 2,FALSE)</f>
        <v>#REF!</v>
      </c>
      <c r="BM6381" s="177" t="s">
        <v>11507</v>
      </c>
      <c r="BN6381" s="177" t="s">
        <v>783</v>
      </c>
      <c r="BO6381" s="177" t="s">
        <v>725</v>
      </c>
      <c r="BU6381" s="177" t="s">
        <v>11507</v>
      </c>
      <c r="BV6381" s="177" t="s">
        <v>783</v>
      </c>
      <c r="BW6381" s="177" t="s">
        <v>725</v>
      </c>
    </row>
    <row r="6382" spans="51:75" x14ac:dyDescent="0.3">
      <c r="AY6382" s="226" t="e">
        <f>VLOOKUP(C6382,#REF!, 2,FALSE)</f>
        <v>#REF!</v>
      </c>
      <c r="BM6382" s="177" t="s">
        <v>11508</v>
      </c>
      <c r="BN6382" s="177" t="s">
        <v>1003</v>
      </c>
      <c r="BO6382" s="177" t="s">
        <v>2983</v>
      </c>
      <c r="BU6382" s="177" t="s">
        <v>11508</v>
      </c>
      <c r="BV6382" s="177" t="s">
        <v>1003</v>
      </c>
      <c r="BW6382" s="177" t="s">
        <v>2983</v>
      </c>
    </row>
    <row r="6383" spans="51:75" x14ac:dyDescent="0.3">
      <c r="AY6383" s="226" t="e">
        <f>VLOOKUP(C6383,#REF!, 2,FALSE)</f>
        <v>#REF!</v>
      </c>
      <c r="BM6383" s="177" t="s">
        <v>11509</v>
      </c>
      <c r="BN6383" s="177" t="s">
        <v>1003</v>
      </c>
      <c r="BO6383" s="177" t="s">
        <v>2983</v>
      </c>
      <c r="BU6383" s="177" t="s">
        <v>11509</v>
      </c>
      <c r="BV6383" s="177" t="s">
        <v>1003</v>
      </c>
      <c r="BW6383" s="177" t="s">
        <v>2983</v>
      </c>
    </row>
    <row r="6384" spans="51:75" x14ac:dyDescent="0.3">
      <c r="AY6384" s="226" t="e">
        <f>VLOOKUP(C6384,#REF!, 2,FALSE)</f>
        <v>#REF!</v>
      </c>
      <c r="BM6384" s="177" t="s">
        <v>11510</v>
      </c>
      <c r="BN6384" s="177" t="s">
        <v>715</v>
      </c>
      <c r="BO6384" s="177" t="s">
        <v>1403</v>
      </c>
      <c r="BU6384" s="177" t="s">
        <v>11510</v>
      </c>
      <c r="BV6384" s="177" t="s">
        <v>715</v>
      </c>
      <c r="BW6384" s="177" t="s">
        <v>1403</v>
      </c>
    </row>
    <row r="6385" spans="51:75" x14ac:dyDescent="0.3">
      <c r="AY6385" s="226" t="e">
        <f>VLOOKUP(C6385,#REF!, 2,FALSE)</f>
        <v>#REF!</v>
      </c>
      <c r="BM6385" s="177" t="s">
        <v>11511</v>
      </c>
      <c r="BN6385" s="177" t="s">
        <v>1003</v>
      </c>
      <c r="BO6385" s="177" t="s">
        <v>2983</v>
      </c>
      <c r="BU6385" s="177" t="s">
        <v>11511</v>
      </c>
      <c r="BV6385" s="177" t="s">
        <v>1003</v>
      </c>
      <c r="BW6385" s="177" t="s">
        <v>2983</v>
      </c>
    </row>
    <row r="6386" spans="51:75" x14ac:dyDescent="0.3">
      <c r="AY6386" s="226" t="e">
        <f>VLOOKUP(C6386,#REF!, 2,FALSE)</f>
        <v>#REF!</v>
      </c>
      <c r="BM6386" s="177" t="s">
        <v>11512</v>
      </c>
      <c r="BN6386" s="177" t="s">
        <v>16979</v>
      </c>
      <c r="BO6386" s="177" t="s">
        <v>3066</v>
      </c>
      <c r="BU6386" s="177" t="s">
        <v>11512</v>
      </c>
      <c r="BV6386" s="177" t="s">
        <v>16979</v>
      </c>
      <c r="BW6386" s="177" t="s">
        <v>3066</v>
      </c>
    </row>
    <row r="6387" spans="51:75" x14ac:dyDescent="0.3">
      <c r="AY6387" s="226" t="e">
        <f>VLOOKUP(C6387,#REF!, 2,FALSE)</f>
        <v>#REF!</v>
      </c>
      <c r="BM6387" s="177" t="s">
        <v>11513</v>
      </c>
      <c r="BN6387" s="177" t="s">
        <v>625</v>
      </c>
      <c r="BO6387" s="177" t="s">
        <v>11514</v>
      </c>
      <c r="BU6387" s="177" t="s">
        <v>11513</v>
      </c>
      <c r="BV6387" s="177" t="s">
        <v>625</v>
      </c>
      <c r="BW6387" s="177" t="s">
        <v>11514</v>
      </c>
    </row>
    <row r="6388" spans="51:75" x14ac:dyDescent="0.3">
      <c r="AY6388" s="226" t="e">
        <f>VLOOKUP(C6388,#REF!, 2,FALSE)</f>
        <v>#REF!</v>
      </c>
      <c r="BM6388" s="177" t="s">
        <v>11515</v>
      </c>
      <c r="BN6388" s="177" t="s">
        <v>3002</v>
      </c>
      <c r="BO6388" s="177" t="s">
        <v>11516</v>
      </c>
      <c r="BU6388" s="177" t="s">
        <v>11515</v>
      </c>
      <c r="BV6388" s="177" t="s">
        <v>3002</v>
      </c>
      <c r="BW6388" s="177" t="s">
        <v>11516</v>
      </c>
    </row>
    <row r="6389" spans="51:75" x14ac:dyDescent="0.3">
      <c r="AY6389" s="226" t="e">
        <f>VLOOKUP(C6389,#REF!, 2,FALSE)</f>
        <v>#REF!</v>
      </c>
      <c r="BM6389" s="177" t="s">
        <v>2035</v>
      </c>
      <c r="BN6389" s="177" t="s">
        <v>778</v>
      </c>
      <c r="BO6389" s="177" t="s">
        <v>11517</v>
      </c>
      <c r="BU6389" s="177" t="s">
        <v>2035</v>
      </c>
      <c r="BV6389" s="177" t="s">
        <v>778</v>
      </c>
      <c r="BW6389" s="177" t="s">
        <v>11517</v>
      </c>
    </row>
    <row r="6390" spans="51:75" x14ac:dyDescent="0.3">
      <c r="AY6390" s="226" t="e">
        <f>VLOOKUP(C6390,#REF!, 2,FALSE)</f>
        <v>#REF!</v>
      </c>
      <c r="BM6390" s="177" t="s">
        <v>11518</v>
      </c>
      <c r="BN6390" s="177" t="s">
        <v>700</v>
      </c>
      <c r="BO6390" s="177" t="s">
        <v>5515</v>
      </c>
      <c r="BU6390" s="177" t="s">
        <v>11518</v>
      </c>
      <c r="BV6390" s="177" t="s">
        <v>700</v>
      </c>
      <c r="BW6390" s="177" t="s">
        <v>5515</v>
      </c>
    </row>
    <row r="6391" spans="51:75" x14ac:dyDescent="0.3">
      <c r="AY6391" s="226" t="e">
        <f>VLOOKUP(C6391,#REF!, 2,FALSE)</f>
        <v>#REF!</v>
      </c>
      <c r="BM6391" s="177" t="s">
        <v>2036</v>
      </c>
      <c r="BN6391" s="177" t="s">
        <v>1013</v>
      </c>
      <c r="BO6391" s="177" t="s">
        <v>11519</v>
      </c>
      <c r="BU6391" s="177" t="s">
        <v>2036</v>
      </c>
      <c r="BV6391" s="177" t="s">
        <v>1013</v>
      </c>
      <c r="BW6391" s="177" t="s">
        <v>11519</v>
      </c>
    </row>
    <row r="6392" spans="51:75" x14ac:dyDescent="0.3">
      <c r="AY6392" s="226" t="e">
        <f>VLOOKUP(C6392,#REF!, 2,FALSE)</f>
        <v>#REF!</v>
      </c>
      <c r="BM6392" s="177" t="s">
        <v>11520</v>
      </c>
      <c r="BN6392" s="177" t="s">
        <v>926</v>
      </c>
      <c r="BO6392" s="177" t="s">
        <v>11521</v>
      </c>
      <c r="BU6392" s="177" t="s">
        <v>11520</v>
      </c>
      <c r="BV6392" s="177" t="s">
        <v>926</v>
      </c>
      <c r="BW6392" s="177" t="s">
        <v>11521</v>
      </c>
    </row>
    <row r="6393" spans="51:75" x14ac:dyDescent="0.3">
      <c r="AY6393" s="226" t="e">
        <f>VLOOKUP(C6393,#REF!, 2,FALSE)</f>
        <v>#REF!</v>
      </c>
      <c r="BM6393" s="177" t="s">
        <v>11522</v>
      </c>
      <c r="BN6393" s="177" t="s">
        <v>1267</v>
      </c>
      <c r="BO6393" s="177" t="s">
        <v>1229</v>
      </c>
      <c r="BU6393" s="177" t="s">
        <v>11522</v>
      </c>
      <c r="BV6393" s="177" t="s">
        <v>1267</v>
      </c>
      <c r="BW6393" s="177" t="s">
        <v>1229</v>
      </c>
    </row>
    <row r="6394" spans="51:75" x14ac:dyDescent="0.3">
      <c r="AY6394" s="226" t="e">
        <f>VLOOKUP(C6394,#REF!, 2,FALSE)</f>
        <v>#REF!</v>
      </c>
      <c r="BM6394" s="177" t="s">
        <v>11523</v>
      </c>
      <c r="BN6394" s="177" t="s">
        <v>783</v>
      </c>
      <c r="BO6394" s="177" t="s">
        <v>11524</v>
      </c>
      <c r="BU6394" s="177" t="s">
        <v>11523</v>
      </c>
      <c r="BV6394" s="177" t="s">
        <v>783</v>
      </c>
      <c r="BW6394" s="177" t="s">
        <v>11524</v>
      </c>
    </row>
    <row r="6395" spans="51:75" x14ac:dyDescent="0.3">
      <c r="AY6395" s="226" t="e">
        <f>VLOOKUP(C6395,#REF!, 2,FALSE)</f>
        <v>#REF!</v>
      </c>
      <c r="BM6395" s="177" t="s">
        <v>11525</v>
      </c>
      <c r="BN6395" s="177" t="s">
        <v>637</v>
      </c>
      <c r="BO6395" s="177" t="s">
        <v>11526</v>
      </c>
      <c r="BU6395" s="177" t="s">
        <v>11525</v>
      </c>
      <c r="BV6395" s="177" t="s">
        <v>637</v>
      </c>
      <c r="BW6395" s="177" t="s">
        <v>11526</v>
      </c>
    </row>
    <row r="6396" spans="51:75" x14ac:dyDescent="0.3">
      <c r="AY6396" s="226" t="e">
        <f>VLOOKUP(C6396,#REF!, 2,FALSE)</f>
        <v>#REF!</v>
      </c>
      <c r="BM6396" s="177" t="s">
        <v>11527</v>
      </c>
      <c r="BN6396" s="177" t="s">
        <v>661</v>
      </c>
      <c r="BO6396" s="177" t="s">
        <v>1740</v>
      </c>
      <c r="BU6396" s="177" t="s">
        <v>11527</v>
      </c>
      <c r="BV6396" s="177" t="s">
        <v>661</v>
      </c>
      <c r="BW6396" s="177" t="s">
        <v>1740</v>
      </c>
    </row>
    <row r="6397" spans="51:75" x14ac:dyDescent="0.3">
      <c r="AY6397" s="226" t="e">
        <f>VLOOKUP(C6397,#REF!, 2,FALSE)</f>
        <v>#REF!</v>
      </c>
      <c r="BM6397" s="177" t="s">
        <v>11528</v>
      </c>
      <c r="BN6397" s="177" t="s">
        <v>613</v>
      </c>
      <c r="BO6397" s="177" t="s">
        <v>6112</v>
      </c>
      <c r="BU6397" s="177" t="s">
        <v>11528</v>
      </c>
      <c r="BV6397" s="177" t="s">
        <v>613</v>
      </c>
      <c r="BW6397" s="177" t="s">
        <v>6112</v>
      </c>
    </row>
    <row r="6398" spans="51:75" x14ac:dyDescent="0.3">
      <c r="AY6398" s="226" t="e">
        <f>VLOOKUP(C6398,#REF!, 2,FALSE)</f>
        <v>#REF!</v>
      </c>
      <c r="BM6398" s="177" t="s">
        <v>396</v>
      </c>
      <c r="BN6398" s="177" t="s">
        <v>639</v>
      </c>
      <c r="BO6398" s="177" t="s">
        <v>11529</v>
      </c>
      <c r="BU6398" s="177" t="s">
        <v>396</v>
      </c>
      <c r="BV6398" s="177" t="s">
        <v>639</v>
      </c>
      <c r="BW6398" s="177" t="s">
        <v>11529</v>
      </c>
    </row>
    <row r="6399" spans="51:75" x14ac:dyDescent="0.3">
      <c r="AY6399" s="226" t="e">
        <f>VLOOKUP(C6399,#REF!, 2,FALSE)</f>
        <v>#REF!</v>
      </c>
      <c r="BM6399" s="177" t="s">
        <v>11530</v>
      </c>
      <c r="BN6399" s="177" t="s">
        <v>658</v>
      </c>
      <c r="BO6399" s="177" t="s">
        <v>8722</v>
      </c>
      <c r="BU6399" s="177" t="s">
        <v>11530</v>
      </c>
      <c r="BV6399" s="177" t="s">
        <v>658</v>
      </c>
      <c r="BW6399" s="177" t="s">
        <v>8722</v>
      </c>
    </row>
    <row r="6400" spans="51:75" x14ac:dyDescent="0.3">
      <c r="AY6400" s="226" t="e">
        <f>VLOOKUP(C6400,#REF!, 2,FALSE)</f>
        <v>#REF!</v>
      </c>
      <c r="BM6400" s="177" t="s">
        <v>11531</v>
      </c>
      <c r="BN6400" s="177" t="s">
        <v>787</v>
      </c>
      <c r="BO6400" s="177" t="s">
        <v>3316</v>
      </c>
      <c r="BU6400" s="177" t="s">
        <v>11531</v>
      </c>
      <c r="BV6400" s="177" t="s">
        <v>787</v>
      </c>
      <c r="BW6400" s="177" t="s">
        <v>3316</v>
      </c>
    </row>
    <row r="6401" spans="51:75" x14ac:dyDescent="0.3">
      <c r="AY6401" s="226" t="e">
        <f>VLOOKUP(C6401,#REF!, 2,FALSE)</f>
        <v>#REF!</v>
      </c>
      <c r="BM6401" s="177" t="s">
        <v>11532</v>
      </c>
      <c r="BN6401" s="177" t="s">
        <v>636</v>
      </c>
      <c r="BO6401" s="177" t="s">
        <v>3316</v>
      </c>
      <c r="BU6401" s="177" t="s">
        <v>11532</v>
      </c>
      <c r="BV6401" s="177" t="s">
        <v>636</v>
      </c>
      <c r="BW6401" s="177" t="s">
        <v>3316</v>
      </c>
    </row>
    <row r="6402" spans="51:75" x14ac:dyDescent="0.3">
      <c r="AY6402" s="226" t="e">
        <f>VLOOKUP(C6402,#REF!, 2,FALSE)</f>
        <v>#REF!</v>
      </c>
      <c r="BM6402" s="177" t="s">
        <v>11533</v>
      </c>
      <c r="BN6402" s="177" t="s">
        <v>802</v>
      </c>
      <c r="BO6402" s="177" t="s">
        <v>7949</v>
      </c>
      <c r="BU6402" s="177" t="s">
        <v>11533</v>
      </c>
      <c r="BV6402" s="177" t="s">
        <v>802</v>
      </c>
      <c r="BW6402" s="177" t="s">
        <v>7949</v>
      </c>
    </row>
    <row r="6403" spans="51:75" x14ac:dyDescent="0.3">
      <c r="AY6403" s="226" t="e">
        <f>VLOOKUP(C6403,#REF!, 2,FALSE)</f>
        <v>#REF!</v>
      </c>
      <c r="BM6403" s="177" t="s">
        <v>397</v>
      </c>
      <c r="BN6403" s="177" t="s">
        <v>617</v>
      </c>
      <c r="BO6403" s="177" t="s">
        <v>6470</v>
      </c>
      <c r="BU6403" s="177" t="s">
        <v>397</v>
      </c>
      <c r="BV6403" s="177" t="s">
        <v>617</v>
      </c>
      <c r="BW6403" s="177" t="s">
        <v>6470</v>
      </c>
    </row>
    <row r="6404" spans="51:75" x14ac:dyDescent="0.3">
      <c r="AY6404" s="226" t="e">
        <f>VLOOKUP(C6404,#REF!, 2,FALSE)</f>
        <v>#REF!</v>
      </c>
      <c r="BM6404" s="177" t="s">
        <v>11534</v>
      </c>
      <c r="BN6404" s="177" t="s">
        <v>16979</v>
      </c>
      <c r="BO6404" s="177" t="s">
        <v>11535</v>
      </c>
      <c r="BU6404" s="177" t="s">
        <v>11534</v>
      </c>
      <c r="BV6404" s="177" t="s">
        <v>16979</v>
      </c>
      <c r="BW6404" s="177" t="s">
        <v>11535</v>
      </c>
    </row>
    <row r="6405" spans="51:75" x14ac:dyDescent="0.3">
      <c r="AY6405" s="226" t="e">
        <f>VLOOKUP(C6405,#REF!, 2,FALSE)</f>
        <v>#REF!</v>
      </c>
      <c r="BM6405" s="177" t="s">
        <v>11536</v>
      </c>
      <c r="BN6405" s="177" t="s">
        <v>787</v>
      </c>
      <c r="BO6405" s="177" t="s">
        <v>6364</v>
      </c>
      <c r="BU6405" s="177" t="s">
        <v>11536</v>
      </c>
      <c r="BV6405" s="177" t="s">
        <v>787</v>
      </c>
      <c r="BW6405" s="177" t="s">
        <v>6364</v>
      </c>
    </row>
    <row r="6406" spans="51:75" x14ac:dyDescent="0.3">
      <c r="AY6406" s="226" t="e">
        <f>VLOOKUP(C6406,#REF!, 2,FALSE)</f>
        <v>#REF!</v>
      </c>
      <c r="BM6406" s="177" t="s">
        <v>11537</v>
      </c>
      <c r="BN6406" s="177" t="s">
        <v>810</v>
      </c>
      <c r="BO6406" s="177" t="s">
        <v>1340</v>
      </c>
      <c r="BU6406" s="177" t="s">
        <v>11537</v>
      </c>
      <c r="BV6406" s="177" t="s">
        <v>810</v>
      </c>
      <c r="BW6406" s="177" t="s">
        <v>1340</v>
      </c>
    </row>
    <row r="6407" spans="51:75" x14ac:dyDescent="0.3">
      <c r="AY6407" s="226" t="e">
        <f>VLOOKUP(C6407,#REF!, 2,FALSE)</f>
        <v>#REF!</v>
      </c>
      <c r="BM6407" s="177" t="s">
        <v>11538</v>
      </c>
      <c r="BN6407" s="177" t="s">
        <v>780</v>
      </c>
      <c r="BO6407" s="177" t="s">
        <v>1340</v>
      </c>
      <c r="BU6407" s="177" t="s">
        <v>11538</v>
      </c>
      <c r="BV6407" s="177" t="s">
        <v>780</v>
      </c>
      <c r="BW6407" s="177" t="s">
        <v>1340</v>
      </c>
    </row>
    <row r="6408" spans="51:75" x14ac:dyDescent="0.3">
      <c r="AY6408" s="226" t="e">
        <f>VLOOKUP(C6408,#REF!, 2,FALSE)</f>
        <v>#REF!</v>
      </c>
      <c r="BM6408" s="177" t="s">
        <v>11539</v>
      </c>
      <c r="BN6408" s="177" t="s">
        <v>16979</v>
      </c>
      <c r="BO6408" s="177" t="s">
        <v>8204</v>
      </c>
      <c r="BU6408" s="177" t="s">
        <v>11539</v>
      </c>
      <c r="BV6408" s="177" t="s">
        <v>16979</v>
      </c>
      <c r="BW6408" s="177" t="s">
        <v>8204</v>
      </c>
    </row>
    <row r="6409" spans="51:75" x14ac:dyDescent="0.3">
      <c r="AY6409" s="226" t="e">
        <f>VLOOKUP(C6409,#REF!, 2,FALSE)</f>
        <v>#REF!</v>
      </c>
      <c r="BM6409" s="177" t="s">
        <v>11540</v>
      </c>
      <c r="BN6409" s="177" t="s">
        <v>16979</v>
      </c>
      <c r="BO6409" s="177" t="s">
        <v>6225</v>
      </c>
      <c r="BU6409" s="177" t="s">
        <v>11540</v>
      </c>
      <c r="BV6409" s="177" t="s">
        <v>16979</v>
      </c>
      <c r="BW6409" s="177" t="s">
        <v>6225</v>
      </c>
    </row>
    <row r="6410" spans="51:75" x14ac:dyDescent="0.3">
      <c r="AY6410" s="226" t="e">
        <f>VLOOKUP(C6410,#REF!, 2,FALSE)</f>
        <v>#REF!</v>
      </c>
      <c r="BM6410" s="177" t="s">
        <v>11541</v>
      </c>
      <c r="BN6410" s="177" t="s">
        <v>736</v>
      </c>
      <c r="BO6410" s="177" t="s">
        <v>1903</v>
      </c>
      <c r="BU6410" s="177" t="s">
        <v>11541</v>
      </c>
      <c r="BV6410" s="177" t="s">
        <v>736</v>
      </c>
      <c r="BW6410" s="177" t="s">
        <v>1903</v>
      </c>
    </row>
    <row r="6411" spans="51:75" x14ac:dyDescent="0.3">
      <c r="AY6411" s="226" t="e">
        <f>VLOOKUP(C6411,#REF!, 2,FALSE)</f>
        <v>#REF!</v>
      </c>
      <c r="BM6411" s="177" t="s">
        <v>11542</v>
      </c>
      <c r="BN6411" s="177" t="s">
        <v>771</v>
      </c>
      <c r="BO6411" s="177" t="s">
        <v>2983</v>
      </c>
      <c r="BU6411" s="177" t="s">
        <v>11542</v>
      </c>
      <c r="BV6411" s="177" t="s">
        <v>771</v>
      </c>
      <c r="BW6411" s="177" t="s">
        <v>2983</v>
      </c>
    </row>
    <row r="6412" spans="51:75" x14ac:dyDescent="0.3">
      <c r="AY6412" s="226" t="e">
        <f>VLOOKUP(C6412,#REF!, 2,FALSE)</f>
        <v>#REF!</v>
      </c>
      <c r="BM6412" s="177" t="s">
        <v>11543</v>
      </c>
      <c r="BN6412" s="177" t="s">
        <v>771</v>
      </c>
      <c r="BO6412" s="177" t="s">
        <v>11544</v>
      </c>
      <c r="BU6412" s="177" t="s">
        <v>11543</v>
      </c>
      <c r="BV6412" s="177" t="s">
        <v>771</v>
      </c>
      <c r="BW6412" s="177" t="s">
        <v>11544</v>
      </c>
    </row>
    <row r="6413" spans="51:75" x14ac:dyDescent="0.3">
      <c r="AY6413" s="226" t="e">
        <f>VLOOKUP(C6413,#REF!, 2,FALSE)</f>
        <v>#REF!</v>
      </c>
      <c r="BM6413" s="177" t="s">
        <v>2037</v>
      </c>
      <c r="BN6413" s="177" t="s">
        <v>787</v>
      </c>
      <c r="BO6413" s="177" t="s">
        <v>7949</v>
      </c>
      <c r="BU6413" s="177" t="s">
        <v>2037</v>
      </c>
      <c r="BV6413" s="177" t="s">
        <v>787</v>
      </c>
      <c r="BW6413" s="177" t="s">
        <v>7949</v>
      </c>
    </row>
    <row r="6414" spans="51:75" x14ac:dyDescent="0.3">
      <c r="AY6414" s="226" t="e">
        <f>VLOOKUP(C6414,#REF!, 2,FALSE)</f>
        <v>#REF!</v>
      </c>
      <c r="BM6414" s="177" t="s">
        <v>11545</v>
      </c>
      <c r="BN6414" s="177" t="s">
        <v>16979</v>
      </c>
      <c r="BO6414" s="177" t="s">
        <v>5290</v>
      </c>
      <c r="BU6414" s="177" t="s">
        <v>11545</v>
      </c>
      <c r="BV6414" s="177" t="s">
        <v>16979</v>
      </c>
      <c r="BW6414" s="177" t="s">
        <v>5290</v>
      </c>
    </row>
    <row r="6415" spans="51:75" x14ac:dyDescent="0.3">
      <c r="AY6415" s="226" t="e">
        <f>VLOOKUP(C6415,#REF!, 2,FALSE)</f>
        <v>#REF!</v>
      </c>
      <c r="BM6415" s="177" t="s">
        <v>11547</v>
      </c>
      <c r="BN6415" s="177" t="s">
        <v>797</v>
      </c>
      <c r="BO6415" s="177" t="s">
        <v>2983</v>
      </c>
      <c r="BU6415" s="177" t="s">
        <v>11547</v>
      </c>
      <c r="BV6415" s="177" t="s">
        <v>797</v>
      </c>
      <c r="BW6415" s="177" t="s">
        <v>2983</v>
      </c>
    </row>
    <row r="6416" spans="51:75" x14ac:dyDescent="0.3">
      <c r="AY6416" s="226" t="e">
        <f>VLOOKUP(C6416,#REF!, 2,FALSE)</f>
        <v>#REF!</v>
      </c>
      <c r="BM6416" s="177" t="s">
        <v>11549</v>
      </c>
      <c r="BN6416" s="177" t="s">
        <v>797</v>
      </c>
      <c r="BO6416" s="177" t="s">
        <v>10578</v>
      </c>
      <c r="BU6416" s="177" t="s">
        <v>11549</v>
      </c>
      <c r="BV6416" s="177" t="s">
        <v>797</v>
      </c>
      <c r="BW6416" s="177" t="s">
        <v>10578</v>
      </c>
    </row>
    <row r="6417" spans="51:75" x14ac:dyDescent="0.3">
      <c r="AY6417" s="226" t="e">
        <f>VLOOKUP(C6417,#REF!, 2,FALSE)</f>
        <v>#REF!</v>
      </c>
      <c r="BM6417" s="177" t="s">
        <v>11550</v>
      </c>
      <c r="BN6417" s="177" t="s">
        <v>797</v>
      </c>
      <c r="BO6417" s="177" t="s">
        <v>10578</v>
      </c>
      <c r="BU6417" s="177" t="s">
        <v>11550</v>
      </c>
      <c r="BV6417" s="177" t="s">
        <v>797</v>
      </c>
      <c r="BW6417" s="177" t="s">
        <v>10578</v>
      </c>
    </row>
    <row r="6418" spans="51:75" x14ac:dyDescent="0.3">
      <c r="AY6418" s="226" t="e">
        <f>VLOOKUP(C6418,#REF!, 2,FALSE)</f>
        <v>#REF!</v>
      </c>
      <c r="BM6418" s="177" t="s">
        <v>11551</v>
      </c>
      <c r="BN6418" s="177" t="s">
        <v>797</v>
      </c>
      <c r="BO6418" s="177" t="s">
        <v>10578</v>
      </c>
      <c r="BU6418" s="177" t="s">
        <v>11551</v>
      </c>
      <c r="BV6418" s="177" t="s">
        <v>797</v>
      </c>
      <c r="BW6418" s="177" t="s">
        <v>10578</v>
      </c>
    </row>
    <row r="6419" spans="51:75" x14ac:dyDescent="0.3">
      <c r="AY6419" s="226" t="e">
        <f>VLOOKUP(C6419,#REF!, 2,FALSE)</f>
        <v>#REF!</v>
      </c>
      <c r="BM6419" s="177" t="s">
        <v>11552</v>
      </c>
      <c r="BN6419" s="177" t="s">
        <v>662</v>
      </c>
      <c r="BO6419" s="177" t="s">
        <v>10578</v>
      </c>
      <c r="BU6419" s="177" t="s">
        <v>11552</v>
      </c>
      <c r="BV6419" s="177" t="s">
        <v>662</v>
      </c>
      <c r="BW6419" s="177" t="s">
        <v>10578</v>
      </c>
    </row>
    <row r="6420" spans="51:75" x14ac:dyDescent="0.3">
      <c r="AY6420" s="226" t="e">
        <f>VLOOKUP(C6420,#REF!, 2,FALSE)</f>
        <v>#REF!</v>
      </c>
      <c r="BM6420" s="177" t="s">
        <v>11554</v>
      </c>
      <c r="BN6420" s="177" t="s">
        <v>862</v>
      </c>
      <c r="BO6420" s="177" t="s">
        <v>2983</v>
      </c>
      <c r="BU6420" s="177" t="s">
        <v>11554</v>
      </c>
      <c r="BV6420" s="177" t="s">
        <v>862</v>
      </c>
      <c r="BW6420" s="177" t="s">
        <v>2983</v>
      </c>
    </row>
    <row r="6421" spans="51:75" x14ac:dyDescent="0.3">
      <c r="AY6421" s="226" t="e">
        <f>VLOOKUP(C6421,#REF!, 2,FALSE)</f>
        <v>#REF!</v>
      </c>
      <c r="BM6421" s="177" t="s">
        <v>11555</v>
      </c>
      <c r="BN6421" s="177" t="s">
        <v>802</v>
      </c>
      <c r="BO6421" s="177" t="s">
        <v>1327</v>
      </c>
      <c r="BU6421" s="177" t="s">
        <v>11555</v>
      </c>
      <c r="BV6421" s="177" t="s">
        <v>802</v>
      </c>
      <c r="BW6421" s="177" t="s">
        <v>1327</v>
      </c>
    </row>
    <row r="6422" spans="51:75" x14ac:dyDescent="0.3">
      <c r="AY6422" s="226" t="e">
        <f>VLOOKUP(C6422,#REF!, 2,FALSE)</f>
        <v>#REF!</v>
      </c>
      <c r="BM6422" s="177" t="s">
        <v>11556</v>
      </c>
      <c r="BN6422" s="177" t="s">
        <v>637</v>
      </c>
      <c r="BO6422" s="177" t="s">
        <v>2983</v>
      </c>
      <c r="BU6422" s="177" t="s">
        <v>11556</v>
      </c>
      <c r="BV6422" s="177" t="s">
        <v>637</v>
      </c>
      <c r="BW6422" s="177" t="s">
        <v>2983</v>
      </c>
    </row>
    <row r="6423" spans="51:75" x14ac:dyDescent="0.3">
      <c r="AY6423" s="226" t="e">
        <f>VLOOKUP(C6423,#REF!, 2,FALSE)</f>
        <v>#REF!</v>
      </c>
      <c r="BM6423" s="177" t="s">
        <v>11557</v>
      </c>
      <c r="BN6423" s="177" t="s">
        <v>696</v>
      </c>
      <c r="BO6423" s="177" t="s">
        <v>777</v>
      </c>
      <c r="BU6423" s="177" t="s">
        <v>11557</v>
      </c>
      <c r="BV6423" s="177" t="s">
        <v>696</v>
      </c>
      <c r="BW6423" s="177" t="s">
        <v>777</v>
      </c>
    </row>
    <row r="6424" spans="51:75" x14ac:dyDescent="0.3">
      <c r="AY6424" s="226" t="e">
        <f>VLOOKUP(C6424,#REF!, 2,FALSE)</f>
        <v>#REF!</v>
      </c>
      <c r="BM6424" s="177" t="s">
        <v>11558</v>
      </c>
      <c r="BN6424" s="177" t="s">
        <v>16979</v>
      </c>
      <c r="BO6424" s="177" t="s">
        <v>7797</v>
      </c>
      <c r="BU6424" s="177" t="s">
        <v>11558</v>
      </c>
      <c r="BV6424" s="177" t="s">
        <v>16979</v>
      </c>
      <c r="BW6424" s="177" t="s">
        <v>7797</v>
      </c>
    </row>
    <row r="6425" spans="51:75" x14ac:dyDescent="0.3">
      <c r="AY6425" s="226" t="e">
        <f>VLOOKUP(C6425,#REF!, 2,FALSE)</f>
        <v>#REF!</v>
      </c>
      <c r="BM6425" s="177" t="s">
        <v>11559</v>
      </c>
      <c r="BN6425" s="177" t="s">
        <v>662</v>
      </c>
      <c r="BO6425" s="177" t="s">
        <v>11025</v>
      </c>
      <c r="BU6425" s="177" t="s">
        <v>11559</v>
      </c>
      <c r="BV6425" s="177" t="s">
        <v>662</v>
      </c>
      <c r="BW6425" s="177" t="s">
        <v>11025</v>
      </c>
    </row>
    <row r="6426" spans="51:75" x14ac:dyDescent="0.3">
      <c r="AY6426" s="226" t="e">
        <f>VLOOKUP(C6426,#REF!, 2,FALSE)</f>
        <v>#REF!</v>
      </c>
      <c r="BM6426" s="177" t="s">
        <v>11560</v>
      </c>
      <c r="BN6426" s="177" t="s">
        <v>613</v>
      </c>
      <c r="BO6426" s="177" t="s">
        <v>6664</v>
      </c>
      <c r="BU6426" s="177" t="s">
        <v>11560</v>
      </c>
      <c r="BV6426" s="177" t="s">
        <v>613</v>
      </c>
      <c r="BW6426" s="177" t="s">
        <v>6664</v>
      </c>
    </row>
    <row r="6427" spans="51:75" x14ac:dyDescent="0.3">
      <c r="AY6427" s="226" t="e">
        <f>VLOOKUP(C6427,#REF!, 2,FALSE)</f>
        <v>#REF!</v>
      </c>
      <c r="BM6427" s="177" t="s">
        <v>11561</v>
      </c>
      <c r="BN6427" s="177" t="s">
        <v>2983</v>
      </c>
      <c r="BO6427" s="177" t="s">
        <v>7889</v>
      </c>
      <c r="BU6427" s="177" t="s">
        <v>11561</v>
      </c>
      <c r="BV6427" s="177" t="s">
        <v>2983</v>
      </c>
      <c r="BW6427" s="177" t="s">
        <v>7889</v>
      </c>
    </row>
    <row r="6428" spans="51:75" x14ac:dyDescent="0.3">
      <c r="AY6428" s="226" t="e">
        <f>VLOOKUP(C6428,#REF!, 2,FALSE)</f>
        <v>#REF!</v>
      </c>
      <c r="BM6428" s="177" t="s">
        <v>2038</v>
      </c>
      <c r="BN6428" s="177" t="s">
        <v>16979</v>
      </c>
      <c r="BO6428" s="177" t="s">
        <v>3366</v>
      </c>
      <c r="BU6428" s="177" t="s">
        <v>2038</v>
      </c>
      <c r="BV6428" s="177" t="s">
        <v>16979</v>
      </c>
      <c r="BW6428" s="177" t="s">
        <v>3366</v>
      </c>
    </row>
    <row r="6429" spans="51:75" x14ac:dyDescent="0.3">
      <c r="AY6429" s="226" t="e">
        <f>VLOOKUP(C6429,#REF!, 2,FALSE)</f>
        <v>#REF!</v>
      </c>
      <c r="BM6429" s="177" t="s">
        <v>2039</v>
      </c>
      <c r="BN6429" s="177" t="s">
        <v>1139</v>
      </c>
      <c r="BO6429" s="177" t="s">
        <v>1907</v>
      </c>
      <c r="BU6429" s="177" t="s">
        <v>2039</v>
      </c>
      <c r="BV6429" s="177" t="s">
        <v>1139</v>
      </c>
      <c r="BW6429" s="177" t="s">
        <v>1907</v>
      </c>
    </row>
    <row r="6430" spans="51:75" x14ac:dyDescent="0.3">
      <c r="AY6430" s="226" t="e">
        <f>VLOOKUP(C6430,#REF!, 2,FALSE)</f>
        <v>#REF!</v>
      </c>
      <c r="BM6430" s="177" t="s">
        <v>11563</v>
      </c>
      <c r="BN6430" s="177" t="s">
        <v>666</v>
      </c>
      <c r="BO6430" s="177" t="s">
        <v>5228</v>
      </c>
      <c r="BU6430" s="177" t="s">
        <v>11563</v>
      </c>
      <c r="BV6430" s="177" t="s">
        <v>666</v>
      </c>
      <c r="BW6430" s="177" t="s">
        <v>5228</v>
      </c>
    </row>
    <row r="6431" spans="51:75" x14ac:dyDescent="0.3">
      <c r="AY6431" s="226" t="e">
        <f>VLOOKUP(C6431,#REF!, 2,FALSE)</f>
        <v>#REF!</v>
      </c>
      <c r="BM6431" s="177" t="s">
        <v>2040</v>
      </c>
      <c r="BN6431" s="177" t="s">
        <v>783</v>
      </c>
      <c r="BO6431" s="177" t="s">
        <v>2983</v>
      </c>
      <c r="BU6431" s="177" t="s">
        <v>2040</v>
      </c>
      <c r="BV6431" s="177" t="s">
        <v>783</v>
      </c>
      <c r="BW6431" s="177" t="s">
        <v>2983</v>
      </c>
    </row>
    <row r="6432" spans="51:75" x14ac:dyDescent="0.3">
      <c r="AY6432" s="226" t="e">
        <f>VLOOKUP(C6432,#REF!, 2,FALSE)</f>
        <v>#REF!</v>
      </c>
      <c r="BM6432" s="177" t="s">
        <v>11564</v>
      </c>
      <c r="BN6432" s="177" t="s">
        <v>1139</v>
      </c>
      <c r="BO6432" s="177" t="s">
        <v>11565</v>
      </c>
      <c r="BU6432" s="177" t="s">
        <v>11564</v>
      </c>
      <c r="BV6432" s="177" t="s">
        <v>1139</v>
      </c>
      <c r="BW6432" s="177" t="s">
        <v>11565</v>
      </c>
    </row>
    <row r="6433" spans="51:75" x14ac:dyDescent="0.3">
      <c r="AY6433" s="226" t="e">
        <f>VLOOKUP(C6433,#REF!, 2,FALSE)</f>
        <v>#REF!</v>
      </c>
      <c r="BM6433" s="177" t="s">
        <v>11566</v>
      </c>
      <c r="BN6433" s="177" t="s">
        <v>783</v>
      </c>
      <c r="BO6433" s="177" t="s">
        <v>11567</v>
      </c>
      <c r="BU6433" s="177" t="s">
        <v>11566</v>
      </c>
      <c r="BV6433" s="177" t="s">
        <v>783</v>
      </c>
      <c r="BW6433" s="177" t="s">
        <v>11567</v>
      </c>
    </row>
    <row r="6434" spans="51:75" x14ac:dyDescent="0.3">
      <c r="AY6434" s="226" t="e">
        <f>VLOOKUP(C6434,#REF!, 2,FALSE)</f>
        <v>#REF!</v>
      </c>
      <c r="BM6434" s="177" t="s">
        <v>11568</v>
      </c>
      <c r="BN6434" s="177" t="s">
        <v>669</v>
      </c>
      <c r="BO6434" s="177" t="s">
        <v>2983</v>
      </c>
      <c r="BU6434" s="177" t="s">
        <v>11568</v>
      </c>
      <c r="BV6434" s="177" t="s">
        <v>669</v>
      </c>
      <c r="BW6434" s="177" t="s">
        <v>2983</v>
      </c>
    </row>
    <row r="6435" spans="51:75" x14ac:dyDescent="0.3">
      <c r="AY6435" s="226" t="e">
        <f>VLOOKUP(C6435,#REF!, 2,FALSE)</f>
        <v>#REF!</v>
      </c>
      <c r="BM6435" s="177" t="s">
        <v>11569</v>
      </c>
      <c r="BN6435" s="177" t="s">
        <v>778</v>
      </c>
      <c r="BO6435" s="177" t="s">
        <v>11570</v>
      </c>
      <c r="BU6435" s="177" t="s">
        <v>11569</v>
      </c>
      <c r="BV6435" s="177" t="s">
        <v>778</v>
      </c>
      <c r="BW6435" s="177" t="s">
        <v>11570</v>
      </c>
    </row>
    <row r="6436" spans="51:75" x14ac:dyDescent="0.3">
      <c r="AY6436" s="226" t="e">
        <f>VLOOKUP(C6436,#REF!, 2,FALSE)</f>
        <v>#REF!</v>
      </c>
      <c r="BM6436" s="177" t="s">
        <v>11571</v>
      </c>
      <c r="BN6436" s="177" t="s">
        <v>1782</v>
      </c>
      <c r="BO6436" s="177" t="s">
        <v>11572</v>
      </c>
      <c r="BU6436" s="177" t="s">
        <v>11571</v>
      </c>
      <c r="BV6436" s="177" t="s">
        <v>1782</v>
      </c>
      <c r="BW6436" s="177" t="s">
        <v>11572</v>
      </c>
    </row>
    <row r="6437" spans="51:75" x14ac:dyDescent="0.3">
      <c r="AY6437" s="226" t="e">
        <f>VLOOKUP(C6437,#REF!, 2,FALSE)</f>
        <v>#REF!</v>
      </c>
      <c r="BM6437" s="177" t="s">
        <v>11573</v>
      </c>
      <c r="BN6437" s="177" t="s">
        <v>1782</v>
      </c>
      <c r="BO6437" s="177" t="s">
        <v>11574</v>
      </c>
      <c r="BU6437" s="177" t="s">
        <v>11573</v>
      </c>
      <c r="BV6437" s="177" t="s">
        <v>1782</v>
      </c>
      <c r="BW6437" s="177" t="s">
        <v>11574</v>
      </c>
    </row>
    <row r="6438" spans="51:75" x14ac:dyDescent="0.3">
      <c r="AY6438" s="226" t="e">
        <f>VLOOKUP(C6438,#REF!, 2,FALSE)</f>
        <v>#REF!</v>
      </c>
      <c r="BM6438" s="177" t="s">
        <v>11575</v>
      </c>
      <c r="BN6438" s="177" t="s">
        <v>1782</v>
      </c>
      <c r="BO6438" s="177" t="s">
        <v>11576</v>
      </c>
      <c r="BU6438" s="177" t="s">
        <v>11575</v>
      </c>
      <c r="BV6438" s="177" t="s">
        <v>1782</v>
      </c>
      <c r="BW6438" s="177" t="s">
        <v>11576</v>
      </c>
    </row>
    <row r="6439" spans="51:75" x14ac:dyDescent="0.3">
      <c r="AY6439" s="226" t="e">
        <f>VLOOKUP(C6439,#REF!, 2,FALSE)</f>
        <v>#REF!</v>
      </c>
      <c r="BM6439" s="177" t="s">
        <v>11578</v>
      </c>
      <c r="BN6439" s="177" t="s">
        <v>797</v>
      </c>
      <c r="BO6439" s="177" t="s">
        <v>2192</v>
      </c>
      <c r="BU6439" s="177" t="s">
        <v>11578</v>
      </c>
      <c r="BV6439" s="177" t="s">
        <v>797</v>
      </c>
      <c r="BW6439" s="177" t="s">
        <v>2192</v>
      </c>
    </row>
    <row r="6440" spans="51:75" x14ac:dyDescent="0.3">
      <c r="AY6440" s="226" t="e">
        <f>VLOOKUP(C6440,#REF!, 2,FALSE)</f>
        <v>#REF!</v>
      </c>
      <c r="BM6440" s="177" t="s">
        <v>11579</v>
      </c>
      <c r="BN6440" s="177" t="s">
        <v>657</v>
      </c>
      <c r="BO6440" s="177" t="s">
        <v>2983</v>
      </c>
      <c r="BU6440" s="177" t="s">
        <v>11579</v>
      </c>
      <c r="BV6440" s="177" t="s">
        <v>657</v>
      </c>
      <c r="BW6440" s="177" t="s">
        <v>2983</v>
      </c>
    </row>
    <row r="6441" spans="51:75" x14ac:dyDescent="0.3">
      <c r="AY6441" s="226" t="e">
        <f>VLOOKUP(C6441,#REF!, 2,FALSE)</f>
        <v>#REF!</v>
      </c>
      <c r="BM6441" s="177" t="s">
        <v>11580</v>
      </c>
      <c r="BN6441" s="177" t="s">
        <v>1070</v>
      </c>
      <c r="BO6441" s="177" t="s">
        <v>1748</v>
      </c>
      <c r="BU6441" s="177" t="s">
        <v>11580</v>
      </c>
      <c r="BV6441" s="177" t="s">
        <v>1070</v>
      </c>
      <c r="BW6441" s="177" t="s">
        <v>1748</v>
      </c>
    </row>
    <row r="6442" spans="51:75" x14ac:dyDescent="0.3">
      <c r="AY6442" s="226" t="e">
        <f>VLOOKUP(C6442,#REF!, 2,FALSE)</f>
        <v>#REF!</v>
      </c>
      <c r="BM6442" s="177" t="s">
        <v>398</v>
      </c>
      <c r="BN6442" s="177" t="s">
        <v>657</v>
      </c>
      <c r="BO6442" s="177" t="s">
        <v>11581</v>
      </c>
      <c r="BU6442" s="177" t="s">
        <v>398</v>
      </c>
      <c r="BV6442" s="177" t="s">
        <v>657</v>
      </c>
      <c r="BW6442" s="177" t="s">
        <v>11581</v>
      </c>
    </row>
    <row r="6443" spans="51:75" x14ac:dyDescent="0.3">
      <c r="AY6443" s="226" t="e">
        <f>VLOOKUP(C6443,#REF!, 2,FALSE)</f>
        <v>#REF!</v>
      </c>
      <c r="BM6443" s="177" t="s">
        <v>11582</v>
      </c>
      <c r="BN6443" s="177" t="s">
        <v>3087</v>
      </c>
      <c r="BO6443" s="177" t="s">
        <v>2983</v>
      </c>
      <c r="BU6443" s="177" t="s">
        <v>11582</v>
      </c>
      <c r="BV6443" s="177" t="s">
        <v>3087</v>
      </c>
      <c r="BW6443" s="177" t="s">
        <v>2983</v>
      </c>
    </row>
    <row r="6444" spans="51:75" x14ac:dyDescent="0.3">
      <c r="AY6444" s="226" t="e">
        <f>VLOOKUP(C6444,#REF!, 2,FALSE)</f>
        <v>#REF!</v>
      </c>
      <c r="BM6444" s="177" t="s">
        <v>2041</v>
      </c>
      <c r="BN6444" s="177" t="s">
        <v>852</v>
      </c>
      <c r="BO6444" s="177" t="s">
        <v>2983</v>
      </c>
      <c r="BU6444" s="177" t="s">
        <v>2041</v>
      </c>
      <c r="BV6444" s="177" t="s">
        <v>852</v>
      </c>
      <c r="BW6444" s="177" t="s">
        <v>2983</v>
      </c>
    </row>
    <row r="6445" spans="51:75" x14ac:dyDescent="0.3">
      <c r="AY6445" s="226" t="e">
        <f>VLOOKUP(C6445,#REF!, 2,FALSE)</f>
        <v>#REF!</v>
      </c>
      <c r="BM6445" s="177" t="s">
        <v>11583</v>
      </c>
      <c r="BN6445" s="177" t="s">
        <v>3245</v>
      </c>
      <c r="BO6445" s="177" t="s">
        <v>2983</v>
      </c>
      <c r="BU6445" s="177" t="s">
        <v>11583</v>
      </c>
      <c r="BV6445" s="177" t="s">
        <v>3245</v>
      </c>
      <c r="BW6445" s="177" t="s">
        <v>2983</v>
      </c>
    </row>
    <row r="6446" spans="51:75" x14ac:dyDescent="0.3">
      <c r="AY6446" s="226" t="e">
        <f>VLOOKUP(C6446,#REF!, 2,FALSE)</f>
        <v>#REF!</v>
      </c>
      <c r="BM6446" s="177" t="s">
        <v>11584</v>
      </c>
      <c r="BN6446" s="177" t="s">
        <v>3199</v>
      </c>
      <c r="BO6446" s="177" t="s">
        <v>11585</v>
      </c>
      <c r="BU6446" s="177" t="s">
        <v>11584</v>
      </c>
      <c r="BV6446" s="177" t="s">
        <v>3199</v>
      </c>
      <c r="BW6446" s="177" t="s">
        <v>11585</v>
      </c>
    </row>
    <row r="6447" spans="51:75" x14ac:dyDescent="0.3">
      <c r="AY6447" s="226" t="e">
        <f>VLOOKUP(C6447,#REF!, 2,FALSE)</f>
        <v>#REF!</v>
      </c>
      <c r="BM6447" s="177" t="s">
        <v>11586</v>
      </c>
      <c r="BN6447" s="177" t="s">
        <v>841</v>
      </c>
      <c r="BO6447" s="177" t="s">
        <v>2983</v>
      </c>
      <c r="BU6447" s="177" t="s">
        <v>11586</v>
      </c>
      <c r="BV6447" s="177" t="s">
        <v>841</v>
      </c>
      <c r="BW6447" s="177" t="s">
        <v>2983</v>
      </c>
    </row>
    <row r="6448" spans="51:75" x14ac:dyDescent="0.3">
      <c r="AY6448" s="226" t="e">
        <f>VLOOKUP(C6448,#REF!, 2,FALSE)</f>
        <v>#REF!</v>
      </c>
      <c r="BM6448" s="177" t="s">
        <v>11587</v>
      </c>
      <c r="BN6448" s="177" t="s">
        <v>787</v>
      </c>
      <c r="BO6448" s="177" t="s">
        <v>9490</v>
      </c>
      <c r="BU6448" s="177" t="s">
        <v>11587</v>
      </c>
      <c r="BV6448" s="177" t="s">
        <v>787</v>
      </c>
      <c r="BW6448" s="177" t="s">
        <v>9490</v>
      </c>
    </row>
    <row r="6449" spans="51:75" x14ac:dyDescent="0.3">
      <c r="AY6449" s="226" t="e">
        <f>VLOOKUP(C6449,#REF!, 2,FALSE)</f>
        <v>#REF!</v>
      </c>
      <c r="BM6449" s="177" t="s">
        <v>11588</v>
      </c>
      <c r="BN6449" s="177" t="s">
        <v>862</v>
      </c>
      <c r="BO6449" s="177" t="s">
        <v>4961</v>
      </c>
      <c r="BU6449" s="177" t="s">
        <v>11588</v>
      </c>
      <c r="BV6449" s="177" t="s">
        <v>862</v>
      </c>
      <c r="BW6449" s="177" t="s">
        <v>4961</v>
      </c>
    </row>
    <row r="6450" spans="51:75" x14ac:dyDescent="0.3">
      <c r="AY6450" s="226" t="e">
        <f>VLOOKUP(C6450,#REF!, 2,FALSE)</f>
        <v>#REF!</v>
      </c>
      <c r="BM6450" s="177" t="s">
        <v>11589</v>
      </c>
      <c r="BN6450" s="177" t="s">
        <v>617</v>
      </c>
      <c r="BO6450" s="177" t="s">
        <v>2983</v>
      </c>
      <c r="BU6450" s="177" t="s">
        <v>11589</v>
      </c>
      <c r="BV6450" s="177" t="s">
        <v>617</v>
      </c>
      <c r="BW6450" s="177" t="s">
        <v>2983</v>
      </c>
    </row>
    <row r="6451" spans="51:75" x14ac:dyDescent="0.3">
      <c r="AY6451" s="226" t="e">
        <f>VLOOKUP(C6451,#REF!, 2,FALSE)</f>
        <v>#REF!</v>
      </c>
      <c r="BM6451" s="177" t="s">
        <v>11590</v>
      </c>
      <c r="BN6451" s="177" t="s">
        <v>617</v>
      </c>
      <c r="BO6451" s="177" t="s">
        <v>2983</v>
      </c>
      <c r="BU6451" s="177" t="s">
        <v>11590</v>
      </c>
      <c r="BV6451" s="177" t="s">
        <v>617</v>
      </c>
      <c r="BW6451" s="177" t="s">
        <v>2983</v>
      </c>
    </row>
    <row r="6452" spans="51:75" x14ac:dyDescent="0.3">
      <c r="AY6452" s="226" t="e">
        <f>VLOOKUP(C6452,#REF!, 2,FALSE)</f>
        <v>#REF!</v>
      </c>
      <c r="BM6452" s="177" t="s">
        <v>11591</v>
      </c>
      <c r="BN6452" s="177" t="s">
        <v>1342</v>
      </c>
      <c r="BO6452" s="177" t="s">
        <v>3634</v>
      </c>
      <c r="BU6452" s="177" t="s">
        <v>11591</v>
      </c>
      <c r="BV6452" s="177" t="s">
        <v>1342</v>
      </c>
      <c r="BW6452" s="177" t="s">
        <v>3634</v>
      </c>
    </row>
    <row r="6453" spans="51:75" x14ac:dyDescent="0.3">
      <c r="AY6453" s="226" t="e">
        <f>VLOOKUP(C6453,#REF!, 2,FALSE)</f>
        <v>#REF!</v>
      </c>
      <c r="BM6453" s="177" t="s">
        <v>11592</v>
      </c>
      <c r="BN6453" s="177" t="s">
        <v>663</v>
      </c>
      <c r="BO6453" s="177" t="s">
        <v>2983</v>
      </c>
      <c r="BU6453" s="177" t="s">
        <v>11592</v>
      </c>
      <c r="BV6453" s="177" t="s">
        <v>663</v>
      </c>
      <c r="BW6453" s="177" t="s">
        <v>2983</v>
      </c>
    </row>
    <row r="6454" spans="51:75" x14ac:dyDescent="0.3">
      <c r="AY6454" s="226" t="e">
        <f>VLOOKUP(C6454,#REF!, 2,FALSE)</f>
        <v>#REF!</v>
      </c>
      <c r="BM6454" s="177" t="s">
        <v>11593</v>
      </c>
      <c r="BN6454" s="177" t="s">
        <v>663</v>
      </c>
      <c r="BO6454" s="177" t="s">
        <v>2983</v>
      </c>
      <c r="BU6454" s="177" t="s">
        <v>11593</v>
      </c>
      <c r="BV6454" s="177" t="s">
        <v>663</v>
      </c>
      <c r="BW6454" s="177" t="s">
        <v>2983</v>
      </c>
    </row>
    <row r="6455" spans="51:75" x14ac:dyDescent="0.3">
      <c r="AY6455" s="226" t="e">
        <f>VLOOKUP(C6455,#REF!, 2,FALSE)</f>
        <v>#REF!</v>
      </c>
      <c r="BM6455" s="177" t="s">
        <v>11594</v>
      </c>
      <c r="BN6455" s="177" t="s">
        <v>663</v>
      </c>
      <c r="BO6455" s="177" t="s">
        <v>11595</v>
      </c>
      <c r="BU6455" s="177" t="s">
        <v>11594</v>
      </c>
      <c r="BV6455" s="177" t="s">
        <v>663</v>
      </c>
      <c r="BW6455" s="177" t="s">
        <v>11595</v>
      </c>
    </row>
    <row r="6456" spans="51:75" x14ac:dyDescent="0.3">
      <c r="AY6456" s="226" t="e">
        <f>VLOOKUP(C6456,#REF!, 2,FALSE)</f>
        <v>#REF!</v>
      </c>
      <c r="BM6456" s="177" t="s">
        <v>11596</v>
      </c>
      <c r="BN6456" s="177" t="s">
        <v>862</v>
      </c>
      <c r="BO6456" s="177" t="s">
        <v>11597</v>
      </c>
      <c r="BU6456" s="177" t="s">
        <v>11596</v>
      </c>
      <c r="BV6456" s="177" t="s">
        <v>862</v>
      </c>
      <c r="BW6456" s="177" t="s">
        <v>11597</v>
      </c>
    </row>
    <row r="6457" spans="51:75" x14ac:dyDescent="0.3">
      <c r="AY6457" s="226" t="e">
        <f>VLOOKUP(C6457,#REF!, 2,FALSE)</f>
        <v>#REF!</v>
      </c>
      <c r="BM6457" s="177" t="s">
        <v>2042</v>
      </c>
      <c r="BN6457" s="177" t="s">
        <v>623</v>
      </c>
      <c r="BO6457" s="177" t="s">
        <v>11598</v>
      </c>
      <c r="BU6457" s="177" t="s">
        <v>2042</v>
      </c>
      <c r="BV6457" s="177" t="s">
        <v>623</v>
      </c>
      <c r="BW6457" s="177" t="s">
        <v>11598</v>
      </c>
    </row>
    <row r="6458" spans="51:75" x14ac:dyDescent="0.3">
      <c r="AY6458" s="226" t="e">
        <f>VLOOKUP(C6458,#REF!, 2,FALSE)</f>
        <v>#REF!</v>
      </c>
      <c r="BM6458" s="177" t="s">
        <v>11599</v>
      </c>
      <c r="BN6458" s="177" t="s">
        <v>3087</v>
      </c>
      <c r="BO6458" s="177" t="s">
        <v>2983</v>
      </c>
      <c r="BU6458" s="177" t="s">
        <v>11599</v>
      </c>
      <c r="BV6458" s="177" t="s">
        <v>3087</v>
      </c>
      <c r="BW6458" s="177" t="s">
        <v>2983</v>
      </c>
    </row>
    <row r="6459" spans="51:75" x14ac:dyDescent="0.3">
      <c r="AY6459" s="226" t="e">
        <f>VLOOKUP(C6459,#REF!, 2,FALSE)</f>
        <v>#REF!</v>
      </c>
      <c r="BM6459" s="177" t="s">
        <v>11600</v>
      </c>
      <c r="BN6459" s="177" t="s">
        <v>658</v>
      </c>
      <c r="BO6459" s="177" t="s">
        <v>1334</v>
      </c>
      <c r="BU6459" s="177" t="s">
        <v>11600</v>
      </c>
      <c r="BV6459" s="177" t="s">
        <v>658</v>
      </c>
      <c r="BW6459" s="177" t="s">
        <v>1334</v>
      </c>
    </row>
    <row r="6460" spans="51:75" x14ac:dyDescent="0.3">
      <c r="AY6460" s="226" t="e">
        <f>VLOOKUP(C6460,#REF!, 2,FALSE)</f>
        <v>#REF!</v>
      </c>
      <c r="BM6460" s="177" t="s">
        <v>11601</v>
      </c>
      <c r="BN6460" s="177" t="s">
        <v>658</v>
      </c>
      <c r="BO6460" s="177" t="s">
        <v>6485</v>
      </c>
      <c r="BU6460" s="177" t="s">
        <v>11601</v>
      </c>
      <c r="BV6460" s="177" t="s">
        <v>658</v>
      </c>
      <c r="BW6460" s="177" t="s">
        <v>6485</v>
      </c>
    </row>
    <row r="6461" spans="51:75" x14ac:dyDescent="0.3">
      <c r="AY6461" s="226" t="e">
        <f>VLOOKUP(C6461,#REF!, 2,FALSE)</f>
        <v>#REF!</v>
      </c>
      <c r="BM6461" s="177" t="s">
        <v>11602</v>
      </c>
      <c r="BN6461" s="177" t="s">
        <v>731</v>
      </c>
      <c r="BO6461" s="177" t="s">
        <v>2642</v>
      </c>
      <c r="BU6461" s="177" t="s">
        <v>11602</v>
      </c>
      <c r="BV6461" s="177" t="s">
        <v>731</v>
      </c>
      <c r="BW6461" s="177" t="s">
        <v>2642</v>
      </c>
    </row>
    <row r="6462" spans="51:75" x14ac:dyDescent="0.3">
      <c r="AY6462" s="226" t="e">
        <f>VLOOKUP(C6462,#REF!, 2,FALSE)</f>
        <v>#REF!</v>
      </c>
      <c r="BM6462" s="177" t="s">
        <v>11603</v>
      </c>
      <c r="BN6462" s="177" t="s">
        <v>631</v>
      </c>
      <c r="BO6462" s="177" t="s">
        <v>11311</v>
      </c>
      <c r="BU6462" s="177" t="s">
        <v>11603</v>
      </c>
      <c r="BV6462" s="177" t="s">
        <v>631</v>
      </c>
      <c r="BW6462" s="177" t="s">
        <v>11311</v>
      </c>
    </row>
    <row r="6463" spans="51:75" x14ac:dyDescent="0.3">
      <c r="AY6463" s="226" t="e">
        <f>VLOOKUP(C6463,#REF!, 2,FALSE)</f>
        <v>#REF!</v>
      </c>
      <c r="BM6463" s="177" t="s">
        <v>11604</v>
      </c>
      <c r="BN6463" s="177" t="s">
        <v>780</v>
      </c>
      <c r="BO6463" s="177" t="s">
        <v>11605</v>
      </c>
      <c r="BU6463" s="177" t="s">
        <v>11604</v>
      </c>
      <c r="BV6463" s="177" t="s">
        <v>780</v>
      </c>
      <c r="BW6463" s="177" t="s">
        <v>11605</v>
      </c>
    </row>
    <row r="6464" spans="51:75" x14ac:dyDescent="0.3">
      <c r="AY6464" s="226" t="e">
        <f>VLOOKUP(C6464,#REF!, 2,FALSE)</f>
        <v>#REF!</v>
      </c>
      <c r="BM6464" s="177" t="s">
        <v>2043</v>
      </c>
      <c r="BN6464" s="177" t="s">
        <v>852</v>
      </c>
      <c r="BO6464" s="177" t="s">
        <v>9930</v>
      </c>
      <c r="BU6464" s="177" t="s">
        <v>2043</v>
      </c>
      <c r="BV6464" s="177" t="s">
        <v>852</v>
      </c>
      <c r="BW6464" s="177" t="s">
        <v>9930</v>
      </c>
    </row>
    <row r="6465" spans="51:75" x14ac:dyDescent="0.3">
      <c r="AY6465" s="226" t="e">
        <f>VLOOKUP(C6465,#REF!, 2,FALSE)</f>
        <v>#REF!</v>
      </c>
      <c r="BM6465" s="177" t="s">
        <v>11606</v>
      </c>
      <c r="BN6465" s="177" t="s">
        <v>778</v>
      </c>
      <c r="BO6465" s="177" t="s">
        <v>10838</v>
      </c>
      <c r="BU6465" s="177" t="s">
        <v>11606</v>
      </c>
      <c r="BV6465" s="177" t="s">
        <v>778</v>
      </c>
      <c r="BW6465" s="177" t="s">
        <v>10838</v>
      </c>
    </row>
    <row r="6466" spans="51:75" x14ac:dyDescent="0.3">
      <c r="AY6466" s="226" t="e">
        <f>VLOOKUP(C6466,#REF!, 2,FALSE)</f>
        <v>#REF!</v>
      </c>
      <c r="BM6466" s="177" t="s">
        <v>11607</v>
      </c>
      <c r="BN6466" s="177" t="s">
        <v>928</v>
      </c>
      <c r="BO6466" s="177" t="s">
        <v>5315</v>
      </c>
      <c r="BU6466" s="177" t="s">
        <v>11607</v>
      </c>
      <c r="BV6466" s="177" t="s">
        <v>928</v>
      </c>
      <c r="BW6466" s="177" t="s">
        <v>5315</v>
      </c>
    </row>
    <row r="6467" spans="51:75" x14ac:dyDescent="0.3">
      <c r="AY6467" s="226" t="e">
        <f>VLOOKUP(C6467,#REF!, 2,FALSE)</f>
        <v>#REF!</v>
      </c>
      <c r="BM6467" s="177" t="s">
        <v>11608</v>
      </c>
      <c r="BN6467" s="177" t="s">
        <v>778</v>
      </c>
      <c r="BO6467" s="177" t="s">
        <v>11609</v>
      </c>
      <c r="BU6467" s="177" t="s">
        <v>11608</v>
      </c>
      <c r="BV6467" s="177" t="s">
        <v>778</v>
      </c>
      <c r="BW6467" s="177" t="s">
        <v>11609</v>
      </c>
    </row>
    <row r="6468" spans="51:75" x14ac:dyDescent="0.3">
      <c r="AY6468" s="226" t="e">
        <f>VLOOKUP(C6468,#REF!, 2,FALSE)</f>
        <v>#REF!</v>
      </c>
      <c r="BM6468" s="177" t="s">
        <v>11610</v>
      </c>
      <c r="BN6468" s="177" t="s">
        <v>736</v>
      </c>
      <c r="BO6468" s="177" t="s">
        <v>11611</v>
      </c>
      <c r="BU6468" s="177" t="s">
        <v>11610</v>
      </c>
      <c r="BV6468" s="177" t="s">
        <v>736</v>
      </c>
      <c r="BW6468" s="177" t="s">
        <v>11611</v>
      </c>
    </row>
    <row r="6469" spans="51:75" x14ac:dyDescent="0.3">
      <c r="AY6469" s="226" t="e">
        <f>VLOOKUP(C6469,#REF!, 2,FALSE)</f>
        <v>#REF!</v>
      </c>
      <c r="BM6469" s="177" t="s">
        <v>11612</v>
      </c>
      <c r="BN6469" s="177" t="s">
        <v>736</v>
      </c>
      <c r="BO6469" s="177" t="s">
        <v>2983</v>
      </c>
      <c r="BU6469" s="177" t="s">
        <v>11612</v>
      </c>
      <c r="BV6469" s="177" t="s">
        <v>736</v>
      </c>
      <c r="BW6469" s="177" t="s">
        <v>2983</v>
      </c>
    </row>
    <row r="6470" spans="51:75" x14ac:dyDescent="0.3">
      <c r="AY6470" s="226" t="e">
        <f>VLOOKUP(C6470,#REF!, 2,FALSE)</f>
        <v>#REF!</v>
      </c>
      <c r="BM6470" s="177" t="s">
        <v>11613</v>
      </c>
      <c r="BN6470" s="177" t="s">
        <v>2979</v>
      </c>
      <c r="BO6470" s="177" t="s">
        <v>2010</v>
      </c>
      <c r="BU6470" s="177" t="s">
        <v>11613</v>
      </c>
      <c r="BV6470" s="177" t="s">
        <v>2979</v>
      </c>
      <c r="BW6470" s="177" t="s">
        <v>2010</v>
      </c>
    </row>
    <row r="6471" spans="51:75" x14ac:dyDescent="0.3">
      <c r="AY6471" s="226" t="e">
        <f>VLOOKUP(C6471,#REF!, 2,FALSE)</f>
        <v>#REF!</v>
      </c>
      <c r="BM6471" s="177" t="s">
        <v>11614</v>
      </c>
      <c r="BN6471" s="177" t="s">
        <v>1139</v>
      </c>
      <c r="BO6471" s="177" t="s">
        <v>11615</v>
      </c>
      <c r="BU6471" s="177" t="s">
        <v>11614</v>
      </c>
      <c r="BV6471" s="177" t="s">
        <v>1139</v>
      </c>
      <c r="BW6471" s="177" t="s">
        <v>11615</v>
      </c>
    </row>
    <row r="6472" spans="51:75" x14ac:dyDescent="0.3">
      <c r="AY6472" s="226" t="e">
        <f>VLOOKUP(C6472,#REF!, 2,FALSE)</f>
        <v>#REF!</v>
      </c>
      <c r="BM6472" s="177" t="s">
        <v>11616</v>
      </c>
      <c r="BN6472" s="177" t="s">
        <v>778</v>
      </c>
      <c r="BO6472" s="177" t="s">
        <v>11617</v>
      </c>
      <c r="BU6472" s="177" t="s">
        <v>11616</v>
      </c>
      <c r="BV6472" s="177" t="s">
        <v>778</v>
      </c>
      <c r="BW6472" s="177" t="s">
        <v>11617</v>
      </c>
    </row>
    <row r="6473" spans="51:75" x14ac:dyDescent="0.3">
      <c r="AY6473" s="226" t="e">
        <f>VLOOKUP(C6473,#REF!, 2,FALSE)</f>
        <v>#REF!</v>
      </c>
      <c r="BM6473" s="177" t="s">
        <v>11618</v>
      </c>
      <c r="BN6473" s="177" t="s">
        <v>787</v>
      </c>
      <c r="BO6473" s="177" t="s">
        <v>11619</v>
      </c>
      <c r="BU6473" s="177" t="s">
        <v>11618</v>
      </c>
      <c r="BV6473" s="177" t="s">
        <v>787</v>
      </c>
      <c r="BW6473" s="177" t="s">
        <v>11619</v>
      </c>
    </row>
    <row r="6474" spans="51:75" x14ac:dyDescent="0.3">
      <c r="AY6474" s="226" t="e">
        <f>VLOOKUP(C6474,#REF!, 2,FALSE)</f>
        <v>#REF!</v>
      </c>
      <c r="BM6474" s="177" t="s">
        <v>11620</v>
      </c>
      <c r="BN6474" s="177" t="s">
        <v>775</v>
      </c>
      <c r="BO6474" s="177" t="s">
        <v>5709</v>
      </c>
      <c r="BU6474" s="177" t="s">
        <v>11620</v>
      </c>
      <c r="BV6474" s="177" t="s">
        <v>775</v>
      </c>
      <c r="BW6474" s="177" t="s">
        <v>5709</v>
      </c>
    </row>
    <row r="6475" spans="51:75" x14ac:dyDescent="0.3">
      <c r="AY6475" s="226" t="e">
        <f>VLOOKUP(C6475,#REF!, 2,FALSE)</f>
        <v>#REF!</v>
      </c>
      <c r="BM6475" s="177" t="s">
        <v>11621</v>
      </c>
      <c r="BN6475" s="177" t="s">
        <v>803</v>
      </c>
      <c r="BO6475" s="177" t="s">
        <v>1086</v>
      </c>
      <c r="BU6475" s="177" t="s">
        <v>11621</v>
      </c>
      <c r="BV6475" s="177" t="s">
        <v>803</v>
      </c>
      <c r="BW6475" s="177" t="s">
        <v>1086</v>
      </c>
    </row>
    <row r="6476" spans="51:75" x14ac:dyDescent="0.3">
      <c r="AY6476" s="226" t="e">
        <f>VLOOKUP(C6476,#REF!, 2,FALSE)</f>
        <v>#REF!</v>
      </c>
      <c r="BM6476" s="177" t="s">
        <v>11622</v>
      </c>
      <c r="BN6476" s="177" t="s">
        <v>852</v>
      </c>
      <c r="BO6476" s="177" t="s">
        <v>3613</v>
      </c>
      <c r="BU6476" s="177" t="s">
        <v>11622</v>
      </c>
      <c r="BV6476" s="177" t="s">
        <v>852</v>
      </c>
      <c r="BW6476" s="177" t="s">
        <v>3613</v>
      </c>
    </row>
    <row r="6477" spans="51:75" x14ac:dyDescent="0.3">
      <c r="AY6477" s="226" t="e">
        <f>VLOOKUP(C6477,#REF!, 2,FALSE)</f>
        <v>#REF!</v>
      </c>
      <c r="BM6477" s="177" t="s">
        <v>11623</v>
      </c>
      <c r="BN6477" s="177" t="s">
        <v>775</v>
      </c>
      <c r="BO6477" s="177" t="s">
        <v>6105</v>
      </c>
      <c r="BU6477" s="177" t="s">
        <v>11623</v>
      </c>
      <c r="BV6477" s="177" t="s">
        <v>775</v>
      </c>
      <c r="BW6477" s="177" t="s">
        <v>6105</v>
      </c>
    </row>
    <row r="6478" spans="51:75" x14ac:dyDescent="0.3">
      <c r="AY6478" s="226" t="e">
        <f>VLOOKUP(C6478,#REF!, 2,FALSE)</f>
        <v>#REF!</v>
      </c>
      <c r="BM6478" s="177" t="s">
        <v>11624</v>
      </c>
      <c r="BN6478" s="177" t="s">
        <v>631</v>
      </c>
      <c r="BO6478" s="177" t="s">
        <v>11311</v>
      </c>
      <c r="BU6478" s="177" t="s">
        <v>11624</v>
      </c>
      <c r="BV6478" s="177" t="s">
        <v>631</v>
      </c>
      <c r="BW6478" s="177" t="s">
        <v>11311</v>
      </c>
    </row>
    <row r="6479" spans="51:75" x14ac:dyDescent="0.3">
      <c r="AY6479" s="226" t="e">
        <f>VLOOKUP(C6479,#REF!, 2,FALSE)</f>
        <v>#REF!</v>
      </c>
      <c r="BM6479" s="177" t="s">
        <v>11625</v>
      </c>
      <c r="BN6479" s="177" t="s">
        <v>616</v>
      </c>
      <c r="BO6479" s="177" t="s">
        <v>11311</v>
      </c>
      <c r="BU6479" s="177" t="s">
        <v>11625</v>
      </c>
      <c r="BV6479" s="177" t="s">
        <v>616</v>
      </c>
      <c r="BW6479" s="177" t="s">
        <v>11311</v>
      </c>
    </row>
    <row r="6480" spans="51:75" x14ac:dyDescent="0.3">
      <c r="AY6480" s="226" t="e">
        <f>VLOOKUP(C6480,#REF!, 2,FALSE)</f>
        <v>#REF!</v>
      </c>
      <c r="BM6480" s="177" t="s">
        <v>11626</v>
      </c>
      <c r="BN6480" s="177" t="s">
        <v>1733</v>
      </c>
      <c r="BO6480" s="177" t="s">
        <v>11627</v>
      </c>
      <c r="BU6480" s="177" t="s">
        <v>11626</v>
      </c>
      <c r="BV6480" s="177" t="s">
        <v>1733</v>
      </c>
      <c r="BW6480" s="177" t="s">
        <v>11627</v>
      </c>
    </row>
    <row r="6481" spans="51:75" x14ac:dyDescent="0.3">
      <c r="AY6481" s="226" t="e">
        <f>VLOOKUP(C6481,#REF!, 2,FALSE)</f>
        <v>#REF!</v>
      </c>
      <c r="BM6481" s="177" t="s">
        <v>11628</v>
      </c>
      <c r="BN6481" s="177" t="s">
        <v>1733</v>
      </c>
      <c r="BO6481" s="177" t="s">
        <v>2983</v>
      </c>
      <c r="BU6481" s="177" t="s">
        <v>11628</v>
      </c>
      <c r="BV6481" s="177" t="s">
        <v>1733</v>
      </c>
      <c r="BW6481" s="177" t="s">
        <v>2983</v>
      </c>
    </row>
    <row r="6482" spans="51:75" x14ac:dyDescent="0.3">
      <c r="AY6482" s="226" t="e">
        <f>VLOOKUP(C6482,#REF!, 2,FALSE)</f>
        <v>#REF!</v>
      </c>
      <c r="BM6482" s="177" t="s">
        <v>11629</v>
      </c>
      <c r="BN6482" s="177" t="s">
        <v>628</v>
      </c>
      <c r="BO6482" s="177" t="s">
        <v>7696</v>
      </c>
      <c r="BU6482" s="177" t="s">
        <v>11629</v>
      </c>
      <c r="BV6482" s="177" t="s">
        <v>628</v>
      </c>
      <c r="BW6482" s="177" t="s">
        <v>7696</v>
      </c>
    </row>
    <row r="6483" spans="51:75" x14ac:dyDescent="0.3">
      <c r="AY6483" s="226" t="e">
        <f>VLOOKUP(C6483,#REF!, 2,FALSE)</f>
        <v>#REF!</v>
      </c>
      <c r="BM6483" s="177" t="s">
        <v>11630</v>
      </c>
      <c r="BN6483" s="177" t="s">
        <v>1733</v>
      </c>
      <c r="BO6483" s="177" t="s">
        <v>11631</v>
      </c>
      <c r="BU6483" s="177" t="s">
        <v>11630</v>
      </c>
      <c r="BV6483" s="177" t="s">
        <v>1733</v>
      </c>
      <c r="BW6483" s="177" t="s">
        <v>11631</v>
      </c>
    </row>
    <row r="6484" spans="51:75" x14ac:dyDescent="0.3">
      <c r="AY6484" s="226" t="e">
        <f>VLOOKUP(C6484,#REF!, 2,FALSE)</f>
        <v>#REF!</v>
      </c>
      <c r="BM6484" s="177" t="s">
        <v>11632</v>
      </c>
      <c r="BN6484" s="177" t="s">
        <v>1733</v>
      </c>
      <c r="BO6484" s="177" t="s">
        <v>11633</v>
      </c>
      <c r="BU6484" s="177" t="s">
        <v>11632</v>
      </c>
      <c r="BV6484" s="177" t="s">
        <v>1733</v>
      </c>
      <c r="BW6484" s="177" t="s">
        <v>11633</v>
      </c>
    </row>
    <row r="6485" spans="51:75" x14ac:dyDescent="0.3">
      <c r="AY6485" s="226" t="e">
        <f>VLOOKUP(C6485,#REF!, 2,FALSE)</f>
        <v>#REF!</v>
      </c>
      <c r="BM6485" s="177" t="s">
        <v>430</v>
      </c>
      <c r="BN6485" s="177" t="s">
        <v>1733</v>
      </c>
      <c r="BO6485" s="177" t="s">
        <v>2983</v>
      </c>
      <c r="BU6485" s="177" t="s">
        <v>430</v>
      </c>
      <c r="BV6485" s="177" t="s">
        <v>1733</v>
      </c>
      <c r="BW6485" s="177" t="s">
        <v>2983</v>
      </c>
    </row>
    <row r="6486" spans="51:75" x14ac:dyDescent="0.3">
      <c r="AY6486" s="226" t="e">
        <f>VLOOKUP(C6486,#REF!, 2,FALSE)</f>
        <v>#REF!</v>
      </c>
      <c r="BM6486" s="177" t="s">
        <v>11634</v>
      </c>
      <c r="BN6486" s="177" t="s">
        <v>662</v>
      </c>
      <c r="BO6486" s="177" t="s">
        <v>1210</v>
      </c>
      <c r="BU6486" s="177" t="s">
        <v>11634</v>
      </c>
      <c r="BV6486" s="177" t="s">
        <v>662</v>
      </c>
      <c r="BW6486" s="177" t="s">
        <v>1210</v>
      </c>
    </row>
    <row r="6487" spans="51:75" x14ac:dyDescent="0.3">
      <c r="AY6487" s="226" t="e">
        <f>VLOOKUP(C6487,#REF!, 2,FALSE)</f>
        <v>#REF!</v>
      </c>
      <c r="BM6487" s="177" t="s">
        <v>2044</v>
      </c>
      <c r="BN6487" s="177" t="s">
        <v>926</v>
      </c>
      <c r="BO6487" s="177" t="s">
        <v>11635</v>
      </c>
      <c r="BU6487" s="177" t="s">
        <v>2044</v>
      </c>
      <c r="BV6487" s="177" t="s">
        <v>926</v>
      </c>
      <c r="BW6487" s="177" t="s">
        <v>11635</v>
      </c>
    </row>
    <row r="6488" spans="51:75" x14ac:dyDescent="0.3">
      <c r="AY6488" s="226" t="e">
        <f>VLOOKUP(C6488,#REF!, 2,FALSE)</f>
        <v>#REF!</v>
      </c>
      <c r="BM6488" s="177" t="s">
        <v>11636</v>
      </c>
      <c r="BN6488" s="177" t="s">
        <v>797</v>
      </c>
      <c r="BO6488" s="177" t="s">
        <v>2983</v>
      </c>
      <c r="BU6488" s="177" t="s">
        <v>11636</v>
      </c>
      <c r="BV6488" s="177" t="s">
        <v>797</v>
      </c>
      <c r="BW6488" s="177" t="s">
        <v>2983</v>
      </c>
    </row>
    <row r="6489" spans="51:75" x14ac:dyDescent="0.3">
      <c r="AY6489" s="226" t="e">
        <f>VLOOKUP(C6489,#REF!, 2,FALSE)</f>
        <v>#REF!</v>
      </c>
      <c r="BM6489" s="177" t="s">
        <v>11637</v>
      </c>
      <c r="BN6489" s="177" t="s">
        <v>799</v>
      </c>
      <c r="BO6489" s="177" t="s">
        <v>11464</v>
      </c>
      <c r="BU6489" s="177" t="s">
        <v>11637</v>
      </c>
      <c r="BV6489" s="177" t="s">
        <v>799</v>
      </c>
      <c r="BW6489" s="177" t="s">
        <v>11464</v>
      </c>
    </row>
    <row r="6490" spans="51:75" x14ac:dyDescent="0.3">
      <c r="AY6490" s="226" t="e">
        <f>VLOOKUP(C6490,#REF!, 2,FALSE)</f>
        <v>#REF!</v>
      </c>
      <c r="BM6490" s="177" t="s">
        <v>11638</v>
      </c>
      <c r="BN6490" s="177" t="s">
        <v>799</v>
      </c>
      <c r="BO6490" s="177" t="s">
        <v>3343</v>
      </c>
      <c r="BU6490" s="177" t="s">
        <v>11638</v>
      </c>
      <c r="BV6490" s="177" t="s">
        <v>799</v>
      </c>
      <c r="BW6490" s="177" t="s">
        <v>3343</v>
      </c>
    </row>
    <row r="6491" spans="51:75" x14ac:dyDescent="0.3">
      <c r="AY6491" s="226" t="e">
        <f>VLOOKUP(C6491,#REF!, 2,FALSE)</f>
        <v>#REF!</v>
      </c>
      <c r="BM6491" s="177" t="s">
        <v>11639</v>
      </c>
      <c r="BN6491" s="177" t="s">
        <v>661</v>
      </c>
      <c r="BO6491" s="177" t="s">
        <v>1537</v>
      </c>
      <c r="BU6491" s="177" t="s">
        <v>11639</v>
      </c>
      <c r="BV6491" s="177" t="s">
        <v>661</v>
      </c>
      <c r="BW6491" s="177" t="s">
        <v>1537</v>
      </c>
    </row>
    <row r="6492" spans="51:75" x14ac:dyDescent="0.3">
      <c r="AY6492" s="226" t="e">
        <f>VLOOKUP(C6492,#REF!, 2,FALSE)</f>
        <v>#REF!</v>
      </c>
      <c r="BM6492" s="177" t="s">
        <v>11640</v>
      </c>
      <c r="BN6492" s="177" t="s">
        <v>799</v>
      </c>
      <c r="BO6492" s="177" t="s">
        <v>6138</v>
      </c>
      <c r="BU6492" s="177" t="s">
        <v>11640</v>
      </c>
      <c r="BV6492" s="177" t="s">
        <v>799</v>
      </c>
      <c r="BW6492" s="177" t="s">
        <v>6138</v>
      </c>
    </row>
    <row r="6493" spans="51:75" x14ac:dyDescent="0.3">
      <c r="AY6493" s="226" t="e">
        <f>VLOOKUP(C6493,#REF!, 2,FALSE)</f>
        <v>#REF!</v>
      </c>
      <c r="BM6493" s="177" t="s">
        <v>11641</v>
      </c>
      <c r="BN6493" s="177" t="s">
        <v>3002</v>
      </c>
      <c r="BO6493" s="177" t="s">
        <v>11642</v>
      </c>
      <c r="BU6493" s="177" t="s">
        <v>11641</v>
      </c>
      <c r="BV6493" s="177" t="s">
        <v>3002</v>
      </c>
      <c r="BW6493" s="177" t="s">
        <v>11642</v>
      </c>
    </row>
    <row r="6494" spans="51:75" x14ac:dyDescent="0.3">
      <c r="AY6494" s="226" t="e">
        <f>VLOOKUP(C6494,#REF!, 2,FALSE)</f>
        <v>#REF!</v>
      </c>
      <c r="BM6494" s="177" t="s">
        <v>11643</v>
      </c>
      <c r="BN6494" s="177" t="s">
        <v>1139</v>
      </c>
      <c r="BO6494" s="177" t="s">
        <v>11644</v>
      </c>
      <c r="BU6494" s="177" t="s">
        <v>11643</v>
      </c>
      <c r="BV6494" s="177" t="s">
        <v>1139</v>
      </c>
      <c r="BW6494" s="177" t="s">
        <v>11644</v>
      </c>
    </row>
    <row r="6495" spans="51:75" x14ac:dyDescent="0.3">
      <c r="AY6495" s="226" t="e">
        <f>VLOOKUP(C6495,#REF!, 2,FALSE)</f>
        <v>#REF!</v>
      </c>
      <c r="BM6495" s="177" t="s">
        <v>11645</v>
      </c>
      <c r="BN6495" s="177" t="s">
        <v>928</v>
      </c>
      <c r="BO6495" s="177" t="s">
        <v>2983</v>
      </c>
      <c r="BU6495" s="177" t="s">
        <v>11645</v>
      </c>
      <c r="BV6495" s="177" t="s">
        <v>928</v>
      </c>
      <c r="BW6495" s="177" t="s">
        <v>2983</v>
      </c>
    </row>
    <row r="6496" spans="51:75" x14ac:dyDescent="0.3">
      <c r="AY6496" s="226" t="e">
        <f>VLOOKUP(C6496,#REF!, 2,FALSE)</f>
        <v>#REF!</v>
      </c>
      <c r="BM6496" s="177" t="s">
        <v>11646</v>
      </c>
      <c r="BN6496" s="177" t="s">
        <v>1267</v>
      </c>
      <c r="BO6496" s="177" t="s">
        <v>2983</v>
      </c>
      <c r="BU6496" s="177" t="s">
        <v>11646</v>
      </c>
      <c r="BV6496" s="177" t="s">
        <v>1267</v>
      </c>
      <c r="BW6496" s="177" t="s">
        <v>2983</v>
      </c>
    </row>
    <row r="6497" spans="51:75" x14ac:dyDescent="0.3">
      <c r="AY6497" s="226" t="e">
        <f>VLOOKUP(C6497,#REF!, 2,FALSE)</f>
        <v>#REF!</v>
      </c>
      <c r="BM6497" s="177" t="s">
        <v>11647</v>
      </c>
      <c r="BN6497" s="177" t="s">
        <v>3005</v>
      </c>
      <c r="BO6497" s="177" t="s">
        <v>5862</v>
      </c>
      <c r="BU6497" s="177" t="s">
        <v>11647</v>
      </c>
      <c r="BV6497" s="177" t="s">
        <v>3005</v>
      </c>
      <c r="BW6497" s="177" t="s">
        <v>5862</v>
      </c>
    </row>
    <row r="6498" spans="51:75" x14ac:dyDescent="0.3">
      <c r="AY6498" s="226" t="e">
        <f>VLOOKUP(C6498,#REF!, 2,FALSE)</f>
        <v>#REF!</v>
      </c>
      <c r="BM6498" s="177" t="s">
        <v>11648</v>
      </c>
      <c r="BN6498" s="177" t="s">
        <v>16979</v>
      </c>
      <c r="BO6498" s="177" t="s">
        <v>6993</v>
      </c>
      <c r="BU6498" s="177" t="s">
        <v>11648</v>
      </c>
      <c r="BV6498" s="177" t="s">
        <v>16979</v>
      </c>
      <c r="BW6498" s="177" t="s">
        <v>6993</v>
      </c>
    </row>
    <row r="6499" spans="51:75" x14ac:dyDescent="0.3">
      <c r="AY6499" s="226" t="e">
        <f>VLOOKUP(C6499,#REF!, 2,FALSE)</f>
        <v>#REF!</v>
      </c>
      <c r="BM6499" s="177" t="s">
        <v>11649</v>
      </c>
      <c r="BN6499" s="177" t="s">
        <v>1267</v>
      </c>
      <c r="BO6499" s="177" t="s">
        <v>11650</v>
      </c>
      <c r="BU6499" s="177" t="s">
        <v>11649</v>
      </c>
      <c r="BV6499" s="177" t="s">
        <v>1267</v>
      </c>
      <c r="BW6499" s="177" t="s">
        <v>11650</v>
      </c>
    </row>
    <row r="6500" spans="51:75" x14ac:dyDescent="0.3">
      <c r="AY6500" s="226" t="e">
        <f>VLOOKUP(C6500,#REF!, 2,FALSE)</f>
        <v>#REF!</v>
      </c>
      <c r="BM6500" s="177" t="s">
        <v>11651</v>
      </c>
      <c r="BN6500" s="177" t="s">
        <v>1139</v>
      </c>
      <c r="BO6500" s="177" t="s">
        <v>615</v>
      </c>
      <c r="BU6500" s="177" t="s">
        <v>11651</v>
      </c>
      <c r="BV6500" s="177" t="s">
        <v>1139</v>
      </c>
      <c r="BW6500" s="177" t="s">
        <v>615</v>
      </c>
    </row>
    <row r="6501" spans="51:75" x14ac:dyDescent="0.3">
      <c r="AY6501" s="226" t="e">
        <f>VLOOKUP(C6501,#REF!, 2,FALSE)</f>
        <v>#REF!</v>
      </c>
      <c r="BM6501" s="177" t="s">
        <v>11652</v>
      </c>
      <c r="BN6501" s="177" t="s">
        <v>1267</v>
      </c>
      <c r="BO6501" s="177" t="s">
        <v>2983</v>
      </c>
      <c r="BU6501" s="177" t="s">
        <v>11652</v>
      </c>
      <c r="BV6501" s="177" t="s">
        <v>1267</v>
      </c>
      <c r="BW6501" s="177" t="s">
        <v>2983</v>
      </c>
    </row>
    <row r="6502" spans="51:75" x14ac:dyDescent="0.3">
      <c r="AY6502" s="226" t="e">
        <f>VLOOKUP(C6502,#REF!, 2,FALSE)</f>
        <v>#REF!</v>
      </c>
      <c r="BM6502" s="177" t="s">
        <v>11653</v>
      </c>
      <c r="BN6502" s="177" t="s">
        <v>3005</v>
      </c>
      <c r="BO6502" s="177" t="s">
        <v>615</v>
      </c>
      <c r="BU6502" s="177" t="s">
        <v>11653</v>
      </c>
      <c r="BV6502" s="177" t="s">
        <v>3005</v>
      </c>
      <c r="BW6502" s="177" t="s">
        <v>615</v>
      </c>
    </row>
    <row r="6503" spans="51:75" x14ac:dyDescent="0.3">
      <c r="AY6503" s="226" t="e">
        <f>VLOOKUP(C6503,#REF!, 2,FALSE)</f>
        <v>#REF!</v>
      </c>
      <c r="BM6503" s="177" t="s">
        <v>11654</v>
      </c>
      <c r="BN6503" s="177" t="s">
        <v>715</v>
      </c>
      <c r="BO6503" s="177" t="s">
        <v>3798</v>
      </c>
      <c r="BU6503" s="177" t="s">
        <v>11654</v>
      </c>
      <c r="BV6503" s="177" t="s">
        <v>715</v>
      </c>
      <c r="BW6503" s="177" t="s">
        <v>3798</v>
      </c>
    </row>
    <row r="6504" spans="51:75" x14ac:dyDescent="0.3">
      <c r="AY6504" s="226" t="e">
        <f>VLOOKUP(C6504,#REF!, 2,FALSE)</f>
        <v>#REF!</v>
      </c>
      <c r="BM6504" s="177" t="s">
        <v>11655</v>
      </c>
      <c r="BN6504" s="177" t="s">
        <v>614</v>
      </c>
      <c r="BO6504" s="177" t="s">
        <v>11656</v>
      </c>
      <c r="BU6504" s="177" t="s">
        <v>11655</v>
      </c>
      <c r="BV6504" s="177" t="s">
        <v>614</v>
      </c>
      <c r="BW6504" s="177" t="s">
        <v>11656</v>
      </c>
    </row>
    <row r="6505" spans="51:75" x14ac:dyDescent="0.3">
      <c r="AY6505" s="226" t="e">
        <f>VLOOKUP(C6505,#REF!, 2,FALSE)</f>
        <v>#REF!</v>
      </c>
      <c r="BM6505" s="177" t="s">
        <v>11657</v>
      </c>
      <c r="BN6505" s="177" t="s">
        <v>16979</v>
      </c>
      <c r="BO6505" s="177" t="s">
        <v>11658</v>
      </c>
      <c r="BU6505" s="177" t="s">
        <v>11657</v>
      </c>
      <c r="BV6505" s="177" t="s">
        <v>16979</v>
      </c>
      <c r="BW6505" s="177" t="s">
        <v>11658</v>
      </c>
    </row>
    <row r="6506" spans="51:75" x14ac:dyDescent="0.3">
      <c r="AY6506" s="226" t="e">
        <f>VLOOKUP(C6506,#REF!, 2,FALSE)</f>
        <v>#REF!</v>
      </c>
      <c r="BM6506" s="177" t="s">
        <v>11659</v>
      </c>
      <c r="BN6506" s="177" t="s">
        <v>636</v>
      </c>
      <c r="BO6506" s="177" t="s">
        <v>947</v>
      </c>
      <c r="BU6506" s="177" t="s">
        <v>11659</v>
      </c>
      <c r="BV6506" s="177" t="s">
        <v>636</v>
      </c>
      <c r="BW6506" s="177" t="s">
        <v>947</v>
      </c>
    </row>
    <row r="6507" spans="51:75" x14ac:dyDescent="0.3">
      <c r="AY6507" s="226" t="e">
        <f>VLOOKUP(C6507,#REF!, 2,FALSE)</f>
        <v>#REF!</v>
      </c>
      <c r="BM6507" s="177" t="s">
        <v>11660</v>
      </c>
      <c r="BN6507" s="177" t="s">
        <v>16979</v>
      </c>
      <c r="BO6507" s="177" t="s">
        <v>3889</v>
      </c>
      <c r="BU6507" s="177" t="s">
        <v>11660</v>
      </c>
      <c r="BV6507" s="177" t="s">
        <v>16979</v>
      </c>
      <c r="BW6507" s="177" t="s">
        <v>3889</v>
      </c>
    </row>
    <row r="6508" spans="51:75" x14ac:dyDescent="0.3">
      <c r="AY6508" s="226" t="e">
        <f>VLOOKUP(C6508,#REF!, 2,FALSE)</f>
        <v>#REF!</v>
      </c>
      <c r="BM6508" s="177" t="s">
        <v>11661</v>
      </c>
      <c r="BN6508" s="177" t="s">
        <v>797</v>
      </c>
      <c r="BO6508" s="177" t="s">
        <v>3574</v>
      </c>
      <c r="BU6508" s="177" t="s">
        <v>11661</v>
      </c>
      <c r="BV6508" s="177" t="s">
        <v>797</v>
      </c>
      <c r="BW6508" s="177" t="s">
        <v>3574</v>
      </c>
    </row>
    <row r="6509" spans="51:75" x14ac:dyDescent="0.3">
      <c r="AY6509" s="226" t="e">
        <f>VLOOKUP(C6509,#REF!, 2,FALSE)</f>
        <v>#REF!</v>
      </c>
      <c r="BM6509" s="177" t="s">
        <v>11662</v>
      </c>
      <c r="BN6509" s="177" t="s">
        <v>636</v>
      </c>
      <c r="BO6509" s="177" t="s">
        <v>11663</v>
      </c>
      <c r="BU6509" s="177" t="s">
        <v>11662</v>
      </c>
      <c r="BV6509" s="177" t="s">
        <v>636</v>
      </c>
      <c r="BW6509" s="177" t="s">
        <v>11663</v>
      </c>
    </row>
    <row r="6510" spans="51:75" x14ac:dyDescent="0.3">
      <c r="AY6510" s="226" t="e">
        <f>VLOOKUP(C6510,#REF!, 2,FALSE)</f>
        <v>#REF!</v>
      </c>
      <c r="BM6510" s="177" t="s">
        <v>11664</v>
      </c>
      <c r="BN6510" s="177" t="s">
        <v>636</v>
      </c>
      <c r="BO6510" s="177" t="s">
        <v>5311</v>
      </c>
      <c r="BU6510" s="177" t="s">
        <v>11664</v>
      </c>
      <c r="BV6510" s="177" t="s">
        <v>636</v>
      </c>
      <c r="BW6510" s="177" t="s">
        <v>5311</v>
      </c>
    </row>
    <row r="6511" spans="51:75" x14ac:dyDescent="0.3">
      <c r="AY6511" s="226" t="e">
        <f>VLOOKUP(C6511,#REF!, 2,FALSE)</f>
        <v>#REF!</v>
      </c>
      <c r="BM6511" s="177" t="s">
        <v>11665</v>
      </c>
      <c r="BN6511" s="177" t="s">
        <v>3002</v>
      </c>
      <c r="BO6511" s="177" t="s">
        <v>1776</v>
      </c>
      <c r="BU6511" s="177" t="s">
        <v>11665</v>
      </c>
      <c r="BV6511" s="177" t="s">
        <v>3002</v>
      </c>
      <c r="BW6511" s="177" t="s">
        <v>1776</v>
      </c>
    </row>
    <row r="6512" spans="51:75" x14ac:dyDescent="0.3">
      <c r="AY6512" s="226" t="e">
        <f>VLOOKUP(C6512,#REF!, 2,FALSE)</f>
        <v>#REF!</v>
      </c>
      <c r="BM6512" s="177" t="s">
        <v>431</v>
      </c>
      <c r="BN6512" s="177" t="s">
        <v>636</v>
      </c>
      <c r="BO6512" s="177" t="s">
        <v>2983</v>
      </c>
      <c r="BU6512" s="177" t="s">
        <v>431</v>
      </c>
      <c r="BV6512" s="177" t="s">
        <v>636</v>
      </c>
      <c r="BW6512" s="177" t="s">
        <v>2983</v>
      </c>
    </row>
    <row r="6513" spans="51:75" x14ac:dyDescent="0.3">
      <c r="AY6513" s="226" t="e">
        <f>VLOOKUP(C6513,#REF!, 2,FALSE)</f>
        <v>#REF!</v>
      </c>
      <c r="BM6513" s="177" t="s">
        <v>11666</v>
      </c>
      <c r="BN6513" s="177" t="s">
        <v>636</v>
      </c>
      <c r="BO6513" s="177" t="s">
        <v>908</v>
      </c>
      <c r="BU6513" s="177" t="s">
        <v>11666</v>
      </c>
      <c r="BV6513" s="177" t="s">
        <v>636</v>
      </c>
      <c r="BW6513" s="177" t="s">
        <v>908</v>
      </c>
    </row>
    <row r="6514" spans="51:75" x14ac:dyDescent="0.3">
      <c r="AY6514" s="226" t="e">
        <f>VLOOKUP(C6514,#REF!, 2,FALSE)</f>
        <v>#REF!</v>
      </c>
      <c r="BM6514" s="177" t="s">
        <v>11667</v>
      </c>
      <c r="BN6514" s="177" t="s">
        <v>1445</v>
      </c>
      <c r="BO6514" s="177" t="s">
        <v>635</v>
      </c>
      <c r="BU6514" s="177" t="s">
        <v>11667</v>
      </c>
      <c r="BV6514" s="177" t="s">
        <v>1445</v>
      </c>
      <c r="BW6514" s="177" t="s">
        <v>635</v>
      </c>
    </row>
    <row r="6515" spans="51:75" x14ac:dyDescent="0.3">
      <c r="AY6515" s="226" t="e">
        <f>VLOOKUP(C6515,#REF!, 2,FALSE)</f>
        <v>#REF!</v>
      </c>
      <c r="BM6515" s="177" t="s">
        <v>406</v>
      </c>
      <c r="BN6515" s="177" t="s">
        <v>1691</v>
      </c>
      <c r="BO6515" s="177" t="s">
        <v>5126</v>
      </c>
      <c r="BU6515" s="177" t="s">
        <v>406</v>
      </c>
      <c r="BV6515" s="177" t="s">
        <v>1691</v>
      </c>
      <c r="BW6515" s="177" t="s">
        <v>5126</v>
      </c>
    </row>
    <row r="6516" spans="51:75" x14ac:dyDescent="0.3">
      <c r="AY6516" s="226" t="e">
        <f>VLOOKUP(C6516,#REF!, 2,FALSE)</f>
        <v>#REF!</v>
      </c>
      <c r="BM6516" s="177" t="s">
        <v>11668</v>
      </c>
      <c r="BN6516" s="177" t="s">
        <v>940</v>
      </c>
      <c r="BO6516" s="177" t="s">
        <v>6316</v>
      </c>
      <c r="BU6516" s="177" t="s">
        <v>11668</v>
      </c>
      <c r="BV6516" s="177" t="s">
        <v>940</v>
      </c>
      <c r="BW6516" s="177" t="s">
        <v>6316</v>
      </c>
    </row>
    <row r="6517" spans="51:75" x14ac:dyDescent="0.3">
      <c r="AY6517" s="226" t="e">
        <f>VLOOKUP(C6517,#REF!, 2,FALSE)</f>
        <v>#REF!</v>
      </c>
      <c r="BM6517" s="177" t="s">
        <v>11669</v>
      </c>
      <c r="BN6517" s="177" t="s">
        <v>3005</v>
      </c>
      <c r="BO6517" s="177" t="s">
        <v>4207</v>
      </c>
      <c r="BU6517" s="177" t="s">
        <v>11669</v>
      </c>
      <c r="BV6517" s="177" t="s">
        <v>3005</v>
      </c>
      <c r="BW6517" s="177" t="s">
        <v>4207</v>
      </c>
    </row>
    <row r="6518" spans="51:75" x14ac:dyDescent="0.3">
      <c r="AY6518" s="226" t="e">
        <f>VLOOKUP(C6518,#REF!, 2,FALSE)</f>
        <v>#REF!</v>
      </c>
      <c r="BM6518" s="177" t="s">
        <v>11670</v>
      </c>
      <c r="BN6518" s="177" t="s">
        <v>1691</v>
      </c>
      <c r="BO6518" s="177" t="s">
        <v>11671</v>
      </c>
      <c r="BU6518" s="177" t="s">
        <v>11670</v>
      </c>
      <c r="BV6518" s="177" t="s">
        <v>1691</v>
      </c>
      <c r="BW6518" s="177" t="s">
        <v>11671</v>
      </c>
    </row>
    <row r="6519" spans="51:75" x14ac:dyDescent="0.3">
      <c r="AY6519" s="226" t="e">
        <f>VLOOKUP(C6519,#REF!, 2,FALSE)</f>
        <v>#REF!</v>
      </c>
      <c r="BM6519" s="177" t="s">
        <v>2045</v>
      </c>
      <c r="BN6519" s="177" t="s">
        <v>631</v>
      </c>
      <c r="BO6519" s="177" t="s">
        <v>2137</v>
      </c>
      <c r="BU6519" s="177" t="s">
        <v>2045</v>
      </c>
      <c r="BV6519" s="177" t="s">
        <v>631</v>
      </c>
      <c r="BW6519" s="177" t="s">
        <v>2137</v>
      </c>
    </row>
    <row r="6520" spans="51:75" x14ac:dyDescent="0.3">
      <c r="AY6520" s="226" t="e">
        <f>VLOOKUP(C6520,#REF!, 2,FALSE)</f>
        <v>#REF!</v>
      </c>
      <c r="BM6520" s="177" t="s">
        <v>11672</v>
      </c>
      <c r="BN6520" s="177" t="s">
        <v>928</v>
      </c>
      <c r="BO6520" s="177" t="s">
        <v>2983</v>
      </c>
      <c r="BU6520" s="177" t="s">
        <v>11672</v>
      </c>
      <c r="BV6520" s="177" t="s">
        <v>928</v>
      </c>
      <c r="BW6520" s="177" t="s">
        <v>2983</v>
      </c>
    </row>
    <row r="6521" spans="51:75" x14ac:dyDescent="0.3">
      <c r="AY6521" s="226" t="e">
        <f>VLOOKUP(C6521,#REF!, 2,FALSE)</f>
        <v>#REF!</v>
      </c>
      <c r="BM6521" s="177" t="s">
        <v>2046</v>
      </c>
      <c r="BN6521" s="177" t="s">
        <v>700</v>
      </c>
      <c r="BO6521" s="177" t="s">
        <v>2983</v>
      </c>
      <c r="BU6521" s="177" t="s">
        <v>2046</v>
      </c>
      <c r="BV6521" s="177" t="s">
        <v>700</v>
      </c>
      <c r="BW6521" s="177" t="s">
        <v>2983</v>
      </c>
    </row>
    <row r="6522" spans="51:75" x14ac:dyDescent="0.3">
      <c r="AY6522" s="226" t="e">
        <f>VLOOKUP(C6522,#REF!, 2,FALSE)</f>
        <v>#REF!</v>
      </c>
      <c r="BM6522" s="177" t="s">
        <v>11673</v>
      </c>
      <c r="BN6522" s="177" t="s">
        <v>16979</v>
      </c>
      <c r="BO6522" s="177" t="s">
        <v>5252</v>
      </c>
      <c r="BU6522" s="177" t="s">
        <v>11673</v>
      </c>
      <c r="BV6522" s="177" t="s">
        <v>16979</v>
      </c>
      <c r="BW6522" s="177" t="s">
        <v>5252</v>
      </c>
    </row>
    <row r="6523" spans="51:75" x14ac:dyDescent="0.3">
      <c r="AY6523" s="226" t="e">
        <f>VLOOKUP(C6523,#REF!, 2,FALSE)</f>
        <v>#REF!</v>
      </c>
      <c r="BM6523" s="177" t="s">
        <v>11674</v>
      </c>
      <c r="BN6523" s="177" t="s">
        <v>631</v>
      </c>
      <c r="BO6523" s="177" t="s">
        <v>930</v>
      </c>
      <c r="BU6523" s="177" t="s">
        <v>11674</v>
      </c>
      <c r="BV6523" s="177" t="s">
        <v>631</v>
      </c>
      <c r="BW6523" s="177" t="s">
        <v>930</v>
      </c>
    </row>
    <row r="6524" spans="51:75" x14ac:dyDescent="0.3">
      <c r="AY6524" s="226" t="e">
        <f>VLOOKUP(C6524,#REF!, 2,FALSE)</f>
        <v>#REF!</v>
      </c>
      <c r="BM6524" s="177" t="s">
        <v>11675</v>
      </c>
      <c r="BN6524" s="177" t="s">
        <v>694</v>
      </c>
      <c r="BO6524" s="177" t="s">
        <v>2983</v>
      </c>
      <c r="BU6524" s="177" t="s">
        <v>11675</v>
      </c>
      <c r="BV6524" s="177" t="s">
        <v>694</v>
      </c>
      <c r="BW6524" s="177" t="s">
        <v>2983</v>
      </c>
    </row>
    <row r="6525" spans="51:75" x14ac:dyDescent="0.3">
      <c r="AY6525" s="226" t="e">
        <f>VLOOKUP(C6525,#REF!, 2,FALSE)</f>
        <v>#REF!</v>
      </c>
      <c r="BM6525" s="177" t="s">
        <v>2047</v>
      </c>
      <c r="BN6525" s="177" t="s">
        <v>636</v>
      </c>
      <c r="BO6525" s="177" t="s">
        <v>6260</v>
      </c>
      <c r="BU6525" s="177" t="s">
        <v>2047</v>
      </c>
      <c r="BV6525" s="177" t="s">
        <v>636</v>
      </c>
      <c r="BW6525" s="177" t="s">
        <v>6260</v>
      </c>
    </row>
    <row r="6526" spans="51:75" x14ac:dyDescent="0.3">
      <c r="AY6526" s="226" t="e">
        <f>VLOOKUP(C6526,#REF!, 2,FALSE)</f>
        <v>#REF!</v>
      </c>
      <c r="BM6526" s="177" t="s">
        <v>11676</v>
      </c>
      <c r="BN6526" s="177" t="s">
        <v>3002</v>
      </c>
      <c r="BO6526" s="177" t="s">
        <v>11677</v>
      </c>
      <c r="BU6526" s="177" t="s">
        <v>11676</v>
      </c>
      <c r="BV6526" s="177" t="s">
        <v>3002</v>
      </c>
      <c r="BW6526" s="177" t="s">
        <v>11677</v>
      </c>
    </row>
    <row r="6527" spans="51:75" x14ac:dyDescent="0.3">
      <c r="AY6527" s="226" t="e">
        <f>VLOOKUP(C6527,#REF!, 2,FALSE)</f>
        <v>#REF!</v>
      </c>
      <c r="BM6527" s="177" t="s">
        <v>11678</v>
      </c>
      <c r="BN6527" s="177" t="s">
        <v>3005</v>
      </c>
      <c r="BO6527" s="177" t="s">
        <v>4999</v>
      </c>
      <c r="BU6527" s="177" t="s">
        <v>11678</v>
      </c>
      <c r="BV6527" s="177" t="s">
        <v>3005</v>
      </c>
      <c r="BW6527" s="177" t="s">
        <v>4999</v>
      </c>
    </row>
    <row r="6528" spans="51:75" x14ac:dyDescent="0.3">
      <c r="AY6528" s="226" t="e">
        <f>VLOOKUP(C6528,#REF!, 2,FALSE)</f>
        <v>#REF!</v>
      </c>
      <c r="BM6528" s="177" t="s">
        <v>11679</v>
      </c>
      <c r="BN6528" s="177" t="s">
        <v>3245</v>
      </c>
      <c r="BO6528" s="177" t="s">
        <v>8258</v>
      </c>
      <c r="BU6528" s="177" t="s">
        <v>11679</v>
      </c>
      <c r="BV6528" s="177" t="s">
        <v>3245</v>
      </c>
      <c r="BW6528" s="177" t="s">
        <v>8258</v>
      </c>
    </row>
    <row r="6529" spans="51:75" x14ac:dyDescent="0.3">
      <c r="AY6529" s="226" t="e">
        <f>VLOOKUP(C6529,#REF!, 2,FALSE)</f>
        <v>#REF!</v>
      </c>
      <c r="BM6529" s="177" t="s">
        <v>11680</v>
      </c>
      <c r="BN6529" s="177" t="s">
        <v>613</v>
      </c>
      <c r="BO6529" s="177" t="s">
        <v>1857</v>
      </c>
      <c r="BU6529" s="177" t="s">
        <v>11680</v>
      </c>
      <c r="BV6529" s="177" t="s">
        <v>613</v>
      </c>
      <c r="BW6529" s="177" t="s">
        <v>1857</v>
      </c>
    </row>
    <row r="6530" spans="51:75" x14ac:dyDescent="0.3">
      <c r="AY6530" s="226" t="e">
        <f>VLOOKUP(C6530,#REF!, 2,FALSE)</f>
        <v>#REF!</v>
      </c>
      <c r="BM6530" s="177" t="s">
        <v>11681</v>
      </c>
      <c r="BN6530" s="177" t="s">
        <v>3245</v>
      </c>
      <c r="BO6530" s="177" t="s">
        <v>3907</v>
      </c>
      <c r="BU6530" s="177" t="s">
        <v>11681</v>
      </c>
      <c r="BV6530" s="177" t="s">
        <v>3245</v>
      </c>
      <c r="BW6530" s="177" t="s">
        <v>3907</v>
      </c>
    </row>
    <row r="6531" spans="51:75" x14ac:dyDescent="0.3">
      <c r="AY6531" s="226" t="e">
        <f>VLOOKUP(C6531,#REF!, 2,FALSE)</f>
        <v>#REF!</v>
      </c>
      <c r="BM6531" s="177" t="s">
        <v>11682</v>
      </c>
      <c r="BN6531" s="177" t="s">
        <v>3245</v>
      </c>
      <c r="BO6531" s="177" t="s">
        <v>6158</v>
      </c>
      <c r="BU6531" s="177" t="s">
        <v>11682</v>
      </c>
      <c r="BV6531" s="177" t="s">
        <v>3245</v>
      </c>
      <c r="BW6531" s="177" t="s">
        <v>6158</v>
      </c>
    </row>
    <row r="6532" spans="51:75" x14ac:dyDescent="0.3">
      <c r="AY6532" s="226" t="e">
        <f>VLOOKUP(C6532,#REF!, 2,FALSE)</f>
        <v>#REF!</v>
      </c>
      <c r="BM6532" s="177" t="s">
        <v>11683</v>
      </c>
      <c r="BN6532" s="177" t="s">
        <v>705</v>
      </c>
      <c r="BO6532" s="177" t="s">
        <v>11684</v>
      </c>
      <c r="BU6532" s="177" t="s">
        <v>11683</v>
      </c>
      <c r="BV6532" s="177" t="s">
        <v>705</v>
      </c>
      <c r="BW6532" s="177" t="s">
        <v>11684</v>
      </c>
    </row>
    <row r="6533" spans="51:75" x14ac:dyDescent="0.3">
      <c r="AY6533" s="226" t="e">
        <f>VLOOKUP(C6533,#REF!, 2,FALSE)</f>
        <v>#REF!</v>
      </c>
      <c r="BM6533" s="177" t="s">
        <v>11685</v>
      </c>
      <c r="BN6533" s="177" t="s">
        <v>667</v>
      </c>
      <c r="BO6533" s="177" t="s">
        <v>2983</v>
      </c>
      <c r="BU6533" s="177" t="s">
        <v>11685</v>
      </c>
      <c r="BV6533" s="177" t="s">
        <v>667</v>
      </c>
      <c r="BW6533" s="177" t="s">
        <v>2983</v>
      </c>
    </row>
    <row r="6534" spans="51:75" x14ac:dyDescent="0.3">
      <c r="AY6534" s="226" t="e">
        <f>VLOOKUP(C6534,#REF!, 2,FALSE)</f>
        <v>#REF!</v>
      </c>
      <c r="BM6534" s="177" t="s">
        <v>11686</v>
      </c>
      <c r="BN6534" s="177" t="s">
        <v>16979</v>
      </c>
      <c r="BO6534" s="177" t="s">
        <v>11687</v>
      </c>
      <c r="BU6534" s="177" t="s">
        <v>11686</v>
      </c>
      <c r="BV6534" s="177" t="s">
        <v>16979</v>
      </c>
      <c r="BW6534" s="177" t="s">
        <v>11687</v>
      </c>
    </row>
    <row r="6535" spans="51:75" x14ac:dyDescent="0.3">
      <c r="AY6535" s="226" t="e">
        <f>VLOOKUP(C6535,#REF!, 2,FALSE)</f>
        <v>#REF!</v>
      </c>
      <c r="BM6535" s="177" t="s">
        <v>11688</v>
      </c>
      <c r="BN6535" s="177" t="s">
        <v>940</v>
      </c>
      <c r="BO6535" s="177" t="s">
        <v>11689</v>
      </c>
      <c r="BU6535" s="177" t="s">
        <v>11688</v>
      </c>
      <c r="BV6535" s="177" t="s">
        <v>940</v>
      </c>
      <c r="BW6535" s="177" t="s">
        <v>11689</v>
      </c>
    </row>
    <row r="6536" spans="51:75" x14ac:dyDescent="0.3">
      <c r="AY6536" s="226" t="e">
        <f>VLOOKUP(C6536,#REF!, 2,FALSE)</f>
        <v>#REF!</v>
      </c>
      <c r="BM6536" s="177" t="s">
        <v>11690</v>
      </c>
      <c r="BN6536" s="177" t="s">
        <v>16979</v>
      </c>
      <c r="BO6536" s="177" t="s">
        <v>11691</v>
      </c>
      <c r="BU6536" s="177" t="s">
        <v>11690</v>
      </c>
      <c r="BV6536" s="177" t="s">
        <v>16979</v>
      </c>
      <c r="BW6536" s="177" t="s">
        <v>11691</v>
      </c>
    </row>
    <row r="6537" spans="51:75" x14ac:dyDescent="0.3">
      <c r="AY6537" s="226" t="e">
        <f>VLOOKUP(C6537,#REF!, 2,FALSE)</f>
        <v>#REF!</v>
      </c>
      <c r="BM6537" s="177" t="s">
        <v>11692</v>
      </c>
      <c r="BN6537" s="177" t="s">
        <v>3005</v>
      </c>
      <c r="BO6537" s="177" t="s">
        <v>2983</v>
      </c>
      <c r="BU6537" s="177" t="s">
        <v>11692</v>
      </c>
      <c r="BV6537" s="177" t="s">
        <v>3005</v>
      </c>
      <c r="BW6537" s="177" t="s">
        <v>2983</v>
      </c>
    </row>
    <row r="6538" spans="51:75" x14ac:dyDescent="0.3">
      <c r="AY6538" s="226" t="e">
        <f>VLOOKUP(C6538,#REF!, 2,FALSE)</f>
        <v>#REF!</v>
      </c>
      <c r="BM6538" s="177" t="s">
        <v>11693</v>
      </c>
      <c r="BN6538" s="177" t="s">
        <v>940</v>
      </c>
      <c r="BO6538" s="177" t="s">
        <v>8070</v>
      </c>
      <c r="BU6538" s="177" t="s">
        <v>11693</v>
      </c>
      <c r="BV6538" s="177" t="s">
        <v>940</v>
      </c>
      <c r="BW6538" s="177" t="s">
        <v>8070</v>
      </c>
    </row>
    <row r="6539" spans="51:75" x14ac:dyDescent="0.3">
      <c r="AY6539" s="226" t="e">
        <f>VLOOKUP(C6539,#REF!, 2,FALSE)</f>
        <v>#REF!</v>
      </c>
      <c r="BM6539" s="177" t="s">
        <v>11694</v>
      </c>
      <c r="BN6539" s="177" t="s">
        <v>3245</v>
      </c>
      <c r="BO6539" s="177" t="s">
        <v>1973</v>
      </c>
      <c r="BU6539" s="177" t="s">
        <v>11694</v>
      </c>
      <c r="BV6539" s="177" t="s">
        <v>3245</v>
      </c>
      <c r="BW6539" s="177" t="s">
        <v>1973</v>
      </c>
    </row>
    <row r="6540" spans="51:75" x14ac:dyDescent="0.3">
      <c r="AY6540" s="226" t="e">
        <f>VLOOKUP(C6540,#REF!, 2,FALSE)</f>
        <v>#REF!</v>
      </c>
      <c r="BM6540" s="177" t="s">
        <v>11695</v>
      </c>
      <c r="BN6540" s="177" t="s">
        <v>3245</v>
      </c>
      <c r="BO6540" s="177" t="s">
        <v>4799</v>
      </c>
      <c r="BU6540" s="177" t="s">
        <v>11695</v>
      </c>
      <c r="BV6540" s="177" t="s">
        <v>3245</v>
      </c>
      <c r="BW6540" s="177" t="s">
        <v>4799</v>
      </c>
    </row>
    <row r="6541" spans="51:75" x14ac:dyDescent="0.3">
      <c r="AY6541" s="226" t="e">
        <f>VLOOKUP(C6541,#REF!, 2,FALSE)</f>
        <v>#REF!</v>
      </c>
      <c r="BM6541" s="177" t="s">
        <v>11696</v>
      </c>
      <c r="BN6541" s="177" t="s">
        <v>3005</v>
      </c>
      <c r="BO6541" s="177" t="s">
        <v>1672</v>
      </c>
      <c r="BU6541" s="177" t="s">
        <v>11696</v>
      </c>
      <c r="BV6541" s="177" t="s">
        <v>3005</v>
      </c>
      <c r="BW6541" s="177" t="s">
        <v>1672</v>
      </c>
    </row>
    <row r="6542" spans="51:75" x14ac:dyDescent="0.3">
      <c r="AY6542" s="226" t="e">
        <f>VLOOKUP(C6542,#REF!, 2,FALSE)</f>
        <v>#REF!</v>
      </c>
      <c r="BM6542" s="177" t="s">
        <v>2048</v>
      </c>
      <c r="BN6542" s="177" t="s">
        <v>694</v>
      </c>
      <c r="BO6542" s="177" t="s">
        <v>11697</v>
      </c>
      <c r="BU6542" s="177" t="s">
        <v>2048</v>
      </c>
      <c r="BV6542" s="177" t="s">
        <v>694</v>
      </c>
      <c r="BW6542" s="177" t="s">
        <v>11697</v>
      </c>
    </row>
    <row r="6543" spans="51:75" x14ac:dyDescent="0.3">
      <c r="AY6543" s="226" t="e">
        <f>VLOOKUP(C6543,#REF!, 2,FALSE)</f>
        <v>#REF!</v>
      </c>
      <c r="BM6543" s="177" t="s">
        <v>11698</v>
      </c>
      <c r="BN6543" s="177" t="s">
        <v>3005</v>
      </c>
      <c r="BO6543" s="177" t="s">
        <v>2983</v>
      </c>
      <c r="BU6543" s="177" t="s">
        <v>11698</v>
      </c>
      <c r="BV6543" s="177" t="s">
        <v>3005</v>
      </c>
      <c r="BW6543" s="177" t="s">
        <v>2983</v>
      </c>
    </row>
    <row r="6544" spans="51:75" x14ac:dyDescent="0.3">
      <c r="AY6544" s="226" t="e">
        <f>VLOOKUP(C6544,#REF!, 2,FALSE)</f>
        <v>#REF!</v>
      </c>
      <c r="BM6544" s="177" t="s">
        <v>11699</v>
      </c>
      <c r="BN6544" s="177" t="s">
        <v>3245</v>
      </c>
      <c r="BO6544" s="177" t="s">
        <v>1419</v>
      </c>
      <c r="BU6544" s="177" t="s">
        <v>11699</v>
      </c>
      <c r="BV6544" s="177" t="s">
        <v>3245</v>
      </c>
      <c r="BW6544" s="177" t="s">
        <v>1419</v>
      </c>
    </row>
    <row r="6545" spans="51:75" x14ac:dyDescent="0.3">
      <c r="AY6545" s="226" t="e">
        <f>VLOOKUP(C6545,#REF!, 2,FALSE)</f>
        <v>#REF!</v>
      </c>
      <c r="BM6545" s="177" t="s">
        <v>11700</v>
      </c>
      <c r="BN6545" s="177" t="s">
        <v>1139</v>
      </c>
      <c r="BO6545" s="177" t="s">
        <v>6948</v>
      </c>
      <c r="BU6545" s="177" t="s">
        <v>11700</v>
      </c>
      <c r="BV6545" s="177" t="s">
        <v>1139</v>
      </c>
      <c r="BW6545" s="177" t="s">
        <v>6948</v>
      </c>
    </row>
    <row r="6546" spans="51:75" x14ac:dyDescent="0.3">
      <c r="AY6546" s="226" t="e">
        <f>VLOOKUP(C6546,#REF!, 2,FALSE)</f>
        <v>#REF!</v>
      </c>
      <c r="BM6546" s="177" t="s">
        <v>11701</v>
      </c>
      <c r="BN6546" s="177" t="s">
        <v>663</v>
      </c>
      <c r="BO6546" s="177" t="s">
        <v>11702</v>
      </c>
      <c r="BU6546" s="177" t="s">
        <v>11701</v>
      </c>
      <c r="BV6546" s="177" t="s">
        <v>663</v>
      </c>
      <c r="BW6546" s="177" t="s">
        <v>11702</v>
      </c>
    </row>
    <row r="6547" spans="51:75" x14ac:dyDescent="0.3">
      <c r="AY6547" s="226" t="e">
        <f>VLOOKUP(C6547,#REF!, 2,FALSE)</f>
        <v>#REF!</v>
      </c>
      <c r="BM6547" s="177" t="s">
        <v>11703</v>
      </c>
      <c r="BN6547" s="177" t="s">
        <v>3199</v>
      </c>
      <c r="BO6547" s="177" t="s">
        <v>11281</v>
      </c>
      <c r="BU6547" s="177" t="s">
        <v>11703</v>
      </c>
      <c r="BV6547" s="177" t="s">
        <v>3199</v>
      </c>
      <c r="BW6547" s="177" t="s">
        <v>11281</v>
      </c>
    </row>
    <row r="6548" spans="51:75" x14ac:dyDescent="0.3">
      <c r="AY6548" s="226" t="e">
        <f>VLOOKUP(C6548,#REF!, 2,FALSE)</f>
        <v>#REF!</v>
      </c>
      <c r="BM6548" s="177" t="s">
        <v>11704</v>
      </c>
      <c r="BN6548" s="177" t="s">
        <v>1070</v>
      </c>
      <c r="BO6548" s="177" t="s">
        <v>11705</v>
      </c>
      <c r="BU6548" s="177" t="s">
        <v>11704</v>
      </c>
      <c r="BV6548" s="177" t="s">
        <v>1070</v>
      </c>
      <c r="BW6548" s="177" t="s">
        <v>11705</v>
      </c>
    </row>
    <row r="6549" spans="51:75" x14ac:dyDescent="0.3">
      <c r="AY6549" s="226" t="e">
        <f>VLOOKUP(C6549,#REF!, 2,FALSE)</f>
        <v>#REF!</v>
      </c>
      <c r="BM6549" s="177" t="s">
        <v>11706</v>
      </c>
      <c r="BN6549" s="177" t="s">
        <v>657</v>
      </c>
      <c r="BO6549" s="177" t="s">
        <v>2983</v>
      </c>
      <c r="BU6549" s="177" t="s">
        <v>11706</v>
      </c>
      <c r="BV6549" s="177" t="s">
        <v>657</v>
      </c>
      <c r="BW6549" s="177" t="s">
        <v>2983</v>
      </c>
    </row>
    <row r="6550" spans="51:75" x14ac:dyDescent="0.3">
      <c r="AY6550" s="226" t="e">
        <f>VLOOKUP(C6550,#REF!, 2,FALSE)</f>
        <v>#REF!</v>
      </c>
      <c r="BM6550" s="177" t="s">
        <v>11707</v>
      </c>
      <c r="BN6550" s="177" t="s">
        <v>1496</v>
      </c>
      <c r="BO6550" s="177" t="s">
        <v>3905</v>
      </c>
      <c r="BU6550" s="177" t="s">
        <v>11707</v>
      </c>
      <c r="BV6550" s="177" t="s">
        <v>1496</v>
      </c>
      <c r="BW6550" s="177" t="s">
        <v>3905</v>
      </c>
    </row>
    <row r="6551" spans="51:75" x14ac:dyDescent="0.3">
      <c r="AY6551" s="226" t="e">
        <f>VLOOKUP(C6551,#REF!, 2,FALSE)</f>
        <v>#REF!</v>
      </c>
      <c r="BM6551" s="177" t="s">
        <v>2049</v>
      </c>
      <c r="BN6551" s="177" t="s">
        <v>625</v>
      </c>
      <c r="BO6551" s="177" t="s">
        <v>2983</v>
      </c>
      <c r="BU6551" s="177" t="s">
        <v>2049</v>
      </c>
      <c r="BV6551" s="177" t="s">
        <v>625</v>
      </c>
      <c r="BW6551" s="177" t="s">
        <v>2983</v>
      </c>
    </row>
    <row r="6552" spans="51:75" x14ac:dyDescent="0.3">
      <c r="AY6552" s="226" t="e">
        <f>VLOOKUP(C6552,#REF!, 2,FALSE)</f>
        <v>#REF!</v>
      </c>
      <c r="BM6552" s="177" t="s">
        <v>11709</v>
      </c>
      <c r="BN6552" s="177" t="s">
        <v>639</v>
      </c>
      <c r="BO6552" s="177" t="s">
        <v>9509</v>
      </c>
      <c r="BU6552" s="177" t="s">
        <v>11709</v>
      </c>
      <c r="BV6552" s="177" t="s">
        <v>639</v>
      </c>
      <c r="BW6552" s="177" t="s">
        <v>9509</v>
      </c>
    </row>
    <row r="6553" spans="51:75" x14ac:dyDescent="0.3">
      <c r="AY6553" s="226" t="e">
        <f>VLOOKUP(C6553,#REF!, 2,FALSE)</f>
        <v>#REF!</v>
      </c>
      <c r="BM6553" s="177" t="s">
        <v>11710</v>
      </c>
      <c r="BN6553" s="177" t="s">
        <v>3005</v>
      </c>
      <c r="BO6553" s="177" t="s">
        <v>7744</v>
      </c>
      <c r="BU6553" s="177" t="s">
        <v>11710</v>
      </c>
      <c r="BV6553" s="177" t="s">
        <v>3005</v>
      </c>
      <c r="BW6553" s="177" t="s">
        <v>7744</v>
      </c>
    </row>
    <row r="6554" spans="51:75" x14ac:dyDescent="0.3">
      <c r="AY6554" s="226" t="e">
        <f>VLOOKUP(C6554,#REF!, 2,FALSE)</f>
        <v>#REF!</v>
      </c>
      <c r="BM6554" s="177" t="s">
        <v>11711</v>
      </c>
      <c r="BN6554" s="177" t="s">
        <v>613</v>
      </c>
      <c r="BO6554" s="177" t="s">
        <v>6875</v>
      </c>
      <c r="BU6554" s="177" t="s">
        <v>11711</v>
      </c>
      <c r="BV6554" s="177" t="s">
        <v>613</v>
      </c>
      <c r="BW6554" s="177" t="s">
        <v>6875</v>
      </c>
    </row>
    <row r="6555" spans="51:75" x14ac:dyDescent="0.3">
      <c r="AY6555" s="226" t="e">
        <f>VLOOKUP(C6555,#REF!, 2,FALSE)</f>
        <v>#REF!</v>
      </c>
      <c r="BM6555" s="177" t="s">
        <v>2050</v>
      </c>
      <c r="BN6555" s="177" t="s">
        <v>639</v>
      </c>
      <c r="BO6555" s="177" t="s">
        <v>1657</v>
      </c>
      <c r="BU6555" s="177" t="s">
        <v>2050</v>
      </c>
      <c r="BV6555" s="177" t="s">
        <v>639</v>
      </c>
      <c r="BW6555" s="177" t="s">
        <v>1657</v>
      </c>
    </row>
    <row r="6556" spans="51:75" x14ac:dyDescent="0.3">
      <c r="AY6556" s="226" t="e">
        <f>VLOOKUP(C6556,#REF!, 2,FALSE)</f>
        <v>#REF!</v>
      </c>
      <c r="BM6556" s="177" t="s">
        <v>11712</v>
      </c>
      <c r="BN6556" s="177" t="s">
        <v>16979</v>
      </c>
      <c r="BO6556" s="177" t="s">
        <v>11713</v>
      </c>
      <c r="BU6556" s="177" t="s">
        <v>11712</v>
      </c>
      <c r="BV6556" s="177" t="s">
        <v>16979</v>
      </c>
      <c r="BW6556" s="177" t="s">
        <v>11713</v>
      </c>
    </row>
    <row r="6557" spans="51:75" x14ac:dyDescent="0.3">
      <c r="AY6557" s="226" t="e">
        <f>VLOOKUP(C6557,#REF!, 2,FALSE)</f>
        <v>#REF!</v>
      </c>
      <c r="BM6557" s="177" t="s">
        <v>11714</v>
      </c>
      <c r="BN6557" s="177" t="s">
        <v>662</v>
      </c>
      <c r="BO6557" s="177" t="s">
        <v>2983</v>
      </c>
      <c r="BU6557" s="177" t="s">
        <v>11714</v>
      </c>
      <c r="BV6557" s="177" t="s">
        <v>662</v>
      </c>
      <c r="BW6557" s="177" t="s">
        <v>2983</v>
      </c>
    </row>
    <row r="6558" spans="51:75" x14ac:dyDescent="0.3">
      <c r="AY6558" s="226" t="e">
        <f>VLOOKUP(C6558,#REF!, 2,FALSE)</f>
        <v>#REF!</v>
      </c>
      <c r="BM6558" s="177" t="s">
        <v>11715</v>
      </c>
      <c r="BN6558" s="177" t="s">
        <v>696</v>
      </c>
      <c r="BO6558" s="177" t="s">
        <v>864</v>
      </c>
      <c r="BU6558" s="177" t="s">
        <v>11715</v>
      </c>
      <c r="BV6558" s="177" t="s">
        <v>696</v>
      </c>
      <c r="BW6558" s="177" t="s">
        <v>864</v>
      </c>
    </row>
    <row r="6559" spans="51:75" x14ac:dyDescent="0.3">
      <c r="AY6559" s="226" t="e">
        <f>VLOOKUP(C6559,#REF!, 2,FALSE)</f>
        <v>#REF!</v>
      </c>
      <c r="BM6559" s="177" t="s">
        <v>432</v>
      </c>
      <c r="BN6559" s="177" t="s">
        <v>940</v>
      </c>
      <c r="BO6559" s="177" t="s">
        <v>2983</v>
      </c>
      <c r="BU6559" s="177" t="s">
        <v>432</v>
      </c>
      <c r="BV6559" s="177" t="s">
        <v>940</v>
      </c>
      <c r="BW6559" s="177" t="s">
        <v>2983</v>
      </c>
    </row>
    <row r="6560" spans="51:75" x14ac:dyDescent="0.3">
      <c r="AY6560" s="226" t="e">
        <f>VLOOKUP(C6560,#REF!, 2,FALSE)</f>
        <v>#REF!</v>
      </c>
      <c r="BM6560" s="177" t="s">
        <v>11716</v>
      </c>
      <c r="BN6560" s="177" t="s">
        <v>1139</v>
      </c>
      <c r="BO6560" s="177" t="s">
        <v>3102</v>
      </c>
      <c r="BU6560" s="177" t="s">
        <v>11716</v>
      </c>
      <c r="BV6560" s="177" t="s">
        <v>1139</v>
      </c>
      <c r="BW6560" s="177" t="s">
        <v>3102</v>
      </c>
    </row>
    <row r="6561" spans="51:75" x14ac:dyDescent="0.3">
      <c r="AY6561" s="226" t="e">
        <f>VLOOKUP(C6561,#REF!, 2,FALSE)</f>
        <v>#REF!</v>
      </c>
      <c r="BM6561" s="177" t="s">
        <v>11717</v>
      </c>
      <c r="BN6561" s="177" t="s">
        <v>2222</v>
      </c>
      <c r="BO6561" s="177" t="s">
        <v>2983</v>
      </c>
      <c r="BU6561" s="177" t="s">
        <v>11717</v>
      </c>
      <c r="BV6561" s="177" t="s">
        <v>2222</v>
      </c>
      <c r="BW6561" s="177" t="s">
        <v>2983</v>
      </c>
    </row>
    <row r="6562" spans="51:75" x14ac:dyDescent="0.3">
      <c r="AY6562" s="226" t="e">
        <f>VLOOKUP(C6562,#REF!, 2,FALSE)</f>
        <v>#REF!</v>
      </c>
      <c r="BM6562" s="177" t="s">
        <v>11718</v>
      </c>
      <c r="BN6562" s="177" t="s">
        <v>1782</v>
      </c>
      <c r="BO6562" s="177" t="s">
        <v>11719</v>
      </c>
      <c r="BU6562" s="177" t="s">
        <v>11718</v>
      </c>
      <c r="BV6562" s="177" t="s">
        <v>1782</v>
      </c>
      <c r="BW6562" s="177" t="s">
        <v>11719</v>
      </c>
    </row>
    <row r="6563" spans="51:75" x14ac:dyDescent="0.3">
      <c r="AY6563" s="226" t="e">
        <f>VLOOKUP(C6563,#REF!, 2,FALSE)</f>
        <v>#REF!</v>
      </c>
      <c r="BM6563" s="177" t="s">
        <v>11720</v>
      </c>
      <c r="BN6563" s="177" t="s">
        <v>1733</v>
      </c>
      <c r="BO6563" s="177" t="s">
        <v>2890</v>
      </c>
      <c r="BU6563" s="177" t="s">
        <v>11720</v>
      </c>
      <c r="BV6563" s="177" t="s">
        <v>1733</v>
      </c>
      <c r="BW6563" s="177" t="s">
        <v>2890</v>
      </c>
    </row>
    <row r="6564" spans="51:75" x14ac:dyDescent="0.3">
      <c r="AY6564" s="226" t="e">
        <f>VLOOKUP(C6564,#REF!, 2,FALSE)</f>
        <v>#REF!</v>
      </c>
      <c r="BM6564" s="177" t="s">
        <v>11721</v>
      </c>
      <c r="BN6564" s="177" t="s">
        <v>1733</v>
      </c>
      <c r="BO6564" s="177" t="s">
        <v>11311</v>
      </c>
      <c r="BU6564" s="177" t="s">
        <v>11721</v>
      </c>
      <c r="BV6564" s="177" t="s">
        <v>1733</v>
      </c>
      <c r="BW6564" s="177" t="s">
        <v>11311</v>
      </c>
    </row>
    <row r="6565" spans="51:75" x14ac:dyDescent="0.3">
      <c r="AY6565" s="226" t="e">
        <f>VLOOKUP(C6565,#REF!, 2,FALSE)</f>
        <v>#REF!</v>
      </c>
      <c r="BM6565" s="177" t="s">
        <v>11722</v>
      </c>
      <c r="BN6565" s="177" t="s">
        <v>797</v>
      </c>
      <c r="BO6565" s="177" t="s">
        <v>11311</v>
      </c>
      <c r="BU6565" s="177" t="s">
        <v>11722</v>
      </c>
      <c r="BV6565" s="177" t="s">
        <v>797</v>
      </c>
      <c r="BW6565" s="177" t="s">
        <v>11311</v>
      </c>
    </row>
    <row r="6566" spans="51:75" x14ac:dyDescent="0.3">
      <c r="AY6566" s="226" t="e">
        <f>VLOOKUP(C6566,#REF!, 2,FALSE)</f>
        <v>#REF!</v>
      </c>
      <c r="BM6566" s="177" t="s">
        <v>11723</v>
      </c>
      <c r="BN6566" s="177" t="s">
        <v>797</v>
      </c>
      <c r="BO6566" s="177" t="s">
        <v>4724</v>
      </c>
      <c r="BU6566" s="177" t="s">
        <v>11723</v>
      </c>
      <c r="BV6566" s="177" t="s">
        <v>797</v>
      </c>
      <c r="BW6566" s="177" t="s">
        <v>4724</v>
      </c>
    </row>
    <row r="6567" spans="51:75" x14ac:dyDescent="0.3">
      <c r="AY6567" s="226" t="e">
        <f>VLOOKUP(C6567,#REF!, 2,FALSE)</f>
        <v>#REF!</v>
      </c>
      <c r="BM6567" s="177" t="s">
        <v>11724</v>
      </c>
      <c r="BN6567" s="177" t="s">
        <v>663</v>
      </c>
      <c r="BO6567" s="177" t="s">
        <v>11725</v>
      </c>
      <c r="BU6567" s="177" t="s">
        <v>11724</v>
      </c>
      <c r="BV6567" s="177" t="s">
        <v>663</v>
      </c>
      <c r="BW6567" s="177" t="s">
        <v>11725</v>
      </c>
    </row>
    <row r="6568" spans="51:75" x14ac:dyDescent="0.3">
      <c r="AY6568" s="226" t="e">
        <f>VLOOKUP(C6568,#REF!, 2,FALSE)</f>
        <v>#REF!</v>
      </c>
      <c r="BM6568" s="177" t="s">
        <v>11726</v>
      </c>
      <c r="BN6568" s="177" t="s">
        <v>797</v>
      </c>
      <c r="BO6568" s="177" t="s">
        <v>4550</v>
      </c>
      <c r="BU6568" s="177" t="s">
        <v>11726</v>
      </c>
      <c r="BV6568" s="177" t="s">
        <v>797</v>
      </c>
      <c r="BW6568" s="177" t="s">
        <v>4550</v>
      </c>
    </row>
    <row r="6569" spans="51:75" x14ac:dyDescent="0.3">
      <c r="AY6569" s="226" t="e">
        <f>VLOOKUP(C6569,#REF!, 2,FALSE)</f>
        <v>#REF!</v>
      </c>
      <c r="BM6569" s="177" t="s">
        <v>11727</v>
      </c>
      <c r="BN6569" s="177" t="s">
        <v>797</v>
      </c>
      <c r="BO6569" s="177" t="s">
        <v>773</v>
      </c>
      <c r="BU6569" s="177" t="s">
        <v>11727</v>
      </c>
      <c r="BV6569" s="177" t="s">
        <v>797</v>
      </c>
      <c r="BW6569" s="177" t="s">
        <v>773</v>
      </c>
    </row>
    <row r="6570" spans="51:75" x14ac:dyDescent="0.3">
      <c r="AY6570" s="226" t="e">
        <f>VLOOKUP(C6570,#REF!, 2,FALSE)</f>
        <v>#REF!</v>
      </c>
      <c r="BM6570" s="177" t="s">
        <v>11728</v>
      </c>
      <c r="BN6570" s="177" t="s">
        <v>797</v>
      </c>
      <c r="BO6570" s="177" t="s">
        <v>2053</v>
      </c>
      <c r="BU6570" s="177" t="s">
        <v>11728</v>
      </c>
      <c r="BV6570" s="177" t="s">
        <v>797</v>
      </c>
      <c r="BW6570" s="177" t="s">
        <v>2053</v>
      </c>
    </row>
    <row r="6571" spans="51:75" x14ac:dyDescent="0.3">
      <c r="AY6571" s="226" t="e">
        <f>VLOOKUP(C6571,#REF!, 2,FALSE)</f>
        <v>#REF!</v>
      </c>
      <c r="BM6571" s="177" t="s">
        <v>11729</v>
      </c>
      <c r="BN6571" s="177" t="s">
        <v>2979</v>
      </c>
      <c r="BO6571" s="177" t="s">
        <v>11730</v>
      </c>
      <c r="BU6571" s="177" t="s">
        <v>11729</v>
      </c>
      <c r="BV6571" s="177" t="s">
        <v>2979</v>
      </c>
      <c r="BW6571" s="177" t="s">
        <v>11730</v>
      </c>
    </row>
    <row r="6572" spans="51:75" x14ac:dyDescent="0.3">
      <c r="AY6572" s="226" t="e">
        <f>VLOOKUP(C6572,#REF!, 2,FALSE)</f>
        <v>#REF!</v>
      </c>
      <c r="BM6572" s="177" t="s">
        <v>448</v>
      </c>
      <c r="BN6572" s="177" t="s">
        <v>2979</v>
      </c>
      <c r="BO6572" s="177" t="s">
        <v>1283</v>
      </c>
      <c r="BU6572" s="177" t="s">
        <v>448</v>
      </c>
      <c r="BV6572" s="177" t="s">
        <v>2979</v>
      </c>
      <c r="BW6572" s="177" t="s">
        <v>1283</v>
      </c>
    </row>
    <row r="6573" spans="51:75" x14ac:dyDescent="0.3">
      <c r="AY6573" s="226" t="e">
        <f>VLOOKUP(C6573,#REF!, 2,FALSE)</f>
        <v>#REF!</v>
      </c>
      <c r="BM6573" s="177" t="s">
        <v>11731</v>
      </c>
      <c r="BN6573" s="177" t="s">
        <v>797</v>
      </c>
      <c r="BO6573" s="177" t="s">
        <v>2983</v>
      </c>
      <c r="BU6573" s="177" t="s">
        <v>11731</v>
      </c>
      <c r="BV6573" s="177" t="s">
        <v>797</v>
      </c>
      <c r="BW6573" s="177" t="s">
        <v>2983</v>
      </c>
    </row>
    <row r="6574" spans="51:75" x14ac:dyDescent="0.3">
      <c r="AY6574" s="226" t="e">
        <f>VLOOKUP(C6574,#REF!, 2,FALSE)</f>
        <v>#REF!</v>
      </c>
      <c r="BM6574" s="177" t="s">
        <v>11732</v>
      </c>
      <c r="BN6574" s="177" t="s">
        <v>797</v>
      </c>
      <c r="BO6574" s="177" t="s">
        <v>11483</v>
      </c>
      <c r="BU6574" s="177" t="s">
        <v>11732</v>
      </c>
      <c r="BV6574" s="177" t="s">
        <v>797</v>
      </c>
      <c r="BW6574" s="177" t="s">
        <v>11483</v>
      </c>
    </row>
    <row r="6575" spans="51:75" x14ac:dyDescent="0.3">
      <c r="AY6575" s="226" t="e">
        <f>VLOOKUP(C6575,#REF!, 2,FALSE)</f>
        <v>#REF!</v>
      </c>
      <c r="BM6575" s="177" t="s">
        <v>11733</v>
      </c>
      <c r="BN6575" s="177" t="s">
        <v>799</v>
      </c>
      <c r="BO6575" s="177" t="s">
        <v>11627</v>
      </c>
      <c r="BU6575" s="177" t="s">
        <v>11733</v>
      </c>
      <c r="BV6575" s="177" t="s">
        <v>799</v>
      </c>
      <c r="BW6575" s="177" t="s">
        <v>11627</v>
      </c>
    </row>
    <row r="6576" spans="51:75" x14ac:dyDescent="0.3">
      <c r="AY6576" s="226" t="e">
        <f>VLOOKUP(C6576,#REF!, 2,FALSE)</f>
        <v>#REF!</v>
      </c>
      <c r="BM6576" s="177" t="s">
        <v>11734</v>
      </c>
      <c r="BN6576" s="177" t="s">
        <v>797</v>
      </c>
      <c r="BO6576" s="177" t="s">
        <v>2983</v>
      </c>
      <c r="BU6576" s="177" t="s">
        <v>11734</v>
      </c>
      <c r="BV6576" s="177" t="s">
        <v>797</v>
      </c>
      <c r="BW6576" s="177" t="s">
        <v>2983</v>
      </c>
    </row>
    <row r="6577" spans="51:75" x14ac:dyDescent="0.3">
      <c r="AY6577" s="226" t="e">
        <f>VLOOKUP(C6577,#REF!, 2,FALSE)</f>
        <v>#REF!</v>
      </c>
      <c r="BM6577" s="177" t="s">
        <v>11735</v>
      </c>
      <c r="BN6577" s="177" t="s">
        <v>797</v>
      </c>
      <c r="BO6577" s="177" t="s">
        <v>2445</v>
      </c>
      <c r="BU6577" s="177" t="s">
        <v>11735</v>
      </c>
      <c r="BV6577" s="177" t="s">
        <v>797</v>
      </c>
      <c r="BW6577" s="177" t="s">
        <v>2445</v>
      </c>
    </row>
    <row r="6578" spans="51:75" x14ac:dyDescent="0.3">
      <c r="AY6578" s="226" t="e">
        <f>VLOOKUP(C6578,#REF!, 2,FALSE)</f>
        <v>#REF!</v>
      </c>
      <c r="BM6578" s="177" t="s">
        <v>11736</v>
      </c>
      <c r="BN6578" s="177" t="s">
        <v>662</v>
      </c>
      <c r="BO6578" s="177" t="s">
        <v>11737</v>
      </c>
      <c r="BU6578" s="177" t="s">
        <v>11736</v>
      </c>
      <c r="BV6578" s="177" t="s">
        <v>662</v>
      </c>
      <c r="BW6578" s="177" t="s">
        <v>11737</v>
      </c>
    </row>
    <row r="6579" spans="51:75" x14ac:dyDescent="0.3">
      <c r="AY6579" s="226" t="e">
        <f>VLOOKUP(C6579,#REF!, 2,FALSE)</f>
        <v>#REF!</v>
      </c>
      <c r="BM6579" s="177" t="s">
        <v>11738</v>
      </c>
      <c r="BN6579" s="177" t="s">
        <v>662</v>
      </c>
      <c r="BO6579" s="177" t="s">
        <v>11737</v>
      </c>
      <c r="BU6579" s="177" t="s">
        <v>11738</v>
      </c>
      <c r="BV6579" s="177" t="s">
        <v>662</v>
      </c>
      <c r="BW6579" s="177" t="s">
        <v>11737</v>
      </c>
    </row>
    <row r="6580" spans="51:75" x14ac:dyDescent="0.3">
      <c r="AY6580" s="226" t="e">
        <f>VLOOKUP(C6580,#REF!, 2,FALSE)</f>
        <v>#REF!</v>
      </c>
      <c r="BM6580" s="177" t="s">
        <v>11739</v>
      </c>
      <c r="BN6580" s="177" t="s">
        <v>662</v>
      </c>
      <c r="BO6580" s="177" t="s">
        <v>7490</v>
      </c>
      <c r="BU6580" s="177" t="s">
        <v>11739</v>
      </c>
      <c r="BV6580" s="177" t="s">
        <v>662</v>
      </c>
      <c r="BW6580" s="177" t="s">
        <v>7490</v>
      </c>
    </row>
    <row r="6581" spans="51:75" x14ac:dyDescent="0.3">
      <c r="AY6581" s="226" t="e">
        <f>VLOOKUP(C6581,#REF!, 2,FALSE)</f>
        <v>#REF!</v>
      </c>
      <c r="BM6581" s="177" t="s">
        <v>11740</v>
      </c>
      <c r="BN6581" s="177" t="s">
        <v>662</v>
      </c>
      <c r="BO6581" s="177" t="s">
        <v>11553</v>
      </c>
      <c r="BU6581" s="177" t="s">
        <v>11740</v>
      </c>
      <c r="BV6581" s="177" t="s">
        <v>662</v>
      </c>
      <c r="BW6581" s="177" t="s">
        <v>11553</v>
      </c>
    </row>
    <row r="6582" spans="51:75" x14ac:dyDescent="0.3">
      <c r="AY6582" s="226" t="e">
        <f>VLOOKUP(C6582,#REF!, 2,FALSE)</f>
        <v>#REF!</v>
      </c>
      <c r="BM6582" s="177" t="s">
        <v>399</v>
      </c>
      <c r="BN6582" s="177" t="s">
        <v>736</v>
      </c>
      <c r="BO6582" s="177" t="s">
        <v>11741</v>
      </c>
      <c r="BU6582" s="177" t="s">
        <v>399</v>
      </c>
      <c r="BV6582" s="177" t="s">
        <v>736</v>
      </c>
      <c r="BW6582" s="177" t="s">
        <v>11741</v>
      </c>
    </row>
    <row r="6583" spans="51:75" x14ac:dyDescent="0.3">
      <c r="AY6583" s="226" t="e">
        <f>VLOOKUP(C6583,#REF!, 2,FALSE)</f>
        <v>#REF!</v>
      </c>
      <c r="BM6583" s="177" t="s">
        <v>11742</v>
      </c>
      <c r="BN6583" s="177" t="s">
        <v>928</v>
      </c>
      <c r="BO6583" s="177" t="s">
        <v>11743</v>
      </c>
      <c r="BU6583" s="177" t="s">
        <v>11742</v>
      </c>
      <c r="BV6583" s="177" t="s">
        <v>928</v>
      </c>
      <c r="BW6583" s="177" t="s">
        <v>11743</v>
      </c>
    </row>
    <row r="6584" spans="51:75" x14ac:dyDescent="0.3">
      <c r="AY6584" s="226" t="e">
        <f>VLOOKUP(C6584,#REF!, 2,FALSE)</f>
        <v>#REF!</v>
      </c>
      <c r="BM6584" s="177" t="s">
        <v>2051</v>
      </c>
      <c r="BN6584" s="177" t="s">
        <v>639</v>
      </c>
      <c r="BO6584" s="177" t="s">
        <v>1398</v>
      </c>
      <c r="BU6584" s="177" t="s">
        <v>2051</v>
      </c>
      <c r="BV6584" s="177" t="s">
        <v>639</v>
      </c>
      <c r="BW6584" s="177" t="s">
        <v>1398</v>
      </c>
    </row>
    <row r="6585" spans="51:75" x14ac:dyDescent="0.3">
      <c r="AY6585" s="226" t="e">
        <f>VLOOKUP(C6585,#REF!, 2,FALSE)</f>
        <v>#REF!</v>
      </c>
      <c r="BM6585" s="177" t="s">
        <v>11744</v>
      </c>
      <c r="BN6585" s="177" t="s">
        <v>639</v>
      </c>
      <c r="BO6585" s="177" t="s">
        <v>4214</v>
      </c>
      <c r="BU6585" s="177" t="s">
        <v>11744</v>
      </c>
      <c r="BV6585" s="177" t="s">
        <v>639</v>
      </c>
      <c r="BW6585" s="177" t="s">
        <v>4214</v>
      </c>
    </row>
    <row r="6586" spans="51:75" x14ac:dyDescent="0.3">
      <c r="AY6586" s="226" t="e">
        <f>VLOOKUP(C6586,#REF!, 2,FALSE)</f>
        <v>#REF!</v>
      </c>
      <c r="BM6586" s="177" t="s">
        <v>11745</v>
      </c>
      <c r="BN6586" s="177" t="s">
        <v>613</v>
      </c>
      <c r="BO6586" s="177" t="s">
        <v>3420</v>
      </c>
      <c r="BU6586" s="177" t="s">
        <v>11745</v>
      </c>
      <c r="BV6586" s="177" t="s">
        <v>613</v>
      </c>
      <c r="BW6586" s="177" t="s">
        <v>3420</v>
      </c>
    </row>
    <row r="6587" spans="51:75" x14ac:dyDescent="0.3">
      <c r="AY6587" s="226" t="e">
        <f>VLOOKUP(C6587,#REF!, 2,FALSE)</f>
        <v>#REF!</v>
      </c>
      <c r="BM6587" s="177" t="s">
        <v>11746</v>
      </c>
      <c r="BN6587" s="177" t="s">
        <v>639</v>
      </c>
      <c r="BO6587" s="177" t="s">
        <v>2654</v>
      </c>
      <c r="BU6587" s="177" t="s">
        <v>11746</v>
      </c>
      <c r="BV6587" s="177" t="s">
        <v>639</v>
      </c>
      <c r="BW6587" s="177" t="s">
        <v>2654</v>
      </c>
    </row>
    <row r="6588" spans="51:75" x14ac:dyDescent="0.3">
      <c r="AY6588" s="226" t="e">
        <f>VLOOKUP(C6588,#REF!, 2,FALSE)</f>
        <v>#REF!</v>
      </c>
      <c r="BM6588" s="177" t="s">
        <v>11747</v>
      </c>
      <c r="BN6588" s="177" t="s">
        <v>639</v>
      </c>
      <c r="BO6588" s="177" t="s">
        <v>1019</v>
      </c>
      <c r="BU6588" s="177" t="s">
        <v>11747</v>
      </c>
      <c r="BV6588" s="177" t="s">
        <v>639</v>
      </c>
      <c r="BW6588" s="177" t="s">
        <v>1019</v>
      </c>
    </row>
    <row r="6589" spans="51:75" x14ac:dyDescent="0.3">
      <c r="AY6589" s="226" t="e">
        <f>VLOOKUP(C6589,#REF!, 2,FALSE)</f>
        <v>#REF!</v>
      </c>
      <c r="BM6589" s="177" t="s">
        <v>2052</v>
      </c>
      <c r="BN6589" s="177" t="s">
        <v>619</v>
      </c>
      <c r="BO6589" s="177" t="s">
        <v>2545</v>
      </c>
      <c r="BU6589" s="177" t="s">
        <v>2052</v>
      </c>
      <c r="BV6589" s="177" t="s">
        <v>619</v>
      </c>
      <c r="BW6589" s="177" t="s">
        <v>2545</v>
      </c>
    </row>
    <row r="6590" spans="51:75" x14ac:dyDescent="0.3">
      <c r="AY6590" s="226" t="e">
        <f>VLOOKUP(C6590,#REF!, 2,FALSE)</f>
        <v>#REF!</v>
      </c>
      <c r="BM6590" s="177" t="s">
        <v>11748</v>
      </c>
      <c r="BN6590" s="177" t="s">
        <v>636</v>
      </c>
      <c r="BO6590" s="177" t="s">
        <v>842</v>
      </c>
      <c r="BU6590" s="177" t="s">
        <v>11748</v>
      </c>
      <c r="BV6590" s="177" t="s">
        <v>636</v>
      </c>
      <c r="BW6590" s="177" t="s">
        <v>842</v>
      </c>
    </row>
    <row r="6591" spans="51:75" x14ac:dyDescent="0.3">
      <c r="AY6591" s="226" t="e">
        <f>VLOOKUP(C6591,#REF!, 2,FALSE)</f>
        <v>#REF!</v>
      </c>
      <c r="BM6591" s="177" t="s">
        <v>11749</v>
      </c>
      <c r="BN6591" s="177" t="s">
        <v>3245</v>
      </c>
      <c r="BO6591" s="177" t="s">
        <v>2567</v>
      </c>
      <c r="BU6591" s="177" t="s">
        <v>11749</v>
      </c>
      <c r="BV6591" s="177" t="s">
        <v>3245</v>
      </c>
      <c r="BW6591" s="177" t="s">
        <v>2567</v>
      </c>
    </row>
    <row r="6592" spans="51:75" x14ac:dyDescent="0.3">
      <c r="AY6592" s="226" t="e">
        <f>VLOOKUP(C6592,#REF!, 2,FALSE)</f>
        <v>#REF!</v>
      </c>
      <c r="BM6592" s="177" t="s">
        <v>11750</v>
      </c>
      <c r="BN6592" s="177" t="s">
        <v>1272</v>
      </c>
      <c r="BO6592" s="177" t="s">
        <v>2638</v>
      </c>
      <c r="BU6592" s="177" t="s">
        <v>11750</v>
      </c>
      <c r="BV6592" s="177" t="s">
        <v>1272</v>
      </c>
      <c r="BW6592" s="177" t="s">
        <v>2638</v>
      </c>
    </row>
    <row r="6593" spans="51:75" x14ac:dyDescent="0.3">
      <c r="AY6593" s="226" t="e">
        <f>VLOOKUP(C6593,#REF!, 2,FALSE)</f>
        <v>#REF!</v>
      </c>
      <c r="BM6593" s="177" t="s">
        <v>11751</v>
      </c>
      <c r="BN6593" s="177" t="s">
        <v>802</v>
      </c>
      <c r="BO6593" s="177" t="s">
        <v>10689</v>
      </c>
      <c r="BU6593" s="177" t="s">
        <v>11751</v>
      </c>
      <c r="BV6593" s="177" t="s">
        <v>802</v>
      </c>
      <c r="BW6593" s="177" t="s">
        <v>10689</v>
      </c>
    </row>
    <row r="6594" spans="51:75" x14ac:dyDescent="0.3">
      <c r="AY6594" s="226" t="e">
        <f>VLOOKUP(C6594,#REF!, 2,FALSE)</f>
        <v>#REF!</v>
      </c>
      <c r="BM6594" s="177" t="s">
        <v>2071</v>
      </c>
      <c r="BN6594" s="177" t="s">
        <v>1782</v>
      </c>
      <c r="BO6594" s="177" t="s">
        <v>2983</v>
      </c>
      <c r="BU6594" s="177" t="s">
        <v>2071</v>
      </c>
      <c r="BV6594" s="177" t="s">
        <v>1782</v>
      </c>
      <c r="BW6594" s="177" t="s">
        <v>2983</v>
      </c>
    </row>
    <row r="6595" spans="51:75" x14ac:dyDescent="0.3">
      <c r="AY6595" s="226" t="e">
        <f>VLOOKUP(C6595,#REF!, 2,FALSE)</f>
        <v>#REF!</v>
      </c>
      <c r="BM6595" s="177" t="s">
        <v>11752</v>
      </c>
      <c r="BN6595" s="177" t="s">
        <v>657</v>
      </c>
      <c r="BO6595" s="177" t="s">
        <v>2756</v>
      </c>
      <c r="BU6595" s="177" t="s">
        <v>11752</v>
      </c>
      <c r="BV6595" s="177" t="s">
        <v>657</v>
      </c>
      <c r="BW6595" s="177" t="s">
        <v>2756</v>
      </c>
    </row>
    <row r="6596" spans="51:75" x14ac:dyDescent="0.3">
      <c r="AY6596" s="226" t="e">
        <f>VLOOKUP(C6596,#REF!, 2,FALSE)</f>
        <v>#REF!</v>
      </c>
      <c r="BM6596" s="177" t="s">
        <v>2072</v>
      </c>
      <c r="BN6596" s="177" t="s">
        <v>661</v>
      </c>
      <c r="BO6596" s="177" t="s">
        <v>1341</v>
      </c>
      <c r="BU6596" s="177" t="s">
        <v>2072</v>
      </c>
      <c r="BV6596" s="177" t="s">
        <v>661</v>
      </c>
      <c r="BW6596" s="177" t="s">
        <v>1341</v>
      </c>
    </row>
    <row r="6597" spans="51:75" x14ac:dyDescent="0.3">
      <c r="AY6597" s="226" t="e">
        <f>VLOOKUP(C6597,#REF!, 2,FALSE)</f>
        <v>#REF!</v>
      </c>
      <c r="BM6597" s="177" t="s">
        <v>11753</v>
      </c>
      <c r="BN6597" s="177" t="s">
        <v>621</v>
      </c>
      <c r="BO6597" s="177" t="s">
        <v>2983</v>
      </c>
      <c r="BU6597" s="177" t="s">
        <v>11753</v>
      </c>
      <c r="BV6597" s="177" t="s">
        <v>621</v>
      </c>
      <c r="BW6597" s="177" t="s">
        <v>2983</v>
      </c>
    </row>
    <row r="6598" spans="51:75" x14ac:dyDescent="0.3">
      <c r="AY6598" s="226" t="e">
        <f>VLOOKUP(C6598,#REF!, 2,FALSE)</f>
        <v>#REF!</v>
      </c>
      <c r="BM6598" s="177" t="s">
        <v>2073</v>
      </c>
      <c r="BN6598" s="177" t="s">
        <v>667</v>
      </c>
      <c r="BO6598" s="177" t="s">
        <v>6334</v>
      </c>
      <c r="BU6598" s="177" t="s">
        <v>2073</v>
      </c>
      <c r="BV6598" s="177" t="s">
        <v>667</v>
      </c>
      <c r="BW6598" s="177" t="s">
        <v>6334</v>
      </c>
    </row>
    <row r="6599" spans="51:75" x14ac:dyDescent="0.3">
      <c r="AY6599" s="226" t="e">
        <f>VLOOKUP(C6599,#REF!, 2,FALSE)</f>
        <v>#REF!</v>
      </c>
      <c r="BM6599" s="177" t="s">
        <v>11754</v>
      </c>
      <c r="BN6599" s="177" t="s">
        <v>3087</v>
      </c>
      <c r="BO6599" s="177" t="s">
        <v>9641</v>
      </c>
      <c r="BU6599" s="177" t="s">
        <v>11754</v>
      </c>
      <c r="BV6599" s="177" t="s">
        <v>3087</v>
      </c>
      <c r="BW6599" s="177" t="s">
        <v>9641</v>
      </c>
    </row>
    <row r="6600" spans="51:75" x14ac:dyDescent="0.3">
      <c r="AY6600" s="226" t="e">
        <f>VLOOKUP(C6600,#REF!, 2,FALSE)</f>
        <v>#REF!</v>
      </c>
      <c r="BM6600" s="177" t="s">
        <v>11755</v>
      </c>
      <c r="BN6600" s="177" t="s">
        <v>797</v>
      </c>
      <c r="BO6600" s="177" t="s">
        <v>2983</v>
      </c>
      <c r="BU6600" s="177" t="s">
        <v>11755</v>
      </c>
      <c r="BV6600" s="177" t="s">
        <v>797</v>
      </c>
      <c r="BW6600" s="177" t="s">
        <v>2983</v>
      </c>
    </row>
    <row r="6601" spans="51:75" x14ac:dyDescent="0.3">
      <c r="AY6601" s="226" t="e">
        <f>VLOOKUP(C6601,#REF!, 2,FALSE)</f>
        <v>#REF!</v>
      </c>
      <c r="BM6601" s="177" t="s">
        <v>11756</v>
      </c>
      <c r="BN6601" s="177" t="s">
        <v>797</v>
      </c>
      <c r="BO6601" s="177" t="s">
        <v>11757</v>
      </c>
      <c r="BU6601" s="177" t="s">
        <v>11756</v>
      </c>
      <c r="BV6601" s="177" t="s">
        <v>797</v>
      </c>
      <c r="BW6601" s="177" t="s">
        <v>11757</v>
      </c>
    </row>
    <row r="6602" spans="51:75" x14ac:dyDescent="0.3">
      <c r="AY6602" s="226" t="e">
        <f>VLOOKUP(C6602,#REF!, 2,FALSE)</f>
        <v>#REF!</v>
      </c>
      <c r="BM6602" s="177" t="s">
        <v>11758</v>
      </c>
      <c r="BN6602" s="177" t="s">
        <v>662</v>
      </c>
      <c r="BO6602" s="177" t="s">
        <v>11760</v>
      </c>
      <c r="BU6602" s="177" t="s">
        <v>11758</v>
      </c>
      <c r="BV6602" s="177" t="s">
        <v>662</v>
      </c>
      <c r="BW6602" s="177" t="s">
        <v>11760</v>
      </c>
    </row>
    <row r="6603" spans="51:75" x14ac:dyDescent="0.3">
      <c r="AY6603" s="226" t="e">
        <f>VLOOKUP(C6603,#REF!, 2,FALSE)</f>
        <v>#REF!</v>
      </c>
      <c r="BM6603" s="177" t="s">
        <v>11761</v>
      </c>
      <c r="BN6603" s="177" t="s">
        <v>662</v>
      </c>
      <c r="BO6603" s="177" t="s">
        <v>2983</v>
      </c>
      <c r="BU6603" s="177" t="s">
        <v>11761</v>
      </c>
      <c r="BV6603" s="177" t="s">
        <v>662</v>
      </c>
      <c r="BW6603" s="177" t="s">
        <v>2983</v>
      </c>
    </row>
    <row r="6604" spans="51:75" x14ac:dyDescent="0.3">
      <c r="AY6604" s="226" t="e">
        <f>VLOOKUP(C6604,#REF!, 2,FALSE)</f>
        <v>#REF!</v>
      </c>
      <c r="BM6604" s="177" t="s">
        <v>407</v>
      </c>
      <c r="BN6604" s="177" t="s">
        <v>662</v>
      </c>
      <c r="BO6604" s="177" t="s">
        <v>11311</v>
      </c>
      <c r="BU6604" s="177" t="s">
        <v>407</v>
      </c>
      <c r="BV6604" s="177" t="s">
        <v>662</v>
      </c>
      <c r="BW6604" s="177" t="s">
        <v>11311</v>
      </c>
    </row>
    <row r="6605" spans="51:75" x14ac:dyDescent="0.3">
      <c r="AY6605" s="226" t="e">
        <f>VLOOKUP(C6605,#REF!, 2,FALSE)</f>
        <v>#REF!</v>
      </c>
      <c r="BM6605" s="177" t="s">
        <v>11762</v>
      </c>
      <c r="BN6605" s="177" t="s">
        <v>666</v>
      </c>
      <c r="BO6605" s="177" t="s">
        <v>11644</v>
      </c>
      <c r="BU6605" s="177" t="s">
        <v>11762</v>
      </c>
      <c r="BV6605" s="177" t="s">
        <v>666</v>
      </c>
      <c r="BW6605" s="177" t="s">
        <v>11644</v>
      </c>
    </row>
    <row r="6606" spans="51:75" x14ac:dyDescent="0.3">
      <c r="AY6606" s="226" t="e">
        <f>VLOOKUP(C6606,#REF!, 2,FALSE)</f>
        <v>#REF!</v>
      </c>
      <c r="BM6606" s="177" t="s">
        <v>11763</v>
      </c>
      <c r="BN6606" s="177" t="s">
        <v>787</v>
      </c>
      <c r="BO6606" s="177" t="s">
        <v>11644</v>
      </c>
      <c r="BU6606" s="177" t="s">
        <v>11763</v>
      </c>
      <c r="BV6606" s="177" t="s">
        <v>787</v>
      </c>
      <c r="BW6606" s="177" t="s">
        <v>11644</v>
      </c>
    </row>
    <row r="6607" spans="51:75" x14ac:dyDescent="0.3">
      <c r="AY6607" s="226" t="e">
        <f>VLOOKUP(C6607,#REF!, 2,FALSE)</f>
        <v>#REF!</v>
      </c>
      <c r="BM6607" s="177" t="s">
        <v>11764</v>
      </c>
      <c r="BN6607" s="177" t="s">
        <v>810</v>
      </c>
      <c r="BO6607" s="177" t="s">
        <v>930</v>
      </c>
      <c r="BU6607" s="177" t="s">
        <v>11764</v>
      </c>
      <c r="BV6607" s="177" t="s">
        <v>810</v>
      </c>
      <c r="BW6607" s="177" t="s">
        <v>930</v>
      </c>
    </row>
    <row r="6608" spans="51:75" x14ac:dyDescent="0.3">
      <c r="AY6608" s="226" t="e">
        <f>VLOOKUP(C6608,#REF!, 2,FALSE)</f>
        <v>#REF!</v>
      </c>
      <c r="BM6608" s="177" t="s">
        <v>11765</v>
      </c>
      <c r="BN6608" s="177" t="s">
        <v>810</v>
      </c>
      <c r="BO6608" s="177" t="s">
        <v>5120</v>
      </c>
      <c r="BU6608" s="177" t="s">
        <v>11765</v>
      </c>
      <c r="BV6608" s="177" t="s">
        <v>810</v>
      </c>
      <c r="BW6608" s="177" t="s">
        <v>5120</v>
      </c>
    </row>
    <row r="6609" spans="51:75" x14ac:dyDescent="0.3">
      <c r="AY6609" s="226" t="e">
        <f>VLOOKUP(C6609,#REF!, 2,FALSE)</f>
        <v>#REF!</v>
      </c>
      <c r="BM6609" s="177" t="s">
        <v>11766</v>
      </c>
      <c r="BN6609" s="177" t="s">
        <v>3005</v>
      </c>
      <c r="BO6609" s="177" t="s">
        <v>11767</v>
      </c>
      <c r="BU6609" s="177" t="s">
        <v>11766</v>
      </c>
      <c r="BV6609" s="177" t="s">
        <v>3005</v>
      </c>
      <c r="BW6609" s="177" t="s">
        <v>11767</v>
      </c>
    </row>
    <row r="6610" spans="51:75" x14ac:dyDescent="0.3">
      <c r="AY6610" s="226" t="e">
        <f>VLOOKUP(C6610,#REF!, 2,FALSE)</f>
        <v>#REF!</v>
      </c>
      <c r="BM6610" s="177" t="s">
        <v>11768</v>
      </c>
      <c r="BN6610" s="177" t="s">
        <v>16979</v>
      </c>
      <c r="BO6610" s="177" t="s">
        <v>2983</v>
      </c>
      <c r="BU6610" s="177" t="s">
        <v>11768</v>
      </c>
      <c r="BV6610" s="177" t="s">
        <v>16979</v>
      </c>
      <c r="BW6610" s="177" t="s">
        <v>2983</v>
      </c>
    </row>
    <row r="6611" spans="51:75" x14ac:dyDescent="0.3">
      <c r="AY6611" s="226" t="e">
        <f>VLOOKUP(C6611,#REF!, 2,FALSE)</f>
        <v>#REF!</v>
      </c>
      <c r="BM6611" s="177" t="s">
        <v>11769</v>
      </c>
      <c r="BN6611" s="177" t="s">
        <v>16979</v>
      </c>
      <c r="BO6611" s="177" t="s">
        <v>2983</v>
      </c>
      <c r="BU6611" s="177" t="s">
        <v>11769</v>
      </c>
      <c r="BV6611" s="177" t="s">
        <v>16979</v>
      </c>
      <c r="BW6611" s="177" t="s">
        <v>2983</v>
      </c>
    </row>
    <row r="6612" spans="51:75" x14ac:dyDescent="0.3">
      <c r="AY6612" s="226" t="e">
        <f>VLOOKUP(C6612,#REF!, 2,FALSE)</f>
        <v>#REF!</v>
      </c>
      <c r="BM6612" s="177" t="s">
        <v>11770</v>
      </c>
      <c r="BN6612" s="177" t="s">
        <v>1013</v>
      </c>
      <c r="BO6612" s="177" t="s">
        <v>2983</v>
      </c>
      <c r="BU6612" s="177" t="s">
        <v>11770</v>
      </c>
      <c r="BV6612" s="177" t="s">
        <v>1013</v>
      </c>
      <c r="BW6612" s="177" t="s">
        <v>2983</v>
      </c>
    </row>
    <row r="6613" spans="51:75" x14ac:dyDescent="0.3">
      <c r="AY6613" s="226" t="e">
        <f>VLOOKUP(C6613,#REF!, 2,FALSE)</f>
        <v>#REF!</v>
      </c>
      <c r="BM6613" s="177" t="s">
        <v>11771</v>
      </c>
      <c r="BN6613" s="177" t="s">
        <v>3245</v>
      </c>
      <c r="BO6613" s="177" t="s">
        <v>2983</v>
      </c>
      <c r="BU6613" s="177" t="s">
        <v>11771</v>
      </c>
      <c r="BV6613" s="177" t="s">
        <v>3245</v>
      </c>
      <c r="BW6613" s="177" t="s">
        <v>2983</v>
      </c>
    </row>
    <row r="6614" spans="51:75" x14ac:dyDescent="0.3">
      <c r="AY6614" s="226" t="e">
        <f>VLOOKUP(C6614,#REF!, 2,FALSE)</f>
        <v>#REF!</v>
      </c>
      <c r="BM6614" s="177" t="s">
        <v>2074</v>
      </c>
      <c r="BN6614" s="177" t="s">
        <v>616</v>
      </c>
      <c r="BO6614" s="177" t="s">
        <v>11772</v>
      </c>
      <c r="BU6614" s="177" t="s">
        <v>2074</v>
      </c>
      <c r="BV6614" s="177" t="s">
        <v>616</v>
      </c>
      <c r="BW6614" s="177" t="s">
        <v>11772</v>
      </c>
    </row>
    <row r="6615" spans="51:75" x14ac:dyDescent="0.3">
      <c r="AY6615" s="226" t="e">
        <f>VLOOKUP(C6615,#REF!, 2,FALSE)</f>
        <v>#REF!</v>
      </c>
      <c r="BM6615" s="177" t="s">
        <v>11773</v>
      </c>
      <c r="BN6615" s="177" t="s">
        <v>3005</v>
      </c>
      <c r="BO6615" s="177" t="s">
        <v>6120</v>
      </c>
      <c r="BU6615" s="177" t="s">
        <v>11773</v>
      </c>
      <c r="BV6615" s="177" t="s">
        <v>3005</v>
      </c>
      <c r="BW6615" s="177" t="s">
        <v>6120</v>
      </c>
    </row>
    <row r="6616" spans="51:75" x14ac:dyDescent="0.3">
      <c r="AY6616" s="226" t="e">
        <f>VLOOKUP(C6616,#REF!, 2,FALSE)</f>
        <v>#REF!</v>
      </c>
      <c r="BM6616" s="177" t="s">
        <v>449</v>
      </c>
      <c r="BN6616" s="177" t="s">
        <v>663</v>
      </c>
      <c r="BO6616" s="177" t="s">
        <v>11774</v>
      </c>
      <c r="BU6616" s="177" t="s">
        <v>449</v>
      </c>
      <c r="BV6616" s="177" t="s">
        <v>663</v>
      </c>
      <c r="BW6616" s="177" t="s">
        <v>11774</v>
      </c>
    </row>
    <row r="6617" spans="51:75" x14ac:dyDescent="0.3">
      <c r="AY6617" s="226" t="e">
        <f>VLOOKUP(C6617,#REF!, 2,FALSE)</f>
        <v>#REF!</v>
      </c>
      <c r="BM6617" s="177" t="s">
        <v>450</v>
      </c>
      <c r="BN6617" s="177" t="s">
        <v>663</v>
      </c>
      <c r="BO6617" s="177" t="s">
        <v>2983</v>
      </c>
      <c r="BU6617" s="177" t="s">
        <v>450</v>
      </c>
      <c r="BV6617" s="177" t="s">
        <v>663</v>
      </c>
      <c r="BW6617" s="177" t="s">
        <v>2983</v>
      </c>
    </row>
    <row r="6618" spans="51:75" x14ac:dyDescent="0.3">
      <c r="AY6618" s="226" t="e">
        <f>VLOOKUP(C6618,#REF!, 2,FALSE)</f>
        <v>#REF!</v>
      </c>
      <c r="BM6618" s="177" t="s">
        <v>433</v>
      </c>
      <c r="BN6618" s="177" t="s">
        <v>7065</v>
      </c>
      <c r="BO6618" s="177" t="s">
        <v>2983</v>
      </c>
      <c r="BU6618" s="177" t="s">
        <v>433</v>
      </c>
      <c r="BV6618" s="177" t="s">
        <v>7065</v>
      </c>
      <c r="BW6618" s="177" t="s">
        <v>2983</v>
      </c>
    </row>
    <row r="6619" spans="51:75" x14ac:dyDescent="0.3">
      <c r="AY6619" s="226" t="e">
        <f>VLOOKUP(C6619,#REF!, 2,FALSE)</f>
        <v>#REF!</v>
      </c>
      <c r="BM6619" s="177" t="s">
        <v>11775</v>
      </c>
      <c r="BN6619" s="177" t="s">
        <v>794</v>
      </c>
      <c r="BO6619" s="177" t="s">
        <v>8107</v>
      </c>
      <c r="BU6619" s="177" t="s">
        <v>11775</v>
      </c>
      <c r="BV6619" s="177" t="s">
        <v>794</v>
      </c>
      <c r="BW6619" s="177" t="s">
        <v>8107</v>
      </c>
    </row>
    <row r="6620" spans="51:75" x14ac:dyDescent="0.3">
      <c r="AY6620" s="226" t="e">
        <f>VLOOKUP(C6620,#REF!, 2,FALSE)</f>
        <v>#REF!</v>
      </c>
      <c r="BM6620" s="177" t="s">
        <v>434</v>
      </c>
      <c r="BN6620" s="177" t="s">
        <v>736</v>
      </c>
      <c r="BO6620" s="177" t="s">
        <v>11776</v>
      </c>
      <c r="BU6620" s="177" t="s">
        <v>434</v>
      </c>
      <c r="BV6620" s="177" t="s">
        <v>736</v>
      </c>
      <c r="BW6620" s="177" t="s">
        <v>11776</v>
      </c>
    </row>
    <row r="6621" spans="51:75" x14ac:dyDescent="0.3">
      <c r="AY6621" s="226" t="e">
        <f>VLOOKUP(C6621,#REF!, 2,FALSE)</f>
        <v>#REF!</v>
      </c>
      <c r="BM6621" s="177" t="s">
        <v>11778</v>
      </c>
      <c r="BN6621" s="177" t="s">
        <v>3005</v>
      </c>
      <c r="BO6621" s="177" t="s">
        <v>11779</v>
      </c>
      <c r="BU6621" s="177" t="s">
        <v>11778</v>
      </c>
      <c r="BV6621" s="177" t="s">
        <v>3005</v>
      </c>
      <c r="BW6621" s="177" t="s">
        <v>11779</v>
      </c>
    </row>
    <row r="6622" spans="51:75" x14ac:dyDescent="0.3">
      <c r="AY6622" s="226" t="e">
        <f>VLOOKUP(C6622,#REF!, 2,FALSE)</f>
        <v>#REF!</v>
      </c>
      <c r="BM6622" s="177" t="s">
        <v>11780</v>
      </c>
      <c r="BN6622" s="177" t="s">
        <v>3005</v>
      </c>
      <c r="BO6622" s="177" t="s">
        <v>11779</v>
      </c>
      <c r="BU6622" s="177" t="s">
        <v>11780</v>
      </c>
      <c r="BV6622" s="177" t="s">
        <v>3005</v>
      </c>
      <c r="BW6622" s="177" t="s">
        <v>11779</v>
      </c>
    </row>
    <row r="6623" spans="51:75" x14ac:dyDescent="0.3">
      <c r="AY6623" s="226" t="e">
        <f>VLOOKUP(C6623,#REF!, 2,FALSE)</f>
        <v>#REF!</v>
      </c>
      <c r="BM6623" s="177" t="s">
        <v>11781</v>
      </c>
      <c r="BN6623" s="177" t="s">
        <v>710</v>
      </c>
      <c r="BO6623" s="177" t="s">
        <v>2983</v>
      </c>
      <c r="BU6623" s="177" t="s">
        <v>11781</v>
      </c>
      <c r="BV6623" s="177" t="s">
        <v>710</v>
      </c>
      <c r="BW6623" s="177" t="s">
        <v>2983</v>
      </c>
    </row>
    <row r="6624" spans="51:75" x14ac:dyDescent="0.3">
      <c r="AY6624" s="226" t="e">
        <f>VLOOKUP(C6624,#REF!, 2,FALSE)</f>
        <v>#REF!</v>
      </c>
      <c r="BM6624" s="177" t="s">
        <v>11782</v>
      </c>
      <c r="BN6624" s="177" t="s">
        <v>802</v>
      </c>
      <c r="BO6624" s="177" t="s">
        <v>11160</v>
      </c>
      <c r="BU6624" s="177" t="s">
        <v>11782</v>
      </c>
      <c r="BV6624" s="177" t="s">
        <v>802</v>
      </c>
      <c r="BW6624" s="177" t="s">
        <v>11160</v>
      </c>
    </row>
    <row r="6625" spans="51:75" x14ac:dyDescent="0.3">
      <c r="AY6625" s="226" t="e">
        <f>VLOOKUP(C6625,#REF!, 2,FALSE)</f>
        <v>#REF!</v>
      </c>
      <c r="BM6625" s="177" t="s">
        <v>11783</v>
      </c>
      <c r="BN6625" s="177" t="s">
        <v>802</v>
      </c>
      <c r="BO6625" s="177" t="s">
        <v>11160</v>
      </c>
      <c r="BU6625" s="177" t="s">
        <v>11783</v>
      </c>
      <c r="BV6625" s="177" t="s">
        <v>802</v>
      </c>
      <c r="BW6625" s="177" t="s">
        <v>11160</v>
      </c>
    </row>
    <row r="6626" spans="51:75" x14ac:dyDescent="0.3">
      <c r="AY6626" s="226" t="e">
        <f>VLOOKUP(C6626,#REF!, 2,FALSE)</f>
        <v>#REF!</v>
      </c>
      <c r="BM6626" s="177" t="s">
        <v>11784</v>
      </c>
      <c r="BN6626" s="177" t="s">
        <v>3005</v>
      </c>
      <c r="BO6626" s="177" t="s">
        <v>857</v>
      </c>
      <c r="BU6626" s="177" t="s">
        <v>11784</v>
      </c>
      <c r="BV6626" s="177" t="s">
        <v>3005</v>
      </c>
      <c r="BW6626" s="177" t="s">
        <v>857</v>
      </c>
    </row>
    <row r="6627" spans="51:75" x14ac:dyDescent="0.3">
      <c r="AY6627" s="226" t="e">
        <f>VLOOKUP(C6627,#REF!, 2,FALSE)</f>
        <v>#REF!</v>
      </c>
      <c r="BM6627" s="177" t="s">
        <v>11785</v>
      </c>
      <c r="BN6627" s="177" t="s">
        <v>3245</v>
      </c>
      <c r="BO6627" s="177" t="s">
        <v>857</v>
      </c>
      <c r="BU6627" s="177" t="s">
        <v>11785</v>
      </c>
      <c r="BV6627" s="177" t="s">
        <v>3245</v>
      </c>
      <c r="BW6627" s="177" t="s">
        <v>857</v>
      </c>
    </row>
    <row r="6628" spans="51:75" x14ac:dyDescent="0.3">
      <c r="AY6628" s="226" t="e">
        <f>VLOOKUP(C6628,#REF!, 2,FALSE)</f>
        <v>#REF!</v>
      </c>
      <c r="BM6628" s="177" t="s">
        <v>11786</v>
      </c>
      <c r="BN6628" s="177" t="s">
        <v>16979</v>
      </c>
      <c r="BO6628" s="177" t="s">
        <v>2366</v>
      </c>
      <c r="BU6628" s="177" t="s">
        <v>11786</v>
      </c>
      <c r="BV6628" s="177" t="s">
        <v>16979</v>
      </c>
      <c r="BW6628" s="177" t="s">
        <v>2366</v>
      </c>
    </row>
    <row r="6629" spans="51:75" x14ac:dyDescent="0.3">
      <c r="AY6629" s="226" t="e">
        <f>VLOOKUP(C6629,#REF!, 2,FALSE)</f>
        <v>#REF!</v>
      </c>
      <c r="BM6629" s="177" t="s">
        <v>11787</v>
      </c>
      <c r="BN6629" s="177" t="s">
        <v>16979</v>
      </c>
      <c r="BO6629" s="177" t="s">
        <v>2366</v>
      </c>
      <c r="BU6629" s="177" t="s">
        <v>11787</v>
      </c>
      <c r="BV6629" s="177" t="s">
        <v>16979</v>
      </c>
      <c r="BW6629" s="177" t="s">
        <v>2366</v>
      </c>
    </row>
    <row r="6630" spans="51:75" x14ac:dyDescent="0.3">
      <c r="AY6630" s="226" t="e">
        <f>VLOOKUP(C6630,#REF!, 2,FALSE)</f>
        <v>#REF!</v>
      </c>
      <c r="BM6630" s="177" t="s">
        <v>11788</v>
      </c>
      <c r="BN6630" s="177" t="s">
        <v>16979</v>
      </c>
      <c r="BO6630" s="177" t="s">
        <v>2366</v>
      </c>
      <c r="BU6630" s="177" t="s">
        <v>11788</v>
      </c>
      <c r="BV6630" s="177" t="s">
        <v>16979</v>
      </c>
      <c r="BW6630" s="177" t="s">
        <v>2366</v>
      </c>
    </row>
    <row r="6631" spans="51:75" x14ac:dyDescent="0.3">
      <c r="AY6631" s="226" t="e">
        <f>VLOOKUP(C6631,#REF!, 2,FALSE)</f>
        <v>#REF!</v>
      </c>
      <c r="BM6631" s="177" t="s">
        <v>11789</v>
      </c>
      <c r="BN6631" s="177" t="s">
        <v>16979</v>
      </c>
      <c r="BO6631" s="177" t="s">
        <v>2366</v>
      </c>
      <c r="BU6631" s="177" t="s">
        <v>11789</v>
      </c>
      <c r="BV6631" s="177" t="s">
        <v>16979</v>
      </c>
      <c r="BW6631" s="177" t="s">
        <v>2366</v>
      </c>
    </row>
    <row r="6632" spans="51:75" x14ac:dyDescent="0.3">
      <c r="AY6632" s="226" t="e">
        <f>VLOOKUP(C6632,#REF!, 2,FALSE)</f>
        <v>#REF!</v>
      </c>
      <c r="BM6632" s="177" t="s">
        <v>11790</v>
      </c>
      <c r="BN6632" s="177" t="s">
        <v>16979</v>
      </c>
      <c r="BO6632" s="177" t="s">
        <v>2366</v>
      </c>
      <c r="BU6632" s="177" t="s">
        <v>11790</v>
      </c>
      <c r="BV6632" s="177" t="s">
        <v>16979</v>
      </c>
      <c r="BW6632" s="177" t="s">
        <v>2366</v>
      </c>
    </row>
    <row r="6633" spans="51:75" x14ac:dyDescent="0.3">
      <c r="AY6633" s="226" t="e">
        <f>VLOOKUP(C6633,#REF!, 2,FALSE)</f>
        <v>#REF!</v>
      </c>
      <c r="BM6633" s="177" t="s">
        <v>11791</v>
      </c>
      <c r="BN6633" s="177" t="s">
        <v>16979</v>
      </c>
      <c r="BO6633" s="177" t="s">
        <v>2366</v>
      </c>
      <c r="BU6633" s="177" t="s">
        <v>11791</v>
      </c>
      <c r="BV6633" s="177" t="s">
        <v>16979</v>
      </c>
      <c r="BW6633" s="177" t="s">
        <v>2366</v>
      </c>
    </row>
    <row r="6634" spans="51:75" x14ac:dyDescent="0.3">
      <c r="AY6634" s="226" t="e">
        <f>VLOOKUP(C6634,#REF!, 2,FALSE)</f>
        <v>#REF!</v>
      </c>
      <c r="BM6634" s="177" t="s">
        <v>11792</v>
      </c>
      <c r="BN6634" s="177" t="s">
        <v>16979</v>
      </c>
      <c r="BO6634" s="177" t="s">
        <v>2366</v>
      </c>
      <c r="BU6634" s="177" t="s">
        <v>11792</v>
      </c>
      <c r="BV6634" s="177" t="s">
        <v>16979</v>
      </c>
      <c r="BW6634" s="177" t="s">
        <v>2366</v>
      </c>
    </row>
    <row r="6635" spans="51:75" x14ac:dyDescent="0.3">
      <c r="AY6635" s="226" t="e">
        <f>VLOOKUP(C6635,#REF!, 2,FALSE)</f>
        <v>#REF!</v>
      </c>
      <c r="BM6635" s="177" t="s">
        <v>11793</v>
      </c>
      <c r="BN6635" s="177" t="s">
        <v>636</v>
      </c>
      <c r="BO6635" s="177" t="s">
        <v>2366</v>
      </c>
      <c r="BU6635" s="177" t="s">
        <v>11793</v>
      </c>
      <c r="BV6635" s="177" t="s">
        <v>636</v>
      </c>
      <c r="BW6635" s="177" t="s">
        <v>2366</v>
      </c>
    </row>
    <row r="6636" spans="51:75" x14ac:dyDescent="0.3">
      <c r="AY6636" s="226" t="e">
        <f>VLOOKUP(C6636,#REF!, 2,FALSE)</f>
        <v>#REF!</v>
      </c>
      <c r="BM6636" s="177" t="s">
        <v>11794</v>
      </c>
      <c r="BN6636" s="177" t="s">
        <v>783</v>
      </c>
      <c r="BO6636" s="177" t="s">
        <v>2983</v>
      </c>
      <c r="BU6636" s="177" t="s">
        <v>11794</v>
      </c>
      <c r="BV6636" s="177" t="s">
        <v>783</v>
      </c>
      <c r="BW6636" s="177" t="s">
        <v>2983</v>
      </c>
    </row>
    <row r="6637" spans="51:75" x14ac:dyDescent="0.3">
      <c r="AY6637" s="226" t="e">
        <f>VLOOKUP(C6637,#REF!, 2,FALSE)</f>
        <v>#REF!</v>
      </c>
      <c r="BM6637" s="177" t="s">
        <v>11795</v>
      </c>
      <c r="BN6637" s="177" t="s">
        <v>731</v>
      </c>
      <c r="BO6637" s="177" t="s">
        <v>2983</v>
      </c>
      <c r="BU6637" s="177" t="s">
        <v>11795</v>
      </c>
      <c r="BV6637" s="177" t="s">
        <v>731</v>
      </c>
      <c r="BW6637" s="177" t="s">
        <v>2983</v>
      </c>
    </row>
    <row r="6638" spans="51:75" x14ac:dyDescent="0.3">
      <c r="AY6638" s="226" t="e">
        <f>VLOOKUP(C6638,#REF!, 2,FALSE)</f>
        <v>#REF!</v>
      </c>
      <c r="BM6638" s="177" t="s">
        <v>11796</v>
      </c>
      <c r="BN6638" s="177" t="s">
        <v>658</v>
      </c>
      <c r="BO6638" s="177" t="s">
        <v>2983</v>
      </c>
      <c r="BU6638" s="177" t="s">
        <v>11796</v>
      </c>
      <c r="BV6638" s="177" t="s">
        <v>658</v>
      </c>
      <c r="BW6638" s="177" t="s">
        <v>2983</v>
      </c>
    </row>
    <row r="6639" spans="51:75" x14ac:dyDescent="0.3">
      <c r="AY6639" s="226" t="e">
        <f>VLOOKUP(C6639,#REF!, 2,FALSE)</f>
        <v>#REF!</v>
      </c>
      <c r="BM6639" s="177" t="s">
        <v>451</v>
      </c>
      <c r="BN6639" s="177" t="s">
        <v>841</v>
      </c>
      <c r="BO6639" s="177" t="s">
        <v>2983</v>
      </c>
      <c r="BU6639" s="177" t="s">
        <v>451</v>
      </c>
      <c r="BV6639" s="177" t="s">
        <v>841</v>
      </c>
      <c r="BW6639" s="177" t="s">
        <v>2983</v>
      </c>
    </row>
    <row r="6640" spans="51:75" x14ac:dyDescent="0.3">
      <c r="AY6640" s="226" t="e">
        <f>VLOOKUP(C6640,#REF!, 2,FALSE)</f>
        <v>#REF!</v>
      </c>
      <c r="BM6640" s="177" t="s">
        <v>11797</v>
      </c>
      <c r="BN6640" s="177" t="s">
        <v>2983</v>
      </c>
      <c r="BO6640" s="177" t="s">
        <v>2983</v>
      </c>
      <c r="BU6640" s="177" t="s">
        <v>11797</v>
      </c>
      <c r="BV6640" s="177" t="s">
        <v>2983</v>
      </c>
      <c r="BW6640" s="177" t="s">
        <v>2983</v>
      </c>
    </row>
    <row r="6641" spans="51:75" x14ac:dyDescent="0.3">
      <c r="AY6641" s="226" t="e">
        <f>VLOOKUP(C6641,#REF!, 2,FALSE)</f>
        <v>#REF!</v>
      </c>
      <c r="BM6641" s="177" t="s">
        <v>11798</v>
      </c>
      <c r="BN6641" s="177" t="s">
        <v>3083</v>
      </c>
      <c r="BO6641" s="177" t="s">
        <v>2983</v>
      </c>
      <c r="BU6641" s="177" t="s">
        <v>11798</v>
      </c>
      <c r="BV6641" s="177" t="s">
        <v>3083</v>
      </c>
      <c r="BW6641" s="177" t="s">
        <v>2983</v>
      </c>
    </row>
    <row r="6642" spans="51:75" x14ac:dyDescent="0.3">
      <c r="AY6642" s="226" t="e">
        <f>VLOOKUP(C6642,#REF!, 2,FALSE)</f>
        <v>#REF!</v>
      </c>
      <c r="BM6642" s="177" t="s">
        <v>11799</v>
      </c>
      <c r="BN6642" s="177" t="s">
        <v>2983</v>
      </c>
      <c r="BO6642" s="177" t="s">
        <v>2983</v>
      </c>
      <c r="BU6642" s="177" t="s">
        <v>11799</v>
      </c>
      <c r="BV6642" s="177" t="s">
        <v>2983</v>
      </c>
      <c r="BW6642" s="177" t="s">
        <v>2983</v>
      </c>
    </row>
    <row r="6643" spans="51:75" x14ac:dyDescent="0.3">
      <c r="AY6643" s="226" t="e">
        <f>VLOOKUP(C6643,#REF!, 2,FALSE)</f>
        <v>#REF!</v>
      </c>
      <c r="BM6643" s="177" t="s">
        <v>11800</v>
      </c>
      <c r="BN6643" s="177" t="s">
        <v>3087</v>
      </c>
      <c r="BO6643" s="177" t="s">
        <v>11801</v>
      </c>
      <c r="BU6643" s="177" t="s">
        <v>11800</v>
      </c>
      <c r="BV6643" s="177" t="s">
        <v>3087</v>
      </c>
      <c r="BW6643" s="177" t="s">
        <v>11801</v>
      </c>
    </row>
    <row r="6644" spans="51:75" x14ac:dyDescent="0.3">
      <c r="AY6644" s="226" t="e">
        <f>VLOOKUP(C6644,#REF!, 2,FALSE)</f>
        <v>#REF!</v>
      </c>
      <c r="BM6644" s="177" t="s">
        <v>11802</v>
      </c>
      <c r="BN6644" s="177" t="s">
        <v>667</v>
      </c>
      <c r="BO6644" s="177" t="s">
        <v>843</v>
      </c>
      <c r="BU6644" s="177" t="s">
        <v>11802</v>
      </c>
      <c r="BV6644" s="177" t="s">
        <v>667</v>
      </c>
      <c r="BW6644" s="177" t="s">
        <v>843</v>
      </c>
    </row>
    <row r="6645" spans="51:75" x14ac:dyDescent="0.3">
      <c r="AY6645" s="226" t="e">
        <f>VLOOKUP(C6645,#REF!, 2,FALSE)</f>
        <v>#REF!</v>
      </c>
      <c r="BM6645" s="177" t="s">
        <v>11803</v>
      </c>
      <c r="BN6645" s="177" t="s">
        <v>631</v>
      </c>
      <c r="BO6645" s="177" t="s">
        <v>770</v>
      </c>
      <c r="BU6645" s="177" t="s">
        <v>11803</v>
      </c>
      <c r="BV6645" s="177" t="s">
        <v>631</v>
      </c>
      <c r="BW6645" s="177" t="s">
        <v>770</v>
      </c>
    </row>
    <row r="6646" spans="51:75" x14ac:dyDescent="0.3">
      <c r="AY6646" s="226" t="e">
        <f>VLOOKUP(C6646,#REF!, 2,FALSE)</f>
        <v>#REF!</v>
      </c>
      <c r="BM6646" s="177" t="s">
        <v>11804</v>
      </c>
      <c r="BN6646" s="177" t="s">
        <v>928</v>
      </c>
      <c r="BO6646" s="177" t="s">
        <v>859</v>
      </c>
      <c r="BU6646" s="177" t="s">
        <v>11804</v>
      </c>
      <c r="BV6646" s="177" t="s">
        <v>928</v>
      </c>
      <c r="BW6646" s="177" t="s">
        <v>859</v>
      </c>
    </row>
    <row r="6647" spans="51:75" x14ac:dyDescent="0.3">
      <c r="AY6647" s="226" t="e">
        <f>VLOOKUP(C6647,#REF!, 2,FALSE)</f>
        <v>#REF!</v>
      </c>
      <c r="BM6647" s="177" t="s">
        <v>11805</v>
      </c>
      <c r="BN6647" s="177" t="s">
        <v>1013</v>
      </c>
      <c r="BO6647" s="177" t="s">
        <v>692</v>
      </c>
      <c r="BU6647" s="177" t="s">
        <v>11805</v>
      </c>
      <c r="BV6647" s="177" t="s">
        <v>1013</v>
      </c>
      <c r="BW6647" s="177" t="s">
        <v>692</v>
      </c>
    </row>
    <row r="6648" spans="51:75" x14ac:dyDescent="0.3">
      <c r="AY6648" s="226" t="e">
        <f>VLOOKUP(C6648,#REF!, 2,FALSE)</f>
        <v>#REF!</v>
      </c>
      <c r="BM6648" s="177" t="s">
        <v>11806</v>
      </c>
      <c r="BN6648" s="177" t="s">
        <v>16979</v>
      </c>
      <c r="BO6648" s="177" t="s">
        <v>6790</v>
      </c>
      <c r="BU6648" s="177" t="s">
        <v>11806</v>
      </c>
      <c r="BV6648" s="177" t="s">
        <v>16979</v>
      </c>
      <c r="BW6648" s="177" t="s">
        <v>6790</v>
      </c>
    </row>
    <row r="6649" spans="51:75" x14ac:dyDescent="0.3">
      <c r="AY6649" s="226" t="e">
        <f>VLOOKUP(C6649,#REF!, 2,FALSE)</f>
        <v>#REF!</v>
      </c>
      <c r="BM6649" s="177" t="s">
        <v>400</v>
      </c>
      <c r="BN6649" s="177" t="s">
        <v>1267</v>
      </c>
      <c r="BO6649" s="177" t="s">
        <v>2983</v>
      </c>
      <c r="BU6649" s="177" t="s">
        <v>400</v>
      </c>
      <c r="BV6649" s="177" t="s">
        <v>1267</v>
      </c>
      <c r="BW6649" s="177" t="s">
        <v>2983</v>
      </c>
    </row>
    <row r="6650" spans="51:75" x14ac:dyDescent="0.3">
      <c r="AY6650" s="226" t="e">
        <f>VLOOKUP(C6650,#REF!, 2,FALSE)</f>
        <v>#REF!</v>
      </c>
      <c r="BM6650" s="177" t="s">
        <v>2075</v>
      </c>
      <c r="BN6650" s="177" t="s">
        <v>783</v>
      </c>
      <c r="BO6650" s="177" t="s">
        <v>11807</v>
      </c>
      <c r="BU6650" s="177" t="s">
        <v>2075</v>
      </c>
      <c r="BV6650" s="177" t="s">
        <v>783</v>
      </c>
      <c r="BW6650" s="177" t="s">
        <v>11807</v>
      </c>
    </row>
    <row r="6651" spans="51:75" x14ac:dyDescent="0.3">
      <c r="AY6651" s="226" t="e">
        <f>VLOOKUP(C6651,#REF!, 2,FALSE)</f>
        <v>#REF!</v>
      </c>
      <c r="BM6651" s="177" t="s">
        <v>11808</v>
      </c>
      <c r="BN6651" s="177" t="s">
        <v>928</v>
      </c>
      <c r="BO6651" s="177" t="s">
        <v>5154</v>
      </c>
      <c r="BU6651" s="177" t="s">
        <v>11808</v>
      </c>
      <c r="BV6651" s="177" t="s">
        <v>928</v>
      </c>
      <c r="BW6651" s="177" t="s">
        <v>5154</v>
      </c>
    </row>
    <row r="6652" spans="51:75" x14ac:dyDescent="0.3">
      <c r="AY6652" s="226" t="e">
        <f>VLOOKUP(C6652,#REF!, 2,FALSE)</f>
        <v>#REF!</v>
      </c>
      <c r="BM6652" s="177" t="s">
        <v>11809</v>
      </c>
      <c r="BN6652" s="177" t="s">
        <v>926</v>
      </c>
      <c r="BO6652" s="177" t="s">
        <v>5359</v>
      </c>
      <c r="BU6652" s="177" t="s">
        <v>11809</v>
      </c>
      <c r="BV6652" s="177" t="s">
        <v>926</v>
      </c>
      <c r="BW6652" s="177" t="s">
        <v>5359</v>
      </c>
    </row>
    <row r="6653" spans="51:75" x14ac:dyDescent="0.3">
      <c r="AY6653" s="226" t="e">
        <f>VLOOKUP(C6653,#REF!, 2,FALSE)</f>
        <v>#REF!</v>
      </c>
      <c r="BM6653" s="177" t="s">
        <v>11810</v>
      </c>
      <c r="BN6653" s="177" t="s">
        <v>3005</v>
      </c>
      <c r="BO6653" s="177" t="s">
        <v>2983</v>
      </c>
      <c r="BU6653" s="177" t="s">
        <v>11810</v>
      </c>
      <c r="BV6653" s="177" t="s">
        <v>3005</v>
      </c>
      <c r="BW6653" s="177" t="s">
        <v>2983</v>
      </c>
    </row>
    <row r="6654" spans="51:75" x14ac:dyDescent="0.3">
      <c r="AY6654" s="226" t="e">
        <f>VLOOKUP(C6654,#REF!, 2,FALSE)</f>
        <v>#REF!</v>
      </c>
      <c r="BM6654" s="177" t="s">
        <v>11811</v>
      </c>
      <c r="BN6654" s="177" t="s">
        <v>1013</v>
      </c>
      <c r="BO6654" s="177" t="s">
        <v>11812</v>
      </c>
      <c r="BU6654" s="177" t="s">
        <v>11811</v>
      </c>
      <c r="BV6654" s="177" t="s">
        <v>1013</v>
      </c>
      <c r="BW6654" s="177" t="s">
        <v>11812</v>
      </c>
    </row>
    <row r="6655" spans="51:75" x14ac:dyDescent="0.3">
      <c r="AY6655" s="226" t="e">
        <f>VLOOKUP(C6655,#REF!, 2,FALSE)</f>
        <v>#REF!</v>
      </c>
      <c r="BM6655" s="177" t="s">
        <v>11813</v>
      </c>
      <c r="BN6655" s="177" t="s">
        <v>771</v>
      </c>
      <c r="BO6655" s="177" t="s">
        <v>11814</v>
      </c>
      <c r="BU6655" s="177" t="s">
        <v>11813</v>
      </c>
      <c r="BV6655" s="177" t="s">
        <v>771</v>
      </c>
      <c r="BW6655" s="177" t="s">
        <v>11814</v>
      </c>
    </row>
    <row r="6656" spans="51:75" x14ac:dyDescent="0.3">
      <c r="AY6656" s="226" t="e">
        <f>VLOOKUP(C6656,#REF!, 2,FALSE)</f>
        <v>#REF!</v>
      </c>
      <c r="BM6656" s="177" t="s">
        <v>11815</v>
      </c>
      <c r="BN6656" s="177" t="s">
        <v>3045</v>
      </c>
      <c r="BO6656" s="177" t="s">
        <v>7542</v>
      </c>
      <c r="BU6656" s="177" t="s">
        <v>11815</v>
      </c>
      <c r="BV6656" s="177" t="s">
        <v>3045</v>
      </c>
      <c r="BW6656" s="177" t="s">
        <v>7542</v>
      </c>
    </row>
    <row r="6657" spans="51:75" x14ac:dyDescent="0.3">
      <c r="AY6657" s="226" t="e">
        <f>VLOOKUP(C6657,#REF!, 2,FALSE)</f>
        <v>#REF!</v>
      </c>
      <c r="BM6657" s="177" t="s">
        <v>2076</v>
      </c>
      <c r="BN6657" s="177" t="s">
        <v>1342</v>
      </c>
      <c r="BO6657" s="177" t="s">
        <v>11816</v>
      </c>
      <c r="BU6657" s="177" t="s">
        <v>2076</v>
      </c>
      <c r="BV6657" s="177" t="s">
        <v>1342</v>
      </c>
      <c r="BW6657" s="177" t="s">
        <v>11816</v>
      </c>
    </row>
    <row r="6658" spans="51:75" x14ac:dyDescent="0.3">
      <c r="AY6658" s="226" t="e">
        <f>VLOOKUP(C6658,#REF!, 2,FALSE)</f>
        <v>#REF!</v>
      </c>
      <c r="BM6658" s="177" t="s">
        <v>2077</v>
      </c>
      <c r="BN6658" s="177" t="s">
        <v>3199</v>
      </c>
      <c r="BO6658" s="177" t="s">
        <v>709</v>
      </c>
      <c r="BU6658" s="177" t="s">
        <v>2077</v>
      </c>
      <c r="BV6658" s="177" t="s">
        <v>3199</v>
      </c>
      <c r="BW6658" s="177" t="s">
        <v>709</v>
      </c>
    </row>
    <row r="6659" spans="51:75" x14ac:dyDescent="0.3">
      <c r="AY6659" s="226" t="e">
        <f>VLOOKUP(C6659,#REF!, 2,FALSE)</f>
        <v>#REF!</v>
      </c>
      <c r="BM6659" s="177" t="s">
        <v>2078</v>
      </c>
      <c r="BN6659" s="177" t="s">
        <v>639</v>
      </c>
      <c r="BO6659" s="177" t="s">
        <v>11817</v>
      </c>
      <c r="BU6659" s="177" t="s">
        <v>2078</v>
      </c>
      <c r="BV6659" s="177" t="s">
        <v>639</v>
      </c>
      <c r="BW6659" s="177" t="s">
        <v>11817</v>
      </c>
    </row>
    <row r="6660" spans="51:75" x14ac:dyDescent="0.3">
      <c r="AY6660" s="226" t="e">
        <f>VLOOKUP(C6660,#REF!, 2,FALSE)</f>
        <v>#REF!</v>
      </c>
      <c r="BM6660" s="177" t="s">
        <v>2079</v>
      </c>
      <c r="BN6660" s="177" t="s">
        <v>1269</v>
      </c>
      <c r="BO6660" s="177" t="s">
        <v>11818</v>
      </c>
      <c r="BU6660" s="177" t="s">
        <v>2079</v>
      </c>
      <c r="BV6660" s="177" t="s">
        <v>1269</v>
      </c>
      <c r="BW6660" s="177" t="s">
        <v>11818</v>
      </c>
    </row>
    <row r="6661" spans="51:75" x14ac:dyDescent="0.3">
      <c r="AY6661" s="226" t="e">
        <f>VLOOKUP(C6661,#REF!, 2,FALSE)</f>
        <v>#REF!</v>
      </c>
      <c r="BM6661" s="177" t="s">
        <v>2080</v>
      </c>
      <c r="BN6661" s="177" t="s">
        <v>669</v>
      </c>
      <c r="BO6661" s="177" t="s">
        <v>5610</v>
      </c>
      <c r="BU6661" s="177" t="s">
        <v>2080</v>
      </c>
      <c r="BV6661" s="177" t="s">
        <v>669</v>
      </c>
      <c r="BW6661" s="177" t="s">
        <v>5610</v>
      </c>
    </row>
    <row r="6662" spans="51:75" x14ac:dyDescent="0.3">
      <c r="AY6662" s="226" t="e">
        <f>VLOOKUP(C6662,#REF!, 2,FALSE)</f>
        <v>#REF!</v>
      </c>
      <c r="BM6662" s="177" t="s">
        <v>2081</v>
      </c>
      <c r="BN6662" s="177" t="s">
        <v>625</v>
      </c>
      <c r="BO6662" s="177" t="s">
        <v>7828</v>
      </c>
      <c r="BU6662" s="177" t="s">
        <v>2081</v>
      </c>
      <c r="BV6662" s="177" t="s">
        <v>625</v>
      </c>
      <c r="BW6662" s="177" t="s">
        <v>7828</v>
      </c>
    </row>
    <row r="6663" spans="51:75" x14ac:dyDescent="0.3">
      <c r="AY6663" s="226" t="e">
        <f>VLOOKUP(C6663,#REF!, 2,FALSE)</f>
        <v>#REF!</v>
      </c>
      <c r="BM6663" s="177" t="s">
        <v>11819</v>
      </c>
      <c r="BN6663" s="177" t="s">
        <v>2979</v>
      </c>
      <c r="BO6663" s="177" t="s">
        <v>11820</v>
      </c>
      <c r="BU6663" s="177" t="s">
        <v>11819</v>
      </c>
      <c r="BV6663" s="177" t="s">
        <v>2979</v>
      </c>
      <c r="BW6663" s="177" t="s">
        <v>11820</v>
      </c>
    </row>
    <row r="6664" spans="51:75" x14ac:dyDescent="0.3">
      <c r="AY6664" s="226" t="e">
        <f>VLOOKUP(C6664,#REF!, 2,FALSE)</f>
        <v>#REF!</v>
      </c>
      <c r="BM6664" s="177" t="s">
        <v>11821</v>
      </c>
      <c r="BN6664" s="177" t="s">
        <v>667</v>
      </c>
      <c r="BO6664" s="177" t="s">
        <v>2983</v>
      </c>
      <c r="BU6664" s="177" t="s">
        <v>11821</v>
      </c>
      <c r="BV6664" s="177" t="s">
        <v>667</v>
      </c>
      <c r="BW6664" s="177" t="s">
        <v>2983</v>
      </c>
    </row>
    <row r="6665" spans="51:75" x14ac:dyDescent="0.3">
      <c r="AY6665" s="226" t="e">
        <f>VLOOKUP(C6665,#REF!, 2,FALSE)</f>
        <v>#REF!</v>
      </c>
      <c r="BM6665" s="177" t="s">
        <v>11822</v>
      </c>
      <c r="BN6665" s="177" t="s">
        <v>637</v>
      </c>
      <c r="BO6665" s="177" t="s">
        <v>2983</v>
      </c>
      <c r="BU6665" s="177" t="s">
        <v>11822</v>
      </c>
      <c r="BV6665" s="177" t="s">
        <v>637</v>
      </c>
      <c r="BW6665" s="177" t="s">
        <v>2983</v>
      </c>
    </row>
    <row r="6666" spans="51:75" x14ac:dyDescent="0.3">
      <c r="AY6666" s="226" t="e">
        <f>VLOOKUP(C6666,#REF!, 2,FALSE)</f>
        <v>#REF!</v>
      </c>
      <c r="BM6666" s="177" t="s">
        <v>11823</v>
      </c>
      <c r="BN6666" s="177" t="s">
        <v>669</v>
      </c>
      <c r="BO6666" s="177" t="s">
        <v>1056</v>
      </c>
      <c r="BU6666" s="177" t="s">
        <v>11823</v>
      </c>
      <c r="BV6666" s="177" t="s">
        <v>669</v>
      </c>
      <c r="BW6666" s="177" t="s">
        <v>1056</v>
      </c>
    </row>
    <row r="6667" spans="51:75" x14ac:dyDescent="0.3">
      <c r="AY6667" s="226" t="e">
        <f>VLOOKUP(C6667,#REF!, 2,FALSE)</f>
        <v>#REF!</v>
      </c>
      <c r="BM6667" s="177" t="s">
        <v>11824</v>
      </c>
      <c r="BN6667" s="177" t="s">
        <v>669</v>
      </c>
      <c r="BO6667" s="177" t="s">
        <v>2983</v>
      </c>
      <c r="BU6667" s="177" t="s">
        <v>11824</v>
      </c>
      <c r="BV6667" s="177" t="s">
        <v>669</v>
      </c>
      <c r="BW6667" s="177" t="s">
        <v>2983</v>
      </c>
    </row>
    <row r="6668" spans="51:75" x14ac:dyDescent="0.3">
      <c r="AY6668" s="226" t="e">
        <f>VLOOKUP(C6668,#REF!, 2,FALSE)</f>
        <v>#REF!</v>
      </c>
      <c r="BM6668" s="177" t="s">
        <v>11825</v>
      </c>
      <c r="BN6668" s="177" t="s">
        <v>862</v>
      </c>
      <c r="BO6668" s="177" t="s">
        <v>11354</v>
      </c>
      <c r="BU6668" s="177" t="s">
        <v>11825</v>
      </c>
      <c r="BV6668" s="177" t="s">
        <v>862</v>
      </c>
      <c r="BW6668" s="177" t="s">
        <v>11354</v>
      </c>
    </row>
    <row r="6669" spans="51:75" x14ac:dyDescent="0.3">
      <c r="AY6669" s="226" t="e">
        <f>VLOOKUP(C6669,#REF!, 2,FALSE)</f>
        <v>#REF!</v>
      </c>
      <c r="BM6669" s="177" t="s">
        <v>11826</v>
      </c>
      <c r="BN6669" s="177" t="s">
        <v>1139</v>
      </c>
      <c r="BO6669" s="177" t="s">
        <v>11827</v>
      </c>
      <c r="BU6669" s="177" t="s">
        <v>11826</v>
      </c>
      <c r="BV6669" s="177" t="s">
        <v>1139</v>
      </c>
      <c r="BW6669" s="177" t="s">
        <v>11827</v>
      </c>
    </row>
    <row r="6670" spans="51:75" x14ac:dyDescent="0.3">
      <c r="AY6670" s="226" t="e">
        <f>VLOOKUP(C6670,#REF!, 2,FALSE)</f>
        <v>#REF!</v>
      </c>
      <c r="BM6670" s="177" t="s">
        <v>11828</v>
      </c>
      <c r="BN6670" s="177" t="s">
        <v>2979</v>
      </c>
      <c r="BO6670" s="177" t="s">
        <v>11829</v>
      </c>
      <c r="BU6670" s="177" t="s">
        <v>11828</v>
      </c>
      <c r="BV6670" s="177" t="s">
        <v>2979</v>
      </c>
      <c r="BW6670" s="177" t="s">
        <v>11829</v>
      </c>
    </row>
    <row r="6671" spans="51:75" x14ac:dyDescent="0.3">
      <c r="AY6671" s="226" t="e">
        <f>VLOOKUP(C6671,#REF!, 2,FALSE)</f>
        <v>#REF!</v>
      </c>
      <c r="BM6671" s="177" t="s">
        <v>2082</v>
      </c>
      <c r="BN6671" s="177" t="s">
        <v>3199</v>
      </c>
      <c r="BO6671" s="177" t="s">
        <v>6099</v>
      </c>
      <c r="BU6671" s="177" t="s">
        <v>2082</v>
      </c>
      <c r="BV6671" s="177" t="s">
        <v>3199</v>
      </c>
      <c r="BW6671" s="177" t="s">
        <v>6099</v>
      </c>
    </row>
    <row r="6672" spans="51:75" x14ac:dyDescent="0.3">
      <c r="AY6672" s="226" t="e">
        <f>VLOOKUP(C6672,#REF!, 2,FALSE)</f>
        <v>#REF!</v>
      </c>
      <c r="BM6672" s="177" t="s">
        <v>435</v>
      </c>
      <c r="BN6672" s="177" t="s">
        <v>1691</v>
      </c>
      <c r="BO6672" s="177" t="s">
        <v>2372</v>
      </c>
      <c r="BU6672" s="177" t="s">
        <v>435</v>
      </c>
      <c r="BV6672" s="177" t="s">
        <v>1691</v>
      </c>
      <c r="BW6672" s="177" t="s">
        <v>2372</v>
      </c>
    </row>
    <row r="6673" spans="51:75" x14ac:dyDescent="0.3">
      <c r="AY6673" s="226" t="e">
        <f>VLOOKUP(C6673,#REF!, 2,FALSE)</f>
        <v>#REF!</v>
      </c>
      <c r="BM6673" s="177" t="s">
        <v>11830</v>
      </c>
      <c r="BN6673" s="177" t="s">
        <v>1691</v>
      </c>
      <c r="BO6673" s="177" t="s">
        <v>5343</v>
      </c>
      <c r="BU6673" s="177" t="s">
        <v>11830</v>
      </c>
      <c r="BV6673" s="177" t="s">
        <v>1691</v>
      </c>
      <c r="BW6673" s="177" t="s">
        <v>5343</v>
      </c>
    </row>
    <row r="6674" spans="51:75" x14ac:dyDescent="0.3">
      <c r="AY6674" s="226" t="e">
        <f>VLOOKUP(C6674,#REF!, 2,FALSE)</f>
        <v>#REF!</v>
      </c>
      <c r="BM6674" s="177" t="s">
        <v>11831</v>
      </c>
      <c r="BN6674" s="177" t="s">
        <v>1691</v>
      </c>
      <c r="BO6674" s="177" t="s">
        <v>7892</v>
      </c>
      <c r="BU6674" s="177" t="s">
        <v>11831</v>
      </c>
      <c r="BV6674" s="177" t="s">
        <v>1691</v>
      </c>
      <c r="BW6674" s="177" t="s">
        <v>7892</v>
      </c>
    </row>
    <row r="6675" spans="51:75" x14ac:dyDescent="0.3">
      <c r="AY6675" s="226" t="e">
        <f>VLOOKUP(C6675,#REF!, 2,FALSE)</f>
        <v>#REF!</v>
      </c>
      <c r="BM6675" s="177" t="s">
        <v>11832</v>
      </c>
      <c r="BN6675" s="177" t="s">
        <v>1691</v>
      </c>
      <c r="BO6675" s="177" t="s">
        <v>7892</v>
      </c>
      <c r="BU6675" s="177" t="s">
        <v>11832</v>
      </c>
      <c r="BV6675" s="177" t="s">
        <v>1691</v>
      </c>
      <c r="BW6675" s="177" t="s">
        <v>7892</v>
      </c>
    </row>
    <row r="6676" spans="51:75" x14ac:dyDescent="0.3">
      <c r="AY6676" s="226" t="e">
        <f>VLOOKUP(C6676,#REF!, 2,FALSE)</f>
        <v>#REF!</v>
      </c>
      <c r="BM6676" s="177" t="s">
        <v>11834</v>
      </c>
      <c r="BN6676" s="177" t="s">
        <v>1691</v>
      </c>
      <c r="BO6676" s="177" t="s">
        <v>2983</v>
      </c>
      <c r="BU6676" s="177" t="s">
        <v>11834</v>
      </c>
      <c r="BV6676" s="177" t="s">
        <v>1691</v>
      </c>
      <c r="BW6676" s="177" t="s">
        <v>2983</v>
      </c>
    </row>
    <row r="6677" spans="51:75" x14ac:dyDescent="0.3">
      <c r="AY6677" s="226" t="e">
        <f>VLOOKUP(C6677,#REF!, 2,FALSE)</f>
        <v>#REF!</v>
      </c>
      <c r="BM6677" s="177" t="s">
        <v>11835</v>
      </c>
      <c r="BN6677" s="177" t="s">
        <v>783</v>
      </c>
      <c r="BO6677" s="177" t="s">
        <v>6412</v>
      </c>
      <c r="BU6677" s="177" t="s">
        <v>11835</v>
      </c>
      <c r="BV6677" s="177" t="s">
        <v>783</v>
      </c>
      <c r="BW6677" s="177" t="s">
        <v>6412</v>
      </c>
    </row>
    <row r="6678" spans="51:75" x14ac:dyDescent="0.3">
      <c r="AY6678" s="226" t="e">
        <f>VLOOKUP(C6678,#REF!, 2,FALSE)</f>
        <v>#REF!</v>
      </c>
      <c r="BM6678" s="177" t="s">
        <v>408</v>
      </c>
      <c r="BN6678" s="177" t="s">
        <v>3005</v>
      </c>
      <c r="BO6678" s="177" t="s">
        <v>2066</v>
      </c>
      <c r="BU6678" s="177" t="s">
        <v>408</v>
      </c>
      <c r="BV6678" s="177" t="s">
        <v>3005</v>
      </c>
      <c r="BW6678" s="177" t="s">
        <v>2066</v>
      </c>
    </row>
    <row r="6679" spans="51:75" x14ac:dyDescent="0.3">
      <c r="AY6679" s="226" t="e">
        <f>VLOOKUP(C6679,#REF!, 2,FALSE)</f>
        <v>#REF!</v>
      </c>
      <c r="BM6679" s="177" t="s">
        <v>11836</v>
      </c>
      <c r="BN6679" s="177" t="s">
        <v>657</v>
      </c>
      <c r="BO6679" s="177" t="s">
        <v>11837</v>
      </c>
      <c r="BU6679" s="177" t="s">
        <v>11836</v>
      </c>
      <c r="BV6679" s="177" t="s">
        <v>657</v>
      </c>
      <c r="BW6679" s="177" t="s">
        <v>11837</v>
      </c>
    </row>
    <row r="6680" spans="51:75" x14ac:dyDescent="0.3">
      <c r="AY6680" s="226" t="e">
        <f>VLOOKUP(C6680,#REF!, 2,FALSE)</f>
        <v>#REF!</v>
      </c>
      <c r="BM6680" s="177" t="s">
        <v>11838</v>
      </c>
      <c r="BN6680" s="177" t="s">
        <v>797</v>
      </c>
      <c r="BO6680" s="177" t="s">
        <v>638</v>
      </c>
      <c r="BU6680" s="177" t="s">
        <v>11838</v>
      </c>
      <c r="BV6680" s="177" t="s">
        <v>797</v>
      </c>
      <c r="BW6680" s="177" t="s">
        <v>638</v>
      </c>
    </row>
    <row r="6681" spans="51:75" x14ac:dyDescent="0.3">
      <c r="AY6681" s="226" t="e">
        <f>VLOOKUP(C6681,#REF!, 2,FALSE)</f>
        <v>#REF!</v>
      </c>
      <c r="BM6681" s="177" t="s">
        <v>11839</v>
      </c>
      <c r="BN6681" s="177" t="s">
        <v>631</v>
      </c>
      <c r="BO6681" s="177" t="s">
        <v>11840</v>
      </c>
      <c r="BU6681" s="177" t="s">
        <v>11839</v>
      </c>
      <c r="BV6681" s="177" t="s">
        <v>631</v>
      </c>
      <c r="BW6681" s="177" t="s">
        <v>11840</v>
      </c>
    </row>
    <row r="6682" spans="51:75" x14ac:dyDescent="0.3">
      <c r="AY6682" s="226" t="e">
        <f>VLOOKUP(C6682,#REF!, 2,FALSE)</f>
        <v>#REF!</v>
      </c>
      <c r="BM6682" s="177" t="s">
        <v>11841</v>
      </c>
      <c r="BN6682" s="177" t="s">
        <v>694</v>
      </c>
      <c r="BO6682" s="177" t="s">
        <v>697</v>
      </c>
      <c r="BU6682" s="177" t="s">
        <v>11841</v>
      </c>
      <c r="BV6682" s="177" t="s">
        <v>694</v>
      </c>
      <c r="BW6682" s="177" t="s">
        <v>697</v>
      </c>
    </row>
    <row r="6683" spans="51:75" x14ac:dyDescent="0.3">
      <c r="AY6683" s="226" t="e">
        <f>VLOOKUP(C6683,#REF!, 2,FALSE)</f>
        <v>#REF!</v>
      </c>
      <c r="BM6683" s="177" t="s">
        <v>11842</v>
      </c>
      <c r="BN6683" s="177" t="s">
        <v>631</v>
      </c>
      <c r="BO6683" s="177" t="s">
        <v>11843</v>
      </c>
      <c r="BU6683" s="177" t="s">
        <v>11842</v>
      </c>
      <c r="BV6683" s="177" t="s">
        <v>631</v>
      </c>
      <c r="BW6683" s="177" t="s">
        <v>11843</v>
      </c>
    </row>
    <row r="6684" spans="51:75" x14ac:dyDescent="0.3">
      <c r="AY6684" s="226" t="e">
        <f>VLOOKUP(C6684,#REF!, 2,FALSE)</f>
        <v>#REF!</v>
      </c>
      <c r="BM6684" s="177" t="s">
        <v>11844</v>
      </c>
      <c r="BN6684" s="177" t="s">
        <v>613</v>
      </c>
      <c r="BO6684" s="177" t="s">
        <v>5333</v>
      </c>
      <c r="BU6684" s="177" t="s">
        <v>11844</v>
      </c>
      <c r="BV6684" s="177" t="s">
        <v>613</v>
      </c>
      <c r="BW6684" s="177" t="s">
        <v>5333</v>
      </c>
    </row>
    <row r="6685" spans="51:75" x14ac:dyDescent="0.3">
      <c r="AY6685" s="226" t="e">
        <f>VLOOKUP(C6685,#REF!, 2,FALSE)</f>
        <v>#REF!</v>
      </c>
      <c r="BM6685" s="177" t="s">
        <v>401</v>
      </c>
      <c r="BN6685" s="177" t="s">
        <v>662</v>
      </c>
      <c r="BO6685" s="177" t="s">
        <v>697</v>
      </c>
      <c r="BU6685" s="177" t="s">
        <v>401</v>
      </c>
      <c r="BV6685" s="177" t="s">
        <v>662</v>
      </c>
      <c r="BW6685" s="177" t="s">
        <v>697</v>
      </c>
    </row>
    <row r="6686" spans="51:75" x14ac:dyDescent="0.3">
      <c r="AY6686" s="226" t="e">
        <f>VLOOKUP(C6686,#REF!, 2,FALSE)</f>
        <v>#REF!</v>
      </c>
      <c r="BM6686" s="177" t="s">
        <v>402</v>
      </c>
      <c r="BN6686" s="177" t="s">
        <v>639</v>
      </c>
      <c r="BO6686" s="177" t="s">
        <v>993</v>
      </c>
      <c r="BU6686" s="177" t="s">
        <v>402</v>
      </c>
      <c r="BV6686" s="177" t="s">
        <v>639</v>
      </c>
      <c r="BW6686" s="177" t="s">
        <v>993</v>
      </c>
    </row>
    <row r="6687" spans="51:75" x14ac:dyDescent="0.3">
      <c r="AY6687" s="226" t="e">
        <f>VLOOKUP(C6687,#REF!, 2,FALSE)</f>
        <v>#REF!</v>
      </c>
      <c r="BM6687" s="177" t="s">
        <v>11845</v>
      </c>
      <c r="BN6687" s="177" t="s">
        <v>639</v>
      </c>
      <c r="BO6687" s="177" t="s">
        <v>11635</v>
      </c>
      <c r="BU6687" s="177" t="s">
        <v>11845</v>
      </c>
      <c r="BV6687" s="177" t="s">
        <v>639</v>
      </c>
      <c r="BW6687" s="177" t="s">
        <v>11635</v>
      </c>
    </row>
    <row r="6688" spans="51:75" x14ac:dyDescent="0.3">
      <c r="AY6688" s="226" t="e">
        <f>VLOOKUP(C6688,#REF!, 2,FALSE)</f>
        <v>#REF!</v>
      </c>
      <c r="BM6688" s="177" t="s">
        <v>11846</v>
      </c>
      <c r="BN6688" s="177" t="s">
        <v>616</v>
      </c>
      <c r="BO6688" s="177" t="s">
        <v>2983</v>
      </c>
      <c r="BU6688" s="177" t="s">
        <v>11846</v>
      </c>
      <c r="BV6688" s="177" t="s">
        <v>616</v>
      </c>
      <c r="BW6688" s="177" t="s">
        <v>2983</v>
      </c>
    </row>
    <row r="6689" spans="51:75" x14ac:dyDescent="0.3">
      <c r="AY6689" s="226" t="e">
        <f>VLOOKUP(C6689,#REF!, 2,FALSE)</f>
        <v>#REF!</v>
      </c>
      <c r="BM6689" s="177" t="s">
        <v>11847</v>
      </c>
      <c r="BN6689" s="177" t="s">
        <v>616</v>
      </c>
      <c r="BO6689" s="177" t="s">
        <v>2983</v>
      </c>
      <c r="BU6689" s="177" t="s">
        <v>11847</v>
      </c>
      <c r="BV6689" s="177" t="s">
        <v>616</v>
      </c>
      <c r="BW6689" s="177" t="s">
        <v>2983</v>
      </c>
    </row>
    <row r="6690" spans="51:75" x14ac:dyDescent="0.3">
      <c r="AY6690" s="226" t="e">
        <f>VLOOKUP(C6690,#REF!, 2,FALSE)</f>
        <v>#REF!</v>
      </c>
      <c r="BM6690" s="177" t="s">
        <v>11848</v>
      </c>
      <c r="BN6690" s="177" t="s">
        <v>797</v>
      </c>
      <c r="BO6690" s="177" t="s">
        <v>2360</v>
      </c>
      <c r="BU6690" s="177" t="s">
        <v>11848</v>
      </c>
      <c r="BV6690" s="177" t="s">
        <v>797</v>
      </c>
      <c r="BW6690" s="177" t="s">
        <v>2360</v>
      </c>
    </row>
    <row r="6691" spans="51:75" x14ac:dyDescent="0.3">
      <c r="AY6691" s="226" t="e">
        <f>VLOOKUP(C6691,#REF!, 2,FALSE)</f>
        <v>#REF!</v>
      </c>
      <c r="BM6691" s="177" t="s">
        <v>11849</v>
      </c>
      <c r="BN6691" s="177" t="s">
        <v>797</v>
      </c>
      <c r="BO6691" s="177" t="s">
        <v>1284</v>
      </c>
      <c r="BU6691" s="177" t="s">
        <v>11849</v>
      </c>
      <c r="BV6691" s="177" t="s">
        <v>797</v>
      </c>
      <c r="BW6691" s="177" t="s">
        <v>1284</v>
      </c>
    </row>
    <row r="6692" spans="51:75" x14ac:dyDescent="0.3">
      <c r="AY6692" s="226" t="e">
        <f>VLOOKUP(C6692,#REF!, 2,FALSE)</f>
        <v>#REF!</v>
      </c>
      <c r="BM6692" s="177" t="s">
        <v>436</v>
      </c>
      <c r="BN6692" s="177" t="s">
        <v>797</v>
      </c>
      <c r="BO6692" s="177" t="s">
        <v>8002</v>
      </c>
      <c r="BU6692" s="177" t="s">
        <v>436</v>
      </c>
      <c r="BV6692" s="177" t="s">
        <v>797</v>
      </c>
      <c r="BW6692" s="177" t="s">
        <v>8002</v>
      </c>
    </row>
    <row r="6693" spans="51:75" x14ac:dyDescent="0.3">
      <c r="AY6693" s="226" t="e">
        <f>VLOOKUP(C6693,#REF!, 2,FALSE)</f>
        <v>#REF!</v>
      </c>
      <c r="BM6693" s="177" t="s">
        <v>11851</v>
      </c>
      <c r="BN6693" s="177" t="s">
        <v>797</v>
      </c>
      <c r="BO6693" s="177" t="s">
        <v>1284</v>
      </c>
      <c r="BU6693" s="177" t="s">
        <v>11851</v>
      </c>
      <c r="BV6693" s="177" t="s">
        <v>797</v>
      </c>
      <c r="BW6693" s="177" t="s">
        <v>1284</v>
      </c>
    </row>
    <row r="6694" spans="51:75" x14ac:dyDescent="0.3">
      <c r="AY6694" s="226" t="e">
        <f>VLOOKUP(C6694,#REF!, 2,FALSE)</f>
        <v>#REF!</v>
      </c>
      <c r="BM6694" s="177" t="s">
        <v>11852</v>
      </c>
      <c r="BN6694" s="177" t="s">
        <v>797</v>
      </c>
      <c r="BO6694" s="177" t="s">
        <v>1126</v>
      </c>
      <c r="BU6694" s="177" t="s">
        <v>11852</v>
      </c>
      <c r="BV6694" s="177" t="s">
        <v>797</v>
      </c>
      <c r="BW6694" s="177" t="s">
        <v>1126</v>
      </c>
    </row>
    <row r="6695" spans="51:75" x14ac:dyDescent="0.3">
      <c r="AY6695" s="226" t="e">
        <f>VLOOKUP(C6695,#REF!, 2,FALSE)</f>
        <v>#REF!</v>
      </c>
      <c r="BM6695" s="177" t="s">
        <v>11853</v>
      </c>
      <c r="BN6695" s="177" t="s">
        <v>2979</v>
      </c>
      <c r="BO6695" s="177" t="s">
        <v>11854</v>
      </c>
      <c r="BU6695" s="177" t="s">
        <v>11853</v>
      </c>
      <c r="BV6695" s="177" t="s">
        <v>2979</v>
      </c>
      <c r="BW6695" s="177" t="s">
        <v>11854</v>
      </c>
    </row>
    <row r="6696" spans="51:75" x14ac:dyDescent="0.3">
      <c r="AY6696" s="226" t="e">
        <f>VLOOKUP(C6696,#REF!, 2,FALSE)</f>
        <v>#REF!</v>
      </c>
      <c r="BM6696" s="177" t="s">
        <v>11855</v>
      </c>
      <c r="BN6696" s="177" t="s">
        <v>1342</v>
      </c>
      <c r="BO6696" s="177" t="s">
        <v>11856</v>
      </c>
      <c r="BU6696" s="177" t="s">
        <v>11855</v>
      </c>
      <c r="BV6696" s="177" t="s">
        <v>1342</v>
      </c>
      <c r="BW6696" s="177" t="s">
        <v>11856</v>
      </c>
    </row>
    <row r="6697" spans="51:75" x14ac:dyDescent="0.3">
      <c r="AY6697" s="226" t="e">
        <f>VLOOKUP(C6697,#REF!, 2,FALSE)</f>
        <v>#REF!</v>
      </c>
      <c r="BM6697" s="177" t="s">
        <v>11857</v>
      </c>
      <c r="BN6697" s="177" t="s">
        <v>1269</v>
      </c>
      <c r="BO6697" s="177" t="s">
        <v>11858</v>
      </c>
      <c r="BU6697" s="177" t="s">
        <v>11857</v>
      </c>
      <c r="BV6697" s="177" t="s">
        <v>1269</v>
      </c>
      <c r="BW6697" s="177" t="s">
        <v>11858</v>
      </c>
    </row>
    <row r="6698" spans="51:75" x14ac:dyDescent="0.3">
      <c r="AY6698" s="226" t="e">
        <f>VLOOKUP(C6698,#REF!, 2,FALSE)</f>
        <v>#REF!</v>
      </c>
      <c r="BM6698" s="177" t="s">
        <v>11859</v>
      </c>
      <c r="BN6698" s="177" t="s">
        <v>1267</v>
      </c>
      <c r="BO6698" s="177" t="s">
        <v>9517</v>
      </c>
      <c r="BU6698" s="177" t="s">
        <v>11859</v>
      </c>
      <c r="BV6698" s="177" t="s">
        <v>1267</v>
      </c>
      <c r="BW6698" s="177" t="s">
        <v>9517</v>
      </c>
    </row>
    <row r="6699" spans="51:75" x14ac:dyDescent="0.3">
      <c r="AY6699" s="226" t="e">
        <f>VLOOKUP(C6699,#REF!, 2,FALSE)</f>
        <v>#REF!</v>
      </c>
      <c r="BM6699" s="177" t="s">
        <v>11860</v>
      </c>
      <c r="BN6699" s="177" t="s">
        <v>1342</v>
      </c>
      <c r="BO6699" s="177" t="s">
        <v>11861</v>
      </c>
      <c r="BU6699" s="177" t="s">
        <v>11860</v>
      </c>
      <c r="BV6699" s="177" t="s">
        <v>1342</v>
      </c>
      <c r="BW6699" s="177" t="s">
        <v>11861</v>
      </c>
    </row>
    <row r="6700" spans="51:75" x14ac:dyDescent="0.3">
      <c r="AY6700" s="226" t="e">
        <f>VLOOKUP(C6700,#REF!, 2,FALSE)</f>
        <v>#REF!</v>
      </c>
      <c r="BM6700" s="177" t="s">
        <v>11862</v>
      </c>
      <c r="BN6700" s="177" t="s">
        <v>637</v>
      </c>
      <c r="BO6700" s="177" t="s">
        <v>11863</v>
      </c>
      <c r="BU6700" s="177" t="s">
        <v>11862</v>
      </c>
      <c r="BV6700" s="177" t="s">
        <v>637</v>
      </c>
      <c r="BW6700" s="177" t="s">
        <v>11863</v>
      </c>
    </row>
    <row r="6701" spans="51:75" x14ac:dyDescent="0.3">
      <c r="AY6701" s="226" t="e">
        <f>VLOOKUP(C6701,#REF!, 2,FALSE)</f>
        <v>#REF!</v>
      </c>
      <c r="BM6701" s="177" t="s">
        <v>11864</v>
      </c>
      <c r="BN6701" s="177" t="s">
        <v>621</v>
      </c>
      <c r="BO6701" s="177" t="s">
        <v>11865</v>
      </c>
      <c r="BU6701" s="177" t="s">
        <v>11864</v>
      </c>
      <c r="BV6701" s="177" t="s">
        <v>621</v>
      </c>
      <c r="BW6701" s="177" t="s">
        <v>11865</v>
      </c>
    </row>
    <row r="6702" spans="51:75" x14ac:dyDescent="0.3">
      <c r="AY6702" s="226" t="e">
        <f>VLOOKUP(C6702,#REF!, 2,FALSE)</f>
        <v>#REF!</v>
      </c>
      <c r="BM6702" s="177" t="s">
        <v>11866</v>
      </c>
      <c r="BN6702" s="177" t="s">
        <v>780</v>
      </c>
      <c r="BO6702" s="177" t="s">
        <v>11867</v>
      </c>
      <c r="BU6702" s="177" t="s">
        <v>11866</v>
      </c>
      <c r="BV6702" s="177" t="s">
        <v>780</v>
      </c>
      <c r="BW6702" s="177" t="s">
        <v>11867</v>
      </c>
    </row>
    <row r="6703" spans="51:75" x14ac:dyDescent="0.3">
      <c r="AY6703" s="226" t="e">
        <f>VLOOKUP(C6703,#REF!, 2,FALSE)</f>
        <v>#REF!</v>
      </c>
      <c r="BM6703" s="177" t="s">
        <v>11868</v>
      </c>
      <c r="BN6703" s="177" t="s">
        <v>787</v>
      </c>
      <c r="BO6703" s="177" t="s">
        <v>6160</v>
      </c>
      <c r="BU6703" s="177" t="s">
        <v>11868</v>
      </c>
      <c r="BV6703" s="177" t="s">
        <v>787</v>
      </c>
      <c r="BW6703" s="177" t="s">
        <v>6160</v>
      </c>
    </row>
    <row r="6704" spans="51:75" x14ac:dyDescent="0.3">
      <c r="AY6704" s="226" t="e">
        <f>VLOOKUP(C6704,#REF!, 2,FALSE)</f>
        <v>#REF!</v>
      </c>
      <c r="BM6704" s="177" t="s">
        <v>11869</v>
      </c>
      <c r="BN6704" s="177" t="s">
        <v>780</v>
      </c>
      <c r="BO6704" s="177" t="s">
        <v>2983</v>
      </c>
      <c r="BU6704" s="177" t="s">
        <v>11869</v>
      </c>
      <c r="BV6704" s="177" t="s">
        <v>780</v>
      </c>
      <c r="BW6704" s="177" t="s">
        <v>2983</v>
      </c>
    </row>
    <row r="6705" spans="51:75" x14ac:dyDescent="0.3">
      <c r="AY6705" s="226" t="e">
        <f>VLOOKUP(C6705,#REF!, 2,FALSE)</f>
        <v>#REF!</v>
      </c>
      <c r="BM6705" s="177" t="s">
        <v>11870</v>
      </c>
      <c r="BN6705" s="177" t="s">
        <v>994</v>
      </c>
      <c r="BO6705" s="177" t="s">
        <v>2983</v>
      </c>
      <c r="BU6705" s="177" t="s">
        <v>11870</v>
      </c>
      <c r="BV6705" s="177" t="s">
        <v>994</v>
      </c>
      <c r="BW6705" s="177" t="s">
        <v>2983</v>
      </c>
    </row>
    <row r="6706" spans="51:75" x14ac:dyDescent="0.3">
      <c r="AY6706" s="226" t="e">
        <f>VLOOKUP(C6706,#REF!, 2,FALSE)</f>
        <v>#REF!</v>
      </c>
      <c r="BM6706" s="177" t="s">
        <v>11871</v>
      </c>
      <c r="BN6706" s="177" t="s">
        <v>810</v>
      </c>
      <c r="BO6706" s="177" t="s">
        <v>2983</v>
      </c>
      <c r="BU6706" s="177" t="s">
        <v>11871</v>
      </c>
      <c r="BV6706" s="177" t="s">
        <v>810</v>
      </c>
      <c r="BW6706" s="177" t="s">
        <v>2983</v>
      </c>
    </row>
    <row r="6707" spans="51:75" x14ac:dyDescent="0.3">
      <c r="AY6707" s="226" t="e">
        <f>VLOOKUP(C6707,#REF!, 2,FALSE)</f>
        <v>#REF!</v>
      </c>
      <c r="BM6707" s="177" t="s">
        <v>11872</v>
      </c>
      <c r="BN6707" s="177" t="s">
        <v>613</v>
      </c>
      <c r="BO6707" s="177" t="s">
        <v>5431</v>
      </c>
      <c r="BU6707" s="177" t="s">
        <v>11872</v>
      </c>
      <c r="BV6707" s="177" t="s">
        <v>613</v>
      </c>
      <c r="BW6707" s="177" t="s">
        <v>5431</v>
      </c>
    </row>
    <row r="6708" spans="51:75" x14ac:dyDescent="0.3">
      <c r="AY6708" s="226" t="e">
        <f>VLOOKUP(C6708,#REF!, 2,FALSE)</f>
        <v>#REF!</v>
      </c>
      <c r="BM6708" s="177" t="s">
        <v>11873</v>
      </c>
      <c r="BN6708" s="177" t="s">
        <v>636</v>
      </c>
      <c r="BO6708" s="177" t="s">
        <v>9853</v>
      </c>
      <c r="BU6708" s="177" t="s">
        <v>11873</v>
      </c>
      <c r="BV6708" s="177" t="s">
        <v>636</v>
      </c>
      <c r="BW6708" s="177" t="s">
        <v>9853</v>
      </c>
    </row>
    <row r="6709" spans="51:75" x14ac:dyDescent="0.3">
      <c r="AY6709" s="226" t="e">
        <f>VLOOKUP(C6709,#REF!, 2,FALSE)</f>
        <v>#REF!</v>
      </c>
      <c r="BM6709" s="177" t="s">
        <v>11874</v>
      </c>
      <c r="BN6709" s="177" t="s">
        <v>631</v>
      </c>
      <c r="BO6709" s="177" t="s">
        <v>11311</v>
      </c>
      <c r="BU6709" s="177" t="s">
        <v>11874</v>
      </c>
      <c r="BV6709" s="177" t="s">
        <v>631</v>
      </c>
      <c r="BW6709" s="177" t="s">
        <v>11311</v>
      </c>
    </row>
    <row r="6710" spans="51:75" x14ac:dyDescent="0.3">
      <c r="AY6710" s="226" t="e">
        <f>VLOOKUP(C6710,#REF!, 2,FALSE)</f>
        <v>#REF!</v>
      </c>
      <c r="BM6710" s="177" t="s">
        <v>11875</v>
      </c>
      <c r="BN6710" s="177" t="s">
        <v>631</v>
      </c>
      <c r="BO6710" s="177" t="s">
        <v>11311</v>
      </c>
      <c r="BU6710" s="177" t="s">
        <v>11875</v>
      </c>
      <c r="BV6710" s="177" t="s">
        <v>631</v>
      </c>
      <c r="BW6710" s="177" t="s">
        <v>11311</v>
      </c>
    </row>
    <row r="6711" spans="51:75" x14ac:dyDescent="0.3">
      <c r="AY6711" s="226" t="e">
        <f>VLOOKUP(C6711,#REF!, 2,FALSE)</f>
        <v>#REF!</v>
      </c>
      <c r="BM6711" s="177" t="s">
        <v>11876</v>
      </c>
      <c r="BN6711" s="177" t="s">
        <v>639</v>
      </c>
      <c r="BO6711" s="177" t="s">
        <v>11311</v>
      </c>
      <c r="BU6711" s="177" t="s">
        <v>11876</v>
      </c>
      <c r="BV6711" s="177" t="s">
        <v>639</v>
      </c>
      <c r="BW6711" s="177" t="s">
        <v>11311</v>
      </c>
    </row>
    <row r="6712" spans="51:75" x14ac:dyDescent="0.3">
      <c r="AY6712" s="226" t="e">
        <f>VLOOKUP(C6712,#REF!, 2,FALSE)</f>
        <v>#REF!</v>
      </c>
      <c r="BM6712" s="177" t="s">
        <v>11877</v>
      </c>
      <c r="BN6712" s="177" t="s">
        <v>631</v>
      </c>
      <c r="BO6712" s="177" t="s">
        <v>11311</v>
      </c>
      <c r="BU6712" s="177" t="s">
        <v>11877</v>
      </c>
      <c r="BV6712" s="177" t="s">
        <v>631</v>
      </c>
      <c r="BW6712" s="177" t="s">
        <v>11311</v>
      </c>
    </row>
    <row r="6713" spans="51:75" x14ac:dyDescent="0.3">
      <c r="AY6713" s="226" t="e">
        <f>VLOOKUP(C6713,#REF!, 2,FALSE)</f>
        <v>#REF!</v>
      </c>
      <c r="BM6713" s="177" t="s">
        <v>11878</v>
      </c>
      <c r="BN6713" s="177" t="s">
        <v>803</v>
      </c>
      <c r="BO6713" s="177" t="s">
        <v>11879</v>
      </c>
      <c r="BU6713" s="177" t="s">
        <v>11878</v>
      </c>
      <c r="BV6713" s="177" t="s">
        <v>803</v>
      </c>
      <c r="BW6713" s="177" t="s">
        <v>11879</v>
      </c>
    </row>
    <row r="6714" spans="51:75" x14ac:dyDescent="0.3">
      <c r="AY6714" s="226" t="e">
        <f>VLOOKUP(C6714,#REF!, 2,FALSE)</f>
        <v>#REF!</v>
      </c>
      <c r="BM6714" s="177" t="s">
        <v>11880</v>
      </c>
      <c r="BN6714" s="177" t="s">
        <v>775</v>
      </c>
      <c r="BO6714" s="177" t="s">
        <v>3257</v>
      </c>
      <c r="BU6714" s="177" t="s">
        <v>11880</v>
      </c>
      <c r="BV6714" s="177" t="s">
        <v>775</v>
      </c>
      <c r="BW6714" s="177" t="s">
        <v>3257</v>
      </c>
    </row>
    <row r="6715" spans="51:75" x14ac:dyDescent="0.3">
      <c r="AY6715" s="226" t="e">
        <f>VLOOKUP(C6715,#REF!, 2,FALSE)</f>
        <v>#REF!</v>
      </c>
      <c r="BM6715" s="177" t="s">
        <v>11881</v>
      </c>
      <c r="BN6715" s="177" t="s">
        <v>803</v>
      </c>
      <c r="BO6715" s="177" t="s">
        <v>11882</v>
      </c>
      <c r="BU6715" s="177" t="s">
        <v>11881</v>
      </c>
      <c r="BV6715" s="177" t="s">
        <v>803</v>
      </c>
      <c r="BW6715" s="177" t="s">
        <v>11882</v>
      </c>
    </row>
    <row r="6716" spans="51:75" x14ac:dyDescent="0.3">
      <c r="AY6716" s="226" t="e">
        <f>VLOOKUP(C6716,#REF!, 2,FALSE)</f>
        <v>#REF!</v>
      </c>
      <c r="BM6716" s="177" t="s">
        <v>11883</v>
      </c>
      <c r="BN6716" s="177" t="s">
        <v>852</v>
      </c>
      <c r="BO6716" s="177" t="s">
        <v>5287</v>
      </c>
      <c r="BU6716" s="177" t="s">
        <v>11883</v>
      </c>
      <c r="BV6716" s="177" t="s">
        <v>852</v>
      </c>
      <c r="BW6716" s="177" t="s">
        <v>5287</v>
      </c>
    </row>
    <row r="6717" spans="51:75" x14ac:dyDescent="0.3">
      <c r="AY6717" s="226" t="e">
        <f>VLOOKUP(C6717,#REF!, 2,FALSE)</f>
        <v>#REF!</v>
      </c>
      <c r="BM6717" s="177" t="s">
        <v>11884</v>
      </c>
      <c r="BN6717" s="177" t="s">
        <v>614</v>
      </c>
      <c r="BO6717" s="177" t="s">
        <v>11885</v>
      </c>
      <c r="BU6717" s="177" t="s">
        <v>11884</v>
      </c>
      <c r="BV6717" s="177" t="s">
        <v>614</v>
      </c>
      <c r="BW6717" s="177" t="s">
        <v>11885</v>
      </c>
    </row>
    <row r="6718" spans="51:75" x14ac:dyDescent="0.3">
      <c r="AY6718" s="226" t="e">
        <f>VLOOKUP(C6718,#REF!, 2,FALSE)</f>
        <v>#REF!</v>
      </c>
      <c r="BM6718" s="177" t="s">
        <v>11886</v>
      </c>
      <c r="BN6718" s="177" t="s">
        <v>16979</v>
      </c>
      <c r="BO6718" s="177" t="s">
        <v>11887</v>
      </c>
      <c r="BU6718" s="177" t="s">
        <v>11886</v>
      </c>
      <c r="BV6718" s="177" t="s">
        <v>16979</v>
      </c>
      <c r="BW6718" s="177" t="s">
        <v>11887</v>
      </c>
    </row>
    <row r="6719" spans="51:75" x14ac:dyDescent="0.3">
      <c r="AY6719" s="226" t="e">
        <f>VLOOKUP(C6719,#REF!, 2,FALSE)</f>
        <v>#REF!</v>
      </c>
      <c r="BM6719" s="177" t="s">
        <v>11888</v>
      </c>
      <c r="BN6719" s="177" t="s">
        <v>803</v>
      </c>
      <c r="BO6719" s="177" t="s">
        <v>11889</v>
      </c>
      <c r="BU6719" s="177" t="s">
        <v>11888</v>
      </c>
      <c r="BV6719" s="177" t="s">
        <v>803</v>
      </c>
      <c r="BW6719" s="177" t="s">
        <v>11889</v>
      </c>
    </row>
    <row r="6720" spans="51:75" x14ac:dyDescent="0.3">
      <c r="AY6720" s="226" t="e">
        <f>VLOOKUP(C6720,#REF!, 2,FALSE)</f>
        <v>#REF!</v>
      </c>
      <c r="BM6720" s="177" t="s">
        <v>403</v>
      </c>
      <c r="BN6720" s="177" t="s">
        <v>636</v>
      </c>
      <c r="BO6720" s="177" t="s">
        <v>2063</v>
      </c>
      <c r="BU6720" s="177" t="s">
        <v>403</v>
      </c>
      <c r="BV6720" s="177" t="s">
        <v>636</v>
      </c>
      <c r="BW6720" s="177" t="s">
        <v>2063</v>
      </c>
    </row>
    <row r="6721" spans="51:75" x14ac:dyDescent="0.3">
      <c r="AY6721" s="226" t="e">
        <f>VLOOKUP(C6721,#REF!, 2,FALSE)</f>
        <v>#REF!</v>
      </c>
      <c r="BM6721" s="177" t="s">
        <v>11890</v>
      </c>
      <c r="BN6721" s="177" t="s">
        <v>636</v>
      </c>
      <c r="BO6721" s="177" t="s">
        <v>11311</v>
      </c>
      <c r="BU6721" s="177" t="s">
        <v>11890</v>
      </c>
      <c r="BV6721" s="177" t="s">
        <v>636</v>
      </c>
      <c r="BW6721" s="177" t="s">
        <v>11311</v>
      </c>
    </row>
    <row r="6722" spans="51:75" x14ac:dyDescent="0.3">
      <c r="AY6722" s="226" t="e">
        <f>VLOOKUP(C6722,#REF!, 2,FALSE)</f>
        <v>#REF!</v>
      </c>
      <c r="BM6722" s="177" t="s">
        <v>11891</v>
      </c>
      <c r="BN6722" s="177" t="s">
        <v>636</v>
      </c>
      <c r="BO6722" s="177" t="s">
        <v>11311</v>
      </c>
      <c r="BU6722" s="177" t="s">
        <v>11891</v>
      </c>
      <c r="BV6722" s="177" t="s">
        <v>636</v>
      </c>
      <c r="BW6722" s="177" t="s">
        <v>11311</v>
      </c>
    </row>
    <row r="6723" spans="51:75" x14ac:dyDescent="0.3">
      <c r="AY6723" s="226" t="e">
        <f>VLOOKUP(C6723,#REF!, 2,FALSE)</f>
        <v>#REF!</v>
      </c>
      <c r="BM6723" s="177" t="s">
        <v>11892</v>
      </c>
      <c r="BN6723" s="177" t="s">
        <v>631</v>
      </c>
      <c r="BO6723" s="177" t="s">
        <v>11311</v>
      </c>
      <c r="BU6723" s="177" t="s">
        <v>11892</v>
      </c>
      <c r="BV6723" s="177" t="s">
        <v>631</v>
      </c>
      <c r="BW6723" s="177" t="s">
        <v>11311</v>
      </c>
    </row>
    <row r="6724" spans="51:75" x14ac:dyDescent="0.3">
      <c r="AY6724" s="226" t="e">
        <f>VLOOKUP(C6724,#REF!, 2,FALSE)</f>
        <v>#REF!</v>
      </c>
      <c r="BM6724" s="177" t="s">
        <v>11893</v>
      </c>
      <c r="BN6724" s="177" t="s">
        <v>639</v>
      </c>
      <c r="BO6724" s="177" t="s">
        <v>11894</v>
      </c>
      <c r="BU6724" s="177" t="s">
        <v>11893</v>
      </c>
      <c r="BV6724" s="177" t="s">
        <v>639</v>
      </c>
      <c r="BW6724" s="177" t="s">
        <v>11894</v>
      </c>
    </row>
    <row r="6725" spans="51:75" x14ac:dyDescent="0.3">
      <c r="AY6725" s="226" t="e">
        <f>VLOOKUP(C6725,#REF!, 2,FALSE)</f>
        <v>#REF!</v>
      </c>
      <c r="BM6725" s="177" t="s">
        <v>2083</v>
      </c>
      <c r="BN6725" s="177" t="s">
        <v>636</v>
      </c>
      <c r="BO6725" s="177" t="s">
        <v>4306</v>
      </c>
      <c r="BU6725" s="177" t="s">
        <v>2083</v>
      </c>
      <c r="BV6725" s="177" t="s">
        <v>636</v>
      </c>
      <c r="BW6725" s="177" t="s">
        <v>4306</v>
      </c>
    </row>
    <row r="6726" spans="51:75" x14ac:dyDescent="0.3">
      <c r="AY6726" s="226" t="e">
        <f>VLOOKUP(C6726,#REF!, 2,FALSE)</f>
        <v>#REF!</v>
      </c>
      <c r="BM6726" s="177" t="s">
        <v>11895</v>
      </c>
      <c r="BN6726" s="177" t="s">
        <v>613</v>
      </c>
      <c r="BO6726" s="177" t="s">
        <v>8398</v>
      </c>
      <c r="BU6726" s="177" t="s">
        <v>11895</v>
      </c>
      <c r="BV6726" s="177" t="s">
        <v>613</v>
      </c>
      <c r="BW6726" s="177" t="s">
        <v>8398</v>
      </c>
    </row>
    <row r="6727" spans="51:75" x14ac:dyDescent="0.3">
      <c r="AY6727" s="226" t="e">
        <f>VLOOKUP(C6727,#REF!, 2,FALSE)</f>
        <v>#REF!</v>
      </c>
      <c r="BM6727" s="177" t="s">
        <v>2084</v>
      </c>
      <c r="BN6727" s="177" t="s">
        <v>636</v>
      </c>
      <c r="BO6727" s="177" t="s">
        <v>2983</v>
      </c>
      <c r="BU6727" s="177" t="s">
        <v>2084</v>
      </c>
      <c r="BV6727" s="177" t="s">
        <v>636</v>
      </c>
      <c r="BW6727" s="177" t="s">
        <v>2983</v>
      </c>
    </row>
    <row r="6728" spans="51:75" x14ac:dyDescent="0.3">
      <c r="AY6728" s="226" t="e">
        <f>VLOOKUP(C6728,#REF!, 2,FALSE)</f>
        <v>#REF!</v>
      </c>
      <c r="BM6728" s="177" t="s">
        <v>2085</v>
      </c>
      <c r="BN6728" s="177" t="s">
        <v>639</v>
      </c>
      <c r="BO6728" s="177" t="s">
        <v>1454</v>
      </c>
      <c r="BU6728" s="177" t="s">
        <v>2085</v>
      </c>
      <c r="BV6728" s="177" t="s">
        <v>639</v>
      </c>
      <c r="BW6728" s="177" t="s">
        <v>1454</v>
      </c>
    </row>
    <row r="6729" spans="51:75" x14ac:dyDescent="0.3">
      <c r="AY6729" s="226" t="e">
        <f>VLOOKUP(C6729,#REF!, 2,FALSE)</f>
        <v>#REF!</v>
      </c>
      <c r="BM6729" s="177" t="s">
        <v>11896</v>
      </c>
      <c r="BN6729" s="177" t="s">
        <v>636</v>
      </c>
      <c r="BO6729" s="177" t="s">
        <v>3960</v>
      </c>
      <c r="BU6729" s="177" t="s">
        <v>11896</v>
      </c>
      <c r="BV6729" s="177" t="s">
        <v>636</v>
      </c>
      <c r="BW6729" s="177" t="s">
        <v>3960</v>
      </c>
    </row>
    <row r="6730" spans="51:75" x14ac:dyDescent="0.3">
      <c r="AY6730" s="226" t="e">
        <f>VLOOKUP(C6730,#REF!, 2,FALSE)</f>
        <v>#REF!</v>
      </c>
      <c r="BM6730" s="177" t="s">
        <v>11897</v>
      </c>
      <c r="BN6730" s="177" t="s">
        <v>631</v>
      </c>
      <c r="BO6730" s="177" t="s">
        <v>11898</v>
      </c>
      <c r="BU6730" s="177" t="s">
        <v>11897</v>
      </c>
      <c r="BV6730" s="177" t="s">
        <v>631</v>
      </c>
      <c r="BW6730" s="177" t="s">
        <v>11898</v>
      </c>
    </row>
    <row r="6731" spans="51:75" x14ac:dyDescent="0.3">
      <c r="AY6731" s="226" t="e">
        <f>VLOOKUP(C6731,#REF!, 2,FALSE)</f>
        <v>#REF!</v>
      </c>
      <c r="BM6731" s="177" t="s">
        <v>11899</v>
      </c>
      <c r="BN6731" s="177" t="s">
        <v>1519</v>
      </c>
      <c r="BO6731" s="177" t="s">
        <v>2983</v>
      </c>
      <c r="BU6731" s="177" t="s">
        <v>11899</v>
      </c>
      <c r="BV6731" s="177" t="s">
        <v>1519</v>
      </c>
      <c r="BW6731" s="177" t="s">
        <v>2983</v>
      </c>
    </row>
    <row r="6732" spans="51:75" x14ac:dyDescent="0.3">
      <c r="AY6732" s="226" t="e">
        <f>VLOOKUP(C6732,#REF!, 2,FALSE)</f>
        <v>#REF!</v>
      </c>
      <c r="BM6732" s="177" t="s">
        <v>2086</v>
      </c>
      <c r="BN6732" s="177" t="s">
        <v>3005</v>
      </c>
      <c r="BO6732" s="177" t="s">
        <v>772</v>
      </c>
      <c r="BU6732" s="177" t="s">
        <v>2086</v>
      </c>
      <c r="BV6732" s="177" t="s">
        <v>3005</v>
      </c>
      <c r="BW6732" s="177" t="s">
        <v>772</v>
      </c>
    </row>
    <row r="6733" spans="51:75" x14ac:dyDescent="0.3">
      <c r="AY6733" s="226" t="e">
        <f>VLOOKUP(C6733,#REF!, 2,FALSE)</f>
        <v>#REF!</v>
      </c>
      <c r="BM6733" s="177" t="s">
        <v>11900</v>
      </c>
      <c r="BN6733" s="177" t="s">
        <v>3245</v>
      </c>
      <c r="BO6733" s="177" t="s">
        <v>11777</v>
      </c>
      <c r="BU6733" s="177" t="s">
        <v>11900</v>
      </c>
      <c r="BV6733" s="177" t="s">
        <v>3245</v>
      </c>
      <c r="BW6733" s="177" t="s">
        <v>11777</v>
      </c>
    </row>
    <row r="6734" spans="51:75" x14ac:dyDescent="0.3">
      <c r="AY6734" s="226" t="e">
        <f>VLOOKUP(C6734,#REF!, 2,FALSE)</f>
        <v>#REF!</v>
      </c>
      <c r="BM6734" s="177" t="s">
        <v>11901</v>
      </c>
      <c r="BN6734" s="177" t="s">
        <v>661</v>
      </c>
      <c r="BO6734" s="177" t="s">
        <v>1493</v>
      </c>
      <c r="BU6734" s="177" t="s">
        <v>11901</v>
      </c>
      <c r="BV6734" s="177" t="s">
        <v>661</v>
      </c>
      <c r="BW6734" s="177" t="s">
        <v>1493</v>
      </c>
    </row>
    <row r="6735" spans="51:75" x14ac:dyDescent="0.3">
      <c r="AY6735" s="226" t="e">
        <f>VLOOKUP(C6735,#REF!, 2,FALSE)</f>
        <v>#REF!</v>
      </c>
      <c r="BM6735" s="177" t="s">
        <v>11902</v>
      </c>
      <c r="BN6735" s="177" t="s">
        <v>631</v>
      </c>
      <c r="BO6735" s="177" t="s">
        <v>2983</v>
      </c>
      <c r="BU6735" s="177" t="s">
        <v>11902</v>
      </c>
      <c r="BV6735" s="177" t="s">
        <v>631</v>
      </c>
      <c r="BW6735" s="177" t="s">
        <v>2983</v>
      </c>
    </row>
    <row r="6736" spans="51:75" x14ac:dyDescent="0.3">
      <c r="AY6736" s="226" t="e">
        <f>VLOOKUP(C6736,#REF!, 2,FALSE)</f>
        <v>#REF!</v>
      </c>
      <c r="BM6736" s="177" t="s">
        <v>11903</v>
      </c>
      <c r="BN6736" s="177" t="s">
        <v>3245</v>
      </c>
      <c r="BO6736" s="177" t="s">
        <v>9941</v>
      </c>
      <c r="BU6736" s="177" t="s">
        <v>11903</v>
      </c>
      <c r="BV6736" s="177" t="s">
        <v>3245</v>
      </c>
      <c r="BW6736" s="177" t="s">
        <v>9941</v>
      </c>
    </row>
    <row r="6737" spans="51:75" x14ac:dyDescent="0.3">
      <c r="AY6737" s="226" t="e">
        <f>VLOOKUP(C6737,#REF!, 2,FALSE)</f>
        <v>#REF!</v>
      </c>
      <c r="BM6737" s="177" t="s">
        <v>11904</v>
      </c>
      <c r="BN6737" s="177" t="s">
        <v>771</v>
      </c>
      <c r="BO6737" s="177" t="s">
        <v>2983</v>
      </c>
      <c r="BU6737" s="177" t="s">
        <v>11904</v>
      </c>
      <c r="BV6737" s="177" t="s">
        <v>771</v>
      </c>
      <c r="BW6737" s="177" t="s">
        <v>2983</v>
      </c>
    </row>
    <row r="6738" spans="51:75" x14ac:dyDescent="0.3">
      <c r="AY6738" s="226" t="e">
        <f>VLOOKUP(C6738,#REF!, 2,FALSE)</f>
        <v>#REF!</v>
      </c>
      <c r="BM6738" s="177" t="s">
        <v>11905</v>
      </c>
      <c r="BN6738" s="177" t="s">
        <v>3005</v>
      </c>
      <c r="BO6738" s="177" t="s">
        <v>2140</v>
      </c>
      <c r="BU6738" s="177" t="s">
        <v>11905</v>
      </c>
      <c r="BV6738" s="177" t="s">
        <v>3005</v>
      </c>
      <c r="BW6738" s="177" t="s">
        <v>2140</v>
      </c>
    </row>
    <row r="6739" spans="51:75" x14ac:dyDescent="0.3">
      <c r="AY6739" s="226" t="e">
        <f>VLOOKUP(C6739,#REF!, 2,FALSE)</f>
        <v>#REF!</v>
      </c>
      <c r="BM6739" s="177" t="s">
        <v>11906</v>
      </c>
      <c r="BN6739" s="177" t="s">
        <v>803</v>
      </c>
      <c r="BO6739" s="177" t="s">
        <v>2983</v>
      </c>
      <c r="BU6739" s="177" t="s">
        <v>11906</v>
      </c>
      <c r="BV6739" s="177" t="s">
        <v>803</v>
      </c>
      <c r="BW6739" s="177" t="s">
        <v>2983</v>
      </c>
    </row>
    <row r="6740" spans="51:75" x14ac:dyDescent="0.3">
      <c r="AY6740" s="226" t="e">
        <f>VLOOKUP(C6740,#REF!, 2,FALSE)</f>
        <v>#REF!</v>
      </c>
      <c r="BM6740" s="177" t="s">
        <v>11907</v>
      </c>
      <c r="BN6740" s="177" t="s">
        <v>1139</v>
      </c>
      <c r="BO6740" s="177" t="s">
        <v>1422</v>
      </c>
      <c r="BU6740" s="177" t="s">
        <v>11907</v>
      </c>
      <c r="BV6740" s="177" t="s">
        <v>1139</v>
      </c>
      <c r="BW6740" s="177" t="s">
        <v>1422</v>
      </c>
    </row>
    <row r="6741" spans="51:75" x14ac:dyDescent="0.3">
      <c r="AY6741" s="226" t="e">
        <f>VLOOKUP(C6741,#REF!, 2,FALSE)</f>
        <v>#REF!</v>
      </c>
      <c r="BM6741" s="177" t="s">
        <v>11908</v>
      </c>
      <c r="BN6741" s="177" t="s">
        <v>1139</v>
      </c>
      <c r="BO6741" s="177" t="s">
        <v>935</v>
      </c>
      <c r="BU6741" s="177" t="s">
        <v>11908</v>
      </c>
      <c r="BV6741" s="177" t="s">
        <v>1139</v>
      </c>
      <c r="BW6741" s="177" t="s">
        <v>935</v>
      </c>
    </row>
    <row r="6742" spans="51:75" x14ac:dyDescent="0.3">
      <c r="AY6742" s="226" t="e">
        <f>VLOOKUP(C6742,#REF!, 2,FALSE)</f>
        <v>#REF!</v>
      </c>
      <c r="BM6742" s="177" t="s">
        <v>11909</v>
      </c>
      <c r="BN6742" s="177" t="s">
        <v>778</v>
      </c>
      <c r="BO6742" s="177" t="s">
        <v>2694</v>
      </c>
      <c r="BU6742" s="177" t="s">
        <v>11909</v>
      </c>
      <c r="BV6742" s="177" t="s">
        <v>778</v>
      </c>
      <c r="BW6742" s="177" t="s">
        <v>2694</v>
      </c>
    </row>
    <row r="6743" spans="51:75" x14ac:dyDescent="0.3">
      <c r="AY6743" s="226" t="e">
        <f>VLOOKUP(C6743,#REF!, 2,FALSE)</f>
        <v>#REF!</v>
      </c>
      <c r="BM6743" s="177" t="s">
        <v>11910</v>
      </c>
      <c r="BN6743" s="177" t="s">
        <v>780</v>
      </c>
      <c r="BO6743" s="177" t="s">
        <v>9503</v>
      </c>
      <c r="BU6743" s="177" t="s">
        <v>11910</v>
      </c>
      <c r="BV6743" s="177" t="s">
        <v>780</v>
      </c>
      <c r="BW6743" s="177" t="s">
        <v>9503</v>
      </c>
    </row>
    <row r="6744" spans="51:75" x14ac:dyDescent="0.3">
      <c r="AY6744" s="226" t="e">
        <f>VLOOKUP(C6744,#REF!, 2,FALSE)</f>
        <v>#REF!</v>
      </c>
      <c r="BM6744" s="177" t="s">
        <v>11911</v>
      </c>
      <c r="BN6744" s="177" t="s">
        <v>3002</v>
      </c>
      <c r="BO6744" s="177" t="s">
        <v>11912</v>
      </c>
      <c r="BU6744" s="177" t="s">
        <v>11911</v>
      </c>
      <c r="BV6744" s="177" t="s">
        <v>3002</v>
      </c>
      <c r="BW6744" s="177" t="s">
        <v>11912</v>
      </c>
    </row>
    <row r="6745" spans="51:75" x14ac:dyDescent="0.3">
      <c r="AY6745" s="226" t="e">
        <f>VLOOKUP(C6745,#REF!, 2,FALSE)</f>
        <v>#REF!</v>
      </c>
      <c r="BM6745" s="177" t="s">
        <v>11913</v>
      </c>
      <c r="BN6745" s="177" t="s">
        <v>780</v>
      </c>
      <c r="BO6745" s="177" t="s">
        <v>9537</v>
      </c>
      <c r="BU6745" s="177" t="s">
        <v>11913</v>
      </c>
      <c r="BV6745" s="177" t="s">
        <v>780</v>
      </c>
      <c r="BW6745" s="177" t="s">
        <v>9537</v>
      </c>
    </row>
    <row r="6746" spans="51:75" x14ac:dyDescent="0.3">
      <c r="AY6746" s="226" t="e">
        <f>VLOOKUP(C6746,#REF!, 2,FALSE)</f>
        <v>#REF!</v>
      </c>
      <c r="BM6746" s="177" t="s">
        <v>11914</v>
      </c>
      <c r="BN6746" s="177" t="s">
        <v>3002</v>
      </c>
      <c r="BO6746" s="177" t="s">
        <v>11915</v>
      </c>
      <c r="BU6746" s="177" t="s">
        <v>11914</v>
      </c>
      <c r="BV6746" s="177" t="s">
        <v>3002</v>
      </c>
      <c r="BW6746" s="177" t="s">
        <v>11915</v>
      </c>
    </row>
    <row r="6747" spans="51:75" x14ac:dyDescent="0.3">
      <c r="AY6747" s="226" t="e">
        <f>VLOOKUP(C6747,#REF!, 2,FALSE)</f>
        <v>#REF!</v>
      </c>
      <c r="BM6747" s="177" t="s">
        <v>11916</v>
      </c>
      <c r="BN6747" s="177" t="s">
        <v>771</v>
      </c>
      <c r="BO6747" s="177" t="s">
        <v>2983</v>
      </c>
      <c r="BU6747" s="177" t="s">
        <v>11916</v>
      </c>
      <c r="BV6747" s="177" t="s">
        <v>771</v>
      </c>
      <c r="BW6747" s="177" t="s">
        <v>2983</v>
      </c>
    </row>
    <row r="6748" spans="51:75" x14ac:dyDescent="0.3">
      <c r="AY6748" s="226" t="e">
        <f>VLOOKUP(C6748,#REF!, 2,FALSE)</f>
        <v>#REF!</v>
      </c>
      <c r="BM6748" s="177" t="s">
        <v>11917</v>
      </c>
      <c r="BN6748" s="177" t="s">
        <v>926</v>
      </c>
      <c r="BO6748" s="177" t="s">
        <v>2983</v>
      </c>
      <c r="BU6748" s="177" t="s">
        <v>11917</v>
      </c>
      <c r="BV6748" s="177" t="s">
        <v>926</v>
      </c>
      <c r="BW6748" s="177" t="s">
        <v>2983</v>
      </c>
    </row>
    <row r="6749" spans="51:75" x14ac:dyDescent="0.3">
      <c r="AY6749" s="226" t="e">
        <f>VLOOKUP(C6749,#REF!, 2,FALSE)</f>
        <v>#REF!</v>
      </c>
      <c r="BM6749" s="177" t="s">
        <v>11918</v>
      </c>
      <c r="BN6749" s="177" t="s">
        <v>625</v>
      </c>
      <c r="BO6749" s="177" t="s">
        <v>11919</v>
      </c>
      <c r="BU6749" s="177" t="s">
        <v>11918</v>
      </c>
      <c r="BV6749" s="177" t="s">
        <v>625</v>
      </c>
      <c r="BW6749" s="177" t="s">
        <v>11919</v>
      </c>
    </row>
    <row r="6750" spans="51:75" x14ac:dyDescent="0.3">
      <c r="AY6750" s="226" t="e">
        <f>VLOOKUP(C6750,#REF!, 2,FALSE)</f>
        <v>#REF!</v>
      </c>
      <c r="BM6750" s="177" t="s">
        <v>11920</v>
      </c>
      <c r="BN6750" s="177" t="s">
        <v>616</v>
      </c>
      <c r="BO6750" s="177" t="s">
        <v>2983</v>
      </c>
      <c r="BU6750" s="177" t="s">
        <v>11920</v>
      </c>
      <c r="BV6750" s="177" t="s">
        <v>616</v>
      </c>
      <c r="BW6750" s="177" t="s">
        <v>2983</v>
      </c>
    </row>
    <row r="6751" spans="51:75" x14ac:dyDescent="0.3">
      <c r="AY6751" s="226" t="e">
        <f>VLOOKUP(C6751,#REF!, 2,FALSE)</f>
        <v>#REF!</v>
      </c>
      <c r="BM6751" s="177" t="s">
        <v>2087</v>
      </c>
      <c r="BN6751" s="177" t="s">
        <v>636</v>
      </c>
      <c r="BO6751" s="177" t="s">
        <v>2983</v>
      </c>
      <c r="BU6751" s="177" t="s">
        <v>2087</v>
      </c>
      <c r="BV6751" s="177" t="s">
        <v>636</v>
      </c>
      <c r="BW6751" s="177" t="s">
        <v>2983</v>
      </c>
    </row>
    <row r="6752" spans="51:75" x14ac:dyDescent="0.3">
      <c r="AY6752" s="226" t="e">
        <f>VLOOKUP(C6752,#REF!, 2,FALSE)</f>
        <v>#REF!</v>
      </c>
      <c r="BM6752" s="177" t="s">
        <v>11922</v>
      </c>
      <c r="BN6752" s="177" t="s">
        <v>1519</v>
      </c>
      <c r="BO6752" s="177" t="s">
        <v>2983</v>
      </c>
      <c r="BU6752" s="177" t="s">
        <v>11922</v>
      </c>
      <c r="BV6752" s="177" t="s">
        <v>1519</v>
      </c>
      <c r="BW6752" s="177" t="s">
        <v>2983</v>
      </c>
    </row>
    <row r="6753" spans="51:75" x14ac:dyDescent="0.3">
      <c r="AY6753" s="226" t="e">
        <f>VLOOKUP(C6753,#REF!, 2,FALSE)</f>
        <v>#REF!</v>
      </c>
      <c r="BM6753" s="177" t="s">
        <v>11923</v>
      </c>
      <c r="BN6753" s="177" t="s">
        <v>1003</v>
      </c>
      <c r="BO6753" s="177" t="s">
        <v>2983</v>
      </c>
      <c r="BU6753" s="177" t="s">
        <v>11923</v>
      </c>
      <c r="BV6753" s="177" t="s">
        <v>1003</v>
      </c>
      <c r="BW6753" s="177" t="s">
        <v>2983</v>
      </c>
    </row>
    <row r="6754" spans="51:75" x14ac:dyDescent="0.3">
      <c r="AY6754" s="226" t="e">
        <f>VLOOKUP(C6754,#REF!, 2,FALSE)</f>
        <v>#REF!</v>
      </c>
      <c r="BM6754" s="177" t="s">
        <v>11925</v>
      </c>
      <c r="BN6754" s="177" t="s">
        <v>1519</v>
      </c>
      <c r="BO6754" s="177" t="s">
        <v>11926</v>
      </c>
      <c r="BU6754" s="177" t="s">
        <v>11925</v>
      </c>
      <c r="BV6754" s="177" t="s">
        <v>1519</v>
      </c>
      <c r="BW6754" s="177" t="s">
        <v>11926</v>
      </c>
    </row>
    <row r="6755" spans="51:75" x14ac:dyDescent="0.3">
      <c r="AY6755" s="226" t="e">
        <f>VLOOKUP(C6755,#REF!, 2,FALSE)</f>
        <v>#REF!</v>
      </c>
      <c r="BM6755" s="177" t="s">
        <v>11927</v>
      </c>
      <c r="BN6755" s="177" t="s">
        <v>1003</v>
      </c>
      <c r="BO6755" s="177" t="s">
        <v>11926</v>
      </c>
      <c r="BU6755" s="177" t="s">
        <v>11927</v>
      </c>
      <c r="BV6755" s="177" t="s">
        <v>1003</v>
      </c>
      <c r="BW6755" s="177" t="s">
        <v>11926</v>
      </c>
    </row>
    <row r="6756" spans="51:75" x14ac:dyDescent="0.3">
      <c r="AY6756" s="226" t="e">
        <f>VLOOKUP(C6756,#REF!, 2,FALSE)</f>
        <v>#REF!</v>
      </c>
      <c r="BM6756" s="177" t="s">
        <v>11928</v>
      </c>
      <c r="BN6756" s="177" t="s">
        <v>1519</v>
      </c>
      <c r="BO6756" s="177" t="s">
        <v>10637</v>
      </c>
      <c r="BU6756" s="177" t="s">
        <v>11928</v>
      </c>
      <c r="BV6756" s="177" t="s">
        <v>1519</v>
      </c>
      <c r="BW6756" s="177" t="s">
        <v>10637</v>
      </c>
    </row>
    <row r="6757" spans="51:75" x14ac:dyDescent="0.3">
      <c r="AY6757" s="226" t="e">
        <f>VLOOKUP(C6757,#REF!, 2,FALSE)</f>
        <v>#REF!</v>
      </c>
      <c r="BM6757" s="177" t="s">
        <v>409</v>
      </c>
      <c r="BN6757" s="177" t="s">
        <v>1003</v>
      </c>
      <c r="BO6757" s="177" t="s">
        <v>2983</v>
      </c>
      <c r="BU6757" s="177" t="s">
        <v>409</v>
      </c>
      <c r="BV6757" s="177" t="s">
        <v>1003</v>
      </c>
      <c r="BW6757" s="177" t="s">
        <v>2983</v>
      </c>
    </row>
    <row r="6758" spans="51:75" x14ac:dyDescent="0.3">
      <c r="AY6758" s="226" t="e">
        <f>VLOOKUP(C6758,#REF!, 2,FALSE)</f>
        <v>#REF!</v>
      </c>
      <c r="BM6758" s="177" t="s">
        <v>11929</v>
      </c>
      <c r="BN6758" s="177" t="s">
        <v>1519</v>
      </c>
      <c r="BO6758" s="177" t="s">
        <v>11311</v>
      </c>
      <c r="BU6758" s="177" t="s">
        <v>11929</v>
      </c>
      <c r="BV6758" s="177" t="s">
        <v>1519</v>
      </c>
      <c r="BW6758" s="177" t="s">
        <v>11311</v>
      </c>
    </row>
    <row r="6759" spans="51:75" x14ac:dyDescent="0.3">
      <c r="AY6759" s="226" t="e">
        <f>VLOOKUP(C6759,#REF!, 2,FALSE)</f>
        <v>#REF!</v>
      </c>
      <c r="BM6759" s="177" t="s">
        <v>2088</v>
      </c>
      <c r="BN6759" s="177" t="s">
        <v>731</v>
      </c>
      <c r="BO6759" s="177" t="s">
        <v>2983</v>
      </c>
      <c r="BU6759" s="177" t="s">
        <v>2088</v>
      </c>
      <c r="BV6759" s="177" t="s">
        <v>731</v>
      </c>
      <c r="BW6759" s="177" t="s">
        <v>2983</v>
      </c>
    </row>
    <row r="6760" spans="51:75" x14ac:dyDescent="0.3">
      <c r="AY6760" s="226" t="e">
        <f>VLOOKUP(C6760,#REF!, 2,FALSE)</f>
        <v>#REF!</v>
      </c>
      <c r="BM6760" s="177" t="s">
        <v>11930</v>
      </c>
      <c r="BN6760" s="177" t="s">
        <v>11931</v>
      </c>
      <c r="BO6760" s="177" t="s">
        <v>7659</v>
      </c>
      <c r="BU6760" s="177" t="s">
        <v>11930</v>
      </c>
      <c r="BV6760" s="177" t="s">
        <v>11931</v>
      </c>
      <c r="BW6760" s="177" t="s">
        <v>7659</v>
      </c>
    </row>
    <row r="6761" spans="51:75" x14ac:dyDescent="0.3">
      <c r="AY6761" s="226" t="e">
        <f>VLOOKUP(C6761,#REF!, 2,FALSE)</f>
        <v>#REF!</v>
      </c>
      <c r="BM6761" s="177" t="s">
        <v>11932</v>
      </c>
      <c r="BN6761" s="177" t="s">
        <v>841</v>
      </c>
      <c r="BO6761" s="177" t="s">
        <v>2983</v>
      </c>
      <c r="BU6761" s="177" t="s">
        <v>11932</v>
      </c>
      <c r="BV6761" s="177" t="s">
        <v>841</v>
      </c>
      <c r="BW6761" s="177" t="s">
        <v>2983</v>
      </c>
    </row>
    <row r="6762" spans="51:75" x14ac:dyDescent="0.3">
      <c r="AY6762" s="226" t="e">
        <f>VLOOKUP(C6762,#REF!, 2,FALSE)</f>
        <v>#REF!</v>
      </c>
      <c r="BM6762" s="177" t="s">
        <v>437</v>
      </c>
      <c r="BN6762" s="177" t="s">
        <v>942</v>
      </c>
      <c r="BO6762" s="177" t="s">
        <v>2983</v>
      </c>
      <c r="BU6762" s="177" t="s">
        <v>437</v>
      </c>
      <c r="BV6762" s="177" t="s">
        <v>942</v>
      </c>
      <c r="BW6762" s="177" t="s">
        <v>2983</v>
      </c>
    </row>
    <row r="6763" spans="51:75" x14ac:dyDescent="0.3">
      <c r="AY6763" s="226" t="e">
        <f>VLOOKUP(C6763,#REF!, 2,FALSE)</f>
        <v>#REF!</v>
      </c>
      <c r="BM6763" s="177" t="s">
        <v>11933</v>
      </c>
      <c r="BN6763" s="177" t="s">
        <v>771</v>
      </c>
      <c r="BO6763" s="177" t="s">
        <v>11279</v>
      </c>
      <c r="BU6763" s="177" t="s">
        <v>11933</v>
      </c>
      <c r="BV6763" s="177" t="s">
        <v>771</v>
      </c>
      <c r="BW6763" s="177" t="s">
        <v>11279</v>
      </c>
    </row>
    <row r="6764" spans="51:75" x14ac:dyDescent="0.3">
      <c r="AY6764" s="226" t="e">
        <f>VLOOKUP(C6764,#REF!, 2,FALSE)</f>
        <v>#REF!</v>
      </c>
      <c r="BM6764" s="177" t="s">
        <v>2089</v>
      </c>
      <c r="BN6764" s="177" t="s">
        <v>658</v>
      </c>
      <c r="BO6764" s="177" t="s">
        <v>4911</v>
      </c>
      <c r="BU6764" s="177" t="s">
        <v>2089</v>
      </c>
      <c r="BV6764" s="177" t="s">
        <v>658</v>
      </c>
      <c r="BW6764" s="177" t="s">
        <v>4911</v>
      </c>
    </row>
    <row r="6765" spans="51:75" x14ac:dyDescent="0.3">
      <c r="AY6765" s="226" t="e">
        <f>VLOOKUP(C6765,#REF!, 2,FALSE)</f>
        <v>#REF!</v>
      </c>
      <c r="BM6765" s="177" t="s">
        <v>11934</v>
      </c>
      <c r="BN6765" s="177" t="s">
        <v>1421</v>
      </c>
      <c r="BO6765" s="177" t="s">
        <v>10480</v>
      </c>
      <c r="BU6765" s="177" t="s">
        <v>11934</v>
      </c>
      <c r="BV6765" s="177" t="s">
        <v>1421</v>
      </c>
      <c r="BW6765" s="177" t="s">
        <v>10480</v>
      </c>
    </row>
    <row r="6766" spans="51:75" x14ac:dyDescent="0.3">
      <c r="AY6766" s="226" t="e">
        <f>VLOOKUP(C6766,#REF!, 2,FALSE)</f>
        <v>#REF!</v>
      </c>
      <c r="BM6766" s="177" t="s">
        <v>11935</v>
      </c>
      <c r="BN6766" s="177" t="s">
        <v>1421</v>
      </c>
      <c r="BO6766" s="177" t="s">
        <v>8343</v>
      </c>
      <c r="BU6766" s="177" t="s">
        <v>11935</v>
      </c>
      <c r="BV6766" s="177" t="s">
        <v>1421</v>
      </c>
      <c r="BW6766" s="177" t="s">
        <v>8343</v>
      </c>
    </row>
    <row r="6767" spans="51:75" x14ac:dyDescent="0.3">
      <c r="AY6767" s="226" t="e">
        <f>VLOOKUP(C6767,#REF!, 2,FALSE)</f>
        <v>#REF!</v>
      </c>
      <c r="BM6767" s="177" t="s">
        <v>11936</v>
      </c>
      <c r="BN6767" s="177" t="s">
        <v>1421</v>
      </c>
      <c r="BO6767" s="177" t="s">
        <v>11937</v>
      </c>
      <c r="BU6767" s="177" t="s">
        <v>11936</v>
      </c>
      <c r="BV6767" s="177" t="s">
        <v>1421</v>
      </c>
      <c r="BW6767" s="177" t="s">
        <v>11937</v>
      </c>
    </row>
    <row r="6768" spans="51:75" x14ac:dyDescent="0.3">
      <c r="AY6768" s="226" t="e">
        <f>VLOOKUP(C6768,#REF!, 2,FALSE)</f>
        <v>#REF!</v>
      </c>
      <c r="BM6768" s="177" t="s">
        <v>11938</v>
      </c>
      <c r="BN6768" s="177" t="s">
        <v>1445</v>
      </c>
      <c r="BO6768" s="177" t="s">
        <v>2983</v>
      </c>
      <c r="BU6768" s="177" t="s">
        <v>11938</v>
      </c>
      <c r="BV6768" s="177" t="s">
        <v>1445</v>
      </c>
      <c r="BW6768" s="177" t="s">
        <v>2983</v>
      </c>
    </row>
    <row r="6769" spans="51:75" x14ac:dyDescent="0.3">
      <c r="AY6769" s="226" t="e">
        <f>VLOOKUP(C6769,#REF!, 2,FALSE)</f>
        <v>#REF!</v>
      </c>
      <c r="BM6769" s="177" t="s">
        <v>11939</v>
      </c>
      <c r="BN6769" s="177" t="s">
        <v>1691</v>
      </c>
      <c r="BO6769" s="177" t="s">
        <v>2871</v>
      </c>
      <c r="BU6769" s="177" t="s">
        <v>11939</v>
      </c>
      <c r="BV6769" s="177" t="s">
        <v>1691</v>
      </c>
      <c r="BW6769" s="177" t="s">
        <v>2871</v>
      </c>
    </row>
    <row r="6770" spans="51:75" x14ac:dyDescent="0.3">
      <c r="AY6770" s="226" t="e">
        <f>VLOOKUP(C6770,#REF!, 2,FALSE)</f>
        <v>#REF!</v>
      </c>
      <c r="BM6770" s="177" t="s">
        <v>11940</v>
      </c>
      <c r="BN6770" s="177" t="s">
        <v>1421</v>
      </c>
      <c r="BO6770" s="177" t="s">
        <v>2983</v>
      </c>
      <c r="BU6770" s="177" t="s">
        <v>11940</v>
      </c>
      <c r="BV6770" s="177" t="s">
        <v>1421</v>
      </c>
      <c r="BW6770" s="177" t="s">
        <v>2983</v>
      </c>
    </row>
    <row r="6771" spans="51:75" x14ac:dyDescent="0.3">
      <c r="AY6771" s="226" t="e">
        <f>VLOOKUP(C6771,#REF!, 2,FALSE)</f>
        <v>#REF!</v>
      </c>
      <c r="BM6771" s="177" t="s">
        <v>11941</v>
      </c>
      <c r="BN6771" s="177" t="s">
        <v>2139</v>
      </c>
      <c r="BO6771" s="177" t="s">
        <v>2983</v>
      </c>
      <c r="BU6771" s="177" t="s">
        <v>11941</v>
      </c>
      <c r="BV6771" s="177" t="s">
        <v>2139</v>
      </c>
      <c r="BW6771" s="177" t="s">
        <v>2983</v>
      </c>
    </row>
    <row r="6772" spans="51:75" x14ac:dyDescent="0.3">
      <c r="AY6772" s="226" t="e">
        <f>VLOOKUP(C6772,#REF!, 2,FALSE)</f>
        <v>#REF!</v>
      </c>
      <c r="BM6772" s="177" t="s">
        <v>11944</v>
      </c>
      <c r="BN6772" s="177" t="s">
        <v>2139</v>
      </c>
      <c r="BO6772" s="177" t="s">
        <v>2983</v>
      </c>
      <c r="BU6772" s="177" t="s">
        <v>11944</v>
      </c>
      <c r="BV6772" s="177" t="s">
        <v>2139</v>
      </c>
      <c r="BW6772" s="177" t="s">
        <v>2983</v>
      </c>
    </row>
    <row r="6773" spans="51:75" x14ac:dyDescent="0.3">
      <c r="AY6773" s="226" t="e">
        <f>VLOOKUP(C6773,#REF!, 2,FALSE)</f>
        <v>#REF!</v>
      </c>
      <c r="BM6773" s="177" t="s">
        <v>11945</v>
      </c>
      <c r="BN6773" s="177" t="s">
        <v>1445</v>
      </c>
      <c r="BO6773" s="177" t="s">
        <v>11946</v>
      </c>
      <c r="BU6773" s="177" t="s">
        <v>11945</v>
      </c>
      <c r="BV6773" s="177" t="s">
        <v>1445</v>
      </c>
      <c r="BW6773" s="177" t="s">
        <v>11946</v>
      </c>
    </row>
    <row r="6774" spans="51:75" x14ac:dyDescent="0.3">
      <c r="AY6774" s="226" t="e">
        <f>VLOOKUP(C6774,#REF!, 2,FALSE)</f>
        <v>#REF!</v>
      </c>
      <c r="BM6774" s="177" t="s">
        <v>11947</v>
      </c>
      <c r="BN6774" s="177" t="s">
        <v>1445</v>
      </c>
      <c r="BO6774" s="177" t="s">
        <v>11946</v>
      </c>
      <c r="BU6774" s="177" t="s">
        <v>11947</v>
      </c>
      <c r="BV6774" s="177" t="s">
        <v>1445</v>
      </c>
      <c r="BW6774" s="177" t="s">
        <v>11946</v>
      </c>
    </row>
    <row r="6775" spans="51:75" x14ac:dyDescent="0.3">
      <c r="AY6775" s="226" t="e">
        <f>VLOOKUP(C6775,#REF!, 2,FALSE)</f>
        <v>#REF!</v>
      </c>
      <c r="BM6775" s="177" t="s">
        <v>11948</v>
      </c>
      <c r="BN6775" s="177" t="s">
        <v>942</v>
      </c>
      <c r="BO6775" s="177" t="s">
        <v>1833</v>
      </c>
      <c r="BU6775" s="177" t="s">
        <v>11948</v>
      </c>
      <c r="BV6775" s="177" t="s">
        <v>942</v>
      </c>
      <c r="BW6775" s="177" t="s">
        <v>1833</v>
      </c>
    </row>
    <row r="6776" spans="51:75" x14ac:dyDescent="0.3">
      <c r="AY6776" s="226" t="e">
        <f>VLOOKUP(C6776,#REF!, 2,FALSE)</f>
        <v>#REF!</v>
      </c>
      <c r="BM6776" s="177" t="s">
        <v>11949</v>
      </c>
      <c r="BN6776" s="177" t="s">
        <v>663</v>
      </c>
      <c r="BO6776" s="177" t="s">
        <v>2983</v>
      </c>
      <c r="BU6776" s="177" t="s">
        <v>11949</v>
      </c>
      <c r="BV6776" s="177" t="s">
        <v>663</v>
      </c>
      <c r="BW6776" s="177" t="s">
        <v>2983</v>
      </c>
    </row>
    <row r="6777" spans="51:75" x14ac:dyDescent="0.3">
      <c r="AY6777" s="226" t="e">
        <f>VLOOKUP(C6777,#REF!, 2,FALSE)</f>
        <v>#REF!</v>
      </c>
      <c r="BM6777" s="177" t="s">
        <v>11950</v>
      </c>
      <c r="BN6777" s="177" t="s">
        <v>3005</v>
      </c>
      <c r="BO6777" s="177" t="s">
        <v>2983</v>
      </c>
      <c r="BU6777" s="177" t="s">
        <v>11950</v>
      </c>
      <c r="BV6777" s="177" t="s">
        <v>3005</v>
      </c>
      <c r="BW6777" s="177" t="s">
        <v>2983</v>
      </c>
    </row>
    <row r="6778" spans="51:75" x14ac:dyDescent="0.3">
      <c r="AY6778" s="226" t="e">
        <f>VLOOKUP(C6778,#REF!, 2,FALSE)</f>
        <v>#REF!</v>
      </c>
      <c r="BM6778" s="177" t="s">
        <v>11951</v>
      </c>
      <c r="BN6778" s="177" t="s">
        <v>3005</v>
      </c>
      <c r="BO6778" s="177" t="s">
        <v>2983</v>
      </c>
      <c r="BU6778" s="177" t="s">
        <v>11951</v>
      </c>
      <c r="BV6778" s="177" t="s">
        <v>3005</v>
      </c>
      <c r="BW6778" s="177" t="s">
        <v>2983</v>
      </c>
    </row>
    <row r="6779" spans="51:75" x14ac:dyDescent="0.3">
      <c r="AY6779" s="226" t="e">
        <f>VLOOKUP(C6779,#REF!, 2,FALSE)</f>
        <v>#REF!</v>
      </c>
      <c r="BM6779" s="177" t="s">
        <v>11952</v>
      </c>
      <c r="BN6779" s="177" t="s">
        <v>3002</v>
      </c>
      <c r="BO6779" s="177" t="s">
        <v>5203</v>
      </c>
      <c r="BU6779" s="177" t="s">
        <v>11952</v>
      </c>
      <c r="BV6779" s="177" t="s">
        <v>3002</v>
      </c>
      <c r="BW6779" s="177" t="s">
        <v>5203</v>
      </c>
    </row>
    <row r="6780" spans="51:75" x14ac:dyDescent="0.3">
      <c r="AY6780" s="226" t="e">
        <f>VLOOKUP(C6780,#REF!, 2,FALSE)</f>
        <v>#REF!</v>
      </c>
      <c r="BM6780" s="177" t="s">
        <v>11953</v>
      </c>
      <c r="BN6780" s="177" t="s">
        <v>3005</v>
      </c>
      <c r="BO6780" s="177" t="s">
        <v>2983</v>
      </c>
      <c r="BU6780" s="177" t="s">
        <v>11953</v>
      </c>
      <c r="BV6780" s="177" t="s">
        <v>3005</v>
      </c>
      <c r="BW6780" s="177" t="s">
        <v>2983</v>
      </c>
    </row>
    <row r="6781" spans="51:75" x14ac:dyDescent="0.3">
      <c r="AY6781" s="226" t="e">
        <f>VLOOKUP(C6781,#REF!, 2,FALSE)</f>
        <v>#REF!</v>
      </c>
      <c r="BM6781" s="177" t="s">
        <v>2101</v>
      </c>
      <c r="BN6781" s="177" t="s">
        <v>849</v>
      </c>
      <c r="BO6781" s="177" t="s">
        <v>2983</v>
      </c>
      <c r="BU6781" s="177" t="s">
        <v>2101</v>
      </c>
      <c r="BV6781" s="177" t="s">
        <v>849</v>
      </c>
      <c r="BW6781" s="177" t="s">
        <v>2983</v>
      </c>
    </row>
    <row r="6782" spans="51:75" x14ac:dyDescent="0.3">
      <c r="AY6782" s="226" t="e">
        <f>VLOOKUP(C6782,#REF!, 2,FALSE)</f>
        <v>#REF!</v>
      </c>
      <c r="BM6782" s="177" t="s">
        <v>11954</v>
      </c>
      <c r="BN6782" s="177" t="s">
        <v>16979</v>
      </c>
      <c r="BO6782" s="177" t="s">
        <v>11955</v>
      </c>
      <c r="BU6782" s="177" t="s">
        <v>11954</v>
      </c>
      <c r="BV6782" s="177" t="s">
        <v>16979</v>
      </c>
      <c r="BW6782" s="177" t="s">
        <v>11955</v>
      </c>
    </row>
    <row r="6783" spans="51:75" x14ac:dyDescent="0.3">
      <c r="AY6783" s="226" t="e">
        <f>VLOOKUP(C6783,#REF!, 2,FALSE)</f>
        <v>#REF!</v>
      </c>
      <c r="BM6783" s="177" t="s">
        <v>438</v>
      </c>
      <c r="BN6783" s="177" t="s">
        <v>662</v>
      </c>
      <c r="BO6783" s="177" t="s">
        <v>4745</v>
      </c>
      <c r="BU6783" s="177" t="s">
        <v>438</v>
      </c>
      <c r="BV6783" s="177" t="s">
        <v>662</v>
      </c>
      <c r="BW6783" s="177" t="s">
        <v>4745</v>
      </c>
    </row>
    <row r="6784" spans="51:75" x14ac:dyDescent="0.3">
      <c r="AY6784" s="226" t="e">
        <f>VLOOKUP(C6784,#REF!, 2,FALSE)</f>
        <v>#REF!</v>
      </c>
      <c r="BM6784" s="177" t="s">
        <v>11957</v>
      </c>
      <c r="BN6784" s="177" t="s">
        <v>613</v>
      </c>
      <c r="BO6784" s="177" t="s">
        <v>6305</v>
      </c>
      <c r="BU6784" s="177" t="s">
        <v>11957</v>
      </c>
      <c r="BV6784" s="177" t="s">
        <v>613</v>
      </c>
      <c r="BW6784" s="177" t="s">
        <v>6305</v>
      </c>
    </row>
    <row r="6785" spans="51:75" x14ac:dyDescent="0.3">
      <c r="AY6785" s="226" t="e">
        <f>VLOOKUP(C6785,#REF!, 2,FALSE)</f>
        <v>#REF!</v>
      </c>
      <c r="BM6785" s="177" t="s">
        <v>11959</v>
      </c>
      <c r="BN6785" s="177" t="s">
        <v>662</v>
      </c>
      <c r="BO6785" s="177" t="s">
        <v>2302</v>
      </c>
      <c r="BU6785" s="177" t="s">
        <v>11959</v>
      </c>
      <c r="BV6785" s="177" t="s">
        <v>662</v>
      </c>
      <c r="BW6785" s="177" t="s">
        <v>2302</v>
      </c>
    </row>
    <row r="6786" spans="51:75" x14ac:dyDescent="0.3">
      <c r="AY6786" s="226" t="e">
        <f>VLOOKUP(C6786,#REF!, 2,FALSE)</f>
        <v>#REF!</v>
      </c>
      <c r="BM6786" s="177" t="s">
        <v>2102</v>
      </c>
      <c r="BN6786" s="177" t="s">
        <v>639</v>
      </c>
      <c r="BO6786" s="177" t="s">
        <v>2825</v>
      </c>
      <c r="BU6786" s="177" t="s">
        <v>2102</v>
      </c>
      <c r="BV6786" s="177" t="s">
        <v>639</v>
      </c>
      <c r="BW6786" s="177" t="s">
        <v>2825</v>
      </c>
    </row>
    <row r="6787" spans="51:75" x14ac:dyDescent="0.3">
      <c r="AY6787" s="226" t="e">
        <f>VLOOKUP(C6787,#REF!, 2,FALSE)</f>
        <v>#REF!</v>
      </c>
      <c r="BM6787" s="177" t="s">
        <v>11960</v>
      </c>
      <c r="BN6787" s="177" t="s">
        <v>662</v>
      </c>
      <c r="BO6787" s="177" t="s">
        <v>1284</v>
      </c>
      <c r="BU6787" s="177" t="s">
        <v>11960</v>
      </c>
      <c r="BV6787" s="177" t="s">
        <v>662</v>
      </c>
      <c r="BW6787" s="177" t="s">
        <v>1284</v>
      </c>
    </row>
    <row r="6788" spans="51:75" x14ac:dyDescent="0.3">
      <c r="AY6788" s="226" t="e">
        <f>VLOOKUP(C6788,#REF!, 2,FALSE)</f>
        <v>#REF!</v>
      </c>
      <c r="BM6788" s="177" t="s">
        <v>11961</v>
      </c>
      <c r="BN6788" s="177" t="s">
        <v>631</v>
      </c>
      <c r="BO6788" s="177" t="s">
        <v>2054</v>
      </c>
      <c r="BU6788" s="177" t="s">
        <v>11961</v>
      </c>
      <c r="BV6788" s="177" t="s">
        <v>631</v>
      </c>
      <c r="BW6788" s="177" t="s">
        <v>2054</v>
      </c>
    </row>
    <row r="6789" spans="51:75" x14ac:dyDescent="0.3">
      <c r="AY6789" s="226" t="e">
        <f>VLOOKUP(C6789,#REF!, 2,FALSE)</f>
        <v>#REF!</v>
      </c>
      <c r="BM6789" s="177" t="s">
        <v>11962</v>
      </c>
      <c r="BN6789" s="177" t="s">
        <v>631</v>
      </c>
      <c r="BO6789" s="177" t="s">
        <v>2296</v>
      </c>
      <c r="BU6789" s="177" t="s">
        <v>11962</v>
      </c>
      <c r="BV6789" s="177" t="s">
        <v>631</v>
      </c>
      <c r="BW6789" s="177" t="s">
        <v>2296</v>
      </c>
    </row>
    <row r="6790" spans="51:75" x14ac:dyDescent="0.3">
      <c r="AY6790" s="226" t="e">
        <f>VLOOKUP(C6790,#REF!, 2,FALSE)</f>
        <v>#REF!</v>
      </c>
      <c r="BM6790" s="177" t="s">
        <v>11963</v>
      </c>
      <c r="BN6790" s="177" t="s">
        <v>797</v>
      </c>
      <c r="BO6790" s="177" t="s">
        <v>2302</v>
      </c>
      <c r="BU6790" s="177" t="s">
        <v>11963</v>
      </c>
      <c r="BV6790" s="177" t="s">
        <v>797</v>
      </c>
      <c r="BW6790" s="177" t="s">
        <v>2302</v>
      </c>
    </row>
    <row r="6791" spans="51:75" x14ac:dyDescent="0.3">
      <c r="AY6791" s="226" t="e">
        <f>VLOOKUP(C6791,#REF!, 2,FALSE)</f>
        <v>#REF!</v>
      </c>
      <c r="BM6791" s="177" t="s">
        <v>11964</v>
      </c>
      <c r="BN6791" s="177" t="s">
        <v>631</v>
      </c>
      <c r="BO6791" s="177" t="s">
        <v>11311</v>
      </c>
      <c r="BU6791" s="177" t="s">
        <v>11964</v>
      </c>
      <c r="BV6791" s="177" t="s">
        <v>631</v>
      </c>
      <c r="BW6791" s="177" t="s">
        <v>11311</v>
      </c>
    </row>
    <row r="6792" spans="51:75" x14ac:dyDescent="0.3">
      <c r="AY6792" s="226" t="e">
        <f>VLOOKUP(C6792,#REF!, 2,FALSE)</f>
        <v>#REF!</v>
      </c>
      <c r="BM6792" s="177" t="s">
        <v>11965</v>
      </c>
      <c r="BN6792" s="177" t="s">
        <v>613</v>
      </c>
      <c r="BO6792" s="177" t="s">
        <v>8206</v>
      </c>
      <c r="BU6792" s="177" t="s">
        <v>11965</v>
      </c>
      <c r="BV6792" s="177" t="s">
        <v>613</v>
      </c>
      <c r="BW6792" s="177" t="s">
        <v>8206</v>
      </c>
    </row>
    <row r="6793" spans="51:75" x14ac:dyDescent="0.3">
      <c r="AY6793" s="226" t="e">
        <f>VLOOKUP(C6793,#REF!, 2,FALSE)</f>
        <v>#REF!</v>
      </c>
      <c r="BM6793" s="177" t="s">
        <v>410</v>
      </c>
      <c r="BN6793" s="177" t="s">
        <v>613</v>
      </c>
      <c r="BO6793" s="177" t="s">
        <v>2983</v>
      </c>
      <c r="BU6793" s="177" t="s">
        <v>410</v>
      </c>
      <c r="BV6793" s="177" t="s">
        <v>613</v>
      </c>
      <c r="BW6793" s="177" t="s">
        <v>2983</v>
      </c>
    </row>
    <row r="6794" spans="51:75" x14ac:dyDescent="0.3">
      <c r="AY6794" s="226" t="e">
        <f>VLOOKUP(C6794,#REF!, 2,FALSE)</f>
        <v>#REF!</v>
      </c>
      <c r="BM6794" s="177" t="s">
        <v>11966</v>
      </c>
      <c r="BN6794" s="177" t="s">
        <v>613</v>
      </c>
      <c r="BO6794" s="177" t="s">
        <v>4481</v>
      </c>
      <c r="BU6794" s="177" t="s">
        <v>11966</v>
      </c>
      <c r="BV6794" s="177" t="s">
        <v>613</v>
      </c>
      <c r="BW6794" s="177" t="s">
        <v>4481</v>
      </c>
    </row>
    <row r="6795" spans="51:75" x14ac:dyDescent="0.3">
      <c r="AY6795" s="226" t="e">
        <f>VLOOKUP(C6795,#REF!, 2,FALSE)</f>
        <v>#REF!</v>
      </c>
      <c r="BM6795" s="177" t="s">
        <v>11967</v>
      </c>
      <c r="BN6795" s="177" t="s">
        <v>613</v>
      </c>
      <c r="BO6795" s="177" t="s">
        <v>1284</v>
      </c>
      <c r="BU6795" s="177" t="s">
        <v>11967</v>
      </c>
      <c r="BV6795" s="177" t="s">
        <v>613</v>
      </c>
      <c r="BW6795" s="177" t="s">
        <v>1284</v>
      </c>
    </row>
    <row r="6796" spans="51:75" x14ac:dyDescent="0.3">
      <c r="AY6796" s="226" t="e">
        <f>VLOOKUP(C6796,#REF!, 2,FALSE)</f>
        <v>#REF!</v>
      </c>
      <c r="BM6796" s="177" t="s">
        <v>11968</v>
      </c>
      <c r="BN6796" s="177" t="s">
        <v>639</v>
      </c>
      <c r="BO6796" s="177" t="s">
        <v>11969</v>
      </c>
      <c r="BU6796" s="177" t="s">
        <v>11968</v>
      </c>
      <c r="BV6796" s="177" t="s">
        <v>639</v>
      </c>
      <c r="BW6796" s="177" t="s">
        <v>11969</v>
      </c>
    </row>
    <row r="6797" spans="51:75" x14ac:dyDescent="0.3">
      <c r="AY6797" s="226" t="e">
        <f>VLOOKUP(C6797,#REF!, 2,FALSE)</f>
        <v>#REF!</v>
      </c>
      <c r="BM6797" s="177" t="s">
        <v>11970</v>
      </c>
      <c r="BN6797" s="177" t="s">
        <v>613</v>
      </c>
      <c r="BO6797" s="177" t="s">
        <v>2983</v>
      </c>
      <c r="BU6797" s="177" t="s">
        <v>11970</v>
      </c>
      <c r="BV6797" s="177" t="s">
        <v>613</v>
      </c>
      <c r="BW6797" s="177" t="s">
        <v>2983</v>
      </c>
    </row>
    <row r="6798" spans="51:75" x14ac:dyDescent="0.3">
      <c r="AY6798" s="226" t="e">
        <f>VLOOKUP(C6798,#REF!, 2,FALSE)</f>
        <v>#REF!</v>
      </c>
      <c r="BM6798" s="177" t="s">
        <v>11971</v>
      </c>
      <c r="BN6798" s="177" t="s">
        <v>613</v>
      </c>
      <c r="BO6798" s="177" t="s">
        <v>11301</v>
      </c>
      <c r="BU6798" s="177" t="s">
        <v>11971</v>
      </c>
      <c r="BV6798" s="177" t="s">
        <v>613</v>
      </c>
      <c r="BW6798" s="177" t="s">
        <v>11301</v>
      </c>
    </row>
    <row r="6799" spans="51:75" x14ac:dyDescent="0.3">
      <c r="AY6799" s="226" t="e">
        <f>VLOOKUP(C6799,#REF!, 2,FALSE)</f>
        <v>#REF!</v>
      </c>
      <c r="BM6799" s="177" t="s">
        <v>11972</v>
      </c>
      <c r="BN6799" s="177" t="s">
        <v>3087</v>
      </c>
      <c r="BO6799" s="177" t="s">
        <v>11801</v>
      </c>
      <c r="BU6799" s="177" t="s">
        <v>11972</v>
      </c>
      <c r="BV6799" s="177" t="s">
        <v>3087</v>
      </c>
      <c r="BW6799" s="177" t="s">
        <v>11801</v>
      </c>
    </row>
    <row r="6800" spans="51:75" x14ac:dyDescent="0.3">
      <c r="AY6800" s="226" t="e">
        <f>VLOOKUP(C6800,#REF!, 2,FALSE)</f>
        <v>#REF!</v>
      </c>
      <c r="BM6800" s="177" t="s">
        <v>11973</v>
      </c>
      <c r="BN6800" s="177" t="s">
        <v>780</v>
      </c>
      <c r="BO6800" s="177" t="s">
        <v>2983</v>
      </c>
      <c r="BU6800" s="177" t="s">
        <v>11973</v>
      </c>
      <c r="BV6800" s="177" t="s">
        <v>780</v>
      </c>
      <c r="BW6800" s="177" t="s">
        <v>2983</v>
      </c>
    </row>
    <row r="6801" spans="51:75" x14ac:dyDescent="0.3">
      <c r="AY6801" s="226" t="e">
        <f>VLOOKUP(C6801,#REF!, 2,FALSE)</f>
        <v>#REF!</v>
      </c>
      <c r="BM6801" s="177" t="s">
        <v>11974</v>
      </c>
      <c r="BN6801" s="177" t="s">
        <v>663</v>
      </c>
      <c r="BO6801" s="177" t="s">
        <v>5918</v>
      </c>
      <c r="BU6801" s="177" t="s">
        <v>11974</v>
      </c>
      <c r="BV6801" s="177" t="s">
        <v>663</v>
      </c>
      <c r="BW6801" s="177" t="s">
        <v>5918</v>
      </c>
    </row>
    <row r="6802" spans="51:75" x14ac:dyDescent="0.3">
      <c r="AY6802" s="226" t="e">
        <f>VLOOKUP(C6802,#REF!, 2,FALSE)</f>
        <v>#REF!</v>
      </c>
      <c r="BM6802" s="177" t="s">
        <v>2103</v>
      </c>
      <c r="BN6802" s="177" t="s">
        <v>3005</v>
      </c>
      <c r="BO6802" s="177" t="s">
        <v>11976</v>
      </c>
      <c r="BU6802" s="177" t="s">
        <v>2103</v>
      </c>
      <c r="BV6802" s="177" t="s">
        <v>3005</v>
      </c>
      <c r="BW6802" s="177" t="s">
        <v>11976</v>
      </c>
    </row>
    <row r="6803" spans="51:75" x14ac:dyDescent="0.3">
      <c r="AY6803" s="226" t="e">
        <f>VLOOKUP(C6803,#REF!, 2,FALSE)</f>
        <v>#REF!</v>
      </c>
      <c r="BM6803" s="177" t="s">
        <v>11977</v>
      </c>
      <c r="BN6803" s="177" t="s">
        <v>719</v>
      </c>
      <c r="BO6803" s="177" t="s">
        <v>2983</v>
      </c>
      <c r="BU6803" s="177" t="s">
        <v>11977</v>
      </c>
      <c r="BV6803" s="177" t="s">
        <v>719</v>
      </c>
      <c r="BW6803" s="177" t="s">
        <v>2983</v>
      </c>
    </row>
    <row r="6804" spans="51:75" x14ac:dyDescent="0.3">
      <c r="AY6804" s="226" t="e">
        <f>VLOOKUP(C6804,#REF!, 2,FALSE)</f>
        <v>#REF!</v>
      </c>
      <c r="BM6804" s="177" t="s">
        <v>2104</v>
      </c>
      <c r="BN6804" s="177" t="s">
        <v>2979</v>
      </c>
      <c r="BO6804" s="177" t="s">
        <v>8768</v>
      </c>
      <c r="BU6804" s="177" t="s">
        <v>2104</v>
      </c>
      <c r="BV6804" s="177" t="s">
        <v>2979</v>
      </c>
      <c r="BW6804" s="177" t="s">
        <v>8768</v>
      </c>
    </row>
    <row r="6805" spans="51:75" x14ac:dyDescent="0.3">
      <c r="AY6805" s="226" t="e">
        <f>VLOOKUP(C6805,#REF!, 2,FALSE)</f>
        <v>#REF!</v>
      </c>
      <c r="BM6805" s="177" t="s">
        <v>11978</v>
      </c>
      <c r="BN6805" s="177" t="s">
        <v>3005</v>
      </c>
      <c r="BO6805" s="177" t="s">
        <v>11979</v>
      </c>
      <c r="BU6805" s="177" t="s">
        <v>11978</v>
      </c>
      <c r="BV6805" s="177" t="s">
        <v>3005</v>
      </c>
      <c r="BW6805" s="177" t="s">
        <v>11979</v>
      </c>
    </row>
    <row r="6806" spans="51:75" x14ac:dyDescent="0.3">
      <c r="AY6806" s="226" t="e">
        <f>VLOOKUP(C6806,#REF!, 2,FALSE)</f>
        <v>#REF!</v>
      </c>
      <c r="BM6806" s="177" t="s">
        <v>11980</v>
      </c>
      <c r="BN6806" s="177" t="s">
        <v>1139</v>
      </c>
      <c r="BO6806" s="177" t="s">
        <v>2645</v>
      </c>
      <c r="BU6806" s="177" t="s">
        <v>11980</v>
      </c>
      <c r="BV6806" s="177" t="s">
        <v>1139</v>
      </c>
      <c r="BW6806" s="177" t="s">
        <v>2645</v>
      </c>
    </row>
    <row r="6807" spans="51:75" x14ac:dyDescent="0.3">
      <c r="AY6807" s="226" t="e">
        <f>VLOOKUP(C6807,#REF!, 2,FALSE)</f>
        <v>#REF!</v>
      </c>
      <c r="BM6807" s="177" t="s">
        <v>11981</v>
      </c>
      <c r="BN6807" s="177" t="s">
        <v>1139</v>
      </c>
      <c r="BO6807" s="177" t="s">
        <v>921</v>
      </c>
      <c r="BU6807" s="177" t="s">
        <v>11981</v>
      </c>
      <c r="BV6807" s="177" t="s">
        <v>1139</v>
      </c>
      <c r="BW6807" s="177" t="s">
        <v>921</v>
      </c>
    </row>
    <row r="6808" spans="51:75" x14ac:dyDescent="0.3">
      <c r="AY6808" s="226" t="e">
        <f>VLOOKUP(C6808,#REF!, 2,FALSE)</f>
        <v>#REF!</v>
      </c>
      <c r="BM6808" s="177" t="s">
        <v>2105</v>
      </c>
      <c r="BN6808" s="177" t="s">
        <v>1139</v>
      </c>
      <c r="BO6808" s="177" t="s">
        <v>4475</v>
      </c>
      <c r="BU6808" s="177" t="s">
        <v>2105</v>
      </c>
      <c r="BV6808" s="177" t="s">
        <v>1139</v>
      </c>
      <c r="BW6808" s="177" t="s">
        <v>4475</v>
      </c>
    </row>
    <row r="6809" spans="51:75" x14ac:dyDescent="0.3">
      <c r="AY6809" s="226" t="e">
        <f>VLOOKUP(C6809,#REF!, 2,FALSE)</f>
        <v>#REF!</v>
      </c>
      <c r="BM6809" s="177" t="s">
        <v>11982</v>
      </c>
      <c r="BN6809" s="177" t="s">
        <v>1269</v>
      </c>
      <c r="BO6809" s="177" t="s">
        <v>3036</v>
      </c>
      <c r="BU6809" s="177" t="s">
        <v>11982</v>
      </c>
      <c r="BV6809" s="177" t="s">
        <v>1269</v>
      </c>
      <c r="BW6809" s="177" t="s">
        <v>3036</v>
      </c>
    </row>
    <row r="6810" spans="51:75" x14ac:dyDescent="0.3">
      <c r="AY6810" s="226" t="e">
        <f>VLOOKUP(C6810,#REF!, 2,FALSE)</f>
        <v>#REF!</v>
      </c>
      <c r="BM6810" s="177" t="s">
        <v>11983</v>
      </c>
      <c r="BN6810" s="177" t="s">
        <v>663</v>
      </c>
      <c r="BO6810" s="177" t="s">
        <v>2983</v>
      </c>
      <c r="BU6810" s="177" t="s">
        <v>11983</v>
      </c>
      <c r="BV6810" s="177" t="s">
        <v>663</v>
      </c>
      <c r="BW6810" s="177" t="s">
        <v>2983</v>
      </c>
    </row>
    <row r="6811" spans="51:75" x14ac:dyDescent="0.3">
      <c r="AY6811" s="226" t="e">
        <f>VLOOKUP(C6811,#REF!, 2,FALSE)</f>
        <v>#REF!</v>
      </c>
      <c r="BM6811" s="177" t="s">
        <v>11984</v>
      </c>
      <c r="BN6811" s="177" t="s">
        <v>661</v>
      </c>
      <c r="BO6811" s="177" t="s">
        <v>8772</v>
      </c>
      <c r="BU6811" s="177" t="s">
        <v>11984</v>
      </c>
      <c r="BV6811" s="177" t="s">
        <v>661</v>
      </c>
      <c r="BW6811" s="177" t="s">
        <v>8772</v>
      </c>
    </row>
    <row r="6812" spans="51:75" x14ac:dyDescent="0.3">
      <c r="AY6812" s="226" t="e">
        <f>VLOOKUP(C6812,#REF!, 2,FALSE)</f>
        <v>#REF!</v>
      </c>
      <c r="BM6812" s="177" t="s">
        <v>11986</v>
      </c>
      <c r="BN6812" s="177" t="s">
        <v>703</v>
      </c>
      <c r="BO6812" s="177" t="s">
        <v>11987</v>
      </c>
      <c r="BU6812" s="177" t="s">
        <v>11986</v>
      </c>
      <c r="BV6812" s="177" t="s">
        <v>703</v>
      </c>
      <c r="BW6812" s="177" t="s">
        <v>11987</v>
      </c>
    </row>
    <row r="6813" spans="51:75" x14ac:dyDescent="0.3">
      <c r="AY6813" s="226" t="e">
        <f>VLOOKUP(C6813,#REF!, 2,FALSE)</f>
        <v>#REF!</v>
      </c>
      <c r="BM6813" s="177" t="s">
        <v>11988</v>
      </c>
      <c r="BN6813" s="177" t="s">
        <v>16979</v>
      </c>
      <c r="BO6813" s="177" t="s">
        <v>9074</v>
      </c>
      <c r="BU6813" s="177" t="s">
        <v>11988</v>
      </c>
      <c r="BV6813" s="177" t="s">
        <v>16979</v>
      </c>
      <c r="BW6813" s="177" t="s">
        <v>9074</v>
      </c>
    </row>
    <row r="6814" spans="51:75" x14ac:dyDescent="0.3">
      <c r="AY6814" s="226" t="e">
        <f>VLOOKUP(C6814,#REF!, 2,FALSE)</f>
        <v>#REF!</v>
      </c>
      <c r="BM6814" s="177" t="s">
        <v>2106</v>
      </c>
      <c r="BN6814" s="177" t="s">
        <v>942</v>
      </c>
      <c r="BO6814" s="177" t="s">
        <v>2357</v>
      </c>
      <c r="BU6814" s="177" t="s">
        <v>2106</v>
      </c>
      <c r="BV6814" s="177" t="s">
        <v>942</v>
      </c>
      <c r="BW6814" s="177" t="s">
        <v>2357</v>
      </c>
    </row>
    <row r="6815" spans="51:75" x14ac:dyDescent="0.3">
      <c r="AY6815" s="226" t="e">
        <f>VLOOKUP(C6815,#REF!, 2,FALSE)</f>
        <v>#REF!</v>
      </c>
      <c r="BM6815" s="177" t="s">
        <v>11989</v>
      </c>
      <c r="BN6815" s="177" t="s">
        <v>1733</v>
      </c>
      <c r="BO6815" s="177" t="s">
        <v>9276</v>
      </c>
      <c r="BU6815" s="177" t="s">
        <v>11989</v>
      </c>
      <c r="BV6815" s="177" t="s">
        <v>1733</v>
      </c>
      <c r="BW6815" s="177" t="s">
        <v>9276</v>
      </c>
    </row>
    <row r="6816" spans="51:75" x14ac:dyDescent="0.3">
      <c r="AY6816" s="226" t="e">
        <f>VLOOKUP(C6816,#REF!, 2,FALSE)</f>
        <v>#REF!</v>
      </c>
      <c r="BM6816" s="177" t="s">
        <v>411</v>
      </c>
      <c r="BN6816" s="177" t="s">
        <v>731</v>
      </c>
      <c r="BO6816" s="177" t="s">
        <v>9964</v>
      </c>
      <c r="BU6816" s="177" t="s">
        <v>411</v>
      </c>
      <c r="BV6816" s="177" t="s">
        <v>731</v>
      </c>
      <c r="BW6816" s="177" t="s">
        <v>9964</v>
      </c>
    </row>
    <row r="6817" spans="51:75" x14ac:dyDescent="0.3">
      <c r="AY6817" s="226" t="e">
        <f>VLOOKUP(C6817,#REF!, 2,FALSE)</f>
        <v>#REF!</v>
      </c>
      <c r="BM6817" s="177" t="s">
        <v>11990</v>
      </c>
      <c r="BN6817" s="177" t="s">
        <v>810</v>
      </c>
      <c r="BO6817" s="177" t="s">
        <v>4503</v>
      </c>
      <c r="BU6817" s="177" t="s">
        <v>11990</v>
      </c>
      <c r="BV6817" s="177" t="s">
        <v>810</v>
      </c>
      <c r="BW6817" s="177" t="s">
        <v>4503</v>
      </c>
    </row>
    <row r="6818" spans="51:75" x14ac:dyDescent="0.3">
      <c r="AY6818" s="226" t="e">
        <f>VLOOKUP(C6818,#REF!, 2,FALSE)</f>
        <v>#REF!</v>
      </c>
      <c r="BM6818" s="177" t="s">
        <v>11991</v>
      </c>
      <c r="BN6818" s="177" t="s">
        <v>16979</v>
      </c>
      <c r="BO6818" s="177" t="s">
        <v>1964</v>
      </c>
      <c r="BU6818" s="177" t="s">
        <v>11991</v>
      </c>
      <c r="BV6818" s="177" t="s">
        <v>16979</v>
      </c>
      <c r="BW6818" s="177" t="s">
        <v>1964</v>
      </c>
    </row>
    <row r="6819" spans="51:75" x14ac:dyDescent="0.3">
      <c r="AY6819" s="226" t="e">
        <f>VLOOKUP(C6819,#REF!, 2,FALSE)</f>
        <v>#REF!</v>
      </c>
      <c r="BM6819" s="177" t="s">
        <v>11992</v>
      </c>
      <c r="BN6819" s="177" t="s">
        <v>862</v>
      </c>
      <c r="BO6819" s="177" t="s">
        <v>3279</v>
      </c>
      <c r="BU6819" s="177" t="s">
        <v>11992</v>
      </c>
      <c r="BV6819" s="177" t="s">
        <v>862</v>
      </c>
      <c r="BW6819" s="177" t="s">
        <v>3279</v>
      </c>
    </row>
    <row r="6820" spans="51:75" x14ac:dyDescent="0.3">
      <c r="AY6820" s="226" t="e">
        <f>VLOOKUP(C6820,#REF!, 2,FALSE)</f>
        <v>#REF!</v>
      </c>
      <c r="BM6820" s="177" t="s">
        <v>11993</v>
      </c>
      <c r="BN6820" s="177" t="s">
        <v>771</v>
      </c>
      <c r="BO6820" s="177" t="s">
        <v>11994</v>
      </c>
      <c r="BU6820" s="177" t="s">
        <v>11993</v>
      </c>
      <c r="BV6820" s="177" t="s">
        <v>771</v>
      </c>
      <c r="BW6820" s="177" t="s">
        <v>11994</v>
      </c>
    </row>
    <row r="6821" spans="51:75" x14ac:dyDescent="0.3">
      <c r="AY6821" s="226" t="e">
        <f>VLOOKUP(C6821,#REF!, 2,FALSE)</f>
        <v>#REF!</v>
      </c>
      <c r="BM6821" s="177" t="s">
        <v>11995</v>
      </c>
      <c r="BN6821" s="177" t="s">
        <v>799</v>
      </c>
      <c r="BO6821" s="177" t="s">
        <v>2188</v>
      </c>
      <c r="BU6821" s="177" t="s">
        <v>11995</v>
      </c>
      <c r="BV6821" s="177" t="s">
        <v>799</v>
      </c>
      <c r="BW6821" s="177" t="s">
        <v>2188</v>
      </c>
    </row>
    <row r="6822" spans="51:75" x14ac:dyDescent="0.3">
      <c r="AY6822" s="226" t="e">
        <f>VLOOKUP(C6822,#REF!, 2,FALSE)</f>
        <v>#REF!</v>
      </c>
      <c r="BM6822" s="177" t="s">
        <v>11996</v>
      </c>
      <c r="BN6822" s="177" t="s">
        <v>1269</v>
      </c>
      <c r="BO6822" s="177" t="s">
        <v>11997</v>
      </c>
      <c r="BU6822" s="177" t="s">
        <v>11996</v>
      </c>
      <c r="BV6822" s="177" t="s">
        <v>1269</v>
      </c>
      <c r="BW6822" s="177" t="s">
        <v>11997</v>
      </c>
    </row>
    <row r="6823" spans="51:75" x14ac:dyDescent="0.3">
      <c r="AY6823" s="226" t="e">
        <f>VLOOKUP(C6823,#REF!, 2,FALSE)</f>
        <v>#REF!</v>
      </c>
      <c r="BM6823" s="177" t="s">
        <v>11998</v>
      </c>
      <c r="BN6823" s="177" t="s">
        <v>2979</v>
      </c>
      <c r="BO6823" s="177" t="s">
        <v>5231</v>
      </c>
      <c r="BU6823" s="177" t="s">
        <v>11998</v>
      </c>
      <c r="BV6823" s="177" t="s">
        <v>2979</v>
      </c>
      <c r="BW6823" s="177" t="s">
        <v>5231</v>
      </c>
    </row>
    <row r="6824" spans="51:75" x14ac:dyDescent="0.3">
      <c r="AY6824" s="226" t="e">
        <f>VLOOKUP(C6824,#REF!, 2,FALSE)</f>
        <v>#REF!</v>
      </c>
      <c r="BM6824" s="177" t="s">
        <v>11999</v>
      </c>
      <c r="BN6824" s="177" t="s">
        <v>2979</v>
      </c>
      <c r="BO6824" s="177" t="s">
        <v>5140</v>
      </c>
      <c r="BU6824" s="177" t="s">
        <v>11999</v>
      </c>
      <c r="BV6824" s="177" t="s">
        <v>2979</v>
      </c>
      <c r="BW6824" s="177" t="s">
        <v>5140</v>
      </c>
    </row>
    <row r="6825" spans="51:75" x14ac:dyDescent="0.3">
      <c r="AY6825" s="226" t="e">
        <f>VLOOKUP(C6825,#REF!, 2,FALSE)</f>
        <v>#REF!</v>
      </c>
      <c r="BM6825" s="177" t="s">
        <v>12000</v>
      </c>
      <c r="BN6825" s="177" t="s">
        <v>715</v>
      </c>
      <c r="BO6825" s="177" t="s">
        <v>12001</v>
      </c>
      <c r="BU6825" s="177" t="s">
        <v>12000</v>
      </c>
      <c r="BV6825" s="177" t="s">
        <v>715</v>
      </c>
      <c r="BW6825" s="177" t="s">
        <v>12001</v>
      </c>
    </row>
    <row r="6826" spans="51:75" x14ac:dyDescent="0.3">
      <c r="AY6826" s="226" t="e">
        <f>VLOOKUP(C6826,#REF!, 2,FALSE)</f>
        <v>#REF!</v>
      </c>
      <c r="BM6826" s="177" t="s">
        <v>12002</v>
      </c>
      <c r="BN6826" s="177" t="s">
        <v>736</v>
      </c>
      <c r="BO6826" s="177" t="s">
        <v>2983</v>
      </c>
      <c r="BU6826" s="177" t="s">
        <v>12002</v>
      </c>
      <c r="BV6826" s="177" t="s">
        <v>736</v>
      </c>
      <c r="BW6826" s="177" t="s">
        <v>2983</v>
      </c>
    </row>
    <row r="6827" spans="51:75" x14ac:dyDescent="0.3">
      <c r="AY6827" s="226" t="e">
        <f>VLOOKUP(C6827,#REF!, 2,FALSE)</f>
        <v>#REF!</v>
      </c>
      <c r="BM6827" s="177" t="s">
        <v>404</v>
      </c>
      <c r="BN6827" s="177" t="s">
        <v>2979</v>
      </c>
      <c r="BO6827" s="177" t="s">
        <v>1397</v>
      </c>
      <c r="BU6827" s="177" t="s">
        <v>404</v>
      </c>
      <c r="BV6827" s="177" t="s">
        <v>2979</v>
      </c>
      <c r="BW6827" s="177" t="s">
        <v>1397</v>
      </c>
    </row>
    <row r="6828" spans="51:75" x14ac:dyDescent="0.3">
      <c r="AY6828" s="226" t="e">
        <f>VLOOKUP(C6828,#REF!, 2,FALSE)</f>
        <v>#REF!</v>
      </c>
      <c r="BM6828" s="177" t="s">
        <v>12003</v>
      </c>
      <c r="BN6828" s="177" t="s">
        <v>912</v>
      </c>
      <c r="BO6828" s="177" t="s">
        <v>2983</v>
      </c>
      <c r="BU6828" s="177" t="s">
        <v>12003</v>
      </c>
      <c r="BV6828" s="177" t="s">
        <v>912</v>
      </c>
      <c r="BW6828" s="177" t="s">
        <v>2983</v>
      </c>
    </row>
    <row r="6829" spans="51:75" x14ac:dyDescent="0.3">
      <c r="AY6829" s="226" t="e">
        <f>VLOOKUP(C6829,#REF!, 2,FALSE)</f>
        <v>#REF!</v>
      </c>
      <c r="BM6829" s="177" t="s">
        <v>12004</v>
      </c>
      <c r="BN6829" s="177" t="s">
        <v>2979</v>
      </c>
      <c r="BO6829" s="177" t="s">
        <v>12005</v>
      </c>
      <c r="BU6829" s="177" t="s">
        <v>12004</v>
      </c>
      <c r="BV6829" s="177" t="s">
        <v>2979</v>
      </c>
      <c r="BW6829" s="177" t="s">
        <v>12005</v>
      </c>
    </row>
    <row r="6830" spans="51:75" x14ac:dyDescent="0.3">
      <c r="AY6830" s="226" t="e">
        <f>VLOOKUP(C6830,#REF!, 2,FALSE)</f>
        <v>#REF!</v>
      </c>
      <c r="BM6830" s="177" t="s">
        <v>12006</v>
      </c>
      <c r="BN6830" s="177" t="s">
        <v>661</v>
      </c>
      <c r="BO6830" s="177" t="s">
        <v>12007</v>
      </c>
      <c r="BU6830" s="177" t="s">
        <v>12006</v>
      </c>
      <c r="BV6830" s="177" t="s">
        <v>661</v>
      </c>
      <c r="BW6830" s="177" t="s">
        <v>12007</v>
      </c>
    </row>
    <row r="6831" spans="51:75" x14ac:dyDescent="0.3">
      <c r="AY6831" s="226" t="e">
        <f>VLOOKUP(C6831,#REF!, 2,FALSE)</f>
        <v>#REF!</v>
      </c>
      <c r="BM6831" s="177" t="s">
        <v>452</v>
      </c>
      <c r="BN6831" s="177" t="s">
        <v>3002</v>
      </c>
      <c r="BO6831" s="177" t="s">
        <v>3496</v>
      </c>
      <c r="BU6831" s="177" t="s">
        <v>452</v>
      </c>
      <c r="BV6831" s="177" t="s">
        <v>3002</v>
      </c>
      <c r="BW6831" s="177" t="s">
        <v>3496</v>
      </c>
    </row>
    <row r="6832" spans="51:75" x14ac:dyDescent="0.3">
      <c r="AY6832" s="226" t="e">
        <f>VLOOKUP(C6832,#REF!, 2,FALSE)</f>
        <v>#REF!</v>
      </c>
      <c r="BM6832" s="177" t="s">
        <v>12008</v>
      </c>
      <c r="BN6832" s="177" t="s">
        <v>994</v>
      </c>
      <c r="BO6832" s="177" t="s">
        <v>2983</v>
      </c>
      <c r="BU6832" s="177" t="s">
        <v>12008</v>
      </c>
      <c r="BV6832" s="177" t="s">
        <v>994</v>
      </c>
      <c r="BW6832" s="177" t="s">
        <v>2983</v>
      </c>
    </row>
    <row r="6833" spans="51:75" x14ac:dyDescent="0.3">
      <c r="AY6833" s="226" t="e">
        <f>VLOOKUP(C6833,#REF!, 2,FALSE)</f>
        <v>#REF!</v>
      </c>
      <c r="BM6833" s="177" t="s">
        <v>439</v>
      </c>
      <c r="BN6833" s="177" t="s">
        <v>661</v>
      </c>
      <c r="BO6833" s="177" t="s">
        <v>3724</v>
      </c>
      <c r="BU6833" s="177" t="s">
        <v>439</v>
      </c>
      <c r="BV6833" s="177" t="s">
        <v>661</v>
      </c>
      <c r="BW6833" s="177" t="s">
        <v>3724</v>
      </c>
    </row>
    <row r="6834" spans="51:75" x14ac:dyDescent="0.3">
      <c r="AY6834" s="226" t="e">
        <f>VLOOKUP(C6834,#REF!, 2,FALSE)</f>
        <v>#REF!</v>
      </c>
      <c r="BM6834" s="177" t="s">
        <v>12009</v>
      </c>
      <c r="BN6834" s="177" t="s">
        <v>787</v>
      </c>
      <c r="BO6834" s="177" t="s">
        <v>2983</v>
      </c>
      <c r="BU6834" s="177" t="s">
        <v>12009</v>
      </c>
      <c r="BV6834" s="177" t="s">
        <v>787</v>
      </c>
      <c r="BW6834" s="177" t="s">
        <v>2983</v>
      </c>
    </row>
    <row r="6835" spans="51:75" x14ac:dyDescent="0.3">
      <c r="AY6835" s="226" t="e">
        <f>VLOOKUP(C6835,#REF!, 2,FALSE)</f>
        <v>#REF!</v>
      </c>
      <c r="BM6835" s="177" t="s">
        <v>12010</v>
      </c>
      <c r="BN6835" s="177" t="s">
        <v>3199</v>
      </c>
      <c r="BO6835" s="177" t="s">
        <v>12011</v>
      </c>
      <c r="BU6835" s="177" t="s">
        <v>12010</v>
      </c>
      <c r="BV6835" s="177" t="s">
        <v>3199</v>
      </c>
      <c r="BW6835" s="177" t="s">
        <v>12011</v>
      </c>
    </row>
    <row r="6836" spans="51:75" x14ac:dyDescent="0.3">
      <c r="AY6836" s="226" t="e">
        <f>VLOOKUP(C6836,#REF!, 2,FALSE)</f>
        <v>#REF!</v>
      </c>
      <c r="BM6836" s="177" t="s">
        <v>12012</v>
      </c>
      <c r="BN6836" s="177" t="s">
        <v>2979</v>
      </c>
      <c r="BO6836" s="177" t="s">
        <v>8496</v>
      </c>
      <c r="BU6836" s="177" t="s">
        <v>12012</v>
      </c>
      <c r="BV6836" s="177" t="s">
        <v>2979</v>
      </c>
      <c r="BW6836" s="177" t="s">
        <v>8496</v>
      </c>
    </row>
    <row r="6837" spans="51:75" x14ac:dyDescent="0.3">
      <c r="AY6837" s="226" t="e">
        <f>VLOOKUP(C6837,#REF!, 2,FALSE)</f>
        <v>#REF!</v>
      </c>
      <c r="BM6837" s="177" t="s">
        <v>12013</v>
      </c>
      <c r="BN6837" s="177" t="s">
        <v>1269</v>
      </c>
      <c r="BO6837" s="177" t="s">
        <v>3920</v>
      </c>
      <c r="BU6837" s="177" t="s">
        <v>12013</v>
      </c>
      <c r="BV6837" s="177" t="s">
        <v>1269</v>
      </c>
      <c r="BW6837" s="177" t="s">
        <v>3920</v>
      </c>
    </row>
    <row r="6838" spans="51:75" x14ac:dyDescent="0.3">
      <c r="AY6838" s="226" t="e">
        <f>VLOOKUP(C6838,#REF!, 2,FALSE)</f>
        <v>#REF!</v>
      </c>
      <c r="BM6838" s="177" t="s">
        <v>12014</v>
      </c>
      <c r="BN6838" s="177" t="s">
        <v>1003</v>
      </c>
      <c r="BO6838" s="177" t="s">
        <v>2983</v>
      </c>
      <c r="BU6838" s="177" t="s">
        <v>12014</v>
      </c>
      <c r="BV6838" s="177" t="s">
        <v>1003</v>
      </c>
      <c r="BW6838" s="177" t="s">
        <v>2983</v>
      </c>
    </row>
    <row r="6839" spans="51:75" x14ac:dyDescent="0.3">
      <c r="AY6839" s="226" t="e">
        <f>VLOOKUP(C6839,#REF!, 2,FALSE)</f>
        <v>#REF!</v>
      </c>
      <c r="BM6839" s="177" t="s">
        <v>12015</v>
      </c>
      <c r="BN6839" s="177" t="s">
        <v>771</v>
      </c>
      <c r="BO6839" s="177" t="s">
        <v>8474</v>
      </c>
      <c r="BU6839" s="177" t="s">
        <v>12015</v>
      </c>
      <c r="BV6839" s="177" t="s">
        <v>771</v>
      </c>
      <c r="BW6839" s="177" t="s">
        <v>8474</v>
      </c>
    </row>
    <row r="6840" spans="51:75" x14ac:dyDescent="0.3">
      <c r="AY6840" s="226" t="e">
        <f>VLOOKUP(C6840,#REF!, 2,FALSE)</f>
        <v>#REF!</v>
      </c>
      <c r="BM6840" s="177" t="s">
        <v>12016</v>
      </c>
      <c r="BN6840" s="177" t="s">
        <v>1139</v>
      </c>
      <c r="BO6840" s="177" t="s">
        <v>3905</v>
      </c>
      <c r="BU6840" s="177" t="s">
        <v>12016</v>
      </c>
      <c r="BV6840" s="177" t="s">
        <v>1139</v>
      </c>
      <c r="BW6840" s="177" t="s">
        <v>3905</v>
      </c>
    </row>
    <row r="6841" spans="51:75" x14ac:dyDescent="0.3">
      <c r="AY6841" s="226" t="e">
        <f>VLOOKUP(C6841,#REF!, 2,FALSE)</f>
        <v>#REF!</v>
      </c>
      <c r="BM6841" s="177" t="s">
        <v>12017</v>
      </c>
      <c r="BN6841" s="177" t="s">
        <v>1003</v>
      </c>
      <c r="BO6841" s="177" t="s">
        <v>2983</v>
      </c>
      <c r="BU6841" s="177" t="s">
        <v>12017</v>
      </c>
      <c r="BV6841" s="177" t="s">
        <v>1003</v>
      </c>
      <c r="BW6841" s="177" t="s">
        <v>2983</v>
      </c>
    </row>
    <row r="6842" spans="51:75" x14ac:dyDescent="0.3">
      <c r="AY6842" s="226" t="e">
        <f>VLOOKUP(C6842,#REF!, 2,FALSE)</f>
        <v>#REF!</v>
      </c>
      <c r="BM6842" s="177" t="s">
        <v>12018</v>
      </c>
      <c r="BN6842" s="177" t="s">
        <v>3245</v>
      </c>
      <c r="BO6842" s="177" t="s">
        <v>3857</v>
      </c>
      <c r="BU6842" s="177" t="s">
        <v>12018</v>
      </c>
      <c r="BV6842" s="177" t="s">
        <v>3245</v>
      </c>
      <c r="BW6842" s="177" t="s">
        <v>3857</v>
      </c>
    </row>
    <row r="6843" spans="51:75" x14ac:dyDescent="0.3">
      <c r="AY6843" s="226" t="e">
        <f>VLOOKUP(C6843,#REF!, 2,FALSE)</f>
        <v>#REF!</v>
      </c>
      <c r="BM6843" s="177" t="s">
        <v>12019</v>
      </c>
      <c r="BN6843" s="177" t="s">
        <v>3245</v>
      </c>
      <c r="BO6843" s="177" t="s">
        <v>2651</v>
      </c>
      <c r="BU6843" s="177" t="s">
        <v>12019</v>
      </c>
      <c r="BV6843" s="177" t="s">
        <v>3245</v>
      </c>
      <c r="BW6843" s="177" t="s">
        <v>2651</v>
      </c>
    </row>
    <row r="6844" spans="51:75" x14ac:dyDescent="0.3">
      <c r="AY6844" s="226" t="e">
        <f>VLOOKUP(C6844,#REF!, 2,FALSE)</f>
        <v>#REF!</v>
      </c>
      <c r="BM6844" s="177" t="s">
        <v>12021</v>
      </c>
      <c r="BN6844" s="177" t="s">
        <v>1342</v>
      </c>
      <c r="BO6844" s="177" t="s">
        <v>9666</v>
      </c>
      <c r="BU6844" s="177" t="s">
        <v>12021</v>
      </c>
      <c r="BV6844" s="177" t="s">
        <v>1342</v>
      </c>
      <c r="BW6844" s="177" t="s">
        <v>9666</v>
      </c>
    </row>
    <row r="6845" spans="51:75" x14ac:dyDescent="0.3">
      <c r="AY6845" s="226" t="e">
        <f>VLOOKUP(C6845,#REF!, 2,FALSE)</f>
        <v>#REF!</v>
      </c>
      <c r="BM6845" s="177" t="s">
        <v>12022</v>
      </c>
      <c r="BN6845" s="177" t="s">
        <v>3045</v>
      </c>
      <c r="BO6845" s="177" t="s">
        <v>709</v>
      </c>
      <c r="BU6845" s="177" t="s">
        <v>12022</v>
      </c>
      <c r="BV6845" s="177" t="s">
        <v>3045</v>
      </c>
      <c r="BW6845" s="177" t="s">
        <v>709</v>
      </c>
    </row>
    <row r="6846" spans="51:75" x14ac:dyDescent="0.3">
      <c r="AY6846" s="226" t="e">
        <f>VLOOKUP(C6846,#REF!, 2,FALSE)</f>
        <v>#REF!</v>
      </c>
      <c r="BM6846" s="177" t="s">
        <v>12023</v>
      </c>
      <c r="BN6846" s="177" t="s">
        <v>619</v>
      </c>
      <c r="BO6846" s="177" t="s">
        <v>2983</v>
      </c>
      <c r="BU6846" s="177" t="s">
        <v>12023</v>
      </c>
      <c r="BV6846" s="177" t="s">
        <v>619</v>
      </c>
      <c r="BW6846" s="177" t="s">
        <v>2983</v>
      </c>
    </row>
    <row r="6847" spans="51:75" x14ac:dyDescent="0.3">
      <c r="AY6847" s="226" t="e">
        <f>VLOOKUP(C6847,#REF!, 2,FALSE)</f>
        <v>#REF!</v>
      </c>
      <c r="BM6847" s="177" t="s">
        <v>12025</v>
      </c>
      <c r="BN6847" s="177" t="s">
        <v>1269</v>
      </c>
      <c r="BO6847" s="177" t="s">
        <v>7021</v>
      </c>
      <c r="BU6847" s="177" t="s">
        <v>12025</v>
      </c>
      <c r="BV6847" s="177" t="s">
        <v>1269</v>
      </c>
      <c r="BW6847" s="177" t="s">
        <v>7021</v>
      </c>
    </row>
    <row r="6848" spans="51:75" x14ac:dyDescent="0.3">
      <c r="AY6848" s="226" t="e">
        <f>VLOOKUP(C6848,#REF!, 2,FALSE)</f>
        <v>#REF!</v>
      </c>
      <c r="BM6848" s="177" t="s">
        <v>12026</v>
      </c>
      <c r="BN6848" s="177" t="s">
        <v>1342</v>
      </c>
      <c r="BO6848" s="177" t="s">
        <v>7129</v>
      </c>
      <c r="BU6848" s="177" t="s">
        <v>12026</v>
      </c>
      <c r="BV6848" s="177" t="s">
        <v>1342</v>
      </c>
      <c r="BW6848" s="177" t="s">
        <v>7129</v>
      </c>
    </row>
    <row r="6849" spans="51:75" x14ac:dyDescent="0.3">
      <c r="AY6849" s="226" t="e">
        <f>VLOOKUP(C6849,#REF!, 2,FALSE)</f>
        <v>#REF!</v>
      </c>
      <c r="BM6849" s="177" t="s">
        <v>12027</v>
      </c>
      <c r="BN6849" s="177" t="s">
        <v>1139</v>
      </c>
      <c r="BO6849" s="177" t="s">
        <v>1020</v>
      </c>
      <c r="BU6849" s="177" t="s">
        <v>12027</v>
      </c>
      <c r="BV6849" s="177" t="s">
        <v>1139</v>
      </c>
      <c r="BW6849" s="177" t="s">
        <v>1020</v>
      </c>
    </row>
    <row r="6850" spans="51:75" x14ac:dyDescent="0.3">
      <c r="AY6850" s="226" t="e">
        <f>VLOOKUP(C6850,#REF!, 2,FALSE)</f>
        <v>#REF!</v>
      </c>
      <c r="BM6850" s="177" t="s">
        <v>2110</v>
      </c>
      <c r="BN6850" s="177" t="s">
        <v>1269</v>
      </c>
      <c r="BO6850" s="177" t="s">
        <v>934</v>
      </c>
      <c r="BU6850" s="177" t="s">
        <v>2110</v>
      </c>
      <c r="BV6850" s="177" t="s">
        <v>1269</v>
      </c>
      <c r="BW6850" s="177" t="s">
        <v>934</v>
      </c>
    </row>
    <row r="6851" spans="51:75" x14ac:dyDescent="0.3">
      <c r="AY6851" s="226" t="e">
        <f>VLOOKUP(C6851,#REF!, 2,FALSE)</f>
        <v>#REF!</v>
      </c>
      <c r="BM6851" s="177" t="s">
        <v>12028</v>
      </c>
      <c r="BN6851" s="177" t="s">
        <v>719</v>
      </c>
      <c r="BO6851" s="177" t="s">
        <v>2099</v>
      </c>
      <c r="BU6851" s="177" t="s">
        <v>12028</v>
      </c>
      <c r="BV6851" s="177" t="s">
        <v>719</v>
      </c>
      <c r="BW6851" s="177" t="s">
        <v>2099</v>
      </c>
    </row>
    <row r="6852" spans="51:75" x14ac:dyDescent="0.3">
      <c r="AY6852" s="226" t="e">
        <f>VLOOKUP(C6852,#REF!, 2,FALSE)</f>
        <v>#REF!</v>
      </c>
      <c r="BM6852" s="177" t="s">
        <v>12029</v>
      </c>
      <c r="BN6852" s="177" t="s">
        <v>625</v>
      </c>
      <c r="BO6852" s="177" t="s">
        <v>1060</v>
      </c>
      <c r="BU6852" s="177" t="s">
        <v>12029</v>
      </c>
      <c r="BV6852" s="177" t="s">
        <v>625</v>
      </c>
      <c r="BW6852" s="177" t="s">
        <v>1060</v>
      </c>
    </row>
    <row r="6853" spans="51:75" x14ac:dyDescent="0.3">
      <c r="AY6853" s="226" t="e">
        <f>VLOOKUP(C6853,#REF!, 2,FALSE)</f>
        <v>#REF!</v>
      </c>
      <c r="BM6853" s="177" t="s">
        <v>12030</v>
      </c>
      <c r="BN6853" s="177" t="s">
        <v>661</v>
      </c>
      <c r="BO6853" s="177" t="s">
        <v>12031</v>
      </c>
      <c r="BU6853" s="177" t="s">
        <v>12030</v>
      </c>
      <c r="BV6853" s="177" t="s">
        <v>661</v>
      </c>
      <c r="BW6853" s="177" t="s">
        <v>12031</v>
      </c>
    </row>
    <row r="6854" spans="51:75" x14ac:dyDescent="0.3">
      <c r="AY6854" s="226" t="e">
        <f>VLOOKUP(C6854,#REF!, 2,FALSE)</f>
        <v>#REF!</v>
      </c>
      <c r="BM6854" s="177" t="s">
        <v>12032</v>
      </c>
      <c r="BN6854" s="177" t="s">
        <v>1342</v>
      </c>
      <c r="BO6854" s="177" t="s">
        <v>12033</v>
      </c>
      <c r="BU6854" s="177" t="s">
        <v>12032</v>
      </c>
      <c r="BV6854" s="177" t="s">
        <v>1342</v>
      </c>
      <c r="BW6854" s="177" t="s">
        <v>12033</v>
      </c>
    </row>
    <row r="6855" spans="51:75" x14ac:dyDescent="0.3">
      <c r="AY6855" s="226" t="e">
        <f>VLOOKUP(C6855,#REF!, 2,FALSE)</f>
        <v>#REF!</v>
      </c>
      <c r="BM6855" s="177" t="s">
        <v>12034</v>
      </c>
      <c r="BN6855" s="177" t="s">
        <v>661</v>
      </c>
      <c r="BO6855" s="177" t="s">
        <v>10038</v>
      </c>
      <c r="BU6855" s="177" t="s">
        <v>12034</v>
      </c>
      <c r="BV6855" s="177" t="s">
        <v>661</v>
      </c>
      <c r="BW6855" s="177" t="s">
        <v>10038</v>
      </c>
    </row>
    <row r="6856" spans="51:75" x14ac:dyDescent="0.3">
      <c r="AY6856" s="226" t="e">
        <f>VLOOKUP(C6856,#REF!, 2,FALSE)</f>
        <v>#REF!</v>
      </c>
      <c r="BM6856" s="177" t="s">
        <v>2111</v>
      </c>
      <c r="BN6856" s="177" t="s">
        <v>2009</v>
      </c>
      <c r="BO6856" s="177" t="s">
        <v>2983</v>
      </c>
      <c r="BU6856" s="177" t="s">
        <v>2111</v>
      </c>
      <c r="BV6856" s="177" t="s">
        <v>2009</v>
      </c>
      <c r="BW6856" s="177" t="s">
        <v>2983</v>
      </c>
    </row>
    <row r="6857" spans="51:75" x14ac:dyDescent="0.3">
      <c r="AY6857" s="226" t="e">
        <f>VLOOKUP(C6857,#REF!, 2,FALSE)</f>
        <v>#REF!</v>
      </c>
      <c r="BM6857" s="177" t="s">
        <v>12035</v>
      </c>
      <c r="BN6857" s="177" t="s">
        <v>731</v>
      </c>
      <c r="BO6857" s="177" t="s">
        <v>2983</v>
      </c>
      <c r="BU6857" s="177" t="s">
        <v>12035</v>
      </c>
      <c r="BV6857" s="177" t="s">
        <v>731</v>
      </c>
      <c r="BW6857" s="177" t="s">
        <v>2983</v>
      </c>
    </row>
    <row r="6858" spans="51:75" x14ac:dyDescent="0.3">
      <c r="AY6858" s="226" t="e">
        <f>VLOOKUP(C6858,#REF!, 2,FALSE)</f>
        <v>#REF!</v>
      </c>
      <c r="BM6858" s="177" t="s">
        <v>12036</v>
      </c>
      <c r="BN6858" s="177" t="s">
        <v>614</v>
      </c>
      <c r="BO6858" s="177" t="s">
        <v>9070</v>
      </c>
      <c r="BU6858" s="177" t="s">
        <v>12036</v>
      </c>
      <c r="BV6858" s="177" t="s">
        <v>614</v>
      </c>
      <c r="BW6858" s="177" t="s">
        <v>9070</v>
      </c>
    </row>
    <row r="6859" spans="51:75" x14ac:dyDescent="0.3">
      <c r="AY6859" s="226" t="e">
        <f>VLOOKUP(C6859,#REF!, 2,FALSE)</f>
        <v>#REF!</v>
      </c>
      <c r="BM6859" s="177" t="s">
        <v>12037</v>
      </c>
      <c r="BN6859" s="177" t="s">
        <v>16979</v>
      </c>
      <c r="BO6859" s="177" t="s">
        <v>3891</v>
      </c>
      <c r="BU6859" s="177" t="s">
        <v>12037</v>
      </c>
      <c r="BV6859" s="177" t="s">
        <v>16979</v>
      </c>
      <c r="BW6859" s="177" t="s">
        <v>3891</v>
      </c>
    </row>
    <row r="6860" spans="51:75" x14ac:dyDescent="0.3">
      <c r="AY6860" s="226" t="e">
        <f>VLOOKUP(C6860,#REF!, 2,FALSE)</f>
        <v>#REF!</v>
      </c>
      <c r="BM6860" s="177" t="s">
        <v>12039</v>
      </c>
      <c r="BN6860" s="177" t="s">
        <v>797</v>
      </c>
      <c r="BO6860" s="177" t="s">
        <v>2366</v>
      </c>
      <c r="BU6860" s="177" t="s">
        <v>12039</v>
      </c>
      <c r="BV6860" s="177" t="s">
        <v>797</v>
      </c>
      <c r="BW6860" s="177" t="s">
        <v>2366</v>
      </c>
    </row>
    <row r="6861" spans="51:75" x14ac:dyDescent="0.3">
      <c r="AY6861" s="226" t="e">
        <f>VLOOKUP(C6861,#REF!, 2,FALSE)</f>
        <v>#REF!</v>
      </c>
      <c r="BM6861" s="177" t="s">
        <v>2112</v>
      </c>
      <c r="BN6861" s="177" t="s">
        <v>1070</v>
      </c>
      <c r="BO6861" s="177" t="s">
        <v>1668</v>
      </c>
      <c r="BU6861" s="177" t="s">
        <v>2112</v>
      </c>
      <c r="BV6861" s="177" t="s">
        <v>1070</v>
      </c>
      <c r="BW6861" s="177" t="s">
        <v>1668</v>
      </c>
    </row>
    <row r="6862" spans="51:75" x14ac:dyDescent="0.3">
      <c r="AY6862" s="226" t="e">
        <f>VLOOKUP(C6862,#REF!, 2,FALSE)</f>
        <v>#REF!</v>
      </c>
      <c r="BM6862" s="177" t="s">
        <v>12040</v>
      </c>
      <c r="BN6862" s="177" t="s">
        <v>657</v>
      </c>
      <c r="BO6862" s="177" t="s">
        <v>4996</v>
      </c>
      <c r="BU6862" s="177" t="s">
        <v>12040</v>
      </c>
      <c r="BV6862" s="177" t="s">
        <v>657</v>
      </c>
      <c r="BW6862" s="177" t="s">
        <v>4996</v>
      </c>
    </row>
    <row r="6863" spans="51:75" x14ac:dyDescent="0.3">
      <c r="AY6863" s="226" t="e">
        <f>VLOOKUP(C6863,#REF!, 2,FALSE)</f>
        <v>#REF!</v>
      </c>
      <c r="BM6863" s="177" t="s">
        <v>405</v>
      </c>
      <c r="BN6863" s="177" t="s">
        <v>661</v>
      </c>
      <c r="BO6863" s="177" t="s">
        <v>916</v>
      </c>
      <c r="BU6863" s="177" t="s">
        <v>405</v>
      </c>
      <c r="BV6863" s="177" t="s">
        <v>661</v>
      </c>
      <c r="BW6863" s="177" t="s">
        <v>916</v>
      </c>
    </row>
    <row r="6864" spans="51:75" x14ac:dyDescent="0.3">
      <c r="AY6864" s="226" t="e">
        <f>VLOOKUP(C6864,#REF!, 2,FALSE)</f>
        <v>#REF!</v>
      </c>
      <c r="BM6864" s="177" t="s">
        <v>12041</v>
      </c>
      <c r="BN6864" s="177" t="s">
        <v>619</v>
      </c>
      <c r="BO6864" s="177" t="s">
        <v>7274</v>
      </c>
      <c r="BU6864" s="177" t="s">
        <v>12041</v>
      </c>
      <c r="BV6864" s="177" t="s">
        <v>619</v>
      </c>
      <c r="BW6864" s="177" t="s">
        <v>7274</v>
      </c>
    </row>
    <row r="6865" spans="51:75" x14ac:dyDescent="0.3">
      <c r="AY6865" s="226" t="e">
        <f>VLOOKUP(C6865,#REF!, 2,FALSE)</f>
        <v>#REF!</v>
      </c>
      <c r="BM6865" s="177" t="s">
        <v>12042</v>
      </c>
      <c r="BN6865" s="177" t="s">
        <v>619</v>
      </c>
      <c r="BO6865" s="177" t="s">
        <v>2983</v>
      </c>
      <c r="BU6865" s="177" t="s">
        <v>12042</v>
      </c>
      <c r="BV6865" s="177" t="s">
        <v>619</v>
      </c>
      <c r="BW6865" s="177" t="s">
        <v>2983</v>
      </c>
    </row>
    <row r="6866" spans="51:75" x14ac:dyDescent="0.3">
      <c r="AY6866" s="226" t="e">
        <f>VLOOKUP(C6866,#REF!, 2,FALSE)</f>
        <v>#REF!</v>
      </c>
      <c r="BM6866" s="177" t="s">
        <v>12043</v>
      </c>
      <c r="BN6866" s="177" t="s">
        <v>639</v>
      </c>
      <c r="BO6866" s="177" t="s">
        <v>2983</v>
      </c>
      <c r="BU6866" s="177" t="s">
        <v>12043</v>
      </c>
      <c r="BV6866" s="177" t="s">
        <v>639</v>
      </c>
      <c r="BW6866" s="177" t="s">
        <v>2983</v>
      </c>
    </row>
    <row r="6867" spans="51:75" x14ac:dyDescent="0.3">
      <c r="AY6867" s="226" t="e">
        <f>VLOOKUP(C6867,#REF!, 2,FALSE)</f>
        <v>#REF!</v>
      </c>
      <c r="BM6867" s="177" t="s">
        <v>2113</v>
      </c>
      <c r="BN6867" s="177" t="s">
        <v>636</v>
      </c>
      <c r="BO6867" s="177" t="s">
        <v>3752</v>
      </c>
      <c r="BU6867" s="177" t="s">
        <v>2113</v>
      </c>
      <c r="BV6867" s="177" t="s">
        <v>636</v>
      </c>
      <c r="BW6867" s="177" t="s">
        <v>3752</v>
      </c>
    </row>
    <row r="6868" spans="51:75" x14ac:dyDescent="0.3">
      <c r="AY6868" s="226" t="e">
        <f>VLOOKUP(C6868,#REF!, 2,FALSE)</f>
        <v>#REF!</v>
      </c>
      <c r="BM6868" s="177" t="s">
        <v>12044</v>
      </c>
      <c r="BN6868" s="177" t="s">
        <v>639</v>
      </c>
      <c r="BO6868" s="177" t="s">
        <v>2983</v>
      </c>
      <c r="BU6868" s="177" t="s">
        <v>12044</v>
      </c>
      <c r="BV6868" s="177" t="s">
        <v>639</v>
      </c>
      <c r="BW6868" s="177" t="s">
        <v>2983</v>
      </c>
    </row>
    <row r="6869" spans="51:75" x14ac:dyDescent="0.3">
      <c r="AY6869" s="226" t="e">
        <f>VLOOKUP(C6869,#REF!, 2,FALSE)</f>
        <v>#REF!</v>
      </c>
      <c r="BM6869" s="177" t="s">
        <v>12045</v>
      </c>
      <c r="BN6869" s="177" t="s">
        <v>631</v>
      </c>
      <c r="BO6869" s="177" t="s">
        <v>2983</v>
      </c>
      <c r="BU6869" s="177" t="s">
        <v>12045</v>
      </c>
      <c r="BV6869" s="177" t="s">
        <v>631</v>
      </c>
      <c r="BW6869" s="177" t="s">
        <v>2983</v>
      </c>
    </row>
    <row r="6870" spans="51:75" x14ac:dyDescent="0.3">
      <c r="AY6870" s="226" t="e">
        <f>VLOOKUP(C6870,#REF!, 2,FALSE)</f>
        <v>#REF!</v>
      </c>
      <c r="BM6870" s="177" t="s">
        <v>12046</v>
      </c>
      <c r="BN6870" s="177" t="s">
        <v>631</v>
      </c>
      <c r="BO6870" s="177" t="s">
        <v>2983</v>
      </c>
      <c r="BU6870" s="177" t="s">
        <v>12046</v>
      </c>
      <c r="BV6870" s="177" t="s">
        <v>631</v>
      </c>
      <c r="BW6870" s="177" t="s">
        <v>2983</v>
      </c>
    </row>
    <row r="6871" spans="51:75" x14ac:dyDescent="0.3">
      <c r="AY6871" s="226" t="e">
        <f>VLOOKUP(C6871,#REF!, 2,FALSE)</f>
        <v>#REF!</v>
      </c>
      <c r="BM6871" s="177" t="s">
        <v>12047</v>
      </c>
      <c r="BN6871" s="177" t="s">
        <v>631</v>
      </c>
      <c r="BO6871" s="177" t="s">
        <v>2983</v>
      </c>
      <c r="BU6871" s="177" t="s">
        <v>12047</v>
      </c>
      <c r="BV6871" s="177" t="s">
        <v>631</v>
      </c>
      <c r="BW6871" s="177" t="s">
        <v>2983</v>
      </c>
    </row>
    <row r="6872" spans="51:75" x14ac:dyDescent="0.3">
      <c r="AY6872" s="226" t="e">
        <f>VLOOKUP(C6872,#REF!, 2,FALSE)</f>
        <v>#REF!</v>
      </c>
      <c r="BM6872" s="177" t="s">
        <v>12048</v>
      </c>
      <c r="BN6872" s="177" t="s">
        <v>631</v>
      </c>
      <c r="BO6872" s="177" t="s">
        <v>2983</v>
      </c>
      <c r="BU6872" s="177" t="s">
        <v>12048</v>
      </c>
      <c r="BV6872" s="177" t="s">
        <v>631</v>
      </c>
      <c r="BW6872" s="177" t="s">
        <v>2983</v>
      </c>
    </row>
    <row r="6873" spans="51:75" x14ac:dyDescent="0.3">
      <c r="AY6873" s="226" t="e">
        <f>VLOOKUP(C6873,#REF!, 2,FALSE)</f>
        <v>#REF!</v>
      </c>
      <c r="BM6873" s="177" t="s">
        <v>12049</v>
      </c>
      <c r="BN6873" s="177" t="s">
        <v>3005</v>
      </c>
      <c r="BO6873" s="177" t="s">
        <v>12050</v>
      </c>
      <c r="BU6873" s="177" t="s">
        <v>12049</v>
      </c>
      <c r="BV6873" s="177" t="s">
        <v>3005</v>
      </c>
      <c r="BW6873" s="177" t="s">
        <v>12050</v>
      </c>
    </row>
    <row r="6874" spans="51:75" x14ac:dyDescent="0.3">
      <c r="AY6874" s="226" t="e">
        <f>VLOOKUP(C6874,#REF!, 2,FALSE)</f>
        <v>#REF!</v>
      </c>
      <c r="BM6874" s="177" t="s">
        <v>12051</v>
      </c>
      <c r="BN6874" s="177" t="s">
        <v>3005</v>
      </c>
      <c r="BO6874" s="177" t="s">
        <v>7588</v>
      </c>
      <c r="BU6874" s="177" t="s">
        <v>12051</v>
      </c>
      <c r="BV6874" s="177" t="s">
        <v>3005</v>
      </c>
      <c r="BW6874" s="177" t="s">
        <v>7588</v>
      </c>
    </row>
    <row r="6875" spans="51:75" x14ac:dyDescent="0.3">
      <c r="AY6875" s="226" t="e">
        <f>VLOOKUP(C6875,#REF!, 2,FALSE)</f>
        <v>#REF!</v>
      </c>
      <c r="BM6875" s="177" t="s">
        <v>12052</v>
      </c>
      <c r="BN6875" s="177" t="s">
        <v>797</v>
      </c>
      <c r="BO6875" s="177" t="s">
        <v>857</v>
      </c>
      <c r="BU6875" s="177" t="s">
        <v>12052</v>
      </c>
      <c r="BV6875" s="177" t="s">
        <v>797</v>
      </c>
      <c r="BW6875" s="177" t="s">
        <v>857</v>
      </c>
    </row>
    <row r="6876" spans="51:75" x14ac:dyDescent="0.3">
      <c r="AY6876" s="226" t="e">
        <f>VLOOKUP(C6876,#REF!, 2,FALSE)</f>
        <v>#REF!</v>
      </c>
      <c r="BM6876" s="177" t="s">
        <v>412</v>
      </c>
      <c r="BN6876" s="177" t="s">
        <v>662</v>
      </c>
      <c r="BO6876" s="177" t="s">
        <v>2547</v>
      </c>
      <c r="BU6876" s="177" t="s">
        <v>412</v>
      </c>
      <c r="BV6876" s="177" t="s">
        <v>662</v>
      </c>
      <c r="BW6876" s="177" t="s">
        <v>2547</v>
      </c>
    </row>
    <row r="6877" spans="51:75" x14ac:dyDescent="0.3">
      <c r="AY6877" s="226" t="e">
        <f>VLOOKUP(C6877,#REF!, 2,FALSE)</f>
        <v>#REF!</v>
      </c>
      <c r="BM6877" s="177" t="s">
        <v>12053</v>
      </c>
      <c r="BN6877" s="177" t="s">
        <v>1279</v>
      </c>
      <c r="BO6877" s="177" t="s">
        <v>2983</v>
      </c>
      <c r="BU6877" s="177" t="s">
        <v>12053</v>
      </c>
      <c r="BV6877" s="177" t="s">
        <v>1279</v>
      </c>
      <c r="BW6877" s="177" t="s">
        <v>2983</v>
      </c>
    </row>
    <row r="6878" spans="51:75" x14ac:dyDescent="0.3">
      <c r="AY6878" s="226" t="e">
        <f>VLOOKUP(C6878,#REF!, 2,FALSE)</f>
        <v>#REF!</v>
      </c>
      <c r="BM6878" s="177" t="s">
        <v>12054</v>
      </c>
      <c r="BN6878" s="177" t="s">
        <v>1279</v>
      </c>
      <c r="BO6878" s="177" t="s">
        <v>12055</v>
      </c>
      <c r="BU6878" s="177" t="s">
        <v>12054</v>
      </c>
      <c r="BV6878" s="177" t="s">
        <v>1279</v>
      </c>
      <c r="BW6878" s="177" t="s">
        <v>12055</v>
      </c>
    </row>
    <row r="6879" spans="51:75" x14ac:dyDescent="0.3">
      <c r="AY6879" s="226" t="e">
        <f>VLOOKUP(C6879,#REF!, 2,FALSE)</f>
        <v>#REF!</v>
      </c>
      <c r="BM6879" s="177" t="s">
        <v>12056</v>
      </c>
      <c r="BN6879" s="177" t="s">
        <v>613</v>
      </c>
      <c r="BO6879" s="177" t="s">
        <v>3752</v>
      </c>
      <c r="BU6879" s="177" t="s">
        <v>12056</v>
      </c>
      <c r="BV6879" s="177" t="s">
        <v>613</v>
      </c>
      <c r="BW6879" s="177" t="s">
        <v>3752</v>
      </c>
    </row>
    <row r="6880" spans="51:75" x14ac:dyDescent="0.3">
      <c r="AY6880" s="226" t="e">
        <f>VLOOKUP(C6880,#REF!, 2,FALSE)</f>
        <v>#REF!</v>
      </c>
      <c r="BM6880" s="177" t="s">
        <v>12057</v>
      </c>
      <c r="BN6880" s="177" t="s">
        <v>3245</v>
      </c>
      <c r="BO6880" s="177" t="s">
        <v>8232</v>
      </c>
      <c r="BU6880" s="177" t="s">
        <v>12057</v>
      </c>
      <c r="BV6880" s="177" t="s">
        <v>3245</v>
      </c>
      <c r="BW6880" s="177" t="s">
        <v>8232</v>
      </c>
    </row>
    <row r="6881" spans="51:75" x14ac:dyDescent="0.3">
      <c r="AY6881" s="226" t="e">
        <f>VLOOKUP(C6881,#REF!, 2,FALSE)</f>
        <v>#REF!</v>
      </c>
      <c r="BM6881" s="177" t="s">
        <v>2114</v>
      </c>
      <c r="BN6881" s="177" t="s">
        <v>613</v>
      </c>
      <c r="BO6881" s="177" t="s">
        <v>3752</v>
      </c>
      <c r="BU6881" s="177" t="s">
        <v>2114</v>
      </c>
      <c r="BV6881" s="177" t="s">
        <v>613</v>
      </c>
      <c r="BW6881" s="177" t="s">
        <v>3752</v>
      </c>
    </row>
    <row r="6882" spans="51:75" x14ac:dyDescent="0.3">
      <c r="AY6882" s="226" t="e">
        <f>VLOOKUP(C6882,#REF!, 2,FALSE)</f>
        <v>#REF!</v>
      </c>
      <c r="BM6882" s="177" t="s">
        <v>12058</v>
      </c>
      <c r="BN6882" s="177" t="s">
        <v>1013</v>
      </c>
      <c r="BO6882" s="177" t="s">
        <v>12059</v>
      </c>
      <c r="BU6882" s="177" t="s">
        <v>12058</v>
      </c>
      <c r="BV6882" s="177" t="s">
        <v>1013</v>
      </c>
      <c r="BW6882" s="177" t="s">
        <v>12059</v>
      </c>
    </row>
    <row r="6883" spans="51:75" x14ac:dyDescent="0.3">
      <c r="AY6883" s="226" t="e">
        <f>VLOOKUP(C6883,#REF!, 2,FALSE)</f>
        <v>#REF!</v>
      </c>
      <c r="BM6883" s="177" t="s">
        <v>12060</v>
      </c>
      <c r="BN6883" s="177" t="s">
        <v>617</v>
      </c>
      <c r="BO6883" s="177" t="s">
        <v>12061</v>
      </c>
      <c r="BU6883" s="177" t="s">
        <v>12060</v>
      </c>
      <c r="BV6883" s="177" t="s">
        <v>617</v>
      </c>
      <c r="BW6883" s="177" t="s">
        <v>12061</v>
      </c>
    </row>
    <row r="6884" spans="51:75" x14ac:dyDescent="0.3">
      <c r="AY6884" s="226" t="e">
        <f>VLOOKUP(C6884,#REF!, 2,FALSE)</f>
        <v>#REF!</v>
      </c>
      <c r="BM6884" s="177" t="s">
        <v>12062</v>
      </c>
      <c r="BN6884" s="177" t="s">
        <v>926</v>
      </c>
      <c r="BO6884" s="177" t="s">
        <v>2983</v>
      </c>
      <c r="BU6884" s="177" t="s">
        <v>12062</v>
      </c>
      <c r="BV6884" s="177" t="s">
        <v>926</v>
      </c>
      <c r="BW6884" s="177" t="s">
        <v>2983</v>
      </c>
    </row>
    <row r="6885" spans="51:75" x14ac:dyDescent="0.3">
      <c r="AY6885" s="226" t="e">
        <f>VLOOKUP(C6885,#REF!, 2,FALSE)</f>
        <v>#REF!</v>
      </c>
      <c r="BM6885" s="177" t="s">
        <v>12063</v>
      </c>
      <c r="BN6885" s="177" t="s">
        <v>636</v>
      </c>
      <c r="BO6885" s="177" t="s">
        <v>2983</v>
      </c>
      <c r="BU6885" s="177" t="s">
        <v>12063</v>
      </c>
      <c r="BV6885" s="177" t="s">
        <v>636</v>
      </c>
      <c r="BW6885" s="177" t="s">
        <v>2983</v>
      </c>
    </row>
    <row r="6886" spans="51:75" x14ac:dyDescent="0.3">
      <c r="AY6886" s="226" t="e">
        <f>VLOOKUP(C6886,#REF!, 2,FALSE)</f>
        <v>#REF!</v>
      </c>
      <c r="BM6886" s="177" t="s">
        <v>12064</v>
      </c>
      <c r="BN6886" s="177" t="s">
        <v>703</v>
      </c>
      <c r="BO6886" s="177" t="s">
        <v>6207</v>
      </c>
      <c r="BU6886" s="177" t="s">
        <v>12064</v>
      </c>
      <c r="BV6886" s="177" t="s">
        <v>703</v>
      </c>
      <c r="BW6886" s="177" t="s">
        <v>6207</v>
      </c>
    </row>
    <row r="6887" spans="51:75" x14ac:dyDescent="0.3">
      <c r="AY6887" s="226" t="e">
        <f>VLOOKUP(C6887,#REF!, 2,FALSE)</f>
        <v>#REF!</v>
      </c>
      <c r="BM6887" s="177" t="s">
        <v>12065</v>
      </c>
      <c r="BN6887" s="177" t="s">
        <v>926</v>
      </c>
      <c r="BO6887" s="177" t="s">
        <v>2983</v>
      </c>
      <c r="BU6887" s="177" t="s">
        <v>12065</v>
      </c>
      <c r="BV6887" s="177" t="s">
        <v>926</v>
      </c>
      <c r="BW6887" s="177" t="s">
        <v>2983</v>
      </c>
    </row>
    <row r="6888" spans="51:75" x14ac:dyDescent="0.3">
      <c r="AY6888" s="226" t="e">
        <f>VLOOKUP(C6888,#REF!, 2,FALSE)</f>
        <v>#REF!</v>
      </c>
      <c r="BM6888" s="177" t="s">
        <v>12066</v>
      </c>
      <c r="BN6888" s="177" t="s">
        <v>1139</v>
      </c>
      <c r="BO6888" s="177" t="s">
        <v>12067</v>
      </c>
      <c r="BU6888" s="177" t="s">
        <v>12066</v>
      </c>
      <c r="BV6888" s="177" t="s">
        <v>1139</v>
      </c>
      <c r="BW6888" s="177" t="s">
        <v>12067</v>
      </c>
    </row>
    <row r="6889" spans="51:75" x14ac:dyDescent="0.3">
      <c r="AY6889" s="226" t="e">
        <f>VLOOKUP(C6889,#REF!, 2,FALSE)</f>
        <v>#REF!</v>
      </c>
      <c r="BM6889" s="177" t="s">
        <v>12068</v>
      </c>
      <c r="BN6889" s="177" t="s">
        <v>1139</v>
      </c>
      <c r="BO6889" s="177" t="s">
        <v>2459</v>
      </c>
      <c r="BU6889" s="177" t="s">
        <v>12068</v>
      </c>
      <c r="BV6889" s="177" t="s">
        <v>1139</v>
      </c>
      <c r="BW6889" s="177" t="s">
        <v>2459</v>
      </c>
    </row>
    <row r="6890" spans="51:75" x14ac:dyDescent="0.3">
      <c r="AY6890" s="226" t="e">
        <f>VLOOKUP(C6890,#REF!, 2,FALSE)</f>
        <v>#REF!</v>
      </c>
      <c r="BM6890" s="177" t="s">
        <v>2115</v>
      </c>
      <c r="BN6890" s="177" t="s">
        <v>1139</v>
      </c>
      <c r="BO6890" s="177" t="s">
        <v>8914</v>
      </c>
      <c r="BU6890" s="177" t="s">
        <v>2115</v>
      </c>
      <c r="BV6890" s="177" t="s">
        <v>1139</v>
      </c>
      <c r="BW6890" s="177" t="s">
        <v>8914</v>
      </c>
    </row>
    <row r="6891" spans="51:75" x14ac:dyDescent="0.3">
      <c r="AY6891" s="226" t="e">
        <f>VLOOKUP(C6891,#REF!, 2,FALSE)</f>
        <v>#REF!</v>
      </c>
      <c r="BM6891" s="177" t="s">
        <v>12069</v>
      </c>
      <c r="BN6891" s="177" t="s">
        <v>3245</v>
      </c>
      <c r="BO6891" s="177" t="s">
        <v>1199</v>
      </c>
      <c r="BU6891" s="177" t="s">
        <v>12069</v>
      </c>
      <c r="BV6891" s="177" t="s">
        <v>3245</v>
      </c>
      <c r="BW6891" s="177" t="s">
        <v>1199</v>
      </c>
    </row>
    <row r="6892" spans="51:75" x14ac:dyDescent="0.3">
      <c r="AY6892" s="226" t="e">
        <f>VLOOKUP(C6892,#REF!, 2,FALSE)</f>
        <v>#REF!</v>
      </c>
      <c r="BM6892" s="177" t="s">
        <v>12070</v>
      </c>
      <c r="BN6892" s="177" t="s">
        <v>937</v>
      </c>
      <c r="BO6892" s="177" t="s">
        <v>1337</v>
      </c>
      <c r="BU6892" s="177" t="s">
        <v>12070</v>
      </c>
      <c r="BV6892" s="177" t="s">
        <v>937</v>
      </c>
      <c r="BW6892" s="177" t="s">
        <v>1337</v>
      </c>
    </row>
    <row r="6893" spans="51:75" x14ac:dyDescent="0.3">
      <c r="AY6893" s="226" t="e">
        <f>VLOOKUP(C6893,#REF!, 2,FALSE)</f>
        <v>#REF!</v>
      </c>
      <c r="BM6893" s="177" t="s">
        <v>12071</v>
      </c>
      <c r="BN6893" s="177" t="s">
        <v>946</v>
      </c>
      <c r="BO6893" s="177" t="s">
        <v>993</v>
      </c>
      <c r="BU6893" s="177" t="s">
        <v>12071</v>
      </c>
      <c r="BV6893" s="177" t="s">
        <v>946</v>
      </c>
      <c r="BW6893" s="177" t="s">
        <v>993</v>
      </c>
    </row>
    <row r="6894" spans="51:75" x14ac:dyDescent="0.3">
      <c r="AY6894" s="226" t="e">
        <f>VLOOKUP(C6894,#REF!, 2,FALSE)</f>
        <v>#REF!</v>
      </c>
      <c r="BM6894" s="177" t="s">
        <v>12072</v>
      </c>
      <c r="BN6894" s="177" t="s">
        <v>810</v>
      </c>
      <c r="BO6894" s="177" t="s">
        <v>1071</v>
      </c>
      <c r="BU6894" s="177" t="s">
        <v>12072</v>
      </c>
      <c r="BV6894" s="177" t="s">
        <v>810</v>
      </c>
      <c r="BW6894" s="177" t="s">
        <v>1071</v>
      </c>
    </row>
    <row r="6895" spans="51:75" x14ac:dyDescent="0.3">
      <c r="AY6895" s="226" t="e">
        <f>VLOOKUP(C6895,#REF!, 2,FALSE)</f>
        <v>#REF!</v>
      </c>
      <c r="BM6895" s="177" t="s">
        <v>12073</v>
      </c>
      <c r="BN6895" s="177" t="s">
        <v>946</v>
      </c>
      <c r="BO6895" s="177" t="s">
        <v>993</v>
      </c>
      <c r="BU6895" s="177" t="s">
        <v>12073</v>
      </c>
      <c r="BV6895" s="177" t="s">
        <v>946</v>
      </c>
      <c r="BW6895" s="177" t="s">
        <v>993</v>
      </c>
    </row>
    <row r="6896" spans="51:75" x14ac:dyDescent="0.3">
      <c r="AY6896" s="226" t="e">
        <f>VLOOKUP(C6896,#REF!, 2,FALSE)</f>
        <v>#REF!</v>
      </c>
      <c r="BM6896" s="177" t="s">
        <v>12074</v>
      </c>
      <c r="BN6896" s="177" t="s">
        <v>1496</v>
      </c>
      <c r="BO6896" s="177" t="s">
        <v>1337</v>
      </c>
      <c r="BU6896" s="177" t="s">
        <v>12074</v>
      </c>
      <c r="BV6896" s="177" t="s">
        <v>1496</v>
      </c>
      <c r="BW6896" s="177" t="s">
        <v>1337</v>
      </c>
    </row>
    <row r="6897" spans="51:75" x14ac:dyDescent="0.3">
      <c r="AY6897" s="226" t="e">
        <f>VLOOKUP(C6897,#REF!, 2,FALSE)</f>
        <v>#REF!</v>
      </c>
      <c r="BM6897" s="177" t="s">
        <v>12075</v>
      </c>
      <c r="BN6897" s="177" t="s">
        <v>926</v>
      </c>
      <c r="BO6897" s="177" t="s">
        <v>2983</v>
      </c>
      <c r="BU6897" s="177" t="s">
        <v>12075</v>
      </c>
      <c r="BV6897" s="177" t="s">
        <v>926</v>
      </c>
      <c r="BW6897" s="177" t="s">
        <v>2983</v>
      </c>
    </row>
    <row r="6898" spans="51:75" x14ac:dyDescent="0.3">
      <c r="AY6898" s="226" t="e">
        <f>VLOOKUP(C6898,#REF!, 2,FALSE)</f>
        <v>#REF!</v>
      </c>
      <c r="BM6898" s="177" t="s">
        <v>12076</v>
      </c>
      <c r="BN6898" s="177" t="s">
        <v>3245</v>
      </c>
      <c r="BO6898" s="177" t="s">
        <v>2983</v>
      </c>
      <c r="BU6898" s="177" t="s">
        <v>12076</v>
      </c>
      <c r="BV6898" s="177" t="s">
        <v>3245</v>
      </c>
      <c r="BW6898" s="177" t="s">
        <v>2983</v>
      </c>
    </row>
    <row r="6899" spans="51:75" x14ac:dyDescent="0.3">
      <c r="AY6899" s="226" t="e">
        <f>VLOOKUP(C6899,#REF!, 2,FALSE)</f>
        <v>#REF!</v>
      </c>
      <c r="BM6899" s="177" t="s">
        <v>12077</v>
      </c>
      <c r="BN6899" s="177" t="s">
        <v>637</v>
      </c>
      <c r="BO6899" s="177" t="s">
        <v>5221</v>
      </c>
      <c r="BU6899" s="177" t="s">
        <v>12077</v>
      </c>
      <c r="BV6899" s="177" t="s">
        <v>637</v>
      </c>
      <c r="BW6899" s="177" t="s">
        <v>5221</v>
      </c>
    </row>
    <row r="6900" spans="51:75" x14ac:dyDescent="0.3">
      <c r="AY6900" s="226" t="e">
        <f>VLOOKUP(C6900,#REF!, 2,FALSE)</f>
        <v>#REF!</v>
      </c>
      <c r="BM6900" s="177" t="s">
        <v>12078</v>
      </c>
      <c r="BN6900" s="177" t="s">
        <v>613</v>
      </c>
      <c r="BO6900" s="177" t="s">
        <v>8028</v>
      </c>
      <c r="BU6900" s="177" t="s">
        <v>12078</v>
      </c>
      <c r="BV6900" s="177" t="s">
        <v>613</v>
      </c>
      <c r="BW6900" s="177" t="s">
        <v>8028</v>
      </c>
    </row>
    <row r="6901" spans="51:75" x14ac:dyDescent="0.3">
      <c r="AY6901" s="226" t="e">
        <f>VLOOKUP(C6901,#REF!, 2,FALSE)</f>
        <v>#REF!</v>
      </c>
      <c r="BM6901" s="177" t="s">
        <v>12079</v>
      </c>
      <c r="BN6901" s="177" t="s">
        <v>636</v>
      </c>
      <c r="BO6901" s="177" t="s">
        <v>12081</v>
      </c>
      <c r="BU6901" s="177" t="s">
        <v>12079</v>
      </c>
      <c r="BV6901" s="177" t="s">
        <v>636</v>
      </c>
      <c r="BW6901" s="177" t="s">
        <v>12081</v>
      </c>
    </row>
    <row r="6902" spans="51:75" x14ac:dyDescent="0.3">
      <c r="AY6902" s="226" t="e">
        <f>VLOOKUP(C6902,#REF!, 2,FALSE)</f>
        <v>#REF!</v>
      </c>
      <c r="BM6902" s="177" t="s">
        <v>2116</v>
      </c>
      <c r="BN6902" s="177" t="s">
        <v>666</v>
      </c>
      <c r="BO6902" s="177" t="s">
        <v>2507</v>
      </c>
      <c r="BU6902" s="177" t="s">
        <v>2116</v>
      </c>
      <c r="BV6902" s="177" t="s">
        <v>666</v>
      </c>
      <c r="BW6902" s="177" t="s">
        <v>2507</v>
      </c>
    </row>
    <row r="6903" spans="51:75" x14ac:dyDescent="0.3">
      <c r="AY6903" s="226" t="e">
        <f>VLOOKUP(C6903,#REF!, 2,FALSE)</f>
        <v>#REF!</v>
      </c>
      <c r="BM6903" s="177" t="s">
        <v>12083</v>
      </c>
      <c r="BN6903" s="177" t="s">
        <v>946</v>
      </c>
      <c r="BO6903" s="177" t="s">
        <v>10302</v>
      </c>
      <c r="BU6903" s="177" t="s">
        <v>12083</v>
      </c>
      <c r="BV6903" s="177" t="s">
        <v>946</v>
      </c>
      <c r="BW6903" s="177" t="s">
        <v>10302</v>
      </c>
    </row>
    <row r="6904" spans="51:75" x14ac:dyDescent="0.3">
      <c r="AY6904" s="226" t="e">
        <f>VLOOKUP(C6904,#REF!, 2,FALSE)</f>
        <v>#REF!</v>
      </c>
      <c r="BM6904" s="177" t="s">
        <v>443</v>
      </c>
      <c r="BN6904" s="177" t="s">
        <v>696</v>
      </c>
      <c r="BO6904" s="177" t="s">
        <v>4057</v>
      </c>
      <c r="BU6904" s="177" t="s">
        <v>443</v>
      </c>
      <c r="BV6904" s="177" t="s">
        <v>696</v>
      </c>
      <c r="BW6904" s="177" t="s">
        <v>4057</v>
      </c>
    </row>
    <row r="6905" spans="51:75" x14ac:dyDescent="0.3">
      <c r="AY6905" s="226" t="e">
        <f>VLOOKUP(C6905,#REF!, 2,FALSE)</f>
        <v>#REF!</v>
      </c>
      <c r="BM6905" s="177" t="s">
        <v>12084</v>
      </c>
      <c r="BN6905" s="177" t="s">
        <v>658</v>
      </c>
      <c r="BO6905" s="177" t="s">
        <v>2983</v>
      </c>
      <c r="BU6905" s="177" t="s">
        <v>12084</v>
      </c>
      <c r="BV6905" s="177" t="s">
        <v>658</v>
      </c>
      <c r="BW6905" s="177" t="s">
        <v>2983</v>
      </c>
    </row>
    <row r="6906" spans="51:75" x14ac:dyDescent="0.3">
      <c r="AY6906" s="226" t="e">
        <f>VLOOKUP(C6906,#REF!, 2,FALSE)</f>
        <v>#REF!</v>
      </c>
      <c r="BM6906" s="177" t="s">
        <v>12085</v>
      </c>
      <c r="BN6906" s="177" t="s">
        <v>778</v>
      </c>
      <c r="BO6906" s="177" t="s">
        <v>2447</v>
      </c>
      <c r="BU6906" s="177" t="s">
        <v>12085</v>
      </c>
      <c r="BV6906" s="177" t="s">
        <v>778</v>
      </c>
      <c r="BW6906" s="177" t="s">
        <v>2447</v>
      </c>
    </row>
    <row r="6907" spans="51:75" x14ac:dyDescent="0.3">
      <c r="AY6907" s="226" t="e">
        <f>VLOOKUP(C6907,#REF!, 2,FALSE)</f>
        <v>#REF!</v>
      </c>
      <c r="BM6907" s="177" t="s">
        <v>413</v>
      </c>
      <c r="BN6907" s="177" t="s">
        <v>771</v>
      </c>
      <c r="BO6907" s="177" t="s">
        <v>5413</v>
      </c>
      <c r="BU6907" s="177" t="s">
        <v>413</v>
      </c>
      <c r="BV6907" s="177" t="s">
        <v>771</v>
      </c>
      <c r="BW6907" s="177" t="s">
        <v>5413</v>
      </c>
    </row>
    <row r="6908" spans="51:75" x14ac:dyDescent="0.3">
      <c r="AY6908" s="226" t="e">
        <f>VLOOKUP(C6908,#REF!, 2,FALSE)</f>
        <v>#REF!</v>
      </c>
      <c r="BM6908" s="177" t="s">
        <v>12086</v>
      </c>
      <c r="BN6908" s="177" t="s">
        <v>616</v>
      </c>
      <c r="BO6908" s="177" t="s">
        <v>8778</v>
      </c>
      <c r="BU6908" s="177" t="s">
        <v>12086</v>
      </c>
      <c r="BV6908" s="177" t="s">
        <v>616</v>
      </c>
      <c r="BW6908" s="177" t="s">
        <v>8778</v>
      </c>
    </row>
    <row r="6909" spans="51:75" x14ac:dyDescent="0.3">
      <c r="AY6909" s="226" t="e">
        <f>VLOOKUP(C6909,#REF!, 2,FALSE)</f>
        <v>#REF!</v>
      </c>
      <c r="BM6909" s="177" t="s">
        <v>12087</v>
      </c>
      <c r="BN6909" s="177" t="s">
        <v>616</v>
      </c>
      <c r="BO6909" s="177" t="s">
        <v>12088</v>
      </c>
      <c r="BU6909" s="177" t="s">
        <v>12087</v>
      </c>
      <c r="BV6909" s="177" t="s">
        <v>616</v>
      </c>
      <c r="BW6909" s="177" t="s">
        <v>12088</v>
      </c>
    </row>
    <row r="6910" spans="51:75" x14ac:dyDescent="0.3">
      <c r="AY6910" s="226" t="e">
        <f>VLOOKUP(C6910,#REF!, 2,FALSE)</f>
        <v>#REF!</v>
      </c>
      <c r="BM6910" s="177" t="s">
        <v>12089</v>
      </c>
      <c r="BN6910" s="177" t="s">
        <v>942</v>
      </c>
      <c r="BO6910" s="177" t="s">
        <v>2983</v>
      </c>
      <c r="BU6910" s="177" t="s">
        <v>12089</v>
      </c>
      <c r="BV6910" s="177" t="s">
        <v>942</v>
      </c>
      <c r="BW6910" s="177" t="s">
        <v>2983</v>
      </c>
    </row>
    <row r="6911" spans="51:75" x14ac:dyDescent="0.3">
      <c r="AY6911" s="226" t="e">
        <f>VLOOKUP(C6911,#REF!, 2,FALSE)</f>
        <v>#REF!</v>
      </c>
      <c r="BM6911" s="177" t="s">
        <v>12090</v>
      </c>
      <c r="BN6911" s="177" t="s">
        <v>662</v>
      </c>
      <c r="BO6911" s="177" t="s">
        <v>5737</v>
      </c>
      <c r="BU6911" s="177" t="s">
        <v>12090</v>
      </c>
      <c r="BV6911" s="177" t="s">
        <v>662</v>
      </c>
      <c r="BW6911" s="177" t="s">
        <v>5737</v>
      </c>
    </row>
    <row r="6912" spans="51:75" x14ac:dyDescent="0.3">
      <c r="AY6912" s="226" t="e">
        <f>VLOOKUP(C6912,#REF!, 2,FALSE)</f>
        <v>#REF!</v>
      </c>
      <c r="BM6912" s="177" t="s">
        <v>12091</v>
      </c>
      <c r="BN6912" s="177" t="s">
        <v>797</v>
      </c>
      <c r="BO6912" s="177" t="s">
        <v>4259</v>
      </c>
      <c r="BU6912" s="177" t="s">
        <v>12091</v>
      </c>
      <c r="BV6912" s="177" t="s">
        <v>797</v>
      </c>
      <c r="BW6912" s="177" t="s">
        <v>4259</v>
      </c>
    </row>
    <row r="6913" spans="51:75" x14ac:dyDescent="0.3">
      <c r="AY6913" s="226" t="e">
        <f>VLOOKUP(C6913,#REF!, 2,FALSE)</f>
        <v>#REF!</v>
      </c>
      <c r="BM6913" s="177" t="s">
        <v>12092</v>
      </c>
      <c r="BN6913" s="177" t="s">
        <v>662</v>
      </c>
      <c r="BO6913" s="177" t="s">
        <v>1406</v>
      </c>
      <c r="BU6913" s="177" t="s">
        <v>12092</v>
      </c>
      <c r="BV6913" s="177" t="s">
        <v>662</v>
      </c>
      <c r="BW6913" s="177" t="s">
        <v>1406</v>
      </c>
    </row>
    <row r="6914" spans="51:75" x14ac:dyDescent="0.3">
      <c r="AY6914" s="226" t="e">
        <f>VLOOKUP(C6914,#REF!, 2,FALSE)</f>
        <v>#REF!</v>
      </c>
      <c r="BM6914" s="177" t="s">
        <v>12093</v>
      </c>
      <c r="BN6914" s="177" t="s">
        <v>613</v>
      </c>
      <c r="BO6914" s="177" t="s">
        <v>7962</v>
      </c>
      <c r="BU6914" s="177" t="s">
        <v>12093</v>
      </c>
      <c r="BV6914" s="177" t="s">
        <v>613</v>
      </c>
      <c r="BW6914" s="177" t="s">
        <v>7962</v>
      </c>
    </row>
    <row r="6915" spans="51:75" x14ac:dyDescent="0.3">
      <c r="AY6915" s="226" t="e">
        <f>VLOOKUP(C6915,#REF!, 2,FALSE)</f>
        <v>#REF!</v>
      </c>
      <c r="BM6915" s="177" t="s">
        <v>12094</v>
      </c>
      <c r="BN6915" s="177" t="s">
        <v>778</v>
      </c>
      <c r="BO6915" s="177" t="s">
        <v>2983</v>
      </c>
      <c r="BU6915" s="177" t="s">
        <v>12094</v>
      </c>
      <c r="BV6915" s="177" t="s">
        <v>778</v>
      </c>
      <c r="BW6915" s="177" t="s">
        <v>2983</v>
      </c>
    </row>
    <row r="6916" spans="51:75" x14ac:dyDescent="0.3">
      <c r="AY6916" s="226" t="e">
        <f>VLOOKUP(C6916,#REF!, 2,FALSE)</f>
        <v>#REF!</v>
      </c>
      <c r="BM6916" s="177" t="s">
        <v>12095</v>
      </c>
      <c r="BN6916" s="177" t="s">
        <v>16979</v>
      </c>
      <c r="BO6916" s="177" t="s">
        <v>1906</v>
      </c>
      <c r="BU6916" s="177" t="s">
        <v>12095</v>
      </c>
      <c r="BV6916" s="177" t="s">
        <v>16979</v>
      </c>
      <c r="BW6916" s="177" t="s">
        <v>1906</v>
      </c>
    </row>
    <row r="6917" spans="51:75" x14ac:dyDescent="0.3">
      <c r="AY6917" s="226" t="e">
        <f>VLOOKUP(C6917,#REF!, 2,FALSE)</f>
        <v>#REF!</v>
      </c>
      <c r="BM6917" s="177" t="s">
        <v>444</v>
      </c>
      <c r="BN6917" s="177" t="s">
        <v>810</v>
      </c>
      <c r="BO6917" s="177" t="s">
        <v>12096</v>
      </c>
      <c r="BU6917" s="177" t="s">
        <v>444</v>
      </c>
      <c r="BV6917" s="177" t="s">
        <v>810</v>
      </c>
      <c r="BW6917" s="177" t="s">
        <v>12096</v>
      </c>
    </row>
    <row r="6918" spans="51:75" x14ac:dyDescent="0.3">
      <c r="AY6918" s="226" t="e">
        <f>VLOOKUP(C6918,#REF!, 2,FALSE)</f>
        <v>#REF!</v>
      </c>
      <c r="BM6918" s="177" t="s">
        <v>12097</v>
      </c>
      <c r="BN6918" s="177" t="s">
        <v>16979</v>
      </c>
      <c r="BO6918" s="177" t="s">
        <v>660</v>
      </c>
      <c r="BU6918" s="177" t="s">
        <v>12097</v>
      </c>
      <c r="BV6918" s="177" t="s">
        <v>16979</v>
      </c>
      <c r="BW6918" s="177" t="s">
        <v>660</v>
      </c>
    </row>
    <row r="6919" spans="51:75" x14ac:dyDescent="0.3">
      <c r="AY6919" s="226" t="e">
        <f>VLOOKUP(C6919,#REF!, 2,FALSE)</f>
        <v>#REF!</v>
      </c>
      <c r="BM6919" s="177" t="s">
        <v>12098</v>
      </c>
      <c r="BN6919" s="177" t="s">
        <v>783</v>
      </c>
      <c r="BO6919" s="177" t="s">
        <v>2983</v>
      </c>
      <c r="BU6919" s="177" t="s">
        <v>12098</v>
      </c>
      <c r="BV6919" s="177" t="s">
        <v>783</v>
      </c>
      <c r="BW6919" s="177" t="s">
        <v>2983</v>
      </c>
    </row>
    <row r="6920" spans="51:75" x14ac:dyDescent="0.3">
      <c r="AY6920" s="226" t="e">
        <f>VLOOKUP(C6920,#REF!, 2,FALSE)</f>
        <v>#REF!</v>
      </c>
      <c r="BM6920" s="177" t="s">
        <v>12099</v>
      </c>
      <c r="BN6920" s="177" t="s">
        <v>926</v>
      </c>
      <c r="BO6920" s="177" t="s">
        <v>2983</v>
      </c>
      <c r="BU6920" s="177" t="s">
        <v>12099</v>
      </c>
      <c r="BV6920" s="177" t="s">
        <v>926</v>
      </c>
      <c r="BW6920" s="177" t="s">
        <v>2983</v>
      </c>
    </row>
    <row r="6921" spans="51:75" x14ac:dyDescent="0.3">
      <c r="AY6921" s="226" t="e">
        <f>VLOOKUP(C6921,#REF!, 2,FALSE)</f>
        <v>#REF!</v>
      </c>
      <c r="BM6921" s="177" t="s">
        <v>12100</v>
      </c>
      <c r="BN6921" s="177" t="s">
        <v>3083</v>
      </c>
      <c r="BO6921" s="177" t="s">
        <v>2983</v>
      </c>
      <c r="BU6921" s="177" t="s">
        <v>12100</v>
      </c>
      <c r="BV6921" s="177" t="s">
        <v>3083</v>
      </c>
      <c r="BW6921" s="177" t="s">
        <v>2983</v>
      </c>
    </row>
    <row r="6922" spans="51:75" x14ac:dyDescent="0.3">
      <c r="AY6922" s="226" t="e">
        <f>VLOOKUP(C6922,#REF!, 2,FALSE)</f>
        <v>#REF!</v>
      </c>
      <c r="BM6922" s="177" t="s">
        <v>414</v>
      </c>
      <c r="BN6922" s="177" t="s">
        <v>2979</v>
      </c>
      <c r="BO6922" s="177" t="s">
        <v>11921</v>
      </c>
      <c r="BU6922" s="177" t="s">
        <v>414</v>
      </c>
      <c r="BV6922" s="177" t="s">
        <v>2979</v>
      </c>
      <c r="BW6922" s="177" t="s">
        <v>11921</v>
      </c>
    </row>
    <row r="6923" spans="51:75" x14ac:dyDescent="0.3">
      <c r="AY6923" s="226" t="e">
        <f>VLOOKUP(C6923,#REF!, 2,FALSE)</f>
        <v>#REF!</v>
      </c>
      <c r="BM6923" s="177" t="s">
        <v>12102</v>
      </c>
      <c r="BN6923" s="177" t="s">
        <v>657</v>
      </c>
      <c r="BO6923" s="177" t="s">
        <v>1206</v>
      </c>
      <c r="BU6923" s="177" t="s">
        <v>12102</v>
      </c>
      <c r="BV6923" s="177" t="s">
        <v>657</v>
      </c>
      <c r="BW6923" s="177" t="s">
        <v>1206</v>
      </c>
    </row>
    <row r="6924" spans="51:75" x14ac:dyDescent="0.3">
      <c r="AY6924" s="226" t="e">
        <f>VLOOKUP(C6924,#REF!, 2,FALSE)</f>
        <v>#REF!</v>
      </c>
      <c r="BM6924" s="177" t="s">
        <v>12103</v>
      </c>
      <c r="BN6924" s="177" t="s">
        <v>1272</v>
      </c>
      <c r="BO6924" s="177" t="s">
        <v>2983</v>
      </c>
      <c r="BU6924" s="177" t="s">
        <v>12103</v>
      </c>
      <c r="BV6924" s="177" t="s">
        <v>1272</v>
      </c>
      <c r="BW6924" s="177" t="s">
        <v>2983</v>
      </c>
    </row>
    <row r="6925" spans="51:75" x14ac:dyDescent="0.3">
      <c r="AY6925" s="226" t="e">
        <f>VLOOKUP(C6925,#REF!, 2,FALSE)</f>
        <v>#REF!</v>
      </c>
      <c r="BM6925" s="177" t="s">
        <v>12104</v>
      </c>
      <c r="BN6925" s="177" t="s">
        <v>912</v>
      </c>
      <c r="BO6925" s="177" t="s">
        <v>1596</v>
      </c>
      <c r="BU6925" s="177" t="s">
        <v>12104</v>
      </c>
      <c r="BV6925" s="177" t="s">
        <v>912</v>
      </c>
      <c r="BW6925" s="177" t="s">
        <v>1596</v>
      </c>
    </row>
    <row r="6926" spans="51:75" x14ac:dyDescent="0.3">
      <c r="AY6926" s="226" t="e">
        <f>VLOOKUP(C6926,#REF!, 2,FALSE)</f>
        <v>#REF!</v>
      </c>
      <c r="BM6926" s="177" t="s">
        <v>415</v>
      </c>
      <c r="BN6926" s="177" t="s">
        <v>942</v>
      </c>
      <c r="BO6926" s="177" t="s">
        <v>2983</v>
      </c>
      <c r="BU6926" s="177" t="s">
        <v>415</v>
      </c>
      <c r="BV6926" s="177" t="s">
        <v>942</v>
      </c>
      <c r="BW6926" s="177" t="s">
        <v>2983</v>
      </c>
    </row>
    <row r="6927" spans="51:75" x14ac:dyDescent="0.3">
      <c r="AY6927" s="226" t="e">
        <f>VLOOKUP(C6927,#REF!, 2,FALSE)</f>
        <v>#REF!</v>
      </c>
      <c r="BM6927" s="177" t="s">
        <v>12105</v>
      </c>
      <c r="BN6927" s="177" t="s">
        <v>731</v>
      </c>
      <c r="BO6927" s="177" t="s">
        <v>717</v>
      </c>
      <c r="BU6927" s="177" t="s">
        <v>12105</v>
      </c>
      <c r="BV6927" s="177" t="s">
        <v>731</v>
      </c>
      <c r="BW6927" s="177" t="s">
        <v>717</v>
      </c>
    </row>
    <row r="6928" spans="51:75" x14ac:dyDescent="0.3">
      <c r="AY6928" s="226" t="e">
        <f>VLOOKUP(C6928,#REF!, 2,FALSE)</f>
        <v>#REF!</v>
      </c>
      <c r="BM6928" s="177" t="s">
        <v>12106</v>
      </c>
      <c r="BN6928" s="177" t="s">
        <v>696</v>
      </c>
      <c r="BO6928" s="177" t="s">
        <v>2983</v>
      </c>
      <c r="BU6928" s="177" t="s">
        <v>12106</v>
      </c>
      <c r="BV6928" s="177" t="s">
        <v>696</v>
      </c>
      <c r="BW6928" s="177" t="s">
        <v>2983</v>
      </c>
    </row>
    <row r="6929" spans="51:75" x14ac:dyDescent="0.3">
      <c r="AY6929" s="226" t="e">
        <f>VLOOKUP(C6929,#REF!, 2,FALSE)</f>
        <v>#REF!</v>
      </c>
      <c r="BM6929" s="177" t="s">
        <v>12107</v>
      </c>
      <c r="BN6929" s="177" t="s">
        <v>661</v>
      </c>
      <c r="BO6929" s="177" t="s">
        <v>6194</v>
      </c>
      <c r="BU6929" s="177" t="s">
        <v>12107</v>
      </c>
      <c r="BV6929" s="177" t="s">
        <v>661</v>
      </c>
      <c r="BW6929" s="177" t="s">
        <v>6194</v>
      </c>
    </row>
    <row r="6930" spans="51:75" x14ac:dyDescent="0.3">
      <c r="AY6930" s="226" t="e">
        <f>VLOOKUP(C6930,#REF!, 2,FALSE)</f>
        <v>#REF!</v>
      </c>
      <c r="BM6930" s="177" t="s">
        <v>12108</v>
      </c>
      <c r="BN6930" s="177" t="s">
        <v>661</v>
      </c>
      <c r="BO6930" s="177" t="s">
        <v>12109</v>
      </c>
      <c r="BU6930" s="177" t="s">
        <v>12108</v>
      </c>
      <c r="BV6930" s="177" t="s">
        <v>661</v>
      </c>
      <c r="BW6930" s="177" t="s">
        <v>12109</v>
      </c>
    </row>
    <row r="6931" spans="51:75" x14ac:dyDescent="0.3">
      <c r="AY6931" s="226" t="e">
        <f>VLOOKUP(C6931,#REF!, 2,FALSE)</f>
        <v>#REF!</v>
      </c>
      <c r="BM6931" s="177" t="s">
        <v>12110</v>
      </c>
      <c r="BN6931" s="177" t="s">
        <v>616</v>
      </c>
      <c r="BO6931" s="177" t="s">
        <v>2983</v>
      </c>
      <c r="BU6931" s="177" t="s">
        <v>12110</v>
      </c>
      <c r="BV6931" s="177" t="s">
        <v>616</v>
      </c>
      <c r="BW6931" s="177" t="s">
        <v>2983</v>
      </c>
    </row>
    <row r="6932" spans="51:75" x14ac:dyDescent="0.3">
      <c r="AY6932" s="226" t="e">
        <f>VLOOKUP(C6932,#REF!, 2,FALSE)</f>
        <v>#REF!</v>
      </c>
      <c r="BM6932" s="177" t="s">
        <v>12111</v>
      </c>
      <c r="BN6932" s="177" t="s">
        <v>3045</v>
      </c>
      <c r="BO6932" s="177" t="s">
        <v>12112</v>
      </c>
      <c r="BU6932" s="177" t="s">
        <v>12111</v>
      </c>
      <c r="BV6932" s="177" t="s">
        <v>3045</v>
      </c>
      <c r="BW6932" s="177" t="s">
        <v>12112</v>
      </c>
    </row>
    <row r="6933" spans="51:75" x14ac:dyDescent="0.3">
      <c r="AY6933" s="226" t="e">
        <f>VLOOKUP(C6933,#REF!, 2,FALSE)</f>
        <v>#REF!</v>
      </c>
      <c r="BM6933" s="177" t="s">
        <v>12113</v>
      </c>
      <c r="BN6933" s="177" t="s">
        <v>617</v>
      </c>
      <c r="BO6933" s="177" t="s">
        <v>2983</v>
      </c>
      <c r="BU6933" s="177" t="s">
        <v>12113</v>
      </c>
      <c r="BV6933" s="177" t="s">
        <v>617</v>
      </c>
      <c r="BW6933" s="177" t="s">
        <v>2983</v>
      </c>
    </row>
    <row r="6934" spans="51:75" x14ac:dyDescent="0.3">
      <c r="AY6934" s="226" t="e">
        <f>VLOOKUP(C6934,#REF!, 2,FALSE)</f>
        <v>#REF!</v>
      </c>
      <c r="BM6934" s="177" t="s">
        <v>12114</v>
      </c>
      <c r="BN6934" s="177" t="s">
        <v>3005</v>
      </c>
      <c r="BO6934" s="177" t="s">
        <v>8107</v>
      </c>
      <c r="BU6934" s="177" t="s">
        <v>12114</v>
      </c>
      <c r="BV6934" s="177" t="s">
        <v>3005</v>
      </c>
      <c r="BW6934" s="177" t="s">
        <v>8107</v>
      </c>
    </row>
    <row r="6935" spans="51:75" x14ac:dyDescent="0.3">
      <c r="AY6935" s="226" t="e">
        <f>VLOOKUP(C6935,#REF!, 2,FALSE)</f>
        <v>#REF!</v>
      </c>
      <c r="BM6935" s="177" t="s">
        <v>12115</v>
      </c>
      <c r="BN6935" s="177" t="s">
        <v>3002</v>
      </c>
      <c r="BO6935" s="177" t="s">
        <v>11269</v>
      </c>
      <c r="BU6935" s="177" t="s">
        <v>12115</v>
      </c>
      <c r="BV6935" s="177" t="s">
        <v>3002</v>
      </c>
      <c r="BW6935" s="177" t="s">
        <v>11269</v>
      </c>
    </row>
    <row r="6936" spans="51:75" x14ac:dyDescent="0.3">
      <c r="AY6936" s="226" t="e">
        <f>VLOOKUP(C6936,#REF!, 2,FALSE)</f>
        <v>#REF!</v>
      </c>
      <c r="BM6936" s="177" t="s">
        <v>12116</v>
      </c>
      <c r="BN6936" s="177" t="s">
        <v>3245</v>
      </c>
      <c r="BO6936" s="177" t="s">
        <v>12117</v>
      </c>
      <c r="BU6936" s="177" t="s">
        <v>12116</v>
      </c>
      <c r="BV6936" s="177" t="s">
        <v>3245</v>
      </c>
      <c r="BW6936" s="177" t="s">
        <v>12117</v>
      </c>
    </row>
    <row r="6937" spans="51:75" x14ac:dyDescent="0.3">
      <c r="AY6937" s="226" t="e">
        <f>VLOOKUP(C6937,#REF!, 2,FALSE)</f>
        <v>#REF!</v>
      </c>
      <c r="BM6937" s="177" t="s">
        <v>12118</v>
      </c>
      <c r="BN6937" s="177" t="s">
        <v>862</v>
      </c>
      <c r="BO6937" s="177" t="s">
        <v>11577</v>
      </c>
      <c r="BU6937" s="177" t="s">
        <v>12118</v>
      </c>
      <c r="BV6937" s="177" t="s">
        <v>862</v>
      </c>
      <c r="BW6937" s="177" t="s">
        <v>11577</v>
      </c>
    </row>
    <row r="6938" spans="51:75" x14ac:dyDescent="0.3">
      <c r="AY6938" s="226" t="e">
        <f>VLOOKUP(C6938,#REF!, 2,FALSE)</f>
        <v>#REF!</v>
      </c>
      <c r="BM6938" s="177" t="s">
        <v>12119</v>
      </c>
      <c r="BN6938" s="177" t="s">
        <v>923</v>
      </c>
      <c r="BO6938" s="177" t="s">
        <v>2983</v>
      </c>
      <c r="BU6938" s="177" t="s">
        <v>12119</v>
      </c>
      <c r="BV6938" s="177" t="s">
        <v>923</v>
      </c>
      <c r="BW6938" s="177" t="s">
        <v>2983</v>
      </c>
    </row>
    <row r="6939" spans="51:75" x14ac:dyDescent="0.3">
      <c r="AY6939" s="226" t="e">
        <f>VLOOKUP(C6939,#REF!, 2,FALSE)</f>
        <v>#REF!</v>
      </c>
      <c r="BM6939" s="177" t="s">
        <v>416</v>
      </c>
      <c r="BN6939" s="177" t="s">
        <v>2979</v>
      </c>
      <c r="BO6939" s="177" t="s">
        <v>12120</v>
      </c>
      <c r="BU6939" s="177" t="s">
        <v>416</v>
      </c>
      <c r="BV6939" s="177" t="s">
        <v>2979</v>
      </c>
      <c r="BW6939" s="177" t="s">
        <v>12120</v>
      </c>
    </row>
    <row r="6940" spans="51:75" x14ac:dyDescent="0.3">
      <c r="AY6940" s="226" t="e">
        <f>VLOOKUP(C6940,#REF!, 2,FALSE)</f>
        <v>#REF!</v>
      </c>
      <c r="BM6940" s="177" t="s">
        <v>12121</v>
      </c>
      <c r="BN6940" s="177" t="s">
        <v>3005</v>
      </c>
      <c r="BO6940" s="177" t="s">
        <v>2928</v>
      </c>
      <c r="BU6940" s="177" t="s">
        <v>12121</v>
      </c>
      <c r="BV6940" s="177" t="s">
        <v>3005</v>
      </c>
      <c r="BW6940" s="177" t="s">
        <v>2928</v>
      </c>
    </row>
    <row r="6941" spans="51:75" x14ac:dyDescent="0.3">
      <c r="AY6941" s="226" t="e">
        <f>VLOOKUP(C6941,#REF!, 2,FALSE)</f>
        <v>#REF!</v>
      </c>
      <c r="BM6941" s="177" t="s">
        <v>12122</v>
      </c>
      <c r="BN6941" s="177" t="s">
        <v>2979</v>
      </c>
      <c r="BO6941" s="177" t="s">
        <v>12007</v>
      </c>
      <c r="BU6941" s="177" t="s">
        <v>12122</v>
      </c>
      <c r="BV6941" s="177" t="s">
        <v>2979</v>
      </c>
      <c r="BW6941" s="177" t="s">
        <v>12007</v>
      </c>
    </row>
    <row r="6942" spans="51:75" x14ac:dyDescent="0.3">
      <c r="AY6942" s="226" t="e">
        <f>VLOOKUP(C6942,#REF!, 2,FALSE)</f>
        <v>#REF!</v>
      </c>
      <c r="BM6942" s="177" t="s">
        <v>12123</v>
      </c>
      <c r="BN6942" s="177" t="s">
        <v>1342</v>
      </c>
      <c r="BO6942" s="177" t="s">
        <v>5768</v>
      </c>
      <c r="BU6942" s="177" t="s">
        <v>12123</v>
      </c>
      <c r="BV6942" s="177" t="s">
        <v>1342</v>
      </c>
      <c r="BW6942" s="177" t="s">
        <v>5768</v>
      </c>
    </row>
    <row r="6943" spans="51:75" x14ac:dyDescent="0.3">
      <c r="AY6943" s="226" t="e">
        <f>VLOOKUP(C6943,#REF!, 2,FALSE)</f>
        <v>#REF!</v>
      </c>
      <c r="BM6943" s="177" t="s">
        <v>12124</v>
      </c>
      <c r="BN6943" s="177" t="s">
        <v>1139</v>
      </c>
      <c r="BO6943" s="177" t="s">
        <v>6105</v>
      </c>
      <c r="BU6943" s="177" t="s">
        <v>12124</v>
      </c>
      <c r="BV6943" s="177" t="s">
        <v>1139</v>
      </c>
      <c r="BW6943" s="177" t="s">
        <v>6105</v>
      </c>
    </row>
    <row r="6944" spans="51:75" x14ac:dyDescent="0.3">
      <c r="AY6944" s="226" t="e">
        <f>VLOOKUP(C6944,#REF!, 2,FALSE)</f>
        <v>#REF!</v>
      </c>
      <c r="BM6944" s="177" t="s">
        <v>12125</v>
      </c>
      <c r="BN6944" s="177" t="s">
        <v>2979</v>
      </c>
      <c r="BO6944" s="177" t="s">
        <v>3012</v>
      </c>
      <c r="BU6944" s="177" t="s">
        <v>12125</v>
      </c>
      <c r="BV6944" s="177" t="s">
        <v>2979</v>
      </c>
      <c r="BW6944" s="177" t="s">
        <v>3012</v>
      </c>
    </row>
    <row r="6945" spans="51:75" x14ac:dyDescent="0.3">
      <c r="AY6945" s="226" t="e">
        <f>VLOOKUP(C6945,#REF!, 2,FALSE)</f>
        <v>#REF!</v>
      </c>
      <c r="BM6945" s="177" t="s">
        <v>12126</v>
      </c>
      <c r="BN6945" s="177" t="s">
        <v>862</v>
      </c>
      <c r="BO6945" s="177" t="s">
        <v>12127</v>
      </c>
      <c r="BU6945" s="177" t="s">
        <v>12126</v>
      </c>
      <c r="BV6945" s="177" t="s">
        <v>862</v>
      </c>
      <c r="BW6945" s="177" t="s">
        <v>12127</v>
      </c>
    </row>
    <row r="6946" spans="51:75" x14ac:dyDescent="0.3">
      <c r="AY6946" s="226" t="e">
        <f>VLOOKUP(C6946,#REF!, 2,FALSE)</f>
        <v>#REF!</v>
      </c>
      <c r="BM6946" s="177" t="s">
        <v>12128</v>
      </c>
      <c r="BN6946" s="177" t="s">
        <v>994</v>
      </c>
      <c r="BO6946" s="177" t="s">
        <v>2983</v>
      </c>
      <c r="BU6946" s="177" t="s">
        <v>12128</v>
      </c>
      <c r="BV6946" s="177" t="s">
        <v>994</v>
      </c>
      <c r="BW6946" s="177" t="s">
        <v>2983</v>
      </c>
    </row>
    <row r="6947" spans="51:75" x14ac:dyDescent="0.3">
      <c r="AY6947" s="226" t="e">
        <f>VLOOKUP(C6947,#REF!, 2,FALSE)</f>
        <v>#REF!</v>
      </c>
      <c r="BM6947" s="177" t="s">
        <v>12129</v>
      </c>
      <c r="BN6947" s="177" t="s">
        <v>705</v>
      </c>
      <c r="BO6947" s="177" t="s">
        <v>3632</v>
      </c>
      <c r="BU6947" s="177" t="s">
        <v>12129</v>
      </c>
      <c r="BV6947" s="177" t="s">
        <v>705</v>
      </c>
      <c r="BW6947" s="177" t="s">
        <v>3632</v>
      </c>
    </row>
    <row r="6948" spans="51:75" x14ac:dyDescent="0.3">
      <c r="AY6948" s="226" t="e">
        <f>VLOOKUP(C6948,#REF!, 2,FALSE)</f>
        <v>#REF!</v>
      </c>
      <c r="BM6948" s="177" t="s">
        <v>12130</v>
      </c>
      <c r="BN6948" s="177" t="s">
        <v>3087</v>
      </c>
      <c r="BO6948" s="177" t="s">
        <v>7986</v>
      </c>
      <c r="BU6948" s="177" t="s">
        <v>12130</v>
      </c>
      <c r="BV6948" s="177" t="s">
        <v>3087</v>
      </c>
      <c r="BW6948" s="177" t="s">
        <v>7986</v>
      </c>
    </row>
    <row r="6949" spans="51:75" x14ac:dyDescent="0.3">
      <c r="AY6949" s="226" t="e">
        <f>VLOOKUP(C6949,#REF!, 2,FALSE)</f>
        <v>#REF!</v>
      </c>
      <c r="BM6949" s="177" t="s">
        <v>12131</v>
      </c>
      <c r="BN6949" s="177" t="s">
        <v>994</v>
      </c>
      <c r="BO6949" s="177" t="s">
        <v>5899</v>
      </c>
      <c r="BU6949" s="177" t="s">
        <v>12131</v>
      </c>
      <c r="BV6949" s="177" t="s">
        <v>994</v>
      </c>
      <c r="BW6949" s="177" t="s">
        <v>5899</v>
      </c>
    </row>
    <row r="6950" spans="51:75" x14ac:dyDescent="0.3">
      <c r="AY6950" s="226" t="e">
        <f>VLOOKUP(C6950,#REF!, 2,FALSE)</f>
        <v>#REF!</v>
      </c>
      <c r="BM6950" s="177" t="s">
        <v>12132</v>
      </c>
      <c r="BN6950" s="177" t="s">
        <v>940</v>
      </c>
      <c r="BO6950" s="177" t="s">
        <v>2983</v>
      </c>
      <c r="BU6950" s="177" t="s">
        <v>12132</v>
      </c>
      <c r="BV6950" s="177" t="s">
        <v>940</v>
      </c>
      <c r="BW6950" s="177" t="s">
        <v>2983</v>
      </c>
    </row>
    <row r="6951" spans="51:75" x14ac:dyDescent="0.3">
      <c r="AY6951" s="226" t="e">
        <f>VLOOKUP(C6951,#REF!, 2,FALSE)</f>
        <v>#REF!</v>
      </c>
      <c r="BM6951" s="177" t="s">
        <v>12133</v>
      </c>
      <c r="BN6951" s="177" t="s">
        <v>940</v>
      </c>
      <c r="BO6951" s="177" t="s">
        <v>2983</v>
      </c>
      <c r="BU6951" s="177" t="s">
        <v>12133</v>
      </c>
      <c r="BV6951" s="177" t="s">
        <v>940</v>
      </c>
      <c r="BW6951" s="177" t="s">
        <v>2983</v>
      </c>
    </row>
    <row r="6952" spans="51:75" x14ac:dyDescent="0.3">
      <c r="AY6952" s="226" t="e">
        <f>VLOOKUP(C6952,#REF!, 2,FALSE)</f>
        <v>#REF!</v>
      </c>
      <c r="BM6952" s="177" t="s">
        <v>12134</v>
      </c>
      <c r="BN6952" s="177" t="s">
        <v>3245</v>
      </c>
      <c r="BO6952" s="177" t="s">
        <v>12135</v>
      </c>
      <c r="BU6952" s="177" t="s">
        <v>12134</v>
      </c>
      <c r="BV6952" s="177" t="s">
        <v>3245</v>
      </c>
      <c r="BW6952" s="177" t="s">
        <v>12135</v>
      </c>
    </row>
    <row r="6953" spans="51:75" x14ac:dyDescent="0.3">
      <c r="AY6953" s="226" t="e">
        <f>VLOOKUP(C6953,#REF!, 2,FALSE)</f>
        <v>#REF!</v>
      </c>
      <c r="BM6953" s="177" t="s">
        <v>12136</v>
      </c>
      <c r="BN6953" s="177" t="s">
        <v>703</v>
      </c>
      <c r="BO6953" s="177" t="s">
        <v>2983</v>
      </c>
      <c r="BU6953" s="177" t="s">
        <v>12136</v>
      </c>
      <c r="BV6953" s="177" t="s">
        <v>703</v>
      </c>
      <c r="BW6953" s="177" t="s">
        <v>2983</v>
      </c>
    </row>
    <row r="6954" spans="51:75" x14ac:dyDescent="0.3">
      <c r="AY6954" s="226" t="e">
        <f>VLOOKUP(C6954,#REF!, 2,FALSE)</f>
        <v>#REF!</v>
      </c>
      <c r="BM6954" s="177" t="s">
        <v>2120</v>
      </c>
      <c r="BN6954" s="177" t="s">
        <v>3002</v>
      </c>
      <c r="BO6954" s="177" t="s">
        <v>3063</v>
      </c>
      <c r="BU6954" s="177" t="s">
        <v>2120</v>
      </c>
      <c r="BV6954" s="177" t="s">
        <v>3002</v>
      </c>
      <c r="BW6954" s="177" t="s">
        <v>3063</v>
      </c>
    </row>
    <row r="6955" spans="51:75" x14ac:dyDescent="0.3">
      <c r="AY6955" s="226" t="e">
        <f>VLOOKUP(C6955,#REF!, 2,FALSE)</f>
        <v>#REF!</v>
      </c>
      <c r="BM6955" s="177" t="s">
        <v>12137</v>
      </c>
      <c r="BN6955" s="177" t="s">
        <v>783</v>
      </c>
      <c r="BO6955" s="177" t="s">
        <v>2983</v>
      </c>
      <c r="BU6955" s="177" t="s">
        <v>12137</v>
      </c>
      <c r="BV6955" s="177" t="s">
        <v>783</v>
      </c>
      <c r="BW6955" s="177" t="s">
        <v>2983</v>
      </c>
    </row>
    <row r="6956" spans="51:75" x14ac:dyDescent="0.3">
      <c r="AY6956" s="226" t="e">
        <f>VLOOKUP(C6956,#REF!, 2,FALSE)</f>
        <v>#REF!</v>
      </c>
      <c r="BM6956" s="177" t="s">
        <v>2121</v>
      </c>
      <c r="BN6956" s="177" t="s">
        <v>3005</v>
      </c>
      <c r="BO6956" s="177" t="s">
        <v>1742</v>
      </c>
      <c r="BU6956" s="177" t="s">
        <v>2121</v>
      </c>
      <c r="BV6956" s="177" t="s">
        <v>3005</v>
      </c>
      <c r="BW6956" s="177" t="s">
        <v>1742</v>
      </c>
    </row>
    <row r="6957" spans="51:75" x14ac:dyDescent="0.3">
      <c r="AY6957" s="226" t="e">
        <f>VLOOKUP(C6957,#REF!, 2,FALSE)</f>
        <v>#REF!</v>
      </c>
      <c r="BM6957" s="177" t="s">
        <v>12138</v>
      </c>
      <c r="BN6957" s="177" t="s">
        <v>3245</v>
      </c>
      <c r="BO6957" s="177" t="s">
        <v>3969</v>
      </c>
      <c r="BU6957" s="177" t="s">
        <v>12138</v>
      </c>
      <c r="BV6957" s="177" t="s">
        <v>3245</v>
      </c>
      <c r="BW6957" s="177" t="s">
        <v>3969</v>
      </c>
    </row>
    <row r="6958" spans="51:75" x14ac:dyDescent="0.3">
      <c r="AY6958" s="226" t="e">
        <f>VLOOKUP(C6958,#REF!, 2,FALSE)</f>
        <v>#REF!</v>
      </c>
      <c r="BM6958" s="177" t="s">
        <v>12139</v>
      </c>
      <c r="BN6958" s="177" t="s">
        <v>1691</v>
      </c>
      <c r="BO6958" s="177" t="s">
        <v>2983</v>
      </c>
      <c r="BU6958" s="177" t="s">
        <v>12139</v>
      </c>
      <c r="BV6958" s="177" t="s">
        <v>1691</v>
      </c>
      <c r="BW6958" s="177" t="s">
        <v>2983</v>
      </c>
    </row>
    <row r="6959" spans="51:75" x14ac:dyDescent="0.3">
      <c r="AY6959" s="226" t="e">
        <f>VLOOKUP(C6959,#REF!, 2,FALSE)</f>
        <v>#REF!</v>
      </c>
      <c r="BM6959" s="177" t="s">
        <v>12140</v>
      </c>
      <c r="BN6959" s="177" t="s">
        <v>778</v>
      </c>
      <c r="BO6959" s="177" t="s">
        <v>5143</v>
      </c>
      <c r="BU6959" s="177" t="s">
        <v>12140</v>
      </c>
      <c r="BV6959" s="177" t="s">
        <v>778</v>
      </c>
      <c r="BW6959" s="177" t="s">
        <v>5143</v>
      </c>
    </row>
    <row r="6960" spans="51:75" x14ac:dyDescent="0.3">
      <c r="AY6960" s="226" t="e">
        <f>VLOOKUP(C6960,#REF!, 2,FALSE)</f>
        <v>#REF!</v>
      </c>
      <c r="BM6960" s="177" t="s">
        <v>12141</v>
      </c>
      <c r="BN6960" s="177" t="s">
        <v>3245</v>
      </c>
      <c r="BO6960" s="177" t="s">
        <v>2770</v>
      </c>
      <c r="BU6960" s="177" t="s">
        <v>12141</v>
      </c>
      <c r="BV6960" s="177" t="s">
        <v>3245</v>
      </c>
      <c r="BW6960" s="177" t="s">
        <v>2770</v>
      </c>
    </row>
    <row r="6961" spans="51:75" x14ac:dyDescent="0.3">
      <c r="AY6961" s="226" t="e">
        <f>VLOOKUP(C6961,#REF!, 2,FALSE)</f>
        <v>#REF!</v>
      </c>
      <c r="BM6961" s="177" t="s">
        <v>12142</v>
      </c>
      <c r="BN6961" s="177" t="s">
        <v>3005</v>
      </c>
      <c r="BO6961" s="177" t="s">
        <v>2770</v>
      </c>
      <c r="BU6961" s="177" t="s">
        <v>12142</v>
      </c>
      <c r="BV6961" s="177" t="s">
        <v>3005</v>
      </c>
      <c r="BW6961" s="177" t="s">
        <v>2770</v>
      </c>
    </row>
    <row r="6962" spans="51:75" x14ac:dyDescent="0.3">
      <c r="AY6962" s="226" t="e">
        <f>VLOOKUP(C6962,#REF!, 2,FALSE)</f>
        <v>#REF!</v>
      </c>
      <c r="BM6962" s="177" t="s">
        <v>12143</v>
      </c>
      <c r="BN6962" s="177" t="s">
        <v>940</v>
      </c>
      <c r="BO6962" s="177" t="s">
        <v>10254</v>
      </c>
      <c r="BU6962" s="177" t="s">
        <v>12143</v>
      </c>
      <c r="BV6962" s="177" t="s">
        <v>940</v>
      </c>
      <c r="BW6962" s="177" t="s">
        <v>10254</v>
      </c>
    </row>
    <row r="6963" spans="51:75" x14ac:dyDescent="0.3">
      <c r="AY6963" s="226" t="e">
        <f>VLOOKUP(C6963,#REF!, 2,FALSE)</f>
        <v>#REF!</v>
      </c>
      <c r="BM6963" s="177" t="s">
        <v>12144</v>
      </c>
      <c r="BN6963" s="177" t="s">
        <v>16979</v>
      </c>
      <c r="BO6963" s="177" t="s">
        <v>8806</v>
      </c>
      <c r="BU6963" s="177" t="s">
        <v>12144</v>
      </c>
      <c r="BV6963" s="177" t="s">
        <v>16979</v>
      </c>
      <c r="BW6963" s="177" t="s">
        <v>8806</v>
      </c>
    </row>
    <row r="6964" spans="51:75" x14ac:dyDescent="0.3">
      <c r="AY6964" s="226" t="e">
        <f>VLOOKUP(C6964,#REF!, 2,FALSE)</f>
        <v>#REF!</v>
      </c>
      <c r="BM6964" s="177" t="s">
        <v>12145</v>
      </c>
      <c r="BN6964" s="177" t="s">
        <v>1139</v>
      </c>
      <c r="BO6964" s="177" t="s">
        <v>9094</v>
      </c>
      <c r="BU6964" s="177" t="s">
        <v>12145</v>
      </c>
      <c r="BV6964" s="177" t="s">
        <v>1139</v>
      </c>
      <c r="BW6964" s="177" t="s">
        <v>9094</v>
      </c>
    </row>
    <row r="6965" spans="51:75" x14ac:dyDescent="0.3">
      <c r="AY6965" s="226" t="e">
        <f>VLOOKUP(C6965,#REF!, 2,FALSE)</f>
        <v>#REF!</v>
      </c>
      <c r="BM6965" s="177" t="s">
        <v>2122</v>
      </c>
      <c r="BN6965" s="177" t="s">
        <v>731</v>
      </c>
      <c r="BO6965" s="177" t="s">
        <v>2983</v>
      </c>
      <c r="BU6965" s="177" t="s">
        <v>2122</v>
      </c>
      <c r="BV6965" s="177" t="s">
        <v>731</v>
      </c>
      <c r="BW6965" s="177" t="s">
        <v>2983</v>
      </c>
    </row>
    <row r="6966" spans="51:75" x14ac:dyDescent="0.3">
      <c r="AY6966" s="226" t="e">
        <f>VLOOKUP(C6966,#REF!, 2,FALSE)</f>
        <v>#REF!</v>
      </c>
      <c r="BM6966" s="177" t="s">
        <v>12146</v>
      </c>
      <c r="BN6966" s="177" t="s">
        <v>3199</v>
      </c>
      <c r="BO6966" s="177" t="s">
        <v>3225</v>
      </c>
      <c r="BU6966" s="177" t="s">
        <v>12146</v>
      </c>
      <c r="BV6966" s="177" t="s">
        <v>3199</v>
      </c>
      <c r="BW6966" s="177" t="s">
        <v>3225</v>
      </c>
    </row>
    <row r="6967" spans="51:75" x14ac:dyDescent="0.3">
      <c r="AY6967" s="226" t="e">
        <f>VLOOKUP(C6967,#REF!, 2,FALSE)</f>
        <v>#REF!</v>
      </c>
      <c r="BM6967" s="177" t="s">
        <v>12147</v>
      </c>
      <c r="BN6967" s="177" t="s">
        <v>3087</v>
      </c>
      <c r="BO6967" s="177" t="s">
        <v>2983</v>
      </c>
      <c r="BU6967" s="177" t="s">
        <v>12147</v>
      </c>
      <c r="BV6967" s="177" t="s">
        <v>3087</v>
      </c>
      <c r="BW6967" s="177" t="s">
        <v>2983</v>
      </c>
    </row>
    <row r="6968" spans="51:75" x14ac:dyDescent="0.3">
      <c r="AY6968" s="226" t="e">
        <f>VLOOKUP(C6968,#REF!, 2,FALSE)</f>
        <v>#REF!</v>
      </c>
      <c r="BM6968" s="177" t="s">
        <v>12148</v>
      </c>
      <c r="BN6968" s="177" t="s">
        <v>1139</v>
      </c>
      <c r="BO6968" s="177" t="s">
        <v>12149</v>
      </c>
      <c r="BU6968" s="177" t="s">
        <v>12148</v>
      </c>
      <c r="BV6968" s="177" t="s">
        <v>1139</v>
      </c>
      <c r="BW6968" s="177" t="s">
        <v>12149</v>
      </c>
    </row>
    <row r="6969" spans="51:75" x14ac:dyDescent="0.3">
      <c r="AY6969" s="226" t="e">
        <f>VLOOKUP(C6969,#REF!, 2,FALSE)</f>
        <v>#REF!</v>
      </c>
      <c r="BM6969" s="177" t="s">
        <v>12150</v>
      </c>
      <c r="BN6969" s="177" t="s">
        <v>3087</v>
      </c>
      <c r="BO6969" s="177" t="s">
        <v>2983</v>
      </c>
      <c r="BU6969" s="177" t="s">
        <v>12150</v>
      </c>
      <c r="BV6969" s="177" t="s">
        <v>3087</v>
      </c>
      <c r="BW6969" s="177" t="s">
        <v>2983</v>
      </c>
    </row>
    <row r="6970" spans="51:75" x14ac:dyDescent="0.3">
      <c r="AY6970" s="226" t="e">
        <f>VLOOKUP(C6970,#REF!, 2,FALSE)</f>
        <v>#REF!</v>
      </c>
      <c r="BM6970" s="177" t="s">
        <v>12151</v>
      </c>
      <c r="BN6970" s="177" t="s">
        <v>625</v>
      </c>
      <c r="BO6970" s="177" t="s">
        <v>2642</v>
      </c>
      <c r="BU6970" s="177" t="s">
        <v>12151</v>
      </c>
      <c r="BV6970" s="177" t="s">
        <v>625</v>
      </c>
      <c r="BW6970" s="177" t="s">
        <v>2642</v>
      </c>
    </row>
    <row r="6971" spans="51:75" x14ac:dyDescent="0.3">
      <c r="AY6971" s="226" t="e">
        <f>VLOOKUP(C6971,#REF!, 2,FALSE)</f>
        <v>#REF!</v>
      </c>
      <c r="BM6971" s="177" t="s">
        <v>12152</v>
      </c>
      <c r="BN6971" s="177" t="s">
        <v>852</v>
      </c>
      <c r="BO6971" s="177" t="s">
        <v>2983</v>
      </c>
      <c r="BU6971" s="177" t="s">
        <v>12152</v>
      </c>
      <c r="BV6971" s="177" t="s">
        <v>852</v>
      </c>
      <c r="BW6971" s="177" t="s">
        <v>2983</v>
      </c>
    </row>
    <row r="6972" spans="51:75" x14ac:dyDescent="0.3">
      <c r="AY6972" s="226" t="e">
        <f>VLOOKUP(C6972,#REF!, 2,FALSE)</f>
        <v>#REF!</v>
      </c>
      <c r="BM6972" s="177" t="s">
        <v>12153</v>
      </c>
      <c r="BN6972" s="177" t="s">
        <v>3045</v>
      </c>
      <c r="BO6972" s="177" t="s">
        <v>2983</v>
      </c>
      <c r="BU6972" s="177" t="s">
        <v>12153</v>
      </c>
      <c r="BV6972" s="177" t="s">
        <v>3045</v>
      </c>
      <c r="BW6972" s="177" t="s">
        <v>2983</v>
      </c>
    </row>
    <row r="6973" spans="51:75" x14ac:dyDescent="0.3">
      <c r="AY6973" s="226" t="e">
        <f>VLOOKUP(C6973,#REF!, 2,FALSE)</f>
        <v>#REF!</v>
      </c>
      <c r="BM6973" s="177" t="s">
        <v>12154</v>
      </c>
      <c r="BN6973" s="177" t="s">
        <v>1139</v>
      </c>
      <c r="BO6973" s="177" t="s">
        <v>2983</v>
      </c>
      <c r="BU6973" s="177" t="s">
        <v>12154</v>
      </c>
      <c r="BV6973" s="177" t="s">
        <v>1139</v>
      </c>
      <c r="BW6973" s="177" t="s">
        <v>2983</v>
      </c>
    </row>
    <row r="6974" spans="51:75" x14ac:dyDescent="0.3">
      <c r="AY6974" s="226" t="e">
        <f>VLOOKUP(C6974,#REF!, 2,FALSE)</f>
        <v>#REF!</v>
      </c>
      <c r="BM6974" s="177" t="s">
        <v>12155</v>
      </c>
      <c r="BN6974" s="177" t="s">
        <v>625</v>
      </c>
      <c r="BO6974" s="177" t="s">
        <v>12156</v>
      </c>
      <c r="BU6974" s="177" t="s">
        <v>12155</v>
      </c>
      <c r="BV6974" s="177" t="s">
        <v>625</v>
      </c>
      <c r="BW6974" s="177" t="s">
        <v>12156</v>
      </c>
    </row>
    <row r="6975" spans="51:75" x14ac:dyDescent="0.3">
      <c r="AY6975" s="226" t="e">
        <f>VLOOKUP(C6975,#REF!, 2,FALSE)</f>
        <v>#REF!</v>
      </c>
      <c r="BM6975" s="177" t="s">
        <v>12157</v>
      </c>
      <c r="BN6975" s="177" t="s">
        <v>614</v>
      </c>
      <c r="BO6975" s="177" t="s">
        <v>2983</v>
      </c>
      <c r="BU6975" s="177" t="s">
        <v>12157</v>
      </c>
      <c r="BV6975" s="177" t="s">
        <v>614</v>
      </c>
      <c r="BW6975" s="177" t="s">
        <v>2983</v>
      </c>
    </row>
    <row r="6976" spans="51:75" x14ac:dyDescent="0.3">
      <c r="AY6976" s="226" t="e">
        <f>VLOOKUP(C6976,#REF!, 2,FALSE)</f>
        <v>#REF!</v>
      </c>
      <c r="BM6976" s="177" t="s">
        <v>12158</v>
      </c>
      <c r="BN6976" s="177" t="s">
        <v>1013</v>
      </c>
      <c r="BO6976" s="177" t="s">
        <v>2983</v>
      </c>
      <c r="BU6976" s="177" t="s">
        <v>12158</v>
      </c>
      <c r="BV6976" s="177" t="s">
        <v>1013</v>
      </c>
      <c r="BW6976" s="177" t="s">
        <v>2983</v>
      </c>
    </row>
    <row r="6977" spans="51:75" x14ac:dyDescent="0.3">
      <c r="AY6977" s="226" t="e">
        <f>VLOOKUP(C6977,#REF!, 2,FALSE)</f>
        <v>#REF!</v>
      </c>
      <c r="BM6977" s="177" t="s">
        <v>12159</v>
      </c>
      <c r="BN6977" s="177" t="s">
        <v>1139</v>
      </c>
      <c r="BO6977" s="177" t="s">
        <v>12160</v>
      </c>
      <c r="BU6977" s="177" t="s">
        <v>12159</v>
      </c>
      <c r="BV6977" s="177" t="s">
        <v>1139</v>
      </c>
      <c r="BW6977" s="177" t="s">
        <v>12160</v>
      </c>
    </row>
    <row r="6978" spans="51:75" x14ac:dyDescent="0.3">
      <c r="AY6978" s="226" t="e">
        <f>VLOOKUP(C6978,#REF!, 2,FALSE)</f>
        <v>#REF!</v>
      </c>
      <c r="BM6978" s="177" t="s">
        <v>12161</v>
      </c>
      <c r="BN6978" s="177" t="s">
        <v>669</v>
      </c>
      <c r="BO6978" s="177" t="s">
        <v>5553</v>
      </c>
      <c r="BU6978" s="177" t="s">
        <v>12161</v>
      </c>
      <c r="BV6978" s="177" t="s">
        <v>669</v>
      </c>
      <c r="BW6978" s="177" t="s">
        <v>5553</v>
      </c>
    </row>
    <row r="6979" spans="51:75" x14ac:dyDescent="0.3">
      <c r="AY6979" s="226" t="e">
        <f>VLOOKUP(C6979,#REF!, 2,FALSE)</f>
        <v>#REF!</v>
      </c>
      <c r="BM6979" s="177" t="s">
        <v>12162</v>
      </c>
      <c r="BN6979" s="177" t="s">
        <v>658</v>
      </c>
      <c r="BO6979" s="177" t="s">
        <v>12163</v>
      </c>
      <c r="BU6979" s="177" t="s">
        <v>12162</v>
      </c>
      <c r="BV6979" s="177" t="s">
        <v>658</v>
      </c>
      <c r="BW6979" s="177" t="s">
        <v>12163</v>
      </c>
    </row>
    <row r="6980" spans="51:75" x14ac:dyDescent="0.3">
      <c r="AY6980" s="226" t="e">
        <f>VLOOKUP(C6980,#REF!, 2,FALSE)</f>
        <v>#REF!</v>
      </c>
      <c r="BM6980" s="177" t="s">
        <v>12164</v>
      </c>
      <c r="BN6980" s="177" t="s">
        <v>658</v>
      </c>
      <c r="BO6980" s="177" t="s">
        <v>12165</v>
      </c>
      <c r="BU6980" s="177" t="s">
        <v>12164</v>
      </c>
      <c r="BV6980" s="177" t="s">
        <v>658</v>
      </c>
      <c r="BW6980" s="177" t="s">
        <v>12165</v>
      </c>
    </row>
    <row r="6981" spans="51:75" x14ac:dyDescent="0.3">
      <c r="AY6981" s="226" t="e">
        <f>VLOOKUP(C6981,#REF!, 2,FALSE)</f>
        <v>#REF!</v>
      </c>
      <c r="BM6981" s="177" t="s">
        <v>12166</v>
      </c>
      <c r="BN6981" s="177" t="s">
        <v>655</v>
      </c>
      <c r="BO6981" s="177" t="s">
        <v>2647</v>
      </c>
      <c r="BU6981" s="177" t="s">
        <v>12166</v>
      </c>
      <c r="BV6981" s="177" t="s">
        <v>655</v>
      </c>
      <c r="BW6981" s="177" t="s">
        <v>2647</v>
      </c>
    </row>
    <row r="6982" spans="51:75" x14ac:dyDescent="0.3">
      <c r="AY6982" s="226" t="e">
        <f>VLOOKUP(C6982,#REF!, 2,FALSE)</f>
        <v>#REF!</v>
      </c>
      <c r="BM6982" s="177" t="s">
        <v>417</v>
      </c>
      <c r="BN6982" s="177" t="s">
        <v>669</v>
      </c>
      <c r="BO6982" s="177" t="s">
        <v>12101</v>
      </c>
      <c r="BU6982" s="177" t="s">
        <v>417</v>
      </c>
      <c r="BV6982" s="177" t="s">
        <v>669</v>
      </c>
      <c r="BW6982" s="177" t="s">
        <v>12101</v>
      </c>
    </row>
    <row r="6983" spans="51:75" x14ac:dyDescent="0.3">
      <c r="AY6983" s="226" t="e">
        <f>VLOOKUP(C6983,#REF!, 2,FALSE)</f>
        <v>#REF!</v>
      </c>
      <c r="BM6983" s="177" t="s">
        <v>12167</v>
      </c>
      <c r="BN6983" s="177" t="s">
        <v>3005</v>
      </c>
      <c r="BO6983" s="177" t="s">
        <v>12168</v>
      </c>
      <c r="BU6983" s="177" t="s">
        <v>12167</v>
      </c>
      <c r="BV6983" s="177" t="s">
        <v>3005</v>
      </c>
      <c r="BW6983" s="177" t="s">
        <v>12168</v>
      </c>
    </row>
    <row r="6984" spans="51:75" x14ac:dyDescent="0.3">
      <c r="AY6984" s="226" t="e">
        <f>VLOOKUP(C6984,#REF!, 2,FALSE)</f>
        <v>#REF!</v>
      </c>
      <c r="BM6984" s="177" t="s">
        <v>2125</v>
      </c>
      <c r="BN6984" s="177" t="s">
        <v>655</v>
      </c>
      <c r="BO6984" s="177" t="s">
        <v>3070</v>
      </c>
      <c r="BU6984" s="177" t="s">
        <v>2125</v>
      </c>
      <c r="BV6984" s="177" t="s">
        <v>655</v>
      </c>
      <c r="BW6984" s="177" t="s">
        <v>3070</v>
      </c>
    </row>
    <row r="6985" spans="51:75" x14ac:dyDescent="0.3">
      <c r="AY6985" s="226" t="e">
        <f>VLOOKUP(C6985,#REF!, 2,FALSE)</f>
        <v>#REF!</v>
      </c>
      <c r="BM6985" s="177" t="s">
        <v>12169</v>
      </c>
      <c r="BN6985" s="177" t="s">
        <v>3005</v>
      </c>
      <c r="BO6985" s="177" t="s">
        <v>12170</v>
      </c>
      <c r="BU6985" s="177" t="s">
        <v>12169</v>
      </c>
      <c r="BV6985" s="177" t="s">
        <v>3005</v>
      </c>
      <c r="BW6985" s="177" t="s">
        <v>12170</v>
      </c>
    </row>
    <row r="6986" spans="51:75" x14ac:dyDescent="0.3">
      <c r="AY6986" s="226" t="e">
        <f>VLOOKUP(C6986,#REF!, 2,FALSE)</f>
        <v>#REF!</v>
      </c>
      <c r="BM6986" s="177" t="s">
        <v>12171</v>
      </c>
      <c r="BN6986" s="177" t="s">
        <v>3245</v>
      </c>
      <c r="BO6986" s="177" t="s">
        <v>12172</v>
      </c>
      <c r="BU6986" s="177" t="s">
        <v>12171</v>
      </c>
      <c r="BV6986" s="177" t="s">
        <v>3245</v>
      </c>
      <c r="BW6986" s="177" t="s">
        <v>12172</v>
      </c>
    </row>
    <row r="6987" spans="51:75" x14ac:dyDescent="0.3">
      <c r="AY6987" s="226" t="e">
        <f>VLOOKUP(C6987,#REF!, 2,FALSE)</f>
        <v>#REF!</v>
      </c>
      <c r="BM6987" s="177" t="s">
        <v>12173</v>
      </c>
      <c r="BN6987" s="177" t="s">
        <v>3245</v>
      </c>
      <c r="BO6987" s="177" t="s">
        <v>12174</v>
      </c>
      <c r="BU6987" s="177" t="s">
        <v>12173</v>
      </c>
      <c r="BV6987" s="177" t="s">
        <v>3245</v>
      </c>
      <c r="BW6987" s="177" t="s">
        <v>12174</v>
      </c>
    </row>
    <row r="6988" spans="51:75" x14ac:dyDescent="0.3">
      <c r="AY6988" s="226" t="e">
        <f>VLOOKUP(C6988,#REF!, 2,FALSE)</f>
        <v>#REF!</v>
      </c>
      <c r="BM6988" s="177" t="s">
        <v>12175</v>
      </c>
      <c r="BN6988" s="177" t="s">
        <v>3245</v>
      </c>
      <c r="BO6988" s="177" t="s">
        <v>2983</v>
      </c>
      <c r="BU6988" s="177" t="s">
        <v>12175</v>
      </c>
      <c r="BV6988" s="177" t="s">
        <v>3245</v>
      </c>
      <c r="BW6988" s="177" t="s">
        <v>2983</v>
      </c>
    </row>
    <row r="6989" spans="51:75" x14ac:dyDescent="0.3">
      <c r="AY6989" s="226" t="e">
        <f>VLOOKUP(C6989,#REF!, 2,FALSE)</f>
        <v>#REF!</v>
      </c>
      <c r="BM6989" s="177" t="s">
        <v>12176</v>
      </c>
      <c r="BN6989" s="177" t="s">
        <v>3045</v>
      </c>
      <c r="BO6989" s="177" t="s">
        <v>2983</v>
      </c>
      <c r="BU6989" s="177" t="s">
        <v>12176</v>
      </c>
      <c r="BV6989" s="177" t="s">
        <v>3045</v>
      </c>
      <c r="BW6989" s="177" t="s">
        <v>2983</v>
      </c>
    </row>
    <row r="6990" spans="51:75" x14ac:dyDescent="0.3">
      <c r="AY6990" s="226" t="e">
        <f>VLOOKUP(C6990,#REF!, 2,FALSE)</f>
        <v>#REF!</v>
      </c>
      <c r="BM6990" s="177" t="s">
        <v>12177</v>
      </c>
      <c r="BN6990" s="177" t="s">
        <v>1139</v>
      </c>
      <c r="BO6990" s="177" t="s">
        <v>7129</v>
      </c>
      <c r="BU6990" s="177" t="s">
        <v>12177</v>
      </c>
      <c r="BV6990" s="177" t="s">
        <v>1139</v>
      </c>
      <c r="BW6990" s="177" t="s">
        <v>7129</v>
      </c>
    </row>
    <row r="6991" spans="51:75" x14ac:dyDescent="0.3">
      <c r="AY6991" s="226" t="e">
        <f>VLOOKUP(C6991,#REF!, 2,FALSE)</f>
        <v>#REF!</v>
      </c>
      <c r="BM6991" s="177" t="s">
        <v>12178</v>
      </c>
      <c r="BN6991" s="177" t="s">
        <v>669</v>
      </c>
      <c r="BO6991" s="177" t="s">
        <v>1334</v>
      </c>
      <c r="BU6991" s="177" t="s">
        <v>12178</v>
      </c>
      <c r="BV6991" s="177" t="s">
        <v>669</v>
      </c>
      <c r="BW6991" s="177" t="s">
        <v>1334</v>
      </c>
    </row>
    <row r="6992" spans="51:75" x14ac:dyDescent="0.3">
      <c r="AY6992" s="226" t="e">
        <f>VLOOKUP(C6992,#REF!, 2,FALSE)</f>
        <v>#REF!</v>
      </c>
      <c r="BM6992" s="177" t="s">
        <v>12179</v>
      </c>
      <c r="BN6992" s="177" t="s">
        <v>862</v>
      </c>
      <c r="BO6992" s="177" t="s">
        <v>2983</v>
      </c>
      <c r="BU6992" s="177" t="s">
        <v>12179</v>
      </c>
      <c r="BV6992" s="177" t="s">
        <v>862</v>
      </c>
      <c r="BW6992" s="177" t="s">
        <v>2983</v>
      </c>
    </row>
    <row r="6993" spans="51:75" x14ac:dyDescent="0.3">
      <c r="AY6993" s="226" t="e">
        <f>VLOOKUP(C6993,#REF!, 2,FALSE)</f>
        <v>#REF!</v>
      </c>
      <c r="BM6993" s="177" t="s">
        <v>12180</v>
      </c>
      <c r="BN6993" s="177" t="s">
        <v>3199</v>
      </c>
      <c r="BO6993" s="177" t="s">
        <v>12181</v>
      </c>
      <c r="BU6993" s="177" t="s">
        <v>12180</v>
      </c>
      <c r="BV6993" s="177" t="s">
        <v>3199</v>
      </c>
      <c r="BW6993" s="177" t="s">
        <v>12181</v>
      </c>
    </row>
    <row r="6994" spans="51:75" x14ac:dyDescent="0.3">
      <c r="AY6994" s="226" t="e">
        <f>VLOOKUP(C6994,#REF!, 2,FALSE)</f>
        <v>#REF!</v>
      </c>
      <c r="BM6994" s="177" t="s">
        <v>12182</v>
      </c>
      <c r="BN6994" s="177" t="s">
        <v>625</v>
      </c>
      <c r="BO6994" s="177" t="s">
        <v>2983</v>
      </c>
      <c r="BU6994" s="177" t="s">
        <v>12182</v>
      </c>
      <c r="BV6994" s="177" t="s">
        <v>625</v>
      </c>
      <c r="BW6994" s="177" t="s">
        <v>2983</v>
      </c>
    </row>
    <row r="6995" spans="51:75" x14ac:dyDescent="0.3">
      <c r="AY6995" s="226" t="e">
        <f>VLOOKUP(C6995,#REF!, 2,FALSE)</f>
        <v>#REF!</v>
      </c>
      <c r="BM6995" s="177" t="s">
        <v>12183</v>
      </c>
      <c r="BN6995" s="177" t="s">
        <v>661</v>
      </c>
      <c r="BO6995" s="177" t="s">
        <v>4446</v>
      </c>
      <c r="BU6995" s="177" t="s">
        <v>12183</v>
      </c>
      <c r="BV6995" s="177" t="s">
        <v>661</v>
      </c>
      <c r="BW6995" s="177" t="s">
        <v>4446</v>
      </c>
    </row>
    <row r="6996" spans="51:75" x14ac:dyDescent="0.3">
      <c r="AY6996" s="226" t="e">
        <f>VLOOKUP(C6996,#REF!, 2,FALSE)</f>
        <v>#REF!</v>
      </c>
      <c r="BM6996" s="177" t="s">
        <v>12184</v>
      </c>
      <c r="BN6996" s="177" t="s">
        <v>623</v>
      </c>
      <c r="BO6996" s="177" t="s">
        <v>2642</v>
      </c>
      <c r="BU6996" s="177" t="s">
        <v>12184</v>
      </c>
      <c r="BV6996" s="177" t="s">
        <v>623</v>
      </c>
      <c r="BW6996" s="177" t="s">
        <v>2642</v>
      </c>
    </row>
    <row r="6997" spans="51:75" x14ac:dyDescent="0.3">
      <c r="AY6997" s="226" t="e">
        <f>VLOOKUP(C6997,#REF!, 2,FALSE)</f>
        <v>#REF!</v>
      </c>
      <c r="BM6997" s="177" t="s">
        <v>12185</v>
      </c>
      <c r="BN6997" s="177" t="s">
        <v>705</v>
      </c>
      <c r="BO6997" s="177" t="s">
        <v>1748</v>
      </c>
      <c r="BU6997" s="177" t="s">
        <v>12185</v>
      </c>
      <c r="BV6997" s="177" t="s">
        <v>705</v>
      </c>
      <c r="BW6997" s="177" t="s">
        <v>1748</v>
      </c>
    </row>
    <row r="6998" spans="51:75" x14ac:dyDescent="0.3">
      <c r="AY6998" s="226" t="e">
        <f>VLOOKUP(C6998,#REF!, 2,FALSE)</f>
        <v>#REF!</v>
      </c>
      <c r="BM6998" s="177" t="s">
        <v>12186</v>
      </c>
      <c r="BN6998" s="177" t="s">
        <v>705</v>
      </c>
      <c r="BO6998" s="177" t="s">
        <v>2647</v>
      </c>
      <c r="BU6998" s="177" t="s">
        <v>12186</v>
      </c>
      <c r="BV6998" s="177" t="s">
        <v>705</v>
      </c>
      <c r="BW6998" s="177" t="s">
        <v>2647</v>
      </c>
    </row>
    <row r="6999" spans="51:75" x14ac:dyDescent="0.3">
      <c r="AY6999" s="226" t="e">
        <f>VLOOKUP(C6999,#REF!, 2,FALSE)</f>
        <v>#REF!</v>
      </c>
      <c r="BM6999" s="177" t="s">
        <v>12187</v>
      </c>
      <c r="BN6999" s="177" t="s">
        <v>657</v>
      </c>
      <c r="BO6999" s="177" t="s">
        <v>629</v>
      </c>
      <c r="BU6999" s="177" t="s">
        <v>12187</v>
      </c>
      <c r="BV6999" s="177" t="s">
        <v>657</v>
      </c>
      <c r="BW6999" s="177" t="s">
        <v>629</v>
      </c>
    </row>
    <row r="7000" spans="51:75" x14ac:dyDescent="0.3">
      <c r="AY7000" s="226" t="e">
        <f>VLOOKUP(C7000,#REF!, 2,FALSE)</f>
        <v>#REF!</v>
      </c>
      <c r="BM7000" s="177" t="s">
        <v>12188</v>
      </c>
      <c r="BN7000" s="177" t="s">
        <v>2983</v>
      </c>
      <c r="BO7000" s="177" t="s">
        <v>2983</v>
      </c>
      <c r="BU7000" s="177" t="s">
        <v>12188</v>
      </c>
      <c r="BV7000" s="177" t="s">
        <v>2983</v>
      </c>
      <c r="BW7000" s="177" t="s">
        <v>2983</v>
      </c>
    </row>
    <row r="7001" spans="51:75" x14ac:dyDescent="0.3">
      <c r="AY7001" s="226" t="e">
        <f>VLOOKUP(C7001,#REF!, 2,FALSE)</f>
        <v>#REF!</v>
      </c>
      <c r="BM7001" s="177" t="s">
        <v>12189</v>
      </c>
      <c r="BN7001" s="177" t="s">
        <v>661</v>
      </c>
      <c r="BO7001" s="177" t="s">
        <v>2983</v>
      </c>
      <c r="BU7001" s="177" t="s">
        <v>12189</v>
      </c>
      <c r="BV7001" s="177" t="s">
        <v>661</v>
      </c>
      <c r="BW7001" s="177" t="s">
        <v>2983</v>
      </c>
    </row>
    <row r="7002" spans="51:75" x14ac:dyDescent="0.3">
      <c r="AY7002" s="226" t="e">
        <f>VLOOKUP(C7002,#REF!, 2,FALSE)</f>
        <v>#REF!</v>
      </c>
      <c r="BM7002" s="177" t="s">
        <v>12190</v>
      </c>
      <c r="BN7002" s="177" t="s">
        <v>736</v>
      </c>
      <c r="BO7002" s="177" t="s">
        <v>2983</v>
      </c>
      <c r="BU7002" s="177" t="s">
        <v>12190</v>
      </c>
      <c r="BV7002" s="177" t="s">
        <v>736</v>
      </c>
      <c r="BW7002" s="177" t="s">
        <v>2983</v>
      </c>
    </row>
    <row r="7003" spans="51:75" x14ac:dyDescent="0.3">
      <c r="AY7003" s="226" t="e">
        <f>VLOOKUP(C7003,#REF!, 2,FALSE)</f>
        <v>#REF!</v>
      </c>
      <c r="BM7003" s="177" t="s">
        <v>12191</v>
      </c>
      <c r="BN7003" s="177" t="s">
        <v>715</v>
      </c>
      <c r="BO7003" s="177" t="s">
        <v>12192</v>
      </c>
      <c r="BU7003" s="177" t="s">
        <v>12191</v>
      </c>
      <c r="BV7003" s="177" t="s">
        <v>715</v>
      </c>
      <c r="BW7003" s="177" t="s">
        <v>12192</v>
      </c>
    </row>
    <row r="7004" spans="51:75" x14ac:dyDescent="0.3">
      <c r="AY7004" s="226" t="e">
        <f>VLOOKUP(C7004,#REF!, 2,FALSE)</f>
        <v>#REF!</v>
      </c>
      <c r="BM7004" s="177" t="s">
        <v>12193</v>
      </c>
      <c r="BN7004" s="177" t="s">
        <v>942</v>
      </c>
      <c r="BO7004" s="177" t="s">
        <v>2983</v>
      </c>
      <c r="BU7004" s="177" t="s">
        <v>12193</v>
      </c>
      <c r="BV7004" s="177" t="s">
        <v>942</v>
      </c>
      <c r="BW7004" s="177" t="s">
        <v>2983</v>
      </c>
    </row>
    <row r="7005" spans="51:75" x14ac:dyDescent="0.3">
      <c r="AY7005" s="226" t="e">
        <f>VLOOKUP(C7005,#REF!, 2,FALSE)</f>
        <v>#REF!</v>
      </c>
      <c r="BM7005" s="177" t="s">
        <v>12194</v>
      </c>
      <c r="BN7005" s="177" t="s">
        <v>16979</v>
      </c>
      <c r="BO7005" s="177" t="s">
        <v>6409</v>
      </c>
      <c r="BU7005" s="177" t="s">
        <v>12194</v>
      </c>
      <c r="BV7005" s="177" t="s">
        <v>16979</v>
      </c>
      <c r="BW7005" s="177" t="s">
        <v>6409</v>
      </c>
    </row>
    <row r="7006" spans="51:75" x14ac:dyDescent="0.3">
      <c r="AY7006" s="226" t="e">
        <f>VLOOKUP(C7006,#REF!, 2,FALSE)</f>
        <v>#REF!</v>
      </c>
      <c r="BM7006" s="177" t="s">
        <v>12195</v>
      </c>
      <c r="BN7006" s="177" t="s">
        <v>16979</v>
      </c>
      <c r="BO7006" s="177" t="s">
        <v>12196</v>
      </c>
      <c r="BU7006" s="177" t="s">
        <v>12195</v>
      </c>
      <c r="BV7006" s="177" t="s">
        <v>16979</v>
      </c>
      <c r="BW7006" s="177" t="s">
        <v>12196</v>
      </c>
    </row>
    <row r="7007" spans="51:75" x14ac:dyDescent="0.3">
      <c r="AY7007" s="226" t="e">
        <f>VLOOKUP(C7007,#REF!, 2,FALSE)</f>
        <v>#REF!</v>
      </c>
      <c r="BM7007" s="177" t="s">
        <v>12197</v>
      </c>
      <c r="BN7007" s="177" t="s">
        <v>16979</v>
      </c>
      <c r="BO7007" s="177" t="s">
        <v>3747</v>
      </c>
      <c r="BU7007" s="177" t="s">
        <v>12197</v>
      </c>
      <c r="BV7007" s="177" t="s">
        <v>16979</v>
      </c>
      <c r="BW7007" s="177" t="s">
        <v>3747</v>
      </c>
    </row>
    <row r="7008" spans="51:75" x14ac:dyDescent="0.3">
      <c r="AY7008" s="226" t="e">
        <f>VLOOKUP(C7008,#REF!, 2,FALSE)</f>
        <v>#REF!</v>
      </c>
      <c r="BM7008" s="177" t="s">
        <v>12198</v>
      </c>
      <c r="BN7008" s="177" t="s">
        <v>3002</v>
      </c>
      <c r="BO7008" s="177" t="s">
        <v>770</v>
      </c>
      <c r="BU7008" s="177" t="s">
        <v>12198</v>
      </c>
      <c r="BV7008" s="177" t="s">
        <v>3002</v>
      </c>
      <c r="BW7008" s="177" t="s">
        <v>770</v>
      </c>
    </row>
    <row r="7009" spans="51:75" x14ac:dyDescent="0.3">
      <c r="AY7009" s="226" t="e">
        <f>VLOOKUP(C7009,#REF!, 2,FALSE)</f>
        <v>#REF!</v>
      </c>
      <c r="BM7009" s="177" t="s">
        <v>12199</v>
      </c>
      <c r="BN7009" s="177" t="s">
        <v>3245</v>
      </c>
      <c r="BO7009" s="177" t="s">
        <v>2983</v>
      </c>
      <c r="BU7009" s="177" t="s">
        <v>12199</v>
      </c>
      <c r="BV7009" s="177" t="s">
        <v>3245</v>
      </c>
      <c r="BW7009" s="177" t="s">
        <v>2983</v>
      </c>
    </row>
    <row r="7010" spans="51:75" x14ac:dyDescent="0.3">
      <c r="AY7010" s="226" t="e">
        <f>VLOOKUP(C7010,#REF!, 2,FALSE)</f>
        <v>#REF!</v>
      </c>
      <c r="BM7010" s="177" t="s">
        <v>2126</v>
      </c>
      <c r="BN7010" s="177" t="s">
        <v>658</v>
      </c>
      <c r="BO7010" s="177" t="s">
        <v>12200</v>
      </c>
      <c r="BU7010" s="177" t="s">
        <v>2126</v>
      </c>
      <c r="BV7010" s="177" t="s">
        <v>658</v>
      </c>
      <c r="BW7010" s="177" t="s">
        <v>12200</v>
      </c>
    </row>
    <row r="7011" spans="51:75" x14ac:dyDescent="0.3">
      <c r="AY7011" s="226" t="e">
        <f>VLOOKUP(C7011,#REF!, 2,FALSE)</f>
        <v>#REF!</v>
      </c>
      <c r="BM7011" s="177" t="s">
        <v>12201</v>
      </c>
      <c r="BN7011" s="177" t="s">
        <v>1782</v>
      </c>
      <c r="BO7011" s="177" t="s">
        <v>12202</v>
      </c>
      <c r="BU7011" s="177" t="s">
        <v>12201</v>
      </c>
      <c r="BV7011" s="177" t="s">
        <v>1782</v>
      </c>
      <c r="BW7011" s="177" t="s">
        <v>12202</v>
      </c>
    </row>
    <row r="7012" spans="51:75" x14ac:dyDescent="0.3">
      <c r="AY7012" s="226" t="e">
        <f>VLOOKUP(C7012,#REF!, 2,FALSE)</f>
        <v>#REF!</v>
      </c>
      <c r="BM7012" s="177" t="s">
        <v>12203</v>
      </c>
      <c r="BN7012" s="177" t="s">
        <v>1782</v>
      </c>
      <c r="BO7012" s="177" t="s">
        <v>2983</v>
      </c>
      <c r="BU7012" s="177" t="s">
        <v>12203</v>
      </c>
      <c r="BV7012" s="177" t="s">
        <v>1782</v>
      </c>
      <c r="BW7012" s="177" t="s">
        <v>2983</v>
      </c>
    </row>
    <row r="7013" spans="51:75" x14ac:dyDescent="0.3">
      <c r="AY7013" s="226" t="e">
        <f>VLOOKUP(C7013,#REF!, 2,FALSE)</f>
        <v>#REF!</v>
      </c>
      <c r="BM7013" s="177" t="s">
        <v>12204</v>
      </c>
      <c r="BN7013" s="177" t="s">
        <v>1733</v>
      </c>
      <c r="BO7013" s="177" t="s">
        <v>12205</v>
      </c>
      <c r="BU7013" s="177" t="s">
        <v>12204</v>
      </c>
      <c r="BV7013" s="177" t="s">
        <v>1733</v>
      </c>
      <c r="BW7013" s="177" t="s">
        <v>12205</v>
      </c>
    </row>
    <row r="7014" spans="51:75" x14ac:dyDescent="0.3">
      <c r="AY7014" s="226" t="e">
        <f>VLOOKUP(C7014,#REF!, 2,FALSE)</f>
        <v>#REF!</v>
      </c>
      <c r="BM7014" s="177" t="s">
        <v>12206</v>
      </c>
      <c r="BN7014" s="177" t="s">
        <v>1782</v>
      </c>
      <c r="BO7014" s="177" t="s">
        <v>12207</v>
      </c>
      <c r="BU7014" s="177" t="s">
        <v>12206</v>
      </c>
      <c r="BV7014" s="177" t="s">
        <v>1782</v>
      </c>
      <c r="BW7014" s="177" t="s">
        <v>12207</v>
      </c>
    </row>
    <row r="7015" spans="51:75" x14ac:dyDescent="0.3">
      <c r="AY7015" s="226" t="e">
        <f>VLOOKUP(C7015,#REF!, 2,FALSE)</f>
        <v>#REF!</v>
      </c>
      <c r="BM7015" s="177" t="s">
        <v>12208</v>
      </c>
      <c r="BN7015" s="177" t="s">
        <v>1733</v>
      </c>
      <c r="BO7015" s="177" t="s">
        <v>2983</v>
      </c>
      <c r="BU7015" s="177" t="s">
        <v>12208</v>
      </c>
      <c r="BV7015" s="177" t="s">
        <v>1733</v>
      </c>
      <c r="BW7015" s="177" t="s">
        <v>2983</v>
      </c>
    </row>
    <row r="7016" spans="51:75" x14ac:dyDescent="0.3">
      <c r="AY7016" s="226" t="e">
        <f>VLOOKUP(C7016,#REF!, 2,FALSE)</f>
        <v>#REF!</v>
      </c>
      <c r="BM7016" s="177" t="s">
        <v>12209</v>
      </c>
      <c r="BN7016" s="177" t="s">
        <v>1782</v>
      </c>
      <c r="BO7016" s="177" t="s">
        <v>12210</v>
      </c>
      <c r="BU7016" s="177" t="s">
        <v>12209</v>
      </c>
      <c r="BV7016" s="177" t="s">
        <v>1782</v>
      </c>
      <c r="BW7016" s="177" t="s">
        <v>12210</v>
      </c>
    </row>
    <row r="7017" spans="51:75" x14ac:dyDescent="0.3">
      <c r="AY7017" s="226" t="e">
        <f>VLOOKUP(C7017,#REF!, 2,FALSE)</f>
        <v>#REF!</v>
      </c>
      <c r="BM7017" s="177" t="s">
        <v>445</v>
      </c>
      <c r="BN7017" s="177" t="s">
        <v>928</v>
      </c>
      <c r="BO7017" s="177" t="s">
        <v>10302</v>
      </c>
      <c r="BU7017" s="177" t="s">
        <v>445</v>
      </c>
      <c r="BV7017" s="177" t="s">
        <v>928</v>
      </c>
      <c r="BW7017" s="177" t="s">
        <v>10302</v>
      </c>
    </row>
    <row r="7018" spans="51:75" x14ac:dyDescent="0.3">
      <c r="AY7018" s="226" t="e">
        <f>VLOOKUP(C7018,#REF!, 2,FALSE)</f>
        <v>#REF!</v>
      </c>
      <c r="BM7018" s="177" t="s">
        <v>12211</v>
      </c>
      <c r="BN7018" s="177" t="s">
        <v>3005</v>
      </c>
      <c r="BO7018" s="177" t="s">
        <v>727</v>
      </c>
      <c r="BU7018" s="177" t="s">
        <v>12211</v>
      </c>
      <c r="BV7018" s="177" t="s">
        <v>3005</v>
      </c>
      <c r="BW7018" s="177" t="s">
        <v>727</v>
      </c>
    </row>
    <row r="7019" spans="51:75" x14ac:dyDescent="0.3">
      <c r="AY7019" s="226" t="e">
        <f>VLOOKUP(C7019,#REF!, 2,FALSE)</f>
        <v>#REF!</v>
      </c>
      <c r="BM7019" s="177" t="s">
        <v>418</v>
      </c>
      <c r="BN7019" s="177" t="s">
        <v>1733</v>
      </c>
      <c r="BO7019" s="177" t="s">
        <v>2983</v>
      </c>
      <c r="BU7019" s="177" t="s">
        <v>418</v>
      </c>
      <c r="BV7019" s="177" t="s">
        <v>1733</v>
      </c>
      <c r="BW7019" s="177" t="s">
        <v>2983</v>
      </c>
    </row>
    <row r="7020" spans="51:75" x14ac:dyDescent="0.3">
      <c r="AY7020" s="226" t="e">
        <f>VLOOKUP(C7020,#REF!, 2,FALSE)</f>
        <v>#REF!</v>
      </c>
      <c r="BM7020" s="177" t="s">
        <v>12212</v>
      </c>
      <c r="BN7020" s="177" t="s">
        <v>667</v>
      </c>
      <c r="BO7020" s="177" t="s">
        <v>2983</v>
      </c>
      <c r="BU7020" s="177" t="s">
        <v>12212</v>
      </c>
      <c r="BV7020" s="177" t="s">
        <v>667</v>
      </c>
      <c r="BW7020" s="177" t="s">
        <v>2983</v>
      </c>
    </row>
    <row r="7021" spans="51:75" x14ac:dyDescent="0.3">
      <c r="AY7021" s="226" t="e">
        <f>VLOOKUP(C7021,#REF!, 2,FALSE)</f>
        <v>#REF!</v>
      </c>
      <c r="BM7021" s="177" t="s">
        <v>12213</v>
      </c>
      <c r="BN7021" s="177" t="s">
        <v>1733</v>
      </c>
      <c r="BO7021" s="177" t="s">
        <v>9719</v>
      </c>
      <c r="BU7021" s="177" t="s">
        <v>12213</v>
      </c>
      <c r="BV7021" s="177" t="s">
        <v>1733</v>
      </c>
      <c r="BW7021" s="177" t="s">
        <v>9719</v>
      </c>
    </row>
    <row r="7022" spans="51:75" x14ac:dyDescent="0.3">
      <c r="AY7022" s="226" t="e">
        <f>VLOOKUP(C7022,#REF!, 2,FALSE)</f>
        <v>#REF!</v>
      </c>
      <c r="BM7022" s="177" t="s">
        <v>12214</v>
      </c>
      <c r="BN7022" s="177" t="s">
        <v>16979</v>
      </c>
      <c r="BO7022" s="177" t="s">
        <v>10487</v>
      </c>
      <c r="BU7022" s="177" t="s">
        <v>12214</v>
      </c>
      <c r="BV7022" s="177" t="s">
        <v>16979</v>
      </c>
      <c r="BW7022" s="177" t="s">
        <v>10487</v>
      </c>
    </row>
    <row r="7023" spans="51:75" x14ac:dyDescent="0.3">
      <c r="AY7023" s="226" t="e">
        <f>VLOOKUP(C7023,#REF!, 2,FALSE)</f>
        <v>#REF!</v>
      </c>
      <c r="BM7023" s="177" t="s">
        <v>12215</v>
      </c>
      <c r="BN7023" s="177" t="s">
        <v>617</v>
      </c>
      <c r="BO7023" s="177" t="s">
        <v>2803</v>
      </c>
      <c r="BU7023" s="177" t="s">
        <v>12215</v>
      </c>
      <c r="BV7023" s="177" t="s">
        <v>617</v>
      </c>
      <c r="BW7023" s="177" t="s">
        <v>2803</v>
      </c>
    </row>
    <row r="7024" spans="51:75" x14ac:dyDescent="0.3">
      <c r="AY7024" s="226" t="e">
        <f>VLOOKUP(C7024,#REF!, 2,FALSE)</f>
        <v>#REF!</v>
      </c>
      <c r="BM7024" s="177" t="s">
        <v>12216</v>
      </c>
      <c r="BN7024" s="177" t="s">
        <v>3005</v>
      </c>
      <c r="BO7024" s="177" t="s">
        <v>12217</v>
      </c>
      <c r="BU7024" s="177" t="s">
        <v>12216</v>
      </c>
      <c r="BV7024" s="177" t="s">
        <v>3005</v>
      </c>
      <c r="BW7024" s="177" t="s">
        <v>12217</v>
      </c>
    </row>
    <row r="7025" spans="51:75" x14ac:dyDescent="0.3">
      <c r="AY7025" s="226" t="e">
        <f>VLOOKUP(C7025,#REF!, 2,FALSE)</f>
        <v>#REF!</v>
      </c>
      <c r="BM7025" s="177" t="s">
        <v>12218</v>
      </c>
      <c r="BN7025" s="177" t="s">
        <v>799</v>
      </c>
      <c r="BO7025" s="177" t="s">
        <v>1443</v>
      </c>
      <c r="BU7025" s="177" t="s">
        <v>12218</v>
      </c>
      <c r="BV7025" s="177" t="s">
        <v>799</v>
      </c>
      <c r="BW7025" s="177" t="s">
        <v>1443</v>
      </c>
    </row>
    <row r="7026" spans="51:75" x14ac:dyDescent="0.3">
      <c r="AY7026" s="226" t="e">
        <f>VLOOKUP(C7026,#REF!, 2,FALSE)</f>
        <v>#REF!</v>
      </c>
      <c r="BM7026" s="177" t="s">
        <v>12219</v>
      </c>
      <c r="BN7026" s="177" t="s">
        <v>787</v>
      </c>
      <c r="BO7026" s="177" t="s">
        <v>3055</v>
      </c>
      <c r="BU7026" s="177" t="s">
        <v>12219</v>
      </c>
      <c r="BV7026" s="177" t="s">
        <v>787</v>
      </c>
      <c r="BW7026" s="177" t="s">
        <v>3055</v>
      </c>
    </row>
    <row r="7027" spans="51:75" x14ac:dyDescent="0.3">
      <c r="AY7027" s="226" t="e">
        <f>VLOOKUP(C7027,#REF!, 2,FALSE)</f>
        <v>#REF!</v>
      </c>
      <c r="BM7027" s="177" t="s">
        <v>12220</v>
      </c>
      <c r="BN7027" s="177" t="s">
        <v>639</v>
      </c>
      <c r="BO7027" s="177" t="s">
        <v>1904</v>
      </c>
      <c r="BU7027" s="177" t="s">
        <v>12220</v>
      </c>
      <c r="BV7027" s="177" t="s">
        <v>639</v>
      </c>
      <c r="BW7027" s="177" t="s">
        <v>1904</v>
      </c>
    </row>
    <row r="7028" spans="51:75" x14ac:dyDescent="0.3">
      <c r="AY7028" s="226" t="e">
        <f>VLOOKUP(C7028,#REF!, 2,FALSE)</f>
        <v>#REF!</v>
      </c>
      <c r="BM7028" s="177" t="s">
        <v>12221</v>
      </c>
      <c r="BN7028" s="177" t="s">
        <v>736</v>
      </c>
      <c r="BO7028" s="177" t="s">
        <v>12222</v>
      </c>
      <c r="BU7028" s="177" t="s">
        <v>12221</v>
      </c>
      <c r="BV7028" s="177" t="s">
        <v>736</v>
      </c>
      <c r="BW7028" s="177" t="s">
        <v>12222</v>
      </c>
    </row>
    <row r="7029" spans="51:75" x14ac:dyDescent="0.3">
      <c r="AY7029" s="226" t="e">
        <f>VLOOKUP(C7029,#REF!, 2,FALSE)</f>
        <v>#REF!</v>
      </c>
      <c r="BM7029" s="177" t="s">
        <v>12223</v>
      </c>
      <c r="BN7029" s="177" t="s">
        <v>797</v>
      </c>
      <c r="BO7029" s="177" t="s">
        <v>1126</v>
      </c>
      <c r="BU7029" s="177" t="s">
        <v>12223</v>
      </c>
      <c r="BV7029" s="177" t="s">
        <v>797</v>
      </c>
      <c r="BW7029" s="177" t="s">
        <v>1126</v>
      </c>
    </row>
    <row r="7030" spans="51:75" x14ac:dyDescent="0.3">
      <c r="AY7030" s="226" t="e">
        <f>VLOOKUP(C7030,#REF!, 2,FALSE)</f>
        <v>#REF!</v>
      </c>
      <c r="BM7030" s="177" t="s">
        <v>2127</v>
      </c>
      <c r="BN7030" s="177" t="s">
        <v>614</v>
      </c>
      <c r="BO7030" s="177" t="s">
        <v>12224</v>
      </c>
      <c r="BU7030" s="177" t="s">
        <v>2127</v>
      </c>
      <c r="BV7030" s="177" t="s">
        <v>614</v>
      </c>
      <c r="BW7030" s="177" t="s">
        <v>12224</v>
      </c>
    </row>
    <row r="7031" spans="51:75" x14ac:dyDescent="0.3">
      <c r="AY7031" s="226" t="e">
        <f>VLOOKUP(C7031,#REF!, 2,FALSE)</f>
        <v>#REF!</v>
      </c>
      <c r="BM7031" s="177" t="s">
        <v>12225</v>
      </c>
      <c r="BN7031" s="177" t="s">
        <v>797</v>
      </c>
      <c r="BO7031" s="177" t="s">
        <v>1126</v>
      </c>
      <c r="BU7031" s="177" t="s">
        <v>12225</v>
      </c>
      <c r="BV7031" s="177" t="s">
        <v>797</v>
      </c>
      <c r="BW7031" s="177" t="s">
        <v>1126</v>
      </c>
    </row>
    <row r="7032" spans="51:75" x14ac:dyDescent="0.3">
      <c r="AY7032" s="226" t="e">
        <f>VLOOKUP(C7032,#REF!, 2,FALSE)</f>
        <v>#REF!</v>
      </c>
      <c r="BM7032" s="177" t="s">
        <v>440</v>
      </c>
      <c r="BN7032" s="177" t="s">
        <v>797</v>
      </c>
      <c r="BO7032" s="177" t="s">
        <v>1126</v>
      </c>
      <c r="BU7032" s="177" t="s">
        <v>440</v>
      </c>
      <c r="BV7032" s="177" t="s">
        <v>797</v>
      </c>
      <c r="BW7032" s="177" t="s">
        <v>1126</v>
      </c>
    </row>
    <row r="7033" spans="51:75" x14ac:dyDescent="0.3">
      <c r="AY7033" s="226" t="e">
        <f>VLOOKUP(C7033,#REF!, 2,FALSE)</f>
        <v>#REF!</v>
      </c>
      <c r="BM7033" s="177" t="s">
        <v>12226</v>
      </c>
      <c r="BN7033" s="177" t="s">
        <v>797</v>
      </c>
      <c r="BO7033" s="177" t="s">
        <v>1126</v>
      </c>
      <c r="BU7033" s="177" t="s">
        <v>12226</v>
      </c>
      <c r="BV7033" s="177" t="s">
        <v>797</v>
      </c>
      <c r="BW7033" s="177" t="s">
        <v>1126</v>
      </c>
    </row>
    <row r="7034" spans="51:75" x14ac:dyDescent="0.3">
      <c r="AY7034" s="226" t="e">
        <f>VLOOKUP(C7034,#REF!, 2,FALSE)</f>
        <v>#REF!</v>
      </c>
      <c r="BM7034" s="177" t="s">
        <v>12227</v>
      </c>
      <c r="BN7034" s="177" t="s">
        <v>797</v>
      </c>
      <c r="BO7034" s="177" t="s">
        <v>1126</v>
      </c>
      <c r="BU7034" s="177" t="s">
        <v>12227</v>
      </c>
      <c r="BV7034" s="177" t="s">
        <v>797</v>
      </c>
      <c r="BW7034" s="177" t="s">
        <v>1126</v>
      </c>
    </row>
    <row r="7035" spans="51:75" x14ac:dyDescent="0.3">
      <c r="AY7035" s="226" t="e">
        <f>VLOOKUP(C7035,#REF!, 2,FALSE)</f>
        <v>#REF!</v>
      </c>
      <c r="BM7035" s="177" t="s">
        <v>12228</v>
      </c>
      <c r="BN7035" s="177" t="s">
        <v>621</v>
      </c>
      <c r="BO7035" s="177" t="s">
        <v>3535</v>
      </c>
      <c r="BU7035" s="177" t="s">
        <v>12228</v>
      </c>
      <c r="BV7035" s="177" t="s">
        <v>621</v>
      </c>
      <c r="BW7035" s="177" t="s">
        <v>3535</v>
      </c>
    </row>
    <row r="7036" spans="51:75" x14ac:dyDescent="0.3">
      <c r="AY7036" s="226" t="e">
        <f>VLOOKUP(C7036,#REF!, 2,FALSE)</f>
        <v>#REF!</v>
      </c>
      <c r="BM7036" s="177" t="s">
        <v>12229</v>
      </c>
      <c r="BN7036" s="177" t="s">
        <v>636</v>
      </c>
      <c r="BO7036" s="177" t="s">
        <v>5346</v>
      </c>
      <c r="BU7036" s="177" t="s">
        <v>12229</v>
      </c>
      <c r="BV7036" s="177" t="s">
        <v>636</v>
      </c>
      <c r="BW7036" s="177" t="s">
        <v>5346</v>
      </c>
    </row>
    <row r="7037" spans="51:75" x14ac:dyDescent="0.3">
      <c r="AY7037" s="226" t="e">
        <f>VLOOKUP(C7037,#REF!, 2,FALSE)</f>
        <v>#REF!</v>
      </c>
      <c r="BM7037" s="177" t="s">
        <v>2128</v>
      </c>
      <c r="BN7037" s="177" t="s">
        <v>780</v>
      </c>
      <c r="BO7037" s="177" t="s">
        <v>933</v>
      </c>
      <c r="BU7037" s="177" t="s">
        <v>2128</v>
      </c>
      <c r="BV7037" s="177" t="s">
        <v>780</v>
      </c>
      <c r="BW7037" s="177" t="s">
        <v>933</v>
      </c>
    </row>
    <row r="7038" spans="51:75" x14ac:dyDescent="0.3">
      <c r="AY7038" s="226" t="e">
        <f>VLOOKUP(C7038,#REF!, 2,FALSE)</f>
        <v>#REF!</v>
      </c>
      <c r="BM7038" s="177" t="s">
        <v>12230</v>
      </c>
      <c r="BN7038" s="177" t="s">
        <v>3087</v>
      </c>
      <c r="BO7038" s="177" t="s">
        <v>2983</v>
      </c>
      <c r="BU7038" s="177" t="s">
        <v>12230</v>
      </c>
      <c r="BV7038" s="177" t="s">
        <v>3087</v>
      </c>
      <c r="BW7038" s="177" t="s">
        <v>2983</v>
      </c>
    </row>
    <row r="7039" spans="51:75" x14ac:dyDescent="0.3">
      <c r="AY7039" s="226" t="e">
        <f>VLOOKUP(C7039,#REF!, 2,FALSE)</f>
        <v>#REF!</v>
      </c>
      <c r="BM7039" s="177" t="s">
        <v>12231</v>
      </c>
      <c r="BN7039" s="177" t="s">
        <v>797</v>
      </c>
      <c r="BO7039" s="177" t="s">
        <v>1904</v>
      </c>
      <c r="BU7039" s="177" t="s">
        <v>12231</v>
      </c>
      <c r="BV7039" s="177" t="s">
        <v>797</v>
      </c>
      <c r="BW7039" s="177" t="s">
        <v>1904</v>
      </c>
    </row>
    <row r="7040" spans="51:75" x14ac:dyDescent="0.3">
      <c r="AY7040" s="226" t="e">
        <f>VLOOKUP(C7040,#REF!, 2,FALSE)</f>
        <v>#REF!</v>
      </c>
      <c r="BM7040" s="177" t="s">
        <v>12232</v>
      </c>
      <c r="BN7040" s="177" t="s">
        <v>797</v>
      </c>
      <c r="BO7040" s="177" t="s">
        <v>1904</v>
      </c>
      <c r="BU7040" s="177" t="s">
        <v>12232</v>
      </c>
      <c r="BV7040" s="177" t="s">
        <v>797</v>
      </c>
      <c r="BW7040" s="177" t="s">
        <v>1904</v>
      </c>
    </row>
    <row r="7041" spans="51:75" x14ac:dyDescent="0.3">
      <c r="AY7041" s="226" t="e">
        <f>VLOOKUP(C7041,#REF!, 2,FALSE)</f>
        <v>#REF!</v>
      </c>
      <c r="BM7041" s="177" t="s">
        <v>2129</v>
      </c>
      <c r="BN7041" s="177" t="s">
        <v>617</v>
      </c>
      <c r="BO7041" s="177" t="s">
        <v>2188</v>
      </c>
      <c r="BU7041" s="177" t="s">
        <v>2129</v>
      </c>
      <c r="BV7041" s="177" t="s">
        <v>617</v>
      </c>
      <c r="BW7041" s="177" t="s">
        <v>2188</v>
      </c>
    </row>
    <row r="7042" spans="51:75" x14ac:dyDescent="0.3">
      <c r="AY7042" s="226" t="e">
        <f>VLOOKUP(C7042,#REF!, 2,FALSE)</f>
        <v>#REF!</v>
      </c>
      <c r="BM7042" s="177" t="s">
        <v>12233</v>
      </c>
      <c r="BN7042" s="177" t="s">
        <v>797</v>
      </c>
      <c r="BO7042" s="177" t="s">
        <v>1284</v>
      </c>
      <c r="BU7042" s="177" t="s">
        <v>12233</v>
      </c>
      <c r="BV7042" s="177" t="s">
        <v>797</v>
      </c>
      <c r="BW7042" s="177" t="s">
        <v>1284</v>
      </c>
    </row>
    <row r="7043" spans="51:75" x14ac:dyDescent="0.3">
      <c r="AY7043" s="226" t="e">
        <f>VLOOKUP(C7043,#REF!, 2,FALSE)</f>
        <v>#REF!</v>
      </c>
      <c r="BM7043" s="177" t="s">
        <v>12234</v>
      </c>
      <c r="BN7043" s="177" t="s">
        <v>619</v>
      </c>
      <c r="BO7043" s="177" t="s">
        <v>1738</v>
      </c>
      <c r="BU7043" s="177" t="s">
        <v>12234</v>
      </c>
      <c r="BV7043" s="177" t="s">
        <v>619</v>
      </c>
      <c r="BW7043" s="177" t="s">
        <v>1738</v>
      </c>
    </row>
    <row r="7044" spans="51:75" x14ac:dyDescent="0.3">
      <c r="AY7044" s="226" t="e">
        <f>VLOOKUP(C7044,#REF!, 2,FALSE)</f>
        <v>#REF!</v>
      </c>
      <c r="BM7044" s="177" t="s">
        <v>2130</v>
      </c>
      <c r="BN7044" s="177" t="s">
        <v>841</v>
      </c>
      <c r="BO7044" s="177" t="s">
        <v>931</v>
      </c>
      <c r="BU7044" s="177" t="s">
        <v>2130</v>
      </c>
      <c r="BV7044" s="177" t="s">
        <v>841</v>
      </c>
      <c r="BW7044" s="177" t="s">
        <v>931</v>
      </c>
    </row>
    <row r="7045" spans="51:75" x14ac:dyDescent="0.3">
      <c r="AY7045" s="226" t="e">
        <f>VLOOKUP(C7045,#REF!, 2,FALSE)</f>
        <v>#REF!</v>
      </c>
      <c r="BM7045" s="177" t="s">
        <v>12235</v>
      </c>
      <c r="BN7045" s="177" t="s">
        <v>783</v>
      </c>
      <c r="BO7045" s="177" t="s">
        <v>2366</v>
      </c>
      <c r="BU7045" s="177" t="s">
        <v>12235</v>
      </c>
      <c r="BV7045" s="177" t="s">
        <v>783</v>
      </c>
      <c r="BW7045" s="177" t="s">
        <v>2366</v>
      </c>
    </row>
    <row r="7046" spans="51:75" x14ac:dyDescent="0.3">
      <c r="AY7046" s="226" t="e">
        <f>VLOOKUP(C7046,#REF!, 2,FALSE)</f>
        <v>#REF!</v>
      </c>
      <c r="BM7046" s="177" t="s">
        <v>12236</v>
      </c>
      <c r="BN7046" s="177" t="s">
        <v>16979</v>
      </c>
      <c r="BO7046" s="177" t="s">
        <v>12237</v>
      </c>
      <c r="BU7046" s="177" t="s">
        <v>12236</v>
      </c>
      <c r="BV7046" s="177" t="s">
        <v>16979</v>
      </c>
      <c r="BW7046" s="177" t="s">
        <v>12237</v>
      </c>
    </row>
    <row r="7047" spans="51:75" x14ac:dyDescent="0.3">
      <c r="AY7047" s="226" t="e">
        <f>VLOOKUP(C7047,#REF!, 2,FALSE)</f>
        <v>#REF!</v>
      </c>
      <c r="BM7047" s="177" t="s">
        <v>12238</v>
      </c>
      <c r="BN7047" s="177" t="s">
        <v>810</v>
      </c>
      <c r="BO7047" s="177" t="s">
        <v>4169</v>
      </c>
      <c r="BU7047" s="177" t="s">
        <v>12238</v>
      </c>
      <c r="BV7047" s="177" t="s">
        <v>810</v>
      </c>
      <c r="BW7047" s="177" t="s">
        <v>4169</v>
      </c>
    </row>
    <row r="7048" spans="51:75" x14ac:dyDescent="0.3">
      <c r="AY7048" s="226" t="e">
        <f>VLOOKUP(C7048,#REF!, 2,FALSE)</f>
        <v>#REF!</v>
      </c>
      <c r="BM7048" s="177" t="s">
        <v>441</v>
      </c>
      <c r="BN7048" s="177" t="s">
        <v>639</v>
      </c>
      <c r="BO7048" s="177" t="s">
        <v>2983</v>
      </c>
      <c r="BU7048" s="177" t="s">
        <v>441</v>
      </c>
      <c r="BV7048" s="177" t="s">
        <v>639</v>
      </c>
      <c r="BW7048" s="177" t="s">
        <v>2983</v>
      </c>
    </row>
    <row r="7049" spans="51:75" x14ac:dyDescent="0.3">
      <c r="AY7049" s="226" t="e">
        <f>VLOOKUP(C7049,#REF!, 2,FALSE)</f>
        <v>#REF!</v>
      </c>
      <c r="BM7049" s="177" t="s">
        <v>12239</v>
      </c>
      <c r="BN7049" s="177" t="s">
        <v>631</v>
      </c>
      <c r="BO7049" s="177" t="s">
        <v>2983</v>
      </c>
      <c r="BU7049" s="177" t="s">
        <v>12239</v>
      </c>
      <c r="BV7049" s="177" t="s">
        <v>631</v>
      </c>
      <c r="BW7049" s="177" t="s">
        <v>2983</v>
      </c>
    </row>
    <row r="7050" spans="51:75" x14ac:dyDescent="0.3">
      <c r="AY7050" s="226" t="e">
        <f>VLOOKUP(C7050,#REF!, 2,FALSE)</f>
        <v>#REF!</v>
      </c>
      <c r="BM7050" s="177" t="s">
        <v>12240</v>
      </c>
      <c r="BN7050" s="177" t="s">
        <v>3245</v>
      </c>
      <c r="BO7050" s="177" t="s">
        <v>2792</v>
      </c>
      <c r="BU7050" s="177" t="s">
        <v>12240</v>
      </c>
      <c r="BV7050" s="177" t="s">
        <v>3245</v>
      </c>
      <c r="BW7050" s="177" t="s">
        <v>2792</v>
      </c>
    </row>
    <row r="7051" spans="51:75" x14ac:dyDescent="0.3">
      <c r="AY7051" s="226" t="e">
        <f>VLOOKUP(C7051,#REF!, 2,FALSE)</f>
        <v>#REF!</v>
      </c>
      <c r="BM7051" s="177" t="s">
        <v>12241</v>
      </c>
      <c r="BN7051" s="177" t="s">
        <v>940</v>
      </c>
      <c r="BO7051" s="177" t="s">
        <v>2983</v>
      </c>
      <c r="BU7051" s="177" t="s">
        <v>12241</v>
      </c>
      <c r="BV7051" s="177" t="s">
        <v>940</v>
      </c>
      <c r="BW7051" s="177" t="s">
        <v>2983</v>
      </c>
    </row>
    <row r="7052" spans="51:75" x14ac:dyDescent="0.3">
      <c r="AY7052" s="226" t="e">
        <f>VLOOKUP(C7052,#REF!, 2,FALSE)</f>
        <v>#REF!</v>
      </c>
      <c r="BM7052" s="177" t="s">
        <v>12243</v>
      </c>
      <c r="BN7052" s="177" t="s">
        <v>625</v>
      </c>
      <c r="BO7052" s="177" t="s">
        <v>12244</v>
      </c>
      <c r="BU7052" s="177" t="s">
        <v>12243</v>
      </c>
      <c r="BV7052" s="177" t="s">
        <v>625</v>
      </c>
      <c r="BW7052" s="177" t="s">
        <v>12244</v>
      </c>
    </row>
    <row r="7053" spans="51:75" x14ac:dyDescent="0.3">
      <c r="AY7053" s="226" t="e">
        <f>VLOOKUP(C7053,#REF!, 2,FALSE)</f>
        <v>#REF!</v>
      </c>
      <c r="BM7053" s="177" t="s">
        <v>419</v>
      </c>
      <c r="BN7053" s="177" t="s">
        <v>16979</v>
      </c>
      <c r="BO7053" s="177" t="s">
        <v>7868</v>
      </c>
      <c r="BU7053" s="177" t="s">
        <v>419</v>
      </c>
      <c r="BV7053" s="177" t="s">
        <v>16979</v>
      </c>
      <c r="BW7053" s="177" t="s">
        <v>7868</v>
      </c>
    </row>
    <row r="7054" spans="51:75" x14ac:dyDescent="0.3">
      <c r="AY7054" s="226" t="e">
        <f>VLOOKUP(C7054,#REF!, 2,FALSE)</f>
        <v>#REF!</v>
      </c>
      <c r="BM7054" s="177" t="s">
        <v>12245</v>
      </c>
      <c r="BN7054" s="177" t="s">
        <v>639</v>
      </c>
      <c r="BO7054" s="177" t="s">
        <v>12247</v>
      </c>
      <c r="BU7054" s="177" t="s">
        <v>12245</v>
      </c>
      <c r="BV7054" s="177" t="s">
        <v>639</v>
      </c>
      <c r="BW7054" s="177" t="s">
        <v>12247</v>
      </c>
    </row>
    <row r="7055" spans="51:75" x14ac:dyDescent="0.3">
      <c r="AY7055" s="226" t="e">
        <f>VLOOKUP(C7055,#REF!, 2,FALSE)</f>
        <v>#REF!</v>
      </c>
      <c r="BM7055" s="177" t="s">
        <v>12248</v>
      </c>
      <c r="BN7055" s="177" t="s">
        <v>16979</v>
      </c>
      <c r="BO7055" s="177" t="s">
        <v>12249</v>
      </c>
      <c r="BU7055" s="177" t="s">
        <v>12248</v>
      </c>
      <c r="BV7055" s="177" t="s">
        <v>16979</v>
      </c>
      <c r="BW7055" s="177" t="s">
        <v>12249</v>
      </c>
    </row>
    <row r="7056" spans="51:75" x14ac:dyDescent="0.3">
      <c r="AY7056" s="226" t="e">
        <f>VLOOKUP(C7056,#REF!, 2,FALSE)</f>
        <v>#REF!</v>
      </c>
      <c r="BM7056" s="177" t="s">
        <v>12250</v>
      </c>
      <c r="BN7056" s="177" t="s">
        <v>1342</v>
      </c>
      <c r="BO7056" s="177" t="s">
        <v>12251</v>
      </c>
      <c r="BU7056" s="177" t="s">
        <v>12250</v>
      </c>
      <c r="BV7056" s="177" t="s">
        <v>1342</v>
      </c>
      <c r="BW7056" s="177" t="s">
        <v>12251</v>
      </c>
    </row>
    <row r="7057" spans="51:75" x14ac:dyDescent="0.3">
      <c r="AY7057" s="226" t="e">
        <f>VLOOKUP(C7057,#REF!, 2,FALSE)</f>
        <v>#REF!</v>
      </c>
      <c r="BM7057" s="177" t="s">
        <v>12252</v>
      </c>
      <c r="BN7057" s="177" t="s">
        <v>3002</v>
      </c>
      <c r="BO7057" s="177" t="s">
        <v>12253</v>
      </c>
      <c r="BU7057" s="177" t="s">
        <v>12252</v>
      </c>
      <c r="BV7057" s="177" t="s">
        <v>3002</v>
      </c>
      <c r="BW7057" s="177" t="s">
        <v>12253</v>
      </c>
    </row>
    <row r="7058" spans="51:75" x14ac:dyDescent="0.3">
      <c r="AY7058" s="226" t="e">
        <f>VLOOKUP(C7058,#REF!, 2,FALSE)</f>
        <v>#REF!</v>
      </c>
      <c r="BM7058" s="177" t="s">
        <v>421</v>
      </c>
      <c r="BN7058" s="177" t="s">
        <v>667</v>
      </c>
      <c r="BO7058" s="177" t="s">
        <v>2983</v>
      </c>
      <c r="BU7058" s="177" t="s">
        <v>421</v>
      </c>
      <c r="BV7058" s="177" t="s">
        <v>667</v>
      </c>
      <c r="BW7058" s="177" t="s">
        <v>2983</v>
      </c>
    </row>
    <row r="7059" spans="51:75" x14ac:dyDescent="0.3">
      <c r="AY7059" s="226" t="e">
        <f>VLOOKUP(C7059,#REF!, 2,FALSE)</f>
        <v>#REF!</v>
      </c>
      <c r="BM7059" s="177" t="s">
        <v>12254</v>
      </c>
      <c r="BN7059" s="177" t="s">
        <v>3002</v>
      </c>
      <c r="BO7059" s="177" t="s">
        <v>2983</v>
      </c>
      <c r="BU7059" s="177" t="s">
        <v>12254</v>
      </c>
      <c r="BV7059" s="177" t="s">
        <v>3002</v>
      </c>
      <c r="BW7059" s="177" t="s">
        <v>2983</v>
      </c>
    </row>
    <row r="7060" spans="51:75" x14ac:dyDescent="0.3">
      <c r="AY7060" s="226" t="e">
        <f>VLOOKUP(C7060,#REF!, 2,FALSE)</f>
        <v>#REF!</v>
      </c>
      <c r="BM7060" s="177" t="s">
        <v>12255</v>
      </c>
      <c r="BN7060" s="177" t="s">
        <v>1013</v>
      </c>
      <c r="BO7060" s="177" t="s">
        <v>4711</v>
      </c>
      <c r="BU7060" s="177" t="s">
        <v>12255</v>
      </c>
      <c r="BV7060" s="177" t="s">
        <v>1013</v>
      </c>
      <c r="BW7060" s="177" t="s">
        <v>4711</v>
      </c>
    </row>
    <row r="7061" spans="51:75" x14ac:dyDescent="0.3">
      <c r="AY7061" s="226" t="e">
        <f>VLOOKUP(C7061,#REF!, 2,FALSE)</f>
        <v>#REF!</v>
      </c>
      <c r="BM7061" s="177" t="s">
        <v>12256</v>
      </c>
      <c r="BN7061" s="177" t="s">
        <v>16979</v>
      </c>
      <c r="BO7061" s="177" t="s">
        <v>10656</v>
      </c>
      <c r="BU7061" s="177" t="s">
        <v>12256</v>
      </c>
      <c r="BV7061" s="177" t="s">
        <v>16979</v>
      </c>
      <c r="BW7061" s="177" t="s">
        <v>10656</v>
      </c>
    </row>
    <row r="7062" spans="51:75" x14ac:dyDescent="0.3">
      <c r="AY7062" s="226" t="e">
        <f>VLOOKUP(C7062,#REF!, 2,FALSE)</f>
        <v>#REF!</v>
      </c>
      <c r="BM7062" s="177" t="s">
        <v>2131</v>
      </c>
      <c r="BN7062" s="177" t="s">
        <v>803</v>
      </c>
      <c r="BO7062" s="177" t="s">
        <v>12257</v>
      </c>
      <c r="BU7062" s="177" t="s">
        <v>2131</v>
      </c>
      <c r="BV7062" s="177" t="s">
        <v>803</v>
      </c>
      <c r="BW7062" s="177" t="s">
        <v>12257</v>
      </c>
    </row>
    <row r="7063" spans="51:75" x14ac:dyDescent="0.3">
      <c r="AY7063" s="226" t="e">
        <f>VLOOKUP(C7063,#REF!, 2,FALSE)</f>
        <v>#REF!</v>
      </c>
      <c r="BM7063" s="177" t="s">
        <v>12258</v>
      </c>
      <c r="BN7063" s="177" t="s">
        <v>1267</v>
      </c>
      <c r="BO7063" s="177" t="s">
        <v>1615</v>
      </c>
      <c r="BU7063" s="177" t="s">
        <v>12258</v>
      </c>
      <c r="BV7063" s="177" t="s">
        <v>1267</v>
      </c>
      <c r="BW7063" s="177" t="s">
        <v>1615</v>
      </c>
    </row>
    <row r="7064" spans="51:75" x14ac:dyDescent="0.3">
      <c r="AY7064" s="226" t="e">
        <f>VLOOKUP(C7064,#REF!, 2,FALSE)</f>
        <v>#REF!</v>
      </c>
      <c r="BM7064" s="177" t="s">
        <v>12259</v>
      </c>
      <c r="BN7064" s="177" t="s">
        <v>928</v>
      </c>
      <c r="BO7064" s="177" t="s">
        <v>12260</v>
      </c>
      <c r="BU7064" s="177" t="s">
        <v>12259</v>
      </c>
      <c r="BV7064" s="177" t="s">
        <v>928</v>
      </c>
      <c r="BW7064" s="177" t="s">
        <v>12260</v>
      </c>
    </row>
    <row r="7065" spans="51:75" x14ac:dyDescent="0.3">
      <c r="AY7065" s="226" t="e">
        <f>VLOOKUP(C7065,#REF!, 2,FALSE)</f>
        <v>#REF!</v>
      </c>
      <c r="BM7065" s="177" t="s">
        <v>420</v>
      </c>
      <c r="BN7065" s="177" t="s">
        <v>703</v>
      </c>
      <c r="BO7065" s="177" t="s">
        <v>12261</v>
      </c>
      <c r="BU7065" s="177" t="s">
        <v>420</v>
      </c>
      <c r="BV7065" s="177" t="s">
        <v>703</v>
      </c>
      <c r="BW7065" s="177" t="s">
        <v>12261</v>
      </c>
    </row>
    <row r="7066" spans="51:75" x14ac:dyDescent="0.3">
      <c r="AY7066" s="226" t="e">
        <f>VLOOKUP(C7066,#REF!, 2,FALSE)</f>
        <v>#REF!</v>
      </c>
      <c r="BM7066" s="177" t="s">
        <v>12262</v>
      </c>
      <c r="BN7066" s="177" t="s">
        <v>621</v>
      </c>
      <c r="BO7066" s="177" t="s">
        <v>2983</v>
      </c>
      <c r="BU7066" s="177" t="s">
        <v>12262</v>
      </c>
      <c r="BV7066" s="177" t="s">
        <v>621</v>
      </c>
      <c r="BW7066" s="177" t="s">
        <v>2983</v>
      </c>
    </row>
    <row r="7067" spans="51:75" x14ac:dyDescent="0.3">
      <c r="AY7067" s="226" t="e">
        <f>VLOOKUP(C7067,#REF!, 2,FALSE)</f>
        <v>#REF!</v>
      </c>
      <c r="BM7067" s="177" t="s">
        <v>12263</v>
      </c>
      <c r="BN7067" s="177" t="s">
        <v>852</v>
      </c>
      <c r="BO7067" s="177" t="s">
        <v>1904</v>
      </c>
      <c r="BU7067" s="177" t="s">
        <v>12263</v>
      </c>
      <c r="BV7067" s="177" t="s">
        <v>852</v>
      </c>
      <c r="BW7067" s="177" t="s">
        <v>1904</v>
      </c>
    </row>
    <row r="7068" spans="51:75" x14ac:dyDescent="0.3">
      <c r="AY7068" s="226" t="e">
        <f>VLOOKUP(C7068,#REF!, 2,FALSE)</f>
        <v>#REF!</v>
      </c>
      <c r="BM7068" s="177" t="s">
        <v>12264</v>
      </c>
      <c r="BN7068" s="177" t="s">
        <v>736</v>
      </c>
      <c r="BO7068" s="177" t="s">
        <v>1736</v>
      </c>
      <c r="BU7068" s="177" t="s">
        <v>12264</v>
      </c>
      <c r="BV7068" s="177" t="s">
        <v>736</v>
      </c>
      <c r="BW7068" s="177" t="s">
        <v>1736</v>
      </c>
    </row>
    <row r="7069" spans="51:75" x14ac:dyDescent="0.3">
      <c r="AY7069" s="226" t="e">
        <f>VLOOKUP(C7069,#REF!, 2,FALSE)</f>
        <v>#REF!</v>
      </c>
      <c r="BM7069" s="177" t="s">
        <v>12265</v>
      </c>
      <c r="BN7069" s="177" t="s">
        <v>1009</v>
      </c>
      <c r="BO7069" s="177" t="s">
        <v>1443</v>
      </c>
      <c r="BU7069" s="177" t="s">
        <v>12265</v>
      </c>
      <c r="BV7069" s="177" t="s">
        <v>1009</v>
      </c>
      <c r="BW7069" s="177" t="s">
        <v>1443</v>
      </c>
    </row>
    <row r="7070" spans="51:75" x14ac:dyDescent="0.3">
      <c r="AY7070" s="226" t="e">
        <f>VLOOKUP(C7070,#REF!, 2,FALSE)</f>
        <v>#REF!</v>
      </c>
      <c r="BM7070" s="177" t="s">
        <v>12266</v>
      </c>
      <c r="BN7070" s="177" t="s">
        <v>797</v>
      </c>
      <c r="BO7070" s="177" t="s">
        <v>3020</v>
      </c>
      <c r="BU7070" s="177" t="s">
        <v>12266</v>
      </c>
      <c r="BV7070" s="177" t="s">
        <v>797</v>
      </c>
      <c r="BW7070" s="177" t="s">
        <v>3020</v>
      </c>
    </row>
    <row r="7071" spans="51:75" x14ac:dyDescent="0.3">
      <c r="AY7071" s="226" t="e">
        <f>VLOOKUP(C7071,#REF!, 2,FALSE)</f>
        <v>#REF!</v>
      </c>
      <c r="BM7071" s="177" t="s">
        <v>12267</v>
      </c>
      <c r="BN7071" s="177" t="s">
        <v>797</v>
      </c>
      <c r="BO7071" s="177" t="s">
        <v>11635</v>
      </c>
      <c r="BU7071" s="177" t="s">
        <v>12267</v>
      </c>
      <c r="BV7071" s="177" t="s">
        <v>797</v>
      </c>
      <c r="BW7071" s="177" t="s">
        <v>11635</v>
      </c>
    </row>
    <row r="7072" spans="51:75" x14ac:dyDescent="0.3">
      <c r="AY7072" s="226" t="e">
        <f>VLOOKUP(C7072,#REF!, 2,FALSE)</f>
        <v>#REF!</v>
      </c>
      <c r="BM7072" s="177" t="s">
        <v>12268</v>
      </c>
      <c r="BN7072" s="177" t="s">
        <v>797</v>
      </c>
      <c r="BO7072" s="177" t="s">
        <v>11635</v>
      </c>
      <c r="BU7072" s="177" t="s">
        <v>12268</v>
      </c>
      <c r="BV7072" s="177" t="s">
        <v>797</v>
      </c>
      <c r="BW7072" s="177" t="s">
        <v>11635</v>
      </c>
    </row>
    <row r="7073" spans="51:75" x14ac:dyDescent="0.3">
      <c r="AY7073" s="226" t="e">
        <f>VLOOKUP(C7073,#REF!, 2,FALSE)</f>
        <v>#REF!</v>
      </c>
      <c r="BM7073" s="177" t="s">
        <v>12269</v>
      </c>
      <c r="BN7073" s="177" t="s">
        <v>797</v>
      </c>
      <c r="BO7073" s="177" t="s">
        <v>11635</v>
      </c>
      <c r="BU7073" s="177" t="s">
        <v>12269</v>
      </c>
      <c r="BV7073" s="177" t="s">
        <v>797</v>
      </c>
      <c r="BW7073" s="177" t="s">
        <v>11635</v>
      </c>
    </row>
    <row r="7074" spans="51:75" x14ac:dyDescent="0.3">
      <c r="AY7074" s="226" t="e">
        <f>VLOOKUP(C7074,#REF!, 2,FALSE)</f>
        <v>#REF!</v>
      </c>
      <c r="BM7074" s="177" t="s">
        <v>12271</v>
      </c>
      <c r="BN7074" s="177" t="s">
        <v>852</v>
      </c>
      <c r="BO7074" s="177" t="s">
        <v>4534</v>
      </c>
      <c r="BU7074" s="177" t="s">
        <v>12271</v>
      </c>
      <c r="BV7074" s="177" t="s">
        <v>852</v>
      </c>
      <c r="BW7074" s="177" t="s">
        <v>4534</v>
      </c>
    </row>
    <row r="7075" spans="51:75" x14ac:dyDescent="0.3">
      <c r="AY7075" s="226" t="e">
        <f>VLOOKUP(C7075,#REF!, 2,FALSE)</f>
        <v>#REF!</v>
      </c>
      <c r="BM7075" s="177" t="s">
        <v>12272</v>
      </c>
      <c r="BN7075" s="177" t="s">
        <v>787</v>
      </c>
      <c r="BO7075" s="177" t="s">
        <v>12273</v>
      </c>
      <c r="BU7075" s="177" t="s">
        <v>12272</v>
      </c>
      <c r="BV7075" s="177" t="s">
        <v>787</v>
      </c>
      <c r="BW7075" s="177" t="s">
        <v>12273</v>
      </c>
    </row>
    <row r="7076" spans="51:75" x14ac:dyDescent="0.3">
      <c r="AY7076" s="226" t="e">
        <f>VLOOKUP(C7076,#REF!, 2,FALSE)</f>
        <v>#REF!</v>
      </c>
      <c r="BM7076" s="177" t="s">
        <v>12274</v>
      </c>
      <c r="BN7076" s="177" t="s">
        <v>663</v>
      </c>
      <c r="BO7076" s="177" t="s">
        <v>12275</v>
      </c>
      <c r="BU7076" s="177" t="s">
        <v>12274</v>
      </c>
      <c r="BV7076" s="177" t="s">
        <v>663</v>
      </c>
      <c r="BW7076" s="177" t="s">
        <v>12275</v>
      </c>
    </row>
    <row r="7077" spans="51:75" x14ac:dyDescent="0.3">
      <c r="AY7077" s="226" t="e">
        <f>VLOOKUP(C7077,#REF!, 2,FALSE)</f>
        <v>#REF!</v>
      </c>
      <c r="BM7077" s="177" t="s">
        <v>12276</v>
      </c>
      <c r="BN7077" s="177" t="s">
        <v>1009</v>
      </c>
      <c r="BO7077" s="177" t="s">
        <v>1443</v>
      </c>
      <c r="BU7077" s="177" t="s">
        <v>12276</v>
      </c>
      <c r="BV7077" s="177" t="s">
        <v>1009</v>
      </c>
      <c r="BW7077" s="177" t="s">
        <v>1443</v>
      </c>
    </row>
    <row r="7078" spans="51:75" x14ac:dyDescent="0.3">
      <c r="AY7078" s="226" t="e">
        <f>VLOOKUP(C7078,#REF!, 2,FALSE)</f>
        <v>#REF!</v>
      </c>
      <c r="BM7078" s="177" t="s">
        <v>12277</v>
      </c>
      <c r="BN7078" s="177" t="s">
        <v>787</v>
      </c>
      <c r="BO7078" s="177" t="s">
        <v>1277</v>
      </c>
      <c r="BU7078" s="177" t="s">
        <v>12277</v>
      </c>
      <c r="BV7078" s="177" t="s">
        <v>787</v>
      </c>
      <c r="BW7078" s="177" t="s">
        <v>1277</v>
      </c>
    </row>
    <row r="7079" spans="51:75" x14ac:dyDescent="0.3">
      <c r="AY7079" s="226" t="e">
        <f>VLOOKUP(C7079,#REF!, 2,FALSE)</f>
        <v>#REF!</v>
      </c>
      <c r="BM7079" s="177" t="s">
        <v>422</v>
      </c>
      <c r="BN7079" s="177" t="s">
        <v>1009</v>
      </c>
      <c r="BO7079" s="177" t="s">
        <v>7826</v>
      </c>
      <c r="BU7079" s="177" t="s">
        <v>422</v>
      </c>
      <c r="BV7079" s="177" t="s">
        <v>1009</v>
      </c>
      <c r="BW7079" s="177" t="s">
        <v>7826</v>
      </c>
    </row>
    <row r="7080" spans="51:75" x14ac:dyDescent="0.3">
      <c r="AY7080" s="226" t="e">
        <f>VLOOKUP(C7080,#REF!, 2,FALSE)</f>
        <v>#REF!</v>
      </c>
      <c r="BM7080" s="177" t="s">
        <v>12278</v>
      </c>
      <c r="BN7080" s="177" t="s">
        <v>787</v>
      </c>
      <c r="BO7080" s="177" t="s">
        <v>2983</v>
      </c>
      <c r="BU7080" s="177" t="s">
        <v>12278</v>
      </c>
      <c r="BV7080" s="177" t="s">
        <v>787</v>
      </c>
      <c r="BW7080" s="177" t="s">
        <v>2983</v>
      </c>
    </row>
    <row r="7081" spans="51:75" x14ac:dyDescent="0.3">
      <c r="AY7081" s="226" t="e">
        <f>VLOOKUP(C7081,#REF!, 2,FALSE)</f>
        <v>#REF!</v>
      </c>
      <c r="BM7081" s="177" t="s">
        <v>12279</v>
      </c>
      <c r="BN7081" s="177" t="s">
        <v>803</v>
      </c>
      <c r="BO7081" s="177" t="s">
        <v>1198</v>
      </c>
      <c r="BU7081" s="177" t="s">
        <v>12279</v>
      </c>
      <c r="BV7081" s="177" t="s">
        <v>803</v>
      </c>
      <c r="BW7081" s="177" t="s">
        <v>1198</v>
      </c>
    </row>
    <row r="7082" spans="51:75" x14ac:dyDescent="0.3">
      <c r="AY7082" s="226" t="e">
        <f>VLOOKUP(C7082,#REF!, 2,FALSE)</f>
        <v>#REF!</v>
      </c>
      <c r="BM7082" s="177" t="s">
        <v>12280</v>
      </c>
      <c r="BN7082" s="177" t="s">
        <v>778</v>
      </c>
      <c r="BO7082" s="177" t="s">
        <v>6391</v>
      </c>
      <c r="BU7082" s="177" t="s">
        <v>12280</v>
      </c>
      <c r="BV7082" s="177" t="s">
        <v>778</v>
      </c>
      <c r="BW7082" s="177" t="s">
        <v>6391</v>
      </c>
    </row>
    <row r="7083" spans="51:75" x14ac:dyDescent="0.3">
      <c r="AY7083" s="226" t="e">
        <f>VLOOKUP(C7083,#REF!, 2,FALSE)</f>
        <v>#REF!</v>
      </c>
      <c r="BM7083" s="177" t="s">
        <v>12281</v>
      </c>
      <c r="BN7083" s="177" t="s">
        <v>778</v>
      </c>
      <c r="BO7083" s="177" t="s">
        <v>2983</v>
      </c>
      <c r="BU7083" s="177" t="s">
        <v>12281</v>
      </c>
      <c r="BV7083" s="177" t="s">
        <v>778</v>
      </c>
      <c r="BW7083" s="177" t="s">
        <v>2983</v>
      </c>
    </row>
    <row r="7084" spans="51:75" x14ac:dyDescent="0.3">
      <c r="AY7084" s="226" t="e">
        <f>VLOOKUP(C7084,#REF!, 2,FALSE)</f>
        <v>#REF!</v>
      </c>
      <c r="BM7084" s="177" t="s">
        <v>12282</v>
      </c>
      <c r="BN7084" s="177" t="s">
        <v>775</v>
      </c>
      <c r="BO7084" s="177" t="s">
        <v>2983</v>
      </c>
      <c r="BU7084" s="177" t="s">
        <v>12282</v>
      </c>
      <c r="BV7084" s="177" t="s">
        <v>775</v>
      </c>
      <c r="BW7084" s="177" t="s">
        <v>2983</v>
      </c>
    </row>
    <row r="7085" spans="51:75" x14ac:dyDescent="0.3">
      <c r="AY7085" s="226" t="e">
        <f>VLOOKUP(C7085,#REF!, 2,FALSE)</f>
        <v>#REF!</v>
      </c>
      <c r="BM7085" s="177" t="s">
        <v>12283</v>
      </c>
      <c r="BN7085" s="177" t="s">
        <v>3245</v>
      </c>
      <c r="BO7085" s="177" t="s">
        <v>11562</v>
      </c>
      <c r="BU7085" s="177" t="s">
        <v>12283</v>
      </c>
      <c r="BV7085" s="177" t="s">
        <v>3245</v>
      </c>
      <c r="BW7085" s="177" t="s">
        <v>11562</v>
      </c>
    </row>
    <row r="7086" spans="51:75" x14ac:dyDescent="0.3">
      <c r="AY7086" s="226" t="e">
        <f>VLOOKUP(C7086,#REF!, 2,FALSE)</f>
        <v>#REF!</v>
      </c>
      <c r="BM7086" s="177" t="s">
        <v>12284</v>
      </c>
      <c r="BN7086" s="177" t="s">
        <v>841</v>
      </c>
      <c r="BO7086" s="177" t="s">
        <v>1002</v>
      </c>
      <c r="BU7086" s="177" t="s">
        <v>12284</v>
      </c>
      <c r="BV7086" s="177" t="s">
        <v>841</v>
      </c>
      <c r="BW7086" s="177" t="s">
        <v>1002</v>
      </c>
    </row>
    <row r="7087" spans="51:75" x14ac:dyDescent="0.3">
      <c r="AY7087" s="226" t="e">
        <f>VLOOKUP(C7087,#REF!, 2,FALSE)</f>
        <v>#REF!</v>
      </c>
      <c r="BM7087" s="177" t="s">
        <v>12285</v>
      </c>
      <c r="BN7087" s="177" t="s">
        <v>614</v>
      </c>
      <c r="BO7087" s="177" t="s">
        <v>4080</v>
      </c>
      <c r="BU7087" s="177" t="s">
        <v>12285</v>
      </c>
      <c r="BV7087" s="177" t="s">
        <v>614</v>
      </c>
      <c r="BW7087" s="177" t="s">
        <v>4080</v>
      </c>
    </row>
    <row r="7088" spans="51:75" x14ac:dyDescent="0.3">
      <c r="AY7088" s="226" t="e">
        <f>VLOOKUP(C7088,#REF!, 2,FALSE)</f>
        <v>#REF!</v>
      </c>
      <c r="BM7088" s="177" t="s">
        <v>12286</v>
      </c>
      <c r="BN7088" s="177" t="s">
        <v>619</v>
      </c>
      <c r="BO7088" s="177" t="s">
        <v>2983</v>
      </c>
      <c r="BU7088" s="177" t="s">
        <v>12286</v>
      </c>
      <c r="BV7088" s="177" t="s">
        <v>619</v>
      </c>
      <c r="BW7088" s="177" t="s">
        <v>2983</v>
      </c>
    </row>
    <row r="7089" spans="51:75" x14ac:dyDescent="0.3">
      <c r="AY7089" s="226" t="e">
        <f>VLOOKUP(C7089,#REF!, 2,FALSE)</f>
        <v>#REF!</v>
      </c>
      <c r="BM7089" s="177" t="s">
        <v>12287</v>
      </c>
      <c r="BN7089" s="177" t="s">
        <v>617</v>
      </c>
      <c r="BO7089" s="177" t="s">
        <v>2983</v>
      </c>
      <c r="BU7089" s="177" t="s">
        <v>12287</v>
      </c>
      <c r="BV7089" s="177" t="s">
        <v>617</v>
      </c>
      <c r="BW7089" s="177" t="s">
        <v>2983</v>
      </c>
    </row>
    <row r="7090" spans="51:75" x14ac:dyDescent="0.3">
      <c r="AY7090" s="226" t="e">
        <f>VLOOKUP(C7090,#REF!, 2,FALSE)</f>
        <v>#REF!</v>
      </c>
      <c r="BM7090" s="177" t="s">
        <v>12288</v>
      </c>
      <c r="BN7090" s="177" t="s">
        <v>614</v>
      </c>
      <c r="BO7090" s="177" t="s">
        <v>12289</v>
      </c>
      <c r="BU7090" s="177" t="s">
        <v>12288</v>
      </c>
      <c r="BV7090" s="177" t="s">
        <v>614</v>
      </c>
      <c r="BW7090" s="177" t="s">
        <v>12289</v>
      </c>
    </row>
    <row r="7091" spans="51:75" x14ac:dyDescent="0.3">
      <c r="AY7091" s="226" t="e">
        <f>VLOOKUP(C7091,#REF!, 2,FALSE)</f>
        <v>#REF!</v>
      </c>
      <c r="BM7091" s="177" t="s">
        <v>12290</v>
      </c>
      <c r="BN7091" s="177" t="s">
        <v>862</v>
      </c>
      <c r="BO7091" s="177" t="s">
        <v>2983</v>
      </c>
      <c r="BU7091" s="177" t="s">
        <v>12290</v>
      </c>
      <c r="BV7091" s="177" t="s">
        <v>862</v>
      </c>
      <c r="BW7091" s="177" t="s">
        <v>2983</v>
      </c>
    </row>
    <row r="7092" spans="51:75" x14ac:dyDescent="0.3">
      <c r="AY7092" s="226" t="e">
        <f>VLOOKUP(C7092,#REF!, 2,FALSE)</f>
        <v>#REF!</v>
      </c>
      <c r="BM7092" s="177" t="s">
        <v>12291</v>
      </c>
      <c r="BN7092" s="177" t="s">
        <v>803</v>
      </c>
      <c r="BO7092" s="177" t="s">
        <v>4403</v>
      </c>
      <c r="BU7092" s="177" t="s">
        <v>12291</v>
      </c>
      <c r="BV7092" s="177" t="s">
        <v>803</v>
      </c>
      <c r="BW7092" s="177" t="s">
        <v>4403</v>
      </c>
    </row>
    <row r="7093" spans="51:75" x14ac:dyDescent="0.3">
      <c r="AY7093" s="226" t="e">
        <f>VLOOKUP(C7093,#REF!, 2,FALSE)</f>
        <v>#REF!</v>
      </c>
      <c r="BM7093" s="177" t="s">
        <v>423</v>
      </c>
      <c r="BN7093" s="177" t="s">
        <v>667</v>
      </c>
      <c r="BO7093" s="177" t="s">
        <v>12292</v>
      </c>
      <c r="BU7093" s="177" t="s">
        <v>423</v>
      </c>
      <c r="BV7093" s="177" t="s">
        <v>667</v>
      </c>
      <c r="BW7093" s="177" t="s">
        <v>12292</v>
      </c>
    </row>
    <row r="7094" spans="51:75" x14ac:dyDescent="0.3">
      <c r="AY7094" s="226" t="e">
        <f>VLOOKUP(C7094,#REF!, 2,FALSE)</f>
        <v>#REF!</v>
      </c>
      <c r="BM7094" s="177" t="s">
        <v>12293</v>
      </c>
      <c r="BN7094" s="177" t="s">
        <v>16979</v>
      </c>
      <c r="BO7094" s="177" t="s">
        <v>12295</v>
      </c>
      <c r="BU7094" s="177" t="s">
        <v>12293</v>
      </c>
      <c r="BV7094" s="177" t="s">
        <v>16979</v>
      </c>
      <c r="BW7094" s="177" t="s">
        <v>12295</v>
      </c>
    </row>
    <row r="7095" spans="51:75" x14ac:dyDescent="0.3">
      <c r="AY7095" s="226" t="e">
        <f>VLOOKUP(C7095,#REF!, 2,FALSE)</f>
        <v>#REF!</v>
      </c>
      <c r="BM7095" s="177" t="s">
        <v>12296</v>
      </c>
      <c r="BN7095" s="177" t="s">
        <v>3005</v>
      </c>
      <c r="BO7095" s="177" t="s">
        <v>2983</v>
      </c>
      <c r="BU7095" s="177" t="s">
        <v>12296</v>
      </c>
      <c r="BV7095" s="177" t="s">
        <v>3005</v>
      </c>
      <c r="BW7095" s="177" t="s">
        <v>2983</v>
      </c>
    </row>
    <row r="7096" spans="51:75" x14ac:dyDescent="0.3">
      <c r="AY7096" s="226" t="e">
        <f>VLOOKUP(C7096,#REF!, 2,FALSE)</f>
        <v>#REF!</v>
      </c>
      <c r="BM7096" s="177" t="s">
        <v>12297</v>
      </c>
      <c r="BN7096" s="177" t="s">
        <v>12298</v>
      </c>
      <c r="BO7096" s="177" t="s">
        <v>1500</v>
      </c>
      <c r="BU7096" s="177" t="s">
        <v>12297</v>
      </c>
      <c r="BV7096" s="177" t="s">
        <v>12298</v>
      </c>
      <c r="BW7096" s="177" t="s">
        <v>1500</v>
      </c>
    </row>
    <row r="7097" spans="51:75" x14ac:dyDescent="0.3">
      <c r="AY7097" s="226" t="e">
        <f>VLOOKUP(C7097,#REF!, 2,FALSE)</f>
        <v>#REF!</v>
      </c>
      <c r="BM7097" s="177" t="s">
        <v>12299</v>
      </c>
      <c r="BN7097" s="177" t="s">
        <v>662</v>
      </c>
      <c r="BO7097" s="177" t="s">
        <v>2983</v>
      </c>
      <c r="BU7097" s="177" t="s">
        <v>12299</v>
      </c>
      <c r="BV7097" s="177" t="s">
        <v>662</v>
      </c>
      <c r="BW7097" s="177" t="s">
        <v>2983</v>
      </c>
    </row>
    <row r="7098" spans="51:75" x14ac:dyDescent="0.3">
      <c r="AY7098" s="226" t="e">
        <f>VLOOKUP(C7098,#REF!, 2,FALSE)</f>
        <v>#REF!</v>
      </c>
      <c r="BM7098" s="177" t="s">
        <v>12300</v>
      </c>
      <c r="BN7098" s="177" t="s">
        <v>631</v>
      </c>
      <c r="BO7098" s="177" t="s">
        <v>8664</v>
      </c>
      <c r="BU7098" s="177" t="s">
        <v>12300</v>
      </c>
      <c r="BV7098" s="177" t="s">
        <v>631</v>
      </c>
      <c r="BW7098" s="177" t="s">
        <v>8664</v>
      </c>
    </row>
    <row r="7099" spans="51:75" x14ac:dyDescent="0.3">
      <c r="AY7099" s="226" t="e">
        <f>VLOOKUP(C7099,#REF!, 2,FALSE)</f>
        <v>#REF!</v>
      </c>
      <c r="BM7099" s="177" t="s">
        <v>12301</v>
      </c>
      <c r="BN7099" s="177" t="s">
        <v>942</v>
      </c>
      <c r="BO7099" s="177" t="s">
        <v>2983</v>
      </c>
      <c r="BU7099" s="177" t="s">
        <v>12301</v>
      </c>
      <c r="BV7099" s="177" t="s">
        <v>942</v>
      </c>
      <c r="BW7099" s="177" t="s">
        <v>2983</v>
      </c>
    </row>
    <row r="7100" spans="51:75" x14ac:dyDescent="0.3">
      <c r="AY7100" s="226" t="e">
        <f>VLOOKUP(C7100,#REF!, 2,FALSE)</f>
        <v>#REF!</v>
      </c>
      <c r="BM7100" s="177" t="s">
        <v>12302</v>
      </c>
      <c r="BN7100" s="177" t="s">
        <v>616</v>
      </c>
      <c r="BO7100" s="177" t="s">
        <v>2983</v>
      </c>
      <c r="BU7100" s="177" t="s">
        <v>12302</v>
      </c>
      <c r="BV7100" s="177" t="s">
        <v>616</v>
      </c>
      <c r="BW7100" s="177" t="s">
        <v>2983</v>
      </c>
    </row>
    <row r="7101" spans="51:75" x14ac:dyDescent="0.3">
      <c r="AY7101" s="226" t="e">
        <f>VLOOKUP(C7101,#REF!, 2,FALSE)</f>
        <v>#REF!</v>
      </c>
      <c r="BM7101" s="177" t="s">
        <v>12303</v>
      </c>
      <c r="BN7101" s="177" t="s">
        <v>928</v>
      </c>
      <c r="BO7101" s="177" t="s">
        <v>11488</v>
      </c>
      <c r="BU7101" s="177" t="s">
        <v>12303</v>
      </c>
      <c r="BV7101" s="177" t="s">
        <v>928</v>
      </c>
      <c r="BW7101" s="177" t="s">
        <v>11488</v>
      </c>
    </row>
    <row r="7102" spans="51:75" x14ac:dyDescent="0.3">
      <c r="AY7102" s="226" t="e">
        <f>VLOOKUP(C7102,#REF!, 2,FALSE)</f>
        <v>#REF!</v>
      </c>
      <c r="BM7102" s="177" t="s">
        <v>2132</v>
      </c>
      <c r="BN7102" s="177" t="s">
        <v>3087</v>
      </c>
      <c r="BO7102" s="177" t="s">
        <v>5123</v>
      </c>
      <c r="BU7102" s="177" t="s">
        <v>2132</v>
      </c>
      <c r="BV7102" s="177" t="s">
        <v>3087</v>
      </c>
      <c r="BW7102" s="177" t="s">
        <v>5123</v>
      </c>
    </row>
    <row r="7103" spans="51:75" x14ac:dyDescent="0.3">
      <c r="AY7103" s="226" t="e">
        <f>VLOOKUP(C7103,#REF!, 2,FALSE)</f>
        <v>#REF!</v>
      </c>
      <c r="BM7103" s="177" t="s">
        <v>12304</v>
      </c>
      <c r="BN7103" s="177" t="s">
        <v>1267</v>
      </c>
      <c r="BO7103" s="177" t="s">
        <v>2983</v>
      </c>
      <c r="BU7103" s="177" t="s">
        <v>12304</v>
      </c>
      <c r="BV7103" s="177" t="s">
        <v>1267</v>
      </c>
      <c r="BW7103" s="177" t="s">
        <v>2983</v>
      </c>
    </row>
    <row r="7104" spans="51:75" x14ac:dyDescent="0.3">
      <c r="AY7104" s="226" t="e">
        <f>VLOOKUP(C7104,#REF!, 2,FALSE)</f>
        <v>#REF!</v>
      </c>
      <c r="BM7104" s="177" t="s">
        <v>2133</v>
      </c>
      <c r="BN7104" s="177" t="s">
        <v>628</v>
      </c>
      <c r="BO7104" s="177" t="s">
        <v>2983</v>
      </c>
      <c r="BU7104" s="177" t="s">
        <v>2133</v>
      </c>
      <c r="BV7104" s="177" t="s">
        <v>628</v>
      </c>
      <c r="BW7104" s="177" t="s">
        <v>2983</v>
      </c>
    </row>
    <row r="7105" spans="51:75" x14ac:dyDescent="0.3">
      <c r="AY7105" s="226" t="e">
        <f>VLOOKUP(C7105,#REF!, 2,FALSE)</f>
        <v>#REF!</v>
      </c>
      <c r="BM7105" s="177" t="s">
        <v>2134</v>
      </c>
      <c r="BN7105" s="177" t="s">
        <v>612</v>
      </c>
      <c r="BO7105" s="177" t="s">
        <v>2983</v>
      </c>
      <c r="BU7105" s="177" t="s">
        <v>2134</v>
      </c>
      <c r="BV7105" s="177" t="s">
        <v>612</v>
      </c>
      <c r="BW7105" s="177" t="s">
        <v>2983</v>
      </c>
    </row>
    <row r="7106" spans="51:75" x14ac:dyDescent="0.3">
      <c r="AY7106" s="226" t="e">
        <f>VLOOKUP(C7106,#REF!, 2,FALSE)</f>
        <v>#REF!</v>
      </c>
      <c r="BM7106" s="177" t="s">
        <v>12305</v>
      </c>
      <c r="BN7106" s="177" t="s">
        <v>1013</v>
      </c>
      <c r="BO7106" s="177" t="s">
        <v>12306</v>
      </c>
      <c r="BU7106" s="177" t="s">
        <v>12305</v>
      </c>
      <c r="BV7106" s="177" t="s">
        <v>1013</v>
      </c>
      <c r="BW7106" s="177" t="s">
        <v>12306</v>
      </c>
    </row>
    <row r="7107" spans="51:75" x14ac:dyDescent="0.3">
      <c r="AY7107" s="226" t="e">
        <f>VLOOKUP(C7107,#REF!, 2,FALSE)</f>
        <v>#REF!</v>
      </c>
      <c r="BM7107" s="177" t="s">
        <v>12307</v>
      </c>
      <c r="BN7107" s="177" t="s">
        <v>3005</v>
      </c>
      <c r="BO7107" s="177" t="s">
        <v>5331</v>
      </c>
      <c r="BU7107" s="177" t="s">
        <v>12307</v>
      </c>
      <c r="BV7107" s="177" t="s">
        <v>3005</v>
      </c>
      <c r="BW7107" s="177" t="s">
        <v>5331</v>
      </c>
    </row>
    <row r="7108" spans="51:75" x14ac:dyDescent="0.3">
      <c r="AY7108" s="226" t="e">
        <f>VLOOKUP(C7108,#REF!, 2,FALSE)</f>
        <v>#REF!</v>
      </c>
      <c r="BM7108" s="177" t="s">
        <v>12308</v>
      </c>
      <c r="BN7108" s="177" t="s">
        <v>3087</v>
      </c>
      <c r="BO7108" s="177" t="s">
        <v>1344</v>
      </c>
      <c r="BU7108" s="177" t="s">
        <v>12308</v>
      </c>
      <c r="BV7108" s="177" t="s">
        <v>3087</v>
      </c>
      <c r="BW7108" s="177" t="s">
        <v>1344</v>
      </c>
    </row>
    <row r="7109" spans="51:75" x14ac:dyDescent="0.3">
      <c r="AY7109" s="226" t="e">
        <f>VLOOKUP(C7109,#REF!, 2,FALSE)</f>
        <v>#REF!</v>
      </c>
      <c r="BM7109" s="177" t="s">
        <v>12309</v>
      </c>
      <c r="BN7109" s="177" t="s">
        <v>736</v>
      </c>
      <c r="BO7109" s="177" t="s">
        <v>2983</v>
      </c>
      <c r="BU7109" s="177" t="s">
        <v>12309</v>
      </c>
      <c r="BV7109" s="177" t="s">
        <v>736</v>
      </c>
      <c r="BW7109" s="177" t="s">
        <v>2983</v>
      </c>
    </row>
    <row r="7110" spans="51:75" x14ac:dyDescent="0.3">
      <c r="AY7110" s="226" t="e">
        <f>VLOOKUP(C7110,#REF!, 2,FALSE)</f>
        <v>#REF!</v>
      </c>
      <c r="BM7110" s="177" t="s">
        <v>12310</v>
      </c>
      <c r="BN7110" s="177" t="s">
        <v>3087</v>
      </c>
      <c r="BO7110" s="177" t="s">
        <v>12311</v>
      </c>
      <c r="BU7110" s="177" t="s">
        <v>12310</v>
      </c>
      <c r="BV7110" s="177" t="s">
        <v>3087</v>
      </c>
      <c r="BW7110" s="177" t="s">
        <v>12311</v>
      </c>
    </row>
    <row r="7111" spans="51:75" x14ac:dyDescent="0.3">
      <c r="AY7111" s="226" t="e">
        <f>VLOOKUP(C7111,#REF!, 2,FALSE)</f>
        <v>#REF!</v>
      </c>
      <c r="BM7111" s="177" t="s">
        <v>12312</v>
      </c>
      <c r="BN7111" s="177" t="s">
        <v>1782</v>
      </c>
      <c r="BO7111" s="177" t="s">
        <v>2983</v>
      </c>
      <c r="BU7111" s="177" t="s">
        <v>12312</v>
      </c>
      <c r="BV7111" s="177" t="s">
        <v>1782</v>
      </c>
      <c r="BW7111" s="177" t="s">
        <v>2983</v>
      </c>
    </row>
    <row r="7112" spans="51:75" x14ac:dyDescent="0.3">
      <c r="AY7112" s="226" t="e">
        <f>VLOOKUP(C7112,#REF!, 2,FALSE)</f>
        <v>#REF!</v>
      </c>
      <c r="BM7112" s="177" t="s">
        <v>12313</v>
      </c>
      <c r="BN7112" s="177" t="s">
        <v>1782</v>
      </c>
      <c r="BO7112" s="177" t="s">
        <v>2983</v>
      </c>
      <c r="BU7112" s="177" t="s">
        <v>12313</v>
      </c>
      <c r="BV7112" s="177" t="s">
        <v>1782</v>
      </c>
      <c r="BW7112" s="177" t="s">
        <v>2983</v>
      </c>
    </row>
    <row r="7113" spans="51:75" x14ac:dyDescent="0.3">
      <c r="AY7113" s="226" t="e">
        <f>VLOOKUP(C7113,#REF!, 2,FALSE)</f>
        <v>#REF!</v>
      </c>
      <c r="BM7113" s="177" t="s">
        <v>12314</v>
      </c>
      <c r="BN7113" s="177" t="s">
        <v>3005</v>
      </c>
      <c r="BO7113" s="177" t="s">
        <v>3637</v>
      </c>
      <c r="BU7113" s="177" t="s">
        <v>12314</v>
      </c>
      <c r="BV7113" s="177" t="s">
        <v>3005</v>
      </c>
      <c r="BW7113" s="177" t="s">
        <v>3637</v>
      </c>
    </row>
    <row r="7114" spans="51:75" x14ac:dyDescent="0.3">
      <c r="AY7114" s="226" t="e">
        <f>VLOOKUP(C7114,#REF!, 2,FALSE)</f>
        <v>#REF!</v>
      </c>
      <c r="BM7114" s="177" t="s">
        <v>12315</v>
      </c>
      <c r="BN7114" s="177" t="s">
        <v>613</v>
      </c>
      <c r="BO7114" s="177" t="s">
        <v>712</v>
      </c>
      <c r="BU7114" s="177" t="s">
        <v>12315</v>
      </c>
      <c r="BV7114" s="177" t="s">
        <v>613</v>
      </c>
      <c r="BW7114" s="177" t="s">
        <v>712</v>
      </c>
    </row>
    <row r="7115" spans="51:75" x14ac:dyDescent="0.3">
      <c r="AY7115" s="226" t="e">
        <f>VLOOKUP(C7115,#REF!, 2,FALSE)</f>
        <v>#REF!</v>
      </c>
      <c r="BM7115" s="177" t="s">
        <v>12316</v>
      </c>
      <c r="BN7115" s="177" t="s">
        <v>631</v>
      </c>
      <c r="BO7115" s="177" t="s">
        <v>1741</v>
      </c>
      <c r="BU7115" s="177" t="s">
        <v>12316</v>
      </c>
      <c r="BV7115" s="177" t="s">
        <v>631</v>
      </c>
      <c r="BW7115" s="177" t="s">
        <v>1741</v>
      </c>
    </row>
    <row r="7116" spans="51:75" x14ac:dyDescent="0.3">
      <c r="AY7116" s="226" t="e">
        <f>VLOOKUP(C7116,#REF!, 2,FALSE)</f>
        <v>#REF!</v>
      </c>
      <c r="BM7116" s="177" t="s">
        <v>12317</v>
      </c>
      <c r="BN7116" s="177" t="s">
        <v>658</v>
      </c>
      <c r="BO7116" s="177" t="s">
        <v>2983</v>
      </c>
      <c r="BU7116" s="177" t="s">
        <v>12317</v>
      </c>
      <c r="BV7116" s="177" t="s">
        <v>658</v>
      </c>
      <c r="BW7116" s="177" t="s">
        <v>2983</v>
      </c>
    </row>
    <row r="7117" spans="51:75" x14ac:dyDescent="0.3">
      <c r="AY7117" s="226" t="e">
        <f>VLOOKUP(C7117,#REF!, 2,FALSE)</f>
        <v>#REF!</v>
      </c>
      <c r="BM7117" s="177" t="s">
        <v>12318</v>
      </c>
      <c r="BN7117" s="177" t="s">
        <v>783</v>
      </c>
      <c r="BO7117" s="177" t="s">
        <v>12319</v>
      </c>
      <c r="BU7117" s="177" t="s">
        <v>12318</v>
      </c>
      <c r="BV7117" s="177" t="s">
        <v>783</v>
      </c>
      <c r="BW7117" s="177" t="s">
        <v>12319</v>
      </c>
    </row>
    <row r="7118" spans="51:75" x14ac:dyDescent="0.3">
      <c r="AY7118" s="226" t="e">
        <f>VLOOKUP(C7118,#REF!, 2,FALSE)</f>
        <v>#REF!</v>
      </c>
      <c r="BM7118" s="177" t="s">
        <v>12320</v>
      </c>
      <c r="BN7118" s="177" t="s">
        <v>16979</v>
      </c>
      <c r="BO7118" s="177" t="s">
        <v>11368</v>
      </c>
      <c r="BU7118" s="177" t="s">
        <v>12320</v>
      </c>
      <c r="BV7118" s="177" t="s">
        <v>16979</v>
      </c>
      <c r="BW7118" s="177" t="s">
        <v>11368</v>
      </c>
    </row>
    <row r="7119" spans="51:75" x14ac:dyDescent="0.3">
      <c r="AY7119" s="226" t="e">
        <f>VLOOKUP(C7119,#REF!, 2,FALSE)</f>
        <v>#REF!</v>
      </c>
      <c r="BM7119" s="177" t="s">
        <v>12321</v>
      </c>
      <c r="BN7119" s="177" t="s">
        <v>636</v>
      </c>
      <c r="BO7119" s="177" t="s">
        <v>3114</v>
      </c>
      <c r="BU7119" s="177" t="s">
        <v>12321</v>
      </c>
      <c r="BV7119" s="177" t="s">
        <v>636</v>
      </c>
      <c r="BW7119" s="177" t="s">
        <v>3114</v>
      </c>
    </row>
    <row r="7120" spans="51:75" x14ac:dyDescent="0.3">
      <c r="AY7120" s="226" t="e">
        <f>VLOOKUP(C7120,#REF!, 2,FALSE)</f>
        <v>#REF!</v>
      </c>
      <c r="BM7120" s="177" t="s">
        <v>442</v>
      </c>
      <c r="BN7120" s="177" t="s">
        <v>636</v>
      </c>
      <c r="BO7120" s="177" t="s">
        <v>2983</v>
      </c>
      <c r="BU7120" s="177" t="s">
        <v>442</v>
      </c>
      <c r="BV7120" s="177" t="s">
        <v>636</v>
      </c>
      <c r="BW7120" s="177" t="s">
        <v>2983</v>
      </c>
    </row>
    <row r="7121" spans="51:75" x14ac:dyDescent="0.3">
      <c r="AY7121" s="226" t="e">
        <f>VLOOKUP(C7121,#REF!, 2,FALSE)</f>
        <v>#REF!</v>
      </c>
      <c r="BM7121" s="177" t="s">
        <v>12322</v>
      </c>
      <c r="BN7121" s="177" t="s">
        <v>783</v>
      </c>
      <c r="BO7121" s="177" t="s">
        <v>2983</v>
      </c>
      <c r="BU7121" s="177" t="s">
        <v>12322</v>
      </c>
      <c r="BV7121" s="177" t="s">
        <v>783</v>
      </c>
      <c r="BW7121" s="177" t="s">
        <v>2983</v>
      </c>
    </row>
    <row r="7122" spans="51:75" x14ac:dyDescent="0.3">
      <c r="AY7122" s="226" t="e">
        <f>VLOOKUP(C7122,#REF!, 2,FALSE)</f>
        <v>#REF!</v>
      </c>
      <c r="BM7122" s="177" t="s">
        <v>424</v>
      </c>
      <c r="BN7122" s="177" t="s">
        <v>771</v>
      </c>
      <c r="BO7122" s="177" t="s">
        <v>3787</v>
      </c>
      <c r="BU7122" s="177" t="s">
        <v>424</v>
      </c>
      <c r="BV7122" s="177" t="s">
        <v>771</v>
      </c>
      <c r="BW7122" s="177" t="s">
        <v>3787</v>
      </c>
    </row>
    <row r="7123" spans="51:75" x14ac:dyDescent="0.3">
      <c r="AY7123" s="226" t="e">
        <f>VLOOKUP(C7123,#REF!, 2,FALSE)</f>
        <v>#REF!</v>
      </c>
      <c r="BM7123" s="177" t="s">
        <v>2135</v>
      </c>
      <c r="BN7123" s="177" t="s">
        <v>658</v>
      </c>
      <c r="BO7123" s="177" t="s">
        <v>5103</v>
      </c>
      <c r="BU7123" s="177" t="s">
        <v>2135</v>
      </c>
      <c r="BV7123" s="177" t="s">
        <v>658</v>
      </c>
      <c r="BW7123" s="177" t="s">
        <v>5103</v>
      </c>
    </row>
    <row r="7124" spans="51:75" x14ac:dyDescent="0.3">
      <c r="AY7124" s="226" t="e">
        <f>VLOOKUP(C7124,#REF!, 2,FALSE)</f>
        <v>#REF!</v>
      </c>
      <c r="BM7124" s="177" t="s">
        <v>12323</v>
      </c>
      <c r="BN7124" s="177" t="s">
        <v>1342</v>
      </c>
      <c r="BO7124" s="177" t="s">
        <v>660</v>
      </c>
      <c r="BU7124" s="177" t="s">
        <v>12323</v>
      </c>
      <c r="BV7124" s="177" t="s">
        <v>1342</v>
      </c>
      <c r="BW7124" s="177" t="s">
        <v>660</v>
      </c>
    </row>
    <row r="7125" spans="51:75" x14ac:dyDescent="0.3">
      <c r="AY7125" s="226" t="e">
        <f>VLOOKUP(C7125,#REF!, 2,FALSE)</f>
        <v>#REF!</v>
      </c>
      <c r="BM7125" s="177" t="s">
        <v>12324</v>
      </c>
      <c r="BN7125" s="177" t="s">
        <v>942</v>
      </c>
      <c r="BO7125" s="177" t="s">
        <v>2983</v>
      </c>
      <c r="BU7125" s="177" t="s">
        <v>12324</v>
      </c>
      <c r="BV7125" s="177" t="s">
        <v>942</v>
      </c>
      <c r="BW7125" s="177" t="s">
        <v>2983</v>
      </c>
    </row>
    <row r="7126" spans="51:75" x14ac:dyDescent="0.3">
      <c r="AY7126" s="226" t="e">
        <f>VLOOKUP(C7126,#REF!, 2,FALSE)</f>
        <v>#REF!</v>
      </c>
      <c r="BM7126" s="177" t="s">
        <v>12325</v>
      </c>
      <c r="BN7126" s="177" t="s">
        <v>2983</v>
      </c>
      <c r="BO7126" s="177" t="s">
        <v>12326</v>
      </c>
      <c r="BU7126" s="177" t="s">
        <v>12325</v>
      </c>
      <c r="BV7126" s="177" t="s">
        <v>2983</v>
      </c>
      <c r="BW7126" s="177" t="s">
        <v>12326</v>
      </c>
    </row>
    <row r="7127" spans="51:75" x14ac:dyDescent="0.3">
      <c r="AY7127" s="226" t="e">
        <f>VLOOKUP(C7127,#REF!, 2,FALSE)</f>
        <v>#REF!</v>
      </c>
      <c r="BM7127" s="177" t="s">
        <v>12327</v>
      </c>
      <c r="BN7127" s="177" t="s">
        <v>636</v>
      </c>
      <c r="BO7127" s="177" t="s">
        <v>12328</v>
      </c>
      <c r="BU7127" s="177" t="s">
        <v>12327</v>
      </c>
      <c r="BV7127" s="177" t="s">
        <v>636</v>
      </c>
      <c r="BW7127" s="177" t="s">
        <v>12328</v>
      </c>
    </row>
    <row r="7128" spans="51:75" x14ac:dyDescent="0.3">
      <c r="AY7128" s="226" t="e">
        <f>VLOOKUP(C7128,#REF!, 2,FALSE)</f>
        <v>#REF!</v>
      </c>
      <c r="BM7128" s="177" t="s">
        <v>12329</v>
      </c>
      <c r="BN7128" s="177" t="s">
        <v>16979</v>
      </c>
      <c r="BO7128" s="177" t="s">
        <v>2363</v>
      </c>
      <c r="BU7128" s="177" t="s">
        <v>12329</v>
      </c>
      <c r="BV7128" s="177" t="s">
        <v>16979</v>
      </c>
      <c r="BW7128" s="177" t="s">
        <v>2363</v>
      </c>
    </row>
    <row r="7129" spans="51:75" x14ac:dyDescent="0.3">
      <c r="AY7129" s="226" t="e">
        <f>VLOOKUP(C7129,#REF!, 2,FALSE)</f>
        <v>#REF!</v>
      </c>
      <c r="BM7129" s="177" t="s">
        <v>12330</v>
      </c>
      <c r="BN7129" s="177" t="s">
        <v>2983</v>
      </c>
      <c r="BO7129" s="177" t="s">
        <v>7162</v>
      </c>
      <c r="BU7129" s="177" t="s">
        <v>12330</v>
      </c>
      <c r="BV7129" s="177" t="s">
        <v>2983</v>
      </c>
      <c r="BW7129" s="177" t="s">
        <v>7162</v>
      </c>
    </row>
    <row r="7130" spans="51:75" x14ac:dyDescent="0.3">
      <c r="AY7130" s="226" t="e">
        <f>VLOOKUP(C7130,#REF!, 2,FALSE)</f>
        <v>#REF!</v>
      </c>
      <c r="BM7130" s="177" t="s">
        <v>12331</v>
      </c>
      <c r="BN7130" s="177" t="s">
        <v>787</v>
      </c>
      <c r="BO7130" s="177" t="s">
        <v>10077</v>
      </c>
      <c r="BU7130" s="177" t="s">
        <v>12331</v>
      </c>
      <c r="BV7130" s="177" t="s">
        <v>787</v>
      </c>
      <c r="BW7130" s="177" t="s">
        <v>10077</v>
      </c>
    </row>
    <row r="7131" spans="51:75" x14ac:dyDescent="0.3">
      <c r="AY7131" s="226" t="e">
        <f>VLOOKUP(C7131,#REF!, 2,FALSE)</f>
        <v>#REF!</v>
      </c>
      <c r="BM7131" s="177" t="s">
        <v>12332</v>
      </c>
      <c r="BN7131" s="177" t="s">
        <v>16979</v>
      </c>
      <c r="BO7131" s="177" t="s">
        <v>8727</v>
      </c>
      <c r="BU7131" s="177" t="s">
        <v>12332</v>
      </c>
      <c r="BV7131" s="177" t="s">
        <v>16979</v>
      </c>
      <c r="BW7131" s="177" t="s">
        <v>8727</v>
      </c>
    </row>
    <row r="7132" spans="51:75" x14ac:dyDescent="0.3">
      <c r="AY7132" s="226" t="e">
        <f>VLOOKUP(C7132,#REF!, 2,FALSE)</f>
        <v>#REF!</v>
      </c>
      <c r="BM7132" s="177" t="s">
        <v>12333</v>
      </c>
      <c r="BN7132" s="177" t="s">
        <v>16979</v>
      </c>
      <c r="BO7132" s="177" t="s">
        <v>12326</v>
      </c>
      <c r="BU7132" s="177" t="s">
        <v>12333</v>
      </c>
      <c r="BV7132" s="177" t="s">
        <v>16979</v>
      </c>
      <c r="BW7132" s="177" t="s">
        <v>12326</v>
      </c>
    </row>
    <row r="7133" spans="51:75" x14ac:dyDescent="0.3">
      <c r="AY7133" s="226" t="e">
        <f>VLOOKUP(C7133,#REF!, 2,FALSE)</f>
        <v>#REF!</v>
      </c>
      <c r="BM7133" s="177" t="s">
        <v>12334</v>
      </c>
      <c r="BN7133" s="177" t="s">
        <v>16979</v>
      </c>
      <c r="BO7133" s="177" t="s">
        <v>6915</v>
      </c>
      <c r="BU7133" s="177" t="s">
        <v>12334</v>
      </c>
      <c r="BV7133" s="177" t="s">
        <v>16979</v>
      </c>
      <c r="BW7133" s="177" t="s">
        <v>6915</v>
      </c>
    </row>
    <row r="7134" spans="51:75" x14ac:dyDescent="0.3">
      <c r="AY7134" s="226" t="e">
        <f>VLOOKUP(C7134,#REF!, 2,FALSE)</f>
        <v>#REF!</v>
      </c>
      <c r="BM7134" s="177" t="s">
        <v>12335</v>
      </c>
      <c r="BN7134" s="177" t="s">
        <v>16979</v>
      </c>
      <c r="BO7134" s="177" t="s">
        <v>2378</v>
      </c>
      <c r="BU7134" s="177" t="s">
        <v>12335</v>
      </c>
      <c r="BV7134" s="177" t="s">
        <v>16979</v>
      </c>
      <c r="BW7134" s="177" t="s">
        <v>2378</v>
      </c>
    </row>
    <row r="7135" spans="51:75" x14ac:dyDescent="0.3">
      <c r="AY7135" s="226" t="e">
        <f>VLOOKUP(C7135,#REF!, 2,FALSE)</f>
        <v>#REF!</v>
      </c>
      <c r="BM7135" s="177" t="s">
        <v>12336</v>
      </c>
      <c r="BN7135" s="177" t="s">
        <v>16979</v>
      </c>
      <c r="BO7135" s="177" t="s">
        <v>4827</v>
      </c>
      <c r="BU7135" s="177" t="s">
        <v>12336</v>
      </c>
      <c r="BV7135" s="177" t="s">
        <v>16979</v>
      </c>
      <c r="BW7135" s="177" t="s">
        <v>4827</v>
      </c>
    </row>
    <row r="7136" spans="51:75" x14ac:dyDescent="0.3">
      <c r="AY7136" s="226" t="e">
        <f>VLOOKUP(C7136,#REF!, 2,FALSE)</f>
        <v>#REF!</v>
      </c>
      <c r="BM7136" s="177" t="s">
        <v>12337</v>
      </c>
      <c r="BN7136" s="177" t="s">
        <v>2983</v>
      </c>
      <c r="BO7136" s="177" t="s">
        <v>1598</v>
      </c>
      <c r="BU7136" s="177" t="s">
        <v>12337</v>
      </c>
      <c r="BV7136" s="177" t="s">
        <v>2983</v>
      </c>
      <c r="BW7136" s="177" t="s">
        <v>1598</v>
      </c>
    </row>
    <row r="7137" spans="51:75" x14ac:dyDescent="0.3">
      <c r="AY7137" s="226" t="e">
        <f>VLOOKUP(C7137,#REF!, 2,FALSE)</f>
        <v>#REF!</v>
      </c>
      <c r="BM7137" s="177" t="s">
        <v>12338</v>
      </c>
      <c r="BN7137" s="177" t="s">
        <v>2983</v>
      </c>
      <c r="BO7137" s="177" t="s">
        <v>2354</v>
      </c>
      <c r="BU7137" s="177" t="s">
        <v>12338</v>
      </c>
      <c r="BV7137" s="177" t="s">
        <v>2983</v>
      </c>
      <c r="BW7137" s="177" t="s">
        <v>2354</v>
      </c>
    </row>
    <row r="7138" spans="51:75" x14ac:dyDescent="0.3">
      <c r="AY7138" s="226" t="e">
        <f>VLOOKUP(C7138,#REF!, 2,FALSE)</f>
        <v>#REF!</v>
      </c>
      <c r="BM7138" s="177" t="s">
        <v>43</v>
      </c>
      <c r="BN7138" s="177" t="s">
        <v>803</v>
      </c>
      <c r="BO7138" s="177" t="s">
        <v>3708</v>
      </c>
      <c r="BU7138" s="177" t="s">
        <v>43</v>
      </c>
      <c r="BV7138" s="177" t="s">
        <v>803</v>
      </c>
      <c r="BW7138" s="177" t="s">
        <v>3708</v>
      </c>
    </row>
    <row r="7139" spans="51:75" x14ac:dyDescent="0.3">
      <c r="AY7139" s="226" t="e">
        <f>VLOOKUP(C7139,#REF!, 2,FALSE)</f>
        <v>#REF!</v>
      </c>
      <c r="BM7139" s="177" t="s">
        <v>12339</v>
      </c>
      <c r="BN7139" s="177" t="s">
        <v>2983</v>
      </c>
      <c r="BO7139" s="177" t="s">
        <v>12340</v>
      </c>
      <c r="BU7139" s="177" t="s">
        <v>12339</v>
      </c>
      <c r="BV7139" s="177" t="s">
        <v>2983</v>
      </c>
      <c r="BW7139" s="177" t="s">
        <v>12340</v>
      </c>
    </row>
    <row r="7140" spans="51:75" x14ac:dyDescent="0.3">
      <c r="AY7140" s="226" t="e">
        <f>VLOOKUP(C7140,#REF!, 2,FALSE)</f>
        <v>#REF!</v>
      </c>
      <c r="BM7140" s="177" t="s">
        <v>12341</v>
      </c>
      <c r="BN7140" s="177" t="s">
        <v>2983</v>
      </c>
      <c r="BO7140" s="177" t="s">
        <v>12342</v>
      </c>
      <c r="BU7140" s="177" t="s">
        <v>12341</v>
      </c>
      <c r="BV7140" s="177" t="s">
        <v>2983</v>
      </c>
      <c r="BW7140" s="177" t="s">
        <v>12342</v>
      </c>
    </row>
    <row r="7141" spans="51:75" x14ac:dyDescent="0.3">
      <c r="AY7141" s="226" t="e">
        <f>VLOOKUP(C7141,#REF!, 2,FALSE)</f>
        <v>#REF!</v>
      </c>
      <c r="BM7141" s="177" t="s">
        <v>42</v>
      </c>
      <c r="BN7141" s="177" t="s">
        <v>2983</v>
      </c>
      <c r="BO7141" s="177" t="s">
        <v>12343</v>
      </c>
      <c r="BU7141" s="177" t="s">
        <v>42</v>
      </c>
      <c r="BV7141" s="177" t="s">
        <v>2983</v>
      </c>
      <c r="BW7141" s="177" t="s">
        <v>12343</v>
      </c>
    </row>
    <row r="7142" spans="51:75" x14ac:dyDescent="0.3">
      <c r="AY7142" s="226" t="e">
        <f>VLOOKUP(C7142,#REF!, 2,FALSE)</f>
        <v>#REF!</v>
      </c>
      <c r="BM7142" s="177" t="s">
        <v>12345</v>
      </c>
      <c r="BN7142" s="177" t="s">
        <v>2983</v>
      </c>
      <c r="BO7142" s="177" t="s">
        <v>1912</v>
      </c>
      <c r="BU7142" s="177" t="s">
        <v>12345</v>
      </c>
      <c r="BV7142" s="177" t="s">
        <v>2983</v>
      </c>
      <c r="BW7142" s="177" t="s">
        <v>1912</v>
      </c>
    </row>
    <row r="7143" spans="51:75" x14ac:dyDescent="0.3">
      <c r="AY7143" s="226" t="e">
        <f>VLOOKUP(C7143,#REF!, 2,FALSE)</f>
        <v>#REF!</v>
      </c>
      <c r="BM7143" s="177" t="s">
        <v>12346</v>
      </c>
      <c r="BN7143" s="177" t="s">
        <v>2983</v>
      </c>
      <c r="BO7143" s="177" t="s">
        <v>7810</v>
      </c>
      <c r="BU7143" s="177" t="s">
        <v>12346</v>
      </c>
      <c r="BV7143" s="177" t="s">
        <v>2983</v>
      </c>
      <c r="BW7143" s="177" t="s">
        <v>7810</v>
      </c>
    </row>
    <row r="7144" spans="51:75" x14ac:dyDescent="0.3">
      <c r="AY7144" s="226" t="e">
        <f>VLOOKUP(C7144,#REF!, 2,FALSE)</f>
        <v>#REF!</v>
      </c>
      <c r="BM7144" s="177" t="s">
        <v>12347</v>
      </c>
      <c r="BN7144" s="177" t="s">
        <v>2983</v>
      </c>
      <c r="BO7144" s="177" t="s">
        <v>2983</v>
      </c>
      <c r="BU7144" s="177" t="s">
        <v>12347</v>
      </c>
      <c r="BV7144" s="177" t="s">
        <v>2983</v>
      </c>
      <c r="BW7144" s="177" t="s">
        <v>2983</v>
      </c>
    </row>
    <row r="7145" spans="51:75" x14ac:dyDescent="0.3">
      <c r="AY7145" s="226" t="e">
        <f>VLOOKUP(C7145,#REF!, 2,FALSE)</f>
        <v>#REF!</v>
      </c>
      <c r="BM7145" s="177" t="s">
        <v>12348</v>
      </c>
      <c r="BN7145" s="177" t="s">
        <v>2983</v>
      </c>
      <c r="BO7145" s="177" t="s">
        <v>2983</v>
      </c>
      <c r="BU7145" s="177" t="s">
        <v>12348</v>
      </c>
      <c r="BV7145" s="177" t="s">
        <v>2983</v>
      </c>
      <c r="BW7145" s="177" t="s">
        <v>2983</v>
      </c>
    </row>
    <row r="7146" spans="51:75" x14ac:dyDescent="0.3">
      <c r="AY7146" s="226" t="e">
        <f>VLOOKUP(C7146,#REF!, 2,FALSE)</f>
        <v>#REF!</v>
      </c>
      <c r="BM7146" s="177" t="s">
        <v>12349</v>
      </c>
      <c r="BN7146" s="177" t="s">
        <v>2983</v>
      </c>
      <c r="BO7146" s="177" t="s">
        <v>2983</v>
      </c>
      <c r="BU7146" s="177" t="s">
        <v>12349</v>
      </c>
      <c r="BV7146" s="177" t="s">
        <v>2983</v>
      </c>
      <c r="BW7146" s="177" t="s">
        <v>2983</v>
      </c>
    </row>
    <row r="7147" spans="51:75" x14ac:dyDescent="0.3">
      <c r="AY7147" s="226" t="e">
        <f>VLOOKUP(C7147,#REF!, 2,FALSE)</f>
        <v>#REF!</v>
      </c>
      <c r="BM7147" s="177" t="s">
        <v>12350</v>
      </c>
      <c r="BN7147" s="177" t="s">
        <v>2983</v>
      </c>
      <c r="BO7147" s="177" t="s">
        <v>9935</v>
      </c>
      <c r="BU7147" s="177" t="s">
        <v>12350</v>
      </c>
      <c r="BV7147" s="177" t="s">
        <v>2983</v>
      </c>
      <c r="BW7147" s="177" t="s">
        <v>9935</v>
      </c>
    </row>
    <row r="7148" spans="51:75" x14ac:dyDescent="0.3">
      <c r="AY7148" s="226" t="e">
        <f>VLOOKUP(C7148,#REF!, 2,FALSE)</f>
        <v>#REF!</v>
      </c>
      <c r="BM7148" s="177" t="s">
        <v>12351</v>
      </c>
      <c r="BN7148" s="177" t="s">
        <v>2983</v>
      </c>
      <c r="BO7148" s="177" t="s">
        <v>2983</v>
      </c>
      <c r="BU7148" s="177" t="s">
        <v>12351</v>
      </c>
      <c r="BV7148" s="177" t="s">
        <v>2983</v>
      </c>
      <c r="BW7148" s="177" t="s">
        <v>2983</v>
      </c>
    </row>
    <row r="7149" spans="51:75" x14ac:dyDescent="0.3">
      <c r="AY7149" s="226" t="e">
        <f>VLOOKUP(C7149,#REF!, 2,FALSE)</f>
        <v>#REF!</v>
      </c>
      <c r="BM7149" s="177" t="s">
        <v>37</v>
      </c>
      <c r="BN7149" s="177" t="s">
        <v>2983</v>
      </c>
      <c r="BO7149" s="177" t="s">
        <v>2391</v>
      </c>
      <c r="BU7149" s="177" t="s">
        <v>37</v>
      </c>
      <c r="BV7149" s="177" t="s">
        <v>2983</v>
      </c>
      <c r="BW7149" s="177" t="s">
        <v>2391</v>
      </c>
    </row>
    <row r="7150" spans="51:75" x14ac:dyDescent="0.3">
      <c r="AY7150" s="226" t="e">
        <f>VLOOKUP(C7150,#REF!, 2,FALSE)</f>
        <v>#REF!</v>
      </c>
      <c r="BM7150" s="177" t="s">
        <v>2142</v>
      </c>
      <c r="BN7150" s="177" t="s">
        <v>2983</v>
      </c>
      <c r="BO7150" s="177" t="s">
        <v>6300</v>
      </c>
      <c r="BU7150" s="177" t="s">
        <v>2142</v>
      </c>
      <c r="BV7150" s="177" t="s">
        <v>2983</v>
      </c>
      <c r="BW7150" s="177" t="s">
        <v>6300</v>
      </c>
    </row>
    <row r="7151" spans="51:75" x14ac:dyDescent="0.3">
      <c r="AY7151" s="226" t="e">
        <f>VLOOKUP(C7151,#REF!, 2,FALSE)</f>
        <v>#REF!</v>
      </c>
      <c r="BM7151" s="177" t="s">
        <v>12352</v>
      </c>
      <c r="BN7151" s="177" t="s">
        <v>2983</v>
      </c>
      <c r="BO7151" s="177" t="s">
        <v>10958</v>
      </c>
      <c r="BU7151" s="177" t="s">
        <v>12352</v>
      </c>
      <c r="BV7151" s="177" t="s">
        <v>2983</v>
      </c>
      <c r="BW7151" s="177" t="s">
        <v>10958</v>
      </c>
    </row>
    <row r="7152" spans="51:75" x14ac:dyDescent="0.3">
      <c r="AY7152" s="226" t="e">
        <f>VLOOKUP(C7152,#REF!, 2,FALSE)</f>
        <v>#REF!</v>
      </c>
      <c r="BM7152" s="177" t="s">
        <v>12353</v>
      </c>
      <c r="BN7152" s="177" t="s">
        <v>2983</v>
      </c>
      <c r="BO7152" s="177" t="s">
        <v>2575</v>
      </c>
      <c r="BU7152" s="177" t="s">
        <v>12353</v>
      </c>
      <c r="BV7152" s="177" t="s">
        <v>2983</v>
      </c>
      <c r="BW7152" s="177" t="s">
        <v>2575</v>
      </c>
    </row>
    <row r="7153" spans="51:75" x14ac:dyDescent="0.3">
      <c r="AY7153" s="226" t="e">
        <f>VLOOKUP(C7153,#REF!, 2,FALSE)</f>
        <v>#REF!</v>
      </c>
      <c r="BM7153" s="177" t="s">
        <v>12354</v>
      </c>
      <c r="BN7153" s="177" t="s">
        <v>2979</v>
      </c>
      <c r="BO7153" s="177" t="s">
        <v>1226</v>
      </c>
      <c r="BU7153" s="177" t="s">
        <v>12354</v>
      </c>
      <c r="BV7153" s="177" t="s">
        <v>2979</v>
      </c>
      <c r="BW7153" s="177" t="s">
        <v>1226</v>
      </c>
    </row>
    <row r="7154" spans="51:75" x14ac:dyDescent="0.3">
      <c r="AY7154" s="226" t="e">
        <f>VLOOKUP(C7154,#REF!, 2,FALSE)</f>
        <v>#REF!</v>
      </c>
      <c r="BM7154" s="177" t="s">
        <v>12355</v>
      </c>
      <c r="BN7154" s="177" t="s">
        <v>2983</v>
      </c>
      <c r="BO7154" s="177" t="s">
        <v>12356</v>
      </c>
      <c r="BU7154" s="177" t="s">
        <v>12355</v>
      </c>
      <c r="BV7154" s="177" t="s">
        <v>2983</v>
      </c>
      <c r="BW7154" s="177" t="s">
        <v>12356</v>
      </c>
    </row>
    <row r="7155" spans="51:75" x14ac:dyDescent="0.3">
      <c r="AY7155" s="226" t="e">
        <f>VLOOKUP(C7155,#REF!, 2,FALSE)</f>
        <v>#REF!</v>
      </c>
      <c r="BM7155" s="177" t="s">
        <v>12357</v>
      </c>
      <c r="BN7155" s="177" t="s">
        <v>2983</v>
      </c>
      <c r="BO7155" s="177" t="s">
        <v>2935</v>
      </c>
      <c r="BU7155" s="177" t="s">
        <v>12357</v>
      </c>
      <c r="BV7155" s="177" t="s">
        <v>2983</v>
      </c>
      <c r="BW7155" s="177" t="s">
        <v>2935</v>
      </c>
    </row>
    <row r="7156" spans="51:75" x14ac:dyDescent="0.3">
      <c r="AY7156" s="226" t="e">
        <f>VLOOKUP(C7156,#REF!, 2,FALSE)</f>
        <v>#REF!</v>
      </c>
      <c r="BM7156" s="177" t="s">
        <v>49</v>
      </c>
      <c r="BN7156" s="177" t="s">
        <v>2979</v>
      </c>
      <c r="BO7156" s="177" t="s">
        <v>1611</v>
      </c>
      <c r="BU7156" s="177" t="s">
        <v>49</v>
      </c>
      <c r="BV7156" s="177" t="s">
        <v>2979</v>
      </c>
      <c r="BW7156" s="177" t="s">
        <v>1611</v>
      </c>
    </row>
    <row r="7157" spans="51:75" x14ac:dyDescent="0.3">
      <c r="AY7157" s="226" t="e">
        <f>VLOOKUP(C7157,#REF!, 2,FALSE)</f>
        <v>#REF!</v>
      </c>
      <c r="BM7157" s="177" t="s">
        <v>2143</v>
      </c>
      <c r="BN7157" s="177" t="s">
        <v>1139</v>
      </c>
      <c r="BO7157" s="177" t="s">
        <v>2447</v>
      </c>
      <c r="BU7157" s="177" t="s">
        <v>2143</v>
      </c>
      <c r="BV7157" s="177" t="s">
        <v>1139</v>
      </c>
      <c r="BW7157" s="177" t="s">
        <v>2447</v>
      </c>
    </row>
    <row r="7158" spans="51:75" x14ac:dyDescent="0.3">
      <c r="AY7158" s="226" t="e">
        <f>VLOOKUP(C7158,#REF!, 2,FALSE)</f>
        <v>#REF!</v>
      </c>
      <c r="BM7158" s="177" t="s">
        <v>12358</v>
      </c>
      <c r="BN7158" s="177" t="s">
        <v>694</v>
      </c>
      <c r="BO7158" s="177" t="s">
        <v>8240</v>
      </c>
      <c r="BU7158" s="177" t="s">
        <v>12358</v>
      </c>
      <c r="BV7158" s="177" t="s">
        <v>694</v>
      </c>
      <c r="BW7158" s="177" t="s">
        <v>8240</v>
      </c>
    </row>
    <row r="7159" spans="51:75" x14ac:dyDescent="0.3">
      <c r="AY7159" s="226" t="e">
        <f>VLOOKUP(C7159,#REF!, 2,FALSE)</f>
        <v>#REF!</v>
      </c>
      <c r="BM7159" s="177" t="s">
        <v>12359</v>
      </c>
      <c r="BN7159" s="177" t="s">
        <v>928</v>
      </c>
      <c r="BO7159" s="177" t="s">
        <v>4561</v>
      </c>
      <c r="BU7159" s="177" t="s">
        <v>12359</v>
      </c>
      <c r="BV7159" s="177" t="s">
        <v>928</v>
      </c>
      <c r="BW7159" s="177" t="s">
        <v>4561</v>
      </c>
    </row>
    <row r="7160" spans="51:75" x14ac:dyDescent="0.3">
      <c r="AY7160" s="226" t="e">
        <f>VLOOKUP(C7160,#REF!, 2,FALSE)</f>
        <v>#REF!</v>
      </c>
      <c r="BM7160" s="177" t="s">
        <v>35</v>
      </c>
      <c r="BN7160" s="177" t="s">
        <v>1139</v>
      </c>
      <c r="BO7160" s="177" t="s">
        <v>12360</v>
      </c>
      <c r="BU7160" s="177" t="s">
        <v>35</v>
      </c>
      <c r="BV7160" s="177" t="s">
        <v>1139</v>
      </c>
      <c r="BW7160" s="177" t="s">
        <v>12360</v>
      </c>
    </row>
    <row r="7161" spans="51:75" x14ac:dyDescent="0.3">
      <c r="AY7161" s="226" t="e">
        <f>VLOOKUP(C7161,#REF!, 2,FALSE)</f>
        <v>#REF!</v>
      </c>
      <c r="BM7161" s="177" t="s">
        <v>50</v>
      </c>
      <c r="BN7161" s="177" t="s">
        <v>614</v>
      </c>
      <c r="BO7161" s="177" t="s">
        <v>1611</v>
      </c>
      <c r="BU7161" s="177" t="s">
        <v>50</v>
      </c>
      <c r="BV7161" s="177" t="s">
        <v>614</v>
      </c>
      <c r="BW7161" s="177" t="s">
        <v>1611</v>
      </c>
    </row>
    <row r="7162" spans="51:75" x14ac:dyDescent="0.3">
      <c r="AY7162" s="226" t="e">
        <f>VLOOKUP(C7162,#REF!, 2,FALSE)</f>
        <v>#REF!</v>
      </c>
      <c r="BM7162" s="177" t="s">
        <v>12361</v>
      </c>
      <c r="BN7162" s="177" t="s">
        <v>2983</v>
      </c>
      <c r="BO7162" s="177" t="s">
        <v>1833</v>
      </c>
      <c r="BU7162" s="177" t="s">
        <v>12361</v>
      </c>
      <c r="BV7162" s="177" t="s">
        <v>2983</v>
      </c>
      <c r="BW7162" s="177" t="s">
        <v>1833</v>
      </c>
    </row>
    <row r="7163" spans="51:75" x14ac:dyDescent="0.3">
      <c r="AY7163" s="226" t="e">
        <f>VLOOKUP(C7163,#REF!, 2,FALSE)</f>
        <v>#REF!</v>
      </c>
      <c r="BM7163" s="177" t="s">
        <v>12362</v>
      </c>
      <c r="BN7163" s="177" t="s">
        <v>2983</v>
      </c>
      <c r="BO7163" s="177" t="s">
        <v>8341</v>
      </c>
      <c r="BU7163" s="177" t="s">
        <v>12362</v>
      </c>
      <c r="BV7163" s="177" t="s">
        <v>2983</v>
      </c>
      <c r="BW7163" s="177" t="s">
        <v>8341</v>
      </c>
    </row>
    <row r="7164" spans="51:75" x14ac:dyDescent="0.3">
      <c r="AY7164" s="226" t="e">
        <f>VLOOKUP(C7164,#REF!, 2,FALSE)</f>
        <v>#REF!</v>
      </c>
      <c r="BM7164" s="177" t="s">
        <v>12363</v>
      </c>
      <c r="BN7164" s="177" t="s">
        <v>2983</v>
      </c>
      <c r="BO7164" s="177" t="s">
        <v>6906</v>
      </c>
      <c r="BU7164" s="177" t="s">
        <v>12363</v>
      </c>
      <c r="BV7164" s="177" t="s">
        <v>2983</v>
      </c>
      <c r="BW7164" s="177" t="s">
        <v>6906</v>
      </c>
    </row>
    <row r="7165" spans="51:75" x14ac:dyDescent="0.3">
      <c r="AY7165" s="226" t="e">
        <f>VLOOKUP(C7165,#REF!, 2,FALSE)</f>
        <v>#REF!</v>
      </c>
      <c r="BM7165" s="177" t="s">
        <v>12364</v>
      </c>
      <c r="BN7165" s="177" t="s">
        <v>780</v>
      </c>
      <c r="BO7165" s="177" t="s">
        <v>11926</v>
      </c>
      <c r="BU7165" s="177" t="s">
        <v>12364</v>
      </c>
      <c r="BV7165" s="177" t="s">
        <v>780</v>
      </c>
      <c r="BW7165" s="177" t="s">
        <v>11926</v>
      </c>
    </row>
    <row r="7166" spans="51:75" x14ac:dyDescent="0.3">
      <c r="AY7166" s="226" t="e">
        <f>VLOOKUP(C7166,#REF!, 2,FALSE)</f>
        <v>#REF!</v>
      </c>
      <c r="BM7166" s="177" t="s">
        <v>12365</v>
      </c>
      <c r="BN7166" s="177" t="s">
        <v>2983</v>
      </c>
      <c r="BO7166" s="177" t="s">
        <v>2983</v>
      </c>
      <c r="BU7166" s="177" t="s">
        <v>12365</v>
      </c>
      <c r="BV7166" s="177" t="s">
        <v>2983</v>
      </c>
      <c r="BW7166" s="177" t="s">
        <v>2983</v>
      </c>
    </row>
    <row r="7167" spans="51:75" x14ac:dyDescent="0.3">
      <c r="AY7167" s="226" t="e">
        <f>VLOOKUP(C7167,#REF!, 2,FALSE)</f>
        <v>#REF!</v>
      </c>
      <c r="BM7167" s="177" t="s">
        <v>2144</v>
      </c>
      <c r="BN7167" s="177" t="s">
        <v>666</v>
      </c>
      <c r="BO7167" s="177" t="s">
        <v>2983</v>
      </c>
      <c r="BU7167" s="177" t="s">
        <v>2144</v>
      </c>
      <c r="BV7167" s="177" t="s">
        <v>666</v>
      </c>
      <c r="BW7167" s="177" t="s">
        <v>2983</v>
      </c>
    </row>
    <row r="7168" spans="51:75" x14ac:dyDescent="0.3">
      <c r="AY7168" s="226" t="e">
        <f>VLOOKUP(C7168,#REF!, 2,FALSE)</f>
        <v>#REF!</v>
      </c>
      <c r="BM7168" s="177" t="s">
        <v>12366</v>
      </c>
      <c r="BN7168" s="177" t="s">
        <v>778</v>
      </c>
      <c r="BO7168" s="177" t="s">
        <v>2983</v>
      </c>
      <c r="BU7168" s="177" t="s">
        <v>12366</v>
      </c>
      <c r="BV7168" s="177" t="s">
        <v>778</v>
      </c>
      <c r="BW7168" s="177" t="s">
        <v>2983</v>
      </c>
    </row>
    <row r="7169" spans="51:75" x14ac:dyDescent="0.3">
      <c r="AY7169" s="226" t="e">
        <f>VLOOKUP(C7169,#REF!, 2,FALSE)</f>
        <v>#REF!</v>
      </c>
      <c r="BM7169" s="177" t="s">
        <v>12367</v>
      </c>
      <c r="BN7169" s="177" t="s">
        <v>614</v>
      </c>
      <c r="BO7169" s="177" t="s">
        <v>2983</v>
      </c>
      <c r="BU7169" s="177" t="s">
        <v>12367</v>
      </c>
      <c r="BV7169" s="177" t="s">
        <v>614</v>
      </c>
      <c r="BW7169" s="177" t="s">
        <v>2983</v>
      </c>
    </row>
    <row r="7170" spans="51:75" x14ac:dyDescent="0.3">
      <c r="AY7170" s="226" t="e">
        <f>VLOOKUP(C7170,#REF!, 2,FALSE)</f>
        <v>#REF!</v>
      </c>
      <c r="BM7170" s="177" t="s">
        <v>12368</v>
      </c>
      <c r="BN7170" s="177" t="s">
        <v>1013</v>
      </c>
      <c r="BO7170" s="177" t="s">
        <v>2983</v>
      </c>
      <c r="BU7170" s="177" t="s">
        <v>12368</v>
      </c>
      <c r="BV7170" s="177" t="s">
        <v>1013</v>
      </c>
      <c r="BW7170" s="177" t="s">
        <v>2983</v>
      </c>
    </row>
    <row r="7171" spans="51:75" x14ac:dyDescent="0.3">
      <c r="AY7171" s="226" t="e">
        <f>VLOOKUP(C7171,#REF!, 2,FALSE)</f>
        <v>#REF!</v>
      </c>
      <c r="BM7171" s="177" t="s">
        <v>12369</v>
      </c>
      <c r="BN7171" s="177" t="s">
        <v>667</v>
      </c>
      <c r="BO7171" s="177" t="s">
        <v>2983</v>
      </c>
      <c r="BU7171" s="177" t="s">
        <v>12369</v>
      </c>
      <c r="BV7171" s="177" t="s">
        <v>667</v>
      </c>
      <c r="BW7171" s="177" t="s">
        <v>2983</v>
      </c>
    </row>
    <row r="7172" spans="51:75" x14ac:dyDescent="0.3">
      <c r="AY7172" s="226" t="e">
        <f>VLOOKUP(C7172,#REF!, 2,FALSE)</f>
        <v>#REF!</v>
      </c>
      <c r="BM7172" s="177" t="s">
        <v>12370</v>
      </c>
      <c r="BN7172" s="177" t="s">
        <v>2983</v>
      </c>
      <c r="BO7172" s="177" t="s">
        <v>2983</v>
      </c>
      <c r="BU7172" s="177" t="s">
        <v>12370</v>
      </c>
      <c r="BV7172" s="177" t="s">
        <v>2983</v>
      </c>
      <c r="BW7172" s="177" t="s">
        <v>2983</v>
      </c>
    </row>
    <row r="7173" spans="51:75" x14ac:dyDescent="0.3">
      <c r="AY7173" s="226" t="e">
        <f>VLOOKUP(C7173,#REF!, 2,FALSE)</f>
        <v>#REF!</v>
      </c>
      <c r="BM7173" s="177" t="s">
        <v>12371</v>
      </c>
      <c r="BN7173" s="177" t="s">
        <v>2983</v>
      </c>
      <c r="BO7173" s="177" t="s">
        <v>2983</v>
      </c>
      <c r="BU7173" s="177" t="s">
        <v>12371</v>
      </c>
      <c r="BV7173" s="177" t="s">
        <v>2983</v>
      </c>
      <c r="BW7173" s="177" t="s">
        <v>2983</v>
      </c>
    </row>
    <row r="7174" spans="51:75" x14ac:dyDescent="0.3">
      <c r="AY7174" s="226" t="e">
        <f>VLOOKUP(C7174,#REF!, 2,FALSE)</f>
        <v>#REF!</v>
      </c>
      <c r="BM7174" s="177" t="s">
        <v>12372</v>
      </c>
      <c r="BN7174" s="177" t="s">
        <v>1070</v>
      </c>
      <c r="BO7174" s="177" t="s">
        <v>2983</v>
      </c>
      <c r="BU7174" s="177" t="s">
        <v>12372</v>
      </c>
      <c r="BV7174" s="177" t="s">
        <v>1070</v>
      </c>
      <c r="BW7174" s="177" t="s">
        <v>2983</v>
      </c>
    </row>
    <row r="7175" spans="51:75" x14ac:dyDescent="0.3">
      <c r="AY7175" s="226" t="e">
        <f>VLOOKUP(C7175,#REF!, 2,FALSE)</f>
        <v>#REF!</v>
      </c>
      <c r="BM7175" s="177" t="s">
        <v>12373</v>
      </c>
      <c r="BN7175" s="177" t="s">
        <v>2983</v>
      </c>
      <c r="BO7175" s="177" t="s">
        <v>2983</v>
      </c>
      <c r="BU7175" s="177" t="s">
        <v>12373</v>
      </c>
      <c r="BV7175" s="177" t="s">
        <v>2983</v>
      </c>
      <c r="BW7175" s="177" t="s">
        <v>2983</v>
      </c>
    </row>
    <row r="7176" spans="51:75" x14ac:dyDescent="0.3">
      <c r="AY7176" s="226" t="e">
        <f>VLOOKUP(C7176,#REF!, 2,FALSE)</f>
        <v>#REF!</v>
      </c>
      <c r="BM7176" s="177" t="s">
        <v>12374</v>
      </c>
      <c r="BN7176" s="177" t="s">
        <v>3045</v>
      </c>
      <c r="BO7176" s="177" t="s">
        <v>2353</v>
      </c>
      <c r="BU7176" s="177" t="s">
        <v>12374</v>
      </c>
      <c r="BV7176" s="177" t="s">
        <v>3045</v>
      </c>
      <c r="BW7176" s="177" t="s">
        <v>2353</v>
      </c>
    </row>
    <row r="7177" spans="51:75" x14ac:dyDescent="0.3">
      <c r="AY7177" s="226" t="e">
        <f>VLOOKUP(C7177,#REF!, 2,FALSE)</f>
        <v>#REF!</v>
      </c>
      <c r="BM7177" s="177" t="s">
        <v>12375</v>
      </c>
      <c r="BN7177" s="177" t="s">
        <v>2983</v>
      </c>
      <c r="BO7177" s="177" t="s">
        <v>12376</v>
      </c>
      <c r="BU7177" s="177" t="s">
        <v>12375</v>
      </c>
      <c r="BV7177" s="177" t="s">
        <v>2983</v>
      </c>
      <c r="BW7177" s="177" t="s">
        <v>12376</v>
      </c>
    </row>
    <row r="7178" spans="51:75" x14ac:dyDescent="0.3">
      <c r="AY7178" s="226" t="e">
        <f>VLOOKUP(C7178,#REF!, 2,FALSE)</f>
        <v>#REF!</v>
      </c>
      <c r="BM7178" s="177" t="s">
        <v>12377</v>
      </c>
      <c r="BN7178" s="177" t="s">
        <v>2983</v>
      </c>
      <c r="BO7178" s="177" t="s">
        <v>2542</v>
      </c>
      <c r="BU7178" s="177" t="s">
        <v>12377</v>
      </c>
      <c r="BV7178" s="177" t="s">
        <v>2983</v>
      </c>
      <c r="BW7178" s="177" t="s">
        <v>2542</v>
      </c>
    </row>
    <row r="7179" spans="51:75" x14ac:dyDescent="0.3">
      <c r="AY7179" s="226" t="e">
        <f>VLOOKUP(C7179,#REF!, 2,FALSE)</f>
        <v>#REF!</v>
      </c>
      <c r="BM7179" s="177" t="s">
        <v>12378</v>
      </c>
      <c r="BN7179" s="177" t="s">
        <v>2983</v>
      </c>
      <c r="BO7179" s="177" t="s">
        <v>10248</v>
      </c>
      <c r="BU7179" s="177" t="s">
        <v>12378</v>
      </c>
      <c r="BV7179" s="177" t="s">
        <v>2983</v>
      </c>
      <c r="BW7179" s="177" t="s">
        <v>10248</v>
      </c>
    </row>
    <row r="7180" spans="51:75" x14ac:dyDescent="0.3">
      <c r="AY7180" s="226" t="e">
        <f>VLOOKUP(C7180,#REF!, 2,FALSE)</f>
        <v>#REF!</v>
      </c>
      <c r="BM7180" s="177" t="s">
        <v>12379</v>
      </c>
      <c r="BN7180" s="177" t="s">
        <v>2983</v>
      </c>
      <c r="BO7180" s="177" t="s">
        <v>4411</v>
      </c>
      <c r="BU7180" s="177" t="s">
        <v>12379</v>
      </c>
      <c r="BV7180" s="177" t="s">
        <v>2983</v>
      </c>
      <c r="BW7180" s="177" t="s">
        <v>4411</v>
      </c>
    </row>
    <row r="7181" spans="51:75" x14ac:dyDescent="0.3">
      <c r="AY7181" s="226" t="e">
        <f>VLOOKUP(C7181,#REF!, 2,FALSE)</f>
        <v>#REF!</v>
      </c>
      <c r="BM7181" s="177" t="s">
        <v>12381</v>
      </c>
      <c r="BN7181" s="177" t="s">
        <v>2983</v>
      </c>
      <c r="BO7181" s="177" t="s">
        <v>6807</v>
      </c>
      <c r="BU7181" s="177" t="s">
        <v>12381</v>
      </c>
      <c r="BV7181" s="177" t="s">
        <v>2983</v>
      </c>
      <c r="BW7181" s="177" t="s">
        <v>6807</v>
      </c>
    </row>
    <row r="7182" spans="51:75" x14ac:dyDescent="0.3">
      <c r="AY7182" s="226" t="e">
        <f>VLOOKUP(C7182,#REF!, 2,FALSE)</f>
        <v>#REF!</v>
      </c>
      <c r="BM7182" s="177" t="s">
        <v>2145</v>
      </c>
      <c r="BN7182" s="177" t="s">
        <v>696</v>
      </c>
      <c r="BO7182" s="177" t="s">
        <v>12382</v>
      </c>
      <c r="BU7182" s="177" t="s">
        <v>2145</v>
      </c>
      <c r="BV7182" s="177" t="s">
        <v>696</v>
      </c>
      <c r="BW7182" s="177" t="s">
        <v>12382</v>
      </c>
    </row>
    <row r="7183" spans="51:75" x14ac:dyDescent="0.3">
      <c r="AY7183" s="226" t="e">
        <f>VLOOKUP(C7183,#REF!, 2,FALSE)</f>
        <v>#REF!</v>
      </c>
      <c r="BM7183" s="177" t="s">
        <v>12383</v>
      </c>
      <c r="BN7183" s="177" t="s">
        <v>2983</v>
      </c>
      <c r="BO7183" s="177" t="s">
        <v>2303</v>
      </c>
      <c r="BU7183" s="177" t="s">
        <v>12383</v>
      </c>
      <c r="BV7183" s="177" t="s">
        <v>2983</v>
      </c>
      <c r="BW7183" s="177" t="s">
        <v>2303</v>
      </c>
    </row>
    <row r="7184" spans="51:75" x14ac:dyDescent="0.3">
      <c r="AY7184" s="226" t="e">
        <f>VLOOKUP(C7184,#REF!, 2,FALSE)</f>
        <v>#REF!</v>
      </c>
      <c r="BM7184" s="177" t="s">
        <v>2146</v>
      </c>
      <c r="BN7184" s="177" t="s">
        <v>2983</v>
      </c>
      <c r="BO7184" s="177" t="s">
        <v>9164</v>
      </c>
      <c r="BU7184" s="177" t="s">
        <v>2146</v>
      </c>
      <c r="BV7184" s="177" t="s">
        <v>2983</v>
      </c>
      <c r="BW7184" s="177" t="s">
        <v>9164</v>
      </c>
    </row>
    <row r="7185" spans="51:75" x14ac:dyDescent="0.3">
      <c r="AY7185" s="226" t="e">
        <f>VLOOKUP(C7185,#REF!, 2,FALSE)</f>
        <v>#REF!</v>
      </c>
      <c r="BM7185" s="177" t="s">
        <v>12384</v>
      </c>
      <c r="BN7185" s="177" t="s">
        <v>2983</v>
      </c>
      <c r="BO7185" s="177" t="s">
        <v>3326</v>
      </c>
      <c r="BU7185" s="177" t="s">
        <v>12384</v>
      </c>
      <c r="BV7185" s="177" t="s">
        <v>2983</v>
      </c>
      <c r="BW7185" s="177" t="s">
        <v>3326</v>
      </c>
    </row>
    <row r="7186" spans="51:75" x14ac:dyDescent="0.3">
      <c r="AY7186" s="226" t="e">
        <f>VLOOKUP(C7186,#REF!, 2,FALSE)</f>
        <v>#REF!</v>
      </c>
      <c r="BM7186" s="177" t="s">
        <v>12385</v>
      </c>
      <c r="BN7186" s="177" t="s">
        <v>2983</v>
      </c>
      <c r="BO7186" s="177" t="s">
        <v>12386</v>
      </c>
      <c r="BU7186" s="177" t="s">
        <v>12385</v>
      </c>
      <c r="BV7186" s="177" t="s">
        <v>2983</v>
      </c>
      <c r="BW7186" s="177" t="s">
        <v>12386</v>
      </c>
    </row>
    <row r="7187" spans="51:75" x14ac:dyDescent="0.3">
      <c r="AY7187" s="226" t="e">
        <f>VLOOKUP(C7187,#REF!, 2,FALSE)</f>
        <v>#REF!</v>
      </c>
      <c r="BM7187" s="177" t="s">
        <v>12387</v>
      </c>
      <c r="BN7187" s="177" t="s">
        <v>2983</v>
      </c>
      <c r="BO7187" s="177" t="s">
        <v>12388</v>
      </c>
      <c r="BU7187" s="177" t="s">
        <v>12387</v>
      </c>
      <c r="BV7187" s="177" t="s">
        <v>2983</v>
      </c>
      <c r="BW7187" s="177" t="s">
        <v>12388</v>
      </c>
    </row>
    <row r="7188" spans="51:75" x14ac:dyDescent="0.3">
      <c r="AY7188" s="226" t="e">
        <f>VLOOKUP(C7188,#REF!, 2,FALSE)</f>
        <v>#REF!</v>
      </c>
      <c r="BM7188" s="177" t="s">
        <v>12389</v>
      </c>
      <c r="BN7188" s="177" t="s">
        <v>2983</v>
      </c>
      <c r="BO7188" s="177" t="s">
        <v>8663</v>
      </c>
      <c r="BU7188" s="177" t="s">
        <v>12389</v>
      </c>
      <c r="BV7188" s="177" t="s">
        <v>2983</v>
      </c>
      <c r="BW7188" s="177" t="s">
        <v>8663</v>
      </c>
    </row>
    <row r="7189" spans="51:75" x14ac:dyDescent="0.3">
      <c r="AY7189" s="226" t="e">
        <f>VLOOKUP(C7189,#REF!, 2,FALSE)</f>
        <v>#REF!</v>
      </c>
      <c r="BM7189" s="177" t="s">
        <v>12390</v>
      </c>
      <c r="BN7189" s="177" t="s">
        <v>2983</v>
      </c>
      <c r="BO7189" s="177" t="s">
        <v>5149</v>
      </c>
      <c r="BU7189" s="177" t="s">
        <v>12390</v>
      </c>
      <c r="BV7189" s="177" t="s">
        <v>2983</v>
      </c>
      <c r="BW7189" s="177" t="s">
        <v>5149</v>
      </c>
    </row>
    <row r="7190" spans="51:75" x14ac:dyDescent="0.3">
      <c r="AY7190" s="226" t="e">
        <f>VLOOKUP(C7190,#REF!, 2,FALSE)</f>
        <v>#REF!</v>
      </c>
      <c r="BM7190" s="177" t="s">
        <v>12391</v>
      </c>
      <c r="BN7190" s="177" t="s">
        <v>2983</v>
      </c>
      <c r="BO7190" s="177" t="s">
        <v>12392</v>
      </c>
      <c r="BU7190" s="177" t="s">
        <v>12391</v>
      </c>
      <c r="BV7190" s="177" t="s">
        <v>2983</v>
      </c>
      <c r="BW7190" s="177" t="s">
        <v>12392</v>
      </c>
    </row>
    <row r="7191" spans="51:75" x14ac:dyDescent="0.3">
      <c r="AY7191" s="226" t="e">
        <f>VLOOKUP(C7191,#REF!, 2,FALSE)</f>
        <v>#REF!</v>
      </c>
      <c r="BM7191" s="177" t="s">
        <v>2147</v>
      </c>
      <c r="BN7191" s="177" t="s">
        <v>2983</v>
      </c>
      <c r="BO7191" s="177" t="s">
        <v>2983</v>
      </c>
      <c r="BU7191" s="177" t="s">
        <v>2147</v>
      </c>
      <c r="BV7191" s="177" t="s">
        <v>2983</v>
      </c>
      <c r="BW7191" s="177" t="s">
        <v>2983</v>
      </c>
    </row>
    <row r="7192" spans="51:75" x14ac:dyDescent="0.3">
      <c r="AY7192" s="226" t="e">
        <f>VLOOKUP(C7192,#REF!, 2,FALSE)</f>
        <v>#REF!</v>
      </c>
      <c r="BM7192" s="177" t="s">
        <v>12393</v>
      </c>
      <c r="BN7192" s="177" t="s">
        <v>775</v>
      </c>
      <c r="BO7192" s="177" t="s">
        <v>3306</v>
      </c>
      <c r="BU7192" s="177" t="s">
        <v>12393</v>
      </c>
      <c r="BV7192" s="177" t="s">
        <v>775</v>
      </c>
      <c r="BW7192" s="177" t="s">
        <v>3306</v>
      </c>
    </row>
    <row r="7193" spans="51:75" x14ac:dyDescent="0.3">
      <c r="AY7193" s="226" t="e">
        <f>VLOOKUP(C7193,#REF!, 2,FALSE)</f>
        <v>#REF!</v>
      </c>
      <c r="BM7193" s="177" t="s">
        <v>12394</v>
      </c>
      <c r="BN7193" s="177" t="s">
        <v>2983</v>
      </c>
      <c r="BO7193" s="177" t="s">
        <v>2983</v>
      </c>
      <c r="BU7193" s="177" t="s">
        <v>12394</v>
      </c>
      <c r="BV7193" s="177" t="s">
        <v>2983</v>
      </c>
      <c r="BW7193" s="177" t="s">
        <v>2983</v>
      </c>
    </row>
    <row r="7194" spans="51:75" x14ac:dyDescent="0.3">
      <c r="AY7194" s="226" t="e">
        <f>VLOOKUP(C7194,#REF!, 2,FALSE)</f>
        <v>#REF!</v>
      </c>
      <c r="BM7194" s="177" t="s">
        <v>12395</v>
      </c>
      <c r="BN7194" s="177" t="s">
        <v>2983</v>
      </c>
      <c r="BO7194" s="177" t="s">
        <v>2983</v>
      </c>
      <c r="BU7194" s="177" t="s">
        <v>12395</v>
      </c>
      <c r="BV7194" s="177" t="s">
        <v>2983</v>
      </c>
      <c r="BW7194" s="177" t="s">
        <v>2983</v>
      </c>
    </row>
    <row r="7195" spans="51:75" x14ac:dyDescent="0.3">
      <c r="AY7195" s="226" t="e">
        <f>VLOOKUP(C7195,#REF!, 2,FALSE)</f>
        <v>#REF!</v>
      </c>
      <c r="BM7195" s="177" t="s">
        <v>12396</v>
      </c>
      <c r="BN7195" s="177" t="s">
        <v>3002</v>
      </c>
      <c r="BO7195" s="177" t="s">
        <v>12397</v>
      </c>
      <c r="BU7195" s="177" t="s">
        <v>12396</v>
      </c>
      <c r="BV7195" s="177" t="s">
        <v>3002</v>
      </c>
      <c r="BW7195" s="177" t="s">
        <v>12397</v>
      </c>
    </row>
    <row r="7196" spans="51:75" x14ac:dyDescent="0.3">
      <c r="AY7196" s="226" t="e">
        <f>VLOOKUP(C7196,#REF!, 2,FALSE)</f>
        <v>#REF!</v>
      </c>
      <c r="BM7196" s="177" t="s">
        <v>12398</v>
      </c>
      <c r="BN7196" s="177" t="s">
        <v>2983</v>
      </c>
      <c r="BO7196" s="177" t="s">
        <v>2983</v>
      </c>
      <c r="BU7196" s="177" t="s">
        <v>12398</v>
      </c>
      <c r="BV7196" s="177" t="s">
        <v>2983</v>
      </c>
      <c r="BW7196" s="177" t="s">
        <v>2983</v>
      </c>
    </row>
    <row r="7197" spans="51:75" x14ac:dyDescent="0.3">
      <c r="AY7197" s="226" t="e">
        <f>VLOOKUP(C7197,#REF!, 2,FALSE)</f>
        <v>#REF!</v>
      </c>
      <c r="BM7197" s="177" t="s">
        <v>12399</v>
      </c>
      <c r="BN7197" s="177" t="s">
        <v>612</v>
      </c>
      <c r="BO7197" s="177" t="s">
        <v>8014</v>
      </c>
      <c r="BU7197" s="177" t="s">
        <v>12399</v>
      </c>
      <c r="BV7197" s="177" t="s">
        <v>612</v>
      </c>
      <c r="BW7197" s="177" t="s">
        <v>8014</v>
      </c>
    </row>
    <row r="7198" spans="51:75" x14ac:dyDescent="0.3">
      <c r="AY7198" s="226" t="e">
        <f>VLOOKUP(C7198,#REF!, 2,FALSE)</f>
        <v>#REF!</v>
      </c>
      <c r="BM7198" s="177" t="s">
        <v>2148</v>
      </c>
      <c r="BN7198" s="177" t="s">
        <v>2983</v>
      </c>
      <c r="BO7198" s="177" t="s">
        <v>1402</v>
      </c>
      <c r="BU7198" s="177" t="s">
        <v>2148</v>
      </c>
      <c r="BV7198" s="177" t="s">
        <v>2983</v>
      </c>
      <c r="BW7198" s="177" t="s">
        <v>1402</v>
      </c>
    </row>
    <row r="7199" spans="51:75" x14ac:dyDescent="0.3">
      <c r="AY7199" s="226" t="e">
        <f>VLOOKUP(C7199,#REF!, 2,FALSE)</f>
        <v>#REF!</v>
      </c>
      <c r="BM7199" s="177" t="s">
        <v>41</v>
      </c>
      <c r="BN7199" s="177" t="s">
        <v>619</v>
      </c>
      <c r="BO7199" s="177" t="s">
        <v>855</v>
      </c>
      <c r="BU7199" s="177" t="s">
        <v>41</v>
      </c>
      <c r="BV7199" s="177" t="s">
        <v>619</v>
      </c>
      <c r="BW7199" s="177" t="s">
        <v>855</v>
      </c>
    </row>
    <row r="7200" spans="51:75" x14ac:dyDescent="0.3">
      <c r="AY7200" s="226" t="e">
        <f>VLOOKUP(C7200,#REF!, 2,FALSE)</f>
        <v>#REF!</v>
      </c>
      <c r="BM7200" s="177" t="s">
        <v>12402</v>
      </c>
      <c r="BN7200" s="177" t="s">
        <v>16979</v>
      </c>
      <c r="BO7200" s="177" t="s">
        <v>4057</v>
      </c>
      <c r="BU7200" s="177" t="s">
        <v>12402</v>
      </c>
      <c r="BV7200" s="177" t="s">
        <v>16979</v>
      </c>
      <c r="BW7200" s="177" t="s">
        <v>4057</v>
      </c>
    </row>
    <row r="7201" spans="51:75" x14ac:dyDescent="0.3">
      <c r="AY7201" s="226" t="e">
        <f>VLOOKUP(C7201,#REF!, 2,FALSE)</f>
        <v>#REF!</v>
      </c>
      <c r="BM7201" s="177" t="s">
        <v>12403</v>
      </c>
      <c r="BN7201" s="177" t="s">
        <v>16979</v>
      </c>
      <c r="BO7201" s="177" t="s">
        <v>784</v>
      </c>
      <c r="BU7201" s="177" t="s">
        <v>12403</v>
      </c>
      <c r="BV7201" s="177" t="s">
        <v>16979</v>
      </c>
      <c r="BW7201" s="177" t="s">
        <v>784</v>
      </c>
    </row>
    <row r="7202" spans="51:75" x14ac:dyDescent="0.3">
      <c r="AY7202" s="226" t="e">
        <f>VLOOKUP(C7202,#REF!, 2,FALSE)</f>
        <v>#REF!</v>
      </c>
      <c r="BM7202" s="177" t="s">
        <v>44</v>
      </c>
      <c r="BN7202" s="177" t="s">
        <v>16979</v>
      </c>
      <c r="BO7202" s="177" t="s">
        <v>5899</v>
      </c>
      <c r="BU7202" s="177" t="s">
        <v>44</v>
      </c>
      <c r="BV7202" s="177" t="s">
        <v>16979</v>
      </c>
      <c r="BW7202" s="177" t="s">
        <v>5899</v>
      </c>
    </row>
    <row r="7203" spans="51:75" x14ac:dyDescent="0.3">
      <c r="AY7203" s="226" t="e">
        <f>VLOOKUP(C7203,#REF!, 2,FALSE)</f>
        <v>#REF!</v>
      </c>
      <c r="BM7203" s="177" t="s">
        <v>12404</v>
      </c>
      <c r="BN7203" s="177" t="s">
        <v>810</v>
      </c>
      <c r="BO7203" s="177" t="s">
        <v>660</v>
      </c>
      <c r="BU7203" s="177" t="s">
        <v>12404</v>
      </c>
      <c r="BV7203" s="177" t="s">
        <v>810</v>
      </c>
      <c r="BW7203" s="177" t="s">
        <v>660</v>
      </c>
    </row>
    <row r="7204" spans="51:75" x14ac:dyDescent="0.3">
      <c r="AY7204" s="226" t="e">
        <f>VLOOKUP(C7204,#REF!, 2,FALSE)</f>
        <v>#REF!</v>
      </c>
      <c r="BM7204" s="177" t="s">
        <v>12405</v>
      </c>
      <c r="BN7204" s="177" t="s">
        <v>667</v>
      </c>
      <c r="BO7204" s="177" t="s">
        <v>12406</v>
      </c>
      <c r="BU7204" s="177" t="s">
        <v>12405</v>
      </c>
      <c r="BV7204" s="177" t="s">
        <v>667</v>
      </c>
      <c r="BW7204" s="177" t="s">
        <v>12406</v>
      </c>
    </row>
    <row r="7205" spans="51:75" x14ac:dyDescent="0.3">
      <c r="AY7205" s="226" t="e">
        <f>VLOOKUP(C7205,#REF!, 2,FALSE)</f>
        <v>#REF!</v>
      </c>
      <c r="BM7205" s="177" t="s">
        <v>12407</v>
      </c>
      <c r="BN7205" s="177" t="s">
        <v>696</v>
      </c>
      <c r="BO7205" s="177" t="s">
        <v>4357</v>
      </c>
      <c r="BU7205" s="177" t="s">
        <v>12407</v>
      </c>
      <c r="BV7205" s="177" t="s">
        <v>696</v>
      </c>
      <c r="BW7205" s="177" t="s">
        <v>4357</v>
      </c>
    </row>
    <row r="7206" spans="51:75" x14ac:dyDescent="0.3">
      <c r="AY7206" s="226" t="e">
        <f>VLOOKUP(C7206,#REF!, 2,FALSE)</f>
        <v>#REF!</v>
      </c>
      <c r="BM7206" s="177" t="s">
        <v>12408</v>
      </c>
      <c r="BN7206" s="177" t="s">
        <v>612</v>
      </c>
      <c r="BO7206" s="177" t="s">
        <v>784</v>
      </c>
      <c r="BU7206" s="177" t="s">
        <v>12408</v>
      </c>
      <c r="BV7206" s="177" t="s">
        <v>612</v>
      </c>
      <c r="BW7206" s="177" t="s">
        <v>784</v>
      </c>
    </row>
    <row r="7207" spans="51:75" x14ac:dyDescent="0.3">
      <c r="AY7207" s="226" t="e">
        <f>VLOOKUP(C7207,#REF!, 2,FALSE)</f>
        <v>#REF!</v>
      </c>
      <c r="BM7207" s="177" t="s">
        <v>2149</v>
      </c>
      <c r="BN7207" s="177" t="s">
        <v>841</v>
      </c>
      <c r="BO7207" s="177" t="s">
        <v>2983</v>
      </c>
      <c r="BU7207" s="177" t="s">
        <v>2149</v>
      </c>
      <c r="BV7207" s="177" t="s">
        <v>841</v>
      </c>
      <c r="BW7207" s="177" t="s">
        <v>2983</v>
      </c>
    </row>
    <row r="7208" spans="51:75" x14ac:dyDescent="0.3">
      <c r="AY7208" s="226" t="e">
        <f>VLOOKUP(C7208,#REF!, 2,FALSE)</f>
        <v>#REF!</v>
      </c>
      <c r="BM7208" s="177" t="s">
        <v>12409</v>
      </c>
      <c r="BN7208" s="177" t="s">
        <v>612</v>
      </c>
      <c r="BO7208" s="177" t="s">
        <v>7910</v>
      </c>
      <c r="BU7208" s="177" t="s">
        <v>12409</v>
      </c>
      <c r="BV7208" s="177" t="s">
        <v>612</v>
      </c>
      <c r="BW7208" s="177" t="s">
        <v>7910</v>
      </c>
    </row>
    <row r="7209" spans="51:75" x14ac:dyDescent="0.3">
      <c r="AY7209" s="226" t="e">
        <f>VLOOKUP(C7209,#REF!, 2,FALSE)</f>
        <v>#REF!</v>
      </c>
      <c r="BM7209" s="177" t="s">
        <v>12410</v>
      </c>
      <c r="BN7209" s="177" t="s">
        <v>16979</v>
      </c>
      <c r="BO7209" s="177" t="s">
        <v>7910</v>
      </c>
      <c r="BU7209" s="177" t="s">
        <v>12410</v>
      </c>
      <c r="BV7209" s="177" t="s">
        <v>16979</v>
      </c>
      <c r="BW7209" s="177" t="s">
        <v>7910</v>
      </c>
    </row>
    <row r="7210" spans="51:75" x14ac:dyDescent="0.3">
      <c r="AY7210" s="226" t="e">
        <f>VLOOKUP(C7210,#REF!, 2,FALSE)</f>
        <v>#REF!</v>
      </c>
      <c r="BM7210" s="177" t="s">
        <v>12411</v>
      </c>
      <c r="BN7210" s="177" t="s">
        <v>16979</v>
      </c>
      <c r="BO7210" s="177" t="s">
        <v>4357</v>
      </c>
      <c r="BU7210" s="177" t="s">
        <v>12411</v>
      </c>
      <c r="BV7210" s="177" t="s">
        <v>16979</v>
      </c>
      <c r="BW7210" s="177" t="s">
        <v>4357</v>
      </c>
    </row>
    <row r="7211" spans="51:75" x14ac:dyDescent="0.3">
      <c r="AY7211" s="226" t="e">
        <f>VLOOKUP(C7211,#REF!, 2,FALSE)</f>
        <v>#REF!</v>
      </c>
      <c r="BM7211" s="177" t="s">
        <v>12412</v>
      </c>
      <c r="BN7211" s="177" t="s">
        <v>3005</v>
      </c>
      <c r="BO7211" s="177" t="s">
        <v>1283</v>
      </c>
      <c r="BU7211" s="177" t="s">
        <v>12412</v>
      </c>
      <c r="BV7211" s="177" t="s">
        <v>3005</v>
      </c>
      <c r="BW7211" s="177" t="s">
        <v>1283</v>
      </c>
    </row>
    <row r="7212" spans="51:75" x14ac:dyDescent="0.3">
      <c r="AY7212" s="226" t="e">
        <f>VLOOKUP(C7212,#REF!, 2,FALSE)</f>
        <v>#REF!</v>
      </c>
      <c r="BM7212" s="177" t="s">
        <v>12413</v>
      </c>
      <c r="BN7212" s="177" t="s">
        <v>3005</v>
      </c>
      <c r="BO7212" s="177" t="s">
        <v>6327</v>
      </c>
      <c r="BU7212" s="177" t="s">
        <v>12413</v>
      </c>
      <c r="BV7212" s="177" t="s">
        <v>3005</v>
      </c>
      <c r="BW7212" s="177" t="s">
        <v>6327</v>
      </c>
    </row>
    <row r="7213" spans="51:75" x14ac:dyDescent="0.3">
      <c r="AY7213" s="226" t="e">
        <f>VLOOKUP(C7213,#REF!, 2,FALSE)</f>
        <v>#REF!</v>
      </c>
      <c r="BM7213" s="177" t="s">
        <v>12414</v>
      </c>
      <c r="BN7213" s="177" t="s">
        <v>3245</v>
      </c>
      <c r="BO7213" s="177" t="s">
        <v>12415</v>
      </c>
      <c r="BU7213" s="177" t="s">
        <v>12414</v>
      </c>
      <c r="BV7213" s="177" t="s">
        <v>3245</v>
      </c>
      <c r="BW7213" s="177" t="s">
        <v>12415</v>
      </c>
    </row>
    <row r="7214" spans="51:75" x14ac:dyDescent="0.3">
      <c r="AY7214" s="226" t="e">
        <f>VLOOKUP(C7214,#REF!, 2,FALSE)</f>
        <v>#REF!</v>
      </c>
      <c r="BM7214" s="177" t="s">
        <v>12416</v>
      </c>
      <c r="BN7214" s="177" t="s">
        <v>3245</v>
      </c>
      <c r="BO7214" s="177" t="s">
        <v>12417</v>
      </c>
      <c r="BU7214" s="177" t="s">
        <v>12416</v>
      </c>
      <c r="BV7214" s="177" t="s">
        <v>3245</v>
      </c>
      <c r="BW7214" s="177" t="s">
        <v>12417</v>
      </c>
    </row>
    <row r="7215" spans="51:75" x14ac:dyDescent="0.3">
      <c r="AY7215" s="226" t="e">
        <f>VLOOKUP(C7215,#REF!, 2,FALSE)</f>
        <v>#REF!</v>
      </c>
      <c r="BM7215" s="177" t="s">
        <v>12418</v>
      </c>
      <c r="BN7215" s="177" t="s">
        <v>2983</v>
      </c>
      <c r="BO7215" s="177" t="s">
        <v>5453</v>
      </c>
      <c r="BU7215" s="177" t="s">
        <v>12418</v>
      </c>
      <c r="BV7215" s="177" t="s">
        <v>2983</v>
      </c>
      <c r="BW7215" s="177" t="s">
        <v>5453</v>
      </c>
    </row>
    <row r="7216" spans="51:75" x14ac:dyDescent="0.3">
      <c r="AY7216" s="226" t="e">
        <f>VLOOKUP(C7216,#REF!, 2,FALSE)</f>
        <v>#REF!</v>
      </c>
      <c r="BM7216" s="177" t="s">
        <v>12419</v>
      </c>
      <c r="BN7216" s="177" t="s">
        <v>2983</v>
      </c>
      <c r="BO7216" s="177" t="s">
        <v>12420</v>
      </c>
      <c r="BU7216" s="177" t="s">
        <v>12419</v>
      </c>
      <c r="BV7216" s="177" t="s">
        <v>2983</v>
      </c>
      <c r="BW7216" s="177" t="s">
        <v>12420</v>
      </c>
    </row>
    <row r="7217" spans="51:75" x14ac:dyDescent="0.3">
      <c r="AY7217" s="226" t="e">
        <f>VLOOKUP(C7217,#REF!, 2,FALSE)</f>
        <v>#REF!</v>
      </c>
      <c r="BM7217" s="177" t="s">
        <v>12421</v>
      </c>
      <c r="BN7217" s="177" t="s">
        <v>2983</v>
      </c>
      <c r="BO7217" s="177" t="s">
        <v>5605</v>
      </c>
      <c r="BU7217" s="177" t="s">
        <v>12421</v>
      </c>
      <c r="BV7217" s="177" t="s">
        <v>2983</v>
      </c>
      <c r="BW7217" s="177" t="s">
        <v>5605</v>
      </c>
    </row>
    <row r="7218" spans="51:75" x14ac:dyDescent="0.3">
      <c r="AY7218" s="226" t="e">
        <f>VLOOKUP(C7218,#REF!, 2,FALSE)</f>
        <v>#REF!</v>
      </c>
      <c r="BM7218" s="177" t="s">
        <v>12422</v>
      </c>
      <c r="BN7218" s="177" t="s">
        <v>2983</v>
      </c>
      <c r="BO7218" s="177" t="s">
        <v>4096</v>
      </c>
      <c r="BU7218" s="177" t="s">
        <v>12422</v>
      </c>
      <c r="BV7218" s="177" t="s">
        <v>2983</v>
      </c>
      <c r="BW7218" s="177" t="s">
        <v>4096</v>
      </c>
    </row>
    <row r="7219" spans="51:75" x14ac:dyDescent="0.3">
      <c r="AY7219" s="226" t="e">
        <f>VLOOKUP(C7219,#REF!, 2,FALSE)</f>
        <v>#REF!</v>
      </c>
      <c r="BM7219" s="177" t="s">
        <v>12423</v>
      </c>
      <c r="BN7219" s="177" t="s">
        <v>2983</v>
      </c>
      <c r="BO7219" s="177" t="s">
        <v>9479</v>
      </c>
      <c r="BU7219" s="177" t="s">
        <v>12423</v>
      </c>
      <c r="BV7219" s="177" t="s">
        <v>2983</v>
      </c>
      <c r="BW7219" s="177" t="s">
        <v>9479</v>
      </c>
    </row>
    <row r="7220" spans="51:75" x14ac:dyDescent="0.3">
      <c r="AY7220" s="226" t="e">
        <f>VLOOKUP(C7220,#REF!, 2,FALSE)</f>
        <v>#REF!</v>
      </c>
      <c r="BM7220" s="177" t="s">
        <v>12424</v>
      </c>
      <c r="BN7220" s="177" t="s">
        <v>2983</v>
      </c>
      <c r="BO7220" s="177" t="s">
        <v>7335</v>
      </c>
      <c r="BU7220" s="177" t="s">
        <v>12424</v>
      </c>
      <c r="BV7220" s="177" t="s">
        <v>2983</v>
      </c>
      <c r="BW7220" s="177" t="s">
        <v>7335</v>
      </c>
    </row>
    <row r="7221" spans="51:75" x14ac:dyDescent="0.3">
      <c r="AY7221" s="226" t="e">
        <f>VLOOKUP(C7221,#REF!, 2,FALSE)</f>
        <v>#REF!</v>
      </c>
      <c r="BM7221" s="177" t="s">
        <v>12425</v>
      </c>
      <c r="BN7221" s="177" t="s">
        <v>2983</v>
      </c>
      <c r="BO7221" s="177" t="s">
        <v>2069</v>
      </c>
      <c r="BU7221" s="177" t="s">
        <v>12425</v>
      </c>
      <c r="BV7221" s="177" t="s">
        <v>2983</v>
      </c>
      <c r="BW7221" s="177" t="s">
        <v>2069</v>
      </c>
    </row>
    <row r="7222" spans="51:75" x14ac:dyDescent="0.3">
      <c r="AY7222" s="226" t="e">
        <f>VLOOKUP(C7222,#REF!, 2,FALSE)</f>
        <v>#REF!</v>
      </c>
      <c r="BM7222" s="177" t="s">
        <v>12426</v>
      </c>
      <c r="BN7222" s="177" t="s">
        <v>2983</v>
      </c>
      <c r="BO7222" s="177" t="s">
        <v>11956</v>
      </c>
      <c r="BU7222" s="177" t="s">
        <v>12426</v>
      </c>
      <c r="BV7222" s="177" t="s">
        <v>2983</v>
      </c>
      <c r="BW7222" s="177" t="s">
        <v>11956</v>
      </c>
    </row>
    <row r="7223" spans="51:75" x14ac:dyDescent="0.3">
      <c r="AY7223" s="226" t="e">
        <f>VLOOKUP(C7223,#REF!, 2,FALSE)</f>
        <v>#REF!</v>
      </c>
      <c r="BM7223" s="177" t="s">
        <v>12427</v>
      </c>
      <c r="BN7223" s="177" t="s">
        <v>2983</v>
      </c>
      <c r="BO7223" s="177" t="s">
        <v>2751</v>
      </c>
      <c r="BU7223" s="177" t="s">
        <v>12427</v>
      </c>
      <c r="BV7223" s="177" t="s">
        <v>2983</v>
      </c>
      <c r="BW7223" s="177" t="s">
        <v>2751</v>
      </c>
    </row>
    <row r="7224" spans="51:75" x14ac:dyDescent="0.3">
      <c r="AY7224" s="226" t="e">
        <f>VLOOKUP(C7224,#REF!, 2,FALSE)</f>
        <v>#REF!</v>
      </c>
      <c r="BM7224" s="177" t="s">
        <v>12428</v>
      </c>
      <c r="BN7224" s="177" t="s">
        <v>2983</v>
      </c>
      <c r="BO7224" s="177" t="s">
        <v>698</v>
      </c>
      <c r="BU7224" s="177" t="s">
        <v>12428</v>
      </c>
      <c r="BV7224" s="177" t="s">
        <v>2983</v>
      </c>
      <c r="BW7224" s="177" t="s">
        <v>698</v>
      </c>
    </row>
    <row r="7225" spans="51:75" x14ac:dyDescent="0.3">
      <c r="AY7225" s="226" t="e">
        <f>VLOOKUP(C7225,#REF!, 2,FALSE)</f>
        <v>#REF!</v>
      </c>
      <c r="BM7225" s="177" t="s">
        <v>12429</v>
      </c>
      <c r="BN7225" s="177" t="s">
        <v>2983</v>
      </c>
      <c r="BO7225" s="177" t="s">
        <v>12430</v>
      </c>
      <c r="BU7225" s="177" t="s">
        <v>12429</v>
      </c>
      <c r="BV7225" s="177" t="s">
        <v>2983</v>
      </c>
      <c r="BW7225" s="177" t="s">
        <v>12430</v>
      </c>
    </row>
    <row r="7226" spans="51:75" x14ac:dyDescent="0.3">
      <c r="AY7226" s="226" t="e">
        <f>VLOOKUP(C7226,#REF!, 2,FALSE)</f>
        <v>#REF!</v>
      </c>
      <c r="BM7226" s="177" t="s">
        <v>12431</v>
      </c>
      <c r="BN7226" s="177" t="s">
        <v>2983</v>
      </c>
      <c r="BO7226" s="177" t="s">
        <v>12432</v>
      </c>
      <c r="BU7226" s="177" t="s">
        <v>12431</v>
      </c>
      <c r="BV7226" s="177" t="s">
        <v>2983</v>
      </c>
      <c r="BW7226" s="177" t="s">
        <v>12432</v>
      </c>
    </row>
    <row r="7227" spans="51:75" x14ac:dyDescent="0.3">
      <c r="AY7227" s="226" t="e">
        <f>VLOOKUP(C7227,#REF!, 2,FALSE)</f>
        <v>#REF!</v>
      </c>
      <c r="BM7227" s="177" t="s">
        <v>12434</v>
      </c>
      <c r="BN7227" s="177" t="s">
        <v>2983</v>
      </c>
      <c r="BO7227" s="177" t="s">
        <v>4386</v>
      </c>
      <c r="BU7227" s="177" t="s">
        <v>12434</v>
      </c>
      <c r="BV7227" s="177" t="s">
        <v>2983</v>
      </c>
      <c r="BW7227" s="177" t="s">
        <v>4386</v>
      </c>
    </row>
    <row r="7228" spans="51:75" x14ac:dyDescent="0.3">
      <c r="AY7228" s="226" t="e">
        <f>VLOOKUP(C7228,#REF!, 2,FALSE)</f>
        <v>#REF!</v>
      </c>
      <c r="BM7228" s="177" t="s">
        <v>12436</v>
      </c>
      <c r="BN7228" s="177" t="s">
        <v>2983</v>
      </c>
      <c r="BO7228" s="177" t="s">
        <v>2068</v>
      </c>
      <c r="BU7228" s="177" t="s">
        <v>12436</v>
      </c>
      <c r="BV7228" s="177" t="s">
        <v>2983</v>
      </c>
      <c r="BW7228" s="177" t="s">
        <v>2068</v>
      </c>
    </row>
    <row r="7229" spans="51:75" x14ac:dyDescent="0.3">
      <c r="AY7229" s="226" t="e">
        <f>VLOOKUP(C7229,#REF!, 2,FALSE)</f>
        <v>#REF!</v>
      </c>
      <c r="BM7229" s="177" t="s">
        <v>12437</v>
      </c>
      <c r="BN7229" s="177" t="s">
        <v>2983</v>
      </c>
      <c r="BO7229" s="177" t="s">
        <v>12438</v>
      </c>
      <c r="BU7229" s="177" t="s">
        <v>12437</v>
      </c>
      <c r="BV7229" s="177" t="s">
        <v>2983</v>
      </c>
      <c r="BW7229" s="177" t="s">
        <v>12438</v>
      </c>
    </row>
    <row r="7230" spans="51:75" x14ac:dyDescent="0.3">
      <c r="AY7230" s="226" t="e">
        <f>VLOOKUP(C7230,#REF!, 2,FALSE)</f>
        <v>#REF!</v>
      </c>
      <c r="BM7230" s="177" t="s">
        <v>12439</v>
      </c>
      <c r="BN7230" s="177" t="s">
        <v>2983</v>
      </c>
      <c r="BO7230" s="177" t="s">
        <v>8462</v>
      </c>
      <c r="BU7230" s="177" t="s">
        <v>12439</v>
      </c>
      <c r="BV7230" s="177" t="s">
        <v>2983</v>
      </c>
      <c r="BW7230" s="177" t="s">
        <v>8462</v>
      </c>
    </row>
    <row r="7231" spans="51:75" x14ac:dyDescent="0.3">
      <c r="AY7231" s="226" t="e">
        <f>VLOOKUP(C7231,#REF!, 2,FALSE)</f>
        <v>#REF!</v>
      </c>
      <c r="BM7231" s="177" t="s">
        <v>2150</v>
      </c>
      <c r="BN7231" s="177" t="s">
        <v>2983</v>
      </c>
      <c r="BO7231" s="177" t="s">
        <v>10158</v>
      </c>
      <c r="BU7231" s="177" t="s">
        <v>2150</v>
      </c>
      <c r="BV7231" s="177" t="s">
        <v>2983</v>
      </c>
      <c r="BW7231" s="177" t="s">
        <v>10158</v>
      </c>
    </row>
    <row r="7232" spans="51:75" x14ac:dyDescent="0.3">
      <c r="AY7232" s="226" t="e">
        <f>VLOOKUP(C7232,#REF!, 2,FALSE)</f>
        <v>#REF!</v>
      </c>
      <c r="BM7232" s="177" t="s">
        <v>12440</v>
      </c>
      <c r="BN7232" s="177" t="s">
        <v>2983</v>
      </c>
      <c r="BO7232" s="177" t="s">
        <v>7950</v>
      </c>
      <c r="BU7232" s="177" t="s">
        <v>12440</v>
      </c>
      <c r="BV7232" s="177" t="s">
        <v>2983</v>
      </c>
      <c r="BW7232" s="177" t="s">
        <v>7950</v>
      </c>
    </row>
    <row r="7233" spans="51:75" x14ac:dyDescent="0.3">
      <c r="AY7233" s="226" t="e">
        <f>VLOOKUP(C7233,#REF!, 2,FALSE)</f>
        <v>#REF!</v>
      </c>
      <c r="BM7233" s="177" t="s">
        <v>12441</v>
      </c>
      <c r="BN7233" s="177" t="s">
        <v>2983</v>
      </c>
      <c r="BO7233" s="177" t="s">
        <v>8395</v>
      </c>
      <c r="BU7233" s="177" t="s">
        <v>12441</v>
      </c>
      <c r="BV7233" s="177" t="s">
        <v>2983</v>
      </c>
      <c r="BW7233" s="177" t="s">
        <v>8395</v>
      </c>
    </row>
    <row r="7234" spans="51:75" x14ac:dyDescent="0.3">
      <c r="AY7234" s="226" t="e">
        <f>VLOOKUP(C7234,#REF!, 2,FALSE)</f>
        <v>#REF!</v>
      </c>
      <c r="BM7234" s="177" t="s">
        <v>12442</v>
      </c>
      <c r="BN7234" s="177" t="s">
        <v>2983</v>
      </c>
      <c r="BO7234" s="177" t="s">
        <v>12443</v>
      </c>
      <c r="BU7234" s="177" t="s">
        <v>12442</v>
      </c>
      <c r="BV7234" s="177" t="s">
        <v>2983</v>
      </c>
      <c r="BW7234" s="177" t="s">
        <v>12443</v>
      </c>
    </row>
    <row r="7235" spans="51:75" x14ac:dyDescent="0.3">
      <c r="AY7235" s="226" t="e">
        <f>VLOOKUP(C7235,#REF!, 2,FALSE)</f>
        <v>#REF!</v>
      </c>
      <c r="BM7235" s="177" t="s">
        <v>2151</v>
      </c>
      <c r="BN7235" s="177" t="s">
        <v>2983</v>
      </c>
      <c r="BO7235" s="177" t="s">
        <v>12444</v>
      </c>
      <c r="BU7235" s="177" t="s">
        <v>2151</v>
      </c>
      <c r="BV7235" s="177" t="s">
        <v>2983</v>
      </c>
      <c r="BW7235" s="177" t="s">
        <v>12444</v>
      </c>
    </row>
    <row r="7236" spans="51:75" x14ac:dyDescent="0.3">
      <c r="AY7236" s="226" t="e">
        <f>VLOOKUP(C7236,#REF!, 2,FALSE)</f>
        <v>#REF!</v>
      </c>
      <c r="BM7236" s="177" t="s">
        <v>12445</v>
      </c>
      <c r="BN7236" s="177" t="s">
        <v>2983</v>
      </c>
      <c r="BO7236" s="177" t="s">
        <v>3680</v>
      </c>
      <c r="BU7236" s="177" t="s">
        <v>12445</v>
      </c>
      <c r="BV7236" s="177" t="s">
        <v>2983</v>
      </c>
      <c r="BW7236" s="177" t="s">
        <v>3680</v>
      </c>
    </row>
    <row r="7237" spans="51:75" x14ac:dyDescent="0.3">
      <c r="AY7237" s="226" t="e">
        <f>VLOOKUP(C7237,#REF!, 2,FALSE)</f>
        <v>#REF!</v>
      </c>
      <c r="BM7237" s="177" t="s">
        <v>12446</v>
      </c>
      <c r="BN7237" s="177" t="s">
        <v>2983</v>
      </c>
      <c r="BO7237" s="177" t="s">
        <v>12447</v>
      </c>
      <c r="BU7237" s="177" t="s">
        <v>12446</v>
      </c>
      <c r="BV7237" s="177" t="s">
        <v>2983</v>
      </c>
      <c r="BW7237" s="177" t="s">
        <v>12447</v>
      </c>
    </row>
    <row r="7238" spans="51:75" x14ac:dyDescent="0.3">
      <c r="AY7238" s="226" t="e">
        <f>VLOOKUP(C7238,#REF!, 2,FALSE)</f>
        <v>#REF!</v>
      </c>
      <c r="BM7238" s="177" t="s">
        <v>12448</v>
      </c>
      <c r="BN7238" s="177" t="s">
        <v>2983</v>
      </c>
      <c r="BO7238" s="177" t="s">
        <v>12449</v>
      </c>
      <c r="BU7238" s="177" t="s">
        <v>12448</v>
      </c>
      <c r="BV7238" s="177" t="s">
        <v>2983</v>
      </c>
      <c r="BW7238" s="177" t="s">
        <v>12449</v>
      </c>
    </row>
    <row r="7239" spans="51:75" x14ac:dyDescent="0.3">
      <c r="AY7239" s="226" t="e">
        <f>VLOOKUP(C7239,#REF!, 2,FALSE)</f>
        <v>#REF!</v>
      </c>
      <c r="BM7239" s="177" t="s">
        <v>12450</v>
      </c>
      <c r="BN7239" s="177" t="s">
        <v>2983</v>
      </c>
      <c r="BO7239" s="177" t="s">
        <v>920</v>
      </c>
      <c r="BU7239" s="177" t="s">
        <v>12450</v>
      </c>
      <c r="BV7239" s="177" t="s">
        <v>2983</v>
      </c>
      <c r="BW7239" s="177" t="s">
        <v>920</v>
      </c>
    </row>
    <row r="7240" spans="51:75" x14ac:dyDescent="0.3">
      <c r="AY7240" s="226" t="e">
        <f>VLOOKUP(C7240,#REF!, 2,FALSE)</f>
        <v>#REF!</v>
      </c>
      <c r="BM7240" s="177" t="s">
        <v>12451</v>
      </c>
      <c r="BN7240" s="177" t="s">
        <v>2983</v>
      </c>
      <c r="BO7240" s="177" t="s">
        <v>2983</v>
      </c>
      <c r="BU7240" s="177" t="s">
        <v>12451</v>
      </c>
      <c r="BV7240" s="177" t="s">
        <v>2983</v>
      </c>
      <c r="BW7240" s="177" t="s">
        <v>2983</v>
      </c>
    </row>
    <row r="7241" spans="51:75" x14ac:dyDescent="0.3">
      <c r="AY7241" s="226" t="e">
        <f>VLOOKUP(C7241,#REF!, 2,FALSE)</f>
        <v>#REF!</v>
      </c>
      <c r="BM7241" s="177" t="s">
        <v>12452</v>
      </c>
      <c r="BN7241" s="177" t="s">
        <v>2983</v>
      </c>
      <c r="BO7241" s="177" t="s">
        <v>7894</v>
      </c>
      <c r="BU7241" s="177" t="s">
        <v>12452</v>
      </c>
      <c r="BV7241" s="177" t="s">
        <v>2983</v>
      </c>
      <c r="BW7241" s="177" t="s">
        <v>7894</v>
      </c>
    </row>
    <row r="7242" spans="51:75" x14ac:dyDescent="0.3">
      <c r="AY7242" s="226" t="e">
        <f>VLOOKUP(C7242,#REF!, 2,FALSE)</f>
        <v>#REF!</v>
      </c>
      <c r="BM7242" s="177" t="s">
        <v>12453</v>
      </c>
      <c r="BN7242" s="177" t="s">
        <v>2983</v>
      </c>
      <c r="BO7242" s="177" t="s">
        <v>12454</v>
      </c>
      <c r="BU7242" s="177" t="s">
        <v>12453</v>
      </c>
      <c r="BV7242" s="177" t="s">
        <v>2983</v>
      </c>
      <c r="BW7242" s="177" t="s">
        <v>12454</v>
      </c>
    </row>
    <row r="7243" spans="51:75" x14ac:dyDescent="0.3">
      <c r="AY7243" s="226" t="e">
        <f>VLOOKUP(C7243,#REF!, 2,FALSE)</f>
        <v>#REF!</v>
      </c>
      <c r="BM7243" s="177" t="s">
        <v>12455</v>
      </c>
      <c r="BN7243" s="177" t="s">
        <v>2983</v>
      </c>
      <c r="BO7243" s="177" t="s">
        <v>8881</v>
      </c>
      <c r="BU7243" s="177" t="s">
        <v>12455</v>
      </c>
      <c r="BV7243" s="177" t="s">
        <v>2983</v>
      </c>
      <c r="BW7243" s="177" t="s">
        <v>8881</v>
      </c>
    </row>
    <row r="7244" spans="51:75" x14ac:dyDescent="0.3">
      <c r="AY7244" s="226" t="e">
        <f>VLOOKUP(C7244,#REF!, 2,FALSE)</f>
        <v>#REF!</v>
      </c>
      <c r="BM7244" s="177" t="s">
        <v>2152</v>
      </c>
      <c r="BN7244" s="177" t="s">
        <v>2983</v>
      </c>
      <c r="BO7244" s="177" t="s">
        <v>5915</v>
      </c>
      <c r="BU7244" s="177" t="s">
        <v>2152</v>
      </c>
      <c r="BV7244" s="177" t="s">
        <v>2983</v>
      </c>
      <c r="BW7244" s="177" t="s">
        <v>5915</v>
      </c>
    </row>
    <row r="7245" spans="51:75" x14ac:dyDescent="0.3">
      <c r="AY7245" s="226" t="e">
        <f>VLOOKUP(C7245,#REF!, 2,FALSE)</f>
        <v>#REF!</v>
      </c>
      <c r="BM7245" s="177" t="s">
        <v>12456</v>
      </c>
      <c r="BN7245" s="177" t="s">
        <v>2983</v>
      </c>
      <c r="BO7245" s="177" t="s">
        <v>7614</v>
      </c>
      <c r="BU7245" s="177" t="s">
        <v>12456</v>
      </c>
      <c r="BV7245" s="177" t="s">
        <v>2983</v>
      </c>
      <c r="BW7245" s="177" t="s">
        <v>7614</v>
      </c>
    </row>
    <row r="7246" spans="51:75" x14ac:dyDescent="0.3">
      <c r="AY7246" s="226" t="e">
        <f>VLOOKUP(C7246,#REF!, 2,FALSE)</f>
        <v>#REF!</v>
      </c>
      <c r="BM7246" s="177" t="s">
        <v>12457</v>
      </c>
      <c r="BN7246" s="177" t="s">
        <v>2983</v>
      </c>
      <c r="BO7246" s="177" t="s">
        <v>12458</v>
      </c>
      <c r="BU7246" s="177" t="s">
        <v>12457</v>
      </c>
      <c r="BV7246" s="177" t="s">
        <v>2983</v>
      </c>
      <c r="BW7246" s="177" t="s">
        <v>12458</v>
      </c>
    </row>
    <row r="7247" spans="51:75" x14ac:dyDescent="0.3">
      <c r="AY7247" s="226" t="e">
        <f>VLOOKUP(C7247,#REF!, 2,FALSE)</f>
        <v>#REF!</v>
      </c>
      <c r="BM7247" s="177" t="s">
        <v>12459</v>
      </c>
      <c r="BN7247" s="177" t="s">
        <v>2983</v>
      </c>
      <c r="BO7247" s="177" t="s">
        <v>10706</v>
      </c>
      <c r="BU7247" s="177" t="s">
        <v>12459</v>
      </c>
      <c r="BV7247" s="177" t="s">
        <v>2983</v>
      </c>
      <c r="BW7247" s="177" t="s">
        <v>10706</v>
      </c>
    </row>
    <row r="7248" spans="51:75" x14ac:dyDescent="0.3">
      <c r="AY7248" s="226" t="e">
        <f>VLOOKUP(C7248,#REF!, 2,FALSE)</f>
        <v>#REF!</v>
      </c>
      <c r="BM7248" s="177" t="s">
        <v>12460</v>
      </c>
      <c r="BN7248" s="177" t="s">
        <v>802</v>
      </c>
      <c r="BO7248" s="177" t="s">
        <v>8668</v>
      </c>
      <c r="BU7248" s="177" t="s">
        <v>12460</v>
      </c>
      <c r="BV7248" s="177" t="s">
        <v>802</v>
      </c>
      <c r="BW7248" s="177" t="s">
        <v>8668</v>
      </c>
    </row>
    <row r="7249" spans="51:75" x14ac:dyDescent="0.3">
      <c r="AY7249" s="226" t="e">
        <f>VLOOKUP(C7249,#REF!, 2,FALSE)</f>
        <v>#REF!</v>
      </c>
      <c r="BM7249" s="177" t="s">
        <v>12461</v>
      </c>
      <c r="BN7249" s="177" t="s">
        <v>799</v>
      </c>
      <c r="BO7249" s="177" t="s">
        <v>9568</v>
      </c>
      <c r="BU7249" s="177" t="s">
        <v>12461</v>
      </c>
      <c r="BV7249" s="177" t="s">
        <v>799</v>
      </c>
      <c r="BW7249" s="177" t="s">
        <v>9568</v>
      </c>
    </row>
    <row r="7250" spans="51:75" x14ac:dyDescent="0.3">
      <c r="AY7250" s="226" t="e">
        <f>VLOOKUP(C7250,#REF!, 2,FALSE)</f>
        <v>#REF!</v>
      </c>
      <c r="BM7250" s="177" t="s">
        <v>12462</v>
      </c>
      <c r="BN7250" s="177" t="s">
        <v>2983</v>
      </c>
      <c r="BO7250" s="177" t="s">
        <v>1834</v>
      </c>
      <c r="BU7250" s="177" t="s">
        <v>12462</v>
      </c>
      <c r="BV7250" s="177" t="s">
        <v>2983</v>
      </c>
      <c r="BW7250" s="177" t="s">
        <v>1834</v>
      </c>
    </row>
    <row r="7251" spans="51:75" x14ac:dyDescent="0.3">
      <c r="AY7251" s="226" t="e">
        <f>VLOOKUP(C7251,#REF!, 2,FALSE)</f>
        <v>#REF!</v>
      </c>
      <c r="BM7251" s="177" t="s">
        <v>12463</v>
      </c>
      <c r="BN7251" s="177" t="s">
        <v>2983</v>
      </c>
      <c r="BO7251" s="177" t="s">
        <v>12464</v>
      </c>
      <c r="BU7251" s="177" t="s">
        <v>12463</v>
      </c>
      <c r="BV7251" s="177" t="s">
        <v>2983</v>
      </c>
      <c r="BW7251" s="177" t="s">
        <v>12464</v>
      </c>
    </row>
    <row r="7252" spans="51:75" x14ac:dyDescent="0.3">
      <c r="AY7252" s="226" t="e">
        <f>VLOOKUP(C7252,#REF!, 2,FALSE)</f>
        <v>#REF!</v>
      </c>
      <c r="BM7252" s="177" t="s">
        <v>12465</v>
      </c>
      <c r="BN7252" s="177" t="s">
        <v>2983</v>
      </c>
      <c r="BO7252" s="177" t="s">
        <v>1442</v>
      </c>
      <c r="BU7252" s="177" t="s">
        <v>12465</v>
      </c>
      <c r="BV7252" s="177" t="s">
        <v>2983</v>
      </c>
      <c r="BW7252" s="177" t="s">
        <v>1442</v>
      </c>
    </row>
    <row r="7253" spans="51:75" x14ac:dyDescent="0.3">
      <c r="AY7253" s="226" t="e">
        <f>VLOOKUP(C7253,#REF!, 2,FALSE)</f>
        <v>#REF!</v>
      </c>
      <c r="BM7253" s="177" t="s">
        <v>12466</v>
      </c>
      <c r="BN7253" s="177" t="s">
        <v>2983</v>
      </c>
      <c r="BO7253" s="177" t="s">
        <v>12467</v>
      </c>
      <c r="BU7253" s="177" t="s">
        <v>12466</v>
      </c>
      <c r="BV7253" s="177" t="s">
        <v>2983</v>
      </c>
      <c r="BW7253" s="177" t="s">
        <v>12467</v>
      </c>
    </row>
    <row r="7254" spans="51:75" x14ac:dyDescent="0.3">
      <c r="AY7254" s="226" t="e">
        <f>VLOOKUP(C7254,#REF!, 2,FALSE)</f>
        <v>#REF!</v>
      </c>
      <c r="BM7254" s="177" t="s">
        <v>12468</v>
      </c>
      <c r="BN7254" s="177" t="s">
        <v>2983</v>
      </c>
      <c r="BO7254" s="177" t="s">
        <v>12469</v>
      </c>
      <c r="BU7254" s="177" t="s">
        <v>12468</v>
      </c>
      <c r="BV7254" s="177" t="s">
        <v>2983</v>
      </c>
      <c r="BW7254" s="177" t="s">
        <v>12469</v>
      </c>
    </row>
    <row r="7255" spans="51:75" x14ac:dyDescent="0.3">
      <c r="AY7255" s="226" t="e">
        <f>VLOOKUP(C7255,#REF!, 2,FALSE)</f>
        <v>#REF!</v>
      </c>
      <c r="BM7255" s="177" t="s">
        <v>12470</v>
      </c>
      <c r="BN7255" s="177" t="s">
        <v>2983</v>
      </c>
      <c r="BO7255" s="177" t="s">
        <v>938</v>
      </c>
      <c r="BU7255" s="177" t="s">
        <v>12470</v>
      </c>
      <c r="BV7255" s="177" t="s">
        <v>2983</v>
      </c>
      <c r="BW7255" s="177" t="s">
        <v>938</v>
      </c>
    </row>
    <row r="7256" spans="51:75" x14ac:dyDescent="0.3">
      <c r="AY7256" s="226" t="e">
        <f>VLOOKUP(C7256,#REF!, 2,FALSE)</f>
        <v>#REF!</v>
      </c>
      <c r="BM7256" s="177" t="s">
        <v>12471</v>
      </c>
      <c r="BN7256" s="177" t="s">
        <v>2983</v>
      </c>
      <c r="BO7256" s="177" t="s">
        <v>1200</v>
      </c>
      <c r="BU7256" s="177" t="s">
        <v>12471</v>
      </c>
      <c r="BV7256" s="177" t="s">
        <v>2983</v>
      </c>
      <c r="BW7256" s="177" t="s">
        <v>1200</v>
      </c>
    </row>
    <row r="7257" spans="51:75" x14ac:dyDescent="0.3">
      <c r="AY7257" s="226" t="e">
        <f>VLOOKUP(C7257,#REF!, 2,FALSE)</f>
        <v>#REF!</v>
      </c>
      <c r="BM7257" s="177" t="s">
        <v>12472</v>
      </c>
      <c r="BN7257" s="177" t="s">
        <v>2983</v>
      </c>
      <c r="BO7257" s="177" t="s">
        <v>2067</v>
      </c>
      <c r="BU7257" s="177" t="s">
        <v>12472</v>
      </c>
      <c r="BV7257" s="177" t="s">
        <v>2983</v>
      </c>
      <c r="BW7257" s="177" t="s">
        <v>2067</v>
      </c>
    </row>
    <row r="7258" spans="51:75" x14ac:dyDescent="0.3">
      <c r="AY7258" s="226" t="e">
        <f>VLOOKUP(C7258,#REF!, 2,FALSE)</f>
        <v>#REF!</v>
      </c>
      <c r="BM7258" s="177" t="s">
        <v>2153</v>
      </c>
      <c r="BN7258" s="177" t="s">
        <v>2983</v>
      </c>
      <c r="BO7258" s="177" t="s">
        <v>12473</v>
      </c>
      <c r="BU7258" s="177" t="s">
        <v>2153</v>
      </c>
      <c r="BV7258" s="177" t="s">
        <v>2983</v>
      </c>
      <c r="BW7258" s="177" t="s">
        <v>12473</v>
      </c>
    </row>
    <row r="7259" spans="51:75" x14ac:dyDescent="0.3">
      <c r="AY7259" s="226" t="e">
        <f>VLOOKUP(C7259,#REF!, 2,FALSE)</f>
        <v>#REF!</v>
      </c>
      <c r="BM7259" s="177" t="s">
        <v>12474</v>
      </c>
      <c r="BN7259" s="177" t="s">
        <v>3005</v>
      </c>
      <c r="BO7259" s="177" t="s">
        <v>2137</v>
      </c>
      <c r="BU7259" s="177" t="s">
        <v>12474</v>
      </c>
      <c r="BV7259" s="177" t="s">
        <v>3005</v>
      </c>
      <c r="BW7259" s="177" t="s">
        <v>2137</v>
      </c>
    </row>
    <row r="7260" spans="51:75" x14ac:dyDescent="0.3">
      <c r="AY7260" s="226" t="e">
        <f>VLOOKUP(C7260,#REF!, 2,FALSE)</f>
        <v>#REF!</v>
      </c>
      <c r="BM7260" s="177" t="s">
        <v>12475</v>
      </c>
      <c r="BN7260" s="177" t="s">
        <v>2983</v>
      </c>
      <c r="BO7260" s="177" t="s">
        <v>5071</v>
      </c>
      <c r="BU7260" s="177" t="s">
        <v>12475</v>
      </c>
      <c r="BV7260" s="177" t="s">
        <v>2983</v>
      </c>
      <c r="BW7260" s="177" t="s">
        <v>5071</v>
      </c>
    </row>
    <row r="7261" spans="51:75" x14ac:dyDescent="0.3">
      <c r="AY7261" s="226" t="e">
        <f>VLOOKUP(C7261,#REF!, 2,FALSE)</f>
        <v>#REF!</v>
      </c>
      <c r="BM7261" s="177" t="s">
        <v>12476</v>
      </c>
      <c r="BN7261" s="177" t="s">
        <v>2983</v>
      </c>
      <c r="BO7261" s="177" t="s">
        <v>7309</v>
      </c>
      <c r="BU7261" s="177" t="s">
        <v>12476</v>
      </c>
      <c r="BV7261" s="177" t="s">
        <v>2983</v>
      </c>
      <c r="BW7261" s="177" t="s">
        <v>7309</v>
      </c>
    </row>
    <row r="7262" spans="51:75" x14ac:dyDescent="0.3">
      <c r="AY7262" s="226" t="e">
        <f>VLOOKUP(C7262,#REF!, 2,FALSE)</f>
        <v>#REF!</v>
      </c>
      <c r="BM7262" s="177" t="s">
        <v>12477</v>
      </c>
      <c r="BN7262" s="177" t="s">
        <v>2983</v>
      </c>
      <c r="BO7262" s="177" t="s">
        <v>2983</v>
      </c>
      <c r="BU7262" s="177" t="s">
        <v>12477</v>
      </c>
      <c r="BV7262" s="177" t="s">
        <v>2983</v>
      </c>
      <c r="BW7262" s="177" t="s">
        <v>2983</v>
      </c>
    </row>
    <row r="7263" spans="51:75" x14ac:dyDescent="0.3">
      <c r="AY7263" s="226" t="e">
        <f>VLOOKUP(C7263,#REF!, 2,FALSE)</f>
        <v>#REF!</v>
      </c>
      <c r="BM7263" s="177" t="s">
        <v>2154</v>
      </c>
      <c r="BN7263" s="177" t="s">
        <v>2983</v>
      </c>
      <c r="BO7263" s="177" t="s">
        <v>3516</v>
      </c>
      <c r="BU7263" s="177" t="s">
        <v>2154</v>
      </c>
      <c r="BV7263" s="177" t="s">
        <v>2983</v>
      </c>
      <c r="BW7263" s="177" t="s">
        <v>3516</v>
      </c>
    </row>
    <row r="7264" spans="51:75" x14ac:dyDescent="0.3">
      <c r="AY7264" s="226" t="e">
        <f>VLOOKUP(C7264,#REF!, 2,FALSE)</f>
        <v>#REF!</v>
      </c>
      <c r="BM7264" s="177" t="s">
        <v>2155</v>
      </c>
      <c r="BN7264" s="177" t="s">
        <v>736</v>
      </c>
      <c r="BO7264" s="177" t="s">
        <v>12478</v>
      </c>
      <c r="BU7264" s="177" t="s">
        <v>2155</v>
      </c>
      <c r="BV7264" s="177" t="s">
        <v>736</v>
      </c>
      <c r="BW7264" s="177" t="s">
        <v>12478</v>
      </c>
    </row>
    <row r="7265" spans="51:75" x14ac:dyDescent="0.3">
      <c r="AY7265" s="226" t="e">
        <f>VLOOKUP(C7265,#REF!, 2,FALSE)</f>
        <v>#REF!</v>
      </c>
      <c r="BM7265" s="177" t="s">
        <v>12479</v>
      </c>
      <c r="BN7265" s="177" t="s">
        <v>2983</v>
      </c>
      <c r="BO7265" s="177" t="s">
        <v>12480</v>
      </c>
      <c r="BU7265" s="177" t="s">
        <v>12479</v>
      </c>
      <c r="BV7265" s="177" t="s">
        <v>2983</v>
      </c>
      <c r="BW7265" s="177" t="s">
        <v>12480</v>
      </c>
    </row>
    <row r="7266" spans="51:75" x14ac:dyDescent="0.3">
      <c r="AY7266" s="226" t="e">
        <f>VLOOKUP(C7266,#REF!, 2,FALSE)</f>
        <v>#REF!</v>
      </c>
      <c r="BM7266" s="177" t="s">
        <v>12481</v>
      </c>
      <c r="BN7266" s="177" t="s">
        <v>636</v>
      </c>
      <c r="BO7266" s="177" t="s">
        <v>11850</v>
      </c>
      <c r="BU7266" s="177" t="s">
        <v>12481</v>
      </c>
      <c r="BV7266" s="177" t="s">
        <v>636</v>
      </c>
      <c r="BW7266" s="177" t="s">
        <v>11850</v>
      </c>
    </row>
    <row r="7267" spans="51:75" x14ac:dyDescent="0.3">
      <c r="AY7267" s="226" t="e">
        <f>VLOOKUP(C7267,#REF!, 2,FALSE)</f>
        <v>#REF!</v>
      </c>
      <c r="BM7267" s="177" t="s">
        <v>47</v>
      </c>
      <c r="BN7267" s="177" t="s">
        <v>2983</v>
      </c>
      <c r="BO7267" s="177" t="s">
        <v>11449</v>
      </c>
      <c r="BU7267" s="177" t="s">
        <v>47</v>
      </c>
      <c r="BV7267" s="177" t="s">
        <v>2983</v>
      </c>
      <c r="BW7267" s="177" t="s">
        <v>11449</v>
      </c>
    </row>
    <row r="7268" spans="51:75" x14ac:dyDescent="0.3">
      <c r="AY7268" s="226" t="e">
        <f>VLOOKUP(C7268,#REF!, 2,FALSE)</f>
        <v>#REF!</v>
      </c>
      <c r="BM7268" s="177" t="s">
        <v>12482</v>
      </c>
      <c r="BN7268" s="177" t="s">
        <v>2983</v>
      </c>
      <c r="BO7268" s="177" t="s">
        <v>2188</v>
      </c>
      <c r="BU7268" s="177" t="s">
        <v>12482</v>
      </c>
      <c r="BV7268" s="177" t="s">
        <v>2983</v>
      </c>
      <c r="BW7268" s="177" t="s">
        <v>2188</v>
      </c>
    </row>
    <row r="7269" spans="51:75" x14ac:dyDescent="0.3">
      <c r="AY7269" s="226" t="e">
        <f>VLOOKUP(C7269,#REF!, 2,FALSE)</f>
        <v>#REF!</v>
      </c>
      <c r="BM7269" s="177" t="s">
        <v>12483</v>
      </c>
      <c r="BN7269" s="177" t="s">
        <v>2983</v>
      </c>
      <c r="BO7269" s="177" t="s">
        <v>8305</v>
      </c>
      <c r="BU7269" s="177" t="s">
        <v>12483</v>
      </c>
      <c r="BV7269" s="177" t="s">
        <v>2983</v>
      </c>
      <c r="BW7269" s="177" t="s">
        <v>8305</v>
      </c>
    </row>
    <row r="7270" spans="51:75" x14ac:dyDescent="0.3">
      <c r="AY7270" s="226" t="e">
        <f>VLOOKUP(C7270,#REF!, 2,FALSE)</f>
        <v>#REF!</v>
      </c>
      <c r="BM7270" s="177" t="s">
        <v>12484</v>
      </c>
      <c r="BN7270" s="177" t="s">
        <v>2983</v>
      </c>
      <c r="BO7270" s="177" t="s">
        <v>5153</v>
      </c>
      <c r="BU7270" s="177" t="s">
        <v>12484</v>
      </c>
      <c r="BV7270" s="177" t="s">
        <v>2983</v>
      </c>
      <c r="BW7270" s="177" t="s">
        <v>5153</v>
      </c>
    </row>
    <row r="7271" spans="51:75" x14ac:dyDescent="0.3">
      <c r="AY7271" s="226" t="e">
        <f>VLOOKUP(C7271,#REF!, 2,FALSE)</f>
        <v>#REF!</v>
      </c>
      <c r="BM7271" s="177" t="s">
        <v>2156</v>
      </c>
      <c r="BN7271" s="177" t="s">
        <v>2983</v>
      </c>
      <c r="BO7271" s="177" t="s">
        <v>5630</v>
      </c>
      <c r="BU7271" s="177" t="s">
        <v>2156</v>
      </c>
      <c r="BV7271" s="177" t="s">
        <v>2983</v>
      </c>
      <c r="BW7271" s="177" t="s">
        <v>5630</v>
      </c>
    </row>
    <row r="7272" spans="51:75" x14ac:dyDescent="0.3">
      <c r="AY7272" s="226" t="e">
        <f>VLOOKUP(C7272,#REF!, 2,FALSE)</f>
        <v>#REF!</v>
      </c>
      <c r="BM7272" s="177" t="s">
        <v>12485</v>
      </c>
      <c r="BN7272" s="177" t="s">
        <v>2983</v>
      </c>
      <c r="BO7272" s="177" t="s">
        <v>8793</v>
      </c>
      <c r="BU7272" s="177" t="s">
        <v>12485</v>
      </c>
      <c r="BV7272" s="177" t="s">
        <v>2983</v>
      </c>
      <c r="BW7272" s="177" t="s">
        <v>8793</v>
      </c>
    </row>
    <row r="7273" spans="51:75" x14ac:dyDescent="0.3">
      <c r="AY7273" s="226" t="e">
        <f>VLOOKUP(C7273,#REF!, 2,FALSE)</f>
        <v>#REF!</v>
      </c>
      <c r="BM7273" s="177" t="s">
        <v>12486</v>
      </c>
      <c r="BN7273" s="177" t="s">
        <v>2983</v>
      </c>
      <c r="BO7273" s="177" t="s">
        <v>10247</v>
      </c>
      <c r="BU7273" s="177" t="s">
        <v>12486</v>
      </c>
      <c r="BV7273" s="177" t="s">
        <v>2983</v>
      </c>
      <c r="BW7273" s="177" t="s">
        <v>10247</v>
      </c>
    </row>
    <row r="7274" spans="51:75" x14ac:dyDescent="0.3">
      <c r="AY7274" s="226" t="e">
        <f>VLOOKUP(C7274,#REF!, 2,FALSE)</f>
        <v>#REF!</v>
      </c>
      <c r="BM7274" s="177" t="s">
        <v>12487</v>
      </c>
      <c r="BN7274" s="177" t="s">
        <v>2983</v>
      </c>
      <c r="BO7274" s="177" t="s">
        <v>12082</v>
      </c>
      <c r="BU7274" s="177" t="s">
        <v>12487</v>
      </c>
      <c r="BV7274" s="177" t="s">
        <v>2983</v>
      </c>
      <c r="BW7274" s="177" t="s">
        <v>12082</v>
      </c>
    </row>
    <row r="7275" spans="51:75" x14ac:dyDescent="0.3">
      <c r="AY7275" s="226" t="e">
        <f>VLOOKUP(C7275,#REF!, 2,FALSE)</f>
        <v>#REF!</v>
      </c>
      <c r="BM7275" s="177" t="s">
        <v>12488</v>
      </c>
      <c r="BN7275" s="177" t="s">
        <v>2983</v>
      </c>
      <c r="BO7275" s="177" t="s">
        <v>7367</v>
      </c>
      <c r="BU7275" s="177" t="s">
        <v>12488</v>
      </c>
      <c r="BV7275" s="177" t="s">
        <v>2983</v>
      </c>
      <c r="BW7275" s="177" t="s">
        <v>7367</v>
      </c>
    </row>
    <row r="7276" spans="51:75" x14ac:dyDescent="0.3">
      <c r="AY7276" s="226" t="e">
        <f>VLOOKUP(C7276,#REF!, 2,FALSE)</f>
        <v>#REF!</v>
      </c>
      <c r="BM7276" s="177" t="s">
        <v>12489</v>
      </c>
      <c r="BN7276" s="177" t="s">
        <v>2983</v>
      </c>
      <c r="BO7276" s="177" t="s">
        <v>12490</v>
      </c>
      <c r="BU7276" s="177" t="s">
        <v>12489</v>
      </c>
      <c r="BV7276" s="177" t="s">
        <v>2983</v>
      </c>
      <c r="BW7276" s="177" t="s">
        <v>12490</v>
      </c>
    </row>
    <row r="7277" spans="51:75" x14ac:dyDescent="0.3">
      <c r="AY7277" s="226" t="e">
        <f>VLOOKUP(C7277,#REF!, 2,FALSE)</f>
        <v>#REF!</v>
      </c>
      <c r="BM7277" s="177" t="s">
        <v>12491</v>
      </c>
      <c r="BN7277" s="177" t="s">
        <v>2983</v>
      </c>
      <c r="BO7277" s="177" t="s">
        <v>12492</v>
      </c>
      <c r="BU7277" s="177" t="s">
        <v>12491</v>
      </c>
      <c r="BV7277" s="177" t="s">
        <v>2983</v>
      </c>
      <c r="BW7277" s="177" t="s">
        <v>12492</v>
      </c>
    </row>
    <row r="7278" spans="51:75" x14ac:dyDescent="0.3">
      <c r="AY7278" s="226" t="e">
        <f>VLOOKUP(C7278,#REF!, 2,FALSE)</f>
        <v>#REF!</v>
      </c>
      <c r="BM7278" s="177" t="s">
        <v>12493</v>
      </c>
      <c r="BN7278" s="177" t="s">
        <v>2983</v>
      </c>
      <c r="BO7278" s="177" t="s">
        <v>9470</v>
      </c>
      <c r="BU7278" s="177" t="s">
        <v>12493</v>
      </c>
      <c r="BV7278" s="177" t="s">
        <v>2983</v>
      </c>
      <c r="BW7278" s="177" t="s">
        <v>9470</v>
      </c>
    </row>
    <row r="7279" spans="51:75" x14ac:dyDescent="0.3">
      <c r="AY7279" s="226" t="e">
        <f>VLOOKUP(C7279,#REF!, 2,FALSE)</f>
        <v>#REF!</v>
      </c>
      <c r="BM7279" s="177" t="s">
        <v>39</v>
      </c>
      <c r="BN7279" s="177" t="s">
        <v>2983</v>
      </c>
      <c r="BO7279" s="177" t="s">
        <v>4344</v>
      </c>
      <c r="BU7279" s="177" t="s">
        <v>39</v>
      </c>
      <c r="BV7279" s="177" t="s">
        <v>2983</v>
      </c>
      <c r="BW7279" s="177" t="s">
        <v>4344</v>
      </c>
    </row>
    <row r="7280" spans="51:75" x14ac:dyDescent="0.3">
      <c r="AY7280" s="226" t="e">
        <f>VLOOKUP(C7280,#REF!, 2,FALSE)</f>
        <v>#REF!</v>
      </c>
      <c r="BM7280" s="177" t="s">
        <v>12494</v>
      </c>
      <c r="BN7280" s="177" t="s">
        <v>2983</v>
      </c>
      <c r="BO7280" s="177" t="s">
        <v>2803</v>
      </c>
      <c r="BU7280" s="177" t="s">
        <v>12494</v>
      </c>
      <c r="BV7280" s="177" t="s">
        <v>2983</v>
      </c>
      <c r="BW7280" s="177" t="s">
        <v>2803</v>
      </c>
    </row>
    <row r="7281" spans="51:75" x14ac:dyDescent="0.3">
      <c r="AY7281" s="226" t="e">
        <f>VLOOKUP(C7281,#REF!, 2,FALSE)</f>
        <v>#REF!</v>
      </c>
      <c r="BM7281" s="177" t="s">
        <v>2157</v>
      </c>
      <c r="BN7281" s="177" t="s">
        <v>2983</v>
      </c>
      <c r="BO7281" s="177" t="s">
        <v>8450</v>
      </c>
      <c r="BU7281" s="177" t="s">
        <v>2157</v>
      </c>
      <c r="BV7281" s="177" t="s">
        <v>2983</v>
      </c>
      <c r="BW7281" s="177" t="s">
        <v>8450</v>
      </c>
    </row>
    <row r="7282" spans="51:75" x14ac:dyDescent="0.3">
      <c r="AY7282" s="226" t="e">
        <f>VLOOKUP(C7282,#REF!, 2,FALSE)</f>
        <v>#REF!</v>
      </c>
      <c r="BM7282" s="177" t="s">
        <v>12495</v>
      </c>
      <c r="BN7282" s="177" t="s">
        <v>2983</v>
      </c>
      <c r="BO7282" s="177" t="s">
        <v>8879</v>
      </c>
      <c r="BU7282" s="177" t="s">
        <v>12495</v>
      </c>
      <c r="BV7282" s="177" t="s">
        <v>2983</v>
      </c>
      <c r="BW7282" s="177" t="s">
        <v>8879</v>
      </c>
    </row>
    <row r="7283" spans="51:75" x14ac:dyDescent="0.3">
      <c r="AY7283" s="226" t="e">
        <f>VLOOKUP(C7283,#REF!, 2,FALSE)</f>
        <v>#REF!</v>
      </c>
      <c r="BM7283" s="177" t="s">
        <v>12496</v>
      </c>
      <c r="BN7283" s="177" t="s">
        <v>2983</v>
      </c>
      <c r="BO7283" s="177" t="s">
        <v>7899</v>
      </c>
      <c r="BU7283" s="177" t="s">
        <v>12496</v>
      </c>
      <c r="BV7283" s="177" t="s">
        <v>2983</v>
      </c>
      <c r="BW7283" s="177" t="s">
        <v>7899</v>
      </c>
    </row>
    <row r="7284" spans="51:75" x14ac:dyDescent="0.3">
      <c r="AY7284" s="226" t="e">
        <f>VLOOKUP(C7284,#REF!, 2,FALSE)</f>
        <v>#REF!</v>
      </c>
      <c r="BM7284" s="177" t="s">
        <v>12497</v>
      </c>
      <c r="BN7284" s="177" t="s">
        <v>2983</v>
      </c>
      <c r="BO7284" s="177" t="s">
        <v>11942</v>
      </c>
      <c r="BU7284" s="177" t="s">
        <v>12497</v>
      </c>
      <c r="BV7284" s="177" t="s">
        <v>2983</v>
      </c>
      <c r="BW7284" s="177" t="s">
        <v>11942</v>
      </c>
    </row>
    <row r="7285" spans="51:75" x14ac:dyDescent="0.3">
      <c r="AY7285" s="226" t="e">
        <f>VLOOKUP(C7285,#REF!, 2,FALSE)</f>
        <v>#REF!</v>
      </c>
      <c r="BM7285" s="177" t="s">
        <v>12498</v>
      </c>
      <c r="BN7285" s="177" t="s">
        <v>2983</v>
      </c>
      <c r="BO7285" s="177" t="s">
        <v>12499</v>
      </c>
      <c r="BU7285" s="177" t="s">
        <v>12498</v>
      </c>
      <c r="BV7285" s="177" t="s">
        <v>2983</v>
      </c>
      <c r="BW7285" s="177" t="s">
        <v>12499</v>
      </c>
    </row>
    <row r="7286" spans="51:75" x14ac:dyDescent="0.3">
      <c r="AY7286" s="226" t="e">
        <f>VLOOKUP(C7286,#REF!, 2,FALSE)</f>
        <v>#REF!</v>
      </c>
      <c r="BM7286" s="177" t="s">
        <v>12500</v>
      </c>
      <c r="BN7286" s="177" t="s">
        <v>2983</v>
      </c>
      <c r="BO7286" s="177" t="s">
        <v>6130</v>
      </c>
      <c r="BU7286" s="177" t="s">
        <v>12500</v>
      </c>
      <c r="BV7286" s="177" t="s">
        <v>2983</v>
      </c>
      <c r="BW7286" s="177" t="s">
        <v>6130</v>
      </c>
    </row>
    <row r="7287" spans="51:75" x14ac:dyDescent="0.3">
      <c r="AY7287" s="226" t="e">
        <f>VLOOKUP(C7287,#REF!, 2,FALSE)</f>
        <v>#REF!</v>
      </c>
      <c r="BM7287" s="177" t="s">
        <v>12501</v>
      </c>
      <c r="BN7287" s="177" t="s">
        <v>2983</v>
      </c>
      <c r="BO7287" s="177" t="s">
        <v>5252</v>
      </c>
      <c r="BU7287" s="177" t="s">
        <v>12501</v>
      </c>
      <c r="BV7287" s="177" t="s">
        <v>2983</v>
      </c>
      <c r="BW7287" s="177" t="s">
        <v>5252</v>
      </c>
    </row>
    <row r="7288" spans="51:75" x14ac:dyDescent="0.3">
      <c r="AY7288" s="226" t="e">
        <f>VLOOKUP(C7288,#REF!, 2,FALSE)</f>
        <v>#REF!</v>
      </c>
      <c r="BM7288" s="177" t="s">
        <v>12502</v>
      </c>
      <c r="BN7288" s="177" t="s">
        <v>2983</v>
      </c>
      <c r="BO7288" s="177" t="s">
        <v>8731</v>
      </c>
      <c r="BU7288" s="177" t="s">
        <v>12502</v>
      </c>
      <c r="BV7288" s="177" t="s">
        <v>2983</v>
      </c>
      <c r="BW7288" s="177" t="s">
        <v>8731</v>
      </c>
    </row>
    <row r="7289" spans="51:75" x14ac:dyDescent="0.3">
      <c r="AY7289" s="226" t="e">
        <f>VLOOKUP(C7289,#REF!, 2,FALSE)</f>
        <v>#REF!</v>
      </c>
      <c r="BM7289" s="177" t="s">
        <v>12503</v>
      </c>
      <c r="BN7289" s="177" t="s">
        <v>2983</v>
      </c>
      <c r="BO7289" s="177" t="s">
        <v>1442</v>
      </c>
      <c r="BU7289" s="177" t="s">
        <v>12503</v>
      </c>
      <c r="BV7289" s="177" t="s">
        <v>2983</v>
      </c>
      <c r="BW7289" s="177" t="s">
        <v>1442</v>
      </c>
    </row>
    <row r="7290" spans="51:75" x14ac:dyDescent="0.3">
      <c r="AY7290" s="226" t="e">
        <f>VLOOKUP(C7290,#REF!, 2,FALSE)</f>
        <v>#REF!</v>
      </c>
      <c r="BM7290" s="177" t="s">
        <v>46</v>
      </c>
      <c r="BN7290" s="177" t="s">
        <v>2983</v>
      </c>
      <c r="BO7290" s="177" t="s">
        <v>1489</v>
      </c>
      <c r="BU7290" s="177" t="s">
        <v>46</v>
      </c>
      <c r="BV7290" s="177" t="s">
        <v>2983</v>
      </c>
      <c r="BW7290" s="177" t="s">
        <v>1489</v>
      </c>
    </row>
    <row r="7291" spans="51:75" x14ac:dyDescent="0.3">
      <c r="AY7291" s="226" t="e">
        <f>VLOOKUP(C7291,#REF!, 2,FALSE)</f>
        <v>#REF!</v>
      </c>
      <c r="BM7291" s="177" t="s">
        <v>12504</v>
      </c>
      <c r="BN7291" s="177" t="s">
        <v>2983</v>
      </c>
      <c r="BO7291" s="177" t="s">
        <v>8143</v>
      </c>
      <c r="BU7291" s="177" t="s">
        <v>12504</v>
      </c>
      <c r="BV7291" s="177" t="s">
        <v>2983</v>
      </c>
      <c r="BW7291" s="177" t="s">
        <v>8143</v>
      </c>
    </row>
    <row r="7292" spans="51:75" x14ac:dyDescent="0.3">
      <c r="AY7292" s="226" t="e">
        <f>VLOOKUP(C7292,#REF!, 2,FALSE)</f>
        <v>#REF!</v>
      </c>
      <c r="BM7292" s="177" t="s">
        <v>12505</v>
      </c>
      <c r="BN7292" s="177" t="s">
        <v>2983</v>
      </c>
      <c r="BO7292" s="177" t="s">
        <v>2983</v>
      </c>
      <c r="BU7292" s="177" t="s">
        <v>12505</v>
      </c>
      <c r="BV7292" s="177" t="s">
        <v>2983</v>
      </c>
      <c r="BW7292" s="177" t="s">
        <v>2983</v>
      </c>
    </row>
    <row r="7293" spans="51:75" x14ac:dyDescent="0.3">
      <c r="AY7293" s="226" t="e">
        <f>VLOOKUP(C7293,#REF!, 2,FALSE)</f>
        <v>#REF!</v>
      </c>
      <c r="BM7293" s="177" t="s">
        <v>12506</v>
      </c>
      <c r="BN7293" s="177" t="s">
        <v>2983</v>
      </c>
      <c r="BO7293" s="177" t="s">
        <v>660</v>
      </c>
      <c r="BU7293" s="177" t="s">
        <v>12506</v>
      </c>
      <c r="BV7293" s="177" t="s">
        <v>2983</v>
      </c>
      <c r="BW7293" s="177" t="s">
        <v>660</v>
      </c>
    </row>
    <row r="7294" spans="51:75" x14ac:dyDescent="0.3">
      <c r="AY7294" s="226" t="e">
        <f>VLOOKUP(C7294,#REF!, 2,FALSE)</f>
        <v>#REF!</v>
      </c>
      <c r="BM7294" s="177" t="s">
        <v>12507</v>
      </c>
      <c r="BN7294" s="177" t="s">
        <v>2983</v>
      </c>
      <c r="BO7294" s="177" t="s">
        <v>1690</v>
      </c>
      <c r="BU7294" s="177" t="s">
        <v>12507</v>
      </c>
      <c r="BV7294" s="177" t="s">
        <v>2983</v>
      </c>
      <c r="BW7294" s="177" t="s">
        <v>1690</v>
      </c>
    </row>
    <row r="7295" spans="51:75" x14ac:dyDescent="0.3">
      <c r="AY7295" s="226" t="e">
        <f>VLOOKUP(C7295,#REF!, 2,FALSE)</f>
        <v>#REF!</v>
      </c>
      <c r="BM7295" s="177" t="s">
        <v>12508</v>
      </c>
      <c r="BN7295" s="177" t="s">
        <v>2983</v>
      </c>
      <c r="BO7295" s="177" t="s">
        <v>12509</v>
      </c>
      <c r="BU7295" s="177" t="s">
        <v>12508</v>
      </c>
      <c r="BV7295" s="177" t="s">
        <v>2983</v>
      </c>
      <c r="BW7295" s="177" t="s">
        <v>12509</v>
      </c>
    </row>
    <row r="7296" spans="51:75" x14ac:dyDescent="0.3">
      <c r="AY7296" s="226" t="e">
        <f>VLOOKUP(C7296,#REF!, 2,FALSE)</f>
        <v>#REF!</v>
      </c>
      <c r="BM7296" s="177" t="s">
        <v>12510</v>
      </c>
      <c r="BN7296" s="177" t="s">
        <v>2983</v>
      </c>
      <c r="BO7296" s="177" t="s">
        <v>12511</v>
      </c>
      <c r="BU7296" s="177" t="s">
        <v>12510</v>
      </c>
      <c r="BV7296" s="177" t="s">
        <v>2983</v>
      </c>
      <c r="BW7296" s="177" t="s">
        <v>12511</v>
      </c>
    </row>
    <row r="7297" spans="51:75" x14ac:dyDescent="0.3">
      <c r="AY7297" s="226" t="e">
        <f>VLOOKUP(C7297,#REF!, 2,FALSE)</f>
        <v>#REF!</v>
      </c>
      <c r="BM7297" s="177" t="s">
        <v>12512</v>
      </c>
      <c r="BN7297" s="177" t="s">
        <v>2983</v>
      </c>
      <c r="BO7297" s="177" t="s">
        <v>2983</v>
      </c>
      <c r="BU7297" s="177" t="s">
        <v>12512</v>
      </c>
      <c r="BV7297" s="177" t="s">
        <v>2983</v>
      </c>
      <c r="BW7297" s="177" t="s">
        <v>2983</v>
      </c>
    </row>
    <row r="7298" spans="51:75" x14ac:dyDescent="0.3">
      <c r="AY7298" s="226" t="e">
        <f>VLOOKUP(C7298,#REF!, 2,FALSE)</f>
        <v>#REF!</v>
      </c>
      <c r="BM7298" s="177" t="s">
        <v>12513</v>
      </c>
      <c r="BN7298" s="177" t="s">
        <v>2983</v>
      </c>
      <c r="BO7298" s="177" t="s">
        <v>4353</v>
      </c>
      <c r="BU7298" s="177" t="s">
        <v>12513</v>
      </c>
      <c r="BV7298" s="177" t="s">
        <v>2983</v>
      </c>
      <c r="BW7298" s="177" t="s">
        <v>4353</v>
      </c>
    </row>
    <row r="7299" spans="51:75" x14ac:dyDescent="0.3">
      <c r="AY7299" s="226" t="e">
        <f>VLOOKUP(C7299,#REF!, 2,FALSE)</f>
        <v>#REF!</v>
      </c>
      <c r="BM7299" s="177" t="s">
        <v>12514</v>
      </c>
      <c r="BN7299" s="177" t="s">
        <v>2983</v>
      </c>
      <c r="BO7299" s="177" t="s">
        <v>792</v>
      </c>
      <c r="BU7299" s="177" t="s">
        <v>12514</v>
      </c>
      <c r="BV7299" s="177" t="s">
        <v>2983</v>
      </c>
      <c r="BW7299" s="177" t="s">
        <v>792</v>
      </c>
    </row>
    <row r="7300" spans="51:75" x14ac:dyDescent="0.3">
      <c r="AY7300" s="226" t="e">
        <f>VLOOKUP(C7300,#REF!, 2,FALSE)</f>
        <v>#REF!</v>
      </c>
      <c r="BM7300" s="177" t="s">
        <v>12515</v>
      </c>
      <c r="BN7300" s="177" t="s">
        <v>2983</v>
      </c>
      <c r="BO7300" s="177" t="s">
        <v>3701</v>
      </c>
      <c r="BU7300" s="177" t="s">
        <v>12515</v>
      </c>
      <c r="BV7300" s="177" t="s">
        <v>2983</v>
      </c>
      <c r="BW7300" s="177" t="s">
        <v>3701</v>
      </c>
    </row>
    <row r="7301" spans="51:75" x14ac:dyDescent="0.3">
      <c r="AY7301" s="226" t="e">
        <f>VLOOKUP(C7301,#REF!, 2,FALSE)</f>
        <v>#REF!</v>
      </c>
      <c r="BM7301" s="177" t="s">
        <v>12516</v>
      </c>
      <c r="BN7301" s="177" t="s">
        <v>2983</v>
      </c>
      <c r="BO7301" s="177" t="s">
        <v>12517</v>
      </c>
      <c r="BU7301" s="177" t="s">
        <v>12516</v>
      </c>
      <c r="BV7301" s="177" t="s">
        <v>2983</v>
      </c>
      <c r="BW7301" s="177" t="s">
        <v>12517</v>
      </c>
    </row>
    <row r="7302" spans="51:75" x14ac:dyDescent="0.3">
      <c r="AY7302" s="226" t="e">
        <f>VLOOKUP(C7302,#REF!, 2,FALSE)</f>
        <v>#REF!</v>
      </c>
      <c r="BM7302" s="177" t="s">
        <v>12518</v>
      </c>
      <c r="BN7302" s="177" t="s">
        <v>2983</v>
      </c>
      <c r="BO7302" s="177" t="s">
        <v>10542</v>
      </c>
      <c r="BU7302" s="177" t="s">
        <v>12518</v>
      </c>
      <c r="BV7302" s="177" t="s">
        <v>2983</v>
      </c>
      <c r="BW7302" s="177" t="s">
        <v>10542</v>
      </c>
    </row>
    <row r="7303" spans="51:75" x14ac:dyDescent="0.3">
      <c r="AY7303" s="226" t="e">
        <f>VLOOKUP(C7303,#REF!, 2,FALSE)</f>
        <v>#REF!</v>
      </c>
      <c r="BM7303" s="177" t="s">
        <v>2158</v>
      </c>
      <c r="BN7303" s="177" t="s">
        <v>2983</v>
      </c>
      <c r="BO7303" s="177" t="s">
        <v>9564</v>
      </c>
      <c r="BU7303" s="177" t="s">
        <v>2158</v>
      </c>
      <c r="BV7303" s="177" t="s">
        <v>2983</v>
      </c>
      <c r="BW7303" s="177" t="s">
        <v>9564</v>
      </c>
    </row>
    <row r="7304" spans="51:75" x14ac:dyDescent="0.3">
      <c r="AY7304" s="226" t="e">
        <f>VLOOKUP(C7304,#REF!, 2,FALSE)</f>
        <v>#REF!</v>
      </c>
      <c r="BM7304" s="177" t="s">
        <v>12519</v>
      </c>
      <c r="BN7304" s="177" t="s">
        <v>2983</v>
      </c>
      <c r="BO7304" s="177" t="s">
        <v>2069</v>
      </c>
      <c r="BU7304" s="177" t="s">
        <v>12519</v>
      </c>
      <c r="BV7304" s="177" t="s">
        <v>2983</v>
      </c>
      <c r="BW7304" s="177" t="s">
        <v>2069</v>
      </c>
    </row>
    <row r="7305" spans="51:75" x14ac:dyDescent="0.3">
      <c r="AY7305" s="226" t="e">
        <f>VLOOKUP(C7305,#REF!, 2,FALSE)</f>
        <v>#REF!</v>
      </c>
      <c r="BM7305" s="177" t="s">
        <v>12520</v>
      </c>
      <c r="BN7305" s="177" t="s">
        <v>2983</v>
      </c>
      <c r="BO7305" s="177" t="s">
        <v>12521</v>
      </c>
      <c r="BU7305" s="177" t="s">
        <v>12520</v>
      </c>
      <c r="BV7305" s="177" t="s">
        <v>2983</v>
      </c>
      <c r="BW7305" s="177" t="s">
        <v>12521</v>
      </c>
    </row>
    <row r="7306" spans="51:75" x14ac:dyDescent="0.3">
      <c r="AY7306" s="226" t="e">
        <f>VLOOKUP(C7306,#REF!, 2,FALSE)</f>
        <v>#REF!</v>
      </c>
      <c r="BM7306" s="177" t="s">
        <v>12522</v>
      </c>
      <c r="BN7306" s="177" t="s">
        <v>2983</v>
      </c>
      <c r="BO7306" s="177" t="s">
        <v>11220</v>
      </c>
      <c r="BU7306" s="177" t="s">
        <v>12522</v>
      </c>
      <c r="BV7306" s="177" t="s">
        <v>2983</v>
      </c>
      <c r="BW7306" s="177" t="s">
        <v>11220</v>
      </c>
    </row>
    <row r="7307" spans="51:75" x14ac:dyDescent="0.3">
      <c r="AY7307" s="226" t="e">
        <f>VLOOKUP(C7307,#REF!, 2,FALSE)</f>
        <v>#REF!</v>
      </c>
      <c r="BM7307" s="177" t="s">
        <v>12523</v>
      </c>
      <c r="BN7307" s="177" t="s">
        <v>2983</v>
      </c>
      <c r="BO7307" s="177" t="s">
        <v>6914</v>
      </c>
      <c r="BU7307" s="177" t="s">
        <v>12523</v>
      </c>
      <c r="BV7307" s="177" t="s">
        <v>2983</v>
      </c>
      <c r="BW7307" s="177" t="s">
        <v>6914</v>
      </c>
    </row>
    <row r="7308" spans="51:75" x14ac:dyDescent="0.3">
      <c r="AY7308" s="226" t="e">
        <f>VLOOKUP(C7308,#REF!, 2,FALSE)</f>
        <v>#REF!</v>
      </c>
      <c r="BM7308" s="177" t="s">
        <v>12524</v>
      </c>
      <c r="BN7308" s="177" t="s">
        <v>2983</v>
      </c>
      <c r="BO7308" s="177" t="s">
        <v>5420</v>
      </c>
      <c r="BU7308" s="177" t="s">
        <v>12524</v>
      </c>
      <c r="BV7308" s="177" t="s">
        <v>2983</v>
      </c>
      <c r="BW7308" s="177" t="s">
        <v>5420</v>
      </c>
    </row>
    <row r="7309" spans="51:75" x14ac:dyDescent="0.3">
      <c r="AY7309" s="226" t="e">
        <f>VLOOKUP(C7309,#REF!, 2,FALSE)</f>
        <v>#REF!</v>
      </c>
      <c r="BM7309" s="177" t="s">
        <v>12525</v>
      </c>
      <c r="BN7309" s="177" t="s">
        <v>2983</v>
      </c>
      <c r="BO7309" s="177" t="s">
        <v>2374</v>
      </c>
      <c r="BU7309" s="177" t="s">
        <v>12525</v>
      </c>
      <c r="BV7309" s="177" t="s">
        <v>2983</v>
      </c>
      <c r="BW7309" s="177" t="s">
        <v>2374</v>
      </c>
    </row>
    <row r="7310" spans="51:75" x14ac:dyDescent="0.3">
      <c r="AY7310" s="226" t="e">
        <f>VLOOKUP(C7310,#REF!, 2,FALSE)</f>
        <v>#REF!</v>
      </c>
      <c r="BM7310" s="177" t="s">
        <v>12526</v>
      </c>
      <c r="BN7310" s="177" t="s">
        <v>2983</v>
      </c>
      <c r="BO7310" s="177" t="s">
        <v>3014</v>
      </c>
      <c r="BU7310" s="177" t="s">
        <v>12526</v>
      </c>
      <c r="BV7310" s="177" t="s">
        <v>2983</v>
      </c>
      <c r="BW7310" s="177" t="s">
        <v>3014</v>
      </c>
    </row>
    <row r="7311" spans="51:75" x14ac:dyDescent="0.3">
      <c r="AY7311" s="226" t="e">
        <f>VLOOKUP(C7311,#REF!, 2,FALSE)</f>
        <v>#REF!</v>
      </c>
      <c r="BM7311" s="177" t="s">
        <v>12527</v>
      </c>
      <c r="BN7311" s="177" t="s">
        <v>2983</v>
      </c>
      <c r="BO7311" s="177" t="s">
        <v>8898</v>
      </c>
      <c r="BU7311" s="177" t="s">
        <v>12527</v>
      </c>
      <c r="BV7311" s="177" t="s">
        <v>2983</v>
      </c>
      <c r="BW7311" s="177" t="s">
        <v>8898</v>
      </c>
    </row>
    <row r="7312" spans="51:75" x14ac:dyDescent="0.3">
      <c r="AY7312" s="226" t="e">
        <f>VLOOKUP(C7312,#REF!, 2,FALSE)</f>
        <v>#REF!</v>
      </c>
      <c r="BM7312" s="177" t="s">
        <v>2159</v>
      </c>
      <c r="BN7312" s="177" t="s">
        <v>2983</v>
      </c>
      <c r="BO7312" s="177" t="s">
        <v>11269</v>
      </c>
      <c r="BU7312" s="177" t="s">
        <v>2159</v>
      </c>
      <c r="BV7312" s="177" t="s">
        <v>2983</v>
      </c>
      <c r="BW7312" s="177" t="s">
        <v>11269</v>
      </c>
    </row>
    <row r="7313" spans="51:75" x14ac:dyDescent="0.3">
      <c r="AY7313" s="226" t="e">
        <f>VLOOKUP(C7313,#REF!, 2,FALSE)</f>
        <v>#REF!</v>
      </c>
      <c r="BM7313" s="177" t="s">
        <v>12529</v>
      </c>
      <c r="BN7313" s="177" t="s">
        <v>2983</v>
      </c>
      <c r="BO7313" s="177" t="s">
        <v>11779</v>
      </c>
      <c r="BU7313" s="177" t="s">
        <v>12529</v>
      </c>
      <c r="BV7313" s="177" t="s">
        <v>2983</v>
      </c>
      <c r="BW7313" s="177" t="s">
        <v>11779</v>
      </c>
    </row>
    <row r="7314" spans="51:75" x14ac:dyDescent="0.3">
      <c r="AY7314" s="226" t="e">
        <f>VLOOKUP(C7314,#REF!, 2,FALSE)</f>
        <v>#REF!</v>
      </c>
      <c r="BM7314" s="177" t="s">
        <v>12530</v>
      </c>
      <c r="BN7314" s="177" t="s">
        <v>2983</v>
      </c>
      <c r="BO7314" s="177" t="s">
        <v>2983</v>
      </c>
      <c r="BU7314" s="177" t="s">
        <v>12530</v>
      </c>
      <c r="BV7314" s="177" t="s">
        <v>2983</v>
      </c>
      <c r="BW7314" s="177" t="s">
        <v>2983</v>
      </c>
    </row>
    <row r="7315" spans="51:75" x14ac:dyDescent="0.3">
      <c r="AY7315" s="226" t="e">
        <f>VLOOKUP(C7315,#REF!, 2,FALSE)</f>
        <v>#REF!</v>
      </c>
      <c r="BM7315" s="177" t="s">
        <v>12531</v>
      </c>
      <c r="BN7315" s="177" t="s">
        <v>2983</v>
      </c>
      <c r="BO7315" s="177" t="s">
        <v>3478</v>
      </c>
      <c r="BU7315" s="177" t="s">
        <v>12531</v>
      </c>
      <c r="BV7315" s="177" t="s">
        <v>2983</v>
      </c>
      <c r="BW7315" s="177" t="s">
        <v>3478</v>
      </c>
    </row>
    <row r="7316" spans="51:75" x14ac:dyDescent="0.3">
      <c r="AY7316" s="226" t="e">
        <f>VLOOKUP(C7316,#REF!, 2,FALSE)</f>
        <v>#REF!</v>
      </c>
      <c r="BM7316" s="177" t="s">
        <v>12532</v>
      </c>
      <c r="BN7316" s="177" t="s">
        <v>2983</v>
      </c>
      <c r="BO7316" s="177" t="s">
        <v>12533</v>
      </c>
      <c r="BU7316" s="177" t="s">
        <v>12532</v>
      </c>
      <c r="BV7316" s="177" t="s">
        <v>2983</v>
      </c>
      <c r="BW7316" s="177" t="s">
        <v>12533</v>
      </c>
    </row>
    <row r="7317" spans="51:75" x14ac:dyDescent="0.3">
      <c r="AY7317" s="226" t="e">
        <f>VLOOKUP(C7317,#REF!, 2,FALSE)</f>
        <v>#REF!</v>
      </c>
      <c r="BM7317" s="177" t="s">
        <v>12534</v>
      </c>
      <c r="BN7317" s="177" t="s">
        <v>2983</v>
      </c>
      <c r="BO7317" s="177" t="s">
        <v>1066</v>
      </c>
      <c r="BU7317" s="177" t="s">
        <v>12534</v>
      </c>
      <c r="BV7317" s="177" t="s">
        <v>2983</v>
      </c>
      <c r="BW7317" s="177" t="s">
        <v>1066</v>
      </c>
    </row>
    <row r="7318" spans="51:75" x14ac:dyDescent="0.3">
      <c r="AY7318" s="226" t="e">
        <f>VLOOKUP(C7318,#REF!, 2,FALSE)</f>
        <v>#REF!</v>
      </c>
      <c r="BM7318" s="177" t="s">
        <v>12535</v>
      </c>
      <c r="BN7318" s="177" t="s">
        <v>2983</v>
      </c>
      <c r="BO7318" s="177" t="s">
        <v>2983</v>
      </c>
      <c r="BU7318" s="177" t="s">
        <v>12535</v>
      </c>
      <c r="BV7318" s="177" t="s">
        <v>2983</v>
      </c>
      <c r="BW7318" s="177" t="s">
        <v>2983</v>
      </c>
    </row>
    <row r="7319" spans="51:75" x14ac:dyDescent="0.3">
      <c r="AY7319" s="226" t="e">
        <f>VLOOKUP(C7319,#REF!, 2,FALSE)</f>
        <v>#REF!</v>
      </c>
      <c r="BM7319" s="177" t="s">
        <v>12536</v>
      </c>
      <c r="BN7319" s="177" t="s">
        <v>2983</v>
      </c>
      <c r="BO7319" s="177" t="s">
        <v>2653</v>
      </c>
      <c r="BU7319" s="177" t="s">
        <v>12536</v>
      </c>
      <c r="BV7319" s="177" t="s">
        <v>2983</v>
      </c>
      <c r="BW7319" s="177" t="s">
        <v>2653</v>
      </c>
    </row>
    <row r="7320" spans="51:75" x14ac:dyDescent="0.3">
      <c r="AY7320" s="226" t="e">
        <f>VLOOKUP(C7320,#REF!, 2,FALSE)</f>
        <v>#REF!</v>
      </c>
      <c r="BM7320" s="177" t="s">
        <v>12537</v>
      </c>
      <c r="BN7320" s="177" t="s">
        <v>736</v>
      </c>
      <c r="BO7320" s="177" t="s">
        <v>7383</v>
      </c>
      <c r="BU7320" s="177" t="s">
        <v>12537</v>
      </c>
      <c r="BV7320" s="177" t="s">
        <v>736</v>
      </c>
      <c r="BW7320" s="177" t="s">
        <v>7383</v>
      </c>
    </row>
    <row r="7321" spans="51:75" x14ac:dyDescent="0.3">
      <c r="AY7321" s="226" t="e">
        <f>VLOOKUP(C7321,#REF!, 2,FALSE)</f>
        <v>#REF!</v>
      </c>
      <c r="BM7321" s="177" t="s">
        <v>12538</v>
      </c>
      <c r="BN7321" s="177" t="s">
        <v>1267</v>
      </c>
      <c r="BO7321" s="177" t="s">
        <v>3484</v>
      </c>
      <c r="BU7321" s="177" t="s">
        <v>12538</v>
      </c>
      <c r="BV7321" s="177" t="s">
        <v>1267</v>
      </c>
      <c r="BW7321" s="177" t="s">
        <v>3484</v>
      </c>
    </row>
    <row r="7322" spans="51:75" x14ac:dyDescent="0.3">
      <c r="AY7322" s="226" t="e">
        <f>VLOOKUP(C7322,#REF!, 2,FALSE)</f>
        <v>#REF!</v>
      </c>
      <c r="BM7322" s="177" t="s">
        <v>12539</v>
      </c>
      <c r="BN7322" s="177" t="s">
        <v>771</v>
      </c>
      <c r="BO7322" s="177" t="s">
        <v>9665</v>
      </c>
      <c r="BU7322" s="177" t="s">
        <v>12539</v>
      </c>
      <c r="BV7322" s="177" t="s">
        <v>771</v>
      </c>
      <c r="BW7322" s="177" t="s">
        <v>9665</v>
      </c>
    </row>
    <row r="7323" spans="51:75" x14ac:dyDescent="0.3">
      <c r="AY7323" s="226" t="e">
        <f>VLOOKUP(C7323,#REF!, 2,FALSE)</f>
        <v>#REF!</v>
      </c>
      <c r="BM7323" s="177" t="s">
        <v>12540</v>
      </c>
      <c r="BN7323" s="177" t="s">
        <v>667</v>
      </c>
      <c r="BO7323" s="177" t="s">
        <v>11943</v>
      </c>
      <c r="BU7323" s="177" t="s">
        <v>12540</v>
      </c>
      <c r="BV7323" s="177" t="s">
        <v>667</v>
      </c>
      <c r="BW7323" s="177" t="s">
        <v>11943</v>
      </c>
    </row>
    <row r="7324" spans="51:75" x14ac:dyDescent="0.3">
      <c r="AY7324" s="226" t="e">
        <f>VLOOKUP(C7324,#REF!, 2,FALSE)</f>
        <v>#REF!</v>
      </c>
      <c r="BM7324" s="177" t="s">
        <v>12541</v>
      </c>
      <c r="BN7324" s="177" t="s">
        <v>617</v>
      </c>
      <c r="BO7324" s="177" t="s">
        <v>5899</v>
      </c>
      <c r="BU7324" s="177" t="s">
        <v>12541</v>
      </c>
      <c r="BV7324" s="177" t="s">
        <v>617</v>
      </c>
      <c r="BW7324" s="177" t="s">
        <v>5899</v>
      </c>
    </row>
    <row r="7325" spans="51:75" x14ac:dyDescent="0.3">
      <c r="AY7325" s="226" t="e">
        <f>VLOOKUP(C7325,#REF!, 2,FALSE)</f>
        <v>#REF!</v>
      </c>
      <c r="BM7325" s="177" t="s">
        <v>12542</v>
      </c>
      <c r="BN7325" s="177" t="s">
        <v>2983</v>
      </c>
      <c r="BO7325" s="177" t="s">
        <v>10218</v>
      </c>
      <c r="BU7325" s="177" t="s">
        <v>12542</v>
      </c>
      <c r="BV7325" s="177" t="s">
        <v>2983</v>
      </c>
      <c r="BW7325" s="177" t="s">
        <v>10218</v>
      </c>
    </row>
    <row r="7326" spans="51:75" x14ac:dyDescent="0.3">
      <c r="AY7326" s="226" t="e">
        <f>VLOOKUP(C7326,#REF!, 2,FALSE)</f>
        <v>#REF!</v>
      </c>
      <c r="BM7326" s="177" t="s">
        <v>12543</v>
      </c>
      <c r="BN7326" s="177" t="s">
        <v>617</v>
      </c>
      <c r="BO7326" s="177" t="s">
        <v>2983</v>
      </c>
      <c r="BU7326" s="177" t="s">
        <v>12543</v>
      </c>
      <c r="BV7326" s="177" t="s">
        <v>617</v>
      </c>
      <c r="BW7326" s="177" t="s">
        <v>2983</v>
      </c>
    </row>
    <row r="7327" spans="51:75" x14ac:dyDescent="0.3">
      <c r="AY7327" s="226" t="e">
        <f>VLOOKUP(C7327,#REF!, 2,FALSE)</f>
        <v>#REF!</v>
      </c>
      <c r="BM7327" s="177" t="s">
        <v>2160</v>
      </c>
      <c r="BN7327" s="177" t="s">
        <v>2983</v>
      </c>
      <c r="BO7327" s="177" t="s">
        <v>2788</v>
      </c>
      <c r="BU7327" s="177" t="s">
        <v>2160</v>
      </c>
      <c r="BV7327" s="177" t="s">
        <v>2983</v>
      </c>
      <c r="BW7327" s="177" t="s">
        <v>2788</v>
      </c>
    </row>
    <row r="7328" spans="51:75" x14ac:dyDescent="0.3">
      <c r="AY7328" s="226" t="e">
        <f>VLOOKUP(C7328,#REF!, 2,FALSE)</f>
        <v>#REF!</v>
      </c>
      <c r="BM7328" s="177" t="s">
        <v>2161</v>
      </c>
      <c r="BN7328" s="177" t="s">
        <v>810</v>
      </c>
      <c r="BO7328" s="177" t="s">
        <v>3992</v>
      </c>
      <c r="BU7328" s="177" t="s">
        <v>2161</v>
      </c>
      <c r="BV7328" s="177" t="s">
        <v>810</v>
      </c>
      <c r="BW7328" s="177" t="s">
        <v>3992</v>
      </c>
    </row>
    <row r="7329" spans="51:75" x14ac:dyDescent="0.3">
      <c r="AY7329" s="226" t="e">
        <f>VLOOKUP(C7329,#REF!, 2,FALSE)</f>
        <v>#REF!</v>
      </c>
      <c r="BM7329" s="177" t="s">
        <v>12544</v>
      </c>
      <c r="BN7329" s="177" t="s">
        <v>912</v>
      </c>
      <c r="BO7329" s="177" t="s">
        <v>12545</v>
      </c>
      <c r="BU7329" s="177" t="s">
        <v>12544</v>
      </c>
      <c r="BV7329" s="177" t="s">
        <v>912</v>
      </c>
      <c r="BW7329" s="177" t="s">
        <v>12545</v>
      </c>
    </row>
    <row r="7330" spans="51:75" x14ac:dyDescent="0.3">
      <c r="AY7330" s="226" t="e">
        <f>VLOOKUP(C7330,#REF!, 2,FALSE)</f>
        <v>#REF!</v>
      </c>
      <c r="BM7330" s="177" t="s">
        <v>12546</v>
      </c>
      <c r="BN7330" s="177" t="s">
        <v>912</v>
      </c>
      <c r="BO7330" s="177" t="s">
        <v>12547</v>
      </c>
      <c r="BU7330" s="177" t="s">
        <v>12546</v>
      </c>
      <c r="BV7330" s="177" t="s">
        <v>912</v>
      </c>
      <c r="BW7330" s="177" t="s">
        <v>12547</v>
      </c>
    </row>
    <row r="7331" spans="51:75" x14ac:dyDescent="0.3">
      <c r="AY7331" s="226" t="e">
        <f>VLOOKUP(C7331,#REF!, 2,FALSE)</f>
        <v>#REF!</v>
      </c>
      <c r="BM7331" s="177" t="s">
        <v>12548</v>
      </c>
      <c r="BN7331" s="177" t="s">
        <v>852</v>
      </c>
      <c r="BO7331" s="177" t="s">
        <v>7151</v>
      </c>
      <c r="BU7331" s="177" t="s">
        <v>12548</v>
      </c>
      <c r="BV7331" s="177" t="s">
        <v>852</v>
      </c>
      <c r="BW7331" s="177" t="s">
        <v>7151</v>
      </c>
    </row>
    <row r="7332" spans="51:75" x14ac:dyDescent="0.3">
      <c r="AY7332" s="226" t="e">
        <f>VLOOKUP(C7332,#REF!, 2,FALSE)</f>
        <v>#REF!</v>
      </c>
      <c r="BM7332" s="177" t="s">
        <v>12549</v>
      </c>
      <c r="BN7332" s="177" t="s">
        <v>662</v>
      </c>
      <c r="BO7332" s="177" t="s">
        <v>1855</v>
      </c>
      <c r="BU7332" s="177" t="s">
        <v>12549</v>
      </c>
      <c r="BV7332" s="177" t="s">
        <v>662</v>
      </c>
      <c r="BW7332" s="177" t="s">
        <v>1855</v>
      </c>
    </row>
    <row r="7333" spans="51:75" x14ac:dyDescent="0.3">
      <c r="AY7333" s="226" t="e">
        <f>VLOOKUP(C7333,#REF!, 2,FALSE)</f>
        <v>#REF!</v>
      </c>
      <c r="BM7333" s="177" t="s">
        <v>12550</v>
      </c>
      <c r="BN7333" s="177" t="s">
        <v>2983</v>
      </c>
      <c r="BO7333" s="177" t="s">
        <v>2983</v>
      </c>
      <c r="BU7333" s="177" t="s">
        <v>12550</v>
      </c>
      <c r="BV7333" s="177" t="s">
        <v>2983</v>
      </c>
      <c r="BW7333" s="177" t="s">
        <v>2983</v>
      </c>
    </row>
    <row r="7334" spans="51:75" x14ac:dyDescent="0.3">
      <c r="AY7334" s="226" t="e">
        <f>VLOOKUP(C7334,#REF!, 2,FALSE)</f>
        <v>#REF!</v>
      </c>
      <c r="BM7334" s="177" t="s">
        <v>12551</v>
      </c>
      <c r="BN7334" s="177" t="s">
        <v>2983</v>
      </c>
      <c r="BO7334" s="177" t="s">
        <v>2983</v>
      </c>
      <c r="BU7334" s="177" t="s">
        <v>12551</v>
      </c>
      <c r="BV7334" s="177" t="s">
        <v>2983</v>
      </c>
      <c r="BW7334" s="177" t="s">
        <v>2983</v>
      </c>
    </row>
    <row r="7335" spans="51:75" x14ac:dyDescent="0.3">
      <c r="AY7335" s="226" t="e">
        <f>VLOOKUP(C7335,#REF!, 2,FALSE)</f>
        <v>#REF!</v>
      </c>
      <c r="BM7335" s="177" t="s">
        <v>12552</v>
      </c>
      <c r="BN7335" s="177" t="s">
        <v>2983</v>
      </c>
      <c r="BO7335" s="177" t="s">
        <v>2433</v>
      </c>
      <c r="BU7335" s="177" t="s">
        <v>12552</v>
      </c>
      <c r="BV7335" s="177" t="s">
        <v>2983</v>
      </c>
      <c r="BW7335" s="177" t="s">
        <v>2433</v>
      </c>
    </row>
    <row r="7336" spans="51:75" x14ac:dyDescent="0.3">
      <c r="AY7336" s="226" t="e">
        <f>VLOOKUP(C7336,#REF!, 2,FALSE)</f>
        <v>#REF!</v>
      </c>
      <c r="BM7336" s="177" t="s">
        <v>2162</v>
      </c>
      <c r="BN7336" s="177" t="s">
        <v>2983</v>
      </c>
      <c r="BO7336" s="177" t="s">
        <v>1596</v>
      </c>
      <c r="BU7336" s="177" t="s">
        <v>2162</v>
      </c>
      <c r="BV7336" s="177" t="s">
        <v>2983</v>
      </c>
      <c r="BW7336" s="177" t="s">
        <v>1596</v>
      </c>
    </row>
    <row r="7337" spans="51:75" x14ac:dyDescent="0.3">
      <c r="AY7337" s="226" t="e">
        <f>VLOOKUP(C7337,#REF!, 2,FALSE)</f>
        <v>#REF!</v>
      </c>
      <c r="BM7337" s="177" t="s">
        <v>2176</v>
      </c>
      <c r="BN7337" s="177" t="s">
        <v>2983</v>
      </c>
      <c r="BO7337" s="177" t="s">
        <v>2355</v>
      </c>
      <c r="BU7337" s="177" t="s">
        <v>2176</v>
      </c>
      <c r="BV7337" s="177" t="s">
        <v>2983</v>
      </c>
      <c r="BW7337" s="177" t="s">
        <v>2355</v>
      </c>
    </row>
    <row r="7338" spans="51:75" x14ac:dyDescent="0.3">
      <c r="AY7338" s="226" t="e">
        <f>VLOOKUP(C7338,#REF!, 2,FALSE)</f>
        <v>#REF!</v>
      </c>
      <c r="BM7338" s="177" t="s">
        <v>2177</v>
      </c>
      <c r="BN7338" s="177" t="s">
        <v>2983</v>
      </c>
      <c r="BO7338" s="177" t="s">
        <v>10368</v>
      </c>
      <c r="BU7338" s="177" t="s">
        <v>2177</v>
      </c>
      <c r="BV7338" s="177" t="s">
        <v>2983</v>
      </c>
      <c r="BW7338" s="177" t="s">
        <v>10368</v>
      </c>
    </row>
    <row r="7339" spans="51:75" x14ac:dyDescent="0.3">
      <c r="AY7339" s="226" t="e">
        <f>VLOOKUP(C7339,#REF!, 2,FALSE)</f>
        <v>#REF!</v>
      </c>
      <c r="BM7339" s="177" t="s">
        <v>2178</v>
      </c>
      <c r="BN7339" s="177" t="s">
        <v>2983</v>
      </c>
      <c r="BO7339" s="177" t="s">
        <v>2983</v>
      </c>
      <c r="BU7339" s="177" t="s">
        <v>2178</v>
      </c>
      <c r="BV7339" s="177" t="s">
        <v>2983</v>
      </c>
      <c r="BW7339" s="177" t="s">
        <v>2983</v>
      </c>
    </row>
    <row r="7340" spans="51:75" x14ac:dyDescent="0.3">
      <c r="AY7340" s="226" t="e">
        <f>VLOOKUP(C7340,#REF!, 2,FALSE)</f>
        <v>#REF!</v>
      </c>
      <c r="BM7340" s="177" t="s">
        <v>12553</v>
      </c>
      <c r="BN7340" s="177" t="s">
        <v>2983</v>
      </c>
      <c r="BO7340" s="177" t="s">
        <v>1502</v>
      </c>
      <c r="BU7340" s="177" t="s">
        <v>12553</v>
      </c>
      <c r="BV7340" s="177" t="s">
        <v>2983</v>
      </c>
      <c r="BW7340" s="177" t="s">
        <v>1502</v>
      </c>
    </row>
    <row r="7341" spans="51:75" x14ac:dyDescent="0.3">
      <c r="AY7341" s="226" t="e">
        <f>VLOOKUP(C7341,#REF!, 2,FALSE)</f>
        <v>#REF!</v>
      </c>
      <c r="BM7341" s="177" t="s">
        <v>12554</v>
      </c>
      <c r="BN7341" s="177" t="s">
        <v>2983</v>
      </c>
      <c r="BO7341" s="177" t="s">
        <v>1227</v>
      </c>
      <c r="BU7341" s="177" t="s">
        <v>12554</v>
      </c>
      <c r="BV7341" s="177" t="s">
        <v>2983</v>
      </c>
      <c r="BW7341" s="177" t="s">
        <v>1227</v>
      </c>
    </row>
    <row r="7342" spans="51:75" x14ac:dyDescent="0.3">
      <c r="AY7342" s="226" t="e">
        <f>VLOOKUP(C7342,#REF!, 2,FALSE)</f>
        <v>#REF!</v>
      </c>
      <c r="BM7342" s="177" t="s">
        <v>12555</v>
      </c>
      <c r="BN7342" s="177" t="s">
        <v>2983</v>
      </c>
      <c r="BO7342" s="177" t="s">
        <v>12556</v>
      </c>
      <c r="BU7342" s="177" t="s">
        <v>12555</v>
      </c>
      <c r="BV7342" s="177" t="s">
        <v>2983</v>
      </c>
      <c r="BW7342" s="177" t="s">
        <v>12556</v>
      </c>
    </row>
    <row r="7343" spans="51:75" x14ac:dyDescent="0.3">
      <c r="AY7343" s="226" t="e">
        <f>VLOOKUP(C7343,#REF!, 2,FALSE)</f>
        <v>#REF!</v>
      </c>
      <c r="BM7343" s="177" t="s">
        <v>12557</v>
      </c>
      <c r="BN7343" s="177" t="s">
        <v>2983</v>
      </c>
      <c r="BO7343" s="177" t="s">
        <v>11071</v>
      </c>
      <c r="BU7343" s="177" t="s">
        <v>12557</v>
      </c>
      <c r="BV7343" s="177" t="s">
        <v>2983</v>
      </c>
      <c r="BW7343" s="177" t="s">
        <v>11071</v>
      </c>
    </row>
    <row r="7344" spans="51:75" x14ac:dyDescent="0.3">
      <c r="AY7344" s="226" t="e">
        <f>VLOOKUP(C7344,#REF!, 2,FALSE)</f>
        <v>#REF!</v>
      </c>
      <c r="BM7344" s="177" t="s">
        <v>12558</v>
      </c>
      <c r="BN7344" s="177" t="s">
        <v>2983</v>
      </c>
      <c r="BO7344" s="177" t="s">
        <v>12559</v>
      </c>
      <c r="BU7344" s="177" t="s">
        <v>12558</v>
      </c>
      <c r="BV7344" s="177" t="s">
        <v>2983</v>
      </c>
      <c r="BW7344" s="177" t="s">
        <v>12559</v>
      </c>
    </row>
    <row r="7345" spans="51:75" x14ac:dyDescent="0.3">
      <c r="AY7345" s="226" t="e">
        <f>VLOOKUP(C7345,#REF!, 2,FALSE)</f>
        <v>#REF!</v>
      </c>
      <c r="BM7345" s="177" t="s">
        <v>12560</v>
      </c>
      <c r="BN7345" s="177" t="s">
        <v>2983</v>
      </c>
      <c r="BO7345" s="177" t="s">
        <v>2983</v>
      </c>
      <c r="BU7345" s="177" t="s">
        <v>12560</v>
      </c>
      <c r="BV7345" s="177" t="s">
        <v>2983</v>
      </c>
      <c r="BW7345" s="177" t="s">
        <v>2983</v>
      </c>
    </row>
    <row r="7346" spans="51:75" x14ac:dyDescent="0.3">
      <c r="AY7346" s="226" t="e">
        <f>VLOOKUP(C7346,#REF!, 2,FALSE)</f>
        <v>#REF!</v>
      </c>
      <c r="BM7346" s="177" t="s">
        <v>12561</v>
      </c>
      <c r="BN7346" s="177" t="s">
        <v>2983</v>
      </c>
      <c r="BO7346" s="177" t="s">
        <v>2433</v>
      </c>
      <c r="BU7346" s="177" t="s">
        <v>12561</v>
      </c>
      <c r="BV7346" s="177" t="s">
        <v>2983</v>
      </c>
      <c r="BW7346" s="177" t="s">
        <v>2433</v>
      </c>
    </row>
    <row r="7347" spans="51:75" x14ac:dyDescent="0.3">
      <c r="AY7347" s="226" t="e">
        <f>VLOOKUP(C7347,#REF!, 2,FALSE)</f>
        <v>#REF!</v>
      </c>
      <c r="BM7347" s="177" t="s">
        <v>12562</v>
      </c>
      <c r="BN7347" s="177" t="s">
        <v>2983</v>
      </c>
      <c r="BO7347" s="177" t="s">
        <v>1857</v>
      </c>
      <c r="BU7347" s="177" t="s">
        <v>12562</v>
      </c>
      <c r="BV7347" s="177" t="s">
        <v>2983</v>
      </c>
      <c r="BW7347" s="177" t="s">
        <v>1857</v>
      </c>
    </row>
    <row r="7348" spans="51:75" x14ac:dyDescent="0.3">
      <c r="AY7348" s="226" t="e">
        <f>VLOOKUP(C7348,#REF!, 2,FALSE)</f>
        <v>#REF!</v>
      </c>
      <c r="BM7348" s="177" t="s">
        <v>12563</v>
      </c>
      <c r="BN7348" s="177" t="s">
        <v>2983</v>
      </c>
      <c r="BO7348" s="177" t="s">
        <v>2191</v>
      </c>
      <c r="BU7348" s="177" t="s">
        <v>12563</v>
      </c>
      <c r="BV7348" s="177" t="s">
        <v>2983</v>
      </c>
      <c r="BW7348" s="177" t="s">
        <v>2191</v>
      </c>
    </row>
    <row r="7349" spans="51:75" x14ac:dyDescent="0.3">
      <c r="AY7349" s="226" t="e">
        <f>VLOOKUP(C7349,#REF!, 2,FALSE)</f>
        <v>#REF!</v>
      </c>
      <c r="BM7349" s="177" t="s">
        <v>2179</v>
      </c>
      <c r="BN7349" s="177" t="s">
        <v>2983</v>
      </c>
      <c r="BO7349" s="177" t="s">
        <v>1287</v>
      </c>
      <c r="BU7349" s="177" t="s">
        <v>2179</v>
      </c>
      <c r="BV7349" s="177" t="s">
        <v>2983</v>
      </c>
      <c r="BW7349" s="177" t="s">
        <v>1287</v>
      </c>
    </row>
    <row r="7350" spans="51:75" x14ac:dyDescent="0.3">
      <c r="AY7350" s="226" t="e">
        <f>VLOOKUP(C7350,#REF!, 2,FALSE)</f>
        <v>#REF!</v>
      </c>
      <c r="BM7350" s="177" t="s">
        <v>12564</v>
      </c>
      <c r="BN7350" s="177" t="s">
        <v>2983</v>
      </c>
      <c r="BO7350" s="177" t="s">
        <v>1656</v>
      </c>
      <c r="BU7350" s="177" t="s">
        <v>12564</v>
      </c>
      <c r="BV7350" s="177" t="s">
        <v>2983</v>
      </c>
      <c r="BW7350" s="177" t="s">
        <v>1656</v>
      </c>
    </row>
    <row r="7351" spans="51:75" x14ac:dyDescent="0.3">
      <c r="AY7351" s="226" t="e">
        <f>VLOOKUP(C7351,#REF!, 2,FALSE)</f>
        <v>#REF!</v>
      </c>
      <c r="BM7351" s="177" t="s">
        <v>12565</v>
      </c>
      <c r="BN7351" s="177" t="s">
        <v>2983</v>
      </c>
      <c r="BO7351" s="177" t="s">
        <v>6877</v>
      </c>
      <c r="BU7351" s="177" t="s">
        <v>12565</v>
      </c>
      <c r="BV7351" s="177" t="s">
        <v>2983</v>
      </c>
      <c r="BW7351" s="177" t="s">
        <v>6877</v>
      </c>
    </row>
    <row r="7352" spans="51:75" x14ac:dyDescent="0.3">
      <c r="AY7352" s="226" t="e">
        <f>VLOOKUP(C7352,#REF!, 2,FALSE)</f>
        <v>#REF!</v>
      </c>
      <c r="BM7352" s="177" t="s">
        <v>51</v>
      </c>
      <c r="BN7352" s="177" t="s">
        <v>2983</v>
      </c>
      <c r="BO7352" s="177" t="s">
        <v>4096</v>
      </c>
      <c r="BU7352" s="177" t="s">
        <v>51</v>
      </c>
      <c r="BV7352" s="177" t="s">
        <v>2983</v>
      </c>
      <c r="BW7352" s="177" t="s">
        <v>4096</v>
      </c>
    </row>
    <row r="7353" spans="51:75" x14ac:dyDescent="0.3">
      <c r="AY7353" s="226" t="e">
        <f>VLOOKUP(C7353,#REF!, 2,FALSE)</f>
        <v>#REF!</v>
      </c>
      <c r="BM7353" s="177" t="s">
        <v>12566</v>
      </c>
      <c r="BN7353" s="177" t="s">
        <v>2983</v>
      </c>
      <c r="BO7353" s="177" t="s">
        <v>12567</v>
      </c>
      <c r="BU7353" s="177" t="s">
        <v>12566</v>
      </c>
      <c r="BV7353" s="177" t="s">
        <v>2983</v>
      </c>
      <c r="BW7353" s="177" t="s">
        <v>12567</v>
      </c>
    </row>
    <row r="7354" spans="51:75" x14ac:dyDescent="0.3">
      <c r="AY7354" s="226" t="e">
        <f>VLOOKUP(C7354,#REF!, 2,FALSE)</f>
        <v>#REF!</v>
      </c>
      <c r="BM7354" s="177" t="s">
        <v>2180</v>
      </c>
      <c r="BN7354" s="177" t="s">
        <v>2983</v>
      </c>
      <c r="BO7354" s="177" t="s">
        <v>12568</v>
      </c>
      <c r="BU7354" s="177" t="s">
        <v>2180</v>
      </c>
      <c r="BV7354" s="177" t="s">
        <v>2983</v>
      </c>
      <c r="BW7354" s="177" t="s">
        <v>12568</v>
      </c>
    </row>
    <row r="7355" spans="51:75" x14ac:dyDescent="0.3">
      <c r="AY7355" s="226" t="e">
        <f>VLOOKUP(C7355,#REF!, 2,FALSE)</f>
        <v>#REF!</v>
      </c>
      <c r="BM7355" s="177" t="s">
        <v>2181</v>
      </c>
      <c r="BN7355" s="177" t="s">
        <v>2983</v>
      </c>
      <c r="BO7355" s="177" t="s">
        <v>7903</v>
      </c>
      <c r="BU7355" s="177" t="s">
        <v>2181</v>
      </c>
      <c r="BV7355" s="177" t="s">
        <v>2983</v>
      </c>
      <c r="BW7355" s="177" t="s">
        <v>7903</v>
      </c>
    </row>
    <row r="7356" spans="51:75" x14ac:dyDescent="0.3">
      <c r="AY7356" s="226" t="e">
        <f>VLOOKUP(C7356,#REF!, 2,FALSE)</f>
        <v>#REF!</v>
      </c>
      <c r="BM7356" s="177" t="s">
        <v>2182</v>
      </c>
      <c r="BN7356" s="177" t="s">
        <v>2983</v>
      </c>
      <c r="BO7356" s="177" t="s">
        <v>12570</v>
      </c>
      <c r="BU7356" s="177" t="s">
        <v>2182</v>
      </c>
      <c r="BV7356" s="177" t="s">
        <v>2983</v>
      </c>
      <c r="BW7356" s="177" t="s">
        <v>12570</v>
      </c>
    </row>
    <row r="7357" spans="51:75" x14ac:dyDescent="0.3">
      <c r="AY7357" s="226" t="e">
        <f>VLOOKUP(C7357,#REF!, 2,FALSE)</f>
        <v>#REF!</v>
      </c>
      <c r="BM7357" s="177" t="s">
        <v>48</v>
      </c>
      <c r="BN7357" s="177" t="s">
        <v>2983</v>
      </c>
      <c r="BO7357" s="177" t="s">
        <v>2983</v>
      </c>
      <c r="BU7357" s="177" t="s">
        <v>48</v>
      </c>
      <c r="BV7357" s="177" t="s">
        <v>2983</v>
      </c>
      <c r="BW7357" s="177" t="s">
        <v>2983</v>
      </c>
    </row>
    <row r="7358" spans="51:75" x14ac:dyDescent="0.3">
      <c r="AY7358" s="226" t="e">
        <f>VLOOKUP(C7358,#REF!, 2,FALSE)</f>
        <v>#REF!</v>
      </c>
      <c r="BM7358" s="177" t="s">
        <v>12571</v>
      </c>
      <c r="BN7358" s="177" t="s">
        <v>2983</v>
      </c>
      <c r="BO7358" s="177" t="s">
        <v>2983</v>
      </c>
      <c r="BU7358" s="177" t="s">
        <v>12571</v>
      </c>
      <c r="BV7358" s="177" t="s">
        <v>2983</v>
      </c>
      <c r="BW7358" s="177" t="s">
        <v>2983</v>
      </c>
    </row>
    <row r="7359" spans="51:75" x14ac:dyDescent="0.3">
      <c r="AY7359" s="226" t="e">
        <f>VLOOKUP(C7359,#REF!, 2,FALSE)</f>
        <v>#REF!</v>
      </c>
      <c r="BM7359" s="177" t="s">
        <v>12572</v>
      </c>
      <c r="BN7359" s="177" t="s">
        <v>2983</v>
      </c>
      <c r="BO7359" s="177" t="s">
        <v>2983</v>
      </c>
      <c r="BU7359" s="177" t="s">
        <v>12572</v>
      </c>
      <c r="BV7359" s="177" t="s">
        <v>2983</v>
      </c>
      <c r="BW7359" s="177" t="s">
        <v>2983</v>
      </c>
    </row>
    <row r="7360" spans="51:75" x14ac:dyDescent="0.3">
      <c r="AY7360" s="226" t="e">
        <f>VLOOKUP(C7360,#REF!, 2,FALSE)</f>
        <v>#REF!</v>
      </c>
      <c r="BM7360" s="177" t="s">
        <v>12573</v>
      </c>
      <c r="BN7360" s="177" t="s">
        <v>2983</v>
      </c>
      <c r="BO7360" s="177" t="s">
        <v>12574</v>
      </c>
      <c r="BU7360" s="177" t="s">
        <v>12573</v>
      </c>
      <c r="BV7360" s="177" t="s">
        <v>2983</v>
      </c>
      <c r="BW7360" s="177" t="s">
        <v>12574</v>
      </c>
    </row>
    <row r="7361" spans="51:75" x14ac:dyDescent="0.3">
      <c r="AY7361" s="226" t="e">
        <f>VLOOKUP(C7361,#REF!, 2,FALSE)</f>
        <v>#REF!</v>
      </c>
      <c r="BM7361" s="177" t="s">
        <v>2183</v>
      </c>
      <c r="BN7361" s="177" t="s">
        <v>2983</v>
      </c>
      <c r="BO7361" s="177" t="s">
        <v>2983</v>
      </c>
      <c r="BU7361" s="177" t="s">
        <v>2183</v>
      </c>
      <c r="BV7361" s="177" t="s">
        <v>2983</v>
      </c>
      <c r="BW7361" s="177" t="s">
        <v>2983</v>
      </c>
    </row>
    <row r="7362" spans="51:75" x14ac:dyDescent="0.3">
      <c r="AY7362" s="226" t="e">
        <f>VLOOKUP(C7362,#REF!, 2,FALSE)</f>
        <v>#REF!</v>
      </c>
      <c r="BM7362" s="177" t="s">
        <v>2184</v>
      </c>
      <c r="BN7362" s="177" t="s">
        <v>2983</v>
      </c>
      <c r="BO7362" s="177" t="s">
        <v>10124</v>
      </c>
      <c r="BU7362" s="177" t="s">
        <v>2184</v>
      </c>
      <c r="BV7362" s="177" t="s">
        <v>2983</v>
      </c>
      <c r="BW7362" s="177" t="s">
        <v>10124</v>
      </c>
    </row>
    <row r="7363" spans="51:75" x14ac:dyDescent="0.3">
      <c r="AY7363" s="226" t="e">
        <f>VLOOKUP(C7363,#REF!, 2,FALSE)</f>
        <v>#REF!</v>
      </c>
      <c r="BM7363" s="177" t="s">
        <v>12575</v>
      </c>
      <c r="BN7363" s="177" t="s">
        <v>2983</v>
      </c>
      <c r="BO7363" s="177" t="s">
        <v>12576</v>
      </c>
      <c r="BU7363" s="177" t="s">
        <v>12575</v>
      </c>
      <c r="BV7363" s="177" t="s">
        <v>2983</v>
      </c>
      <c r="BW7363" s="177" t="s">
        <v>12576</v>
      </c>
    </row>
    <row r="7364" spans="51:75" x14ac:dyDescent="0.3">
      <c r="AY7364" s="226" t="e">
        <f>VLOOKUP(C7364,#REF!, 2,FALSE)</f>
        <v>#REF!</v>
      </c>
      <c r="BM7364" s="177" t="s">
        <v>12577</v>
      </c>
      <c r="BN7364" s="177" t="s">
        <v>2983</v>
      </c>
      <c r="BO7364" s="177" t="s">
        <v>924</v>
      </c>
      <c r="BU7364" s="177" t="s">
        <v>12577</v>
      </c>
      <c r="BV7364" s="177" t="s">
        <v>2983</v>
      </c>
      <c r="BW7364" s="177" t="s">
        <v>924</v>
      </c>
    </row>
    <row r="7365" spans="51:75" x14ac:dyDescent="0.3">
      <c r="AY7365" s="226" t="e">
        <f>VLOOKUP(C7365,#REF!, 2,FALSE)</f>
        <v>#REF!</v>
      </c>
      <c r="BM7365" s="177" t="s">
        <v>12578</v>
      </c>
      <c r="BN7365" s="177" t="s">
        <v>2983</v>
      </c>
      <c r="BO7365" s="177" t="s">
        <v>2983</v>
      </c>
      <c r="BU7365" s="177" t="s">
        <v>12578</v>
      </c>
      <c r="BV7365" s="177" t="s">
        <v>2983</v>
      </c>
      <c r="BW7365" s="177" t="s">
        <v>2983</v>
      </c>
    </row>
    <row r="7366" spans="51:75" x14ac:dyDescent="0.3">
      <c r="AY7366" s="226" t="e">
        <f>VLOOKUP(C7366,#REF!, 2,FALSE)</f>
        <v>#REF!</v>
      </c>
      <c r="BM7366" s="177" t="s">
        <v>12579</v>
      </c>
      <c r="BN7366" s="177" t="s">
        <v>771</v>
      </c>
      <c r="BO7366" s="177" t="s">
        <v>12580</v>
      </c>
      <c r="BU7366" s="177" t="s">
        <v>12579</v>
      </c>
      <c r="BV7366" s="177" t="s">
        <v>771</v>
      </c>
      <c r="BW7366" s="177" t="s">
        <v>12580</v>
      </c>
    </row>
    <row r="7367" spans="51:75" x14ac:dyDescent="0.3">
      <c r="AY7367" s="226" t="e">
        <f>VLOOKUP(C7367,#REF!, 2,FALSE)</f>
        <v>#REF!</v>
      </c>
      <c r="BM7367" s="177" t="s">
        <v>12581</v>
      </c>
      <c r="BN7367" s="177" t="s">
        <v>703</v>
      </c>
      <c r="BO7367" s="177" t="s">
        <v>2069</v>
      </c>
      <c r="BU7367" s="177" t="s">
        <v>12581</v>
      </c>
      <c r="BV7367" s="177" t="s">
        <v>703</v>
      </c>
      <c r="BW7367" s="177" t="s">
        <v>2069</v>
      </c>
    </row>
    <row r="7368" spans="51:75" x14ac:dyDescent="0.3">
      <c r="AY7368" s="226" t="e">
        <f>VLOOKUP(C7368,#REF!, 2,FALSE)</f>
        <v>#REF!</v>
      </c>
      <c r="BM7368" s="177" t="s">
        <v>2185</v>
      </c>
      <c r="BN7368" s="177" t="s">
        <v>703</v>
      </c>
      <c r="BO7368" s="177" t="s">
        <v>3708</v>
      </c>
      <c r="BU7368" s="177" t="s">
        <v>2185</v>
      </c>
      <c r="BV7368" s="177" t="s">
        <v>703</v>
      </c>
      <c r="BW7368" s="177" t="s">
        <v>3708</v>
      </c>
    </row>
    <row r="7369" spans="51:75" x14ac:dyDescent="0.3">
      <c r="AY7369" s="226" t="e">
        <f>VLOOKUP(C7369,#REF!, 2,FALSE)</f>
        <v>#REF!</v>
      </c>
      <c r="BM7369" s="177" t="s">
        <v>12582</v>
      </c>
      <c r="BN7369" s="177" t="s">
        <v>1267</v>
      </c>
      <c r="BO7369" s="177" t="s">
        <v>10870</v>
      </c>
      <c r="BU7369" s="177" t="s">
        <v>12582</v>
      </c>
      <c r="BV7369" s="177" t="s">
        <v>1267</v>
      </c>
      <c r="BW7369" s="177" t="s">
        <v>10870</v>
      </c>
    </row>
    <row r="7370" spans="51:75" x14ac:dyDescent="0.3">
      <c r="AY7370" s="226" t="e">
        <f>VLOOKUP(C7370,#REF!, 2,FALSE)</f>
        <v>#REF!</v>
      </c>
      <c r="BM7370" s="177" t="s">
        <v>12583</v>
      </c>
      <c r="BN7370" s="177" t="s">
        <v>2983</v>
      </c>
      <c r="BO7370" s="177" t="s">
        <v>10140</v>
      </c>
      <c r="BU7370" s="177" t="s">
        <v>12583</v>
      </c>
      <c r="BV7370" s="177" t="s">
        <v>2983</v>
      </c>
      <c r="BW7370" s="177" t="s">
        <v>10140</v>
      </c>
    </row>
    <row r="7371" spans="51:75" x14ac:dyDescent="0.3">
      <c r="AY7371" s="226" t="e">
        <f>VLOOKUP(C7371,#REF!, 2,FALSE)</f>
        <v>#REF!</v>
      </c>
      <c r="BM7371" s="177" t="s">
        <v>12584</v>
      </c>
      <c r="BN7371" s="177" t="s">
        <v>2983</v>
      </c>
      <c r="BO7371" s="177" t="s">
        <v>2983</v>
      </c>
      <c r="BU7371" s="177" t="s">
        <v>12584</v>
      </c>
      <c r="BV7371" s="177" t="s">
        <v>2983</v>
      </c>
      <c r="BW7371" s="177" t="s">
        <v>2983</v>
      </c>
    </row>
    <row r="7372" spans="51:75" x14ac:dyDescent="0.3">
      <c r="AY7372" s="226" t="e">
        <f>VLOOKUP(C7372,#REF!, 2,FALSE)</f>
        <v>#REF!</v>
      </c>
      <c r="BM7372" s="177" t="s">
        <v>12585</v>
      </c>
      <c r="BN7372" s="177" t="s">
        <v>2983</v>
      </c>
      <c r="BO7372" s="177" t="s">
        <v>3976</v>
      </c>
      <c r="BU7372" s="177" t="s">
        <v>12585</v>
      </c>
      <c r="BV7372" s="177" t="s">
        <v>2983</v>
      </c>
      <c r="BW7372" s="177" t="s">
        <v>3976</v>
      </c>
    </row>
    <row r="7373" spans="51:75" x14ac:dyDescent="0.3">
      <c r="AY7373" s="226" t="e">
        <f>VLOOKUP(C7373,#REF!, 2,FALSE)</f>
        <v>#REF!</v>
      </c>
      <c r="BM7373" s="177" t="s">
        <v>12586</v>
      </c>
      <c r="BN7373" s="177" t="s">
        <v>1267</v>
      </c>
      <c r="BO7373" s="177" t="s">
        <v>12380</v>
      </c>
      <c r="BU7373" s="177" t="s">
        <v>12586</v>
      </c>
      <c r="BV7373" s="177" t="s">
        <v>1267</v>
      </c>
      <c r="BW7373" s="177" t="s">
        <v>12380</v>
      </c>
    </row>
    <row r="7374" spans="51:75" x14ac:dyDescent="0.3">
      <c r="AY7374" s="226" t="e">
        <f>VLOOKUP(C7374,#REF!, 2,FALSE)</f>
        <v>#REF!</v>
      </c>
      <c r="BM7374" s="177" t="s">
        <v>12587</v>
      </c>
      <c r="BN7374" s="177" t="s">
        <v>2983</v>
      </c>
      <c r="BO7374" s="177" t="s">
        <v>2983</v>
      </c>
      <c r="BU7374" s="177" t="s">
        <v>12587</v>
      </c>
      <c r="BV7374" s="177" t="s">
        <v>2983</v>
      </c>
      <c r="BW7374" s="177" t="s">
        <v>2983</v>
      </c>
    </row>
    <row r="7375" spans="51:75" x14ac:dyDescent="0.3">
      <c r="AY7375" s="226" t="e">
        <f>VLOOKUP(C7375,#REF!, 2,FALSE)</f>
        <v>#REF!</v>
      </c>
      <c r="BM7375" s="177" t="s">
        <v>12588</v>
      </c>
      <c r="BN7375" s="177" t="s">
        <v>2983</v>
      </c>
      <c r="BO7375" s="177" t="s">
        <v>801</v>
      </c>
      <c r="BU7375" s="177" t="s">
        <v>12588</v>
      </c>
      <c r="BV7375" s="177" t="s">
        <v>2983</v>
      </c>
      <c r="BW7375" s="177" t="s">
        <v>801</v>
      </c>
    </row>
    <row r="7376" spans="51:75" x14ac:dyDescent="0.3">
      <c r="AY7376" s="226" t="e">
        <f>VLOOKUP(C7376,#REF!, 2,FALSE)</f>
        <v>#REF!</v>
      </c>
      <c r="BM7376" s="177" t="s">
        <v>12589</v>
      </c>
      <c r="BN7376" s="177" t="s">
        <v>2983</v>
      </c>
      <c r="BO7376" s="177" t="s">
        <v>4799</v>
      </c>
      <c r="BU7376" s="177" t="s">
        <v>12589</v>
      </c>
      <c r="BV7376" s="177" t="s">
        <v>2983</v>
      </c>
      <c r="BW7376" s="177" t="s">
        <v>4799</v>
      </c>
    </row>
    <row r="7377" spans="51:75" x14ac:dyDescent="0.3">
      <c r="AY7377" s="226" t="e">
        <f>VLOOKUP(C7377,#REF!, 2,FALSE)</f>
        <v>#REF!</v>
      </c>
      <c r="BM7377" s="177" t="s">
        <v>12590</v>
      </c>
      <c r="BN7377" s="177" t="s">
        <v>2983</v>
      </c>
      <c r="BO7377" s="177" t="s">
        <v>2983</v>
      </c>
      <c r="BU7377" s="177" t="s">
        <v>12590</v>
      </c>
      <c r="BV7377" s="177" t="s">
        <v>2983</v>
      </c>
      <c r="BW7377" s="177" t="s">
        <v>2983</v>
      </c>
    </row>
    <row r="7378" spans="51:75" x14ac:dyDescent="0.3">
      <c r="AY7378" s="226" t="e">
        <f>VLOOKUP(C7378,#REF!, 2,FALSE)</f>
        <v>#REF!</v>
      </c>
      <c r="BM7378" s="177" t="s">
        <v>12591</v>
      </c>
      <c r="BN7378" s="177" t="s">
        <v>2983</v>
      </c>
      <c r="BO7378" s="177" t="s">
        <v>2983</v>
      </c>
      <c r="BU7378" s="177" t="s">
        <v>12591</v>
      </c>
      <c r="BV7378" s="177" t="s">
        <v>2983</v>
      </c>
      <c r="BW7378" s="177" t="s">
        <v>2983</v>
      </c>
    </row>
    <row r="7379" spans="51:75" x14ac:dyDescent="0.3">
      <c r="AY7379" s="226" t="e">
        <f>VLOOKUP(C7379,#REF!, 2,FALSE)</f>
        <v>#REF!</v>
      </c>
      <c r="BM7379" s="177" t="s">
        <v>12592</v>
      </c>
      <c r="BN7379" s="177" t="s">
        <v>2983</v>
      </c>
      <c r="BO7379" s="177" t="s">
        <v>2983</v>
      </c>
      <c r="BU7379" s="177" t="s">
        <v>12592</v>
      </c>
      <c r="BV7379" s="177" t="s">
        <v>2983</v>
      </c>
      <c r="BW7379" s="177" t="s">
        <v>2983</v>
      </c>
    </row>
    <row r="7380" spans="51:75" x14ac:dyDescent="0.3">
      <c r="AY7380" s="226" t="e">
        <f>VLOOKUP(C7380,#REF!, 2,FALSE)</f>
        <v>#REF!</v>
      </c>
      <c r="BM7380" s="177" t="s">
        <v>12593</v>
      </c>
      <c r="BN7380" s="177" t="s">
        <v>3002</v>
      </c>
      <c r="BO7380" s="177" t="s">
        <v>2983</v>
      </c>
      <c r="BU7380" s="177" t="s">
        <v>12593</v>
      </c>
      <c r="BV7380" s="177" t="s">
        <v>3002</v>
      </c>
      <c r="BW7380" s="177" t="s">
        <v>2983</v>
      </c>
    </row>
    <row r="7381" spans="51:75" x14ac:dyDescent="0.3">
      <c r="AY7381" s="226" t="e">
        <f>VLOOKUP(C7381,#REF!, 2,FALSE)</f>
        <v>#REF!</v>
      </c>
      <c r="BM7381" s="177" t="s">
        <v>12594</v>
      </c>
      <c r="BN7381" s="177" t="s">
        <v>3005</v>
      </c>
      <c r="BO7381" s="177" t="s">
        <v>2983</v>
      </c>
      <c r="BU7381" s="177" t="s">
        <v>12594</v>
      </c>
      <c r="BV7381" s="177" t="s">
        <v>3005</v>
      </c>
      <c r="BW7381" s="177" t="s">
        <v>2983</v>
      </c>
    </row>
    <row r="7382" spans="51:75" x14ac:dyDescent="0.3">
      <c r="AY7382" s="226" t="e">
        <f>VLOOKUP(C7382,#REF!, 2,FALSE)</f>
        <v>#REF!</v>
      </c>
      <c r="BM7382" s="177" t="s">
        <v>12595</v>
      </c>
      <c r="BN7382" s="177" t="s">
        <v>2979</v>
      </c>
      <c r="BO7382" s="177" t="s">
        <v>12596</v>
      </c>
      <c r="BU7382" s="177" t="s">
        <v>12595</v>
      </c>
      <c r="BV7382" s="177" t="s">
        <v>2979</v>
      </c>
      <c r="BW7382" s="177" t="s">
        <v>12596</v>
      </c>
    </row>
    <row r="7383" spans="51:75" x14ac:dyDescent="0.3">
      <c r="AY7383" s="226" t="e">
        <f>VLOOKUP(C7383,#REF!, 2,FALSE)</f>
        <v>#REF!</v>
      </c>
      <c r="BM7383" s="177" t="s">
        <v>2186</v>
      </c>
      <c r="BN7383" s="177" t="s">
        <v>3097</v>
      </c>
      <c r="BO7383" s="177" t="s">
        <v>3882</v>
      </c>
      <c r="BU7383" s="177" t="s">
        <v>2186</v>
      </c>
      <c r="BV7383" s="177" t="s">
        <v>3097</v>
      </c>
      <c r="BW7383" s="177" t="s">
        <v>3882</v>
      </c>
    </row>
    <row r="7384" spans="51:75" x14ac:dyDescent="0.3">
      <c r="AY7384" s="226" t="e">
        <f>VLOOKUP(C7384,#REF!, 2,FALSE)</f>
        <v>#REF!</v>
      </c>
      <c r="BM7384" s="177" t="s">
        <v>12597</v>
      </c>
      <c r="BN7384" s="177" t="s">
        <v>3002</v>
      </c>
      <c r="BO7384" s="177" t="s">
        <v>2983</v>
      </c>
      <c r="BU7384" s="177" t="s">
        <v>12597</v>
      </c>
      <c r="BV7384" s="177" t="s">
        <v>3002</v>
      </c>
      <c r="BW7384" s="177" t="s">
        <v>2983</v>
      </c>
    </row>
    <row r="7385" spans="51:75" x14ac:dyDescent="0.3">
      <c r="AY7385" s="226" t="e">
        <f>VLOOKUP(C7385,#REF!, 2,FALSE)</f>
        <v>#REF!</v>
      </c>
      <c r="BM7385" s="177" t="s">
        <v>12598</v>
      </c>
      <c r="BN7385" s="177" t="s">
        <v>3002</v>
      </c>
      <c r="BO7385" s="177" t="s">
        <v>2983</v>
      </c>
      <c r="BU7385" s="177" t="s">
        <v>12598</v>
      </c>
      <c r="BV7385" s="177" t="s">
        <v>3002</v>
      </c>
      <c r="BW7385" s="177" t="s">
        <v>2983</v>
      </c>
    </row>
    <row r="7386" spans="51:75" x14ac:dyDescent="0.3">
      <c r="AY7386" s="226" t="e">
        <f>VLOOKUP(C7386,#REF!, 2,FALSE)</f>
        <v>#REF!</v>
      </c>
      <c r="BM7386" s="177" t="s">
        <v>12599</v>
      </c>
      <c r="BN7386" s="177" t="s">
        <v>3005</v>
      </c>
      <c r="BO7386" s="177" t="s">
        <v>12600</v>
      </c>
      <c r="BU7386" s="177" t="s">
        <v>12599</v>
      </c>
      <c r="BV7386" s="177" t="s">
        <v>3005</v>
      </c>
      <c r="BW7386" s="177" t="s">
        <v>12600</v>
      </c>
    </row>
    <row r="7387" spans="51:75" x14ac:dyDescent="0.3">
      <c r="AY7387" s="226" t="e">
        <f>VLOOKUP(C7387,#REF!, 2,FALSE)</f>
        <v>#REF!</v>
      </c>
      <c r="BM7387" s="177" t="s">
        <v>12601</v>
      </c>
      <c r="BN7387" s="177" t="s">
        <v>3005</v>
      </c>
      <c r="BO7387" s="177" t="s">
        <v>12602</v>
      </c>
      <c r="BU7387" s="177" t="s">
        <v>12601</v>
      </c>
      <c r="BV7387" s="177" t="s">
        <v>3005</v>
      </c>
      <c r="BW7387" s="177" t="s">
        <v>12602</v>
      </c>
    </row>
    <row r="7388" spans="51:75" x14ac:dyDescent="0.3">
      <c r="AY7388" s="226" t="e">
        <f>VLOOKUP(C7388,#REF!, 2,FALSE)</f>
        <v>#REF!</v>
      </c>
      <c r="BM7388" s="177" t="s">
        <v>12603</v>
      </c>
      <c r="BN7388" s="177" t="s">
        <v>2979</v>
      </c>
      <c r="BO7388" s="177" t="s">
        <v>12604</v>
      </c>
      <c r="BU7388" s="177" t="s">
        <v>12603</v>
      </c>
      <c r="BV7388" s="177" t="s">
        <v>2979</v>
      </c>
      <c r="BW7388" s="177" t="s">
        <v>12604</v>
      </c>
    </row>
    <row r="7389" spans="51:75" x14ac:dyDescent="0.3">
      <c r="AY7389" s="226" t="e">
        <f>VLOOKUP(C7389,#REF!, 2,FALSE)</f>
        <v>#REF!</v>
      </c>
      <c r="BM7389" s="177" t="s">
        <v>12605</v>
      </c>
      <c r="BN7389" s="177" t="s">
        <v>2979</v>
      </c>
      <c r="BO7389" s="177" t="s">
        <v>2983</v>
      </c>
      <c r="BU7389" s="177" t="s">
        <v>12605</v>
      </c>
      <c r="BV7389" s="177" t="s">
        <v>2979</v>
      </c>
      <c r="BW7389" s="177" t="s">
        <v>2983</v>
      </c>
    </row>
    <row r="7390" spans="51:75" x14ac:dyDescent="0.3">
      <c r="AY7390" s="226" t="e">
        <f>VLOOKUP(C7390,#REF!, 2,FALSE)</f>
        <v>#REF!</v>
      </c>
      <c r="BM7390" s="177" t="s">
        <v>12606</v>
      </c>
      <c r="BN7390" s="177" t="s">
        <v>2979</v>
      </c>
      <c r="BO7390" s="177" t="s">
        <v>12607</v>
      </c>
      <c r="BU7390" s="177" t="s">
        <v>12606</v>
      </c>
      <c r="BV7390" s="177" t="s">
        <v>2979</v>
      </c>
      <c r="BW7390" s="177" t="s">
        <v>12607</v>
      </c>
    </row>
    <row r="7391" spans="51:75" x14ac:dyDescent="0.3">
      <c r="AY7391" s="226" t="e">
        <f>VLOOKUP(C7391,#REF!, 2,FALSE)</f>
        <v>#REF!</v>
      </c>
      <c r="BM7391" s="177" t="s">
        <v>12608</v>
      </c>
      <c r="BN7391" s="177" t="s">
        <v>3245</v>
      </c>
      <c r="BO7391" s="177" t="s">
        <v>10368</v>
      </c>
      <c r="BU7391" s="177" t="s">
        <v>12608</v>
      </c>
      <c r="BV7391" s="177" t="s">
        <v>3245</v>
      </c>
      <c r="BW7391" s="177" t="s">
        <v>10368</v>
      </c>
    </row>
    <row r="7392" spans="51:75" x14ac:dyDescent="0.3">
      <c r="AY7392" s="226" t="e">
        <f>VLOOKUP(C7392,#REF!, 2,FALSE)</f>
        <v>#REF!</v>
      </c>
      <c r="BM7392" s="177" t="s">
        <v>12609</v>
      </c>
      <c r="BN7392" s="177" t="s">
        <v>613</v>
      </c>
      <c r="BO7392" s="177" t="s">
        <v>2983</v>
      </c>
      <c r="BU7392" s="177" t="s">
        <v>12609</v>
      </c>
      <c r="BV7392" s="177" t="s">
        <v>613</v>
      </c>
      <c r="BW7392" s="177" t="s">
        <v>2983</v>
      </c>
    </row>
    <row r="7393" spans="51:75" x14ac:dyDescent="0.3">
      <c r="AY7393" s="226" t="e">
        <f>VLOOKUP(C7393,#REF!, 2,FALSE)</f>
        <v>#REF!</v>
      </c>
      <c r="BM7393" s="177" t="s">
        <v>12610</v>
      </c>
      <c r="BN7393" s="177" t="s">
        <v>3087</v>
      </c>
      <c r="BO7393" s="177" t="s">
        <v>2646</v>
      </c>
      <c r="BU7393" s="177" t="s">
        <v>12610</v>
      </c>
      <c r="BV7393" s="177" t="s">
        <v>3087</v>
      </c>
      <c r="BW7393" s="177" t="s">
        <v>2646</v>
      </c>
    </row>
    <row r="7394" spans="51:75" x14ac:dyDescent="0.3">
      <c r="AY7394" s="226" t="e">
        <f>VLOOKUP(C7394,#REF!, 2,FALSE)</f>
        <v>#REF!</v>
      </c>
      <c r="BM7394" s="177" t="s">
        <v>12611</v>
      </c>
      <c r="BN7394" s="177" t="s">
        <v>1496</v>
      </c>
      <c r="BO7394" s="177" t="s">
        <v>2983</v>
      </c>
      <c r="BU7394" s="177" t="s">
        <v>12611</v>
      </c>
      <c r="BV7394" s="177" t="s">
        <v>1496</v>
      </c>
      <c r="BW7394" s="177" t="s">
        <v>2983</v>
      </c>
    </row>
    <row r="7395" spans="51:75" x14ac:dyDescent="0.3">
      <c r="AY7395" s="226" t="e">
        <f>VLOOKUP(C7395,#REF!, 2,FALSE)</f>
        <v>#REF!</v>
      </c>
      <c r="BM7395" s="177" t="s">
        <v>12612</v>
      </c>
      <c r="BN7395" s="177" t="s">
        <v>1733</v>
      </c>
      <c r="BO7395" s="177" t="s">
        <v>2983</v>
      </c>
      <c r="BU7395" s="177" t="s">
        <v>12612</v>
      </c>
      <c r="BV7395" s="177" t="s">
        <v>1733</v>
      </c>
      <c r="BW7395" s="177" t="s">
        <v>2983</v>
      </c>
    </row>
    <row r="7396" spans="51:75" x14ac:dyDescent="0.3">
      <c r="AY7396" s="226" t="e">
        <f>VLOOKUP(C7396,#REF!, 2,FALSE)</f>
        <v>#REF!</v>
      </c>
      <c r="BM7396" s="177" t="s">
        <v>12613</v>
      </c>
      <c r="BN7396" s="177" t="s">
        <v>1782</v>
      </c>
      <c r="BO7396" s="177" t="s">
        <v>2983</v>
      </c>
      <c r="BU7396" s="177" t="s">
        <v>12613</v>
      </c>
      <c r="BV7396" s="177" t="s">
        <v>1782</v>
      </c>
      <c r="BW7396" s="177" t="s">
        <v>2983</v>
      </c>
    </row>
    <row r="7397" spans="51:75" x14ac:dyDescent="0.3">
      <c r="AY7397" s="226" t="e">
        <f>VLOOKUP(C7397,#REF!, 2,FALSE)</f>
        <v>#REF!</v>
      </c>
      <c r="BM7397" s="177" t="s">
        <v>12614</v>
      </c>
      <c r="BN7397" s="177" t="s">
        <v>616</v>
      </c>
      <c r="BO7397" s="177" t="s">
        <v>811</v>
      </c>
      <c r="BU7397" s="177" t="s">
        <v>12614</v>
      </c>
      <c r="BV7397" s="177" t="s">
        <v>616</v>
      </c>
      <c r="BW7397" s="177" t="s">
        <v>811</v>
      </c>
    </row>
    <row r="7398" spans="51:75" x14ac:dyDescent="0.3">
      <c r="AY7398" s="226" t="e">
        <f>VLOOKUP(C7398,#REF!, 2,FALSE)</f>
        <v>#REF!</v>
      </c>
      <c r="BM7398" s="177" t="s">
        <v>2187</v>
      </c>
      <c r="BN7398" s="177" t="s">
        <v>926</v>
      </c>
      <c r="BO7398" s="177" t="s">
        <v>2983</v>
      </c>
      <c r="BU7398" s="177" t="s">
        <v>2187</v>
      </c>
      <c r="BV7398" s="177" t="s">
        <v>926</v>
      </c>
      <c r="BW7398" s="177" t="s">
        <v>2983</v>
      </c>
    </row>
    <row r="7399" spans="51:75" x14ac:dyDescent="0.3">
      <c r="AY7399" s="226" t="e">
        <f>VLOOKUP(C7399,#REF!, 2,FALSE)</f>
        <v>#REF!</v>
      </c>
      <c r="BM7399" s="177" t="s">
        <v>12616</v>
      </c>
      <c r="BN7399" s="177" t="s">
        <v>787</v>
      </c>
      <c r="BO7399" s="177" t="s">
        <v>12617</v>
      </c>
      <c r="BU7399" s="177" t="s">
        <v>12616</v>
      </c>
      <c r="BV7399" s="177" t="s">
        <v>787</v>
      </c>
      <c r="BW7399" s="177" t="s">
        <v>12617</v>
      </c>
    </row>
    <row r="7400" spans="51:75" x14ac:dyDescent="0.3">
      <c r="AY7400" s="226" t="e">
        <f>VLOOKUP(C7400,#REF!, 2,FALSE)</f>
        <v>#REF!</v>
      </c>
      <c r="BM7400" s="177" t="s">
        <v>12618</v>
      </c>
      <c r="BN7400" s="177" t="s">
        <v>1421</v>
      </c>
      <c r="BO7400" s="177" t="s">
        <v>2983</v>
      </c>
      <c r="BU7400" s="177" t="s">
        <v>12618</v>
      </c>
      <c r="BV7400" s="177" t="s">
        <v>1421</v>
      </c>
      <c r="BW7400" s="177" t="s">
        <v>2983</v>
      </c>
    </row>
    <row r="7401" spans="51:75" x14ac:dyDescent="0.3">
      <c r="AY7401" s="226" t="e">
        <f>VLOOKUP(C7401,#REF!, 2,FALSE)</f>
        <v>#REF!</v>
      </c>
      <c r="BM7401" s="177" t="s">
        <v>12619</v>
      </c>
      <c r="BN7401" s="177" t="s">
        <v>1421</v>
      </c>
      <c r="BO7401" s="177" t="s">
        <v>2983</v>
      </c>
      <c r="BU7401" s="177" t="s">
        <v>12619</v>
      </c>
      <c r="BV7401" s="177" t="s">
        <v>1421</v>
      </c>
      <c r="BW7401" s="177" t="s">
        <v>2983</v>
      </c>
    </row>
    <row r="7402" spans="51:75" x14ac:dyDescent="0.3">
      <c r="AY7402" s="226" t="e">
        <f>VLOOKUP(C7402,#REF!, 2,FALSE)</f>
        <v>#REF!</v>
      </c>
      <c r="BM7402" s="177" t="s">
        <v>353</v>
      </c>
      <c r="BN7402" s="177" t="s">
        <v>912</v>
      </c>
      <c r="BO7402" s="177" t="s">
        <v>2983</v>
      </c>
      <c r="BU7402" s="177" t="s">
        <v>353</v>
      </c>
      <c r="BV7402" s="177" t="s">
        <v>912</v>
      </c>
      <c r="BW7402" s="177" t="s">
        <v>2983</v>
      </c>
    </row>
    <row r="7403" spans="51:75" x14ac:dyDescent="0.3">
      <c r="AY7403" s="226" t="e">
        <f>VLOOKUP(C7403,#REF!, 2,FALSE)</f>
        <v>#REF!</v>
      </c>
      <c r="BM7403" s="177" t="s">
        <v>12621</v>
      </c>
      <c r="BN7403" s="177" t="s">
        <v>1691</v>
      </c>
      <c r="BO7403" s="177" t="s">
        <v>2983</v>
      </c>
      <c r="BU7403" s="177" t="s">
        <v>12621</v>
      </c>
      <c r="BV7403" s="177" t="s">
        <v>1691</v>
      </c>
      <c r="BW7403" s="177" t="s">
        <v>2983</v>
      </c>
    </row>
    <row r="7404" spans="51:75" x14ac:dyDescent="0.3">
      <c r="AY7404" s="226" t="e">
        <f>VLOOKUP(C7404,#REF!, 2,FALSE)</f>
        <v>#REF!</v>
      </c>
      <c r="BM7404" s="177" t="s">
        <v>12622</v>
      </c>
      <c r="BN7404" s="177" t="s">
        <v>616</v>
      </c>
      <c r="BO7404" s="177" t="s">
        <v>2983</v>
      </c>
      <c r="BU7404" s="177" t="s">
        <v>12622</v>
      </c>
      <c r="BV7404" s="177" t="s">
        <v>616</v>
      </c>
      <c r="BW7404" s="177" t="s">
        <v>2983</v>
      </c>
    </row>
    <row r="7405" spans="51:75" x14ac:dyDescent="0.3">
      <c r="AY7405" s="226" t="e">
        <f>VLOOKUP(C7405,#REF!, 2,FALSE)</f>
        <v>#REF!</v>
      </c>
      <c r="BM7405" s="177" t="s">
        <v>12623</v>
      </c>
      <c r="BN7405" s="177" t="s">
        <v>3245</v>
      </c>
      <c r="BO7405" s="177" t="s">
        <v>4634</v>
      </c>
      <c r="BU7405" s="177" t="s">
        <v>12623</v>
      </c>
      <c r="BV7405" s="177" t="s">
        <v>3245</v>
      </c>
      <c r="BW7405" s="177" t="s">
        <v>4634</v>
      </c>
    </row>
    <row r="7406" spans="51:75" x14ac:dyDescent="0.3">
      <c r="AY7406" s="226" t="e">
        <f>VLOOKUP(C7406,#REF!, 2,FALSE)</f>
        <v>#REF!</v>
      </c>
      <c r="BM7406" s="177" t="s">
        <v>12624</v>
      </c>
      <c r="BN7406" s="177" t="s">
        <v>912</v>
      </c>
      <c r="BO7406" s="177" t="s">
        <v>12625</v>
      </c>
      <c r="BU7406" s="177" t="s">
        <v>12624</v>
      </c>
      <c r="BV7406" s="177" t="s">
        <v>912</v>
      </c>
      <c r="BW7406" s="177" t="s">
        <v>12625</v>
      </c>
    </row>
    <row r="7407" spans="51:75" x14ac:dyDescent="0.3">
      <c r="AY7407" s="226" t="e">
        <f>VLOOKUP(C7407,#REF!, 2,FALSE)</f>
        <v>#REF!</v>
      </c>
      <c r="BM7407" s="177" t="s">
        <v>340</v>
      </c>
      <c r="BN7407" s="177" t="s">
        <v>1421</v>
      </c>
      <c r="BO7407" s="177" t="s">
        <v>2983</v>
      </c>
      <c r="BU7407" s="177" t="s">
        <v>340</v>
      </c>
      <c r="BV7407" s="177" t="s">
        <v>1421</v>
      </c>
      <c r="BW7407" s="177" t="s">
        <v>2983</v>
      </c>
    </row>
    <row r="7408" spans="51:75" x14ac:dyDescent="0.3">
      <c r="AY7408" s="226" t="e">
        <f>VLOOKUP(C7408,#REF!, 2,FALSE)</f>
        <v>#REF!</v>
      </c>
      <c r="BM7408" s="177" t="s">
        <v>339</v>
      </c>
      <c r="BN7408" s="177" t="s">
        <v>1445</v>
      </c>
      <c r="BO7408" s="177" t="s">
        <v>2983</v>
      </c>
      <c r="BU7408" s="177" t="s">
        <v>339</v>
      </c>
      <c r="BV7408" s="177" t="s">
        <v>1445</v>
      </c>
      <c r="BW7408" s="177" t="s">
        <v>2983</v>
      </c>
    </row>
    <row r="7409" spans="51:75" x14ac:dyDescent="0.3">
      <c r="AY7409" s="226" t="e">
        <f>VLOOKUP(C7409,#REF!, 2,FALSE)</f>
        <v>#REF!</v>
      </c>
      <c r="BM7409" s="177" t="s">
        <v>12626</v>
      </c>
      <c r="BN7409" s="177" t="s">
        <v>631</v>
      </c>
      <c r="BO7409" s="177" t="s">
        <v>2983</v>
      </c>
      <c r="BU7409" s="177" t="s">
        <v>12626</v>
      </c>
      <c r="BV7409" s="177" t="s">
        <v>631</v>
      </c>
      <c r="BW7409" s="177" t="s">
        <v>2983</v>
      </c>
    </row>
    <row r="7410" spans="51:75" x14ac:dyDescent="0.3">
      <c r="AY7410" s="226" t="e">
        <f>VLOOKUP(C7410,#REF!, 2,FALSE)</f>
        <v>#REF!</v>
      </c>
      <c r="BM7410" s="177" t="s">
        <v>12627</v>
      </c>
      <c r="BN7410" s="177" t="s">
        <v>631</v>
      </c>
      <c r="BO7410" s="177" t="s">
        <v>2983</v>
      </c>
      <c r="BU7410" s="177" t="s">
        <v>12627</v>
      </c>
      <c r="BV7410" s="177" t="s">
        <v>631</v>
      </c>
      <c r="BW7410" s="177" t="s">
        <v>2983</v>
      </c>
    </row>
    <row r="7411" spans="51:75" x14ac:dyDescent="0.3">
      <c r="AY7411" s="226" t="e">
        <f>VLOOKUP(C7411,#REF!, 2,FALSE)</f>
        <v>#REF!</v>
      </c>
      <c r="BM7411" s="177" t="s">
        <v>12629</v>
      </c>
      <c r="BN7411" s="177" t="s">
        <v>636</v>
      </c>
      <c r="BO7411" s="177" t="s">
        <v>2983</v>
      </c>
      <c r="BU7411" s="177" t="s">
        <v>12629</v>
      </c>
      <c r="BV7411" s="177" t="s">
        <v>636</v>
      </c>
      <c r="BW7411" s="177" t="s">
        <v>2983</v>
      </c>
    </row>
    <row r="7412" spans="51:75" x14ac:dyDescent="0.3">
      <c r="AY7412" s="226" t="e">
        <f>VLOOKUP(C7412,#REF!, 2,FALSE)</f>
        <v>#REF!</v>
      </c>
      <c r="BM7412" s="177" t="s">
        <v>12630</v>
      </c>
      <c r="BN7412" s="177" t="s">
        <v>3083</v>
      </c>
      <c r="BO7412" s="177" t="s">
        <v>1259</v>
      </c>
      <c r="BU7412" s="177" t="s">
        <v>12630</v>
      </c>
      <c r="BV7412" s="177" t="s">
        <v>3083</v>
      </c>
      <c r="BW7412" s="177" t="s">
        <v>1259</v>
      </c>
    </row>
    <row r="7413" spans="51:75" x14ac:dyDescent="0.3">
      <c r="AY7413" s="226" t="e">
        <f>VLOOKUP(C7413,#REF!, 2,FALSE)</f>
        <v>#REF!</v>
      </c>
      <c r="BM7413" s="177" t="s">
        <v>12631</v>
      </c>
      <c r="BN7413" s="177" t="s">
        <v>1013</v>
      </c>
      <c r="BO7413" s="177" t="s">
        <v>12632</v>
      </c>
      <c r="BU7413" s="177" t="s">
        <v>12631</v>
      </c>
      <c r="BV7413" s="177" t="s">
        <v>1013</v>
      </c>
      <c r="BW7413" s="177" t="s">
        <v>12632</v>
      </c>
    </row>
    <row r="7414" spans="51:75" x14ac:dyDescent="0.3">
      <c r="AY7414" s="226" t="e">
        <f>VLOOKUP(C7414,#REF!, 2,FALSE)</f>
        <v>#REF!</v>
      </c>
      <c r="BM7414" s="177" t="s">
        <v>12633</v>
      </c>
      <c r="BN7414" s="177" t="s">
        <v>3087</v>
      </c>
      <c r="BO7414" s="177" t="s">
        <v>2765</v>
      </c>
      <c r="BU7414" s="177" t="s">
        <v>12633</v>
      </c>
      <c r="BV7414" s="177" t="s">
        <v>3087</v>
      </c>
      <c r="BW7414" s="177" t="s">
        <v>2765</v>
      </c>
    </row>
    <row r="7415" spans="51:75" x14ac:dyDescent="0.3">
      <c r="AY7415" s="226" t="e">
        <f>VLOOKUP(C7415,#REF!, 2,FALSE)</f>
        <v>#REF!</v>
      </c>
      <c r="BM7415" s="177" t="s">
        <v>12634</v>
      </c>
      <c r="BN7415" s="177" t="s">
        <v>841</v>
      </c>
      <c r="BO7415" s="177" t="s">
        <v>2983</v>
      </c>
      <c r="BU7415" s="177" t="s">
        <v>12634</v>
      </c>
      <c r="BV7415" s="177" t="s">
        <v>841</v>
      </c>
      <c r="BW7415" s="177" t="s">
        <v>2983</v>
      </c>
    </row>
    <row r="7416" spans="51:75" x14ac:dyDescent="0.3">
      <c r="AY7416" s="226" t="e">
        <f>VLOOKUP(C7416,#REF!, 2,FALSE)</f>
        <v>#REF!</v>
      </c>
      <c r="BM7416" s="177" t="s">
        <v>12635</v>
      </c>
      <c r="BN7416" s="177" t="s">
        <v>778</v>
      </c>
      <c r="BO7416" s="177" t="s">
        <v>856</v>
      </c>
      <c r="BU7416" s="177" t="s">
        <v>12635</v>
      </c>
      <c r="BV7416" s="177" t="s">
        <v>778</v>
      </c>
      <c r="BW7416" s="177" t="s">
        <v>856</v>
      </c>
    </row>
    <row r="7417" spans="51:75" x14ac:dyDescent="0.3">
      <c r="AY7417" s="226" t="e">
        <f>VLOOKUP(C7417,#REF!, 2,FALSE)</f>
        <v>#REF!</v>
      </c>
      <c r="BM7417" s="177" t="s">
        <v>12636</v>
      </c>
      <c r="BN7417" s="177" t="s">
        <v>1342</v>
      </c>
      <c r="BO7417" s="177" t="s">
        <v>12637</v>
      </c>
      <c r="BU7417" s="177" t="s">
        <v>12636</v>
      </c>
      <c r="BV7417" s="177" t="s">
        <v>1342</v>
      </c>
      <c r="BW7417" s="177" t="s">
        <v>12637</v>
      </c>
    </row>
    <row r="7418" spans="51:75" x14ac:dyDescent="0.3">
      <c r="AY7418" s="226" t="e">
        <f>VLOOKUP(C7418,#REF!, 2,FALSE)</f>
        <v>#REF!</v>
      </c>
      <c r="BM7418" s="177" t="s">
        <v>12638</v>
      </c>
      <c r="BN7418" s="177" t="s">
        <v>780</v>
      </c>
      <c r="BO7418" s="177" t="s">
        <v>2983</v>
      </c>
      <c r="BU7418" s="177" t="s">
        <v>12638</v>
      </c>
      <c r="BV7418" s="177" t="s">
        <v>780</v>
      </c>
      <c r="BW7418" s="177" t="s">
        <v>2983</v>
      </c>
    </row>
    <row r="7419" spans="51:75" x14ac:dyDescent="0.3">
      <c r="AY7419" s="226" t="e">
        <f>VLOOKUP(C7419,#REF!, 2,FALSE)</f>
        <v>#REF!</v>
      </c>
      <c r="BM7419" s="177" t="s">
        <v>12639</v>
      </c>
      <c r="BN7419" s="177" t="s">
        <v>2979</v>
      </c>
      <c r="BO7419" s="177" t="s">
        <v>2983</v>
      </c>
      <c r="BU7419" s="177" t="s">
        <v>12639</v>
      </c>
      <c r="BV7419" s="177" t="s">
        <v>2979</v>
      </c>
      <c r="BW7419" s="177" t="s">
        <v>2983</v>
      </c>
    </row>
    <row r="7420" spans="51:75" x14ac:dyDescent="0.3">
      <c r="AY7420" s="226" t="e">
        <f>VLOOKUP(C7420,#REF!, 2,FALSE)</f>
        <v>#REF!</v>
      </c>
      <c r="BM7420" s="177" t="s">
        <v>12640</v>
      </c>
      <c r="BN7420" s="177" t="s">
        <v>3002</v>
      </c>
      <c r="BO7420" s="177" t="s">
        <v>2983</v>
      </c>
      <c r="BU7420" s="177" t="s">
        <v>12640</v>
      </c>
      <c r="BV7420" s="177" t="s">
        <v>3002</v>
      </c>
      <c r="BW7420" s="177" t="s">
        <v>2983</v>
      </c>
    </row>
    <row r="7421" spans="51:75" x14ac:dyDescent="0.3">
      <c r="AY7421" s="226" t="e">
        <f>VLOOKUP(C7421,#REF!, 2,FALSE)</f>
        <v>#REF!</v>
      </c>
      <c r="BM7421" s="177" t="s">
        <v>12641</v>
      </c>
      <c r="BN7421" s="177" t="s">
        <v>631</v>
      </c>
      <c r="BO7421" s="177" t="s">
        <v>2092</v>
      </c>
      <c r="BU7421" s="177" t="s">
        <v>12641</v>
      </c>
      <c r="BV7421" s="177" t="s">
        <v>631</v>
      </c>
      <c r="BW7421" s="177" t="s">
        <v>2092</v>
      </c>
    </row>
    <row r="7422" spans="51:75" x14ac:dyDescent="0.3">
      <c r="AY7422" s="226" t="e">
        <f>VLOOKUP(C7422,#REF!, 2,FALSE)</f>
        <v>#REF!</v>
      </c>
      <c r="BM7422" s="177" t="s">
        <v>2197</v>
      </c>
      <c r="BN7422" s="177" t="s">
        <v>2983</v>
      </c>
      <c r="BO7422" s="177" t="s">
        <v>5786</v>
      </c>
      <c r="BU7422" s="177" t="s">
        <v>2197</v>
      </c>
      <c r="BV7422" s="177" t="s">
        <v>2983</v>
      </c>
      <c r="BW7422" s="177" t="s">
        <v>5786</v>
      </c>
    </row>
    <row r="7423" spans="51:75" x14ac:dyDescent="0.3">
      <c r="AY7423" s="226" t="e">
        <f>VLOOKUP(C7423,#REF!, 2,FALSE)</f>
        <v>#REF!</v>
      </c>
      <c r="BM7423" s="177" t="s">
        <v>12642</v>
      </c>
      <c r="BN7423" s="177" t="s">
        <v>780</v>
      </c>
      <c r="BO7423" s="177" t="s">
        <v>2375</v>
      </c>
      <c r="BU7423" s="177" t="s">
        <v>12642</v>
      </c>
      <c r="BV7423" s="177" t="s">
        <v>780</v>
      </c>
      <c r="BW7423" s="177" t="s">
        <v>2375</v>
      </c>
    </row>
    <row r="7424" spans="51:75" x14ac:dyDescent="0.3">
      <c r="AY7424" s="226" t="e">
        <f>VLOOKUP(C7424,#REF!, 2,FALSE)</f>
        <v>#REF!</v>
      </c>
      <c r="BM7424" s="177" t="s">
        <v>12643</v>
      </c>
      <c r="BN7424" s="177" t="s">
        <v>810</v>
      </c>
      <c r="BO7424" s="177" t="s">
        <v>2983</v>
      </c>
      <c r="BU7424" s="177" t="s">
        <v>12643</v>
      </c>
      <c r="BV7424" s="177" t="s">
        <v>810</v>
      </c>
      <c r="BW7424" s="177" t="s">
        <v>2983</v>
      </c>
    </row>
    <row r="7425" spans="51:75" x14ac:dyDescent="0.3">
      <c r="AY7425" s="226" t="e">
        <f>VLOOKUP(C7425,#REF!, 2,FALSE)</f>
        <v>#REF!</v>
      </c>
      <c r="BM7425" s="177" t="s">
        <v>12644</v>
      </c>
      <c r="BN7425" s="177" t="s">
        <v>3005</v>
      </c>
      <c r="BO7425" s="177" t="s">
        <v>2983</v>
      </c>
      <c r="BU7425" s="177" t="s">
        <v>12644</v>
      </c>
      <c r="BV7425" s="177" t="s">
        <v>3005</v>
      </c>
      <c r="BW7425" s="177" t="s">
        <v>2983</v>
      </c>
    </row>
    <row r="7426" spans="51:75" x14ac:dyDescent="0.3">
      <c r="AY7426" s="226" t="e">
        <f>VLOOKUP(C7426,#REF!, 2,FALSE)</f>
        <v>#REF!</v>
      </c>
      <c r="BM7426" s="177" t="s">
        <v>12645</v>
      </c>
      <c r="BN7426" s="177" t="s">
        <v>3005</v>
      </c>
      <c r="BO7426" s="177" t="s">
        <v>5271</v>
      </c>
      <c r="BU7426" s="177" t="s">
        <v>12645</v>
      </c>
      <c r="BV7426" s="177" t="s">
        <v>3005</v>
      </c>
      <c r="BW7426" s="177" t="s">
        <v>5271</v>
      </c>
    </row>
    <row r="7427" spans="51:75" x14ac:dyDescent="0.3">
      <c r="AY7427" s="226" t="e">
        <f>VLOOKUP(C7427,#REF!, 2,FALSE)</f>
        <v>#REF!</v>
      </c>
      <c r="BM7427" s="177" t="s">
        <v>2198</v>
      </c>
      <c r="BN7427" s="177" t="s">
        <v>3199</v>
      </c>
      <c r="BO7427" s="177" t="s">
        <v>2983</v>
      </c>
      <c r="BU7427" s="177" t="s">
        <v>2198</v>
      </c>
      <c r="BV7427" s="177" t="s">
        <v>3199</v>
      </c>
      <c r="BW7427" s="177" t="s">
        <v>2983</v>
      </c>
    </row>
    <row r="7428" spans="51:75" x14ac:dyDescent="0.3">
      <c r="AY7428" s="226" t="e">
        <f>VLOOKUP(C7428,#REF!, 2,FALSE)</f>
        <v>#REF!</v>
      </c>
      <c r="BM7428" s="177" t="s">
        <v>12646</v>
      </c>
      <c r="BN7428" s="177" t="s">
        <v>771</v>
      </c>
      <c r="BO7428" s="177" t="s">
        <v>2983</v>
      </c>
      <c r="BU7428" s="177" t="s">
        <v>12646</v>
      </c>
      <c r="BV7428" s="177" t="s">
        <v>771</v>
      </c>
      <c r="BW7428" s="177" t="s">
        <v>2983</v>
      </c>
    </row>
    <row r="7429" spans="51:75" x14ac:dyDescent="0.3">
      <c r="AY7429" s="226" t="e">
        <f>VLOOKUP(C7429,#REF!, 2,FALSE)</f>
        <v>#REF!</v>
      </c>
      <c r="BM7429" s="177" t="s">
        <v>2199</v>
      </c>
      <c r="BN7429" s="177" t="s">
        <v>3005</v>
      </c>
      <c r="BO7429" s="177" t="s">
        <v>2983</v>
      </c>
      <c r="BU7429" s="177" t="s">
        <v>2199</v>
      </c>
      <c r="BV7429" s="177" t="s">
        <v>3005</v>
      </c>
      <c r="BW7429" s="177" t="s">
        <v>2983</v>
      </c>
    </row>
    <row r="7430" spans="51:75" x14ac:dyDescent="0.3">
      <c r="AY7430" s="226" t="e">
        <f>VLOOKUP(C7430,#REF!, 2,FALSE)</f>
        <v>#REF!</v>
      </c>
      <c r="BM7430" s="177" t="s">
        <v>12647</v>
      </c>
      <c r="BN7430" s="177" t="s">
        <v>3005</v>
      </c>
      <c r="BO7430" s="177" t="s">
        <v>2983</v>
      </c>
      <c r="BU7430" s="177" t="s">
        <v>12647</v>
      </c>
      <c r="BV7430" s="177" t="s">
        <v>3005</v>
      </c>
      <c r="BW7430" s="177" t="s">
        <v>2983</v>
      </c>
    </row>
    <row r="7431" spans="51:75" x14ac:dyDescent="0.3">
      <c r="AY7431" s="226" t="e">
        <f>VLOOKUP(C7431,#REF!, 2,FALSE)</f>
        <v>#REF!</v>
      </c>
      <c r="BM7431" s="177" t="s">
        <v>12648</v>
      </c>
      <c r="BN7431" s="177" t="s">
        <v>3005</v>
      </c>
      <c r="BO7431" s="177" t="s">
        <v>2983</v>
      </c>
      <c r="BU7431" s="177" t="s">
        <v>12648</v>
      </c>
      <c r="BV7431" s="177" t="s">
        <v>3005</v>
      </c>
      <c r="BW7431" s="177" t="s">
        <v>2983</v>
      </c>
    </row>
    <row r="7432" spans="51:75" x14ac:dyDescent="0.3">
      <c r="AY7432" s="226" t="e">
        <f>VLOOKUP(C7432,#REF!, 2,FALSE)</f>
        <v>#REF!</v>
      </c>
      <c r="BM7432" s="177" t="s">
        <v>12649</v>
      </c>
      <c r="BN7432" s="177" t="s">
        <v>1269</v>
      </c>
      <c r="BO7432" s="177" t="s">
        <v>2983</v>
      </c>
      <c r="BU7432" s="177" t="s">
        <v>12649</v>
      </c>
      <c r="BV7432" s="177" t="s">
        <v>1269</v>
      </c>
      <c r="BW7432" s="177" t="s">
        <v>2983</v>
      </c>
    </row>
    <row r="7433" spans="51:75" x14ac:dyDescent="0.3">
      <c r="AY7433" s="226" t="e">
        <f>VLOOKUP(C7433,#REF!, 2,FALSE)</f>
        <v>#REF!</v>
      </c>
      <c r="BM7433" s="177" t="s">
        <v>12650</v>
      </c>
      <c r="BN7433" s="177" t="s">
        <v>2222</v>
      </c>
      <c r="BO7433" s="177" t="s">
        <v>2983</v>
      </c>
      <c r="BU7433" s="177" t="s">
        <v>12650</v>
      </c>
      <c r="BV7433" s="177" t="s">
        <v>2222</v>
      </c>
      <c r="BW7433" s="177" t="s">
        <v>2983</v>
      </c>
    </row>
    <row r="7434" spans="51:75" x14ac:dyDescent="0.3">
      <c r="AY7434" s="226" t="e">
        <f>VLOOKUP(C7434,#REF!, 2,FALSE)</f>
        <v>#REF!</v>
      </c>
      <c r="BM7434" s="177" t="s">
        <v>12651</v>
      </c>
      <c r="BN7434" s="177" t="s">
        <v>636</v>
      </c>
      <c r="BO7434" s="177" t="s">
        <v>2983</v>
      </c>
      <c r="BU7434" s="177" t="s">
        <v>12651</v>
      </c>
      <c r="BV7434" s="177" t="s">
        <v>636</v>
      </c>
      <c r="BW7434" s="177" t="s">
        <v>2983</v>
      </c>
    </row>
    <row r="7435" spans="51:75" x14ac:dyDescent="0.3">
      <c r="AY7435" s="226" t="e">
        <f>VLOOKUP(C7435,#REF!, 2,FALSE)</f>
        <v>#REF!</v>
      </c>
      <c r="BM7435" s="177" t="s">
        <v>12652</v>
      </c>
      <c r="BN7435" s="177" t="s">
        <v>613</v>
      </c>
      <c r="BO7435" s="177" t="s">
        <v>3225</v>
      </c>
      <c r="BU7435" s="177" t="s">
        <v>12652</v>
      </c>
      <c r="BV7435" s="177" t="s">
        <v>613</v>
      </c>
      <c r="BW7435" s="177" t="s">
        <v>3225</v>
      </c>
    </row>
    <row r="7436" spans="51:75" x14ac:dyDescent="0.3">
      <c r="AY7436" s="226" t="e">
        <f>VLOOKUP(C7436,#REF!, 2,FALSE)</f>
        <v>#REF!</v>
      </c>
      <c r="BM7436" s="177" t="s">
        <v>2200</v>
      </c>
      <c r="BN7436" s="177" t="s">
        <v>1400</v>
      </c>
      <c r="BO7436" s="177" t="s">
        <v>2983</v>
      </c>
      <c r="BU7436" s="177" t="s">
        <v>2200</v>
      </c>
      <c r="BV7436" s="177" t="s">
        <v>1400</v>
      </c>
      <c r="BW7436" s="177" t="s">
        <v>2983</v>
      </c>
    </row>
    <row r="7437" spans="51:75" x14ac:dyDescent="0.3">
      <c r="AY7437" s="226" t="e">
        <f>VLOOKUP(C7437,#REF!, 2,FALSE)</f>
        <v>#REF!</v>
      </c>
      <c r="BM7437" s="177" t="s">
        <v>12653</v>
      </c>
      <c r="BN7437" s="177" t="s">
        <v>923</v>
      </c>
      <c r="BO7437" s="177" t="s">
        <v>1749</v>
      </c>
      <c r="BU7437" s="177" t="s">
        <v>12653</v>
      </c>
      <c r="BV7437" s="177" t="s">
        <v>923</v>
      </c>
      <c r="BW7437" s="177" t="s">
        <v>1749</v>
      </c>
    </row>
    <row r="7438" spans="51:75" x14ac:dyDescent="0.3">
      <c r="AY7438" s="226" t="e">
        <f>VLOOKUP(C7438,#REF!, 2,FALSE)</f>
        <v>#REF!</v>
      </c>
      <c r="BM7438" s="177" t="s">
        <v>12654</v>
      </c>
      <c r="BN7438" s="177" t="s">
        <v>661</v>
      </c>
      <c r="BO7438" s="177" t="s">
        <v>1749</v>
      </c>
      <c r="BU7438" s="177" t="s">
        <v>12654</v>
      </c>
      <c r="BV7438" s="177" t="s">
        <v>661</v>
      </c>
      <c r="BW7438" s="177" t="s">
        <v>1749</v>
      </c>
    </row>
    <row r="7439" spans="51:75" x14ac:dyDescent="0.3">
      <c r="AY7439" s="226" t="e">
        <f>VLOOKUP(C7439,#REF!, 2,FALSE)</f>
        <v>#REF!</v>
      </c>
      <c r="BM7439" s="177" t="s">
        <v>12655</v>
      </c>
      <c r="BN7439" s="177" t="s">
        <v>923</v>
      </c>
      <c r="BO7439" s="177" t="s">
        <v>2983</v>
      </c>
      <c r="BU7439" s="177" t="s">
        <v>12655</v>
      </c>
      <c r="BV7439" s="177" t="s">
        <v>923</v>
      </c>
      <c r="BW7439" s="177" t="s">
        <v>2983</v>
      </c>
    </row>
    <row r="7440" spans="51:75" x14ac:dyDescent="0.3">
      <c r="AY7440" s="226" t="e">
        <f>VLOOKUP(C7440,#REF!, 2,FALSE)</f>
        <v>#REF!</v>
      </c>
      <c r="BM7440" s="177" t="s">
        <v>12656</v>
      </c>
      <c r="BN7440" s="177" t="s">
        <v>637</v>
      </c>
      <c r="BO7440" s="177" t="s">
        <v>2983</v>
      </c>
      <c r="BU7440" s="177" t="s">
        <v>12656</v>
      </c>
      <c r="BV7440" s="177" t="s">
        <v>637</v>
      </c>
      <c r="BW7440" s="177" t="s">
        <v>2983</v>
      </c>
    </row>
    <row r="7441" spans="51:75" x14ac:dyDescent="0.3">
      <c r="AY7441" s="226" t="e">
        <f>VLOOKUP(C7441,#REF!, 2,FALSE)</f>
        <v>#REF!</v>
      </c>
      <c r="BM7441" s="177" t="s">
        <v>12657</v>
      </c>
      <c r="BN7441" s="177" t="s">
        <v>731</v>
      </c>
      <c r="BO7441" s="177" t="s">
        <v>2983</v>
      </c>
      <c r="BU7441" s="177" t="s">
        <v>12657</v>
      </c>
      <c r="BV7441" s="177" t="s">
        <v>731</v>
      </c>
      <c r="BW7441" s="177" t="s">
        <v>2983</v>
      </c>
    </row>
    <row r="7442" spans="51:75" x14ac:dyDescent="0.3">
      <c r="AY7442" s="226" t="e">
        <f>VLOOKUP(C7442,#REF!, 2,FALSE)</f>
        <v>#REF!</v>
      </c>
      <c r="BM7442" s="177" t="s">
        <v>12658</v>
      </c>
      <c r="BN7442" s="177" t="s">
        <v>849</v>
      </c>
      <c r="BO7442" s="177" t="s">
        <v>2983</v>
      </c>
      <c r="BU7442" s="177" t="s">
        <v>12658</v>
      </c>
      <c r="BV7442" s="177" t="s">
        <v>849</v>
      </c>
      <c r="BW7442" s="177" t="s">
        <v>2983</v>
      </c>
    </row>
    <row r="7443" spans="51:75" x14ac:dyDescent="0.3">
      <c r="AY7443" s="226" t="e">
        <f>VLOOKUP(C7443,#REF!, 2,FALSE)</f>
        <v>#REF!</v>
      </c>
      <c r="BM7443" s="177" t="s">
        <v>12659</v>
      </c>
      <c r="BN7443" s="177" t="s">
        <v>3083</v>
      </c>
      <c r="BO7443" s="177" t="s">
        <v>2983</v>
      </c>
      <c r="BU7443" s="177" t="s">
        <v>12659</v>
      </c>
      <c r="BV7443" s="177" t="s">
        <v>3083</v>
      </c>
      <c r="BW7443" s="177" t="s">
        <v>2983</v>
      </c>
    </row>
    <row r="7444" spans="51:75" x14ac:dyDescent="0.3">
      <c r="AY7444" s="226" t="e">
        <f>VLOOKUP(C7444,#REF!, 2,FALSE)</f>
        <v>#REF!</v>
      </c>
      <c r="BM7444" s="177" t="s">
        <v>2201</v>
      </c>
      <c r="BN7444" s="177" t="s">
        <v>3083</v>
      </c>
      <c r="BO7444" s="177" t="s">
        <v>12660</v>
      </c>
      <c r="BU7444" s="177" t="s">
        <v>2201</v>
      </c>
      <c r="BV7444" s="177" t="s">
        <v>3083</v>
      </c>
      <c r="BW7444" s="177" t="s">
        <v>12660</v>
      </c>
    </row>
    <row r="7445" spans="51:75" x14ac:dyDescent="0.3">
      <c r="AY7445" s="226" t="e">
        <f>VLOOKUP(C7445,#REF!, 2,FALSE)</f>
        <v>#REF!</v>
      </c>
      <c r="BM7445" s="177" t="s">
        <v>12661</v>
      </c>
      <c r="BN7445" s="177" t="s">
        <v>2983</v>
      </c>
      <c r="BO7445" s="177" t="s">
        <v>4481</v>
      </c>
      <c r="BU7445" s="177" t="s">
        <v>12661</v>
      </c>
      <c r="BV7445" s="177" t="s">
        <v>2983</v>
      </c>
      <c r="BW7445" s="177" t="s">
        <v>4481</v>
      </c>
    </row>
    <row r="7446" spans="51:75" x14ac:dyDescent="0.3">
      <c r="AY7446" s="226" t="e">
        <f>VLOOKUP(C7446,#REF!, 2,FALSE)</f>
        <v>#REF!</v>
      </c>
      <c r="BM7446" s="177" t="s">
        <v>12662</v>
      </c>
      <c r="BN7446" s="177" t="s">
        <v>661</v>
      </c>
      <c r="BO7446" s="177" t="s">
        <v>2983</v>
      </c>
      <c r="BU7446" s="177" t="s">
        <v>12662</v>
      </c>
      <c r="BV7446" s="177" t="s">
        <v>661</v>
      </c>
      <c r="BW7446" s="177" t="s">
        <v>2983</v>
      </c>
    </row>
    <row r="7447" spans="51:75" x14ac:dyDescent="0.3">
      <c r="AY7447" s="226" t="e">
        <f>VLOOKUP(C7447,#REF!, 2,FALSE)</f>
        <v>#REF!</v>
      </c>
      <c r="BM7447" s="177" t="s">
        <v>12663</v>
      </c>
      <c r="BN7447" s="177" t="s">
        <v>1445</v>
      </c>
      <c r="BO7447" s="177" t="s">
        <v>2983</v>
      </c>
      <c r="BU7447" s="177" t="s">
        <v>12663</v>
      </c>
      <c r="BV7447" s="177" t="s">
        <v>1445</v>
      </c>
      <c r="BW7447" s="177" t="s">
        <v>2983</v>
      </c>
    </row>
    <row r="7448" spans="51:75" x14ac:dyDescent="0.3">
      <c r="AY7448" s="226" t="e">
        <f>VLOOKUP(C7448,#REF!, 2,FALSE)</f>
        <v>#REF!</v>
      </c>
      <c r="BM7448" s="177" t="s">
        <v>12664</v>
      </c>
      <c r="BN7448" s="177" t="s">
        <v>623</v>
      </c>
      <c r="BO7448" s="177" t="s">
        <v>2983</v>
      </c>
      <c r="BU7448" s="177" t="s">
        <v>12664</v>
      </c>
      <c r="BV7448" s="177" t="s">
        <v>623</v>
      </c>
      <c r="BW7448" s="177" t="s">
        <v>2983</v>
      </c>
    </row>
    <row r="7449" spans="51:75" x14ac:dyDescent="0.3">
      <c r="AY7449" s="226" t="e">
        <f>VLOOKUP(C7449,#REF!, 2,FALSE)</f>
        <v>#REF!</v>
      </c>
      <c r="BM7449" s="177" t="s">
        <v>12665</v>
      </c>
      <c r="BN7449" s="177" t="s">
        <v>631</v>
      </c>
      <c r="BO7449" s="177" t="s">
        <v>2983</v>
      </c>
      <c r="BU7449" s="177" t="s">
        <v>12665</v>
      </c>
      <c r="BV7449" s="177" t="s">
        <v>631</v>
      </c>
      <c r="BW7449" s="177" t="s">
        <v>2983</v>
      </c>
    </row>
    <row r="7450" spans="51:75" x14ac:dyDescent="0.3">
      <c r="AY7450" s="226" t="e">
        <f>VLOOKUP(C7450,#REF!, 2,FALSE)</f>
        <v>#REF!</v>
      </c>
      <c r="BM7450" s="177" t="s">
        <v>12666</v>
      </c>
      <c r="BN7450" s="177" t="s">
        <v>2979</v>
      </c>
      <c r="BO7450" s="177" t="s">
        <v>2983</v>
      </c>
      <c r="BU7450" s="177" t="s">
        <v>12666</v>
      </c>
      <c r="BV7450" s="177" t="s">
        <v>2979</v>
      </c>
      <c r="BW7450" s="177" t="s">
        <v>2983</v>
      </c>
    </row>
    <row r="7451" spans="51:75" x14ac:dyDescent="0.3">
      <c r="AY7451" s="226" t="e">
        <f>VLOOKUP(C7451,#REF!, 2,FALSE)</f>
        <v>#REF!</v>
      </c>
      <c r="BM7451" s="177" t="s">
        <v>12667</v>
      </c>
      <c r="BN7451" s="177" t="s">
        <v>619</v>
      </c>
      <c r="BO7451" s="177" t="s">
        <v>12328</v>
      </c>
      <c r="BU7451" s="177" t="s">
        <v>12667</v>
      </c>
      <c r="BV7451" s="177" t="s">
        <v>619</v>
      </c>
      <c r="BW7451" s="177" t="s">
        <v>12328</v>
      </c>
    </row>
    <row r="7452" spans="51:75" x14ac:dyDescent="0.3">
      <c r="AY7452" s="226" t="e">
        <f>VLOOKUP(C7452,#REF!, 2,FALSE)</f>
        <v>#REF!</v>
      </c>
      <c r="BM7452" s="177" t="s">
        <v>12668</v>
      </c>
      <c r="BN7452" s="177" t="s">
        <v>619</v>
      </c>
      <c r="BO7452" s="177" t="s">
        <v>2983</v>
      </c>
      <c r="BU7452" s="177" t="s">
        <v>12668</v>
      </c>
      <c r="BV7452" s="177" t="s">
        <v>619</v>
      </c>
      <c r="BW7452" s="177" t="s">
        <v>2983</v>
      </c>
    </row>
    <row r="7453" spans="51:75" x14ac:dyDescent="0.3">
      <c r="AY7453" s="226" t="e">
        <f>VLOOKUP(C7453,#REF!, 2,FALSE)</f>
        <v>#REF!</v>
      </c>
      <c r="BM7453" s="177" t="s">
        <v>12669</v>
      </c>
      <c r="BN7453" s="177" t="s">
        <v>810</v>
      </c>
      <c r="BO7453" s="177" t="s">
        <v>2983</v>
      </c>
      <c r="BU7453" s="177" t="s">
        <v>12669</v>
      </c>
      <c r="BV7453" s="177" t="s">
        <v>810</v>
      </c>
      <c r="BW7453" s="177" t="s">
        <v>2983</v>
      </c>
    </row>
    <row r="7454" spans="51:75" x14ac:dyDescent="0.3">
      <c r="AY7454" s="226" t="e">
        <f>VLOOKUP(C7454,#REF!, 2,FALSE)</f>
        <v>#REF!</v>
      </c>
      <c r="BM7454" s="177" t="s">
        <v>12670</v>
      </c>
      <c r="BN7454" s="177" t="s">
        <v>666</v>
      </c>
      <c r="BO7454" s="177" t="s">
        <v>2983</v>
      </c>
      <c r="BU7454" s="177" t="s">
        <v>12670</v>
      </c>
      <c r="BV7454" s="177" t="s">
        <v>666</v>
      </c>
      <c r="BW7454" s="177" t="s">
        <v>2983</v>
      </c>
    </row>
    <row r="7455" spans="51:75" x14ac:dyDescent="0.3">
      <c r="AY7455" s="226" t="e">
        <f>VLOOKUP(C7455,#REF!, 2,FALSE)</f>
        <v>#REF!</v>
      </c>
      <c r="BM7455" s="177" t="s">
        <v>12671</v>
      </c>
      <c r="BN7455" s="177" t="s">
        <v>3005</v>
      </c>
      <c r="BO7455" s="177" t="s">
        <v>2983</v>
      </c>
      <c r="BU7455" s="177" t="s">
        <v>12671</v>
      </c>
      <c r="BV7455" s="177" t="s">
        <v>3005</v>
      </c>
      <c r="BW7455" s="177" t="s">
        <v>2983</v>
      </c>
    </row>
    <row r="7456" spans="51:75" x14ac:dyDescent="0.3">
      <c r="AY7456" s="226" t="e">
        <f>VLOOKUP(C7456,#REF!, 2,FALSE)</f>
        <v>#REF!</v>
      </c>
      <c r="BM7456" s="177" t="s">
        <v>12672</v>
      </c>
      <c r="BN7456" s="177" t="s">
        <v>3002</v>
      </c>
      <c r="BO7456" s="177" t="s">
        <v>2983</v>
      </c>
      <c r="BU7456" s="177" t="s">
        <v>12672</v>
      </c>
      <c r="BV7456" s="177" t="s">
        <v>3002</v>
      </c>
      <c r="BW7456" s="177" t="s">
        <v>2983</v>
      </c>
    </row>
    <row r="7457" spans="51:75" x14ac:dyDescent="0.3">
      <c r="AY7457" s="226" t="e">
        <f>VLOOKUP(C7457,#REF!, 2,FALSE)</f>
        <v>#REF!</v>
      </c>
      <c r="BM7457" s="177" t="s">
        <v>2202</v>
      </c>
      <c r="BN7457" s="177" t="s">
        <v>637</v>
      </c>
      <c r="BO7457" s="177" t="s">
        <v>2983</v>
      </c>
      <c r="BU7457" s="177" t="s">
        <v>2202</v>
      </c>
      <c r="BV7457" s="177" t="s">
        <v>637</v>
      </c>
      <c r="BW7457" s="177" t="s">
        <v>2983</v>
      </c>
    </row>
    <row r="7458" spans="51:75" x14ac:dyDescent="0.3">
      <c r="AY7458" s="226" t="e">
        <f>VLOOKUP(C7458,#REF!, 2,FALSE)</f>
        <v>#REF!</v>
      </c>
      <c r="BM7458" s="177" t="s">
        <v>12673</v>
      </c>
      <c r="BN7458" s="177" t="s">
        <v>3005</v>
      </c>
      <c r="BO7458" s="177" t="s">
        <v>2983</v>
      </c>
      <c r="BU7458" s="177" t="s">
        <v>12673</v>
      </c>
      <c r="BV7458" s="177" t="s">
        <v>3005</v>
      </c>
      <c r="BW7458" s="177" t="s">
        <v>2983</v>
      </c>
    </row>
    <row r="7459" spans="51:75" x14ac:dyDescent="0.3">
      <c r="AY7459" s="226" t="e">
        <f>VLOOKUP(C7459,#REF!, 2,FALSE)</f>
        <v>#REF!</v>
      </c>
      <c r="BM7459" s="177" t="s">
        <v>12674</v>
      </c>
      <c r="BN7459" s="177" t="s">
        <v>3005</v>
      </c>
      <c r="BO7459" s="177" t="s">
        <v>2983</v>
      </c>
      <c r="BU7459" s="177" t="s">
        <v>12674</v>
      </c>
      <c r="BV7459" s="177" t="s">
        <v>3005</v>
      </c>
      <c r="BW7459" s="177" t="s">
        <v>2983</v>
      </c>
    </row>
    <row r="7460" spans="51:75" x14ac:dyDescent="0.3">
      <c r="AY7460" s="226" t="e">
        <f>VLOOKUP(C7460,#REF!, 2,FALSE)</f>
        <v>#REF!</v>
      </c>
      <c r="BM7460" s="177" t="s">
        <v>12675</v>
      </c>
      <c r="BN7460" s="177" t="s">
        <v>705</v>
      </c>
      <c r="BO7460" s="177" t="s">
        <v>2983</v>
      </c>
      <c r="BU7460" s="177" t="s">
        <v>12675</v>
      </c>
      <c r="BV7460" s="177" t="s">
        <v>705</v>
      </c>
      <c r="BW7460" s="177" t="s">
        <v>2983</v>
      </c>
    </row>
    <row r="7461" spans="51:75" x14ac:dyDescent="0.3">
      <c r="AY7461" s="226" t="e">
        <f>VLOOKUP(C7461,#REF!, 2,FALSE)</f>
        <v>#REF!</v>
      </c>
      <c r="BM7461" s="177" t="s">
        <v>346</v>
      </c>
      <c r="BN7461" s="177" t="s">
        <v>736</v>
      </c>
      <c r="BO7461" s="177" t="s">
        <v>2983</v>
      </c>
      <c r="BU7461" s="177" t="s">
        <v>346</v>
      </c>
      <c r="BV7461" s="177" t="s">
        <v>736</v>
      </c>
      <c r="BW7461" s="177" t="s">
        <v>2983</v>
      </c>
    </row>
    <row r="7462" spans="51:75" x14ac:dyDescent="0.3">
      <c r="AY7462" s="226" t="e">
        <f>VLOOKUP(C7462,#REF!, 2,FALSE)</f>
        <v>#REF!</v>
      </c>
      <c r="BM7462" s="177" t="s">
        <v>12676</v>
      </c>
      <c r="BN7462" s="177" t="s">
        <v>3245</v>
      </c>
      <c r="BO7462" s="177" t="s">
        <v>4467</v>
      </c>
      <c r="BU7462" s="177" t="s">
        <v>12676</v>
      </c>
      <c r="BV7462" s="177" t="s">
        <v>3245</v>
      </c>
      <c r="BW7462" s="177" t="s">
        <v>4467</v>
      </c>
    </row>
    <row r="7463" spans="51:75" x14ac:dyDescent="0.3">
      <c r="AY7463" s="226" t="e">
        <f>VLOOKUP(C7463,#REF!, 2,FALSE)</f>
        <v>#REF!</v>
      </c>
      <c r="BM7463" s="177" t="s">
        <v>12677</v>
      </c>
      <c r="BN7463" s="177" t="s">
        <v>771</v>
      </c>
      <c r="BO7463" s="177" t="s">
        <v>2983</v>
      </c>
      <c r="BU7463" s="177" t="s">
        <v>12677</v>
      </c>
      <c r="BV7463" s="177" t="s">
        <v>771</v>
      </c>
      <c r="BW7463" s="177" t="s">
        <v>2983</v>
      </c>
    </row>
    <row r="7464" spans="51:75" x14ac:dyDescent="0.3">
      <c r="AY7464" s="226" t="e">
        <f>VLOOKUP(C7464,#REF!, 2,FALSE)</f>
        <v>#REF!</v>
      </c>
      <c r="BM7464" s="177" t="s">
        <v>12678</v>
      </c>
      <c r="BN7464" s="177" t="s">
        <v>852</v>
      </c>
      <c r="BO7464" s="177" t="s">
        <v>2983</v>
      </c>
      <c r="BU7464" s="177" t="s">
        <v>12678</v>
      </c>
      <c r="BV7464" s="177" t="s">
        <v>852</v>
      </c>
      <c r="BW7464" s="177" t="s">
        <v>2983</v>
      </c>
    </row>
    <row r="7465" spans="51:75" x14ac:dyDescent="0.3">
      <c r="AY7465" s="226" t="e">
        <f>VLOOKUP(C7465,#REF!, 2,FALSE)</f>
        <v>#REF!</v>
      </c>
      <c r="BM7465" s="177" t="s">
        <v>12679</v>
      </c>
      <c r="BN7465" s="177" t="s">
        <v>928</v>
      </c>
      <c r="BO7465" s="177" t="s">
        <v>2983</v>
      </c>
      <c r="BU7465" s="177" t="s">
        <v>12679</v>
      </c>
      <c r="BV7465" s="177" t="s">
        <v>928</v>
      </c>
      <c r="BW7465" s="177" t="s">
        <v>2983</v>
      </c>
    </row>
    <row r="7466" spans="51:75" x14ac:dyDescent="0.3">
      <c r="AY7466" s="226" t="e">
        <f>VLOOKUP(C7466,#REF!, 2,FALSE)</f>
        <v>#REF!</v>
      </c>
      <c r="BM7466" s="177" t="s">
        <v>12680</v>
      </c>
      <c r="BN7466" s="177" t="s">
        <v>783</v>
      </c>
      <c r="BO7466" s="177" t="s">
        <v>2983</v>
      </c>
      <c r="BU7466" s="177" t="s">
        <v>12680</v>
      </c>
      <c r="BV7466" s="177" t="s">
        <v>783</v>
      </c>
      <c r="BW7466" s="177" t="s">
        <v>2983</v>
      </c>
    </row>
    <row r="7467" spans="51:75" x14ac:dyDescent="0.3">
      <c r="AY7467" s="226" t="e">
        <f>VLOOKUP(C7467,#REF!, 2,FALSE)</f>
        <v>#REF!</v>
      </c>
      <c r="BM7467" s="177" t="s">
        <v>12681</v>
      </c>
      <c r="BN7467" s="177" t="s">
        <v>1342</v>
      </c>
      <c r="BO7467" s="177" t="s">
        <v>2983</v>
      </c>
      <c r="BU7467" s="177" t="s">
        <v>12681</v>
      </c>
      <c r="BV7467" s="177" t="s">
        <v>1342</v>
      </c>
      <c r="BW7467" s="177" t="s">
        <v>2983</v>
      </c>
    </row>
    <row r="7468" spans="51:75" x14ac:dyDescent="0.3">
      <c r="AY7468" s="226" t="e">
        <f>VLOOKUP(C7468,#REF!, 2,FALSE)</f>
        <v>#REF!</v>
      </c>
      <c r="BM7468" s="177" t="s">
        <v>12683</v>
      </c>
      <c r="BN7468" s="177" t="s">
        <v>614</v>
      </c>
      <c r="BO7468" s="177" t="s">
        <v>2983</v>
      </c>
      <c r="BU7468" s="177" t="s">
        <v>12683</v>
      </c>
      <c r="BV7468" s="177" t="s">
        <v>614</v>
      </c>
      <c r="BW7468" s="177" t="s">
        <v>2983</v>
      </c>
    </row>
    <row r="7469" spans="51:75" x14ac:dyDescent="0.3">
      <c r="AY7469" s="226" t="e">
        <f>VLOOKUP(C7469,#REF!, 2,FALSE)</f>
        <v>#REF!</v>
      </c>
      <c r="BM7469" s="177" t="s">
        <v>12684</v>
      </c>
      <c r="BN7469" s="177" t="s">
        <v>658</v>
      </c>
      <c r="BO7469" s="177" t="s">
        <v>2983</v>
      </c>
      <c r="BU7469" s="177" t="s">
        <v>12684</v>
      </c>
      <c r="BV7469" s="177" t="s">
        <v>658</v>
      </c>
      <c r="BW7469" s="177" t="s">
        <v>2983</v>
      </c>
    </row>
    <row r="7470" spans="51:75" x14ac:dyDescent="0.3">
      <c r="AY7470" s="226" t="e">
        <f>VLOOKUP(C7470,#REF!, 2,FALSE)</f>
        <v>#REF!</v>
      </c>
      <c r="BM7470" s="177" t="s">
        <v>2203</v>
      </c>
      <c r="BN7470" s="177" t="s">
        <v>1267</v>
      </c>
      <c r="BO7470" s="177" t="s">
        <v>2983</v>
      </c>
      <c r="BU7470" s="177" t="s">
        <v>2203</v>
      </c>
      <c r="BV7470" s="177" t="s">
        <v>1267</v>
      </c>
      <c r="BW7470" s="177" t="s">
        <v>2983</v>
      </c>
    </row>
    <row r="7471" spans="51:75" x14ac:dyDescent="0.3">
      <c r="AY7471" s="226" t="e">
        <f>VLOOKUP(C7471,#REF!, 2,FALSE)</f>
        <v>#REF!</v>
      </c>
      <c r="BM7471" s="177" t="s">
        <v>12685</v>
      </c>
      <c r="BN7471" s="177" t="s">
        <v>803</v>
      </c>
      <c r="BO7471" s="177" t="s">
        <v>2983</v>
      </c>
      <c r="BU7471" s="177" t="s">
        <v>12685</v>
      </c>
      <c r="BV7471" s="177" t="s">
        <v>803</v>
      </c>
      <c r="BW7471" s="177" t="s">
        <v>2983</v>
      </c>
    </row>
    <row r="7472" spans="51:75" x14ac:dyDescent="0.3">
      <c r="AY7472" s="226" t="e">
        <f>VLOOKUP(C7472,#REF!, 2,FALSE)</f>
        <v>#REF!</v>
      </c>
      <c r="BM7472" s="177" t="s">
        <v>12686</v>
      </c>
      <c r="BN7472" s="177" t="s">
        <v>852</v>
      </c>
      <c r="BO7472" s="177" t="s">
        <v>2983</v>
      </c>
      <c r="BU7472" s="177" t="s">
        <v>12686</v>
      </c>
      <c r="BV7472" s="177" t="s">
        <v>852</v>
      </c>
      <c r="BW7472" s="177" t="s">
        <v>2983</v>
      </c>
    </row>
    <row r="7473" spans="51:75" x14ac:dyDescent="0.3">
      <c r="AY7473" s="226" t="e">
        <f>VLOOKUP(C7473,#REF!, 2,FALSE)</f>
        <v>#REF!</v>
      </c>
      <c r="BM7473" s="177" t="s">
        <v>2204</v>
      </c>
      <c r="BN7473" s="177" t="s">
        <v>3087</v>
      </c>
      <c r="BO7473" s="177" t="s">
        <v>2983</v>
      </c>
      <c r="BU7473" s="177" t="s">
        <v>2204</v>
      </c>
      <c r="BV7473" s="177" t="s">
        <v>3087</v>
      </c>
      <c r="BW7473" s="177" t="s">
        <v>2983</v>
      </c>
    </row>
    <row r="7474" spans="51:75" x14ac:dyDescent="0.3">
      <c r="AY7474" s="226" t="e">
        <f>VLOOKUP(C7474,#REF!, 2,FALSE)</f>
        <v>#REF!</v>
      </c>
      <c r="BM7474" s="177" t="s">
        <v>12687</v>
      </c>
      <c r="BN7474" s="177" t="s">
        <v>3002</v>
      </c>
      <c r="BO7474" s="177" t="s">
        <v>2983</v>
      </c>
      <c r="BU7474" s="177" t="s">
        <v>12687</v>
      </c>
      <c r="BV7474" s="177" t="s">
        <v>3002</v>
      </c>
      <c r="BW7474" s="177" t="s">
        <v>2983</v>
      </c>
    </row>
    <row r="7475" spans="51:75" x14ac:dyDescent="0.3">
      <c r="AY7475" s="226" t="e">
        <f>VLOOKUP(C7475,#REF!, 2,FALSE)</f>
        <v>#REF!</v>
      </c>
      <c r="BM7475" s="177" t="s">
        <v>12688</v>
      </c>
      <c r="BN7475" s="177" t="s">
        <v>731</v>
      </c>
      <c r="BO7475" s="177" t="s">
        <v>2983</v>
      </c>
      <c r="BU7475" s="177" t="s">
        <v>12688</v>
      </c>
      <c r="BV7475" s="177" t="s">
        <v>731</v>
      </c>
      <c r="BW7475" s="177" t="s">
        <v>2983</v>
      </c>
    </row>
    <row r="7476" spans="51:75" x14ac:dyDescent="0.3">
      <c r="AY7476" s="226" t="e">
        <f>VLOOKUP(C7476,#REF!, 2,FALSE)</f>
        <v>#REF!</v>
      </c>
      <c r="BM7476" s="177" t="s">
        <v>350</v>
      </c>
      <c r="BN7476" s="177" t="s">
        <v>780</v>
      </c>
      <c r="BO7476" s="177" t="s">
        <v>2983</v>
      </c>
      <c r="BU7476" s="177" t="s">
        <v>350</v>
      </c>
      <c r="BV7476" s="177" t="s">
        <v>780</v>
      </c>
      <c r="BW7476" s="177" t="s">
        <v>2983</v>
      </c>
    </row>
    <row r="7477" spans="51:75" x14ac:dyDescent="0.3">
      <c r="AY7477" s="226" t="e">
        <f>VLOOKUP(C7477,#REF!, 2,FALSE)</f>
        <v>#REF!</v>
      </c>
      <c r="BM7477" s="177" t="s">
        <v>12689</v>
      </c>
      <c r="BN7477" s="177" t="s">
        <v>775</v>
      </c>
      <c r="BO7477" s="177" t="s">
        <v>2983</v>
      </c>
      <c r="BU7477" s="177" t="s">
        <v>12689</v>
      </c>
      <c r="BV7477" s="177" t="s">
        <v>775</v>
      </c>
      <c r="BW7477" s="177" t="s">
        <v>2983</v>
      </c>
    </row>
    <row r="7478" spans="51:75" x14ac:dyDescent="0.3">
      <c r="AY7478" s="226" t="e">
        <f>VLOOKUP(C7478,#REF!, 2,FALSE)</f>
        <v>#REF!</v>
      </c>
      <c r="BM7478" s="177" t="s">
        <v>12690</v>
      </c>
      <c r="BN7478" s="177" t="s">
        <v>3087</v>
      </c>
      <c r="BO7478" s="177" t="s">
        <v>2983</v>
      </c>
      <c r="BU7478" s="177" t="s">
        <v>12690</v>
      </c>
      <c r="BV7478" s="177" t="s">
        <v>3087</v>
      </c>
      <c r="BW7478" s="177" t="s">
        <v>2983</v>
      </c>
    </row>
    <row r="7479" spans="51:75" x14ac:dyDescent="0.3">
      <c r="AY7479" s="226" t="e">
        <f>VLOOKUP(C7479,#REF!, 2,FALSE)</f>
        <v>#REF!</v>
      </c>
      <c r="BM7479" s="177" t="s">
        <v>12691</v>
      </c>
      <c r="BN7479" s="177" t="s">
        <v>778</v>
      </c>
      <c r="BO7479" s="177" t="s">
        <v>2983</v>
      </c>
      <c r="BU7479" s="177" t="s">
        <v>12691</v>
      </c>
      <c r="BV7479" s="177" t="s">
        <v>778</v>
      </c>
      <c r="BW7479" s="177" t="s">
        <v>2983</v>
      </c>
    </row>
    <row r="7480" spans="51:75" x14ac:dyDescent="0.3">
      <c r="AY7480" s="226" t="e">
        <f>VLOOKUP(C7480,#REF!, 2,FALSE)</f>
        <v>#REF!</v>
      </c>
      <c r="BM7480" s="177" t="s">
        <v>2205</v>
      </c>
      <c r="BN7480" s="177" t="s">
        <v>3005</v>
      </c>
      <c r="BO7480" s="177" t="s">
        <v>2983</v>
      </c>
      <c r="BU7480" s="177" t="s">
        <v>2205</v>
      </c>
      <c r="BV7480" s="177" t="s">
        <v>3005</v>
      </c>
      <c r="BW7480" s="177" t="s">
        <v>2983</v>
      </c>
    </row>
    <row r="7481" spans="51:75" x14ac:dyDescent="0.3">
      <c r="AY7481" s="226" t="e">
        <f>VLOOKUP(C7481,#REF!, 2,FALSE)</f>
        <v>#REF!</v>
      </c>
      <c r="BM7481" s="177" t="s">
        <v>12692</v>
      </c>
      <c r="BN7481" s="177" t="s">
        <v>3083</v>
      </c>
      <c r="BO7481" s="177" t="s">
        <v>12693</v>
      </c>
      <c r="BU7481" s="177" t="s">
        <v>12692</v>
      </c>
      <c r="BV7481" s="177" t="s">
        <v>3083</v>
      </c>
      <c r="BW7481" s="177" t="s">
        <v>12693</v>
      </c>
    </row>
    <row r="7482" spans="51:75" x14ac:dyDescent="0.3">
      <c r="AY7482" s="226" t="e">
        <f>VLOOKUP(C7482,#REF!, 2,FALSE)</f>
        <v>#REF!</v>
      </c>
      <c r="BM7482" s="177" t="s">
        <v>12694</v>
      </c>
      <c r="BN7482" s="177" t="s">
        <v>2983</v>
      </c>
      <c r="BO7482" s="177" t="s">
        <v>12695</v>
      </c>
      <c r="BU7482" s="177" t="s">
        <v>12694</v>
      </c>
      <c r="BV7482" s="177" t="s">
        <v>2983</v>
      </c>
      <c r="BW7482" s="177" t="s">
        <v>12695</v>
      </c>
    </row>
    <row r="7483" spans="51:75" x14ac:dyDescent="0.3">
      <c r="AY7483" s="226" t="e">
        <f>VLOOKUP(C7483,#REF!, 2,FALSE)</f>
        <v>#REF!</v>
      </c>
      <c r="BM7483" s="177" t="s">
        <v>12696</v>
      </c>
      <c r="BN7483" s="177" t="s">
        <v>731</v>
      </c>
      <c r="BO7483" s="177" t="s">
        <v>921</v>
      </c>
      <c r="BU7483" s="177" t="s">
        <v>12696</v>
      </c>
      <c r="BV7483" s="177" t="s">
        <v>731</v>
      </c>
      <c r="BW7483" s="177" t="s">
        <v>921</v>
      </c>
    </row>
    <row r="7484" spans="51:75" x14ac:dyDescent="0.3">
      <c r="AY7484" s="226" t="e">
        <f>VLOOKUP(C7484,#REF!, 2,FALSE)</f>
        <v>#REF!</v>
      </c>
      <c r="BM7484" s="177" t="s">
        <v>12697</v>
      </c>
      <c r="BN7484" s="177" t="s">
        <v>669</v>
      </c>
      <c r="BO7484" s="177" t="s">
        <v>5266</v>
      </c>
      <c r="BU7484" s="177" t="s">
        <v>12697</v>
      </c>
      <c r="BV7484" s="177" t="s">
        <v>669</v>
      </c>
      <c r="BW7484" s="177" t="s">
        <v>5266</v>
      </c>
    </row>
    <row r="7485" spans="51:75" x14ac:dyDescent="0.3">
      <c r="AY7485" s="226" t="e">
        <f>VLOOKUP(C7485,#REF!, 2,FALSE)</f>
        <v>#REF!</v>
      </c>
      <c r="BM7485" s="177" t="s">
        <v>2206</v>
      </c>
      <c r="BN7485" s="177" t="s">
        <v>3005</v>
      </c>
      <c r="BO7485" s="177" t="s">
        <v>12698</v>
      </c>
      <c r="BU7485" s="177" t="s">
        <v>2206</v>
      </c>
      <c r="BV7485" s="177" t="s">
        <v>3005</v>
      </c>
      <c r="BW7485" s="177" t="s">
        <v>12698</v>
      </c>
    </row>
    <row r="7486" spans="51:75" x14ac:dyDescent="0.3">
      <c r="AY7486" s="226" t="e">
        <f>VLOOKUP(C7486,#REF!, 2,FALSE)</f>
        <v>#REF!</v>
      </c>
      <c r="BM7486" s="177" t="s">
        <v>2207</v>
      </c>
      <c r="BN7486" s="177" t="s">
        <v>3005</v>
      </c>
      <c r="BO7486" s="177" t="s">
        <v>845</v>
      </c>
      <c r="BU7486" s="177" t="s">
        <v>2207</v>
      </c>
      <c r="BV7486" s="177" t="s">
        <v>3005</v>
      </c>
      <c r="BW7486" s="177" t="s">
        <v>845</v>
      </c>
    </row>
    <row r="7487" spans="51:75" x14ac:dyDescent="0.3">
      <c r="AY7487" s="226" t="e">
        <f>VLOOKUP(C7487,#REF!, 2,FALSE)</f>
        <v>#REF!</v>
      </c>
      <c r="BM7487" s="177" t="s">
        <v>12699</v>
      </c>
      <c r="BN7487" s="177" t="s">
        <v>3087</v>
      </c>
      <c r="BO7487" s="177" t="s">
        <v>12700</v>
      </c>
      <c r="BU7487" s="177" t="s">
        <v>12699</v>
      </c>
      <c r="BV7487" s="177" t="s">
        <v>3087</v>
      </c>
      <c r="BW7487" s="177" t="s">
        <v>12700</v>
      </c>
    </row>
    <row r="7488" spans="51:75" x14ac:dyDescent="0.3">
      <c r="AY7488" s="226" t="e">
        <f>VLOOKUP(C7488,#REF!, 2,FALSE)</f>
        <v>#REF!</v>
      </c>
      <c r="BM7488" s="177" t="s">
        <v>12701</v>
      </c>
      <c r="BN7488" s="177" t="s">
        <v>3005</v>
      </c>
      <c r="BO7488" s="177" t="s">
        <v>12702</v>
      </c>
      <c r="BU7488" s="177" t="s">
        <v>12701</v>
      </c>
      <c r="BV7488" s="177" t="s">
        <v>3005</v>
      </c>
      <c r="BW7488" s="177" t="s">
        <v>12702</v>
      </c>
    </row>
    <row r="7489" spans="51:75" x14ac:dyDescent="0.3">
      <c r="AY7489" s="226" t="e">
        <f>VLOOKUP(C7489,#REF!, 2,FALSE)</f>
        <v>#REF!</v>
      </c>
      <c r="BM7489" s="177" t="s">
        <v>2208</v>
      </c>
      <c r="BN7489" s="177" t="s">
        <v>3083</v>
      </c>
      <c r="BO7489" s="177" t="s">
        <v>12703</v>
      </c>
      <c r="BU7489" s="177" t="s">
        <v>2208</v>
      </c>
      <c r="BV7489" s="177" t="s">
        <v>3083</v>
      </c>
      <c r="BW7489" s="177" t="s">
        <v>12703</v>
      </c>
    </row>
    <row r="7490" spans="51:75" x14ac:dyDescent="0.3">
      <c r="AY7490" s="226" t="e">
        <f>VLOOKUP(C7490,#REF!, 2,FALSE)</f>
        <v>#REF!</v>
      </c>
      <c r="BM7490" s="177" t="s">
        <v>12704</v>
      </c>
      <c r="BN7490" s="177" t="s">
        <v>16979</v>
      </c>
      <c r="BO7490" s="177" t="s">
        <v>12705</v>
      </c>
      <c r="BU7490" s="177" t="s">
        <v>12704</v>
      </c>
      <c r="BV7490" s="177" t="s">
        <v>16979</v>
      </c>
      <c r="BW7490" s="177" t="s">
        <v>12705</v>
      </c>
    </row>
    <row r="7491" spans="51:75" x14ac:dyDescent="0.3">
      <c r="AY7491" s="226" t="e">
        <f>VLOOKUP(C7491,#REF!, 2,FALSE)</f>
        <v>#REF!</v>
      </c>
      <c r="BM7491" s="177" t="s">
        <v>12706</v>
      </c>
      <c r="BN7491" s="177" t="s">
        <v>3087</v>
      </c>
      <c r="BO7491" s="177" t="s">
        <v>12707</v>
      </c>
      <c r="BU7491" s="177" t="s">
        <v>12706</v>
      </c>
      <c r="BV7491" s="177" t="s">
        <v>3087</v>
      </c>
      <c r="BW7491" s="177" t="s">
        <v>12707</v>
      </c>
    </row>
    <row r="7492" spans="51:75" x14ac:dyDescent="0.3">
      <c r="AY7492" s="226" t="e">
        <f>VLOOKUP(C7492,#REF!, 2,FALSE)</f>
        <v>#REF!</v>
      </c>
      <c r="BM7492" s="177" t="s">
        <v>2209</v>
      </c>
      <c r="BN7492" s="177" t="s">
        <v>3087</v>
      </c>
      <c r="BO7492" s="177" t="s">
        <v>12708</v>
      </c>
      <c r="BU7492" s="177" t="s">
        <v>2209</v>
      </c>
      <c r="BV7492" s="177" t="s">
        <v>3087</v>
      </c>
      <c r="BW7492" s="177" t="s">
        <v>12708</v>
      </c>
    </row>
    <row r="7493" spans="51:75" x14ac:dyDescent="0.3">
      <c r="AY7493" s="226" t="e">
        <f>VLOOKUP(C7493,#REF!, 2,FALSE)</f>
        <v>#REF!</v>
      </c>
      <c r="BM7493" s="177" t="s">
        <v>12709</v>
      </c>
      <c r="BN7493" s="177" t="s">
        <v>3083</v>
      </c>
      <c r="BO7493" s="177" t="s">
        <v>1386</v>
      </c>
      <c r="BU7493" s="177" t="s">
        <v>12709</v>
      </c>
      <c r="BV7493" s="177" t="s">
        <v>3083</v>
      </c>
      <c r="BW7493" s="177" t="s">
        <v>1386</v>
      </c>
    </row>
    <row r="7494" spans="51:75" x14ac:dyDescent="0.3">
      <c r="AY7494" s="226" t="e">
        <f>VLOOKUP(C7494,#REF!, 2,FALSE)</f>
        <v>#REF!</v>
      </c>
      <c r="BM7494" s="177" t="s">
        <v>12710</v>
      </c>
      <c r="BN7494" s="177" t="s">
        <v>3087</v>
      </c>
      <c r="BO7494" s="177" t="s">
        <v>10027</v>
      </c>
      <c r="BU7494" s="177" t="s">
        <v>12710</v>
      </c>
      <c r="BV7494" s="177" t="s">
        <v>3087</v>
      </c>
      <c r="BW7494" s="177" t="s">
        <v>10027</v>
      </c>
    </row>
    <row r="7495" spans="51:75" x14ac:dyDescent="0.3">
      <c r="AY7495" s="226" t="e">
        <f>VLOOKUP(C7495,#REF!, 2,FALSE)</f>
        <v>#REF!</v>
      </c>
      <c r="BM7495" s="177" t="s">
        <v>12711</v>
      </c>
      <c r="BN7495" s="177" t="s">
        <v>783</v>
      </c>
      <c r="BO7495" s="177" t="s">
        <v>2983</v>
      </c>
      <c r="BU7495" s="177" t="s">
        <v>12711</v>
      </c>
      <c r="BV7495" s="177" t="s">
        <v>783</v>
      </c>
      <c r="BW7495" s="177" t="s">
        <v>2983</v>
      </c>
    </row>
    <row r="7496" spans="51:75" x14ac:dyDescent="0.3">
      <c r="AY7496" s="226" t="e">
        <f>VLOOKUP(C7496,#REF!, 2,FALSE)</f>
        <v>#REF!</v>
      </c>
      <c r="BM7496" s="177" t="s">
        <v>12712</v>
      </c>
      <c r="BN7496" s="177" t="s">
        <v>799</v>
      </c>
      <c r="BO7496" s="177" t="s">
        <v>2983</v>
      </c>
      <c r="BU7496" s="177" t="s">
        <v>12712</v>
      </c>
      <c r="BV7496" s="177" t="s">
        <v>799</v>
      </c>
      <c r="BW7496" s="177" t="s">
        <v>2983</v>
      </c>
    </row>
    <row r="7497" spans="51:75" x14ac:dyDescent="0.3">
      <c r="AY7497" s="226" t="e">
        <f>VLOOKUP(C7497,#REF!, 2,FALSE)</f>
        <v>#REF!</v>
      </c>
      <c r="BM7497" s="177" t="s">
        <v>12713</v>
      </c>
      <c r="BN7497" s="177" t="s">
        <v>3083</v>
      </c>
      <c r="BO7497" s="177" t="s">
        <v>2370</v>
      </c>
      <c r="BU7497" s="177" t="s">
        <v>12713</v>
      </c>
      <c r="BV7497" s="177" t="s">
        <v>3083</v>
      </c>
      <c r="BW7497" s="177" t="s">
        <v>2370</v>
      </c>
    </row>
    <row r="7498" spans="51:75" x14ac:dyDescent="0.3">
      <c r="AY7498" s="226" t="e">
        <f>VLOOKUP(C7498,#REF!, 2,FALSE)</f>
        <v>#REF!</v>
      </c>
      <c r="BM7498" s="177" t="s">
        <v>12714</v>
      </c>
      <c r="BN7498" s="177" t="s">
        <v>626</v>
      </c>
      <c r="BO7498" s="177" t="s">
        <v>2983</v>
      </c>
      <c r="BU7498" s="177" t="s">
        <v>12714</v>
      </c>
      <c r="BV7498" s="177" t="s">
        <v>626</v>
      </c>
      <c r="BW7498" s="177" t="s">
        <v>2983</v>
      </c>
    </row>
    <row r="7499" spans="51:75" x14ac:dyDescent="0.3">
      <c r="AY7499" s="226" t="e">
        <f>VLOOKUP(C7499,#REF!, 2,FALSE)</f>
        <v>#REF!</v>
      </c>
      <c r="BM7499" s="177" t="s">
        <v>12716</v>
      </c>
      <c r="BN7499" s="177" t="s">
        <v>799</v>
      </c>
      <c r="BO7499" s="177" t="s">
        <v>9476</v>
      </c>
      <c r="BU7499" s="177" t="s">
        <v>12716</v>
      </c>
      <c r="BV7499" s="177" t="s">
        <v>799</v>
      </c>
      <c r="BW7499" s="177" t="s">
        <v>9476</v>
      </c>
    </row>
    <row r="7500" spans="51:75" x14ac:dyDescent="0.3">
      <c r="AY7500" s="226" t="e">
        <f>VLOOKUP(C7500,#REF!, 2,FALSE)</f>
        <v>#REF!</v>
      </c>
      <c r="BM7500" s="177" t="s">
        <v>12717</v>
      </c>
      <c r="BN7500" s="177" t="s">
        <v>3005</v>
      </c>
      <c r="BO7500" s="177" t="s">
        <v>7782</v>
      </c>
      <c r="BU7500" s="177" t="s">
        <v>12717</v>
      </c>
      <c r="BV7500" s="177" t="s">
        <v>3005</v>
      </c>
      <c r="BW7500" s="177" t="s">
        <v>7782</v>
      </c>
    </row>
    <row r="7501" spans="51:75" x14ac:dyDescent="0.3">
      <c r="AY7501" s="226" t="e">
        <f>VLOOKUP(C7501,#REF!, 2,FALSE)</f>
        <v>#REF!</v>
      </c>
      <c r="BM7501" s="177" t="s">
        <v>12718</v>
      </c>
      <c r="BN7501" s="177" t="s">
        <v>2979</v>
      </c>
      <c r="BO7501" s="177" t="s">
        <v>2983</v>
      </c>
      <c r="BU7501" s="177" t="s">
        <v>12718</v>
      </c>
      <c r="BV7501" s="177" t="s">
        <v>2979</v>
      </c>
      <c r="BW7501" s="177" t="s">
        <v>2983</v>
      </c>
    </row>
    <row r="7502" spans="51:75" x14ac:dyDescent="0.3">
      <c r="AY7502" s="226" t="e">
        <f>VLOOKUP(C7502,#REF!, 2,FALSE)</f>
        <v>#REF!</v>
      </c>
      <c r="BM7502" s="177" t="s">
        <v>12719</v>
      </c>
      <c r="BN7502" s="177" t="s">
        <v>1139</v>
      </c>
      <c r="BO7502" s="177" t="s">
        <v>4784</v>
      </c>
      <c r="BU7502" s="177" t="s">
        <v>12719</v>
      </c>
      <c r="BV7502" s="177" t="s">
        <v>1139</v>
      </c>
      <c r="BW7502" s="177" t="s">
        <v>4784</v>
      </c>
    </row>
    <row r="7503" spans="51:75" x14ac:dyDescent="0.3">
      <c r="AY7503" s="226" t="e">
        <f>VLOOKUP(C7503,#REF!, 2,FALSE)</f>
        <v>#REF!</v>
      </c>
      <c r="BM7503" s="177" t="s">
        <v>12720</v>
      </c>
      <c r="BN7503" s="177" t="s">
        <v>3087</v>
      </c>
      <c r="BO7503" s="177" t="s">
        <v>12721</v>
      </c>
      <c r="BU7503" s="177" t="s">
        <v>12720</v>
      </c>
      <c r="BV7503" s="177" t="s">
        <v>3087</v>
      </c>
      <c r="BW7503" s="177" t="s">
        <v>12721</v>
      </c>
    </row>
    <row r="7504" spans="51:75" x14ac:dyDescent="0.3">
      <c r="AY7504" s="226" t="e">
        <f>VLOOKUP(C7504,#REF!, 2,FALSE)</f>
        <v>#REF!</v>
      </c>
      <c r="BM7504" s="177" t="s">
        <v>12722</v>
      </c>
      <c r="BN7504" s="177" t="s">
        <v>3005</v>
      </c>
      <c r="BO7504" s="177" t="s">
        <v>10588</v>
      </c>
      <c r="BU7504" s="177" t="s">
        <v>12722</v>
      </c>
      <c r="BV7504" s="177" t="s">
        <v>3005</v>
      </c>
      <c r="BW7504" s="177" t="s">
        <v>10588</v>
      </c>
    </row>
    <row r="7505" spans="51:75" x14ac:dyDescent="0.3">
      <c r="AY7505" s="226" t="e">
        <f>VLOOKUP(C7505,#REF!, 2,FALSE)</f>
        <v>#REF!</v>
      </c>
      <c r="BM7505" s="177" t="s">
        <v>12723</v>
      </c>
      <c r="BN7505" s="177" t="s">
        <v>3005</v>
      </c>
      <c r="BO7505" s="177" t="s">
        <v>10588</v>
      </c>
      <c r="BU7505" s="177" t="s">
        <v>12723</v>
      </c>
      <c r="BV7505" s="177" t="s">
        <v>3005</v>
      </c>
      <c r="BW7505" s="177" t="s">
        <v>10588</v>
      </c>
    </row>
    <row r="7506" spans="51:75" x14ac:dyDescent="0.3">
      <c r="AY7506" s="226" t="e">
        <f>VLOOKUP(C7506,#REF!, 2,FALSE)</f>
        <v>#REF!</v>
      </c>
      <c r="BM7506" s="177" t="s">
        <v>12724</v>
      </c>
      <c r="BN7506" s="177" t="s">
        <v>3045</v>
      </c>
      <c r="BO7506" s="177" t="s">
        <v>12725</v>
      </c>
      <c r="BU7506" s="177" t="s">
        <v>12724</v>
      </c>
      <c r="BV7506" s="177" t="s">
        <v>3045</v>
      </c>
      <c r="BW7506" s="177" t="s">
        <v>12725</v>
      </c>
    </row>
    <row r="7507" spans="51:75" x14ac:dyDescent="0.3">
      <c r="AY7507" s="226" t="e">
        <f>VLOOKUP(C7507,#REF!, 2,FALSE)</f>
        <v>#REF!</v>
      </c>
      <c r="BM7507" s="177" t="s">
        <v>12726</v>
      </c>
      <c r="BN7507" s="177" t="s">
        <v>3083</v>
      </c>
      <c r="BO7507" s="177" t="s">
        <v>6373</v>
      </c>
      <c r="BU7507" s="177" t="s">
        <v>12726</v>
      </c>
      <c r="BV7507" s="177" t="s">
        <v>3083</v>
      </c>
      <c r="BW7507" s="177" t="s">
        <v>6373</v>
      </c>
    </row>
    <row r="7508" spans="51:75" x14ac:dyDescent="0.3">
      <c r="AY7508" s="226" t="e">
        <f>VLOOKUP(C7508,#REF!, 2,FALSE)</f>
        <v>#REF!</v>
      </c>
      <c r="BM7508" s="177" t="s">
        <v>12727</v>
      </c>
      <c r="BN7508" s="177" t="s">
        <v>3083</v>
      </c>
      <c r="BO7508" s="177" t="s">
        <v>1962</v>
      </c>
      <c r="BU7508" s="177" t="s">
        <v>12727</v>
      </c>
      <c r="BV7508" s="177" t="s">
        <v>3083</v>
      </c>
      <c r="BW7508" s="177" t="s">
        <v>1962</v>
      </c>
    </row>
    <row r="7509" spans="51:75" x14ac:dyDescent="0.3">
      <c r="AY7509" s="226" t="e">
        <f>VLOOKUP(C7509,#REF!, 2,FALSE)</f>
        <v>#REF!</v>
      </c>
      <c r="BM7509" s="177" t="s">
        <v>12728</v>
      </c>
      <c r="BN7509" s="177" t="s">
        <v>783</v>
      </c>
      <c r="BO7509" s="177" t="s">
        <v>2983</v>
      </c>
      <c r="BU7509" s="177" t="s">
        <v>12728</v>
      </c>
      <c r="BV7509" s="177" t="s">
        <v>783</v>
      </c>
      <c r="BW7509" s="177" t="s">
        <v>2983</v>
      </c>
    </row>
    <row r="7510" spans="51:75" x14ac:dyDescent="0.3">
      <c r="AY7510" s="226" t="e">
        <f>VLOOKUP(C7510,#REF!, 2,FALSE)</f>
        <v>#REF!</v>
      </c>
      <c r="BM7510" s="177" t="s">
        <v>12729</v>
      </c>
      <c r="BN7510" s="177" t="s">
        <v>3005</v>
      </c>
      <c r="BO7510" s="177" t="s">
        <v>2174</v>
      </c>
      <c r="BU7510" s="177" t="s">
        <v>12729</v>
      </c>
      <c r="BV7510" s="177" t="s">
        <v>3005</v>
      </c>
      <c r="BW7510" s="177" t="s">
        <v>2174</v>
      </c>
    </row>
    <row r="7511" spans="51:75" x14ac:dyDescent="0.3">
      <c r="AY7511" s="226" t="e">
        <f>VLOOKUP(C7511,#REF!, 2,FALSE)</f>
        <v>#REF!</v>
      </c>
      <c r="BM7511" s="177" t="s">
        <v>12730</v>
      </c>
      <c r="BN7511" s="177" t="s">
        <v>3087</v>
      </c>
      <c r="BO7511" s="177" t="s">
        <v>12731</v>
      </c>
      <c r="BU7511" s="177" t="s">
        <v>12730</v>
      </c>
      <c r="BV7511" s="177" t="s">
        <v>3087</v>
      </c>
      <c r="BW7511" s="177" t="s">
        <v>12731</v>
      </c>
    </row>
    <row r="7512" spans="51:75" x14ac:dyDescent="0.3">
      <c r="AY7512" s="226" t="e">
        <f>VLOOKUP(C7512,#REF!, 2,FALSE)</f>
        <v>#REF!</v>
      </c>
      <c r="BM7512" s="177" t="s">
        <v>12732</v>
      </c>
      <c r="BN7512" s="177" t="s">
        <v>3005</v>
      </c>
      <c r="BO7512" s="177" t="s">
        <v>12731</v>
      </c>
      <c r="BU7512" s="177" t="s">
        <v>12732</v>
      </c>
      <c r="BV7512" s="177" t="s">
        <v>3005</v>
      </c>
      <c r="BW7512" s="177" t="s">
        <v>12731</v>
      </c>
    </row>
    <row r="7513" spans="51:75" x14ac:dyDescent="0.3">
      <c r="AY7513" s="226" t="e">
        <f>VLOOKUP(C7513,#REF!, 2,FALSE)</f>
        <v>#REF!</v>
      </c>
      <c r="BM7513" s="177" t="s">
        <v>12733</v>
      </c>
      <c r="BN7513" s="177" t="s">
        <v>3005</v>
      </c>
      <c r="BO7513" s="177" t="s">
        <v>1384</v>
      </c>
      <c r="BU7513" s="177" t="s">
        <v>12733</v>
      </c>
      <c r="BV7513" s="177" t="s">
        <v>3005</v>
      </c>
      <c r="BW7513" s="177" t="s">
        <v>1384</v>
      </c>
    </row>
    <row r="7514" spans="51:75" x14ac:dyDescent="0.3">
      <c r="AY7514" s="226" t="e">
        <f>VLOOKUP(C7514,#REF!, 2,FALSE)</f>
        <v>#REF!</v>
      </c>
      <c r="BM7514" s="177" t="s">
        <v>12734</v>
      </c>
      <c r="BN7514" s="177" t="s">
        <v>3087</v>
      </c>
      <c r="BO7514" s="177" t="s">
        <v>9537</v>
      </c>
      <c r="BU7514" s="177" t="s">
        <v>12734</v>
      </c>
      <c r="BV7514" s="177" t="s">
        <v>3087</v>
      </c>
      <c r="BW7514" s="177" t="s">
        <v>9537</v>
      </c>
    </row>
    <row r="7515" spans="51:75" x14ac:dyDescent="0.3">
      <c r="AY7515" s="226" t="e">
        <f>VLOOKUP(C7515,#REF!, 2,FALSE)</f>
        <v>#REF!</v>
      </c>
      <c r="BM7515" s="177" t="s">
        <v>12735</v>
      </c>
      <c r="BN7515" s="177" t="s">
        <v>3002</v>
      </c>
      <c r="BO7515" s="177" t="s">
        <v>2983</v>
      </c>
      <c r="BU7515" s="177" t="s">
        <v>12735</v>
      </c>
      <c r="BV7515" s="177" t="s">
        <v>3002</v>
      </c>
      <c r="BW7515" s="177" t="s">
        <v>2983</v>
      </c>
    </row>
    <row r="7516" spans="51:75" x14ac:dyDescent="0.3">
      <c r="AY7516" s="226" t="e">
        <f>VLOOKUP(C7516,#REF!, 2,FALSE)</f>
        <v>#REF!</v>
      </c>
      <c r="BM7516" s="177" t="s">
        <v>12736</v>
      </c>
      <c r="BN7516" s="177" t="s">
        <v>3245</v>
      </c>
      <c r="BO7516" s="177" t="s">
        <v>1379</v>
      </c>
      <c r="BU7516" s="177" t="s">
        <v>12736</v>
      </c>
      <c r="BV7516" s="177" t="s">
        <v>3245</v>
      </c>
      <c r="BW7516" s="177" t="s">
        <v>1379</v>
      </c>
    </row>
    <row r="7517" spans="51:75" x14ac:dyDescent="0.3">
      <c r="AY7517" s="226" t="e">
        <f>VLOOKUP(C7517,#REF!, 2,FALSE)</f>
        <v>#REF!</v>
      </c>
      <c r="BM7517" s="177" t="s">
        <v>12737</v>
      </c>
      <c r="BN7517" s="177" t="s">
        <v>3005</v>
      </c>
      <c r="BO7517" s="177" t="s">
        <v>2983</v>
      </c>
      <c r="BU7517" s="177" t="s">
        <v>12737</v>
      </c>
      <c r="BV7517" s="177" t="s">
        <v>3005</v>
      </c>
      <c r="BW7517" s="177" t="s">
        <v>2983</v>
      </c>
    </row>
    <row r="7518" spans="51:75" x14ac:dyDescent="0.3">
      <c r="AY7518" s="226" t="e">
        <f>VLOOKUP(C7518,#REF!, 2,FALSE)</f>
        <v>#REF!</v>
      </c>
      <c r="BM7518" s="177" t="s">
        <v>12738</v>
      </c>
      <c r="BN7518" s="177" t="s">
        <v>617</v>
      </c>
      <c r="BO7518" s="177" t="s">
        <v>2983</v>
      </c>
      <c r="BU7518" s="177" t="s">
        <v>12738</v>
      </c>
      <c r="BV7518" s="177" t="s">
        <v>617</v>
      </c>
      <c r="BW7518" s="177" t="s">
        <v>2983</v>
      </c>
    </row>
    <row r="7519" spans="51:75" x14ac:dyDescent="0.3">
      <c r="AY7519" s="226" t="e">
        <f>VLOOKUP(C7519,#REF!, 2,FALSE)</f>
        <v>#REF!</v>
      </c>
      <c r="BM7519" s="177" t="s">
        <v>12739</v>
      </c>
      <c r="BN7519" s="177" t="s">
        <v>3005</v>
      </c>
      <c r="BO7519" s="177" t="s">
        <v>1609</v>
      </c>
      <c r="BU7519" s="177" t="s">
        <v>12739</v>
      </c>
      <c r="BV7519" s="177" t="s">
        <v>3005</v>
      </c>
      <c r="BW7519" s="177" t="s">
        <v>1609</v>
      </c>
    </row>
    <row r="7520" spans="51:75" x14ac:dyDescent="0.3">
      <c r="AY7520" s="226" t="e">
        <f>VLOOKUP(C7520,#REF!, 2,FALSE)</f>
        <v>#REF!</v>
      </c>
      <c r="BM7520" s="177" t="s">
        <v>12740</v>
      </c>
      <c r="BN7520" s="177" t="s">
        <v>3083</v>
      </c>
      <c r="BO7520" s="177" t="s">
        <v>2876</v>
      </c>
      <c r="BU7520" s="177" t="s">
        <v>12740</v>
      </c>
      <c r="BV7520" s="177" t="s">
        <v>3083</v>
      </c>
      <c r="BW7520" s="177" t="s">
        <v>2876</v>
      </c>
    </row>
    <row r="7521" spans="51:75" x14ac:dyDescent="0.3">
      <c r="AY7521" s="226" t="e">
        <f>VLOOKUP(C7521,#REF!, 2,FALSE)</f>
        <v>#REF!</v>
      </c>
      <c r="BM7521" s="177" t="s">
        <v>12741</v>
      </c>
      <c r="BN7521" s="177" t="s">
        <v>3087</v>
      </c>
      <c r="BO7521" s="177" t="s">
        <v>7231</v>
      </c>
      <c r="BU7521" s="177" t="s">
        <v>12741</v>
      </c>
      <c r="BV7521" s="177" t="s">
        <v>3087</v>
      </c>
      <c r="BW7521" s="177" t="s">
        <v>7231</v>
      </c>
    </row>
    <row r="7522" spans="51:75" x14ac:dyDescent="0.3">
      <c r="AY7522" s="226" t="e">
        <f>VLOOKUP(C7522,#REF!, 2,FALSE)</f>
        <v>#REF!</v>
      </c>
      <c r="BM7522" s="177" t="s">
        <v>12742</v>
      </c>
      <c r="BN7522" s="177" t="s">
        <v>3002</v>
      </c>
      <c r="BO7522" s="177" t="s">
        <v>12743</v>
      </c>
      <c r="BU7522" s="177" t="s">
        <v>12742</v>
      </c>
      <c r="BV7522" s="177" t="s">
        <v>3002</v>
      </c>
      <c r="BW7522" s="177" t="s">
        <v>12743</v>
      </c>
    </row>
    <row r="7523" spans="51:75" x14ac:dyDescent="0.3">
      <c r="AY7523" s="226" t="e">
        <f>VLOOKUP(C7523,#REF!, 2,FALSE)</f>
        <v>#REF!</v>
      </c>
      <c r="BM7523" s="177" t="s">
        <v>12744</v>
      </c>
      <c r="BN7523" s="177" t="s">
        <v>3083</v>
      </c>
      <c r="BO7523" s="177" t="s">
        <v>6697</v>
      </c>
      <c r="BU7523" s="177" t="s">
        <v>12744</v>
      </c>
      <c r="BV7523" s="177" t="s">
        <v>3083</v>
      </c>
      <c r="BW7523" s="177" t="s">
        <v>6697</v>
      </c>
    </row>
    <row r="7524" spans="51:75" x14ac:dyDescent="0.3">
      <c r="AY7524" s="226" t="e">
        <f>VLOOKUP(C7524,#REF!, 2,FALSE)</f>
        <v>#REF!</v>
      </c>
      <c r="BM7524" s="177" t="s">
        <v>12745</v>
      </c>
      <c r="BN7524" s="177" t="s">
        <v>803</v>
      </c>
      <c r="BO7524" s="177" t="s">
        <v>2983</v>
      </c>
      <c r="BU7524" s="177" t="s">
        <v>12745</v>
      </c>
      <c r="BV7524" s="177" t="s">
        <v>803</v>
      </c>
      <c r="BW7524" s="177" t="s">
        <v>2983</v>
      </c>
    </row>
    <row r="7525" spans="51:75" x14ac:dyDescent="0.3">
      <c r="AY7525" s="226" t="e">
        <f>VLOOKUP(C7525,#REF!, 2,FALSE)</f>
        <v>#REF!</v>
      </c>
      <c r="BM7525" s="177" t="s">
        <v>12746</v>
      </c>
      <c r="BN7525" s="177" t="s">
        <v>3002</v>
      </c>
      <c r="BO7525" s="177" t="s">
        <v>12747</v>
      </c>
      <c r="BU7525" s="177" t="s">
        <v>12746</v>
      </c>
      <c r="BV7525" s="177" t="s">
        <v>3002</v>
      </c>
      <c r="BW7525" s="177" t="s">
        <v>12747</v>
      </c>
    </row>
    <row r="7526" spans="51:75" x14ac:dyDescent="0.3">
      <c r="AY7526" s="226" t="e">
        <f>VLOOKUP(C7526,#REF!, 2,FALSE)</f>
        <v>#REF!</v>
      </c>
      <c r="BM7526" s="177" t="s">
        <v>12748</v>
      </c>
      <c r="BN7526" s="177" t="s">
        <v>3005</v>
      </c>
      <c r="BO7526" s="177" t="s">
        <v>2983</v>
      </c>
      <c r="BU7526" s="177" t="s">
        <v>12748</v>
      </c>
      <c r="BV7526" s="177" t="s">
        <v>3005</v>
      </c>
      <c r="BW7526" s="177" t="s">
        <v>2983</v>
      </c>
    </row>
    <row r="7527" spans="51:75" x14ac:dyDescent="0.3">
      <c r="AY7527" s="226" t="e">
        <f>VLOOKUP(C7527,#REF!, 2,FALSE)</f>
        <v>#REF!</v>
      </c>
      <c r="BM7527" s="177" t="s">
        <v>12749</v>
      </c>
      <c r="BN7527" s="177" t="s">
        <v>639</v>
      </c>
      <c r="BO7527" s="177" t="s">
        <v>2983</v>
      </c>
      <c r="BU7527" s="177" t="s">
        <v>12749</v>
      </c>
      <c r="BV7527" s="177" t="s">
        <v>639</v>
      </c>
      <c r="BW7527" s="177" t="s">
        <v>2983</v>
      </c>
    </row>
    <row r="7528" spans="51:75" x14ac:dyDescent="0.3">
      <c r="AY7528" s="226" t="e">
        <f>VLOOKUP(C7528,#REF!, 2,FALSE)</f>
        <v>#REF!</v>
      </c>
      <c r="BM7528" s="177" t="s">
        <v>12750</v>
      </c>
      <c r="BN7528" s="177" t="s">
        <v>3083</v>
      </c>
      <c r="BO7528" s="177" t="s">
        <v>2983</v>
      </c>
      <c r="BU7528" s="177" t="s">
        <v>12750</v>
      </c>
      <c r="BV7528" s="177" t="s">
        <v>3083</v>
      </c>
      <c r="BW7528" s="177" t="s">
        <v>2983</v>
      </c>
    </row>
    <row r="7529" spans="51:75" x14ac:dyDescent="0.3">
      <c r="AY7529" s="226" t="e">
        <f>VLOOKUP(C7529,#REF!, 2,FALSE)</f>
        <v>#REF!</v>
      </c>
      <c r="BM7529" s="177" t="s">
        <v>12751</v>
      </c>
      <c r="BN7529" s="177" t="s">
        <v>3045</v>
      </c>
      <c r="BO7529" s="177" t="s">
        <v>2983</v>
      </c>
      <c r="BU7529" s="177" t="s">
        <v>12751</v>
      </c>
      <c r="BV7529" s="177" t="s">
        <v>3045</v>
      </c>
      <c r="BW7529" s="177" t="s">
        <v>2983</v>
      </c>
    </row>
    <row r="7530" spans="51:75" x14ac:dyDescent="0.3">
      <c r="AY7530" s="226" t="e">
        <f>VLOOKUP(C7530,#REF!, 2,FALSE)</f>
        <v>#REF!</v>
      </c>
      <c r="BM7530" s="177" t="s">
        <v>12752</v>
      </c>
      <c r="BN7530" s="177" t="s">
        <v>3083</v>
      </c>
      <c r="BO7530" s="177" t="s">
        <v>6160</v>
      </c>
      <c r="BU7530" s="177" t="s">
        <v>12752</v>
      </c>
      <c r="BV7530" s="177" t="s">
        <v>3083</v>
      </c>
      <c r="BW7530" s="177" t="s">
        <v>6160</v>
      </c>
    </row>
    <row r="7531" spans="51:75" x14ac:dyDescent="0.3">
      <c r="AY7531" s="226" t="e">
        <f>VLOOKUP(C7531,#REF!, 2,FALSE)</f>
        <v>#REF!</v>
      </c>
      <c r="BM7531" s="177" t="s">
        <v>12753</v>
      </c>
      <c r="BN7531" s="177" t="s">
        <v>3002</v>
      </c>
      <c r="BO7531" s="177" t="s">
        <v>2983</v>
      </c>
      <c r="BU7531" s="177" t="s">
        <v>12753</v>
      </c>
      <c r="BV7531" s="177" t="s">
        <v>3002</v>
      </c>
      <c r="BW7531" s="177" t="s">
        <v>2983</v>
      </c>
    </row>
    <row r="7532" spans="51:75" x14ac:dyDescent="0.3">
      <c r="AY7532" s="226" t="e">
        <f>VLOOKUP(C7532,#REF!, 2,FALSE)</f>
        <v>#REF!</v>
      </c>
      <c r="BM7532" s="177" t="s">
        <v>12754</v>
      </c>
      <c r="BN7532" s="177" t="s">
        <v>3083</v>
      </c>
      <c r="BO7532" s="177" t="s">
        <v>2012</v>
      </c>
      <c r="BU7532" s="177" t="s">
        <v>12754</v>
      </c>
      <c r="BV7532" s="177" t="s">
        <v>3083</v>
      </c>
      <c r="BW7532" s="177" t="s">
        <v>2012</v>
      </c>
    </row>
    <row r="7533" spans="51:75" x14ac:dyDescent="0.3">
      <c r="AY7533" s="226" t="e">
        <f>VLOOKUP(C7533,#REF!, 2,FALSE)</f>
        <v>#REF!</v>
      </c>
      <c r="BM7533" s="177" t="s">
        <v>12755</v>
      </c>
      <c r="BN7533" s="177" t="s">
        <v>1342</v>
      </c>
      <c r="BO7533" s="177" t="s">
        <v>7233</v>
      </c>
      <c r="BU7533" s="177" t="s">
        <v>12755</v>
      </c>
      <c r="BV7533" s="177" t="s">
        <v>1342</v>
      </c>
      <c r="BW7533" s="177" t="s">
        <v>7233</v>
      </c>
    </row>
    <row r="7534" spans="51:75" x14ac:dyDescent="0.3">
      <c r="AY7534" s="226" t="e">
        <f>VLOOKUP(C7534,#REF!, 2,FALSE)</f>
        <v>#REF!</v>
      </c>
      <c r="BM7534" s="177" t="s">
        <v>12756</v>
      </c>
      <c r="BN7534" s="177" t="s">
        <v>628</v>
      </c>
      <c r="BO7534" s="177" t="s">
        <v>2983</v>
      </c>
      <c r="BU7534" s="177" t="s">
        <v>12756</v>
      </c>
      <c r="BV7534" s="177" t="s">
        <v>628</v>
      </c>
      <c r="BW7534" s="177" t="s">
        <v>2983</v>
      </c>
    </row>
    <row r="7535" spans="51:75" x14ac:dyDescent="0.3">
      <c r="AY7535" s="226" t="e">
        <f>VLOOKUP(C7535,#REF!, 2,FALSE)</f>
        <v>#REF!</v>
      </c>
      <c r="BM7535" s="177" t="s">
        <v>12757</v>
      </c>
      <c r="BN7535" s="177" t="s">
        <v>1139</v>
      </c>
      <c r="BO7535" s="177" t="s">
        <v>12600</v>
      </c>
      <c r="BU7535" s="177" t="s">
        <v>12757</v>
      </c>
      <c r="BV7535" s="177" t="s">
        <v>1139</v>
      </c>
      <c r="BW7535" s="177" t="s">
        <v>12600</v>
      </c>
    </row>
    <row r="7536" spans="51:75" x14ac:dyDescent="0.3">
      <c r="AY7536" s="226" t="e">
        <f>VLOOKUP(C7536,#REF!, 2,FALSE)</f>
        <v>#REF!</v>
      </c>
      <c r="BM7536" s="177" t="s">
        <v>12759</v>
      </c>
      <c r="BN7536" s="177" t="s">
        <v>703</v>
      </c>
      <c r="BO7536" s="177" t="s">
        <v>12760</v>
      </c>
      <c r="BU7536" s="177" t="s">
        <v>12759</v>
      </c>
      <c r="BV7536" s="177" t="s">
        <v>703</v>
      </c>
      <c r="BW7536" s="177" t="s">
        <v>12760</v>
      </c>
    </row>
    <row r="7537" spans="51:75" x14ac:dyDescent="0.3">
      <c r="AY7537" s="226" t="e">
        <f>VLOOKUP(C7537,#REF!, 2,FALSE)</f>
        <v>#REF!</v>
      </c>
      <c r="BM7537" s="177" t="s">
        <v>12761</v>
      </c>
      <c r="BN7537" s="177" t="s">
        <v>3005</v>
      </c>
      <c r="BO7537" s="177" t="s">
        <v>11546</v>
      </c>
      <c r="BU7537" s="177" t="s">
        <v>12761</v>
      </c>
      <c r="BV7537" s="177" t="s">
        <v>3005</v>
      </c>
      <c r="BW7537" s="177" t="s">
        <v>11546</v>
      </c>
    </row>
    <row r="7538" spans="51:75" x14ac:dyDescent="0.3">
      <c r="AY7538" s="226" t="e">
        <f>VLOOKUP(C7538,#REF!, 2,FALSE)</f>
        <v>#REF!</v>
      </c>
      <c r="BM7538" s="177" t="s">
        <v>12762</v>
      </c>
      <c r="BN7538" s="177" t="s">
        <v>3097</v>
      </c>
      <c r="BO7538" s="177" t="s">
        <v>1060</v>
      </c>
      <c r="BU7538" s="177" t="s">
        <v>12762</v>
      </c>
      <c r="BV7538" s="177" t="s">
        <v>3097</v>
      </c>
      <c r="BW7538" s="177" t="s">
        <v>1060</v>
      </c>
    </row>
    <row r="7539" spans="51:75" x14ac:dyDescent="0.3">
      <c r="AY7539" s="226" t="e">
        <f>VLOOKUP(C7539,#REF!, 2,FALSE)</f>
        <v>#REF!</v>
      </c>
      <c r="BM7539" s="177" t="s">
        <v>12763</v>
      </c>
      <c r="BN7539" s="177" t="s">
        <v>771</v>
      </c>
      <c r="BO7539" s="177" t="s">
        <v>10382</v>
      </c>
      <c r="BU7539" s="177" t="s">
        <v>12763</v>
      </c>
      <c r="BV7539" s="177" t="s">
        <v>771</v>
      </c>
      <c r="BW7539" s="177" t="s">
        <v>10382</v>
      </c>
    </row>
    <row r="7540" spans="51:75" x14ac:dyDescent="0.3">
      <c r="AY7540" s="226" t="e">
        <f>VLOOKUP(C7540,#REF!, 2,FALSE)</f>
        <v>#REF!</v>
      </c>
      <c r="BM7540" s="177" t="s">
        <v>12764</v>
      </c>
      <c r="BN7540" s="177" t="s">
        <v>3002</v>
      </c>
      <c r="BO7540" s="177" t="s">
        <v>2983</v>
      </c>
      <c r="BU7540" s="177" t="s">
        <v>12764</v>
      </c>
      <c r="BV7540" s="177" t="s">
        <v>3002</v>
      </c>
      <c r="BW7540" s="177" t="s">
        <v>2983</v>
      </c>
    </row>
    <row r="7541" spans="51:75" x14ac:dyDescent="0.3">
      <c r="AY7541" s="226" t="e">
        <f>VLOOKUP(C7541,#REF!, 2,FALSE)</f>
        <v>#REF!</v>
      </c>
      <c r="BM7541" s="177" t="s">
        <v>12765</v>
      </c>
      <c r="BN7541" s="177" t="s">
        <v>3002</v>
      </c>
      <c r="BO7541" s="177" t="s">
        <v>12766</v>
      </c>
      <c r="BU7541" s="177" t="s">
        <v>12765</v>
      </c>
      <c r="BV7541" s="177" t="s">
        <v>3002</v>
      </c>
      <c r="BW7541" s="177" t="s">
        <v>12766</v>
      </c>
    </row>
    <row r="7542" spans="51:75" x14ac:dyDescent="0.3">
      <c r="AY7542" s="226" t="e">
        <f>VLOOKUP(C7542,#REF!, 2,FALSE)</f>
        <v>#REF!</v>
      </c>
      <c r="BM7542" s="177" t="s">
        <v>12767</v>
      </c>
      <c r="BN7542" s="177" t="s">
        <v>663</v>
      </c>
      <c r="BO7542" s="177" t="s">
        <v>2983</v>
      </c>
      <c r="BU7542" s="177" t="s">
        <v>12767</v>
      </c>
      <c r="BV7542" s="177" t="s">
        <v>663</v>
      </c>
      <c r="BW7542" s="177" t="s">
        <v>2983</v>
      </c>
    </row>
    <row r="7543" spans="51:75" x14ac:dyDescent="0.3">
      <c r="AY7543" s="226" t="e">
        <f>VLOOKUP(C7543,#REF!, 2,FALSE)</f>
        <v>#REF!</v>
      </c>
      <c r="BM7543" s="177" t="s">
        <v>12768</v>
      </c>
      <c r="BN7543" s="177" t="s">
        <v>3002</v>
      </c>
      <c r="BO7543" s="177" t="s">
        <v>1011</v>
      </c>
      <c r="BU7543" s="177" t="s">
        <v>12768</v>
      </c>
      <c r="BV7543" s="177" t="s">
        <v>3002</v>
      </c>
      <c r="BW7543" s="177" t="s">
        <v>1011</v>
      </c>
    </row>
    <row r="7544" spans="51:75" x14ac:dyDescent="0.3">
      <c r="AY7544" s="226" t="e">
        <f>VLOOKUP(C7544,#REF!, 2,FALSE)</f>
        <v>#REF!</v>
      </c>
      <c r="BM7544" s="177" t="s">
        <v>2210</v>
      </c>
      <c r="BN7544" s="177" t="s">
        <v>1267</v>
      </c>
      <c r="BO7544" s="177" t="s">
        <v>2983</v>
      </c>
      <c r="BU7544" s="177" t="s">
        <v>2210</v>
      </c>
      <c r="BV7544" s="177" t="s">
        <v>1267</v>
      </c>
      <c r="BW7544" s="177" t="s">
        <v>2983</v>
      </c>
    </row>
    <row r="7545" spans="51:75" x14ac:dyDescent="0.3">
      <c r="AY7545" s="226" t="e">
        <f>VLOOKUP(C7545,#REF!, 2,FALSE)</f>
        <v>#REF!</v>
      </c>
      <c r="BM7545" s="177" t="s">
        <v>12769</v>
      </c>
      <c r="BN7545" s="177" t="s">
        <v>2983</v>
      </c>
      <c r="BO7545" s="177" t="s">
        <v>8921</v>
      </c>
      <c r="BU7545" s="177" t="s">
        <v>12769</v>
      </c>
      <c r="BV7545" s="177" t="s">
        <v>2983</v>
      </c>
      <c r="BW7545" s="177" t="s">
        <v>8921</v>
      </c>
    </row>
    <row r="7546" spans="51:75" x14ac:dyDescent="0.3">
      <c r="AY7546" s="226" t="e">
        <f>VLOOKUP(C7546,#REF!, 2,FALSE)</f>
        <v>#REF!</v>
      </c>
      <c r="BM7546" s="177" t="s">
        <v>12770</v>
      </c>
      <c r="BN7546" s="177" t="s">
        <v>655</v>
      </c>
      <c r="BO7546" s="177" t="s">
        <v>856</v>
      </c>
      <c r="BU7546" s="177" t="s">
        <v>12770</v>
      </c>
      <c r="BV7546" s="177" t="s">
        <v>655</v>
      </c>
      <c r="BW7546" s="177" t="s">
        <v>856</v>
      </c>
    </row>
    <row r="7547" spans="51:75" x14ac:dyDescent="0.3">
      <c r="AY7547" s="226" t="e">
        <f>VLOOKUP(C7547,#REF!, 2,FALSE)</f>
        <v>#REF!</v>
      </c>
      <c r="BM7547" s="177" t="s">
        <v>12771</v>
      </c>
      <c r="BN7547" s="177" t="s">
        <v>3087</v>
      </c>
      <c r="BO7547" s="177" t="s">
        <v>12772</v>
      </c>
      <c r="BU7547" s="177" t="s">
        <v>12771</v>
      </c>
      <c r="BV7547" s="177" t="s">
        <v>3087</v>
      </c>
      <c r="BW7547" s="177" t="s">
        <v>12772</v>
      </c>
    </row>
    <row r="7548" spans="51:75" x14ac:dyDescent="0.3">
      <c r="AY7548" s="226" t="e">
        <f>VLOOKUP(C7548,#REF!, 2,FALSE)</f>
        <v>#REF!</v>
      </c>
      <c r="BM7548" s="177" t="s">
        <v>12773</v>
      </c>
      <c r="BN7548" s="177" t="s">
        <v>3087</v>
      </c>
      <c r="BO7548" s="177" t="s">
        <v>12772</v>
      </c>
      <c r="BU7548" s="177" t="s">
        <v>12773</v>
      </c>
      <c r="BV7548" s="177" t="s">
        <v>3087</v>
      </c>
      <c r="BW7548" s="177" t="s">
        <v>12772</v>
      </c>
    </row>
    <row r="7549" spans="51:75" x14ac:dyDescent="0.3">
      <c r="AY7549" s="226" t="e">
        <f>VLOOKUP(C7549,#REF!, 2,FALSE)</f>
        <v>#REF!</v>
      </c>
      <c r="BM7549" s="177" t="s">
        <v>12774</v>
      </c>
      <c r="BN7549" s="177" t="s">
        <v>3083</v>
      </c>
      <c r="BO7549" s="177" t="s">
        <v>11482</v>
      </c>
      <c r="BU7549" s="177" t="s">
        <v>12774</v>
      </c>
      <c r="BV7549" s="177" t="s">
        <v>3083</v>
      </c>
      <c r="BW7549" s="177" t="s">
        <v>11482</v>
      </c>
    </row>
    <row r="7550" spans="51:75" x14ac:dyDescent="0.3">
      <c r="AY7550" s="226" t="e">
        <f>VLOOKUP(C7550,#REF!, 2,FALSE)</f>
        <v>#REF!</v>
      </c>
      <c r="BM7550" s="177" t="s">
        <v>12775</v>
      </c>
      <c r="BN7550" s="177" t="s">
        <v>3087</v>
      </c>
      <c r="BO7550" s="177" t="s">
        <v>1788</v>
      </c>
      <c r="BU7550" s="177" t="s">
        <v>12775</v>
      </c>
      <c r="BV7550" s="177" t="s">
        <v>3087</v>
      </c>
      <c r="BW7550" s="177" t="s">
        <v>1788</v>
      </c>
    </row>
    <row r="7551" spans="51:75" x14ac:dyDescent="0.3">
      <c r="AY7551" s="226" t="e">
        <f>VLOOKUP(C7551,#REF!, 2,FALSE)</f>
        <v>#REF!</v>
      </c>
      <c r="BM7551" s="177" t="s">
        <v>12776</v>
      </c>
      <c r="BN7551" s="177" t="s">
        <v>3083</v>
      </c>
      <c r="BO7551" s="177" t="s">
        <v>12777</v>
      </c>
      <c r="BU7551" s="177" t="s">
        <v>12776</v>
      </c>
      <c r="BV7551" s="177" t="s">
        <v>3083</v>
      </c>
      <c r="BW7551" s="177" t="s">
        <v>12777</v>
      </c>
    </row>
    <row r="7552" spans="51:75" x14ac:dyDescent="0.3">
      <c r="AY7552" s="226" t="e">
        <f>VLOOKUP(C7552,#REF!, 2,FALSE)</f>
        <v>#REF!</v>
      </c>
      <c r="BM7552" s="177" t="s">
        <v>12778</v>
      </c>
      <c r="BN7552" s="177" t="s">
        <v>2983</v>
      </c>
      <c r="BO7552" s="177" t="s">
        <v>2770</v>
      </c>
      <c r="BU7552" s="177" t="s">
        <v>12778</v>
      </c>
      <c r="BV7552" s="177" t="s">
        <v>2983</v>
      </c>
      <c r="BW7552" s="177" t="s">
        <v>2770</v>
      </c>
    </row>
    <row r="7553" spans="51:75" x14ac:dyDescent="0.3">
      <c r="AY7553" s="226" t="e">
        <f>VLOOKUP(C7553,#REF!, 2,FALSE)</f>
        <v>#REF!</v>
      </c>
      <c r="BM7553" s="177" t="s">
        <v>12779</v>
      </c>
      <c r="BN7553" s="177" t="s">
        <v>3083</v>
      </c>
      <c r="BO7553" s="177" t="s">
        <v>12780</v>
      </c>
      <c r="BU7553" s="177" t="s">
        <v>12779</v>
      </c>
      <c r="BV7553" s="177" t="s">
        <v>3083</v>
      </c>
      <c r="BW7553" s="177" t="s">
        <v>12780</v>
      </c>
    </row>
    <row r="7554" spans="51:75" x14ac:dyDescent="0.3">
      <c r="AY7554" s="226" t="e">
        <f>VLOOKUP(C7554,#REF!, 2,FALSE)</f>
        <v>#REF!</v>
      </c>
      <c r="BM7554" s="177" t="s">
        <v>12781</v>
      </c>
      <c r="BN7554" s="177" t="s">
        <v>662</v>
      </c>
      <c r="BO7554" s="177" t="s">
        <v>2983</v>
      </c>
      <c r="BU7554" s="177" t="s">
        <v>12781</v>
      </c>
      <c r="BV7554" s="177" t="s">
        <v>662</v>
      </c>
      <c r="BW7554" s="177" t="s">
        <v>2983</v>
      </c>
    </row>
    <row r="7555" spans="51:75" x14ac:dyDescent="0.3">
      <c r="AY7555" s="226" t="e">
        <f>VLOOKUP(C7555,#REF!, 2,FALSE)</f>
        <v>#REF!</v>
      </c>
      <c r="BM7555" s="177" t="s">
        <v>2211</v>
      </c>
      <c r="BN7555" s="177" t="s">
        <v>696</v>
      </c>
      <c r="BO7555" s="177" t="s">
        <v>2983</v>
      </c>
      <c r="BU7555" s="177" t="s">
        <v>2211</v>
      </c>
      <c r="BV7555" s="177" t="s">
        <v>696</v>
      </c>
      <c r="BW7555" s="177" t="s">
        <v>2983</v>
      </c>
    </row>
    <row r="7556" spans="51:75" x14ac:dyDescent="0.3">
      <c r="AY7556" s="226" t="e">
        <f>VLOOKUP(C7556,#REF!, 2,FALSE)</f>
        <v>#REF!</v>
      </c>
      <c r="BM7556" s="177" t="s">
        <v>2212</v>
      </c>
      <c r="BN7556" s="177" t="s">
        <v>696</v>
      </c>
      <c r="BO7556" s="177" t="s">
        <v>2983</v>
      </c>
      <c r="BU7556" s="177" t="s">
        <v>2212</v>
      </c>
      <c r="BV7556" s="177" t="s">
        <v>696</v>
      </c>
      <c r="BW7556" s="177" t="s">
        <v>2983</v>
      </c>
    </row>
    <row r="7557" spans="51:75" x14ac:dyDescent="0.3">
      <c r="AY7557" s="226" t="e">
        <f>VLOOKUP(C7557,#REF!, 2,FALSE)</f>
        <v>#REF!</v>
      </c>
      <c r="BM7557" s="177" t="s">
        <v>12782</v>
      </c>
      <c r="BN7557" s="177" t="s">
        <v>994</v>
      </c>
      <c r="BO7557" s="177" t="s">
        <v>2983</v>
      </c>
      <c r="BU7557" s="177" t="s">
        <v>12782</v>
      </c>
      <c r="BV7557" s="177" t="s">
        <v>994</v>
      </c>
      <c r="BW7557" s="177" t="s">
        <v>2983</v>
      </c>
    </row>
    <row r="7558" spans="51:75" x14ac:dyDescent="0.3">
      <c r="AY7558" s="226" t="e">
        <f>VLOOKUP(C7558,#REF!, 2,FALSE)</f>
        <v>#REF!</v>
      </c>
      <c r="BM7558" s="177" t="s">
        <v>2213</v>
      </c>
      <c r="BN7558" s="177" t="s">
        <v>694</v>
      </c>
      <c r="BO7558" s="177" t="s">
        <v>2983</v>
      </c>
      <c r="BU7558" s="177" t="s">
        <v>2213</v>
      </c>
      <c r="BV7558" s="177" t="s">
        <v>694</v>
      </c>
      <c r="BW7558" s="177" t="s">
        <v>2983</v>
      </c>
    </row>
    <row r="7559" spans="51:75" x14ac:dyDescent="0.3">
      <c r="AY7559" s="226" t="e">
        <f>VLOOKUP(C7559,#REF!, 2,FALSE)</f>
        <v>#REF!</v>
      </c>
      <c r="BM7559" s="177" t="s">
        <v>12783</v>
      </c>
      <c r="BN7559" s="177" t="s">
        <v>994</v>
      </c>
      <c r="BO7559" s="177" t="s">
        <v>2983</v>
      </c>
      <c r="BU7559" s="177" t="s">
        <v>12783</v>
      </c>
      <c r="BV7559" s="177" t="s">
        <v>994</v>
      </c>
      <c r="BW7559" s="177" t="s">
        <v>2983</v>
      </c>
    </row>
    <row r="7560" spans="51:75" x14ac:dyDescent="0.3">
      <c r="AY7560" s="226" t="e">
        <f>VLOOKUP(C7560,#REF!, 2,FALSE)</f>
        <v>#REF!</v>
      </c>
      <c r="BM7560" s="177" t="s">
        <v>2214</v>
      </c>
      <c r="BN7560" s="177" t="s">
        <v>694</v>
      </c>
      <c r="BO7560" s="177" t="s">
        <v>2983</v>
      </c>
      <c r="BU7560" s="177" t="s">
        <v>2214</v>
      </c>
      <c r="BV7560" s="177" t="s">
        <v>694</v>
      </c>
      <c r="BW7560" s="177" t="s">
        <v>2983</v>
      </c>
    </row>
    <row r="7561" spans="51:75" x14ac:dyDescent="0.3">
      <c r="AY7561" s="226" t="e">
        <f>VLOOKUP(C7561,#REF!, 2,FALSE)</f>
        <v>#REF!</v>
      </c>
      <c r="BM7561" s="177" t="s">
        <v>12784</v>
      </c>
      <c r="BN7561" s="177" t="s">
        <v>994</v>
      </c>
      <c r="BO7561" s="177" t="s">
        <v>2983</v>
      </c>
      <c r="BU7561" s="177" t="s">
        <v>12784</v>
      </c>
      <c r="BV7561" s="177" t="s">
        <v>994</v>
      </c>
      <c r="BW7561" s="177" t="s">
        <v>2983</v>
      </c>
    </row>
    <row r="7562" spans="51:75" x14ac:dyDescent="0.3">
      <c r="AY7562" s="226" t="e">
        <f>VLOOKUP(C7562,#REF!, 2,FALSE)</f>
        <v>#REF!</v>
      </c>
      <c r="BM7562" s="177" t="s">
        <v>12785</v>
      </c>
      <c r="BN7562" s="177" t="s">
        <v>994</v>
      </c>
      <c r="BO7562" s="177" t="s">
        <v>2983</v>
      </c>
      <c r="BU7562" s="177" t="s">
        <v>12785</v>
      </c>
      <c r="BV7562" s="177" t="s">
        <v>994</v>
      </c>
      <c r="BW7562" s="177" t="s">
        <v>2983</v>
      </c>
    </row>
    <row r="7563" spans="51:75" x14ac:dyDescent="0.3">
      <c r="AY7563" s="226" t="e">
        <f>VLOOKUP(C7563,#REF!, 2,FALSE)</f>
        <v>#REF!</v>
      </c>
      <c r="BM7563" s="177" t="s">
        <v>12786</v>
      </c>
      <c r="BN7563" s="177" t="s">
        <v>2979</v>
      </c>
      <c r="BO7563" s="177" t="s">
        <v>2983</v>
      </c>
      <c r="BU7563" s="177" t="s">
        <v>12786</v>
      </c>
      <c r="BV7563" s="177" t="s">
        <v>2979</v>
      </c>
      <c r="BW7563" s="177" t="s">
        <v>2983</v>
      </c>
    </row>
    <row r="7564" spans="51:75" x14ac:dyDescent="0.3">
      <c r="AY7564" s="226" t="e">
        <f>VLOOKUP(C7564,#REF!, 2,FALSE)</f>
        <v>#REF!</v>
      </c>
      <c r="BM7564" s="177" t="s">
        <v>349</v>
      </c>
      <c r="BN7564" s="177" t="s">
        <v>940</v>
      </c>
      <c r="BO7564" s="177" t="s">
        <v>2983</v>
      </c>
      <c r="BU7564" s="177" t="s">
        <v>349</v>
      </c>
      <c r="BV7564" s="177" t="s">
        <v>940</v>
      </c>
      <c r="BW7564" s="177" t="s">
        <v>2983</v>
      </c>
    </row>
    <row r="7565" spans="51:75" x14ac:dyDescent="0.3">
      <c r="AY7565" s="226" t="e">
        <f>VLOOKUP(C7565,#REF!, 2,FALSE)</f>
        <v>#REF!</v>
      </c>
      <c r="BM7565" s="177" t="s">
        <v>12787</v>
      </c>
      <c r="BN7565" s="177" t="s">
        <v>940</v>
      </c>
      <c r="BO7565" s="177" t="s">
        <v>2983</v>
      </c>
      <c r="BU7565" s="177" t="s">
        <v>12787</v>
      </c>
      <c r="BV7565" s="177" t="s">
        <v>940</v>
      </c>
      <c r="BW7565" s="177" t="s">
        <v>2983</v>
      </c>
    </row>
    <row r="7566" spans="51:75" x14ac:dyDescent="0.3">
      <c r="AY7566" s="226" t="e">
        <f>VLOOKUP(C7566,#REF!, 2,FALSE)</f>
        <v>#REF!</v>
      </c>
      <c r="BM7566" s="177" t="s">
        <v>12788</v>
      </c>
      <c r="BN7566" s="177" t="s">
        <v>775</v>
      </c>
      <c r="BO7566" s="177" t="s">
        <v>2983</v>
      </c>
      <c r="BU7566" s="177" t="s">
        <v>12788</v>
      </c>
      <c r="BV7566" s="177" t="s">
        <v>775</v>
      </c>
      <c r="BW7566" s="177" t="s">
        <v>2983</v>
      </c>
    </row>
    <row r="7567" spans="51:75" x14ac:dyDescent="0.3">
      <c r="AY7567" s="226" t="e">
        <f>VLOOKUP(C7567,#REF!, 2,FALSE)</f>
        <v>#REF!</v>
      </c>
      <c r="BM7567" s="177" t="s">
        <v>12789</v>
      </c>
      <c r="BN7567" s="177" t="s">
        <v>3083</v>
      </c>
      <c r="BO7567" s="177" t="s">
        <v>943</v>
      </c>
      <c r="BU7567" s="177" t="s">
        <v>12789</v>
      </c>
      <c r="BV7567" s="177" t="s">
        <v>3083</v>
      </c>
      <c r="BW7567" s="177" t="s">
        <v>943</v>
      </c>
    </row>
    <row r="7568" spans="51:75" x14ac:dyDescent="0.3">
      <c r="AY7568" s="226" t="e">
        <f>VLOOKUP(C7568,#REF!, 2,FALSE)</f>
        <v>#REF!</v>
      </c>
      <c r="BM7568" s="177" t="s">
        <v>12790</v>
      </c>
      <c r="BN7568" s="177" t="s">
        <v>3005</v>
      </c>
      <c r="BO7568" s="177" t="s">
        <v>3055</v>
      </c>
      <c r="BU7568" s="177" t="s">
        <v>12790</v>
      </c>
      <c r="BV7568" s="177" t="s">
        <v>3005</v>
      </c>
      <c r="BW7568" s="177" t="s">
        <v>3055</v>
      </c>
    </row>
    <row r="7569" spans="51:75" x14ac:dyDescent="0.3">
      <c r="AY7569" s="226" t="e">
        <f>VLOOKUP(C7569,#REF!, 2,FALSE)</f>
        <v>#REF!</v>
      </c>
      <c r="BM7569" s="177" t="s">
        <v>12791</v>
      </c>
      <c r="BN7569" s="177" t="s">
        <v>3005</v>
      </c>
      <c r="BO7569" s="177" t="s">
        <v>2983</v>
      </c>
      <c r="BU7569" s="177" t="s">
        <v>12791</v>
      </c>
      <c r="BV7569" s="177" t="s">
        <v>3005</v>
      </c>
      <c r="BW7569" s="177" t="s">
        <v>2983</v>
      </c>
    </row>
    <row r="7570" spans="51:75" x14ac:dyDescent="0.3">
      <c r="AY7570" s="226" t="e">
        <f>VLOOKUP(C7570,#REF!, 2,FALSE)</f>
        <v>#REF!</v>
      </c>
      <c r="BM7570" s="177" t="s">
        <v>2215</v>
      </c>
      <c r="BN7570" s="177" t="s">
        <v>928</v>
      </c>
      <c r="BO7570" s="177" t="s">
        <v>3030</v>
      </c>
      <c r="BU7570" s="177" t="s">
        <v>2215</v>
      </c>
      <c r="BV7570" s="177" t="s">
        <v>928</v>
      </c>
      <c r="BW7570" s="177" t="s">
        <v>3030</v>
      </c>
    </row>
    <row r="7571" spans="51:75" x14ac:dyDescent="0.3">
      <c r="AY7571" s="226" t="e">
        <f>VLOOKUP(C7571,#REF!, 2,FALSE)</f>
        <v>#REF!</v>
      </c>
      <c r="BM7571" s="177" t="s">
        <v>12792</v>
      </c>
      <c r="BN7571" s="177" t="s">
        <v>3083</v>
      </c>
      <c r="BO7571" s="177" t="s">
        <v>615</v>
      </c>
      <c r="BU7571" s="177" t="s">
        <v>12792</v>
      </c>
      <c r="BV7571" s="177" t="s">
        <v>3083</v>
      </c>
      <c r="BW7571" s="177" t="s">
        <v>615</v>
      </c>
    </row>
    <row r="7572" spans="51:75" x14ac:dyDescent="0.3">
      <c r="AY7572" s="226" t="e">
        <f>VLOOKUP(C7572,#REF!, 2,FALSE)</f>
        <v>#REF!</v>
      </c>
      <c r="BM7572" s="177" t="s">
        <v>12793</v>
      </c>
      <c r="BN7572" s="177" t="s">
        <v>3245</v>
      </c>
      <c r="BO7572" s="177" t="s">
        <v>1867</v>
      </c>
      <c r="BU7572" s="177" t="s">
        <v>12793</v>
      </c>
      <c r="BV7572" s="177" t="s">
        <v>3245</v>
      </c>
      <c r="BW7572" s="177" t="s">
        <v>1867</v>
      </c>
    </row>
    <row r="7573" spans="51:75" x14ac:dyDescent="0.3">
      <c r="AY7573" s="226" t="e">
        <f>VLOOKUP(C7573,#REF!, 2,FALSE)</f>
        <v>#REF!</v>
      </c>
      <c r="BM7573" s="177" t="s">
        <v>12794</v>
      </c>
      <c r="BN7573" s="177" t="s">
        <v>613</v>
      </c>
      <c r="BO7573" s="177" t="s">
        <v>2983</v>
      </c>
      <c r="BU7573" s="177" t="s">
        <v>12794</v>
      </c>
      <c r="BV7573" s="177" t="s">
        <v>613</v>
      </c>
      <c r="BW7573" s="177" t="s">
        <v>2983</v>
      </c>
    </row>
    <row r="7574" spans="51:75" x14ac:dyDescent="0.3">
      <c r="AY7574" s="226" t="e">
        <f>VLOOKUP(C7574,#REF!, 2,FALSE)</f>
        <v>#REF!</v>
      </c>
      <c r="BM7574" s="177" t="s">
        <v>12795</v>
      </c>
      <c r="BN7574" s="177" t="s">
        <v>797</v>
      </c>
      <c r="BO7574" s="177" t="s">
        <v>2983</v>
      </c>
      <c r="BU7574" s="177" t="s">
        <v>12795</v>
      </c>
      <c r="BV7574" s="177" t="s">
        <v>797</v>
      </c>
      <c r="BW7574" s="177" t="s">
        <v>2983</v>
      </c>
    </row>
    <row r="7575" spans="51:75" x14ac:dyDescent="0.3">
      <c r="AY7575" s="226" t="e">
        <f>VLOOKUP(C7575,#REF!, 2,FALSE)</f>
        <v>#REF!</v>
      </c>
      <c r="BM7575" s="177" t="s">
        <v>12796</v>
      </c>
      <c r="BN7575" s="177" t="s">
        <v>700</v>
      </c>
      <c r="BO7575" s="177" t="s">
        <v>6766</v>
      </c>
      <c r="BU7575" s="177" t="s">
        <v>12796</v>
      </c>
      <c r="BV7575" s="177" t="s">
        <v>700</v>
      </c>
      <c r="BW7575" s="177" t="s">
        <v>6766</v>
      </c>
    </row>
    <row r="7576" spans="51:75" x14ac:dyDescent="0.3">
      <c r="AY7576" s="226" t="e">
        <f>VLOOKUP(C7576,#REF!, 2,FALSE)</f>
        <v>#REF!</v>
      </c>
      <c r="BM7576" s="177" t="s">
        <v>12797</v>
      </c>
      <c r="BN7576" s="177" t="s">
        <v>700</v>
      </c>
      <c r="BO7576" s="177" t="s">
        <v>2983</v>
      </c>
      <c r="BU7576" s="177" t="s">
        <v>12797</v>
      </c>
      <c r="BV7576" s="177" t="s">
        <v>700</v>
      </c>
      <c r="BW7576" s="177" t="s">
        <v>2983</v>
      </c>
    </row>
    <row r="7577" spans="51:75" x14ac:dyDescent="0.3">
      <c r="AY7577" s="226" t="e">
        <f>VLOOKUP(C7577,#REF!, 2,FALSE)</f>
        <v>#REF!</v>
      </c>
      <c r="BM7577" s="177" t="s">
        <v>12798</v>
      </c>
      <c r="BN7577" s="177" t="s">
        <v>626</v>
      </c>
      <c r="BO7577" s="177" t="s">
        <v>2983</v>
      </c>
      <c r="BU7577" s="177" t="s">
        <v>12798</v>
      </c>
      <c r="BV7577" s="177" t="s">
        <v>626</v>
      </c>
      <c r="BW7577" s="177" t="s">
        <v>2983</v>
      </c>
    </row>
    <row r="7578" spans="51:75" x14ac:dyDescent="0.3">
      <c r="AY7578" s="226" t="e">
        <f>VLOOKUP(C7578,#REF!, 2,FALSE)</f>
        <v>#REF!</v>
      </c>
      <c r="BM7578" s="177" t="s">
        <v>12799</v>
      </c>
      <c r="BN7578" s="177" t="s">
        <v>1272</v>
      </c>
      <c r="BO7578" s="177" t="s">
        <v>654</v>
      </c>
      <c r="BU7578" s="177" t="s">
        <v>12799</v>
      </c>
      <c r="BV7578" s="177" t="s">
        <v>1272</v>
      </c>
      <c r="BW7578" s="177" t="s">
        <v>654</v>
      </c>
    </row>
    <row r="7579" spans="51:75" x14ac:dyDescent="0.3">
      <c r="AY7579" s="226" t="e">
        <f>VLOOKUP(C7579,#REF!, 2,FALSE)</f>
        <v>#REF!</v>
      </c>
      <c r="BM7579" s="177" t="s">
        <v>12800</v>
      </c>
      <c r="BN7579" s="177" t="s">
        <v>626</v>
      </c>
      <c r="BO7579" s="177" t="s">
        <v>2983</v>
      </c>
      <c r="BU7579" s="177" t="s">
        <v>12800</v>
      </c>
      <c r="BV7579" s="177" t="s">
        <v>626</v>
      </c>
      <c r="BW7579" s="177" t="s">
        <v>2983</v>
      </c>
    </row>
    <row r="7580" spans="51:75" x14ac:dyDescent="0.3">
      <c r="AY7580" s="226" t="e">
        <f>VLOOKUP(C7580,#REF!, 2,FALSE)</f>
        <v>#REF!</v>
      </c>
      <c r="BM7580" s="177" t="s">
        <v>12801</v>
      </c>
      <c r="BN7580" s="177" t="s">
        <v>700</v>
      </c>
      <c r="BO7580" s="177" t="s">
        <v>654</v>
      </c>
      <c r="BU7580" s="177" t="s">
        <v>12801</v>
      </c>
      <c r="BV7580" s="177" t="s">
        <v>700</v>
      </c>
      <c r="BW7580" s="177" t="s">
        <v>654</v>
      </c>
    </row>
    <row r="7581" spans="51:75" x14ac:dyDescent="0.3">
      <c r="AY7581" s="226" t="e">
        <f>VLOOKUP(C7581,#REF!, 2,FALSE)</f>
        <v>#REF!</v>
      </c>
      <c r="BM7581" s="177" t="s">
        <v>2216</v>
      </c>
      <c r="BN7581" s="177" t="s">
        <v>700</v>
      </c>
      <c r="BO7581" s="177" t="s">
        <v>2983</v>
      </c>
      <c r="BU7581" s="177" t="s">
        <v>2216</v>
      </c>
      <c r="BV7581" s="177" t="s">
        <v>700</v>
      </c>
      <c r="BW7581" s="177" t="s">
        <v>2983</v>
      </c>
    </row>
    <row r="7582" spans="51:75" x14ac:dyDescent="0.3">
      <c r="AY7582" s="226" t="e">
        <f>VLOOKUP(C7582,#REF!, 2,FALSE)</f>
        <v>#REF!</v>
      </c>
      <c r="BM7582" s="177" t="s">
        <v>12802</v>
      </c>
      <c r="BN7582" s="177" t="s">
        <v>3083</v>
      </c>
      <c r="BO7582" s="177" t="s">
        <v>2720</v>
      </c>
      <c r="BU7582" s="177" t="s">
        <v>12802</v>
      </c>
      <c r="BV7582" s="177" t="s">
        <v>3083</v>
      </c>
      <c r="BW7582" s="177" t="s">
        <v>2720</v>
      </c>
    </row>
    <row r="7583" spans="51:75" x14ac:dyDescent="0.3">
      <c r="AY7583" s="226" t="e">
        <f>VLOOKUP(C7583,#REF!, 2,FALSE)</f>
        <v>#REF!</v>
      </c>
      <c r="BM7583" s="177" t="s">
        <v>12803</v>
      </c>
      <c r="BN7583" s="177" t="s">
        <v>623</v>
      </c>
      <c r="BO7583" s="177" t="s">
        <v>2983</v>
      </c>
      <c r="BU7583" s="177" t="s">
        <v>12803</v>
      </c>
      <c r="BV7583" s="177" t="s">
        <v>623</v>
      </c>
      <c r="BW7583" s="177" t="s">
        <v>2983</v>
      </c>
    </row>
    <row r="7584" spans="51:75" x14ac:dyDescent="0.3">
      <c r="AY7584" s="226" t="e">
        <f>VLOOKUP(C7584,#REF!, 2,FALSE)</f>
        <v>#REF!</v>
      </c>
      <c r="BM7584" s="177" t="s">
        <v>12804</v>
      </c>
      <c r="BN7584" s="177" t="s">
        <v>3083</v>
      </c>
      <c r="BO7584" s="177" t="s">
        <v>12805</v>
      </c>
      <c r="BU7584" s="177" t="s">
        <v>12804</v>
      </c>
      <c r="BV7584" s="177" t="s">
        <v>3083</v>
      </c>
      <c r="BW7584" s="177" t="s">
        <v>12805</v>
      </c>
    </row>
    <row r="7585" spans="51:75" x14ac:dyDescent="0.3">
      <c r="AY7585" s="226" t="e">
        <f>VLOOKUP(C7585,#REF!, 2,FALSE)</f>
        <v>#REF!</v>
      </c>
      <c r="BM7585" s="177" t="s">
        <v>12806</v>
      </c>
      <c r="BN7585" s="177" t="s">
        <v>2983</v>
      </c>
      <c r="BO7585" s="177" t="s">
        <v>9309</v>
      </c>
      <c r="BU7585" s="177" t="s">
        <v>12806</v>
      </c>
      <c r="BV7585" s="177" t="s">
        <v>2983</v>
      </c>
      <c r="BW7585" s="177" t="s">
        <v>9309</v>
      </c>
    </row>
    <row r="7586" spans="51:75" x14ac:dyDescent="0.3">
      <c r="AY7586" s="226" t="e">
        <f>VLOOKUP(C7586,#REF!, 2,FALSE)</f>
        <v>#REF!</v>
      </c>
      <c r="BM7586" s="177" t="s">
        <v>12807</v>
      </c>
      <c r="BN7586" s="177" t="s">
        <v>3002</v>
      </c>
      <c r="BO7586" s="177" t="s">
        <v>2872</v>
      </c>
      <c r="BU7586" s="177" t="s">
        <v>12807</v>
      </c>
      <c r="BV7586" s="177" t="s">
        <v>3002</v>
      </c>
      <c r="BW7586" s="177" t="s">
        <v>2872</v>
      </c>
    </row>
    <row r="7587" spans="51:75" x14ac:dyDescent="0.3">
      <c r="AY7587" s="226" t="e">
        <f>VLOOKUP(C7587,#REF!, 2,FALSE)</f>
        <v>#REF!</v>
      </c>
      <c r="BM7587" s="177" t="s">
        <v>12808</v>
      </c>
      <c r="BN7587" s="177" t="s">
        <v>3083</v>
      </c>
      <c r="BO7587" s="177" t="s">
        <v>3895</v>
      </c>
      <c r="BU7587" s="177" t="s">
        <v>12808</v>
      </c>
      <c r="BV7587" s="177" t="s">
        <v>3083</v>
      </c>
      <c r="BW7587" s="177" t="s">
        <v>3895</v>
      </c>
    </row>
    <row r="7588" spans="51:75" x14ac:dyDescent="0.3">
      <c r="AY7588" s="226" t="e">
        <f>VLOOKUP(C7588,#REF!, 2,FALSE)</f>
        <v>#REF!</v>
      </c>
      <c r="BM7588" s="177" t="s">
        <v>12809</v>
      </c>
      <c r="BN7588" s="177" t="s">
        <v>3005</v>
      </c>
      <c r="BO7588" s="177" t="s">
        <v>2983</v>
      </c>
      <c r="BU7588" s="177" t="s">
        <v>12809</v>
      </c>
      <c r="BV7588" s="177" t="s">
        <v>3005</v>
      </c>
      <c r="BW7588" s="177" t="s">
        <v>2983</v>
      </c>
    </row>
    <row r="7589" spans="51:75" x14ac:dyDescent="0.3">
      <c r="AY7589" s="226" t="e">
        <f>VLOOKUP(C7589,#REF!, 2,FALSE)</f>
        <v>#REF!</v>
      </c>
      <c r="BM7589" s="177" t="s">
        <v>12810</v>
      </c>
      <c r="BN7589" s="177" t="s">
        <v>3005</v>
      </c>
      <c r="BO7589" s="177" t="s">
        <v>2983</v>
      </c>
      <c r="BU7589" s="177" t="s">
        <v>12810</v>
      </c>
      <c r="BV7589" s="177" t="s">
        <v>3005</v>
      </c>
      <c r="BW7589" s="177" t="s">
        <v>2983</v>
      </c>
    </row>
    <row r="7590" spans="51:75" x14ac:dyDescent="0.3">
      <c r="AY7590" s="226" t="e">
        <f>VLOOKUP(C7590,#REF!, 2,FALSE)</f>
        <v>#REF!</v>
      </c>
      <c r="BM7590" s="177" t="s">
        <v>12811</v>
      </c>
      <c r="BN7590" s="177" t="s">
        <v>637</v>
      </c>
      <c r="BO7590" s="177" t="s">
        <v>2983</v>
      </c>
      <c r="BU7590" s="177" t="s">
        <v>12811</v>
      </c>
      <c r="BV7590" s="177" t="s">
        <v>637</v>
      </c>
      <c r="BW7590" s="177" t="s">
        <v>2983</v>
      </c>
    </row>
    <row r="7591" spans="51:75" x14ac:dyDescent="0.3">
      <c r="AY7591" s="226" t="e">
        <f>VLOOKUP(C7591,#REF!, 2,FALSE)</f>
        <v>#REF!</v>
      </c>
      <c r="BM7591" s="177" t="s">
        <v>12812</v>
      </c>
      <c r="BN7591" s="177" t="s">
        <v>3005</v>
      </c>
      <c r="BO7591" s="177" t="s">
        <v>2983</v>
      </c>
      <c r="BU7591" s="177" t="s">
        <v>12812</v>
      </c>
      <c r="BV7591" s="177" t="s">
        <v>3005</v>
      </c>
      <c r="BW7591" s="177" t="s">
        <v>2983</v>
      </c>
    </row>
    <row r="7592" spans="51:75" x14ac:dyDescent="0.3">
      <c r="AY7592" s="226" t="e">
        <f>VLOOKUP(C7592,#REF!, 2,FALSE)</f>
        <v>#REF!</v>
      </c>
      <c r="BM7592" s="177" t="s">
        <v>12813</v>
      </c>
      <c r="BN7592" s="177" t="s">
        <v>3005</v>
      </c>
      <c r="BO7592" s="177" t="s">
        <v>4510</v>
      </c>
      <c r="BU7592" s="177" t="s">
        <v>12813</v>
      </c>
      <c r="BV7592" s="177" t="s">
        <v>3005</v>
      </c>
      <c r="BW7592" s="177" t="s">
        <v>4510</v>
      </c>
    </row>
    <row r="7593" spans="51:75" x14ac:dyDescent="0.3">
      <c r="AY7593" s="226" t="e">
        <f>VLOOKUP(C7593,#REF!, 2,FALSE)</f>
        <v>#REF!</v>
      </c>
      <c r="BM7593" s="177" t="s">
        <v>12814</v>
      </c>
      <c r="BN7593" s="177" t="s">
        <v>997</v>
      </c>
      <c r="BO7593" s="177" t="s">
        <v>1787</v>
      </c>
      <c r="BU7593" s="177" t="s">
        <v>12814</v>
      </c>
      <c r="BV7593" s="177" t="s">
        <v>997</v>
      </c>
      <c r="BW7593" s="177" t="s">
        <v>1787</v>
      </c>
    </row>
    <row r="7594" spans="51:75" x14ac:dyDescent="0.3">
      <c r="AY7594" s="226" t="e">
        <f>VLOOKUP(C7594,#REF!, 2,FALSE)</f>
        <v>#REF!</v>
      </c>
      <c r="BM7594" s="177" t="s">
        <v>12815</v>
      </c>
      <c r="BN7594" s="177" t="s">
        <v>3087</v>
      </c>
      <c r="BO7594" s="177" t="s">
        <v>692</v>
      </c>
      <c r="BU7594" s="177" t="s">
        <v>12815</v>
      </c>
      <c r="BV7594" s="177" t="s">
        <v>3087</v>
      </c>
      <c r="BW7594" s="177" t="s">
        <v>692</v>
      </c>
    </row>
    <row r="7595" spans="51:75" x14ac:dyDescent="0.3">
      <c r="AY7595" s="226" t="e">
        <f>VLOOKUP(C7595,#REF!, 2,FALSE)</f>
        <v>#REF!</v>
      </c>
      <c r="BM7595" s="177" t="s">
        <v>2217</v>
      </c>
      <c r="BN7595" s="177" t="s">
        <v>2983</v>
      </c>
      <c r="BO7595" s="177" t="s">
        <v>2934</v>
      </c>
      <c r="BU7595" s="177" t="s">
        <v>2217</v>
      </c>
      <c r="BV7595" s="177" t="s">
        <v>2983</v>
      </c>
      <c r="BW7595" s="177" t="s">
        <v>2934</v>
      </c>
    </row>
    <row r="7596" spans="51:75" x14ac:dyDescent="0.3">
      <c r="AY7596" s="226" t="e">
        <f>VLOOKUP(C7596,#REF!, 2,FALSE)</f>
        <v>#REF!</v>
      </c>
      <c r="BM7596" s="177" t="s">
        <v>12816</v>
      </c>
      <c r="BN7596" s="177" t="s">
        <v>1496</v>
      </c>
      <c r="BO7596" s="177" t="s">
        <v>12817</v>
      </c>
      <c r="BU7596" s="177" t="s">
        <v>12816</v>
      </c>
      <c r="BV7596" s="177" t="s">
        <v>1496</v>
      </c>
      <c r="BW7596" s="177" t="s">
        <v>12817</v>
      </c>
    </row>
    <row r="7597" spans="51:75" x14ac:dyDescent="0.3">
      <c r="AY7597" s="226" t="e">
        <f>VLOOKUP(C7597,#REF!, 2,FALSE)</f>
        <v>#REF!</v>
      </c>
      <c r="BM7597" s="177" t="s">
        <v>12818</v>
      </c>
      <c r="BN7597" s="177" t="s">
        <v>16979</v>
      </c>
      <c r="BO7597" s="177" t="s">
        <v>660</v>
      </c>
      <c r="BU7597" s="177" t="s">
        <v>12818</v>
      </c>
      <c r="BV7597" s="177" t="s">
        <v>16979</v>
      </c>
      <c r="BW7597" s="177" t="s">
        <v>660</v>
      </c>
    </row>
    <row r="7598" spans="51:75" x14ac:dyDescent="0.3">
      <c r="AY7598" s="226" t="e">
        <f>VLOOKUP(C7598,#REF!, 2,FALSE)</f>
        <v>#REF!</v>
      </c>
      <c r="BM7598" s="177" t="s">
        <v>12819</v>
      </c>
      <c r="BN7598" s="177" t="s">
        <v>1733</v>
      </c>
      <c r="BO7598" s="177" t="s">
        <v>4059</v>
      </c>
      <c r="BU7598" s="177" t="s">
        <v>12819</v>
      </c>
      <c r="BV7598" s="177" t="s">
        <v>1733</v>
      </c>
      <c r="BW7598" s="177" t="s">
        <v>4059</v>
      </c>
    </row>
    <row r="7599" spans="51:75" x14ac:dyDescent="0.3">
      <c r="AY7599" s="226" t="e">
        <f>VLOOKUP(C7599,#REF!, 2,FALSE)</f>
        <v>#REF!</v>
      </c>
      <c r="BM7599" s="177" t="s">
        <v>12820</v>
      </c>
      <c r="BN7599" s="177" t="s">
        <v>12821</v>
      </c>
      <c r="BO7599" s="177" t="s">
        <v>622</v>
      </c>
      <c r="BU7599" s="177" t="s">
        <v>12820</v>
      </c>
      <c r="BV7599" s="177" t="s">
        <v>12821</v>
      </c>
      <c r="BW7599" s="177" t="s">
        <v>622</v>
      </c>
    </row>
    <row r="7600" spans="51:75" x14ac:dyDescent="0.3">
      <c r="AY7600" s="226" t="e">
        <f>VLOOKUP(C7600,#REF!, 2,FALSE)</f>
        <v>#REF!</v>
      </c>
      <c r="BM7600" s="177" t="s">
        <v>12822</v>
      </c>
      <c r="BN7600" s="177" t="s">
        <v>3087</v>
      </c>
      <c r="BO7600" s="177" t="s">
        <v>3722</v>
      </c>
      <c r="BU7600" s="177" t="s">
        <v>12822</v>
      </c>
      <c r="BV7600" s="177" t="s">
        <v>3087</v>
      </c>
      <c r="BW7600" s="177" t="s">
        <v>3722</v>
      </c>
    </row>
    <row r="7601" spans="51:75" x14ac:dyDescent="0.3">
      <c r="AY7601" s="226" t="e">
        <f>VLOOKUP(C7601,#REF!, 2,FALSE)</f>
        <v>#REF!</v>
      </c>
      <c r="BM7601" s="177" t="s">
        <v>12823</v>
      </c>
      <c r="BN7601" s="177" t="s">
        <v>794</v>
      </c>
      <c r="BO7601" s="177" t="s">
        <v>1332</v>
      </c>
      <c r="BU7601" s="177" t="s">
        <v>12823</v>
      </c>
      <c r="BV7601" s="177" t="s">
        <v>794</v>
      </c>
      <c r="BW7601" s="177" t="s">
        <v>1332</v>
      </c>
    </row>
    <row r="7602" spans="51:75" x14ac:dyDescent="0.3">
      <c r="AY7602" s="226" t="e">
        <f>VLOOKUP(C7602,#REF!, 2,FALSE)</f>
        <v>#REF!</v>
      </c>
      <c r="BM7602" s="177" t="s">
        <v>12824</v>
      </c>
      <c r="BN7602" s="177" t="s">
        <v>3083</v>
      </c>
      <c r="BO7602" s="177" t="s">
        <v>2933</v>
      </c>
      <c r="BU7602" s="177" t="s">
        <v>12824</v>
      </c>
      <c r="BV7602" s="177" t="s">
        <v>3083</v>
      </c>
      <c r="BW7602" s="177" t="s">
        <v>2933</v>
      </c>
    </row>
    <row r="7603" spans="51:75" x14ac:dyDescent="0.3">
      <c r="AY7603" s="226" t="e">
        <f>VLOOKUP(C7603,#REF!, 2,FALSE)</f>
        <v>#REF!</v>
      </c>
      <c r="BM7603" s="177" t="s">
        <v>12825</v>
      </c>
      <c r="BN7603" s="177" t="s">
        <v>3087</v>
      </c>
      <c r="BO7603" s="177" t="s">
        <v>1332</v>
      </c>
      <c r="BU7603" s="177" t="s">
        <v>12825</v>
      </c>
      <c r="BV7603" s="177" t="s">
        <v>3087</v>
      </c>
      <c r="BW7603" s="177" t="s">
        <v>1332</v>
      </c>
    </row>
    <row r="7604" spans="51:75" x14ac:dyDescent="0.3">
      <c r="AY7604" s="226" t="e">
        <f>VLOOKUP(C7604,#REF!, 2,FALSE)</f>
        <v>#REF!</v>
      </c>
      <c r="BM7604" s="177" t="s">
        <v>12826</v>
      </c>
      <c r="BN7604" s="177" t="s">
        <v>3087</v>
      </c>
      <c r="BO7604" s="177" t="s">
        <v>2168</v>
      </c>
      <c r="BU7604" s="177" t="s">
        <v>12826</v>
      </c>
      <c r="BV7604" s="177" t="s">
        <v>3087</v>
      </c>
      <c r="BW7604" s="177" t="s">
        <v>2168</v>
      </c>
    </row>
    <row r="7605" spans="51:75" x14ac:dyDescent="0.3">
      <c r="AY7605" s="226" t="e">
        <f>VLOOKUP(C7605,#REF!, 2,FALSE)</f>
        <v>#REF!</v>
      </c>
      <c r="BM7605" s="177" t="s">
        <v>12827</v>
      </c>
      <c r="BN7605" s="177" t="s">
        <v>639</v>
      </c>
      <c r="BO7605" s="177" t="s">
        <v>12828</v>
      </c>
      <c r="BU7605" s="177" t="s">
        <v>12827</v>
      </c>
      <c r="BV7605" s="177" t="s">
        <v>639</v>
      </c>
      <c r="BW7605" s="177" t="s">
        <v>12828</v>
      </c>
    </row>
    <row r="7606" spans="51:75" x14ac:dyDescent="0.3">
      <c r="AY7606" s="226" t="e">
        <f>VLOOKUP(C7606,#REF!, 2,FALSE)</f>
        <v>#REF!</v>
      </c>
      <c r="BM7606" s="177" t="s">
        <v>12829</v>
      </c>
      <c r="BN7606" s="177" t="s">
        <v>3083</v>
      </c>
      <c r="BO7606" s="177" t="s">
        <v>6055</v>
      </c>
      <c r="BU7606" s="177" t="s">
        <v>12829</v>
      </c>
      <c r="BV7606" s="177" t="s">
        <v>3083</v>
      </c>
      <c r="BW7606" s="177" t="s">
        <v>6055</v>
      </c>
    </row>
    <row r="7607" spans="51:75" x14ac:dyDescent="0.3">
      <c r="AY7607" s="226" t="e">
        <f>VLOOKUP(C7607,#REF!, 2,FALSE)</f>
        <v>#REF!</v>
      </c>
      <c r="BM7607" s="177" t="s">
        <v>12830</v>
      </c>
      <c r="BN7607" s="177" t="s">
        <v>639</v>
      </c>
      <c r="BO7607" s="177" t="s">
        <v>2168</v>
      </c>
      <c r="BU7607" s="177" t="s">
        <v>12830</v>
      </c>
      <c r="BV7607" s="177" t="s">
        <v>639</v>
      </c>
      <c r="BW7607" s="177" t="s">
        <v>2168</v>
      </c>
    </row>
    <row r="7608" spans="51:75" x14ac:dyDescent="0.3">
      <c r="AY7608" s="226" t="e">
        <f>VLOOKUP(C7608,#REF!, 2,FALSE)</f>
        <v>#REF!</v>
      </c>
      <c r="BM7608" s="177" t="s">
        <v>12831</v>
      </c>
      <c r="BN7608" s="177" t="s">
        <v>797</v>
      </c>
      <c r="BO7608" s="177" t="s">
        <v>6055</v>
      </c>
      <c r="BU7608" s="177" t="s">
        <v>12831</v>
      </c>
      <c r="BV7608" s="177" t="s">
        <v>797</v>
      </c>
      <c r="BW7608" s="177" t="s">
        <v>6055</v>
      </c>
    </row>
    <row r="7609" spans="51:75" x14ac:dyDescent="0.3">
      <c r="AY7609" s="226" t="e">
        <f>VLOOKUP(C7609,#REF!, 2,FALSE)</f>
        <v>#REF!</v>
      </c>
      <c r="BM7609" s="177" t="s">
        <v>12832</v>
      </c>
      <c r="BN7609" s="177" t="s">
        <v>623</v>
      </c>
      <c r="BO7609" s="177" t="s">
        <v>2983</v>
      </c>
      <c r="BU7609" s="177" t="s">
        <v>12832</v>
      </c>
      <c r="BV7609" s="177" t="s">
        <v>623</v>
      </c>
      <c r="BW7609" s="177" t="s">
        <v>2983</v>
      </c>
    </row>
    <row r="7610" spans="51:75" x14ac:dyDescent="0.3">
      <c r="AY7610" s="226" t="e">
        <f>VLOOKUP(C7610,#REF!, 2,FALSE)</f>
        <v>#REF!</v>
      </c>
      <c r="BM7610" s="177" t="s">
        <v>12833</v>
      </c>
      <c r="BN7610" s="177" t="s">
        <v>626</v>
      </c>
      <c r="BO7610" s="177" t="s">
        <v>2983</v>
      </c>
      <c r="BU7610" s="177" t="s">
        <v>12833</v>
      </c>
      <c r="BV7610" s="177" t="s">
        <v>626</v>
      </c>
      <c r="BW7610" s="177" t="s">
        <v>2983</v>
      </c>
    </row>
    <row r="7611" spans="51:75" x14ac:dyDescent="0.3">
      <c r="AY7611" s="226" t="e">
        <f>VLOOKUP(C7611,#REF!, 2,FALSE)</f>
        <v>#REF!</v>
      </c>
      <c r="BM7611" s="177" t="s">
        <v>2218</v>
      </c>
      <c r="BN7611" s="177" t="s">
        <v>928</v>
      </c>
      <c r="BO7611" s="177" t="s">
        <v>2983</v>
      </c>
      <c r="BU7611" s="177" t="s">
        <v>2218</v>
      </c>
      <c r="BV7611" s="177" t="s">
        <v>928</v>
      </c>
      <c r="BW7611" s="177" t="s">
        <v>2983</v>
      </c>
    </row>
    <row r="7612" spans="51:75" x14ac:dyDescent="0.3">
      <c r="AY7612" s="226" t="e">
        <f>VLOOKUP(C7612,#REF!, 2,FALSE)</f>
        <v>#REF!</v>
      </c>
      <c r="BM7612" s="177" t="s">
        <v>2219</v>
      </c>
      <c r="BN7612" s="177" t="s">
        <v>926</v>
      </c>
      <c r="BO7612" s="177" t="s">
        <v>2983</v>
      </c>
      <c r="BU7612" s="177" t="s">
        <v>2219</v>
      </c>
      <c r="BV7612" s="177" t="s">
        <v>926</v>
      </c>
      <c r="BW7612" s="177" t="s">
        <v>2983</v>
      </c>
    </row>
    <row r="7613" spans="51:75" x14ac:dyDescent="0.3">
      <c r="AY7613" s="226" t="e">
        <f>VLOOKUP(C7613,#REF!, 2,FALSE)</f>
        <v>#REF!</v>
      </c>
      <c r="BM7613" s="177" t="s">
        <v>12834</v>
      </c>
      <c r="BN7613" s="177" t="s">
        <v>783</v>
      </c>
      <c r="BO7613" s="177" t="s">
        <v>2983</v>
      </c>
      <c r="BU7613" s="177" t="s">
        <v>12834</v>
      </c>
      <c r="BV7613" s="177" t="s">
        <v>783</v>
      </c>
      <c r="BW7613" s="177" t="s">
        <v>2983</v>
      </c>
    </row>
    <row r="7614" spans="51:75" x14ac:dyDescent="0.3">
      <c r="AY7614" s="226" t="e">
        <f>VLOOKUP(C7614,#REF!, 2,FALSE)</f>
        <v>#REF!</v>
      </c>
      <c r="BM7614" s="177" t="s">
        <v>12835</v>
      </c>
      <c r="BN7614" s="177" t="s">
        <v>3002</v>
      </c>
      <c r="BO7614" s="177" t="s">
        <v>2983</v>
      </c>
      <c r="BU7614" s="177" t="s">
        <v>12835</v>
      </c>
      <c r="BV7614" s="177" t="s">
        <v>3002</v>
      </c>
      <c r="BW7614" s="177" t="s">
        <v>2983</v>
      </c>
    </row>
    <row r="7615" spans="51:75" x14ac:dyDescent="0.3">
      <c r="AY7615" s="226" t="e">
        <f>VLOOKUP(C7615,#REF!, 2,FALSE)</f>
        <v>#REF!</v>
      </c>
      <c r="BM7615" s="177" t="s">
        <v>2220</v>
      </c>
      <c r="BN7615" s="177" t="s">
        <v>3005</v>
      </c>
      <c r="BO7615" s="177" t="s">
        <v>2983</v>
      </c>
      <c r="BU7615" s="177" t="s">
        <v>2220</v>
      </c>
      <c r="BV7615" s="177" t="s">
        <v>3005</v>
      </c>
      <c r="BW7615" s="177" t="s">
        <v>2983</v>
      </c>
    </row>
    <row r="7616" spans="51:75" x14ac:dyDescent="0.3">
      <c r="AY7616" s="226" t="e">
        <f>VLOOKUP(C7616,#REF!, 2,FALSE)</f>
        <v>#REF!</v>
      </c>
      <c r="BM7616" s="177" t="s">
        <v>12836</v>
      </c>
      <c r="BN7616" s="177" t="s">
        <v>2983</v>
      </c>
      <c r="BO7616" s="177" t="s">
        <v>5583</v>
      </c>
      <c r="BU7616" s="177" t="s">
        <v>12836</v>
      </c>
      <c r="BV7616" s="177" t="s">
        <v>2983</v>
      </c>
      <c r="BW7616" s="177" t="s">
        <v>5583</v>
      </c>
    </row>
    <row r="7617" spans="51:75" x14ac:dyDescent="0.3">
      <c r="AY7617" s="226" t="e">
        <f>VLOOKUP(C7617,#REF!, 2,FALSE)</f>
        <v>#REF!</v>
      </c>
      <c r="BM7617" s="177" t="s">
        <v>12837</v>
      </c>
      <c r="BN7617" s="177" t="s">
        <v>3083</v>
      </c>
      <c r="BO7617" s="177" t="s">
        <v>12838</v>
      </c>
      <c r="BU7617" s="177" t="s">
        <v>12837</v>
      </c>
      <c r="BV7617" s="177" t="s">
        <v>3083</v>
      </c>
      <c r="BW7617" s="177" t="s">
        <v>12838</v>
      </c>
    </row>
    <row r="7618" spans="51:75" x14ac:dyDescent="0.3">
      <c r="AY7618" s="226" t="e">
        <f>VLOOKUP(C7618,#REF!, 2,FALSE)</f>
        <v>#REF!</v>
      </c>
      <c r="BM7618" s="177" t="s">
        <v>12839</v>
      </c>
      <c r="BN7618" s="177" t="s">
        <v>1269</v>
      </c>
      <c r="BO7618" s="177" t="s">
        <v>2983</v>
      </c>
      <c r="BU7618" s="177" t="s">
        <v>12839</v>
      </c>
      <c r="BV7618" s="177" t="s">
        <v>1269</v>
      </c>
      <c r="BW7618" s="177" t="s">
        <v>2983</v>
      </c>
    </row>
    <row r="7619" spans="51:75" x14ac:dyDescent="0.3">
      <c r="AY7619" s="226" t="e">
        <f>VLOOKUP(C7619,#REF!, 2,FALSE)</f>
        <v>#REF!</v>
      </c>
      <c r="BM7619" s="177" t="s">
        <v>12840</v>
      </c>
      <c r="BN7619" s="177" t="s">
        <v>3002</v>
      </c>
      <c r="BO7619" s="177" t="s">
        <v>2983</v>
      </c>
      <c r="BU7619" s="177" t="s">
        <v>12840</v>
      </c>
      <c r="BV7619" s="177" t="s">
        <v>3002</v>
      </c>
      <c r="BW7619" s="177" t="s">
        <v>2983</v>
      </c>
    </row>
    <row r="7620" spans="51:75" x14ac:dyDescent="0.3">
      <c r="AY7620" s="226" t="e">
        <f>VLOOKUP(C7620,#REF!, 2,FALSE)</f>
        <v>#REF!</v>
      </c>
      <c r="BM7620" s="177" t="s">
        <v>12841</v>
      </c>
      <c r="BN7620" s="177" t="s">
        <v>3002</v>
      </c>
      <c r="BO7620" s="177" t="s">
        <v>12842</v>
      </c>
      <c r="BU7620" s="177" t="s">
        <v>12841</v>
      </c>
      <c r="BV7620" s="177" t="s">
        <v>3002</v>
      </c>
      <c r="BW7620" s="177" t="s">
        <v>12842</v>
      </c>
    </row>
    <row r="7621" spans="51:75" x14ac:dyDescent="0.3">
      <c r="AY7621" s="226" t="e">
        <f>VLOOKUP(C7621,#REF!, 2,FALSE)</f>
        <v>#REF!</v>
      </c>
      <c r="BM7621" s="177" t="s">
        <v>12843</v>
      </c>
      <c r="BN7621" s="177" t="s">
        <v>1342</v>
      </c>
      <c r="BO7621" s="177" t="s">
        <v>2983</v>
      </c>
      <c r="BU7621" s="177" t="s">
        <v>12843</v>
      </c>
      <c r="BV7621" s="177" t="s">
        <v>1342</v>
      </c>
      <c r="BW7621" s="177" t="s">
        <v>2983</v>
      </c>
    </row>
    <row r="7622" spans="51:75" x14ac:dyDescent="0.3">
      <c r="AY7622" s="226" t="e">
        <f>VLOOKUP(C7622,#REF!, 2,FALSE)</f>
        <v>#REF!</v>
      </c>
      <c r="BM7622" s="177" t="s">
        <v>12844</v>
      </c>
      <c r="BN7622" s="177" t="s">
        <v>3002</v>
      </c>
      <c r="BO7622" s="177" t="s">
        <v>12845</v>
      </c>
      <c r="BU7622" s="177" t="s">
        <v>12844</v>
      </c>
      <c r="BV7622" s="177" t="s">
        <v>3002</v>
      </c>
      <c r="BW7622" s="177" t="s">
        <v>12845</v>
      </c>
    </row>
    <row r="7623" spans="51:75" x14ac:dyDescent="0.3">
      <c r="AY7623" s="226" t="e">
        <f>VLOOKUP(C7623,#REF!, 2,FALSE)</f>
        <v>#REF!</v>
      </c>
      <c r="BM7623" s="177" t="s">
        <v>12846</v>
      </c>
      <c r="BN7623" s="177" t="s">
        <v>2983</v>
      </c>
      <c r="BO7623" s="177" t="s">
        <v>2983</v>
      </c>
      <c r="BU7623" s="177" t="s">
        <v>12846</v>
      </c>
      <c r="BV7623" s="177" t="s">
        <v>2983</v>
      </c>
      <c r="BW7623" s="177" t="s">
        <v>2983</v>
      </c>
    </row>
    <row r="7624" spans="51:75" x14ac:dyDescent="0.3">
      <c r="AY7624" s="226" t="e">
        <f>VLOOKUP(C7624,#REF!, 2,FALSE)</f>
        <v>#REF!</v>
      </c>
      <c r="BM7624" s="177" t="s">
        <v>12847</v>
      </c>
      <c r="BN7624" s="177" t="s">
        <v>810</v>
      </c>
      <c r="BO7624" s="177" t="s">
        <v>2983</v>
      </c>
      <c r="BU7624" s="177" t="s">
        <v>12847</v>
      </c>
      <c r="BV7624" s="177" t="s">
        <v>810</v>
      </c>
      <c r="BW7624" s="177" t="s">
        <v>2983</v>
      </c>
    </row>
    <row r="7625" spans="51:75" x14ac:dyDescent="0.3">
      <c r="AY7625" s="226" t="e">
        <f>VLOOKUP(C7625,#REF!, 2,FALSE)</f>
        <v>#REF!</v>
      </c>
      <c r="BM7625" s="177" t="s">
        <v>12848</v>
      </c>
      <c r="BN7625" s="177" t="s">
        <v>658</v>
      </c>
      <c r="BO7625" s="177" t="s">
        <v>2983</v>
      </c>
      <c r="BU7625" s="177" t="s">
        <v>12848</v>
      </c>
      <c r="BV7625" s="177" t="s">
        <v>658</v>
      </c>
      <c r="BW7625" s="177" t="s">
        <v>2983</v>
      </c>
    </row>
    <row r="7626" spans="51:75" x14ac:dyDescent="0.3">
      <c r="AY7626" s="226" t="e">
        <f>VLOOKUP(C7626,#REF!, 2,FALSE)</f>
        <v>#REF!</v>
      </c>
      <c r="BM7626" s="177" t="s">
        <v>12849</v>
      </c>
      <c r="BN7626" s="177" t="s">
        <v>3245</v>
      </c>
      <c r="BO7626" s="177" t="s">
        <v>1195</v>
      </c>
      <c r="BU7626" s="177" t="s">
        <v>12849</v>
      </c>
      <c r="BV7626" s="177" t="s">
        <v>3245</v>
      </c>
      <c r="BW7626" s="177" t="s">
        <v>1195</v>
      </c>
    </row>
    <row r="7627" spans="51:75" x14ac:dyDescent="0.3">
      <c r="AY7627" s="226" t="e">
        <f>VLOOKUP(C7627,#REF!, 2,FALSE)</f>
        <v>#REF!</v>
      </c>
      <c r="BM7627" s="177" t="s">
        <v>12850</v>
      </c>
      <c r="BN7627" s="177" t="s">
        <v>797</v>
      </c>
      <c r="BO7627" s="177" t="s">
        <v>2983</v>
      </c>
      <c r="BU7627" s="177" t="s">
        <v>12850</v>
      </c>
      <c r="BV7627" s="177" t="s">
        <v>797</v>
      </c>
      <c r="BW7627" s="177" t="s">
        <v>2983</v>
      </c>
    </row>
    <row r="7628" spans="51:75" x14ac:dyDescent="0.3">
      <c r="AY7628" s="226" t="e">
        <f>VLOOKUP(C7628,#REF!, 2,FALSE)</f>
        <v>#REF!</v>
      </c>
      <c r="BM7628" s="177" t="s">
        <v>12852</v>
      </c>
      <c r="BN7628" s="177" t="s">
        <v>662</v>
      </c>
      <c r="BO7628" s="177" t="s">
        <v>2983</v>
      </c>
      <c r="BU7628" s="177" t="s">
        <v>12852</v>
      </c>
      <c r="BV7628" s="177" t="s">
        <v>662</v>
      </c>
      <c r="BW7628" s="177" t="s">
        <v>2983</v>
      </c>
    </row>
    <row r="7629" spans="51:75" x14ac:dyDescent="0.3">
      <c r="AY7629" s="226" t="e">
        <f>VLOOKUP(C7629,#REF!, 2,FALSE)</f>
        <v>#REF!</v>
      </c>
      <c r="BM7629" s="177" t="s">
        <v>2223</v>
      </c>
      <c r="BN7629" s="177" t="s">
        <v>928</v>
      </c>
      <c r="BO7629" s="177" t="s">
        <v>2983</v>
      </c>
      <c r="BU7629" s="177" t="s">
        <v>2223</v>
      </c>
      <c r="BV7629" s="177" t="s">
        <v>928</v>
      </c>
      <c r="BW7629" s="177" t="s">
        <v>2983</v>
      </c>
    </row>
    <row r="7630" spans="51:75" x14ac:dyDescent="0.3">
      <c r="AY7630" s="226" t="e">
        <f>VLOOKUP(C7630,#REF!, 2,FALSE)</f>
        <v>#REF!</v>
      </c>
      <c r="BM7630" s="177" t="s">
        <v>2224</v>
      </c>
      <c r="BN7630" s="177" t="s">
        <v>3005</v>
      </c>
      <c r="BO7630" s="177" t="s">
        <v>2983</v>
      </c>
      <c r="BU7630" s="177" t="s">
        <v>2224</v>
      </c>
      <c r="BV7630" s="177" t="s">
        <v>3005</v>
      </c>
      <c r="BW7630" s="177" t="s">
        <v>2983</v>
      </c>
    </row>
    <row r="7631" spans="51:75" x14ac:dyDescent="0.3">
      <c r="AY7631" s="226" t="e">
        <f>VLOOKUP(C7631,#REF!, 2,FALSE)</f>
        <v>#REF!</v>
      </c>
      <c r="BM7631" s="177" t="s">
        <v>12853</v>
      </c>
      <c r="BN7631" s="177" t="s">
        <v>3005</v>
      </c>
      <c r="BO7631" s="177" t="s">
        <v>2983</v>
      </c>
      <c r="BU7631" s="177" t="s">
        <v>12853</v>
      </c>
      <c r="BV7631" s="177" t="s">
        <v>3005</v>
      </c>
      <c r="BW7631" s="177" t="s">
        <v>2983</v>
      </c>
    </row>
    <row r="7632" spans="51:75" x14ac:dyDescent="0.3">
      <c r="AY7632" s="226" t="e">
        <f>VLOOKUP(C7632,#REF!, 2,FALSE)</f>
        <v>#REF!</v>
      </c>
      <c r="BM7632" s="177" t="s">
        <v>12854</v>
      </c>
      <c r="BN7632" s="177" t="s">
        <v>3083</v>
      </c>
      <c r="BO7632" s="177" t="s">
        <v>936</v>
      </c>
      <c r="BU7632" s="177" t="s">
        <v>12854</v>
      </c>
      <c r="BV7632" s="177" t="s">
        <v>3083</v>
      </c>
      <c r="BW7632" s="177" t="s">
        <v>936</v>
      </c>
    </row>
    <row r="7633" spans="51:75" x14ac:dyDescent="0.3">
      <c r="AY7633" s="226" t="e">
        <f>VLOOKUP(C7633,#REF!, 2,FALSE)</f>
        <v>#REF!</v>
      </c>
      <c r="BM7633" s="177" t="s">
        <v>12855</v>
      </c>
      <c r="BN7633" s="177" t="s">
        <v>3083</v>
      </c>
      <c r="BO7633" s="177" t="s">
        <v>8832</v>
      </c>
      <c r="BU7633" s="177" t="s">
        <v>12855</v>
      </c>
      <c r="BV7633" s="177" t="s">
        <v>3083</v>
      </c>
      <c r="BW7633" s="177" t="s">
        <v>8832</v>
      </c>
    </row>
    <row r="7634" spans="51:75" x14ac:dyDescent="0.3">
      <c r="AY7634" s="226" t="e">
        <f>VLOOKUP(C7634,#REF!, 2,FALSE)</f>
        <v>#REF!</v>
      </c>
      <c r="BM7634" s="177" t="s">
        <v>12856</v>
      </c>
      <c r="BN7634" s="177" t="s">
        <v>3087</v>
      </c>
      <c r="BO7634" s="177" t="s">
        <v>6697</v>
      </c>
      <c r="BU7634" s="177" t="s">
        <v>12856</v>
      </c>
      <c r="BV7634" s="177" t="s">
        <v>3087</v>
      </c>
      <c r="BW7634" s="177" t="s">
        <v>6697</v>
      </c>
    </row>
    <row r="7635" spans="51:75" x14ac:dyDescent="0.3">
      <c r="AY7635" s="226" t="e">
        <f>VLOOKUP(C7635,#REF!, 2,FALSE)</f>
        <v>#REF!</v>
      </c>
      <c r="BM7635" s="177" t="s">
        <v>12857</v>
      </c>
      <c r="BN7635" s="177" t="s">
        <v>3083</v>
      </c>
      <c r="BO7635" s="177" t="s">
        <v>6292</v>
      </c>
      <c r="BU7635" s="177" t="s">
        <v>12857</v>
      </c>
      <c r="BV7635" s="177" t="s">
        <v>3083</v>
      </c>
      <c r="BW7635" s="177" t="s">
        <v>6292</v>
      </c>
    </row>
    <row r="7636" spans="51:75" x14ac:dyDescent="0.3">
      <c r="AY7636" s="226" t="e">
        <f>VLOOKUP(C7636,#REF!, 2,FALSE)</f>
        <v>#REF!</v>
      </c>
      <c r="BM7636" s="177" t="s">
        <v>12858</v>
      </c>
      <c r="BN7636" s="177" t="s">
        <v>2983</v>
      </c>
      <c r="BO7636" s="177" t="s">
        <v>12859</v>
      </c>
      <c r="BU7636" s="177" t="s">
        <v>12858</v>
      </c>
      <c r="BV7636" s="177" t="s">
        <v>2983</v>
      </c>
      <c r="BW7636" s="177" t="s">
        <v>12859</v>
      </c>
    </row>
    <row r="7637" spans="51:75" x14ac:dyDescent="0.3">
      <c r="AY7637" s="226" t="e">
        <f>VLOOKUP(C7637,#REF!, 2,FALSE)</f>
        <v>#REF!</v>
      </c>
      <c r="BM7637" s="177" t="s">
        <v>12860</v>
      </c>
      <c r="BN7637" s="177" t="s">
        <v>2983</v>
      </c>
      <c r="BO7637" s="177" t="s">
        <v>12861</v>
      </c>
      <c r="BU7637" s="177" t="s">
        <v>12860</v>
      </c>
      <c r="BV7637" s="177" t="s">
        <v>2983</v>
      </c>
      <c r="BW7637" s="177" t="s">
        <v>12861</v>
      </c>
    </row>
    <row r="7638" spans="51:75" x14ac:dyDescent="0.3">
      <c r="AY7638" s="226" t="e">
        <f>VLOOKUP(C7638,#REF!, 2,FALSE)</f>
        <v>#REF!</v>
      </c>
      <c r="BM7638" s="177" t="s">
        <v>12862</v>
      </c>
      <c r="BN7638" s="177" t="s">
        <v>669</v>
      </c>
      <c r="BO7638" s="177" t="s">
        <v>3542</v>
      </c>
      <c r="BU7638" s="177" t="s">
        <v>12862</v>
      </c>
      <c r="BV7638" s="177" t="s">
        <v>669</v>
      </c>
      <c r="BW7638" s="177" t="s">
        <v>3542</v>
      </c>
    </row>
    <row r="7639" spans="51:75" x14ac:dyDescent="0.3">
      <c r="AY7639" s="226" t="e">
        <f>VLOOKUP(C7639,#REF!, 2,FALSE)</f>
        <v>#REF!</v>
      </c>
      <c r="BM7639" s="177" t="s">
        <v>12863</v>
      </c>
      <c r="BN7639" s="177" t="s">
        <v>3005</v>
      </c>
      <c r="BO7639" s="177" t="s">
        <v>12864</v>
      </c>
      <c r="BU7639" s="177" t="s">
        <v>12863</v>
      </c>
      <c r="BV7639" s="177" t="s">
        <v>3005</v>
      </c>
      <c r="BW7639" s="177" t="s">
        <v>12864</v>
      </c>
    </row>
    <row r="7640" spans="51:75" x14ac:dyDescent="0.3">
      <c r="AY7640" s="226" t="e">
        <f>VLOOKUP(C7640,#REF!, 2,FALSE)</f>
        <v>#REF!</v>
      </c>
      <c r="BM7640" s="177" t="s">
        <v>12865</v>
      </c>
      <c r="BN7640" s="177" t="s">
        <v>3002</v>
      </c>
      <c r="BO7640" s="177" t="s">
        <v>1489</v>
      </c>
      <c r="BU7640" s="177" t="s">
        <v>12865</v>
      </c>
      <c r="BV7640" s="177" t="s">
        <v>3002</v>
      </c>
      <c r="BW7640" s="177" t="s">
        <v>1489</v>
      </c>
    </row>
    <row r="7641" spans="51:75" x14ac:dyDescent="0.3">
      <c r="AY7641" s="226" t="e">
        <f>VLOOKUP(C7641,#REF!, 2,FALSE)</f>
        <v>#REF!</v>
      </c>
      <c r="BM7641" s="177" t="s">
        <v>12866</v>
      </c>
      <c r="BN7641" s="177" t="s">
        <v>994</v>
      </c>
      <c r="BO7641" s="177" t="s">
        <v>2983</v>
      </c>
      <c r="BU7641" s="177" t="s">
        <v>12866</v>
      </c>
      <c r="BV7641" s="177" t="s">
        <v>994</v>
      </c>
      <c r="BW7641" s="177" t="s">
        <v>2983</v>
      </c>
    </row>
    <row r="7642" spans="51:75" x14ac:dyDescent="0.3">
      <c r="AY7642" s="226" t="e">
        <f>VLOOKUP(C7642,#REF!, 2,FALSE)</f>
        <v>#REF!</v>
      </c>
      <c r="BM7642" s="177" t="s">
        <v>12867</v>
      </c>
      <c r="BN7642" s="177" t="s">
        <v>994</v>
      </c>
      <c r="BO7642" s="177" t="s">
        <v>2983</v>
      </c>
      <c r="BU7642" s="177" t="s">
        <v>12867</v>
      </c>
      <c r="BV7642" s="177" t="s">
        <v>994</v>
      </c>
      <c r="BW7642" s="177" t="s">
        <v>2983</v>
      </c>
    </row>
    <row r="7643" spans="51:75" x14ac:dyDescent="0.3">
      <c r="AY7643" s="226" t="e">
        <f>VLOOKUP(C7643,#REF!, 2,FALSE)</f>
        <v>#REF!</v>
      </c>
      <c r="BM7643" s="177" t="s">
        <v>12868</v>
      </c>
      <c r="BN7643" s="177" t="s">
        <v>783</v>
      </c>
      <c r="BO7643" s="177" t="s">
        <v>9519</v>
      </c>
      <c r="BU7643" s="177" t="s">
        <v>12868</v>
      </c>
      <c r="BV7643" s="177" t="s">
        <v>783</v>
      </c>
      <c r="BW7643" s="177" t="s">
        <v>9519</v>
      </c>
    </row>
    <row r="7644" spans="51:75" x14ac:dyDescent="0.3">
      <c r="AY7644" s="226" t="e">
        <f>VLOOKUP(C7644,#REF!, 2,FALSE)</f>
        <v>#REF!</v>
      </c>
      <c r="BM7644" s="177" t="s">
        <v>2225</v>
      </c>
      <c r="BN7644" s="177" t="s">
        <v>994</v>
      </c>
      <c r="BO7644" s="177" t="s">
        <v>9634</v>
      </c>
      <c r="BU7644" s="177" t="s">
        <v>2225</v>
      </c>
      <c r="BV7644" s="177" t="s">
        <v>994</v>
      </c>
      <c r="BW7644" s="177" t="s">
        <v>9634</v>
      </c>
    </row>
    <row r="7645" spans="51:75" x14ac:dyDescent="0.3">
      <c r="AY7645" s="226" t="e">
        <f>VLOOKUP(C7645,#REF!, 2,FALSE)</f>
        <v>#REF!</v>
      </c>
      <c r="BM7645" s="177" t="s">
        <v>12869</v>
      </c>
      <c r="BN7645" s="177" t="s">
        <v>636</v>
      </c>
      <c r="BO7645" s="177" t="s">
        <v>2983</v>
      </c>
      <c r="BU7645" s="177" t="s">
        <v>12869</v>
      </c>
      <c r="BV7645" s="177" t="s">
        <v>636</v>
      </c>
      <c r="BW7645" s="177" t="s">
        <v>2983</v>
      </c>
    </row>
    <row r="7646" spans="51:75" x14ac:dyDescent="0.3">
      <c r="AY7646" s="226" t="e">
        <f>VLOOKUP(C7646,#REF!, 2,FALSE)</f>
        <v>#REF!</v>
      </c>
      <c r="BM7646" s="177" t="s">
        <v>12870</v>
      </c>
      <c r="BN7646" s="177" t="s">
        <v>639</v>
      </c>
      <c r="BO7646" s="177" t="s">
        <v>2983</v>
      </c>
      <c r="BU7646" s="177" t="s">
        <v>12870</v>
      </c>
      <c r="BV7646" s="177" t="s">
        <v>639</v>
      </c>
      <c r="BW7646" s="177" t="s">
        <v>2983</v>
      </c>
    </row>
    <row r="7647" spans="51:75" x14ac:dyDescent="0.3">
      <c r="AY7647" s="226" t="e">
        <f>VLOOKUP(C7647,#REF!, 2,FALSE)</f>
        <v>#REF!</v>
      </c>
      <c r="BM7647" s="177" t="s">
        <v>12871</v>
      </c>
      <c r="BN7647" s="177" t="s">
        <v>3045</v>
      </c>
      <c r="BO7647" s="177" t="s">
        <v>12872</v>
      </c>
      <c r="BU7647" s="177" t="s">
        <v>12871</v>
      </c>
      <c r="BV7647" s="177" t="s">
        <v>3045</v>
      </c>
      <c r="BW7647" s="177" t="s">
        <v>12872</v>
      </c>
    </row>
    <row r="7648" spans="51:75" x14ac:dyDescent="0.3">
      <c r="AY7648" s="226" t="e">
        <f>VLOOKUP(C7648,#REF!, 2,FALSE)</f>
        <v>#REF!</v>
      </c>
      <c r="BM7648" s="177" t="s">
        <v>12873</v>
      </c>
      <c r="BN7648" s="177" t="s">
        <v>3005</v>
      </c>
      <c r="BO7648" s="177" t="s">
        <v>2983</v>
      </c>
      <c r="BU7648" s="177" t="s">
        <v>12873</v>
      </c>
      <c r="BV7648" s="177" t="s">
        <v>3005</v>
      </c>
      <c r="BW7648" s="177" t="s">
        <v>2983</v>
      </c>
    </row>
    <row r="7649" spans="51:75" x14ac:dyDescent="0.3">
      <c r="AY7649" s="226" t="e">
        <f>VLOOKUP(C7649,#REF!, 2,FALSE)</f>
        <v>#REF!</v>
      </c>
      <c r="BM7649" s="177" t="s">
        <v>12874</v>
      </c>
      <c r="BN7649" s="177" t="s">
        <v>2983</v>
      </c>
      <c r="BO7649" s="177" t="s">
        <v>2254</v>
      </c>
      <c r="BU7649" s="177" t="s">
        <v>12874</v>
      </c>
      <c r="BV7649" s="177" t="s">
        <v>2983</v>
      </c>
      <c r="BW7649" s="177" t="s">
        <v>2254</v>
      </c>
    </row>
    <row r="7650" spans="51:75" x14ac:dyDescent="0.3">
      <c r="AY7650" s="226" t="e">
        <f>VLOOKUP(C7650,#REF!, 2,FALSE)</f>
        <v>#REF!</v>
      </c>
      <c r="BM7650" s="177" t="s">
        <v>12875</v>
      </c>
      <c r="BN7650" s="177" t="s">
        <v>631</v>
      </c>
      <c r="BO7650" s="177" t="s">
        <v>2983</v>
      </c>
      <c r="BU7650" s="177" t="s">
        <v>12875</v>
      </c>
      <c r="BV7650" s="177" t="s">
        <v>631</v>
      </c>
      <c r="BW7650" s="177" t="s">
        <v>2983</v>
      </c>
    </row>
    <row r="7651" spans="51:75" x14ac:dyDescent="0.3">
      <c r="AY7651" s="226" t="e">
        <f>VLOOKUP(C7651,#REF!, 2,FALSE)</f>
        <v>#REF!</v>
      </c>
      <c r="BM7651" s="177" t="s">
        <v>12876</v>
      </c>
      <c r="BN7651" s="177" t="s">
        <v>1267</v>
      </c>
      <c r="BO7651" s="177" t="s">
        <v>2983</v>
      </c>
      <c r="BU7651" s="177" t="s">
        <v>12876</v>
      </c>
      <c r="BV7651" s="177" t="s">
        <v>1267</v>
      </c>
      <c r="BW7651" s="177" t="s">
        <v>2983</v>
      </c>
    </row>
    <row r="7652" spans="51:75" x14ac:dyDescent="0.3">
      <c r="AY7652" s="226" t="e">
        <f>VLOOKUP(C7652,#REF!, 2,FALSE)</f>
        <v>#REF!</v>
      </c>
      <c r="BM7652" s="177" t="s">
        <v>12877</v>
      </c>
      <c r="BN7652" s="177" t="s">
        <v>1461</v>
      </c>
      <c r="BO7652" s="177" t="s">
        <v>2983</v>
      </c>
      <c r="BU7652" s="177" t="s">
        <v>12877</v>
      </c>
      <c r="BV7652" s="177" t="s">
        <v>1461</v>
      </c>
      <c r="BW7652" s="177" t="s">
        <v>2983</v>
      </c>
    </row>
    <row r="7653" spans="51:75" x14ac:dyDescent="0.3">
      <c r="AY7653" s="226" t="e">
        <f>VLOOKUP(C7653,#REF!, 2,FALSE)</f>
        <v>#REF!</v>
      </c>
      <c r="BM7653" s="177" t="s">
        <v>12878</v>
      </c>
      <c r="BN7653" s="177" t="s">
        <v>700</v>
      </c>
      <c r="BO7653" s="177" t="s">
        <v>9519</v>
      </c>
      <c r="BU7653" s="177" t="s">
        <v>12878</v>
      </c>
      <c r="BV7653" s="177" t="s">
        <v>700</v>
      </c>
      <c r="BW7653" s="177" t="s">
        <v>9519</v>
      </c>
    </row>
    <row r="7654" spans="51:75" x14ac:dyDescent="0.3">
      <c r="AY7654" s="226" t="e">
        <f>VLOOKUP(C7654,#REF!, 2,FALSE)</f>
        <v>#REF!</v>
      </c>
      <c r="BM7654" s="177" t="s">
        <v>2226</v>
      </c>
      <c r="BN7654" s="177" t="s">
        <v>771</v>
      </c>
      <c r="BO7654" s="177" t="s">
        <v>2983</v>
      </c>
      <c r="BU7654" s="177" t="s">
        <v>2226</v>
      </c>
      <c r="BV7654" s="177" t="s">
        <v>771</v>
      </c>
      <c r="BW7654" s="177" t="s">
        <v>2983</v>
      </c>
    </row>
    <row r="7655" spans="51:75" x14ac:dyDescent="0.3">
      <c r="AY7655" s="226" t="e">
        <f>VLOOKUP(C7655,#REF!, 2,FALSE)</f>
        <v>#REF!</v>
      </c>
      <c r="BM7655" s="177" t="s">
        <v>12879</v>
      </c>
      <c r="BN7655" s="177" t="s">
        <v>700</v>
      </c>
      <c r="BO7655" s="177" t="s">
        <v>2983</v>
      </c>
      <c r="BU7655" s="177" t="s">
        <v>12879</v>
      </c>
      <c r="BV7655" s="177" t="s">
        <v>700</v>
      </c>
      <c r="BW7655" s="177" t="s">
        <v>2983</v>
      </c>
    </row>
    <row r="7656" spans="51:75" x14ac:dyDescent="0.3">
      <c r="AY7656" s="226" t="e">
        <f>VLOOKUP(C7656,#REF!, 2,FALSE)</f>
        <v>#REF!</v>
      </c>
      <c r="BM7656" s="177" t="s">
        <v>12880</v>
      </c>
      <c r="BN7656" s="177" t="s">
        <v>700</v>
      </c>
      <c r="BO7656" s="177" t="s">
        <v>2983</v>
      </c>
      <c r="BU7656" s="177" t="s">
        <v>12880</v>
      </c>
      <c r="BV7656" s="177" t="s">
        <v>700</v>
      </c>
      <c r="BW7656" s="177" t="s">
        <v>2983</v>
      </c>
    </row>
    <row r="7657" spans="51:75" x14ac:dyDescent="0.3">
      <c r="AY7657" s="226" t="e">
        <f>VLOOKUP(C7657,#REF!, 2,FALSE)</f>
        <v>#REF!</v>
      </c>
      <c r="BM7657" s="177" t="s">
        <v>12881</v>
      </c>
      <c r="BN7657" s="177" t="s">
        <v>3199</v>
      </c>
      <c r="BO7657" s="177" t="s">
        <v>2983</v>
      </c>
      <c r="BU7657" s="177" t="s">
        <v>12881</v>
      </c>
      <c r="BV7657" s="177" t="s">
        <v>3199</v>
      </c>
      <c r="BW7657" s="177" t="s">
        <v>2983</v>
      </c>
    </row>
    <row r="7658" spans="51:75" x14ac:dyDescent="0.3">
      <c r="AY7658" s="226" t="e">
        <f>VLOOKUP(C7658,#REF!, 2,FALSE)</f>
        <v>#REF!</v>
      </c>
      <c r="BM7658" s="177" t="s">
        <v>12882</v>
      </c>
      <c r="BN7658" s="177" t="s">
        <v>3245</v>
      </c>
      <c r="BO7658" s="177" t="s">
        <v>2983</v>
      </c>
      <c r="BU7658" s="177" t="s">
        <v>12882</v>
      </c>
      <c r="BV7658" s="177" t="s">
        <v>3245</v>
      </c>
      <c r="BW7658" s="177" t="s">
        <v>2983</v>
      </c>
    </row>
    <row r="7659" spans="51:75" x14ac:dyDescent="0.3">
      <c r="AY7659" s="226" t="e">
        <f>VLOOKUP(C7659,#REF!, 2,FALSE)</f>
        <v>#REF!</v>
      </c>
      <c r="BM7659" s="177" t="s">
        <v>12883</v>
      </c>
      <c r="BN7659" s="177" t="s">
        <v>639</v>
      </c>
      <c r="BO7659" s="177" t="s">
        <v>2983</v>
      </c>
      <c r="BU7659" s="177" t="s">
        <v>12883</v>
      </c>
      <c r="BV7659" s="177" t="s">
        <v>639</v>
      </c>
      <c r="BW7659" s="177" t="s">
        <v>2983</v>
      </c>
    </row>
    <row r="7660" spans="51:75" x14ac:dyDescent="0.3">
      <c r="AY7660" s="226" t="e">
        <f>VLOOKUP(C7660,#REF!, 2,FALSE)</f>
        <v>#REF!</v>
      </c>
      <c r="BM7660" s="177" t="s">
        <v>12884</v>
      </c>
      <c r="BN7660" s="177" t="s">
        <v>923</v>
      </c>
      <c r="BO7660" s="177" t="s">
        <v>2983</v>
      </c>
      <c r="BU7660" s="177" t="s">
        <v>12884</v>
      </c>
      <c r="BV7660" s="177" t="s">
        <v>923</v>
      </c>
      <c r="BW7660" s="177" t="s">
        <v>2983</v>
      </c>
    </row>
    <row r="7661" spans="51:75" x14ac:dyDescent="0.3">
      <c r="AY7661" s="226" t="e">
        <f>VLOOKUP(C7661,#REF!, 2,FALSE)</f>
        <v>#REF!</v>
      </c>
      <c r="BM7661" s="177" t="s">
        <v>12885</v>
      </c>
      <c r="BN7661" s="177" t="s">
        <v>3005</v>
      </c>
      <c r="BO7661" s="177" t="s">
        <v>2983</v>
      </c>
      <c r="BU7661" s="177" t="s">
        <v>12885</v>
      </c>
      <c r="BV7661" s="177" t="s">
        <v>3005</v>
      </c>
      <c r="BW7661" s="177" t="s">
        <v>2983</v>
      </c>
    </row>
    <row r="7662" spans="51:75" x14ac:dyDescent="0.3">
      <c r="AY7662" s="226" t="e">
        <f>VLOOKUP(C7662,#REF!, 2,FALSE)</f>
        <v>#REF!</v>
      </c>
      <c r="BM7662" s="177" t="s">
        <v>2227</v>
      </c>
      <c r="BN7662" s="177" t="s">
        <v>694</v>
      </c>
      <c r="BO7662" s="177" t="s">
        <v>2983</v>
      </c>
      <c r="BU7662" s="177" t="s">
        <v>2227</v>
      </c>
      <c r="BV7662" s="177" t="s">
        <v>694</v>
      </c>
      <c r="BW7662" s="177" t="s">
        <v>2983</v>
      </c>
    </row>
    <row r="7663" spans="51:75" x14ac:dyDescent="0.3">
      <c r="AY7663" s="226" t="e">
        <f>VLOOKUP(C7663,#REF!, 2,FALSE)</f>
        <v>#REF!</v>
      </c>
      <c r="BM7663" s="177" t="s">
        <v>12887</v>
      </c>
      <c r="BN7663" s="177" t="s">
        <v>3083</v>
      </c>
      <c r="BO7663" s="177" t="s">
        <v>9060</v>
      </c>
      <c r="BU7663" s="177" t="s">
        <v>12887</v>
      </c>
      <c r="BV7663" s="177" t="s">
        <v>3083</v>
      </c>
      <c r="BW7663" s="177" t="s">
        <v>9060</v>
      </c>
    </row>
    <row r="7664" spans="51:75" x14ac:dyDescent="0.3">
      <c r="AY7664" s="226" t="e">
        <f>VLOOKUP(C7664,#REF!, 2,FALSE)</f>
        <v>#REF!</v>
      </c>
      <c r="BM7664" s="177" t="s">
        <v>12888</v>
      </c>
      <c r="BN7664" s="177" t="s">
        <v>3083</v>
      </c>
      <c r="BO7664" s="177" t="s">
        <v>12889</v>
      </c>
      <c r="BU7664" s="177" t="s">
        <v>12888</v>
      </c>
      <c r="BV7664" s="177" t="s">
        <v>3083</v>
      </c>
      <c r="BW7664" s="177" t="s">
        <v>12889</v>
      </c>
    </row>
    <row r="7665" spans="51:75" x14ac:dyDescent="0.3">
      <c r="AY7665" s="226" t="e">
        <f>VLOOKUP(C7665,#REF!, 2,FALSE)</f>
        <v>#REF!</v>
      </c>
      <c r="BM7665" s="177" t="s">
        <v>12890</v>
      </c>
      <c r="BN7665" s="177" t="s">
        <v>3005</v>
      </c>
      <c r="BO7665" s="177" t="s">
        <v>5471</v>
      </c>
      <c r="BU7665" s="177" t="s">
        <v>12890</v>
      </c>
      <c r="BV7665" s="177" t="s">
        <v>3005</v>
      </c>
      <c r="BW7665" s="177" t="s">
        <v>5471</v>
      </c>
    </row>
    <row r="7666" spans="51:75" x14ac:dyDescent="0.3">
      <c r="AY7666" s="226" t="e">
        <f>VLOOKUP(C7666,#REF!, 2,FALSE)</f>
        <v>#REF!</v>
      </c>
      <c r="BM7666" s="177" t="s">
        <v>12891</v>
      </c>
      <c r="BN7666" s="177" t="s">
        <v>923</v>
      </c>
      <c r="BO7666" s="177" t="s">
        <v>4666</v>
      </c>
      <c r="BU7666" s="177" t="s">
        <v>12891</v>
      </c>
      <c r="BV7666" s="177" t="s">
        <v>923</v>
      </c>
      <c r="BW7666" s="177" t="s">
        <v>4666</v>
      </c>
    </row>
    <row r="7667" spans="51:75" x14ac:dyDescent="0.3">
      <c r="AY7667" s="226" t="e">
        <f>VLOOKUP(C7667,#REF!, 2,FALSE)</f>
        <v>#REF!</v>
      </c>
      <c r="BM7667" s="177" t="s">
        <v>12892</v>
      </c>
      <c r="BN7667" s="177" t="s">
        <v>3083</v>
      </c>
      <c r="BO7667" s="177" t="s">
        <v>11316</v>
      </c>
      <c r="BU7667" s="177" t="s">
        <v>12892</v>
      </c>
      <c r="BV7667" s="177" t="s">
        <v>3083</v>
      </c>
      <c r="BW7667" s="177" t="s">
        <v>11316</v>
      </c>
    </row>
    <row r="7668" spans="51:75" x14ac:dyDescent="0.3">
      <c r="AY7668" s="226" t="e">
        <f>VLOOKUP(C7668,#REF!, 2,FALSE)</f>
        <v>#REF!</v>
      </c>
      <c r="BM7668" s="177" t="s">
        <v>12893</v>
      </c>
      <c r="BN7668" s="177" t="s">
        <v>1269</v>
      </c>
      <c r="BO7668" s="177" t="s">
        <v>3404</v>
      </c>
      <c r="BU7668" s="177" t="s">
        <v>12893</v>
      </c>
      <c r="BV7668" s="177" t="s">
        <v>1269</v>
      </c>
      <c r="BW7668" s="177" t="s">
        <v>3404</v>
      </c>
    </row>
    <row r="7669" spans="51:75" x14ac:dyDescent="0.3">
      <c r="AY7669" s="226" t="e">
        <f>VLOOKUP(C7669,#REF!, 2,FALSE)</f>
        <v>#REF!</v>
      </c>
      <c r="BM7669" s="177" t="s">
        <v>12894</v>
      </c>
      <c r="BN7669" s="177" t="s">
        <v>2983</v>
      </c>
      <c r="BO7669" s="177" t="s">
        <v>2754</v>
      </c>
      <c r="BU7669" s="177" t="s">
        <v>12894</v>
      </c>
      <c r="BV7669" s="177" t="s">
        <v>2983</v>
      </c>
      <c r="BW7669" s="177" t="s">
        <v>2754</v>
      </c>
    </row>
    <row r="7670" spans="51:75" x14ac:dyDescent="0.3">
      <c r="AY7670" s="226" t="e">
        <f>VLOOKUP(C7670,#REF!, 2,FALSE)</f>
        <v>#REF!</v>
      </c>
      <c r="BM7670" s="177" t="s">
        <v>12895</v>
      </c>
      <c r="BN7670" s="177" t="s">
        <v>3199</v>
      </c>
      <c r="BO7670" s="177" t="s">
        <v>2303</v>
      </c>
      <c r="BU7670" s="177" t="s">
        <v>12895</v>
      </c>
      <c r="BV7670" s="177" t="s">
        <v>3199</v>
      </c>
      <c r="BW7670" s="177" t="s">
        <v>2303</v>
      </c>
    </row>
    <row r="7671" spans="51:75" x14ac:dyDescent="0.3">
      <c r="AY7671" s="226" t="e">
        <f>VLOOKUP(C7671,#REF!, 2,FALSE)</f>
        <v>#REF!</v>
      </c>
      <c r="BM7671" s="177" t="s">
        <v>12896</v>
      </c>
      <c r="BN7671" s="177" t="s">
        <v>3199</v>
      </c>
      <c r="BO7671" s="177" t="s">
        <v>4270</v>
      </c>
      <c r="BU7671" s="177" t="s">
        <v>12896</v>
      </c>
      <c r="BV7671" s="177" t="s">
        <v>3199</v>
      </c>
      <c r="BW7671" s="177" t="s">
        <v>4270</v>
      </c>
    </row>
    <row r="7672" spans="51:75" x14ac:dyDescent="0.3">
      <c r="AY7672" s="226" t="e">
        <f>VLOOKUP(C7672,#REF!, 2,FALSE)</f>
        <v>#REF!</v>
      </c>
      <c r="BM7672" s="177" t="s">
        <v>12897</v>
      </c>
      <c r="BN7672" s="177" t="s">
        <v>3002</v>
      </c>
      <c r="BO7672" s="177" t="s">
        <v>1277</v>
      </c>
      <c r="BU7672" s="177" t="s">
        <v>12897</v>
      </c>
      <c r="BV7672" s="177" t="s">
        <v>3002</v>
      </c>
      <c r="BW7672" s="177" t="s">
        <v>1277</v>
      </c>
    </row>
    <row r="7673" spans="51:75" x14ac:dyDescent="0.3">
      <c r="AY7673" s="226" t="e">
        <f>VLOOKUP(C7673,#REF!, 2,FALSE)</f>
        <v>#REF!</v>
      </c>
      <c r="BM7673" s="177" t="s">
        <v>12898</v>
      </c>
      <c r="BN7673" s="177" t="s">
        <v>669</v>
      </c>
      <c r="BO7673" s="177" t="s">
        <v>2983</v>
      </c>
      <c r="BU7673" s="177" t="s">
        <v>12898</v>
      </c>
      <c r="BV7673" s="177" t="s">
        <v>669</v>
      </c>
      <c r="BW7673" s="177" t="s">
        <v>2983</v>
      </c>
    </row>
    <row r="7674" spans="51:75" x14ac:dyDescent="0.3">
      <c r="AY7674" s="226" t="e">
        <f>VLOOKUP(C7674,#REF!, 2,FALSE)</f>
        <v>#REF!</v>
      </c>
      <c r="BM7674" s="177" t="s">
        <v>12899</v>
      </c>
      <c r="BN7674" s="177" t="s">
        <v>623</v>
      </c>
      <c r="BO7674" s="177" t="s">
        <v>2983</v>
      </c>
      <c r="BU7674" s="177" t="s">
        <v>12899</v>
      </c>
      <c r="BV7674" s="177" t="s">
        <v>623</v>
      </c>
      <c r="BW7674" s="177" t="s">
        <v>2983</v>
      </c>
    </row>
    <row r="7675" spans="51:75" x14ac:dyDescent="0.3">
      <c r="AY7675" s="226" t="e">
        <f>VLOOKUP(C7675,#REF!, 2,FALSE)</f>
        <v>#REF!</v>
      </c>
      <c r="BM7675" s="177" t="s">
        <v>12900</v>
      </c>
      <c r="BN7675" s="177" t="s">
        <v>994</v>
      </c>
      <c r="BO7675" s="177" t="s">
        <v>2983</v>
      </c>
      <c r="BU7675" s="177" t="s">
        <v>12900</v>
      </c>
      <c r="BV7675" s="177" t="s">
        <v>994</v>
      </c>
      <c r="BW7675" s="177" t="s">
        <v>2983</v>
      </c>
    </row>
    <row r="7676" spans="51:75" x14ac:dyDescent="0.3">
      <c r="AY7676" s="226" t="e">
        <f>VLOOKUP(C7676,#REF!, 2,FALSE)</f>
        <v>#REF!</v>
      </c>
      <c r="BM7676" s="177" t="s">
        <v>12902</v>
      </c>
      <c r="BN7676" s="177" t="s">
        <v>940</v>
      </c>
      <c r="BO7676" s="177" t="s">
        <v>2983</v>
      </c>
      <c r="BU7676" s="177" t="s">
        <v>12902</v>
      </c>
      <c r="BV7676" s="177" t="s">
        <v>940</v>
      </c>
      <c r="BW7676" s="177" t="s">
        <v>2983</v>
      </c>
    </row>
    <row r="7677" spans="51:75" x14ac:dyDescent="0.3">
      <c r="AY7677" s="226" t="e">
        <f>VLOOKUP(C7677,#REF!, 2,FALSE)</f>
        <v>#REF!</v>
      </c>
      <c r="BM7677" s="177" t="s">
        <v>12903</v>
      </c>
      <c r="BN7677" s="177" t="s">
        <v>3005</v>
      </c>
      <c r="BO7677" s="177" t="s">
        <v>2167</v>
      </c>
      <c r="BU7677" s="177" t="s">
        <v>12903</v>
      </c>
      <c r="BV7677" s="177" t="s">
        <v>3005</v>
      </c>
      <c r="BW7677" s="177" t="s">
        <v>2167</v>
      </c>
    </row>
    <row r="7678" spans="51:75" x14ac:dyDescent="0.3">
      <c r="AY7678" s="226" t="e">
        <f>VLOOKUP(C7678,#REF!, 2,FALSE)</f>
        <v>#REF!</v>
      </c>
      <c r="BM7678" s="177" t="s">
        <v>12904</v>
      </c>
      <c r="BN7678" s="177" t="s">
        <v>3087</v>
      </c>
      <c r="BO7678" s="177" t="s">
        <v>2983</v>
      </c>
      <c r="BU7678" s="177" t="s">
        <v>12904</v>
      </c>
      <c r="BV7678" s="177" t="s">
        <v>3087</v>
      </c>
      <c r="BW7678" s="177" t="s">
        <v>2983</v>
      </c>
    </row>
    <row r="7679" spans="51:75" x14ac:dyDescent="0.3">
      <c r="AY7679" s="226" t="e">
        <f>VLOOKUP(C7679,#REF!, 2,FALSE)</f>
        <v>#REF!</v>
      </c>
      <c r="BM7679" s="177" t="s">
        <v>12905</v>
      </c>
      <c r="BN7679" s="177" t="s">
        <v>1445</v>
      </c>
      <c r="BO7679" s="177" t="s">
        <v>2983</v>
      </c>
      <c r="BU7679" s="177" t="s">
        <v>12905</v>
      </c>
      <c r="BV7679" s="177" t="s">
        <v>1445</v>
      </c>
      <c r="BW7679" s="177" t="s">
        <v>2983</v>
      </c>
    </row>
    <row r="7680" spans="51:75" x14ac:dyDescent="0.3">
      <c r="AY7680" s="226" t="e">
        <f>VLOOKUP(C7680,#REF!, 2,FALSE)</f>
        <v>#REF!</v>
      </c>
      <c r="BM7680" s="177" t="s">
        <v>12907</v>
      </c>
      <c r="BN7680" s="177" t="s">
        <v>2979</v>
      </c>
      <c r="BO7680" s="177" t="s">
        <v>12908</v>
      </c>
      <c r="BU7680" s="177" t="s">
        <v>12907</v>
      </c>
      <c r="BV7680" s="177" t="s">
        <v>2979</v>
      </c>
      <c r="BW7680" s="177" t="s">
        <v>12908</v>
      </c>
    </row>
    <row r="7681" spans="51:75" x14ac:dyDescent="0.3">
      <c r="AY7681" s="226" t="e">
        <f>VLOOKUP(C7681,#REF!, 2,FALSE)</f>
        <v>#REF!</v>
      </c>
      <c r="BM7681" s="177" t="s">
        <v>12909</v>
      </c>
      <c r="BN7681" s="177" t="s">
        <v>3005</v>
      </c>
      <c r="BO7681" s="177" t="s">
        <v>12910</v>
      </c>
      <c r="BU7681" s="177" t="s">
        <v>12909</v>
      </c>
      <c r="BV7681" s="177" t="s">
        <v>3005</v>
      </c>
      <c r="BW7681" s="177" t="s">
        <v>12910</v>
      </c>
    </row>
    <row r="7682" spans="51:75" x14ac:dyDescent="0.3">
      <c r="AY7682" s="226" t="e">
        <f>VLOOKUP(C7682,#REF!, 2,FALSE)</f>
        <v>#REF!</v>
      </c>
      <c r="BM7682" s="177" t="s">
        <v>2228</v>
      </c>
      <c r="BN7682" s="177" t="s">
        <v>1267</v>
      </c>
      <c r="BO7682" s="177" t="s">
        <v>2983</v>
      </c>
      <c r="BU7682" s="177" t="s">
        <v>2228</v>
      </c>
      <c r="BV7682" s="177" t="s">
        <v>1267</v>
      </c>
      <c r="BW7682" s="177" t="s">
        <v>2983</v>
      </c>
    </row>
    <row r="7683" spans="51:75" x14ac:dyDescent="0.3">
      <c r="AY7683" s="226" t="e">
        <f>VLOOKUP(C7683,#REF!, 2,FALSE)</f>
        <v>#REF!</v>
      </c>
      <c r="BM7683" s="177" t="s">
        <v>12911</v>
      </c>
      <c r="BN7683" s="177" t="s">
        <v>3002</v>
      </c>
      <c r="BO7683" s="177" t="s">
        <v>2983</v>
      </c>
      <c r="BU7683" s="177" t="s">
        <v>12911</v>
      </c>
      <c r="BV7683" s="177" t="s">
        <v>3002</v>
      </c>
      <c r="BW7683" s="177" t="s">
        <v>2983</v>
      </c>
    </row>
    <row r="7684" spans="51:75" x14ac:dyDescent="0.3">
      <c r="AY7684" s="226" t="e">
        <f>VLOOKUP(C7684,#REF!, 2,FALSE)</f>
        <v>#REF!</v>
      </c>
      <c r="BM7684" s="177" t="s">
        <v>12912</v>
      </c>
      <c r="BN7684" s="177" t="s">
        <v>3002</v>
      </c>
      <c r="BO7684" s="177" t="s">
        <v>2983</v>
      </c>
      <c r="BU7684" s="177" t="s">
        <v>12912</v>
      </c>
      <c r="BV7684" s="177" t="s">
        <v>3002</v>
      </c>
      <c r="BW7684" s="177" t="s">
        <v>2983</v>
      </c>
    </row>
    <row r="7685" spans="51:75" x14ac:dyDescent="0.3">
      <c r="AY7685" s="226" t="e">
        <f>VLOOKUP(C7685,#REF!, 2,FALSE)</f>
        <v>#REF!</v>
      </c>
      <c r="BM7685" s="177" t="s">
        <v>2229</v>
      </c>
      <c r="BN7685" s="177" t="s">
        <v>1841</v>
      </c>
      <c r="BO7685" s="177" t="s">
        <v>4078</v>
      </c>
      <c r="BU7685" s="177" t="s">
        <v>2229</v>
      </c>
      <c r="BV7685" s="177" t="s">
        <v>1841</v>
      </c>
      <c r="BW7685" s="177" t="s">
        <v>4078</v>
      </c>
    </row>
    <row r="7686" spans="51:75" x14ac:dyDescent="0.3">
      <c r="AY7686" s="226" t="e">
        <f>VLOOKUP(C7686,#REF!, 2,FALSE)</f>
        <v>#REF!</v>
      </c>
      <c r="BM7686" s="177" t="s">
        <v>2230</v>
      </c>
      <c r="BN7686" s="177" t="s">
        <v>719</v>
      </c>
      <c r="BO7686" s="177" t="s">
        <v>2983</v>
      </c>
      <c r="BU7686" s="177" t="s">
        <v>2230</v>
      </c>
      <c r="BV7686" s="177" t="s">
        <v>719</v>
      </c>
      <c r="BW7686" s="177" t="s">
        <v>2983</v>
      </c>
    </row>
    <row r="7687" spans="51:75" x14ac:dyDescent="0.3">
      <c r="AY7687" s="226" t="e">
        <f>VLOOKUP(C7687,#REF!, 2,FALSE)</f>
        <v>#REF!</v>
      </c>
      <c r="BM7687" s="177" t="s">
        <v>12913</v>
      </c>
      <c r="BN7687" s="177" t="s">
        <v>719</v>
      </c>
      <c r="BO7687" s="177" t="s">
        <v>2983</v>
      </c>
      <c r="BU7687" s="177" t="s">
        <v>12913</v>
      </c>
      <c r="BV7687" s="177" t="s">
        <v>719</v>
      </c>
      <c r="BW7687" s="177" t="s">
        <v>2983</v>
      </c>
    </row>
    <row r="7688" spans="51:75" x14ac:dyDescent="0.3">
      <c r="AY7688" s="226" t="e">
        <f>VLOOKUP(C7688,#REF!, 2,FALSE)</f>
        <v>#REF!</v>
      </c>
      <c r="BM7688" s="177" t="s">
        <v>12914</v>
      </c>
      <c r="BN7688" s="177" t="s">
        <v>1272</v>
      </c>
      <c r="BO7688" s="177" t="s">
        <v>2983</v>
      </c>
      <c r="BU7688" s="177" t="s">
        <v>12914</v>
      </c>
      <c r="BV7688" s="177" t="s">
        <v>1272</v>
      </c>
      <c r="BW7688" s="177" t="s">
        <v>2983</v>
      </c>
    </row>
    <row r="7689" spans="51:75" x14ac:dyDescent="0.3">
      <c r="AY7689" s="226" t="e">
        <f>VLOOKUP(C7689,#REF!, 2,FALSE)</f>
        <v>#REF!</v>
      </c>
      <c r="BM7689" s="177" t="s">
        <v>12915</v>
      </c>
      <c r="BN7689" s="177" t="s">
        <v>1139</v>
      </c>
      <c r="BO7689" s="177" t="s">
        <v>2983</v>
      </c>
      <c r="BU7689" s="177" t="s">
        <v>12915</v>
      </c>
      <c r="BV7689" s="177" t="s">
        <v>1139</v>
      </c>
      <c r="BW7689" s="177" t="s">
        <v>2983</v>
      </c>
    </row>
    <row r="7690" spans="51:75" x14ac:dyDescent="0.3">
      <c r="AY7690" s="226" t="e">
        <f>VLOOKUP(C7690,#REF!, 2,FALSE)</f>
        <v>#REF!</v>
      </c>
      <c r="BM7690" s="177" t="s">
        <v>12916</v>
      </c>
      <c r="BN7690" s="177" t="s">
        <v>3002</v>
      </c>
      <c r="BO7690" s="177" t="s">
        <v>6412</v>
      </c>
      <c r="BU7690" s="177" t="s">
        <v>12916</v>
      </c>
      <c r="BV7690" s="177" t="s">
        <v>3002</v>
      </c>
      <c r="BW7690" s="177" t="s">
        <v>6412</v>
      </c>
    </row>
    <row r="7691" spans="51:75" x14ac:dyDescent="0.3">
      <c r="AY7691" s="226" t="e">
        <f>VLOOKUP(C7691,#REF!, 2,FALSE)</f>
        <v>#REF!</v>
      </c>
      <c r="BM7691" s="177" t="s">
        <v>12917</v>
      </c>
      <c r="BN7691" s="177" t="s">
        <v>3005</v>
      </c>
      <c r="BO7691" s="177" t="s">
        <v>12918</v>
      </c>
      <c r="BU7691" s="177" t="s">
        <v>12917</v>
      </c>
      <c r="BV7691" s="177" t="s">
        <v>3005</v>
      </c>
      <c r="BW7691" s="177" t="s">
        <v>12918</v>
      </c>
    </row>
    <row r="7692" spans="51:75" x14ac:dyDescent="0.3">
      <c r="AY7692" s="226" t="e">
        <f>VLOOKUP(C7692,#REF!, 2,FALSE)</f>
        <v>#REF!</v>
      </c>
      <c r="BM7692" s="177" t="s">
        <v>12919</v>
      </c>
      <c r="BN7692" s="177" t="s">
        <v>616</v>
      </c>
      <c r="BO7692" s="177" t="s">
        <v>2983</v>
      </c>
      <c r="BU7692" s="177" t="s">
        <v>12919</v>
      </c>
      <c r="BV7692" s="177" t="s">
        <v>616</v>
      </c>
      <c r="BW7692" s="177" t="s">
        <v>2983</v>
      </c>
    </row>
    <row r="7693" spans="51:75" x14ac:dyDescent="0.3">
      <c r="AY7693" s="226" t="e">
        <f>VLOOKUP(C7693,#REF!, 2,FALSE)</f>
        <v>#REF!</v>
      </c>
      <c r="BM7693" s="177" t="s">
        <v>12920</v>
      </c>
      <c r="BN7693" s="177" t="s">
        <v>2222</v>
      </c>
      <c r="BO7693" s="177" t="s">
        <v>2983</v>
      </c>
      <c r="BU7693" s="177" t="s">
        <v>12920</v>
      </c>
      <c r="BV7693" s="177" t="s">
        <v>2222</v>
      </c>
      <c r="BW7693" s="177" t="s">
        <v>2983</v>
      </c>
    </row>
    <row r="7694" spans="51:75" x14ac:dyDescent="0.3">
      <c r="AY7694" s="226" t="e">
        <f>VLOOKUP(C7694,#REF!, 2,FALSE)</f>
        <v>#REF!</v>
      </c>
      <c r="BM7694" s="177" t="s">
        <v>351</v>
      </c>
      <c r="BN7694" s="177" t="s">
        <v>794</v>
      </c>
      <c r="BO7694" s="177" t="s">
        <v>2983</v>
      </c>
      <c r="BU7694" s="177" t="s">
        <v>351</v>
      </c>
      <c r="BV7694" s="177" t="s">
        <v>794</v>
      </c>
      <c r="BW7694" s="177" t="s">
        <v>2983</v>
      </c>
    </row>
    <row r="7695" spans="51:75" x14ac:dyDescent="0.3">
      <c r="AY7695" s="226" t="e">
        <f>VLOOKUP(C7695,#REF!, 2,FALSE)</f>
        <v>#REF!</v>
      </c>
      <c r="BM7695" s="177" t="s">
        <v>352</v>
      </c>
      <c r="BN7695" s="177" t="s">
        <v>794</v>
      </c>
      <c r="BO7695" s="177" t="s">
        <v>2983</v>
      </c>
      <c r="BU7695" s="177" t="s">
        <v>352</v>
      </c>
      <c r="BV7695" s="177" t="s">
        <v>794</v>
      </c>
      <c r="BW7695" s="177" t="s">
        <v>2983</v>
      </c>
    </row>
    <row r="7696" spans="51:75" x14ac:dyDescent="0.3">
      <c r="AY7696" s="226" t="e">
        <f>VLOOKUP(C7696,#REF!, 2,FALSE)</f>
        <v>#REF!</v>
      </c>
      <c r="BM7696" s="177" t="s">
        <v>12922</v>
      </c>
      <c r="BN7696" s="177" t="s">
        <v>637</v>
      </c>
      <c r="BO7696" s="177" t="s">
        <v>4048</v>
      </c>
      <c r="BU7696" s="177" t="s">
        <v>12922</v>
      </c>
      <c r="BV7696" s="177" t="s">
        <v>637</v>
      </c>
      <c r="BW7696" s="177" t="s">
        <v>4048</v>
      </c>
    </row>
    <row r="7697" spans="51:75" x14ac:dyDescent="0.3">
      <c r="AY7697" s="226" t="e">
        <f>VLOOKUP(C7697,#REF!, 2,FALSE)</f>
        <v>#REF!</v>
      </c>
      <c r="BM7697" s="177" t="s">
        <v>12923</v>
      </c>
      <c r="BN7697" s="177" t="s">
        <v>783</v>
      </c>
      <c r="BO7697" s="177" t="s">
        <v>1601</v>
      </c>
      <c r="BU7697" s="177" t="s">
        <v>12923</v>
      </c>
      <c r="BV7697" s="177" t="s">
        <v>783</v>
      </c>
      <c r="BW7697" s="177" t="s">
        <v>1601</v>
      </c>
    </row>
    <row r="7698" spans="51:75" x14ac:dyDescent="0.3">
      <c r="AY7698" s="226" t="e">
        <f>VLOOKUP(C7698,#REF!, 2,FALSE)</f>
        <v>#REF!</v>
      </c>
      <c r="BM7698" s="177" t="s">
        <v>12924</v>
      </c>
      <c r="BN7698" s="177" t="s">
        <v>705</v>
      </c>
      <c r="BO7698" s="177" t="s">
        <v>2983</v>
      </c>
      <c r="BU7698" s="177" t="s">
        <v>12924</v>
      </c>
      <c r="BV7698" s="177" t="s">
        <v>705</v>
      </c>
      <c r="BW7698" s="177" t="s">
        <v>2983</v>
      </c>
    </row>
    <row r="7699" spans="51:75" x14ac:dyDescent="0.3">
      <c r="AY7699" s="226" t="e">
        <f>VLOOKUP(C7699,#REF!, 2,FALSE)</f>
        <v>#REF!</v>
      </c>
      <c r="BM7699" s="177" t="s">
        <v>2231</v>
      </c>
      <c r="BN7699" s="177" t="s">
        <v>2979</v>
      </c>
      <c r="BO7699" s="177" t="s">
        <v>2983</v>
      </c>
      <c r="BU7699" s="177" t="s">
        <v>2231</v>
      </c>
      <c r="BV7699" s="177" t="s">
        <v>2979</v>
      </c>
      <c r="BW7699" s="177" t="s">
        <v>2983</v>
      </c>
    </row>
    <row r="7700" spans="51:75" x14ac:dyDescent="0.3">
      <c r="AY7700" s="226" t="e">
        <f>VLOOKUP(C7700,#REF!, 2,FALSE)</f>
        <v>#REF!</v>
      </c>
      <c r="BM7700" s="177" t="s">
        <v>12925</v>
      </c>
      <c r="BN7700" s="177" t="s">
        <v>3087</v>
      </c>
      <c r="BO7700" s="177" t="s">
        <v>622</v>
      </c>
      <c r="BU7700" s="177" t="s">
        <v>12925</v>
      </c>
      <c r="BV7700" s="177" t="s">
        <v>3087</v>
      </c>
      <c r="BW7700" s="177" t="s">
        <v>622</v>
      </c>
    </row>
    <row r="7701" spans="51:75" x14ac:dyDescent="0.3">
      <c r="AY7701" s="226" t="e">
        <f>VLOOKUP(C7701,#REF!, 2,FALSE)</f>
        <v>#REF!</v>
      </c>
      <c r="BM7701" s="177" t="s">
        <v>12926</v>
      </c>
      <c r="BN7701" s="177" t="s">
        <v>841</v>
      </c>
      <c r="BO7701" s="177" t="s">
        <v>2983</v>
      </c>
      <c r="BU7701" s="177" t="s">
        <v>12926</v>
      </c>
      <c r="BV7701" s="177" t="s">
        <v>841</v>
      </c>
      <c r="BW7701" s="177" t="s">
        <v>2983</v>
      </c>
    </row>
    <row r="7702" spans="51:75" x14ac:dyDescent="0.3">
      <c r="AY7702" s="226" t="e">
        <f>VLOOKUP(C7702,#REF!, 2,FALSE)</f>
        <v>#REF!</v>
      </c>
      <c r="BM7702" s="177" t="s">
        <v>12927</v>
      </c>
      <c r="BN7702" s="177" t="s">
        <v>3002</v>
      </c>
      <c r="BO7702" s="177" t="s">
        <v>12928</v>
      </c>
      <c r="BU7702" s="177" t="s">
        <v>12927</v>
      </c>
      <c r="BV7702" s="177" t="s">
        <v>3002</v>
      </c>
      <c r="BW7702" s="177" t="s">
        <v>12928</v>
      </c>
    </row>
    <row r="7703" spans="51:75" x14ac:dyDescent="0.3">
      <c r="AY7703" s="226" t="e">
        <f>VLOOKUP(C7703,#REF!, 2,FALSE)</f>
        <v>#REF!</v>
      </c>
      <c r="BM7703" s="177" t="s">
        <v>2232</v>
      </c>
      <c r="BN7703" s="177" t="s">
        <v>614</v>
      </c>
      <c r="BO7703" s="177" t="s">
        <v>2983</v>
      </c>
      <c r="BU7703" s="177" t="s">
        <v>2232</v>
      </c>
      <c r="BV7703" s="177" t="s">
        <v>614</v>
      </c>
      <c r="BW7703" s="177" t="s">
        <v>2983</v>
      </c>
    </row>
    <row r="7704" spans="51:75" x14ac:dyDescent="0.3">
      <c r="AY7704" s="226" t="e">
        <f>VLOOKUP(C7704,#REF!, 2,FALSE)</f>
        <v>#REF!</v>
      </c>
      <c r="BM7704" s="177" t="s">
        <v>12929</v>
      </c>
      <c r="BN7704" s="177" t="s">
        <v>1445</v>
      </c>
      <c r="BO7704" s="177" t="s">
        <v>2983</v>
      </c>
      <c r="BU7704" s="177" t="s">
        <v>12929</v>
      </c>
      <c r="BV7704" s="177" t="s">
        <v>1445</v>
      </c>
      <c r="BW7704" s="177" t="s">
        <v>2983</v>
      </c>
    </row>
    <row r="7705" spans="51:75" x14ac:dyDescent="0.3">
      <c r="AY7705" s="226" t="e">
        <f>VLOOKUP(C7705,#REF!, 2,FALSE)</f>
        <v>#REF!</v>
      </c>
      <c r="BM7705" s="177" t="s">
        <v>2233</v>
      </c>
      <c r="BN7705" s="177" t="s">
        <v>696</v>
      </c>
      <c r="BO7705" s="177" t="s">
        <v>2983</v>
      </c>
      <c r="BU7705" s="177" t="s">
        <v>2233</v>
      </c>
      <c r="BV7705" s="177" t="s">
        <v>696</v>
      </c>
      <c r="BW7705" s="177" t="s">
        <v>2983</v>
      </c>
    </row>
    <row r="7706" spans="51:75" x14ac:dyDescent="0.3">
      <c r="AY7706" s="226" t="e">
        <f>VLOOKUP(C7706,#REF!, 2,FALSE)</f>
        <v>#REF!</v>
      </c>
      <c r="BM7706" s="177" t="s">
        <v>2234</v>
      </c>
      <c r="BN7706" s="177" t="s">
        <v>694</v>
      </c>
      <c r="BO7706" s="177" t="s">
        <v>2983</v>
      </c>
      <c r="BU7706" s="177" t="s">
        <v>2234</v>
      </c>
      <c r="BV7706" s="177" t="s">
        <v>694</v>
      </c>
      <c r="BW7706" s="177" t="s">
        <v>2983</v>
      </c>
    </row>
    <row r="7707" spans="51:75" x14ac:dyDescent="0.3">
      <c r="AY7707" s="226" t="e">
        <f>VLOOKUP(C7707,#REF!, 2,FALSE)</f>
        <v>#REF!</v>
      </c>
      <c r="BM7707" s="177" t="s">
        <v>12930</v>
      </c>
      <c r="BN7707" s="177" t="s">
        <v>1445</v>
      </c>
      <c r="BO7707" s="177" t="s">
        <v>2983</v>
      </c>
      <c r="BU7707" s="177" t="s">
        <v>12930</v>
      </c>
      <c r="BV7707" s="177" t="s">
        <v>1445</v>
      </c>
      <c r="BW7707" s="177" t="s">
        <v>2983</v>
      </c>
    </row>
    <row r="7708" spans="51:75" x14ac:dyDescent="0.3">
      <c r="AY7708" s="226" t="e">
        <f>VLOOKUP(C7708,#REF!, 2,FALSE)</f>
        <v>#REF!</v>
      </c>
      <c r="BM7708" s="177" t="s">
        <v>12931</v>
      </c>
      <c r="BN7708" s="177" t="s">
        <v>623</v>
      </c>
      <c r="BO7708" s="177" t="s">
        <v>1410</v>
      </c>
      <c r="BU7708" s="177" t="s">
        <v>12931</v>
      </c>
      <c r="BV7708" s="177" t="s">
        <v>623</v>
      </c>
      <c r="BW7708" s="177" t="s">
        <v>1410</v>
      </c>
    </row>
    <row r="7709" spans="51:75" x14ac:dyDescent="0.3">
      <c r="AY7709" s="226" t="e">
        <f>VLOOKUP(C7709,#REF!, 2,FALSE)</f>
        <v>#REF!</v>
      </c>
      <c r="BM7709" s="177" t="s">
        <v>12932</v>
      </c>
      <c r="BN7709" s="177" t="s">
        <v>787</v>
      </c>
      <c r="BO7709" s="177" t="s">
        <v>2983</v>
      </c>
      <c r="BU7709" s="177" t="s">
        <v>12932</v>
      </c>
      <c r="BV7709" s="177" t="s">
        <v>787</v>
      </c>
      <c r="BW7709" s="177" t="s">
        <v>2983</v>
      </c>
    </row>
    <row r="7710" spans="51:75" x14ac:dyDescent="0.3">
      <c r="AY7710" s="226" t="e">
        <f>VLOOKUP(C7710,#REF!, 2,FALSE)</f>
        <v>#REF!</v>
      </c>
      <c r="BM7710" s="177" t="s">
        <v>12933</v>
      </c>
      <c r="BN7710" s="177" t="s">
        <v>613</v>
      </c>
      <c r="BO7710" s="177" t="s">
        <v>2983</v>
      </c>
      <c r="BU7710" s="177" t="s">
        <v>12933</v>
      </c>
      <c r="BV7710" s="177" t="s">
        <v>613</v>
      </c>
      <c r="BW7710" s="177" t="s">
        <v>2983</v>
      </c>
    </row>
    <row r="7711" spans="51:75" x14ac:dyDescent="0.3">
      <c r="AY7711" s="226" t="e">
        <f>VLOOKUP(C7711,#REF!, 2,FALSE)</f>
        <v>#REF!</v>
      </c>
      <c r="BM7711" s="177" t="s">
        <v>12934</v>
      </c>
      <c r="BN7711" s="177" t="s">
        <v>2983</v>
      </c>
      <c r="BO7711" s="177" t="s">
        <v>2447</v>
      </c>
      <c r="BU7711" s="177" t="s">
        <v>12934</v>
      </c>
      <c r="BV7711" s="177" t="s">
        <v>2983</v>
      </c>
      <c r="BW7711" s="177" t="s">
        <v>2447</v>
      </c>
    </row>
    <row r="7712" spans="51:75" x14ac:dyDescent="0.3">
      <c r="AY7712" s="226" t="e">
        <f>VLOOKUP(C7712,#REF!, 2,FALSE)</f>
        <v>#REF!</v>
      </c>
      <c r="BM7712" s="177" t="s">
        <v>12935</v>
      </c>
      <c r="BN7712" s="177" t="s">
        <v>2983</v>
      </c>
      <c r="BO7712" s="177" t="s">
        <v>2983</v>
      </c>
      <c r="BU7712" s="177" t="s">
        <v>12935</v>
      </c>
      <c r="BV7712" s="177" t="s">
        <v>2983</v>
      </c>
      <c r="BW7712" s="177" t="s">
        <v>2983</v>
      </c>
    </row>
    <row r="7713" spans="51:75" x14ac:dyDescent="0.3">
      <c r="AY7713" s="226" t="e">
        <f>VLOOKUP(C7713,#REF!, 2,FALSE)</f>
        <v>#REF!</v>
      </c>
      <c r="BM7713" s="177" t="s">
        <v>12936</v>
      </c>
      <c r="BN7713" s="177" t="s">
        <v>639</v>
      </c>
      <c r="BO7713" s="177" t="s">
        <v>2983</v>
      </c>
      <c r="BU7713" s="177" t="s">
        <v>12936</v>
      </c>
      <c r="BV7713" s="177" t="s">
        <v>639</v>
      </c>
      <c r="BW7713" s="177" t="s">
        <v>2983</v>
      </c>
    </row>
    <row r="7714" spans="51:75" x14ac:dyDescent="0.3">
      <c r="AY7714" s="226" t="e">
        <f>VLOOKUP(C7714,#REF!, 2,FALSE)</f>
        <v>#REF!</v>
      </c>
      <c r="BM7714" s="177" t="s">
        <v>12937</v>
      </c>
      <c r="BN7714" s="177" t="s">
        <v>803</v>
      </c>
      <c r="BO7714" s="177" t="s">
        <v>660</v>
      </c>
      <c r="BU7714" s="177" t="s">
        <v>12937</v>
      </c>
      <c r="BV7714" s="177" t="s">
        <v>803</v>
      </c>
      <c r="BW7714" s="177" t="s">
        <v>660</v>
      </c>
    </row>
    <row r="7715" spans="51:75" x14ac:dyDescent="0.3">
      <c r="AY7715" s="226" t="e">
        <f>VLOOKUP(C7715,#REF!, 2,FALSE)</f>
        <v>#REF!</v>
      </c>
      <c r="BM7715" s="177" t="s">
        <v>12938</v>
      </c>
      <c r="BN7715" s="177" t="s">
        <v>787</v>
      </c>
      <c r="BO7715" s="177" t="s">
        <v>2983</v>
      </c>
      <c r="BU7715" s="177" t="s">
        <v>12938</v>
      </c>
      <c r="BV7715" s="177" t="s">
        <v>787</v>
      </c>
      <c r="BW7715" s="177" t="s">
        <v>2983</v>
      </c>
    </row>
    <row r="7716" spans="51:75" x14ac:dyDescent="0.3">
      <c r="AY7716" s="226" t="e">
        <f>VLOOKUP(C7716,#REF!, 2,FALSE)</f>
        <v>#REF!</v>
      </c>
      <c r="BM7716" s="177" t="s">
        <v>12939</v>
      </c>
      <c r="BN7716" s="177" t="s">
        <v>661</v>
      </c>
      <c r="BO7716" s="177" t="s">
        <v>3112</v>
      </c>
      <c r="BU7716" s="177" t="s">
        <v>12939</v>
      </c>
      <c r="BV7716" s="177" t="s">
        <v>661</v>
      </c>
      <c r="BW7716" s="177" t="s">
        <v>3112</v>
      </c>
    </row>
    <row r="7717" spans="51:75" x14ac:dyDescent="0.3">
      <c r="AY7717" s="226" t="e">
        <f>VLOOKUP(C7717,#REF!, 2,FALSE)</f>
        <v>#REF!</v>
      </c>
      <c r="BM7717" s="177" t="s">
        <v>12940</v>
      </c>
      <c r="BN7717" s="177" t="s">
        <v>2983</v>
      </c>
      <c r="BO7717" s="177" t="s">
        <v>12941</v>
      </c>
      <c r="BU7717" s="177" t="s">
        <v>12940</v>
      </c>
      <c r="BV7717" s="177" t="s">
        <v>2983</v>
      </c>
      <c r="BW7717" s="177" t="s">
        <v>12941</v>
      </c>
    </row>
    <row r="7718" spans="51:75" x14ac:dyDescent="0.3">
      <c r="AY7718" s="226" t="e">
        <f>VLOOKUP(C7718,#REF!, 2,FALSE)</f>
        <v>#REF!</v>
      </c>
      <c r="BM7718" s="177" t="s">
        <v>12942</v>
      </c>
      <c r="BN7718" s="177" t="s">
        <v>3005</v>
      </c>
      <c r="BO7718" s="177" t="s">
        <v>2983</v>
      </c>
      <c r="BU7718" s="177" t="s">
        <v>12942</v>
      </c>
      <c r="BV7718" s="177" t="s">
        <v>3005</v>
      </c>
      <c r="BW7718" s="177" t="s">
        <v>2983</v>
      </c>
    </row>
    <row r="7719" spans="51:75" x14ac:dyDescent="0.3">
      <c r="AY7719" s="226" t="e">
        <f>VLOOKUP(C7719,#REF!, 2,FALSE)</f>
        <v>#REF!</v>
      </c>
      <c r="BM7719" s="177" t="s">
        <v>12943</v>
      </c>
      <c r="BN7719" s="177" t="s">
        <v>3083</v>
      </c>
      <c r="BO7719" s="177" t="s">
        <v>12944</v>
      </c>
      <c r="BU7719" s="177" t="s">
        <v>12943</v>
      </c>
      <c r="BV7719" s="177" t="s">
        <v>3083</v>
      </c>
      <c r="BW7719" s="177" t="s">
        <v>12944</v>
      </c>
    </row>
    <row r="7720" spans="51:75" x14ac:dyDescent="0.3">
      <c r="AY7720" s="226" t="e">
        <f>VLOOKUP(C7720,#REF!, 2,FALSE)</f>
        <v>#REF!</v>
      </c>
      <c r="BM7720" s="177" t="s">
        <v>2235</v>
      </c>
      <c r="BN7720" s="177" t="s">
        <v>655</v>
      </c>
      <c r="BO7720" s="177" t="s">
        <v>12945</v>
      </c>
      <c r="BU7720" s="177" t="s">
        <v>2235</v>
      </c>
      <c r="BV7720" s="177" t="s">
        <v>655</v>
      </c>
      <c r="BW7720" s="177" t="s">
        <v>12945</v>
      </c>
    </row>
    <row r="7721" spans="51:75" x14ac:dyDescent="0.3">
      <c r="AY7721" s="226" t="e">
        <f>VLOOKUP(C7721,#REF!, 2,FALSE)</f>
        <v>#REF!</v>
      </c>
      <c r="BM7721" s="177" t="s">
        <v>2236</v>
      </c>
      <c r="BN7721" s="177" t="s">
        <v>1272</v>
      </c>
      <c r="BO7721" s="177" t="s">
        <v>2983</v>
      </c>
      <c r="BU7721" s="177" t="s">
        <v>2236</v>
      </c>
      <c r="BV7721" s="177" t="s">
        <v>1272</v>
      </c>
      <c r="BW7721" s="177" t="s">
        <v>2983</v>
      </c>
    </row>
    <row r="7722" spans="51:75" x14ac:dyDescent="0.3">
      <c r="AY7722" s="226" t="e">
        <f>VLOOKUP(C7722,#REF!, 2,FALSE)</f>
        <v>#REF!</v>
      </c>
      <c r="BM7722" s="177" t="s">
        <v>2237</v>
      </c>
      <c r="BN7722" s="177" t="s">
        <v>3005</v>
      </c>
      <c r="BO7722" s="177" t="s">
        <v>12946</v>
      </c>
      <c r="BU7722" s="177" t="s">
        <v>2237</v>
      </c>
      <c r="BV7722" s="177" t="s">
        <v>3005</v>
      </c>
      <c r="BW7722" s="177" t="s">
        <v>12946</v>
      </c>
    </row>
    <row r="7723" spans="51:75" x14ac:dyDescent="0.3">
      <c r="AY7723" s="226" t="e">
        <f>VLOOKUP(C7723,#REF!, 2,FALSE)</f>
        <v>#REF!</v>
      </c>
      <c r="BM7723" s="177" t="s">
        <v>12947</v>
      </c>
      <c r="BN7723" s="177" t="s">
        <v>3087</v>
      </c>
      <c r="BO7723" s="177" t="s">
        <v>12948</v>
      </c>
      <c r="BU7723" s="177" t="s">
        <v>12947</v>
      </c>
      <c r="BV7723" s="177" t="s">
        <v>3087</v>
      </c>
      <c r="BW7723" s="177" t="s">
        <v>12948</v>
      </c>
    </row>
    <row r="7724" spans="51:75" x14ac:dyDescent="0.3">
      <c r="AY7724" s="226" t="e">
        <f>VLOOKUP(C7724,#REF!, 2,FALSE)</f>
        <v>#REF!</v>
      </c>
      <c r="BM7724" s="177" t="s">
        <v>12949</v>
      </c>
      <c r="BN7724" s="177" t="s">
        <v>669</v>
      </c>
      <c r="BO7724" s="177" t="s">
        <v>12948</v>
      </c>
      <c r="BU7724" s="177" t="s">
        <v>12949</v>
      </c>
      <c r="BV7724" s="177" t="s">
        <v>669</v>
      </c>
      <c r="BW7724" s="177" t="s">
        <v>12948</v>
      </c>
    </row>
    <row r="7725" spans="51:75" x14ac:dyDescent="0.3">
      <c r="AY7725" s="226" t="e">
        <f>VLOOKUP(C7725,#REF!, 2,FALSE)</f>
        <v>#REF!</v>
      </c>
      <c r="BM7725" s="177" t="s">
        <v>2238</v>
      </c>
      <c r="BN7725" s="177" t="s">
        <v>3083</v>
      </c>
      <c r="BO7725" s="177" t="s">
        <v>12950</v>
      </c>
      <c r="BU7725" s="177" t="s">
        <v>2238</v>
      </c>
      <c r="BV7725" s="177" t="s">
        <v>3083</v>
      </c>
      <c r="BW7725" s="177" t="s">
        <v>12950</v>
      </c>
    </row>
    <row r="7726" spans="51:75" x14ac:dyDescent="0.3">
      <c r="AY7726" s="226" t="e">
        <f>VLOOKUP(C7726,#REF!, 2,FALSE)</f>
        <v>#REF!</v>
      </c>
      <c r="BM7726" s="177" t="s">
        <v>12951</v>
      </c>
      <c r="BN7726" s="177" t="s">
        <v>3005</v>
      </c>
      <c r="BO7726" s="177" t="s">
        <v>12952</v>
      </c>
      <c r="BU7726" s="177" t="s">
        <v>12951</v>
      </c>
      <c r="BV7726" s="177" t="s">
        <v>3005</v>
      </c>
      <c r="BW7726" s="177" t="s">
        <v>12952</v>
      </c>
    </row>
    <row r="7727" spans="51:75" x14ac:dyDescent="0.3">
      <c r="AY7727" s="226" t="e">
        <f>VLOOKUP(C7727,#REF!, 2,FALSE)</f>
        <v>#REF!</v>
      </c>
      <c r="BM7727" s="177" t="s">
        <v>12953</v>
      </c>
      <c r="BN7727" s="177" t="s">
        <v>3083</v>
      </c>
      <c r="BO7727" s="177" t="s">
        <v>12954</v>
      </c>
      <c r="BU7727" s="177" t="s">
        <v>12953</v>
      </c>
      <c r="BV7727" s="177" t="s">
        <v>3083</v>
      </c>
      <c r="BW7727" s="177" t="s">
        <v>12954</v>
      </c>
    </row>
    <row r="7728" spans="51:75" x14ac:dyDescent="0.3">
      <c r="AY7728" s="226" t="e">
        <f>VLOOKUP(C7728,#REF!, 2,FALSE)</f>
        <v>#REF!</v>
      </c>
      <c r="BM7728" s="177" t="s">
        <v>2239</v>
      </c>
      <c r="BN7728" s="177" t="s">
        <v>3083</v>
      </c>
      <c r="BO7728" s="177" t="s">
        <v>7749</v>
      </c>
      <c r="BU7728" s="177" t="s">
        <v>2239</v>
      </c>
      <c r="BV7728" s="177" t="s">
        <v>3083</v>
      </c>
      <c r="BW7728" s="177" t="s">
        <v>7749</v>
      </c>
    </row>
    <row r="7729" spans="51:75" x14ac:dyDescent="0.3">
      <c r="AY7729" s="226" t="e">
        <f>VLOOKUP(C7729,#REF!, 2,FALSE)</f>
        <v>#REF!</v>
      </c>
      <c r="BM7729" s="177" t="s">
        <v>12955</v>
      </c>
      <c r="BN7729" s="177" t="s">
        <v>3083</v>
      </c>
      <c r="BO7729" s="177" t="s">
        <v>12528</v>
      </c>
      <c r="BU7729" s="177" t="s">
        <v>12955</v>
      </c>
      <c r="BV7729" s="177" t="s">
        <v>3083</v>
      </c>
      <c r="BW7729" s="177" t="s">
        <v>12528</v>
      </c>
    </row>
    <row r="7730" spans="51:75" x14ac:dyDescent="0.3">
      <c r="AY7730" s="226" t="e">
        <f>VLOOKUP(C7730,#REF!, 2,FALSE)</f>
        <v>#REF!</v>
      </c>
      <c r="BM7730" s="177" t="s">
        <v>12956</v>
      </c>
      <c r="BN7730" s="177" t="s">
        <v>3087</v>
      </c>
      <c r="BO7730" s="177" t="s">
        <v>12957</v>
      </c>
      <c r="BU7730" s="177" t="s">
        <v>12956</v>
      </c>
      <c r="BV7730" s="177" t="s">
        <v>3087</v>
      </c>
      <c r="BW7730" s="177" t="s">
        <v>12957</v>
      </c>
    </row>
    <row r="7731" spans="51:75" x14ac:dyDescent="0.3">
      <c r="AY7731" s="226" t="e">
        <f>VLOOKUP(C7731,#REF!, 2,FALSE)</f>
        <v>#REF!</v>
      </c>
      <c r="BM7731" s="177" t="s">
        <v>12958</v>
      </c>
      <c r="BN7731" s="177" t="s">
        <v>1445</v>
      </c>
      <c r="BO7731" s="177" t="s">
        <v>2983</v>
      </c>
      <c r="BU7731" s="177" t="s">
        <v>12958</v>
      </c>
      <c r="BV7731" s="177" t="s">
        <v>1445</v>
      </c>
      <c r="BW7731" s="177" t="s">
        <v>2983</v>
      </c>
    </row>
    <row r="7732" spans="51:75" x14ac:dyDescent="0.3">
      <c r="AY7732" s="226" t="e">
        <f>VLOOKUP(C7732,#REF!, 2,FALSE)</f>
        <v>#REF!</v>
      </c>
      <c r="BM7732" s="177" t="s">
        <v>12959</v>
      </c>
      <c r="BN7732" s="177" t="s">
        <v>3005</v>
      </c>
      <c r="BO7732" s="177" t="s">
        <v>2983</v>
      </c>
      <c r="BU7732" s="177" t="s">
        <v>12959</v>
      </c>
      <c r="BV7732" s="177" t="s">
        <v>3005</v>
      </c>
      <c r="BW7732" s="177" t="s">
        <v>2983</v>
      </c>
    </row>
    <row r="7733" spans="51:75" x14ac:dyDescent="0.3">
      <c r="AY7733" s="226" t="e">
        <f>VLOOKUP(C7733,#REF!, 2,FALSE)</f>
        <v>#REF!</v>
      </c>
      <c r="BM7733" s="177" t="s">
        <v>12960</v>
      </c>
      <c r="BN7733" s="177" t="s">
        <v>3199</v>
      </c>
      <c r="BO7733" s="177" t="s">
        <v>2983</v>
      </c>
      <c r="BU7733" s="177" t="s">
        <v>12960</v>
      </c>
      <c r="BV7733" s="177" t="s">
        <v>3199</v>
      </c>
      <c r="BW7733" s="177" t="s">
        <v>2983</v>
      </c>
    </row>
    <row r="7734" spans="51:75" x14ac:dyDescent="0.3">
      <c r="AY7734" s="226" t="e">
        <f>VLOOKUP(C7734,#REF!, 2,FALSE)</f>
        <v>#REF!</v>
      </c>
      <c r="BM7734" s="177" t="s">
        <v>12961</v>
      </c>
      <c r="BN7734" s="177" t="s">
        <v>16979</v>
      </c>
      <c r="BO7734" s="177" t="s">
        <v>2983</v>
      </c>
      <c r="BU7734" s="177" t="s">
        <v>12961</v>
      </c>
      <c r="BV7734" s="177" t="s">
        <v>16979</v>
      </c>
      <c r="BW7734" s="177" t="s">
        <v>2983</v>
      </c>
    </row>
    <row r="7735" spans="51:75" x14ac:dyDescent="0.3">
      <c r="AY7735" s="226" t="e">
        <f>VLOOKUP(C7735,#REF!, 2,FALSE)</f>
        <v>#REF!</v>
      </c>
      <c r="BM7735" s="177" t="s">
        <v>2242</v>
      </c>
      <c r="BN7735" s="177" t="s">
        <v>626</v>
      </c>
      <c r="BO7735" s="177" t="s">
        <v>2983</v>
      </c>
      <c r="BU7735" s="177" t="s">
        <v>2242</v>
      </c>
      <c r="BV7735" s="177" t="s">
        <v>626</v>
      </c>
      <c r="BW7735" s="177" t="s">
        <v>2983</v>
      </c>
    </row>
    <row r="7736" spans="51:75" x14ac:dyDescent="0.3">
      <c r="AY7736" s="226" t="e">
        <f>VLOOKUP(C7736,#REF!, 2,FALSE)</f>
        <v>#REF!</v>
      </c>
      <c r="BM7736" s="177" t="s">
        <v>2243</v>
      </c>
      <c r="BN7736" s="177" t="s">
        <v>700</v>
      </c>
      <c r="BO7736" s="177" t="s">
        <v>2983</v>
      </c>
      <c r="BU7736" s="177" t="s">
        <v>2243</v>
      </c>
      <c r="BV7736" s="177" t="s">
        <v>700</v>
      </c>
      <c r="BW7736" s="177" t="s">
        <v>2983</v>
      </c>
    </row>
    <row r="7737" spans="51:75" x14ac:dyDescent="0.3">
      <c r="AY7737" s="226" t="e">
        <f>VLOOKUP(C7737,#REF!, 2,FALSE)</f>
        <v>#REF!</v>
      </c>
      <c r="BM7737" s="177" t="s">
        <v>2244</v>
      </c>
      <c r="BN7737" s="177" t="s">
        <v>719</v>
      </c>
      <c r="BO7737" s="177" t="s">
        <v>2983</v>
      </c>
      <c r="BU7737" s="177" t="s">
        <v>2244</v>
      </c>
      <c r="BV7737" s="177" t="s">
        <v>719</v>
      </c>
      <c r="BW7737" s="177" t="s">
        <v>2983</v>
      </c>
    </row>
    <row r="7738" spans="51:75" x14ac:dyDescent="0.3">
      <c r="AY7738" s="226" t="e">
        <f>VLOOKUP(C7738,#REF!, 2,FALSE)</f>
        <v>#REF!</v>
      </c>
      <c r="BM7738" s="177" t="s">
        <v>347</v>
      </c>
      <c r="BN7738" s="177" t="s">
        <v>623</v>
      </c>
      <c r="BO7738" s="177" t="s">
        <v>2983</v>
      </c>
      <c r="BU7738" s="177" t="s">
        <v>347</v>
      </c>
      <c r="BV7738" s="177" t="s">
        <v>623</v>
      </c>
      <c r="BW7738" s="177" t="s">
        <v>2983</v>
      </c>
    </row>
    <row r="7739" spans="51:75" x14ac:dyDescent="0.3">
      <c r="AY7739" s="226" t="e">
        <f>VLOOKUP(C7739,#REF!, 2,FALSE)</f>
        <v>#REF!</v>
      </c>
      <c r="BM7739" s="177" t="s">
        <v>12963</v>
      </c>
      <c r="BN7739" s="177" t="s">
        <v>3087</v>
      </c>
      <c r="BO7739" s="177" t="s">
        <v>2983</v>
      </c>
      <c r="BU7739" s="177" t="s">
        <v>12963</v>
      </c>
      <c r="BV7739" s="177" t="s">
        <v>3087</v>
      </c>
      <c r="BW7739" s="177" t="s">
        <v>2983</v>
      </c>
    </row>
    <row r="7740" spans="51:75" x14ac:dyDescent="0.3">
      <c r="AY7740" s="226" t="e">
        <f>VLOOKUP(C7740,#REF!, 2,FALSE)</f>
        <v>#REF!</v>
      </c>
      <c r="BM7740" s="177" t="s">
        <v>12964</v>
      </c>
      <c r="BN7740" s="177" t="s">
        <v>631</v>
      </c>
      <c r="BO7740" s="177" t="s">
        <v>2983</v>
      </c>
      <c r="BU7740" s="177" t="s">
        <v>12964</v>
      </c>
      <c r="BV7740" s="177" t="s">
        <v>631</v>
      </c>
      <c r="BW7740" s="177" t="s">
        <v>2983</v>
      </c>
    </row>
    <row r="7741" spans="51:75" x14ac:dyDescent="0.3">
      <c r="AY7741" s="226" t="e">
        <f>VLOOKUP(C7741,#REF!, 2,FALSE)</f>
        <v>#REF!</v>
      </c>
      <c r="BM7741" s="177" t="s">
        <v>12965</v>
      </c>
      <c r="BN7741" s="177" t="s">
        <v>3245</v>
      </c>
      <c r="BO7741" s="177" t="s">
        <v>2983</v>
      </c>
      <c r="BU7741" s="177" t="s">
        <v>12965</v>
      </c>
      <c r="BV7741" s="177" t="s">
        <v>3245</v>
      </c>
      <c r="BW7741" s="177" t="s">
        <v>2983</v>
      </c>
    </row>
    <row r="7742" spans="51:75" x14ac:dyDescent="0.3">
      <c r="AY7742" s="226" t="e">
        <f>VLOOKUP(C7742,#REF!, 2,FALSE)</f>
        <v>#REF!</v>
      </c>
      <c r="BM7742" s="177" t="s">
        <v>12966</v>
      </c>
      <c r="BN7742" s="177" t="s">
        <v>613</v>
      </c>
      <c r="BO7742" s="177" t="s">
        <v>2983</v>
      </c>
      <c r="BU7742" s="177" t="s">
        <v>12966</v>
      </c>
      <c r="BV7742" s="177" t="s">
        <v>613</v>
      </c>
      <c r="BW7742" s="177" t="s">
        <v>2983</v>
      </c>
    </row>
    <row r="7743" spans="51:75" x14ac:dyDescent="0.3">
      <c r="AY7743" s="226" t="e">
        <f>VLOOKUP(C7743,#REF!, 2,FALSE)</f>
        <v>#REF!</v>
      </c>
      <c r="BM7743" s="177" t="s">
        <v>12967</v>
      </c>
      <c r="BN7743" s="177" t="s">
        <v>700</v>
      </c>
      <c r="BO7743" s="177" t="s">
        <v>2983</v>
      </c>
      <c r="BU7743" s="177" t="s">
        <v>12967</v>
      </c>
      <c r="BV7743" s="177" t="s">
        <v>700</v>
      </c>
      <c r="BW7743" s="177" t="s">
        <v>2983</v>
      </c>
    </row>
    <row r="7744" spans="51:75" x14ac:dyDescent="0.3">
      <c r="AY7744" s="226" t="e">
        <f>VLOOKUP(C7744,#REF!, 2,FALSE)</f>
        <v>#REF!</v>
      </c>
      <c r="BM7744" s="177" t="s">
        <v>12968</v>
      </c>
      <c r="BN7744" s="177" t="s">
        <v>636</v>
      </c>
      <c r="BO7744" s="177" t="s">
        <v>2983</v>
      </c>
      <c r="BU7744" s="177" t="s">
        <v>12968</v>
      </c>
      <c r="BV7744" s="177" t="s">
        <v>636</v>
      </c>
      <c r="BW7744" s="177" t="s">
        <v>2983</v>
      </c>
    </row>
    <row r="7745" spans="51:75" x14ac:dyDescent="0.3">
      <c r="AY7745" s="226" t="e">
        <f>VLOOKUP(C7745,#REF!, 2,FALSE)</f>
        <v>#REF!</v>
      </c>
      <c r="BM7745" s="177" t="s">
        <v>12969</v>
      </c>
      <c r="BN7745" s="177" t="s">
        <v>700</v>
      </c>
      <c r="BO7745" s="177" t="s">
        <v>2983</v>
      </c>
      <c r="BU7745" s="177" t="s">
        <v>12969</v>
      </c>
      <c r="BV7745" s="177" t="s">
        <v>700</v>
      </c>
      <c r="BW7745" s="177" t="s">
        <v>2983</v>
      </c>
    </row>
    <row r="7746" spans="51:75" x14ac:dyDescent="0.3">
      <c r="AY7746" s="226" t="e">
        <f>VLOOKUP(C7746,#REF!, 2,FALSE)</f>
        <v>#REF!</v>
      </c>
      <c r="BM7746" s="177" t="s">
        <v>12971</v>
      </c>
      <c r="BN7746" s="177" t="s">
        <v>631</v>
      </c>
      <c r="BO7746" s="177" t="s">
        <v>2983</v>
      </c>
      <c r="BU7746" s="177" t="s">
        <v>12971</v>
      </c>
      <c r="BV7746" s="177" t="s">
        <v>631</v>
      </c>
      <c r="BW7746" s="177" t="s">
        <v>2983</v>
      </c>
    </row>
    <row r="7747" spans="51:75" x14ac:dyDescent="0.3">
      <c r="AY7747" s="226" t="e">
        <f>VLOOKUP(C7747,#REF!, 2,FALSE)</f>
        <v>#REF!</v>
      </c>
      <c r="BM7747" s="177" t="s">
        <v>12972</v>
      </c>
      <c r="BN7747" s="177" t="s">
        <v>623</v>
      </c>
      <c r="BO7747" s="177" t="s">
        <v>2983</v>
      </c>
      <c r="BU7747" s="177" t="s">
        <v>12972</v>
      </c>
      <c r="BV7747" s="177" t="s">
        <v>623</v>
      </c>
      <c r="BW7747" s="177" t="s">
        <v>2983</v>
      </c>
    </row>
    <row r="7748" spans="51:75" x14ac:dyDescent="0.3">
      <c r="AY7748" s="226" t="e">
        <f>VLOOKUP(C7748,#REF!, 2,FALSE)</f>
        <v>#REF!</v>
      </c>
      <c r="BM7748" s="177" t="s">
        <v>2245</v>
      </c>
      <c r="BN7748" s="177" t="s">
        <v>623</v>
      </c>
      <c r="BO7748" s="177" t="s">
        <v>2983</v>
      </c>
      <c r="BU7748" s="177" t="s">
        <v>2245</v>
      </c>
      <c r="BV7748" s="177" t="s">
        <v>623</v>
      </c>
      <c r="BW7748" s="177" t="s">
        <v>2983</v>
      </c>
    </row>
    <row r="7749" spans="51:75" x14ac:dyDescent="0.3">
      <c r="AY7749" s="226" t="e">
        <f>VLOOKUP(C7749,#REF!, 2,FALSE)</f>
        <v>#REF!</v>
      </c>
      <c r="BM7749" s="177" t="s">
        <v>12973</v>
      </c>
      <c r="BN7749" s="177" t="s">
        <v>3002</v>
      </c>
      <c r="BO7749" s="177" t="s">
        <v>1613</v>
      </c>
      <c r="BU7749" s="177" t="s">
        <v>12973</v>
      </c>
      <c r="BV7749" s="177" t="s">
        <v>3002</v>
      </c>
      <c r="BW7749" s="177" t="s">
        <v>1613</v>
      </c>
    </row>
    <row r="7750" spans="51:75" x14ac:dyDescent="0.3">
      <c r="AY7750" s="226" t="e">
        <f>VLOOKUP(C7750,#REF!, 2,FALSE)</f>
        <v>#REF!</v>
      </c>
      <c r="BM7750" s="177" t="s">
        <v>12974</v>
      </c>
      <c r="BN7750" s="177" t="s">
        <v>16979</v>
      </c>
      <c r="BO7750" s="177" t="s">
        <v>770</v>
      </c>
      <c r="BU7750" s="177" t="s">
        <v>12974</v>
      </c>
      <c r="BV7750" s="177" t="s">
        <v>16979</v>
      </c>
      <c r="BW7750" s="177" t="s">
        <v>770</v>
      </c>
    </row>
    <row r="7751" spans="51:75" x14ac:dyDescent="0.3">
      <c r="AY7751" s="226" t="e">
        <f>VLOOKUP(C7751,#REF!, 2,FALSE)</f>
        <v>#REF!</v>
      </c>
      <c r="BM7751" s="177" t="s">
        <v>12975</v>
      </c>
      <c r="BN7751" s="177" t="s">
        <v>636</v>
      </c>
      <c r="BO7751" s="177" t="s">
        <v>12976</v>
      </c>
      <c r="BU7751" s="177" t="s">
        <v>12975</v>
      </c>
      <c r="BV7751" s="177" t="s">
        <v>636</v>
      </c>
      <c r="BW7751" s="177" t="s">
        <v>12976</v>
      </c>
    </row>
    <row r="7752" spans="51:75" x14ac:dyDescent="0.3">
      <c r="AY7752" s="226" t="e">
        <f>VLOOKUP(C7752,#REF!, 2,FALSE)</f>
        <v>#REF!</v>
      </c>
      <c r="BM7752" s="177" t="s">
        <v>12977</v>
      </c>
      <c r="BN7752" s="177" t="s">
        <v>3002</v>
      </c>
      <c r="BO7752" s="177" t="s">
        <v>8621</v>
      </c>
      <c r="BU7752" s="177" t="s">
        <v>12977</v>
      </c>
      <c r="BV7752" s="177" t="s">
        <v>3002</v>
      </c>
      <c r="BW7752" s="177" t="s">
        <v>8621</v>
      </c>
    </row>
    <row r="7753" spans="51:75" x14ac:dyDescent="0.3">
      <c r="AY7753" s="226" t="e">
        <f>VLOOKUP(C7753,#REF!, 2,FALSE)</f>
        <v>#REF!</v>
      </c>
      <c r="BM7753" s="177" t="s">
        <v>12978</v>
      </c>
      <c r="BN7753" s="177" t="s">
        <v>3245</v>
      </c>
      <c r="BO7753" s="177" t="s">
        <v>770</v>
      </c>
      <c r="BU7753" s="177" t="s">
        <v>12978</v>
      </c>
      <c r="BV7753" s="177" t="s">
        <v>3245</v>
      </c>
      <c r="BW7753" s="177" t="s">
        <v>770</v>
      </c>
    </row>
    <row r="7754" spans="51:75" x14ac:dyDescent="0.3">
      <c r="AY7754" s="226" t="e">
        <f>VLOOKUP(C7754,#REF!, 2,FALSE)</f>
        <v>#REF!</v>
      </c>
      <c r="BM7754" s="177" t="s">
        <v>12979</v>
      </c>
      <c r="BN7754" s="177" t="s">
        <v>16979</v>
      </c>
      <c r="BO7754" s="177" t="s">
        <v>855</v>
      </c>
      <c r="BU7754" s="177" t="s">
        <v>12979</v>
      </c>
      <c r="BV7754" s="177" t="s">
        <v>16979</v>
      </c>
      <c r="BW7754" s="177" t="s">
        <v>855</v>
      </c>
    </row>
    <row r="7755" spans="51:75" x14ac:dyDescent="0.3">
      <c r="AY7755" s="226" t="e">
        <f>VLOOKUP(C7755,#REF!, 2,FALSE)</f>
        <v>#REF!</v>
      </c>
      <c r="BM7755" s="177" t="s">
        <v>12980</v>
      </c>
      <c r="BN7755" s="177" t="s">
        <v>16979</v>
      </c>
      <c r="BO7755" s="177" t="s">
        <v>2818</v>
      </c>
      <c r="BU7755" s="177" t="s">
        <v>12980</v>
      </c>
      <c r="BV7755" s="177" t="s">
        <v>16979</v>
      </c>
      <c r="BW7755" s="177" t="s">
        <v>2818</v>
      </c>
    </row>
    <row r="7756" spans="51:75" x14ac:dyDescent="0.3">
      <c r="AY7756" s="226" t="e">
        <f>VLOOKUP(C7756,#REF!, 2,FALSE)</f>
        <v>#REF!</v>
      </c>
      <c r="BM7756" s="177" t="s">
        <v>12981</v>
      </c>
      <c r="BN7756" s="177" t="s">
        <v>16979</v>
      </c>
      <c r="BO7756" s="177" t="s">
        <v>770</v>
      </c>
      <c r="BU7756" s="177" t="s">
        <v>12981</v>
      </c>
      <c r="BV7756" s="177" t="s">
        <v>16979</v>
      </c>
      <c r="BW7756" s="177" t="s">
        <v>770</v>
      </c>
    </row>
    <row r="7757" spans="51:75" x14ac:dyDescent="0.3">
      <c r="AY7757" s="226" t="e">
        <f>VLOOKUP(C7757,#REF!, 2,FALSE)</f>
        <v>#REF!</v>
      </c>
      <c r="BM7757" s="177" t="s">
        <v>12982</v>
      </c>
      <c r="BN7757" s="177" t="s">
        <v>3002</v>
      </c>
      <c r="BO7757" s="177" t="s">
        <v>3830</v>
      </c>
      <c r="BU7757" s="177" t="s">
        <v>12982</v>
      </c>
      <c r="BV7757" s="177" t="s">
        <v>3002</v>
      </c>
      <c r="BW7757" s="177" t="s">
        <v>3830</v>
      </c>
    </row>
    <row r="7758" spans="51:75" x14ac:dyDescent="0.3">
      <c r="AY7758" s="226" t="e">
        <f>VLOOKUP(C7758,#REF!, 2,FALSE)</f>
        <v>#REF!</v>
      </c>
      <c r="BM7758" s="177" t="s">
        <v>12983</v>
      </c>
      <c r="BN7758" s="177" t="s">
        <v>16979</v>
      </c>
      <c r="BO7758" s="177" t="s">
        <v>770</v>
      </c>
      <c r="BU7758" s="177" t="s">
        <v>12983</v>
      </c>
      <c r="BV7758" s="177" t="s">
        <v>16979</v>
      </c>
      <c r="BW7758" s="177" t="s">
        <v>770</v>
      </c>
    </row>
    <row r="7759" spans="51:75" x14ac:dyDescent="0.3">
      <c r="AY7759" s="226" t="e">
        <f>VLOOKUP(C7759,#REF!, 2,FALSE)</f>
        <v>#REF!</v>
      </c>
      <c r="BM7759" s="177" t="s">
        <v>12984</v>
      </c>
      <c r="BN7759" s="177" t="s">
        <v>775</v>
      </c>
      <c r="BO7759" s="177" t="s">
        <v>2983</v>
      </c>
      <c r="BU7759" s="177" t="s">
        <v>12984</v>
      </c>
      <c r="BV7759" s="177" t="s">
        <v>775</v>
      </c>
      <c r="BW7759" s="177" t="s">
        <v>2983</v>
      </c>
    </row>
    <row r="7760" spans="51:75" x14ac:dyDescent="0.3">
      <c r="AY7760" s="226" t="e">
        <f>VLOOKUP(C7760,#REF!, 2,FALSE)</f>
        <v>#REF!</v>
      </c>
      <c r="BM7760" s="177" t="s">
        <v>2246</v>
      </c>
      <c r="BN7760" s="177" t="s">
        <v>16979</v>
      </c>
      <c r="BO7760" s="177" t="s">
        <v>1195</v>
      </c>
      <c r="BU7760" s="177" t="s">
        <v>2246</v>
      </c>
      <c r="BV7760" s="177" t="s">
        <v>16979</v>
      </c>
      <c r="BW7760" s="177" t="s">
        <v>1195</v>
      </c>
    </row>
    <row r="7761" spans="51:75" x14ac:dyDescent="0.3">
      <c r="AY7761" s="226" t="e">
        <f>VLOOKUP(C7761,#REF!, 2,FALSE)</f>
        <v>#REF!</v>
      </c>
      <c r="BM7761" s="177" t="s">
        <v>12985</v>
      </c>
      <c r="BN7761" s="177" t="s">
        <v>16979</v>
      </c>
      <c r="BO7761" s="177" t="s">
        <v>2983</v>
      </c>
      <c r="BU7761" s="177" t="s">
        <v>12985</v>
      </c>
      <c r="BV7761" s="177" t="s">
        <v>16979</v>
      </c>
      <c r="BW7761" s="177" t="s">
        <v>2983</v>
      </c>
    </row>
    <row r="7762" spans="51:75" x14ac:dyDescent="0.3">
      <c r="AY7762" s="226" t="e">
        <f>VLOOKUP(C7762,#REF!, 2,FALSE)</f>
        <v>#REF!</v>
      </c>
      <c r="BM7762" s="177" t="s">
        <v>12986</v>
      </c>
      <c r="BN7762" s="177" t="s">
        <v>3002</v>
      </c>
      <c r="BO7762" s="177" t="s">
        <v>5754</v>
      </c>
      <c r="BU7762" s="177" t="s">
        <v>12986</v>
      </c>
      <c r="BV7762" s="177" t="s">
        <v>3002</v>
      </c>
      <c r="BW7762" s="177" t="s">
        <v>5754</v>
      </c>
    </row>
    <row r="7763" spans="51:75" x14ac:dyDescent="0.3">
      <c r="AY7763" s="226" t="e">
        <f>VLOOKUP(C7763,#REF!, 2,FALSE)</f>
        <v>#REF!</v>
      </c>
      <c r="BM7763" s="177" t="s">
        <v>2247</v>
      </c>
      <c r="BN7763" s="177" t="s">
        <v>3097</v>
      </c>
      <c r="BO7763" s="177" t="s">
        <v>709</v>
      </c>
      <c r="BU7763" s="177" t="s">
        <v>2247</v>
      </c>
      <c r="BV7763" s="177" t="s">
        <v>3097</v>
      </c>
      <c r="BW7763" s="177" t="s">
        <v>709</v>
      </c>
    </row>
    <row r="7764" spans="51:75" x14ac:dyDescent="0.3">
      <c r="AY7764" s="226" t="e">
        <f>VLOOKUP(C7764,#REF!, 2,FALSE)</f>
        <v>#REF!</v>
      </c>
      <c r="BM7764" s="177" t="s">
        <v>12987</v>
      </c>
      <c r="BN7764" s="177" t="s">
        <v>3245</v>
      </c>
      <c r="BO7764" s="177" t="s">
        <v>2983</v>
      </c>
      <c r="BU7764" s="177" t="s">
        <v>12987</v>
      </c>
      <c r="BV7764" s="177" t="s">
        <v>3245</v>
      </c>
      <c r="BW7764" s="177" t="s">
        <v>2983</v>
      </c>
    </row>
    <row r="7765" spans="51:75" x14ac:dyDescent="0.3">
      <c r="AY7765" s="226" t="e">
        <f>VLOOKUP(C7765,#REF!, 2,FALSE)</f>
        <v>#REF!</v>
      </c>
      <c r="BM7765" s="177" t="s">
        <v>12988</v>
      </c>
      <c r="BN7765" s="177" t="s">
        <v>923</v>
      </c>
      <c r="BO7765" s="177" t="s">
        <v>1959</v>
      </c>
      <c r="BU7765" s="177" t="s">
        <v>12988</v>
      </c>
      <c r="BV7765" s="177" t="s">
        <v>923</v>
      </c>
      <c r="BW7765" s="177" t="s">
        <v>1959</v>
      </c>
    </row>
    <row r="7766" spans="51:75" x14ac:dyDescent="0.3">
      <c r="AY7766" s="226" t="e">
        <f>VLOOKUP(C7766,#REF!, 2,FALSE)</f>
        <v>#REF!</v>
      </c>
      <c r="BM7766" s="177" t="s">
        <v>2248</v>
      </c>
      <c r="BN7766" s="177" t="s">
        <v>661</v>
      </c>
      <c r="BO7766" s="177" t="s">
        <v>1083</v>
      </c>
      <c r="BU7766" s="177" t="s">
        <v>2248</v>
      </c>
      <c r="BV7766" s="177" t="s">
        <v>661</v>
      </c>
      <c r="BW7766" s="177" t="s">
        <v>1083</v>
      </c>
    </row>
    <row r="7767" spans="51:75" x14ac:dyDescent="0.3">
      <c r="AY7767" s="226" t="e">
        <f>VLOOKUP(C7767,#REF!, 2,FALSE)</f>
        <v>#REF!</v>
      </c>
      <c r="BM7767" s="177" t="s">
        <v>12989</v>
      </c>
      <c r="BN7767" s="177" t="s">
        <v>16979</v>
      </c>
      <c r="BO7767" s="177" t="s">
        <v>12990</v>
      </c>
      <c r="BU7767" s="177" t="s">
        <v>12989</v>
      </c>
      <c r="BV7767" s="177" t="s">
        <v>16979</v>
      </c>
      <c r="BW7767" s="177" t="s">
        <v>12990</v>
      </c>
    </row>
    <row r="7768" spans="51:75" x14ac:dyDescent="0.3">
      <c r="AY7768" s="226" t="e">
        <f>VLOOKUP(C7768,#REF!, 2,FALSE)</f>
        <v>#REF!</v>
      </c>
      <c r="BM7768" s="177" t="s">
        <v>12991</v>
      </c>
      <c r="BN7768" s="177" t="s">
        <v>700</v>
      </c>
      <c r="BO7768" s="177" t="s">
        <v>2983</v>
      </c>
      <c r="BU7768" s="177" t="s">
        <v>12991</v>
      </c>
      <c r="BV7768" s="177" t="s">
        <v>700</v>
      </c>
      <c r="BW7768" s="177" t="s">
        <v>2983</v>
      </c>
    </row>
    <row r="7769" spans="51:75" x14ac:dyDescent="0.3">
      <c r="AY7769" s="226" t="e">
        <f>VLOOKUP(C7769,#REF!, 2,FALSE)</f>
        <v>#REF!</v>
      </c>
      <c r="BM7769" s="177" t="s">
        <v>12992</v>
      </c>
      <c r="BN7769" s="177" t="s">
        <v>16979</v>
      </c>
      <c r="BO7769" s="177" t="s">
        <v>2983</v>
      </c>
      <c r="BU7769" s="177" t="s">
        <v>12992</v>
      </c>
      <c r="BV7769" s="177" t="s">
        <v>16979</v>
      </c>
      <c r="BW7769" s="177" t="s">
        <v>2983</v>
      </c>
    </row>
    <row r="7770" spans="51:75" x14ac:dyDescent="0.3">
      <c r="AY7770" s="226" t="e">
        <f>VLOOKUP(C7770,#REF!, 2,FALSE)</f>
        <v>#REF!</v>
      </c>
      <c r="BM7770" s="177" t="s">
        <v>12993</v>
      </c>
      <c r="BN7770" s="177" t="s">
        <v>16979</v>
      </c>
      <c r="BO7770" s="177" t="s">
        <v>11040</v>
      </c>
      <c r="BU7770" s="177" t="s">
        <v>12993</v>
      </c>
      <c r="BV7770" s="177" t="s">
        <v>16979</v>
      </c>
      <c r="BW7770" s="177" t="s">
        <v>11040</v>
      </c>
    </row>
    <row r="7771" spans="51:75" x14ac:dyDescent="0.3">
      <c r="AY7771" s="226" t="e">
        <f>VLOOKUP(C7771,#REF!, 2,FALSE)</f>
        <v>#REF!</v>
      </c>
      <c r="BM7771" s="177" t="s">
        <v>12994</v>
      </c>
      <c r="BN7771" s="177" t="s">
        <v>16979</v>
      </c>
      <c r="BO7771" s="177" t="s">
        <v>2983</v>
      </c>
      <c r="BU7771" s="177" t="s">
        <v>12994</v>
      </c>
      <c r="BV7771" s="177" t="s">
        <v>16979</v>
      </c>
      <c r="BW7771" s="177" t="s">
        <v>2983</v>
      </c>
    </row>
    <row r="7772" spans="51:75" x14ac:dyDescent="0.3">
      <c r="AY7772" s="226" t="e">
        <f>VLOOKUP(C7772,#REF!, 2,FALSE)</f>
        <v>#REF!</v>
      </c>
      <c r="BM7772" s="177" t="s">
        <v>12995</v>
      </c>
      <c r="BN7772" s="177" t="s">
        <v>16979</v>
      </c>
      <c r="BO7772" s="177" t="s">
        <v>12996</v>
      </c>
      <c r="BU7772" s="177" t="s">
        <v>12995</v>
      </c>
      <c r="BV7772" s="177" t="s">
        <v>16979</v>
      </c>
      <c r="BW7772" s="177" t="s">
        <v>12996</v>
      </c>
    </row>
    <row r="7773" spans="51:75" x14ac:dyDescent="0.3">
      <c r="AY7773" s="226" t="e">
        <f>VLOOKUP(C7773,#REF!, 2,FALSE)</f>
        <v>#REF!</v>
      </c>
      <c r="BM7773" s="177" t="s">
        <v>12997</v>
      </c>
      <c r="BN7773" s="177" t="s">
        <v>658</v>
      </c>
      <c r="BO7773" s="177" t="s">
        <v>10428</v>
      </c>
      <c r="BU7773" s="177" t="s">
        <v>12997</v>
      </c>
      <c r="BV7773" s="177" t="s">
        <v>658</v>
      </c>
      <c r="BW7773" s="177" t="s">
        <v>10428</v>
      </c>
    </row>
    <row r="7774" spans="51:75" x14ac:dyDescent="0.3">
      <c r="AY7774" s="226" t="e">
        <f>VLOOKUP(C7774,#REF!, 2,FALSE)</f>
        <v>#REF!</v>
      </c>
      <c r="BM7774" s="177" t="s">
        <v>12998</v>
      </c>
      <c r="BN7774" s="177" t="s">
        <v>16979</v>
      </c>
      <c r="BO7774" s="177" t="s">
        <v>7239</v>
      </c>
      <c r="BU7774" s="177" t="s">
        <v>12998</v>
      </c>
      <c r="BV7774" s="177" t="s">
        <v>16979</v>
      </c>
      <c r="BW7774" s="177" t="s">
        <v>7239</v>
      </c>
    </row>
    <row r="7775" spans="51:75" x14ac:dyDescent="0.3">
      <c r="AY7775" s="226" t="e">
        <f>VLOOKUP(C7775,#REF!, 2,FALSE)</f>
        <v>#REF!</v>
      </c>
      <c r="BM7775" s="177" t="s">
        <v>12999</v>
      </c>
      <c r="BN7775" s="177" t="s">
        <v>16979</v>
      </c>
      <c r="BO7775" s="177" t="s">
        <v>2983</v>
      </c>
      <c r="BU7775" s="177" t="s">
        <v>12999</v>
      </c>
      <c r="BV7775" s="177" t="s">
        <v>16979</v>
      </c>
      <c r="BW7775" s="177" t="s">
        <v>2983</v>
      </c>
    </row>
    <row r="7776" spans="51:75" x14ac:dyDescent="0.3">
      <c r="AY7776" s="226" t="e">
        <f>VLOOKUP(C7776,#REF!, 2,FALSE)</f>
        <v>#REF!</v>
      </c>
      <c r="BM7776" s="177" t="s">
        <v>13000</v>
      </c>
      <c r="BN7776" s="177" t="s">
        <v>2983</v>
      </c>
      <c r="BO7776" s="177" t="s">
        <v>2296</v>
      </c>
      <c r="BU7776" s="177" t="s">
        <v>13000</v>
      </c>
      <c r="BV7776" s="177" t="s">
        <v>2983</v>
      </c>
      <c r="BW7776" s="177" t="s">
        <v>2296</v>
      </c>
    </row>
    <row r="7777" spans="51:75" x14ac:dyDescent="0.3">
      <c r="AY7777" s="226" t="e">
        <f>VLOOKUP(C7777,#REF!, 2,FALSE)</f>
        <v>#REF!</v>
      </c>
      <c r="BM7777" s="177" t="s">
        <v>13001</v>
      </c>
      <c r="BN7777" s="177" t="s">
        <v>16979</v>
      </c>
      <c r="BO7777" s="177" t="s">
        <v>770</v>
      </c>
      <c r="BU7777" s="177" t="s">
        <v>13001</v>
      </c>
      <c r="BV7777" s="177" t="s">
        <v>16979</v>
      </c>
      <c r="BW7777" s="177" t="s">
        <v>770</v>
      </c>
    </row>
    <row r="7778" spans="51:75" x14ac:dyDescent="0.3">
      <c r="AY7778" s="226" t="e">
        <f>VLOOKUP(C7778,#REF!, 2,FALSE)</f>
        <v>#REF!</v>
      </c>
      <c r="BM7778" s="177" t="s">
        <v>13002</v>
      </c>
      <c r="BN7778" s="177" t="s">
        <v>1269</v>
      </c>
      <c r="BO7778" s="177" t="s">
        <v>8852</v>
      </c>
      <c r="BU7778" s="177" t="s">
        <v>13002</v>
      </c>
      <c r="BV7778" s="177" t="s">
        <v>1269</v>
      </c>
      <c r="BW7778" s="177" t="s">
        <v>8852</v>
      </c>
    </row>
    <row r="7779" spans="51:75" x14ac:dyDescent="0.3">
      <c r="AY7779" s="226" t="e">
        <f>VLOOKUP(C7779,#REF!, 2,FALSE)</f>
        <v>#REF!</v>
      </c>
      <c r="BM7779" s="177" t="s">
        <v>13003</v>
      </c>
      <c r="BN7779" s="177" t="s">
        <v>780</v>
      </c>
      <c r="BO7779" s="177" t="s">
        <v>11985</v>
      </c>
      <c r="BU7779" s="177" t="s">
        <v>13003</v>
      </c>
      <c r="BV7779" s="177" t="s">
        <v>780</v>
      </c>
      <c r="BW7779" s="177" t="s">
        <v>11985</v>
      </c>
    </row>
    <row r="7780" spans="51:75" x14ac:dyDescent="0.3">
      <c r="AY7780" s="226" t="e">
        <f>VLOOKUP(C7780,#REF!, 2,FALSE)</f>
        <v>#REF!</v>
      </c>
      <c r="BM7780" s="177" t="s">
        <v>13004</v>
      </c>
      <c r="BN7780" s="177" t="s">
        <v>16979</v>
      </c>
      <c r="BO7780" s="177" t="s">
        <v>13005</v>
      </c>
      <c r="BU7780" s="177" t="s">
        <v>13004</v>
      </c>
      <c r="BV7780" s="177" t="s">
        <v>16979</v>
      </c>
      <c r="BW7780" s="177" t="s">
        <v>13005</v>
      </c>
    </row>
    <row r="7781" spans="51:75" x14ac:dyDescent="0.3">
      <c r="AY7781" s="226" t="e">
        <f>VLOOKUP(C7781,#REF!, 2,FALSE)</f>
        <v>#REF!</v>
      </c>
      <c r="BM7781" s="177" t="s">
        <v>343</v>
      </c>
      <c r="BN7781" s="177" t="s">
        <v>16979</v>
      </c>
      <c r="BO7781" s="177" t="s">
        <v>3390</v>
      </c>
      <c r="BU7781" s="177" t="s">
        <v>343</v>
      </c>
      <c r="BV7781" s="177" t="s">
        <v>16979</v>
      </c>
      <c r="BW7781" s="177" t="s">
        <v>3390</v>
      </c>
    </row>
    <row r="7782" spans="51:75" x14ac:dyDescent="0.3">
      <c r="AY7782" s="226" t="e">
        <f>VLOOKUP(C7782,#REF!, 2,FALSE)</f>
        <v>#REF!</v>
      </c>
      <c r="BM7782" s="177" t="s">
        <v>13006</v>
      </c>
      <c r="BN7782" s="177" t="s">
        <v>3002</v>
      </c>
      <c r="BO7782" s="177" t="s">
        <v>3377</v>
      </c>
      <c r="BU7782" s="177" t="s">
        <v>13006</v>
      </c>
      <c r="BV7782" s="177" t="s">
        <v>3002</v>
      </c>
      <c r="BW7782" s="177" t="s">
        <v>3377</v>
      </c>
    </row>
    <row r="7783" spans="51:75" x14ac:dyDescent="0.3">
      <c r="AY7783" s="226" t="e">
        <f>VLOOKUP(C7783,#REF!, 2,FALSE)</f>
        <v>#REF!</v>
      </c>
      <c r="BM7783" s="177" t="s">
        <v>13008</v>
      </c>
      <c r="BN7783" s="177" t="s">
        <v>3199</v>
      </c>
      <c r="BO7783" s="177" t="s">
        <v>10528</v>
      </c>
      <c r="BU7783" s="177" t="s">
        <v>13008</v>
      </c>
      <c r="BV7783" s="177" t="s">
        <v>3199</v>
      </c>
      <c r="BW7783" s="177" t="s">
        <v>10528</v>
      </c>
    </row>
    <row r="7784" spans="51:75" x14ac:dyDescent="0.3">
      <c r="AY7784" s="226" t="e">
        <f>VLOOKUP(C7784,#REF!, 2,FALSE)</f>
        <v>#REF!</v>
      </c>
      <c r="BM7784" s="177" t="s">
        <v>2250</v>
      </c>
      <c r="BN7784" s="177" t="s">
        <v>2983</v>
      </c>
      <c r="BO7784" s="177" t="s">
        <v>2983</v>
      </c>
      <c r="BU7784" s="177" t="s">
        <v>2250</v>
      </c>
      <c r="BV7784" s="177" t="s">
        <v>2983</v>
      </c>
      <c r="BW7784" s="177" t="s">
        <v>2983</v>
      </c>
    </row>
    <row r="7785" spans="51:75" x14ac:dyDescent="0.3">
      <c r="AY7785" s="226" t="e">
        <f>VLOOKUP(C7785,#REF!, 2,FALSE)</f>
        <v>#REF!</v>
      </c>
      <c r="BM7785" s="177" t="s">
        <v>2251</v>
      </c>
      <c r="BN7785" s="177" t="s">
        <v>616</v>
      </c>
      <c r="BO7785" s="177" t="s">
        <v>1126</v>
      </c>
      <c r="BU7785" s="177" t="s">
        <v>2251</v>
      </c>
      <c r="BV7785" s="177" t="s">
        <v>616</v>
      </c>
      <c r="BW7785" s="177" t="s">
        <v>1126</v>
      </c>
    </row>
    <row r="7786" spans="51:75" x14ac:dyDescent="0.3">
      <c r="AY7786" s="226" t="e">
        <f>VLOOKUP(C7786,#REF!, 2,FALSE)</f>
        <v>#REF!</v>
      </c>
      <c r="BM7786" s="177" t="s">
        <v>13009</v>
      </c>
      <c r="BN7786" s="177" t="s">
        <v>16979</v>
      </c>
      <c r="BO7786" s="177" t="s">
        <v>13011</v>
      </c>
      <c r="BU7786" s="177" t="s">
        <v>13009</v>
      </c>
      <c r="BV7786" s="177" t="s">
        <v>16979</v>
      </c>
      <c r="BW7786" s="177" t="s">
        <v>13011</v>
      </c>
    </row>
    <row r="7787" spans="51:75" x14ac:dyDescent="0.3">
      <c r="AY7787" s="226" t="e">
        <f>VLOOKUP(C7787,#REF!, 2,FALSE)</f>
        <v>#REF!</v>
      </c>
      <c r="BM7787" s="177" t="s">
        <v>13012</v>
      </c>
      <c r="BN7787" s="177" t="s">
        <v>16979</v>
      </c>
      <c r="BO7787" s="177" t="s">
        <v>13013</v>
      </c>
      <c r="BU7787" s="177" t="s">
        <v>13012</v>
      </c>
      <c r="BV7787" s="177" t="s">
        <v>16979</v>
      </c>
      <c r="BW7787" s="177" t="s">
        <v>13013</v>
      </c>
    </row>
    <row r="7788" spans="51:75" x14ac:dyDescent="0.3">
      <c r="AY7788" s="226" t="e">
        <f>VLOOKUP(C7788,#REF!, 2,FALSE)</f>
        <v>#REF!</v>
      </c>
      <c r="BM7788" s="177" t="s">
        <v>13014</v>
      </c>
      <c r="BN7788" s="177" t="s">
        <v>16979</v>
      </c>
      <c r="BO7788" s="177" t="s">
        <v>2545</v>
      </c>
      <c r="BU7788" s="177" t="s">
        <v>13014</v>
      </c>
      <c r="BV7788" s="177" t="s">
        <v>16979</v>
      </c>
      <c r="BW7788" s="177" t="s">
        <v>2545</v>
      </c>
    </row>
    <row r="7789" spans="51:75" x14ac:dyDescent="0.3">
      <c r="AY7789" s="226" t="e">
        <f>VLOOKUP(C7789,#REF!, 2,FALSE)</f>
        <v>#REF!</v>
      </c>
      <c r="BM7789" s="177" t="s">
        <v>13015</v>
      </c>
      <c r="BN7789" s="177" t="s">
        <v>16979</v>
      </c>
      <c r="BO7789" s="177" t="s">
        <v>13016</v>
      </c>
      <c r="BU7789" s="177" t="s">
        <v>13015</v>
      </c>
      <c r="BV7789" s="177" t="s">
        <v>16979</v>
      </c>
      <c r="BW7789" s="177" t="s">
        <v>13016</v>
      </c>
    </row>
    <row r="7790" spans="51:75" x14ac:dyDescent="0.3">
      <c r="AY7790" s="226" t="e">
        <f>VLOOKUP(C7790,#REF!, 2,FALSE)</f>
        <v>#REF!</v>
      </c>
      <c r="BM7790" s="177" t="s">
        <v>13017</v>
      </c>
      <c r="BN7790" s="177" t="s">
        <v>2983</v>
      </c>
      <c r="BO7790" s="177" t="s">
        <v>770</v>
      </c>
      <c r="BU7790" s="177" t="s">
        <v>13017</v>
      </c>
      <c r="BV7790" s="177" t="s">
        <v>2983</v>
      </c>
      <c r="BW7790" s="177" t="s">
        <v>770</v>
      </c>
    </row>
    <row r="7791" spans="51:75" x14ac:dyDescent="0.3">
      <c r="AY7791" s="226" t="e">
        <f>VLOOKUP(C7791,#REF!, 2,FALSE)</f>
        <v>#REF!</v>
      </c>
      <c r="BM7791" s="177" t="s">
        <v>13018</v>
      </c>
      <c r="BN7791" s="177" t="s">
        <v>666</v>
      </c>
      <c r="BO7791" s="177" t="s">
        <v>7077</v>
      </c>
      <c r="BU7791" s="177" t="s">
        <v>13018</v>
      </c>
      <c r="BV7791" s="177" t="s">
        <v>666</v>
      </c>
      <c r="BW7791" s="177" t="s">
        <v>7077</v>
      </c>
    </row>
    <row r="7792" spans="51:75" x14ac:dyDescent="0.3">
      <c r="AY7792" s="226" t="e">
        <f>VLOOKUP(C7792,#REF!, 2,FALSE)</f>
        <v>#REF!</v>
      </c>
      <c r="BM7792" s="177" t="s">
        <v>13019</v>
      </c>
      <c r="BN7792" s="177" t="s">
        <v>852</v>
      </c>
      <c r="BO7792" s="177" t="s">
        <v>10805</v>
      </c>
      <c r="BU7792" s="177" t="s">
        <v>13019</v>
      </c>
      <c r="BV7792" s="177" t="s">
        <v>852</v>
      </c>
      <c r="BW7792" s="177" t="s">
        <v>10805</v>
      </c>
    </row>
    <row r="7793" spans="51:75" x14ac:dyDescent="0.3">
      <c r="AY7793" s="226" t="e">
        <f>VLOOKUP(C7793,#REF!, 2,FALSE)</f>
        <v>#REF!</v>
      </c>
      <c r="BM7793" s="177" t="s">
        <v>2252</v>
      </c>
      <c r="BN7793" s="177" t="s">
        <v>16979</v>
      </c>
      <c r="BO7793" s="177" t="s">
        <v>2395</v>
      </c>
      <c r="BU7793" s="177" t="s">
        <v>2252</v>
      </c>
      <c r="BV7793" s="177" t="s">
        <v>16979</v>
      </c>
      <c r="BW7793" s="177" t="s">
        <v>2395</v>
      </c>
    </row>
    <row r="7794" spans="51:75" x14ac:dyDescent="0.3">
      <c r="AY7794" s="226" t="e">
        <f>VLOOKUP(C7794,#REF!, 2,FALSE)</f>
        <v>#REF!</v>
      </c>
      <c r="BM7794" s="177" t="s">
        <v>2253</v>
      </c>
      <c r="BN7794" s="177" t="s">
        <v>731</v>
      </c>
      <c r="BO7794" s="177" t="s">
        <v>2983</v>
      </c>
      <c r="BU7794" s="177" t="s">
        <v>2253</v>
      </c>
      <c r="BV7794" s="177" t="s">
        <v>731</v>
      </c>
      <c r="BW7794" s="177" t="s">
        <v>2983</v>
      </c>
    </row>
    <row r="7795" spans="51:75" x14ac:dyDescent="0.3">
      <c r="AY7795" s="226" t="e">
        <f>VLOOKUP(C7795,#REF!, 2,FALSE)</f>
        <v>#REF!</v>
      </c>
      <c r="BM7795" s="177" t="s">
        <v>13020</v>
      </c>
      <c r="BN7795" s="177" t="s">
        <v>3002</v>
      </c>
      <c r="BO7795" s="177" t="s">
        <v>2983</v>
      </c>
      <c r="BU7795" s="177" t="s">
        <v>13020</v>
      </c>
      <c r="BV7795" s="177" t="s">
        <v>3002</v>
      </c>
      <c r="BW7795" s="177" t="s">
        <v>2983</v>
      </c>
    </row>
    <row r="7796" spans="51:75" x14ac:dyDescent="0.3">
      <c r="AY7796" s="226" t="e">
        <f>VLOOKUP(C7796,#REF!, 2,FALSE)</f>
        <v>#REF!</v>
      </c>
      <c r="BM7796" s="177" t="s">
        <v>13021</v>
      </c>
      <c r="BN7796" s="177" t="s">
        <v>619</v>
      </c>
      <c r="BO7796" s="177" t="s">
        <v>2983</v>
      </c>
      <c r="BU7796" s="177" t="s">
        <v>13021</v>
      </c>
      <c r="BV7796" s="177" t="s">
        <v>619</v>
      </c>
      <c r="BW7796" s="177" t="s">
        <v>2983</v>
      </c>
    </row>
    <row r="7797" spans="51:75" x14ac:dyDescent="0.3">
      <c r="AY7797" s="226" t="e">
        <f>VLOOKUP(C7797,#REF!, 2,FALSE)</f>
        <v>#REF!</v>
      </c>
      <c r="BM7797" s="177" t="s">
        <v>13022</v>
      </c>
      <c r="BN7797" s="177" t="s">
        <v>3245</v>
      </c>
      <c r="BO7797" s="177" t="s">
        <v>1594</v>
      </c>
      <c r="BU7797" s="177" t="s">
        <v>13022</v>
      </c>
      <c r="BV7797" s="177" t="s">
        <v>3245</v>
      </c>
      <c r="BW7797" s="177" t="s">
        <v>1594</v>
      </c>
    </row>
    <row r="7798" spans="51:75" x14ac:dyDescent="0.3">
      <c r="AY7798" s="226" t="e">
        <f>VLOOKUP(C7798,#REF!, 2,FALSE)</f>
        <v>#REF!</v>
      </c>
      <c r="BM7798" s="177" t="s">
        <v>13023</v>
      </c>
      <c r="BN7798" s="177" t="s">
        <v>619</v>
      </c>
      <c r="BO7798" s="177" t="s">
        <v>2983</v>
      </c>
      <c r="BU7798" s="177" t="s">
        <v>13023</v>
      </c>
      <c r="BV7798" s="177" t="s">
        <v>619</v>
      </c>
      <c r="BW7798" s="177" t="s">
        <v>2983</v>
      </c>
    </row>
    <row r="7799" spans="51:75" x14ac:dyDescent="0.3">
      <c r="AY7799" s="226" t="e">
        <f>VLOOKUP(C7799,#REF!, 2,FALSE)</f>
        <v>#REF!</v>
      </c>
      <c r="BM7799" s="177" t="s">
        <v>13024</v>
      </c>
      <c r="BN7799" s="177" t="s">
        <v>3005</v>
      </c>
      <c r="BO7799" s="177" t="s">
        <v>7335</v>
      </c>
      <c r="BU7799" s="177" t="s">
        <v>13024</v>
      </c>
      <c r="BV7799" s="177" t="s">
        <v>3005</v>
      </c>
      <c r="BW7799" s="177" t="s">
        <v>7335</v>
      </c>
    </row>
    <row r="7800" spans="51:75" x14ac:dyDescent="0.3">
      <c r="AY7800" s="226" t="e">
        <f>VLOOKUP(C7800,#REF!, 2,FALSE)</f>
        <v>#REF!</v>
      </c>
      <c r="BM7800" s="177" t="s">
        <v>13025</v>
      </c>
      <c r="BN7800" s="177" t="s">
        <v>3245</v>
      </c>
      <c r="BO7800" s="177" t="s">
        <v>4113</v>
      </c>
      <c r="BU7800" s="177" t="s">
        <v>13025</v>
      </c>
      <c r="BV7800" s="177" t="s">
        <v>3245</v>
      </c>
      <c r="BW7800" s="177" t="s">
        <v>4113</v>
      </c>
    </row>
    <row r="7801" spans="51:75" x14ac:dyDescent="0.3">
      <c r="AY7801" s="226" t="e">
        <f>VLOOKUP(C7801,#REF!, 2,FALSE)</f>
        <v>#REF!</v>
      </c>
      <c r="BM7801" s="177" t="s">
        <v>13026</v>
      </c>
      <c r="BN7801" s="177" t="s">
        <v>16979</v>
      </c>
      <c r="BO7801" s="177" t="s">
        <v>2983</v>
      </c>
      <c r="BU7801" s="177" t="s">
        <v>13026</v>
      </c>
      <c r="BV7801" s="177" t="s">
        <v>16979</v>
      </c>
      <c r="BW7801" s="177" t="s">
        <v>2983</v>
      </c>
    </row>
    <row r="7802" spans="51:75" x14ac:dyDescent="0.3">
      <c r="AY7802" s="226" t="e">
        <f>VLOOKUP(C7802,#REF!, 2,FALSE)</f>
        <v>#REF!</v>
      </c>
      <c r="BM7802" s="177" t="s">
        <v>13027</v>
      </c>
      <c r="BN7802" s="177" t="s">
        <v>16979</v>
      </c>
      <c r="BO7802" s="177" t="s">
        <v>13028</v>
      </c>
      <c r="BU7802" s="177" t="s">
        <v>13027</v>
      </c>
      <c r="BV7802" s="177" t="s">
        <v>16979</v>
      </c>
      <c r="BW7802" s="177" t="s">
        <v>13028</v>
      </c>
    </row>
    <row r="7803" spans="51:75" x14ac:dyDescent="0.3">
      <c r="AY7803" s="226" t="e">
        <f>VLOOKUP(C7803,#REF!, 2,FALSE)</f>
        <v>#REF!</v>
      </c>
      <c r="BM7803" s="177" t="s">
        <v>13029</v>
      </c>
      <c r="BN7803" s="177" t="s">
        <v>703</v>
      </c>
      <c r="BO7803" s="177" t="s">
        <v>4022</v>
      </c>
      <c r="BU7803" s="177" t="s">
        <v>13029</v>
      </c>
      <c r="BV7803" s="177" t="s">
        <v>703</v>
      </c>
      <c r="BW7803" s="177" t="s">
        <v>4022</v>
      </c>
    </row>
    <row r="7804" spans="51:75" x14ac:dyDescent="0.3">
      <c r="AY7804" s="226" t="e">
        <f>VLOOKUP(C7804,#REF!, 2,FALSE)</f>
        <v>#REF!</v>
      </c>
      <c r="BM7804" s="177" t="s">
        <v>13030</v>
      </c>
      <c r="BN7804" s="177" t="s">
        <v>703</v>
      </c>
      <c r="BO7804" s="177" t="s">
        <v>2983</v>
      </c>
      <c r="BU7804" s="177" t="s">
        <v>13030</v>
      </c>
      <c r="BV7804" s="177" t="s">
        <v>703</v>
      </c>
      <c r="BW7804" s="177" t="s">
        <v>2983</v>
      </c>
    </row>
    <row r="7805" spans="51:75" x14ac:dyDescent="0.3">
      <c r="AY7805" s="226" t="e">
        <f>VLOOKUP(C7805,#REF!, 2,FALSE)</f>
        <v>#REF!</v>
      </c>
      <c r="BM7805" s="177" t="s">
        <v>13031</v>
      </c>
      <c r="BN7805" s="177" t="s">
        <v>16979</v>
      </c>
      <c r="BO7805" s="177" t="s">
        <v>2450</v>
      </c>
      <c r="BU7805" s="177" t="s">
        <v>13031</v>
      </c>
      <c r="BV7805" s="177" t="s">
        <v>16979</v>
      </c>
      <c r="BW7805" s="177" t="s">
        <v>2450</v>
      </c>
    </row>
    <row r="7806" spans="51:75" x14ac:dyDescent="0.3">
      <c r="AY7806" s="226" t="e">
        <f>VLOOKUP(C7806,#REF!, 2,FALSE)</f>
        <v>#REF!</v>
      </c>
      <c r="BM7806" s="177" t="s">
        <v>13033</v>
      </c>
      <c r="BN7806" s="177" t="s">
        <v>16979</v>
      </c>
      <c r="BO7806" s="177" t="s">
        <v>1608</v>
      </c>
      <c r="BU7806" s="177" t="s">
        <v>13033</v>
      </c>
      <c r="BV7806" s="177" t="s">
        <v>16979</v>
      </c>
      <c r="BW7806" s="177" t="s">
        <v>1608</v>
      </c>
    </row>
    <row r="7807" spans="51:75" x14ac:dyDescent="0.3">
      <c r="AY7807" s="226" t="e">
        <f>VLOOKUP(C7807,#REF!, 2,FALSE)</f>
        <v>#REF!</v>
      </c>
      <c r="BM7807" s="177" t="s">
        <v>13034</v>
      </c>
      <c r="BN7807" s="177" t="s">
        <v>16979</v>
      </c>
      <c r="BO7807" s="177" t="s">
        <v>8125</v>
      </c>
      <c r="BU7807" s="177" t="s">
        <v>13034</v>
      </c>
      <c r="BV7807" s="177" t="s">
        <v>16979</v>
      </c>
      <c r="BW7807" s="177" t="s">
        <v>8125</v>
      </c>
    </row>
    <row r="7808" spans="51:75" x14ac:dyDescent="0.3">
      <c r="AY7808" s="226" t="e">
        <f>VLOOKUP(C7808,#REF!, 2,FALSE)</f>
        <v>#REF!</v>
      </c>
      <c r="BM7808" s="177" t="s">
        <v>13035</v>
      </c>
      <c r="BN7808" s="177" t="s">
        <v>16979</v>
      </c>
      <c r="BO7808" s="177" t="s">
        <v>919</v>
      </c>
      <c r="BU7808" s="177" t="s">
        <v>13035</v>
      </c>
      <c r="BV7808" s="177" t="s">
        <v>16979</v>
      </c>
      <c r="BW7808" s="177" t="s">
        <v>919</v>
      </c>
    </row>
    <row r="7809" spans="51:75" x14ac:dyDescent="0.3">
      <c r="AY7809" s="226" t="e">
        <f>VLOOKUP(C7809,#REF!, 2,FALSE)</f>
        <v>#REF!</v>
      </c>
      <c r="BM7809" s="177" t="s">
        <v>13037</v>
      </c>
      <c r="BN7809" s="177" t="s">
        <v>16979</v>
      </c>
      <c r="BO7809" s="177" t="s">
        <v>2124</v>
      </c>
      <c r="BU7809" s="177" t="s">
        <v>13037</v>
      </c>
      <c r="BV7809" s="177" t="s">
        <v>16979</v>
      </c>
      <c r="BW7809" s="177" t="s">
        <v>2124</v>
      </c>
    </row>
    <row r="7810" spans="51:75" x14ac:dyDescent="0.3">
      <c r="AY7810" s="226" t="e">
        <f>VLOOKUP(C7810,#REF!, 2,FALSE)</f>
        <v>#REF!</v>
      </c>
      <c r="BM7810" s="177" t="s">
        <v>13038</v>
      </c>
      <c r="BN7810" s="177" t="s">
        <v>16979</v>
      </c>
      <c r="BO7810" s="177" t="s">
        <v>844</v>
      </c>
      <c r="BU7810" s="177" t="s">
        <v>13038</v>
      </c>
      <c r="BV7810" s="177" t="s">
        <v>16979</v>
      </c>
      <c r="BW7810" s="177" t="s">
        <v>844</v>
      </c>
    </row>
    <row r="7811" spans="51:75" x14ac:dyDescent="0.3">
      <c r="AY7811" s="226" t="e">
        <f>VLOOKUP(C7811,#REF!, 2,FALSE)</f>
        <v>#REF!</v>
      </c>
      <c r="BM7811" s="177" t="s">
        <v>13039</v>
      </c>
      <c r="BN7811" s="177" t="s">
        <v>616</v>
      </c>
      <c r="BO7811" s="177" t="s">
        <v>13010</v>
      </c>
      <c r="BU7811" s="177" t="s">
        <v>13039</v>
      </c>
      <c r="BV7811" s="177" t="s">
        <v>616</v>
      </c>
      <c r="BW7811" s="177" t="s">
        <v>13010</v>
      </c>
    </row>
    <row r="7812" spans="51:75" x14ac:dyDescent="0.3">
      <c r="AY7812" s="226" t="e">
        <f>VLOOKUP(C7812,#REF!, 2,FALSE)</f>
        <v>#REF!</v>
      </c>
      <c r="BM7812" s="177" t="s">
        <v>13040</v>
      </c>
      <c r="BN7812" s="177" t="s">
        <v>16979</v>
      </c>
      <c r="BO7812" s="177" t="s">
        <v>1068</v>
      </c>
      <c r="BU7812" s="177" t="s">
        <v>13040</v>
      </c>
      <c r="BV7812" s="177" t="s">
        <v>16979</v>
      </c>
      <c r="BW7812" s="177" t="s">
        <v>1068</v>
      </c>
    </row>
    <row r="7813" spans="51:75" x14ac:dyDescent="0.3">
      <c r="AY7813" s="226" t="e">
        <f>VLOOKUP(C7813,#REF!, 2,FALSE)</f>
        <v>#REF!</v>
      </c>
      <c r="BM7813" s="177" t="s">
        <v>13041</v>
      </c>
      <c r="BN7813" s="177" t="s">
        <v>663</v>
      </c>
      <c r="BO7813" s="177" t="s">
        <v>3020</v>
      </c>
      <c r="BU7813" s="177" t="s">
        <v>13041</v>
      </c>
      <c r="BV7813" s="177" t="s">
        <v>663</v>
      </c>
      <c r="BW7813" s="177" t="s">
        <v>3020</v>
      </c>
    </row>
    <row r="7814" spans="51:75" x14ac:dyDescent="0.3">
      <c r="AY7814" s="226" t="e">
        <f>VLOOKUP(C7814,#REF!, 2,FALSE)</f>
        <v>#REF!</v>
      </c>
      <c r="BM7814" s="177" t="s">
        <v>13042</v>
      </c>
      <c r="BN7814" s="177" t="s">
        <v>771</v>
      </c>
      <c r="BO7814" s="177" t="s">
        <v>624</v>
      </c>
      <c r="BU7814" s="177" t="s">
        <v>13042</v>
      </c>
      <c r="BV7814" s="177" t="s">
        <v>771</v>
      </c>
      <c r="BW7814" s="177" t="s">
        <v>624</v>
      </c>
    </row>
    <row r="7815" spans="51:75" x14ac:dyDescent="0.3">
      <c r="AY7815" s="226" t="e">
        <f>VLOOKUP(C7815,#REF!, 2,FALSE)</f>
        <v>#REF!</v>
      </c>
      <c r="BM7815" s="177" t="s">
        <v>13043</v>
      </c>
      <c r="BN7815" s="177" t="s">
        <v>663</v>
      </c>
      <c r="BO7815" s="177" t="s">
        <v>2255</v>
      </c>
      <c r="BU7815" s="177" t="s">
        <v>13043</v>
      </c>
      <c r="BV7815" s="177" t="s">
        <v>663</v>
      </c>
      <c r="BW7815" s="177" t="s">
        <v>2255</v>
      </c>
    </row>
    <row r="7816" spans="51:75" x14ac:dyDescent="0.3">
      <c r="AY7816" s="226" t="e">
        <f>VLOOKUP(C7816,#REF!, 2,FALSE)</f>
        <v>#REF!</v>
      </c>
      <c r="BM7816" s="177" t="s">
        <v>13044</v>
      </c>
      <c r="BN7816" s="177" t="s">
        <v>661</v>
      </c>
      <c r="BO7816" s="177" t="s">
        <v>1068</v>
      </c>
      <c r="BU7816" s="177" t="s">
        <v>13044</v>
      </c>
      <c r="BV7816" s="177" t="s">
        <v>661</v>
      </c>
      <c r="BW7816" s="177" t="s">
        <v>1068</v>
      </c>
    </row>
    <row r="7817" spans="51:75" x14ac:dyDescent="0.3">
      <c r="AY7817" s="226" t="e">
        <f>VLOOKUP(C7817,#REF!, 2,FALSE)</f>
        <v>#REF!</v>
      </c>
      <c r="BM7817" s="177" t="s">
        <v>13045</v>
      </c>
      <c r="BN7817" s="177" t="s">
        <v>666</v>
      </c>
      <c r="BO7817" s="177" t="s">
        <v>1336</v>
      </c>
      <c r="BU7817" s="177" t="s">
        <v>13045</v>
      </c>
      <c r="BV7817" s="177" t="s">
        <v>666</v>
      </c>
      <c r="BW7817" s="177" t="s">
        <v>1336</v>
      </c>
    </row>
    <row r="7818" spans="51:75" x14ac:dyDescent="0.3">
      <c r="AY7818" s="226" t="e">
        <f>VLOOKUP(C7818,#REF!, 2,FALSE)</f>
        <v>#REF!</v>
      </c>
      <c r="BM7818" s="177" t="s">
        <v>13046</v>
      </c>
      <c r="BN7818" s="177" t="s">
        <v>614</v>
      </c>
      <c r="BO7818" s="177" t="s">
        <v>2296</v>
      </c>
      <c r="BU7818" s="177" t="s">
        <v>13046</v>
      </c>
      <c r="BV7818" s="177" t="s">
        <v>614</v>
      </c>
      <c r="BW7818" s="177" t="s">
        <v>2296</v>
      </c>
    </row>
    <row r="7819" spans="51:75" x14ac:dyDescent="0.3">
      <c r="AY7819" s="226" t="e">
        <f>VLOOKUP(C7819,#REF!, 2,FALSE)</f>
        <v>#REF!</v>
      </c>
      <c r="BM7819" s="177" t="s">
        <v>13047</v>
      </c>
      <c r="BN7819" s="177" t="s">
        <v>16994</v>
      </c>
      <c r="BO7819" s="177" t="s">
        <v>992</v>
      </c>
      <c r="BU7819" s="177" t="s">
        <v>13047</v>
      </c>
      <c r="BV7819" s="177" t="s">
        <v>16994</v>
      </c>
      <c r="BW7819" s="177" t="s">
        <v>992</v>
      </c>
    </row>
    <row r="7820" spans="51:75" x14ac:dyDescent="0.3">
      <c r="AY7820" s="226" t="e">
        <f>VLOOKUP(C7820,#REF!, 2,FALSE)</f>
        <v>#REF!</v>
      </c>
      <c r="BM7820" s="177" t="s">
        <v>13048</v>
      </c>
      <c r="BN7820" s="177" t="s">
        <v>616</v>
      </c>
      <c r="BO7820" s="177" t="s">
        <v>2255</v>
      </c>
      <c r="BU7820" s="177" t="s">
        <v>13048</v>
      </c>
      <c r="BV7820" s="177" t="s">
        <v>616</v>
      </c>
      <c r="BW7820" s="177" t="s">
        <v>2255</v>
      </c>
    </row>
    <row r="7821" spans="51:75" x14ac:dyDescent="0.3">
      <c r="AY7821" s="226" t="e">
        <f>VLOOKUP(C7821,#REF!, 2,FALSE)</f>
        <v>#REF!</v>
      </c>
      <c r="BM7821" s="177" t="s">
        <v>13050</v>
      </c>
      <c r="BN7821" s="177" t="s">
        <v>3245</v>
      </c>
      <c r="BO7821" s="177" t="s">
        <v>2983</v>
      </c>
      <c r="BU7821" s="177" t="s">
        <v>13050</v>
      </c>
      <c r="BV7821" s="177" t="s">
        <v>3245</v>
      </c>
      <c r="BW7821" s="177" t="s">
        <v>2983</v>
      </c>
    </row>
    <row r="7822" spans="51:75" x14ac:dyDescent="0.3">
      <c r="AY7822" s="226" t="e">
        <f>VLOOKUP(C7822,#REF!, 2,FALSE)</f>
        <v>#REF!</v>
      </c>
      <c r="BM7822" s="177" t="s">
        <v>13051</v>
      </c>
      <c r="BN7822" s="177" t="s">
        <v>619</v>
      </c>
      <c r="BO7822" s="177" t="s">
        <v>2983</v>
      </c>
      <c r="BU7822" s="177" t="s">
        <v>13051</v>
      </c>
      <c r="BV7822" s="177" t="s">
        <v>619</v>
      </c>
      <c r="BW7822" s="177" t="s">
        <v>2983</v>
      </c>
    </row>
    <row r="7823" spans="51:75" x14ac:dyDescent="0.3">
      <c r="AY7823" s="226" t="e">
        <f>VLOOKUP(C7823,#REF!, 2,FALSE)</f>
        <v>#REF!</v>
      </c>
      <c r="BM7823" s="177" t="s">
        <v>13052</v>
      </c>
      <c r="BN7823" s="177" t="s">
        <v>852</v>
      </c>
      <c r="BO7823" s="177" t="s">
        <v>2983</v>
      </c>
      <c r="BU7823" s="177" t="s">
        <v>13052</v>
      </c>
      <c r="BV7823" s="177" t="s">
        <v>852</v>
      </c>
      <c r="BW7823" s="177" t="s">
        <v>2983</v>
      </c>
    </row>
    <row r="7824" spans="51:75" x14ac:dyDescent="0.3">
      <c r="AY7824" s="226" t="e">
        <f>VLOOKUP(C7824,#REF!, 2,FALSE)</f>
        <v>#REF!</v>
      </c>
      <c r="BM7824" s="177" t="s">
        <v>13053</v>
      </c>
      <c r="BN7824" s="177" t="s">
        <v>923</v>
      </c>
      <c r="BO7824" s="177" t="s">
        <v>2983</v>
      </c>
      <c r="BU7824" s="177" t="s">
        <v>13053</v>
      </c>
      <c r="BV7824" s="177" t="s">
        <v>923</v>
      </c>
      <c r="BW7824" s="177" t="s">
        <v>2983</v>
      </c>
    </row>
    <row r="7825" spans="51:75" x14ac:dyDescent="0.3">
      <c r="AY7825" s="226" t="e">
        <f>VLOOKUP(C7825,#REF!, 2,FALSE)</f>
        <v>#REF!</v>
      </c>
      <c r="BM7825" s="177" t="s">
        <v>2257</v>
      </c>
      <c r="BN7825" s="177" t="s">
        <v>2983</v>
      </c>
      <c r="BO7825" s="177" t="s">
        <v>2983</v>
      </c>
      <c r="BU7825" s="177" t="s">
        <v>2257</v>
      </c>
      <c r="BV7825" s="177" t="s">
        <v>2983</v>
      </c>
      <c r="BW7825" s="177" t="s">
        <v>2983</v>
      </c>
    </row>
    <row r="7826" spans="51:75" x14ac:dyDescent="0.3">
      <c r="AY7826" s="226" t="e">
        <f>VLOOKUP(C7826,#REF!, 2,FALSE)</f>
        <v>#REF!</v>
      </c>
      <c r="BM7826" s="177" t="s">
        <v>13054</v>
      </c>
      <c r="BN7826" s="177" t="s">
        <v>2983</v>
      </c>
      <c r="BO7826" s="177" t="s">
        <v>2983</v>
      </c>
      <c r="BU7826" s="177" t="s">
        <v>13054</v>
      </c>
      <c r="BV7826" s="177" t="s">
        <v>2983</v>
      </c>
      <c r="BW7826" s="177" t="s">
        <v>2983</v>
      </c>
    </row>
    <row r="7827" spans="51:75" x14ac:dyDescent="0.3">
      <c r="AY7827" s="226" t="e">
        <f>VLOOKUP(C7827,#REF!, 2,FALSE)</f>
        <v>#REF!</v>
      </c>
      <c r="BM7827" s="177" t="s">
        <v>13055</v>
      </c>
      <c r="BN7827" s="177" t="s">
        <v>2983</v>
      </c>
      <c r="BO7827" s="177" t="s">
        <v>1397</v>
      </c>
      <c r="BU7827" s="177" t="s">
        <v>13055</v>
      </c>
      <c r="BV7827" s="177" t="s">
        <v>2983</v>
      </c>
      <c r="BW7827" s="177" t="s">
        <v>1397</v>
      </c>
    </row>
    <row r="7828" spans="51:75" x14ac:dyDescent="0.3">
      <c r="AY7828" s="226" t="e">
        <f>VLOOKUP(C7828,#REF!, 2,FALSE)</f>
        <v>#REF!</v>
      </c>
      <c r="BM7828" s="177" t="s">
        <v>2258</v>
      </c>
      <c r="BN7828" s="177" t="s">
        <v>2983</v>
      </c>
      <c r="BO7828" s="177" t="s">
        <v>3891</v>
      </c>
      <c r="BU7828" s="177" t="s">
        <v>2258</v>
      </c>
      <c r="BV7828" s="177" t="s">
        <v>2983</v>
      </c>
      <c r="BW7828" s="177" t="s">
        <v>3891</v>
      </c>
    </row>
    <row r="7829" spans="51:75" x14ac:dyDescent="0.3">
      <c r="AY7829" s="226" t="e">
        <f>VLOOKUP(C7829,#REF!, 2,FALSE)</f>
        <v>#REF!</v>
      </c>
      <c r="BM7829" s="177" t="s">
        <v>2259</v>
      </c>
      <c r="BN7829" s="177" t="s">
        <v>2983</v>
      </c>
      <c r="BO7829" s="177" t="s">
        <v>11478</v>
      </c>
      <c r="BU7829" s="177" t="s">
        <v>2259</v>
      </c>
      <c r="BV7829" s="177" t="s">
        <v>2983</v>
      </c>
      <c r="BW7829" s="177" t="s">
        <v>11478</v>
      </c>
    </row>
    <row r="7830" spans="51:75" x14ac:dyDescent="0.3">
      <c r="AY7830" s="226" t="e">
        <f>VLOOKUP(C7830,#REF!, 2,FALSE)</f>
        <v>#REF!</v>
      </c>
      <c r="BM7830" s="177" t="s">
        <v>2261</v>
      </c>
      <c r="BN7830" s="177" t="s">
        <v>2983</v>
      </c>
      <c r="BO7830" s="177" t="s">
        <v>1222</v>
      </c>
      <c r="BU7830" s="177" t="s">
        <v>2261</v>
      </c>
      <c r="BV7830" s="177" t="s">
        <v>2983</v>
      </c>
      <c r="BW7830" s="177" t="s">
        <v>1222</v>
      </c>
    </row>
    <row r="7831" spans="51:75" x14ac:dyDescent="0.3">
      <c r="AY7831" s="226" t="e">
        <f>VLOOKUP(C7831,#REF!, 2,FALSE)</f>
        <v>#REF!</v>
      </c>
      <c r="BM7831" s="177" t="s">
        <v>13056</v>
      </c>
      <c r="BN7831" s="177" t="s">
        <v>2983</v>
      </c>
      <c r="BO7831" s="177" t="s">
        <v>2927</v>
      </c>
      <c r="BU7831" s="177" t="s">
        <v>13056</v>
      </c>
      <c r="BV7831" s="177" t="s">
        <v>2983</v>
      </c>
      <c r="BW7831" s="177" t="s">
        <v>2927</v>
      </c>
    </row>
    <row r="7832" spans="51:75" x14ac:dyDescent="0.3">
      <c r="AY7832" s="226" t="e">
        <f>VLOOKUP(C7832,#REF!, 2,FALSE)</f>
        <v>#REF!</v>
      </c>
      <c r="BM7832" s="177" t="s">
        <v>2262</v>
      </c>
      <c r="BN7832" s="177" t="s">
        <v>2983</v>
      </c>
      <c r="BO7832" s="177" t="s">
        <v>10329</v>
      </c>
      <c r="BU7832" s="177" t="s">
        <v>2262</v>
      </c>
      <c r="BV7832" s="177" t="s">
        <v>2983</v>
      </c>
      <c r="BW7832" s="177" t="s">
        <v>10329</v>
      </c>
    </row>
    <row r="7833" spans="51:75" x14ac:dyDescent="0.3">
      <c r="AY7833" s="226" t="e">
        <f>VLOOKUP(C7833,#REF!, 2,FALSE)</f>
        <v>#REF!</v>
      </c>
      <c r="BM7833" s="177" t="s">
        <v>2263</v>
      </c>
      <c r="BN7833" s="177" t="s">
        <v>2983</v>
      </c>
      <c r="BO7833" s="177" t="s">
        <v>8819</v>
      </c>
      <c r="BU7833" s="177" t="s">
        <v>2263</v>
      </c>
      <c r="BV7833" s="177" t="s">
        <v>2983</v>
      </c>
      <c r="BW7833" s="177" t="s">
        <v>8819</v>
      </c>
    </row>
    <row r="7834" spans="51:75" x14ac:dyDescent="0.3">
      <c r="AY7834" s="226" t="e">
        <f>VLOOKUP(C7834,#REF!, 2,FALSE)</f>
        <v>#REF!</v>
      </c>
      <c r="BM7834" s="177" t="s">
        <v>2264</v>
      </c>
      <c r="BN7834" s="177" t="s">
        <v>16979</v>
      </c>
      <c r="BO7834" s="177" t="s">
        <v>13058</v>
      </c>
      <c r="BU7834" s="177" t="s">
        <v>2264</v>
      </c>
      <c r="BV7834" s="177" t="s">
        <v>16979</v>
      </c>
      <c r="BW7834" s="177" t="s">
        <v>13058</v>
      </c>
    </row>
    <row r="7835" spans="51:75" x14ac:dyDescent="0.3">
      <c r="AY7835" s="226" t="e">
        <f>VLOOKUP(C7835,#REF!, 2,FALSE)</f>
        <v>#REF!</v>
      </c>
      <c r="BM7835" s="177" t="s">
        <v>13059</v>
      </c>
      <c r="BN7835" s="177" t="s">
        <v>2983</v>
      </c>
      <c r="BO7835" s="177" t="s">
        <v>1776</v>
      </c>
      <c r="BU7835" s="177" t="s">
        <v>13059</v>
      </c>
      <c r="BV7835" s="177" t="s">
        <v>2983</v>
      </c>
      <c r="BW7835" s="177" t="s">
        <v>1776</v>
      </c>
    </row>
    <row r="7836" spans="51:75" x14ac:dyDescent="0.3">
      <c r="AY7836" s="226" t="e">
        <f>VLOOKUP(C7836,#REF!, 2,FALSE)</f>
        <v>#REF!</v>
      </c>
      <c r="BM7836" s="177" t="s">
        <v>13060</v>
      </c>
      <c r="BN7836" s="177" t="s">
        <v>2983</v>
      </c>
      <c r="BO7836" s="177" t="s">
        <v>13061</v>
      </c>
      <c r="BU7836" s="177" t="s">
        <v>13060</v>
      </c>
      <c r="BV7836" s="177" t="s">
        <v>2983</v>
      </c>
      <c r="BW7836" s="177" t="s">
        <v>13061</v>
      </c>
    </row>
    <row r="7837" spans="51:75" x14ac:dyDescent="0.3">
      <c r="AY7837" s="226" t="e">
        <f>VLOOKUP(C7837,#REF!, 2,FALSE)</f>
        <v>#REF!</v>
      </c>
      <c r="BM7837" s="177" t="s">
        <v>13062</v>
      </c>
      <c r="BN7837" s="177" t="s">
        <v>2983</v>
      </c>
      <c r="BO7837" s="177" t="s">
        <v>1401</v>
      </c>
      <c r="BU7837" s="177" t="s">
        <v>13062</v>
      </c>
      <c r="BV7837" s="177" t="s">
        <v>2983</v>
      </c>
      <c r="BW7837" s="177" t="s">
        <v>1401</v>
      </c>
    </row>
    <row r="7838" spans="51:75" x14ac:dyDescent="0.3">
      <c r="AY7838" s="226" t="e">
        <f>VLOOKUP(C7838,#REF!, 2,FALSE)</f>
        <v>#REF!</v>
      </c>
      <c r="BM7838" s="177" t="s">
        <v>13063</v>
      </c>
      <c r="BN7838" s="177" t="s">
        <v>3002</v>
      </c>
      <c r="BO7838" s="177" t="s">
        <v>2983</v>
      </c>
      <c r="BU7838" s="177" t="s">
        <v>13063</v>
      </c>
      <c r="BV7838" s="177" t="s">
        <v>3002</v>
      </c>
      <c r="BW7838" s="177" t="s">
        <v>2983</v>
      </c>
    </row>
    <row r="7839" spans="51:75" x14ac:dyDescent="0.3">
      <c r="AY7839" s="226" t="e">
        <f>VLOOKUP(C7839,#REF!, 2,FALSE)</f>
        <v>#REF!</v>
      </c>
      <c r="BM7839" s="177" t="s">
        <v>13064</v>
      </c>
      <c r="BN7839" s="177" t="s">
        <v>657</v>
      </c>
      <c r="BO7839" s="177" t="s">
        <v>1068</v>
      </c>
      <c r="BU7839" s="177" t="s">
        <v>13064</v>
      </c>
      <c r="BV7839" s="177" t="s">
        <v>657</v>
      </c>
      <c r="BW7839" s="177" t="s">
        <v>1068</v>
      </c>
    </row>
    <row r="7840" spans="51:75" x14ac:dyDescent="0.3">
      <c r="AY7840" s="226" t="e">
        <f>VLOOKUP(C7840,#REF!, 2,FALSE)</f>
        <v>#REF!</v>
      </c>
      <c r="BM7840" s="177" t="s">
        <v>13065</v>
      </c>
      <c r="BN7840" s="177" t="s">
        <v>923</v>
      </c>
      <c r="BO7840" s="177" t="s">
        <v>1068</v>
      </c>
      <c r="BU7840" s="177" t="s">
        <v>13065</v>
      </c>
      <c r="BV7840" s="177" t="s">
        <v>923</v>
      </c>
      <c r="BW7840" s="177" t="s">
        <v>1068</v>
      </c>
    </row>
    <row r="7841" spans="51:75" x14ac:dyDescent="0.3">
      <c r="AY7841" s="226" t="e">
        <f>VLOOKUP(C7841,#REF!, 2,FALSE)</f>
        <v>#REF!</v>
      </c>
      <c r="BM7841" s="177" t="s">
        <v>2266</v>
      </c>
      <c r="BN7841" s="177" t="s">
        <v>926</v>
      </c>
      <c r="BO7841" s="177" t="s">
        <v>1068</v>
      </c>
      <c r="BU7841" s="177" t="s">
        <v>2266</v>
      </c>
      <c r="BV7841" s="177" t="s">
        <v>926</v>
      </c>
      <c r="BW7841" s="177" t="s">
        <v>1068</v>
      </c>
    </row>
    <row r="7842" spans="51:75" x14ac:dyDescent="0.3">
      <c r="AY7842" s="226" t="e">
        <f>VLOOKUP(C7842,#REF!, 2,FALSE)</f>
        <v>#REF!</v>
      </c>
      <c r="BM7842" s="177" t="s">
        <v>13066</v>
      </c>
      <c r="BN7842" s="177" t="s">
        <v>1267</v>
      </c>
      <c r="BO7842" s="177" t="s">
        <v>1068</v>
      </c>
      <c r="BU7842" s="177" t="s">
        <v>13066</v>
      </c>
      <c r="BV7842" s="177" t="s">
        <v>1267</v>
      </c>
      <c r="BW7842" s="177" t="s">
        <v>1068</v>
      </c>
    </row>
    <row r="7843" spans="51:75" x14ac:dyDescent="0.3">
      <c r="AY7843" s="226" t="e">
        <f>VLOOKUP(C7843,#REF!, 2,FALSE)</f>
        <v>#REF!</v>
      </c>
      <c r="BM7843" s="177" t="s">
        <v>2267</v>
      </c>
      <c r="BN7843" s="177" t="s">
        <v>923</v>
      </c>
      <c r="BO7843" s="177" t="s">
        <v>1068</v>
      </c>
      <c r="BU7843" s="177" t="s">
        <v>2267</v>
      </c>
      <c r="BV7843" s="177" t="s">
        <v>923</v>
      </c>
      <c r="BW7843" s="177" t="s">
        <v>1068</v>
      </c>
    </row>
    <row r="7844" spans="51:75" x14ac:dyDescent="0.3">
      <c r="AY7844" s="226" t="e">
        <f>VLOOKUP(C7844,#REF!, 2,FALSE)</f>
        <v>#REF!</v>
      </c>
      <c r="BM7844" s="177" t="s">
        <v>345</v>
      </c>
      <c r="BN7844" s="177" t="s">
        <v>775</v>
      </c>
      <c r="BO7844" s="177" t="s">
        <v>3895</v>
      </c>
      <c r="BU7844" s="177" t="s">
        <v>345</v>
      </c>
      <c r="BV7844" s="177" t="s">
        <v>775</v>
      </c>
      <c r="BW7844" s="177" t="s">
        <v>3895</v>
      </c>
    </row>
    <row r="7845" spans="51:75" x14ac:dyDescent="0.3">
      <c r="AY7845" s="226" t="e">
        <f>VLOOKUP(C7845,#REF!, 2,FALSE)</f>
        <v>#REF!</v>
      </c>
      <c r="BM7845" s="177" t="s">
        <v>13067</v>
      </c>
      <c r="BN7845" s="177" t="s">
        <v>810</v>
      </c>
      <c r="BO7845" s="177" t="s">
        <v>1049</v>
      </c>
      <c r="BU7845" s="177" t="s">
        <v>13067</v>
      </c>
      <c r="BV7845" s="177" t="s">
        <v>810</v>
      </c>
      <c r="BW7845" s="177" t="s">
        <v>1049</v>
      </c>
    </row>
    <row r="7846" spans="51:75" x14ac:dyDescent="0.3">
      <c r="AY7846" s="226" t="e">
        <f>VLOOKUP(C7846,#REF!, 2,FALSE)</f>
        <v>#REF!</v>
      </c>
      <c r="BM7846" s="177" t="s">
        <v>13068</v>
      </c>
      <c r="BN7846" s="177" t="s">
        <v>666</v>
      </c>
      <c r="BO7846" s="177" t="s">
        <v>1336</v>
      </c>
      <c r="BU7846" s="177" t="s">
        <v>13068</v>
      </c>
      <c r="BV7846" s="177" t="s">
        <v>666</v>
      </c>
      <c r="BW7846" s="177" t="s">
        <v>1336</v>
      </c>
    </row>
    <row r="7847" spans="51:75" x14ac:dyDescent="0.3">
      <c r="AY7847" s="226" t="e">
        <f>VLOOKUP(C7847,#REF!, 2,FALSE)</f>
        <v>#REF!</v>
      </c>
      <c r="BM7847" s="177" t="s">
        <v>13069</v>
      </c>
      <c r="BN7847" s="177" t="s">
        <v>637</v>
      </c>
      <c r="BO7847" s="177" t="s">
        <v>1663</v>
      </c>
      <c r="BU7847" s="177" t="s">
        <v>13069</v>
      </c>
      <c r="BV7847" s="177" t="s">
        <v>637</v>
      </c>
      <c r="BW7847" s="177" t="s">
        <v>1663</v>
      </c>
    </row>
    <row r="7848" spans="51:75" x14ac:dyDescent="0.3">
      <c r="AY7848" s="226" t="e">
        <f>VLOOKUP(C7848,#REF!, 2,FALSE)</f>
        <v>#REF!</v>
      </c>
      <c r="BM7848" s="177" t="s">
        <v>2268</v>
      </c>
      <c r="BN7848" s="177" t="s">
        <v>16979</v>
      </c>
      <c r="BO7848" s="177" t="s">
        <v>9304</v>
      </c>
      <c r="BU7848" s="177" t="s">
        <v>2268</v>
      </c>
      <c r="BV7848" s="177" t="s">
        <v>16979</v>
      </c>
      <c r="BW7848" s="177" t="s">
        <v>9304</v>
      </c>
    </row>
    <row r="7849" spans="51:75" x14ac:dyDescent="0.3">
      <c r="AY7849" s="226" t="e">
        <f>VLOOKUP(C7849,#REF!, 2,FALSE)</f>
        <v>#REF!</v>
      </c>
      <c r="BM7849" s="177" t="s">
        <v>2269</v>
      </c>
      <c r="BN7849" s="177" t="s">
        <v>16979</v>
      </c>
      <c r="BO7849" s="177" t="s">
        <v>1663</v>
      </c>
      <c r="BU7849" s="177" t="s">
        <v>2269</v>
      </c>
      <c r="BV7849" s="177" t="s">
        <v>16979</v>
      </c>
      <c r="BW7849" s="177" t="s">
        <v>1663</v>
      </c>
    </row>
    <row r="7850" spans="51:75" x14ac:dyDescent="0.3">
      <c r="AY7850" s="226" t="e">
        <f>VLOOKUP(C7850,#REF!, 2,FALSE)</f>
        <v>#REF!</v>
      </c>
      <c r="BM7850" s="177" t="s">
        <v>13070</v>
      </c>
      <c r="BN7850" s="177" t="s">
        <v>783</v>
      </c>
      <c r="BO7850" s="177" t="s">
        <v>1068</v>
      </c>
      <c r="BU7850" s="177" t="s">
        <v>13070</v>
      </c>
      <c r="BV7850" s="177" t="s">
        <v>783</v>
      </c>
      <c r="BW7850" s="177" t="s">
        <v>1068</v>
      </c>
    </row>
    <row r="7851" spans="51:75" x14ac:dyDescent="0.3">
      <c r="AY7851" s="226" t="e">
        <f>VLOOKUP(C7851,#REF!, 2,FALSE)</f>
        <v>#REF!</v>
      </c>
      <c r="BM7851" s="177" t="s">
        <v>13071</v>
      </c>
      <c r="BN7851" s="177" t="s">
        <v>783</v>
      </c>
      <c r="BO7851" s="177" t="s">
        <v>1068</v>
      </c>
      <c r="BU7851" s="177" t="s">
        <v>13071</v>
      </c>
      <c r="BV7851" s="177" t="s">
        <v>783</v>
      </c>
      <c r="BW7851" s="177" t="s">
        <v>1068</v>
      </c>
    </row>
    <row r="7852" spans="51:75" x14ac:dyDescent="0.3">
      <c r="AY7852" s="226" t="e">
        <f>VLOOKUP(C7852,#REF!, 2,FALSE)</f>
        <v>#REF!</v>
      </c>
      <c r="BM7852" s="177" t="s">
        <v>13072</v>
      </c>
      <c r="BN7852" s="177" t="s">
        <v>617</v>
      </c>
      <c r="BO7852" s="177" t="s">
        <v>1068</v>
      </c>
      <c r="BU7852" s="177" t="s">
        <v>13072</v>
      </c>
      <c r="BV7852" s="177" t="s">
        <v>617</v>
      </c>
      <c r="BW7852" s="177" t="s">
        <v>1068</v>
      </c>
    </row>
    <row r="7853" spans="51:75" x14ac:dyDescent="0.3">
      <c r="AY7853" s="226" t="e">
        <f>VLOOKUP(C7853,#REF!, 2,FALSE)</f>
        <v>#REF!</v>
      </c>
      <c r="BM7853" s="177" t="s">
        <v>13073</v>
      </c>
      <c r="BN7853" s="177" t="s">
        <v>663</v>
      </c>
      <c r="BO7853" s="177" t="s">
        <v>1068</v>
      </c>
      <c r="BU7853" s="177" t="s">
        <v>13073</v>
      </c>
      <c r="BV7853" s="177" t="s">
        <v>663</v>
      </c>
      <c r="BW7853" s="177" t="s">
        <v>1068</v>
      </c>
    </row>
    <row r="7854" spans="51:75" x14ac:dyDescent="0.3">
      <c r="AY7854" s="226" t="e">
        <f>VLOOKUP(C7854,#REF!, 2,FALSE)</f>
        <v>#REF!</v>
      </c>
      <c r="BM7854" s="177" t="s">
        <v>13074</v>
      </c>
      <c r="BN7854" s="177" t="s">
        <v>787</v>
      </c>
      <c r="BO7854" s="177" t="s">
        <v>1068</v>
      </c>
      <c r="BU7854" s="177" t="s">
        <v>13074</v>
      </c>
      <c r="BV7854" s="177" t="s">
        <v>787</v>
      </c>
      <c r="BW7854" s="177" t="s">
        <v>1068</v>
      </c>
    </row>
    <row r="7855" spans="51:75" x14ac:dyDescent="0.3">
      <c r="AY7855" s="226" t="e">
        <f>VLOOKUP(C7855,#REF!, 2,FALSE)</f>
        <v>#REF!</v>
      </c>
      <c r="BM7855" s="177" t="s">
        <v>13075</v>
      </c>
      <c r="BN7855" s="177" t="s">
        <v>666</v>
      </c>
      <c r="BO7855" s="177" t="s">
        <v>1071</v>
      </c>
      <c r="BU7855" s="177" t="s">
        <v>13075</v>
      </c>
      <c r="BV7855" s="177" t="s">
        <v>666</v>
      </c>
      <c r="BW7855" s="177" t="s">
        <v>1071</v>
      </c>
    </row>
    <row r="7856" spans="51:75" x14ac:dyDescent="0.3">
      <c r="AY7856" s="226" t="e">
        <f>VLOOKUP(C7856,#REF!, 2,FALSE)</f>
        <v>#REF!</v>
      </c>
      <c r="BM7856" s="177" t="s">
        <v>13076</v>
      </c>
      <c r="BN7856" s="177" t="s">
        <v>810</v>
      </c>
      <c r="BO7856" s="177" t="s">
        <v>4749</v>
      </c>
      <c r="BU7856" s="177" t="s">
        <v>13076</v>
      </c>
      <c r="BV7856" s="177" t="s">
        <v>810</v>
      </c>
      <c r="BW7856" s="177" t="s">
        <v>4749</v>
      </c>
    </row>
    <row r="7857" spans="51:75" x14ac:dyDescent="0.3">
      <c r="AY7857" s="226" t="e">
        <f>VLOOKUP(C7857,#REF!, 2,FALSE)</f>
        <v>#REF!</v>
      </c>
      <c r="BM7857" s="177" t="s">
        <v>2270</v>
      </c>
      <c r="BN7857" s="177" t="s">
        <v>16979</v>
      </c>
      <c r="BO7857" s="177" t="s">
        <v>1663</v>
      </c>
      <c r="BU7857" s="177" t="s">
        <v>2270</v>
      </c>
      <c r="BV7857" s="177" t="s">
        <v>16979</v>
      </c>
      <c r="BW7857" s="177" t="s">
        <v>1663</v>
      </c>
    </row>
    <row r="7858" spans="51:75" x14ac:dyDescent="0.3">
      <c r="AY7858" s="226" t="e">
        <f>VLOOKUP(C7858,#REF!, 2,FALSE)</f>
        <v>#REF!</v>
      </c>
      <c r="BM7858" s="177" t="s">
        <v>2271</v>
      </c>
      <c r="BN7858" s="177" t="s">
        <v>703</v>
      </c>
      <c r="BO7858" s="177" t="s">
        <v>1663</v>
      </c>
      <c r="BU7858" s="177" t="s">
        <v>2271</v>
      </c>
      <c r="BV7858" s="177" t="s">
        <v>703</v>
      </c>
      <c r="BW7858" s="177" t="s">
        <v>1663</v>
      </c>
    </row>
    <row r="7859" spans="51:75" x14ac:dyDescent="0.3">
      <c r="AY7859" s="226" t="e">
        <f>VLOOKUP(C7859,#REF!, 2,FALSE)</f>
        <v>#REF!</v>
      </c>
      <c r="BM7859" s="177" t="s">
        <v>2272</v>
      </c>
      <c r="BN7859" s="177" t="s">
        <v>703</v>
      </c>
      <c r="BO7859" s="177" t="s">
        <v>8538</v>
      </c>
      <c r="BU7859" s="177" t="s">
        <v>2272</v>
      </c>
      <c r="BV7859" s="177" t="s">
        <v>703</v>
      </c>
      <c r="BW7859" s="177" t="s">
        <v>8538</v>
      </c>
    </row>
    <row r="7860" spans="51:75" x14ac:dyDescent="0.3">
      <c r="AY7860" s="226" t="e">
        <f>VLOOKUP(C7860,#REF!, 2,FALSE)</f>
        <v>#REF!</v>
      </c>
      <c r="BM7860" s="177" t="s">
        <v>13077</v>
      </c>
      <c r="BN7860" s="177" t="s">
        <v>928</v>
      </c>
      <c r="BO7860" s="177" t="s">
        <v>1663</v>
      </c>
      <c r="BU7860" s="177" t="s">
        <v>13077</v>
      </c>
      <c r="BV7860" s="177" t="s">
        <v>928</v>
      </c>
      <c r="BW7860" s="177" t="s">
        <v>1663</v>
      </c>
    </row>
    <row r="7861" spans="51:75" x14ac:dyDescent="0.3">
      <c r="AY7861" s="226" t="e">
        <f>VLOOKUP(C7861,#REF!, 2,FALSE)</f>
        <v>#REF!</v>
      </c>
      <c r="BM7861" s="177" t="s">
        <v>13078</v>
      </c>
      <c r="BN7861" s="177" t="s">
        <v>926</v>
      </c>
      <c r="BO7861" s="177" t="s">
        <v>993</v>
      </c>
      <c r="BU7861" s="177" t="s">
        <v>13078</v>
      </c>
      <c r="BV7861" s="177" t="s">
        <v>926</v>
      </c>
      <c r="BW7861" s="177" t="s">
        <v>993</v>
      </c>
    </row>
    <row r="7862" spans="51:75" x14ac:dyDescent="0.3">
      <c r="AY7862" s="226" t="e">
        <f>VLOOKUP(C7862,#REF!, 2,FALSE)</f>
        <v>#REF!</v>
      </c>
      <c r="BM7862" s="177" t="s">
        <v>13079</v>
      </c>
      <c r="BN7862" s="177" t="s">
        <v>810</v>
      </c>
      <c r="BO7862" s="177" t="s">
        <v>1071</v>
      </c>
      <c r="BU7862" s="177" t="s">
        <v>13079</v>
      </c>
      <c r="BV7862" s="177" t="s">
        <v>810</v>
      </c>
      <c r="BW7862" s="177" t="s">
        <v>1071</v>
      </c>
    </row>
    <row r="7863" spans="51:75" x14ac:dyDescent="0.3">
      <c r="AY7863" s="226" t="e">
        <f>VLOOKUP(C7863,#REF!, 2,FALSE)</f>
        <v>#REF!</v>
      </c>
      <c r="BM7863" s="177" t="s">
        <v>13080</v>
      </c>
      <c r="BN7863" s="177" t="s">
        <v>778</v>
      </c>
      <c r="BO7863" s="177" t="s">
        <v>1663</v>
      </c>
      <c r="BU7863" s="177" t="s">
        <v>13080</v>
      </c>
      <c r="BV7863" s="177" t="s">
        <v>778</v>
      </c>
      <c r="BW7863" s="177" t="s">
        <v>1663</v>
      </c>
    </row>
    <row r="7864" spans="51:75" x14ac:dyDescent="0.3">
      <c r="AY7864" s="226" t="e">
        <f>VLOOKUP(C7864,#REF!, 2,FALSE)</f>
        <v>#REF!</v>
      </c>
      <c r="BM7864" s="177" t="s">
        <v>2273</v>
      </c>
      <c r="BN7864" s="177" t="s">
        <v>926</v>
      </c>
      <c r="BO7864" s="177" t="s">
        <v>1607</v>
      </c>
      <c r="BU7864" s="177" t="s">
        <v>2273</v>
      </c>
      <c r="BV7864" s="177" t="s">
        <v>926</v>
      </c>
      <c r="BW7864" s="177" t="s">
        <v>1607</v>
      </c>
    </row>
    <row r="7865" spans="51:75" x14ac:dyDescent="0.3">
      <c r="AY7865" s="226" t="e">
        <f>VLOOKUP(C7865,#REF!, 2,FALSE)</f>
        <v>#REF!</v>
      </c>
      <c r="BM7865" s="177" t="s">
        <v>13081</v>
      </c>
      <c r="BN7865" s="177" t="s">
        <v>1267</v>
      </c>
      <c r="BO7865" s="177" t="s">
        <v>4015</v>
      </c>
      <c r="BU7865" s="177" t="s">
        <v>13081</v>
      </c>
      <c r="BV7865" s="177" t="s">
        <v>1267</v>
      </c>
      <c r="BW7865" s="177" t="s">
        <v>4015</v>
      </c>
    </row>
    <row r="7866" spans="51:75" x14ac:dyDescent="0.3">
      <c r="AY7866" s="226" t="e">
        <f>VLOOKUP(C7866,#REF!, 2,FALSE)</f>
        <v>#REF!</v>
      </c>
      <c r="BM7866" s="177" t="s">
        <v>2274</v>
      </c>
      <c r="BN7866" s="177" t="s">
        <v>666</v>
      </c>
      <c r="BO7866" s="177" t="s">
        <v>8014</v>
      </c>
      <c r="BU7866" s="177" t="s">
        <v>2274</v>
      </c>
      <c r="BV7866" s="177" t="s">
        <v>666</v>
      </c>
      <c r="BW7866" s="177" t="s">
        <v>8014</v>
      </c>
    </row>
    <row r="7867" spans="51:75" x14ac:dyDescent="0.3">
      <c r="AY7867" s="226" t="e">
        <f>VLOOKUP(C7867,#REF!, 2,FALSE)</f>
        <v>#REF!</v>
      </c>
      <c r="BM7867" s="177" t="s">
        <v>13082</v>
      </c>
      <c r="BN7867" s="177" t="s">
        <v>1269</v>
      </c>
      <c r="BO7867" s="177" t="s">
        <v>6346</v>
      </c>
      <c r="BU7867" s="177" t="s">
        <v>13082</v>
      </c>
      <c r="BV7867" s="177" t="s">
        <v>1269</v>
      </c>
      <c r="BW7867" s="177" t="s">
        <v>6346</v>
      </c>
    </row>
    <row r="7868" spans="51:75" x14ac:dyDescent="0.3">
      <c r="AY7868" s="226" t="e">
        <f>VLOOKUP(C7868,#REF!, 2,FALSE)</f>
        <v>#REF!</v>
      </c>
      <c r="BM7868" s="177" t="s">
        <v>13083</v>
      </c>
      <c r="BN7868" s="177" t="s">
        <v>803</v>
      </c>
      <c r="BO7868" s="177" t="s">
        <v>13084</v>
      </c>
      <c r="BU7868" s="177" t="s">
        <v>13083</v>
      </c>
      <c r="BV7868" s="177" t="s">
        <v>803</v>
      </c>
      <c r="BW7868" s="177" t="s">
        <v>13084</v>
      </c>
    </row>
    <row r="7869" spans="51:75" x14ac:dyDescent="0.3">
      <c r="AY7869" s="226" t="e">
        <f>VLOOKUP(C7869,#REF!, 2,FALSE)</f>
        <v>#REF!</v>
      </c>
      <c r="BM7869" s="177" t="s">
        <v>13085</v>
      </c>
      <c r="BN7869" s="177" t="s">
        <v>3005</v>
      </c>
      <c r="BO7869" s="177" t="s">
        <v>13086</v>
      </c>
      <c r="BU7869" s="177" t="s">
        <v>13085</v>
      </c>
      <c r="BV7869" s="177" t="s">
        <v>3005</v>
      </c>
      <c r="BW7869" s="177" t="s">
        <v>13086</v>
      </c>
    </row>
    <row r="7870" spans="51:75" x14ac:dyDescent="0.3">
      <c r="AY7870" s="226" t="e">
        <f>VLOOKUP(C7870,#REF!, 2,FALSE)</f>
        <v>#REF!</v>
      </c>
      <c r="BM7870" s="177" t="s">
        <v>13087</v>
      </c>
      <c r="BN7870" s="177" t="s">
        <v>663</v>
      </c>
      <c r="BO7870" s="177" t="s">
        <v>13086</v>
      </c>
      <c r="BU7870" s="177" t="s">
        <v>13087</v>
      </c>
      <c r="BV7870" s="177" t="s">
        <v>663</v>
      </c>
      <c r="BW7870" s="177" t="s">
        <v>13086</v>
      </c>
    </row>
    <row r="7871" spans="51:75" x14ac:dyDescent="0.3">
      <c r="AY7871" s="226" t="e">
        <f>VLOOKUP(C7871,#REF!, 2,FALSE)</f>
        <v>#REF!</v>
      </c>
      <c r="BM7871" s="177" t="s">
        <v>13088</v>
      </c>
      <c r="BN7871" s="177" t="s">
        <v>3002</v>
      </c>
      <c r="BO7871" s="177" t="s">
        <v>13089</v>
      </c>
      <c r="BU7871" s="177" t="s">
        <v>13088</v>
      </c>
      <c r="BV7871" s="177" t="s">
        <v>3002</v>
      </c>
      <c r="BW7871" s="177" t="s">
        <v>13089</v>
      </c>
    </row>
    <row r="7872" spans="51:75" x14ac:dyDescent="0.3">
      <c r="AY7872" s="226" t="e">
        <f>VLOOKUP(C7872,#REF!, 2,FALSE)</f>
        <v>#REF!</v>
      </c>
      <c r="BM7872" s="177" t="s">
        <v>13090</v>
      </c>
      <c r="BN7872" s="177" t="s">
        <v>3045</v>
      </c>
      <c r="BO7872" s="177" t="s">
        <v>2694</v>
      </c>
      <c r="BU7872" s="177" t="s">
        <v>13090</v>
      </c>
      <c r="BV7872" s="177" t="s">
        <v>3045</v>
      </c>
      <c r="BW7872" s="177" t="s">
        <v>2694</v>
      </c>
    </row>
    <row r="7873" spans="51:75" x14ac:dyDescent="0.3">
      <c r="AY7873" s="226" t="e">
        <f>VLOOKUP(C7873,#REF!, 2,FALSE)</f>
        <v>#REF!</v>
      </c>
      <c r="BM7873" s="177" t="s">
        <v>13091</v>
      </c>
      <c r="BN7873" s="177" t="s">
        <v>3245</v>
      </c>
      <c r="BO7873" s="177" t="s">
        <v>10295</v>
      </c>
      <c r="BU7873" s="177" t="s">
        <v>13091</v>
      </c>
      <c r="BV7873" s="177" t="s">
        <v>3245</v>
      </c>
      <c r="BW7873" s="177" t="s">
        <v>10295</v>
      </c>
    </row>
    <row r="7874" spans="51:75" x14ac:dyDescent="0.3">
      <c r="AY7874" s="226" t="e">
        <f>VLOOKUP(C7874,#REF!, 2,FALSE)</f>
        <v>#REF!</v>
      </c>
      <c r="BM7874" s="177" t="s">
        <v>13092</v>
      </c>
      <c r="BN7874" s="177" t="s">
        <v>1269</v>
      </c>
      <c r="BO7874" s="177" t="s">
        <v>3744</v>
      </c>
      <c r="BU7874" s="177" t="s">
        <v>13092</v>
      </c>
      <c r="BV7874" s="177" t="s">
        <v>1269</v>
      </c>
      <c r="BW7874" s="177" t="s">
        <v>3744</v>
      </c>
    </row>
    <row r="7875" spans="51:75" x14ac:dyDescent="0.3">
      <c r="AY7875" s="226" t="e">
        <f>VLOOKUP(C7875,#REF!, 2,FALSE)</f>
        <v>#REF!</v>
      </c>
      <c r="BM7875" s="177" t="s">
        <v>13093</v>
      </c>
      <c r="BN7875" s="177" t="s">
        <v>1269</v>
      </c>
      <c r="BO7875" s="177" t="s">
        <v>1379</v>
      </c>
      <c r="BU7875" s="177" t="s">
        <v>13093</v>
      </c>
      <c r="BV7875" s="177" t="s">
        <v>1269</v>
      </c>
      <c r="BW7875" s="177" t="s">
        <v>1379</v>
      </c>
    </row>
    <row r="7876" spans="51:75" x14ac:dyDescent="0.3">
      <c r="AY7876" s="226" t="e">
        <f>VLOOKUP(C7876,#REF!, 2,FALSE)</f>
        <v>#REF!</v>
      </c>
      <c r="BM7876" s="177" t="s">
        <v>377</v>
      </c>
      <c r="BN7876" s="177" t="s">
        <v>636</v>
      </c>
      <c r="BO7876" s="177" t="s">
        <v>13094</v>
      </c>
      <c r="BU7876" s="177" t="s">
        <v>377</v>
      </c>
      <c r="BV7876" s="177" t="s">
        <v>636</v>
      </c>
      <c r="BW7876" s="177" t="s">
        <v>13094</v>
      </c>
    </row>
    <row r="7877" spans="51:75" x14ac:dyDescent="0.3">
      <c r="AY7877" s="226" t="e">
        <f>VLOOKUP(C7877,#REF!, 2,FALSE)</f>
        <v>#REF!</v>
      </c>
      <c r="BM7877" s="177" t="s">
        <v>13095</v>
      </c>
      <c r="BN7877" s="177" t="s">
        <v>657</v>
      </c>
      <c r="BO7877" s="177" t="s">
        <v>1489</v>
      </c>
      <c r="BU7877" s="177" t="s">
        <v>13095</v>
      </c>
      <c r="BV7877" s="177" t="s">
        <v>657</v>
      </c>
      <c r="BW7877" s="177" t="s">
        <v>1489</v>
      </c>
    </row>
    <row r="7878" spans="51:75" x14ac:dyDescent="0.3">
      <c r="AY7878" s="226" t="e">
        <f>VLOOKUP(C7878,#REF!, 2,FALSE)</f>
        <v>#REF!</v>
      </c>
      <c r="BM7878" s="177" t="s">
        <v>13096</v>
      </c>
      <c r="BN7878" s="177" t="s">
        <v>1342</v>
      </c>
      <c r="BO7878" s="177" t="s">
        <v>13097</v>
      </c>
      <c r="BU7878" s="177" t="s">
        <v>13096</v>
      </c>
      <c r="BV7878" s="177" t="s">
        <v>1342</v>
      </c>
      <c r="BW7878" s="177" t="s">
        <v>13097</v>
      </c>
    </row>
    <row r="7879" spans="51:75" x14ac:dyDescent="0.3">
      <c r="AY7879" s="226" t="e">
        <f>VLOOKUP(C7879,#REF!, 2,FALSE)</f>
        <v>#REF!</v>
      </c>
      <c r="BM7879" s="177" t="s">
        <v>2275</v>
      </c>
      <c r="BN7879" s="177" t="s">
        <v>2979</v>
      </c>
      <c r="BO7879" s="177" t="s">
        <v>1337</v>
      </c>
      <c r="BU7879" s="177" t="s">
        <v>2275</v>
      </c>
      <c r="BV7879" s="177" t="s">
        <v>2979</v>
      </c>
      <c r="BW7879" s="177" t="s">
        <v>1337</v>
      </c>
    </row>
    <row r="7880" spans="51:75" x14ac:dyDescent="0.3">
      <c r="AY7880" s="226" t="e">
        <f>VLOOKUP(C7880,#REF!, 2,FALSE)</f>
        <v>#REF!</v>
      </c>
      <c r="BM7880" s="177" t="s">
        <v>2276</v>
      </c>
      <c r="BN7880" s="177" t="s">
        <v>1269</v>
      </c>
      <c r="BO7880" s="177" t="s">
        <v>9025</v>
      </c>
      <c r="BU7880" s="177" t="s">
        <v>2276</v>
      </c>
      <c r="BV7880" s="177" t="s">
        <v>1269</v>
      </c>
      <c r="BW7880" s="177" t="s">
        <v>9025</v>
      </c>
    </row>
    <row r="7881" spans="51:75" x14ac:dyDescent="0.3">
      <c r="AY7881" s="226" t="e">
        <f>VLOOKUP(C7881,#REF!, 2,FALSE)</f>
        <v>#REF!</v>
      </c>
      <c r="BM7881" s="177" t="s">
        <v>13098</v>
      </c>
      <c r="BN7881" s="177" t="s">
        <v>3199</v>
      </c>
      <c r="BO7881" s="177" t="s">
        <v>4467</v>
      </c>
      <c r="BU7881" s="177" t="s">
        <v>13098</v>
      </c>
      <c r="BV7881" s="177" t="s">
        <v>3199</v>
      </c>
      <c r="BW7881" s="177" t="s">
        <v>4467</v>
      </c>
    </row>
    <row r="7882" spans="51:75" x14ac:dyDescent="0.3">
      <c r="AY7882" s="226" t="e">
        <f>VLOOKUP(C7882,#REF!, 2,FALSE)</f>
        <v>#REF!</v>
      </c>
      <c r="BM7882" s="177" t="s">
        <v>13099</v>
      </c>
      <c r="BN7882" s="177" t="s">
        <v>1342</v>
      </c>
      <c r="BO7882" s="177" t="s">
        <v>3797</v>
      </c>
      <c r="BU7882" s="177" t="s">
        <v>13099</v>
      </c>
      <c r="BV7882" s="177" t="s">
        <v>1342</v>
      </c>
      <c r="BW7882" s="177" t="s">
        <v>3797</v>
      </c>
    </row>
    <row r="7883" spans="51:75" x14ac:dyDescent="0.3">
      <c r="AY7883" s="226" t="e">
        <f>VLOOKUP(C7883,#REF!, 2,FALSE)</f>
        <v>#REF!</v>
      </c>
      <c r="BM7883" s="177" t="s">
        <v>13100</v>
      </c>
      <c r="BN7883" s="177" t="s">
        <v>803</v>
      </c>
      <c r="BO7883" s="177" t="s">
        <v>13101</v>
      </c>
      <c r="BU7883" s="177" t="s">
        <v>13100</v>
      </c>
      <c r="BV7883" s="177" t="s">
        <v>803</v>
      </c>
      <c r="BW7883" s="177" t="s">
        <v>13101</v>
      </c>
    </row>
    <row r="7884" spans="51:75" x14ac:dyDescent="0.3">
      <c r="AY7884" s="226" t="e">
        <f>VLOOKUP(C7884,#REF!, 2,FALSE)</f>
        <v>#REF!</v>
      </c>
      <c r="BM7884" s="177" t="s">
        <v>374</v>
      </c>
      <c r="BN7884" s="177" t="s">
        <v>621</v>
      </c>
      <c r="BO7884" s="177" t="s">
        <v>13102</v>
      </c>
      <c r="BU7884" s="177" t="s">
        <v>374</v>
      </c>
      <c r="BV7884" s="177" t="s">
        <v>621</v>
      </c>
      <c r="BW7884" s="177" t="s">
        <v>13102</v>
      </c>
    </row>
    <row r="7885" spans="51:75" x14ac:dyDescent="0.3">
      <c r="AY7885" s="226" t="e">
        <f>VLOOKUP(C7885,#REF!, 2,FALSE)</f>
        <v>#REF!</v>
      </c>
      <c r="BM7885" s="177" t="s">
        <v>13103</v>
      </c>
      <c r="BN7885" s="177" t="s">
        <v>663</v>
      </c>
      <c r="BO7885" s="177" t="s">
        <v>1344</v>
      </c>
      <c r="BU7885" s="177" t="s">
        <v>13103</v>
      </c>
      <c r="BV7885" s="177" t="s">
        <v>663</v>
      </c>
      <c r="BW7885" s="177" t="s">
        <v>1344</v>
      </c>
    </row>
    <row r="7886" spans="51:75" x14ac:dyDescent="0.3">
      <c r="AY7886" s="226" t="e">
        <f>VLOOKUP(C7886,#REF!, 2,FALSE)</f>
        <v>#REF!</v>
      </c>
      <c r="BM7886" s="177" t="s">
        <v>13104</v>
      </c>
      <c r="BN7886" s="177" t="s">
        <v>736</v>
      </c>
      <c r="BO7886" s="177" t="s">
        <v>10666</v>
      </c>
      <c r="BU7886" s="177" t="s">
        <v>13104</v>
      </c>
      <c r="BV7886" s="177" t="s">
        <v>736</v>
      </c>
      <c r="BW7886" s="177" t="s">
        <v>10666</v>
      </c>
    </row>
    <row r="7887" spans="51:75" x14ac:dyDescent="0.3">
      <c r="AY7887" s="226" t="e">
        <f>VLOOKUP(C7887,#REF!, 2,FALSE)</f>
        <v>#REF!</v>
      </c>
      <c r="BM7887" s="177" t="s">
        <v>13105</v>
      </c>
      <c r="BN7887" s="177" t="s">
        <v>3199</v>
      </c>
      <c r="BO7887" s="177" t="s">
        <v>6934</v>
      </c>
      <c r="BU7887" s="177" t="s">
        <v>13105</v>
      </c>
      <c r="BV7887" s="177" t="s">
        <v>3199</v>
      </c>
      <c r="BW7887" s="177" t="s">
        <v>6934</v>
      </c>
    </row>
    <row r="7888" spans="51:75" x14ac:dyDescent="0.3">
      <c r="AY7888" s="226" t="e">
        <f>VLOOKUP(C7888,#REF!, 2,FALSE)</f>
        <v>#REF!</v>
      </c>
      <c r="BM7888" s="177" t="s">
        <v>13106</v>
      </c>
      <c r="BN7888" s="177" t="s">
        <v>631</v>
      </c>
      <c r="BO7888" s="177" t="s">
        <v>1913</v>
      </c>
      <c r="BU7888" s="177" t="s">
        <v>13106</v>
      </c>
      <c r="BV7888" s="177" t="s">
        <v>631</v>
      </c>
      <c r="BW7888" s="177" t="s">
        <v>1913</v>
      </c>
    </row>
    <row r="7889" spans="51:75" x14ac:dyDescent="0.3">
      <c r="AY7889" s="226" t="e">
        <f>VLOOKUP(C7889,#REF!, 2,FALSE)</f>
        <v>#REF!</v>
      </c>
      <c r="BM7889" s="177" t="s">
        <v>13107</v>
      </c>
      <c r="BN7889" s="177" t="s">
        <v>3245</v>
      </c>
      <c r="BO7889" s="177" t="s">
        <v>1913</v>
      </c>
      <c r="BU7889" s="177" t="s">
        <v>13107</v>
      </c>
      <c r="BV7889" s="177" t="s">
        <v>3245</v>
      </c>
      <c r="BW7889" s="177" t="s">
        <v>1913</v>
      </c>
    </row>
    <row r="7890" spans="51:75" x14ac:dyDescent="0.3">
      <c r="AY7890" s="226" t="e">
        <f>VLOOKUP(C7890,#REF!, 2,FALSE)</f>
        <v>#REF!</v>
      </c>
      <c r="BM7890" s="177" t="s">
        <v>2277</v>
      </c>
      <c r="BN7890" s="177" t="s">
        <v>926</v>
      </c>
      <c r="BO7890" s="177" t="s">
        <v>13108</v>
      </c>
      <c r="BU7890" s="177" t="s">
        <v>2277</v>
      </c>
      <c r="BV7890" s="177" t="s">
        <v>926</v>
      </c>
      <c r="BW7890" s="177" t="s">
        <v>13108</v>
      </c>
    </row>
    <row r="7891" spans="51:75" x14ac:dyDescent="0.3">
      <c r="AY7891" s="226" t="e">
        <f>VLOOKUP(C7891,#REF!, 2,FALSE)</f>
        <v>#REF!</v>
      </c>
      <c r="BM7891" s="177" t="s">
        <v>13109</v>
      </c>
      <c r="BN7891" s="177" t="s">
        <v>3199</v>
      </c>
      <c r="BO7891" s="177" t="s">
        <v>3312</v>
      </c>
      <c r="BU7891" s="177" t="s">
        <v>13109</v>
      </c>
      <c r="BV7891" s="177" t="s">
        <v>3199</v>
      </c>
      <c r="BW7891" s="177" t="s">
        <v>3312</v>
      </c>
    </row>
    <row r="7892" spans="51:75" x14ac:dyDescent="0.3">
      <c r="AY7892" s="226" t="e">
        <f>VLOOKUP(C7892,#REF!, 2,FALSE)</f>
        <v>#REF!</v>
      </c>
      <c r="BM7892" s="177" t="s">
        <v>13110</v>
      </c>
      <c r="BN7892" s="177" t="s">
        <v>3199</v>
      </c>
      <c r="BO7892" s="177" t="s">
        <v>13111</v>
      </c>
      <c r="BU7892" s="177" t="s">
        <v>13110</v>
      </c>
      <c r="BV7892" s="177" t="s">
        <v>3199</v>
      </c>
      <c r="BW7892" s="177" t="s">
        <v>13111</v>
      </c>
    </row>
    <row r="7893" spans="51:75" x14ac:dyDescent="0.3">
      <c r="AY7893" s="226" t="e">
        <f>VLOOKUP(C7893,#REF!, 2,FALSE)</f>
        <v>#REF!</v>
      </c>
      <c r="BM7893" s="177" t="s">
        <v>13112</v>
      </c>
      <c r="BN7893" s="177" t="s">
        <v>1342</v>
      </c>
      <c r="BO7893" s="177" t="s">
        <v>3298</v>
      </c>
      <c r="BU7893" s="177" t="s">
        <v>13112</v>
      </c>
      <c r="BV7893" s="177" t="s">
        <v>1342</v>
      </c>
      <c r="BW7893" s="177" t="s">
        <v>3298</v>
      </c>
    </row>
    <row r="7894" spans="51:75" x14ac:dyDescent="0.3">
      <c r="AY7894" s="226" t="e">
        <f>VLOOKUP(C7894,#REF!, 2,FALSE)</f>
        <v>#REF!</v>
      </c>
      <c r="BM7894" s="177" t="s">
        <v>2278</v>
      </c>
      <c r="BN7894" s="177" t="s">
        <v>1342</v>
      </c>
      <c r="BO7894" s="177" t="s">
        <v>13113</v>
      </c>
      <c r="BU7894" s="177" t="s">
        <v>2278</v>
      </c>
      <c r="BV7894" s="177" t="s">
        <v>1342</v>
      </c>
      <c r="BW7894" s="177" t="s">
        <v>13113</v>
      </c>
    </row>
    <row r="7895" spans="51:75" x14ac:dyDescent="0.3">
      <c r="AY7895" s="226" t="e">
        <f>VLOOKUP(C7895,#REF!, 2,FALSE)</f>
        <v>#REF!</v>
      </c>
      <c r="BM7895" s="177" t="s">
        <v>13114</v>
      </c>
      <c r="BN7895" s="177" t="s">
        <v>1342</v>
      </c>
      <c r="BO7895" s="177" t="s">
        <v>13115</v>
      </c>
      <c r="BU7895" s="177" t="s">
        <v>13114</v>
      </c>
      <c r="BV7895" s="177" t="s">
        <v>1342</v>
      </c>
      <c r="BW7895" s="177" t="s">
        <v>13115</v>
      </c>
    </row>
    <row r="7896" spans="51:75" x14ac:dyDescent="0.3">
      <c r="AY7896" s="226" t="e">
        <f>VLOOKUP(C7896,#REF!, 2,FALSE)</f>
        <v>#REF!</v>
      </c>
      <c r="BM7896" s="177" t="s">
        <v>13116</v>
      </c>
      <c r="BN7896" s="177" t="s">
        <v>736</v>
      </c>
      <c r="BO7896" s="177" t="s">
        <v>4143</v>
      </c>
      <c r="BU7896" s="177" t="s">
        <v>13116</v>
      </c>
      <c r="BV7896" s="177" t="s">
        <v>736</v>
      </c>
      <c r="BW7896" s="177" t="s">
        <v>4143</v>
      </c>
    </row>
    <row r="7897" spans="51:75" x14ac:dyDescent="0.3">
      <c r="AY7897" s="226" t="e">
        <f>VLOOKUP(C7897,#REF!, 2,FALSE)</f>
        <v>#REF!</v>
      </c>
      <c r="BM7897" s="177" t="s">
        <v>13117</v>
      </c>
      <c r="BN7897" s="177" t="s">
        <v>619</v>
      </c>
      <c r="BO7897" s="177" t="s">
        <v>13118</v>
      </c>
      <c r="BU7897" s="177" t="s">
        <v>13117</v>
      </c>
      <c r="BV7897" s="177" t="s">
        <v>619</v>
      </c>
      <c r="BW7897" s="177" t="s">
        <v>13118</v>
      </c>
    </row>
    <row r="7898" spans="51:75" x14ac:dyDescent="0.3">
      <c r="AY7898" s="226" t="e">
        <f>VLOOKUP(C7898,#REF!, 2,FALSE)</f>
        <v>#REF!</v>
      </c>
      <c r="BM7898" s="177" t="s">
        <v>13119</v>
      </c>
      <c r="BN7898" s="177" t="s">
        <v>3245</v>
      </c>
      <c r="BO7898" s="177" t="s">
        <v>13120</v>
      </c>
      <c r="BU7898" s="177" t="s">
        <v>13119</v>
      </c>
      <c r="BV7898" s="177" t="s">
        <v>3245</v>
      </c>
      <c r="BW7898" s="177" t="s">
        <v>13120</v>
      </c>
    </row>
    <row r="7899" spans="51:75" x14ac:dyDescent="0.3">
      <c r="AY7899" s="226" t="e">
        <f>VLOOKUP(C7899,#REF!, 2,FALSE)</f>
        <v>#REF!</v>
      </c>
      <c r="BM7899" s="177" t="s">
        <v>13121</v>
      </c>
      <c r="BN7899" s="177" t="s">
        <v>803</v>
      </c>
      <c r="BO7899" s="177" t="s">
        <v>4059</v>
      </c>
      <c r="BU7899" s="177" t="s">
        <v>13121</v>
      </c>
      <c r="BV7899" s="177" t="s">
        <v>803</v>
      </c>
      <c r="BW7899" s="177" t="s">
        <v>4059</v>
      </c>
    </row>
    <row r="7900" spans="51:75" x14ac:dyDescent="0.3">
      <c r="AY7900" s="226" t="e">
        <f>VLOOKUP(C7900,#REF!, 2,FALSE)</f>
        <v>#REF!</v>
      </c>
      <c r="BM7900" s="177" t="s">
        <v>13122</v>
      </c>
      <c r="BN7900" s="177" t="s">
        <v>997</v>
      </c>
      <c r="BO7900" s="177" t="s">
        <v>9149</v>
      </c>
      <c r="BU7900" s="177" t="s">
        <v>13122</v>
      </c>
      <c r="BV7900" s="177" t="s">
        <v>997</v>
      </c>
      <c r="BW7900" s="177" t="s">
        <v>9149</v>
      </c>
    </row>
    <row r="7901" spans="51:75" x14ac:dyDescent="0.3">
      <c r="AY7901" s="226" t="e">
        <f>VLOOKUP(C7901,#REF!, 2,FALSE)</f>
        <v>#REF!</v>
      </c>
      <c r="BM7901" s="177" t="s">
        <v>13123</v>
      </c>
      <c r="BN7901" s="177" t="s">
        <v>3199</v>
      </c>
      <c r="BO7901" s="177" t="s">
        <v>13124</v>
      </c>
      <c r="BU7901" s="177" t="s">
        <v>13123</v>
      </c>
      <c r="BV7901" s="177" t="s">
        <v>3199</v>
      </c>
      <c r="BW7901" s="177" t="s">
        <v>13124</v>
      </c>
    </row>
    <row r="7902" spans="51:75" x14ac:dyDescent="0.3">
      <c r="AY7902" s="226" t="e">
        <f>VLOOKUP(C7902,#REF!, 2,FALSE)</f>
        <v>#REF!</v>
      </c>
      <c r="BM7902" s="177" t="s">
        <v>13125</v>
      </c>
      <c r="BN7902" s="177" t="s">
        <v>700</v>
      </c>
      <c r="BO7902" s="177" t="s">
        <v>11032</v>
      </c>
      <c r="BU7902" s="177" t="s">
        <v>13125</v>
      </c>
      <c r="BV7902" s="177" t="s">
        <v>700</v>
      </c>
      <c r="BW7902" s="177" t="s">
        <v>11032</v>
      </c>
    </row>
    <row r="7903" spans="51:75" x14ac:dyDescent="0.3">
      <c r="AY7903" s="226" t="e">
        <f>VLOOKUP(C7903,#REF!, 2,FALSE)</f>
        <v>#REF!</v>
      </c>
      <c r="BM7903" s="177" t="s">
        <v>13126</v>
      </c>
      <c r="BN7903" s="177" t="s">
        <v>1342</v>
      </c>
      <c r="BO7903" s="177" t="s">
        <v>13127</v>
      </c>
      <c r="BU7903" s="177" t="s">
        <v>13126</v>
      </c>
      <c r="BV7903" s="177" t="s">
        <v>1342</v>
      </c>
      <c r="BW7903" s="177" t="s">
        <v>13127</v>
      </c>
    </row>
    <row r="7904" spans="51:75" x14ac:dyDescent="0.3">
      <c r="AY7904" s="226" t="e">
        <f>VLOOKUP(C7904,#REF!, 2,FALSE)</f>
        <v>#REF!</v>
      </c>
      <c r="BM7904" s="177" t="s">
        <v>13128</v>
      </c>
      <c r="BN7904" s="177" t="s">
        <v>1342</v>
      </c>
      <c r="BO7904" s="177" t="s">
        <v>1325</v>
      </c>
      <c r="BU7904" s="177" t="s">
        <v>13128</v>
      </c>
      <c r="BV7904" s="177" t="s">
        <v>1342</v>
      </c>
      <c r="BW7904" s="177" t="s">
        <v>1325</v>
      </c>
    </row>
    <row r="7905" spans="51:75" x14ac:dyDescent="0.3">
      <c r="AY7905" s="226" t="e">
        <f>VLOOKUP(C7905,#REF!, 2,FALSE)</f>
        <v>#REF!</v>
      </c>
      <c r="BM7905" s="177" t="s">
        <v>13129</v>
      </c>
      <c r="BN7905" s="177" t="s">
        <v>3045</v>
      </c>
      <c r="BO7905" s="177" t="s">
        <v>2983</v>
      </c>
      <c r="BU7905" s="177" t="s">
        <v>13129</v>
      </c>
      <c r="BV7905" s="177" t="s">
        <v>3045</v>
      </c>
      <c r="BW7905" s="177" t="s">
        <v>2983</v>
      </c>
    </row>
    <row r="7906" spans="51:75" x14ac:dyDescent="0.3">
      <c r="AY7906" s="226" t="e">
        <f>VLOOKUP(C7906,#REF!, 2,FALSE)</f>
        <v>#REF!</v>
      </c>
      <c r="BM7906" s="177" t="s">
        <v>13130</v>
      </c>
      <c r="BN7906" s="177" t="s">
        <v>940</v>
      </c>
      <c r="BO7906" s="177" t="s">
        <v>13131</v>
      </c>
      <c r="BU7906" s="177" t="s">
        <v>13130</v>
      </c>
      <c r="BV7906" s="177" t="s">
        <v>940</v>
      </c>
      <c r="BW7906" s="177" t="s">
        <v>13131</v>
      </c>
    </row>
    <row r="7907" spans="51:75" x14ac:dyDescent="0.3">
      <c r="AY7907" s="226" t="e">
        <f>VLOOKUP(C7907,#REF!, 2,FALSE)</f>
        <v>#REF!</v>
      </c>
      <c r="BM7907" s="177" t="s">
        <v>13133</v>
      </c>
      <c r="BN7907" s="177" t="s">
        <v>940</v>
      </c>
      <c r="BO7907" s="177" t="s">
        <v>13131</v>
      </c>
      <c r="BU7907" s="177" t="s">
        <v>13133</v>
      </c>
      <c r="BV7907" s="177" t="s">
        <v>940</v>
      </c>
      <c r="BW7907" s="177" t="s">
        <v>13131</v>
      </c>
    </row>
    <row r="7908" spans="51:75" x14ac:dyDescent="0.3">
      <c r="AY7908" s="226" t="e">
        <f>VLOOKUP(C7908,#REF!, 2,FALSE)</f>
        <v>#REF!</v>
      </c>
      <c r="BM7908" s="177" t="s">
        <v>13134</v>
      </c>
      <c r="BN7908" s="177" t="s">
        <v>928</v>
      </c>
      <c r="BO7908" s="177" t="s">
        <v>8966</v>
      </c>
      <c r="BU7908" s="177" t="s">
        <v>13134</v>
      </c>
      <c r="BV7908" s="177" t="s">
        <v>928</v>
      </c>
      <c r="BW7908" s="177" t="s">
        <v>8966</v>
      </c>
    </row>
    <row r="7909" spans="51:75" x14ac:dyDescent="0.3">
      <c r="AY7909" s="226" t="e">
        <f>VLOOKUP(C7909,#REF!, 2,FALSE)</f>
        <v>#REF!</v>
      </c>
      <c r="BM7909" s="177" t="s">
        <v>2279</v>
      </c>
      <c r="BN7909" s="177" t="s">
        <v>783</v>
      </c>
      <c r="BO7909" s="177" t="s">
        <v>2983</v>
      </c>
      <c r="BU7909" s="177" t="s">
        <v>2279</v>
      </c>
      <c r="BV7909" s="177" t="s">
        <v>783</v>
      </c>
      <c r="BW7909" s="177" t="s">
        <v>2983</v>
      </c>
    </row>
    <row r="7910" spans="51:75" x14ac:dyDescent="0.3">
      <c r="AY7910" s="226" t="e">
        <f>VLOOKUP(C7910,#REF!, 2,FALSE)</f>
        <v>#REF!</v>
      </c>
      <c r="BM7910" s="177" t="s">
        <v>13135</v>
      </c>
      <c r="BN7910" s="177" t="s">
        <v>3199</v>
      </c>
      <c r="BO7910" s="177" t="s">
        <v>8630</v>
      </c>
      <c r="BU7910" s="177" t="s">
        <v>13135</v>
      </c>
      <c r="BV7910" s="177" t="s">
        <v>3199</v>
      </c>
      <c r="BW7910" s="177" t="s">
        <v>8630</v>
      </c>
    </row>
    <row r="7911" spans="51:75" x14ac:dyDescent="0.3">
      <c r="AY7911" s="226" t="e">
        <f>VLOOKUP(C7911,#REF!, 2,FALSE)</f>
        <v>#REF!</v>
      </c>
      <c r="BM7911" s="177" t="s">
        <v>13136</v>
      </c>
      <c r="BN7911" s="177" t="s">
        <v>1342</v>
      </c>
      <c r="BO7911" s="177" t="s">
        <v>13137</v>
      </c>
      <c r="BU7911" s="177" t="s">
        <v>13136</v>
      </c>
      <c r="BV7911" s="177" t="s">
        <v>1342</v>
      </c>
      <c r="BW7911" s="177" t="s">
        <v>13137</v>
      </c>
    </row>
    <row r="7912" spans="51:75" x14ac:dyDescent="0.3">
      <c r="AY7912" s="226" t="e">
        <f>VLOOKUP(C7912,#REF!, 2,FALSE)</f>
        <v>#REF!</v>
      </c>
      <c r="BM7912" s="177" t="s">
        <v>13138</v>
      </c>
      <c r="BN7912" s="177" t="s">
        <v>614</v>
      </c>
      <c r="BO7912" s="177" t="s">
        <v>13139</v>
      </c>
      <c r="BU7912" s="177" t="s">
        <v>13138</v>
      </c>
      <c r="BV7912" s="177" t="s">
        <v>614</v>
      </c>
      <c r="BW7912" s="177" t="s">
        <v>13139</v>
      </c>
    </row>
    <row r="7913" spans="51:75" x14ac:dyDescent="0.3">
      <c r="AY7913" s="226" t="e">
        <f>VLOOKUP(C7913,#REF!, 2,FALSE)</f>
        <v>#REF!</v>
      </c>
      <c r="BM7913" s="177" t="s">
        <v>13140</v>
      </c>
      <c r="BN7913" s="177" t="s">
        <v>1691</v>
      </c>
      <c r="BO7913" s="177" t="s">
        <v>13141</v>
      </c>
      <c r="BU7913" s="177" t="s">
        <v>13140</v>
      </c>
      <c r="BV7913" s="177" t="s">
        <v>1691</v>
      </c>
      <c r="BW7913" s="177" t="s">
        <v>13141</v>
      </c>
    </row>
    <row r="7914" spans="51:75" x14ac:dyDescent="0.3">
      <c r="AY7914" s="226" t="e">
        <f>VLOOKUP(C7914,#REF!, 2,FALSE)</f>
        <v>#REF!</v>
      </c>
      <c r="BM7914" s="177" t="s">
        <v>2280</v>
      </c>
      <c r="BN7914" s="177" t="s">
        <v>1342</v>
      </c>
      <c r="BO7914" s="177" t="s">
        <v>13142</v>
      </c>
      <c r="BU7914" s="177" t="s">
        <v>2280</v>
      </c>
      <c r="BV7914" s="177" t="s">
        <v>1342</v>
      </c>
      <c r="BW7914" s="177" t="s">
        <v>13142</v>
      </c>
    </row>
    <row r="7915" spans="51:75" x14ac:dyDescent="0.3">
      <c r="AY7915" s="226" t="e">
        <f>VLOOKUP(C7915,#REF!, 2,FALSE)</f>
        <v>#REF!</v>
      </c>
      <c r="BM7915" s="177" t="s">
        <v>2281</v>
      </c>
      <c r="BN7915" s="177" t="s">
        <v>1342</v>
      </c>
      <c r="BO7915" s="177" t="s">
        <v>1670</v>
      </c>
      <c r="BU7915" s="177" t="s">
        <v>2281</v>
      </c>
      <c r="BV7915" s="177" t="s">
        <v>1342</v>
      </c>
      <c r="BW7915" s="177" t="s">
        <v>1670</v>
      </c>
    </row>
    <row r="7916" spans="51:75" x14ac:dyDescent="0.3">
      <c r="AY7916" s="226" t="e">
        <f>VLOOKUP(C7916,#REF!, 2,FALSE)</f>
        <v>#REF!</v>
      </c>
      <c r="BM7916" s="177" t="s">
        <v>13143</v>
      </c>
      <c r="BN7916" s="177" t="s">
        <v>636</v>
      </c>
      <c r="BO7916" s="177" t="s">
        <v>8330</v>
      </c>
      <c r="BU7916" s="177" t="s">
        <v>13143</v>
      </c>
      <c r="BV7916" s="177" t="s">
        <v>636</v>
      </c>
      <c r="BW7916" s="177" t="s">
        <v>8330</v>
      </c>
    </row>
    <row r="7917" spans="51:75" x14ac:dyDescent="0.3">
      <c r="AY7917" s="226" t="e">
        <f>VLOOKUP(C7917,#REF!, 2,FALSE)</f>
        <v>#REF!</v>
      </c>
      <c r="BM7917" s="177" t="s">
        <v>13144</v>
      </c>
      <c r="BN7917" s="177" t="s">
        <v>1342</v>
      </c>
      <c r="BO7917" s="177" t="s">
        <v>1337</v>
      </c>
      <c r="BU7917" s="177" t="s">
        <v>13144</v>
      </c>
      <c r="BV7917" s="177" t="s">
        <v>1342</v>
      </c>
      <c r="BW7917" s="177" t="s">
        <v>1337</v>
      </c>
    </row>
    <row r="7918" spans="51:75" x14ac:dyDescent="0.3">
      <c r="AY7918" s="226" t="e">
        <f>VLOOKUP(C7918,#REF!, 2,FALSE)</f>
        <v>#REF!</v>
      </c>
      <c r="BM7918" s="177" t="s">
        <v>13145</v>
      </c>
      <c r="BN7918" s="177" t="s">
        <v>1342</v>
      </c>
      <c r="BO7918" s="177" t="s">
        <v>1337</v>
      </c>
      <c r="BU7918" s="177" t="s">
        <v>13145</v>
      </c>
      <c r="BV7918" s="177" t="s">
        <v>1342</v>
      </c>
      <c r="BW7918" s="177" t="s">
        <v>1337</v>
      </c>
    </row>
    <row r="7919" spans="51:75" x14ac:dyDescent="0.3">
      <c r="AY7919" s="226" t="e">
        <f>VLOOKUP(C7919,#REF!, 2,FALSE)</f>
        <v>#REF!</v>
      </c>
      <c r="BM7919" s="177" t="s">
        <v>2282</v>
      </c>
      <c r="BN7919" s="177" t="s">
        <v>1342</v>
      </c>
      <c r="BO7919" s="177" t="s">
        <v>13146</v>
      </c>
      <c r="BU7919" s="177" t="s">
        <v>2282</v>
      </c>
      <c r="BV7919" s="177" t="s">
        <v>1342</v>
      </c>
      <c r="BW7919" s="177" t="s">
        <v>13146</v>
      </c>
    </row>
    <row r="7920" spans="51:75" x14ac:dyDescent="0.3">
      <c r="AY7920" s="226" t="e">
        <f>VLOOKUP(C7920,#REF!, 2,FALSE)</f>
        <v>#REF!</v>
      </c>
      <c r="BM7920" s="177" t="s">
        <v>13147</v>
      </c>
      <c r="BN7920" s="177" t="s">
        <v>3087</v>
      </c>
      <c r="BO7920" s="177" t="s">
        <v>13148</v>
      </c>
      <c r="BU7920" s="177" t="s">
        <v>13147</v>
      </c>
      <c r="BV7920" s="177" t="s">
        <v>3087</v>
      </c>
      <c r="BW7920" s="177" t="s">
        <v>13148</v>
      </c>
    </row>
    <row r="7921" spans="51:75" x14ac:dyDescent="0.3">
      <c r="AY7921" s="226" t="e">
        <f>VLOOKUP(C7921,#REF!, 2,FALSE)</f>
        <v>#REF!</v>
      </c>
      <c r="BM7921" s="177" t="s">
        <v>13149</v>
      </c>
      <c r="BN7921" s="177" t="s">
        <v>3199</v>
      </c>
      <c r="BO7921" s="177" t="s">
        <v>1964</v>
      </c>
      <c r="BU7921" s="177" t="s">
        <v>13149</v>
      </c>
      <c r="BV7921" s="177" t="s">
        <v>3199</v>
      </c>
      <c r="BW7921" s="177" t="s">
        <v>1964</v>
      </c>
    </row>
    <row r="7922" spans="51:75" x14ac:dyDescent="0.3">
      <c r="AY7922" s="226" t="e">
        <f>VLOOKUP(C7922,#REF!, 2,FALSE)</f>
        <v>#REF!</v>
      </c>
      <c r="BM7922" s="177" t="s">
        <v>13150</v>
      </c>
      <c r="BN7922" s="177" t="s">
        <v>1342</v>
      </c>
      <c r="BO7922" s="177" t="s">
        <v>2983</v>
      </c>
      <c r="BU7922" s="177" t="s">
        <v>13150</v>
      </c>
      <c r="BV7922" s="177" t="s">
        <v>1342</v>
      </c>
      <c r="BW7922" s="177" t="s">
        <v>2983</v>
      </c>
    </row>
    <row r="7923" spans="51:75" x14ac:dyDescent="0.3">
      <c r="AY7923" s="226" t="e">
        <f>VLOOKUP(C7923,#REF!, 2,FALSE)</f>
        <v>#REF!</v>
      </c>
      <c r="BM7923" s="177" t="s">
        <v>13151</v>
      </c>
      <c r="BN7923" s="177" t="s">
        <v>1342</v>
      </c>
      <c r="BO7923" s="177" t="s">
        <v>3350</v>
      </c>
      <c r="BU7923" s="177" t="s">
        <v>13151</v>
      </c>
      <c r="BV7923" s="177" t="s">
        <v>1342</v>
      </c>
      <c r="BW7923" s="177" t="s">
        <v>3350</v>
      </c>
    </row>
    <row r="7924" spans="51:75" x14ac:dyDescent="0.3">
      <c r="AY7924" s="226" t="e">
        <f>VLOOKUP(C7924,#REF!, 2,FALSE)</f>
        <v>#REF!</v>
      </c>
      <c r="BM7924" s="177" t="s">
        <v>13153</v>
      </c>
      <c r="BN7924" s="177" t="s">
        <v>1342</v>
      </c>
      <c r="BO7924" s="177" t="s">
        <v>1599</v>
      </c>
      <c r="BU7924" s="177" t="s">
        <v>13153</v>
      </c>
      <c r="BV7924" s="177" t="s">
        <v>1342</v>
      </c>
      <c r="BW7924" s="177" t="s">
        <v>1599</v>
      </c>
    </row>
    <row r="7925" spans="51:75" x14ac:dyDescent="0.3">
      <c r="AY7925" s="226" t="e">
        <f>VLOOKUP(C7925,#REF!, 2,FALSE)</f>
        <v>#REF!</v>
      </c>
      <c r="BM7925" s="177" t="s">
        <v>13154</v>
      </c>
      <c r="BN7925" s="177" t="s">
        <v>1342</v>
      </c>
      <c r="BO7925" s="177" t="s">
        <v>1592</v>
      </c>
      <c r="BU7925" s="177" t="s">
        <v>13154</v>
      </c>
      <c r="BV7925" s="177" t="s">
        <v>1342</v>
      </c>
      <c r="BW7925" s="177" t="s">
        <v>1592</v>
      </c>
    </row>
    <row r="7926" spans="51:75" x14ac:dyDescent="0.3">
      <c r="AY7926" s="226" t="e">
        <f>VLOOKUP(C7926,#REF!, 2,FALSE)</f>
        <v>#REF!</v>
      </c>
      <c r="BM7926" s="177" t="s">
        <v>376</v>
      </c>
      <c r="BN7926" s="177" t="s">
        <v>1342</v>
      </c>
      <c r="BO7926" s="177" t="s">
        <v>920</v>
      </c>
      <c r="BU7926" s="177" t="s">
        <v>376</v>
      </c>
      <c r="BV7926" s="177" t="s">
        <v>1342</v>
      </c>
      <c r="BW7926" s="177" t="s">
        <v>920</v>
      </c>
    </row>
    <row r="7927" spans="51:75" x14ac:dyDescent="0.3">
      <c r="AY7927" s="226" t="e">
        <f>VLOOKUP(C7927,#REF!, 2,FALSE)</f>
        <v>#REF!</v>
      </c>
      <c r="BM7927" s="177" t="s">
        <v>372</v>
      </c>
      <c r="BN7927" s="177" t="s">
        <v>736</v>
      </c>
      <c r="BO7927" s="177" t="s">
        <v>2638</v>
      </c>
      <c r="BU7927" s="177" t="s">
        <v>372</v>
      </c>
      <c r="BV7927" s="177" t="s">
        <v>736</v>
      </c>
      <c r="BW7927" s="177" t="s">
        <v>2638</v>
      </c>
    </row>
    <row r="7928" spans="51:75" x14ac:dyDescent="0.3">
      <c r="AY7928" s="226" t="e">
        <f>VLOOKUP(C7928,#REF!, 2,FALSE)</f>
        <v>#REF!</v>
      </c>
      <c r="BM7928" s="177" t="s">
        <v>13155</v>
      </c>
      <c r="BN7928" s="177" t="s">
        <v>1342</v>
      </c>
      <c r="BO7928" s="177" t="s">
        <v>13156</v>
      </c>
      <c r="BU7928" s="177" t="s">
        <v>13155</v>
      </c>
      <c r="BV7928" s="177" t="s">
        <v>1342</v>
      </c>
      <c r="BW7928" s="177" t="s">
        <v>13156</v>
      </c>
    </row>
    <row r="7929" spans="51:75" x14ac:dyDescent="0.3">
      <c r="AY7929" s="226" t="e">
        <f>VLOOKUP(C7929,#REF!, 2,FALSE)</f>
        <v>#REF!</v>
      </c>
      <c r="BM7929" s="177" t="s">
        <v>13157</v>
      </c>
      <c r="BN7929" s="177" t="s">
        <v>2979</v>
      </c>
      <c r="BO7929" s="177" t="s">
        <v>13158</v>
      </c>
      <c r="BU7929" s="177" t="s">
        <v>13157</v>
      </c>
      <c r="BV7929" s="177" t="s">
        <v>2979</v>
      </c>
      <c r="BW7929" s="177" t="s">
        <v>13158</v>
      </c>
    </row>
    <row r="7930" spans="51:75" x14ac:dyDescent="0.3">
      <c r="AY7930" s="226" t="e">
        <f>VLOOKUP(C7930,#REF!, 2,FALSE)</f>
        <v>#REF!</v>
      </c>
      <c r="BM7930" s="177" t="s">
        <v>13159</v>
      </c>
      <c r="BN7930" s="177" t="s">
        <v>3002</v>
      </c>
      <c r="BO7930" s="177" t="s">
        <v>13160</v>
      </c>
      <c r="BU7930" s="177" t="s">
        <v>13159</v>
      </c>
      <c r="BV7930" s="177" t="s">
        <v>3002</v>
      </c>
      <c r="BW7930" s="177" t="s">
        <v>13160</v>
      </c>
    </row>
    <row r="7931" spans="51:75" x14ac:dyDescent="0.3">
      <c r="AY7931" s="226" t="e">
        <f>VLOOKUP(C7931,#REF!, 2,FALSE)</f>
        <v>#REF!</v>
      </c>
      <c r="BM7931" s="177" t="s">
        <v>2283</v>
      </c>
      <c r="BN7931" s="177" t="s">
        <v>3199</v>
      </c>
      <c r="BO7931" s="177" t="s">
        <v>4043</v>
      </c>
      <c r="BU7931" s="177" t="s">
        <v>2283</v>
      </c>
      <c r="BV7931" s="177" t="s">
        <v>3199</v>
      </c>
      <c r="BW7931" s="177" t="s">
        <v>4043</v>
      </c>
    </row>
    <row r="7932" spans="51:75" x14ac:dyDescent="0.3">
      <c r="AY7932" s="226" t="e">
        <f>VLOOKUP(C7932,#REF!, 2,FALSE)</f>
        <v>#REF!</v>
      </c>
      <c r="BM7932" s="177" t="s">
        <v>13161</v>
      </c>
      <c r="BN7932" s="177" t="s">
        <v>614</v>
      </c>
      <c r="BO7932" s="177" t="s">
        <v>2553</v>
      </c>
      <c r="BU7932" s="177" t="s">
        <v>13161</v>
      </c>
      <c r="BV7932" s="177" t="s">
        <v>614</v>
      </c>
      <c r="BW7932" s="177" t="s">
        <v>2553</v>
      </c>
    </row>
    <row r="7933" spans="51:75" x14ac:dyDescent="0.3">
      <c r="AY7933" s="226" t="e">
        <f>VLOOKUP(C7933,#REF!, 2,FALSE)</f>
        <v>#REF!</v>
      </c>
      <c r="BM7933" s="177" t="s">
        <v>13162</v>
      </c>
      <c r="BN7933" s="177" t="s">
        <v>946</v>
      </c>
      <c r="BO7933" s="177" t="s">
        <v>13163</v>
      </c>
      <c r="BU7933" s="177" t="s">
        <v>13162</v>
      </c>
      <c r="BV7933" s="177" t="s">
        <v>946</v>
      </c>
      <c r="BW7933" s="177" t="s">
        <v>13163</v>
      </c>
    </row>
    <row r="7934" spans="51:75" x14ac:dyDescent="0.3">
      <c r="AY7934" s="226" t="e">
        <f>VLOOKUP(C7934,#REF!, 2,FALSE)</f>
        <v>#REF!</v>
      </c>
      <c r="BM7934" s="177" t="s">
        <v>13164</v>
      </c>
      <c r="BN7934" s="177" t="s">
        <v>862</v>
      </c>
      <c r="BO7934" s="177" t="s">
        <v>1687</v>
      </c>
      <c r="BU7934" s="177" t="s">
        <v>13164</v>
      </c>
      <c r="BV7934" s="177" t="s">
        <v>862</v>
      </c>
      <c r="BW7934" s="177" t="s">
        <v>1687</v>
      </c>
    </row>
    <row r="7935" spans="51:75" x14ac:dyDescent="0.3">
      <c r="AY7935" s="226" t="e">
        <f>VLOOKUP(C7935,#REF!, 2,FALSE)</f>
        <v>#REF!</v>
      </c>
      <c r="BM7935" s="177" t="s">
        <v>13165</v>
      </c>
      <c r="BN7935" s="177" t="s">
        <v>658</v>
      </c>
      <c r="BO7935" s="177" t="s">
        <v>2983</v>
      </c>
      <c r="BU7935" s="177" t="s">
        <v>13165</v>
      </c>
      <c r="BV7935" s="177" t="s">
        <v>658</v>
      </c>
      <c r="BW7935" s="177" t="s">
        <v>2983</v>
      </c>
    </row>
    <row r="7936" spans="51:75" x14ac:dyDescent="0.3">
      <c r="AY7936" s="226" t="e">
        <f>VLOOKUP(C7936,#REF!, 2,FALSE)</f>
        <v>#REF!</v>
      </c>
      <c r="BM7936" s="177" t="s">
        <v>13166</v>
      </c>
      <c r="BN7936" s="177" t="s">
        <v>1342</v>
      </c>
      <c r="BO7936" s="177" t="s">
        <v>2983</v>
      </c>
      <c r="BU7936" s="177" t="s">
        <v>13166</v>
      </c>
      <c r="BV7936" s="177" t="s">
        <v>1342</v>
      </c>
      <c r="BW7936" s="177" t="s">
        <v>2983</v>
      </c>
    </row>
    <row r="7937" spans="51:75" x14ac:dyDescent="0.3">
      <c r="AY7937" s="226" t="e">
        <f>VLOOKUP(C7937,#REF!, 2,FALSE)</f>
        <v>#REF!</v>
      </c>
      <c r="BM7937" s="177" t="s">
        <v>13167</v>
      </c>
      <c r="BN7937" s="177" t="s">
        <v>3199</v>
      </c>
      <c r="BO7937" s="177" t="s">
        <v>13168</v>
      </c>
      <c r="BU7937" s="177" t="s">
        <v>13167</v>
      </c>
      <c r="BV7937" s="177" t="s">
        <v>3199</v>
      </c>
      <c r="BW7937" s="177" t="s">
        <v>13168</v>
      </c>
    </row>
    <row r="7938" spans="51:75" x14ac:dyDescent="0.3">
      <c r="AY7938" s="226" t="e">
        <f>VLOOKUP(C7938,#REF!, 2,FALSE)</f>
        <v>#REF!</v>
      </c>
      <c r="BM7938" s="177" t="s">
        <v>13169</v>
      </c>
      <c r="BN7938" s="177" t="s">
        <v>3045</v>
      </c>
      <c r="BO7938" s="177" t="s">
        <v>13170</v>
      </c>
      <c r="BU7938" s="177" t="s">
        <v>13169</v>
      </c>
      <c r="BV7938" s="177" t="s">
        <v>3045</v>
      </c>
      <c r="BW7938" s="177" t="s">
        <v>13170</v>
      </c>
    </row>
    <row r="7939" spans="51:75" x14ac:dyDescent="0.3">
      <c r="AY7939" s="226" t="e">
        <f>VLOOKUP(C7939,#REF!, 2,FALSE)</f>
        <v>#REF!</v>
      </c>
      <c r="BM7939" s="177" t="s">
        <v>13171</v>
      </c>
      <c r="BN7939" s="177" t="s">
        <v>1342</v>
      </c>
      <c r="BO7939" s="177" t="s">
        <v>6407</v>
      </c>
      <c r="BU7939" s="177" t="s">
        <v>13171</v>
      </c>
      <c r="BV7939" s="177" t="s">
        <v>1342</v>
      </c>
      <c r="BW7939" s="177" t="s">
        <v>6407</v>
      </c>
    </row>
    <row r="7940" spans="51:75" x14ac:dyDescent="0.3">
      <c r="AY7940" s="226" t="e">
        <f>VLOOKUP(C7940,#REF!, 2,FALSE)</f>
        <v>#REF!</v>
      </c>
      <c r="BM7940" s="177" t="s">
        <v>13172</v>
      </c>
      <c r="BN7940" s="177" t="s">
        <v>1342</v>
      </c>
      <c r="BO7940" s="177" t="s">
        <v>6407</v>
      </c>
      <c r="BU7940" s="177" t="s">
        <v>13172</v>
      </c>
      <c r="BV7940" s="177" t="s">
        <v>1342</v>
      </c>
      <c r="BW7940" s="177" t="s">
        <v>6407</v>
      </c>
    </row>
    <row r="7941" spans="51:75" x14ac:dyDescent="0.3">
      <c r="AY7941" s="226" t="e">
        <f>VLOOKUP(C7941,#REF!, 2,FALSE)</f>
        <v>#REF!</v>
      </c>
      <c r="BM7941" s="177" t="s">
        <v>13173</v>
      </c>
      <c r="BN7941" s="177" t="s">
        <v>3002</v>
      </c>
      <c r="BO7941" s="177" t="s">
        <v>6865</v>
      </c>
      <c r="BU7941" s="177" t="s">
        <v>13173</v>
      </c>
      <c r="BV7941" s="177" t="s">
        <v>3002</v>
      </c>
      <c r="BW7941" s="177" t="s">
        <v>6865</v>
      </c>
    </row>
    <row r="7942" spans="51:75" x14ac:dyDescent="0.3">
      <c r="AY7942" s="226" t="e">
        <f>VLOOKUP(C7942,#REF!, 2,FALSE)</f>
        <v>#REF!</v>
      </c>
      <c r="BM7942" s="177" t="s">
        <v>13174</v>
      </c>
      <c r="BN7942" s="177" t="s">
        <v>1342</v>
      </c>
      <c r="BO7942" s="177" t="s">
        <v>6407</v>
      </c>
      <c r="BU7942" s="177" t="s">
        <v>13174</v>
      </c>
      <c r="BV7942" s="177" t="s">
        <v>1342</v>
      </c>
      <c r="BW7942" s="177" t="s">
        <v>6407</v>
      </c>
    </row>
    <row r="7943" spans="51:75" x14ac:dyDescent="0.3">
      <c r="AY7943" s="226" t="e">
        <f>VLOOKUP(C7943,#REF!, 2,FALSE)</f>
        <v>#REF!</v>
      </c>
      <c r="BM7943" s="177" t="s">
        <v>13175</v>
      </c>
      <c r="BN7943" s="177" t="s">
        <v>1269</v>
      </c>
      <c r="BO7943" s="177" t="s">
        <v>13176</v>
      </c>
      <c r="BU7943" s="177" t="s">
        <v>13175</v>
      </c>
      <c r="BV7943" s="177" t="s">
        <v>1269</v>
      </c>
      <c r="BW7943" s="177" t="s">
        <v>13176</v>
      </c>
    </row>
    <row r="7944" spans="51:75" x14ac:dyDescent="0.3">
      <c r="AY7944" s="226" t="e">
        <f>VLOOKUP(C7944,#REF!, 2,FALSE)</f>
        <v>#REF!</v>
      </c>
      <c r="BM7944" s="177" t="s">
        <v>13177</v>
      </c>
      <c r="BN7944" s="177" t="s">
        <v>3087</v>
      </c>
      <c r="BO7944" s="177" t="s">
        <v>920</v>
      </c>
      <c r="BU7944" s="177" t="s">
        <v>13177</v>
      </c>
      <c r="BV7944" s="177" t="s">
        <v>3087</v>
      </c>
      <c r="BW7944" s="177" t="s">
        <v>920</v>
      </c>
    </row>
    <row r="7945" spans="51:75" x14ac:dyDescent="0.3">
      <c r="AY7945" s="226" t="e">
        <f>VLOOKUP(C7945,#REF!, 2,FALSE)</f>
        <v>#REF!</v>
      </c>
      <c r="BM7945" s="177" t="s">
        <v>13178</v>
      </c>
      <c r="BN7945" s="177" t="s">
        <v>1013</v>
      </c>
      <c r="BO7945" s="177" t="s">
        <v>4746</v>
      </c>
      <c r="BU7945" s="177" t="s">
        <v>13178</v>
      </c>
      <c r="BV7945" s="177" t="s">
        <v>1013</v>
      </c>
      <c r="BW7945" s="177" t="s">
        <v>4746</v>
      </c>
    </row>
    <row r="7946" spans="51:75" x14ac:dyDescent="0.3">
      <c r="AY7946" s="226" t="e">
        <f>VLOOKUP(C7946,#REF!, 2,FALSE)</f>
        <v>#REF!</v>
      </c>
      <c r="BM7946" s="177" t="s">
        <v>2284</v>
      </c>
      <c r="BN7946" s="177" t="s">
        <v>926</v>
      </c>
      <c r="BO7946" s="177" t="s">
        <v>13179</v>
      </c>
      <c r="BU7946" s="177" t="s">
        <v>2284</v>
      </c>
      <c r="BV7946" s="177" t="s">
        <v>926</v>
      </c>
      <c r="BW7946" s="177" t="s">
        <v>13179</v>
      </c>
    </row>
    <row r="7947" spans="51:75" x14ac:dyDescent="0.3">
      <c r="AY7947" s="226" t="e">
        <f>VLOOKUP(C7947,#REF!, 2,FALSE)</f>
        <v>#REF!</v>
      </c>
      <c r="BM7947" s="177" t="s">
        <v>13180</v>
      </c>
      <c r="BN7947" s="177" t="s">
        <v>3199</v>
      </c>
      <c r="BO7947" s="177" t="s">
        <v>4467</v>
      </c>
      <c r="BU7947" s="177" t="s">
        <v>13180</v>
      </c>
      <c r="BV7947" s="177" t="s">
        <v>3199</v>
      </c>
      <c r="BW7947" s="177" t="s">
        <v>4467</v>
      </c>
    </row>
    <row r="7948" spans="51:75" x14ac:dyDescent="0.3">
      <c r="AY7948" s="226" t="e">
        <f>VLOOKUP(C7948,#REF!, 2,FALSE)</f>
        <v>#REF!</v>
      </c>
      <c r="BM7948" s="177" t="s">
        <v>13181</v>
      </c>
      <c r="BN7948" s="177" t="s">
        <v>1013</v>
      </c>
      <c r="BO7948" s="177" t="s">
        <v>4746</v>
      </c>
      <c r="BU7948" s="177" t="s">
        <v>13181</v>
      </c>
      <c r="BV7948" s="177" t="s">
        <v>1013</v>
      </c>
      <c r="BW7948" s="177" t="s">
        <v>4746</v>
      </c>
    </row>
    <row r="7949" spans="51:75" x14ac:dyDescent="0.3">
      <c r="AY7949" s="226" t="e">
        <f>VLOOKUP(C7949,#REF!, 2,FALSE)</f>
        <v>#REF!</v>
      </c>
      <c r="BM7949" s="177" t="s">
        <v>13182</v>
      </c>
      <c r="BN7949" s="177" t="s">
        <v>3245</v>
      </c>
      <c r="BO7949" s="177" t="s">
        <v>1676</v>
      </c>
      <c r="BU7949" s="177" t="s">
        <v>13182</v>
      </c>
      <c r="BV7949" s="177" t="s">
        <v>3245</v>
      </c>
      <c r="BW7949" s="177" t="s">
        <v>1676</v>
      </c>
    </row>
    <row r="7950" spans="51:75" x14ac:dyDescent="0.3">
      <c r="AY7950" s="226" t="e">
        <f>VLOOKUP(C7950,#REF!, 2,FALSE)</f>
        <v>#REF!</v>
      </c>
      <c r="BM7950" s="177" t="s">
        <v>13183</v>
      </c>
      <c r="BN7950" s="177" t="s">
        <v>3199</v>
      </c>
      <c r="BO7950" s="177" t="s">
        <v>13184</v>
      </c>
      <c r="BU7950" s="177" t="s">
        <v>13183</v>
      </c>
      <c r="BV7950" s="177" t="s">
        <v>3199</v>
      </c>
      <c r="BW7950" s="177" t="s">
        <v>13184</v>
      </c>
    </row>
    <row r="7951" spans="51:75" x14ac:dyDescent="0.3">
      <c r="AY7951" s="226" t="e">
        <f>VLOOKUP(C7951,#REF!, 2,FALSE)</f>
        <v>#REF!</v>
      </c>
      <c r="BM7951" s="177" t="s">
        <v>13185</v>
      </c>
      <c r="BN7951" s="177" t="s">
        <v>3199</v>
      </c>
      <c r="BO7951" s="177" t="s">
        <v>7592</v>
      </c>
      <c r="BU7951" s="177" t="s">
        <v>13185</v>
      </c>
      <c r="BV7951" s="177" t="s">
        <v>3199</v>
      </c>
      <c r="BW7951" s="177" t="s">
        <v>7592</v>
      </c>
    </row>
    <row r="7952" spans="51:75" x14ac:dyDescent="0.3">
      <c r="AY7952" s="226" t="e">
        <f>VLOOKUP(C7952,#REF!, 2,FALSE)</f>
        <v>#REF!</v>
      </c>
      <c r="BM7952" s="177" t="s">
        <v>13186</v>
      </c>
      <c r="BN7952" s="177" t="s">
        <v>1342</v>
      </c>
      <c r="BO7952" s="177" t="s">
        <v>2070</v>
      </c>
      <c r="BU7952" s="177" t="s">
        <v>13186</v>
      </c>
      <c r="BV7952" s="177" t="s">
        <v>1342</v>
      </c>
      <c r="BW7952" s="177" t="s">
        <v>2070</v>
      </c>
    </row>
    <row r="7953" spans="51:75" x14ac:dyDescent="0.3">
      <c r="AY7953" s="226" t="e">
        <f>VLOOKUP(C7953,#REF!, 2,FALSE)</f>
        <v>#REF!</v>
      </c>
      <c r="BM7953" s="177" t="s">
        <v>13187</v>
      </c>
      <c r="BN7953" s="177" t="s">
        <v>787</v>
      </c>
      <c r="BO7953" s="177" t="s">
        <v>11353</v>
      </c>
      <c r="BU7953" s="177" t="s">
        <v>13187</v>
      </c>
      <c r="BV7953" s="177" t="s">
        <v>787</v>
      </c>
      <c r="BW7953" s="177" t="s">
        <v>11353</v>
      </c>
    </row>
    <row r="7954" spans="51:75" x14ac:dyDescent="0.3">
      <c r="AY7954" s="226" t="e">
        <f>VLOOKUP(C7954,#REF!, 2,FALSE)</f>
        <v>#REF!</v>
      </c>
      <c r="BM7954" s="177" t="s">
        <v>13188</v>
      </c>
      <c r="BN7954" s="177" t="s">
        <v>3199</v>
      </c>
      <c r="BO7954" s="177" t="s">
        <v>13189</v>
      </c>
      <c r="BU7954" s="177" t="s">
        <v>13188</v>
      </c>
      <c r="BV7954" s="177" t="s">
        <v>3199</v>
      </c>
      <c r="BW7954" s="177" t="s">
        <v>13189</v>
      </c>
    </row>
    <row r="7955" spans="51:75" x14ac:dyDescent="0.3">
      <c r="AY7955" s="226" t="e">
        <f>VLOOKUP(C7955,#REF!, 2,FALSE)</f>
        <v>#REF!</v>
      </c>
      <c r="BM7955" s="177" t="s">
        <v>2285</v>
      </c>
      <c r="BN7955" s="177" t="s">
        <v>3199</v>
      </c>
      <c r="BO7955" s="177" t="s">
        <v>2391</v>
      </c>
      <c r="BU7955" s="177" t="s">
        <v>2285</v>
      </c>
      <c r="BV7955" s="177" t="s">
        <v>3199</v>
      </c>
      <c r="BW7955" s="177" t="s">
        <v>2391</v>
      </c>
    </row>
    <row r="7956" spans="51:75" x14ac:dyDescent="0.3">
      <c r="AY7956" s="226" t="e">
        <f>VLOOKUP(C7956,#REF!, 2,FALSE)</f>
        <v>#REF!</v>
      </c>
      <c r="BM7956" s="177" t="s">
        <v>13190</v>
      </c>
      <c r="BN7956" s="177" t="s">
        <v>841</v>
      </c>
      <c r="BO7956" s="177" t="s">
        <v>9015</v>
      </c>
      <c r="BU7956" s="177" t="s">
        <v>13190</v>
      </c>
      <c r="BV7956" s="177" t="s">
        <v>841</v>
      </c>
      <c r="BW7956" s="177" t="s">
        <v>9015</v>
      </c>
    </row>
    <row r="7957" spans="51:75" x14ac:dyDescent="0.3">
      <c r="AY7957" s="226" t="e">
        <f>VLOOKUP(C7957,#REF!, 2,FALSE)</f>
        <v>#REF!</v>
      </c>
      <c r="BM7957" s="177" t="s">
        <v>13191</v>
      </c>
      <c r="BN7957" s="177" t="s">
        <v>16979</v>
      </c>
      <c r="BO7957" s="177" t="s">
        <v>1064</v>
      </c>
      <c r="BU7957" s="177" t="s">
        <v>13191</v>
      </c>
      <c r="BV7957" s="177" t="s">
        <v>16979</v>
      </c>
      <c r="BW7957" s="177" t="s">
        <v>1064</v>
      </c>
    </row>
    <row r="7958" spans="51:75" x14ac:dyDescent="0.3">
      <c r="AY7958" s="226" t="e">
        <f>VLOOKUP(C7958,#REF!, 2,FALSE)</f>
        <v>#REF!</v>
      </c>
      <c r="BM7958" s="177" t="s">
        <v>13192</v>
      </c>
      <c r="BN7958" s="177" t="s">
        <v>16979</v>
      </c>
      <c r="BO7958" s="177" t="s">
        <v>10919</v>
      </c>
      <c r="BU7958" s="177" t="s">
        <v>13192</v>
      </c>
      <c r="BV7958" s="177" t="s">
        <v>16979</v>
      </c>
      <c r="BW7958" s="177" t="s">
        <v>10919</v>
      </c>
    </row>
    <row r="7959" spans="51:75" x14ac:dyDescent="0.3">
      <c r="AY7959" s="226" t="e">
        <f>VLOOKUP(C7959,#REF!, 2,FALSE)</f>
        <v>#REF!</v>
      </c>
      <c r="BM7959" s="177" t="s">
        <v>2286</v>
      </c>
      <c r="BN7959" s="177" t="s">
        <v>16979</v>
      </c>
      <c r="BO7959" s="177" t="s">
        <v>2792</v>
      </c>
      <c r="BU7959" s="177" t="s">
        <v>2286</v>
      </c>
      <c r="BV7959" s="177" t="s">
        <v>16979</v>
      </c>
      <c r="BW7959" s="177" t="s">
        <v>2792</v>
      </c>
    </row>
    <row r="7960" spans="51:75" x14ac:dyDescent="0.3">
      <c r="AY7960" s="226" t="e">
        <f>VLOOKUP(C7960,#REF!, 2,FALSE)</f>
        <v>#REF!</v>
      </c>
      <c r="BM7960" s="177" t="s">
        <v>13193</v>
      </c>
      <c r="BN7960" s="177" t="s">
        <v>1342</v>
      </c>
      <c r="BO7960" s="177" t="s">
        <v>10015</v>
      </c>
      <c r="BU7960" s="177" t="s">
        <v>13193</v>
      </c>
      <c r="BV7960" s="177" t="s">
        <v>1342</v>
      </c>
      <c r="BW7960" s="177" t="s">
        <v>10015</v>
      </c>
    </row>
    <row r="7961" spans="51:75" x14ac:dyDescent="0.3">
      <c r="AY7961" s="226" t="e">
        <f>VLOOKUP(C7961,#REF!, 2,FALSE)</f>
        <v>#REF!</v>
      </c>
      <c r="BM7961" s="177" t="s">
        <v>2287</v>
      </c>
      <c r="BN7961" s="177" t="s">
        <v>923</v>
      </c>
      <c r="BO7961" s="177" t="s">
        <v>13194</v>
      </c>
      <c r="BU7961" s="177" t="s">
        <v>2287</v>
      </c>
      <c r="BV7961" s="177" t="s">
        <v>923</v>
      </c>
      <c r="BW7961" s="177" t="s">
        <v>13194</v>
      </c>
    </row>
    <row r="7962" spans="51:75" x14ac:dyDescent="0.3">
      <c r="AY7962" s="226" t="e">
        <f>VLOOKUP(C7962,#REF!, 2,FALSE)</f>
        <v>#REF!</v>
      </c>
      <c r="BM7962" s="177" t="s">
        <v>2288</v>
      </c>
      <c r="BN7962" s="177" t="s">
        <v>926</v>
      </c>
      <c r="BO7962" s="177" t="s">
        <v>2983</v>
      </c>
      <c r="BU7962" s="177" t="s">
        <v>2288</v>
      </c>
      <c r="BV7962" s="177" t="s">
        <v>926</v>
      </c>
      <c r="BW7962" s="177" t="s">
        <v>2983</v>
      </c>
    </row>
    <row r="7963" spans="51:75" x14ac:dyDescent="0.3">
      <c r="AY7963" s="226" t="e">
        <f>VLOOKUP(C7963,#REF!, 2,FALSE)</f>
        <v>#REF!</v>
      </c>
      <c r="BM7963" s="177" t="s">
        <v>2289</v>
      </c>
      <c r="BN7963" s="177" t="s">
        <v>926</v>
      </c>
      <c r="BO7963" s="177" t="s">
        <v>2983</v>
      </c>
      <c r="BU7963" s="177" t="s">
        <v>2289</v>
      </c>
      <c r="BV7963" s="177" t="s">
        <v>926</v>
      </c>
      <c r="BW7963" s="177" t="s">
        <v>2983</v>
      </c>
    </row>
    <row r="7964" spans="51:75" x14ac:dyDescent="0.3">
      <c r="AY7964" s="226" t="e">
        <f>VLOOKUP(C7964,#REF!, 2,FALSE)</f>
        <v>#REF!</v>
      </c>
      <c r="BM7964" s="177" t="s">
        <v>13196</v>
      </c>
      <c r="BN7964" s="177" t="s">
        <v>619</v>
      </c>
      <c r="BO7964" s="177" t="s">
        <v>2983</v>
      </c>
      <c r="BU7964" s="177" t="s">
        <v>13196</v>
      </c>
      <c r="BV7964" s="177" t="s">
        <v>619</v>
      </c>
      <c r="BW7964" s="177" t="s">
        <v>2983</v>
      </c>
    </row>
    <row r="7965" spans="51:75" x14ac:dyDescent="0.3">
      <c r="AY7965" s="226" t="e">
        <f>VLOOKUP(C7965,#REF!, 2,FALSE)</f>
        <v>#REF!</v>
      </c>
      <c r="BM7965" s="177" t="s">
        <v>13197</v>
      </c>
      <c r="BN7965" s="177" t="s">
        <v>3199</v>
      </c>
      <c r="BO7965" s="177" t="s">
        <v>8856</v>
      </c>
      <c r="BU7965" s="177" t="s">
        <v>13197</v>
      </c>
      <c r="BV7965" s="177" t="s">
        <v>3199</v>
      </c>
      <c r="BW7965" s="177" t="s">
        <v>8856</v>
      </c>
    </row>
    <row r="7966" spans="51:75" x14ac:dyDescent="0.3">
      <c r="AY7966" s="226" t="e">
        <f>VLOOKUP(C7966,#REF!, 2,FALSE)</f>
        <v>#REF!</v>
      </c>
      <c r="BM7966" s="177" t="s">
        <v>13198</v>
      </c>
      <c r="BN7966" s="177" t="s">
        <v>619</v>
      </c>
      <c r="BO7966" s="177" t="s">
        <v>2983</v>
      </c>
      <c r="BU7966" s="177" t="s">
        <v>13198</v>
      </c>
      <c r="BV7966" s="177" t="s">
        <v>619</v>
      </c>
      <c r="BW7966" s="177" t="s">
        <v>2983</v>
      </c>
    </row>
    <row r="7967" spans="51:75" x14ac:dyDescent="0.3">
      <c r="AY7967" s="226" t="e">
        <f>VLOOKUP(C7967,#REF!, 2,FALSE)</f>
        <v>#REF!</v>
      </c>
      <c r="BM7967" s="177" t="s">
        <v>13199</v>
      </c>
      <c r="BN7967" s="177" t="s">
        <v>2979</v>
      </c>
      <c r="BO7967" s="177" t="s">
        <v>2069</v>
      </c>
      <c r="BU7967" s="177" t="s">
        <v>13199</v>
      </c>
      <c r="BV7967" s="177" t="s">
        <v>2979</v>
      </c>
      <c r="BW7967" s="177" t="s">
        <v>2069</v>
      </c>
    </row>
    <row r="7968" spans="51:75" x14ac:dyDescent="0.3">
      <c r="AY7968" s="226" t="e">
        <f>VLOOKUP(C7968,#REF!, 2,FALSE)</f>
        <v>#REF!</v>
      </c>
      <c r="BM7968" s="177" t="s">
        <v>13200</v>
      </c>
      <c r="BN7968" s="177" t="s">
        <v>16979</v>
      </c>
      <c r="BO7968" s="177" t="s">
        <v>2069</v>
      </c>
      <c r="BU7968" s="177" t="s">
        <v>13200</v>
      </c>
      <c r="BV7968" s="177" t="s">
        <v>16979</v>
      </c>
      <c r="BW7968" s="177" t="s">
        <v>2069</v>
      </c>
    </row>
    <row r="7969" spans="51:75" x14ac:dyDescent="0.3">
      <c r="AY7969" s="226" t="e">
        <f>VLOOKUP(C7969,#REF!, 2,FALSE)</f>
        <v>#REF!</v>
      </c>
      <c r="BM7969" s="177" t="s">
        <v>13201</v>
      </c>
      <c r="BN7969" s="177" t="s">
        <v>2983</v>
      </c>
      <c r="BO7969" s="177" t="s">
        <v>2983</v>
      </c>
      <c r="BU7969" s="177" t="s">
        <v>13201</v>
      </c>
      <c r="BV7969" s="177" t="s">
        <v>2983</v>
      </c>
      <c r="BW7969" s="177" t="s">
        <v>2983</v>
      </c>
    </row>
    <row r="7970" spans="51:75" x14ac:dyDescent="0.3">
      <c r="AY7970" s="226" t="e">
        <f>VLOOKUP(C7970,#REF!, 2,FALSE)</f>
        <v>#REF!</v>
      </c>
      <c r="BM7970" s="177" t="s">
        <v>2290</v>
      </c>
      <c r="BN7970" s="177" t="s">
        <v>16979</v>
      </c>
      <c r="BO7970" s="177" t="s">
        <v>8493</v>
      </c>
      <c r="BU7970" s="177" t="s">
        <v>2290</v>
      </c>
      <c r="BV7970" s="177" t="s">
        <v>16979</v>
      </c>
      <c r="BW7970" s="177" t="s">
        <v>8493</v>
      </c>
    </row>
    <row r="7971" spans="51:75" x14ac:dyDescent="0.3">
      <c r="AY7971" s="226" t="e">
        <f>VLOOKUP(C7971,#REF!, 2,FALSE)</f>
        <v>#REF!</v>
      </c>
      <c r="BM7971" s="177" t="s">
        <v>2291</v>
      </c>
      <c r="BN7971" s="177" t="s">
        <v>3045</v>
      </c>
      <c r="BO7971" s="177" t="s">
        <v>9999</v>
      </c>
      <c r="BU7971" s="177" t="s">
        <v>2291</v>
      </c>
      <c r="BV7971" s="177" t="s">
        <v>3045</v>
      </c>
      <c r="BW7971" s="177" t="s">
        <v>9999</v>
      </c>
    </row>
    <row r="7972" spans="51:75" x14ac:dyDescent="0.3">
      <c r="AY7972" s="226" t="e">
        <f>VLOOKUP(C7972,#REF!, 2,FALSE)</f>
        <v>#REF!</v>
      </c>
      <c r="BM7972" s="177" t="s">
        <v>2292</v>
      </c>
      <c r="BN7972" s="177" t="s">
        <v>2983</v>
      </c>
      <c r="BO7972" s="177" t="s">
        <v>1604</v>
      </c>
      <c r="BU7972" s="177" t="s">
        <v>2292</v>
      </c>
      <c r="BV7972" s="177" t="s">
        <v>2983</v>
      </c>
      <c r="BW7972" s="177" t="s">
        <v>1604</v>
      </c>
    </row>
    <row r="7973" spans="51:75" x14ac:dyDescent="0.3">
      <c r="AY7973" s="226" t="e">
        <f>VLOOKUP(C7973,#REF!, 2,FALSE)</f>
        <v>#REF!</v>
      </c>
      <c r="BM7973" s="177" t="s">
        <v>2293</v>
      </c>
      <c r="BN7973" s="177" t="s">
        <v>616</v>
      </c>
      <c r="BO7973" s="177" t="s">
        <v>2983</v>
      </c>
      <c r="BU7973" s="177" t="s">
        <v>2293</v>
      </c>
      <c r="BV7973" s="177" t="s">
        <v>616</v>
      </c>
      <c r="BW7973" s="177" t="s">
        <v>2983</v>
      </c>
    </row>
    <row r="7974" spans="51:75" x14ac:dyDescent="0.3">
      <c r="AY7974" s="226" t="e">
        <f>VLOOKUP(C7974,#REF!, 2,FALSE)</f>
        <v>#REF!</v>
      </c>
      <c r="BM7974" s="177" t="s">
        <v>2294</v>
      </c>
      <c r="BN7974" s="177" t="s">
        <v>616</v>
      </c>
      <c r="BO7974" s="177" t="s">
        <v>2983</v>
      </c>
      <c r="BU7974" s="177" t="s">
        <v>2294</v>
      </c>
      <c r="BV7974" s="177" t="s">
        <v>616</v>
      </c>
      <c r="BW7974" s="177" t="s">
        <v>2983</v>
      </c>
    </row>
    <row r="7975" spans="51:75" x14ac:dyDescent="0.3">
      <c r="AY7975" s="226" t="e">
        <f>VLOOKUP(C7975,#REF!, 2,FALSE)</f>
        <v>#REF!</v>
      </c>
      <c r="BM7975" s="177" t="s">
        <v>13203</v>
      </c>
      <c r="BN7975" s="177" t="s">
        <v>16979</v>
      </c>
      <c r="BO7975" s="177" t="s">
        <v>13204</v>
      </c>
      <c r="BU7975" s="177" t="s">
        <v>13203</v>
      </c>
      <c r="BV7975" s="177" t="s">
        <v>16979</v>
      </c>
      <c r="BW7975" s="177" t="s">
        <v>13204</v>
      </c>
    </row>
    <row r="7976" spans="51:75" x14ac:dyDescent="0.3">
      <c r="AY7976" s="226" t="e">
        <f>VLOOKUP(C7976,#REF!, 2,FALSE)</f>
        <v>#REF!</v>
      </c>
      <c r="BM7976" s="177" t="s">
        <v>13205</v>
      </c>
      <c r="BN7976" s="177" t="s">
        <v>780</v>
      </c>
      <c r="BO7976" s="177" t="s">
        <v>5274</v>
      </c>
      <c r="BU7976" s="177" t="s">
        <v>13205</v>
      </c>
      <c r="BV7976" s="177" t="s">
        <v>780</v>
      </c>
      <c r="BW7976" s="177" t="s">
        <v>5274</v>
      </c>
    </row>
    <row r="7977" spans="51:75" x14ac:dyDescent="0.3">
      <c r="AY7977" s="226" t="e">
        <f>VLOOKUP(C7977,#REF!, 2,FALSE)</f>
        <v>#REF!</v>
      </c>
      <c r="BM7977" s="177" t="s">
        <v>2304</v>
      </c>
      <c r="BN7977" s="177" t="s">
        <v>2979</v>
      </c>
      <c r="BO7977" s="177" t="s">
        <v>13206</v>
      </c>
      <c r="BU7977" s="177" t="s">
        <v>2304</v>
      </c>
      <c r="BV7977" s="177" t="s">
        <v>2979</v>
      </c>
      <c r="BW7977" s="177" t="s">
        <v>13206</v>
      </c>
    </row>
    <row r="7978" spans="51:75" x14ac:dyDescent="0.3">
      <c r="AY7978" s="226" t="e">
        <f>VLOOKUP(C7978,#REF!, 2,FALSE)</f>
        <v>#REF!</v>
      </c>
      <c r="BM7978" s="177" t="s">
        <v>13207</v>
      </c>
      <c r="BN7978" s="177" t="s">
        <v>1342</v>
      </c>
      <c r="BO7978" s="177" t="s">
        <v>13208</v>
      </c>
      <c r="BU7978" s="177" t="s">
        <v>13207</v>
      </c>
      <c r="BV7978" s="177" t="s">
        <v>1342</v>
      </c>
      <c r="BW7978" s="177" t="s">
        <v>13208</v>
      </c>
    </row>
    <row r="7979" spans="51:75" x14ac:dyDescent="0.3">
      <c r="AY7979" s="226" t="e">
        <f>VLOOKUP(C7979,#REF!, 2,FALSE)</f>
        <v>#REF!</v>
      </c>
      <c r="BM7979" s="177" t="s">
        <v>13209</v>
      </c>
      <c r="BN7979" s="177" t="s">
        <v>3199</v>
      </c>
      <c r="BO7979" s="177" t="s">
        <v>9234</v>
      </c>
      <c r="BU7979" s="177" t="s">
        <v>13209</v>
      </c>
      <c r="BV7979" s="177" t="s">
        <v>3199</v>
      </c>
      <c r="BW7979" s="177" t="s">
        <v>9234</v>
      </c>
    </row>
    <row r="7980" spans="51:75" x14ac:dyDescent="0.3">
      <c r="AY7980" s="226" t="e">
        <f>VLOOKUP(C7980,#REF!, 2,FALSE)</f>
        <v>#REF!</v>
      </c>
      <c r="BM7980" s="177" t="s">
        <v>13210</v>
      </c>
      <c r="BN7980" s="177" t="s">
        <v>3245</v>
      </c>
      <c r="BO7980" s="177" t="s">
        <v>9856</v>
      </c>
      <c r="BU7980" s="177" t="s">
        <v>13210</v>
      </c>
      <c r="BV7980" s="177" t="s">
        <v>3245</v>
      </c>
      <c r="BW7980" s="177" t="s">
        <v>9856</v>
      </c>
    </row>
    <row r="7981" spans="51:75" x14ac:dyDescent="0.3">
      <c r="AY7981" s="226" t="e">
        <f>VLOOKUP(C7981,#REF!, 2,FALSE)</f>
        <v>#REF!</v>
      </c>
      <c r="BM7981" s="177" t="s">
        <v>2305</v>
      </c>
      <c r="BN7981" s="177" t="s">
        <v>16981</v>
      </c>
      <c r="BO7981" s="177" t="s">
        <v>2380</v>
      </c>
      <c r="BU7981" s="177" t="s">
        <v>2305</v>
      </c>
      <c r="BV7981" s="177" t="s">
        <v>16981</v>
      </c>
      <c r="BW7981" s="177" t="s">
        <v>2380</v>
      </c>
    </row>
    <row r="7982" spans="51:75" x14ac:dyDescent="0.3">
      <c r="AY7982" s="226" t="e">
        <f>VLOOKUP(C7982,#REF!, 2,FALSE)</f>
        <v>#REF!</v>
      </c>
      <c r="BM7982" s="177" t="s">
        <v>2306</v>
      </c>
      <c r="BN7982" s="177" t="s">
        <v>2983</v>
      </c>
      <c r="BO7982" s="177" t="s">
        <v>3905</v>
      </c>
      <c r="BU7982" s="177" t="s">
        <v>2306</v>
      </c>
      <c r="BV7982" s="177" t="s">
        <v>2983</v>
      </c>
      <c r="BW7982" s="177" t="s">
        <v>3905</v>
      </c>
    </row>
    <row r="7983" spans="51:75" x14ac:dyDescent="0.3">
      <c r="AY7983" s="226" t="e">
        <f>VLOOKUP(C7983,#REF!, 2,FALSE)</f>
        <v>#REF!</v>
      </c>
      <c r="BM7983" s="177" t="s">
        <v>13211</v>
      </c>
      <c r="BN7983" s="177" t="s">
        <v>2983</v>
      </c>
      <c r="BO7983" s="177" t="s">
        <v>2983</v>
      </c>
      <c r="BU7983" s="177" t="s">
        <v>13211</v>
      </c>
      <c r="BV7983" s="177" t="s">
        <v>2983</v>
      </c>
      <c r="BW7983" s="177" t="s">
        <v>2983</v>
      </c>
    </row>
    <row r="7984" spans="51:75" x14ac:dyDescent="0.3">
      <c r="AY7984" s="226" t="e">
        <f>VLOOKUP(C7984,#REF!, 2,FALSE)</f>
        <v>#REF!</v>
      </c>
      <c r="BM7984" s="177" t="s">
        <v>13212</v>
      </c>
      <c r="BN7984" s="177" t="s">
        <v>2983</v>
      </c>
      <c r="BO7984" s="177" t="s">
        <v>2983</v>
      </c>
      <c r="BU7984" s="177" t="s">
        <v>13212</v>
      </c>
      <c r="BV7984" s="177" t="s">
        <v>2983</v>
      </c>
      <c r="BW7984" s="177" t="s">
        <v>2983</v>
      </c>
    </row>
    <row r="7985" spans="51:75" x14ac:dyDescent="0.3">
      <c r="AY7985" s="226" t="e">
        <f>VLOOKUP(C7985,#REF!, 2,FALSE)</f>
        <v>#REF!</v>
      </c>
      <c r="BM7985" s="177" t="s">
        <v>13213</v>
      </c>
      <c r="BN7985" s="177" t="s">
        <v>2983</v>
      </c>
      <c r="BO7985" s="177" t="s">
        <v>2983</v>
      </c>
      <c r="BU7985" s="177" t="s">
        <v>13213</v>
      </c>
      <c r="BV7985" s="177" t="s">
        <v>2983</v>
      </c>
      <c r="BW7985" s="177" t="s">
        <v>2983</v>
      </c>
    </row>
    <row r="7986" spans="51:75" x14ac:dyDescent="0.3">
      <c r="AY7986" s="226" t="e">
        <f>VLOOKUP(C7986,#REF!, 2,FALSE)</f>
        <v>#REF!</v>
      </c>
      <c r="BM7986" s="177" t="s">
        <v>13214</v>
      </c>
      <c r="BN7986" s="177" t="s">
        <v>3045</v>
      </c>
      <c r="BO7986" s="177" t="s">
        <v>1047</v>
      </c>
      <c r="BU7986" s="177" t="s">
        <v>13214</v>
      </c>
      <c r="BV7986" s="177" t="s">
        <v>3045</v>
      </c>
      <c r="BW7986" s="177" t="s">
        <v>1047</v>
      </c>
    </row>
    <row r="7987" spans="51:75" x14ac:dyDescent="0.3">
      <c r="AY7987" s="226" t="e">
        <f>VLOOKUP(C7987,#REF!, 2,FALSE)</f>
        <v>#REF!</v>
      </c>
      <c r="BM7987" s="177" t="s">
        <v>13215</v>
      </c>
      <c r="BN7987" s="177" t="s">
        <v>775</v>
      </c>
      <c r="BO7987" s="177" t="s">
        <v>11817</v>
      </c>
      <c r="BU7987" s="177" t="s">
        <v>13215</v>
      </c>
      <c r="BV7987" s="177" t="s">
        <v>775</v>
      </c>
      <c r="BW7987" s="177" t="s">
        <v>11817</v>
      </c>
    </row>
    <row r="7988" spans="51:75" x14ac:dyDescent="0.3">
      <c r="AY7988" s="226" t="e">
        <f>VLOOKUP(C7988,#REF!, 2,FALSE)</f>
        <v>#REF!</v>
      </c>
      <c r="BM7988" s="177" t="s">
        <v>13216</v>
      </c>
      <c r="BN7988" s="177" t="s">
        <v>2979</v>
      </c>
      <c r="BO7988" s="177" t="s">
        <v>9279</v>
      </c>
      <c r="BU7988" s="177" t="s">
        <v>13216</v>
      </c>
      <c r="BV7988" s="177" t="s">
        <v>2979</v>
      </c>
      <c r="BW7988" s="177" t="s">
        <v>9279</v>
      </c>
    </row>
    <row r="7989" spans="51:75" x14ac:dyDescent="0.3">
      <c r="AY7989" s="226" t="e">
        <f>VLOOKUP(C7989,#REF!, 2,FALSE)</f>
        <v>#REF!</v>
      </c>
      <c r="BM7989" s="177" t="s">
        <v>13217</v>
      </c>
      <c r="BN7989" s="177" t="s">
        <v>2979</v>
      </c>
      <c r="BO7989" s="177" t="s">
        <v>2691</v>
      </c>
      <c r="BU7989" s="177" t="s">
        <v>13217</v>
      </c>
      <c r="BV7989" s="177" t="s">
        <v>2979</v>
      </c>
      <c r="BW7989" s="177" t="s">
        <v>2691</v>
      </c>
    </row>
    <row r="7990" spans="51:75" x14ac:dyDescent="0.3">
      <c r="AY7990" s="226" t="e">
        <f>VLOOKUP(C7990,#REF!, 2,FALSE)</f>
        <v>#REF!</v>
      </c>
      <c r="BM7990" s="177" t="s">
        <v>13218</v>
      </c>
      <c r="BN7990" s="177" t="s">
        <v>787</v>
      </c>
      <c r="BO7990" s="177" t="s">
        <v>2983</v>
      </c>
      <c r="BU7990" s="177" t="s">
        <v>13218</v>
      </c>
      <c r="BV7990" s="177" t="s">
        <v>787</v>
      </c>
      <c r="BW7990" s="177" t="s">
        <v>2983</v>
      </c>
    </row>
    <row r="7991" spans="51:75" x14ac:dyDescent="0.3">
      <c r="AY7991" s="226" t="e">
        <f>VLOOKUP(C7991,#REF!, 2,FALSE)</f>
        <v>#REF!</v>
      </c>
      <c r="BM7991" s="177" t="s">
        <v>2307</v>
      </c>
      <c r="BN7991" s="177" t="s">
        <v>3199</v>
      </c>
      <c r="BO7991" s="177" t="s">
        <v>1908</v>
      </c>
      <c r="BU7991" s="177" t="s">
        <v>2307</v>
      </c>
      <c r="BV7991" s="177" t="s">
        <v>3199</v>
      </c>
      <c r="BW7991" s="177" t="s">
        <v>1908</v>
      </c>
    </row>
    <row r="7992" spans="51:75" x14ac:dyDescent="0.3">
      <c r="AY7992" s="226" t="e">
        <f>VLOOKUP(C7992,#REF!, 2,FALSE)</f>
        <v>#REF!</v>
      </c>
      <c r="BM7992" s="177" t="s">
        <v>13219</v>
      </c>
      <c r="BN7992" s="177" t="s">
        <v>703</v>
      </c>
      <c r="BO7992" s="177" t="s">
        <v>13220</v>
      </c>
      <c r="BU7992" s="177" t="s">
        <v>13219</v>
      </c>
      <c r="BV7992" s="177" t="s">
        <v>703</v>
      </c>
      <c r="BW7992" s="177" t="s">
        <v>13220</v>
      </c>
    </row>
    <row r="7993" spans="51:75" x14ac:dyDescent="0.3">
      <c r="AY7993" s="226" t="e">
        <f>VLOOKUP(C7993,#REF!, 2,FALSE)</f>
        <v>#REF!</v>
      </c>
      <c r="BM7993" s="177" t="s">
        <v>2308</v>
      </c>
      <c r="BN7993" s="177" t="s">
        <v>2979</v>
      </c>
      <c r="BO7993" s="177" t="s">
        <v>3104</v>
      </c>
      <c r="BU7993" s="177" t="s">
        <v>2308</v>
      </c>
      <c r="BV7993" s="177" t="s">
        <v>2979</v>
      </c>
      <c r="BW7993" s="177" t="s">
        <v>3104</v>
      </c>
    </row>
    <row r="7994" spans="51:75" x14ac:dyDescent="0.3">
      <c r="AY7994" s="226" t="e">
        <f>VLOOKUP(C7994,#REF!, 2,FALSE)</f>
        <v>#REF!</v>
      </c>
      <c r="BM7994" s="177" t="s">
        <v>375</v>
      </c>
      <c r="BN7994" s="177" t="s">
        <v>3199</v>
      </c>
      <c r="BO7994" s="177" t="s">
        <v>13221</v>
      </c>
      <c r="BU7994" s="177" t="s">
        <v>375</v>
      </c>
      <c r="BV7994" s="177" t="s">
        <v>3199</v>
      </c>
      <c r="BW7994" s="177" t="s">
        <v>13221</v>
      </c>
    </row>
    <row r="7995" spans="51:75" x14ac:dyDescent="0.3">
      <c r="AY7995" s="226" t="e">
        <f>VLOOKUP(C7995,#REF!, 2,FALSE)</f>
        <v>#REF!</v>
      </c>
      <c r="BM7995" s="177" t="s">
        <v>13223</v>
      </c>
      <c r="BN7995" s="177" t="s">
        <v>2979</v>
      </c>
      <c r="BO7995" s="177" t="s">
        <v>5157</v>
      </c>
      <c r="BU7995" s="177" t="s">
        <v>13223</v>
      </c>
      <c r="BV7995" s="177" t="s">
        <v>2979</v>
      </c>
      <c r="BW7995" s="177" t="s">
        <v>5157</v>
      </c>
    </row>
    <row r="7996" spans="51:75" x14ac:dyDescent="0.3">
      <c r="AY7996" s="226" t="e">
        <f>VLOOKUP(C7996,#REF!, 2,FALSE)</f>
        <v>#REF!</v>
      </c>
      <c r="BM7996" s="177" t="s">
        <v>2313</v>
      </c>
      <c r="BN7996" s="177" t="s">
        <v>1342</v>
      </c>
      <c r="BO7996" s="177" t="s">
        <v>2099</v>
      </c>
      <c r="BU7996" s="177" t="s">
        <v>2313</v>
      </c>
      <c r="BV7996" s="177" t="s">
        <v>1342</v>
      </c>
      <c r="BW7996" s="177" t="s">
        <v>2099</v>
      </c>
    </row>
    <row r="7997" spans="51:75" x14ac:dyDescent="0.3">
      <c r="AY7997" s="226" t="e">
        <f>VLOOKUP(C7997,#REF!, 2,FALSE)</f>
        <v>#REF!</v>
      </c>
      <c r="BM7997" s="177" t="s">
        <v>13224</v>
      </c>
      <c r="BN7997" s="177" t="s">
        <v>1342</v>
      </c>
      <c r="BO7997" s="177" t="s">
        <v>2099</v>
      </c>
      <c r="BU7997" s="177" t="s">
        <v>13224</v>
      </c>
      <c r="BV7997" s="177" t="s">
        <v>1342</v>
      </c>
      <c r="BW7997" s="177" t="s">
        <v>2099</v>
      </c>
    </row>
    <row r="7998" spans="51:75" x14ac:dyDescent="0.3">
      <c r="AY7998" s="226" t="e">
        <f>VLOOKUP(C7998,#REF!, 2,FALSE)</f>
        <v>#REF!</v>
      </c>
      <c r="BM7998" s="177" t="s">
        <v>13225</v>
      </c>
      <c r="BN7998" s="177" t="s">
        <v>3199</v>
      </c>
      <c r="BO7998" s="177" t="s">
        <v>10895</v>
      </c>
      <c r="BU7998" s="177" t="s">
        <v>13225</v>
      </c>
      <c r="BV7998" s="177" t="s">
        <v>3199</v>
      </c>
      <c r="BW7998" s="177" t="s">
        <v>10895</v>
      </c>
    </row>
    <row r="7999" spans="51:75" x14ac:dyDescent="0.3">
      <c r="AY7999" s="226" t="e">
        <f>VLOOKUP(C7999,#REF!, 2,FALSE)</f>
        <v>#REF!</v>
      </c>
      <c r="BM7999" s="177" t="s">
        <v>13226</v>
      </c>
      <c r="BN7999" s="177" t="s">
        <v>3245</v>
      </c>
      <c r="BO7999" s="177" t="s">
        <v>10961</v>
      </c>
      <c r="BU7999" s="177" t="s">
        <v>13226</v>
      </c>
      <c r="BV7999" s="177" t="s">
        <v>3245</v>
      </c>
      <c r="BW7999" s="177" t="s">
        <v>10961</v>
      </c>
    </row>
    <row r="8000" spans="51:75" x14ac:dyDescent="0.3">
      <c r="AY8000" s="226" t="e">
        <f>VLOOKUP(C8000,#REF!, 2,FALSE)</f>
        <v>#REF!</v>
      </c>
      <c r="BM8000" s="177" t="s">
        <v>371</v>
      </c>
      <c r="BN8000" s="177" t="s">
        <v>1139</v>
      </c>
      <c r="BO8000" s="177" t="s">
        <v>13227</v>
      </c>
      <c r="BU8000" s="177" t="s">
        <v>371</v>
      </c>
      <c r="BV8000" s="177" t="s">
        <v>1139</v>
      </c>
      <c r="BW8000" s="177" t="s">
        <v>13227</v>
      </c>
    </row>
    <row r="8001" spans="51:75" x14ac:dyDescent="0.3">
      <c r="AY8001" s="226" t="e">
        <f>VLOOKUP(C8001,#REF!, 2,FALSE)</f>
        <v>#REF!</v>
      </c>
      <c r="BM8001" s="177" t="s">
        <v>13228</v>
      </c>
      <c r="BN8001" s="177" t="s">
        <v>2979</v>
      </c>
      <c r="BO8001" s="177" t="s">
        <v>13227</v>
      </c>
      <c r="BU8001" s="177" t="s">
        <v>13228</v>
      </c>
      <c r="BV8001" s="177" t="s">
        <v>2979</v>
      </c>
      <c r="BW8001" s="177" t="s">
        <v>13227</v>
      </c>
    </row>
    <row r="8002" spans="51:75" x14ac:dyDescent="0.3">
      <c r="AY8002" s="226" t="e">
        <f>VLOOKUP(C8002,#REF!, 2,FALSE)</f>
        <v>#REF!</v>
      </c>
      <c r="BM8002" s="177" t="s">
        <v>13229</v>
      </c>
      <c r="BN8002" s="177" t="s">
        <v>3045</v>
      </c>
      <c r="BO8002" s="177" t="s">
        <v>13230</v>
      </c>
      <c r="BU8002" s="177" t="s">
        <v>13229</v>
      </c>
      <c r="BV8002" s="177" t="s">
        <v>3045</v>
      </c>
      <c r="BW8002" s="177" t="s">
        <v>13230</v>
      </c>
    </row>
    <row r="8003" spans="51:75" x14ac:dyDescent="0.3">
      <c r="AY8003" s="226" t="e">
        <f>VLOOKUP(C8003,#REF!, 2,FALSE)</f>
        <v>#REF!</v>
      </c>
      <c r="BM8003" s="177" t="s">
        <v>13231</v>
      </c>
      <c r="BN8003" s="177" t="s">
        <v>1342</v>
      </c>
      <c r="BO8003" s="177" t="s">
        <v>3786</v>
      </c>
      <c r="BU8003" s="177" t="s">
        <v>13231</v>
      </c>
      <c r="BV8003" s="177" t="s">
        <v>1342</v>
      </c>
      <c r="BW8003" s="177" t="s">
        <v>3786</v>
      </c>
    </row>
    <row r="8004" spans="51:75" x14ac:dyDescent="0.3">
      <c r="AY8004" s="226" t="e">
        <f>VLOOKUP(C8004,#REF!, 2,FALSE)</f>
        <v>#REF!</v>
      </c>
      <c r="BM8004" s="177" t="s">
        <v>13232</v>
      </c>
      <c r="BN8004" s="177" t="s">
        <v>2983</v>
      </c>
      <c r="BO8004" s="177" t="s">
        <v>2983</v>
      </c>
      <c r="BU8004" s="177" t="s">
        <v>13232</v>
      </c>
      <c r="BV8004" s="177" t="s">
        <v>2983</v>
      </c>
      <c r="BW8004" s="177" t="s">
        <v>2983</v>
      </c>
    </row>
    <row r="8005" spans="51:75" x14ac:dyDescent="0.3">
      <c r="AY8005" s="226" t="e">
        <f>VLOOKUP(C8005,#REF!, 2,FALSE)</f>
        <v>#REF!</v>
      </c>
      <c r="BM8005" s="177" t="s">
        <v>13233</v>
      </c>
      <c r="BN8005" s="177" t="s">
        <v>3199</v>
      </c>
      <c r="BO8005" s="177" t="s">
        <v>1604</v>
      </c>
      <c r="BU8005" s="177" t="s">
        <v>13233</v>
      </c>
      <c r="BV8005" s="177" t="s">
        <v>3199</v>
      </c>
      <c r="BW8005" s="177" t="s">
        <v>1604</v>
      </c>
    </row>
    <row r="8006" spans="51:75" x14ac:dyDescent="0.3">
      <c r="AY8006" s="226" t="e">
        <f>VLOOKUP(C8006,#REF!, 2,FALSE)</f>
        <v>#REF!</v>
      </c>
      <c r="BM8006" s="177" t="s">
        <v>2314</v>
      </c>
      <c r="BN8006" s="177" t="s">
        <v>3199</v>
      </c>
      <c r="BO8006" s="177" t="s">
        <v>1604</v>
      </c>
      <c r="BU8006" s="177" t="s">
        <v>2314</v>
      </c>
      <c r="BV8006" s="177" t="s">
        <v>3199</v>
      </c>
      <c r="BW8006" s="177" t="s">
        <v>1604</v>
      </c>
    </row>
    <row r="8007" spans="51:75" x14ac:dyDescent="0.3">
      <c r="AY8007" s="226" t="e">
        <f>VLOOKUP(C8007,#REF!, 2,FALSE)</f>
        <v>#REF!</v>
      </c>
      <c r="BM8007" s="177" t="s">
        <v>2315</v>
      </c>
      <c r="BN8007" s="177" t="s">
        <v>3199</v>
      </c>
      <c r="BO8007" s="177" t="s">
        <v>10895</v>
      </c>
      <c r="BU8007" s="177" t="s">
        <v>2315</v>
      </c>
      <c r="BV8007" s="177" t="s">
        <v>3199</v>
      </c>
      <c r="BW8007" s="177" t="s">
        <v>10895</v>
      </c>
    </row>
    <row r="8008" spans="51:75" x14ac:dyDescent="0.3">
      <c r="AY8008" s="226" t="e">
        <f>VLOOKUP(C8008,#REF!, 2,FALSE)</f>
        <v>#REF!</v>
      </c>
      <c r="BM8008" s="177" t="s">
        <v>13234</v>
      </c>
      <c r="BN8008" s="177" t="s">
        <v>778</v>
      </c>
      <c r="BO8008" s="177" t="s">
        <v>5614</v>
      </c>
      <c r="BU8008" s="177" t="s">
        <v>13234</v>
      </c>
      <c r="BV8008" s="177" t="s">
        <v>778</v>
      </c>
      <c r="BW8008" s="177" t="s">
        <v>5614</v>
      </c>
    </row>
    <row r="8009" spans="51:75" x14ac:dyDescent="0.3">
      <c r="AY8009" s="226" t="e">
        <f>VLOOKUP(C8009,#REF!, 2,FALSE)</f>
        <v>#REF!</v>
      </c>
      <c r="BM8009" s="177" t="s">
        <v>13235</v>
      </c>
      <c r="BN8009" s="177" t="s">
        <v>3045</v>
      </c>
      <c r="BO8009" s="177" t="s">
        <v>7143</v>
      </c>
      <c r="BU8009" s="177" t="s">
        <v>13235</v>
      </c>
      <c r="BV8009" s="177" t="s">
        <v>3045</v>
      </c>
      <c r="BW8009" s="177" t="s">
        <v>7143</v>
      </c>
    </row>
    <row r="8010" spans="51:75" x14ac:dyDescent="0.3">
      <c r="AY8010" s="226" t="e">
        <f>VLOOKUP(C8010,#REF!, 2,FALSE)</f>
        <v>#REF!</v>
      </c>
      <c r="BM8010" s="177" t="s">
        <v>2316</v>
      </c>
      <c r="BN8010" s="177" t="s">
        <v>3199</v>
      </c>
      <c r="BO8010" s="177" t="s">
        <v>1730</v>
      </c>
      <c r="BU8010" s="177" t="s">
        <v>2316</v>
      </c>
      <c r="BV8010" s="177" t="s">
        <v>3199</v>
      </c>
      <c r="BW8010" s="177" t="s">
        <v>1730</v>
      </c>
    </row>
    <row r="8011" spans="51:75" x14ac:dyDescent="0.3">
      <c r="AY8011" s="226" t="e">
        <f>VLOOKUP(C8011,#REF!, 2,FALSE)</f>
        <v>#REF!</v>
      </c>
      <c r="BM8011" s="177" t="s">
        <v>13236</v>
      </c>
      <c r="BN8011" s="177" t="s">
        <v>16979</v>
      </c>
      <c r="BO8011" s="177" t="s">
        <v>9472</v>
      </c>
      <c r="BU8011" s="177" t="s">
        <v>13236</v>
      </c>
      <c r="BV8011" s="177" t="s">
        <v>16979</v>
      </c>
      <c r="BW8011" s="177" t="s">
        <v>9472</v>
      </c>
    </row>
    <row r="8012" spans="51:75" x14ac:dyDescent="0.3">
      <c r="AY8012" s="226" t="e">
        <f>VLOOKUP(C8012,#REF!, 2,FALSE)</f>
        <v>#REF!</v>
      </c>
      <c r="BM8012" s="177" t="s">
        <v>13237</v>
      </c>
      <c r="BN8012" s="177" t="s">
        <v>3199</v>
      </c>
      <c r="BO8012" s="177" t="s">
        <v>8727</v>
      </c>
      <c r="BU8012" s="177" t="s">
        <v>13237</v>
      </c>
      <c r="BV8012" s="177" t="s">
        <v>3199</v>
      </c>
      <c r="BW8012" s="177" t="s">
        <v>8727</v>
      </c>
    </row>
    <row r="8013" spans="51:75" x14ac:dyDescent="0.3">
      <c r="AY8013" s="226" t="e">
        <f>VLOOKUP(C8013,#REF!, 2,FALSE)</f>
        <v>#REF!</v>
      </c>
      <c r="BM8013" s="177" t="s">
        <v>13238</v>
      </c>
      <c r="BN8013" s="177" t="s">
        <v>16979</v>
      </c>
      <c r="BO8013" s="177" t="s">
        <v>2424</v>
      </c>
      <c r="BU8013" s="177" t="s">
        <v>13238</v>
      </c>
      <c r="BV8013" s="177" t="s">
        <v>16979</v>
      </c>
      <c r="BW8013" s="177" t="s">
        <v>2424</v>
      </c>
    </row>
    <row r="8014" spans="51:75" x14ac:dyDescent="0.3">
      <c r="AY8014" s="226" t="e">
        <f>VLOOKUP(C8014,#REF!, 2,FALSE)</f>
        <v>#REF!</v>
      </c>
      <c r="BM8014" s="177" t="s">
        <v>13239</v>
      </c>
      <c r="BN8014" s="177" t="s">
        <v>1342</v>
      </c>
      <c r="BO8014" s="177" t="s">
        <v>4991</v>
      </c>
      <c r="BU8014" s="177" t="s">
        <v>13239</v>
      </c>
      <c r="BV8014" s="177" t="s">
        <v>1342</v>
      </c>
      <c r="BW8014" s="177" t="s">
        <v>4991</v>
      </c>
    </row>
    <row r="8015" spans="51:75" x14ac:dyDescent="0.3">
      <c r="AY8015" s="226" t="e">
        <f>VLOOKUP(C8015,#REF!, 2,FALSE)</f>
        <v>#REF!</v>
      </c>
      <c r="BM8015" s="177" t="s">
        <v>13241</v>
      </c>
      <c r="BN8015" s="177" t="s">
        <v>3199</v>
      </c>
      <c r="BO8015" s="177" t="s">
        <v>8810</v>
      </c>
      <c r="BU8015" s="177" t="s">
        <v>13241</v>
      </c>
      <c r="BV8015" s="177" t="s">
        <v>3199</v>
      </c>
      <c r="BW8015" s="177" t="s">
        <v>8810</v>
      </c>
    </row>
    <row r="8016" spans="51:75" x14ac:dyDescent="0.3">
      <c r="AY8016" s="226" t="e">
        <f>VLOOKUP(C8016,#REF!, 2,FALSE)</f>
        <v>#REF!</v>
      </c>
      <c r="BM8016" s="177" t="s">
        <v>13242</v>
      </c>
      <c r="BN8016" s="177" t="s">
        <v>2979</v>
      </c>
      <c r="BO8016" s="177" t="s">
        <v>8810</v>
      </c>
      <c r="BU8016" s="177" t="s">
        <v>13242</v>
      </c>
      <c r="BV8016" s="177" t="s">
        <v>2979</v>
      </c>
      <c r="BW8016" s="177" t="s">
        <v>8810</v>
      </c>
    </row>
    <row r="8017" spans="51:75" x14ac:dyDescent="0.3">
      <c r="AY8017" s="226" t="e">
        <f>VLOOKUP(C8017,#REF!, 2,FALSE)</f>
        <v>#REF!</v>
      </c>
      <c r="BM8017" s="177" t="s">
        <v>13243</v>
      </c>
      <c r="BN8017" s="177" t="s">
        <v>2979</v>
      </c>
      <c r="BO8017" s="177" t="s">
        <v>4071</v>
      </c>
      <c r="BU8017" s="177" t="s">
        <v>13243</v>
      </c>
      <c r="BV8017" s="177" t="s">
        <v>2979</v>
      </c>
      <c r="BW8017" s="177" t="s">
        <v>4071</v>
      </c>
    </row>
    <row r="8018" spans="51:75" x14ac:dyDescent="0.3">
      <c r="AY8018" s="226" t="e">
        <f>VLOOKUP(C8018,#REF!, 2,FALSE)</f>
        <v>#REF!</v>
      </c>
      <c r="BM8018" s="177" t="s">
        <v>13244</v>
      </c>
      <c r="BN8018" s="177" t="s">
        <v>3199</v>
      </c>
      <c r="BO8018" s="177" t="s">
        <v>8810</v>
      </c>
      <c r="BU8018" s="177" t="s">
        <v>13244</v>
      </c>
      <c r="BV8018" s="177" t="s">
        <v>3199</v>
      </c>
      <c r="BW8018" s="177" t="s">
        <v>8810</v>
      </c>
    </row>
    <row r="8019" spans="51:75" x14ac:dyDescent="0.3">
      <c r="AY8019" s="226" t="e">
        <f>VLOOKUP(C8019,#REF!, 2,FALSE)</f>
        <v>#REF!</v>
      </c>
      <c r="BM8019" s="177" t="s">
        <v>13245</v>
      </c>
      <c r="BN8019" s="177" t="s">
        <v>2979</v>
      </c>
      <c r="BO8019" s="177" t="s">
        <v>8810</v>
      </c>
      <c r="BU8019" s="177" t="s">
        <v>13245</v>
      </c>
      <c r="BV8019" s="177" t="s">
        <v>2979</v>
      </c>
      <c r="BW8019" s="177" t="s">
        <v>8810</v>
      </c>
    </row>
    <row r="8020" spans="51:75" x14ac:dyDescent="0.3">
      <c r="AY8020" s="226" t="e">
        <f>VLOOKUP(C8020,#REF!, 2,FALSE)</f>
        <v>#REF!</v>
      </c>
      <c r="BM8020" s="177" t="s">
        <v>13246</v>
      </c>
      <c r="BN8020" s="177" t="s">
        <v>3199</v>
      </c>
      <c r="BO8020" s="177" t="s">
        <v>8810</v>
      </c>
      <c r="BU8020" s="177" t="s">
        <v>13246</v>
      </c>
      <c r="BV8020" s="177" t="s">
        <v>3199</v>
      </c>
      <c r="BW8020" s="177" t="s">
        <v>8810</v>
      </c>
    </row>
    <row r="8021" spans="51:75" x14ac:dyDescent="0.3">
      <c r="AY8021" s="226" t="e">
        <f>VLOOKUP(C8021,#REF!, 2,FALSE)</f>
        <v>#REF!</v>
      </c>
      <c r="BM8021" s="177" t="s">
        <v>13247</v>
      </c>
      <c r="BN8021" s="177" t="s">
        <v>2979</v>
      </c>
      <c r="BO8021" s="177" t="s">
        <v>4481</v>
      </c>
      <c r="BU8021" s="177" t="s">
        <v>13247</v>
      </c>
      <c r="BV8021" s="177" t="s">
        <v>2979</v>
      </c>
      <c r="BW8021" s="177" t="s">
        <v>4481</v>
      </c>
    </row>
    <row r="8022" spans="51:75" x14ac:dyDescent="0.3">
      <c r="AY8022" s="226" t="e">
        <f>VLOOKUP(C8022,#REF!, 2,FALSE)</f>
        <v>#REF!</v>
      </c>
      <c r="BM8022" s="177" t="s">
        <v>2317</v>
      </c>
      <c r="BN8022" s="177" t="s">
        <v>3199</v>
      </c>
      <c r="BO8022" s="177" t="s">
        <v>13202</v>
      </c>
      <c r="BU8022" s="177" t="s">
        <v>2317</v>
      </c>
      <c r="BV8022" s="177" t="s">
        <v>3199</v>
      </c>
      <c r="BW8022" s="177" t="s">
        <v>13202</v>
      </c>
    </row>
    <row r="8023" spans="51:75" x14ac:dyDescent="0.3">
      <c r="AY8023" s="226" t="e">
        <f>VLOOKUP(C8023,#REF!, 2,FALSE)</f>
        <v>#REF!</v>
      </c>
      <c r="BM8023" s="177" t="s">
        <v>13248</v>
      </c>
      <c r="BN8023" s="177" t="s">
        <v>2983</v>
      </c>
      <c r="BO8023" s="177" t="s">
        <v>2983</v>
      </c>
      <c r="BU8023" s="177" t="s">
        <v>13248</v>
      </c>
      <c r="BV8023" s="177" t="s">
        <v>2983</v>
      </c>
      <c r="BW8023" s="177" t="s">
        <v>2983</v>
      </c>
    </row>
    <row r="8024" spans="51:75" x14ac:dyDescent="0.3">
      <c r="AY8024" s="226" t="e">
        <f>VLOOKUP(C8024,#REF!, 2,FALSE)</f>
        <v>#REF!</v>
      </c>
      <c r="BM8024" s="177" t="s">
        <v>13249</v>
      </c>
      <c r="BN8024" s="177" t="s">
        <v>2983</v>
      </c>
      <c r="BO8024" s="177" t="s">
        <v>2983</v>
      </c>
      <c r="BU8024" s="177" t="s">
        <v>13249</v>
      </c>
      <c r="BV8024" s="177" t="s">
        <v>2983</v>
      </c>
      <c r="BW8024" s="177" t="s">
        <v>2983</v>
      </c>
    </row>
    <row r="8025" spans="51:75" x14ac:dyDescent="0.3">
      <c r="AY8025" s="226" t="e">
        <f>VLOOKUP(C8025,#REF!, 2,FALSE)</f>
        <v>#REF!</v>
      </c>
      <c r="BM8025" s="177" t="s">
        <v>13250</v>
      </c>
      <c r="BN8025" s="177" t="s">
        <v>2983</v>
      </c>
      <c r="BO8025" s="177" t="s">
        <v>2983</v>
      </c>
      <c r="BU8025" s="177" t="s">
        <v>13250</v>
      </c>
      <c r="BV8025" s="177" t="s">
        <v>2983</v>
      </c>
      <c r="BW8025" s="177" t="s">
        <v>2983</v>
      </c>
    </row>
    <row r="8026" spans="51:75" x14ac:dyDescent="0.3">
      <c r="AY8026" s="226" t="e">
        <f>VLOOKUP(C8026,#REF!, 2,FALSE)</f>
        <v>#REF!</v>
      </c>
      <c r="BM8026" s="177" t="s">
        <v>13251</v>
      </c>
      <c r="BN8026" s="177" t="s">
        <v>2983</v>
      </c>
      <c r="BO8026" s="177" t="s">
        <v>2983</v>
      </c>
      <c r="BU8026" s="177" t="s">
        <v>13251</v>
      </c>
      <c r="BV8026" s="177" t="s">
        <v>2983</v>
      </c>
      <c r="BW8026" s="177" t="s">
        <v>2983</v>
      </c>
    </row>
    <row r="8027" spans="51:75" x14ac:dyDescent="0.3">
      <c r="AY8027" s="226" t="e">
        <f>VLOOKUP(C8027,#REF!, 2,FALSE)</f>
        <v>#REF!</v>
      </c>
      <c r="BM8027" s="177" t="s">
        <v>13252</v>
      </c>
      <c r="BN8027" s="177" t="s">
        <v>2983</v>
      </c>
      <c r="BO8027" s="177" t="s">
        <v>2983</v>
      </c>
      <c r="BU8027" s="177" t="s">
        <v>13252</v>
      </c>
      <c r="BV8027" s="177" t="s">
        <v>2983</v>
      </c>
      <c r="BW8027" s="177" t="s">
        <v>2983</v>
      </c>
    </row>
    <row r="8028" spans="51:75" x14ac:dyDescent="0.3">
      <c r="AY8028" s="226" t="e">
        <f>VLOOKUP(C8028,#REF!, 2,FALSE)</f>
        <v>#REF!</v>
      </c>
      <c r="BM8028" s="177" t="s">
        <v>13253</v>
      </c>
      <c r="BN8028" s="177" t="s">
        <v>2983</v>
      </c>
      <c r="BO8028" s="177" t="s">
        <v>2983</v>
      </c>
      <c r="BU8028" s="177" t="s">
        <v>13253</v>
      </c>
      <c r="BV8028" s="177" t="s">
        <v>2983</v>
      </c>
      <c r="BW8028" s="177" t="s">
        <v>2983</v>
      </c>
    </row>
    <row r="8029" spans="51:75" x14ac:dyDescent="0.3">
      <c r="AY8029" s="226" t="e">
        <f>VLOOKUP(C8029,#REF!, 2,FALSE)</f>
        <v>#REF!</v>
      </c>
      <c r="BM8029" s="177" t="s">
        <v>13254</v>
      </c>
      <c r="BN8029" s="177" t="s">
        <v>2983</v>
      </c>
      <c r="BO8029" s="177" t="s">
        <v>2983</v>
      </c>
      <c r="BU8029" s="177" t="s">
        <v>13254</v>
      </c>
      <c r="BV8029" s="177" t="s">
        <v>2983</v>
      </c>
      <c r="BW8029" s="177" t="s">
        <v>2983</v>
      </c>
    </row>
    <row r="8030" spans="51:75" x14ac:dyDescent="0.3">
      <c r="AY8030" s="226" t="e">
        <f>VLOOKUP(C8030,#REF!, 2,FALSE)</f>
        <v>#REF!</v>
      </c>
      <c r="BM8030" s="177" t="s">
        <v>13255</v>
      </c>
      <c r="BN8030" s="177" t="s">
        <v>2983</v>
      </c>
      <c r="BO8030" s="177" t="s">
        <v>2983</v>
      </c>
      <c r="BU8030" s="177" t="s">
        <v>13255</v>
      </c>
      <c r="BV8030" s="177" t="s">
        <v>2983</v>
      </c>
      <c r="BW8030" s="177" t="s">
        <v>2983</v>
      </c>
    </row>
    <row r="8031" spans="51:75" x14ac:dyDescent="0.3">
      <c r="AY8031" s="226" t="e">
        <f>VLOOKUP(C8031,#REF!, 2,FALSE)</f>
        <v>#REF!</v>
      </c>
      <c r="BM8031" s="177" t="s">
        <v>13256</v>
      </c>
      <c r="BN8031" s="177" t="s">
        <v>2983</v>
      </c>
      <c r="BO8031" s="177" t="s">
        <v>2983</v>
      </c>
      <c r="BU8031" s="177" t="s">
        <v>13256</v>
      </c>
      <c r="BV8031" s="177" t="s">
        <v>2983</v>
      </c>
      <c r="BW8031" s="177" t="s">
        <v>2983</v>
      </c>
    </row>
    <row r="8032" spans="51:75" x14ac:dyDescent="0.3">
      <c r="AY8032" s="226" t="e">
        <f>VLOOKUP(C8032,#REF!, 2,FALSE)</f>
        <v>#REF!</v>
      </c>
      <c r="BM8032" s="177" t="s">
        <v>13257</v>
      </c>
      <c r="BN8032" s="177" t="s">
        <v>2983</v>
      </c>
      <c r="BO8032" s="177" t="s">
        <v>2983</v>
      </c>
      <c r="BU8032" s="177" t="s">
        <v>13257</v>
      </c>
      <c r="BV8032" s="177" t="s">
        <v>2983</v>
      </c>
      <c r="BW8032" s="177" t="s">
        <v>2983</v>
      </c>
    </row>
    <row r="8033" spans="51:75" x14ac:dyDescent="0.3">
      <c r="AY8033" s="226" t="e">
        <f>VLOOKUP(C8033,#REF!, 2,FALSE)</f>
        <v>#REF!</v>
      </c>
      <c r="BM8033" s="177" t="s">
        <v>13258</v>
      </c>
      <c r="BN8033" s="177" t="s">
        <v>2983</v>
      </c>
      <c r="BO8033" s="177" t="s">
        <v>2983</v>
      </c>
      <c r="BU8033" s="177" t="s">
        <v>13258</v>
      </c>
      <c r="BV8033" s="177" t="s">
        <v>2983</v>
      </c>
      <c r="BW8033" s="177" t="s">
        <v>2983</v>
      </c>
    </row>
    <row r="8034" spans="51:75" x14ac:dyDescent="0.3">
      <c r="AY8034" s="226" t="e">
        <f>VLOOKUP(C8034,#REF!, 2,FALSE)</f>
        <v>#REF!</v>
      </c>
      <c r="BM8034" s="177" t="s">
        <v>13259</v>
      </c>
      <c r="BN8034" s="177" t="s">
        <v>2983</v>
      </c>
      <c r="BO8034" s="177" t="s">
        <v>2983</v>
      </c>
      <c r="BU8034" s="177" t="s">
        <v>13259</v>
      </c>
      <c r="BV8034" s="177" t="s">
        <v>2983</v>
      </c>
      <c r="BW8034" s="177" t="s">
        <v>2983</v>
      </c>
    </row>
    <row r="8035" spans="51:75" x14ac:dyDescent="0.3">
      <c r="AY8035" s="226" t="e">
        <f>VLOOKUP(C8035,#REF!, 2,FALSE)</f>
        <v>#REF!</v>
      </c>
      <c r="BM8035" s="177" t="s">
        <v>13260</v>
      </c>
      <c r="BN8035" s="177" t="s">
        <v>2983</v>
      </c>
      <c r="BO8035" s="177" t="s">
        <v>2983</v>
      </c>
      <c r="BU8035" s="177" t="s">
        <v>13260</v>
      </c>
      <c r="BV8035" s="177" t="s">
        <v>2983</v>
      </c>
      <c r="BW8035" s="177" t="s">
        <v>2983</v>
      </c>
    </row>
    <row r="8036" spans="51:75" x14ac:dyDescent="0.3">
      <c r="AY8036" s="226" t="e">
        <f>VLOOKUP(C8036,#REF!, 2,FALSE)</f>
        <v>#REF!</v>
      </c>
      <c r="BM8036" s="177" t="s">
        <v>13261</v>
      </c>
      <c r="BN8036" s="177" t="s">
        <v>2983</v>
      </c>
      <c r="BO8036" s="177" t="s">
        <v>2983</v>
      </c>
      <c r="BU8036" s="177" t="s">
        <v>13261</v>
      </c>
      <c r="BV8036" s="177" t="s">
        <v>2983</v>
      </c>
      <c r="BW8036" s="177" t="s">
        <v>2983</v>
      </c>
    </row>
    <row r="8037" spans="51:75" x14ac:dyDescent="0.3">
      <c r="AY8037" s="226" t="e">
        <f>VLOOKUP(C8037,#REF!, 2,FALSE)</f>
        <v>#REF!</v>
      </c>
      <c r="BM8037" s="177" t="s">
        <v>13262</v>
      </c>
      <c r="BN8037" s="177" t="s">
        <v>2983</v>
      </c>
      <c r="BO8037" s="177" t="s">
        <v>2983</v>
      </c>
      <c r="BU8037" s="177" t="s">
        <v>13262</v>
      </c>
      <c r="BV8037" s="177" t="s">
        <v>2983</v>
      </c>
      <c r="BW8037" s="177" t="s">
        <v>2983</v>
      </c>
    </row>
    <row r="8038" spans="51:75" x14ac:dyDescent="0.3">
      <c r="AY8038" s="226" t="e">
        <f>VLOOKUP(C8038,#REF!, 2,FALSE)</f>
        <v>#REF!</v>
      </c>
      <c r="BM8038" s="177" t="s">
        <v>13263</v>
      </c>
      <c r="BN8038" s="177" t="s">
        <v>2983</v>
      </c>
      <c r="BO8038" s="177" t="s">
        <v>2983</v>
      </c>
      <c r="BU8038" s="177" t="s">
        <v>13263</v>
      </c>
      <c r="BV8038" s="177" t="s">
        <v>2983</v>
      </c>
      <c r="BW8038" s="177" t="s">
        <v>2983</v>
      </c>
    </row>
    <row r="8039" spans="51:75" x14ac:dyDescent="0.3">
      <c r="AY8039" s="226" t="e">
        <f>VLOOKUP(C8039,#REF!, 2,FALSE)</f>
        <v>#REF!</v>
      </c>
      <c r="BM8039" s="177" t="s">
        <v>202</v>
      </c>
      <c r="BN8039" s="177" t="s">
        <v>3045</v>
      </c>
      <c r="BO8039" s="177" t="s">
        <v>1523</v>
      </c>
      <c r="BU8039" s="177" t="s">
        <v>202</v>
      </c>
      <c r="BV8039" s="177" t="s">
        <v>3045</v>
      </c>
      <c r="BW8039" s="177" t="s">
        <v>1523</v>
      </c>
    </row>
    <row r="8040" spans="51:75" x14ac:dyDescent="0.3">
      <c r="AY8040" s="226" t="e">
        <f>VLOOKUP(C8040,#REF!, 2,FALSE)</f>
        <v>#REF!</v>
      </c>
      <c r="BM8040" s="177" t="s">
        <v>13264</v>
      </c>
      <c r="BN8040" s="177" t="s">
        <v>16979</v>
      </c>
      <c r="BO8040" s="177" t="s">
        <v>1336</v>
      </c>
      <c r="BU8040" s="177" t="s">
        <v>13264</v>
      </c>
      <c r="BV8040" s="177" t="s">
        <v>16979</v>
      </c>
      <c r="BW8040" s="177" t="s">
        <v>1336</v>
      </c>
    </row>
    <row r="8041" spans="51:75" x14ac:dyDescent="0.3">
      <c r="AY8041" s="226" t="e">
        <f>VLOOKUP(C8041,#REF!, 2,FALSE)</f>
        <v>#REF!</v>
      </c>
      <c r="BM8041" s="177" t="s">
        <v>13266</v>
      </c>
      <c r="BN8041" s="177" t="s">
        <v>3045</v>
      </c>
      <c r="BO8041" s="177" t="s">
        <v>1200</v>
      </c>
      <c r="BU8041" s="177" t="s">
        <v>13266</v>
      </c>
      <c r="BV8041" s="177" t="s">
        <v>3045</v>
      </c>
      <c r="BW8041" s="177" t="s">
        <v>1200</v>
      </c>
    </row>
    <row r="8042" spans="51:75" x14ac:dyDescent="0.3">
      <c r="AY8042" s="226" t="e">
        <f>VLOOKUP(C8042,#REF!, 2,FALSE)</f>
        <v>#REF!</v>
      </c>
      <c r="BM8042" s="177" t="s">
        <v>13267</v>
      </c>
      <c r="BN8042" s="177" t="s">
        <v>862</v>
      </c>
      <c r="BO8042" s="177" t="s">
        <v>8874</v>
      </c>
      <c r="BU8042" s="177" t="s">
        <v>13267</v>
      </c>
      <c r="BV8042" s="177" t="s">
        <v>862</v>
      </c>
      <c r="BW8042" s="177" t="s">
        <v>8874</v>
      </c>
    </row>
    <row r="8043" spans="51:75" x14ac:dyDescent="0.3">
      <c r="AY8043" s="226" t="e">
        <f>VLOOKUP(C8043,#REF!, 2,FALSE)</f>
        <v>#REF!</v>
      </c>
      <c r="BM8043" s="177" t="s">
        <v>13268</v>
      </c>
      <c r="BN8043" s="177" t="s">
        <v>16979</v>
      </c>
      <c r="BO8043" s="177" t="s">
        <v>1520</v>
      </c>
      <c r="BU8043" s="177" t="s">
        <v>13268</v>
      </c>
      <c r="BV8043" s="177" t="s">
        <v>16979</v>
      </c>
      <c r="BW8043" s="177" t="s">
        <v>1520</v>
      </c>
    </row>
    <row r="8044" spans="51:75" x14ac:dyDescent="0.3">
      <c r="AY8044" s="226" t="e">
        <f>VLOOKUP(C8044,#REF!, 2,FALSE)</f>
        <v>#REF!</v>
      </c>
      <c r="BM8044" s="177" t="s">
        <v>13269</v>
      </c>
      <c r="BN8044" s="177" t="s">
        <v>2983</v>
      </c>
      <c r="BO8044" s="177" t="s">
        <v>13270</v>
      </c>
      <c r="BU8044" s="177" t="s">
        <v>13269</v>
      </c>
      <c r="BV8044" s="177" t="s">
        <v>2983</v>
      </c>
      <c r="BW8044" s="177" t="s">
        <v>13270</v>
      </c>
    </row>
    <row r="8045" spans="51:75" x14ac:dyDescent="0.3">
      <c r="AY8045" s="226" t="e">
        <f>VLOOKUP(C8045,#REF!, 2,FALSE)</f>
        <v>#REF!</v>
      </c>
      <c r="BM8045" s="177" t="s">
        <v>2318</v>
      </c>
      <c r="BN8045" s="177" t="s">
        <v>16979</v>
      </c>
      <c r="BO8045" s="177" t="s">
        <v>8242</v>
      </c>
      <c r="BU8045" s="177" t="s">
        <v>2318</v>
      </c>
      <c r="BV8045" s="177" t="s">
        <v>16979</v>
      </c>
      <c r="BW8045" s="177" t="s">
        <v>8242</v>
      </c>
    </row>
    <row r="8046" spans="51:75" x14ac:dyDescent="0.3">
      <c r="AY8046" s="226" t="e">
        <f>VLOOKUP(C8046,#REF!, 2,FALSE)</f>
        <v>#REF!</v>
      </c>
      <c r="BM8046" s="177" t="s">
        <v>13271</v>
      </c>
      <c r="BN8046" s="177" t="s">
        <v>3097</v>
      </c>
      <c r="BO8046" s="177" t="s">
        <v>2983</v>
      </c>
      <c r="BU8046" s="177" t="s">
        <v>13271</v>
      </c>
      <c r="BV8046" s="177" t="s">
        <v>3097</v>
      </c>
      <c r="BW8046" s="177" t="s">
        <v>2983</v>
      </c>
    </row>
    <row r="8047" spans="51:75" x14ac:dyDescent="0.3">
      <c r="AY8047" s="226" t="e">
        <f>VLOOKUP(C8047,#REF!, 2,FALSE)</f>
        <v>#REF!</v>
      </c>
      <c r="BM8047" s="177" t="s">
        <v>13272</v>
      </c>
      <c r="BN8047" s="177" t="s">
        <v>3097</v>
      </c>
      <c r="BO8047" s="177" t="s">
        <v>3537</v>
      </c>
      <c r="BU8047" s="177" t="s">
        <v>13272</v>
      </c>
      <c r="BV8047" s="177" t="s">
        <v>3097</v>
      </c>
      <c r="BW8047" s="177" t="s">
        <v>3537</v>
      </c>
    </row>
    <row r="8048" spans="51:75" x14ac:dyDescent="0.3">
      <c r="AY8048" s="226" t="e">
        <f>VLOOKUP(C8048,#REF!, 2,FALSE)</f>
        <v>#REF!</v>
      </c>
      <c r="BM8048" s="177" t="s">
        <v>13273</v>
      </c>
      <c r="BN8048" s="177" t="s">
        <v>3097</v>
      </c>
      <c r="BO8048" s="177" t="s">
        <v>2983</v>
      </c>
      <c r="BU8048" s="177" t="s">
        <v>13273</v>
      </c>
      <c r="BV8048" s="177" t="s">
        <v>3097</v>
      </c>
      <c r="BW8048" s="177" t="s">
        <v>2983</v>
      </c>
    </row>
    <row r="8049" spans="51:75" x14ac:dyDescent="0.3">
      <c r="AY8049" s="226" t="e">
        <f>VLOOKUP(C8049,#REF!, 2,FALSE)</f>
        <v>#REF!</v>
      </c>
      <c r="BM8049" s="177" t="s">
        <v>13274</v>
      </c>
      <c r="BN8049" s="177" t="s">
        <v>637</v>
      </c>
      <c r="BO8049" s="177" t="s">
        <v>2983</v>
      </c>
      <c r="BU8049" s="177" t="s">
        <v>13274</v>
      </c>
      <c r="BV8049" s="177" t="s">
        <v>637</v>
      </c>
      <c r="BW8049" s="177" t="s">
        <v>2983</v>
      </c>
    </row>
    <row r="8050" spans="51:75" x14ac:dyDescent="0.3">
      <c r="AY8050" s="226" t="e">
        <f>VLOOKUP(C8050,#REF!, 2,FALSE)</f>
        <v>#REF!</v>
      </c>
      <c r="BM8050" s="177" t="s">
        <v>13275</v>
      </c>
      <c r="BN8050" s="177" t="s">
        <v>1139</v>
      </c>
      <c r="BO8050" s="177" t="s">
        <v>6273</v>
      </c>
      <c r="BU8050" s="177" t="s">
        <v>13275</v>
      </c>
      <c r="BV8050" s="177" t="s">
        <v>1139</v>
      </c>
      <c r="BW8050" s="177" t="s">
        <v>6273</v>
      </c>
    </row>
    <row r="8051" spans="51:75" x14ac:dyDescent="0.3">
      <c r="AY8051" s="226" t="e">
        <f>VLOOKUP(C8051,#REF!, 2,FALSE)</f>
        <v>#REF!</v>
      </c>
      <c r="BM8051" s="177" t="s">
        <v>13276</v>
      </c>
      <c r="BN8051" s="177" t="s">
        <v>2983</v>
      </c>
      <c r="BO8051" s="177" t="s">
        <v>13277</v>
      </c>
      <c r="BU8051" s="177" t="s">
        <v>13276</v>
      </c>
      <c r="BV8051" s="177" t="s">
        <v>2983</v>
      </c>
      <c r="BW8051" s="177" t="s">
        <v>13277</v>
      </c>
    </row>
    <row r="8052" spans="51:75" x14ac:dyDescent="0.3">
      <c r="AY8052" s="226" t="e">
        <f>VLOOKUP(C8052,#REF!, 2,FALSE)</f>
        <v>#REF!</v>
      </c>
      <c r="BM8052" s="177" t="s">
        <v>13278</v>
      </c>
      <c r="BN8052" s="177" t="s">
        <v>2983</v>
      </c>
      <c r="BO8052" s="177" t="s">
        <v>2983</v>
      </c>
      <c r="BU8052" s="177" t="s">
        <v>13278</v>
      </c>
      <c r="BV8052" s="177" t="s">
        <v>2983</v>
      </c>
      <c r="BW8052" s="177" t="s">
        <v>2983</v>
      </c>
    </row>
    <row r="8053" spans="51:75" x14ac:dyDescent="0.3">
      <c r="AY8053" s="226" t="e">
        <f>VLOOKUP(C8053,#REF!, 2,FALSE)</f>
        <v>#REF!</v>
      </c>
      <c r="BM8053" s="177" t="s">
        <v>13279</v>
      </c>
      <c r="BN8053" s="177" t="s">
        <v>2983</v>
      </c>
      <c r="BO8053" s="177" t="s">
        <v>2983</v>
      </c>
      <c r="BU8053" s="177" t="s">
        <v>13279</v>
      </c>
      <c r="BV8053" s="177" t="s">
        <v>2983</v>
      </c>
      <c r="BW8053" s="177" t="s">
        <v>2983</v>
      </c>
    </row>
    <row r="8054" spans="51:75" x14ac:dyDescent="0.3">
      <c r="AY8054" s="226" t="e">
        <f>VLOOKUP(C8054,#REF!, 2,FALSE)</f>
        <v>#REF!</v>
      </c>
      <c r="BM8054" s="177" t="s">
        <v>13280</v>
      </c>
      <c r="BN8054" s="177" t="s">
        <v>2983</v>
      </c>
      <c r="BO8054" s="177" t="s">
        <v>2375</v>
      </c>
      <c r="BU8054" s="177" t="s">
        <v>13280</v>
      </c>
      <c r="BV8054" s="177" t="s">
        <v>2983</v>
      </c>
      <c r="BW8054" s="177" t="s">
        <v>2375</v>
      </c>
    </row>
    <row r="8055" spans="51:75" x14ac:dyDescent="0.3">
      <c r="AY8055" s="226" t="e">
        <f>VLOOKUP(C8055,#REF!, 2,FALSE)</f>
        <v>#REF!</v>
      </c>
      <c r="BM8055" s="177" t="s">
        <v>13281</v>
      </c>
      <c r="BN8055" s="177" t="s">
        <v>2983</v>
      </c>
      <c r="BO8055" s="177" t="s">
        <v>13282</v>
      </c>
      <c r="BU8055" s="177" t="s">
        <v>13281</v>
      </c>
      <c r="BV8055" s="177" t="s">
        <v>2983</v>
      </c>
      <c r="BW8055" s="177" t="s">
        <v>13282</v>
      </c>
    </row>
    <row r="8056" spans="51:75" x14ac:dyDescent="0.3">
      <c r="AY8056" s="226" t="e">
        <f>VLOOKUP(C8056,#REF!, 2,FALSE)</f>
        <v>#REF!</v>
      </c>
      <c r="BM8056" s="177" t="s">
        <v>13283</v>
      </c>
      <c r="BN8056" s="177" t="s">
        <v>2983</v>
      </c>
      <c r="BO8056" s="177" t="s">
        <v>3477</v>
      </c>
      <c r="BU8056" s="177" t="s">
        <v>13283</v>
      </c>
      <c r="BV8056" s="177" t="s">
        <v>2983</v>
      </c>
      <c r="BW8056" s="177" t="s">
        <v>3477</v>
      </c>
    </row>
    <row r="8057" spans="51:75" x14ac:dyDescent="0.3">
      <c r="AY8057" s="226" t="e">
        <f>VLOOKUP(C8057,#REF!, 2,FALSE)</f>
        <v>#REF!</v>
      </c>
      <c r="BM8057" s="177" t="s">
        <v>13284</v>
      </c>
      <c r="BN8057" s="177" t="s">
        <v>2983</v>
      </c>
      <c r="BO8057" s="177" t="s">
        <v>13285</v>
      </c>
      <c r="BU8057" s="177" t="s">
        <v>13284</v>
      </c>
      <c r="BV8057" s="177" t="s">
        <v>2983</v>
      </c>
      <c r="BW8057" s="177" t="s">
        <v>13285</v>
      </c>
    </row>
    <row r="8058" spans="51:75" x14ac:dyDescent="0.3">
      <c r="AY8058" s="226" t="e">
        <f>VLOOKUP(C8058,#REF!, 2,FALSE)</f>
        <v>#REF!</v>
      </c>
      <c r="BM8058" s="177" t="s">
        <v>13286</v>
      </c>
      <c r="BN8058" s="177" t="s">
        <v>2983</v>
      </c>
      <c r="BO8058" s="177" t="s">
        <v>864</v>
      </c>
      <c r="BU8058" s="177" t="s">
        <v>13286</v>
      </c>
      <c r="BV8058" s="177" t="s">
        <v>2983</v>
      </c>
      <c r="BW8058" s="177" t="s">
        <v>864</v>
      </c>
    </row>
    <row r="8059" spans="51:75" x14ac:dyDescent="0.3">
      <c r="AY8059" s="226" t="e">
        <f>VLOOKUP(C8059,#REF!, 2,FALSE)</f>
        <v>#REF!</v>
      </c>
      <c r="BM8059" s="177" t="s">
        <v>13287</v>
      </c>
      <c r="BN8059" s="177" t="s">
        <v>3005</v>
      </c>
      <c r="BO8059" s="177" t="s">
        <v>2983</v>
      </c>
      <c r="BU8059" s="177" t="s">
        <v>13287</v>
      </c>
      <c r="BV8059" s="177" t="s">
        <v>3005</v>
      </c>
      <c r="BW8059" s="177" t="s">
        <v>2983</v>
      </c>
    </row>
    <row r="8060" spans="51:75" x14ac:dyDescent="0.3">
      <c r="AY8060" s="226" t="e">
        <f>VLOOKUP(C8060,#REF!, 2,FALSE)</f>
        <v>#REF!</v>
      </c>
      <c r="BM8060" s="177" t="s">
        <v>13288</v>
      </c>
      <c r="BN8060" s="177" t="s">
        <v>667</v>
      </c>
      <c r="BO8060" s="177" t="s">
        <v>2983</v>
      </c>
      <c r="BU8060" s="177" t="s">
        <v>13288</v>
      </c>
      <c r="BV8060" s="177" t="s">
        <v>667</v>
      </c>
      <c r="BW8060" s="177" t="s">
        <v>2983</v>
      </c>
    </row>
    <row r="8061" spans="51:75" x14ac:dyDescent="0.3">
      <c r="AY8061" s="226" t="e">
        <f>VLOOKUP(C8061,#REF!, 2,FALSE)</f>
        <v>#REF!</v>
      </c>
      <c r="BM8061" s="177" t="s">
        <v>13289</v>
      </c>
      <c r="BN8061" s="177" t="s">
        <v>2983</v>
      </c>
      <c r="BO8061" s="177" t="s">
        <v>2983</v>
      </c>
      <c r="BU8061" s="177" t="s">
        <v>13289</v>
      </c>
      <c r="BV8061" s="177" t="s">
        <v>2983</v>
      </c>
      <c r="BW8061" s="177" t="s">
        <v>2983</v>
      </c>
    </row>
    <row r="8062" spans="51:75" x14ac:dyDescent="0.3">
      <c r="AY8062" s="226" t="e">
        <f>VLOOKUP(C8062,#REF!, 2,FALSE)</f>
        <v>#REF!</v>
      </c>
      <c r="BM8062" s="177" t="s">
        <v>13290</v>
      </c>
      <c r="BN8062" s="177" t="s">
        <v>613</v>
      </c>
      <c r="BO8062" s="177" t="s">
        <v>10896</v>
      </c>
      <c r="BU8062" s="177" t="s">
        <v>13290</v>
      </c>
      <c r="BV8062" s="177" t="s">
        <v>613</v>
      </c>
      <c r="BW8062" s="177" t="s">
        <v>10896</v>
      </c>
    </row>
    <row r="8063" spans="51:75" x14ac:dyDescent="0.3">
      <c r="AY8063" s="226" t="e">
        <f>VLOOKUP(C8063,#REF!, 2,FALSE)</f>
        <v>#REF!</v>
      </c>
      <c r="BM8063" s="177" t="s">
        <v>13291</v>
      </c>
      <c r="BN8063" s="177" t="s">
        <v>2983</v>
      </c>
      <c r="BO8063" s="177" t="s">
        <v>8870</v>
      </c>
      <c r="BU8063" s="177" t="s">
        <v>13291</v>
      </c>
      <c r="BV8063" s="177" t="s">
        <v>2983</v>
      </c>
      <c r="BW8063" s="177" t="s">
        <v>8870</v>
      </c>
    </row>
    <row r="8064" spans="51:75" x14ac:dyDescent="0.3">
      <c r="AY8064" s="226" t="e">
        <f>VLOOKUP(C8064,#REF!, 2,FALSE)</f>
        <v>#REF!</v>
      </c>
      <c r="BM8064" s="177" t="s">
        <v>13292</v>
      </c>
      <c r="BN8064" s="177" t="s">
        <v>16979</v>
      </c>
      <c r="BO8064" s="177" t="s">
        <v>2983</v>
      </c>
      <c r="BU8064" s="177" t="s">
        <v>13292</v>
      </c>
      <c r="BV8064" s="177" t="s">
        <v>16979</v>
      </c>
      <c r="BW8064" s="177" t="s">
        <v>2983</v>
      </c>
    </row>
    <row r="8065" spans="51:75" x14ac:dyDescent="0.3">
      <c r="AY8065" s="226" t="e">
        <f>VLOOKUP(C8065,#REF!, 2,FALSE)</f>
        <v>#REF!</v>
      </c>
      <c r="BM8065" s="177" t="s">
        <v>13293</v>
      </c>
      <c r="BN8065" s="177" t="s">
        <v>16979</v>
      </c>
      <c r="BO8065" s="177" t="s">
        <v>13294</v>
      </c>
      <c r="BU8065" s="177" t="s">
        <v>13293</v>
      </c>
      <c r="BV8065" s="177" t="s">
        <v>16979</v>
      </c>
      <c r="BW8065" s="177" t="s">
        <v>13294</v>
      </c>
    </row>
    <row r="8066" spans="51:75" x14ac:dyDescent="0.3">
      <c r="AY8066" s="226" t="e">
        <f>VLOOKUP(C8066,#REF!, 2,FALSE)</f>
        <v>#REF!</v>
      </c>
      <c r="BM8066" s="177" t="s">
        <v>13295</v>
      </c>
      <c r="BN8066" s="177" t="s">
        <v>2983</v>
      </c>
      <c r="BO8066" s="177" t="s">
        <v>2983</v>
      </c>
      <c r="BU8066" s="177" t="s">
        <v>13295</v>
      </c>
      <c r="BV8066" s="177" t="s">
        <v>2983</v>
      </c>
      <c r="BW8066" s="177" t="s">
        <v>2983</v>
      </c>
    </row>
    <row r="8067" spans="51:75" x14ac:dyDescent="0.3">
      <c r="AY8067" s="226" t="e">
        <f>VLOOKUP(C8067,#REF!, 2,FALSE)</f>
        <v>#REF!</v>
      </c>
      <c r="BM8067" s="177" t="s">
        <v>13296</v>
      </c>
      <c r="BN8067" s="177" t="s">
        <v>2983</v>
      </c>
      <c r="BO8067" s="177" t="s">
        <v>1286</v>
      </c>
      <c r="BU8067" s="177" t="s">
        <v>13296</v>
      </c>
      <c r="BV8067" s="177" t="s">
        <v>2983</v>
      </c>
      <c r="BW8067" s="177" t="s">
        <v>1286</v>
      </c>
    </row>
    <row r="8068" spans="51:75" x14ac:dyDescent="0.3">
      <c r="AY8068" s="226" t="e">
        <f>VLOOKUP(C8068,#REF!, 2,FALSE)</f>
        <v>#REF!</v>
      </c>
      <c r="BM8068" s="177" t="s">
        <v>13297</v>
      </c>
      <c r="BN8068" s="177" t="s">
        <v>2983</v>
      </c>
      <c r="BO8068" s="177" t="s">
        <v>1212</v>
      </c>
      <c r="BU8068" s="177" t="s">
        <v>13297</v>
      </c>
      <c r="BV8068" s="177" t="s">
        <v>2983</v>
      </c>
      <c r="BW8068" s="177" t="s">
        <v>1212</v>
      </c>
    </row>
    <row r="8069" spans="51:75" x14ac:dyDescent="0.3">
      <c r="AY8069" s="226" t="e">
        <f>VLOOKUP(C8069,#REF!, 2,FALSE)</f>
        <v>#REF!</v>
      </c>
      <c r="BM8069" s="177" t="s">
        <v>13298</v>
      </c>
      <c r="BN8069" s="177" t="s">
        <v>3045</v>
      </c>
      <c r="BO8069" s="177" t="s">
        <v>13299</v>
      </c>
      <c r="BU8069" s="177" t="s">
        <v>13298</v>
      </c>
      <c r="BV8069" s="177" t="s">
        <v>3045</v>
      </c>
      <c r="BW8069" s="177" t="s">
        <v>13299</v>
      </c>
    </row>
    <row r="8070" spans="51:75" x14ac:dyDescent="0.3">
      <c r="AY8070" s="226" t="e">
        <f>VLOOKUP(C8070,#REF!, 2,FALSE)</f>
        <v>#REF!</v>
      </c>
      <c r="BM8070" s="177" t="s">
        <v>13300</v>
      </c>
      <c r="BN8070" s="177" t="s">
        <v>2983</v>
      </c>
      <c r="BO8070" s="177" t="s">
        <v>2983</v>
      </c>
      <c r="BU8070" s="177" t="s">
        <v>13300</v>
      </c>
      <c r="BV8070" s="177" t="s">
        <v>2983</v>
      </c>
      <c r="BW8070" s="177" t="s">
        <v>2983</v>
      </c>
    </row>
    <row r="8071" spans="51:75" x14ac:dyDescent="0.3">
      <c r="AY8071" s="226" t="e">
        <f>VLOOKUP(C8071,#REF!, 2,FALSE)</f>
        <v>#REF!</v>
      </c>
      <c r="BM8071" s="177" t="s">
        <v>13301</v>
      </c>
      <c r="BN8071" s="177" t="s">
        <v>1139</v>
      </c>
      <c r="BO8071" s="177" t="s">
        <v>5004</v>
      </c>
      <c r="BU8071" s="177" t="s">
        <v>13301</v>
      </c>
      <c r="BV8071" s="177" t="s">
        <v>1139</v>
      </c>
      <c r="BW8071" s="177" t="s">
        <v>5004</v>
      </c>
    </row>
    <row r="8072" spans="51:75" x14ac:dyDescent="0.3">
      <c r="AY8072" s="226" t="e">
        <f>VLOOKUP(C8072,#REF!, 2,FALSE)</f>
        <v>#REF!</v>
      </c>
      <c r="BM8072" s="177" t="s">
        <v>13302</v>
      </c>
      <c r="BN8072" s="177" t="s">
        <v>2983</v>
      </c>
      <c r="BO8072" s="177" t="s">
        <v>4847</v>
      </c>
      <c r="BU8072" s="177" t="s">
        <v>13302</v>
      </c>
      <c r="BV8072" s="177" t="s">
        <v>2983</v>
      </c>
      <c r="BW8072" s="177" t="s">
        <v>4847</v>
      </c>
    </row>
    <row r="8073" spans="51:75" x14ac:dyDescent="0.3">
      <c r="AY8073" s="226" t="e">
        <f>VLOOKUP(C8073,#REF!, 2,FALSE)</f>
        <v>#REF!</v>
      </c>
      <c r="BM8073" s="177" t="s">
        <v>13303</v>
      </c>
      <c r="BN8073" s="177" t="s">
        <v>2983</v>
      </c>
      <c r="BO8073" s="177" t="s">
        <v>13304</v>
      </c>
      <c r="BU8073" s="177" t="s">
        <v>13303</v>
      </c>
      <c r="BV8073" s="177" t="s">
        <v>2983</v>
      </c>
      <c r="BW8073" s="177" t="s">
        <v>13304</v>
      </c>
    </row>
    <row r="8074" spans="51:75" x14ac:dyDescent="0.3">
      <c r="AY8074" s="226" t="e">
        <f>VLOOKUP(C8074,#REF!, 2,FALSE)</f>
        <v>#REF!</v>
      </c>
      <c r="BM8074" s="177" t="s">
        <v>2319</v>
      </c>
      <c r="BN8074" s="177" t="s">
        <v>2983</v>
      </c>
      <c r="BO8074" s="177" t="s">
        <v>1494</v>
      </c>
      <c r="BU8074" s="177" t="s">
        <v>2319</v>
      </c>
      <c r="BV8074" s="177" t="s">
        <v>2983</v>
      </c>
      <c r="BW8074" s="177" t="s">
        <v>1494</v>
      </c>
    </row>
    <row r="8075" spans="51:75" x14ac:dyDescent="0.3">
      <c r="AY8075" s="226" t="e">
        <f>VLOOKUP(C8075,#REF!, 2,FALSE)</f>
        <v>#REF!</v>
      </c>
      <c r="BM8075" s="177" t="s">
        <v>13305</v>
      </c>
      <c r="BN8075" s="177" t="s">
        <v>16981</v>
      </c>
      <c r="BO8075" s="177" t="s">
        <v>5069</v>
      </c>
      <c r="BU8075" s="177" t="s">
        <v>13305</v>
      </c>
      <c r="BV8075" s="177" t="s">
        <v>16981</v>
      </c>
      <c r="BW8075" s="177" t="s">
        <v>5069</v>
      </c>
    </row>
    <row r="8076" spans="51:75" x14ac:dyDescent="0.3">
      <c r="AY8076" s="226" t="e">
        <f>VLOOKUP(C8076,#REF!, 2,FALSE)</f>
        <v>#REF!</v>
      </c>
      <c r="BM8076" s="177" t="s">
        <v>185</v>
      </c>
      <c r="BN8076" s="177" t="s">
        <v>2983</v>
      </c>
      <c r="BO8076" s="177" t="s">
        <v>2056</v>
      </c>
      <c r="BU8076" s="177" t="s">
        <v>185</v>
      </c>
      <c r="BV8076" s="177" t="s">
        <v>2983</v>
      </c>
      <c r="BW8076" s="177" t="s">
        <v>2056</v>
      </c>
    </row>
    <row r="8077" spans="51:75" x14ac:dyDescent="0.3">
      <c r="AY8077" s="226" t="e">
        <f>VLOOKUP(C8077,#REF!, 2,FALSE)</f>
        <v>#REF!</v>
      </c>
      <c r="BM8077" s="177" t="s">
        <v>13306</v>
      </c>
      <c r="BN8077" s="177" t="s">
        <v>2983</v>
      </c>
      <c r="BO8077" s="177" t="s">
        <v>13307</v>
      </c>
      <c r="BU8077" s="177" t="s">
        <v>13306</v>
      </c>
      <c r="BV8077" s="177" t="s">
        <v>2983</v>
      </c>
      <c r="BW8077" s="177" t="s">
        <v>13307</v>
      </c>
    </row>
    <row r="8078" spans="51:75" x14ac:dyDescent="0.3">
      <c r="AY8078" s="226" t="e">
        <f>VLOOKUP(C8078,#REF!, 2,FALSE)</f>
        <v>#REF!</v>
      </c>
      <c r="BM8078" s="177" t="s">
        <v>13308</v>
      </c>
      <c r="BN8078" s="177" t="s">
        <v>2983</v>
      </c>
      <c r="BO8078" s="177" t="s">
        <v>1727</v>
      </c>
      <c r="BU8078" s="177" t="s">
        <v>13308</v>
      </c>
      <c r="BV8078" s="177" t="s">
        <v>2983</v>
      </c>
      <c r="BW8078" s="177" t="s">
        <v>1727</v>
      </c>
    </row>
    <row r="8079" spans="51:75" x14ac:dyDescent="0.3">
      <c r="AY8079" s="226" t="e">
        <f>VLOOKUP(C8079,#REF!, 2,FALSE)</f>
        <v>#REF!</v>
      </c>
      <c r="BM8079" s="177" t="s">
        <v>13309</v>
      </c>
      <c r="BN8079" s="177" t="s">
        <v>2983</v>
      </c>
      <c r="BO8079" s="177" t="s">
        <v>13310</v>
      </c>
      <c r="BU8079" s="177" t="s">
        <v>13309</v>
      </c>
      <c r="BV8079" s="177" t="s">
        <v>2983</v>
      </c>
      <c r="BW8079" s="177" t="s">
        <v>13310</v>
      </c>
    </row>
    <row r="8080" spans="51:75" x14ac:dyDescent="0.3">
      <c r="AY8080" s="226" t="e">
        <f>VLOOKUP(C8080,#REF!, 2,FALSE)</f>
        <v>#REF!</v>
      </c>
      <c r="BM8080" s="177" t="s">
        <v>13311</v>
      </c>
      <c r="BN8080" s="177" t="s">
        <v>2983</v>
      </c>
      <c r="BO8080" s="177" t="s">
        <v>13312</v>
      </c>
      <c r="BU8080" s="177" t="s">
        <v>13311</v>
      </c>
      <c r="BV8080" s="177" t="s">
        <v>2983</v>
      </c>
      <c r="BW8080" s="177" t="s">
        <v>13312</v>
      </c>
    </row>
    <row r="8081" spans="51:75" x14ac:dyDescent="0.3">
      <c r="AY8081" s="226" t="e">
        <f>VLOOKUP(C8081,#REF!, 2,FALSE)</f>
        <v>#REF!</v>
      </c>
      <c r="BM8081" s="177" t="s">
        <v>13313</v>
      </c>
      <c r="BN8081" s="177" t="s">
        <v>2983</v>
      </c>
      <c r="BO8081" s="177" t="s">
        <v>1592</v>
      </c>
      <c r="BU8081" s="177" t="s">
        <v>13313</v>
      </c>
      <c r="BV8081" s="177" t="s">
        <v>2983</v>
      </c>
      <c r="BW8081" s="177" t="s">
        <v>1592</v>
      </c>
    </row>
    <row r="8082" spans="51:75" x14ac:dyDescent="0.3">
      <c r="AY8082" s="226" t="e">
        <f>VLOOKUP(C8082,#REF!, 2,FALSE)</f>
        <v>#REF!</v>
      </c>
      <c r="BM8082" s="177" t="s">
        <v>13314</v>
      </c>
      <c r="BN8082" s="177" t="s">
        <v>2983</v>
      </c>
      <c r="BO8082" s="177" t="s">
        <v>13315</v>
      </c>
      <c r="BU8082" s="177" t="s">
        <v>13314</v>
      </c>
      <c r="BV8082" s="177" t="s">
        <v>2983</v>
      </c>
      <c r="BW8082" s="177" t="s">
        <v>13315</v>
      </c>
    </row>
    <row r="8083" spans="51:75" x14ac:dyDescent="0.3">
      <c r="AY8083" s="226" t="e">
        <f>VLOOKUP(C8083,#REF!, 2,FALSE)</f>
        <v>#REF!</v>
      </c>
      <c r="BM8083" s="177" t="s">
        <v>13316</v>
      </c>
      <c r="BN8083" s="177" t="s">
        <v>2983</v>
      </c>
      <c r="BO8083" s="177" t="s">
        <v>13317</v>
      </c>
      <c r="BU8083" s="177" t="s">
        <v>13316</v>
      </c>
      <c r="BV8083" s="177" t="s">
        <v>2983</v>
      </c>
      <c r="BW8083" s="177" t="s">
        <v>13317</v>
      </c>
    </row>
    <row r="8084" spans="51:75" x14ac:dyDescent="0.3">
      <c r="AY8084" s="226" t="e">
        <f>VLOOKUP(C8084,#REF!, 2,FALSE)</f>
        <v>#REF!</v>
      </c>
      <c r="BM8084" s="177" t="s">
        <v>13318</v>
      </c>
      <c r="BN8084" s="177" t="s">
        <v>2983</v>
      </c>
      <c r="BO8084" s="177" t="s">
        <v>2983</v>
      </c>
      <c r="BU8084" s="177" t="s">
        <v>13318</v>
      </c>
      <c r="BV8084" s="177" t="s">
        <v>2983</v>
      </c>
      <c r="BW8084" s="177" t="s">
        <v>2983</v>
      </c>
    </row>
    <row r="8085" spans="51:75" x14ac:dyDescent="0.3">
      <c r="AY8085" s="226" t="e">
        <f>VLOOKUP(C8085,#REF!, 2,FALSE)</f>
        <v>#REF!</v>
      </c>
      <c r="BM8085" s="177" t="s">
        <v>13319</v>
      </c>
      <c r="BN8085" s="177" t="s">
        <v>2983</v>
      </c>
      <c r="BO8085" s="177" t="s">
        <v>2983</v>
      </c>
      <c r="BU8085" s="177" t="s">
        <v>13319</v>
      </c>
      <c r="BV8085" s="177" t="s">
        <v>2983</v>
      </c>
      <c r="BW8085" s="177" t="s">
        <v>2983</v>
      </c>
    </row>
    <row r="8086" spans="51:75" x14ac:dyDescent="0.3">
      <c r="AY8086" s="226" t="e">
        <f>VLOOKUP(C8086,#REF!, 2,FALSE)</f>
        <v>#REF!</v>
      </c>
      <c r="BM8086" s="177" t="s">
        <v>13320</v>
      </c>
      <c r="BN8086" s="177" t="s">
        <v>799</v>
      </c>
      <c r="BO8086" s="177" t="s">
        <v>1495</v>
      </c>
      <c r="BU8086" s="177" t="s">
        <v>13320</v>
      </c>
      <c r="BV8086" s="177" t="s">
        <v>799</v>
      </c>
      <c r="BW8086" s="177" t="s">
        <v>1495</v>
      </c>
    </row>
    <row r="8087" spans="51:75" x14ac:dyDescent="0.3">
      <c r="AY8087" s="226" t="e">
        <f>VLOOKUP(C8087,#REF!, 2,FALSE)</f>
        <v>#REF!</v>
      </c>
      <c r="BM8087" s="177" t="s">
        <v>2320</v>
      </c>
      <c r="BN8087" s="177" t="s">
        <v>662</v>
      </c>
      <c r="BO8087" s="177" t="s">
        <v>2360</v>
      </c>
      <c r="BU8087" s="177" t="s">
        <v>2320</v>
      </c>
      <c r="BV8087" s="177" t="s">
        <v>662</v>
      </c>
      <c r="BW8087" s="177" t="s">
        <v>2360</v>
      </c>
    </row>
    <row r="8088" spans="51:75" x14ac:dyDescent="0.3">
      <c r="AY8088" s="226" t="e">
        <f>VLOOKUP(C8088,#REF!, 2,FALSE)</f>
        <v>#REF!</v>
      </c>
      <c r="BM8088" s="177" t="s">
        <v>13321</v>
      </c>
      <c r="BN8088" s="177" t="s">
        <v>2983</v>
      </c>
      <c r="BO8088" s="177" t="s">
        <v>2983</v>
      </c>
      <c r="BU8088" s="177" t="s">
        <v>13321</v>
      </c>
      <c r="BV8088" s="177" t="s">
        <v>2983</v>
      </c>
      <c r="BW8088" s="177" t="s">
        <v>2983</v>
      </c>
    </row>
    <row r="8089" spans="51:75" x14ac:dyDescent="0.3">
      <c r="AY8089" s="226" t="e">
        <f>VLOOKUP(C8089,#REF!, 2,FALSE)</f>
        <v>#REF!</v>
      </c>
      <c r="BM8089" s="177" t="s">
        <v>13322</v>
      </c>
      <c r="BN8089" s="177" t="s">
        <v>639</v>
      </c>
      <c r="BO8089" s="177" t="s">
        <v>788</v>
      </c>
      <c r="BU8089" s="177" t="s">
        <v>13322</v>
      </c>
      <c r="BV8089" s="177" t="s">
        <v>639</v>
      </c>
      <c r="BW8089" s="177" t="s">
        <v>788</v>
      </c>
    </row>
    <row r="8090" spans="51:75" x14ac:dyDescent="0.3">
      <c r="AY8090" s="226" t="e">
        <f>VLOOKUP(C8090,#REF!, 2,FALSE)</f>
        <v>#REF!</v>
      </c>
      <c r="BM8090" s="177" t="s">
        <v>2321</v>
      </c>
      <c r="BN8090" s="177" t="s">
        <v>2983</v>
      </c>
      <c r="BO8090" s="177" t="s">
        <v>13323</v>
      </c>
      <c r="BU8090" s="177" t="s">
        <v>2321</v>
      </c>
      <c r="BV8090" s="177" t="s">
        <v>2983</v>
      </c>
      <c r="BW8090" s="177" t="s">
        <v>13323</v>
      </c>
    </row>
    <row r="8091" spans="51:75" x14ac:dyDescent="0.3">
      <c r="AY8091" s="226" t="e">
        <f>VLOOKUP(C8091,#REF!, 2,FALSE)</f>
        <v>#REF!</v>
      </c>
      <c r="BM8091" s="177" t="s">
        <v>13324</v>
      </c>
      <c r="BN8091" s="177" t="s">
        <v>2983</v>
      </c>
      <c r="BO8091" s="177" t="s">
        <v>622</v>
      </c>
      <c r="BU8091" s="177" t="s">
        <v>13324</v>
      </c>
      <c r="BV8091" s="177" t="s">
        <v>2983</v>
      </c>
      <c r="BW8091" s="177" t="s">
        <v>622</v>
      </c>
    </row>
    <row r="8092" spans="51:75" x14ac:dyDescent="0.3">
      <c r="AY8092" s="226" t="e">
        <f>VLOOKUP(C8092,#REF!, 2,FALSE)</f>
        <v>#REF!</v>
      </c>
      <c r="BM8092" s="177" t="s">
        <v>13325</v>
      </c>
      <c r="BN8092" s="177" t="s">
        <v>694</v>
      </c>
      <c r="BO8092" s="177" t="s">
        <v>1011</v>
      </c>
      <c r="BU8092" s="177" t="s">
        <v>13325</v>
      </c>
      <c r="BV8092" s="177" t="s">
        <v>694</v>
      </c>
      <c r="BW8092" s="177" t="s">
        <v>1011</v>
      </c>
    </row>
    <row r="8093" spans="51:75" x14ac:dyDescent="0.3">
      <c r="AY8093" s="226" t="e">
        <f>VLOOKUP(C8093,#REF!, 2,FALSE)</f>
        <v>#REF!</v>
      </c>
      <c r="BM8093" s="177" t="s">
        <v>13326</v>
      </c>
      <c r="BN8093" s="177" t="s">
        <v>2983</v>
      </c>
      <c r="BO8093" s="177" t="s">
        <v>4328</v>
      </c>
      <c r="BU8093" s="177" t="s">
        <v>13326</v>
      </c>
      <c r="BV8093" s="177" t="s">
        <v>2983</v>
      </c>
      <c r="BW8093" s="177" t="s">
        <v>4328</v>
      </c>
    </row>
    <row r="8094" spans="51:75" x14ac:dyDescent="0.3">
      <c r="AY8094" s="226" t="e">
        <f>VLOOKUP(C8094,#REF!, 2,FALSE)</f>
        <v>#REF!</v>
      </c>
      <c r="BM8094" s="177" t="s">
        <v>2322</v>
      </c>
      <c r="BN8094" s="177" t="s">
        <v>912</v>
      </c>
      <c r="BO8094" s="177" t="s">
        <v>1616</v>
      </c>
      <c r="BU8094" s="177" t="s">
        <v>2322</v>
      </c>
      <c r="BV8094" s="177" t="s">
        <v>912</v>
      </c>
      <c r="BW8094" s="177" t="s">
        <v>1616</v>
      </c>
    </row>
    <row r="8095" spans="51:75" x14ac:dyDescent="0.3">
      <c r="AY8095" s="226" t="e">
        <f>VLOOKUP(C8095,#REF!, 2,FALSE)</f>
        <v>#REF!</v>
      </c>
      <c r="BM8095" s="177" t="s">
        <v>13328</v>
      </c>
      <c r="BN8095" s="177" t="s">
        <v>613</v>
      </c>
      <c r="BO8095" s="177" t="s">
        <v>3522</v>
      </c>
      <c r="BU8095" s="177" t="s">
        <v>13328</v>
      </c>
      <c r="BV8095" s="177" t="s">
        <v>613</v>
      </c>
      <c r="BW8095" s="177" t="s">
        <v>3522</v>
      </c>
    </row>
    <row r="8096" spans="51:75" x14ac:dyDescent="0.3">
      <c r="AY8096" s="226" t="e">
        <f>VLOOKUP(C8096,#REF!, 2,FALSE)</f>
        <v>#REF!</v>
      </c>
      <c r="BM8096" s="177" t="s">
        <v>13329</v>
      </c>
      <c r="BN8096" s="177" t="s">
        <v>2983</v>
      </c>
      <c r="BO8096" s="177" t="s">
        <v>2311</v>
      </c>
      <c r="BU8096" s="177" t="s">
        <v>13329</v>
      </c>
      <c r="BV8096" s="177" t="s">
        <v>2983</v>
      </c>
      <c r="BW8096" s="177" t="s">
        <v>2311</v>
      </c>
    </row>
    <row r="8097" spans="51:75" x14ac:dyDescent="0.3">
      <c r="AY8097" s="226" t="e">
        <f>VLOOKUP(C8097,#REF!, 2,FALSE)</f>
        <v>#REF!</v>
      </c>
      <c r="BM8097" s="177" t="s">
        <v>13330</v>
      </c>
      <c r="BN8097" s="177" t="s">
        <v>2983</v>
      </c>
      <c r="BO8097" s="177" t="s">
        <v>2168</v>
      </c>
      <c r="BU8097" s="177" t="s">
        <v>13330</v>
      </c>
      <c r="BV8097" s="177" t="s">
        <v>2983</v>
      </c>
      <c r="BW8097" s="177" t="s">
        <v>2168</v>
      </c>
    </row>
    <row r="8098" spans="51:75" x14ac:dyDescent="0.3">
      <c r="AY8098" s="226" t="e">
        <f>VLOOKUP(C8098,#REF!, 2,FALSE)</f>
        <v>#REF!</v>
      </c>
      <c r="BM8098" s="177" t="s">
        <v>13331</v>
      </c>
      <c r="BN8098" s="177" t="s">
        <v>2983</v>
      </c>
      <c r="BO8098" s="177" t="s">
        <v>909</v>
      </c>
      <c r="BU8098" s="177" t="s">
        <v>13331</v>
      </c>
      <c r="BV8098" s="177" t="s">
        <v>2983</v>
      </c>
      <c r="BW8098" s="177" t="s">
        <v>909</v>
      </c>
    </row>
    <row r="8099" spans="51:75" x14ac:dyDescent="0.3">
      <c r="AY8099" s="226" t="e">
        <f>VLOOKUP(C8099,#REF!, 2,FALSE)</f>
        <v>#REF!</v>
      </c>
      <c r="BM8099" s="177" t="s">
        <v>13332</v>
      </c>
      <c r="BN8099" s="177" t="s">
        <v>2983</v>
      </c>
      <c r="BO8099" s="177" t="s">
        <v>13333</v>
      </c>
      <c r="BU8099" s="177" t="s">
        <v>13332</v>
      </c>
      <c r="BV8099" s="177" t="s">
        <v>2983</v>
      </c>
      <c r="BW8099" s="177" t="s">
        <v>13333</v>
      </c>
    </row>
    <row r="8100" spans="51:75" x14ac:dyDescent="0.3">
      <c r="AY8100" s="226" t="e">
        <f>VLOOKUP(C8100,#REF!, 2,FALSE)</f>
        <v>#REF!</v>
      </c>
      <c r="BM8100" s="177" t="s">
        <v>13334</v>
      </c>
      <c r="BN8100" s="177" t="s">
        <v>2983</v>
      </c>
      <c r="BO8100" s="177" t="s">
        <v>2983</v>
      </c>
      <c r="BU8100" s="177" t="s">
        <v>13334</v>
      </c>
      <c r="BV8100" s="177" t="s">
        <v>2983</v>
      </c>
      <c r="BW8100" s="177" t="s">
        <v>2983</v>
      </c>
    </row>
    <row r="8101" spans="51:75" x14ac:dyDescent="0.3">
      <c r="AY8101" s="226" t="e">
        <f>VLOOKUP(C8101,#REF!, 2,FALSE)</f>
        <v>#REF!</v>
      </c>
      <c r="BM8101" s="177" t="s">
        <v>13335</v>
      </c>
      <c r="BN8101" s="177" t="s">
        <v>16979</v>
      </c>
      <c r="BO8101" s="177" t="s">
        <v>5842</v>
      </c>
      <c r="BU8101" s="177" t="s">
        <v>13335</v>
      </c>
      <c r="BV8101" s="177" t="s">
        <v>16979</v>
      </c>
      <c r="BW8101" s="177" t="s">
        <v>5842</v>
      </c>
    </row>
    <row r="8102" spans="51:75" x14ac:dyDescent="0.3">
      <c r="AY8102" s="226" t="e">
        <f>VLOOKUP(C8102,#REF!, 2,FALSE)</f>
        <v>#REF!</v>
      </c>
      <c r="BM8102" s="177" t="s">
        <v>13336</v>
      </c>
      <c r="BN8102" s="177" t="s">
        <v>2983</v>
      </c>
      <c r="BO8102" s="177" t="s">
        <v>2746</v>
      </c>
      <c r="BU8102" s="177" t="s">
        <v>13336</v>
      </c>
      <c r="BV8102" s="177" t="s">
        <v>2983</v>
      </c>
      <c r="BW8102" s="177" t="s">
        <v>2746</v>
      </c>
    </row>
    <row r="8103" spans="51:75" x14ac:dyDescent="0.3">
      <c r="AY8103" s="226" t="e">
        <f>VLOOKUP(C8103,#REF!, 2,FALSE)</f>
        <v>#REF!</v>
      </c>
      <c r="BM8103" s="177" t="s">
        <v>13337</v>
      </c>
      <c r="BN8103" s="177" t="s">
        <v>2983</v>
      </c>
      <c r="BO8103" s="177" t="s">
        <v>2364</v>
      </c>
      <c r="BU8103" s="177" t="s">
        <v>13337</v>
      </c>
      <c r="BV8103" s="177" t="s">
        <v>2983</v>
      </c>
      <c r="BW8103" s="177" t="s">
        <v>2364</v>
      </c>
    </row>
    <row r="8104" spans="51:75" x14ac:dyDescent="0.3">
      <c r="AY8104" s="226" t="e">
        <f>VLOOKUP(C8104,#REF!, 2,FALSE)</f>
        <v>#REF!</v>
      </c>
      <c r="BM8104" s="177" t="s">
        <v>13338</v>
      </c>
      <c r="BN8104" s="177" t="s">
        <v>696</v>
      </c>
      <c r="BO8104" s="177" t="s">
        <v>13339</v>
      </c>
      <c r="BU8104" s="177" t="s">
        <v>13338</v>
      </c>
      <c r="BV8104" s="177" t="s">
        <v>696</v>
      </c>
      <c r="BW8104" s="177" t="s">
        <v>13339</v>
      </c>
    </row>
    <row r="8105" spans="51:75" x14ac:dyDescent="0.3">
      <c r="AY8105" s="226" t="e">
        <f>VLOOKUP(C8105,#REF!, 2,FALSE)</f>
        <v>#REF!</v>
      </c>
      <c r="BM8105" s="177" t="s">
        <v>2323</v>
      </c>
      <c r="BN8105" s="177" t="s">
        <v>694</v>
      </c>
      <c r="BO8105" s="177" t="s">
        <v>7490</v>
      </c>
      <c r="BU8105" s="177" t="s">
        <v>2323</v>
      </c>
      <c r="BV8105" s="177" t="s">
        <v>694</v>
      </c>
      <c r="BW8105" s="177" t="s">
        <v>7490</v>
      </c>
    </row>
    <row r="8106" spans="51:75" x14ac:dyDescent="0.3">
      <c r="AY8106" s="226" t="e">
        <f>VLOOKUP(C8106,#REF!, 2,FALSE)</f>
        <v>#REF!</v>
      </c>
      <c r="BM8106" s="177" t="s">
        <v>13340</v>
      </c>
      <c r="BN8106" s="177" t="s">
        <v>2983</v>
      </c>
      <c r="BO8106" s="177" t="s">
        <v>2983</v>
      </c>
      <c r="BU8106" s="177" t="s">
        <v>13340</v>
      </c>
      <c r="BV8106" s="177" t="s">
        <v>2983</v>
      </c>
      <c r="BW8106" s="177" t="s">
        <v>2983</v>
      </c>
    </row>
    <row r="8107" spans="51:75" x14ac:dyDescent="0.3">
      <c r="AY8107" s="226" t="e">
        <f>VLOOKUP(C8107,#REF!, 2,FALSE)</f>
        <v>#REF!</v>
      </c>
      <c r="BM8107" s="177" t="s">
        <v>2324</v>
      </c>
      <c r="BN8107" s="177" t="s">
        <v>2983</v>
      </c>
      <c r="BO8107" s="177" t="s">
        <v>13341</v>
      </c>
      <c r="BU8107" s="177" t="s">
        <v>2324</v>
      </c>
      <c r="BV8107" s="177" t="s">
        <v>2983</v>
      </c>
      <c r="BW8107" s="177" t="s">
        <v>13341</v>
      </c>
    </row>
    <row r="8108" spans="51:75" x14ac:dyDescent="0.3">
      <c r="AY8108" s="226" t="e">
        <f>VLOOKUP(C8108,#REF!, 2,FALSE)</f>
        <v>#REF!</v>
      </c>
      <c r="BM8108" s="177" t="s">
        <v>2325</v>
      </c>
      <c r="BN8108" s="177" t="s">
        <v>2983</v>
      </c>
      <c r="BO8108" s="177" t="s">
        <v>13343</v>
      </c>
      <c r="BU8108" s="177" t="s">
        <v>2325</v>
      </c>
      <c r="BV8108" s="177" t="s">
        <v>2983</v>
      </c>
      <c r="BW8108" s="177" t="s">
        <v>13343</v>
      </c>
    </row>
    <row r="8109" spans="51:75" x14ac:dyDescent="0.3">
      <c r="AY8109" s="226" t="e">
        <f>VLOOKUP(C8109,#REF!, 2,FALSE)</f>
        <v>#REF!</v>
      </c>
      <c r="BM8109" s="177" t="s">
        <v>13344</v>
      </c>
      <c r="BN8109" s="177" t="s">
        <v>2983</v>
      </c>
      <c r="BO8109" s="177" t="s">
        <v>1224</v>
      </c>
      <c r="BU8109" s="177" t="s">
        <v>13344</v>
      </c>
      <c r="BV8109" s="177" t="s">
        <v>2983</v>
      </c>
      <c r="BW8109" s="177" t="s">
        <v>1224</v>
      </c>
    </row>
    <row r="8110" spans="51:75" x14ac:dyDescent="0.3">
      <c r="AY8110" s="226" t="e">
        <f>VLOOKUP(C8110,#REF!, 2,FALSE)</f>
        <v>#REF!</v>
      </c>
      <c r="BM8110" s="177" t="s">
        <v>13345</v>
      </c>
      <c r="BN8110" s="177" t="s">
        <v>2983</v>
      </c>
      <c r="BO8110" s="177" t="s">
        <v>2983</v>
      </c>
      <c r="BU8110" s="177" t="s">
        <v>13345</v>
      </c>
      <c r="BV8110" s="177" t="s">
        <v>2983</v>
      </c>
      <c r="BW8110" s="177" t="s">
        <v>2983</v>
      </c>
    </row>
    <row r="8111" spans="51:75" x14ac:dyDescent="0.3">
      <c r="AY8111" s="226" t="e">
        <f>VLOOKUP(C8111,#REF!, 2,FALSE)</f>
        <v>#REF!</v>
      </c>
      <c r="BM8111" s="177" t="s">
        <v>2326</v>
      </c>
      <c r="BN8111" s="177" t="s">
        <v>2983</v>
      </c>
      <c r="BO8111" s="177" t="s">
        <v>2361</v>
      </c>
      <c r="BU8111" s="177" t="s">
        <v>2326</v>
      </c>
      <c r="BV8111" s="177" t="s">
        <v>2983</v>
      </c>
      <c r="BW8111" s="177" t="s">
        <v>2361</v>
      </c>
    </row>
    <row r="8112" spans="51:75" x14ac:dyDescent="0.3">
      <c r="AY8112" s="226" t="e">
        <f>VLOOKUP(C8112,#REF!, 2,FALSE)</f>
        <v>#REF!</v>
      </c>
      <c r="BM8112" s="177" t="s">
        <v>13346</v>
      </c>
      <c r="BN8112" s="177" t="s">
        <v>2983</v>
      </c>
      <c r="BO8112" s="177" t="s">
        <v>13347</v>
      </c>
      <c r="BU8112" s="177" t="s">
        <v>13346</v>
      </c>
      <c r="BV8112" s="177" t="s">
        <v>2983</v>
      </c>
      <c r="BW8112" s="177" t="s">
        <v>13347</v>
      </c>
    </row>
    <row r="8113" spans="51:75" x14ac:dyDescent="0.3">
      <c r="AY8113" s="226" t="e">
        <f>VLOOKUP(C8113,#REF!, 2,FALSE)</f>
        <v>#REF!</v>
      </c>
      <c r="BM8113" s="177" t="s">
        <v>13348</v>
      </c>
      <c r="BN8113" s="177" t="s">
        <v>2983</v>
      </c>
      <c r="BO8113" s="177" t="s">
        <v>13349</v>
      </c>
      <c r="BU8113" s="177" t="s">
        <v>13348</v>
      </c>
      <c r="BV8113" s="177" t="s">
        <v>2983</v>
      </c>
      <c r="BW8113" s="177" t="s">
        <v>13349</v>
      </c>
    </row>
    <row r="8114" spans="51:75" x14ac:dyDescent="0.3">
      <c r="AY8114" s="226" t="e">
        <f>VLOOKUP(C8114,#REF!, 2,FALSE)</f>
        <v>#REF!</v>
      </c>
      <c r="BM8114" s="177" t="s">
        <v>13350</v>
      </c>
      <c r="BN8114" s="177" t="s">
        <v>2983</v>
      </c>
      <c r="BO8114" s="177" t="s">
        <v>1004</v>
      </c>
      <c r="BU8114" s="177" t="s">
        <v>13350</v>
      </c>
      <c r="BV8114" s="177" t="s">
        <v>2983</v>
      </c>
      <c r="BW8114" s="177" t="s">
        <v>1004</v>
      </c>
    </row>
    <row r="8115" spans="51:75" x14ac:dyDescent="0.3">
      <c r="AY8115" s="226" t="e">
        <f>VLOOKUP(C8115,#REF!, 2,FALSE)</f>
        <v>#REF!</v>
      </c>
      <c r="BM8115" s="177" t="s">
        <v>13351</v>
      </c>
      <c r="BN8115" s="177" t="s">
        <v>2983</v>
      </c>
      <c r="BO8115" s="177" t="s">
        <v>2983</v>
      </c>
      <c r="BU8115" s="177" t="s">
        <v>13351</v>
      </c>
      <c r="BV8115" s="177" t="s">
        <v>2983</v>
      </c>
      <c r="BW8115" s="177" t="s">
        <v>2983</v>
      </c>
    </row>
    <row r="8116" spans="51:75" x14ac:dyDescent="0.3">
      <c r="AY8116" s="226" t="e">
        <f>VLOOKUP(C8116,#REF!, 2,FALSE)</f>
        <v>#REF!</v>
      </c>
      <c r="BM8116" s="177" t="s">
        <v>13352</v>
      </c>
      <c r="BN8116" s="177" t="s">
        <v>2983</v>
      </c>
      <c r="BO8116" s="177" t="s">
        <v>915</v>
      </c>
      <c r="BU8116" s="177" t="s">
        <v>13352</v>
      </c>
      <c r="BV8116" s="177" t="s">
        <v>2983</v>
      </c>
      <c r="BW8116" s="177" t="s">
        <v>915</v>
      </c>
    </row>
    <row r="8117" spans="51:75" x14ac:dyDescent="0.3">
      <c r="AY8117" s="226" t="e">
        <f>VLOOKUP(C8117,#REF!, 2,FALSE)</f>
        <v>#REF!</v>
      </c>
      <c r="BM8117" s="177" t="s">
        <v>13353</v>
      </c>
      <c r="BN8117" s="177" t="s">
        <v>2983</v>
      </c>
      <c r="BO8117" s="177" t="s">
        <v>7536</v>
      </c>
      <c r="BU8117" s="177" t="s">
        <v>13353</v>
      </c>
      <c r="BV8117" s="177" t="s">
        <v>2983</v>
      </c>
      <c r="BW8117" s="177" t="s">
        <v>7536</v>
      </c>
    </row>
    <row r="8118" spans="51:75" x14ac:dyDescent="0.3">
      <c r="AY8118" s="226" t="e">
        <f>VLOOKUP(C8118,#REF!, 2,FALSE)</f>
        <v>#REF!</v>
      </c>
      <c r="BM8118" s="177" t="s">
        <v>2327</v>
      </c>
      <c r="BN8118" s="177" t="s">
        <v>2983</v>
      </c>
      <c r="BO8118" s="177" t="s">
        <v>2983</v>
      </c>
      <c r="BU8118" s="177" t="s">
        <v>2327</v>
      </c>
      <c r="BV8118" s="177" t="s">
        <v>2983</v>
      </c>
      <c r="BW8118" s="177" t="s">
        <v>2983</v>
      </c>
    </row>
    <row r="8119" spans="51:75" x14ac:dyDescent="0.3">
      <c r="AY8119" s="226" t="e">
        <f>VLOOKUP(C8119,#REF!, 2,FALSE)</f>
        <v>#REF!</v>
      </c>
      <c r="BM8119" s="177" t="s">
        <v>13354</v>
      </c>
      <c r="BN8119" s="177" t="s">
        <v>2983</v>
      </c>
      <c r="BO8119" s="177" t="s">
        <v>615</v>
      </c>
      <c r="BU8119" s="177" t="s">
        <v>13354</v>
      </c>
      <c r="BV8119" s="177" t="s">
        <v>2983</v>
      </c>
      <c r="BW8119" s="177" t="s">
        <v>615</v>
      </c>
    </row>
    <row r="8120" spans="51:75" x14ac:dyDescent="0.3">
      <c r="AY8120" s="226" t="e">
        <f>VLOOKUP(C8120,#REF!, 2,FALSE)</f>
        <v>#REF!</v>
      </c>
      <c r="BM8120" s="177" t="s">
        <v>2328</v>
      </c>
      <c r="BN8120" s="177" t="s">
        <v>940</v>
      </c>
      <c r="BO8120" s="177" t="s">
        <v>4970</v>
      </c>
      <c r="BU8120" s="177" t="s">
        <v>2328</v>
      </c>
      <c r="BV8120" s="177" t="s">
        <v>940</v>
      </c>
      <c r="BW8120" s="177" t="s">
        <v>4970</v>
      </c>
    </row>
    <row r="8121" spans="51:75" x14ac:dyDescent="0.3">
      <c r="AY8121" s="226" t="e">
        <f>VLOOKUP(C8121,#REF!, 2,FALSE)</f>
        <v>#REF!</v>
      </c>
      <c r="BM8121" s="177" t="s">
        <v>2329</v>
      </c>
      <c r="BN8121" s="177" t="s">
        <v>1279</v>
      </c>
      <c r="BO8121" s="177" t="s">
        <v>13356</v>
      </c>
      <c r="BU8121" s="177" t="s">
        <v>2329</v>
      </c>
      <c r="BV8121" s="177" t="s">
        <v>1279</v>
      </c>
      <c r="BW8121" s="177" t="s">
        <v>13356</v>
      </c>
    </row>
    <row r="8122" spans="51:75" x14ac:dyDescent="0.3">
      <c r="AY8122" s="226" t="e">
        <f>VLOOKUP(C8122,#REF!, 2,FALSE)</f>
        <v>#REF!</v>
      </c>
      <c r="BM8122" s="177" t="s">
        <v>2330</v>
      </c>
      <c r="BN8122" s="177" t="s">
        <v>2983</v>
      </c>
      <c r="BO8122" s="177" t="s">
        <v>2983</v>
      </c>
      <c r="BU8122" s="177" t="s">
        <v>2330</v>
      </c>
      <c r="BV8122" s="177" t="s">
        <v>2983</v>
      </c>
      <c r="BW8122" s="177" t="s">
        <v>2983</v>
      </c>
    </row>
    <row r="8123" spans="51:75" x14ac:dyDescent="0.3">
      <c r="AY8123" s="226" t="e">
        <f>VLOOKUP(C8123,#REF!, 2,FALSE)</f>
        <v>#REF!</v>
      </c>
      <c r="BM8123" s="177" t="s">
        <v>13357</v>
      </c>
      <c r="BN8123" s="177" t="s">
        <v>912</v>
      </c>
      <c r="BO8123" s="177" t="s">
        <v>13358</v>
      </c>
      <c r="BU8123" s="177" t="s">
        <v>13357</v>
      </c>
      <c r="BV8123" s="177" t="s">
        <v>912</v>
      </c>
      <c r="BW8123" s="177" t="s">
        <v>13358</v>
      </c>
    </row>
    <row r="8124" spans="51:75" x14ac:dyDescent="0.3">
      <c r="AY8124" s="226" t="e">
        <f>VLOOKUP(C8124,#REF!, 2,FALSE)</f>
        <v>#REF!</v>
      </c>
      <c r="BM8124" s="177" t="s">
        <v>2331</v>
      </c>
      <c r="BN8124" s="177" t="s">
        <v>2367</v>
      </c>
      <c r="BO8124" s="177" t="s">
        <v>13359</v>
      </c>
      <c r="BU8124" s="177" t="s">
        <v>2331</v>
      </c>
      <c r="BV8124" s="177" t="s">
        <v>2367</v>
      </c>
      <c r="BW8124" s="177" t="s">
        <v>13359</v>
      </c>
    </row>
    <row r="8125" spans="51:75" x14ac:dyDescent="0.3">
      <c r="AY8125" s="226" t="e">
        <f>VLOOKUP(C8125,#REF!, 2,FALSE)</f>
        <v>#REF!</v>
      </c>
      <c r="BM8125" s="177" t="s">
        <v>13360</v>
      </c>
      <c r="BN8125" s="177" t="s">
        <v>1272</v>
      </c>
      <c r="BO8125" s="177" t="s">
        <v>10391</v>
      </c>
      <c r="BU8125" s="177" t="s">
        <v>13360</v>
      </c>
      <c r="BV8125" s="177" t="s">
        <v>1272</v>
      </c>
      <c r="BW8125" s="177" t="s">
        <v>10391</v>
      </c>
    </row>
    <row r="8126" spans="51:75" x14ac:dyDescent="0.3">
      <c r="AY8126" s="226" t="e">
        <f>VLOOKUP(C8126,#REF!, 2,FALSE)</f>
        <v>#REF!</v>
      </c>
      <c r="BM8126" s="177" t="s">
        <v>13361</v>
      </c>
      <c r="BN8126" s="177" t="s">
        <v>2983</v>
      </c>
      <c r="BO8126" s="177" t="s">
        <v>2983</v>
      </c>
      <c r="BU8126" s="177" t="s">
        <v>13361</v>
      </c>
      <c r="BV8126" s="177" t="s">
        <v>2983</v>
      </c>
      <c r="BW8126" s="177" t="s">
        <v>2983</v>
      </c>
    </row>
    <row r="8127" spans="51:75" x14ac:dyDescent="0.3">
      <c r="AY8127" s="226" t="e">
        <f>VLOOKUP(C8127,#REF!, 2,FALSE)</f>
        <v>#REF!</v>
      </c>
      <c r="BM8127" s="177" t="s">
        <v>13362</v>
      </c>
      <c r="BN8127" s="177" t="s">
        <v>637</v>
      </c>
      <c r="BO8127" s="177" t="s">
        <v>1338</v>
      </c>
      <c r="BU8127" s="177" t="s">
        <v>13362</v>
      </c>
      <c r="BV8127" s="177" t="s">
        <v>637</v>
      </c>
      <c r="BW8127" s="177" t="s">
        <v>1338</v>
      </c>
    </row>
    <row r="8128" spans="51:75" x14ac:dyDescent="0.3">
      <c r="AY8128" s="226" t="e">
        <f>VLOOKUP(C8128,#REF!, 2,FALSE)</f>
        <v>#REF!</v>
      </c>
      <c r="BM8128" s="177" t="s">
        <v>2332</v>
      </c>
      <c r="BN8128" s="177" t="s">
        <v>2983</v>
      </c>
      <c r="BO8128" s="177" t="s">
        <v>13364</v>
      </c>
      <c r="BU8128" s="177" t="s">
        <v>2332</v>
      </c>
      <c r="BV8128" s="177" t="s">
        <v>2983</v>
      </c>
      <c r="BW8128" s="177" t="s">
        <v>13364</v>
      </c>
    </row>
    <row r="8129" spans="51:75" x14ac:dyDescent="0.3">
      <c r="AY8129" s="226" t="e">
        <f>VLOOKUP(C8129,#REF!, 2,FALSE)</f>
        <v>#REF!</v>
      </c>
      <c r="BM8129" s="177" t="s">
        <v>2333</v>
      </c>
      <c r="BN8129" s="177" t="s">
        <v>937</v>
      </c>
      <c r="BO8129" s="177" t="s">
        <v>4354</v>
      </c>
      <c r="BU8129" s="177" t="s">
        <v>2333</v>
      </c>
      <c r="BV8129" s="177" t="s">
        <v>937</v>
      </c>
      <c r="BW8129" s="177" t="s">
        <v>4354</v>
      </c>
    </row>
    <row r="8130" spans="51:75" x14ac:dyDescent="0.3">
      <c r="AY8130" s="226" t="e">
        <f>VLOOKUP(C8130,#REF!, 2,FALSE)</f>
        <v>#REF!</v>
      </c>
      <c r="BM8130" s="177" t="s">
        <v>13365</v>
      </c>
      <c r="BN8130" s="177" t="s">
        <v>16979</v>
      </c>
      <c r="BO8130" s="177" t="s">
        <v>4997</v>
      </c>
      <c r="BU8130" s="177" t="s">
        <v>13365</v>
      </c>
      <c r="BV8130" s="177" t="s">
        <v>16979</v>
      </c>
      <c r="BW8130" s="177" t="s">
        <v>4997</v>
      </c>
    </row>
    <row r="8131" spans="51:75" x14ac:dyDescent="0.3">
      <c r="AY8131" s="226" t="e">
        <f>VLOOKUP(C8131,#REF!, 2,FALSE)</f>
        <v>#REF!</v>
      </c>
      <c r="BM8131" s="177" t="s">
        <v>13366</v>
      </c>
      <c r="BN8131" s="177" t="s">
        <v>2983</v>
      </c>
      <c r="BO8131" s="177" t="s">
        <v>1209</v>
      </c>
      <c r="BU8131" s="177" t="s">
        <v>13366</v>
      </c>
      <c r="BV8131" s="177" t="s">
        <v>2983</v>
      </c>
      <c r="BW8131" s="177" t="s">
        <v>1209</v>
      </c>
    </row>
    <row r="8132" spans="51:75" x14ac:dyDescent="0.3">
      <c r="AY8132" s="226" t="e">
        <f>VLOOKUP(C8132,#REF!, 2,FALSE)</f>
        <v>#REF!</v>
      </c>
      <c r="BM8132" s="177" t="s">
        <v>13367</v>
      </c>
      <c r="BN8132" s="177" t="s">
        <v>2983</v>
      </c>
      <c r="BO8132" s="177" t="s">
        <v>2983</v>
      </c>
      <c r="BU8132" s="177" t="s">
        <v>13367</v>
      </c>
      <c r="BV8132" s="177" t="s">
        <v>2983</v>
      </c>
      <c r="BW8132" s="177" t="s">
        <v>2983</v>
      </c>
    </row>
    <row r="8133" spans="51:75" x14ac:dyDescent="0.3">
      <c r="AY8133" s="226" t="e">
        <f>VLOOKUP(C8133,#REF!, 2,FALSE)</f>
        <v>#REF!</v>
      </c>
      <c r="BM8133" s="177" t="s">
        <v>2334</v>
      </c>
      <c r="BN8133" s="177" t="s">
        <v>1342</v>
      </c>
      <c r="BO8133" s="177" t="s">
        <v>2369</v>
      </c>
      <c r="BU8133" s="177" t="s">
        <v>2334</v>
      </c>
      <c r="BV8133" s="177" t="s">
        <v>1342</v>
      </c>
      <c r="BW8133" s="177" t="s">
        <v>2369</v>
      </c>
    </row>
    <row r="8134" spans="51:75" x14ac:dyDescent="0.3">
      <c r="AY8134" s="226" t="e">
        <f>VLOOKUP(C8134,#REF!, 2,FALSE)</f>
        <v>#REF!</v>
      </c>
      <c r="BM8134" s="177" t="s">
        <v>13368</v>
      </c>
      <c r="BN8134" s="177" t="s">
        <v>3087</v>
      </c>
      <c r="BO8134" s="177" t="s">
        <v>8874</v>
      </c>
      <c r="BU8134" s="177" t="s">
        <v>13368</v>
      </c>
      <c r="BV8134" s="177" t="s">
        <v>3087</v>
      </c>
      <c r="BW8134" s="177" t="s">
        <v>8874</v>
      </c>
    </row>
    <row r="8135" spans="51:75" x14ac:dyDescent="0.3">
      <c r="AY8135" s="226" t="e">
        <f>VLOOKUP(C8135,#REF!, 2,FALSE)</f>
        <v>#REF!</v>
      </c>
      <c r="BM8135" s="177" t="s">
        <v>13369</v>
      </c>
      <c r="BN8135" s="177" t="s">
        <v>2983</v>
      </c>
      <c r="BO8135" s="177" t="s">
        <v>5438</v>
      </c>
      <c r="BU8135" s="177" t="s">
        <v>13369</v>
      </c>
      <c r="BV8135" s="177" t="s">
        <v>2983</v>
      </c>
      <c r="BW8135" s="177" t="s">
        <v>5438</v>
      </c>
    </row>
    <row r="8136" spans="51:75" x14ac:dyDescent="0.3">
      <c r="AY8136" s="226" t="e">
        <f>VLOOKUP(C8136,#REF!, 2,FALSE)</f>
        <v>#REF!</v>
      </c>
      <c r="BM8136" s="177" t="s">
        <v>13370</v>
      </c>
      <c r="BN8136" s="177" t="s">
        <v>2983</v>
      </c>
      <c r="BO8136" s="177" t="s">
        <v>13371</v>
      </c>
      <c r="BU8136" s="177" t="s">
        <v>13370</v>
      </c>
      <c r="BV8136" s="177" t="s">
        <v>2983</v>
      </c>
      <c r="BW8136" s="177" t="s">
        <v>13371</v>
      </c>
    </row>
    <row r="8137" spans="51:75" x14ac:dyDescent="0.3">
      <c r="AY8137" s="226" t="e">
        <f>VLOOKUP(C8137,#REF!, 2,FALSE)</f>
        <v>#REF!</v>
      </c>
      <c r="BM8137" s="177" t="s">
        <v>13372</v>
      </c>
      <c r="BN8137" s="177" t="s">
        <v>2983</v>
      </c>
      <c r="BO8137" s="177" t="s">
        <v>6289</v>
      </c>
      <c r="BU8137" s="177" t="s">
        <v>13372</v>
      </c>
      <c r="BV8137" s="177" t="s">
        <v>2983</v>
      </c>
      <c r="BW8137" s="177" t="s">
        <v>6289</v>
      </c>
    </row>
    <row r="8138" spans="51:75" x14ac:dyDescent="0.3">
      <c r="AY8138" s="226" t="e">
        <f>VLOOKUP(C8138,#REF!, 2,FALSE)</f>
        <v>#REF!</v>
      </c>
      <c r="BM8138" s="177" t="s">
        <v>13373</v>
      </c>
      <c r="BN8138" s="177" t="s">
        <v>2983</v>
      </c>
      <c r="BO8138" s="177" t="s">
        <v>2983</v>
      </c>
      <c r="BU8138" s="177" t="s">
        <v>13373</v>
      </c>
      <c r="BV8138" s="177" t="s">
        <v>2983</v>
      </c>
      <c r="BW8138" s="177" t="s">
        <v>2983</v>
      </c>
    </row>
    <row r="8139" spans="51:75" x14ac:dyDescent="0.3">
      <c r="AY8139" s="226" t="e">
        <f>VLOOKUP(C8139,#REF!, 2,FALSE)</f>
        <v>#REF!</v>
      </c>
      <c r="BM8139" s="177" t="s">
        <v>13374</v>
      </c>
      <c r="BN8139" s="177" t="s">
        <v>2983</v>
      </c>
      <c r="BO8139" s="177" t="s">
        <v>13375</v>
      </c>
      <c r="BU8139" s="177" t="s">
        <v>13374</v>
      </c>
      <c r="BV8139" s="177" t="s">
        <v>2983</v>
      </c>
      <c r="BW8139" s="177" t="s">
        <v>13375</v>
      </c>
    </row>
    <row r="8140" spans="51:75" x14ac:dyDescent="0.3">
      <c r="AY8140" s="226" t="e">
        <f>VLOOKUP(C8140,#REF!, 2,FALSE)</f>
        <v>#REF!</v>
      </c>
      <c r="BM8140" s="177" t="s">
        <v>13376</v>
      </c>
      <c r="BN8140" s="177" t="s">
        <v>2983</v>
      </c>
      <c r="BO8140" s="177" t="s">
        <v>7712</v>
      </c>
      <c r="BU8140" s="177" t="s">
        <v>13376</v>
      </c>
      <c r="BV8140" s="177" t="s">
        <v>2983</v>
      </c>
      <c r="BW8140" s="177" t="s">
        <v>7712</v>
      </c>
    </row>
    <row r="8141" spans="51:75" x14ac:dyDescent="0.3">
      <c r="AY8141" s="226" t="e">
        <f>VLOOKUP(C8141,#REF!, 2,FALSE)</f>
        <v>#REF!</v>
      </c>
      <c r="BM8141" s="177" t="s">
        <v>13377</v>
      </c>
      <c r="BN8141" s="177" t="s">
        <v>2983</v>
      </c>
      <c r="BO8141" s="177" t="s">
        <v>2983</v>
      </c>
      <c r="BU8141" s="177" t="s">
        <v>13377</v>
      </c>
      <c r="BV8141" s="177" t="s">
        <v>2983</v>
      </c>
      <c r="BW8141" s="177" t="s">
        <v>2983</v>
      </c>
    </row>
    <row r="8142" spans="51:75" x14ac:dyDescent="0.3">
      <c r="AY8142" s="226" t="e">
        <f>VLOOKUP(C8142,#REF!, 2,FALSE)</f>
        <v>#REF!</v>
      </c>
      <c r="BM8142" s="177" t="s">
        <v>13378</v>
      </c>
      <c r="BN8142" s="177" t="s">
        <v>1269</v>
      </c>
      <c r="BO8142" s="177" t="s">
        <v>4446</v>
      </c>
      <c r="BU8142" s="177" t="s">
        <v>13378</v>
      </c>
      <c r="BV8142" s="177" t="s">
        <v>1269</v>
      </c>
      <c r="BW8142" s="177" t="s">
        <v>4446</v>
      </c>
    </row>
    <row r="8143" spans="51:75" x14ac:dyDescent="0.3">
      <c r="AY8143" s="226" t="e">
        <f>VLOOKUP(C8143,#REF!, 2,FALSE)</f>
        <v>#REF!</v>
      </c>
      <c r="BM8143" s="177" t="s">
        <v>2335</v>
      </c>
      <c r="BN8143" s="177" t="s">
        <v>1139</v>
      </c>
      <c r="BO8143" s="177" t="s">
        <v>2983</v>
      </c>
      <c r="BU8143" s="177" t="s">
        <v>2335</v>
      </c>
      <c r="BV8143" s="177" t="s">
        <v>1139</v>
      </c>
      <c r="BW8143" s="177" t="s">
        <v>2983</v>
      </c>
    </row>
    <row r="8144" spans="51:75" x14ac:dyDescent="0.3">
      <c r="AY8144" s="226" t="e">
        <f>VLOOKUP(C8144,#REF!, 2,FALSE)</f>
        <v>#REF!</v>
      </c>
      <c r="BM8144" s="177" t="s">
        <v>13379</v>
      </c>
      <c r="BN8144" s="177" t="s">
        <v>2983</v>
      </c>
      <c r="BO8144" s="177" t="s">
        <v>2983</v>
      </c>
      <c r="BU8144" s="177" t="s">
        <v>13379</v>
      </c>
      <c r="BV8144" s="177" t="s">
        <v>2983</v>
      </c>
      <c r="BW8144" s="177" t="s">
        <v>2983</v>
      </c>
    </row>
    <row r="8145" spans="51:75" x14ac:dyDescent="0.3">
      <c r="AY8145" s="226" t="e">
        <f>VLOOKUP(C8145,#REF!, 2,FALSE)</f>
        <v>#REF!</v>
      </c>
      <c r="BM8145" s="177" t="s">
        <v>13380</v>
      </c>
      <c r="BN8145" s="177" t="s">
        <v>2983</v>
      </c>
      <c r="BO8145" s="177" t="s">
        <v>2983</v>
      </c>
      <c r="BU8145" s="177" t="s">
        <v>13380</v>
      </c>
      <c r="BV8145" s="177" t="s">
        <v>2983</v>
      </c>
      <c r="BW8145" s="177" t="s">
        <v>2983</v>
      </c>
    </row>
    <row r="8146" spans="51:75" x14ac:dyDescent="0.3">
      <c r="AY8146" s="226" t="e">
        <f>VLOOKUP(C8146,#REF!, 2,FALSE)</f>
        <v>#REF!</v>
      </c>
      <c r="BM8146" s="177" t="s">
        <v>13381</v>
      </c>
      <c r="BN8146" s="177" t="s">
        <v>2983</v>
      </c>
      <c r="BO8146" s="177" t="s">
        <v>2983</v>
      </c>
      <c r="BU8146" s="177" t="s">
        <v>13381</v>
      </c>
      <c r="BV8146" s="177" t="s">
        <v>2983</v>
      </c>
      <c r="BW8146" s="177" t="s">
        <v>2983</v>
      </c>
    </row>
    <row r="8147" spans="51:75" x14ac:dyDescent="0.3">
      <c r="AY8147" s="226" t="e">
        <f>VLOOKUP(C8147,#REF!, 2,FALSE)</f>
        <v>#REF!</v>
      </c>
      <c r="BM8147" s="177" t="s">
        <v>13382</v>
      </c>
      <c r="BN8147" s="177" t="s">
        <v>2983</v>
      </c>
      <c r="BO8147" s="177" t="s">
        <v>11420</v>
      </c>
      <c r="BU8147" s="177" t="s">
        <v>13382</v>
      </c>
      <c r="BV8147" s="177" t="s">
        <v>2983</v>
      </c>
      <c r="BW8147" s="177" t="s">
        <v>11420</v>
      </c>
    </row>
    <row r="8148" spans="51:75" x14ac:dyDescent="0.3">
      <c r="AY8148" s="226" t="e">
        <f>VLOOKUP(C8148,#REF!, 2,FALSE)</f>
        <v>#REF!</v>
      </c>
      <c r="BM8148" s="177" t="s">
        <v>13383</v>
      </c>
      <c r="BN8148" s="177" t="s">
        <v>662</v>
      </c>
      <c r="BO8148" s="177" t="s">
        <v>13384</v>
      </c>
      <c r="BU8148" s="177" t="s">
        <v>13383</v>
      </c>
      <c r="BV8148" s="177" t="s">
        <v>662</v>
      </c>
      <c r="BW8148" s="177" t="s">
        <v>13384</v>
      </c>
    </row>
    <row r="8149" spans="51:75" x14ac:dyDescent="0.3">
      <c r="AY8149" s="226" t="e">
        <f>VLOOKUP(C8149,#REF!, 2,FALSE)</f>
        <v>#REF!</v>
      </c>
      <c r="BM8149" s="177" t="s">
        <v>2336</v>
      </c>
      <c r="BN8149" s="177" t="s">
        <v>2983</v>
      </c>
      <c r="BO8149" s="177" t="s">
        <v>7182</v>
      </c>
      <c r="BU8149" s="177" t="s">
        <v>2336</v>
      </c>
      <c r="BV8149" s="177" t="s">
        <v>2983</v>
      </c>
      <c r="BW8149" s="177" t="s">
        <v>7182</v>
      </c>
    </row>
    <row r="8150" spans="51:75" x14ac:dyDescent="0.3">
      <c r="AY8150" s="226" t="e">
        <f>VLOOKUP(C8150,#REF!, 2,FALSE)</f>
        <v>#REF!</v>
      </c>
      <c r="BM8150" s="177" t="s">
        <v>13385</v>
      </c>
      <c r="BN8150" s="177" t="s">
        <v>736</v>
      </c>
      <c r="BO8150" s="177" t="s">
        <v>3061</v>
      </c>
      <c r="BU8150" s="177" t="s">
        <v>13385</v>
      </c>
      <c r="BV8150" s="177" t="s">
        <v>736</v>
      </c>
      <c r="BW8150" s="177" t="s">
        <v>3061</v>
      </c>
    </row>
    <row r="8151" spans="51:75" x14ac:dyDescent="0.3">
      <c r="AY8151" s="226" t="e">
        <f>VLOOKUP(C8151,#REF!, 2,FALSE)</f>
        <v>#REF!</v>
      </c>
      <c r="BM8151" s="177" t="s">
        <v>13386</v>
      </c>
      <c r="BN8151" s="177" t="s">
        <v>2983</v>
      </c>
      <c r="BO8151" s="177" t="s">
        <v>2426</v>
      </c>
      <c r="BU8151" s="177" t="s">
        <v>13386</v>
      </c>
      <c r="BV8151" s="177" t="s">
        <v>2983</v>
      </c>
      <c r="BW8151" s="177" t="s">
        <v>2426</v>
      </c>
    </row>
    <row r="8152" spans="51:75" x14ac:dyDescent="0.3">
      <c r="AY8152" s="226" t="e">
        <f>VLOOKUP(C8152,#REF!, 2,FALSE)</f>
        <v>#REF!</v>
      </c>
      <c r="BM8152" s="177" t="s">
        <v>13387</v>
      </c>
      <c r="BN8152" s="177" t="s">
        <v>780</v>
      </c>
      <c r="BO8152" s="177" t="s">
        <v>4817</v>
      </c>
      <c r="BU8152" s="177" t="s">
        <v>13387</v>
      </c>
      <c r="BV8152" s="177" t="s">
        <v>780</v>
      </c>
      <c r="BW8152" s="177" t="s">
        <v>4817</v>
      </c>
    </row>
    <row r="8153" spans="51:75" x14ac:dyDescent="0.3">
      <c r="AY8153" s="226" t="e">
        <f>VLOOKUP(C8153,#REF!, 2,FALSE)</f>
        <v>#REF!</v>
      </c>
      <c r="BM8153" s="177" t="s">
        <v>13388</v>
      </c>
      <c r="BN8153" s="177" t="s">
        <v>797</v>
      </c>
      <c r="BO8153" s="177" t="s">
        <v>1050</v>
      </c>
      <c r="BU8153" s="177" t="s">
        <v>13388</v>
      </c>
      <c r="BV8153" s="177" t="s">
        <v>797</v>
      </c>
      <c r="BW8153" s="177" t="s">
        <v>1050</v>
      </c>
    </row>
    <row r="8154" spans="51:75" x14ac:dyDescent="0.3">
      <c r="AY8154" s="226" t="e">
        <f>VLOOKUP(C8154,#REF!, 2,FALSE)</f>
        <v>#REF!</v>
      </c>
      <c r="BM8154" s="177" t="s">
        <v>2337</v>
      </c>
      <c r="BN8154" s="177" t="s">
        <v>2983</v>
      </c>
      <c r="BO8154" s="177" t="s">
        <v>2983</v>
      </c>
      <c r="BU8154" s="177" t="s">
        <v>2337</v>
      </c>
      <c r="BV8154" s="177" t="s">
        <v>2983</v>
      </c>
      <c r="BW8154" s="177" t="s">
        <v>2983</v>
      </c>
    </row>
    <row r="8155" spans="51:75" x14ac:dyDescent="0.3">
      <c r="AY8155" s="226" t="e">
        <f>VLOOKUP(C8155,#REF!, 2,FALSE)</f>
        <v>#REF!</v>
      </c>
      <c r="BM8155" s="177" t="s">
        <v>13390</v>
      </c>
      <c r="BN8155" s="177" t="s">
        <v>637</v>
      </c>
      <c r="BO8155" s="177" t="s">
        <v>2719</v>
      </c>
      <c r="BU8155" s="177" t="s">
        <v>13390</v>
      </c>
      <c r="BV8155" s="177" t="s">
        <v>637</v>
      </c>
      <c r="BW8155" s="177" t="s">
        <v>2719</v>
      </c>
    </row>
    <row r="8156" spans="51:75" x14ac:dyDescent="0.3">
      <c r="AY8156" s="226" t="e">
        <f>VLOOKUP(C8156,#REF!, 2,FALSE)</f>
        <v>#REF!</v>
      </c>
      <c r="BM8156" s="177" t="s">
        <v>2338</v>
      </c>
      <c r="BN8156" s="177" t="s">
        <v>694</v>
      </c>
      <c r="BO8156" s="177" t="s">
        <v>8084</v>
      </c>
      <c r="BU8156" s="177" t="s">
        <v>2338</v>
      </c>
      <c r="BV8156" s="177" t="s">
        <v>694</v>
      </c>
      <c r="BW8156" s="177" t="s">
        <v>8084</v>
      </c>
    </row>
    <row r="8157" spans="51:75" x14ac:dyDescent="0.3">
      <c r="AY8157" s="226" t="e">
        <f>VLOOKUP(C8157,#REF!, 2,FALSE)</f>
        <v>#REF!</v>
      </c>
      <c r="BM8157" s="177" t="s">
        <v>13391</v>
      </c>
      <c r="BN8157" s="177" t="s">
        <v>612</v>
      </c>
      <c r="BO8157" s="177" t="s">
        <v>13392</v>
      </c>
      <c r="BU8157" s="177" t="s">
        <v>13391</v>
      </c>
      <c r="BV8157" s="177" t="s">
        <v>612</v>
      </c>
      <c r="BW8157" s="177" t="s">
        <v>13392</v>
      </c>
    </row>
    <row r="8158" spans="51:75" x14ac:dyDescent="0.3">
      <c r="AY8158" s="226" t="e">
        <f>VLOOKUP(C8158,#REF!, 2,FALSE)</f>
        <v>#REF!</v>
      </c>
      <c r="BM8158" s="177" t="s">
        <v>2339</v>
      </c>
      <c r="BN8158" s="177" t="s">
        <v>1733</v>
      </c>
      <c r="BO8158" s="177" t="s">
        <v>13393</v>
      </c>
      <c r="BU8158" s="177" t="s">
        <v>2339</v>
      </c>
      <c r="BV8158" s="177" t="s">
        <v>1733</v>
      </c>
      <c r="BW8158" s="177" t="s">
        <v>13393</v>
      </c>
    </row>
    <row r="8159" spans="51:75" x14ac:dyDescent="0.3">
      <c r="AY8159" s="226" t="e">
        <f>VLOOKUP(C8159,#REF!, 2,FALSE)</f>
        <v>#REF!</v>
      </c>
      <c r="BM8159" s="177" t="s">
        <v>2340</v>
      </c>
      <c r="BN8159" s="177" t="s">
        <v>1691</v>
      </c>
      <c r="BO8159" s="177" t="s">
        <v>12344</v>
      </c>
      <c r="BU8159" s="177" t="s">
        <v>2340</v>
      </c>
      <c r="BV8159" s="177" t="s">
        <v>1691</v>
      </c>
      <c r="BW8159" s="177" t="s">
        <v>12344</v>
      </c>
    </row>
    <row r="8160" spans="51:75" x14ac:dyDescent="0.3">
      <c r="AY8160" s="226" t="e">
        <f>VLOOKUP(C8160,#REF!, 2,FALSE)</f>
        <v>#REF!</v>
      </c>
      <c r="BM8160" s="177" t="s">
        <v>13394</v>
      </c>
      <c r="BN8160" s="177" t="s">
        <v>2983</v>
      </c>
      <c r="BO8160" s="177" t="s">
        <v>13395</v>
      </c>
      <c r="BU8160" s="177" t="s">
        <v>13394</v>
      </c>
      <c r="BV8160" s="177" t="s">
        <v>2983</v>
      </c>
      <c r="BW8160" s="177" t="s">
        <v>13395</v>
      </c>
    </row>
    <row r="8161" spans="51:75" x14ac:dyDescent="0.3">
      <c r="AY8161" s="226" t="e">
        <f>VLOOKUP(C8161,#REF!, 2,FALSE)</f>
        <v>#REF!</v>
      </c>
      <c r="BM8161" s="177" t="s">
        <v>13396</v>
      </c>
      <c r="BN8161" s="177" t="s">
        <v>799</v>
      </c>
      <c r="BO8161" s="177" t="s">
        <v>13397</v>
      </c>
      <c r="BU8161" s="177" t="s">
        <v>13396</v>
      </c>
      <c r="BV8161" s="177" t="s">
        <v>799</v>
      </c>
      <c r="BW8161" s="177" t="s">
        <v>13397</v>
      </c>
    </row>
    <row r="8162" spans="51:75" x14ac:dyDescent="0.3">
      <c r="AY8162" s="226" t="e">
        <f>VLOOKUP(C8162,#REF!, 2,FALSE)</f>
        <v>#REF!</v>
      </c>
      <c r="BM8162" s="177" t="s">
        <v>13398</v>
      </c>
      <c r="BN8162" s="177" t="s">
        <v>799</v>
      </c>
      <c r="BO8162" s="177" t="s">
        <v>13399</v>
      </c>
      <c r="BU8162" s="177" t="s">
        <v>13398</v>
      </c>
      <c r="BV8162" s="177" t="s">
        <v>799</v>
      </c>
      <c r="BW8162" s="177" t="s">
        <v>13399</v>
      </c>
    </row>
    <row r="8163" spans="51:75" x14ac:dyDescent="0.3">
      <c r="AY8163" s="226" t="e">
        <f>VLOOKUP(C8163,#REF!, 2,FALSE)</f>
        <v>#REF!</v>
      </c>
      <c r="BM8163" s="177" t="s">
        <v>13400</v>
      </c>
      <c r="BN8163" s="177" t="s">
        <v>799</v>
      </c>
      <c r="BO8163" s="177" t="s">
        <v>13401</v>
      </c>
      <c r="BU8163" s="177" t="s">
        <v>13400</v>
      </c>
      <c r="BV8163" s="177" t="s">
        <v>799</v>
      </c>
      <c r="BW8163" s="177" t="s">
        <v>13401</v>
      </c>
    </row>
    <row r="8164" spans="51:75" x14ac:dyDescent="0.3">
      <c r="AY8164" s="226" t="e">
        <f>VLOOKUP(C8164,#REF!, 2,FALSE)</f>
        <v>#REF!</v>
      </c>
      <c r="BM8164" s="177" t="s">
        <v>2341</v>
      </c>
      <c r="BN8164" s="177" t="s">
        <v>639</v>
      </c>
      <c r="BO8164" s="177" t="s">
        <v>10173</v>
      </c>
      <c r="BU8164" s="177" t="s">
        <v>2341</v>
      </c>
      <c r="BV8164" s="177" t="s">
        <v>639</v>
      </c>
      <c r="BW8164" s="177" t="s">
        <v>10173</v>
      </c>
    </row>
    <row r="8165" spans="51:75" x14ac:dyDescent="0.3">
      <c r="AY8165" s="226" t="e">
        <f>VLOOKUP(C8165,#REF!, 2,FALSE)</f>
        <v>#REF!</v>
      </c>
      <c r="BM8165" s="177" t="s">
        <v>13402</v>
      </c>
      <c r="BN8165" s="177" t="s">
        <v>799</v>
      </c>
      <c r="BO8165" s="177" t="s">
        <v>13403</v>
      </c>
      <c r="BU8165" s="177" t="s">
        <v>13402</v>
      </c>
      <c r="BV8165" s="177" t="s">
        <v>799</v>
      </c>
      <c r="BW8165" s="177" t="s">
        <v>13403</v>
      </c>
    </row>
    <row r="8166" spans="51:75" x14ac:dyDescent="0.3">
      <c r="AY8166" s="226" t="e">
        <f>VLOOKUP(C8166,#REF!, 2,FALSE)</f>
        <v>#REF!</v>
      </c>
      <c r="BM8166" s="177" t="s">
        <v>13404</v>
      </c>
      <c r="BN8166" s="177" t="s">
        <v>639</v>
      </c>
      <c r="BO8166" s="177" t="s">
        <v>3482</v>
      </c>
      <c r="BU8166" s="177" t="s">
        <v>13404</v>
      </c>
      <c r="BV8166" s="177" t="s">
        <v>639</v>
      </c>
      <c r="BW8166" s="177" t="s">
        <v>3482</v>
      </c>
    </row>
    <row r="8167" spans="51:75" x14ac:dyDescent="0.3">
      <c r="AY8167" s="226" t="e">
        <f>VLOOKUP(C8167,#REF!, 2,FALSE)</f>
        <v>#REF!</v>
      </c>
      <c r="BM8167" s="177" t="s">
        <v>13405</v>
      </c>
      <c r="BN8167" s="177" t="s">
        <v>1342</v>
      </c>
      <c r="BO8167" s="177" t="s">
        <v>3743</v>
      </c>
      <c r="BU8167" s="177" t="s">
        <v>13405</v>
      </c>
      <c r="BV8167" s="177" t="s">
        <v>1342</v>
      </c>
      <c r="BW8167" s="177" t="s">
        <v>3743</v>
      </c>
    </row>
    <row r="8168" spans="51:75" x14ac:dyDescent="0.3">
      <c r="AY8168" s="226" t="e">
        <f>VLOOKUP(C8168,#REF!, 2,FALSE)</f>
        <v>#REF!</v>
      </c>
      <c r="BM8168" s="177" t="s">
        <v>13406</v>
      </c>
      <c r="BN8168" s="177" t="s">
        <v>1013</v>
      </c>
      <c r="BO8168" s="177" t="s">
        <v>945</v>
      </c>
      <c r="BU8168" s="177" t="s">
        <v>13406</v>
      </c>
      <c r="BV8168" s="177" t="s">
        <v>1013</v>
      </c>
      <c r="BW8168" s="177" t="s">
        <v>945</v>
      </c>
    </row>
    <row r="8169" spans="51:75" x14ac:dyDescent="0.3">
      <c r="AY8169" s="226" t="e">
        <f>VLOOKUP(C8169,#REF!, 2,FALSE)</f>
        <v>#REF!</v>
      </c>
      <c r="BM8169" s="177" t="s">
        <v>13407</v>
      </c>
      <c r="BN8169" s="177" t="s">
        <v>923</v>
      </c>
      <c r="BO8169" s="177" t="s">
        <v>1196</v>
      </c>
      <c r="BU8169" s="177" t="s">
        <v>13407</v>
      </c>
      <c r="BV8169" s="177" t="s">
        <v>923</v>
      </c>
      <c r="BW8169" s="177" t="s">
        <v>1196</v>
      </c>
    </row>
    <row r="8170" spans="51:75" x14ac:dyDescent="0.3">
      <c r="AY8170" s="226" t="e">
        <f>VLOOKUP(C8170,#REF!, 2,FALSE)</f>
        <v>#REF!</v>
      </c>
      <c r="BM8170" s="177" t="s">
        <v>13408</v>
      </c>
      <c r="BN8170" s="177" t="s">
        <v>637</v>
      </c>
      <c r="BO8170" s="177" t="s">
        <v>13409</v>
      </c>
      <c r="BU8170" s="177" t="s">
        <v>13408</v>
      </c>
      <c r="BV8170" s="177" t="s">
        <v>637</v>
      </c>
      <c r="BW8170" s="177" t="s">
        <v>13409</v>
      </c>
    </row>
    <row r="8171" spans="51:75" x14ac:dyDescent="0.3">
      <c r="AY8171" s="226" t="e">
        <f>VLOOKUP(C8171,#REF!, 2,FALSE)</f>
        <v>#REF!</v>
      </c>
      <c r="BM8171" s="177" t="s">
        <v>13410</v>
      </c>
      <c r="BN8171" s="177" t="s">
        <v>2983</v>
      </c>
      <c r="BO8171" s="177" t="s">
        <v>2983</v>
      </c>
      <c r="BU8171" s="177" t="s">
        <v>13410</v>
      </c>
      <c r="BV8171" s="177" t="s">
        <v>2983</v>
      </c>
      <c r="BW8171" s="177" t="s">
        <v>2983</v>
      </c>
    </row>
    <row r="8172" spans="51:75" x14ac:dyDescent="0.3">
      <c r="AY8172" s="226" t="e">
        <f>VLOOKUP(C8172,#REF!, 2,FALSE)</f>
        <v>#REF!</v>
      </c>
      <c r="BM8172" s="177" t="s">
        <v>13411</v>
      </c>
      <c r="BN8172" s="177" t="s">
        <v>3045</v>
      </c>
      <c r="BO8172" s="177" t="s">
        <v>697</v>
      </c>
      <c r="BU8172" s="177" t="s">
        <v>13411</v>
      </c>
      <c r="BV8172" s="177" t="s">
        <v>3045</v>
      </c>
      <c r="BW8172" s="177" t="s">
        <v>697</v>
      </c>
    </row>
    <row r="8173" spans="51:75" x14ac:dyDescent="0.3">
      <c r="AY8173" s="226" t="e">
        <f>VLOOKUP(C8173,#REF!, 2,FALSE)</f>
        <v>#REF!</v>
      </c>
      <c r="BM8173" s="177" t="s">
        <v>13412</v>
      </c>
      <c r="BN8173" s="177" t="s">
        <v>703</v>
      </c>
      <c r="BO8173" s="177" t="s">
        <v>13413</v>
      </c>
      <c r="BU8173" s="177" t="s">
        <v>13412</v>
      </c>
      <c r="BV8173" s="177" t="s">
        <v>703</v>
      </c>
      <c r="BW8173" s="177" t="s">
        <v>13413</v>
      </c>
    </row>
    <row r="8174" spans="51:75" x14ac:dyDescent="0.3">
      <c r="AY8174" s="226" t="e">
        <f>VLOOKUP(C8174,#REF!, 2,FALSE)</f>
        <v>#REF!</v>
      </c>
      <c r="BM8174" s="177" t="s">
        <v>13414</v>
      </c>
      <c r="BN8174" s="177" t="s">
        <v>1342</v>
      </c>
      <c r="BO8174" s="177" t="s">
        <v>5081</v>
      </c>
      <c r="BU8174" s="177" t="s">
        <v>13414</v>
      </c>
      <c r="BV8174" s="177" t="s">
        <v>1342</v>
      </c>
      <c r="BW8174" s="177" t="s">
        <v>5081</v>
      </c>
    </row>
    <row r="8175" spans="51:75" x14ac:dyDescent="0.3">
      <c r="AY8175" s="226" t="e">
        <f>VLOOKUP(C8175,#REF!, 2,FALSE)</f>
        <v>#REF!</v>
      </c>
      <c r="BM8175" s="177" t="s">
        <v>13415</v>
      </c>
      <c r="BN8175" s="177" t="s">
        <v>3245</v>
      </c>
      <c r="BO8175" s="177" t="s">
        <v>6492</v>
      </c>
      <c r="BU8175" s="177" t="s">
        <v>13415</v>
      </c>
      <c r="BV8175" s="177" t="s">
        <v>3245</v>
      </c>
      <c r="BW8175" s="177" t="s">
        <v>6492</v>
      </c>
    </row>
    <row r="8176" spans="51:75" x14ac:dyDescent="0.3">
      <c r="AY8176" s="226" t="e">
        <f>VLOOKUP(C8176,#REF!, 2,FALSE)</f>
        <v>#REF!</v>
      </c>
      <c r="BM8176" s="177" t="s">
        <v>13416</v>
      </c>
      <c r="BN8176" s="177" t="s">
        <v>3245</v>
      </c>
      <c r="BO8176" s="177" t="s">
        <v>13417</v>
      </c>
      <c r="BU8176" s="177" t="s">
        <v>13416</v>
      </c>
      <c r="BV8176" s="177" t="s">
        <v>3245</v>
      </c>
      <c r="BW8176" s="177" t="s">
        <v>13417</v>
      </c>
    </row>
    <row r="8177" spans="51:75" x14ac:dyDescent="0.3">
      <c r="AY8177" s="226" t="e">
        <f>VLOOKUP(C8177,#REF!, 2,FALSE)</f>
        <v>#REF!</v>
      </c>
      <c r="BM8177" s="177" t="s">
        <v>13418</v>
      </c>
      <c r="BN8177" s="177" t="s">
        <v>2983</v>
      </c>
      <c r="BO8177" s="177" t="s">
        <v>2983</v>
      </c>
      <c r="BU8177" s="177" t="s">
        <v>13418</v>
      </c>
      <c r="BV8177" s="177" t="s">
        <v>2983</v>
      </c>
      <c r="BW8177" s="177" t="s">
        <v>2983</v>
      </c>
    </row>
    <row r="8178" spans="51:75" x14ac:dyDescent="0.3">
      <c r="AY8178" s="226" t="e">
        <f>VLOOKUP(C8178,#REF!, 2,FALSE)</f>
        <v>#REF!</v>
      </c>
      <c r="BM8178" s="177" t="s">
        <v>13419</v>
      </c>
      <c r="BN8178" s="177" t="s">
        <v>1269</v>
      </c>
      <c r="BO8178" s="177" t="s">
        <v>11387</v>
      </c>
      <c r="BU8178" s="177" t="s">
        <v>13419</v>
      </c>
      <c r="BV8178" s="177" t="s">
        <v>1269</v>
      </c>
      <c r="BW8178" s="177" t="s">
        <v>11387</v>
      </c>
    </row>
    <row r="8179" spans="51:75" x14ac:dyDescent="0.3">
      <c r="AY8179" s="226" t="e">
        <f>VLOOKUP(C8179,#REF!, 2,FALSE)</f>
        <v>#REF!</v>
      </c>
      <c r="BM8179" s="177" t="s">
        <v>13420</v>
      </c>
      <c r="BN8179" s="177" t="s">
        <v>3005</v>
      </c>
      <c r="BO8179" s="177" t="s">
        <v>1737</v>
      </c>
      <c r="BU8179" s="177" t="s">
        <v>13420</v>
      </c>
      <c r="BV8179" s="177" t="s">
        <v>3005</v>
      </c>
      <c r="BW8179" s="177" t="s">
        <v>1737</v>
      </c>
    </row>
    <row r="8180" spans="51:75" x14ac:dyDescent="0.3">
      <c r="AY8180" s="226" t="e">
        <f>VLOOKUP(C8180,#REF!, 2,FALSE)</f>
        <v>#REF!</v>
      </c>
      <c r="BM8180" s="177" t="s">
        <v>2342</v>
      </c>
      <c r="BN8180" s="177" t="s">
        <v>1342</v>
      </c>
      <c r="BO8180" s="177" t="s">
        <v>999</v>
      </c>
      <c r="BU8180" s="177" t="s">
        <v>2342</v>
      </c>
      <c r="BV8180" s="177" t="s">
        <v>1342</v>
      </c>
      <c r="BW8180" s="177" t="s">
        <v>999</v>
      </c>
    </row>
    <row r="8181" spans="51:75" x14ac:dyDescent="0.3">
      <c r="AY8181" s="226" t="e">
        <f>VLOOKUP(C8181,#REF!, 2,FALSE)</f>
        <v>#REF!</v>
      </c>
      <c r="BM8181" s="177" t="s">
        <v>13421</v>
      </c>
      <c r="BN8181" s="177" t="s">
        <v>2983</v>
      </c>
      <c r="BO8181" s="177" t="s">
        <v>13422</v>
      </c>
      <c r="BU8181" s="177" t="s">
        <v>13421</v>
      </c>
      <c r="BV8181" s="177" t="s">
        <v>2983</v>
      </c>
      <c r="BW8181" s="177" t="s">
        <v>13422</v>
      </c>
    </row>
    <row r="8182" spans="51:75" x14ac:dyDescent="0.3">
      <c r="AY8182" s="226" t="e">
        <f>VLOOKUP(C8182,#REF!, 2,FALSE)</f>
        <v>#REF!</v>
      </c>
      <c r="BM8182" s="177" t="s">
        <v>13423</v>
      </c>
      <c r="BN8182" s="177" t="s">
        <v>2983</v>
      </c>
      <c r="BO8182" s="177" t="s">
        <v>2399</v>
      </c>
      <c r="BU8182" s="177" t="s">
        <v>13423</v>
      </c>
      <c r="BV8182" s="177" t="s">
        <v>2983</v>
      </c>
      <c r="BW8182" s="177" t="s">
        <v>2399</v>
      </c>
    </row>
    <row r="8183" spans="51:75" x14ac:dyDescent="0.3">
      <c r="AY8183" s="226" t="e">
        <f>VLOOKUP(C8183,#REF!, 2,FALSE)</f>
        <v>#REF!</v>
      </c>
      <c r="BM8183" s="177" t="s">
        <v>2343</v>
      </c>
      <c r="BN8183" s="177" t="s">
        <v>2983</v>
      </c>
      <c r="BO8183" s="177" t="s">
        <v>1780</v>
      </c>
      <c r="BU8183" s="177" t="s">
        <v>2343</v>
      </c>
      <c r="BV8183" s="177" t="s">
        <v>2983</v>
      </c>
      <c r="BW8183" s="177" t="s">
        <v>1780</v>
      </c>
    </row>
    <row r="8184" spans="51:75" x14ac:dyDescent="0.3">
      <c r="AY8184" s="226" t="e">
        <f>VLOOKUP(C8184,#REF!, 2,FALSE)</f>
        <v>#REF!</v>
      </c>
      <c r="BM8184" s="177" t="s">
        <v>13424</v>
      </c>
      <c r="BN8184" s="177" t="s">
        <v>2983</v>
      </c>
      <c r="BO8184" s="177" t="s">
        <v>2983</v>
      </c>
      <c r="BU8184" s="177" t="s">
        <v>13424</v>
      </c>
      <c r="BV8184" s="177" t="s">
        <v>2983</v>
      </c>
      <c r="BW8184" s="177" t="s">
        <v>2983</v>
      </c>
    </row>
    <row r="8185" spans="51:75" x14ac:dyDescent="0.3">
      <c r="AY8185" s="226" t="e">
        <f>VLOOKUP(C8185,#REF!, 2,FALSE)</f>
        <v>#REF!</v>
      </c>
      <c r="BM8185" s="177" t="s">
        <v>13425</v>
      </c>
      <c r="BN8185" s="177" t="s">
        <v>2983</v>
      </c>
      <c r="BO8185" s="177" t="s">
        <v>4056</v>
      </c>
      <c r="BU8185" s="177" t="s">
        <v>13425</v>
      </c>
      <c r="BV8185" s="177" t="s">
        <v>2983</v>
      </c>
      <c r="BW8185" s="177" t="s">
        <v>4056</v>
      </c>
    </row>
    <row r="8186" spans="51:75" x14ac:dyDescent="0.3">
      <c r="AY8186" s="226" t="e">
        <f>VLOOKUP(C8186,#REF!, 2,FALSE)</f>
        <v>#REF!</v>
      </c>
      <c r="BM8186" s="177" t="s">
        <v>2344</v>
      </c>
      <c r="BN8186" s="177" t="s">
        <v>1445</v>
      </c>
      <c r="BO8186" s="177" t="s">
        <v>13426</v>
      </c>
      <c r="BU8186" s="177" t="s">
        <v>2344</v>
      </c>
      <c r="BV8186" s="177" t="s">
        <v>1445</v>
      </c>
      <c r="BW8186" s="177" t="s">
        <v>13426</v>
      </c>
    </row>
    <row r="8187" spans="51:75" x14ac:dyDescent="0.3">
      <c r="AY8187" s="226" t="e">
        <f>VLOOKUP(C8187,#REF!, 2,FALSE)</f>
        <v>#REF!</v>
      </c>
      <c r="BM8187" s="177" t="s">
        <v>13427</v>
      </c>
      <c r="BN8187" s="177" t="s">
        <v>2983</v>
      </c>
      <c r="BO8187" s="177" t="s">
        <v>3526</v>
      </c>
      <c r="BU8187" s="177" t="s">
        <v>13427</v>
      </c>
      <c r="BV8187" s="177" t="s">
        <v>2983</v>
      </c>
      <c r="BW8187" s="177" t="s">
        <v>3526</v>
      </c>
    </row>
    <row r="8188" spans="51:75" x14ac:dyDescent="0.3">
      <c r="AY8188" s="226" t="e">
        <f>VLOOKUP(C8188,#REF!, 2,FALSE)</f>
        <v>#REF!</v>
      </c>
      <c r="BM8188" s="177" t="s">
        <v>13428</v>
      </c>
      <c r="BN8188" s="177" t="s">
        <v>2983</v>
      </c>
      <c r="BO8188" s="177" t="s">
        <v>2983</v>
      </c>
      <c r="BU8188" s="177" t="s">
        <v>13428</v>
      </c>
      <c r="BV8188" s="177" t="s">
        <v>2983</v>
      </c>
      <c r="BW8188" s="177" t="s">
        <v>2983</v>
      </c>
    </row>
    <row r="8189" spans="51:75" x14ac:dyDescent="0.3">
      <c r="AY8189" s="226" t="e">
        <f>VLOOKUP(C8189,#REF!, 2,FALSE)</f>
        <v>#REF!</v>
      </c>
      <c r="BM8189" s="177" t="s">
        <v>13429</v>
      </c>
      <c r="BN8189" s="177" t="s">
        <v>2983</v>
      </c>
      <c r="BO8189" s="177" t="s">
        <v>13430</v>
      </c>
      <c r="BU8189" s="177" t="s">
        <v>13429</v>
      </c>
      <c r="BV8189" s="177" t="s">
        <v>2983</v>
      </c>
      <c r="BW8189" s="177" t="s">
        <v>13430</v>
      </c>
    </row>
    <row r="8190" spans="51:75" x14ac:dyDescent="0.3">
      <c r="AY8190" s="226" t="e">
        <f>VLOOKUP(C8190,#REF!, 2,FALSE)</f>
        <v>#REF!</v>
      </c>
      <c r="BM8190" s="177" t="s">
        <v>13431</v>
      </c>
      <c r="BN8190" s="177" t="s">
        <v>613</v>
      </c>
      <c r="BO8190" s="177" t="s">
        <v>3362</v>
      </c>
      <c r="BU8190" s="177" t="s">
        <v>13431</v>
      </c>
      <c r="BV8190" s="177" t="s">
        <v>613</v>
      </c>
      <c r="BW8190" s="177" t="s">
        <v>3362</v>
      </c>
    </row>
    <row r="8191" spans="51:75" x14ac:dyDescent="0.3">
      <c r="AY8191" s="226" t="e">
        <f>VLOOKUP(C8191,#REF!, 2,FALSE)</f>
        <v>#REF!</v>
      </c>
      <c r="BM8191" s="177" t="s">
        <v>13432</v>
      </c>
      <c r="BN8191" s="177" t="s">
        <v>2983</v>
      </c>
      <c r="BO8191" s="177" t="s">
        <v>2983</v>
      </c>
      <c r="BU8191" s="177" t="s">
        <v>13432</v>
      </c>
      <c r="BV8191" s="177" t="s">
        <v>2983</v>
      </c>
      <c r="BW8191" s="177" t="s">
        <v>2983</v>
      </c>
    </row>
    <row r="8192" spans="51:75" x14ac:dyDescent="0.3">
      <c r="AY8192" s="226" t="e">
        <f>VLOOKUP(C8192,#REF!, 2,FALSE)</f>
        <v>#REF!</v>
      </c>
      <c r="BM8192" s="177" t="s">
        <v>13433</v>
      </c>
      <c r="BN8192" s="177" t="s">
        <v>2983</v>
      </c>
      <c r="BO8192" s="177" t="s">
        <v>2983</v>
      </c>
      <c r="BU8192" s="177" t="s">
        <v>13433</v>
      </c>
      <c r="BV8192" s="177" t="s">
        <v>2983</v>
      </c>
      <c r="BW8192" s="177" t="s">
        <v>2983</v>
      </c>
    </row>
    <row r="8193" spans="51:75" x14ac:dyDescent="0.3">
      <c r="AY8193" s="226" t="e">
        <f>VLOOKUP(C8193,#REF!, 2,FALSE)</f>
        <v>#REF!</v>
      </c>
      <c r="BM8193" s="177" t="s">
        <v>13434</v>
      </c>
      <c r="BN8193" s="177" t="s">
        <v>2983</v>
      </c>
      <c r="BO8193" s="177" t="s">
        <v>2983</v>
      </c>
      <c r="BU8193" s="177" t="s">
        <v>13434</v>
      </c>
      <c r="BV8193" s="177" t="s">
        <v>2983</v>
      </c>
      <c r="BW8193" s="177" t="s">
        <v>2983</v>
      </c>
    </row>
    <row r="8194" spans="51:75" x14ac:dyDescent="0.3">
      <c r="AY8194" s="226" t="e">
        <f>VLOOKUP(C8194,#REF!, 2,FALSE)</f>
        <v>#REF!</v>
      </c>
      <c r="BM8194" s="177" t="s">
        <v>13435</v>
      </c>
      <c r="BN8194" s="177" t="s">
        <v>2983</v>
      </c>
      <c r="BO8194" s="177" t="s">
        <v>2983</v>
      </c>
      <c r="BU8194" s="177" t="s">
        <v>13435</v>
      </c>
      <c r="BV8194" s="177" t="s">
        <v>2983</v>
      </c>
      <c r="BW8194" s="177" t="s">
        <v>2983</v>
      </c>
    </row>
    <row r="8195" spans="51:75" x14ac:dyDescent="0.3">
      <c r="AY8195" s="226" t="e">
        <f>VLOOKUP(C8195,#REF!, 2,FALSE)</f>
        <v>#REF!</v>
      </c>
      <c r="BM8195" s="177" t="s">
        <v>2345</v>
      </c>
      <c r="BN8195" s="177" t="s">
        <v>2222</v>
      </c>
      <c r="BO8195" s="177" t="s">
        <v>1262</v>
      </c>
      <c r="BU8195" s="177" t="s">
        <v>2345</v>
      </c>
      <c r="BV8195" s="177" t="s">
        <v>2222</v>
      </c>
      <c r="BW8195" s="177" t="s">
        <v>1262</v>
      </c>
    </row>
    <row r="8196" spans="51:75" x14ac:dyDescent="0.3">
      <c r="AY8196" s="226" t="e">
        <f>VLOOKUP(C8196,#REF!, 2,FALSE)</f>
        <v>#REF!</v>
      </c>
      <c r="BM8196" s="177" t="s">
        <v>13436</v>
      </c>
      <c r="BN8196" s="177" t="s">
        <v>791</v>
      </c>
      <c r="BO8196" s="177" t="s">
        <v>2378</v>
      </c>
      <c r="BU8196" s="177" t="s">
        <v>13436</v>
      </c>
      <c r="BV8196" s="177" t="s">
        <v>791</v>
      </c>
      <c r="BW8196" s="177" t="s">
        <v>2378</v>
      </c>
    </row>
    <row r="8197" spans="51:75" x14ac:dyDescent="0.3">
      <c r="AY8197" s="226" t="e">
        <f>VLOOKUP(C8197,#REF!, 2,FALSE)</f>
        <v>#REF!</v>
      </c>
      <c r="BM8197" s="177" t="s">
        <v>2346</v>
      </c>
      <c r="BN8197" s="177" t="s">
        <v>1400</v>
      </c>
      <c r="BO8197" s="177" t="s">
        <v>3789</v>
      </c>
      <c r="BU8197" s="177" t="s">
        <v>2346</v>
      </c>
      <c r="BV8197" s="177" t="s">
        <v>1400</v>
      </c>
      <c r="BW8197" s="177" t="s">
        <v>3789</v>
      </c>
    </row>
    <row r="8198" spans="51:75" x14ac:dyDescent="0.3">
      <c r="AY8198" s="226" t="e">
        <f>VLOOKUP(C8198,#REF!, 2,FALSE)</f>
        <v>#REF!</v>
      </c>
      <c r="BM8198" s="177" t="s">
        <v>2347</v>
      </c>
      <c r="BN8198" s="177" t="s">
        <v>2222</v>
      </c>
      <c r="BO8198" s="177" t="s">
        <v>6926</v>
      </c>
      <c r="BU8198" s="177" t="s">
        <v>2347</v>
      </c>
      <c r="BV8198" s="177" t="s">
        <v>2222</v>
      </c>
      <c r="BW8198" s="177" t="s">
        <v>6926</v>
      </c>
    </row>
    <row r="8199" spans="51:75" x14ac:dyDescent="0.3">
      <c r="AY8199" s="226" t="e">
        <f>VLOOKUP(C8199,#REF!, 2,FALSE)</f>
        <v>#REF!</v>
      </c>
      <c r="BM8199" s="177" t="s">
        <v>13437</v>
      </c>
      <c r="BN8199" s="177" t="s">
        <v>994</v>
      </c>
      <c r="BO8199" s="177" t="s">
        <v>7208</v>
      </c>
      <c r="BU8199" s="177" t="s">
        <v>13437</v>
      </c>
      <c r="BV8199" s="177" t="s">
        <v>994</v>
      </c>
      <c r="BW8199" s="177" t="s">
        <v>7208</v>
      </c>
    </row>
    <row r="8200" spans="51:75" x14ac:dyDescent="0.3">
      <c r="AY8200" s="226" t="e">
        <f>VLOOKUP(C8200,#REF!, 2,FALSE)</f>
        <v>#REF!</v>
      </c>
      <c r="BM8200" s="177" t="s">
        <v>13438</v>
      </c>
      <c r="BN8200" s="177" t="s">
        <v>3245</v>
      </c>
      <c r="BO8200" s="177" t="s">
        <v>2427</v>
      </c>
      <c r="BU8200" s="177" t="s">
        <v>13438</v>
      </c>
      <c r="BV8200" s="177" t="s">
        <v>3245</v>
      </c>
      <c r="BW8200" s="177" t="s">
        <v>2427</v>
      </c>
    </row>
    <row r="8201" spans="51:75" x14ac:dyDescent="0.3">
      <c r="AY8201" s="226" t="e">
        <f>VLOOKUP(C8201,#REF!, 2,FALSE)</f>
        <v>#REF!</v>
      </c>
      <c r="BM8201" s="177" t="s">
        <v>13439</v>
      </c>
      <c r="BN8201" s="177" t="s">
        <v>3087</v>
      </c>
      <c r="BO8201" s="177" t="s">
        <v>1672</v>
      </c>
      <c r="BU8201" s="177" t="s">
        <v>13439</v>
      </c>
      <c r="BV8201" s="177" t="s">
        <v>3087</v>
      </c>
      <c r="BW8201" s="177" t="s">
        <v>1672</v>
      </c>
    </row>
    <row r="8202" spans="51:75" x14ac:dyDescent="0.3">
      <c r="AY8202" s="226" t="e">
        <f>VLOOKUP(C8202,#REF!, 2,FALSE)</f>
        <v>#REF!</v>
      </c>
      <c r="BM8202" s="177" t="s">
        <v>13440</v>
      </c>
      <c r="BN8202" s="177" t="s">
        <v>797</v>
      </c>
      <c r="BO8202" s="177" t="s">
        <v>7929</v>
      </c>
      <c r="BU8202" s="177" t="s">
        <v>13440</v>
      </c>
      <c r="BV8202" s="177" t="s">
        <v>797</v>
      </c>
      <c r="BW8202" s="177" t="s">
        <v>7929</v>
      </c>
    </row>
    <row r="8203" spans="51:75" x14ac:dyDescent="0.3">
      <c r="AY8203" s="226" t="e">
        <f>VLOOKUP(C8203,#REF!, 2,FALSE)</f>
        <v>#REF!</v>
      </c>
      <c r="BM8203" s="177" t="s">
        <v>13441</v>
      </c>
      <c r="BN8203" s="177" t="s">
        <v>619</v>
      </c>
      <c r="BO8203" s="177" t="s">
        <v>3102</v>
      </c>
      <c r="BU8203" s="177" t="s">
        <v>13441</v>
      </c>
      <c r="BV8203" s="177" t="s">
        <v>619</v>
      </c>
      <c r="BW8203" s="177" t="s">
        <v>3102</v>
      </c>
    </row>
    <row r="8204" spans="51:75" x14ac:dyDescent="0.3">
      <c r="AY8204" s="226" t="e">
        <f>VLOOKUP(C8204,#REF!, 2,FALSE)</f>
        <v>#REF!</v>
      </c>
      <c r="BM8204" s="177" t="s">
        <v>2348</v>
      </c>
      <c r="BN8204" s="177" t="s">
        <v>940</v>
      </c>
      <c r="BO8204" s="177" t="s">
        <v>13442</v>
      </c>
      <c r="BU8204" s="177" t="s">
        <v>2348</v>
      </c>
      <c r="BV8204" s="177" t="s">
        <v>940</v>
      </c>
      <c r="BW8204" s="177" t="s">
        <v>13442</v>
      </c>
    </row>
    <row r="8205" spans="51:75" x14ac:dyDescent="0.3">
      <c r="AY8205" s="226" t="e">
        <f>VLOOKUP(C8205,#REF!, 2,FALSE)</f>
        <v>#REF!</v>
      </c>
      <c r="BM8205" s="177" t="s">
        <v>13443</v>
      </c>
      <c r="BN8205" s="177" t="s">
        <v>787</v>
      </c>
      <c r="BO8205" s="177" t="s">
        <v>1138</v>
      </c>
      <c r="BU8205" s="177" t="s">
        <v>13443</v>
      </c>
      <c r="BV8205" s="177" t="s">
        <v>787</v>
      </c>
      <c r="BW8205" s="177" t="s">
        <v>1138</v>
      </c>
    </row>
    <row r="8206" spans="51:75" x14ac:dyDescent="0.3">
      <c r="AY8206" s="226" t="e">
        <f>VLOOKUP(C8206,#REF!, 2,FALSE)</f>
        <v>#REF!</v>
      </c>
      <c r="BM8206" s="177" t="s">
        <v>13444</v>
      </c>
      <c r="BN8206" s="177" t="s">
        <v>799</v>
      </c>
      <c r="BO8206" s="177" t="s">
        <v>13445</v>
      </c>
      <c r="BU8206" s="177" t="s">
        <v>13444</v>
      </c>
      <c r="BV8206" s="177" t="s">
        <v>799</v>
      </c>
      <c r="BW8206" s="177" t="s">
        <v>13445</v>
      </c>
    </row>
    <row r="8207" spans="51:75" x14ac:dyDescent="0.3">
      <c r="AY8207" s="226" t="e">
        <f>VLOOKUP(C8207,#REF!, 2,FALSE)</f>
        <v>#REF!</v>
      </c>
      <c r="BM8207" s="177" t="s">
        <v>205</v>
      </c>
      <c r="BN8207" s="177" t="s">
        <v>612</v>
      </c>
      <c r="BO8207" s="177" t="s">
        <v>5805</v>
      </c>
      <c r="BU8207" s="177" t="s">
        <v>205</v>
      </c>
      <c r="BV8207" s="177" t="s">
        <v>612</v>
      </c>
      <c r="BW8207" s="177" t="s">
        <v>5805</v>
      </c>
    </row>
    <row r="8208" spans="51:75" x14ac:dyDescent="0.3">
      <c r="AY8208" s="226" t="e">
        <f>VLOOKUP(C8208,#REF!, 2,FALSE)</f>
        <v>#REF!</v>
      </c>
      <c r="BM8208" s="177" t="s">
        <v>13446</v>
      </c>
      <c r="BN8208" s="177" t="s">
        <v>662</v>
      </c>
      <c r="BO8208" s="177" t="s">
        <v>13447</v>
      </c>
      <c r="BU8208" s="177" t="s">
        <v>13446</v>
      </c>
      <c r="BV8208" s="177" t="s">
        <v>662</v>
      </c>
      <c r="BW8208" s="177" t="s">
        <v>13447</v>
      </c>
    </row>
    <row r="8209" spans="51:75" x14ac:dyDescent="0.3">
      <c r="AY8209" s="226" t="e">
        <f>VLOOKUP(C8209,#REF!, 2,FALSE)</f>
        <v>#REF!</v>
      </c>
      <c r="BM8209" s="177" t="s">
        <v>13448</v>
      </c>
      <c r="BN8209" s="177" t="s">
        <v>2983</v>
      </c>
      <c r="BO8209" s="177" t="s">
        <v>2192</v>
      </c>
      <c r="BU8209" s="177" t="s">
        <v>13448</v>
      </c>
      <c r="BV8209" s="177" t="s">
        <v>2983</v>
      </c>
      <c r="BW8209" s="177" t="s">
        <v>2192</v>
      </c>
    </row>
    <row r="8210" spans="51:75" x14ac:dyDescent="0.3">
      <c r="AY8210" s="226" t="e">
        <f>VLOOKUP(C8210,#REF!, 2,FALSE)</f>
        <v>#REF!</v>
      </c>
      <c r="BM8210" s="177" t="s">
        <v>13449</v>
      </c>
      <c r="BN8210" s="177" t="s">
        <v>3245</v>
      </c>
      <c r="BO8210" s="177" t="s">
        <v>13450</v>
      </c>
      <c r="BU8210" s="177" t="s">
        <v>13449</v>
      </c>
      <c r="BV8210" s="177" t="s">
        <v>3245</v>
      </c>
      <c r="BW8210" s="177" t="s">
        <v>13450</v>
      </c>
    </row>
    <row r="8211" spans="51:75" x14ac:dyDescent="0.3">
      <c r="AY8211" s="226" t="e">
        <f>VLOOKUP(C8211,#REF!, 2,FALSE)</f>
        <v>#REF!</v>
      </c>
      <c r="BM8211" s="177" t="s">
        <v>2349</v>
      </c>
      <c r="BN8211" s="177" t="s">
        <v>940</v>
      </c>
      <c r="BO8211" s="177" t="s">
        <v>9086</v>
      </c>
      <c r="BU8211" s="177" t="s">
        <v>2349</v>
      </c>
      <c r="BV8211" s="177" t="s">
        <v>940</v>
      </c>
      <c r="BW8211" s="177" t="s">
        <v>9086</v>
      </c>
    </row>
    <row r="8212" spans="51:75" x14ac:dyDescent="0.3">
      <c r="AY8212" s="226" t="e">
        <f>VLOOKUP(C8212,#REF!, 2,FALSE)</f>
        <v>#REF!</v>
      </c>
      <c r="BM8212" s="177" t="s">
        <v>2350</v>
      </c>
      <c r="BN8212" s="177" t="s">
        <v>1009</v>
      </c>
      <c r="BO8212" s="177" t="s">
        <v>11759</v>
      </c>
      <c r="BU8212" s="177" t="s">
        <v>2350</v>
      </c>
      <c r="BV8212" s="177" t="s">
        <v>1009</v>
      </c>
      <c r="BW8212" s="177" t="s">
        <v>11759</v>
      </c>
    </row>
    <row r="8213" spans="51:75" x14ac:dyDescent="0.3">
      <c r="AY8213" s="226" t="e">
        <f>VLOOKUP(C8213,#REF!, 2,FALSE)</f>
        <v>#REF!</v>
      </c>
      <c r="BM8213" s="177" t="s">
        <v>13451</v>
      </c>
      <c r="BN8213" s="177" t="s">
        <v>2983</v>
      </c>
      <c r="BO8213" s="177" t="s">
        <v>8538</v>
      </c>
      <c r="BU8213" s="177" t="s">
        <v>13451</v>
      </c>
      <c r="BV8213" s="177" t="s">
        <v>2983</v>
      </c>
      <c r="BW8213" s="177" t="s">
        <v>8538</v>
      </c>
    </row>
    <row r="8214" spans="51:75" x14ac:dyDescent="0.3">
      <c r="AY8214" s="226" t="e">
        <f>VLOOKUP(C8214,#REF!, 2,FALSE)</f>
        <v>#REF!</v>
      </c>
      <c r="BM8214" s="177" t="s">
        <v>2351</v>
      </c>
      <c r="BN8214" s="177" t="s">
        <v>637</v>
      </c>
      <c r="BO8214" s="177" t="s">
        <v>13452</v>
      </c>
      <c r="BU8214" s="177" t="s">
        <v>2351</v>
      </c>
      <c r="BV8214" s="177" t="s">
        <v>637</v>
      </c>
      <c r="BW8214" s="177" t="s">
        <v>13452</v>
      </c>
    </row>
    <row r="8215" spans="51:75" x14ac:dyDescent="0.3">
      <c r="AY8215" s="226" t="e">
        <f>VLOOKUP(C8215,#REF!, 2,FALSE)</f>
        <v>#REF!</v>
      </c>
      <c r="BM8215" s="177" t="s">
        <v>2382</v>
      </c>
      <c r="BN8215" s="177" t="s">
        <v>1342</v>
      </c>
      <c r="BO8215" s="177" t="s">
        <v>944</v>
      </c>
      <c r="BU8215" s="177" t="s">
        <v>2382</v>
      </c>
      <c r="BV8215" s="177" t="s">
        <v>1342</v>
      </c>
      <c r="BW8215" s="177" t="s">
        <v>944</v>
      </c>
    </row>
    <row r="8216" spans="51:75" x14ac:dyDescent="0.3">
      <c r="AY8216" s="226" t="e">
        <f>VLOOKUP(C8216,#REF!, 2,FALSE)</f>
        <v>#REF!</v>
      </c>
      <c r="BM8216" s="177" t="s">
        <v>13453</v>
      </c>
      <c r="BN8216" s="177" t="s">
        <v>628</v>
      </c>
      <c r="BO8216" s="177" t="s">
        <v>13057</v>
      </c>
      <c r="BU8216" s="177" t="s">
        <v>13453</v>
      </c>
      <c r="BV8216" s="177" t="s">
        <v>628</v>
      </c>
      <c r="BW8216" s="177" t="s">
        <v>13057</v>
      </c>
    </row>
    <row r="8217" spans="51:75" x14ac:dyDescent="0.3">
      <c r="AY8217" s="226" t="e">
        <f>VLOOKUP(C8217,#REF!, 2,FALSE)</f>
        <v>#REF!</v>
      </c>
      <c r="BM8217" s="177" t="s">
        <v>13454</v>
      </c>
      <c r="BN8217" s="177" t="s">
        <v>639</v>
      </c>
      <c r="BO8217" s="177" t="s">
        <v>4178</v>
      </c>
      <c r="BU8217" s="177" t="s">
        <v>13454</v>
      </c>
      <c r="BV8217" s="177" t="s">
        <v>639</v>
      </c>
      <c r="BW8217" s="177" t="s">
        <v>4178</v>
      </c>
    </row>
    <row r="8218" spans="51:75" x14ac:dyDescent="0.3">
      <c r="AY8218" s="226" t="e">
        <f>VLOOKUP(C8218,#REF!, 2,FALSE)</f>
        <v>#REF!</v>
      </c>
      <c r="BM8218" s="177" t="s">
        <v>13455</v>
      </c>
      <c r="BN8218" s="177" t="s">
        <v>3083</v>
      </c>
      <c r="BO8218" s="177" t="s">
        <v>13456</v>
      </c>
      <c r="BU8218" s="177" t="s">
        <v>13455</v>
      </c>
      <c r="BV8218" s="177" t="s">
        <v>3083</v>
      </c>
      <c r="BW8218" s="177" t="s">
        <v>13456</v>
      </c>
    </row>
    <row r="8219" spans="51:75" x14ac:dyDescent="0.3">
      <c r="AY8219" s="226" t="e">
        <f>VLOOKUP(C8219,#REF!, 2,FALSE)</f>
        <v>#REF!</v>
      </c>
      <c r="BM8219" s="177" t="s">
        <v>13457</v>
      </c>
      <c r="BN8219" s="177" t="s">
        <v>775</v>
      </c>
      <c r="BO8219" s="177" t="s">
        <v>730</v>
      </c>
      <c r="BU8219" s="177" t="s">
        <v>13457</v>
      </c>
      <c r="BV8219" s="177" t="s">
        <v>775</v>
      </c>
      <c r="BW8219" s="177" t="s">
        <v>730</v>
      </c>
    </row>
    <row r="8220" spans="51:75" x14ac:dyDescent="0.3">
      <c r="AY8220" s="226" t="e">
        <f>VLOOKUP(C8220,#REF!, 2,FALSE)</f>
        <v>#REF!</v>
      </c>
      <c r="BM8220" s="177" t="s">
        <v>13458</v>
      </c>
      <c r="BN8220" s="177" t="s">
        <v>2979</v>
      </c>
      <c r="BO8220" s="177" t="s">
        <v>2983</v>
      </c>
      <c r="BU8220" s="177" t="s">
        <v>13458</v>
      </c>
      <c r="BV8220" s="177" t="s">
        <v>2979</v>
      </c>
      <c r="BW8220" s="177" t="s">
        <v>2983</v>
      </c>
    </row>
    <row r="8221" spans="51:75" x14ac:dyDescent="0.3">
      <c r="AY8221" s="226" t="e">
        <f>VLOOKUP(C8221,#REF!, 2,FALSE)</f>
        <v>#REF!</v>
      </c>
      <c r="BM8221" s="177" t="s">
        <v>13459</v>
      </c>
      <c r="BN8221" s="177" t="s">
        <v>2983</v>
      </c>
      <c r="BO8221" s="177" t="s">
        <v>2983</v>
      </c>
      <c r="BU8221" s="177" t="s">
        <v>13459</v>
      </c>
      <c r="BV8221" s="177" t="s">
        <v>2983</v>
      </c>
      <c r="BW8221" s="177" t="s">
        <v>2983</v>
      </c>
    </row>
    <row r="8222" spans="51:75" x14ac:dyDescent="0.3">
      <c r="AY8222" s="226" t="e">
        <f>VLOOKUP(C8222,#REF!, 2,FALSE)</f>
        <v>#REF!</v>
      </c>
      <c r="BM8222" s="177" t="s">
        <v>13460</v>
      </c>
      <c r="BN8222" s="177" t="s">
        <v>787</v>
      </c>
      <c r="BO8222" s="177" t="s">
        <v>2057</v>
      </c>
      <c r="BU8222" s="177" t="s">
        <v>13460</v>
      </c>
      <c r="BV8222" s="177" t="s">
        <v>787</v>
      </c>
      <c r="BW8222" s="177" t="s">
        <v>2057</v>
      </c>
    </row>
    <row r="8223" spans="51:75" x14ac:dyDescent="0.3">
      <c r="AY8223" s="226" t="e">
        <f>VLOOKUP(C8223,#REF!, 2,FALSE)</f>
        <v>#REF!</v>
      </c>
      <c r="BM8223" s="177" t="s">
        <v>13461</v>
      </c>
      <c r="BN8223" s="177" t="s">
        <v>667</v>
      </c>
      <c r="BO8223" s="177" t="s">
        <v>2431</v>
      </c>
      <c r="BU8223" s="177" t="s">
        <v>13461</v>
      </c>
      <c r="BV8223" s="177" t="s">
        <v>667</v>
      </c>
      <c r="BW8223" s="177" t="s">
        <v>2431</v>
      </c>
    </row>
    <row r="8224" spans="51:75" x14ac:dyDescent="0.3">
      <c r="AY8224" s="226" t="e">
        <f>VLOOKUP(C8224,#REF!, 2,FALSE)</f>
        <v>#REF!</v>
      </c>
      <c r="BM8224" s="177" t="s">
        <v>13462</v>
      </c>
      <c r="BN8224" s="177" t="s">
        <v>637</v>
      </c>
      <c r="BO8224" s="177" t="s">
        <v>2983</v>
      </c>
      <c r="BU8224" s="177" t="s">
        <v>13462</v>
      </c>
      <c r="BV8224" s="177" t="s">
        <v>637</v>
      </c>
      <c r="BW8224" s="177" t="s">
        <v>2983</v>
      </c>
    </row>
    <row r="8225" spans="51:75" x14ac:dyDescent="0.3">
      <c r="AY8225" s="226" t="e">
        <f>VLOOKUP(C8225,#REF!, 2,FALSE)</f>
        <v>#REF!</v>
      </c>
      <c r="BM8225" s="177" t="s">
        <v>13463</v>
      </c>
      <c r="BN8225" s="177" t="s">
        <v>658</v>
      </c>
      <c r="BO8225" s="177" t="s">
        <v>2983</v>
      </c>
      <c r="BU8225" s="177" t="s">
        <v>13463</v>
      </c>
      <c r="BV8225" s="177" t="s">
        <v>658</v>
      </c>
      <c r="BW8225" s="177" t="s">
        <v>2983</v>
      </c>
    </row>
    <row r="8226" spans="51:75" x14ac:dyDescent="0.3">
      <c r="AY8226" s="226" t="e">
        <f>VLOOKUP(C8226,#REF!, 2,FALSE)</f>
        <v>#REF!</v>
      </c>
      <c r="BM8226" s="177" t="s">
        <v>13464</v>
      </c>
      <c r="BN8226" s="177" t="s">
        <v>661</v>
      </c>
      <c r="BO8226" s="177" t="s">
        <v>627</v>
      </c>
      <c r="BU8226" s="177" t="s">
        <v>13464</v>
      </c>
      <c r="BV8226" s="177" t="s">
        <v>661</v>
      </c>
      <c r="BW8226" s="177" t="s">
        <v>627</v>
      </c>
    </row>
    <row r="8227" spans="51:75" x14ac:dyDescent="0.3">
      <c r="AY8227" s="226" t="e">
        <f>VLOOKUP(C8227,#REF!, 2,FALSE)</f>
        <v>#REF!</v>
      </c>
      <c r="BM8227" s="177" t="s">
        <v>13465</v>
      </c>
      <c r="BN8227" s="177" t="s">
        <v>658</v>
      </c>
      <c r="BO8227" s="177" t="s">
        <v>3056</v>
      </c>
      <c r="BU8227" s="177" t="s">
        <v>13465</v>
      </c>
      <c r="BV8227" s="177" t="s">
        <v>658</v>
      </c>
      <c r="BW8227" s="177" t="s">
        <v>3056</v>
      </c>
    </row>
    <row r="8228" spans="51:75" x14ac:dyDescent="0.3">
      <c r="AY8228" s="226" t="e">
        <f>VLOOKUP(C8228,#REF!, 2,FALSE)</f>
        <v>#REF!</v>
      </c>
      <c r="BM8228" s="177" t="s">
        <v>13466</v>
      </c>
      <c r="BN8228" s="177" t="s">
        <v>2983</v>
      </c>
      <c r="BO8228" s="177" t="s">
        <v>2983</v>
      </c>
      <c r="BU8228" s="177" t="s">
        <v>13466</v>
      </c>
      <c r="BV8228" s="177" t="s">
        <v>2983</v>
      </c>
      <c r="BW8228" s="177" t="s">
        <v>2983</v>
      </c>
    </row>
    <row r="8229" spans="51:75" x14ac:dyDescent="0.3">
      <c r="AY8229" s="226" t="e">
        <f>VLOOKUP(C8229,#REF!, 2,FALSE)</f>
        <v>#REF!</v>
      </c>
      <c r="BM8229" s="177" t="s">
        <v>13467</v>
      </c>
      <c r="BN8229" s="177" t="s">
        <v>2983</v>
      </c>
      <c r="BO8229" s="177" t="s">
        <v>2375</v>
      </c>
      <c r="BU8229" s="177" t="s">
        <v>13467</v>
      </c>
      <c r="BV8229" s="177" t="s">
        <v>2983</v>
      </c>
      <c r="BW8229" s="177" t="s">
        <v>2375</v>
      </c>
    </row>
    <row r="8230" spans="51:75" x14ac:dyDescent="0.3">
      <c r="AY8230" s="226" t="e">
        <f>VLOOKUP(C8230,#REF!, 2,FALSE)</f>
        <v>#REF!</v>
      </c>
      <c r="BM8230" s="177" t="s">
        <v>13468</v>
      </c>
      <c r="BN8230" s="177" t="s">
        <v>3045</v>
      </c>
      <c r="BO8230" s="177" t="s">
        <v>13469</v>
      </c>
      <c r="BU8230" s="177" t="s">
        <v>13468</v>
      </c>
      <c r="BV8230" s="177" t="s">
        <v>3045</v>
      </c>
      <c r="BW8230" s="177" t="s">
        <v>13469</v>
      </c>
    </row>
    <row r="8231" spans="51:75" x14ac:dyDescent="0.3">
      <c r="AY8231" s="226" t="e">
        <f>VLOOKUP(C8231,#REF!, 2,FALSE)</f>
        <v>#REF!</v>
      </c>
      <c r="BM8231" s="177" t="s">
        <v>13470</v>
      </c>
      <c r="BN8231" s="177" t="s">
        <v>1342</v>
      </c>
      <c r="BO8231" s="177" t="s">
        <v>1204</v>
      </c>
      <c r="BU8231" s="177" t="s">
        <v>13470</v>
      </c>
      <c r="BV8231" s="177" t="s">
        <v>1342</v>
      </c>
      <c r="BW8231" s="177" t="s">
        <v>1204</v>
      </c>
    </row>
    <row r="8232" spans="51:75" x14ac:dyDescent="0.3">
      <c r="AY8232" s="226" t="e">
        <f>VLOOKUP(C8232,#REF!, 2,FALSE)</f>
        <v>#REF!</v>
      </c>
      <c r="BM8232" s="177" t="s">
        <v>13471</v>
      </c>
      <c r="BN8232" s="177" t="s">
        <v>3087</v>
      </c>
      <c r="BO8232" s="177" t="s">
        <v>2983</v>
      </c>
      <c r="BU8232" s="177" t="s">
        <v>13471</v>
      </c>
      <c r="BV8232" s="177" t="s">
        <v>3087</v>
      </c>
      <c r="BW8232" s="177" t="s">
        <v>2983</v>
      </c>
    </row>
    <row r="8233" spans="51:75" x14ac:dyDescent="0.3">
      <c r="AY8233" s="226" t="e">
        <f>VLOOKUP(C8233,#REF!, 2,FALSE)</f>
        <v>#REF!</v>
      </c>
      <c r="BM8233" s="177" t="s">
        <v>13472</v>
      </c>
      <c r="BN8233" s="177" t="s">
        <v>775</v>
      </c>
      <c r="BO8233" s="177" t="s">
        <v>3920</v>
      </c>
      <c r="BU8233" s="177" t="s">
        <v>13472</v>
      </c>
      <c r="BV8233" s="177" t="s">
        <v>775</v>
      </c>
      <c r="BW8233" s="177" t="s">
        <v>3920</v>
      </c>
    </row>
    <row r="8234" spans="51:75" x14ac:dyDescent="0.3">
      <c r="AY8234" s="226" t="e">
        <f>VLOOKUP(C8234,#REF!, 2,FALSE)</f>
        <v>#REF!</v>
      </c>
      <c r="BM8234" s="177" t="s">
        <v>13473</v>
      </c>
      <c r="BN8234" s="177" t="s">
        <v>2983</v>
      </c>
      <c r="BO8234" s="177" t="s">
        <v>5154</v>
      </c>
      <c r="BU8234" s="177" t="s">
        <v>13473</v>
      </c>
      <c r="BV8234" s="177" t="s">
        <v>2983</v>
      </c>
      <c r="BW8234" s="177" t="s">
        <v>5154</v>
      </c>
    </row>
    <row r="8235" spans="51:75" x14ac:dyDescent="0.3">
      <c r="AY8235" s="226" t="e">
        <f>VLOOKUP(C8235,#REF!, 2,FALSE)</f>
        <v>#REF!</v>
      </c>
      <c r="BM8235" s="177" t="s">
        <v>13474</v>
      </c>
      <c r="BN8235" s="177" t="s">
        <v>639</v>
      </c>
      <c r="BO8235" s="177" t="s">
        <v>13475</v>
      </c>
      <c r="BU8235" s="177" t="s">
        <v>13474</v>
      </c>
      <c r="BV8235" s="177" t="s">
        <v>639</v>
      </c>
      <c r="BW8235" s="177" t="s">
        <v>13475</v>
      </c>
    </row>
    <row r="8236" spans="51:75" x14ac:dyDescent="0.3">
      <c r="AY8236" s="226" t="e">
        <f>VLOOKUP(C8236,#REF!, 2,FALSE)</f>
        <v>#REF!</v>
      </c>
      <c r="BM8236" s="177" t="s">
        <v>13476</v>
      </c>
      <c r="BN8236" s="177" t="s">
        <v>1342</v>
      </c>
      <c r="BO8236" s="177" t="s">
        <v>2987</v>
      </c>
      <c r="BU8236" s="177" t="s">
        <v>13476</v>
      </c>
      <c r="BV8236" s="177" t="s">
        <v>1342</v>
      </c>
      <c r="BW8236" s="177" t="s">
        <v>2987</v>
      </c>
    </row>
    <row r="8237" spans="51:75" x14ac:dyDescent="0.3">
      <c r="AY8237" s="226" t="e">
        <f>VLOOKUP(C8237,#REF!, 2,FALSE)</f>
        <v>#REF!</v>
      </c>
      <c r="BM8237" s="177" t="s">
        <v>13477</v>
      </c>
      <c r="BN8237" s="177" t="s">
        <v>940</v>
      </c>
      <c r="BO8237" s="177" t="s">
        <v>3729</v>
      </c>
      <c r="BU8237" s="177" t="s">
        <v>13477</v>
      </c>
      <c r="BV8237" s="177" t="s">
        <v>940</v>
      </c>
      <c r="BW8237" s="177" t="s">
        <v>3729</v>
      </c>
    </row>
    <row r="8238" spans="51:75" x14ac:dyDescent="0.3">
      <c r="AY8238" s="226" t="e">
        <f>VLOOKUP(C8238,#REF!, 2,FALSE)</f>
        <v>#REF!</v>
      </c>
      <c r="BM8238" s="177" t="s">
        <v>13478</v>
      </c>
      <c r="BN8238" s="177" t="s">
        <v>2983</v>
      </c>
      <c r="BO8238" s="177" t="s">
        <v>2642</v>
      </c>
      <c r="BU8238" s="177" t="s">
        <v>13478</v>
      </c>
      <c r="BV8238" s="177" t="s">
        <v>2983</v>
      </c>
      <c r="BW8238" s="177" t="s">
        <v>2642</v>
      </c>
    </row>
    <row r="8239" spans="51:75" x14ac:dyDescent="0.3">
      <c r="AY8239" s="226" t="e">
        <f>VLOOKUP(C8239,#REF!, 2,FALSE)</f>
        <v>#REF!</v>
      </c>
      <c r="BM8239" s="177" t="s">
        <v>2383</v>
      </c>
      <c r="BN8239" s="177" t="s">
        <v>628</v>
      </c>
      <c r="BO8239" s="177" t="s">
        <v>2934</v>
      </c>
      <c r="BU8239" s="177" t="s">
        <v>2383</v>
      </c>
      <c r="BV8239" s="177" t="s">
        <v>628</v>
      </c>
      <c r="BW8239" s="177" t="s">
        <v>2934</v>
      </c>
    </row>
    <row r="8240" spans="51:75" x14ac:dyDescent="0.3">
      <c r="AY8240" s="226" t="e">
        <f>VLOOKUP(C8240,#REF!, 2,FALSE)</f>
        <v>#REF!</v>
      </c>
      <c r="BM8240" s="177" t="s">
        <v>13479</v>
      </c>
      <c r="BN8240" s="177" t="s">
        <v>2983</v>
      </c>
      <c r="BO8240" s="177" t="s">
        <v>10628</v>
      </c>
      <c r="BU8240" s="177" t="s">
        <v>13479</v>
      </c>
      <c r="BV8240" s="177" t="s">
        <v>2983</v>
      </c>
      <c r="BW8240" s="177" t="s">
        <v>10628</v>
      </c>
    </row>
    <row r="8241" spans="51:75" x14ac:dyDescent="0.3">
      <c r="AY8241" s="226" t="e">
        <f>VLOOKUP(C8241,#REF!, 2,FALSE)</f>
        <v>#REF!</v>
      </c>
      <c r="BM8241" s="177" t="s">
        <v>13480</v>
      </c>
      <c r="BN8241" s="177" t="s">
        <v>2983</v>
      </c>
      <c r="BO8241" s="177" t="s">
        <v>6536</v>
      </c>
      <c r="BU8241" s="177" t="s">
        <v>13480</v>
      </c>
      <c r="BV8241" s="177" t="s">
        <v>2983</v>
      </c>
      <c r="BW8241" s="177" t="s">
        <v>6536</v>
      </c>
    </row>
    <row r="8242" spans="51:75" x14ac:dyDescent="0.3">
      <c r="AY8242" s="226" t="e">
        <f>VLOOKUP(C8242,#REF!, 2,FALSE)</f>
        <v>#REF!</v>
      </c>
      <c r="BM8242" s="177" t="s">
        <v>13481</v>
      </c>
      <c r="BN8242" s="177" t="s">
        <v>662</v>
      </c>
      <c r="BO8242" s="177" t="s">
        <v>1410</v>
      </c>
      <c r="BU8242" s="177" t="s">
        <v>13481</v>
      </c>
      <c r="BV8242" s="177" t="s">
        <v>662</v>
      </c>
      <c r="BW8242" s="177" t="s">
        <v>1410</v>
      </c>
    </row>
    <row r="8243" spans="51:75" x14ac:dyDescent="0.3">
      <c r="AY8243" s="226" t="e">
        <f>VLOOKUP(C8243,#REF!, 2,FALSE)</f>
        <v>#REF!</v>
      </c>
      <c r="BM8243" s="177" t="s">
        <v>2384</v>
      </c>
      <c r="BN8243" s="177" t="s">
        <v>2983</v>
      </c>
      <c r="BO8243" s="177" t="s">
        <v>856</v>
      </c>
      <c r="BU8243" s="177" t="s">
        <v>2384</v>
      </c>
      <c r="BV8243" s="177" t="s">
        <v>2983</v>
      </c>
      <c r="BW8243" s="177" t="s">
        <v>856</v>
      </c>
    </row>
    <row r="8244" spans="51:75" x14ac:dyDescent="0.3">
      <c r="AY8244" s="226" t="e">
        <f>VLOOKUP(C8244,#REF!, 2,FALSE)</f>
        <v>#REF!</v>
      </c>
      <c r="BM8244" s="177" t="s">
        <v>2385</v>
      </c>
      <c r="BN8244" s="177" t="s">
        <v>2983</v>
      </c>
      <c r="BO8244" s="177" t="s">
        <v>1418</v>
      </c>
      <c r="BU8244" s="177" t="s">
        <v>2385</v>
      </c>
      <c r="BV8244" s="177" t="s">
        <v>2983</v>
      </c>
      <c r="BW8244" s="177" t="s">
        <v>1418</v>
      </c>
    </row>
    <row r="8245" spans="51:75" x14ac:dyDescent="0.3">
      <c r="AY8245" s="226" t="e">
        <f>VLOOKUP(C8245,#REF!, 2,FALSE)</f>
        <v>#REF!</v>
      </c>
      <c r="BM8245" s="177" t="s">
        <v>207</v>
      </c>
      <c r="BN8245" s="177" t="s">
        <v>3083</v>
      </c>
      <c r="BO8245" s="177" t="s">
        <v>2983</v>
      </c>
      <c r="BU8245" s="177" t="s">
        <v>207</v>
      </c>
      <c r="BV8245" s="177" t="s">
        <v>3083</v>
      </c>
      <c r="BW8245" s="177" t="s">
        <v>2983</v>
      </c>
    </row>
    <row r="8246" spans="51:75" x14ac:dyDescent="0.3">
      <c r="AY8246" s="226" t="e">
        <f>VLOOKUP(C8246,#REF!, 2,FALSE)</f>
        <v>#REF!</v>
      </c>
      <c r="BM8246" s="177" t="s">
        <v>13482</v>
      </c>
      <c r="BN8246" s="177" t="s">
        <v>994</v>
      </c>
      <c r="BO8246" s="177" t="s">
        <v>4969</v>
      </c>
      <c r="BU8246" s="177" t="s">
        <v>13482</v>
      </c>
      <c r="BV8246" s="177" t="s">
        <v>994</v>
      </c>
      <c r="BW8246" s="177" t="s">
        <v>4969</v>
      </c>
    </row>
    <row r="8247" spans="51:75" x14ac:dyDescent="0.3">
      <c r="AY8247" s="226" t="e">
        <f>VLOOKUP(C8247,#REF!, 2,FALSE)</f>
        <v>#REF!</v>
      </c>
      <c r="BM8247" s="177" t="s">
        <v>13483</v>
      </c>
      <c r="BN8247" s="177" t="s">
        <v>2983</v>
      </c>
      <c r="BO8247" s="177" t="s">
        <v>13484</v>
      </c>
      <c r="BU8247" s="177" t="s">
        <v>13483</v>
      </c>
      <c r="BV8247" s="177" t="s">
        <v>2983</v>
      </c>
      <c r="BW8247" s="177" t="s">
        <v>13484</v>
      </c>
    </row>
    <row r="8248" spans="51:75" x14ac:dyDescent="0.3">
      <c r="AY8248" s="226" t="e">
        <f>VLOOKUP(C8248,#REF!, 2,FALSE)</f>
        <v>#REF!</v>
      </c>
      <c r="BM8248" s="177" t="s">
        <v>13485</v>
      </c>
      <c r="BN8248" s="177" t="s">
        <v>2983</v>
      </c>
      <c r="BO8248" s="177" t="s">
        <v>2983</v>
      </c>
      <c r="BU8248" s="177" t="s">
        <v>13485</v>
      </c>
      <c r="BV8248" s="177" t="s">
        <v>2983</v>
      </c>
      <c r="BW8248" s="177" t="s">
        <v>2983</v>
      </c>
    </row>
    <row r="8249" spans="51:75" x14ac:dyDescent="0.3">
      <c r="AY8249" s="226" t="e">
        <f>VLOOKUP(C8249,#REF!, 2,FALSE)</f>
        <v>#REF!</v>
      </c>
      <c r="BM8249" s="177" t="s">
        <v>13486</v>
      </c>
      <c r="BN8249" s="177" t="s">
        <v>2983</v>
      </c>
      <c r="BO8249" s="177" t="s">
        <v>2693</v>
      </c>
      <c r="BU8249" s="177" t="s">
        <v>13486</v>
      </c>
      <c r="BV8249" s="177" t="s">
        <v>2983</v>
      </c>
      <c r="BW8249" s="177" t="s">
        <v>2693</v>
      </c>
    </row>
    <row r="8250" spans="51:75" x14ac:dyDescent="0.3">
      <c r="AY8250" s="226" t="e">
        <f>VLOOKUP(C8250,#REF!, 2,FALSE)</f>
        <v>#REF!</v>
      </c>
      <c r="BM8250" s="177" t="s">
        <v>2386</v>
      </c>
      <c r="BN8250" s="177" t="s">
        <v>2393</v>
      </c>
      <c r="BO8250" s="177" t="s">
        <v>13487</v>
      </c>
      <c r="BU8250" s="177" t="s">
        <v>2386</v>
      </c>
      <c r="BV8250" s="177" t="s">
        <v>2393</v>
      </c>
      <c r="BW8250" s="177" t="s">
        <v>13487</v>
      </c>
    </row>
    <row r="8251" spans="51:75" x14ac:dyDescent="0.3">
      <c r="AY8251" s="226" t="e">
        <f>VLOOKUP(C8251,#REF!, 2,FALSE)</f>
        <v>#REF!</v>
      </c>
      <c r="BM8251" s="177" t="s">
        <v>13488</v>
      </c>
      <c r="BN8251" s="177" t="s">
        <v>1013</v>
      </c>
      <c r="BO8251" s="177" t="s">
        <v>2983</v>
      </c>
      <c r="BU8251" s="177" t="s">
        <v>13488</v>
      </c>
      <c r="BV8251" s="177" t="s">
        <v>1013</v>
      </c>
      <c r="BW8251" s="177" t="s">
        <v>2983</v>
      </c>
    </row>
    <row r="8252" spans="51:75" x14ac:dyDescent="0.3">
      <c r="AY8252" s="226" t="e">
        <f>VLOOKUP(C8252,#REF!, 2,FALSE)</f>
        <v>#REF!</v>
      </c>
      <c r="BM8252" s="177" t="s">
        <v>13489</v>
      </c>
      <c r="BN8252" s="177" t="s">
        <v>775</v>
      </c>
      <c r="BO8252" s="177" t="s">
        <v>2983</v>
      </c>
      <c r="BU8252" s="177" t="s">
        <v>13489</v>
      </c>
      <c r="BV8252" s="177" t="s">
        <v>775</v>
      </c>
      <c r="BW8252" s="177" t="s">
        <v>2983</v>
      </c>
    </row>
    <row r="8253" spans="51:75" x14ac:dyDescent="0.3">
      <c r="AY8253" s="226" t="e">
        <f>VLOOKUP(C8253,#REF!, 2,FALSE)</f>
        <v>#REF!</v>
      </c>
      <c r="BM8253" s="177" t="s">
        <v>13490</v>
      </c>
      <c r="BN8253" s="177" t="s">
        <v>797</v>
      </c>
      <c r="BO8253" s="177" t="s">
        <v>2983</v>
      </c>
      <c r="BU8253" s="177" t="s">
        <v>13490</v>
      </c>
      <c r="BV8253" s="177" t="s">
        <v>797</v>
      </c>
      <c r="BW8253" s="177" t="s">
        <v>2983</v>
      </c>
    </row>
    <row r="8254" spans="51:75" x14ac:dyDescent="0.3">
      <c r="AY8254" s="226" t="e">
        <f>VLOOKUP(C8254,#REF!, 2,FALSE)</f>
        <v>#REF!</v>
      </c>
      <c r="BM8254" s="177" t="s">
        <v>13491</v>
      </c>
      <c r="BN8254" s="177" t="s">
        <v>2983</v>
      </c>
      <c r="BO8254" s="177" t="s">
        <v>2983</v>
      </c>
      <c r="BU8254" s="177" t="s">
        <v>13491</v>
      </c>
      <c r="BV8254" s="177" t="s">
        <v>2983</v>
      </c>
      <c r="BW8254" s="177" t="s">
        <v>2983</v>
      </c>
    </row>
    <row r="8255" spans="51:75" x14ac:dyDescent="0.3">
      <c r="AY8255" s="226" t="e">
        <f>VLOOKUP(C8255,#REF!, 2,FALSE)</f>
        <v>#REF!</v>
      </c>
      <c r="BM8255" s="177" t="s">
        <v>13493</v>
      </c>
      <c r="BN8255" s="177" t="s">
        <v>5951</v>
      </c>
      <c r="BO8255" s="177" t="s">
        <v>13494</v>
      </c>
      <c r="BU8255" s="177" t="s">
        <v>13493</v>
      </c>
      <c r="BV8255" s="177" t="s">
        <v>5951</v>
      </c>
      <c r="BW8255" s="177" t="s">
        <v>13494</v>
      </c>
    </row>
    <row r="8256" spans="51:75" x14ac:dyDescent="0.3">
      <c r="AY8256" s="226" t="e">
        <f>VLOOKUP(C8256,#REF!, 2,FALSE)</f>
        <v>#REF!</v>
      </c>
      <c r="BM8256" s="177" t="s">
        <v>13495</v>
      </c>
      <c r="BN8256" s="177" t="s">
        <v>942</v>
      </c>
      <c r="BO8256" s="177" t="s">
        <v>13496</v>
      </c>
      <c r="BU8256" s="177" t="s">
        <v>13495</v>
      </c>
      <c r="BV8256" s="177" t="s">
        <v>942</v>
      </c>
      <c r="BW8256" s="177" t="s">
        <v>13496</v>
      </c>
    </row>
    <row r="8257" spans="51:75" x14ac:dyDescent="0.3">
      <c r="AY8257" s="226" t="e">
        <f>VLOOKUP(C8257,#REF!, 2,FALSE)</f>
        <v>#REF!</v>
      </c>
      <c r="BM8257" s="177" t="s">
        <v>13497</v>
      </c>
      <c r="BN8257" s="177" t="s">
        <v>1501</v>
      </c>
      <c r="BO8257" s="177" t="s">
        <v>13498</v>
      </c>
      <c r="BU8257" s="177" t="s">
        <v>13497</v>
      </c>
      <c r="BV8257" s="177" t="s">
        <v>1501</v>
      </c>
      <c r="BW8257" s="177" t="s">
        <v>13498</v>
      </c>
    </row>
    <row r="8258" spans="51:75" x14ac:dyDescent="0.3">
      <c r="AY8258" s="226" t="e">
        <f>VLOOKUP(C8258,#REF!, 2,FALSE)</f>
        <v>#REF!</v>
      </c>
      <c r="BM8258" s="177" t="s">
        <v>13499</v>
      </c>
      <c r="BN8258" s="177" t="s">
        <v>2983</v>
      </c>
      <c r="BO8258" s="177" t="s">
        <v>13500</v>
      </c>
      <c r="BU8258" s="177" t="s">
        <v>13499</v>
      </c>
      <c r="BV8258" s="177" t="s">
        <v>2983</v>
      </c>
      <c r="BW8258" s="177" t="s">
        <v>13500</v>
      </c>
    </row>
    <row r="8259" spans="51:75" x14ac:dyDescent="0.3">
      <c r="AY8259" s="226" t="e">
        <f>VLOOKUP(C8259,#REF!, 2,FALSE)</f>
        <v>#REF!</v>
      </c>
      <c r="BM8259" s="177" t="s">
        <v>13501</v>
      </c>
      <c r="BN8259" s="177" t="s">
        <v>2983</v>
      </c>
      <c r="BO8259" s="177" t="s">
        <v>10583</v>
      </c>
      <c r="BU8259" s="177" t="s">
        <v>13501</v>
      </c>
      <c r="BV8259" s="177" t="s">
        <v>2983</v>
      </c>
      <c r="BW8259" s="177" t="s">
        <v>10583</v>
      </c>
    </row>
    <row r="8260" spans="51:75" x14ac:dyDescent="0.3">
      <c r="AY8260" s="226" t="e">
        <f>VLOOKUP(C8260,#REF!, 2,FALSE)</f>
        <v>#REF!</v>
      </c>
      <c r="BM8260" s="177" t="s">
        <v>13502</v>
      </c>
      <c r="BN8260" s="177" t="s">
        <v>2983</v>
      </c>
      <c r="BO8260" s="177" t="s">
        <v>3920</v>
      </c>
      <c r="BU8260" s="177" t="s">
        <v>13502</v>
      </c>
      <c r="BV8260" s="177" t="s">
        <v>2983</v>
      </c>
      <c r="BW8260" s="177" t="s">
        <v>3920</v>
      </c>
    </row>
    <row r="8261" spans="51:75" x14ac:dyDescent="0.3">
      <c r="AY8261" s="226" t="e">
        <f>VLOOKUP(C8261,#REF!, 2,FALSE)</f>
        <v>#REF!</v>
      </c>
      <c r="BM8261" s="177" t="s">
        <v>208</v>
      </c>
      <c r="BN8261" s="177" t="s">
        <v>2983</v>
      </c>
      <c r="BO8261" s="177" t="s">
        <v>13503</v>
      </c>
      <c r="BU8261" s="177" t="s">
        <v>208</v>
      </c>
      <c r="BV8261" s="177" t="s">
        <v>2983</v>
      </c>
      <c r="BW8261" s="177" t="s">
        <v>13503</v>
      </c>
    </row>
    <row r="8262" spans="51:75" x14ac:dyDescent="0.3">
      <c r="AY8262" s="226" t="e">
        <f>VLOOKUP(C8262,#REF!, 2,FALSE)</f>
        <v>#REF!</v>
      </c>
      <c r="BM8262" s="177" t="s">
        <v>13504</v>
      </c>
      <c r="BN8262" s="177" t="s">
        <v>2983</v>
      </c>
      <c r="BO8262" s="177" t="s">
        <v>4360</v>
      </c>
      <c r="BU8262" s="177" t="s">
        <v>13504</v>
      </c>
      <c r="BV8262" s="177" t="s">
        <v>2983</v>
      </c>
      <c r="BW8262" s="177" t="s">
        <v>4360</v>
      </c>
    </row>
    <row r="8263" spans="51:75" x14ac:dyDescent="0.3">
      <c r="AY8263" s="226" t="e">
        <f>VLOOKUP(C8263,#REF!, 2,FALSE)</f>
        <v>#REF!</v>
      </c>
      <c r="BM8263" s="177" t="s">
        <v>13505</v>
      </c>
      <c r="BN8263" s="177" t="s">
        <v>937</v>
      </c>
      <c r="BO8263" s="177" t="s">
        <v>1597</v>
      </c>
      <c r="BU8263" s="177" t="s">
        <v>13505</v>
      </c>
      <c r="BV8263" s="177" t="s">
        <v>937</v>
      </c>
      <c r="BW8263" s="177" t="s">
        <v>1597</v>
      </c>
    </row>
    <row r="8264" spans="51:75" x14ac:dyDescent="0.3">
      <c r="AY8264" s="226" t="e">
        <f>VLOOKUP(C8264,#REF!, 2,FALSE)</f>
        <v>#REF!</v>
      </c>
      <c r="BM8264" s="177" t="s">
        <v>13506</v>
      </c>
      <c r="BN8264" s="177" t="s">
        <v>2983</v>
      </c>
      <c r="BO8264" s="177" t="s">
        <v>13507</v>
      </c>
      <c r="BU8264" s="177" t="s">
        <v>13506</v>
      </c>
      <c r="BV8264" s="177" t="s">
        <v>2983</v>
      </c>
      <c r="BW8264" s="177" t="s">
        <v>13507</v>
      </c>
    </row>
    <row r="8265" spans="51:75" x14ac:dyDescent="0.3">
      <c r="AY8265" s="226" t="e">
        <f>VLOOKUP(C8265,#REF!, 2,FALSE)</f>
        <v>#REF!</v>
      </c>
      <c r="BM8265" s="177" t="s">
        <v>13508</v>
      </c>
      <c r="BN8265" s="177" t="s">
        <v>2983</v>
      </c>
      <c r="BO8265" s="177" t="s">
        <v>3278</v>
      </c>
      <c r="BU8265" s="177" t="s">
        <v>13508</v>
      </c>
      <c r="BV8265" s="177" t="s">
        <v>2983</v>
      </c>
      <c r="BW8265" s="177" t="s">
        <v>3278</v>
      </c>
    </row>
    <row r="8266" spans="51:75" x14ac:dyDescent="0.3">
      <c r="AY8266" s="226" t="e">
        <f>VLOOKUP(C8266,#REF!, 2,FALSE)</f>
        <v>#REF!</v>
      </c>
      <c r="BM8266" s="177" t="s">
        <v>13509</v>
      </c>
      <c r="BN8266" s="177" t="s">
        <v>2983</v>
      </c>
      <c r="BO8266" s="177" t="s">
        <v>9013</v>
      </c>
      <c r="BU8266" s="177" t="s">
        <v>13509</v>
      </c>
      <c r="BV8266" s="177" t="s">
        <v>2983</v>
      </c>
      <c r="BW8266" s="177" t="s">
        <v>9013</v>
      </c>
    </row>
    <row r="8267" spans="51:75" x14ac:dyDescent="0.3">
      <c r="AY8267" s="226" t="e">
        <f>VLOOKUP(C8267,#REF!, 2,FALSE)</f>
        <v>#REF!</v>
      </c>
      <c r="BM8267" s="177" t="s">
        <v>13510</v>
      </c>
      <c r="BN8267" s="177" t="s">
        <v>2983</v>
      </c>
      <c r="BO8267" s="177" t="s">
        <v>1064</v>
      </c>
      <c r="BU8267" s="177" t="s">
        <v>13510</v>
      </c>
      <c r="BV8267" s="177" t="s">
        <v>2983</v>
      </c>
      <c r="BW8267" s="177" t="s">
        <v>1064</v>
      </c>
    </row>
    <row r="8268" spans="51:75" x14ac:dyDescent="0.3">
      <c r="AY8268" s="226" t="e">
        <f>VLOOKUP(C8268,#REF!, 2,FALSE)</f>
        <v>#REF!</v>
      </c>
      <c r="BM8268" s="177" t="s">
        <v>13512</v>
      </c>
      <c r="BN8268" s="177" t="s">
        <v>2983</v>
      </c>
      <c r="BO8268" s="177" t="s">
        <v>1800</v>
      </c>
      <c r="BU8268" s="177" t="s">
        <v>13512</v>
      </c>
      <c r="BV8268" s="177" t="s">
        <v>2983</v>
      </c>
      <c r="BW8268" s="177" t="s">
        <v>1800</v>
      </c>
    </row>
    <row r="8269" spans="51:75" x14ac:dyDescent="0.3">
      <c r="AY8269" s="226" t="e">
        <f>VLOOKUP(C8269,#REF!, 2,FALSE)</f>
        <v>#REF!</v>
      </c>
      <c r="BM8269" s="177" t="s">
        <v>13513</v>
      </c>
      <c r="BN8269" s="177" t="s">
        <v>2983</v>
      </c>
      <c r="BO8269" s="177" t="s">
        <v>2983</v>
      </c>
      <c r="BU8269" s="177" t="s">
        <v>13513</v>
      </c>
      <c r="BV8269" s="177" t="s">
        <v>2983</v>
      </c>
      <c r="BW8269" s="177" t="s">
        <v>2983</v>
      </c>
    </row>
    <row r="8270" spans="51:75" x14ac:dyDescent="0.3">
      <c r="AY8270" s="226" t="e">
        <f>VLOOKUP(C8270,#REF!, 2,FALSE)</f>
        <v>#REF!</v>
      </c>
      <c r="BM8270" s="177" t="s">
        <v>13514</v>
      </c>
      <c r="BN8270" s="177" t="s">
        <v>2983</v>
      </c>
      <c r="BO8270" s="177" t="s">
        <v>1443</v>
      </c>
      <c r="BU8270" s="177" t="s">
        <v>13514</v>
      </c>
      <c r="BV8270" s="177" t="s">
        <v>2983</v>
      </c>
      <c r="BW8270" s="177" t="s">
        <v>1443</v>
      </c>
    </row>
    <row r="8271" spans="51:75" x14ac:dyDescent="0.3">
      <c r="AY8271" s="226" t="e">
        <f>VLOOKUP(C8271,#REF!, 2,FALSE)</f>
        <v>#REF!</v>
      </c>
      <c r="BM8271" s="177" t="s">
        <v>13515</v>
      </c>
      <c r="BN8271" s="177" t="s">
        <v>2983</v>
      </c>
      <c r="BO8271" s="177" t="s">
        <v>2983</v>
      </c>
      <c r="BU8271" s="177" t="s">
        <v>13515</v>
      </c>
      <c r="BV8271" s="177" t="s">
        <v>2983</v>
      </c>
      <c r="BW8271" s="177" t="s">
        <v>2983</v>
      </c>
    </row>
    <row r="8272" spans="51:75" x14ac:dyDescent="0.3">
      <c r="AY8272" s="226" t="e">
        <f>VLOOKUP(C8272,#REF!, 2,FALSE)</f>
        <v>#REF!</v>
      </c>
      <c r="BM8272" s="177" t="s">
        <v>13516</v>
      </c>
      <c r="BN8272" s="177" t="s">
        <v>2983</v>
      </c>
      <c r="BO8272" s="177" t="s">
        <v>992</v>
      </c>
      <c r="BU8272" s="177" t="s">
        <v>13516</v>
      </c>
      <c r="BV8272" s="177" t="s">
        <v>2983</v>
      </c>
      <c r="BW8272" s="177" t="s">
        <v>992</v>
      </c>
    </row>
    <row r="8273" spans="51:75" x14ac:dyDescent="0.3">
      <c r="AY8273" s="226" t="e">
        <f>VLOOKUP(C8273,#REF!, 2,FALSE)</f>
        <v>#REF!</v>
      </c>
      <c r="BM8273" s="177" t="s">
        <v>13517</v>
      </c>
      <c r="BN8273" s="177" t="s">
        <v>1003</v>
      </c>
      <c r="BO8273" s="177" t="s">
        <v>11467</v>
      </c>
      <c r="BU8273" s="177" t="s">
        <v>13517</v>
      </c>
      <c r="BV8273" s="177" t="s">
        <v>1003</v>
      </c>
      <c r="BW8273" s="177" t="s">
        <v>11467</v>
      </c>
    </row>
    <row r="8274" spans="51:75" x14ac:dyDescent="0.3">
      <c r="AY8274" s="226" t="e">
        <f>VLOOKUP(C8274,#REF!, 2,FALSE)</f>
        <v>#REF!</v>
      </c>
      <c r="BM8274" s="177" t="s">
        <v>2387</v>
      </c>
      <c r="BN8274" s="177" t="s">
        <v>2983</v>
      </c>
      <c r="BO8274" s="177" t="s">
        <v>2395</v>
      </c>
      <c r="BU8274" s="177" t="s">
        <v>2387</v>
      </c>
      <c r="BV8274" s="177" t="s">
        <v>2983</v>
      </c>
      <c r="BW8274" s="177" t="s">
        <v>2395</v>
      </c>
    </row>
    <row r="8275" spans="51:75" x14ac:dyDescent="0.3">
      <c r="AY8275" s="226" t="e">
        <f>VLOOKUP(C8275,#REF!, 2,FALSE)</f>
        <v>#REF!</v>
      </c>
      <c r="BM8275" s="177" t="s">
        <v>2388</v>
      </c>
      <c r="BN8275" s="177" t="s">
        <v>1003</v>
      </c>
      <c r="BO8275" s="177" t="s">
        <v>7942</v>
      </c>
      <c r="BU8275" s="177" t="s">
        <v>2388</v>
      </c>
      <c r="BV8275" s="177" t="s">
        <v>1003</v>
      </c>
      <c r="BW8275" s="177" t="s">
        <v>7942</v>
      </c>
    </row>
    <row r="8276" spans="51:75" x14ac:dyDescent="0.3">
      <c r="AY8276" s="226" t="e">
        <f>VLOOKUP(C8276,#REF!, 2,FALSE)</f>
        <v>#REF!</v>
      </c>
      <c r="BM8276" s="177" t="s">
        <v>13518</v>
      </c>
      <c r="BN8276" s="177" t="s">
        <v>797</v>
      </c>
      <c r="BO8276" s="177" t="s">
        <v>13519</v>
      </c>
      <c r="BU8276" s="177" t="s">
        <v>13518</v>
      </c>
      <c r="BV8276" s="177" t="s">
        <v>797</v>
      </c>
      <c r="BW8276" s="177" t="s">
        <v>13519</v>
      </c>
    </row>
    <row r="8277" spans="51:75" x14ac:dyDescent="0.3">
      <c r="AY8277" s="226" t="e">
        <f>VLOOKUP(C8277,#REF!, 2,FALSE)</f>
        <v>#REF!</v>
      </c>
      <c r="BM8277" s="177" t="s">
        <v>13520</v>
      </c>
      <c r="BN8277" s="177" t="s">
        <v>703</v>
      </c>
      <c r="BO8277" s="177" t="s">
        <v>2887</v>
      </c>
      <c r="BU8277" s="177" t="s">
        <v>13520</v>
      </c>
      <c r="BV8277" s="177" t="s">
        <v>703</v>
      </c>
      <c r="BW8277" s="177" t="s">
        <v>2887</v>
      </c>
    </row>
    <row r="8278" spans="51:75" x14ac:dyDescent="0.3">
      <c r="AY8278" s="226" t="e">
        <f>VLOOKUP(C8278,#REF!, 2,FALSE)</f>
        <v>#REF!</v>
      </c>
      <c r="BM8278" s="177" t="s">
        <v>2389</v>
      </c>
      <c r="BN8278" s="177" t="s">
        <v>2983</v>
      </c>
      <c r="BO8278" s="177" t="s">
        <v>2983</v>
      </c>
      <c r="BU8278" s="177" t="s">
        <v>2389</v>
      </c>
      <c r="BV8278" s="177" t="s">
        <v>2983</v>
      </c>
      <c r="BW8278" s="177" t="s">
        <v>2983</v>
      </c>
    </row>
    <row r="8279" spans="51:75" x14ac:dyDescent="0.3">
      <c r="AY8279" s="226" t="e">
        <f>VLOOKUP(C8279,#REF!, 2,FALSE)</f>
        <v>#REF!</v>
      </c>
      <c r="BM8279" s="177" t="s">
        <v>13521</v>
      </c>
      <c r="BN8279" s="177" t="s">
        <v>803</v>
      </c>
      <c r="BO8279" s="177" t="s">
        <v>4357</v>
      </c>
      <c r="BU8279" s="177" t="s">
        <v>13521</v>
      </c>
      <c r="BV8279" s="177" t="s">
        <v>803</v>
      </c>
      <c r="BW8279" s="177" t="s">
        <v>4357</v>
      </c>
    </row>
    <row r="8280" spans="51:75" x14ac:dyDescent="0.3">
      <c r="AY8280" s="226" t="e">
        <f>VLOOKUP(C8280,#REF!, 2,FALSE)</f>
        <v>#REF!</v>
      </c>
      <c r="BM8280" s="177" t="s">
        <v>13522</v>
      </c>
      <c r="BN8280" s="177" t="s">
        <v>614</v>
      </c>
      <c r="BO8280" s="177" t="s">
        <v>11228</v>
      </c>
      <c r="BU8280" s="177" t="s">
        <v>13522</v>
      </c>
      <c r="BV8280" s="177" t="s">
        <v>614</v>
      </c>
      <c r="BW8280" s="177" t="s">
        <v>11228</v>
      </c>
    </row>
    <row r="8281" spans="51:75" x14ac:dyDescent="0.3">
      <c r="AY8281" s="226" t="e">
        <f>VLOOKUP(C8281,#REF!, 2,FALSE)</f>
        <v>#REF!</v>
      </c>
      <c r="BM8281" s="177" t="s">
        <v>13523</v>
      </c>
      <c r="BN8281" s="177" t="s">
        <v>2983</v>
      </c>
      <c r="BO8281" s="177" t="s">
        <v>2061</v>
      </c>
      <c r="BU8281" s="177" t="s">
        <v>13523</v>
      </c>
      <c r="BV8281" s="177" t="s">
        <v>2983</v>
      </c>
      <c r="BW8281" s="177" t="s">
        <v>2061</v>
      </c>
    </row>
    <row r="8282" spans="51:75" x14ac:dyDescent="0.3">
      <c r="AY8282" s="226" t="e">
        <f>VLOOKUP(C8282,#REF!, 2,FALSE)</f>
        <v>#REF!</v>
      </c>
      <c r="BM8282" s="177" t="s">
        <v>2390</v>
      </c>
      <c r="BN8282" s="177" t="s">
        <v>1279</v>
      </c>
      <c r="BO8282" s="177" t="s">
        <v>13524</v>
      </c>
      <c r="BU8282" s="177" t="s">
        <v>2390</v>
      </c>
      <c r="BV8282" s="177" t="s">
        <v>1279</v>
      </c>
      <c r="BW8282" s="177" t="s">
        <v>13524</v>
      </c>
    </row>
    <row r="8283" spans="51:75" x14ac:dyDescent="0.3">
      <c r="AY8283" s="226" t="e">
        <f>VLOOKUP(C8283,#REF!, 2,FALSE)</f>
        <v>#REF!</v>
      </c>
      <c r="BM8283" s="177" t="s">
        <v>13525</v>
      </c>
      <c r="BN8283" s="177" t="s">
        <v>2983</v>
      </c>
      <c r="BO8283" s="177" t="s">
        <v>13526</v>
      </c>
      <c r="BU8283" s="177" t="s">
        <v>13525</v>
      </c>
      <c r="BV8283" s="177" t="s">
        <v>2983</v>
      </c>
      <c r="BW8283" s="177" t="s">
        <v>13526</v>
      </c>
    </row>
    <row r="8284" spans="51:75" x14ac:dyDescent="0.3">
      <c r="AY8284" s="226" t="e">
        <f>VLOOKUP(C8284,#REF!, 2,FALSE)</f>
        <v>#REF!</v>
      </c>
      <c r="BM8284" s="177" t="s">
        <v>13527</v>
      </c>
      <c r="BN8284" s="177" t="s">
        <v>16979</v>
      </c>
      <c r="BO8284" s="177" t="s">
        <v>842</v>
      </c>
      <c r="BU8284" s="177" t="s">
        <v>13527</v>
      </c>
      <c r="BV8284" s="177" t="s">
        <v>16979</v>
      </c>
      <c r="BW8284" s="177" t="s">
        <v>842</v>
      </c>
    </row>
    <row r="8285" spans="51:75" x14ac:dyDescent="0.3">
      <c r="AY8285" s="226" t="e">
        <f>VLOOKUP(C8285,#REF!, 2,FALSE)</f>
        <v>#REF!</v>
      </c>
      <c r="BM8285" s="177" t="s">
        <v>13528</v>
      </c>
      <c r="BN8285" s="177" t="s">
        <v>3245</v>
      </c>
      <c r="BO8285" s="177" t="s">
        <v>13529</v>
      </c>
      <c r="BU8285" s="177" t="s">
        <v>13528</v>
      </c>
      <c r="BV8285" s="177" t="s">
        <v>3245</v>
      </c>
      <c r="BW8285" s="177" t="s">
        <v>13529</v>
      </c>
    </row>
    <row r="8286" spans="51:75" x14ac:dyDescent="0.3">
      <c r="AY8286" s="226" t="e">
        <f>VLOOKUP(C8286,#REF!, 2,FALSE)</f>
        <v>#REF!</v>
      </c>
      <c r="BM8286" s="177" t="s">
        <v>13530</v>
      </c>
      <c r="BN8286" s="177" t="s">
        <v>16979</v>
      </c>
      <c r="BO8286" s="177" t="s">
        <v>13531</v>
      </c>
      <c r="BU8286" s="177" t="s">
        <v>13530</v>
      </c>
      <c r="BV8286" s="177" t="s">
        <v>16979</v>
      </c>
      <c r="BW8286" s="177" t="s">
        <v>13531</v>
      </c>
    </row>
    <row r="8287" spans="51:75" x14ac:dyDescent="0.3">
      <c r="AY8287" s="226" t="e">
        <f>VLOOKUP(C8287,#REF!, 2,FALSE)</f>
        <v>#REF!</v>
      </c>
      <c r="BM8287" s="177" t="s">
        <v>13532</v>
      </c>
      <c r="BN8287" s="177" t="s">
        <v>2983</v>
      </c>
      <c r="BO8287" s="177" t="s">
        <v>2983</v>
      </c>
      <c r="BU8287" s="177" t="s">
        <v>13532</v>
      </c>
      <c r="BV8287" s="177" t="s">
        <v>2983</v>
      </c>
      <c r="BW8287" s="177" t="s">
        <v>2983</v>
      </c>
    </row>
    <row r="8288" spans="51:75" x14ac:dyDescent="0.3">
      <c r="AY8288" s="226" t="e">
        <f>VLOOKUP(C8288,#REF!, 2,FALSE)</f>
        <v>#REF!</v>
      </c>
      <c r="BM8288" s="177" t="s">
        <v>2397</v>
      </c>
      <c r="BN8288" s="177" t="s">
        <v>613</v>
      </c>
      <c r="BO8288" s="177" t="s">
        <v>13533</v>
      </c>
      <c r="BU8288" s="177" t="s">
        <v>2397</v>
      </c>
      <c r="BV8288" s="177" t="s">
        <v>613</v>
      </c>
      <c r="BW8288" s="177" t="s">
        <v>13533</v>
      </c>
    </row>
    <row r="8289" spans="51:75" x14ac:dyDescent="0.3">
      <c r="AY8289" s="226" t="e">
        <f>VLOOKUP(C8289,#REF!, 2,FALSE)</f>
        <v>#REF!</v>
      </c>
      <c r="BM8289" s="177" t="s">
        <v>13534</v>
      </c>
      <c r="BN8289" s="177" t="s">
        <v>636</v>
      </c>
      <c r="BO8289" s="177" t="s">
        <v>4571</v>
      </c>
      <c r="BU8289" s="177" t="s">
        <v>13534</v>
      </c>
      <c r="BV8289" s="177" t="s">
        <v>636</v>
      </c>
      <c r="BW8289" s="177" t="s">
        <v>4571</v>
      </c>
    </row>
    <row r="8290" spans="51:75" x14ac:dyDescent="0.3">
      <c r="AY8290" s="226" t="e">
        <f>VLOOKUP(C8290,#REF!, 2,FALSE)</f>
        <v>#REF!</v>
      </c>
      <c r="BM8290" s="177" t="s">
        <v>13535</v>
      </c>
      <c r="BN8290" s="177" t="s">
        <v>2983</v>
      </c>
      <c r="BO8290" s="177" t="s">
        <v>13536</v>
      </c>
      <c r="BU8290" s="177" t="s">
        <v>13535</v>
      </c>
      <c r="BV8290" s="177" t="s">
        <v>2983</v>
      </c>
      <c r="BW8290" s="177" t="s">
        <v>13536</v>
      </c>
    </row>
    <row r="8291" spans="51:75" x14ac:dyDescent="0.3">
      <c r="AY8291" s="226" t="e">
        <f>VLOOKUP(C8291,#REF!, 2,FALSE)</f>
        <v>#REF!</v>
      </c>
      <c r="BM8291" s="177" t="s">
        <v>13537</v>
      </c>
      <c r="BN8291" s="177" t="s">
        <v>2983</v>
      </c>
      <c r="BO8291" s="177" t="s">
        <v>3830</v>
      </c>
      <c r="BU8291" s="177" t="s">
        <v>13537</v>
      </c>
      <c r="BV8291" s="177" t="s">
        <v>2983</v>
      </c>
      <c r="BW8291" s="177" t="s">
        <v>3830</v>
      </c>
    </row>
    <row r="8292" spans="51:75" x14ac:dyDescent="0.3">
      <c r="AY8292" s="226" t="e">
        <f>VLOOKUP(C8292,#REF!, 2,FALSE)</f>
        <v>#REF!</v>
      </c>
      <c r="BM8292" s="177" t="s">
        <v>203</v>
      </c>
      <c r="BN8292" s="177" t="s">
        <v>2983</v>
      </c>
      <c r="BO8292" s="177" t="s">
        <v>2983</v>
      </c>
      <c r="BU8292" s="177" t="s">
        <v>203</v>
      </c>
      <c r="BV8292" s="177" t="s">
        <v>2983</v>
      </c>
      <c r="BW8292" s="177" t="s">
        <v>2983</v>
      </c>
    </row>
    <row r="8293" spans="51:75" x14ac:dyDescent="0.3">
      <c r="AY8293" s="226" t="e">
        <f>VLOOKUP(C8293,#REF!, 2,FALSE)</f>
        <v>#REF!</v>
      </c>
      <c r="BM8293" s="177" t="s">
        <v>13538</v>
      </c>
      <c r="BN8293" s="177" t="s">
        <v>1445</v>
      </c>
      <c r="BO8293" s="177" t="s">
        <v>3026</v>
      </c>
      <c r="BU8293" s="177" t="s">
        <v>13538</v>
      </c>
      <c r="BV8293" s="177" t="s">
        <v>1445</v>
      </c>
      <c r="BW8293" s="177" t="s">
        <v>3026</v>
      </c>
    </row>
    <row r="8294" spans="51:75" x14ac:dyDescent="0.3">
      <c r="AY8294" s="226" t="e">
        <f>VLOOKUP(C8294,#REF!, 2,FALSE)</f>
        <v>#REF!</v>
      </c>
      <c r="BM8294" s="177" t="s">
        <v>13539</v>
      </c>
      <c r="BN8294" s="177" t="s">
        <v>771</v>
      </c>
      <c r="BO8294" s="177" t="s">
        <v>921</v>
      </c>
      <c r="BU8294" s="177" t="s">
        <v>13539</v>
      </c>
      <c r="BV8294" s="177" t="s">
        <v>771</v>
      </c>
      <c r="BW8294" s="177" t="s">
        <v>921</v>
      </c>
    </row>
    <row r="8295" spans="51:75" x14ac:dyDescent="0.3">
      <c r="AY8295" s="226" t="e">
        <f>VLOOKUP(C8295,#REF!, 2,FALSE)</f>
        <v>#REF!</v>
      </c>
      <c r="BM8295" s="177" t="s">
        <v>13540</v>
      </c>
      <c r="BN8295" s="177" t="s">
        <v>1013</v>
      </c>
      <c r="BO8295" s="177" t="s">
        <v>8524</v>
      </c>
      <c r="BU8295" s="177" t="s">
        <v>13540</v>
      </c>
      <c r="BV8295" s="177" t="s">
        <v>1013</v>
      </c>
      <c r="BW8295" s="177" t="s">
        <v>8524</v>
      </c>
    </row>
    <row r="8296" spans="51:75" x14ac:dyDescent="0.3">
      <c r="AY8296" s="226" t="e">
        <f>VLOOKUP(C8296,#REF!, 2,FALSE)</f>
        <v>#REF!</v>
      </c>
      <c r="BM8296" s="177" t="s">
        <v>13541</v>
      </c>
      <c r="BN8296" s="177" t="s">
        <v>778</v>
      </c>
      <c r="BO8296" s="177" t="s">
        <v>11222</v>
      </c>
      <c r="BU8296" s="177" t="s">
        <v>13541</v>
      </c>
      <c r="BV8296" s="177" t="s">
        <v>778</v>
      </c>
      <c r="BW8296" s="177" t="s">
        <v>11222</v>
      </c>
    </row>
    <row r="8297" spans="51:75" x14ac:dyDescent="0.3">
      <c r="AY8297" s="226" t="e">
        <f>VLOOKUP(C8297,#REF!, 2,FALSE)</f>
        <v>#REF!</v>
      </c>
      <c r="BM8297" s="177" t="s">
        <v>13542</v>
      </c>
      <c r="BN8297" s="177" t="s">
        <v>2983</v>
      </c>
      <c r="BO8297" s="177" t="s">
        <v>2983</v>
      </c>
      <c r="BU8297" s="177" t="s">
        <v>13542</v>
      </c>
      <c r="BV8297" s="177" t="s">
        <v>2983</v>
      </c>
      <c r="BW8297" s="177" t="s">
        <v>2983</v>
      </c>
    </row>
    <row r="8298" spans="51:75" x14ac:dyDescent="0.3">
      <c r="AY8298" s="226" t="e">
        <f>VLOOKUP(C8298,#REF!, 2,FALSE)</f>
        <v>#REF!</v>
      </c>
      <c r="BM8298" s="177" t="s">
        <v>13543</v>
      </c>
      <c r="BN8298" s="177" t="s">
        <v>1013</v>
      </c>
      <c r="BO8298" s="177" t="s">
        <v>5240</v>
      </c>
      <c r="BU8298" s="177" t="s">
        <v>13543</v>
      </c>
      <c r="BV8298" s="177" t="s">
        <v>1013</v>
      </c>
      <c r="BW8298" s="177" t="s">
        <v>5240</v>
      </c>
    </row>
    <row r="8299" spans="51:75" x14ac:dyDescent="0.3">
      <c r="AY8299" s="226" t="e">
        <f>VLOOKUP(C8299,#REF!, 2,FALSE)</f>
        <v>#REF!</v>
      </c>
      <c r="BM8299" s="177" t="s">
        <v>13544</v>
      </c>
      <c r="BN8299" s="177" t="s">
        <v>2983</v>
      </c>
      <c r="BO8299" s="177" t="s">
        <v>2983</v>
      </c>
      <c r="BU8299" s="177" t="s">
        <v>13544</v>
      </c>
      <c r="BV8299" s="177" t="s">
        <v>2983</v>
      </c>
      <c r="BW8299" s="177" t="s">
        <v>2983</v>
      </c>
    </row>
    <row r="8300" spans="51:75" x14ac:dyDescent="0.3">
      <c r="AY8300" s="226" t="e">
        <f>VLOOKUP(C8300,#REF!, 2,FALSE)</f>
        <v>#REF!</v>
      </c>
      <c r="BM8300" s="177" t="s">
        <v>13545</v>
      </c>
      <c r="BN8300" s="177" t="s">
        <v>628</v>
      </c>
      <c r="BO8300" s="177" t="s">
        <v>2967</v>
      </c>
      <c r="BU8300" s="177" t="s">
        <v>13545</v>
      </c>
      <c r="BV8300" s="177" t="s">
        <v>628</v>
      </c>
      <c r="BW8300" s="177" t="s">
        <v>2967</v>
      </c>
    </row>
    <row r="8301" spans="51:75" x14ac:dyDescent="0.3">
      <c r="AY8301" s="226" t="e">
        <f>VLOOKUP(C8301,#REF!, 2,FALSE)</f>
        <v>#REF!</v>
      </c>
      <c r="BM8301" s="177" t="s">
        <v>204</v>
      </c>
      <c r="BN8301" s="177" t="s">
        <v>613</v>
      </c>
      <c r="BO8301" s="177" t="s">
        <v>1202</v>
      </c>
      <c r="BU8301" s="177" t="s">
        <v>204</v>
      </c>
      <c r="BV8301" s="177" t="s">
        <v>613</v>
      </c>
      <c r="BW8301" s="177" t="s">
        <v>1202</v>
      </c>
    </row>
    <row r="8302" spans="51:75" x14ac:dyDescent="0.3">
      <c r="AY8302" s="226" t="e">
        <f>VLOOKUP(C8302,#REF!, 2,FALSE)</f>
        <v>#REF!</v>
      </c>
      <c r="BM8302" s="177" t="s">
        <v>201</v>
      </c>
      <c r="BN8302" s="177" t="s">
        <v>636</v>
      </c>
      <c r="BO8302" s="177" t="s">
        <v>1202</v>
      </c>
      <c r="BU8302" s="177" t="s">
        <v>201</v>
      </c>
      <c r="BV8302" s="177" t="s">
        <v>636</v>
      </c>
      <c r="BW8302" s="177" t="s">
        <v>1202</v>
      </c>
    </row>
    <row r="8303" spans="51:75" x14ac:dyDescent="0.3">
      <c r="AY8303" s="226" t="e">
        <f>VLOOKUP(C8303,#REF!, 2,FALSE)</f>
        <v>#REF!</v>
      </c>
      <c r="BM8303" s="177" t="s">
        <v>13546</v>
      </c>
      <c r="BN8303" s="177" t="s">
        <v>2983</v>
      </c>
      <c r="BO8303" s="177" t="s">
        <v>770</v>
      </c>
      <c r="BU8303" s="177" t="s">
        <v>13546</v>
      </c>
      <c r="BV8303" s="177" t="s">
        <v>2983</v>
      </c>
      <c r="BW8303" s="177" t="s">
        <v>770</v>
      </c>
    </row>
    <row r="8304" spans="51:75" x14ac:dyDescent="0.3">
      <c r="AY8304" s="226" t="e">
        <f>VLOOKUP(C8304,#REF!, 2,FALSE)</f>
        <v>#REF!</v>
      </c>
      <c r="BM8304" s="177" t="s">
        <v>13547</v>
      </c>
      <c r="BN8304" s="177" t="s">
        <v>3245</v>
      </c>
      <c r="BO8304" s="177" t="s">
        <v>1410</v>
      </c>
      <c r="BU8304" s="177" t="s">
        <v>13547</v>
      </c>
      <c r="BV8304" s="177" t="s">
        <v>3245</v>
      </c>
      <c r="BW8304" s="177" t="s">
        <v>1410</v>
      </c>
    </row>
    <row r="8305" spans="51:75" x14ac:dyDescent="0.3">
      <c r="AY8305" s="226" t="e">
        <f>VLOOKUP(C8305,#REF!, 2,FALSE)</f>
        <v>#REF!</v>
      </c>
      <c r="BM8305" s="177" t="s">
        <v>13548</v>
      </c>
      <c r="BN8305" s="177" t="s">
        <v>3005</v>
      </c>
      <c r="BO8305" s="177" t="s">
        <v>13549</v>
      </c>
      <c r="BU8305" s="177" t="s">
        <v>13548</v>
      </c>
      <c r="BV8305" s="177" t="s">
        <v>3005</v>
      </c>
      <c r="BW8305" s="177" t="s">
        <v>13549</v>
      </c>
    </row>
    <row r="8306" spans="51:75" x14ac:dyDescent="0.3">
      <c r="AY8306" s="226" t="e">
        <f>VLOOKUP(C8306,#REF!, 2,FALSE)</f>
        <v>#REF!</v>
      </c>
      <c r="BM8306" s="177" t="s">
        <v>13550</v>
      </c>
      <c r="BN8306" s="177" t="s">
        <v>628</v>
      </c>
      <c r="BO8306" s="177" t="s">
        <v>2983</v>
      </c>
      <c r="BU8306" s="177" t="s">
        <v>13550</v>
      </c>
      <c r="BV8306" s="177" t="s">
        <v>628</v>
      </c>
      <c r="BW8306" s="177" t="s">
        <v>2983</v>
      </c>
    </row>
    <row r="8307" spans="51:75" x14ac:dyDescent="0.3">
      <c r="AY8307" s="226" t="e">
        <f>VLOOKUP(C8307,#REF!, 2,FALSE)</f>
        <v>#REF!</v>
      </c>
      <c r="BM8307" s="177" t="s">
        <v>13551</v>
      </c>
      <c r="BN8307" s="177" t="s">
        <v>637</v>
      </c>
      <c r="BO8307" s="177" t="s">
        <v>615</v>
      </c>
      <c r="BU8307" s="177" t="s">
        <v>13551</v>
      </c>
      <c r="BV8307" s="177" t="s">
        <v>637</v>
      </c>
      <c r="BW8307" s="177" t="s">
        <v>615</v>
      </c>
    </row>
    <row r="8308" spans="51:75" x14ac:dyDescent="0.3">
      <c r="AY8308" s="226" t="e">
        <f>VLOOKUP(C8308,#REF!, 2,FALSE)</f>
        <v>#REF!</v>
      </c>
      <c r="BM8308" s="177" t="s">
        <v>13552</v>
      </c>
      <c r="BN8308" s="177" t="s">
        <v>2983</v>
      </c>
      <c r="BO8308" s="177" t="s">
        <v>915</v>
      </c>
      <c r="BU8308" s="177" t="s">
        <v>13552</v>
      </c>
      <c r="BV8308" s="177" t="s">
        <v>2983</v>
      </c>
      <c r="BW8308" s="177" t="s">
        <v>915</v>
      </c>
    </row>
    <row r="8309" spans="51:75" x14ac:dyDescent="0.3">
      <c r="AY8309" s="226" t="e">
        <f>VLOOKUP(C8309,#REF!, 2,FALSE)</f>
        <v>#REF!</v>
      </c>
      <c r="BM8309" s="177" t="s">
        <v>13553</v>
      </c>
      <c r="BN8309" s="177" t="s">
        <v>639</v>
      </c>
      <c r="BO8309" s="177" t="s">
        <v>1804</v>
      </c>
      <c r="BU8309" s="177" t="s">
        <v>13553</v>
      </c>
      <c r="BV8309" s="177" t="s">
        <v>639</v>
      </c>
      <c r="BW8309" s="177" t="s">
        <v>1804</v>
      </c>
    </row>
    <row r="8310" spans="51:75" x14ac:dyDescent="0.3">
      <c r="AY8310" s="226" t="e">
        <f>VLOOKUP(C8310,#REF!, 2,FALSE)</f>
        <v>#REF!</v>
      </c>
      <c r="BM8310" s="177" t="s">
        <v>13554</v>
      </c>
      <c r="BN8310" s="177" t="s">
        <v>1342</v>
      </c>
      <c r="BO8310" s="177" t="s">
        <v>782</v>
      </c>
      <c r="BU8310" s="177" t="s">
        <v>13554</v>
      </c>
      <c r="BV8310" s="177" t="s">
        <v>1342</v>
      </c>
      <c r="BW8310" s="177" t="s">
        <v>782</v>
      </c>
    </row>
    <row r="8311" spans="51:75" x14ac:dyDescent="0.3">
      <c r="AY8311" s="226" t="e">
        <f>VLOOKUP(C8311,#REF!, 2,FALSE)</f>
        <v>#REF!</v>
      </c>
      <c r="BM8311" s="177" t="s">
        <v>13555</v>
      </c>
      <c r="BN8311" s="177" t="s">
        <v>2983</v>
      </c>
      <c r="BO8311" s="177" t="s">
        <v>1122</v>
      </c>
      <c r="BU8311" s="177" t="s">
        <v>13555</v>
      </c>
      <c r="BV8311" s="177" t="s">
        <v>2983</v>
      </c>
      <c r="BW8311" s="177" t="s">
        <v>1122</v>
      </c>
    </row>
    <row r="8312" spans="51:75" x14ac:dyDescent="0.3">
      <c r="AY8312" s="226" t="e">
        <f>VLOOKUP(C8312,#REF!, 2,FALSE)</f>
        <v>#REF!</v>
      </c>
      <c r="BM8312" s="177" t="s">
        <v>13556</v>
      </c>
      <c r="BN8312" s="177" t="s">
        <v>2983</v>
      </c>
      <c r="BO8312" s="177" t="s">
        <v>782</v>
      </c>
      <c r="BU8312" s="177" t="s">
        <v>13556</v>
      </c>
      <c r="BV8312" s="177" t="s">
        <v>2983</v>
      </c>
      <c r="BW8312" s="177" t="s">
        <v>782</v>
      </c>
    </row>
    <row r="8313" spans="51:75" x14ac:dyDescent="0.3">
      <c r="AY8313" s="226" t="e">
        <f>VLOOKUP(C8313,#REF!, 2,FALSE)</f>
        <v>#REF!</v>
      </c>
      <c r="BM8313" s="177" t="s">
        <v>13557</v>
      </c>
      <c r="BN8313" s="177" t="s">
        <v>2983</v>
      </c>
      <c r="BO8313" s="177" t="s">
        <v>6697</v>
      </c>
      <c r="BU8313" s="177" t="s">
        <v>13557</v>
      </c>
      <c r="BV8313" s="177" t="s">
        <v>2983</v>
      </c>
      <c r="BW8313" s="177" t="s">
        <v>6697</v>
      </c>
    </row>
    <row r="8314" spans="51:75" x14ac:dyDescent="0.3">
      <c r="AY8314" s="226" t="e">
        <f>VLOOKUP(C8314,#REF!, 2,FALSE)</f>
        <v>#REF!</v>
      </c>
      <c r="BM8314" s="177" t="s">
        <v>13558</v>
      </c>
      <c r="BN8314" s="177" t="s">
        <v>2983</v>
      </c>
      <c r="BO8314" s="177" t="s">
        <v>7156</v>
      </c>
      <c r="BU8314" s="177" t="s">
        <v>13558</v>
      </c>
      <c r="BV8314" s="177" t="s">
        <v>2983</v>
      </c>
      <c r="BW8314" s="177" t="s">
        <v>7156</v>
      </c>
    </row>
    <row r="8315" spans="51:75" x14ac:dyDescent="0.3">
      <c r="AY8315" s="226" t="e">
        <f>VLOOKUP(C8315,#REF!, 2,FALSE)</f>
        <v>#REF!</v>
      </c>
      <c r="BM8315" s="177" t="s">
        <v>13560</v>
      </c>
      <c r="BN8315" s="177" t="s">
        <v>2983</v>
      </c>
      <c r="BO8315" s="177" t="s">
        <v>13561</v>
      </c>
      <c r="BU8315" s="177" t="s">
        <v>13560</v>
      </c>
      <c r="BV8315" s="177" t="s">
        <v>2983</v>
      </c>
      <c r="BW8315" s="177" t="s">
        <v>13561</v>
      </c>
    </row>
    <row r="8316" spans="51:75" x14ac:dyDescent="0.3">
      <c r="AY8316" s="226" t="e">
        <f>VLOOKUP(C8316,#REF!, 2,FALSE)</f>
        <v>#REF!</v>
      </c>
      <c r="BM8316" s="177" t="s">
        <v>13562</v>
      </c>
      <c r="BN8316" s="177" t="s">
        <v>2983</v>
      </c>
      <c r="BO8316" s="177" t="s">
        <v>13563</v>
      </c>
      <c r="BU8316" s="177" t="s">
        <v>13562</v>
      </c>
      <c r="BV8316" s="177" t="s">
        <v>2983</v>
      </c>
      <c r="BW8316" s="177" t="s">
        <v>13563</v>
      </c>
    </row>
    <row r="8317" spans="51:75" x14ac:dyDescent="0.3">
      <c r="AY8317" s="226" t="e">
        <f>VLOOKUP(C8317,#REF!, 2,FALSE)</f>
        <v>#REF!</v>
      </c>
      <c r="BM8317" s="177" t="s">
        <v>13564</v>
      </c>
      <c r="BN8317" s="177" t="s">
        <v>731</v>
      </c>
      <c r="BO8317" s="177" t="s">
        <v>13565</v>
      </c>
      <c r="BU8317" s="177" t="s">
        <v>13564</v>
      </c>
      <c r="BV8317" s="177" t="s">
        <v>731</v>
      </c>
      <c r="BW8317" s="177" t="s">
        <v>13565</v>
      </c>
    </row>
    <row r="8318" spans="51:75" x14ac:dyDescent="0.3">
      <c r="AY8318" s="226" t="e">
        <f>VLOOKUP(C8318,#REF!, 2,FALSE)</f>
        <v>#REF!</v>
      </c>
      <c r="BM8318" s="177" t="s">
        <v>13566</v>
      </c>
      <c r="BN8318" s="177" t="s">
        <v>1733</v>
      </c>
      <c r="BO8318" s="177" t="s">
        <v>8727</v>
      </c>
      <c r="BU8318" s="177" t="s">
        <v>13566</v>
      </c>
      <c r="BV8318" s="177" t="s">
        <v>1733</v>
      </c>
      <c r="BW8318" s="177" t="s">
        <v>8727</v>
      </c>
    </row>
    <row r="8319" spans="51:75" x14ac:dyDescent="0.3">
      <c r="AY8319" s="226" t="e">
        <f>VLOOKUP(C8319,#REF!, 2,FALSE)</f>
        <v>#REF!</v>
      </c>
      <c r="BM8319" s="177" t="s">
        <v>2398</v>
      </c>
      <c r="BN8319" s="177" t="s">
        <v>1342</v>
      </c>
      <c r="BO8319" s="177" t="s">
        <v>13567</v>
      </c>
      <c r="BU8319" s="177" t="s">
        <v>2398</v>
      </c>
      <c r="BV8319" s="177" t="s">
        <v>1342</v>
      </c>
      <c r="BW8319" s="177" t="s">
        <v>13567</v>
      </c>
    </row>
    <row r="8320" spans="51:75" x14ac:dyDescent="0.3">
      <c r="AY8320" s="226" t="e">
        <f>VLOOKUP(C8320,#REF!, 2,FALSE)</f>
        <v>#REF!</v>
      </c>
      <c r="BM8320" s="177" t="s">
        <v>13568</v>
      </c>
      <c r="BN8320" s="177" t="s">
        <v>2983</v>
      </c>
      <c r="BO8320" s="177" t="s">
        <v>1520</v>
      </c>
      <c r="BU8320" s="177" t="s">
        <v>13568</v>
      </c>
      <c r="BV8320" s="177" t="s">
        <v>2983</v>
      </c>
      <c r="BW8320" s="177" t="s">
        <v>1520</v>
      </c>
    </row>
    <row r="8321" spans="51:75" x14ac:dyDescent="0.3">
      <c r="AY8321" s="226" t="e">
        <f>VLOOKUP(C8321,#REF!, 2,FALSE)</f>
        <v>#REF!</v>
      </c>
      <c r="BM8321" s="177" t="s">
        <v>13569</v>
      </c>
      <c r="BN8321" s="177" t="s">
        <v>2983</v>
      </c>
      <c r="BO8321" s="177" t="s">
        <v>716</v>
      </c>
      <c r="BU8321" s="177" t="s">
        <v>13569</v>
      </c>
      <c r="BV8321" s="177" t="s">
        <v>2983</v>
      </c>
      <c r="BW8321" s="177" t="s">
        <v>716</v>
      </c>
    </row>
    <row r="8322" spans="51:75" x14ac:dyDescent="0.3">
      <c r="AY8322" s="226" t="e">
        <f>VLOOKUP(C8322,#REF!, 2,FALSE)</f>
        <v>#REF!</v>
      </c>
      <c r="BM8322" s="177" t="s">
        <v>13570</v>
      </c>
      <c r="BN8322" s="177" t="s">
        <v>2983</v>
      </c>
      <c r="BO8322" s="177" t="s">
        <v>2983</v>
      </c>
      <c r="BU8322" s="177" t="s">
        <v>13570</v>
      </c>
      <c r="BV8322" s="177" t="s">
        <v>2983</v>
      </c>
      <c r="BW8322" s="177" t="s">
        <v>2983</v>
      </c>
    </row>
    <row r="8323" spans="51:75" x14ac:dyDescent="0.3">
      <c r="AY8323" s="226" t="e">
        <f>VLOOKUP(C8323,#REF!, 2,FALSE)</f>
        <v>#REF!</v>
      </c>
      <c r="BM8323" s="177" t="s">
        <v>13571</v>
      </c>
      <c r="BN8323" s="177" t="s">
        <v>2983</v>
      </c>
      <c r="BO8323" s="177" t="s">
        <v>3891</v>
      </c>
      <c r="BU8323" s="177" t="s">
        <v>13571</v>
      </c>
      <c r="BV8323" s="177" t="s">
        <v>2983</v>
      </c>
      <c r="BW8323" s="177" t="s">
        <v>3891</v>
      </c>
    </row>
    <row r="8324" spans="51:75" x14ac:dyDescent="0.3">
      <c r="AY8324" s="226" t="e">
        <f>VLOOKUP(C8324,#REF!, 2,FALSE)</f>
        <v>#REF!</v>
      </c>
      <c r="BM8324" s="177" t="s">
        <v>13572</v>
      </c>
      <c r="BN8324" s="177" t="s">
        <v>2983</v>
      </c>
      <c r="BO8324" s="177" t="s">
        <v>665</v>
      </c>
      <c r="BU8324" s="177" t="s">
        <v>13572</v>
      </c>
      <c r="BV8324" s="177" t="s">
        <v>2983</v>
      </c>
      <c r="BW8324" s="177" t="s">
        <v>665</v>
      </c>
    </row>
    <row r="8325" spans="51:75" x14ac:dyDescent="0.3">
      <c r="AY8325" s="226" t="e">
        <f>VLOOKUP(C8325,#REF!, 2,FALSE)</f>
        <v>#REF!</v>
      </c>
      <c r="BM8325" s="177" t="s">
        <v>13573</v>
      </c>
      <c r="BN8325" s="177" t="s">
        <v>662</v>
      </c>
      <c r="BO8325" s="177" t="s">
        <v>1747</v>
      </c>
      <c r="BU8325" s="177" t="s">
        <v>13573</v>
      </c>
      <c r="BV8325" s="177" t="s">
        <v>662</v>
      </c>
      <c r="BW8325" s="177" t="s">
        <v>1747</v>
      </c>
    </row>
    <row r="8326" spans="51:75" x14ac:dyDescent="0.3">
      <c r="AY8326" s="226" t="e">
        <f>VLOOKUP(C8326,#REF!, 2,FALSE)</f>
        <v>#REF!</v>
      </c>
      <c r="BM8326" s="177" t="s">
        <v>13575</v>
      </c>
      <c r="BN8326" s="177" t="s">
        <v>2983</v>
      </c>
      <c r="BO8326" s="177" t="s">
        <v>2983</v>
      </c>
      <c r="BU8326" s="177" t="s">
        <v>13575</v>
      </c>
      <c r="BV8326" s="177" t="s">
        <v>2983</v>
      </c>
      <c r="BW8326" s="177" t="s">
        <v>2983</v>
      </c>
    </row>
    <row r="8327" spans="51:75" x14ac:dyDescent="0.3">
      <c r="AY8327" s="226" t="e">
        <f>VLOOKUP(C8327,#REF!, 2,FALSE)</f>
        <v>#REF!</v>
      </c>
      <c r="BM8327" s="177" t="s">
        <v>13576</v>
      </c>
      <c r="BN8327" s="177" t="s">
        <v>780</v>
      </c>
      <c r="BO8327" s="177" t="s">
        <v>13577</v>
      </c>
      <c r="BU8327" s="177" t="s">
        <v>13576</v>
      </c>
      <c r="BV8327" s="177" t="s">
        <v>780</v>
      </c>
      <c r="BW8327" s="177" t="s">
        <v>13577</v>
      </c>
    </row>
    <row r="8328" spans="51:75" x14ac:dyDescent="0.3">
      <c r="AY8328" s="226" t="e">
        <f>VLOOKUP(C8328,#REF!, 2,FALSE)</f>
        <v>#REF!</v>
      </c>
      <c r="BM8328" s="177" t="s">
        <v>13578</v>
      </c>
      <c r="BN8328" s="177" t="s">
        <v>1269</v>
      </c>
      <c r="BO8328" s="177" t="s">
        <v>13579</v>
      </c>
      <c r="BU8328" s="177" t="s">
        <v>13578</v>
      </c>
      <c r="BV8328" s="177" t="s">
        <v>1269</v>
      </c>
      <c r="BW8328" s="177" t="s">
        <v>13579</v>
      </c>
    </row>
    <row r="8329" spans="51:75" x14ac:dyDescent="0.3">
      <c r="AY8329" s="226" t="e">
        <f>VLOOKUP(C8329,#REF!, 2,FALSE)</f>
        <v>#REF!</v>
      </c>
      <c r="BM8329" s="177" t="s">
        <v>13580</v>
      </c>
      <c r="BN8329" s="177" t="s">
        <v>3245</v>
      </c>
      <c r="BO8329" s="177" t="s">
        <v>1337</v>
      </c>
      <c r="BU8329" s="177" t="s">
        <v>13580</v>
      </c>
      <c r="BV8329" s="177" t="s">
        <v>3245</v>
      </c>
      <c r="BW8329" s="177" t="s">
        <v>1337</v>
      </c>
    </row>
    <row r="8330" spans="51:75" x14ac:dyDescent="0.3">
      <c r="AY8330" s="226" t="e">
        <f>VLOOKUP(C8330,#REF!, 2,FALSE)</f>
        <v>#REF!</v>
      </c>
      <c r="BM8330" s="177" t="s">
        <v>13581</v>
      </c>
      <c r="BN8330" s="177" t="s">
        <v>1139</v>
      </c>
      <c r="BO8330" s="177" t="s">
        <v>13582</v>
      </c>
      <c r="BU8330" s="177" t="s">
        <v>13581</v>
      </c>
      <c r="BV8330" s="177" t="s">
        <v>1139</v>
      </c>
      <c r="BW8330" s="177" t="s">
        <v>13582</v>
      </c>
    </row>
    <row r="8331" spans="51:75" x14ac:dyDescent="0.3">
      <c r="AY8331" s="226" t="e">
        <f>VLOOKUP(C8331,#REF!, 2,FALSE)</f>
        <v>#REF!</v>
      </c>
      <c r="BM8331" s="177" t="s">
        <v>13583</v>
      </c>
      <c r="BN8331" s="177" t="s">
        <v>2979</v>
      </c>
      <c r="BO8331" s="177" t="s">
        <v>6863</v>
      </c>
      <c r="BU8331" s="177" t="s">
        <v>13583</v>
      </c>
      <c r="BV8331" s="177" t="s">
        <v>2979</v>
      </c>
      <c r="BW8331" s="177" t="s">
        <v>6863</v>
      </c>
    </row>
    <row r="8332" spans="51:75" x14ac:dyDescent="0.3">
      <c r="AY8332" s="226" t="e">
        <f>VLOOKUP(C8332,#REF!, 2,FALSE)</f>
        <v>#REF!</v>
      </c>
      <c r="BM8332" s="177" t="s">
        <v>2401</v>
      </c>
      <c r="BN8332" s="177" t="s">
        <v>2983</v>
      </c>
      <c r="BO8332" s="177" t="s">
        <v>2983</v>
      </c>
      <c r="BU8332" s="177" t="s">
        <v>2401</v>
      </c>
      <c r="BV8332" s="177" t="s">
        <v>2983</v>
      </c>
      <c r="BW8332" s="177" t="s">
        <v>2983</v>
      </c>
    </row>
    <row r="8333" spans="51:75" x14ac:dyDescent="0.3">
      <c r="AY8333" s="226" t="e">
        <f>VLOOKUP(C8333,#REF!, 2,FALSE)</f>
        <v>#REF!</v>
      </c>
      <c r="BM8333" s="177" t="s">
        <v>2402</v>
      </c>
      <c r="BN8333" s="177" t="s">
        <v>639</v>
      </c>
      <c r="BO8333" s="177" t="s">
        <v>2357</v>
      </c>
      <c r="BU8333" s="177" t="s">
        <v>2402</v>
      </c>
      <c r="BV8333" s="177" t="s">
        <v>639</v>
      </c>
      <c r="BW8333" s="177" t="s">
        <v>2357</v>
      </c>
    </row>
    <row r="8334" spans="51:75" x14ac:dyDescent="0.3">
      <c r="AY8334" s="226" t="e">
        <f>VLOOKUP(C8334,#REF!, 2,FALSE)</f>
        <v>#REF!</v>
      </c>
      <c r="BM8334" s="177" t="s">
        <v>2403</v>
      </c>
      <c r="BN8334" s="177" t="s">
        <v>2423</v>
      </c>
      <c r="BO8334" s="177" t="s">
        <v>13584</v>
      </c>
      <c r="BU8334" s="177" t="s">
        <v>2403</v>
      </c>
      <c r="BV8334" s="177" t="s">
        <v>2423</v>
      </c>
      <c r="BW8334" s="177" t="s">
        <v>13584</v>
      </c>
    </row>
    <row r="8335" spans="51:75" x14ac:dyDescent="0.3">
      <c r="AY8335" s="226" t="e">
        <f>VLOOKUP(C8335,#REF!, 2,FALSE)</f>
        <v>#REF!</v>
      </c>
      <c r="BM8335" s="177" t="s">
        <v>13585</v>
      </c>
      <c r="BN8335" s="177" t="s">
        <v>639</v>
      </c>
      <c r="BO8335" s="177" t="s">
        <v>10479</v>
      </c>
      <c r="BU8335" s="177" t="s">
        <v>13585</v>
      </c>
      <c r="BV8335" s="177" t="s">
        <v>639</v>
      </c>
      <c r="BW8335" s="177" t="s">
        <v>10479</v>
      </c>
    </row>
    <row r="8336" spans="51:75" x14ac:dyDescent="0.3">
      <c r="AY8336" s="226" t="e">
        <f>VLOOKUP(C8336,#REF!, 2,FALSE)</f>
        <v>#REF!</v>
      </c>
      <c r="BM8336" s="177" t="s">
        <v>13586</v>
      </c>
      <c r="BN8336" s="177" t="s">
        <v>2983</v>
      </c>
      <c r="BO8336" s="177" t="s">
        <v>13587</v>
      </c>
      <c r="BU8336" s="177" t="s">
        <v>13586</v>
      </c>
      <c r="BV8336" s="177" t="s">
        <v>2983</v>
      </c>
      <c r="BW8336" s="177" t="s">
        <v>13587</v>
      </c>
    </row>
    <row r="8337" spans="51:75" x14ac:dyDescent="0.3">
      <c r="AY8337" s="226" t="e">
        <f>VLOOKUP(C8337,#REF!, 2,FALSE)</f>
        <v>#REF!</v>
      </c>
      <c r="BM8337" s="177" t="s">
        <v>13588</v>
      </c>
      <c r="BN8337" s="177" t="s">
        <v>2983</v>
      </c>
      <c r="BO8337" s="177" t="s">
        <v>2983</v>
      </c>
      <c r="BU8337" s="177" t="s">
        <v>13588</v>
      </c>
      <c r="BV8337" s="177" t="s">
        <v>2983</v>
      </c>
      <c r="BW8337" s="177" t="s">
        <v>2983</v>
      </c>
    </row>
    <row r="8338" spans="51:75" x14ac:dyDescent="0.3">
      <c r="AY8338" s="226" t="e">
        <f>VLOOKUP(C8338,#REF!, 2,FALSE)</f>
        <v>#REF!</v>
      </c>
      <c r="BM8338" s="177" t="s">
        <v>13589</v>
      </c>
      <c r="BN8338" s="177" t="s">
        <v>2983</v>
      </c>
      <c r="BO8338" s="177" t="s">
        <v>2983</v>
      </c>
      <c r="BU8338" s="177" t="s">
        <v>13589</v>
      </c>
      <c r="BV8338" s="177" t="s">
        <v>2983</v>
      </c>
      <c r="BW8338" s="177" t="s">
        <v>2983</v>
      </c>
    </row>
    <row r="8339" spans="51:75" x14ac:dyDescent="0.3">
      <c r="AY8339" s="226" t="e">
        <f>VLOOKUP(C8339,#REF!, 2,FALSE)</f>
        <v>#REF!</v>
      </c>
      <c r="BM8339" s="177" t="s">
        <v>13590</v>
      </c>
      <c r="BN8339" s="177" t="s">
        <v>1342</v>
      </c>
      <c r="BO8339" s="177" t="s">
        <v>13591</v>
      </c>
      <c r="BU8339" s="177" t="s">
        <v>13590</v>
      </c>
      <c r="BV8339" s="177" t="s">
        <v>1342</v>
      </c>
      <c r="BW8339" s="177" t="s">
        <v>13591</v>
      </c>
    </row>
    <row r="8340" spans="51:75" x14ac:dyDescent="0.3">
      <c r="AY8340" s="226" t="e">
        <f>VLOOKUP(C8340,#REF!, 2,FALSE)</f>
        <v>#REF!</v>
      </c>
      <c r="BM8340" s="177" t="s">
        <v>13592</v>
      </c>
      <c r="BN8340" s="177" t="s">
        <v>940</v>
      </c>
      <c r="BO8340" s="177" t="s">
        <v>3008</v>
      </c>
      <c r="BU8340" s="177" t="s">
        <v>13592</v>
      </c>
      <c r="BV8340" s="177" t="s">
        <v>940</v>
      </c>
      <c r="BW8340" s="177" t="s">
        <v>3008</v>
      </c>
    </row>
    <row r="8341" spans="51:75" x14ac:dyDescent="0.3">
      <c r="AY8341" s="226" t="e">
        <f>VLOOKUP(C8341,#REF!, 2,FALSE)</f>
        <v>#REF!</v>
      </c>
      <c r="BM8341" s="177" t="s">
        <v>13593</v>
      </c>
      <c r="BN8341" s="177" t="s">
        <v>797</v>
      </c>
      <c r="BO8341" s="177" t="s">
        <v>7547</v>
      </c>
      <c r="BU8341" s="177" t="s">
        <v>13593</v>
      </c>
      <c r="BV8341" s="177" t="s">
        <v>797</v>
      </c>
      <c r="BW8341" s="177" t="s">
        <v>7547</v>
      </c>
    </row>
    <row r="8342" spans="51:75" x14ac:dyDescent="0.3">
      <c r="AY8342" s="226" t="e">
        <f>VLOOKUP(C8342,#REF!, 2,FALSE)</f>
        <v>#REF!</v>
      </c>
      <c r="BM8342" s="177" t="s">
        <v>13594</v>
      </c>
      <c r="BN8342" s="177" t="s">
        <v>862</v>
      </c>
      <c r="BO8342" s="177" t="s">
        <v>1675</v>
      </c>
      <c r="BU8342" s="177" t="s">
        <v>13594</v>
      </c>
      <c r="BV8342" s="177" t="s">
        <v>862</v>
      </c>
      <c r="BW8342" s="177" t="s">
        <v>1675</v>
      </c>
    </row>
    <row r="8343" spans="51:75" x14ac:dyDescent="0.3">
      <c r="AY8343" s="226" t="e">
        <f>VLOOKUP(C8343,#REF!, 2,FALSE)</f>
        <v>#REF!</v>
      </c>
      <c r="BM8343" s="177" t="s">
        <v>13595</v>
      </c>
      <c r="BN8343" s="177" t="s">
        <v>997</v>
      </c>
      <c r="BO8343" s="177" t="s">
        <v>8471</v>
      </c>
      <c r="BU8343" s="177" t="s">
        <v>13595</v>
      </c>
      <c r="BV8343" s="177" t="s">
        <v>997</v>
      </c>
      <c r="BW8343" s="177" t="s">
        <v>8471</v>
      </c>
    </row>
    <row r="8344" spans="51:75" x14ac:dyDescent="0.3">
      <c r="AY8344" s="226" t="e">
        <f>VLOOKUP(C8344,#REF!, 2,FALSE)</f>
        <v>#REF!</v>
      </c>
      <c r="BM8344" s="177" t="s">
        <v>13596</v>
      </c>
      <c r="BN8344" s="177" t="s">
        <v>2983</v>
      </c>
      <c r="BO8344" s="177" t="s">
        <v>13597</v>
      </c>
      <c r="BU8344" s="177" t="s">
        <v>13596</v>
      </c>
      <c r="BV8344" s="177" t="s">
        <v>2983</v>
      </c>
      <c r="BW8344" s="177" t="s">
        <v>13597</v>
      </c>
    </row>
    <row r="8345" spans="51:75" x14ac:dyDescent="0.3">
      <c r="AY8345" s="226" t="e">
        <f>VLOOKUP(C8345,#REF!, 2,FALSE)</f>
        <v>#REF!</v>
      </c>
      <c r="BM8345" s="177" t="s">
        <v>13598</v>
      </c>
      <c r="BN8345" s="177" t="s">
        <v>2983</v>
      </c>
      <c r="BO8345" s="177" t="s">
        <v>4356</v>
      </c>
      <c r="BU8345" s="177" t="s">
        <v>13598</v>
      </c>
      <c r="BV8345" s="177" t="s">
        <v>2983</v>
      </c>
      <c r="BW8345" s="177" t="s">
        <v>4356</v>
      </c>
    </row>
    <row r="8346" spans="51:75" x14ac:dyDescent="0.3">
      <c r="AY8346" s="226" t="e">
        <f>VLOOKUP(C8346,#REF!, 2,FALSE)</f>
        <v>#REF!</v>
      </c>
      <c r="BM8346" s="177" t="s">
        <v>13599</v>
      </c>
      <c r="BN8346" s="177" t="s">
        <v>2983</v>
      </c>
      <c r="BO8346" s="177" t="s">
        <v>2983</v>
      </c>
      <c r="BU8346" s="177" t="s">
        <v>13599</v>
      </c>
      <c r="BV8346" s="177" t="s">
        <v>2983</v>
      </c>
      <c r="BW8346" s="177" t="s">
        <v>2983</v>
      </c>
    </row>
    <row r="8347" spans="51:75" x14ac:dyDescent="0.3">
      <c r="AY8347" s="226" t="e">
        <f>VLOOKUP(C8347,#REF!, 2,FALSE)</f>
        <v>#REF!</v>
      </c>
      <c r="BM8347" s="177" t="s">
        <v>13600</v>
      </c>
      <c r="BN8347" s="177" t="s">
        <v>1139</v>
      </c>
      <c r="BO8347" s="177" t="s">
        <v>2803</v>
      </c>
      <c r="BU8347" s="177" t="s">
        <v>13600</v>
      </c>
      <c r="BV8347" s="177" t="s">
        <v>1139</v>
      </c>
      <c r="BW8347" s="177" t="s">
        <v>2803</v>
      </c>
    </row>
    <row r="8348" spans="51:75" x14ac:dyDescent="0.3">
      <c r="AY8348" s="226" t="e">
        <f>VLOOKUP(C8348,#REF!, 2,FALSE)</f>
        <v>#REF!</v>
      </c>
      <c r="BM8348" s="177" t="s">
        <v>13601</v>
      </c>
      <c r="BN8348" s="177" t="s">
        <v>637</v>
      </c>
      <c r="BO8348" s="177" t="s">
        <v>1098</v>
      </c>
      <c r="BU8348" s="177" t="s">
        <v>13601</v>
      </c>
      <c r="BV8348" s="177" t="s">
        <v>637</v>
      </c>
      <c r="BW8348" s="177" t="s">
        <v>1098</v>
      </c>
    </row>
    <row r="8349" spans="51:75" x14ac:dyDescent="0.3">
      <c r="AY8349" s="226" t="e">
        <f>VLOOKUP(C8349,#REF!, 2,FALSE)</f>
        <v>#REF!</v>
      </c>
      <c r="BM8349" s="177" t="s">
        <v>13602</v>
      </c>
      <c r="BN8349" s="177" t="s">
        <v>617</v>
      </c>
      <c r="BO8349" s="177" t="s">
        <v>5852</v>
      </c>
      <c r="BU8349" s="177" t="s">
        <v>13602</v>
      </c>
      <c r="BV8349" s="177" t="s">
        <v>617</v>
      </c>
      <c r="BW8349" s="177" t="s">
        <v>5852</v>
      </c>
    </row>
    <row r="8350" spans="51:75" x14ac:dyDescent="0.3">
      <c r="AY8350" s="226" t="e">
        <f>VLOOKUP(C8350,#REF!, 2,FALSE)</f>
        <v>#REF!</v>
      </c>
      <c r="BM8350" s="177" t="s">
        <v>13603</v>
      </c>
      <c r="BN8350" s="177" t="s">
        <v>663</v>
      </c>
      <c r="BO8350" s="177" t="s">
        <v>5852</v>
      </c>
      <c r="BU8350" s="177" t="s">
        <v>13603</v>
      </c>
      <c r="BV8350" s="177" t="s">
        <v>663</v>
      </c>
      <c r="BW8350" s="177" t="s">
        <v>5852</v>
      </c>
    </row>
    <row r="8351" spans="51:75" x14ac:dyDescent="0.3">
      <c r="AY8351" s="226" t="e">
        <f>VLOOKUP(C8351,#REF!, 2,FALSE)</f>
        <v>#REF!</v>
      </c>
      <c r="BM8351" s="177" t="s">
        <v>13604</v>
      </c>
      <c r="BN8351" s="177" t="s">
        <v>2983</v>
      </c>
      <c r="BO8351" s="177" t="s">
        <v>11975</v>
      </c>
      <c r="BU8351" s="177" t="s">
        <v>13604</v>
      </c>
      <c r="BV8351" s="177" t="s">
        <v>2983</v>
      </c>
      <c r="BW8351" s="177" t="s">
        <v>11975</v>
      </c>
    </row>
    <row r="8352" spans="51:75" x14ac:dyDescent="0.3">
      <c r="AY8352" s="226" t="e">
        <f>VLOOKUP(C8352,#REF!, 2,FALSE)</f>
        <v>#REF!</v>
      </c>
      <c r="BM8352" s="177" t="s">
        <v>13605</v>
      </c>
      <c r="BN8352" s="177" t="s">
        <v>616</v>
      </c>
      <c r="BO8352" s="177" t="s">
        <v>5154</v>
      </c>
      <c r="BU8352" s="177" t="s">
        <v>13605</v>
      </c>
      <c r="BV8352" s="177" t="s">
        <v>616</v>
      </c>
      <c r="BW8352" s="177" t="s">
        <v>5154</v>
      </c>
    </row>
    <row r="8353" spans="51:75" x14ac:dyDescent="0.3">
      <c r="AY8353" s="226" t="e">
        <f>VLOOKUP(C8353,#REF!, 2,FALSE)</f>
        <v>#REF!</v>
      </c>
      <c r="BM8353" s="177" t="s">
        <v>13606</v>
      </c>
      <c r="BN8353" s="177" t="s">
        <v>841</v>
      </c>
      <c r="BO8353" s="177" t="s">
        <v>6622</v>
      </c>
      <c r="BU8353" s="177" t="s">
        <v>13606</v>
      </c>
      <c r="BV8353" s="177" t="s">
        <v>841</v>
      </c>
      <c r="BW8353" s="177" t="s">
        <v>6622</v>
      </c>
    </row>
    <row r="8354" spans="51:75" x14ac:dyDescent="0.3">
      <c r="AY8354" s="226" t="e">
        <f>VLOOKUP(C8354,#REF!, 2,FALSE)</f>
        <v>#REF!</v>
      </c>
      <c r="BM8354" s="177" t="s">
        <v>13607</v>
      </c>
      <c r="BN8354" s="177" t="s">
        <v>2983</v>
      </c>
      <c r="BO8354" s="177" t="s">
        <v>770</v>
      </c>
      <c r="BU8354" s="177" t="s">
        <v>13607</v>
      </c>
      <c r="BV8354" s="177" t="s">
        <v>2983</v>
      </c>
      <c r="BW8354" s="177" t="s">
        <v>770</v>
      </c>
    </row>
    <row r="8355" spans="51:75" x14ac:dyDescent="0.3">
      <c r="AY8355" s="226" t="e">
        <f>VLOOKUP(C8355,#REF!, 2,FALSE)</f>
        <v>#REF!</v>
      </c>
      <c r="BM8355" s="177" t="s">
        <v>13608</v>
      </c>
      <c r="BN8355" s="177" t="s">
        <v>2983</v>
      </c>
      <c r="BO8355" s="177" t="s">
        <v>7735</v>
      </c>
      <c r="BU8355" s="177" t="s">
        <v>13608</v>
      </c>
      <c r="BV8355" s="177" t="s">
        <v>2983</v>
      </c>
      <c r="BW8355" s="177" t="s">
        <v>7735</v>
      </c>
    </row>
    <row r="8356" spans="51:75" x14ac:dyDescent="0.3">
      <c r="AY8356" s="226" t="e">
        <f>VLOOKUP(C8356,#REF!, 2,FALSE)</f>
        <v>#REF!</v>
      </c>
      <c r="BM8356" s="177" t="s">
        <v>13609</v>
      </c>
      <c r="BN8356" s="177" t="s">
        <v>2983</v>
      </c>
      <c r="BO8356" s="177" t="s">
        <v>10527</v>
      </c>
      <c r="BU8356" s="177" t="s">
        <v>13609</v>
      </c>
      <c r="BV8356" s="177" t="s">
        <v>2983</v>
      </c>
      <c r="BW8356" s="177" t="s">
        <v>10527</v>
      </c>
    </row>
    <row r="8357" spans="51:75" x14ac:dyDescent="0.3">
      <c r="AY8357" s="226" t="e">
        <f>VLOOKUP(C8357,#REF!, 2,FALSE)</f>
        <v>#REF!</v>
      </c>
      <c r="BM8357" s="177" t="s">
        <v>13610</v>
      </c>
      <c r="BN8357" s="177" t="s">
        <v>16979</v>
      </c>
      <c r="BO8357" s="177" t="s">
        <v>13611</v>
      </c>
      <c r="BU8357" s="177" t="s">
        <v>13610</v>
      </c>
      <c r="BV8357" s="177" t="s">
        <v>16979</v>
      </c>
      <c r="BW8357" s="177" t="s">
        <v>13611</v>
      </c>
    </row>
    <row r="8358" spans="51:75" x14ac:dyDescent="0.3">
      <c r="AY8358" s="226" t="e">
        <f>VLOOKUP(C8358,#REF!, 2,FALSE)</f>
        <v>#REF!</v>
      </c>
      <c r="BM8358" s="177" t="s">
        <v>13612</v>
      </c>
      <c r="BN8358" s="177" t="s">
        <v>2983</v>
      </c>
      <c r="BO8358" s="177" t="s">
        <v>2983</v>
      </c>
      <c r="BU8358" s="177" t="s">
        <v>13612</v>
      </c>
      <c r="BV8358" s="177" t="s">
        <v>2983</v>
      </c>
      <c r="BW8358" s="177" t="s">
        <v>2983</v>
      </c>
    </row>
    <row r="8359" spans="51:75" x14ac:dyDescent="0.3">
      <c r="AY8359" s="226" t="e">
        <f>VLOOKUP(C8359,#REF!, 2,FALSE)</f>
        <v>#REF!</v>
      </c>
      <c r="BM8359" s="177" t="s">
        <v>13613</v>
      </c>
      <c r="BN8359" s="177" t="s">
        <v>612</v>
      </c>
      <c r="BO8359" s="177" t="s">
        <v>13614</v>
      </c>
      <c r="BU8359" s="177" t="s">
        <v>13613</v>
      </c>
      <c r="BV8359" s="177" t="s">
        <v>612</v>
      </c>
      <c r="BW8359" s="177" t="s">
        <v>13614</v>
      </c>
    </row>
    <row r="8360" spans="51:75" x14ac:dyDescent="0.3">
      <c r="AY8360" s="226" t="e">
        <f>VLOOKUP(C8360,#REF!, 2,FALSE)</f>
        <v>#REF!</v>
      </c>
      <c r="BM8360" s="177" t="s">
        <v>13615</v>
      </c>
      <c r="BN8360" s="177" t="s">
        <v>1342</v>
      </c>
      <c r="BO8360" s="177" t="s">
        <v>13616</v>
      </c>
      <c r="BU8360" s="177" t="s">
        <v>13615</v>
      </c>
      <c r="BV8360" s="177" t="s">
        <v>1342</v>
      </c>
      <c r="BW8360" s="177" t="s">
        <v>13616</v>
      </c>
    </row>
    <row r="8361" spans="51:75" x14ac:dyDescent="0.3">
      <c r="AY8361" s="226" t="e">
        <f>VLOOKUP(C8361,#REF!, 2,FALSE)</f>
        <v>#REF!</v>
      </c>
      <c r="BM8361" s="177" t="s">
        <v>2404</v>
      </c>
      <c r="BN8361" s="177" t="s">
        <v>2983</v>
      </c>
      <c r="BO8361" s="177" t="s">
        <v>13617</v>
      </c>
      <c r="BU8361" s="177" t="s">
        <v>2404</v>
      </c>
      <c r="BV8361" s="177" t="s">
        <v>2983</v>
      </c>
      <c r="BW8361" s="177" t="s">
        <v>13617</v>
      </c>
    </row>
    <row r="8362" spans="51:75" x14ac:dyDescent="0.3">
      <c r="AY8362" s="226" t="e">
        <f>VLOOKUP(C8362,#REF!, 2,FALSE)</f>
        <v>#REF!</v>
      </c>
      <c r="BM8362" s="177" t="s">
        <v>13618</v>
      </c>
      <c r="BN8362" s="177" t="s">
        <v>2983</v>
      </c>
      <c r="BO8362" s="177" t="s">
        <v>13619</v>
      </c>
      <c r="BU8362" s="177" t="s">
        <v>13618</v>
      </c>
      <c r="BV8362" s="177" t="s">
        <v>2983</v>
      </c>
      <c r="BW8362" s="177" t="s">
        <v>13619</v>
      </c>
    </row>
    <row r="8363" spans="51:75" x14ac:dyDescent="0.3">
      <c r="AY8363" s="226" t="e">
        <f>VLOOKUP(C8363,#REF!, 2,FALSE)</f>
        <v>#REF!</v>
      </c>
      <c r="BM8363" s="177" t="s">
        <v>13620</v>
      </c>
      <c r="BN8363" s="177" t="s">
        <v>16979</v>
      </c>
      <c r="BO8363" s="177" t="s">
        <v>1158</v>
      </c>
      <c r="BU8363" s="177" t="s">
        <v>13620</v>
      </c>
      <c r="BV8363" s="177" t="s">
        <v>16979</v>
      </c>
      <c r="BW8363" s="177" t="s">
        <v>1158</v>
      </c>
    </row>
    <row r="8364" spans="51:75" x14ac:dyDescent="0.3">
      <c r="AY8364" s="226" t="e">
        <f>VLOOKUP(C8364,#REF!, 2,FALSE)</f>
        <v>#REF!</v>
      </c>
      <c r="BM8364" s="177" t="s">
        <v>191</v>
      </c>
      <c r="BN8364" s="177" t="s">
        <v>1342</v>
      </c>
      <c r="BO8364" s="177" t="s">
        <v>3613</v>
      </c>
      <c r="BU8364" s="177" t="s">
        <v>191</v>
      </c>
      <c r="BV8364" s="177" t="s">
        <v>1342</v>
      </c>
      <c r="BW8364" s="177" t="s">
        <v>3613</v>
      </c>
    </row>
    <row r="8365" spans="51:75" x14ac:dyDescent="0.3">
      <c r="AY8365" s="226" t="e">
        <f>VLOOKUP(C8365,#REF!, 2,FALSE)</f>
        <v>#REF!</v>
      </c>
      <c r="BM8365" s="177" t="s">
        <v>13621</v>
      </c>
      <c r="BN8365" s="177" t="s">
        <v>841</v>
      </c>
      <c r="BO8365" s="177" t="s">
        <v>8686</v>
      </c>
      <c r="BU8365" s="177" t="s">
        <v>13621</v>
      </c>
      <c r="BV8365" s="177" t="s">
        <v>841</v>
      </c>
      <c r="BW8365" s="177" t="s">
        <v>8686</v>
      </c>
    </row>
    <row r="8366" spans="51:75" x14ac:dyDescent="0.3">
      <c r="AY8366" s="226" t="e">
        <f>VLOOKUP(C8366,#REF!, 2,FALSE)</f>
        <v>#REF!</v>
      </c>
      <c r="BM8366" s="177" t="s">
        <v>13622</v>
      </c>
      <c r="BN8366" s="177" t="s">
        <v>3245</v>
      </c>
      <c r="BO8366" s="177" t="s">
        <v>10014</v>
      </c>
      <c r="BU8366" s="177" t="s">
        <v>13622</v>
      </c>
      <c r="BV8366" s="177" t="s">
        <v>3245</v>
      </c>
      <c r="BW8366" s="177" t="s">
        <v>10014</v>
      </c>
    </row>
    <row r="8367" spans="51:75" x14ac:dyDescent="0.3">
      <c r="AY8367" s="226" t="e">
        <f>VLOOKUP(C8367,#REF!, 2,FALSE)</f>
        <v>#REF!</v>
      </c>
      <c r="BM8367" s="177" t="s">
        <v>13623</v>
      </c>
      <c r="BN8367" s="177" t="s">
        <v>2983</v>
      </c>
      <c r="BO8367" s="177" t="s">
        <v>2983</v>
      </c>
      <c r="BU8367" s="177" t="s">
        <v>13623</v>
      </c>
      <c r="BV8367" s="177" t="s">
        <v>2983</v>
      </c>
      <c r="BW8367" s="177" t="s">
        <v>2983</v>
      </c>
    </row>
    <row r="8368" spans="51:75" x14ac:dyDescent="0.3">
      <c r="AY8368" s="226" t="e">
        <f>VLOOKUP(C8368,#REF!, 2,FALSE)</f>
        <v>#REF!</v>
      </c>
      <c r="BM8368" s="177" t="s">
        <v>13624</v>
      </c>
      <c r="BN8368" s="177" t="s">
        <v>16979</v>
      </c>
      <c r="BO8368" s="177" t="s">
        <v>6229</v>
      </c>
      <c r="BU8368" s="177" t="s">
        <v>13624</v>
      </c>
      <c r="BV8368" s="177" t="s">
        <v>16979</v>
      </c>
      <c r="BW8368" s="177" t="s">
        <v>6229</v>
      </c>
    </row>
    <row r="8369" spans="51:75" x14ac:dyDescent="0.3">
      <c r="AY8369" s="226" t="e">
        <f>VLOOKUP(C8369,#REF!, 2,FALSE)</f>
        <v>#REF!</v>
      </c>
      <c r="BM8369" s="177" t="s">
        <v>13625</v>
      </c>
      <c r="BN8369" s="177" t="s">
        <v>2983</v>
      </c>
      <c r="BO8369" s="177" t="s">
        <v>2788</v>
      </c>
      <c r="BU8369" s="177" t="s">
        <v>13625</v>
      </c>
      <c r="BV8369" s="177" t="s">
        <v>2983</v>
      </c>
      <c r="BW8369" s="177" t="s">
        <v>2788</v>
      </c>
    </row>
    <row r="8370" spans="51:75" x14ac:dyDescent="0.3">
      <c r="AY8370" s="226" t="e">
        <f>VLOOKUP(C8370,#REF!, 2,FALSE)</f>
        <v>#REF!</v>
      </c>
      <c r="BM8370" s="177" t="s">
        <v>13626</v>
      </c>
      <c r="BN8370" s="177" t="s">
        <v>662</v>
      </c>
      <c r="BO8370" s="177" t="s">
        <v>9053</v>
      </c>
      <c r="BU8370" s="177" t="s">
        <v>13626</v>
      </c>
      <c r="BV8370" s="177" t="s">
        <v>662</v>
      </c>
      <c r="BW8370" s="177" t="s">
        <v>9053</v>
      </c>
    </row>
    <row r="8371" spans="51:75" x14ac:dyDescent="0.3">
      <c r="AY8371" s="226" t="e">
        <f>VLOOKUP(C8371,#REF!, 2,FALSE)</f>
        <v>#REF!</v>
      </c>
      <c r="BM8371" s="177" t="s">
        <v>2405</v>
      </c>
      <c r="BN8371" s="177" t="s">
        <v>2983</v>
      </c>
      <c r="BO8371" s="177" t="s">
        <v>7659</v>
      </c>
      <c r="BU8371" s="177" t="s">
        <v>2405</v>
      </c>
      <c r="BV8371" s="177" t="s">
        <v>2983</v>
      </c>
      <c r="BW8371" s="177" t="s">
        <v>7659</v>
      </c>
    </row>
    <row r="8372" spans="51:75" x14ac:dyDescent="0.3">
      <c r="AY8372" s="226" t="e">
        <f>VLOOKUP(C8372,#REF!, 2,FALSE)</f>
        <v>#REF!</v>
      </c>
      <c r="BM8372" s="177" t="s">
        <v>13627</v>
      </c>
      <c r="BN8372" s="177" t="s">
        <v>613</v>
      </c>
      <c r="BO8372" s="177" t="s">
        <v>13628</v>
      </c>
      <c r="BU8372" s="177" t="s">
        <v>13627</v>
      </c>
      <c r="BV8372" s="177" t="s">
        <v>613</v>
      </c>
      <c r="BW8372" s="177" t="s">
        <v>13628</v>
      </c>
    </row>
    <row r="8373" spans="51:75" x14ac:dyDescent="0.3">
      <c r="AY8373" s="226" t="e">
        <f>VLOOKUP(C8373,#REF!, 2,FALSE)</f>
        <v>#REF!</v>
      </c>
      <c r="BM8373" s="177" t="s">
        <v>13630</v>
      </c>
      <c r="BN8373" s="177" t="s">
        <v>631</v>
      </c>
      <c r="BO8373" s="177" t="s">
        <v>13631</v>
      </c>
      <c r="BU8373" s="177" t="s">
        <v>13630</v>
      </c>
      <c r="BV8373" s="177" t="s">
        <v>631</v>
      </c>
      <c r="BW8373" s="177" t="s">
        <v>13631</v>
      </c>
    </row>
    <row r="8374" spans="51:75" x14ac:dyDescent="0.3">
      <c r="AY8374" s="226" t="e">
        <f>VLOOKUP(C8374,#REF!, 2,FALSE)</f>
        <v>#REF!</v>
      </c>
      <c r="BM8374" s="177" t="s">
        <v>13632</v>
      </c>
      <c r="BN8374" s="177" t="s">
        <v>1342</v>
      </c>
      <c r="BO8374" s="177" t="s">
        <v>668</v>
      </c>
      <c r="BU8374" s="177" t="s">
        <v>13632</v>
      </c>
      <c r="BV8374" s="177" t="s">
        <v>1342</v>
      </c>
      <c r="BW8374" s="177" t="s">
        <v>668</v>
      </c>
    </row>
    <row r="8375" spans="51:75" x14ac:dyDescent="0.3">
      <c r="AY8375" s="226" t="e">
        <f>VLOOKUP(C8375,#REF!, 2,FALSE)</f>
        <v>#REF!</v>
      </c>
      <c r="BM8375" s="177" t="s">
        <v>13633</v>
      </c>
      <c r="BN8375" s="177" t="s">
        <v>662</v>
      </c>
      <c r="BO8375" s="177" t="s">
        <v>956</v>
      </c>
      <c r="BU8375" s="177" t="s">
        <v>13633</v>
      </c>
      <c r="BV8375" s="177" t="s">
        <v>662</v>
      </c>
      <c r="BW8375" s="177" t="s">
        <v>956</v>
      </c>
    </row>
    <row r="8376" spans="51:75" x14ac:dyDescent="0.3">
      <c r="AY8376" s="226" t="e">
        <f>VLOOKUP(C8376,#REF!, 2,FALSE)</f>
        <v>#REF!</v>
      </c>
      <c r="BM8376" s="177" t="s">
        <v>2406</v>
      </c>
      <c r="BN8376" s="177" t="s">
        <v>2983</v>
      </c>
      <c r="BO8376" s="177" t="s">
        <v>701</v>
      </c>
      <c r="BU8376" s="177" t="s">
        <v>2406</v>
      </c>
      <c r="BV8376" s="177" t="s">
        <v>2983</v>
      </c>
      <c r="BW8376" s="177" t="s">
        <v>701</v>
      </c>
    </row>
    <row r="8377" spans="51:75" x14ac:dyDescent="0.3">
      <c r="AY8377" s="226" t="e">
        <f>VLOOKUP(C8377,#REF!, 2,FALSE)</f>
        <v>#REF!</v>
      </c>
      <c r="BM8377" s="177" t="s">
        <v>13634</v>
      </c>
      <c r="BN8377" s="177" t="s">
        <v>2983</v>
      </c>
      <c r="BO8377" s="177" t="s">
        <v>1858</v>
      </c>
      <c r="BU8377" s="177" t="s">
        <v>13634</v>
      </c>
      <c r="BV8377" s="177" t="s">
        <v>2983</v>
      </c>
      <c r="BW8377" s="177" t="s">
        <v>1858</v>
      </c>
    </row>
    <row r="8378" spans="51:75" x14ac:dyDescent="0.3">
      <c r="AY8378" s="226" t="e">
        <f>VLOOKUP(C8378,#REF!, 2,FALSE)</f>
        <v>#REF!</v>
      </c>
      <c r="BM8378" s="177" t="s">
        <v>13635</v>
      </c>
      <c r="BN8378" s="177" t="s">
        <v>636</v>
      </c>
      <c r="BO8378" s="177" t="s">
        <v>5776</v>
      </c>
      <c r="BU8378" s="177" t="s">
        <v>13635</v>
      </c>
      <c r="BV8378" s="177" t="s">
        <v>636</v>
      </c>
      <c r="BW8378" s="177" t="s">
        <v>5776</v>
      </c>
    </row>
    <row r="8379" spans="51:75" x14ac:dyDescent="0.3">
      <c r="AY8379" s="226" t="e">
        <f>VLOOKUP(C8379,#REF!, 2,FALSE)</f>
        <v>#REF!</v>
      </c>
      <c r="BM8379" s="177" t="s">
        <v>13637</v>
      </c>
      <c r="BN8379" s="177" t="s">
        <v>2983</v>
      </c>
      <c r="BO8379" s="177" t="s">
        <v>3461</v>
      </c>
      <c r="BU8379" s="177" t="s">
        <v>13637</v>
      </c>
      <c r="BV8379" s="177" t="s">
        <v>2983</v>
      </c>
      <c r="BW8379" s="177" t="s">
        <v>3461</v>
      </c>
    </row>
    <row r="8380" spans="51:75" x14ac:dyDescent="0.3">
      <c r="AY8380" s="226" t="e">
        <f>VLOOKUP(C8380,#REF!, 2,FALSE)</f>
        <v>#REF!</v>
      </c>
      <c r="BM8380" s="177" t="s">
        <v>13638</v>
      </c>
      <c r="BN8380" s="177" t="s">
        <v>1342</v>
      </c>
      <c r="BO8380" s="177" t="s">
        <v>4548</v>
      </c>
      <c r="BU8380" s="177" t="s">
        <v>13638</v>
      </c>
      <c r="BV8380" s="177" t="s">
        <v>1342</v>
      </c>
      <c r="BW8380" s="177" t="s">
        <v>4548</v>
      </c>
    </row>
    <row r="8381" spans="51:75" x14ac:dyDescent="0.3">
      <c r="AY8381" s="226" t="e">
        <f>VLOOKUP(C8381,#REF!, 2,FALSE)</f>
        <v>#REF!</v>
      </c>
      <c r="BM8381" s="177" t="s">
        <v>13639</v>
      </c>
      <c r="BN8381" s="177" t="s">
        <v>797</v>
      </c>
      <c r="BO8381" s="177" t="s">
        <v>3891</v>
      </c>
      <c r="BU8381" s="177" t="s">
        <v>13639</v>
      </c>
      <c r="BV8381" s="177" t="s">
        <v>797</v>
      </c>
      <c r="BW8381" s="177" t="s">
        <v>3891</v>
      </c>
    </row>
    <row r="8382" spans="51:75" x14ac:dyDescent="0.3">
      <c r="AY8382" s="226" t="e">
        <f>VLOOKUP(C8382,#REF!, 2,FALSE)</f>
        <v>#REF!</v>
      </c>
      <c r="BM8382" s="177" t="s">
        <v>13640</v>
      </c>
      <c r="BN8382" s="177" t="s">
        <v>613</v>
      </c>
      <c r="BO8382" s="177" t="s">
        <v>13049</v>
      </c>
      <c r="BU8382" s="177" t="s">
        <v>13640</v>
      </c>
      <c r="BV8382" s="177" t="s">
        <v>613</v>
      </c>
      <c r="BW8382" s="177" t="s">
        <v>13049</v>
      </c>
    </row>
    <row r="8383" spans="51:75" x14ac:dyDescent="0.3">
      <c r="AY8383" s="226" t="e">
        <f>VLOOKUP(C8383,#REF!, 2,FALSE)</f>
        <v>#REF!</v>
      </c>
      <c r="BM8383" s="177" t="s">
        <v>13641</v>
      </c>
      <c r="BN8383" s="177" t="s">
        <v>2979</v>
      </c>
      <c r="BO8383" s="177" t="s">
        <v>2983</v>
      </c>
      <c r="BU8383" s="177" t="s">
        <v>13641</v>
      </c>
      <c r="BV8383" s="177" t="s">
        <v>2979</v>
      </c>
      <c r="BW8383" s="177" t="s">
        <v>2983</v>
      </c>
    </row>
    <row r="8384" spans="51:75" x14ac:dyDescent="0.3">
      <c r="AY8384" s="226" t="e">
        <f>VLOOKUP(C8384,#REF!, 2,FALSE)</f>
        <v>#REF!</v>
      </c>
      <c r="BM8384" s="177" t="s">
        <v>13642</v>
      </c>
      <c r="BN8384" s="177" t="s">
        <v>639</v>
      </c>
      <c r="BO8384" s="177" t="s">
        <v>2381</v>
      </c>
      <c r="BU8384" s="177" t="s">
        <v>13642</v>
      </c>
      <c r="BV8384" s="177" t="s">
        <v>639</v>
      </c>
      <c r="BW8384" s="177" t="s">
        <v>2381</v>
      </c>
    </row>
    <row r="8385" spans="51:75" x14ac:dyDescent="0.3">
      <c r="AY8385" s="226" t="e">
        <f>VLOOKUP(C8385,#REF!, 2,FALSE)</f>
        <v>#REF!</v>
      </c>
      <c r="BM8385" s="177" t="s">
        <v>2407</v>
      </c>
      <c r="BN8385" s="177" t="s">
        <v>613</v>
      </c>
      <c r="BO8385" s="177" t="s">
        <v>3170</v>
      </c>
      <c r="BU8385" s="177" t="s">
        <v>2407</v>
      </c>
      <c r="BV8385" s="177" t="s">
        <v>613</v>
      </c>
      <c r="BW8385" s="177" t="s">
        <v>3170</v>
      </c>
    </row>
    <row r="8386" spans="51:75" x14ac:dyDescent="0.3">
      <c r="AY8386" s="226" t="e">
        <f>VLOOKUP(C8386,#REF!, 2,FALSE)</f>
        <v>#REF!</v>
      </c>
      <c r="BM8386" s="177" t="s">
        <v>2408</v>
      </c>
      <c r="BN8386" s="177" t="s">
        <v>613</v>
      </c>
      <c r="BO8386" s="177" t="s">
        <v>2195</v>
      </c>
      <c r="BU8386" s="177" t="s">
        <v>2408</v>
      </c>
      <c r="BV8386" s="177" t="s">
        <v>613</v>
      </c>
      <c r="BW8386" s="177" t="s">
        <v>2195</v>
      </c>
    </row>
    <row r="8387" spans="51:75" x14ac:dyDescent="0.3">
      <c r="AY8387" s="226" t="e">
        <f>VLOOKUP(C8387,#REF!, 2,FALSE)</f>
        <v>#REF!</v>
      </c>
      <c r="BM8387" s="177" t="s">
        <v>13643</v>
      </c>
      <c r="BN8387" s="177" t="s">
        <v>639</v>
      </c>
      <c r="BO8387" s="177" t="s">
        <v>1805</v>
      </c>
      <c r="BU8387" s="177" t="s">
        <v>13643</v>
      </c>
      <c r="BV8387" s="177" t="s">
        <v>639</v>
      </c>
      <c r="BW8387" s="177" t="s">
        <v>1805</v>
      </c>
    </row>
    <row r="8388" spans="51:75" x14ac:dyDescent="0.3">
      <c r="AY8388" s="226" t="e">
        <f>VLOOKUP(C8388,#REF!, 2,FALSE)</f>
        <v>#REF!</v>
      </c>
      <c r="BM8388" s="177" t="s">
        <v>13644</v>
      </c>
      <c r="BN8388" s="177" t="s">
        <v>639</v>
      </c>
      <c r="BO8388" s="177" t="s">
        <v>4752</v>
      </c>
      <c r="BU8388" s="177" t="s">
        <v>13644</v>
      </c>
      <c r="BV8388" s="177" t="s">
        <v>639</v>
      </c>
      <c r="BW8388" s="177" t="s">
        <v>4752</v>
      </c>
    </row>
    <row r="8389" spans="51:75" x14ac:dyDescent="0.3">
      <c r="AY8389" s="226" t="e">
        <f>VLOOKUP(C8389,#REF!, 2,FALSE)</f>
        <v>#REF!</v>
      </c>
      <c r="BM8389" s="177" t="s">
        <v>13645</v>
      </c>
      <c r="BN8389" s="177" t="s">
        <v>3045</v>
      </c>
      <c r="BO8389" s="177" t="s">
        <v>13646</v>
      </c>
      <c r="BU8389" s="177" t="s">
        <v>13645</v>
      </c>
      <c r="BV8389" s="177" t="s">
        <v>3045</v>
      </c>
      <c r="BW8389" s="177" t="s">
        <v>13646</v>
      </c>
    </row>
    <row r="8390" spans="51:75" x14ac:dyDescent="0.3">
      <c r="AY8390" s="226" t="e">
        <f>VLOOKUP(C8390,#REF!, 2,FALSE)</f>
        <v>#REF!</v>
      </c>
      <c r="BM8390" s="177" t="s">
        <v>13647</v>
      </c>
      <c r="BN8390" s="177" t="s">
        <v>787</v>
      </c>
      <c r="BO8390" s="177" t="s">
        <v>1686</v>
      </c>
      <c r="BU8390" s="177" t="s">
        <v>13647</v>
      </c>
      <c r="BV8390" s="177" t="s">
        <v>787</v>
      </c>
      <c r="BW8390" s="177" t="s">
        <v>1686</v>
      </c>
    </row>
    <row r="8391" spans="51:75" x14ac:dyDescent="0.3">
      <c r="AY8391" s="226" t="e">
        <f>VLOOKUP(C8391,#REF!, 2,FALSE)</f>
        <v>#REF!</v>
      </c>
      <c r="BM8391" s="177" t="s">
        <v>13648</v>
      </c>
      <c r="BN8391" s="177" t="s">
        <v>666</v>
      </c>
      <c r="BO8391" s="177" t="s">
        <v>13649</v>
      </c>
      <c r="BU8391" s="177" t="s">
        <v>13648</v>
      </c>
      <c r="BV8391" s="177" t="s">
        <v>666</v>
      </c>
      <c r="BW8391" s="177" t="s">
        <v>13649</v>
      </c>
    </row>
    <row r="8392" spans="51:75" x14ac:dyDescent="0.3">
      <c r="AY8392" s="226" t="e">
        <f>VLOOKUP(C8392,#REF!, 2,FALSE)</f>
        <v>#REF!</v>
      </c>
      <c r="BM8392" s="177" t="s">
        <v>13650</v>
      </c>
      <c r="BN8392" s="177" t="s">
        <v>2983</v>
      </c>
      <c r="BO8392" s="177" t="s">
        <v>12061</v>
      </c>
      <c r="BU8392" s="177" t="s">
        <v>13650</v>
      </c>
      <c r="BV8392" s="177" t="s">
        <v>2983</v>
      </c>
      <c r="BW8392" s="177" t="s">
        <v>12061</v>
      </c>
    </row>
    <row r="8393" spans="51:75" x14ac:dyDescent="0.3">
      <c r="AY8393" s="226" t="e">
        <f>VLOOKUP(C8393,#REF!, 2,FALSE)</f>
        <v>#REF!</v>
      </c>
      <c r="BM8393" s="177" t="s">
        <v>13651</v>
      </c>
      <c r="BN8393" s="177" t="s">
        <v>666</v>
      </c>
      <c r="BO8393" s="177" t="s">
        <v>922</v>
      </c>
      <c r="BU8393" s="177" t="s">
        <v>13651</v>
      </c>
      <c r="BV8393" s="177" t="s">
        <v>666</v>
      </c>
      <c r="BW8393" s="177" t="s">
        <v>922</v>
      </c>
    </row>
    <row r="8394" spans="51:75" x14ac:dyDescent="0.3">
      <c r="AY8394" s="226" t="e">
        <f>VLOOKUP(C8394,#REF!, 2,FALSE)</f>
        <v>#REF!</v>
      </c>
      <c r="BM8394" s="177" t="s">
        <v>13652</v>
      </c>
      <c r="BN8394" s="177" t="s">
        <v>2983</v>
      </c>
      <c r="BO8394" s="177" t="s">
        <v>6088</v>
      </c>
      <c r="BU8394" s="177" t="s">
        <v>13652</v>
      </c>
      <c r="BV8394" s="177" t="s">
        <v>2983</v>
      </c>
      <c r="BW8394" s="177" t="s">
        <v>6088</v>
      </c>
    </row>
    <row r="8395" spans="51:75" x14ac:dyDescent="0.3">
      <c r="AY8395" s="226" t="e">
        <f>VLOOKUP(C8395,#REF!, 2,FALSE)</f>
        <v>#REF!</v>
      </c>
      <c r="BM8395" s="177" t="s">
        <v>13653</v>
      </c>
      <c r="BN8395" s="177" t="s">
        <v>2983</v>
      </c>
      <c r="BO8395" s="177" t="s">
        <v>2371</v>
      </c>
      <c r="BU8395" s="177" t="s">
        <v>13653</v>
      </c>
      <c r="BV8395" s="177" t="s">
        <v>2983</v>
      </c>
      <c r="BW8395" s="177" t="s">
        <v>2371</v>
      </c>
    </row>
    <row r="8396" spans="51:75" x14ac:dyDescent="0.3">
      <c r="AY8396" s="226" t="e">
        <f>VLOOKUP(C8396,#REF!, 2,FALSE)</f>
        <v>#REF!</v>
      </c>
      <c r="BM8396" s="177" t="s">
        <v>13654</v>
      </c>
      <c r="BN8396" s="177" t="s">
        <v>783</v>
      </c>
      <c r="BO8396" s="177" t="s">
        <v>5724</v>
      </c>
      <c r="BU8396" s="177" t="s">
        <v>13654</v>
      </c>
      <c r="BV8396" s="177" t="s">
        <v>783</v>
      </c>
      <c r="BW8396" s="177" t="s">
        <v>5724</v>
      </c>
    </row>
    <row r="8397" spans="51:75" x14ac:dyDescent="0.3">
      <c r="AY8397" s="226" t="e">
        <f>VLOOKUP(C8397,#REF!, 2,FALSE)</f>
        <v>#REF!</v>
      </c>
      <c r="BM8397" s="177" t="s">
        <v>13655</v>
      </c>
      <c r="BN8397" s="177" t="s">
        <v>667</v>
      </c>
      <c r="BO8397" s="177" t="s">
        <v>2296</v>
      </c>
      <c r="BU8397" s="177" t="s">
        <v>13655</v>
      </c>
      <c r="BV8397" s="177" t="s">
        <v>667</v>
      </c>
      <c r="BW8397" s="177" t="s">
        <v>2296</v>
      </c>
    </row>
    <row r="8398" spans="51:75" x14ac:dyDescent="0.3">
      <c r="AY8398" s="226" t="e">
        <f>VLOOKUP(C8398,#REF!, 2,FALSE)</f>
        <v>#REF!</v>
      </c>
      <c r="BM8398" s="177" t="s">
        <v>13656</v>
      </c>
      <c r="BN8398" s="177" t="s">
        <v>797</v>
      </c>
      <c r="BO8398" s="177" t="s">
        <v>2874</v>
      </c>
      <c r="BU8398" s="177" t="s">
        <v>13656</v>
      </c>
      <c r="BV8398" s="177" t="s">
        <v>797</v>
      </c>
      <c r="BW8398" s="177" t="s">
        <v>2874</v>
      </c>
    </row>
    <row r="8399" spans="51:75" x14ac:dyDescent="0.3">
      <c r="AY8399" s="226" t="e">
        <f>VLOOKUP(C8399,#REF!, 2,FALSE)</f>
        <v>#REF!</v>
      </c>
      <c r="BM8399" s="177" t="s">
        <v>13657</v>
      </c>
      <c r="BN8399" s="177" t="s">
        <v>797</v>
      </c>
      <c r="BO8399" s="177" t="s">
        <v>8229</v>
      </c>
      <c r="BU8399" s="177" t="s">
        <v>13657</v>
      </c>
      <c r="BV8399" s="177" t="s">
        <v>797</v>
      </c>
      <c r="BW8399" s="177" t="s">
        <v>8229</v>
      </c>
    </row>
    <row r="8400" spans="51:75" x14ac:dyDescent="0.3">
      <c r="AY8400" s="226" t="e">
        <f>VLOOKUP(C8400,#REF!, 2,FALSE)</f>
        <v>#REF!</v>
      </c>
      <c r="BM8400" s="177" t="s">
        <v>2409</v>
      </c>
      <c r="BN8400" s="177" t="s">
        <v>2983</v>
      </c>
      <c r="BO8400" s="177" t="s">
        <v>13658</v>
      </c>
      <c r="BU8400" s="177" t="s">
        <v>2409</v>
      </c>
      <c r="BV8400" s="177" t="s">
        <v>2983</v>
      </c>
      <c r="BW8400" s="177" t="s">
        <v>13658</v>
      </c>
    </row>
    <row r="8401" spans="51:75" x14ac:dyDescent="0.3">
      <c r="AY8401" s="226" t="e">
        <f>VLOOKUP(C8401,#REF!, 2,FALSE)</f>
        <v>#REF!</v>
      </c>
      <c r="BM8401" s="177" t="s">
        <v>2410</v>
      </c>
      <c r="BN8401" s="177" t="s">
        <v>2983</v>
      </c>
      <c r="BO8401" s="177" t="s">
        <v>2983</v>
      </c>
      <c r="BU8401" s="177" t="s">
        <v>2410</v>
      </c>
      <c r="BV8401" s="177" t="s">
        <v>2983</v>
      </c>
      <c r="BW8401" s="177" t="s">
        <v>2983</v>
      </c>
    </row>
    <row r="8402" spans="51:75" x14ac:dyDescent="0.3">
      <c r="AY8402" s="226" t="e">
        <f>VLOOKUP(C8402,#REF!, 2,FALSE)</f>
        <v>#REF!</v>
      </c>
      <c r="BM8402" s="177" t="s">
        <v>13659</v>
      </c>
      <c r="BN8402" s="177" t="s">
        <v>1501</v>
      </c>
      <c r="BO8402" s="177" t="s">
        <v>13660</v>
      </c>
      <c r="BU8402" s="177" t="s">
        <v>13659</v>
      </c>
      <c r="BV8402" s="177" t="s">
        <v>1501</v>
      </c>
      <c r="BW8402" s="177" t="s">
        <v>13660</v>
      </c>
    </row>
    <row r="8403" spans="51:75" x14ac:dyDescent="0.3">
      <c r="AY8403" s="226" t="e">
        <f>VLOOKUP(C8403,#REF!, 2,FALSE)</f>
        <v>#REF!</v>
      </c>
      <c r="BM8403" s="177" t="s">
        <v>13661</v>
      </c>
      <c r="BN8403" s="177" t="s">
        <v>3002</v>
      </c>
      <c r="BO8403" s="177" t="s">
        <v>5228</v>
      </c>
      <c r="BU8403" s="177" t="s">
        <v>13661</v>
      </c>
      <c r="BV8403" s="177" t="s">
        <v>3002</v>
      </c>
      <c r="BW8403" s="177" t="s">
        <v>5228</v>
      </c>
    </row>
    <row r="8404" spans="51:75" x14ac:dyDescent="0.3">
      <c r="AY8404" s="226" t="e">
        <f>VLOOKUP(C8404,#REF!, 2,FALSE)</f>
        <v>#REF!</v>
      </c>
      <c r="BM8404" s="177" t="s">
        <v>13662</v>
      </c>
      <c r="BN8404" s="177" t="s">
        <v>1269</v>
      </c>
      <c r="BO8404" s="177" t="s">
        <v>9525</v>
      </c>
      <c r="BU8404" s="177" t="s">
        <v>13662</v>
      </c>
      <c r="BV8404" s="177" t="s">
        <v>1269</v>
      </c>
      <c r="BW8404" s="177" t="s">
        <v>9525</v>
      </c>
    </row>
    <row r="8405" spans="51:75" x14ac:dyDescent="0.3">
      <c r="AY8405" s="226" t="e">
        <f>VLOOKUP(C8405,#REF!, 2,FALSE)</f>
        <v>#REF!</v>
      </c>
      <c r="BM8405" s="177" t="s">
        <v>13663</v>
      </c>
      <c r="BN8405" s="177" t="s">
        <v>797</v>
      </c>
      <c r="BO8405" s="177" t="s">
        <v>13664</v>
      </c>
      <c r="BU8405" s="177" t="s">
        <v>13663</v>
      </c>
      <c r="BV8405" s="177" t="s">
        <v>797</v>
      </c>
      <c r="BW8405" s="177" t="s">
        <v>13664</v>
      </c>
    </row>
    <row r="8406" spans="51:75" x14ac:dyDescent="0.3">
      <c r="AY8406" s="226" t="e">
        <f>VLOOKUP(C8406,#REF!, 2,FALSE)</f>
        <v>#REF!</v>
      </c>
      <c r="BM8406" s="177" t="s">
        <v>13666</v>
      </c>
      <c r="BN8406" s="177" t="s">
        <v>2983</v>
      </c>
      <c r="BO8406" s="177" t="s">
        <v>2983</v>
      </c>
      <c r="BU8406" s="177" t="s">
        <v>13666</v>
      </c>
      <c r="BV8406" s="177" t="s">
        <v>2983</v>
      </c>
      <c r="BW8406" s="177" t="s">
        <v>2983</v>
      </c>
    </row>
    <row r="8407" spans="51:75" x14ac:dyDescent="0.3">
      <c r="AY8407" s="226" t="e">
        <f>VLOOKUP(C8407,#REF!, 2,FALSE)</f>
        <v>#REF!</v>
      </c>
      <c r="BM8407" s="177" t="s">
        <v>13667</v>
      </c>
      <c r="BN8407" s="177" t="s">
        <v>2983</v>
      </c>
      <c r="BO8407" s="177" t="s">
        <v>13668</v>
      </c>
      <c r="BU8407" s="177" t="s">
        <v>13667</v>
      </c>
      <c r="BV8407" s="177" t="s">
        <v>2983</v>
      </c>
      <c r="BW8407" s="177" t="s">
        <v>13668</v>
      </c>
    </row>
    <row r="8408" spans="51:75" x14ac:dyDescent="0.3">
      <c r="AY8408" s="226" t="e">
        <f>VLOOKUP(C8408,#REF!, 2,FALSE)</f>
        <v>#REF!</v>
      </c>
      <c r="BM8408" s="177" t="s">
        <v>13669</v>
      </c>
      <c r="BN8408" s="177" t="s">
        <v>1731</v>
      </c>
      <c r="BO8408" s="177" t="s">
        <v>13670</v>
      </c>
      <c r="BU8408" s="177" t="s">
        <v>13669</v>
      </c>
      <c r="BV8408" s="177" t="s">
        <v>1731</v>
      </c>
      <c r="BW8408" s="177" t="s">
        <v>13670</v>
      </c>
    </row>
    <row r="8409" spans="51:75" x14ac:dyDescent="0.3">
      <c r="AY8409" s="226" t="e">
        <f>VLOOKUP(C8409,#REF!, 2,FALSE)</f>
        <v>#REF!</v>
      </c>
      <c r="BM8409" s="177" t="s">
        <v>13671</v>
      </c>
      <c r="BN8409" s="177" t="s">
        <v>1342</v>
      </c>
      <c r="BO8409" s="177" t="s">
        <v>13672</v>
      </c>
      <c r="BU8409" s="177" t="s">
        <v>13671</v>
      </c>
      <c r="BV8409" s="177" t="s">
        <v>1342</v>
      </c>
      <c r="BW8409" s="177" t="s">
        <v>13672</v>
      </c>
    </row>
    <row r="8410" spans="51:75" x14ac:dyDescent="0.3">
      <c r="AY8410" s="226" t="e">
        <f>VLOOKUP(C8410,#REF!, 2,FALSE)</f>
        <v>#REF!</v>
      </c>
      <c r="BM8410" s="177" t="s">
        <v>13673</v>
      </c>
      <c r="BN8410" s="177" t="s">
        <v>1342</v>
      </c>
      <c r="BO8410" s="177" t="s">
        <v>2241</v>
      </c>
      <c r="BU8410" s="177" t="s">
        <v>13673</v>
      </c>
      <c r="BV8410" s="177" t="s">
        <v>1342</v>
      </c>
      <c r="BW8410" s="177" t="s">
        <v>2241</v>
      </c>
    </row>
    <row r="8411" spans="51:75" x14ac:dyDescent="0.3">
      <c r="AY8411" s="226" t="e">
        <f>VLOOKUP(C8411,#REF!, 2,FALSE)</f>
        <v>#REF!</v>
      </c>
      <c r="BM8411" s="177" t="s">
        <v>13674</v>
      </c>
      <c r="BN8411" s="177" t="s">
        <v>797</v>
      </c>
      <c r="BO8411" s="177" t="s">
        <v>13675</v>
      </c>
      <c r="BU8411" s="177" t="s">
        <v>13674</v>
      </c>
      <c r="BV8411" s="177" t="s">
        <v>797</v>
      </c>
      <c r="BW8411" s="177" t="s">
        <v>13675</v>
      </c>
    </row>
    <row r="8412" spans="51:75" x14ac:dyDescent="0.3">
      <c r="AY8412" s="226" t="e">
        <f>VLOOKUP(C8412,#REF!, 2,FALSE)</f>
        <v>#REF!</v>
      </c>
      <c r="BM8412" s="177" t="s">
        <v>13676</v>
      </c>
      <c r="BN8412" s="177" t="s">
        <v>928</v>
      </c>
      <c r="BO8412" s="177" t="s">
        <v>2983</v>
      </c>
      <c r="BU8412" s="177" t="s">
        <v>13676</v>
      </c>
      <c r="BV8412" s="177" t="s">
        <v>928</v>
      </c>
      <c r="BW8412" s="177" t="s">
        <v>2983</v>
      </c>
    </row>
    <row r="8413" spans="51:75" x14ac:dyDescent="0.3">
      <c r="AY8413" s="226" t="e">
        <f>VLOOKUP(C8413,#REF!, 2,FALSE)</f>
        <v>#REF!</v>
      </c>
      <c r="BM8413" s="177" t="s">
        <v>13677</v>
      </c>
      <c r="BN8413" s="177" t="s">
        <v>636</v>
      </c>
      <c r="BO8413" s="177" t="s">
        <v>13678</v>
      </c>
      <c r="BU8413" s="177" t="s">
        <v>13677</v>
      </c>
      <c r="BV8413" s="177" t="s">
        <v>636</v>
      </c>
      <c r="BW8413" s="177" t="s">
        <v>13678</v>
      </c>
    </row>
    <row r="8414" spans="51:75" x14ac:dyDescent="0.3">
      <c r="AY8414" s="226" t="e">
        <f>VLOOKUP(C8414,#REF!, 2,FALSE)</f>
        <v>#REF!</v>
      </c>
      <c r="BM8414" s="177" t="s">
        <v>13679</v>
      </c>
      <c r="BN8414" s="177" t="s">
        <v>2983</v>
      </c>
      <c r="BO8414" s="177" t="s">
        <v>2366</v>
      </c>
      <c r="BU8414" s="177" t="s">
        <v>13679</v>
      </c>
      <c r="BV8414" s="177" t="s">
        <v>2983</v>
      </c>
      <c r="BW8414" s="177" t="s">
        <v>2366</v>
      </c>
    </row>
    <row r="8415" spans="51:75" x14ac:dyDescent="0.3">
      <c r="AY8415" s="226" t="e">
        <f>VLOOKUP(C8415,#REF!, 2,FALSE)</f>
        <v>#REF!</v>
      </c>
      <c r="BM8415" s="177" t="s">
        <v>192</v>
      </c>
      <c r="BN8415" s="177" t="s">
        <v>619</v>
      </c>
      <c r="BO8415" s="177" t="s">
        <v>3985</v>
      </c>
      <c r="BU8415" s="177" t="s">
        <v>192</v>
      </c>
      <c r="BV8415" s="177" t="s">
        <v>619</v>
      </c>
      <c r="BW8415" s="177" t="s">
        <v>3985</v>
      </c>
    </row>
    <row r="8416" spans="51:75" x14ac:dyDescent="0.3">
      <c r="AY8416" s="226" t="e">
        <f>VLOOKUP(C8416,#REF!, 2,FALSE)</f>
        <v>#REF!</v>
      </c>
      <c r="BM8416" s="177" t="s">
        <v>13680</v>
      </c>
      <c r="BN8416" s="177" t="s">
        <v>662</v>
      </c>
      <c r="BO8416" s="177" t="s">
        <v>13681</v>
      </c>
      <c r="BU8416" s="177" t="s">
        <v>13680</v>
      </c>
      <c r="BV8416" s="177" t="s">
        <v>662</v>
      </c>
      <c r="BW8416" s="177" t="s">
        <v>13681</v>
      </c>
    </row>
    <row r="8417" spans="51:75" x14ac:dyDescent="0.3">
      <c r="AY8417" s="226" t="e">
        <f>VLOOKUP(C8417,#REF!, 2,FALSE)</f>
        <v>#REF!</v>
      </c>
      <c r="BM8417" s="177" t="s">
        <v>13682</v>
      </c>
      <c r="BN8417" s="177" t="s">
        <v>619</v>
      </c>
      <c r="BO8417" s="177" t="s">
        <v>2939</v>
      </c>
      <c r="BU8417" s="177" t="s">
        <v>13682</v>
      </c>
      <c r="BV8417" s="177" t="s">
        <v>619</v>
      </c>
      <c r="BW8417" s="177" t="s">
        <v>2939</v>
      </c>
    </row>
    <row r="8418" spans="51:75" x14ac:dyDescent="0.3">
      <c r="AY8418" s="226" t="e">
        <f>VLOOKUP(C8418,#REF!, 2,FALSE)</f>
        <v>#REF!</v>
      </c>
      <c r="BM8418" s="177" t="s">
        <v>13683</v>
      </c>
      <c r="BN8418" s="177" t="s">
        <v>2983</v>
      </c>
      <c r="BO8418" s="177" t="s">
        <v>5661</v>
      </c>
      <c r="BU8418" s="177" t="s">
        <v>13683</v>
      </c>
      <c r="BV8418" s="177" t="s">
        <v>2983</v>
      </c>
      <c r="BW8418" s="177" t="s">
        <v>5661</v>
      </c>
    </row>
    <row r="8419" spans="51:75" x14ac:dyDescent="0.3">
      <c r="AY8419" s="226" t="e">
        <f>VLOOKUP(C8419,#REF!, 2,FALSE)</f>
        <v>#REF!</v>
      </c>
      <c r="BM8419" s="177" t="s">
        <v>13684</v>
      </c>
      <c r="BN8419" s="177" t="s">
        <v>3245</v>
      </c>
      <c r="BO8419" s="177" t="s">
        <v>13685</v>
      </c>
      <c r="BU8419" s="177" t="s">
        <v>13684</v>
      </c>
      <c r="BV8419" s="177" t="s">
        <v>3245</v>
      </c>
      <c r="BW8419" s="177" t="s">
        <v>13685</v>
      </c>
    </row>
    <row r="8420" spans="51:75" x14ac:dyDescent="0.3">
      <c r="AY8420" s="226" t="e">
        <f>VLOOKUP(C8420,#REF!, 2,FALSE)</f>
        <v>#REF!</v>
      </c>
      <c r="BM8420" s="177" t="s">
        <v>13686</v>
      </c>
      <c r="BN8420" s="177" t="s">
        <v>3005</v>
      </c>
      <c r="BO8420" s="177" t="s">
        <v>13687</v>
      </c>
      <c r="BU8420" s="177" t="s">
        <v>13686</v>
      </c>
      <c r="BV8420" s="177" t="s">
        <v>3005</v>
      </c>
      <c r="BW8420" s="177" t="s">
        <v>13687</v>
      </c>
    </row>
    <row r="8421" spans="51:75" x14ac:dyDescent="0.3">
      <c r="AY8421" s="226" t="e">
        <f>VLOOKUP(C8421,#REF!, 2,FALSE)</f>
        <v>#REF!</v>
      </c>
      <c r="BM8421" s="177" t="s">
        <v>13688</v>
      </c>
      <c r="BN8421" s="177" t="s">
        <v>3245</v>
      </c>
      <c r="BO8421" s="177" t="s">
        <v>13689</v>
      </c>
      <c r="BU8421" s="177" t="s">
        <v>13688</v>
      </c>
      <c r="BV8421" s="177" t="s">
        <v>3245</v>
      </c>
      <c r="BW8421" s="177" t="s">
        <v>13689</v>
      </c>
    </row>
    <row r="8422" spans="51:75" x14ac:dyDescent="0.3">
      <c r="AY8422" s="226" t="e">
        <f>VLOOKUP(C8422,#REF!, 2,FALSE)</f>
        <v>#REF!</v>
      </c>
      <c r="BM8422" s="177" t="s">
        <v>13690</v>
      </c>
      <c r="BN8422" s="177" t="s">
        <v>16979</v>
      </c>
      <c r="BO8422" s="177" t="s">
        <v>13691</v>
      </c>
      <c r="BU8422" s="177" t="s">
        <v>13690</v>
      </c>
      <c r="BV8422" s="177" t="s">
        <v>16979</v>
      </c>
      <c r="BW8422" s="177" t="s">
        <v>13691</v>
      </c>
    </row>
    <row r="8423" spans="51:75" x14ac:dyDescent="0.3">
      <c r="AY8423" s="226" t="e">
        <f>VLOOKUP(C8423,#REF!, 2,FALSE)</f>
        <v>#REF!</v>
      </c>
      <c r="BM8423" s="177" t="s">
        <v>13692</v>
      </c>
      <c r="BN8423" s="177" t="s">
        <v>2983</v>
      </c>
      <c r="BO8423" s="177" t="s">
        <v>2983</v>
      </c>
      <c r="BU8423" s="177" t="s">
        <v>13692</v>
      </c>
      <c r="BV8423" s="177" t="s">
        <v>2983</v>
      </c>
      <c r="BW8423" s="177" t="s">
        <v>2983</v>
      </c>
    </row>
    <row r="8424" spans="51:75" x14ac:dyDescent="0.3">
      <c r="AY8424" s="226" t="e">
        <f>VLOOKUP(C8424,#REF!, 2,FALSE)</f>
        <v>#REF!</v>
      </c>
      <c r="BM8424" s="177" t="s">
        <v>13693</v>
      </c>
      <c r="BN8424" s="177" t="s">
        <v>2983</v>
      </c>
      <c r="BO8424" s="177" t="s">
        <v>7635</v>
      </c>
      <c r="BU8424" s="177" t="s">
        <v>13693</v>
      </c>
      <c r="BV8424" s="177" t="s">
        <v>2983</v>
      </c>
      <c r="BW8424" s="177" t="s">
        <v>7635</v>
      </c>
    </row>
    <row r="8425" spans="51:75" x14ac:dyDescent="0.3">
      <c r="AY8425" s="226" t="e">
        <f>VLOOKUP(C8425,#REF!, 2,FALSE)</f>
        <v>#REF!</v>
      </c>
      <c r="BM8425" s="177" t="s">
        <v>2411</v>
      </c>
      <c r="BN8425" s="177" t="s">
        <v>2428</v>
      </c>
      <c r="BO8425" s="177" t="s">
        <v>3726</v>
      </c>
      <c r="BU8425" s="177" t="s">
        <v>2411</v>
      </c>
      <c r="BV8425" s="177" t="s">
        <v>2428</v>
      </c>
      <c r="BW8425" s="177" t="s">
        <v>3726</v>
      </c>
    </row>
    <row r="8426" spans="51:75" x14ac:dyDescent="0.3">
      <c r="AY8426" s="226" t="e">
        <f>VLOOKUP(C8426,#REF!, 2,FALSE)</f>
        <v>#REF!</v>
      </c>
      <c r="BM8426" s="177" t="s">
        <v>13694</v>
      </c>
      <c r="BN8426" s="177" t="s">
        <v>799</v>
      </c>
      <c r="BO8426" s="177" t="s">
        <v>697</v>
      </c>
      <c r="BU8426" s="177" t="s">
        <v>13694</v>
      </c>
      <c r="BV8426" s="177" t="s">
        <v>799</v>
      </c>
      <c r="BW8426" s="177" t="s">
        <v>697</v>
      </c>
    </row>
    <row r="8427" spans="51:75" x14ac:dyDescent="0.3">
      <c r="AY8427" s="226" t="e">
        <f>VLOOKUP(C8427,#REF!, 2,FALSE)</f>
        <v>#REF!</v>
      </c>
      <c r="BM8427" s="177" t="s">
        <v>13695</v>
      </c>
      <c r="BN8427" s="177" t="s">
        <v>912</v>
      </c>
      <c r="BO8427" s="177" t="s">
        <v>3462</v>
      </c>
      <c r="BU8427" s="177" t="s">
        <v>13695</v>
      </c>
      <c r="BV8427" s="177" t="s">
        <v>912</v>
      </c>
      <c r="BW8427" s="177" t="s">
        <v>3462</v>
      </c>
    </row>
    <row r="8428" spans="51:75" x14ac:dyDescent="0.3">
      <c r="AY8428" s="226" t="e">
        <f>VLOOKUP(C8428,#REF!, 2,FALSE)</f>
        <v>#REF!</v>
      </c>
      <c r="BM8428" s="177" t="s">
        <v>13696</v>
      </c>
      <c r="BN8428" s="177" t="s">
        <v>8063</v>
      </c>
      <c r="BO8428" s="177" t="s">
        <v>914</v>
      </c>
      <c r="BU8428" s="177" t="s">
        <v>13696</v>
      </c>
      <c r="BV8428" s="177" t="s">
        <v>8063</v>
      </c>
      <c r="BW8428" s="177" t="s">
        <v>914</v>
      </c>
    </row>
    <row r="8429" spans="51:75" x14ac:dyDescent="0.3">
      <c r="AY8429" s="226" t="e">
        <f>VLOOKUP(C8429,#REF!, 2,FALSE)</f>
        <v>#REF!</v>
      </c>
      <c r="BM8429" s="177" t="s">
        <v>13697</v>
      </c>
      <c r="BN8429" s="177" t="s">
        <v>2983</v>
      </c>
      <c r="BO8429" s="177" t="s">
        <v>2983</v>
      </c>
      <c r="BU8429" s="177" t="s">
        <v>13697</v>
      </c>
      <c r="BV8429" s="177" t="s">
        <v>2983</v>
      </c>
      <c r="BW8429" s="177" t="s">
        <v>2983</v>
      </c>
    </row>
    <row r="8430" spans="51:75" x14ac:dyDescent="0.3">
      <c r="AY8430" s="226" t="e">
        <f>VLOOKUP(C8430,#REF!, 2,FALSE)</f>
        <v>#REF!</v>
      </c>
      <c r="BM8430" s="177" t="s">
        <v>13698</v>
      </c>
      <c r="BN8430" s="177" t="s">
        <v>2983</v>
      </c>
      <c r="BO8430" s="177" t="s">
        <v>4446</v>
      </c>
      <c r="BU8430" s="177" t="s">
        <v>13698</v>
      </c>
      <c r="BV8430" s="177" t="s">
        <v>2983</v>
      </c>
      <c r="BW8430" s="177" t="s">
        <v>4446</v>
      </c>
    </row>
    <row r="8431" spans="51:75" x14ac:dyDescent="0.3">
      <c r="AY8431" s="226" t="e">
        <f>VLOOKUP(C8431,#REF!, 2,FALSE)</f>
        <v>#REF!</v>
      </c>
      <c r="BM8431" s="177" t="s">
        <v>13699</v>
      </c>
      <c r="BN8431" s="177" t="s">
        <v>13492</v>
      </c>
      <c r="BO8431" s="177" t="s">
        <v>13700</v>
      </c>
      <c r="BU8431" s="177" t="s">
        <v>13699</v>
      </c>
      <c r="BV8431" s="177" t="s">
        <v>13492</v>
      </c>
      <c r="BW8431" s="177" t="s">
        <v>13700</v>
      </c>
    </row>
    <row r="8432" spans="51:75" x14ac:dyDescent="0.3">
      <c r="AY8432" s="226" t="e">
        <f>VLOOKUP(C8432,#REF!, 2,FALSE)</f>
        <v>#REF!</v>
      </c>
      <c r="BM8432" s="177" t="s">
        <v>13701</v>
      </c>
      <c r="BN8432" s="177" t="s">
        <v>2983</v>
      </c>
      <c r="BO8432" s="177" t="s">
        <v>2983</v>
      </c>
      <c r="BU8432" s="177" t="s">
        <v>13701</v>
      </c>
      <c r="BV8432" s="177" t="s">
        <v>2983</v>
      </c>
      <c r="BW8432" s="177" t="s">
        <v>2983</v>
      </c>
    </row>
    <row r="8433" spans="51:75" x14ac:dyDescent="0.3">
      <c r="AY8433" s="226" t="e">
        <f>VLOOKUP(C8433,#REF!, 2,FALSE)</f>
        <v>#REF!</v>
      </c>
      <c r="BM8433" s="177" t="s">
        <v>13702</v>
      </c>
      <c r="BN8433" s="177" t="s">
        <v>2983</v>
      </c>
      <c r="BO8433" s="177" t="s">
        <v>13703</v>
      </c>
      <c r="BU8433" s="177" t="s">
        <v>13702</v>
      </c>
      <c r="BV8433" s="177" t="s">
        <v>2983</v>
      </c>
      <c r="BW8433" s="177" t="s">
        <v>13703</v>
      </c>
    </row>
    <row r="8434" spans="51:75" x14ac:dyDescent="0.3">
      <c r="AY8434" s="226" t="e">
        <f>VLOOKUP(C8434,#REF!, 2,FALSE)</f>
        <v>#REF!</v>
      </c>
      <c r="BM8434" s="177" t="s">
        <v>13704</v>
      </c>
      <c r="BN8434" s="177" t="s">
        <v>2983</v>
      </c>
      <c r="BO8434" s="177" t="s">
        <v>920</v>
      </c>
      <c r="BU8434" s="177" t="s">
        <v>13704</v>
      </c>
      <c r="BV8434" s="177" t="s">
        <v>2983</v>
      </c>
      <c r="BW8434" s="177" t="s">
        <v>920</v>
      </c>
    </row>
    <row r="8435" spans="51:75" x14ac:dyDescent="0.3">
      <c r="AY8435" s="226" t="e">
        <f>VLOOKUP(C8435,#REF!, 2,FALSE)</f>
        <v>#REF!</v>
      </c>
      <c r="BM8435" s="177" t="s">
        <v>13705</v>
      </c>
      <c r="BN8435" s="177" t="s">
        <v>631</v>
      </c>
      <c r="BO8435" s="177" t="s">
        <v>709</v>
      </c>
      <c r="BU8435" s="177" t="s">
        <v>13705</v>
      </c>
      <c r="BV8435" s="177" t="s">
        <v>631</v>
      </c>
      <c r="BW8435" s="177" t="s">
        <v>709</v>
      </c>
    </row>
    <row r="8436" spans="51:75" x14ac:dyDescent="0.3">
      <c r="AY8436" s="226" t="e">
        <f>VLOOKUP(C8436,#REF!, 2,FALSE)</f>
        <v>#REF!</v>
      </c>
      <c r="BM8436" s="177" t="s">
        <v>13706</v>
      </c>
      <c r="BN8436" s="177" t="s">
        <v>2983</v>
      </c>
      <c r="BO8436" s="177" t="s">
        <v>2983</v>
      </c>
      <c r="BU8436" s="177" t="s">
        <v>13706</v>
      </c>
      <c r="BV8436" s="177" t="s">
        <v>2983</v>
      </c>
      <c r="BW8436" s="177" t="s">
        <v>2983</v>
      </c>
    </row>
    <row r="8437" spans="51:75" x14ac:dyDescent="0.3">
      <c r="AY8437" s="226" t="e">
        <f>VLOOKUP(C8437,#REF!, 2,FALSE)</f>
        <v>#REF!</v>
      </c>
      <c r="BM8437" s="177" t="s">
        <v>13707</v>
      </c>
      <c r="BN8437" s="177" t="s">
        <v>2983</v>
      </c>
      <c r="BO8437" s="177" t="s">
        <v>5543</v>
      </c>
      <c r="BU8437" s="177" t="s">
        <v>13707</v>
      </c>
      <c r="BV8437" s="177" t="s">
        <v>2983</v>
      </c>
      <c r="BW8437" s="177" t="s">
        <v>5543</v>
      </c>
    </row>
    <row r="8438" spans="51:75" x14ac:dyDescent="0.3">
      <c r="AY8438" s="226" t="e">
        <f>VLOOKUP(C8438,#REF!, 2,FALSE)</f>
        <v>#REF!</v>
      </c>
      <c r="BM8438" s="177" t="s">
        <v>13708</v>
      </c>
      <c r="BN8438" s="177" t="s">
        <v>2983</v>
      </c>
      <c r="BO8438" s="177" t="s">
        <v>2983</v>
      </c>
      <c r="BU8438" s="177" t="s">
        <v>13708</v>
      </c>
      <c r="BV8438" s="177" t="s">
        <v>2983</v>
      </c>
      <c r="BW8438" s="177" t="s">
        <v>2983</v>
      </c>
    </row>
    <row r="8439" spans="51:75" x14ac:dyDescent="0.3">
      <c r="AY8439" s="226" t="e">
        <f>VLOOKUP(C8439,#REF!, 2,FALSE)</f>
        <v>#REF!</v>
      </c>
      <c r="BM8439" s="177" t="s">
        <v>13709</v>
      </c>
      <c r="BN8439" s="177" t="s">
        <v>619</v>
      </c>
      <c r="BO8439" s="177" t="s">
        <v>10673</v>
      </c>
      <c r="BU8439" s="177" t="s">
        <v>13709</v>
      </c>
      <c r="BV8439" s="177" t="s">
        <v>619</v>
      </c>
      <c r="BW8439" s="177" t="s">
        <v>10673</v>
      </c>
    </row>
    <row r="8440" spans="51:75" x14ac:dyDescent="0.3">
      <c r="AY8440" s="226" t="e">
        <f>VLOOKUP(C8440,#REF!, 2,FALSE)</f>
        <v>#REF!</v>
      </c>
      <c r="BM8440" s="177" t="s">
        <v>13710</v>
      </c>
      <c r="BN8440" s="177" t="s">
        <v>2983</v>
      </c>
      <c r="BO8440" s="177" t="s">
        <v>2498</v>
      </c>
      <c r="BU8440" s="177" t="s">
        <v>13710</v>
      </c>
      <c r="BV8440" s="177" t="s">
        <v>2983</v>
      </c>
      <c r="BW8440" s="177" t="s">
        <v>2498</v>
      </c>
    </row>
    <row r="8441" spans="51:75" x14ac:dyDescent="0.3">
      <c r="AY8441" s="226" t="e">
        <f>VLOOKUP(C8441,#REF!, 2,FALSE)</f>
        <v>#REF!</v>
      </c>
      <c r="BM8441" s="177" t="s">
        <v>13711</v>
      </c>
      <c r="BN8441" s="177" t="s">
        <v>2983</v>
      </c>
      <c r="BO8441" s="177" t="s">
        <v>2983</v>
      </c>
      <c r="BU8441" s="177" t="s">
        <v>13711</v>
      </c>
      <c r="BV8441" s="177" t="s">
        <v>2983</v>
      </c>
      <c r="BW8441" s="177" t="s">
        <v>2983</v>
      </c>
    </row>
    <row r="8442" spans="51:75" x14ac:dyDescent="0.3">
      <c r="AY8442" s="226" t="e">
        <f>VLOOKUP(C8442,#REF!, 2,FALSE)</f>
        <v>#REF!</v>
      </c>
      <c r="BM8442" s="177" t="s">
        <v>13712</v>
      </c>
      <c r="BN8442" s="177" t="s">
        <v>940</v>
      </c>
      <c r="BO8442" s="177" t="s">
        <v>708</v>
      </c>
      <c r="BU8442" s="177" t="s">
        <v>13712</v>
      </c>
      <c r="BV8442" s="177" t="s">
        <v>940</v>
      </c>
      <c r="BW8442" s="177" t="s">
        <v>708</v>
      </c>
    </row>
    <row r="8443" spans="51:75" x14ac:dyDescent="0.3">
      <c r="AY8443" s="226" t="e">
        <f>VLOOKUP(C8443,#REF!, 2,FALSE)</f>
        <v>#REF!</v>
      </c>
      <c r="BM8443" s="177" t="s">
        <v>13713</v>
      </c>
      <c r="BN8443" s="177" t="s">
        <v>616</v>
      </c>
      <c r="BO8443" s="177" t="s">
        <v>2983</v>
      </c>
      <c r="BU8443" s="177" t="s">
        <v>13713</v>
      </c>
      <c r="BV8443" s="177" t="s">
        <v>616</v>
      </c>
      <c r="BW8443" s="177" t="s">
        <v>2983</v>
      </c>
    </row>
    <row r="8444" spans="51:75" x14ac:dyDescent="0.3">
      <c r="AY8444" s="226" t="e">
        <f>VLOOKUP(C8444,#REF!, 2,FALSE)</f>
        <v>#REF!</v>
      </c>
      <c r="BM8444" s="177" t="s">
        <v>13714</v>
      </c>
      <c r="BN8444" s="177" t="s">
        <v>926</v>
      </c>
      <c r="BO8444" s="177" t="s">
        <v>1520</v>
      </c>
      <c r="BU8444" s="177" t="s">
        <v>13714</v>
      </c>
      <c r="BV8444" s="177" t="s">
        <v>926</v>
      </c>
      <c r="BW8444" s="177" t="s">
        <v>1520</v>
      </c>
    </row>
    <row r="8445" spans="51:75" x14ac:dyDescent="0.3">
      <c r="AY8445" s="226" t="e">
        <f>VLOOKUP(C8445,#REF!, 2,FALSE)</f>
        <v>#REF!</v>
      </c>
      <c r="BM8445" s="177" t="s">
        <v>13715</v>
      </c>
      <c r="BN8445" s="177" t="s">
        <v>703</v>
      </c>
      <c r="BO8445" s="177" t="s">
        <v>3299</v>
      </c>
      <c r="BU8445" s="177" t="s">
        <v>13715</v>
      </c>
      <c r="BV8445" s="177" t="s">
        <v>703</v>
      </c>
      <c r="BW8445" s="177" t="s">
        <v>3299</v>
      </c>
    </row>
    <row r="8446" spans="51:75" x14ac:dyDescent="0.3">
      <c r="AY8446" s="226" t="e">
        <f>VLOOKUP(C8446,#REF!, 2,FALSE)</f>
        <v>#REF!</v>
      </c>
      <c r="BM8446" s="177" t="s">
        <v>13716</v>
      </c>
      <c r="BN8446" s="177" t="s">
        <v>928</v>
      </c>
      <c r="BO8446" s="177" t="s">
        <v>3960</v>
      </c>
      <c r="BU8446" s="177" t="s">
        <v>13716</v>
      </c>
      <c r="BV8446" s="177" t="s">
        <v>928</v>
      </c>
      <c r="BW8446" s="177" t="s">
        <v>3960</v>
      </c>
    </row>
    <row r="8447" spans="51:75" x14ac:dyDescent="0.3">
      <c r="AY8447" s="226" t="e">
        <f>VLOOKUP(C8447,#REF!, 2,FALSE)</f>
        <v>#REF!</v>
      </c>
      <c r="BM8447" s="177" t="s">
        <v>13717</v>
      </c>
      <c r="BN8447" s="177" t="s">
        <v>775</v>
      </c>
      <c r="BO8447" s="177" t="s">
        <v>3537</v>
      </c>
      <c r="BU8447" s="177" t="s">
        <v>13717</v>
      </c>
      <c r="BV8447" s="177" t="s">
        <v>775</v>
      </c>
      <c r="BW8447" s="177" t="s">
        <v>3537</v>
      </c>
    </row>
    <row r="8448" spans="51:75" x14ac:dyDescent="0.3">
      <c r="AY8448" s="226" t="e">
        <f>VLOOKUP(C8448,#REF!, 2,FALSE)</f>
        <v>#REF!</v>
      </c>
      <c r="BM8448" s="177" t="s">
        <v>13718</v>
      </c>
      <c r="BN8448" s="177" t="s">
        <v>631</v>
      </c>
      <c r="BO8448" s="177" t="s">
        <v>13719</v>
      </c>
      <c r="BU8448" s="177" t="s">
        <v>13718</v>
      </c>
      <c r="BV8448" s="177" t="s">
        <v>631</v>
      </c>
      <c r="BW8448" s="177" t="s">
        <v>13719</v>
      </c>
    </row>
    <row r="8449" spans="51:75" x14ac:dyDescent="0.3">
      <c r="AY8449" s="226" t="e">
        <f>VLOOKUP(C8449,#REF!, 2,FALSE)</f>
        <v>#REF!</v>
      </c>
      <c r="BM8449" s="177" t="s">
        <v>13720</v>
      </c>
      <c r="BN8449" s="177" t="s">
        <v>631</v>
      </c>
      <c r="BO8449" s="177" t="s">
        <v>13282</v>
      </c>
      <c r="BU8449" s="177" t="s">
        <v>13720</v>
      </c>
      <c r="BV8449" s="177" t="s">
        <v>631</v>
      </c>
      <c r="BW8449" s="177" t="s">
        <v>13282</v>
      </c>
    </row>
    <row r="8450" spans="51:75" x14ac:dyDescent="0.3">
      <c r="AY8450" s="226" t="e">
        <f>VLOOKUP(C8450,#REF!, 2,FALSE)</f>
        <v>#REF!</v>
      </c>
      <c r="BM8450" s="177" t="s">
        <v>13721</v>
      </c>
      <c r="BN8450" s="177" t="s">
        <v>639</v>
      </c>
      <c r="BO8450" s="177" t="s">
        <v>11298</v>
      </c>
      <c r="BU8450" s="177" t="s">
        <v>13721</v>
      </c>
      <c r="BV8450" s="177" t="s">
        <v>639</v>
      </c>
      <c r="BW8450" s="177" t="s">
        <v>11298</v>
      </c>
    </row>
    <row r="8451" spans="51:75" x14ac:dyDescent="0.3">
      <c r="AY8451" s="226" t="e">
        <f>VLOOKUP(C8451,#REF!, 2,FALSE)</f>
        <v>#REF!</v>
      </c>
      <c r="BM8451" s="177" t="s">
        <v>13722</v>
      </c>
      <c r="BN8451" s="177" t="s">
        <v>3087</v>
      </c>
      <c r="BO8451" s="177" t="s">
        <v>1019</v>
      </c>
      <c r="BU8451" s="177" t="s">
        <v>13722</v>
      </c>
      <c r="BV8451" s="177" t="s">
        <v>3087</v>
      </c>
      <c r="BW8451" s="177" t="s">
        <v>1019</v>
      </c>
    </row>
    <row r="8452" spans="51:75" x14ac:dyDescent="0.3">
      <c r="AY8452" s="226" t="e">
        <f>VLOOKUP(C8452,#REF!, 2,FALSE)</f>
        <v>#REF!</v>
      </c>
      <c r="BM8452" s="177" t="s">
        <v>13723</v>
      </c>
      <c r="BN8452" s="177" t="s">
        <v>3097</v>
      </c>
      <c r="BO8452" s="177" t="s">
        <v>13724</v>
      </c>
      <c r="BU8452" s="177" t="s">
        <v>13723</v>
      </c>
      <c r="BV8452" s="177" t="s">
        <v>3097</v>
      </c>
      <c r="BW8452" s="177" t="s">
        <v>13724</v>
      </c>
    </row>
    <row r="8453" spans="51:75" x14ac:dyDescent="0.3">
      <c r="AY8453" s="226" t="e">
        <f>VLOOKUP(C8453,#REF!, 2,FALSE)</f>
        <v>#REF!</v>
      </c>
      <c r="BM8453" s="177" t="s">
        <v>2412</v>
      </c>
      <c r="BN8453" s="177" t="s">
        <v>3245</v>
      </c>
      <c r="BO8453" s="177" t="s">
        <v>2066</v>
      </c>
      <c r="BU8453" s="177" t="s">
        <v>2412</v>
      </c>
      <c r="BV8453" s="177" t="s">
        <v>3245</v>
      </c>
      <c r="BW8453" s="177" t="s">
        <v>2066</v>
      </c>
    </row>
    <row r="8454" spans="51:75" x14ac:dyDescent="0.3">
      <c r="AY8454" s="226" t="e">
        <f>VLOOKUP(C8454,#REF!, 2,FALSE)</f>
        <v>#REF!</v>
      </c>
      <c r="BM8454" s="177" t="s">
        <v>13725</v>
      </c>
      <c r="BN8454" s="177" t="s">
        <v>666</v>
      </c>
      <c r="BO8454" s="177" t="s">
        <v>5438</v>
      </c>
      <c r="BU8454" s="177" t="s">
        <v>13725</v>
      </c>
      <c r="BV8454" s="177" t="s">
        <v>666</v>
      </c>
      <c r="BW8454" s="177" t="s">
        <v>5438</v>
      </c>
    </row>
    <row r="8455" spans="51:75" x14ac:dyDescent="0.3">
      <c r="AY8455" s="226" t="e">
        <f>VLOOKUP(C8455,#REF!, 2,FALSE)</f>
        <v>#REF!</v>
      </c>
      <c r="BM8455" s="177" t="s">
        <v>13726</v>
      </c>
      <c r="BN8455" s="177" t="s">
        <v>3245</v>
      </c>
      <c r="BO8455" s="177" t="s">
        <v>1046</v>
      </c>
      <c r="BU8455" s="177" t="s">
        <v>13726</v>
      </c>
      <c r="BV8455" s="177" t="s">
        <v>3245</v>
      </c>
      <c r="BW8455" s="177" t="s">
        <v>1046</v>
      </c>
    </row>
    <row r="8456" spans="51:75" x14ac:dyDescent="0.3">
      <c r="AY8456" s="226" t="e">
        <f>VLOOKUP(C8456,#REF!, 2,FALSE)</f>
        <v>#REF!</v>
      </c>
      <c r="BM8456" s="177" t="s">
        <v>13727</v>
      </c>
      <c r="BN8456" s="177" t="s">
        <v>3097</v>
      </c>
      <c r="BO8456" s="177" t="s">
        <v>5438</v>
      </c>
      <c r="BU8456" s="177" t="s">
        <v>13727</v>
      </c>
      <c r="BV8456" s="177" t="s">
        <v>3097</v>
      </c>
      <c r="BW8456" s="177" t="s">
        <v>5438</v>
      </c>
    </row>
    <row r="8457" spans="51:75" x14ac:dyDescent="0.3">
      <c r="AY8457" s="226" t="e">
        <f>VLOOKUP(C8457,#REF!, 2,FALSE)</f>
        <v>#REF!</v>
      </c>
      <c r="BM8457" s="177" t="s">
        <v>13728</v>
      </c>
      <c r="BN8457" s="177" t="s">
        <v>3087</v>
      </c>
      <c r="BO8457" s="177" t="s">
        <v>2983</v>
      </c>
      <c r="BU8457" s="177" t="s">
        <v>13728</v>
      </c>
      <c r="BV8457" s="177" t="s">
        <v>3087</v>
      </c>
      <c r="BW8457" s="177" t="s">
        <v>2983</v>
      </c>
    </row>
    <row r="8458" spans="51:75" x14ac:dyDescent="0.3">
      <c r="AY8458" s="226" t="e">
        <f>VLOOKUP(C8458,#REF!, 2,FALSE)</f>
        <v>#REF!</v>
      </c>
      <c r="BM8458" s="177" t="s">
        <v>13729</v>
      </c>
      <c r="BN8458" s="177" t="s">
        <v>1342</v>
      </c>
      <c r="BO8458" s="177" t="s">
        <v>2983</v>
      </c>
      <c r="BU8458" s="177" t="s">
        <v>13729</v>
      </c>
      <c r="BV8458" s="177" t="s">
        <v>1342</v>
      </c>
      <c r="BW8458" s="177" t="s">
        <v>2983</v>
      </c>
    </row>
    <row r="8459" spans="51:75" x14ac:dyDescent="0.3">
      <c r="AY8459" s="226" t="e">
        <f>VLOOKUP(C8459,#REF!, 2,FALSE)</f>
        <v>#REF!</v>
      </c>
      <c r="BM8459" s="177" t="s">
        <v>13730</v>
      </c>
      <c r="BN8459" s="177" t="s">
        <v>663</v>
      </c>
      <c r="BO8459" s="177" t="s">
        <v>2983</v>
      </c>
      <c r="BU8459" s="177" t="s">
        <v>13730</v>
      </c>
      <c r="BV8459" s="177" t="s">
        <v>663</v>
      </c>
      <c r="BW8459" s="177" t="s">
        <v>2983</v>
      </c>
    </row>
    <row r="8460" spans="51:75" x14ac:dyDescent="0.3">
      <c r="AY8460" s="226" t="e">
        <f>VLOOKUP(C8460,#REF!, 2,FALSE)</f>
        <v>#REF!</v>
      </c>
      <c r="BM8460" s="177" t="s">
        <v>13731</v>
      </c>
      <c r="BN8460" s="177" t="s">
        <v>3005</v>
      </c>
      <c r="BO8460" s="177" t="s">
        <v>13732</v>
      </c>
      <c r="BU8460" s="177" t="s">
        <v>13731</v>
      </c>
      <c r="BV8460" s="177" t="s">
        <v>3005</v>
      </c>
      <c r="BW8460" s="177" t="s">
        <v>13732</v>
      </c>
    </row>
    <row r="8461" spans="51:75" x14ac:dyDescent="0.3">
      <c r="AY8461" s="226" t="e">
        <f>VLOOKUP(C8461,#REF!, 2,FALSE)</f>
        <v>#REF!</v>
      </c>
      <c r="BM8461" s="177" t="s">
        <v>13733</v>
      </c>
      <c r="BN8461" s="177" t="s">
        <v>617</v>
      </c>
      <c r="BO8461" s="177" t="s">
        <v>2983</v>
      </c>
      <c r="BU8461" s="177" t="s">
        <v>13733</v>
      </c>
      <c r="BV8461" s="177" t="s">
        <v>617</v>
      </c>
      <c r="BW8461" s="177" t="s">
        <v>2983</v>
      </c>
    </row>
    <row r="8462" spans="51:75" x14ac:dyDescent="0.3">
      <c r="AY8462" s="226" t="e">
        <f>VLOOKUP(C8462,#REF!, 2,FALSE)</f>
        <v>#REF!</v>
      </c>
      <c r="BM8462" s="177" t="s">
        <v>13734</v>
      </c>
      <c r="BN8462" s="177" t="s">
        <v>2983</v>
      </c>
      <c r="BO8462" s="177" t="s">
        <v>3563</v>
      </c>
      <c r="BU8462" s="177" t="s">
        <v>13734</v>
      </c>
      <c r="BV8462" s="177" t="s">
        <v>2983</v>
      </c>
      <c r="BW8462" s="177" t="s">
        <v>3563</v>
      </c>
    </row>
    <row r="8463" spans="51:75" x14ac:dyDescent="0.3">
      <c r="AY8463" s="226" t="e">
        <f>VLOOKUP(C8463,#REF!, 2,FALSE)</f>
        <v>#REF!</v>
      </c>
      <c r="BM8463" s="177" t="s">
        <v>13735</v>
      </c>
      <c r="BN8463" s="177" t="s">
        <v>3097</v>
      </c>
      <c r="BO8463" s="177" t="s">
        <v>2983</v>
      </c>
      <c r="BU8463" s="177" t="s">
        <v>13735</v>
      </c>
      <c r="BV8463" s="177" t="s">
        <v>3097</v>
      </c>
      <c r="BW8463" s="177" t="s">
        <v>2983</v>
      </c>
    </row>
    <row r="8464" spans="51:75" x14ac:dyDescent="0.3">
      <c r="AY8464" s="226" t="e">
        <f>VLOOKUP(C8464,#REF!, 2,FALSE)</f>
        <v>#REF!</v>
      </c>
      <c r="BM8464" s="177" t="s">
        <v>13736</v>
      </c>
      <c r="BN8464" s="177" t="s">
        <v>852</v>
      </c>
      <c r="BO8464" s="177" t="s">
        <v>5438</v>
      </c>
      <c r="BU8464" s="177" t="s">
        <v>13736</v>
      </c>
      <c r="BV8464" s="177" t="s">
        <v>852</v>
      </c>
      <c r="BW8464" s="177" t="s">
        <v>5438</v>
      </c>
    </row>
    <row r="8465" spans="51:75" x14ac:dyDescent="0.3">
      <c r="AY8465" s="226" t="e">
        <f>VLOOKUP(C8465,#REF!, 2,FALSE)</f>
        <v>#REF!</v>
      </c>
      <c r="BM8465" s="177" t="s">
        <v>13737</v>
      </c>
      <c r="BN8465" s="177" t="s">
        <v>771</v>
      </c>
      <c r="BO8465" s="177" t="s">
        <v>2983</v>
      </c>
      <c r="BU8465" s="177" t="s">
        <v>13737</v>
      </c>
      <c r="BV8465" s="177" t="s">
        <v>771</v>
      </c>
      <c r="BW8465" s="177" t="s">
        <v>2983</v>
      </c>
    </row>
    <row r="8466" spans="51:75" x14ac:dyDescent="0.3">
      <c r="AY8466" s="226" t="e">
        <f>VLOOKUP(C8466,#REF!, 2,FALSE)</f>
        <v>#REF!</v>
      </c>
      <c r="BM8466" s="177" t="s">
        <v>13738</v>
      </c>
      <c r="BN8466" s="177" t="s">
        <v>703</v>
      </c>
      <c r="BO8466" s="177" t="s">
        <v>1406</v>
      </c>
      <c r="BU8466" s="177" t="s">
        <v>13738</v>
      </c>
      <c r="BV8466" s="177" t="s">
        <v>703</v>
      </c>
      <c r="BW8466" s="177" t="s">
        <v>1406</v>
      </c>
    </row>
    <row r="8467" spans="51:75" x14ac:dyDescent="0.3">
      <c r="AY8467" s="226" t="e">
        <f>VLOOKUP(C8467,#REF!, 2,FALSE)</f>
        <v>#REF!</v>
      </c>
      <c r="BM8467" s="177" t="s">
        <v>13739</v>
      </c>
      <c r="BN8467" s="177" t="s">
        <v>16982</v>
      </c>
      <c r="BO8467" s="177" t="s">
        <v>2983</v>
      </c>
      <c r="BU8467" s="177" t="s">
        <v>13739</v>
      </c>
      <c r="BV8467" s="177" t="s">
        <v>16982</v>
      </c>
      <c r="BW8467" s="177" t="s">
        <v>2983</v>
      </c>
    </row>
    <row r="8468" spans="51:75" x14ac:dyDescent="0.3">
      <c r="AY8468" s="226" t="e">
        <f>VLOOKUP(C8468,#REF!, 2,FALSE)</f>
        <v>#REF!</v>
      </c>
      <c r="BM8468" s="177" t="s">
        <v>13740</v>
      </c>
      <c r="BN8468" s="177" t="s">
        <v>994</v>
      </c>
      <c r="BO8468" s="177" t="s">
        <v>2983</v>
      </c>
      <c r="BU8468" s="177" t="s">
        <v>13740</v>
      </c>
      <c r="BV8468" s="177" t="s">
        <v>994</v>
      </c>
      <c r="BW8468" s="177" t="s">
        <v>2983</v>
      </c>
    </row>
    <row r="8469" spans="51:75" x14ac:dyDescent="0.3">
      <c r="AY8469" s="226" t="e">
        <f>VLOOKUP(C8469,#REF!, 2,FALSE)</f>
        <v>#REF!</v>
      </c>
      <c r="BM8469" s="177" t="s">
        <v>13741</v>
      </c>
      <c r="BN8469" s="177" t="s">
        <v>3028</v>
      </c>
      <c r="BO8469" s="177" t="s">
        <v>2983</v>
      </c>
      <c r="BU8469" s="177" t="s">
        <v>13741</v>
      </c>
      <c r="BV8469" s="177" t="s">
        <v>3028</v>
      </c>
      <c r="BW8469" s="177" t="s">
        <v>2983</v>
      </c>
    </row>
    <row r="8470" spans="51:75" x14ac:dyDescent="0.3">
      <c r="AY8470" s="226" t="e">
        <f>VLOOKUP(C8470,#REF!, 2,FALSE)</f>
        <v>#REF!</v>
      </c>
      <c r="BM8470" s="177" t="s">
        <v>13742</v>
      </c>
      <c r="BN8470" s="177" t="s">
        <v>2983</v>
      </c>
      <c r="BO8470" s="177" t="s">
        <v>2983</v>
      </c>
      <c r="BU8470" s="177" t="s">
        <v>13742</v>
      </c>
      <c r="BV8470" s="177" t="s">
        <v>2983</v>
      </c>
      <c r="BW8470" s="177" t="s">
        <v>2983</v>
      </c>
    </row>
    <row r="8471" spans="51:75" x14ac:dyDescent="0.3">
      <c r="AY8471" s="226" t="e">
        <f>VLOOKUP(C8471,#REF!, 2,FALSE)</f>
        <v>#REF!</v>
      </c>
      <c r="BM8471" s="177" t="s">
        <v>13743</v>
      </c>
      <c r="BN8471" s="177" t="s">
        <v>613</v>
      </c>
      <c r="BO8471" s="177" t="s">
        <v>2983</v>
      </c>
      <c r="BU8471" s="177" t="s">
        <v>13743</v>
      </c>
      <c r="BV8471" s="177" t="s">
        <v>613</v>
      </c>
      <c r="BW8471" s="177" t="s">
        <v>2983</v>
      </c>
    </row>
    <row r="8472" spans="51:75" x14ac:dyDescent="0.3">
      <c r="AY8472" s="226" t="e">
        <f>VLOOKUP(C8472,#REF!, 2,FALSE)</f>
        <v>#REF!</v>
      </c>
      <c r="BM8472" s="177" t="s">
        <v>13744</v>
      </c>
      <c r="BN8472" s="177" t="s">
        <v>666</v>
      </c>
      <c r="BO8472" s="177" t="s">
        <v>2983</v>
      </c>
      <c r="BU8472" s="177" t="s">
        <v>13744</v>
      </c>
      <c r="BV8472" s="177" t="s">
        <v>666</v>
      </c>
      <c r="BW8472" s="177" t="s">
        <v>2983</v>
      </c>
    </row>
    <row r="8473" spans="51:75" x14ac:dyDescent="0.3">
      <c r="AY8473" s="226" t="e">
        <f>VLOOKUP(C8473,#REF!, 2,FALSE)</f>
        <v>#REF!</v>
      </c>
      <c r="BM8473" s="177" t="s">
        <v>2413</v>
      </c>
      <c r="BN8473" s="177" t="s">
        <v>862</v>
      </c>
      <c r="BO8473" s="177" t="s">
        <v>2983</v>
      </c>
      <c r="BU8473" s="177" t="s">
        <v>2413</v>
      </c>
      <c r="BV8473" s="177" t="s">
        <v>862</v>
      </c>
      <c r="BW8473" s="177" t="s">
        <v>2983</v>
      </c>
    </row>
    <row r="8474" spans="51:75" x14ac:dyDescent="0.3">
      <c r="AY8474" s="226" t="e">
        <f>VLOOKUP(C8474,#REF!, 2,FALSE)</f>
        <v>#REF!</v>
      </c>
      <c r="BM8474" s="177" t="s">
        <v>13745</v>
      </c>
      <c r="BN8474" s="177" t="s">
        <v>2983</v>
      </c>
      <c r="BO8474" s="177" t="s">
        <v>13746</v>
      </c>
      <c r="BU8474" s="177" t="s">
        <v>13745</v>
      </c>
      <c r="BV8474" s="177" t="s">
        <v>2983</v>
      </c>
      <c r="BW8474" s="177" t="s">
        <v>13746</v>
      </c>
    </row>
    <row r="8475" spans="51:75" x14ac:dyDescent="0.3">
      <c r="AY8475" s="226" t="e">
        <f>VLOOKUP(C8475,#REF!, 2,FALSE)</f>
        <v>#REF!</v>
      </c>
      <c r="BM8475" s="177" t="s">
        <v>13747</v>
      </c>
      <c r="BN8475" s="177" t="s">
        <v>666</v>
      </c>
      <c r="BO8475" s="177" t="s">
        <v>13349</v>
      </c>
      <c r="BU8475" s="177" t="s">
        <v>13747</v>
      </c>
      <c r="BV8475" s="177" t="s">
        <v>666</v>
      </c>
      <c r="BW8475" s="177" t="s">
        <v>13349</v>
      </c>
    </row>
    <row r="8476" spans="51:75" x14ac:dyDescent="0.3">
      <c r="AY8476" s="226" t="e">
        <f>VLOOKUP(C8476,#REF!, 2,FALSE)</f>
        <v>#REF!</v>
      </c>
      <c r="BM8476" s="177" t="s">
        <v>13748</v>
      </c>
      <c r="BN8476" s="177" t="s">
        <v>780</v>
      </c>
      <c r="BO8476" s="177" t="s">
        <v>2983</v>
      </c>
      <c r="BU8476" s="177" t="s">
        <v>13748</v>
      </c>
      <c r="BV8476" s="177" t="s">
        <v>780</v>
      </c>
      <c r="BW8476" s="177" t="s">
        <v>2983</v>
      </c>
    </row>
    <row r="8477" spans="51:75" x14ac:dyDescent="0.3">
      <c r="AY8477" s="226" t="e">
        <f>VLOOKUP(C8477,#REF!, 2,FALSE)</f>
        <v>#REF!</v>
      </c>
      <c r="BM8477" s="177" t="s">
        <v>13749</v>
      </c>
      <c r="BN8477" s="177" t="s">
        <v>3245</v>
      </c>
      <c r="BO8477" s="177" t="s">
        <v>660</v>
      </c>
      <c r="BU8477" s="177" t="s">
        <v>13749</v>
      </c>
      <c r="BV8477" s="177" t="s">
        <v>3245</v>
      </c>
      <c r="BW8477" s="177" t="s">
        <v>660</v>
      </c>
    </row>
    <row r="8478" spans="51:75" x14ac:dyDescent="0.3">
      <c r="AY8478" s="226" t="e">
        <f>VLOOKUP(C8478,#REF!, 2,FALSE)</f>
        <v>#REF!</v>
      </c>
      <c r="BM8478" s="177" t="s">
        <v>13750</v>
      </c>
      <c r="BN8478" s="177" t="s">
        <v>3005</v>
      </c>
      <c r="BO8478" s="177" t="s">
        <v>2983</v>
      </c>
      <c r="BU8478" s="177" t="s">
        <v>13750</v>
      </c>
      <c r="BV8478" s="177" t="s">
        <v>3005</v>
      </c>
      <c r="BW8478" s="177" t="s">
        <v>2983</v>
      </c>
    </row>
    <row r="8479" spans="51:75" x14ac:dyDescent="0.3">
      <c r="AY8479" s="226" t="e">
        <f>VLOOKUP(C8479,#REF!, 2,FALSE)</f>
        <v>#REF!</v>
      </c>
      <c r="BM8479" s="177" t="s">
        <v>13751</v>
      </c>
      <c r="BN8479" s="177" t="s">
        <v>810</v>
      </c>
      <c r="BO8479" s="177" t="s">
        <v>2983</v>
      </c>
      <c r="BU8479" s="177" t="s">
        <v>13751</v>
      </c>
      <c r="BV8479" s="177" t="s">
        <v>810</v>
      </c>
      <c r="BW8479" s="177" t="s">
        <v>2983</v>
      </c>
    </row>
    <row r="8480" spans="51:75" x14ac:dyDescent="0.3">
      <c r="AY8480" s="226" t="e">
        <f>VLOOKUP(C8480,#REF!, 2,FALSE)</f>
        <v>#REF!</v>
      </c>
      <c r="BM8480" s="177" t="s">
        <v>13752</v>
      </c>
      <c r="BN8480" s="177" t="s">
        <v>862</v>
      </c>
      <c r="BO8480" s="177" t="s">
        <v>2983</v>
      </c>
      <c r="BU8480" s="177" t="s">
        <v>13752</v>
      </c>
      <c r="BV8480" s="177" t="s">
        <v>862</v>
      </c>
      <c r="BW8480" s="177" t="s">
        <v>2983</v>
      </c>
    </row>
    <row r="8481" spans="51:75" x14ac:dyDescent="0.3">
      <c r="AY8481" s="226" t="e">
        <f>VLOOKUP(C8481,#REF!, 2,FALSE)</f>
        <v>#REF!</v>
      </c>
      <c r="BM8481" s="177" t="s">
        <v>13753</v>
      </c>
      <c r="BN8481" s="177" t="s">
        <v>2983</v>
      </c>
      <c r="BO8481" s="177" t="s">
        <v>2983</v>
      </c>
      <c r="BU8481" s="177" t="s">
        <v>13753</v>
      </c>
      <c r="BV8481" s="177" t="s">
        <v>2983</v>
      </c>
      <c r="BW8481" s="177" t="s">
        <v>2983</v>
      </c>
    </row>
    <row r="8482" spans="51:75" x14ac:dyDescent="0.3">
      <c r="AY8482" s="226" t="e">
        <f>VLOOKUP(C8482,#REF!, 2,FALSE)</f>
        <v>#REF!</v>
      </c>
      <c r="BM8482" s="177" t="s">
        <v>13754</v>
      </c>
      <c r="BN8482" s="177" t="s">
        <v>862</v>
      </c>
      <c r="BO8482" s="177" t="s">
        <v>6536</v>
      </c>
      <c r="BU8482" s="177" t="s">
        <v>13754</v>
      </c>
      <c r="BV8482" s="177" t="s">
        <v>862</v>
      </c>
      <c r="BW8482" s="177" t="s">
        <v>6536</v>
      </c>
    </row>
    <row r="8483" spans="51:75" x14ac:dyDescent="0.3">
      <c r="AY8483" s="226" t="e">
        <f>VLOOKUP(C8483,#REF!, 2,FALSE)</f>
        <v>#REF!</v>
      </c>
      <c r="BM8483" s="177" t="s">
        <v>13755</v>
      </c>
      <c r="BN8483" s="177" t="s">
        <v>923</v>
      </c>
      <c r="BO8483" s="177" t="s">
        <v>13756</v>
      </c>
      <c r="BU8483" s="177" t="s">
        <v>13755</v>
      </c>
      <c r="BV8483" s="177" t="s">
        <v>923</v>
      </c>
      <c r="BW8483" s="177" t="s">
        <v>13756</v>
      </c>
    </row>
    <row r="8484" spans="51:75" x14ac:dyDescent="0.3">
      <c r="AY8484" s="226" t="e">
        <f>VLOOKUP(C8484,#REF!, 2,FALSE)</f>
        <v>#REF!</v>
      </c>
      <c r="BM8484" s="177" t="s">
        <v>13757</v>
      </c>
      <c r="BN8484" s="177" t="s">
        <v>3002</v>
      </c>
      <c r="BO8484" s="177" t="s">
        <v>1275</v>
      </c>
      <c r="BU8484" s="177" t="s">
        <v>13757</v>
      </c>
      <c r="BV8484" s="177" t="s">
        <v>3002</v>
      </c>
      <c r="BW8484" s="177" t="s">
        <v>1275</v>
      </c>
    </row>
    <row r="8485" spans="51:75" x14ac:dyDescent="0.3">
      <c r="AY8485" s="226" t="e">
        <f>VLOOKUP(C8485,#REF!, 2,FALSE)</f>
        <v>#REF!</v>
      </c>
      <c r="BM8485" s="177" t="s">
        <v>13758</v>
      </c>
      <c r="BN8485" s="177" t="s">
        <v>621</v>
      </c>
      <c r="BO8485" s="177" t="s">
        <v>13511</v>
      </c>
      <c r="BU8485" s="177" t="s">
        <v>13758</v>
      </c>
      <c r="BV8485" s="177" t="s">
        <v>621</v>
      </c>
      <c r="BW8485" s="177" t="s">
        <v>13511</v>
      </c>
    </row>
    <row r="8486" spans="51:75" x14ac:dyDescent="0.3">
      <c r="AY8486" s="226" t="e">
        <f>VLOOKUP(C8486,#REF!, 2,FALSE)</f>
        <v>#REF!</v>
      </c>
      <c r="BM8486" s="177" t="s">
        <v>13759</v>
      </c>
      <c r="BN8486" s="177" t="s">
        <v>621</v>
      </c>
      <c r="BO8486" s="177" t="s">
        <v>4467</v>
      </c>
      <c r="BU8486" s="177" t="s">
        <v>13759</v>
      </c>
      <c r="BV8486" s="177" t="s">
        <v>621</v>
      </c>
      <c r="BW8486" s="177" t="s">
        <v>4467</v>
      </c>
    </row>
    <row r="8487" spans="51:75" x14ac:dyDescent="0.3">
      <c r="AY8487" s="226" t="e">
        <f>VLOOKUP(C8487,#REF!, 2,FALSE)</f>
        <v>#REF!</v>
      </c>
      <c r="BM8487" s="177" t="s">
        <v>13760</v>
      </c>
      <c r="BN8487" s="177" t="s">
        <v>621</v>
      </c>
      <c r="BO8487" s="177" t="s">
        <v>1012</v>
      </c>
      <c r="BU8487" s="177" t="s">
        <v>13760</v>
      </c>
      <c r="BV8487" s="177" t="s">
        <v>621</v>
      </c>
      <c r="BW8487" s="177" t="s">
        <v>1012</v>
      </c>
    </row>
    <row r="8488" spans="51:75" x14ac:dyDescent="0.3">
      <c r="AY8488" s="226" t="e">
        <f>VLOOKUP(C8488,#REF!, 2,FALSE)</f>
        <v>#REF!</v>
      </c>
      <c r="BM8488" s="177" t="s">
        <v>13761</v>
      </c>
      <c r="BN8488" s="177" t="s">
        <v>621</v>
      </c>
      <c r="BO8488" s="177" t="s">
        <v>13762</v>
      </c>
      <c r="BU8488" s="177" t="s">
        <v>13761</v>
      </c>
      <c r="BV8488" s="177" t="s">
        <v>621</v>
      </c>
      <c r="BW8488" s="177" t="s">
        <v>13762</v>
      </c>
    </row>
    <row r="8489" spans="51:75" x14ac:dyDescent="0.3">
      <c r="AY8489" s="226" t="e">
        <f>VLOOKUP(C8489,#REF!, 2,FALSE)</f>
        <v>#REF!</v>
      </c>
      <c r="BM8489" s="177" t="s">
        <v>13763</v>
      </c>
      <c r="BN8489" s="177" t="s">
        <v>2983</v>
      </c>
      <c r="BO8489" s="177" t="s">
        <v>795</v>
      </c>
      <c r="BU8489" s="177" t="s">
        <v>13763</v>
      </c>
      <c r="BV8489" s="177" t="s">
        <v>2983</v>
      </c>
      <c r="BW8489" s="177" t="s">
        <v>795</v>
      </c>
    </row>
    <row r="8490" spans="51:75" x14ac:dyDescent="0.3">
      <c r="AY8490" s="226" t="e">
        <f>VLOOKUP(C8490,#REF!, 2,FALSE)</f>
        <v>#REF!</v>
      </c>
      <c r="BM8490" s="177" t="s">
        <v>13764</v>
      </c>
      <c r="BN8490" s="177" t="s">
        <v>3028</v>
      </c>
      <c r="BO8490" s="177" t="s">
        <v>2983</v>
      </c>
      <c r="BU8490" s="177" t="s">
        <v>13764</v>
      </c>
      <c r="BV8490" s="177" t="s">
        <v>3028</v>
      </c>
      <c r="BW8490" s="177" t="s">
        <v>2983</v>
      </c>
    </row>
    <row r="8491" spans="51:75" x14ac:dyDescent="0.3">
      <c r="AY8491" s="226" t="e">
        <f>VLOOKUP(C8491,#REF!, 2,FALSE)</f>
        <v>#REF!</v>
      </c>
      <c r="BM8491" s="177" t="s">
        <v>13765</v>
      </c>
      <c r="BN8491" s="177" t="s">
        <v>626</v>
      </c>
      <c r="BO8491" s="177" t="s">
        <v>13766</v>
      </c>
      <c r="BU8491" s="177" t="s">
        <v>13765</v>
      </c>
      <c r="BV8491" s="177" t="s">
        <v>626</v>
      </c>
      <c r="BW8491" s="177" t="s">
        <v>13766</v>
      </c>
    </row>
    <row r="8492" spans="51:75" x14ac:dyDescent="0.3">
      <c r="AY8492" s="226" t="e">
        <f>VLOOKUP(C8492,#REF!, 2,FALSE)</f>
        <v>#REF!</v>
      </c>
      <c r="BM8492" s="177" t="s">
        <v>2414</v>
      </c>
      <c r="BN8492" s="177" t="s">
        <v>1003</v>
      </c>
      <c r="BO8492" s="177" t="s">
        <v>2983</v>
      </c>
      <c r="BU8492" s="177" t="s">
        <v>2414</v>
      </c>
      <c r="BV8492" s="177" t="s">
        <v>1003</v>
      </c>
      <c r="BW8492" s="177" t="s">
        <v>2983</v>
      </c>
    </row>
    <row r="8493" spans="51:75" x14ac:dyDescent="0.3">
      <c r="AY8493" s="226" t="e">
        <f>VLOOKUP(C8493,#REF!, 2,FALSE)</f>
        <v>#REF!</v>
      </c>
      <c r="BM8493" s="177" t="s">
        <v>2415</v>
      </c>
      <c r="BN8493" s="177" t="s">
        <v>1342</v>
      </c>
      <c r="BO8493" s="177" t="s">
        <v>13767</v>
      </c>
      <c r="BU8493" s="177" t="s">
        <v>2415</v>
      </c>
      <c r="BV8493" s="177" t="s">
        <v>1342</v>
      </c>
      <c r="BW8493" s="177" t="s">
        <v>13767</v>
      </c>
    </row>
    <row r="8494" spans="51:75" x14ac:dyDescent="0.3">
      <c r="AY8494" s="226" t="e">
        <f>VLOOKUP(C8494,#REF!, 2,FALSE)</f>
        <v>#REF!</v>
      </c>
      <c r="BM8494" s="177" t="s">
        <v>13768</v>
      </c>
      <c r="BN8494" s="177" t="s">
        <v>2983</v>
      </c>
      <c r="BO8494" s="177" t="s">
        <v>2983</v>
      </c>
      <c r="BU8494" s="177" t="s">
        <v>13768</v>
      </c>
      <c r="BV8494" s="177" t="s">
        <v>2983</v>
      </c>
      <c r="BW8494" s="177" t="s">
        <v>2983</v>
      </c>
    </row>
    <row r="8495" spans="51:75" x14ac:dyDescent="0.3">
      <c r="AY8495" s="226" t="e">
        <f>VLOOKUP(C8495,#REF!, 2,FALSE)</f>
        <v>#REF!</v>
      </c>
      <c r="BM8495" s="177" t="s">
        <v>13769</v>
      </c>
      <c r="BN8495" s="177" t="s">
        <v>2983</v>
      </c>
      <c r="BO8495" s="177" t="s">
        <v>2983</v>
      </c>
      <c r="BU8495" s="177" t="s">
        <v>13769</v>
      </c>
      <c r="BV8495" s="177" t="s">
        <v>2983</v>
      </c>
      <c r="BW8495" s="177" t="s">
        <v>2983</v>
      </c>
    </row>
    <row r="8496" spans="51:75" x14ac:dyDescent="0.3">
      <c r="AY8496" s="226" t="e">
        <f>VLOOKUP(C8496,#REF!, 2,FALSE)</f>
        <v>#REF!</v>
      </c>
      <c r="BM8496" s="177" t="s">
        <v>2416</v>
      </c>
      <c r="BN8496" s="177" t="s">
        <v>862</v>
      </c>
      <c r="BO8496" s="177" t="s">
        <v>13770</v>
      </c>
      <c r="BU8496" s="177" t="s">
        <v>2416</v>
      </c>
      <c r="BV8496" s="177" t="s">
        <v>862</v>
      </c>
      <c r="BW8496" s="177" t="s">
        <v>13770</v>
      </c>
    </row>
    <row r="8497" spans="51:75" x14ac:dyDescent="0.3">
      <c r="AY8497" s="226" t="e">
        <f>VLOOKUP(C8497,#REF!, 2,FALSE)</f>
        <v>#REF!</v>
      </c>
      <c r="BM8497" s="177" t="s">
        <v>210</v>
      </c>
      <c r="BN8497" s="177" t="s">
        <v>787</v>
      </c>
      <c r="BO8497" s="177" t="s">
        <v>13771</v>
      </c>
      <c r="BU8497" s="177" t="s">
        <v>210</v>
      </c>
      <c r="BV8497" s="177" t="s">
        <v>787</v>
      </c>
      <c r="BW8497" s="177" t="s">
        <v>13771</v>
      </c>
    </row>
    <row r="8498" spans="51:75" x14ac:dyDescent="0.3">
      <c r="AY8498" s="226" t="e">
        <f>VLOOKUP(C8498,#REF!, 2,FALSE)</f>
        <v>#REF!</v>
      </c>
      <c r="BM8498" s="177" t="s">
        <v>13772</v>
      </c>
      <c r="BN8498" s="177" t="s">
        <v>841</v>
      </c>
      <c r="BO8498" s="177" t="s">
        <v>10538</v>
      </c>
      <c r="BU8498" s="177" t="s">
        <v>13772</v>
      </c>
      <c r="BV8498" s="177" t="s">
        <v>841</v>
      </c>
      <c r="BW8498" s="177" t="s">
        <v>10538</v>
      </c>
    </row>
    <row r="8499" spans="51:75" x14ac:dyDescent="0.3">
      <c r="AY8499" s="226" t="e">
        <f>VLOOKUP(C8499,#REF!, 2,FALSE)</f>
        <v>#REF!</v>
      </c>
      <c r="BM8499" s="177" t="s">
        <v>13773</v>
      </c>
      <c r="BN8499" s="177" t="s">
        <v>2983</v>
      </c>
      <c r="BO8499" s="177" t="s">
        <v>624</v>
      </c>
      <c r="BU8499" s="177" t="s">
        <v>13773</v>
      </c>
      <c r="BV8499" s="177" t="s">
        <v>2983</v>
      </c>
      <c r="BW8499" s="177" t="s">
        <v>624</v>
      </c>
    </row>
    <row r="8500" spans="51:75" x14ac:dyDescent="0.3">
      <c r="AY8500" s="226" t="e">
        <f>VLOOKUP(C8500,#REF!, 2,FALSE)</f>
        <v>#REF!</v>
      </c>
      <c r="BM8500" s="177" t="s">
        <v>13774</v>
      </c>
      <c r="BN8500" s="177" t="s">
        <v>2983</v>
      </c>
      <c r="BO8500" s="177" t="s">
        <v>1448</v>
      </c>
      <c r="BU8500" s="177" t="s">
        <v>13774</v>
      </c>
      <c r="BV8500" s="177" t="s">
        <v>2983</v>
      </c>
      <c r="BW8500" s="177" t="s">
        <v>1448</v>
      </c>
    </row>
    <row r="8501" spans="51:75" x14ac:dyDescent="0.3">
      <c r="AY8501" s="226" t="e">
        <f>VLOOKUP(C8501,#REF!, 2,FALSE)</f>
        <v>#REF!</v>
      </c>
      <c r="BM8501" s="177" t="s">
        <v>2417</v>
      </c>
      <c r="BN8501" s="177" t="s">
        <v>2983</v>
      </c>
      <c r="BO8501" s="177" t="s">
        <v>5451</v>
      </c>
      <c r="BU8501" s="177" t="s">
        <v>2417</v>
      </c>
      <c r="BV8501" s="177" t="s">
        <v>2983</v>
      </c>
      <c r="BW8501" s="177" t="s">
        <v>5451</v>
      </c>
    </row>
    <row r="8502" spans="51:75" x14ac:dyDescent="0.3">
      <c r="AY8502" s="226" t="e">
        <f>VLOOKUP(C8502,#REF!, 2,FALSE)</f>
        <v>#REF!</v>
      </c>
      <c r="BM8502" s="177" t="s">
        <v>13775</v>
      </c>
      <c r="BN8502" s="177" t="s">
        <v>2983</v>
      </c>
      <c r="BO8502" s="177" t="s">
        <v>13776</v>
      </c>
      <c r="BU8502" s="177" t="s">
        <v>13775</v>
      </c>
      <c r="BV8502" s="177" t="s">
        <v>2983</v>
      </c>
      <c r="BW8502" s="177" t="s">
        <v>13776</v>
      </c>
    </row>
    <row r="8503" spans="51:75" x14ac:dyDescent="0.3">
      <c r="AY8503" s="226" t="e">
        <f>VLOOKUP(C8503,#REF!, 2,FALSE)</f>
        <v>#REF!</v>
      </c>
      <c r="BM8503" s="177" t="s">
        <v>13777</v>
      </c>
      <c r="BN8503" s="177" t="s">
        <v>2983</v>
      </c>
      <c r="BO8503" s="177" t="s">
        <v>13778</v>
      </c>
      <c r="BU8503" s="177" t="s">
        <v>13777</v>
      </c>
      <c r="BV8503" s="177" t="s">
        <v>2983</v>
      </c>
      <c r="BW8503" s="177" t="s">
        <v>13778</v>
      </c>
    </row>
    <row r="8504" spans="51:75" x14ac:dyDescent="0.3">
      <c r="AY8504" s="226" t="e">
        <f>VLOOKUP(C8504,#REF!, 2,FALSE)</f>
        <v>#REF!</v>
      </c>
      <c r="BM8504" s="177" t="s">
        <v>13779</v>
      </c>
      <c r="BN8504" s="177" t="s">
        <v>2983</v>
      </c>
      <c r="BO8504" s="177" t="s">
        <v>13780</v>
      </c>
      <c r="BU8504" s="177" t="s">
        <v>13779</v>
      </c>
      <c r="BV8504" s="177" t="s">
        <v>2983</v>
      </c>
      <c r="BW8504" s="177" t="s">
        <v>13780</v>
      </c>
    </row>
    <row r="8505" spans="51:75" x14ac:dyDescent="0.3">
      <c r="AY8505" s="226" t="e">
        <f>VLOOKUP(C8505,#REF!, 2,FALSE)</f>
        <v>#REF!</v>
      </c>
      <c r="BM8505" s="177" t="s">
        <v>13781</v>
      </c>
      <c r="BN8505" s="177" t="s">
        <v>2983</v>
      </c>
      <c r="BO8505" s="177" t="s">
        <v>3656</v>
      </c>
      <c r="BU8505" s="177" t="s">
        <v>13781</v>
      </c>
      <c r="BV8505" s="177" t="s">
        <v>2983</v>
      </c>
      <c r="BW8505" s="177" t="s">
        <v>3656</v>
      </c>
    </row>
    <row r="8506" spans="51:75" x14ac:dyDescent="0.3">
      <c r="AY8506" s="226" t="e">
        <f>VLOOKUP(C8506,#REF!, 2,FALSE)</f>
        <v>#REF!</v>
      </c>
      <c r="BM8506" s="177" t="s">
        <v>13782</v>
      </c>
      <c r="BN8506" s="177" t="s">
        <v>1139</v>
      </c>
      <c r="BO8506" s="177" t="s">
        <v>13783</v>
      </c>
      <c r="BU8506" s="177" t="s">
        <v>13782</v>
      </c>
      <c r="BV8506" s="177" t="s">
        <v>1139</v>
      </c>
      <c r="BW8506" s="177" t="s">
        <v>13783</v>
      </c>
    </row>
    <row r="8507" spans="51:75" x14ac:dyDescent="0.3">
      <c r="AY8507" s="226" t="e">
        <f>VLOOKUP(C8507,#REF!, 2,FALSE)</f>
        <v>#REF!</v>
      </c>
      <c r="BM8507" s="177" t="s">
        <v>13784</v>
      </c>
      <c r="BN8507" s="177" t="s">
        <v>1139</v>
      </c>
      <c r="BO8507" s="177" t="s">
        <v>10430</v>
      </c>
      <c r="BU8507" s="177" t="s">
        <v>13784</v>
      </c>
      <c r="BV8507" s="177" t="s">
        <v>1139</v>
      </c>
      <c r="BW8507" s="177" t="s">
        <v>10430</v>
      </c>
    </row>
    <row r="8508" spans="51:75" x14ac:dyDescent="0.3">
      <c r="AY8508" s="226" t="e">
        <f>VLOOKUP(C8508,#REF!, 2,FALSE)</f>
        <v>#REF!</v>
      </c>
      <c r="BM8508" s="177" t="s">
        <v>13785</v>
      </c>
      <c r="BN8508" s="177" t="s">
        <v>16979</v>
      </c>
      <c r="BO8508" s="177" t="s">
        <v>13786</v>
      </c>
      <c r="BU8508" s="177" t="s">
        <v>13785</v>
      </c>
      <c r="BV8508" s="177" t="s">
        <v>16979</v>
      </c>
      <c r="BW8508" s="177" t="s">
        <v>13786</v>
      </c>
    </row>
    <row r="8509" spans="51:75" x14ac:dyDescent="0.3">
      <c r="AY8509" s="226" t="e">
        <f>VLOOKUP(C8509,#REF!, 2,FALSE)</f>
        <v>#REF!</v>
      </c>
      <c r="BM8509" s="177" t="s">
        <v>13787</v>
      </c>
      <c r="BN8509" s="177" t="s">
        <v>803</v>
      </c>
      <c r="BO8509" s="177" t="s">
        <v>2983</v>
      </c>
      <c r="BU8509" s="177" t="s">
        <v>13787</v>
      </c>
      <c r="BV8509" s="177" t="s">
        <v>803</v>
      </c>
      <c r="BW8509" s="177" t="s">
        <v>2983</v>
      </c>
    </row>
    <row r="8510" spans="51:75" x14ac:dyDescent="0.3">
      <c r="AY8510" s="226" t="e">
        <f>VLOOKUP(C8510,#REF!, 2,FALSE)</f>
        <v>#REF!</v>
      </c>
      <c r="BM8510" s="177" t="s">
        <v>13788</v>
      </c>
      <c r="BN8510" s="177" t="s">
        <v>694</v>
      </c>
      <c r="BO8510" s="177" t="s">
        <v>13789</v>
      </c>
      <c r="BU8510" s="177" t="s">
        <v>13788</v>
      </c>
      <c r="BV8510" s="177" t="s">
        <v>694</v>
      </c>
      <c r="BW8510" s="177" t="s">
        <v>13789</v>
      </c>
    </row>
    <row r="8511" spans="51:75" x14ac:dyDescent="0.3">
      <c r="AY8511" s="226" t="e">
        <f>VLOOKUP(C8511,#REF!, 2,FALSE)</f>
        <v>#REF!</v>
      </c>
      <c r="BM8511" s="177" t="s">
        <v>2418</v>
      </c>
      <c r="BN8511" s="177" t="s">
        <v>1272</v>
      </c>
      <c r="BO8511" s="177" t="s">
        <v>7504</v>
      </c>
      <c r="BU8511" s="177" t="s">
        <v>2418</v>
      </c>
      <c r="BV8511" s="177" t="s">
        <v>1272</v>
      </c>
      <c r="BW8511" s="177" t="s">
        <v>7504</v>
      </c>
    </row>
    <row r="8512" spans="51:75" x14ac:dyDescent="0.3">
      <c r="AY8512" s="226" t="e">
        <f>VLOOKUP(C8512,#REF!, 2,FALSE)</f>
        <v>#REF!</v>
      </c>
      <c r="BM8512" s="177" t="s">
        <v>13790</v>
      </c>
      <c r="BN8512" s="177" t="s">
        <v>780</v>
      </c>
      <c r="BO8512" s="177" t="s">
        <v>8640</v>
      </c>
      <c r="BU8512" s="177" t="s">
        <v>13790</v>
      </c>
      <c r="BV8512" s="177" t="s">
        <v>780</v>
      </c>
      <c r="BW8512" s="177" t="s">
        <v>8640</v>
      </c>
    </row>
    <row r="8513" spans="51:75" x14ac:dyDescent="0.3">
      <c r="AY8513" s="226" t="e">
        <f>VLOOKUP(C8513,#REF!, 2,FALSE)</f>
        <v>#REF!</v>
      </c>
      <c r="BM8513" s="177" t="s">
        <v>13791</v>
      </c>
      <c r="BN8513" s="177" t="s">
        <v>662</v>
      </c>
      <c r="BO8513" s="177" t="s">
        <v>13792</v>
      </c>
      <c r="BU8513" s="177" t="s">
        <v>13791</v>
      </c>
      <c r="BV8513" s="177" t="s">
        <v>662</v>
      </c>
      <c r="BW8513" s="177" t="s">
        <v>13792</v>
      </c>
    </row>
    <row r="8514" spans="51:75" x14ac:dyDescent="0.3">
      <c r="AY8514" s="226" t="e">
        <f>VLOOKUP(C8514,#REF!, 2,FALSE)</f>
        <v>#REF!</v>
      </c>
      <c r="BM8514" s="177" t="s">
        <v>13793</v>
      </c>
      <c r="BN8514" s="177" t="s">
        <v>2983</v>
      </c>
      <c r="BO8514" s="177" t="s">
        <v>2983</v>
      </c>
      <c r="BU8514" s="177" t="s">
        <v>13793</v>
      </c>
      <c r="BV8514" s="177" t="s">
        <v>2983</v>
      </c>
      <c r="BW8514" s="177" t="s">
        <v>2983</v>
      </c>
    </row>
    <row r="8515" spans="51:75" x14ac:dyDescent="0.3">
      <c r="AY8515" s="226" t="e">
        <f>VLOOKUP(C8515,#REF!, 2,FALSE)</f>
        <v>#REF!</v>
      </c>
      <c r="BM8515" s="177" t="s">
        <v>13794</v>
      </c>
      <c r="BN8515" s="177" t="s">
        <v>3245</v>
      </c>
      <c r="BO8515" s="177" t="s">
        <v>13795</v>
      </c>
      <c r="BU8515" s="177" t="s">
        <v>13794</v>
      </c>
      <c r="BV8515" s="177" t="s">
        <v>3245</v>
      </c>
      <c r="BW8515" s="177" t="s">
        <v>13795</v>
      </c>
    </row>
    <row r="8516" spans="51:75" x14ac:dyDescent="0.3">
      <c r="AY8516" s="226" t="e">
        <f>VLOOKUP(C8516,#REF!, 2,FALSE)</f>
        <v>#REF!</v>
      </c>
      <c r="BM8516" s="177" t="s">
        <v>13796</v>
      </c>
      <c r="BN8516" s="177" t="s">
        <v>2983</v>
      </c>
      <c r="BO8516" s="177" t="s">
        <v>2983</v>
      </c>
      <c r="BU8516" s="177" t="s">
        <v>13796</v>
      </c>
      <c r="BV8516" s="177" t="s">
        <v>2983</v>
      </c>
      <c r="BW8516" s="177" t="s">
        <v>2983</v>
      </c>
    </row>
    <row r="8517" spans="51:75" x14ac:dyDescent="0.3">
      <c r="AY8517" s="226" t="e">
        <f>VLOOKUP(C8517,#REF!, 2,FALSE)</f>
        <v>#REF!</v>
      </c>
      <c r="BM8517" s="177" t="s">
        <v>13797</v>
      </c>
      <c r="BN8517" s="177" t="s">
        <v>1342</v>
      </c>
      <c r="BO8517" s="177" t="s">
        <v>4167</v>
      </c>
      <c r="BU8517" s="177" t="s">
        <v>13797</v>
      </c>
      <c r="BV8517" s="177" t="s">
        <v>1342</v>
      </c>
      <c r="BW8517" s="177" t="s">
        <v>4167</v>
      </c>
    </row>
    <row r="8518" spans="51:75" x14ac:dyDescent="0.3">
      <c r="AY8518" s="226" t="e">
        <f>VLOOKUP(C8518,#REF!, 2,FALSE)</f>
        <v>#REF!</v>
      </c>
      <c r="BM8518" s="177" t="s">
        <v>13798</v>
      </c>
      <c r="BN8518" s="177" t="s">
        <v>787</v>
      </c>
      <c r="BO8518" s="177" t="s">
        <v>13799</v>
      </c>
      <c r="BU8518" s="177" t="s">
        <v>13798</v>
      </c>
      <c r="BV8518" s="177" t="s">
        <v>787</v>
      </c>
      <c r="BW8518" s="177" t="s">
        <v>13799</v>
      </c>
    </row>
    <row r="8519" spans="51:75" x14ac:dyDescent="0.3">
      <c r="AY8519" s="226" t="e">
        <f>VLOOKUP(C8519,#REF!, 2,FALSE)</f>
        <v>#REF!</v>
      </c>
      <c r="BM8519" s="177" t="s">
        <v>13800</v>
      </c>
      <c r="BN8519" s="177" t="s">
        <v>2983</v>
      </c>
      <c r="BO8519" s="177" t="s">
        <v>2983</v>
      </c>
      <c r="BU8519" s="177" t="s">
        <v>13800</v>
      </c>
      <c r="BV8519" s="177" t="s">
        <v>2983</v>
      </c>
      <c r="BW8519" s="177" t="s">
        <v>2983</v>
      </c>
    </row>
    <row r="8520" spans="51:75" x14ac:dyDescent="0.3">
      <c r="AY8520" s="226" t="e">
        <f>VLOOKUP(C8520,#REF!, 2,FALSE)</f>
        <v>#REF!</v>
      </c>
      <c r="BM8520" s="177" t="s">
        <v>13801</v>
      </c>
      <c r="BN8520" s="177" t="s">
        <v>2983</v>
      </c>
      <c r="BO8520" s="177" t="s">
        <v>2983</v>
      </c>
      <c r="BU8520" s="177" t="s">
        <v>13801</v>
      </c>
      <c r="BV8520" s="177" t="s">
        <v>2983</v>
      </c>
      <c r="BW8520" s="177" t="s">
        <v>2983</v>
      </c>
    </row>
    <row r="8521" spans="51:75" x14ac:dyDescent="0.3">
      <c r="AY8521" s="226" t="e">
        <f>VLOOKUP(C8521,#REF!, 2,FALSE)</f>
        <v>#REF!</v>
      </c>
      <c r="BM8521" s="177" t="s">
        <v>13802</v>
      </c>
      <c r="BN8521" s="177" t="s">
        <v>2979</v>
      </c>
      <c r="BO8521" s="177" t="s">
        <v>13803</v>
      </c>
      <c r="BU8521" s="177" t="s">
        <v>13802</v>
      </c>
      <c r="BV8521" s="177" t="s">
        <v>2979</v>
      </c>
      <c r="BW8521" s="177" t="s">
        <v>13803</v>
      </c>
    </row>
    <row r="8522" spans="51:75" x14ac:dyDescent="0.3">
      <c r="AY8522" s="226" t="e">
        <f>VLOOKUP(C8522,#REF!, 2,FALSE)</f>
        <v>#REF!</v>
      </c>
      <c r="BM8522" s="177" t="s">
        <v>13804</v>
      </c>
      <c r="BN8522" s="177" t="s">
        <v>2983</v>
      </c>
      <c r="BO8522" s="177" t="s">
        <v>2298</v>
      </c>
      <c r="BU8522" s="177" t="s">
        <v>13804</v>
      </c>
      <c r="BV8522" s="177" t="s">
        <v>2983</v>
      </c>
      <c r="BW8522" s="177" t="s">
        <v>2298</v>
      </c>
    </row>
    <row r="8523" spans="51:75" x14ac:dyDescent="0.3">
      <c r="AY8523" s="226" t="e">
        <f>VLOOKUP(C8523,#REF!, 2,FALSE)</f>
        <v>#REF!</v>
      </c>
      <c r="BM8523" s="177" t="s">
        <v>13805</v>
      </c>
      <c r="BN8523" s="177" t="s">
        <v>2979</v>
      </c>
      <c r="BO8523" s="177" t="s">
        <v>3740</v>
      </c>
      <c r="BU8523" s="177" t="s">
        <v>13805</v>
      </c>
      <c r="BV8523" s="177" t="s">
        <v>2979</v>
      </c>
      <c r="BW8523" s="177" t="s">
        <v>3740</v>
      </c>
    </row>
    <row r="8524" spans="51:75" x14ac:dyDescent="0.3">
      <c r="AY8524" s="226" t="e">
        <f>VLOOKUP(C8524,#REF!, 2,FALSE)</f>
        <v>#REF!</v>
      </c>
      <c r="BM8524" s="177" t="s">
        <v>13806</v>
      </c>
      <c r="BN8524" s="177" t="s">
        <v>731</v>
      </c>
      <c r="BO8524" s="177" t="s">
        <v>2983</v>
      </c>
      <c r="BU8524" s="177" t="s">
        <v>13806</v>
      </c>
      <c r="BV8524" s="177" t="s">
        <v>731</v>
      </c>
      <c r="BW8524" s="177" t="s">
        <v>2983</v>
      </c>
    </row>
    <row r="8525" spans="51:75" x14ac:dyDescent="0.3">
      <c r="AY8525" s="226" t="e">
        <f>VLOOKUP(C8525,#REF!, 2,FALSE)</f>
        <v>#REF!</v>
      </c>
      <c r="BM8525" s="177" t="s">
        <v>13807</v>
      </c>
      <c r="BN8525" s="177" t="s">
        <v>3097</v>
      </c>
      <c r="BO8525" s="177" t="s">
        <v>1390</v>
      </c>
      <c r="BU8525" s="177" t="s">
        <v>13807</v>
      </c>
      <c r="BV8525" s="177" t="s">
        <v>3097</v>
      </c>
      <c r="BW8525" s="177" t="s">
        <v>1390</v>
      </c>
    </row>
    <row r="8526" spans="51:75" x14ac:dyDescent="0.3">
      <c r="AY8526" s="226" t="e">
        <f>VLOOKUP(C8526,#REF!, 2,FALSE)</f>
        <v>#REF!</v>
      </c>
      <c r="BM8526" s="177" t="s">
        <v>13808</v>
      </c>
      <c r="BN8526" s="177" t="s">
        <v>661</v>
      </c>
      <c r="BO8526" s="177" t="s">
        <v>13282</v>
      </c>
      <c r="BU8526" s="177" t="s">
        <v>13808</v>
      </c>
      <c r="BV8526" s="177" t="s">
        <v>661</v>
      </c>
      <c r="BW8526" s="177" t="s">
        <v>13282</v>
      </c>
    </row>
    <row r="8527" spans="51:75" x14ac:dyDescent="0.3">
      <c r="AY8527" s="226" t="e">
        <f>VLOOKUP(C8527,#REF!, 2,FALSE)</f>
        <v>#REF!</v>
      </c>
      <c r="BM8527" s="177" t="s">
        <v>13809</v>
      </c>
      <c r="BN8527" s="177" t="s">
        <v>2983</v>
      </c>
      <c r="BO8527" s="177" t="s">
        <v>13810</v>
      </c>
      <c r="BU8527" s="177" t="s">
        <v>13809</v>
      </c>
      <c r="BV8527" s="177" t="s">
        <v>2983</v>
      </c>
      <c r="BW8527" s="177" t="s">
        <v>13810</v>
      </c>
    </row>
    <row r="8528" spans="51:75" x14ac:dyDescent="0.3">
      <c r="AY8528" s="226" t="e">
        <f>VLOOKUP(C8528,#REF!, 2,FALSE)</f>
        <v>#REF!</v>
      </c>
      <c r="BM8528" s="177" t="s">
        <v>13811</v>
      </c>
      <c r="BN8528" s="177" t="s">
        <v>926</v>
      </c>
      <c r="BO8528" s="177" t="s">
        <v>2983</v>
      </c>
      <c r="BU8528" s="177" t="s">
        <v>13811</v>
      </c>
      <c r="BV8528" s="177" t="s">
        <v>926</v>
      </c>
      <c r="BW8528" s="177" t="s">
        <v>2983</v>
      </c>
    </row>
    <row r="8529" spans="51:75" x14ac:dyDescent="0.3">
      <c r="AY8529" s="226" t="e">
        <f>VLOOKUP(C8529,#REF!, 2,FALSE)</f>
        <v>#REF!</v>
      </c>
      <c r="BM8529" s="177" t="s">
        <v>13812</v>
      </c>
      <c r="BN8529" s="177" t="s">
        <v>2983</v>
      </c>
      <c r="BO8529" s="177" t="s">
        <v>2983</v>
      </c>
      <c r="BU8529" s="177" t="s">
        <v>13812</v>
      </c>
      <c r="BV8529" s="177" t="s">
        <v>2983</v>
      </c>
      <c r="BW8529" s="177" t="s">
        <v>2983</v>
      </c>
    </row>
    <row r="8530" spans="51:75" x14ac:dyDescent="0.3">
      <c r="AY8530" s="226" t="e">
        <f>VLOOKUP(C8530,#REF!, 2,FALSE)</f>
        <v>#REF!</v>
      </c>
      <c r="BM8530" s="177" t="s">
        <v>13813</v>
      </c>
      <c r="BN8530" s="177" t="s">
        <v>3245</v>
      </c>
      <c r="BO8530" s="177" t="s">
        <v>1389</v>
      </c>
      <c r="BU8530" s="177" t="s">
        <v>13813</v>
      </c>
      <c r="BV8530" s="177" t="s">
        <v>3245</v>
      </c>
      <c r="BW8530" s="177" t="s">
        <v>1389</v>
      </c>
    </row>
    <row r="8531" spans="51:75" x14ac:dyDescent="0.3">
      <c r="AY8531" s="226" t="e">
        <f>VLOOKUP(C8531,#REF!, 2,FALSE)</f>
        <v>#REF!</v>
      </c>
      <c r="BM8531" s="177" t="s">
        <v>13814</v>
      </c>
      <c r="BN8531" s="177" t="s">
        <v>3097</v>
      </c>
      <c r="BO8531" s="177" t="s">
        <v>2983</v>
      </c>
      <c r="BU8531" s="177" t="s">
        <v>13814</v>
      </c>
      <c r="BV8531" s="177" t="s">
        <v>3097</v>
      </c>
      <c r="BW8531" s="177" t="s">
        <v>2983</v>
      </c>
    </row>
    <row r="8532" spans="51:75" x14ac:dyDescent="0.3">
      <c r="AY8532" s="226" t="e">
        <f>VLOOKUP(C8532,#REF!, 2,FALSE)</f>
        <v>#REF!</v>
      </c>
      <c r="BM8532" s="177" t="s">
        <v>13815</v>
      </c>
      <c r="BN8532" s="177" t="s">
        <v>667</v>
      </c>
      <c r="BO8532" s="177" t="s">
        <v>2983</v>
      </c>
      <c r="BU8532" s="177" t="s">
        <v>13815</v>
      </c>
      <c r="BV8532" s="177" t="s">
        <v>667</v>
      </c>
      <c r="BW8532" s="177" t="s">
        <v>2983</v>
      </c>
    </row>
    <row r="8533" spans="51:75" x14ac:dyDescent="0.3">
      <c r="AY8533" s="226" t="e">
        <f>VLOOKUP(C8533,#REF!, 2,FALSE)</f>
        <v>#REF!</v>
      </c>
      <c r="BM8533" s="177" t="s">
        <v>13816</v>
      </c>
      <c r="BN8533" s="177" t="s">
        <v>2983</v>
      </c>
      <c r="BO8533" s="177" t="s">
        <v>2983</v>
      </c>
      <c r="BU8533" s="177" t="s">
        <v>13816</v>
      </c>
      <c r="BV8533" s="177" t="s">
        <v>2983</v>
      </c>
      <c r="BW8533" s="177" t="s">
        <v>2983</v>
      </c>
    </row>
    <row r="8534" spans="51:75" x14ac:dyDescent="0.3">
      <c r="AY8534" s="226" t="e">
        <f>VLOOKUP(C8534,#REF!, 2,FALSE)</f>
        <v>#REF!</v>
      </c>
      <c r="BM8534" s="177" t="s">
        <v>13817</v>
      </c>
      <c r="BN8534" s="177" t="s">
        <v>8063</v>
      </c>
      <c r="BO8534" s="177" t="s">
        <v>13818</v>
      </c>
      <c r="BU8534" s="177" t="s">
        <v>13817</v>
      </c>
      <c r="BV8534" s="177" t="s">
        <v>8063</v>
      </c>
      <c r="BW8534" s="177" t="s">
        <v>13818</v>
      </c>
    </row>
    <row r="8535" spans="51:75" x14ac:dyDescent="0.3">
      <c r="AY8535" s="226" t="e">
        <f>VLOOKUP(C8535,#REF!, 2,FALSE)</f>
        <v>#REF!</v>
      </c>
      <c r="BM8535" s="177" t="s">
        <v>13819</v>
      </c>
      <c r="BN8535" s="177" t="s">
        <v>16979</v>
      </c>
      <c r="BO8535" s="177" t="s">
        <v>1273</v>
      </c>
      <c r="BU8535" s="177" t="s">
        <v>13819</v>
      </c>
      <c r="BV8535" s="177" t="s">
        <v>16979</v>
      </c>
      <c r="BW8535" s="177" t="s">
        <v>1273</v>
      </c>
    </row>
    <row r="8536" spans="51:75" x14ac:dyDescent="0.3">
      <c r="AY8536" s="226" t="e">
        <f>VLOOKUP(C8536,#REF!, 2,FALSE)</f>
        <v>#REF!</v>
      </c>
      <c r="BM8536" s="177" t="s">
        <v>13820</v>
      </c>
      <c r="BN8536" s="177" t="s">
        <v>2983</v>
      </c>
      <c r="BO8536" s="177" t="s">
        <v>2298</v>
      </c>
      <c r="BU8536" s="177" t="s">
        <v>13820</v>
      </c>
      <c r="BV8536" s="177" t="s">
        <v>2983</v>
      </c>
      <c r="BW8536" s="177" t="s">
        <v>2298</v>
      </c>
    </row>
    <row r="8537" spans="51:75" x14ac:dyDescent="0.3">
      <c r="AY8537" s="226" t="e">
        <f>VLOOKUP(C8537,#REF!, 2,FALSE)</f>
        <v>#REF!</v>
      </c>
      <c r="BM8537" s="177" t="s">
        <v>13821</v>
      </c>
      <c r="BN8537" s="177" t="s">
        <v>663</v>
      </c>
      <c r="BO8537" s="177" t="s">
        <v>4188</v>
      </c>
      <c r="BU8537" s="177" t="s">
        <v>13821</v>
      </c>
      <c r="BV8537" s="177" t="s">
        <v>663</v>
      </c>
      <c r="BW8537" s="177" t="s">
        <v>4188</v>
      </c>
    </row>
    <row r="8538" spans="51:75" x14ac:dyDescent="0.3">
      <c r="AY8538" s="226" t="e">
        <f>VLOOKUP(C8538,#REF!, 2,FALSE)</f>
        <v>#REF!</v>
      </c>
      <c r="BM8538" s="177" t="s">
        <v>13822</v>
      </c>
      <c r="BN8538" s="177" t="s">
        <v>2983</v>
      </c>
      <c r="BO8538" s="177" t="s">
        <v>2818</v>
      </c>
      <c r="BU8538" s="177" t="s">
        <v>13822</v>
      </c>
      <c r="BV8538" s="177" t="s">
        <v>2983</v>
      </c>
      <c r="BW8538" s="177" t="s">
        <v>2818</v>
      </c>
    </row>
    <row r="8539" spans="51:75" x14ac:dyDescent="0.3">
      <c r="AY8539" s="226" t="e">
        <f>VLOOKUP(C8539,#REF!, 2,FALSE)</f>
        <v>#REF!</v>
      </c>
      <c r="BM8539" s="177" t="s">
        <v>13823</v>
      </c>
      <c r="BN8539" s="177" t="s">
        <v>2983</v>
      </c>
      <c r="BO8539" s="177" t="s">
        <v>1056</v>
      </c>
      <c r="BU8539" s="177" t="s">
        <v>13823</v>
      </c>
      <c r="BV8539" s="177" t="s">
        <v>2983</v>
      </c>
      <c r="BW8539" s="177" t="s">
        <v>1056</v>
      </c>
    </row>
    <row r="8540" spans="51:75" x14ac:dyDescent="0.3">
      <c r="AY8540" s="226" t="e">
        <f>VLOOKUP(C8540,#REF!, 2,FALSE)</f>
        <v>#REF!</v>
      </c>
      <c r="BM8540" s="177" t="s">
        <v>13824</v>
      </c>
      <c r="BN8540" s="177" t="s">
        <v>2983</v>
      </c>
      <c r="BO8540" s="177" t="s">
        <v>11353</v>
      </c>
      <c r="BU8540" s="177" t="s">
        <v>13824</v>
      </c>
      <c r="BV8540" s="177" t="s">
        <v>2983</v>
      </c>
      <c r="BW8540" s="177" t="s">
        <v>11353</v>
      </c>
    </row>
    <row r="8541" spans="51:75" x14ac:dyDescent="0.3">
      <c r="AY8541" s="226" t="e">
        <f>VLOOKUP(C8541,#REF!, 2,FALSE)</f>
        <v>#REF!</v>
      </c>
      <c r="BM8541" s="177" t="s">
        <v>13825</v>
      </c>
      <c r="BN8541" s="177" t="s">
        <v>3005</v>
      </c>
      <c r="BO8541" s="177" t="s">
        <v>2818</v>
      </c>
      <c r="BU8541" s="177" t="s">
        <v>13825</v>
      </c>
      <c r="BV8541" s="177" t="s">
        <v>3005</v>
      </c>
      <c r="BW8541" s="177" t="s">
        <v>2818</v>
      </c>
    </row>
    <row r="8542" spans="51:75" x14ac:dyDescent="0.3">
      <c r="AY8542" s="226" t="e">
        <f>VLOOKUP(C8542,#REF!, 2,FALSE)</f>
        <v>#REF!</v>
      </c>
      <c r="BM8542" s="177" t="s">
        <v>13826</v>
      </c>
      <c r="BN8542" s="177" t="s">
        <v>1139</v>
      </c>
      <c r="BO8542" s="177" t="s">
        <v>9042</v>
      </c>
      <c r="BU8542" s="177" t="s">
        <v>13826</v>
      </c>
      <c r="BV8542" s="177" t="s">
        <v>1139</v>
      </c>
      <c r="BW8542" s="177" t="s">
        <v>9042</v>
      </c>
    </row>
    <row r="8543" spans="51:75" x14ac:dyDescent="0.3">
      <c r="AY8543" s="226" t="e">
        <f>VLOOKUP(C8543,#REF!, 2,FALSE)</f>
        <v>#REF!</v>
      </c>
      <c r="BM8543" s="177" t="s">
        <v>13828</v>
      </c>
      <c r="BN8543" s="177" t="s">
        <v>662</v>
      </c>
      <c r="BO8543" s="177" t="s">
        <v>2192</v>
      </c>
      <c r="BU8543" s="177" t="s">
        <v>13828</v>
      </c>
      <c r="BV8543" s="177" t="s">
        <v>662</v>
      </c>
      <c r="BW8543" s="177" t="s">
        <v>2192</v>
      </c>
    </row>
    <row r="8544" spans="51:75" x14ac:dyDescent="0.3">
      <c r="AY8544" s="226" t="e">
        <f>VLOOKUP(C8544,#REF!, 2,FALSE)</f>
        <v>#REF!</v>
      </c>
      <c r="BM8544" s="177" t="s">
        <v>211</v>
      </c>
      <c r="BN8544" s="177" t="s">
        <v>2983</v>
      </c>
      <c r="BO8544" s="177" t="s">
        <v>1833</v>
      </c>
      <c r="BU8544" s="177" t="s">
        <v>211</v>
      </c>
      <c r="BV8544" s="177" t="s">
        <v>2983</v>
      </c>
      <c r="BW8544" s="177" t="s">
        <v>1833</v>
      </c>
    </row>
    <row r="8545" spans="51:75" x14ac:dyDescent="0.3">
      <c r="AY8545" s="226" t="e">
        <f>VLOOKUP(C8545,#REF!, 2,FALSE)</f>
        <v>#REF!</v>
      </c>
      <c r="BM8545" s="177" t="s">
        <v>13829</v>
      </c>
      <c r="BN8545" s="177" t="s">
        <v>2983</v>
      </c>
      <c r="BO8545" s="177" t="s">
        <v>13830</v>
      </c>
      <c r="BU8545" s="177" t="s">
        <v>13829</v>
      </c>
      <c r="BV8545" s="177" t="s">
        <v>2983</v>
      </c>
      <c r="BW8545" s="177" t="s">
        <v>13830</v>
      </c>
    </row>
    <row r="8546" spans="51:75" x14ac:dyDescent="0.3">
      <c r="AY8546" s="226" t="e">
        <f>VLOOKUP(C8546,#REF!, 2,FALSE)</f>
        <v>#REF!</v>
      </c>
      <c r="BM8546" s="177" t="s">
        <v>13831</v>
      </c>
      <c r="BN8546" s="177" t="s">
        <v>2983</v>
      </c>
      <c r="BO8546" s="177" t="s">
        <v>1194</v>
      </c>
      <c r="BU8546" s="177" t="s">
        <v>13831</v>
      </c>
      <c r="BV8546" s="177" t="s">
        <v>2983</v>
      </c>
      <c r="BW8546" s="177" t="s">
        <v>1194</v>
      </c>
    </row>
    <row r="8547" spans="51:75" x14ac:dyDescent="0.3">
      <c r="AY8547" s="226" t="e">
        <f>VLOOKUP(C8547,#REF!, 2,FALSE)</f>
        <v>#REF!</v>
      </c>
      <c r="BM8547" s="177" t="s">
        <v>13832</v>
      </c>
      <c r="BN8547" s="177" t="s">
        <v>2983</v>
      </c>
      <c r="BO8547" s="177" t="s">
        <v>13833</v>
      </c>
      <c r="BU8547" s="177" t="s">
        <v>13832</v>
      </c>
      <c r="BV8547" s="177" t="s">
        <v>2983</v>
      </c>
      <c r="BW8547" s="177" t="s">
        <v>13833</v>
      </c>
    </row>
    <row r="8548" spans="51:75" x14ac:dyDescent="0.3">
      <c r="AY8548" s="226" t="e">
        <f>VLOOKUP(C8548,#REF!, 2,FALSE)</f>
        <v>#REF!</v>
      </c>
      <c r="BM8548" s="177" t="s">
        <v>13834</v>
      </c>
      <c r="BN8548" s="177" t="s">
        <v>16981</v>
      </c>
      <c r="BO8548" s="177" t="s">
        <v>998</v>
      </c>
      <c r="BU8548" s="177" t="s">
        <v>13834</v>
      </c>
      <c r="BV8548" s="177" t="s">
        <v>16981</v>
      </c>
      <c r="BW8548" s="177" t="s">
        <v>998</v>
      </c>
    </row>
    <row r="8549" spans="51:75" x14ac:dyDescent="0.3">
      <c r="AY8549" s="226" t="e">
        <f>VLOOKUP(C8549,#REF!, 2,FALSE)</f>
        <v>#REF!</v>
      </c>
      <c r="BM8549" s="177" t="s">
        <v>13835</v>
      </c>
      <c r="BN8549" s="177" t="s">
        <v>2983</v>
      </c>
      <c r="BO8549" s="177" t="s">
        <v>959</v>
      </c>
      <c r="BU8549" s="177" t="s">
        <v>13835</v>
      </c>
      <c r="BV8549" s="177" t="s">
        <v>2983</v>
      </c>
      <c r="BW8549" s="177" t="s">
        <v>959</v>
      </c>
    </row>
    <row r="8550" spans="51:75" x14ac:dyDescent="0.3">
      <c r="AY8550" s="226" t="e">
        <f>VLOOKUP(C8550,#REF!, 2,FALSE)</f>
        <v>#REF!</v>
      </c>
      <c r="BM8550" s="177" t="s">
        <v>13836</v>
      </c>
      <c r="BN8550" s="177" t="s">
        <v>16979</v>
      </c>
      <c r="BO8550" s="177" t="s">
        <v>13837</v>
      </c>
      <c r="BU8550" s="177" t="s">
        <v>13836</v>
      </c>
      <c r="BV8550" s="177" t="s">
        <v>16979</v>
      </c>
      <c r="BW8550" s="177" t="s">
        <v>13837</v>
      </c>
    </row>
    <row r="8551" spans="51:75" x14ac:dyDescent="0.3">
      <c r="AY8551" s="226" t="e">
        <f>VLOOKUP(C8551,#REF!, 2,FALSE)</f>
        <v>#REF!</v>
      </c>
      <c r="BM8551" s="177" t="s">
        <v>209</v>
      </c>
      <c r="BN8551" s="177" t="s">
        <v>662</v>
      </c>
      <c r="BO8551" s="177" t="s">
        <v>913</v>
      </c>
      <c r="BU8551" s="177" t="s">
        <v>209</v>
      </c>
      <c r="BV8551" s="177" t="s">
        <v>662</v>
      </c>
      <c r="BW8551" s="177" t="s">
        <v>913</v>
      </c>
    </row>
    <row r="8552" spans="51:75" x14ac:dyDescent="0.3">
      <c r="AY8552" s="226" t="e">
        <f>VLOOKUP(C8552,#REF!, 2,FALSE)</f>
        <v>#REF!</v>
      </c>
      <c r="BM8552" s="177" t="s">
        <v>13838</v>
      </c>
      <c r="BN8552" s="177" t="s">
        <v>2983</v>
      </c>
      <c r="BO8552" s="177" t="s">
        <v>2983</v>
      </c>
      <c r="BU8552" s="177" t="s">
        <v>13838</v>
      </c>
      <c r="BV8552" s="177" t="s">
        <v>2983</v>
      </c>
      <c r="BW8552" s="177" t="s">
        <v>2983</v>
      </c>
    </row>
    <row r="8553" spans="51:75" x14ac:dyDescent="0.3">
      <c r="AY8553" s="226" t="e">
        <f>VLOOKUP(C8553,#REF!, 2,FALSE)</f>
        <v>#REF!</v>
      </c>
      <c r="BM8553" s="177" t="s">
        <v>13839</v>
      </c>
      <c r="BN8553" s="177" t="s">
        <v>616</v>
      </c>
      <c r="BO8553" s="177" t="s">
        <v>1126</v>
      </c>
      <c r="BU8553" s="177" t="s">
        <v>13839</v>
      </c>
      <c r="BV8553" s="177" t="s">
        <v>616</v>
      </c>
      <c r="BW8553" s="177" t="s">
        <v>1126</v>
      </c>
    </row>
    <row r="8554" spans="51:75" x14ac:dyDescent="0.3">
      <c r="AY8554" s="226" t="e">
        <f>VLOOKUP(C8554,#REF!, 2,FALSE)</f>
        <v>#REF!</v>
      </c>
      <c r="BM8554" s="177" t="s">
        <v>13840</v>
      </c>
      <c r="BN8554" s="177" t="s">
        <v>16979</v>
      </c>
      <c r="BO8554" s="177" t="s">
        <v>2061</v>
      </c>
      <c r="BU8554" s="177" t="s">
        <v>13840</v>
      </c>
      <c r="BV8554" s="177" t="s">
        <v>16979</v>
      </c>
      <c r="BW8554" s="177" t="s">
        <v>2061</v>
      </c>
    </row>
    <row r="8555" spans="51:75" x14ac:dyDescent="0.3">
      <c r="AY8555" s="226" t="e">
        <f>VLOOKUP(C8555,#REF!, 2,FALSE)</f>
        <v>#REF!</v>
      </c>
      <c r="BM8555" s="177" t="s">
        <v>13841</v>
      </c>
      <c r="BN8555" s="177" t="s">
        <v>16979</v>
      </c>
      <c r="BO8555" s="177" t="s">
        <v>2983</v>
      </c>
      <c r="BU8555" s="177" t="s">
        <v>13841</v>
      </c>
      <c r="BV8555" s="177" t="s">
        <v>16979</v>
      </c>
      <c r="BW8555" s="177" t="s">
        <v>2983</v>
      </c>
    </row>
    <row r="8556" spans="51:75" x14ac:dyDescent="0.3">
      <c r="AY8556" s="226" t="e">
        <f>VLOOKUP(C8556,#REF!, 2,FALSE)</f>
        <v>#REF!</v>
      </c>
      <c r="BM8556" s="177" t="s">
        <v>13842</v>
      </c>
      <c r="BN8556" s="177" t="s">
        <v>940</v>
      </c>
      <c r="BO8556" s="177" t="s">
        <v>1068</v>
      </c>
      <c r="BU8556" s="177" t="s">
        <v>13842</v>
      </c>
      <c r="BV8556" s="177" t="s">
        <v>940</v>
      </c>
      <c r="BW8556" s="177" t="s">
        <v>1068</v>
      </c>
    </row>
    <row r="8557" spans="51:75" x14ac:dyDescent="0.3">
      <c r="AY8557" s="226" t="e">
        <f>VLOOKUP(C8557,#REF!, 2,FALSE)</f>
        <v>#REF!</v>
      </c>
      <c r="BM8557" s="177" t="s">
        <v>2419</v>
      </c>
      <c r="BN8557" s="177" t="s">
        <v>637</v>
      </c>
      <c r="BO8557" s="177" t="s">
        <v>2983</v>
      </c>
      <c r="BU8557" s="177" t="s">
        <v>2419</v>
      </c>
      <c r="BV8557" s="177" t="s">
        <v>637</v>
      </c>
      <c r="BW8557" s="177" t="s">
        <v>2983</v>
      </c>
    </row>
    <row r="8558" spans="51:75" x14ac:dyDescent="0.3">
      <c r="AY8558" s="226" t="e">
        <f>VLOOKUP(C8558,#REF!, 2,FALSE)</f>
        <v>#REF!</v>
      </c>
      <c r="BM8558" s="177" t="s">
        <v>13843</v>
      </c>
      <c r="BN8558" s="177" t="s">
        <v>3087</v>
      </c>
      <c r="BO8558" s="177" t="s">
        <v>2983</v>
      </c>
      <c r="BU8558" s="177" t="s">
        <v>13843</v>
      </c>
      <c r="BV8558" s="177" t="s">
        <v>3087</v>
      </c>
      <c r="BW8558" s="177" t="s">
        <v>2983</v>
      </c>
    </row>
    <row r="8559" spans="51:75" x14ac:dyDescent="0.3">
      <c r="AY8559" s="226" t="e">
        <f>VLOOKUP(C8559,#REF!, 2,FALSE)</f>
        <v>#REF!</v>
      </c>
      <c r="BM8559" s="177" t="s">
        <v>13844</v>
      </c>
      <c r="BN8559" s="177" t="s">
        <v>16982</v>
      </c>
      <c r="BO8559" s="177" t="s">
        <v>1727</v>
      </c>
      <c r="BU8559" s="177" t="s">
        <v>13844</v>
      </c>
      <c r="BV8559" s="177" t="s">
        <v>16982</v>
      </c>
      <c r="BW8559" s="177" t="s">
        <v>1727</v>
      </c>
    </row>
    <row r="8560" spans="51:75" x14ac:dyDescent="0.3">
      <c r="AY8560" s="226" t="e">
        <f>VLOOKUP(C8560,#REF!, 2,FALSE)</f>
        <v>#REF!</v>
      </c>
      <c r="BM8560" s="177" t="s">
        <v>13845</v>
      </c>
      <c r="BN8560" s="177" t="s">
        <v>3028</v>
      </c>
      <c r="BO8560" s="177" t="s">
        <v>2983</v>
      </c>
      <c r="BU8560" s="177" t="s">
        <v>13845</v>
      </c>
      <c r="BV8560" s="177" t="s">
        <v>3028</v>
      </c>
      <c r="BW8560" s="177" t="s">
        <v>2983</v>
      </c>
    </row>
    <row r="8561" spans="51:75" x14ac:dyDescent="0.3">
      <c r="AY8561" s="226" t="e">
        <f>VLOOKUP(C8561,#REF!, 2,FALSE)</f>
        <v>#REF!</v>
      </c>
      <c r="BM8561" s="177" t="s">
        <v>2420</v>
      </c>
      <c r="BN8561" s="177" t="s">
        <v>613</v>
      </c>
      <c r="BO8561" s="177" t="s">
        <v>9195</v>
      </c>
      <c r="BU8561" s="177" t="s">
        <v>2420</v>
      </c>
      <c r="BV8561" s="177" t="s">
        <v>613</v>
      </c>
      <c r="BW8561" s="177" t="s">
        <v>9195</v>
      </c>
    </row>
    <row r="8562" spans="51:75" x14ac:dyDescent="0.3">
      <c r="AY8562" s="226" t="e">
        <f>VLOOKUP(C8562,#REF!, 2,FALSE)</f>
        <v>#REF!</v>
      </c>
      <c r="BM8562" s="177" t="s">
        <v>13846</v>
      </c>
      <c r="BN8562" s="177" t="s">
        <v>797</v>
      </c>
      <c r="BO8562" s="177" t="s">
        <v>6639</v>
      </c>
      <c r="BU8562" s="177" t="s">
        <v>13846</v>
      </c>
      <c r="BV8562" s="177" t="s">
        <v>797</v>
      </c>
      <c r="BW8562" s="177" t="s">
        <v>6639</v>
      </c>
    </row>
    <row r="8563" spans="51:75" x14ac:dyDescent="0.3">
      <c r="AY8563" s="226" t="e">
        <f>VLOOKUP(C8563,#REF!, 2,FALSE)</f>
        <v>#REF!</v>
      </c>
      <c r="BM8563" s="177" t="s">
        <v>13847</v>
      </c>
      <c r="BN8563" s="177" t="s">
        <v>797</v>
      </c>
      <c r="BO8563" s="177" t="s">
        <v>6639</v>
      </c>
      <c r="BU8563" s="177" t="s">
        <v>13847</v>
      </c>
      <c r="BV8563" s="177" t="s">
        <v>797</v>
      </c>
      <c r="BW8563" s="177" t="s">
        <v>6639</v>
      </c>
    </row>
    <row r="8564" spans="51:75" x14ac:dyDescent="0.3">
      <c r="AY8564" s="226" t="e">
        <f>VLOOKUP(C8564,#REF!, 2,FALSE)</f>
        <v>#REF!</v>
      </c>
      <c r="BM8564" s="177" t="s">
        <v>13848</v>
      </c>
      <c r="BN8564" s="177" t="s">
        <v>799</v>
      </c>
      <c r="BO8564" s="177" t="s">
        <v>9074</v>
      </c>
      <c r="BU8564" s="177" t="s">
        <v>13848</v>
      </c>
      <c r="BV8564" s="177" t="s">
        <v>799</v>
      </c>
      <c r="BW8564" s="177" t="s">
        <v>9074</v>
      </c>
    </row>
    <row r="8565" spans="51:75" x14ac:dyDescent="0.3">
      <c r="AY8565" s="226" t="e">
        <f>VLOOKUP(C8565,#REF!, 2,FALSE)</f>
        <v>#REF!</v>
      </c>
      <c r="BM8565" s="177" t="s">
        <v>13849</v>
      </c>
      <c r="BN8565" s="177" t="s">
        <v>2983</v>
      </c>
      <c r="BO8565" s="177" t="s">
        <v>1806</v>
      </c>
      <c r="BU8565" s="177" t="s">
        <v>13849</v>
      </c>
      <c r="BV8565" s="177" t="s">
        <v>2983</v>
      </c>
      <c r="BW8565" s="177" t="s">
        <v>1806</v>
      </c>
    </row>
    <row r="8566" spans="51:75" x14ac:dyDescent="0.3">
      <c r="AY8566" s="226" t="e">
        <f>VLOOKUP(C8566,#REF!, 2,FALSE)</f>
        <v>#REF!</v>
      </c>
      <c r="BM8566" s="177" t="s">
        <v>13850</v>
      </c>
      <c r="BN8566" s="177" t="s">
        <v>2983</v>
      </c>
      <c r="BO8566" s="177" t="s">
        <v>2983</v>
      </c>
      <c r="BU8566" s="177" t="s">
        <v>13850</v>
      </c>
      <c r="BV8566" s="177" t="s">
        <v>2983</v>
      </c>
      <c r="BW8566" s="177" t="s">
        <v>2983</v>
      </c>
    </row>
    <row r="8567" spans="51:75" x14ac:dyDescent="0.3">
      <c r="AY8567" s="226" t="e">
        <f>VLOOKUP(C8567,#REF!, 2,FALSE)</f>
        <v>#REF!</v>
      </c>
      <c r="BM8567" s="177" t="s">
        <v>13851</v>
      </c>
      <c r="BN8567" s="177" t="s">
        <v>2983</v>
      </c>
      <c r="BO8567" s="177" t="s">
        <v>8388</v>
      </c>
      <c r="BU8567" s="177" t="s">
        <v>13851</v>
      </c>
      <c r="BV8567" s="177" t="s">
        <v>2983</v>
      </c>
      <c r="BW8567" s="177" t="s">
        <v>8388</v>
      </c>
    </row>
    <row r="8568" spans="51:75" x14ac:dyDescent="0.3">
      <c r="AY8568" s="226" t="e">
        <f>VLOOKUP(C8568,#REF!, 2,FALSE)</f>
        <v>#REF!</v>
      </c>
      <c r="BM8568" s="177" t="s">
        <v>13852</v>
      </c>
      <c r="BN8568" s="177" t="s">
        <v>662</v>
      </c>
      <c r="BO8568" s="177" t="s">
        <v>2175</v>
      </c>
      <c r="BU8568" s="177" t="s">
        <v>13852</v>
      </c>
      <c r="BV8568" s="177" t="s">
        <v>662</v>
      </c>
      <c r="BW8568" s="177" t="s">
        <v>2175</v>
      </c>
    </row>
    <row r="8569" spans="51:75" x14ac:dyDescent="0.3">
      <c r="AY8569" s="226" t="e">
        <f>VLOOKUP(C8569,#REF!, 2,FALSE)</f>
        <v>#REF!</v>
      </c>
      <c r="BM8569" s="177" t="s">
        <v>2421</v>
      </c>
      <c r="BN8569" s="177" t="s">
        <v>613</v>
      </c>
      <c r="BO8569" s="177" t="s">
        <v>1806</v>
      </c>
      <c r="BU8569" s="177" t="s">
        <v>2421</v>
      </c>
      <c r="BV8569" s="177" t="s">
        <v>613</v>
      </c>
      <c r="BW8569" s="177" t="s">
        <v>1806</v>
      </c>
    </row>
    <row r="8570" spans="51:75" x14ac:dyDescent="0.3">
      <c r="AY8570" s="226" t="e">
        <f>VLOOKUP(C8570,#REF!, 2,FALSE)</f>
        <v>#REF!</v>
      </c>
      <c r="BM8570" s="177" t="s">
        <v>13853</v>
      </c>
      <c r="BN8570" s="177" t="s">
        <v>662</v>
      </c>
      <c r="BO8570" s="177" t="s">
        <v>1806</v>
      </c>
      <c r="BU8570" s="177" t="s">
        <v>13853</v>
      </c>
      <c r="BV8570" s="177" t="s">
        <v>662</v>
      </c>
      <c r="BW8570" s="177" t="s">
        <v>1806</v>
      </c>
    </row>
    <row r="8571" spans="51:75" x14ac:dyDescent="0.3">
      <c r="AY8571" s="226" t="e">
        <f>VLOOKUP(C8571,#REF!, 2,FALSE)</f>
        <v>#REF!</v>
      </c>
      <c r="BM8571" s="177" t="s">
        <v>13854</v>
      </c>
      <c r="BN8571" s="177" t="s">
        <v>797</v>
      </c>
      <c r="BO8571" s="177" t="s">
        <v>13855</v>
      </c>
      <c r="BU8571" s="177" t="s">
        <v>13854</v>
      </c>
      <c r="BV8571" s="177" t="s">
        <v>797</v>
      </c>
      <c r="BW8571" s="177" t="s">
        <v>13855</v>
      </c>
    </row>
    <row r="8572" spans="51:75" x14ac:dyDescent="0.3">
      <c r="AY8572" s="226" t="e">
        <f>VLOOKUP(C8572,#REF!, 2,FALSE)</f>
        <v>#REF!</v>
      </c>
      <c r="BM8572" s="177" t="s">
        <v>13856</v>
      </c>
      <c r="BN8572" s="177" t="s">
        <v>2983</v>
      </c>
      <c r="BO8572" s="177" t="s">
        <v>2983</v>
      </c>
      <c r="BU8572" s="177" t="s">
        <v>13856</v>
      </c>
      <c r="BV8572" s="177" t="s">
        <v>2983</v>
      </c>
      <c r="BW8572" s="177" t="s">
        <v>2983</v>
      </c>
    </row>
    <row r="8573" spans="51:75" x14ac:dyDescent="0.3">
      <c r="AY8573" s="226" t="e">
        <f>VLOOKUP(C8573,#REF!, 2,FALSE)</f>
        <v>#REF!</v>
      </c>
      <c r="BM8573" s="177" t="s">
        <v>13857</v>
      </c>
      <c r="BN8573" s="177" t="s">
        <v>636</v>
      </c>
      <c r="BO8573" s="177" t="s">
        <v>8399</v>
      </c>
      <c r="BU8573" s="177" t="s">
        <v>13857</v>
      </c>
      <c r="BV8573" s="177" t="s">
        <v>636</v>
      </c>
      <c r="BW8573" s="177" t="s">
        <v>8399</v>
      </c>
    </row>
    <row r="8574" spans="51:75" x14ac:dyDescent="0.3">
      <c r="AY8574" s="226" t="e">
        <f>VLOOKUP(C8574,#REF!, 2,FALSE)</f>
        <v>#REF!</v>
      </c>
      <c r="BM8574" s="177" t="s">
        <v>193</v>
      </c>
      <c r="BN8574" s="177" t="s">
        <v>631</v>
      </c>
      <c r="BO8574" s="177" t="s">
        <v>13858</v>
      </c>
      <c r="BU8574" s="177" t="s">
        <v>193</v>
      </c>
      <c r="BV8574" s="177" t="s">
        <v>631</v>
      </c>
      <c r="BW8574" s="177" t="s">
        <v>13858</v>
      </c>
    </row>
    <row r="8575" spans="51:75" x14ac:dyDescent="0.3">
      <c r="AY8575" s="226" t="e">
        <f>VLOOKUP(C8575,#REF!, 2,FALSE)</f>
        <v>#REF!</v>
      </c>
      <c r="BM8575" s="177" t="s">
        <v>194</v>
      </c>
      <c r="BN8575" s="177" t="s">
        <v>636</v>
      </c>
      <c r="BO8575" s="177" t="s">
        <v>8557</v>
      </c>
      <c r="BU8575" s="177" t="s">
        <v>194</v>
      </c>
      <c r="BV8575" s="177" t="s">
        <v>636</v>
      </c>
      <c r="BW8575" s="177" t="s">
        <v>8557</v>
      </c>
    </row>
    <row r="8576" spans="51:75" x14ac:dyDescent="0.3">
      <c r="AY8576" s="226" t="e">
        <f>VLOOKUP(C8576,#REF!, 2,FALSE)</f>
        <v>#REF!</v>
      </c>
      <c r="BM8576" s="177" t="s">
        <v>13859</v>
      </c>
      <c r="BN8576" s="177" t="s">
        <v>619</v>
      </c>
      <c r="BO8576" s="177" t="s">
        <v>3895</v>
      </c>
      <c r="BU8576" s="177" t="s">
        <v>13859</v>
      </c>
      <c r="BV8576" s="177" t="s">
        <v>619</v>
      </c>
      <c r="BW8576" s="177" t="s">
        <v>3895</v>
      </c>
    </row>
    <row r="8577" spans="51:75" x14ac:dyDescent="0.3">
      <c r="AY8577" s="226" t="e">
        <f>VLOOKUP(C8577,#REF!, 2,FALSE)</f>
        <v>#REF!</v>
      </c>
      <c r="BM8577" s="177" t="s">
        <v>13860</v>
      </c>
      <c r="BN8577" s="177" t="s">
        <v>636</v>
      </c>
      <c r="BO8577" s="177" t="s">
        <v>2940</v>
      </c>
      <c r="BU8577" s="177" t="s">
        <v>13860</v>
      </c>
      <c r="BV8577" s="177" t="s">
        <v>636</v>
      </c>
      <c r="BW8577" s="177" t="s">
        <v>2940</v>
      </c>
    </row>
    <row r="8578" spans="51:75" x14ac:dyDescent="0.3">
      <c r="AY8578" s="226" t="e">
        <f>VLOOKUP(C8578,#REF!, 2,FALSE)</f>
        <v>#REF!</v>
      </c>
      <c r="BM8578" s="177" t="s">
        <v>13861</v>
      </c>
      <c r="BN8578" s="177" t="s">
        <v>636</v>
      </c>
      <c r="BO8578" s="177" t="s">
        <v>4837</v>
      </c>
      <c r="BU8578" s="177" t="s">
        <v>13861</v>
      </c>
      <c r="BV8578" s="177" t="s">
        <v>636</v>
      </c>
      <c r="BW8578" s="177" t="s">
        <v>4837</v>
      </c>
    </row>
    <row r="8579" spans="51:75" x14ac:dyDescent="0.3">
      <c r="AY8579" s="226" t="e">
        <f>VLOOKUP(C8579,#REF!, 2,FALSE)</f>
        <v>#REF!</v>
      </c>
      <c r="BM8579" s="177" t="s">
        <v>13862</v>
      </c>
      <c r="BN8579" s="177" t="s">
        <v>613</v>
      </c>
      <c r="BO8579" s="177" t="s">
        <v>1160</v>
      </c>
      <c r="BU8579" s="177" t="s">
        <v>13862</v>
      </c>
      <c r="BV8579" s="177" t="s">
        <v>613</v>
      </c>
      <c r="BW8579" s="177" t="s">
        <v>1160</v>
      </c>
    </row>
    <row r="8580" spans="51:75" x14ac:dyDescent="0.3">
      <c r="AY8580" s="226" t="e">
        <f>VLOOKUP(C8580,#REF!, 2,FALSE)</f>
        <v>#REF!</v>
      </c>
      <c r="BM8580" s="177" t="s">
        <v>206</v>
      </c>
      <c r="BN8580" s="177" t="s">
        <v>3045</v>
      </c>
      <c r="BO8580" s="177" t="s">
        <v>4051</v>
      </c>
      <c r="BU8580" s="177" t="s">
        <v>206</v>
      </c>
      <c r="BV8580" s="177" t="s">
        <v>3045</v>
      </c>
      <c r="BW8580" s="177" t="s">
        <v>4051</v>
      </c>
    </row>
    <row r="8581" spans="51:75" x14ac:dyDescent="0.3">
      <c r="AY8581" s="226" t="e">
        <f>VLOOKUP(C8581,#REF!, 2,FALSE)</f>
        <v>#REF!</v>
      </c>
      <c r="BM8581" s="177" t="s">
        <v>13863</v>
      </c>
      <c r="BN8581" s="177" t="s">
        <v>662</v>
      </c>
      <c r="BO8581" s="177" t="s">
        <v>1063</v>
      </c>
      <c r="BU8581" s="177" t="s">
        <v>13863</v>
      </c>
      <c r="BV8581" s="177" t="s">
        <v>662</v>
      </c>
      <c r="BW8581" s="177" t="s">
        <v>1063</v>
      </c>
    </row>
    <row r="8582" spans="51:75" x14ac:dyDescent="0.3">
      <c r="AY8582" s="226" t="e">
        <f>VLOOKUP(C8582,#REF!, 2,FALSE)</f>
        <v>#REF!</v>
      </c>
      <c r="BM8582" s="177" t="s">
        <v>13864</v>
      </c>
      <c r="BN8582" s="177" t="s">
        <v>639</v>
      </c>
      <c r="BO8582" s="177" t="s">
        <v>4051</v>
      </c>
      <c r="BU8582" s="177" t="s">
        <v>13864</v>
      </c>
      <c r="BV8582" s="177" t="s">
        <v>639</v>
      </c>
      <c r="BW8582" s="177" t="s">
        <v>4051</v>
      </c>
    </row>
    <row r="8583" spans="51:75" x14ac:dyDescent="0.3">
      <c r="AY8583" s="226" t="e">
        <f>VLOOKUP(C8583,#REF!, 2,FALSE)</f>
        <v>#REF!</v>
      </c>
      <c r="BM8583" s="177" t="s">
        <v>13865</v>
      </c>
      <c r="BN8583" s="177" t="s">
        <v>928</v>
      </c>
      <c r="BO8583" s="177" t="s">
        <v>12758</v>
      </c>
      <c r="BU8583" s="177" t="s">
        <v>13865</v>
      </c>
      <c r="BV8583" s="177" t="s">
        <v>928</v>
      </c>
      <c r="BW8583" s="177" t="s">
        <v>12758</v>
      </c>
    </row>
    <row r="8584" spans="51:75" x14ac:dyDescent="0.3">
      <c r="AY8584" s="226" t="e">
        <f>VLOOKUP(C8584,#REF!, 2,FALSE)</f>
        <v>#REF!</v>
      </c>
      <c r="BM8584" s="177" t="s">
        <v>13866</v>
      </c>
      <c r="BN8584" s="177" t="s">
        <v>16979</v>
      </c>
      <c r="BO8584" s="177" t="s">
        <v>1064</v>
      </c>
      <c r="BU8584" s="177" t="s">
        <v>13866</v>
      </c>
      <c r="BV8584" s="177" t="s">
        <v>16979</v>
      </c>
      <c r="BW8584" s="177" t="s">
        <v>1064</v>
      </c>
    </row>
    <row r="8585" spans="51:75" x14ac:dyDescent="0.3">
      <c r="AY8585" s="226" t="e">
        <f>VLOOKUP(C8585,#REF!, 2,FALSE)</f>
        <v>#REF!</v>
      </c>
      <c r="BM8585" s="177" t="s">
        <v>13867</v>
      </c>
      <c r="BN8585" s="177" t="s">
        <v>16981</v>
      </c>
      <c r="BO8585" s="177" t="s">
        <v>1610</v>
      </c>
      <c r="BU8585" s="177" t="s">
        <v>13867</v>
      </c>
      <c r="BV8585" s="177" t="s">
        <v>16981</v>
      </c>
      <c r="BW8585" s="177" t="s">
        <v>1610</v>
      </c>
    </row>
    <row r="8586" spans="51:75" x14ac:dyDescent="0.3">
      <c r="AY8586" s="226" t="e">
        <f>VLOOKUP(C8586,#REF!, 2,FALSE)</f>
        <v>#REF!</v>
      </c>
      <c r="BM8586" s="177" t="s">
        <v>13868</v>
      </c>
      <c r="BN8586" s="177" t="s">
        <v>1269</v>
      </c>
      <c r="BO8586" s="177" t="s">
        <v>5003</v>
      </c>
      <c r="BU8586" s="177" t="s">
        <v>13868</v>
      </c>
      <c r="BV8586" s="177" t="s">
        <v>1269</v>
      </c>
      <c r="BW8586" s="177" t="s">
        <v>5003</v>
      </c>
    </row>
    <row r="8587" spans="51:75" x14ac:dyDescent="0.3">
      <c r="AY8587" s="226" t="e">
        <f>VLOOKUP(C8587,#REF!, 2,FALSE)</f>
        <v>#REF!</v>
      </c>
      <c r="BM8587" s="177" t="s">
        <v>13869</v>
      </c>
      <c r="BN8587" s="177" t="s">
        <v>663</v>
      </c>
      <c r="BO8587" s="177" t="s">
        <v>6289</v>
      </c>
      <c r="BU8587" s="177" t="s">
        <v>13869</v>
      </c>
      <c r="BV8587" s="177" t="s">
        <v>663</v>
      </c>
      <c r="BW8587" s="177" t="s">
        <v>6289</v>
      </c>
    </row>
    <row r="8588" spans="51:75" x14ac:dyDescent="0.3">
      <c r="AY8588" s="226" t="e">
        <f>VLOOKUP(C8588,#REF!, 2,FALSE)</f>
        <v>#REF!</v>
      </c>
      <c r="BM8588" s="177" t="s">
        <v>13870</v>
      </c>
      <c r="BN8588" s="177" t="s">
        <v>2983</v>
      </c>
      <c r="BO8588" s="177" t="s">
        <v>4413</v>
      </c>
      <c r="BU8588" s="177" t="s">
        <v>13870</v>
      </c>
      <c r="BV8588" s="177" t="s">
        <v>2983</v>
      </c>
      <c r="BW8588" s="177" t="s">
        <v>4413</v>
      </c>
    </row>
    <row r="8589" spans="51:75" x14ac:dyDescent="0.3">
      <c r="AY8589" s="226" t="e">
        <f>VLOOKUP(C8589,#REF!, 2,FALSE)</f>
        <v>#REF!</v>
      </c>
      <c r="BM8589" s="177" t="s">
        <v>13871</v>
      </c>
      <c r="BN8589" s="177" t="s">
        <v>946</v>
      </c>
      <c r="BO8589" s="177" t="s">
        <v>1746</v>
      </c>
      <c r="BU8589" s="177" t="s">
        <v>13871</v>
      </c>
      <c r="BV8589" s="177" t="s">
        <v>946</v>
      </c>
      <c r="BW8589" s="177" t="s">
        <v>1746</v>
      </c>
    </row>
    <row r="8590" spans="51:75" x14ac:dyDescent="0.3">
      <c r="AY8590" s="226" t="e">
        <f>VLOOKUP(C8590,#REF!, 2,FALSE)</f>
        <v>#REF!</v>
      </c>
      <c r="BM8590" s="177" t="s">
        <v>13872</v>
      </c>
      <c r="BN8590" s="177" t="s">
        <v>2983</v>
      </c>
      <c r="BO8590" s="177" t="s">
        <v>2983</v>
      </c>
      <c r="BU8590" s="177" t="s">
        <v>13872</v>
      </c>
      <c r="BV8590" s="177" t="s">
        <v>2983</v>
      </c>
      <c r="BW8590" s="177" t="s">
        <v>2983</v>
      </c>
    </row>
    <row r="8591" spans="51:75" x14ac:dyDescent="0.3">
      <c r="AY8591" s="226" t="e">
        <f>VLOOKUP(C8591,#REF!, 2,FALSE)</f>
        <v>#REF!</v>
      </c>
      <c r="BM8591" s="177" t="s">
        <v>13873</v>
      </c>
      <c r="BN8591" s="177" t="s">
        <v>3199</v>
      </c>
      <c r="BO8591" s="177" t="s">
        <v>5687</v>
      </c>
      <c r="BU8591" s="177" t="s">
        <v>13873</v>
      </c>
      <c r="BV8591" s="177" t="s">
        <v>3199</v>
      </c>
      <c r="BW8591" s="177" t="s">
        <v>5687</v>
      </c>
    </row>
    <row r="8592" spans="51:75" x14ac:dyDescent="0.3">
      <c r="AY8592" s="226" t="e">
        <f>VLOOKUP(C8592,#REF!, 2,FALSE)</f>
        <v>#REF!</v>
      </c>
      <c r="BM8592" s="177" t="s">
        <v>13874</v>
      </c>
      <c r="BN8592" s="177" t="s">
        <v>2983</v>
      </c>
      <c r="BO8592" s="177" t="s">
        <v>5071</v>
      </c>
      <c r="BU8592" s="177" t="s">
        <v>13874</v>
      </c>
      <c r="BV8592" s="177" t="s">
        <v>2983</v>
      </c>
      <c r="BW8592" s="177" t="s">
        <v>5071</v>
      </c>
    </row>
    <row r="8593" spans="51:75" x14ac:dyDescent="0.3">
      <c r="AY8593" s="226" t="e">
        <f>VLOOKUP(C8593,#REF!, 2,FALSE)</f>
        <v>#REF!</v>
      </c>
      <c r="BM8593" s="177" t="s">
        <v>13875</v>
      </c>
      <c r="BN8593" s="177" t="s">
        <v>3045</v>
      </c>
      <c r="BO8593" s="177" t="s">
        <v>9676</v>
      </c>
      <c r="BU8593" s="177" t="s">
        <v>13875</v>
      </c>
      <c r="BV8593" s="177" t="s">
        <v>3045</v>
      </c>
      <c r="BW8593" s="177" t="s">
        <v>9676</v>
      </c>
    </row>
    <row r="8594" spans="51:75" x14ac:dyDescent="0.3">
      <c r="AY8594" s="226" t="e">
        <f>VLOOKUP(C8594,#REF!, 2,FALSE)</f>
        <v>#REF!</v>
      </c>
      <c r="BM8594" s="177" t="s">
        <v>195</v>
      </c>
      <c r="BN8594" s="177" t="s">
        <v>2983</v>
      </c>
      <c r="BO8594" s="177" t="s">
        <v>2983</v>
      </c>
      <c r="BU8594" s="177" t="s">
        <v>195</v>
      </c>
      <c r="BV8594" s="177" t="s">
        <v>2983</v>
      </c>
      <c r="BW8594" s="177" t="s">
        <v>2983</v>
      </c>
    </row>
    <row r="8595" spans="51:75" x14ac:dyDescent="0.3">
      <c r="AY8595" s="226" t="e">
        <f>VLOOKUP(C8595,#REF!, 2,FALSE)</f>
        <v>#REF!</v>
      </c>
      <c r="BM8595" s="177" t="s">
        <v>13876</v>
      </c>
      <c r="BN8595" s="177" t="s">
        <v>2983</v>
      </c>
      <c r="BO8595" s="177" t="s">
        <v>2983</v>
      </c>
      <c r="BU8595" s="177" t="s">
        <v>13876</v>
      </c>
      <c r="BV8595" s="177" t="s">
        <v>2983</v>
      </c>
      <c r="BW8595" s="177" t="s">
        <v>2983</v>
      </c>
    </row>
    <row r="8596" spans="51:75" x14ac:dyDescent="0.3">
      <c r="AY8596" s="226" t="e">
        <f>VLOOKUP(C8596,#REF!, 2,FALSE)</f>
        <v>#REF!</v>
      </c>
      <c r="BM8596" s="177" t="s">
        <v>2422</v>
      </c>
      <c r="BN8596" s="177" t="s">
        <v>631</v>
      </c>
      <c r="BO8596" s="177" t="s">
        <v>13877</v>
      </c>
      <c r="BU8596" s="177" t="s">
        <v>2422</v>
      </c>
      <c r="BV8596" s="177" t="s">
        <v>631</v>
      </c>
      <c r="BW8596" s="177" t="s">
        <v>13877</v>
      </c>
    </row>
    <row r="8597" spans="51:75" x14ac:dyDescent="0.3">
      <c r="AY8597" s="226" t="e">
        <f>VLOOKUP(C8597,#REF!, 2,FALSE)</f>
        <v>#REF!</v>
      </c>
      <c r="BM8597" s="177" t="s">
        <v>13878</v>
      </c>
      <c r="BN8597" s="177" t="s">
        <v>3005</v>
      </c>
      <c r="BO8597" s="177" t="s">
        <v>13879</v>
      </c>
      <c r="BU8597" s="177" t="s">
        <v>13878</v>
      </c>
      <c r="BV8597" s="177" t="s">
        <v>3005</v>
      </c>
      <c r="BW8597" s="177" t="s">
        <v>13879</v>
      </c>
    </row>
    <row r="8598" spans="51:75" x14ac:dyDescent="0.3">
      <c r="AY8598" s="226" t="e">
        <f>VLOOKUP(C8598,#REF!, 2,FALSE)</f>
        <v>#REF!</v>
      </c>
      <c r="BM8598" s="177" t="s">
        <v>13880</v>
      </c>
      <c r="BN8598" s="177" t="s">
        <v>2983</v>
      </c>
      <c r="BO8598" s="177" t="s">
        <v>1386</v>
      </c>
      <c r="BU8598" s="177" t="s">
        <v>13880</v>
      </c>
      <c r="BV8598" s="177" t="s">
        <v>2983</v>
      </c>
      <c r="BW8598" s="177" t="s">
        <v>1386</v>
      </c>
    </row>
    <row r="8599" spans="51:75" x14ac:dyDescent="0.3">
      <c r="AY8599" s="226" t="e">
        <f>VLOOKUP(C8599,#REF!, 2,FALSE)</f>
        <v>#REF!</v>
      </c>
      <c r="BM8599" s="177" t="s">
        <v>13881</v>
      </c>
      <c r="BN8599" s="177" t="s">
        <v>16979</v>
      </c>
      <c r="BO8599" s="177" t="s">
        <v>1202</v>
      </c>
      <c r="BU8599" s="177" t="s">
        <v>13881</v>
      </c>
      <c r="BV8599" s="177" t="s">
        <v>16979</v>
      </c>
      <c r="BW8599" s="177" t="s">
        <v>1202</v>
      </c>
    </row>
    <row r="8600" spans="51:75" x14ac:dyDescent="0.3">
      <c r="AY8600" s="226" t="e">
        <f>VLOOKUP(C8600,#REF!, 2,FALSE)</f>
        <v>#REF!</v>
      </c>
      <c r="BM8600" s="177" t="s">
        <v>13882</v>
      </c>
      <c r="BN8600" s="177" t="s">
        <v>2983</v>
      </c>
      <c r="BO8600" s="177" t="s">
        <v>9519</v>
      </c>
      <c r="BU8600" s="177" t="s">
        <v>13882</v>
      </c>
      <c r="BV8600" s="177" t="s">
        <v>2983</v>
      </c>
      <c r="BW8600" s="177" t="s">
        <v>9519</v>
      </c>
    </row>
    <row r="8601" spans="51:75" x14ac:dyDescent="0.3">
      <c r="AY8601" s="226" t="e">
        <f>VLOOKUP(C8601,#REF!, 2,FALSE)</f>
        <v>#REF!</v>
      </c>
      <c r="BM8601" s="177" t="s">
        <v>13883</v>
      </c>
      <c r="BN8601" s="177" t="s">
        <v>2983</v>
      </c>
      <c r="BO8601" s="177" t="s">
        <v>8857</v>
      </c>
      <c r="BU8601" s="177" t="s">
        <v>13883</v>
      </c>
      <c r="BV8601" s="177" t="s">
        <v>2983</v>
      </c>
      <c r="BW8601" s="177" t="s">
        <v>8857</v>
      </c>
    </row>
    <row r="8602" spans="51:75" x14ac:dyDescent="0.3">
      <c r="AY8602" s="226" t="e">
        <f>VLOOKUP(C8602,#REF!, 2,FALSE)</f>
        <v>#REF!</v>
      </c>
      <c r="BM8602" s="177" t="s">
        <v>2434</v>
      </c>
      <c r="BN8602" s="177" t="s">
        <v>1009</v>
      </c>
      <c r="BO8602" s="177" t="s">
        <v>3891</v>
      </c>
      <c r="BU8602" s="177" t="s">
        <v>2434</v>
      </c>
      <c r="BV8602" s="177" t="s">
        <v>1009</v>
      </c>
      <c r="BW8602" s="177" t="s">
        <v>3891</v>
      </c>
    </row>
    <row r="8603" spans="51:75" x14ac:dyDescent="0.3">
      <c r="AY8603" s="226" t="e">
        <f>VLOOKUP(C8603,#REF!, 2,FALSE)</f>
        <v>#REF!</v>
      </c>
      <c r="BM8603" s="177" t="s">
        <v>213</v>
      </c>
      <c r="BN8603" s="177" t="s">
        <v>2983</v>
      </c>
      <c r="BO8603" s="177" t="s">
        <v>2392</v>
      </c>
      <c r="BU8603" s="177" t="s">
        <v>213</v>
      </c>
      <c r="BV8603" s="177" t="s">
        <v>2983</v>
      </c>
      <c r="BW8603" s="177" t="s">
        <v>2392</v>
      </c>
    </row>
    <row r="8604" spans="51:75" x14ac:dyDescent="0.3">
      <c r="AY8604" s="226" t="e">
        <f>VLOOKUP(C8604,#REF!, 2,FALSE)</f>
        <v>#REF!</v>
      </c>
      <c r="BM8604" s="177" t="s">
        <v>2435</v>
      </c>
      <c r="BN8604" s="177" t="s">
        <v>2983</v>
      </c>
      <c r="BO8604" s="177" t="s">
        <v>3225</v>
      </c>
      <c r="BU8604" s="177" t="s">
        <v>2435</v>
      </c>
      <c r="BV8604" s="177" t="s">
        <v>2983</v>
      </c>
      <c r="BW8604" s="177" t="s">
        <v>3225</v>
      </c>
    </row>
    <row r="8605" spans="51:75" x14ac:dyDescent="0.3">
      <c r="AY8605" s="226" t="e">
        <f>VLOOKUP(C8605,#REF!, 2,FALSE)</f>
        <v>#REF!</v>
      </c>
      <c r="BM8605" s="177" t="s">
        <v>13884</v>
      </c>
      <c r="BN8605" s="177" t="s">
        <v>3045</v>
      </c>
      <c r="BO8605" s="177" t="s">
        <v>13885</v>
      </c>
      <c r="BU8605" s="177" t="s">
        <v>13884</v>
      </c>
      <c r="BV8605" s="177" t="s">
        <v>3045</v>
      </c>
      <c r="BW8605" s="177" t="s">
        <v>13885</v>
      </c>
    </row>
    <row r="8606" spans="51:75" x14ac:dyDescent="0.3">
      <c r="AY8606" s="226" t="e">
        <f>VLOOKUP(C8606,#REF!, 2,FALSE)</f>
        <v>#REF!</v>
      </c>
      <c r="BM8606" s="177" t="s">
        <v>13886</v>
      </c>
      <c r="BN8606" s="177" t="s">
        <v>2983</v>
      </c>
      <c r="BO8606" s="177" t="s">
        <v>2983</v>
      </c>
      <c r="BU8606" s="177" t="s">
        <v>13886</v>
      </c>
      <c r="BV8606" s="177" t="s">
        <v>2983</v>
      </c>
      <c r="BW8606" s="177" t="s">
        <v>2983</v>
      </c>
    </row>
    <row r="8607" spans="51:75" x14ac:dyDescent="0.3">
      <c r="AY8607" s="226" t="e">
        <f>VLOOKUP(C8607,#REF!, 2,FALSE)</f>
        <v>#REF!</v>
      </c>
      <c r="BM8607" s="177" t="s">
        <v>197</v>
      </c>
      <c r="BN8607" s="177" t="s">
        <v>2983</v>
      </c>
      <c r="BO8607" s="177" t="s">
        <v>2817</v>
      </c>
      <c r="BU8607" s="177" t="s">
        <v>197</v>
      </c>
      <c r="BV8607" s="177" t="s">
        <v>2983</v>
      </c>
      <c r="BW8607" s="177" t="s">
        <v>2817</v>
      </c>
    </row>
    <row r="8608" spans="51:75" x14ac:dyDescent="0.3">
      <c r="AY8608" s="226" t="e">
        <f>VLOOKUP(C8608,#REF!, 2,FALSE)</f>
        <v>#REF!</v>
      </c>
      <c r="BM8608" s="177" t="s">
        <v>13887</v>
      </c>
      <c r="BN8608" s="177" t="s">
        <v>852</v>
      </c>
      <c r="BO8608" s="177" t="s">
        <v>717</v>
      </c>
      <c r="BU8608" s="177" t="s">
        <v>13887</v>
      </c>
      <c r="BV8608" s="177" t="s">
        <v>852</v>
      </c>
      <c r="BW8608" s="177" t="s">
        <v>717</v>
      </c>
    </row>
    <row r="8609" spans="51:75" x14ac:dyDescent="0.3">
      <c r="AY8609" s="226" t="e">
        <f>VLOOKUP(C8609,#REF!, 2,FALSE)</f>
        <v>#REF!</v>
      </c>
      <c r="BM8609" s="177" t="s">
        <v>13888</v>
      </c>
      <c r="BN8609" s="177" t="s">
        <v>2983</v>
      </c>
      <c r="BO8609" s="177" t="s">
        <v>918</v>
      </c>
      <c r="BU8609" s="177" t="s">
        <v>13888</v>
      </c>
      <c r="BV8609" s="177" t="s">
        <v>2983</v>
      </c>
      <c r="BW8609" s="177" t="s">
        <v>918</v>
      </c>
    </row>
    <row r="8610" spans="51:75" x14ac:dyDescent="0.3">
      <c r="AY8610" s="226" t="e">
        <f>VLOOKUP(C8610,#REF!, 2,FALSE)</f>
        <v>#REF!</v>
      </c>
      <c r="BM8610" s="177" t="s">
        <v>13889</v>
      </c>
      <c r="BN8610" s="177" t="s">
        <v>2983</v>
      </c>
      <c r="BO8610" s="177" t="s">
        <v>1004</v>
      </c>
      <c r="BU8610" s="177" t="s">
        <v>13889</v>
      </c>
      <c r="BV8610" s="177" t="s">
        <v>2983</v>
      </c>
      <c r="BW8610" s="177" t="s">
        <v>1004</v>
      </c>
    </row>
    <row r="8611" spans="51:75" x14ac:dyDescent="0.3">
      <c r="AY8611" s="226" t="e">
        <f>VLOOKUP(C8611,#REF!, 2,FALSE)</f>
        <v>#REF!</v>
      </c>
      <c r="BM8611" s="177" t="s">
        <v>2436</v>
      </c>
      <c r="BN8611" s="177" t="s">
        <v>16979</v>
      </c>
      <c r="BO8611" s="177" t="s">
        <v>13719</v>
      </c>
      <c r="BU8611" s="177" t="s">
        <v>2436</v>
      </c>
      <c r="BV8611" s="177" t="s">
        <v>16979</v>
      </c>
      <c r="BW8611" s="177" t="s">
        <v>13719</v>
      </c>
    </row>
    <row r="8612" spans="51:75" x14ac:dyDescent="0.3">
      <c r="AY8612" s="226" t="e">
        <f>VLOOKUP(C8612,#REF!, 2,FALSE)</f>
        <v>#REF!</v>
      </c>
      <c r="BM8612" s="177" t="s">
        <v>13890</v>
      </c>
      <c r="BN8612" s="177" t="s">
        <v>3045</v>
      </c>
      <c r="BO8612" s="177" t="s">
        <v>3541</v>
      </c>
      <c r="BU8612" s="177" t="s">
        <v>13890</v>
      </c>
      <c r="BV8612" s="177" t="s">
        <v>3045</v>
      </c>
      <c r="BW8612" s="177" t="s">
        <v>3541</v>
      </c>
    </row>
    <row r="8613" spans="51:75" x14ac:dyDescent="0.3">
      <c r="AY8613" s="226" t="e">
        <f>VLOOKUP(C8613,#REF!, 2,FALSE)</f>
        <v>#REF!</v>
      </c>
      <c r="BM8613" s="177" t="s">
        <v>13891</v>
      </c>
      <c r="BN8613" s="177" t="s">
        <v>2983</v>
      </c>
      <c r="BO8613" s="177" t="s">
        <v>13892</v>
      </c>
      <c r="BU8613" s="177" t="s">
        <v>13891</v>
      </c>
      <c r="BV8613" s="177" t="s">
        <v>2983</v>
      </c>
      <c r="BW8613" s="177" t="s">
        <v>13892</v>
      </c>
    </row>
    <row r="8614" spans="51:75" x14ac:dyDescent="0.3">
      <c r="AY8614" s="226" t="e">
        <f>VLOOKUP(C8614,#REF!, 2,FALSE)</f>
        <v>#REF!</v>
      </c>
      <c r="BM8614" s="177" t="s">
        <v>13893</v>
      </c>
      <c r="BN8614" s="177" t="s">
        <v>2983</v>
      </c>
      <c r="BO8614" s="177" t="s">
        <v>11124</v>
      </c>
      <c r="BU8614" s="177" t="s">
        <v>13893</v>
      </c>
      <c r="BV8614" s="177" t="s">
        <v>2983</v>
      </c>
      <c r="BW8614" s="177" t="s">
        <v>11124</v>
      </c>
    </row>
    <row r="8615" spans="51:75" x14ac:dyDescent="0.3">
      <c r="AY8615" s="226" t="e">
        <f>VLOOKUP(C8615,#REF!, 2,FALSE)</f>
        <v>#REF!</v>
      </c>
      <c r="BM8615" s="177" t="s">
        <v>13894</v>
      </c>
      <c r="BN8615" s="177" t="s">
        <v>2428</v>
      </c>
      <c r="BO8615" s="177" t="s">
        <v>13895</v>
      </c>
      <c r="BU8615" s="177" t="s">
        <v>13894</v>
      </c>
      <c r="BV8615" s="177" t="s">
        <v>2428</v>
      </c>
      <c r="BW8615" s="177" t="s">
        <v>13895</v>
      </c>
    </row>
    <row r="8616" spans="51:75" x14ac:dyDescent="0.3">
      <c r="AY8616" s="226" t="e">
        <f>VLOOKUP(C8616,#REF!, 2,FALSE)</f>
        <v>#REF!</v>
      </c>
      <c r="BM8616" s="177" t="s">
        <v>13896</v>
      </c>
      <c r="BN8616" s="177" t="s">
        <v>2983</v>
      </c>
      <c r="BO8616" s="177" t="s">
        <v>12921</v>
      </c>
      <c r="BU8616" s="177" t="s">
        <v>13896</v>
      </c>
      <c r="BV8616" s="177" t="s">
        <v>2983</v>
      </c>
      <c r="BW8616" s="177" t="s">
        <v>12921</v>
      </c>
    </row>
    <row r="8617" spans="51:75" x14ac:dyDescent="0.3">
      <c r="AY8617" s="226" t="e">
        <f>VLOOKUP(C8617,#REF!, 2,FALSE)</f>
        <v>#REF!</v>
      </c>
      <c r="BM8617" s="177" t="s">
        <v>2437</v>
      </c>
      <c r="BN8617" s="177" t="s">
        <v>639</v>
      </c>
      <c r="BO8617" s="177" t="s">
        <v>2011</v>
      </c>
      <c r="BU8617" s="177" t="s">
        <v>2437</v>
      </c>
      <c r="BV8617" s="177" t="s">
        <v>639</v>
      </c>
      <c r="BW8617" s="177" t="s">
        <v>2011</v>
      </c>
    </row>
    <row r="8618" spans="51:75" x14ac:dyDescent="0.3">
      <c r="AY8618" s="226" t="e">
        <f>VLOOKUP(C8618,#REF!, 2,FALSE)</f>
        <v>#REF!</v>
      </c>
      <c r="BM8618" s="177" t="s">
        <v>2438</v>
      </c>
      <c r="BN8618" s="177" t="s">
        <v>2983</v>
      </c>
      <c r="BO8618" s="177" t="s">
        <v>2310</v>
      </c>
      <c r="BU8618" s="177" t="s">
        <v>2438</v>
      </c>
      <c r="BV8618" s="177" t="s">
        <v>2983</v>
      </c>
      <c r="BW8618" s="177" t="s">
        <v>2310</v>
      </c>
    </row>
    <row r="8619" spans="51:75" x14ac:dyDescent="0.3">
      <c r="AY8619" s="226" t="e">
        <f>VLOOKUP(C8619,#REF!, 2,FALSE)</f>
        <v>#REF!</v>
      </c>
      <c r="BM8619" s="177" t="s">
        <v>13897</v>
      </c>
      <c r="BN8619" s="177" t="s">
        <v>2983</v>
      </c>
      <c r="BO8619" s="177" t="s">
        <v>2983</v>
      </c>
      <c r="BU8619" s="177" t="s">
        <v>13897</v>
      </c>
      <c r="BV8619" s="177" t="s">
        <v>2983</v>
      </c>
      <c r="BW8619" s="177" t="s">
        <v>2983</v>
      </c>
    </row>
    <row r="8620" spans="51:75" x14ac:dyDescent="0.3">
      <c r="AY8620" s="226" t="e">
        <f>VLOOKUP(C8620,#REF!, 2,FALSE)</f>
        <v>#REF!</v>
      </c>
      <c r="BM8620" s="177" t="s">
        <v>13898</v>
      </c>
      <c r="BN8620" s="177" t="s">
        <v>2983</v>
      </c>
      <c r="BO8620" s="177" t="s">
        <v>2983</v>
      </c>
      <c r="BU8620" s="177" t="s">
        <v>13898</v>
      </c>
      <c r="BV8620" s="177" t="s">
        <v>2983</v>
      </c>
      <c r="BW8620" s="177" t="s">
        <v>2983</v>
      </c>
    </row>
    <row r="8621" spans="51:75" x14ac:dyDescent="0.3">
      <c r="AY8621" s="226" t="e">
        <f>VLOOKUP(C8621,#REF!, 2,FALSE)</f>
        <v>#REF!</v>
      </c>
      <c r="BM8621" s="177" t="s">
        <v>13899</v>
      </c>
      <c r="BN8621" s="177" t="s">
        <v>2983</v>
      </c>
      <c r="BO8621" s="177" t="s">
        <v>2983</v>
      </c>
      <c r="BU8621" s="177" t="s">
        <v>13899</v>
      </c>
      <c r="BV8621" s="177" t="s">
        <v>2983</v>
      </c>
      <c r="BW8621" s="177" t="s">
        <v>2983</v>
      </c>
    </row>
    <row r="8622" spans="51:75" x14ac:dyDescent="0.3">
      <c r="AY8622" s="226" t="e">
        <f>VLOOKUP(C8622,#REF!, 2,FALSE)</f>
        <v>#REF!</v>
      </c>
      <c r="BM8622" s="177" t="s">
        <v>13900</v>
      </c>
      <c r="BN8622" s="177" t="s">
        <v>926</v>
      </c>
      <c r="BO8622" s="177" t="s">
        <v>2303</v>
      </c>
      <c r="BU8622" s="177" t="s">
        <v>13900</v>
      </c>
      <c r="BV8622" s="177" t="s">
        <v>926</v>
      </c>
      <c r="BW8622" s="177" t="s">
        <v>2303</v>
      </c>
    </row>
    <row r="8623" spans="51:75" x14ac:dyDescent="0.3">
      <c r="AY8623" s="226" t="e">
        <f>VLOOKUP(C8623,#REF!, 2,FALSE)</f>
        <v>#REF!</v>
      </c>
      <c r="BM8623" s="177" t="s">
        <v>13901</v>
      </c>
      <c r="BN8623" s="177" t="s">
        <v>862</v>
      </c>
      <c r="BO8623" s="177" t="s">
        <v>709</v>
      </c>
      <c r="BU8623" s="177" t="s">
        <v>13901</v>
      </c>
      <c r="BV8623" s="177" t="s">
        <v>862</v>
      </c>
      <c r="BW8623" s="177" t="s">
        <v>709</v>
      </c>
    </row>
    <row r="8624" spans="51:75" x14ac:dyDescent="0.3">
      <c r="AY8624" s="226" t="e">
        <f>VLOOKUP(C8624,#REF!, 2,FALSE)</f>
        <v>#REF!</v>
      </c>
      <c r="BM8624" s="177" t="s">
        <v>13902</v>
      </c>
      <c r="BN8624" s="177" t="s">
        <v>3245</v>
      </c>
      <c r="BO8624" s="177" t="s">
        <v>2097</v>
      </c>
      <c r="BU8624" s="177" t="s">
        <v>13902</v>
      </c>
      <c r="BV8624" s="177" t="s">
        <v>3245</v>
      </c>
      <c r="BW8624" s="177" t="s">
        <v>2097</v>
      </c>
    </row>
    <row r="8625" spans="51:75" x14ac:dyDescent="0.3">
      <c r="AY8625" s="226" t="e">
        <f>VLOOKUP(C8625,#REF!, 2,FALSE)</f>
        <v>#REF!</v>
      </c>
      <c r="BM8625" s="177" t="s">
        <v>13903</v>
      </c>
      <c r="BN8625" s="177" t="s">
        <v>3245</v>
      </c>
      <c r="BO8625" s="177" t="s">
        <v>692</v>
      </c>
      <c r="BU8625" s="177" t="s">
        <v>13903</v>
      </c>
      <c r="BV8625" s="177" t="s">
        <v>3245</v>
      </c>
      <c r="BW8625" s="177" t="s">
        <v>692</v>
      </c>
    </row>
    <row r="8626" spans="51:75" x14ac:dyDescent="0.3">
      <c r="AY8626" s="226" t="e">
        <f>VLOOKUP(C8626,#REF!, 2,FALSE)</f>
        <v>#REF!</v>
      </c>
      <c r="BM8626" s="177" t="s">
        <v>13904</v>
      </c>
      <c r="BN8626" s="177" t="s">
        <v>628</v>
      </c>
      <c r="BO8626" s="177" t="s">
        <v>2983</v>
      </c>
      <c r="BU8626" s="177" t="s">
        <v>13904</v>
      </c>
      <c r="BV8626" s="177" t="s">
        <v>628</v>
      </c>
      <c r="BW8626" s="177" t="s">
        <v>2983</v>
      </c>
    </row>
    <row r="8627" spans="51:75" x14ac:dyDescent="0.3">
      <c r="AY8627" s="226" t="e">
        <f>VLOOKUP(C8627,#REF!, 2,FALSE)</f>
        <v>#REF!</v>
      </c>
      <c r="BM8627" s="177" t="s">
        <v>13905</v>
      </c>
      <c r="BN8627" s="177" t="s">
        <v>16982</v>
      </c>
      <c r="BO8627" s="177" t="s">
        <v>2983</v>
      </c>
      <c r="BU8627" s="177" t="s">
        <v>13905</v>
      </c>
      <c r="BV8627" s="177" t="s">
        <v>16982</v>
      </c>
      <c r="BW8627" s="177" t="s">
        <v>2983</v>
      </c>
    </row>
    <row r="8628" spans="51:75" x14ac:dyDescent="0.3">
      <c r="AY8628" s="226" t="e">
        <f>VLOOKUP(C8628,#REF!, 2,FALSE)</f>
        <v>#REF!</v>
      </c>
      <c r="BM8628" s="177" t="s">
        <v>13906</v>
      </c>
      <c r="BN8628" s="177" t="s">
        <v>628</v>
      </c>
      <c r="BO8628" s="177" t="s">
        <v>2983</v>
      </c>
      <c r="BU8628" s="177" t="s">
        <v>13906</v>
      </c>
      <c r="BV8628" s="177" t="s">
        <v>628</v>
      </c>
      <c r="BW8628" s="177" t="s">
        <v>2983</v>
      </c>
    </row>
    <row r="8629" spans="51:75" x14ac:dyDescent="0.3">
      <c r="AY8629" s="226" t="e">
        <f>VLOOKUP(C8629,#REF!, 2,FALSE)</f>
        <v>#REF!</v>
      </c>
      <c r="BM8629" s="177" t="s">
        <v>13907</v>
      </c>
      <c r="BN8629" s="177" t="s">
        <v>639</v>
      </c>
      <c r="BO8629" s="177" t="s">
        <v>2983</v>
      </c>
      <c r="BU8629" s="177" t="s">
        <v>13907</v>
      </c>
      <c r="BV8629" s="177" t="s">
        <v>639</v>
      </c>
      <c r="BW8629" s="177" t="s">
        <v>2983</v>
      </c>
    </row>
    <row r="8630" spans="51:75" x14ac:dyDescent="0.3">
      <c r="AY8630" s="226" t="e">
        <f>VLOOKUP(C8630,#REF!, 2,FALSE)</f>
        <v>#REF!</v>
      </c>
      <c r="BM8630" s="177" t="s">
        <v>2439</v>
      </c>
      <c r="BN8630" s="177" t="s">
        <v>797</v>
      </c>
      <c r="BO8630" s="177" t="s">
        <v>13908</v>
      </c>
      <c r="BU8630" s="177" t="s">
        <v>2439</v>
      </c>
      <c r="BV8630" s="177" t="s">
        <v>797</v>
      </c>
      <c r="BW8630" s="177" t="s">
        <v>13908</v>
      </c>
    </row>
    <row r="8631" spans="51:75" x14ac:dyDescent="0.3">
      <c r="AY8631" s="226" t="e">
        <f>VLOOKUP(C8631,#REF!, 2,FALSE)</f>
        <v>#REF!</v>
      </c>
      <c r="BM8631" s="177" t="s">
        <v>13909</v>
      </c>
      <c r="BN8631" s="177" t="s">
        <v>797</v>
      </c>
      <c r="BO8631" s="177" t="s">
        <v>2983</v>
      </c>
      <c r="BU8631" s="177" t="s">
        <v>13909</v>
      </c>
      <c r="BV8631" s="177" t="s">
        <v>797</v>
      </c>
      <c r="BW8631" s="177" t="s">
        <v>2983</v>
      </c>
    </row>
    <row r="8632" spans="51:75" x14ac:dyDescent="0.3">
      <c r="AY8632" s="226" t="e">
        <f>VLOOKUP(C8632,#REF!, 2,FALSE)</f>
        <v>#REF!</v>
      </c>
      <c r="BM8632" s="177" t="s">
        <v>13910</v>
      </c>
      <c r="BN8632" s="177" t="s">
        <v>771</v>
      </c>
      <c r="BO8632" s="177" t="s">
        <v>2983</v>
      </c>
      <c r="BU8632" s="177" t="s">
        <v>13910</v>
      </c>
      <c r="BV8632" s="177" t="s">
        <v>771</v>
      </c>
      <c r="BW8632" s="177" t="s">
        <v>2983</v>
      </c>
    </row>
    <row r="8633" spans="51:75" x14ac:dyDescent="0.3">
      <c r="AY8633" s="226" t="e">
        <f>VLOOKUP(C8633,#REF!, 2,FALSE)</f>
        <v>#REF!</v>
      </c>
      <c r="BM8633" s="177" t="s">
        <v>2440</v>
      </c>
      <c r="BN8633" s="177" t="s">
        <v>16982</v>
      </c>
      <c r="BO8633" s="177" t="s">
        <v>2983</v>
      </c>
      <c r="BU8633" s="177" t="s">
        <v>2440</v>
      </c>
      <c r="BV8633" s="177" t="s">
        <v>16982</v>
      </c>
      <c r="BW8633" s="177" t="s">
        <v>2983</v>
      </c>
    </row>
    <row r="8634" spans="51:75" x14ac:dyDescent="0.3">
      <c r="AY8634" s="226" t="e">
        <f>VLOOKUP(C8634,#REF!, 2,FALSE)</f>
        <v>#REF!</v>
      </c>
      <c r="BM8634" s="177" t="s">
        <v>13911</v>
      </c>
      <c r="BN8634" s="177" t="s">
        <v>16982</v>
      </c>
      <c r="BO8634" s="177" t="s">
        <v>13912</v>
      </c>
      <c r="BU8634" s="177" t="s">
        <v>13911</v>
      </c>
      <c r="BV8634" s="177" t="s">
        <v>16982</v>
      </c>
      <c r="BW8634" s="177" t="s">
        <v>13912</v>
      </c>
    </row>
    <row r="8635" spans="51:75" x14ac:dyDescent="0.3">
      <c r="AY8635" s="226" t="e">
        <f>VLOOKUP(C8635,#REF!, 2,FALSE)</f>
        <v>#REF!</v>
      </c>
      <c r="BM8635" s="177" t="s">
        <v>2441</v>
      </c>
      <c r="BN8635" s="177" t="s">
        <v>841</v>
      </c>
      <c r="BO8635" s="177" t="s">
        <v>2983</v>
      </c>
      <c r="BU8635" s="177" t="s">
        <v>2441</v>
      </c>
      <c r="BV8635" s="177" t="s">
        <v>841</v>
      </c>
      <c r="BW8635" s="177" t="s">
        <v>2983</v>
      </c>
    </row>
    <row r="8636" spans="51:75" x14ac:dyDescent="0.3">
      <c r="AY8636" s="226" t="e">
        <f>VLOOKUP(C8636,#REF!, 2,FALSE)</f>
        <v>#REF!</v>
      </c>
      <c r="BM8636" s="177" t="s">
        <v>13913</v>
      </c>
      <c r="BN8636" s="177" t="s">
        <v>787</v>
      </c>
      <c r="BO8636" s="177" t="s">
        <v>2983</v>
      </c>
      <c r="BU8636" s="177" t="s">
        <v>13913</v>
      </c>
      <c r="BV8636" s="177" t="s">
        <v>787</v>
      </c>
      <c r="BW8636" s="177" t="s">
        <v>2983</v>
      </c>
    </row>
    <row r="8637" spans="51:75" x14ac:dyDescent="0.3">
      <c r="AY8637" s="226" t="e">
        <f>VLOOKUP(C8637,#REF!, 2,FALSE)</f>
        <v>#REF!</v>
      </c>
      <c r="BM8637" s="177" t="s">
        <v>13914</v>
      </c>
      <c r="BN8637" s="177" t="s">
        <v>1267</v>
      </c>
      <c r="BO8637" s="177" t="s">
        <v>2983</v>
      </c>
      <c r="BU8637" s="177" t="s">
        <v>13914</v>
      </c>
      <c r="BV8637" s="177" t="s">
        <v>1267</v>
      </c>
      <c r="BW8637" s="177" t="s">
        <v>2983</v>
      </c>
    </row>
    <row r="8638" spans="51:75" x14ac:dyDescent="0.3">
      <c r="AY8638" s="226" t="e">
        <f>VLOOKUP(C8638,#REF!, 2,FALSE)</f>
        <v>#REF!</v>
      </c>
      <c r="BM8638" s="177" t="s">
        <v>13915</v>
      </c>
      <c r="BN8638" s="177" t="s">
        <v>614</v>
      </c>
      <c r="BO8638" s="177" t="s">
        <v>2983</v>
      </c>
      <c r="BU8638" s="177" t="s">
        <v>13915</v>
      </c>
      <c r="BV8638" s="177" t="s">
        <v>614</v>
      </c>
      <c r="BW8638" s="177" t="s">
        <v>2983</v>
      </c>
    </row>
    <row r="8639" spans="51:75" x14ac:dyDescent="0.3">
      <c r="AY8639" s="226" t="e">
        <f>VLOOKUP(C8639,#REF!, 2,FALSE)</f>
        <v>#REF!</v>
      </c>
      <c r="BM8639" s="177" t="s">
        <v>13916</v>
      </c>
      <c r="BN8639" s="177" t="s">
        <v>619</v>
      </c>
      <c r="BO8639" s="177" t="s">
        <v>2983</v>
      </c>
      <c r="BU8639" s="177" t="s">
        <v>13916</v>
      </c>
      <c r="BV8639" s="177" t="s">
        <v>619</v>
      </c>
      <c r="BW8639" s="177" t="s">
        <v>2983</v>
      </c>
    </row>
    <row r="8640" spans="51:75" x14ac:dyDescent="0.3">
      <c r="AY8640" s="226" t="e">
        <f>VLOOKUP(C8640,#REF!, 2,FALSE)</f>
        <v>#REF!</v>
      </c>
      <c r="BM8640" s="177" t="s">
        <v>13917</v>
      </c>
      <c r="BN8640" s="177" t="s">
        <v>2983</v>
      </c>
      <c r="BO8640" s="177" t="s">
        <v>2983</v>
      </c>
      <c r="BU8640" s="177" t="s">
        <v>13917</v>
      </c>
      <c r="BV8640" s="177" t="s">
        <v>2983</v>
      </c>
      <c r="BW8640" s="177" t="s">
        <v>2983</v>
      </c>
    </row>
    <row r="8641" spans="51:75" x14ac:dyDescent="0.3">
      <c r="AY8641" s="226" t="e">
        <f>VLOOKUP(C8641,#REF!, 2,FALSE)</f>
        <v>#REF!</v>
      </c>
      <c r="BM8641" s="177" t="s">
        <v>13918</v>
      </c>
      <c r="BN8641" s="177" t="s">
        <v>16982</v>
      </c>
      <c r="BO8641" s="177" t="s">
        <v>2983</v>
      </c>
      <c r="BU8641" s="177" t="s">
        <v>13918</v>
      </c>
      <c r="BV8641" s="177" t="s">
        <v>16982</v>
      </c>
      <c r="BW8641" s="177" t="s">
        <v>2983</v>
      </c>
    </row>
    <row r="8642" spans="51:75" x14ac:dyDescent="0.3">
      <c r="AY8642" s="226" t="e">
        <f>VLOOKUP(C8642,#REF!, 2,FALSE)</f>
        <v>#REF!</v>
      </c>
      <c r="BM8642" s="177" t="s">
        <v>13919</v>
      </c>
      <c r="BN8642" s="177" t="s">
        <v>628</v>
      </c>
      <c r="BO8642" s="177" t="s">
        <v>2983</v>
      </c>
      <c r="BU8642" s="177" t="s">
        <v>13919</v>
      </c>
      <c r="BV8642" s="177" t="s">
        <v>628</v>
      </c>
      <c r="BW8642" s="177" t="s">
        <v>2983</v>
      </c>
    </row>
    <row r="8643" spans="51:75" x14ac:dyDescent="0.3">
      <c r="AY8643" s="226" t="e">
        <f>VLOOKUP(C8643,#REF!, 2,FALSE)</f>
        <v>#REF!</v>
      </c>
      <c r="BM8643" s="177" t="s">
        <v>2442</v>
      </c>
      <c r="BN8643" s="177" t="s">
        <v>802</v>
      </c>
      <c r="BO8643" s="177" t="s">
        <v>13920</v>
      </c>
      <c r="BU8643" s="177" t="s">
        <v>2442</v>
      </c>
      <c r="BV8643" s="177" t="s">
        <v>802</v>
      </c>
      <c r="BW8643" s="177" t="s">
        <v>13920</v>
      </c>
    </row>
    <row r="8644" spans="51:75" x14ac:dyDescent="0.3">
      <c r="AY8644" s="226" t="e">
        <f>VLOOKUP(C8644,#REF!, 2,FALSE)</f>
        <v>#REF!</v>
      </c>
      <c r="BM8644" s="177" t="s">
        <v>2443</v>
      </c>
      <c r="BN8644" s="177" t="s">
        <v>639</v>
      </c>
      <c r="BO8644" s="177" t="s">
        <v>2360</v>
      </c>
      <c r="BU8644" s="177" t="s">
        <v>2443</v>
      </c>
      <c r="BV8644" s="177" t="s">
        <v>639</v>
      </c>
      <c r="BW8644" s="177" t="s">
        <v>2360</v>
      </c>
    </row>
    <row r="8645" spans="51:75" x14ac:dyDescent="0.3">
      <c r="AY8645" s="226" t="e">
        <f>VLOOKUP(C8645,#REF!, 2,FALSE)</f>
        <v>#REF!</v>
      </c>
      <c r="BM8645" s="177" t="s">
        <v>13921</v>
      </c>
      <c r="BN8645" s="177" t="s">
        <v>661</v>
      </c>
      <c r="BO8645" s="177" t="s">
        <v>5503</v>
      </c>
      <c r="BU8645" s="177" t="s">
        <v>13921</v>
      </c>
      <c r="BV8645" s="177" t="s">
        <v>661</v>
      </c>
      <c r="BW8645" s="177" t="s">
        <v>5503</v>
      </c>
    </row>
    <row r="8646" spans="51:75" x14ac:dyDescent="0.3">
      <c r="AY8646" s="226" t="e">
        <f>VLOOKUP(C8646,#REF!, 2,FALSE)</f>
        <v>#REF!</v>
      </c>
      <c r="BM8646" s="177" t="s">
        <v>2444</v>
      </c>
      <c r="BN8646" s="177" t="s">
        <v>661</v>
      </c>
      <c r="BO8646" s="177" t="s">
        <v>2983</v>
      </c>
      <c r="BU8646" s="177" t="s">
        <v>2444</v>
      </c>
      <c r="BV8646" s="177" t="s">
        <v>661</v>
      </c>
      <c r="BW8646" s="177" t="s">
        <v>2983</v>
      </c>
    </row>
    <row r="8647" spans="51:75" x14ac:dyDescent="0.3">
      <c r="AY8647" s="226" t="e">
        <f>VLOOKUP(C8647,#REF!, 2,FALSE)</f>
        <v>#REF!</v>
      </c>
      <c r="BM8647" s="177" t="s">
        <v>13922</v>
      </c>
      <c r="BN8647" s="177" t="s">
        <v>2983</v>
      </c>
      <c r="BO8647" s="177" t="s">
        <v>2983</v>
      </c>
      <c r="BU8647" s="177" t="s">
        <v>13922</v>
      </c>
      <c r="BV8647" s="177" t="s">
        <v>2983</v>
      </c>
      <c r="BW8647" s="177" t="s">
        <v>2983</v>
      </c>
    </row>
    <row r="8648" spans="51:75" x14ac:dyDescent="0.3">
      <c r="AY8648" s="226" t="e">
        <f>VLOOKUP(C8648,#REF!, 2,FALSE)</f>
        <v>#REF!</v>
      </c>
      <c r="BM8648" s="177" t="s">
        <v>13923</v>
      </c>
      <c r="BN8648" s="177" t="s">
        <v>2983</v>
      </c>
      <c r="BO8648" s="177" t="s">
        <v>2983</v>
      </c>
      <c r="BU8648" s="177" t="s">
        <v>13923</v>
      </c>
      <c r="BV8648" s="177" t="s">
        <v>2983</v>
      </c>
      <c r="BW8648" s="177" t="s">
        <v>2983</v>
      </c>
    </row>
    <row r="8649" spans="51:75" x14ac:dyDescent="0.3">
      <c r="AY8649" s="226" t="e">
        <f>VLOOKUP(C8649,#REF!, 2,FALSE)</f>
        <v>#REF!</v>
      </c>
      <c r="BM8649" s="177" t="s">
        <v>13924</v>
      </c>
      <c r="BN8649" s="177" t="s">
        <v>2983</v>
      </c>
      <c r="BO8649" s="177" t="s">
        <v>2983</v>
      </c>
      <c r="BU8649" s="177" t="s">
        <v>13924</v>
      </c>
      <c r="BV8649" s="177" t="s">
        <v>2983</v>
      </c>
      <c r="BW8649" s="177" t="s">
        <v>2983</v>
      </c>
    </row>
    <row r="8650" spans="51:75" x14ac:dyDescent="0.3">
      <c r="AY8650" s="226" t="e">
        <f>VLOOKUP(C8650,#REF!, 2,FALSE)</f>
        <v>#REF!</v>
      </c>
      <c r="BM8650" s="177" t="s">
        <v>13925</v>
      </c>
      <c r="BN8650" s="177" t="s">
        <v>16979</v>
      </c>
      <c r="BO8650" s="177" t="s">
        <v>13926</v>
      </c>
      <c r="BU8650" s="177" t="s">
        <v>13925</v>
      </c>
      <c r="BV8650" s="177" t="s">
        <v>16979</v>
      </c>
      <c r="BW8650" s="177" t="s">
        <v>13926</v>
      </c>
    </row>
    <row r="8651" spans="51:75" x14ac:dyDescent="0.3">
      <c r="AY8651" s="226" t="e">
        <f>VLOOKUP(C8651,#REF!, 2,FALSE)</f>
        <v>#REF!</v>
      </c>
      <c r="BM8651" s="177" t="s">
        <v>13927</v>
      </c>
      <c r="BN8651" s="177" t="s">
        <v>613</v>
      </c>
      <c r="BO8651" s="177" t="s">
        <v>12400</v>
      </c>
      <c r="BU8651" s="177" t="s">
        <v>13927</v>
      </c>
      <c r="BV8651" s="177" t="s">
        <v>613</v>
      </c>
      <c r="BW8651" s="177" t="s">
        <v>12400</v>
      </c>
    </row>
    <row r="8652" spans="51:75" x14ac:dyDescent="0.3">
      <c r="AY8652" s="226" t="e">
        <f>VLOOKUP(C8652,#REF!, 2,FALSE)</f>
        <v>#REF!</v>
      </c>
      <c r="BM8652" s="177" t="s">
        <v>13928</v>
      </c>
      <c r="BN8652" s="177" t="s">
        <v>636</v>
      </c>
      <c r="BO8652" s="177" t="s">
        <v>1068</v>
      </c>
      <c r="BU8652" s="177" t="s">
        <v>13928</v>
      </c>
      <c r="BV8652" s="177" t="s">
        <v>636</v>
      </c>
      <c r="BW8652" s="177" t="s">
        <v>1068</v>
      </c>
    </row>
    <row r="8653" spans="51:75" x14ac:dyDescent="0.3">
      <c r="AY8653" s="226" t="e">
        <f>VLOOKUP(C8653,#REF!, 2,FALSE)</f>
        <v>#REF!</v>
      </c>
      <c r="BM8653" s="177" t="s">
        <v>13929</v>
      </c>
      <c r="BN8653" s="177" t="s">
        <v>700</v>
      </c>
      <c r="BO8653" s="177" t="s">
        <v>2983</v>
      </c>
      <c r="BU8653" s="177" t="s">
        <v>13929</v>
      </c>
      <c r="BV8653" s="177" t="s">
        <v>700</v>
      </c>
      <c r="BW8653" s="177" t="s">
        <v>2983</v>
      </c>
    </row>
    <row r="8654" spans="51:75" x14ac:dyDescent="0.3">
      <c r="AY8654" s="226" t="e">
        <f>VLOOKUP(C8654,#REF!, 2,FALSE)</f>
        <v>#REF!</v>
      </c>
      <c r="BM8654" s="177" t="s">
        <v>13930</v>
      </c>
      <c r="BN8654" s="177" t="s">
        <v>2983</v>
      </c>
      <c r="BO8654" s="177" t="s">
        <v>2983</v>
      </c>
      <c r="BU8654" s="177" t="s">
        <v>13930</v>
      </c>
      <c r="BV8654" s="177" t="s">
        <v>2983</v>
      </c>
      <c r="BW8654" s="177" t="s">
        <v>2983</v>
      </c>
    </row>
    <row r="8655" spans="51:75" x14ac:dyDescent="0.3">
      <c r="AY8655" s="226" t="e">
        <f>VLOOKUP(C8655,#REF!, 2,FALSE)</f>
        <v>#REF!</v>
      </c>
      <c r="BM8655" s="177" t="s">
        <v>13931</v>
      </c>
      <c r="BN8655" s="177" t="s">
        <v>3005</v>
      </c>
      <c r="BO8655" s="177" t="s">
        <v>5959</v>
      </c>
      <c r="BU8655" s="177" t="s">
        <v>13931</v>
      </c>
      <c r="BV8655" s="177" t="s">
        <v>3005</v>
      </c>
      <c r="BW8655" s="177" t="s">
        <v>5959</v>
      </c>
    </row>
    <row r="8656" spans="51:75" x14ac:dyDescent="0.3">
      <c r="AY8656" s="226" t="e">
        <f>VLOOKUP(C8656,#REF!, 2,FALSE)</f>
        <v>#REF!</v>
      </c>
      <c r="BM8656" s="177" t="s">
        <v>196</v>
      </c>
      <c r="BN8656" s="177" t="s">
        <v>696</v>
      </c>
      <c r="BO8656" s="177" t="s">
        <v>13932</v>
      </c>
      <c r="BU8656" s="177" t="s">
        <v>196</v>
      </c>
      <c r="BV8656" s="177" t="s">
        <v>696</v>
      </c>
      <c r="BW8656" s="177" t="s">
        <v>13932</v>
      </c>
    </row>
    <row r="8657" spans="51:75" x14ac:dyDescent="0.3">
      <c r="AY8657" s="226" t="e">
        <f>VLOOKUP(C8657,#REF!, 2,FALSE)</f>
        <v>#REF!</v>
      </c>
      <c r="BM8657" s="177" t="s">
        <v>13933</v>
      </c>
      <c r="BN8657" s="177" t="s">
        <v>719</v>
      </c>
      <c r="BO8657" s="177" t="s">
        <v>938</v>
      </c>
      <c r="BU8657" s="177" t="s">
        <v>13933</v>
      </c>
      <c r="BV8657" s="177" t="s">
        <v>719</v>
      </c>
      <c r="BW8657" s="177" t="s">
        <v>938</v>
      </c>
    </row>
    <row r="8658" spans="51:75" x14ac:dyDescent="0.3">
      <c r="AY8658" s="226" t="e">
        <f>VLOOKUP(C8658,#REF!, 2,FALSE)</f>
        <v>#REF!</v>
      </c>
      <c r="BM8658" s="177" t="s">
        <v>13934</v>
      </c>
      <c r="BN8658" s="177" t="s">
        <v>2889</v>
      </c>
      <c r="BO8658" s="177" t="s">
        <v>2983</v>
      </c>
      <c r="BU8658" s="177" t="s">
        <v>13934</v>
      </c>
      <c r="BV8658" s="177" t="s">
        <v>2889</v>
      </c>
      <c r="BW8658" s="177" t="s">
        <v>2983</v>
      </c>
    </row>
    <row r="8659" spans="51:75" x14ac:dyDescent="0.3">
      <c r="AY8659" s="226" t="e">
        <f>VLOOKUP(C8659,#REF!, 2,FALSE)</f>
        <v>#REF!</v>
      </c>
      <c r="BM8659" s="177" t="s">
        <v>13935</v>
      </c>
      <c r="BN8659" s="177" t="s">
        <v>1269</v>
      </c>
      <c r="BO8659" s="177" t="s">
        <v>2983</v>
      </c>
      <c r="BU8659" s="177" t="s">
        <v>13935</v>
      </c>
      <c r="BV8659" s="177" t="s">
        <v>1269</v>
      </c>
      <c r="BW8659" s="177" t="s">
        <v>2983</v>
      </c>
    </row>
    <row r="8660" spans="51:75" x14ac:dyDescent="0.3">
      <c r="AY8660" s="226" t="e">
        <f>VLOOKUP(C8660,#REF!, 2,FALSE)</f>
        <v>#REF!</v>
      </c>
      <c r="BM8660" s="177" t="s">
        <v>13936</v>
      </c>
      <c r="BN8660" s="177" t="s">
        <v>1139</v>
      </c>
      <c r="BO8660" s="177" t="s">
        <v>13937</v>
      </c>
      <c r="BU8660" s="177" t="s">
        <v>13936</v>
      </c>
      <c r="BV8660" s="177" t="s">
        <v>1139</v>
      </c>
      <c r="BW8660" s="177" t="s">
        <v>13937</v>
      </c>
    </row>
    <row r="8661" spans="51:75" x14ac:dyDescent="0.3">
      <c r="AY8661" s="226" t="e">
        <f>VLOOKUP(C8661,#REF!, 2,FALSE)</f>
        <v>#REF!</v>
      </c>
      <c r="BM8661" s="177" t="s">
        <v>13938</v>
      </c>
      <c r="BN8661" s="177" t="s">
        <v>16979</v>
      </c>
      <c r="BO8661" s="177" t="s">
        <v>13939</v>
      </c>
      <c r="BU8661" s="177" t="s">
        <v>13938</v>
      </c>
      <c r="BV8661" s="177" t="s">
        <v>16979</v>
      </c>
      <c r="BW8661" s="177" t="s">
        <v>13939</v>
      </c>
    </row>
    <row r="8662" spans="51:75" x14ac:dyDescent="0.3">
      <c r="AY8662" s="226" t="e">
        <f>VLOOKUP(C8662,#REF!, 2,FALSE)</f>
        <v>#REF!</v>
      </c>
      <c r="BM8662" s="177" t="s">
        <v>13940</v>
      </c>
      <c r="BN8662" s="177" t="s">
        <v>1445</v>
      </c>
      <c r="BO8662" s="177" t="s">
        <v>13941</v>
      </c>
      <c r="BU8662" s="177" t="s">
        <v>13940</v>
      </c>
      <c r="BV8662" s="177" t="s">
        <v>1445</v>
      </c>
      <c r="BW8662" s="177" t="s">
        <v>13941</v>
      </c>
    </row>
    <row r="8663" spans="51:75" x14ac:dyDescent="0.3">
      <c r="AY8663" s="226" t="e">
        <f>VLOOKUP(C8663,#REF!, 2,FALSE)</f>
        <v>#REF!</v>
      </c>
      <c r="BM8663" s="177" t="s">
        <v>13942</v>
      </c>
      <c r="BN8663" s="177" t="s">
        <v>2983</v>
      </c>
      <c r="BO8663" s="177" t="s">
        <v>10328</v>
      </c>
      <c r="BU8663" s="177" t="s">
        <v>13942</v>
      </c>
      <c r="BV8663" s="177" t="s">
        <v>2983</v>
      </c>
      <c r="BW8663" s="177" t="s">
        <v>10328</v>
      </c>
    </row>
    <row r="8664" spans="51:75" x14ac:dyDescent="0.3">
      <c r="AY8664" s="226" t="e">
        <f>VLOOKUP(C8664,#REF!, 2,FALSE)</f>
        <v>#REF!</v>
      </c>
      <c r="BM8664" s="177" t="s">
        <v>13943</v>
      </c>
      <c r="BN8664" s="177" t="s">
        <v>2983</v>
      </c>
      <c r="BO8664" s="177" t="s">
        <v>13945</v>
      </c>
      <c r="BU8664" s="177" t="s">
        <v>13943</v>
      </c>
      <c r="BV8664" s="177" t="s">
        <v>2983</v>
      </c>
      <c r="BW8664" s="177" t="s">
        <v>13945</v>
      </c>
    </row>
    <row r="8665" spans="51:75" x14ac:dyDescent="0.3">
      <c r="AY8665" s="226" t="e">
        <f>VLOOKUP(C8665,#REF!, 2,FALSE)</f>
        <v>#REF!</v>
      </c>
      <c r="BM8665" s="177" t="s">
        <v>13946</v>
      </c>
      <c r="BN8665" s="177" t="s">
        <v>2983</v>
      </c>
      <c r="BO8665" s="177" t="s">
        <v>1523</v>
      </c>
      <c r="BU8665" s="177" t="s">
        <v>13946</v>
      </c>
      <c r="BV8665" s="177" t="s">
        <v>2983</v>
      </c>
      <c r="BW8665" s="177" t="s">
        <v>1523</v>
      </c>
    </row>
    <row r="8666" spans="51:75" x14ac:dyDescent="0.3">
      <c r="AY8666" s="226" t="e">
        <f>VLOOKUP(C8666,#REF!, 2,FALSE)</f>
        <v>#REF!</v>
      </c>
      <c r="BM8666" s="177" t="s">
        <v>13947</v>
      </c>
      <c r="BN8666" s="177" t="s">
        <v>994</v>
      </c>
      <c r="BO8666" s="177" t="s">
        <v>8367</v>
      </c>
      <c r="BU8666" s="177" t="s">
        <v>13947</v>
      </c>
      <c r="BV8666" s="177" t="s">
        <v>994</v>
      </c>
      <c r="BW8666" s="177" t="s">
        <v>8367</v>
      </c>
    </row>
    <row r="8667" spans="51:75" x14ac:dyDescent="0.3">
      <c r="AY8667" s="226" t="e">
        <f>VLOOKUP(C8667,#REF!, 2,FALSE)</f>
        <v>#REF!</v>
      </c>
      <c r="BM8667" s="177" t="s">
        <v>13948</v>
      </c>
      <c r="BN8667" s="177" t="s">
        <v>810</v>
      </c>
      <c r="BO8667" s="177" t="s">
        <v>13949</v>
      </c>
      <c r="BU8667" s="177" t="s">
        <v>13948</v>
      </c>
      <c r="BV8667" s="177" t="s">
        <v>810</v>
      </c>
      <c r="BW8667" s="177" t="s">
        <v>13949</v>
      </c>
    </row>
    <row r="8668" spans="51:75" x14ac:dyDescent="0.3">
      <c r="AY8668" s="226" t="e">
        <f>VLOOKUP(C8668,#REF!, 2,FALSE)</f>
        <v>#REF!</v>
      </c>
      <c r="BM8668" s="177" t="s">
        <v>13950</v>
      </c>
      <c r="BN8668" s="177" t="s">
        <v>810</v>
      </c>
      <c r="BO8668" s="177" t="s">
        <v>4817</v>
      </c>
      <c r="BU8668" s="177" t="s">
        <v>13950</v>
      </c>
      <c r="BV8668" s="177" t="s">
        <v>810</v>
      </c>
      <c r="BW8668" s="177" t="s">
        <v>4817</v>
      </c>
    </row>
    <row r="8669" spans="51:75" x14ac:dyDescent="0.3">
      <c r="AY8669" s="226" t="e">
        <f>VLOOKUP(C8669,#REF!, 2,FALSE)</f>
        <v>#REF!</v>
      </c>
      <c r="BM8669" s="177" t="s">
        <v>13952</v>
      </c>
      <c r="BN8669" s="177" t="s">
        <v>16979</v>
      </c>
      <c r="BO8669" s="177" t="s">
        <v>4332</v>
      </c>
      <c r="BU8669" s="177" t="s">
        <v>13952</v>
      </c>
      <c r="BV8669" s="177" t="s">
        <v>16979</v>
      </c>
      <c r="BW8669" s="177" t="s">
        <v>4332</v>
      </c>
    </row>
    <row r="8670" spans="51:75" x14ac:dyDescent="0.3">
      <c r="AY8670" s="226" t="e">
        <f>VLOOKUP(C8670,#REF!, 2,FALSE)</f>
        <v>#REF!</v>
      </c>
      <c r="BM8670" s="177" t="s">
        <v>13953</v>
      </c>
      <c r="BN8670" s="177" t="s">
        <v>912</v>
      </c>
      <c r="BO8670" s="177" t="s">
        <v>1068</v>
      </c>
      <c r="BU8670" s="177" t="s">
        <v>13953</v>
      </c>
      <c r="BV8670" s="177" t="s">
        <v>912</v>
      </c>
      <c r="BW8670" s="177" t="s">
        <v>1068</v>
      </c>
    </row>
    <row r="8671" spans="51:75" x14ac:dyDescent="0.3">
      <c r="AY8671" s="226" t="e">
        <f>VLOOKUP(C8671,#REF!, 2,FALSE)</f>
        <v>#REF!</v>
      </c>
      <c r="BM8671" s="177" t="s">
        <v>13954</v>
      </c>
      <c r="BN8671" s="177" t="s">
        <v>619</v>
      </c>
      <c r="BO8671" s="177" t="s">
        <v>2983</v>
      </c>
      <c r="BU8671" s="177" t="s">
        <v>13954</v>
      </c>
      <c r="BV8671" s="177" t="s">
        <v>619</v>
      </c>
      <c r="BW8671" s="177" t="s">
        <v>2983</v>
      </c>
    </row>
    <row r="8672" spans="51:75" x14ac:dyDescent="0.3">
      <c r="AY8672" s="226" t="e">
        <f>VLOOKUP(C8672,#REF!, 2,FALSE)</f>
        <v>#REF!</v>
      </c>
      <c r="BM8672" s="177" t="s">
        <v>13955</v>
      </c>
      <c r="BN8672" s="177" t="s">
        <v>2983</v>
      </c>
      <c r="BO8672" s="177" t="s">
        <v>13956</v>
      </c>
      <c r="BU8672" s="177" t="s">
        <v>13955</v>
      </c>
      <c r="BV8672" s="177" t="s">
        <v>2983</v>
      </c>
      <c r="BW8672" s="177" t="s">
        <v>13956</v>
      </c>
    </row>
    <row r="8673" spans="51:75" x14ac:dyDescent="0.3">
      <c r="AY8673" s="226" t="e">
        <f>VLOOKUP(C8673,#REF!, 2,FALSE)</f>
        <v>#REF!</v>
      </c>
      <c r="BM8673" s="177" t="s">
        <v>13957</v>
      </c>
      <c r="BN8673" s="177" t="s">
        <v>2983</v>
      </c>
      <c r="BO8673" s="177" t="s">
        <v>7336</v>
      </c>
      <c r="BU8673" s="177" t="s">
        <v>13957</v>
      </c>
      <c r="BV8673" s="177" t="s">
        <v>2983</v>
      </c>
      <c r="BW8673" s="177" t="s">
        <v>7336</v>
      </c>
    </row>
    <row r="8674" spans="51:75" x14ac:dyDescent="0.3">
      <c r="AY8674" s="226" t="e">
        <f>VLOOKUP(C8674,#REF!, 2,FALSE)</f>
        <v>#REF!</v>
      </c>
      <c r="BM8674" s="177" t="s">
        <v>13958</v>
      </c>
      <c r="BN8674" s="177" t="s">
        <v>2983</v>
      </c>
      <c r="BO8674" s="177" t="s">
        <v>8985</v>
      </c>
      <c r="BU8674" s="177" t="s">
        <v>13958</v>
      </c>
      <c r="BV8674" s="177" t="s">
        <v>2983</v>
      </c>
      <c r="BW8674" s="177" t="s">
        <v>8985</v>
      </c>
    </row>
    <row r="8675" spans="51:75" x14ac:dyDescent="0.3">
      <c r="AY8675" s="226" t="e">
        <f>VLOOKUP(C8675,#REF!, 2,FALSE)</f>
        <v>#REF!</v>
      </c>
      <c r="BM8675" s="177" t="s">
        <v>13959</v>
      </c>
      <c r="BN8675" s="177" t="s">
        <v>1400</v>
      </c>
      <c r="BO8675" s="177" t="s">
        <v>8529</v>
      </c>
      <c r="BU8675" s="177" t="s">
        <v>13959</v>
      </c>
      <c r="BV8675" s="177" t="s">
        <v>1400</v>
      </c>
      <c r="BW8675" s="177" t="s">
        <v>8529</v>
      </c>
    </row>
    <row r="8676" spans="51:75" x14ac:dyDescent="0.3">
      <c r="AY8676" s="226" t="e">
        <f>VLOOKUP(C8676,#REF!, 2,FALSE)</f>
        <v>#REF!</v>
      </c>
      <c r="BM8676" s="177" t="s">
        <v>13960</v>
      </c>
      <c r="BN8676" s="177" t="s">
        <v>669</v>
      </c>
      <c r="BO8676" s="177" t="s">
        <v>13961</v>
      </c>
      <c r="BU8676" s="177" t="s">
        <v>13960</v>
      </c>
      <c r="BV8676" s="177" t="s">
        <v>669</v>
      </c>
      <c r="BW8676" s="177" t="s">
        <v>13961</v>
      </c>
    </row>
    <row r="8677" spans="51:75" x14ac:dyDescent="0.3">
      <c r="AY8677" s="226" t="e">
        <f>VLOOKUP(C8677,#REF!, 2,FALSE)</f>
        <v>#REF!</v>
      </c>
      <c r="BM8677" s="177" t="s">
        <v>13962</v>
      </c>
      <c r="BN8677" s="177" t="s">
        <v>662</v>
      </c>
      <c r="BO8677" s="177" t="s">
        <v>13963</v>
      </c>
      <c r="BU8677" s="177" t="s">
        <v>13962</v>
      </c>
      <c r="BV8677" s="177" t="s">
        <v>662</v>
      </c>
      <c r="BW8677" s="177" t="s">
        <v>13963</v>
      </c>
    </row>
    <row r="8678" spans="51:75" x14ac:dyDescent="0.3">
      <c r="AY8678" s="226" t="e">
        <f>VLOOKUP(C8678,#REF!, 2,FALSE)</f>
        <v>#REF!</v>
      </c>
      <c r="BM8678" s="177" t="s">
        <v>13964</v>
      </c>
      <c r="BN8678" s="177" t="s">
        <v>666</v>
      </c>
      <c r="BO8678" s="177" t="s">
        <v>13965</v>
      </c>
      <c r="BU8678" s="177" t="s">
        <v>13964</v>
      </c>
      <c r="BV8678" s="177" t="s">
        <v>666</v>
      </c>
      <c r="BW8678" s="177" t="s">
        <v>13965</v>
      </c>
    </row>
    <row r="8679" spans="51:75" x14ac:dyDescent="0.3">
      <c r="AY8679" s="226" t="e">
        <f>VLOOKUP(C8679,#REF!, 2,FALSE)</f>
        <v>#REF!</v>
      </c>
      <c r="BM8679" s="177" t="s">
        <v>13966</v>
      </c>
      <c r="BN8679" s="177" t="s">
        <v>1267</v>
      </c>
      <c r="BO8679" s="177" t="s">
        <v>1018</v>
      </c>
      <c r="BU8679" s="177" t="s">
        <v>13966</v>
      </c>
      <c r="BV8679" s="177" t="s">
        <v>1267</v>
      </c>
      <c r="BW8679" s="177" t="s">
        <v>1018</v>
      </c>
    </row>
    <row r="8680" spans="51:75" x14ac:dyDescent="0.3">
      <c r="AY8680" s="226" t="e">
        <f>VLOOKUP(C8680,#REF!, 2,FALSE)</f>
        <v>#REF!</v>
      </c>
      <c r="BM8680" s="177" t="s">
        <v>13967</v>
      </c>
      <c r="BN8680" s="177" t="s">
        <v>2983</v>
      </c>
      <c r="BO8680" s="177" t="s">
        <v>2983</v>
      </c>
      <c r="BU8680" s="177" t="s">
        <v>13967</v>
      </c>
      <c r="BV8680" s="177" t="s">
        <v>2983</v>
      </c>
      <c r="BW8680" s="177" t="s">
        <v>2983</v>
      </c>
    </row>
    <row r="8681" spans="51:75" x14ac:dyDescent="0.3">
      <c r="AY8681" s="226" t="e">
        <f>VLOOKUP(C8681,#REF!, 2,FALSE)</f>
        <v>#REF!</v>
      </c>
      <c r="BM8681" s="177" t="s">
        <v>13968</v>
      </c>
      <c r="BN8681" s="177" t="s">
        <v>3005</v>
      </c>
      <c r="BO8681" s="177" t="s">
        <v>2983</v>
      </c>
      <c r="BU8681" s="177" t="s">
        <v>13968</v>
      </c>
      <c r="BV8681" s="177" t="s">
        <v>3005</v>
      </c>
      <c r="BW8681" s="177" t="s">
        <v>2983</v>
      </c>
    </row>
    <row r="8682" spans="51:75" x14ac:dyDescent="0.3">
      <c r="AY8682" s="226" t="e">
        <f>VLOOKUP(C8682,#REF!, 2,FALSE)</f>
        <v>#REF!</v>
      </c>
      <c r="BM8682" s="177" t="s">
        <v>13969</v>
      </c>
      <c r="BN8682" s="177" t="s">
        <v>810</v>
      </c>
      <c r="BO8682" s="177" t="s">
        <v>13970</v>
      </c>
      <c r="BU8682" s="177" t="s">
        <v>13969</v>
      </c>
      <c r="BV8682" s="177" t="s">
        <v>810</v>
      </c>
      <c r="BW8682" s="177" t="s">
        <v>13970</v>
      </c>
    </row>
    <row r="8683" spans="51:75" x14ac:dyDescent="0.3">
      <c r="AY8683" s="226" t="e">
        <f>VLOOKUP(C8683,#REF!, 2,FALSE)</f>
        <v>#REF!</v>
      </c>
      <c r="BM8683" s="177" t="s">
        <v>13971</v>
      </c>
      <c r="BN8683" s="177" t="s">
        <v>1070</v>
      </c>
      <c r="BO8683" s="177" t="s">
        <v>3351</v>
      </c>
      <c r="BU8683" s="177" t="s">
        <v>13971</v>
      </c>
      <c r="BV8683" s="177" t="s">
        <v>1070</v>
      </c>
      <c r="BW8683" s="177" t="s">
        <v>3351</v>
      </c>
    </row>
    <row r="8684" spans="51:75" x14ac:dyDescent="0.3">
      <c r="AY8684" s="226" t="e">
        <f>VLOOKUP(C8684,#REF!, 2,FALSE)</f>
        <v>#REF!</v>
      </c>
      <c r="BM8684" s="177" t="s">
        <v>13972</v>
      </c>
      <c r="BN8684" s="177" t="s">
        <v>787</v>
      </c>
      <c r="BO8684" s="177" t="s">
        <v>2983</v>
      </c>
      <c r="BU8684" s="177" t="s">
        <v>13972</v>
      </c>
      <c r="BV8684" s="177" t="s">
        <v>787</v>
      </c>
      <c r="BW8684" s="177" t="s">
        <v>2983</v>
      </c>
    </row>
    <row r="8685" spans="51:75" x14ac:dyDescent="0.3">
      <c r="AY8685" s="226" t="e">
        <f>VLOOKUP(C8685,#REF!, 2,FALSE)</f>
        <v>#REF!</v>
      </c>
      <c r="BM8685" s="177" t="s">
        <v>13973</v>
      </c>
      <c r="BN8685" s="177" t="s">
        <v>3245</v>
      </c>
      <c r="BO8685" s="177" t="s">
        <v>13974</v>
      </c>
      <c r="BU8685" s="177" t="s">
        <v>13973</v>
      </c>
      <c r="BV8685" s="177" t="s">
        <v>3245</v>
      </c>
      <c r="BW8685" s="177" t="s">
        <v>13974</v>
      </c>
    </row>
    <row r="8686" spans="51:75" x14ac:dyDescent="0.3">
      <c r="AY8686" s="226" t="e">
        <f>VLOOKUP(C8686,#REF!, 2,FALSE)</f>
        <v>#REF!</v>
      </c>
      <c r="BM8686" s="177" t="s">
        <v>13975</v>
      </c>
      <c r="BN8686" s="177" t="s">
        <v>3245</v>
      </c>
      <c r="BO8686" s="177" t="s">
        <v>4792</v>
      </c>
      <c r="BU8686" s="177" t="s">
        <v>13975</v>
      </c>
      <c r="BV8686" s="177" t="s">
        <v>3245</v>
      </c>
      <c r="BW8686" s="177" t="s">
        <v>4792</v>
      </c>
    </row>
    <row r="8687" spans="51:75" x14ac:dyDescent="0.3">
      <c r="AY8687" s="226" t="e">
        <f>VLOOKUP(C8687,#REF!, 2,FALSE)</f>
        <v>#REF!</v>
      </c>
      <c r="BM8687" s="177" t="s">
        <v>13976</v>
      </c>
      <c r="BN8687" s="177" t="s">
        <v>2983</v>
      </c>
      <c r="BO8687" s="177" t="s">
        <v>10940</v>
      </c>
      <c r="BU8687" s="177" t="s">
        <v>13976</v>
      </c>
      <c r="BV8687" s="177" t="s">
        <v>2983</v>
      </c>
      <c r="BW8687" s="177" t="s">
        <v>10940</v>
      </c>
    </row>
    <row r="8688" spans="51:75" x14ac:dyDescent="0.3">
      <c r="AY8688" s="226" t="e">
        <f>VLOOKUP(C8688,#REF!, 2,FALSE)</f>
        <v>#REF!</v>
      </c>
      <c r="BM8688" s="177" t="s">
        <v>13977</v>
      </c>
      <c r="BN8688" s="177" t="s">
        <v>928</v>
      </c>
      <c r="BO8688" s="177" t="s">
        <v>1967</v>
      </c>
      <c r="BU8688" s="177" t="s">
        <v>13977</v>
      </c>
      <c r="BV8688" s="177" t="s">
        <v>928</v>
      </c>
      <c r="BW8688" s="177" t="s">
        <v>1967</v>
      </c>
    </row>
    <row r="8689" spans="51:75" x14ac:dyDescent="0.3">
      <c r="AY8689" s="226" t="e">
        <f>VLOOKUP(C8689,#REF!, 2,FALSE)</f>
        <v>#REF!</v>
      </c>
      <c r="BM8689" s="177" t="s">
        <v>13978</v>
      </c>
      <c r="BN8689" s="177" t="s">
        <v>2983</v>
      </c>
      <c r="BO8689" s="177" t="s">
        <v>2983</v>
      </c>
      <c r="BU8689" s="177" t="s">
        <v>13978</v>
      </c>
      <c r="BV8689" s="177" t="s">
        <v>2983</v>
      </c>
      <c r="BW8689" s="177" t="s">
        <v>2983</v>
      </c>
    </row>
    <row r="8690" spans="51:75" x14ac:dyDescent="0.3">
      <c r="AY8690" s="226" t="e">
        <f>VLOOKUP(C8690,#REF!, 2,FALSE)</f>
        <v>#REF!</v>
      </c>
      <c r="BM8690" s="177" t="s">
        <v>13979</v>
      </c>
      <c r="BN8690" s="177" t="s">
        <v>3045</v>
      </c>
      <c r="BO8690" s="177" t="s">
        <v>5373</v>
      </c>
      <c r="BU8690" s="177" t="s">
        <v>13979</v>
      </c>
      <c r="BV8690" s="177" t="s">
        <v>3045</v>
      </c>
      <c r="BW8690" s="177" t="s">
        <v>5373</v>
      </c>
    </row>
    <row r="8691" spans="51:75" x14ac:dyDescent="0.3">
      <c r="AY8691" s="226" t="e">
        <f>VLOOKUP(C8691,#REF!, 2,FALSE)</f>
        <v>#REF!</v>
      </c>
      <c r="BM8691" s="177" t="s">
        <v>13980</v>
      </c>
      <c r="BN8691" s="177" t="s">
        <v>2983</v>
      </c>
      <c r="BO8691" s="177" t="s">
        <v>2983</v>
      </c>
      <c r="BU8691" s="177" t="s">
        <v>13980</v>
      </c>
      <c r="BV8691" s="177" t="s">
        <v>2983</v>
      </c>
      <c r="BW8691" s="177" t="s">
        <v>2983</v>
      </c>
    </row>
    <row r="8692" spans="51:75" x14ac:dyDescent="0.3">
      <c r="AY8692" s="226" t="e">
        <f>VLOOKUP(C8692,#REF!, 2,FALSE)</f>
        <v>#REF!</v>
      </c>
      <c r="BM8692" s="177" t="s">
        <v>13981</v>
      </c>
      <c r="BN8692" s="177" t="s">
        <v>2983</v>
      </c>
      <c r="BO8692" s="177" t="s">
        <v>2983</v>
      </c>
      <c r="BU8692" s="177" t="s">
        <v>13981</v>
      </c>
      <c r="BV8692" s="177" t="s">
        <v>2983</v>
      </c>
      <c r="BW8692" s="177" t="s">
        <v>2983</v>
      </c>
    </row>
    <row r="8693" spans="51:75" x14ac:dyDescent="0.3">
      <c r="AY8693" s="226" t="e">
        <f>VLOOKUP(C8693,#REF!, 2,FALSE)</f>
        <v>#REF!</v>
      </c>
      <c r="BM8693" s="177" t="s">
        <v>13982</v>
      </c>
      <c r="BN8693" s="177" t="s">
        <v>657</v>
      </c>
      <c r="BO8693" s="177" t="s">
        <v>2095</v>
      </c>
      <c r="BU8693" s="177" t="s">
        <v>13982</v>
      </c>
      <c r="BV8693" s="177" t="s">
        <v>657</v>
      </c>
      <c r="BW8693" s="177" t="s">
        <v>2095</v>
      </c>
    </row>
    <row r="8694" spans="51:75" x14ac:dyDescent="0.3">
      <c r="AY8694" s="226" t="e">
        <f>VLOOKUP(C8694,#REF!, 2,FALSE)</f>
        <v>#REF!</v>
      </c>
      <c r="BM8694" s="177" t="s">
        <v>13983</v>
      </c>
      <c r="BN8694" s="177" t="s">
        <v>657</v>
      </c>
      <c r="BO8694" s="177" t="s">
        <v>1057</v>
      </c>
      <c r="BU8694" s="177" t="s">
        <v>13983</v>
      </c>
      <c r="BV8694" s="177" t="s">
        <v>657</v>
      </c>
      <c r="BW8694" s="177" t="s">
        <v>1057</v>
      </c>
    </row>
    <row r="8695" spans="51:75" x14ac:dyDescent="0.3">
      <c r="AY8695" s="226" t="e">
        <f>VLOOKUP(C8695,#REF!, 2,FALSE)</f>
        <v>#REF!</v>
      </c>
      <c r="BM8695" s="177" t="s">
        <v>188</v>
      </c>
      <c r="BN8695" s="177" t="s">
        <v>655</v>
      </c>
      <c r="BO8695" s="177" t="s">
        <v>4567</v>
      </c>
      <c r="BU8695" s="177" t="s">
        <v>188</v>
      </c>
      <c r="BV8695" s="177" t="s">
        <v>655</v>
      </c>
      <c r="BW8695" s="177" t="s">
        <v>4567</v>
      </c>
    </row>
    <row r="8696" spans="51:75" x14ac:dyDescent="0.3">
      <c r="AY8696" s="226" t="e">
        <f>VLOOKUP(C8696,#REF!, 2,FALSE)</f>
        <v>#REF!</v>
      </c>
      <c r="BM8696" s="177" t="s">
        <v>13984</v>
      </c>
      <c r="BN8696" s="177" t="s">
        <v>1445</v>
      </c>
      <c r="BO8696" s="177" t="s">
        <v>8495</v>
      </c>
      <c r="BU8696" s="177" t="s">
        <v>13984</v>
      </c>
      <c r="BV8696" s="177" t="s">
        <v>1445</v>
      </c>
      <c r="BW8696" s="177" t="s">
        <v>8495</v>
      </c>
    </row>
    <row r="8697" spans="51:75" x14ac:dyDescent="0.3">
      <c r="AY8697" s="226" t="e">
        <f>VLOOKUP(C8697,#REF!, 2,FALSE)</f>
        <v>#REF!</v>
      </c>
      <c r="BM8697" s="177" t="s">
        <v>13985</v>
      </c>
      <c r="BN8697" s="177" t="s">
        <v>2983</v>
      </c>
      <c r="BO8697" s="177" t="s">
        <v>8896</v>
      </c>
      <c r="BU8697" s="177" t="s">
        <v>13985</v>
      </c>
      <c r="BV8697" s="177" t="s">
        <v>2983</v>
      </c>
      <c r="BW8697" s="177" t="s">
        <v>8896</v>
      </c>
    </row>
    <row r="8698" spans="51:75" x14ac:dyDescent="0.3">
      <c r="AY8698" s="226" t="e">
        <f>VLOOKUP(C8698,#REF!, 2,FALSE)</f>
        <v>#REF!</v>
      </c>
      <c r="BM8698" s="177" t="s">
        <v>13986</v>
      </c>
      <c r="BN8698" s="177" t="s">
        <v>1841</v>
      </c>
      <c r="BO8698" s="177" t="s">
        <v>13987</v>
      </c>
      <c r="BU8698" s="177" t="s">
        <v>13986</v>
      </c>
      <c r="BV8698" s="177" t="s">
        <v>1841</v>
      </c>
      <c r="BW8698" s="177" t="s">
        <v>13987</v>
      </c>
    </row>
    <row r="8699" spans="51:75" x14ac:dyDescent="0.3">
      <c r="AY8699" s="226" t="e">
        <f>VLOOKUP(C8699,#REF!, 2,FALSE)</f>
        <v>#REF!</v>
      </c>
      <c r="BM8699" s="177" t="s">
        <v>13988</v>
      </c>
      <c r="BN8699" s="177" t="s">
        <v>662</v>
      </c>
      <c r="BO8699" s="177" t="s">
        <v>9223</v>
      </c>
      <c r="BU8699" s="177" t="s">
        <v>13988</v>
      </c>
      <c r="BV8699" s="177" t="s">
        <v>662</v>
      </c>
      <c r="BW8699" s="177" t="s">
        <v>9223</v>
      </c>
    </row>
    <row r="8700" spans="51:75" x14ac:dyDescent="0.3">
      <c r="AY8700" s="226" t="e">
        <f>VLOOKUP(C8700,#REF!, 2,FALSE)</f>
        <v>#REF!</v>
      </c>
      <c r="BM8700" s="177" t="s">
        <v>13989</v>
      </c>
      <c r="BN8700" s="177" t="s">
        <v>1400</v>
      </c>
      <c r="BO8700" s="177" t="s">
        <v>13990</v>
      </c>
      <c r="BU8700" s="177" t="s">
        <v>13989</v>
      </c>
      <c r="BV8700" s="177" t="s">
        <v>1400</v>
      </c>
      <c r="BW8700" s="177" t="s">
        <v>13990</v>
      </c>
    </row>
    <row r="8701" spans="51:75" x14ac:dyDescent="0.3">
      <c r="AY8701" s="226" t="e">
        <f>VLOOKUP(C8701,#REF!, 2,FALSE)</f>
        <v>#REF!</v>
      </c>
      <c r="BM8701" s="177" t="s">
        <v>13991</v>
      </c>
      <c r="BN8701" s="177" t="s">
        <v>841</v>
      </c>
      <c r="BO8701" s="177" t="s">
        <v>13992</v>
      </c>
      <c r="BU8701" s="177" t="s">
        <v>13991</v>
      </c>
      <c r="BV8701" s="177" t="s">
        <v>841</v>
      </c>
      <c r="BW8701" s="177" t="s">
        <v>13992</v>
      </c>
    </row>
    <row r="8702" spans="51:75" x14ac:dyDescent="0.3">
      <c r="AY8702" s="226" t="e">
        <f>VLOOKUP(C8702,#REF!, 2,FALSE)</f>
        <v>#REF!</v>
      </c>
      <c r="BM8702" s="177" t="s">
        <v>13993</v>
      </c>
      <c r="BN8702" s="177" t="s">
        <v>2983</v>
      </c>
      <c r="BO8702" s="177" t="s">
        <v>2983</v>
      </c>
      <c r="BU8702" s="177" t="s">
        <v>13993</v>
      </c>
      <c r="BV8702" s="177" t="s">
        <v>2983</v>
      </c>
      <c r="BW8702" s="177" t="s">
        <v>2983</v>
      </c>
    </row>
    <row r="8703" spans="51:75" x14ac:dyDescent="0.3">
      <c r="AY8703" s="226" t="e">
        <f>VLOOKUP(C8703,#REF!, 2,FALSE)</f>
        <v>#REF!</v>
      </c>
      <c r="BM8703" s="177" t="s">
        <v>13995</v>
      </c>
      <c r="BN8703" s="177" t="s">
        <v>2983</v>
      </c>
      <c r="BO8703" s="177" t="s">
        <v>2983</v>
      </c>
      <c r="BU8703" s="177" t="s">
        <v>13995</v>
      </c>
      <c r="BV8703" s="177" t="s">
        <v>2983</v>
      </c>
      <c r="BW8703" s="177" t="s">
        <v>2983</v>
      </c>
    </row>
    <row r="8704" spans="51:75" x14ac:dyDescent="0.3">
      <c r="AY8704" s="226" t="e">
        <f>VLOOKUP(C8704,#REF!, 2,FALSE)</f>
        <v>#REF!</v>
      </c>
      <c r="BM8704" s="177" t="s">
        <v>13996</v>
      </c>
      <c r="BN8704" s="177" t="s">
        <v>631</v>
      </c>
      <c r="BO8704" s="177" t="s">
        <v>2983</v>
      </c>
      <c r="BU8704" s="177" t="s">
        <v>13996</v>
      </c>
      <c r="BV8704" s="177" t="s">
        <v>631</v>
      </c>
      <c r="BW8704" s="177" t="s">
        <v>2983</v>
      </c>
    </row>
    <row r="8705" spans="51:75" x14ac:dyDescent="0.3">
      <c r="AY8705" s="226" t="e">
        <f>VLOOKUP(C8705,#REF!, 2,FALSE)</f>
        <v>#REF!</v>
      </c>
      <c r="BM8705" s="177" t="s">
        <v>13997</v>
      </c>
      <c r="BN8705" s="177" t="s">
        <v>2983</v>
      </c>
      <c r="BO8705" s="177" t="s">
        <v>13998</v>
      </c>
      <c r="BU8705" s="177" t="s">
        <v>13997</v>
      </c>
      <c r="BV8705" s="177" t="s">
        <v>2983</v>
      </c>
      <c r="BW8705" s="177" t="s">
        <v>13998</v>
      </c>
    </row>
    <row r="8706" spans="51:75" x14ac:dyDescent="0.3">
      <c r="AY8706" s="226" t="e">
        <f>VLOOKUP(C8706,#REF!, 2,FALSE)</f>
        <v>#REF!</v>
      </c>
      <c r="BM8706" s="177" t="s">
        <v>13999</v>
      </c>
      <c r="BN8706" s="177" t="s">
        <v>2983</v>
      </c>
      <c r="BO8706" s="177" t="s">
        <v>2983</v>
      </c>
      <c r="BU8706" s="177" t="s">
        <v>13999</v>
      </c>
      <c r="BV8706" s="177" t="s">
        <v>2983</v>
      </c>
      <c r="BW8706" s="177" t="s">
        <v>2983</v>
      </c>
    </row>
    <row r="8707" spans="51:75" x14ac:dyDescent="0.3">
      <c r="AY8707" s="226" t="e">
        <f>VLOOKUP(C8707,#REF!, 2,FALSE)</f>
        <v>#REF!</v>
      </c>
      <c r="BM8707" s="177" t="s">
        <v>14000</v>
      </c>
      <c r="BN8707" s="177" t="s">
        <v>2983</v>
      </c>
      <c r="BO8707" s="177" t="s">
        <v>14001</v>
      </c>
      <c r="BU8707" s="177" t="s">
        <v>14000</v>
      </c>
      <c r="BV8707" s="177" t="s">
        <v>2983</v>
      </c>
      <c r="BW8707" s="177" t="s">
        <v>14001</v>
      </c>
    </row>
    <row r="8708" spans="51:75" x14ac:dyDescent="0.3">
      <c r="AY8708" s="226" t="e">
        <f>VLOOKUP(C8708,#REF!, 2,FALSE)</f>
        <v>#REF!</v>
      </c>
      <c r="BM8708" s="177" t="s">
        <v>2448</v>
      </c>
      <c r="BN8708" s="177" t="s">
        <v>2451</v>
      </c>
      <c r="BO8708" s="177" t="s">
        <v>14002</v>
      </c>
      <c r="BU8708" s="177" t="s">
        <v>2448</v>
      </c>
      <c r="BV8708" s="177" t="s">
        <v>2451</v>
      </c>
      <c r="BW8708" s="177" t="s">
        <v>14002</v>
      </c>
    </row>
    <row r="8709" spans="51:75" x14ac:dyDescent="0.3">
      <c r="AY8709" s="226" t="e">
        <f>VLOOKUP(C8709,#REF!, 2,FALSE)</f>
        <v>#REF!</v>
      </c>
      <c r="BM8709" s="177" t="s">
        <v>2449</v>
      </c>
      <c r="BN8709" s="177" t="s">
        <v>2983</v>
      </c>
      <c r="BO8709" s="177" t="s">
        <v>8479</v>
      </c>
      <c r="BU8709" s="177" t="s">
        <v>2449</v>
      </c>
      <c r="BV8709" s="177" t="s">
        <v>2983</v>
      </c>
      <c r="BW8709" s="177" t="s">
        <v>8479</v>
      </c>
    </row>
    <row r="8710" spans="51:75" x14ac:dyDescent="0.3">
      <c r="AY8710" s="226" t="e">
        <f>VLOOKUP(C8710,#REF!, 2,FALSE)</f>
        <v>#REF!</v>
      </c>
      <c r="BM8710" s="177" t="s">
        <v>14004</v>
      </c>
      <c r="BN8710" s="177" t="s">
        <v>657</v>
      </c>
      <c r="BO8710" s="177" t="s">
        <v>12628</v>
      </c>
      <c r="BU8710" s="177" t="s">
        <v>14004</v>
      </c>
      <c r="BV8710" s="177" t="s">
        <v>657</v>
      </c>
      <c r="BW8710" s="177" t="s">
        <v>12628</v>
      </c>
    </row>
    <row r="8711" spans="51:75" x14ac:dyDescent="0.3">
      <c r="AY8711" s="226" t="e">
        <f>VLOOKUP(C8711,#REF!, 2,FALSE)</f>
        <v>#REF!</v>
      </c>
      <c r="BM8711" s="177" t="s">
        <v>14005</v>
      </c>
      <c r="BN8711" s="177" t="s">
        <v>778</v>
      </c>
      <c r="BO8711" s="177" t="s">
        <v>4409</v>
      </c>
      <c r="BU8711" s="177" t="s">
        <v>14005</v>
      </c>
      <c r="BV8711" s="177" t="s">
        <v>778</v>
      </c>
      <c r="BW8711" s="177" t="s">
        <v>4409</v>
      </c>
    </row>
    <row r="8712" spans="51:75" x14ac:dyDescent="0.3">
      <c r="AY8712" s="226" t="e">
        <f>VLOOKUP(C8712,#REF!, 2,FALSE)</f>
        <v>#REF!</v>
      </c>
      <c r="BM8712" s="177" t="s">
        <v>14006</v>
      </c>
      <c r="BN8712" s="177" t="s">
        <v>803</v>
      </c>
      <c r="BO8712" s="177" t="s">
        <v>2647</v>
      </c>
      <c r="BU8712" s="177" t="s">
        <v>14006</v>
      </c>
      <c r="BV8712" s="177" t="s">
        <v>803</v>
      </c>
      <c r="BW8712" s="177" t="s">
        <v>2647</v>
      </c>
    </row>
    <row r="8713" spans="51:75" x14ac:dyDescent="0.3">
      <c r="AY8713" s="226" t="e">
        <f>VLOOKUP(C8713,#REF!, 2,FALSE)</f>
        <v>#REF!</v>
      </c>
      <c r="BM8713" s="177" t="s">
        <v>14007</v>
      </c>
      <c r="BN8713" s="177" t="s">
        <v>2983</v>
      </c>
      <c r="BO8713" s="177" t="s">
        <v>3417</v>
      </c>
      <c r="BU8713" s="177" t="s">
        <v>14007</v>
      </c>
      <c r="BV8713" s="177" t="s">
        <v>2983</v>
      </c>
      <c r="BW8713" s="177" t="s">
        <v>3417</v>
      </c>
    </row>
    <row r="8714" spans="51:75" x14ac:dyDescent="0.3">
      <c r="AY8714" s="226" t="e">
        <f>VLOOKUP(C8714,#REF!, 2,FALSE)</f>
        <v>#REF!</v>
      </c>
      <c r="BM8714" s="177" t="s">
        <v>14008</v>
      </c>
      <c r="BN8714" s="177" t="s">
        <v>2983</v>
      </c>
      <c r="BO8714" s="177" t="s">
        <v>2983</v>
      </c>
      <c r="BU8714" s="177" t="s">
        <v>14008</v>
      </c>
      <c r="BV8714" s="177" t="s">
        <v>2983</v>
      </c>
      <c r="BW8714" s="177" t="s">
        <v>2983</v>
      </c>
    </row>
    <row r="8715" spans="51:75" x14ac:dyDescent="0.3">
      <c r="AY8715" s="226" t="e">
        <f>VLOOKUP(C8715,#REF!, 2,FALSE)</f>
        <v>#REF!</v>
      </c>
      <c r="BM8715" s="177" t="s">
        <v>14009</v>
      </c>
      <c r="BN8715" s="177" t="s">
        <v>14010</v>
      </c>
      <c r="BO8715" s="177" t="s">
        <v>1062</v>
      </c>
      <c r="BU8715" s="177" t="s">
        <v>14009</v>
      </c>
      <c r="BV8715" s="177" t="s">
        <v>14010</v>
      </c>
      <c r="BW8715" s="177" t="s">
        <v>1062</v>
      </c>
    </row>
    <row r="8716" spans="51:75" x14ac:dyDescent="0.3">
      <c r="AY8716" s="226" t="e">
        <f>VLOOKUP(C8716,#REF!, 2,FALSE)</f>
        <v>#REF!</v>
      </c>
      <c r="BM8716" s="177" t="s">
        <v>2453</v>
      </c>
      <c r="BN8716" s="177" t="s">
        <v>1269</v>
      </c>
      <c r="BO8716" s="177" t="s">
        <v>2938</v>
      </c>
      <c r="BU8716" s="177" t="s">
        <v>2453</v>
      </c>
      <c r="BV8716" s="177" t="s">
        <v>1269</v>
      </c>
      <c r="BW8716" s="177" t="s">
        <v>2938</v>
      </c>
    </row>
    <row r="8717" spans="51:75" x14ac:dyDescent="0.3">
      <c r="AY8717" s="226" t="e">
        <f>VLOOKUP(C8717,#REF!, 2,FALSE)</f>
        <v>#REF!</v>
      </c>
      <c r="BM8717" s="177" t="s">
        <v>14011</v>
      </c>
      <c r="BN8717" s="177" t="s">
        <v>16979</v>
      </c>
      <c r="BO8717" s="177" t="s">
        <v>4817</v>
      </c>
      <c r="BU8717" s="177" t="s">
        <v>14011</v>
      </c>
      <c r="BV8717" s="177" t="s">
        <v>16979</v>
      </c>
      <c r="BW8717" s="177" t="s">
        <v>4817</v>
      </c>
    </row>
    <row r="8718" spans="51:75" x14ac:dyDescent="0.3">
      <c r="AY8718" s="226" t="e">
        <f>VLOOKUP(C8718,#REF!, 2,FALSE)</f>
        <v>#REF!</v>
      </c>
      <c r="BM8718" s="177" t="s">
        <v>14012</v>
      </c>
      <c r="BN8718" s="177" t="s">
        <v>2983</v>
      </c>
      <c r="BO8718" s="177" t="s">
        <v>14013</v>
      </c>
      <c r="BU8718" s="177" t="s">
        <v>14012</v>
      </c>
      <c r="BV8718" s="177" t="s">
        <v>2983</v>
      </c>
      <c r="BW8718" s="177" t="s">
        <v>14013</v>
      </c>
    </row>
    <row r="8719" spans="51:75" x14ac:dyDescent="0.3">
      <c r="AY8719" s="226" t="e">
        <f>VLOOKUP(C8719,#REF!, 2,FALSE)</f>
        <v>#REF!</v>
      </c>
      <c r="BM8719" s="177" t="s">
        <v>14014</v>
      </c>
      <c r="BN8719" s="177" t="s">
        <v>778</v>
      </c>
      <c r="BO8719" s="177" t="s">
        <v>2983</v>
      </c>
      <c r="BU8719" s="177" t="s">
        <v>14014</v>
      </c>
      <c r="BV8719" s="177" t="s">
        <v>778</v>
      </c>
      <c r="BW8719" s="177" t="s">
        <v>2983</v>
      </c>
    </row>
    <row r="8720" spans="51:75" x14ac:dyDescent="0.3">
      <c r="AY8720" s="226" t="e">
        <f>VLOOKUP(C8720,#REF!, 2,FALSE)</f>
        <v>#REF!</v>
      </c>
      <c r="BM8720" s="177" t="s">
        <v>217</v>
      </c>
      <c r="BN8720" s="177" t="s">
        <v>787</v>
      </c>
      <c r="BO8720" s="177" t="s">
        <v>2983</v>
      </c>
      <c r="BU8720" s="177" t="s">
        <v>217</v>
      </c>
      <c r="BV8720" s="177" t="s">
        <v>787</v>
      </c>
      <c r="BW8720" s="177" t="s">
        <v>2983</v>
      </c>
    </row>
    <row r="8721" spans="51:75" x14ac:dyDescent="0.3">
      <c r="AY8721" s="226" t="e">
        <f>VLOOKUP(C8721,#REF!, 2,FALSE)</f>
        <v>#REF!</v>
      </c>
      <c r="BM8721" s="177" t="s">
        <v>14015</v>
      </c>
      <c r="BN8721" s="177" t="s">
        <v>1139</v>
      </c>
      <c r="BO8721" s="177" t="s">
        <v>2983</v>
      </c>
      <c r="BU8721" s="177" t="s">
        <v>14015</v>
      </c>
      <c r="BV8721" s="177" t="s">
        <v>1139</v>
      </c>
      <c r="BW8721" s="177" t="s">
        <v>2983</v>
      </c>
    </row>
    <row r="8722" spans="51:75" x14ac:dyDescent="0.3">
      <c r="AY8722" s="226" t="e">
        <f>VLOOKUP(C8722,#REF!, 2,FALSE)</f>
        <v>#REF!</v>
      </c>
      <c r="BM8722" s="177" t="s">
        <v>14016</v>
      </c>
      <c r="BN8722" s="177" t="s">
        <v>2983</v>
      </c>
      <c r="BO8722" s="177" t="s">
        <v>2983</v>
      </c>
      <c r="BU8722" s="177" t="s">
        <v>14016</v>
      </c>
      <c r="BV8722" s="177" t="s">
        <v>2983</v>
      </c>
      <c r="BW8722" s="177" t="s">
        <v>2983</v>
      </c>
    </row>
    <row r="8723" spans="51:75" x14ac:dyDescent="0.3">
      <c r="AY8723" s="226" t="e">
        <f>VLOOKUP(C8723,#REF!, 2,FALSE)</f>
        <v>#REF!</v>
      </c>
      <c r="BM8723" s="177" t="s">
        <v>14017</v>
      </c>
      <c r="BN8723" s="177" t="s">
        <v>1269</v>
      </c>
      <c r="BO8723" s="177" t="s">
        <v>14018</v>
      </c>
      <c r="BU8723" s="177" t="s">
        <v>14017</v>
      </c>
      <c r="BV8723" s="177" t="s">
        <v>1269</v>
      </c>
      <c r="BW8723" s="177" t="s">
        <v>14018</v>
      </c>
    </row>
    <row r="8724" spans="51:75" x14ac:dyDescent="0.3">
      <c r="AY8724" s="226" t="e">
        <f>VLOOKUP(C8724,#REF!, 2,FALSE)</f>
        <v>#REF!</v>
      </c>
      <c r="BM8724" s="177" t="s">
        <v>14019</v>
      </c>
      <c r="BN8724" s="177" t="s">
        <v>2983</v>
      </c>
      <c r="BO8724" s="177" t="s">
        <v>3487</v>
      </c>
      <c r="BU8724" s="177" t="s">
        <v>14019</v>
      </c>
      <c r="BV8724" s="177" t="s">
        <v>2983</v>
      </c>
      <c r="BW8724" s="177" t="s">
        <v>3487</v>
      </c>
    </row>
    <row r="8725" spans="51:75" x14ac:dyDescent="0.3">
      <c r="AY8725" s="226" t="e">
        <f>VLOOKUP(C8725,#REF!, 2,FALSE)</f>
        <v>#REF!</v>
      </c>
      <c r="BM8725" s="177" t="s">
        <v>14020</v>
      </c>
      <c r="BN8725" s="177" t="s">
        <v>1269</v>
      </c>
      <c r="BO8725" s="177" t="s">
        <v>2983</v>
      </c>
      <c r="BU8725" s="177" t="s">
        <v>14020</v>
      </c>
      <c r="BV8725" s="177" t="s">
        <v>1269</v>
      </c>
      <c r="BW8725" s="177" t="s">
        <v>2983</v>
      </c>
    </row>
    <row r="8726" spans="51:75" x14ac:dyDescent="0.3">
      <c r="AY8726" s="226" t="e">
        <f>VLOOKUP(C8726,#REF!, 2,FALSE)</f>
        <v>#REF!</v>
      </c>
      <c r="BM8726" s="177" t="s">
        <v>14021</v>
      </c>
      <c r="BN8726" s="177" t="s">
        <v>1342</v>
      </c>
      <c r="BO8726" s="177" t="s">
        <v>3421</v>
      </c>
      <c r="BU8726" s="177" t="s">
        <v>14021</v>
      </c>
      <c r="BV8726" s="177" t="s">
        <v>1342</v>
      </c>
      <c r="BW8726" s="177" t="s">
        <v>3421</v>
      </c>
    </row>
    <row r="8727" spans="51:75" x14ac:dyDescent="0.3">
      <c r="AY8727" s="226" t="e">
        <f>VLOOKUP(C8727,#REF!, 2,FALSE)</f>
        <v>#REF!</v>
      </c>
      <c r="BM8727" s="177" t="s">
        <v>14022</v>
      </c>
      <c r="BN8727" s="177" t="s">
        <v>3005</v>
      </c>
      <c r="BO8727" s="177" t="s">
        <v>14023</v>
      </c>
      <c r="BU8727" s="177" t="s">
        <v>14022</v>
      </c>
      <c r="BV8727" s="177" t="s">
        <v>3005</v>
      </c>
      <c r="BW8727" s="177" t="s">
        <v>14023</v>
      </c>
    </row>
    <row r="8728" spans="51:75" x14ac:dyDescent="0.3">
      <c r="AY8728" s="226" t="e">
        <f>VLOOKUP(C8728,#REF!, 2,FALSE)</f>
        <v>#REF!</v>
      </c>
      <c r="BM8728" s="177" t="s">
        <v>14024</v>
      </c>
      <c r="BN8728" s="177" t="s">
        <v>783</v>
      </c>
      <c r="BO8728" s="177" t="s">
        <v>14025</v>
      </c>
      <c r="BU8728" s="177" t="s">
        <v>14024</v>
      </c>
      <c r="BV8728" s="177" t="s">
        <v>783</v>
      </c>
      <c r="BW8728" s="177" t="s">
        <v>14025</v>
      </c>
    </row>
    <row r="8729" spans="51:75" x14ac:dyDescent="0.3">
      <c r="AY8729" s="226" t="e">
        <f>VLOOKUP(C8729,#REF!, 2,FALSE)</f>
        <v>#REF!</v>
      </c>
      <c r="BM8729" s="177" t="s">
        <v>2454</v>
      </c>
      <c r="BN8729" s="177" t="s">
        <v>2979</v>
      </c>
      <c r="BO8729" s="177" t="s">
        <v>14026</v>
      </c>
      <c r="BU8729" s="177" t="s">
        <v>2454</v>
      </c>
      <c r="BV8729" s="177" t="s">
        <v>2979</v>
      </c>
      <c r="BW8729" s="177" t="s">
        <v>14026</v>
      </c>
    </row>
    <row r="8730" spans="51:75" x14ac:dyDescent="0.3">
      <c r="AY8730" s="226" t="e">
        <f>VLOOKUP(C8730,#REF!, 2,FALSE)</f>
        <v>#REF!</v>
      </c>
      <c r="BM8730" s="177" t="s">
        <v>14027</v>
      </c>
      <c r="BN8730" s="177" t="s">
        <v>661</v>
      </c>
      <c r="BO8730" s="177" t="s">
        <v>5020</v>
      </c>
      <c r="BU8730" s="177" t="s">
        <v>14027</v>
      </c>
      <c r="BV8730" s="177" t="s">
        <v>661</v>
      </c>
      <c r="BW8730" s="177" t="s">
        <v>5020</v>
      </c>
    </row>
    <row r="8731" spans="51:75" x14ac:dyDescent="0.3">
      <c r="AY8731" s="226" t="e">
        <f>VLOOKUP(C8731,#REF!, 2,FALSE)</f>
        <v>#REF!</v>
      </c>
      <c r="BM8731" s="177" t="s">
        <v>2455</v>
      </c>
      <c r="BN8731" s="177" t="s">
        <v>1139</v>
      </c>
      <c r="BO8731" s="177" t="s">
        <v>2983</v>
      </c>
      <c r="BU8731" s="177" t="s">
        <v>2455</v>
      </c>
      <c r="BV8731" s="177" t="s">
        <v>1139</v>
      </c>
      <c r="BW8731" s="177" t="s">
        <v>2983</v>
      </c>
    </row>
    <row r="8732" spans="51:75" x14ac:dyDescent="0.3">
      <c r="AY8732" s="226" t="e">
        <f>VLOOKUP(C8732,#REF!, 2,FALSE)</f>
        <v>#REF!</v>
      </c>
      <c r="BM8732" s="177" t="s">
        <v>2456</v>
      </c>
      <c r="BN8732" s="177" t="s">
        <v>1445</v>
      </c>
      <c r="BO8732" s="177" t="s">
        <v>14028</v>
      </c>
      <c r="BU8732" s="177" t="s">
        <v>2456</v>
      </c>
      <c r="BV8732" s="177" t="s">
        <v>1445</v>
      </c>
      <c r="BW8732" s="177" t="s">
        <v>14028</v>
      </c>
    </row>
    <row r="8733" spans="51:75" x14ac:dyDescent="0.3">
      <c r="AY8733" s="226" t="e">
        <f>VLOOKUP(C8733,#REF!, 2,FALSE)</f>
        <v>#REF!</v>
      </c>
      <c r="BM8733" s="177" t="s">
        <v>14029</v>
      </c>
      <c r="BN8733" s="177" t="s">
        <v>3245</v>
      </c>
      <c r="BO8733" s="177" t="s">
        <v>1006</v>
      </c>
      <c r="BU8733" s="177" t="s">
        <v>14029</v>
      </c>
      <c r="BV8733" s="177" t="s">
        <v>3245</v>
      </c>
      <c r="BW8733" s="177" t="s">
        <v>1006</v>
      </c>
    </row>
    <row r="8734" spans="51:75" x14ac:dyDescent="0.3">
      <c r="AY8734" s="226" t="e">
        <f>VLOOKUP(C8734,#REF!, 2,FALSE)</f>
        <v>#REF!</v>
      </c>
      <c r="BM8734" s="177" t="s">
        <v>14030</v>
      </c>
      <c r="BN8734" s="177" t="s">
        <v>3002</v>
      </c>
      <c r="BO8734" s="177" t="s">
        <v>9408</v>
      </c>
      <c r="BU8734" s="177" t="s">
        <v>14030</v>
      </c>
      <c r="BV8734" s="177" t="s">
        <v>3002</v>
      </c>
      <c r="BW8734" s="177" t="s">
        <v>9408</v>
      </c>
    </row>
    <row r="8735" spans="51:75" x14ac:dyDescent="0.3">
      <c r="AY8735" s="226" t="e">
        <f>VLOOKUP(C8735,#REF!, 2,FALSE)</f>
        <v>#REF!</v>
      </c>
      <c r="BM8735" s="177" t="s">
        <v>14031</v>
      </c>
      <c r="BN8735" s="177" t="s">
        <v>942</v>
      </c>
      <c r="BO8735" s="177" t="s">
        <v>14032</v>
      </c>
      <c r="BU8735" s="177" t="s">
        <v>14031</v>
      </c>
      <c r="BV8735" s="177" t="s">
        <v>942</v>
      </c>
      <c r="BW8735" s="177" t="s">
        <v>14032</v>
      </c>
    </row>
    <row r="8736" spans="51:75" x14ac:dyDescent="0.3">
      <c r="AY8736" s="226" t="e">
        <f>VLOOKUP(C8736,#REF!, 2,FALSE)</f>
        <v>#REF!</v>
      </c>
      <c r="BM8736" s="177" t="s">
        <v>14033</v>
      </c>
      <c r="BN8736" s="177" t="s">
        <v>2983</v>
      </c>
      <c r="BO8736" s="177" t="s">
        <v>14034</v>
      </c>
      <c r="BU8736" s="177" t="s">
        <v>14033</v>
      </c>
      <c r="BV8736" s="177" t="s">
        <v>2983</v>
      </c>
      <c r="BW8736" s="177" t="s">
        <v>14034</v>
      </c>
    </row>
    <row r="8737" spans="51:75" x14ac:dyDescent="0.3">
      <c r="AY8737" s="226" t="e">
        <f>VLOOKUP(C8737,#REF!, 2,FALSE)</f>
        <v>#REF!</v>
      </c>
      <c r="BM8737" s="177" t="s">
        <v>14035</v>
      </c>
      <c r="BN8737" s="177" t="s">
        <v>2983</v>
      </c>
      <c r="BO8737" s="177" t="s">
        <v>14036</v>
      </c>
      <c r="BU8737" s="177" t="s">
        <v>14035</v>
      </c>
      <c r="BV8737" s="177" t="s">
        <v>2983</v>
      </c>
      <c r="BW8737" s="177" t="s">
        <v>14036</v>
      </c>
    </row>
    <row r="8738" spans="51:75" x14ac:dyDescent="0.3">
      <c r="AY8738" s="226" t="e">
        <f>VLOOKUP(C8738,#REF!, 2,FALSE)</f>
        <v>#REF!</v>
      </c>
      <c r="BM8738" s="177" t="s">
        <v>14037</v>
      </c>
      <c r="BN8738" s="177" t="s">
        <v>636</v>
      </c>
      <c r="BO8738" s="177" t="s">
        <v>2983</v>
      </c>
      <c r="BU8738" s="177" t="s">
        <v>14037</v>
      </c>
      <c r="BV8738" s="177" t="s">
        <v>636</v>
      </c>
      <c r="BW8738" s="177" t="s">
        <v>2983</v>
      </c>
    </row>
    <row r="8739" spans="51:75" x14ac:dyDescent="0.3">
      <c r="AY8739" s="226" t="e">
        <f>VLOOKUP(C8739,#REF!, 2,FALSE)</f>
        <v>#REF!</v>
      </c>
      <c r="BM8739" s="177" t="s">
        <v>14038</v>
      </c>
      <c r="BN8739" s="177" t="s">
        <v>613</v>
      </c>
      <c r="BO8739" s="177" t="s">
        <v>2983</v>
      </c>
      <c r="BU8739" s="177" t="s">
        <v>14038</v>
      </c>
      <c r="BV8739" s="177" t="s">
        <v>613</v>
      </c>
      <c r="BW8739" s="177" t="s">
        <v>2983</v>
      </c>
    </row>
    <row r="8740" spans="51:75" x14ac:dyDescent="0.3">
      <c r="AY8740" s="226" t="e">
        <f>VLOOKUP(C8740,#REF!, 2,FALSE)</f>
        <v>#REF!</v>
      </c>
      <c r="BM8740" s="177" t="s">
        <v>14039</v>
      </c>
      <c r="BN8740" s="177" t="s">
        <v>2983</v>
      </c>
      <c r="BO8740" s="177" t="s">
        <v>2983</v>
      </c>
      <c r="BU8740" s="177" t="s">
        <v>14039</v>
      </c>
      <c r="BV8740" s="177" t="s">
        <v>2983</v>
      </c>
      <c r="BW8740" s="177" t="s">
        <v>2983</v>
      </c>
    </row>
    <row r="8741" spans="51:75" x14ac:dyDescent="0.3">
      <c r="AY8741" s="226" t="e">
        <f>VLOOKUP(C8741,#REF!, 2,FALSE)</f>
        <v>#REF!</v>
      </c>
      <c r="BM8741" s="177" t="s">
        <v>14040</v>
      </c>
      <c r="BN8741" s="177" t="s">
        <v>2983</v>
      </c>
      <c r="BO8741" s="177" t="s">
        <v>10021</v>
      </c>
      <c r="BU8741" s="177" t="s">
        <v>14040</v>
      </c>
      <c r="BV8741" s="177" t="s">
        <v>2983</v>
      </c>
      <c r="BW8741" s="177" t="s">
        <v>10021</v>
      </c>
    </row>
    <row r="8742" spans="51:75" x14ac:dyDescent="0.3">
      <c r="AY8742" s="226" t="e">
        <f>VLOOKUP(C8742,#REF!, 2,FALSE)</f>
        <v>#REF!</v>
      </c>
      <c r="BM8742" s="177" t="s">
        <v>14041</v>
      </c>
      <c r="BN8742" s="177" t="s">
        <v>619</v>
      </c>
      <c r="BO8742" s="177" t="s">
        <v>14042</v>
      </c>
      <c r="BU8742" s="177" t="s">
        <v>14041</v>
      </c>
      <c r="BV8742" s="177" t="s">
        <v>619</v>
      </c>
      <c r="BW8742" s="177" t="s">
        <v>14042</v>
      </c>
    </row>
    <row r="8743" spans="51:75" x14ac:dyDescent="0.3">
      <c r="AY8743" s="226" t="e">
        <f>VLOOKUP(C8743,#REF!, 2,FALSE)</f>
        <v>#REF!</v>
      </c>
      <c r="BM8743" s="177" t="s">
        <v>14043</v>
      </c>
      <c r="BN8743" s="177" t="s">
        <v>1342</v>
      </c>
      <c r="BO8743" s="177" t="s">
        <v>6377</v>
      </c>
      <c r="BU8743" s="177" t="s">
        <v>14043</v>
      </c>
      <c r="BV8743" s="177" t="s">
        <v>1342</v>
      </c>
      <c r="BW8743" s="177" t="s">
        <v>6377</v>
      </c>
    </row>
    <row r="8744" spans="51:75" x14ac:dyDescent="0.3">
      <c r="AY8744" s="226" t="e">
        <f>VLOOKUP(C8744,#REF!, 2,FALSE)</f>
        <v>#REF!</v>
      </c>
      <c r="BM8744" s="177" t="s">
        <v>14044</v>
      </c>
      <c r="BN8744" s="177" t="s">
        <v>613</v>
      </c>
      <c r="BO8744" s="177" t="s">
        <v>14045</v>
      </c>
      <c r="BU8744" s="177" t="s">
        <v>14044</v>
      </c>
      <c r="BV8744" s="177" t="s">
        <v>613</v>
      </c>
      <c r="BW8744" s="177" t="s">
        <v>14045</v>
      </c>
    </row>
    <row r="8745" spans="51:75" x14ac:dyDescent="0.3">
      <c r="AY8745" s="226" t="e">
        <f>VLOOKUP(C8745,#REF!, 2,FALSE)</f>
        <v>#REF!</v>
      </c>
      <c r="BM8745" s="177" t="s">
        <v>14046</v>
      </c>
      <c r="BN8745" s="177" t="s">
        <v>3245</v>
      </c>
      <c r="BO8745" s="177" t="s">
        <v>6117</v>
      </c>
      <c r="BU8745" s="177" t="s">
        <v>14046</v>
      </c>
      <c r="BV8745" s="177" t="s">
        <v>3245</v>
      </c>
      <c r="BW8745" s="177" t="s">
        <v>6117</v>
      </c>
    </row>
    <row r="8746" spans="51:75" x14ac:dyDescent="0.3">
      <c r="AY8746" s="226" t="e">
        <f>VLOOKUP(C8746,#REF!, 2,FALSE)</f>
        <v>#REF!</v>
      </c>
      <c r="BM8746" s="177" t="s">
        <v>14047</v>
      </c>
      <c r="BN8746" s="177" t="s">
        <v>3045</v>
      </c>
      <c r="BO8746" s="177" t="s">
        <v>855</v>
      </c>
      <c r="BU8746" s="177" t="s">
        <v>14047</v>
      </c>
      <c r="BV8746" s="177" t="s">
        <v>3045</v>
      </c>
      <c r="BW8746" s="177" t="s">
        <v>855</v>
      </c>
    </row>
    <row r="8747" spans="51:75" x14ac:dyDescent="0.3">
      <c r="AY8747" s="226" t="e">
        <f>VLOOKUP(C8747,#REF!, 2,FALSE)</f>
        <v>#REF!</v>
      </c>
      <c r="BM8747" s="177" t="s">
        <v>215</v>
      </c>
      <c r="BN8747" s="177" t="s">
        <v>797</v>
      </c>
      <c r="BO8747" s="177" t="s">
        <v>3867</v>
      </c>
      <c r="BU8747" s="177" t="s">
        <v>215</v>
      </c>
      <c r="BV8747" s="177" t="s">
        <v>797</v>
      </c>
      <c r="BW8747" s="177" t="s">
        <v>3867</v>
      </c>
    </row>
    <row r="8748" spans="51:75" x14ac:dyDescent="0.3">
      <c r="AY8748" s="226" t="e">
        <f>VLOOKUP(C8748,#REF!, 2,FALSE)</f>
        <v>#REF!</v>
      </c>
      <c r="BM8748" s="177" t="s">
        <v>14048</v>
      </c>
      <c r="BN8748" s="177" t="s">
        <v>797</v>
      </c>
      <c r="BO8748" s="177" t="s">
        <v>695</v>
      </c>
      <c r="BU8748" s="177" t="s">
        <v>14048</v>
      </c>
      <c r="BV8748" s="177" t="s">
        <v>797</v>
      </c>
      <c r="BW8748" s="177" t="s">
        <v>695</v>
      </c>
    </row>
    <row r="8749" spans="51:75" x14ac:dyDescent="0.3">
      <c r="AY8749" s="226" t="e">
        <f>VLOOKUP(C8749,#REF!, 2,FALSE)</f>
        <v>#REF!</v>
      </c>
      <c r="BM8749" s="177" t="s">
        <v>14049</v>
      </c>
      <c r="BN8749" s="177" t="s">
        <v>2983</v>
      </c>
      <c r="BO8749" s="177" t="s">
        <v>2983</v>
      </c>
      <c r="BU8749" s="177" t="s">
        <v>14049</v>
      </c>
      <c r="BV8749" s="177" t="s">
        <v>2983</v>
      </c>
      <c r="BW8749" s="177" t="s">
        <v>2983</v>
      </c>
    </row>
    <row r="8750" spans="51:75" x14ac:dyDescent="0.3">
      <c r="AY8750" s="226" t="e">
        <f>VLOOKUP(C8750,#REF!, 2,FALSE)</f>
        <v>#REF!</v>
      </c>
      <c r="BM8750" s="177" t="s">
        <v>14050</v>
      </c>
      <c r="BN8750" s="177" t="s">
        <v>663</v>
      </c>
      <c r="BO8750" s="177" t="s">
        <v>13951</v>
      </c>
      <c r="BU8750" s="177" t="s">
        <v>14050</v>
      </c>
      <c r="BV8750" s="177" t="s">
        <v>663</v>
      </c>
      <c r="BW8750" s="177" t="s">
        <v>13951</v>
      </c>
    </row>
    <row r="8751" spans="51:75" x14ac:dyDescent="0.3">
      <c r="AY8751" s="226" t="e">
        <f>VLOOKUP(C8751,#REF!, 2,FALSE)</f>
        <v>#REF!</v>
      </c>
      <c r="BM8751" s="177" t="s">
        <v>14051</v>
      </c>
      <c r="BN8751" s="177" t="s">
        <v>3045</v>
      </c>
      <c r="BO8751" s="177" t="s">
        <v>4611</v>
      </c>
      <c r="BU8751" s="177" t="s">
        <v>14051</v>
      </c>
      <c r="BV8751" s="177" t="s">
        <v>3045</v>
      </c>
      <c r="BW8751" s="177" t="s">
        <v>4611</v>
      </c>
    </row>
    <row r="8752" spans="51:75" x14ac:dyDescent="0.3">
      <c r="AY8752" s="226" t="e">
        <f>VLOOKUP(C8752,#REF!, 2,FALSE)</f>
        <v>#REF!</v>
      </c>
      <c r="BM8752" s="177" t="s">
        <v>14052</v>
      </c>
      <c r="BN8752" s="177" t="s">
        <v>1342</v>
      </c>
      <c r="BO8752" s="177" t="s">
        <v>1163</v>
      </c>
      <c r="BU8752" s="177" t="s">
        <v>14052</v>
      </c>
      <c r="BV8752" s="177" t="s">
        <v>1342</v>
      </c>
      <c r="BW8752" s="177" t="s">
        <v>1163</v>
      </c>
    </row>
    <row r="8753" spans="51:75" x14ac:dyDescent="0.3">
      <c r="AY8753" s="226" t="e">
        <f>VLOOKUP(C8753,#REF!, 2,FALSE)</f>
        <v>#REF!</v>
      </c>
      <c r="BM8753" s="177" t="s">
        <v>14053</v>
      </c>
      <c r="BN8753" s="177" t="s">
        <v>2983</v>
      </c>
      <c r="BO8753" s="177" t="s">
        <v>14054</v>
      </c>
      <c r="BU8753" s="177" t="s">
        <v>14053</v>
      </c>
      <c r="BV8753" s="177" t="s">
        <v>2983</v>
      </c>
      <c r="BW8753" s="177" t="s">
        <v>14054</v>
      </c>
    </row>
    <row r="8754" spans="51:75" x14ac:dyDescent="0.3">
      <c r="AY8754" s="226" t="e">
        <f>VLOOKUP(C8754,#REF!, 2,FALSE)</f>
        <v>#REF!</v>
      </c>
      <c r="BM8754" s="177" t="s">
        <v>14055</v>
      </c>
      <c r="BN8754" s="177" t="s">
        <v>3245</v>
      </c>
      <c r="BO8754" s="177" t="s">
        <v>14056</v>
      </c>
      <c r="BU8754" s="177" t="s">
        <v>14055</v>
      </c>
      <c r="BV8754" s="177" t="s">
        <v>3245</v>
      </c>
      <c r="BW8754" s="177" t="s">
        <v>14056</v>
      </c>
    </row>
    <row r="8755" spans="51:75" x14ac:dyDescent="0.3">
      <c r="AY8755" s="226" t="e">
        <f>VLOOKUP(C8755,#REF!, 2,FALSE)</f>
        <v>#REF!</v>
      </c>
      <c r="BM8755" s="177" t="s">
        <v>14057</v>
      </c>
      <c r="BN8755" s="177" t="s">
        <v>780</v>
      </c>
      <c r="BO8755" s="177" t="s">
        <v>14058</v>
      </c>
      <c r="BU8755" s="177" t="s">
        <v>14057</v>
      </c>
      <c r="BV8755" s="177" t="s">
        <v>780</v>
      </c>
      <c r="BW8755" s="177" t="s">
        <v>14058</v>
      </c>
    </row>
    <row r="8756" spans="51:75" x14ac:dyDescent="0.3">
      <c r="AY8756" s="226" t="e">
        <f>VLOOKUP(C8756,#REF!, 2,FALSE)</f>
        <v>#REF!</v>
      </c>
      <c r="BM8756" s="177" t="s">
        <v>14059</v>
      </c>
      <c r="BN8756" s="177" t="s">
        <v>666</v>
      </c>
      <c r="BO8756" s="177" t="s">
        <v>14060</v>
      </c>
      <c r="BU8756" s="177" t="s">
        <v>14059</v>
      </c>
      <c r="BV8756" s="177" t="s">
        <v>666</v>
      </c>
      <c r="BW8756" s="177" t="s">
        <v>14060</v>
      </c>
    </row>
    <row r="8757" spans="51:75" x14ac:dyDescent="0.3">
      <c r="AY8757" s="226" t="e">
        <f>VLOOKUP(C8757,#REF!, 2,FALSE)</f>
        <v>#REF!</v>
      </c>
      <c r="BM8757" s="177" t="s">
        <v>14061</v>
      </c>
      <c r="BN8757" s="177" t="s">
        <v>3005</v>
      </c>
      <c r="BO8757" s="177" t="s">
        <v>1001</v>
      </c>
      <c r="BU8757" s="177" t="s">
        <v>14061</v>
      </c>
      <c r="BV8757" s="177" t="s">
        <v>3005</v>
      </c>
      <c r="BW8757" s="177" t="s">
        <v>1001</v>
      </c>
    </row>
    <row r="8758" spans="51:75" x14ac:dyDescent="0.3">
      <c r="AY8758" s="226" t="e">
        <f>VLOOKUP(C8758,#REF!, 2,FALSE)</f>
        <v>#REF!</v>
      </c>
      <c r="BM8758" s="177" t="s">
        <v>14062</v>
      </c>
      <c r="BN8758" s="177" t="s">
        <v>655</v>
      </c>
      <c r="BO8758" s="177" t="s">
        <v>12845</v>
      </c>
      <c r="BU8758" s="177" t="s">
        <v>14062</v>
      </c>
      <c r="BV8758" s="177" t="s">
        <v>655</v>
      </c>
      <c r="BW8758" s="177" t="s">
        <v>12845</v>
      </c>
    </row>
    <row r="8759" spans="51:75" x14ac:dyDescent="0.3">
      <c r="AY8759" s="226" t="e">
        <f>VLOOKUP(C8759,#REF!, 2,FALSE)</f>
        <v>#REF!</v>
      </c>
      <c r="BM8759" s="177" t="s">
        <v>14063</v>
      </c>
      <c r="BN8759" s="177" t="s">
        <v>1013</v>
      </c>
      <c r="BO8759" s="177" t="s">
        <v>14064</v>
      </c>
      <c r="BU8759" s="177" t="s">
        <v>14063</v>
      </c>
      <c r="BV8759" s="177" t="s">
        <v>1013</v>
      </c>
      <c r="BW8759" s="177" t="s">
        <v>14064</v>
      </c>
    </row>
    <row r="8760" spans="51:75" x14ac:dyDescent="0.3">
      <c r="AY8760" s="226" t="e">
        <f>VLOOKUP(C8760,#REF!, 2,FALSE)</f>
        <v>#REF!</v>
      </c>
      <c r="BM8760" s="177" t="s">
        <v>14065</v>
      </c>
      <c r="BN8760" s="177" t="s">
        <v>2983</v>
      </c>
      <c r="BO8760" s="177" t="s">
        <v>9166</v>
      </c>
      <c r="BU8760" s="177" t="s">
        <v>14065</v>
      </c>
      <c r="BV8760" s="177" t="s">
        <v>2983</v>
      </c>
      <c r="BW8760" s="177" t="s">
        <v>9166</v>
      </c>
    </row>
    <row r="8761" spans="51:75" x14ac:dyDescent="0.3">
      <c r="AY8761" s="226" t="e">
        <f>VLOOKUP(C8761,#REF!, 2,FALSE)</f>
        <v>#REF!</v>
      </c>
      <c r="BM8761" s="177" t="s">
        <v>14066</v>
      </c>
      <c r="BN8761" s="177" t="s">
        <v>2983</v>
      </c>
      <c r="BO8761" s="177" t="s">
        <v>7198</v>
      </c>
      <c r="BU8761" s="177" t="s">
        <v>14066</v>
      </c>
      <c r="BV8761" s="177" t="s">
        <v>2983</v>
      </c>
      <c r="BW8761" s="177" t="s">
        <v>7198</v>
      </c>
    </row>
    <row r="8762" spans="51:75" x14ac:dyDescent="0.3">
      <c r="AY8762" s="226" t="e">
        <f>VLOOKUP(C8762,#REF!, 2,FALSE)</f>
        <v>#REF!</v>
      </c>
      <c r="BM8762" s="177" t="s">
        <v>14067</v>
      </c>
      <c r="BN8762" s="177" t="s">
        <v>636</v>
      </c>
      <c r="BO8762" s="177" t="s">
        <v>14068</v>
      </c>
      <c r="BU8762" s="177" t="s">
        <v>14067</v>
      </c>
      <c r="BV8762" s="177" t="s">
        <v>636</v>
      </c>
      <c r="BW8762" s="177" t="s">
        <v>14068</v>
      </c>
    </row>
    <row r="8763" spans="51:75" x14ac:dyDescent="0.3">
      <c r="AY8763" s="226" t="e">
        <f>VLOOKUP(C8763,#REF!, 2,FALSE)</f>
        <v>#REF!</v>
      </c>
      <c r="BM8763" s="177" t="s">
        <v>14069</v>
      </c>
      <c r="BN8763" s="177" t="s">
        <v>942</v>
      </c>
      <c r="BO8763" s="177" t="s">
        <v>14070</v>
      </c>
      <c r="BU8763" s="177" t="s">
        <v>14069</v>
      </c>
      <c r="BV8763" s="177" t="s">
        <v>942</v>
      </c>
      <c r="BW8763" s="177" t="s">
        <v>14070</v>
      </c>
    </row>
    <row r="8764" spans="51:75" x14ac:dyDescent="0.3">
      <c r="AY8764" s="226" t="e">
        <f>VLOOKUP(C8764,#REF!, 2,FALSE)</f>
        <v>#REF!</v>
      </c>
      <c r="BM8764" s="177" t="s">
        <v>14071</v>
      </c>
      <c r="BN8764" s="177" t="s">
        <v>1269</v>
      </c>
      <c r="BO8764" s="177" t="s">
        <v>8861</v>
      </c>
      <c r="BU8764" s="177" t="s">
        <v>14071</v>
      </c>
      <c r="BV8764" s="177" t="s">
        <v>1269</v>
      </c>
      <c r="BW8764" s="177" t="s">
        <v>8861</v>
      </c>
    </row>
    <row r="8765" spans="51:75" x14ac:dyDescent="0.3">
      <c r="AY8765" s="226" t="e">
        <f>VLOOKUP(C8765,#REF!, 2,FALSE)</f>
        <v>#REF!</v>
      </c>
      <c r="BM8765" s="177" t="s">
        <v>14072</v>
      </c>
      <c r="BN8765" s="177" t="s">
        <v>778</v>
      </c>
      <c r="BO8765" s="177" t="s">
        <v>14073</v>
      </c>
      <c r="BU8765" s="177" t="s">
        <v>14072</v>
      </c>
      <c r="BV8765" s="177" t="s">
        <v>778</v>
      </c>
      <c r="BW8765" s="177" t="s">
        <v>14073</v>
      </c>
    </row>
    <row r="8766" spans="51:75" x14ac:dyDescent="0.3">
      <c r="AY8766" s="226" t="e">
        <f>VLOOKUP(C8766,#REF!, 2,FALSE)</f>
        <v>#REF!</v>
      </c>
      <c r="BM8766" s="177" t="s">
        <v>14074</v>
      </c>
      <c r="BN8766" s="177" t="s">
        <v>3005</v>
      </c>
      <c r="BO8766" s="177" t="s">
        <v>14075</v>
      </c>
      <c r="BU8766" s="177" t="s">
        <v>14074</v>
      </c>
      <c r="BV8766" s="177" t="s">
        <v>3005</v>
      </c>
      <c r="BW8766" s="177" t="s">
        <v>14075</v>
      </c>
    </row>
    <row r="8767" spans="51:75" x14ac:dyDescent="0.3">
      <c r="AY8767" s="226" t="e">
        <f>VLOOKUP(C8767,#REF!, 2,FALSE)</f>
        <v>#REF!</v>
      </c>
      <c r="BM8767" s="177" t="s">
        <v>2460</v>
      </c>
      <c r="BN8767" s="177" t="s">
        <v>1841</v>
      </c>
      <c r="BO8767" s="177" t="s">
        <v>911</v>
      </c>
      <c r="BU8767" s="177" t="s">
        <v>2460</v>
      </c>
      <c r="BV8767" s="177" t="s">
        <v>1841</v>
      </c>
      <c r="BW8767" s="177" t="s">
        <v>911</v>
      </c>
    </row>
    <row r="8768" spans="51:75" x14ac:dyDescent="0.3">
      <c r="AY8768" s="226" t="e">
        <f>VLOOKUP(C8768,#REF!, 2,FALSE)</f>
        <v>#REF!</v>
      </c>
      <c r="BM8768" s="177" t="s">
        <v>14076</v>
      </c>
      <c r="BN8768" s="177" t="s">
        <v>2983</v>
      </c>
      <c r="BO8768" s="177" t="s">
        <v>2983</v>
      </c>
      <c r="BU8768" s="177" t="s">
        <v>14076</v>
      </c>
      <c r="BV8768" s="177" t="s">
        <v>2983</v>
      </c>
      <c r="BW8768" s="177" t="s">
        <v>2983</v>
      </c>
    </row>
    <row r="8769" spans="51:75" x14ac:dyDescent="0.3">
      <c r="AY8769" s="226" t="e">
        <f>VLOOKUP(C8769,#REF!, 2,FALSE)</f>
        <v>#REF!</v>
      </c>
      <c r="BM8769" s="177" t="s">
        <v>2461</v>
      </c>
      <c r="BN8769" s="177" t="s">
        <v>1841</v>
      </c>
      <c r="BO8769" s="177" t="s">
        <v>2462</v>
      </c>
      <c r="BU8769" s="177" t="s">
        <v>2461</v>
      </c>
      <c r="BV8769" s="177" t="s">
        <v>1841</v>
      </c>
      <c r="BW8769" s="177" t="s">
        <v>2462</v>
      </c>
    </row>
    <row r="8770" spans="51:75" x14ac:dyDescent="0.3">
      <c r="AY8770" s="226" t="e">
        <f>VLOOKUP(C8770,#REF!, 2,FALSE)</f>
        <v>#REF!</v>
      </c>
      <c r="BM8770" s="177" t="s">
        <v>14077</v>
      </c>
      <c r="BN8770" s="177" t="s">
        <v>2983</v>
      </c>
      <c r="BO8770" s="177" t="s">
        <v>2983</v>
      </c>
      <c r="BU8770" s="177" t="s">
        <v>14077</v>
      </c>
      <c r="BV8770" s="177" t="s">
        <v>2983</v>
      </c>
      <c r="BW8770" s="177" t="s">
        <v>2983</v>
      </c>
    </row>
    <row r="8771" spans="51:75" x14ac:dyDescent="0.3">
      <c r="AY8771" s="226" t="e">
        <f>VLOOKUP(C8771,#REF!, 2,FALSE)</f>
        <v>#REF!</v>
      </c>
      <c r="BM8771" s="177" t="s">
        <v>14078</v>
      </c>
      <c r="BN8771" s="177" t="s">
        <v>666</v>
      </c>
      <c r="BO8771" s="177" t="s">
        <v>14079</v>
      </c>
      <c r="BU8771" s="177" t="s">
        <v>14078</v>
      </c>
      <c r="BV8771" s="177" t="s">
        <v>666</v>
      </c>
      <c r="BW8771" s="177" t="s">
        <v>14079</v>
      </c>
    </row>
    <row r="8772" spans="51:75" x14ac:dyDescent="0.3">
      <c r="AY8772" s="226" t="e">
        <f>VLOOKUP(C8772,#REF!, 2,FALSE)</f>
        <v>#REF!</v>
      </c>
      <c r="BM8772" s="177" t="s">
        <v>14080</v>
      </c>
      <c r="BN8772" s="177" t="s">
        <v>2983</v>
      </c>
      <c r="BO8772" s="177" t="s">
        <v>2983</v>
      </c>
      <c r="BU8772" s="177" t="s">
        <v>14080</v>
      </c>
      <c r="BV8772" s="177" t="s">
        <v>2983</v>
      </c>
      <c r="BW8772" s="177" t="s">
        <v>2983</v>
      </c>
    </row>
    <row r="8773" spans="51:75" x14ac:dyDescent="0.3">
      <c r="AY8773" s="226" t="e">
        <f>VLOOKUP(C8773,#REF!, 2,FALSE)</f>
        <v>#REF!</v>
      </c>
      <c r="BM8773" s="177" t="s">
        <v>14081</v>
      </c>
      <c r="BN8773" s="177" t="s">
        <v>997</v>
      </c>
      <c r="BO8773" s="177" t="s">
        <v>14082</v>
      </c>
      <c r="BU8773" s="177" t="s">
        <v>14081</v>
      </c>
      <c r="BV8773" s="177" t="s">
        <v>997</v>
      </c>
      <c r="BW8773" s="177" t="s">
        <v>14082</v>
      </c>
    </row>
    <row r="8774" spans="51:75" x14ac:dyDescent="0.3">
      <c r="AY8774" s="226" t="e">
        <f>VLOOKUP(C8774,#REF!, 2,FALSE)</f>
        <v>#REF!</v>
      </c>
      <c r="BM8774" s="177" t="s">
        <v>14083</v>
      </c>
      <c r="BN8774" s="177" t="s">
        <v>997</v>
      </c>
      <c r="BO8774" s="177" t="s">
        <v>6223</v>
      </c>
      <c r="BU8774" s="177" t="s">
        <v>14083</v>
      </c>
      <c r="BV8774" s="177" t="s">
        <v>997</v>
      </c>
      <c r="BW8774" s="177" t="s">
        <v>6223</v>
      </c>
    </row>
    <row r="8775" spans="51:75" x14ac:dyDescent="0.3">
      <c r="AY8775" s="226" t="e">
        <f>VLOOKUP(C8775,#REF!, 2,FALSE)</f>
        <v>#REF!</v>
      </c>
      <c r="BM8775" s="177" t="s">
        <v>2463</v>
      </c>
      <c r="BN8775" s="177" t="s">
        <v>2983</v>
      </c>
      <c r="BO8775" s="177" t="s">
        <v>9081</v>
      </c>
      <c r="BU8775" s="177" t="s">
        <v>2463</v>
      </c>
      <c r="BV8775" s="177" t="s">
        <v>2983</v>
      </c>
      <c r="BW8775" s="177" t="s">
        <v>9081</v>
      </c>
    </row>
    <row r="8776" spans="51:75" x14ac:dyDescent="0.3">
      <c r="AY8776" s="226" t="e">
        <f>VLOOKUP(C8776,#REF!, 2,FALSE)</f>
        <v>#REF!</v>
      </c>
      <c r="BM8776" s="177" t="s">
        <v>14084</v>
      </c>
      <c r="BN8776" s="177" t="s">
        <v>2979</v>
      </c>
      <c r="BO8776" s="177" t="s">
        <v>14085</v>
      </c>
      <c r="BU8776" s="177" t="s">
        <v>14084</v>
      </c>
      <c r="BV8776" s="177" t="s">
        <v>2979</v>
      </c>
      <c r="BW8776" s="177" t="s">
        <v>14085</v>
      </c>
    </row>
    <row r="8777" spans="51:75" x14ac:dyDescent="0.3">
      <c r="AY8777" s="226" t="e">
        <f>VLOOKUP(C8777,#REF!, 2,FALSE)</f>
        <v>#REF!</v>
      </c>
      <c r="BM8777" s="177" t="s">
        <v>14086</v>
      </c>
      <c r="BN8777" s="177" t="s">
        <v>2983</v>
      </c>
      <c r="BO8777" s="177" t="s">
        <v>14087</v>
      </c>
      <c r="BU8777" s="177" t="s">
        <v>14086</v>
      </c>
      <c r="BV8777" s="177" t="s">
        <v>2983</v>
      </c>
      <c r="BW8777" s="177" t="s">
        <v>14087</v>
      </c>
    </row>
    <row r="8778" spans="51:75" x14ac:dyDescent="0.3">
      <c r="AY8778" s="226" t="e">
        <f>VLOOKUP(C8778,#REF!, 2,FALSE)</f>
        <v>#REF!</v>
      </c>
      <c r="BM8778" s="177" t="s">
        <v>2464</v>
      </c>
      <c r="BN8778" s="177" t="s">
        <v>2983</v>
      </c>
      <c r="BO8778" s="177" t="s">
        <v>1337</v>
      </c>
      <c r="BU8778" s="177" t="s">
        <v>2464</v>
      </c>
      <c r="BV8778" s="177" t="s">
        <v>2983</v>
      </c>
      <c r="BW8778" s="177" t="s">
        <v>1337</v>
      </c>
    </row>
    <row r="8779" spans="51:75" x14ac:dyDescent="0.3">
      <c r="AY8779" s="226" t="e">
        <f>VLOOKUP(C8779,#REF!, 2,FALSE)</f>
        <v>#REF!</v>
      </c>
      <c r="BM8779" s="177" t="s">
        <v>14088</v>
      </c>
      <c r="BN8779" s="177" t="s">
        <v>797</v>
      </c>
      <c r="BO8779" s="177" t="s">
        <v>8206</v>
      </c>
      <c r="BU8779" s="177" t="s">
        <v>14088</v>
      </c>
      <c r="BV8779" s="177" t="s">
        <v>797</v>
      </c>
      <c r="BW8779" s="177" t="s">
        <v>8206</v>
      </c>
    </row>
    <row r="8780" spans="51:75" x14ac:dyDescent="0.3">
      <c r="AY8780" s="226" t="e">
        <f>VLOOKUP(C8780,#REF!, 2,FALSE)</f>
        <v>#REF!</v>
      </c>
      <c r="BM8780" s="177" t="s">
        <v>14089</v>
      </c>
      <c r="BN8780" s="177" t="s">
        <v>623</v>
      </c>
      <c r="BO8780" s="177" t="s">
        <v>7615</v>
      </c>
      <c r="BU8780" s="177" t="s">
        <v>14089</v>
      </c>
      <c r="BV8780" s="177" t="s">
        <v>623</v>
      </c>
      <c r="BW8780" s="177" t="s">
        <v>7615</v>
      </c>
    </row>
    <row r="8781" spans="51:75" x14ac:dyDescent="0.3">
      <c r="AY8781" s="226" t="e">
        <f>VLOOKUP(C8781,#REF!, 2,FALSE)</f>
        <v>#REF!</v>
      </c>
      <c r="BM8781" s="177" t="s">
        <v>14090</v>
      </c>
      <c r="BN8781" s="177" t="s">
        <v>16979</v>
      </c>
      <c r="BO8781" s="177" t="s">
        <v>2983</v>
      </c>
      <c r="BU8781" s="177" t="s">
        <v>14090</v>
      </c>
      <c r="BV8781" s="177" t="s">
        <v>16979</v>
      </c>
      <c r="BW8781" s="177" t="s">
        <v>2983</v>
      </c>
    </row>
    <row r="8782" spans="51:75" x14ac:dyDescent="0.3">
      <c r="AY8782" s="226" t="e">
        <f>VLOOKUP(C8782,#REF!, 2,FALSE)</f>
        <v>#REF!</v>
      </c>
      <c r="BM8782" s="177" t="s">
        <v>14091</v>
      </c>
      <c r="BN8782" s="177" t="s">
        <v>705</v>
      </c>
      <c r="BO8782" s="177" t="s">
        <v>2716</v>
      </c>
      <c r="BU8782" s="177" t="s">
        <v>14091</v>
      </c>
      <c r="BV8782" s="177" t="s">
        <v>705</v>
      </c>
      <c r="BW8782" s="177" t="s">
        <v>2716</v>
      </c>
    </row>
    <row r="8783" spans="51:75" x14ac:dyDescent="0.3">
      <c r="AY8783" s="226" t="e">
        <f>VLOOKUP(C8783,#REF!, 2,FALSE)</f>
        <v>#REF!</v>
      </c>
      <c r="BM8783" s="177" t="s">
        <v>14092</v>
      </c>
      <c r="BN8783" s="177" t="s">
        <v>1342</v>
      </c>
      <c r="BO8783" s="177" t="s">
        <v>6704</v>
      </c>
      <c r="BU8783" s="177" t="s">
        <v>14092</v>
      </c>
      <c r="BV8783" s="177" t="s">
        <v>1342</v>
      </c>
      <c r="BW8783" s="177" t="s">
        <v>6704</v>
      </c>
    </row>
    <row r="8784" spans="51:75" x14ac:dyDescent="0.3">
      <c r="AY8784" s="226" t="e">
        <f>VLOOKUP(C8784,#REF!, 2,FALSE)</f>
        <v>#REF!</v>
      </c>
      <c r="BM8784" s="177" t="s">
        <v>14093</v>
      </c>
      <c r="BN8784" s="177" t="s">
        <v>731</v>
      </c>
      <c r="BO8784" s="177" t="s">
        <v>2431</v>
      </c>
      <c r="BU8784" s="177" t="s">
        <v>14093</v>
      </c>
      <c r="BV8784" s="177" t="s">
        <v>731</v>
      </c>
      <c r="BW8784" s="177" t="s">
        <v>2431</v>
      </c>
    </row>
    <row r="8785" spans="51:75" x14ac:dyDescent="0.3">
      <c r="AY8785" s="226" t="e">
        <f>VLOOKUP(C8785,#REF!, 2,FALSE)</f>
        <v>#REF!</v>
      </c>
      <c r="BM8785" s="177" t="s">
        <v>14094</v>
      </c>
      <c r="BN8785" s="177" t="s">
        <v>637</v>
      </c>
      <c r="BO8785" s="177" t="s">
        <v>2983</v>
      </c>
      <c r="BU8785" s="177" t="s">
        <v>14094</v>
      </c>
      <c r="BV8785" s="177" t="s">
        <v>637</v>
      </c>
      <c r="BW8785" s="177" t="s">
        <v>2983</v>
      </c>
    </row>
    <row r="8786" spans="51:75" x14ac:dyDescent="0.3">
      <c r="AY8786" s="226" t="e">
        <f>VLOOKUP(C8786,#REF!, 2,FALSE)</f>
        <v>#REF!</v>
      </c>
      <c r="BM8786" s="177" t="s">
        <v>14095</v>
      </c>
      <c r="BN8786" s="177" t="s">
        <v>2983</v>
      </c>
      <c r="BO8786" s="177" t="s">
        <v>1071</v>
      </c>
      <c r="BU8786" s="177" t="s">
        <v>14095</v>
      </c>
      <c r="BV8786" s="177" t="s">
        <v>2983</v>
      </c>
      <c r="BW8786" s="177" t="s">
        <v>1071</v>
      </c>
    </row>
    <row r="8787" spans="51:75" x14ac:dyDescent="0.3">
      <c r="AY8787" s="226" t="e">
        <f>VLOOKUP(C8787,#REF!, 2,FALSE)</f>
        <v>#REF!</v>
      </c>
      <c r="BM8787" s="177" t="s">
        <v>14096</v>
      </c>
      <c r="BN8787" s="177" t="s">
        <v>2983</v>
      </c>
      <c r="BO8787" s="177" t="s">
        <v>14097</v>
      </c>
      <c r="BU8787" s="177" t="s">
        <v>14096</v>
      </c>
      <c r="BV8787" s="177" t="s">
        <v>2983</v>
      </c>
      <c r="BW8787" s="177" t="s">
        <v>14097</v>
      </c>
    </row>
    <row r="8788" spans="51:75" x14ac:dyDescent="0.3">
      <c r="AY8788" s="226" t="e">
        <f>VLOOKUP(C8788,#REF!, 2,FALSE)</f>
        <v>#REF!</v>
      </c>
      <c r="BM8788" s="177" t="s">
        <v>14098</v>
      </c>
      <c r="BN8788" s="177" t="s">
        <v>2983</v>
      </c>
      <c r="BO8788" s="177" t="s">
        <v>13342</v>
      </c>
      <c r="BU8788" s="177" t="s">
        <v>14098</v>
      </c>
      <c r="BV8788" s="177" t="s">
        <v>2983</v>
      </c>
      <c r="BW8788" s="177" t="s">
        <v>13342</v>
      </c>
    </row>
    <row r="8789" spans="51:75" x14ac:dyDescent="0.3">
      <c r="AY8789" s="226" t="e">
        <f>VLOOKUP(C8789,#REF!, 2,FALSE)</f>
        <v>#REF!</v>
      </c>
      <c r="BM8789" s="177" t="s">
        <v>14099</v>
      </c>
      <c r="BN8789" s="177" t="s">
        <v>2983</v>
      </c>
      <c r="BO8789" s="177" t="s">
        <v>992</v>
      </c>
      <c r="BU8789" s="177" t="s">
        <v>14099</v>
      </c>
      <c r="BV8789" s="177" t="s">
        <v>2983</v>
      </c>
      <c r="BW8789" s="177" t="s">
        <v>992</v>
      </c>
    </row>
    <row r="8790" spans="51:75" x14ac:dyDescent="0.3">
      <c r="AY8790" s="226" t="e">
        <f>VLOOKUP(C8790,#REF!, 2,FALSE)</f>
        <v>#REF!</v>
      </c>
      <c r="BM8790" s="177" t="s">
        <v>14100</v>
      </c>
      <c r="BN8790" s="177" t="s">
        <v>2983</v>
      </c>
      <c r="BO8790" s="177" t="s">
        <v>2983</v>
      </c>
      <c r="BU8790" s="177" t="s">
        <v>14100</v>
      </c>
      <c r="BV8790" s="177" t="s">
        <v>2983</v>
      </c>
      <c r="BW8790" s="177" t="s">
        <v>2983</v>
      </c>
    </row>
    <row r="8791" spans="51:75" x14ac:dyDescent="0.3">
      <c r="AY8791" s="226" t="e">
        <f>VLOOKUP(C8791,#REF!, 2,FALSE)</f>
        <v>#REF!</v>
      </c>
      <c r="BM8791" s="177" t="s">
        <v>14101</v>
      </c>
      <c r="BN8791" s="177" t="s">
        <v>2983</v>
      </c>
      <c r="BO8791" s="177" t="s">
        <v>2983</v>
      </c>
      <c r="BU8791" s="177" t="s">
        <v>14101</v>
      </c>
      <c r="BV8791" s="177" t="s">
        <v>2983</v>
      </c>
      <c r="BW8791" s="177" t="s">
        <v>2983</v>
      </c>
    </row>
    <row r="8792" spans="51:75" x14ac:dyDescent="0.3">
      <c r="AY8792" s="226" t="e">
        <f>VLOOKUP(C8792,#REF!, 2,FALSE)</f>
        <v>#REF!</v>
      </c>
      <c r="BM8792" s="177" t="s">
        <v>14102</v>
      </c>
      <c r="BN8792" s="177" t="s">
        <v>2983</v>
      </c>
      <c r="BO8792" s="177" t="s">
        <v>2068</v>
      </c>
      <c r="BU8792" s="177" t="s">
        <v>14102</v>
      </c>
      <c r="BV8792" s="177" t="s">
        <v>2983</v>
      </c>
      <c r="BW8792" s="177" t="s">
        <v>2068</v>
      </c>
    </row>
    <row r="8793" spans="51:75" x14ac:dyDescent="0.3">
      <c r="AY8793" s="226" t="e">
        <f>VLOOKUP(C8793,#REF!, 2,FALSE)</f>
        <v>#REF!</v>
      </c>
      <c r="BM8793" s="177" t="s">
        <v>14103</v>
      </c>
      <c r="BN8793" s="177" t="s">
        <v>3087</v>
      </c>
      <c r="BO8793" s="177" t="s">
        <v>1489</v>
      </c>
      <c r="BU8793" s="177" t="s">
        <v>14103</v>
      </c>
      <c r="BV8793" s="177" t="s">
        <v>3087</v>
      </c>
      <c r="BW8793" s="177" t="s">
        <v>1489</v>
      </c>
    </row>
    <row r="8794" spans="51:75" x14ac:dyDescent="0.3">
      <c r="AY8794" s="226" t="e">
        <f>VLOOKUP(C8794,#REF!, 2,FALSE)</f>
        <v>#REF!</v>
      </c>
      <c r="BM8794" s="177" t="s">
        <v>2465</v>
      </c>
      <c r="BN8794" s="177" t="s">
        <v>2983</v>
      </c>
      <c r="BO8794" s="177" t="s">
        <v>14104</v>
      </c>
      <c r="BU8794" s="177" t="s">
        <v>2465</v>
      </c>
      <c r="BV8794" s="177" t="s">
        <v>2983</v>
      </c>
      <c r="BW8794" s="177" t="s">
        <v>14104</v>
      </c>
    </row>
    <row r="8795" spans="51:75" x14ac:dyDescent="0.3">
      <c r="AY8795" s="226" t="e">
        <f>VLOOKUP(C8795,#REF!, 2,FALSE)</f>
        <v>#REF!</v>
      </c>
      <c r="BM8795" s="177" t="s">
        <v>14105</v>
      </c>
      <c r="BN8795" s="177" t="s">
        <v>2983</v>
      </c>
      <c r="BO8795" s="177" t="s">
        <v>1100</v>
      </c>
      <c r="BU8795" s="177" t="s">
        <v>14105</v>
      </c>
      <c r="BV8795" s="177" t="s">
        <v>2983</v>
      </c>
      <c r="BW8795" s="177" t="s">
        <v>1100</v>
      </c>
    </row>
    <row r="8796" spans="51:75" x14ac:dyDescent="0.3">
      <c r="AY8796" s="226" t="e">
        <f>VLOOKUP(C8796,#REF!, 2,FALSE)</f>
        <v>#REF!</v>
      </c>
      <c r="BM8796" s="177" t="s">
        <v>2466</v>
      </c>
      <c r="BN8796" s="177" t="s">
        <v>2983</v>
      </c>
      <c r="BO8796" s="177" t="s">
        <v>856</v>
      </c>
      <c r="BU8796" s="177" t="s">
        <v>2466</v>
      </c>
      <c r="BV8796" s="177" t="s">
        <v>2983</v>
      </c>
      <c r="BW8796" s="177" t="s">
        <v>856</v>
      </c>
    </row>
    <row r="8797" spans="51:75" x14ac:dyDescent="0.3">
      <c r="AY8797" s="226" t="e">
        <f>VLOOKUP(C8797,#REF!, 2,FALSE)</f>
        <v>#REF!</v>
      </c>
      <c r="BM8797" s="177" t="s">
        <v>14106</v>
      </c>
      <c r="BN8797" s="177" t="s">
        <v>2983</v>
      </c>
      <c r="BO8797" s="177" t="s">
        <v>12024</v>
      </c>
      <c r="BU8797" s="177" t="s">
        <v>14106</v>
      </c>
      <c r="BV8797" s="177" t="s">
        <v>2983</v>
      </c>
      <c r="BW8797" s="177" t="s">
        <v>12024</v>
      </c>
    </row>
    <row r="8798" spans="51:75" x14ac:dyDescent="0.3">
      <c r="AY8798" s="226" t="e">
        <f>VLOOKUP(C8798,#REF!, 2,FALSE)</f>
        <v>#REF!</v>
      </c>
      <c r="BM8798" s="177" t="s">
        <v>14107</v>
      </c>
      <c r="BN8798" s="177" t="s">
        <v>2983</v>
      </c>
      <c r="BO8798" s="177" t="s">
        <v>8274</v>
      </c>
      <c r="BU8798" s="177" t="s">
        <v>14107</v>
      </c>
      <c r="BV8798" s="177" t="s">
        <v>2983</v>
      </c>
      <c r="BW8798" s="177" t="s">
        <v>8274</v>
      </c>
    </row>
    <row r="8799" spans="51:75" x14ac:dyDescent="0.3">
      <c r="AY8799" s="226" t="e">
        <f>VLOOKUP(C8799,#REF!, 2,FALSE)</f>
        <v>#REF!</v>
      </c>
      <c r="BM8799" s="177" t="s">
        <v>14108</v>
      </c>
      <c r="BN8799" s="177" t="s">
        <v>2983</v>
      </c>
      <c r="BO8799" s="177" t="s">
        <v>2694</v>
      </c>
      <c r="BU8799" s="177" t="s">
        <v>14108</v>
      </c>
      <c r="BV8799" s="177" t="s">
        <v>2983</v>
      </c>
      <c r="BW8799" s="177" t="s">
        <v>2694</v>
      </c>
    </row>
    <row r="8800" spans="51:75" x14ac:dyDescent="0.3">
      <c r="AY8800" s="226" t="e">
        <f>VLOOKUP(C8800,#REF!, 2,FALSE)</f>
        <v>#REF!</v>
      </c>
      <c r="BM8800" s="177" t="s">
        <v>14109</v>
      </c>
      <c r="BN8800" s="177" t="s">
        <v>2983</v>
      </c>
      <c r="BO8800" s="177" t="s">
        <v>7934</v>
      </c>
      <c r="BU8800" s="177" t="s">
        <v>14109</v>
      </c>
      <c r="BV8800" s="177" t="s">
        <v>2983</v>
      </c>
      <c r="BW8800" s="177" t="s">
        <v>7934</v>
      </c>
    </row>
    <row r="8801" spans="51:75" x14ac:dyDescent="0.3">
      <c r="AY8801" s="226" t="e">
        <f>VLOOKUP(C8801,#REF!, 2,FALSE)</f>
        <v>#REF!</v>
      </c>
      <c r="BM8801" s="177" t="s">
        <v>14110</v>
      </c>
      <c r="BN8801" s="177" t="s">
        <v>2983</v>
      </c>
      <c r="BO8801" s="177" t="s">
        <v>6840</v>
      </c>
      <c r="BU8801" s="177" t="s">
        <v>14110</v>
      </c>
      <c r="BV8801" s="177" t="s">
        <v>2983</v>
      </c>
      <c r="BW8801" s="177" t="s">
        <v>6840</v>
      </c>
    </row>
    <row r="8802" spans="51:75" x14ac:dyDescent="0.3">
      <c r="AY8802" s="226" t="e">
        <f>VLOOKUP(C8802,#REF!, 2,FALSE)</f>
        <v>#REF!</v>
      </c>
      <c r="BM8802" s="177" t="s">
        <v>2467</v>
      </c>
      <c r="BN8802" s="177" t="s">
        <v>912</v>
      </c>
      <c r="BO8802" s="177" t="s">
        <v>12397</v>
      </c>
      <c r="BU8802" s="177" t="s">
        <v>2467</v>
      </c>
      <c r="BV8802" s="177" t="s">
        <v>912</v>
      </c>
      <c r="BW8802" s="177" t="s">
        <v>12397</v>
      </c>
    </row>
    <row r="8803" spans="51:75" x14ac:dyDescent="0.3">
      <c r="AY8803" s="226" t="e">
        <f>VLOOKUP(C8803,#REF!, 2,FALSE)</f>
        <v>#REF!</v>
      </c>
      <c r="BM8803" s="177" t="s">
        <v>14111</v>
      </c>
      <c r="BN8803" s="177" t="s">
        <v>2983</v>
      </c>
      <c r="BO8803" s="177" t="s">
        <v>2983</v>
      </c>
      <c r="BU8803" s="177" t="s">
        <v>14111</v>
      </c>
      <c r="BV8803" s="177" t="s">
        <v>2983</v>
      </c>
      <c r="BW8803" s="177" t="s">
        <v>2983</v>
      </c>
    </row>
    <row r="8804" spans="51:75" x14ac:dyDescent="0.3">
      <c r="AY8804" s="226" t="e">
        <f>VLOOKUP(C8804,#REF!, 2,FALSE)</f>
        <v>#REF!</v>
      </c>
      <c r="BM8804" s="177" t="s">
        <v>14112</v>
      </c>
      <c r="BN8804" s="177" t="s">
        <v>2983</v>
      </c>
      <c r="BO8804" s="177" t="s">
        <v>10298</v>
      </c>
      <c r="BU8804" s="177" t="s">
        <v>14112</v>
      </c>
      <c r="BV8804" s="177" t="s">
        <v>2983</v>
      </c>
      <c r="BW8804" s="177" t="s">
        <v>10298</v>
      </c>
    </row>
    <row r="8805" spans="51:75" x14ac:dyDescent="0.3">
      <c r="AY8805" s="226" t="e">
        <f>VLOOKUP(C8805,#REF!, 2,FALSE)</f>
        <v>#REF!</v>
      </c>
      <c r="BM8805" s="177" t="s">
        <v>14113</v>
      </c>
      <c r="BN8805" s="177" t="s">
        <v>1269</v>
      </c>
      <c r="BO8805" s="177" t="s">
        <v>14114</v>
      </c>
      <c r="BU8805" s="177" t="s">
        <v>14113</v>
      </c>
      <c r="BV8805" s="177" t="s">
        <v>1269</v>
      </c>
      <c r="BW8805" s="177" t="s">
        <v>14114</v>
      </c>
    </row>
    <row r="8806" spans="51:75" x14ac:dyDescent="0.3">
      <c r="AY8806" s="226" t="e">
        <f>VLOOKUP(C8806,#REF!, 2,FALSE)</f>
        <v>#REF!</v>
      </c>
      <c r="BM8806" s="177" t="s">
        <v>14115</v>
      </c>
      <c r="BN8806" s="177" t="s">
        <v>1342</v>
      </c>
      <c r="BO8806" s="177" t="s">
        <v>14116</v>
      </c>
      <c r="BU8806" s="177" t="s">
        <v>14115</v>
      </c>
      <c r="BV8806" s="177" t="s">
        <v>1342</v>
      </c>
      <c r="BW8806" s="177" t="s">
        <v>14116</v>
      </c>
    </row>
    <row r="8807" spans="51:75" x14ac:dyDescent="0.3">
      <c r="AY8807" s="226" t="e">
        <f>VLOOKUP(C8807,#REF!, 2,FALSE)</f>
        <v>#REF!</v>
      </c>
      <c r="BM8807" s="177" t="s">
        <v>14117</v>
      </c>
      <c r="BN8807" s="177" t="s">
        <v>2983</v>
      </c>
      <c r="BO8807" s="177" t="s">
        <v>2983</v>
      </c>
      <c r="BU8807" s="177" t="s">
        <v>14117</v>
      </c>
      <c r="BV8807" s="177" t="s">
        <v>2983</v>
      </c>
      <c r="BW8807" s="177" t="s">
        <v>2983</v>
      </c>
    </row>
    <row r="8808" spans="51:75" x14ac:dyDescent="0.3">
      <c r="AY8808" s="226" t="e">
        <f>VLOOKUP(C8808,#REF!, 2,FALSE)</f>
        <v>#REF!</v>
      </c>
      <c r="BM8808" s="177" t="s">
        <v>2468</v>
      </c>
      <c r="BN8808" s="177" t="s">
        <v>2983</v>
      </c>
      <c r="BO8808" s="177" t="s">
        <v>14118</v>
      </c>
      <c r="BU8808" s="177" t="s">
        <v>2468</v>
      </c>
      <c r="BV8808" s="177" t="s">
        <v>2983</v>
      </c>
      <c r="BW8808" s="177" t="s">
        <v>14118</v>
      </c>
    </row>
    <row r="8809" spans="51:75" x14ac:dyDescent="0.3">
      <c r="AY8809" s="226" t="e">
        <f>VLOOKUP(C8809,#REF!, 2,FALSE)</f>
        <v>#REF!</v>
      </c>
      <c r="BM8809" s="177" t="s">
        <v>14119</v>
      </c>
      <c r="BN8809" s="177" t="s">
        <v>1342</v>
      </c>
      <c r="BO8809" s="177" t="s">
        <v>1598</v>
      </c>
      <c r="BU8809" s="177" t="s">
        <v>14119</v>
      </c>
      <c r="BV8809" s="177" t="s">
        <v>1342</v>
      </c>
      <c r="BW8809" s="177" t="s">
        <v>1598</v>
      </c>
    </row>
    <row r="8810" spans="51:75" x14ac:dyDescent="0.3">
      <c r="AY8810" s="226" t="e">
        <f>VLOOKUP(C8810,#REF!, 2,FALSE)</f>
        <v>#REF!</v>
      </c>
      <c r="BM8810" s="177" t="s">
        <v>14120</v>
      </c>
      <c r="BN8810" s="177" t="s">
        <v>1003</v>
      </c>
      <c r="BO8810" s="177" t="s">
        <v>2983</v>
      </c>
      <c r="BU8810" s="177" t="s">
        <v>14120</v>
      </c>
      <c r="BV8810" s="177" t="s">
        <v>1003</v>
      </c>
      <c r="BW8810" s="177" t="s">
        <v>2983</v>
      </c>
    </row>
    <row r="8811" spans="51:75" x14ac:dyDescent="0.3">
      <c r="AY8811" s="226" t="e">
        <f>VLOOKUP(C8811,#REF!, 2,FALSE)</f>
        <v>#REF!</v>
      </c>
      <c r="BM8811" s="177" t="s">
        <v>2469</v>
      </c>
      <c r="BN8811" s="177" t="s">
        <v>1003</v>
      </c>
      <c r="BO8811" s="177" t="s">
        <v>8465</v>
      </c>
      <c r="BU8811" s="177" t="s">
        <v>2469</v>
      </c>
      <c r="BV8811" s="177" t="s">
        <v>1003</v>
      </c>
      <c r="BW8811" s="177" t="s">
        <v>8465</v>
      </c>
    </row>
    <row r="8812" spans="51:75" x14ac:dyDescent="0.3">
      <c r="AY8812" s="226" t="e">
        <f>VLOOKUP(C8812,#REF!, 2,FALSE)</f>
        <v>#REF!</v>
      </c>
      <c r="BM8812" s="177" t="s">
        <v>2470</v>
      </c>
      <c r="BN8812" s="177" t="s">
        <v>694</v>
      </c>
      <c r="BO8812" s="177" t="s">
        <v>2983</v>
      </c>
      <c r="BU8812" s="177" t="s">
        <v>2470</v>
      </c>
      <c r="BV8812" s="177" t="s">
        <v>694</v>
      </c>
      <c r="BW8812" s="177" t="s">
        <v>2983</v>
      </c>
    </row>
    <row r="8813" spans="51:75" x14ac:dyDescent="0.3">
      <c r="AY8813" s="226" t="e">
        <f>VLOOKUP(C8813,#REF!, 2,FALSE)</f>
        <v>#REF!</v>
      </c>
      <c r="BM8813" s="177" t="s">
        <v>216</v>
      </c>
      <c r="BN8813" s="177" t="s">
        <v>1003</v>
      </c>
      <c r="BO8813" s="177" t="s">
        <v>6692</v>
      </c>
      <c r="BU8813" s="177" t="s">
        <v>216</v>
      </c>
      <c r="BV8813" s="177" t="s">
        <v>1003</v>
      </c>
      <c r="BW8813" s="177" t="s">
        <v>6692</v>
      </c>
    </row>
    <row r="8814" spans="51:75" x14ac:dyDescent="0.3">
      <c r="AY8814" s="226" t="e">
        <f>VLOOKUP(C8814,#REF!, 2,FALSE)</f>
        <v>#REF!</v>
      </c>
      <c r="BM8814" s="177" t="s">
        <v>14121</v>
      </c>
      <c r="BN8814" s="177" t="s">
        <v>2983</v>
      </c>
      <c r="BO8814" s="177" t="s">
        <v>2983</v>
      </c>
      <c r="BU8814" s="177" t="s">
        <v>14121</v>
      </c>
      <c r="BV8814" s="177" t="s">
        <v>2983</v>
      </c>
      <c r="BW8814" s="177" t="s">
        <v>2983</v>
      </c>
    </row>
    <row r="8815" spans="51:75" x14ac:dyDescent="0.3">
      <c r="AY8815" s="226" t="e">
        <f>VLOOKUP(C8815,#REF!, 2,FALSE)</f>
        <v>#REF!</v>
      </c>
      <c r="BM8815" s="177" t="s">
        <v>14122</v>
      </c>
      <c r="BN8815" s="177" t="s">
        <v>926</v>
      </c>
      <c r="BO8815" s="177" t="s">
        <v>2983</v>
      </c>
      <c r="BU8815" s="177" t="s">
        <v>14122</v>
      </c>
      <c r="BV8815" s="177" t="s">
        <v>926</v>
      </c>
      <c r="BW8815" s="177" t="s">
        <v>2983</v>
      </c>
    </row>
    <row r="8816" spans="51:75" x14ac:dyDescent="0.3">
      <c r="AY8816" s="226" t="e">
        <f>VLOOKUP(C8816,#REF!, 2,FALSE)</f>
        <v>#REF!</v>
      </c>
      <c r="BM8816" s="177" t="s">
        <v>14123</v>
      </c>
      <c r="BN8816" s="177" t="s">
        <v>1519</v>
      </c>
      <c r="BO8816" s="177" t="s">
        <v>2983</v>
      </c>
      <c r="BU8816" s="177" t="s">
        <v>14123</v>
      </c>
      <c r="BV8816" s="177" t="s">
        <v>1519</v>
      </c>
      <c r="BW8816" s="177" t="s">
        <v>2983</v>
      </c>
    </row>
    <row r="8817" spans="51:75" x14ac:dyDescent="0.3">
      <c r="AY8817" s="226" t="e">
        <f>VLOOKUP(C8817,#REF!, 2,FALSE)</f>
        <v>#REF!</v>
      </c>
      <c r="BM8817" s="177" t="s">
        <v>14124</v>
      </c>
      <c r="BN8817" s="177" t="s">
        <v>2222</v>
      </c>
      <c r="BO8817" s="177" t="s">
        <v>2983</v>
      </c>
      <c r="BU8817" s="177" t="s">
        <v>14124</v>
      </c>
      <c r="BV8817" s="177" t="s">
        <v>2222</v>
      </c>
      <c r="BW8817" s="177" t="s">
        <v>2983</v>
      </c>
    </row>
    <row r="8818" spans="51:75" x14ac:dyDescent="0.3">
      <c r="AY8818" s="226" t="e">
        <f>VLOOKUP(C8818,#REF!, 2,FALSE)</f>
        <v>#REF!</v>
      </c>
      <c r="BM8818" s="177" t="s">
        <v>14125</v>
      </c>
      <c r="BN8818" s="177" t="s">
        <v>2222</v>
      </c>
      <c r="BO8818" s="177" t="s">
        <v>2983</v>
      </c>
      <c r="BU8818" s="177" t="s">
        <v>14125</v>
      </c>
      <c r="BV8818" s="177" t="s">
        <v>2222</v>
      </c>
      <c r="BW8818" s="177" t="s">
        <v>2983</v>
      </c>
    </row>
    <row r="8819" spans="51:75" x14ac:dyDescent="0.3">
      <c r="AY8819" s="226" t="e">
        <f>VLOOKUP(C8819,#REF!, 2,FALSE)</f>
        <v>#REF!</v>
      </c>
      <c r="BM8819" s="177" t="s">
        <v>2471</v>
      </c>
      <c r="BN8819" s="177" t="s">
        <v>2222</v>
      </c>
      <c r="BO8819" s="177" t="s">
        <v>2983</v>
      </c>
      <c r="BU8819" s="177" t="s">
        <v>2471</v>
      </c>
      <c r="BV8819" s="177" t="s">
        <v>2222</v>
      </c>
      <c r="BW8819" s="177" t="s">
        <v>2983</v>
      </c>
    </row>
    <row r="8820" spans="51:75" x14ac:dyDescent="0.3">
      <c r="AY8820" s="226" t="e">
        <f>VLOOKUP(C8820,#REF!, 2,FALSE)</f>
        <v>#REF!</v>
      </c>
      <c r="BM8820" s="177" t="s">
        <v>2472</v>
      </c>
      <c r="BN8820" s="177" t="s">
        <v>2983</v>
      </c>
      <c r="BO8820" s="177" t="s">
        <v>14126</v>
      </c>
      <c r="BU8820" s="177" t="s">
        <v>2472</v>
      </c>
      <c r="BV8820" s="177" t="s">
        <v>2983</v>
      </c>
      <c r="BW8820" s="177" t="s">
        <v>14126</v>
      </c>
    </row>
    <row r="8821" spans="51:75" x14ac:dyDescent="0.3">
      <c r="AY8821" s="226" t="e">
        <f>VLOOKUP(C8821,#REF!, 2,FALSE)</f>
        <v>#REF!</v>
      </c>
      <c r="BM8821" s="177" t="s">
        <v>14127</v>
      </c>
      <c r="BN8821" s="177" t="s">
        <v>1003</v>
      </c>
      <c r="BO8821" s="177" t="s">
        <v>14128</v>
      </c>
      <c r="BU8821" s="177" t="s">
        <v>14127</v>
      </c>
      <c r="BV8821" s="177" t="s">
        <v>1003</v>
      </c>
      <c r="BW8821" s="177" t="s">
        <v>14128</v>
      </c>
    </row>
    <row r="8822" spans="51:75" x14ac:dyDescent="0.3">
      <c r="AY8822" s="226" t="e">
        <f>VLOOKUP(C8822,#REF!, 2,FALSE)</f>
        <v>#REF!</v>
      </c>
      <c r="BM8822" s="177" t="s">
        <v>14129</v>
      </c>
      <c r="BN8822" s="177" t="s">
        <v>1445</v>
      </c>
      <c r="BO8822" s="177" t="s">
        <v>14130</v>
      </c>
      <c r="BU8822" s="177" t="s">
        <v>14129</v>
      </c>
      <c r="BV8822" s="177" t="s">
        <v>1445</v>
      </c>
      <c r="BW8822" s="177" t="s">
        <v>14130</v>
      </c>
    </row>
    <row r="8823" spans="51:75" x14ac:dyDescent="0.3">
      <c r="AY8823" s="226" t="e">
        <f>VLOOKUP(C8823,#REF!, 2,FALSE)</f>
        <v>#REF!</v>
      </c>
      <c r="BM8823" s="177" t="s">
        <v>14131</v>
      </c>
      <c r="BN8823" s="177" t="s">
        <v>2983</v>
      </c>
      <c r="BO8823" s="177" t="s">
        <v>2983</v>
      </c>
      <c r="BU8823" s="177" t="s">
        <v>14131</v>
      </c>
      <c r="BV8823" s="177" t="s">
        <v>2983</v>
      </c>
      <c r="BW8823" s="177" t="s">
        <v>2983</v>
      </c>
    </row>
    <row r="8824" spans="51:75" x14ac:dyDescent="0.3">
      <c r="AY8824" s="226" t="e">
        <f>VLOOKUP(C8824,#REF!, 2,FALSE)</f>
        <v>#REF!</v>
      </c>
      <c r="BM8824" s="177" t="s">
        <v>14132</v>
      </c>
      <c r="BN8824" s="177" t="s">
        <v>2983</v>
      </c>
      <c r="BO8824" s="177" t="s">
        <v>14133</v>
      </c>
      <c r="BU8824" s="177" t="s">
        <v>14132</v>
      </c>
      <c r="BV8824" s="177" t="s">
        <v>2983</v>
      </c>
      <c r="BW8824" s="177" t="s">
        <v>14133</v>
      </c>
    </row>
    <row r="8825" spans="51:75" x14ac:dyDescent="0.3">
      <c r="AY8825" s="226" t="e">
        <f>VLOOKUP(C8825,#REF!, 2,FALSE)</f>
        <v>#REF!</v>
      </c>
      <c r="BM8825" s="177" t="s">
        <v>200</v>
      </c>
      <c r="BN8825" s="177" t="s">
        <v>612</v>
      </c>
      <c r="BO8825" s="177" t="s">
        <v>2107</v>
      </c>
      <c r="BU8825" s="177" t="s">
        <v>200</v>
      </c>
      <c r="BV8825" s="177" t="s">
        <v>612</v>
      </c>
      <c r="BW8825" s="177" t="s">
        <v>2107</v>
      </c>
    </row>
    <row r="8826" spans="51:75" x14ac:dyDescent="0.3">
      <c r="AY8826" s="226" t="e">
        <f>VLOOKUP(C8826,#REF!, 2,FALSE)</f>
        <v>#REF!</v>
      </c>
      <c r="BM8826" s="177" t="s">
        <v>14134</v>
      </c>
      <c r="BN8826" s="177" t="s">
        <v>696</v>
      </c>
      <c r="BO8826" s="177" t="s">
        <v>14135</v>
      </c>
      <c r="BU8826" s="177" t="s">
        <v>14134</v>
      </c>
      <c r="BV8826" s="177" t="s">
        <v>696</v>
      </c>
      <c r="BW8826" s="177" t="s">
        <v>14135</v>
      </c>
    </row>
    <row r="8827" spans="51:75" x14ac:dyDescent="0.3">
      <c r="AY8827" s="226" t="e">
        <f>VLOOKUP(C8827,#REF!, 2,FALSE)</f>
        <v>#REF!</v>
      </c>
      <c r="BM8827" s="177" t="s">
        <v>14137</v>
      </c>
      <c r="BN8827" s="177" t="s">
        <v>612</v>
      </c>
      <c r="BO8827" s="177" t="s">
        <v>14138</v>
      </c>
      <c r="BU8827" s="177" t="s">
        <v>14137</v>
      </c>
      <c r="BV8827" s="177" t="s">
        <v>612</v>
      </c>
      <c r="BW8827" s="177" t="s">
        <v>14138</v>
      </c>
    </row>
    <row r="8828" spans="51:75" x14ac:dyDescent="0.3">
      <c r="AY8828" s="226" t="e">
        <f>VLOOKUP(C8828,#REF!, 2,FALSE)</f>
        <v>#REF!</v>
      </c>
      <c r="BM8828" s="177" t="s">
        <v>14139</v>
      </c>
      <c r="BN8828" s="177" t="s">
        <v>694</v>
      </c>
      <c r="BO8828" s="177" t="s">
        <v>14140</v>
      </c>
      <c r="BU8828" s="177" t="s">
        <v>14139</v>
      </c>
      <c r="BV8828" s="177" t="s">
        <v>694</v>
      </c>
      <c r="BW8828" s="177" t="s">
        <v>14140</v>
      </c>
    </row>
    <row r="8829" spans="51:75" x14ac:dyDescent="0.3">
      <c r="AY8829" s="226" t="e">
        <f>VLOOKUP(C8829,#REF!, 2,FALSE)</f>
        <v>#REF!</v>
      </c>
      <c r="BM8829" s="177" t="s">
        <v>14141</v>
      </c>
      <c r="BN8829" s="177" t="s">
        <v>942</v>
      </c>
      <c r="BO8829" s="177" t="s">
        <v>14142</v>
      </c>
      <c r="BU8829" s="177" t="s">
        <v>14141</v>
      </c>
      <c r="BV8829" s="177" t="s">
        <v>942</v>
      </c>
      <c r="BW8829" s="177" t="s">
        <v>14142</v>
      </c>
    </row>
    <row r="8830" spans="51:75" x14ac:dyDescent="0.3">
      <c r="AY8830" s="226" t="e">
        <f>VLOOKUP(C8830,#REF!, 2,FALSE)</f>
        <v>#REF!</v>
      </c>
      <c r="BM8830" s="177" t="s">
        <v>14143</v>
      </c>
      <c r="BN8830" s="177" t="s">
        <v>2983</v>
      </c>
      <c r="BO8830" s="177" t="s">
        <v>7873</v>
      </c>
      <c r="BU8830" s="177" t="s">
        <v>14143</v>
      </c>
      <c r="BV8830" s="177" t="s">
        <v>2983</v>
      </c>
      <c r="BW8830" s="177" t="s">
        <v>7873</v>
      </c>
    </row>
    <row r="8831" spans="51:75" x14ac:dyDescent="0.3">
      <c r="AY8831" s="226" t="e">
        <f>VLOOKUP(C8831,#REF!, 2,FALSE)</f>
        <v>#REF!</v>
      </c>
      <c r="BM8831" s="177" t="s">
        <v>14144</v>
      </c>
      <c r="BN8831" s="177" t="s">
        <v>2983</v>
      </c>
      <c r="BO8831" s="177" t="s">
        <v>14145</v>
      </c>
      <c r="BU8831" s="177" t="s">
        <v>14144</v>
      </c>
      <c r="BV8831" s="177" t="s">
        <v>2983</v>
      </c>
      <c r="BW8831" s="177" t="s">
        <v>14145</v>
      </c>
    </row>
    <row r="8832" spans="51:75" x14ac:dyDescent="0.3">
      <c r="AY8832" s="226" t="e">
        <f>VLOOKUP(C8832,#REF!, 2,FALSE)</f>
        <v>#REF!</v>
      </c>
      <c r="BM8832" s="177" t="s">
        <v>14146</v>
      </c>
      <c r="BN8832" s="177" t="s">
        <v>8063</v>
      </c>
      <c r="BO8832" s="177" t="s">
        <v>14147</v>
      </c>
      <c r="BU8832" s="177" t="s">
        <v>14146</v>
      </c>
      <c r="BV8832" s="177" t="s">
        <v>8063</v>
      </c>
      <c r="BW8832" s="177" t="s">
        <v>14147</v>
      </c>
    </row>
    <row r="8833" spans="51:75" x14ac:dyDescent="0.3">
      <c r="AY8833" s="226" t="e">
        <f>VLOOKUP(C8833,#REF!, 2,FALSE)</f>
        <v>#REF!</v>
      </c>
      <c r="BM8833" s="177" t="s">
        <v>14148</v>
      </c>
      <c r="BN8833" s="177" t="s">
        <v>926</v>
      </c>
      <c r="BO8833" s="177" t="s">
        <v>1658</v>
      </c>
      <c r="BU8833" s="177" t="s">
        <v>14148</v>
      </c>
      <c r="BV8833" s="177" t="s">
        <v>926</v>
      </c>
      <c r="BW8833" s="177" t="s">
        <v>1658</v>
      </c>
    </row>
    <row r="8834" spans="51:75" x14ac:dyDescent="0.3">
      <c r="AY8834" s="226" t="e">
        <f>VLOOKUP(C8834,#REF!, 2,FALSE)</f>
        <v>#REF!</v>
      </c>
      <c r="BM8834" s="177" t="s">
        <v>14149</v>
      </c>
      <c r="BN8834" s="177" t="s">
        <v>912</v>
      </c>
      <c r="BO8834" s="177" t="s">
        <v>14150</v>
      </c>
      <c r="BU8834" s="177" t="s">
        <v>14149</v>
      </c>
      <c r="BV8834" s="177" t="s">
        <v>912</v>
      </c>
      <c r="BW8834" s="177" t="s">
        <v>14150</v>
      </c>
    </row>
    <row r="8835" spans="51:75" x14ac:dyDescent="0.3">
      <c r="AY8835" s="226" t="e">
        <f>VLOOKUP(C8835,#REF!, 2,FALSE)</f>
        <v>#REF!</v>
      </c>
      <c r="BM8835" s="177" t="s">
        <v>2475</v>
      </c>
      <c r="BN8835" s="177" t="s">
        <v>705</v>
      </c>
      <c r="BO8835" s="177" t="s">
        <v>14151</v>
      </c>
      <c r="BU8835" s="177" t="s">
        <v>2475</v>
      </c>
      <c r="BV8835" s="177" t="s">
        <v>705</v>
      </c>
      <c r="BW8835" s="177" t="s">
        <v>14151</v>
      </c>
    </row>
    <row r="8836" spans="51:75" x14ac:dyDescent="0.3">
      <c r="AY8836" s="226" t="e">
        <f>VLOOKUP(C8836,#REF!, 2,FALSE)</f>
        <v>#REF!</v>
      </c>
      <c r="BM8836" s="177" t="s">
        <v>14152</v>
      </c>
      <c r="BN8836" s="177" t="s">
        <v>731</v>
      </c>
      <c r="BO8836" s="177" t="s">
        <v>14153</v>
      </c>
      <c r="BU8836" s="177" t="s">
        <v>14152</v>
      </c>
      <c r="BV8836" s="177" t="s">
        <v>731</v>
      </c>
      <c r="BW8836" s="177" t="s">
        <v>14153</v>
      </c>
    </row>
    <row r="8837" spans="51:75" x14ac:dyDescent="0.3">
      <c r="AY8837" s="226" t="e">
        <f>VLOOKUP(C8837,#REF!, 2,FALSE)</f>
        <v>#REF!</v>
      </c>
      <c r="BM8837" s="177" t="s">
        <v>14154</v>
      </c>
      <c r="BN8837" s="177" t="s">
        <v>661</v>
      </c>
      <c r="BO8837" s="177" t="s">
        <v>5511</v>
      </c>
      <c r="BU8837" s="177" t="s">
        <v>14154</v>
      </c>
      <c r="BV8837" s="177" t="s">
        <v>661</v>
      </c>
      <c r="BW8837" s="177" t="s">
        <v>5511</v>
      </c>
    </row>
    <row r="8838" spans="51:75" x14ac:dyDescent="0.3">
      <c r="AY8838" s="226" t="e">
        <f>VLOOKUP(C8838,#REF!, 2,FALSE)</f>
        <v>#REF!</v>
      </c>
      <c r="BM8838" s="177" t="s">
        <v>14155</v>
      </c>
      <c r="BN8838" s="177" t="s">
        <v>1269</v>
      </c>
      <c r="BO8838" s="177" t="s">
        <v>11023</v>
      </c>
      <c r="BU8838" s="177" t="s">
        <v>14155</v>
      </c>
      <c r="BV8838" s="177" t="s">
        <v>1269</v>
      </c>
      <c r="BW8838" s="177" t="s">
        <v>11023</v>
      </c>
    </row>
    <row r="8839" spans="51:75" x14ac:dyDescent="0.3">
      <c r="AY8839" s="226" t="e">
        <f>VLOOKUP(C8839,#REF!, 2,FALSE)</f>
        <v>#REF!</v>
      </c>
      <c r="BM8839" s="177" t="s">
        <v>14156</v>
      </c>
      <c r="BN8839" s="177" t="s">
        <v>923</v>
      </c>
      <c r="BO8839" s="177" t="s">
        <v>622</v>
      </c>
      <c r="BU8839" s="177" t="s">
        <v>14156</v>
      </c>
      <c r="BV8839" s="177" t="s">
        <v>923</v>
      </c>
      <c r="BW8839" s="177" t="s">
        <v>622</v>
      </c>
    </row>
    <row r="8840" spans="51:75" x14ac:dyDescent="0.3">
      <c r="AY8840" s="226" t="e">
        <f>VLOOKUP(C8840,#REF!, 2,FALSE)</f>
        <v>#REF!</v>
      </c>
      <c r="BM8840" s="177" t="s">
        <v>14157</v>
      </c>
      <c r="BN8840" s="177" t="s">
        <v>942</v>
      </c>
      <c r="BO8840" s="177" t="s">
        <v>14158</v>
      </c>
      <c r="BU8840" s="177" t="s">
        <v>14157</v>
      </c>
      <c r="BV8840" s="177" t="s">
        <v>942</v>
      </c>
      <c r="BW8840" s="177" t="s">
        <v>14158</v>
      </c>
    </row>
    <row r="8841" spans="51:75" x14ac:dyDescent="0.3">
      <c r="AY8841" s="226" t="e">
        <f>VLOOKUP(C8841,#REF!, 2,FALSE)</f>
        <v>#REF!</v>
      </c>
      <c r="BM8841" s="177" t="s">
        <v>14159</v>
      </c>
      <c r="BN8841" s="177" t="s">
        <v>2983</v>
      </c>
      <c r="BO8841" s="177" t="s">
        <v>5109</v>
      </c>
      <c r="BU8841" s="177" t="s">
        <v>14159</v>
      </c>
      <c r="BV8841" s="177" t="s">
        <v>2983</v>
      </c>
      <c r="BW8841" s="177" t="s">
        <v>5109</v>
      </c>
    </row>
    <row r="8842" spans="51:75" x14ac:dyDescent="0.3">
      <c r="AY8842" s="226" t="e">
        <f>VLOOKUP(C8842,#REF!, 2,FALSE)</f>
        <v>#REF!</v>
      </c>
      <c r="BM8842" s="177" t="s">
        <v>14160</v>
      </c>
      <c r="BN8842" s="177" t="s">
        <v>1269</v>
      </c>
      <c r="BO8842" s="177" t="s">
        <v>1726</v>
      </c>
      <c r="BU8842" s="177" t="s">
        <v>14160</v>
      </c>
      <c r="BV8842" s="177" t="s">
        <v>1269</v>
      </c>
      <c r="BW8842" s="177" t="s">
        <v>1726</v>
      </c>
    </row>
    <row r="8843" spans="51:75" x14ac:dyDescent="0.3">
      <c r="AY8843" s="226" t="e">
        <f>VLOOKUP(C8843,#REF!, 2,FALSE)</f>
        <v>#REF!</v>
      </c>
      <c r="BM8843" s="177" t="s">
        <v>14161</v>
      </c>
      <c r="BN8843" s="177" t="s">
        <v>662</v>
      </c>
      <c r="BO8843" s="177" t="s">
        <v>14162</v>
      </c>
      <c r="BU8843" s="177" t="s">
        <v>14161</v>
      </c>
      <c r="BV8843" s="177" t="s">
        <v>662</v>
      </c>
      <c r="BW8843" s="177" t="s">
        <v>14162</v>
      </c>
    </row>
    <row r="8844" spans="51:75" x14ac:dyDescent="0.3">
      <c r="AY8844" s="226" t="e">
        <f>VLOOKUP(C8844,#REF!, 2,FALSE)</f>
        <v>#REF!</v>
      </c>
      <c r="BM8844" s="177" t="s">
        <v>14163</v>
      </c>
      <c r="BN8844" s="177" t="s">
        <v>619</v>
      </c>
      <c r="BO8844" s="177" t="s">
        <v>2983</v>
      </c>
      <c r="BU8844" s="177" t="s">
        <v>14163</v>
      </c>
      <c r="BV8844" s="177" t="s">
        <v>619</v>
      </c>
      <c r="BW8844" s="177" t="s">
        <v>2983</v>
      </c>
    </row>
    <row r="8845" spans="51:75" x14ac:dyDescent="0.3">
      <c r="AY8845" s="226" t="e">
        <f>VLOOKUP(C8845,#REF!, 2,FALSE)</f>
        <v>#REF!</v>
      </c>
      <c r="BM8845" s="177" t="s">
        <v>14164</v>
      </c>
      <c r="BN8845" s="177" t="s">
        <v>2979</v>
      </c>
      <c r="BO8845" s="177" t="s">
        <v>14165</v>
      </c>
      <c r="BU8845" s="177" t="s">
        <v>14164</v>
      </c>
      <c r="BV8845" s="177" t="s">
        <v>2979</v>
      </c>
      <c r="BW8845" s="177" t="s">
        <v>14165</v>
      </c>
    </row>
    <row r="8846" spans="51:75" x14ac:dyDescent="0.3">
      <c r="AY8846" s="226" t="e">
        <f>VLOOKUP(C8846,#REF!, 2,FALSE)</f>
        <v>#REF!</v>
      </c>
      <c r="BM8846" s="177" t="s">
        <v>14166</v>
      </c>
      <c r="BN8846" s="177" t="s">
        <v>7943</v>
      </c>
      <c r="BO8846" s="177" t="s">
        <v>11103</v>
      </c>
      <c r="BU8846" s="177" t="s">
        <v>14166</v>
      </c>
      <c r="BV8846" s="177" t="s">
        <v>7943</v>
      </c>
      <c r="BW8846" s="177" t="s">
        <v>11103</v>
      </c>
    </row>
    <row r="8847" spans="51:75" x14ac:dyDescent="0.3">
      <c r="AY8847" s="226" t="e">
        <f>VLOOKUP(C8847,#REF!, 2,FALSE)</f>
        <v>#REF!</v>
      </c>
      <c r="BM8847" s="177" t="s">
        <v>14167</v>
      </c>
      <c r="BN8847" s="177" t="s">
        <v>619</v>
      </c>
      <c r="BO8847" s="177" t="s">
        <v>2983</v>
      </c>
      <c r="BU8847" s="177" t="s">
        <v>14167</v>
      </c>
      <c r="BV8847" s="177" t="s">
        <v>619</v>
      </c>
      <c r="BW8847" s="177" t="s">
        <v>2983</v>
      </c>
    </row>
    <row r="8848" spans="51:75" x14ac:dyDescent="0.3">
      <c r="AY8848" s="226" t="e">
        <f>VLOOKUP(C8848,#REF!, 2,FALSE)</f>
        <v>#REF!</v>
      </c>
      <c r="BM8848" s="177" t="s">
        <v>14168</v>
      </c>
      <c r="BN8848" s="177" t="s">
        <v>2983</v>
      </c>
      <c r="BO8848" s="177" t="s">
        <v>14169</v>
      </c>
      <c r="BU8848" s="177" t="s">
        <v>14168</v>
      </c>
      <c r="BV8848" s="177" t="s">
        <v>2983</v>
      </c>
      <c r="BW8848" s="177" t="s">
        <v>14169</v>
      </c>
    </row>
    <row r="8849" spans="51:75" x14ac:dyDescent="0.3">
      <c r="AY8849" s="226" t="e">
        <f>VLOOKUP(C8849,#REF!, 2,FALSE)</f>
        <v>#REF!</v>
      </c>
      <c r="BM8849" s="177" t="s">
        <v>14170</v>
      </c>
      <c r="BN8849" s="177" t="s">
        <v>2979</v>
      </c>
      <c r="BO8849" s="177" t="s">
        <v>959</v>
      </c>
      <c r="BU8849" s="177" t="s">
        <v>14170</v>
      </c>
      <c r="BV8849" s="177" t="s">
        <v>2979</v>
      </c>
      <c r="BW8849" s="177" t="s">
        <v>959</v>
      </c>
    </row>
    <row r="8850" spans="51:75" x14ac:dyDescent="0.3">
      <c r="AY8850" s="226" t="e">
        <f>VLOOKUP(C8850,#REF!, 2,FALSE)</f>
        <v>#REF!</v>
      </c>
      <c r="BM8850" s="177" t="s">
        <v>14171</v>
      </c>
      <c r="BN8850" s="177" t="s">
        <v>783</v>
      </c>
      <c r="BO8850" s="177" t="s">
        <v>14172</v>
      </c>
      <c r="BU8850" s="177" t="s">
        <v>14171</v>
      </c>
      <c r="BV8850" s="177" t="s">
        <v>783</v>
      </c>
      <c r="BW8850" s="177" t="s">
        <v>14172</v>
      </c>
    </row>
    <row r="8851" spans="51:75" x14ac:dyDescent="0.3">
      <c r="AY8851" s="226" t="e">
        <f>VLOOKUP(C8851,#REF!, 2,FALSE)</f>
        <v>#REF!</v>
      </c>
      <c r="BM8851" s="177" t="s">
        <v>14173</v>
      </c>
      <c r="BN8851" s="177" t="s">
        <v>2983</v>
      </c>
      <c r="BO8851" s="177" t="s">
        <v>14174</v>
      </c>
      <c r="BU8851" s="177" t="s">
        <v>14173</v>
      </c>
      <c r="BV8851" s="177" t="s">
        <v>2983</v>
      </c>
      <c r="BW8851" s="177" t="s">
        <v>14174</v>
      </c>
    </row>
    <row r="8852" spans="51:75" x14ac:dyDescent="0.3">
      <c r="AY8852" s="226" t="e">
        <f>VLOOKUP(C8852,#REF!, 2,FALSE)</f>
        <v>#REF!</v>
      </c>
      <c r="BM8852" s="177" t="s">
        <v>14175</v>
      </c>
      <c r="BN8852" s="177" t="s">
        <v>2983</v>
      </c>
      <c r="BO8852" s="177" t="s">
        <v>2983</v>
      </c>
      <c r="BU8852" s="177" t="s">
        <v>14175</v>
      </c>
      <c r="BV8852" s="177" t="s">
        <v>2983</v>
      </c>
      <c r="BW8852" s="177" t="s">
        <v>2983</v>
      </c>
    </row>
    <row r="8853" spans="51:75" x14ac:dyDescent="0.3">
      <c r="AY8853" s="226" t="e">
        <f>VLOOKUP(C8853,#REF!, 2,FALSE)</f>
        <v>#REF!</v>
      </c>
      <c r="BM8853" s="177" t="s">
        <v>2477</v>
      </c>
      <c r="BN8853" s="177" t="s">
        <v>2983</v>
      </c>
      <c r="BO8853" s="177" t="s">
        <v>2983</v>
      </c>
      <c r="BU8853" s="177" t="s">
        <v>2477</v>
      </c>
      <c r="BV8853" s="177" t="s">
        <v>2983</v>
      </c>
      <c r="BW8853" s="177" t="s">
        <v>2983</v>
      </c>
    </row>
    <row r="8854" spans="51:75" x14ac:dyDescent="0.3">
      <c r="AY8854" s="226" t="e">
        <f>VLOOKUP(C8854,#REF!, 2,FALSE)</f>
        <v>#REF!</v>
      </c>
      <c r="BM8854" s="177" t="s">
        <v>14176</v>
      </c>
      <c r="BN8854" s="177" t="s">
        <v>2983</v>
      </c>
      <c r="BO8854" s="177" t="s">
        <v>2983</v>
      </c>
      <c r="BU8854" s="177" t="s">
        <v>14176</v>
      </c>
      <c r="BV8854" s="177" t="s">
        <v>2983</v>
      </c>
      <c r="BW8854" s="177" t="s">
        <v>2983</v>
      </c>
    </row>
    <row r="8855" spans="51:75" x14ac:dyDescent="0.3">
      <c r="AY8855" s="226" t="e">
        <f>VLOOKUP(C8855,#REF!, 2,FALSE)</f>
        <v>#REF!</v>
      </c>
      <c r="BM8855" s="177" t="s">
        <v>14177</v>
      </c>
      <c r="BN8855" s="177" t="s">
        <v>2983</v>
      </c>
      <c r="BO8855" s="177" t="s">
        <v>2983</v>
      </c>
      <c r="BU8855" s="177" t="s">
        <v>14177</v>
      </c>
      <c r="BV8855" s="177" t="s">
        <v>2983</v>
      </c>
      <c r="BW8855" s="177" t="s">
        <v>2983</v>
      </c>
    </row>
    <row r="8856" spans="51:75" x14ac:dyDescent="0.3">
      <c r="AY8856" s="226" t="e">
        <f>VLOOKUP(C8856,#REF!, 2,FALSE)</f>
        <v>#REF!</v>
      </c>
      <c r="BM8856" s="177" t="s">
        <v>2479</v>
      </c>
      <c r="BN8856" s="177" t="s">
        <v>2983</v>
      </c>
      <c r="BO8856" s="177" t="s">
        <v>2881</v>
      </c>
      <c r="BU8856" s="177" t="s">
        <v>2479</v>
      </c>
      <c r="BV8856" s="177" t="s">
        <v>2983</v>
      </c>
      <c r="BW8856" s="177" t="s">
        <v>2881</v>
      </c>
    </row>
    <row r="8857" spans="51:75" x14ac:dyDescent="0.3">
      <c r="AY8857" s="226" t="e">
        <f>VLOOKUP(C8857,#REF!, 2,FALSE)</f>
        <v>#REF!</v>
      </c>
      <c r="BM8857" s="177" t="s">
        <v>2480</v>
      </c>
      <c r="BN8857" s="177" t="s">
        <v>1003</v>
      </c>
      <c r="BO8857" s="177" t="s">
        <v>2983</v>
      </c>
      <c r="BU8857" s="177" t="s">
        <v>2480</v>
      </c>
      <c r="BV8857" s="177" t="s">
        <v>1003</v>
      </c>
      <c r="BW8857" s="177" t="s">
        <v>2983</v>
      </c>
    </row>
    <row r="8858" spans="51:75" x14ac:dyDescent="0.3">
      <c r="AY8858" s="226" t="e">
        <f>VLOOKUP(C8858,#REF!, 2,FALSE)</f>
        <v>#REF!</v>
      </c>
      <c r="BM8858" s="177" t="s">
        <v>14178</v>
      </c>
      <c r="BN8858" s="177" t="s">
        <v>613</v>
      </c>
      <c r="BO8858" s="177" t="s">
        <v>1495</v>
      </c>
      <c r="BU8858" s="177" t="s">
        <v>14178</v>
      </c>
      <c r="BV8858" s="177" t="s">
        <v>613</v>
      </c>
      <c r="BW8858" s="177" t="s">
        <v>1495</v>
      </c>
    </row>
    <row r="8859" spans="51:75" x14ac:dyDescent="0.3">
      <c r="AY8859" s="226" t="e">
        <f>VLOOKUP(C8859,#REF!, 2,FALSE)</f>
        <v>#REF!</v>
      </c>
      <c r="BM8859" s="177" t="s">
        <v>14179</v>
      </c>
      <c r="BN8859" s="177" t="s">
        <v>2983</v>
      </c>
      <c r="BO8859" s="177" t="s">
        <v>2983</v>
      </c>
      <c r="BU8859" s="177" t="s">
        <v>14179</v>
      </c>
      <c r="BV8859" s="177" t="s">
        <v>2983</v>
      </c>
      <c r="BW8859" s="177" t="s">
        <v>2983</v>
      </c>
    </row>
    <row r="8860" spans="51:75" x14ac:dyDescent="0.3">
      <c r="AY8860" s="226" t="e">
        <f>VLOOKUP(C8860,#REF!, 2,FALSE)</f>
        <v>#REF!</v>
      </c>
      <c r="BM8860" s="177" t="s">
        <v>14180</v>
      </c>
      <c r="BN8860" s="177" t="s">
        <v>2983</v>
      </c>
      <c r="BO8860" s="177" t="s">
        <v>4485</v>
      </c>
      <c r="BU8860" s="177" t="s">
        <v>14180</v>
      </c>
      <c r="BV8860" s="177" t="s">
        <v>2983</v>
      </c>
      <c r="BW8860" s="177" t="s">
        <v>4485</v>
      </c>
    </row>
    <row r="8861" spans="51:75" x14ac:dyDescent="0.3">
      <c r="AY8861" s="226" t="e">
        <f>VLOOKUP(C8861,#REF!, 2,FALSE)</f>
        <v>#REF!</v>
      </c>
      <c r="BM8861" s="177" t="s">
        <v>14181</v>
      </c>
      <c r="BN8861" s="177" t="s">
        <v>2983</v>
      </c>
      <c r="BO8861" s="177" t="s">
        <v>2983</v>
      </c>
      <c r="BU8861" s="177" t="s">
        <v>14181</v>
      </c>
      <c r="BV8861" s="177" t="s">
        <v>2983</v>
      </c>
      <c r="BW8861" s="177" t="s">
        <v>2983</v>
      </c>
    </row>
    <row r="8862" spans="51:75" x14ac:dyDescent="0.3">
      <c r="AY8862" s="226" t="e">
        <f>VLOOKUP(C8862,#REF!, 2,FALSE)</f>
        <v>#REF!</v>
      </c>
      <c r="BM8862" s="177" t="s">
        <v>14182</v>
      </c>
      <c r="BN8862" s="177" t="s">
        <v>639</v>
      </c>
      <c r="BO8862" s="177" t="s">
        <v>6010</v>
      </c>
      <c r="BU8862" s="177" t="s">
        <v>14182</v>
      </c>
      <c r="BV8862" s="177" t="s">
        <v>639</v>
      </c>
      <c r="BW8862" s="177" t="s">
        <v>6010</v>
      </c>
    </row>
    <row r="8863" spans="51:75" x14ac:dyDescent="0.3">
      <c r="AY8863" s="226" t="e">
        <f>VLOOKUP(C8863,#REF!, 2,FALSE)</f>
        <v>#REF!</v>
      </c>
      <c r="BM8863" s="177" t="s">
        <v>186</v>
      </c>
      <c r="BN8863" s="177" t="s">
        <v>705</v>
      </c>
      <c r="BO8863" s="177" t="s">
        <v>12886</v>
      </c>
      <c r="BU8863" s="177" t="s">
        <v>186</v>
      </c>
      <c r="BV8863" s="177" t="s">
        <v>705</v>
      </c>
      <c r="BW8863" s="177" t="s">
        <v>12886</v>
      </c>
    </row>
    <row r="8864" spans="51:75" x14ac:dyDescent="0.3">
      <c r="AY8864" s="226" t="e">
        <f>VLOOKUP(C8864,#REF!, 2,FALSE)</f>
        <v>#REF!</v>
      </c>
      <c r="BM8864" s="177" t="s">
        <v>2481</v>
      </c>
      <c r="BN8864" s="177" t="s">
        <v>669</v>
      </c>
      <c r="BO8864" s="177" t="s">
        <v>660</v>
      </c>
      <c r="BU8864" s="177" t="s">
        <v>2481</v>
      </c>
      <c r="BV8864" s="177" t="s">
        <v>669</v>
      </c>
      <c r="BW8864" s="177" t="s">
        <v>660</v>
      </c>
    </row>
    <row r="8865" spans="51:75" x14ac:dyDescent="0.3">
      <c r="AY8865" s="226" t="e">
        <f>VLOOKUP(C8865,#REF!, 2,FALSE)</f>
        <v>#REF!</v>
      </c>
      <c r="BM8865" s="177" t="s">
        <v>14183</v>
      </c>
      <c r="BN8865" s="177" t="s">
        <v>2983</v>
      </c>
      <c r="BO8865" s="177" t="s">
        <v>2983</v>
      </c>
      <c r="BU8865" s="177" t="s">
        <v>14183</v>
      </c>
      <c r="BV8865" s="177" t="s">
        <v>2983</v>
      </c>
      <c r="BW8865" s="177" t="s">
        <v>2983</v>
      </c>
    </row>
    <row r="8866" spans="51:75" x14ac:dyDescent="0.3">
      <c r="AY8866" s="226" t="e">
        <f>VLOOKUP(C8866,#REF!, 2,FALSE)</f>
        <v>#REF!</v>
      </c>
      <c r="BM8866" s="177" t="s">
        <v>14184</v>
      </c>
      <c r="BN8866" s="177" t="s">
        <v>16979</v>
      </c>
      <c r="BO8866" s="177" t="s">
        <v>770</v>
      </c>
      <c r="BU8866" s="177" t="s">
        <v>14184</v>
      </c>
      <c r="BV8866" s="177" t="s">
        <v>16979</v>
      </c>
      <c r="BW8866" s="177" t="s">
        <v>770</v>
      </c>
    </row>
    <row r="8867" spans="51:75" x14ac:dyDescent="0.3">
      <c r="AY8867" s="226" t="e">
        <f>VLOOKUP(C8867,#REF!, 2,FALSE)</f>
        <v>#REF!</v>
      </c>
      <c r="BM8867" s="177" t="s">
        <v>14185</v>
      </c>
      <c r="BN8867" s="177" t="s">
        <v>797</v>
      </c>
      <c r="BO8867" s="177" t="s">
        <v>14186</v>
      </c>
      <c r="BU8867" s="177" t="s">
        <v>14185</v>
      </c>
      <c r="BV8867" s="177" t="s">
        <v>797</v>
      </c>
      <c r="BW8867" s="177" t="s">
        <v>14186</v>
      </c>
    </row>
    <row r="8868" spans="51:75" x14ac:dyDescent="0.3">
      <c r="AY8868" s="226" t="e">
        <f>VLOOKUP(C8868,#REF!, 2,FALSE)</f>
        <v>#REF!</v>
      </c>
      <c r="BM8868" s="177" t="s">
        <v>14187</v>
      </c>
      <c r="BN8868" s="177" t="s">
        <v>3045</v>
      </c>
      <c r="BO8868" s="177" t="s">
        <v>14188</v>
      </c>
      <c r="BU8868" s="177" t="s">
        <v>14187</v>
      </c>
      <c r="BV8868" s="177" t="s">
        <v>3045</v>
      </c>
      <c r="BW8868" s="177" t="s">
        <v>14188</v>
      </c>
    </row>
    <row r="8869" spans="51:75" x14ac:dyDescent="0.3">
      <c r="AY8869" s="226" t="e">
        <f>VLOOKUP(C8869,#REF!, 2,FALSE)</f>
        <v>#REF!</v>
      </c>
      <c r="BM8869" s="177" t="s">
        <v>14189</v>
      </c>
      <c r="BN8869" s="177" t="s">
        <v>662</v>
      </c>
      <c r="BO8869" s="177" t="s">
        <v>14190</v>
      </c>
      <c r="BU8869" s="177" t="s">
        <v>14189</v>
      </c>
      <c r="BV8869" s="177" t="s">
        <v>662</v>
      </c>
      <c r="BW8869" s="177" t="s">
        <v>14190</v>
      </c>
    </row>
    <row r="8870" spans="51:75" x14ac:dyDescent="0.3">
      <c r="AY8870" s="226" t="e">
        <f>VLOOKUP(C8870,#REF!, 2,FALSE)</f>
        <v>#REF!</v>
      </c>
      <c r="BM8870" s="177" t="s">
        <v>14191</v>
      </c>
      <c r="BN8870" s="177" t="s">
        <v>797</v>
      </c>
      <c r="BO8870" s="177" t="s">
        <v>14192</v>
      </c>
      <c r="BU8870" s="177" t="s">
        <v>14191</v>
      </c>
      <c r="BV8870" s="177" t="s">
        <v>797</v>
      </c>
      <c r="BW8870" s="177" t="s">
        <v>14192</v>
      </c>
    </row>
    <row r="8871" spans="51:75" x14ac:dyDescent="0.3">
      <c r="AY8871" s="226" t="e">
        <f>VLOOKUP(C8871,#REF!, 2,FALSE)</f>
        <v>#REF!</v>
      </c>
      <c r="BM8871" s="177" t="s">
        <v>14193</v>
      </c>
      <c r="BN8871" s="177" t="s">
        <v>3045</v>
      </c>
      <c r="BO8871" s="177" t="s">
        <v>2983</v>
      </c>
      <c r="BU8871" s="177" t="s">
        <v>14193</v>
      </c>
      <c r="BV8871" s="177" t="s">
        <v>3045</v>
      </c>
      <c r="BW8871" s="177" t="s">
        <v>2983</v>
      </c>
    </row>
    <row r="8872" spans="51:75" x14ac:dyDescent="0.3">
      <c r="AY8872" s="226" t="e">
        <f>VLOOKUP(C8872,#REF!, 2,FALSE)</f>
        <v>#REF!</v>
      </c>
      <c r="BM8872" s="177" t="s">
        <v>14194</v>
      </c>
      <c r="BN8872" s="177" t="s">
        <v>662</v>
      </c>
      <c r="BO8872" s="177" t="s">
        <v>14195</v>
      </c>
      <c r="BU8872" s="177" t="s">
        <v>14194</v>
      </c>
      <c r="BV8872" s="177" t="s">
        <v>662</v>
      </c>
      <c r="BW8872" s="177" t="s">
        <v>14195</v>
      </c>
    </row>
    <row r="8873" spans="51:75" x14ac:dyDescent="0.3">
      <c r="AY8873" s="226" t="e">
        <f>VLOOKUP(C8873,#REF!, 2,FALSE)</f>
        <v>#REF!</v>
      </c>
      <c r="BM8873" s="177" t="s">
        <v>14196</v>
      </c>
      <c r="BN8873" s="177" t="s">
        <v>2983</v>
      </c>
      <c r="BO8873" s="177" t="s">
        <v>2983</v>
      </c>
      <c r="BU8873" s="177" t="s">
        <v>14196</v>
      </c>
      <c r="BV8873" s="177" t="s">
        <v>2983</v>
      </c>
      <c r="BW8873" s="177" t="s">
        <v>2983</v>
      </c>
    </row>
    <row r="8874" spans="51:75" x14ac:dyDescent="0.3">
      <c r="AY8874" s="226" t="e">
        <f>VLOOKUP(C8874,#REF!, 2,FALSE)</f>
        <v>#REF!</v>
      </c>
      <c r="BM8874" s="177" t="s">
        <v>14197</v>
      </c>
      <c r="BN8874" s="177" t="s">
        <v>700</v>
      </c>
      <c r="BO8874" s="177" t="s">
        <v>4294</v>
      </c>
      <c r="BU8874" s="177" t="s">
        <v>14197</v>
      </c>
      <c r="BV8874" s="177" t="s">
        <v>700</v>
      </c>
      <c r="BW8874" s="177" t="s">
        <v>4294</v>
      </c>
    </row>
    <row r="8875" spans="51:75" x14ac:dyDescent="0.3">
      <c r="AY8875" s="226" t="e">
        <f>VLOOKUP(C8875,#REF!, 2,FALSE)</f>
        <v>#REF!</v>
      </c>
      <c r="BM8875" s="177" t="s">
        <v>14198</v>
      </c>
      <c r="BN8875" s="177" t="s">
        <v>639</v>
      </c>
      <c r="BO8875" s="177" t="s">
        <v>2749</v>
      </c>
      <c r="BU8875" s="177" t="s">
        <v>14198</v>
      </c>
      <c r="BV8875" s="177" t="s">
        <v>639</v>
      </c>
      <c r="BW8875" s="177" t="s">
        <v>2749</v>
      </c>
    </row>
    <row r="8876" spans="51:75" x14ac:dyDescent="0.3">
      <c r="AY8876" s="226" t="e">
        <f>VLOOKUP(C8876,#REF!, 2,FALSE)</f>
        <v>#REF!</v>
      </c>
      <c r="BM8876" s="177" t="s">
        <v>14199</v>
      </c>
      <c r="BN8876" s="177" t="s">
        <v>2983</v>
      </c>
      <c r="BO8876" s="177" t="s">
        <v>2983</v>
      </c>
      <c r="BU8876" s="177" t="s">
        <v>14199</v>
      </c>
      <c r="BV8876" s="177" t="s">
        <v>2983</v>
      </c>
      <c r="BW8876" s="177" t="s">
        <v>2983</v>
      </c>
    </row>
    <row r="8877" spans="51:75" x14ac:dyDescent="0.3">
      <c r="AY8877" s="226" t="e">
        <f>VLOOKUP(C8877,#REF!, 2,FALSE)</f>
        <v>#REF!</v>
      </c>
      <c r="BM8877" s="177" t="s">
        <v>187</v>
      </c>
      <c r="BN8877" s="177" t="s">
        <v>2983</v>
      </c>
      <c r="BO8877" s="177" t="s">
        <v>2983</v>
      </c>
      <c r="BU8877" s="177" t="s">
        <v>187</v>
      </c>
      <c r="BV8877" s="177" t="s">
        <v>2983</v>
      </c>
      <c r="BW8877" s="177" t="s">
        <v>2983</v>
      </c>
    </row>
    <row r="8878" spans="51:75" x14ac:dyDescent="0.3">
      <c r="AY8878" s="226" t="e">
        <f>VLOOKUP(C8878,#REF!, 2,FALSE)</f>
        <v>#REF!</v>
      </c>
      <c r="BM8878" s="177" t="s">
        <v>14200</v>
      </c>
      <c r="BN8878" s="177" t="s">
        <v>2983</v>
      </c>
      <c r="BO8878" s="177" t="s">
        <v>2983</v>
      </c>
      <c r="BU8878" s="177" t="s">
        <v>14200</v>
      </c>
      <c r="BV8878" s="177" t="s">
        <v>2983</v>
      </c>
      <c r="BW8878" s="177" t="s">
        <v>2983</v>
      </c>
    </row>
    <row r="8879" spans="51:75" x14ac:dyDescent="0.3">
      <c r="AY8879" s="226" t="e">
        <f>VLOOKUP(C8879,#REF!, 2,FALSE)</f>
        <v>#REF!</v>
      </c>
      <c r="BM8879" s="177" t="s">
        <v>14201</v>
      </c>
      <c r="BN8879" s="177" t="s">
        <v>2983</v>
      </c>
      <c r="BO8879" s="177" t="s">
        <v>2983</v>
      </c>
      <c r="BU8879" s="177" t="s">
        <v>14201</v>
      </c>
      <c r="BV8879" s="177" t="s">
        <v>2983</v>
      </c>
      <c r="BW8879" s="177" t="s">
        <v>2983</v>
      </c>
    </row>
    <row r="8880" spans="51:75" x14ac:dyDescent="0.3">
      <c r="AY8880" s="226" t="e">
        <f>VLOOKUP(C8880,#REF!, 2,FALSE)</f>
        <v>#REF!</v>
      </c>
      <c r="BM8880" s="177" t="s">
        <v>14202</v>
      </c>
      <c r="BN8880" s="177" t="s">
        <v>2983</v>
      </c>
      <c r="BO8880" s="177" t="s">
        <v>2983</v>
      </c>
      <c r="BU8880" s="177" t="s">
        <v>14202</v>
      </c>
      <c r="BV8880" s="177" t="s">
        <v>2983</v>
      </c>
      <c r="BW8880" s="177" t="s">
        <v>2983</v>
      </c>
    </row>
    <row r="8881" spans="51:75" x14ac:dyDescent="0.3">
      <c r="AY8881" s="226" t="e">
        <f>VLOOKUP(C8881,#REF!, 2,FALSE)</f>
        <v>#REF!</v>
      </c>
      <c r="BM8881" s="177" t="s">
        <v>14203</v>
      </c>
      <c r="BN8881" s="177" t="s">
        <v>2983</v>
      </c>
      <c r="BO8881" s="177" t="s">
        <v>2983</v>
      </c>
      <c r="BU8881" s="177" t="s">
        <v>14203</v>
      </c>
      <c r="BV8881" s="177" t="s">
        <v>2983</v>
      </c>
      <c r="BW8881" s="177" t="s">
        <v>2983</v>
      </c>
    </row>
    <row r="8882" spans="51:75" x14ac:dyDescent="0.3">
      <c r="AY8882" s="226" t="e">
        <f>VLOOKUP(C8882,#REF!, 2,FALSE)</f>
        <v>#REF!</v>
      </c>
      <c r="BM8882" s="177" t="s">
        <v>14204</v>
      </c>
      <c r="BN8882" s="177" t="s">
        <v>2983</v>
      </c>
      <c r="BO8882" s="177" t="s">
        <v>2983</v>
      </c>
      <c r="BU8882" s="177" t="s">
        <v>14204</v>
      </c>
      <c r="BV8882" s="177" t="s">
        <v>2983</v>
      </c>
      <c r="BW8882" s="177" t="s">
        <v>2983</v>
      </c>
    </row>
    <row r="8883" spans="51:75" x14ac:dyDescent="0.3">
      <c r="AY8883" s="226" t="e">
        <f>VLOOKUP(C8883,#REF!, 2,FALSE)</f>
        <v>#REF!</v>
      </c>
      <c r="BM8883" s="177" t="s">
        <v>2482</v>
      </c>
      <c r="BN8883" s="177" t="s">
        <v>663</v>
      </c>
      <c r="BO8883" s="177" t="s">
        <v>14205</v>
      </c>
      <c r="BU8883" s="177" t="s">
        <v>2482</v>
      </c>
      <c r="BV8883" s="177" t="s">
        <v>663</v>
      </c>
      <c r="BW8883" s="177" t="s">
        <v>14205</v>
      </c>
    </row>
    <row r="8884" spans="51:75" x14ac:dyDescent="0.3">
      <c r="AY8884" s="226" t="e">
        <f>VLOOKUP(C8884,#REF!, 2,FALSE)</f>
        <v>#REF!</v>
      </c>
      <c r="BM8884" s="177" t="s">
        <v>14206</v>
      </c>
      <c r="BN8884" s="177" t="s">
        <v>2983</v>
      </c>
      <c r="BO8884" s="177" t="s">
        <v>2983</v>
      </c>
      <c r="BU8884" s="177" t="s">
        <v>14206</v>
      </c>
      <c r="BV8884" s="177" t="s">
        <v>2983</v>
      </c>
      <c r="BW8884" s="177" t="s">
        <v>2983</v>
      </c>
    </row>
    <row r="8885" spans="51:75" x14ac:dyDescent="0.3">
      <c r="AY8885" s="226" t="e">
        <f>VLOOKUP(C8885,#REF!, 2,FALSE)</f>
        <v>#REF!</v>
      </c>
      <c r="BM8885" s="177" t="s">
        <v>14207</v>
      </c>
      <c r="BN8885" s="177" t="s">
        <v>771</v>
      </c>
      <c r="BO8885" s="177" t="s">
        <v>1903</v>
      </c>
      <c r="BU8885" s="177" t="s">
        <v>14207</v>
      </c>
      <c r="BV8885" s="177" t="s">
        <v>771</v>
      </c>
      <c r="BW8885" s="177" t="s">
        <v>1903</v>
      </c>
    </row>
    <row r="8886" spans="51:75" x14ac:dyDescent="0.3">
      <c r="AY8886" s="226" t="e">
        <f>VLOOKUP(C8886,#REF!, 2,FALSE)</f>
        <v>#REF!</v>
      </c>
      <c r="BM8886" s="177" t="s">
        <v>14208</v>
      </c>
      <c r="BN8886" s="177" t="s">
        <v>1279</v>
      </c>
      <c r="BO8886" s="177" t="s">
        <v>2983</v>
      </c>
      <c r="BU8886" s="177" t="s">
        <v>14208</v>
      </c>
      <c r="BV8886" s="177" t="s">
        <v>1279</v>
      </c>
      <c r="BW8886" s="177" t="s">
        <v>2983</v>
      </c>
    </row>
    <row r="8887" spans="51:75" x14ac:dyDescent="0.3">
      <c r="AY8887" s="226" t="e">
        <f>VLOOKUP(C8887,#REF!, 2,FALSE)</f>
        <v>#REF!</v>
      </c>
      <c r="BM8887" s="177" t="s">
        <v>14209</v>
      </c>
      <c r="BN8887" s="177" t="s">
        <v>700</v>
      </c>
      <c r="BO8887" s="177" t="s">
        <v>14210</v>
      </c>
      <c r="BU8887" s="177" t="s">
        <v>14209</v>
      </c>
      <c r="BV8887" s="177" t="s">
        <v>700</v>
      </c>
      <c r="BW8887" s="177" t="s">
        <v>14210</v>
      </c>
    </row>
    <row r="8888" spans="51:75" x14ac:dyDescent="0.3">
      <c r="AY8888" s="226" t="e">
        <f>VLOOKUP(C8888,#REF!, 2,FALSE)</f>
        <v>#REF!</v>
      </c>
      <c r="BM8888" s="177" t="s">
        <v>14211</v>
      </c>
      <c r="BN8888" s="177" t="s">
        <v>1445</v>
      </c>
      <c r="BO8888" s="177" t="s">
        <v>2983</v>
      </c>
      <c r="BU8888" s="177" t="s">
        <v>14211</v>
      </c>
      <c r="BV8888" s="177" t="s">
        <v>1445</v>
      </c>
      <c r="BW8888" s="177" t="s">
        <v>2983</v>
      </c>
    </row>
    <row r="8889" spans="51:75" x14ac:dyDescent="0.3">
      <c r="AY8889" s="226" t="e">
        <f>VLOOKUP(C8889,#REF!, 2,FALSE)</f>
        <v>#REF!</v>
      </c>
      <c r="BM8889" s="177" t="s">
        <v>14212</v>
      </c>
      <c r="BN8889" s="177" t="s">
        <v>912</v>
      </c>
      <c r="BO8889" s="177" t="s">
        <v>14213</v>
      </c>
      <c r="BU8889" s="177" t="s">
        <v>14212</v>
      </c>
      <c r="BV8889" s="177" t="s">
        <v>912</v>
      </c>
      <c r="BW8889" s="177" t="s">
        <v>14213</v>
      </c>
    </row>
    <row r="8890" spans="51:75" x14ac:dyDescent="0.3">
      <c r="AY8890" s="226" t="e">
        <f>VLOOKUP(C8890,#REF!, 2,FALSE)</f>
        <v>#REF!</v>
      </c>
      <c r="BM8890" s="177" t="s">
        <v>2483</v>
      </c>
      <c r="BN8890" s="177" t="s">
        <v>1445</v>
      </c>
      <c r="BO8890" s="177" t="s">
        <v>2746</v>
      </c>
      <c r="BU8890" s="177" t="s">
        <v>2483</v>
      </c>
      <c r="BV8890" s="177" t="s">
        <v>1445</v>
      </c>
      <c r="BW8890" s="177" t="s">
        <v>2746</v>
      </c>
    </row>
    <row r="8891" spans="51:75" x14ac:dyDescent="0.3">
      <c r="AY8891" s="226" t="e">
        <f>VLOOKUP(C8891,#REF!, 2,FALSE)</f>
        <v>#REF!</v>
      </c>
      <c r="BM8891" s="177" t="s">
        <v>14214</v>
      </c>
      <c r="BN8891" s="177" t="s">
        <v>1445</v>
      </c>
      <c r="BO8891" s="177" t="s">
        <v>14136</v>
      </c>
      <c r="BU8891" s="177" t="s">
        <v>14214</v>
      </c>
      <c r="BV8891" s="177" t="s">
        <v>1445</v>
      </c>
      <c r="BW8891" s="177" t="s">
        <v>14136</v>
      </c>
    </row>
    <row r="8892" spans="51:75" x14ac:dyDescent="0.3">
      <c r="AY8892" s="226" t="e">
        <f>VLOOKUP(C8892,#REF!, 2,FALSE)</f>
        <v>#REF!</v>
      </c>
      <c r="BM8892" s="177" t="s">
        <v>14216</v>
      </c>
      <c r="BN8892" s="177" t="s">
        <v>2983</v>
      </c>
      <c r="BO8892" s="177" t="s">
        <v>2983</v>
      </c>
      <c r="BU8892" s="177" t="s">
        <v>14216</v>
      </c>
      <c r="BV8892" s="177" t="s">
        <v>2983</v>
      </c>
      <c r="BW8892" s="177" t="s">
        <v>2983</v>
      </c>
    </row>
    <row r="8893" spans="51:75" x14ac:dyDescent="0.3">
      <c r="AY8893" s="226" t="e">
        <f>VLOOKUP(C8893,#REF!, 2,FALSE)</f>
        <v>#REF!</v>
      </c>
      <c r="BM8893" s="177" t="s">
        <v>14217</v>
      </c>
      <c r="BN8893" s="177" t="s">
        <v>639</v>
      </c>
      <c r="BO8893" s="177" t="s">
        <v>2983</v>
      </c>
      <c r="BU8893" s="177" t="s">
        <v>14217</v>
      </c>
      <c r="BV8893" s="177" t="s">
        <v>639</v>
      </c>
      <c r="BW8893" s="177" t="s">
        <v>2983</v>
      </c>
    </row>
    <row r="8894" spans="51:75" x14ac:dyDescent="0.3">
      <c r="AY8894" s="226" t="e">
        <f>VLOOKUP(C8894,#REF!, 2,FALSE)</f>
        <v>#REF!</v>
      </c>
      <c r="BM8894" s="177" t="s">
        <v>14218</v>
      </c>
      <c r="BN8894" s="177" t="s">
        <v>2983</v>
      </c>
      <c r="BO8894" s="177" t="s">
        <v>2983</v>
      </c>
      <c r="BU8894" s="177" t="s">
        <v>14218</v>
      </c>
      <c r="BV8894" s="177" t="s">
        <v>2983</v>
      </c>
      <c r="BW8894" s="177" t="s">
        <v>2983</v>
      </c>
    </row>
    <row r="8895" spans="51:75" x14ac:dyDescent="0.3">
      <c r="AY8895" s="226" t="e">
        <f>VLOOKUP(C8895,#REF!, 2,FALSE)</f>
        <v>#REF!</v>
      </c>
      <c r="BM8895" s="177" t="s">
        <v>14219</v>
      </c>
      <c r="BN8895" s="177" t="s">
        <v>612</v>
      </c>
      <c r="BO8895" s="177" t="s">
        <v>2983</v>
      </c>
      <c r="BU8895" s="177" t="s">
        <v>14219</v>
      </c>
      <c r="BV8895" s="177" t="s">
        <v>612</v>
      </c>
      <c r="BW8895" s="177" t="s">
        <v>2983</v>
      </c>
    </row>
    <row r="8896" spans="51:75" x14ac:dyDescent="0.3">
      <c r="AY8896" s="226" t="e">
        <f>VLOOKUP(C8896,#REF!, 2,FALSE)</f>
        <v>#REF!</v>
      </c>
      <c r="BM8896" s="177" t="s">
        <v>2484</v>
      </c>
      <c r="BN8896" s="177" t="s">
        <v>694</v>
      </c>
      <c r="BO8896" s="177" t="s">
        <v>14220</v>
      </c>
      <c r="BU8896" s="177" t="s">
        <v>2484</v>
      </c>
      <c r="BV8896" s="177" t="s">
        <v>694</v>
      </c>
      <c r="BW8896" s="177" t="s">
        <v>14220</v>
      </c>
    </row>
    <row r="8897" spans="51:75" x14ac:dyDescent="0.3">
      <c r="AY8897" s="226" t="e">
        <f>VLOOKUP(C8897,#REF!, 2,FALSE)</f>
        <v>#REF!</v>
      </c>
      <c r="BM8897" s="177" t="s">
        <v>14221</v>
      </c>
      <c r="BN8897" s="177" t="s">
        <v>2983</v>
      </c>
      <c r="BO8897" s="177" t="s">
        <v>2983</v>
      </c>
      <c r="BU8897" s="177" t="s">
        <v>14221</v>
      </c>
      <c r="BV8897" s="177" t="s">
        <v>2983</v>
      </c>
      <c r="BW8897" s="177" t="s">
        <v>2983</v>
      </c>
    </row>
    <row r="8898" spans="51:75" x14ac:dyDescent="0.3">
      <c r="AY8898" s="226" t="e">
        <f>VLOOKUP(C8898,#REF!, 2,FALSE)</f>
        <v>#REF!</v>
      </c>
      <c r="BM8898" s="177" t="s">
        <v>14222</v>
      </c>
      <c r="BN8898" s="177" t="s">
        <v>2983</v>
      </c>
      <c r="BO8898" s="177" t="s">
        <v>2983</v>
      </c>
      <c r="BU8898" s="177" t="s">
        <v>14222</v>
      </c>
      <c r="BV8898" s="177" t="s">
        <v>2983</v>
      </c>
      <c r="BW8898" s="177" t="s">
        <v>2983</v>
      </c>
    </row>
    <row r="8899" spans="51:75" x14ac:dyDescent="0.3">
      <c r="AY8899" s="226" t="e">
        <f>VLOOKUP(C8899,#REF!, 2,FALSE)</f>
        <v>#REF!</v>
      </c>
      <c r="BM8899" s="177" t="s">
        <v>2485</v>
      </c>
      <c r="BN8899" s="177" t="s">
        <v>1260</v>
      </c>
      <c r="BO8899" s="177" t="s">
        <v>9837</v>
      </c>
      <c r="BU8899" s="177" t="s">
        <v>2485</v>
      </c>
      <c r="BV8899" s="177" t="s">
        <v>1260</v>
      </c>
      <c r="BW8899" s="177" t="s">
        <v>9837</v>
      </c>
    </row>
    <row r="8900" spans="51:75" x14ac:dyDescent="0.3">
      <c r="AY8900" s="226" t="e">
        <f>VLOOKUP(C8900,#REF!, 2,FALSE)</f>
        <v>#REF!</v>
      </c>
      <c r="BM8900" s="177" t="s">
        <v>14223</v>
      </c>
      <c r="BN8900" s="177" t="s">
        <v>662</v>
      </c>
      <c r="BO8900" s="177" t="s">
        <v>14224</v>
      </c>
      <c r="BU8900" s="177" t="s">
        <v>14223</v>
      </c>
      <c r="BV8900" s="177" t="s">
        <v>662</v>
      </c>
      <c r="BW8900" s="177" t="s">
        <v>14224</v>
      </c>
    </row>
    <row r="8901" spans="51:75" x14ac:dyDescent="0.3">
      <c r="AY8901" s="226" t="e">
        <f>VLOOKUP(C8901,#REF!, 2,FALSE)</f>
        <v>#REF!</v>
      </c>
      <c r="BM8901" s="177" t="s">
        <v>14225</v>
      </c>
      <c r="BN8901" s="177" t="s">
        <v>631</v>
      </c>
      <c r="BO8901" s="177" t="s">
        <v>14226</v>
      </c>
      <c r="BU8901" s="177" t="s">
        <v>14225</v>
      </c>
      <c r="BV8901" s="177" t="s">
        <v>631</v>
      </c>
      <c r="BW8901" s="177" t="s">
        <v>14226</v>
      </c>
    </row>
    <row r="8902" spans="51:75" x14ac:dyDescent="0.3">
      <c r="AY8902" s="226" t="e">
        <f>VLOOKUP(C8902,#REF!, 2,FALSE)</f>
        <v>#REF!</v>
      </c>
      <c r="BM8902" s="177" t="s">
        <v>14227</v>
      </c>
      <c r="BN8902" s="177" t="s">
        <v>2983</v>
      </c>
      <c r="BO8902" s="177" t="s">
        <v>2983</v>
      </c>
      <c r="BU8902" s="177" t="s">
        <v>14227</v>
      </c>
      <c r="BV8902" s="177" t="s">
        <v>2983</v>
      </c>
      <c r="BW8902" s="177" t="s">
        <v>2983</v>
      </c>
    </row>
    <row r="8903" spans="51:75" x14ac:dyDescent="0.3">
      <c r="AY8903" s="226" t="e">
        <f>VLOOKUP(C8903,#REF!, 2,FALSE)</f>
        <v>#REF!</v>
      </c>
      <c r="BM8903" s="177" t="s">
        <v>14228</v>
      </c>
      <c r="BN8903" s="177" t="s">
        <v>639</v>
      </c>
      <c r="BO8903" s="177" t="s">
        <v>14229</v>
      </c>
      <c r="BU8903" s="177" t="s">
        <v>14228</v>
      </c>
      <c r="BV8903" s="177" t="s">
        <v>639</v>
      </c>
      <c r="BW8903" s="177" t="s">
        <v>14229</v>
      </c>
    </row>
    <row r="8904" spans="51:75" x14ac:dyDescent="0.3">
      <c r="AY8904" s="226" t="e">
        <f>VLOOKUP(C8904,#REF!, 2,FALSE)</f>
        <v>#REF!</v>
      </c>
      <c r="BM8904" s="177" t="s">
        <v>14230</v>
      </c>
      <c r="BN8904" s="177" t="s">
        <v>3245</v>
      </c>
      <c r="BO8904" s="177" t="s">
        <v>1385</v>
      </c>
      <c r="BU8904" s="177" t="s">
        <v>14230</v>
      </c>
      <c r="BV8904" s="177" t="s">
        <v>3245</v>
      </c>
      <c r="BW8904" s="177" t="s">
        <v>1385</v>
      </c>
    </row>
    <row r="8905" spans="51:75" x14ac:dyDescent="0.3">
      <c r="AY8905" s="226" t="e">
        <f>VLOOKUP(C8905,#REF!, 2,FALSE)</f>
        <v>#REF!</v>
      </c>
      <c r="BM8905" s="177" t="s">
        <v>14231</v>
      </c>
      <c r="BN8905" s="177" t="s">
        <v>3245</v>
      </c>
      <c r="BO8905" s="177" t="s">
        <v>14232</v>
      </c>
      <c r="BU8905" s="177" t="s">
        <v>14231</v>
      </c>
      <c r="BV8905" s="177" t="s">
        <v>3245</v>
      </c>
      <c r="BW8905" s="177" t="s">
        <v>14232</v>
      </c>
    </row>
    <row r="8906" spans="51:75" x14ac:dyDescent="0.3">
      <c r="AY8906" s="226" t="e">
        <f>VLOOKUP(C8906,#REF!, 2,FALSE)</f>
        <v>#REF!</v>
      </c>
      <c r="BM8906" s="177" t="s">
        <v>14233</v>
      </c>
      <c r="BN8906" s="177" t="s">
        <v>1139</v>
      </c>
      <c r="BO8906" s="177" t="s">
        <v>2092</v>
      </c>
      <c r="BU8906" s="177" t="s">
        <v>14233</v>
      </c>
      <c r="BV8906" s="177" t="s">
        <v>1139</v>
      </c>
      <c r="BW8906" s="177" t="s">
        <v>2092</v>
      </c>
    </row>
    <row r="8907" spans="51:75" x14ac:dyDescent="0.3">
      <c r="AY8907" s="226" t="e">
        <f>VLOOKUP(C8907,#REF!, 2,FALSE)</f>
        <v>#REF!</v>
      </c>
      <c r="BM8907" s="177" t="s">
        <v>2486</v>
      </c>
      <c r="BN8907" s="177" t="s">
        <v>997</v>
      </c>
      <c r="BO8907" s="177" t="s">
        <v>14234</v>
      </c>
      <c r="BU8907" s="177" t="s">
        <v>2486</v>
      </c>
      <c r="BV8907" s="177" t="s">
        <v>997</v>
      </c>
      <c r="BW8907" s="177" t="s">
        <v>14234</v>
      </c>
    </row>
    <row r="8908" spans="51:75" x14ac:dyDescent="0.3">
      <c r="AY8908" s="226" t="e">
        <f>VLOOKUP(C8908,#REF!, 2,FALSE)</f>
        <v>#REF!</v>
      </c>
      <c r="BM8908" s="177" t="s">
        <v>14235</v>
      </c>
      <c r="BN8908" s="177" t="s">
        <v>3199</v>
      </c>
      <c r="BO8908" s="177" t="s">
        <v>3997</v>
      </c>
      <c r="BU8908" s="177" t="s">
        <v>14235</v>
      </c>
      <c r="BV8908" s="177" t="s">
        <v>3199</v>
      </c>
      <c r="BW8908" s="177" t="s">
        <v>3997</v>
      </c>
    </row>
    <row r="8909" spans="51:75" x14ac:dyDescent="0.3">
      <c r="AY8909" s="226" t="e">
        <f>VLOOKUP(C8909,#REF!, 2,FALSE)</f>
        <v>#REF!</v>
      </c>
      <c r="BM8909" s="177" t="s">
        <v>14236</v>
      </c>
      <c r="BN8909" s="177" t="s">
        <v>3002</v>
      </c>
      <c r="BO8909" s="177" t="s">
        <v>8565</v>
      </c>
      <c r="BU8909" s="177" t="s">
        <v>14236</v>
      </c>
      <c r="BV8909" s="177" t="s">
        <v>3002</v>
      </c>
      <c r="BW8909" s="177" t="s">
        <v>8565</v>
      </c>
    </row>
    <row r="8910" spans="51:75" x14ac:dyDescent="0.3">
      <c r="AY8910" s="226" t="e">
        <f>VLOOKUP(C8910,#REF!, 2,FALSE)</f>
        <v>#REF!</v>
      </c>
      <c r="BM8910" s="177" t="s">
        <v>14237</v>
      </c>
      <c r="BN8910" s="177" t="s">
        <v>3245</v>
      </c>
      <c r="BO8910" s="177" t="s">
        <v>10328</v>
      </c>
      <c r="BU8910" s="177" t="s">
        <v>14237</v>
      </c>
      <c r="BV8910" s="177" t="s">
        <v>3245</v>
      </c>
      <c r="BW8910" s="177" t="s">
        <v>10328</v>
      </c>
    </row>
    <row r="8911" spans="51:75" x14ac:dyDescent="0.3">
      <c r="AY8911" s="226" t="e">
        <f>VLOOKUP(C8911,#REF!, 2,FALSE)</f>
        <v>#REF!</v>
      </c>
      <c r="BM8911" s="177" t="s">
        <v>14238</v>
      </c>
      <c r="BN8911" s="177" t="s">
        <v>2983</v>
      </c>
      <c r="BO8911" s="177" t="s">
        <v>5240</v>
      </c>
      <c r="BU8911" s="177" t="s">
        <v>14238</v>
      </c>
      <c r="BV8911" s="177" t="s">
        <v>2983</v>
      </c>
      <c r="BW8911" s="177" t="s">
        <v>5240</v>
      </c>
    </row>
    <row r="8912" spans="51:75" x14ac:dyDescent="0.3">
      <c r="AY8912" s="226" t="e">
        <f>VLOOKUP(C8912,#REF!, 2,FALSE)</f>
        <v>#REF!</v>
      </c>
      <c r="BM8912" s="177" t="s">
        <v>14239</v>
      </c>
      <c r="BN8912" s="177" t="s">
        <v>2983</v>
      </c>
      <c r="BO8912" s="177" t="s">
        <v>14240</v>
      </c>
      <c r="BU8912" s="177" t="s">
        <v>14239</v>
      </c>
      <c r="BV8912" s="177" t="s">
        <v>2983</v>
      </c>
      <c r="BW8912" s="177" t="s">
        <v>14240</v>
      </c>
    </row>
    <row r="8913" spans="51:75" x14ac:dyDescent="0.3">
      <c r="AY8913" s="226" t="e">
        <f>VLOOKUP(C8913,#REF!, 2,FALSE)</f>
        <v>#REF!</v>
      </c>
      <c r="BM8913" s="177" t="s">
        <v>14241</v>
      </c>
      <c r="BN8913" s="177" t="s">
        <v>2983</v>
      </c>
      <c r="BO8913" s="177" t="s">
        <v>13533</v>
      </c>
      <c r="BU8913" s="177" t="s">
        <v>14241</v>
      </c>
      <c r="BV8913" s="177" t="s">
        <v>2983</v>
      </c>
      <c r="BW8913" s="177" t="s">
        <v>13533</v>
      </c>
    </row>
    <row r="8914" spans="51:75" x14ac:dyDescent="0.3">
      <c r="AY8914" s="226" t="e">
        <f>VLOOKUP(C8914,#REF!, 2,FALSE)</f>
        <v>#REF!</v>
      </c>
      <c r="BM8914" s="177" t="s">
        <v>14242</v>
      </c>
      <c r="BN8914" s="177" t="s">
        <v>3245</v>
      </c>
      <c r="BO8914" s="177" t="s">
        <v>3528</v>
      </c>
      <c r="BU8914" s="177" t="s">
        <v>14242</v>
      </c>
      <c r="BV8914" s="177" t="s">
        <v>3245</v>
      </c>
      <c r="BW8914" s="177" t="s">
        <v>3528</v>
      </c>
    </row>
    <row r="8915" spans="51:75" x14ac:dyDescent="0.3">
      <c r="AY8915" s="226" t="e">
        <f>VLOOKUP(C8915,#REF!, 2,FALSE)</f>
        <v>#REF!</v>
      </c>
      <c r="BM8915" s="177" t="s">
        <v>14243</v>
      </c>
      <c r="BN8915" s="177" t="s">
        <v>2983</v>
      </c>
      <c r="BO8915" s="177" t="s">
        <v>2983</v>
      </c>
      <c r="BU8915" s="177" t="s">
        <v>14243</v>
      </c>
      <c r="BV8915" s="177" t="s">
        <v>2983</v>
      </c>
      <c r="BW8915" s="177" t="s">
        <v>2983</v>
      </c>
    </row>
    <row r="8916" spans="51:75" x14ac:dyDescent="0.3">
      <c r="AY8916" s="226" t="e">
        <f>VLOOKUP(C8916,#REF!, 2,FALSE)</f>
        <v>#REF!</v>
      </c>
      <c r="BM8916" s="177" t="s">
        <v>14244</v>
      </c>
      <c r="BN8916" s="177" t="s">
        <v>2983</v>
      </c>
      <c r="BO8916" s="177" t="s">
        <v>2983</v>
      </c>
      <c r="BU8916" s="177" t="s">
        <v>14244</v>
      </c>
      <c r="BV8916" s="177" t="s">
        <v>2983</v>
      </c>
      <c r="BW8916" s="177" t="s">
        <v>2983</v>
      </c>
    </row>
    <row r="8917" spans="51:75" x14ac:dyDescent="0.3">
      <c r="AY8917" s="226" t="e">
        <f>VLOOKUP(C8917,#REF!, 2,FALSE)</f>
        <v>#REF!</v>
      </c>
      <c r="BM8917" s="177" t="s">
        <v>14245</v>
      </c>
      <c r="BN8917" s="177" t="s">
        <v>1342</v>
      </c>
      <c r="BO8917" s="177" t="s">
        <v>2095</v>
      </c>
      <c r="BU8917" s="177" t="s">
        <v>14245</v>
      </c>
      <c r="BV8917" s="177" t="s">
        <v>1342</v>
      </c>
      <c r="BW8917" s="177" t="s">
        <v>2095</v>
      </c>
    </row>
    <row r="8918" spans="51:75" x14ac:dyDescent="0.3">
      <c r="AY8918" s="226" t="e">
        <f>VLOOKUP(C8918,#REF!, 2,FALSE)</f>
        <v>#REF!</v>
      </c>
      <c r="BM8918" s="177" t="s">
        <v>14246</v>
      </c>
      <c r="BN8918" s="177" t="s">
        <v>2983</v>
      </c>
      <c r="BO8918" s="177" t="s">
        <v>2983</v>
      </c>
      <c r="BU8918" s="177" t="s">
        <v>14246</v>
      </c>
      <c r="BV8918" s="177" t="s">
        <v>2983</v>
      </c>
      <c r="BW8918" s="177" t="s">
        <v>2983</v>
      </c>
    </row>
    <row r="8919" spans="51:75" x14ac:dyDescent="0.3">
      <c r="AY8919" s="226" t="e">
        <f>VLOOKUP(C8919,#REF!, 2,FALSE)</f>
        <v>#REF!</v>
      </c>
      <c r="BM8919" s="177" t="s">
        <v>14247</v>
      </c>
      <c r="BN8919" s="177" t="s">
        <v>2983</v>
      </c>
      <c r="BO8919" s="177" t="s">
        <v>2983</v>
      </c>
      <c r="BU8919" s="177" t="s">
        <v>14247</v>
      </c>
      <c r="BV8919" s="177" t="s">
        <v>2983</v>
      </c>
      <c r="BW8919" s="177" t="s">
        <v>2983</v>
      </c>
    </row>
    <row r="8920" spans="51:75" x14ac:dyDescent="0.3">
      <c r="AY8920" s="226" t="e">
        <f>VLOOKUP(C8920,#REF!, 2,FALSE)</f>
        <v>#REF!</v>
      </c>
      <c r="BM8920" s="177" t="s">
        <v>14248</v>
      </c>
      <c r="BN8920" s="177" t="s">
        <v>2983</v>
      </c>
      <c r="BO8920" s="177" t="s">
        <v>2983</v>
      </c>
      <c r="BU8920" s="177" t="s">
        <v>14248</v>
      </c>
      <c r="BV8920" s="177" t="s">
        <v>2983</v>
      </c>
      <c r="BW8920" s="177" t="s">
        <v>2983</v>
      </c>
    </row>
    <row r="8921" spans="51:75" x14ac:dyDescent="0.3">
      <c r="AY8921" s="226" t="e">
        <f>VLOOKUP(C8921,#REF!, 2,FALSE)</f>
        <v>#REF!</v>
      </c>
      <c r="BM8921" s="177" t="s">
        <v>2487</v>
      </c>
      <c r="BN8921" s="177" t="s">
        <v>703</v>
      </c>
      <c r="BO8921" s="177" t="s">
        <v>14249</v>
      </c>
      <c r="BU8921" s="177" t="s">
        <v>2487</v>
      </c>
      <c r="BV8921" s="177" t="s">
        <v>703</v>
      </c>
      <c r="BW8921" s="177" t="s">
        <v>14249</v>
      </c>
    </row>
    <row r="8922" spans="51:75" x14ac:dyDescent="0.3">
      <c r="AY8922" s="226" t="e">
        <f>VLOOKUP(C8922,#REF!, 2,FALSE)</f>
        <v>#REF!</v>
      </c>
      <c r="BM8922" s="177" t="s">
        <v>14250</v>
      </c>
      <c r="BN8922" s="177" t="s">
        <v>715</v>
      </c>
      <c r="BO8922" s="177" t="s">
        <v>14251</v>
      </c>
      <c r="BU8922" s="177" t="s">
        <v>14250</v>
      </c>
      <c r="BV8922" s="177" t="s">
        <v>715</v>
      </c>
      <c r="BW8922" s="177" t="s">
        <v>14251</v>
      </c>
    </row>
    <row r="8923" spans="51:75" x14ac:dyDescent="0.3">
      <c r="AY8923" s="226" t="e">
        <f>VLOOKUP(C8923,#REF!, 2,FALSE)</f>
        <v>#REF!</v>
      </c>
      <c r="BM8923" s="177" t="s">
        <v>14252</v>
      </c>
      <c r="BN8923" s="177" t="s">
        <v>2983</v>
      </c>
      <c r="BO8923" s="177" t="s">
        <v>2983</v>
      </c>
      <c r="BU8923" s="177" t="s">
        <v>14252</v>
      </c>
      <c r="BV8923" s="177" t="s">
        <v>2983</v>
      </c>
      <c r="BW8923" s="177" t="s">
        <v>2983</v>
      </c>
    </row>
    <row r="8924" spans="51:75" x14ac:dyDescent="0.3">
      <c r="AY8924" s="226" t="e">
        <f>VLOOKUP(C8924,#REF!, 2,FALSE)</f>
        <v>#REF!</v>
      </c>
      <c r="BM8924" s="177" t="s">
        <v>14253</v>
      </c>
      <c r="BN8924" s="177" t="s">
        <v>2983</v>
      </c>
      <c r="BO8924" s="177" t="s">
        <v>2983</v>
      </c>
      <c r="BU8924" s="177" t="s">
        <v>14253</v>
      </c>
      <c r="BV8924" s="177" t="s">
        <v>2983</v>
      </c>
      <c r="BW8924" s="177" t="s">
        <v>2983</v>
      </c>
    </row>
    <row r="8925" spans="51:75" x14ac:dyDescent="0.3">
      <c r="AY8925" s="226" t="e">
        <f>VLOOKUP(C8925,#REF!, 2,FALSE)</f>
        <v>#REF!</v>
      </c>
      <c r="BM8925" s="177" t="s">
        <v>14254</v>
      </c>
      <c r="BN8925" s="177" t="s">
        <v>2983</v>
      </c>
      <c r="BO8925" s="177" t="s">
        <v>2983</v>
      </c>
      <c r="BU8925" s="177" t="s">
        <v>14254</v>
      </c>
      <c r="BV8925" s="177" t="s">
        <v>2983</v>
      </c>
      <c r="BW8925" s="177" t="s">
        <v>2983</v>
      </c>
    </row>
    <row r="8926" spans="51:75" x14ac:dyDescent="0.3">
      <c r="AY8926" s="226" t="e">
        <f>VLOOKUP(C8926,#REF!, 2,FALSE)</f>
        <v>#REF!</v>
      </c>
      <c r="BM8926" s="177" t="s">
        <v>14255</v>
      </c>
      <c r="BN8926" s="177" t="s">
        <v>3245</v>
      </c>
      <c r="BO8926" s="177" t="s">
        <v>5089</v>
      </c>
      <c r="BU8926" s="177" t="s">
        <v>14255</v>
      </c>
      <c r="BV8926" s="177" t="s">
        <v>3245</v>
      </c>
      <c r="BW8926" s="177" t="s">
        <v>5089</v>
      </c>
    </row>
    <row r="8927" spans="51:75" x14ac:dyDescent="0.3">
      <c r="AY8927" s="226" t="e">
        <f>VLOOKUP(C8927,#REF!, 2,FALSE)</f>
        <v>#REF!</v>
      </c>
      <c r="BM8927" s="177" t="s">
        <v>189</v>
      </c>
      <c r="BN8927" s="177" t="s">
        <v>700</v>
      </c>
      <c r="BO8927" s="177" t="s">
        <v>2983</v>
      </c>
      <c r="BU8927" s="177" t="s">
        <v>189</v>
      </c>
      <c r="BV8927" s="177" t="s">
        <v>700</v>
      </c>
      <c r="BW8927" s="177" t="s">
        <v>2983</v>
      </c>
    </row>
    <row r="8928" spans="51:75" x14ac:dyDescent="0.3">
      <c r="AY8928" s="226" t="e">
        <f>VLOOKUP(C8928,#REF!, 2,FALSE)</f>
        <v>#REF!</v>
      </c>
      <c r="BM8928" s="177" t="s">
        <v>14256</v>
      </c>
      <c r="BN8928" s="177" t="s">
        <v>3005</v>
      </c>
      <c r="BO8928" s="177" t="s">
        <v>12246</v>
      </c>
      <c r="BU8928" s="177" t="s">
        <v>14256</v>
      </c>
      <c r="BV8928" s="177" t="s">
        <v>3005</v>
      </c>
      <c r="BW8928" s="177" t="s">
        <v>12246</v>
      </c>
    </row>
    <row r="8929" spans="51:75" x14ac:dyDescent="0.3">
      <c r="AY8929" s="226" t="e">
        <f>VLOOKUP(C8929,#REF!, 2,FALSE)</f>
        <v>#REF!</v>
      </c>
      <c r="BM8929" s="177" t="s">
        <v>14257</v>
      </c>
      <c r="BN8929" s="177" t="s">
        <v>780</v>
      </c>
      <c r="BO8929" s="177" t="s">
        <v>6400</v>
      </c>
      <c r="BU8929" s="177" t="s">
        <v>14257</v>
      </c>
      <c r="BV8929" s="177" t="s">
        <v>780</v>
      </c>
      <c r="BW8929" s="177" t="s">
        <v>6400</v>
      </c>
    </row>
    <row r="8930" spans="51:75" x14ac:dyDescent="0.3">
      <c r="AY8930" s="226" t="e">
        <f>VLOOKUP(C8930,#REF!, 2,FALSE)</f>
        <v>#REF!</v>
      </c>
      <c r="BM8930" s="177" t="s">
        <v>14258</v>
      </c>
      <c r="BN8930" s="177" t="s">
        <v>1342</v>
      </c>
      <c r="BO8930" s="177" t="s">
        <v>2100</v>
      </c>
      <c r="BU8930" s="177" t="s">
        <v>14258</v>
      </c>
      <c r="BV8930" s="177" t="s">
        <v>1342</v>
      </c>
      <c r="BW8930" s="177" t="s">
        <v>2100</v>
      </c>
    </row>
    <row r="8931" spans="51:75" x14ac:dyDescent="0.3">
      <c r="AY8931" s="226" t="e">
        <f>VLOOKUP(C8931,#REF!, 2,FALSE)</f>
        <v>#REF!</v>
      </c>
      <c r="BM8931" s="177" t="s">
        <v>14259</v>
      </c>
      <c r="BN8931" s="177" t="s">
        <v>2983</v>
      </c>
      <c r="BO8931" s="177" t="s">
        <v>14260</v>
      </c>
      <c r="BU8931" s="177" t="s">
        <v>14259</v>
      </c>
      <c r="BV8931" s="177" t="s">
        <v>2983</v>
      </c>
      <c r="BW8931" s="177" t="s">
        <v>14260</v>
      </c>
    </row>
    <row r="8932" spans="51:75" x14ac:dyDescent="0.3">
      <c r="AY8932" s="226" t="e">
        <f>VLOOKUP(C8932,#REF!, 2,FALSE)</f>
        <v>#REF!</v>
      </c>
      <c r="BM8932" s="177" t="s">
        <v>14261</v>
      </c>
      <c r="BN8932" s="177" t="s">
        <v>617</v>
      </c>
      <c r="BO8932" s="177" t="s">
        <v>1840</v>
      </c>
      <c r="BU8932" s="177" t="s">
        <v>14261</v>
      </c>
      <c r="BV8932" s="177" t="s">
        <v>617</v>
      </c>
      <c r="BW8932" s="177" t="s">
        <v>1840</v>
      </c>
    </row>
    <row r="8933" spans="51:75" x14ac:dyDescent="0.3">
      <c r="AY8933" s="226" t="e">
        <f>VLOOKUP(C8933,#REF!, 2,FALSE)</f>
        <v>#REF!</v>
      </c>
      <c r="BM8933" s="177" t="s">
        <v>14263</v>
      </c>
      <c r="BN8933" s="177" t="s">
        <v>810</v>
      </c>
      <c r="BO8933" s="177" t="s">
        <v>14264</v>
      </c>
      <c r="BU8933" s="177" t="s">
        <v>14263</v>
      </c>
      <c r="BV8933" s="177" t="s">
        <v>810</v>
      </c>
      <c r="BW8933" s="177" t="s">
        <v>14264</v>
      </c>
    </row>
    <row r="8934" spans="51:75" x14ac:dyDescent="0.3">
      <c r="AY8934" s="226" t="e">
        <f>VLOOKUP(C8934,#REF!, 2,FALSE)</f>
        <v>#REF!</v>
      </c>
      <c r="BM8934" s="177" t="s">
        <v>14265</v>
      </c>
      <c r="BN8934" s="177" t="s">
        <v>636</v>
      </c>
      <c r="BO8934" s="177" t="s">
        <v>14266</v>
      </c>
      <c r="BU8934" s="177" t="s">
        <v>14265</v>
      </c>
      <c r="BV8934" s="177" t="s">
        <v>636</v>
      </c>
      <c r="BW8934" s="177" t="s">
        <v>14266</v>
      </c>
    </row>
    <row r="8935" spans="51:75" x14ac:dyDescent="0.3">
      <c r="AY8935" s="226" t="e">
        <f>VLOOKUP(C8935,#REF!, 2,FALSE)</f>
        <v>#REF!</v>
      </c>
      <c r="BM8935" s="177" t="s">
        <v>14267</v>
      </c>
      <c r="BN8935" s="177" t="s">
        <v>1139</v>
      </c>
      <c r="BO8935" s="177" t="s">
        <v>14268</v>
      </c>
      <c r="BU8935" s="177" t="s">
        <v>14267</v>
      </c>
      <c r="BV8935" s="177" t="s">
        <v>1139</v>
      </c>
      <c r="BW8935" s="177" t="s">
        <v>14268</v>
      </c>
    </row>
    <row r="8936" spans="51:75" x14ac:dyDescent="0.3">
      <c r="AY8936" s="226" t="e">
        <f>VLOOKUP(C8936,#REF!, 2,FALSE)</f>
        <v>#REF!</v>
      </c>
      <c r="BM8936" s="177" t="s">
        <v>2488</v>
      </c>
      <c r="BN8936" s="177" t="s">
        <v>631</v>
      </c>
      <c r="BO8936" s="177" t="s">
        <v>14269</v>
      </c>
      <c r="BU8936" s="177" t="s">
        <v>2488</v>
      </c>
      <c r="BV8936" s="177" t="s">
        <v>631</v>
      </c>
      <c r="BW8936" s="177" t="s">
        <v>14269</v>
      </c>
    </row>
    <row r="8937" spans="51:75" x14ac:dyDescent="0.3">
      <c r="AY8937" s="226" t="e">
        <f>VLOOKUP(C8937,#REF!, 2,FALSE)</f>
        <v>#REF!</v>
      </c>
      <c r="BM8937" s="177" t="s">
        <v>2489</v>
      </c>
      <c r="BN8937" s="177" t="s">
        <v>2983</v>
      </c>
      <c r="BO8937" s="177" t="s">
        <v>14270</v>
      </c>
      <c r="BU8937" s="177" t="s">
        <v>2489</v>
      </c>
      <c r="BV8937" s="177" t="s">
        <v>2983</v>
      </c>
      <c r="BW8937" s="177" t="s">
        <v>14270</v>
      </c>
    </row>
    <row r="8938" spans="51:75" x14ac:dyDescent="0.3">
      <c r="AY8938" s="226" t="e">
        <f>VLOOKUP(C8938,#REF!, 2,FALSE)</f>
        <v>#REF!</v>
      </c>
      <c r="BM8938" s="177" t="s">
        <v>14271</v>
      </c>
      <c r="BN8938" s="177" t="s">
        <v>16979</v>
      </c>
      <c r="BO8938" s="177" t="s">
        <v>2983</v>
      </c>
      <c r="BU8938" s="177" t="s">
        <v>14271</v>
      </c>
      <c r="BV8938" s="177" t="s">
        <v>16979</v>
      </c>
      <c r="BW8938" s="177" t="s">
        <v>2983</v>
      </c>
    </row>
    <row r="8939" spans="51:75" x14ac:dyDescent="0.3">
      <c r="AY8939" s="226" t="e">
        <f>VLOOKUP(C8939,#REF!, 2,FALSE)</f>
        <v>#REF!</v>
      </c>
      <c r="BM8939" s="177" t="s">
        <v>14272</v>
      </c>
      <c r="BN8939" s="177" t="s">
        <v>2983</v>
      </c>
      <c r="BO8939" s="177" t="s">
        <v>996</v>
      </c>
      <c r="BU8939" s="177" t="s">
        <v>14272</v>
      </c>
      <c r="BV8939" s="177" t="s">
        <v>2983</v>
      </c>
      <c r="BW8939" s="177" t="s">
        <v>996</v>
      </c>
    </row>
    <row r="8940" spans="51:75" x14ac:dyDescent="0.3">
      <c r="AY8940" s="226" t="e">
        <f>VLOOKUP(C8940,#REF!, 2,FALSE)</f>
        <v>#REF!</v>
      </c>
      <c r="BM8940" s="177" t="s">
        <v>14273</v>
      </c>
      <c r="BN8940" s="177" t="s">
        <v>2983</v>
      </c>
      <c r="BO8940" s="177" t="s">
        <v>4899</v>
      </c>
      <c r="BU8940" s="177" t="s">
        <v>14273</v>
      </c>
      <c r="BV8940" s="177" t="s">
        <v>2983</v>
      </c>
      <c r="BW8940" s="177" t="s">
        <v>4899</v>
      </c>
    </row>
    <row r="8941" spans="51:75" x14ac:dyDescent="0.3">
      <c r="AY8941" s="226" t="e">
        <f>VLOOKUP(C8941,#REF!, 2,FALSE)</f>
        <v>#REF!</v>
      </c>
      <c r="BM8941" s="177" t="s">
        <v>14274</v>
      </c>
      <c r="BN8941" s="177" t="s">
        <v>797</v>
      </c>
      <c r="BO8941" s="177" t="s">
        <v>2123</v>
      </c>
      <c r="BU8941" s="177" t="s">
        <v>14274</v>
      </c>
      <c r="BV8941" s="177" t="s">
        <v>797</v>
      </c>
      <c r="BW8941" s="177" t="s">
        <v>2123</v>
      </c>
    </row>
    <row r="8942" spans="51:75" x14ac:dyDescent="0.3">
      <c r="AY8942" s="226" t="e">
        <f>VLOOKUP(C8942,#REF!, 2,FALSE)</f>
        <v>#REF!</v>
      </c>
      <c r="BM8942" s="177" t="s">
        <v>14275</v>
      </c>
      <c r="BN8942" s="177" t="s">
        <v>2983</v>
      </c>
      <c r="BO8942" s="177" t="s">
        <v>2983</v>
      </c>
      <c r="BU8942" s="177" t="s">
        <v>14275</v>
      </c>
      <c r="BV8942" s="177" t="s">
        <v>2983</v>
      </c>
      <c r="BW8942" s="177" t="s">
        <v>2983</v>
      </c>
    </row>
    <row r="8943" spans="51:75" x14ac:dyDescent="0.3">
      <c r="AY8943" s="226" t="e">
        <f>VLOOKUP(C8943,#REF!, 2,FALSE)</f>
        <v>#REF!</v>
      </c>
      <c r="BM8943" s="177" t="s">
        <v>14276</v>
      </c>
      <c r="BN8943" s="177" t="s">
        <v>619</v>
      </c>
      <c r="BO8943" s="177" t="s">
        <v>793</v>
      </c>
      <c r="BU8943" s="177" t="s">
        <v>14276</v>
      </c>
      <c r="BV8943" s="177" t="s">
        <v>619</v>
      </c>
      <c r="BW8943" s="177" t="s">
        <v>793</v>
      </c>
    </row>
    <row r="8944" spans="51:75" x14ac:dyDescent="0.3">
      <c r="AY8944" s="226" t="e">
        <f>VLOOKUP(C8944,#REF!, 2,FALSE)</f>
        <v>#REF!</v>
      </c>
      <c r="BM8944" s="177" t="s">
        <v>14277</v>
      </c>
      <c r="BN8944" s="177" t="s">
        <v>16979</v>
      </c>
      <c r="BO8944" s="177" t="s">
        <v>996</v>
      </c>
      <c r="BU8944" s="177" t="s">
        <v>14277</v>
      </c>
      <c r="BV8944" s="177" t="s">
        <v>16979</v>
      </c>
      <c r="BW8944" s="177" t="s">
        <v>996</v>
      </c>
    </row>
    <row r="8945" spans="51:75" x14ac:dyDescent="0.3">
      <c r="AY8945" s="226" t="e">
        <f>VLOOKUP(C8945,#REF!, 2,FALSE)</f>
        <v>#REF!</v>
      </c>
      <c r="BM8945" s="177" t="s">
        <v>14278</v>
      </c>
      <c r="BN8945" s="177" t="s">
        <v>2983</v>
      </c>
      <c r="BO8945" s="177" t="s">
        <v>2983</v>
      </c>
      <c r="BU8945" s="177" t="s">
        <v>14278</v>
      </c>
      <c r="BV8945" s="177" t="s">
        <v>2983</v>
      </c>
      <c r="BW8945" s="177" t="s">
        <v>2983</v>
      </c>
    </row>
    <row r="8946" spans="51:75" x14ac:dyDescent="0.3">
      <c r="AY8946" s="226" t="e">
        <f>VLOOKUP(C8946,#REF!, 2,FALSE)</f>
        <v>#REF!</v>
      </c>
      <c r="BM8946" s="177" t="s">
        <v>14279</v>
      </c>
      <c r="BN8946" s="177" t="s">
        <v>940</v>
      </c>
      <c r="BO8946" s="177" t="s">
        <v>2301</v>
      </c>
      <c r="BU8946" s="177" t="s">
        <v>14279</v>
      </c>
      <c r="BV8946" s="177" t="s">
        <v>940</v>
      </c>
      <c r="BW8946" s="177" t="s">
        <v>2301</v>
      </c>
    </row>
    <row r="8947" spans="51:75" x14ac:dyDescent="0.3">
      <c r="AY8947" s="226" t="e">
        <f>VLOOKUP(C8947,#REF!, 2,FALSE)</f>
        <v>#REF!</v>
      </c>
      <c r="BM8947" s="177" t="s">
        <v>14280</v>
      </c>
      <c r="BN8947" s="177" t="s">
        <v>3245</v>
      </c>
      <c r="BO8947" s="177" t="s">
        <v>6117</v>
      </c>
      <c r="BU8947" s="177" t="s">
        <v>14280</v>
      </c>
      <c r="BV8947" s="177" t="s">
        <v>3245</v>
      </c>
      <c r="BW8947" s="177" t="s">
        <v>6117</v>
      </c>
    </row>
    <row r="8948" spans="51:75" x14ac:dyDescent="0.3">
      <c r="AY8948" s="226" t="e">
        <f>VLOOKUP(C8948,#REF!, 2,FALSE)</f>
        <v>#REF!</v>
      </c>
      <c r="BM8948" s="177" t="s">
        <v>14281</v>
      </c>
      <c r="BN8948" s="177" t="s">
        <v>2983</v>
      </c>
      <c r="BO8948" s="177" t="s">
        <v>772</v>
      </c>
      <c r="BU8948" s="177" t="s">
        <v>14281</v>
      </c>
      <c r="BV8948" s="177" t="s">
        <v>2983</v>
      </c>
      <c r="BW8948" s="177" t="s">
        <v>772</v>
      </c>
    </row>
    <row r="8949" spans="51:75" x14ac:dyDescent="0.3">
      <c r="AY8949" s="226" t="e">
        <f>VLOOKUP(C8949,#REF!, 2,FALSE)</f>
        <v>#REF!</v>
      </c>
      <c r="BM8949" s="177" t="s">
        <v>14282</v>
      </c>
      <c r="BN8949" s="177" t="s">
        <v>912</v>
      </c>
      <c r="BO8949" s="177" t="s">
        <v>1390</v>
      </c>
      <c r="BU8949" s="177" t="s">
        <v>14282</v>
      </c>
      <c r="BV8949" s="177" t="s">
        <v>912</v>
      </c>
      <c r="BW8949" s="177" t="s">
        <v>1390</v>
      </c>
    </row>
    <row r="8950" spans="51:75" x14ac:dyDescent="0.3">
      <c r="AY8950" s="226" t="e">
        <f>VLOOKUP(C8950,#REF!, 2,FALSE)</f>
        <v>#REF!</v>
      </c>
      <c r="BM8950" s="177" t="s">
        <v>14283</v>
      </c>
      <c r="BN8950" s="177" t="s">
        <v>994</v>
      </c>
      <c r="BO8950" s="177" t="s">
        <v>14284</v>
      </c>
      <c r="BU8950" s="177" t="s">
        <v>14283</v>
      </c>
      <c r="BV8950" s="177" t="s">
        <v>994</v>
      </c>
      <c r="BW8950" s="177" t="s">
        <v>14284</v>
      </c>
    </row>
    <row r="8951" spans="51:75" x14ac:dyDescent="0.3">
      <c r="AY8951" s="226" t="e">
        <f>VLOOKUP(C8951,#REF!, 2,FALSE)</f>
        <v>#REF!</v>
      </c>
      <c r="BM8951" s="177" t="s">
        <v>2490</v>
      </c>
      <c r="BN8951" s="177" t="s">
        <v>636</v>
      </c>
      <c r="BO8951" s="177" t="s">
        <v>772</v>
      </c>
      <c r="BU8951" s="177" t="s">
        <v>2490</v>
      </c>
      <c r="BV8951" s="177" t="s">
        <v>636</v>
      </c>
      <c r="BW8951" s="177" t="s">
        <v>772</v>
      </c>
    </row>
    <row r="8952" spans="51:75" x14ac:dyDescent="0.3">
      <c r="AY8952" s="226" t="e">
        <f>VLOOKUP(C8952,#REF!, 2,FALSE)</f>
        <v>#REF!</v>
      </c>
      <c r="BM8952" s="177" t="s">
        <v>14285</v>
      </c>
      <c r="BN8952" s="177" t="s">
        <v>1445</v>
      </c>
      <c r="BO8952" s="177" t="s">
        <v>1275</v>
      </c>
      <c r="BU8952" s="177" t="s">
        <v>14285</v>
      </c>
      <c r="BV8952" s="177" t="s">
        <v>1445</v>
      </c>
      <c r="BW8952" s="177" t="s">
        <v>1275</v>
      </c>
    </row>
    <row r="8953" spans="51:75" x14ac:dyDescent="0.3">
      <c r="AY8953" s="226" t="e">
        <f>VLOOKUP(C8953,#REF!, 2,FALSE)</f>
        <v>#REF!</v>
      </c>
      <c r="BM8953" s="177" t="s">
        <v>14286</v>
      </c>
      <c r="BN8953" s="177" t="s">
        <v>775</v>
      </c>
      <c r="BO8953" s="177" t="s">
        <v>2983</v>
      </c>
      <c r="BU8953" s="177" t="s">
        <v>14286</v>
      </c>
      <c r="BV8953" s="177" t="s">
        <v>775</v>
      </c>
      <c r="BW8953" s="177" t="s">
        <v>2983</v>
      </c>
    </row>
    <row r="8954" spans="51:75" x14ac:dyDescent="0.3">
      <c r="AY8954" s="226" t="e">
        <f>VLOOKUP(C8954,#REF!, 2,FALSE)</f>
        <v>#REF!</v>
      </c>
      <c r="BM8954" s="177" t="s">
        <v>14287</v>
      </c>
      <c r="BN8954" s="177" t="s">
        <v>2983</v>
      </c>
      <c r="BO8954" s="177" t="s">
        <v>12962</v>
      </c>
      <c r="BU8954" s="177" t="s">
        <v>14287</v>
      </c>
      <c r="BV8954" s="177" t="s">
        <v>2983</v>
      </c>
      <c r="BW8954" s="177" t="s">
        <v>12962</v>
      </c>
    </row>
    <row r="8955" spans="51:75" x14ac:dyDescent="0.3">
      <c r="AY8955" s="226" t="e">
        <f>VLOOKUP(C8955,#REF!, 2,FALSE)</f>
        <v>#REF!</v>
      </c>
      <c r="BM8955" s="177" t="s">
        <v>14288</v>
      </c>
      <c r="BN8955" s="177" t="s">
        <v>1342</v>
      </c>
      <c r="BO8955" s="177" t="s">
        <v>725</v>
      </c>
      <c r="BU8955" s="177" t="s">
        <v>14288</v>
      </c>
      <c r="BV8955" s="177" t="s">
        <v>1342</v>
      </c>
      <c r="BW8955" s="177" t="s">
        <v>725</v>
      </c>
    </row>
    <row r="8956" spans="51:75" x14ac:dyDescent="0.3">
      <c r="AY8956" s="226" t="e">
        <f>VLOOKUP(C8956,#REF!, 2,FALSE)</f>
        <v>#REF!</v>
      </c>
      <c r="BM8956" s="177" t="s">
        <v>14289</v>
      </c>
      <c r="BN8956" s="177" t="s">
        <v>2983</v>
      </c>
      <c r="BO8956" s="177" t="s">
        <v>14290</v>
      </c>
      <c r="BU8956" s="177" t="s">
        <v>14289</v>
      </c>
      <c r="BV8956" s="177" t="s">
        <v>2983</v>
      </c>
      <c r="BW8956" s="177" t="s">
        <v>14290</v>
      </c>
    </row>
    <row r="8957" spans="51:75" x14ac:dyDescent="0.3">
      <c r="AY8957" s="226" t="e">
        <f>VLOOKUP(C8957,#REF!, 2,FALSE)</f>
        <v>#REF!</v>
      </c>
      <c r="BM8957" s="177" t="s">
        <v>14291</v>
      </c>
      <c r="BN8957" s="177" t="s">
        <v>2983</v>
      </c>
      <c r="BO8957" s="177" t="s">
        <v>3397</v>
      </c>
      <c r="BU8957" s="177" t="s">
        <v>14291</v>
      </c>
      <c r="BV8957" s="177" t="s">
        <v>2983</v>
      </c>
      <c r="BW8957" s="177" t="s">
        <v>3397</v>
      </c>
    </row>
    <row r="8958" spans="51:75" x14ac:dyDescent="0.3">
      <c r="AY8958" s="226" t="e">
        <f>VLOOKUP(C8958,#REF!, 2,FALSE)</f>
        <v>#REF!</v>
      </c>
      <c r="BM8958" s="177" t="s">
        <v>2491</v>
      </c>
      <c r="BN8958" s="177" t="s">
        <v>2983</v>
      </c>
      <c r="BO8958" s="177" t="s">
        <v>14292</v>
      </c>
      <c r="BU8958" s="177" t="s">
        <v>2491</v>
      </c>
      <c r="BV8958" s="177" t="s">
        <v>2983</v>
      </c>
      <c r="BW8958" s="177" t="s">
        <v>14292</v>
      </c>
    </row>
    <row r="8959" spans="51:75" x14ac:dyDescent="0.3">
      <c r="AY8959" s="226" t="e">
        <f>VLOOKUP(C8959,#REF!, 2,FALSE)</f>
        <v>#REF!</v>
      </c>
      <c r="BM8959" s="177" t="s">
        <v>14293</v>
      </c>
      <c r="BN8959" s="177" t="s">
        <v>2983</v>
      </c>
      <c r="BO8959" s="177" t="s">
        <v>4797</v>
      </c>
      <c r="BU8959" s="177" t="s">
        <v>14293</v>
      </c>
      <c r="BV8959" s="177" t="s">
        <v>2983</v>
      </c>
      <c r="BW8959" s="177" t="s">
        <v>4797</v>
      </c>
    </row>
    <row r="8960" spans="51:75" x14ac:dyDescent="0.3">
      <c r="AY8960" s="226" t="e">
        <f>VLOOKUP(C8960,#REF!, 2,FALSE)</f>
        <v>#REF!</v>
      </c>
      <c r="BM8960" s="177" t="s">
        <v>14294</v>
      </c>
      <c r="BN8960" s="177" t="s">
        <v>2983</v>
      </c>
      <c r="BO8960" s="177" t="s">
        <v>14295</v>
      </c>
      <c r="BU8960" s="177" t="s">
        <v>14294</v>
      </c>
      <c r="BV8960" s="177" t="s">
        <v>2983</v>
      </c>
      <c r="BW8960" s="177" t="s">
        <v>14295</v>
      </c>
    </row>
    <row r="8961" spans="51:75" x14ac:dyDescent="0.3">
      <c r="AY8961" s="226" t="e">
        <f>VLOOKUP(C8961,#REF!, 2,FALSE)</f>
        <v>#REF!</v>
      </c>
      <c r="BM8961" s="177" t="s">
        <v>14296</v>
      </c>
      <c r="BN8961" s="177" t="s">
        <v>2983</v>
      </c>
      <c r="BO8961" s="177" t="s">
        <v>2396</v>
      </c>
      <c r="BU8961" s="177" t="s">
        <v>14296</v>
      </c>
      <c r="BV8961" s="177" t="s">
        <v>2983</v>
      </c>
      <c r="BW8961" s="177" t="s">
        <v>2396</v>
      </c>
    </row>
    <row r="8962" spans="51:75" x14ac:dyDescent="0.3">
      <c r="AY8962" s="226" t="e">
        <f>VLOOKUP(C8962,#REF!, 2,FALSE)</f>
        <v>#REF!</v>
      </c>
      <c r="BM8962" s="177" t="s">
        <v>14297</v>
      </c>
      <c r="BN8962" s="177" t="s">
        <v>2983</v>
      </c>
      <c r="BO8962" s="177" t="s">
        <v>4250</v>
      </c>
      <c r="BU8962" s="177" t="s">
        <v>14297</v>
      </c>
      <c r="BV8962" s="177" t="s">
        <v>2983</v>
      </c>
      <c r="BW8962" s="177" t="s">
        <v>4250</v>
      </c>
    </row>
    <row r="8963" spans="51:75" x14ac:dyDescent="0.3">
      <c r="AY8963" s="226" t="e">
        <f>VLOOKUP(C8963,#REF!, 2,FALSE)</f>
        <v>#REF!</v>
      </c>
      <c r="BM8963" s="177" t="s">
        <v>14298</v>
      </c>
      <c r="BN8963" s="177" t="s">
        <v>2983</v>
      </c>
      <c r="BO8963" s="177" t="s">
        <v>8390</v>
      </c>
      <c r="BU8963" s="177" t="s">
        <v>14298</v>
      </c>
      <c r="BV8963" s="177" t="s">
        <v>2983</v>
      </c>
      <c r="BW8963" s="177" t="s">
        <v>8390</v>
      </c>
    </row>
    <row r="8964" spans="51:75" x14ac:dyDescent="0.3">
      <c r="AY8964" s="226" t="e">
        <f>VLOOKUP(C8964,#REF!, 2,FALSE)</f>
        <v>#REF!</v>
      </c>
      <c r="BM8964" s="177" t="s">
        <v>14299</v>
      </c>
      <c r="BN8964" s="177" t="s">
        <v>2983</v>
      </c>
      <c r="BO8964" s="177" t="s">
        <v>7066</v>
      </c>
      <c r="BU8964" s="177" t="s">
        <v>14299</v>
      </c>
      <c r="BV8964" s="177" t="s">
        <v>2983</v>
      </c>
      <c r="BW8964" s="177" t="s">
        <v>7066</v>
      </c>
    </row>
    <row r="8965" spans="51:75" x14ac:dyDescent="0.3">
      <c r="AY8965" s="226" t="e">
        <f>VLOOKUP(C8965,#REF!, 2,FALSE)</f>
        <v>#REF!</v>
      </c>
      <c r="BM8965" s="177" t="s">
        <v>2492</v>
      </c>
      <c r="BN8965" s="177" t="s">
        <v>2983</v>
      </c>
      <c r="BO8965" s="177" t="s">
        <v>2940</v>
      </c>
      <c r="BU8965" s="177" t="s">
        <v>2492</v>
      </c>
      <c r="BV8965" s="177" t="s">
        <v>2983</v>
      </c>
      <c r="BW8965" s="177" t="s">
        <v>2940</v>
      </c>
    </row>
    <row r="8966" spans="51:75" x14ac:dyDescent="0.3">
      <c r="AY8966" s="226" t="e">
        <f>VLOOKUP(C8966,#REF!, 2,FALSE)</f>
        <v>#REF!</v>
      </c>
      <c r="BM8966" s="177" t="s">
        <v>2493</v>
      </c>
      <c r="BN8966" s="177" t="s">
        <v>2983</v>
      </c>
      <c r="BO8966" s="177" t="s">
        <v>14300</v>
      </c>
      <c r="BU8966" s="177" t="s">
        <v>2493</v>
      </c>
      <c r="BV8966" s="177" t="s">
        <v>2983</v>
      </c>
      <c r="BW8966" s="177" t="s">
        <v>14300</v>
      </c>
    </row>
    <row r="8967" spans="51:75" x14ac:dyDescent="0.3">
      <c r="AY8967" s="226" t="e">
        <f>VLOOKUP(C8967,#REF!, 2,FALSE)</f>
        <v>#REF!</v>
      </c>
      <c r="BM8967" s="177" t="s">
        <v>14301</v>
      </c>
      <c r="BN8967" s="177" t="s">
        <v>2983</v>
      </c>
      <c r="BO8967" s="177" t="s">
        <v>14302</v>
      </c>
      <c r="BU8967" s="177" t="s">
        <v>14301</v>
      </c>
      <c r="BV8967" s="177" t="s">
        <v>2983</v>
      </c>
      <c r="BW8967" s="177" t="s">
        <v>14302</v>
      </c>
    </row>
    <row r="8968" spans="51:75" x14ac:dyDescent="0.3">
      <c r="AY8968" s="226" t="e">
        <f>VLOOKUP(C8968,#REF!, 2,FALSE)</f>
        <v>#REF!</v>
      </c>
      <c r="BM8968" s="177" t="s">
        <v>14303</v>
      </c>
      <c r="BN8968" s="177" t="s">
        <v>2983</v>
      </c>
      <c r="BO8968" s="177" t="s">
        <v>14304</v>
      </c>
      <c r="BU8968" s="177" t="s">
        <v>14303</v>
      </c>
      <c r="BV8968" s="177" t="s">
        <v>2983</v>
      </c>
      <c r="BW8968" s="177" t="s">
        <v>14304</v>
      </c>
    </row>
    <row r="8969" spans="51:75" x14ac:dyDescent="0.3">
      <c r="AY8969" s="226" t="e">
        <f>VLOOKUP(C8969,#REF!, 2,FALSE)</f>
        <v>#REF!</v>
      </c>
      <c r="BM8969" s="177" t="s">
        <v>14305</v>
      </c>
      <c r="BN8969" s="177" t="s">
        <v>2983</v>
      </c>
      <c r="BO8969" s="177" t="s">
        <v>8002</v>
      </c>
      <c r="BU8969" s="177" t="s">
        <v>14305</v>
      </c>
      <c r="BV8969" s="177" t="s">
        <v>2983</v>
      </c>
      <c r="BW8969" s="177" t="s">
        <v>8002</v>
      </c>
    </row>
    <row r="8970" spans="51:75" x14ac:dyDescent="0.3">
      <c r="AY8970" s="226" t="e">
        <f>VLOOKUP(C8970,#REF!, 2,FALSE)</f>
        <v>#REF!</v>
      </c>
      <c r="BM8970" s="177" t="s">
        <v>14306</v>
      </c>
      <c r="BN8970" s="177" t="s">
        <v>2983</v>
      </c>
      <c r="BO8970" s="177" t="s">
        <v>9011</v>
      </c>
      <c r="BU8970" s="177" t="s">
        <v>14306</v>
      </c>
      <c r="BV8970" s="177" t="s">
        <v>2983</v>
      </c>
      <c r="BW8970" s="177" t="s">
        <v>9011</v>
      </c>
    </row>
    <row r="8971" spans="51:75" x14ac:dyDescent="0.3">
      <c r="AY8971" s="226" t="e">
        <f>VLOOKUP(C8971,#REF!, 2,FALSE)</f>
        <v>#REF!</v>
      </c>
      <c r="BM8971" s="177" t="s">
        <v>14307</v>
      </c>
      <c r="BN8971" s="177" t="s">
        <v>2983</v>
      </c>
      <c r="BO8971" s="177" t="s">
        <v>9011</v>
      </c>
      <c r="BU8971" s="177" t="s">
        <v>14307</v>
      </c>
      <c r="BV8971" s="177" t="s">
        <v>2983</v>
      </c>
      <c r="BW8971" s="177" t="s">
        <v>9011</v>
      </c>
    </row>
    <row r="8972" spans="51:75" x14ac:dyDescent="0.3">
      <c r="AY8972" s="226" t="e">
        <f>VLOOKUP(C8972,#REF!, 2,FALSE)</f>
        <v>#REF!</v>
      </c>
      <c r="BM8972" s="177" t="s">
        <v>14308</v>
      </c>
      <c r="BN8972" s="177" t="s">
        <v>2983</v>
      </c>
      <c r="BO8972" s="177" t="s">
        <v>14309</v>
      </c>
      <c r="BU8972" s="177" t="s">
        <v>14308</v>
      </c>
      <c r="BV8972" s="177" t="s">
        <v>2983</v>
      </c>
      <c r="BW8972" s="177" t="s">
        <v>14309</v>
      </c>
    </row>
    <row r="8973" spans="51:75" x14ac:dyDescent="0.3">
      <c r="AY8973" s="226" t="e">
        <f>VLOOKUP(C8973,#REF!, 2,FALSE)</f>
        <v>#REF!</v>
      </c>
      <c r="BM8973" s="177" t="s">
        <v>14310</v>
      </c>
      <c r="BN8973" s="177" t="s">
        <v>2983</v>
      </c>
      <c r="BO8973" s="177" t="s">
        <v>7335</v>
      </c>
      <c r="BU8973" s="177" t="s">
        <v>14310</v>
      </c>
      <c r="BV8973" s="177" t="s">
        <v>2983</v>
      </c>
      <c r="BW8973" s="177" t="s">
        <v>7335</v>
      </c>
    </row>
    <row r="8974" spans="51:75" x14ac:dyDescent="0.3">
      <c r="AY8974" s="226" t="e">
        <f>VLOOKUP(C8974,#REF!, 2,FALSE)</f>
        <v>#REF!</v>
      </c>
      <c r="BM8974" s="177" t="s">
        <v>14311</v>
      </c>
      <c r="BN8974" s="177" t="s">
        <v>2983</v>
      </c>
      <c r="BO8974" s="177" t="s">
        <v>6187</v>
      </c>
      <c r="BU8974" s="177" t="s">
        <v>14311</v>
      </c>
      <c r="BV8974" s="177" t="s">
        <v>2983</v>
      </c>
      <c r="BW8974" s="177" t="s">
        <v>6187</v>
      </c>
    </row>
    <row r="8975" spans="51:75" x14ac:dyDescent="0.3">
      <c r="AY8975" s="226" t="e">
        <f>VLOOKUP(C8975,#REF!, 2,FALSE)</f>
        <v>#REF!</v>
      </c>
      <c r="BM8975" s="177" t="s">
        <v>14312</v>
      </c>
      <c r="BN8975" s="177" t="s">
        <v>1139</v>
      </c>
      <c r="BO8975" s="177" t="s">
        <v>2983</v>
      </c>
      <c r="BU8975" s="177" t="s">
        <v>14312</v>
      </c>
      <c r="BV8975" s="177" t="s">
        <v>1139</v>
      </c>
      <c r="BW8975" s="177" t="s">
        <v>2983</v>
      </c>
    </row>
    <row r="8976" spans="51:75" x14ac:dyDescent="0.3">
      <c r="AY8976" s="226" t="e">
        <f>VLOOKUP(C8976,#REF!, 2,FALSE)</f>
        <v>#REF!</v>
      </c>
      <c r="BM8976" s="177" t="s">
        <v>14313</v>
      </c>
      <c r="BN8976" s="177" t="s">
        <v>2983</v>
      </c>
      <c r="BO8976" s="177" t="s">
        <v>6770</v>
      </c>
      <c r="BU8976" s="177" t="s">
        <v>14313</v>
      </c>
      <c r="BV8976" s="177" t="s">
        <v>2983</v>
      </c>
      <c r="BW8976" s="177" t="s">
        <v>6770</v>
      </c>
    </row>
    <row r="8977" spans="51:75" x14ac:dyDescent="0.3">
      <c r="AY8977" s="226" t="e">
        <f>VLOOKUP(C8977,#REF!, 2,FALSE)</f>
        <v>#REF!</v>
      </c>
      <c r="BM8977" s="177" t="s">
        <v>2494</v>
      </c>
      <c r="BN8977" s="177" t="s">
        <v>1267</v>
      </c>
      <c r="BO8977" s="177" t="s">
        <v>726</v>
      </c>
      <c r="BU8977" s="177" t="s">
        <v>2494</v>
      </c>
      <c r="BV8977" s="177" t="s">
        <v>1267</v>
      </c>
      <c r="BW8977" s="177" t="s">
        <v>726</v>
      </c>
    </row>
    <row r="8978" spans="51:75" x14ac:dyDescent="0.3">
      <c r="AY8978" s="226" t="e">
        <f>VLOOKUP(C8978,#REF!, 2,FALSE)</f>
        <v>#REF!</v>
      </c>
      <c r="BM8978" s="177" t="s">
        <v>14314</v>
      </c>
      <c r="BN8978" s="177" t="s">
        <v>841</v>
      </c>
      <c r="BO8978" s="177" t="s">
        <v>14315</v>
      </c>
      <c r="BU8978" s="177" t="s">
        <v>14314</v>
      </c>
      <c r="BV8978" s="177" t="s">
        <v>841</v>
      </c>
      <c r="BW8978" s="177" t="s">
        <v>14315</v>
      </c>
    </row>
    <row r="8979" spans="51:75" x14ac:dyDescent="0.3">
      <c r="AY8979" s="226" t="e">
        <f>VLOOKUP(C8979,#REF!, 2,FALSE)</f>
        <v>#REF!</v>
      </c>
      <c r="BM8979" s="177" t="s">
        <v>14316</v>
      </c>
      <c r="BN8979" s="177" t="s">
        <v>2983</v>
      </c>
      <c r="BO8979" s="177" t="s">
        <v>14317</v>
      </c>
      <c r="BU8979" s="177" t="s">
        <v>14316</v>
      </c>
      <c r="BV8979" s="177" t="s">
        <v>2983</v>
      </c>
      <c r="BW8979" s="177" t="s">
        <v>14317</v>
      </c>
    </row>
    <row r="8980" spans="51:75" x14ac:dyDescent="0.3">
      <c r="AY8980" s="226" t="e">
        <f>VLOOKUP(C8980,#REF!, 2,FALSE)</f>
        <v>#REF!</v>
      </c>
      <c r="BM8980" s="177" t="s">
        <v>14318</v>
      </c>
      <c r="BN8980" s="177" t="s">
        <v>2983</v>
      </c>
      <c r="BO8980" s="177" t="s">
        <v>7162</v>
      </c>
      <c r="BU8980" s="177" t="s">
        <v>14318</v>
      </c>
      <c r="BV8980" s="177" t="s">
        <v>2983</v>
      </c>
      <c r="BW8980" s="177" t="s">
        <v>7162</v>
      </c>
    </row>
    <row r="8981" spans="51:75" x14ac:dyDescent="0.3">
      <c r="AY8981" s="226" t="e">
        <f>VLOOKUP(C8981,#REF!, 2,FALSE)</f>
        <v>#REF!</v>
      </c>
      <c r="BM8981" s="177" t="s">
        <v>14319</v>
      </c>
      <c r="BN8981" s="177" t="s">
        <v>2983</v>
      </c>
      <c r="BO8981" s="177" t="s">
        <v>2983</v>
      </c>
      <c r="BU8981" s="177" t="s">
        <v>14319</v>
      </c>
      <c r="BV8981" s="177" t="s">
        <v>2983</v>
      </c>
      <c r="BW8981" s="177" t="s">
        <v>2983</v>
      </c>
    </row>
    <row r="8982" spans="51:75" x14ac:dyDescent="0.3">
      <c r="AY8982" s="226" t="e">
        <f>VLOOKUP(C8982,#REF!, 2,FALSE)</f>
        <v>#REF!</v>
      </c>
      <c r="BM8982" s="177" t="s">
        <v>14320</v>
      </c>
      <c r="BN8982" s="177" t="s">
        <v>2983</v>
      </c>
      <c r="BO8982" s="177" t="s">
        <v>14321</v>
      </c>
      <c r="BU8982" s="177" t="s">
        <v>14320</v>
      </c>
      <c r="BV8982" s="177" t="s">
        <v>2983</v>
      </c>
      <c r="BW8982" s="177" t="s">
        <v>14321</v>
      </c>
    </row>
    <row r="8983" spans="51:75" x14ac:dyDescent="0.3">
      <c r="AY8983" s="226" t="e">
        <f>VLOOKUP(C8983,#REF!, 2,FALSE)</f>
        <v>#REF!</v>
      </c>
      <c r="BM8983" s="177" t="s">
        <v>14322</v>
      </c>
      <c r="BN8983" s="177" t="s">
        <v>2983</v>
      </c>
      <c r="BO8983" s="177" t="s">
        <v>11043</v>
      </c>
      <c r="BU8983" s="177" t="s">
        <v>14322</v>
      </c>
      <c r="BV8983" s="177" t="s">
        <v>2983</v>
      </c>
      <c r="BW8983" s="177" t="s">
        <v>11043</v>
      </c>
    </row>
    <row r="8984" spans="51:75" x14ac:dyDescent="0.3">
      <c r="AY8984" s="226" t="e">
        <f>VLOOKUP(C8984,#REF!, 2,FALSE)</f>
        <v>#REF!</v>
      </c>
      <c r="BM8984" s="177" t="s">
        <v>14323</v>
      </c>
      <c r="BN8984" s="177" t="s">
        <v>2983</v>
      </c>
      <c r="BO8984" s="177" t="s">
        <v>2983</v>
      </c>
      <c r="BU8984" s="177" t="s">
        <v>14323</v>
      </c>
      <c r="BV8984" s="177" t="s">
        <v>2983</v>
      </c>
      <c r="BW8984" s="177" t="s">
        <v>2983</v>
      </c>
    </row>
    <row r="8985" spans="51:75" x14ac:dyDescent="0.3">
      <c r="AY8985" s="226" t="e">
        <f>VLOOKUP(C8985,#REF!, 2,FALSE)</f>
        <v>#REF!</v>
      </c>
      <c r="BM8985" s="177" t="s">
        <v>14323</v>
      </c>
      <c r="BN8985" s="177" t="s">
        <v>2983</v>
      </c>
      <c r="BO8985" s="177" t="s">
        <v>2983</v>
      </c>
      <c r="BU8985" s="177" t="s">
        <v>14323</v>
      </c>
      <c r="BV8985" s="177" t="s">
        <v>2983</v>
      </c>
      <c r="BW8985" s="177" t="s">
        <v>2983</v>
      </c>
    </row>
    <row r="8986" spans="51:75" x14ac:dyDescent="0.3">
      <c r="AY8986" s="226" t="e">
        <f>VLOOKUP(C8986,#REF!, 2,FALSE)</f>
        <v>#REF!</v>
      </c>
      <c r="BM8986" s="177" t="s">
        <v>14324</v>
      </c>
      <c r="BN8986" s="177" t="s">
        <v>2983</v>
      </c>
      <c r="BO8986" s="177" t="s">
        <v>2983</v>
      </c>
      <c r="BU8986" s="177" t="s">
        <v>14324</v>
      </c>
      <c r="BV8986" s="177" t="s">
        <v>2983</v>
      </c>
      <c r="BW8986" s="177" t="s">
        <v>2983</v>
      </c>
    </row>
    <row r="8987" spans="51:75" x14ac:dyDescent="0.3">
      <c r="AY8987" s="226" t="e">
        <f>VLOOKUP(C8987,#REF!, 2,FALSE)</f>
        <v>#REF!</v>
      </c>
      <c r="BM8987" s="177" t="s">
        <v>14324</v>
      </c>
      <c r="BN8987" s="177" t="s">
        <v>2983</v>
      </c>
      <c r="BO8987" s="177" t="s">
        <v>2983</v>
      </c>
      <c r="BU8987" s="177" t="s">
        <v>14324</v>
      </c>
      <c r="BV8987" s="177" t="s">
        <v>2983</v>
      </c>
      <c r="BW8987" s="177" t="s">
        <v>2983</v>
      </c>
    </row>
    <row r="8988" spans="51:75" x14ac:dyDescent="0.3">
      <c r="AY8988" s="226" t="e">
        <f>VLOOKUP(C8988,#REF!, 2,FALSE)</f>
        <v>#REF!</v>
      </c>
      <c r="BM8988" s="177" t="s">
        <v>14325</v>
      </c>
      <c r="BN8988" s="177" t="s">
        <v>2983</v>
      </c>
      <c r="BO8988" s="177" t="s">
        <v>2983</v>
      </c>
      <c r="BU8988" s="177" t="s">
        <v>14325</v>
      </c>
      <c r="BV8988" s="177" t="s">
        <v>2983</v>
      </c>
      <c r="BW8988" s="177" t="s">
        <v>2983</v>
      </c>
    </row>
    <row r="8989" spans="51:75" x14ac:dyDescent="0.3">
      <c r="AY8989" s="226" t="e">
        <f>VLOOKUP(C8989,#REF!, 2,FALSE)</f>
        <v>#REF!</v>
      </c>
      <c r="BM8989" s="177" t="s">
        <v>14325</v>
      </c>
      <c r="BN8989" s="177" t="s">
        <v>2983</v>
      </c>
      <c r="BO8989" s="177" t="s">
        <v>2983</v>
      </c>
      <c r="BU8989" s="177" t="s">
        <v>14325</v>
      </c>
      <c r="BV8989" s="177" t="s">
        <v>2983</v>
      </c>
      <c r="BW8989" s="177" t="s">
        <v>2983</v>
      </c>
    </row>
    <row r="8990" spans="51:75" x14ac:dyDescent="0.3">
      <c r="AY8990" s="226" t="e">
        <f>VLOOKUP(C8990,#REF!, 2,FALSE)</f>
        <v>#REF!</v>
      </c>
      <c r="BM8990" s="177" t="s">
        <v>14326</v>
      </c>
      <c r="BN8990" s="177" t="s">
        <v>2983</v>
      </c>
      <c r="BO8990" s="177" t="s">
        <v>8831</v>
      </c>
      <c r="BU8990" s="177" t="s">
        <v>14326</v>
      </c>
      <c r="BV8990" s="177" t="s">
        <v>2983</v>
      </c>
      <c r="BW8990" s="177" t="s">
        <v>8831</v>
      </c>
    </row>
    <row r="8991" spans="51:75" x14ac:dyDescent="0.3">
      <c r="AY8991" s="226" t="e">
        <f>VLOOKUP(C8991,#REF!, 2,FALSE)</f>
        <v>#REF!</v>
      </c>
      <c r="BM8991" s="177" t="s">
        <v>14326</v>
      </c>
      <c r="BN8991" s="177" t="s">
        <v>2983</v>
      </c>
      <c r="BO8991" s="177" t="s">
        <v>8831</v>
      </c>
      <c r="BU8991" s="177" t="s">
        <v>14326</v>
      </c>
      <c r="BV8991" s="177" t="s">
        <v>2983</v>
      </c>
      <c r="BW8991" s="177" t="s">
        <v>8831</v>
      </c>
    </row>
    <row r="8992" spans="51:75" x14ac:dyDescent="0.3">
      <c r="AY8992" s="226" t="e">
        <f>VLOOKUP(C8992,#REF!, 2,FALSE)</f>
        <v>#REF!</v>
      </c>
      <c r="BM8992" s="177" t="s">
        <v>2495</v>
      </c>
      <c r="BN8992" s="177" t="s">
        <v>2983</v>
      </c>
      <c r="BO8992" s="177" t="s">
        <v>14327</v>
      </c>
      <c r="BU8992" s="177" t="s">
        <v>2495</v>
      </c>
      <c r="BV8992" s="177" t="s">
        <v>2983</v>
      </c>
      <c r="BW8992" s="177" t="s">
        <v>14327</v>
      </c>
    </row>
    <row r="8993" spans="51:75" x14ac:dyDescent="0.3">
      <c r="AY8993" s="226" t="e">
        <f>VLOOKUP(C8993,#REF!, 2,FALSE)</f>
        <v>#REF!</v>
      </c>
      <c r="BM8993" s="177" t="s">
        <v>2495</v>
      </c>
      <c r="BN8993" s="177" t="s">
        <v>2983</v>
      </c>
      <c r="BO8993" s="177" t="s">
        <v>14327</v>
      </c>
      <c r="BU8993" s="177" t="s">
        <v>2495</v>
      </c>
      <c r="BV8993" s="177" t="s">
        <v>2983</v>
      </c>
      <c r="BW8993" s="177" t="s">
        <v>14327</v>
      </c>
    </row>
    <row r="8994" spans="51:75" x14ac:dyDescent="0.3">
      <c r="AY8994" s="226" t="e">
        <f>VLOOKUP(C8994,#REF!, 2,FALSE)</f>
        <v>#REF!</v>
      </c>
      <c r="BM8994" s="177" t="s">
        <v>2496</v>
      </c>
      <c r="BN8994" s="177" t="s">
        <v>2983</v>
      </c>
      <c r="BO8994" s="177" t="s">
        <v>14328</v>
      </c>
      <c r="BU8994" s="177" t="s">
        <v>2496</v>
      </c>
      <c r="BV8994" s="177" t="s">
        <v>2983</v>
      </c>
      <c r="BW8994" s="177" t="s">
        <v>14328</v>
      </c>
    </row>
    <row r="8995" spans="51:75" x14ac:dyDescent="0.3">
      <c r="AY8995" s="226" t="e">
        <f>VLOOKUP(C8995,#REF!, 2,FALSE)</f>
        <v>#REF!</v>
      </c>
      <c r="BM8995" s="177" t="s">
        <v>2496</v>
      </c>
      <c r="BN8995" s="177" t="s">
        <v>2983</v>
      </c>
      <c r="BO8995" s="177" t="s">
        <v>14328</v>
      </c>
      <c r="BU8995" s="177" t="s">
        <v>2496</v>
      </c>
      <c r="BV8995" s="177" t="s">
        <v>2983</v>
      </c>
      <c r="BW8995" s="177" t="s">
        <v>14328</v>
      </c>
    </row>
    <row r="8996" spans="51:75" x14ac:dyDescent="0.3">
      <c r="AY8996" s="226" t="e">
        <f>VLOOKUP(C8996,#REF!, 2,FALSE)</f>
        <v>#REF!</v>
      </c>
      <c r="BM8996" s="177" t="s">
        <v>14329</v>
      </c>
      <c r="BN8996" s="177" t="s">
        <v>2983</v>
      </c>
      <c r="BO8996" s="177" t="s">
        <v>14330</v>
      </c>
      <c r="BU8996" s="177" t="s">
        <v>14329</v>
      </c>
      <c r="BV8996" s="177" t="s">
        <v>2983</v>
      </c>
      <c r="BW8996" s="177" t="s">
        <v>14330</v>
      </c>
    </row>
    <row r="8997" spans="51:75" x14ac:dyDescent="0.3">
      <c r="AY8997" s="226" t="e">
        <f>VLOOKUP(C8997,#REF!, 2,FALSE)</f>
        <v>#REF!</v>
      </c>
      <c r="BM8997" s="177" t="s">
        <v>14329</v>
      </c>
      <c r="BN8997" s="177" t="s">
        <v>2983</v>
      </c>
      <c r="BO8997" s="177" t="s">
        <v>14330</v>
      </c>
      <c r="BU8997" s="177" t="s">
        <v>14329</v>
      </c>
      <c r="BV8997" s="177" t="s">
        <v>2983</v>
      </c>
      <c r="BW8997" s="177" t="s">
        <v>14330</v>
      </c>
    </row>
    <row r="8998" spans="51:75" x14ac:dyDescent="0.3">
      <c r="AY8998" s="226" t="e">
        <f>VLOOKUP(C8998,#REF!, 2,FALSE)</f>
        <v>#REF!</v>
      </c>
      <c r="BM8998" s="177" t="s">
        <v>14331</v>
      </c>
      <c r="BN8998" s="177" t="s">
        <v>16979</v>
      </c>
      <c r="BO8998" s="177" t="s">
        <v>14332</v>
      </c>
      <c r="BU8998" s="177" t="s">
        <v>14331</v>
      </c>
      <c r="BV8998" s="177" t="s">
        <v>16979</v>
      </c>
      <c r="BW8998" s="177" t="s">
        <v>14332</v>
      </c>
    </row>
    <row r="8999" spans="51:75" x14ac:dyDescent="0.3">
      <c r="AY8999" s="226" t="e">
        <f>VLOOKUP(C8999,#REF!, 2,FALSE)</f>
        <v>#REF!</v>
      </c>
      <c r="BM8999" s="177" t="s">
        <v>14331</v>
      </c>
      <c r="BN8999" s="177" t="s">
        <v>16979</v>
      </c>
      <c r="BO8999" s="177" t="s">
        <v>14332</v>
      </c>
      <c r="BU8999" s="177" t="s">
        <v>14331</v>
      </c>
      <c r="BV8999" s="177" t="s">
        <v>16979</v>
      </c>
      <c r="BW8999" s="177" t="s">
        <v>14332</v>
      </c>
    </row>
    <row r="9000" spans="51:75" x14ac:dyDescent="0.3">
      <c r="AY9000" s="226" t="e">
        <f>VLOOKUP(C9000,#REF!, 2,FALSE)</f>
        <v>#REF!</v>
      </c>
      <c r="BM9000" s="177" t="s">
        <v>14333</v>
      </c>
      <c r="BN9000" s="177" t="s">
        <v>16979</v>
      </c>
      <c r="BO9000" s="177" t="s">
        <v>2875</v>
      </c>
      <c r="BU9000" s="177" t="s">
        <v>14333</v>
      </c>
      <c r="BV9000" s="177" t="s">
        <v>16979</v>
      </c>
      <c r="BW9000" s="177" t="s">
        <v>2875</v>
      </c>
    </row>
    <row r="9001" spans="51:75" x14ac:dyDescent="0.3">
      <c r="AY9001" s="226" t="e">
        <f>VLOOKUP(C9001,#REF!, 2,FALSE)</f>
        <v>#REF!</v>
      </c>
      <c r="BM9001" s="177" t="s">
        <v>14333</v>
      </c>
      <c r="BN9001" s="177" t="s">
        <v>16979</v>
      </c>
      <c r="BO9001" s="177" t="s">
        <v>2875</v>
      </c>
      <c r="BU9001" s="177" t="s">
        <v>14333</v>
      </c>
      <c r="BV9001" s="177" t="s">
        <v>16979</v>
      </c>
      <c r="BW9001" s="177" t="s">
        <v>2875</v>
      </c>
    </row>
    <row r="9002" spans="51:75" x14ac:dyDescent="0.3">
      <c r="AY9002" s="226" t="e">
        <f>VLOOKUP(C9002,#REF!, 2,FALSE)</f>
        <v>#REF!</v>
      </c>
      <c r="BM9002" s="177" t="s">
        <v>14334</v>
      </c>
      <c r="BN9002" s="177" t="s">
        <v>16979</v>
      </c>
      <c r="BO9002" s="177" t="s">
        <v>6322</v>
      </c>
      <c r="BU9002" s="177" t="s">
        <v>14334</v>
      </c>
      <c r="BV9002" s="177" t="s">
        <v>16979</v>
      </c>
      <c r="BW9002" s="177" t="s">
        <v>6322</v>
      </c>
    </row>
    <row r="9003" spans="51:75" x14ac:dyDescent="0.3">
      <c r="AY9003" s="226" t="e">
        <f>VLOOKUP(C9003,#REF!, 2,FALSE)</f>
        <v>#REF!</v>
      </c>
      <c r="BM9003" s="177" t="s">
        <v>14334</v>
      </c>
      <c r="BN9003" s="177" t="s">
        <v>16979</v>
      </c>
      <c r="BO9003" s="177" t="s">
        <v>6322</v>
      </c>
      <c r="BU9003" s="177" t="s">
        <v>14334</v>
      </c>
      <c r="BV9003" s="177" t="s">
        <v>16979</v>
      </c>
      <c r="BW9003" s="177" t="s">
        <v>6322</v>
      </c>
    </row>
    <row r="9004" spans="51:75" x14ac:dyDescent="0.3">
      <c r="AY9004" s="226" t="e">
        <f>VLOOKUP(C9004,#REF!, 2,FALSE)</f>
        <v>#REF!</v>
      </c>
      <c r="BM9004" s="177" t="s">
        <v>14335</v>
      </c>
      <c r="BN9004" s="177" t="s">
        <v>2983</v>
      </c>
      <c r="BO9004" s="177" t="s">
        <v>2983</v>
      </c>
      <c r="BU9004" s="177" t="s">
        <v>14335</v>
      </c>
      <c r="BV9004" s="177" t="s">
        <v>2983</v>
      </c>
      <c r="BW9004" s="177" t="s">
        <v>2983</v>
      </c>
    </row>
    <row r="9005" spans="51:75" x14ac:dyDescent="0.3">
      <c r="AY9005" s="226" t="e">
        <f>VLOOKUP(C9005,#REF!, 2,FALSE)</f>
        <v>#REF!</v>
      </c>
      <c r="BM9005" s="177" t="s">
        <v>14335</v>
      </c>
      <c r="BN9005" s="177" t="s">
        <v>2983</v>
      </c>
      <c r="BO9005" s="177" t="s">
        <v>2983</v>
      </c>
      <c r="BU9005" s="177" t="s">
        <v>14335</v>
      </c>
      <c r="BV9005" s="177" t="s">
        <v>2983</v>
      </c>
      <c r="BW9005" s="177" t="s">
        <v>2983</v>
      </c>
    </row>
    <row r="9006" spans="51:75" x14ac:dyDescent="0.3">
      <c r="AY9006" s="226" t="e">
        <f>VLOOKUP(C9006,#REF!, 2,FALSE)</f>
        <v>#REF!</v>
      </c>
      <c r="BM9006" s="177" t="s">
        <v>14336</v>
      </c>
      <c r="BN9006" s="177" t="s">
        <v>16979</v>
      </c>
      <c r="BO9006" s="177" t="s">
        <v>9200</v>
      </c>
      <c r="BU9006" s="177" t="s">
        <v>14336</v>
      </c>
      <c r="BV9006" s="177" t="s">
        <v>16979</v>
      </c>
      <c r="BW9006" s="177" t="s">
        <v>9200</v>
      </c>
    </row>
    <row r="9007" spans="51:75" x14ac:dyDescent="0.3">
      <c r="AY9007" s="226" t="e">
        <f>VLOOKUP(C9007,#REF!, 2,FALSE)</f>
        <v>#REF!</v>
      </c>
      <c r="BM9007" s="177" t="s">
        <v>14336</v>
      </c>
      <c r="BN9007" s="177" t="s">
        <v>16979</v>
      </c>
      <c r="BO9007" s="177" t="s">
        <v>9200</v>
      </c>
      <c r="BU9007" s="177" t="s">
        <v>14336</v>
      </c>
      <c r="BV9007" s="177" t="s">
        <v>16979</v>
      </c>
      <c r="BW9007" s="177" t="s">
        <v>9200</v>
      </c>
    </row>
    <row r="9008" spans="51:75" x14ac:dyDescent="0.3">
      <c r="AY9008" s="226" t="e">
        <f>VLOOKUP(C9008,#REF!, 2,FALSE)</f>
        <v>#REF!</v>
      </c>
      <c r="BM9008" s="177" t="s">
        <v>14337</v>
      </c>
      <c r="BN9008" s="177" t="s">
        <v>663</v>
      </c>
      <c r="BO9008" s="177" t="s">
        <v>2983</v>
      </c>
      <c r="BU9008" s="177" t="s">
        <v>14337</v>
      </c>
      <c r="BV9008" s="177" t="s">
        <v>663</v>
      </c>
      <c r="BW9008" s="177" t="s">
        <v>2983</v>
      </c>
    </row>
    <row r="9009" spans="51:75" x14ac:dyDescent="0.3">
      <c r="AY9009" s="226" t="e">
        <f>VLOOKUP(C9009,#REF!, 2,FALSE)</f>
        <v>#REF!</v>
      </c>
      <c r="BM9009" s="177" t="s">
        <v>14337</v>
      </c>
      <c r="BN9009" s="177" t="s">
        <v>663</v>
      </c>
      <c r="BO9009" s="177" t="s">
        <v>2983</v>
      </c>
      <c r="BU9009" s="177" t="s">
        <v>14337</v>
      </c>
      <c r="BV9009" s="177" t="s">
        <v>663</v>
      </c>
      <c r="BW9009" s="177" t="s">
        <v>2983</v>
      </c>
    </row>
    <row r="9010" spans="51:75" x14ac:dyDescent="0.3">
      <c r="AY9010" s="226" t="e">
        <f>VLOOKUP(C9010,#REF!, 2,FALSE)</f>
        <v>#REF!</v>
      </c>
      <c r="BM9010" s="177" t="s">
        <v>14338</v>
      </c>
      <c r="BN9010" s="177" t="s">
        <v>2983</v>
      </c>
      <c r="BO9010" s="177" t="s">
        <v>2983</v>
      </c>
      <c r="BU9010" s="177" t="s">
        <v>14338</v>
      </c>
      <c r="BV9010" s="177" t="s">
        <v>2983</v>
      </c>
      <c r="BW9010" s="177" t="s">
        <v>2983</v>
      </c>
    </row>
    <row r="9011" spans="51:75" x14ac:dyDescent="0.3">
      <c r="AY9011" s="226" t="e">
        <f>VLOOKUP(C9011,#REF!, 2,FALSE)</f>
        <v>#REF!</v>
      </c>
      <c r="BM9011" s="177" t="s">
        <v>14338</v>
      </c>
      <c r="BN9011" s="177" t="s">
        <v>2983</v>
      </c>
      <c r="BO9011" s="177" t="s">
        <v>2983</v>
      </c>
      <c r="BU9011" s="177" t="s">
        <v>14338</v>
      </c>
      <c r="BV9011" s="177" t="s">
        <v>2983</v>
      </c>
      <c r="BW9011" s="177" t="s">
        <v>2983</v>
      </c>
    </row>
    <row r="9012" spans="51:75" x14ac:dyDescent="0.3">
      <c r="AY9012" s="226" t="e">
        <f>VLOOKUP(C9012,#REF!, 2,FALSE)</f>
        <v>#REF!</v>
      </c>
      <c r="BM9012" s="177" t="s">
        <v>14339</v>
      </c>
      <c r="BN9012" s="177" t="s">
        <v>666</v>
      </c>
      <c r="BO9012" s="177" t="s">
        <v>2983</v>
      </c>
      <c r="BU9012" s="177" t="s">
        <v>14339</v>
      </c>
      <c r="BV9012" s="177" t="s">
        <v>666</v>
      </c>
      <c r="BW9012" s="177" t="s">
        <v>2983</v>
      </c>
    </row>
    <row r="9013" spans="51:75" x14ac:dyDescent="0.3">
      <c r="AY9013" s="226" t="e">
        <f>VLOOKUP(C9013,#REF!, 2,FALSE)</f>
        <v>#REF!</v>
      </c>
      <c r="BM9013" s="177" t="s">
        <v>14339</v>
      </c>
      <c r="BN9013" s="177" t="s">
        <v>666</v>
      </c>
      <c r="BO9013" s="177" t="s">
        <v>2983</v>
      </c>
      <c r="BU9013" s="177" t="s">
        <v>14339</v>
      </c>
      <c r="BV9013" s="177" t="s">
        <v>666</v>
      </c>
      <c r="BW9013" s="177" t="s">
        <v>2983</v>
      </c>
    </row>
    <row r="9014" spans="51:75" x14ac:dyDescent="0.3">
      <c r="AY9014" s="226" t="e">
        <f>VLOOKUP(C9014,#REF!, 2,FALSE)</f>
        <v>#REF!</v>
      </c>
      <c r="BM9014" s="177" t="s">
        <v>14340</v>
      </c>
      <c r="BN9014" s="177" t="s">
        <v>637</v>
      </c>
      <c r="BO9014" s="177" t="s">
        <v>2983</v>
      </c>
      <c r="BU9014" s="177" t="s">
        <v>14340</v>
      </c>
      <c r="BV9014" s="177" t="s">
        <v>637</v>
      </c>
      <c r="BW9014" s="177" t="s">
        <v>2983</v>
      </c>
    </row>
    <row r="9015" spans="51:75" x14ac:dyDescent="0.3">
      <c r="AY9015" s="226" t="e">
        <f>VLOOKUP(C9015,#REF!, 2,FALSE)</f>
        <v>#REF!</v>
      </c>
      <c r="BM9015" s="177" t="s">
        <v>14340</v>
      </c>
      <c r="BN9015" s="177" t="s">
        <v>637</v>
      </c>
      <c r="BO9015" s="177" t="s">
        <v>2983</v>
      </c>
      <c r="BU9015" s="177" t="s">
        <v>14340</v>
      </c>
      <c r="BV9015" s="177" t="s">
        <v>637</v>
      </c>
      <c r="BW9015" s="177" t="s">
        <v>2983</v>
      </c>
    </row>
    <row r="9016" spans="51:75" x14ac:dyDescent="0.3">
      <c r="AY9016" s="226" t="e">
        <f>VLOOKUP(C9016,#REF!, 2,FALSE)</f>
        <v>#REF!</v>
      </c>
      <c r="BM9016" s="177" t="s">
        <v>14341</v>
      </c>
      <c r="BN9016" s="177" t="s">
        <v>16979</v>
      </c>
      <c r="BO9016" s="177" t="s">
        <v>2983</v>
      </c>
      <c r="BU9016" s="177" t="s">
        <v>14341</v>
      </c>
      <c r="BV9016" s="177" t="s">
        <v>16979</v>
      </c>
      <c r="BW9016" s="177" t="s">
        <v>2983</v>
      </c>
    </row>
    <row r="9017" spans="51:75" x14ac:dyDescent="0.3">
      <c r="AY9017" s="226" t="e">
        <f>VLOOKUP(C9017,#REF!, 2,FALSE)</f>
        <v>#REF!</v>
      </c>
      <c r="BM9017" s="177" t="s">
        <v>14341</v>
      </c>
      <c r="BN9017" s="177" t="s">
        <v>16979</v>
      </c>
      <c r="BO9017" s="177" t="s">
        <v>2983</v>
      </c>
      <c r="BU9017" s="177" t="s">
        <v>14341</v>
      </c>
      <c r="BV9017" s="177" t="s">
        <v>16979</v>
      </c>
      <c r="BW9017" s="177" t="s">
        <v>2983</v>
      </c>
    </row>
    <row r="9018" spans="51:75" x14ac:dyDescent="0.3">
      <c r="AY9018" s="226" t="e">
        <f>VLOOKUP(C9018,#REF!, 2,FALSE)</f>
        <v>#REF!</v>
      </c>
      <c r="BM9018" s="177" t="s">
        <v>14342</v>
      </c>
      <c r="BN9018" s="177" t="s">
        <v>2983</v>
      </c>
      <c r="BO9018" s="177" t="s">
        <v>11298</v>
      </c>
      <c r="BU9018" s="177" t="s">
        <v>14342</v>
      </c>
      <c r="BV9018" s="177" t="s">
        <v>2983</v>
      </c>
      <c r="BW9018" s="177" t="s">
        <v>11298</v>
      </c>
    </row>
    <row r="9019" spans="51:75" x14ac:dyDescent="0.3">
      <c r="AY9019" s="226" t="e">
        <f>VLOOKUP(C9019,#REF!, 2,FALSE)</f>
        <v>#REF!</v>
      </c>
      <c r="BM9019" s="177" t="s">
        <v>14342</v>
      </c>
      <c r="BN9019" s="177" t="s">
        <v>2983</v>
      </c>
      <c r="BO9019" s="177" t="s">
        <v>11298</v>
      </c>
      <c r="BU9019" s="177" t="s">
        <v>14342</v>
      </c>
      <c r="BV9019" s="177" t="s">
        <v>2983</v>
      </c>
      <c r="BW9019" s="177" t="s">
        <v>11298</v>
      </c>
    </row>
    <row r="9020" spans="51:75" x14ac:dyDescent="0.3">
      <c r="AY9020" s="226" t="e">
        <f>VLOOKUP(C9020,#REF!, 2,FALSE)</f>
        <v>#REF!</v>
      </c>
      <c r="BM9020" s="177" t="s">
        <v>14343</v>
      </c>
      <c r="BN9020" s="177" t="s">
        <v>16979</v>
      </c>
      <c r="BO9020" s="177" t="s">
        <v>8535</v>
      </c>
      <c r="BU9020" s="177" t="s">
        <v>14343</v>
      </c>
      <c r="BV9020" s="177" t="s">
        <v>16979</v>
      </c>
      <c r="BW9020" s="177" t="s">
        <v>8535</v>
      </c>
    </row>
    <row r="9021" spans="51:75" x14ac:dyDescent="0.3">
      <c r="AY9021" s="226" t="e">
        <f>VLOOKUP(C9021,#REF!, 2,FALSE)</f>
        <v>#REF!</v>
      </c>
      <c r="BM9021" s="177" t="s">
        <v>14343</v>
      </c>
      <c r="BN9021" s="177" t="s">
        <v>16979</v>
      </c>
      <c r="BO9021" s="177" t="s">
        <v>8535</v>
      </c>
      <c r="BU9021" s="177" t="s">
        <v>14343</v>
      </c>
      <c r="BV9021" s="177" t="s">
        <v>16979</v>
      </c>
      <c r="BW9021" s="177" t="s">
        <v>8535</v>
      </c>
    </row>
    <row r="9022" spans="51:75" x14ac:dyDescent="0.3">
      <c r="AY9022" s="226" t="e">
        <f>VLOOKUP(C9022,#REF!, 2,FALSE)</f>
        <v>#REF!</v>
      </c>
      <c r="BM9022" s="177" t="s">
        <v>14344</v>
      </c>
      <c r="BN9022" s="177" t="s">
        <v>2983</v>
      </c>
      <c r="BO9022" s="177" t="s">
        <v>2983</v>
      </c>
      <c r="BU9022" s="177" t="s">
        <v>14344</v>
      </c>
      <c r="BV9022" s="177" t="s">
        <v>2983</v>
      </c>
      <c r="BW9022" s="177" t="s">
        <v>2983</v>
      </c>
    </row>
    <row r="9023" spans="51:75" x14ac:dyDescent="0.3">
      <c r="AY9023" s="226" t="e">
        <f>VLOOKUP(C9023,#REF!, 2,FALSE)</f>
        <v>#REF!</v>
      </c>
      <c r="BM9023" s="177" t="s">
        <v>14344</v>
      </c>
      <c r="BN9023" s="177" t="s">
        <v>2983</v>
      </c>
      <c r="BO9023" s="177" t="s">
        <v>2983</v>
      </c>
      <c r="BU9023" s="177" t="s">
        <v>14344</v>
      </c>
      <c r="BV9023" s="177" t="s">
        <v>2983</v>
      </c>
      <c r="BW9023" s="177" t="s">
        <v>2983</v>
      </c>
    </row>
    <row r="9024" spans="51:75" x14ac:dyDescent="0.3">
      <c r="AY9024" s="226" t="e">
        <f>VLOOKUP(C9024,#REF!, 2,FALSE)</f>
        <v>#REF!</v>
      </c>
      <c r="BM9024" s="177" t="s">
        <v>2502</v>
      </c>
      <c r="BN9024" s="177" t="s">
        <v>2983</v>
      </c>
      <c r="BO9024" s="177" t="s">
        <v>13767</v>
      </c>
      <c r="BU9024" s="177" t="s">
        <v>2502</v>
      </c>
      <c r="BV9024" s="177" t="s">
        <v>2983</v>
      </c>
      <c r="BW9024" s="177" t="s">
        <v>13767</v>
      </c>
    </row>
    <row r="9025" spans="51:75" x14ac:dyDescent="0.3">
      <c r="AY9025" s="226" t="e">
        <f>VLOOKUP(C9025,#REF!, 2,FALSE)</f>
        <v>#REF!</v>
      </c>
      <c r="BM9025" s="177" t="s">
        <v>2502</v>
      </c>
      <c r="BN9025" s="177" t="s">
        <v>2983</v>
      </c>
      <c r="BO9025" s="177" t="s">
        <v>13767</v>
      </c>
      <c r="BU9025" s="177" t="s">
        <v>2502</v>
      </c>
      <c r="BV9025" s="177" t="s">
        <v>2983</v>
      </c>
      <c r="BW9025" s="177" t="s">
        <v>13767</v>
      </c>
    </row>
    <row r="9026" spans="51:75" x14ac:dyDescent="0.3">
      <c r="AY9026" s="226" t="e">
        <f>VLOOKUP(C9026,#REF!, 2,FALSE)</f>
        <v>#REF!</v>
      </c>
      <c r="BM9026" s="177" t="s">
        <v>14345</v>
      </c>
      <c r="BN9026" s="177" t="s">
        <v>2983</v>
      </c>
      <c r="BO9026" s="177" t="s">
        <v>14346</v>
      </c>
      <c r="BU9026" s="177" t="s">
        <v>14345</v>
      </c>
      <c r="BV9026" s="177" t="s">
        <v>2983</v>
      </c>
      <c r="BW9026" s="177" t="s">
        <v>14346</v>
      </c>
    </row>
    <row r="9027" spans="51:75" x14ac:dyDescent="0.3">
      <c r="AY9027" s="226" t="e">
        <f>VLOOKUP(C9027,#REF!, 2,FALSE)</f>
        <v>#REF!</v>
      </c>
      <c r="BM9027" s="177" t="s">
        <v>14345</v>
      </c>
      <c r="BN9027" s="177" t="s">
        <v>2983</v>
      </c>
      <c r="BO9027" s="177" t="s">
        <v>14346</v>
      </c>
      <c r="BU9027" s="177" t="s">
        <v>14345</v>
      </c>
      <c r="BV9027" s="177" t="s">
        <v>2983</v>
      </c>
      <c r="BW9027" s="177" t="s">
        <v>14346</v>
      </c>
    </row>
    <row r="9028" spans="51:75" x14ac:dyDescent="0.3">
      <c r="AY9028" s="226" t="e">
        <f>VLOOKUP(C9028,#REF!, 2,FALSE)</f>
        <v>#REF!</v>
      </c>
      <c r="BM9028" s="177" t="s">
        <v>2503</v>
      </c>
      <c r="BN9028" s="177" t="s">
        <v>2983</v>
      </c>
      <c r="BO9028" s="177" t="s">
        <v>14347</v>
      </c>
      <c r="BU9028" s="177" t="s">
        <v>2503</v>
      </c>
      <c r="BV9028" s="177" t="s">
        <v>2983</v>
      </c>
      <c r="BW9028" s="177" t="s">
        <v>14347</v>
      </c>
    </row>
    <row r="9029" spans="51:75" x14ac:dyDescent="0.3">
      <c r="AY9029" s="226" t="e">
        <f>VLOOKUP(C9029,#REF!, 2,FALSE)</f>
        <v>#REF!</v>
      </c>
      <c r="BM9029" s="177" t="s">
        <v>2503</v>
      </c>
      <c r="BN9029" s="177" t="s">
        <v>2983</v>
      </c>
      <c r="BO9029" s="177" t="s">
        <v>14347</v>
      </c>
      <c r="BU9029" s="177" t="s">
        <v>2503</v>
      </c>
      <c r="BV9029" s="177" t="s">
        <v>2983</v>
      </c>
      <c r="BW9029" s="177" t="s">
        <v>14347</v>
      </c>
    </row>
    <row r="9030" spans="51:75" x14ac:dyDescent="0.3">
      <c r="AY9030" s="226" t="e">
        <f>VLOOKUP(C9030,#REF!, 2,FALSE)</f>
        <v>#REF!</v>
      </c>
      <c r="BM9030" s="177" t="s">
        <v>14348</v>
      </c>
      <c r="BN9030" s="177" t="s">
        <v>3245</v>
      </c>
      <c r="BO9030" s="177" t="s">
        <v>14349</v>
      </c>
      <c r="BU9030" s="177" t="s">
        <v>14348</v>
      </c>
      <c r="BV9030" s="177" t="s">
        <v>3245</v>
      </c>
      <c r="BW9030" s="177" t="s">
        <v>14349</v>
      </c>
    </row>
    <row r="9031" spans="51:75" x14ac:dyDescent="0.3">
      <c r="AY9031" s="226" t="e">
        <f>VLOOKUP(C9031,#REF!, 2,FALSE)</f>
        <v>#REF!</v>
      </c>
      <c r="BM9031" s="177" t="s">
        <v>14348</v>
      </c>
      <c r="BN9031" s="177" t="s">
        <v>3245</v>
      </c>
      <c r="BO9031" s="177" t="s">
        <v>14349</v>
      </c>
      <c r="BU9031" s="177" t="s">
        <v>14348</v>
      </c>
      <c r="BV9031" s="177" t="s">
        <v>3245</v>
      </c>
      <c r="BW9031" s="177" t="s">
        <v>14349</v>
      </c>
    </row>
    <row r="9032" spans="51:75" x14ac:dyDescent="0.3">
      <c r="AY9032" s="226" t="e">
        <f>VLOOKUP(C9032,#REF!, 2,FALSE)</f>
        <v>#REF!</v>
      </c>
      <c r="BM9032" s="177" t="s">
        <v>14350</v>
      </c>
      <c r="BN9032" s="177" t="s">
        <v>2983</v>
      </c>
      <c r="BO9032" s="177" t="s">
        <v>1202</v>
      </c>
      <c r="BU9032" s="177" t="s">
        <v>14350</v>
      </c>
      <c r="BV9032" s="177" t="s">
        <v>2983</v>
      </c>
      <c r="BW9032" s="177" t="s">
        <v>1202</v>
      </c>
    </row>
    <row r="9033" spans="51:75" x14ac:dyDescent="0.3">
      <c r="AY9033" s="226" t="e">
        <f>VLOOKUP(C9033,#REF!, 2,FALSE)</f>
        <v>#REF!</v>
      </c>
      <c r="BM9033" s="177" t="s">
        <v>14351</v>
      </c>
      <c r="BN9033" s="177" t="s">
        <v>803</v>
      </c>
      <c r="BO9033" s="177" t="s">
        <v>1491</v>
      </c>
      <c r="BU9033" s="177" t="s">
        <v>14351</v>
      </c>
      <c r="BV9033" s="177" t="s">
        <v>803</v>
      </c>
      <c r="BW9033" s="177" t="s">
        <v>1491</v>
      </c>
    </row>
    <row r="9034" spans="51:75" x14ac:dyDescent="0.3">
      <c r="AY9034" s="226" t="e">
        <f>VLOOKUP(C9034,#REF!, 2,FALSE)</f>
        <v>#REF!</v>
      </c>
      <c r="BM9034" s="177" t="s">
        <v>14352</v>
      </c>
      <c r="BN9034" s="177" t="s">
        <v>771</v>
      </c>
      <c r="BO9034" s="177" t="s">
        <v>1410</v>
      </c>
      <c r="BU9034" s="177" t="s">
        <v>14352</v>
      </c>
      <c r="BV9034" s="177" t="s">
        <v>771</v>
      </c>
      <c r="BW9034" s="177" t="s">
        <v>1410</v>
      </c>
    </row>
    <row r="9035" spans="51:75" x14ac:dyDescent="0.3">
      <c r="AY9035" s="226" t="e">
        <f>VLOOKUP(C9035,#REF!, 2,FALSE)</f>
        <v>#REF!</v>
      </c>
      <c r="BM9035" s="177" t="s">
        <v>14353</v>
      </c>
      <c r="BN9035" s="177" t="s">
        <v>1267</v>
      </c>
      <c r="BO9035" s="177" t="s">
        <v>1006</v>
      </c>
      <c r="BU9035" s="177" t="s">
        <v>14353</v>
      </c>
      <c r="BV9035" s="177" t="s">
        <v>1267</v>
      </c>
      <c r="BW9035" s="177" t="s">
        <v>1006</v>
      </c>
    </row>
    <row r="9036" spans="51:75" x14ac:dyDescent="0.3">
      <c r="AY9036" s="226" t="e">
        <f>VLOOKUP(C9036,#REF!, 2,FALSE)</f>
        <v>#REF!</v>
      </c>
      <c r="BM9036" s="177" t="s">
        <v>14354</v>
      </c>
      <c r="BN9036" s="177" t="s">
        <v>1267</v>
      </c>
      <c r="BO9036" s="177" t="s">
        <v>1410</v>
      </c>
      <c r="BU9036" s="177" t="s">
        <v>14354</v>
      </c>
      <c r="BV9036" s="177" t="s">
        <v>1267</v>
      </c>
      <c r="BW9036" s="177" t="s">
        <v>1410</v>
      </c>
    </row>
    <row r="9037" spans="51:75" x14ac:dyDescent="0.3">
      <c r="AY9037" s="226" t="e">
        <f>VLOOKUP(C9037,#REF!, 2,FALSE)</f>
        <v>#REF!</v>
      </c>
      <c r="BM9037" s="177" t="s">
        <v>14355</v>
      </c>
      <c r="BN9037" s="177" t="s">
        <v>736</v>
      </c>
      <c r="BO9037" s="177" t="s">
        <v>3905</v>
      </c>
      <c r="BU9037" s="177" t="s">
        <v>14355</v>
      </c>
      <c r="BV9037" s="177" t="s">
        <v>736</v>
      </c>
      <c r="BW9037" s="177" t="s">
        <v>3905</v>
      </c>
    </row>
    <row r="9038" spans="51:75" x14ac:dyDescent="0.3">
      <c r="AY9038" s="226" t="e">
        <f>VLOOKUP(C9038,#REF!, 2,FALSE)</f>
        <v>#REF!</v>
      </c>
      <c r="BM9038" s="177" t="s">
        <v>2504</v>
      </c>
      <c r="BN9038" s="177" t="s">
        <v>631</v>
      </c>
      <c r="BO9038" s="177" t="s">
        <v>8384</v>
      </c>
      <c r="BU9038" s="177" t="s">
        <v>2504</v>
      </c>
      <c r="BV9038" s="177" t="s">
        <v>631</v>
      </c>
      <c r="BW9038" s="177" t="s">
        <v>8384</v>
      </c>
    </row>
    <row r="9039" spans="51:75" x14ac:dyDescent="0.3">
      <c r="AY9039" s="226" t="e">
        <f>VLOOKUP(C9039,#REF!, 2,FALSE)</f>
        <v>#REF!</v>
      </c>
      <c r="BM9039" s="177" t="s">
        <v>2504</v>
      </c>
      <c r="BN9039" s="177" t="s">
        <v>631</v>
      </c>
      <c r="BO9039" s="177" t="s">
        <v>8384</v>
      </c>
      <c r="BU9039" s="177" t="s">
        <v>2504</v>
      </c>
      <c r="BV9039" s="177" t="s">
        <v>631</v>
      </c>
      <c r="BW9039" s="177" t="s">
        <v>8384</v>
      </c>
    </row>
    <row r="9040" spans="51:75" x14ac:dyDescent="0.3">
      <c r="AY9040" s="226" t="e">
        <f>VLOOKUP(C9040,#REF!, 2,FALSE)</f>
        <v>#REF!</v>
      </c>
      <c r="BM9040" s="177" t="s">
        <v>14356</v>
      </c>
      <c r="BN9040" s="177" t="s">
        <v>614</v>
      </c>
      <c r="BO9040" s="177" t="s">
        <v>9522</v>
      </c>
      <c r="BU9040" s="177" t="s">
        <v>14356</v>
      </c>
      <c r="BV9040" s="177" t="s">
        <v>614</v>
      </c>
      <c r="BW9040" s="177" t="s">
        <v>9522</v>
      </c>
    </row>
    <row r="9041" spans="51:75" x14ac:dyDescent="0.3">
      <c r="AY9041" s="226" t="e">
        <f>VLOOKUP(C9041,#REF!, 2,FALSE)</f>
        <v>#REF!</v>
      </c>
      <c r="BM9041" s="177" t="s">
        <v>14356</v>
      </c>
      <c r="BN9041" s="177" t="s">
        <v>614</v>
      </c>
      <c r="BO9041" s="177" t="s">
        <v>9522</v>
      </c>
      <c r="BU9041" s="177" t="s">
        <v>14356</v>
      </c>
      <c r="BV9041" s="177" t="s">
        <v>614</v>
      </c>
      <c r="BW9041" s="177" t="s">
        <v>9522</v>
      </c>
    </row>
    <row r="9042" spans="51:75" x14ac:dyDescent="0.3">
      <c r="AY9042" s="226" t="e">
        <f>VLOOKUP(C9042,#REF!, 2,FALSE)</f>
        <v>#REF!</v>
      </c>
      <c r="BM9042" s="177" t="s">
        <v>2505</v>
      </c>
      <c r="BN9042" s="177" t="s">
        <v>771</v>
      </c>
      <c r="BO9042" s="177" t="s">
        <v>2508</v>
      </c>
      <c r="BU9042" s="177" t="s">
        <v>2505</v>
      </c>
      <c r="BV9042" s="177" t="s">
        <v>771</v>
      </c>
      <c r="BW9042" s="177" t="s">
        <v>2508</v>
      </c>
    </row>
    <row r="9043" spans="51:75" x14ac:dyDescent="0.3">
      <c r="AY9043" s="226" t="e">
        <f>VLOOKUP(C9043,#REF!, 2,FALSE)</f>
        <v>#REF!</v>
      </c>
      <c r="BM9043" s="177" t="s">
        <v>2505</v>
      </c>
      <c r="BN9043" s="177" t="s">
        <v>771</v>
      </c>
      <c r="BO9043" s="177" t="s">
        <v>2508</v>
      </c>
      <c r="BU9043" s="177" t="s">
        <v>2505</v>
      </c>
      <c r="BV9043" s="177" t="s">
        <v>771</v>
      </c>
      <c r="BW9043" s="177" t="s">
        <v>2508</v>
      </c>
    </row>
    <row r="9044" spans="51:75" x14ac:dyDescent="0.3">
      <c r="AY9044" s="226" t="e">
        <f>VLOOKUP(C9044,#REF!, 2,FALSE)</f>
        <v>#REF!</v>
      </c>
      <c r="BM9044" s="177" t="s">
        <v>14357</v>
      </c>
      <c r="BN9044" s="177" t="s">
        <v>703</v>
      </c>
      <c r="BO9044" s="177" t="s">
        <v>3457</v>
      </c>
      <c r="BU9044" s="177" t="s">
        <v>14357</v>
      </c>
      <c r="BV9044" s="177" t="s">
        <v>703</v>
      </c>
      <c r="BW9044" s="177" t="s">
        <v>3457</v>
      </c>
    </row>
    <row r="9045" spans="51:75" x14ac:dyDescent="0.3">
      <c r="AY9045" s="226" t="e">
        <f>VLOOKUP(C9045,#REF!, 2,FALSE)</f>
        <v>#REF!</v>
      </c>
      <c r="BM9045" s="177" t="s">
        <v>14357</v>
      </c>
      <c r="BN9045" s="177" t="s">
        <v>703</v>
      </c>
      <c r="BO9045" s="177" t="s">
        <v>3457</v>
      </c>
      <c r="BU9045" s="177" t="s">
        <v>14357</v>
      </c>
      <c r="BV9045" s="177" t="s">
        <v>703</v>
      </c>
      <c r="BW9045" s="177" t="s">
        <v>3457</v>
      </c>
    </row>
    <row r="9046" spans="51:75" x14ac:dyDescent="0.3">
      <c r="AY9046" s="226" t="e">
        <f>VLOOKUP(C9046,#REF!, 2,FALSE)</f>
        <v>#REF!</v>
      </c>
      <c r="BM9046" s="177" t="s">
        <v>14358</v>
      </c>
      <c r="BN9046" s="177" t="s">
        <v>926</v>
      </c>
      <c r="BO9046" s="177" t="s">
        <v>9138</v>
      </c>
      <c r="BU9046" s="177" t="s">
        <v>14358</v>
      </c>
      <c r="BV9046" s="177" t="s">
        <v>926</v>
      </c>
      <c r="BW9046" s="177" t="s">
        <v>9138</v>
      </c>
    </row>
    <row r="9047" spans="51:75" x14ac:dyDescent="0.3">
      <c r="AY9047" s="226" t="e">
        <f>VLOOKUP(C9047,#REF!, 2,FALSE)</f>
        <v>#REF!</v>
      </c>
      <c r="BM9047" s="177" t="s">
        <v>14358</v>
      </c>
      <c r="BN9047" s="177" t="s">
        <v>926</v>
      </c>
      <c r="BO9047" s="177" t="s">
        <v>9138</v>
      </c>
      <c r="BU9047" s="177" t="s">
        <v>14358</v>
      </c>
      <c r="BV9047" s="177" t="s">
        <v>926</v>
      </c>
      <c r="BW9047" s="177" t="s">
        <v>9138</v>
      </c>
    </row>
    <row r="9048" spans="51:75" x14ac:dyDescent="0.3">
      <c r="AY9048" s="226" t="e">
        <f>VLOOKUP(C9048,#REF!, 2,FALSE)</f>
        <v>#REF!</v>
      </c>
      <c r="BM9048" s="177" t="s">
        <v>14359</v>
      </c>
      <c r="BN9048" s="177" t="s">
        <v>787</v>
      </c>
      <c r="BO9048" s="177" t="s">
        <v>1019</v>
      </c>
      <c r="BU9048" s="177" t="s">
        <v>14359</v>
      </c>
      <c r="BV9048" s="177" t="s">
        <v>787</v>
      </c>
      <c r="BW9048" s="177" t="s">
        <v>1019</v>
      </c>
    </row>
    <row r="9049" spans="51:75" x14ac:dyDescent="0.3">
      <c r="AY9049" s="226" t="e">
        <f>VLOOKUP(C9049,#REF!, 2,FALSE)</f>
        <v>#REF!</v>
      </c>
      <c r="BM9049" s="177" t="s">
        <v>14359</v>
      </c>
      <c r="BN9049" s="177" t="s">
        <v>787</v>
      </c>
      <c r="BO9049" s="177" t="s">
        <v>1019</v>
      </c>
      <c r="BU9049" s="177" t="s">
        <v>14359</v>
      </c>
      <c r="BV9049" s="177" t="s">
        <v>787</v>
      </c>
      <c r="BW9049" s="177" t="s">
        <v>1019</v>
      </c>
    </row>
    <row r="9050" spans="51:75" x14ac:dyDescent="0.3">
      <c r="AY9050" s="226" t="e">
        <f>VLOOKUP(C9050,#REF!, 2,FALSE)</f>
        <v>#REF!</v>
      </c>
      <c r="BM9050" s="177" t="s">
        <v>14360</v>
      </c>
      <c r="BN9050" s="177" t="s">
        <v>780</v>
      </c>
      <c r="BO9050" s="177" t="s">
        <v>10666</v>
      </c>
      <c r="BU9050" s="177" t="s">
        <v>14360</v>
      </c>
      <c r="BV9050" s="177" t="s">
        <v>780</v>
      </c>
      <c r="BW9050" s="177" t="s">
        <v>10666</v>
      </c>
    </row>
    <row r="9051" spans="51:75" x14ac:dyDescent="0.3">
      <c r="AY9051" s="226" t="e">
        <f>VLOOKUP(C9051,#REF!, 2,FALSE)</f>
        <v>#REF!</v>
      </c>
      <c r="BM9051" s="177" t="s">
        <v>14360</v>
      </c>
      <c r="BN9051" s="177" t="s">
        <v>780</v>
      </c>
      <c r="BO9051" s="177" t="s">
        <v>10666</v>
      </c>
      <c r="BU9051" s="177" t="s">
        <v>14360</v>
      </c>
      <c r="BV9051" s="177" t="s">
        <v>780</v>
      </c>
      <c r="BW9051" s="177" t="s">
        <v>10666</v>
      </c>
    </row>
    <row r="9052" spans="51:75" x14ac:dyDescent="0.3">
      <c r="AY9052" s="226" t="e">
        <f>VLOOKUP(C9052,#REF!, 2,FALSE)</f>
        <v>#REF!</v>
      </c>
      <c r="BM9052" s="177" t="s">
        <v>14361</v>
      </c>
      <c r="BN9052" s="177" t="s">
        <v>16981</v>
      </c>
      <c r="BO9052" s="177" t="s">
        <v>14362</v>
      </c>
      <c r="BU9052" s="177" t="s">
        <v>14361</v>
      </c>
      <c r="BV9052" s="177" t="s">
        <v>16981</v>
      </c>
      <c r="BW9052" s="177" t="s">
        <v>14362</v>
      </c>
    </row>
    <row r="9053" spans="51:75" x14ac:dyDescent="0.3">
      <c r="AY9053" s="226" t="e">
        <f>VLOOKUP(C9053,#REF!, 2,FALSE)</f>
        <v>#REF!</v>
      </c>
      <c r="BM9053" s="177" t="s">
        <v>14361</v>
      </c>
      <c r="BN9053" s="177" t="s">
        <v>16981</v>
      </c>
      <c r="BO9053" s="177" t="s">
        <v>14362</v>
      </c>
      <c r="BU9053" s="177" t="s">
        <v>14361</v>
      </c>
      <c r="BV9053" s="177" t="s">
        <v>16981</v>
      </c>
      <c r="BW9053" s="177" t="s">
        <v>14362</v>
      </c>
    </row>
    <row r="9054" spans="51:75" x14ac:dyDescent="0.3">
      <c r="AY9054" s="226" t="e">
        <f>VLOOKUP(C9054,#REF!, 2,FALSE)</f>
        <v>#REF!</v>
      </c>
      <c r="BM9054" s="177" t="s">
        <v>198</v>
      </c>
      <c r="BN9054" s="177" t="s">
        <v>771</v>
      </c>
      <c r="BO9054" s="177" t="s">
        <v>12715</v>
      </c>
      <c r="BU9054" s="177" t="s">
        <v>198</v>
      </c>
      <c r="BV9054" s="177" t="s">
        <v>771</v>
      </c>
      <c r="BW9054" s="177" t="s">
        <v>12715</v>
      </c>
    </row>
    <row r="9055" spans="51:75" x14ac:dyDescent="0.3">
      <c r="AY9055" s="226" t="e">
        <f>VLOOKUP(C9055,#REF!, 2,FALSE)</f>
        <v>#REF!</v>
      </c>
      <c r="BM9055" s="177" t="s">
        <v>198</v>
      </c>
      <c r="BN9055" s="177" t="s">
        <v>771</v>
      </c>
      <c r="BO9055" s="177" t="s">
        <v>12715</v>
      </c>
      <c r="BU9055" s="177" t="s">
        <v>198</v>
      </c>
      <c r="BV9055" s="177" t="s">
        <v>771</v>
      </c>
      <c r="BW9055" s="177" t="s">
        <v>12715</v>
      </c>
    </row>
    <row r="9056" spans="51:75" x14ac:dyDescent="0.3">
      <c r="AY9056" s="226" t="e">
        <f>VLOOKUP(C9056,#REF!, 2,FALSE)</f>
        <v>#REF!</v>
      </c>
      <c r="BM9056" s="177" t="s">
        <v>14363</v>
      </c>
      <c r="BN9056" s="177" t="s">
        <v>703</v>
      </c>
      <c r="BO9056" s="177" t="s">
        <v>3780</v>
      </c>
      <c r="BU9056" s="177" t="s">
        <v>14363</v>
      </c>
      <c r="BV9056" s="177" t="s">
        <v>703</v>
      </c>
      <c r="BW9056" s="177" t="s">
        <v>3780</v>
      </c>
    </row>
    <row r="9057" spans="51:75" x14ac:dyDescent="0.3">
      <c r="AY9057" s="226" t="e">
        <f>VLOOKUP(C9057,#REF!, 2,FALSE)</f>
        <v>#REF!</v>
      </c>
      <c r="BM9057" s="177" t="s">
        <v>14363</v>
      </c>
      <c r="BN9057" s="177" t="s">
        <v>703</v>
      </c>
      <c r="BO9057" s="177" t="s">
        <v>3780</v>
      </c>
      <c r="BU9057" s="177" t="s">
        <v>14363</v>
      </c>
      <c r="BV9057" s="177" t="s">
        <v>703</v>
      </c>
      <c r="BW9057" s="177" t="s">
        <v>3780</v>
      </c>
    </row>
    <row r="9058" spans="51:75" x14ac:dyDescent="0.3">
      <c r="AY9058" s="226" t="e">
        <f>VLOOKUP(C9058,#REF!, 2,FALSE)</f>
        <v>#REF!</v>
      </c>
      <c r="BM9058" s="177" t="s">
        <v>14364</v>
      </c>
      <c r="BN9058" s="177" t="s">
        <v>703</v>
      </c>
      <c r="BO9058" s="177" t="s">
        <v>14366</v>
      </c>
      <c r="BU9058" s="177" t="s">
        <v>14364</v>
      </c>
      <c r="BV9058" s="177" t="s">
        <v>703</v>
      </c>
      <c r="BW9058" s="177" t="s">
        <v>14366</v>
      </c>
    </row>
    <row r="9059" spans="51:75" x14ac:dyDescent="0.3">
      <c r="AY9059" s="226" t="e">
        <f>VLOOKUP(C9059,#REF!, 2,FALSE)</f>
        <v>#REF!</v>
      </c>
      <c r="BM9059" s="177" t="s">
        <v>14364</v>
      </c>
      <c r="BN9059" s="177" t="s">
        <v>703</v>
      </c>
      <c r="BO9059" s="177" t="s">
        <v>14366</v>
      </c>
      <c r="BU9059" s="177" t="s">
        <v>14364</v>
      </c>
      <c r="BV9059" s="177" t="s">
        <v>703</v>
      </c>
      <c r="BW9059" s="177" t="s">
        <v>14366</v>
      </c>
    </row>
    <row r="9060" spans="51:75" x14ac:dyDescent="0.3">
      <c r="AY9060" s="226" t="e">
        <f>VLOOKUP(C9060,#REF!, 2,FALSE)</f>
        <v>#REF!</v>
      </c>
      <c r="BM9060" s="177" t="s">
        <v>14367</v>
      </c>
      <c r="BN9060" s="177" t="s">
        <v>639</v>
      </c>
      <c r="BO9060" s="177" t="s">
        <v>1019</v>
      </c>
      <c r="BU9060" s="177" t="s">
        <v>14367</v>
      </c>
      <c r="BV9060" s="177" t="s">
        <v>639</v>
      </c>
      <c r="BW9060" s="177" t="s">
        <v>1019</v>
      </c>
    </row>
    <row r="9061" spans="51:75" x14ac:dyDescent="0.3">
      <c r="AY9061" s="226" t="e">
        <f>VLOOKUP(C9061,#REF!, 2,FALSE)</f>
        <v>#REF!</v>
      </c>
      <c r="BM9061" s="177" t="s">
        <v>14367</v>
      </c>
      <c r="BN9061" s="177" t="s">
        <v>639</v>
      </c>
      <c r="BO9061" s="177" t="s">
        <v>1019</v>
      </c>
      <c r="BU9061" s="177" t="s">
        <v>14367</v>
      </c>
      <c r="BV9061" s="177" t="s">
        <v>639</v>
      </c>
      <c r="BW9061" s="177" t="s">
        <v>1019</v>
      </c>
    </row>
    <row r="9062" spans="51:75" x14ac:dyDescent="0.3">
      <c r="AY9062" s="226" t="e">
        <f>VLOOKUP(C9062,#REF!, 2,FALSE)</f>
        <v>#REF!</v>
      </c>
      <c r="BM9062" s="177" t="s">
        <v>14368</v>
      </c>
      <c r="BN9062" s="177" t="s">
        <v>613</v>
      </c>
      <c r="BO9062" s="177" t="s">
        <v>14369</v>
      </c>
      <c r="BU9062" s="177" t="s">
        <v>14368</v>
      </c>
      <c r="BV9062" s="177" t="s">
        <v>613</v>
      </c>
      <c r="BW9062" s="177" t="s">
        <v>14369</v>
      </c>
    </row>
    <row r="9063" spans="51:75" x14ac:dyDescent="0.3">
      <c r="AY9063" s="226" t="e">
        <f>VLOOKUP(C9063,#REF!, 2,FALSE)</f>
        <v>#REF!</v>
      </c>
      <c r="BM9063" s="177" t="s">
        <v>14368</v>
      </c>
      <c r="BN9063" s="177" t="s">
        <v>613</v>
      </c>
      <c r="BO9063" s="177" t="s">
        <v>14369</v>
      </c>
      <c r="BU9063" s="177" t="s">
        <v>14368</v>
      </c>
      <c r="BV9063" s="177" t="s">
        <v>613</v>
      </c>
      <c r="BW9063" s="177" t="s">
        <v>14369</v>
      </c>
    </row>
    <row r="9064" spans="51:75" x14ac:dyDescent="0.3">
      <c r="AY9064" s="226" t="e">
        <f>VLOOKUP(C9064,#REF!, 2,FALSE)</f>
        <v>#REF!</v>
      </c>
      <c r="BM9064" s="177" t="s">
        <v>14370</v>
      </c>
      <c r="BN9064" s="177" t="s">
        <v>663</v>
      </c>
      <c r="BO9064" s="177" t="s">
        <v>14371</v>
      </c>
      <c r="BU9064" s="177" t="s">
        <v>14370</v>
      </c>
      <c r="BV9064" s="177" t="s">
        <v>663</v>
      </c>
      <c r="BW9064" s="177" t="s">
        <v>14371</v>
      </c>
    </row>
    <row r="9065" spans="51:75" x14ac:dyDescent="0.3">
      <c r="AY9065" s="226" t="e">
        <f>VLOOKUP(C9065,#REF!, 2,FALSE)</f>
        <v>#REF!</v>
      </c>
      <c r="BM9065" s="177" t="s">
        <v>14370</v>
      </c>
      <c r="BN9065" s="177" t="s">
        <v>663</v>
      </c>
      <c r="BO9065" s="177" t="s">
        <v>14371</v>
      </c>
      <c r="BU9065" s="177" t="s">
        <v>14370</v>
      </c>
      <c r="BV9065" s="177" t="s">
        <v>663</v>
      </c>
      <c r="BW9065" s="177" t="s">
        <v>14371</v>
      </c>
    </row>
    <row r="9066" spans="51:75" x14ac:dyDescent="0.3">
      <c r="AY9066" s="226" t="e">
        <f>VLOOKUP(C9066,#REF!, 2,FALSE)</f>
        <v>#REF!</v>
      </c>
      <c r="BM9066" s="177" t="s">
        <v>14372</v>
      </c>
      <c r="BN9066" s="177" t="s">
        <v>663</v>
      </c>
      <c r="BO9066" s="177" t="s">
        <v>10696</v>
      </c>
      <c r="BU9066" s="177" t="s">
        <v>14372</v>
      </c>
      <c r="BV9066" s="177" t="s">
        <v>663</v>
      </c>
      <c r="BW9066" s="177" t="s">
        <v>10696</v>
      </c>
    </row>
    <row r="9067" spans="51:75" x14ac:dyDescent="0.3">
      <c r="AY9067" s="226" t="e">
        <f>VLOOKUP(C9067,#REF!, 2,FALSE)</f>
        <v>#REF!</v>
      </c>
      <c r="BM9067" s="177" t="s">
        <v>14372</v>
      </c>
      <c r="BN9067" s="177" t="s">
        <v>663</v>
      </c>
      <c r="BO9067" s="177" t="s">
        <v>10696</v>
      </c>
      <c r="BU9067" s="177" t="s">
        <v>14372</v>
      </c>
      <c r="BV9067" s="177" t="s">
        <v>663</v>
      </c>
      <c r="BW9067" s="177" t="s">
        <v>10696</v>
      </c>
    </row>
    <row r="9068" spans="51:75" x14ac:dyDescent="0.3">
      <c r="AY9068" s="226" t="e">
        <f>VLOOKUP(C9068,#REF!, 2,FALSE)</f>
        <v>#REF!</v>
      </c>
      <c r="BM9068" s="177" t="s">
        <v>14373</v>
      </c>
      <c r="BN9068" s="177" t="s">
        <v>799</v>
      </c>
      <c r="BO9068" s="177" t="s">
        <v>9283</v>
      </c>
      <c r="BU9068" s="177" t="s">
        <v>14373</v>
      </c>
      <c r="BV9068" s="177" t="s">
        <v>799</v>
      </c>
      <c r="BW9068" s="177" t="s">
        <v>9283</v>
      </c>
    </row>
    <row r="9069" spans="51:75" x14ac:dyDescent="0.3">
      <c r="AY9069" s="226" t="e">
        <f>VLOOKUP(C9069,#REF!, 2,FALSE)</f>
        <v>#REF!</v>
      </c>
      <c r="BM9069" s="177" t="s">
        <v>14373</v>
      </c>
      <c r="BN9069" s="177" t="s">
        <v>799</v>
      </c>
      <c r="BO9069" s="177" t="s">
        <v>9283</v>
      </c>
      <c r="BU9069" s="177" t="s">
        <v>14373</v>
      </c>
      <c r="BV9069" s="177" t="s">
        <v>799</v>
      </c>
      <c r="BW9069" s="177" t="s">
        <v>9283</v>
      </c>
    </row>
    <row r="9070" spans="51:75" x14ac:dyDescent="0.3">
      <c r="AY9070" s="226" t="e">
        <f>VLOOKUP(C9070,#REF!, 2,FALSE)</f>
        <v>#REF!</v>
      </c>
      <c r="BM9070" s="177" t="s">
        <v>2506</v>
      </c>
      <c r="BN9070" s="177" t="s">
        <v>636</v>
      </c>
      <c r="BO9070" s="177" t="s">
        <v>1443</v>
      </c>
      <c r="BU9070" s="177" t="s">
        <v>2506</v>
      </c>
      <c r="BV9070" s="177" t="s">
        <v>636</v>
      </c>
      <c r="BW9070" s="177" t="s">
        <v>1443</v>
      </c>
    </row>
    <row r="9071" spans="51:75" x14ac:dyDescent="0.3">
      <c r="AY9071" s="226" t="e">
        <f>VLOOKUP(C9071,#REF!, 2,FALSE)</f>
        <v>#REF!</v>
      </c>
      <c r="BM9071" s="177" t="s">
        <v>2506</v>
      </c>
      <c r="BN9071" s="177" t="s">
        <v>636</v>
      </c>
      <c r="BO9071" s="177" t="s">
        <v>1443</v>
      </c>
      <c r="BU9071" s="177" t="s">
        <v>2506</v>
      </c>
      <c r="BV9071" s="177" t="s">
        <v>636</v>
      </c>
      <c r="BW9071" s="177" t="s">
        <v>1443</v>
      </c>
    </row>
    <row r="9072" spans="51:75" x14ac:dyDescent="0.3">
      <c r="AY9072" s="226" t="e">
        <f>VLOOKUP(C9072,#REF!, 2,FALSE)</f>
        <v>#REF!</v>
      </c>
      <c r="BM9072" s="177" t="s">
        <v>214</v>
      </c>
      <c r="BN9072" s="177" t="s">
        <v>2983</v>
      </c>
      <c r="BO9072" s="177" t="s">
        <v>2983</v>
      </c>
      <c r="BU9072" s="177" t="s">
        <v>214</v>
      </c>
      <c r="BV9072" s="177" t="s">
        <v>2983</v>
      </c>
      <c r="BW9072" s="177" t="s">
        <v>2983</v>
      </c>
    </row>
    <row r="9073" spans="51:75" x14ac:dyDescent="0.3">
      <c r="AY9073" s="226" t="e">
        <f>VLOOKUP(C9073,#REF!, 2,FALSE)</f>
        <v>#REF!</v>
      </c>
      <c r="BM9073" s="177" t="s">
        <v>214</v>
      </c>
      <c r="BN9073" s="177" t="s">
        <v>2983</v>
      </c>
      <c r="BO9073" s="177" t="s">
        <v>2983</v>
      </c>
      <c r="BU9073" s="177" t="s">
        <v>214</v>
      </c>
      <c r="BV9073" s="177" t="s">
        <v>2983</v>
      </c>
      <c r="BW9073" s="177" t="s">
        <v>2983</v>
      </c>
    </row>
    <row r="9074" spans="51:75" x14ac:dyDescent="0.3">
      <c r="AY9074" s="226" t="e">
        <f>VLOOKUP(C9074,#REF!, 2,FALSE)</f>
        <v>#REF!</v>
      </c>
      <c r="BM9074" s="177" t="s">
        <v>14374</v>
      </c>
      <c r="BN9074" s="177" t="s">
        <v>926</v>
      </c>
      <c r="BO9074" s="177" t="s">
        <v>1671</v>
      </c>
      <c r="BU9074" s="177" t="s">
        <v>14374</v>
      </c>
      <c r="BV9074" s="177" t="s">
        <v>926</v>
      </c>
      <c r="BW9074" s="177" t="s">
        <v>1671</v>
      </c>
    </row>
    <row r="9075" spans="51:75" x14ac:dyDescent="0.3">
      <c r="AY9075" s="226" t="e">
        <f>VLOOKUP(C9075,#REF!, 2,FALSE)</f>
        <v>#REF!</v>
      </c>
      <c r="BM9075" s="177" t="s">
        <v>14374</v>
      </c>
      <c r="BN9075" s="177" t="s">
        <v>926</v>
      </c>
      <c r="BO9075" s="177" t="s">
        <v>1671</v>
      </c>
      <c r="BU9075" s="177" t="s">
        <v>14374</v>
      </c>
      <c r="BV9075" s="177" t="s">
        <v>926</v>
      </c>
      <c r="BW9075" s="177" t="s">
        <v>1671</v>
      </c>
    </row>
    <row r="9076" spans="51:75" x14ac:dyDescent="0.3">
      <c r="AY9076" s="226" t="e">
        <f>VLOOKUP(C9076,#REF!, 2,FALSE)</f>
        <v>#REF!</v>
      </c>
      <c r="BM9076" s="177" t="s">
        <v>2511</v>
      </c>
      <c r="BN9076" s="177" t="s">
        <v>926</v>
      </c>
      <c r="BO9076" s="177" t="s">
        <v>4446</v>
      </c>
      <c r="BU9076" s="177" t="s">
        <v>2511</v>
      </c>
      <c r="BV9076" s="177" t="s">
        <v>926</v>
      </c>
      <c r="BW9076" s="177" t="s">
        <v>4446</v>
      </c>
    </row>
    <row r="9077" spans="51:75" x14ac:dyDescent="0.3">
      <c r="AY9077" s="226" t="e">
        <f>VLOOKUP(C9077,#REF!, 2,FALSE)</f>
        <v>#REF!</v>
      </c>
      <c r="BM9077" s="177" t="s">
        <v>2511</v>
      </c>
      <c r="BN9077" s="177" t="s">
        <v>926</v>
      </c>
      <c r="BO9077" s="177" t="s">
        <v>4446</v>
      </c>
      <c r="BU9077" s="177" t="s">
        <v>2511</v>
      </c>
      <c r="BV9077" s="177" t="s">
        <v>926</v>
      </c>
      <c r="BW9077" s="177" t="s">
        <v>4446</v>
      </c>
    </row>
    <row r="9078" spans="51:75" x14ac:dyDescent="0.3">
      <c r="AY9078" s="226" t="e">
        <f>VLOOKUP(C9078,#REF!, 2,FALSE)</f>
        <v>#REF!</v>
      </c>
      <c r="BM9078" s="177" t="s">
        <v>2512</v>
      </c>
      <c r="BN9078" s="177" t="s">
        <v>923</v>
      </c>
      <c r="BO9078" s="177" t="s">
        <v>4446</v>
      </c>
      <c r="BU9078" s="177" t="s">
        <v>2512</v>
      </c>
      <c r="BV9078" s="177" t="s">
        <v>923</v>
      </c>
      <c r="BW9078" s="177" t="s">
        <v>4446</v>
      </c>
    </row>
    <row r="9079" spans="51:75" x14ac:dyDescent="0.3">
      <c r="AY9079" s="226" t="e">
        <f>VLOOKUP(C9079,#REF!, 2,FALSE)</f>
        <v>#REF!</v>
      </c>
      <c r="BM9079" s="177" t="s">
        <v>2512</v>
      </c>
      <c r="BN9079" s="177" t="s">
        <v>923</v>
      </c>
      <c r="BO9079" s="177" t="s">
        <v>4446</v>
      </c>
      <c r="BU9079" s="177" t="s">
        <v>2512</v>
      </c>
      <c r="BV9079" s="177" t="s">
        <v>923</v>
      </c>
      <c r="BW9079" s="177" t="s">
        <v>4446</v>
      </c>
    </row>
    <row r="9080" spans="51:75" x14ac:dyDescent="0.3">
      <c r="AY9080" s="226" t="e">
        <f>VLOOKUP(C9080,#REF!, 2,FALSE)</f>
        <v>#REF!</v>
      </c>
      <c r="BM9080" s="177" t="s">
        <v>14375</v>
      </c>
      <c r="BN9080" s="177" t="s">
        <v>657</v>
      </c>
      <c r="BO9080" s="177" t="s">
        <v>13036</v>
      </c>
      <c r="BU9080" s="177" t="s">
        <v>14375</v>
      </c>
      <c r="BV9080" s="177" t="s">
        <v>657</v>
      </c>
      <c r="BW9080" s="177" t="s">
        <v>13036</v>
      </c>
    </row>
    <row r="9081" spans="51:75" x14ac:dyDescent="0.3">
      <c r="AY9081" s="226" t="e">
        <f>VLOOKUP(C9081,#REF!, 2,FALSE)</f>
        <v>#REF!</v>
      </c>
      <c r="BM9081" s="177" t="s">
        <v>14375</v>
      </c>
      <c r="BN9081" s="177" t="s">
        <v>657</v>
      </c>
      <c r="BO9081" s="177" t="s">
        <v>13036</v>
      </c>
      <c r="BU9081" s="177" t="s">
        <v>14375</v>
      </c>
      <c r="BV9081" s="177" t="s">
        <v>657</v>
      </c>
      <c r="BW9081" s="177" t="s">
        <v>13036</v>
      </c>
    </row>
    <row r="9082" spans="51:75" x14ac:dyDescent="0.3">
      <c r="AY9082" s="226" t="e">
        <f>VLOOKUP(C9082,#REF!, 2,FALSE)</f>
        <v>#REF!</v>
      </c>
      <c r="BM9082" s="177" t="s">
        <v>14376</v>
      </c>
      <c r="BN9082" s="177" t="s">
        <v>661</v>
      </c>
      <c r="BO9082" s="177" t="s">
        <v>1595</v>
      </c>
      <c r="BU9082" s="177" t="s">
        <v>14376</v>
      </c>
      <c r="BV9082" s="177" t="s">
        <v>661</v>
      </c>
      <c r="BW9082" s="177" t="s">
        <v>1595</v>
      </c>
    </row>
    <row r="9083" spans="51:75" x14ac:dyDescent="0.3">
      <c r="AY9083" s="226" t="e">
        <f>VLOOKUP(C9083,#REF!, 2,FALSE)</f>
        <v>#REF!</v>
      </c>
      <c r="BM9083" s="177" t="s">
        <v>14376</v>
      </c>
      <c r="BN9083" s="177" t="s">
        <v>661</v>
      </c>
      <c r="BO9083" s="177" t="s">
        <v>1595</v>
      </c>
      <c r="BU9083" s="177" t="s">
        <v>14376</v>
      </c>
      <c r="BV9083" s="177" t="s">
        <v>661</v>
      </c>
      <c r="BW9083" s="177" t="s">
        <v>1595</v>
      </c>
    </row>
    <row r="9084" spans="51:75" x14ac:dyDescent="0.3">
      <c r="AY9084" s="226" t="e">
        <f>VLOOKUP(C9084,#REF!, 2,FALSE)</f>
        <v>#REF!</v>
      </c>
      <c r="BM9084" s="177" t="s">
        <v>14377</v>
      </c>
      <c r="BN9084" s="177" t="s">
        <v>2983</v>
      </c>
      <c r="BO9084" s="177" t="s">
        <v>14378</v>
      </c>
      <c r="BU9084" s="177" t="s">
        <v>14377</v>
      </c>
      <c r="BV9084" s="177" t="s">
        <v>2983</v>
      </c>
      <c r="BW9084" s="177" t="s">
        <v>14378</v>
      </c>
    </row>
    <row r="9085" spans="51:75" x14ac:dyDescent="0.3">
      <c r="AY9085" s="226" t="e">
        <f>VLOOKUP(C9085,#REF!, 2,FALSE)</f>
        <v>#REF!</v>
      </c>
      <c r="BM9085" s="177" t="s">
        <v>14379</v>
      </c>
      <c r="BN9085" s="177" t="s">
        <v>2983</v>
      </c>
      <c r="BO9085" s="177" t="s">
        <v>14380</v>
      </c>
      <c r="BU9085" s="177" t="s">
        <v>14379</v>
      </c>
      <c r="BV9085" s="177" t="s">
        <v>2983</v>
      </c>
      <c r="BW9085" s="177" t="s">
        <v>14380</v>
      </c>
    </row>
    <row r="9086" spans="51:75" x14ac:dyDescent="0.3">
      <c r="AY9086" s="226" t="e">
        <f>VLOOKUP(C9086,#REF!, 2,FALSE)</f>
        <v>#REF!</v>
      </c>
      <c r="BM9086" s="177" t="s">
        <v>2513</v>
      </c>
      <c r="BN9086" s="177" t="s">
        <v>2983</v>
      </c>
      <c r="BO9086" s="177" t="s">
        <v>14381</v>
      </c>
      <c r="BU9086" s="177" t="s">
        <v>2513</v>
      </c>
      <c r="BV9086" s="177" t="s">
        <v>2983</v>
      </c>
      <c r="BW9086" s="177" t="s">
        <v>14381</v>
      </c>
    </row>
    <row r="9087" spans="51:75" x14ac:dyDescent="0.3">
      <c r="AY9087" s="226" t="e">
        <f>VLOOKUP(C9087,#REF!, 2,FALSE)</f>
        <v>#REF!</v>
      </c>
      <c r="BM9087" s="177" t="s">
        <v>14382</v>
      </c>
      <c r="BN9087" s="177" t="s">
        <v>2983</v>
      </c>
      <c r="BO9087" s="177" t="s">
        <v>1833</v>
      </c>
      <c r="BU9087" s="177" t="s">
        <v>14382</v>
      </c>
      <c r="BV9087" s="177" t="s">
        <v>2983</v>
      </c>
      <c r="BW9087" s="177" t="s">
        <v>1833</v>
      </c>
    </row>
    <row r="9088" spans="51:75" x14ac:dyDescent="0.3">
      <c r="AY9088" s="226" t="e">
        <f>VLOOKUP(C9088,#REF!, 2,FALSE)</f>
        <v>#REF!</v>
      </c>
      <c r="BM9088" s="177" t="s">
        <v>2514</v>
      </c>
      <c r="BN9088" s="177" t="s">
        <v>2983</v>
      </c>
      <c r="BO9088" s="177" t="s">
        <v>8860</v>
      </c>
      <c r="BU9088" s="177" t="s">
        <v>2514</v>
      </c>
      <c r="BV9088" s="177" t="s">
        <v>2983</v>
      </c>
      <c r="BW9088" s="177" t="s">
        <v>8860</v>
      </c>
    </row>
    <row r="9089" spans="51:75" x14ac:dyDescent="0.3">
      <c r="AY9089" s="226" t="e">
        <f>VLOOKUP(C9089,#REF!, 2,FALSE)</f>
        <v>#REF!</v>
      </c>
      <c r="BM9089" s="177" t="s">
        <v>2515</v>
      </c>
      <c r="BN9089" s="177" t="s">
        <v>2983</v>
      </c>
      <c r="BO9089" s="177" t="s">
        <v>14383</v>
      </c>
      <c r="BU9089" s="177" t="s">
        <v>2515</v>
      </c>
      <c r="BV9089" s="177" t="s">
        <v>2983</v>
      </c>
      <c r="BW9089" s="177" t="s">
        <v>14383</v>
      </c>
    </row>
    <row r="9090" spans="51:75" x14ac:dyDescent="0.3">
      <c r="AY9090" s="226" t="e">
        <f>VLOOKUP(C9090,#REF!, 2,FALSE)</f>
        <v>#REF!</v>
      </c>
      <c r="BM9090" s="177" t="s">
        <v>14384</v>
      </c>
      <c r="BN9090" s="177" t="s">
        <v>2983</v>
      </c>
      <c r="BO9090" s="177" t="s">
        <v>4704</v>
      </c>
      <c r="BU9090" s="177" t="s">
        <v>14384</v>
      </c>
      <c r="BV9090" s="177" t="s">
        <v>2983</v>
      </c>
      <c r="BW9090" s="177" t="s">
        <v>4704</v>
      </c>
    </row>
    <row r="9091" spans="51:75" x14ac:dyDescent="0.3">
      <c r="AY9091" s="226" t="e">
        <f>VLOOKUP(C9091,#REF!, 2,FALSE)</f>
        <v>#REF!</v>
      </c>
      <c r="BM9091" s="177" t="s">
        <v>14385</v>
      </c>
      <c r="BN9091" s="177" t="s">
        <v>2983</v>
      </c>
      <c r="BO9091" s="177" t="s">
        <v>14386</v>
      </c>
      <c r="BU9091" s="177" t="s">
        <v>14385</v>
      </c>
      <c r="BV9091" s="177" t="s">
        <v>2983</v>
      </c>
      <c r="BW9091" s="177" t="s">
        <v>14386</v>
      </c>
    </row>
    <row r="9092" spans="51:75" x14ac:dyDescent="0.3">
      <c r="AY9092" s="226" t="e">
        <f>VLOOKUP(C9092,#REF!, 2,FALSE)</f>
        <v>#REF!</v>
      </c>
      <c r="BM9092" s="177" t="s">
        <v>14385</v>
      </c>
      <c r="BN9092" s="177" t="s">
        <v>2983</v>
      </c>
      <c r="BO9092" s="177" t="s">
        <v>14386</v>
      </c>
      <c r="BU9092" s="177" t="s">
        <v>14385</v>
      </c>
      <c r="BV9092" s="177" t="s">
        <v>2983</v>
      </c>
      <c r="BW9092" s="177" t="s">
        <v>14386</v>
      </c>
    </row>
    <row r="9093" spans="51:75" x14ac:dyDescent="0.3">
      <c r="AY9093" s="226" t="e">
        <f>VLOOKUP(C9093,#REF!, 2,FALSE)</f>
        <v>#REF!</v>
      </c>
      <c r="BM9093" s="177" t="s">
        <v>2516</v>
      </c>
      <c r="BN9093" s="177" t="s">
        <v>1400</v>
      </c>
      <c r="BO9093" s="177" t="s">
        <v>7162</v>
      </c>
      <c r="BU9093" s="177" t="s">
        <v>2516</v>
      </c>
      <c r="BV9093" s="177" t="s">
        <v>1400</v>
      </c>
      <c r="BW9093" s="177" t="s">
        <v>7162</v>
      </c>
    </row>
    <row r="9094" spans="51:75" x14ac:dyDescent="0.3">
      <c r="AY9094" s="226" t="e">
        <f>VLOOKUP(C9094,#REF!, 2,FALSE)</f>
        <v>#REF!</v>
      </c>
      <c r="BM9094" s="177" t="s">
        <v>2516</v>
      </c>
      <c r="BN9094" s="177" t="s">
        <v>1400</v>
      </c>
      <c r="BO9094" s="177" t="s">
        <v>7162</v>
      </c>
      <c r="BU9094" s="177" t="s">
        <v>2516</v>
      </c>
      <c r="BV9094" s="177" t="s">
        <v>1400</v>
      </c>
      <c r="BW9094" s="177" t="s">
        <v>7162</v>
      </c>
    </row>
    <row r="9095" spans="51:75" x14ac:dyDescent="0.3">
      <c r="AY9095" s="226" t="e">
        <f>VLOOKUP(C9095,#REF!, 2,FALSE)</f>
        <v>#REF!</v>
      </c>
      <c r="BM9095" s="177" t="s">
        <v>2517</v>
      </c>
      <c r="BN9095" s="177" t="s">
        <v>2983</v>
      </c>
      <c r="BO9095" s="177" t="s">
        <v>14387</v>
      </c>
      <c r="BU9095" s="177" t="s">
        <v>2517</v>
      </c>
      <c r="BV9095" s="177" t="s">
        <v>2983</v>
      </c>
      <c r="BW9095" s="177" t="s">
        <v>14387</v>
      </c>
    </row>
    <row r="9096" spans="51:75" x14ac:dyDescent="0.3">
      <c r="AY9096" s="226" t="e">
        <f>VLOOKUP(C9096,#REF!, 2,FALSE)</f>
        <v>#REF!</v>
      </c>
      <c r="BM9096" s="177" t="s">
        <v>2517</v>
      </c>
      <c r="BN9096" s="177" t="s">
        <v>2983</v>
      </c>
      <c r="BO9096" s="177" t="s">
        <v>14387</v>
      </c>
      <c r="BU9096" s="177" t="s">
        <v>2517</v>
      </c>
      <c r="BV9096" s="177" t="s">
        <v>2983</v>
      </c>
      <c r="BW9096" s="177" t="s">
        <v>14387</v>
      </c>
    </row>
    <row r="9097" spans="51:75" x14ac:dyDescent="0.3">
      <c r="AY9097" s="226" t="e">
        <f>VLOOKUP(C9097,#REF!, 2,FALSE)</f>
        <v>#REF!</v>
      </c>
      <c r="BM9097" s="177" t="s">
        <v>14388</v>
      </c>
      <c r="BN9097" s="177" t="s">
        <v>797</v>
      </c>
      <c r="BO9097" s="177" t="s">
        <v>14389</v>
      </c>
      <c r="BU9097" s="177" t="s">
        <v>14388</v>
      </c>
      <c r="BV9097" s="177" t="s">
        <v>797</v>
      </c>
      <c r="BW9097" s="177" t="s">
        <v>14389</v>
      </c>
    </row>
    <row r="9098" spans="51:75" x14ac:dyDescent="0.3">
      <c r="AY9098" s="226" t="e">
        <f>VLOOKUP(C9098,#REF!, 2,FALSE)</f>
        <v>#REF!</v>
      </c>
      <c r="BM9098" s="177" t="s">
        <v>14388</v>
      </c>
      <c r="BN9098" s="177" t="s">
        <v>797</v>
      </c>
      <c r="BO9098" s="177" t="s">
        <v>14389</v>
      </c>
      <c r="BU9098" s="177" t="s">
        <v>14388</v>
      </c>
      <c r="BV9098" s="177" t="s">
        <v>797</v>
      </c>
      <c r="BW9098" s="177" t="s">
        <v>14389</v>
      </c>
    </row>
    <row r="9099" spans="51:75" x14ac:dyDescent="0.3">
      <c r="AY9099" s="226" t="e">
        <f>VLOOKUP(C9099,#REF!, 2,FALSE)</f>
        <v>#REF!</v>
      </c>
      <c r="BM9099" s="177" t="s">
        <v>14390</v>
      </c>
      <c r="BN9099" s="177" t="s">
        <v>662</v>
      </c>
      <c r="BO9099" s="177" t="s">
        <v>5099</v>
      </c>
      <c r="BU9099" s="177" t="s">
        <v>14390</v>
      </c>
      <c r="BV9099" s="177" t="s">
        <v>662</v>
      </c>
      <c r="BW9099" s="177" t="s">
        <v>5099</v>
      </c>
    </row>
    <row r="9100" spans="51:75" x14ac:dyDescent="0.3">
      <c r="AY9100" s="226" t="e">
        <f>VLOOKUP(C9100,#REF!, 2,FALSE)</f>
        <v>#REF!</v>
      </c>
      <c r="BM9100" s="177" t="s">
        <v>14390</v>
      </c>
      <c r="BN9100" s="177" t="s">
        <v>662</v>
      </c>
      <c r="BO9100" s="177" t="s">
        <v>5099</v>
      </c>
      <c r="BU9100" s="177" t="s">
        <v>14390</v>
      </c>
      <c r="BV9100" s="177" t="s">
        <v>662</v>
      </c>
      <c r="BW9100" s="177" t="s">
        <v>5099</v>
      </c>
    </row>
    <row r="9101" spans="51:75" x14ac:dyDescent="0.3">
      <c r="AY9101" s="226" t="e">
        <f>VLOOKUP(C9101,#REF!, 2,FALSE)</f>
        <v>#REF!</v>
      </c>
      <c r="BM9101" s="177" t="s">
        <v>14391</v>
      </c>
      <c r="BN9101" s="177" t="s">
        <v>16979</v>
      </c>
      <c r="BO9101" s="177" t="s">
        <v>14392</v>
      </c>
      <c r="BU9101" s="177" t="s">
        <v>14391</v>
      </c>
      <c r="BV9101" s="177" t="s">
        <v>16979</v>
      </c>
      <c r="BW9101" s="177" t="s">
        <v>14392</v>
      </c>
    </row>
    <row r="9102" spans="51:75" x14ac:dyDescent="0.3">
      <c r="AY9102" s="226" t="e">
        <f>VLOOKUP(C9102,#REF!, 2,FALSE)</f>
        <v>#REF!</v>
      </c>
      <c r="BM9102" s="177" t="s">
        <v>14391</v>
      </c>
      <c r="BN9102" s="177" t="s">
        <v>16979</v>
      </c>
      <c r="BO9102" s="177" t="s">
        <v>14392</v>
      </c>
      <c r="BU9102" s="177" t="s">
        <v>14391</v>
      </c>
      <c r="BV9102" s="177" t="s">
        <v>16979</v>
      </c>
      <c r="BW9102" s="177" t="s">
        <v>14392</v>
      </c>
    </row>
    <row r="9103" spans="51:75" x14ac:dyDescent="0.3">
      <c r="AY9103" s="226" t="e">
        <f>VLOOKUP(C9103,#REF!, 2,FALSE)</f>
        <v>#REF!</v>
      </c>
      <c r="BM9103" s="177" t="s">
        <v>14393</v>
      </c>
      <c r="BN9103" s="177" t="s">
        <v>613</v>
      </c>
      <c r="BO9103" s="177" t="s">
        <v>2983</v>
      </c>
      <c r="BU9103" s="177" t="s">
        <v>14393</v>
      </c>
      <c r="BV9103" s="177" t="s">
        <v>613</v>
      </c>
      <c r="BW9103" s="177" t="s">
        <v>2983</v>
      </c>
    </row>
    <row r="9104" spans="51:75" x14ac:dyDescent="0.3">
      <c r="AY9104" s="226" t="e">
        <f>VLOOKUP(C9104,#REF!, 2,FALSE)</f>
        <v>#REF!</v>
      </c>
      <c r="BM9104" s="177" t="s">
        <v>14393</v>
      </c>
      <c r="BN9104" s="177" t="s">
        <v>613</v>
      </c>
      <c r="BO9104" s="177" t="s">
        <v>2983</v>
      </c>
      <c r="BU9104" s="177" t="s">
        <v>14393</v>
      </c>
      <c r="BV9104" s="177" t="s">
        <v>613</v>
      </c>
      <c r="BW9104" s="177" t="s">
        <v>2983</v>
      </c>
    </row>
    <row r="9105" spans="51:75" x14ac:dyDescent="0.3">
      <c r="AY9105" s="226" t="e">
        <f>VLOOKUP(C9105,#REF!, 2,FALSE)</f>
        <v>#REF!</v>
      </c>
      <c r="BM9105" s="177" t="s">
        <v>14394</v>
      </c>
      <c r="BN9105" s="177" t="s">
        <v>16979</v>
      </c>
      <c r="BO9105" s="177" t="s">
        <v>8043</v>
      </c>
      <c r="BU9105" s="177" t="s">
        <v>14394</v>
      </c>
      <c r="BV9105" s="177" t="s">
        <v>16979</v>
      </c>
      <c r="BW9105" s="177" t="s">
        <v>8043</v>
      </c>
    </row>
    <row r="9106" spans="51:75" x14ac:dyDescent="0.3">
      <c r="AY9106" s="226" t="e">
        <f>VLOOKUP(C9106,#REF!, 2,FALSE)</f>
        <v>#REF!</v>
      </c>
      <c r="BM9106" s="177" t="s">
        <v>14394</v>
      </c>
      <c r="BN9106" s="177" t="s">
        <v>16979</v>
      </c>
      <c r="BO9106" s="177" t="s">
        <v>8043</v>
      </c>
      <c r="BU9106" s="177" t="s">
        <v>14394</v>
      </c>
      <c r="BV9106" s="177" t="s">
        <v>16979</v>
      </c>
      <c r="BW9106" s="177" t="s">
        <v>8043</v>
      </c>
    </row>
    <row r="9107" spans="51:75" x14ac:dyDescent="0.3">
      <c r="AY9107" s="226" t="e">
        <f>VLOOKUP(C9107,#REF!, 2,FALSE)</f>
        <v>#REF!</v>
      </c>
      <c r="BM9107" s="177" t="s">
        <v>14395</v>
      </c>
      <c r="BN9107" s="177" t="s">
        <v>16979</v>
      </c>
      <c r="BO9107" s="177" t="s">
        <v>14396</v>
      </c>
      <c r="BU9107" s="177" t="s">
        <v>14395</v>
      </c>
      <c r="BV9107" s="177" t="s">
        <v>16979</v>
      </c>
      <c r="BW9107" s="177" t="s">
        <v>14396</v>
      </c>
    </row>
    <row r="9108" spans="51:75" x14ac:dyDescent="0.3">
      <c r="AY9108" s="226" t="e">
        <f>VLOOKUP(C9108,#REF!, 2,FALSE)</f>
        <v>#REF!</v>
      </c>
      <c r="BM9108" s="177" t="s">
        <v>14395</v>
      </c>
      <c r="BN9108" s="177" t="s">
        <v>16979</v>
      </c>
      <c r="BO9108" s="177" t="s">
        <v>14396</v>
      </c>
      <c r="BU9108" s="177" t="s">
        <v>14395</v>
      </c>
      <c r="BV9108" s="177" t="s">
        <v>16979</v>
      </c>
      <c r="BW9108" s="177" t="s">
        <v>14396</v>
      </c>
    </row>
    <row r="9109" spans="51:75" x14ac:dyDescent="0.3">
      <c r="AY9109" s="226" t="e">
        <f>VLOOKUP(C9109,#REF!, 2,FALSE)</f>
        <v>#REF!</v>
      </c>
      <c r="BM9109" s="177" t="s">
        <v>14397</v>
      </c>
      <c r="BN9109" s="177" t="s">
        <v>16979</v>
      </c>
      <c r="BO9109" s="177" t="s">
        <v>14398</v>
      </c>
      <c r="BU9109" s="177" t="s">
        <v>14397</v>
      </c>
      <c r="BV9109" s="177" t="s">
        <v>16979</v>
      </c>
      <c r="BW9109" s="177" t="s">
        <v>14398</v>
      </c>
    </row>
    <row r="9110" spans="51:75" x14ac:dyDescent="0.3">
      <c r="AY9110" s="226" t="e">
        <f>VLOOKUP(C9110,#REF!, 2,FALSE)</f>
        <v>#REF!</v>
      </c>
      <c r="BM9110" s="177" t="s">
        <v>14397</v>
      </c>
      <c r="BN9110" s="177" t="s">
        <v>16979</v>
      </c>
      <c r="BO9110" s="177" t="s">
        <v>14398</v>
      </c>
      <c r="BU9110" s="177" t="s">
        <v>14397</v>
      </c>
      <c r="BV9110" s="177" t="s">
        <v>16979</v>
      </c>
      <c r="BW9110" s="177" t="s">
        <v>14398</v>
      </c>
    </row>
    <row r="9111" spans="51:75" x14ac:dyDescent="0.3">
      <c r="AY9111" s="226" t="e">
        <f>VLOOKUP(C9111,#REF!, 2,FALSE)</f>
        <v>#REF!</v>
      </c>
      <c r="BM9111" s="177" t="s">
        <v>14399</v>
      </c>
      <c r="BN9111" s="177" t="s">
        <v>994</v>
      </c>
      <c r="BO9111" s="177" t="s">
        <v>2983</v>
      </c>
      <c r="BU9111" s="177" t="s">
        <v>14399</v>
      </c>
      <c r="BV9111" s="177" t="s">
        <v>994</v>
      </c>
      <c r="BW9111" s="177" t="s">
        <v>2983</v>
      </c>
    </row>
    <row r="9112" spans="51:75" x14ac:dyDescent="0.3">
      <c r="AY9112" s="226" t="e">
        <f>VLOOKUP(C9112,#REF!, 2,FALSE)</f>
        <v>#REF!</v>
      </c>
      <c r="BM9112" s="177" t="s">
        <v>14399</v>
      </c>
      <c r="BN9112" s="177" t="s">
        <v>994</v>
      </c>
      <c r="BO9112" s="177" t="s">
        <v>2983</v>
      </c>
      <c r="BU9112" s="177" t="s">
        <v>14399</v>
      </c>
      <c r="BV9112" s="177" t="s">
        <v>994</v>
      </c>
      <c r="BW9112" s="177" t="s">
        <v>2983</v>
      </c>
    </row>
    <row r="9113" spans="51:75" x14ac:dyDescent="0.3">
      <c r="AY9113" s="226" t="e">
        <f>VLOOKUP(C9113,#REF!, 2,FALSE)</f>
        <v>#REF!</v>
      </c>
      <c r="BM9113" s="177" t="s">
        <v>14400</v>
      </c>
      <c r="BN9113" s="177" t="s">
        <v>16979</v>
      </c>
      <c r="BO9113" s="177" t="s">
        <v>3930</v>
      </c>
      <c r="BU9113" s="177" t="s">
        <v>14400</v>
      </c>
      <c r="BV9113" s="177" t="s">
        <v>16979</v>
      </c>
      <c r="BW9113" s="177" t="s">
        <v>3930</v>
      </c>
    </row>
    <row r="9114" spans="51:75" x14ac:dyDescent="0.3">
      <c r="AY9114" s="226" t="e">
        <f>VLOOKUP(C9114,#REF!, 2,FALSE)</f>
        <v>#REF!</v>
      </c>
      <c r="BM9114" s="177" t="s">
        <v>14400</v>
      </c>
      <c r="BN9114" s="177" t="s">
        <v>16979</v>
      </c>
      <c r="BO9114" s="177" t="s">
        <v>3930</v>
      </c>
      <c r="BU9114" s="177" t="s">
        <v>14400</v>
      </c>
      <c r="BV9114" s="177" t="s">
        <v>16979</v>
      </c>
      <c r="BW9114" s="177" t="s">
        <v>3930</v>
      </c>
    </row>
    <row r="9115" spans="51:75" x14ac:dyDescent="0.3">
      <c r="AY9115" s="226" t="e">
        <f>VLOOKUP(C9115,#REF!, 2,FALSE)</f>
        <v>#REF!</v>
      </c>
      <c r="BM9115" s="177" t="s">
        <v>14401</v>
      </c>
      <c r="BN9115" s="177" t="s">
        <v>16979</v>
      </c>
      <c r="BO9115" s="177" t="s">
        <v>14402</v>
      </c>
      <c r="BU9115" s="177" t="s">
        <v>14401</v>
      </c>
      <c r="BV9115" s="177" t="s">
        <v>16979</v>
      </c>
      <c r="BW9115" s="177" t="s">
        <v>14402</v>
      </c>
    </row>
    <row r="9116" spans="51:75" x14ac:dyDescent="0.3">
      <c r="AY9116" s="226" t="e">
        <f>VLOOKUP(C9116,#REF!, 2,FALSE)</f>
        <v>#REF!</v>
      </c>
      <c r="BM9116" s="177" t="s">
        <v>14401</v>
      </c>
      <c r="BN9116" s="177" t="s">
        <v>16979</v>
      </c>
      <c r="BO9116" s="177" t="s">
        <v>14402</v>
      </c>
      <c r="BU9116" s="177" t="s">
        <v>14401</v>
      </c>
      <c r="BV9116" s="177" t="s">
        <v>16979</v>
      </c>
      <c r="BW9116" s="177" t="s">
        <v>14402</v>
      </c>
    </row>
    <row r="9117" spans="51:75" x14ac:dyDescent="0.3">
      <c r="AY9117" s="226" t="e">
        <f>VLOOKUP(C9117,#REF!, 2,FALSE)</f>
        <v>#REF!</v>
      </c>
      <c r="BM9117" s="177" t="s">
        <v>14403</v>
      </c>
      <c r="BN9117" s="177" t="s">
        <v>1342</v>
      </c>
      <c r="BO9117" s="177" t="s">
        <v>2983</v>
      </c>
      <c r="BU9117" s="177" t="s">
        <v>14403</v>
      </c>
      <c r="BV9117" s="177" t="s">
        <v>1342</v>
      </c>
      <c r="BW9117" s="177" t="s">
        <v>2983</v>
      </c>
    </row>
    <row r="9118" spans="51:75" x14ac:dyDescent="0.3">
      <c r="AY9118" s="226" t="e">
        <f>VLOOKUP(C9118,#REF!, 2,FALSE)</f>
        <v>#REF!</v>
      </c>
      <c r="BM9118" s="177" t="s">
        <v>14403</v>
      </c>
      <c r="BN9118" s="177" t="s">
        <v>1342</v>
      </c>
      <c r="BO9118" s="177" t="s">
        <v>2983</v>
      </c>
      <c r="BU9118" s="177" t="s">
        <v>14403</v>
      </c>
      <c r="BV9118" s="177" t="s">
        <v>1342</v>
      </c>
      <c r="BW9118" s="177" t="s">
        <v>2983</v>
      </c>
    </row>
    <row r="9119" spans="51:75" x14ac:dyDescent="0.3">
      <c r="AY9119" s="226" t="e">
        <f>VLOOKUP(C9119,#REF!, 2,FALSE)</f>
        <v>#REF!</v>
      </c>
      <c r="BM9119" s="177" t="s">
        <v>14404</v>
      </c>
      <c r="BN9119" s="177" t="s">
        <v>2983</v>
      </c>
      <c r="BO9119" s="177" t="s">
        <v>7483</v>
      </c>
      <c r="BU9119" s="177" t="s">
        <v>14404</v>
      </c>
      <c r="BV9119" s="177" t="s">
        <v>2983</v>
      </c>
      <c r="BW9119" s="177" t="s">
        <v>7483</v>
      </c>
    </row>
    <row r="9120" spans="51:75" x14ac:dyDescent="0.3">
      <c r="AY9120" s="226" t="e">
        <f>VLOOKUP(C9120,#REF!, 2,FALSE)</f>
        <v>#REF!</v>
      </c>
      <c r="BM9120" s="177" t="s">
        <v>14404</v>
      </c>
      <c r="BN9120" s="177" t="s">
        <v>2983</v>
      </c>
      <c r="BO9120" s="177" t="s">
        <v>7483</v>
      </c>
      <c r="BU9120" s="177" t="s">
        <v>14404</v>
      </c>
      <c r="BV9120" s="177" t="s">
        <v>2983</v>
      </c>
      <c r="BW9120" s="177" t="s">
        <v>7483</v>
      </c>
    </row>
    <row r="9121" spans="51:75" x14ac:dyDescent="0.3">
      <c r="AY9121" s="226" t="e">
        <f>VLOOKUP(C9121,#REF!, 2,FALSE)</f>
        <v>#REF!</v>
      </c>
      <c r="BM9121" s="177" t="s">
        <v>218</v>
      </c>
      <c r="BN9121" s="177" t="s">
        <v>2983</v>
      </c>
      <c r="BO9121" s="177" t="s">
        <v>3569</v>
      </c>
      <c r="BU9121" s="177" t="s">
        <v>218</v>
      </c>
      <c r="BV9121" s="177" t="s">
        <v>2983</v>
      </c>
      <c r="BW9121" s="177" t="s">
        <v>3569</v>
      </c>
    </row>
    <row r="9122" spans="51:75" x14ac:dyDescent="0.3">
      <c r="AY9122" s="226" t="e">
        <f>VLOOKUP(C9122,#REF!, 2,FALSE)</f>
        <v>#REF!</v>
      </c>
      <c r="BM9122" s="177" t="s">
        <v>218</v>
      </c>
      <c r="BN9122" s="177" t="s">
        <v>2983</v>
      </c>
      <c r="BO9122" s="177" t="s">
        <v>3569</v>
      </c>
      <c r="BU9122" s="177" t="s">
        <v>218</v>
      </c>
      <c r="BV9122" s="177" t="s">
        <v>2983</v>
      </c>
      <c r="BW9122" s="177" t="s">
        <v>3569</v>
      </c>
    </row>
    <row r="9123" spans="51:75" x14ac:dyDescent="0.3">
      <c r="AY9123" s="226" t="e">
        <f>VLOOKUP(C9123,#REF!, 2,FALSE)</f>
        <v>#REF!</v>
      </c>
      <c r="BM9123" s="177" t="s">
        <v>14405</v>
      </c>
      <c r="BN9123" s="177" t="s">
        <v>940</v>
      </c>
      <c r="BO9123" s="177" t="s">
        <v>2983</v>
      </c>
      <c r="BU9123" s="177" t="s">
        <v>14405</v>
      </c>
      <c r="BV9123" s="177" t="s">
        <v>940</v>
      </c>
      <c r="BW9123" s="177" t="s">
        <v>2983</v>
      </c>
    </row>
    <row r="9124" spans="51:75" x14ac:dyDescent="0.3">
      <c r="AY9124" s="226" t="e">
        <f>VLOOKUP(C9124,#REF!, 2,FALSE)</f>
        <v>#REF!</v>
      </c>
      <c r="BM9124" s="177" t="s">
        <v>14405</v>
      </c>
      <c r="BN9124" s="177" t="s">
        <v>940</v>
      </c>
      <c r="BO9124" s="177" t="s">
        <v>2983</v>
      </c>
      <c r="BU9124" s="177" t="s">
        <v>14405</v>
      </c>
      <c r="BV9124" s="177" t="s">
        <v>940</v>
      </c>
      <c r="BW9124" s="177" t="s">
        <v>2983</v>
      </c>
    </row>
    <row r="9125" spans="51:75" x14ac:dyDescent="0.3">
      <c r="AY9125" s="226" t="e">
        <f>VLOOKUP(C9125,#REF!, 2,FALSE)</f>
        <v>#REF!</v>
      </c>
      <c r="BM9125" s="177" t="s">
        <v>14406</v>
      </c>
      <c r="BN9125" s="177" t="s">
        <v>2983</v>
      </c>
      <c r="BO9125" s="177" t="s">
        <v>2983</v>
      </c>
      <c r="BU9125" s="177" t="s">
        <v>14406</v>
      </c>
      <c r="BV9125" s="177" t="s">
        <v>2983</v>
      </c>
      <c r="BW9125" s="177" t="s">
        <v>2983</v>
      </c>
    </row>
    <row r="9126" spans="51:75" x14ac:dyDescent="0.3">
      <c r="AY9126" s="226" t="e">
        <f>VLOOKUP(C9126,#REF!, 2,FALSE)</f>
        <v>#REF!</v>
      </c>
      <c r="BM9126" s="177" t="s">
        <v>14406</v>
      </c>
      <c r="BN9126" s="177" t="s">
        <v>2983</v>
      </c>
      <c r="BO9126" s="177" t="s">
        <v>2983</v>
      </c>
      <c r="BU9126" s="177" t="s">
        <v>14406</v>
      </c>
      <c r="BV9126" s="177" t="s">
        <v>2983</v>
      </c>
      <c r="BW9126" s="177" t="s">
        <v>2983</v>
      </c>
    </row>
    <row r="9127" spans="51:75" x14ac:dyDescent="0.3">
      <c r="AY9127" s="226" t="e">
        <f>VLOOKUP(C9127,#REF!, 2,FALSE)</f>
        <v>#REF!</v>
      </c>
      <c r="BM9127" s="177" t="s">
        <v>14407</v>
      </c>
      <c r="BN9127" s="177" t="s">
        <v>2983</v>
      </c>
      <c r="BO9127" s="177" t="s">
        <v>2983</v>
      </c>
      <c r="BU9127" s="177" t="s">
        <v>14407</v>
      </c>
      <c r="BV9127" s="177" t="s">
        <v>2983</v>
      </c>
      <c r="BW9127" s="177" t="s">
        <v>2983</v>
      </c>
    </row>
    <row r="9128" spans="51:75" x14ac:dyDescent="0.3">
      <c r="AY9128" s="226" t="e">
        <f>VLOOKUP(C9128,#REF!, 2,FALSE)</f>
        <v>#REF!</v>
      </c>
      <c r="BM9128" s="177" t="s">
        <v>14407</v>
      </c>
      <c r="BN9128" s="177" t="s">
        <v>2983</v>
      </c>
      <c r="BO9128" s="177" t="s">
        <v>2983</v>
      </c>
      <c r="BU9128" s="177" t="s">
        <v>14407</v>
      </c>
      <c r="BV9128" s="177" t="s">
        <v>2983</v>
      </c>
      <c r="BW9128" s="177" t="s">
        <v>2983</v>
      </c>
    </row>
    <row r="9129" spans="51:75" x14ac:dyDescent="0.3">
      <c r="AY9129" s="226" t="e">
        <f>VLOOKUP(C9129,#REF!, 2,FALSE)</f>
        <v>#REF!</v>
      </c>
      <c r="BM9129" s="177" t="s">
        <v>14408</v>
      </c>
      <c r="BN9129" s="177" t="s">
        <v>2983</v>
      </c>
      <c r="BO9129" s="177" t="s">
        <v>3340</v>
      </c>
      <c r="BU9129" s="177" t="s">
        <v>14408</v>
      </c>
      <c r="BV9129" s="177" t="s">
        <v>2983</v>
      </c>
      <c r="BW9129" s="177" t="s">
        <v>3340</v>
      </c>
    </row>
    <row r="9130" spans="51:75" x14ac:dyDescent="0.3">
      <c r="AY9130" s="226" t="e">
        <f>VLOOKUP(C9130,#REF!, 2,FALSE)</f>
        <v>#REF!</v>
      </c>
      <c r="BM9130" s="177" t="s">
        <v>14408</v>
      </c>
      <c r="BN9130" s="177" t="s">
        <v>2983</v>
      </c>
      <c r="BO9130" s="177" t="s">
        <v>3340</v>
      </c>
      <c r="BU9130" s="177" t="s">
        <v>14408</v>
      </c>
      <c r="BV9130" s="177" t="s">
        <v>2983</v>
      </c>
      <c r="BW9130" s="177" t="s">
        <v>3340</v>
      </c>
    </row>
    <row r="9131" spans="51:75" x14ac:dyDescent="0.3">
      <c r="AY9131" s="226" t="e">
        <f>VLOOKUP(C9131,#REF!, 2,FALSE)</f>
        <v>#REF!</v>
      </c>
      <c r="BM9131" s="177" t="s">
        <v>14409</v>
      </c>
      <c r="BN9131" s="177" t="s">
        <v>2983</v>
      </c>
      <c r="BO9131" s="177" t="s">
        <v>4017</v>
      </c>
      <c r="BU9131" s="177" t="s">
        <v>14409</v>
      </c>
      <c r="BV9131" s="177" t="s">
        <v>2983</v>
      </c>
      <c r="BW9131" s="177" t="s">
        <v>4017</v>
      </c>
    </row>
    <row r="9132" spans="51:75" x14ac:dyDescent="0.3">
      <c r="AY9132" s="226" t="e">
        <f>VLOOKUP(C9132,#REF!, 2,FALSE)</f>
        <v>#REF!</v>
      </c>
      <c r="BM9132" s="177" t="s">
        <v>14409</v>
      </c>
      <c r="BN9132" s="177" t="s">
        <v>2983</v>
      </c>
      <c r="BO9132" s="177" t="s">
        <v>4017</v>
      </c>
      <c r="BU9132" s="177" t="s">
        <v>14409</v>
      </c>
      <c r="BV9132" s="177" t="s">
        <v>2983</v>
      </c>
      <c r="BW9132" s="177" t="s">
        <v>4017</v>
      </c>
    </row>
    <row r="9133" spans="51:75" x14ac:dyDescent="0.3">
      <c r="AY9133" s="226" t="e">
        <f>VLOOKUP(C9133,#REF!, 2,FALSE)</f>
        <v>#REF!</v>
      </c>
      <c r="BM9133" s="177" t="s">
        <v>14410</v>
      </c>
      <c r="BN9133" s="177" t="s">
        <v>3199</v>
      </c>
      <c r="BO9133" s="177" t="s">
        <v>2983</v>
      </c>
      <c r="BU9133" s="177" t="s">
        <v>14410</v>
      </c>
      <c r="BV9133" s="177" t="s">
        <v>3199</v>
      </c>
      <c r="BW9133" s="177" t="s">
        <v>2983</v>
      </c>
    </row>
    <row r="9134" spans="51:75" x14ac:dyDescent="0.3">
      <c r="AY9134" s="226" t="e">
        <f>VLOOKUP(C9134,#REF!, 2,FALSE)</f>
        <v>#REF!</v>
      </c>
      <c r="BM9134" s="177" t="s">
        <v>14411</v>
      </c>
      <c r="BN9134" s="177" t="s">
        <v>636</v>
      </c>
      <c r="BO9134" s="177" t="s">
        <v>2109</v>
      </c>
      <c r="BU9134" s="177" t="s">
        <v>14411</v>
      </c>
      <c r="BV9134" s="177" t="s">
        <v>636</v>
      </c>
      <c r="BW9134" s="177" t="s">
        <v>2109</v>
      </c>
    </row>
    <row r="9135" spans="51:75" x14ac:dyDescent="0.3">
      <c r="AY9135" s="226" t="e">
        <f>VLOOKUP(C9135,#REF!, 2,FALSE)</f>
        <v>#REF!</v>
      </c>
      <c r="BM9135" s="177" t="s">
        <v>14412</v>
      </c>
      <c r="BN9135" s="177" t="s">
        <v>2979</v>
      </c>
      <c r="BO9135" s="177" t="s">
        <v>4320</v>
      </c>
      <c r="BU9135" s="177" t="s">
        <v>14412</v>
      </c>
      <c r="BV9135" s="177" t="s">
        <v>2979</v>
      </c>
      <c r="BW9135" s="177" t="s">
        <v>4320</v>
      </c>
    </row>
    <row r="9136" spans="51:75" x14ac:dyDescent="0.3">
      <c r="AY9136" s="226" t="e">
        <f>VLOOKUP(C9136,#REF!, 2,FALSE)</f>
        <v>#REF!</v>
      </c>
      <c r="BM9136" s="177" t="s">
        <v>2518</v>
      </c>
      <c r="BN9136" s="177" t="s">
        <v>926</v>
      </c>
      <c r="BO9136" s="177" t="s">
        <v>2983</v>
      </c>
      <c r="BU9136" s="177" t="s">
        <v>2518</v>
      </c>
      <c r="BV9136" s="177" t="s">
        <v>926</v>
      </c>
      <c r="BW9136" s="177" t="s">
        <v>2983</v>
      </c>
    </row>
    <row r="9137" spans="51:75" x14ac:dyDescent="0.3">
      <c r="AY9137" s="226" t="e">
        <f>VLOOKUP(C9137,#REF!, 2,FALSE)</f>
        <v>#REF!</v>
      </c>
      <c r="BM9137" s="177" t="s">
        <v>14413</v>
      </c>
      <c r="BN9137" s="177" t="s">
        <v>3199</v>
      </c>
      <c r="BO9137" s="177" t="s">
        <v>2109</v>
      </c>
      <c r="BU9137" s="177" t="s">
        <v>14413</v>
      </c>
      <c r="BV9137" s="177" t="s">
        <v>3199</v>
      </c>
      <c r="BW9137" s="177" t="s">
        <v>2109</v>
      </c>
    </row>
    <row r="9138" spans="51:75" x14ac:dyDescent="0.3">
      <c r="AY9138" s="226" t="e">
        <f>VLOOKUP(C9138,#REF!, 2,FALSE)</f>
        <v>#REF!</v>
      </c>
      <c r="BM9138" s="177" t="s">
        <v>14414</v>
      </c>
      <c r="BN9138" s="177" t="s">
        <v>3199</v>
      </c>
      <c r="BO9138" s="177" t="s">
        <v>2983</v>
      </c>
      <c r="BU9138" s="177" t="s">
        <v>14414</v>
      </c>
      <c r="BV9138" s="177" t="s">
        <v>3199</v>
      </c>
      <c r="BW9138" s="177" t="s">
        <v>2983</v>
      </c>
    </row>
    <row r="9139" spans="51:75" x14ac:dyDescent="0.3">
      <c r="AY9139" s="226" t="e">
        <f>VLOOKUP(C9139,#REF!, 2,FALSE)</f>
        <v>#REF!</v>
      </c>
      <c r="BM9139" s="177" t="s">
        <v>14415</v>
      </c>
      <c r="BN9139" s="177" t="s">
        <v>803</v>
      </c>
      <c r="BO9139" s="177" t="s">
        <v>1956</v>
      </c>
      <c r="BU9139" s="177" t="s">
        <v>14415</v>
      </c>
      <c r="BV9139" s="177" t="s">
        <v>803</v>
      </c>
      <c r="BW9139" s="177" t="s">
        <v>1956</v>
      </c>
    </row>
    <row r="9140" spans="51:75" x14ac:dyDescent="0.3">
      <c r="AY9140" s="226" t="e">
        <f>VLOOKUP(C9140,#REF!, 2,FALSE)</f>
        <v>#REF!</v>
      </c>
      <c r="BM9140" s="177" t="s">
        <v>2519</v>
      </c>
      <c r="BN9140" s="177" t="s">
        <v>771</v>
      </c>
      <c r="BO9140" s="177" t="s">
        <v>2433</v>
      </c>
      <c r="BU9140" s="177" t="s">
        <v>2519</v>
      </c>
      <c r="BV9140" s="177" t="s">
        <v>771</v>
      </c>
      <c r="BW9140" s="177" t="s">
        <v>2433</v>
      </c>
    </row>
    <row r="9141" spans="51:75" x14ac:dyDescent="0.3">
      <c r="AY9141" s="226" t="e">
        <f>VLOOKUP(C9141,#REF!, 2,FALSE)</f>
        <v>#REF!</v>
      </c>
      <c r="BM9141" s="177" t="s">
        <v>2520</v>
      </c>
      <c r="BN9141" s="177" t="s">
        <v>923</v>
      </c>
      <c r="BO9141" s="177" t="s">
        <v>14262</v>
      </c>
      <c r="BU9141" s="177" t="s">
        <v>2520</v>
      </c>
      <c r="BV9141" s="177" t="s">
        <v>923</v>
      </c>
      <c r="BW9141" s="177" t="s">
        <v>14262</v>
      </c>
    </row>
    <row r="9142" spans="51:75" x14ac:dyDescent="0.3">
      <c r="AY9142" s="226" t="e">
        <f>VLOOKUP(C9142,#REF!, 2,FALSE)</f>
        <v>#REF!</v>
      </c>
      <c r="BM9142" s="177" t="s">
        <v>14416</v>
      </c>
      <c r="BN9142" s="177" t="s">
        <v>666</v>
      </c>
      <c r="BO9142" s="177" t="s">
        <v>14417</v>
      </c>
      <c r="BU9142" s="177" t="s">
        <v>14416</v>
      </c>
      <c r="BV9142" s="177" t="s">
        <v>666</v>
      </c>
      <c r="BW9142" s="177" t="s">
        <v>14417</v>
      </c>
    </row>
    <row r="9143" spans="51:75" x14ac:dyDescent="0.3">
      <c r="AY9143" s="226" t="e">
        <f>VLOOKUP(C9143,#REF!, 2,FALSE)</f>
        <v>#REF!</v>
      </c>
      <c r="BM9143" s="177" t="s">
        <v>14418</v>
      </c>
      <c r="BN9143" s="177" t="s">
        <v>661</v>
      </c>
      <c r="BO9143" s="177" t="s">
        <v>14419</v>
      </c>
      <c r="BU9143" s="177" t="s">
        <v>14418</v>
      </c>
      <c r="BV9143" s="177" t="s">
        <v>661</v>
      </c>
      <c r="BW9143" s="177" t="s">
        <v>14419</v>
      </c>
    </row>
    <row r="9144" spans="51:75" x14ac:dyDescent="0.3">
      <c r="AY9144" s="226" t="e">
        <f>VLOOKUP(C9144,#REF!, 2,FALSE)</f>
        <v>#REF!</v>
      </c>
      <c r="BM9144" s="177" t="s">
        <v>14420</v>
      </c>
      <c r="BN9144" s="177" t="s">
        <v>923</v>
      </c>
      <c r="BO9144" s="177" t="s">
        <v>2983</v>
      </c>
      <c r="BU9144" s="177" t="s">
        <v>14420</v>
      </c>
      <c r="BV9144" s="177" t="s">
        <v>923</v>
      </c>
      <c r="BW9144" s="177" t="s">
        <v>2983</v>
      </c>
    </row>
    <row r="9145" spans="51:75" x14ac:dyDescent="0.3">
      <c r="AY9145" s="226" t="e">
        <f>VLOOKUP(C9145,#REF!, 2,FALSE)</f>
        <v>#REF!</v>
      </c>
      <c r="BM9145" s="177" t="s">
        <v>14421</v>
      </c>
      <c r="BN9145" s="177" t="s">
        <v>778</v>
      </c>
      <c r="BO9145" s="177" t="s">
        <v>2983</v>
      </c>
      <c r="BU9145" s="177" t="s">
        <v>14421</v>
      </c>
      <c r="BV9145" s="177" t="s">
        <v>778</v>
      </c>
      <c r="BW9145" s="177" t="s">
        <v>2983</v>
      </c>
    </row>
    <row r="9146" spans="51:75" x14ac:dyDescent="0.3">
      <c r="AY9146" s="226" t="e">
        <f>VLOOKUP(C9146,#REF!, 2,FALSE)</f>
        <v>#REF!</v>
      </c>
      <c r="BM9146" s="177" t="s">
        <v>14422</v>
      </c>
      <c r="BN9146" s="177" t="s">
        <v>810</v>
      </c>
      <c r="BO9146" s="177" t="s">
        <v>2983</v>
      </c>
      <c r="BU9146" s="177" t="s">
        <v>14422</v>
      </c>
      <c r="BV9146" s="177" t="s">
        <v>810</v>
      </c>
      <c r="BW9146" s="177" t="s">
        <v>2983</v>
      </c>
    </row>
    <row r="9147" spans="51:75" x14ac:dyDescent="0.3">
      <c r="AY9147" s="226" t="e">
        <f>VLOOKUP(C9147,#REF!, 2,FALSE)</f>
        <v>#REF!</v>
      </c>
      <c r="BM9147" s="177" t="s">
        <v>2521</v>
      </c>
      <c r="BN9147" s="177" t="s">
        <v>1267</v>
      </c>
      <c r="BO9147" s="177" t="s">
        <v>2983</v>
      </c>
      <c r="BU9147" s="177" t="s">
        <v>2521</v>
      </c>
      <c r="BV9147" s="177" t="s">
        <v>1267</v>
      </c>
      <c r="BW9147" s="177" t="s">
        <v>2983</v>
      </c>
    </row>
    <row r="9148" spans="51:75" x14ac:dyDescent="0.3">
      <c r="AY9148" s="226" t="e">
        <f>VLOOKUP(C9148,#REF!, 2,FALSE)</f>
        <v>#REF!</v>
      </c>
      <c r="BM9148" s="177" t="s">
        <v>14423</v>
      </c>
      <c r="BN9148" s="177" t="s">
        <v>666</v>
      </c>
      <c r="BO9148" s="177" t="s">
        <v>2983</v>
      </c>
      <c r="BU9148" s="177" t="s">
        <v>14423</v>
      </c>
      <c r="BV9148" s="177" t="s">
        <v>666</v>
      </c>
      <c r="BW9148" s="177" t="s">
        <v>2983</v>
      </c>
    </row>
    <row r="9149" spans="51:75" x14ac:dyDescent="0.3">
      <c r="AY9149" s="226" t="e">
        <f>VLOOKUP(C9149,#REF!, 2,FALSE)</f>
        <v>#REF!</v>
      </c>
      <c r="BM9149" s="177" t="s">
        <v>14424</v>
      </c>
      <c r="BN9149" s="177" t="s">
        <v>666</v>
      </c>
      <c r="BO9149" s="177" t="s">
        <v>2983</v>
      </c>
      <c r="BU9149" s="177" t="s">
        <v>14424</v>
      </c>
      <c r="BV9149" s="177" t="s">
        <v>666</v>
      </c>
      <c r="BW9149" s="177" t="s">
        <v>2983</v>
      </c>
    </row>
    <row r="9150" spans="51:75" x14ac:dyDescent="0.3">
      <c r="AY9150" s="226" t="e">
        <f>VLOOKUP(C9150,#REF!, 2,FALSE)</f>
        <v>#REF!</v>
      </c>
      <c r="BM9150" s="177" t="s">
        <v>14425</v>
      </c>
      <c r="BN9150" s="177" t="s">
        <v>731</v>
      </c>
      <c r="BO9150" s="177" t="s">
        <v>2983</v>
      </c>
      <c r="BU9150" s="177" t="s">
        <v>14425</v>
      </c>
      <c r="BV9150" s="177" t="s">
        <v>731</v>
      </c>
      <c r="BW9150" s="177" t="s">
        <v>2983</v>
      </c>
    </row>
    <row r="9151" spans="51:75" x14ac:dyDescent="0.3">
      <c r="AY9151" s="226" t="e">
        <f>VLOOKUP(C9151,#REF!, 2,FALSE)</f>
        <v>#REF!</v>
      </c>
      <c r="BM9151" s="177" t="s">
        <v>14426</v>
      </c>
      <c r="BN9151" s="177" t="s">
        <v>655</v>
      </c>
      <c r="BO9151" s="177" t="s">
        <v>2983</v>
      </c>
      <c r="BU9151" s="177" t="s">
        <v>14426</v>
      </c>
      <c r="BV9151" s="177" t="s">
        <v>655</v>
      </c>
      <c r="BW9151" s="177" t="s">
        <v>2983</v>
      </c>
    </row>
    <row r="9152" spans="51:75" x14ac:dyDescent="0.3">
      <c r="AY9152" s="226" t="e">
        <f>VLOOKUP(C9152,#REF!, 2,FALSE)</f>
        <v>#REF!</v>
      </c>
      <c r="BM9152" s="177" t="s">
        <v>14427</v>
      </c>
      <c r="BN9152" s="177" t="s">
        <v>667</v>
      </c>
      <c r="BO9152" s="177" t="s">
        <v>2983</v>
      </c>
      <c r="BU9152" s="177" t="s">
        <v>14427</v>
      </c>
      <c r="BV9152" s="177" t="s">
        <v>667</v>
      </c>
      <c r="BW9152" s="177" t="s">
        <v>2983</v>
      </c>
    </row>
    <row r="9153" spans="51:75" x14ac:dyDescent="0.3">
      <c r="AY9153" s="226" t="e">
        <f>VLOOKUP(C9153,#REF!, 2,FALSE)</f>
        <v>#REF!</v>
      </c>
      <c r="BM9153" s="177" t="s">
        <v>14428</v>
      </c>
      <c r="BN9153" s="177" t="s">
        <v>658</v>
      </c>
      <c r="BO9153" s="177" t="s">
        <v>2983</v>
      </c>
      <c r="BU9153" s="177" t="s">
        <v>14428</v>
      </c>
      <c r="BV9153" s="177" t="s">
        <v>658</v>
      </c>
      <c r="BW9153" s="177" t="s">
        <v>2983</v>
      </c>
    </row>
    <row r="9154" spans="51:75" x14ac:dyDescent="0.3">
      <c r="AY9154" s="226" t="e">
        <f>VLOOKUP(C9154,#REF!, 2,FALSE)</f>
        <v>#REF!</v>
      </c>
      <c r="BM9154" s="177" t="s">
        <v>14429</v>
      </c>
      <c r="BN9154" s="177" t="s">
        <v>625</v>
      </c>
      <c r="BO9154" s="177" t="s">
        <v>8412</v>
      </c>
      <c r="BU9154" s="177" t="s">
        <v>14429</v>
      </c>
      <c r="BV9154" s="177" t="s">
        <v>625</v>
      </c>
      <c r="BW9154" s="177" t="s">
        <v>8412</v>
      </c>
    </row>
    <row r="9155" spans="51:75" x14ac:dyDescent="0.3">
      <c r="AY9155" s="226" t="e">
        <f>VLOOKUP(C9155,#REF!, 2,FALSE)</f>
        <v>#REF!</v>
      </c>
      <c r="BM9155" s="177" t="s">
        <v>236</v>
      </c>
      <c r="BN9155" s="177" t="s">
        <v>862</v>
      </c>
      <c r="BO9155" s="177" t="s">
        <v>14430</v>
      </c>
      <c r="BU9155" s="177" t="s">
        <v>236</v>
      </c>
      <c r="BV9155" s="177" t="s">
        <v>862</v>
      </c>
      <c r="BW9155" s="177" t="s">
        <v>14430</v>
      </c>
    </row>
    <row r="9156" spans="51:75" x14ac:dyDescent="0.3">
      <c r="AY9156" s="226" t="e">
        <f>VLOOKUP(C9156,#REF!, 2,FALSE)</f>
        <v>#REF!</v>
      </c>
      <c r="BM9156" s="177" t="s">
        <v>2522</v>
      </c>
      <c r="BN9156" s="177" t="s">
        <v>775</v>
      </c>
      <c r="BO9156" s="177" t="s">
        <v>2983</v>
      </c>
      <c r="BU9156" s="177" t="s">
        <v>2522</v>
      </c>
      <c r="BV9156" s="177" t="s">
        <v>775</v>
      </c>
      <c r="BW9156" s="177" t="s">
        <v>2983</v>
      </c>
    </row>
    <row r="9157" spans="51:75" x14ac:dyDescent="0.3">
      <c r="AY9157" s="226" t="e">
        <f>VLOOKUP(C9157,#REF!, 2,FALSE)</f>
        <v>#REF!</v>
      </c>
      <c r="BM9157" s="177" t="s">
        <v>14431</v>
      </c>
      <c r="BN9157" s="177" t="s">
        <v>810</v>
      </c>
      <c r="BO9157" s="177" t="s">
        <v>13746</v>
      </c>
      <c r="BU9157" s="177" t="s">
        <v>14431</v>
      </c>
      <c r="BV9157" s="177" t="s">
        <v>810</v>
      </c>
      <c r="BW9157" s="177" t="s">
        <v>13746</v>
      </c>
    </row>
    <row r="9158" spans="51:75" x14ac:dyDescent="0.3">
      <c r="AY9158" s="226" t="e">
        <f>VLOOKUP(C9158,#REF!, 2,FALSE)</f>
        <v>#REF!</v>
      </c>
      <c r="BM9158" s="177" t="s">
        <v>14432</v>
      </c>
      <c r="BN9158" s="177" t="s">
        <v>3002</v>
      </c>
      <c r="BO9158" s="177" t="s">
        <v>2983</v>
      </c>
      <c r="BU9158" s="177" t="s">
        <v>14432</v>
      </c>
      <c r="BV9158" s="177" t="s">
        <v>3002</v>
      </c>
      <c r="BW9158" s="177" t="s">
        <v>2983</v>
      </c>
    </row>
    <row r="9159" spans="51:75" x14ac:dyDescent="0.3">
      <c r="AY9159" s="226" t="e">
        <f>VLOOKUP(C9159,#REF!, 2,FALSE)</f>
        <v>#REF!</v>
      </c>
      <c r="BM9159" s="177" t="s">
        <v>2523</v>
      </c>
      <c r="BN9159" s="177" t="s">
        <v>926</v>
      </c>
      <c r="BO9159" s="177" t="s">
        <v>2983</v>
      </c>
      <c r="BU9159" s="177" t="s">
        <v>2523</v>
      </c>
      <c r="BV9159" s="177" t="s">
        <v>926</v>
      </c>
      <c r="BW9159" s="177" t="s">
        <v>2983</v>
      </c>
    </row>
    <row r="9160" spans="51:75" x14ac:dyDescent="0.3">
      <c r="AY9160" s="226" t="e">
        <f>VLOOKUP(C9160,#REF!, 2,FALSE)</f>
        <v>#REF!</v>
      </c>
      <c r="BM9160" s="177" t="s">
        <v>2524</v>
      </c>
      <c r="BN9160" s="177" t="s">
        <v>736</v>
      </c>
      <c r="BO9160" s="177" t="s">
        <v>2983</v>
      </c>
      <c r="BU9160" s="177" t="s">
        <v>2524</v>
      </c>
      <c r="BV9160" s="177" t="s">
        <v>736</v>
      </c>
      <c r="BW9160" s="177" t="s">
        <v>2983</v>
      </c>
    </row>
    <row r="9161" spans="51:75" x14ac:dyDescent="0.3">
      <c r="AY9161" s="226" t="e">
        <f>VLOOKUP(C9161,#REF!, 2,FALSE)</f>
        <v>#REF!</v>
      </c>
      <c r="BM9161" s="177" t="s">
        <v>14433</v>
      </c>
      <c r="BN9161" s="177" t="s">
        <v>775</v>
      </c>
      <c r="BO9161" s="177" t="s">
        <v>2983</v>
      </c>
      <c r="BU9161" s="177" t="s">
        <v>14433</v>
      </c>
      <c r="BV9161" s="177" t="s">
        <v>775</v>
      </c>
      <c r="BW9161" s="177" t="s">
        <v>2983</v>
      </c>
    </row>
    <row r="9162" spans="51:75" x14ac:dyDescent="0.3">
      <c r="AY9162" s="226" t="e">
        <f>VLOOKUP(C9162,#REF!, 2,FALSE)</f>
        <v>#REF!</v>
      </c>
      <c r="BM9162" s="177" t="s">
        <v>14434</v>
      </c>
      <c r="BN9162" s="177" t="s">
        <v>852</v>
      </c>
      <c r="BO9162" s="177" t="s">
        <v>2983</v>
      </c>
      <c r="BU9162" s="177" t="s">
        <v>14434</v>
      </c>
      <c r="BV9162" s="177" t="s">
        <v>852</v>
      </c>
      <c r="BW9162" s="177" t="s">
        <v>2983</v>
      </c>
    </row>
    <row r="9163" spans="51:75" x14ac:dyDescent="0.3">
      <c r="AY9163" s="226" t="e">
        <f>VLOOKUP(C9163,#REF!, 2,FALSE)</f>
        <v>#REF!</v>
      </c>
      <c r="BM9163" s="177" t="s">
        <v>14435</v>
      </c>
      <c r="BN9163" s="177" t="s">
        <v>621</v>
      </c>
      <c r="BO9163" s="177" t="s">
        <v>2983</v>
      </c>
      <c r="BU9163" s="177" t="s">
        <v>14435</v>
      </c>
      <c r="BV9163" s="177" t="s">
        <v>621</v>
      </c>
      <c r="BW9163" s="177" t="s">
        <v>2983</v>
      </c>
    </row>
    <row r="9164" spans="51:75" x14ac:dyDescent="0.3">
      <c r="AY9164" s="226" t="e">
        <f>VLOOKUP(C9164,#REF!, 2,FALSE)</f>
        <v>#REF!</v>
      </c>
      <c r="BM9164" s="177" t="s">
        <v>2525</v>
      </c>
      <c r="BN9164" s="177" t="s">
        <v>703</v>
      </c>
      <c r="BO9164" s="177" t="s">
        <v>2983</v>
      </c>
      <c r="BU9164" s="177" t="s">
        <v>2525</v>
      </c>
      <c r="BV9164" s="177" t="s">
        <v>703</v>
      </c>
      <c r="BW9164" s="177" t="s">
        <v>2983</v>
      </c>
    </row>
    <row r="9165" spans="51:75" x14ac:dyDescent="0.3">
      <c r="AY9165" s="226" t="e">
        <f>VLOOKUP(C9165,#REF!, 2,FALSE)</f>
        <v>#REF!</v>
      </c>
      <c r="BM9165" s="177" t="s">
        <v>14436</v>
      </c>
      <c r="BN9165" s="177" t="s">
        <v>637</v>
      </c>
      <c r="BO9165" s="177" t="s">
        <v>2983</v>
      </c>
      <c r="BU9165" s="177" t="s">
        <v>14436</v>
      </c>
      <c r="BV9165" s="177" t="s">
        <v>637</v>
      </c>
      <c r="BW9165" s="177" t="s">
        <v>2983</v>
      </c>
    </row>
    <row r="9166" spans="51:75" x14ac:dyDescent="0.3">
      <c r="AY9166" s="226" t="e">
        <f>VLOOKUP(C9166,#REF!, 2,FALSE)</f>
        <v>#REF!</v>
      </c>
      <c r="BM9166" s="177" t="s">
        <v>14437</v>
      </c>
      <c r="BN9166" s="177" t="s">
        <v>928</v>
      </c>
      <c r="BO9166" s="177" t="s">
        <v>2983</v>
      </c>
      <c r="BU9166" s="177" t="s">
        <v>14437</v>
      </c>
      <c r="BV9166" s="177" t="s">
        <v>928</v>
      </c>
      <c r="BW9166" s="177" t="s">
        <v>2983</v>
      </c>
    </row>
    <row r="9167" spans="51:75" x14ac:dyDescent="0.3">
      <c r="AY9167" s="226" t="e">
        <f>VLOOKUP(C9167,#REF!, 2,FALSE)</f>
        <v>#REF!</v>
      </c>
      <c r="BM9167" s="177" t="s">
        <v>14438</v>
      </c>
      <c r="BN9167" s="177" t="s">
        <v>3002</v>
      </c>
      <c r="BO9167" s="177" t="s">
        <v>2983</v>
      </c>
      <c r="BU9167" s="177" t="s">
        <v>14438</v>
      </c>
      <c r="BV9167" s="177" t="s">
        <v>3002</v>
      </c>
      <c r="BW9167" s="177" t="s">
        <v>2983</v>
      </c>
    </row>
    <row r="9168" spans="51:75" x14ac:dyDescent="0.3">
      <c r="AY9168" s="226" t="e">
        <f>VLOOKUP(C9168,#REF!, 2,FALSE)</f>
        <v>#REF!</v>
      </c>
      <c r="BM9168" s="177" t="s">
        <v>14439</v>
      </c>
      <c r="BN9168" s="177" t="s">
        <v>926</v>
      </c>
      <c r="BO9168" s="177" t="s">
        <v>2983</v>
      </c>
      <c r="BU9168" s="177" t="s">
        <v>14439</v>
      </c>
      <c r="BV9168" s="177" t="s">
        <v>926</v>
      </c>
      <c r="BW9168" s="177" t="s">
        <v>2983</v>
      </c>
    </row>
    <row r="9169" spans="51:75" x14ac:dyDescent="0.3">
      <c r="AY9169" s="226" t="e">
        <f>VLOOKUP(C9169,#REF!, 2,FALSE)</f>
        <v>#REF!</v>
      </c>
      <c r="BM9169" s="177" t="s">
        <v>14440</v>
      </c>
      <c r="BN9169" s="177" t="s">
        <v>783</v>
      </c>
      <c r="BO9169" s="177" t="s">
        <v>2983</v>
      </c>
      <c r="BU9169" s="177" t="s">
        <v>14440</v>
      </c>
      <c r="BV9169" s="177" t="s">
        <v>783</v>
      </c>
      <c r="BW9169" s="177" t="s">
        <v>2983</v>
      </c>
    </row>
    <row r="9170" spans="51:75" x14ac:dyDescent="0.3">
      <c r="AY9170" s="226" t="e">
        <f>VLOOKUP(C9170,#REF!, 2,FALSE)</f>
        <v>#REF!</v>
      </c>
      <c r="BM9170" s="177" t="s">
        <v>14441</v>
      </c>
      <c r="BN9170" s="177" t="s">
        <v>655</v>
      </c>
      <c r="BO9170" s="177" t="s">
        <v>2983</v>
      </c>
      <c r="BU9170" s="177" t="s">
        <v>14441</v>
      </c>
      <c r="BV9170" s="177" t="s">
        <v>655</v>
      </c>
      <c r="BW9170" s="177" t="s">
        <v>2983</v>
      </c>
    </row>
    <row r="9171" spans="51:75" x14ac:dyDescent="0.3">
      <c r="AY9171" s="226" t="e">
        <f>VLOOKUP(C9171,#REF!, 2,FALSE)</f>
        <v>#REF!</v>
      </c>
      <c r="BM9171" s="177" t="s">
        <v>14442</v>
      </c>
      <c r="BN9171" s="177" t="s">
        <v>923</v>
      </c>
      <c r="BO9171" s="177" t="s">
        <v>2983</v>
      </c>
      <c r="BU9171" s="177" t="s">
        <v>14442</v>
      </c>
      <c r="BV9171" s="177" t="s">
        <v>923</v>
      </c>
      <c r="BW9171" s="177" t="s">
        <v>2983</v>
      </c>
    </row>
    <row r="9172" spans="51:75" x14ac:dyDescent="0.3">
      <c r="AY9172" s="226" t="e">
        <f>VLOOKUP(C9172,#REF!, 2,FALSE)</f>
        <v>#REF!</v>
      </c>
      <c r="BM9172" s="177" t="s">
        <v>14443</v>
      </c>
      <c r="BN9172" s="177" t="s">
        <v>626</v>
      </c>
      <c r="BO9172" s="177" t="s">
        <v>2983</v>
      </c>
      <c r="BU9172" s="177" t="s">
        <v>14443</v>
      </c>
      <c r="BV9172" s="177" t="s">
        <v>626</v>
      </c>
      <c r="BW9172" s="177" t="s">
        <v>2983</v>
      </c>
    </row>
    <row r="9173" spans="51:75" x14ac:dyDescent="0.3">
      <c r="AY9173" s="226" t="e">
        <f>VLOOKUP(C9173,#REF!, 2,FALSE)</f>
        <v>#REF!</v>
      </c>
      <c r="BM9173" s="177" t="s">
        <v>14445</v>
      </c>
      <c r="BN9173" s="177" t="s">
        <v>2983</v>
      </c>
      <c r="BO9173" s="177" t="s">
        <v>2983</v>
      </c>
      <c r="BU9173" s="177" t="s">
        <v>14445</v>
      </c>
      <c r="BV9173" s="177" t="s">
        <v>2983</v>
      </c>
      <c r="BW9173" s="177" t="s">
        <v>2983</v>
      </c>
    </row>
    <row r="9174" spans="51:75" x14ac:dyDescent="0.3">
      <c r="AY9174" s="226" t="e">
        <f>VLOOKUP(C9174,#REF!, 2,FALSE)</f>
        <v>#REF!</v>
      </c>
      <c r="BM9174" s="177" t="s">
        <v>14446</v>
      </c>
      <c r="BN9174" s="177" t="s">
        <v>16979</v>
      </c>
      <c r="BO9174" s="177" t="s">
        <v>2983</v>
      </c>
      <c r="BU9174" s="177" t="s">
        <v>14446</v>
      </c>
      <c r="BV9174" s="177" t="s">
        <v>16979</v>
      </c>
      <c r="BW9174" s="177" t="s">
        <v>2983</v>
      </c>
    </row>
    <row r="9175" spans="51:75" x14ac:dyDescent="0.3">
      <c r="AY9175" s="226" t="e">
        <f>VLOOKUP(C9175,#REF!, 2,FALSE)</f>
        <v>#REF!</v>
      </c>
      <c r="BM9175" s="177" t="s">
        <v>14447</v>
      </c>
      <c r="BN9175" s="177" t="s">
        <v>3002</v>
      </c>
      <c r="BO9175" s="177" t="s">
        <v>2983</v>
      </c>
      <c r="BU9175" s="177" t="s">
        <v>14447</v>
      </c>
      <c r="BV9175" s="177" t="s">
        <v>3002</v>
      </c>
      <c r="BW9175" s="177" t="s">
        <v>2983</v>
      </c>
    </row>
    <row r="9176" spans="51:75" x14ac:dyDescent="0.3">
      <c r="AY9176" s="226" t="e">
        <f>VLOOKUP(C9176,#REF!, 2,FALSE)</f>
        <v>#REF!</v>
      </c>
      <c r="BM9176" s="177" t="s">
        <v>14448</v>
      </c>
      <c r="BN9176" s="177" t="s">
        <v>614</v>
      </c>
      <c r="BO9176" s="177" t="s">
        <v>2983</v>
      </c>
      <c r="BU9176" s="177" t="s">
        <v>14448</v>
      </c>
      <c r="BV9176" s="177" t="s">
        <v>614</v>
      </c>
      <c r="BW9176" s="177" t="s">
        <v>2983</v>
      </c>
    </row>
    <row r="9177" spans="51:75" x14ac:dyDescent="0.3">
      <c r="AY9177" s="226" t="e">
        <f>VLOOKUP(C9177,#REF!, 2,FALSE)</f>
        <v>#REF!</v>
      </c>
      <c r="BM9177" s="177" t="s">
        <v>248</v>
      </c>
      <c r="BN9177" s="177" t="s">
        <v>803</v>
      </c>
      <c r="BO9177" s="177" t="s">
        <v>11210</v>
      </c>
      <c r="BU9177" s="177" t="s">
        <v>248</v>
      </c>
      <c r="BV9177" s="177" t="s">
        <v>803</v>
      </c>
      <c r="BW9177" s="177" t="s">
        <v>11210</v>
      </c>
    </row>
    <row r="9178" spans="51:75" x14ac:dyDescent="0.3">
      <c r="AY9178" s="226" t="e">
        <f>VLOOKUP(C9178,#REF!, 2,FALSE)</f>
        <v>#REF!</v>
      </c>
      <c r="BM9178" s="177" t="s">
        <v>14449</v>
      </c>
      <c r="BN9178" s="177" t="s">
        <v>1013</v>
      </c>
      <c r="BO9178" s="177" t="s">
        <v>2983</v>
      </c>
      <c r="BU9178" s="177" t="s">
        <v>14449</v>
      </c>
      <c r="BV9178" s="177" t="s">
        <v>1013</v>
      </c>
      <c r="BW9178" s="177" t="s">
        <v>2983</v>
      </c>
    </row>
    <row r="9179" spans="51:75" x14ac:dyDescent="0.3">
      <c r="AY9179" s="226" t="e">
        <f>VLOOKUP(C9179,#REF!, 2,FALSE)</f>
        <v>#REF!</v>
      </c>
      <c r="BM9179" s="177" t="s">
        <v>14450</v>
      </c>
      <c r="BN9179" s="177" t="s">
        <v>803</v>
      </c>
      <c r="BO9179" s="177" t="s">
        <v>14451</v>
      </c>
      <c r="BU9179" s="177" t="s">
        <v>14450</v>
      </c>
      <c r="BV9179" s="177" t="s">
        <v>803</v>
      </c>
      <c r="BW9179" s="177" t="s">
        <v>14451</v>
      </c>
    </row>
    <row r="9180" spans="51:75" x14ac:dyDescent="0.3">
      <c r="AY9180" s="226" t="e">
        <f>VLOOKUP(C9180,#REF!, 2,FALSE)</f>
        <v>#REF!</v>
      </c>
      <c r="BM9180" s="177" t="s">
        <v>14452</v>
      </c>
      <c r="BN9180" s="177" t="s">
        <v>942</v>
      </c>
      <c r="BO9180" s="177" t="s">
        <v>14453</v>
      </c>
      <c r="BU9180" s="177" t="s">
        <v>14452</v>
      </c>
      <c r="BV9180" s="177" t="s">
        <v>942</v>
      </c>
      <c r="BW9180" s="177" t="s">
        <v>14453</v>
      </c>
    </row>
    <row r="9181" spans="51:75" x14ac:dyDescent="0.3">
      <c r="AY9181" s="226" t="e">
        <f>VLOOKUP(C9181,#REF!, 2,FALSE)</f>
        <v>#REF!</v>
      </c>
      <c r="BM9181" s="177" t="s">
        <v>250</v>
      </c>
      <c r="BN9181" s="177" t="s">
        <v>852</v>
      </c>
      <c r="BO9181" s="177" t="s">
        <v>8533</v>
      </c>
      <c r="BU9181" s="177" t="s">
        <v>250</v>
      </c>
      <c r="BV9181" s="177" t="s">
        <v>852</v>
      </c>
      <c r="BW9181" s="177" t="s">
        <v>8533</v>
      </c>
    </row>
    <row r="9182" spans="51:75" x14ac:dyDescent="0.3">
      <c r="AY9182" s="226" t="e">
        <f>VLOOKUP(C9182,#REF!, 2,FALSE)</f>
        <v>#REF!</v>
      </c>
      <c r="BM9182" s="177" t="s">
        <v>2526</v>
      </c>
      <c r="BN9182" s="177" t="s">
        <v>1267</v>
      </c>
      <c r="BO9182" s="177" t="s">
        <v>6805</v>
      </c>
      <c r="BU9182" s="177" t="s">
        <v>2526</v>
      </c>
      <c r="BV9182" s="177" t="s">
        <v>1267</v>
      </c>
      <c r="BW9182" s="177" t="s">
        <v>6805</v>
      </c>
    </row>
    <row r="9183" spans="51:75" x14ac:dyDescent="0.3">
      <c r="AY9183" s="226" t="e">
        <f>VLOOKUP(C9183,#REF!, 2,FALSE)</f>
        <v>#REF!</v>
      </c>
      <c r="BM9183" s="177" t="s">
        <v>14454</v>
      </c>
      <c r="BN9183" s="177" t="s">
        <v>803</v>
      </c>
      <c r="BO9183" s="177" t="s">
        <v>920</v>
      </c>
      <c r="BU9183" s="177" t="s">
        <v>14454</v>
      </c>
      <c r="BV9183" s="177" t="s">
        <v>803</v>
      </c>
      <c r="BW9183" s="177" t="s">
        <v>920</v>
      </c>
    </row>
    <row r="9184" spans="51:75" x14ac:dyDescent="0.3">
      <c r="AY9184" s="226" t="e">
        <f>VLOOKUP(C9184,#REF!, 2,FALSE)</f>
        <v>#REF!</v>
      </c>
      <c r="BM9184" s="177" t="s">
        <v>14455</v>
      </c>
      <c r="BN9184" s="177" t="s">
        <v>614</v>
      </c>
      <c r="BO9184" s="177" t="s">
        <v>10974</v>
      </c>
      <c r="BU9184" s="177" t="s">
        <v>14455</v>
      </c>
      <c r="BV9184" s="177" t="s">
        <v>614</v>
      </c>
      <c r="BW9184" s="177" t="s">
        <v>10974</v>
      </c>
    </row>
    <row r="9185" spans="51:75" x14ac:dyDescent="0.3">
      <c r="AY9185" s="226" t="e">
        <f>VLOOKUP(C9185,#REF!, 2,FALSE)</f>
        <v>#REF!</v>
      </c>
      <c r="BM9185" s="177" t="s">
        <v>14456</v>
      </c>
      <c r="BN9185" s="177" t="s">
        <v>614</v>
      </c>
      <c r="BO9185" s="177" t="s">
        <v>14457</v>
      </c>
      <c r="BU9185" s="177" t="s">
        <v>14456</v>
      </c>
      <c r="BV9185" s="177" t="s">
        <v>614</v>
      </c>
      <c r="BW9185" s="177" t="s">
        <v>14457</v>
      </c>
    </row>
    <row r="9186" spans="51:75" x14ac:dyDescent="0.3">
      <c r="AY9186" s="226" t="e">
        <f>VLOOKUP(C9186,#REF!, 2,FALSE)</f>
        <v>#REF!</v>
      </c>
      <c r="BM9186" s="177" t="s">
        <v>14458</v>
      </c>
      <c r="BN9186" s="177" t="s">
        <v>736</v>
      </c>
      <c r="BO9186" s="177" t="s">
        <v>3680</v>
      </c>
      <c r="BU9186" s="177" t="s">
        <v>14458</v>
      </c>
      <c r="BV9186" s="177" t="s">
        <v>736</v>
      </c>
      <c r="BW9186" s="177" t="s">
        <v>3680</v>
      </c>
    </row>
    <row r="9187" spans="51:75" x14ac:dyDescent="0.3">
      <c r="AY9187" s="226" t="e">
        <f>VLOOKUP(C9187,#REF!, 2,FALSE)</f>
        <v>#REF!</v>
      </c>
      <c r="BM9187" s="177" t="s">
        <v>14459</v>
      </c>
      <c r="BN9187" s="177" t="s">
        <v>1013</v>
      </c>
      <c r="BO9187" s="177" t="s">
        <v>958</v>
      </c>
      <c r="BU9187" s="177" t="s">
        <v>14459</v>
      </c>
      <c r="BV9187" s="177" t="s">
        <v>1013</v>
      </c>
      <c r="BW9187" s="177" t="s">
        <v>958</v>
      </c>
    </row>
    <row r="9188" spans="51:75" x14ac:dyDescent="0.3">
      <c r="AY9188" s="226" t="e">
        <f>VLOOKUP(C9188,#REF!, 2,FALSE)</f>
        <v>#REF!</v>
      </c>
      <c r="BM9188" s="177" t="s">
        <v>14461</v>
      </c>
      <c r="BN9188" s="177" t="s">
        <v>621</v>
      </c>
      <c r="BO9188" s="177" t="s">
        <v>14462</v>
      </c>
      <c r="BU9188" s="177" t="s">
        <v>14461</v>
      </c>
      <c r="BV9188" s="177" t="s">
        <v>621</v>
      </c>
      <c r="BW9188" s="177" t="s">
        <v>14462</v>
      </c>
    </row>
    <row r="9189" spans="51:75" x14ac:dyDescent="0.3">
      <c r="AY9189" s="226" t="e">
        <f>VLOOKUP(C9189,#REF!, 2,FALSE)</f>
        <v>#REF!</v>
      </c>
      <c r="BM9189" s="177" t="s">
        <v>14463</v>
      </c>
      <c r="BN9189" s="177" t="s">
        <v>2983</v>
      </c>
      <c r="BO9189" s="177" t="s">
        <v>14464</v>
      </c>
      <c r="BU9189" s="177" t="s">
        <v>14463</v>
      </c>
      <c r="BV9189" s="177" t="s">
        <v>2983</v>
      </c>
      <c r="BW9189" s="177" t="s">
        <v>14464</v>
      </c>
    </row>
    <row r="9190" spans="51:75" x14ac:dyDescent="0.3">
      <c r="AY9190" s="226" t="e">
        <f>VLOOKUP(C9190,#REF!, 2,FALSE)</f>
        <v>#REF!</v>
      </c>
      <c r="BM9190" s="177" t="s">
        <v>14465</v>
      </c>
      <c r="BN9190" s="177" t="s">
        <v>613</v>
      </c>
      <c r="BO9190" s="177" t="s">
        <v>7314</v>
      </c>
      <c r="BU9190" s="177" t="s">
        <v>14465</v>
      </c>
      <c r="BV9190" s="177" t="s">
        <v>613</v>
      </c>
      <c r="BW9190" s="177" t="s">
        <v>7314</v>
      </c>
    </row>
    <row r="9191" spans="51:75" x14ac:dyDescent="0.3">
      <c r="AY9191" s="226" t="e">
        <f>VLOOKUP(C9191,#REF!, 2,FALSE)</f>
        <v>#REF!</v>
      </c>
      <c r="BM9191" s="177" t="s">
        <v>2527</v>
      </c>
      <c r="BN9191" s="177" t="s">
        <v>16979</v>
      </c>
      <c r="BO9191" s="177" t="s">
        <v>7314</v>
      </c>
      <c r="BU9191" s="177" t="s">
        <v>2527</v>
      </c>
      <c r="BV9191" s="177" t="s">
        <v>16979</v>
      </c>
      <c r="BW9191" s="177" t="s">
        <v>7314</v>
      </c>
    </row>
    <row r="9192" spans="51:75" x14ac:dyDescent="0.3">
      <c r="AY9192" s="226" t="e">
        <f>VLOOKUP(C9192,#REF!, 2,FALSE)</f>
        <v>#REF!</v>
      </c>
      <c r="BM9192" s="177" t="s">
        <v>14466</v>
      </c>
      <c r="BN9192" s="177" t="s">
        <v>16979</v>
      </c>
      <c r="BO9192" s="177" t="s">
        <v>14467</v>
      </c>
      <c r="BU9192" s="177" t="s">
        <v>14466</v>
      </c>
      <c r="BV9192" s="177" t="s">
        <v>16979</v>
      </c>
      <c r="BW9192" s="177" t="s">
        <v>14467</v>
      </c>
    </row>
    <row r="9193" spans="51:75" x14ac:dyDescent="0.3">
      <c r="AY9193" s="226" t="e">
        <f>VLOOKUP(C9193,#REF!, 2,FALSE)</f>
        <v>#REF!</v>
      </c>
      <c r="BM9193" s="177" t="s">
        <v>14468</v>
      </c>
      <c r="BN9193" s="177" t="s">
        <v>16979</v>
      </c>
      <c r="BO9193" s="177" t="s">
        <v>14469</v>
      </c>
      <c r="BU9193" s="177" t="s">
        <v>14468</v>
      </c>
      <c r="BV9193" s="177" t="s">
        <v>16979</v>
      </c>
      <c r="BW9193" s="177" t="s">
        <v>14469</v>
      </c>
    </row>
    <row r="9194" spans="51:75" x14ac:dyDescent="0.3">
      <c r="AY9194" s="226" t="e">
        <f>VLOOKUP(C9194,#REF!, 2,FALSE)</f>
        <v>#REF!</v>
      </c>
      <c r="BM9194" s="177" t="s">
        <v>2528</v>
      </c>
      <c r="BN9194" s="177" t="s">
        <v>16979</v>
      </c>
      <c r="BO9194" s="177" t="s">
        <v>14470</v>
      </c>
      <c r="BU9194" s="177" t="s">
        <v>2528</v>
      </c>
      <c r="BV9194" s="177" t="s">
        <v>16979</v>
      </c>
      <c r="BW9194" s="177" t="s">
        <v>14470</v>
      </c>
    </row>
    <row r="9195" spans="51:75" x14ac:dyDescent="0.3">
      <c r="AY9195" s="226" t="e">
        <f>VLOOKUP(C9195,#REF!, 2,FALSE)</f>
        <v>#REF!</v>
      </c>
      <c r="BM9195" s="177" t="s">
        <v>14471</v>
      </c>
      <c r="BN9195" s="177" t="s">
        <v>16979</v>
      </c>
      <c r="BO9195" s="177" t="s">
        <v>14472</v>
      </c>
      <c r="BU9195" s="177" t="s">
        <v>14471</v>
      </c>
      <c r="BV9195" s="177" t="s">
        <v>16979</v>
      </c>
      <c r="BW9195" s="177" t="s">
        <v>14472</v>
      </c>
    </row>
    <row r="9196" spans="51:75" x14ac:dyDescent="0.3">
      <c r="AY9196" s="226" t="e">
        <f>VLOOKUP(C9196,#REF!, 2,FALSE)</f>
        <v>#REF!</v>
      </c>
      <c r="BM9196" s="177" t="s">
        <v>14473</v>
      </c>
      <c r="BN9196" s="177" t="s">
        <v>16979</v>
      </c>
      <c r="BO9196" s="177" t="s">
        <v>5244</v>
      </c>
      <c r="BU9196" s="177" t="s">
        <v>14473</v>
      </c>
      <c r="BV9196" s="177" t="s">
        <v>16979</v>
      </c>
      <c r="BW9196" s="177" t="s">
        <v>5244</v>
      </c>
    </row>
    <row r="9197" spans="51:75" x14ac:dyDescent="0.3">
      <c r="AY9197" s="226" t="e">
        <f>VLOOKUP(C9197,#REF!, 2,FALSE)</f>
        <v>#REF!</v>
      </c>
      <c r="BM9197" s="177" t="s">
        <v>14474</v>
      </c>
      <c r="BN9197" s="177" t="s">
        <v>16979</v>
      </c>
      <c r="BO9197" s="177" t="s">
        <v>5252</v>
      </c>
      <c r="BU9197" s="177" t="s">
        <v>14474</v>
      </c>
      <c r="BV9197" s="177" t="s">
        <v>16979</v>
      </c>
      <c r="BW9197" s="177" t="s">
        <v>5252</v>
      </c>
    </row>
    <row r="9198" spans="51:75" x14ac:dyDescent="0.3">
      <c r="AY9198" s="226" t="e">
        <f>VLOOKUP(C9198,#REF!, 2,FALSE)</f>
        <v>#REF!</v>
      </c>
      <c r="BM9198" s="177" t="s">
        <v>14475</v>
      </c>
      <c r="BN9198" s="177" t="s">
        <v>16979</v>
      </c>
      <c r="BO9198" s="177" t="s">
        <v>7350</v>
      </c>
      <c r="BU9198" s="177" t="s">
        <v>14475</v>
      </c>
      <c r="BV9198" s="177" t="s">
        <v>16979</v>
      </c>
      <c r="BW9198" s="177" t="s">
        <v>7350</v>
      </c>
    </row>
    <row r="9199" spans="51:75" x14ac:dyDescent="0.3">
      <c r="AY9199" s="226" t="e">
        <f>VLOOKUP(C9199,#REF!, 2,FALSE)</f>
        <v>#REF!</v>
      </c>
      <c r="BM9199" s="177" t="s">
        <v>14476</v>
      </c>
      <c r="BN9199" s="177" t="s">
        <v>2983</v>
      </c>
      <c r="BO9199" s="177" t="s">
        <v>2983</v>
      </c>
      <c r="BU9199" s="177" t="s">
        <v>14476</v>
      </c>
      <c r="BV9199" s="177" t="s">
        <v>2983</v>
      </c>
      <c r="BW9199" s="177" t="s">
        <v>2983</v>
      </c>
    </row>
    <row r="9200" spans="51:75" x14ac:dyDescent="0.3">
      <c r="AY9200" s="226" t="e">
        <f>VLOOKUP(C9200,#REF!, 2,FALSE)</f>
        <v>#REF!</v>
      </c>
      <c r="BM9200" s="177" t="s">
        <v>14477</v>
      </c>
      <c r="BN9200" s="177" t="s">
        <v>16979</v>
      </c>
      <c r="BO9200" s="177" t="s">
        <v>13086</v>
      </c>
      <c r="BU9200" s="177" t="s">
        <v>14477</v>
      </c>
      <c r="BV9200" s="177" t="s">
        <v>16979</v>
      </c>
      <c r="BW9200" s="177" t="s">
        <v>13086</v>
      </c>
    </row>
    <row r="9201" spans="51:75" x14ac:dyDescent="0.3">
      <c r="AY9201" s="226" t="e">
        <f>VLOOKUP(C9201,#REF!, 2,FALSE)</f>
        <v>#REF!</v>
      </c>
      <c r="BM9201" s="177" t="s">
        <v>2529</v>
      </c>
      <c r="BN9201" s="177" t="s">
        <v>940</v>
      </c>
      <c r="BO9201" s="177" t="s">
        <v>6783</v>
      </c>
      <c r="BU9201" s="177" t="s">
        <v>2529</v>
      </c>
      <c r="BV9201" s="177" t="s">
        <v>940</v>
      </c>
      <c r="BW9201" s="177" t="s">
        <v>6783</v>
      </c>
    </row>
    <row r="9202" spans="51:75" x14ac:dyDescent="0.3">
      <c r="AY9202" s="226" t="e">
        <f>VLOOKUP(C9202,#REF!, 2,FALSE)</f>
        <v>#REF!</v>
      </c>
      <c r="BM9202" s="177" t="s">
        <v>14478</v>
      </c>
      <c r="BN9202" s="177" t="s">
        <v>16979</v>
      </c>
      <c r="BO9202" s="177" t="s">
        <v>4004</v>
      </c>
      <c r="BU9202" s="177" t="s">
        <v>14478</v>
      </c>
      <c r="BV9202" s="177" t="s">
        <v>16979</v>
      </c>
      <c r="BW9202" s="177" t="s">
        <v>4004</v>
      </c>
    </row>
    <row r="9203" spans="51:75" x14ac:dyDescent="0.3">
      <c r="AY9203" s="226" t="e">
        <f>VLOOKUP(C9203,#REF!, 2,FALSE)</f>
        <v>#REF!</v>
      </c>
      <c r="BM9203" s="177" t="s">
        <v>14479</v>
      </c>
      <c r="BN9203" s="177" t="s">
        <v>16979</v>
      </c>
      <c r="BO9203" s="177" t="s">
        <v>12758</v>
      </c>
      <c r="BU9203" s="177" t="s">
        <v>14479</v>
      </c>
      <c r="BV9203" s="177" t="s">
        <v>16979</v>
      </c>
      <c r="BW9203" s="177" t="s">
        <v>12758</v>
      </c>
    </row>
    <row r="9204" spans="51:75" x14ac:dyDescent="0.3">
      <c r="AY9204" s="226" t="e">
        <f>VLOOKUP(C9204,#REF!, 2,FALSE)</f>
        <v>#REF!</v>
      </c>
      <c r="BM9204" s="177" t="s">
        <v>14480</v>
      </c>
      <c r="BN9204" s="177" t="s">
        <v>16979</v>
      </c>
      <c r="BO9204" s="177" t="s">
        <v>14481</v>
      </c>
      <c r="BU9204" s="177" t="s">
        <v>14480</v>
      </c>
      <c r="BV9204" s="177" t="s">
        <v>16979</v>
      </c>
      <c r="BW9204" s="177" t="s">
        <v>14481</v>
      </c>
    </row>
    <row r="9205" spans="51:75" x14ac:dyDescent="0.3">
      <c r="AY9205" s="226" t="e">
        <f>VLOOKUP(C9205,#REF!, 2,FALSE)</f>
        <v>#REF!</v>
      </c>
      <c r="BM9205" s="177" t="s">
        <v>14482</v>
      </c>
      <c r="BN9205" s="177" t="s">
        <v>16979</v>
      </c>
      <c r="BO9205" s="177" t="s">
        <v>11919</v>
      </c>
      <c r="BU9205" s="177" t="s">
        <v>14482</v>
      </c>
      <c r="BV9205" s="177" t="s">
        <v>16979</v>
      </c>
      <c r="BW9205" s="177" t="s">
        <v>11919</v>
      </c>
    </row>
    <row r="9206" spans="51:75" x14ac:dyDescent="0.3">
      <c r="AY9206" s="226" t="e">
        <f>VLOOKUP(C9206,#REF!, 2,FALSE)</f>
        <v>#REF!</v>
      </c>
      <c r="BM9206" s="177" t="s">
        <v>14483</v>
      </c>
      <c r="BN9206" s="177" t="s">
        <v>2983</v>
      </c>
      <c r="BO9206" s="177" t="s">
        <v>14484</v>
      </c>
      <c r="BU9206" s="177" t="s">
        <v>14483</v>
      </c>
      <c r="BV9206" s="177" t="s">
        <v>2983</v>
      </c>
      <c r="BW9206" s="177" t="s">
        <v>14484</v>
      </c>
    </row>
    <row r="9207" spans="51:75" x14ac:dyDescent="0.3">
      <c r="AY9207" s="226" t="e">
        <f>VLOOKUP(C9207,#REF!, 2,FALSE)</f>
        <v>#REF!</v>
      </c>
      <c r="BM9207" s="177" t="s">
        <v>14485</v>
      </c>
      <c r="BN9207" s="177" t="s">
        <v>2983</v>
      </c>
      <c r="BO9207" s="177" t="s">
        <v>14486</v>
      </c>
      <c r="BU9207" s="177" t="s">
        <v>14485</v>
      </c>
      <c r="BV9207" s="177" t="s">
        <v>2983</v>
      </c>
      <c r="BW9207" s="177" t="s">
        <v>14486</v>
      </c>
    </row>
    <row r="9208" spans="51:75" x14ac:dyDescent="0.3">
      <c r="AY9208" s="226" t="e">
        <f>VLOOKUP(C9208,#REF!, 2,FALSE)</f>
        <v>#REF!</v>
      </c>
      <c r="BM9208" s="177" t="s">
        <v>14487</v>
      </c>
      <c r="BN9208" s="177" t="s">
        <v>2983</v>
      </c>
      <c r="BO9208" s="177" t="s">
        <v>14488</v>
      </c>
      <c r="BU9208" s="177" t="s">
        <v>14487</v>
      </c>
      <c r="BV9208" s="177" t="s">
        <v>2983</v>
      </c>
      <c r="BW9208" s="177" t="s">
        <v>14488</v>
      </c>
    </row>
    <row r="9209" spans="51:75" x14ac:dyDescent="0.3">
      <c r="AY9209" s="226" t="e">
        <f>VLOOKUP(C9209,#REF!, 2,FALSE)</f>
        <v>#REF!</v>
      </c>
      <c r="BM9209" s="177" t="s">
        <v>14489</v>
      </c>
      <c r="BN9209" s="177" t="s">
        <v>2983</v>
      </c>
      <c r="BO9209" s="177" t="s">
        <v>3312</v>
      </c>
      <c r="BU9209" s="177" t="s">
        <v>14489</v>
      </c>
      <c r="BV9209" s="177" t="s">
        <v>2983</v>
      </c>
      <c r="BW9209" s="177" t="s">
        <v>3312</v>
      </c>
    </row>
    <row r="9210" spans="51:75" x14ac:dyDescent="0.3">
      <c r="AY9210" s="226" t="e">
        <f>VLOOKUP(C9210,#REF!, 2,FALSE)</f>
        <v>#REF!</v>
      </c>
      <c r="BM9210" s="177" t="s">
        <v>14490</v>
      </c>
      <c r="BN9210" s="177" t="s">
        <v>2983</v>
      </c>
      <c r="BO9210" s="177" t="s">
        <v>2792</v>
      </c>
      <c r="BU9210" s="177" t="s">
        <v>14490</v>
      </c>
      <c r="BV9210" s="177" t="s">
        <v>2983</v>
      </c>
      <c r="BW9210" s="177" t="s">
        <v>2792</v>
      </c>
    </row>
    <row r="9211" spans="51:75" x14ac:dyDescent="0.3">
      <c r="AY9211" s="226" t="e">
        <f>VLOOKUP(C9211,#REF!, 2,FALSE)</f>
        <v>#REF!</v>
      </c>
      <c r="BM9211" s="177" t="s">
        <v>14491</v>
      </c>
      <c r="BN9211" s="177" t="s">
        <v>2983</v>
      </c>
      <c r="BO9211" s="177" t="s">
        <v>13032</v>
      </c>
      <c r="BU9211" s="177" t="s">
        <v>14491</v>
      </c>
      <c r="BV9211" s="177" t="s">
        <v>2983</v>
      </c>
      <c r="BW9211" s="177" t="s">
        <v>13032</v>
      </c>
    </row>
    <row r="9212" spans="51:75" x14ac:dyDescent="0.3">
      <c r="AY9212" s="226" t="e">
        <f>VLOOKUP(C9212,#REF!, 2,FALSE)</f>
        <v>#REF!</v>
      </c>
      <c r="BM9212" s="177" t="s">
        <v>14492</v>
      </c>
      <c r="BN9212" s="177" t="s">
        <v>2983</v>
      </c>
      <c r="BO9212" s="177" t="s">
        <v>14493</v>
      </c>
      <c r="BU9212" s="177" t="s">
        <v>14492</v>
      </c>
      <c r="BV9212" s="177" t="s">
        <v>2983</v>
      </c>
      <c r="BW9212" s="177" t="s">
        <v>14493</v>
      </c>
    </row>
    <row r="9213" spans="51:75" x14ac:dyDescent="0.3">
      <c r="AY9213" s="226" t="e">
        <f>VLOOKUP(C9213,#REF!, 2,FALSE)</f>
        <v>#REF!</v>
      </c>
      <c r="BM9213" s="177" t="s">
        <v>14494</v>
      </c>
      <c r="BN9213" s="177" t="s">
        <v>2983</v>
      </c>
      <c r="BO9213" s="177" t="s">
        <v>14496</v>
      </c>
      <c r="BU9213" s="177" t="s">
        <v>14494</v>
      </c>
      <c r="BV9213" s="177" t="s">
        <v>2983</v>
      </c>
      <c r="BW9213" s="177" t="s">
        <v>14496</v>
      </c>
    </row>
    <row r="9214" spans="51:75" x14ac:dyDescent="0.3">
      <c r="AY9214" s="226" t="e">
        <f>VLOOKUP(C9214,#REF!, 2,FALSE)</f>
        <v>#REF!</v>
      </c>
      <c r="BM9214" s="177" t="s">
        <v>14497</v>
      </c>
      <c r="BN9214" s="177" t="s">
        <v>2983</v>
      </c>
      <c r="BO9214" s="177" t="s">
        <v>8125</v>
      </c>
      <c r="BU9214" s="177" t="s">
        <v>14497</v>
      </c>
      <c r="BV9214" s="177" t="s">
        <v>2983</v>
      </c>
      <c r="BW9214" s="177" t="s">
        <v>8125</v>
      </c>
    </row>
    <row r="9215" spans="51:75" x14ac:dyDescent="0.3">
      <c r="AY9215" s="226" t="e">
        <f>VLOOKUP(C9215,#REF!, 2,FALSE)</f>
        <v>#REF!</v>
      </c>
      <c r="BM9215" s="177" t="s">
        <v>14498</v>
      </c>
      <c r="BN9215" s="177" t="s">
        <v>2983</v>
      </c>
      <c r="BO9215" s="177" t="s">
        <v>2983</v>
      </c>
      <c r="BU9215" s="177" t="s">
        <v>14498</v>
      </c>
      <c r="BV9215" s="177" t="s">
        <v>2983</v>
      </c>
      <c r="BW9215" s="177" t="s">
        <v>2983</v>
      </c>
    </row>
    <row r="9216" spans="51:75" x14ac:dyDescent="0.3">
      <c r="AY9216" s="226" t="e">
        <f>VLOOKUP(C9216,#REF!, 2,FALSE)</f>
        <v>#REF!</v>
      </c>
      <c r="BM9216" s="177" t="s">
        <v>14499</v>
      </c>
      <c r="BN9216" s="177" t="s">
        <v>2983</v>
      </c>
      <c r="BO9216" s="177" t="s">
        <v>2983</v>
      </c>
      <c r="BU9216" s="177" t="s">
        <v>14499</v>
      </c>
      <c r="BV9216" s="177" t="s">
        <v>2983</v>
      </c>
      <c r="BW9216" s="177" t="s">
        <v>2983</v>
      </c>
    </row>
    <row r="9217" spans="51:75" x14ac:dyDescent="0.3">
      <c r="AY9217" s="226" t="e">
        <f>VLOOKUP(C9217,#REF!, 2,FALSE)</f>
        <v>#REF!</v>
      </c>
      <c r="BM9217" s="177" t="s">
        <v>14500</v>
      </c>
      <c r="BN9217" s="177" t="s">
        <v>2983</v>
      </c>
      <c r="BO9217" s="177" t="s">
        <v>3895</v>
      </c>
      <c r="BU9217" s="177" t="s">
        <v>14500</v>
      </c>
      <c r="BV9217" s="177" t="s">
        <v>2983</v>
      </c>
      <c r="BW9217" s="177" t="s">
        <v>3895</v>
      </c>
    </row>
    <row r="9218" spans="51:75" x14ac:dyDescent="0.3">
      <c r="AY9218" s="226" t="e">
        <f>VLOOKUP(C9218,#REF!, 2,FALSE)</f>
        <v>#REF!</v>
      </c>
      <c r="BM9218" s="177" t="s">
        <v>14501</v>
      </c>
      <c r="BN9218" s="177" t="s">
        <v>2983</v>
      </c>
      <c r="BO9218" s="177" t="s">
        <v>2983</v>
      </c>
      <c r="BU9218" s="177" t="s">
        <v>14501</v>
      </c>
      <c r="BV9218" s="177" t="s">
        <v>2983</v>
      </c>
      <c r="BW9218" s="177" t="s">
        <v>2983</v>
      </c>
    </row>
    <row r="9219" spans="51:75" x14ac:dyDescent="0.3">
      <c r="AY9219" s="226" t="e">
        <f>VLOOKUP(C9219,#REF!, 2,FALSE)</f>
        <v>#REF!</v>
      </c>
      <c r="BM9219" s="177" t="s">
        <v>14502</v>
      </c>
      <c r="BN9219" s="177" t="s">
        <v>2983</v>
      </c>
      <c r="BO9219" s="177" t="s">
        <v>6187</v>
      </c>
      <c r="BU9219" s="177" t="s">
        <v>14502</v>
      </c>
      <c r="BV9219" s="177" t="s">
        <v>2983</v>
      </c>
      <c r="BW9219" s="177" t="s">
        <v>6187</v>
      </c>
    </row>
    <row r="9220" spans="51:75" x14ac:dyDescent="0.3">
      <c r="AY9220" s="226" t="e">
        <f>VLOOKUP(C9220,#REF!, 2,FALSE)</f>
        <v>#REF!</v>
      </c>
      <c r="BM9220" s="177" t="s">
        <v>14503</v>
      </c>
      <c r="BN9220" s="177" t="s">
        <v>2983</v>
      </c>
      <c r="BO9220" s="177" t="s">
        <v>6187</v>
      </c>
      <c r="BU9220" s="177" t="s">
        <v>14503</v>
      </c>
      <c r="BV9220" s="177" t="s">
        <v>2983</v>
      </c>
      <c r="BW9220" s="177" t="s">
        <v>6187</v>
      </c>
    </row>
    <row r="9221" spans="51:75" x14ac:dyDescent="0.3">
      <c r="AY9221" s="226" t="e">
        <f>VLOOKUP(C9221,#REF!, 2,FALSE)</f>
        <v>#REF!</v>
      </c>
      <c r="BM9221" s="177" t="s">
        <v>14504</v>
      </c>
      <c r="BN9221" s="177" t="s">
        <v>2983</v>
      </c>
      <c r="BO9221" s="177" t="s">
        <v>770</v>
      </c>
      <c r="BU9221" s="177" t="s">
        <v>14504</v>
      </c>
      <c r="BV9221" s="177" t="s">
        <v>2983</v>
      </c>
      <c r="BW9221" s="177" t="s">
        <v>770</v>
      </c>
    </row>
    <row r="9222" spans="51:75" x14ac:dyDescent="0.3">
      <c r="AY9222" s="226" t="e">
        <f>VLOOKUP(C9222,#REF!, 2,FALSE)</f>
        <v>#REF!</v>
      </c>
      <c r="BM9222" s="177" t="s">
        <v>14505</v>
      </c>
      <c r="BN9222" s="177" t="s">
        <v>16979</v>
      </c>
      <c r="BO9222" s="177" t="s">
        <v>5865</v>
      </c>
      <c r="BU9222" s="177" t="s">
        <v>14505</v>
      </c>
      <c r="BV9222" s="177" t="s">
        <v>16979</v>
      </c>
      <c r="BW9222" s="177" t="s">
        <v>5865</v>
      </c>
    </row>
    <row r="9223" spans="51:75" x14ac:dyDescent="0.3">
      <c r="AY9223" s="226" t="e">
        <f>VLOOKUP(C9223,#REF!, 2,FALSE)</f>
        <v>#REF!</v>
      </c>
      <c r="BM9223" s="177" t="s">
        <v>14506</v>
      </c>
      <c r="BN9223" s="177" t="s">
        <v>16979</v>
      </c>
      <c r="BO9223" s="177" t="s">
        <v>4244</v>
      </c>
      <c r="BU9223" s="177" t="s">
        <v>14506</v>
      </c>
      <c r="BV9223" s="177" t="s">
        <v>16979</v>
      </c>
      <c r="BW9223" s="177" t="s">
        <v>4244</v>
      </c>
    </row>
    <row r="9224" spans="51:75" x14ac:dyDescent="0.3">
      <c r="AY9224" s="226" t="e">
        <f>VLOOKUP(C9224,#REF!, 2,FALSE)</f>
        <v>#REF!</v>
      </c>
      <c r="BM9224" s="177" t="s">
        <v>14507</v>
      </c>
      <c r="BN9224" s="177" t="s">
        <v>2983</v>
      </c>
      <c r="BO9224" s="177" t="s">
        <v>6903</v>
      </c>
      <c r="BU9224" s="177" t="s">
        <v>14507</v>
      </c>
      <c r="BV9224" s="177" t="s">
        <v>2983</v>
      </c>
      <c r="BW9224" s="177" t="s">
        <v>6903</v>
      </c>
    </row>
    <row r="9225" spans="51:75" x14ac:dyDescent="0.3">
      <c r="AY9225" s="226" t="e">
        <f>VLOOKUP(C9225,#REF!, 2,FALSE)</f>
        <v>#REF!</v>
      </c>
      <c r="BM9225" s="177" t="s">
        <v>14508</v>
      </c>
      <c r="BN9225" s="177" t="s">
        <v>16979</v>
      </c>
      <c r="BO9225" s="177" t="s">
        <v>14509</v>
      </c>
      <c r="BU9225" s="177" t="s">
        <v>14508</v>
      </c>
      <c r="BV9225" s="177" t="s">
        <v>16979</v>
      </c>
      <c r="BW9225" s="177" t="s">
        <v>14509</v>
      </c>
    </row>
    <row r="9226" spans="51:75" x14ac:dyDescent="0.3">
      <c r="AY9226" s="226" t="e">
        <f>VLOOKUP(C9226,#REF!, 2,FALSE)</f>
        <v>#REF!</v>
      </c>
      <c r="BM9226" s="177" t="s">
        <v>14510</v>
      </c>
      <c r="BN9226" s="177" t="s">
        <v>16979</v>
      </c>
      <c r="BO9226" s="177" t="s">
        <v>10568</v>
      </c>
      <c r="BU9226" s="177" t="s">
        <v>14510</v>
      </c>
      <c r="BV9226" s="177" t="s">
        <v>16979</v>
      </c>
      <c r="BW9226" s="177" t="s">
        <v>10568</v>
      </c>
    </row>
    <row r="9227" spans="51:75" x14ac:dyDescent="0.3">
      <c r="AY9227" s="226" t="e">
        <f>VLOOKUP(C9227,#REF!, 2,FALSE)</f>
        <v>#REF!</v>
      </c>
      <c r="BM9227" s="177" t="s">
        <v>14511</v>
      </c>
      <c r="BN9227" s="177" t="s">
        <v>16979</v>
      </c>
      <c r="BO9227" s="177" t="s">
        <v>14512</v>
      </c>
      <c r="BU9227" s="177" t="s">
        <v>14511</v>
      </c>
      <c r="BV9227" s="177" t="s">
        <v>16979</v>
      </c>
      <c r="BW9227" s="177" t="s">
        <v>14512</v>
      </c>
    </row>
    <row r="9228" spans="51:75" x14ac:dyDescent="0.3">
      <c r="AY9228" s="226" t="e">
        <f>VLOOKUP(C9228,#REF!, 2,FALSE)</f>
        <v>#REF!</v>
      </c>
      <c r="BM9228" s="177" t="s">
        <v>14513</v>
      </c>
      <c r="BN9228" s="177" t="s">
        <v>16979</v>
      </c>
      <c r="BO9228" s="177" t="s">
        <v>5170</v>
      </c>
      <c r="BU9228" s="177" t="s">
        <v>14513</v>
      </c>
      <c r="BV9228" s="177" t="s">
        <v>16979</v>
      </c>
      <c r="BW9228" s="177" t="s">
        <v>5170</v>
      </c>
    </row>
    <row r="9229" spans="51:75" x14ac:dyDescent="0.3">
      <c r="AY9229" s="226" t="e">
        <f>VLOOKUP(C9229,#REF!, 2,FALSE)</f>
        <v>#REF!</v>
      </c>
      <c r="BM9229" s="177" t="s">
        <v>14514</v>
      </c>
      <c r="BN9229" s="177" t="s">
        <v>16979</v>
      </c>
      <c r="BO9229" s="177" t="s">
        <v>10080</v>
      </c>
      <c r="BU9229" s="177" t="s">
        <v>14514</v>
      </c>
      <c r="BV9229" s="177" t="s">
        <v>16979</v>
      </c>
      <c r="BW9229" s="177" t="s">
        <v>10080</v>
      </c>
    </row>
    <row r="9230" spans="51:75" x14ac:dyDescent="0.3">
      <c r="AY9230" s="226" t="e">
        <f>VLOOKUP(C9230,#REF!, 2,FALSE)</f>
        <v>#REF!</v>
      </c>
      <c r="BM9230" s="177" t="s">
        <v>14515</v>
      </c>
      <c r="BN9230" s="177" t="s">
        <v>16979</v>
      </c>
      <c r="BO9230" s="177" t="s">
        <v>13132</v>
      </c>
      <c r="BU9230" s="177" t="s">
        <v>14515</v>
      </c>
      <c r="BV9230" s="177" t="s">
        <v>16979</v>
      </c>
      <c r="BW9230" s="177" t="s">
        <v>13132</v>
      </c>
    </row>
    <row r="9231" spans="51:75" x14ac:dyDescent="0.3">
      <c r="AY9231" s="226" t="e">
        <f>VLOOKUP(C9231,#REF!, 2,FALSE)</f>
        <v>#REF!</v>
      </c>
      <c r="BM9231" s="177" t="s">
        <v>14516</v>
      </c>
      <c r="BN9231" s="177" t="s">
        <v>803</v>
      </c>
      <c r="BO9231" s="177" t="s">
        <v>14517</v>
      </c>
      <c r="BU9231" s="177" t="s">
        <v>14516</v>
      </c>
      <c r="BV9231" s="177" t="s">
        <v>803</v>
      </c>
      <c r="BW9231" s="177" t="s">
        <v>14517</v>
      </c>
    </row>
    <row r="9232" spans="51:75" x14ac:dyDescent="0.3">
      <c r="AY9232" s="226" t="e">
        <f>VLOOKUP(C9232,#REF!, 2,FALSE)</f>
        <v>#REF!</v>
      </c>
      <c r="BM9232" s="177" t="s">
        <v>14518</v>
      </c>
      <c r="BN9232" s="177" t="s">
        <v>16979</v>
      </c>
      <c r="BO9232" s="177" t="s">
        <v>14519</v>
      </c>
      <c r="BU9232" s="177" t="s">
        <v>14518</v>
      </c>
      <c r="BV9232" s="177" t="s">
        <v>16979</v>
      </c>
      <c r="BW9232" s="177" t="s">
        <v>14519</v>
      </c>
    </row>
    <row r="9233" spans="51:75" x14ac:dyDescent="0.3">
      <c r="AY9233" s="226" t="e">
        <f>VLOOKUP(C9233,#REF!, 2,FALSE)</f>
        <v>#REF!</v>
      </c>
      <c r="BM9233" s="177" t="s">
        <v>14520</v>
      </c>
      <c r="BN9233" s="177" t="s">
        <v>16979</v>
      </c>
      <c r="BO9233" s="177" t="s">
        <v>770</v>
      </c>
      <c r="BU9233" s="177" t="s">
        <v>14520</v>
      </c>
      <c r="BV9233" s="177" t="s">
        <v>16979</v>
      </c>
      <c r="BW9233" s="177" t="s">
        <v>770</v>
      </c>
    </row>
    <row r="9234" spans="51:75" x14ac:dyDescent="0.3">
      <c r="AY9234" s="226" t="e">
        <f>VLOOKUP(C9234,#REF!, 2,FALSE)</f>
        <v>#REF!</v>
      </c>
      <c r="BM9234" s="177" t="s">
        <v>14521</v>
      </c>
      <c r="BN9234" s="177" t="s">
        <v>16979</v>
      </c>
      <c r="BO9234" s="177" t="s">
        <v>1792</v>
      </c>
      <c r="BU9234" s="177" t="s">
        <v>14521</v>
      </c>
      <c r="BV9234" s="177" t="s">
        <v>16979</v>
      </c>
      <c r="BW9234" s="177" t="s">
        <v>1792</v>
      </c>
    </row>
    <row r="9235" spans="51:75" x14ac:dyDescent="0.3">
      <c r="AY9235" s="226" t="e">
        <f>VLOOKUP(C9235,#REF!, 2,FALSE)</f>
        <v>#REF!</v>
      </c>
      <c r="BM9235" s="177" t="s">
        <v>14522</v>
      </c>
      <c r="BN9235" s="177" t="s">
        <v>16979</v>
      </c>
      <c r="BO9235" s="177" t="s">
        <v>2983</v>
      </c>
      <c r="BU9235" s="177" t="s">
        <v>14522</v>
      </c>
      <c r="BV9235" s="177" t="s">
        <v>16979</v>
      </c>
      <c r="BW9235" s="177" t="s">
        <v>2983</v>
      </c>
    </row>
    <row r="9236" spans="51:75" x14ac:dyDescent="0.3">
      <c r="AY9236" s="226" t="e">
        <f>VLOOKUP(C9236,#REF!, 2,FALSE)</f>
        <v>#REF!</v>
      </c>
      <c r="BM9236" s="177" t="s">
        <v>14523</v>
      </c>
      <c r="BN9236" s="177" t="s">
        <v>16979</v>
      </c>
      <c r="BO9236" s="177" t="s">
        <v>770</v>
      </c>
      <c r="BU9236" s="177" t="s">
        <v>14523</v>
      </c>
      <c r="BV9236" s="177" t="s">
        <v>16979</v>
      </c>
      <c r="BW9236" s="177" t="s">
        <v>770</v>
      </c>
    </row>
    <row r="9237" spans="51:75" x14ac:dyDescent="0.3">
      <c r="AY9237" s="226" t="e">
        <f>VLOOKUP(C9237,#REF!, 2,FALSE)</f>
        <v>#REF!</v>
      </c>
      <c r="BM9237" s="177" t="s">
        <v>2530</v>
      </c>
      <c r="BN9237" s="177" t="s">
        <v>16979</v>
      </c>
      <c r="BO9237" s="177" t="s">
        <v>14524</v>
      </c>
      <c r="BU9237" s="177" t="s">
        <v>2530</v>
      </c>
      <c r="BV9237" s="177" t="s">
        <v>16979</v>
      </c>
      <c r="BW9237" s="177" t="s">
        <v>14524</v>
      </c>
    </row>
    <row r="9238" spans="51:75" x14ac:dyDescent="0.3">
      <c r="AY9238" s="226" t="e">
        <f>VLOOKUP(C9238,#REF!, 2,FALSE)</f>
        <v>#REF!</v>
      </c>
      <c r="BM9238" s="177" t="s">
        <v>14525</v>
      </c>
      <c r="BN9238" s="177" t="s">
        <v>16979</v>
      </c>
      <c r="BO9238" s="177" t="s">
        <v>14526</v>
      </c>
      <c r="BU9238" s="177" t="s">
        <v>14525</v>
      </c>
      <c r="BV9238" s="177" t="s">
        <v>16979</v>
      </c>
      <c r="BW9238" s="177" t="s">
        <v>14526</v>
      </c>
    </row>
    <row r="9239" spans="51:75" x14ac:dyDescent="0.3">
      <c r="AY9239" s="226" t="e">
        <f>VLOOKUP(C9239,#REF!, 2,FALSE)</f>
        <v>#REF!</v>
      </c>
      <c r="BM9239" s="177" t="s">
        <v>14527</v>
      </c>
      <c r="BN9239" s="177" t="s">
        <v>16979</v>
      </c>
      <c r="BO9239" s="177" t="s">
        <v>14528</v>
      </c>
      <c r="BU9239" s="177" t="s">
        <v>14527</v>
      </c>
      <c r="BV9239" s="177" t="s">
        <v>16979</v>
      </c>
      <c r="BW9239" s="177" t="s">
        <v>14528</v>
      </c>
    </row>
    <row r="9240" spans="51:75" x14ac:dyDescent="0.3">
      <c r="AY9240" s="226" t="e">
        <f>VLOOKUP(C9240,#REF!, 2,FALSE)</f>
        <v>#REF!</v>
      </c>
      <c r="BM9240" s="177" t="s">
        <v>14529</v>
      </c>
      <c r="BN9240" s="177" t="s">
        <v>639</v>
      </c>
      <c r="BO9240" s="177" t="s">
        <v>770</v>
      </c>
      <c r="BU9240" s="177" t="s">
        <v>14529</v>
      </c>
      <c r="BV9240" s="177" t="s">
        <v>639</v>
      </c>
      <c r="BW9240" s="177" t="s">
        <v>770</v>
      </c>
    </row>
    <row r="9241" spans="51:75" x14ac:dyDescent="0.3">
      <c r="AY9241" s="226" t="e">
        <f>VLOOKUP(C9241,#REF!, 2,FALSE)</f>
        <v>#REF!</v>
      </c>
      <c r="BM9241" s="177" t="s">
        <v>14530</v>
      </c>
      <c r="BN9241" s="177" t="s">
        <v>16979</v>
      </c>
      <c r="BO9241" s="177" t="s">
        <v>14531</v>
      </c>
      <c r="BU9241" s="177" t="s">
        <v>14530</v>
      </c>
      <c r="BV9241" s="177" t="s">
        <v>16979</v>
      </c>
      <c r="BW9241" s="177" t="s">
        <v>14531</v>
      </c>
    </row>
    <row r="9242" spans="51:75" x14ac:dyDescent="0.3">
      <c r="AY9242" s="226" t="e">
        <f>VLOOKUP(C9242,#REF!, 2,FALSE)</f>
        <v>#REF!</v>
      </c>
      <c r="BM9242" s="177" t="s">
        <v>14532</v>
      </c>
      <c r="BN9242" s="177" t="s">
        <v>1342</v>
      </c>
      <c r="BO9242" s="177" t="s">
        <v>14533</v>
      </c>
      <c r="BU9242" s="177" t="s">
        <v>14532</v>
      </c>
      <c r="BV9242" s="177" t="s">
        <v>1342</v>
      </c>
      <c r="BW9242" s="177" t="s">
        <v>14533</v>
      </c>
    </row>
    <row r="9243" spans="51:75" x14ac:dyDescent="0.3">
      <c r="AY9243" s="226" t="e">
        <f>VLOOKUP(C9243,#REF!, 2,FALSE)</f>
        <v>#REF!</v>
      </c>
      <c r="BM9243" s="177" t="s">
        <v>14534</v>
      </c>
      <c r="BN9243" s="177" t="s">
        <v>16979</v>
      </c>
      <c r="BO9243" s="177" t="s">
        <v>7828</v>
      </c>
      <c r="BU9243" s="177" t="s">
        <v>14534</v>
      </c>
      <c r="BV9243" s="177" t="s">
        <v>16979</v>
      </c>
      <c r="BW9243" s="177" t="s">
        <v>7828</v>
      </c>
    </row>
    <row r="9244" spans="51:75" x14ac:dyDescent="0.3">
      <c r="AY9244" s="226" t="e">
        <f>VLOOKUP(C9244,#REF!, 2,FALSE)</f>
        <v>#REF!</v>
      </c>
      <c r="BM9244" s="177" t="s">
        <v>14535</v>
      </c>
      <c r="BN9244" s="177" t="s">
        <v>16979</v>
      </c>
      <c r="BO9244" s="177" t="s">
        <v>14536</v>
      </c>
      <c r="BU9244" s="177" t="s">
        <v>14535</v>
      </c>
      <c r="BV9244" s="177" t="s">
        <v>16979</v>
      </c>
      <c r="BW9244" s="177" t="s">
        <v>14536</v>
      </c>
    </row>
    <row r="9245" spans="51:75" x14ac:dyDescent="0.3">
      <c r="AY9245" s="226" t="e">
        <f>VLOOKUP(C9245,#REF!, 2,FALSE)</f>
        <v>#REF!</v>
      </c>
      <c r="BM9245" s="177" t="s">
        <v>14537</v>
      </c>
      <c r="BN9245" s="177" t="s">
        <v>928</v>
      </c>
      <c r="BO9245" s="177" t="s">
        <v>3113</v>
      </c>
      <c r="BU9245" s="177" t="s">
        <v>14537</v>
      </c>
      <c r="BV9245" s="177" t="s">
        <v>928</v>
      </c>
      <c r="BW9245" s="177" t="s">
        <v>3113</v>
      </c>
    </row>
    <row r="9246" spans="51:75" x14ac:dyDescent="0.3">
      <c r="AY9246" s="226" t="e">
        <f>VLOOKUP(C9246,#REF!, 2,FALSE)</f>
        <v>#REF!</v>
      </c>
      <c r="BM9246" s="177" t="s">
        <v>14538</v>
      </c>
      <c r="BN9246" s="177" t="s">
        <v>780</v>
      </c>
      <c r="BO9246" s="177" t="s">
        <v>3680</v>
      </c>
      <c r="BU9246" s="177" t="s">
        <v>14538</v>
      </c>
      <c r="BV9246" s="177" t="s">
        <v>780</v>
      </c>
      <c r="BW9246" s="177" t="s">
        <v>3680</v>
      </c>
    </row>
    <row r="9247" spans="51:75" x14ac:dyDescent="0.3">
      <c r="AY9247" s="226" t="e">
        <f>VLOOKUP(C9247,#REF!, 2,FALSE)</f>
        <v>#REF!</v>
      </c>
      <c r="BM9247" s="177" t="s">
        <v>14539</v>
      </c>
      <c r="BN9247" s="177" t="s">
        <v>3002</v>
      </c>
      <c r="BO9247" s="177" t="s">
        <v>14540</v>
      </c>
      <c r="BU9247" s="177" t="s">
        <v>14539</v>
      </c>
      <c r="BV9247" s="177" t="s">
        <v>3002</v>
      </c>
      <c r="BW9247" s="177" t="s">
        <v>14540</v>
      </c>
    </row>
    <row r="9248" spans="51:75" x14ac:dyDescent="0.3">
      <c r="AY9248" s="226" t="e">
        <f>VLOOKUP(C9248,#REF!, 2,FALSE)</f>
        <v>#REF!</v>
      </c>
      <c r="BM9248" s="177" t="s">
        <v>14541</v>
      </c>
      <c r="BN9248" s="177" t="s">
        <v>1139</v>
      </c>
      <c r="BO9248" s="177" t="s">
        <v>848</v>
      </c>
      <c r="BU9248" s="177" t="s">
        <v>14541</v>
      </c>
      <c r="BV9248" s="177" t="s">
        <v>1139</v>
      </c>
      <c r="BW9248" s="177" t="s">
        <v>848</v>
      </c>
    </row>
    <row r="9249" spans="51:75" x14ac:dyDescent="0.3">
      <c r="AY9249" s="226" t="e">
        <f>VLOOKUP(C9249,#REF!, 2,FALSE)</f>
        <v>#REF!</v>
      </c>
      <c r="BM9249" s="177" t="s">
        <v>14542</v>
      </c>
      <c r="BN9249" s="177" t="s">
        <v>3002</v>
      </c>
      <c r="BO9249" s="177" t="s">
        <v>14543</v>
      </c>
      <c r="BU9249" s="177" t="s">
        <v>14542</v>
      </c>
      <c r="BV9249" s="177" t="s">
        <v>3002</v>
      </c>
      <c r="BW9249" s="177" t="s">
        <v>14543</v>
      </c>
    </row>
    <row r="9250" spans="51:75" x14ac:dyDescent="0.3">
      <c r="AY9250" s="226" t="e">
        <f>VLOOKUP(C9250,#REF!, 2,FALSE)</f>
        <v>#REF!</v>
      </c>
      <c r="BM9250" s="177" t="s">
        <v>2531</v>
      </c>
      <c r="BN9250" s="177" t="s">
        <v>3087</v>
      </c>
      <c r="BO9250" s="177" t="s">
        <v>14544</v>
      </c>
      <c r="BU9250" s="177" t="s">
        <v>2531</v>
      </c>
      <c r="BV9250" s="177" t="s">
        <v>3087</v>
      </c>
      <c r="BW9250" s="177" t="s">
        <v>14544</v>
      </c>
    </row>
    <row r="9251" spans="51:75" x14ac:dyDescent="0.3">
      <c r="AY9251" s="226" t="e">
        <f>VLOOKUP(C9251,#REF!, 2,FALSE)</f>
        <v>#REF!</v>
      </c>
      <c r="BM9251" s="177" t="s">
        <v>14545</v>
      </c>
      <c r="BN9251" s="177" t="s">
        <v>1139</v>
      </c>
      <c r="BO9251" s="177" t="s">
        <v>14546</v>
      </c>
      <c r="BU9251" s="177" t="s">
        <v>14545</v>
      </c>
      <c r="BV9251" s="177" t="s">
        <v>1139</v>
      </c>
      <c r="BW9251" s="177" t="s">
        <v>14546</v>
      </c>
    </row>
    <row r="9252" spans="51:75" x14ac:dyDescent="0.3">
      <c r="AY9252" s="226" t="e">
        <f>VLOOKUP(C9252,#REF!, 2,FALSE)</f>
        <v>#REF!</v>
      </c>
      <c r="BM9252" s="177" t="s">
        <v>237</v>
      </c>
      <c r="BN9252" s="177" t="s">
        <v>3045</v>
      </c>
      <c r="BO9252" s="177" t="s">
        <v>14547</v>
      </c>
      <c r="BU9252" s="177" t="s">
        <v>237</v>
      </c>
      <c r="BV9252" s="177" t="s">
        <v>3045</v>
      </c>
      <c r="BW9252" s="177" t="s">
        <v>14547</v>
      </c>
    </row>
    <row r="9253" spans="51:75" x14ac:dyDescent="0.3">
      <c r="AY9253" s="226" t="e">
        <f>VLOOKUP(C9253,#REF!, 2,FALSE)</f>
        <v>#REF!</v>
      </c>
      <c r="BM9253" s="177" t="s">
        <v>14548</v>
      </c>
      <c r="BN9253" s="177" t="s">
        <v>2979</v>
      </c>
      <c r="BO9253" s="177" t="s">
        <v>14549</v>
      </c>
      <c r="BU9253" s="177" t="s">
        <v>14548</v>
      </c>
      <c r="BV9253" s="177" t="s">
        <v>2979</v>
      </c>
      <c r="BW9253" s="177" t="s">
        <v>14549</v>
      </c>
    </row>
    <row r="9254" spans="51:75" x14ac:dyDescent="0.3">
      <c r="AY9254" s="226" t="e">
        <f>VLOOKUP(C9254,#REF!, 2,FALSE)</f>
        <v>#REF!</v>
      </c>
      <c r="BM9254" s="177" t="s">
        <v>14550</v>
      </c>
      <c r="BN9254" s="177" t="s">
        <v>3245</v>
      </c>
      <c r="BO9254" s="177" t="s">
        <v>14551</v>
      </c>
      <c r="BU9254" s="177" t="s">
        <v>14550</v>
      </c>
      <c r="BV9254" s="177" t="s">
        <v>3245</v>
      </c>
      <c r="BW9254" s="177" t="s">
        <v>14551</v>
      </c>
    </row>
    <row r="9255" spans="51:75" x14ac:dyDescent="0.3">
      <c r="AY9255" s="226" t="e">
        <f>VLOOKUP(C9255,#REF!, 2,FALSE)</f>
        <v>#REF!</v>
      </c>
      <c r="BM9255" s="177" t="s">
        <v>14552</v>
      </c>
      <c r="BN9255" s="177" t="s">
        <v>3002</v>
      </c>
      <c r="BO9255" s="177" t="s">
        <v>4244</v>
      </c>
      <c r="BU9255" s="177" t="s">
        <v>14552</v>
      </c>
      <c r="BV9255" s="177" t="s">
        <v>3002</v>
      </c>
      <c r="BW9255" s="177" t="s">
        <v>4244</v>
      </c>
    </row>
    <row r="9256" spans="51:75" x14ac:dyDescent="0.3">
      <c r="AY9256" s="226" t="e">
        <f>VLOOKUP(C9256,#REF!, 2,FALSE)</f>
        <v>#REF!</v>
      </c>
      <c r="BM9256" s="177" t="s">
        <v>14553</v>
      </c>
      <c r="BN9256" s="177" t="s">
        <v>3087</v>
      </c>
      <c r="BO9256" s="177" t="s">
        <v>11123</v>
      </c>
      <c r="BU9256" s="177" t="s">
        <v>14553</v>
      </c>
      <c r="BV9256" s="177" t="s">
        <v>3087</v>
      </c>
      <c r="BW9256" s="177" t="s">
        <v>11123</v>
      </c>
    </row>
    <row r="9257" spans="51:75" x14ac:dyDescent="0.3">
      <c r="AY9257" s="226" t="e">
        <f>VLOOKUP(C9257,#REF!, 2,FALSE)</f>
        <v>#REF!</v>
      </c>
      <c r="BM9257" s="177" t="s">
        <v>14554</v>
      </c>
      <c r="BN9257" s="177" t="s">
        <v>3002</v>
      </c>
      <c r="BO9257" s="177" t="s">
        <v>2364</v>
      </c>
      <c r="BU9257" s="177" t="s">
        <v>14554</v>
      </c>
      <c r="BV9257" s="177" t="s">
        <v>3002</v>
      </c>
      <c r="BW9257" s="177" t="s">
        <v>2364</v>
      </c>
    </row>
    <row r="9258" spans="51:75" x14ac:dyDescent="0.3">
      <c r="AY9258" s="226" t="e">
        <f>VLOOKUP(C9258,#REF!, 2,FALSE)</f>
        <v>#REF!</v>
      </c>
      <c r="BM9258" s="177" t="s">
        <v>14555</v>
      </c>
      <c r="BN9258" s="177" t="s">
        <v>2979</v>
      </c>
      <c r="BO9258" s="177" t="s">
        <v>5334</v>
      </c>
      <c r="BU9258" s="177" t="s">
        <v>14555</v>
      </c>
      <c r="BV9258" s="177" t="s">
        <v>2979</v>
      </c>
      <c r="BW9258" s="177" t="s">
        <v>5334</v>
      </c>
    </row>
    <row r="9259" spans="51:75" x14ac:dyDescent="0.3">
      <c r="AY9259" s="226" t="e">
        <f>VLOOKUP(C9259,#REF!, 2,FALSE)</f>
        <v>#REF!</v>
      </c>
      <c r="BM9259" s="177" t="s">
        <v>14556</v>
      </c>
      <c r="BN9259" s="177" t="s">
        <v>631</v>
      </c>
      <c r="BO9259" s="177" t="s">
        <v>10391</v>
      </c>
      <c r="BU9259" s="177" t="s">
        <v>14556</v>
      </c>
      <c r="BV9259" s="177" t="s">
        <v>631</v>
      </c>
      <c r="BW9259" s="177" t="s">
        <v>10391</v>
      </c>
    </row>
    <row r="9260" spans="51:75" x14ac:dyDescent="0.3">
      <c r="AY9260" s="226" t="e">
        <f>VLOOKUP(C9260,#REF!, 2,FALSE)</f>
        <v>#REF!</v>
      </c>
      <c r="BM9260" s="177" t="s">
        <v>14557</v>
      </c>
      <c r="BN9260" s="177" t="s">
        <v>625</v>
      </c>
      <c r="BO9260" s="177" t="s">
        <v>916</v>
      </c>
      <c r="BU9260" s="177" t="s">
        <v>14557</v>
      </c>
      <c r="BV9260" s="177" t="s">
        <v>625</v>
      </c>
      <c r="BW9260" s="177" t="s">
        <v>916</v>
      </c>
    </row>
    <row r="9261" spans="51:75" x14ac:dyDescent="0.3">
      <c r="AY9261" s="226" t="e">
        <f>VLOOKUP(C9261,#REF!, 2,FALSE)</f>
        <v>#REF!</v>
      </c>
      <c r="BM9261" s="177" t="s">
        <v>14558</v>
      </c>
      <c r="BN9261" s="177" t="s">
        <v>619</v>
      </c>
      <c r="BO9261" s="177" t="s">
        <v>13115</v>
      </c>
      <c r="BU9261" s="177" t="s">
        <v>14558</v>
      </c>
      <c r="BV9261" s="177" t="s">
        <v>619</v>
      </c>
      <c r="BW9261" s="177" t="s">
        <v>13115</v>
      </c>
    </row>
    <row r="9262" spans="51:75" x14ac:dyDescent="0.3">
      <c r="AY9262" s="226" t="e">
        <f>VLOOKUP(C9262,#REF!, 2,FALSE)</f>
        <v>#REF!</v>
      </c>
      <c r="BM9262" s="177" t="s">
        <v>14560</v>
      </c>
      <c r="BN9262" s="177" t="s">
        <v>778</v>
      </c>
      <c r="BO9262" s="177" t="s">
        <v>2983</v>
      </c>
      <c r="BU9262" s="177" t="s">
        <v>14560</v>
      </c>
      <c r="BV9262" s="177" t="s">
        <v>778</v>
      </c>
      <c r="BW9262" s="177" t="s">
        <v>2983</v>
      </c>
    </row>
    <row r="9263" spans="51:75" x14ac:dyDescent="0.3">
      <c r="AY9263" s="226" t="e">
        <f>VLOOKUP(C9263,#REF!, 2,FALSE)</f>
        <v>#REF!</v>
      </c>
      <c r="BM9263" s="177" t="s">
        <v>14561</v>
      </c>
      <c r="BN9263" s="177" t="s">
        <v>667</v>
      </c>
      <c r="BO9263" s="177" t="s">
        <v>14562</v>
      </c>
      <c r="BU9263" s="177" t="s">
        <v>14561</v>
      </c>
      <c r="BV9263" s="177" t="s">
        <v>667</v>
      </c>
      <c r="BW9263" s="177" t="s">
        <v>14562</v>
      </c>
    </row>
    <row r="9264" spans="51:75" x14ac:dyDescent="0.3">
      <c r="AY9264" s="226" t="e">
        <f>VLOOKUP(C9264,#REF!, 2,FALSE)</f>
        <v>#REF!</v>
      </c>
      <c r="BM9264" s="177" t="s">
        <v>14563</v>
      </c>
      <c r="BN9264" s="177" t="s">
        <v>16979</v>
      </c>
      <c r="BO9264" s="177" t="s">
        <v>14564</v>
      </c>
      <c r="BU9264" s="177" t="s">
        <v>14563</v>
      </c>
      <c r="BV9264" s="177" t="s">
        <v>16979</v>
      </c>
      <c r="BW9264" s="177" t="s">
        <v>14564</v>
      </c>
    </row>
    <row r="9265" spans="51:75" x14ac:dyDescent="0.3">
      <c r="AY9265" s="226" t="e">
        <f>VLOOKUP(C9265,#REF!, 2,FALSE)</f>
        <v>#REF!</v>
      </c>
      <c r="BM9265" s="177" t="s">
        <v>14565</v>
      </c>
      <c r="BN9265" s="177" t="s">
        <v>2983</v>
      </c>
      <c r="BO9265" s="177" t="s">
        <v>2983</v>
      </c>
      <c r="BU9265" s="177" t="s">
        <v>14565</v>
      </c>
      <c r="BV9265" s="177" t="s">
        <v>2983</v>
      </c>
      <c r="BW9265" s="177" t="s">
        <v>2983</v>
      </c>
    </row>
    <row r="9266" spans="51:75" x14ac:dyDescent="0.3">
      <c r="AY9266" s="226" t="e">
        <f>VLOOKUP(C9266,#REF!, 2,FALSE)</f>
        <v>#REF!</v>
      </c>
      <c r="BM9266" s="177" t="s">
        <v>14566</v>
      </c>
      <c r="BN9266" s="177" t="s">
        <v>2983</v>
      </c>
      <c r="BO9266" s="177" t="s">
        <v>2983</v>
      </c>
      <c r="BU9266" s="177" t="s">
        <v>14566</v>
      </c>
      <c r="BV9266" s="177" t="s">
        <v>2983</v>
      </c>
      <c r="BW9266" s="177" t="s">
        <v>2983</v>
      </c>
    </row>
    <row r="9267" spans="51:75" x14ac:dyDescent="0.3">
      <c r="AY9267" s="226" t="e">
        <f>VLOOKUP(C9267,#REF!, 2,FALSE)</f>
        <v>#REF!</v>
      </c>
      <c r="BM9267" s="177" t="s">
        <v>14567</v>
      </c>
      <c r="BN9267" s="177" t="s">
        <v>2983</v>
      </c>
      <c r="BO9267" s="177" t="s">
        <v>2983</v>
      </c>
      <c r="BU9267" s="177" t="s">
        <v>14567</v>
      </c>
      <c r="BV9267" s="177" t="s">
        <v>2983</v>
      </c>
      <c r="BW9267" s="177" t="s">
        <v>2983</v>
      </c>
    </row>
    <row r="9268" spans="51:75" x14ac:dyDescent="0.3">
      <c r="AY9268" s="226" t="e">
        <f>VLOOKUP(C9268,#REF!, 2,FALSE)</f>
        <v>#REF!</v>
      </c>
      <c r="BM9268" s="177" t="s">
        <v>14568</v>
      </c>
      <c r="BN9268" s="177" t="s">
        <v>2983</v>
      </c>
      <c r="BO9268" s="177" t="s">
        <v>2983</v>
      </c>
      <c r="BU9268" s="177" t="s">
        <v>14568</v>
      </c>
      <c r="BV9268" s="177" t="s">
        <v>2983</v>
      </c>
      <c r="BW9268" s="177" t="s">
        <v>2983</v>
      </c>
    </row>
    <row r="9269" spans="51:75" x14ac:dyDescent="0.3">
      <c r="AY9269" s="226" t="e">
        <f>VLOOKUP(C9269,#REF!, 2,FALSE)</f>
        <v>#REF!</v>
      </c>
      <c r="BM9269" s="177" t="s">
        <v>14569</v>
      </c>
      <c r="BN9269" s="177" t="s">
        <v>666</v>
      </c>
      <c r="BO9269" s="177" t="s">
        <v>8216</v>
      </c>
      <c r="BU9269" s="177" t="s">
        <v>14569</v>
      </c>
      <c r="BV9269" s="177" t="s">
        <v>666</v>
      </c>
      <c r="BW9269" s="177" t="s">
        <v>8216</v>
      </c>
    </row>
    <row r="9270" spans="51:75" x14ac:dyDescent="0.3">
      <c r="AY9270" s="226" t="e">
        <f>VLOOKUP(C9270,#REF!, 2,FALSE)</f>
        <v>#REF!</v>
      </c>
      <c r="BM9270" s="177" t="s">
        <v>14570</v>
      </c>
      <c r="BN9270" s="177" t="s">
        <v>667</v>
      </c>
      <c r="BO9270" s="177" t="s">
        <v>3486</v>
      </c>
      <c r="BU9270" s="177" t="s">
        <v>14570</v>
      </c>
      <c r="BV9270" s="177" t="s">
        <v>667</v>
      </c>
      <c r="BW9270" s="177" t="s">
        <v>3486</v>
      </c>
    </row>
    <row r="9271" spans="51:75" x14ac:dyDescent="0.3">
      <c r="AY9271" s="226" t="e">
        <f>VLOOKUP(C9271,#REF!, 2,FALSE)</f>
        <v>#REF!</v>
      </c>
      <c r="BM9271" s="177" t="s">
        <v>14571</v>
      </c>
      <c r="BN9271" s="177" t="s">
        <v>862</v>
      </c>
      <c r="BO9271" s="177" t="s">
        <v>14572</v>
      </c>
      <c r="BU9271" s="177" t="s">
        <v>14571</v>
      </c>
      <c r="BV9271" s="177" t="s">
        <v>862</v>
      </c>
      <c r="BW9271" s="177" t="s">
        <v>14572</v>
      </c>
    </row>
    <row r="9272" spans="51:75" x14ac:dyDescent="0.3">
      <c r="AY9272" s="226" t="e">
        <f>VLOOKUP(C9272,#REF!, 2,FALSE)</f>
        <v>#REF!</v>
      </c>
      <c r="BM9272" s="177" t="s">
        <v>2532</v>
      </c>
      <c r="BN9272" s="177" t="s">
        <v>2979</v>
      </c>
      <c r="BO9272" s="177" t="s">
        <v>14573</v>
      </c>
      <c r="BU9272" s="177" t="s">
        <v>2532</v>
      </c>
      <c r="BV9272" s="177" t="s">
        <v>2979</v>
      </c>
      <c r="BW9272" s="177" t="s">
        <v>14573</v>
      </c>
    </row>
    <row r="9273" spans="51:75" x14ac:dyDescent="0.3">
      <c r="AY9273" s="226" t="e">
        <f>VLOOKUP(C9273,#REF!, 2,FALSE)</f>
        <v>#REF!</v>
      </c>
      <c r="BM9273" s="177" t="s">
        <v>14574</v>
      </c>
      <c r="BN9273" s="177" t="s">
        <v>3005</v>
      </c>
      <c r="BO9273" s="177" t="s">
        <v>2254</v>
      </c>
      <c r="BU9273" s="177" t="s">
        <v>14574</v>
      </c>
      <c r="BV9273" s="177" t="s">
        <v>3005</v>
      </c>
      <c r="BW9273" s="177" t="s">
        <v>2254</v>
      </c>
    </row>
    <row r="9274" spans="51:75" x14ac:dyDescent="0.3">
      <c r="AY9274" s="226" t="e">
        <f>VLOOKUP(C9274,#REF!, 2,FALSE)</f>
        <v>#REF!</v>
      </c>
      <c r="BM9274" s="177" t="s">
        <v>14575</v>
      </c>
      <c r="BN9274" s="177" t="s">
        <v>2983</v>
      </c>
      <c r="BO9274" s="177" t="s">
        <v>14576</v>
      </c>
      <c r="BU9274" s="177" t="s">
        <v>14575</v>
      </c>
      <c r="BV9274" s="177" t="s">
        <v>2983</v>
      </c>
      <c r="BW9274" s="177" t="s">
        <v>14576</v>
      </c>
    </row>
    <row r="9275" spans="51:75" x14ac:dyDescent="0.3">
      <c r="AY9275" s="226" t="e">
        <f>VLOOKUP(C9275,#REF!, 2,FALSE)</f>
        <v>#REF!</v>
      </c>
      <c r="BM9275" s="177" t="s">
        <v>14577</v>
      </c>
      <c r="BN9275" s="177" t="s">
        <v>928</v>
      </c>
      <c r="BO9275" s="177" t="s">
        <v>11267</v>
      </c>
      <c r="BU9275" s="177" t="s">
        <v>14577</v>
      </c>
      <c r="BV9275" s="177" t="s">
        <v>928</v>
      </c>
      <c r="BW9275" s="177" t="s">
        <v>11267</v>
      </c>
    </row>
    <row r="9276" spans="51:75" x14ac:dyDescent="0.3">
      <c r="AY9276" s="226" t="e">
        <f>VLOOKUP(C9276,#REF!, 2,FALSE)</f>
        <v>#REF!</v>
      </c>
      <c r="BM9276" s="177" t="s">
        <v>14578</v>
      </c>
      <c r="BN9276" s="177" t="s">
        <v>1267</v>
      </c>
      <c r="BO9276" s="177" t="s">
        <v>5311</v>
      </c>
      <c r="BU9276" s="177" t="s">
        <v>14578</v>
      </c>
      <c r="BV9276" s="177" t="s">
        <v>1267</v>
      </c>
      <c r="BW9276" s="177" t="s">
        <v>5311</v>
      </c>
    </row>
    <row r="9277" spans="51:75" x14ac:dyDescent="0.3">
      <c r="AY9277" s="226" t="e">
        <f>VLOOKUP(C9277,#REF!, 2,FALSE)</f>
        <v>#REF!</v>
      </c>
      <c r="BM9277" s="177" t="s">
        <v>2533</v>
      </c>
      <c r="BN9277" s="177" t="s">
        <v>3005</v>
      </c>
      <c r="BO9277" s="177" t="s">
        <v>8802</v>
      </c>
      <c r="BU9277" s="177" t="s">
        <v>2533</v>
      </c>
      <c r="BV9277" s="177" t="s">
        <v>3005</v>
      </c>
      <c r="BW9277" s="177" t="s">
        <v>8802</v>
      </c>
    </row>
    <row r="9278" spans="51:75" x14ac:dyDescent="0.3">
      <c r="AY9278" s="226" t="e">
        <f>VLOOKUP(C9278,#REF!, 2,FALSE)</f>
        <v>#REF!</v>
      </c>
      <c r="BM9278" s="177" t="s">
        <v>251</v>
      </c>
      <c r="BN9278" s="177" t="s">
        <v>1267</v>
      </c>
      <c r="BO9278" s="177" t="s">
        <v>2550</v>
      </c>
      <c r="BU9278" s="177" t="s">
        <v>251</v>
      </c>
      <c r="BV9278" s="177" t="s">
        <v>1267</v>
      </c>
      <c r="BW9278" s="177" t="s">
        <v>2550</v>
      </c>
    </row>
    <row r="9279" spans="51:75" x14ac:dyDescent="0.3">
      <c r="AY9279" s="226" t="e">
        <f>VLOOKUP(C9279,#REF!, 2,FALSE)</f>
        <v>#REF!</v>
      </c>
      <c r="BM9279" s="177" t="s">
        <v>228</v>
      </c>
      <c r="BN9279" s="177" t="s">
        <v>2983</v>
      </c>
      <c r="BO9279" s="177" t="s">
        <v>14579</v>
      </c>
      <c r="BU9279" s="177" t="s">
        <v>228</v>
      </c>
      <c r="BV9279" s="177" t="s">
        <v>2983</v>
      </c>
      <c r="BW9279" s="177" t="s">
        <v>14579</v>
      </c>
    </row>
    <row r="9280" spans="51:75" x14ac:dyDescent="0.3">
      <c r="AY9280" s="226" t="e">
        <f>VLOOKUP(C9280,#REF!, 2,FALSE)</f>
        <v>#REF!</v>
      </c>
      <c r="BM9280" s="177" t="s">
        <v>14580</v>
      </c>
      <c r="BN9280" s="177" t="s">
        <v>1139</v>
      </c>
      <c r="BO9280" s="177" t="s">
        <v>14581</v>
      </c>
      <c r="BU9280" s="177" t="s">
        <v>14580</v>
      </c>
      <c r="BV9280" s="177" t="s">
        <v>1139</v>
      </c>
      <c r="BW9280" s="177" t="s">
        <v>14581</v>
      </c>
    </row>
    <row r="9281" spans="51:75" x14ac:dyDescent="0.3">
      <c r="AY9281" s="226" t="e">
        <f>VLOOKUP(C9281,#REF!, 2,FALSE)</f>
        <v>#REF!</v>
      </c>
      <c r="BM9281" s="177" t="s">
        <v>14582</v>
      </c>
      <c r="BN9281" s="177" t="s">
        <v>661</v>
      </c>
      <c r="BO9281" s="177" t="s">
        <v>13327</v>
      </c>
      <c r="BU9281" s="177" t="s">
        <v>14582</v>
      </c>
      <c r="BV9281" s="177" t="s">
        <v>661</v>
      </c>
      <c r="BW9281" s="177" t="s">
        <v>13327</v>
      </c>
    </row>
    <row r="9282" spans="51:75" x14ac:dyDescent="0.3">
      <c r="AY9282" s="226" t="e">
        <f>VLOOKUP(C9282,#REF!, 2,FALSE)</f>
        <v>#REF!</v>
      </c>
      <c r="BM9282" s="177" t="s">
        <v>14583</v>
      </c>
      <c r="BN9282" s="177" t="s">
        <v>617</v>
      </c>
      <c r="BO9282" s="177" t="s">
        <v>709</v>
      </c>
      <c r="BU9282" s="177" t="s">
        <v>14583</v>
      </c>
      <c r="BV9282" s="177" t="s">
        <v>617</v>
      </c>
      <c r="BW9282" s="177" t="s">
        <v>709</v>
      </c>
    </row>
    <row r="9283" spans="51:75" x14ac:dyDescent="0.3">
      <c r="AY9283" s="226" t="e">
        <f>VLOOKUP(C9283,#REF!, 2,FALSE)</f>
        <v>#REF!</v>
      </c>
      <c r="BM9283" s="177" t="s">
        <v>14584</v>
      </c>
      <c r="BN9283" s="177" t="s">
        <v>614</v>
      </c>
      <c r="BO9283" s="177" t="s">
        <v>770</v>
      </c>
      <c r="BU9283" s="177" t="s">
        <v>14584</v>
      </c>
      <c r="BV9283" s="177" t="s">
        <v>614</v>
      </c>
      <c r="BW9283" s="177" t="s">
        <v>770</v>
      </c>
    </row>
    <row r="9284" spans="51:75" x14ac:dyDescent="0.3">
      <c r="AY9284" s="226" t="e">
        <f>VLOOKUP(C9284,#REF!, 2,FALSE)</f>
        <v>#REF!</v>
      </c>
      <c r="BM9284" s="177" t="s">
        <v>14585</v>
      </c>
      <c r="BN9284" s="177" t="s">
        <v>616</v>
      </c>
      <c r="BO9284" s="177" t="s">
        <v>14586</v>
      </c>
      <c r="BU9284" s="177" t="s">
        <v>14585</v>
      </c>
      <c r="BV9284" s="177" t="s">
        <v>616</v>
      </c>
      <c r="BW9284" s="177" t="s">
        <v>14586</v>
      </c>
    </row>
    <row r="9285" spans="51:75" x14ac:dyDescent="0.3">
      <c r="AY9285" s="226" t="e">
        <f>VLOOKUP(C9285,#REF!, 2,FALSE)</f>
        <v>#REF!</v>
      </c>
      <c r="BM9285" s="177" t="s">
        <v>14587</v>
      </c>
      <c r="BN9285" s="177" t="s">
        <v>862</v>
      </c>
      <c r="BO9285" s="177" t="s">
        <v>9853</v>
      </c>
      <c r="BU9285" s="177" t="s">
        <v>14587</v>
      </c>
      <c r="BV9285" s="177" t="s">
        <v>862</v>
      </c>
      <c r="BW9285" s="177" t="s">
        <v>9853</v>
      </c>
    </row>
    <row r="9286" spans="51:75" x14ac:dyDescent="0.3">
      <c r="AY9286" s="226" t="e">
        <f>VLOOKUP(C9286,#REF!, 2,FALSE)</f>
        <v>#REF!</v>
      </c>
      <c r="BM9286" s="177" t="s">
        <v>14588</v>
      </c>
      <c r="BN9286" s="177" t="s">
        <v>862</v>
      </c>
      <c r="BO9286" s="177" t="s">
        <v>5379</v>
      </c>
      <c r="BU9286" s="177" t="s">
        <v>14588</v>
      </c>
      <c r="BV9286" s="177" t="s">
        <v>862</v>
      </c>
      <c r="BW9286" s="177" t="s">
        <v>5379</v>
      </c>
    </row>
    <row r="9287" spans="51:75" x14ac:dyDescent="0.3">
      <c r="AY9287" s="226" t="e">
        <f>VLOOKUP(C9287,#REF!, 2,FALSE)</f>
        <v>#REF!</v>
      </c>
      <c r="BM9287" s="177" t="s">
        <v>14589</v>
      </c>
      <c r="BN9287" s="177" t="s">
        <v>614</v>
      </c>
      <c r="BO9287" s="177" t="s">
        <v>2983</v>
      </c>
      <c r="BU9287" s="177" t="s">
        <v>14589</v>
      </c>
      <c r="BV9287" s="177" t="s">
        <v>614</v>
      </c>
      <c r="BW9287" s="177" t="s">
        <v>2983</v>
      </c>
    </row>
    <row r="9288" spans="51:75" x14ac:dyDescent="0.3">
      <c r="AY9288" s="226" t="e">
        <f>VLOOKUP(C9288,#REF!, 2,FALSE)</f>
        <v>#REF!</v>
      </c>
      <c r="BM9288" s="177" t="s">
        <v>14590</v>
      </c>
      <c r="BN9288" s="177" t="s">
        <v>2983</v>
      </c>
      <c r="BO9288" s="177" t="s">
        <v>2983</v>
      </c>
      <c r="BU9288" s="177" t="s">
        <v>14590</v>
      </c>
      <c r="BV9288" s="177" t="s">
        <v>2983</v>
      </c>
      <c r="BW9288" s="177" t="s">
        <v>2983</v>
      </c>
    </row>
    <row r="9289" spans="51:75" x14ac:dyDescent="0.3">
      <c r="AY9289" s="226" t="e">
        <f>VLOOKUP(C9289,#REF!, 2,FALSE)</f>
        <v>#REF!</v>
      </c>
      <c r="BM9289" s="177" t="s">
        <v>14591</v>
      </c>
      <c r="BN9289" s="177" t="s">
        <v>2983</v>
      </c>
      <c r="BO9289" s="177" t="s">
        <v>2983</v>
      </c>
      <c r="BU9289" s="177" t="s">
        <v>14591</v>
      </c>
      <c r="BV9289" s="177" t="s">
        <v>2983</v>
      </c>
      <c r="BW9289" s="177" t="s">
        <v>2983</v>
      </c>
    </row>
    <row r="9290" spans="51:75" x14ac:dyDescent="0.3">
      <c r="AY9290" s="226" t="e">
        <f>VLOOKUP(C9290,#REF!, 2,FALSE)</f>
        <v>#REF!</v>
      </c>
      <c r="BM9290" s="177" t="s">
        <v>14592</v>
      </c>
      <c r="BN9290" s="177" t="s">
        <v>2983</v>
      </c>
      <c r="BO9290" s="177" t="s">
        <v>2983</v>
      </c>
      <c r="BU9290" s="177" t="s">
        <v>14592</v>
      </c>
      <c r="BV9290" s="177" t="s">
        <v>2983</v>
      </c>
      <c r="BW9290" s="177" t="s">
        <v>2983</v>
      </c>
    </row>
    <row r="9291" spans="51:75" x14ac:dyDescent="0.3">
      <c r="AY9291" s="226" t="e">
        <f>VLOOKUP(C9291,#REF!, 2,FALSE)</f>
        <v>#REF!</v>
      </c>
      <c r="BM9291" s="177" t="s">
        <v>14593</v>
      </c>
      <c r="BN9291" s="177" t="s">
        <v>2983</v>
      </c>
      <c r="BO9291" s="177" t="s">
        <v>2983</v>
      </c>
      <c r="BU9291" s="177" t="s">
        <v>14593</v>
      </c>
      <c r="BV9291" s="177" t="s">
        <v>2983</v>
      </c>
      <c r="BW9291" s="177" t="s">
        <v>2983</v>
      </c>
    </row>
    <row r="9292" spans="51:75" x14ac:dyDescent="0.3">
      <c r="AY9292" s="226" t="e">
        <f>VLOOKUP(C9292,#REF!, 2,FALSE)</f>
        <v>#REF!</v>
      </c>
      <c r="BM9292" s="177" t="s">
        <v>14594</v>
      </c>
      <c r="BN9292" s="177" t="s">
        <v>2983</v>
      </c>
      <c r="BO9292" s="177" t="s">
        <v>2983</v>
      </c>
      <c r="BU9292" s="177" t="s">
        <v>14594</v>
      </c>
      <c r="BV9292" s="177" t="s">
        <v>2983</v>
      </c>
      <c r="BW9292" s="177" t="s">
        <v>2983</v>
      </c>
    </row>
    <row r="9293" spans="51:75" x14ac:dyDescent="0.3">
      <c r="AY9293" s="226" t="e">
        <f>VLOOKUP(C9293,#REF!, 2,FALSE)</f>
        <v>#REF!</v>
      </c>
      <c r="BM9293" s="177" t="s">
        <v>14595</v>
      </c>
      <c r="BN9293" s="177" t="s">
        <v>2983</v>
      </c>
      <c r="BO9293" s="177" t="s">
        <v>2983</v>
      </c>
      <c r="BU9293" s="177" t="s">
        <v>14595</v>
      </c>
      <c r="BV9293" s="177" t="s">
        <v>2983</v>
      </c>
      <c r="BW9293" s="177" t="s">
        <v>2983</v>
      </c>
    </row>
    <row r="9294" spans="51:75" x14ac:dyDescent="0.3">
      <c r="AY9294" s="226" t="e">
        <f>VLOOKUP(C9294,#REF!, 2,FALSE)</f>
        <v>#REF!</v>
      </c>
      <c r="BM9294" s="177" t="s">
        <v>14596</v>
      </c>
      <c r="BN9294" s="177" t="s">
        <v>2983</v>
      </c>
      <c r="BO9294" s="177" t="s">
        <v>2983</v>
      </c>
      <c r="BU9294" s="177" t="s">
        <v>14596</v>
      </c>
      <c r="BV9294" s="177" t="s">
        <v>2983</v>
      </c>
      <c r="BW9294" s="177" t="s">
        <v>2983</v>
      </c>
    </row>
    <row r="9295" spans="51:75" x14ac:dyDescent="0.3">
      <c r="AY9295" s="226" t="e">
        <f>VLOOKUP(C9295,#REF!, 2,FALSE)</f>
        <v>#REF!</v>
      </c>
      <c r="BM9295" s="177" t="s">
        <v>14597</v>
      </c>
      <c r="BN9295" s="177" t="s">
        <v>2983</v>
      </c>
      <c r="BO9295" s="177" t="s">
        <v>2983</v>
      </c>
      <c r="BU9295" s="177" t="s">
        <v>14597</v>
      </c>
      <c r="BV9295" s="177" t="s">
        <v>2983</v>
      </c>
      <c r="BW9295" s="177" t="s">
        <v>2983</v>
      </c>
    </row>
    <row r="9296" spans="51:75" x14ac:dyDescent="0.3">
      <c r="AY9296" s="226" t="e">
        <f>VLOOKUP(C9296,#REF!, 2,FALSE)</f>
        <v>#REF!</v>
      </c>
      <c r="BM9296" s="177" t="s">
        <v>14598</v>
      </c>
      <c r="BN9296" s="177" t="s">
        <v>2983</v>
      </c>
      <c r="BO9296" s="177" t="s">
        <v>2983</v>
      </c>
      <c r="BU9296" s="177" t="s">
        <v>14598</v>
      </c>
      <c r="BV9296" s="177" t="s">
        <v>2983</v>
      </c>
      <c r="BW9296" s="177" t="s">
        <v>2983</v>
      </c>
    </row>
    <row r="9297" spans="51:75" x14ac:dyDescent="0.3">
      <c r="AY9297" s="226" t="e">
        <f>VLOOKUP(C9297,#REF!, 2,FALSE)</f>
        <v>#REF!</v>
      </c>
      <c r="BM9297" s="177" t="s">
        <v>14599</v>
      </c>
      <c r="BN9297" s="177" t="s">
        <v>2983</v>
      </c>
      <c r="BO9297" s="177" t="s">
        <v>2983</v>
      </c>
      <c r="BU9297" s="177" t="s">
        <v>14599</v>
      </c>
      <c r="BV9297" s="177" t="s">
        <v>2983</v>
      </c>
      <c r="BW9297" s="177" t="s">
        <v>2983</v>
      </c>
    </row>
    <row r="9298" spans="51:75" x14ac:dyDescent="0.3">
      <c r="AY9298" s="226" t="e">
        <f>VLOOKUP(C9298,#REF!, 2,FALSE)</f>
        <v>#REF!</v>
      </c>
      <c r="BM9298" s="177" t="s">
        <v>14600</v>
      </c>
      <c r="BN9298" s="177" t="s">
        <v>3005</v>
      </c>
      <c r="BO9298" s="177" t="s">
        <v>6400</v>
      </c>
      <c r="BU9298" s="177" t="s">
        <v>14600</v>
      </c>
      <c r="BV9298" s="177" t="s">
        <v>3005</v>
      </c>
      <c r="BW9298" s="177" t="s">
        <v>6400</v>
      </c>
    </row>
    <row r="9299" spans="51:75" x14ac:dyDescent="0.3">
      <c r="AY9299" s="226" t="e">
        <f>VLOOKUP(C9299,#REF!, 2,FALSE)</f>
        <v>#REF!</v>
      </c>
      <c r="BM9299" s="177" t="s">
        <v>14601</v>
      </c>
      <c r="BN9299" s="177" t="s">
        <v>16979</v>
      </c>
      <c r="BO9299" s="177" t="s">
        <v>14602</v>
      </c>
      <c r="BU9299" s="177" t="s">
        <v>14601</v>
      </c>
      <c r="BV9299" s="177" t="s">
        <v>16979</v>
      </c>
      <c r="BW9299" s="177" t="s">
        <v>14602</v>
      </c>
    </row>
    <row r="9300" spans="51:75" x14ac:dyDescent="0.3">
      <c r="AY9300" s="226" t="e">
        <f>VLOOKUP(C9300,#REF!, 2,FALSE)</f>
        <v>#REF!</v>
      </c>
      <c r="BM9300" s="177" t="s">
        <v>247</v>
      </c>
      <c r="BN9300" s="177" t="s">
        <v>1013</v>
      </c>
      <c r="BO9300" s="177" t="s">
        <v>10224</v>
      </c>
      <c r="BU9300" s="177" t="s">
        <v>247</v>
      </c>
      <c r="BV9300" s="177" t="s">
        <v>1013</v>
      </c>
      <c r="BW9300" s="177" t="s">
        <v>10224</v>
      </c>
    </row>
    <row r="9301" spans="51:75" x14ac:dyDescent="0.3">
      <c r="AY9301" s="226" t="e">
        <f>VLOOKUP(C9301,#REF!, 2,FALSE)</f>
        <v>#REF!</v>
      </c>
      <c r="BM9301" s="177" t="s">
        <v>14603</v>
      </c>
      <c r="BN9301" s="177" t="s">
        <v>3002</v>
      </c>
      <c r="BO9301" s="177" t="s">
        <v>11365</v>
      </c>
      <c r="BU9301" s="177" t="s">
        <v>14603</v>
      </c>
      <c r="BV9301" s="177" t="s">
        <v>3002</v>
      </c>
      <c r="BW9301" s="177" t="s">
        <v>11365</v>
      </c>
    </row>
    <row r="9302" spans="51:75" x14ac:dyDescent="0.3">
      <c r="AY9302" s="226" t="e">
        <f>VLOOKUP(C9302,#REF!, 2,FALSE)</f>
        <v>#REF!</v>
      </c>
      <c r="BM9302" s="177" t="s">
        <v>14604</v>
      </c>
      <c r="BN9302" s="177" t="s">
        <v>614</v>
      </c>
      <c r="BO9302" s="177" t="s">
        <v>14605</v>
      </c>
      <c r="BU9302" s="177" t="s">
        <v>14604</v>
      </c>
      <c r="BV9302" s="177" t="s">
        <v>614</v>
      </c>
      <c r="BW9302" s="177" t="s">
        <v>14605</v>
      </c>
    </row>
    <row r="9303" spans="51:75" x14ac:dyDescent="0.3">
      <c r="AY9303" s="226" t="e">
        <f>VLOOKUP(C9303,#REF!, 2,FALSE)</f>
        <v>#REF!</v>
      </c>
      <c r="BM9303" s="177" t="s">
        <v>2534</v>
      </c>
      <c r="BN9303" s="177" t="s">
        <v>862</v>
      </c>
      <c r="BO9303" s="177" t="s">
        <v>14606</v>
      </c>
      <c r="BU9303" s="177" t="s">
        <v>2534</v>
      </c>
      <c r="BV9303" s="177" t="s">
        <v>862</v>
      </c>
      <c r="BW9303" s="177" t="s">
        <v>14606</v>
      </c>
    </row>
    <row r="9304" spans="51:75" x14ac:dyDescent="0.3">
      <c r="AY9304" s="226" t="e">
        <f>VLOOKUP(C9304,#REF!, 2,FALSE)</f>
        <v>#REF!</v>
      </c>
      <c r="BM9304" s="177" t="s">
        <v>14607</v>
      </c>
      <c r="BN9304" s="177" t="s">
        <v>3005</v>
      </c>
      <c r="BO9304" s="177" t="s">
        <v>14608</v>
      </c>
      <c r="BU9304" s="177" t="s">
        <v>14607</v>
      </c>
      <c r="BV9304" s="177" t="s">
        <v>3005</v>
      </c>
      <c r="BW9304" s="177" t="s">
        <v>14608</v>
      </c>
    </row>
    <row r="9305" spans="51:75" x14ac:dyDescent="0.3">
      <c r="AY9305" s="226" t="e">
        <f>VLOOKUP(C9305,#REF!, 2,FALSE)</f>
        <v>#REF!</v>
      </c>
      <c r="BM9305" s="177" t="s">
        <v>14609</v>
      </c>
      <c r="BN9305" s="177" t="s">
        <v>3002</v>
      </c>
      <c r="BO9305" s="177" t="s">
        <v>1401</v>
      </c>
      <c r="BU9305" s="177" t="s">
        <v>14609</v>
      </c>
      <c r="BV9305" s="177" t="s">
        <v>3002</v>
      </c>
      <c r="BW9305" s="177" t="s">
        <v>1401</v>
      </c>
    </row>
    <row r="9306" spans="51:75" x14ac:dyDescent="0.3">
      <c r="AY9306" s="226" t="e">
        <f>VLOOKUP(C9306,#REF!, 2,FALSE)</f>
        <v>#REF!</v>
      </c>
      <c r="BM9306" s="177" t="s">
        <v>14610</v>
      </c>
      <c r="BN9306" s="177" t="s">
        <v>667</v>
      </c>
      <c r="BO9306" s="177" t="s">
        <v>14611</v>
      </c>
      <c r="BU9306" s="177" t="s">
        <v>14610</v>
      </c>
      <c r="BV9306" s="177" t="s">
        <v>667</v>
      </c>
      <c r="BW9306" s="177" t="s">
        <v>14611</v>
      </c>
    </row>
    <row r="9307" spans="51:75" x14ac:dyDescent="0.3">
      <c r="AY9307" s="226" t="e">
        <f>VLOOKUP(C9307,#REF!, 2,FALSE)</f>
        <v>#REF!</v>
      </c>
      <c r="BM9307" s="177" t="s">
        <v>2535</v>
      </c>
      <c r="BN9307" s="177" t="s">
        <v>16979</v>
      </c>
      <c r="BO9307" s="177" t="s">
        <v>14612</v>
      </c>
      <c r="BU9307" s="177" t="s">
        <v>2535</v>
      </c>
      <c r="BV9307" s="177" t="s">
        <v>16979</v>
      </c>
      <c r="BW9307" s="177" t="s">
        <v>14612</v>
      </c>
    </row>
    <row r="9308" spans="51:75" x14ac:dyDescent="0.3">
      <c r="AY9308" s="226" t="e">
        <f>VLOOKUP(C9308,#REF!, 2,FALSE)</f>
        <v>#REF!</v>
      </c>
      <c r="BM9308" s="177" t="s">
        <v>14613</v>
      </c>
      <c r="BN9308" s="177" t="s">
        <v>802</v>
      </c>
      <c r="BO9308" s="177" t="s">
        <v>3068</v>
      </c>
      <c r="BU9308" s="177" t="s">
        <v>14613</v>
      </c>
      <c r="BV9308" s="177" t="s">
        <v>802</v>
      </c>
      <c r="BW9308" s="177" t="s">
        <v>3068</v>
      </c>
    </row>
    <row r="9309" spans="51:75" x14ac:dyDescent="0.3">
      <c r="AY9309" s="226" t="e">
        <f>VLOOKUP(C9309,#REF!, 2,FALSE)</f>
        <v>#REF!</v>
      </c>
      <c r="BM9309" s="177" t="s">
        <v>14614</v>
      </c>
      <c r="BN9309" s="177" t="s">
        <v>2983</v>
      </c>
      <c r="BO9309" s="177" t="s">
        <v>10958</v>
      </c>
      <c r="BU9309" s="177" t="s">
        <v>14614</v>
      </c>
      <c r="BV9309" s="177" t="s">
        <v>2983</v>
      </c>
      <c r="BW9309" s="177" t="s">
        <v>10958</v>
      </c>
    </row>
    <row r="9310" spans="51:75" x14ac:dyDescent="0.3">
      <c r="AY9310" s="226" t="e">
        <f>VLOOKUP(C9310,#REF!, 2,FALSE)</f>
        <v>#REF!</v>
      </c>
      <c r="BM9310" s="177" t="s">
        <v>14615</v>
      </c>
      <c r="BN9310" s="177" t="s">
        <v>803</v>
      </c>
      <c r="BO9310" s="177" t="s">
        <v>14616</v>
      </c>
      <c r="BU9310" s="177" t="s">
        <v>14615</v>
      </c>
      <c r="BV9310" s="177" t="s">
        <v>803</v>
      </c>
      <c r="BW9310" s="177" t="s">
        <v>14616</v>
      </c>
    </row>
    <row r="9311" spans="51:75" x14ac:dyDescent="0.3">
      <c r="AY9311" s="226" t="e">
        <f>VLOOKUP(C9311,#REF!, 2,FALSE)</f>
        <v>#REF!</v>
      </c>
      <c r="BM9311" s="177" t="s">
        <v>14617</v>
      </c>
      <c r="BN9311" s="177" t="s">
        <v>928</v>
      </c>
      <c r="BO9311" s="177" t="s">
        <v>1688</v>
      </c>
      <c r="BU9311" s="177" t="s">
        <v>14617</v>
      </c>
      <c r="BV9311" s="177" t="s">
        <v>928</v>
      </c>
      <c r="BW9311" s="177" t="s">
        <v>1688</v>
      </c>
    </row>
    <row r="9312" spans="51:75" x14ac:dyDescent="0.3">
      <c r="AY9312" s="226" t="e">
        <f>VLOOKUP(C9312,#REF!, 2,FALSE)</f>
        <v>#REF!</v>
      </c>
      <c r="BM9312" s="177" t="s">
        <v>14618</v>
      </c>
      <c r="BN9312" s="177" t="s">
        <v>16979</v>
      </c>
      <c r="BO9312" s="177" t="s">
        <v>14619</v>
      </c>
      <c r="BU9312" s="177" t="s">
        <v>14618</v>
      </c>
      <c r="BV9312" s="177" t="s">
        <v>16979</v>
      </c>
      <c r="BW9312" s="177" t="s">
        <v>14619</v>
      </c>
    </row>
    <row r="9313" spans="51:75" x14ac:dyDescent="0.3">
      <c r="AY9313" s="226" t="e">
        <f>VLOOKUP(C9313,#REF!, 2,FALSE)</f>
        <v>#REF!</v>
      </c>
      <c r="BM9313" s="177" t="s">
        <v>14620</v>
      </c>
      <c r="BN9313" s="177" t="s">
        <v>3002</v>
      </c>
      <c r="BO9313" s="177" t="s">
        <v>11708</v>
      </c>
      <c r="BU9313" s="177" t="s">
        <v>14620</v>
      </c>
      <c r="BV9313" s="177" t="s">
        <v>3002</v>
      </c>
      <c r="BW9313" s="177" t="s">
        <v>11708</v>
      </c>
    </row>
    <row r="9314" spans="51:75" x14ac:dyDescent="0.3">
      <c r="AY9314" s="226" t="e">
        <f>VLOOKUP(C9314,#REF!, 2,FALSE)</f>
        <v>#REF!</v>
      </c>
      <c r="BM9314" s="177" t="s">
        <v>14621</v>
      </c>
      <c r="BN9314" s="177" t="s">
        <v>803</v>
      </c>
      <c r="BO9314" s="177" t="s">
        <v>4191</v>
      </c>
      <c r="BU9314" s="177" t="s">
        <v>14621</v>
      </c>
      <c r="BV9314" s="177" t="s">
        <v>803</v>
      </c>
      <c r="BW9314" s="177" t="s">
        <v>4191</v>
      </c>
    </row>
    <row r="9315" spans="51:75" x14ac:dyDescent="0.3">
      <c r="AY9315" s="226" t="e">
        <f>VLOOKUP(C9315,#REF!, 2,FALSE)</f>
        <v>#REF!</v>
      </c>
      <c r="BM9315" s="177" t="s">
        <v>14622</v>
      </c>
      <c r="BN9315" s="177" t="s">
        <v>3199</v>
      </c>
      <c r="BO9315" s="177" t="s">
        <v>770</v>
      </c>
      <c r="BU9315" s="177" t="s">
        <v>14622</v>
      </c>
      <c r="BV9315" s="177" t="s">
        <v>3199</v>
      </c>
      <c r="BW9315" s="177" t="s">
        <v>770</v>
      </c>
    </row>
    <row r="9316" spans="51:75" x14ac:dyDescent="0.3">
      <c r="AY9316" s="226" t="e">
        <f>VLOOKUP(C9316,#REF!, 2,FALSE)</f>
        <v>#REF!</v>
      </c>
      <c r="BM9316" s="177" t="s">
        <v>14623</v>
      </c>
      <c r="BN9316" s="177" t="s">
        <v>663</v>
      </c>
      <c r="BO9316" s="177" t="s">
        <v>14624</v>
      </c>
      <c r="BU9316" s="177" t="s">
        <v>14623</v>
      </c>
      <c r="BV9316" s="177" t="s">
        <v>663</v>
      </c>
      <c r="BW9316" s="177" t="s">
        <v>14624</v>
      </c>
    </row>
    <row r="9317" spans="51:75" x14ac:dyDescent="0.3">
      <c r="AY9317" s="226" t="e">
        <f>VLOOKUP(C9317,#REF!, 2,FALSE)</f>
        <v>#REF!</v>
      </c>
      <c r="BM9317" s="177" t="s">
        <v>14625</v>
      </c>
      <c r="BN9317" s="177" t="s">
        <v>3002</v>
      </c>
      <c r="BO9317" s="177" t="s">
        <v>2928</v>
      </c>
      <c r="BU9317" s="177" t="s">
        <v>14625</v>
      </c>
      <c r="BV9317" s="177" t="s">
        <v>3002</v>
      </c>
      <c r="BW9317" s="177" t="s">
        <v>2928</v>
      </c>
    </row>
    <row r="9318" spans="51:75" x14ac:dyDescent="0.3">
      <c r="AY9318" s="226" t="e">
        <f>VLOOKUP(C9318,#REF!, 2,FALSE)</f>
        <v>#REF!</v>
      </c>
      <c r="BM9318" s="177" t="s">
        <v>14626</v>
      </c>
      <c r="BN9318" s="177" t="s">
        <v>736</v>
      </c>
      <c r="BO9318" s="177" t="s">
        <v>4215</v>
      </c>
      <c r="BU9318" s="177" t="s">
        <v>14626</v>
      </c>
      <c r="BV9318" s="177" t="s">
        <v>736</v>
      </c>
      <c r="BW9318" s="177" t="s">
        <v>4215</v>
      </c>
    </row>
    <row r="9319" spans="51:75" x14ac:dyDescent="0.3">
      <c r="AY9319" s="226" t="e">
        <f>VLOOKUP(C9319,#REF!, 2,FALSE)</f>
        <v>#REF!</v>
      </c>
      <c r="BM9319" s="177" t="s">
        <v>14627</v>
      </c>
      <c r="BN9319" s="177" t="s">
        <v>16979</v>
      </c>
      <c r="BO9319" s="177" t="s">
        <v>8044</v>
      </c>
      <c r="BU9319" s="177" t="s">
        <v>14627</v>
      </c>
      <c r="BV9319" s="177" t="s">
        <v>16979</v>
      </c>
      <c r="BW9319" s="177" t="s">
        <v>8044</v>
      </c>
    </row>
    <row r="9320" spans="51:75" x14ac:dyDescent="0.3">
      <c r="AY9320" s="226" t="e">
        <f>VLOOKUP(C9320,#REF!, 2,FALSE)</f>
        <v>#REF!</v>
      </c>
      <c r="BM9320" s="177" t="s">
        <v>14628</v>
      </c>
      <c r="BN9320" s="177" t="s">
        <v>16979</v>
      </c>
      <c r="BO9320" s="177" t="s">
        <v>3886</v>
      </c>
      <c r="BU9320" s="177" t="s">
        <v>14628</v>
      </c>
      <c r="BV9320" s="177" t="s">
        <v>16979</v>
      </c>
      <c r="BW9320" s="177" t="s">
        <v>3886</v>
      </c>
    </row>
    <row r="9321" spans="51:75" x14ac:dyDescent="0.3">
      <c r="AY9321" s="226" t="e">
        <f>VLOOKUP(C9321,#REF!, 2,FALSE)</f>
        <v>#REF!</v>
      </c>
      <c r="BM9321" s="177" t="s">
        <v>14629</v>
      </c>
      <c r="BN9321" s="177" t="s">
        <v>3005</v>
      </c>
      <c r="BO9321" s="177" t="s">
        <v>4375</v>
      </c>
      <c r="BU9321" s="177" t="s">
        <v>14629</v>
      </c>
      <c r="BV9321" s="177" t="s">
        <v>3005</v>
      </c>
      <c r="BW9321" s="177" t="s">
        <v>4375</v>
      </c>
    </row>
    <row r="9322" spans="51:75" x14ac:dyDescent="0.3">
      <c r="AY9322" s="226" t="e">
        <f>VLOOKUP(C9322,#REF!, 2,FALSE)</f>
        <v>#REF!</v>
      </c>
      <c r="BM9322" s="177" t="s">
        <v>2536</v>
      </c>
      <c r="BN9322" s="177" t="s">
        <v>862</v>
      </c>
      <c r="BO9322" s="177" t="s">
        <v>14630</v>
      </c>
      <c r="BU9322" s="177" t="s">
        <v>2536</v>
      </c>
      <c r="BV9322" s="177" t="s">
        <v>862</v>
      </c>
      <c r="BW9322" s="177" t="s">
        <v>14630</v>
      </c>
    </row>
    <row r="9323" spans="51:75" x14ac:dyDescent="0.3">
      <c r="AY9323" s="226" t="e">
        <f>VLOOKUP(C9323,#REF!, 2,FALSE)</f>
        <v>#REF!</v>
      </c>
      <c r="BM9323" s="177" t="s">
        <v>14631</v>
      </c>
      <c r="BN9323" s="177" t="s">
        <v>923</v>
      </c>
      <c r="BO9323" s="177" t="s">
        <v>6425</v>
      </c>
      <c r="BU9323" s="177" t="s">
        <v>14631</v>
      </c>
      <c r="BV9323" s="177" t="s">
        <v>923</v>
      </c>
      <c r="BW9323" s="177" t="s">
        <v>6425</v>
      </c>
    </row>
    <row r="9324" spans="51:75" x14ac:dyDescent="0.3">
      <c r="AY9324" s="226" t="e">
        <f>VLOOKUP(C9324,#REF!, 2,FALSE)</f>
        <v>#REF!</v>
      </c>
      <c r="BM9324" s="177" t="s">
        <v>14632</v>
      </c>
      <c r="BN9324" s="177" t="s">
        <v>3002</v>
      </c>
      <c r="BO9324" s="177" t="s">
        <v>14633</v>
      </c>
      <c r="BU9324" s="177" t="s">
        <v>14632</v>
      </c>
      <c r="BV9324" s="177" t="s">
        <v>3002</v>
      </c>
      <c r="BW9324" s="177" t="s">
        <v>14633</v>
      </c>
    </row>
    <row r="9325" spans="51:75" x14ac:dyDescent="0.3">
      <c r="AY9325" s="226" t="e">
        <f>VLOOKUP(C9325,#REF!, 2,FALSE)</f>
        <v>#REF!</v>
      </c>
      <c r="BM9325" s="177" t="s">
        <v>2537</v>
      </c>
      <c r="BN9325" s="177" t="s">
        <v>862</v>
      </c>
      <c r="BO9325" s="177" t="s">
        <v>4796</v>
      </c>
      <c r="BU9325" s="177" t="s">
        <v>2537</v>
      </c>
      <c r="BV9325" s="177" t="s">
        <v>862</v>
      </c>
      <c r="BW9325" s="177" t="s">
        <v>4796</v>
      </c>
    </row>
    <row r="9326" spans="51:75" x14ac:dyDescent="0.3">
      <c r="AY9326" s="226" t="e">
        <f>VLOOKUP(C9326,#REF!, 2,FALSE)</f>
        <v>#REF!</v>
      </c>
      <c r="BM9326" s="177" t="s">
        <v>14634</v>
      </c>
      <c r="BN9326" s="177" t="s">
        <v>3002</v>
      </c>
      <c r="BO9326" s="177" t="s">
        <v>1017</v>
      </c>
      <c r="BU9326" s="177" t="s">
        <v>14634</v>
      </c>
      <c r="BV9326" s="177" t="s">
        <v>3002</v>
      </c>
      <c r="BW9326" s="177" t="s">
        <v>1017</v>
      </c>
    </row>
    <row r="9327" spans="51:75" x14ac:dyDescent="0.3">
      <c r="AY9327" s="226" t="e">
        <f>VLOOKUP(C9327,#REF!, 2,FALSE)</f>
        <v>#REF!</v>
      </c>
      <c r="BM9327" s="177" t="s">
        <v>14635</v>
      </c>
      <c r="BN9327" s="177" t="s">
        <v>3245</v>
      </c>
      <c r="BO9327" s="177" t="s">
        <v>3487</v>
      </c>
      <c r="BU9327" s="177" t="s">
        <v>14635</v>
      </c>
      <c r="BV9327" s="177" t="s">
        <v>3245</v>
      </c>
      <c r="BW9327" s="177" t="s">
        <v>3487</v>
      </c>
    </row>
    <row r="9328" spans="51:75" x14ac:dyDescent="0.3">
      <c r="AY9328" s="226" t="e">
        <f>VLOOKUP(C9328,#REF!, 2,FALSE)</f>
        <v>#REF!</v>
      </c>
      <c r="BM9328" s="177" t="s">
        <v>2538</v>
      </c>
      <c r="BN9328" s="177" t="s">
        <v>3245</v>
      </c>
      <c r="BO9328" s="177" t="s">
        <v>12294</v>
      </c>
      <c r="BU9328" s="177" t="s">
        <v>2538</v>
      </c>
      <c r="BV9328" s="177" t="s">
        <v>3245</v>
      </c>
      <c r="BW9328" s="177" t="s">
        <v>12294</v>
      </c>
    </row>
    <row r="9329" spans="51:75" x14ac:dyDescent="0.3">
      <c r="AY9329" s="226" t="e">
        <f>VLOOKUP(C9329,#REF!, 2,FALSE)</f>
        <v>#REF!</v>
      </c>
      <c r="BM9329" s="177" t="s">
        <v>14636</v>
      </c>
      <c r="BN9329" s="177" t="s">
        <v>926</v>
      </c>
      <c r="BO9329" s="177" t="s">
        <v>2983</v>
      </c>
      <c r="BU9329" s="177" t="s">
        <v>14636</v>
      </c>
      <c r="BV9329" s="177" t="s">
        <v>926</v>
      </c>
      <c r="BW9329" s="177" t="s">
        <v>2983</v>
      </c>
    </row>
    <row r="9330" spans="51:75" x14ac:dyDescent="0.3">
      <c r="AY9330" s="226" t="e">
        <f>VLOOKUP(C9330,#REF!, 2,FALSE)</f>
        <v>#REF!</v>
      </c>
      <c r="BM9330" s="177" t="s">
        <v>14637</v>
      </c>
      <c r="BN9330" s="177" t="s">
        <v>1267</v>
      </c>
      <c r="BO9330" s="177" t="s">
        <v>2983</v>
      </c>
      <c r="BU9330" s="177" t="s">
        <v>14637</v>
      </c>
      <c r="BV9330" s="177" t="s">
        <v>1267</v>
      </c>
      <c r="BW9330" s="177" t="s">
        <v>2983</v>
      </c>
    </row>
    <row r="9331" spans="51:75" x14ac:dyDescent="0.3">
      <c r="AY9331" s="226" t="e">
        <f>VLOOKUP(C9331,#REF!, 2,FALSE)</f>
        <v>#REF!</v>
      </c>
      <c r="BM9331" s="177" t="s">
        <v>14638</v>
      </c>
      <c r="BN9331" s="177" t="s">
        <v>2983</v>
      </c>
      <c r="BO9331" s="177" t="s">
        <v>2983</v>
      </c>
      <c r="BU9331" s="177" t="s">
        <v>14638</v>
      </c>
      <c r="BV9331" s="177" t="s">
        <v>2983</v>
      </c>
      <c r="BW9331" s="177" t="s">
        <v>2983</v>
      </c>
    </row>
    <row r="9332" spans="51:75" x14ac:dyDescent="0.3">
      <c r="AY9332" s="226" t="e">
        <f>VLOOKUP(C9332,#REF!, 2,FALSE)</f>
        <v>#REF!</v>
      </c>
      <c r="BM9332" s="177" t="s">
        <v>14639</v>
      </c>
      <c r="BN9332" s="177" t="s">
        <v>1342</v>
      </c>
      <c r="BO9332" s="177" t="s">
        <v>14640</v>
      </c>
      <c r="BU9332" s="177" t="s">
        <v>14639</v>
      </c>
      <c r="BV9332" s="177" t="s">
        <v>1342</v>
      </c>
      <c r="BW9332" s="177" t="s">
        <v>14640</v>
      </c>
    </row>
    <row r="9333" spans="51:75" x14ac:dyDescent="0.3">
      <c r="AY9333" s="226" t="e">
        <f>VLOOKUP(C9333,#REF!, 2,FALSE)</f>
        <v>#REF!</v>
      </c>
      <c r="BM9333" s="177" t="s">
        <v>14641</v>
      </c>
      <c r="BN9333" s="177" t="s">
        <v>783</v>
      </c>
      <c r="BO9333" s="177" t="s">
        <v>5341</v>
      </c>
      <c r="BU9333" s="177" t="s">
        <v>14641</v>
      </c>
      <c r="BV9333" s="177" t="s">
        <v>783</v>
      </c>
      <c r="BW9333" s="177" t="s">
        <v>5341</v>
      </c>
    </row>
    <row r="9334" spans="51:75" x14ac:dyDescent="0.3">
      <c r="AY9334" s="226" t="e">
        <f>VLOOKUP(C9334,#REF!, 2,FALSE)</f>
        <v>#REF!</v>
      </c>
      <c r="BM9334" s="177" t="s">
        <v>14642</v>
      </c>
      <c r="BN9334" s="177" t="s">
        <v>852</v>
      </c>
      <c r="BO9334" s="177" t="s">
        <v>14643</v>
      </c>
      <c r="BU9334" s="177" t="s">
        <v>14642</v>
      </c>
      <c r="BV9334" s="177" t="s">
        <v>852</v>
      </c>
      <c r="BW9334" s="177" t="s">
        <v>14643</v>
      </c>
    </row>
    <row r="9335" spans="51:75" x14ac:dyDescent="0.3">
      <c r="AY9335" s="226" t="e">
        <f>VLOOKUP(C9335,#REF!, 2,FALSE)</f>
        <v>#REF!</v>
      </c>
      <c r="BM9335" s="177" t="s">
        <v>14644</v>
      </c>
      <c r="BN9335" s="177" t="s">
        <v>1269</v>
      </c>
      <c r="BO9335" s="177" t="s">
        <v>1056</v>
      </c>
      <c r="BU9335" s="177" t="s">
        <v>14644</v>
      </c>
      <c r="BV9335" s="177" t="s">
        <v>1269</v>
      </c>
      <c r="BW9335" s="177" t="s">
        <v>1056</v>
      </c>
    </row>
    <row r="9336" spans="51:75" x14ac:dyDescent="0.3">
      <c r="AY9336" s="226" t="e">
        <f>VLOOKUP(C9336,#REF!, 2,FALSE)</f>
        <v>#REF!</v>
      </c>
      <c r="BM9336" s="177" t="s">
        <v>2539</v>
      </c>
      <c r="BN9336" s="177" t="s">
        <v>1013</v>
      </c>
      <c r="BO9336" s="177" t="s">
        <v>14645</v>
      </c>
      <c r="BU9336" s="177" t="s">
        <v>2539</v>
      </c>
      <c r="BV9336" s="177" t="s">
        <v>1013</v>
      </c>
      <c r="BW9336" s="177" t="s">
        <v>14645</v>
      </c>
    </row>
    <row r="9337" spans="51:75" x14ac:dyDescent="0.3">
      <c r="AY9337" s="226" t="e">
        <f>VLOOKUP(C9337,#REF!, 2,FALSE)</f>
        <v>#REF!</v>
      </c>
      <c r="BM9337" s="177" t="s">
        <v>14646</v>
      </c>
      <c r="BN9337" s="177" t="s">
        <v>3045</v>
      </c>
      <c r="BO9337" s="177" t="s">
        <v>14647</v>
      </c>
      <c r="BU9337" s="177" t="s">
        <v>14646</v>
      </c>
      <c r="BV9337" s="177" t="s">
        <v>3045</v>
      </c>
      <c r="BW9337" s="177" t="s">
        <v>14647</v>
      </c>
    </row>
    <row r="9338" spans="51:75" x14ac:dyDescent="0.3">
      <c r="AY9338" s="226" t="e">
        <f>VLOOKUP(C9338,#REF!, 2,FALSE)</f>
        <v>#REF!</v>
      </c>
      <c r="BM9338" s="177" t="s">
        <v>14648</v>
      </c>
      <c r="BN9338" s="177" t="s">
        <v>1342</v>
      </c>
      <c r="BO9338" s="177" t="s">
        <v>3780</v>
      </c>
      <c r="BU9338" s="177" t="s">
        <v>14648</v>
      </c>
      <c r="BV9338" s="177" t="s">
        <v>1342</v>
      </c>
      <c r="BW9338" s="177" t="s">
        <v>3780</v>
      </c>
    </row>
    <row r="9339" spans="51:75" x14ac:dyDescent="0.3">
      <c r="AY9339" s="226" t="e">
        <f>VLOOKUP(C9339,#REF!, 2,FALSE)</f>
        <v>#REF!</v>
      </c>
      <c r="BM9339" s="177" t="s">
        <v>14649</v>
      </c>
      <c r="BN9339" s="177" t="s">
        <v>1267</v>
      </c>
      <c r="BO9339" s="177" t="s">
        <v>14650</v>
      </c>
      <c r="BU9339" s="177" t="s">
        <v>14649</v>
      </c>
      <c r="BV9339" s="177" t="s">
        <v>1267</v>
      </c>
      <c r="BW9339" s="177" t="s">
        <v>14650</v>
      </c>
    </row>
    <row r="9340" spans="51:75" x14ac:dyDescent="0.3">
      <c r="AY9340" s="226" t="e">
        <f>VLOOKUP(C9340,#REF!, 2,FALSE)</f>
        <v>#REF!</v>
      </c>
      <c r="BM9340" s="177" t="s">
        <v>14652</v>
      </c>
      <c r="BN9340" s="177" t="s">
        <v>923</v>
      </c>
      <c r="BO9340" s="177" t="s">
        <v>6610</v>
      </c>
      <c r="BU9340" s="177" t="s">
        <v>14652</v>
      </c>
      <c r="BV9340" s="177" t="s">
        <v>923</v>
      </c>
      <c r="BW9340" s="177" t="s">
        <v>6610</v>
      </c>
    </row>
    <row r="9341" spans="51:75" x14ac:dyDescent="0.3">
      <c r="AY9341" s="226" t="e">
        <f>VLOOKUP(C9341,#REF!, 2,FALSE)</f>
        <v>#REF!</v>
      </c>
      <c r="BM9341" s="177" t="s">
        <v>14653</v>
      </c>
      <c r="BN9341" s="177" t="s">
        <v>783</v>
      </c>
      <c r="BO9341" s="177" t="s">
        <v>14654</v>
      </c>
      <c r="BU9341" s="177" t="s">
        <v>14653</v>
      </c>
      <c r="BV9341" s="177" t="s">
        <v>783</v>
      </c>
      <c r="BW9341" s="177" t="s">
        <v>14654</v>
      </c>
    </row>
    <row r="9342" spans="51:75" x14ac:dyDescent="0.3">
      <c r="AY9342" s="226" t="e">
        <f>VLOOKUP(C9342,#REF!, 2,FALSE)</f>
        <v>#REF!</v>
      </c>
      <c r="BM9342" s="177" t="s">
        <v>14655</v>
      </c>
      <c r="BN9342" s="177" t="s">
        <v>1013</v>
      </c>
      <c r="BO9342" s="177" t="s">
        <v>927</v>
      </c>
      <c r="BU9342" s="177" t="s">
        <v>14655</v>
      </c>
      <c r="BV9342" s="177" t="s">
        <v>1013</v>
      </c>
      <c r="BW9342" s="177" t="s">
        <v>927</v>
      </c>
    </row>
    <row r="9343" spans="51:75" x14ac:dyDescent="0.3">
      <c r="AY9343" s="226" t="e">
        <f>VLOOKUP(C9343,#REF!, 2,FALSE)</f>
        <v>#REF!</v>
      </c>
      <c r="BM9343" s="177" t="s">
        <v>14657</v>
      </c>
      <c r="BN9343" s="177" t="s">
        <v>617</v>
      </c>
      <c r="BO9343" s="177" t="s">
        <v>11833</v>
      </c>
      <c r="BU9343" s="177" t="s">
        <v>14657</v>
      </c>
      <c r="BV9343" s="177" t="s">
        <v>617</v>
      </c>
      <c r="BW9343" s="177" t="s">
        <v>11833</v>
      </c>
    </row>
    <row r="9344" spans="51:75" x14ac:dyDescent="0.3">
      <c r="AY9344" s="226" t="e">
        <f>VLOOKUP(C9344,#REF!, 2,FALSE)</f>
        <v>#REF!</v>
      </c>
      <c r="BM9344" s="177" t="s">
        <v>14658</v>
      </c>
      <c r="BN9344" s="177" t="s">
        <v>613</v>
      </c>
      <c r="BO9344" s="177" t="s">
        <v>3091</v>
      </c>
      <c r="BU9344" s="177" t="s">
        <v>14658</v>
      </c>
      <c r="BV9344" s="177" t="s">
        <v>613</v>
      </c>
      <c r="BW9344" s="177" t="s">
        <v>3091</v>
      </c>
    </row>
    <row r="9345" spans="51:75" x14ac:dyDescent="0.3">
      <c r="AY9345" s="226" t="e">
        <f>VLOOKUP(C9345,#REF!, 2,FALSE)</f>
        <v>#REF!</v>
      </c>
      <c r="BM9345" s="177" t="s">
        <v>2540</v>
      </c>
      <c r="BN9345" s="177" t="s">
        <v>928</v>
      </c>
      <c r="BO9345" s="177" t="s">
        <v>14659</v>
      </c>
      <c r="BU9345" s="177" t="s">
        <v>2540</v>
      </c>
      <c r="BV9345" s="177" t="s">
        <v>928</v>
      </c>
      <c r="BW9345" s="177" t="s">
        <v>14659</v>
      </c>
    </row>
    <row r="9346" spans="51:75" x14ac:dyDescent="0.3">
      <c r="AY9346" s="226" t="e">
        <f>VLOOKUP(C9346,#REF!, 2,FALSE)</f>
        <v>#REF!</v>
      </c>
      <c r="BM9346" s="177" t="s">
        <v>14661</v>
      </c>
      <c r="BN9346" s="177" t="s">
        <v>637</v>
      </c>
      <c r="BO9346" s="177" t="s">
        <v>1330</v>
      </c>
      <c r="BU9346" s="177" t="s">
        <v>14661</v>
      </c>
      <c r="BV9346" s="177" t="s">
        <v>637</v>
      </c>
      <c r="BW9346" s="177" t="s">
        <v>1330</v>
      </c>
    </row>
    <row r="9347" spans="51:75" x14ac:dyDescent="0.3">
      <c r="AY9347" s="226" t="e">
        <f>VLOOKUP(C9347,#REF!, 2,FALSE)</f>
        <v>#REF!</v>
      </c>
      <c r="BM9347" s="177" t="s">
        <v>14662</v>
      </c>
      <c r="BN9347" s="177" t="s">
        <v>667</v>
      </c>
      <c r="BO9347" s="177" t="s">
        <v>1330</v>
      </c>
      <c r="BU9347" s="177" t="s">
        <v>14662</v>
      </c>
      <c r="BV9347" s="177" t="s">
        <v>667</v>
      </c>
      <c r="BW9347" s="177" t="s">
        <v>1330</v>
      </c>
    </row>
    <row r="9348" spans="51:75" x14ac:dyDescent="0.3">
      <c r="AY9348" s="226" t="e">
        <f>VLOOKUP(C9348,#REF!, 2,FALSE)</f>
        <v>#REF!</v>
      </c>
      <c r="BM9348" s="177" t="s">
        <v>14663</v>
      </c>
      <c r="BN9348" s="177" t="s">
        <v>619</v>
      </c>
      <c r="BO9348" s="177" t="s">
        <v>1908</v>
      </c>
      <c r="BU9348" s="177" t="s">
        <v>14663</v>
      </c>
      <c r="BV9348" s="177" t="s">
        <v>619</v>
      </c>
      <c r="BW9348" s="177" t="s">
        <v>1908</v>
      </c>
    </row>
    <row r="9349" spans="51:75" x14ac:dyDescent="0.3">
      <c r="AY9349" s="226" t="e">
        <f>VLOOKUP(C9349,#REF!, 2,FALSE)</f>
        <v>#REF!</v>
      </c>
      <c r="BM9349" s="177" t="s">
        <v>14664</v>
      </c>
      <c r="BN9349" s="177" t="s">
        <v>619</v>
      </c>
      <c r="BO9349" s="177" t="s">
        <v>709</v>
      </c>
      <c r="BU9349" s="177" t="s">
        <v>14664</v>
      </c>
      <c r="BV9349" s="177" t="s">
        <v>619</v>
      </c>
      <c r="BW9349" s="177" t="s">
        <v>709</v>
      </c>
    </row>
    <row r="9350" spans="51:75" x14ac:dyDescent="0.3">
      <c r="AY9350" s="226" t="e">
        <f>VLOOKUP(C9350,#REF!, 2,FALSE)</f>
        <v>#REF!</v>
      </c>
      <c r="BM9350" s="177" t="s">
        <v>227</v>
      </c>
      <c r="BN9350" s="177" t="s">
        <v>663</v>
      </c>
      <c r="BO9350" s="177" t="s">
        <v>3892</v>
      </c>
      <c r="BU9350" s="177" t="s">
        <v>227</v>
      </c>
      <c r="BV9350" s="177" t="s">
        <v>663</v>
      </c>
      <c r="BW9350" s="177" t="s">
        <v>3892</v>
      </c>
    </row>
    <row r="9351" spans="51:75" x14ac:dyDescent="0.3">
      <c r="AY9351" s="226" t="e">
        <f>VLOOKUP(C9351,#REF!, 2,FALSE)</f>
        <v>#REF!</v>
      </c>
      <c r="BM9351" s="177" t="s">
        <v>243</v>
      </c>
      <c r="BN9351" s="177" t="s">
        <v>666</v>
      </c>
      <c r="BO9351" s="177" t="s">
        <v>7853</v>
      </c>
      <c r="BU9351" s="177" t="s">
        <v>243</v>
      </c>
      <c r="BV9351" s="177" t="s">
        <v>666</v>
      </c>
      <c r="BW9351" s="177" t="s">
        <v>7853</v>
      </c>
    </row>
    <row r="9352" spans="51:75" x14ac:dyDescent="0.3">
      <c r="AY9352" s="226" t="e">
        <f>VLOOKUP(C9352,#REF!, 2,FALSE)</f>
        <v>#REF!</v>
      </c>
      <c r="BM9352" s="177" t="s">
        <v>240</v>
      </c>
      <c r="BN9352" s="177" t="s">
        <v>736</v>
      </c>
      <c r="BO9352" s="177" t="s">
        <v>2374</v>
      </c>
      <c r="BU9352" s="177" t="s">
        <v>240</v>
      </c>
      <c r="BV9352" s="177" t="s">
        <v>736</v>
      </c>
      <c r="BW9352" s="177" t="s">
        <v>2374</v>
      </c>
    </row>
    <row r="9353" spans="51:75" x14ac:dyDescent="0.3">
      <c r="AY9353" s="226" t="e">
        <f>VLOOKUP(C9353,#REF!, 2,FALSE)</f>
        <v>#REF!</v>
      </c>
      <c r="BM9353" s="177" t="s">
        <v>2541</v>
      </c>
      <c r="BN9353" s="177" t="s">
        <v>1013</v>
      </c>
      <c r="BO9353" s="177" t="s">
        <v>847</v>
      </c>
      <c r="BU9353" s="177" t="s">
        <v>2541</v>
      </c>
      <c r="BV9353" s="177" t="s">
        <v>1013</v>
      </c>
      <c r="BW9353" s="177" t="s">
        <v>847</v>
      </c>
    </row>
    <row r="9354" spans="51:75" x14ac:dyDescent="0.3">
      <c r="AY9354" s="226" t="e">
        <f>VLOOKUP(C9354,#REF!, 2,FALSE)</f>
        <v>#REF!</v>
      </c>
      <c r="BM9354" s="177" t="s">
        <v>14665</v>
      </c>
      <c r="BN9354" s="177" t="s">
        <v>736</v>
      </c>
      <c r="BO9354" s="177" t="s">
        <v>847</v>
      </c>
      <c r="BU9354" s="177" t="s">
        <v>14665</v>
      </c>
      <c r="BV9354" s="177" t="s">
        <v>736</v>
      </c>
      <c r="BW9354" s="177" t="s">
        <v>847</v>
      </c>
    </row>
    <row r="9355" spans="51:75" x14ac:dyDescent="0.3">
      <c r="AY9355" s="226" t="e">
        <f>VLOOKUP(C9355,#REF!, 2,FALSE)</f>
        <v>#REF!</v>
      </c>
      <c r="BM9355" s="177" t="s">
        <v>14666</v>
      </c>
      <c r="BN9355" s="177" t="s">
        <v>621</v>
      </c>
      <c r="BO9355" s="177" t="s">
        <v>9417</v>
      </c>
      <c r="BU9355" s="177" t="s">
        <v>14666</v>
      </c>
      <c r="BV9355" s="177" t="s">
        <v>621</v>
      </c>
      <c r="BW9355" s="177" t="s">
        <v>9417</v>
      </c>
    </row>
    <row r="9356" spans="51:75" x14ac:dyDescent="0.3">
      <c r="AY9356" s="226" t="e">
        <f>VLOOKUP(C9356,#REF!, 2,FALSE)</f>
        <v>#REF!</v>
      </c>
      <c r="BM9356" s="177" t="s">
        <v>14667</v>
      </c>
      <c r="BN9356" s="177" t="s">
        <v>661</v>
      </c>
      <c r="BO9356" s="177" t="s">
        <v>2931</v>
      </c>
      <c r="BU9356" s="177" t="s">
        <v>14667</v>
      </c>
      <c r="BV9356" s="177" t="s">
        <v>661</v>
      </c>
      <c r="BW9356" s="177" t="s">
        <v>2931</v>
      </c>
    </row>
    <row r="9357" spans="51:75" x14ac:dyDescent="0.3">
      <c r="AY9357" s="226" t="e">
        <f>VLOOKUP(C9357,#REF!, 2,FALSE)</f>
        <v>#REF!</v>
      </c>
      <c r="BM9357" s="177" t="s">
        <v>14668</v>
      </c>
      <c r="BN9357" s="177" t="s">
        <v>841</v>
      </c>
      <c r="BO9357" s="177" t="s">
        <v>14669</v>
      </c>
      <c r="BU9357" s="177" t="s">
        <v>14668</v>
      </c>
      <c r="BV9357" s="177" t="s">
        <v>841</v>
      </c>
      <c r="BW9357" s="177" t="s">
        <v>14669</v>
      </c>
    </row>
    <row r="9358" spans="51:75" x14ac:dyDescent="0.3">
      <c r="AY9358" s="226" t="e">
        <f>VLOOKUP(C9358,#REF!, 2,FALSE)</f>
        <v>#REF!</v>
      </c>
      <c r="BM9358" s="177" t="s">
        <v>14670</v>
      </c>
      <c r="BN9358" s="177" t="s">
        <v>1013</v>
      </c>
      <c r="BO9358" s="177" t="s">
        <v>4341</v>
      </c>
      <c r="BU9358" s="177" t="s">
        <v>14670</v>
      </c>
      <c r="BV9358" s="177" t="s">
        <v>1013</v>
      </c>
      <c r="BW9358" s="177" t="s">
        <v>4341</v>
      </c>
    </row>
    <row r="9359" spans="51:75" x14ac:dyDescent="0.3">
      <c r="AY9359" s="226" t="e">
        <f>VLOOKUP(C9359,#REF!, 2,FALSE)</f>
        <v>#REF!</v>
      </c>
      <c r="BM9359" s="177" t="s">
        <v>2555</v>
      </c>
      <c r="BN9359" s="177" t="s">
        <v>703</v>
      </c>
      <c r="BO9359" s="177" t="s">
        <v>14671</v>
      </c>
      <c r="BU9359" s="177" t="s">
        <v>2555</v>
      </c>
      <c r="BV9359" s="177" t="s">
        <v>703</v>
      </c>
      <c r="BW9359" s="177" t="s">
        <v>14671</v>
      </c>
    </row>
    <row r="9360" spans="51:75" x14ac:dyDescent="0.3">
      <c r="AY9360" s="226" t="e">
        <f>VLOOKUP(C9360,#REF!, 2,FALSE)</f>
        <v>#REF!</v>
      </c>
      <c r="BM9360" s="177" t="s">
        <v>2556</v>
      </c>
      <c r="BN9360" s="177" t="s">
        <v>926</v>
      </c>
      <c r="BO9360" s="177" t="s">
        <v>4341</v>
      </c>
      <c r="BU9360" s="177" t="s">
        <v>2556</v>
      </c>
      <c r="BV9360" s="177" t="s">
        <v>926</v>
      </c>
      <c r="BW9360" s="177" t="s">
        <v>4341</v>
      </c>
    </row>
    <row r="9361" spans="51:75" x14ac:dyDescent="0.3">
      <c r="AY9361" s="226" t="e">
        <f>VLOOKUP(C9361,#REF!, 2,FALSE)</f>
        <v>#REF!</v>
      </c>
      <c r="BM9361" s="177" t="s">
        <v>14672</v>
      </c>
      <c r="BN9361" s="177" t="s">
        <v>621</v>
      </c>
      <c r="BO9361" s="177" t="s">
        <v>4572</v>
      </c>
      <c r="BU9361" s="177" t="s">
        <v>14672</v>
      </c>
      <c r="BV9361" s="177" t="s">
        <v>621</v>
      </c>
      <c r="BW9361" s="177" t="s">
        <v>4572</v>
      </c>
    </row>
    <row r="9362" spans="51:75" x14ac:dyDescent="0.3">
      <c r="AY9362" s="226" t="e">
        <f>VLOOKUP(C9362,#REF!, 2,FALSE)</f>
        <v>#REF!</v>
      </c>
      <c r="BM9362" s="177" t="s">
        <v>233</v>
      </c>
      <c r="BN9362" s="177" t="s">
        <v>780</v>
      </c>
      <c r="BO9362" s="177" t="s">
        <v>14673</v>
      </c>
      <c r="BU9362" s="177" t="s">
        <v>233</v>
      </c>
      <c r="BV9362" s="177" t="s">
        <v>780</v>
      </c>
      <c r="BW9362" s="177" t="s">
        <v>14673</v>
      </c>
    </row>
    <row r="9363" spans="51:75" x14ac:dyDescent="0.3">
      <c r="AY9363" s="226" t="e">
        <f>VLOOKUP(C9363,#REF!, 2,FALSE)</f>
        <v>#REF!</v>
      </c>
      <c r="BM9363" s="177" t="s">
        <v>14674</v>
      </c>
      <c r="BN9363" s="177" t="s">
        <v>775</v>
      </c>
      <c r="BO9363" s="177" t="s">
        <v>14675</v>
      </c>
      <c r="BU9363" s="177" t="s">
        <v>14674</v>
      </c>
      <c r="BV9363" s="177" t="s">
        <v>775</v>
      </c>
      <c r="BW9363" s="177" t="s">
        <v>14675</v>
      </c>
    </row>
    <row r="9364" spans="51:75" x14ac:dyDescent="0.3">
      <c r="AY9364" s="226" t="e">
        <f>VLOOKUP(C9364,#REF!, 2,FALSE)</f>
        <v>#REF!</v>
      </c>
      <c r="BM9364" s="177" t="s">
        <v>14676</v>
      </c>
      <c r="BN9364" s="177" t="s">
        <v>775</v>
      </c>
      <c r="BO9364" s="177" t="s">
        <v>2191</v>
      </c>
      <c r="BU9364" s="177" t="s">
        <v>14676</v>
      </c>
      <c r="BV9364" s="177" t="s">
        <v>775</v>
      </c>
      <c r="BW9364" s="177" t="s">
        <v>2191</v>
      </c>
    </row>
    <row r="9365" spans="51:75" x14ac:dyDescent="0.3">
      <c r="AY9365" s="226" t="e">
        <f>VLOOKUP(C9365,#REF!, 2,FALSE)</f>
        <v>#REF!</v>
      </c>
      <c r="BM9365" s="177" t="s">
        <v>14677</v>
      </c>
      <c r="BN9365" s="177" t="s">
        <v>775</v>
      </c>
      <c r="BO9365" s="177" t="s">
        <v>14678</v>
      </c>
      <c r="BU9365" s="177" t="s">
        <v>14677</v>
      </c>
      <c r="BV9365" s="177" t="s">
        <v>775</v>
      </c>
      <c r="BW9365" s="177" t="s">
        <v>14678</v>
      </c>
    </row>
    <row r="9366" spans="51:75" x14ac:dyDescent="0.3">
      <c r="AY9366" s="226" t="e">
        <f>VLOOKUP(C9366,#REF!, 2,FALSE)</f>
        <v>#REF!</v>
      </c>
      <c r="BM9366" s="177" t="s">
        <v>14679</v>
      </c>
      <c r="BN9366" s="177" t="s">
        <v>803</v>
      </c>
      <c r="BO9366" s="177" t="s">
        <v>9728</v>
      </c>
      <c r="BU9366" s="177" t="s">
        <v>14679</v>
      </c>
      <c r="BV9366" s="177" t="s">
        <v>803</v>
      </c>
      <c r="BW9366" s="177" t="s">
        <v>9728</v>
      </c>
    </row>
    <row r="9367" spans="51:75" x14ac:dyDescent="0.3">
      <c r="AY9367" s="226" t="e">
        <f>VLOOKUP(C9367,#REF!, 2,FALSE)</f>
        <v>#REF!</v>
      </c>
      <c r="BM9367" s="177" t="s">
        <v>14680</v>
      </c>
      <c r="BN9367" s="177" t="s">
        <v>614</v>
      </c>
      <c r="BO9367" s="177" t="s">
        <v>5624</v>
      </c>
      <c r="BU9367" s="177" t="s">
        <v>14680</v>
      </c>
      <c r="BV9367" s="177" t="s">
        <v>614</v>
      </c>
      <c r="BW9367" s="177" t="s">
        <v>5624</v>
      </c>
    </row>
    <row r="9368" spans="51:75" x14ac:dyDescent="0.3">
      <c r="AY9368" s="226" t="e">
        <f>VLOOKUP(C9368,#REF!, 2,FALSE)</f>
        <v>#REF!</v>
      </c>
      <c r="BM9368" s="177" t="s">
        <v>14681</v>
      </c>
      <c r="BN9368" s="177" t="s">
        <v>736</v>
      </c>
      <c r="BO9368" s="177" t="s">
        <v>14683</v>
      </c>
      <c r="BU9368" s="177" t="s">
        <v>14681</v>
      </c>
      <c r="BV9368" s="177" t="s">
        <v>736</v>
      </c>
      <c r="BW9368" s="177" t="s">
        <v>14683</v>
      </c>
    </row>
    <row r="9369" spans="51:75" x14ac:dyDescent="0.3">
      <c r="AY9369" s="226" t="e">
        <f>VLOOKUP(C9369,#REF!, 2,FALSE)</f>
        <v>#REF!</v>
      </c>
      <c r="BM9369" s="177" t="s">
        <v>14684</v>
      </c>
      <c r="BN9369" s="177" t="s">
        <v>736</v>
      </c>
      <c r="BO9369" s="177" t="s">
        <v>14685</v>
      </c>
      <c r="BU9369" s="177" t="s">
        <v>14684</v>
      </c>
      <c r="BV9369" s="177" t="s">
        <v>736</v>
      </c>
      <c r="BW9369" s="177" t="s">
        <v>14685</v>
      </c>
    </row>
    <row r="9370" spans="51:75" x14ac:dyDescent="0.3">
      <c r="AY9370" s="226" t="e">
        <f>VLOOKUP(C9370,#REF!, 2,FALSE)</f>
        <v>#REF!</v>
      </c>
      <c r="BM9370" s="177" t="s">
        <v>14686</v>
      </c>
      <c r="BN9370" s="177" t="s">
        <v>616</v>
      </c>
      <c r="BO9370" s="177" t="s">
        <v>1689</v>
      </c>
      <c r="BU9370" s="177" t="s">
        <v>14686</v>
      </c>
      <c r="BV9370" s="177" t="s">
        <v>616</v>
      </c>
      <c r="BW9370" s="177" t="s">
        <v>1689</v>
      </c>
    </row>
    <row r="9371" spans="51:75" x14ac:dyDescent="0.3">
      <c r="AY9371" s="226" t="e">
        <f>VLOOKUP(C9371,#REF!, 2,FALSE)</f>
        <v>#REF!</v>
      </c>
      <c r="BM9371" s="177" t="s">
        <v>14687</v>
      </c>
      <c r="BN9371" s="177" t="s">
        <v>3245</v>
      </c>
      <c r="BO9371" s="177" t="s">
        <v>14688</v>
      </c>
      <c r="BU9371" s="177" t="s">
        <v>14687</v>
      </c>
      <c r="BV9371" s="177" t="s">
        <v>3245</v>
      </c>
      <c r="BW9371" s="177" t="s">
        <v>14688</v>
      </c>
    </row>
    <row r="9372" spans="51:75" x14ac:dyDescent="0.3">
      <c r="AY9372" s="226" t="e">
        <f>VLOOKUP(C9372,#REF!, 2,FALSE)</f>
        <v>#REF!</v>
      </c>
      <c r="BM9372" s="177" t="s">
        <v>14689</v>
      </c>
      <c r="BN9372" s="177" t="s">
        <v>926</v>
      </c>
      <c r="BO9372" s="177" t="s">
        <v>8260</v>
      </c>
      <c r="BU9372" s="177" t="s">
        <v>14689</v>
      </c>
      <c r="BV9372" s="177" t="s">
        <v>926</v>
      </c>
      <c r="BW9372" s="177" t="s">
        <v>8260</v>
      </c>
    </row>
    <row r="9373" spans="51:75" x14ac:dyDescent="0.3">
      <c r="AY9373" s="226" t="e">
        <f>VLOOKUP(C9373,#REF!, 2,FALSE)</f>
        <v>#REF!</v>
      </c>
      <c r="BM9373" s="177" t="s">
        <v>2557</v>
      </c>
      <c r="BN9373" s="177" t="s">
        <v>1013</v>
      </c>
      <c r="BO9373" s="177" t="s">
        <v>2983</v>
      </c>
      <c r="BU9373" s="177" t="s">
        <v>2557</v>
      </c>
      <c r="BV9373" s="177" t="s">
        <v>1013</v>
      </c>
      <c r="BW9373" s="177" t="s">
        <v>2983</v>
      </c>
    </row>
    <row r="9374" spans="51:75" x14ac:dyDescent="0.3">
      <c r="AY9374" s="226" t="e">
        <f>VLOOKUP(C9374,#REF!, 2,FALSE)</f>
        <v>#REF!</v>
      </c>
      <c r="BM9374" s="177" t="s">
        <v>14690</v>
      </c>
      <c r="BN9374" s="177" t="s">
        <v>628</v>
      </c>
      <c r="BO9374" s="177" t="s">
        <v>4440</v>
      </c>
      <c r="BU9374" s="177" t="s">
        <v>14690</v>
      </c>
      <c r="BV9374" s="177" t="s">
        <v>628</v>
      </c>
      <c r="BW9374" s="177" t="s">
        <v>4440</v>
      </c>
    </row>
    <row r="9375" spans="51:75" x14ac:dyDescent="0.3">
      <c r="AY9375" s="226" t="e">
        <f>VLOOKUP(C9375,#REF!, 2,FALSE)</f>
        <v>#REF!</v>
      </c>
      <c r="BM9375" s="177" t="s">
        <v>14691</v>
      </c>
      <c r="BN9375" s="177" t="s">
        <v>3199</v>
      </c>
      <c r="BO9375" s="177" t="s">
        <v>14692</v>
      </c>
      <c r="BU9375" s="177" t="s">
        <v>14691</v>
      </c>
      <c r="BV9375" s="177" t="s">
        <v>3199</v>
      </c>
      <c r="BW9375" s="177" t="s">
        <v>14692</v>
      </c>
    </row>
    <row r="9376" spans="51:75" x14ac:dyDescent="0.3">
      <c r="AY9376" s="226" t="e">
        <f>VLOOKUP(C9376,#REF!, 2,FALSE)</f>
        <v>#REF!</v>
      </c>
      <c r="BM9376" s="177" t="s">
        <v>14693</v>
      </c>
      <c r="BN9376" s="177" t="s">
        <v>637</v>
      </c>
      <c r="BO9376" s="177" t="s">
        <v>14692</v>
      </c>
      <c r="BU9376" s="177" t="s">
        <v>14693</v>
      </c>
      <c r="BV9376" s="177" t="s">
        <v>637</v>
      </c>
      <c r="BW9376" s="177" t="s">
        <v>14692</v>
      </c>
    </row>
    <row r="9377" spans="51:75" x14ac:dyDescent="0.3">
      <c r="AY9377" s="226" t="e">
        <f>VLOOKUP(C9377,#REF!, 2,FALSE)</f>
        <v>#REF!</v>
      </c>
      <c r="BM9377" s="177" t="s">
        <v>2558</v>
      </c>
      <c r="BN9377" s="177" t="s">
        <v>923</v>
      </c>
      <c r="BO9377" s="177" t="s">
        <v>2983</v>
      </c>
      <c r="BU9377" s="177" t="s">
        <v>2558</v>
      </c>
      <c r="BV9377" s="177" t="s">
        <v>923</v>
      </c>
      <c r="BW9377" s="177" t="s">
        <v>2983</v>
      </c>
    </row>
    <row r="9378" spans="51:75" x14ac:dyDescent="0.3">
      <c r="AY9378" s="226" t="e">
        <f>VLOOKUP(C9378,#REF!, 2,FALSE)</f>
        <v>#REF!</v>
      </c>
      <c r="BM9378" s="177" t="s">
        <v>2559</v>
      </c>
      <c r="BN9378" s="177" t="s">
        <v>703</v>
      </c>
      <c r="BO9378" s="177" t="s">
        <v>14694</v>
      </c>
      <c r="BU9378" s="177" t="s">
        <v>2559</v>
      </c>
      <c r="BV9378" s="177" t="s">
        <v>703</v>
      </c>
      <c r="BW9378" s="177" t="s">
        <v>14694</v>
      </c>
    </row>
    <row r="9379" spans="51:75" x14ac:dyDescent="0.3">
      <c r="AY9379" s="226" t="e">
        <f>VLOOKUP(C9379,#REF!, 2,FALSE)</f>
        <v>#REF!</v>
      </c>
      <c r="BM9379" s="177" t="s">
        <v>14695</v>
      </c>
      <c r="BN9379" s="177" t="s">
        <v>616</v>
      </c>
      <c r="BO9379" s="177" t="s">
        <v>14696</v>
      </c>
      <c r="BU9379" s="177" t="s">
        <v>14695</v>
      </c>
      <c r="BV9379" s="177" t="s">
        <v>616</v>
      </c>
      <c r="BW9379" s="177" t="s">
        <v>14696</v>
      </c>
    </row>
    <row r="9380" spans="51:75" x14ac:dyDescent="0.3">
      <c r="AY9380" s="226" t="e">
        <f>VLOOKUP(C9380,#REF!, 2,FALSE)</f>
        <v>#REF!</v>
      </c>
      <c r="BM9380" s="177" t="s">
        <v>14697</v>
      </c>
      <c r="BN9380" s="177" t="s">
        <v>787</v>
      </c>
      <c r="BO9380" s="177" t="s">
        <v>1835</v>
      </c>
      <c r="BU9380" s="177" t="s">
        <v>14697</v>
      </c>
      <c r="BV9380" s="177" t="s">
        <v>787</v>
      </c>
      <c r="BW9380" s="177" t="s">
        <v>1835</v>
      </c>
    </row>
    <row r="9381" spans="51:75" x14ac:dyDescent="0.3">
      <c r="AY9381" s="226" t="e">
        <f>VLOOKUP(C9381,#REF!, 2,FALSE)</f>
        <v>#REF!</v>
      </c>
      <c r="BM9381" s="177" t="s">
        <v>14698</v>
      </c>
      <c r="BN9381" s="177" t="s">
        <v>2979</v>
      </c>
      <c r="BO9381" s="177" t="s">
        <v>2391</v>
      </c>
      <c r="BU9381" s="177" t="s">
        <v>14698</v>
      </c>
      <c r="BV9381" s="177" t="s">
        <v>2979</v>
      </c>
      <c r="BW9381" s="177" t="s">
        <v>2391</v>
      </c>
    </row>
    <row r="9382" spans="51:75" x14ac:dyDescent="0.3">
      <c r="AY9382" s="226" t="e">
        <f>VLOOKUP(C9382,#REF!, 2,FALSE)</f>
        <v>#REF!</v>
      </c>
      <c r="BM9382" s="177" t="s">
        <v>14699</v>
      </c>
      <c r="BN9382" s="177" t="s">
        <v>787</v>
      </c>
      <c r="BO9382" s="177" t="s">
        <v>14700</v>
      </c>
      <c r="BU9382" s="177" t="s">
        <v>14699</v>
      </c>
      <c r="BV9382" s="177" t="s">
        <v>787</v>
      </c>
      <c r="BW9382" s="177" t="s">
        <v>14700</v>
      </c>
    </row>
    <row r="9383" spans="51:75" x14ac:dyDescent="0.3">
      <c r="AY9383" s="226" t="e">
        <f>VLOOKUP(C9383,#REF!, 2,FALSE)</f>
        <v>#REF!</v>
      </c>
      <c r="BM9383" s="177" t="s">
        <v>14701</v>
      </c>
      <c r="BN9383" s="177" t="s">
        <v>3199</v>
      </c>
      <c r="BO9383" s="177" t="s">
        <v>620</v>
      </c>
      <c r="BU9383" s="177" t="s">
        <v>14701</v>
      </c>
      <c r="BV9383" s="177" t="s">
        <v>3199</v>
      </c>
      <c r="BW9383" s="177" t="s">
        <v>620</v>
      </c>
    </row>
    <row r="9384" spans="51:75" x14ac:dyDescent="0.3">
      <c r="AY9384" s="226" t="e">
        <f>VLOOKUP(C9384,#REF!, 2,FALSE)</f>
        <v>#REF!</v>
      </c>
      <c r="BM9384" s="177" t="s">
        <v>14702</v>
      </c>
      <c r="BN9384" s="177" t="s">
        <v>787</v>
      </c>
      <c r="BO9384" s="177" t="s">
        <v>14703</v>
      </c>
      <c r="BU9384" s="177" t="s">
        <v>14702</v>
      </c>
      <c r="BV9384" s="177" t="s">
        <v>787</v>
      </c>
      <c r="BW9384" s="177" t="s">
        <v>14703</v>
      </c>
    </row>
    <row r="9385" spans="51:75" x14ac:dyDescent="0.3">
      <c r="AY9385" s="226" t="e">
        <f>VLOOKUP(C9385,#REF!, 2,FALSE)</f>
        <v>#REF!</v>
      </c>
      <c r="BM9385" s="177" t="s">
        <v>2560</v>
      </c>
      <c r="BN9385" s="177" t="s">
        <v>715</v>
      </c>
      <c r="BO9385" s="177" t="s">
        <v>14704</v>
      </c>
      <c r="BU9385" s="177" t="s">
        <v>2560</v>
      </c>
      <c r="BV9385" s="177" t="s">
        <v>715</v>
      </c>
      <c r="BW9385" s="177" t="s">
        <v>14704</v>
      </c>
    </row>
    <row r="9386" spans="51:75" x14ac:dyDescent="0.3">
      <c r="AY9386" s="226" t="e">
        <f>VLOOKUP(C9386,#REF!, 2,FALSE)</f>
        <v>#REF!</v>
      </c>
      <c r="BM9386" s="177" t="s">
        <v>14705</v>
      </c>
      <c r="BN9386" s="177" t="s">
        <v>628</v>
      </c>
      <c r="BO9386" s="177" t="s">
        <v>14706</v>
      </c>
      <c r="BU9386" s="177" t="s">
        <v>14705</v>
      </c>
      <c r="BV9386" s="177" t="s">
        <v>628</v>
      </c>
      <c r="BW9386" s="177" t="s">
        <v>14706</v>
      </c>
    </row>
    <row r="9387" spans="51:75" x14ac:dyDescent="0.3">
      <c r="AY9387" s="226" t="e">
        <f>VLOOKUP(C9387,#REF!, 2,FALSE)</f>
        <v>#REF!</v>
      </c>
      <c r="BM9387" s="177" t="s">
        <v>14707</v>
      </c>
      <c r="BN9387" s="177" t="s">
        <v>1342</v>
      </c>
      <c r="BO9387" s="177" t="s">
        <v>14708</v>
      </c>
      <c r="BU9387" s="177" t="s">
        <v>14707</v>
      </c>
      <c r="BV9387" s="177" t="s">
        <v>1342</v>
      </c>
      <c r="BW9387" s="177" t="s">
        <v>14708</v>
      </c>
    </row>
    <row r="9388" spans="51:75" x14ac:dyDescent="0.3">
      <c r="AY9388" s="226" t="e">
        <f>VLOOKUP(C9388,#REF!, 2,FALSE)</f>
        <v>#REF!</v>
      </c>
      <c r="BM9388" s="177" t="s">
        <v>14709</v>
      </c>
      <c r="BN9388" s="177" t="s">
        <v>3045</v>
      </c>
      <c r="BO9388" s="177" t="s">
        <v>11249</v>
      </c>
      <c r="BU9388" s="177" t="s">
        <v>14709</v>
      </c>
      <c r="BV9388" s="177" t="s">
        <v>3045</v>
      </c>
      <c r="BW9388" s="177" t="s">
        <v>11249</v>
      </c>
    </row>
    <row r="9389" spans="51:75" x14ac:dyDescent="0.3">
      <c r="AY9389" s="226" t="e">
        <f>VLOOKUP(C9389,#REF!, 2,FALSE)</f>
        <v>#REF!</v>
      </c>
      <c r="BM9389" s="177" t="s">
        <v>14710</v>
      </c>
      <c r="BN9389" s="177" t="s">
        <v>1269</v>
      </c>
      <c r="BO9389" s="177" t="s">
        <v>14711</v>
      </c>
      <c r="BU9389" s="177" t="s">
        <v>14710</v>
      </c>
      <c r="BV9389" s="177" t="s">
        <v>1269</v>
      </c>
      <c r="BW9389" s="177" t="s">
        <v>14711</v>
      </c>
    </row>
    <row r="9390" spans="51:75" x14ac:dyDescent="0.3">
      <c r="AY9390" s="226" t="e">
        <f>VLOOKUP(C9390,#REF!, 2,FALSE)</f>
        <v>#REF!</v>
      </c>
      <c r="BM9390" s="177" t="s">
        <v>14712</v>
      </c>
      <c r="BN9390" s="177" t="s">
        <v>617</v>
      </c>
      <c r="BO9390" s="177" t="s">
        <v>7571</v>
      </c>
      <c r="BU9390" s="177" t="s">
        <v>14712</v>
      </c>
      <c r="BV9390" s="177" t="s">
        <v>617</v>
      </c>
      <c r="BW9390" s="177" t="s">
        <v>7571</v>
      </c>
    </row>
    <row r="9391" spans="51:75" x14ac:dyDescent="0.3">
      <c r="AY9391" s="226" t="e">
        <f>VLOOKUP(C9391,#REF!, 2,FALSE)</f>
        <v>#REF!</v>
      </c>
      <c r="BM9391" s="177" t="s">
        <v>14713</v>
      </c>
      <c r="BN9391" s="177" t="s">
        <v>3199</v>
      </c>
      <c r="BO9391" s="177" t="s">
        <v>11184</v>
      </c>
      <c r="BU9391" s="177" t="s">
        <v>14713</v>
      </c>
      <c r="BV9391" s="177" t="s">
        <v>3199</v>
      </c>
      <c r="BW9391" s="177" t="s">
        <v>11184</v>
      </c>
    </row>
    <row r="9392" spans="51:75" x14ac:dyDescent="0.3">
      <c r="AY9392" s="226" t="e">
        <f>VLOOKUP(C9392,#REF!, 2,FALSE)</f>
        <v>#REF!</v>
      </c>
      <c r="BM9392" s="177" t="s">
        <v>14714</v>
      </c>
      <c r="BN9392" s="177" t="s">
        <v>2983</v>
      </c>
      <c r="BO9392" s="177" t="s">
        <v>14715</v>
      </c>
      <c r="BU9392" s="177" t="s">
        <v>14714</v>
      </c>
      <c r="BV9392" s="177" t="s">
        <v>2983</v>
      </c>
      <c r="BW9392" s="177" t="s">
        <v>14715</v>
      </c>
    </row>
    <row r="9393" spans="51:75" x14ac:dyDescent="0.3">
      <c r="AY9393" s="226" t="e">
        <f>VLOOKUP(C9393,#REF!, 2,FALSE)</f>
        <v>#REF!</v>
      </c>
      <c r="BM9393" s="177" t="s">
        <v>14716</v>
      </c>
      <c r="BN9393" s="177" t="s">
        <v>2983</v>
      </c>
      <c r="BO9393" s="177" t="s">
        <v>2983</v>
      </c>
      <c r="BU9393" s="177" t="s">
        <v>14716</v>
      </c>
      <c r="BV9393" s="177" t="s">
        <v>2983</v>
      </c>
      <c r="BW9393" s="177" t="s">
        <v>2983</v>
      </c>
    </row>
    <row r="9394" spans="51:75" x14ac:dyDescent="0.3">
      <c r="AY9394" s="226" t="e">
        <f>VLOOKUP(C9394,#REF!, 2,FALSE)</f>
        <v>#REF!</v>
      </c>
      <c r="BM9394" s="177" t="s">
        <v>14717</v>
      </c>
      <c r="BN9394" s="177" t="s">
        <v>705</v>
      </c>
      <c r="BO9394" s="177" t="s">
        <v>14718</v>
      </c>
      <c r="BU9394" s="177" t="s">
        <v>14717</v>
      </c>
      <c r="BV9394" s="177" t="s">
        <v>705</v>
      </c>
      <c r="BW9394" s="177" t="s">
        <v>14718</v>
      </c>
    </row>
    <row r="9395" spans="51:75" x14ac:dyDescent="0.3">
      <c r="AY9395" s="226" t="e">
        <f>VLOOKUP(C9395,#REF!, 2,FALSE)</f>
        <v>#REF!</v>
      </c>
      <c r="BM9395" s="177" t="s">
        <v>14719</v>
      </c>
      <c r="BN9395" s="177" t="s">
        <v>2983</v>
      </c>
      <c r="BO9395" s="177" t="s">
        <v>2983</v>
      </c>
      <c r="BU9395" s="177" t="s">
        <v>14719</v>
      </c>
      <c r="BV9395" s="177" t="s">
        <v>2983</v>
      </c>
      <c r="BW9395" s="177" t="s">
        <v>2983</v>
      </c>
    </row>
    <row r="9396" spans="51:75" x14ac:dyDescent="0.3">
      <c r="AY9396" s="226" t="e">
        <f>VLOOKUP(C9396,#REF!, 2,FALSE)</f>
        <v>#REF!</v>
      </c>
      <c r="BM9396" s="177" t="s">
        <v>14720</v>
      </c>
      <c r="BN9396" s="177" t="s">
        <v>663</v>
      </c>
      <c r="BO9396" s="177" t="s">
        <v>2983</v>
      </c>
      <c r="BU9396" s="177" t="s">
        <v>14720</v>
      </c>
      <c r="BV9396" s="177" t="s">
        <v>663</v>
      </c>
      <c r="BW9396" s="177" t="s">
        <v>2983</v>
      </c>
    </row>
    <row r="9397" spans="51:75" x14ac:dyDescent="0.3">
      <c r="AY9397" s="226" t="e">
        <f>VLOOKUP(C9397,#REF!, 2,FALSE)</f>
        <v>#REF!</v>
      </c>
      <c r="BM9397" s="177" t="s">
        <v>14721</v>
      </c>
      <c r="BN9397" s="177" t="s">
        <v>616</v>
      </c>
      <c r="BO9397" s="177" t="s">
        <v>2983</v>
      </c>
      <c r="BU9397" s="177" t="s">
        <v>14721</v>
      </c>
      <c r="BV9397" s="177" t="s">
        <v>616</v>
      </c>
      <c r="BW9397" s="177" t="s">
        <v>2983</v>
      </c>
    </row>
    <row r="9398" spans="51:75" x14ac:dyDescent="0.3">
      <c r="AY9398" s="226" t="e">
        <f>VLOOKUP(C9398,#REF!, 2,FALSE)</f>
        <v>#REF!</v>
      </c>
      <c r="BM9398" s="177" t="s">
        <v>14722</v>
      </c>
      <c r="BN9398" s="177" t="s">
        <v>614</v>
      </c>
      <c r="BO9398" s="177" t="s">
        <v>14723</v>
      </c>
      <c r="BU9398" s="177" t="s">
        <v>14722</v>
      </c>
      <c r="BV9398" s="177" t="s">
        <v>614</v>
      </c>
      <c r="BW9398" s="177" t="s">
        <v>14723</v>
      </c>
    </row>
    <row r="9399" spans="51:75" x14ac:dyDescent="0.3">
      <c r="AY9399" s="226" t="e">
        <f>VLOOKUP(C9399,#REF!, 2,FALSE)</f>
        <v>#REF!</v>
      </c>
      <c r="BM9399" s="177" t="s">
        <v>225</v>
      </c>
      <c r="BN9399" s="177" t="s">
        <v>617</v>
      </c>
      <c r="BO9399" s="177" t="s">
        <v>2983</v>
      </c>
      <c r="BU9399" s="177" t="s">
        <v>225</v>
      </c>
      <c r="BV9399" s="177" t="s">
        <v>617</v>
      </c>
      <c r="BW9399" s="177" t="s">
        <v>2983</v>
      </c>
    </row>
    <row r="9400" spans="51:75" x14ac:dyDescent="0.3">
      <c r="AY9400" s="226" t="e">
        <f>VLOOKUP(C9400,#REF!, 2,FALSE)</f>
        <v>#REF!</v>
      </c>
      <c r="BM9400" s="177" t="s">
        <v>14724</v>
      </c>
      <c r="BN9400" s="177" t="s">
        <v>662</v>
      </c>
      <c r="BO9400" s="177" t="s">
        <v>1128</v>
      </c>
      <c r="BU9400" s="177" t="s">
        <v>14724</v>
      </c>
      <c r="BV9400" s="177" t="s">
        <v>662</v>
      </c>
      <c r="BW9400" s="177" t="s">
        <v>1128</v>
      </c>
    </row>
    <row r="9401" spans="51:75" x14ac:dyDescent="0.3">
      <c r="AY9401" s="226" t="e">
        <f>VLOOKUP(C9401,#REF!, 2,FALSE)</f>
        <v>#REF!</v>
      </c>
      <c r="BM9401" s="177" t="s">
        <v>14725</v>
      </c>
      <c r="BN9401" s="177" t="s">
        <v>616</v>
      </c>
      <c r="BO9401" s="177" t="s">
        <v>2983</v>
      </c>
      <c r="BU9401" s="177" t="s">
        <v>14725</v>
      </c>
      <c r="BV9401" s="177" t="s">
        <v>616</v>
      </c>
      <c r="BW9401" s="177" t="s">
        <v>2983</v>
      </c>
    </row>
    <row r="9402" spans="51:75" x14ac:dyDescent="0.3">
      <c r="AY9402" s="226" t="e">
        <f>VLOOKUP(C9402,#REF!, 2,FALSE)</f>
        <v>#REF!</v>
      </c>
      <c r="BM9402" s="177" t="s">
        <v>14726</v>
      </c>
      <c r="BN9402" s="177" t="s">
        <v>16979</v>
      </c>
      <c r="BO9402" s="177" t="s">
        <v>4083</v>
      </c>
      <c r="BU9402" s="177" t="s">
        <v>14726</v>
      </c>
      <c r="BV9402" s="177" t="s">
        <v>16979</v>
      </c>
      <c r="BW9402" s="177" t="s">
        <v>4083</v>
      </c>
    </row>
    <row r="9403" spans="51:75" x14ac:dyDescent="0.3">
      <c r="AY9403" s="226" t="e">
        <f>VLOOKUP(C9403,#REF!, 2,FALSE)</f>
        <v>#REF!</v>
      </c>
      <c r="BM9403" s="177" t="s">
        <v>14727</v>
      </c>
      <c r="BN9403" s="177" t="s">
        <v>775</v>
      </c>
      <c r="BO9403" s="177" t="s">
        <v>2983</v>
      </c>
      <c r="BU9403" s="177" t="s">
        <v>14727</v>
      </c>
      <c r="BV9403" s="177" t="s">
        <v>775</v>
      </c>
      <c r="BW9403" s="177" t="s">
        <v>2983</v>
      </c>
    </row>
    <row r="9404" spans="51:75" x14ac:dyDescent="0.3">
      <c r="AY9404" s="226" t="e">
        <f>VLOOKUP(C9404,#REF!, 2,FALSE)</f>
        <v>#REF!</v>
      </c>
      <c r="BM9404" s="177" t="s">
        <v>2561</v>
      </c>
      <c r="BN9404" s="177" t="s">
        <v>780</v>
      </c>
      <c r="BO9404" s="177" t="s">
        <v>2983</v>
      </c>
      <c r="BU9404" s="177" t="s">
        <v>2561</v>
      </c>
      <c r="BV9404" s="177" t="s">
        <v>780</v>
      </c>
      <c r="BW9404" s="177" t="s">
        <v>2983</v>
      </c>
    </row>
    <row r="9405" spans="51:75" x14ac:dyDescent="0.3">
      <c r="AY9405" s="226" t="e">
        <f>VLOOKUP(C9405,#REF!, 2,FALSE)</f>
        <v>#REF!</v>
      </c>
      <c r="BM9405" s="177" t="s">
        <v>2562</v>
      </c>
      <c r="BN9405" s="177" t="s">
        <v>703</v>
      </c>
      <c r="BO9405" s="177" t="s">
        <v>2983</v>
      </c>
      <c r="BU9405" s="177" t="s">
        <v>2562</v>
      </c>
      <c r="BV9405" s="177" t="s">
        <v>703</v>
      </c>
      <c r="BW9405" s="177" t="s">
        <v>2983</v>
      </c>
    </row>
    <row r="9406" spans="51:75" x14ac:dyDescent="0.3">
      <c r="AY9406" s="226" t="e">
        <f>VLOOKUP(C9406,#REF!, 2,FALSE)</f>
        <v>#REF!</v>
      </c>
      <c r="BM9406" s="177" t="s">
        <v>14728</v>
      </c>
      <c r="BN9406" s="177" t="s">
        <v>787</v>
      </c>
      <c r="BO9406" s="177" t="s">
        <v>2983</v>
      </c>
      <c r="BU9406" s="177" t="s">
        <v>14728</v>
      </c>
      <c r="BV9406" s="177" t="s">
        <v>787</v>
      </c>
      <c r="BW9406" s="177" t="s">
        <v>2983</v>
      </c>
    </row>
    <row r="9407" spans="51:75" x14ac:dyDescent="0.3">
      <c r="AY9407" s="226" t="e">
        <f>VLOOKUP(C9407,#REF!, 2,FALSE)</f>
        <v>#REF!</v>
      </c>
      <c r="BM9407" s="177" t="s">
        <v>2563</v>
      </c>
      <c r="BN9407" s="177" t="s">
        <v>631</v>
      </c>
      <c r="BO9407" s="177" t="s">
        <v>2983</v>
      </c>
      <c r="BU9407" s="177" t="s">
        <v>2563</v>
      </c>
      <c r="BV9407" s="177" t="s">
        <v>631</v>
      </c>
      <c r="BW9407" s="177" t="s">
        <v>2983</v>
      </c>
    </row>
    <row r="9408" spans="51:75" x14ac:dyDescent="0.3">
      <c r="AY9408" s="226" t="e">
        <f>VLOOKUP(C9408,#REF!, 2,FALSE)</f>
        <v>#REF!</v>
      </c>
      <c r="BM9408" s="177" t="s">
        <v>14729</v>
      </c>
      <c r="BN9408" s="177" t="s">
        <v>631</v>
      </c>
      <c r="BO9408" s="177" t="s">
        <v>2983</v>
      </c>
      <c r="BU9408" s="177" t="s">
        <v>14729</v>
      </c>
      <c r="BV9408" s="177" t="s">
        <v>631</v>
      </c>
      <c r="BW9408" s="177" t="s">
        <v>2983</v>
      </c>
    </row>
    <row r="9409" spans="51:75" x14ac:dyDescent="0.3">
      <c r="AY9409" s="226" t="e">
        <f>VLOOKUP(C9409,#REF!, 2,FALSE)</f>
        <v>#REF!</v>
      </c>
      <c r="BM9409" s="177" t="s">
        <v>14730</v>
      </c>
      <c r="BN9409" s="177" t="s">
        <v>775</v>
      </c>
      <c r="BO9409" s="177" t="s">
        <v>14731</v>
      </c>
      <c r="BU9409" s="177" t="s">
        <v>14730</v>
      </c>
      <c r="BV9409" s="177" t="s">
        <v>775</v>
      </c>
      <c r="BW9409" s="177" t="s">
        <v>14731</v>
      </c>
    </row>
    <row r="9410" spans="51:75" x14ac:dyDescent="0.3">
      <c r="AY9410" s="226" t="e">
        <f>VLOOKUP(C9410,#REF!, 2,FALSE)</f>
        <v>#REF!</v>
      </c>
      <c r="BM9410" s="177" t="s">
        <v>14732</v>
      </c>
      <c r="BN9410" s="177" t="s">
        <v>731</v>
      </c>
      <c r="BO9410" s="177" t="s">
        <v>14733</v>
      </c>
      <c r="BU9410" s="177" t="s">
        <v>14732</v>
      </c>
      <c r="BV9410" s="177" t="s">
        <v>731</v>
      </c>
      <c r="BW9410" s="177" t="s">
        <v>14733</v>
      </c>
    </row>
    <row r="9411" spans="51:75" x14ac:dyDescent="0.3">
      <c r="AY9411" s="226" t="e">
        <f>VLOOKUP(C9411,#REF!, 2,FALSE)</f>
        <v>#REF!</v>
      </c>
      <c r="BM9411" s="177" t="s">
        <v>14734</v>
      </c>
      <c r="BN9411" s="177" t="s">
        <v>2983</v>
      </c>
      <c r="BO9411" s="177" t="s">
        <v>2983</v>
      </c>
      <c r="BU9411" s="177" t="s">
        <v>14734</v>
      </c>
      <c r="BV9411" s="177" t="s">
        <v>2983</v>
      </c>
      <c r="BW9411" s="177" t="s">
        <v>2983</v>
      </c>
    </row>
    <row r="9412" spans="51:75" x14ac:dyDescent="0.3">
      <c r="AY9412" s="226" t="e">
        <f>VLOOKUP(C9412,#REF!, 2,FALSE)</f>
        <v>#REF!</v>
      </c>
      <c r="BM9412" s="177" t="s">
        <v>14735</v>
      </c>
      <c r="BN9412" s="177" t="s">
        <v>2983</v>
      </c>
      <c r="BO9412" s="177" t="s">
        <v>2983</v>
      </c>
      <c r="BU9412" s="177" t="s">
        <v>14735</v>
      </c>
      <c r="BV9412" s="177" t="s">
        <v>2983</v>
      </c>
      <c r="BW9412" s="177" t="s">
        <v>2983</v>
      </c>
    </row>
    <row r="9413" spans="51:75" x14ac:dyDescent="0.3">
      <c r="AY9413" s="226" t="e">
        <f>VLOOKUP(C9413,#REF!, 2,FALSE)</f>
        <v>#REF!</v>
      </c>
      <c r="BM9413" s="177" t="s">
        <v>14736</v>
      </c>
      <c r="BN9413" s="177" t="s">
        <v>2983</v>
      </c>
      <c r="BO9413" s="177" t="s">
        <v>2983</v>
      </c>
      <c r="BU9413" s="177" t="s">
        <v>14736</v>
      </c>
      <c r="BV9413" s="177" t="s">
        <v>2983</v>
      </c>
      <c r="BW9413" s="177" t="s">
        <v>2983</v>
      </c>
    </row>
    <row r="9414" spans="51:75" x14ac:dyDescent="0.3">
      <c r="AY9414" s="226" t="e">
        <f>VLOOKUP(C9414,#REF!, 2,FALSE)</f>
        <v>#REF!</v>
      </c>
      <c r="BM9414" s="177" t="s">
        <v>14737</v>
      </c>
      <c r="BN9414" s="177" t="s">
        <v>2983</v>
      </c>
      <c r="BO9414" s="177" t="s">
        <v>2983</v>
      </c>
      <c r="BU9414" s="177" t="s">
        <v>14737</v>
      </c>
      <c r="BV9414" s="177" t="s">
        <v>2983</v>
      </c>
      <c r="BW9414" s="177" t="s">
        <v>2983</v>
      </c>
    </row>
    <row r="9415" spans="51:75" x14ac:dyDescent="0.3">
      <c r="AY9415" s="226" t="e">
        <f>VLOOKUP(C9415,#REF!, 2,FALSE)</f>
        <v>#REF!</v>
      </c>
      <c r="BM9415" s="177" t="s">
        <v>2564</v>
      </c>
      <c r="BN9415" s="177" t="s">
        <v>780</v>
      </c>
      <c r="BO9415" s="177" t="s">
        <v>14738</v>
      </c>
      <c r="BU9415" s="177" t="s">
        <v>2564</v>
      </c>
      <c r="BV9415" s="177" t="s">
        <v>780</v>
      </c>
      <c r="BW9415" s="177" t="s">
        <v>14738</v>
      </c>
    </row>
    <row r="9416" spans="51:75" x14ac:dyDescent="0.3">
      <c r="AY9416" s="226" t="e">
        <f>VLOOKUP(C9416,#REF!, 2,FALSE)</f>
        <v>#REF!</v>
      </c>
      <c r="BM9416" s="177" t="s">
        <v>14739</v>
      </c>
      <c r="BN9416" s="177" t="s">
        <v>3245</v>
      </c>
      <c r="BO9416" s="177" t="s">
        <v>2983</v>
      </c>
      <c r="BU9416" s="177" t="s">
        <v>14739</v>
      </c>
      <c r="BV9416" s="177" t="s">
        <v>3245</v>
      </c>
      <c r="BW9416" s="177" t="s">
        <v>2983</v>
      </c>
    </row>
    <row r="9417" spans="51:75" x14ac:dyDescent="0.3">
      <c r="AY9417" s="226" t="e">
        <f>VLOOKUP(C9417,#REF!, 2,FALSE)</f>
        <v>#REF!</v>
      </c>
      <c r="BM9417" s="177" t="s">
        <v>14740</v>
      </c>
      <c r="BN9417" s="177" t="s">
        <v>2979</v>
      </c>
      <c r="BO9417" s="177" t="s">
        <v>14741</v>
      </c>
      <c r="BU9417" s="177" t="s">
        <v>14740</v>
      </c>
      <c r="BV9417" s="177" t="s">
        <v>2979</v>
      </c>
      <c r="BW9417" s="177" t="s">
        <v>14741</v>
      </c>
    </row>
    <row r="9418" spans="51:75" x14ac:dyDescent="0.3">
      <c r="AY9418" s="226" t="e">
        <f>VLOOKUP(C9418,#REF!, 2,FALSE)</f>
        <v>#REF!</v>
      </c>
      <c r="BM9418" s="177" t="s">
        <v>2565</v>
      </c>
      <c r="BN9418" s="177" t="s">
        <v>923</v>
      </c>
      <c r="BO9418" s="177" t="s">
        <v>2983</v>
      </c>
      <c r="BU9418" s="177" t="s">
        <v>2565</v>
      </c>
      <c r="BV9418" s="177" t="s">
        <v>923</v>
      </c>
      <c r="BW9418" s="177" t="s">
        <v>2983</v>
      </c>
    </row>
    <row r="9419" spans="51:75" x14ac:dyDescent="0.3">
      <c r="AY9419" s="226" t="e">
        <f>VLOOKUP(C9419,#REF!, 2,FALSE)</f>
        <v>#REF!</v>
      </c>
      <c r="BM9419" s="177" t="s">
        <v>2566</v>
      </c>
      <c r="BN9419" s="177" t="s">
        <v>619</v>
      </c>
      <c r="BO9419" s="177" t="s">
        <v>7744</v>
      </c>
      <c r="BU9419" s="177" t="s">
        <v>2566</v>
      </c>
      <c r="BV9419" s="177" t="s">
        <v>619</v>
      </c>
      <c r="BW9419" s="177" t="s">
        <v>7744</v>
      </c>
    </row>
    <row r="9420" spans="51:75" x14ac:dyDescent="0.3">
      <c r="AY9420" s="226" t="e">
        <f>VLOOKUP(C9420,#REF!, 2,FALSE)</f>
        <v>#REF!</v>
      </c>
      <c r="BM9420" s="177" t="s">
        <v>14742</v>
      </c>
      <c r="BN9420" s="177" t="s">
        <v>619</v>
      </c>
      <c r="BO9420" s="177" t="s">
        <v>2983</v>
      </c>
      <c r="BU9420" s="177" t="s">
        <v>14742</v>
      </c>
      <c r="BV9420" s="177" t="s">
        <v>619</v>
      </c>
      <c r="BW9420" s="177" t="s">
        <v>2983</v>
      </c>
    </row>
    <row r="9421" spans="51:75" x14ac:dyDescent="0.3">
      <c r="AY9421" s="226" t="e">
        <f>VLOOKUP(C9421,#REF!, 2,FALSE)</f>
        <v>#REF!</v>
      </c>
      <c r="BM9421" s="177" t="s">
        <v>14743</v>
      </c>
      <c r="BN9421" s="177" t="s">
        <v>661</v>
      </c>
      <c r="BO9421" s="177" t="s">
        <v>14744</v>
      </c>
      <c r="BU9421" s="177" t="s">
        <v>14743</v>
      </c>
      <c r="BV9421" s="177" t="s">
        <v>661</v>
      </c>
      <c r="BW9421" s="177" t="s">
        <v>14744</v>
      </c>
    </row>
    <row r="9422" spans="51:75" x14ac:dyDescent="0.3">
      <c r="AY9422" s="226" t="e">
        <f>VLOOKUP(C9422,#REF!, 2,FALSE)</f>
        <v>#REF!</v>
      </c>
      <c r="BM9422" s="177" t="s">
        <v>14745</v>
      </c>
      <c r="BN9422" s="177" t="s">
        <v>2983</v>
      </c>
      <c r="BO9422" s="177" t="s">
        <v>2983</v>
      </c>
      <c r="BU9422" s="177" t="s">
        <v>14745</v>
      </c>
      <c r="BV9422" s="177" t="s">
        <v>2983</v>
      </c>
      <c r="BW9422" s="177" t="s">
        <v>2983</v>
      </c>
    </row>
    <row r="9423" spans="51:75" x14ac:dyDescent="0.3">
      <c r="AY9423" s="226" t="e">
        <f>VLOOKUP(C9423,#REF!, 2,FALSE)</f>
        <v>#REF!</v>
      </c>
      <c r="BM9423" s="177" t="s">
        <v>14746</v>
      </c>
      <c r="BN9423" s="177" t="s">
        <v>621</v>
      </c>
      <c r="BO9423" s="177" t="s">
        <v>2983</v>
      </c>
      <c r="BU9423" s="177" t="s">
        <v>14746</v>
      </c>
      <c r="BV9423" s="177" t="s">
        <v>621</v>
      </c>
      <c r="BW9423" s="177" t="s">
        <v>2983</v>
      </c>
    </row>
    <row r="9424" spans="51:75" x14ac:dyDescent="0.3">
      <c r="AY9424" s="226" t="e">
        <f>VLOOKUP(C9424,#REF!, 2,FALSE)</f>
        <v>#REF!</v>
      </c>
      <c r="BM9424" s="177" t="s">
        <v>14747</v>
      </c>
      <c r="BN9424" s="177" t="s">
        <v>661</v>
      </c>
      <c r="BO9424" s="177" t="s">
        <v>2983</v>
      </c>
      <c r="BU9424" s="177" t="s">
        <v>14747</v>
      </c>
      <c r="BV9424" s="177" t="s">
        <v>661</v>
      </c>
      <c r="BW9424" s="177" t="s">
        <v>2983</v>
      </c>
    </row>
    <row r="9425" spans="51:75" x14ac:dyDescent="0.3">
      <c r="AY9425" s="226" t="e">
        <f>VLOOKUP(C9425,#REF!, 2,FALSE)</f>
        <v>#REF!</v>
      </c>
      <c r="BM9425" s="177" t="s">
        <v>14748</v>
      </c>
      <c r="BN9425" s="177" t="s">
        <v>667</v>
      </c>
      <c r="BO9425" s="177" t="s">
        <v>2983</v>
      </c>
      <c r="BU9425" s="177" t="s">
        <v>14748</v>
      </c>
      <c r="BV9425" s="177" t="s">
        <v>667</v>
      </c>
      <c r="BW9425" s="177" t="s">
        <v>2983</v>
      </c>
    </row>
    <row r="9426" spans="51:75" x14ac:dyDescent="0.3">
      <c r="AY9426" s="226" t="e">
        <f>VLOOKUP(C9426,#REF!, 2,FALSE)</f>
        <v>#REF!</v>
      </c>
      <c r="BM9426" s="177" t="s">
        <v>14749</v>
      </c>
      <c r="BN9426" s="177" t="s">
        <v>849</v>
      </c>
      <c r="BO9426" s="177" t="s">
        <v>14750</v>
      </c>
      <c r="BU9426" s="177" t="s">
        <v>14749</v>
      </c>
      <c r="BV9426" s="177" t="s">
        <v>849</v>
      </c>
      <c r="BW9426" s="177" t="s">
        <v>14750</v>
      </c>
    </row>
    <row r="9427" spans="51:75" x14ac:dyDescent="0.3">
      <c r="AY9427" s="226" t="e">
        <f>VLOOKUP(C9427,#REF!, 2,FALSE)</f>
        <v>#REF!</v>
      </c>
      <c r="BM9427" s="177" t="s">
        <v>14751</v>
      </c>
      <c r="BN9427" s="177" t="s">
        <v>778</v>
      </c>
      <c r="BO9427" s="177" t="s">
        <v>2983</v>
      </c>
      <c r="BU9427" s="177" t="s">
        <v>14751</v>
      </c>
      <c r="BV9427" s="177" t="s">
        <v>778</v>
      </c>
      <c r="BW9427" s="177" t="s">
        <v>2983</v>
      </c>
    </row>
    <row r="9428" spans="51:75" x14ac:dyDescent="0.3">
      <c r="AY9428" s="226" t="e">
        <f>VLOOKUP(C9428,#REF!, 2,FALSE)</f>
        <v>#REF!</v>
      </c>
      <c r="BM9428" s="177" t="s">
        <v>14752</v>
      </c>
      <c r="BN9428" s="177" t="s">
        <v>736</v>
      </c>
      <c r="BO9428" s="177" t="s">
        <v>2983</v>
      </c>
      <c r="BU9428" s="177" t="s">
        <v>14752</v>
      </c>
      <c r="BV9428" s="177" t="s">
        <v>736</v>
      </c>
      <c r="BW9428" s="177" t="s">
        <v>2983</v>
      </c>
    </row>
    <row r="9429" spans="51:75" x14ac:dyDescent="0.3">
      <c r="AY9429" s="226" t="e">
        <f>VLOOKUP(C9429,#REF!, 2,FALSE)</f>
        <v>#REF!</v>
      </c>
      <c r="BM9429" s="177" t="s">
        <v>14753</v>
      </c>
      <c r="BN9429" s="177" t="s">
        <v>787</v>
      </c>
      <c r="BO9429" s="177" t="s">
        <v>4386</v>
      </c>
      <c r="BU9429" s="177" t="s">
        <v>14753</v>
      </c>
      <c r="BV9429" s="177" t="s">
        <v>787</v>
      </c>
      <c r="BW9429" s="177" t="s">
        <v>4386</v>
      </c>
    </row>
    <row r="9430" spans="51:75" x14ac:dyDescent="0.3">
      <c r="AY9430" s="226" t="e">
        <f>VLOOKUP(C9430,#REF!, 2,FALSE)</f>
        <v>#REF!</v>
      </c>
      <c r="BM9430" s="177" t="s">
        <v>14754</v>
      </c>
      <c r="BN9430" s="177" t="s">
        <v>2983</v>
      </c>
      <c r="BO9430" s="177" t="s">
        <v>14755</v>
      </c>
      <c r="BU9430" s="177" t="s">
        <v>14754</v>
      </c>
      <c r="BV9430" s="177" t="s">
        <v>2983</v>
      </c>
      <c r="BW9430" s="177" t="s">
        <v>14755</v>
      </c>
    </row>
    <row r="9431" spans="51:75" x14ac:dyDescent="0.3">
      <c r="AY9431" s="226" t="e">
        <f>VLOOKUP(C9431,#REF!, 2,FALSE)</f>
        <v>#REF!</v>
      </c>
      <c r="BM9431" s="177" t="s">
        <v>14756</v>
      </c>
      <c r="BN9431" s="177" t="s">
        <v>2983</v>
      </c>
      <c r="BO9431" s="177" t="s">
        <v>1555</v>
      </c>
      <c r="BU9431" s="177" t="s">
        <v>14756</v>
      </c>
      <c r="BV9431" s="177" t="s">
        <v>2983</v>
      </c>
      <c r="BW9431" s="177" t="s">
        <v>1555</v>
      </c>
    </row>
    <row r="9432" spans="51:75" x14ac:dyDescent="0.3">
      <c r="AY9432" s="226" t="e">
        <f>VLOOKUP(C9432,#REF!, 2,FALSE)</f>
        <v>#REF!</v>
      </c>
      <c r="BM9432" s="177" t="s">
        <v>14757</v>
      </c>
      <c r="BN9432" s="177" t="s">
        <v>841</v>
      </c>
      <c r="BO9432" s="177" t="s">
        <v>3014</v>
      </c>
      <c r="BU9432" s="177" t="s">
        <v>14757</v>
      </c>
      <c r="BV9432" s="177" t="s">
        <v>841</v>
      </c>
      <c r="BW9432" s="177" t="s">
        <v>3014</v>
      </c>
    </row>
    <row r="9433" spans="51:75" x14ac:dyDescent="0.3">
      <c r="AY9433" s="226" t="e">
        <f>VLOOKUP(C9433,#REF!, 2,FALSE)</f>
        <v>#REF!</v>
      </c>
      <c r="BM9433" s="177" t="s">
        <v>14758</v>
      </c>
      <c r="BN9433" s="177" t="s">
        <v>2983</v>
      </c>
      <c r="BO9433" s="177" t="s">
        <v>14759</v>
      </c>
      <c r="BU9433" s="177" t="s">
        <v>14758</v>
      </c>
      <c r="BV9433" s="177" t="s">
        <v>2983</v>
      </c>
      <c r="BW9433" s="177" t="s">
        <v>14759</v>
      </c>
    </row>
    <row r="9434" spans="51:75" x14ac:dyDescent="0.3">
      <c r="AY9434" s="226" t="e">
        <f>VLOOKUP(C9434,#REF!, 2,FALSE)</f>
        <v>#REF!</v>
      </c>
      <c r="BM9434" s="177" t="s">
        <v>14761</v>
      </c>
      <c r="BN9434" s="177" t="s">
        <v>2983</v>
      </c>
      <c r="BO9434" s="177" t="s">
        <v>11262</v>
      </c>
      <c r="BU9434" s="177" t="s">
        <v>14761</v>
      </c>
      <c r="BV9434" s="177" t="s">
        <v>2983</v>
      </c>
      <c r="BW9434" s="177" t="s">
        <v>11262</v>
      </c>
    </row>
    <row r="9435" spans="51:75" x14ac:dyDescent="0.3">
      <c r="AY9435" s="226" t="e">
        <f>VLOOKUP(C9435,#REF!, 2,FALSE)</f>
        <v>#REF!</v>
      </c>
      <c r="BM9435" s="177" t="s">
        <v>14762</v>
      </c>
      <c r="BN9435" s="177" t="s">
        <v>2983</v>
      </c>
      <c r="BO9435" s="177" t="s">
        <v>14763</v>
      </c>
      <c r="BU9435" s="177" t="s">
        <v>14762</v>
      </c>
      <c r="BV9435" s="177" t="s">
        <v>2983</v>
      </c>
      <c r="BW9435" s="177" t="s">
        <v>14763</v>
      </c>
    </row>
    <row r="9436" spans="51:75" x14ac:dyDescent="0.3">
      <c r="AY9436" s="226" t="e">
        <f>VLOOKUP(C9436,#REF!, 2,FALSE)</f>
        <v>#REF!</v>
      </c>
      <c r="BM9436" s="177" t="s">
        <v>242</v>
      </c>
      <c r="BN9436" s="177" t="s">
        <v>2983</v>
      </c>
      <c r="BO9436" s="177" t="s">
        <v>14764</v>
      </c>
      <c r="BU9436" s="177" t="s">
        <v>242</v>
      </c>
      <c r="BV9436" s="177" t="s">
        <v>2983</v>
      </c>
      <c r="BW9436" s="177" t="s">
        <v>14764</v>
      </c>
    </row>
    <row r="9437" spans="51:75" x14ac:dyDescent="0.3">
      <c r="AY9437" s="226" t="e">
        <f>VLOOKUP(C9437,#REF!, 2,FALSE)</f>
        <v>#REF!</v>
      </c>
      <c r="BM9437" s="177" t="s">
        <v>14765</v>
      </c>
      <c r="BN9437" s="177" t="s">
        <v>2983</v>
      </c>
      <c r="BO9437" s="177" t="s">
        <v>2983</v>
      </c>
      <c r="BU9437" s="177" t="s">
        <v>14765</v>
      </c>
      <c r="BV9437" s="177" t="s">
        <v>2983</v>
      </c>
      <c r="BW9437" s="177" t="s">
        <v>2983</v>
      </c>
    </row>
    <row r="9438" spans="51:75" x14ac:dyDescent="0.3">
      <c r="AY9438" s="226" t="e">
        <f>VLOOKUP(C9438,#REF!, 2,FALSE)</f>
        <v>#REF!</v>
      </c>
      <c r="BM9438" s="177" t="s">
        <v>14767</v>
      </c>
      <c r="BN9438" s="177" t="s">
        <v>928</v>
      </c>
      <c r="BO9438" s="177" t="s">
        <v>8172</v>
      </c>
      <c r="BU9438" s="177" t="s">
        <v>14767</v>
      </c>
      <c r="BV9438" s="177" t="s">
        <v>928</v>
      </c>
      <c r="BW9438" s="177" t="s">
        <v>8172</v>
      </c>
    </row>
    <row r="9439" spans="51:75" x14ac:dyDescent="0.3">
      <c r="AY9439" s="226" t="e">
        <f>VLOOKUP(C9439,#REF!, 2,FALSE)</f>
        <v>#REF!</v>
      </c>
      <c r="BM9439" s="177" t="s">
        <v>14768</v>
      </c>
      <c r="BN9439" s="177" t="s">
        <v>928</v>
      </c>
      <c r="BO9439" s="177" t="s">
        <v>3075</v>
      </c>
      <c r="BU9439" s="177" t="s">
        <v>14768</v>
      </c>
      <c r="BV9439" s="177" t="s">
        <v>928</v>
      </c>
      <c r="BW9439" s="177" t="s">
        <v>3075</v>
      </c>
    </row>
    <row r="9440" spans="51:75" x14ac:dyDescent="0.3">
      <c r="AY9440" s="226" t="e">
        <f>VLOOKUP(C9440,#REF!, 2,FALSE)</f>
        <v>#REF!</v>
      </c>
      <c r="BM9440" s="177" t="s">
        <v>2569</v>
      </c>
      <c r="BN9440" s="177" t="s">
        <v>3005</v>
      </c>
      <c r="BO9440" s="177" t="s">
        <v>14769</v>
      </c>
      <c r="BU9440" s="177" t="s">
        <v>2569</v>
      </c>
      <c r="BV9440" s="177" t="s">
        <v>3005</v>
      </c>
      <c r="BW9440" s="177" t="s">
        <v>14769</v>
      </c>
    </row>
    <row r="9441" spans="51:75" x14ac:dyDescent="0.3">
      <c r="AY9441" s="226" t="e">
        <f>VLOOKUP(C9441,#REF!, 2,FALSE)</f>
        <v>#REF!</v>
      </c>
      <c r="BM9441" s="177" t="s">
        <v>14770</v>
      </c>
      <c r="BN9441" s="177" t="s">
        <v>3245</v>
      </c>
      <c r="BO9441" s="177" t="s">
        <v>2983</v>
      </c>
      <c r="BU9441" s="177" t="s">
        <v>14770</v>
      </c>
      <c r="BV9441" s="177" t="s">
        <v>3245</v>
      </c>
      <c r="BW9441" s="177" t="s">
        <v>2983</v>
      </c>
    </row>
    <row r="9442" spans="51:75" x14ac:dyDescent="0.3">
      <c r="AY9442" s="226" t="e">
        <f>VLOOKUP(C9442,#REF!, 2,FALSE)</f>
        <v>#REF!</v>
      </c>
      <c r="BM9442" s="177" t="s">
        <v>14771</v>
      </c>
      <c r="BN9442" s="177" t="s">
        <v>2983</v>
      </c>
      <c r="BO9442" s="177" t="s">
        <v>2983</v>
      </c>
      <c r="BU9442" s="177" t="s">
        <v>14771</v>
      </c>
      <c r="BV9442" s="177" t="s">
        <v>2983</v>
      </c>
      <c r="BW9442" s="177" t="s">
        <v>2983</v>
      </c>
    </row>
    <row r="9443" spans="51:75" x14ac:dyDescent="0.3">
      <c r="AY9443" s="226" t="e">
        <f>VLOOKUP(C9443,#REF!, 2,FALSE)</f>
        <v>#REF!</v>
      </c>
      <c r="BM9443" s="177" t="s">
        <v>14772</v>
      </c>
      <c r="BN9443" s="177" t="s">
        <v>2983</v>
      </c>
      <c r="BO9443" s="177" t="s">
        <v>2983</v>
      </c>
      <c r="BU9443" s="177" t="s">
        <v>14772</v>
      </c>
      <c r="BV9443" s="177" t="s">
        <v>2983</v>
      </c>
      <c r="BW9443" s="177" t="s">
        <v>2983</v>
      </c>
    </row>
    <row r="9444" spans="51:75" x14ac:dyDescent="0.3">
      <c r="AY9444" s="226" t="e">
        <f>VLOOKUP(C9444,#REF!, 2,FALSE)</f>
        <v>#REF!</v>
      </c>
      <c r="BM9444" s="177" t="s">
        <v>14773</v>
      </c>
      <c r="BN9444" s="177" t="s">
        <v>661</v>
      </c>
      <c r="BO9444" s="177" t="s">
        <v>2983</v>
      </c>
      <c r="BU9444" s="177" t="s">
        <v>14773</v>
      </c>
      <c r="BV9444" s="177" t="s">
        <v>661</v>
      </c>
      <c r="BW9444" s="177" t="s">
        <v>2983</v>
      </c>
    </row>
    <row r="9445" spans="51:75" x14ac:dyDescent="0.3">
      <c r="AY9445" s="226" t="e">
        <f>VLOOKUP(C9445,#REF!, 2,FALSE)</f>
        <v>#REF!</v>
      </c>
      <c r="BM9445" s="177" t="s">
        <v>14774</v>
      </c>
      <c r="BN9445" s="177" t="s">
        <v>2983</v>
      </c>
      <c r="BO9445" s="177" t="s">
        <v>14775</v>
      </c>
      <c r="BU9445" s="177" t="s">
        <v>14774</v>
      </c>
      <c r="BV9445" s="177" t="s">
        <v>2983</v>
      </c>
      <c r="BW9445" s="177" t="s">
        <v>14775</v>
      </c>
    </row>
    <row r="9446" spans="51:75" x14ac:dyDescent="0.3">
      <c r="AY9446" s="226" t="e">
        <f>VLOOKUP(C9446,#REF!, 2,FALSE)</f>
        <v>#REF!</v>
      </c>
      <c r="BM9446" s="177" t="s">
        <v>14776</v>
      </c>
      <c r="BN9446" s="177" t="s">
        <v>2983</v>
      </c>
      <c r="BO9446" s="177" t="s">
        <v>14484</v>
      </c>
      <c r="BU9446" s="177" t="s">
        <v>14776</v>
      </c>
      <c r="BV9446" s="177" t="s">
        <v>2983</v>
      </c>
      <c r="BW9446" s="177" t="s">
        <v>14484</v>
      </c>
    </row>
    <row r="9447" spans="51:75" x14ac:dyDescent="0.3">
      <c r="AY9447" s="226" t="e">
        <f>VLOOKUP(C9447,#REF!, 2,FALSE)</f>
        <v>#REF!</v>
      </c>
      <c r="BM9447" s="177" t="s">
        <v>14777</v>
      </c>
      <c r="BN9447" s="177" t="s">
        <v>2983</v>
      </c>
      <c r="BO9447" s="177" t="s">
        <v>14778</v>
      </c>
      <c r="BU9447" s="177" t="s">
        <v>14777</v>
      </c>
      <c r="BV9447" s="177" t="s">
        <v>2983</v>
      </c>
      <c r="BW9447" s="177" t="s">
        <v>14778</v>
      </c>
    </row>
    <row r="9448" spans="51:75" x14ac:dyDescent="0.3">
      <c r="AY9448" s="226" t="e">
        <f>VLOOKUP(C9448,#REF!, 2,FALSE)</f>
        <v>#REF!</v>
      </c>
      <c r="BM9448" s="177" t="s">
        <v>14779</v>
      </c>
      <c r="BN9448" s="177" t="s">
        <v>1013</v>
      </c>
      <c r="BO9448" s="177" t="s">
        <v>2983</v>
      </c>
      <c r="BU9448" s="177" t="s">
        <v>14779</v>
      </c>
      <c r="BV9448" s="177" t="s">
        <v>1013</v>
      </c>
      <c r="BW9448" s="177" t="s">
        <v>2983</v>
      </c>
    </row>
    <row r="9449" spans="51:75" x14ac:dyDescent="0.3">
      <c r="AY9449" s="226" t="e">
        <f>VLOOKUP(C9449,#REF!, 2,FALSE)</f>
        <v>#REF!</v>
      </c>
      <c r="BM9449" s="177" t="s">
        <v>14780</v>
      </c>
      <c r="BN9449" s="177" t="s">
        <v>2983</v>
      </c>
      <c r="BO9449" s="177" t="s">
        <v>14781</v>
      </c>
      <c r="BU9449" s="177" t="s">
        <v>14780</v>
      </c>
      <c r="BV9449" s="177" t="s">
        <v>2983</v>
      </c>
      <c r="BW9449" s="177" t="s">
        <v>14781</v>
      </c>
    </row>
    <row r="9450" spans="51:75" x14ac:dyDescent="0.3">
      <c r="AY9450" s="226" t="e">
        <f>VLOOKUP(C9450,#REF!, 2,FALSE)</f>
        <v>#REF!</v>
      </c>
      <c r="BM9450" s="177" t="s">
        <v>2570</v>
      </c>
      <c r="BN9450" s="177" t="s">
        <v>928</v>
      </c>
      <c r="BO9450" s="177" t="s">
        <v>2983</v>
      </c>
      <c r="BU9450" s="177" t="s">
        <v>2570</v>
      </c>
      <c r="BV9450" s="177" t="s">
        <v>928</v>
      </c>
      <c r="BW9450" s="177" t="s">
        <v>2983</v>
      </c>
    </row>
    <row r="9451" spans="51:75" x14ac:dyDescent="0.3">
      <c r="AY9451" s="226" t="e">
        <f>VLOOKUP(C9451,#REF!, 2,FALSE)</f>
        <v>#REF!</v>
      </c>
      <c r="BM9451" s="177" t="s">
        <v>14782</v>
      </c>
      <c r="BN9451" s="177" t="s">
        <v>1272</v>
      </c>
      <c r="BO9451" s="177" t="s">
        <v>14783</v>
      </c>
      <c r="BU9451" s="177" t="s">
        <v>14782</v>
      </c>
      <c r="BV9451" s="177" t="s">
        <v>1272</v>
      </c>
      <c r="BW9451" s="177" t="s">
        <v>14783</v>
      </c>
    </row>
    <row r="9452" spans="51:75" x14ac:dyDescent="0.3">
      <c r="AY9452" s="226" t="e">
        <f>VLOOKUP(C9452,#REF!, 2,FALSE)</f>
        <v>#REF!</v>
      </c>
      <c r="BM9452" s="177" t="s">
        <v>14784</v>
      </c>
      <c r="BN9452" s="177" t="s">
        <v>736</v>
      </c>
      <c r="BO9452" s="177" t="s">
        <v>2983</v>
      </c>
      <c r="BU9452" s="177" t="s">
        <v>14784</v>
      </c>
      <c r="BV9452" s="177" t="s">
        <v>736</v>
      </c>
      <c r="BW9452" s="177" t="s">
        <v>2983</v>
      </c>
    </row>
    <row r="9453" spans="51:75" x14ac:dyDescent="0.3">
      <c r="AY9453" s="226" t="e">
        <f>VLOOKUP(C9453,#REF!, 2,FALSE)</f>
        <v>#REF!</v>
      </c>
      <c r="BM9453" s="177" t="s">
        <v>14785</v>
      </c>
      <c r="BN9453" s="177" t="s">
        <v>852</v>
      </c>
      <c r="BO9453" s="177" t="s">
        <v>2983</v>
      </c>
      <c r="BU9453" s="177" t="s">
        <v>14785</v>
      </c>
      <c r="BV9453" s="177" t="s">
        <v>852</v>
      </c>
      <c r="BW9453" s="177" t="s">
        <v>2983</v>
      </c>
    </row>
    <row r="9454" spans="51:75" x14ac:dyDescent="0.3">
      <c r="AY9454" s="226" t="e">
        <f>VLOOKUP(C9454,#REF!, 2,FALSE)</f>
        <v>#REF!</v>
      </c>
      <c r="BM9454" s="177" t="s">
        <v>14786</v>
      </c>
      <c r="BN9454" s="177" t="s">
        <v>2983</v>
      </c>
      <c r="BO9454" s="177" t="s">
        <v>2983</v>
      </c>
      <c r="BU9454" s="177" t="s">
        <v>14786</v>
      </c>
      <c r="BV9454" s="177" t="s">
        <v>2983</v>
      </c>
      <c r="BW9454" s="177" t="s">
        <v>2983</v>
      </c>
    </row>
    <row r="9455" spans="51:75" x14ac:dyDescent="0.3">
      <c r="AY9455" s="226" t="e">
        <f>VLOOKUP(C9455,#REF!, 2,FALSE)</f>
        <v>#REF!</v>
      </c>
      <c r="BM9455" s="177" t="s">
        <v>14787</v>
      </c>
      <c r="BN9455" s="177" t="s">
        <v>3005</v>
      </c>
      <c r="BO9455" s="177" t="s">
        <v>2983</v>
      </c>
      <c r="BU9455" s="177" t="s">
        <v>14787</v>
      </c>
      <c r="BV9455" s="177" t="s">
        <v>3005</v>
      </c>
      <c r="BW9455" s="177" t="s">
        <v>2983</v>
      </c>
    </row>
    <row r="9456" spans="51:75" x14ac:dyDescent="0.3">
      <c r="AY9456" s="226" t="e">
        <f>VLOOKUP(C9456,#REF!, 2,FALSE)</f>
        <v>#REF!</v>
      </c>
      <c r="BM9456" s="177" t="s">
        <v>14788</v>
      </c>
      <c r="BN9456" s="177" t="s">
        <v>3245</v>
      </c>
      <c r="BO9456" s="177" t="s">
        <v>2983</v>
      </c>
      <c r="BU9456" s="177" t="s">
        <v>14788</v>
      </c>
      <c r="BV9456" s="177" t="s">
        <v>3245</v>
      </c>
      <c r="BW9456" s="177" t="s">
        <v>2983</v>
      </c>
    </row>
    <row r="9457" spans="51:75" x14ac:dyDescent="0.3">
      <c r="AY9457" s="226" t="e">
        <f>VLOOKUP(C9457,#REF!, 2,FALSE)</f>
        <v>#REF!</v>
      </c>
      <c r="BM9457" s="177" t="s">
        <v>241</v>
      </c>
      <c r="BN9457" s="177" t="s">
        <v>852</v>
      </c>
      <c r="BO9457" s="177" t="s">
        <v>2983</v>
      </c>
      <c r="BU9457" s="177" t="s">
        <v>241</v>
      </c>
      <c r="BV9457" s="177" t="s">
        <v>852</v>
      </c>
      <c r="BW9457" s="177" t="s">
        <v>2983</v>
      </c>
    </row>
    <row r="9458" spans="51:75" x14ac:dyDescent="0.3">
      <c r="AY9458" s="226" t="e">
        <f>VLOOKUP(C9458,#REF!, 2,FALSE)</f>
        <v>#REF!</v>
      </c>
      <c r="BM9458" s="177" t="s">
        <v>14789</v>
      </c>
      <c r="BN9458" s="177" t="s">
        <v>3005</v>
      </c>
      <c r="BO9458" s="177" t="s">
        <v>2983</v>
      </c>
      <c r="BU9458" s="177" t="s">
        <v>14789</v>
      </c>
      <c r="BV9458" s="177" t="s">
        <v>3005</v>
      </c>
      <c r="BW9458" s="177" t="s">
        <v>2983</v>
      </c>
    </row>
    <row r="9459" spans="51:75" x14ac:dyDescent="0.3">
      <c r="AY9459" s="226" t="e">
        <f>VLOOKUP(C9459,#REF!, 2,FALSE)</f>
        <v>#REF!</v>
      </c>
      <c r="BM9459" s="177" t="s">
        <v>14790</v>
      </c>
      <c r="BN9459" s="177" t="s">
        <v>2983</v>
      </c>
      <c r="BO9459" s="177" t="s">
        <v>2983</v>
      </c>
      <c r="BU9459" s="177" t="s">
        <v>14790</v>
      </c>
      <c r="BV9459" s="177" t="s">
        <v>2983</v>
      </c>
      <c r="BW9459" s="177" t="s">
        <v>2983</v>
      </c>
    </row>
    <row r="9460" spans="51:75" x14ac:dyDescent="0.3">
      <c r="AY9460" s="226" t="e">
        <f>VLOOKUP(C9460,#REF!, 2,FALSE)</f>
        <v>#REF!</v>
      </c>
      <c r="BM9460" s="177" t="s">
        <v>14791</v>
      </c>
      <c r="BN9460" s="177" t="s">
        <v>16987</v>
      </c>
      <c r="BO9460" s="177" t="s">
        <v>14792</v>
      </c>
      <c r="BU9460" s="177" t="s">
        <v>14791</v>
      </c>
      <c r="BV9460" s="177" t="s">
        <v>16987</v>
      </c>
      <c r="BW9460" s="177" t="s">
        <v>14792</v>
      </c>
    </row>
    <row r="9461" spans="51:75" x14ac:dyDescent="0.3">
      <c r="AY9461" s="226" t="e">
        <f>VLOOKUP(C9461,#REF!, 2,FALSE)</f>
        <v>#REF!</v>
      </c>
      <c r="BM9461" s="177" t="s">
        <v>14793</v>
      </c>
      <c r="BN9461" s="177" t="s">
        <v>2983</v>
      </c>
      <c r="BO9461" s="177" t="s">
        <v>3833</v>
      </c>
      <c r="BU9461" s="177" t="s">
        <v>14793</v>
      </c>
      <c r="BV9461" s="177" t="s">
        <v>2983</v>
      </c>
      <c r="BW9461" s="177" t="s">
        <v>3833</v>
      </c>
    </row>
    <row r="9462" spans="51:75" x14ac:dyDescent="0.3">
      <c r="AY9462" s="226" t="e">
        <f>VLOOKUP(C9462,#REF!, 2,FALSE)</f>
        <v>#REF!</v>
      </c>
      <c r="BM9462" s="177" t="s">
        <v>14794</v>
      </c>
      <c r="BN9462" s="177" t="s">
        <v>2983</v>
      </c>
      <c r="BO9462" s="177" t="s">
        <v>1212</v>
      </c>
      <c r="BU9462" s="177" t="s">
        <v>14794</v>
      </c>
      <c r="BV9462" s="177" t="s">
        <v>2983</v>
      </c>
      <c r="BW9462" s="177" t="s">
        <v>1212</v>
      </c>
    </row>
    <row r="9463" spans="51:75" x14ac:dyDescent="0.3">
      <c r="AY9463" s="226" t="e">
        <f>VLOOKUP(C9463,#REF!, 2,FALSE)</f>
        <v>#REF!</v>
      </c>
      <c r="BM9463" s="177" t="s">
        <v>14795</v>
      </c>
      <c r="BN9463" s="177" t="s">
        <v>2983</v>
      </c>
      <c r="BO9463" s="177" t="s">
        <v>2983</v>
      </c>
      <c r="BU9463" s="177" t="s">
        <v>14795</v>
      </c>
      <c r="BV9463" s="177" t="s">
        <v>2983</v>
      </c>
      <c r="BW9463" s="177" t="s">
        <v>2983</v>
      </c>
    </row>
    <row r="9464" spans="51:75" x14ac:dyDescent="0.3">
      <c r="AY9464" s="226" t="e">
        <f>VLOOKUP(C9464,#REF!, 2,FALSE)</f>
        <v>#REF!</v>
      </c>
      <c r="BM9464" s="177" t="s">
        <v>14796</v>
      </c>
      <c r="BN9464" s="177" t="s">
        <v>2983</v>
      </c>
      <c r="BO9464" s="177" t="s">
        <v>2983</v>
      </c>
      <c r="BU9464" s="177" t="s">
        <v>14796</v>
      </c>
      <c r="BV9464" s="177" t="s">
        <v>2983</v>
      </c>
      <c r="BW9464" s="177" t="s">
        <v>2983</v>
      </c>
    </row>
    <row r="9465" spans="51:75" x14ac:dyDescent="0.3">
      <c r="AY9465" s="226" t="e">
        <f>VLOOKUP(C9465,#REF!, 2,FALSE)</f>
        <v>#REF!</v>
      </c>
      <c r="BM9465" s="177" t="s">
        <v>14797</v>
      </c>
      <c r="BN9465" s="177" t="s">
        <v>2983</v>
      </c>
      <c r="BO9465" s="177" t="s">
        <v>2983</v>
      </c>
      <c r="BU9465" s="177" t="s">
        <v>14797</v>
      </c>
      <c r="BV9465" s="177" t="s">
        <v>2983</v>
      </c>
      <c r="BW9465" s="177" t="s">
        <v>2983</v>
      </c>
    </row>
    <row r="9466" spans="51:75" x14ac:dyDescent="0.3">
      <c r="AY9466" s="226" t="e">
        <f>VLOOKUP(C9466,#REF!, 2,FALSE)</f>
        <v>#REF!</v>
      </c>
      <c r="BM9466" s="177" t="s">
        <v>14798</v>
      </c>
      <c r="BN9466" s="177" t="s">
        <v>2983</v>
      </c>
      <c r="BO9466" s="177" t="s">
        <v>2983</v>
      </c>
      <c r="BU9466" s="177" t="s">
        <v>14798</v>
      </c>
      <c r="BV9466" s="177" t="s">
        <v>2983</v>
      </c>
      <c r="BW9466" s="177" t="s">
        <v>2983</v>
      </c>
    </row>
    <row r="9467" spans="51:75" x14ac:dyDescent="0.3">
      <c r="AY9467" s="226" t="e">
        <f>VLOOKUP(C9467,#REF!, 2,FALSE)</f>
        <v>#REF!</v>
      </c>
      <c r="BM9467" s="177" t="s">
        <v>14799</v>
      </c>
      <c r="BN9467" s="177" t="s">
        <v>2983</v>
      </c>
      <c r="BO9467" s="177" t="s">
        <v>2983</v>
      </c>
      <c r="BU9467" s="177" t="s">
        <v>14799</v>
      </c>
      <c r="BV9467" s="177" t="s">
        <v>2983</v>
      </c>
      <c r="BW9467" s="177" t="s">
        <v>2983</v>
      </c>
    </row>
    <row r="9468" spans="51:75" x14ac:dyDescent="0.3">
      <c r="AY9468" s="226" t="e">
        <f>VLOOKUP(C9468,#REF!, 2,FALSE)</f>
        <v>#REF!</v>
      </c>
      <c r="BM9468" s="177" t="s">
        <v>2571</v>
      </c>
      <c r="BN9468" s="177" t="s">
        <v>1013</v>
      </c>
      <c r="BO9468" s="177" t="s">
        <v>2983</v>
      </c>
      <c r="BU9468" s="177" t="s">
        <v>2571</v>
      </c>
      <c r="BV9468" s="177" t="s">
        <v>1013</v>
      </c>
      <c r="BW9468" s="177" t="s">
        <v>2983</v>
      </c>
    </row>
    <row r="9469" spans="51:75" x14ac:dyDescent="0.3">
      <c r="AY9469" s="226" t="e">
        <f>VLOOKUP(C9469,#REF!, 2,FALSE)</f>
        <v>#REF!</v>
      </c>
      <c r="BM9469" s="177" t="s">
        <v>2572</v>
      </c>
      <c r="BN9469" s="177" t="s">
        <v>2983</v>
      </c>
      <c r="BO9469" s="177" t="s">
        <v>14800</v>
      </c>
      <c r="BU9469" s="177" t="s">
        <v>2572</v>
      </c>
      <c r="BV9469" s="177" t="s">
        <v>2983</v>
      </c>
      <c r="BW9469" s="177" t="s">
        <v>14800</v>
      </c>
    </row>
    <row r="9470" spans="51:75" x14ac:dyDescent="0.3">
      <c r="AY9470" s="226" t="e">
        <f>VLOOKUP(C9470,#REF!, 2,FALSE)</f>
        <v>#REF!</v>
      </c>
      <c r="BM9470" s="177" t="s">
        <v>14801</v>
      </c>
      <c r="BN9470" s="177" t="s">
        <v>2983</v>
      </c>
      <c r="BO9470" s="177" t="s">
        <v>14802</v>
      </c>
      <c r="BU9470" s="177" t="s">
        <v>14801</v>
      </c>
      <c r="BV9470" s="177" t="s">
        <v>2983</v>
      </c>
      <c r="BW9470" s="177" t="s">
        <v>14802</v>
      </c>
    </row>
    <row r="9471" spans="51:75" x14ac:dyDescent="0.3">
      <c r="AY9471" s="226" t="e">
        <f>VLOOKUP(C9471,#REF!, 2,FALSE)</f>
        <v>#REF!</v>
      </c>
      <c r="BM9471" s="177" t="s">
        <v>245</v>
      </c>
      <c r="BN9471" s="177" t="s">
        <v>2983</v>
      </c>
      <c r="BO9471" s="177" t="s">
        <v>717</v>
      </c>
      <c r="BU9471" s="177" t="s">
        <v>245</v>
      </c>
      <c r="BV9471" s="177" t="s">
        <v>2983</v>
      </c>
      <c r="BW9471" s="177" t="s">
        <v>717</v>
      </c>
    </row>
    <row r="9472" spans="51:75" x14ac:dyDescent="0.3">
      <c r="AY9472" s="226" t="e">
        <f>VLOOKUP(C9472,#REF!, 2,FALSE)</f>
        <v>#REF!</v>
      </c>
      <c r="BM9472" s="177" t="s">
        <v>2573</v>
      </c>
      <c r="BN9472" s="177" t="s">
        <v>926</v>
      </c>
      <c r="BO9472" s="177" t="s">
        <v>2983</v>
      </c>
      <c r="BU9472" s="177" t="s">
        <v>2573</v>
      </c>
      <c r="BV9472" s="177" t="s">
        <v>926</v>
      </c>
      <c r="BW9472" s="177" t="s">
        <v>2983</v>
      </c>
    </row>
    <row r="9473" spans="51:75" x14ac:dyDescent="0.3">
      <c r="AY9473" s="226" t="e">
        <f>VLOOKUP(C9473,#REF!, 2,FALSE)</f>
        <v>#REF!</v>
      </c>
      <c r="BM9473" s="177" t="s">
        <v>14803</v>
      </c>
      <c r="BN9473" s="177" t="s">
        <v>2983</v>
      </c>
      <c r="BO9473" s="177" t="s">
        <v>2983</v>
      </c>
      <c r="BU9473" s="177" t="s">
        <v>14803</v>
      </c>
      <c r="BV9473" s="177" t="s">
        <v>2983</v>
      </c>
      <c r="BW9473" s="177" t="s">
        <v>2983</v>
      </c>
    </row>
    <row r="9474" spans="51:75" x14ac:dyDescent="0.3">
      <c r="AY9474" s="226" t="e">
        <f>VLOOKUP(C9474,#REF!, 2,FALSE)</f>
        <v>#REF!</v>
      </c>
      <c r="BM9474" s="177" t="s">
        <v>14804</v>
      </c>
      <c r="BN9474" s="177" t="s">
        <v>2983</v>
      </c>
      <c r="BO9474" s="177" t="s">
        <v>2983</v>
      </c>
      <c r="BU9474" s="177" t="s">
        <v>14804</v>
      </c>
      <c r="BV9474" s="177" t="s">
        <v>2983</v>
      </c>
      <c r="BW9474" s="177" t="s">
        <v>2983</v>
      </c>
    </row>
    <row r="9475" spans="51:75" x14ac:dyDescent="0.3">
      <c r="AY9475" s="226" t="e">
        <f>VLOOKUP(C9475,#REF!, 2,FALSE)</f>
        <v>#REF!</v>
      </c>
      <c r="BM9475" s="177" t="s">
        <v>14805</v>
      </c>
      <c r="BN9475" s="177" t="s">
        <v>797</v>
      </c>
      <c r="BO9475" s="177" t="s">
        <v>2983</v>
      </c>
      <c r="BU9475" s="177" t="s">
        <v>14805</v>
      </c>
      <c r="BV9475" s="177" t="s">
        <v>797</v>
      </c>
      <c r="BW9475" s="177" t="s">
        <v>2983</v>
      </c>
    </row>
    <row r="9476" spans="51:75" x14ac:dyDescent="0.3">
      <c r="AY9476" s="226" t="e">
        <f>VLOOKUP(C9476,#REF!, 2,FALSE)</f>
        <v>#REF!</v>
      </c>
      <c r="BM9476" s="177" t="s">
        <v>14806</v>
      </c>
      <c r="BN9476" s="177" t="s">
        <v>787</v>
      </c>
      <c r="BO9476" s="177" t="s">
        <v>14807</v>
      </c>
      <c r="BU9476" s="177" t="s">
        <v>14806</v>
      </c>
      <c r="BV9476" s="177" t="s">
        <v>787</v>
      </c>
      <c r="BW9476" s="177" t="s">
        <v>14807</v>
      </c>
    </row>
    <row r="9477" spans="51:75" x14ac:dyDescent="0.3">
      <c r="AY9477" s="226" t="e">
        <f>VLOOKUP(C9477,#REF!, 2,FALSE)</f>
        <v>#REF!</v>
      </c>
      <c r="BM9477" s="177" t="s">
        <v>2574</v>
      </c>
      <c r="BN9477" s="177" t="s">
        <v>3245</v>
      </c>
      <c r="BO9477" s="177" t="s">
        <v>14808</v>
      </c>
      <c r="BU9477" s="177" t="s">
        <v>2574</v>
      </c>
      <c r="BV9477" s="177" t="s">
        <v>3245</v>
      </c>
      <c r="BW9477" s="177" t="s">
        <v>14808</v>
      </c>
    </row>
    <row r="9478" spans="51:75" x14ac:dyDescent="0.3">
      <c r="AY9478" s="226" t="e">
        <f>VLOOKUP(C9478,#REF!, 2,FALSE)</f>
        <v>#REF!</v>
      </c>
      <c r="BM9478" s="177" t="s">
        <v>14809</v>
      </c>
      <c r="BN9478" s="177" t="s">
        <v>705</v>
      </c>
      <c r="BO9478" s="177" t="s">
        <v>2983</v>
      </c>
      <c r="BU9478" s="177" t="s">
        <v>14809</v>
      </c>
      <c r="BV9478" s="177" t="s">
        <v>705</v>
      </c>
      <c r="BW9478" s="177" t="s">
        <v>2983</v>
      </c>
    </row>
    <row r="9479" spans="51:75" x14ac:dyDescent="0.3">
      <c r="AY9479" s="226" t="e">
        <f>VLOOKUP(C9479,#REF!, 2,FALSE)</f>
        <v>#REF!</v>
      </c>
      <c r="BM9479" s="177" t="s">
        <v>14810</v>
      </c>
      <c r="BN9479" s="177" t="s">
        <v>775</v>
      </c>
      <c r="BO9479" s="177" t="s">
        <v>2983</v>
      </c>
      <c r="BU9479" s="177" t="s">
        <v>14810</v>
      </c>
      <c r="BV9479" s="177" t="s">
        <v>775</v>
      </c>
      <c r="BW9479" s="177" t="s">
        <v>2983</v>
      </c>
    </row>
    <row r="9480" spans="51:75" x14ac:dyDescent="0.3">
      <c r="AY9480" s="226" t="e">
        <f>VLOOKUP(C9480,#REF!, 2,FALSE)</f>
        <v>#REF!</v>
      </c>
      <c r="BM9480" s="177" t="s">
        <v>14811</v>
      </c>
      <c r="BN9480" s="177" t="s">
        <v>803</v>
      </c>
      <c r="BO9480" s="177" t="s">
        <v>2983</v>
      </c>
      <c r="BU9480" s="177" t="s">
        <v>14811</v>
      </c>
      <c r="BV9480" s="177" t="s">
        <v>803</v>
      </c>
      <c r="BW9480" s="177" t="s">
        <v>2983</v>
      </c>
    </row>
    <row r="9481" spans="51:75" x14ac:dyDescent="0.3">
      <c r="AY9481" s="226" t="e">
        <f>VLOOKUP(C9481,#REF!, 2,FALSE)</f>
        <v>#REF!</v>
      </c>
      <c r="BM9481" s="177" t="s">
        <v>14812</v>
      </c>
      <c r="BN9481" s="177" t="s">
        <v>614</v>
      </c>
      <c r="BO9481" s="177" t="s">
        <v>2983</v>
      </c>
      <c r="BU9481" s="177" t="s">
        <v>14812</v>
      </c>
      <c r="BV9481" s="177" t="s">
        <v>614</v>
      </c>
      <c r="BW9481" s="177" t="s">
        <v>2983</v>
      </c>
    </row>
    <row r="9482" spans="51:75" x14ac:dyDescent="0.3">
      <c r="AY9482" s="226" t="e">
        <f>VLOOKUP(C9482,#REF!, 2,FALSE)</f>
        <v>#REF!</v>
      </c>
      <c r="BM9482" s="177" t="s">
        <v>14813</v>
      </c>
      <c r="BN9482" s="177" t="s">
        <v>2983</v>
      </c>
      <c r="BO9482" s="177" t="s">
        <v>2983</v>
      </c>
      <c r="BU9482" s="177" t="s">
        <v>14813</v>
      </c>
      <c r="BV9482" s="177" t="s">
        <v>2983</v>
      </c>
      <c r="BW9482" s="177" t="s">
        <v>2983</v>
      </c>
    </row>
    <row r="9483" spans="51:75" x14ac:dyDescent="0.3">
      <c r="AY9483" s="226" t="e">
        <f>VLOOKUP(C9483,#REF!, 2,FALSE)</f>
        <v>#REF!</v>
      </c>
      <c r="BM9483" s="177" t="s">
        <v>14814</v>
      </c>
      <c r="BN9483" s="177" t="s">
        <v>2983</v>
      </c>
      <c r="BO9483" s="177" t="s">
        <v>2983</v>
      </c>
      <c r="BU9483" s="177" t="s">
        <v>14814</v>
      </c>
      <c r="BV9483" s="177" t="s">
        <v>2983</v>
      </c>
      <c r="BW9483" s="177" t="s">
        <v>2983</v>
      </c>
    </row>
    <row r="9484" spans="51:75" x14ac:dyDescent="0.3">
      <c r="AY9484" s="226" t="e">
        <f>VLOOKUP(C9484,#REF!, 2,FALSE)</f>
        <v>#REF!</v>
      </c>
      <c r="BM9484" s="177" t="s">
        <v>14815</v>
      </c>
      <c r="BN9484" s="177" t="s">
        <v>705</v>
      </c>
      <c r="BO9484" s="177" t="s">
        <v>14816</v>
      </c>
      <c r="BU9484" s="177" t="s">
        <v>14815</v>
      </c>
      <c r="BV9484" s="177" t="s">
        <v>705</v>
      </c>
      <c r="BW9484" s="177" t="s">
        <v>14816</v>
      </c>
    </row>
    <row r="9485" spans="51:75" x14ac:dyDescent="0.3">
      <c r="AY9485" s="226" t="e">
        <f>VLOOKUP(C9485,#REF!, 2,FALSE)</f>
        <v>#REF!</v>
      </c>
      <c r="BM9485" s="177" t="s">
        <v>14817</v>
      </c>
      <c r="BN9485" s="177" t="s">
        <v>703</v>
      </c>
      <c r="BO9485" s="177" t="s">
        <v>2983</v>
      </c>
      <c r="BU9485" s="177" t="s">
        <v>14817</v>
      </c>
      <c r="BV9485" s="177" t="s">
        <v>703</v>
      </c>
      <c r="BW9485" s="177" t="s">
        <v>2983</v>
      </c>
    </row>
    <row r="9486" spans="51:75" x14ac:dyDescent="0.3">
      <c r="AY9486" s="226" t="e">
        <f>VLOOKUP(C9486,#REF!, 2,FALSE)</f>
        <v>#REF!</v>
      </c>
      <c r="BM9486" s="177" t="s">
        <v>14818</v>
      </c>
      <c r="BN9486" s="177" t="s">
        <v>1269</v>
      </c>
      <c r="BO9486" s="177" t="s">
        <v>14819</v>
      </c>
      <c r="BU9486" s="177" t="s">
        <v>14818</v>
      </c>
      <c r="BV9486" s="177" t="s">
        <v>1269</v>
      </c>
      <c r="BW9486" s="177" t="s">
        <v>14819</v>
      </c>
    </row>
    <row r="9487" spans="51:75" x14ac:dyDescent="0.3">
      <c r="AY9487" s="226" t="e">
        <f>VLOOKUP(C9487,#REF!, 2,FALSE)</f>
        <v>#REF!</v>
      </c>
      <c r="BM9487" s="177" t="s">
        <v>14820</v>
      </c>
      <c r="BN9487" s="177" t="s">
        <v>787</v>
      </c>
      <c r="BO9487" s="177" t="s">
        <v>14821</v>
      </c>
      <c r="BU9487" s="177" t="s">
        <v>14820</v>
      </c>
      <c r="BV9487" s="177" t="s">
        <v>787</v>
      </c>
      <c r="BW9487" s="177" t="s">
        <v>14821</v>
      </c>
    </row>
    <row r="9488" spans="51:75" x14ac:dyDescent="0.3">
      <c r="AY9488" s="226" t="e">
        <f>VLOOKUP(C9488,#REF!, 2,FALSE)</f>
        <v>#REF!</v>
      </c>
      <c r="BM9488" s="177" t="s">
        <v>14822</v>
      </c>
      <c r="BN9488" s="177" t="s">
        <v>852</v>
      </c>
      <c r="BO9488" s="177" t="s">
        <v>2983</v>
      </c>
      <c r="BU9488" s="177" t="s">
        <v>14822</v>
      </c>
      <c r="BV9488" s="177" t="s">
        <v>852</v>
      </c>
      <c r="BW9488" s="177" t="s">
        <v>2983</v>
      </c>
    </row>
    <row r="9489" spans="51:75" x14ac:dyDescent="0.3">
      <c r="AY9489" s="226" t="e">
        <f>VLOOKUP(C9489,#REF!, 2,FALSE)</f>
        <v>#REF!</v>
      </c>
      <c r="BM9489" s="177" t="s">
        <v>14823</v>
      </c>
      <c r="BN9489" s="177" t="s">
        <v>1139</v>
      </c>
      <c r="BO9489" s="177" t="s">
        <v>14824</v>
      </c>
      <c r="BU9489" s="177" t="s">
        <v>14823</v>
      </c>
      <c r="BV9489" s="177" t="s">
        <v>1139</v>
      </c>
      <c r="BW9489" s="177" t="s">
        <v>14824</v>
      </c>
    </row>
    <row r="9490" spans="51:75" x14ac:dyDescent="0.3">
      <c r="AY9490" s="226" t="e">
        <f>VLOOKUP(C9490,#REF!, 2,FALSE)</f>
        <v>#REF!</v>
      </c>
      <c r="BM9490" s="177" t="s">
        <v>246</v>
      </c>
      <c r="BN9490" s="177" t="s">
        <v>614</v>
      </c>
      <c r="BO9490" s="177" t="s">
        <v>2983</v>
      </c>
      <c r="BU9490" s="177" t="s">
        <v>246</v>
      </c>
      <c r="BV9490" s="177" t="s">
        <v>614</v>
      </c>
      <c r="BW9490" s="177" t="s">
        <v>2983</v>
      </c>
    </row>
    <row r="9491" spans="51:75" x14ac:dyDescent="0.3">
      <c r="AY9491" s="226" t="e">
        <f>VLOOKUP(C9491,#REF!, 2,FALSE)</f>
        <v>#REF!</v>
      </c>
      <c r="BM9491" s="177" t="s">
        <v>14825</v>
      </c>
      <c r="BN9491" s="177" t="s">
        <v>1342</v>
      </c>
      <c r="BO9491" s="177" t="s">
        <v>14826</v>
      </c>
      <c r="BU9491" s="177" t="s">
        <v>14825</v>
      </c>
      <c r="BV9491" s="177" t="s">
        <v>1342</v>
      </c>
      <c r="BW9491" s="177" t="s">
        <v>14826</v>
      </c>
    </row>
    <row r="9492" spans="51:75" x14ac:dyDescent="0.3">
      <c r="AY9492" s="226" t="e">
        <f>VLOOKUP(C9492,#REF!, 2,FALSE)</f>
        <v>#REF!</v>
      </c>
      <c r="BM9492" s="177" t="s">
        <v>14827</v>
      </c>
      <c r="BN9492" s="177" t="s">
        <v>1342</v>
      </c>
      <c r="BO9492" s="177" t="s">
        <v>14828</v>
      </c>
      <c r="BU9492" s="177" t="s">
        <v>14827</v>
      </c>
      <c r="BV9492" s="177" t="s">
        <v>1342</v>
      </c>
      <c r="BW9492" s="177" t="s">
        <v>14828</v>
      </c>
    </row>
    <row r="9493" spans="51:75" x14ac:dyDescent="0.3">
      <c r="AY9493" s="226" t="e">
        <f>VLOOKUP(C9493,#REF!, 2,FALSE)</f>
        <v>#REF!</v>
      </c>
      <c r="BM9493" s="177" t="s">
        <v>226</v>
      </c>
      <c r="BN9493" s="177" t="s">
        <v>636</v>
      </c>
      <c r="BO9493" s="177" t="s">
        <v>2983</v>
      </c>
      <c r="BU9493" s="177" t="s">
        <v>226</v>
      </c>
      <c r="BV9493" s="177" t="s">
        <v>636</v>
      </c>
      <c r="BW9493" s="177" t="s">
        <v>2983</v>
      </c>
    </row>
    <row r="9494" spans="51:75" x14ac:dyDescent="0.3">
      <c r="AY9494" s="226" t="e">
        <f>VLOOKUP(C9494,#REF!, 2,FALSE)</f>
        <v>#REF!</v>
      </c>
      <c r="BM9494" s="177" t="s">
        <v>14829</v>
      </c>
      <c r="BN9494" s="177" t="s">
        <v>619</v>
      </c>
      <c r="BO9494" s="177" t="s">
        <v>2983</v>
      </c>
      <c r="BU9494" s="177" t="s">
        <v>14829</v>
      </c>
      <c r="BV9494" s="177" t="s">
        <v>619</v>
      </c>
      <c r="BW9494" s="177" t="s">
        <v>2983</v>
      </c>
    </row>
    <row r="9495" spans="51:75" x14ac:dyDescent="0.3">
      <c r="AY9495" s="226" t="e">
        <f>VLOOKUP(C9495,#REF!, 2,FALSE)</f>
        <v>#REF!</v>
      </c>
      <c r="BM9495" s="177" t="s">
        <v>14830</v>
      </c>
      <c r="BN9495" s="177" t="s">
        <v>636</v>
      </c>
      <c r="BO9495" s="177" t="s">
        <v>2983</v>
      </c>
      <c r="BU9495" s="177" t="s">
        <v>14830</v>
      </c>
      <c r="BV9495" s="177" t="s">
        <v>636</v>
      </c>
      <c r="BW9495" s="177" t="s">
        <v>2983</v>
      </c>
    </row>
    <row r="9496" spans="51:75" x14ac:dyDescent="0.3">
      <c r="AY9496" s="226" t="e">
        <f>VLOOKUP(C9496,#REF!, 2,FALSE)</f>
        <v>#REF!</v>
      </c>
      <c r="BM9496" s="177" t="s">
        <v>14831</v>
      </c>
      <c r="BN9496" s="177" t="s">
        <v>619</v>
      </c>
      <c r="BO9496" s="177" t="s">
        <v>2983</v>
      </c>
      <c r="BU9496" s="177" t="s">
        <v>14831</v>
      </c>
      <c r="BV9496" s="177" t="s">
        <v>619</v>
      </c>
      <c r="BW9496" s="177" t="s">
        <v>2983</v>
      </c>
    </row>
    <row r="9497" spans="51:75" x14ac:dyDescent="0.3">
      <c r="AY9497" s="226" t="e">
        <f>VLOOKUP(C9497,#REF!, 2,FALSE)</f>
        <v>#REF!</v>
      </c>
      <c r="BM9497" s="177" t="s">
        <v>14832</v>
      </c>
      <c r="BN9497" s="177" t="s">
        <v>617</v>
      </c>
      <c r="BO9497" s="177" t="s">
        <v>2983</v>
      </c>
      <c r="BU9497" s="177" t="s">
        <v>14832</v>
      </c>
      <c r="BV9497" s="177" t="s">
        <v>617</v>
      </c>
      <c r="BW9497" s="177" t="s">
        <v>2983</v>
      </c>
    </row>
    <row r="9498" spans="51:75" x14ac:dyDescent="0.3">
      <c r="AY9498" s="226" t="e">
        <f>VLOOKUP(C9498,#REF!, 2,FALSE)</f>
        <v>#REF!</v>
      </c>
      <c r="BM9498" s="177" t="s">
        <v>14833</v>
      </c>
      <c r="BN9498" s="177" t="s">
        <v>663</v>
      </c>
      <c r="BO9498" s="177" t="s">
        <v>2983</v>
      </c>
      <c r="BU9498" s="177" t="s">
        <v>14833</v>
      </c>
      <c r="BV9498" s="177" t="s">
        <v>663</v>
      </c>
      <c r="BW9498" s="177" t="s">
        <v>2983</v>
      </c>
    </row>
    <row r="9499" spans="51:75" x14ac:dyDescent="0.3">
      <c r="AY9499" s="226" t="e">
        <f>VLOOKUP(C9499,#REF!, 2,FALSE)</f>
        <v>#REF!</v>
      </c>
      <c r="BM9499" s="177" t="s">
        <v>14834</v>
      </c>
      <c r="BN9499" s="177" t="s">
        <v>663</v>
      </c>
      <c r="BO9499" s="177" t="s">
        <v>2983</v>
      </c>
      <c r="BU9499" s="177" t="s">
        <v>14834</v>
      </c>
      <c r="BV9499" s="177" t="s">
        <v>663</v>
      </c>
      <c r="BW9499" s="177" t="s">
        <v>2983</v>
      </c>
    </row>
    <row r="9500" spans="51:75" x14ac:dyDescent="0.3">
      <c r="AY9500" s="226" t="e">
        <f>VLOOKUP(C9500,#REF!, 2,FALSE)</f>
        <v>#REF!</v>
      </c>
      <c r="BM9500" s="177" t="s">
        <v>2578</v>
      </c>
      <c r="BN9500" s="177" t="s">
        <v>780</v>
      </c>
      <c r="BO9500" s="177" t="s">
        <v>770</v>
      </c>
      <c r="BU9500" s="177" t="s">
        <v>2578</v>
      </c>
      <c r="BV9500" s="177" t="s">
        <v>780</v>
      </c>
      <c r="BW9500" s="177" t="s">
        <v>770</v>
      </c>
    </row>
    <row r="9501" spans="51:75" x14ac:dyDescent="0.3">
      <c r="AY9501" s="226" t="e">
        <f>VLOOKUP(C9501,#REF!, 2,FALSE)</f>
        <v>#REF!</v>
      </c>
      <c r="BM9501" s="177" t="s">
        <v>14835</v>
      </c>
      <c r="BN9501" s="177" t="s">
        <v>617</v>
      </c>
      <c r="BO9501" s="177" t="s">
        <v>1271</v>
      </c>
      <c r="BU9501" s="177" t="s">
        <v>14835</v>
      </c>
      <c r="BV9501" s="177" t="s">
        <v>617</v>
      </c>
      <c r="BW9501" s="177" t="s">
        <v>1271</v>
      </c>
    </row>
    <row r="9502" spans="51:75" x14ac:dyDescent="0.3">
      <c r="AY9502" s="226" t="e">
        <f>VLOOKUP(C9502,#REF!, 2,FALSE)</f>
        <v>#REF!</v>
      </c>
      <c r="BM9502" s="177" t="s">
        <v>14836</v>
      </c>
      <c r="BN9502" s="177" t="s">
        <v>778</v>
      </c>
      <c r="BO9502" s="177" t="s">
        <v>1833</v>
      </c>
      <c r="BU9502" s="177" t="s">
        <v>14836</v>
      </c>
      <c r="BV9502" s="177" t="s">
        <v>778</v>
      </c>
      <c r="BW9502" s="177" t="s">
        <v>1833</v>
      </c>
    </row>
    <row r="9503" spans="51:75" x14ac:dyDescent="0.3">
      <c r="AY9503" s="226" t="e">
        <f>VLOOKUP(C9503,#REF!, 2,FALSE)</f>
        <v>#REF!</v>
      </c>
      <c r="BM9503" s="177" t="s">
        <v>2579</v>
      </c>
      <c r="BN9503" s="177" t="s">
        <v>1267</v>
      </c>
      <c r="BO9503" s="177" t="s">
        <v>2983</v>
      </c>
      <c r="BU9503" s="177" t="s">
        <v>2579</v>
      </c>
      <c r="BV9503" s="177" t="s">
        <v>1267</v>
      </c>
      <c r="BW9503" s="177" t="s">
        <v>2983</v>
      </c>
    </row>
    <row r="9504" spans="51:75" x14ac:dyDescent="0.3">
      <c r="AY9504" s="226" t="e">
        <f>VLOOKUP(C9504,#REF!, 2,FALSE)</f>
        <v>#REF!</v>
      </c>
      <c r="BM9504" s="177" t="s">
        <v>2580</v>
      </c>
      <c r="BN9504" s="177" t="s">
        <v>1267</v>
      </c>
      <c r="BO9504" s="177" t="s">
        <v>2983</v>
      </c>
      <c r="BU9504" s="177" t="s">
        <v>2580</v>
      </c>
      <c r="BV9504" s="177" t="s">
        <v>1267</v>
      </c>
      <c r="BW9504" s="177" t="s">
        <v>2983</v>
      </c>
    </row>
    <row r="9505" spans="51:75" x14ac:dyDescent="0.3">
      <c r="AY9505" s="226" t="e">
        <f>VLOOKUP(C9505,#REF!, 2,FALSE)</f>
        <v>#REF!</v>
      </c>
      <c r="BM9505" s="177" t="s">
        <v>244</v>
      </c>
      <c r="BN9505" s="177" t="s">
        <v>775</v>
      </c>
      <c r="BO9505" s="177" t="s">
        <v>14837</v>
      </c>
      <c r="BU9505" s="177" t="s">
        <v>244</v>
      </c>
      <c r="BV9505" s="177" t="s">
        <v>775</v>
      </c>
      <c r="BW9505" s="177" t="s">
        <v>14837</v>
      </c>
    </row>
    <row r="9506" spans="51:75" x14ac:dyDescent="0.3">
      <c r="AY9506" s="226" t="e">
        <f>VLOOKUP(C9506,#REF!, 2,FALSE)</f>
        <v>#REF!</v>
      </c>
      <c r="BM9506" s="177" t="s">
        <v>14838</v>
      </c>
      <c r="BN9506" s="177" t="s">
        <v>636</v>
      </c>
      <c r="BO9506" s="177" t="s">
        <v>2983</v>
      </c>
      <c r="BU9506" s="177" t="s">
        <v>14838</v>
      </c>
      <c r="BV9506" s="177" t="s">
        <v>636</v>
      </c>
      <c r="BW9506" s="177" t="s">
        <v>2983</v>
      </c>
    </row>
    <row r="9507" spans="51:75" x14ac:dyDescent="0.3">
      <c r="AY9507" s="226" t="e">
        <f>VLOOKUP(C9507,#REF!, 2,FALSE)</f>
        <v>#REF!</v>
      </c>
      <c r="BM9507" s="177" t="s">
        <v>14839</v>
      </c>
      <c r="BN9507" s="177" t="s">
        <v>639</v>
      </c>
      <c r="BO9507" s="177" t="s">
        <v>14840</v>
      </c>
      <c r="BU9507" s="177" t="s">
        <v>14839</v>
      </c>
      <c r="BV9507" s="177" t="s">
        <v>639</v>
      </c>
      <c r="BW9507" s="177" t="s">
        <v>14840</v>
      </c>
    </row>
    <row r="9508" spans="51:75" x14ac:dyDescent="0.3">
      <c r="AY9508" s="226" t="e">
        <f>VLOOKUP(C9508,#REF!, 2,FALSE)</f>
        <v>#REF!</v>
      </c>
      <c r="BM9508" s="177" t="s">
        <v>2581</v>
      </c>
      <c r="BN9508" s="177" t="s">
        <v>3245</v>
      </c>
      <c r="BO9508" s="177" t="s">
        <v>770</v>
      </c>
      <c r="BU9508" s="177" t="s">
        <v>2581</v>
      </c>
      <c r="BV9508" s="177" t="s">
        <v>3245</v>
      </c>
      <c r="BW9508" s="177" t="s">
        <v>770</v>
      </c>
    </row>
    <row r="9509" spans="51:75" x14ac:dyDescent="0.3">
      <c r="AY9509" s="226" t="e">
        <f>VLOOKUP(C9509,#REF!, 2,FALSE)</f>
        <v>#REF!</v>
      </c>
      <c r="BM9509" s="177" t="s">
        <v>14841</v>
      </c>
      <c r="BN9509" s="177" t="s">
        <v>1013</v>
      </c>
      <c r="BO9509" s="177" t="s">
        <v>1551</v>
      </c>
      <c r="BU9509" s="177" t="s">
        <v>14841</v>
      </c>
      <c r="BV9509" s="177" t="s">
        <v>1013</v>
      </c>
      <c r="BW9509" s="177" t="s">
        <v>1551</v>
      </c>
    </row>
    <row r="9510" spans="51:75" x14ac:dyDescent="0.3">
      <c r="AY9510" s="226" t="e">
        <f>VLOOKUP(C9510,#REF!, 2,FALSE)</f>
        <v>#REF!</v>
      </c>
      <c r="BM9510" s="177" t="s">
        <v>14842</v>
      </c>
      <c r="BN9510" s="177" t="s">
        <v>736</v>
      </c>
      <c r="BO9510" s="177" t="s">
        <v>2983</v>
      </c>
      <c r="BU9510" s="177" t="s">
        <v>14842</v>
      </c>
      <c r="BV9510" s="177" t="s">
        <v>736</v>
      </c>
      <c r="BW9510" s="177" t="s">
        <v>2983</v>
      </c>
    </row>
    <row r="9511" spans="51:75" x14ac:dyDescent="0.3">
      <c r="AY9511" s="226" t="e">
        <f>VLOOKUP(C9511,#REF!, 2,FALSE)</f>
        <v>#REF!</v>
      </c>
      <c r="BM9511" s="177" t="s">
        <v>2582</v>
      </c>
      <c r="BN9511" s="177" t="s">
        <v>1007</v>
      </c>
      <c r="BO9511" s="177" t="s">
        <v>12020</v>
      </c>
      <c r="BU9511" s="177" t="s">
        <v>2582</v>
      </c>
      <c r="BV9511" s="177" t="s">
        <v>1007</v>
      </c>
      <c r="BW9511" s="177" t="s">
        <v>12020</v>
      </c>
    </row>
    <row r="9512" spans="51:75" x14ac:dyDescent="0.3">
      <c r="AY9512" s="226" t="e">
        <f>VLOOKUP(C9512,#REF!, 2,FALSE)</f>
        <v>#REF!</v>
      </c>
      <c r="BM9512" s="177" t="s">
        <v>14843</v>
      </c>
      <c r="BN9512" s="177" t="s">
        <v>619</v>
      </c>
      <c r="BO9512" s="177" t="s">
        <v>13265</v>
      </c>
      <c r="BU9512" s="177" t="s">
        <v>14843</v>
      </c>
      <c r="BV9512" s="177" t="s">
        <v>619</v>
      </c>
      <c r="BW9512" s="177" t="s">
        <v>13265</v>
      </c>
    </row>
    <row r="9513" spans="51:75" x14ac:dyDescent="0.3">
      <c r="AY9513" s="226" t="e">
        <f>VLOOKUP(C9513,#REF!, 2,FALSE)</f>
        <v>#REF!</v>
      </c>
      <c r="BM9513" s="177" t="s">
        <v>14844</v>
      </c>
      <c r="BN9513" s="177" t="s">
        <v>780</v>
      </c>
      <c r="BO9513" s="177" t="s">
        <v>14845</v>
      </c>
      <c r="BU9513" s="177" t="s">
        <v>14844</v>
      </c>
      <c r="BV9513" s="177" t="s">
        <v>780</v>
      </c>
      <c r="BW9513" s="177" t="s">
        <v>14845</v>
      </c>
    </row>
    <row r="9514" spans="51:75" x14ac:dyDescent="0.3">
      <c r="AY9514" s="226" t="e">
        <f>VLOOKUP(C9514,#REF!, 2,FALSE)</f>
        <v>#REF!</v>
      </c>
      <c r="BM9514" s="177" t="s">
        <v>14846</v>
      </c>
      <c r="BN9514" s="177" t="s">
        <v>616</v>
      </c>
      <c r="BO9514" s="177" t="s">
        <v>14847</v>
      </c>
      <c r="BU9514" s="177" t="s">
        <v>14846</v>
      </c>
      <c r="BV9514" s="177" t="s">
        <v>616</v>
      </c>
      <c r="BW9514" s="177" t="s">
        <v>14847</v>
      </c>
    </row>
    <row r="9515" spans="51:75" x14ac:dyDescent="0.3">
      <c r="AY9515" s="226" t="e">
        <f>VLOOKUP(C9515,#REF!, 2,FALSE)</f>
        <v>#REF!</v>
      </c>
      <c r="BM9515" s="177" t="s">
        <v>14848</v>
      </c>
      <c r="BN9515" s="177" t="s">
        <v>636</v>
      </c>
      <c r="BO9515" s="177" t="s">
        <v>14849</v>
      </c>
      <c r="BU9515" s="177" t="s">
        <v>14848</v>
      </c>
      <c r="BV9515" s="177" t="s">
        <v>636</v>
      </c>
      <c r="BW9515" s="177" t="s">
        <v>14849</v>
      </c>
    </row>
    <row r="9516" spans="51:75" x14ac:dyDescent="0.3">
      <c r="AY9516" s="226" t="e">
        <f>VLOOKUP(C9516,#REF!, 2,FALSE)</f>
        <v>#REF!</v>
      </c>
      <c r="BM9516" s="177" t="s">
        <v>14850</v>
      </c>
      <c r="BN9516" s="177" t="s">
        <v>3199</v>
      </c>
      <c r="BO9516" s="177" t="s">
        <v>14851</v>
      </c>
      <c r="BU9516" s="177" t="s">
        <v>14850</v>
      </c>
      <c r="BV9516" s="177" t="s">
        <v>3199</v>
      </c>
      <c r="BW9516" s="177" t="s">
        <v>14851</v>
      </c>
    </row>
    <row r="9517" spans="51:75" x14ac:dyDescent="0.3">
      <c r="AY9517" s="226" t="e">
        <f>VLOOKUP(C9517,#REF!, 2,FALSE)</f>
        <v>#REF!</v>
      </c>
      <c r="BM9517" s="177" t="s">
        <v>14852</v>
      </c>
      <c r="BN9517" s="177" t="s">
        <v>3199</v>
      </c>
      <c r="BO9517" s="177" t="s">
        <v>6607</v>
      </c>
      <c r="BU9517" s="177" t="s">
        <v>14852</v>
      </c>
      <c r="BV9517" s="177" t="s">
        <v>3199</v>
      </c>
      <c r="BW9517" s="177" t="s">
        <v>6607</v>
      </c>
    </row>
    <row r="9518" spans="51:75" x14ac:dyDescent="0.3">
      <c r="AY9518" s="226" t="e">
        <f>VLOOKUP(C9518,#REF!, 2,FALSE)</f>
        <v>#REF!</v>
      </c>
      <c r="BM9518" s="177" t="s">
        <v>234</v>
      </c>
      <c r="BN9518" s="177" t="s">
        <v>617</v>
      </c>
      <c r="BO9518" s="177" t="s">
        <v>14853</v>
      </c>
      <c r="BU9518" s="177" t="s">
        <v>234</v>
      </c>
      <c r="BV9518" s="177" t="s">
        <v>617</v>
      </c>
      <c r="BW9518" s="177" t="s">
        <v>14853</v>
      </c>
    </row>
    <row r="9519" spans="51:75" x14ac:dyDescent="0.3">
      <c r="AY9519" s="226" t="e">
        <f>VLOOKUP(C9519,#REF!, 2,FALSE)</f>
        <v>#REF!</v>
      </c>
      <c r="BM9519" s="177" t="s">
        <v>14854</v>
      </c>
      <c r="BN9519" s="177" t="s">
        <v>639</v>
      </c>
      <c r="BO9519" s="177" t="s">
        <v>4478</v>
      </c>
      <c r="BU9519" s="177" t="s">
        <v>14854</v>
      </c>
      <c r="BV9519" s="177" t="s">
        <v>639</v>
      </c>
      <c r="BW9519" s="177" t="s">
        <v>4478</v>
      </c>
    </row>
    <row r="9520" spans="51:75" x14ac:dyDescent="0.3">
      <c r="AY9520" s="226" t="e">
        <f>VLOOKUP(C9520,#REF!, 2,FALSE)</f>
        <v>#REF!</v>
      </c>
      <c r="BM9520" s="177" t="s">
        <v>14855</v>
      </c>
      <c r="BN9520" s="177" t="s">
        <v>852</v>
      </c>
      <c r="BO9520" s="177" t="s">
        <v>2190</v>
      </c>
      <c r="BU9520" s="177" t="s">
        <v>14855</v>
      </c>
      <c r="BV9520" s="177" t="s">
        <v>852</v>
      </c>
      <c r="BW9520" s="177" t="s">
        <v>2190</v>
      </c>
    </row>
    <row r="9521" spans="51:75" x14ac:dyDescent="0.3">
      <c r="AY9521" s="226" t="e">
        <f>VLOOKUP(C9521,#REF!, 2,FALSE)</f>
        <v>#REF!</v>
      </c>
      <c r="BM9521" s="177" t="s">
        <v>14856</v>
      </c>
      <c r="BN9521" s="177" t="s">
        <v>1342</v>
      </c>
      <c r="BO9521" s="177" t="s">
        <v>9432</v>
      </c>
      <c r="BU9521" s="177" t="s">
        <v>14856</v>
      </c>
      <c r="BV9521" s="177" t="s">
        <v>1342</v>
      </c>
      <c r="BW9521" s="177" t="s">
        <v>9432</v>
      </c>
    </row>
    <row r="9522" spans="51:75" x14ac:dyDescent="0.3">
      <c r="AY9522" s="226" t="e">
        <f>VLOOKUP(C9522,#REF!, 2,FALSE)</f>
        <v>#REF!</v>
      </c>
      <c r="BM9522" s="177" t="s">
        <v>14857</v>
      </c>
      <c r="BN9522" s="177" t="s">
        <v>852</v>
      </c>
      <c r="BO9522" s="177" t="s">
        <v>1968</v>
      </c>
      <c r="BU9522" s="177" t="s">
        <v>14857</v>
      </c>
      <c r="BV9522" s="177" t="s">
        <v>852</v>
      </c>
      <c r="BW9522" s="177" t="s">
        <v>1968</v>
      </c>
    </row>
    <row r="9523" spans="51:75" x14ac:dyDescent="0.3">
      <c r="AY9523" s="226" t="e">
        <f>VLOOKUP(C9523,#REF!, 2,FALSE)</f>
        <v>#REF!</v>
      </c>
      <c r="BM9523" s="177" t="s">
        <v>14858</v>
      </c>
      <c r="BN9523" s="177" t="s">
        <v>3045</v>
      </c>
      <c r="BO9523" s="177" t="s">
        <v>14859</v>
      </c>
      <c r="BU9523" s="177" t="s">
        <v>14858</v>
      </c>
      <c r="BV9523" s="177" t="s">
        <v>3045</v>
      </c>
      <c r="BW9523" s="177" t="s">
        <v>14859</v>
      </c>
    </row>
    <row r="9524" spans="51:75" x14ac:dyDescent="0.3">
      <c r="AY9524" s="226" t="e">
        <f>VLOOKUP(C9524,#REF!, 2,FALSE)</f>
        <v>#REF!</v>
      </c>
      <c r="BM9524" s="177" t="s">
        <v>14860</v>
      </c>
      <c r="BN9524" s="177" t="s">
        <v>3199</v>
      </c>
      <c r="BO9524" s="177" t="s">
        <v>9410</v>
      </c>
      <c r="BU9524" s="177" t="s">
        <v>14860</v>
      </c>
      <c r="BV9524" s="177" t="s">
        <v>3199</v>
      </c>
      <c r="BW9524" s="177" t="s">
        <v>9410</v>
      </c>
    </row>
    <row r="9525" spans="51:75" x14ac:dyDescent="0.3">
      <c r="AY9525" s="226" t="e">
        <f>VLOOKUP(C9525,#REF!, 2,FALSE)</f>
        <v>#REF!</v>
      </c>
      <c r="BM9525" s="177" t="s">
        <v>14861</v>
      </c>
      <c r="BN9525" s="177" t="s">
        <v>923</v>
      </c>
      <c r="BO9525" s="177" t="s">
        <v>14862</v>
      </c>
      <c r="BU9525" s="177" t="s">
        <v>14861</v>
      </c>
      <c r="BV9525" s="177" t="s">
        <v>923</v>
      </c>
      <c r="BW9525" s="177" t="s">
        <v>14862</v>
      </c>
    </row>
    <row r="9526" spans="51:75" x14ac:dyDescent="0.3">
      <c r="AY9526" s="226" t="e">
        <f>VLOOKUP(C9526,#REF!, 2,FALSE)</f>
        <v>#REF!</v>
      </c>
      <c r="BM9526" s="177" t="s">
        <v>14863</v>
      </c>
      <c r="BN9526" s="177" t="s">
        <v>797</v>
      </c>
      <c r="BO9526" s="177" t="s">
        <v>14864</v>
      </c>
      <c r="BU9526" s="177" t="s">
        <v>14863</v>
      </c>
      <c r="BV9526" s="177" t="s">
        <v>797</v>
      </c>
      <c r="BW9526" s="177" t="s">
        <v>14864</v>
      </c>
    </row>
    <row r="9527" spans="51:75" x14ac:dyDescent="0.3">
      <c r="AY9527" s="226" t="e">
        <f>VLOOKUP(C9527,#REF!, 2,FALSE)</f>
        <v>#REF!</v>
      </c>
      <c r="BM9527" s="177" t="s">
        <v>2583</v>
      </c>
      <c r="BN9527" s="177" t="s">
        <v>926</v>
      </c>
      <c r="BO9527" s="177" t="s">
        <v>14865</v>
      </c>
      <c r="BU9527" s="177" t="s">
        <v>2583</v>
      </c>
      <c r="BV9527" s="177" t="s">
        <v>926</v>
      </c>
      <c r="BW9527" s="177" t="s">
        <v>14865</v>
      </c>
    </row>
    <row r="9528" spans="51:75" x14ac:dyDescent="0.3">
      <c r="AY9528" s="226" t="e">
        <f>VLOOKUP(C9528,#REF!, 2,FALSE)</f>
        <v>#REF!</v>
      </c>
      <c r="BM9528" s="177" t="s">
        <v>14866</v>
      </c>
      <c r="BN9528" s="177" t="s">
        <v>3045</v>
      </c>
      <c r="BO9528" s="177" t="s">
        <v>3332</v>
      </c>
      <c r="BU9528" s="177" t="s">
        <v>14866</v>
      </c>
      <c r="BV9528" s="177" t="s">
        <v>3045</v>
      </c>
      <c r="BW9528" s="177" t="s">
        <v>3332</v>
      </c>
    </row>
    <row r="9529" spans="51:75" x14ac:dyDescent="0.3">
      <c r="AY9529" s="226" t="e">
        <f>VLOOKUP(C9529,#REF!, 2,FALSE)</f>
        <v>#REF!</v>
      </c>
      <c r="BM9529" s="177" t="s">
        <v>2584</v>
      </c>
      <c r="BN9529" s="177" t="s">
        <v>797</v>
      </c>
      <c r="BO9529" s="177" t="s">
        <v>1332</v>
      </c>
      <c r="BU9529" s="177" t="s">
        <v>2584</v>
      </c>
      <c r="BV9529" s="177" t="s">
        <v>797</v>
      </c>
      <c r="BW9529" s="177" t="s">
        <v>1332</v>
      </c>
    </row>
    <row r="9530" spans="51:75" x14ac:dyDescent="0.3">
      <c r="AY9530" s="226" t="e">
        <f>VLOOKUP(C9530,#REF!, 2,FALSE)</f>
        <v>#REF!</v>
      </c>
      <c r="BM9530" s="177" t="s">
        <v>14867</v>
      </c>
      <c r="BN9530" s="177" t="s">
        <v>666</v>
      </c>
      <c r="BO9530" s="177" t="s">
        <v>14868</v>
      </c>
      <c r="BU9530" s="177" t="s">
        <v>14867</v>
      </c>
      <c r="BV9530" s="177" t="s">
        <v>666</v>
      </c>
      <c r="BW9530" s="177" t="s">
        <v>14868</v>
      </c>
    </row>
    <row r="9531" spans="51:75" x14ac:dyDescent="0.3">
      <c r="AY9531" s="226" t="e">
        <f>VLOOKUP(C9531,#REF!, 2,FALSE)</f>
        <v>#REF!</v>
      </c>
      <c r="BM9531" s="177" t="s">
        <v>14869</v>
      </c>
      <c r="BN9531" s="177" t="s">
        <v>2983</v>
      </c>
      <c r="BO9531" s="177" t="s">
        <v>12970</v>
      </c>
      <c r="BU9531" s="177" t="s">
        <v>14869</v>
      </c>
      <c r="BV9531" s="177" t="s">
        <v>2983</v>
      </c>
      <c r="BW9531" s="177" t="s">
        <v>12970</v>
      </c>
    </row>
    <row r="9532" spans="51:75" x14ac:dyDescent="0.3">
      <c r="AY9532" s="226" t="e">
        <f>VLOOKUP(C9532,#REF!, 2,FALSE)</f>
        <v>#REF!</v>
      </c>
      <c r="BM9532" s="177" t="s">
        <v>14870</v>
      </c>
      <c r="BN9532" s="177" t="s">
        <v>16979</v>
      </c>
      <c r="BO9532" s="177" t="s">
        <v>14871</v>
      </c>
      <c r="BU9532" s="177" t="s">
        <v>14870</v>
      </c>
      <c r="BV9532" s="177" t="s">
        <v>16979</v>
      </c>
      <c r="BW9532" s="177" t="s">
        <v>14871</v>
      </c>
    </row>
    <row r="9533" spans="51:75" x14ac:dyDescent="0.3">
      <c r="AY9533" s="226" t="e">
        <f>VLOOKUP(C9533,#REF!, 2,FALSE)</f>
        <v>#REF!</v>
      </c>
      <c r="BM9533" s="177" t="s">
        <v>14872</v>
      </c>
      <c r="BN9533" s="177" t="s">
        <v>2983</v>
      </c>
      <c r="BO9533" s="177" t="s">
        <v>14873</v>
      </c>
      <c r="BU9533" s="177" t="s">
        <v>14872</v>
      </c>
      <c r="BV9533" s="177" t="s">
        <v>2983</v>
      </c>
      <c r="BW9533" s="177" t="s">
        <v>14873</v>
      </c>
    </row>
    <row r="9534" spans="51:75" x14ac:dyDescent="0.3">
      <c r="AY9534" s="226" t="e">
        <f>VLOOKUP(C9534,#REF!, 2,FALSE)</f>
        <v>#REF!</v>
      </c>
      <c r="BM9534" s="177" t="s">
        <v>14874</v>
      </c>
      <c r="BN9534" s="177" t="s">
        <v>3045</v>
      </c>
      <c r="BO9534" s="177" t="s">
        <v>7905</v>
      </c>
      <c r="BU9534" s="177" t="s">
        <v>14874</v>
      </c>
      <c r="BV9534" s="177" t="s">
        <v>3045</v>
      </c>
      <c r="BW9534" s="177" t="s">
        <v>7905</v>
      </c>
    </row>
    <row r="9535" spans="51:75" x14ac:dyDescent="0.3">
      <c r="AY9535" s="226" t="e">
        <f>VLOOKUP(C9535,#REF!, 2,FALSE)</f>
        <v>#REF!</v>
      </c>
      <c r="BM9535" s="177" t="s">
        <v>14875</v>
      </c>
      <c r="BN9535" s="177" t="s">
        <v>3005</v>
      </c>
      <c r="BO9535" s="177" t="s">
        <v>14876</v>
      </c>
      <c r="BU9535" s="177" t="s">
        <v>14875</v>
      </c>
      <c r="BV9535" s="177" t="s">
        <v>3005</v>
      </c>
      <c r="BW9535" s="177" t="s">
        <v>14876</v>
      </c>
    </row>
    <row r="9536" spans="51:75" x14ac:dyDescent="0.3">
      <c r="AY9536" s="226" t="e">
        <f>VLOOKUP(C9536,#REF!, 2,FALSE)</f>
        <v>#REF!</v>
      </c>
      <c r="BM9536" s="177" t="s">
        <v>14877</v>
      </c>
      <c r="BN9536" s="177" t="s">
        <v>16979</v>
      </c>
      <c r="BO9536" s="177" t="s">
        <v>12007</v>
      </c>
      <c r="BU9536" s="177" t="s">
        <v>14877</v>
      </c>
      <c r="BV9536" s="177" t="s">
        <v>16979</v>
      </c>
      <c r="BW9536" s="177" t="s">
        <v>12007</v>
      </c>
    </row>
    <row r="9537" spans="51:75" x14ac:dyDescent="0.3">
      <c r="AY9537" s="226" t="e">
        <f>VLOOKUP(C9537,#REF!, 2,FALSE)</f>
        <v>#REF!</v>
      </c>
      <c r="BM9537" s="177" t="s">
        <v>14878</v>
      </c>
      <c r="BN9537" s="177" t="s">
        <v>16979</v>
      </c>
      <c r="BO9537" s="177" t="s">
        <v>14879</v>
      </c>
      <c r="BU9537" s="177" t="s">
        <v>14878</v>
      </c>
      <c r="BV9537" s="177" t="s">
        <v>16979</v>
      </c>
      <c r="BW9537" s="177" t="s">
        <v>14879</v>
      </c>
    </row>
    <row r="9538" spans="51:75" x14ac:dyDescent="0.3">
      <c r="AY9538" s="226" t="e">
        <f>VLOOKUP(C9538,#REF!, 2,FALSE)</f>
        <v>#REF!</v>
      </c>
      <c r="BM9538" s="177" t="s">
        <v>14880</v>
      </c>
      <c r="BN9538" s="177" t="s">
        <v>16979</v>
      </c>
      <c r="BO9538" s="177" t="s">
        <v>7905</v>
      </c>
      <c r="BU9538" s="177" t="s">
        <v>14880</v>
      </c>
      <c r="BV9538" s="177" t="s">
        <v>16979</v>
      </c>
      <c r="BW9538" s="177" t="s">
        <v>7905</v>
      </c>
    </row>
    <row r="9539" spans="51:75" x14ac:dyDescent="0.3">
      <c r="AY9539" s="226" t="e">
        <f>VLOOKUP(C9539,#REF!, 2,FALSE)</f>
        <v>#REF!</v>
      </c>
      <c r="BM9539" s="177" t="s">
        <v>14882</v>
      </c>
      <c r="BN9539" s="177" t="s">
        <v>2983</v>
      </c>
      <c r="BO9539" s="177" t="s">
        <v>14883</v>
      </c>
      <c r="BU9539" s="177" t="s">
        <v>14882</v>
      </c>
      <c r="BV9539" s="177" t="s">
        <v>2983</v>
      </c>
      <c r="BW9539" s="177" t="s">
        <v>14883</v>
      </c>
    </row>
    <row r="9540" spans="51:75" x14ac:dyDescent="0.3">
      <c r="AY9540" s="226" t="e">
        <f>VLOOKUP(C9540,#REF!, 2,FALSE)</f>
        <v>#REF!</v>
      </c>
      <c r="BM9540" s="177" t="s">
        <v>2585</v>
      </c>
      <c r="BN9540" s="177" t="s">
        <v>2983</v>
      </c>
      <c r="BO9540" s="177" t="s">
        <v>3595</v>
      </c>
      <c r="BU9540" s="177" t="s">
        <v>2585</v>
      </c>
      <c r="BV9540" s="177" t="s">
        <v>2983</v>
      </c>
      <c r="BW9540" s="177" t="s">
        <v>3595</v>
      </c>
    </row>
    <row r="9541" spans="51:75" x14ac:dyDescent="0.3">
      <c r="AY9541" s="226" t="e">
        <f>VLOOKUP(C9541,#REF!, 2,FALSE)</f>
        <v>#REF!</v>
      </c>
      <c r="BM9541" s="177" t="s">
        <v>14884</v>
      </c>
      <c r="BN9541" s="177" t="s">
        <v>16979</v>
      </c>
      <c r="BO9541" s="177" t="s">
        <v>14885</v>
      </c>
      <c r="BU9541" s="177" t="s">
        <v>14884</v>
      </c>
      <c r="BV9541" s="177" t="s">
        <v>16979</v>
      </c>
      <c r="BW9541" s="177" t="s">
        <v>14885</v>
      </c>
    </row>
    <row r="9542" spans="51:75" x14ac:dyDescent="0.3">
      <c r="AY9542" s="226" t="e">
        <f>VLOOKUP(C9542,#REF!, 2,FALSE)</f>
        <v>#REF!</v>
      </c>
      <c r="BM9542" s="177" t="s">
        <v>2586</v>
      </c>
      <c r="BN9542" s="177" t="s">
        <v>16979</v>
      </c>
      <c r="BO9542" s="177" t="s">
        <v>4461</v>
      </c>
      <c r="BU9542" s="177" t="s">
        <v>2586</v>
      </c>
      <c r="BV9542" s="177" t="s">
        <v>16979</v>
      </c>
      <c r="BW9542" s="177" t="s">
        <v>4461</v>
      </c>
    </row>
    <row r="9543" spans="51:75" x14ac:dyDescent="0.3">
      <c r="AY9543" s="226" t="e">
        <f>VLOOKUP(C9543,#REF!, 2,FALSE)</f>
        <v>#REF!</v>
      </c>
      <c r="BM9543" s="177" t="s">
        <v>14886</v>
      </c>
      <c r="BN9543" s="177" t="s">
        <v>780</v>
      </c>
      <c r="BO9543" s="177" t="s">
        <v>14887</v>
      </c>
      <c r="BU9543" s="177" t="s">
        <v>14886</v>
      </c>
      <c r="BV9543" s="177" t="s">
        <v>780</v>
      </c>
      <c r="BW9543" s="177" t="s">
        <v>14887</v>
      </c>
    </row>
    <row r="9544" spans="51:75" x14ac:dyDescent="0.3">
      <c r="AY9544" s="226" t="e">
        <f>VLOOKUP(C9544,#REF!, 2,FALSE)</f>
        <v>#REF!</v>
      </c>
      <c r="BM9544" s="177" t="s">
        <v>14888</v>
      </c>
      <c r="BN9544" s="177" t="s">
        <v>16979</v>
      </c>
      <c r="BO9544" s="177" t="s">
        <v>14889</v>
      </c>
      <c r="BU9544" s="177" t="s">
        <v>14888</v>
      </c>
      <c r="BV9544" s="177" t="s">
        <v>16979</v>
      </c>
      <c r="BW9544" s="177" t="s">
        <v>14889</v>
      </c>
    </row>
    <row r="9545" spans="51:75" x14ac:dyDescent="0.3">
      <c r="AY9545" s="226" t="e">
        <f>VLOOKUP(C9545,#REF!, 2,FALSE)</f>
        <v>#REF!</v>
      </c>
      <c r="BM9545" s="177" t="s">
        <v>14890</v>
      </c>
      <c r="BN9545" s="177" t="s">
        <v>3199</v>
      </c>
      <c r="BO9545" s="177" t="s">
        <v>14891</v>
      </c>
      <c r="BU9545" s="177" t="s">
        <v>14890</v>
      </c>
      <c r="BV9545" s="177" t="s">
        <v>3199</v>
      </c>
      <c r="BW9545" s="177" t="s">
        <v>14891</v>
      </c>
    </row>
    <row r="9546" spans="51:75" x14ac:dyDescent="0.3">
      <c r="AY9546" s="226" t="e">
        <f>VLOOKUP(C9546,#REF!, 2,FALSE)</f>
        <v>#REF!</v>
      </c>
      <c r="BM9546" s="177" t="s">
        <v>14892</v>
      </c>
      <c r="BN9546" s="177" t="s">
        <v>2983</v>
      </c>
      <c r="BO9546" s="177" t="s">
        <v>14893</v>
      </c>
      <c r="BU9546" s="177" t="s">
        <v>14892</v>
      </c>
      <c r="BV9546" s="177" t="s">
        <v>2983</v>
      </c>
      <c r="BW9546" s="177" t="s">
        <v>14893</v>
      </c>
    </row>
    <row r="9547" spans="51:75" x14ac:dyDescent="0.3">
      <c r="AY9547" s="226" t="e">
        <f>VLOOKUP(C9547,#REF!, 2,FALSE)</f>
        <v>#REF!</v>
      </c>
      <c r="BM9547" s="177" t="s">
        <v>14894</v>
      </c>
      <c r="BN9547" s="177" t="s">
        <v>797</v>
      </c>
      <c r="BO9547" s="177" t="s">
        <v>14766</v>
      </c>
      <c r="BU9547" s="177" t="s">
        <v>14894</v>
      </c>
      <c r="BV9547" s="177" t="s">
        <v>797</v>
      </c>
      <c r="BW9547" s="177" t="s">
        <v>14766</v>
      </c>
    </row>
    <row r="9548" spans="51:75" x14ac:dyDescent="0.3">
      <c r="AY9548" s="226" t="e">
        <f>VLOOKUP(C9548,#REF!, 2,FALSE)</f>
        <v>#REF!</v>
      </c>
      <c r="BM9548" s="177" t="s">
        <v>14895</v>
      </c>
      <c r="BN9548" s="177" t="s">
        <v>1139</v>
      </c>
      <c r="BO9548" s="177" t="s">
        <v>14896</v>
      </c>
      <c r="BU9548" s="177" t="s">
        <v>14895</v>
      </c>
      <c r="BV9548" s="177" t="s">
        <v>1139</v>
      </c>
      <c r="BW9548" s="177" t="s">
        <v>14896</v>
      </c>
    </row>
    <row r="9549" spans="51:75" x14ac:dyDescent="0.3">
      <c r="AY9549" s="226" t="e">
        <f>VLOOKUP(C9549,#REF!, 2,FALSE)</f>
        <v>#REF!</v>
      </c>
      <c r="BM9549" s="177" t="s">
        <v>14897</v>
      </c>
      <c r="BN9549" s="177" t="s">
        <v>1342</v>
      </c>
      <c r="BO9549" s="177" t="s">
        <v>9013</v>
      </c>
      <c r="BU9549" s="177" t="s">
        <v>14897</v>
      </c>
      <c r="BV9549" s="177" t="s">
        <v>1342</v>
      </c>
      <c r="BW9549" s="177" t="s">
        <v>9013</v>
      </c>
    </row>
    <row r="9550" spans="51:75" x14ac:dyDescent="0.3">
      <c r="AY9550" s="226" t="e">
        <f>VLOOKUP(C9550,#REF!, 2,FALSE)</f>
        <v>#REF!</v>
      </c>
      <c r="BM9550" s="177" t="s">
        <v>14898</v>
      </c>
      <c r="BN9550" s="177" t="s">
        <v>666</v>
      </c>
      <c r="BO9550" s="177" t="s">
        <v>14899</v>
      </c>
      <c r="BU9550" s="177" t="s">
        <v>14898</v>
      </c>
      <c r="BV9550" s="177" t="s">
        <v>666</v>
      </c>
      <c r="BW9550" s="177" t="s">
        <v>14899</v>
      </c>
    </row>
    <row r="9551" spans="51:75" x14ac:dyDescent="0.3">
      <c r="AY9551" s="226" t="e">
        <f>VLOOKUP(C9551,#REF!, 2,FALSE)</f>
        <v>#REF!</v>
      </c>
      <c r="BM9551" s="177" t="s">
        <v>2587</v>
      </c>
      <c r="BN9551" s="177" t="s">
        <v>787</v>
      </c>
      <c r="BO9551" s="177" t="s">
        <v>14900</v>
      </c>
      <c r="BU9551" s="177" t="s">
        <v>2587</v>
      </c>
      <c r="BV9551" s="177" t="s">
        <v>787</v>
      </c>
      <c r="BW9551" s="177" t="s">
        <v>14900</v>
      </c>
    </row>
    <row r="9552" spans="51:75" x14ac:dyDescent="0.3">
      <c r="AY9552" s="226" t="e">
        <f>VLOOKUP(C9552,#REF!, 2,FALSE)</f>
        <v>#REF!</v>
      </c>
      <c r="BM9552" s="177" t="s">
        <v>14901</v>
      </c>
      <c r="BN9552" s="177" t="s">
        <v>928</v>
      </c>
      <c r="BO9552" s="177" t="s">
        <v>14902</v>
      </c>
      <c r="BU9552" s="177" t="s">
        <v>14901</v>
      </c>
      <c r="BV9552" s="177" t="s">
        <v>928</v>
      </c>
      <c r="BW9552" s="177" t="s">
        <v>14902</v>
      </c>
    </row>
    <row r="9553" spans="51:75" x14ac:dyDescent="0.3">
      <c r="AY9553" s="226" t="e">
        <f>VLOOKUP(C9553,#REF!, 2,FALSE)</f>
        <v>#REF!</v>
      </c>
      <c r="BM9553" s="177" t="s">
        <v>2588</v>
      </c>
      <c r="BN9553" s="177" t="s">
        <v>778</v>
      </c>
      <c r="BO9553" s="177" t="s">
        <v>14903</v>
      </c>
      <c r="BU9553" s="177" t="s">
        <v>2588</v>
      </c>
      <c r="BV9553" s="177" t="s">
        <v>778</v>
      </c>
      <c r="BW9553" s="177" t="s">
        <v>14903</v>
      </c>
    </row>
    <row r="9554" spans="51:75" x14ac:dyDescent="0.3">
      <c r="AY9554" s="226" t="e">
        <f>VLOOKUP(C9554,#REF!, 2,FALSE)</f>
        <v>#REF!</v>
      </c>
      <c r="BM9554" s="177" t="s">
        <v>14904</v>
      </c>
      <c r="BN9554" s="177" t="s">
        <v>3005</v>
      </c>
      <c r="BO9554" s="177" t="s">
        <v>9241</v>
      </c>
      <c r="BU9554" s="177" t="s">
        <v>14904</v>
      </c>
      <c r="BV9554" s="177" t="s">
        <v>3005</v>
      </c>
      <c r="BW9554" s="177" t="s">
        <v>9241</v>
      </c>
    </row>
    <row r="9555" spans="51:75" x14ac:dyDescent="0.3">
      <c r="AY9555" s="226" t="e">
        <f>VLOOKUP(C9555,#REF!, 2,FALSE)</f>
        <v>#REF!</v>
      </c>
      <c r="BM9555" s="177" t="s">
        <v>14905</v>
      </c>
      <c r="BN9555" s="177" t="s">
        <v>3245</v>
      </c>
      <c r="BO9555" s="177" t="s">
        <v>14906</v>
      </c>
      <c r="BU9555" s="177" t="s">
        <v>14905</v>
      </c>
      <c r="BV9555" s="177" t="s">
        <v>3245</v>
      </c>
      <c r="BW9555" s="177" t="s">
        <v>14906</v>
      </c>
    </row>
    <row r="9556" spans="51:75" x14ac:dyDescent="0.3">
      <c r="AY9556" s="226" t="e">
        <f>VLOOKUP(C9556,#REF!, 2,FALSE)</f>
        <v>#REF!</v>
      </c>
      <c r="BM9556" s="177" t="s">
        <v>14907</v>
      </c>
      <c r="BN9556" s="177" t="s">
        <v>3199</v>
      </c>
      <c r="BO9556" s="177" t="s">
        <v>14908</v>
      </c>
      <c r="BU9556" s="177" t="s">
        <v>14907</v>
      </c>
      <c r="BV9556" s="177" t="s">
        <v>3199</v>
      </c>
      <c r="BW9556" s="177" t="s">
        <v>14908</v>
      </c>
    </row>
    <row r="9557" spans="51:75" x14ac:dyDescent="0.3">
      <c r="AY9557" s="226" t="e">
        <f>VLOOKUP(C9557,#REF!, 2,FALSE)</f>
        <v>#REF!</v>
      </c>
      <c r="BM9557" s="177" t="s">
        <v>2589</v>
      </c>
      <c r="BN9557" s="177" t="s">
        <v>16981</v>
      </c>
      <c r="BO9557" s="177" t="s">
        <v>9424</v>
      </c>
      <c r="BU9557" s="177" t="s">
        <v>2589</v>
      </c>
      <c r="BV9557" s="177" t="s">
        <v>16981</v>
      </c>
      <c r="BW9557" s="177" t="s">
        <v>9424</v>
      </c>
    </row>
    <row r="9558" spans="51:75" x14ac:dyDescent="0.3">
      <c r="AY9558" s="226" t="e">
        <f>VLOOKUP(C9558,#REF!, 2,FALSE)</f>
        <v>#REF!</v>
      </c>
      <c r="BM9558" s="177" t="s">
        <v>14909</v>
      </c>
      <c r="BN9558" s="177" t="s">
        <v>2983</v>
      </c>
      <c r="BO9558" s="177" t="s">
        <v>14910</v>
      </c>
      <c r="BU9558" s="177" t="s">
        <v>14909</v>
      </c>
      <c r="BV9558" s="177" t="s">
        <v>2983</v>
      </c>
      <c r="BW9558" s="177" t="s">
        <v>14910</v>
      </c>
    </row>
    <row r="9559" spans="51:75" x14ac:dyDescent="0.3">
      <c r="AY9559" s="226" t="e">
        <f>VLOOKUP(C9559,#REF!, 2,FALSE)</f>
        <v>#REF!</v>
      </c>
      <c r="BM9559" s="177" t="s">
        <v>14911</v>
      </c>
      <c r="BN9559" s="177" t="s">
        <v>3199</v>
      </c>
      <c r="BO9559" s="177" t="s">
        <v>14912</v>
      </c>
      <c r="BU9559" s="177" t="s">
        <v>14911</v>
      </c>
      <c r="BV9559" s="177" t="s">
        <v>3199</v>
      </c>
      <c r="BW9559" s="177" t="s">
        <v>14912</v>
      </c>
    </row>
    <row r="9560" spans="51:75" x14ac:dyDescent="0.3">
      <c r="AY9560" s="226" t="e">
        <f>VLOOKUP(C9560,#REF!, 2,FALSE)</f>
        <v>#REF!</v>
      </c>
      <c r="BM9560" s="177" t="s">
        <v>14913</v>
      </c>
      <c r="BN9560" s="177" t="s">
        <v>16979</v>
      </c>
      <c r="BO9560" s="177" t="s">
        <v>14914</v>
      </c>
      <c r="BU9560" s="177" t="s">
        <v>14913</v>
      </c>
      <c r="BV9560" s="177" t="s">
        <v>16979</v>
      </c>
      <c r="BW9560" s="177" t="s">
        <v>14914</v>
      </c>
    </row>
    <row r="9561" spans="51:75" x14ac:dyDescent="0.3">
      <c r="AY9561" s="226" t="e">
        <f>VLOOKUP(C9561,#REF!, 2,FALSE)</f>
        <v>#REF!</v>
      </c>
      <c r="BM9561" s="177" t="s">
        <v>14915</v>
      </c>
      <c r="BN9561" s="177" t="s">
        <v>3005</v>
      </c>
      <c r="BO9561" s="177" t="s">
        <v>11779</v>
      </c>
      <c r="BU9561" s="177" t="s">
        <v>14915</v>
      </c>
      <c r="BV9561" s="177" t="s">
        <v>3005</v>
      </c>
      <c r="BW9561" s="177" t="s">
        <v>11779</v>
      </c>
    </row>
    <row r="9562" spans="51:75" x14ac:dyDescent="0.3">
      <c r="AY9562" s="226" t="e">
        <f>VLOOKUP(C9562,#REF!, 2,FALSE)</f>
        <v>#REF!</v>
      </c>
      <c r="BM9562" s="177" t="s">
        <v>14916</v>
      </c>
      <c r="BN9562" s="177" t="s">
        <v>16979</v>
      </c>
      <c r="BO9562" s="177" t="s">
        <v>9484</v>
      </c>
      <c r="BU9562" s="177" t="s">
        <v>14916</v>
      </c>
      <c r="BV9562" s="177" t="s">
        <v>16979</v>
      </c>
      <c r="BW9562" s="177" t="s">
        <v>9484</v>
      </c>
    </row>
    <row r="9563" spans="51:75" x14ac:dyDescent="0.3">
      <c r="AY9563" s="226" t="e">
        <f>VLOOKUP(C9563,#REF!, 2,FALSE)</f>
        <v>#REF!</v>
      </c>
      <c r="BM9563" s="177" t="s">
        <v>14917</v>
      </c>
      <c r="BN9563" s="177" t="s">
        <v>3005</v>
      </c>
      <c r="BO9563" s="177" t="s">
        <v>12682</v>
      </c>
      <c r="BU9563" s="177" t="s">
        <v>14917</v>
      </c>
      <c r="BV9563" s="177" t="s">
        <v>3005</v>
      </c>
      <c r="BW9563" s="177" t="s">
        <v>12682</v>
      </c>
    </row>
    <row r="9564" spans="51:75" x14ac:dyDescent="0.3">
      <c r="AY9564" s="226" t="e">
        <f>VLOOKUP(C9564,#REF!, 2,FALSE)</f>
        <v>#REF!</v>
      </c>
      <c r="BM9564" s="177" t="s">
        <v>14918</v>
      </c>
      <c r="BN9564" s="177" t="s">
        <v>631</v>
      </c>
      <c r="BO9564" s="177" t="s">
        <v>7494</v>
      </c>
      <c r="BU9564" s="177" t="s">
        <v>14918</v>
      </c>
      <c r="BV9564" s="177" t="s">
        <v>631</v>
      </c>
      <c r="BW9564" s="177" t="s">
        <v>7494</v>
      </c>
    </row>
    <row r="9565" spans="51:75" x14ac:dyDescent="0.3">
      <c r="AY9565" s="226" t="e">
        <f>VLOOKUP(C9565,#REF!, 2,FALSE)</f>
        <v>#REF!</v>
      </c>
      <c r="BM9565" s="177" t="s">
        <v>14919</v>
      </c>
      <c r="BN9565" s="177" t="s">
        <v>16979</v>
      </c>
      <c r="BO9565" s="177" t="s">
        <v>12901</v>
      </c>
      <c r="BU9565" s="177" t="s">
        <v>14919</v>
      </c>
      <c r="BV9565" s="177" t="s">
        <v>16979</v>
      </c>
      <c r="BW9565" s="177" t="s">
        <v>12901</v>
      </c>
    </row>
    <row r="9566" spans="51:75" x14ac:dyDescent="0.3">
      <c r="AY9566" s="226" t="e">
        <f>VLOOKUP(C9566,#REF!, 2,FALSE)</f>
        <v>#REF!</v>
      </c>
      <c r="BM9566" s="177" t="s">
        <v>14920</v>
      </c>
      <c r="BN9566" s="177" t="s">
        <v>16979</v>
      </c>
      <c r="BO9566" s="177" t="s">
        <v>14921</v>
      </c>
      <c r="BU9566" s="177" t="s">
        <v>14920</v>
      </c>
      <c r="BV9566" s="177" t="s">
        <v>16979</v>
      </c>
      <c r="BW9566" s="177" t="s">
        <v>14921</v>
      </c>
    </row>
    <row r="9567" spans="51:75" x14ac:dyDescent="0.3">
      <c r="AY9567" s="226" t="e">
        <f>VLOOKUP(C9567,#REF!, 2,FALSE)</f>
        <v>#REF!</v>
      </c>
      <c r="BM9567" s="177" t="s">
        <v>14922</v>
      </c>
      <c r="BN9567" s="177" t="s">
        <v>3002</v>
      </c>
      <c r="BO9567" s="177" t="s">
        <v>14923</v>
      </c>
      <c r="BU9567" s="177" t="s">
        <v>14922</v>
      </c>
      <c r="BV9567" s="177" t="s">
        <v>3002</v>
      </c>
      <c r="BW9567" s="177" t="s">
        <v>14923</v>
      </c>
    </row>
    <row r="9568" spans="51:75" x14ac:dyDescent="0.3">
      <c r="AY9568" s="226" t="e">
        <f>VLOOKUP(C9568,#REF!, 2,FALSE)</f>
        <v>#REF!</v>
      </c>
      <c r="BM9568" s="177" t="s">
        <v>14924</v>
      </c>
      <c r="BN9568" s="177" t="s">
        <v>3245</v>
      </c>
      <c r="BO9568" s="177" t="s">
        <v>14925</v>
      </c>
      <c r="BU9568" s="177" t="s">
        <v>14924</v>
      </c>
      <c r="BV9568" s="177" t="s">
        <v>3245</v>
      </c>
      <c r="BW9568" s="177" t="s">
        <v>14925</v>
      </c>
    </row>
    <row r="9569" spans="51:75" x14ac:dyDescent="0.3">
      <c r="AY9569" s="226" t="e">
        <f>VLOOKUP(C9569,#REF!, 2,FALSE)</f>
        <v>#REF!</v>
      </c>
      <c r="BM9569" s="177" t="s">
        <v>14926</v>
      </c>
      <c r="BN9569" s="177" t="s">
        <v>3005</v>
      </c>
      <c r="BO9569" s="177" t="s">
        <v>2640</v>
      </c>
      <c r="BU9569" s="177" t="s">
        <v>14926</v>
      </c>
      <c r="BV9569" s="177" t="s">
        <v>3005</v>
      </c>
      <c r="BW9569" s="177" t="s">
        <v>2640</v>
      </c>
    </row>
    <row r="9570" spans="51:75" x14ac:dyDescent="0.3">
      <c r="AY9570" s="226" t="e">
        <f>VLOOKUP(C9570,#REF!, 2,FALSE)</f>
        <v>#REF!</v>
      </c>
      <c r="BM9570" s="177" t="s">
        <v>2590</v>
      </c>
      <c r="BN9570" s="177" t="s">
        <v>787</v>
      </c>
      <c r="BO9570" s="177" t="s">
        <v>1776</v>
      </c>
      <c r="BU9570" s="177" t="s">
        <v>2590</v>
      </c>
      <c r="BV9570" s="177" t="s">
        <v>787</v>
      </c>
      <c r="BW9570" s="177" t="s">
        <v>1776</v>
      </c>
    </row>
    <row r="9571" spans="51:75" x14ac:dyDescent="0.3">
      <c r="AY9571" s="226" t="e">
        <f>VLOOKUP(C9571,#REF!, 2,FALSE)</f>
        <v>#REF!</v>
      </c>
      <c r="BM9571" s="177" t="s">
        <v>238</v>
      </c>
      <c r="BN9571" s="177" t="s">
        <v>3045</v>
      </c>
      <c r="BO9571" s="177" t="s">
        <v>14927</v>
      </c>
      <c r="BU9571" s="177" t="s">
        <v>238</v>
      </c>
      <c r="BV9571" s="177" t="s">
        <v>3045</v>
      </c>
      <c r="BW9571" s="177" t="s">
        <v>14927</v>
      </c>
    </row>
    <row r="9572" spans="51:75" x14ac:dyDescent="0.3">
      <c r="AY9572" s="226" t="e">
        <f>VLOOKUP(C9572,#REF!, 2,FALSE)</f>
        <v>#REF!</v>
      </c>
      <c r="BM9572" s="177" t="s">
        <v>14928</v>
      </c>
      <c r="BN9572" s="177" t="s">
        <v>16979</v>
      </c>
      <c r="BO9572" s="177" t="s">
        <v>1911</v>
      </c>
      <c r="BU9572" s="177" t="s">
        <v>14928</v>
      </c>
      <c r="BV9572" s="177" t="s">
        <v>16979</v>
      </c>
      <c r="BW9572" s="177" t="s">
        <v>1911</v>
      </c>
    </row>
    <row r="9573" spans="51:75" x14ac:dyDescent="0.3">
      <c r="AY9573" s="226" t="e">
        <f>VLOOKUP(C9573,#REF!, 2,FALSE)</f>
        <v>#REF!</v>
      </c>
      <c r="BM9573" s="177" t="s">
        <v>2591</v>
      </c>
      <c r="BN9573" s="177" t="s">
        <v>3005</v>
      </c>
      <c r="BO9573" s="177" t="s">
        <v>14929</v>
      </c>
      <c r="BU9573" s="177" t="s">
        <v>2591</v>
      </c>
      <c r="BV9573" s="177" t="s">
        <v>3005</v>
      </c>
      <c r="BW9573" s="177" t="s">
        <v>14929</v>
      </c>
    </row>
    <row r="9574" spans="51:75" x14ac:dyDescent="0.3">
      <c r="AY9574" s="226" t="e">
        <f>VLOOKUP(C9574,#REF!, 2,FALSE)</f>
        <v>#REF!</v>
      </c>
      <c r="BM9574" s="177" t="s">
        <v>14930</v>
      </c>
      <c r="BN9574" s="177" t="s">
        <v>3199</v>
      </c>
      <c r="BO9574" s="177" t="s">
        <v>1198</v>
      </c>
      <c r="BU9574" s="177" t="s">
        <v>14930</v>
      </c>
      <c r="BV9574" s="177" t="s">
        <v>3199</v>
      </c>
      <c r="BW9574" s="177" t="s">
        <v>1198</v>
      </c>
    </row>
    <row r="9575" spans="51:75" x14ac:dyDescent="0.3">
      <c r="AY9575" s="226" t="e">
        <f>VLOOKUP(C9575,#REF!, 2,FALSE)</f>
        <v>#REF!</v>
      </c>
      <c r="BM9575" s="177" t="s">
        <v>14931</v>
      </c>
      <c r="BN9575" s="177" t="s">
        <v>1139</v>
      </c>
      <c r="BO9575" s="177" t="s">
        <v>14932</v>
      </c>
      <c r="BU9575" s="177" t="s">
        <v>14931</v>
      </c>
      <c r="BV9575" s="177" t="s">
        <v>1139</v>
      </c>
      <c r="BW9575" s="177" t="s">
        <v>14932</v>
      </c>
    </row>
    <row r="9576" spans="51:75" x14ac:dyDescent="0.3">
      <c r="AY9576" s="226" t="e">
        <f>VLOOKUP(C9576,#REF!, 2,FALSE)</f>
        <v>#REF!</v>
      </c>
      <c r="BM9576" s="177" t="s">
        <v>14933</v>
      </c>
      <c r="BN9576" s="177" t="s">
        <v>16979</v>
      </c>
      <c r="BO9576" s="177" t="s">
        <v>7564</v>
      </c>
      <c r="BU9576" s="177" t="s">
        <v>14933</v>
      </c>
      <c r="BV9576" s="177" t="s">
        <v>16979</v>
      </c>
      <c r="BW9576" s="177" t="s">
        <v>7564</v>
      </c>
    </row>
    <row r="9577" spans="51:75" x14ac:dyDescent="0.3">
      <c r="AY9577" s="226" t="e">
        <f>VLOOKUP(C9577,#REF!, 2,FALSE)</f>
        <v>#REF!</v>
      </c>
      <c r="BM9577" s="177" t="s">
        <v>14934</v>
      </c>
      <c r="BN9577" s="177" t="s">
        <v>3045</v>
      </c>
      <c r="BO9577" s="177" t="s">
        <v>14935</v>
      </c>
      <c r="BU9577" s="177" t="s">
        <v>14934</v>
      </c>
      <c r="BV9577" s="177" t="s">
        <v>3045</v>
      </c>
      <c r="BW9577" s="177" t="s">
        <v>14935</v>
      </c>
    </row>
    <row r="9578" spans="51:75" x14ac:dyDescent="0.3">
      <c r="AY9578" s="226" t="e">
        <f>VLOOKUP(C9578,#REF!, 2,FALSE)</f>
        <v>#REF!</v>
      </c>
      <c r="BM9578" s="177" t="s">
        <v>14936</v>
      </c>
      <c r="BN9578" s="177" t="s">
        <v>3005</v>
      </c>
      <c r="BO9578" s="177" t="s">
        <v>14937</v>
      </c>
      <c r="BU9578" s="177" t="s">
        <v>14936</v>
      </c>
      <c r="BV9578" s="177" t="s">
        <v>3005</v>
      </c>
      <c r="BW9578" s="177" t="s">
        <v>14937</v>
      </c>
    </row>
    <row r="9579" spans="51:75" x14ac:dyDescent="0.3">
      <c r="AY9579" s="226" t="e">
        <f>VLOOKUP(C9579,#REF!, 2,FALSE)</f>
        <v>#REF!</v>
      </c>
      <c r="BM9579" s="177" t="s">
        <v>14938</v>
      </c>
      <c r="BN9579" s="177" t="s">
        <v>3245</v>
      </c>
      <c r="BO9579" s="177" t="s">
        <v>14939</v>
      </c>
      <c r="BU9579" s="177" t="s">
        <v>14938</v>
      </c>
      <c r="BV9579" s="177" t="s">
        <v>3245</v>
      </c>
      <c r="BW9579" s="177" t="s">
        <v>14939</v>
      </c>
    </row>
    <row r="9580" spans="51:75" x14ac:dyDescent="0.3">
      <c r="AY9580" s="226" t="e">
        <f>VLOOKUP(C9580,#REF!, 2,FALSE)</f>
        <v>#REF!</v>
      </c>
      <c r="BM9580" s="177" t="s">
        <v>232</v>
      </c>
      <c r="BN9580" s="177" t="s">
        <v>3245</v>
      </c>
      <c r="BO9580" s="177" t="s">
        <v>14940</v>
      </c>
      <c r="BU9580" s="177" t="s">
        <v>232</v>
      </c>
      <c r="BV9580" s="177" t="s">
        <v>3245</v>
      </c>
      <c r="BW9580" s="177" t="s">
        <v>14940</v>
      </c>
    </row>
    <row r="9581" spans="51:75" x14ac:dyDescent="0.3">
      <c r="AY9581" s="226" t="e">
        <f>VLOOKUP(C9581,#REF!, 2,FALSE)</f>
        <v>#REF!</v>
      </c>
      <c r="BM9581" s="177" t="s">
        <v>2592</v>
      </c>
      <c r="BN9581" s="177" t="s">
        <v>16979</v>
      </c>
      <c r="BO9581" s="177" t="s">
        <v>14941</v>
      </c>
      <c r="BU9581" s="177" t="s">
        <v>2592</v>
      </c>
      <c r="BV9581" s="177" t="s">
        <v>16979</v>
      </c>
      <c r="BW9581" s="177" t="s">
        <v>14941</v>
      </c>
    </row>
    <row r="9582" spans="51:75" x14ac:dyDescent="0.3">
      <c r="AY9582" s="226" t="e">
        <f>VLOOKUP(C9582,#REF!, 2,FALSE)</f>
        <v>#REF!</v>
      </c>
      <c r="BM9582" s="177" t="s">
        <v>2593</v>
      </c>
      <c r="BN9582" s="177" t="s">
        <v>16979</v>
      </c>
      <c r="BO9582" s="177" t="s">
        <v>1963</v>
      </c>
      <c r="BU9582" s="177" t="s">
        <v>2593</v>
      </c>
      <c r="BV9582" s="177" t="s">
        <v>16979</v>
      </c>
      <c r="BW9582" s="177" t="s">
        <v>1963</v>
      </c>
    </row>
    <row r="9583" spans="51:75" x14ac:dyDescent="0.3">
      <c r="AY9583" s="226" t="e">
        <f>VLOOKUP(C9583,#REF!, 2,FALSE)</f>
        <v>#REF!</v>
      </c>
      <c r="BM9583" s="177" t="s">
        <v>14942</v>
      </c>
      <c r="BN9583" s="177" t="s">
        <v>3245</v>
      </c>
      <c r="BO9583" s="177" t="s">
        <v>14943</v>
      </c>
      <c r="BU9583" s="177" t="s">
        <v>14942</v>
      </c>
      <c r="BV9583" s="177" t="s">
        <v>3245</v>
      </c>
      <c r="BW9583" s="177" t="s">
        <v>14943</v>
      </c>
    </row>
    <row r="9584" spans="51:75" x14ac:dyDescent="0.3">
      <c r="AY9584" s="226" t="e">
        <f>VLOOKUP(C9584,#REF!, 2,FALSE)</f>
        <v>#REF!</v>
      </c>
      <c r="BM9584" s="177" t="s">
        <v>252</v>
      </c>
      <c r="BN9584" s="177" t="s">
        <v>3245</v>
      </c>
      <c r="BO9584" s="177" t="s">
        <v>14944</v>
      </c>
      <c r="BU9584" s="177" t="s">
        <v>252</v>
      </c>
      <c r="BV9584" s="177" t="s">
        <v>3245</v>
      </c>
      <c r="BW9584" s="177" t="s">
        <v>14944</v>
      </c>
    </row>
    <row r="9585" spans="51:75" x14ac:dyDescent="0.3">
      <c r="AY9585" s="226" t="e">
        <f>VLOOKUP(C9585,#REF!, 2,FALSE)</f>
        <v>#REF!</v>
      </c>
      <c r="BM9585" s="177" t="s">
        <v>14945</v>
      </c>
      <c r="BN9585" s="177" t="s">
        <v>2979</v>
      </c>
      <c r="BO9585" s="177" t="s">
        <v>2310</v>
      </c>
      <c r="BU9585" s="177" t="s">
        <v>14945</v>
      </c>
      <c r="BV9585" s="177" t="s">
        <v>2979</v>
      </c>
      <c r="BW9585" s="177" t="s">
        <v>2310</v>
      </c>
    </row>
    <row r="9586" spans="51:75" x14ac:dyDescent="0.3">
      <c r="AY9586" s="226" t="e">
        <f>VLOOKUP(C9586,#REF!, 2,FALSE)</f>
        <v>#REF!</v>
      </c>
      <c r="BM9586" s="177" t="s">
        <v>2594</v>
      </c>
      <c r="BN9586" s="177" t="s">
        <v>3245</v>
      </c>
      <c r="BO9586" s="177" t="s">
        <v>2309</v>
      </c>
      <c r="BU9586" s="177" t="s">
        <v>2594</v>
      </c>
      <c r="BV9586" s="177" t="s">
        <v>3245</v>
      </c>
      <c r="BW9586" s="177" t="s">
        <v>2309</v>
      </c>
    </row>
    <row r="9587" spans="51:75" x14ac:dyDescent="0.3">
      <c r="AY9587" s="226" t="e">
        <f>VLOOKUP(C9587,#REF!, 2,FALSE)</f>
        <v>#REF!</v>
      </c>
      <c r="BM9587" s="177" t="s">
        <v>14946</v>
      </c>
      <c r="BN9587" s="177" t="s">
        <v>1342</v>
      </c>
      <c r="BO9587" s="177" t="s">
        <v>14947</v>
      </c>
      <c r="BU9587" s="177" t="s">
        <v>14946</v>
      </c>
      <c r="BV9587" s="177" t="s">
        <v>1342</v>
      </c>
      <c r="BW9587" s="177" t="s">
        <v>14947</v>
      </c>
    </row>
    <row r="9588" spans="51:75" x14ac:dyDescent="0.3">
      <c r="AY9588" s="226" t="e">
        <f>VLOOKUP(C9588,#REF!, 2,FALSE)</f>
        <v>#REF!</v>
      </c>
      <c r="BM9588" s="177" t="s">
        <v>14948</v>
      </c>
      <c r="BN9588" s="177" t="s">
        <v>3045</v>
      </c>
      <c r="BO9588" s="177" t="s">
        <v>14943</v>
      </c>
      <c r="BU9588" s="177" t="s">
        <v>14948</v>
      </c>
      <c r="BV9588" s="177" t="s">
        <v>3045</v>
      </c>
      <c r="BW9588" s="177" t="s">
        <v>14943</v>
      </c>
    </row>
    <row r="9589" spans="51:75" x14ac:dyDescent="0.3">
      <c r="AY9589" s="226" t="e">
        <f>VLOOKUP(C9589,#REF!, 2,FALSE)</f>
        <v>#REF!</v>
      </c>
      <c r="BM9589" s="177" t="s">
        <v>14949</v>
      </c>
      <c r="BN9589" s="177" t="s">
        <v>16979</v>
      </c>
      <c r="BO9589" s="177" t="s">
        <v>14950</v>
      </c>
      <c r="BU9589" s="177" t="s">
        <v>14949</v>
      </c>
      <c r="BV9589" s="177" t="s">
        <v>16979</v>
      </c>
      <c r="BW9589" s="177" t="s">
        <v>14950</v>
      </c>
    </row>
    <row r="9590" spans="51:75" x14ac:dyDescent="0.3">
      <c r="AY9590" s="226" t="e">
        <f>VLOOKUP(C9590,#REF!, 2,FALSE)</f>
        <v>#REF!</v>
      </c>
      <c r="BM9590" s="177" t="s">
        <v>14951</v>
      </c>
      <c r="BN9590" s="177" t="s">
        <v>2979</v>
      </c>
      <c r="BO9590" s="177" t="s">
        <v>14943</v>
      </c>
      <c r="BU9590" s="177" t="s">
        <v>14951</v>
      </c>
      <c r="BV9590" s="177" t="s">
        <v>2979</v>
      </c>
      <c r="BW9590" s="177" t="s">
        <v>14943</v>
      </c>
    </row>
    <row r="9591" spans="51:75" x14ac:dyDescent="0.3">
      <c r="AY9591" s="226" t="e">
        <f>VLOOKUP(C9591,#REF!, 2,FALSE)</f>
        <v>#REF!</v>
      </c>
      <c r="BM9591" s="177" t="s">
        <v>14952</v>
      </c>
      <c r="BN9591" s="177" t="s">
        <v>1269</v>
      </c>
      <c r="BO9591" s="177" t="s">
        <v>14953</v>
      </c>
      <c r="BU9591" s="177" t="s">
        <v>14952</v>
      </c>
      <c r="BV9591" s="177" t="s">
        <v>1269</v>
      </c>
      <c r="BW9591" s="177" t="s">
        <v>14953</v>
      </c>
    </row>
    <row r="9592" spans="51:75" x14ac:dyDescent="0.3">
      <c r="AY9592" s="226" t="e">
        <f>VLOOKUP(C9592,#REF!, 2,FALSE)</f>
        <v>#REF!</v>
      </c>
      <c r="BM9592" s="177" t="s">
        <v>2598</v>
      </c>
      <c r="BN9592" s="177" t="s">
        <v>3245</v>
      </c>
      <c r="BO9592" s="177" t="s">
        <v>14954</v>
      </c>
      <c r="BU9592" s="177" t="s">
        <v>2598</v>
      </c>
      <c r="BV9592" s="177" t="s">
        <v>3245</v>
      </c>
      <c r="BW9592" s="177" t="s">
        <v>14954</v>
      </c>
    </row>
    <row r="9593" spans="51:75" x14ac:dyDescent="0.3">
      <c r="AY9593" s="226" t="e">
        <f>VLOOKUP(C9593,#REF!, 2,FALSE)</f>
        <v>#REF!</v>
      </c>
      <c r="BM9593" s="177" t="s">
        <v>14955</v>
      </c>
      <c r="BN9593" s="177" t="s">
        <v>1269</v>
      </c>
      <c r="BO9593" s="177" t="s">
        <v>14956</v>
      </c>
      <c r="BU9593" s="177" t="s">
        <v>14955</v>
      </c>
      <c r="BV9593" s="177" t="s">
        <v>1269</v>
      </c>
      <c r="BW9593" s="177" t="s">
        <v>14956</v>
      </c>
    </row>
    <row r="9594" spans="51:75" x14ac:dyDescent="0.3">
      <c r="AY9594" s="226" t="e">
        <f>VLOOKUP(C9594,#REF!, 2,FALSE)</f>
        <v>#REF!</v>
      </c>
      <c r="BM9594" s="177" t="s">
        <v>14957</v>
      </c>
      <c r="BN9594" s="177" t="s">
        <v>3005</v>
      </c>
      <c r="BO9594" s="177" t="s">
        <v>14958</v>
      </c>
      <c r="BU9594" s="177" t="s">
        <v>14957</v>
      </c>
      <c r="BV9594" s="177" t="s">
        <v>3005</v>
      </c>
      <c r="BW9594" s="177" t="s">
        <v>14958</v>
      </c>
    </row>
    <row r="9595" spans="51:75" x14ac:dyDescent="0.3">
      <c r="AY9595" s="226" t="e">
        <f>VLOOKUP(C9595,#REF!, 2,FALSE)</f>
        <v>#REF!</v>
      </c>
      <c r="BM9595" s="177" t="s">
        <v>14959</v>
      </c>
      <c r="BN9595" s="177" t="s">
        <v>3245</v>
      </c>
      <c r="BO9595" s="177" t="s">
        <v>14960</v>
      </c>
      <c r="BU9595" s="177" t="s">
        <v>14959</v>
      </c>
      <c r="BV9595" s="177" t="s">
        <v>3245</v>
      </c>
      <c r="BW9595" s="177" t="s">
        <v>14960</v>
      </c>
    </row>
    <row r="9596" spans="51:75" x14ac:dyDescent="0.3">
      <c r="AY9596" s="226" t="e">
        <f>VLOOKUP(C9596,#REF!, 2,FALSE)</f>
        <v>#REF!</v>
      </c>
      <c r="BM9596" s="177" t="s">
        <v>14961</v>
      </c>
      <c r="BN9596" s="177" t="s">
        <v>3245</v>
      </c>
      <c r="BO9596" s="177" t="s">
        <v>10902</v>
      </c>
      <c r="BU9596" s="177" t="s">
        <v>14961</v>
      </c>
      <c r="BV9596" s="177" t="s">
        <v>3245</v>
      </c>
      <c r="BW9596" s="177" t="s">
        <v>10902</v>
      </c>
    </row>
    <row r="9597" spans="51:75" x14ac:dyDescent="0.3">
      <c r="AY9597" s="226" t="e">
        <f>VLOOKUP(C9597,#REF!, 2,FALSE)</f>
        <v>#REF!</v>
      </c>
      <c r="BM9597" s="177" t="s">
        <v>14962</v>
      </c>
      <c r="BN9597" s="177" t="s">
        <v>16979</v>
      </c>
      <c r="BO9597" s="177" t="s">
        <v>14963</v>
      </c>
      <c r="BU9597" s="177" t="s">
        <v>14962</v>
      </c>
      <c r="BV9597" s="177" t="s">
        <v>16979</v>
      </c>
      <c r="BW9597" s="177" t="s">
        <v>14963</v>
      </c>
    </row>
    <row r="9598" spans="51:75" x14ac:dyDescent="0.3">
      <c r="AY9598" s="226" t="e">
        <f>VLOOKUP(C9598,#REF!, 2,FALSE)</f>
        <v>#REF!</v>
      </c>
      <c r="BM9598" s="177" t="s">
        <v>14964</v>
      </c>
      <c r="BN9598" s="177" t="s">
        <v>661</v>
      </c>
      <c r="BO9598" s="177" t="s">
        <v>14965</v>
      </c>
      <c r="BU9598" s="177" t="s">
        <v>14964</v>
      </c>
      <c r="BV9598" s="177" t="s">
        <v>661</v>
      </c>
      <c r="BW9598" s="177" t="s">
        <v>14965</v>
      </c>
    </row>
    <row r="9599" spans="51:75" x14ac:dyDescent="0.3">
      <c r="AY9599" s="226" t="e">
        <f>VLOOKUP(C9599,#REF!, 2,FALSE)</f>
        <v>#REF!</v>
      </c>
      <c r="BM9599" s="177" t="s">
        <v>14966</v>
      </c>
      <c r="BN9599" s="177" t="s">
        <v>1139</v>
      </c>
      <c r="BO9599" s="177" t="s">
        <v>2696</v>
      </c>
      <c r="BU9599" s="177" t="s">
        <v>14966</v>
      </c>
      <c r="BV9599" s="177" t="s">
        <v>1139</v>
      </c>
      <c r="BW9599" s="177" t="s">
        <v>2696</v>
      </c>
    </row>
    <row r="9600" spans="51:75" x14ac:dyDescent="0.3">
      <c r="AY9600" s="226" t="e">
        <f>VLOOKUP(C9600,#REF!, 2,FALSE)</f>
        <v>#REF!</v>
      </c>
      <c r="BM9600" s="177" t="s">
        <v>14967</v>
      </c>
      <c r="BN9600" s="177" t="s">
        <v>2983</v>
      </c>
      <c r="BO9600" s="177" t="s">
        <v>2983</v>
      </c>
      <c r="BU9600" s="177" t="s">
        <v>14967</v>
      </c>
      <c r="BV9600" s="177" t="s">
        <v>2983</v>
      </c>
      <c r="BW9600" s="177" t="s">
        <v>2983</v>
      </c>
    </row>
    <row r="9601" spans="51:75" x14ac:dyDescent="0.3">
      <c r="AY9601" s="226" t="e">
        <f>VLOOKUP(C9601,#REF!, 2,FALSE)</f>
        <v>#REF!</v>
      </c>
      <c r="BM9601" s="177" t="s">
        <v>14968</v>
      </c>
      <c r="BN9601" s="177" t="s">
        <v>16979</v>
      </c>
      <c r="BO9601" s="177" t="s">
        <v>10368</v>
      </c>
      <c r="BU9601" s="177" t="s">
        <v>14968</v>
      </c>
      <c r="BV9601" s="177" t="s">
        <v>16979</v>
      </c>
      <c r="BW9601" s="177" t="s">
        <v>10368</v>
      </c>
    </row>
    <row r="9602" spans="51:75" x14ac:dyDescent="0.3">
      <c r="AY9602" s="226" t="e">
        <f>VLOOKUP(C9602,#REF!, 2,FALSE)</f>
        <v>#REF!</v>
      </c>
      <c r="BM9602" s="177" t="s">
        <v>14969</v>
      </c>
      <c r="BN9602" s="177" t="s">
        <v>1342</v>
      </c>
      <c r="BO9602" s="177" t="s">
        <v>14970</v>
      </c>
      <c r="BU9602" s="177" t="s">
        <v>14969</v>
      </c>
      <c r="BV9602" s="177" t="s">
        <v>1342</v>
      </c>
      <c r="BW9602" s="177" t="s">
        <v>14970</v>
      </c>
    </row>
    <row r="9603" spans="51:75" x14ac:dyDescent="0.3">
      <c r="AY9603" s="226" t="e">
        <f>VLOOKUP(C9603,#REF!, 2,FALSE)</f>
        <v>#REF!</v>
      </c>
      <c r="BM9603" s="177" t="s">
        <v>2599</v>
      </c>
      <c r="BN9603" s="177" t="s">
        <v>3245</v>
      </c>
      <c r="BO9603" s="177" t="s">
        <v>14971</v>
      </c>
      <c r="BU9603" s="177" t="s">
        <v>2599</v>
      </c>
      <c r="BV9603" s="177" t="s">
        <v>3245</v>
      </c>
      <c r="BW9603" s="177" t="s">
        <v>14971</v>
      </c>
    </row>
    <row r="9604" spans="51:75" x14ac:dyDescent="0.3">
      <c r="AY9604" s="226" t="e">
        <f>VLOOKUP(C9604,#REF!, 2,FALSE)</f>
        <v>#REF!</v>
      </c>
      <c r="BM9604" s="177" t="s">
        <v>14972</v>
      </c>
      <c r="BN9604" s="177" t="s">
        <v>3245</v>
      </c>
      <c r="BO9604" s="177" t="s">
        <v>14973</v>
      </c>
      <c r="BU9604" s="177" t="s">
        <v>14972</v>
      </c>
      <c r="BV9604" s="177" t="s">
        <v>3245</v>
      </c>
      <c r="BW9604" s="177" t="s">
        <v>14973</v>
      </c>
    </row>
    <row r="9605" spans="51:75" x14ac:dyDescent="0.3">
      <c r="AY9605" s="226" t="e">
        <f>VLOOKUP(C9605,#REF!, 2,FALSE)</f>
        <v>#REF!</v>
      </c>
      <c r="BM9605" s="177" t="s">
        <v>14974</v>
      </c>
      <c r="BN9605" s="177" t="s">
        <v>2983</v>
      </c>
      <c r="BO9605" s="177" t="s">
        <v>2983</v>
      </c>
      <c r="BU9605" s="177" t="s">
        <v>14974</v>
      </c>
      <c r="BV9605" s="177" t="s">
        <v>2983</v>
      </c>
      <c r="BW9605" s="177" t="s">
        <v>2983</v>
      </c>
    </row>
    <row r="9606" spans="51:75" x14ac:dyDescent="0.3">
      <c r="AY9606" s="226" t="e">
        <f>VLOOKUP(C9606,#REF!, 2,FALSE)</f>
        <v>#REF!</v>
      </c>
      <c r="BM9606" s="177" t="s">
        <v>14975</v>
      </c>
      <c r="BN9606" s="177" t="s">
        <v>3245</v>
      </c>
      <c r="BO9606" s="177" t="s">
        <v>3666</v>
      </c>
      <c r="BU9606" s="177" t="s">
        <v>14975</v>
      </c>
      <c r="BV9606" s="177" t="s">
        <v>3245</v>
      </c>
      <c r="BW9606" s="177" t="s">
        <v>3666</v>
      </c>
    </row>
    <row r="9607" spans="51:75" x14ac:dyDescent="0.3">
      <c r="AY9607" s="226" t="e">
        <f>VLOOKUP(C9607,#REF!, 2,FALSE)</f>
        <v>#REF!</v>
      </c>
      <c r="BM9607" s="177" t="s">
        <v>14976</v>
      </c>
      <c r="BN9607" s="177" t="s">
        <v>3199</v>
      </c>
      <c r="BO9607" s="177" t="s">
        <v>9694</v>
      </c>
      <c r="BU9607" s="177" t="s">
        <v>14976</v>
      </c>
      <c r="BV9607" s="177" t="s">
        <v>3199</v>
      </c>
      <c r="BW9607" s="177" t="s">
        <v>9694</v>
      </c>
    </row>
    <row r="9608" spans="51:75" x14ac:dyDescent="0.3">
      <c r="AY9608" s="226" t="e">
        <f>VLOOKUP(C9608,#REF!, 2,FALSE)</f>
        <v>#REF!</v>
      </c>
      <c r="BM9608" s="177" t="s">
        <v>14977</v>
      </c>
      <c r="BN9608" s="177" t="s">
        <v>3245</v>
      </c>
      <c r="BO9608" s="177" t="s">
        <v>14978</v>
      </c>
      <c r="BU9608" s="177" t="s">
        <v>14977</v>
      </c>
      <c r="BV9608" s="177" t="s">
        <v>3245</v>
      </c>
      <c r="BW9608" s="177" t="s">
        <v>14978</v>
      </c>
    </row>
    <row r="9609" spans="51:75" x14ac:dyDescent="0.3">
      <c r="AY9609" s="226" t="e">
        <f>VLOOKUP(C9609,#REF!, 2,FALSE)</f>
        <v>#REF!</v>
      </c>
      <c r="BM9609" s="177" t="s">
        <v>14979</v>
      </c>
      <c r="BN9609" s="177" t="s">
        <v>16979</v>
      </c>
      <c r="BO9609" s="177" t="s">
        <v>13152</v>
      </c>
      <c r="BU9609" s="177" t="s">
        <v>14979</v>
      </c>
      <c r="BV9609" s="177" t="s">
        <v>16979</v>
      </c>
      <c r="BW9609" s="177" t="s">
        <v>13152</v>
      </c>
    </row>
    <row r="9610" spans="51:75" x14ac:dyDescent="0.3">
      <c r="AY9610" s="226" t="e">
        <f>VLOOKUP(C9610,#REF!, 2,FALSE)</f>
        <v>#REF!</v>
      </c>
      <c r="BM9610" s="177" t="s">
        <v>2600</v>
      </c>
      <c r="BN9610" s="177" t="s">
        <v>940</v>
      </c>
      <c r="BO9610" s="177" t="s">
        <v>3464</v>
      </c>
      <c r="BU9610" s="177" t="s">
        <v>2600</v>
      </c>
      <c r="BV9610" s="177" t="s">
        <v>940</v>
      </c>
      <c r="BW9610" s="177" t="s">
        <v>3464</v>
      </c>
    </row>
    <row r="9611" spans="51:75" x14ac:dyDescent="0.3">
      <c r="AY9611" s="226" t="e">
        <f>VLOOKUP(C9611,#REF!, 2,FALSE)</f>
        <v>#REF!</v>
      </c>
      <c r="BM9611" s="177" t="s">
        <v>14980</v>
      </c>
      <c r="BN9611" s="177" t="s">
        <v>3245</v>
      </c>
      <c r="BO9611" s="177" t="s">
        <v>14981</v>
      </c>
      <c r="BU9611" s="177" t="s">
        <v>14980</v>
      </c>
      <c r="BV9611" s="177" t="s">
        <v>3245</v>
      </c>
      <c r="BW9611" s="177" t="s">
        <v>14981</v>
      </c>
    </row>
    <row r="9612" spans="51:75" x14ac:dyDescent="0.3">
      <c r="AY9612" s="226" t="e">
        <f>VLOOKUP(C9612,#REF!, 2,FALSE)</f>
        <v>#REF!</v>
      </c>
      <c r="BM9612" s="177" t="s">
        <v>14982</v>
      </c>
      <c r="BN9612" s="177" t="s">
        <v>3199</v>
      </c>
      <c r="BO9612" s="177" t="s">
        <v>14983</v>
      </c>
      <c r="BU9612" s="177" t="s">
        <v>14982</v>
      </c>
      <c r="BV9612" s="177" t="s">
        <v>3199</v>
      </c>
      <c r="BW9612" s="177" t="s">
        <v>14983</v>
      </c>
    </row>
    <row r="9613" spans="51:75" x14ac:dyDescent="0.3">
      <c r="AY9613" s="226" t="e">
        <f>VLOOKUP(C9613,#REF!, 2,FALSE)</f>
        <v>#REF!</v>
      </c>
      <c r="BM9613" s="177" t="s">
        <v>14984</v>
      </c>
      <c r="BN9613" s="177" t="s">
        <v>628</v>
      </c>
      <c r="BO9613" s="177" t="s">
        <v>14985</v>
      </c>
      <c r="BU9613" s="177" t="s">
        <v>14984</v>
      </c>
      <c r="BV9613" s="177" t="s">
        <v>628</v>
      </c>
      <c r="BW9613" s="177" t="s">
        <v>14985</v>
      </c>
    </row>
    <row r="9614" spans="51:75" x14ac:dyDescent="0.3">
      <c r="AY9614" s="226" t="e">
        <f>VLOOKUP(C9614,#REF!, 2,FALSE)</f>
        <v>#REF!</v>
      </c>
      <c r="BM9614" s="177" t="s">
        <v>14986</v>
      </c>
      <c r="BN9614" s="177" t="s">
        <v>3005</v>
      </c>
      <c r="BO9614" s="177" t="s">
        <v>2361</v>
      </c>
      <c r="BU9614" s="177" t="s">
        <v>14986</v>
      </c>
      <c r="BV9614" s="177" t="s">
        <v>3005</v>
      </c>
      <c r="BW9614" s="177" t="s">
        <v>2361</v>
      </c>
    </row>
    <row r="9615" spans="51:75" x14ac:dyDescent="0.3">
      <c r="AY9615" s="226" t="e">
        <f>VLOOKUP(C9615,#REF!, 2,FALSE)</f>
        <v>#REF!</v>
      </c>
      <c r="BM9615" s="177" t="s">
        <v>2601</v>
      </c>
      <c r="BN9615" s="177" t="s">
        <v>16979</v>
      </c>
      <c r="BO9615" s="177" t="s">
        <v>4306</v>
      </c>
      <c r="BU9615" s="177" t="s">
        <v>2601</v>
      </c>
      <c r="BV9615" s="177" t="s">
        <v>16979</v>
      </c>
      <c r="BW9615" s="177" t="s">
        <v>4306</v>
      </c>
    </row>
    <row r="9616" spans="51:75" x14ac:dyDescent="0.3">
      <c r="AY9616" s="226" t="e">
        <f>VLOOKUP(C9616,#REF!, 2,FALSE)</f>
        <v>#REF!</v>
      </c>
      <c r="BM9616" s="177" t="s">
        <v>14987</v>
      </c>
      <c r="BN9616" s="177" t="s">
        <v>3199</v>
      </c>
      <c r="BO9616" s="177" t="s">
        <v>14988</v>
      </c>
      <c r="BU9616" s="177" t="s">
        <v>14987</v>
      </c>
      <c r="BV9616" s="177" t="s">
        <v>3199</v>
      </c>
      <c r="BW9616" s="177" t="s">
        <v>14988</v>
      </c>
    </row>
    <row r="9617" spans="51:75" x14ac:dyDescent="0.3">
      <c r="AY9617" s="226" t="e">
        <f>VLOOKUP(C9617,#REF!, 2,FALSE)</f>
        <v>#REF!</v>
      </c>
      <c r="BM9617" s="177" t="s">
        <v>14989</v>
      </c>
      <c r="BN9617" s="177" t="s">
        <v>780</v>
      </c>
      <c r="BO9617" s="177" t="s">
        <v>14990</v>
      </c>
      <c r="BU9617" s="177" t="s">
        <v>14989</v>
      </c>
      <c r="BV9617" s="177" t="s">
        <v>780</v>
      </c>
      <c r="BW9617" s="177" t="s">
        <v>14990</v>
      </c>
    </row>
    <row r="9618" spans="51:75" x14ac:dyDescent="0.3">
      <c r="AY9618" s="226" t="e">
        <f>VLOOKUP(C9618,#REF!, 2,FALSE)</f>
        <v>#REF!</v>
      </c>
      <c r="BM9618" s="177" t="s">
        <v>2602</v>
      </c>
      <c r="BN9618" s="177" t="s">
        <v>2983</v>
      </c>
      <c r="BO9618" s="177" t="s">
        <v>14991</v>
      </c>
      <c r="BU9618" s="177" t="s">
        <v>2602</v>
      </c>
      <c r="BV9618" s="177" t="s">
        <v>2983</v>
      </c>
      <c r="BW9618" s="177" t="s">
        <v>14991</v>
      </c>
    </row>
    <row r="9619" spans="51:75" x14ac:dyDescent="0.3">
      <c r="AY9619" s="226" t="e">
        <f>VLOOKUP(C9619,#REF!, 2,FALSE)</f>
        <v>#REF!</v>
      </c>
      <c r="BM9619" s="177" t="s">
        <v>2603</v>
      </c>
      <c r="BN9619" s="177" t="s">
        <v>928</v>
      </c>
      <c r="BO9619" s="177" t="s">
        <v>7894</v>
      </c>
      <c r="BU9619" s="177" t="s">
        <v>2603</v>
      </c>
      <c r="BV9619" s="177" t="s">
        <v>928</v>
      </c>
      <c r="BW9619" s="177" t="s">
        <v>7894</v>
      </c>
    </row>
    <row r="9620" spans="51:75" x14ac:dyDescent="0.3">
      <c r="AY9620" s="226" t="e">
        <f>VLOOKUP(C9620,#REF!, 2,FALSE)</f>
        <v>#REF!</v>
      </c>
      <c r="BM9620" s="177" t="s">
        <v>14992</v>
      </c>
      <c r="BN9620" s="177" t="s">
        <v>3005</v>
      </c>
      <c r="BO9620" s="177" t="s">
        <v>8341</v>
      </c>
      <c r="BU9620" s="177" t="s">
        <v>14992</v>
      </c>
      <c r="BV9620" s="177" t="s">
        <v>3005</v>
      </c>
      <c r="BW9620" s="177" t="s">
        <v>8341</v>
      </c>
    </row>
    <row r="9621" spans="51:75" x14ac:dyDescent="0.3">
      <c r="AY9621" s="226" t="e">
        <f>VLOOKUP(C9621,#REF!, 2,FALSE)</f>
        <v>#REF!</v>
      </c>
      <c r="BM9621" s="177" t="s">
        <v>14993</v>
      </c>
      <c r="BN9621" s="177" t="s">
        <v>617</v>
      </c>
      <c r="BO9621" s="177" t="s">
        <v>14994</v>
      </c>
      <c r="BU9621" s="177" t="s">
        <v>14993</v>
      </c>
      <c r="BV9621" s="177" t="s">
        <v>617</v>
      </c>
      <c r="BW9621" s="177" t="s">
        <v>14994</v>
      </c>
    </row>
    <row r="9622" spans="51:75" x14ac:dyDescent="0.3">
      <c r="AY9622" s="226" t="e">
        <f>VLOOKUP(C9622,#REF!, 2,FALSE)</f>
        <v>#REF!</v>
      </c>
      <c r="BM9622" s="177" t="s">
        <v>14995</v>
      </c>
      <c r="BN9622" s="177" t="s">
        <v>669</v>
      </c>
      <c r="BO9622" s="177" t="s">
        <v>14996</v>
      </c>
      <c r="BU9622" s="177" t="s">
        <v>14995</v>
      </c>
      <c r="BV9622" s="177" t="s">
        <v>669</v>
      </c>
      <c r="BW9622" s="177" t="s">
        <v>14996</v>
      </c>
    </row>
    <row r="9623" spans="51:75" x14ac:dyDescent="0.3">
      <c r="AY9623" s="226" t="e">
        <f>VLOOKUP(C9623,#REF!, 2,FALSE)</f>
        <v>#REF!</v>
      </c>
      <c r="BM9623" s="177" t="s">
        <v>14997</v>
      </c>
      <c r="BN9623" s="177" t="s">
        <v>2983</v>
      </c>
      <c r="BO9623" s="177" t="s">
        <v>14998</v>
      </c>
      <c r="BU9623" s="177" t="s">
        <v>14997</v>
      </c>
      <c r="BV9623" s="177" t="s">
        <v>2983</v>
      </c>
      <c r="BW9623" s="177" t="s">
        <v>14998</v>
      </c>
    </row>
    <row r="9624" spans="51:75" x14ac:dyDescent="0.3">
      <c r="AY9624" s="226" t="e">
        <f>VLOOKUP(C9624,#REF!, 2,FALSE)</f>
        <v>#REF!</v>
      </c>
      <c r="BM9624" s="177" t="s">
        <v>14999</v>
      </c>
      <c r="BN9624" s="177" t="s">
        <v>2979</v>
      </c>
      <c r="BO9624" s="177" t="s">
        <v>15000</v>
      </c>
      <c r="BU9624" s="177" t="s">
        <v>14999</v>
      </c>
      <c r="BV9624" s="177" t="s">
        <v>2979</v>
      </c>
      <c r="BW9624" s="177" t="s">
        <v>15000</v>
      </c>
    </row>
    <row r="9625" spans="51:75" x14ac:dyDescent="0.3">
      <c r="AY9625" s="226" t="e">
        <f>VLOOKUP(C9625,#REF!, 2,FALSE)</f>
        <v>#REF!</v>
      </c>
      <c r="BM9625" s="177" t="s">
        <v>15001</v>
      </c>
      <c r="BN9625" s="177" t="s">
        <v>2983</v>
      </c>
      <c r="BO9625" s="177" t="s">
        <v>15002</v>
      </c>
      <c r="BU9625" s="177" t="s">
        <v>15001</v>
      </c>
      <c r="BV9625" s="177" t="s">
        <v>2983</v>
      </c>
      <c r="BW9625" s="177" t="s">
        <v>15002</v>
      </c>
    </row>
    <row r="9626" spans="51:75" x14ac:dyDescent="0.3">
      <c r="AY9626" s="226" t="e">
        <f>VLOOKUP(C9626,#REF!, 2,FALSE)</f>
        <v>#REF!</v>
      </c>
      <c r="BM9626" s="177" t="s">
        <v>15003</v>
      </c>
      <c r="BN9626" s="177" t="s">
        <v>736</v>
      </c>
      <c r="BO9626" s="177" t="s">
        <v>15004</v>
      </c>
      <c r="BU9626" s="177" t="s">
        <v>15003</v>
      </c>
      <c r="BV9626" s="177" t="s">
        <v>736</v>
      </c>
      <c r="BW9626" s="177" t="s">
        <v>15004</v>
      </c>
    </row>
    <row r="9627" spans="51:75" x14ac:dyDescent="0.3">
      <c r="AY9627" s="226" t="e">
        <f>VLOOKUP(C9627,#REF!, 2,FALSE)</f>
        <v>#REF!</v>
      </c>
      <c r="BM9627" s="177" t="s">
        <v>15005</v>
      </c>
      <c r="BN9627" s="177" t="s">
        <v>1269</v>
      </c>
      <c r="BO9627" s="177" t="s">
        <v>15006</v>
      </c>
      <c r="BU9627" s="177" t="s">
        <v>15005</v>
      </c>
      <c r="BV9627" s="177" t="s">
        <v>1269</v>
      </c>
      <c r="BW9627" s="177" t="s">
        <v>15006</v>
      </c>
    </row>
    <row r="9628" spans="51:75" x14ac:dyDescent="0.3">
      <c r="AY9628" s="226" t="e">
        <f>VLOOKUP(C9628,#REF!, 2,FALSE)</f>
        <v>#REF!</v>
      </c>
      <c r="BM9628" s="177" t="s">
        <v>15007</v>
      </c>
      <c r="BN9628" s="177" t="s">
        <v>1269</v>
      </c>
      <c r="BO9628" s="177" t="s">
        <v>15008</v>
      </c>
      <c r="BU9628" s="177" t="s">
        <v>15007</v>
      </c>
      <c r="BV9628" s="177" t="s">
        <v>1269</v>
      </c>
      <c r="BW9628" s="177" t="s">
        <v>15008</v>
      </c>
    </row>
    <row r="9629" spans="51:75" x14ac:dyDescent="0.3">
      <c r="AY9629" s="226" t="e">
        <f>VLOOKUP(C9629,#REF!, 2,FALSE)</f>
        <v>#REF!</v>
      </c>
      <c r="BM9629" s="177" t="s">
        <v>2604</v>
      </c>
      <c r="BN9629" s="177" t="s">
        <v>2983</v>
      </c>
      <c r="BO9629" s="177" t="s">
        <v>6511</v>
      </c>
      <c r="BU9629" s="177" t="s">
        <v>2604</v>
      </c>
      <c r="BV9629" s="177" t="s">
        <v>2983</v>
      </c>
      <c r="BW9629" s="177" t="s">
        <v>6511</v>
      </c>
    </row>
    <row r="9630" spans="51:75" x14ac:dyDescent="0.3">
      <c r="AY9630" s="226" t="e">
        <f>VLOOKUP(C9630,#REF!, 2,FALSE)</f>
        <v>#REF!</v>
      </c>
      <c r="BM9630" s="177" t="s">
        <v>229</v>
      </c>
      <c r="BN9630" s="177" t="s">
        <v>1342</v>
      </c>
      <c r="BO9630" s="177" t="s">
        <v>6165</v>
      </c>
      <c r="BU9630" s="177" t="s">
        <v>229</v>
      </c>
      <c r="BV9630" s="177" t="s">
        <v>1342</v>
      </c>
      <c r="BW9630" s="177" t="s">
        <v>6165</v>
      </c>
    </row>
    <row r="9631" spans="51:75" x14ac:dyDescent="0.3">
      <c r="AY9631" s="226" t="e">
        <f>VLOOKUP(C9631,#REF!, 2,FALSE)</f>
        <v>#REF!</v>
      </c>
      <c r="BM9631" s="177" t="s">
        <v>15009</v>
      </c>
      <c r="BN9631" s="177" t="s">
        <v>3199</v>
      </c>
      <c r="BO9631" s="177" t="s">
        <v>1161</v>
      </c>
      <c r="BU9631" s="177" t="s">
        <v>15009</v>
      </c>
      <c r="BV9631" s="177" t="s">
        <v>3199</v>
      </c>
      <c r="BW9631" s="177" t="s">
        <v>1161</v>
      </c>
    </row>
    <row r="9632" spans="51:75" x14ac:dyDescent="0.3">
      <c r="AY9632" s="226" t="e">
        <f>VLOOKUP(C9632,#REF!, 2,FALSE)</f>
        <v>#REF!</v>
      </c>
      <c r="BM9632" s="177" t="s">
        <v>15010</v>
      </c>
      <c r="BN9632" s="177" t="s">
        <v>16979</v>
      </c>
      <c r="BO9632" s="177" t="s">
        <v>4062</v>
      </c>
      <c r="BU9632" s="177" t="s">
        <v>15010</v>
      </c>
      <c r="BV9632" s="177" t="s">
        <v>16979</v>
      </c>
      <c r="BW9632" s="177" t="s">
        <v>4062</v>
      </c>
    </row>
    <row r="9633" spans="51:75" x14ac:dyDescent="0.3">
      <c r="AY9633" s="226" t="e">
        <f>VLOOKUP(C9633,#REF!, 2,FALSE)</f>
        <v>#REF!</v>
      </c>
      <c r="BM9633" s="177" t="s">
        <v>15011</v>
      </c>
      <c r="BN9633" s="177" t="s">
        <v>841</v>
      </c>
      <c r="BO9633" s="177" t="s">
        <v>15012</v>
      </c>
      <c r="BU9633" s="177" t="s">
        <v>15011</v>
      </c>
      <c r="BV9633" s="177" t="s">
        <v>841</v>
      </c>
      <c r="BW9633" s="177" t="s">
        <v>15012</v>
      </c>
    </row>
    <row r="9634" spans="51:75" x14ac:dyDescent="0.3">
      <c r="AY9634" s="226" t="e">
        <f>VLOOKUP(C9634,#REF!, 2,FALSE)</f>
        <v>#REF!</v>
      </c>
      <c r="BM9634" s="177" t="s">
        <v>15013</v>
      </c>
      <c r="BN9634" s="177" t="s">
        <v>2983</v>
      </c>
      <c r="BO9634" s="177" t="s">
        <v>2983</v>
      </c>
      <c r="BU9634" s="177" t="s">
        <v>15013</v>
      </c>
      <c r="BV9634" s="177" t="s">
        <v>2983</v>
      </c>
      <c r="BW9634" s="177" t="s">
        <v>2983</v>
      </c>
    </row>
    <row r="9635" spans="51:75" x14ac:dyDescent="0.3">
      <c r="AY9635" s="226" t="e">
        <f>VLOOKUP(C9635,#REF!, 2,FALSE)</f>
        <v>#REF!</v>
      </c>
      <c r="BM9635" s="177" t="s">
        <v>2605</v>
      </c>
      <c r="BN9635" s="177" t="s">
        <v>1342</v>
      </c>
      <c r="BO9635" s="177" t="s">
        <v>1689</v>
      </c>
      <c r="BU9635" s="177" t="s">
        <v>2605</v>
      </c>
      <c r="BV9635" s="177" t="s">
        <v>1342</v>
      </c>
      <c r="BW9635" s="177" t="s">
        <v>1689</v>
      </c>
    </row>
    <row r="9636" spans="51:75" x14ac:dyDescent="0.3">
      <c r="AY9636" s="226" t="e">
        <f>VLOOKUP(C9636,#REF!, 2,FALSE)</f>
        <v>#REF!</v>
      </c>
      <c r="BM9636" s="177" t="s">
        <v>253</v>
      </c>
      <c r="BN9636" s="177" t="s">
        <v>1139</v>
      </c>
      <c r="BO9636" s="177" t="s">
        <v>15014</v>
      </c>
      <c r="BU9636" s="177" t="s">
        <v>253</v>
      </c>
      <c r="BV9636" s="177" t="s">
        <v>1139</v>
      </c>
      <c r="BW9636" s="177" t="s">
        <v>15014</v>
      </c>
    </row>
    <row r="9637" spans="51:75" x14ac:dyDescent="0.3">
      <c r="AY9637" s="226" t="e">
        <f>VLOOKUP(C9637,#REF!, 2,FALSE)</f>
        <v>#REF!</v>
      </c>
      <c r="BM9637" s="177" t="s">
        <v>15015</v>
      </c>
      <c r="BN9637" s="177" t="s">
        <v>16979</v>
      </c>
      <c r="BO9637" s="177" t="s">
        <v>3891</v>
      </c>
      <c r="BU9637" s="177" t="s">
        <v>15015</v>
      </c>
      <c r="BV9637" s="177" t="s">
        <v>16979</v>
      </c>
      <c r="BW9637" s="177" t="s">
        <v>3891</v>
      </c>
    </row>
    <row r="9638" spans="51:75" x14ac:dyDescent="0.3">
      <c r="AY9638" s="226" t="e">
        <f>VLOOKUP(C9638,#REF!, 2,FALSE)</f>
        <v>#REF!</v>
      </c>
      <c r="BM9638" s="177" t="s">
        <v>255</v>
      </c>
      <c r="BN9638" s="177" t="s">
        <v>16979</v>
      </c>
      <c r="BO9638" s="177" t="s">
        <v>1669</v>
      </c>
      <c r="BU9638" s="177" t="s">
        <v>255</v>
      </c>
      <c r="BV9638" s="177" t="s">
        <v>16979</v>
      </c>
      <c r="BW9638" s="177" t="s">
        <v>1669</v>
      </c>
    </row>
    <row r="9639" spans="51:75" x14ac:dyDescent="0.3">
      <c r="AY9639" s="226" t="e">
        <f>VLOOKUP(C9639,#REF!, 2,FALSE)</f>
        <v>#REF!</v>
      </c>
      <c r="BM9639" s="177" t="s">
        <v>15016</v>
      </c>
      <c r="BN9639" s="177" t="s">
        <v>639</v>
      </c>
      <c r="BO9639" s="177" t="s">
        <v>15017</v>
      </c>
      <c r="BU9639" s="177" t="s">
        <v>15016</v>
      </c>
      <c r="BV9639" s="177" t="s">
        <v>639</v>
      </c>
      <c r="BW9639" s="177" t="s">
        <v>15017</v>
      </c>
    </row>
    <row r="9640" spans="51:75" x14ac:dyDescent="0.3">
      <c r="AY9640" s="226" t="e">
        <f>VLOOKUP(C9640,#REF!, 2,FALSE)</f>
        <v>#REF!</v>
      </c>
      <c r="BM9640" s="177" t="s">
        <v>254</v>
      </c>
      <c r="BN9640" s="177" t="s">
        <v>636</v>
      </c>
      <c r="BO9640" s="177" t="s">
        <v>6511</v>
      </c>
      <c r="BU9640" s="177" t="s">
        <v>254</v>
      </c>
      <c r="BV9640" s="177" t="s">
        <v>636</v>
      </c>
      <c r="BW9640" s="177" t="s">
        <v>6511</v>
      </c>
    </row>
    <row r="9641" spans="51:75" x14ac:dyDescent="0.3">
      <c r="AY9641" s="226" t="e">
        <f>VLOOKUP(C9641,#REF!, 2,FALSE)</f>
        <v>#REF!</v>
      </c>
      <c r="BM9641" s="177" t="s">
        <v>15018</v>
      </c>
      <c r="BN9641" s="177" t="s">
        <v>2983</v>
      </c>
      <c r="BO9641" s="177" t="s">
        <v>10239</v>
      </c>
      <c r="BU9641" s="177" t="s">
        <v>15018</v>
      </c>
      <c r="BV9641" s="177" t="s">
        <v>2983</v>
      </c>
      <c r="BW9641" s="177" t="s">
        <v>10239</v>
      </c>
    </row>
    <row r="9642" spans="51:75" x14ac:dyDescent="0.3">
      <c r="AY9642" s="226" t="e">
        <f>VLOOKUP(C9642,#REF!, 2,FALSE)</f>
        <v>#REF!</v>
      </c>
      <c r="BM9642" s="177" t="s">
        <v>15019</v>
      </c>
      <c r="BN9642" s="177" t="s">
        <v>663</v>
      </c>
      <c r="BO9642" s="177" t="s">
        <v>2983</v>
      </c>
      <c r="BU9642" s="177" t="s">
        <v>15019</v>
      </c>
      <c r="BV9642" s="177" t="s">
        <v>663</v>
      </c>
      <c r="BW9642" s="177" t="s">
        <v>2983</v>
      </c>
    </row>
    <row r="9643" spans="51:75" x14ac:dyDescent="0.3">
      <c r="AY9643" s="226" t="e">
        <f>VLOOKUP(C9643,#REF!, 2,FALSE)</f>
        <v>#REF!</v>
      </c>
      <c r="BM9643" s="177" t="s">
        <v>15020</v>
      </c>
      <c r="BN9643" s="177" t="s">
        <v>3045</v>
      </c>
      <c r="BO9643" s="177" t="s">
        <v>2932</v>
      </c>
      <c r="BU9643" s="177" t="s">
        <v>15020</v>
      </c>
      <c r="BV9643" s="177" t="s">
        <v>3045</v>
      </c>
      <c r="BW9643" s="177" t="s">
        <v>2932</v>
      </c>
    </row>
    <row r="9644" spans="51:75" x14ac:dyDescent="0.3">
      <c r="AY9644" s="226" t="e">
        <f>VLOOKUP(C9644,#REF!, 2,FALSE)</f>
        <v>#REF!</v>
      </c>
      <c r="BM9644" s="177" t="s">
        <v>230</v>
      </c>
      <c r="BN9644" s="177" t="s">
        <v>3045</v>
      </c>
      <c r="BO9644" s="177" t="s">
        <v>665</v>
      </c>
      <c r="BU9644" s="177" t="s">
        <v>230</v>
      </c>
      <c r="BV9644" s="177" t="s">
        <v>3045</v>
      </c>
      <c r="BW9644" s="177" t="s">
        <v>665</v>
      </c>
    </row>
    <row r="9645" spans="51:75" x14ac:dyDescent="0.3">
      <c r="AY9645" s="226" t="e">
        <f>VLOOKUP(C9645,#REF!, 2,FALSE)</f>
        <v>#REF!</v>
      </c>
      <c r="BM9645" s="177" t="s">
        <v>15021</v>
      </c>
      <c r="BN9645" s="177" t="s">
        <v>849</v>
      </c>
      <c r="BO9645" s="177" t="s">
        <v>2173</v>
      </c>
      <c r="BU9645" s="177" t="s">
        <v>15021</v>
      </c>
      <c r="BV9645" s="177" t="s">
        <v>849</v>
      </c>
      <c r="BW9645" s="177" t="s">
        <v>2173</v>
      </c>
    </row>
    <row r="9646" spans="51:75" x14ac:dyDescent="0.3">
      <c r="AY9646" s="226" t="e">
        <f>VLOOKUP(C9646,#REF!, 2,FALSE)</f>
        <v>#REF!</v>
      </c>
      <c r="BM9646" s="177" t="s">
        <v>2606</v>
      </c>
      <c r="BN9646" s="177" t="s">
        <v>799</v>
      </c>
      <c r="BO9646" s="177" t="s">
        <v>4068</v>
      </c>
      <c r="BU9646" s="177" t="s">
        <v>2606</v>
      </c>
      <c r="BV9646" s="177" t="s">
        <v>799</v>
      </c>
      <c r="BW9646" s="177" t="s">
        <v>4068</v>
      </c>
    </row>
    <row r="9647" spans="51:75" x14ac:dyDescent="0.3">
      <c r="AY9647" s="226" t="e">
        <f>VLOOKUP(C9647,#REF!, 2,FALSE)</f>
        <v>#REF!</v>
      </c>
      <c r="BM9647" s="177" t="s">
        <v>15022</v>
      </c>
      <c r="BN9647" s="177" t="s">
        <v>3005</v>
      </c>
      <c r="BO9647" s="177" t="s">
        <v>15023</v>
      </c>
      <c r="BU9647" s="177" t="s">
        <v>15022</v>
      </c>
      <c r="BV9647" s="177" t="s">
        <v>3005</v>
      </c>
      <c r="BW9647" s="177" t="s">
        <v>15023</v>
      </c>
    </row>
    <row r="9648" spans="51:75" x14ac:dyDescent="0.3">
      <c r="AY9648" s="226" t="e">
        <f>VLOOKUP(C9648,#REF!, 2,FALSE)</f>
        <v>#REF!</v>
      </c>
      <c r="BM9648" s="177" t="s">
        <v>15024</v>
      </c>
      <c r="BN9648" s="177" t="s">
        <v>616</v>
      </c>
      <c r="BO9648" s="177" t="s">
        <v>1590</v>
      </c>
      <c r="BU9648" s="177" t="s">
        <v>15024</v>
      </c>
      <c r="BV9648" s="177" t="s">
        <v>616</v>
      </c>
      <c r="BW9648" s="177" t="s">
        <v>1590</v>
      </c>
    </row>
    <row r="9649" spans="51:75" x14ac:dyDescent="0.3">
      <c r="AY9649" s="226" t="e">
        <f>VLOOKUP(C9649,#REF!, 2,FALSE)</f>
        <v>#REF!</v>
      </c>
      <c r="BM9649" s="177" t="s">
        <v>15026</v>
      </c>
      <c r="BN9649" s="177" t="s">
        <v>3005</v>
      </c>
      <c r="BO9649" s="177" t="s">
        <v>3487</v>
      </c>
      <c r="BU9649" s="177" t="s">
        <v>15026</v>
      </c>
      <c r="BV9649" s="177" t="s">
        <v>3005</v>
      </c>
      <c r="BW9649" s="177" t="s">
        <v>3487</v>
      </c>
    </row>
    <row r="9650" spans="51:75" x14ac:dyDescent="0.3">
      <c r="AY9650" s="226" t="e">
        <f>VLOOKUP(C9650,#REF!, 2,FALSE)</f>
        <v>#REF!</v>
      </c>
      <c r="BM9650" s="177" t="s">
        <v>2607</v>
      </c>
      <c r="BN9650" s="177" t="s">
        <v>3199</v>
      </c>
      <c r="BO9650" s="177" t="s">
        <v>15027</v>
      </c>
      <c r="BU9650" s="177" t="s">
        <v>2607</v>
      </c>
      <c r="BV9650" s="177" t="s">
        <v>3199</v>
      </c>
      <c r="BW9650" s="177" t="s">
        <v>15027</v>
      </c>
    </row>
    <row r="9651" spans="51:75" x14ac:dyDescent="0.3">
      <c r="AY9651" s="226" t="e">
        <f>VLOOKUP(C9651,#REF!, 2,FALSE)</f>
        <v>#REF!</v>
      </c>
      <c r="BM9651" s="177" t="s">
        <v>15029</v>
      </c>
      <c r="BN9651" s="177" t="s">
        <v>639</v>
      </c>
      <c r="BO9651" s="177" t="s">
        <v>3000</v>
      </c>
      <c r="BU9651" s="177" t="s">
        <v>15029</v>
      </c>
      <c r="BV9651" s="177" t="s">
        <v>639</v>
      </c>
      <c r="BW9651" s="177" t="s">
        <v>3000</v>
      </c>
    </row>
    <row r="9652" spans="51:75" x14ac:dyDescent="0.3">
      <c r="AY9652" s="226" t="e">
        <f>VLOOKUP(C9652,#REF!, 2,FALSE)</f>
        <v>#REF!</v>
      </c>
      <c r="BM9652" s="177" t="s">
        <v>15030</v>
      </c>
      <c r="BN9652" s="177" t="s">
        <v>639</v>
      </c>
      <c r="BO9652" s="177" t="s">
        <v>4492</v>
      </c>
      <c r="BU9652" s="177" t="s">
        <v>15030</v>
      </c>
      <c r="BV9652" s="177" t="s">
        <v>639</v>
      </c>
      <c r="BW9652" s="177" t="s">
        <v>4492</v>
      </c>
    </row>
    <row r="9653" spans="51:75" x14ac:dyDescent="0.3">
      <c r="AY9653" s="226" t="e">
        <f>VLOOKUP(C9653,#REF!, 2,FALSE)</f>
        <v>#REF!</v>
      </c>
      <c r="BM9653" s="177" t="s">
        <v>15031</v>
      </c>
      <c r="BN9653" s="177" t="s">
        <v>1139</v>
      </c>
      <c r="BO9653" s="177" t="s">
        <v>3129</v>
      </c>
      <c r="BU9653" s="177" t="s">
        <v>15031</v>
      </c>
      <c r="BV9653" s="177" t="s">
        <v>1139</v>
      </c>
      <c r="BW9653" s="177" t="s">
        <v>3129</v>
      </c>
    </row>
    <row r="9654" spans="51:75" x14ac:dyDescent="0.3">
      <c r="AY9654" s="226" t="e">
        <f>VLOOKUP(C9654,#REF!, 2,FALSE)</f>
        <v>#REF!</v>
      </c>
      <c r="BM9654" s="177" t="s">
        <v>15032</v>
      </c>
      <c r="BN9654" s="177" t="s">
        <v>2983</v>
      </c>
      <c r="BO9654" s="177" t="s">
        <v>4787</v>
      </c>
      <c r="BU9654" s="177" t="s">
        <v>15032</v>
      </c>
      <c r="BV9654" s="177" t="s">
        <v>2983</v>
      </c>
      <c r="BW9654" s="177" t="s">
        <v>4787</v>
      </c>
    </row>
    <row r="9655" spans="51:75" x14ac:dyDescent="0.3">
      <c r="AY9655" s="226" t="e">
        <f>VLOOKUP(C9655,#REF!, 2,FALSE)</f>
        <v>#REF!</v>
      </c>
      <c r="BM9655" s="177" t="s">
        <v>15033</v>
      </c>
      <c r="BN9655" s="177" t="s">
        <v>1139</v>
      </c>
      <c r="BO9655" s="177" t="s">
        <v>1612</v>
      </c>
      <c r="BU9655" s="177" t="s">
        <v>15033</v>
      </c>
      <c r="BV9655" s="177" t="s">
        <v>1139</v>
      </c>
      <c r="BW9655" s="177" t="s">
        <v>1612</v>
      </c>
    </row>
    <row r="9656" spans="51:75" x14ac:dyDescent="0.3">
      <c r="AY9656" s="226" t="e">
        <f>VLOOKUP(C9656,#REF!, 2,FALSE)</f>
        <v>#REF!</v>
      </c>
      <c r="BM9656" s="177" t="s">
        <v>15034</v>
      </c>
      <c r="BN9656" s="177" t="s">
        <v>3199</v>
      </c>
      <c r="BO9656" s="177" t="s">
        <v>15035</v>
      </c>
      <c r="BU9656" s="177" t="s">
        <v>15034</v>
      </c>
      <c r="BV9656" s="177" t="s">
        <v>3199</v>
      </c>
      <c r="BW9656" s="177" t="s">
        <v>15035</v>
      </c>
    </row>
    <row r="9657" spans="51:75" x14ac:dyDescent="0.3">
      <c r="AY9657" s="226" t="e">
        <f>VLOOKUP(C9657,#REF!, 2,FALSE)</f>
        <v>#REF!</v>
      </c>
      <c r="BM9657" s="177" t="s">
        <v>2608</v>
      </c>
      <c r="BN9657" s="177" t="s">
        <v>2983</v>
      </c>
      <c r="BO9657" s="177" t="s">
        <v>15036</v>
      </c>
      <c r="BU9657" s="177" t="s">
        <v>2608</v>
      </c>
      <c r="BV9657" s="177" t="s">
        <v>2983</v>
      </c>
      <c r="BW9657" s="177" t="s">
        <v>15036</v>
      </c>
    </row>
    <row r="9658" spans="51:75" x14ac:dyDescent="0.3">
      <c r="AY9658" s="226" t="e">
        <f>VLOOKUP(C9658,#REF!, 2,FALSE)</f>
        <v>#REF!</v>
      </c>
      <c r="BM9658" s="177" t="s">
        <v>2609</v>
      </c>
      <c r="BN9658" s="177" t="s">
        <v>2983</v>
      </c>
      <c r="BO9658" s="177" t="s">
        <v>15037</v>
      </c>
      <c r="BU9658" s="177" t="s">
        <v>2609</v>
      </c>
      <c r="BV9658" s="177" t="s">
        <v>2983</v>
      </c>
      <c r="BW9658" s="177" t="s">
        <v>15037</v>
      </c>
    </row>
    <row r="9659" spans="51:75" x14ac:dyDescent="0.3">
      <c r="AY9659" s="226" t="e">
        <f>VLOOKUP(C9659,#REF!, 2,FALSE)</f>
        <v>#REF!</v>
      </c>
      <c r="BM9659" s="177" t="s">
        <v>15038</v>
      </c>
      <c r="BN9659" s="177" t="s">
        <v>2979</v>
      </c>
      <c r="BO9659" s="177" t="s">
        <v>7424</v>
      </c>
      <c r="BU9659" s="177" t="s">
        <v>15038</v>
      </c>
      <c r="BV9659" s="177" t="s">
        <v>2979</v>
      </c>
      <c r="BW9659" s="177" t="s">
        <v>7424</v>
      </c>
    </row>
    <row r="9660" spans="51:75" x14ac:dyDescent="0.3">
      <c r="AY9660" s="226" t="e">
        <f>VLOOKUP(C9660,#REF!, 2,FALSE)</f>
        <v>#REF!</v>
      </c>
      <c r="BM9660" s="177" t="s">
        <v>2610</v>
      </c>
      <c r="BN9660" s="177" t="s">
        <v>2983</v>
      </c>
      <c r="BO9660" s="177" t="s">
        <v>15036</v>
      </c>
      <c r="BU9660" s="177" t="s">
        <v>2610</v>
      </c>
      <c r="BV9660" s="177" t="s">
        <v>2983</v>
      </c>
      <c r="BW9660" s="177" t="s">
        <v>15036</v>
      </c>
    </row>
    <row r="9661" spans="51:75" x14ac:dyDescent="0.3">
      <c r="AY9661" s="226" t="e">
        <f>VLOOKUP(C9661,#REF!, 2,FALSE)</f>
        <v>#REF!</v>
      </c>
      <c r="BM9661" s="177" t="s">
        <v>15039</v>
      </c>
      <c r="BN9661" s="177" t="s">
        <v>3245</v>
      </c>
      <c r="BO9661" s="177" t="s">
        <v>15040</v>
      </c>
      <c r="BU9661" s="177" t="s">
        <v>15039</v>
      </c>
      <c r="BV9661" s="177" t="s">
        <v>3245</v>
      </c>
      <c r="BW9661" s="177" t="s">
        <v>15040</v>
      </c>
    </row>
    <row r="9662" spans="51:75" x14ac:dyDescent="0.3">
      <c r="AY9662" s="226" t="e">
        <f>VLOOKUP(C9662,#REF!, 2,FALSE)</f>
        <v>#REF!</v>
      </c>
      <c r="BM9662" s="177" t="s">
        <v>15041</v>
      </c>
      <c r="BN9662" s="177" t="s">
        <v>2983</v>
      </c>
      <c r="BO9662" s="177" t="s">
        <v>9777</v>
      </c>
      <c r="BU9662" s="177" t="s">
        <v>15041</v>
      </c>
      <c r="BV9662" s="177" t="s">
        <v>2983</v>
      </c>
      <c r="BW9662" s="177" t="s">
        <v>9777</v>
      </c>
    </row>
    <row r="9663" spans="51:75" x14ac:dyDescent="0.3">
      <c r="AY9663" s="226" t="e">
        <f>VLOOKUP(C9663,#REF!, 2,FALSE)</f>
        <v>#REF!</v>
      </c>
      <c r="BM9663" s="177" t="s">
        <v>15042</v>
      </c>
      <c r="BN9663" s="177" t="s">
        <v>667</v>
      </c>
      <c r="BO9663" s="177" t="s">
        <v>15037</v>
      </c>
      <c r="BU9663" s="177" t="s">
        <v>15042</v>
      </c>
      <c r="BV9663" s="177" t="s">
        <v>667</v>
      </c>
      <c r="BW9663" s="177" t="s">
        <v>15037</v>
      </c>
    </row>
    <row r="9664" spans="51:75" x14ac:dyDescent="0.3">
      <c r="AY9664" s="226" t="e">
        <f>VLOOKUP(C9664,#REF!, 2,FALSE)</f>
        <v>#REF!</v>
      </c>
      <c r="BM9664" s="177" t="s">
        <v>15043</v>
      </c>
      <c r="BN9664" s="177" t="s">
        <v>2983</v>
      </c>
      <c r="BO9664" s="177" t="s">
        <v>15044</v>
      </c>
      <c r="BU9664" s="177" t="s">
        <v>15043</v>
      </c>
      <c r="BV9664" s="177" t="s">
        <v>2983</v>
      </c>
      <c r="BW9664" s="177" t="s">
        <v>15044</v>
      </c>
    </row>
    <row r="9665" spans="51:75" x14ac:dyDescent="0.3">
      <c r="AY9665" s="226" t="e">
        <f>VLOOKUP(C9665,#REF!, 2,FALSE)</f>
        <v>#REF!</v>
      </c>
      <c r="BM9665" s="177" t="s">
        <v>15045</v>
      </c>
      <c r="BN9665" s="177" t="s">
        <v>926</v>
      </c>
      <c r="BO9665" s="177" t="s">
        <v>15046</v>
      </c>
      <c r="BU9665" s="177" t="s">
        <v>15045</v>
      </c>
      <c r="BV9665" s="177" t="s">
        <v>926</v>
      </c>
      <c r="BW9665" s="177" t="s">
        <v>15046</v>
      </c>
    </row>
    <row r="9666" spans="51:75" x14ac:dyDescent="0.3">
      <c r="AY9666" s="226" t="e">
        <f>VLOOKUP(C9666,#REF!, 2,FALSE)</f>
        <v>#REF!</v>
      </c>
      <c r="BM9666" s="177" t="s">
        <v>2611</v>
      </c>
      <c r="BN9666" s="177" t="s">
        <v>928</v>
      </c>
      <c r="BO9666" s="177" t="s">
        <v>15047</v>
      </c>
      <c r="BU9666" s="177" t="s">
        <v>2611</v>
      </c>
      <c r="BV9666" s="177" t="s">
        <v>928</v>
      </c>
      <c r="BW9666" s="177" t="s">
        <v>15047</v>
      </c>
    </row>
    <row r="9667" spans="51:75" x14ac:dyDescent="0.3">
      <c r="AY9667" s="226" t="e">
        <f>VLOOKUP(C9667,#REF!, 2,FALSE)</f>
        <v>#REF!</v>
      </c>
      <c r="BM9667" s="177" t="s">
        <v>15048</v>
      </c>
      <c r="BN9667" s="177" t="s">
        <v>2983</v>
      </c>
      <c r="BO9667" s="177" t="s">
        <v>8410</v>
      </c>
      <c r="BU9667" s="177" t="s">
        <v>15048</v>
      </c>
      <c r="BV9667" s="177" t="s">
        <v>2983</v>
      </c>
      <c r="BW9667" s="177" t="s">
        <v>8410</v>
      </c>
    </row>
    <row r="9668" spans="51:75" x14ac:dyDescent="0.3">
      <c r="AY9668" s="226" t="e">
        <f>VLOOKUP(C9668,#REF!, 2,FALSE)</f>
        <v>#REF!</v>
      </c>
      <c r="BM9668" s="177" t="s">
        <v>239</v>
      </c>
      <c r="BN9668" s="177" t="s">
        <v>2983</v>
      </c>
      <c r="BO9668" s="177" t="s">
        <v>15049</v>
      </c>
      <c r="BU9668" s="177" t="s">
        <v>239</v>
      </c>
      <c r="BV9668" s="177" t="s">
        <v>2983</v>
      </c>
      <c r="BW9668" s="177" t="s">
        <v>15049</v>
      </c>
    </row>
    <row r="9669" spans="51:75" x14ac:dyDescent="0.3">
      <c r="AY9669" s="226" t="e">
        <f>VLOOKUP(C9669,#REF!, 2,FALSE)</f>
        <v>#REF!</v>
      </c>
      <c r="BM9669" s="177" t="s">
        <v>231</v>
      </c>
      <c r="BN9669" s="177" t="s">
        <v>631</v>
      </c>
      <c r="BO9669" s="177" t="s">
        <v>9025</v>
      </c>
      <c r="BU9669" s="177" t="s">
        <v>231</v>
      </c>
      <c r="BV9669" s="177" t="s">
        <v>631</v>
      </c>
      <c r="BW9669" s="177" t="s">
        <v>9025</v>
      </c>
    </row>
    <row r="9670" spans="51:75" x14ac:dyDescent="0.3">
      <c r="AY9670" s="226" t="e">
        <f>VLOOKUP(C9670,#REF!, 2,FALSE)</f>
        <v>#REF!</v>
      </c>
      <c r="BM9670" s="177" t="s">
        <v>15050</v>
      </c>
      <c r="BN9670" s="177" t="s">
        <v>2983</v>
      </c>
      <c r="BO9670" s="177" t="s">
        <v>9976</v>
      </c>
      <c r="BU9670" s="177" t="s">
        <v>15050</v>
      </c>
      <c r="BV9670" s="177" t="s">
        <v>2983</v>
      </c>
      <c r="BW9670" s="177" t="s">
        <v>9976</v>
      </c>
    </row>
    <row r="9671" spans="51:75" x14ac:dyDescent="0.3">
      <c r="AY9671" s="226" t="e">
        <f>VLOOKUP(C9671,#REF!, 2,FALSE)</f>
        <v>#REF!</v>
      </c>
      <c r="BM9671" s="177" t="s">
        <v>15051</v>
      </c>
      <c r="BN9671" s="177" t="s">
        <v>705</v>
      </c>
      <c r="BO9671" s="177" t="s">
        <v>15052</v>
      </c>
      <c r="BU9671" s="177" t="s">
        <v>15051</v>
      </c>
      <c r="BV9671" s="177" t="s">
        <v>705</v>
      </c>
      <c r="BW9671" s="177" t="s">
        <v>15052</v>
      </c>
    </row>
    <row r="9672" spans="51:75" x14ac:dyDescent="0.3">
      <c r="AY9672" s="226" t="e">
        <f>VLOOKUP(C9672,#REF!, 2,FALSE)</f>
        <v>#REF!</v>
      </c>
      <c r="BM9672" s="177" t="s">
        <v>2612</v>
      </c>
      <c r="BN9672" s="177" t="s">
        <v>2983</v>
      </c>
      <c r="BO9672" s="177" t="s">
        <v>6840</v>
      </c>
      <c r="BU9672" s="177" t="s">
        <v>2612</v>
      </c>
      <c r="BV9672" s="177" t="s">
        <v>2983</v>
      </c>
      <c r="BW9672" s="177" t="s">
        <v>6840</v>
      </c>
    </row>
    <row r="9673" spans="51:75" x14ac:dyDescent="0.3">
      <c r="AY9673" s="226" t="e">
        <f>VLOOKUP(C9673,#REF!, 2,FALSE)</f>
        <v>#REF!</v>
      </c>
      <c r="BM9673" s="177" t="s">
        <v>15053</v>
      </c>
      <c r="BN9673" s="177" t="s">
        <v>2983</v>
      </c>
      <c r="BO9673" s="177" t="s">
        <v>15054</v>
      </c>
      <c r="BU9673" s="177" t="s">
        <v>15053</v>
      </c>
      <c r="BV9673" s="177" t="s">
        <v>2983</v>
      </c>
      <c r="BW9673" s="177" t="s">
        <v>15054</v>
      </c>
    </row>
    <row r="9674" spans="51:75" x14ac:dyDescent="0.3">
      <c r="AY9674" s="226" t="e">
        <f>VLOOKUP(C9674,#REF!, 2,FALSE)</f>
        <v>#REF!</v>
      </c>
      <c r="BM9674" s="177" t="s">
        <v>15055</v>
      </c>
      <c r="BN9674" s="177" t="s">
        <v>2983</v>
      </c>
      <c r="BO9674" s="177" t="s">
        <v>1611</v>
      </c>
      <c r="BU9674" s="177" t="s">
        <v>15055</v>
      </c>
      <c r="BV9674" s="177" t="s">
        <v>2983</v>
      </c>
      <c r="BW9674" s="177" t="s">
        <v>1611</v>
      </c>
    </row>
    <row r="9675" spans="51:75" x14ac:dyDescent="0.3">
      <c r="AY9675" s="226" t="e">
        <f>VLOOKUP(C9675,#REF!, 2,FALSE)</f>
        <v>#REF!</v>
      </c>
      <c r="BM9675" s="177" t="s">
        <v>256</v>
      </c>
      <c r="BN9675" s="177" t="s">
        <v>657</v>
      </c>
      <c r="BO9675" s="177" t="s">
        <v>15056</v>
      </c>
      <c r="BU9675" s="177" t="s">
        <v>256</v>
      </c>
      <c r="BV9675" s="177" t="s">
        <v>657</v>
      </c>
      <c r="BW9675" s="177" t="s">
        <v>15056</v>
      </c>
    </row>
    <row r="9676" spans="51:75" x14ac:dyDescent="0.3">
      <c r="AY9676" s="226" t="e">
        <f>VLOOKUP(C9676,#REF!, 2,FALSE)</f>
        <v>#REF!</v>
      </c>
      <c r="BM9676" s="177" t="s">
        <v>15057</v>
      </c>
      <c r="BN9676" s="177" t="s">
        <v>2983</v>
      </c>
      <c r="BO9676" s="177" t="s">
        <v>7517</v>
      </c>
      <c r="BU9676" s="177" t="s">
        <v>15057</v>
      </c>
      <c r="BV9676" s="177" t="s">
        <v>2983</v>
      </c>
      <c r="BW9676" s="177" t="s">
        <v>7517</v>
      </c>
    </row>
    <row r="9677" spans="51:75" x14ac:dyDescent="0.3">
      <c r="AY9677" s="226" t="e">
        <f>VLOOKUP(C9677,#REF!, 2,FALSE)</f>
        <v>#REF!</v>
      </c>
      <c r="BM9677" s="177" t="s">
        <v>15058</v>
      </c>
      <c r="BN9677" s="177" t="s">
        <v>2983</v>
      </c>
      <c r="BO9677" s="177" t="s">
        <v>15059</v>
      </c>
      <c r="BU9677" s="177" t="s">
        <v>15058</v>
      </c>
      <c r="BV9677" s="177" t="s">
        <v>2983</v>
      </c>
      <c r="BW9677" s="177" t="s">
        <v>15059</v>
      </c>
    </row>
    <row r="9678" spans="51:75" x14ac:dyDescent="0.3">
      <c r="AY9678" s="226" t="e">
        <f>VLOOKUP(C9678,#REF!, 2,FALSE)</f>
        <v>#REF!</v>
      </c>
      <c r="BM9678" s="177" t="s">
        <v>15060</v>
      </c>
      <c r="BN9678" s="177" t="s">
        <v>2983</v>
      </c>
      <c r="BO9678" s="177" t="s">
        <v>15061</v>
      </c>
      <c r="BU9678" s="177" t="s">
        <v>15060</v>
      </c>
      <c r="BV9678" s="177" t="s">
        <v>2983</v>
      </c>
      <c r="BW9678" s="177" t="s">
        <v>15061</v>
      </c>
    </row>
    <row r="9679" spans="51:75" x14ac:dyDescent="0.3">
      <c r="AY9679" s="226" t="e">
        <f>VLOOKUP(C9679,#REF!, 2,FALSE)</f>
        <v>#REF!</v>
      </c>
      <c r="BM9679" s="177" t="s">
        <v>15062</v>
      </c>
      <c r="BN9679" s="177" t="s">
        <v>2983</v>
      </c>
      <c r="BO9679" s="177" t="s">
        <v>2983</v>
      </c>
      <c r="BU9679" s="177" t="s">
        <v>15062</v>
      </c>
      <c r="BV9679" s="177" t="s">
        <v>2983</v>
      </c>
      <c r="BW9679" s="177" t="s">
        <v>2983</v>
      </c>
    </row>
    <row r="9680" spans="51:75" x14ac:dyDescent="0.3">
      <c r="AY9680" s="226" t="e">
        <f>VLOOKUP(C9680,#REF!, 2,FALSE)</f>
        <v>#REF!</v>
      </c>
      <c r="BM9680" s="177" t="s">
        <v>15063</v>
      </c>
      <c r="BN9680" s="177" t="s">
        <v>628</v>
      </c>
      <c r="BO9680" s="177" t="s">
        <v>15064</v>
      </c>
      <c r="BU9680" s="177" t="s">
        <v>15063</v>
      </c>
      <c r="BV9680" s="177" t="s">
        <v>628</v>
      </c>
      <c r="BW9680" s="177" t="s">
        <v>15064</v>
      </c>
    </row>
    <row r="9681" spans="51:75" x14ac:dyDescent="0.3">
      <c r="AY9681" s="226" t="e">
        <f>VLOOKUP(C9681,#REF!, 2,FALSE)</f>
        <v>#REF!</v>
      </c>
      <c r="BM9681" s="177" t="s">
        <v>15065</v>
      </c>
      <c r="BN9681" s="177" t="s">
        <v>2983</v>
      </c>
      <c r="BO9681" s="177" t="s">
        <v>1660</v>
      </c>
      <c r="BU9681" s="177" t="s">
        <v>15065</v>
      </c>
      <c r="BV9681" s="177" t="s">
        <v>2983</v>
      </c>
      <c r="BW9681" s="177" t="s">
        <v>1660</v>
      </c>
    </row>
    <row r="9682" spans="51:75" x14ac:dyDescent="0.3">
      <c r="AY9682" s="226" t="e">
        <f>VLOOKUP(C9682,#REF!, 2,FALSE)</f>
        <v>#REF!</v>
      </c>
      <c r="BM9682" s="177" t="s">
        <v>15066</v>
      </c>
      <c r="BN9682" s="177" t="s">
        <v>639</v>
      </c>
      <c r="BO9682" s="177" t="s">
        <v>790</v>
      </c>
      <c r="BU9682" s="177" t="s">
        <v>15066</v>
      </c>
      <c r="BV9682" s="177" t="s">
        <v>639</v>
      </c>
      <c r="BW9682" s="177" t="s">
        <v>790</v>
      </c>
    </row>
    <row r="9683" spans="51:75" x14ac:dyDescent="0.3">
      <c r="AY9683" s="226" t="e">
        <f>VLOOKUP(C9683,#REF!, 2,FALSE)</f>
        <v>#REF!</v>
      </c>
      <c r="BM9683" s="177" t="s">
        <v>15067</v>
      </c>
      <c r="BN9683" s="177" t="s">
        <v>16979</v>
      </c>
      <c r="BO9683" s="177" t="s">
        <v>9443</v>
      </c>
      <c r="BU9683" s="177" t="s">
        <v>15067</v>
      </c>
      <c r="BV9683" s="177" t="s">
        <v>16979</v>
      </c>
      <c r="BW9683" s="177" t="s">
        <v>9443</v>
      </c>
    </row>
    <row r="9684" spans="51:75" x14ac:dyDescent="0.3">
      <c r="AY9684" s="226" t="e">
        <f>VLOOKUP(C9684,#REF!, 2,FALSE)</f>
        <v>#REF!</v>
      </c>
      <c r="BM9684" s="177" t="s">
        <v>15068</v>
      </c>
      <c r="BN9684" s="177" t="s">
        <v>2983</v>
      </c>
      <c r="BO9684" s="177" t="s">
        <v>15069</v>
      </c>
      <c r="BU9684" s="177" t="s">
        <v>15068</v>
      </c>
      <c r="BV9684" s="177" t="s">
        <v>2983</v>
      </c>
      <c r="BW9684" s="177" t="s">
        <v>15069</v>
      </c>
    </row>
    <row r="9685" spans="51:75" x14ac:dyDescent="0.3">
      <c r="AY9685" s="226" t="e">
        <f>VLOOKUP(C9685,#REF!, 2,FALSE)</f>
        <v>#REF!</v>
      </c>
      <c r="BM9685" s="177" t="s">
        <v>15070</v>
      </c>
      <c r="BN9685" s="177" t="s">
        <v>669</v>
      </c>
      <c r="BO9685" s="177" t="s">
        <v>15071</v>
      </c>
      <c r="BU9685" s="177" t="s">
        <v>15070</v>
      </c>
      <c r="BV9685" s="177" t="s">
        <v>669</v>
      </c>
      <c r="BW9685" s="177" t="s">
        <v>15071</v>
      </c>
    </row>
    <row r="9686" spans="51:75" x14ac:dyDescent="0.3">
      <c r="AY9686" s="226" t="e">
        <f>VLOOKUP(C9686,#REF!, 2,FALSE)</f>
        <v>#REF!</v>
      </c>
      <c r="BM9686" s="177" t="s">
        <v>15072</v>
      </c>
      <c r="BN9686" s="177" t="s">
        <v>2983</v>
      </c>
      <c r="BO9686" s="177" t="s">
        <v>10113</v>
      </c>
      <c r="BU9686" s="177" t="s">
        <v>15072</v>
      </c>
      <c r="BV9686" s="177" t="s">
        <v>2983</v>
      </c>
      <c r="BW9686" s="177" t="s">
        <v>10113</v>
      </c>
    </row>
    <row r="9687" spans="51:75" x14ac:dyDescent="0.3">
      <c r="AY9687" s="226" t="e">
        <f>VLOOKUP(C9687,#REF!, 2,FALSE)</f>
        <v>#REF!</v>
      </c>
      <c r="BM9687" s="177" t="s">
        <v>15073</v>
      </c>
      <c r="BN9687" s="177" t="s">
        <v>797</v>
      </c>
      <c r="BO9687" s="177" t="s">
        <v>10309</v>
      </c>
      <c r="BU9687" s="177" t="s">
        <v>15073</v>
      </c>
      <c r="BV9687" s="177" t="s">
        <v>797</v>
      </c>
      <c r="BW9687" s="177" t="s">
        <v>10309</v>
      </c>
    </row>
    <row r="9688" spans="51:75" x14ac:dyDescent="0.3">
      <c r="AY9688" s="226" t="e">
        <f>VLOOKUP(C9688,#REF!, 2,FALSE)</f>
        <v>#REF!</v>
      </c>
      <c r="BM9688" s="177" t="s">
        <v>15074</v>
      </c>
      <c r="BN9688" s="177" t="s">
        <v>2983</v>
      </c>
      <c r="BO9688" s="177" t="s">
        <v>5051</v>
      </c>
      <c r="BU9688" s="177" t="s">
        <v>15074</v>
      </c>
      <c r="BV9688" s="177" t="s">
        <v>2983</v>
      </c>
      <c r="BW9688" s="177" t="s">
        <v>5051</v>
      </c>
    </row>
    <row r="9689" spans="51:75" x14ac:dyDescent="0.3">
      <c r="AY9689" s="226" t="e">
        <f>VLOOKUP(C9689,#REF!, 2,FALSE)</f>
        <v>#REF!</v>
      </c>
      <c r="BM9689" s="177" t="s">
        <v>15075</v>
      </c>
      <c r="BN9689" s="177" t="s">
        <v>803</v>
      </c>
      <c r="BO9689" s="177" t="s">
        <v>4571</v>
      </c>
      <c r="BU9689" s="177" t="s">
        <v>15075</v>
      </c>
      <c r="BV9689" s="177" t="s">
        <v>803</v>
      </c>
      <c r="BW9689" s="177" t="s">
        <v>4571</v>
      </c>
    </row>
    <row r="9690" spans="51:75" x14ac:dyDescent="0.3">
      <c r="AY9690" s="226" t="e">
        <f>VLOOKUP(C9690,#REF!, 2,FALSE)</f>
        <v>#REF!</v>
      </c>
      <c r="BM9690" s="177" t="s">
        <v>15076</v>
      </c>
      <c r="BN9690" s="177" t="s">
        <v>852</v>
      </c>
      <c r="BO9690" s="177" t="s">
        <v>1420</v>
      </c>
      <c r="BU9690" s="177" t="s">
        <v>15076</v>
      </c>
      <c r="BV9690" s="177" t="s">
        <v>852</v>
      </c>
      <c r="BW9690" s="177" t="s">
        <v>1420</v>
      </c>
    </row>
    <row r="9691" spans="51:75" x14ac:dyDescent="0.3">
      <c r="AY9691" s="226" t="e">
        <f>VLOOKUP(C9691,#REF!, 2,FALSE)</f>
        <v>#REF!</v>
      </c>
      <c r="BM9691" s="177" t="s">
        <v>15077</v>
      </c>
      <c r="BN9691" s="177" t="s">
        <v>852</v>
      </c>
      <c r="BO9691" s="177" t="s">
        <v>14460</v>
      </c>
      <c r="BU9691" s="177" t="s">
        <v>15077</v>
      </c>
      <c r="BV9691" s="177" t="s">
        <v>852</v>
      </c>
      <c r="BW9691" s="177" t="s">
        <v>14460</v>
      </c>
    </row>
    <row r="9692" spans="51:75" x14ac:dyDescent="0.3">
      <c r="AY9692" s="226" t="e">
        <f>VLOOKUP(C9692,#REF!, 2,FALSE)</f>
        <v>#REF!</v>
      </c>
      <c r="BM9692" s="177" t="s">
        <v>15078</v>
      </c>
      <c r="BN9692" s="177" t="s">
        <v>852</v>
      </c>
      <c r="BO9692" s="177" t="s">
        <v>15079</v>
      </c>
      <c r="BU9692" s="177" t="s">
        <v>15078</v>
      </c>
      <c r="BV9692" s="177" t="s">
        <v>852</v>
      </c>
      <c r="BW9692" s="177" t="s">
        <v>15079</v>
      </c>
    </row>
    <row r="9693" spans="51:75" x14ac:dyDescent="0.3">
      <c r="AY9693" s="226" t="e">
        <f>VLOOKUP(C9693,#REF!, 2,FALSE)</f>
        <v>#REF!</v>
      </c>
      <c r="BM9693" s="177" t="s">
        <v>2613</v>
      </c>
      <c r="BN9693" s="177" t="s">
        <v>703</v>
      </c>
      <c r="BO9693" s="177" t="s">
        <v>4394</v>
      </c>
      <c r="BU9693" s="177" t="s">
        <v>2613</v>
      </c>
      <c r="BV9693" s="177" t="s">
        <v>703</v>
      </c>
      <c r="BW9693" s="177" t="s">
        <v>4394</v>
      </c>
    </row>
    <row r="9694" spans="51:75" x14ac:dyDescent="0.3">
      <c r="AY9694" s="226" t="e">
        <f>VLOOKUP(C9694,#REF!, 2,FALSE)</f>
        <v>#REF!</v>
      </c>
      <c r="BM9694" s="177" t="s">
        <v>15080</v>
      </c>
      <c r="BN9694" s="177" t="s">
        <v>614</v>
      </c>
      <c r="BO9694" s="177" t="s">
        <v>3960</v>
      </c>
      <c r="BU9694" s="177" t="s">
        <v>15080</v>
      </c>
      <c r="BV9694" s="177" t="s">
        <v>614</v>
      </c>
      <c r="BW9694" s="177" t="s">
        <v>3960</v>
      </c>
    </row>
    <row r="9695" spans="51:75" x14ac:dyDescent="0.3">
      <c r="AY9695" s="226" t="e">
        <f>VLOOKUP(C9695,#REF!, 2,FALSE)</f>
        <v>#REF!</v>
      </c>
      <c r="BM9695" s="177" t="s">
        <v>15081</v>
      </c>
      <c r="BN9695" s="177" t="s">
        <v>1013</v>
      </c>
      <c r="BO9695" s="177" t="s">
        <v>3366</v>
      </c>
      <c r="BU9695" s="177" t="s">
        <v>15081</v>
      </c>
      <c r="BV9695" s="177" t="s">
        <v>1013</v>
      </c>
      <c r="BW9695" s="177" t="s">
        <v>3366</v>
      </c>
    </row>
    <row r="9696" spans="51:75" x14ac:dyDescent="0.3">
      <c r="AY9696" s="226" t="e">
        <f>VLOOKUP(C9696,#REF!, 2,FALSE)</f>
        <v>#REF!</v>
      </c>
      <c r="BM9696" s="177" t="s">
        <v>15082</v>
      </c>
      <c r="BN9696" s="177" t="s">
        <v>1013</v>
      </c>
      <c r="BO9696" s="177" t="s">
        <v>12400</v>
      </c>
      <c r="BU9696" s="177" t="s">
        <v>15082</v>
      </c>
      <c r="BV9696" s="177" t="s">
        <v>1013</v>
      </c>
      <c r="BW9696" s="177" t="s">
        <v>12400</v>
      </c>
    </row>
    <row r="9697" spans="51:75" x14ac:dyDescent="0.3">
      <c r="AY9697" s="226" t="e">
        <f>VLOOKUP(C9697,#REF!, 2,FALSE)</f>
        <v>#REF!</v>
      </c>
      <c r="BM9697" s="177" t="s">
        <v>2614</v>
      </c>
      <c r="BN9697" s="177" t="s">
        <v>614</v>
      </c>
      <c r="BO9697" s="177" t="s">
        <v>15083</v>
      </c>
      <c r="BU9697" s="177" t="s">
        <v>2614</v>
      </c>
      <c r="BV9697" s="177" t="s">
        <v>614</v>
      </c>
      <c r="BW9697" s="177" t="s">
        <v>15083</v>
      </c>
    </row>
    <row r="9698" spans="51:75" x14ac:dyDescent="0.3">
      <c r="AY9698" s="226" t="e">
        <f>VLOOKUP(C9698,#REF!, 2,FALSE)</f>
        <v>#REF!</v>
      </c>
      <c r="BM9698" s="177" t="s">
        <v>2615</v>
      </c>
      <c r="BN9698" s="177" t="s">
        <v>1013</v>
      </c>
      <c r="BO9698" s="177" t="s">
        <v>15084</v>
      </c>
      <c r="BU9698" s="177" t="s">
        <v>2615</v>
      </c>
      <c r="BV9698" s="177" t="s">
        <v>1013</v>
      </c>
      <c r="BW9698" s="177" t="s">
        <v>15084</v>
      </c>
    </row>
    <row r="9699" spans="51:75" x14ac:dyDescent="0.3">
      <c r="AY9699" s="226" t="e">
        <f>VLOOKUP(C9699,#REF!, 2,FALSE)</f>
        <v>#REF!</v>
      </c>
      <c r="BM9699" s="177" t="s">
        <v>15085</v>
      </c>
      <c r="BN9699" s="177" t="s">
        <v>736</v>
      </c>
      <c r="BO9699" s="177" t="s">
        <v>15086</v>
      </c>
      <c r="BU9699" s="177" t="s">
        <v>15085</v>
      </c>
      <c r="BV9699" s="177" t="s">
        <v>736</v>
      </c>
      <c r="BW9699" s="177" t="s">
        <v>15086</v>
      </c>
    </row>
    <row r="9700" spans="51:75" x14ac:dyDescent="0.3">
      <c r="AY9700" s="226" t="e">
        <f>VLOOKUP(C9700,#REF!, 2,FALSE)</f>
        <v>#REF!</v>
      </c>
      <c r="BM9700" s="177" t="s">
        <v>15087</v>
      </c>
      <c r="BN9700" s="177" t="s">
        <v>703</v>
      </c>
      <c r="BO9700" s="177" t="s">
        <v>10795</v>
      </c>
      <c r="BU9700" s="177" t="s">
        <v>15087</v>
      </c>
      <c r="BV9700" s="177" t="s">
        <v>703</v>
      </c>
      <c r="BW9700" s="177" t="s">
        <v>10795</v>
      </c>
    </row>
    <row r="9701" spans="51:75" x14ac:dyDescent="0.3">
      <c r="AY9701" s="226" t="e">
        <f>VLOOKUP(C9701,#REF!, 2,FALSE)</f>
        <v>#REF!</v>
      </c>
      <c r="BM9701" s="177" t="s">
        <v>15088</v>
      </c>
      <c r="BN9701" s="177" t="s">
        <v>778</v>
      </c>
      <c r="BO9701" s="177" t="s">
        <v>6451</v>
      </c>
      <c r="BU9701" s="177" t="s">
        <v>15088</v>
      </c>
      <c r="BV9701" s="177" t="s">
        <v>778</v>
      </c>
      <c r="BW9701" s="177" t="s">
        <v>6451</v>
      </c>
    </row>
    <row r="9702" spans="51:75" x14ac:dyDescent="0.3">
      <c r="AY9702" s="226" t="e">
        <f>VLOOKUP(C9702,#REF!, 2,FALSE)</f>
        <v>#REF!</v>
      </c>
      <c r="BM9702" s="177" t="s">
        <v>15089</v>
      </c>
      <c r="BN9702" s="177" t="s">
        <v>703</v>
      </c>
      <c r="BO9702" s="177" t="s">
        <v>15090</v>
      </c>
      <c r="BU9702" s="177" t="s">
        <v>15089</v>
      </c>
      <c r="BV9702" s="177" t="s">
        <v>703</v>
      </c>
      <c r="BW9702" s="177" t="s">
        <v>15090</v>
      </c>
    </row>
    <row r="9703" spans="51:75" x14ac:dyDescent="0.3">
      <c r="AY9703" s="226" t="e">
        <f>VLOOKUP(C9703,#REF!, 2,FALSE)</f>
        <v>#REF!</v>
      </c>
      <c r="BM9703" s="177" t="s">
        <v>15091</v>
      </c>
      <c r="BN9703" s="177" t="s">
        <v>771</v>
      </c>
      <c r="BO9703" s="177" t="s">
        <v>4908</v>
      </c>
      <c r="BU9703" s="177" t="s">
        <v>15091</v>
      </c>
      <c r="BV9703" s="177" t="s">
        <v>771</v>
      </c>
      <c r="BW9703" s="177" t="s">
        <v>4908</v>
      </c>
    </row>
    <row r="9704" spans="51:75" x14ac:dyDescent="0.3">
      <c r="AY9704" s="226" t="e">
        <f>VLOOKUP(C9704,#REF!, 2,FALSE)</f>
        <v>#REF!</v>
      </c>
      <c r="BM9704" s="177" t="s">
        <v>2616</v>
      </c>
      <c r="BN9704" s="177" t="s">
        <v>703</v>
      </c>
      <c r="BO9704" s="177" t="s">
        <v>15092</v>
      </c>
      <c r="BU9704" s="177" t="s">
        <v>2616</v>
      </c>
      <c r="BV9704" s="177" t="s">
        <v>703</v>
      </c>
      <c r="BW9704" s="177" t="s">
        <v>15092</v>
      </c>
    </row>
    <row r="9705" spans="51:75" x14ac:dyDescent="0.3">
      <c r="AY9705" s="226" t="e">
        <f>VLOOKUP(C9705,#REF!, 2,FALSE)</f>
        <v>#REF!</v>
      </c>
      <c r="BM9705" s="177" t="s">
        <v>2617</v>
      </c>
      <c r="BN9705" s="177" t="s">
        <v>703</v>
      </c>
      <c r="BO9705" s="177" t="s">
        <v>15093</v>
      </c>
      <c r="BU9705" s="177" t="s">
        <v>2617</v>
      </c>
      <c r="BV9705" s="177" t="s">
        <v>703</v>
      </c>
      <c r="BW9705" s="177" t="s">
        <v>15093</v>
      </c>
    </row>
    <row r="9706" spans="51:75" x14ac:dyDescent="0.3">
      <c r="AY9706" s="226" t="e">
        <f>VLOOKUP(C9706,#REF!, 2,FALSE)</f>
        <v>#REF!</v>
      </c>
      <c r="BM9706" s="177" t="s">
        <v>2618</v>
      </c>
      <c r="BN9706" s="177" t="s">
        <v>703</v>
      </c>
      <c r="BO9706" s="177" t="s">
        <v>15094</v>
      </c>
      <c r="BU9706" s="177" t="s">
        <v>2618</v>
      </c>
      <c r="BV9706" s="177" t="s">
        <v>703</v>
      </c>
      <c r="BW9706" s="177" t="s">
        <v>15094</v>
      </c>
    </row>
    <row r="9707" spans="51:75" x14ac:dyDescent="0.3">
      <c r="AY9707" s="226" t="e">
        <f>VLOOKUP(C9707,#REF!, 2,FALSE)</f>
        <v>#REF!</v>
      </c>
      <c r="BM9707" s="177" t="s">
        <v>2619</v>
      </c>
      <c r="BN9707" s="177" t="s">
        <v>928</v>
      </c>
      <c r="BO9707" s="177" t="s">
        <v>5513</v>
      </c>
      <c r="BU9707" s="177" t="s">
        <v>2619</v>
      </c>
      <c r="BV9707" s="177" t="s">
        <v>928</v>
      </c>
      <c r="BW9707" s="177" t="s">
        <v>5513</v>
      </c>
    </row>
    <row r="9708" spans="51:75" x14ac:dyDescent="0.3">
      <c r="AY9708" s="226" t="e">
        <f>VLOOKUP(C9708,#REF!, 2,FALSE)</f>
        <v>#REF!</v>
      </c>
      <c r="BM9708" s="177" t="s">
        <v>2620</v>
      </c>
      <c r="BN9708" s="177" t="s">
        <v>926</v>
      </c>
      <c r="BO9708" s="177" t="s">
        <v>10760</v>
      </c>
      <c r="BU9708" s="177" t="s">
        <v>2620</v>
      </c>
      <c r="BV9708" s="177" t="s">
        <v>926</v>
      </c>
      <c r="BW9708" s="177" t="s">
        <v>10760</v>
      </c>
    </row>
    <row r="9709" spans="51:75" x14ac:dyDescent="0.3">
      <c r="AY9709" s="226" t="e">
        <f>VLOOKUP(C9709,#REF!, 2,FALSE)</f>
        <v>#REF!</v>
      </c>
      <c r="BM9709" s="177" t="s">
        <v>2621</v>
      </c>
      <c r="BN9709" s="177" t="s">
        <v>1267</v>
      </c>
      <c r="BO9709" s="177" t="s">
        <v>6493</v>
      </c>
      <c r="BU9709" s="177" t="s">
        <v>2621</v>
      </c>
      <c r="BV9709" s="177" t="s">
        <v>1267</v>
      </c>
      <c r="BW9709" s="177" t="s">
        <v>6493</v>
      </c>
    </row>
    <row r="9710" spans="51:75" x14ac:dyDescent="0.3">
      <c r="AY9710" s="226" t="e">
        <f>VLOOKUP(C9710,#REF!, 2,FALSE)</f>
        <v>#REF!</v>
      </c>
      <c r="BM9710" s="177" t="s">
        <v>15095</v>
      </c>
      <c r="BN9710" s="177" t="s">
        <v>637</v>
      </c>
      <c r="BO9710" s="177" t="s">
        <v>15096</v>
      </c>
      <c r="BU9710" s="177" t="s">
        <v>15095</v>
      </c>
      <c r="BV9710" s="177" t="s">
        <v>637</v>
      </c>
      <c r="BW9710" s="177" t="s">
        <v>15096</v>
      </c>
    </row>
    <row r="9711" spans="51:75" x14ac:dyDescent="0.3">
      <c r="AY9711" s="226" t="e">
        <f>VLOOKUP(C9711,#REF!, 2,FALSE)</f>
        <v>#REF!</v>
      </c>
      <c r="BM9711" s="177" t="s">
        <v>15097</v>
      </c>
      <c r="BN9711" s="177" t="s">
        <v>778</v>
      </c>
      <c r="BO9711" s="177" t="s">
        <v>15079</v>
      </c>
      <c r="BU9711" s="177" t="s">
        <v>15097</v>
      </c>
      <c r="BV9711" s="177" t="s">
        <v>778</v>
      </c>
      <c r="BW9711" s="177" t="s">
        <v>15079</v>
      </c>
    </row>
    <row r="9712" spans="51:75" x14ac:dyDescent="0.3">
      <c r="AY9712" s="226" t="e">
        <f>VLOOKUP(C9712,#REF!, 2,FALSE)</f>
        <v>#REF!</v>
      </c>
      <c r="BM9712" s="177" t="s">
        <v>320</v>
      </c>
      <c r="BN9712" s="177" t="s">
        <v>923</v>
      </c>
      <c r="BO9712" s="177" t="s">
        <v>15098</v>
      </c>
      <c r="BU9712" s="177" t="s">
        <v>320</v>
      </c>
      <c r="BV9712" s="177" t="s">
        <v>923</v>
      </c>
      <c r="BW9712" s="177" t="s">
        <v>15098</v>
      </c>
    </row>
    <row r="9713" spans="51:75" x14ac:dyDescent="0.3">
      <c r="AY9713" s="226" t="e">
        <f>VLOOKUP(C9713,#REF!, 2,FALSE)</f>
        <v>#REF!</v>
      </c>
      <c r="BM9713" s="177" t="s">
        <v>15099</v>
      </c>
      <c r="BN9713" s="177" t="s">
        <v>923</v>
      </c>
      <c r="BO9713" s="177" t="s">
        <v>15100</v>
      </c>
      <c r="BU9713" s="177" t="s">
        <v>15099</v>
      </c>
      <c r="BV9713" s="177" t="s">
        <v>923</v>
      </c>
      <c r="BW9713" s="177" t="s">
        <v>15100</v>
      </c>
    </row>
    <row r="9714" spans="51:75" x14ac:dyDescent="0.3">
      <c r="AY9714" s="226" t="e">
        <f>VLOOKUP(C9714,#REF!, 2,FALSE)</f>
        <v>#REF!</v>
      </c>
      <c r="BM9714" s="177" t="s">
        <v>15101</v>
      </c>
      <c r="BN9714" s="177" t="s">
        <v>621</v>
      </c>
      <c r="BO9714" s="177" t="s">
        <v>15096</v>
      </c>
      <c r="BU9714" s="177" t="s">
        <v>15101</v>
      </c>
      <c r="BV9714" s="177" t="s">
        <v>621</v>
      </c>
      <c r="BW9714" s="177" t="s">
        <v>15096</v>
      </c>
    </row>
    <row r="9715" spans="51:75" x14ac:dyDescent="0.3">
      <c r="AY9715" s="226" t="e">
        <f>VLOOKUP(C9715,#REF!, 2,FALSE)</f>
        <v>#REF!</v>
      </c>
      <c r="BM9715" s="177" t="s">
        <v>322</v>
      </c>
      <c r="BN9715" s="177" t="s">
        <v>1267</v>
      </c>
      <c r="BO9715" s="177" t="s">
        <v>4409</v>
      </c>
      <c r="BU9715" s="177" t="s">
        <v>322</v>
      </c>
      <c r="BV9715" s="177" t="s">
        <v>1267</v>
      </c>
      <c r="BW9715" s="177" t="s">
        <v>4409</v>
      </c>
    </row>
    <row r="9716" spans="51:75" x14ac:dyDescent="0.3">
      <c r="AY9716" s="226" t="e">
        <f>VLOOKUP(C9716,#REF!, 2,FALSE)</f>
        <v>#REF!</v>
      </c>
      <c r="BM9716" s="177" t="s">
        <v>316</v>
      </c>
      <c r="BN9716" s="177" t="s">
        <v>700</v>
      </c>
      <c r="BO9716" s="177" t="s">
        <v>15096</v>
      </c>
      <c r="BU9716" s="177" t="s">
        <v>316</v>
      </c>
      <c r="BV9716" s="177" t="s">
        <v>700</v>
      </c>
      <c r="BW9716" s="177" t="s">
        <v>15096</v>
      </c>
    </row>
    <row r="9717" spans="51:75" x14ac:dyDescent="0.3">
      <c r="AY9717" s="226" t="e">
        <f>VLOOKUP(C9717,#REF!, 2,FALSE)</f>
        <v>#REF!</v>
      </c>
      <c r="BM9717" s="177" t="s">
        <v>15102</v>
      </c>
      <c r="BN9717" s="177" t="s">
        <v>926</v>
      </c>
      <c r="BO9717" s="177" t="s">
        <v>14215</v>
      </c>
      <c r="BU9717" s="177" t="s">
        <v>15102</v>
      </c>
      <c r="BV9717" s="177" t="s">
        <v>926</v>
      </c>
      <c r="BW9717" s="177" t="s">
        <v>14215</v>
      </c>
    </row>
    <row r="9718" spans="51:75" x14ac:dyDescent="0.3">
      <c r="AY9718" s="226" t="e">
        <f>VLOOKUP(C9718,#REF!, 2,FALSE)</f>
        <v>#REF!</v>
      </c>
      <c r="BM9718" s="177" t="s">
        <v>321</v>
      </c>
      <c r="BN9718" s="177" t="s">
        <v>928</v>
      </c>
      <c r="BO9718" s="177" t="s">
        <v>15103</v>
      </c>
      <c r="BU9718" s="177" t="s">
        <v>321</v>
      </c>
      <c r="BV9718" s="177" t="s">
        <v>928</v>
      </c>
      <c r="BW9718" s="177" t="s">
        <v>15103</v>
      </c>
    </row>
    <row r="9719" spans="51:75" x14ac:dyDescent="0.3">
      <c r="AY9719" s="226" t="e">
        <f>VLOOKUP(C9719,#REF!, 2,FALSE)</f>
        <v>#REF!</v>
      </c>
      <c r="BM9719" s="177" t="s">
        <v>15104</v>
      </c>
      <c r="BN9719" s="177" t="s">
        <v>928</v>
      </c>
      <c r="BO9719" s="177" t="s">
        <v>15093</v>
      </c>
      <c r="BU9719" s="177" t="s">
        <v>15104</v>
      </c>
      <c r="BV9719" s="177" t="s">
        <v>928</v>
      </c>
      <c r="BW9719" s="177" t="s">
        <v>15093</v>
      </c>
    </row>
    <row r="9720" spans="51:75" x14ac:dyDescent="0.3">
      <c r="AY9720" s="226" t="e">
        <f>VLOOKUP(C9720,#REF!, 2,FALSE)</f>
        <v>#REF!</v>
      </c>
      <c r="BM9720" s="177" t="s">
        <v>2622</v>
      </c>
      <c r="BN9720" s="177" t="s">
        <v>775</v>
      </c>
      <c r="BO9720" s="177" t="s">
        <v>15105</v>
      </c>
      <c r="BU9720" s="177" t="s">
        <v>2622</v>
      </c>
      <c r="BV9720" s="177" t="s">
        <v>775</v>
      </c>
      <c r="BW9720" s="177" t="s">
        <v>15105</v>
      </c>
    </row>
    <row r="9721" spans="51:75" x14ac:dyDescent="0.3">
      <c r="AY9721" s="226" t="e">
        <f>VLOOKUP(C9721,#REF!, 2,FALSE)</f>
        <v>#REF!</v>
      </c>
      <c r="BM9721" s="177" t="s">
        <v>2623</v>
      </c>
      <c r="BN9721" s="177" t="s">
        <v>775</v>
      </c>
      <c r="BO9721" s="177" t="s">
        <v>3687</v>
      </c>
      <c r="BU9721" s="177" t="s">
        <v>2623</v>
      </c>
      <c r="BV9721" s="177" t="s">
        <v>775</v>
      </c>
      <c r="BW9721" s="177" t="s">
        <v>3687</v>
      </c>
    </row>
    <row r="9722" spans="51:75" x14ac:dyDescent="0.3">
      <c r="AY9722" s="226" t="e">
        <f>VLOOKUP(C9722,#REF!, 2,FALSE)</f>
        <v>#REF!</v>
      </c>
      <c r="BM9722" s="177" t="s">
        <v>15106</v>
      </c>
      <c r="BN9722" s="177" t="s">
        <v>803</v>
      </c>
      <c r="BO9722" s="177" t="s">
        <v>1906</v>
      </c>
      <c r="BU9722" s="177" t="s">
        <v>15106</v>
      </c>
      <c r="BV9722" s="177" t="s">
        <v>803</v>
      </c>
      <c r="BW9722" s="177" t="s">
        <v>1906</v>
      </c>
    </row>
    <row r="9723" spans="51:75" x14ac:dyDescent="0.3">
      <c r="AY9723" s="226" t="e">
        <f>VLOOKUP(C9723,#REF!, 2,FALSE)</f>
        <v>#REF!</v>
      </c>
      <c r="BM9723" s="177" t="s">
        <v>2624</v>
      </c>
      <c r="BN9723" s="177" t="s">
        <v>778</v>
      </c>
      <c r="BO9723" s="177" t="s">
        <v>6504</v>
      </c>
      <c r="BU9723" s="177" t="s">
        <v>2624</v>
      </c>
      <c r="BV9723" s="177" t="s">
        <v>778</v>
      </c>
      <c r="BW9723" s="177" t="s">
        <v>6504</v>
      </c>
    </row>
    <row r="9724" spans="51:75" x14ac:dyDescent="0.3">
      <c r="AY9724" s="226" t="e">
        <f>VLOOKUP(C9724,#REF!, 2,FALSE)</f>
        <v>#REF!</v>
      </c>
      <c r="BM9724" s="177" t="s">
        <v>15107</v>
      </c>
      <c r="BN9724" s="177" t="s">
        <v>1013</v>
      </c>
      <c r="BO9724" s="177" t="s">
        <v>6390</v>
      </c>
      <c r="BU9724" s="177" t="s">
        <v>15107</v>
      </c>
      <c r="BV9724" s="177" t="s">
        <v>1013</v>
      </c>
      <c r="BW9724" s="177" t="s">
        <v>6390</v>
      </c>
    </row>
    <row r="9725" spans="51:75" x14ac:dyDescent="0.3">
      <c r="AY9725" s="226" t="e">
        <f>VLOOKUP(C9725,#REF!, 2,FALSE)</f>
        <v>#REF!</v>
      </c>
      <c r="BM9725" s="177" t="s">
        <v>15108</v>
      </c>
      <c r="BN9725" s="177" t="s">
        <v>803</v>
      </c>
      <c r="BO9725" s="177" t="s">
        <v>8640</v>
      </c>
      <c r="BU9725" s="177" t="s">
        <v>15108</v>
      </c>
      <c r="BV9725" s="177" t="s">
        <v>803</v>
      </c>
      <c r="BW9725" s="177" t="s">
        <v>8640</v>
      </c>
    </row>
    <row r="9726" spans="51:75" x14ac:dyDescent="0.3">
      <c r="AY9726" s="226" t="e">
        <f>VLOOKUP(C9726,#REF!, 2,FALSE)</f>
        <v>#REF!</v>
      </c>
      <c r="BM9726" s="177" t="s">
        <v>15109</v>
      </c>
      <c r="BN9726" s="177" t="s">
        <v>3002</v>
      </c>
      <c r="BO9726" s="177" t="s">
        <v>13827</v>
      </c>
      <c r="BU9726" s="177" t="s">
        <v>15109</v>
      </c>
      <c r="BV9726" s="177" t="s">
        <v>3002</v>
      </c>
      <c r="BW9726" s="177" t="s">
        <v>13827</v>
      </c>
    </row>
    <row r="9727" spans="51:75" x14ac:dyDescent="0.3">
      <c r="AY9727" s="226" t="e">
        <f>VLOOKUP(C9727,#REF!, 2,FALSE)</f>
        <v>#REF!</v>
      </c>
      <c r="BM9727" s="177" t="s">
        <v>15110</v>
      </c>
      <c r="BN9727" s="177" t="s">
        <v>3005</v>
      </c>
      <c r="BO9727" s="177" t="s">
        <v>2929</v>
      </c>
      <c r="BU9727" s="177" t="s">
        <v>15110</v>
      </c>
      <c r="BV9727" s="177" t="s">
        <v>3005</v>
      </c>
      <c r="BW9727" s="177" t="s">
        <v>2929</v>
      </c>
    </row>
    <row r="9728" spans="51:75" x14ac:dyDescent="0.3">
      <c r="AY9728" s="226" t="e">
        <f>VLOOKUP(C9728,#REF!, 2,FALSE)</f>
        <v>#REF!</v>
      </c>
      <c r="BM9728" s="177" t="s">
        <v>15111</v>
      </c>
      <c r="BN9728" s="177" t="s">
        <v>667</v>
      </c>
      <c r="BO9728" s="177" t="s">
        <v>4488</v>
      </c>
      <c r="BU9728" s="177" t="s">
        <v>15111</v>
      </c>
      <c r="BV9728" s="177" t="s">
        <v>667</v>
      </c>
      <c r="BW9728" s="177" t="s">
        <v>4488</v>
      </c>
    </row>
    <row r="9729" spans="51:75" x14ac:dyDescent="0.3">
      <c r="AY9729" s="226" t="e">
        <f>VLOOKUP(C9729,#REF!, 2,FALSE)</f>
        <v>#REF!</v>
      </c>
      <c r="BM9729" s="177" t="s">
        <v>15112</v>
      </c>
      <c r="BN9729" s="177" t="s">
        <v>661</v>
      </c>
      <c r="BO9729" s="177" t="s">
        <v>14660</v>
      </c>
      <c r="BU9729" s="177" t="s">
        <v>15112</v>
      </c>
      <c r="BV9729" s="177" t="s">
        <v>661</v>
      </c>
      <c r="BW9729" s="177" t="s">
        <v>14660</v>
      </c>
    </row>
    <row r="9730" spans="51:75" x14ac:dyDescent="0.3">
      <c r="AY9730" s="226" t="e">
        <f>VLOOKUP(C9730,#REF!, 2,FALSE)</f>
        <v>#REF!</v>
      </c>
      <c r="BM9730" s="177" t="s">
        <v>15113</v>
      </c>
      <c r="BN9730" s="177" t="s">
        <v>661</v>
      </c>
      <c r="BO9730" s="177" t="s">
        <v>14881</v>
      </c>
      <c r="BU9730" s="177" t="s">
        <v>15113</v>
      </c>
      <c r="BV9730" s="177" t="s">
        <v>661</v>
      </c>
      <c r="BW9730" s="177" t="s">
        <v>14881</v>
      </c>
    </row>
    <row r="9731" spans="51:75" x14ac:dyDescent="0.3">
      <c r="AY9731" s="226" t="e">
        <f>VLOOKUP(C9731,#REF!, 2,FALSE)</f>
        <v>#REF!</v>
      </c>
      <c r="BM9731" s="177" t="s">
        <v>15114</v>
      </c>
      <c r="BN9731" s="177" t="s">
        <v>657</v>
      </c>
      <c r="BO9731" s="177" t="s">
        <v>5261</v>
      </c>
      <c r="BU9731" s="177" t="s">
        <v>15114</v>
      </c>
      <c r="BV9731" s="177" t="s">
        <v>657</v>
      </c>
      <c r="BW9731" s="177" t="s">
        <v>5261</v>
      </c>
    </row>
    <row r="9732" spans="51:75" x14ac:dyDescent="0.3">
      <c r="AY9732" s="226" t="e">
        <f>VLOOKUP(C9732,#REF!, 2,FALSE)</f>
        <v>#REF!</v>
      </c>
      <c r="BM9732" s="177" t="s">
        <v>15115</v>
      </c>
      <c r="BN9732" s="177" t="s">
        <v>3199</v>
      </c>
      <c r="BO9732" s="177" t="s">
        <v>2983</v>
      </c>
      <c r="BU9732" s="177" t="s">
        <v>15115</v>
      </c>
      <c r="BV9732" s="177" t="s">
        <v>3199</v>
      </c>
      <c r="BW9732" s="177" t="s">
        <v>2983</v>
      </c>
    </row>
    <row r="9733" spans="51:75" x14ac:dyDescent="0.3">
      <c r="AY9733" s="226" t="e">
        <f>VLOOKUP(C9733,#REF!, 2,FALSE)</f>
        <v>#REF!</v>
      </c>
      <c r="BM9733" s="177" t="s">
        <v>15116</v>
      </c>
      <c r="BN9733" s="177" t="s">
        <v>661</v>
      </c>
      <c r="BO9733" s="177" t="s">
        <v>12242</v>
      </c>
      <c r="BU9733" s="177" t="s">
        <v>15116</v>
      </c>
      <c r="BV9733" s="177" t="s">
        <v>661</v>
      </c>
      <c r="BW9733" s="177" t="s">
        <v>12242</v>
      </c>
    </row>
    <row r="9734" spans="51:75" x14ac:dyDescent="0.3">
      <c r="AY9734" s="226" t="e">
        <f>VLOOKUP(C9734,#REF!, 2,FALSE)</f>
        <v>#REF!</v>
      </c>
      <c r="BM9734" s="177" t="s">
        <v>15117</v>
      </c>
      <c r="BN9734" s="177" t="s">
        <v>661</v>
      </c>
      <c r="BO9734" s="177" t="s">
        <v>15118</v>
      </c>
      <c r="BU9734" s="177" t="s">
        <v>15117</v>
      </c>
      <c r="BV9734" s="177" t="s">
        <v>661</v>
      </c>
      <c r="BW9734" s="177" t="s">
        <v>15118</v>
      </c>
    </row>
    <row r="9735" spans="51:75" x14ac:dyDescent="0.3">
      <c r="AY9735" s="226" t="e">
        <f>VLOOKUP(C9735,#REF!, 2,FALSE)</f>
        <v>#REF!</v>
      </c>
      <c r="BM9735" s="177" t="s">
        <v>324</v>
      </c>
      <c r="BN9735" s="177" t="s">
        <v>3005</v>
      </c>
      <c r="BO9735" s="177" t="s">
        <v>15119</v>
      </c>
      <c r="BU9735" s="177" t="s">
        <v>324</v>
      </c>
      <c r="BV9735" s="177" t="s">
        <v>3005</v>
      </c>
      <c r="BW9735" s="177" t="s">
        <v>15119</v>
      </c>
    </row>
    <row r="9736" spans="51:75" x14ac:dyDescent="0.3">
      <c r="AY9736" s="226" t="e">
        <f>VLOOKUP(C9736,#REF!, 2,FALSE)</f>
        <v>#REF!</v>
      </c>
      <c r="BM9736" s="177" t="s">
        <v>15120</v>
      </c>
      <c r="BN9736" s="177" t="s">
        <v>3005</v>
      </c>
      <c r="BO9736" s="177" t="s">
        <v>15121</v>
      </c>
      <c r="BU9736" s="177" t="s">
        <v>15120</v>
      </c>
      <c r="BV9736" s="177" t="s">
        <v>3005</v>
      </c>
      <c r="BW9736" s="177" t="s">
        <v>15121</v>
      </c>
    </row>
    <row r="9737" spans="51:75" x14ac:dyDescent="0.3">
      <c r="AY9737" s="226" t="e">
        <f>VLOOKUP(C9737,#REF!, 2,FALSE)</f>
        <v>#REF!</v>
      </c>
      <c r="BM9737" s="177" t="s">
        <v>318</v>
      </c>
      <c r="BN9737" s="177" t="s">
        <v>705</v>
      </c>
      <c r="BO9737" s="177" t="s">
        <v>15122</v>
      </c>
      <c r="BU9737" s="177" t="s">
        <v>318</v>
      </c>
      <c r="BV9737" s="177" t="s">
        <v>705</v>
      </c>
      <c r="BW9737" s="177" t="s">
        <v>15122</v>
      </c>
    </row>
    <row r="9738" spans="51:75" x14ac:dyDescent="0.3">
      <c r="AY9738" s="226" t="e">
        <f>VLOOKUP(C9738,#REF!, 2,FALSE)</f>
        <v>#REF!</v>
      </c>
      <c r="BM9738" s="177" t="s">
        <v>15123</v>
      </c>
      <c r="BN9738" s="177" t="s">
        <v>928</v>
      </c>
      <c r="BO9738" s="177" t="s">
        <v>15124</v>
      </c>
      <c r="BU9738" s="177" t="s">
        <v>15123</v>
      </c>
      <c r="BV9738" s="177" t="s">
        <v>928</v>
      </c>
      <c r="BW9738" s="177" t="s">
        <v>15124</v>
      </c>
    </row>
    <row r="9739" spans="51:75" x14ac:dyDescent="0.3">
      <c r="AY9739" s="226" t="e">
        <f>VLOOKUP(C9739,#REF!, 2,FALSE)</f>
        <v>#REF!</v>
      </c>
      <c r="BM9739" s="177" t="s">
        <v>15125</v>
      </c>
      <c r="BN9739" s="177" t="s">
        <v>621</v>
      </c>
      <c r="BO9739" s="177" t="s">
        <v>15118</v>
      </c>
      <c r="BU9739" s="177" t="s">
        <v>15125</v>
      </c>
      <c r="BV9739" s="177" t="s">
        <v>621</v>
      </c>
      <c r="BW9739" s="177" t="s">
        <v>15118</v>
      </c>
    </row>
    <row r="9740" spans="51:75" x14ac:dyDescent="0.3">
      <c r="AY9740" s="226" t="e">
        <f>VLOOKUP(C9740,#REF!, 2,FALSE)</f>
        <v>#REF!</v>
      </c>
      <c r="BM9740" s="177" t="s">
        <v>15126</v>
      </c>
      <c r="BN9740" s="177" t="s">
        <v>3005</v>
      </c>
      <c r="BO9740" s="177" t="s">
        <v>7586</v>
      </c>
      <c r="BU9740" s="177" t="s">
        <v>15126</v>
      </c>
      <c r="BV9740" s="177" t="s">
        <v>3005</v>
      </c>
      <c r="BW9740" s="177" t="s">
        <v>7586</v>
      </c>
    </row>
    <row r="9741" spans="51:75" x14ac:dyDescent="0.3">
      <c r="AY9741" s="226" t="e">
        <f>VLOOKUP(C9741,#REF!, 2,FALSE)</f>
        <v>#REF!</v>
      </c>
      <c r="BM9741" s="177" t="s">
        <v>15127</v>
      </c>
      <c r="BN9741" s="177" t="s">
        <v>2979</v>
      </c>
      <c r="BO9741" s="177" t="s">
        <v>13827</v>
      </c>
      <c r="BU9741" s="177" t="s">
        <v>15127</v>
      </c>
      <c r="BV9741" s="177" t="s">
        <v>2979</v>
      </c>
      <c r="BW9741" s="177" t="s">
        <v>13827</v>
      </c>
    </row>
    <row r="9742" spans="51:75" x14ac:dyDescent="0.3">
      <c r="AY9742" s="226" t="e">
        <f>VLOOKUP(C9742,#REF!, 2,FALSE)</f>
        <v>#REF!</v>
      </c>
      <c r="BM9742" s="177" t="s">
        <v>15128</v>
      </c>
      <c r="BN9742" s="177" t="s">
        <v>637</v>
      </c>
      <c r="BO9742" s="177" t="s">
        <v>3738</v>
      </c>
      <c r="BU9742" s="177" t="s">
        <v>15128</v>
      </c>
      <c r="BV9742" s="177" t="s">
        <v>637</v>
      </c>
      <c r="BW9742" s="177" t="s">
        <v>3738</v>
      </c>
    </row>
    <row r="9743" spans="51:75" x14ac:dyDescent="0.3">
      <c r="AY9743" s="226" t="e">
        <f>VLOOKUP(C9743,#REF!, 2,FALSE)</f>
        <v>#REF!</v>
      </c>
      <c r="BM9743" s="177" t="s">
        <v>15129</v>
      </c>
      <c r="BN9743" s="177" t="s">
        <v>783</v>
      </c>
      <c r="BO9743" s="177" t="s">
        <v>5026</v>
      </c>
      <c r="BU9743" s="177" t="s">
        <v>15129</v>
      </c>
      <c r="BV9743" s="177" t="s">
        <v>783</v>
      </c>
      <c r="BW9743" s="177" t="s">
        <v>5026</v>
      </c>
    </row>
    <row r="9744" spans="51:75" x14ac:dyDescent="0.3">
      <c r="AY9744" s="226" t="e">
        <f>VLOOKUP(C9744,#REF!, 2,FALSE)</f>
        <v>#REF!</v>
      </c>
      <c r="BM9744" s="177" t="s">
        <v>323</v>
      </c>
      <c r="BN9744" s="177" t="s">
        <v>1070</v>
      </c>
      <c r="BO9744" s="177" t="s">
        <v>15130</v>
      </c>
      <c r="BU9744" s="177" t="s">
        <v>323</v>
      </c>
      <c r="BV9744" s="177" t="s">
        <v>1070</v>
      </c>
      <c r="BW9744" s="177" t="s">
        <v>15130</v>
      </c>
    </row>
    <row r="9745" spans="51:75" x14ac:dyDescent="0.3">
      <c r="AY9745" s="226" t="e">
        <f>VLOOKUP(C9745,#REF!, 2,FALSE)</f>
        <v>#REF!</v>
      </c>
      <c r="BM9745" s="177" t="s">
        <v>15131</v>
      </c>
      <c r="BN9745" s="177" t="s">
        <v>700</v>
      </c>
      <c r="BO9745" s="177" t="s">
        <v>15132</v>
      </c>
      <c r="BU9745" s="177" t="s">
        <v>15131</v>
      </c>
      <c r="BV9745" s="177" t="s">
        <v>700</v>
      </c>
      <c r="BW9745" s="177" t="s">
        <v>15132</v>
      </c>
    </row>
    <row r="9746" spans="51:75" x14ac:dyDescent="0.3">
      <c r="AY9746" s="226" t="e">
        <f>VLOOKUP(C9746,#REF!, 2,FALSE)</f>
        <v>#REF!</v>
      </c>
      <c r="BM9746" s="177" t="s">
        <v>15133</v>
      </c>
      <c r="BN9746" s="177" t="s">
        <v>719</v>
      </c>
      <c r="BO9746" s="177" t="s">
        <v>5052</v>
      </c>
      <c r="BU9746" s="177" t="s">
        <v>15133</v>
      </c>
      <c r="BV9746" s="177" t="s">
        <v>719</v>
      </c>
      <c r="BW9746" s="177" t="s">
        <v>5052</v>
      </c>
    </row>
    <row r="9747" spans="51:75" x14ac:dyDescent="0.3">
      <c r="AY9747" s="226" t="e">
        <f>VLOOKUP(C9747,#REF!, 2,FALSE)</f>
        <v>#REF!</v>
      </c>
      <c r="BM9747" s="177" t="s">
        <v>319</v>
      </c>
      <c r="BN9747" s="177" t="s">
        <v>623</v>
      </c>
      <c r="BO9747" s="177" t="s">
        <v>15134</v>
      </c>
      <c r="BU9747" s="177" t="s">
        <v>319</v>
      </c>
      <c r="BV9747" s="177" t="s">
        <v>623</v>
      </c>
      <c r="BW9747" s="177" t="s">
        <v>15134</v>
      </c>
    </row>
    <row r="9748" spans="51:75" x14ac:dyDescent="0.3">
      <c r="AY9748" s="226" t="e">
        <f>VLOOKUP(C9748,#REF!, 2,FALSE)</f>
        <v>#REF!</v>
      </c>
      <c r="BM9748" s="177" t="s">
        <v>15135</v>
      </c>
      <c r="BN9748" s="177" t="s">
        <v>926</v>
      </c>
      <c r="BO9748" s="177" t="s">
        <v>15124</v>
      </c>
      <c r="BU9748" s="177" t="s">
        <v>15135</v>
      </c>
      <c r="BV9748" s="177" t="s">
        <v>926</v>
      </c>
      <c r="BW9748" s="177" t="s">
        <v>15124</v>
      </c>
    </row>
    <row r="9749" spans="51:75" x14ac:dyDescent="0.3">
      <c r="AY9749" s="226" t="e">
        <f>VLOOKUP(C9749,#REF!, 2,FALSE)</f>
        <v>#REF!</v>
      </c>
      <c r="BM9749" s="177" t="s">
        <v>15136</v>
      </c>
      <c r="BN9749" s="177" t="s">
        <v>719</v>
      </c>
      <c r="BO9749" s="177" t="s">
        <v>15137</v>
      </c>
      <c r="BU9749" s="177" t="s">
        <v>15136</v>
      </c>
      <c r="BV9749" s="177" t="s">
        <v>719</v>
      </c>
      <c r="BW9749" s="177" t="s">
        <v>15137</v>
      </c>
    </row>
    <row r="9750" spans="51:75" x14ac:dyDescent="0.3">
      <c r="AY9750" s="226" t="e">
        <f>VLOOKUP(C9750,#REF!, 2,FALSE)</f>
        <v>#REF!</v>
      </c>
      <c r="BM9750" s="177" t="s">
        <v>15138</v>
      </c>
      <c r="BN9750" s="177" t="s">
        <v>625</v>
      </c>
      <c r="BO9750" s="177" t="s">
        <v>15139</v>
      </c>
      <c r="BU9750" s="177" t="s">
        <v>15138</v>
      </c>
      <c r="BV9750" s="177" t="s">
        <v>625</v>
      </c>
      <c r="BW9750" s="177" t="s">
        <v>15139</v>
      </c>
    </row>
    <row r="9751" spans="51:75" x14ac:dyDescent="0.3">
      <c r="AY9751" s="226" t="e">
        <f>VLOOKUP(C9751,#REF!, 2,FALSE)</f>
        <v>#REF!</v>
      </c>
      <c r="BM9751" s="177" t="s">
        <v>15140</v>
      </c>
      <c r="BN9751" s="177" t="s">
        <v>625</v>
      </c>
      <c r="BO9751" s="177" t="s">
        <v>15141</v>
      </c>
      <c r="BU9751" s="177" t="s">
        <v>15140</v>
      </c>
      <c r="BV9751" s="177" t="s">
        <v>625</v>
      </c>
      <c r="BW9751" s="177" t="s">
        <v>15141</v>
      </c>
    </row>
    <row r="9752" spans="51:75" x14ac:dyDescent="0.3">
      <c r="AY9752" s="226" t="e">
        <f>VLOOKUP(C9752,#REF!, 2,FALSE)</f>
        <v>#REF!</v>
      </c>
      <c r="BM9752" s="177" t="s">
        <v>15142</v>
      </c>
      <c r="BN9752" s="177" t="s">
        <v>628</v>
      </c>
      <c r="BO9752" s="177" t="s">
        <v>15143</v>
      </c>
      <c r="BU9752" s="177" t="s">
        <v>15142</v>
      </c>
      <c r="BV9752" s="177" t="s">
        <v>628</v>
      </c>
      <c r="BW9752" s="177" t="s">
        <v>15143</v>
      </c>
    </row>
    <row r="9753" spans="51:75" x14ac:dyDescent="0.3">
      <c r="AY9753" s="226" t="e">
        <f>VLOOKUP(C9753,#REF!, 2,FALSE)</f>
        <v>#REF!</v>
      </c>
      <c r="BM9753" s="177" t="s">
        <v>317</v>
      </c>
      <c r="BN9753" s="177" t="s">
        <v>658</v>
      </c>
      <c r="BO9753" s="177" t="s">
        <v>12435</v>
      </c>
      <c r="BU9753" s="177" t="s">
        <v>317</v>
      </c>
      <c r="BV9753" s="177" t="s">
        <v>658</v>
      </c>
      <c r="BW9753" s="177" t="s">
        <v>12435</v>
      </c>
    </row>
    <row r="9754" spans="51:75" x14ac:dyDescent="0.3">
      <c r="AY9754" s="226" t="e">
        <f>VLOOKUP(C9754,#REF!, 2,FALSE)</f>
        <v>#REF!</v>
      </c>
      <c r="BM9754" s="177" t="s">
        <v>15144</v>
      </c>
      <c r="BN9754" s="177" t="s">
        <v>637</v>
      </c>
      <c r="BO9754" s="177" t="s">
        <v>5084</v>
      </c>
      <c r="BU9754" s="177" t="s">
        <v>15144</v>
      </c>
      <c r="BV9754" s="177" t="s">
        <v>637</v>
      </c>
      <c r="BW9754" s="177" t="s">
        <v>5084</v>
      </c>
    </row>
    <row r="9755" spans="51:75" x14ac:dyDescent="0.3">
      <c r="AY9755" s="226" t="e">
        <f>VLOOKUP(C9755,#REF!, 2,FALSE)</f>
        <v>#REF!</v>
      </c>
      <c r="BM9755" s="177" t="s">
        <v>15145</v>
      </c>
      <c r="BN9755" s="177" t="s">
        <v>926</v>
      </c>
      <c r="BO9755" s="177" t="s">
        <v>4720</v>
      </c>
      <c r="BU9755" s="177" t="s">
        <v>15145</v>
      </c>
      <c r="BV9755" s="177" t="s">
        <v>926</v>
      </c>
      <c r="BW9755" s="177" t="s">
        <v>4720</v>
      </c>
    </row>
    <row r="9756" spans="51:75" x14ac:dyDescent="0.3">
      <c r="AY9756" s="226" t="e">
        <f>VLOOKUP(C9756,#REF!, 2,FALSE)</f>
        <v>#REF!</v>
      </c>
      <c r="BM9756" s="177" t="s">
        <v>15146</v>
      </c>
      <c r="BN9756" s="177" t="s">
        <v>783</v>
      </c>
      <c r="BO9756" s="177" t="s">
        <v>15079</v>
      </c>
      <c r="BU9756" s="177" t="s">
        <v>15146</v>
      </c>
      <c r="BV9756" s="177" t="s">
        <v>783</v>
      </c>
      <c r="BW9756" s="177" t="s">
        <v>15079</v>
      </c>
    </row>
    <row r="9757" spans="51:75" x14ac:dyDescent="0.3">
      <c r="AY9757" s="226" t="e">
        <f>VLOOKUP(C9757,#REF!, 2,FALSE)</f>
        <v>#REF!</v>
      </c>
      <c r="BM9757" s="177" t="s">
        <v>15147</v>
      </c>
      <c r="BN9757" s="177" t="s">
        <v>621</v>
      </c>
      <c r="BO9757" s="177" t="s">
        <v>8894</v>
      </c>
      <c r="BU9757" s="177" t="s">
        <v>15147</v>
      </c>
      <c r="BV9757" s="177" t="s">
        <v>621</v>
      </c>
      <c r="BW9757" s="177" t="s">
        <v>8894</v>
      </c>
    </row>
    <row r="9758" spans="51:75" x14ac:dyDescent="0.3">
      <c r="AY9758" s="226" t="e">
        <f>VLOOKUP(C9758,#REF!, 2,FALSE)</f>
        <v>#REF!</v>
      </c>
      <c r="BM9758" s="177" t="s">
        <v>15148</v>
      </c>
      <c r="BN9758" s="177" t="s">
        <v>731</v>
      </c>
      <c r="BO9758" s="177" t="s">
        <v>11306</v>
      </c>
      <c r="BU9758" s="177" t="s">
        <v>15148</v>
      </c>
      <c r="BV9758" s="177" t="s">
        <v>731</v>
      </c>
      <c r="BW9758" s="177" t="s">
        <v>11306</v>
      </c>
    </row>
    <row r="9759" spans="51:75" x14ac:dyDescent="0.3">
      <c r="AY9759" s="226" t="e">
        <f>VLOOKUP(C9759,#REF!, 2,FALSE)</f>
        <v>#REF!</v>
      </c>
      <c r="BM9759" s="177" t="s">
        <v>15149</v>
      </c>
      <c r="BN9759" s="177" t="s">
        <v>2983</v>
      </c>
      <c r="BO9759" s="177" t="s">
        <v>2983</v>
      </c>
      <c r="BU9759" s="177" t="s">
        <v>15149</v>
      </c>
      <c r="BV9759" s="177" t="s">
        <v>2983</v>
      </c>
      <c r="BW9759" s="177" t="s">
        <v>2983</v>
      </c>
    </row>
    <row r="9760" spans="51:75" x14ac:dyDescent="0.3">
      <c r="AY9760" s="226" t="e">
        <f>VLOOKUP(C9760,#REF!, 2,FALSE)</f>
        <v>#REF!</v>
      </c>
      <c r="BM9760" s="177" t="s">
        <v>15150</v>
      </c>
      <c r="BN9760" s="177" t="s">
        <v>2983</v>
      </c>
      <c r="BO9760" s="177" t="s">
        <v>2983</v>
      </c>
      <c r="BU9760" s="177" t="s">
        <v>15150</v>
      </c>
      <c r="BV9760" s="177" t="s">
        <v>2983</v>
      </c>
      <c r="BW9760" s="177" t="s">
        <v>2983</v>
      </c>
    </row>
    <row r="9761" spans="51:75" x14ac:dyDescent="0.3">
      <c r="AY9761" s="226" t="e">
        <f>VLOOKUP(C9761,#REF!, 2,FALSE)</f>
        <v>#REF!</v>
      </c>
      <c r="BM9761" s="177" t="s">
        <v>15151</v>
      </c>
      <c r="BN9761" s="177" t="s">
        <v>771</v>
      </c>
      <c r="BO9761" s="177" t="s">
        <v>15028</v>
      </c>
      <c r="BU9761" s="177" t="s">
        <v>15151</v>
      </c>
      <c r="BV9761" s="177" t="s">
        <v>771</v>
      </c>
      <c r="BW9761" s="177" t="s">
        <v>15028</v>
      </c>
    </row>
    <row r="9762" spans="51:75" x14ac:dyDescent="0.3">
      <c r="AY9762" s="226" t="e">
        <f>VLOOKUP(C9762,#REF!, 2,FALSE)</f>
        <v>#REF!</v>
      </c>
      <c r="BM9762" s="177" t="s">
        <v>15152</v>
      </c>
      <c r="BN9762" s="177" t="s">
        <v>926</v>
      </c>
      <c r="BO9762" s="177" t="s">
        <v>6367</v>
      </c>
      <c r="BU9762" s="177" t="s">
        <v>15152</v>
      </c>
      <c r="BV9762" s="177" t="s">
        <v>926</v>
      </c>
      <c r="BW9762" s="177" t="s">
        <v>6367</v>
      </c>
    </row>
    <row r="9763" spans="51:75" x14ac:dyDescent="0.3">
      <c r="AY9763" s="226" t="e">
        <f>VLOOKUP(C9763,#REF!, 2,FALSE)</f>
        <v>#REF!</v>
      </c>
      <c r="BM9763" s="177" t="s">
        <v>15153</v>
      </c>
      <c r="BN9763" s="177" t="s">
        <v>1267</v>
      </c>
      <c r="BO9763" s="177" t="s">
        <v>6367</v>
      </c>
      <c r="BU9763" s="177" t="s">
        <v>15153</v>
      </c>
      <c r="BV9763" s="177" t="s">
        <v>1267</v>
      </c>
      <c r="BW9763" s="177" t="s">
        <v>6367</v>
      </c>
    </row>
    <row r="9764" spans="51:75" x14ac:dyDescent="0.3">
      <c r="AY9764" s="226" t="e">
        <f>VLOOKUP(C9764,#REF!, 2,FALSE)</f>
        <v>#REF!</v>
      </c>
      <c r="BM9764" s="177" t="s">
        <v>2625</v>
      </c>
      <c r="BN9764" s="177" t="s">
        <v>923</v>
      </c>
      <c r="BO9764" s="177" t="s">
        <v>2648</v>
      </c>
      <c r="BU9764" s="177" t="s">
        <v>2625</v>
      </c>
      <c r="BV9764" s="177" t="s">
        <v>923</v>
      </c>
      <c r="BW9764" s="177" t="s">
        <v>2648</v>
      </c>
    </row>
    <row r="9765" spans="51:75" x14ac:dyDescent="0.3">
      <c r="AY9765" s="226" t="e">
        <f>VLOOKUP(C9765,#REF!, 2,FALSE)</f>
        <v>#REF!</v>
      </c>
      <c r="BM9765" s="177" t="s">
        <v>15154</v>
      </c>
      <c r="BN9765" s="177" t="s">
        <v>3199</v>
      </c>
      <c r="BO9765" s="177" t="s">
        <v>2983</v>
      </c>
      <c r="BU9765" s="177" t="s">
        <v>15154</v>
      </c>
      <c r="BV9765" s="177" t="s">
        <v>3199</v>
      </c>
      <c r="BW9765" s="177" t="s">
        <v>2983</v>
      </c>
    </row>
    <row r="9766" spans="51:75" x14ac:dyDescent="0.3">
      <c r="AY9766" s="226" t="e">
        <f>VLOOKUP(C9766,#REF!, 2,FALSE)</f>
        <v>#REF!</v>
      </c>
      <c r="BM9766" s="177" t="s">
        <v>15155</v>
      </c>
      <c r="BN9766" s="177" t="s">
        <v>3199</v>
      </c>
      <c r="BO9766" s="177" t="s">
        <v>2983</v>
      </c>
      <c r="BU9766" s="177" t="s">
        <v>15155</v>
      </c>
      <c r="BV9766" s="177" t="s">
        <v>3199</v>
      </c>
      <c r="BW9766" s="177" t="s">
        <v>2983</v>
      </c>
    </row>
    <row r="9767" spans="51:75" x14ac:dyDescent="0.3">
      <c r="AY9767" s="226" t="e">
        <f>VLOOKUP(C9767,#REF!, 2,FALSE)</f>
        <v>#REF!</v>
      </c>
      <c r="BM9767" s="177" t="s">
        <v>15156</v>
      </c>
      <c r="BN9767" s="177" t="s">
        <v>3199</v>
      </c>
      <c r="BO9767" s="177" t="s">
        <v>2983</v>
      </c>
      <c r="BU9767" s="177" t="s">
        <v>15156</v>
      </c>
      <c r="BV9767" s="177" t="s">
        <v>3199</v>
      </c>
      <c r="BW9767" s="177" t="s">
        <v>2983</v>
      </c>
    </row>
    <row r="9768" spans="51:75" x14ac:dyDescent="0.3">
      <c r="AY9768" s="226" t="e">
        <f>VLOOKUP(C9768,#REF!, 2,FALSE)</f>
        <v>#REF!</v>
      </c>
      <c r="BM9768" s="177" t="s">
        <v>15157</v>
      </c>
      <c r="BN9768" s="177" t="s">
        <v>3199</v>
      </c>
      <c r="BO9768" s="177" t="s">
        <v>2983</v>
      </c>
      <c r="BU9768" s="177" t="s">
        <v>15157</v>
      </c>
      <c r="BV9768" s="177" t="s">
        <v>3199</v>
      </c>
      <c r="BW9768" s="177" t="s">
        <v>2983</v>
      </c>
    </row>
    <row r="9769" spans="51:75" x14ac:dyDescent="0.3">
      <c r="AY9769" s="226" t="e">
        <f>VLOOKUP(C9769,#REF!, 2,FALSE)</f>
        <v>#REF!</v>
      </c>
      <c r="BM9769" s="177" t="s">
        <v>15158</v>
      </c>
      <c r="BN9769" s="177" t="s">
        <v>1342</v>
      </c>
      <c r="BO9769" s="177" t="s">
        <v>2983</v>
      </c>
      <c r="BU9769" s="177" t="s">
        <v>15158</v>
      </c>
      <c r="BV9769" s="177" t="s">
        <v>1342</v>
      </c>
      <c r="BW9769" s="177" t="s">
        <v>2983</v>
      </c>
    </row>
    <row r="9770" spans="51:75" x14ac:dyDescent="0.3">
      <c r="AY9770" s="226" t="e">
        <f>VLOOKUP(C9770,#REF!, 2,FALSE)</f>
        <v>#REF!</v>
      </c>
      <c r="BM9770" s="177" t="s">
        <v>2626</v>
      </c>
      <c r="BN9770" s="177" t="s">
        <v>3045</v>
      </c>
      <c r="BO9770" s="177" t="s">
        <v>770</v>
      </c>
      <c r="BU9770" s="177" t="s">
        <v>2626</v>
      </c>
      <c r="BV9770" s="177" t="s">
        <v>3045</v>
      </c>
      <c r="BW9770" s="177" t="s">
        <v>770</v>
      </c>
    </row>
    <row r="9771" spans="51:75" x14ac:dyDescent="0.3">
      <c r="AY9771" s="226" t="e">
        <f>VLOOKUP(C9771,#REF!, 2,FALSE)</f>
        <v>#REF!</v>
      </c>
      <c r="BM9771" s="177" t="s">
        <v>15159</v>
      </c>
      <c r="BN9771" s="177" t="s">
        <v>778</v>
      </c>
      <c r="BO9771" s="177" t="s">
        <v>2983</v>
      </c>
      <c r="BU9771" s="177" t="s">
        <v>15159</v>
      </c>
      <c r="BV9771" s="177" t="s">
        <v>778</v>
      </c>
      <c r="BW9771" s="177" t="s">
        <v>2983</v>
      </c>
    </row>
    <row r="9772" spans="51:75" x14ac:dyDescent="0.3">
      <c r="AY9772" s="226" t="e">
        <f>VLOOKUP(C9772,#REF!, 2,FALSE)</f>
        <v>#REF!</v>
      </c>
      <c r="BM9772" s="177" t="s">
        <v>15160</v>
      </c>
      <c r="BN9772" s="177" t="s">
        <v>1342</v>
      </c>
      <c r="BO9772" s="177" t="s">
        <v>2983</v>
      </c>
      <c r="BU9772" s="177" t="s">
        <v>15160</v>
      </c>
      <c r="BV9772" s="177" t="s">
        <v>1342</v>
      </c>
      <c r="BW9772" s="177" t="s">
        <v>2983</v>
      </c>
    </row>
    <row r="9773" spans="51:75" x14ac:dyDescent="0.3">
      <c r="AY9773" s="226" t="e">
        <f>VLOOKUP(C9773,#REF!, 2,FALSE)</f>
        <v>#REF!</v>
      </c>
      <c r="BM9773" s="177" t="s">
        <v>15162</v>
      </c>
      <c r="BN9773" s="177" t="s">
        <v>1342</v>
      </c>
      <c r="BO9773" s="177" t="s">
        <v>2983</v>
      </c>
      <c r="BU9773" s="177" t="s">
        <v>15162</v>
      </c>
      <c r="BV9773" s="177" t="s">
        <v>1342</v>
      </c>
      <c r="BW9773" s="177" t="s">
        <v>2983</v>
      </c>
    </row>
    <row r="9774" spans="51:75" x14ac:dyDescent="0.3">
      <c r="AY9774" s="226" t="e">
        <f>VLOOKUP(C9774,#REF!, 2,FALSE)</f>
        <v>#REF!</v>
      </c>
      <c r="BM9774" s="177" t="s">
        <v>15163</v>
      </c>
      <c r="BN9774" s="177" t="s">
        <v>1269</v>
      </c>
      <c r="BO9774" s="177" t="s">
        <v>2983</v>
      </c>
      <c r="BU9774" s="177" t="s">
        <v>15163</v>
      </c>
      <c r="BV9774" s="177" t="s">
        <v>1269</v>
      </c>
      <c r="BW9774" s="177" t="s">
        <v>2983</v>
      </c>
    </row>
    <row r="9775" spans="51:75" x14ac:dyDescent="0.3">
      <c r="AY9775" s="226" t="e">
        <f>VLOOKUP(C9775,#REF!, 2,FALSE)</f>
        <v>#REF!</v>
      </c>
      <c r="BM9775" s="177" t="s">
        <v>2627</v>
      </c>
      <c r="BN9775" s="177" t="s">
        <v>1269</v>
      </c>
      <c r="BO9775" s="177" t="s">
        <v>2983</v>
      </c>
      <c r="BU9775" s="177" t="s">
        <v>2627</v>
      </c>
      <c r="BV9775" s="177" t="s">
        <v>1269</v>
      </c>
      <c r="BW9775" s="177" t="s">
        <v>2983</v>
      </c>
    </row>
    <row r="9776" spans="51:75" x14ac:dyDescent="0.3">
      <c r="AY9776" s="226" t="e">
        <f>VLOOKUP(C9776,#REF!, 2,FALSE)</f>
        <v>#REF!</v>
      </c>
      <c r="BM9776" s="177" t="s">
        <v>15164</v>
      </c>
      <c r="BN9776" s="177" t="s">
        <v>1342</v>
      </c>
      <c r="BO9776" s="177" t="s">
        <v>2983</v>
      </c>
      <c r="BU9776" s="177" t="s">
        <v>15164</v>
      </c>
      <c r="BV9776" s="177" t="s">
        <v>1342</v>
      </c>
      <c r="BW9776" s="177" t="s">
        <v>2983</v>
      </c>
    </row>
    <row r="9777" spans="51:75" x14ac:dyDescent="0.3">
      <c r="AY9777" s="226" t="e">
        <f>VLOOKUP(C9777,#REF!, 2,FALSE)</f>
        <v>#REF!</v>
      </c>
      <c r="BM9777" s="177" t="s">
        <v>15165</v>
      </c>
      <c r="BN9777" s="177" t="s">
        <v>771</v>
      </c>
      <c r="BO9777" s="177" t="s">
        <v>2983</v>
      </c>
      <c r="BU9777" s="177" t="s">
        <v>15165</v>
      </c>
      <c r="BV9777" s="177" t="s">
        <v>771</v>
      </c>
      <c r="BW9777" s="177" t="s">
        <v>2983</v>
      </c>
    </row>
    <row r="9778" spans="51:75" x14ac:dyDescent="0.3">
      <c r="AY9778" s="226" t="e">
        <f>VLOOKUP(C9778,#REF!, 2,FALSE)</f>
        <v>#REF!</v>
      </c>
      <c r="BM9778" s="177" t="s">
        <v>15166</v>
      </c>
      <c r="BN9778" s="177" t="s">
        <v>1342</v>
      </c>
      <c r="BO9778" s="177" t="s">
        <v>2983</v>
      </c>
      <c r="BU9778" s="177" t="s">
        <v>15166</v>
      </c>
      <c r="BV9778" s="177" t="s">
        <v>1342</v>
      </c>
      <c r="BW9778" s="177" t="s">
        <v>2983</v>
      </c>
    </row>
    <row r="9779" spans="51:75" x14ac:dyDescent="0.3">
      <c r="AY9779" s="226" t="e">
        <f>VLOOKUP(C9779,#REF!, 2,FALSE)</f>
        <v>#REF!</v>
      </c>
      <c r="BM9779" s="177" t="s">
        <v>364</v>
      </c>
      <c r="BN9779" s="177" t="s">
        <v>3045</v>
      </c>
      <c r="BO9779" s="177" t="s">
        <v>2983</v>
      </c>
      <c r="BU9779" s="177" t="s">
        <v>364</v>
      </c>
      <c r="BV9779" s="177" t="s">
        <v>3045</v>
      </c>
      <c r="BW9779" s="177" t="s">
        <v>2983</v>
      </c>
    </row>
    <row r="9780" spans="51:75" x14ac:dyDescent="0.3">
      <c r="AY9780" s="226" t="e">
        <f>VLOOKUP(C9780,#REF!, 2,FALSE)</f>
        <v>#REF!</v>
      </c>
      <c r="BM9780" s="177" t="s">
        <v>2628</v>
      </c>
      <c r="BN9780" s="177" t="s">
        <v>1342</v>
      </c>
      <c r="BO9780" s="177" t="s">
        <v>2983</v>
      </c>
      <c r="BU9780" s="177" t="s">
        <v>2628</v>
      </c>
      <c r="BV9780" s="177" t="s">
        <v>1342</v>
      </c>
      <c r="BW9780" s="177" t="s">
        <v>2983</v>
      </c>
    </row>
    <row r="9781" spans="51:75" x14ac:dyDescent="0.3">
      <c r="AY9781" s="226" t="e">
        <f>VLOOKUP(C9781,#REF!, 2,FALSE)</f>
        <v>#REF!</v>
      </c>
      <c r="BM9781" s="177" t="s">
        <v>15167</v>
      </c>
      <c r="BN9781" s="177" t="s">
        <v>3045</v>
      </c>
      <c r="BO9781" s="177" t="s">
        <v>3408</v>
      </c>
      <c r="BU9781" s="177" t="s">
        <v>15167</v>
      </c>
      <c r="BV9781" s="177" t="s">
        <v>3045</v>
      </c>
      <c r="BW9781" s="177" t="s">
        <v>3408</v>
      </c>
    </row>
    <row r="9782" spans="51:75" x14ac:dyDescent="0.3">
      <c r="AY9782" s="226" t="e">
        <f>VLOOKUP(C9782,#REF!, 2,FALSE)</f>
        <v>#REF!</v>
      </c>
      <c r="BM9782" s="177" t="s">
        <v>15168</v>
      </c>
      <c r="BN9782" s="177" t="s">
        <v>3045</v>
      </c>
      <c r="BO9782" s="177" t="s">
        <v>9995</v>
      </c>
      <c r="BU9782" s="177" t="s">
        <v>15168</v>
      </c>
      <c r="BV9782" s="177" t="s">
        <v>3045</v>
      </c>
      <c r="BW9782" s="177" t="s">
        <v>9995</v>
      </c>
    </row>
    <row r="9783" spans="51:75" x14ac:dyDescent="0.3">
      <c r="AY9783" s="226" t="e">
        <f>VLOOKUP(C9783,#REF!, 2,FALSE)</f>
        <v>#REF!</v>
      </c>
      <c r="BM9783" s="177" t="s">
        <v>2629</v>
      </c>
      <c r="BN9783" s="177" t="s">
        <v>3199</v>
      </c>
      <c r="BO9783" s="177" t="s">
        <v>2983</v>
      </c>
      <c r="BU9783" s="177" t="s">
        <v>2629</v>
      </c>
      <c r="BV9783" s="177" t="s">
        <v>3199</v>
      </c>
      <c r="BW9783" s="177" t="s">
        <v>2983</v>
      </c>
    </row>
    <row r="9784" spans="51:75" x14ac:dyDescent="0.3">
      <c r="AY9784" s="226" t="e">
        <f>VLOOKUP(C9784,#REF!, 2,FALSE)</f>
        <v>#REF!</v>
      </c>
      <c r="BM9784" s="177" t="s">
        <v>2630</v>
      </c>
      <c r="BN9784" s="177" t="s">
        <v>3199</v>
      </c>
      <c r="BO9784" s="177" t="s">
        <v>2983</v>
      </c>
      <c r="BU9784" s="177" t="s">
        <v>2630</v>
      </c>
      <c r="BV9784" s="177" t="s">
        <v>3199</v>
      </c>
      <c r="BW9784" s="177" t="s">
        <v>2983</v>
      </c>
    </row>
    <row r="9785" spans="51:75" x14ac:dyDescent="0.3">
      <c r="AY9785" s="226" t="e">
        <f>VLOOKUP(C9785,#REF!, 2,FALSE)</f>
        <v>#REF!</v>
      </c>
      <c r="BM9785" s="177" t="s">
        <v>15169</v>
      </c>
      <c r="BN9785" s="177" t="s">
        <v>613</v>
      </c>
      <c r="BO9785" s="177" t="s">
        <v>2983</v>
      </c>
      <c r="BU9785" s="177" t="s">
        <v>15169</v>
      </c>
      <c r="BV9785" s="177" t="s">
        <v>613</v>
      </c>
      <c r="BW9785" s="177" t="s">
        <v>2983</v>
      </c>
    </row>
    <row r="9786" spans="51:75" x14ac:dyDescent="0.3">
      <c r="AY9786" s="226" t="e">
        <f>VLOOKUP(C9786,#REF!, 2,FALSE)</f>
        <v>#REF!</v>
      </c>
      <c r="BM9786" s="177" t="s">
        <v>15170</v>
      </c>
      <c r="BN9786" s="177" t="s">
        <v>2979</v>
      </c>
      <c r="BO9786" s="177" t="s">
        <v>1538</v>
      </c>
      <c r="BU9786" s="177" t="s">
        <v>15170</v>
      </c>
      <c r="BV9786" s="177" t="s">
        <v>2979</v>
      </c>
      <c r="BW9786" s="177" t="s">
        <v>1538</v>
      </c>
    </row>
    <row r="9787" spans="51:75" x14ac:dyDescent="0.3">
      <c r="AY9787" s="226" t="e">
        <f>VLOOKUP(C9787,#REF!, 2,FALSE)</f>
        <v>#REF!</v>
      </c>
      <c r="BM9787" s="177" t="s">
        <v>15171</v>
      </c>
      <c r="BN9787" s="177" t="s">
        <v>3045</v>
      </c>
      <c r="BO9787" s="177" t="s">
        <v>2983</v>
      </c>
      <c r="BU9787" s="177" t="s">
        <v>15171</v>
      </c>
      <c r="BV9787" s="177" t="s">
        <v>3045</v>
      </c>
      <c r="BW9787" s="177" t="s">
        <v>2983</v>
      </c>
    </row>
    <row r="9788" spans="51:75" x14ac:dyDescent="0.3">
      <c r="AY9788" s="226" t="e">
        <f>VLOOKUP(C9788,#REF!, 2,FALSE)</f>
        <v>#REF!</v>
      </c>
      <c r="BM9788" s="177" t="s">
        <v>15172</v>
      </c>
      <c r="BN9788" s="177" t="s">
        <v>3045</v>
      </c>
      <c r="BO9788" s="177" t="s">
        <v>2983</v>
      </c>
      <c r="BU9788" s="177" t="s">
        <v>15172</v>
      </c>
      <c r="BV9788" s="177" t="s">
        <v>3045</v>
      </c>
      <c r="BW9788" s="177" t="s">
        <v>2983</v>
      </c>
    </row>
    <row r="9789" spans="51:75" x14ac:dyDescent="0.3">
      <c r="AY9789" s="226" t="e">
        <f>VLOOKUP(C9789,#REF!, 2,FALSE)</f>
        <v>#REF!</v>
      </c>
      <c r="BM9789" s="177" t="s">
        <v>15173</v>
      </c>
      <c r="BN9789" s="177" t="s">
        <v>3087</v>
      </c>
      <c r="BO9789" s="177" t="s">
        <v>2983</v>
      </c>
      <c r="BU9789" s="177" t="s">
        <v>15173</v>
      </c>
      <c r="BV9789" s="177" t="s">
        <v>3087</v>
      </c>
      <c r="BW9789" s="177" t="s">
        <v>2983</v>
      </c>
    </row>
    <row r="9790" spans="51:75" x14ac:dyDescent="0.3">
      <c r="AY9790" s="226" t="e">
        <f>VLOOKUP(C9790,#REF!, 2,FALSE)</f>
        <v>#REF!</v>
      </c>
      <c r="BM9790" s="177" t="s">
        <v>15174</v>
      </c>
      <c r="BN9790" s="177" t="s">
        <v>3005</v>
      </c>
      <c r="BO9790" s="177" t="s">
        <v>2890</v>
      </c>
      <c r="BU9790" s="177" t="s">
        <v>15174</v>
      </c>
      <c r="BV9790" s="177" t="s">
        <v>3005</v>
      </c>
      <c r="BW9790" s="177" t="s">
        <v>2890</v>
      </c>
    </row>
    <row r="9791" spans="51:75" x14ac:dyDescent="0.3">
      <c r="AY9791" s="226" t="e">
        <f>VLOOKUP(C9791,#REF!, 2,FALSE)</f>
        <v>#REF!</v>
      </c>
      <c r="BM9791" s="177" t="s">
        <v>15175</v>
      </c>
      <c r="BN9791" s="177" t="s">
        <v>3045</v>
      </c>
      <c r="BO9791" s="177" t="s">
        <v>2983</v>
      </c>
      <c r="BU9791" s="177" t="s">
        <v>15175</v>
      </c>
      <c r="BV9791" s="177" t="s">
        <v>3045</v>
      </c>
      <c r="BW9791" s="177" t="s">
        <v>2983</v>
      </c>
    </row>
    <row r="9792" spans="51:75" x14ac:dyDescent="0.3">
      <c r="AY9792" s="226" t="e">
        <f>VLOOKUP(C9792,#REF!, 2,FALSE)</f>
        <v>#REF!</v>
      </c>
      <c r="BM9792" s="177" t="s">
        <v>15176</v>
      </c>
      <c r="BN9792" s="177" t="s">
        <v>3045</v>
      </c>
      <c r="BO9792" s="177" t="s">
        <v>2983</v>
      </c>
      <c r="BU9792" s="177" t="s">
        <v>15176</v>
      </c>
      <c r="BV9792" s="177" t="s">
        <v>3045</v>
      </c>
      <c r="BW9792" s="177" t="s">
        <v>2983</v>
      </c>
    </row>
    <row r="9793" spans="51:75" x14ac:dyDescent="0.3">
      <c r="AY9793" s="226" t="e">
        <f>VLOOKUP(C9793,#REF!, 2,FALSE)</f>
        <v>#REF!</v>
      </c>
      <c r="BM9793" s="177" t="s">
        <v>15177</v>
      </c>
      <c r="BN9793" s="177" t="s">
        <v>1139</v>
      </c>
      <c r="BO9793" s="177" t="s">
        <v>15178</v>
      </c>
      <c r="BU9793" s="177" t="s">
        <v>15177</v>
      </c>
      <c r="BV9793" s="177" t="s">
        <v>1139</v>
      </c>
      <c r="BW9793" s="177" t="s">
        <v>15178</v>
      </c>
    </row>
    <row r="9794" spans="51:75" x14ac:dyDescent="0.3">
      <c r="AY9794" s="226" t="e">
        <f>VLOOKUP(C9794,#REF!, 2,FALSE)</f>
        <v>#REF!</v>
      </c>
      <c r="BM9794" s="177" t="s">
        <v>15179</v>
      </c>
      <c r="BN9794" s="177" t="s">
        <v>1342</v>
      </c>
      <c r="BO9794" s="177" t="s">
        <v>15180</v>
      </c>
      <c r="BU9794" s="177" t="s">
        <v>15179</v>
      </c>
      <c r="BV9794" s="177" t="s">
        <v>1342</v>
      </c>
      <c r="BW9794" s="177" t="s">
        <v>15180</v>
      </c>
    </row>
    <row r="9795" spans="51:75" x14ac:dyDescent="0.3">
      <c r="AY9795" s="226" t="e">
        <f>VLOOKUP(C9795,#REF!, 2,FALSE)</f>
        <v>#REF!</v>
      </c>
      <c r="BM9795" s="177" t="s">
        <v>15181</v>
      </c>
      <c r="BN9795" s="177" t="s">
        <v>1342</v>
      </c>
      <c r="BO9795" s="177" t="s">
        <v>10064</v>
      </c>
      <c r="BU9795" s="177" t="s">
        <v>15181</v>
      </c>
      <c r="BV9795" s="177" t="s">
        <v>1342</v>
      </c>
      <c r="BW9795" s="177" t="s">
        <v>10064</v>
      </c>
    </row>
    <row r="9796" spans="51:75" x14ac:dyDescent="0.3">
      <c r="AY9796" s="226" t="e">
        <f>VLOOKUP(C9796,#REF!, 2,FALSE)</f>
        <v>#REF!</v>
      </c>
      <c r="BM9796" s="177" t="s">
        <v>15182</v>
      </c>
      <c r="BN9796" s="177" t="s">
        <v>1139</v>
      </c>
      <c r="BO9796" s="177" t="s">
        <v>9616</v>
      </c>
      <c r="BU9796" s="177" t="s">
        <v>15182</v>
      </c>
      <c r="BV9796" s="177" t="s">
        <v>1139</v>
      </c>
      <c r="BW9796" s="177" t="s">
        <v>9616</v>
      </c>
    </row>
    <row r="9797" spans="51:75" x14ac:dyDescent="0.3">
      <c r="AY9797" s="226" t="e">
        <f>VLOOKUP(C9797,#REF!, 2,FALSE)</f>
        <v>#REF!</v>
      </c>
      <c r="BM9797" s="177" t="s">
        <v>2631</v>
      </c>
      <c r="BN9797" s="177" t="s">
        <v>3045</v>
      </c>
      <c r="BO9797" s="177" t="s">
        <v>2692</v>
      </c>
      <c r="BU9797" s="177" t="s">
        <v>2631</v>
      </c>
      <c r="BV9797" s="177" t="s">
        <v>3045</v>
      </c>
      <c r="BW9797" s="177" t="s">
        <v>2692</v>
      </c>
    </row>
    <row r="9798" spans="51:75" x14ac:dyDescent="0.3">
      <c r="AY9798" s="226" t="e">
        <f>VLOOKUP(C9798,#REF!, 2,FALSE)</f>
        <v>#REF!</v>
      </c>
      <c r="BM9798" s="177" t="s">
        <v>2632</v>
      </c>
      <c r="BN9798" s="177" t="s">
        <v>2979</v>
      </c>
      <c r="BO9798" s="177" t="s">
        <v>15184</v>
      </c>
      <c r="BU9798" s="177" t="s">
        <v>2632</v>
      </c>
      <c r="BV9798" s="177" t="s">
        <v>2979</v>
      </c>
      <c r="BW9798" s="177" t="s">
        <v>15184</v>
      </c>
    </row>
    <row r="9799" spans="51:75" x14ac:dyDescent="0.3">
      <c r="AY9799" s="226" t="e">
        <f>VLOOKUP(C9799,#REF!, 2,FALSE)</f>
        <v>#REF!</v>
      </c>
      <c r="BM9799" s="177" t="s">
        <v>15185</v>
      </c>
      <c r="BN9799" s="177" t="s">
        <v>3045</v>
      </c>
      <c r="BO9799" s="177" t="s">
        <v>8125</v>
      </c>
      <c r="BU9799" s="177" t="s">
        <v>15185</v>
      </c>
      <c r="BV9799" s="177" t="s">
        <v>3045</v>
      </c>
      <c r="BW9799" s="177" t="s">
        <v>8125</v>
      </c>
    </row>
    <row r="9800" spans="51:75" x14ac:dyDescent="0.3">
      <c r="AY9800" s="226" t="e">
        <f>VLOOKUP(C9800,#REF!, 2,FALSE)</f>
        <v>#REF!</v>
      </c>
      <c r="BM9800" s="177" t="s">
        <v>15186</v>
      </c>
      <c r="BN9800" s="177" t="s">
        <v>3199</v>
      </c>
      <c r="BO9800" s="177" t="s">
        <v>9484</v>
      </c>
      <c r="BU9800" s="177" t="s">
        <v>15186</v>
      </c>
      <c r="BV9800" s="177" t="s">
        <v>3199</v>
      </c>
      <c r="BW9800" s="177" t="s">
        <v>9484</v>
      </c>
    </row>
    <row r="9801" spans="51:75" x14ac:dyDescent="0.3">
      <c r="AY9801" s="226" t="e">
        <f>VLOOKUP(C9801,#REF!, 2,FALSE)</f>
        <v>#REF!</v>
      </c>
      <c r="BM9801" s="177" t="s">
        <v>15187</v>
      </c>
      <c r="BN9801" s="177" t="s">
        <v>658</v>
      </c>
      <c r="BO9801" s="177" t="s">
        <v>15188</v>
      </c>
      <c r="BU9801" s="177" t="s">
        <v>15187</v>
      </c>
      <c r="BV9801" s="177" t="s">
        <v>658</v>
      </c>
      <c r="BW9801" s="177" t="s">
        <v>15188</v>
      </c>
    </row>
    <row r="9802" spans="51:75" x14ac:dyDescent="0.3">
      <c r="AY9802" s="226" t="e">
        <f>VLOOKUP(C9802,#REF!, 2,FALSE)</f>
        <v>#REF!</v>
      </c>
      <c r="BM9802" s="177" t="s">
        <v>2633</v>
      </c>
      <c r="BN9802" s="177" t="s">
        <v>3199</v>
      </c>
      <c r="BO9802" s="177" t="s">
        <v>7103</v>
      </c>
      <c r="BU9802" s="177" t="s">
        <v>2633</v>
      </c>
      <c r="BV9802" s="177" t="s">
        <v>3199</v>
      </c>
      <c r="BW9802" s="177" t="s">
        <v>7103</v>
      </c>
    </row>
    <row r="9803" spans="51:75" x14ac:dyDescent="0.3">
      <c r="AY9803" s="226" t="e">
        <f>VLOOKUP(C9803,#REF!, 2,FALSE)</f>
        <v>#REF!</v>
      </c>
      <c r="BM9803" s="177" t="s">
        <v>15189</v>
      </c>
      <c r="BN9803" s="177" t="s">
        <v>771</v>
      </c>
      <c r="BO9803" s="177" t="s">
        <v>15190</v>
      </c>
      <c r="BU9803" s="177" t="s">
        <v>15189</v>
      </c>
      <c r="BV9803" s="177" t="s">
        <v>771</v>
      </c>
      <c r="BW9803" s="177" t="s">
        <v>15190</v>
      </c>
    </row>
    <row r="9804" spans="51:75" x14ac:dyDescent="0.3">
      <c r="AY9804" s="226" t="e">
        <f>VLOOKUP(C9804,#REF!, 2,FALSE)</f>
        <v>#REF!</v>
      </c>
      <c r="BM9804" s="177" t="s">
        <v>15191</v>
      </c>
      <c r="BN9804" s="177" t="s">
        <v>778</v>
      </c>
      <c r="BO9804" s="177" t="s">
        <v>2890</v>
      </c>
      <c r="BU9804" s="177" t="s">
        <v>15191</v>
      </c>
      <c r="BV9804" s="177" t="s">
        <v>778</v>
      </c>
      <c r="BW9804" s="177" t="s">
        <v>2890</v>
      </c>
    </row>
    <row r="9805" spans="51:75" x14ac:dyDescent="0.3">
      <c r="AY9805" s="226" t="e">
        <f>VLOOKUP(C9805,#REF!, 2,FALSE)</f>
        <v>#REF!</v>
      </c>
      <c r="BM9805" s="177" t="s">
        <v>15192</v>
      </c>
      <c r="BN9805" s="177" t="s">
        <v>926</v>
      </c>
      <c r="BO9805" s="177" t="s">
        <v>4748</v>
      </c>
      <c r="BU9805" s="177" t="s">
        <v>15192</v>
      </c>
      <c r="BV9805" s="177" t="s">
        <v>926</v>
      </c>
      <c r="BW9805" s="177" t="s">
        <v>4748</v>
      </c>
    </row>
    <row r="9806" spans="51:75" x14ac:dyDescent="0.3">
      <c r="AY9806" s="226" t="e">
        <f>VLOOKUP(C9806,#REF!, 2,FALSE)</f>
        <v>#REF!</v>
      </c>
      <c r="BM9806" s="177" t="s">
        <v>15193</v>
      </c>
      <c r="BN9806" s="177" t="s">
        <v>1342</v>
      </c>
      <c r="BO9806" s="177" t="s">
        <v>3229</v>
      </c>
      <c r="BU9806" s="177" t="s">
        <v>15193</v>
      </c>
      <c r="BV9806" s="177" t="s">
        <v>1342</v>
      </c>
      <c r="BW9806" s="177" t="s">
        <v>3229</v>
      </c>
    </row>
    <row r="9807" spans="51:75" x14ac:dyDescent="0.3">
      <c r="AY9807" s="226" t="e">
        <f>VLOOKUP(C9807,#REF!, 2,FALSE)</f>
        <v>#REF!</v>
      </c>
      <c r="BM9807" s="177" t="s">
        <v>15194</v>
      </c>
      <c r="BN9807" s="177" t="s">
        <v>3199</v>
      </c>
      <c r="BO9807" s="177" t="s">
        <v>934</v>
      </c>
      <c r="BU9807" s="177" t="s">
        <v>15194</v>
      </c>
      <c r="BV9807" s="177" t="s">
        <v>3199</v>
      </c>
      <c r="BW9807" s="177" t="s">
        <v>934</v>
      </c>
    </row>
    <row r="9808" spans="51:75" x14ac:dyDescent="0.3">
      <c r="AY9808" s="226" t="e">
        <f>VLOOKUP(C9808,#REF!, 2,FALSE)</f>
        <v>#REF!</v>
      </c>
      <c r="BM9808" s="177" t="s">
        <v>15195</v>
      </c>
      <c r="BN9808" s="177" t="s">
        <v>3199</v>
      </c>
      <c r="BO9808" s="177" t="s">
        <v>15196</v>
      </c>
      <c r="BU9808" s="177" t="s">
        <v>15195</v>
      </c>
      <c r="BV9808" s="177" t="s">
        <v>3199</v>
      </c>
      <c r="BW9808" s="177" t="s">
        <v>15196</v>
      </c>
    </row>
    <row r="9809" spans="51:75" x14ac:dyDescent="0.3">
      <c r="AY9809" s="226" t="e">
        <f>VLOOKUP(C9809,#REF!, 2,FALSE)</f>
        <v>#REF!</v>
      </c>
      <c r="BM9809" s="177" t="s">
        <v>15197</v>
      </c>
      <c r="BN9809" s="177" t="s">
        <v>1269</v>
      </c>
      <c r="BO9809" s="177" t="s">
        <v>15198</v>
      </c>
      <c r="BU9809" s="177" t="s">
        <v>15197</v>
      </c>
      <c r="BV9809" s="177" t="s">
        <v>1269</v>
      </c>
      <c r="BW9809" s="177" t="s">
        <v>15198</v>
      </c>
    </row>
    <row r="9810" spans="51:75" x14ac:dyDescent="0.3">
      <c r="AY9810" s="226" t="e">
        <f>VLOOKUP(C9810,#REF!, 2,FALSE)</f>
        <v>#REF!</v>
      </c>
      <c r="BM9810" s="177" t="s">
        <v>15199</v>
      </c>
      <c r="BN9810" s="177" t="s">
        <v>3045</v>
      </c>
      <c r="BO9810" s="177" t="s">
        <v>15200</v>
      </c>
      <c r="BU9810" s="177" t="s">
        <v>15199</v>
      </c>
      <c r="BV9810" s="177" t="s">
        <v>3045</v>
      </c>
      <c r="BW9810" s="177" t="s">
        <v>15200</v>
      </c>
    </row>
    <row r="9811" spans="51:75" x14ac:dyDescent="0.3">
      <c r="AY9811" s="226" t="e">
        <f>VLOOKUP(C9811,#REF!, 2,FALSE)</f>
        <v>#REF!</v>
      </c>
      <c r="BM9811" s="177" t="s">
        <v>15201</v>
      </c>
      <c r="BN9811" s="177" t="s">
        <v>3045</v>
      </c>
      <c r="BO9811" s="177" t="s">
        <v>4498</v>
      </c>
      <c r="BU9811" s="177" t="s">
        <v>15201</v>
      </c>
      <c r="BV9811" s="177" t="s">
        <v>3045</v>
      </c>
      <c r="BW9811" s="177" t="s">
        <v>4498</v>
      </c>
    </row>
    <row r="9812" spans="51:75" x14ac:dyDescent="0.3">
      <c r="AY9812" s="226" t="e">
        <f>VLOOKUP(C9812,#REF!, 2,FALSE)</f>
        <v>#REF!</v>
      </c>
      <c r="BM9812" s="177" t="s">
        <v>15202</v>
      </c>
      <c r="BN9812" s="177" t="s">
        <v>1342</v>
      </c>
      <c r="BO9812" s="177" t="s">
        <v>3055</v>
      </c>
      <c r="BU9812" s="177" t="s">
        <v>15202</v>
      </c>
      <c r="BV9812" s="177" t="s">
        <v>1342</v>
      </c>
      <c r="BW9812" s="177" t="s">
        <v>3055</v>
      </c>
    </row>
    <row r="9813" spans="51:75" x14ac:dyDescent="0.3">
      <c r="AY9813" s="226" t="e">
        <f>VLOOKUP(C9813,#REF!, 2,FALSE)</f>
        <v>#REF!</v>
      </c>
      <c r="BM9813" s="177" t="s">
        <v>2634</v>
      </c>
      <c r="BN9813" s="177" t="s">
        <v>1342</v>
      </c>
      <c r="BO9813" s="177" t="s">
        <v>9484</v>
      </c>
      <c r="BU9813" s="177" t="s">
        <v>2634</v>
      </c>
      <c r="BV9813" s="177" t="s">
        <v>1342</v>
      </c>
      <c r="BW9813" s="177" t="s">
        <v>9484</v>
      </c>
    </row>
    <row r="9814" spans="51:75" x14ac:dyDescent="0.3">
      <c r="AY9814" s="226" t="e">
        <f>VLOOKUP(C9814,#REF!, 2,FALSE)</f>
        <v>#REF!</v>
      </c>
      <c r="BM9814" s="177" t="s">
        <v>15203</v>
      </c>
      <c r="BN9814" s="177" t="s">
        <v>3045</v>
      </c>
      <c r="BO9814" s="177" t="s">
        <v>15204</v>
      </c>
      <c r="BU9814" s="177" t="s">
        <v>15203</v>
      </c>
      <c r="BV9814" s="177" t="s">
        <v>3045</v>
      </c>
      <c r="BW9814" s="177" t="s">
        <v>15204</v>
      </c>
    </row>
    <row r="9815" spans="51:75" x14ac:dyDescent="0.3">
      <c r="AY9815" s="226" t="e">
        <f>VLOOKUP(C9815,#REF!, 2,FALSE)</f>
        <v>#REF!</v>
      </c>
      <c r="BM9815" s="177" t="s">
        <v>15205</v>
      </c>
      <c r="BN9815" s="177" t="s">
        <v>3199</v>
      </c>
      <c r="BO9815" s="177" t="s">
        <v>15206</v>
      </c>
      <c r="BU9815" s="177" t="s">
        <v>15205</v>
      </c>
      <c r="BV9815" s="177" t="s">
        <v>3199</v>
      </c>
      <c r="BW9815" s="177" t="s">
        <v>15206</v>
      </c>
    </row>
    <row r="9816" spans="51:75" x14ac:dyDescent="0.3">
      <c r="AY9816" s="226" t="e">
        <f>VLOOKUP(C9816,#REF!, 2,FALSE)</f>
        <v>#REF!</v>
      </c>
      <c r="BM9816" s="177" t="s">
        <v>15207</v>
      </c>
      <c r="BN9816" s="177" t="s">
        <v>1342</v>
      </c>
      <c r="BO9816" s="177" t="s">
        <v>8881</v>
      </c>
      <c r="BU9816" s="177" t="s">
        <v>15207</v>
      </c>
      <c r="BV9816" s="177" t="s">
        <v>1342</v>
      </c>
      <c r="BW9816" s="177" t="s">
        <v>8881</v>
      </c>
    </row>
    <row r="9817" spans="51:75" x14ac:dyDescent="0.3">
      <c r="AY9817" s="226" t="e">
        <f>VLOOKUP(C9817,#REF!, 2,FALSE)</f>
        <v>#REF!</v>
      </c>
      <c r="BM9817" s="177" t="s">
        <v>15208</v>
      </c>
      <c r="BN9817" s="177" t="s">
        <v>3199</v>
      </c>
      <c r="BO9817" s="177" t="s">
        <v>11176</v>
      </c>
      <c r="BU9817" s="177" t="s">
        <v>15208</v>
      </c>
      <c r="BV9817" s="177" t="s">
        <v>3199</v>
      </c>
      <c r="BW9817" s="177" t="s">
        <v>11176</v>
      </c>
    </row>
    <row r="9818" spans="51:75" x14ac:dyDescent="0.3">
      <c r="AY9818" s="226" t="e">
        <f>VLOOKUP(C9818,#REF!, 2,FALSE)</f>
        <v>#REF!</v>
      </c>
      <c r="BM9818" s="177" t="s">
        <v>15209</v>
      </c>
      <c r="BN9818" s="177" t="s">
        <v>1342</v>
      </c>
      <c r="BO9818" s="177" t="s">
        <v>2497</v>
      </c>
      <c r="BU9818" s="177" t="s">
        <v>15209</v>
      </c>
      <c r="BV9818" s="177" t="s">
        <v>1342</v>
      </c>
      <c r="BW9818" s="177" t="s">
        <v>2497</v>
      </c>
    </row>
    <row r="9819" spans="51:75" x14ac:dyDescent="0.3">
      <c r="AY9819" s="226" t="e">
        <f>VLOOKUP(C9819,#REF!, 2,FALSE)</f>
        <v>#REF!</v>
      </c>
      <c r="BM9819" s="177" t="s">
        <v>15210</v>
      </c>
      <c r="BN9819" s="177" t="s">
        <v>1342</v>
      </c>
      <c r="BO9819" s="177" t="s">
        <v>10919</v>
      </c>
      <c r="BU9819" s="177" t="s">
        <v>15210</v>
      </c>
      <c r="BV9819" s="177" t="s">
        <v>1342</v>
      </c>
      <c r="BW9819" s="177" t="s">
        <v>10919</v>
      </c>
    </row>
    <row r="9820" spans="51:75" x14ac:dyDescent="0.3">
      <c r="AY9820" s="226" t="e">
        <f>VLOOKUP(C9820,#REF!, 2,FALSE)</f>
        <v>#REF!</v>
      </c>
      <c r="BM9820" s="177" t="s">
        <v>15211</v>
      </c>
      <c r="BN9820" s="177" t="s">
        <v>3199</v>
      </c>
      <c r="BO9820" s="177" t="s">
        <v>15212</v>
      </c>
      <c r="BU9820" s="177" t="s">
        <v>15211</v>
      </c>
      <c r="BV9820" s="177" t="s">
        <v>3199</v>
      </c>
      <c r="BW9820" s="177" t="s">
        <v>15212</v>
      </c>
    </row>
    <row r="9821" spans="51:75" x14ac:dyDescent="0.3">
      <c r="AY9821" s="226" t="e">
        <f>VLOOKUP(C9821,#REF!, 2,FALSE)</f>
        <v>#REF!</v>
      </c>
      <c r="BM9821" s="177" t="s">
        <v>15213</v>
      </c>
      <c r="BN9821" s="177" t="s">
        <v>1342</v>
      </c>
      <c r="BO9821" s="177" t="s">
        <v>8845</v>
      </c>
      <c r="BU9821" s="177" t="s">
        <v>15213</v>
      </c>
      <c r="BV9821" s="177" t="s">
        <v>1342</v>
      </c>
      <c r="BW9821" s="177" t="s">
        <v>8845</v>
      </c>
    </row>
    <row r="9822" spans="51:75" x14ac:dyDescent="0.3">
      <c r="AY9822" s="226" t="e">
        <f>VLOOKUP(C9822,#REF!, 2,FALSE)</f>
        <v>#REF!</v>
      </c>
      <c r="BM9822" s="177" t="s">
        <v>15214</v>
      </c>
      <c r="BN9822" s="177" t="s">
        <v>3199</v>
      </c>
      <c r="BO9822" s="177" t="s">
        <v>4819</v>
      </c>
      <c r="BU9822" s="177" t="s">
        <v>15214</v>
      </c>
      <c r="BV9822" s="177" t="s">
        <v>3199</v>
      </c>
      <c r="BW9822" s="177" t="s">
        <v>4819</v>
      </c>
    </row>
    <row r="9823" spans="51:75" x14ac:dyDescent="0.3">
      <c r="AY9823" s="226" t="e">
        <f>VLOOKUP(C9823,#REF!, 2,FALSE)</f>
        <v>#REF!</v>
      </c>
      <c r="BM9823" s="177" t="s">
        <v>2635</v>
      </c>
      <c r="BN9823" s="177" t="s">
        <v>3199</v>
      </c>
      <c r="BO9823" s="177" t="s">
        <v>2936</v>
      </c>
      <c r="BU9823" s="177" t="s">
        <v>2635</v>
      </c>
      <c r="BV9823" s="177" t="s">
        <v>3199</v>
      </c>
      <c r="BW9823" s="177" t="s">
        <v>2936</v>
      </c>
    </row>
    <row r="9824" spans="51:75" x14ac:dyDescent="0.3">
      <c r="AY9824" s="226" t="e">
        <f>VLOOKUP(C9824,#REF!, 2,FALSE)</f>
        <v>#REF!</v>
      </c>
      <c r="BM9824" s="177" t="s">
        <v>15215</v>
      </c>
      <c r="BN9824" s="177" t="s">
        <v>658</v>
      </c>
      <c r="BO9824" s="177" t="s">
        <v>9553</v>
      </c>
      <c r="BU9824" s="177" t="s">
        <v>15215</v>
      </c>
      <c r="BV9824" s="177" t="s">
        <v>658</v>
      </c>
      <c r="BW9824" s="177" t="s">
        <v>9553</v>
      </c>
    </row>
    <row r="9825" spans="51:75" x14ac:dyDescent="0.3">
      <c r="AY9825" s="226" t="e">
        <f>VLOOKUP(C9825,#REF!, 2,FALSE)</f>
        <v>#REF!</v>
      </c>
      <c r="BM9825" s="177" t="s">
        <v>15216</v>
      </c>
      <c r="BN9825" s="177" t="s">
        <v>667</v>
      </c>
      <c r="BO9825" s="177" t="s">
        <v>725</v>
      </c>
      <c r="BU9825" s="177" t="s">
        <v>15216</v>
      </c>
      <c r="BV9825" s="177" t="s">
        <v>667</v>
      </c>
      <c r="BW9825" s="177" t="s">
        <v>725</v>
      </c>
    </row>
    <row r="9826" spans="51:75" x14ac:dyDescent="0.3">
      <c r="AY9826" s="226" t="e">
        <f>VLOOKUP(C9826,#REF!, 2,FALSE)</f>
        <v>#REF!</v>
      </c>
      <c r="BM9826" s="177" t="s">
        <v>15217</v>
      </c>
      <c r="BN9826" s="177" t="s">
        <v>928</v>
      </c>
      <c r="BO9826" s="177" t="s">
        <v>1401</v>
      </c>
      <c r="BU9826" s="177" t="s">
        <v>15217</v>
      </c>
      <c r="BV9826" s="177" t="s">
        <v>928</v>
      </c>
      <c r="BW9826" s="177" t="s">
        <v>1401</v>
      </c>
    </row>
    <row r="9827" spans="51:75" x14ac:dyDescent="0.3">
      <c r="AY9827" s="226" t="e">
        <f>VLOOKUP(C9827,#REF!, 2,FALSE)</f>
        <v>#REF!</v>
      </c>
      <c r="BM9827" s="177" t="s">
        <v>15218</v>
      </c>
      <c r="BN9827" s="177" t="s">
        <v>3199</v>
      </c>
      <c r="BO9827" s="177" t="s">
        <v>15219</v>
      </c>
      <c r="BU9827" s="177" t="s">
        <v>15218</v>
      </c>
      <c r="BV9827" s="177" t="s">
        <v>3199</v>
      </c>
      <c r="BW9827" s="177" t="s">
        <v>15219</v>
      </c>
    </row>
    <row r="9828" spans="51:75" x14ac:dyDescent="0.3">
      <c r="AY9828" s="226" t="e">
        <f>VLOOKUP(C9828,#REF!, 2,FALSE)</f>
        <v>#REF!</v>
      </c>
      <c r="BM9828" s="177" t="s">
        <v>2636</v>
      </c>
      <c r="BN9828" s="177" t="s">
        <v>669</v>
      </c>
      <c r="BO9828" s="177" t="s">
        <v>2647</v>
      </c>
      <c r="BU9828" s="177" t="s">
        <v>2636</v>
      </c>
      <c r="BV9828" s="177" t="s">
        <v>669</v>
      </c>
      <c r="BW9828" s="177" t="s">
        <v>2647</v>
      </c>
    </row>
    <row r="9829" spans="51:75" x14ac:dyDescent="0.3">
      <c r="AY9829" s="226" t="e">
        <f>VLOOKUP(C9829,#REF!, 2,FALSE)</f>
        <v>#REF!</v>
      </c>
      <c r="BM9829" s="177" t="s">
        <v>2637</v>
      </c>
      <c r="BN9829" s="177" t="s">
        <v>705</v>
      </c>
      <c r="BO9829" s="177" t="s">
        <v>1069</v>
      </c>
      <c r="BU9829" s="177" t="s">
        <v>2637</v>
      </c>
      <c r="BV9829" s="177" t="s">
        <v>705</v>
      </c>
      <c r="BW9829" s="177" t="s">
        <v>1069</v>
      </c>
    </row>
    <row r="9830" spans="51:75" x14ac:dyDescent="0.3">
      <c r="AY9830" s="226" t="e">
        <f>VLOOKUP(C9830,#REF!, 2,FALSE)</f>
        <v>#REF!</v>
      </c>
      <c r="BM9830" s="177" t="s">
        <v>15220</v>
      </c>
      <c r="BN9830" s="177" t="s">
        <v>3199</v>
      </c>
      <c r="BO9830" s="177" t="s">
        <v>7494</v>
      </c>
      <c r="BU9830" s="177" t="s">
        <v>15220</v>
      </c>
      <c r="BV9830" s="177" t="s">
        <v>3199</v>
      </c>
      <c r="BW9830" s="177" t="s">
        <v>7494</v>
      </c>
    </row>
    <row r="9831" spans="51:75" x14ac:dyDescent="0.3">
      <c r="AY9831" s="226" t="e">
        <f>VLOOKUP(C9831,#REF!, 2,FALSE)</f>
        <v>#REF!</v>
      </c>
      <c r="BM9831" s="177" t="s">
        <v>15221</v>
      </c>
      <c r="BN9831" s="177" t="s">
        <v>803</v>
      </c>
      <c r="BO9831" s="177" t="s">
        <v>2191</v>
      </c>
      <c r="BU9831" s="177" t="s">
        <v>15221</v>
      </c>
      <c r="BV9831" s="177" t="s">
        <v>803</v>
      </c>
      <c r="BW9831" s="177" t="s">
        <v>2191</v>
      </c>
    </row>
    <row r="9832" spans="51:75" x14ac:dyDescent="0.3">
      <c r="AY9832" s="226" t="e">
        <f>VLOOKUP(C9832,#REF!, 2,FALSE)</f>
        <v>#REF!</v>
      </c>
      <c r="BM9832" s="177" t="s">
        <v>15222</v>
      </c>
      <c r="BN9832" s="177" t="s">
        <v>661</v>
      </c>
      <c r="BO9832" s="177" t="s">
        <v>1060</v>
      </c>
      <c r="BU9832" s="177" t="s">
        <v>15222</v>
      </c>
      <c r="BV9832" s="177" t="s">
        <v>661</v>
      </c>
      <c r="BW9832" s="177" t="s">
        <v>1060</v>
      </c>
    </row>
    <row r="9833" spans="51:75" x14ac:dyDescent="0.3">
      <c r="AY9833" s="226" t="e">
        <f>VLOOKUP(C9833,#REF!, 2,FALSE)</f>
        <v>#REF!</v>
      </c>
      <c r="BM9833" s="177" t="s">
        <v>2657</v>
      </c>
      <c r="BN9833" s="177" t="s">
        <v>3199</v>
      </c>
      <c r="BO9833" s="177" t="s">
        <v>1262</v>
      </c>
      <c r="BU9833" s="177" t="s">
        <v>2657</v>
      </c>
      <c r="BV9833" s="177" t="s">
        <v>3199</v>
      </c>
      <c r="BW9833" s="177" t="s">
        <v>1262</v>
      </c>
    </row>
    <row r="9834" spans="51:75" x14ac:dyDescent="0.3">
      <c r="AY9834" s="226" t="e">
        <f>VLOOKUP(C9834,#REF!, 2,FALSE)</f>
        <v>#REF!</v>
      </c>
      <c r="BM9834" s="177" t="s">
        <v>15223</v>
      </c>
      <c r="BN9834" s="177" t="s">
        <v>3045</v>
      </c>
      <c r="BO9834" s="177" t="s">
        <v>1662</v>
      </c>
      <c r="BU9834" s="177" t="s">
        <v>15223</v>
      </c>
      <c r="BV9834" s="177" t="s">
        <v>3045</v>
      </c>
      <c r="BW9834" s="177" t="s">
        <v>1662</v>
      </c>
    </row>
    <row r="9835" spans="51:75" x14ac:dyDescent="0.3">
      <c r="AY9835" s="226" t="e">
        <f>VLOOKUP(C9835,#REF!, 2,FALSE)</f>
        <v>#REF!</v>
      </c>
      <c r="BM9835" s="177" t="s">
        <v>2658</v>
      </c>
      <c r="BN9835" s="177" t="s">
        <v>1342</v>
      </c>
      <c r="BO9835" s="177" t="s">
        <v>5147</v>
      </c>
      <c r="BU9835" s="177" t="s">
        <v>2658</v>
      </c>
      <c r="BV9835" s="177" t="s">
        <v>1342</v>
      </c>
      <c r="BW9835" s="177" t="s">
        <v>5147</v>
      </c>
    </row>
    <row r="9836" spans="51:75" x14ac:dyDescent="0.3">
      <c r="AY9836" s="226" t="e">
        <f>VLOOKUP(C9836,#REF!, 2,FALSE)</f>
        <v>#REF!</v>
      </c>
      <c r="BM9836" s="177" t="s">
        <v>15224</v>
      </c>
      <c r="BN9836" s="177" t="s">
        <v>1342</v>
      </c>
      <c r="BO9836" s="177" t="s">
        <v>716</v>
      </c>
      <c r="BU9836" s="177" t="s">
        <v>15224</v>
      </c>
      <c r="BV9836" s="177" t="s">
        <v>1342</v>
      </c>
      <c r="BW9836" s="177" t="s">
        <v>716</v>
      </c>
    </row>
    <row r="9837" spans="51:75" x14ac:dyDescent="0.3">
      <c r="AY9837" s="226" t="e">
        <f>VLOOKUP(C9837,#REF!, 2,FALSE)</f>
        <v>#REF!</v>
      </c>
      <c r="BM9837" s="177" t="s">
        <v>15225</v>
      </c>
      <c r="BN9837" s="177" t="s">
        <v>1342</v>
      </c>
      <c r="BO9837" s="177" t="s">
        <v>7375</v>
      </c>
      <c r="BU9837" s="177" t="s">
        <v>15225</v>
      </c>
      <c r="BV9837" s="177" t="s">
        <v>1342</v>
      </c>
      <c r="BW9837" s="177" t="s">
        <v>7375</v>
      </c>
    </row>
    <row r="9838" spans="51:75" x14ac:dyDescent="0.3">
      <c r="AY9838" s="226" t="e">
        <f>VLOOKUP(C9838,#REF!, 2,FALSE)</f>
        <v>#REF!</v>
      </c>
      <c r="BM9838" s="177" t="s">
        <v>15226</v>
      </c>
      <c r="BN9838" s="177" t="s">
        <v>1342</v>
      </c>
      <c r="BO9838" s="177" t="s">
        <v>1854</v>
      </c>
      <c r="BU9838" s="177" t="s">
        <v>15226</v>
      </c>
      <c r="BV9838" s="177" t="s">
        <v>1342</v>
      </c>
      <c r="BW9838" s="177" t="s">
        <v>1854</v>
      </c>
    </row>
    <row r="9839" spans="51:75" x14ac:dyDescent="0.3">
      <c r="AY9839" s="226" t="e">
        <f>VLOOKUP(C9839,#REF!, 2,FALSE)</f>
        <v>#REF!</v>
      </c>
      <c r="BM9839" s="177" t="s">
        <v>15227</v>
      </c>
      <c r="BN9839" s="177" t="s">
        <v>3199</v>
      </c>
      <c r="BO9839" s="177" t="s">
        <v>15228</v>
      </c>
      <c r="BU9839" s="177" t="s">
        <v>15227</v>
      </c>
      <c r="BV9839" s="177" t="s">
        <v>3199</v>
      </c>
      <c r="BW9839" s="177" t="s">
        <v>15228</v>
      </c>
    </row>
    <row r="9840" spans="51:75" x14ac:dyDescent="0.3">
      <c r="AY9840" s="226" t="e">
        <f>VLOOKUP(C9840,#REF!, 2,FALSE)</f>
        <v>#REF!</v>
      </c>
      <c r="BM9840" s="177" t="s">
        <v>2659</v>
      </c>
      <c r="BN9840" s="177" t="s">
        <v>3199</v>
      </c>
      <c r="BO9840" s="177" t="s">
        <v>2053</v>
      </c>
      <c r="BU9840" s="177" t="s">
        <v>2659</v>
      </c>
      <c r="BV9840" s="177" t="s">
        <v>3199</v>
      </c>
      <c r="BW9840" s="177" t="s">
        <v>2053</v>
      </c>
    </row>
    <row r="9841" spans="51:75" x14ac:dyDescent="0.3">
      <c r="AY9841" s="226" t="e">
        <f>VLOOKUP(C9841,#REF!, 2,FALSE)</f>
        <v>#REF!</v>
      </c>
      <c r="BM9841" s="177" t="s">
        <v>15229</v>
      </c>
      <c r="BN9841" s="177" t="s">
        <v>3045</v>
      </c>
      <c r="BO9841" s="177" t="s">
        <v>2596</v>
      </c>
      <c r="BU9841" s="177" t="s">
        <v>15229</v>
      </c>
      <c r="BV9841" s="177" t="s">
        <v>3045</v>
      </c>
      <c r="BW9841" s="177" t="s">
        <v>2596</v>
      </c>
    </row>
    <row r="9842" spans="51:75" x14ac:dyDescent="0.3">
      <c r="AY9842" s="226" t="e">
        <f>VLOOKUP(C9842,#REF!, 2,FALSE)</f>
        <v>#REF!</v>
      </c>
      <c r="BM9842" s="177" t="s">
        <v>15230</v>
      </c>
      <c r="BN9842" s="177" t="s">
        <v>2979</v>
      </c>
      <c r="BO9842" s="177" t="s">
        <v>9519</v>
      </c>
      <c r="BU9842" s="177" t="s">
        <v>15230</v>
      </c>
      <c r="BV9842" s="177" t="s">
        <v>2979</v>
      </c>
      <c r="BW9842" s="177" t="s">
        <v>9519</v>
      </c>
    </row>
    <row r="9843" spans="51:75" x14ac:dyDescent="0.3">
      <c r="AY9843" s="226" t="e">
        <f>VLOOKUP(C9843,#REF!, 2,FALSE)</f>
        <v>#REF!</v>
      </c>
      <c r="BM9843" s="177" t="s">
        <v>15231</v>
      </c>
      <c r="BN9843" s="177" t="s">
        <v>1269</v>
      </c>
      <c r="BO9843" s="177" t="s">
        <v>6757</v>
      </c>
      <c r="BU9843" s="177" t="s">
        <v>15231</v>
      </c>
      <c r="BV9843" s="177" t="s">
        <v>1269</v>
      </c>
      <c r="BW9843" s="177" t="s">
        <v>6757</v>
      </c>
    </row>
    <row r="9844" spans="51:75" x14ac:dyDescent="0.3">
      <c r="AY9844" s="226" t="e">
        <f>VLOOKUP(C9844,#REF!, 2,FALSE)</f>
        <v>#REF!</v>
      </c>
      <c r="BM9844" s="177" t="s">
        <v>15232</v>
      </c>
      <c r="BN9844" s="177" t="s">
        <v>783</v>
      </c>
      <c r="BO9844" s="177" t="s">
        <v>9666</v>
      </c>
      <c r="BU9844" s="177" t="s">
        <v>15232</v>
      </c>
      <c r="BV9844" s="177" t="s">
        <v>783</v>
      </c>
      <c r="BW9844" s="177" t="s">
        <v>9666</v>
      </c>
    </row>
    <row r="9845" spans="51:75" x14ac:dyDescent="0.3">
      <c r="AY9845" s="226" t="e">
        <f>VLOOKUP(C9845,#REF!, 2,FALSE)</f>
        <v>#REF!</v>
      </c>
      <c r="BM9845" s="177" t="s">
        <v>15233</v>
      </c>
      <c r="BN9845" s="177" t="s">
        <v>637</v>
      </c>
      <c r="BO9845" s="177" t="s">
        <v>1747</v>
      </c>
      <c r="BU9845" s="177" t="s">
        <v>15233</v>
      </c>
      <c r="BV9845" s="177" t="s">
        <v>637</v>
      </c>
      <c r="BW9845" s="177" t="s">
        <v>1747</v>
      </c>
    </row>
    <row r="9846" spans="51:75" x14ac:dyDescent="0.3">
      <c r="AY9846" s="226" t="e">
        <f>VLOOKUP(C9846,#REF!, 2,FALSE)</f>
        <v>#REF!</v>
      </c>
      <c r="BM9846" s="177" t="s">
        <v>15234</v>
      </c>
      <c r="BN9846" s="177" t="s">
        <v>637</v>
      </c>
      <c r="BO9846" s="177" t="s">
        <v>2747</v>
      </c>
      <c r="BU9846" s="177" t="s">
        <v>15234</v>
      </c>
      <c r="BV9846" s="177" t="s">
        <v>637</v>
      </c>
      <c r="BW9846" s="177" t="s">
        <v>2747</v>
      </c>
    </row>
    <row r="9847" spans="51:75" x14ac:dyDescent="0.3">
      <c r="AY9847" s="226" t="e">
        <f>VLOOKUP(C9847,#REF!, 2,FALSE)</f>
        <v>#REF!</v>
      </c>
      <c r="BM9847" s="177" t="s">
        <v>15235</v>
      </c>
      <c r="BN9847" s="177" t="s">
        <v>667</v>
      </c>
      <c r="BO9847" s="177" t="s">
        <v>6377</v>
      </c>
      <c r="BU9847" s="177" t="s">
        <v>15235</v>
      </c>
      <c r="BV9847" s="177" t="s">
        <v>667</v>
      </c>
      <c r="BW9847" s="177" t="s">
        <v>6377</v>
      </c>
    </row>
    <row r="9848" spans="51:75" x14ac:dyDescent="0.3">
      <c r="AY9848" s="226" t="e">
        <f>VLOOKUP(C9848,#REF!, 2,FALSE)</f>
        <v>#REF!</v>
      </c>
      <c r="BM9848" s="177" t="s">
        <v>15236</v>
      </c>
      <c r="BN9848" s="177" t="s">
        <v>667</v>
      </c>
      <c r="BO9848" s="177" t="s">
        <v>15237</v>
      </c>
      <c r="BU9848" s="177" t="s">
        <v>15236</v>
      </c>
      <c r="BV9848" s="177" t="s">
        <v>667</v>
      </c>
      <c r="BW9848" s="177" t="s">
        <v>15237</v>
      </c>
    </row>
    <row r="9849" spans="51:75" x14ac:dyDescent="0.3">
      <c r="AY9849" s="226" t="e">
        <f>VLOOKUP(C9849,#REF!, 2,FALSE)</f>
        <v>#REF!</v>
      </c>
      <c r="BM9849" s="177" t="s">
        <v>15238</v>
      </c>
      <c r="BN9849" s="177" t="s">
        <v>3045</v>
      </c>
      <c r="BO9849" s="177" t="s">
        <v>3830</v>
      </c>
      <c r="BU9849" s="177" t="s">
        <v>15238</v>
      </c>
      <c r="BV9849" s="177" t="s">
        <v>3045</v>
      </c>
      <c r="BW9849" s="177" t="s">
        <v>3830</v>
      </c>
    </row>
    <row r="9850" spans="51:75" x14ac:dyDescent="0.3">
      <c r="AY9850" s="226" t="e">
        <f>VLOOKUP(C9850,#REF!, 2,FALSE)</f>
        <v>#REF!</v>
      </c>
      <c r="BM9850" s="177" t="s">
        <v>15239</v>
      </c>
      <c r="BN9850" s="177" t="s">
        <v>1342</v>
      </c>
      <c r="BO9850" s="177" t="s">
        <v>1745</v>
      </c>
      <c r="BU9850" s="177" t="s">
        <v>15239</v>
      </c>
      <c r="BV9850" s="177" t="s">
        <v>1342</v>
      </c>
      <c r="BW9850" s="177" t="s">
        <v>1745</v>
      </c>
    </row>
    <row r="9851" spans="51:75" x14ac:dyDescent="0.3">
      <c r="AY9851" s="226" t="e">
        <f>VLOOKUP(C9851,#REF!, 2,FALSE)</f>
        <v>#REF!</v>
      </c>
      <c r="BM9851" s="177" t="s">
        <v>2660</v>
      </c>
      <c r="BN9851" s="177" t="s">
        <v>3199</v>
      </c>
      <c r="BO9851" s="177" t="s">
        <v>8571</v>
      </c>
      <c r="BU9851" s="177" t="s">
        <v>2660</v>
      </c>
      <c r="BV9851" s="177" t="s">
        <v>3199</v>
      </c>
      <c r="BW9851" s="177" t="s">
        <v>8571</v>
      </c>
    </row>
    <row r="9852" spans="51:75" x14ac:dyDescent="0.3">
      <c r="AY9852" s="226" t="e">
        <f>VLOOKUP(C9852,#REF!, 2,FALSE)</f>
        <v>#REF!</v>
      </c>
      <c r="BM9852" s="177" t="s">
        <v>15240</v>
      </c>
      <c r="BN9852" s="177" t="s">
        <v>1342</v>
      </c>
      <c r="BO9852" s="177" t="s">
        <v>7638</v>
      </c>
      <c r="BU9852" s="177" t="s">
        <v>15240</v>
      </c>
      <c r="BV9852" s="177" t="s">
        <v>1342</v>
      </c>
      <c r="BW9852" s="177" t="s">
        <v>7638</v>
      </c>
    </row>
    <row r="9853" spans="51:75" x14ac:dyDescent="0.3">
      <c r="AY9853" s="226" t="e">
        <f>VLOOKUP(C9853,#REF!, 2,FALSE)</f>
        <v>#REF!</v>
      </c>
      <c r="BM9853" s="177" t="s">
        <v>2661</v>
      </c>
      <c r="BN9853" s="177" t="s">
        <v>3045</v>
      </c>
      <c r="BO9853" s="177" t="s">
        <v>5138</v>
      </c>
      <c r="BU9853" s="177" t="s">
        <v>2661</v>
      </c>
      <c r="BV9853" s="177" t="s">
        <v>3045</v>
      </c>
      <c r="BW9853" s="177" t="s">
        <v>5138</v>
      </c>
    </row>
    <row r="9854" spans="51:75" x14ac:dyDescent="0.3">
      <c r="AY9854" s="226" t="e">
        <f>VLOOKUP(C9854,#REF!, 2,FALSE)</f>
        <v>#REF!</v>
      </c>
      <c r="BM9854" s="177" t="s">
        <v>15241</v>
      </c>
      <c r="BN9854" s="177" t="s">
        <v>780</v>
      </c>
      <c r="BO9854" s="177" t="s">
        <v>15242</v>
      </c>
      <c r="BU9854" s="177" t="s">
        <v>15241</v>
      </c>
      <c r="BV9854" s="177" t="s">
        <v>780</v>
      </c>
      <c r="BW9854" s="177" t="s">
        <v>15242</v>
      </c>
    </row>
    <row r="9855" spans="51:75" x14ac:dyDescent="0.3">
      <c r="AY9855" s="226" t="e">
        <f>VLOOKUP(C9855,#REF!, 2,FALSE)</f>
        <v>#REF!</v>
      </c>
      <c r="BM9855" s="177" t="s">
        <v>2662</v>
      </c>
      <c r="BN9855" s="177" t="s">
        <v>3199</v>
      </c>
      <c r="BO9855" s="177" t="s">
        <v>5787</v>
      </c>
      <c r="BU9855" s="177" t="s">
        <v>2662</v>
      </c>
      <c r="BV9855" s="177" t="s">
        <v>3199</v>
      </c>
      <c r="BW9855" s="177" t="s">
        <v>5787</v>
      </c>
    </row>
    <row r="9856" spans="51:75" x14ac:dyDescent="0.3">
      <c r="AY9856" s="226" t="e">
        <f>VLOOKUP(C9856,#REF!, 2,FALSE)</f>
        <v>#REF!</v>
      </c>
      <c r="BM9856" s="177" t="s">
        <v>15243</v>
      </c>
      <c r="BN9856" s="177" t="s">
        <v>669</v>
      </c>
      <c r="BO9856" s="177" t="s">
        <v>3406</v>
      </c>
      <c r="BU9856" s="177" t="s">
        <v>15243</v>
      </c>
      <c r="BV9856" s="177" t="s">
        <v>669</v>
      </c>
      <c r="BW9856" s="177" t="s">
        <v>3406</v>
      </c>
    </row>
    <row r="9857" spans="51:75" x14ac:dyDescent="0.3">
      <c r="AY9857" s="226" t="e">
        <f>VLOOKUP(C9857,#REF!, 2,FALSE)</f>
        <v>#REF!</v>
      </c>
      <c r="BM9857" s="177" t="s">
        <v>15244</v>
      </c>
      <c r="BN9857" s="177" t="s">
        <v>1269</v>
      </c>
      <c r="BO9857" s="177" t="s">
        <v>10775</v>
      </c>
      <c r="BU9857" s="177" t="s">
        <v>15244</v>
      </c>
      <c r="BV9857" s="177" t="s">
        <v>1269</v>
      </c>
      <c r="BW9857" s="177" t="s">
        <v>10775</v>
      </c>
    </row>
    <row r="9858" spans="51:75" x14ac:dyDescent="0.3">
      <c r="AY9858" s="226" t="e">
        <f>VLOOKUP(C9858,#REF!, 2,FALSE)</f>
        <v>#REF!</v>
      </c>
      <c r="BM9858" s="177" t="s">
        <v>15245</v>
      </c>
      <c r="BN9858" s="177" t="s">
        <v>2979</v>
      </c>
      <c r="BO9858" s="177" t="s">
        <v>2499</v>
      </c>
      <c r="BU9858" s="177" t="s">
        <v>15245</v>
      </c>
      <c r="BV9858" s="177" t="s">
        <v>2979</v>
      </c>
      <c r="BW9858" s="177" t="s">
        <v>2499</v>
      </c>
    </row>
    <row r="9859" spans="51:75" x14ac:dyDescent="0.3">
      <c r="AY9859" s="226" t="e">
        <f>VLOOKUP(C9859,#REF!, 2,FALSE)</f>
        <v>#REF!</v>
      </c>
      <c r="BM9859" s="177" t="s">
        <v>15246</v>
      </c>
      <c r="BN9859" s="177" t="s">
        <v>1342</v>
      </c>
      <c r="BO9859" s="177" t="s">
        <v>3704</v>
      </c>
      <c r="BU9859" s="177" t="s">
        <v>15246</v>
      </c>
      <c r="BV9859" s="177" t="s">
        <v>1342</v>
      </c>
      <c r="BW9859" s="177" t="s">
        <v>3704</v>
      </c>
    </row>
    <row r="9860" spans="51:75" x14ac:dyDescent="0.3">
      <c r="AY9860" s="226" t="e">
        <f>VLOOKUP(C9860,#REF!, 2,FALSE)</f>
        <v>#REF!</v>
      </c>
      <c r="BM9860" s="177" t="s">
        <v>15247</v>
      </c>
      <c r="BN9860" s="177" t="s">
        <v>2983</v>
      </c>
      <c r="BO9860" s="177" t="s">
        <v>2092</v>
      </c>
      <c r="BU9860" s="177" t="s">
        <v>15247</v>
      </c>
      <c r="BV9860" s="177" t="s">
        <v>2983</v>
      </c>
      <c r="BW9860" s="177" t="s">
        <v>2092</v>
      </c>
    </row>
    <row r="9861" spans="51:75" x14ac:dyDescent="0.3">
      <c r="AY9861" s="226" t="e">
        <f>VLOOKUP(C9861,#REF!, 2,FALSE)</f>
        <v>#REF!</v>
      </c>
      <c r="BM9861" s="177" t="s">
        <v>15248</v>
      </c>
      <c r="BN9861" s="177" t="s">
        <v>2983</v>
      </c>
      <c r="BO9861" s="177" t="s">
        <v>2983</v>
      </c>
      <c r="BU9861" s="177" t="s">
        <v>15248</v>
      </c>
      <c r="BV9861" s="177" t="s">
        <v>2983</v>
      </c>
      <c r="BW9861" s="177" t="s">
        <v>2983</v>
      </c>
    </row>
    <row r="9862" spans="51:75" x14ac:dyDescent="0.3">
      <c r="AY9862" s="226" t="e">
        <f>VLOOKUP(C9862,#REF!, 2,FALSE)</f>
        <v>#REF!</v>
      </c>
      <c r="BM9862" s="177" t="s">
        <v>15249</v>
      </c>
      <c r="BN9862" s="177" t="s">
        <v>1269</v>
      </c>
      <c r="BO9862" s="177" t="s">
        <v>1596</v>
      </c>
      <c r="BU9862" s="177" t="s">
        <v>15249</v>
      </c>
      <c r="BV9862" s="177" t="s">
        <v>1269</v>
      </c>
      <c r="BW9862" s="177" t="s">
        <v>1596</v>
      </c>
    </row>
    <row r="9863" spans="51:75" x14ac:dyDescent="0.3">
      <c r="AY9863" s="226" t="e">
        <f>VLOOKUP(C9863,#REF!, 2,FALSE)</f>
        <v>#REF!</v>
      </c>
      <c r="BM9863" s="177" t="s">
        <v>15250</v>
      </c>
      <c r="BN9863" s="177" t="s">
        <v>1342</v>
      </c>
      <c r="BO9863" s="177" t="s">
        <v>7494</v>
      </c>
      <c r="BU9863" s="177" t="s">
        <v>15250</v>
      </c>
      <c r="BV9863" s="177" t="s">
        <v>1342</v>
      </c>
      <c r="BW9863" s="177" t="s">
        <v>7494</v>
      </c>
    </row>
    <row r="9864" spans="51:75" x14ac:dyDescent="0.3">
      <c r="AY9864" s="226" t="e">
        <f>VLOOKUP(C9864,#REF!, 2,FALSE)</f>
        <v>#REF!</v>
      </c>
      <c r="BM9864" s="177" t="s">
        <v>15251</v>
      </c>
      <c r="BN9864" s="177" t="s">
        <v>928</v>
      </c>
      <c r="BO9864" s="177" t="s">
        <v>15252</v>
      </c>
      <c r="BU9864" s="177" t="s">
        <v>15251</v>
      </c>
      <c r="BV9864" s="177" t="s">
        <v>928</v>
      </c>
      <c r="BW9864" s="177" t="s">
        <v>15252</v>
      </c>
    </row>
    <row r="9865" spans="51:75" x14ac:dyDescent="0.3">
      <c r="AY9865" s="226" t="e">
        <f>VLOOKUP(C9865,#REF!, 2,FALSE)</f>
        <v>#REF!</v>
      </c>
      <c r="BM9865" s="177" t="s">
        <v>15253</v>
      </c>
      <c r="BN9865" s="177" t="s">
        <v>1342</v>
      </c>
      <c r="BO9865" s="177" t="s">
        <v>7547</v>
      </c>
      <c r="BU9865" s="177" t="s">
        <v>15253</v>
      </c>
      <c r="BV9865" s="177" t="s">
        <v>1342</v>
      </c>
      <c r="BW9865" s="177" t="s">
        <v>7547</v>
      </c>
    </row>
    <row r="9866" spans="51:75" x14ac:dyDescent="0.3">
      <c r="AY9866" s="226" t="e">
        <f>VLOOKUP(C9866,#REF!, 2,FALSE)</f>
        <v>#REF!</v>
      </c>
      <c r="BM9866" s="177" t="s">
        <v>15254</v>
      </c>
      <c r="BN9866" s="177" t="s">
        <v>1342</v>
      </c>
      <c r="BO9866" s="177" t="s">
        <v>7115</v>
      </c>
      <c r="BU9866" s="177" t="s">
        <v>15254</v>
      </c>
      <c r="BV9866" s="177" t="s">
        <v>1342</v>
      </c>
      <c r="BW9866" s="177" t="s">
        <v>7115</v>
      </c>
    </row>
    <row r="9867" spans="51:75" x14ac:dyDescent="0.3">
      <c r="AY9867" s="226" t="e">
        <f>VLOOKUP(C9867,#REF!, 2,FALSE)</f>
        <v>#REF!</v>
      </c>
      <c r="BM9867" s="177" t="s">
        <v>2663</v>
      </c>
      <c r="BN9867" s="177" t="s">
        <v>3199</v>
      </c>
      <c r="BO9867" s="177" t="s">
        <v>15255</v>
      </c>
      <c r="BU9867" s="177" t="s">
        <v>2663</v>
      </c>
      <c r="BV9867" s="177" t="s">
        <v>3199</v>
      </c>
      <c r="BW9867" s="177" t="s">
        <v>15255</v>
      </c>
    </row>
    <row r="9868" spans="51:75" x14ac:dyDescent="0.3">
      <c r="AY9868" s="226" t="e">
        <f>VLOOKUP(C9868,#REF!, 2,FALSE)</f>
        <v>#REF!</v>
      </c>
      <c r="BM9868" s="177" t="s">
        <v>2664</v>
      </c>
      <c r="BN9868" s="177" t="s">
        <v>3199</v>
      </c>
      <c r="BO9868" s="177" t="s">
        <v>15255</v>
      </c>
      <c r="BU9868" s="177" t="s">
        <v>2664</v>
      </c>
      <c r="BV9868" s="177" t="s">
        <v>3199</v>
      </c>
      <c r="BW9868" s="177" t="s">
        <v>15255</v>
      </c>
    </row>
    <row r="9869" spans="51:75" x14ac:dyDescent="0.3">
      <c r="AY9869" s="226" t="e">
        <f>VLOOKUP(C9869,#REF!, 2,FALSE)</f>
        <v>#REF!</v>
      </c>
      <c r="BM9869" s="177" t="s">
        <v>15256</v>
      </c>
      <c r="BN9869" s="177" t="s">
        <v>3045</v>
      </c>
      <c r="BO9869" s="177" t="s">
        <v>934</v>
      </c>
      <c r="BU9869" s="177" t="s">
        <v>15256</v>
      </c>
      <c r="BV9869" s="177" t="s">
        <v>3045</v>
      </c>
      <c r="BW9869" s="177" t="s">
        <v>934</v>
      </c>
    </row>
    <row r="9870" spans="51:75" x14ac:dyDescent="0.3">
      <c r="AY9870" s="226" t="e">
        <f>VLOOKUP(C9870,#REF!, 2,FALSE)</f>
        <v>#REF!</v>
      </c>
      <c r="BM9870" s="177" t="s">
        <v>15257</v>
      </c>
      <c r="BN9870" s="177" t="s">
        <v>666</v>
      </c>
      <c r="BO9870" s="177" t="s">
        <v>2983</v>
      </c>
      <c r="BU9870" s="177" t="s">
        <v>15257</v>
      </c>
      <c r="BV9870" s="177" t="s">
        <v>666</v>
      </c>
      <c r="BW9870" s="177" t="s">
        <v>2983</v>
      </c>
    </row>
    <row r="9871" spans="51:75" x14ac:dyDescent="0.3">
      <c r="AY9871" s="226" t="e">
        <f>VLOOKUP(C9871,#REF!, 2,FALSE)</f>
        <v>#REF!</v>
      </c>
      <c r="BM9871" s="177" t="s">
        <v>15258</v>
      </c>
      <c r="BN9871" s="177" t="s">
        <v>780</v>
      </c>
      <c r="BO9871" s="177" t="s">
        <v>2983</v>
      </c>
      <c r="BU9871" s="177" t="s">
        <v>15258</v>
      </c>
      <c r="BV9871" s="177" t="s">
        <v>780</v>
      </c>
      <c r="BW9871" s="177" t="s">
        <v>2983</v>
      </c>
    </row>
    <row r="9872" spans="51:75" x14ac:dyDescent="0.3">
      <c r="AY9872" s="226" t="e">
        <f>VLOOKUP(C9872,#REF!, 2,FALSE)</f>
        <v>#REF!</v>
      </c>
      <c r="BM9872" s="177" t="s">
        <v>15259</v>
      </c>
      <c r="BN9872" s="177" t="s">
        <v>703</v>
      </c>
      <c r="BO9872" s="177" t="s">
        <v>8848</v>
      </c>
      <c r="BU9872" s="177" t="s">
        <v>15259</v>
      </c>
      <c r="BV9872" s="177" t="s">
        <v>703</v>
      </c>
      <c r="BW9872" s="177" t="s">
        <v>8848</v>
      </c>
    </row>
    <row r="9873" spans="51:75" x14ac:dyDescent="0.3">
      <c r="AY9873" s="226" t="e">
        <f>VLOOKUP(C9873,#REF!, 2,FALSE)</f>
        <v>#REF!</v>
      </c>
      <c r="BM9873" s="177" t="s">
        <v>2665</v>
      </c>
      <c r="BN9873" s="177" t="s">
        <v>3045</v>
      </c>
      <c r="BO9873" s="177" t="s">
        <v>2983</v>
      </c>
      <c r="BU9873" s="177" t="s">
        <v>2665</v>
      </c>
      <c r="BV9873" s="177" t="s">
        <v>3045</v>
      </c>
      <c r="BW9873" s="177" t="s">
        <v>2983</v>
      </c>
    </row>
    <row r="9874" spans="51:75" x14ac:dyDescent="0.3">
      <c r="AY9874" s="226" t="e">
        <f>VLOOKUP(C9874,#REF!, 2,FALSE)</f>
        <v>#REF!</v>
      </c>
      <c r="BM9874" s="177" t="s">
        <v>15260</v>
      </c>
      <c r="BN9874" s="177" t="s">
        <v>736</v>
      </c>
      <c r="BO9874" s="177" t="s">
        <v>2983</v>
      </c>
      <c r="BU9874" s="177" t="s">
        <v>15260</v>
      </c>
      <c r="BV9874" s="177" t="s">
        <v>736</v>
      </c>
      <c r="BW9874" s="177" t="s">
        <v>2983</v>
      </c>
    </row>
    <row r="9875" spans="51:75" x14ac:dyDescent="0.3">
      <c r="AY9875" s="226" t="e">
        <f>VLOOKUP(C9875,#REF!, 2,FALSE)</f>
        <v>#REF!</v>
      </c>
      <c r="BM9875" s="177" t="s">
        <v>368</v>
      </c>
      <c r="BN9875" s="177" t="s">
        <v>703</v>
      </c>
      <c r="BO9875" s="177" t="s">
        <v>2983</v>
      </c>
      <c r="BU9875" s="177" t="s">
        <v>368</v>
      </c>
      <c r="BV9875" s="177" t="s">
        <v>703</v>
      </c>
      <c r="BW9875" s="177" t="s">
        <v>2983</v>
      </c>
    </row>
    <row r="9876" spans="51:75" x14ac:dyDescent="0.3">
      <c r="AY9876" s="226" t="e">
        <f>VLOOKUP(C9876,#REF!, 2,FALSE)</f>
        <v>#REF!</v>
      </c>
      <c r="BM9876" s="177" t="s">
        <v>15261</v>
      </c>
      <c r="BN9876" s="177" t="s">
        <v>928</v>
      </c>
      <c r="BO9876" s="177" t="s">
        <v>2983</v>
      </c>
      <c r="BU9876" s="177" t="s">
        <v>15261</v>
      </c>
      <c r="BV9876" s="177" t="s">
        <v>928</v>
      </c>
      <c r="BW9876" s="177" t="s">
        <v>2983</v>
      </c>
    </row>
    <row r="9877" spans="51:75" x14ac:dyDescent="0.3">
      <c r="AY9877" s="226" t="e">
        <f>VLOOKUP(C9877,#REF!, 2,FALSE)</f>
        <v>#REF!</v>
      </c>
      <c r="BM9877" s="177" t="s">
        <v>15263</v>
      </c>
      <c r="BN9877" s="177" t="s">
        <v>3045</v>
      </c>
      <c r="BO9877" s="177" t="s">
        <v>2983</v>
      </c>
      <c r="BU9877" s="177" t="s">
        <v>15263</v>
      </c>
      <c r="BV9877" s="177" t="s">
        <v>3045</v>
      </c>
      <c r="BW9877" s="177" t="s">
        <v>2983</v>
      </c>
    </row>
    <row r="9878" spans="51:75" x14ac:dyDescent="0.3">
      <c r="AY9878" s="226" t="e">
        <f>VLOOKUP(C9878,#REF!, 2,FALSE)</f>
        <v>#REF!</v>
      </c>
      <c r="BM9878" s="177" t="s">
        <v>15264</v>
      </c>
      <c r="BN9878" s="177" t="s">
        <v>3087</v>
      </c>
      <c r="BO9878" s="177" t="s">
        <v>2983</v>
      </c>
      <c r="BU9878" s="177" t="s">
        <v>15264</v>
      </c>
      <c r="BV9878" s="177" t="s">
        <v>3087</v>
      </c>
      <c r="BW9878" s="177" t="s">
        <v>2983</v>
      </c>
    </row>
    <row r="9879" spans="51:75" x14ac:dyDescent="0.3">
      <c r="AY9879" s="226" t="e">
        <f>VLOOKUP(C9879,#REF!, 2,FALSE)</f>
        <v>#REF!</v>
      </c>
      <c r="BM9879" s="177" t="s">
        <v>15265</v>
      </c>
      <c r="BN9879" s="177" t="s">
        <v>783</v>
      </c>
      <c r="BO9879" s="177" t="s">
        <v>2983</v>
      </c>
      <c r="BU9879" s="177" t="s">
        <v>15265</v>
      </c>
      <c r="BV9879" s="177" t="s">
        <v>783</v>
      </c>
      <c r="BW9879" s="177" t="s">
        <v>2983</v>
      </c>
    </row>
    <row r="9880" spans="51:75" x14ac:dyDescent="0.3">
      <c r="AY9880" s="226" t="e">
        <f>VLOOKUP(C9880,#REF!, 2,FALSE)</f>
        <v>#REF!</v>
      </c>
      <c r="BM9880" s="177" t="s">
        <v>15266</v>
      </c>
      <c r="BN9880" s="177" t="s">
        <v>621</v>
      </c>
      <c r="BO9880" s="177" t="s">
        <v>2983</v>
      </c>
      <c r="BU9880" s="177" t="s">
        <v>15266</v>
      </c>
      <c r="BV9880" s="177" t="s">
        <v>621</v>
      </c>
      <c r="BW9880" s="177" t="s">
        <v>2983</v>
      </c>
    </row>
    <row r="9881" spans="51:75" x14ac:dyDescent="0.3">
      <c r="AY9881" s="226" t="e">
        <f>VLOOKUP(C9881,#REF!, 2,FALSE)</f>
        <v>#REF!</v>
      </c>
      <c r="BM9881" s="177" t="s">
        <v>15267</v>
      </c>
      <c r="BN9881" s="177" t="s">
        <v>3045</v>
      </c>
      <c r="BO9881" s="177" t="s">
        <v>2983</v>
      </c>
      <c r="BU9881" s="177" t="s">
        <v>15267</v>
      </c>
      <c r="BV9881" s="177" t="s">
        <v>3045</v>
      </c>
      <c r="BW9881" s="177" t="s">
        <v>2983</v>
      </c>
    </row>
    <row r="9882" spans="51:75" x14ac:dyDescent="0.3">
      <c r="AY9882" s="226" t="e">
        <f>VLOOKUP(C9882,#REF!, 2,FALSE)</f>
        <v>#REF!</v>
      </c>
      <c r="BM9882" s="177" t="s">
        <v>15268</v>
      </c>
      <c r="BN9882" s="177" t="s">
        <v>787</v>
      </c>
      <c r="BO9882" s="177" t="s">
        <v>8974</v>
      </c>
      <c r="BU9882" s="177" t="s">
        <v>15268</v>
      </c>
      <c r="BV9882" s="177" t="s">
        <v>787</v>
      </c>
      <c r="BW9882" s="177" t="s">
        <v>8974</v>
      </c>
    </row>
    <row r="9883" spans="51:75" x14ac:dyDescent="0.3">
      <c r="AY9883" s="226" t="e">
        <f>VLOOKUP(C9883,#REF!, 2,FALSE)</f>
        <v>#REF!</v>
      </c>
      <c r="BM9883" s="177" t="s">
        <v>15269</v>
      </c>
      <c r="BN9883" s="177" t="s">
        <v>3045</v>
      </c>
      <c r="BO9883" s="177" t="s">
        <v>2983</v>
      </c>
      <c r="BU9883" s="177" t="s">
        <v>15269</v>
      </c>
      <c r="BV9883" s="177" t="s">
        <v>3045</v>
      </c>
      <c r="BW9883" s="177" t="s">
        <v>2983</v>
      </c>
    </row>
    <row r="9884" spans="51:75" x14ac:dyDescent="0.3">
      <c r="AY9884" s="226" t="e">
        <f>VLOOKUP(C9884,#REF!, 2,FALSE)</f>
        <v>#REF!</v>
      </c>
      <c r="BM9884" s="177" t="s">
        <v>15271</v>
      </c>
      <c r="BN9884" s="177" t="s">
        <v>1267</v>
      </c>
      <c r="BO9884" s="177" t="s">
        <v>2983</v>
      </c>
      <c r="BU9884" s="177" t="s">
        <v>15271</v>
      </c>
      <c r="BV9884" s="177" t="s">
        <v>1267</v>
      </c>
      <c r="BW9884" s="177" t="s">
        <v>2983</v>
      </c>
    </row>
    <row r="9885" spans="51:75" x14ac:dyDescent="0.3">
      <c r="AY9885" s="226" t="e">
        <f>VLOOKUP(C9885,#REF!, 2,FALSE)</f>
        <v>#REF!</v>
      </c>
      <c r="BM9885" s="177" t="s">
        <v>15272</v>
      </c>
      <c r="BN9885" s="177" t="s">
        <v>852</v>
      </c>
      <c r="BO9885" s="177" t="s">
        <v>7624</v>
      </c>
      <c r="BU9885" s="177" t="s">
        <v>15272</v>
      </c>
      <c r="BV9885" s="177" t="s">
        <v>852</v>
      </c>
      <c r="BW9885" s="177" t="s">
        <v>7624</v>
      </c>
    </row>
    <row r="9886" spans="51:75" x14ac:dyDescent="0.3">
      <c r="AY9886" s="226" t="e">
        <f>VLOOKUP(C9886,#REF!, 2,FALSE)</f>
        <v>#REF!</v>
      </c>
      <c r="BM9886" s="177" t="s">
        <v>15273</v>
      </c>
      <c r="BN9886" s="177" t="s">
        <v>3087</v>
      </c>
      <c r="BO9886" s="177" t="s">
        <v>15274</v>
      </c>
      <c r="BU9886" s="177" t="s">
        <v>15273</v>
      </c>
      <c r="BV9886" s="177" t="s">
        <v>3087</v>
      </c>
      <c r="BW9886" s="177" t="s">
        <v>15274</v>
      </c>
    </row>
    <row r="9887" spans="51:75" x14ac:dyDescent="0.3">
      <c r="AY9887" s="226" t="e">
        <f>VLOOKUP(C9887,#REF!, 2,FALSE)</f>
        <v>#REF!</v>
      </c>
      <c r="BM9887" s="177" t="s">
        <v>15275</v>
      </c>
      <c r="BN9887" s="177" t="s">
        <v>3245</v>
      </c>
      <c r="BO9887" s="177" t="s">
        <v>1596</v>
      </c>
      <c r="BU9887" s="177" t="s">
        <v>15275</v>
      </c>
      <c r="BV9887" s="177" t="s">
        <v>3245</v>
      </c>
      <c r="BW9887" s="177" t="s">
        <v>1596</v>
      </c>
    </row>
    <row r="9888" spans="51:75" x14ac:dyDescent="0.3">
      <c r="AY9888" s="226" t="e">
        <f>VLOOKUP(C9888,#REF!, 2,FALSE)</f>
        <v>#REF!</v>
      </c>
      <c r="BM9888" s="177" t="s">
        <v>2666</v>
      </c>
      <c r="BN9888" s="177" t="s">
        <v>2979</v>
      </c>
      <c r="BO9888" s="177" t="s">
        <v>1490</v>
      </c>
      <c r="BU9888" s="177" t="s">
        <v>2666</v>
      </c>
      <c r="BV9888" s="177" t="s">
        <v>2979</v>
      </c>
      <c r="BW9888" s="177" t="s">
        <v>1490</v>
      </c>
    </row>
    <row r="9889" spans="51:75" x14ac:dyDescent="0.3">
      <c r="AY9889" s="226" t="e">
        <f>VLOOKUP(C9889,#REF!, 2,FALSE)</f>
        <v>#REF!</v>
      </c>
      <c r="BM9889" s="177" t="s">
        <v>15276</v>
      </c>
      <c r="BN9889" s="177" t="s">
        <v>1342</v>
      </c>
      <c r="BO9889" s="177" t="s">
        <v>2983</v>
      </c>
      <c r="BU9889" s="177" t="s">
        <v>15276</v>
      </c>
      <c r="BV9889" s="177" t="s">
        <v>1342</v>
      </c>
      <c r="BW9889" s="177" t="s">
        <v>2983</v>
      </c>
    </row>
    <row r="9890" spans="51:75" x14ac:dyDescent="0.3">
      <c r="AY9890" s="226" t="e">
        <f>VLOOKUP(C9890,#REF!, 2,FALSE)</f>
        <v>#REF!</v>
      </c>
      <c r="BM9890" s="177" t="s">
        <v>15277</v>
      </c>
      <c r="BN9890" s="177" t="s">
        <v>771</v>
      </c>
      <c r="BO9890" s="177" t="s">
        <v>8716</v>
      </c>
      <c r="BU9890" s="177" t="s">
        <v>15277</v>
      </c>
      <c r="BV9890" s="177" t="s">
        <v>771</v>
      </c>
      <c r="BW9890" s="177" t="s">
        <v>8716</v>
      </c>
    </row>
    <row r="9891" spans="51:75" x14ac:dyDescent="0.3">
      <c r="AY9891" s="226" t="e">
        <f>VLOOKUP(C9891,#REF!, 2,FALSE)</f>
        <v>#REF!</v>
      </c>
      <c r="BM9891" s="177" t="s">
        <v>2667</v>
      </c>
      <c r="BN9891" s="177" t="s">
        <v>3045</v>
      </c>
      <c r="BO9891" s="177" t="s">
        <v>2983</v>
      </c>
      <c r="BU9891" s="177" t="s">
        <v>2667</v>
      </c>
      <c r="BV9891" s="177" t="s">
        <v>3045</v>
      </c>
      <c r="BW9891" s="177" t="s">
        <v>2983</v>
      </c>
    </row>
    <row r="9892" spans="51:75" x14ac:dyDescent="0.3">
      <c r="AY9892" s="226" t="e">
        <f>VLOOKUP(C9892,#REF!, 2,FALSE)</f>
        <v>#REF!</v>
      </c>
      <c r="BM9892" s="177" t="s">
        <v>15278</v>
      </c>
      <c r="BN9892" s="177" t="s">
        <v>1342</v>
      </c>
      <c r="BO9892" s="177" t="s">
        <v>2983</v>
      </c>
      <c r="BU9892" s="177" t="s">
        <v>15278</v>
      </c>
      <c r="BV9892" s="177" t="s">
        <v>1342</v>
      </c>
      <c r="BW9892" s="177" t="s">
        <v>2983</v>
      </c>
    </row>
    <row r="9893" spans="51:75" x14ac:dyDescent="0.3">
      <c r="AY9893" s="226" t="e">
        <f>VLOOKUP(C9893,#REF!, 2,FALSE)</f>
        <v>#REF!</v>
      </c>
      <c r="BM9893" s="177" t="s">
        <v>363</v>
      </c>
      <c r="BN9893" s="177" t="s">
        <v>1342</v>
      </c>
      <c r="BO9893" s="177" t="s">
        <v>2983</v>
      </c>
      <c r="BU9893" s="177" t="s">
        <v>363</v>
      </c>
      <c r="BV9893" s="177" t="s">
        <v>1342</v>
      </c>
      <c r="BW9893" s="177" t="s">
        <v>2983</v>
      </c>
    </row>
    <row r="9894" spans="51:75" x14ac:dyDescent="0.3">
      <c r="AY9894" s="226" t="e">
        <f>VLOOKUP(C9894,#REF!, 2,FALSE)</f>
        <v>#REF!</v>
      </c>
      <c r="BM9894" s="177" t="s">
        <v>15279</v>
      </c>
      <c r="BN9894" s="177" t="s">
        <v>3087</v>
      </c>
      <c r="BO9894" s="177" t="s">
        <v>2975</v>
      </c>
      <c r="BU9894" s="177" t="s">
        <v>15279</v>
      </c>
      <c r="BV9894" s="177" t="s">
        <v>3087</v>
      </c>
      <c r="BW9894" s="177" t="s">
        <v>2975</v>
      </c>
    </row>
    <row r="9895" spans="51:75" x14ac:dyDescent="0.3">
      <c r="AY9895" s="226" t="e">
        <f>VLOOKUP(C9895,#REF!, 2,FALSE)</f>
        <v>#REF!</v>
      </c>
      <c r="BM9895" s="177" t="s">
        <v>15280</v>
      </c>
      <c r="BN9895" s="177" t="s">
        <v>619</v>
      </c>
      <c r="BO9895" s="177" t="s">
        <v>2983</v>
      </c>
      <c r="BU9895" s="177" t="s">
        <v>15280</v>
      </c>
      <c r="BV9895" s="177" t="s">
        <v>619</v>
      </c>
      <c r="BW9895" s="177" t="s">
        <v>2983</v>
      </c>
    </row>
    <row r="9896" spans="51:75" x14ac:dyDescent="0.3">
      <c r="AY9896" s="226" t="e">
        <f>VLOOKUP(C9896,#REF!, 2,FALSE)</f>
        <v>#REF!</v>
      </c>
      <c r="BM9896" s="177" t="s">
        <v>15281</v>
      </c>
      <c r="BN9896" s="177" t="s">
        <v>3087</v>
      </c>
      <c r="BO9896" s="177" t="s">
        <v>2886</v>
      </c>
      <c r="BU9896" s="177" t="s">
        <v>15281</v>
      </c>
      <c r="BV9896" s="177" t="s">
        <v>3087</v>
      </c>
      <c r="BW9896" s="177" t="s">
        <v>2886</v>
      </c>
    </row>
    <row r="9897" spans="51:75" x14ac:dyDescent="0.3">
      <c r="AY9897" s="226" t="e">
        <f>VLOOKUP(C9897,#REF!, 2,FALSE)</f>
        <v>#REF!</v>
      </c>
      <c r="BM9897" s="177" t="s">
        <v>15282</v>
      </c>
      <c r="BN9897" s="177" t="s">
        <v>3045</v>
      </c>
      <c r="BO9897" s="177" t="s">
        <v>5403</v>
      </c>
      <c r="BU9897" s="177" t="s">
        <v>15282</v>
      </c>
      <c r="BV9897" s="177" t="s">
        <v>3045</v>
      </c>
      <c r="BW9897" s="177" t="s">
        <v>5403</v>
      </c>
    </row>
    <row r="9898" spans="51:75" x14ac:dyDescent="0.3">
      <c r="AY9898" s="226" t="e">
        <f>VLOOKUP(C9898,#REF!, 2,FALSE)</f>
        <v>#REF!</v>
      </c>
      <c r="BM9898" s="177" t="s">
        <v>15283</v>
      </c>
      <c r="BN9898" s="177" t="s">
        <v>3045</v>
      </c>
      <c r="BO9898" s="177" t="s">
        <v>2260</v>
      </c>
      <c r="BU9898" s="177" t="s">
        <v>15283</v>
      </c>
      <c r="BV9898" s="177" t="s">
        <v>3045</v>
      </c>
      <c r="BW9898" s="177" t="s">
        <v>2260</v>
      </c>
    </row>
    <row r="9899" spans="51:75" x14ac:dyDescent="0.3">
      <c r="AY9899" s="226" t="e">
        <f>VLOOKUP(C9899,#REF!, 2,FALSE)</f>
        <v>#REF!</v>
      </c>
      <c r="BM9899" s="177" t="s">
        <v>15284</v>
      </c>
      <c r="BN9899" s="177" t="s">
        <v>3245</v>
      </c>
      <c r="BO9899" s="177" t="s">
        <v>9449</v>
      </c>
      <c r="BU9899" s="177" t="s">
        <v>15284</v>
      </c>
      <c r="BV9899" s="177" t="s">
        <v>3245</v>
      </c>
      <c r="BW9899" s="177" t="s">
        <v>9449</v>
      </c>
    </row>
    <row r="9900" spans="51:75" x14ac:dyDescent="0.3">
      <c r="AY9900" s="226" t="e">
        <f>VLOOKUP(C9900,#REF!, 2,FALSE)</f>
        <v>#REF!</v>
      </c>
      <c r="BM9900" s="177" t="s">
        <v>15285</v>
      </c>
      <c r="BN9900" s="177" t="s">
        <v>3045</v>
      </c>
      <c r="BO9900" s="177" t="s">
        <v>9449</v>
      </c>
      <c r="BU9900" s="177" t="s">
        <v>15285</v>
      </c>
      <c r="BV9900" s="177" t="s">
        <v>3045</v>
      </c>
      <c r="BW9900" s="177" t="s">
        <v>9449</v>
      </c>
    </row>
    <row r="9901" spans="51:75" x14ac:dyDescent="0.3">
      <c r="AY9901" s="226" t="e">
        <f>VLOOKUP(C9901,#REF!, 2,FALSE)</f>
        <v>#REF!</v>
      </c>
      <c r="BM9901" s="177" t="s">
        <v>15286</v>
      </c>
      <c r="BN9901" s="177" t="s">
        <v>3199</v>
      </c>
      <c r="BO9901" s="177" t="s">
        <v>1277</v>
      </c>
      <c r="BU9901" s="177" t="s">
        <v>15286</v>
      </c>
      <c r="BV9901" s="177" t="s">
        <v>3199</v>
      </c>
      <c r="BW9901" s="177" t="s">
        <v>1277</v>
      </c>
    </row>
    <row r="9902" spans="51:75" x14ac:dyDescent="0.3">
      <c r="AY9902" s="226" t="e">
        <f>VLOOKUP(C9902,#REF!, 2,FALSE)</f>
        <v>#REF!</v>
      </c>
      <c r="BM9902" s="177" t="s">
        <v>15287</v>
      </c>
      <c r="BN9902" s="177" t="s">
        <v>1269</v>
      </c>
      <c r="BO9902" s="177" t="s">
        <v>770</v>
      </c>
      <c r="BU9902" s="177" t="s">
        <v>15287</v>
      </c>
      <c r="BV9902" s="177" t="s">
        <v>1269</v>
      </c>
      <c r="BW9902" s="177" t="s">
        <v>770</v>
      </c>
    </row>
    <row r="9903" spans="51:75" x14ac:dyDescent="0.3">
      <c r="AY9903" s="226" t="e">
        <f>VLOOKUP(C9903,#REF!, 2,FALSE)</f>
        <v>#REF!</v>
      </c>
      <c r="BM9903" s="177" t="s">
        <v>15288</v>
      </c>
      <c r="BN9903" s="177" t="s">
        <v>1269</v>
      </c>
      <c r="BO9903" s="177" t="s">
        <v>15289</v>
      </c>
      <c r="BU9903" s="177" t="s">
        <v>15288</v>
      </c>
      <c r="BV9903" s="177" t="s">
        <v>1269</v>
      </c>
      <c r="BW9903" s="177" t="s">
        <v>15289</v>
      </c>
    </row>
    <row r="9904" spans="51:75" x14ac:dyDescent="0.3">
      <c r="AY9904" s="226" t="e">
        <f>VLOOKUP(C9904,#REF!, 2,FALSE)</f>
        <v>#REF!</v>
      </c>
      <c r="BM9904" s="177" t="s">
        <v>15290</v>
      </c>
      <c r="BN9904" s="177" t="s">
        <v>1342</v>
      </c>
      <c r="BO9904" s="177" t="s">
        <v>3786</v>
      </c>
      <c r="BU9904" s="177" t="s">
        <v>15290</v>
      </c>
      <c r="BV9904" s="177" t="s">
        <v>1342</v>
      </c>
      <c r="BW9904" s="177" t="s">
        <v>3786</v>
      </c>
    </row>
    <row r="9905" spans="51:75" x14ac:dyDescent="0.3">
      <c r="AY9905" s="226" t="e">
        <f>VLOOKUP(C9905,#REF!, 2,FALSE)</f>
        <v>#REF!</v>
      </c>
      <c r="BM9905" s="177" t="s">
        <v>15292</v>
      </c>
      <c r="BN9905" s="177" t="s">
        <v>2979</v>
      </c>
      <c r="BO9905" s="177" t="s">
        <v>1502</v>
      </c>
      <c r="BU9905" s="177" t="s">
        <v>15292</v>
      </c>
      <c r="BV9905" s="177" t="s">
        <v>2979</v>
      </c>
      <c r="BW9905" s="177" t="s">
        <v>1502</v>
      </c>
    </row>
    <row r="9906" spans="51:75" x14ac:dyDescent="0.3">
      <c r="AY9906" s="226" t="e">
        <f>VLOOKUP(C9906,#REF!, 2,FALSE)</f>
        <v>#REF!</v>
      </c>
      <c r="BM9906" s="177" t="s">
        <v>15293</v>
      </c>
      <c r="BN9906" s="177" t="s">
        <v>2979</v>
      </c>
      <c r="BO9906" s="177" t="s">
        <v>1613</v>
      </c>
      <c r="BU9906" s="177" t="s">
        <v>15293</v>
      </c>
      <c r="BV9906" s="177" t="s">
        <v>2979</v>
      </c>
      <c r="BW9906" s="177" t="s">
        <v>1613</v>
      </c>
    </row>
    <row r="9907" spans="51:75" x14ac:dyDescent="0.3">
      <c r="AY9907" s="226" t="e">
        <f>VLOOKUP(C9907,#REF!, 2,FALSE)</f>
        <v>#REF!</v>
      </c>
      <c r="BM9907" s="177" t="s">
        <v>2668</v>
      </c>
      <c r="BN9907" s="177" t="s">
        <v>3199</v>
      </c>
      <c r="BO9907" s="177" t="s">
        <v>3992</v>
      </c>
      <c r="BU9907" s="177" t="s">
        <v>2668</v>
      </c>
      <c r="BV9907" s="177" t="s">
        <v>3199</v>
      </c>
      <c r="BW9907" s="177" t="s">
        <v>3992</v>
      </c>
    </row>
    <row r="9908" spans="51:75" x14ac:dyDescent="0.3">
      <c r="AY9908" s="226" t="e">
        <f>VLOOKUP(C9908,#REF!, 2,FALSE)</f>
        <v>#REF!</v>
      </c>
      <c r="BM9908" s="177" t="s">
        <v>2669</v>
      </c>
      <c r="BN9908" s="177" t="s">
        <v>1342</v>
      </c>
      <c r="BO9908" s="177" t="s">
        <v>3223</v>
      </c>
      <c r="BU9908" s="177" t="s">
        <v>2669</v>
      </c>
      <c r="BV9908" s="177" t="s">
        <v>1342</v>
      </c>
      <c r="BW9908" s="177" t="s">
        <v>3223</v>
      </c>
    </row>
    <row r="9909" spans="51:75" x14ac:dyDescent="0.3">
      <c r="AY9909" s="226" t="e">
        <f>VLOOKUP(C9909,#REF!, 2,FALSE)</f>
        <v>#REF!</v>
      </c>
      <c r="BM9909" s="177" t="s">
        <v>15294</v>
      </c>
      <c r="BN9909" s="177" t="s">
        <v>3045</v>
      </c>
      <c r="BO9909" s="177" t="s">
        <v>11743</v>
      </c>
      <c r="BU9909" s="177" t="s">
        <v>15294</v>
      </c>
      <c r="BV9909" s="177" t="s">
        <v>3045</v>
      </c>
      <c r="BW9909" s="177" t="s">
        <v>11743</v>
      </c>
    </row>
    <row r="9910" spans="51:75" x14ac:dyDescent="0.3">
      <c r="AY9910" s="226" t="e">
        <f>VLOOKUP(C9910,#REF!, 2,FALSE)</f>
        <v>#REF!</v>
      </c>
      <c r="BM9910" s="177" t="s">
        <v>15296</v>
      </c>
      <c r="BN9910" s="177" t="s">
        <v>3045</v>
      </c>
      <c r="BO9910" s="177" t="s">
        <v>1616</v>
      </c>
      <c r="BU9910" s="177" t="s">
        <v>15296</v>
      </c>
      <c r="BV9910" s="177" t="s">
        <v>3045</v>
      </c>
      <c r="BW9910" s="177" t="s">
        <v>1616</v>
      </c>
    </row>
    <row r="9911" spans="51:75" x14ac:dyDescent="0.3">
      <c r="AY9911" s="226" t="e">
        <f>VLOOKUP(C9911,#REF!, 2,FALSE)</f>
        <v>#REF!</v>
      </c>
      <c r="BM9911" s="177" t="s">
        <v>15297</v>
      </c>
      <c r="BN9911" s="177" t="s">
        <v>1269</v>
      </c>
      <c r="BO9911" s="177" t="s">
        <v>8350</v>
      </c>
      <c r="BU9911" s="177" t="s">
        <v>15297</v>
      </c>
      <c r="BV9911" s="177" t="s">
        <v>1269</v>
      </c>
      <c r="BW9911" s="177" t="s">
        <v>8350</v>
      </c>
    </row>
    <row r="9912" spans="51:75" x14ac:dyDescent="0.3">
      <c r="AY9912" s="226" t="e">
        <f>VLOOKUP(C9912,#REF!, 2,FALSE)</f>
        <v>#REF!</v>
      </c>
      <c r="BM9912" s="177" t="s">
        <v>15298</v>
      </c>
      <c r="BN9912" s="177" t="s">
        <v>1269</v>
      </c>
      <c r="BO9912" s="177" t="s">
        <v>9017</v>
      </c>
      <c r="BU9912" s="177" t="s">
        <v>15298</v>
      </c>
      <c r="BV9912" s="177" t="s">
        <v>1269</v>
      </c>
      <c r="BW9912" s="177" t="s">
        <v>9017</v>
      </c>
    </row>
    <row r="9913" spans="51:75" x14ac:dyDescent="0.3">
      <c r="AY9913" s="226" t="e">
        <f>VLOOKUP(C9913,#REF!, 2,FALSE)</f>
        <v>#REF!</v>
      </c>
      <c r="BM9913" s="177" t="s">
        <v>15299</v>
      </c>
      <c r="BN9913" s="177" t="s">
        <v>3245</v>
      </c>
      <c r="BO9913" s="177" t="s">
        <v>2983</v>
      </c>
      <c r="BU9913" s="177" t="s">
        <v>15299</v>
      </c>
      <c r="BV9913" s="177" t="s">
        <v>3245</v>
      </c>
      <c r="BW9913" s="177" t="s">
        <v>2983</v>
      </c>
    </row>
    <row r="9914" spans="51:75" x14ac:dyDescent="0.3">
      <c r="AY9914" s="226" t="e">
        <f>VLOOKUP(C9914,#REF!, 2,FALSE)</f>
        <v>#REF!</v>
      </c>
      <c r="BM9914" s="177" t="s">
        <v>15300</v>
      </c>
      <c r="BN9914" s="177" t="s">
        <v>1342</v>
      </c>
      <c r="BO9914" s="177" t="s">
        <v>2983</v>
      </c>
      <c r="BU9914" s="177" t="s">
        <v>15300</v>
      </c>
      <c r="BV9914" s="177" t="s">
        <v>1342</v>
      </c>
      <c r="BW9914" s="177" t="s">
        <v>2983</v>
      </c>
    </row>
    <row r="9915" spans="51:75" x14ac:dyDescent="0.3">
      <c r="AY9915" s="226" t="e">
        <f>VLOOKUP(C9915,#REF!, 2,FALSE)</f>
        <v>#REF!</v>
      </c>
      <c r="BM9915" s="177" t="s">
        <v>367</v>
      </c>
      <c r="BN9915" s="177" t="s">
        <v>657</v>
      </c>
      <c r="BO9915" s="177" t="s">
        <v>2983</v>
      </c>
      <c r="BU9915" s="177" t="s">
        <v>367</v>
      </c>
      <c r="BV9915" s="177" t="s">
        <v>657</v>
      </c>
      <c r="BW9915" s="177" t="s">
        <v>2983</v>
      </c>
    </row>
    <row r="9916" spans="51:75" x14ac:dyDescent="0.3">
      <c r="AY9916" s="226" t="e">
        <f>VLOOKUP(C9916,#REF!, 2,FALSE)</f>
        <v>#REF!</v>
      </c>
      <c r="BM9916" s="177" t="s">
        <v>2670</v>
      </c>
      <c r="BN9916" s="177" t="s">
        <v>705</v>
      </c>
      <c r="BO9916" s="177" t="s">
        <v>2983</v>
      </c>
      <c r="BU9916" s="177" t="s">
        <v>2670</v>
      </c>
      <c r="BV9916" s="177" t="s">
        <v>705</v>
      </c>
      <c r="BW9916" s="177" t="s">
        <v>2983</v>
      </c>
    </row>
    <row r="9917" spans="51:75" x14ac:dyDescent="0.3">
      <c r="AY9917" s="226" t="e">
        <f>VLOOKUP(C9917,#REF!, 2,FALSE)</f>
        <v>#REF!</v>
      </c>
      <c r="BM9917" s="177" t="s">
        <v>15301</v>
      </c>
      <c r="BN9917" s="177" t="s">
        <v>3005</v>
      </c>
      <c r="BO9917" s="177" t="s">
        <v>15302</v>
      </c>
      <c r="BU9917" s="177" t="s">
        <v>15301</v>
      </c>
      <c r="BV9917" s="177" t="s">
        <v>3005</v>
      </c>
      <c r="BW9917" s="177" t="s">
        <v>15302</v>
      </c>
    </row>
    <row r="9918" spans="51:75" x14ac:dyDescent="0.3">
      <c r="AY9918" s="226" t="e">
        <f>VLOOKUP(C9918,#REF!, 2,FALSE)</f>
        <v>#REF!</v>
      </c>
      <c r="BM9918" s="177" t="s">
        <v>15303</v>
      </c>
      <c r="BN9918" s="177" t="s">
        <v>3245</v>
      </c>
      <c r="BO9918" s="177" t="s">
        <v>10731</v>
      </c>
      <c r="BU9918" s="177" t="s">
        <v>15303</v>
      </c>
      <c r="BV9918" s="177" t="s">
        <v>3245</v>
      </c>
      <c r="BW9918" s="177" t="s">
        <v>10731</v>
      </c>
    </row>
    <row r="9919" spans="51:75" x14ac:dyDescent="0.3">
      <c r="AY9919" s="226" t="e">
        <f>VLOOKUP(C9919,#REF!, 2,FALSE)</f>
        <v>#REF!</v>
      </c>
      <c r="BM9919" s="177" t="s">
        <v>15304</v>
      </c>
      <c r="BN9919" s="177" t="s">
        <v>3199</v>
      </c>
      <c r="BO9919" s="177" t="s">
        <v>5403</v>
      </c>
      <c r="BU9919" s="177" t="s">
        <v>15304</v>
      </c>
      <c r="BV9919" s="177" t="s">
        <v>3199</v>
      </c>
      <c r="BW9919" s="177" t="s">
        <v>5403</v>
      </c>
    </row>
    <row r="9920" spans="51:75" x14ac:dyDescent="0.3">
      <c r="AY9920" s="226" t="e">
        <f>VLOOKUP(C9920,#REF!, 2,FALSE)</f>
        <v>#REF!</v>
      </c>
      <c r="BM9920" s="177" t="s">
        <v>15305</v>
      </c>
      <c r="BN9920" s="177" t="s">
        <v>1269</v>
      </c>
      <c r="BO9920" s="177" t="s">
        <v>15306</v>
      </c>
      <c r="BU9920" s="177" t="s">
        <v>15305</v>
      </c>
      <c r="BV9920" s="177" t="s">
        <v>1269</v>
      </c>
      <c r="BW9920" s="177" t="s">
        <v>15306</v>
      </c>
    </row>
    <row r="9921" spans="51:75" x14ac:dyDescent="0.3">
      <c r="AY9921" s="226" t="e">
        <f>VLOOKUP(C9921,#REF!, 2,FALSE)</f>
        <v>#REF!</v>
      </c>
      <c r="BM9921" s="177" t="s">
        <v>15307</v>
      </c>
      <c r="BN9921" s="177" t="s">
        <v>3199</v>
      </c>
      <c r="BO9921" s="177" t="s">
        <v>4045</v>
      </c>
      <c r="BU9921" s="177" t="s">
        <v>15307</v>
      </c>
      <c r="BV9921" s="177" t="s">
        <v>3199</v>
      </c>
      <c r="BW9921" s="177" t="s">
        <v>4045</v>
      </c>
    </row>
    <row r="9922" spans="51:75" x14ac:dyDescent="0.3">
      <c r="AY9922" s="226" t="e">
        <f>VLOOKUP(C9922,#REF!, 2,FALSE)</f>
        <v>#REF!</v>
      </c>
      <c r="BM9922" s="177" t="s">
        <v>15308</v>
      </c>
      <c r="BN9922" s="177" t="s">
        <v>1342</v>
      </c>
      <c r="BO9922" s="177" t="s">
        <v>5403</v>
      </c>
      <c r="BU9922" s="177" t="s">
        <v>15308</v>
      </c>
      <c r="BV9922" s="177" t="s">
        <v>1342</v>
      </c>
      <c r="BW9922" s="177" t="s">
        <v>5403</v>
      </c>
    </row>
    <row r="9923" spans="51:75" x14ac:dyDescent="0.3">
      <c r="AY9923" s="226" t="e">
        <f>VLOOKUP(C9923,#REF!, 2,FALSE)</f>
        <v>#REF!</v>
      </c>
      <c r="BM9923" s="177" t="s">
        <v>2671</v>
      </c>
      <c r="BN9923" s="177" t="s">
        <v>1342</v>
      </c>
      <c r="BO9923" s="177" t="s">
        <v>776</v>
      </c>
      <c r="BU9923" s="177" t="s">
        <v>2671</v>
      </c>
      <c r="BV9923" s="177" t="s">
        <v>1342</v>
      </c>
      <c r="BW9923" s="177" t="s">
        <v>776</v>
      </c>
    </row>
    <row r="9924" spans="51:75" x14ac:dyDescent="0.3">
      <c r="AY9924" s="226" t="e">
        <f>VLOOKUP(C9924,#REF!, 2,FALSE)</f>
        <v>#REF!</v>
      </c>
      <c r="BM9924" s="177" t="s">
        <v>2672</v>
      </c>
      <c r="BN9924" s="177" t="s">
        <v>1342</v>
      </c>
      <c r="BO9924" s="177" t="s">
        <v>3487</v>
      </c>
      <c r="BU9924" s="177" t="s">
        <v>2672</v>
      </c>
      <c r="BV9924" s="177" t="s">
        <v>1342</v>
      </c>
      <c r="BW9924" s="177" t="s">
        <v>3487</v>
      </c>
    </row>
    <row r="9925" spans="51:75" x14ac:dyDescent="0.3">
      <c r="AY9925" s="226" t="e">
        <f>VLOOKUP(C9925,#REF!, 2,FALSE)</f>
        <v>#REF!</v>
      </c>
      <c r="BM9925" s="177" t="s">
        <v>15309</v>
      </c>
      <c r="BN9925" s="177" t="s">
        <v>1342</v>
      </c>
      <c r="BO9925" s="177" t="s">
        <v>5383</v>
      </c>
      <c r="BU9925" s="177" t="s">
        <v>15309</v>
      </c>
      <c r="BV9925" s="177" t="s">
        <v>1342</v>
      </c>
      <c r="BW9925" s="177" t="s">
        <v>5383</v>
      </c>
    </row>
    <row r="9926" spans="51:75" x14ac:dyDescent="0.3">
      <c r="AY9926" s="226" t="e">
        <f>VLOOKUP(C9926,#REF!, 2,FALSE)</f>
        <v>#REF!</v>
      </c>
      <c r="BM9926" s="177" t="s">
        <v>15310</v>
      </c>
      <c r="BN9926" s="177" t="s">
        <v>771</v>
      </c>
      <c r="BO9926" s="177" t="s">
        <v>2983</v>
      </c>
      <c r="BU9926" s="177" t="s">
        <v>15310</v>
      </c>
      <c r="BV9926" s="177" t="s">
        <v>771</v>
      </c>
      <c r="BW9926" s="177" t="s">
        <v>2983</v>
      </c>
    </row>
    <row r="9927" spans="51:75" x14ac:dyDescent="0.3">
      <c r="AY9927" s="226" t="e">
        <f>VLOOKUP(C9927,#REF!, 2,FALSE)</f>
        <v>#REF!</v>
      </c>
      <c r="BM9927" s="177" t="s">
        <v>15311</v>
      </c>
      <c r="BN9927" s="177" t="s">
        <v>2979</v>
      </c>
      <c r="BO9927" s="177" t="s">
        <v>2983</v>
      </c>
      <c r="BU9927" s="177" t="s">
        <v>15311</v>
      </c>
      <c r="BV9927" s="177" t="s">
        <v>2979</v>
      </c>
      <c r="BW9927" s="177" t="s">
        <v>2983</v>
      </c>
    </row>
    <row r="9928" spans="51:75" x14ac:dyDescent="0.3">
      <c r="AY9928" s="226" t="e">
        <f>VLOOKUP(C9928,#REF!, 2,FALSE)</f>
        <v>#REF!</v>
      </c>
      <c r="BM9928" s="177" t="s">
        <v>15312</v>
      </c>
      <c r="BN9928" s="177" t="s">
        <v>3005</v>
      </c>
      <c r="BO9928" s="177" t="s">
        <v>2983</v>
      </c>
      <c r="BU9928" s="177" t="s">
        <v>15312</v>
      </c>
      <c r="BV9928" s="177" t="s">
        <v>3005</v>
      </c>
      <c r="BW9928" s="177" t="s">
        <v>2983</v>
      </c>
    </row>
    <row r="9929" spans="51:75" x14ac:dyDescent="0.3">
      <c r="AY9929" s="226" t="e">
        <f>VLOOKUP(C9929,#REF!, 2,FALSE)</f>
        <v>#REF!</v>
      </c>
      <c r="BM9929" s="177" t="s">
        <v>15313</v>
      </c>
      <c r="BN9929" s="177" t="s">
        <v>3002</v>
      </c>
      <c r="BO9929" s="177" t="s">
        <v>15314</v>
      </c>
      <c r="BU9929" s="177" t="s">
        <v>15313</v>
      </c>
      <c r="BV9929" s="177" t="s">
        <v>3002</v>
      </c>
      <c r="BW9929" s="177" t="s">
        <v>15314</v>
      </c>
    </row>
    <row r="9930" spans="51:75" x14ac:dyDescent="0.3">
      <c r="AY9930" s="226" t="e">
        <f>VLOOKUP(C9930,#REF!, 2,FALSE)</f>
        <v>#REF!</v>
      </c>
      <c r="BM9930" s="177" t="s">
        <v>2673</v>
      </c>
      <c r="BN9930" s="177" t="s">
        <v>667</v>
      </c>
      <c r="BO9930" s="177" t="s">
        <v>2699</v>
      </c>
      <c r="BU9930" s="177" t="s">
        <v>2673</v>
      </c>
      <c r="BV9930" s="177" t="s">
        <v>667</v>
      </c>
      <c r="BW9930" s="177" t="s">
        <v>2699</v>
      </c>
    </row>
    <row r="9931" spans="51:75" x14ac:dyDescent="0.3">
      <c r="AY9931" s="226" t="e">
        <f>VLOOKUP(C9931,#REF!, 2,FALSE)</f>
        <v>#REF!</v>
      </c>
      <c r="BM9931" s="177" t="s">
        <v>286</v>
      </c>
      <c r="BN9931" s="177" t="s">
        <v>626</v>
      </c>
      <c r="BO9931" s="177" t="s">
        <v>15315</v>
      </c>
      <c r="BU9931" s="177" t="s">
        <v>286</v>
      </c>
      <c r="BV9931" s="177" t="s">
        <v>626</v>
      </c>
      <c r="BW9931" s="177" t="s">
        <v>15315</v>
      </c>
    </row>
    <row r="9932" spans="51:75" x14ac:dyDescent="0.3">
      <c r="AY9932" s="226" t="e">
        <f>VLOOKUP(C9932,#REF!, 2,FALSE)</f>
        <v>#REF!</v>
      </c>
      <c r="BM9932" s="177" t="s">
        <v>2674</v>
      </c>
      <c r="BN9932" s="177" t="s">
        <v>1272</v>
      </c>
      <c r="BO9932" s="177" t="s">
        <v>15316</v>
      </c>
      <c r="BU9932" s="177" t="s">
        <v>2674</v>
      </c>
      <c r="BV9932" s="177" t="s">
        <v>1272</v>
      </c>
      <c r="BW9932" s="177" t="s">
        <v>15316</v>
      </c>
    </row>
    <row r="9933" spans="51:75" x14ac:dyDescent="0.3">
      <c r="AY9933" s="226" t="e">
        <f>VLOOKUP(C9933,#REF!, 2,FALSE)</f>
        <v>#REF!</v>
      </c>
      <c r="BM9933" s="177" t="s">
        <v>2675</v>
      </c>
      <c r="BN9933" s="177" t="s">
        <v>862</v>
      </c>
      <c r="BO9933" s="177" t="s">
        <v>15317</v>
      </c>
      <c r="BU9933" s="177" t="s">
        <v>2675</v>
      </c>
      <c r="BV9933" s="177" t="s">
        <v>862</v>
      </c>
      <c r="BW9933" s="177" t="s">
        <v>15317</v>
      </c>
    </row>
    <row r="9934" spans="51:75" x14ac:dyDescent="0.3">
      <c r="AY9934" s="226" t="e">
        <f>VLOOKUP(C9934,#REF!, 2,FALSE)</f>
        <v>#REF!</v>
      </c>
      <c r="BM9934" s="177" t="s">
        <v>2676</v>
      </c>
      <c r="BN9934" s="177" t="s">
        <v>626</v>
      </c>
      <c r="BO9934" s="177" t="s">
        <v>15318</v>
      </c>
      <c r="BU9934" s="177" t="s">
        <v>2676</v>
      </c>
      <c r="BV9934" s="177" t="s">
        <v>626</v>
      </c>
      <c r="BW9934" s="177" t="s">
        <v>15318</v>
      </c>
    </row>
    <row r="9935" spans="51:75" x14ac:dyDescent="0.3">
      <c r="AY9935" s="226" t="e">
        <f>VLOOKUP(C9935,#REF!, 2,FALSE)</f>
        <v>#REF!</v>
      </c>
      <c r="BM9935" s="177" t="s">
        <v>15319</v>
      </c>
      <c r="BN9935" s="177" t="s">
        <v>16995</v>
      </c>
      <c r="BO9935" s="177" t="s">
        <v>15320</v>
      </c>
      <c r="BU9935" s="177" t="s">
        <v>15319</v>
      </c>
      <c r="BV9935" s="177" t="s">
        <v>16995</v>
      </c>
      <c r="BW9935" s="177" t="s">
        <v>15320</v>
      </c>
    </row>
    <row r="9936" spans="51:75" x14ac:dyDescent="0.3">
      <c r="AY9936" s="226" t="e">
        <f>VLOOKUP(C9936,#REF!, 2,FALSE)</f>
        <v>#REF!</v>
      </c>
      <c r="BM9936" s="177" t="s">
        <v>15321</v>
      </c>
      <c r="BN9936" s="177" t="s">
        <v>16996</v>
      </c>
      <c r="BO9936" s="177" t="s">
        <v>2062</v>
      </c>
      <c r="BU9936" s="177" t="s">
        <v>15321</v>
      </c>
      <c r="BV9936" s="177" t="s">
        <v>16996</v>
      </c>
      <c r="BW9936" s="177" t="s">
        <v>2062</v>
      </c>
    </row>
    <row r="9937" spans="51:75" x14ac:dyDescent="0.3">
      <c r="AY9937" s="226" t="e">
        <f>VLOOKUP(C9937,#REF!, 2,FALSE)</f>
        <v>#REF!</v>
      </c>
      <c r="BM9937" s="177" t="s">
        <v>15322</v>
      </c>
      <c r="BN9937" s="177" t="s">
        <v>667</v>
      </c>
      <c r="BO9937" s="177" t="s">
        <v>15323</v>
      </c>
      <c r="BU9937" s="177" t="s">
        <v>15322</v>
      </c>
      <c r="BV9937" s="177" t="s">
        <v>667</v>
      </c>
      <c r="BW9937" s="177" t="s">
        <v>15323</v>
      </c>
    </row>
    <row r="9938" spans="51:75" x14ac:dyDescent="0.3">
      <c r="AY9938" s="226" t="e">
        <f>VLOOKUP(C9938,#REF!, 2,FALSE)</f>
        <v>#REF!</v>
      </c>
      <c r="BM9938" s="177" t="s">
        <v>15324</v>
      </c>
      <c r="BN9938" s="177" t="s">
        <v>3002</v>
      </c>
      <c r="BO9938" s="177" t="s">
        <v>2983</v>
      </c>
      <c r="BU9938" s="177" t="s">
        <v>15324</v>
      </c>
      <c r="BV9938" s="177" t="s">
        <v>3002</v>
      </c>
      <c r="BW9938" s="177" t="s">
        <v>2983</v>
      </c>
    </row>
    <row r="9939" spans="51:75" x14ac:dyDescent="0.3">
      <c r="AY9939" s="226" t="e">
        <f>VLOOKUP(C9939,#REF!, 2,FALSE)</f>
        <v>#REF!</v>
      </c>
      <c r="BM9939" s="177" t="s">
        <v>278</v>
      </c>
      <c r="BN9939" s="177" t="s">
        <v>3002</v>
      </c>
      <c r="BO9939" s="177" t="s">
        <v>13776</v>
      </c>
      <c r="BU9939" s="177" t="s">
        <v>278</v>
      </c>
      <c r="BV9939" s="177" t="s">
        <v>3002</v>
      </c>
      <c r="BW9939" s="177" t="s">
        <v>13776</v>
      </c>
    </row>
    <row r="9940" spans="51:75" x14ac:dyDescent="0.3">
      <c r="AY9940" s="226" t="e">
        <f>VLOOKUP(C9940,#REF!, 2,FALSE)</f>
        <v>#REF!</v>
      </c>
      <c r="BM9940" s="177" t="s">
        <v>15325</v>
      </c>
      <c r="BN9940" s="177" t="s">
        <v>2983</v>
      </c>
      <c r="BO9940" s="177" t="s">
        <v>2983</v>
      </c>
      <c r="BU9940" s="177" t="s">
        <v>15325</v>
      </c>
      <c r="BV9940" s="177" t="s">
        <v>2983</v>
      </c>
      <c r="BW9940" s="177" t="s">
        <v>2983</v>
      </c>
    </row>
    <row r="9941" spans="51:75" x14ac:dyDescent="0.3">
      <c r="AY9941" s="226" t="e">
        <f>VLOOKUP(C9941,#REF!, 2,FALSE)</f>
        <v>#REF!</v>
      </c>
      <c r="BM9941" s="177" t="s">
        <v>15326</v>
      </c>
      <c r="BN9941" s="177" t="s">
        <v>715</v>
      </c>
      <c r="BO9941" s="177" t="s">
        <v>14444</v>
      </c>
      <c r="BU9941" s="177" t="s">
        <v>15326</v>
      </c>
      <c r="BV9941" s="177" t="s">
        <v>715</v>
      </c>
      <c r="BW9941" s="177" t="s">
        <v>14444</v>
      </c>
    </row>
    <row r="9942" spans="51:75" x14ac:dyDescent="0.3">
      <c r="AY9942" s="226" t="e">
        <f>VLOOKUP(C9942,#REF!, 2,FALSE)</f>
        <v>#REF!</v>
      </c>
      <c r="BM9942" s="177" t="s">
        <v>2677</v>
      </c>
      <c r="BN9942" s="177" t="s">
        <v>3199</v>
      </c>
      <c r="BO9942" s="177" t="s">
        <v>15327</v>
      </c>
      <c r="BU9942" s="177" t="s">
        <v>2677</v>
      </c>
      <c r="BV9942" s="177" t="s">
        <v>3199</v>
      </c>
      <c r="BW9942" s="177" t="s">
        <v>15327</v>
      </c>
    </row>
    <row r="9943" spans="51:75" x14ac:dyDescent="0.3">
      <c r="AY9943" s="226" t="e">
        <f>VLOOKUP(C9943,#REF!, 2,FALSE)</f>
        <v>#REF!</v>
      </c>
      <c r="BM9943" s="177" t="s">
        <v>2678</v>
      </c>
      <c r="BN9943" s="177" t="s">
        <v>3199</v>
      </c>
      <c r="BO9943" s="177" t="s">
        <v>15328</v>
      </c>
      <c r="BU9943" s="177" t="s">
        <v>2678</v>
      </c>
      <c r="BV9943" s="177" t="s">
        <v>3199</v>
      </c>
      <c r="BW9943" s="177" t="s">
        <v>15328</v>
      </c>
    </row>
    <row r="9944" spans="51:75" x14ac:dyDescent="0.3">
      <c r="AY9944" s="226" t="e">
        <f>VLOOKUP(C9944,#REF!, 2,FALSE)</f>
        <v>#REF!</v>
      </c>
      <c r="BM9944" s="177" t="s">
        <v>15329</v>
      </c>
      <c r="BN9944" s="177" t="s">
        <v>3245</v>
      </c>
      <c r="BO9944" s="177" t="s">
        <v>2983</v>
      </c>
      <c r="BU9944" s="177" t="s">
        <v>15329</v>
      </c>
      <c r="BV9944" s="177" t="s">
        <v>3245</v>
      </c>
      <c r="BW9944" s="177" t="s">
        <v>2983</v>
      </c>
    </row>
    <row r="9945" spans="51:75" x14ac:dyDescent="0.3">
      <c r="AY9945" s="226" t="e">
        <f>VLOOKUP(C9945,#REF!, 2,FALSE)</f>
        <v>#REF!</v>
      </c>
      <c r="BM9945" s="177" t="s">
        <v>2679</v>
      </c>
      <c r="BN9945" s="177" t="s">
        <v>715</v>
      </c>
      <c r="BO9945" s="177" t="s">
        <v>14495</v>
      </c>
      <c r="BU9945" s="177" t="s">
        <v>2679</v>
      </c>
      <c r="BV9945" s="177" t="s">
        <v>715</v>
      </c>
      <c r="BW9945" s="177" t="s">
        <v>14495</v>
      </c>
    </row>
    <row r="9946" spans="51:75" x14ac:dyDescent="0.3">
      <c r="AY9946" s="226" t="e">
        <f>VLOOKUP(C9946,#REF!, 2,FALSE)</f>
        <v>#REF!</v>
      </c>
      <c r="BM9946" s="177" t="s">
        <v>15330</v>
      </c>
      <c r="BN9946" s="177" t="s">
        <v>3087</v>
      </c>
      <c r="BO9946" s="177" t="s">
        <v>15331</v>
      </c>
      <c r="BU9946" s="177" t="s">
        <v>15330</v>
      </c>
      <c r="BV9946" s="177" t="s">
        <v>3087</v>
      </c>
      <c r="BW9946" s="177" t="s">
        <v>15331</v>
      </c>
    </row>
    <row r="9947" spans="51:75" x14ac:dyDescent="0.3">
      <c r="AY9947" s="226" t="e">
        <f>VLOOKUP(C9947,#REF!, 2,FALSE)</f>
        <v>#REF!</v>
      </c>
      <c r="BM9947" s="177" t="s">
        <v>15332</v>
      </c>
      <c r="BN9947" s="177" t="s">
        <v>3005</v>
      </c>
      <c r="BO9947" s="177" t="s">
        <v>2983</v>
      </c>
      <c r="BU9947" s="177" t="s">
        <v>15332</v>
      </c>
      <c r="BV9947" s="177" t="s">
        <v>3005</v>
      </c>
      <c r="BW9947" s="177" t="s">
        <v>2983</v>
      </c>
    </row>
    <row r="9948" spans="51:75" x14ac:dyDescent="0.3">
      <c r="AY9948" s="226" t="e">
        <f>VLOOKUP(C9948,#REF!, 2,FALSE)</f>
        <v>#REF!</v>
      </c>
      <c r="BM9948" s="177" t="s">
        <v>15333</v>
      </c>
      <c r="BN9948" s="177" t="s">
        <v>3005</v>
      </c>
      <c r="BO9948" s="177" t="s">
        <v>2983</v>
      </c>
      <c r="BU9948" s="177" t="s">
        <v>15333</v>
      </c>
      <c r="BV9948" s="177" t="s">
        <v>3005</v>
      </c>
      <c r="BW9948" s="177" t="s">
        <v>2983</v>
      </c>
    </row>
    <row r="9949" spans="51:75" x14ac:dyDescent="0.3">
      <c r="AY9949" s="226" t="e">
        <f>VLOOKUP(C9949,#REF!, 2,FALSE)</f>
        <v>#REF!</v>
      </c>
      <c r="BM9949" s="177" t="s">
        <v>15334</v>
      </c>
      <c r="BN9949" s="177" t="s">
        <v>661</v>
      </c>
      <c r="BO9949" s="177" t="s">
        <v>11176</v>
      </c>
      <c r="BU9949" s="177" t="s">
        <v>15334</v>
      </c>
      <c r="BV9949" s="177" t="s">
        <v>661</v>
      </c>
      <c r="BW9949" s="177" t="s">
        <v>11176</v>
      </c>
    </row>
    <row r="9950" spans="51:75" x14ac:dyDescent="0.3">
      <c r="AY9950" s="226" t="e">
        <f>VLOOKUP(C9950,#REF!, 2,FALSE)</f>
        <v>#REF!</v>
      </c>
      <c r="BM9950" s="177" t="s">
        <v>15335</v>
      </c>
      <c r="BN9950" s="177" t="s">
        <v>2979</v>
      </c>
      <c r="BO9950" s="177" t="s">
        <v>2983</v>
      </c>
      <c r="BU9950" s="177" t="s">
        <v>15335</v>
      </c>
      <c r="BV9950" s="177" t="s">
        <v>2979</v>
      </c>
      <c r="BW9950" s="177" t="s">
        <v>2983</v>
      </c>
    </row>
    <row r="9951" spans="51:75" x14ac:dyDescent="0.3">
      <c r="AY9951" s="226" t="e">
        <f>VLOOKUP(C9951,#REF!, 2,FALSE)</f>
        <v>#REF!</v>
      </c>
      <c r="BM9951" s="177" t="s">
        <v>15336</v>
      </c>
      <c r="BN9951" s="177" t="s">
        <v>849</v>
      </c>
      <c r="BO9951" s="177" t="s">
        <v>846</v>
      </c>
      <c r="BU9951" s="177" t="s">
        <v>15336</v>
      </c>
      <c r="BV9951" s="177" t="s">
        <v>849</v>
      </c>
      <c r="BW9951" s="177" t="s">
        <v>846</v>
      </c>
    </row>
    <row r="9952" spans="51:75" x14ac:dyDescent="0.3">
      <c r="AY9952" s="226" t="e">
        <f>VLOOKUP(C9952,#REF!, 2,FALSE)</f>
        <v>#REF!</v>
      </c>
      <c r="BM9952" s="177" t="s">
        <v>15337</v>
      </c>
      <c r="BN9952" s="177" t="s">
        <v>1139</v>
      </c>
      <c r="BO9952" s="177" t="s">
        <v>2983</v>
      </c>
      <c r="BU9952" s="177" t="s">
        <v>15337</v>
      </c>
      <c r="BV9952" s="177" t="s">
        <v>1139</v>
      </c>
      <c r="BW9952" s="177" t="s">
        <v>2983</v>
      </c>
    </row>
    <row r="9953" spans="51:75" x14ac:dyDescent="0.3">
      <c r="AY9953" s="226" t="e">
        <f>VLOOKUP(C9953,#REF!, 2,FALSE)</f>
        <v>#REF!</v>
      </c>
      <c r="BM9953" s="177" t="s">
        <v>15338</v>
      </c>
      <c r="BN9953" s="177" t="s">
        <v>810</v>
      </c>
      <c r="BO9953" s="177" t="s">
        <v>15339</v>
      </c>
      <c r="BU9953" s="177" t="s">
        <v>15338</v>
      </c>
      <c r="BV9953" s="177" t="s">
        <v>810</v>
      </c>
      <c r="BW9953" s="177" t="s">
        <v>15339</v>
      </c>
    </row>
    <row r="9954" spans="51:75" x14ac:dyDescent="0.3">
      <c r="AY9954" s="226" t="e">
        <f>VLOOKUP(C9954,#REF!, 2,FALSE)</f>
        <v>#REF!</v>
      </c>
      <c r="BM9954" s="177" t="s">
        <v>15340</v>
      </c>
      <c r="BN9954" s="177" t="s">
        <v>810</v>
      </c>
      <c r="BO9954" s="177" t="s">
        <v>15339</v>
      </c>
      <c r="BU9954" s="177" t="s">
        <v>15340</v>
      </c>
      <c r="BV9954" s="177" t="s">
        <v>810</v>
      </c>
      <c r="BW9954" s="177" t="s">
        <v>15339</v>
      </c>
    </row>
    <row r="9955" spans="51:75" x14ac:dyDescent="0.3">
      <c r="AY9955" s="226" t="e">
        <f>VLOOKUP(C9955,#REF!, 2,FALSE)</f>
        <v>#REF!</v>
      </c>
      <c r="BM9955" s="177" t="s">
        <v>15341</v>
      </c>
      <c r="BN9955" s="177" t="s">
        <v>3245</v>
      </c>
      <c r="BO9955" s="177" t="s">
        <v>2983</v>
      </c>
      <c r="BU9955" s="177" t="s">
        <v>15341</v>
      </c>
      <c r="BV9955" s="177" t="s">
        <v>3245</v>
      </c>
      <c r="BW9955" s="177" t="s">
        <v>2983</v>
      </c>
    </row>
    <row r="9956" spans="51:75" x14ac:dyDescent="0.3">
      <c r="AY9956" s="226" t="e">
        <f>VLOOKUP(C9956,#REF!, 2,FALSE)</f>
        <v>#REF!</v>
      </c>
      <c r="BM9956" s="177" t="s">
        <v>15342</v>
      </c>
      <c r="BN9956" s="177" t="s">
        <v>852</v>
      </c>
      <c r="BO9956" s="177" t="s">
        <v>15343</v>
      </c>
      <c r="BU9956" s="177" t="s">
        <v>15342</v>
      </c>
      <c r="BV9956" s="177" t="s">
        <v>852</v>
      </c>
      <c r="BW9956" s="177" t="s">
        <v>15343</v>
      </c>
    </row>
    <row r="9957" spans="51:75" x14ac:dyDescent="0.3">
      <c r="AY9957" s="226" t="e">
        <f>VLOOKUP(C9957,#REF!, 2,FALSE)</f>
        <v>#REF!</v>
      </c>
      <c r="BM9957" s="177" t="s">
        <v>15344</v>
      </c>
      <c r="BN9957" s="177" t="s">
        <v>2979</v>
      </c>
      <c r="BO9957" s="177" t="s">
        <v>2983</v>
      </c>
      <c r="BU9957" s="177" t="s">
        <v>15344</v>
      </c>
      <c r="BV9957" s="177" t="s">
        <v>2979</v>
      </c>
      <c r="BW9957" s="177" t="s">
        <v>2983</v>
      </c>
    </row>
    <row r="9958" spans="51:75" x14ac:dyDescent="0.3">
      <c r="AY9958" s="226" t="e">
        <f>VLOOKUP(C9958,#REF!, 2,FALSE)</f>
        <v>#REF!</v>
      </c>
      <c r="BM9958" s="177" t="s">
        <v>15345</v>
      </c>
      <c r="BN9958" s="177" t="s">
        <v>3005</v>
      </c>
      <c r="BO9958" s="177" t="s">
        <v>2983</v>
      </c>
      <c r="BU9958" s="177" t="s">
        <v>15345</v>
      </c>
      <c r="BV9958" s="177" t="s">
        <v>3005</v>
      </c>
      <c r="BW9958" s="177" t="s">
        <v>2983</v>
      </c>
    </row>
    <row r="9959" spans="51:75" x14ac:dyDescent="0.3">
      <c r="AY9959" s="226" t="e">
        <f>VLOOKUP(C9959,#REF!, 2,FALSE)</f>
        <v>#REF!</v>
      </c>
      <c r="BM9959" s="177" t="s">
        <v>15346</v>
      </c>
      <c r="BN9959" s="177" t="s">
        <v>3002</v>
      </c>
      <c r="BO9959" s="177" t="s">
        <v>770</v>
      </c>
      <c r="BU9959" s="177" t="s">
        <v>15346</v>
      </c>
      <c r="BV9959" s="177" t="s">
        <v>3002</v>
      </c>
      <c r="BW9959" s="177" t="s">
        <v>770</v>
      </c>
    </row>
    <row r="9960" spans="51:75" x14ac:dyDescent="0.3">
      <c r="AY9960" s="226" t="e">
        <f>VLOOKUP(C9960,#REF!, 2,FALSE)</f>
        <v>#REF!</v>
      </c>
      <c r="BM9960" s="177" t="s">
        <v>15347</v>
      </c>
      <c r="BN9960" s="177" t="s">
        <v>1272</v>
      </c>
      <c r="BO9960" s="177" t="s">
        <v>15348</v>
      </c>
      <c r="BU9960" s="177" t="s">
        <v>15347</v>
      </c>
      <c r="BV9960" s="177" t="s">
        <v>1272</v>
      </c>
      <c r="BW9960" s="177" t="s">
        <v>15348</v>
      </c>
    </row>
    <row r="9961" spans="51:75" x14ac:dyDescent="0.3">
      <c r="AY9961" s="226" t="e">
        <f>VLOOKUP(C9961,#REF!, 2,FALSE)</f>
        <v>#REF!</v>
      </c>
      <c r="BM9961" s="177" t="s">
        <v>2680</v>
      </c>
      <c r="BN9961" s="177" t="s">
        <v>639</v>
      </c>
      <c r="BO9961" s="177" t="s">
        <v>15349</v>
      </c>
      <c r="BU9961" s="177" t="s">
        <v>2680</v>
      </c>
      <c r="BV9961" s="177" t="s">
        <v>639</v>
      </c>
      <c r="BW9961" s="177" t="s">
        <v>15349</v>
      </c>
    </row>
    <row r="9962" spans="51:75" x14ac:dyDescent="0.3">
      <c r="AY9962" s="226" t="e">
        <f>VLOOKUP(C9962,#REF!, 2,FALSE)</f>
        <v>#REF!</v>
      </c>
      <c r="BM9962" s="177" t="s">
        <v>2681</v>
      </c>
      <c r="BN9962" s="177" t="s">
        <v>3245</v>
      </c>
      <c r="BO9962" s="177" t="s">
        <v>2983</v>
      </c>
      <c r="BU9962" s="177" t="s">
        <v>2681</v>
      </c>
      <c r="BV9962" s="177" t="s">
        <v>3245</v>
      </c>
      <c r="BW9962" s="177" t="s">
        <v>2983</v>
      </c>
    </row>
    <row r="9963" spans="51:75" x14ac:dyDescent="0.3">
      <c r="AY9963" s="226" t="e">
        <f>VLOOKUP(C9963,#REF!, 2,FALSE)</f>
        <v>#REF!</v>
      </c>
      <c r="BM9963" s="177" t="s">
        <v>15350</v>
      </c>
      <c r="BN9963" s="177" t="s">
        <v>16979</v>
      </c>
      <c r="BO9963" s="177" t="s">
        <v>15351</v>
      </c>
      <c r="BU9963" s="177" t="s">
        <v>15350</v>
      </c>
      <c r="BV9963" s="177" t="s">
        <v>16979</v>
      </c>
      <c r="BW9963" s="177" t="s">
        <v>15351</v>
      </c>
    </row>
    <row r="9964" spans="51:75" x14ac:dyDescent="0.3">
      <c r="AY9964" s="226" t="e">
        <f>VLOOKUP(C9964,#REF!, 2,FALSE)</f>
        <v>#REF!</v>
      </c>
      <c r="BM9964" s="177" t="s">
        <v>15352</v>
      </c>
      <c r="BN9964" s="177" t="s">
        <v>1139</v>
      </c>
      <c r="BO9964" s="177" t="s">
        <v>2983</v>
      </c>
      <c r="BU9964" s="177" t="s">
        <v>15352</v>
      </c>
      <c r="BV9964" s="177" t="s">
        <v>1139</v>
      </c>
      <c r="BW9964" s="177" t="s">
        <v>2983</v>
      </c>
    </row>
    <row r="9965" spans="51:75" x14ac:dyDescent="0.3">
      <c r="AY9965" s="226" t="e">
        <f>VLOOKUP(C9965,#REF!, 2,FALSE)</f>
        <v>#REF!</v>
      </c>
      <c r="BM9965" s="177" t="s">
        <v>15353</v>
      </c>
      <c r="BN9965" s="177" t="s">
        <v>3002</v>
      </c>
      <c r="BO9965" s="177" t="s">
        <v>7068</v>
      </c>
      <c r="BU9965" s="177" t="s">
        <v>15353</v>
      </c>
      <c r="BV9965" s="177" t="s">
        <v>3002</v>
      </c>
      <c r="BW9965" s="177" t="s">
        <v>7068</v>
      </c>
    </row>
    <row r="9966" spans="51:75" x14ac:dyDescent="0.3">
      <c r="AY9966" s="226" t="e">
        <f>VLOOKUP(C9966,#REF!, 2,FALSE)</f>
        <v>#REF!</v>
      </c>
      <c r="BM9966" s="177" t="s">
        <v>15354</v>
      </c>
      <c r="BN9966" s="177" t="s">
        <v>2983</v>
      </c>
      <c r="BO9966" s="177" t="s">
        <v>2983</v>
      </c>
      <c r="BU9966" s="177" t="s">
        <v>15354</v>
      </c>
      <c r="BV9966" s="177" t="s">
        <v>2983</v>
      </c>
      <c r="BW9966" s="177" t="s">
        <v>2983</v>
      </c>
    </row>
    <row r="9967" spans="51:75" x14ac:dyDescent="0.3">
      <c r="AY9967" s="226" t="e">
        <f>VLOOKUP(C9967,#REF!, 2,FALSE)</f>
        <v>#REF!</v>
      </c>
      <c r="BM9967" s="177" t="s">
        <v>15355</v>
      </c>
      <c r="BN9967" s="177" t="s">
        <v>2983</v>
      </c>
      <c r="BO9967" s="177" t="s">
        <v>2983</v>
      </c>
      <c r="BU9967" s="177" t="s">
        <v>15355</v>
      </c>
      <c r="BV9967" s="177" t="s">
        <v>2983</v>
      </c>
      <c r="BW9967" s="177" t="s">
        <v>2983</v>
      </c>
    </row>
    <row r="9968" spans="51:75" x14ac:dyDescent="0.3">
      <c r="AY9968" s="226" t="e">
        <f>VLOOKUP(C9968,#REF!, 2,FALSE)</f>
        <v>#REF!</v>
      </c>
      <c r="BM9968" s="177" t="s">
        <v>15356</v>
      </c>
      <c r="BN9968" s="177" t="s">
        <v>16979</v>
      </c>
      <c r="BO9968" s="177" t="s">
        <v>2983</v>
      </c>
      <c r="BU9968" s="177" t="s">
        <v>15356</v>
      </c>
      <c r="BV9968" s="177" t="s">
        <v>16979</v>
      </c>
      <c r="BW9968" s="177" t="s">
        <v>2983</v>
      </c>
    </row>
    <row r="9969" spans="51:75" x14ac:dyDescent="0.3">
      <c r="AY9969" s="226" t="e">
        <f>VLOOKUP(C9969,#REF!, 2,FALSE)</f>
        <v>#REF!</v>
      </c>
      <c r="BM9969" s="177" t="s">
        <v>15357</v>
      </c>
      <c r="BN9969" s="177" t="s">
        <v>2979</v>
      </c>
      <c r="BO9969" s="177" t="s">
        <v>15358</v>
      </c>
      <c r="BU9969" s="177" t="s">
        <v>15357</v>
      </c>
      <c r="BV9969" s="177" t="s">
        <v>2979</v>
      </c>
      <c r="BW9969" s="177" t="s">
        <v>15358</v>
      </c>
    </row>
    <row r="9970" spans="51:75" x14ac:dyDescent="0.3">
      <c r="AY9970" s="226" t="e">
        <f>VLOOKUP(C9970,#REF!, 2,FALSE)</f>
        <v>#REF!</v>
      </c>
      <c r="BM9970" s="177" t="s">
        <v>15359</v>
      </c>
      <c r="BN9970" s="177" t="s">
        <v>3045</v>
      </c>
      <c r="BO9970" s="177" t="s">
        <v>15360</v>
      </c>
      <c r="BU9970" s="177" t="s">
        <v>15359</v>
      </c>
      <c r="BV9970" s="177" t="s">
        <v>3045</v>
      </c>
      <c r="BW9970" s="177" t="s">
        <v>15360</v>
      </c>
    </row>
    <row r="9971" spans="51:75" x14ac:dyDescent="0.3">
      <c r="AY9971" s="226" t="e">
        <f>VLOOKUP(C9971,#REF!, 2,FALSE)</f>
        <v>#REF!</v>
      </c>
      <c r="BM9971" s="177" t="s">
        <v>15361</v>
      </c>
      <c r="BN9971" s="177" t="s">
        <v>3045</v>
      </c>
      <c r="BO9971" s="177" t="s">
        <v>15362</v>
      </c>
      <c r="BU9971" s="177" t="s">
        <v>15361</v>
      </c>
      <c r="BV9971" s="177" t="s">
        <v>3045</v>
      </c>
      <c r="BW9971" s="177" t="s">
        <v>15362</v>
      </c>
    </row>
    <row r="9972" spans="51:75" x14ac:dyDescent="0.3">
      <c r="AY9972" s="226" t="e">
        <f>VLOOKUP(C9972,#REF!, 2,FALSE)</f>
        <v>#REF!</v>
      </c>
      <c r="BM9972" s="177" t="s">
        <v>2682</v>
      </c>
      <c r="BN9972" s="177" t="s">
        <v>3245</v>
      </c>
      <c r="BO9972" s="177" t="s">
        <v>2983</v>
      </c>
      <c r="BU9972" s="177" t="s">
        <v>2682</v>
      </c>
      <c r="BV9972" s="177" t="s">
        <v>3245</v>
      </c>
      <c r="BW9972" s="177" t="s">
        <v>2983</v>
      </c>
    </row>
    <row r="9973" spans="51:75" x14ac:dyDescent="0.3">
      <c r="AY9973" s="226" t="e">
        <f>VLOOKUP(C9973,#REF!, 2,FALSE)</f>
        <v>#REF!</v>
      </c>
      <c r="BM9973" s="177" t="s">
        <v>15363</v>
      </c>
      <c r="BN9973" s="177" t="s">
        <v>1272</v>
      </c>
      <c r="BO9973" s="177" t="s">
        <v>15364</v>
      </c>
      <c r="BU9973" s="177" t="s">
        <v>15363</v>
      </c>
      <c r="BV9973" s="177" t="s">
        <v>1272</v>
      </c>
      <c r="BW9973" s="177" t="s">
        <v>15364</v>
      </c>
    </row>
    <row r="9974" spans="51:75" x14ac:dyDescent="0.3">
      <c r="AY9974" s="226" t="e">
        <f>VLOOKUP(C9974,#REF!, 2,FALSE)</f>
        <v>#REF!</v>
      </c>
      <c r="BM9974" s="177" t="s">
        <v>15365</v>
      </c>
      <c r="BN9974" s="177" t="s">
        <v>16987</v>
      </c>
      <c r="BO9974" s="177" t="s">
        <v>7885</v>
      </c>
      <c r="BU9974" s="177" t="s">
        <v>15365</v>
      </c>
      <c r="BV9974" s="177" t="s">
        <v>16987</v>
      </c>
      <c r="BW9974" s="177" t="s">
        <v>7885</v>
      </c>
    </row>
    <row r="9975" spans="51:75" x14ac:dyDescent="0.3">
      <c r="AY9975" s="226" t="e">
        <f>VLOOKUP(C9975,#REF!, 2,FALSE)</f>
        <v>#REF!</v>
      </c>
      <c r="BM9975" s="177" t="s">
        <v>15366</v>
      </c>
      <c r="BN9975" s="177" t="s">
        <v>3245</v>
      </c>
      <c r="BO9975" s="177" t="s">
        <v>2983</v>
      </c>
      <c r="BU9975" s="177" t="s">
        <v>15366</v>
      </c>
      <c r="BV9975" s="177" t="s">
        <v>3245</v>
      </c>
      <c r="BW9975" s="177" t="s">
        <v>2983</v>
      </c>
    </row>
    <row r="9976" spans="51:75" x14ac:dyDescent="0.3">
      <c r="AY9976" s="226" t="e">
        <f>VLOOKUP(C9976,#REF!, 2,FALSE)</f>
        <v>#REF!</v>
      </c>
      <c r="BM9976" s="177" t="s">
        <v>15367</v>
      </c>
      <c r="BN9976" s="177" t="s">
        <v>3245</v>
      </c>
      <c r="BO9976" s="177" t="s">
        <v>2983</v>
      </c>
      <c r="BU9976" s="177" t="s">
        <v>15367</v>
      </c>
      <c r="BV9976" s="177" t="s">
        <v>3245</v>
      </c>
      <c r="BW9976" s="177" t="s">
        <v>2983</v>
      </c>
    </row>
    <row r="9977" spans="51:75" x14ac:dyDescent="0.3">
      <c r="AY9977" s="226" t="e">
        <f>VLOOKUP(C9977,#REF!, 2,FALSE)</f>
        <v>#REF!</v>
      </c>
      <c r="BM9977" s="177" t="s">
        <v>15368</v>
      </c>
      <c r="BN9977" s="177" t="s">
        <v>628</v>
      </c>
      <c r="BO9977" s="177" t="s">
        <v>15369</v>
      </c>
      <c r="BU9977" s="177" t="s">
        <v>15368</v>
      </c>
      <c r="BV9977" s="177" t="s">
        <v>628</v>
      </c>
      <c r="BW9977" s="177" t="s">
        <v>15369</v>
      </c>
    </row>
    <row r="9978" spans="51:75" x14ac:dyDescent="0.3">
      <c r="AY9978" s="226" t="e">
        <f>VLOOKUP(C9978,#REF!, 2,FALSE)</f>
        <v>#REF!</v>
      </c>
      <c r="BM9978" s="177" t="s">
        <v>15370</v>
      </c>
      <c r="BN9978" s="177" t="s">
        <v>1139</v>
      </c>
      <c r="BO9978" s="177" t="s">
        <v>2983</v>
      </c>
      <c r="BU9978" s="177" t="s">
        <v>15370</v>
      </c>
      <c r="BV9978" s="177" t="s">
        <v>1139</v>
      </c>
      <c r="BW9978" s="177" t="s">
        <v>2983</v>
      </c>
    </row>
    <row r="9979" spans="51:75" x14ac:dyDescent="0.3">
      <c r="AY9979" s="226" t="e">
        <f>VLOOKUP(C9979,#REF!, 2,FALSE)</f>
        <v>#REF!</v>
      </c>
      <c r="BM9979" s="177" t="s">
        <v>268</v>
      </c>
      <c r="BN9979" s="177" t="s">
        <v>1272</v>
      </c>
      <c r="BO9979" s="177" t="s">
        <v>15371</v>
      </c>
      <c r="BU9979" s="177" t="s">
        <v>268</v>
      </c>
      <c r="BV9979" s="177" t="s">
        <v>1272</v>
      </c>
      <c r="BW9979" s="177" t="s">
        <v>15371</v>
      </c>
    </row>
    <row r="9980" spans="51:75" x14ac:dyDescent="0.3">
      <c r="AY9980" s="226" t="e">
        <f>VLOOKUP(C9980,#REF!, 2,FALSE)</f>
        <v>#REF!</v>
      </c>
      <c r="BM9980" s="177" t="s">
        <v>15372</v>
      </c>
      <c r="BN9980" s="177" t="s">
        <v>3245</v>
      </c>
      <c r="BO9980" s="177" t="s">
        <v>2983</v>
      </c>
      <c r="BU9980" s="177" t="s">
        <v>15372</v>
      </c>
      <c r="BV9980" s="177" t="s">
        <v>3245</v>
      </c>
      <c r="BW9980" s="177" t="s">
        <v>2983</v>
      </c>
    </row>
    <row r="9981" spans="51:75" x14ac:dyDescent="0.3">
      <c r="AY9981" s="226" t="e">
        <f>VLOOKUP(C9981,#REF!, 2,FALSE)</f>
        <v>#REF!</v>
      </c>
      <c r="BM9981" s="177" t="s">
        <v>15373</v>
      </c>
      <c r="BN9981" s="177" t="s">
        <v>3245</v>
      </c>
      <c r="BO9981" s="177" t="s">
        <v>15374</v>
      </c>
      <c r="BU9981" s="177" t="s">
        <v>15373</v>
      </c>
      <c r="BV9981" s="177" t="s">
        <v>3245</v>
      </c>
      <c r="BW9981" s="177" t="s">
        <v>15374</v>
      </c>
    </row>
    <row r="9982" spans="51:75" x14ac:dyDescent="0.3">
      <c r="AY9982" s="226" t="e">
        <f>VLOOKUP(C9982,#REF!, 2,FALSE)</f>
        <v>#REF!</v>
      </c>
      <c r="BM9982" s="177" t="s">
        <v>15375</v>
      </c>
      <c r="BN9982" s="177" t="s">
        <v>1269</v>
      </c>
      <c r="BO9982" s="177" t="s">
        <v>1085</v>
      </c>
      <c r="BU9982" s="177" t="s">
        <v>15375</v>
      </c>
      <c r="BV9982" s="177" t="s">
        <v>1269</v>
      </c>
      <c r="BW9982" s="177" t="s">
        <v>1085</v>
      </c>
    </row>
    <row r="9983" spans="51:75" x14ac:dyDescent="0.3">
      <c r="AY9983" s="226" t="e">
        <f>VLOOKUP(C9983,#REF!, 2,FALSE)</f>
        <v>#REF!</v>
      </c>
      <c r="BM9983" s="177" t="s">
        <v>15376</v>
      </c>
      <c r="BN9983" s="177" t="s">
        <v>3245</v>
      </c>
      <c r="BO9983" s="177" t="s">
        <v>2983</v>
      </c>
      <c r="BU9983" s="177" t="s">
        <v>15376</v>
      </c>
      <c r="BV9983" s="177" t="s">
        <v>3245</v>
      </c>
      <c r="BW9983" s="177" t="s">
        <v>2983</v>
      </c>
    </row>
    <row r="9984" spans="51:75" x14ac:dyDescent="0.3">
      <c r="AY9984" s="226" t="e">
        <f>VLOOKUP(C9984,#REF!, 2,FALSE)</f>
        <v>#REF!</v>
      </c>
      <c r="BM9984" s="177" t="s">
        <v>15377</v>
      </c>
      <c r="BN9984" s="177" t="s">
        <v>3002</v>
      </c>
      <c r="BO9984" s="177" t="s">
        <v>15378</v>
      </c>
      <c r="BU9984" s="177" t="s">
        <v>15377</v>
      </c>
      <c r="BV9984" s="177" t="s">
        <v>3002</v>
      </c>
      <c r="BW9984" s="177" t="s">
        <v>15378</v>
      </c>
    </row>
    <row r="9985" spans="51:75" x14ac:dyDescent="0.3">
      <c r="AY9985" s="226" t="e">
        <f>VLOOKUP(C9985,#REF!, 2,FALSE)</f>
        <v>#REF!</v>
      </c>
      <c r="BM9985" s="177" t="s">
        <v>15379</v>
      </c>
      <c r="BN9985" s="177" t="s">
        <v>3002</v>
      </c>
      <c r="BO9985" s="177" t="s">
        <v>15380</v>
      </c>
      <c r="BU9985" s="177" t="s">
        <v>15379</v>
      </c>
      <c r="BV9985" s="177" t="s">
        <v>3002</v>
      </c>
      <c r="BW9985" s="177" t="s">
        <v>15380</v>
      </c>
    </row>
    <row r="9986" spans="51:75" x14ac:dyDescent="0.3">
      <c r="AY9986" s="226" t="e">
        <f>VLOOKUP(C9986,#REF!, 2,FALSE)</f>
        <v>#REF!</v>
      </c>
      <c r="BM9986" s="177" t="s">
        <v>15381</v>
      </c>
      <c r="BN9986" s="177" t="s">
        <v>2979</v>
      </c>
      <c r="BO9986" s="177" t="s">
        <v>2983</v>
      </c>
      <c r="BU9986" s="177" t="s">
        <v>15381</v>
      </c>
      <c r="BV9986" s="177" t="s">
        <v>2979</v>
      </c>
      <c r="BW9986" s="177" t="s">
        <v>2983</v>
      </c>
    </row>
    <row r="9987" spans="51:75" x14ac:dyDescent="0.3">
      <c r="AY9987" s="226" t="e">
        <f>VLOOKUP(C9987,#REF!, 2,FALSE)</f>
        <v>#REF!</v>
      </c>
      <c r="BM9987" s="177" t="s">
        <v>15382</v>
      </c>
      <c r="BN9987" s="177" t="s">
        <v>16990</v>
      </c>
      <c r="BO9987" s="177" t="s">
        <v>8628</v>
      </c>
      <c r="BU9987" s="177" t="s">
        <v>15382</v>
      </c>
      <c r="BV9987" s="177" t="s">
        <v>16990</v>
      </c>
      <c r="BW9987" s="177" t="s">
        <v>8628</v>
      </c>
    </row>
    <row r="9988" spans="51:75" x14ac:dyDescent="0.3">
      <c r="AY9988" s="226" t="e">
        <f>VLOOKUP(C9988,#REF!, 2,FALSE)</f>
        <v>#REF!</v>
      </c>
      <c r="BM9988" s="177" t="s">
        <v>15383</v>
      </c>
      <c r="BN9988" s="177" t="s">
        <v>16979</v>
      </c>
      <c r="BO9988" s="177" t="s">
        <v>5403</v>
      </c>
      <c r="BU9988" s="177" t="s">
        <v>15383</v>
      </c>
      <c r="BV9988" s="177" t="s">
        <v>16979</v>
      </c>
      <c r="BW9988" s="177" t="s">
        <v>5403</v>
      </c>
    </row>
    <row r="9989" spans="51:75" x14ac:dyDescent="0.3">
      <c r="AY9989" s="226" t="e">
        <f>VLOOKUP(C9989,#REF!, 2,FALSE)</f>
        <v>#REF!</v>
      </c>
      <c r="BM9989" s="177" t="s">
        <v>15384</v>
      </c>
      <c r="BN9989" s="177" t="s">
        <v>16990</v>
      </c>
      <c r="BO9989" s="177" t="s">
        <v>15385</v>
      </c>
      <c r="BU9989" s="177" t="s">
        <v>15384</v>
      </c>
      <c r="BV9989" s="177" t="s">
        <v>16990</v>
      </c>
      <c r="BW9989" s="177" t="s">
        <v>15385</v>
      </c>
    </row>
    <row r="9990" spans="51:75" x14ac:dyDescent="0.3">
      <c r="AY9990" s="226" t="e">
        <f>VLOOKUP(C9990,#REF!, 2,FALSE)</f>
        <v>#REF!</v>
      </c>
      <c r="BM9990" s="177" t="s">
        <v>15386</v>
      </c>
      <c r="BN9990" s="177" t="s">
        <v>2983</v>
      </c>
      <c r="BO9990" s="177" t="s">
        <v>4996</v>
      </c>
      <c r="BU9990" s="177" t="s">
        <v>15386</v>
      </c>
      <c r="BV9990" s="177" t="s">
        <v>2983</v>
      </c>
      <c r="BW9990" s="177" t="s">
        <v>4996</v>
      </c>
    </row>
    <row r="9991" spans="51:75" x14ac:dyDescent="0.3">
      <c r="AY9991" s="226" t="e">
        <f>VLOOKUP(C9991,#REF!, 2,FALSE)</f>
        <v>#REF!</v>
      </c>
      <c r="BM9991" s="177" t="s">
        <v>15387</v>
      </c>
      <c r="BN9991" s="177" t="s">
        <v>2983</v>
      </c>
      <c r="BO9991" s="177" t="s">
        <v>2983</v>
      </c>
      <c r="BU9991" s="177" t="s">
        <v>15387</v>
      </c>
      <c r="BV9991" s="177" t="s">
        <v>2983</v>
      </c>
      <c r="BW9991" s="177" t="s">
        <v>2983</v>
      </c>
    </row>
    <row r="9992" spans="51:75" x14ac:dyDescent="0.3">
      <c r="AY9992" s="226" t="e">
        <f>VLOOKUP(C9992,#REF!, 2,FALSE)</f>
        <v>#REF!</v>
      </c>
      <c r="BM9992" s="177" t="s">
        <v>15388</v>
      </c>
      <c r="BN9992" s="177" t="s">
        <v>2983</v>
      </c>
      <c r="BO9992" s="177" t="s">
        <v>2983</v>
      </c>
      <c r="BU9992" s="177" t="s">
        <v>15388</v>
      </c>
      <c r="BV9992" s="177" t="s">
        <v>2983</v>
      </c>
      <c r="BW9992" s="177" t="s">
        <v>2983</v>
      </c>
    </row>
    <row r="9993" spans="51:75" x14ac:dyDescent="0.3">
      <c r="AY9993" s="226" t="e">
        <f>VLOOKUP(C9993,#REF!, 2,FALSE)</f>
        <v>#REF!</v>
      </c>
      <c r="BM9993" s="177" t="s">
        <v>15389</v>
      </c>
      <c r="BN9993" s="177" t="s">
        <v>696</v>
      </c>
      <c r="BO9993" s="177" t="s">
        <v>2983</v>
      </c>
      <c r="BU9993" s="177" t="s">
        <v>15389</v>
      </c>
      <c r="BV9993" s="177" t="s">
        <v>696</v>
      </c>
      <c r="BW9993" s="177" t="s">
        <v>2983</v>
      </c>
    </row>
    <row r="9994" spans="51:75" x14ac:dyDescent="0.3">
      <c r="AY9994" s="226" t="e">
        <f>VLOOKUP(C9994,#REF!, 2,FALSE)</f>
        <v>#REF!</v>
      </c>
      <c r="BM9994" s="177" t="s">
        <v>15390</v>
      </c>
      <c r="BN9994" s="177" t="s">
        <v>2983</v>
      </c>
      <c r="BO9994" s="177" t="s">
        <v>2937</v>
      </c>
      <c r="BU9994" s="177" t="s">
        <v>15390</v>
      </c>
      <c r="BV9994" s="177" t="s">
        <v>2983</v>
      </c>
      <c r="BW9994" s="177" t="s">
        <v>2937</v>
      </c>
    </row>
    <row r="9995" spans="51:75" x14ac:dyDescent="0.3">
      <c r="AY9995" s="226" t="e">
        <f>VLOOKUP(C9995,#REF!, 2,FALSE)</f>
        <v>#REF!</v>
      </c>
      <c r="BM9995" s="177" t="s">
        <v>15391</v>
      </c>
      <c r="BN9995" s="177" t="s">
        <v>3245</v>
      </c>
      <c r="BO9995" s="177" t="s">
        <v>7444</v>
      </c>
      <c r="BU9995" s="177" t="s">
        <v>15391</v>
      </c>
      <c r="BV9995" s="177" t="s">
        <v>3245</v>
      </c>
      <c r="BW9995" s="177" t="s">
        <v>7444</v>
      </c>
    </row>
    <row r="9996" spans="51:75" x14ac:dyDescent="0.3">
      <c r="AY9996" s="226" t="e">
        <f>VLOOKUP(C9996,#REF!, 2,FALSE)</f>
        <v>#REF!</v>
      </c>
      <c r="BM9996" s="177" t="s">
        <v>15392</v>
      </c>
      <c r="BN9996" s="177" t="s">
        <v>3002</v>
      </c>
      <c r="BO9996" s="177" t="s">
        <v>2174</v>
      </c>
      <c r="BU9996" s="177" t="s">
        <v>15392</v>
      </c>
      <c r="BV9996" s="177" t="s">
        <v>3002</v>
      </c>
      <c r="BW9996" s="177" t="s">
        <v>2174</v>
      </c>
    </row>
    <row r="9997" spans="51:75" x14ac:dyDescent="0.3">
      <c r="AY9997" s="226" t="e">
        <f>VLOOKUP(C9997,#REF!, 2,FALSE)</f>
        <v>#REF!</v>
      </c>
      <c r="BM9997" s="177" t="s">
        <v>15393</v>
      </c>
      <c r="BN9997" s="177" t="s">
        <v>667</v>
      </c>
      <c r="BO9997" s="177" t="s">
        <v>15394</v>
      </c>
      <c r="BU9997" s="177" t="s">
        <v>15393</v>
      </c>
      <c r="BV9997" s="177" t="s">
        <v>667</v>
      </c>
      <c r="BW9997" s="177" t="s">
        <v>15394</v>
      </c>
    </row>
    <row r="9998" spans="51:75" x14ac:dyDescent="0.3">
      <c r="AY9998" s="226" t="e">
        <f>VLOOKUP(C9998,#REF!, 2,FALSE)</f>
        <v>#REF!</v>
      </c>
      <c r="BM9998" s="177" t="s">
        <v>15395</v>
      </c>
      <c r="BN9998" s="177" t="s">
        <v>3245</v>
      </c>
      <c r="BO9998" s="177" t="s">
        <v>2983</v>
      </c>
      <c r="BU9998" s="177" t="s">
        <v>15395</v>
      </c>
      <c r="BV9998" s="177" t="s">
        <v>3245</v>
      </c>
      <c r="BW9998" s="177" t="s">
        <v>2983</v>
      </c>
    </row>
    <row r="9999" spans="51:75" x14ac:dyDescent="0.3">
      <c r="AY9999" s="226" t="e">
        <f>VLOOKUP(C9999,#REF!, 2,FALSE)</f>
        <v>#REF!</v>
      </c>
      <c r="BM9999" s="177" t="s">
        <v>15396</v>
      </c>
      <c r="BN9999" s="177" t="s">
        <v>3005</v>
      </c>
      <c r="BO9999" s="177" t="s">
        <v>2983</v>
      </c>
      <c r="BU9999" s="177" t="s">
        <v>15396</v>
      </c>
      <c r="BV9999" s="177" t="s">
        <v>3005</v>
      </c>
      <c r="BW9999" s="177" t="s">
        <v>2983</v>
      </c>
    </row>
    <row r="10000" spans="51:75" x14ac:dyDescent="0.3">
      <c r="AY10000" s="226" t="e">
        <f>VLOOKUP(C10000,#REF!, 2,FALSE)</f>
        <v>#REF!</v>
      </c>
      <c r="BM10000" s="177" t="s">
        <v>2683</v>
      </c>
      <c r="BN10000" s="177" t="s">
        <v>1342</v>
      </c>
      <c r="BO10000" s="177" t="s">
        <v>15397</v>
      </c>
      <c r="BU10000" s="177" t="s">
        <v>2683</v>
      </c>
      <c r="BV10000" s="177" t="s">
        <v>1342</v>
      </c>
      <c r="BW10000" s="177" t="s">
        <v>15397</v>
      </c>
    </row>
    <row r="10001" spans="51:75" x14ac:dyDescent="0.3">
      <c r="AY10001" s="226" t="e">
        <f>VLOOKUP(C10001,#REF!, 2,FALSE)</f>
        <v>#REF!</v>
      </c>
      <c r="BM10001" s="177" t="s">
        <v>15398</v>
      </c>
      <c r="BN10001" s="177" t="s">
        <v>926</v>
      </c>
      <c r="BO10001" s="177" t="s">
        <v>2983</v>
      </c>
      <c r="BU10001" s="177" t="s">
        <v>15398</v>
      </c>
      <c r="BV10001" s="177" t="s">
        <v>926</v>
      </c>
      <c r="BW10001" s="177" t="s">
        <v>2983</v>
      </c>
    </row>
    <row r="10002" spans="51:75" x14ac:dyDescent="0.3">
      <c r="AY10002" s="226" t="e">
        <f>VLOOKUP(C10002,#REF!, 2,FALSE)</f>
        <v>#REF!</v>
      </c>
      <c r="BM10002" s="177" t="s">
        <v>15399</v>
      </c>
      <c r="BN10002" s="177" t="s">
        <v>3005</v>
      </c>
      <c r="BO10002" s="177" t="s">
        <v>2983</v>
      </c>
      <c r="BU10002" s="177" t="s">
        <v>15399</v>
      </c>
      <c r="BV10002" s="177" t="s">
        <v>3005</v>
      </c>
      <c r="BW10002" s="177" t="s">
        <v>2983</v>
      </c>
    </row>
    <row r="10003" spans="51:75" x14ac:dyDescent="0.3">
      <c r="AY10003" s="226" t="e">
        <f>VLOOKUP(C10003,#REF!, 2,FALSE)</f>
        <v>#REF!</v>
      </c>
      <c r="BM10003" s="177" t="s">
        <v>15400</v>
      </c>
      <c r="BN10003" s="177" t="s">
        <v>3005</v>
      </c>
      <c r="BO10003" s="177" t="s">
        <v>2983</v>
      </c>
      <c r="BU10003" s="177" t="s">
        <v>15400</v>
      </c>
      <c r="BV10003" s="177" t="s">
        <v>3005</v>
      </c>
      <c r="BW10003" s="177" t="s">
        <v>2983</v>
      </c>
    </row>
    <row r="10004" spans="51:75" x14ac:dyDescent="0.3">
      <c r="AY10004" s="226" t="e">
        <f>VLOOKUP(C10004,#REF!, 2,FALSE)</f>
        <v>#REF!</v>
      </c>
      <c r="BM10004" s="177" t="s">
        <v>15401</v>
      </c>
      <c r="BN10004" s="177" t="s">
        <v>16979</v>
      </c>
      <c r="BO10004" s="177" t="s">
        <v>15402</v>
      </c>
      <c r="BU10004" s="177" t="s">
        <v>15401</v>
      </c>
      <c r="BV10004" s="177" t="s">
        <v>16979</v>
      </c>
      <c r="BW10004" s="177" t="s">
        <v>15402</v>
      </c>
    </row>
    <row r="10005" spans="51:75" x14ac:dyDescent="0.3">
      <c r="AY10005" s="226" t="e">
        <f>VLOOKUP(C10005,#REF!, 2,FALSE)</f>
        <v>#REF!</v>
      </c>
      <c r="BM10005" s="177" t="s">
        <v>15403</v>
      </c>
      <c r="BN10005" s="177" t="s">
        <v>852</v>
      </c>
      <c r="BO10005" s="177" t="s">
        <v>15404</v>
      </c>
      <c r="BU10005" s="177" t="s">
        <v>15403</v>
      </c>
      <c r="BV10005" s="177" t="s">
        <v>852</v>
      </c>
      <c r="BW10005" s="177" t="s">
        <v>15404</v>
      </c>
    </row>
    <row r="10006" spans="51:75" x14ac:dyDescent="0.3">
      <c r="AY10006" s="226" t="e">
        <f>VLOOKUP(C10006,#REF!, 2,FALSE)</f>
        <v>#REF!</v>
      </c>
      <c r="BM10006" s="177" t="s">
        <v>15405</v>
      </c>
      <c r="BN10006" s="177" t="s">
        <v>3245</v>
      </c>
      <c r="BO10006" s="177" t="s">
        <v>2983</v>
      </c>
      <c r="BU10006" s="177" t="s">
        <v>15405</v>
      </c>
      <c r="BV10006" s="177" t="s">
        <v>3245</v>
      </c>
      <c r="BW10006" s="177" t="s">
        <v>2983</v>
      </c>
    </row>
    <row r="10007" spans="51:75" x14ac:dyDescent="0.3">
      <c r="AY10007" s="226" t="e">
        <f>VLOOKUP(C10007,#REF!, 2,FALSE)</f>
        <v>#REF!</v>
      </c>
      <c r="BM10007" s="177" t="s">
        <v>15406</v>
      </c>
      <c r="BN10007" s="177" t="s">
        <v>3245</v>
      </c>
      <c r="BO10007" s="177" t="s">
        <v>15407</v>
      </c>
      <c r="BU10007" s="177" t="s">
        <v>15406</v>
      </c>
      <c r="BV10007" s="177" t="s">
        <v>3245</v>
      </c>
      <c r="BW10007" s="177" t="s">
        <v>15407</v>
      </c>
    </row>
    <row r="10008" spans="51:75" x14ac:dyDescent="0.3">
      <c r="AY10008" s="226" t="e">
        <f>VLOOKUP(C10008,#REF!, 2,FALSE)</f>
        <v>#REF!</v>
      </c>
      <c r="BM10008" s="177" t="s">
        <v>15408</v>
      </c>
      <c r="BN10008" s="177" t="s">
        <v>3005</v>
      </c>
      <c r="BO10008" s="177" t="s">
        <v>2983</v>
      </c>
      <c r="BU10008" s="177" t="s">
        <v>15408</v>
      </c>
      <c r="BV10008" s="177" t="s">
        <v>3005</v>
      </c>
      <c r="BW10008" s="177" t="s">
        <v>2983</v>
      </c>
    </row>
    <row r="10009" spans="51:75" x14ac:dyDescent="0.3">
      <c r="AY10009" s="226" t="e">
        <f>VLOOKUP(C10009,#REF!, 2,FALSE)</f>
        <v>#REF!</v>
      </c>
      <c r="BM10009" s="177" t="s">
        <v>15409</v>
      </c>
      <c r="BN10009" s="177" t="s">
        <v>1269</v>
      </c>
      <c r="BO10009" s="177" t="s">
        <v>2983</v>
      </c>
      <c r="BU10009" s="177" t="s">
        <v>15409</v>
      </c>
      <c r="BV10009" s="177" t="s">
        <v>1269</v>
      </c>
      <c r="BW10009" s="177" t="s">
        <v>2983</v>
      </c>
    </row>
    <row r="10010" spans="51:75" x14ac:dyDescent="0.3">
      <c r="AY10010" s="226" t="e">
        <f>VLOOKUP(C10010,#REF!, 2,FALSE)</f>
        <v>#REF!</v>
      </c>
      <c r="BM10010" s="177" t="s">
        <v>15410</v>
      </c>
      <c r="BN10010" s="177" t="s">
        <v>3005</v>
      </c>
      <c r="BO10010" s="177" t="s">
        <v>2983</v>
      </c>
      <c r="BU10010" s="177" t="s">
        <v>15410</v>
      </c>
      <c r="BV10010" s="177" t="s">
        <v>3005</v>
      </c>
      <c r="BW10010" s="177" t="s">
        <v>2983</v>
      </c>
    </row>
    <row r="10011" spans="51:75" x14ac:dyDescent="0.3">
      <c r="AY10011" s="226" t="e">
        <f>VLOOKUP(C10011,#REF!, 2,FALSE)</f>
        <v>#REF!</v>
      </c>
      <c r="BM10011" s="177" t="s">
        <v>15411</v>
      </c>
      <c r="BN10011" s="177" t="s">
        <v>1342</v>
      </c>
      <c r="BO10011" s="177" t="s">
        <v>2983</v>
      </c>
      <c r="BU10011" s="177" t="s">
        <v>15411</v>
      </c>
      <c r="BV10011" s="177" t="s">
        <v>1342</v>
      </c>
      <c r="BW10011" s="177" t="s">
        <v>2983</v>
      </c>
    </row>
    <row r="10012" spans="51:75" x14ac:dyDescent="0.3">
      <c r="AY10012" s="226" t="e">
        <f>VLOOKUP(C10012,#REF!, 2,FALSE)</f>
        <v>#REF!</v>
      </c>
      <c r="BM10012" s="177" t="s">
        <v>15412</v>
      </c>
      <c r="BN10012" s="177" t="s">
        <v>2979</v>
      </c>
      <c r="BO10012" s="177" t="s">
        <v>2983</v>
      </c>
      <c r="BU10012" s="177" t="s">
        <v>15412</v>
      </c>
      <c r="BV10012" s="177" t="s">
        <v>2979</v>
      </c>
      <c r="BW10012" s="177" t="s">
        <v>2983</v>
      </c>
    </row>
    <row r="10013" spans="51:75" x14ac:dyDescent="0.3">
      <c r="AY10013" s="226" t="e">
        <f>VLOOKUP(C10013,#REF!, 2,FALSE)</f>
        <v>#REF!</v>
      </c>
      <c r="BM10013" s="177" t="s">
        <v>2684</v>
      </c>
      <c r="BN10013" s="177" t="s">
        <v>16981</v>
      </c>
      <c r="BO10013" s="177" t="s">
        <v>2546</v>
      </c>
      <c r="BU10013" s="177" t="s">
        <v>2684</v>
      </c>
      <c r="BV10013" s="177" t="s">
        <v>16981</v>
      </c>
      <c r="BW10013" s="177" t="s">
        <v>2546</v>
      </c>
    </row>
    <row r="10014" spans="51:75" x14ac:dyDescent="0.3">
      <c r="AY10014" s="226" t="e">
        <f>VLOOKUP(C10014,#REF!, 2,FALSE)</f>
        <v>#REF!</v>
      </c>
      <c r="BM10014" s="177" t="s">
        <v>2685</v>
      </c>
      <c r="BN10014" s="177" t="s">
        <v>3199</v>
      </c>
      <c r="BO10014" s="177" t="s">
        <v>2983</v>
      </c>
      <c r="BU10014" s="177" t="s">
        <v>2685</v>
      </c>
      <c r="BV10014" s="177" t="s">
        <v>3199</v>
      </c>
      <c r="BW10014" s="177" t="s">
        <v>2983</v>
      </c>
    </row>
    <row r="10015" spans="51:75" x14ac:dyDescent="0.3">
      <c r="AY10015" s="226" t="e">
        <f>VLOOKUP(C10015,#REF!, 2,FALSE)</f>
        <v>#REF!</v>
      </c>
      <c r="BM10015" s="177" t="s">
        <v>15414</v>
      </c>
      <c r="BN10015" s="177" t="s">
        <v>1342</v>
      </c>
      <c r="BO10015" s="177" t="s">
        <v>15415</v>
      </c>
      <c r="BU10015" s="177" t="s">
        <v>15414</v>
      </c>
      <c r="BV10015" s="177" t="s">
        <v>1342</v>
      </c>
      <c r="BW10015" s="177" t="s">
        <v>15415</v>
      </c>
    </row>
    <row r="10016" spans="51:75" x14ac:dyDescent="0.3">
      <c r="AY10016" s="226" t="e">
        <f>VLOOKUP(C10016,#REF!, 2,FALSE)</f>
        <v>#REF!</v>
      </c>
      <c r="BM10016" s="177" t="s">
        <v>15416</v>
      </c>
      <c r="BN10016" s="177" t="s">
        <v>3245</v>
      </c>
      <c r="BO10016" s="177" t="s">
        <v>2983</v>
      </c>
      <c r="BU10016" s="177" t="s">
        <v>15416</v>
      </c>
      <c r="BV10016" s="177" t="s">
        <v>3245</v>
      </c>
      <c r="BW10016" s="177" t="s">
        <v>2983</v>
      </c>
    </row>
    <row r="10017" spans="51:75" x14ac:dyDescent="0.3">
      <c r="AY10017" s="226" t="e">
        <f>VLOOKUP(C10017,#REF!, 2,FALSE)</f>
        <v>#REF!</v>
      </c>
      <c r="BM10017" s="177" t="s">
        <v>15417</v>
      </c>
      <c r="BN10017" s="177" t="s">
        <v>3005</v>
      </c>
      <c r="BO10017" s="177" t="s">
        <v>15418</v>
      </c>
      <c r="BU10017" s="177" t="s">
        <v>15417</v>
      </c>
      <c r="BV10017" s="177" t="s">
        <v>3005</v>
      </c>
      <c r="BW10017" s="177" t="s">
        <v>15418</v>
      </c>
    </row>
    <row r="10018" spans="51:75" x14ac:dyDescent="0.3">
      <c r="AY10018" s="226" t="e">
        <f>VLOOKUP(C10018,#REF!, 2,FALSE)</f>
        <v>#REF!</v>
      </c>
      <c r="BM10018" s="177" t="s">
        <v>15419</v>
      </c>
      <c r="BN10018" s="177" t="s">
        <v>2979</v>
      </c>
      <c r="BO10018" s="177" t="s">
        <v>2983</v>
      </c>
      <c r="BU10018" s="177" t="s">
        <v>15419</v>
      </c>
      <c r="BV10018" s="177" t="s">
        <v>2979</v>
      </c>
      <c r="BW10018" s="177" t="s">
        <v>2983</v>
      </c>
    </row>
    <row r="10019" spans="51:75" x14ac:dyDescent="0.3">
      <c r="AY10019" s="226" t="e">
        <f>VLOOKUP(C10019,#REF!, 2,FALSE)</f>
        <v>#REF!</v>
      </c>
      <c r="BM10019" s="177" t="s">
        <v>15420</v>
      </c>
      <c r="BN10019" s="177" t="s">
        <v>617</v>
      </c>
      <c r="BO10019" s="177" t="s">
        <v>15421</v>
      </c>
      <c r="BU10019" s="177" t="s">
        <v>15420</v>
      </c>
      <c r="BV10019" s="177" t="s">
        <v>617</v>
      </c>
      <c r="BW10019" s="177" t="s">
        <v>15421</v>
      </c>
    </row>
    <row r="10020" spans="51:75" x14ac:dyDescent="0.3">
      <c r="AY10020" s="226" t="e">
        <f>VLOOKUP(C10020,#REF!, 2,FALSE)</f>
        <v>#REF!</v>
      </c>
      <c r="BM10020" s="177" t="s">
        <v>15422</v>
      </c>
      <c r="BN10020" s="177" t="s">
        <v>3087</v>
      </c>
      <c r="BO10020" s="177" t="s">
        <v>2983</v>
      </c>
      <c r="BU10020" s="177" t="s">
        <v>15422</v>
      </c>
      <c r="BV10020" s="177" t="s">
        <v>3087</v>
      </c>
      <c r="BW10020" s="177" t="s">
        <v>2983</v>
      </c>
    </row>
    <row r="10021" spans="51:75" x14ac:dyDescent="0.3">
      <c r="AY10021" s="226" t="e">
        <f>VLOOKUP(C10021,#REF!, 2,FALSE)</f>
        <v>#REF!</v>
      </c>
      <c r="BM10021" s="177" t="s">
        <v>15423</v>
      </c>
      <c r="BN10021" s="177" t="s">
        <v>3005</v>
      </c>
      <c r="BO10021" s="177" t="s">
        <v>2983</v>
      </c>
      <c r="BU10021" s="177" t="s">
        <v>15423</v>
      </c>
      <c r="BV10021" s="177" t="s">
        <v>3005</v>
      </c>
      <c r="BW10021" s="177" t="s">
        <v>2983</v>
      </c>
    </row>
    <row r="10022" spans="51:75" x14ac:dyDescent="0.3">
      <c r="AY10022" s="226" t="e">
        <f>VLOOKUP(C10022,#REF!, 2,FALSE)</f>
        <v>#REF!</v>
      </c>
      <c r="BM10022" s="177" t="s">
        <v>15424</v>
      </c>
      <c r="BN10022" s="177" t="s">
        <v>3245</v>
      </c>
      <c r="BO10022" s="177" t="s">
        <v>2983</v>
      </c>
      <c r="BU10022" s="177" t="s">
        <v>15424</v>
      </c>
      <c r="BV10022" s="177" t="s">
        <v>3245</v>
      </c>
      <c r="BW10022" s="177" t="s">
        <v>2983</v>
      </c>
    </row>
    <row r="10023" spans="51:75" x14ac:dyDescent="0.3">
      <c r="AY10023" s="226" t="e">
        <f>VLOOKUP(C10023,#REF!, 2,FALSE)</f>
        <v>#REF!</v>
      </c>
      <c r="BM10023" s="177" t="s">
        <v>15425</v>
      </c>
      <c r="BN10023" s="177" t="s">
        <v>1342</v>
      </c>
      <c r="BO10023" s="177" t="s">
        <v>2983</v>
      </c>
      <c r="BU10023" s="177" t="s">
        <v>15425</v>
      </c>
      <c r="BV10023" s="177" t="s">
        <v>1342</v>
      </c>
      <c r="BW10023" s="177" t="s">
        <v>2983</v>
      </c>
    </row>
    <row r="10024" spans="51:75" x14ac:dyDescent="0.3">
      <c r="AY10024" s="226" t="e">
        <f>VLOOKUP(C10024,#REF!, 2,FALSE)</f>
        <v>#REF!</v>
      </c>
      <c r="BM10024" s="177" t="s">
        <v>15426</v>
      </c>
      <c r="BN10024" s="177" t="s">
        <v>3005</v>
      </c>
      <c r="BO10024" s="177" t="s">
        <v>2983</v>
      </c>
      <c r="BU10024" s="177" t="s">
        <v>15426</v>
      </c>
      <c r="BV10024" s="177" t="s">
        <v>3005</v>
      </c>
      <c r="BW10024" s="177" t="s">
        <v>2983</v>
      </c>
    </row>
    <row r="10025" spans="51:75" x14ac:dyDescent="0.3">
      <c r="AY10025" s="226" t="e">
        <f>VLOOKUP(C10025,#REF!, 2,FALSE)</f>
        <v>#REF!</v>
      </c>
      <c r="BM10025" s="177" t="s">
        <v>15427</v>
      </c>
      <c r="BN10025" s="177" t="s">
        <v>3087</v>
      </c>
      <c r="BO10025" s="177" t="s">
        <v>13240</v>
      </c>
      <c r="BU10025" s="177" t="s">
        <v>15427</v>
      </c>
      <c r="BV10025" s="177" t="s">
        <v>3087</v>
      </c>
      <c r="BW10025" s="177" t="s">
        <v>13240</v>
      </c>
    </row>
    <row r="10026" spans="51:75" x14ac:dyDescent="0.3">
      <c r="AY10026" s="226" t="e">
        <f>VLOOKUP(C10026,#REF!, 2,FALSE)</f>
        <v>#REF!</v>
      </c>
      <c r="BM10026" s="177" t="s">
        <v>15428</v>
      </c>
      <c r="BN10026" s="177" t="s">
        <v>625</v>
      </c>
      <c r="BO10026" s="177" t="s">
        <v>8368</v>
      </c>
      <c r="BU10026" s="177" t="s">
        <v>15428</v>
      </c>
      <c r="BV10026" s="177" t="s">
        <v>625</v>
      </c>
      <c r="BW10026" s="177" t="s">
        <v>8368</v>
      </c>
    </row>
    <row r="10027" spans="51:75" x14ac:dyDescent="0.3">
      <c r="AY10027" s="226" t="e">
        <f>VLOOKUP(C10027,#REF!, 2,FALSE)</f>
        <v>#REF!</v>
      </c>
      <c r="BM10027" s="177" t="s">
        <v>267</v>
      </c>
      <c r="BN10027" s="177" t="s">
        <v>625</v>
      </c>
      <c r="BO10027" s="177" t="s">
        <v>11449</v>
      </c>
      <c r="BU10027" s="177" t="s">
        <v>267</v>
      </c>
      <c r="BV10027" s="177" t="s">
        <v>625</v>
      </c>
      <c r="BW10027" s="177" t="s">
        <v>11449</v>
      </c>
    </row>
    <row r="10028" spans="51:75" x14ac:dyDescent="0.3">
      <c r="AY10028" s="226" t="e">
        <f>VLOOKUP(C10028,#REF!, 2,FALSE)</f>
        <v>#REF!</v>
      </c>
      <c r="BM10028" s="177" t="s">
        <v>15429</v>
      </c>
      <c r="BN10028" s="177" t="s">
        <v>3245</v>
      </c>
      <c r="BO10028" s="177" t="s">
        <v>2983</v>
      </c>
      <c r="BU10028" s="177" t="s">
        <v>15429</v>
      </c>
      <c r="BV10028" s="177" t="s">
        <v>3245</v>
      </c>
      <c r="BW10028" s="177" t="s">
        <v>2983</v>
      </c>
    </row>
    <row r="10029" spans="51:75" x14ac:dyDescent="0.3">
      <c r="AY10029" s="226" t="e">
        <f>VLOOKUP(C10029,#REF!, 2,FALSE)</f>
        <v>#REF!</v>
      </c>
      <c r="BM10029" s="177" t="s">
        <v>15430</v>
      </c>
      <c r="BN10029" s="177" t="s">
        <v>715</v>
      </c>
      <c r="BO10029" s="177" t="s">
        <v>15431</v>
      </c>
      <c r="BU10029" s="177" t="s">
        <v>15430</v>
      </c>
      <c r="BV10029" s="177" t="s">
        <v>715</v>
      </c>
      <c r="BW10029" s="177" t="s">
        <v>15431</v>
      </c>
    </row>
    <row r="10030" spans="51:75" x14ac:dyDescent="0.3">
      <c r="AY10030" s="226" t="e">
        <f>VLOOKUP(C10030,#REF!, 2,FALSE)</f>
        <v>#REF!</v>
      </c>
      <c r="BM10030" s="177" t="s">
        <v>15432</v>
      </c>
      <c r="BN10030" s="177" t="s">
        <v>1342</v>
      </c>
      <c r="BO10030" s="177" t="s">
        <v>15433</v>
      </c>
      <c r="BU10030" s="177" t="s">
        <v>15432</v>
      </c>
      <c r="BV10030" s="177" t="s">
        <v>1342</v>
      </c>
      <c r="BW10030" s="177" t="s">
        <v>15433</v>
      </c>
    </row>
    <row r="10031" spans="51:75" x14ac:dyDescent="0.3">
      <c r="AY10031" s="226" t="e">
        <f>VLOOKUP(C10031,#REF!, 2,FALSE)</f>
        <v>#REF!</v>
      </c>
      <c r="BM10031" s="177" t="s">
        <v>15434</v>
      </c>
      <c r="BN10031" s="177" t="s">
        <v>1342</v>
      </c>
      <c r="BO10031" s="177" t="s">
        <v>15435</v>
      </c>
      <c r="BU10031" s="177" t="s">
        <v>15434</v>
      </c>
      <c r="BV10031" s="177" t="s">
        <v>1342</v>
      </c>
      <c r="BW10031" s="177" t="s">
        <v>15435</v>
      </c>
    </row>
    <row r="10032" spans="51:75" x14ac:dyDescent="0.3">
      <c r="AY10032" s="226" t="e">
        <f>VLOOKUP(C10032,#REF!, 2,FALSE)</f>
        <v>#REF!</v>
      </c>
      <c r="BM10032" s="177" t="s">
        <v>15436</v>
      </c>
      <c r="BN10032" s="177" t="s">
        <v>715</v>
      </c>
      <c r="BO10032" s="177" t="s">
        <v>5619</v>
      </c>
      <c r="BU10032" s="177" t="s">
        <v>15436</v>
      </c>
      <c r="BV10032" s="177" t="s">
        <v>715</v>
      </c>
      <c r="BW10032" s="177" t="s">
        <v>5619</v>
      </c>
    </row>
    <row r="10033" spans="51:75" x14ac:dyDescent="0.3">
      <c r="AY10033" s="226" t="e">
        <f>VLOOKUP(C10033,#REF!, 2,FALSE)</f>
        <v>#REF!</v>
      </c>
      <c r="BM10033" s="177" t="s">
        <v>15437</v>
      </c>
      <c r="BN10033" s="177" t="s">
        <v>3005</v>
      </c>
      <c r="BO10033" s="177" t="s">
        <v>15438</v>
      </c>
      <c r="BU10033" s="177" t="s">
        <v>15437</v>
      </c>
      <c r="BV10033" s="177" t="s">
        <v>3005</v>
      </c>
      <c r="BW10033" s="177" t="s">
        <v>15438</v>
      </c>
    </row>
    <row r="10034" spans="51:75" x14ac:dyDescent="0.3">
      <c r="AY10034" s="226" t="e">
        <f>VLOOKUP(C10034,#REF!, 2,FALSE)</f>
        <v>#REF!</v>
      </c>
      <c r="BM10034" s="177" t="s">
        <v>15439</v>
      </c>
      <c r="BN10034" s="177" t="s">
        <v>3002</v>
      </c>
      <c r="BO10034" s="177" t="s">
        <v>15440</v>
      </c>
      <c r="BU10034" s="177" t="s">
        <v>15439</v>
      </c>
      <c r="BV10034" s="177" t="s">
        <v>3002</v>
      </c>
      <c r="BW10034" s="177" t="s">
        <v>15440</v>
      </c>
    </row>
    <row r="10035" spans="51:75" x14ac:dyDescent="0.3">
      <c r="AY10035" s="226" t="e">
        <f>VLOOKUP(C10035,#REF!, 2,FALSE)</f>
        <v>#REF!</v>
      </c>
      <c r="BM10035" s="177" t="s">
        <v>15441</v>
      </c>
      <c r="BN10035" s="177" t="s">
        <v>3002</v>
      </c>
      <c r="BO10035" s="177" t="s">
        <v>3818</v>
      </c>
      <c r="BU10035" s="177" t="s">
        <v>15441</v>
      </c>
      <c r="BV10035" s="177" t="s">
        <v>3002</v>
      </c>
      <c r="BW10035" s="177" t="s">
        <v>3818</v>
      </c>
    </row>
    <row r="10036" spans="51:75" x14ac:dyDescent="0.3">
      <c r="AY10036" s="226" t="e">
        <f>VLOOKUP(C10036,#REF!, 2,FALSE)</f>
        <v>#REF!</v>
      </c>
      <c r="BM10036" s="177" t="s">
        <v>2686</v>
      </c>
      <c r="BN10036" s="177" t="s">
        <v>3005</v>
      </c>
      <c r="BO10036" s="177" t="s">
        <v>728</v>
      </c>
      <c r="BU10036" s="177" t="s">
        <v>2686</v>
      </c>
      <c r="BV10036" s="177" t="s">
        <v>3005</v>
      </c>
      <c r="BW10036" s="177" t="s">
        <v>728</v>
      </c>
    </row>
    <row r="10037" spans="51:75" x14ac:dyDescent="0.3">
      <c r="AY10037" s="226" t="e">
        <f>VLOOKUP(C10037,#REF!, 2,FALSE)</f>
        <v>#REF!</v>
      </c>
      <c r="BM10037" s="177" t="s">
        <v>15442</v>
      </c>
      <c r="BN10037" s="177" t="s">
        <v>3005</v>
      </c>
      <c r="BO10037" s="177" t="s">
        <v>6373</v>
      </c>
      <c r="BU10037" s="177" t="s">
        <v>15442</v>
      </c>
      <c r="BV10037" s="177" t="s">
        <v>3005</v>
      </c>
      <c r="BW10037" s="177" t="s">
        <v>6373</v>
      </c>
    </row>
    <row r="10038" spans="51:75" x14ac:dyDescent="0.3">
      <c r="AY10038" s="226" t="e">
        <f>VLOOKUP(C10038,#REF!, 2,FALSE)</f>
        <v>#REF!</v>
      </c>
      <c r="BM10038" s="177" t="s">
        <v>2687</v>
      </c>
      <c r="BN10038" s="177" t="s">
        <v>715</v>
      </c>
      <c r="BO10038" s="177" t="s">
        <v>4083</v>
      </c>
      <c r="BU10038" s="177" t="s">
        <v>2687</v>
      </c>
      <c r="BV10038" s="177" t="s">
        <v>715</v>
      </c>
      <c r="BW10038" s="177" t="s">
        <v>4083</v>
      </c>
    </row>
    <row r="10039" spans="51:75" x14ac:dyDescent="0.3">
      <c r="AY10039" s="226" t="e">
        <f>VLOOKUP(C10039,#REF!, 2,FALSE)</f>
        <v>#REF!</v>
      </c>
      <c r="BM10039" s="177" t="s">
        <v>2688</v>
      </c>
      <c r="BN10039" s="177" t="s">
        <v>862</v>
      </c>
      <c r="BO10039" s="177" t="s">
        <v>15443</v>
      </c>
      <c r="BU10039" s="177" t="s">
        <v>2688</v>
      </c>
      <c r="BV10039" s="177" t="s">
        <v>862</v>
      </c>
      <c r="BW10039" s="177" t="s">
        <v>15443</v>
      </c>
    </row>
    <row r="10040" spans="51:75" x14ac:dyDescent="0.3">
      <c r="AY10040" s="226" t="e">
        <f>VLOOKUP(C10040,#REF!, 2,FALSE)</f>
        <v>#REF!</v>
      </c>
      <c r="BM10040" s="177" t="s">
        <v>15444</v>
      </c>
      <c r="BN10040" s="177" t="s">
        <v>1139</v>
      </c>
      <c r="BO10040" s="177" t="s">
        <v>9106</v>
      </c>
      <c r="BU10040" s="177" t="s">
        <v>15444</v>
      </c>
      <c r="BV10040" s="177" t="s">
        <v>1139</v>
      </c>
      <c r="BW10040" s="177" t="s">
        <v>9106</v>
      </c>
    </row>
    <row r="10041" spans="51:75" x14ac:dyDescent="0.3">
      <c r="AY10041" s="226" t="e">
        <f>VLOOKUP(C10041,#REF!, 2,FALSE)</f>
        <v>#REF!</v>
      </c>
      <c r="BM10041" s="177" t="s">
        <v>15445</v>
      </c>
      <c r="BN10041" s="177" t="s">
        <v>3245</v>
      </c>
      <c r="BO10041" s="177" t="s">
        <v>10783</v>
      </c>
      <c r="BU10041" s="177" t="s">
        <v>15445</v>
      </c>
      <c r="BV10041" s="177" t="s">
        <v>3245</v>
      </c>
      <c r="BW10041" s="177" t="s">
        <v>10783</v>
      </c>
    </row>
    <row r="10042" spans="51:75" x14ac:dyDescent="0.3">
      <c r="AY10042" s="226" t="e">
        <f>VLOOKUP(C10042,#REF!, 2,FALSE)</f>
        <v>#REF!</v>
      </c>
      <c r="BM10042" s="177" t="s">
        <v>15446</v>
      </c>
      <c r="BN10042" s="177" t="s">
        <v>3045</v>
      </c>
      <c r="BO10042" s="177" t="s">
        <v>2983</v>
      </c>
      <c r="BU10042" s="177" t="s">
        <v>15446</v>
      </c>
      <c r="BV10042" s="177" t="s">
        <v>3045</v>
      </c>
      <c r="BW10042" s="177" t="s">
        <v>2983</v>
      </c>
    </row>
    <row r="10043" spans="51:75" x14ac:dyDescent="0.3">
      <c r="AY10043" s="226" t="e">
        <f>VLOOKUP(C10043,#REF!, 2,FALSE)</f>
        <v>#REF!</v>
      </c>
      <c r="BM10043" s="177" t="s">
        <v>15447</v>
      </c>
      <c r="BN10043" s="177" t="s">
        <v>3002</v>
      </c>
      <c r="BO10043" s="177" t="s">
        <v>15448</v>
      </c>
      <c r="BU10043" s="177" t="s">
        <v>15447</v>
      </c>
      <c r="BV10043" s="177" t="s">
        <v>3002</v>
      </c>
      <c r="BW10043" s="177" t="s">
        <v>15448</v>
      </c>
    </row>
    <row r="10044" spans="51:75" x14ac:dyDescent="0.3">
      <c r="AY10044" s="226" t="e">
        <f>VLOOKUP(C10044,#REF!, 2,FALSE)</f>
        <v>#REF!</v>
      </c>
      <c r="BM10044" s="177" t="s">
        <v>15449</v>
      </c>
      <c r="BN10044" s="177" t="s">
        <v>3087</v>
      </c>
      <c r="BO10044" s="177" t="s">
        <v>2983</v>
      </c>
      <c r="BU10044" s="177" t="s">
        <v>15449</v>
      </c>
      <c r="BV10044" s="177" t="s">
        <v>3087</v>
      </c>
      <c r="BW10044" s="177" t="s">
        <v>2983</v>
      </c>
    </row>
    <row r="10045" spans="51:75" x14ac:dyDescent="0.3">
      <c r="AY10045" s="226" t="e">
        <f>VLOOKUP(C10045,#REF!, 2,FALSE)</f>
        <v>#REF!</v>
      </c>
      <c r="BM10045" s="177" t="s">
        <v>15450</v>
      </c>
      <c r="BN10045" s="177" t="s">
        <v>3002</v>
      </c>
      <c r="BO10045" s="177" t="s">
        <v>15451</v>
      </c>
      <c r="BU10045" s="177" t="s">
        <v>15450</v>
      </c>
      <c r="BV10045" s="177" t="s">
        <v>3002</v>
      </c>
      <c r="BW10045" s="177" t="s">
        <v>15451</v>
      </c>
    </row>
    <row r="10046" spans="51:75" x14ac:dyDescent="0.3">
      <c r="AY10046" s="226" t="e">
        <f>VLOOKUP(C10046,#REF!, 2,FALSE)</f>
        <v>#REF!</v>
      </c>
      <c r="BM10046" s="177" t="s">
        <v>15452</v>
      </c>
      <c r="BN10046" s="177" t="s">
        <v>3097</v>
      </c>
      <c r="BO10046" s="177" t="s">
        <v>15453</v>
      </c>
      <c r="BU10046" s="177" t="s">
        <v>15452</v>
      </c>
      <c r="BV10046" s="177" t="s">
        <v>3097</v>
      </c>
      <c r="BW10046" s="177" t="s">
        <v>15453</v>
      </c>
    </row>
    <row r="10047" spans="51:75" x14ac:dyDescent="0.3">
      <c r="AY10047" s="226" t="e">
        <f>VLOOKUP(C10047,#REF!, 2,FALSE)</f>
        <v>#REF!</v>
      </c>
      <c r="BM10047" s="177" t="s">
        <v>15454</v>
      </c>
      <c r="BN10047" s="177" t="s">
        <v>1342</v>
      </c>
      <c r="BO10047" s="177" t="s">
        <v>15455</v>
      </c>
      <c r="BU10047" s="177" t="s">
        <v>15454</v>
      </c>
      <c r="BV10047" s="177" t="s">
        <v>1342</v>
      </c>
      <c r="BW10047" s="177" t="s">
        <v>15455</v>
      </c>
    </row>
    <row r="10048" spans="51:75" x14ac:dyDescent="0.3">
      <c r="AY10048" s="226" t="e">
        <f>VLOOKUP(C10048,#REF!, 2,FALSE)</f>
        <v>#REF!</v>
      </c>
      <c r="BM10048" s="177" t="s">
        <v>15456</v>
      </c>
      <c r="BN10048" s="177" t="s">
        <v>3097</v>
      </c>
      <c r="BO10048" s="177" t="s">
        <v>14656</v>
      </c>
      <c r="BU10048" s="177" t="s">
        <v>15456</v>
      </c>
      <c r="BV10048" s="177" t="s">
        <v>3097</v>
      </c>
      <c r="BW10048" s="177" t="s">
        <v>14656</v>
      </c>
    </row>
    <row r="10049" spans="51:75" x14ac:dyDescent="0.3">
      <c r="AY10049" s="226" t="e">
        <f>VLOOKUP(C10049,#REF!, 2,FALSE)</f>
        <v>#REF!</v>
      </c>
      <c r="BM10049" s="177" t="s">
        <v>15457</v>
      </c>
      <c r="BN10049" s="177" t="s">
        <v>3245</v>
      </c>
      <c r="BO10049" s="177" t="s">
        <v>4123</v>
      </c>
      <c r="BU10049" s="177" t="s">
        <v>15457</v>
      </c>
      <c r="BV10049" s="177" t="s">
        <v>3245</v>
      </c>
      <c r="BW10049" s="177" t="s">
        <v>4123</v>
      </c>
    </row>
    <row r="10050" spans="51:75" x14ac:dyDescent="0.3">
      <c r="AY10050" s="226" t="e">
        <f>VLOOKUP(C10050,#REF!, 2,FALSE)</f>
        <v>#REF!</v>
      </c>
      <c r="BM10050" s="177" t="s">
        <v>2689</v>
      </c>
      <c r="BN10050" s="177" t="s">
        <v>3005</v>
      </c>
      <c r="BO10050" s="177" t="s">
        <v>15458</v>
      </c>
      <c r="BU10050" s="177" t="s">
        <v>2689</v>
      </c>
      <c r="BV10050" s="177" t="s">
        <v>3005</v>
      </c>
      <c r="BW10050" s="177" t="s">
        <v>15458</v>
      </c>
    </row>
    <row r="10051" spans="51:75" x14ac:dyDescent="0.3">
      <c r="AY10051" s="226" t="e">
        <f>VLOOKUP(C10051,#REF!, 2,FALSE)</f>
        <v>#REF!</v>
      </c>
      <c r="BM10051" s="177" t="s">
        <v>2690</v>
      </c>
      <c r="BN10051" s="177" t="s">
        <v>3097</v>
      </c>
      <c r="BO10051" s="177" t="s">
        <v>15459</v>
      </c>
      <c r="BU10051" s="177" t="s">
        <v>2690</v>
      </c>
      <c r="BV10051" s="177" t="s">
        <v>3097</v>
      </c>
      <c r="BW10051" s="177" t="s">
        <v>15459</v>
      </c>
    </row>
    <row r="10052" spans="51:75" x14ac:dyDescent="0.3">
      <c r="AY10052" s="226" t="e">
        <f>VLOOKUP(C10052,#REF!, 2,FALSE)</f>
        <v>#REF!</v>
      </c>
      <c r="BM10052" s="177" t="s">
        <v>15460</v>
      </c>
      <c r="BN10052" s="177" t="s">
        <v>703</v>
      </c>
      <c r="BO10052" s="177" t="s">
        <v>15461</v>
      </c>
      <c r="BU10052" s="177" t="s">
        <v>15460</v>
      </c>
      <c r="BV10052" s="177" t="s">
        <v>703</v>
      </c>
      <c r="BW10052" s="177" t="s">
        <v>15461</v>
      </c>
    </row>
    <row r="10053" spans="51:75" x14ac:dyDescent="0.3">
      <c r="AY10053" s="226" t="e">
        <f>VLOOKUP(C10053,#REF!, 2,FALSE)</f>
        <v>#REF!</v>
      </c>
      <c r="BM10053" s="177" t="s">
        <v>15462</v>
      </c>
      <c r="BN10053" s="177" t="s">
        <v>666</v>
      </c>
      <c r="BO10053" s="177" t="s">
        <v>2983</v>
      </c>
      <c r="BU10053" s="177" t="s">
        <v>15462</v>
      </c>
      <c r="BV10053" s="177" t="s">
        <v>666</v>
      </c>
      <c r="BW10053" s="177" t="s">
        <v>2983</v>
      </c>
    </row>
    <row r="10054" spans="51:75" x14ac:dyDescent="0.3">
      <c r="AY10054" s="226" t="e">
        <f>VLOOKUP(C10054,#REF!, 2,FALSE)</f>
        <v>#REF!</v>
      </c>
      <c r="BM10054" s="177" t="s">
        <v>15463</v>
      </c>
      <c r="BN10054" s="177" t="s">
        <v>1342</v>
      </c>
      <c r="BO10054" s="177" t="s">
        <v>4748</v>
      </c>
      <c r="BU10054" s="177" t="s">
        <v>15463</v>
      </c>
      <c r="BV10054" s="177" t="s">
        <v>1342</v>
      </c>
      <c r="BW10054" s="177" t="s">
        <v>4748</v>
      </c>
    </row>
    <row r="10055" spans="51:75" x14ac:dyDescent="0.3">
      <c r="AY10055" s="226" t="e">
        <f>VLOOKUP(C10055,#REF!, 2,FALSE)</f>
        <v>#REF!</v>
      </c>
      <c r="BM10055" s="177" t="s">
        <v>15464</v>
      </c>
      <c r="BN10055" s="177" t="s">
        <v>628</v>
      </c>
      <c r="BO10055" s="177" t="s">
        <v>8015</v>
      </c>
      <c r="BU10055" s="177" t="s">
        <v>15464</v>
      </c>
      <c r="BV10055" s="177" t="s">
        <v>628</v>
      </c>
      <c r="BW10055" s="177" t="s">
        <v>8015</v>
      </c>
    </row>
    <row r="10056" spans="51:75" x14ac:dyDescent="0.3">
      <c r="AY10056" s="226" t="e">
        <f>VLOOKUP(C10056,#REF!, 2,FALSE)</f>
        <v>#REF!</v>
      </c>
      <c r="BM10056" s="177" t="s">
        <v>15465</v>
      </c>
      <c r="BN10056" s="177" t="s">
        <v>16990</v>
      </c>
      <c r="BO10056" s="177" t="s">
        <v>3867</v>
      </c>
      <c r="BU10056" s="177" t="s">
        <v>15465</v>
      </c>
      <c r="BV10056" s="177" t="s">
        <v>16990</v>
      </c>
      <c r="BW10056" s="177" t="s">
        <v>3867</v>
      </c>
    </row>
    <row r="10057" spans="51:75" x14ac:dyDescent="0.3">
      <c r="AY10057" s="226" t="e">
        <f>VLOOKUP(C10057,#REF!, 2,FALSE)</f>
        <v>#REF!</v>
      </c>
      <c r="BM10057" s="177" t="s">
        <v>15466</v>
      </c>
      <c r="BN10057" s="177" t="s">
        <v>3245</v>
      </c>
      <c r="BO10057" s="177" t="s">
        <v>13195</v>
      </c>
      <c r="BU10057" s="177" t="s">
        <v>15466</v>
      </c>
      <c r="BV10057" s="177" t="s">
        <v>3245</v>
      </c>
      <c r="BW10057" s="177" t="s">
        <v>13195</v>
      </c>
    </row>
    <row r="10058" spans="51:75" x14ac:dyDescent="0.3">
      <c r="AY10058" s="226" t="e">
        <f>VLOOKUP(C10058,#REF!, 2,FALSE)</f>
        <v>#REF!</v>
      </c>
      <c r="BM10058" s="177" t="s">
        <v>15467</v>
      </c>
      <c r="BN10058" s="177" t="s">
        <v>715</v>
      </c>
      <c r="BO10058" s="177" t="s">
        <v>15468</v>
      </c>
      <c r="BU10058" s="177" t="s">
        <v>15467</v>
      </c>
      <c r="BV10058" s="177" t="s">
        <v>715</v>
      </c>
      <c r="BW10058" s="177" t="s">
        <v>15468</v>
      </c>
    </row>
    <row r="10059" spans="51:75" x14ac:dyDescent="0.3">
      <c r="AY10059" s="226" t="e">
        <f>VLOOKUP(C10059,#REF!, 2,FALSE)</f>
        <v>#REF!</v>
      </c>
      <c r="BM10059" s="177" t="s">
        <v>15469</v>
      </c>
      <c r="BN10059" s="177" t="s">
        <v>715</v>
      </c>
      <c r="BO10059" s="177" t="s">
        <v>10969</v>
      </c>
      <c r="BU10059" s="177" t="s">
        <v>15469</v>
      </c>
      <c r="BV10059" s="177" t="s">
        <v>715</v>
      </c>
      <c r="BW10059" s="177" t="s">
        <v>10969</v>
      </c>
    </row>
    <row r="10060" spans="51:75" x14ac:dyDescent="0.3">
      <c r="AY10060" s="226" t="e">
        <f>VLOOKUP(C10060,#REF!, 2,FALSE)</f>
        <v>#REF!</v>
      </c>
      <c r="BM10060" s="177" t="s">
        <v>15470</v>
      </c>
      <c r="BN10060" s="177" t="s">
        <v>16990</v>
      </c>
      <c r="BO10060" s="177" t="s">
        <v>15471</v>
      </c>
      <c r="BU10060" s="177" t="s">
        <v>15470</v>
      </c>
      <c r="BV10060" s="177" t="s">
        <v>16990</v>
      </c>
      <c r="BW10060" s="177" t="s">
        <v>15471</v>
      </c>
    </row>
    <row r="10061" spans="51:75" x14ac:dyDescent="0.3">
      <c r="AY10061" s="226" t="e">
        <f>VLOOKUP(C10061,#REF!, 2,FALSE)</f>
        <v>#REF!</v>
      </c>
      <c r="BM10061" s="177" t="s">
        <v>15472</v>
      </c>
      <c r="BN10061" s="177" t="s">
        <v>626</v>
      </c>
      <c r="BO10061" s="177" t="s">
        <v>7644</v>
      </c>
      <c r="BU10061" s="177" t="s">
        <v>15472</v>
      </c>
      <c r="BV10061" s="177" t="s">
        <v>626</v>
      </c>
      <c r="BW10061" s="177" t="s">
        <v>7644</v>
      </c>
    </row>
    <row r="10062" spans="51:75" x14ac:dyDescent="0.3">
      <c r="AY10062" s="226" t="e">
        <f>VLOOKUP(C10062,#REF!, 2,FALSE)</f>
        <v>#REF!</v>
      </c>
      <c r="BM10062" s="177" t="s">
        <v>2702</v>
      </c>
      <c r="BN10062" s="177" t="s">
        <v>1272</v>
      </c>
      <c r="BO10062" s="177" t="s">
        <v>8201</v>
      </c>
      <c r="BU10062" s="177" t="s">
        <v>2702</v>
      </c>
      <c r="BV10062" s="177" t="s">
        <v>1272</v>
      </c>
      <c r="BW10062" s="177" t="s">
        <v>8201</v>
      </c>
    </row>
    <row r="10063" spans="51:75" x14ac:dyDescent="0.3">
      <c r="AY10063" s="226" t="e">
        <f>VLOOKUP(C10063,#REF!, 2,FALSE)</f>
        <v>#REF!</v>
      </c>
      <c r="BM10063" s="177" t="s">
        <v>15473</v>
      </c>
      <c r="BN10063" s="177" t="s">
        <v>2983</v>
      </c>
      <c r="BO10063" s="177" t="s">
        <v>11195</v>
      </c>
      <c r="BU10063" s="177" t="s">
        <v>15473</v>
      </c>
      <c r="BV10063" s="177" t="s">
        <v>2983</v>
      </c>
      <c r="BW10063" s="177" t="s">
        <v>11195</v>
      </c>
    </row>
    <row r="10064" spans="51:75" x14ac:dyDescent="0.3">
      <c r="AY10064" s="226" t="e">
        <f>VLOOKUP(C10064,#REF!, 2,FALSE)</f>
        <v>#REF!</v>
      </c>
      <c r="BM10064" s="177" t="s">
        <v>15474</v>
      </c>
      <c r="BN10064" s="177" t="s">
        <v>626</v>
      </c>
      <c r="BO10064" s="177" t="s">
        <v>15475</v>
      </c>
      <c r="BU10064" s="177" t="s">
        <v>15474</v>
      </c>
      <c r="BV10064" s="177" t="s">
        <v>626</v>
      </c>
      <c r="BW10064" s="177" t="s">
        <v>15475</v>
      </c>
    </row>
    <row r="10065" spans="51:75" x14ac:dyDescent="0.3">
      <c r="AY10065" s="226" t="e">
        <f>VLOOKUP(C10065,#REF!, 2,FALSE)</f>
        <v>#REF!</v>
      </c>
      <c r="BM10065" s="177" t="s">
        <v>15476</v>
      </c>
      <c r="BN10065" s="177" t="s">
        <v>626</v>
      </c>
      <c r="BO10065" s="177" t="s">
        <v>7368</v>
      </c>
      <c r="BU10065" s="177" t="s">
        <v>15476</v>
      </c>
      <c r="BV10065" s="177" t="s">
        <v>626</v>
      </c>
      <c r="BW10065" s="177" t="s">
        <v>7368</v>
      </c>
    </row>
    <row r="10066" spans="51:75" x14ac:dyDescent="0.3">
      <c r="AY10066" s="226" t="e">
        <f>VLOOKUP(C10066,#REF!, 2,FALSE)</f>
        <v>#REF!</v>
      </c>
      <c r="BM10066" s="177" t="s">
        <v>15477</v>
      </c>
      <c r="BN10066" s="177" t="s">
        <v>628</v>
      </c>
      <c r="BO10066" s="177" t="s">
        <v>4762</v>
      </c>
      <c r="BU10066" s="177" t="s">
        <v>15477</v>
      </c>
      <c r="BV10066" s="177" t="s">
        <v>628</v>
      </c>
      <c r="BW10066" s="177" t="s">
        <v>4762</v>
      </c>
    </row>
    <row r="10067" spans="51:75" x14ac:dyDescent="0.3">
      <c r="AY10067" s="226" t="e">
        <f>VLOOKUP(C10067,#REF!, 2,FALSE)</f>
        <v>#REF!</v>
      </c>
      <c r="BM10067" s="177" t="s">
        <v>15478</v>
      </c>
      <c r="BN10067" s="177" t="s">
        <v>626</v>
      </c>
      <c r="BO10067" s="177" t="s">
        <v>15479</v>
      </c>
      <c r="BU10067" s="177" t="s">
        <v>15478</v>
      </c>
      <c r="BV10067" s="177" t="s">
        <v>626</v>
      </c>
      <c r="BW10067" s="177" t="s">
        <v>15479</v>
      </c>
    </row>
    <row r="10068" spans="51:75" x14ac:dyDescent="0.3">
      <c r="AY10068" s="226" t="e">
        <f>VLOOKUP(C10068,#REF!, 2,FALSE)</f>
        <v>#REF!</v>
      </c>
      <c r="BM10068" s="177" t="s">
        <v>15480</v>
      </c>
      <c r="BN10068" s="177" t="s">
        <v>3005</v>
      </c>
      <c r="BO10068" s="177" t="s">
        <v>15481</v>
      </c>
      <c r="BU10068" s="177" t="s">
        <v>15480</v>
      </c>
      <c r="BV10068" s="177" t="s">
        <v>3005</v>
      </c>
      <c r="BW10068" s="177" t="s">
        <v>15481</v>
      </c>
    </row>
    <row r="10069" spans="51:75" x14ac:dyDescent="0.3">
      <c r="AY10069" s="226" t="e">
        <f>VLOOKUP(C10069,#REF!, 2,FALSE)</f>
        <v>#REF!</v>
      </c>
      <c r="BM10069" s="177" t="s">
        <v>15482</v>
      </c>
      <c r="BN10069" s="177" t="s">
        <v>3245</v>
      </c>
      <c r="BO10069" s="177" t="s">
        <v>4085</v>
      </c>
      <c r="BU10069" s="177" t="s">
        <v>15482</v>
      </c>
      <c r="BV10069" s="177" t="s">
        <v>3245</v>
      </c>
      <c r="BW10069" s="177" t="s">
        <v>4085</v>
      </c>
    </row>
    <row r="10070" spans="51:75" x14ac:dyDescent="0.3">
      <c r="AY10070" s="226" t="e">
        <f>VLOOKUP(C10070,#REF!, 2,FALSE)</f>
        <v>#REF!</v>
      </c>
      <c r="BM10070" s="177" t="s">
        <v>15483</v>
      </c>
      <c r="BN10070" s="177" t="s">
        <v>626</v>
      </c>
      <c r="BO10070" s="177" t="s">
        <v>15484</v>
      </c>
      <c r="BU10070" s="177" t="s">
        <v>15483</v>
      </c>
      <c r="BV10070" s="177" t="s">
        <v>626</v>
      </c>
      <c r="BW10070" s="177" t="s">
        <v>15484</v>
      </c>
    </row>
    <row r="10071" spans="51:75" x14ac:dyDescent="0.3">
      <c r="AY10071" s="226" t="e">
        <f>VLOOKUP(C10071,#REF!, 2,FALSE)</f>
        <v>#REF!</v>
      </c>
      <c r="BM10071" s="177" t="s">
        <v>15485</v>
      </c>
      <c r="BN10071" s="177" t="s">
        <v>16990</v>
      </c>
      <c r="BO10071" s="177" t="s">
        <v>711</v>
      </c>
      <c r="BU10071" s="177" t="s">
        <v>15485</v>
      </c>
      <c r="BV10071" s="177" t="s">
        <v>16990</v>
      </c>
      <c r="BW10071" s="177" t="s">
        <v>711</v>
      </c>
    </row>
    <row r="10072" spans="51:75" x14ac:dyDescent="0.3">
      <c r="AY10072" s="226" t="e">
        <f>VLOOKUP(C10072,#REF!, 2,FALSE)</f>
        <v>#REF!</v>
      </c>
      <c r="BM10072" s="177" t="s">
        <v>15486</v>
      </c>
      <c r="BN10072" s="177" t="s">
        <v>1139</v>
      </c>
      <c r="BO10072" s="177" t="s">
        <v>3111</v>
      </c>
      <c r="BU10072" s="177" t="s">
        <v>15486</v>
      </c>
      <c r="BV10072" s="177" t="s">
        <v>1139</v>
      </c>
      <c r="BW10072" s="177" t="s">
        <v>3111</v>
      </c>
    </row>
    <row r="10073" spans="51:75" x14ac:dyDescent="0.3">
      <c r="AY10073" s="226" t="e">
        <f>VLOOKUP(C10073,#REF!, 2,FALSE)</f>
        <v>#REF!</v>
      </c>
      <c r="BM10073" s="177" t="s">
        <v>15487</v>
      </c>
      <c r="BN10073" s="177" t="s">
        <v>2983</v>
      </c>
      <c r="BO10073" s="177" t="s">
        <v>2983</v>
      </c>
      <c r="BU10073" s="177" t="s">
        <v>15487</v>
      </c>
      <c r="BV10073" s="177" t="s">
        <v>2983</v>
      </c>
      <c r="BW10073" s="177" t="s">
        <v>2983</v>
      </c>
    </row>
    <row r="10074" spans="51:75" x14ac:dyDescent="0.3">
      <c r="AY10074" s="226" t="e">
        <f>VLOOKUP(C10074,#REF!, 2,FALSE)</f>
        <v>#REF!</v>
      </c>
      <c r="BM10074" s="177" t="s">
        <v>15488</v>
      </c>
      <c r="BN10074" s="177" t="s">
        <v>3087</v>
      </c>
      <c r="BO10074" s="177" t="s">
        <v>2983</v>
      </c>
      <c r="BU10074" s="177" t="s">
        <v>15488</v>
      </c>
      <c r="BV10074" s="177" t="s">
        <v>3087</v>
      </c>
      <c r="BW10074" s="177" t="s">
        <v>2983</v>
      </c>
    </row>
    <row r="10075" spans="51:75" x14ac:dyDescent="0.3">
      <c r="AY10075" s="226" t="e">
        <f>VLOOKUP(C10075,#REF!, 2,FALSE)</f>
        <v>#REF!</v>
      </c>
      <c r="BM10075" s="177" t="s">
        <v>15489</v>
      </c>
      <c r="BN10075" s="177" t="s">
        <v>16979</v>
      </c>
      <c r="BO10075" s="177" t="s">
        <v>2983</v>
      </c>
      <c r="BU10075" s="177" t="s">
        <v>15489</v>
      </c>
      <c r="BV10075" s="177" t="s">
        <v>16979</v>
      </c>
      <c r="BW10075" s="177" t="s">
        <v>2983</v>
      </c>
    </row>
    <row r="10076" spans="51:75" x14ac:dyDescent="0.3">
      <c r="AY10076" s="226" t="e">
        <f>VLOOKUP(C10076,#REF!, 2,FALSE)</f>
        <v>#REF!</v>
      </c>
      <c r="BM10076" s="177" t="s">
        <v>15490</v>
      </c>
      <c r="BN10076" s="177" t="s">
        <v>1139</v>
      </c>
      <c r="BO10076" s="177" t="s">
        <v>2983</v>
      </c>
      <c r="BU10076" s="177" t="s">
        <v>15490</v>
      </c>
      <c r="BV10076" s="177" t="s">
        <v>1139</v>
      </c>
      <c r="BW10076" s="177" t="s">
        <v>2983</v>
      </c>
    </row>
    <row r="10077" spans="51:75" x14ac:dyDescent="0.3">
      <c r="AY10077" s="226" t="e">
        <f>VLOOKUP(C10077,#REF!, 2,FALSE)</f>
        <v>#REF!</v>
      </c>
      <c r="BM10077" s="177" t="s">
        <v>15491</v>
      </c>
      <c r="BN10077" s="177" t="s">
        <v>16979</v>
      </c>
      <c r="BO10077" s="177" t="s">
        <v>2983</v>
      </c>
      <c r="BU10077" s="177" t="s">
        <v>15491</v>
      </c>
      <c r="BV10077" s="177" t="s">
        <v>16979</v>
      </c>
      <c r="BW10077" s="177" t="s">
        <v>2983</v>
      </c>
    </row>
    <row r="10078" spans="51:75" x14ac:dyDescent="0.3">
      <c r="AY10078" s="226" t="e">
        <f>VLOOKUP(C10078,#REF!, 2,FALSE)</f>
        <v>#REF!</v>
      </c>
      <c r="BM10078" s="177" t="s">
        <v>15492</v>
      </c>
      <c r="BN10078" s="177" t="s">
        <v>2983</v>
      </c>
      <c r="BO10078" s="177" t="s">
        <v>8460</v>
      </c>
      <c r="BU10078" s="177" t="s">
        <v>15492</v>
      </c>
      <c r="BV10078" s="177" t="s">
        <v>2983</v>
      </c>
      <c r="BW10078" s="177" t="s">
        <v>8460</v>
      </c>
    </row>
    <row r="10079" spans="51:75" x14ac:dyDescent="0.3">
      <c r="AY10079" s="226" t="e">
        <f>VLOOKUP(C10079,#REF!, 2,FALSE)</f>
        <v>#REF!</v>
      </c>
      <c r="BM10079" s="177" t="s">
        <v>15493</v>
      </c>
      <c r="BN10079" s="177" t="s">
        <v>1342</v>
      </c>
      <c r="BO10079" s="177" t="s">
        <v>2983</v>
      </c>
      <c r="BU10079" s="177" t="s">
        <v>15493</v>
      </c>
      <c r="BV10079" s="177" t="s">
        <v>1342</v>
      </c>
      <c r="BW10079" s="177" t="s">
        <v>2983</v>
      </c>
    </row>
    <row r="10080" spans="51:75" x14ac:dyDescent="0.3">
      <c r="AY10080" s="226" t="e">
        <f>VLOOKUP(C10080,#REF!, 2,FALSE)</f>
        <v>#REF!</v>
      </c>
      <c r="BM10080" s="177" t="s">
        <v>15494</v>
      </c>
      <c r="BN10080" s="177" t="s">
        <v>1342</v>
      </c>
      <c r="BO10080" s="177" t="s">
        <v>1019</v>
      </c>
      <c r="BU10080" s="177" t="s">
        <v>15494</v>
      </c>
      <c r="BV10080" s="177" t="s">
        <v>1342</v>
      </c>
      <c r="BW10080" s="177" t="s">
        <v>1019</v>
      </c>
    </row>
    <row r="10081" spans="51:75" x14ac:dyDescent="0.3">
      <c r="AY10081" s="226" t="e">
        <f>VLOOKUP(C10081,#REF!, 2,FALSE)</f>
        <v>#REF!</v>
      </c>
      <c r="BM10081" s="177" t="s">
        <v>15495</v>
      </c>
      <c r="BN10081" s="177" t="s">
        <v>3045</v>
      </c>
      <c r="BO10081" s="177" t="s">
        <v>2983</v>
      </c>
      <c r="BU10081" s="177" t="s">
        <v>15495</v>
      </c>
      <c r="BV10081" s="177" t="s">
        <v>3045</v>
      </c>
      <c r="BW10081" s="177" t="s">
        <v>2983</v>
      </c>
    </row>
    <row r="10082" spans="51:75" x14ac:dyDescent="0.3">
      <c r="AY10082" s="226" t="e">
        <f>VLOOKUP(C10082,#REF!, 2,FALSE)</f>
        <v>#REF!</v>
      </c>
      <c r="BM10082" s="177" t="s">
        <v>15496</v>
      </c>
      <c r="BN10082" s="177" t="s">
        <v>1342</v>
      </c>
      <c r="BO10082" s="177" t="s">
        <v>2886</v>
      </c>
      <c r="BU10082" s="177" t="s">
        <v>15496</v>
      </c>
      <c r="BV10082" s="177" t="s">
        <v>1342</v>
      </c>
      <c r="BW10082" s="177" t="s">
        <v>2886</v>
      </c>
    </row>
    <row r="10083" spans="51:75" x14ac:dyDescent="0.3">
      <c r="AY10083" s="226" t="e">
        <f>VLOOKUP(C10083,#REF!, 2,FALSE)</f>
        <v>#REF!</v>
      </c>
      <c r="BM10083" s="177" t="s">
        <v>15497</v>
      </c>
      <c r="BN10083" s="177" t="s">
        <v>1269</v>
      </c>
      <c r="BO10083" s="177" t="s">
        <v>4711</v>
      </c>
      <c r="BU10083" s="177" t="s">
        <v>15497</v>
      </c>
      <c r="BV10083" s="177" t="s">
        <v>1269</v>
      </c>
      <c r="BW10083" s="177" t="s">
        <v>4711</v>
      </c>
    </row>
    <row r="10084" spans="51:75" x14ac:dyDescent="0.3">
      <c r="AY10084" s="226" t="e">
        <f>VLOOKUP(C10084,#REF!, 2,FALSE)</f>
        <v>#REF!</v>
      </c>
      <c r="BM10084" s="177" t="s">
        <v>15498</v>
      </c>
      <c r="BN10084" s="177" t="s">
        <v>2979</v>
      </c>
      <c r="BO10084" s="177" t="s">
        <v>4481</v>
      </c>
      <c r="BU10084" s="177" t="s">
        <v>15498</v>
      </c>
      <c r="BV10084" s="177" t="s">
        <v>2979</v>
      </c>
      <c r="BW10084" s="177" t="s">
        <v>4481</v>
      </c>
    </row>
    <row r="10085" spans="51:75" x14ac:dyDescent="0.3">
      <c r="AY10085" s="226" t="e">
        <f>VLOOKUP(C10085,#REF!, 2,FALSE)</f>
        <v>#REF!</v>
      </c>
      <c r="BM10085" s="177" t="s">
        <v>15499</v>
      </c>
      <c r="BN10085" s="177" t="s">
        <v>663</v>
      </c>
      <c r="BO10085" s="177" t="s">
        <v>2983</v>
      </c>
      <c r="BU10085" s="177" t="s">
        <v>15499</v>
      </c>
      <c r="BV10085" s="177" t="s">
        <v>663</v>
      </c>
      <c r="BW10085" s="177" t="s">
        <v>2983</v>
      </c>
    </row>
    <row r="10086" spans="51:75" x14ac:dyDescent="0.3">
      <c r="AY10086" s="226" t="e">
        <f>VLOOKUP(C10086,#REF!, 2,FALSE)</f>
        <v>#REF!</v>
      </c>
      <c r="BM10086" s="177" t="s">
        <v>271</v>
      </c>
      <c r="BN10086" s="177" t="s">
        <v>16979</v>
      </c>
      <c r="BO10086" s="177" t="s">
        <v>2983</v>
      </c>
      <c r="BU10086" s="177" t="s">
        <v>271</v>
      </c>
      <c r="BV10086" s="177" t="s">
        <v>16979</v>
      </c>
      <c r="BW10086" s="177" t="s">
        <v>2983</v>
      </c>
    </row>
    <row r="10087" spans="51:75" x14ac:dyDescent="0.3">
      <c r="AY10087" s="226" t="e">
        <f>VLOOKUP(C10087,#REF!, 2,FALSE)</f>
        <v>#REF!</v>
      </c>
      <c r="BM10087" s="177" t="s">
        <v>272</v>
      </c>
      <c r="BN10087" s="177" t="s">
        <v>16979</v>
      </c>
      <c r="BO10087" s="177" t="s">
        <v>2983</v>
      </c>
      <c r="BU10087" s="177" t="s">
        <v>272</v>
      </c>
      <c r="BV10087" s="177" t="s">
        <v>16979</v>
      </c>
      <c r="BW10087" s="177" t="s">
        <v>2983</v>
      </c>
    </row>
    <row r="10088" spans="51:75" x14ac:dyDescent="0.3">
      <c r="AY10088" s="226" t="e">
        <f>VLOOKUP(C10088,#REF!, 2,FALSE)</f>
        <v>#REF!</v>
      </c>
      <c r="BM10088" s="177" t="s">
        <v>280</v>
      </c>
      <c r="BN10088" s="177" t="s">
        <v>16979</v>
      </c>
      <c r="BO10088" s="177" t="s">
        <v>2983</v>
      </c>
      <c r="BU10088" s="177" t="s">
        <v>280</v>
      </c>
      <c r="BV10088" s="177" t="s">
        <v>16979</v>
      </c>
      <c r="BW10088" s="177" t="s">
        <v>2983</v>
      </c>
    </row>
    <row r="10089" spans="51:75" x14ac:dyDescent="0.3">
      <c r="AY10089" s="226" t="e">
        <f>VLOOKUP(C10089,#REF!, 2,FALSE)</f>
        <v>#REF!</v>
      </c>
      <c r="BM10089" s="177" t="s">
        <v>15500</v>
      </c>
      <c r="BN10089" s="177" t="s">
        <v>16979</v>
      </c>
      <c r="BO10089" s="177" t="s">
        <v>2983</v>
      </c>
      <c r="BU10089" s="177" t="s">
        <v>15500</v>
      </c>
      <c r="BV10089" s="177" t="s">
        <v>16979</v>
      </c>
      <c r="BW10089" s="177" t="s">
        <v>2983</v>
      </c>
    </row>
    <row r="10090" spans="51:75" x14ac:dyDescent="0.3">
      <c r="AY10090" s="226" t="e">
        <f>VLOOKUP(C10090,#REF!, 2,FALSE)</f>
        <v>#REF!</v>
      </c>
      <c r="BM10090" s="177" t="s">
        <v>2703</v>
      </c>
      <c r="BN10090" s="177" t="s">
        <v>666</v>
      </c>
      <c r="BO10090" s="177" t="s">
        <v>2972</v>
      </c>
      <c r="BU10090" s="177" t="s">
        <v>2703</v>
      </c>
      <c r="BV10090" s="177" t="s">
        <v>666</v>
      </c>
      <c r="BW10090" s="177" t="s">
        <v>2972</v>
      </c>
    </row>
    <row r="10091" spans="51:75" x14ac:dyDescent="0.3">
      <c r="AY10091" s="226" t="e">
        <f>VLOOKUP(C10091,#REF!, 2,FALSE)</f>
        <v>#REF!</v>
      </c>
      <c r="BM10091" s="177" t="s">
        <v>15501</v>
      </c>
      <c r="BN10091" s="177" t="s">
        <v>3245</v>
      </c>
      <c r="BO10091" s="177" t="s">
        <v>2983</v>
      </c>
      <c r="BU10091" s="177" t="s">
        <v>15501</v>
      </c>
      <c r="BV10091" s="177" t="s">
        <v>3245</v>
      </c>
      <c r="BW10091" s="177" t="s">
        <v>2983</v>
      </c>
    </row>
    <row r="10092" spans="51:75" x14ac:dyDescent="0.3">
      <c r="AY10092" s="226" t="e">
        <f>VLOOKUP(C10092,#REF!, 2,FALSE)</f>
        <v>#REF!</v>
      </c>
      <c r="BM10092" s="177" t="s">
        <v>15502</v>
      </c>
      <c r="BN10092" s="177" t="s">
        <v>3005</v>
      </c>
      <c r="BO10092" s="177" t="s">
        <v>2983</v>
      </c>
      <c r="BU10092" s="177" t="s">
        <v>15502</v>
      </c>
      <c r="BV10092" s="177" t="s">
        <v>3005</v>
      </c>
      <c r="BW10092" s="177" t="s">
        <v>2983</v>
      </c>
    </row>
    <row r="10093" spans="51:75" x14ac:dyDescent="0.3">
      <c r="AY10093" s="226" t="e">
        <f>VLOOKUP(C10093,#REF!, 2,FALSE)</f>
        <v>#REF!</v>
      </c>
      <c r="BM10093" s="177" t="s">
        <v>15503</v>
      </c>
      <c r="BN10093" s="177" t="s">
        <v>810</v>
      </c>
      <c r="BO10093" s="177" t="s">
        <v>2983</v>
      </c>
      <c r="BU10093" s="177" t="s">
        <v>15503</v>
      </c>
      <c r="BV10093" s="177" t="s">
        <v>810</v>
      </c>
      <c r="BW10093" s="177" t="s">
        <v>2983</v>
      </c>
    </row>
    <row r="10094" spans="51:75" x14ac:dyDescent="0.3">
      <c r="AY10094" s="226" t="e">
        <f>VLOOKUP(C10094,#REF!, 2,FALSE)</f>
        <v>#REF!</v>
      </c>
      <c r="BM10094" s="177" t="s">
        <v>15504</v>
      </c>
      <c r="BN10094" s="177" t="s">
        <v>775</v>
      </c>
      <c r="BO10094" s="177" t="s">
        <v>2983</v>
      </c>
      <c r="BU10094" s="177" t="s">
        <v>15504</v>
      </c>
      <c r="BV10094" s="177" t="s">
        <v>775</v>
      </c>
      <c r="BW10094" s="177" t="s">
        <v>2983</v>
      </c>
    </row>
    <row r="10095" spans="51:75" x14ac:dyDescent="0.3">
      <c r="AY10095" s="226" t="e">
        <f>VLOOKUP(C10095,#REF!, 2,FALSE)</f>
        <v>#REF!</v>
      </c>
      <c r="BM10095" s="177" t="s">
        <v>15505</v>
      </c>
      <c r="BN10095" s="177" t="s">
        <v>852</v>
      </c>
      <c r="BO10095" s="177" t="s">
        <v>2983</v>
      </c>
      <c r="BU10095" s="177" t="s">
        <v>15505</v>
      </c>
      <c r="BV10095" s="177" t="s">
        <v>852</v>
      </c>
      <c r="BW10095" s="177" t="s">
        <v>2983</v>
      </c>
    </row>
    <row r="10096" spans="51:75" x14ac:dyDescent="0.3">
      <c r="AY10096" s="226" t="e">
        <f>VLOOKUP(C10096,#REF!, 2,FALSE)</f>
        <v>#REF!</v>
      </c>
      <c r="BM10096" s="177" t="s">
        <v>15506</v>
      </c>
      <c r="BN10096" s="177" t="s">
        <v>1139</v>
      </c>
      <c r="BO10096" s="177" t="s">
        <v>2983</v>
      </c>
      <c r="BU10096" s="177" t="s">
        <v>15506</v>
      </c>
      <c r="BV10096" s="177" t="s">
        <v>1139</v>
      </c>
      <c r="BW10096" s="177" t="s">
        <v>2983</v>
      </c>
    </row>
    <row r="10097" spans="51:75" x14ac:dyDescent="0.3">
      <c r="AY10097" s="226" t="e">
        <f>VLOOKUP(C10097,#REF!, 2,FALSE)</f>
        <v>#REF!</v>
      </c>
      <c r="BM10097" s="177" t="s">
        <v>15507</v>
      </c>
      <c r="BN10097" s="177" t="s">
        <v>1342</v>
      </c>
      <c r="BO10097" s="177" t="s">
        <v>2983</v>
      </c>
      <c r="BU10097" s="177" t="s">
        <v>15507</v>
      </c>
      <c r="BV10097" s="177" t="s">
        <v>1342</v>
      </c>
      <c r="BW10097" s="177" t="s">
        <v>2983</v>
      </c>
    </row>
    <row r="10098" spans="51:75" x14ac:dyDescent="0.3">
      <c r="AY10098" s="226" t="e">
        <f>VLOOKUP(C10098,#REF!, 2,FALSE)</f>
        <v>#REF!</v>
      </c>
      <c r="BM10098" s="177" t="s">
        <v>15508</v>
      </c>
      <c r="BN10098" s="177" t="s">
        <v>719</v>
      </c>
      <c r="BO10098" s="177" t="s">
        <v>2983</v>
      </c>
      <c r="BU10098" s="177" t="s">
        <v>15508</v>
      </c>
      <c r="BV10098" s="177" t="s">
        <v>719</v>
      </c>
      <c r="BW10098" s="177" t="s">
        <v>2983</v>
      </c>
    </row>
    <row r="10099" spans="51:75" x14ac:dyDescent="0.3">
      <c r="AY10099" s="226" t="e">
        <f>VLOOKUP(C10099,#REF!, 2,FALSE)</f>
        <v>#REF!</v>
      </c>
      <c r="BM10099" s="177" t="s">
        <v>15509</v>
      </c>
      <c r="BN10099" s="177" t="s">
        <v>3005</v>
      </c>
      <c r="BO10099" s="177" t="s">
        <v>9768</v>
      </c>
      <c r="BU10099" s="177" t="s">
        <v>15509</v>
      </c>
      <c r="BV10099" s="177" t="s">
        <v>3005</v>
      </c>
      <c r="BW10099" s="177" t="s">
        <v>9768</v>
      </c>
    </row>
    <row r="10100" spans="51:75" x14ac:dyDescent="0.3">
      <c r="AY10100" s="226" t="e">
        <f>VLOOKUP(C10100,#REF!, 2,FALSE)</f>
        <v>#REF!</v>
      </c>
      <c r="BM10100" s="177" t="s">
        <v>15510</v>
      </c>
      <c r="BN10100" s="177" t="s">
        <v>1139</v>
      </c>
      <c r="BO10100" s="177" t="s">
        <v>2983</v>
      </c>
      <c r="BU10100" s="177" t="s">
        <v>15510</v>
      </c>
      <c r="BV10100" s="177" t="s">
        <v>1139</v>
      </c>
      <c r="BW10100" s="177" t="s">
        <v>2983</v>
      </c>
    </row>
    <row r="10101" spans="51:75" x14ac:dyDescent="0.3">
      <c r="AY10101" s="226" t="e">
        <f>VLOOKUP(C10101,#REF!, 2,FALSE)</f>
        <v>#REF!</v>
      </c>
      <c r="BM10101" s="177" t="s">
        <v>15511</v>
      </c>
      <c r="BN10101" s="177" t="s">
        <v>3199</v>
      </c>
      <c r="BO10101" s="177" t="s">
        <v>1378</v>
      </c>
      <c r="BU10101" s="177" t="s">
        <v>15511</v>
      </c>
      <c r="BV10101" s="177" t="s">
        <v>3199</v>
      </c>
      <c r="BW10101" s="177" t="s">
        <v>1378</v>
      </c>
    </row>
    <row r="10102" spans="51:75" x14ac:dyDescent="0.3">
      <c r="AY10102" s="226" t="e">
        <f>VLOOKUP(C10102,#REF!, 2,FALSE)</f>
        <v>#REF!</v>
      </c>
      <c r="BM10102" s="177" t="s">
        <v>15512</v>
      </c>
      <c r="BN10102" s="177" t="s">
        <v>3045</v>
      </c>
      <c r="BO10102" s="177" t="s">
        <v>8696</v>
      </c>
      <c r="BU10102" s="177" t="s">
        <v>15512</v>
      </c>
      <c r="BV10102" s="177" t="s">
        <v>3045</v>
      </c>
      <c r="BW10102" s="177" t="s">
        <v>8696</v>
      </c>
    </row>
    <row r="10103" spans="51:75" x14ac:dyDescent="0.3">
      <c r="AY10103" s="226" t="e">
        <f>VLOOKUP(C10103,#REF!, 2,FALSE)</f>
        <v>#REF!</v>
      </c>
      <c r="BM10103" s="177" t="s">
        <v>15513</v>
      </c>
      <c r="BN10103" s="177" t="s">
        <v>3045</v>
      </c>
      <c r="BO10103" s="177" t="s">
        <v>8976</v>
      </c>
      <c r="BU10103" s="177" t="s">
        <v>15513</v>
      </c>
      <c r="BV10103" s="177" t="s">
        <v>3045</v>
      </c>
      <c r="BW10103" s="177" t="s">
        <v>8976</v>
      </c>
    </row>
    <row r="10104" spans="51:75" x14ac:dyDescent="0.3">
      <c r="AY10104" s="226" t="e">
        <f>VLOOKUP(C10104,#REF!, 2,FALSE)</f>
        <v>#REF!</v>
      </c>
      <c r="BM10104" s="177" t="s">
        <v>15514</v>
      </c>
      <c r="BN10104" s="177" t="s">
        <v>3045</v>
      </c>
      <c r="BO10104" s="177" t="s">
        <v>7501</v>
      </c>
      <c r="BU10104" s="177" t="s">
        <v>15514</v>
      </c>
      <c r="BV10104" s="177" t="s">
        <v>3045</v>
      </c>
      <c r="BW10104" s="177" t="s">
        <v>7501</v>
      </c>
    </row>
    <row r="10105" spans="51:75" x14ac:dyDescent="0.3">
      <c r="AY10105" s="226" t="e">
        <f>VLOOKUP(C10105,#REF!, 2,FALSE)</f>
        <v>#REF!</v>
      </c>
      <c r="BM10105" s="177" t="s">
        <v>15515</v>
      </c>
      <c r="BN10105" s="177" t="s">
        <v>3199</v>
      </c>
      <c r="BO10105" s="177" t="s">
        <v>10202</v>
      </c>
      <c r="BU10105" s="177" t="s">
        <v>15515</v>
      </c>
      <c r="BV10105" s="177" t="s">
        <v>3199</v>
      </c>
      <c r="BW10105" s="177" t="s">
        <v>10202</v>
      </c>
    </row>
    <row r="10106" spans="51:75" x14ac:dyDescent="0.3">
      <c r="AY10106" s="226" t="e">
        <f>VLOOKUP(C10106,#REF!, 2,FALSE)</f>
        <v>#REF!</v>
      </c>
      <c r="BM10106" s="177" t="s">
        <v>15517</v>
      </c>
      <c r="BN10106" s="177" t="s">
        <v>2983</v>
      </c>
      <c r="BO10106" s="177" t="s">
        <v>15519</v>
      </c>
      <c r="BU10106" s="177" t="s">
        <v>15517</v>
      </c>
      <c r="BV10106" s="177" t="s">
        <v>2983</v>
      </c>
      <c r="BW10106" s="177" t="s">
        <v>15519</v>
      </c>
    </row>
    <row r="10107" spans="51:75" x14ac:dyDescent="0.3">
      <c r="AY10107" s="226" t="e">
        <f>VLOOKUP(C10107,#REF!, 2,FALSE)</f>
        <v>#REF!</v>
      </c>
      <c r="BM10107" s="177" t="s">
        <v>15520</v>
      </c>
      <c r="BN10107" s="177" t="s">
        <v>661</v>
      </c>
      <c r="BO10107" s="177" t="s">
        <v>2983</v>
      </c>
      <c r="BU10107" s="177" t="s">
        <v>15520</v>
      </c>
      <c r="BV10107" s="177" t="s">
        <v>661</v>
      </c>
      <c r="BW10107" s="177" t="s">
        <v>2983</v>
      </c>
    </row>
    <row r="10108" spans="51:75" x14ac:dyDescent="0.3">
      <c r="AY10108" s="226" t="e">
        <f>VLOOKUP(C10108,#REF!, 2,FALSE)</f>
        <v>#REF!</v>
      </c>
      <c r="BM10108" s="177" t="s">
        <v>2706</v>
      </c>
      <c r="BN10108" s="177" t="s">
        <v>626</v>
      </c>
      <c r="BO10108" s="177" t="s">
        <v>2983</v>
      </c>
      <c r="BU10108" s="177" t="s">
        <v>2706</v>
      </c>
      <c r="BV10108" s="177" t="s">
        <v>626</v>
      </c>
      <c r="BW10108" s="177" t="s">
        <v>2983</v>
      </c>
    </row>
    <row r="10109" spans="51:75" x14ac:dyDescent="0.3">
      <c r="AY10109" s="226" t="e">
        <f>VLOOKUP(C10109,#REF!, 2,FALSE)</f>
        <v>#REF!</v>
      </c>
      <c r="BM10109" s="177" t="s">
        <v>274</v>
      </c>
      <c r="BN10109" s="177" t="s">
        <v>16979</v>
      </c>
      <c r="BO10109" s="177" t="s">
        <v>2983</v>
      </c>
      <c r="BU10109" s="177" t="s">
        <v>274</v>
      </c>
      <c r="BV10109" s="177" t="s">
        <v>16979</v>
      </c>
      <c r="BW10109" s="177" t="s">
        <v>2983</v>
      </c>
    </row>
    <row r="10110" spans="51:75" x14ac:dyDescent="0.3">
      <c r="AY10110" s="226" t="e">
        <f>VLOOKUP(C10110,#REF!, 2,FALSE)</f>
        <v>#REF!</v>
      </c>
      <c r="BM10110" s="177" t="s">
        <v>15521</v>
      </c>
      <c r="BN10110" s="177" t="s">
        <v>1139</v>
      </c>
      <c r="BO10110" s="177" t="s">
        <v>2983</v>
      </c>
      <c r="BU10110" s="177" t="s">
        <v>15521</v>
      </c>
      <c r="BV10110" s="177" t="s">
        <v>1139</v>
      </c>
      <c r="BW10110" s="177" t="s">
        <v>2983</v>
      </c>
    </row>
    <row r="10111" spans="51:75" x14ac:dyDescent="0.3">
      <c r="AY10111" s="226" t="e">
        <f>VLOOKUP(C10111,#REF!, 2,FALSE)</f>
        <v>#REF!</v>
      </c>
      <c r="BM10111" s="177" t="s">
        <v>15522</v>
      </c>
      <c r="BN10111" s="177" t="s">
        <v>3045</v>
      </c>
      <c r="BO10111" s="177" t="s">
        <v>770</v>
      </c>
      <c r="BU10111" s="177" t="s">
        <v>15522</v>
      </c>
      <c r="BV10111" s="177" t="s">
        <v>3045</v>
      </c>
      <c r="BW10111" s="177" t="s">
        <v>770</v>
      </c>
    </row>
    <row r="10112" spans="51:75" x14ac:dyDescent="0.3">
      <c r="AY10112" s="226" t="e">
        <f>VLOOKUP(C10112,#REF!, 2,FALSE)</f>
        <v>#REF!</v>
      </c>
      <c r="BM10112" s="177" t="s">
        <v>15523</v>
      </c>
      <c r="BN10112" s="177" t="s">
        <v>1342</v>
      </c>
      <c r="BO10112" s="177" t="s">
        <v>770</v>
      </c>
      <c r="BU10112" s="177" t="s">
        <v>15523</v>
      </c>
      <c r="BV10112" s="177" t="s">
        <v>1342</v>
      </c>
      <c r="BW10112" s="177" t="s">
        <v>770</v>
      </c>
    </row>
    <row r="10113" spans="51:75" x14ac:dyDescent="0.3">
      <c r="AY10113" s="226" t="e">
        <f>VLOOKUP(C10113,#REF!, 2,FALSE)</f>
        <v>#REF!</v>
      </c>
      <c r="BM10113" s="177" t="s">
        <v>15524</v>
      </c>
      <c r="BN10113" s="177" t="s">
        <v>2979</v>
      </c>
      <c r="BO10113" s="177" t="s">
        <v>770</v>
      </c>
      <c r="BU10113" s="177" t="s">
        <v>15524</v>
      </c>
      <c r="BV10113" s="177" t="s">
        <v>2979</v>
      </c>
      <c r="BW10113" s="177" t="s">
        <v>770</v>
      </c>
    </row>
    <row r="10114" spans="51:75" x14ac:dyDescent="0.3">
      <c r="AY10114" s="226" t="e">
        <f>VLOOKUP(C10114,#REF!, 2,FALSE)</f>
        <v>#REF!</v>
      </c>
      <c r="BM10114" s="177" t="s">
        <v>15525</v>
      </c>
      <c r="BN10114" s="177" t="s">
        <v>2979</v>
      </c>
      <c r="BO10114" s="177" t="s">
        <v>770</v>
      </c>
      <c r="BU10114" s="177" t="s">
        <v>15525</v>
      </c>
      <c r="BV10114" s="177" t="s">
        <v>2979</v>
      </c>
      <c r="BW10114" s="177" t="s">
        <v>770</v>
      </c>
    </row>
    <row r="10115" spans="51:75" x14ac:dyDescent="0.3">
      <c r="AY10115" s="226" t="e">
        <f>VLOOKUP(C10115,#REF!, 2,FALSE)</f>
        <v>#REF!</v>
      </c>
      <c r="BM10115" s="177" t="s">
        <v>15526</v>
      </c>
      <c r="BN10115" s="177" t="s">
        <v>3245</v>
      </c>
      <c r="BO10115" s="177" t="s">
        <v>15527</v>
      </c>
      <c r="BU10115" s="177" t="s">
        <v>15526</v>
      </c>
      <c r="BV10115" s="177" t="s">
        <v>3245</v>
      </c>
      <c r="BW10115" s="177" t="s">
        <v>15527</v>
      </c>
    </row>
    <row r="10116" spans="51:75" x14ac:dyDescent="0.3">
      <c r="AY10116" s="226" t="e">
        <f>VLOOKUP(C10116,#REF!, 2,FALSE)</f>
        <v>#REF!</v>
      </c>
      <c r="BM10116" s="177" t="s">
        <v>15528</v>
      </c>
      <c r="BN10116" s="177" t="s">
        <v>3005</v>
      </c>
      <c r="BO10116" s="177" t="s">
        <v>15529</v>
      </c>
      <c r="BU10116" s="177" t="s">
        <v>15528</v>
      </c>
      <c r="BV10116" s="177" t="s">
        <v>3005</v>
      </c>
      <c r="BW10116" s="177" t="s">
        <v>15529</v>
      </c>
    </row>
    <row r="10117" spans="51:75" x14ac:dyDescent="0.3">
      <c r="AY10117" s="226" t="e">
        <f>VLOOKUP(C10117,#REF!, 2,FALSE)</f>
        <v>#REF!</v>
      </c>
      <c r="BM10117" s="177" t="s">
        <v>15530</v>
      </c>
      <c r="BN10117" s="177" t="s">
        <v>3002</v>
      </c>
      <c r="BO10117" s="177" t="s">
        <v>15531</v>
      </c>
      <c r="BU10117" s="177" t="s">
        <v>15530</v>
      </c>
      <c r="BV10117" s="177" t="s">
        <v>3002</v>
      </c>
      <c r="BW10117" s="177" t="s">
        <v>15531</v>
      </c>
    </row>
    <row r="10118" spans="51:75" x14ac:dyDescent="0.3">
      <c r="AY10118" s="226" t="e">
        <f>VLOOKUP(C10118,#REF!, 2,FALSE)</f>
        <v>#REF!</v>
      </c>
      <c r="BM10118" s="177" t="s">
        <v>15532</v>
      </c>
      <c r="BN10118" s="177" t="s">
        <v>3005</v>
      </c>
      <c r="BO10118" s="177" t="s">
        <v>15533</v>
      </c>
      <c r="BU10118" s="177" t="s">
        <v>15532</v>
      </c>
      <c r="BV10118" s="177" t="s">
        <v>3005</v>
      </c>
      <c r="BW10118" s="177" t="s">
        <v>15533</v>
      </c>
    </row>
    <row r="10119" spans="51:75" x14ac:dyDescent="0.3">
      <c r="AY10119" s="226" t="e">
        <f>VLOOKUP(C10119,#REF!, 2,FALSE)</f>
        <v>#REF!</v>
      </c>
      <c r="BM10119" s="177" t="s">
        <v>15534</v>
      </c>
      <c r="BN10119" s="177" t="s">
        <v>1139</v>
      </c>
      <c r="BO10119" s="177" t="s">
        <v>15535</v>
      </c>
      <c r="BU10119" s="177" t="s">
        <v>15534</v>
      </c>
      <c r="BV10119" s="177" t="s">
        <v>1139</v>
      </c>
      <c r="BW10119" s="177" t="s">
        <v>15535</v>
      </c>
    </row>
    <row r="10120" spans="51:75" x14ac:dyDescent="0.3">
      <c r="AY10120" s="226" t="e">
        <f>VLOOKUP(C10120,#REF!, 2,FALSE)</f>
        <v>#REF!</v>
      </c>
      <c r="BM10120" s="177" t="s">
        <v>2707</v>
      </c>
      <c r="BN10120" s="177" t="s">
        <v>3045</v>
      </c>
      <c r="BO10120" s="177" t="s">
        <v>770</v>
      </c>
      <c r="BU10120" s="177" t="s">
        <v>2707</v>
      </c>
      <c r="BV10120" s="177" t="s">
        <v>3045</v>
      </c>
      <c r="BW10120" s="177" t="s">
        <v>770</v>
      </c>
    </row>
    <row r="10121" spans="51:75" x14ac:dyDescent="0.3">
      <c r="AY10121" s="226" t="e">
        <f>VLOOKUP(C10121,#REF!, 2,FALSE)</f>
        <v>#REF!</v>
      </c>
      <c r="BM10121" s="177" t="s">
        <v>15536</v>
      </c>
      <c r="BN10121" s="177" t="s">
        <v>1139</v>
      </c>
      <c r="BO10121" s="177" t="s">
        <v>15537</v>
      </c>
      <c r="BU10121" s="177" t="s">
        <v>15536</v>
      </c>
      <c r="BV10121" s="177" t="s">
        <v>1139</v>
      </c>
      <c r="BW10121" s="177" t="s">
        <v>15537</v>
      </c>
    </row>
    <row r="10122" spans="51:75" x14ac:dyDescent="0.3">
      <c r="AY10122" s="226" t="e">
        <f>VLOOKUP(C10122,#REF!, 2,FALSE)</f>
        <v>#REF!</v>
      </c>
      <c r="BM10122" s="177" t="s">
        <v>15538</v>
      </c>
      <c r="BN10122" s="177" t="s">
        <v>1139</v>
      </c>
      <c r="BO10122" s="177" t="s">
        <v>770</v>
      </c>
      <c r="BU10122" s="177" t="s">
        <v>15538</v>
      </c>
      <c r="BV10122" s="177" t="s">
        <v>1139</v>
      </c>
      <c r="BW10122" s="177" t="s">
        <v>770</v>
      </c>
    </row>
    <row r="10123" spans="51:75" x14ac:dyDescent="0.3">
      <c r="AY10123" s="226" t="e">
        <f>VLOOKUP(C10123,#REF!, 2,FALSE)</f>
        <v>#REF!</v>
      </c>
      <c r="BM10123" s="177" t="s">
        <v>15539</v>
      </c>
      <c r="BN10123" s="177" t="s">
        <v>2983</v>
      </c>
      <c r="BO10123" s="177" t="s">
        <v>6977</v>
      </c>
      <c r="BU10123" s="177" t="s">
        <v>15539</v>
      </c>
      <c r="BV10123" s="177" t="s">
        <v>2983</v>
      </c>
      <c r="BW10123" s="177" t="s">
        <v>6977</v>
      </c>
    </row>
    <row r="10124" spans="51:75" x14ac:dyDescent="0.3">
      <c r="AY10124" s="226" t="e">
        <f>VLOOKUP(C10124,#REF!, 2,FALSE)</f>
        <v>#REF!</v>
      </c>
      <c r="BM10124" s="177" t="s">
        <v>273</v>
      </c>
      <c r="BN10124" s="177" t="s">
        <v>2983</v>
      </c>
      <c r="BO10124" s="177" t="s">
        <v>13770</v>
      </c>
      <c r="BU10124" s="177" t="s">
        <v>273</v>
      </c>
      <c r="BV10124" s="177" t="s">
        <v>2983</v>
      </c>
      <c r="BW10124" s="177" t="s">
        <v>13770</v>
      </c>
    </row>
    <row r="10125" spans="51:75" x14ac:dyDescent="0.3">
      <c r="AY10125" s="226" t="e">
        <f>VLOOKUP(C10125,#REF!, 2,FALSE)</f>
        <v>#REF!</v>
      </c>
      <c r="BM10125" s="177" t="s">
        <v>15540</v>
      </c>
      <c r="BN10125" s="177" t="s">
        <v>3087</v>
      </c>
      <c r="BO10125" s="177" t="s">
        <v>1491</v>
      </c>
      <c r="BU10125" s="177" t="s">
        <v>15540</v>
      </c>
      <c r="BV10125" s="177" t="s">
        <v>3087</v>
      </c>
      <c r="BW10125" s="177" t="s">
        <v>1491</v>
      </c>
    </row>
    <row r="10126" spans="51:75" x14ac:dyDescent="0.3">
      <c r="AY10126" s="226" t="e">
        <f>VLOOKUP(C10126,#REF!, 2,FALSE)</f>
        <v>#REF!</v>
      </c>
      <c r="BM10126" s="177" t="s">
        <v>15541</v>
      </c>
      <c r="BN10126" s="177" t="s">
        <v>2979</v>
      </c>
      <c r="BO10126" s="177" t="s">
        <v>770</v>
      </c>
      <c r="BU10126" s="177" t="s">
        <v>15541</v>
      </c>
      <c r="BV10126" s="177" t="s">
        <v>2979</v>
      </c>
      <c r="BW10126" s="177" t="s">
        <v>770</v>
      </c>
    </row>
    <row r="10127" spans="51:75" x14ac:dyDescent="0.3">
      <c r="AY10127" s="226" t="e">
        <f>VLOOKUP(C10127,#REF!, 2,FALSE)</f>
        <v>#REF!</v>
      </c>
      <c r="BM10127" s="177" t="s">
        <v>15542</v>
      </c>
      <c r="BN10127" s="177" t="s">
        <v>2979</v>
      </c>
      <c r="BO10127" s="177" t="s">
        <v>770</v>
      </c>
      <c r="BU10127" s="177" t="s">
        <v>15542</v>
      </c>
      <c r="BV10127" s="177" t="s">
        <v>2979</v>
      </c>
      <c r="BW10127" s="177" t="s">
        <v>770</v>
      </c>
    </row>
    <row r="10128" spans="51:75" x14ac:dyDescent="0.3">
      <c r="AY10128" s="226" t="e">
        <f>VLOOKUP(C10128,#REF!, 2,FALSE)</f>
        <v>#REF!</v>
      </c>
      <c r="BM10128" s="177" t="s">
        <v>15543</v>
      </c>
      <c r="BN10128" s="177" t="s">
        <v>2983</v>
      </c>
      <c r="BO10128" s="177" t="s">
        <v>9753</v>
      </c>
      <c r="BU10128" s="177" t="s">
        <v>15543</v>
      </c>
      <c r="BV10128" s="177" t="s">
        <v>2983</v>
      </c>
      <c r="BW10128" s="177" t="s">
        <v>9753</v>
      </c>
    </row>
    <row r="10129" spans="51:75" x14ac:dyDescent="0.3">
      <c r="AY10129" s="226" t="e">
        <f>VLOOKUP(C10129,#REF!, 2,FALSE)</f>
        <v>#REF!</v>
      </c>
      <c r="BM10129" s="177" t="s">
        <v>2708</v>
      </c>
      <c r="BN10129" s="177" t="s">
        <v>16979</v>
      </c>
      <c r="BO10129" s="177" t="s">
        <v>15544</v>
      </c>
      <c r="BU10129" s="177" t="s">
        <v>2708</v>
      </c>
      <c r="BV10129" s="177" t="s">
        <v>16979</v>
      </c>
      <c r="BW10129" s="177" t="s">
        <v>15544</v>
      </c>
    </row>
    <row r="10130" spans="51:75" x14ac:dyDescent="0.3">
      <c r="AY10130" s="226" t="e">
        <f>VLOOKUP(C10130,#REF!, 2,FALSE)</f>
        <v>#REF!</v>
      </c>
      <c r="BM10130" s="177" t="s">
        <v>15545</v>
      </c>
      <c r="BN10130" s="177" t="s">
        <v>2979</v>
      </c>
      <c r="BO10130" s="177" t="s">
        <v>15544</v>
      </c>
      <c r="BU10130" s="177" t="s">
        <v>15545</v>
      </c>
      <c r="BV10130" s="177" t="s">
        <v>2979</v>
      </c>
      <c r="BW10130" s="177" t="s">
        <v>15544</v>
      </c>
    </row>
    <row r="10131" spans="51:75" x14ac:dyDescent="0.3">
      <c r="AY10131" s="226" t="e">
        <f>VLOOKUP(C10131,#REF!, 2,FALSE)</f>
        <v>#REF!</v>
      </c>
      <c r="BM10131" s="177" t="s">
        <v>15546</v>
      </c>
      <c r="BN10131" s="177" t="s">
        <v>2979</v>
      </c>
      <c r="BO10131" s="177" t="s">
        <v>15547</v>
      </c>
      <c r="BU10131" s="177" t="s">
        <v>15546</v>
      </c>
      <c r="BV10131" s="177" t="s">
        <v>2979</v>
      </c>
      <c r="BW10131" s="177" t="s">
        <v>15547</v>
      </c>
    </row>
    <row r="10132" spans="51:75" x14ac:dyDescent="0.3">
      <c r="AY10132" s="226" t="e">
        <f>VLOOKUP(C10132,#REF!, 2,FALSE)</f>
        <v>#REF!</v>
      </c>
      <c r="BM10132" s="177" t="s">
        <v>15548</v>
      </c>
      <c r="BN10132" s="177" t="s">
        <v>2979</v>
      </c>
      <c r="BO10132" s="177" t="s">
        <v>5431</v>
      </c>
      <c r="BU10132" s="177" t="s">
        <v>15548</v>
      </c>
      <c r="BV10132" s="177" t="s">
        <v>2979</v>
      </c>
      <c r="BW10132" s="177" t="s">
        <v>5431</v>
      </c>
    </row>
    <row r="10133" spans="51:75" x14ac:dyDescent="0.3">
      <c r="AY10133" s="226" t="e">
        <f>VLOOKUP(C10133,#REF!, 2,FALSE)</f>
        <v>#REF!</v>
      </c>
      <c r="BM10133" s="177" t="s">
        <v>15550</v>
      </c>
      <c r="BN10133" s="177" t="s">
        <v>2979</v>
      </c>
      <c r="BO10133" s="177" t="s">
        <v>15551</v>
      </c>
      <c r="BU10133" s="177" t="s">
        <v>15550</v>
      </c>
      <c r="BV10133" s="177" t="s">
        <v>2979</v>
      </c>
      <c r="BW10133" s="177" t="s">
        <v>15551</v>
      </c>
    </row>
    <row r="10134" spans="51:75" x14ac:dyDescent="0.3">
      <c r="AY10134" s="226" t="e">
        <f>VLOOKUP(C10134,#REF!, 2,FALSE)</f>
        <v>#REF!</v>
      </c>
      <c r="BM10134" s="177" t="s">
        <v>15552</v>
      </c>
      <c r="BN10134" s="177" t="s">
        <v>1139</v>
      </c>
      <c r="BO10134" s="177" t="s">
        <v>2983</v>
      </c>
      <c r="BU10134" s="177" t="s">
        <v>15552</v>
      </c>
      <c r="BV10134" s="177" t="s">
        <v>1139</v>
      </c>
      <c r="BW10134" s="177" t="s">
        <v>2983</v>
      </c>
    </row>
    <row r="10135" spans="51:75" x14ac:dyDescent="0.3">
      <c r="AY10135" s="226" t="e">
        <f>VLOOKUP(C10135,#REF!, 2,FALSE)</f>
        <v>#REF!</v>
      </c>
      <c r="BM10135" s="177" t="s">
        <v>15553</v>
      </c>
      <c r="BN10135" s="177" t="s">
        <v>705</v>
      </c>
      <c r="BO10135" s="177" t="s">
        <v>15554</v>
      </c>
      <c r="BU10135" s="177" t="s">
        <v>15553</v>
      </c>
      <c r="BV10135" s="177" t="s">
        <v>705</v>
      </c>
      <c r="BW10135" s="177" t="s">
        <v>15554</v>
      </c>
    </row>
    <row r="10136" spans="51:75" x14ac:dyDescent="0.3">
      <c r="AY10136" s="226" t="e">
        <f>VLOOKUP(C10136,#REF!, 2,FALSE)</f>
        <v>#REF!</v>
      </c>
      <c r="BM10136" s="177" t="s">
        <v>15555</v>
      </c>
      <c r="BN10136" s="177" t="s">
        <v>705</v>
      </c>
      <c r="BO10136" s="177" t="s">
        <v>2069</v>
      </c>
      <c r="BU10136" s="177" t="s">
        <v>15555</v>
      </c>
      <c r="BV10136" s="177" t="s">
        <v>705</v>
      </c>
      <c r="BW10136" s="177" t="s">
        <v>2069</v>
      </c>
    </row>
    <row r="10137" spans="51:75" x14ac:dyDescent="0.3">
      <c r="AY10137" s="226" t="e">
        <f>VLOOKUP(C10137,#REF!, 2,FALSE)</f>
        <v>#REF!</v>
      </c>
      <c r="BM10137" s="177" t="s">
        <v>15556</v>
      </c>
      <c r="BN10137" s="177" t="s">
        <v>3083</v>
      </c>
      <c r="BO10137" s="177" t="s">
        <v>2069</v>
      </c>
      <c r="BU10137" s="177" t="s">
        <v>15556</v>
      </c>
      <c r="BV10137" s="177" t="s">
        <v>3083</v>
      </c>
      <c r="BW10137" s="177" t="s">
        <v>2069</v>
      </c>
    </row>
    <row r="10138" spans="51:75" x14ac:dyDescent="0.3">
      <c r="AY10138" s="226" t="e">
        <f>VLOOKUP(C10138,#REF!, 2,FALSE)</f>
        <v>#REF!</v>
      </c>
      <c r="BM10138" s="177" t="s">
        <v>2709</v>
      </c>
      <c r="BN10138" s="177" t="s">
        <v>1013</v>
      </c>
      <c r="BO10138" s="177" t="s">
        <v>15557</v>
      </c>
      <c r="BU10138" s="177" t="s">
        <v>2709</v>
      </c>
      <c r="BV10138" s="177" t="s">
        <v>1013</v>
      </c>
      <c r="BW10138" s="177" t="s">
        <v>15557</v>
      </c>
    </row>
    <row r="10139" spans="51:75" x14ac:dyDescent="0.3">
      <c r="AY10139" s="226" t="e">
        <f>VLOOKUP(C10139,#REF!, 2,FALSE)</f>
        <v>#REF!</v>
      </c>
      <c r="BM10139" s="177" t="s">
        <v>258</v>
      </c>
      <c r="BN10139" s="177" t="s">
        <v>2983</v>
      </c>
      <c r="BO10139" s="177" t="s">
        <v>2983</v>
      </c>
      <c r="BU10139" s="177" t="s">
        <v>258</v>
      </c>
      <c r="BV10139" s="177" t="s">
        <v>2983</v>
      </c>
      <c r="BW10139" s="177" t="s">
        <v>2983</v>
      </c>
    </row>
    <row r="10140" spans="51:75" x14ac:dyDescent="0.3">
      <c r="AY10140" s="226" t="e">
        <f>VLOOKUP(C10140,#REF!, 2,FALSE)</f>
        <v>#REF!</v>
      </c>
      <c r="BM10140" s="177" t="s">
        <v>15558</v>
      </c>
      <c r="BN10140" s="177" t="s">
        <v>731</v>
      </c>
      <c r="BO10140" s="177" t="s">
        <v>2983</v>
      </c>
      <c r="BU10140" s="177" t="s">
        <v>15558</v>
      </c>
      <c r="BV10140" s="177" t="s">
        <v>731</v>
      </c>
      <c r="BW10140" s="177" t="s">
        <v>2983</v>
      </c>
    </row>
    <row r="10141" spans="51:75" x14ac:dyDescent="0.3">
      <c r="AY10141" s="226" t="e">
        <f>VLOOKUP(C10141,#REF!, 2,FALSE)</f>
        <v>#REF!</v>
      </c>
      <c r="BM10141" s="177" t="s">
        <v>15559</v>
      </c>
      <c r="BN10141" s="177" t="s">
        <v>783</v>
      </c>
      <c r="BO10141" s="177" t="s">
        <v>2983</v>
      </c>
      <c r="BU10141" s="177" t="s">
        <v>15559</v>
      </c>
      <c r="BV10141" s="177" t="s">
        <v>783</v>
      </c>
      <c r="BW10141" s="177" t="s">
        <v>2983</v>
      </c>
    </row>
    <row r="10142" spans="51:75" x14ac:dyDescent="0.3">
      <c r="AY10142" s="226" t="e">
        <f>VLOOKUP(C10142,#REF!, 2,FALSE)</f>
        <v>#REF!</v>
      </c>
      <c r="BM10142" s="177" t="s">
        <v>15560</v>
      </c>
      <c r="BN10142" s="177" t="s">
        <v>1070</v>
      </c>
      <c r="BO10142" s="177" t="s">
        <v>2983</v>
      </c>
      <c r="BU10142" s="177" t="s">
        <v>15560</v>
      </c>
      <c r="BV10142" s="177" t="s">
        <v>1070</v>
      </c>
      <c r="BW10142" s="177" t="s">
        <v>2983</v>
      </c>
    </row>
    <row r="10143" spans="51:75" x14ac:dyDescent="0.3">
      <c r="AY10143" s="226" t="e">
        <f>VLOOKUP(C10143,#REF!, 2,FALSE)</f>
        <v>#REF!</v>
      </c>
      <c r="BM10143" s="177" t="s">
        <v>15561</v>
      </c>
      <c r="BN10143" s="177" t="s">
        <v>780</v>
      </c>
      <c r="BO10143" s="177" t="s">
        <v>15562</v>
      </c>
      <c r="BU10143" s="177" t="s">
        <v>15561</v>
      </c>
      <c r="BV10143" s="177" t="s">
        <v>780</v>
      </c>
      <c r="BW10143" s="177" t="s">
        <v>15562</v>
      </c>
    </row>
    <row r="10144" spans="51:75" x14ac:dyDescent="0.3">
      <c r="AY10144" s="226" t="e">
        <f>VLOOKUP(C10144,#REF!, 2,FALSE)</f>
        <v>#REF!</v>
      </c>
      <c r="BM10144" s="177" t="s">
        <v>15563</v>
      </c>
      <c r="BN10144" s="177" t="s">
        <v>2983</v>
      </c>
      <c r="BO10144" s="177" t="s">
        <v>15564</v>
      </c>
      <c r="BU10144" s="177" t="s">
        <v>15563</v>
      </c>
      <c r="BV10144" s="177" t="s">
        <v>2983</v>
      </c>
      <c r="BW10144" s="177" t="s">
        <v>15564</v>
      </c>
    </row>
    <row r="10145" spans="51:75" x14ac:dyDescent="0.3">
      <c r="AY10145" s="226" t="e">
        <f>VLOOKUP(C10145,#REF!, 2,FALSE)</f>
        <v>#REF!</v>
      </c>
      <c r="BM10145" s="177" t="s">
        <v>15565</v>
      </c>
      <c r="BN10145" s="177" t="s">
        <v>783</v>
      </c>
      <c r="BO10145" s="177" t="s">
        <v>770</v>
      </c>
      <c r="BU10145" s="177" t="s">
        <v>15565</v>
      </c>
      <c r="BV10145" s="177" t="s">
        <v>783</v>
      </c>
      <c r="BW10145" s="177" t="s">
        <v>770</v>
      </c>
    </row>
    <row r="10146" spans="51:75" x14ac:dyDescent="0.3">
      <c r="AY10146" s="226" t="e">
        <f>VLOOKUP(C10146,#REF!, 2,FALSE)</f>
        <v>#REF!</v>
      </c>
      <c r="BM10146" s="177" t="s">
        <v>15566</v>
      </c>
      <c r="BN10146" s="177" t="s">
        <v>2983</v>
      </c>
      <c r="BO10146" s="177" t="s">
        <v>15567</v>
      </c>
      <c r="BU10146" s="177" t="s">
        <v>15566</v>
      </c>
      <c r="BV10146" s="177" t="s">
        <v>2983</v>
      </c>
      <c r="BW10146" s="177" t="s">
        <v>15567</v>
      </c>
    </row>
    <row r="10147" spans="51:75" x14ac:dyDescent="0.3">
      <c r="AY10147" s="226" t="e">
        <f>VLOOKUP(C10147,#REF!, 2,FALSE)</f>
        <v>#REF!</v>
      </c>
      <c r="BM10147" s="177" t="s">
        <v>15568</v>
      </c>
      <c r="BN10147" s="177" t="s">
        <v>783</v>
      </c>
      <c r="BO10147" s="177" t="s">
        <v>770</v>
      </c>
      <c r="BU10147" s="177" t="s">
        <v>15568</v>
      </c>
      <c r="BV10147" s="177" t="s">
        <v>783</v>
      </c>
      <c r="BW10147" s="177" t="s">
        <v>770</v>
      </c>
    </row>
    <row r="10148" spans="51:75" x14ac:dyDescent="0.3">
      <c r="AY10148" s="226" t="e">
        <f>VLOOKUP(C10148,#REF!, 2,FALSE)</f>
        <v>#REF!</v>
      </c>
      <c r="BM10148" s="177" t="s">
        <v>277</v>
      </c>
      <c r="BN10148" s="177" t="s">
        <v>2983</v>
      </c>
      <c r="BO10148" s="177" t="s">
        <v>2983</v>
      </c>
      <c r="BU10148" s="177" t="s">
        <v>277</v>
      </c>
      <c r="BV10148" s="177" t="s">
        <v>2983</v>
      </c>
      <c r="BW10148" s="177" t="s">
        <v>2983</v>
      </c>
    </row>
    <row r="10149" spans="51:75" x14ac:dyDescent="0.3">
      <c r="AY10149" s="226" t="e">
        <f>VLOOKUP(C10149,#REF!, 2,FALSE)</f>
        <v>#REF!</v>
      </c>
      <c r="BM10149" s="177" t="s">
        <v>285</v>
      </c>
      <c r="BN10149" s="177" t="s">
        <v>2983</v>
      </c>
      <c r="BO10149" s="177" t="s">
        <v>2983</v>
      </c>
      <c r="BU10149" s="177" t="s">
        <v>285</v>
      </c>
      <c r="BV10149" s="177" t="s">
        <v>2983</v>
      </c>
      <c r="BW10149" s="177" t="s">
        <v>2983</v>
      </c>
    </row>
    <row r="10150" spans="51:75" x14ac:dyDescent="0.3">
      <c r="AY10150" s="226" t="e">
        <f>VLOOKUP(C10150,#REF!, 2,FALSE)</f>
        <v>#REF!</v>
      </c>
      <c r="BM10150" s="177" t="s">
        <v>15569</v>
      </c>
      <c r="BN10150" s="177" t="s">
        <v>3005</v>
      </c>
      <c r="BO10150" s="177" t="s">
        <v>2983</v>
      </c>
      <c r="BU10150" s="177" t="s">
        <v>15569</v>
      </c>
      <c r="BV10150" s="177" t="s">
        <v>3005</v>
      </c>
      <c r="BW10150" s="177" t="s">
        <v>2983</v>
      </c>
    </row>
    <row r="10151" spans="51:75" x14ac:dyDescent="0.3">
      <c r="AY10151" s="226" t="e">
        <f>VLOOKUP(C10151,#REF!, 2,FALSE)</f>
        <v>#REF!</v>
      </c>
      <c r="BM10151" s="177" t="s">
        <v>2710</v>
      </c>
      <c r="BN10151" s="177" t="s">
        <v>626</v>
      </c>
      <c r="BO10151" s="177" t="s">
        <v>3092</v>
      </c>
      <c r="BU10151" s="177" t="s">
        <v>2710</v>
      </c>
      <c r="BV10151" s="177" t="s">
        <v>626</v>
      </c>
      <c r="BW10151" s="177" t="s">
        <v>3092</v>
      </c>
    </row>
    <row r="10152" spans="51:75" x14ac:dyDescent="0.3">
      <c r="AY10152" s="226" t="e">
        <f>VLOOKUP(C10152,#REF!, 2,FALSE)</f>
        <v>#REF!</v>
      </c>
      <c r="BM10152" s="177" t="s">
        <v>15570</v>
      </c>
      <c r="BN10152" s="177" t="s">
        <v>16997</v>
      </c>
      <c r="BO10152" s="177" t="s">
        <v>770</v>
      </c>
      <c r="BU10152" s="177" t="s">
        <v>15570</v>
      </c>
      <c r="BV10152" s="177" t="s">
        <v>16997</v>
      </c>
      <c r="BW10152" s="177" t="s">
        <v>770</v>
      </c>
    </row>
    <row r="10153" spans="51:75" x14ac:dyDescent="0.3">
      <c r="AY10153" s="226" t="e">
        <f>VLOOKUP(C10153,#REF!, 2,FALSE)</f>
        <v>#REF!</v>
      </c>
      <c r="BM10153" s="177" t="s">
        <v>15571</v>
      </c>
      <c r="BN10153" s="177" t="s">
        <v>16979</v>
      </c>
      <c r="BO10153" s="177" t="s">
        <v>2983</v>
      </c>
      <c r="BU10153" s="177" t="s">
        <v>15571</v>
      </c>
      <c r="BV10153" s="177" t="s">
        <v>16979</v>
      </c>
      <c r="BW10153" s="177" t="s">
        <v>2983</v>
      </c>
    </row>
    <row r="10154" spans="51:75" x14ac:dyDescent="0.3">
      <c r="AY10154" s="226" t="e">
        <f>VLOOKUP(C10154,#REF!, 2,FALSE)</f>
        <v>#REF!</v>
      </c>
      <c r="BM10154" s="177" t="s">
        <v>15572</v>
      </c>
      <c r="BN10154" s="177" t="s">
        <v>2983</v>
      </c>
      <c r="BO10154" s="177" t="s">
        <v>2983</v>
      </c>
      <c r="BU10154" s="177" t="s">
        <v>15572</v>
      </c>
      <c r="BV10154" s="177" t="s">
        <v>2983</v>
      </c>
      <c r="BW10154" s="177" t="s">
        <v>2983</v>
      </c>
    </row>
    <row r="10155" spans="51:75" x14ac:dyDescent="0.3">
      <c r="AY10155" s="226" t="e">
        <f>VLOOKUP(C10155,#REF!, 2,FALSE)</f>
        <v>#REF!</v>
      </c>
      <c r="BM10155" s="177" t="s">
        <v>15573</v>
      </c>
      <c r="BN10155" s="177" t="s">
        <v>16998</v>
      </c>
      <c r="BO10155" s="177" t="s">
        <v>7510</v>
      </c>
      <c r="BU10155" s="177" t="s">
        <v>15573</v>
      </c>
      <c r="BV10155" s="177" t="s">
        <v>16998</v>
      </c>
      <c r="BW10155" s="177" t="s">
        <v>7510</v>
      </c>
    </row>
    <row r="10156" spans="51:75" x14ac:dyDescent="0.3">
      <c r="AY10156" s="226" t="e">
        <f>VLOOKUP(C10156,#REF!, 2,FALSE)</f>
        <v>#REF!</v>
      </c>
      <c r="BM10156" s="177" t="s">
        <v>2711</v>
      </c>
      <c r="BN10156" s="177" t="s">
        <v>626</v>
      </c>
      <c r="BO10156" s="177" t="s">
        <v>2720</v>
      </c>
      <c r="BU10156" s="177" t="s">
        <v>2711</v>
      </c>
      <c r="BV10156" s="177" t="s">
        <v>626</v>
      </c>
      <c r="BW10156" s="177" t="s">
        <v>2720</v>
      </c>
    </row>
    <row r="10157" spans="51:75" x14ac:dyDescent="0.3">
      <c r="AY10157" s="226" t="e">
        <f>VLOOKUP(C10157,#REF!, 2,FALSE)</f>
        <v>#REF!</v>
      </c>
      <c r="BM10157" s="177" t="s">
        <v>15574</v>
      </c>
      <c r="BN10157" s="177" t="s">
        <v>1342</v>
      </c>
      <c r="BO10157" s="177" t="s">
        <v>2983</v>
      </c>
      <c r="BU10157" s="177" t="s">
        <v>15574</v>
      </c>
      <c r="BV10157" s="177" t="s">
        <v>1342</v>
      </c>
      <c r="BW10157" s="177" t="s">
        <v>2983</v>
      </c>
    </row>
    <row r="10158" spans="51:75" x14ac:dyDescent="0.3">
      <c r="AY10158" s="226" t="e">
        <f>VLOOKUP(C10158,#REF!, 2,FALSE)</f>
        <v>#REF!</v>
      </c>
      <c r="BM10158" s="177" t="s">
        <v>15575</v>
      </c>
      <c r="BN10158" s="177" t="s">
        <v>2983</v>
      </c>
      <c r="BO10158" s="177" t="s">
        <v>15576</v>
      </c>
      <c r="BU10158" s="177" t="s">
        <v>15575</v>
      </c>
      <c r="BV10158" s="177" t="s">
        <v>2983</v>
      </c>
      <c r="BW10158" s="177" t="s">
        <v>15576</v>
      </c>
    </row>
    <row r="10159" spans="51:75" x14ac:dyDescent="0.3">
      <c r="AY10159" s="226" t="e">
        <f>VLOOKUP(C10159,#REF!, 2,FALSE)</f>
        <v>#REF!</v>
      </c>
      <c r="BM10159" s="177" t="s">
        <v>15577</v>
      </c>
      <c r="BN10159" s="177" t="s">
        <v>2983</v>
      </c>
      <c r="BO10159" s="177" t="s">
        <v>2983</v>
      </c>
      <c r="BU10159" s="177" t="s">
        <v>15577</v>
      </c>
      <c r="BV10159" s="177" t="s">
        <v>2983</v>
      </c>
      <c r="BW10159" s="177" t="s">
        <v>2983</v>
      </c>
    </row>
    <row r="10160" spans="51:75" x14ac:dyDescent="0.3">
      <c r="AY10160" s="226" t="e">
        <f>VLOOKUP(C10160,#REF!, 2,FALSE)</f>
        <v>#REF!</v>
      </c>
      <c r="BM10160" s="177" t="s">
        <v>15578</v>
      </c>
      <c r="BN10160" s="177" t="s">
        <v>2983</v>
      </c>
      <c r="BO10160" s="177" t="s">
        <v>2983</v>
      </c>
      <c r="BU10160" s="177" t="s">
        <v>15578</v>
      </c>
      <c r="BV10160" s="177" t="s">
        <v>2983</v>
      </c>
      <c r="BW10160" s="177" t="s">
        <v>2983</v>
      </c>
    </row>
    <row r="10161" spans="51:75" x14ac:dyDescent="0.3">
      <c r="AY10161" s="226" t="e">
        <f>VLOOKUP(C10161,#REF!, 2,FALSE)</f>
        <v>#REF!</v>
      </c>
      <c r="BM10161" s="177" t="s">
        <v>15579</v>
      </c>
      <c r="BN10161" s="177" t="s">
        <v>2983</v>
      </c>
      <c r="BO10161" s="177" t="s">
        <v>2983</v>
      </c>
      <c r="BU10161" s="177" t="s">
        <v>15579</v>
      </c>
      <c r="BV10161" s="177" t="s">
        <v>2983</v>
      </c>
      <c r="BW10161" s="177" t="s">
        <v>2983</v>
      </c>
    </row>
    <row r="10162" spans="51:75" x14ac:dyDescent="0.3">
      <c r="AY10162" s="226" t="e">
        <f>VLOOKUP(C10162,#REF!, 2,FALSE)</f>
        <v>#REF!</v>
      </c>
      <c r="BM10162" s="177" t="s">
        <v>15580</v>
      </c>
      <c r="BN10162" s="177" t="s">
        <v>16979</v>
      </c>
      <c r="BO10162" s="177" t="s">
        <v>15581</v>
      </c>
      <c r="BU10162" s="177" t="s">
        <v>15580</v>
      </c>
      <c r="BV10162" s="177" t="s">
        <v>16979</v>
      </c>
      <c r="BW10162" s="177" t="s">
        <v>15581</v>
      </c>
    </row>
    <row r="10163" spans="51:75" x14ac:dyDescent="0.3">
      <c r="AY10163" s="226" t="e">
        <f>VLOOKUP(C10163,#REF!, 2,FALSE)</f>
        <v>#REF!</v>
      </c>
      <c r="BM10163" s="177" t="s">
        <v>15582</v>
      </c>
      <c r="BN10163" s="177" t="s">
        <v>2983</v>
      </c>
      <c r="BO10163" s="177" t="s">
        <v>2983</v>
      </c>
      <c r="BU10163" s="177" t="s">
        <v>15582</v>
      </c>
      <c r="BV10163" s="177" t="s">
        <v>2983</v>
      </c>
      <c r="BW10163" s="177" t="s">
        <v>2983</v>
      </c>
    </row>
    <row r="10164" spans="51:75" x14ac:dyDescent="0.3">
      <c r="AY10164" s="226" t="e">
        <f>VLOOKUP(C10164,#REF!, 2,FALSE)</f>
        <v>#REF!</v>
      </c>
      <c r="BM10164" s="177" t="s">
        <v>15583</v>
      </c>
      <c r="BN10164" s="177" t="s">
        <v>2983</v>
      </c>
      <c r="BO10164" s="177" t="s">
        <v>15584</v>
      </c>
      <c r="BU10164" s="177" t="s">
        <v>15583</v>
      </c>
      <c r="BV10164" s="177" t="s">
        <v>2983</v>
      </c>
      <c r="BW10164" s="177" t="s">
        <v>15584</v>
      </c>
    </row>
    <row r="10165" spans="51:75" x14ac:dyDescent="0.3">
      <c r="AY10165" s="226" t="e">
        <f>VLOOKUP(C10165,#REF!, 2,FALSE)</f>
        <v>#REF!</v>
      </c>
      <c r="BM10165" s="177" t="s">
        <v>15585</v>
      </c>
      <c r="BN10165" s="177" t="s">
        <v>2983</v>
      </c>
      <c r="BO10165" s="177" t="s">
        <v>2983</v>
      </c>
      <c r="BU10165" s="177" t="s">
        <v>15585</v>
      </c>
      <c r="BV10165" s="177" t="s">
        <v>2983</v>
      </c>
      <c r="BW10165" s="177" t="s">
        <v>2983</v>
      </c>
    </row>
    <row r="10166" spans="51:75" x14ac:dyDescent="0.3">
      <c r="AY10166" s="226" t="e">
        <f>VLOOKUP(C10166,#REF!, 2,FALSE)</f>
        <v>#REF!</v>
      </c>
      <c r="BM10166" s="177" t="s">
        <v>15586</v>
      </c>
      <c r="BN10166" s="177" t="s">
        <v>16979</v>
      </c>
      <c r="BO10166" s="177" t="s">
        <v>13994</v>
      </c>
      <c r="BU10166" s="177" t="s">
        <v>15586</v>
      </c>
      <c r="BV10166" s="177" t="s">
        <v>16979</v>
      </c>
      <c r="BW10166" s="177" t="s">
        <v>13994</v>
      </c>
    </row>
    <row r="10167" spans="51:75" x14ac:dyDescent="0.3">
      <c r="AY10167" s="226" t="e">
        <f>VLOOKUP(C10167,#REF!, 2,FALSE)</f>
        <v>#REF!</v>
      </c>
      <c r="BM10167" s="177" t="s">
        <v>15587</v>
      </c>
      <c r="BN10167" s="177" t="s">
        <v>2983</v>
      </c>
      <c r="BO10167" s="177" t="s">
        <v>2983</v>
      </c>
      <c r="BU10167" s="177" t="s">
        <v>15587</v>
      </c>
      <c r="BV10167" s="177" t="s">
        <v>2983</v>
      </c>
      <c r="BW10167" s="177" t="s">
        <v>2983</v>
      </c>
    </row>
    <row r="10168" spans="51:75" x14ac:dyDescent="0.3">
      <c r="AY10168" s="226" t="e">
        <f>VLOOKUP(C10168,#REF!, 2,FALSE)</f>
        <v>#REF!</v>
      </c>
      <c r="BM10168" s="177" t="s">
        <v>15588</v>
      </c>
      <c r="BN10168" s="177" t="s">
        <v>2983</v>
      </c>
      <c r="BO10168" s="177" t="s">
        <v>3414</v>
      </c>
      <c r="BU10168" s="177" t="s">
        <v>15588</v>
      </c>
      <c r="BV10168" s="177" t="s">
        <v>2983</v>
      </c>
      <c r="BW10168" s="177" t="s">
        <v>3414</v>
      </c>
    </row>
    <row r="10169" spans="51:75" x14ac:dyDescent="0.3">
      <c r="AY10169" s="226" t="e">
        <f>VLOOKUP(C10169,#REF!, 2,FALSE)</f>
        <v>#REF!</v>
      </c>
      <c r="BM10169" s="177" t="s">
        <v>15589</v>
      </c>
      <c r="BN10169" s="177" t="s">
        <v>2983</v>
      </c>
      <c r="BO10169" s="177" t="s">
        <v>2983</v>
      </c>
      <c r="BU10169" s="177" t="s">
        <v>15589</v>
      </c>
      <c r="BV10169" s="177" t="s">
        <v>2983</v>
      </c>
      <c r="BW10169" s="177" t="s">
        <v>2983</v>
      </c>
    </row>
    <row r="10170" spans="51:75" x14ac:dyDescent="0.3">
      <c r="AY10170" s="226" t="e">
        <f>VLOOKUP(C10170,#REF!, 2,FALSE)</f>
        <v>#REF!</v>
      </c>
      <c r="BM10170" s="177" t="s">
        <v>2712</v>
      </c>
      <c r="BN10170" s="177" t="s">
        <v>2983</v>
      </c>
      <c r="BO10170" s="177" t="s">
        <v>2983</v>
      </c>
      <c r="BU10170" s="177" t="s">
        <v>2712</v>
      </c>
      <c r="BV10170" s="177" t="s">
        <v>2983</v>
      </c>
      <c r="BW10170" s="177" t="s">
        <v>2983</v>
      </c>
    </row>
    <row r="10171" spans="51:75" x14ac:dyDescent="0.3">
      <c r="AY10171" s="226" t="e">
        <f>VLOOKUP(C10171,#REF!, 2,FALSE)</f>
        <v>#REF!</v>
      </c>
      <c r="BM10171" s="177" t="s">
        <v>15590</v>
      </c>
      <c r="BN10171" s="177" t="s">
        <v>2983</v>
      </c>
      <c r="BO10171" s="177" t="s">
        <v>2983</v>
      </c>
      <c r="BU10171" s="177" t="s">
        <v>15590</v>
      </c>
      <c r="BV10171" s="177" t="s">
        <v>2983</v>
      </c>
      <c r="BW10171" s="177" t="s">
        <v>2983</v>
      </c>
    </row>
    <row r="10172" spans="51:75" x14ac:dyDescent="0.3">
      <c r="AY10172" s="226" t="e">
        <f>VLOOKUP(C10172,#REF!, 2,FALSE)</f>
        <v>#REF!</v>
      </c>
      <c r="BM10172" s="177" t="s">
        <v>15591</v>
      </c>
      <c r="BN10172" s="177" t="s">
        <v>2983</v>
      </c>
      <c r="BO10172" s="177" t="s">
        <v>2983</v>
      </c>
      <c r="BU10172" s="177" t="s">
        <v>15591</v>
      </c>
      <c r="BV10172" s="177" t="s">
        <v>2983</v>
      </c>
      <c r="BW10172" s="177" t="s">
        <v>2983</v>
      </c>
    </row>
    <row r="10173" spans="51:75" x14ac:dyDescent="0.3">
      <c r="AY10173" s="226" t="e">
        <f>VLOOKUP(C10173,#REF!, 2,FALSE)</f>
        <v>#REF!</v>
      </c>
      <c r="BM10173" s="177" t="s">
        <v>15592</v>
      </c>
      <c r="BN10173" s="177" t="s">
        <v>2983</v>
      </c>
      <c r="BO10173" s="177" t="s">
        <v>2983</v>
      </c>
      <c r="BU10173" s="177" t="s">
        <v>15592</v>
      </c>
      <c r="BV10173" s="177" t="s">
        <v>2983</v>
      </c>
      <c r="BW10173" s="177" t="s">
        <v>2983</v>
      </c>
    </row>
    <row r="10174" spans="51:75" x14ac:dyDescent="0.3">
      <c r="AY10174" s="226" t="e">
        <f>VLOOKUP(C10174,#REF!, 2,FALSE)</f>
        <v>#REF!</v>
      </c>
      <c r="BM10174" s="177" t="s">
        <v>15593</v>
      </c>
      <c r="BN10174" s="177" t="s">
        <v>2983</v>
      </c>
      <c r="BO10174" s="177" t="s">
        <v>3985</v>
      </c>
      <c r="BU10174" s="177" t="s">
        <v>15593</v>
      </c>
      <c r="BV10174" s="177" t="s">
        <v>2983</v>
      </c>
      <c r="BW10174" s="177" t="s">
        <v>3985</v>
      </c>
    </row>
    <row r="10175" spans="51:75" x14ac:dyDescent="0.3">
      <c r="AY10175" s="226" t="e">
        <f>VLOOKUP(C10175,#REF!, 2,FALSE)</f>
        <v>#REF!</v>
      </c>
      <c r="BM10175" s="177" t="s">
        <v>15594</v>
      </c>
      <c r="BN10175" s="177" t="s">
        <v>797</v>
      </c>
      <c r="BO10175" s="177" t="s">
        <v>770</v>
      </c>
      <c r="BU10175" s="177" t="s">
        <v>15594</v>
      </c>
      <c r="BV10175" s="177" t="s">
        <v>797</v>
      </c>
      <c r="BW10175" s="177" t="s">
        <v>770</v>
      </c>
    </row>
    <row r="10176" spans="51:75" x14ac:dyDescent="0.3">
      <c r="AY10176" s="226" t="e">
        <f>VLOOKUP(C10176,#REF!, 2,FALSE)</f>
        <v>#REF!</v>
      </c>
      <c r="BM10176" s="177" t="s">
        <v>15595</v>
      </c>
      <c r="BN10176" s="177" t="s">
        <v>841</v>
      </c>
      <c r="BO10176" s="177" t="s">
        <v>770</v>
      </c>
      <c r="BU10176" s="177" t="s">
        <v>15595</v>
      </c>
      <c r="BV10176" s="177" t="s">
        <v>841</v>
      </c>
      <c r="BW10176" s="177" t="s">
        <v>770</v>
      </c>
    </row>
    <row r="10177" spans="51:75" x14ac:dyDescent="0.3">
      <c r="AY10177" s="226" t="e">
        <f>VLOOKUP(C10177,#REF!, 2,FALSE)</f>
        <v>#REF!</v>
      </c>
      <c r="BM10177" s="177" t="s">
        <v>15596</v>
      </c>
      <c r="BN10177" s="177" t="s">
        <v>2983</v>
      </c>
      <c r="BO10177" s="177" t="s">
        <v>2983</v>
      </c>
      <c r="BU10177" s="177" t="s">
        <v>15596</v>
      </c>
      <c r="BV10177" s="177" t="s">
        <v>2983</v>
      </c>
      <c r="BW10177" s="177" t="s">
        <v>2983</v>
      </c>
    </row>
    <row r="10178" spans="51:75" x14ac:dyDescent="0.3">
      <c r="AY10178" s="226" t="e">
        <f>VLOOKUP(C10178,#REF!, 2,FALSE)</f>
        <v>#REF!</v>
      </c>
      <c r="BM10178" s="177" t="s">
        <v>15597</v>
      </c>
      <c r="BN10178" s="177" t="s">
        <v>2983</v>
      </c>
      <c r="BO10178" s="177" t="s">
        <v>2983</v>
      </c>
      <c r="BU10178" s="177" t="s">
        <v>15597</v>
      </c>
      <c r="BV10178" s="177" t="s">
        <v>2983</v>
      </c>
      <c r="BW10178" s="177" t="s">
        <v>2983</v>
      </c>
    </row>
    <row r="10179" spans="51:75" x14ac:dyDescent="0.3">
      <c r="AY10179" s="226" t="e">
        <f>VLOOKUP(C10179,#REF!, 2,FALSE)</f>
        <v>#REF!</v>
      </c>
      <c r="BM10179" s="177" t="s">
        <v>15598</v>
      </c>
      <c r="BN10179" s="177" t="s">
        <v>2983</v>
      </c>
      <c r="BO10179" s="177" t="s">
        <v>2983</v>
      </c>
      <c r="BU10179" s="177" t="s">
        <v>15598</v>
      </c>
      <c r="BV10179" s="177" t="s">
        <v>2983</v>
      </c>
      <c r="BW10179" s="177" t="s">
        <v>2983</v>
      </c>
    </row>
    <row r="10180" spans="51:75" x14ac:dyDescent="0.3">
      <c r="AY10180" s="226" t="e">
        <f>VLOOKUP(C10180,#REF!, 2,FALSE)</f>
        <v>#REF!</v>
      </c>
      <c r="BM10180" s="177" t="s">
        <v>15599</v>
      </c>
      <c r="BN10180" s="177" t="s">
        <v>1342</v>
      </c>
      <c r="BO10180" s="177" t="s">
        <v>7071</v>
      </c>
      <c r="BU10180" s="177" t="s">
        <v>15599</v>
      </c>
      <c r="BV10180" s="177" t="s">
        <v>1342</v>
      </c>
      <c r="BW10180" s="177" t="s">
        <v>7071</v>
      </c>
    </row>
    <row r="10181" spans="51:75" x14ac:dyDescent="0.3">
      <c r="AY10181" s="226" t="e">
        <f>VLOOKUP(C10181,#REF!, 2,FALSE)</f>
        <v>#REF!</v>
      </c>
      <c r="BM10181" s="177" t="s">
        <v>15600</v>
      </c>
      <c r="BN10181" s="177" t="s">
        <v>1342</v>
      </c>
      <c r="BO10181" s="177" t="s">
        <v>7448</v>
      </c>
      <c r="BU10181" s="177" t="s">
        <v>15600</v>
      </c>
      <c r="BV10181" s="177" t="s">
        <v>1342</v>
      </c>
      <c r="BW10181" s="177" t="s">
        <v>7448</v>
      </c>
    </row>
    <row r="10182" spans="51:75" x14ac:dyDescent="0.3">
      <c r="AY10182" s="226" t="e">
        <f>VLOOKUP(C10182,#REF!, 2,FALSE)</f>
        <v>#REF!</v>
      </c>
      <c r="BM10182" s="177" t="s">
        <v>15601</v>
      </c>
      <c r="BN10182" s="177" t="s">
        <v>1342</v>
      </c>
      <c r="BO10182" s="177" t="s">
        <v>15602</v>
      </c>
      <c r="BU10182" s="177" t="s">
        <v>15601</v>
      </c>
      <c r="BV10182" s="177" t="s">
        <v>1342</v>
      </c>
      <c r="BW10182" s="177" t="s">
        <v>15602</v>
      </c>
    </row>
    <row r="10183" spans="51:75" x14ac:dyDescent="0.3">
      <c r="AY10183" s="226" t="e">
        <f>VLOOKUP(C10183,#REF!, 2,FALSE)</f>
        <v>#REF!</v>
      </c>
      <c r="BM10183" s="177" t="s">
        <v>15603</v>
      </c>
      <c r="BN10183" s="177" t="s">
        <v>3045</v>
      </c>
      <c r="BO10183" s="177" t="s">
        <v>1500</v>
      </c>
      <c r="BU10183" s="177" t="s">
        <v>15603</v>
      </c>
      <c r="BV10183" s="177" t="s">
        <v>3045</v>
      </c>
      <c r="BW10183" s="177" t="s">
        <v>1500</v>
      </c>
    </row>
    <row r="10184" spans="51:75" x14ac:dyDescent="0.3">
      <c r="AY10184" s="226" t="e">
        <f>VLOOKUP(C10184,#REF!, 2,FALSE)</f>
        <v>#REF!</v>
      </c>
      <c r="BM10184" s="177" t="s">
        <v>15604</v>
      </c>
      <c r="BN10184" s="177" t="s">
        <v>2979</v>
      </c>
      <c r="BO10184" s="177" t="s">
        <v>2983</v>
      </c>
      <c r="BU10184" s="177" t="s">
        <v>15604</v>
      </c>
      <c r="BV10184" s="177" t="s">
        <v>2979</v>
      </c>
      <c r="BW10184" s="177" t="s">
        <v>2983</v>
      </c>
    </row>
    <row r="10185" spans="51:75" x14ac:dyDescent="0.3">
      <c r="AY10185" s="226" t="e">
        <f>VLOOKUP(C10185,#REF!, 2,FALSE)</f>
        <v>#REF!</v>
      </c>
      <c r="BM10185" s="177" t="s">
        <v>15605</v>
      </c>
      <c r="BN10185" s="177" t="s">
        <v>2983</v>
      </c>
      <c r="BO10185" s="177" t="s">
        <v>15606</v>
      </c>
      <c r="BU10185" s="177" t="s">
        <v>15605</v>
      </c>
      <c r="BV10185" s="177" t="s">
        <v>2983</v>
      </c>
      <c r="BW10185" s="177" t="s">
        <v>15606</v>
      </c>
    </row>
    <row r="10186" spans="51:75" x14ac:dyDescent="0.3">
      <c r="AY10186" s="226" t="e">
        <f>VLOOKUP(C10186,#REF!, 2,FALSE)</f>
        <v>#REF!</v>
      </c>
      <c r="BM10186" s="177" t="s">
        <v>15607</v>
      </c>
      <c r="BN10186" s="177" t="s">
        <v>783</v>
      </c>
      <c r="BO10186" s="177" t="s">
        <v>770</v>
      </c>
      <c r="BU10186" s="177" t="s">
        <v>15607</v>
      </c>
      <c r="BV10186" s="177" t="s">
        <v>783</v>
      </c>
      <c r="BW10186" s="177" t="s">
        <v>770</v>
      </c>
    </row>
    <row r="10187" spans="51:75" x14ac:dyDescent="0.3">
      <c r="AY10187" s="226" t="e">
        <f>VLOOKUP(C10187,#REF!, 2,FALSE)</f>
        <v>#REF!</v>
      </c>
      <c r="BM10187" s="177" t="s">
        <v>15608</v>
      </c>
      <c r="BN10187" s="177" t="s">
        <v>16999</v>
      </c>
      <c r="BO10187" s="177" t="s">
        <v>770</v>
      </c>
      <c r="BU10187" s="177" t="s">
        <v>15608</v>
      </c>
      <c r="BV10187" s="177" t="s">
        <v>16999</v>
      </c>
      <c r="BW10187" s="177" t="s">
        <v>770</v>
      </c>
    </row>
    <row r="10188" spans="51:75" x14ac:dyDescent="0.3">
      <c r="AY10188" s="226" t="e">
        <f>VLOOKUP(C10188,#REF!, 2,FALSE)</f>
        <v>#REF!</v>
      </c>
      <c r="BM10188" s="177" t="s">
        <v>15609</v>
      </c>
      <c r="BN10188" s="177" t="s">
        <v>2983</v>
      </c>
      <c r="BO10188" s="177" t="s">
        <v>2983</v>
      </c>
      <c r="BU10188" s="177" t="s">
        <v>15609</v>
      </c>
      <c r="BV10188" s="177" t="s">
        <v>2983</v>
      </c>
      <c r="BW10188" s="177" t="s">
        <v>2983</v>
      </c>
    </row>
    <row r="10189" spans="51:75" x14ac:dyDescent="0.3">
      <c r="AY10189" s="226" t="e">
        <f>VLOOKUP(C10189,#REF!, 2,FALSE)</f>
        <v>#REF!</v>
      </c>
      <c r="BM10189" s="177" t="s">
        <v>15610</v>
      </c>
      <c r="BN10189" s="177" t="s">
        <v>2983</v>
      </c>
      <c r="BO10189" s="177" t="s">
        <v>770</v>
      </c>
      <c r="BU10189" s="177" t="s">
        <v>15610</v>
      </c>
      <c r="BV10189" s="177" t="s">
        <v>2983</v>
      </c>
      <c r="BW10189" s="177" t="s">
        <v>770</v>
      </c>
    </row>
    <row r="10190" spans="51:75" x14ac:dyDescent="0.3">
      <c r="AY10190" s="226" t="e">
        <f>VLOOKUP(C10190,#REF!, 2,FALSE)</f>
        <v>#REF!</v>
      </c>
      <c r="BM10190" s="177" t="s">
        <v>15611</v>
      </c>
      <c r="BN10190" s="177" t="s">
        <v>613</v>
      </c>
      <c r="BO10190" s="177" t="s">
        <v>770</v>
      </c>
      <c r="BU10190" s="177" t="s">
        <v>15611</v>
      </c>
      <c r="BV10190" s="177" t="s">
        <v>613</v>
      </c>
      <c r="BW10190" s="177" t="s">
        <v>770</v>
      </c>
    </row>
    <row r="10191" spans="51:75" x14ac:dyDescent="0.3">
      <c r="AY10191" s="226" t="e">
        <f>VLOOKUP(C10191,#REF!, 2,FALSE)</f>
        <v>#REF!</v>
      </c>
      <c r="BM10191" s="177" t="s">
        <v>15612</v>
      </c>
      <c r="BN10191" s="177" t="s">
        <v>849</v>
      </c>
      <c r="BO10191" s="177" t="s">
        <v>3868</v>
      </c>
      <c r="BU10191" s="177" t="s">
        <v>15612</v>
      </c>
      <c r="BV10191" s="177" t="s">
        <v>849</v>
      </c>
      <c r="BW10191" s="177" t="s">
        <v>3868</v>
      </c>
    </row>
    <row r="10192" spans="51:75" x14ac:dyDescent="0.3">
      <c r="AY10192" s="226" t="e">
        <f>VLOOKUP(C10192,#REF!, 2,FALSE)</f>
        <v>#REF!</v>
      </c>
      <c r="BM10192" s="177" t="s">
        <v>15613</v>
      </c>
      <c r="BN10192" s="177" t="s">
        <v>2983</v>
      </c>
      <c r="BO10192" s="177" t="s">
        <v>15614</v>
      </c>
      <c r="BU10192" s="177" t="s">
        <v>15613</v>
      </c>
      <c r="BV10192" s="177" t="s">
        <v>2983</v>
      </c>
      <c r="BW10192" s="177" t="s">
        <v>15614</v>
      </c>
    </row>
    <row r="10193" spans="51:75" x14ac:dyDescent="0.3">
      <c r="AY10193" s="226" t="e">
        <f>VLOOKUP(C10193,#REF!, 2,FALSE)</f>
        <v>#REF!</v>
      </c>
      <c r="BM10193" s="177" t="s">
        <v>15615</v>
      </c>
      <c r="BN10193" s="177" t="s">
        <v>797</v>
      </c>
      <c r="BO10193" s="177" t="s">
        <v>770</v>
      </c>
      <c r="BU10193" s="177" t="s">
        <v>15615</v>
      </c>
      <c r="BV10193" s="177" t="s">
        <v>797</v>
      </c>
      <c r="BW10193" s="177" t="s">
        <v>770</v>
      </c>
    </row>
    <row r="10194" spans="51:75" x14ac:dyDescent="0.3">
      <c r="AY10194" s="226" t="e">
        <f>VLOOKUP(C10194,#REF!, 2,FALSE)</f>
        <v>#REF!</v>
      </c>
      <c r="BM10194" s="177" t="s">
        <v>2713</v>
      </c>
      <c r="BN10194" s="177" t="s">
        <v>3005</v>
      </c>
      <c r="BO10194" s="177" t="s">
        <v>2983</v>
      </c>
      <c r="BU10194" s="177" t="s">
        <v>2713</v>
      </c>
      <c r="BV10194" s="177" t="s">
        <v>3005</v>
      </c>
      <c r="BW10194" s="177" t="s">
        <v>2983</v>
      </c>
    </row>
    <row r="10195" spans="51:75" x14ac:dyDescent="0.3">
      <c r="AY10195" s="226" t="e">
        <f>VLOOKUP(C10195,#REF!, 2,FALSE)</f>
        <v>#REF!</v>
      </c>
      <c r="BM10195" s="177" t="s">
        <v>15616</v>
      </c>
      <c r="BN10195" s="177" t="s">
        <v>3005</v>
      </c>
      <c r="BO10195" s="177" t="s">
        <v>2983</v>
      </c>
      <c r="BU10195" s="177" t="s">
        <v>15616</v>
      </c>
      <c r="BV10195" s="177" t="s">
        <v>3005</v>
      </c>
      <c r="BW10195" s="177" t="s">
        <v>2983</v>
      </c>
    </row>
    <row r="10196" spans="51:75" x14ac:dyDescent="0.3">
      <c r="AY10196" s="226" t="e">
        <f>VLOOKUP(C10196,#REF!, 2,FALSE)</f>
        <v>#REF!</v>
      </c>
      <c r="BM10196" s="177" t="s">
        <v>2714</v>
      </c>
      <c r="BN10196" s="177" t="s">
        <v>3005</v>
      </c>
      <c r="BO10196" s="177" t="s">
        <v>2983</v>
      </c>
      <c r="BU10196" s="177" t="s">
        <v>2714</v>
      </c>
      <c r="BV10196" s="177" t="s">
        <v>3005</v>
      </c>
      <c r="BW10196" s="177" t="s">
        <v>2983</v>
      </c>
    </row>
    <row r="10197" spans="51:75" x14ac:dyDescent="0.3">
      <c r="AY10197" s="226" t="e">
        <f>VLOOKUP(C10197,#REF!, 2,FALSE)</f>
        <v>#REF!</v>
      </c>
      <c r="BM10197" s="177" t="s">
        <v>15617</v>
      </c>
      <c r="BN10197" s="177" t="s">
        <v>2983</v>
      </c>
      <c r="BO10197" s="177" t="s">
        <v>770</v>
      </c>
      <c r="BU10197" s="177" t="s">
        <v>15617</v>
      </c>
      <c r="BV10197" s="177" t="s">
        <v>2983</v>
      </c>
      <c r="BW10197" s="177" t="s">
        <v>770</v>
      </c>
    </row>
    <row r="10198" spans="51:75" x14ac:dyDescent="0.3">
      <c r="AY10198" s="226" t="e">
        <f>VLOOKUP(C10198,#REF!, 2,FALSE)</f>
        <v>#REF!</v>
      </c>
      <c r="BM10198" s="177" t="s">
        <v>15618</v>
      </c>
      <c r="BN10198" s="177" t="s">
        <v>2983</v>
      </c>
      <c r="BO10198" s="177" t="s">
        <v>770</v>
      </c>
      <c r="BU10198" s="177" t="s">
        <v>15618</v>
      </c>
      <c r="BV10198" s="177" t="s">
        <v>2983</v>
      </c>
      <c r="BW10198" s="177" t="s">
        <v>770</v>
      </c>
    </row>
    <row r="10199" spans="51:75" x14ac:dyDescent="0.3">
      <c r="AY10199" s="226" t="e">
        <f>VLOOKUP(C10199,#REF!, 2,FALSE)</f>
        <v>#REF!</v>
      </c>
      <c r="BM10199" s="177" t="s">
        <v>284</v>
      </c>
      <c r="BN10199" s="177" t="s">
        <v>16979</v>
      </c>
      <c r="BO10199" s="177" t="s">
        <v>2983</v>
      </c>
      <c r="BU10199" s="177" t="s">
        <v>284</v>
      </c>
      <c r="BV10199" s="177" t="s">
        <v>16979</v>
      </c>
      <c r="BW10199" s="177" t="s">
        <v>2983</v>
      </c>
    </row>
    <row r="10200" spans="51:75" x14ac:dyDescent="0.3">
      <c r="AY10200" s="226" t="e">
        <f>VLOOKUP(C10200,#REF!, 2,FALSE)</f>
        <v>#REF!</v>
      </c>
      <c r="BM10200" s="177" t="s">
        <v>15619</v>
      </c>
      <c r="BN10200" s="177" t="s">
        <v>2983</v>
      </c>
      <c r="BO10200" s="177" t="s">
        <v>5042</v>
      </c>
      <c r="BU10200" s="177" t="s">
        <v>15619</v>
      </c>
      <c r="BV10200" s="177" t="s">
        <v>2983</v>
      </c>
      <c r="BW10200" s="177" t="s">
        <v>5042</v>
      </c>
    </row>
    <row r="10201" spans="51:75" x14ac:dyDescent="0.3">
      <c r="AY10201" s="226" t="e">
        <f>VLOOKUP(C10201,#REF!, 2,FALSE)</f>
        <v>#REF!</v>
      </c>
      <c r="BM10201" s="177" t="s">
        <v>15620</v>
      </c>
      <c r="BN10201" s="177" t="s">
        <v>16979</v>
      </c>
      <c r="BO10201" s="177" t="s">
        <v>2983</v>
      </c>
      <c r="BU10201" s="177" t="s">
        <v>15620</v>
      </c>
      <c r="BV10201" s="177" t="s">
        <v>16979</v>
      </c>
      <c r="BW10201" s="177" t="s">
        <v>2983</v>
      </c>
    </row>
    <row r="10202" spans="51:75" x14ac:dyDescent="0.3">
      <c r="AY10202" s="226" t="e">
        <f>VLOOKUP(C10202,#REF!, 2,FALSE)</f>
        <v>#REF!</v>
      </c>
      <c r="BM10202" s="177" t="s">
        <v>15621</v>
      </c>
      <c r="BN10202" s="177" t="s">
        <v>16979</v>
      </c>
      <c r="BO10202" s="177" t="s">
        <v>2983</v>
      </c>
      <c r="BU10202" s="177" t="s">
        <v>15621</v>
      </c>
      <c r="BV10202" s="177" t="s">
        <v>16979</v>
      </c>
      <c r="BW10202" s="177" t="s">
        <v>2983</v>
      </c>
    </row>
    <row r="10203" spans="51:75" x14ac:dyDescent="0.3">
      <c r="AY10203" s="226" t="e">
        <f>VLOOKUP(C10203,#REF!, 2,FALSE)</f>
        <v>#REF!</v>
      </c>
      <c r="BM10203" s="177" t="s">
        <v>15622</v>
      </c>
      <c r="BN10203" s="177" t="s">
        <v>3005</v>
      </c>
      <c r="BO10203" s="177" t="s">
        <v>2983</v>
      </c>
      <c r="BU10203" s="177" t="s">
        <v>15622</v>
      </c>
      <c r="BV10203" s="177" t="s">
        <v>3005</v>
      </c>
      <c r="BW10203" s="177" t="s">
        <v>2983</v>
      </c>
    </row>
    <row r="10204" spans="51:75" x14ac:dyDescent="0.3">
      <c r="AY10204" s="226" t="e">
        <f>VLOOKUP(C10204,#REF!, 2,FALSE)</f>
        <v>#REF!</v>
      </c>
      <c r="BM10204" s="177" t="s">
        <v>15623</v>
      </c>
      <c r="BN10204" s="177" t="s">
        <v>1269</v>
      </c>
      <c r="BO10204" s="177" t="s">
        <v>2983</v>
      </c>
      <c r="BU10204" s="177" t="s">
        <v>15623</v>
      </c>
      <c r="BV10204" s="177" t="s">
        <v>1269</v>
      </c>
      <c r="BW10204" s="177" t="s">
        <v>2983</v>
      </c>
    </row>
    <row r="10205" spans="51:75" x14ac:dyDescent="0.3">
      <c r="AY10205" s="226" t="e">
        <f>VLOOKUP(C10205,#REF!, 2,FALSE)</f>
        <v>#REF!</v>
      </c>
      <c r="BM10205" s="177" t="s">
        <v>15624</v>
      </c>
      <c r="BN10205" s="177" t="s">
        <v>2979</v>
      </c>
      <c r="BO10205" s="177" t="s">
        <v>2983</v>
      </c>
      <c r="BU10205" s="177" t="s">
        <v>15624</v>
      </c>
      <c r="BV10205" s="177" t="s">
        <v>2979</v>
      </c>
      <c r="BW10205" s="177" t="s">
        <v>2983</v>
      </c>
    </row>
    <row r="10206" spans="51:75" x14ac:dyDescent="0.3">
      <c r="AY10206" s="226" t="e">
        <f>VLOOKUP(C10206,#REF!, 2,FALSE)</f>
        <v>#REF!</v>
      </c>
      <c r="BM10206" s="177" t="s">
        <v>2715</v>
      </c>
      <c r="BN10206" s="177" t="s">
        <v>2983</v>
      </c>
      <c r="BO10206" s="177" t="s">
        <v>2983</v>
      </c>
      <c r="BU10206" s="177" t="s">
        <v>2715</v>
      </c>
      <c r="BV10206" s="177" t="s">
        <v>2983</v>
      </c>
      <c r="BW10206" s="177" t="s">
        <v>2983</v>
      </c>
    </row>
    <row r="10207" spans="51:75" x14ac:dyDescent="0.3">
      <c r="AY10207" s="226" t="e">
        <f>VLOOKUP(C10207,#REF!, 2,FALSE)</f>
        <v>#REF!</v>
      </c>
      <c r="BM10207" s="177" t="s">
        <v>15625</v>
      </c>
      <c r="BN10207" s="177" t="s">
        <v>16979</v>
      </c>
      <c r="BO10207" s="177" t="s">
        <v>2983</v>
      </c>
      <c r="BU10207" s="177" t="s">
        <v>15625</v>
      </c>
      <c r="BV10207" s="177" t="s">
        <v>16979</v>
      </c>
      <c r="BW10207" s="177" t="s">
        <v>2983</v>
      </c>
    </row>
    <row r="10208" spans="51:75" x14ac:dyDescent="0.3">
      <c r="AY10208" s="226" t="e">
        <f>VLOOKUP(C10208,#REF!, 2,FALSE)</f>
        <v>#REF!</v>
      </c>
      <c r="BM10208" s="177" t="s">
        <v>15626</v>
      </c>
      <c r="BN10208" s="177" t="s">
        <v>3005</v>
      </c>
      <c r="BO10208" s="177" t="s">
        <v>2983</v>
      </c>
      <c r="BU10208" s="177" t="s">
        <v>15626</v>
      </c>
      <c r="BV10208" s="177" t="s">
        <v>3005</v>
      </c>
      <c r="BW10208" s="177" t="s">
        <v>2983</v>
      </c>
    </row>
    <row r="10209" spans="51:75" x14ac:dyDescent="0.3">
      <c r="AY10209" s="226" t="e">
        <f>VLOOKUP(C10209,#REF!, 2,FALSE)</f>
        <v>#REF!</v>
      </c>
      <c r="BM10209" s="177" t="s">
        <v>15628</v>
      </c>
      <c r="BN10209" s="177" t="s">
        <v>2979</v>
      </c>
      <c r="BO10209" s="177" t="s">
        <v>2983</v>
      </c>
      <c r="BU10209" s="177" t="s">
        <v>15628</v>
      </c>
      <c r="BV10209" s="177" t="s">
        <v>2979</v>
      </c>
      <c r="BW10209" s="177" t="s">
        <v>2983</v>
      </c>
    </row>
    <row r="10210" spans="51:75" x14ac:dyDescent="0.3">
      <c r="AY10210" s="226" t="e">
        <f>VLOOKUP(C10210,#REF!, 2,FALSE)</f>
        <v>#REF!</v>
      </c>
      <c r="BM10210" s="177" t="s">
        <v>15629</v>
      </c>
      <c r="BN10210" s="177" t="s">
        <v>926</v>
      </c>
      <c r="BO10210" s="177" t="s">
        <v>2983</v>
      </c>
      <c r="BU10210" s="177" t="s">
        <v>15629</v>
      </c>
      <c r="BV10210" s="177" t="s">
        <v>926</v>
      </c>
      <c r="BW10210" s="177" t="s">
        <v>2983</v>
      </c>
    </row>
    <row r="10211" spans="51:75" x14ac:dyDescent="0.3">
      <c r="AY10211" s="226" t="e">
        <f>VLOOKUP(C10211,#REF!, 2,FALSE)</f>
        <v>#REF!</v>
      </c>
      <c r="BM10211" s="177" t="s">
        <v>15630</v>
      </c>
      <c r="BN10211" s="177" t="s">
        <v>2983</v>
      </c>
      <c r="BO10211" s="177" t="s">
        <v>2983</v>
      </c>
      <c r="BU10211" s="177" t="s">
        <v>15630</v>
      </c>
      <c r="BV10211" s="177" t="s">
        <v>2983</v>
      </c>
      <c r="BW10211" s="177" t="s">
        <v>2983</v>
      </c>
    </row>
    <row r="10212" spans="51:75" x14ac:dyDescent="0.3">
      <c r="AY10212" s="226" t="e">
        <f>VLOOKUP(C10212,#REF!, 2,FALSE)</f>
        <v>#REF!</v>
      </c>
      <c r="BM10212" s="177" t="s">
        <v>15631</v>
      </c>
      <c r="BN10212" s="177" t="s">
        <v>3002</v>
      </c>
      <c r="BO10212" s="177" t="s">
        <v>770</v>
      </c>
      <c r="BU10212" s="177" t="s">
        <v>15631</v>
      </c>
      <c r="BV10212" s="177" t="s">
        <v>3002</v>
      </c>
      <c r="BW10212" s="177" t="s">
        <v>770</v>
      </c>
    </row>
    <row r="10213" spans="51:75" x14ac:dyDescent="0.3">
      <c r="AY10213" s="226" t="e">
        <f>VLOOKUP(C10213,#REF!, 2,FALSE)</f>
        <v>#REF!</v>
      </c>
      <c r="BM10213" s="177" t="s">
        <v>15632</v>
      </c>
      <c r="BN10213" s="177" t="s">
        <v>2983</v>
      </c>
      <c r="BO10213" s="177" t="s">
        <v>2983</v>
      </c>
      <c r="BU10213" s="177" t="s">
        <v>15632</v>
      </c>
      <c r="BV10213" s="177" t="s">
        <v>2983</v>
      </c>
      <c r="BW10213" s="177" t="s">
        <v>2983</v>
      </c>
    </row>
    <row r="10214" spans="51:75" x14ac:dyDescent="0.3">
      <c r="AY10214" s="226" t="e">
        <f>VLOOKUP(C10214,#REF!, 2,FALSE)</f>
        <v>#REF!</v>
      </c>
      <c r="BM10214" s="177" t="s">
        <v>15633</v>
      </c>
      <c r="BN10214" s="177" t="s">
        <v>2983</v>
      </c>
      <c r="BO10214" s="177" t="s">
        <v>2983</v>
      </c>
      <c r="BU10214" s="177" t="s">
        <v>15633</v>
      </c>
      <c r="BV10214" s="177" t="s">
        <v>2983</v>
      </c>
      <c r="BW10214" s="177" t="s">
        <v>2983</v>
      </c>
    </row>
    <row r="10215" spans="51:75" x14ac:dyDescent="0.3">
      <c r="AY10215" s="226" t="e">
        <f>VLOOKUP(C10215,#REF!, 2,FALSE)</f>
        <v>#REF!</v>
      </c>
      <c r="BM10215" s="177" t="s">
        <v>15634</v>
      </c>
      <c r="BN10215" s="177" t="s">
        <v>2983</v>
      </c>
      <c r="BO10215" s="177" t="s">
        <v>2983</v>
      </c>
      <c r="BU10215" s="177" t="s">
        <v>15634</v>
      </c>
      <c r="BV10215" s="177" t="s">
        <v>2983</v>
      </c>
      <c r="BW10215" s="177" t="s">
        <v>2983</v>
      </c>
    </row>
    <row r="10216" spans="51:75" x14ac:dyDescent="0.3">
      <c r="AY10216" s="226" t="e">
        <f>VLOOKUP(C10216,#REF!, 2,FALSE)</f>
        <v>#REF!</v>
      </c>
      <c r="BM10216" s="177" t="s">
        <v>15635</v>
      </c>
      <c r="BN10216" s="177" t="s">
        <v>787</v>
      </c>
      <c r="BO10216" s="177" t="s">
        <v>709</v>
      </c>
      <c r="BU10216" s="177" t="s">
        <v>15635</v>
      </c>
      <c r="BV10216" s="177" t="s">
        <v>787</v>
      </c>
      <c r="BW10216" s="177" t="s">
        <v>709</v>
      </c>
    </row>
    <row r="10217" spans="51:75" x14ac:dyDescent="0.3">
      <c r="AY10217" s="226" t="e">
        <f>VLOOKUP(C10217,#REF!, 2,FALSE)</f>
        <v>#REF!</v>
      </c>
      <c r="BM10217" s="177" t="s">
        <v>15636</v>
      </c>
      <c r="BN10217" s="177" t="s">
        <v>1342</v>
      </c>
      <c r="BO10217" s="177" t="s">
        <v>2983</v>
      </c>
      <c r="BU10217" s="177" t="s">
        <v>15636</v>
      </c>
      <c r="BV10217" s="177" t="s">
        <v>1342</v>
      </c>
      <c r="BW10217" s="177" t="s">
        <v>2983</v>
      </c>
    </row>
    <row r="10218" spans="51:75" x14ac:dyDescent="0.3">
      <c r="AY10218" s="226" t="e">
        <f>VLOOKUP(C10218,#REF!, 2,FALSE)</f>
        <v>#REF!</v>
      </c>
      <c r="BM10218" s="177" t="s">
        <v>15637</v>
      </c>
      <c r="BN10218" s="177" t="s">
        <v>736</v>
      </c>
      <c r="BO10218" s="177" t="s">
        <v>15638</v>
      </c>
      <c r="BU10218" s="177" t="s">
        <v>15637</v>
      </c>
      <c r="BV10218" s="177" t="s">
        <v>736</v>
      </c>
      <c r="BW10218" s="177" t="s">
        <v>15638</v>
      </c>
    </row>
    <row r="10219" spans="51:75" x14ac:dyDescent="0.3">
      <c r="AY10219" s="226" t="e">
        <f>VLOOKUP(C10219,#REF!, 2,FALSE)</f>
        <v>#REF!</v>
      </c>
      <c r="BM10219" s="177" t="s">
        <v>15639</v>
      </c>
      <c r="BN10219" s="177" t="s">
        <v>614</v>
      </c>
      <c r="BO10219" s="177" t="s">
        <v>2474</v>
      </c>
      <c r="BU10219" s="177" t="s">
        <v>15639</v>
      </c>
      <c r="BV10219" s="177" t="s">
        <v>614</v>
      </c>
      <c r="BW10219" s="177" t="s">
        <v>2474</v>
      </c>
    </row>
    <row r="10220" spans="51:75" x14ac:dyDescent="0.3">
      <c r="AY10220" s="226" t="e">
        <f>VLOOKUP(C10220,#REF!, 2,FALSE)</f>
        <v>#REF!</v>
      </c>
      <c r="BM10220" s="177" t="s">
        <v>15640</v>
      </c>
      <c r="BN10220" s="177" t="s">
        <v>16979</v>
      </c>
      <c r="BO10220" s="177" t="s">
        <v>9612</v>
      </c>
      <c r="BU10220" s="177" t="s">
        <v>15640</v>
      </c>
      <c r="BV10220" s="177" t="s">
        <v>16979</v>
      </c>
      <c r="BW10220" s="177" t="s">
        <v>9612</v>
      </c>
    </row>
    <row r="10221" spans="51:75" x14ac:dyDescent="0.3">
      <c r="AY10221" s="226" t="e">
        <f>VLOOKUP(C10221,#REF!, 2,FALSE)</f>
        <v>#REF!</v>
      </c>
      <c r="BM10221" s="177" t="s">
        <v>15641</v>
      </c>
      <c r="BN10221" s="177" t="s">
        <v>2983</v>
      </c>
      <c r="BO10221" s="177" t="s">
        <v>15642</v>
      </c>
      <c r="BU10221" s="177" t="s">
        <v>15641</v>
      </c>
      <c r="BV10221" s="177" t="s">
        <v>2983</v>
      </c>
      <c r="BW10221" s="177" t="s">
        <v>15642</v>
      </c>
    </row>
    <row r="10222" spans="51:75" x14ac:dyDescent="0.3">
      <c r="AY10222" s="226" t="e">
        <f>VLOOKUP(C10222,#REF!, 2,FALSE)</f>
        <v>#REF!</v>
      </c>
      <c r="BM10222" s="177" t="s">
        <v>2721</v>
      </c>
      <c r="BN10222" s="177" t="s">
        <v>626</v>
      </c>
      <c r="BO10222" s="177" t="s">
        <v>15643</v>
      </c>
      <c r="BU10222" s="177" t="s">
        <v>2721</v>
      </c>
      <c r="BV10222" s="177" t="s">
        <v>626</v>
      </c>
      <c r="BW10222" s="177" t="s">
        <v>15643</v>
      </c>
    </row>
    <row r="10223" spans="51:75" x14ac:dyDescent="0.3">
      <c r="AY10223" s="226" t="e">
        <f>VLOOKUP(C10223,#REF!, 2,FALSE)</f>
        <v>#REF!</v>
      </c>
      <c r="BM10223" s="177" t="s">
        <v>264</v>
      </c>
      <c r="BN10223" s="177" t="s">
        <v>1272</v>
      </c>
      <c r="BO10223" s="177" t="s">
        <v>15644</v>
      </c>
      <c r="BU10223" s="177" t="s">
        <v>264</v>
      </c>
      <c r="BV10223" s="177" t="s">
        <v>1272</v>
      </c>
      <c r="BW10223" s="177" t="s">
        <v>15644</v>
      </c>
    </row>
    <row r="10224" spans="51:75" x14ac:dyDescent="0.3">
      <c r="AY10224" s="226" t="e">
        <f>VLOOKUP(C10224,#REF!, 2,FALSE)</f>
        <v>#REF!</v>
      </c>
      <c r="BM10224" s="177" t="s">
        <v>2722</v>
      </c>
      <c r="BN10224" s="177" t="s">
        <v>2983</v>
      </c>
      <c r="BO10224" s="177" t="s">
        <v>15645</v>
      </c>
      <c r="BU10224" s="177" t="s">
        <v>2722</v>
      </c>
      <c r="BV10224" s="177" t="s">
        <v>2983</v>
      </c>
      <c r="BW10224" s="177" t="s">
        <v>15645</v>
      </c>
    </row>
    <row r="10225" spans="51:75" x14ac:dyDescent="0.3">
      <c r="AY10225" s="226" t="e">
        <f>VLOOKUP(C10225,#REF!, 2,FALSE)</f>
        <v>#REF!</v>
      </c>
      <c r="BM10225" s="177" t="s">
        <v>15646</v>
      </c>
      <c r="BN10225" s="177" t="s">
        <v>1342</v>
      </c>
      <c r="BO10225" s="177" t="s">
        <v>3305</v>
      </c>
      <c r="BU10225" s="177" t="s">
        <v>15646</v>
      </c>
      <c r="BV10225" s="177" t="s">
        <v>1342</v>
      </c>
      <c r="BW10225" s="177" t="s">
        <v>3305</v>
      </c>
    </row>
    <row r="10226" spans="51:75" x14ac:dyDescent="0.3">
      <c r="AY10226" s="226" t="e">
        <f>VLOOKUP(C10226,#REF!, 2,FALSE)</f>
        <v>#REF!</v>
      </c>
      <c r="BM10226" s="177" t="s">
        <v>15647</v>
      </c>
      <c r="BN10226" s="177" t="s">
        <v>3005</v>
      </c>
      <c r="BO10226" s="177" t="s">
        <v>15648</v>
      </c>
      <c r="BU10226" s="177" t="s">
        <v>15647</v>
      </c>
      <c r="BV10226" s="177" t="s">
        <v>3005</v>
      </c>
      <c r="BW10226" s="177" t="s">
        <v>15648</v>
      </c>
    </row>
    <row r="10227" spans="51:75" x14ac:dyDescent="0.3">
      <c r="AY10227" s="226" t="e">
        <f>VLOOKUP(C10227,#REF!, 2,FALSE)</f>
        <v>#REF!</v>
      </c>
      <c r="BM10227" s="177" t="s">
        <v>15649</v>
      </c>
      <c r="BN10227" s="177" t="s">
        <v>3005</v>
      </c>
      <c r="BO10227" s="177" t="s">
        <v>2547</v>
      </c>
      <c r="BU10227" s="177" t="s">
        <v>15649</v>
      </c>
      <c r="BV10227" s="177" t="s">
        <v>3005</v>
      </c>
      <c r="BW10227" s="177" t="s">
        <v>2547</v>
      </c>
    </row>
    <row r="10228" spans="51:75" x14ac:dyDescent="0.3">
      <c r="AY10228" s="226" t="e">
        <f>VLOOKUP(C10228,#REF!, 2,FALSE)</f>
        <v>#REF!</v>
      </c>
      <c r="BM10228" s="177" t="s">
        <v>15650</v>
      </c>
      <c r="BN10228" s="177" t="s">
        <v>778</v>
      </c>
      <c r="BO10228" s="177" t="s">
        <v>15651</v>
      </c>
      <c r="BU10228" s="177" t="s">
        <v>15650</v>
      </c>
      <c r="BV10228" s="177" t="s">
        <v>778</v>
      </c>
      <c r="BW10228" s="177" t="s">
        <v>15651</v>
      </c>
    </row>
    <row r="10229" spans="51:75" x14ac:dyDescent="0.3">
      <c r="AY10229" s="226" t="e">
        <f>VLOOKUP(C10229,#REF!, 2,FALSE)</f>
        <v>#REF!</v>
      </c>
      <c r="BM10229" s="177" t="s">
        <v>15652</v>
      </c>
      <c r="BN10229" s="177" t="s">
        <v>2983</v>
      </c>
      <c r="BO10229" s="177" t="s">
        <v>2983</v>
      </c>
      <c r="BU10229" s="177" t="s">
        <v>15652</v>
      </c>
      <c r="BV10229" s="177" t="s">
        <v>2983</v>
      </c>
      <c r="BW10229" s="177" t="s">
        <v>2983</v>
      </c>
    </row>
    <row r="10230" spans="51:75" x14ac:dyDescent="0.3">
      <c r="AY10230" s="226" t="e">
        <f>VLOOKUP(C10230,#REF!, 2,FALSE)</f>
        <v>#REF!</v>
      </c>
      <c r="BM10230" s="177" t="s">
        <v>15653</v>
      </c>
      <c r="BN10230" s="177" t="s">
        <v>16979</v>
      </c>
      <c r="BO10230" s="177" t="s">
        <v>8850</v>
      </c>
      <c r="BU10230" s="177" t="s">
        <v>15653</v>
      </c>
      <c r="BV10230" s="177" t="s">
        <v>16979</v>
      </c>
      <c r="BW10230" s="177" t="s">
        <v>8850</v>
      </c>
    </row>
    <row r="10231" spans="51:75" x14ac:dyDescent="0.3">
      <c r="AY10231" s="226" t="e">
        <f>VLOOKUP(C10231,#REF!, 2,FALSE)</f>
        <v>#REF!</v>
      </c>
      <c r="BM10231" s="177" t="s">
        <v>2723</v>
      </c>
      <c r="BN10231" s="177" t="s">
        <v>2983</v>
      </c>
      <c r="BO10231" s="177" t="s">
        <v>2983</v>
      </c>
      <c r="BU10231" s="177" t="s">
        <v>2723</v>
      </c>
      <c r="BV10231" s="177" t="s">
        <v>2983</v>
      </c>
      <c r="BW10231" s="177" t="s">
        <v>2983</v>
      </c>
    </row>
    <row r="10232" spans="51:75" x14ac:dyDescent="0.3">
      <c r="AY10232" s="226" t="e">
        <f>VLOOKUP(C10232,#REF!, 2,FALSE)</f>
        <v>#REF!</v>
      </c>
      <c r="BM10232" s="177" t="s">
        <v>15654</v>
      </c>
      <c r="BN10232" s="177" t="s">
        <v>3245</v>
      </c>
      <c r="BO10232" s="177" t="s">
        <v>4748</v>
      </c>
      <c r="BU10232" s="177" t="s">
        <v>15654</v>
      </c>
      <c r="BV10232" s="177" t="s">
        <v>3245</v>
      </c>
      <c r="BW10232" s="177" t="s">
        <v>4748</v>
      </c>
    </row>
    <row r="10233" spans="51:75" x14ac:dyDescent="0.3">
      <c r="AY10233" s="226" t="e">
        <f>VLOOKUP(C10233,#REF!, 2,FALSE)</f>
        <v>#REF!</v>
      </c>
      <c r="BM10233" s="177" t="s">
        <v>15655</v>
      </c>
      <c r="BN10233" s="177" t="s">
        <v>2983</v>
      </c>
      <c r="BO10233" s="177" t="s">
        <v>2983</v>
      </c>
      <c r="BU10233" s="177" t="s">
        <v>15655</v>
      </c>
      <c r="BV10233" s="177" t="s">
        <v>2983</v>
      </c>
      <c r="BW10233" s="177" t="s">
        <v>2983</v>
      </c>
    </row>
    <row r="10234" spans="51:75" x14ac:dyDescent="0.3">
      <c r="AY10234" s="226" t="e">
        <f>VLOOKUP(C10234,#REF!, 2,FALSE)</f>
        <v>#REF!</v>
      </c>
      <c r="BM10234" s="177" t="s">
        <v>15656</v>
      </c>
      <c r="BN10234" s="177" t="s">
        <v>628</v>
      </c>
      <c r="BO10234" s="177" t="s">
        <v>15657</v>
      </c>
      <c r="BU10234" s="177" t="s">
        <v>15656</v>
      </c>
      <c r="BV10234" s="177" t="s">
        <v>628</v>
      </c>
      <c r="BW10234" s="177" t="s">
        <v>15657</v>
      </c>
    </row>
    <row r="10235" spans="51:75" x14ac:dyDescent="0.3">
      <c r="AY10235" s="226" t="e">
        <f>VLOOKUP(C10235,#REF!, 2,FALSE)</f>
        <v>#REF!</v>
      </c>
      <c r="BM10235" s="177" t="s">
        <v>265</v>
      </c>
      <c r="BN10235" s="177" t="s">
        <v>2983</v>
      </c>
      <c r="BO10235" s="177" t="s">
        <v>2983</v>
      </c>
      <c r="BU10235" s="177" t="s">
        <v>265</v>
      </c>
      <c r="BV10235" s="177" t="s">
        <v>2983</v>
      </c>
      <c r="BW10235" s="177" t="s">
        <v>2983</v>
      </c>
    </row>
    <row r="10236" spans="51:75" x14ac:dyDescent="0.3">
      <c r="AY10236" s="226" t="e">
        <f>VLOOKUP(C10236,#REF!, 2,FALSE)</f>
        <v>#REF!</v>
      </c>
      <c r="BM10236" s="177" t="s">
        <v>15658</v>
      </c>
      <c r="BN10236" s="177" t="s">
        <v>2983</v>
      </c>
      <c r="BO10236" s="177" t="s">
        <v>2983</v>
      </c>
      <c r="BU10236" s="177" t="s">
        <v>15658</v>
      </c>
      <c r="BV10236" s="177" t="s">
        <v>2983</v>
      </c>
      <c r="BW10236" s="177" t="s">
        <v>2983</v>
      </c>
    </row>
    <row r="10237" spans="51:75" x14ac:dyDescent="0.3">
      <c r="AY10237" s="226" t="e">
        <f>VLOOKUP(C10237,#REF!, 2,FALSE)</f>
        <v>#REF!</v>
      </c>
      <c r="BM10237" s="177" t="s">
        <v>15659</v>
      </c>
      <c r="BN10237" s="177" t="s">
        <v>1272</v>
      </c>
      <c r="BO10237" s="177" t="s">
        <v>3592</v>
      </c>
      <c r="BU10237" s="177" t="s">
        <v>15659</v>
      </c>
      <c r="BV10237" s="177" t="s">
        <v>1272</v>
      </c>
      <c r="BW10237" s="177" t="s">
        <v>3592</v>
      </c>
    </row>
    <row r="10238" spans="51:75" x14ac:dyDescent="0.3">
      <c r="AY10238" s="226" t="e">
        <f>VLOOKUP(C10238,#REF!, 2,FALSE)</f>
        <v>#REF!</v>
      </c>
      <c r="BM10238" s="177" t="s">
        <v>15660</v>
      </c>
      <c r="BN10238" s="177" t="s">
        <v>1272</v>
      </c>
      <c r="BO10238" s="177" t="s">
        <v>15161</v>
      </c>
      <c r="BU10238" s="177" t="s">
        <v>15660</v>
      </c>
      <c r="BV10238" s="177" t="s">
        <v>1272</v>
      </c>
      <c r="BW10238" s="177" t="s">
        <v>15161</v>
      </c>
    </row>
    <row r="10239" spans="51:75" x14ac:dyDescent="0.3">
      <c r="AY10239" s="226" t="e">
        <f>VLOOKUP(C10239,#REF!, 2,FALSE)</f>
        <v>#REF!</v>
      </c>
      <c r="BM10239" s="177" t="s">
        <v>15661</v>
      </c>
      <c r="BN10239" s="177" t="s">
        <v>619</v>
      </c>
      <c r="BO10239" s="177" t="s">
        <v>770</v>
      </c>
      <c r="BU10239" s="177" t="s">
        <v>15661</v>
      </c>
      <c r="BV10239" s="177" t="s">
        <v>619</v>
      </c>
      <c r="BW10239" s="177" t="s">
        <v>770</v>
      </c>
    </row>
    <row r="10240" spans="51:75" x14ac:dyDescent="0.3">
      <c r="AY10240" s="226" t="e">
        <f>VLOOKUP(C10240,#REF!, 2,FALSE)</f>
        <v>#REF!</v>
      </c>
      <c r="BM10240" s="177" t="s">
        <v>15662</v>
      </c>
      <c r="BN10240" s="177" t="s">
        <v>3005</v>
      </c>
      <c r="BO10240" s="177" t="s">
        <v>15663</v>
      </c>
      <c r="BU10240" s="177" t="s">
        <v>15662</v>
      </c>
      <c r="BV10240" s="177" t="s">
        <v>3005</v>
      </c>
      <c r="BW10240" s="177" t="s">
        <v>15663</v>
      </c>
    </row>
    <row r="10241" spans="51:75" x14ac:dyDescent="0.3">
      <c r="AY10241" s="226" t="e">
        <f>VLOOKUP(C10241,#REF!, 2,FALSE)</f>
        <v>#REF!</v>
      </c>
      <c r="BM10241" s="177" t="s">
        <v>15664</v>
      </c>
      <c r="BN10241" s="177" t="s">
        <v>1269</v>
      </c>
      <c r="BO10241" s="177" t="s">
        <v>2983</v>
      </c>
      <c r="BU10241" s="177" t="s">
        <v>15664</v>
      </c>
      <c r="BV10241" s="177" t="s">
        <v>1269</v>
      </c>
      <c r="BW10241" s="177" t="s">
        <v>2983</v>
      </c>
    </row>
    <row r="10242" spans="51:75" x14ac:dyDescent="0.3">
      <c r="AY10242" s="226" t="e">
        <f>VLOOKUP(C10242,#REF!, 2,FALSE)</f>
        <v>#REF!</v>
      </c>
      <c r="BM10242" s="177" t="s">
        <v>15665</v>
      </c>
      <c r="BN10242" s="177" t="s">
        <v>3245</v>
      </c>
      <c r="BO10242" s="177" t="s">
        <v>2983</v>
      </c>
      <c r="BU10242" s="177" t="s">
        <v>15665</v>
      </c>
      <c r="BV10242" s="177" t="s">
        <v>3245</v>
      </c>
      <c r="BW10242" s="177" t="s">
        <v>2983</v>
      </c>
    </row>
    <row r="10243" spans="51:75" x14ac:dyDescent="0.3">
      <c r="AY10243" s="226" t="e">
        <f>VLOOKUP(C10243,#REF!, 2,FALSE)</f>
        <v>#REF!</v>
      </c>
      <c r="BM10243" s="177" t="s">
        <v>15666</v>
      </c>
      <c r="BN10243" s="177" t="s">
        <v>1272</v>
      </c>
      <c r="BO10243" s="177" t="s">
        <v>15667</v>
      </c>
      <c r="BU10243" s="177" t="s">
        <v>15666</v>
      </c>
      <c r="BV10243" s="177" t="s">
        <v>1272</v>
      </c>
      <c r="BW10243" s="177" t="s">
        <v>15667</v>
      </c>
    </row>
    <row r="10244" spans="51:75" x14ac:dyDescent="0.3">
      <c r="AY10244" s="226" t="e">
        <f>VLOOKUP(C10244,#REF!, 2,FALSE)</f>
        <v>#REF!</v>
      </c>
      <c r="BM10244" s="177" t="s">
        <v>15668</v>
      </c>
      <c r="BN10244" s="177" t="s">
        <v>2983</v>
      </c>
      <c r="BO10244" s="177" t="s">
        <v>2983</v>
      </c>
      <c r="BU10244" s="177" t="s">
        <v>15668</v>
      </c>
      <c r="BV10244" s="177" t="s">
        <v>2983</v>
      </c>
      <c r="BW10244" s="177" t="s">
        <v>2983</v>
      </c>
    </row>
    <row r="10245" spans="51:75" x14ac:dyDescent="0.3">
      <c r="AY10245" s="226" t="e">
        <f>VLOOKUP(C10245,#REF!, 2,FALSE)</f>
        <v>#REF!</v>
      </c>
      <c r="BM10245" s="177" t="s">
        <v>15669</v>
      </c>
      <c r="BN10245" s="177" t="s">
        <v>787</v>
      </c>
      <c r="BO10245" s="177" t="s">
        <v>2395</v>
      </c>
      <c r="BU10245" s="177" t="s">
        <v>15669</v>
      </c>
      <c r="BV10245" s="177" t="s">
        <v>787</v>
      </c>
      <c r="BW10245" s="177" t="s">
        <v>2395</v>
      </c>
    </row>
    <row r="10246" spans="51:75" x14ac:dyDescent="0.3">
      <c r="AY10246" s="226" t="e">
        <f>VLOOKUP(C10246,#REF!, 2,FALSE)</f>
        <v>#REF!</v>
      </c>
      <c r="BM10246" s="177" t="s">
        <v>15670</v>
      </c>
      <c r="BN10246" s="177" t="s">
        <v>2983</v>
      </c>
      <c r="BO10246" s="177" t="s">
        <v>2983</v>
      </c>
      <c r="BU10246" s="177" t="s">
        <v>15670</v>
      </c>
      <c r="BV10246" s="177" t="s">
        <v>2983</v>
      </c>
      <c r="BW10246" s="177" t="s">
        <v>2983</v>
      </c>
    </row>
    <row r="10247" spans="51:75" x14ac:dyDescent="0.3">
      <c r="AY10247" s="226" t="e">
        <f>VLOOKUP(C10247,#REF!, 2,FALSE)</f>
        <v>#REF!</v>
      </c>
      <c r="BM10247" s="177" t="s">
        <v>15671</v>
      </c>
      <c r="BN10247" s="177" t="s">
        <v>662</v>
      </c>
      <c r="BO10247" s="177" t="s">
        <v>770</v>
      </c>
      <c r="BU10247" s="177" t="s">
        <v>15671</v>
      </c>
      <c r="BV10247" s="177" t="s">
        <v>662</v>
      </c>
      <c r="BW10247" s="177" t="s">
        <v>770</v>
      </c>
    </row>
    <row r="10248" spans="51:75" x14ac:dyDescent="0.3">
      <c r="AY10248" s="226" t="e">
        <f>VLOOKUP(C10248,#REF!, 2,FALSE)</f>
        <v>#REF!</v>
      </c>
      <c r="BM10248" s="177" t="s">
        <v>15672</v>
      </c>
      <c r="BN10248" s="177" t="s">
        <v>2983</v>
      </c>
      <c r="BO10248" s="177" t="s">
        <v>2983</v>
      </c>
      <c r="BU10248" s="177" t="s">
        <v>15672</v>
      </c>
      <c r="BV10248" s="177" t="s">
        <v>2983</v>
      </c>
      <c r="BW10248" s="177" t="s">
        <v>2983</v>
      </c>
    </row>
    <row r="10249" spans="51:75" x14ac:dyDescent="0.3">
      <c r="AY10249" s="226" t="e">
        <f>VLOOKUP(C10249,#REF!, 2,FALSE)</f>
        <v>#REF!</v>
      </c>
      <c r="BM10249" s="177" t="s">
        <v>15673</v>
      </c>
      <c r="BN10249" s="177" t="s">
        <v>2983</v>
      </c>
      <c r="BO10249" s="177" t="s">
        <v>2983</v>
      </c>
      <c r="BU10249" s="177" t="s">
        <v>15673</v>
      </c>
      <c r="BV10249" s="177" t="s">
        <v>2983</v>
      </c>
      <c r="BW10249" s="177" t="s">
        <v>2983</v>
      </c>
    </row>
    <row r="10250" spans="51:75" x14ac:dyDescent="0.3">
      <c r="AY10250" s="226" t="e">
        <f>VLOOKUP(C10250,#REF!, 2,FALSE)</f>
        <v>#REF!</v>
      </c>
      <c r="BM10250" s="177" t="s">
        <v>15674</v>
      </c>
      <c r="BN10250" s="177" t="s">
        <v>2983</v>
      </c>
      <c r="BO10250" s="177" t="s">
        <v>15675</v>
      </c>
      <c r="BU10250" s="177" t="s">
        <v>15674</v>
      </c>
      <c r="BV10250" s="177" t="s">
        <v>2983</v>
      </c>
      <c r="BW10250" s="177" t="s">
        <v>15675</v>
      </c>
    </row>
    <row r="10251" spans="51:75" x14ac:dyDescent="0.3">
      <c r="AY10251" s="226" t="e">
        <f>VLOOKUP(C10251,#REF!, 2,FALSE)</f>
        <v>#REF!</v>
      </c>
      <c r="BM10251" s="177" t="s">
        <v>15676</v>
      </c>
      <c r="BN10251" s="177" t="s">
        <v>3005</v>
      </c>
      <c r="BO10251" s="177" t="s">
        <v>2983</v>
      </c>
      <c r="BU10251" s="177" t="s">
        <v>15676</v>
      </c>
      <c r="BV10251" s="177" t="s">
        <v>3005</v>
      </c>
      <c r="BW10251" s="177" t="s">
        <v>2983</v>
      </c>
    </row>
    <row r="10252" spans="51:75" x14ac:dyDescent="0.3">
      <c r="AY10252" s="226" t="e">
        <f>VLOOKUP(C10252,#REF!, 2,FALSE)</f>
        <v>#REF!</v>
      </c>
      <c r="BM10252" s="177" t="s">
        <v>15677</v>
      </c>
      <c r="BN10252" s="177" t="s">
        <v>2979</v>
      </c>
      <c r="BO10252" s="177" t="s">
        <v>2576</v>
      </c>
      <c r="BU10252" s="177" t="s">
        <v>15677</v>
      </c>
      <c r="BV10252" s="177" t="s">
        <v>2979</v>
      </c>
      <c r="BW10252" s="177" t="s">
        <v>2576</v>
      </c>
    </row>
    <row r="10253" spans="51:75" x14ac:dyDescent="0.3">
      <c r="AY10253" s="226" t="e">
        <f>VLOOKUP(C10253,#REF!, 2,FALSE)</f>
        <v>#REF!</v>
      </c>
      <c r="BM10253" s="177" t="s">
        <v>15678</v>
      </c>
      <c r="BN10253" s="177" t="s">
        <v>663</v>
      </c>
      <c r="BO10253" s="177" t="s">
        <v>7887</v>
      </c>
      <c r="BU10253" s="177" t="s">
        <v>15678</v>
      </c>
      <c r="BV10253" s="177" t="s">
        <v>663</v>
      </c>
      <c r="BW10253" s="177" t="s">
        <v>7887</v>
      </c>
    </row>
    <row r="10254" spans="51:75" x14ac:dyDescent="0.3">
      <c r="AY10254" s="226" t="e">
        <f>VLOOKUP(C10254,#REF!, 2,FALSE)</f>
        <v>#REF!</v>
      </c>
      <c r="BM10254" s="177" t="s">
        <v>15679</v>
      </c>
      <c r="BN10254" s="177" t="s">
        <v>797</v>
      </c>
      <c r="BO10254" s="177" t="s">
        <v>770</v>
      </c>
      <c r="BU10254" s="177" t="s">
        <v>15679</v>
      </c>
      <c r="BV10254" s="177" t="s">
        <v>797</v>
      </c>
      <c r="BW10254" s="177" t="s">
        <v>770</v>
      </c>
    </row>
    <row r="10255" spans="51:75" x14ac:dyDescent="0.3">
      <c r="AY10255" s="226" t="e">
        <f>VLOOKUP(C10255,#REF!, 2,FALSE)</f>
        <v>#REF!</v>
      </c>
      <c r="BM10255" s="177" t="s">
        <v>2724</v>
      </c>
      <c r="BN10255" s="177" t="s">
        <v>2983</v>
      </c>
      <c r="BO10255" s="177" t="s">
        <v>1211</v>
      </c>
      <c r="BU10255" s="177" t="s">
        <v>2724</v>
      </c>
      <c r="BV10255" s="177" t="s">
        <v>2983</v>
      </c>
      <c r="BW10255" s="177" t="s">
        <v>1211</v>
      </c>
    </row>
    <row r="10256" spans="51:75" x14ac:dyDescent="0.3">
      <c r="AY10256" s="226" t="e">
        <f>VLOOKUP(C10256,#REF!, 2,FALSE)</f>
        <v>#REF!</v>
      </c>
      <c r="BM10256" s="177" t="s">
        <v>15680</v>
      </c>
      <c r="BN10256" s="177" t="s">
        <v>2979</v>
      </c>
      <c r="BO10256" s="177" t="s">
        <v>15681</v>
      </c>
      <c r="BU10256" s="177" t="s">
        <v>15680</v>
      </c>
      <c r="BV10256" s="177" t="s">
        <v>2979</v>
      </c>
      <c r="BW10256" s="177" t="s">
        <v>15681</v>
      </c>
    </row>
    <row r="10257" spans="51:75" x14ac:dyDescent="0.3">
      <c r="AY10257" s="226" t="e">
        <f>VLOOKUP(C10257,#REF!, 2,FALSE)</f>
        <v>#REF!</v>
      </c>
      <c r="BM10257" s="177" t="s">
        <v>2725</v>
      </c>
      <c r="BN10257" s="177" t="s">
        <v>783</v>
      </c>
      <c r="BO10257" s="177" t="s">
        <v>770</v>
      </c>
      <c r="BU10257" s="177" t="s">
        <v>2725</v>
      </c>
      <c r="BV10257" s="177" t="s">
        <v>783</v>
      </c>
      <c r="BW10257" s="177" t="s">
        <v>770</v>
      </c>
    </row>
    <row r="10258" spans="51:75" x14ac:dyDescent="0.3">
      <c r="AY10258" s="226" t="e">
        <f>VLOOKUP(C10258,#REF!, 2,FALSE)</f>
        <v>#REF!</v>
      </c>
      <c r="BM10258" s="177" t="s">
        <v>15682</v>
      </c>
      <c r="BN10258" s="177" t="s">
        <v>16979</v>
      </c>
      <c r="BO10258" s="177" t="s">
        <v>15683</v>
      </c>
      <c r="BU10258" s="177" t="s">
        <v>15682</v>
      </c>
      <c r="BV10258" s="177" t="s">
        <v>16979</v>
      </c>
      <c r="BW10258" s="177" t="s">
        <v>15683</v>
      </c>
    </row>
    <row r="10259" spans="51:75" x14ac:dyDescent="0.3">
      <c r="AY10259" s="226" t="e">
        <f>VLOOKUP(C10259,#REF!, 2,FALSE)</f>
        <v>#REF!</v>
      </c>
      <c r="BM10259" s="177" t="s">
        <v>276</v>
      </c>
      <c r="BN10259" s="177" t="s">
        <v>2983</v>
      </c>
      <c r="BO10259" s="177" t="s">
        <v>2983</v>
      </c>
      <c r="BU10259" s="177" t="s">
        <v>276</v>
      </c>
      <c r="BV10259" s="177" t="s">
        <v>2983</v>
      </c>
      <c r="BW10259" s="177" t="s">
        <v>2983</v>
      </c>
    </row>
    <row r="10260" spans="51:75" x14ac:dyDescent="0.3">
      <c r="AY10260" s="226" t="e">
        <f>VLOOKUP(C10260,#REF!, 2,FALSE)</f>
        <v>#REF!</v>
      </c>
      <c r="BM10260" s="177" t="s">
        <v>15684</v>
      </c>
      <c r="BN10260" s="177" t="s">
        <v>16979</v>
      </c>
      <c r="BO10260" s="177" t="s">
        <v>1000</v>
      </c>
      <c r="BU10260" s="177" t="s">
        <v>15684</v>
      </c>
      <c r="BV10260" s="177" t="s">
        <v>16979</v>
      </c>
      <c r="BW10260" s="177" t="s">
        <v>1000</v>
      </c>
    </row>
    <row r="10261" spans="51:75" x14ac:dyDescent="0.3">
      <c r="AY10261" s="226" t="e">
        <f>VLOOKUP(C10261,#REF!, 2,FALSE)</f>
        <v>#REF!</v>
      </c>
      <c r="BM10261" s="177" t="s">
        <v>15685</v>
      </c>
      <c r="BN10261" s="177" t="s">
        <v>2983</v>
      </c>
      <c r="BO10261" s="177" t="s">
        <v>2983</v>
      </c>
      <c r="BU10261" s="177" t="s">
        <v>15685</v>
      </c>
      <c r="BV10261" s="177" t="s">
        <v>2983</v>
      </c>
      <c r="BW10261" s="177" t="s">
        <v>2983</v>
      </c>
    </row>
    <row r="10262" spans="51:75" x14ac:dyDescent="0.3">
      <c r="AY10262" s="226" t="e">
        <f>VLOOKUP(C10262,#REF!, 2,FALSE)</f>
        <v>#REF!</v>
      </c>
      <c r="BM10262" s="177" t="s">
        <v>15686</v>
      </c>
      <c r="BN10262" s="177" t="s">
        <v>946</v>
      </c>
      <c r="BO10262" s="177" t="s">
        <v>770</v>
      </c>
      <c r="BU10262" s="177" t="s">
        <v>15686</v>
      </c>
      <c r="BV10262" s="177" t="s">
        <v>946</v>
      </c>
      <c r="BW10262" s="177" t="s">
        <v>770</v>
      </c>
    </row>
    <row r="10263" spans="51:75" x14ac:dyDescent="0.3">
      <c r="AY10263" s="226" t="e">
        <f>VLOOKUP(C10263,#REF!, 2,FALSE)</f>
        <v>#REF!</v>
      </c>
      <c r="BM10263" s="177" t="s">
        <v>15687</v>
      </c>
      <c r="BN10263" s="177" t="s">
        <v>2983</v>
      </c>
      <c r="BO10263" s="177" t="s">
        <v>2983</v>
      </c>
      <c r="BU10263" s="177" t="s">
        <v>15687</v>
      </c>
      <c r="BV10263" s="177" t="s">
        <v>2983</v>
      </c>
      <c r="BW10263" s="177" t="s">
        <v>2983</v>
      </c>
    </row>
    <row r="10264" spans="51:75" x14ac:dyDescent="0.3">
      <c r="AY10264" s="226" t="e">
        <f>VLOOKUP(C10264,#REF!, 2,FALSE)</f>
        <v>#REF!</v>
      </c>
      <c r="BM10264" s="177" t="s">
        <v>15688</v>
      </c>
      <c r="BN10264" s="177" t="s">
        <v>2983</v>
      </c>
      <c r="BO10264" s="177" t="s">
        <v>2983</v>
      </c>
      <c r="BU10264" s="177" t="s">
        <v>15688</v>
      </c>
      <c r="BV10264" s="177" t="s">
        <v>2983</v>
      </c>
      <c r="BW10264" s="177" t="s">
        <v>2983</v>
      </c>
    </row>
    <row r="10265" spans="51:75" x14ac:dyDescent="0.3">
      <c r="AY10265" s="226" t="e">
        <f>VLOOKUP(C10265,#REF!, 2,FALSE)</f>
        <v>#REF!</v>
      </c>
      <c r="BM10265" s="177" t="s">
        <v>15689</v>
      </c>
      <c r="BN10265" s="177" t="s">
        <v>2983</v>
      </c>
      <c r="BO10265" s="177" t="s">
        <v>2983</v>
      </c>
      <c r="BU10265" s="177" t="s">
        <v>15689</v>
      </c>
      <c r="BV10265" s="177" t="s">
        <v>2983</v>
      </c>
      <c r="BW10265" s="177" t="s">
        <v>2983</v>
      </c>
    </row>
    <row r="10266" spans="51:75" x14ac:dyDescent="0.3">
      <c r="AY10266" s="226" t="e">
        <f>VLOOKUP(C10266,#REF!, 2,FALSE)</f>
        <v>#REF!</v>
      </c>
      <c r="BM10266" s="177" t="s">
        <v>15690</v>
      </c>
      <c r="BN10266" s="177" t="s">
        <v>637</v>
      </c>
      <c r="BO10266" s="177" t="s">
        <v>7192</v>
      </c>
      <c r="BU10266" s="177" t="s">
        <v>15690</v>
      </c>
      <c r="BV10266" s="177" t="s">
        <v>637</v>
      </c>
      <c r="BW10266" s="177" t="s">
        <v>7192</v>
      </c>
    </row>
    <row r="10267" spans="51:75" x14ac:dyDescent="0.3">
      <c r="AY10267" s="226" t="e">
        <f>VLOOKUP(C10267,#REF!, 2,FALSE)</f>
        <v>#REF!</v>
      </c>
      <c r="BM10267" s="177" t="s">
        <v>15691</v>
      </c>
      <c r="BN10267" s="177" t="s">
        <v>637</v>
      </c>
      <c r="BO10267" s="177" t="s">
        <v>15692</v>
      </c>
      <c r="BU10267" s="177" t="s">
        <v>15691</v>
      </c>
      <c r="BV10267" s="177" t="s">
        <v>637</v>
      </c>
      <c r="BW10267" s="177" t="s">
        <v>15692</v>
      </c>
    </row>
    <row r="10268" spans="51:75" x14ac:dyDescent="0.3">
      <c r="AY10268" s="226" t="e">
        <f>VLOOKUP(C10268,#REF!, 2,FALSE)</f>
        <v>#REF!</v>
      </c>
      <c r="BM10268" s="177" t="s">
        <v>15693</v>
      </c>
      <c r="BN10268" s="177" t="s">
        <v>926</v>
      </c>
      <c r="BO10268" s="177" t="s">
        <v>7808</v>
      </c>
      <c r="BU10268" s="177" t="s">
        <v>15693</v>
      </c>
      <c r="BV10268" s="177" t="s">
        <v>926</v>
      </c>
      <c r="BW10268" s="177" t="s">
        <v>7808</v>
      </c>
    </row>
    <row r="10269" spans="51:75" x14ac:dyDescent="0.3">
      <c r="AY10269" s="226" t="e">
        <f>VLOOKUP(C10269,#REF!, 2,FALSE)</f>
        <v>#REF!</v>
      </c>
      <c r="BM10269" s="177" t="s">
        <v>15694</v>
      </c>
      <c r="BN10269" s="177" t="s">
        <v>16979</v>
      </c>
      <c r="BO10269" s="177" t="s">
        <v>6814</v>
      </c>
      <c r="BU10269" s="177" t="s">
        <v>15694</v>
      </c>
      <c r="BV10269" s="177" t="s">
        <v>16979</v>
      </c>
      <c r="BW10269" s="177" t="s">
        <v>6814</v>
      </c>
    </row>
    <row r="10270" spans="51:75" x14ac:dyDescent="0.3">
      <c r="AY10270" s="226" t="e">
        <f>VLOOKUP(C10270,#REF!, 2,FALSE)</f>
        <v>#REF!</v>
      </c>
      <c r="BM10270" s="177" t="s">
        <v>15695</v>
      </c>
      <c r="BN10270" s="177" t="s">
        <v>926</v>
      </c>
      <c r="BO10270" s="177" t="s">
        <v>7376</v>
      </c>
      <c r="BU10270" s="177" t="s">
        <v>15695</v>
      </c>
      <c r="BV10270" s="177" t="s">
        <v>926</v>
      </c>
      <c r="BW10270" s="177" t="s">
        <v>7376</v>
      </c>
    </row>
    <row r="10271" spans="51:75" x14ac:dyDescent="0.3">
      <c r="AY10271" s="226" t="e">
        <f>VLOOKUP(C10271,#REF!, 2,FALSE)</f>
        <v>#REF!</v>
      </c>
      <c r="BM10271" s="177" t="s">
        <v>15696</v>
      </c>
      <c r="BN10271" s="177" t="s">
        <v>1267</v>
      </c>
      <c r="BO10271" s="177" t="s">
        <v>7376</v>
      </c>
      <c r="BU10271" s="177" t="s">
        <v>15696</v>
      </c>
      <c r="BV10271" s="177" t="s">
        <v>1267</v>
      </c>
      <c r="BW10271" s="177" t="s">
        <v>7376</v>
      </c>
    </row>
    <row r="10272" spans="51:75" x14ac:dyDescent="0.3">
      <c r="AY10272" s="226" t="e">
        <f>VLOOKUP(C10272,#REF!, 2,FALSE)</f>
        <v>#REF!</v>
      </c>
      <c r="BM10272" s="177" t="s">
        <v>15698</v>
      </c>
      <c r="BN10272" s="177" t="s">
        <v>1139</v>
      </c>
      <c r="BO10272" s="177" t="s">
        <v>9781</v>
      </c>
      <c r="BU10272" s="177" t="s">
        <v>15698</v>
      </c>
      <c r="BV10272" s="177" t="s">
        <v>1139</v>
      </c>
      <c r="BW10272" s="177" t="s">
        <v>9781</v>
      </c>
    </row>
    <row r="10273" spans="51:75" x14ac:dyDescent="0.3">
      <c r="AY10273" s="226" t="e">
        <f>VLOOKUP(C10273,#REF!, 2,FALSE)</f>
        <v>#REF!</v>
      </c>
      <c r="BM10273" s="177" t="s">
        <v>15699</v>
      </c>
      <c r="BN10273" s="177" t="s">
        <v>3045</v>
      </c>
      <c r="BO10273" s="177" t="s">
        <v>2983</v>
      </c>
      <c r="BU10273" s="177" t="s">
        <v>15699</v>
      </c>
      <c r="BV10273" s="177" t="s">
        <v>3045</v>
      </c>
      <c r="BW10273" s="177" t="s">
        <v>2983</v>
      </c>
    </row>
    <row r="10274" spans="51:75" x14ac:dyDescent="0.3">
      <c r="AY10274" s="226" t="e">
        <f>VLOOKUP(C10274,#REF!, 2,FALSE)</f>
        <v>#REF!</v>
      </c>
      <c r="BM10274" s="177" t="s">
        <v>15700</v>
      </c>
      <c r="BN10274" s="177" t="s">
        <v>736</v>
      </c>
      <c r="BO10274" s="177" t="s">
        <v>2983</v>
      </c>
      <c r="BU10274" s="177" t="s">
        <v>15700</v>
      </c>
      <c r="BV10274" s="177" t="s">
        <v>736</v>
      </c>
      <c r="BW10274" s="177" t="s">
        <v>2983</v>
      </c>
    </row>
    <row r="10275" spans="51:75" x14ac:dyDescent="0.3">
      <c r="AY10275" s="226" t="e">
        <f>VLOOKUP(C10275,#REF!, 2,FALSE)</f>
        <v>#REF!</v>
      </c>
      <c r="BM10275" s="177" t="s">
        <v>15701</v>
      </c>
      <c r="BN10275" s="177" t="s">
        <v>2979</v>
      </c>
      <c r="BO10275" s="177" t="s">
        <v>2983</v>
      </c>
      <c r="BU10275" s="177" t="s">
        <v>15701</v>
      </c>
      <c r="BV10275" s="177" t="s">
        <v>2979</v>
      </c>
      <c r="BW10275" s="177" t="s">
        <v>2983</v>
      </c>
    </row>
    <row r="10276" spans="51:75" x14ac:dyDescent="0.3">
      <c r="AY10276" s="226" t="e">
        <f>VLOOKUP(C10276,#REF!, 2,FALSE)</f>
        <v>#REF!</v>
      </c>
      <c r="BM10276" s="177" t="s">
        <v>15702</v>
      </c>
      <c r="BN10276" s="177" t="s">
        <v>2979</v>
      </c>
      <c r="BO10276" s="177" t="s">
        <v>2983</v>
      </c>
      <c r="BU10276" s="177" t="s">
        <v>15702</v>
      </c>
      <c r="BV10276" s="177" t="s">
        <v>2979</v>
      </c>
      <c r="BW10276" s="177" t="s">
        <v>2983</v>
      </c>
    </row>
    <row r="10277" spans="51:75" x14ac:dyDescent="0.3">
      <c r="AY10277" s="226" t="e">
        <f>VLOOKUP(C10277,#REF!, 2,FALSE)</f>
        <v>#REF!</v>
      </c>
      <c r="BM10277" s="177" t="s">
        <v>15703</v>
      </c>
      <c r="BN10277" s="177" t="s">
        <v>862</v>
      </c>
      <c r="BO10277" s="177" t="s">
        <v>2983</v>
      </c>
      <c r="BU10277" s="177" t="s">
        <v>15703</v>
      </c>
      <c r="BV10277" s="177" t="s">
        <v>862</v>
      </c>
      <c r="BW10277" s="177" t="s">
        <v>2983</v>
      </c>
    </row>
    <row r="10278" spans="51:75" x14ac:dyDescent="0.3">
      <c r="AY10278" s="226" t="e">
        <f>VLOOKUP(C10278,#REF!, 2,FALSE)</f>
        <v>#REF!</v>
      </c>
      <c r="BM10278" s="177" t="s">
        <v>2726</v>
      </c>
      <c r="BN10278" s="177" t="s">
        <v>637</v>
      </c>
      <c r="BO10278" s="177" t="s">
        <v>2983</v>
      </c>
      <c r="BU10278" s="177" t="s">
        <v>2726</v>
      </c>
      <c r="BV10278" s="177" t="s">
        <v>637</v>
      </c>
      <c r="BW10278" s="177" t="s">
        <v>2983</v>
      </c>
    </row>
    <row r="10279" spans="51:75" x14ac:dyDescent="0.3">
      <c r="AY10279" s="226" t="e">
        <f>VLOOKUP(C10279,#REF!, 2,FALSE)</f>
        <v>#REF!</v>
      </c>
      <c r="BM10279" s="177" t="s">
        <v>15704</v>
      </c>
      <c r="BN10279" s="177" t="s">
        <v>1269</v>
      </c>
      <c r="BO10279" s="177" t="s">
        <v>2983</v>
      </c>
      <c r="BU10279" s="177" t="s">
        <v>15704</v>
      </c>
      <c r="BV10279" s="177" t="s">
        <v>1269</v>
      </c>
      <c r="BW10279" s="177" t="s">
        <v>2983</v>
      </c>
    </row>
    <row r="10280" spans="51:75" x14ac:dyDescent="0.3">
      <c r="AY10280" s="226" t="e">
        <f>VLOOKUP(C10280,#REF!, 2,FALSE)</f>
        <v>#REF!</v>
      </c>
      <c r="BM10280" s="177" t="s">
        <v>15705</v>
      </c>
      <c r="BN10280" s="177" t="s">
        <v>3005</v>
      </c>
      <c r="BO10280" s="177" t="s">
        <v>2983</v>
      </c>
      <c r="BU10280" s="177" t="s">
        <v>15705</v>
      </c>
      <c r="BV10280" s="177" t="s">
        <v>3005</v>
      </c>
      <c r="BW10280" s="177" t="s">
        <v>2983</v>
      </c>
    </row>
    <row r="10281" spans="51:75" x14ac:dyDescent="0.3">
      <c r="AY10281" s="226" t="e">
        <f>VLOOKUP(C10281,#REF!, 2,FALSE)</f>
        <v>#REF!</v>
      </c>
      <c r="BM10281" s="177" t="s">
        <v>15706</v>
      </c>
      <c r="BN10281" s="177" t="s">
        <v>787</v>
      </c>
      <c r="BO10281" s="177" t="s">
        <v>2983</v>
      </c>
      <c r="BU10281" s="177" t="s">
        <v>15706</v>
      </c>
      <c r="BV10281" s="177" t="s">
        <v>787</v>
      </c>
      <c r="BW10281" s="177" t="s">
        <v>2983</v>
      </c>
    </row>
    <row r="10282" spans="51:75" x14ac:dyDescent="0.3">
      <c r="AY10282" s="226" t="e">
        <f>VLOOKUP(C10282,#REF!, 2,FALSE)</f>
        <v>#REF!</v>
      </c>
      <c r="BM10282" s="177" t="s">
        <v>15707</v>
      </c>
      <c r="BN10282" s="177" t="s">
        <v>3005</v>
      </c>
      <c r="BO10282" s="177" t="s">
        <v>2983</v>
      </c>
      <c r="BU10282" s="177" t="s">
        <v>15707</v>
      </c>
      <c r="BV10282" s="177" t="s">
        <v>3005</v>
      </c>
      <c r="BW10282" s="177" t="s">
        <v>2983</v>
      </c>
    </row>
    <row r="10283" spans="51:75" x14ac:dyDescent="0.3">
      <c r="AY10283" s="226" t="e">
        <f>VLOOKUP(C10283,#REF!, 2,FALSE)</f>
        <v>#REF!</v>
      </c>
      <c r="BM10283" s="177" t="s">
        <v>15708</v>
      </c>
      <c r="BN10283" s="177" t="s">
        <v>3045</v>
      </c>
      <c r="BO10283" s="177" t="s">
        <v>2983</v>
      </c>
      <c r="BU10283" s="177" t="s">
        <v>15708</v>
      </c>
      <c r="BV10283" s="177" t="s">
        <v>3045</v>
      </c>
      <c r="BW10283" s="177" t="s">
        <v>2983</v>
      </c>
    </row>
    <row r="10284" spans="51:75" x14ac:dyDescent="0.3">
      <c r="AY10284" s="226" t="e">
        <f>VLOOKUP(C10284,#REF!, 2,FALSE)</f>
        <v>#REF!</v>
      </c>
      <c r="BM10284" s="177" t="s">
        <v>15709</v>
      </c>
      <c r="BN10284" s="177" t="s">
        <v>862</v>
      </c>
      <c r="BO10284" s="177" t="s">
        <v>2983</v>
      </c>
      <c r="BU10284" s="177" t="s">
        <v>15709</v>
      </c>
      <c r="BV10284" s="177" t="s">
        <v>862</v>
      </c>
      <c r="BW10284" s="177" t="s">
        <v>2983</v>
      </c>
    </row>
    <row r="10285" spans="51:75" x14ac:dyDescent="0.3">
      <c r="AY10285" s="226" t="e">
        <f>VLOOKUP(C10285,#REF!, 2,FALSE)</f>
        <v>#REF!</v>
      </c>
      <c r="BM10285" s="177" t="s">
        <v>15710</v>
      </c>
      <c r="BN10285" s="177" t="s">
        <v>631</v>
      </c>
      <c r="BO10285" s="177" t="s">
        <v>2983</v>
      </c>
      <c r="BU10285" s="177" t="s">
        <v>15710</v>
      </c>
      <c r="BV10285" s="177" t="s">
        <v>631</v>
      </c>
      <c r="BW10285" s="177" t="s">
        <v>2983</v>
      </c>
    </row>
    <row r="10286" spans="51:75" x14ac:dyDescent="0.3">
      <c r="AY10286" s="226" t="e">
        <f>VLOOKUP(C10286,#REF!, 2,FALSE)</f>
        <v>#REF!</v>
      </c>
      <c r="BM10286" s="177" t="s">
        <v>2727</v>
      </c>
      <c r="BN10286" s="177" t="s">
        <v>3199</v>
      </c>
      <c r="BO10286" s="177" t="s">
        <v>2983</v>
      </c>
      <c r="BU10286" s="177" t="s">
        <v>2727</v>
      </c>
      <c r="BV10286" s="177" t="s">
        <v>3199</v>
      </c>
      <c r="BW10286" s="177" t="s">
        <v>2983</v>
      </c>
    </row>
    <row r="10287" spans="51:75" x14ac:dyDescent="0.3">
      <c r="AY10287" s="226" t="e">
        <f>VLOOKUP(C10287,#REF!, 2,FALSE)</f>
        <v>#REF!</v>
      </c>
      <c r="BM10287" s="177" t="s">
        <v>15711</v>
      </c>
      <c r="BN10287" s="177" t="s">
        <v>3005</v>
      </c>
      <c r="BO10287" s="177" t="s">
        <v>2983</v>
      </c>
      <c r="BU10287" s="177" t="s">
        <v>15711</v>
      </c>
      <c r="BV10287" s="177" t="s">
        <v>3005</v>
      </c>
      <c r="BW10287" s="177" t="s">
        <v>2983</v>
      </c>
    </row>
    <row r="10288" spans="51:75" x14ac:dyDescent="0.3">
      <c r="AY10288" s="226" t="e">
        <f>VLOOKUP(C10288,#REF!, 2,FALSE)</f>
        <v>#REF!</v>
      </c>
      <c r="BM10288" s="177" t="s">
        <v>2728</v>
      </c>
      <c r="BN10288" s="177" t="s">
        <v>3199</v>
      </c>
      <c r="BO10288" s="177" t="s">
        <v>2983</v>
      </c>
      <c r="BU10288" s="177" t="s">
        <v>2728</v>
      </c>
      <c r="BV10288" s="177" t="s">
        <v>3199</v>
      </c>
      <c r="BW10288" s="177" t="s">
        <v>2983</v>
      </c>
    </row>
    <row r="10289" spans="51:75" x14ac:dyDescent="0.3">
      <c r="AY10289" s="226" t="e">
        <f>VLOOKUP(C10289,#REF!, 2,FALSE)</f>
        <v>#REF!</v>
      </c>
      <c r="BM10289" s="177" t="s">
        <v>2729</v>
      </c>
      <c r="BN10289" s="177" t="s">
        <v>639</v>
      </c>
      <c r="BO10289" s="177" t="s">
        <v>2983</v>
      </c>
      <c r="BU10289" s="177" t="s">
        <v>2729</v>
      </c>
      <c r="BV10289" s="177" t="s">
        <v>639</v>
      </c>
      <c r="BW10289" s="177" t="s">
        <v>2983</v>
      </c>
    </row>
    <row r="10290" spans="51:75" x14ac:dyDescent="0.3">
      <c r="AY10290" s="226" t="e">
        <f>VLOOKUP(C10290,#REF!, 2,FALSE)</f>
        <v>#REF!</v>
      </c>
      <c r="BM10290" s="177" t="s">
        <v>2730</v>
      </c>
      <c r="BN10290" s="177" t="s">
        <v>621</v>
      </c>
      <c r="BO10290" s="177" t="s">
        <v>2983</v>
      </c>
      <c r="BU10290" s="177" t="s">
        <v>2730</v>
      </c>
      <c r="BV10290" s="177" t="s">
        <v>621</v>
      </c>
      <c r="BW10290" s="177" t="s">
        <v>2983</v>
      </c>
    </row>
    <row r="10291" spans="51:75" x14ac:dyDescent="0.3">
      <c r="AY10291" s="226" t="e">
        <f>VLOOKUP(C10291,#REF!, 2,FALSE)</f>
        <v>#REF!</v>
      </c>
      <c r="BM10291" s="177" t="s">
        <v>15712</v>
      </c>
      <c r="BN10291" s="177" t="s">
        <v>3005</v>
      </c>
      <c r="BO10291" s="177" t="s">
        <v>2983</v>
      </c>
      <c r="BU10291" s="177" t="s">
        <v>15712</v>
      </c>
      <c r="BV10291" s="177" t="s">
        <v>3005</v>
      </c>
      <c r="BW10291" s="177" t="s">
        <v>2983</v>
      </c>
    </row>
    <row r="10292" spans="51:75" x14ac:dyDescent="0.3">
      <c r="AY10292" s="226" t="e">
        <f>VLOOKUP(C10292,#REF!, 2,FALSE)</f>
        <v>#REF!</v>
      </c>
      <c r="BM10292" s="177" t="s">
        <v>283</v>
      </c>
      <c r="BN10292" s="177" t="s">
        <v>661</v>
      </c>
      <c r="BO10292" s="177" t="s">
        <v>2983</v>
      </c>
      <c r="BU10292" s="177" t="s">
        <v>283</v>
      </c>
      <c r="BV10292" s="177" t="s">
        <v>661</v>
      </c>
      <c r="BW10292" s="177" t="s">
        <v>2983</v>
      </c>
    </row>
    <row r="10293" spans="51:75" x14ac:dyDescent="0.3">
      <c r="AY10293" s="226" t="e">
        <f>VLOOKUP(C10293,#REF!, 2,FALSE)</f>
        <v>#REF!</v>
      </c>
      <c r="BM10293" s="177" t="s">
        <v>15713</v>
      </c>
      <c r="BN10293" s="177" t="s">
        <v>926</v>
      </c>
      <c r="BO10293" s="177" t="s">
        <v>2983</v>
      </c>
      <c r="BU10293" s="177" t="s">
        <v>15713</v>
      </c>
      <c r="BV10293" s="177" t="s">
        <v>926</v>
      </c>
      <c r="BW10293" s="177" t="s">
        <v>2983</v>
      </c>
    </row>
    <row r="10294" spans="51:75" x14ac:dyDescent="0.3">
      <c r="AY10294" s="226" t="e">
        <f>VLOOKUP(C10294,#REF!, 2,FALSE)</f>
        <v>#REF!</v>
      </c>
      <c r="BM10294" s="177" t="s">
        <v>15714</v>
      </c>
      <c r="BN10294" s="177" t="s">
        <v>926</v>
      </c>
      <c r="BO10294" s="177" t="s">
        <v>2983</v>
      </c>
      <c r="BU10294" s="177" t="s">
        <v>15714</v>
      </c>
      <c r="BV10294" s="177" t="s">
        <v>926</v>
      </c>
      <c r="BW10294" s="177" t="s">
        <v>2983</v>
      </c>
    </row>
    <row r="10295" spans="51:75" x14ac:dyDescent="0.3">
      <c r="AY10295" s="226" t="e">
        <f>VLOOKUP(C10295,#REF!, 2,FALSE)</f>
        <v>#REF!</v>
      </c>
      <c r="BM10295" s="177" t="s">
        <v>15715</v>
      </c>
      <c r="BN10295" s="177" t="s">
        <v>778</v>
      </c>
      <c r="BO10295" s="177" t="s">
        <v>2983</v>
      </c>
      <c r="BU10295" s="177" t="s">
        <v>15715</v>
      </c>
      <c r="BV10295" s="177" t="s">
        <v>778</v>
      </c>
      <c r="BW10295" s="177" t="s">
        <v>2983</v>
      </c>
    </row>
    <row r="10296" spans="51:75" x14ac:dyDescent="0.3">
      <c r="AY10296" s="226" t="e">
        <f>VLOOKUP(C10296,#REF!, 2,FALSE)</f>
        <v>#REF!</v>
      </c>
      <c r="BM10296" s="177" t="s">
        <v>15716</v>
      </c>
      <c r="BN10296" s="177" t="s">
        <v>803</v>
      </c>
      <c r="BO10296" s="177" t="s">
        <v>2983</v>
      </c>
      <c r="BU10296" s="177" t="s">
        <v>15716</v>
      </c>
      <c r="BV10296" s="177" t="s">
        <v>803</v>
      </c>
      <c r="BW10296" s="177" t="s">
        <v>2983</v>
      </c>
    </row>
    <row r="10297" spans="51:75" x14ac:dyDescent="0.3">
      <c r="AY10297" s="226" t="e">
        <f>VLOOKUP(C10297,#REF!, 2,FALSE)</f>
        <v>#REF!</v>
      </c>
      <c r="BM10297" s="177" t="s">
        <v>15717</v>
      </c>
      <c r="BN10297" s="177" t="s">
        <v>1342</v>
      </c>
      <c r="BO10297" s="177" t="s">
        <v>2983</v>
      </c>
      <c r="BU10297" s="177" t="s">
        <v>15717</v>
      </c>
      <c r="BV10297" s="177" t="s">
        <v>1342</v>
      </c>
      <c r="BW10297" s="177" t="s">
        <v>2983</v>
      </c>
    </row>
    <row r="10298" spans="51:75" x14ac:dyDescent="0.3">
      <c r="AY10298" s="226" t="e">
        <f>VLOOKUP(C10298,#REF!, 2,FALSE)</f>
        <v>#REF!</v>
      </c>
      <c r="BM10298" s="177" t="s">
        <v>15718</v>
      </c>
      <c r="BN10298" s="177" t="s">
        <v>3199</v>
      </c>
      <c r="BO10298" s="177" t="s">
        <v>2983</v>
      </c>
      <c r="BU10298" s="177" t="s">
        <v>15718</v>
      </c>
      <c r="BV10298" s="177" t="s">
        <v>3199</v>
      </c>
      <c r="BW10298" s="177" t="s">
        <v>2983</v>
      </c>
    </row>
    <row r="10299" spans="51:75" x14ac:dyDescent="0.3">
      <c r="AY10299" s="226" t="e">
        <f>VLOOKUP(C10299,#REF!, 2,FALSE)</f>
        <v>#REF!</v>
      </c>
      <c r="BM10299" s="177" t="s">
        <v>15719</v>
      </c>
      <c r="BN10299" s="177" t="s">
        <v>994</v>
      </c>
      <c r="BO10299" s="177" t="s">
        <v>2983</v>
      </c>
      <c r="BU10299" s="177" t="s">
        <v>15719</v>
      </c>
      <c r="BV10299" s="177" t="s">
        <v>994</v>
      </c>
      <c r="BW10299" s="177" t="s">
        <v>2983</v>
      </c>
    </row>
    <row r="10300" spans="51:75" x14ac:dyDescent="0.3">
      <c r="AY10300" s="226" t="e">
        <f>VLOOKUP(C10300,#REF!, 2,FALSE)</f>
        <v>#REF!</v>
      </c>
      <c r="BM10300" s="177" t="s">
        <v>15720</v>
      </c>
      <c r="BN10300" s="177" t="s">
        <v>3005</v>
      </c>
      <c r="BO10300" s="177" t="s">
        <v>2983</v>
      </c>
      <c r="BU10300" s="177" t="s">
        <v>15720</v>
      </c>
      <c r="BV10300" s="177" t="s">
        <v>3005</v>
      </c>
      <c r="BW10300" s="177" t="s">
        <v>2983</v>
      </c>
    </row>
    <row r="10301" spans="51:75" x14ac:dyDescent="0.3">
      <c r="AY10301" s="226" t="e">
        <f>VLOOKUP(C10301,#REF!, 2,FALSE)</f>
        <v>#REF!</v>
      </c>
      <c r="BM10301" s="177" t="s">
        <v>15721</v>
      </c>
      <c r="BN10301" s="177" t="s">
        <v>787</v>
      </c>
      <c r="BO10301" s="177" t="s">
        <v>2983</v>
      </c>
      <c r="BU10301" s="177" t="s">
        <v>15721</v>
      </c>
      <c r="BV10301" s="177" t="s">
        <v>787</v>
      </c>
      <c r="BW10301" s="177" t="s">
        <v>2983</v>
      </c>
    </row>
    <row r="10302" spans="51:75" x14ac:dyDescent="0.3">
      <c r="AY10302" s="226" t="e">
        <f>VLOOKUP(C10302,#REF!, 2,FALSE)</f>
        <v>#REF!</v>
      </c>
      <c r="BM10302" s="177" t="s">
        <v>15722</v>
      </c>
      <c r="BN10302" s="177" t="s">
        <v>628</v>
      </c>
      <c r="BO10302" s="177" t="s">
        <v>2983</v>
      </c>
      <c r="BU10302" s="177" t="s">
        <v>15722</v>
      </c>
      <c r="BV10302" s="177" t="s">
        <v>628</v>
      </c>
      <c r="BW10302" s="177" t="s">
        <v>2983</v>
      </c>
    </row>
    <row r="10303" spans="51:75" x14ac:dyDescent="0.3">
      <c r="AY10303" s="226" t="e">
        <f>VLOOKUP(C10303,#REF!, 2,FALSE)</f>
        <v>#REF!</v>
      </c>
      <c r="BM10303" s="177" t="s">
        <v>15723</v>
      </c>
      <c r="BN10303" s="177" t="s">
        <v>3245</v>
      </c>
      <c r="BO10303" s="177" t="s">
        <v>2983</v>
      </c>
      <c r="BU10303" s="177" t="s">
        <v>15723</v>
      </c>
      <c r="BV10303" s="177" t="s">
        <v>3245</v>
      </c>
      <c r="BW10303" s="177" t="s">
        <v>2983</v>
      </c>
    </row>
    <row r="10304" spans="51:75" x14ac:dyDescent="0.3">
      <c r="AY10304" s="226" t="e">
        <f>VLOOKUP(C10304,#REF!, 2,FALSE)</f>
        <v>#REF!</v>
      </c>
      <c r="BM10304" s="177" t="s">
        <v>15724</v>
      </c>
      <c r="BN10304" s="177" t="s">
        <v>797</v>
      </c>
      <c r="BO10304" s="177" t="s">
        <v>2983</v>
      </c>
      <c r="BU10304" s="177" t="s">
        <v>15724</v>
      </c>
      <c r="BV10304" s="177" t="s">
        <v>797</v>
      </c>
      <c r="BW10304" s="177" t="s">
        <v>2983</v>
      </c>
    </row>
    <row r="10305" spans="51:75" x14ac:dyDescent="0.3">
      <c r="AY10305" s="226" t="e">
        <f>VLOOKUP(C10305,#REF!, 2,FALSE)</f>
        <v>#REF!</v>
      </c>
      <c r="BM10305" s="177" t="s">
        <v>15725</v>
      </c>
      <c r="BN10305" s="177" t="s">
        <v>621</v>
      </c>
      <c r="BO10305" s="177" t="s">
        <v>2983</v>
      </c>
      <c r="BU10305" s="177" t="s">
        <v>15725</v>
      </c>
      <c r="BV10305" s="177" t="s">
        <v>621</v>
      </c>
      <c r="BW10305" s="177" t="s">
        <v>2983</v>
      </c>
    </row>
    <row r="10306" spans="51:75" x14ac:dyDescent="0.3">
      <c r="AY10306" s="226" t="e">
        <f>VLOOKUP(C10306,#REF!, 2,FALSE)</f>
        <v>#REF!</v>
      </c>
      <c r="BM10306" s="177" t="s">
        <v>15726</v>
      </c>
      <c r="BN10306" s="177" t="s">
        <v>3005</v>
      </c>
      <c r="BO10306" s="177" t="s">
        <v>2983</v>
      </c>
      <c r="BU10306" s="177" t="s">
        <v>15726</v>
      </c>
      <c r="BV10306" s="177" t="s">
        <v>3005</v>
      </c>
      <c r="BW10306" s="177" t="s">
        <v>2983</v>
      </c>
    </row>
    <row r="10307" spans="51:75" x14ac:dyDescent="0.3">
      <c r="AY10307" s="226" t="e">
        <f>VLOOKUP(C10307,#REF!, 2,FALSE)</f>
        <v>#REF!</v>
      </c>
      <c r="BM10307" s="177" t="s">
        <v>2731</v>
      </c>
      <c r="BN10307" s="177" t="s">
        <v>637</v>
      </c>
      <c r="BO10307" s="177" t="s">
        <v>2983</v>
      </c>
      <c r="BU10307" s="177" t="s">
        <v>2731</v>
      </c>
      <c r="BV10307" s="177" t="s">
        <v>637</v>
      </c>
      <c r="BW10307" s="177" t="s">
        <v>2983</v>
      </c>
    </row>
    <row r="10308" spans="51:75" x14ac:dyDescent="0.3">
      <c r="AY10308" s="226" t="e">
        <f>VLOOKUP(C10308,#REF!, 2,FALSE)</f>
        <v>#REF!</v>
      </c>
      <c r="BM10308" s="177" t="s">
        <v>2732</v>
      </c>
      <c r="BN10308" s="177" t="s">
        <v>637</v>
      </c>
      <c r="BO10308" s="177" t="s">
        <v>2983</v>
      </c>
      <c r="BU10308" s="177" t="s">
        <v>2732</v>
      </c>
      <c r="BV10308" s="177" t="s">
        <v>637</v>
      </c>
      <c r="BW10308" s="177" t="s">
        <v>2983</v>
      </c>
    </row>
    <row r="10309" spans="51:75" x14ac:dyDescent="0.3">
      <c r="AY10309" s="226" t="e">
        <f>VLOOKUP(C10309,#REF!, 2,FALSE)</f>
        <v>#REF!</v>
      </c>
      <c r="BM10309" s="177" t="s">
        <v>15727</v>
      </c>
      <c r="BN10309" s="177" t="s">
        <v>736</v>
      </c>
      <c r="BO10309" s="177" t="s">
        <v>2983</v>
      </c>
      <c r="BU10309" s="177" t="s">
        <v>15727</v>
      </c>
      <c r="BV10309" s="177" t="s">
        <v>736</v>
      </c>
      <c r="BW10309" s="177" t="s">
        <v>2983</v>
      </c>
    </row>
    <row r="10310" spans="51:75" x14ac:dyDescent="0.3">
      <c r="AY10310" s="226" t="e">
        <f>VLOOKUP(C10310,#REF!, 2,FALSE)</f>
        <v>#REF!</v>
      </c>
      <c r="BM10310" s="177" t="s">
        <v>15728</v>
      </c>
      <c r="BN10310" s="177" t="s">
        <v>658</v>
      </c>
      <c r="BO10310" s="177" t="s">
        <v>2983</v>
      </c>
      <c r="BU10310" s="177" t="s">
        <v>15728</v>
      </c>
      <c r="BV10310" s="177" t="s">
        <v>658</v>
      </c>
      <c r="BW10310" s="177" t="s">
        <v>2983</v>
      </c>
    </row>
    <row r="10311" spans="51:75" x14ac:dyDescent="0.3">
      <c r="AY10311" s="226" t="e">
        <f>VLOOKUP(C10311,#REF!, 2,FALSE)</f>
        <v>#REF!</v>
      </c>
      <c r="BM10311" s="177" t="s">
        <v>262</v>
      </c>
      <c r="BN10311" s="177" t="s">
        <v>736</v>
      </c>
      <c r="BO10311" s="177" t="s">
        <v>2983</v>
      </c>
      <c r="BU10311" s="177" t="s">
        <v>262</v>
      </c>
      <c r="BV10311" s="177" t="s">
        <v>736</v>
      </c>
      <c r="BW10311" s="177" t="s">
        <v>2983</v>
      </c>
    </row>
    <row r="10312" spans="51:75" x14ac:dyDescent="0.3">
      <c r="AY10312" s="226" t="e">
        <f>VLOOKUP(C10312,#REF!, 2,FALSE)</f>
        <v>#REF!</v>
      </c>
      <c r="BM10312" s="177" t="s">
        <v>15730</v>
      </c>
      <c r="BN10312" s="177" t="s">
        <v>928</v>
      </c>
      <c r="BO10312" s="177" t="s">
        <v>2983</v>
      </c>
      <c r="BU10312" s="177" t="s">
        <v>15730</v>
      </c>
      <c r="BV10312" s="177" t="s">
        <v>928</v>
      </c>
      <c r="BW10312" s="177" t="s">
        <v>2983</v>
      </c>
    </row>
    <row r="10313" spans="51:75" x14ac:dyDescent="0.3">
      <c r="AY10313" s="226" t="e">
        <f>VLOOKUP(C10313,#REF!, 2,FALSE)</f>
        <v>#REF!</v>
      </c>
      <c r="BM10313" s="177" t="s">
        <v>15731</v>
      </c>
      <c r="BN10313" s="177" t="s">
        <v>639</v>
      </c>
      <c r="BO10313" s="177" t="s">
        <v>2983</v>
      </c>
      <c r="BU10313" s="177" t="s">
        <v>15731</v>
      </c>
      <c r="BV10313" s="177" t="s">
        <v>639</v>
      </c>
      <c r="BW10313" s="177" t="s">
        <v>2983</v>
      </c>
    </row>
    <row r="10314" spans="51:75" x14ac:dyDescent="0.3">
      <c r="AY10314" s="226" t="e">
        <f>VLOOKUP(C10314,#REF!, 2,FALSE)</f>
        <v>#REF!</v>
      </c>
      <c r="BM10314" s="177" t="s">
        <v>15732</v>
      </c>
      <c r="BN10314" s="177" t="s">
        <v>841</v>
      </c>
      <c r="BO10314" s="177" t="s">
        <v>2983</v>
      </c>
      <c r="BU10314" s="177" t="s">
        <v>15732</v>
      </c>
      <c r="BV10314" s="177" t="s">
        <v>841</v>
      </c>
      <c r="BW10314" s="177" t="s">
        <v>2983</v>
      </c>
    </row>
    <row r="10315" spans="51:75" x14ac:dyDescent="0.3">
      <c r="AY10315" s="226" t="e">
        <f>VLOOKUP(C10315,#REF!, 2,FALSE)</f>
        <v>#REF!</v>
      </c>
      <c r="BM10315" s="177" t="s">
        <v>15733</v>
      </c>
      <c r="BN10315" s="177" t="s">
        <v>636</v>
      </c>
      <c r="BO10315" s="177" t="s">
        <v>2983</v>
      </c>
      <c r="BU10315" s="177" t="s">
        <v>15733</v>
      </c>
      <c r="BV10315" s="177" t="s">
        <v>636</v>
      </c>
      <c r="BW10315" s="177" t="s">
        <v>2983</v>
      </c>
    </row>
    <row r="10316" spans="51:75" x14ac:dyDescent="0.3">
      <c r="AY10316" s="226" t="e">
        <f>VLOOKUP(C10316,#REF!, 2,FALSE)</f>
        <v>#REF!</v>
      </c>
      <c r="BM10316" s="177" t="s">
        <v>15734</v>
      </c>
      <c r="BN10316" s="177" t="s">
        <v>616</v>
      </c>
      <c r="BO10316" s="177" t="s">
        <v>2983</v>
      </c>
      <c r="BU10316" s="177" t="s">
        <v>15734</v>
      </c>
      <c r="BV10316" s="177" t="s">
        <v>616</v>
      </c>
      <c r="BW10316" s="177" t="s">
        <v>2983</v>
      </c>
    </row>
    <row r="10317" spans="51:75" x14ac:dyDescent="0.3">
      <c r="AY10317" s="226" t="e">
        <f>VLOOKUP(C10317,#REF!, 2,FALSE)</f>
        <v>#REF!</v>
      </c>
      <c r="BM10317" s="177" t="s">
        <v>15735</v>
      </c>
      <c r="BN10317" s="177" t="s">
        <v>787</v>
      </c>
      <c r="BO10317" s="177" t="s">
        <v>2983</v>
      </c>
      <c r="BU10317" s="177" t="s">
        <v>15735</v>
      </c>
      <c r="BV10317" s="177" t="s">
        <v>787</v>
      </c>
      <c r="BW10317" s="177" t="s">
        <v>2983</v>
      </c>
    </row>
    <row r="10318" spans="51:75" x14ac:dyDescent="0.3">
      <c r="AY10318" s="226" t="e">
        <f>VLOOKUP(C10318,#REF!, 2,FALSE)</f>
        <v>#REF!</v>
      </c>
      <c r="BM10318" s="177" t="s">
        <v>15736</v>
      </c>
      <c r="BN10318" s="177" t="s">
        <v>780</v>
      </c>
      <c r="BO10318" s="177" t="s">
        <v>2983</v>
      </c>
      <c r="BU10318" s="177" t="s">
        <v>15736</v>
      </c>
      <c r="BV10318" s="177" t="s">
        <v>780</v>
      </c>
      <c r="BW10318" s="177" t="s">
        <v>2983</v>
      </c>
    </row>
    <row r="10319" spans="51:75" x14ac:dyDescent="0.3">
      <c r="AY10319" s="226" t="e">
        <f>VLOOKUP(C10319,#REF!, 2,FALSE)</f>
        <v>#REF!</v>
      </c>
      <c r="BM10319" s="177" t="s">
        <v>15737</v>
      </c>
      <c r="BN10319" s="177" t="s">
        <v>778</v>
      </c>
      <c r="BO10319" s="177" t="s">
        <v>2983</v>
      </c>
      <c r="BU10319" s="177" t="s">
        <v>15737</v>
      </c>
      <c r="BV10319" s="177" t="s">
        <v>778</v>
      </c>
      <c r="BW10319" s="177" t="s">
        <v>2983</v>
      </c>
    </row>
    <row r="10320" spans="51:75" x14ac:dyDescent="0.3">
      <c r="AY10320" s="226" t="e">
        <f>VLOOKUP(C10320,#REF!, 2,FALSE)</f>
        <v>#REF!</v>
      </c>
      <c r="BM10320" s="177" t="s">
        <v>15738</v>
      </c>
      <c r="BN10320" s="177" t="s">
        <v>636</v>
      </c>
      <c r="BO10320" s="177" t="s">
        <v>2983</v>
      </c>
      <c r="BU10320" s="177" t="s">
        <v>15738</v>
      </c>
      <c r="BV10320" s="177" t="s">
        <v>636</v>
      </c>
      <c r="BW10320" s="177" t="s">
        <v>2983</v>
      </c>
    </row>
    <row r="10321" spans="51:75" x14ac:dyDescent="0.3">
      <c r="AY10321" s="226" t="e">
        <f>VLOOKUP(C10321,#REF!, 2,FALSE)</f>
        <v>#REF!</v>
      </c>
      <c r="BM10321" s="177" t="s">
        <v>15739</v>
      </c>
      <c r="BN10321" s="177" t="s">
        <v>619</v>
      </c>
      <c r="BO10321" s="177" t="s">
        <v>14332</v>
      </c>
      <c r="BU10321" s="177" t="s">
        <v>15739</v>
      </c>
      <c r="BV10321" s="177" t="s">
        <v>619</v>
      </c>
      <c r="BW10321" s="177" t="s">
        <v>14332</v>
      </c>
    </row>
    <row r="10322" spans="51:75" x14ac:dyDescent="0.3">
      <c r="AY10322" s="226" t="e">
        <f>VLOOKUP(C10322,#REF!, 2,FALSE)</f>
        <v>#REF!</v>
      </c>
      <c r="BM10322" s="177" t="s">
        <v>275</v>
      </c>
      <c r="BN10322" s="177" t="s">
        <v>628</v>
      </c>
      <c r="BO10322" s="177" t="s">
        <v>2983</v>
      </c>
      <c r="BU10322" s="177" t="s">
        <v>275</v>
      </c>
      <c r="BV10322" s="177" t="s">
        <v>628</v>
      </c>
      <c r="BW10322" s="177" t="s">
        <v>2983</v>
      </c>
    </row>
    <row r="10323" spans="51:75" x14ac:dyDescent="0.3">
      <c r="AY10323" s="226" t="e">
        <f>VLOOKUP(C10323,#REF!, 2,FALSE)</f>
        <v>#REF!</v>
      </c>
      <c r="BM10323" s="177" t="s">
        <v>15740</v>
      </c>
      <c r="BN10323" s="177" t="s">
        <v>617</v>
      </c>
      <c r="BO10323" s="177" t="s">
        <v>2983</v>
      </c>
      <c r="BU10323" s="177" t="s">
        <v>15740</v>
      </c>
      <c r="BV10323" s="177" t="s">
        <v>617</v>
      </c>
      <c r="BW10323" s="177" t="s">
        <v>2983</v>
      </c>
    </row>
    <row r="10324" spans="51:75" x14ac:dyDescent="0.3">
      <c r="AY10324" s="226" t="e">
        <f>VLOOKUP(C10324,#REF!, 2,FALSE)</f>
        <v>#REF!</v>
      </c>
      <c r="BM10324" s="177" t="s">
        <v>2733</v>
      </c>
      <c r="BN10324" s="177" t="s">
        <v>628</v>
      </c>
      <c r="BO10324" s="177" t="s">
        <v>2983</v>
      </c>
      <c r="BU10324" s="177" t="s">
        <v>2733</v>
      </c>
      <c r="BV10324" s="177" t="s">
        <v>628</v>
      </c>
      <c r="BW10324" s="177" t="s">
        <v>2983</v>
      </c>
    </row>
    <row r="10325" spans="51:75" x14ac:dyDescent="0.3">
      <c r="AY10325" s="226" t="e">
        <f>VLOOKUP(C10325,#REF!, 2,FALSE)</f>
        <v>#REF!</v>
      </c>
      <c r="BM10325" s="177" t="s">
        <v>15741</v>
      </c>
      <c r="BN10325" s="177" t="s">
        <v>663</v>
      </c>
      <c r="BO10325" s="177" t="s">
        <v>2983</v>
      </c>
      <c r="BU10325" s="177" t="s">
        <v>15741</v>
      </c>
      <c r="BV10325" s="177" t="s">
        <v>663</v>
      </c>
      <c r="BW10325" s="177" t="s">
        <v>2983</v>
      </c>
    </row>
    <row r="10326" spans="51:75" x14ac:dyDescent="0.3">
      <c r="AY10326" s="226" t="e">
        <f>VLOOKUP(C10326,#REF!, 2,FALSE)</f>
        <v>#REF!</v>
      </c>
      <c r="BM10326" s="177" t="s">
        <v>2734</v>
      </c>
      <c r="BN10326" s="177" t="s">
        <v>663</v>
      </c>
      <c r="BO10326" s="177" t="s">
        <v>2983</v>
      </c>
      <c r="BU10326" s="177" t="s">
        <v>2734</v>
      </c>
      <c r="BV10326" s="177" t="s">
        <v>663</v>
      </c>
      <c r="BW10326" s="177" t="s">
        <v>2983</v>
      </c>
    </row>
    <row r="10327" spans="51:75" x14ac:dyDescent="0.3">
      <c r="AY10327" s="226" t="e">
        <f>VLOOKUP(C10327,#REF!, 2,FALSE)</f>
        <v>#REF!</v>
      </c>
      <c r="BM10327" s="177" t="s">
        <v>15742</v>
      </c>
      <c r="BN10327" s="177" t="s">
        <v>862</v>
      </c>
      <c r="BO10327" s="177" t="s">
        <v>2983</v>
      </c>
      <c r="BU10327" s="177" t="s">
        <v>15742</v>
      </c>
      <c r="BV10327" s="177" t="s">
        <v>862</v>
      </c>
      <c r="BW10327" s="177" t="s">
        <v>2983</v>
      </c>
    </row>
    <row r="10328" spans="51:75" x14ac:dyDescent="0.3">
      <c r="AY10328" s="226" t="e">
        <f>VLOOKUP(C10328,#REF!, 2,FALSE)</f>
        <v>#REF!</v>
      </c>
      <c r="BM10328" s="177" t="s">
        <v>15743</v>
      </c>
      <c r="BN10328" s="177" t="s">
        <v>3005</v>
      </c>
      <c r="BO10328" s="177" t="s">
        <v>2983</v>
      </c>
      <c r="BU10328" s="177" t="s">
        <v>15743</v>
      </c>
      <c r="BV10328" s="177" t="s">
        <v>3005</v>
      </c>
      <c r="BW10328" s="177" t="s">
        <v>2983</v>
      </c>
    </row>
    <row r="10329" spans="51:75" x14ac:dyDescent="0.3">
      <c r="AY10329" s="226" t="e">
        <f>VLOOKUP(C10329,#REF!, 2,FALSE)</f>
        <v>#REF!</v>
      </c>
      <c r="BM10329" s="177" t="s">
        <v>15744</v>
      </c>
      <c r="BN10329" s="177" t="s">
        <v>928</v>
      </c>
      <c r="BO10329" s="177" t="s">
        <v>2983</v>
      </c>
      <c r="BU10329" s="177" t="s">
        <v>15744</v>
      </c>
      <c r="BV10329" s="177" t="s">
        <v>928</v>
      </c>
      <c r="BW10329" s="177" t="s">
        <v>2983</v>
      </c>
    </row>
    <row r="10330" spans="51:75" x14ac:dyDescent="0.3">
      <c r="AY10330" s="226" t="e">
        <f>VLOOKUP(C10330,#REF!, 2,FALSE)</f>
        <v>#REF!</v>
      </c>
      <c r="BM10330" s="177" t="s">
        <v>15745</v>
      </c>
      <c r="BN10330" s="177" t="s">
        <v>787</v>
      </c>
      <c r="BO10330" s="177" t="s">
        <v>2983</v>
      </c>
      <c r="BU10330" s="177" t="s">
        <v>15745</v>
      </c>
      <c r="BV10330" s="177" t="s">
        <v>787</v>
      </c>
      <c r="BW10330" s="177" t="s">
        <v>2983</v>
      </c>
    </row>
    <row r="10331" spans="51:75" x14ac:dyDescent="0.3">
      <c r="AY10331" s="226" t="e">
        <f>VLOOKUP(C10331,#REF!, 2,FALSE)</f>
        <v>#REF!</v>
      </c>
      <c r="BM10331" s="177" t="s">
        <v>15746</v>
      </c>
      <c r="BN10331" s="177" t="s">
        <v>1269</v>
      </c>
      <c r="BO10331" s="177" t="s">
        <v>2983</v>
      </c>
      <c r="BU10331" s="177" t="s">
        <v>15746</v>
      </c>
      <c r="BV10331" s="177" t="s">
        <v>1269</v>
      </c>
      <c r="BW10331" s="177" t="s">
        <v>2983</v>
      </c>
    </row>
    <row r="10332" spans="51:75" x14ac:dyDescent="0.3">
      <c r="AY10332" s="226" t="e">
        <f>VLOOKUP(C10332,#REF!, 2,FALSE)</f>
        <v>#REF!</v>
      </c>
      <c r="BM10332" s="177" t="s">
        <v>15747</v>
      </c>
      <c r="BN10332" s="177" t="s">
        <v>3005</v>
      </c>
      <c r="BO10332" s="177" t="s">
        <v>2983</v>
      </c>
      <c r="BU10332" s="177" t="s">
        <v>15747</v>
      </c>
      <c r="BV10332" s="177" t="s">
        <v>3005</v>
      </c>
      <c r="BW10332" s="177" t="s">
        <v>2983</v>
      </c>
    </row>
    <row r="10333" spans="51:75" x14ac:dyDescent="0.3">
      <c r="AY10333" s="226" t="e">
        <f>VLOOKUP(C10333,#REF!, 2,FALSE)</f>
        <v>#REF!</v>
      </c>
      <c r="BM10333" s="177" t="s">
        <v>15748</v>
      </c>
      <c r="BN10333" s="177" t="s">
        <v>923</v>
      </c>
      <c r="BO10333" s="177" t="s">
        <v>2983</v>
      </c>
      <c r="BU10333" s="177" t="s">
        <v>15748</v>
      </c>
      <c r="BV10333" s="177" t="s">
        <v>923</v>
      </c>
      <c r="BW10333" s="177" t="s">
        <v>2983</v>
      </c>
    </row>
    <row r="10334" spans="51:75" x14ac:dyDescent="0.3">
      <c r="AY10334" s="226" t="e">
        <f>VLOOKUP(C10334,#REF!, 2,FALSE)</f>
        <v>#REF!</v>
      </c>
      <c r="BM10334" s="177" t="s">
        <v>15749</v>
      </c>
      <c r="BN10334" s="177" t="s">
        <v>775</v>
      </c>
      <c r="BO10334" s="177" t="s">
        <v>2983</v>
      </c>
      <c r="BU10334" s="177" t="s">
        <v>15749</v>
      </c>
      <c r="BV10334" s="177" t="s">
        <v>775</v>
      </c>
      <c r="BW10334" s="177" t="s">
        <v>2983</v>
      </c>
    </row>
    <row r="10335" spans="51:75" x14ac:dyDescent="0.3">
      <c r="AY10335" s="226" t="e">
        <f>VLOOKUP(C10335,#REF!, 2,FALSE)</f>
        <v>#REF!</v>
      </c>
      <c r="BM10335" s="177" t="s">
        <v>15750</v>
      </c>
      <c r="BN10335" s="177" t="s">
        <v>803</v>
      </c>
      <c r="BO10335" s="177" t="s">
        <v>2983</v>
      </c>
      <c r="BU10335" s="177" t="s">
        <v>15750</v>
      </c>
      <c r="BV10335" s="177" t="s">
        <v>803</v>
      </c>
      <c r="BW10335" s="177" t="s">
        <v>2983</v>
      </c>
    </row>
    <row r="10336" spans="51:75" x14ac:dyDescent="0.3">
      <c r="AY10336" s="226" t="e">
        <f>VLOOKUP(C10336,#REF!, 2,FALSE)</f>
        <v>#REF!</v>
      </c>
      <c r="BM10336" s="177" t="s">
        <v>2735</v>
      </c>
      <c r="BN10336" s="177" t="s">
        <v>667</v>
      </c>
      <c r="BO10336" s="177" t="s">
        <v>2983</v>
      </c>
      <c r="BU10336" s="177" t="s">
        <v>2735</v>
      </c>
      <c r="BV10336" s="177" t="s">
        <v>667</v>
      </c>
      <c r="BW10336" s="177" t="s">
        <v>2983</v>
      </c>
    </row>
    <row r="10337" spans="51:75" x14ac:dyDescent="0.3">
      <c r="AY10337" s="226" t="e">
        <f>VLOOKUP(C10337,#REF!, 2,FALSE)</f>
        <v>#REF!</v>
      </c>
      <c r="BM10337" s="177" t="s">
        <v>15751</v>
      </c>
      <c r="BN10337" s="177" t="s">
        <v>667</v>
      </c>
      <c r="BO10337" s="177" t="s">
        <v>2983</v>
      </c>
      <c r="BU10337" s="177" t="s">
        <v>15751</v>
      </c>
      <c r="BV10337" s="177" t="s">
        <v>667</v>
      </c>
      <c r="BW10337" s="177" t="s">
        <v>2983</v>
      </c>
    </row>
    <row r="10338" spans="51:75" x14ac:dyDescent="0.3">
      <c r="AY10338" s="226" t="e">
        <f>VLOOKUP(C10338,#REF!, 2,FALSE)</f>
        <v>#REF!</v>
      </c>
      <c r="BM10338" s="177" t="s">
        <v>15752</v>
      </c>
      <c r="BN10338" s="177" t="s">
        <v>658</v>
      </c>
      <c r="BO10338" s="177" t="s">
        <v>2983</v>
      </c>
      <c r="BU10338" s="177" t="s">
        <v>15752</v>
      </c>
      <c r="BV10338" s="177" t="s">
        <v>658</v>
      </c>
      <c r="BW10338" s="177" t="s">
        <v>2983</v>
      </c>
    </row>
    <row r="10339" spans="51:75" x14ac:dyDescent="0.3">
      <c r="AY10339" s="226" t="e">
        <f>VLOOKUP(C10339,#REF!, 2,FALSE)</f>
        <v>#REF!</v>
      </c>
      <c r="BM10339" s="177" t="s">
        <v>2736</v>
      </c>
      <c r="BN10339" s="177" t="s">
        <v>667</v>
      </c>
      <c r="BO10339" s="177" t="s">
        <v>2983</v>
      </c>
      <c r="BU10339" s="177" t="s">
        <v>2736</v>
      </c>
      <c r="BV10339" s="177" t="s">
        <v>667</v>
      </c>
      <c r="BW10339" s="177" t="s">
        <v>2983</v>
      </c>
    </row>
    <row r="10340" spans="51:75" x14ac:dyDescent="0.3">
      <c r="AY10340" s="226" t="e">
        <f>VLOOKUP(C10340,#REF!, 2,FALSE)</f>
        <v>#REF!</v>
      </c>
      <c r="BM10340" s="177" t="s">
        <v>15753</v>
      </c>
      <c r="BN10340" s="177" t="s">
        <v>780</v>
      </c>
      <c r="BO10340" s="177" t="s">
        <v>2983</v>
      </c>
      <c r="BU10340" s="177" t="s">
        <v>15753</v>
      </c>
      <c r="BV10340" s="177" t="s">
        <v>780</v>
      </c>
      <c r="BW10340" s="177" t="s">
        <v>2983</v>
      </c>
    </row>
    <row r="10341" spans="51:75" x14ac:dyDescent="0.3">
      <c r="AY10341" s="226" t="e">
        <f>VLOOKUP(C10341,#REF!, 2,FALSE)</f>
        <v>#REF!</v>
      </c>
      <c r="BM10341" s="177" t="s">
        <v>15754</v>
      </c>
      <c r="BN10341" s="177" t="s">
        <v>662</v>
      </c>
      <c r="BO10341" s="177" t="s">
        <v>2983</v>
      </c>
      <c r="BU10341" s="177" t="s">
        <v>15754</v>
      </c>
      <c r="BV10341" s="177" t="s">
        <v>662</v>
      </c>
      <c r="BW10341" s="177" t="s">
        <v>2983</v>
      </c>
    </row>
    <row r="10342" spans="51:75" x14ac:dyDescent="0.3">
      <c r="AY10342" s="226" t="e">
        <f>VLOOKUP(C10342,#REF!, 2,FALSE)</f>
        <v>#REF!</v>
      </c>
      <c r="BM10342" s="177" t="s">
        <v>15755</v>
      </c>
      <c r="BN10342" s="177" t="s">
        <v>3002</v>
      </c>
      <c r="BO10342" s="177" t="s">
        <v>2983</v>
      </c>
      <c r="BU10342" s="177" t="s">
        <v>15755</v>
      </c>
      <c r="BV10342" s="177" t="s">
        <v>3002</v>
      </c>
      <c r="BW10342" s="177" t="s">
        <v>2983</v>
      </c>
    </row>
    <row r="10343" spans="51:75" x14ac:dyDescent="0.3">
      <c r="AY10343" s="226" t="e">
        <f>VLOOKUP(C10343,#REF!, 2,FALSE)</f>
        <v>#REF!</v>
      </c>
      <c r="BM10343" s="177" t="s">
        <v>15756</v>
      </c>
      <c r="BN10343" s="177" t="s">
        <v>810</v>
      </c>
      <c r="BO10343" s="177" t="s">
        <v>2983</v>
      </c>
      <c r="BU10343" s="177" t="s">
        <v>15756</v>
      </c>
      <c r="BV10343" s="177" t="s">
        <v>810</v>
      </c>
      <c r="BW10343" s="177" t="s">
        <v>2983</v>
      </c>
    </row>
    <row r="10344" spans="51:75" x14ac:dyDescent="0.3">
      <c r="AY10344" s="226" t="e">
        <f>VLOOKUP(C10344,#REF!, 2,FALSE)</f>
        <v>#REF!</v>
      </c>
      <c r="BM10344" s="177" t="s">
        <v>15757</v>
      </c>
      <c r="BN10344" s="177" t="s">
        <v>778</v>
      </c>
      <c r="BO10344" s="177" t="s">
        <v>2983</v>
      </c>
      <c r="BU10344" s="177" t="s">
        <v>15757</v>
      </c>
      <c r="BV10344" s="177" t="s">
        <v>778</v>
      </c>
      <c r="BW10344" s="177" t="s">
        <v>2983</v>
      </c>
    </row>
    <row r="10345" spans="51:75" x14ac:dyDescent="0.3">
      <c r="AY10345" s="226" t="e">
        <f>VLOOKUP(C10345,#REF!, 2,FALSE)</f>
        <v>#REF!</v>
      </c>
      <c r="BM10345" s="177" t="s">
        <v>15758</v>
      </c>
      <c r="BN10345" s="177" t="s">
        <v>3002</v>
      </c>
      <c r="BO10345" s="177" t="s">
        <v>2983</v>
      </c>
      <c r="BU10345" s="177" t="s">
        <v>15758</v>
      </c>
      <c r="BV10345" s="177" t="s">
        <v>3002</v>
      </c>
      <c r="BW10345" s="177" t="s">
        <v>2983</v>
      </c>
    </row>
    <row r="10346" spans="51:75" x14ac:dyDescent="0.3">
      <c r="AY10346" s="226" t="e">
        <f>VLOOKUP(C10346,#REF!, 2,FALSE)</f>
        <v>#REF!</v>
      </c>
      <c r="BM10346" s="177" t="s">
        <v>15759</v>
      </c>
      <c r="BN10346" s="177" t="s">
        <v>810</v>
      </c>
      <c r="BO10346" s="177" t="s">
        <v>2983</v>
      </c>
      <c r="BU10346" s="177" t="s">
        <v>15759</v>
      </c>
      <c r="BV10346" s="177" t="s">
        <v>810</v>
      </c>
      <c r="BW10346" s="177" t="s">
        <v>2983</v>
      </c>
    </row>
    <row r="10347" spans="51:75" x14ac:dyDescent="0.3">
      <c r="AY10347" s="226" t="e">
        <f>VLOOKUP(C10347,#REF!, 2,FALSE)</f>
        <v>#REF!</v>
      </c>
      <c r="BM10347" s="177" t="s">
        <v>15760</v>
      </c>
      <c r="BN10347" s="177" t="s">
        <v>3245</v>
      </c>
      <c r="BO10347" s="177" t="s">
        <v>2983</v>
      </c>
      <c r="BU10347" s="177" t="s">
        <v>15760</v>
      </c>
      <c r="BV10347" s="177" t="s">
        <v>3245</v>
      </c>
      <c r="BW10347" s="177" t="s">
        <v>2983</v>
      </c>
    </row>
    <row r="10348" spans="51:75" x14ac:dyDescent="0.3">
      <c r="AY10348" s="226" t="e">
        <f>VLOOKUP(C10348,#REF!, 2,FALSE)</f>
        <v>#REF!</v>
      </c>
      <c r="BM10348" s="177" t="s">
        <v>15761</v>
      </c>
      <c r="BN10348" s="177" t="s">
        <v>852</v>
      </c>
      <c r="BO10348" s="177" t="s">
        <v>2983</v>
      </c>
      <c r="BU10348" s="177" t="s">
        <v>15761</v>
      </c>
      <c r="BV10348" s="177" t="s">
        <v>852</v>
      </c>
      <c r="BW10348" s="177" t="s">
        <v>2983</v>
      </c>
    </row>
    <row r="10349" spans="51:75" x14ac:dyDescent="0.3">
      <c r="AY10349" s="226" t="e">
        <f>VLOOKUP(C10349,#REF!, 2,FALSE)</f>
        <v>#REF!</v>
      </c>
      <c r="BM10349" s="177" t="s">
        <v>15762</v>
      </c>
      <c r="BN10349" s="177" t="s">
        <v>3005</v>
      </c>
      <c r="BO10349" s="177" t="s">
        <v>2983</v>
      </c>
      <c r="BU10349" s="177" t="s">
        <v>15762</v>
      </c>
      <c r="BV10349" s="177" t="s">
        <v>3005</v>
      </c>
      <c r="BW10349" s="177" t="s">
        <v>2983</v>
      </c>
    </row>
    <row r="10350" spans="51:75" x14ac:dyDescent="0.3">
      <c r="AY10350" s="226" t="e">
        <f>VLOOKUP(C10350,#REF!, 2,FALSE)</f>
        <v>#REF!</v>
      </c>
      <c r="BM10350" s="177" t="s">
        <v>15763</v>
      </c>
      <c r="BN10350" s="177" t="s">
        <v>783</v>
      </c>
      <c r="BO10350" s="177" t="s">
        <v>2983</v>
      </c>
      <c r="BU10350" s="177" t="s">
        <v>15763</v>
      </c>
      <c r="BV10350" s="177" t="s">
        <v>783</v>
      </c>
      <c r="BW10350" s="177" t="s">
        <v>2983</v>
      </c>
    </row>
    <row r="10351" spans="51:75" x14ac:dyDescent="0.3">
      <c r="AY10351" s="226" t="e">
        <f>VLOOKUP(C10351,#REF!, 2,FALSE)</f>
        <v>#REF!</v>
      </c>
      <c r="BM10351" s="177" t="s">
        <v>15764</v>
      </c>
      <c r="BN10351" s="177" t="s">
        <v>3245</v>
      </c>
      <c r="BO10351" s="177" t="s">
        <v>2983</v>
      </c>
      <c r="BU10351" s="177" t="s">
        <v>15764</v>
      </c>
      <c r="BV10351" s="177" t="s">
        <v>3245</v>
      </c>
      <c r="BW10351" s="177" t="s">
        <v>2983</v>
      </c>
    </row>
    <row r="10352" spans="51:75" x14ac:dyDescent="0.3">
      <c r="AY10352" s="226" t="e">
        <f>VLOOKUP(C10352,#REF!, 2,FALSE)</f>
        <v>#REF!</v>
      </c>
      <c r="BM10352" s="177" t="s">
        <v>2737</v>
      </c>
      <c r="BN10352" s="177" t="s">
        <v>783</v>
      </c>
      <c r="BO10352" s="177" t="s">
        <v>2983</v>
      </c>
      <c r="BU10352" s="177" t="s">
        <v>2737</v>
      </c>
      <c r="BV10352" s="177" t="s">
        <v>783</v>
      </c>
      <c r="BW10352" s="177" t="s">
        <v>2983</v>
      </c>
    </row>
    <row r="10353" spans="51:75" x14ac:dyDescent="0.3">
      <c r="AY10353" s="226" t="e">
        <f>VLOOKUP(C10353,#REF!, 2,FALSE)</f>
        <v>#REF!</v>
      </c>
      <c r="BM10353" s="177" t="s">
        <v>2738</v>
      </c>
      <c r="BN10353" s="177" t="s">
        <v>667</v>
      </c>
      <c r="BO10353" s="177" t="s">
        <v>2983</v>
      </c>
      <c r="BU10353" s="177" t="s">
        <v>2738</v>
      </c>
      <c r="BV10353" s="177" t="s">
        <v>667</v>
      </c>
      <c r="BW10353" s="177" t="s">
        <v>2983</v>
      </c>
    </row>
    <row r="10354" spans="51:75" x14ac:dyDescent="0.3">
      <c r="AY10354" s="226" t="e">
        <f>VLOOKUP(C10354,#REF!, 2,FALSE)</f>
        <v>#REF!</v>
      </c>
      <c r="BM10354" s="177" t="s">
        <v>2739</v>
      </c>
      <c r="BN10354" s="177" t="s">
        <v>667</v>
      </c>
      <c r="BO10354" s="177" t="s">
        <v>2983</v>
      </c>
      <c r="BU10354" s="177" t="s">
        <v>2739</v>
      </c>
      <c r="BV10354" s="177" t="s">
        <v>667</v>
      </c>
      <c r="BW10354" s="177" t="s">
        <v>2983</v>
      </c>
    </row>
    <row r="10355" spans="51:75" x14ac:dyDescent="0.3">
      <c r="AY10355" s="226" t="e">
        <f>VLOOKUP(C10355,#REF!, 2,FALSE)</f>
        <v>#REF!</v>
      </c>
      <c r="BM10355" s="177" t="s">
        <v>2740</v>
      </c>
      <c r="BN10355" s="177" t="s">
        <v>661</v>
      </c>
      <c r="BO10355" s="177" t="s">
        <v>2983</v>
      </c>
      <c r="BU10355" s="177" t="s">
        <v>2740</v>
      </c>
      <c r="BV10355" s="177" t="s">
        <v>661</v>
      </c>
      <c r="BW10355" s="177" t="s">
        <v>2983</v>
      </c>
    </row>
    <row r="10356" spans="51:75" x14ac:dyDescent="0.3">
      <c r="AY10356" s="226" t="e">
        <f>VLOOKUP(C10356,#REF!, 2,FALSE)</f>
        <v>#REF!</v>
      </c>
      <c r="BM10356" s="177" t="s">
        <v>15765</v>
      </c>
      <c r="BN10356" s="177" t="s">
        <v>3002</v>
      </c>
      <c r="BO10356" s="177" t="s">
        <v>2983</v>
      </c>
      <c r="BU10356" s="177" t="s">
        <v>15765</v>
      </c>
      <c r="BV10356" s="177" t="s">
        <v>3002</v>
      </c>
      <c r="BW10356" s="177" t="s">
        <v>2983</v>
      </c>
    </row>
    <row r="10357" spans="51:75" x14ac:dyDescent="0.3">
      <c r="AY10357" s="226" t="e">
        <f>VLOOKUP(C10357,#REF!, 2,FALSE)</f>
        <v>#REF!</v>
      </c>
      <c r="BM10357" s="177" t="s">
        <v>15766</v>
      </c>
      <c r="BN10357" s="177" t="s">
        <v>1139</v>
      </c>
      <c r="BO10357" s="177" t="s">
        <v>3468</v>
      </c>
      <c r="BU10357" s="177" t="s">
        <v>15766</v>
      </c>
      <c r="BV10357" s="177" t="s">
        <v>1139</v>
      </c>
      <c r="BW10357" s="177" t="s">
        <v>3468</v>
      </c>
    </row>
    <row r="10358" spans="51:75" x14ac:dyDescent="0.3">
      <c r="AY10358" s="226" t="e">
        <f>VLOOKUP(C10358,#REF!, 2,FALSE)</f>
        <v>#REF!</v>
      </c>
      <c r="BM10358" s="177" t="s">
        <v>15767</v>
      </c>
      <c r="BN10358" s="177" t="s">
        <v>771</v>
      </c>
      <c r="BO10358" s="177" t="s">
        <v>2983</v>
      </c>
      <c r="BU10358" s="177" t="s">
        <v>15767</v>
      </c>
      <c r="BV10358" s="177" t="s">
        <v>771</v>
      </c>
      <c r="BW10358" s="177" t="s">
        <v>2983</v>
      </c>
    </row>
    <row r="10359" spans="51:75" x14ac:dyDescent="0.3">
      <c r="AY10359" s="226" t="e">
        <f>VLOOKUP(C10359,#REF!, 2,FALSE)</f>
        <v>#REF!</v>
      </c>
      <c r="BM10359" s="177" t="s">
        <v>15768</v>
      </c>
      <c r="BN10359" s="177" t="s">
        <v>736</v>
      </c>
      <c r="BO10359" s="177" t="s">
        <v>2983</v>
      </c>
      <c r="BU10359" s="177" t="s">
        <v>15768</v>
      </c>
      <c r="BV10359" s="177" t="s">
        <v>736</v>
      </c>
      <c r="BW10359" s="177" t="s">
        <v>2983</v>
      </c>
    </row>
    <row r="10360" spans="51:75" x14ac:dyDescent="0.3">
      <c r="AY10360" s="226" t="e">
        <f>VLOOKUP(C10360,#REF!, 2,FALSE)</f>
        <v>#REF!</v>
      </c>
      <c r="BM10360" s="177" t="s">
        <v>15769</v>
      </c>
      <c r="BN10360" s="177" t="s">
        <v>775</v>
      </c>
      <c r="BO10360" s="177" t="s">
        <v>2983</v>
      </c>
      <c r="BU10360" s="177" t="s">
        <v>15769</v>
      </c>
      <c r="BV10360" s="177" t="s">
        <v>775</v>
      </c>
      <c r="BW10360" s="177" t="s">
        <v>2983</v>
      </c>
    </row>
    <row r="10361" spans="51:75" x14ac:dyDescent="0.3">
      <c r="AY10361" s="226" t="e">
        <f>VLOOKUP(C10361,#REF!, 2,FALSE)</f>
        <v>#REF!</v>
      </c>
      <c r="BM10361" s="177" t="s">
        <v>15770</v>
      </c>
      <c r="BN10361" s="177" t="s">
        <v>703</v>
      </c>
      <c r="BO10361" s="177" t="s">
        <v>2983</v>
      </c>
      <c r="BU10361" s="177" t="s">
        <v>15770</v>
      </c>
      <c r="BV10361" s="177" t="s">
        <v>703</v>
      </c>
      <c r="BW10361" s="177" t="s">
        <v>2983</v>
      </c>
    </row>
    <row r="10362" spans="51:75" x14ac:dyDescent="0.3">
      <c r="AY10362" s="226" t="e">
        <f>VLOOKUP(C10362,#REF!, 2,FALSE)</f>
        <v>#REF!</v>
      </c>
      <c r="BM10362" s="177" t="s">
        <v>15771</v>
      </c>
      <c r="BN10362" s="177" t="s">
        <v>703</v>
      </c>
      <c r="BO10362" s="177" t="s">
        <v>2983</v>
      </c>
      <c r="BU10362" s="177" t="s">
        <v>15771</v>
      </c>
      <c r="BV10362" s="177" t="s">
        <v>703</v>
      </c>
      <c r="BW10362" s="177" t="s">
        <v>2983</v>
      </c>
    </row>
    <row r="10363" spans="51:75" x14ac:dyDescent="0.3">
      <c r="AY10363" s="226" t="e">
        <f>VLOOKUP(C10363,#REF!, 2,FALSE)</f>
        <v>#REF!</v>
      </c>
      <c r="BM10363" s="177" t="s">
        <v>15772</v>
      </c>
      <c r="BN10363" s="177" t="s">
        <v>928</v>
      </c>
      <c r="BO10363" s="177" t="s">
        <v>2983</v>
      </c>
      <c r="BU10363" s="177" t="s">
        <v>15772</v>
      </c>
      <c r="BV10363" s="177" t="s">
        <v>928</v>
      </c>
      <c r="BW10363" s="177" t="s">
        <v>2983</v>
      </c>
    </row>
    <row r="10364" spans="51:75" x14ac:dyDescent="0.3">
      <c r="AY10364" s="226" t="e">
        <f>VLOOKUP(C10364,#REF!, 2,FALSE)</f>
        <v>#REF!</v>
      </c>
      <c r="BM10364" s="177" t="s">
        <v>15773</v>
      </c>
      <c r="BN10364" s="177" t="s">
        <v>928</v>
      </c>
      <c r="BO10364" s="177" t="s">
        <v>2983</v>
      </c>
      <c r="BU10364" s="177" t="s">
        <v>15773</v>
      </c>
      <c r="BV10364" s="177" t="s">
        <v>928</v>
      </c>
      <c r="BW10364" s="177" t="s">
        <v>2983</v>
      </c>
    </row>
    <row r="10365" spans="51:75" x14ac:dyDescent="0.3">
      <c r="AY10365" s="226" t="e">
        <f>VLOOKUP(C10365,#REF!, 2,FALSE)</f>
        <v>#REF!</v>
      </c>
      <c r="BM10365" s="177" t="s">
        <v>15774</v>
      </c>
      <c r="BN10365" s="177" t="s">
        <v>862</v>
      </c>
      <c r="BO10365" s="177" t="s">
        <v>770</v>
      </c>
      <c r="BU10365" s="177" t="s">
        <v>15774</v>
      </c>
      <c r="BV10365" s="177" t="s">
        <v>862</v>
      </c>
      <c r="BW10365" s="177" t="s">
        <v>770</v>
      </c>
    </row>
    <row r="10366" spans="51:75" x14ac:dyDescent="0.3">
      <c r="AY10366" s="226" t="e">
        <f>VLOOKUP(C10366,#REF!, 2,FALSE)</f>
        <v>#REF!</v>
      </c>
      <c r="BM10366" s="177" t="s">
        <v>15775</v>
      </c>
      <c r="BN10366" s="177" t="s">
        <v>862</v>
      </c>
      <c r="BO10366" s="177" t="s">
        <v>770</v>
      </c>
      <c r="BU10366" s="177" t="s">
        <v>15775</v>
      </c>
      <c r="BV10366" s="177" t="s">
        <v>862</v>
      </c>
      <c r="BW10366" s="177" t="s">
        <v>770</v>
      </c>
    </row>
    <row r="10367" spans="51:75" x14ac:dyDescent="0.3">
      <c r="AY10367" s="226" t="e">
        <f>VLOOKUP(C10367,#REF!, 2,FALSE)</f>
        <v>#REF!</v>
      </c>
      <c r="BM10367" s="177" t="s">
        <v>15776</v>
      </c>
      <c r="BN10367" s="177" t="s">
        <v>862</v>
      </c>
      <c r="BO10367" s="177" t="s">
        <v>770</v>
      </c>
      <c r="BU10367" s="177" t="s">
        <v>15776</v>
      </c>
      <c r="BV10367" s="177" t="s">
        <v>862</v>
      </c>
      <c r="BW10367" s="177" t="s">
        <v>770</v>
      </c>
    </row>
    <row r="10368" spans="51:75" x14ac:dyDescent="0.3">
      <c r="AY10368" s="226" t="e">
        <f>VLOOKUP(C10368,#REF!, 2,FALSE)</f>
        <v>#REF!</v>
      </c>
      <c r="BM10368" s="177" t="s">
        <v>15777</v>
      </c>
      <c r="BN10368" s="177" t="s">
        <v>862</v>
      </c>
      <c r="BO10368" s="177" t="s">
        <v>770</v>
      </c>
      <c r="BU10368" s="177" t="s">
        <v>15777</v>
      </c>
      <c r="BV10368" s="177" t="s">
        <v>862</v>
      </c>
      <c r="BW10368" s="177" t="s">
        <v>770</v>
      </c>
    </row>
    <row r="10369" spans="51:75" x14ac:dyDescent="0.3">
      <c r="AY10369" s="226" t="e">
        <f>VLOOKUP(C10369,#REF!, 2,FALSE)</f>
        <v>#REF!</v>
      </c>
      <c r="BM10369" s="177" t="s">
        <v>15778</v>
      </c>
      <c r="BN10369" s="177" t="s">
        <v>1139</v>
      </c>
      <c r="BO10369" s="177" t="s">
        <v>770</v>
      </c>
      <c r="BU10369" s="177" t="s">
        <v>15778</v>
      </c>
      <c r="BV10369" s="177" t="s">
        <v>1139</v>
      </c>
      <c r="BW10369" s="177" t="s">
        <v>770</v>
      </c>
    </row>
    <row r="10370" spans="51:75" x14ac:dyDescent="0.3">
      <c r="AY10370" s="226" t="e">
        <f>VLOOKUP(C10370,#REF!, 2,FALSE)</f>
        <v>#REF!</v>
      </c>
      <c r="BM10370" s="177" t="s">
        <v>15779</v>
      </c>
      <c r="BN10370" s="177" t="s">
        <v>3245</v>
      </c>
      <c r="BO10370" s="177" t="s">
        <v>2983</v>
      </c>
      <c r="BU10370" s="177" t="s">
        <v>15779</v>
      </c>
      <c r="BV10370" s="177" t="s">
        <v>3245</v>
      </c>
      <c r="BW10370" s="177" t="s">
        <v>2983</v>
      </c>
    </row>
    <row r="10371" spans="51:75" x14ac:dyDescent="0.3">
      <c r="AY10371" s="226" t="e">
        <f>VLOOKUP(C10371,#REF!, 2,FALSE)</f>
        <v>#REF!</v>
      </c>
      <c r="BM10371" s="177" t="s">
        <v>15780</v>
      </c>
      <c r="BN10371" s="177" t="s">
        <v>862</v>
      </c>
      <c r="BO10371" s="177" t="s">
        <v>6898</v>
      </c>
      <c r="BU10371" s="177" t="s">
        <v>15780</v>
      </c>
      <c r="BV10371" s="177" t="s">
        <v>862</v>
      </c>
      <c r="BW10371" s="177" t="s">
        <v>6898</v>
      </c>
    </row>
    <row r="10372" spans="51:75" x14ac:dyDescent="0.3">
      <c r="AY10372" s="226" t="e">
        <f>VLOOKUP(C10372,#REF!, 2,FALSE)</f>
        <v>#REF!</v>
      </c>
      <c r="BM10372" s="177" t="s">
        <v>15781</v>
      </c>
      <c r="BN10372" s="177" t="s">
        <v>852</v>
      </c>
      <c r="BO10372" s="177" t="s">
        <v>770</v>
      </c>
      <c r="BU10372" s="177" t="s">
        <v>15781</v>
      </c>
      <c r="BV10372" s="177" t="s">
        <v>852</v>
      </c>
      <c r="BW10372" s="177" t="s">
        <v>770</v>
      </c>
    </row>
    <row r="10373" spans="51:75" x14ac:dyDescent="0.3">
      <c r="AY10373" s="226" t="e">
        <f>VLOOKUP(C10373,#REF!, 2,FALSE)</f>
        <v>#REF!</v>
      </c>
      <c r="BM10373" s="177" t="s">
        <v>15782</v>
      </c>
      <c r="BN10373" s="177" t="s">
        <v>3245</v>
      </c>
      <c r="BO10373" s="177" t="s">
        <v>2983</v>
      </c>
      <c r="BU10373" s="177" t="s">
        <v>15782</v>
      </c>
      <c r="BV10373" s="177" t="s">
        <v>3245</v>
      </c>
      <c r="BW10373" s="177" t="s">
        <v>2983</v>
      </c>
    </row>
    <row r="10374" spans="51:75" x14ac:dyDescent="0.3">
      <c r="AY10374" s="226" t="e">
        <f>VLOOKUP(C10374,#REF!, 2,FALSE)</f>
        <v>#REF!</v>
      </c>
      <c r="BM10374" s="177" t="s">
        <v>2741</v>
      </c>
      <c r="BN10374" s="177" t="s">
        <v>667</v>
      </c>
      <c r="BO10374" s="177" t="s">
        <v>770</v>
      </c>
      <c r="BU10374" s="177" t="s">
        <v>2741</v>
      </c>
      <c r="BV10374" s="177" t="s">
        <v>667</v>
      </c>
      <c r="BW10374" s="177" t="s">
        <v>770</v>
      </c>
    </row>
    <row r="10375" spans="51:75" x14ac:dyDescent="0.3">
      <c r="AY10375" s="226" t="e">
        <f>VLOOKUP(C10375,#REF!, 2,FALSE)</f>
        <v>#REF!</v>
      </c>
      <c r="BM10375" s="177" t="s">
        <v>15783</v>
      </c>
      <c r="BN10375" s="177" t="s">
        <v>3002</v>
      </c>
      <c r="BO10375" s="177" t="s">
        <v>3340</v>
      </c>
      <c r="BU10375" s="177" t="s">
        <v>15783</v>
      </c>
      <c r="BV10375" s="177" t="s">
        <v>3002</v>
      </c>
      <c r="BW10375" s="177" t="s">
        <v>3340</v>
      </c>
    </row>
    <row r="10376" spans="51:75" x14ac:dyDescent="0.3">
      <c r="AY10376" s="226" t="e">
        <f>VLOOKUP(C10376,#REF!, 2,FALSE)</f>
        <v>#REF!</v>
      </c>
      <c r="BM10376" s="177" t="s">
        <v>281</v>
      </c>
      <c r="BN10376" s="177" t="s">
        <v>803</v>
      </c>
      <c r="BO10376" s="177" t="s">
        <v>15784</v>
      </c>
      <c r="BU10376" s="177" t="s">
        <v>281</v>
      </c>
      <c r="BV10376" s="177" t="s">
        <v>803</v>
      </c>
      <c r="BW10376" s="177" t="s">
        <v>15784</v>
      </c>
    </row>
    <row r="10377" spans="51:75" x14ac:dyDescent="0.3">
      <c r="AY10377" s="226" t="e">
        <f>VLOOKUP(C10377,#REF!, 2,FALSE)</f>
        <v>#REF!</v>
      </c>
      <c r="BM10377" s="177" t="s">
        <v>15785</v>
      </c>
      <c r="BN10377" s="177" t="s">
        <v>1013</v>
      </c>
      <c r="BO10377" s="177" t="s">
        <v>1263</v>
      </c>
      <c r="BU10377" s="177" t="s">
        <v>15785</v>
      </c>
      <c r="BV10377" s="177" t="s">
        <v>1013</v>
      </c>
      <c r="BW10377" s="177" t="s">
        <v>1263</v>
      </c>
    </row>
    <row r="10378" spans="51:75" x14ac:dyDescent="0.3">
      <c r="AY10378" s="226" t="e">
        <f>VLOOKUP(C10378,#REF!, 2,FALSE)</f>
        <v>#REF!</v>
      </c>
      <c r="BM10378" s="177" t="s">
        <v>15786</v>
      </c>
      <c r="BN10378" s="177" t="s">
        <v>928</v>
      </c>
      <c r="BO10378" s="177" t="s">
        <v>1397</v>
      </c>
      <c r="BU10378" s="177" t="s">
        <v>15786</v>
      </c>
      <c r="BV10378" s="177" t="s">
        <v>928</v>
      </c>
      <c r="BW10378" s="177" t="s">
        <v>1397</v>
      </c>
    </row>
    <row r="10379" spans="51:75" x14ac:dyDescent="0.3">
      <c r="AY10379" s="226" t="e">
        <f>VLOOKUP(C10379,#REF!, 2,FALSE)</f>
        <v>#REF!</v>
      </c>
      <c r="BM10379" s="177" t="s">
        <v>15787</v>
      </c>
      <c r="BN10379" s="177" t="s">
        <v>16987</v>
      </c>
      <c r="BO10379" s="177" t="s">
        <v>1006</v>
      </c>
      <c r="BU10379" s="177" t="s">
        <v>15787</v>
      </c>
      <c r="BV10379" s="177" t="s">
        <v>16987</v>
      </c>
      <c r="BW10379" s="177" t="s">
        <v>1006</v>
      </c>
    </row>
    <row r="10380" spans="51:75" x14ac:dyDescent="0.3">
      <c r="AY10380" s="226" t="e">
        <f>VLOOKUP(C10380,#REF!, 2,FALSE)</f>
        <v>#REF!</v>
      </c>
      <c r="BM10380" s="177" t="s">
        <v>260</v>
      </c>
      <c r="BN10380" s="177" t="s">
        <v>1342</v>
      </c>
      <c r="BO10380" s="177" t="s">
        <v>15788</v>
      </c>
      <c r="BU10380" s="177" t="s">
        <v>260</v>
      </c>
      <c r="BV10380" s="177" t="s">
        <v>1342</v>
      </c>
      <c r="BW10380" s="177" t="s">
        <v>15788</v>
      </c>
    </row>
    <row r="10381" spans="51:75" x14ac:dyDescent="0.3">
      <c r="AY10381" s="226" t="e">
        <f>VLOOKUP(C10381,#REF!, 2,FALSE)</f>
        <v>#REF!</v>
      </c>
      <c r="BM10381" s="177" t="s">
        <v>2742</v>
      </c>
      <c r="BN10381" s="177" t="s">
        <v>1342</v>
      </c>
      <c r="BO10381" s="177" t="s">
        <v>15789</v>
      </c>
      <c r="BU10381" s="177" t="s">
        <v>2742</v>
      </c>
      <c r="BV10381" s="177" t="s">
        <v>1342</v>
      </c>
      <c r="BW10381" s="177" t="s">
        <v>15789</v>
      </c>
    </row>
    <row r="10382" spans="51:75" x14ac:dyDescent="0.3">
      <c r="AY10382" s="226" t="e">
        <f>VLOOKUP(C10382,#REF!, 2,FALSE)</f>
        <v>#REF!</v>
      </c>
      <c r="BM10382" s="177" t="s">
        <v>282</v>
      </c>
      <c r="BN10382" s="177" t="s">
        <v>1342</v>
      </c>
      <c r="BO10382" s="177" t="s">
        <v>15790</v>
      </c>
      <c r="BU10382" s="177" t="s">
        <v>282</v>
      </c>
      <c r="BV10382" s="177" t="s">
        <v>1342</v>
      </c>
      <c r="BW10382" s="177" t="s">
        <v>15790</v>
      </c>
    </row>
    <row r="10383" spans="51:75" x14ac:dyDescent="0.3">
      <c r="AY10383" s="226" t="e">
        <f>VLOOKUP(C10383,#REF!, 2,FALSE)</f>
        <v>#REF!</v>
      </c>
      <c r="BM10383" s="177" t="s">
        <v>15791</v>
      </c>
      <c r="BN10383" s="177" t="s">
        <v>3045</v>
      </c>
      <c r="BO10383" s="177" t="s">
        <v>9540</v>
      </c>
      <c r="BU10383" s="177" t="s">
        <v>15791</v>
      </c>
      <c r="BV10383" s="177" t="s">
        <v>3045</v>
      </c>
      <c r="BW10383" s="177" t="s">
        <v>9540</v>
      </c>
    </row>
    <row r="10384" spans="51:75" x14ac:dyDescent="0.3">
      <c r="AY10384" s="226" t="e">
        <f>VLOOKUP(C10384,#REF!, 2,FALSE)</f>
        <v>#REF!</v>
      </c>
      <c r="BM10384" s="177" t="s">
        <v>15792</v>
      </c>
      <c r="BN10384" s="177" t="s">
        <v>3045</v>
      </c>
      <c r="BO10384" s="177" t="s">
        <v>15793</v>
      </c>
      <c r="BU10384" s="177" t="s">
        <v>15792</v>
      </c>
      <c r="BV10384" s="177" t="s">
        <v>3045</v>
      </c>
      <c r="BW10384" s="177" t="s">
        <v>15793</v>
      </c>
    </row>
    <row r="10385" spans="51:75" x14ac:dyDescent="0.3">
      <c r="AY10385" s="226" t="e">
        <f>VLOOKUP(C10385,#REF!, 2,FALSE)</f>
        <v>#REF!</v>
      </c>
      <c r="BM10385" s="177" t="s">
        <v>15794</v>
      </c>
      <c r="BN10385" s="177" t="s">
        <v>1342</v>
      </c>
      <c r="BO10385" s="177" t="s">
        <v>15795</v>
      </c>
      <c r="BU10385" s="177" t="s">
        <v>15794</v>
      </c>
      <c r="BV10385" s="177" t="s">
        <v>1342</v>
      </c>
      <c r="BW10385" s="177" t="s">
        <v>15795</v>
      </c>
    </row>
    <row r="10386" spans="51:75" x14ac:dyDescent="0.3">
      <c r="AY10386" s="226" t="e">
        <f>VLOOKUP(C10386,#REF!, 2,FALSE)</f>
        <v>#REF!</v>
      </c>
      <c r="BM10386" s="177" t="s">
        <v>15796</v>
      </c>
      <c r="BN10386" s="177" t="s">
        <v>3045</v>
      </c>
      <c r="BO10386" s="177" t="s">
        <v>15793</v>
      </c>
      <c r="BU10386" s="177" t="s">
        <v>15796</v>
      </c>
      <c r="BV10386" s="177" t="s">
        <v>3045</v>
      </c>
      <c r="BW10386" s="177" t="s">
        <v>15793</v>
      </c>
    </row>
    <row r="10387" spans="51:75" x14ac:dyDescent="0.3">
      <c r="AY10387" s="226" t="e">
        <f>VLOOKUP(C10387,#REF!, 2,FALSE)</f>
        <v>#REF!</v>
      </c>
      <c r="BM10387" s="177" t="s">
        <v>15797</v>
      </c>
      <c r="BN10387" s="177" t="s">
        <v>3045</v>
      </c>
      <c r="BO10387" s="177" t="s">
        <v>3785</v>
      </c>
      <c r="BU10387" s="177" t="s">
        <v>15797</v>
      </c>
      <c r="BV10387" s="177" t="s">
        <v>3045</v>
      </c>
      <c r="BW10387" s="177" t="s">
        <v>3785</v>
      </c>
    </row>
    <row r="10388" spans="51:75" x14ac:dyDescent="0.3">
      <c r="AY10388" s="226" t="e">
        <f>VLOOKUP(C10388,#REF!, 2,FALSE)</f>
        <v>#REF!</v>
      </c>
      <c r="BM10388" s="177" t="s">
        <v>15798</v>
      </c>
      <c r="BN10388" s="177" t="s">
        <v>1342</v>
      </c>
      <c r="BO10388" s="177" t="s">
        <v>4450</v>
      </c>
      <c r="BU10388" s="177" t="s">
        <v>15798</v>
      </c>
      <c r="BV10388" s="177" t="s">
        <v>1342</v>
      </c>
      <c r="BW10388" s="177" t="s">
        <v>4450</v>
      </c>
    </row>
    <row r="10389" spans="51:75" x14ac:dyDescent="0.3">
      <c r="AY10389" s="226" t="e">
        <f>VLOOKUP(C10389,#REF!, 2,FALSE)</f>
        <v>#REF!</v>
      </c>
      <c r="BM10389" s="177" t="s">
        <v>15799</v>
      </c>
      <c r="BN10389" s="177" t="s">
        <v>1342</v>
      </c>
      <c r="BO10389" s="177" t="s">
        <v>1674</v>
      </c>
      <c r="BU10389" s="177" t="s">
        <v>15799</v>
      </c>
      <c r="BV10389" s="177" t="s">
        <v>1342</v>
      </c>
      <c r="BW10389" s="177" t="s">
        <v>1674</v>
      </c>
    </row>
    <row r="10390" spans="51:75" x14ac:dyDescent="0.3">
      <c r="AY10390" s="226" t="e">
        <f>VLOOKUP(C10390,#REF!, 2,FALSE)</f>
        <v>#REF!</v>
      </c>
      <c r="BM10390" s="177" t="s">
        <v>15800</v>
      </c>
      <c r="BN10390" s="177" t="s">
        <v>1342</v>
      </c>
      <c r="BO10390" s="177" t="s">
        <v>8747</v>
      </c>
      <c r="BU10390" s="177" t="s">
        <v>15800</v>
      </c>
      <c r="BV10390" s="177" t="s">
        <v>1342</v>
      </c>
      <c r="BW10390" s="177" t="s">
        <v>8747</v>
      </c>
    </row>
    <row r="10391" spans="51:75" x14ac:dyDescent="0.3">
      <c r="AY10391" s="226" t="e">
        <f>VLOOKUP(C10391,#REF!, 2,FALSE)</f>
        <v>#REF!</v>
      </c>
      <c r="BM10391" s="177" t="s">
        <v>15801</v>
      </c>
      <c r="BN10391" s="177" t="s">
        <v>1269</v>
      </c>
      <c r="BO10391" s="177" t="s">
        <v>8747</v>
      </c>
      <c r="BU10391" s="177" t="s">
        <v>15801</v>
      </c>
      <c r="BV10391" s="177" t="s">
        <v>1269</v>
      </c>
      <c r="BW10391" s="177" t="s">
        <v>8747</v>
      </c>
    </row>
    <row r="10392" spans="51:75" x14ac:dyDescent="0.3">
      <c r="AY10392" s="226" t="e">
        <f>VLOOKUP(C10392,#REF!, 2,FALSE)</f>
        <v>#REF!</v>
      </c>
      <c r="BM10392" s="177" t="s">
        <v>15802</v>
      </c>
      <c r="BN10392" s="177" t="s">
        <v>1269</v>
      </c>
      <c r="BO10392" s="177" t="s">
        <v>5348</v>
      </c>
      <c r="BU10392" s="177" t="s">
        <v>15802</v>
      </c>
      <c r="BV10392" s="177" t="s">
        <v>1269</v>
      </c>
      <c r="BW10392" s="177" t="s">
        <v>5348</v>
      </c>
    </row>
    <row r="10393" spans="51:75" x14ac:dyDescent="0.3">
      <c r="AY10393" s="226" t="e">
        <f>VLOOKUP(C10393,#REF!, 2,FALSE)</f>
        <v>#REF!</v>
      </c>
      <c r="BM10393" s="177" t="s">
        <v>15803</v>
      </c>
      <c r="BN10393" s="177" t="s">
        <v>1342</v>
      </c>
      <c r="BO10393" s="177" t="s">
        <v>13762</v>
      </c>
      <c r="BU10393" s="177" t="s">
        <v>15803</v>
      </c>
      <c r="BV10393" s="177" t="s">
        <v>1342</v>
      </c>
      <c r="BW10393" s="177" t="s">
        <v>13762</v>
      </c>
    </row>
    <row r="10394" spans="51:75" x14ac:dyDescent="0.3">
      <c r="AY10394" s="226" t="e">
        <f>VLOOKUP(C10394,#REF!, 2,FALSE)</f>
        <v>#REF!</v>
      </c>
      <c r="BM10394" s="177" t="s">
        <v>15805</v>
      </c>
      <c r="BN10394" s="177" t="s">
        <v>2979</v>
      </c>
      <c r="BO10394" s="177" t="s">
        <v>8886</v>
      </c>
      <c r="BU10394" s="177" t="s">
        <v>15805</v>
      </c>
      <c r="BV10394" s="177" t="s">
        <v>2979</v>
      </c>
      <c r="BW10394" s="177" t="s">
        <v>8886</v>
      </c>
    </row>
    <row r="10395" spans="51:75" x14ac:dyDescent="0.3">
      <c r="AY10395" s="226" t="e">
        <f>VLOOKUP(C10395,#REF!, 2,FALSE)</f>
        <v>#REF!</v>
      </c>
      <c r="BM10395" s="177" t="s">
        <v>15806</v>
      </c>
      <c r="BN10395" s="177" t="s">
        <v>2979</v>
      </c>
      <c r="BO10395" s="177" t="s">
        <v>15793</v>
      </c>
      <c r="BU10395" s="177" t="s">
        <v>15806</v>
      </c>
      <c r="BV10395" s="177" t="s">
        <v>2979</v>
      </c>
      <c r="BW10395" s="177" t="s">
        <v>15793</v>
      </c>
    </row>
    <row r="10396" spans="51:75" x14ac:dyDescent="0.3">
      <c r="AY10396" s="226" t="e">
        <f>VLOOKUP(C10396,#REF!, 2,FALSE)</f>
        <v>#REF!</v>
      </c>
      <c r="BM10396" s="177" t="s">
        <v>15807</v>
      </c>
      <c r="BN10396" s="177" t="s">
        <v>2983</v>
      </c>
      <c r="BO10396" s="177" t="s">
        <v>2983</v>
      </c>
      <c r="BU10396" s="177" t="s">
        <v>15807</v>
      </c>
      <c r="BV10396" s="177" t="s">
        <v>2983</v>
      </c>
      <c r="BW10396" s="177" t="s">
        <v>2983</v>
      </c>
    </row>
    <row r="10397" spans="51:75" x14ac:dyDescent="0.3">
      <c r="AY10397" s="226" t="e">
        <f>VLOOKUP(C10397,#REF!, 2,FALSE)</f>
        <v>#REF!</v>
      </c>
      <c r="BM10397" s="177" t="s">
        <v>15808</v>
      </c>
      <c r="BN10397" s="177" t="s">
        <v>2979</v>
      </c>
      <c r="BO10397" s="177" t="s">
        <v>15809</v>
      </c>
      <c r="BU10397" s="177" t="s">
        <v>15808</v>
      </c>
      <c r="BV10397" s="177" t="s">
        <v>2979</v>
      </c>
      <c r="BW10397" s="177" t="s">
        <v>15809</v>
      </c>
    </row>
    <row r="10398" spans="51:75" x14ac:dyDescent="0.3">
      <c r="AY10398" s="226" t="e">
        <f>VLOOKUP(C10398,#REF!, 2,FALSE)</f>
        <v>#REF!</v>
      </c>
      <c r="BM10398" s="177" t="s">
        <v>57</v>
      </c>
      <c r="BN10398" s="177" t="s">
        <v>636</v>
      </c>
      <c r="BO10398" s="177" t="s">
        <v>770</v>
      </c>
      <c r="BU10398" s="177" t="s">
        <v>57</v>
      </c>
      <c r="BV10398" s="177" t="s">
        <v>636</v>
      </c>
      <c r="BW10398" s="177" t="s">
        <v>770</v>
      </c>
    </row>
    <row r="10399" spans="51:75" x14ac:dyDescent="0.3">
      <c r="AY10399" s="226" t="e">
        <f>VLOOKUP(C10399,#REF!, 2,FALSE)</f>
        <v>#REF!</v>
      </c>
      <c r="BM10399" s="177" t="s">
        <v>15810</v>
      </c>
      <c r="BN10399" s="177" t="s">
        <v>16979</v>
      </c>
      <c r="BO10399" s="177" t="s">
        <v>2983</v>
      </c>
      <c r="BU10399" s="177" t="s">
        <v>15810</v>
      </c>
      <c r="BV10399" s="177" t="s">
        <v>16979</v>
      </c>
      <c r="BW10399" s="177" t="s">
        <v>2983</v>
      </c>
    </row>
    <row r="10400" spans="51:75" x14ac:dyDescent="0.3">
      <c r="AY10400" s="226" t="e">
        <f>VLOOKUP(C10400,#REF!, 2,FALSE)</f>
        <v>#REF!</v>
      </c>
      <c r="BM10400" s="177" t="s">
        <v>15811</v>
      </c>
      <c r="BN10400" s="177" t="s">
        <v>3045</v>
      </c>
      <c r="BO10400" s="177" t="s">
        <v>15183</v>
      </c>
      <c r="BU10400" s="177" t="s">
        <v>15811</v>
      </c>
      <c r="BV10400" s="177" t="s">
        <v>3045</v>
      </c>
      <c r="BW10400" s="177" t="s">
        <v>15183</v>
      </c>
    </row>
    <row r="10401" spans="51:75" x14ac:dyDescent="0.3">
      <c r="AY10401" s="226" t="e">
        <f>VLOOKUP(C10401,#REF!, 2,FALSE)</f>
        <v>#REF!</v>
      </c>
      <c r="BM10401" s="177" t="s">
        <v>15812</v>
      </c>
      <c r="BN10401" s="177" t="s">
        <v>3087</v>
      </c>
      <c r="BO10401" s="177" t="s">
        <v>3887</v>
      </c>
      <c r="BU10401" s="177" t="s">
        <v>15812</v>
      </c>
      <c r="BV10401" s="177" t="s">
        <v>3087</v>
      </c>
      <c r="BW10401" s="177" t="s">
        <v>3887</v>
      </c>
    </row>
    <row r="10402" spans="51:75" x14ac:dyDescent="0.3">
      <c r="AY10402" s="226" t="e">
        <f>VLOOKUP(C10402,#REF!, 2,FALSE)</f>
        <v>#REF!</v>
      </c>
      <c r="BM10402" s="177" t="s">
        <v>15813</v>
      </c>
      <c r="BN10402" s="177" t="s">
        <v>2979</v>
      </c>
      <c r="BO10402" s="177" t="s">
        <v>15814</v>
      </c>
      <c r="BU10402" s="177" t="s">
        <v>15813</v>
      </c>
      <c r="BV10402" s="177" t="s">
        <v>2979</v>
      </c>
      <c r="BW10402" s="177" t="s">
        <v>15814</v>
      </c>
    </row>
    <row r="10403" spans="51:75" x14ac:dyDescent="0.3">
      <c r="AY10403" s="226" t="e">
        <f>VLOOKUP(C10403,#REF!, 2,FALSE)</f>
        <v>#REF!</v>
      </c>
      <c r="BM10403" s="177" t="s">
        <v>15815</v>
      </c>
      <c r="BN10403" s="177" t="s">
        <v>3005</v>
      </c>
      <c r="BO10403" s="177" t="s">
        <v>15816</v>
      </c>
      <c r="BU10403" s="177" t="s">
        <v>15815</v>
      </c>
      <c r="BV10403" s="177" t="s">
        <v>3005</v>
      </c>
      <c r="BW10403" s="177" t="s">
        <v>15816</v>
      </c>
    </row>
    <row r="10404" spans="51:75" x14ac:dyDescent="0.3">
      <c r="AY10404" s="226" t="e">
        <f>VLOOKUP(C10404,#REF!, 2,FALSE)</f>
        <v>#REF!</v>
      </c>
      <c r="BM10404" s="177" t="s">
        <v>15817</v>
      </c>
      <c r="BN10404" s="177" t="s">
        <v>16979</v>
      </c>
      <c r="BO10404" s="177" t="s">
        <v>2983</v>
      </c>
      <c r="BU10404" s="177" t="s">
        <v>15817</v>
      </c>
      <c r="BV10404" s="177" t="s">
        <v>16979</v>
      </c>
      <c r="BW10404" s="177" t="s">
        <v>2983</v>
      </c>
    </row>
    <row r="10405" spans="51:75" x14ac:dyDescent="0.3">
      <c r="AY10405" s="226" t="e">
        <f>VLOOKUP(C10405,#REF!, 2,FALSE)</f>
        <v>#REF!</v>
      </c>
      <c r="BM10405" s="177" t="s">
        <v>15818</v>
      </c>
      <c r="BN10405" s="177" t="s">
        <v>16979</v>
      </c>
      <c r="BO10405" s="177" t="s">
        <v>2983</v>
      </c>
      <c r="BU10405" s="177" t="s">
        <v>15818</v>
      </c>
      <c r="BV10405" s="177" t="s">
        <v>16979</v>
      </c>
      <c r="BW10405" s="177" t="s">
        <v>2983</v>
      </c>
    </row>
    <row r="10406" spans="51:75" x14ac:dyDescent="0.3">
      <c r="AY10406" s="226" t="e">
        <f>VLOOKUP(C10406,#REF!, 2,FALSE)</f>
        <v>#REF!</v>
      </c>
      <c r="BM10406" s="177" t="s">
        <v>15819</v>
      </c>
      <c r="BN10406" s="177" t="s">
        <v>16979</v>
      </c>
      <c r="BO10406" s="177" t="s">
        <v>2983</v>
      </c>
      <c r="BU10406" s="177" t="s">
        <v>15819</v>
      </c>
      <c r="BV10406" s="177" t="s">
        <v>16979</v>
      </c>
      <c r="BW10406" s="177" t="s">
        <v>2983</v>
      </c>
    </row>
    <row r="10407" spans="51:75" x14ac:dyDescent="0.3">
      <c r="AY10407" s="226" t="e">
        <f>VLOOKUP(C10407,#REF!, 2,FALSE)</f>
        <v>#REF!</v>
      </c>
      <c r="BM10407" s="177" t="s">
        <v>15820</v>
      </c>
      <c r="BN10407" s="177" t="s">
        <v>1342</v>
      </c>
      <c r="BO10407" s="177" t="s">
        <v>15821</v>
      </c>
      <c r="BU10407" s="177" t="s">
        <v>15820</v>
      </c>
      <c r="BV10407" s="177" t="s">
        <v>1342</v>
      </c>
      <c r="BW10407" s="177" t="s">
        <v>15821</v>
      </c>
    </row>
    <row r="10408" spans="51:75" x14ac:dyDescent="0.3">
      <c r="AY10408" s="226" t="e">
        <f>VLOOKUP(C10408,#REF!, 2,FALSE)</f>
        <v>#REF!</v>
      </c>
      <c r="BM10408" s="177" t="s">
        <v>15822</v>
      </c>
      <c r="BN10408" s="177" t="s">
        <v>16979</v>
      </c>
      <c r="BO10408" s="177" t="s">
        <v>770</v>
      </c>
      <c r="BU10408" s="177" t="s">
        <v>15822</v>
      </c>
      <c r="BV10408" s="177" t="s">
        <v>16979</v>
      </c>
      <c r="BW10408" s="177" t="s">
        <v>770</v>
      </c>
    </row>
    <row r="10409" spans="51:75" x14ac:dyDescent="0.3">
      <c r="AY10409" s="226" t="e">
        <f>VLOOKUP(C10409,#REF!, 2,FALSE)</f>
        <v>#REF!</v>
      </c>
      <c r="BM10409" s="177" t="s">
        <v>15823</v>
      </c>
      <c r="BN10409" s="177" t="s">
        <v>16979</v>
      </c>
      <c r="BO10409" s="177" t="s">
        <v>2983</v>
      </c>
      <c r="BU10409" s="177" t="s">
        <v>15823</v>
      </c>
      <c r="BV10409" s="177" t="s">
        <v>16979</v>
      </c>
      <c r="BW10409" s="177" t="s">
        <v>2983</v>
      </c>
    </row>
    <row r="10410" spans="51:75" x14ac:dyDescent="0.3">
      <c r="AY10410" s="226" t="e">
        <f>VLOOKUP(C10410,#REF!, 2,FALSE)</f>
        <v>#REF!</v>
      </c>
      <c r="BM10410" s="177" t="s">
        <v>15824</v>
      </c>
      <c r="BN10410" s="177" t="s">
        <v>16979</v>
      </c>
      <c r="BO10410" s="177" t="s">
        <v>2983</v>
      </c>
      <c r="BU10410" s="177" t="s">
        <v>15824</v>
      </c>
      <c r="BV10410" s="177" t="s">
        <v>16979</v>
      </c>
      <c r="BW10410" s="177" t="s">
        <v>2983</v>
      </c>
    </row>
    <row r="10411" spans="51:75" x14ac:dyDescent="0.3">
      <c r="AY10411" s="226" t="e">
        <f>VLOOKUP(C10411,#REF!, 2,FALSE)</f>
        <v>#REF!</v>
      </c>
      <c r="BM10411" s="177" t="s">
        <v>15825</v>
      </c>
      <c r="BN10411" s="177" t="s">
        <v>3097</v>
      </c>
      <c r="BO10411" s="177" t="s">
        <v>770</v>
      </c>
      <c r="BU10411" s="177" t="s">
        <v>15825</v>
      </c>
      <c r="BV10411" s="177" t="s">
        <v>3097</v>
      </c>
      <c r="BW10411" s="177" t="s">
        <v>770</v>
      </c>
    </row>
    <row r="10412" spans="51:75" x14ac:dyDescent="0.3">
      <c r="AY10412" s="226" t="e">
        <f>VLOOKUP(C10412,#REF!, 2,FALSE)</f>
        <v>#REF!</v>
      </c>
      <c r="BM10412" s="177" t="s">
        <v>15826</v>
      </c>
      <c r="BN10412" s="177" t="s">
        <v>16979</v>
      </c>
      <c r="BO10412" s="177" t="s">
        <v>2983</v>
      </c>
      <c r="BU10412" s="177" t="s">
        <v>15826</v>
      </c>
      <c r="BV10412" s="177" t="s">
        <v>16979</v>
      </c>
      <c r="BW10412" s="177" t="s">
        <v>2983</v>
      </c>
    </row>
    <row r="10413" spans="51:75" x14ac:dyDescent="0.3">
      <c r="AY10413" s="226" t="e">
        <f>VLOOKUP(C10413,#REF!, 2,FALSE)</f>
        <v>#REF!</v>
      </c>
      <c r="BM10413" s="177" t="s">
        <v>15827</v>
      </c>
      <c r="BN10413" s="177" t="s">
        <v>1139</v>
      </c>
      <c r="BO10413" s="177" t="s">
        <v>15828</v>
      </c>
      <c r="BU10413" s="177" t="s">
        <v>15827</v>
      </c>
      <c r="BV10413" s="177" t="s">
        <v>1139</v>
      </c>
      <c r="BW10413" s="177" t="s">
        <v>15828</v>
      </c>
    </row>
    <row r="10414" spans="51:75" x14ac:dyDescent="0.3">
      <c r="AY10414" s="226" t="e">
        <f>VLOOKUP(C10414,#REF!, 2,FALSE)</f>
        <v>#REF!</v>
      </c>
      <c r="BM10414" s="177" t="s">
        <v>15829</v>
      </c>
      <c r="BN10414" s="177" t="s">
        <v>16979</v>
      </c>
      <c r="BO10414" s="177" t="s">
        <v>9876</v>
      </c>
      <c r="BU10414" s="177" t="s">
        <v>15829</v>
      </c>
      <c r="BV10414" s="177" t="s">
        <v>16979</v>
      </c>
      <c r="BW10414" s="177" t="s">
        <v>9876</v>
      </c>
    </row>
    <row r="10415" spans="51:75" x14ac:dyDescent="0.3">
      <c r="AY10415" s="226" t="e">
        <f>VLOOKUP(C10415,#REF!, 2,FALSE)</f>
        <v>#REF!</v>
      </c>
      <c r="BM10415" s="177" t="s">
        <v>15831</v>
      </c>
      <c r="BN10415" s="177" t="s">
        <v>16979</v>
      </c>
      <c r="BO10415" s="177" t="s">
        <v>2983</v>
      </c>
      <c r="BU10415" s="177" t="s">
        <v>15831</v>
      </c>
      <c r="BV10415" s="177" t="s">
        <v>16979</v>
      </c>
      <c r="BW10415" s="177" t="s">
        <v>2983</v>
      </c>
    </row>
    <row r="10416" spans="51:75" x14ac:dyDescent="0.3">
      <c r="AY10416" s="226" t="e">
        <f>VLOOKUP(C10416,#REF!, 2,FALSE)</f>
        <v>#REF!</v>
      </c>
      <c r="BM10416" s="177" t="s">
        <v>15832</v>
      </c>
      <c r="BN10416" s="177" t="s">
        <v>1342</v>
      </c>
      <c r="BO10416" s="177" t="s">
        <v>2983</v>
      </c>
      <c r="BU10416" s="177" t="s">
        <v>15832</v>
      </c>
      <c r="BV10416" s="177" t="s">
        <v>1342</v>
      </c>
      <c r="BW10416" s="177" t="s">
        <v>2983</v>
      </c>
    </row>
    <row r="10417" spans="51:75" x14ac:dyDescent="0.3">
      <c r="AY10417" s="226" t="e">
        <f>VLOOKUP(C10417,#REF!, 2,FALSE)</f>
        <v>#REF!</v>
      </c>
      <c r="BM10417" s="177" t="s">
        <v>15833</v>
      </c>
      <c r="BN10417" s="177" t="s">
        <v>3005</v>
      </c>
      <c r="BO10417" s="177" t="s">
        <v>15834</v>
      </c>
      <c r="BU10417" s="177" t="s">
        <v>15833</v>
      </c>
      <c r="BV10417" s="177" t="s">
        <v>3005</v>
      </c>
      <c r="BW10417" s="177" t="s">
        <v>15834</v>
      </c>
    </row>
    <row r="10418" spans="51:75" x14ac:dyDescent="0.3">
      <c r="AY10418" s="226" t="e">
        <f>VLOOKUP(C10418,#REF!, 2,FALSE)</f>
        <v>#REF!</v>
      </c>
      <c r="BM10418" s="177" t="s">
        <v>65</v>
      </c>
      <c r="BN10418" s="177" t="s">
        <v>3245</v>
      </c>
      <c r="BO10418" s="177" t="s">
        <v>15835</v>
      </c>
      <c r="BU10418" s="177" t="s">
        <v>65</v>
      </c>
      <c r="BV10418" s="177" t="s">
        <v>3245</v>
      </c>
      <c r="BW10418" s="177" t="s">
        <v>15835</v>
      </c>
    </row>
    <row r="10419" spans="51:75" x14ac:dyDescent="0.3">
      <c r="AY10419" s="226" t="e">
        <f>VLOOKUP(C10419,#REF!, 2,FALSE)</f>
        <v>#REF!</v>
      </c>
      <c r="BM10419" s="177" t="s">
        <v>15836</v>
      </c>
      <c r="BN10419" s="177" t="s">
        <v>736</v>
      </c>
      <c r="BO10419" s="177" t="s">
        <v>15837</v>
      </c>
      <c r="BU10419" s="177" t="s">
        <v>15836</v>
      </c>
      <c r="BV10419" s="177" t="s">
        <v>736</v>
      </c>
      <c r="BW10419" s="177" t="s">
        <v>15837</v>
      </c>
    </row>
    <row r="10420" spans="51:75" x14ac:dyDescent="0.3">
      <c r="AY10420" s="226" t="e">
        <f>VLOOKUP(C10420,#REF!, 2,FALSE)</f>
        <v>#REF!</v>
      </c>
      <c r="BM10420" s="177" t="s">
        <v>15838</v>
      </c>
      <c r="BN10420" s="177" t="s">
        <v>1342</v>
      </c>
      <c r="BO10420" s="177" t="s">
        <v>14531</v>
      </c>
      <c r="BU10420" s="177" t="s">
        <v>15838</v>
      </c>
      <c r="BV10420" s="177" t="s">
        <v>1342</v>
      </c>
      <c r="BW10420" s="177" t="s">
        <v>14531</v>
      </c>
    </row>
    <row r="10421" spans="51:75" x14ac:dyDescent="0.3">
      <c r="AY10421" s="226" t="e">
        <f>VLOOKUP(C10421,#REF!, 2,FALSE)</f>
        <v>#REF!</v>
      </c>
      <c r="BM10421" s="177" t="s">
        <v>15839</v>
      </c>
      <c r="BN10421" s="177" t="s">
        <v>3002</v>
      </c>
      <c r="BO10421" s="177" t="s">
        <v>15840</v>
      </c>
      <c r="BU10421" s="177" t="s">
        <v>15839</v>
      </c>
      <c r="BV10421" s="177" t="s">
        <v>3002</v>
      </c>
      <c r="BW10421" s="177" t="s">
        <v>15840</v>
      </c>
    </row>
    <row r="10422" spans="51:75" x14ac:dyDescent="0.3">
      <c r="AY10422" s="226" t="e">
        <f>VLOOKUP(C10422,#REF!, 2,FALSE)</f>
        <v>#REF!</v>
      </c>
      <c r="BM10422" s="177" t="s">
        <v>15841</v>
      </c>
      <c r="BN10422" s="177" t="s">
        <v>1342</v>
      </c>
      <c r="BO10422" s="177" t="s">
        <v>15842</v>
      </c>
      <c r="BU10422" s="177" t="s">
        <v>15841</v>
      </c>
      <c r="BV10422" s="177" t="s">
        <v>1342</v>
      </c>
      <c r="BW10422" s="177" t="s">
        <v>15842</v>
      </c>
    </row>
    <row r="10423" spans="51:75" x14ac:dyDescent="0.3">
      <c r="AY10423" s="226" t="e">
        <f>VLOOKUP(C10423,#REF!, 2,FALSE)</f>
        <v>#REF!</v>
      </c>
      <c r="BM10423" s="177" t="s">
        <v>15843</v>
      </c>
      <c r="BN10423" s="177" t="s">
        <v>3002</v>
      </c>
      <c r="BO10423" s="177" t="s">
        <v>15844</v>
      </c>
      <c r="BU10423" s="177" t="s">
        <v>15843</v>
      </c>
      <c r="BV10423" s="177" t="s">
        <v>3002</v>
      </c>
      <c r="BW10423" s="177" t="s">
        <v>15844</v>
      </c>
    </row>
    <row r="10424" spans="51:75" x14ac:dyDescent="0.3">
      <c r="AY10424" s="226" t="e">
        <f>VLOOKUP(C10424,#REF!, 2,FALSE)</f>
        <v>#REF!</v>
      </c>
      <c r="BM10424" s="177" t="s">
        <v>15845</v>
      </c>
      <c r="BN10424" s="177" t="s">
        <v>771</v>
      </c>
      <c r="BO10424" s="177" t="s">
        <v>15846</v>
      </c>
      <c r="BU10424" s="177" t="s">
        <v>15845</v>
      </c>
      <c r="BV10424" s="177" t="s">
        <v>771</v>
      </c>
      <c r="BW10424" s="177" t="s">
        <v>15846</v>
      </c>
    </row>
    <row r="10425" spans="51:75" x14ac:dyDescent="0.3">
      <c r="AY10425" s="226" t="e">
        <f>VLOOKUP(C10425,#REF!, 2,FALSE)</f>
        <v>#REF!</v>
      </c>
      <c r="BM10425" s="177" t="s">
        <v>2743</v>
      </c>
      <c r="BN10425" s="177" t="s">
        <v>3002</v>
      </c>
      <c r="BO10425" s="177" t="s">
        <v>15847</v>
      </c>
      <c r="BU10425" s="177" t="s">
        <v>2743</v>
      </c>
      <c r="BV10425" s="177" t="s">
        <v>3002</v>
      </c>
      <c r="BW10425" s="177" t="s">
        <v>15847</v>
      </c>
    </row>
    <row r="10426" spans="51:75" x14ac:dyDescent="0.3">
      <c r="AY10426" s="226" t="e">
        <f>VLOOKUP(C10426,#REF!, 2,FALSE)</f>
        <v>#REF!</v>
      </c>
      <c r="BM10426" s="177" t="s">
        <v>2744</v>
      </c>
      <c r="BN10426" s="177" t="s">
        <v>3002</v>
      </c>
      <c r="BO10426" s="177" t="s">
        <v>14906</v>
      </c>
      <c r="BU10426" s="177" t="s">
        <v>2744</v>
      </c>
      <c r="BV10426" s="177" t="s">
        <v>3002</v>
      </c>
      <c r="BW10426" s="177" t="s">
        <v>14906</v>
      </c>
    </row>
    <row r="10427" spans="51:75" x14ac:dyDescent="0.3">
      <c r="AY10427" s="226" t="e">
        <f>VLOOKUP(C10427,#REF!, 2,FALSE)</f>
        <v>#REF!</v>
      </c>
      <c r="BM10427" s="177" t="s">
        <v>2745</v>
      </c>
      <c r="BN10427" s="177" t="s">
        <v>3245</v>
      </c>
      <c r="BO10427" s="177" t="s">
        <v>15848</v>
      </c>
      <c r="BU10427" s="177" t="s">
        <v>2745</v>
      </c>
      <c r="BV10427" s="177" t="s">
        <v>3245</v>
      </c>
      <c r="BW10427" s="177" t="s">
        <v>15848</v>
      </c>
    </row>
    <row r="10428" spans="51:75" x14ac:dyDescent="0.3">
      <c r="AY10428" s="226" t="e">
        <f>VLOOKUP(C10428,#REF!, 2,FALSE)</f>
        <v>#REF!</v>
      </c>
      <c r="BM10428" s="177" t="s">
        <v>15849</v>
      </c>
      <c r="BN10428" s="177" t="s">
        <v>810</v>
      </c>
      <c r="BO10428" s="177" t="s">
        <v>15850</v>
      </c>
      <c r="BU10428" s="177" t="s">
        <v>15849</v>
      </c>
      <c r="BV10428" s="177" t="s">
        <v>810</v>
      </c>
      <c r="BW10428" s="177" t="s">
        <v>15850</v>
      </c>
    </row>
    <row r="10429" spans="51:75" x14ac:dyDescent="0.3">
      <c r="AY10429" s="226" t="e">
        <f>VLOOKUP(C10429,#REF!, 2,FALSE)</f>
        <v>#REF!</v>
      </c>
      <c r="BM10429" s="177" t="s">
        <v>15851</v>
      </c>
      <c r="BN10429" s="177" t="s">
        <v>1342</v>
      </c>
      <c r="BO10429" s="177" t="s">
        <v>7566</v>
      </c>
      <c r="BU10429" s="177" t="s">
        <v>15851</v>
      </c>
      <c r="BV10429" s="177" t="s">
        <v>1342</v>
      </c>
      <c r="BW10429" s="177" t="s">
        <v>7566</v>
      </c>
    </row>
    <row r="10430" spans="51:75" x14ac:dyDescent="0.3">
      <c r="AY10430" s="226" t="e">
        <f>VLOOKUP(C10430,#REF!, 2,FALSE)</f>
        <v>#REF!</v>
      </c>
      <c r="BM10430" s="177" t="s">
        <v>15852</v>
      </c>
      <c r="BN10430" s="177" t="s">
        <v>946</v>
      </c>
      <c r="BO10430" s="177" t="s">
        <v>770</v>
      </c>
      <c r="BU10430" s="177" t="s">
        <v>15852</v>
      </c>
      <c r="BV10430" s="177" t="s">
        <v>946</v>
      </c>
      <c r="BW10430" s="177" t="s">
        <v>770</v>
      </c>
    </row>
    <row r="10431" spans="51:75" x14ac:dyDescent="0.3">
      <c r="AY10431" s="226" t="e">
        <f>VLOOKUP(C10431,#REF!, 2,FALSE)</f>
        <v>#REF!</v>
      </c>
      <c r="BM10431" s="177" t="s">
        <v>15853</v>
      </c>
      <c r="BN10431" s="177" t="s">
        <v>16979</v>
      </c>
      <c r="BO10431" s="177" t="s">
        <v>770</v>
      </c>
      <c r="BU10431" s="177" t="s">
        <v>15853</v>
      </c>
      <c r="BV10431" s="177" t="s">
        <v>16979</v>
      </c>
      <c r="BW10431" s="177" t="s">
        <v>770</v>
      </c>
    </row>
    <row r="10432" spans="51:75" x14ac:dyDescent="0.3">
      <c r="AY10432" s="226" t="e">
        <f>VLOOKUP(C10432,#REF!, 2,FALSE)</f>
        <v>#REF!</v>
      </c>
      <c r="BM10432" s="177" t="s">
        <v>15854</v>
      </c>
      <c r="BN10432" s="177" t="s">
        <v>797</v>
      </c>
      <c r="BO10432" s="177" t="s">
        <v>4218</v>
      </c>
      <c r="BU10432" s="177" t="s">
        <v>15854</v>
      </c>
      <c r="BV10432" s="177" t="s">
        <v>797</v>
      </c>
      <c r="BW10432" s="177" t="s">
        <v>4218</v>
      </c>
    </row>
    <row r="10433" spans="51:75" x14ac:dyDescent="0.3">
      <c r="AY10433" s="226" t="e">
        <f>VLOOKUP(C10433,#REF!, 2,FALSE)</f>
        <v>#REF!</v>
      </c>
      <c r="BM10433" s="177" t="s">
        <v>15855</v>
      </c>
      <c r="BN10433" s="177" t="s">
        <v>3199</v>
      </c>
      <c r="BO10433" s="177" t="s">
        <v>15856</v>
      </c>
      <c r="BU10433" s="177" t="s">
        <v>15855</v>
      </c>
      <c r="BV10433" s="177" t="s">
        <v>3199</v>
      </c>
      <c r="BW10433" s="177" t="s">
        <v>15856</v>
      </c>
    </row>
    <row r="10434" spans="51:75" x14ac:dyDescent="0.3">
      <c r="AY10434" s="226" t="e">
        <f>VLOOKUP(C10434,#REF!, 2,FALSE)</f>
        <v>#REF!</v>
      </c>
      <c r="BM10434" s="177" t="s">
        <v>2757</v>
      </c>
      <c r="BN10434" s="177" t="s">
        <v>1267</v>
      </c>
      <c r="BO10434" s="177" t="s">
        <v>770</v>
      </c>
      <c r="BU10434" s="177" t="s">
        <v>2757</v>
      </c>
      <c r="BV10434" s="177" t="s">
        <v>1267</v>
      </c>
      <c r="BW10434" s="177" t="s">
        <v>770</v>
      </c>
    </row>
    <row r="10435" spans="51:75" x14ac:dyDescent="0.3">
      <c r="AY10435" s="226" t="e">
        <f>VLOOKUP(C10435,#REF!, 2,FALSE)</f>
        <v>#REF!</v>
      </c>
      <c r="BM10435" s="177" t="s">
        <v>15857</v>
      </c>
      <c r="BN10435" s="177" t="s">
        <v>612</v>
      </c>
      <c r="BO10435" s="177" t="s">
        <v>15858</v>
      </c>
      <c r="BU10435" s="177" t="s">
        <v>15857</v>
      </c>
      <c r="BV10435" s="177" t="s">
        <v>612</v>
      </c>
      <c r="BW10435" s="177" t="s">
        <v>15858</v>
      </c>
    </row>
    <row r="10436" spans="51:75" x14ac:dyDescent="0.3">
      <c r="AY10436" s="226" t="e">
        <f>VLOOKUP(C10436,#REF!, 2,FALSE)</f>
        <v>#REF!</v>
      </c>
      <c r="BM10436" s="177" t="s">
        <v>15859</v>
      </c>
      <c r="BN10436" s="177" t="s">
        <v>3005</v>
      </c>
      <c r="BO10436" s="177" t="s">
        <v>770</v>
      </c>
      <c r="BU10436" s="177" t="s">
        <v>15859</v>
      </c>
      <c r="BV10436" s="177" t="s">
        <v>3005</v>
      </c>
      <c r="BW10436" s="177" t="s">
        <v>770</v>
      </c>
    </row>
    <row r="10437" spans="51:75" x14ac:dyDescent="0.3">
      <c r="AY10437" s="226" t="e">
        <f>VLOOKUP(C10437,#REF!, 2,FALSE)</f>
        <v>#REF!</v>
      </c>
      <c r="BM10437" s="177" t="s">
        <v>15860</v>
      </c>
      <c r="BN10437" s="177" t="s">
        <v>2983</v>
      </c>
      <c r="BO10437" s="177" t="s">
        <v>8136</v>
      </c>
      <c r="BU10437" s="177" t="s">
        <v>15860</v>
      </c>
      <c r="BV10437" s="177" t="s">
        <v>2983</v>
      </c>
      <c r="BW10437" s="177" t="s">
        <v>8136</v>
      </c>
    </row>
    <row r="10438" spans="51:75" x14ac:dyDescent="0.3">
      <c r="AY10438" s="226" t="e">
        <f>VLOOKUP(C10438,#REF!, 2,FALSE)</f>
        <v>#REF!</v>
      </c>
      <c r="BM10438" s="177" t="s">
        <v>15861</v>
      </c>
      <c r="BN10438" s="177" t="s">
        <v>16979</v>
      </c>
      <c r="BO10438" s="177" t="s">
        <v>770</v>
      </c>
      <c r="BU10438" s="177" t="s">
        <v>15861</v>
      </c>
      <c r="BV10438" s="177" t="s">
        <v>16979</v>
      </c>
      <c r="BW10438" s="177" t="s">
        <v>770</v>
      </c>
    </row>
    <row r="10439" spans="51:75" x14ac:dyDescent="0.3">
      <c r="AY10439" s="226" t="e">
        <f>VLOOKUP(C10439,#REF!, 2,FALSE)</f>
        <v>#REF!</v>
      </c>
      <c r="BM10439" s="177" t="s">
        <v>15862</v>
      </c>
      <c r="BN10439" s="177" t="s">
        <v>2979</v>
      </c>
      <c r="BO10439" s="177" t="s">
        <v>15863</v>
      </c>
      <c r="BU10439" s="177" t="s">
        <v>15862</v>
      </c>
      <c r="BV10439" s="177" t="s">
        <v>2979</v>
      </c>
      <c r="BW10439" s="177" t="s">
        <v>15863</v>
      </c>
    </row>
    <row r="10440" spans="51:75" x14ac:dyDescent="0.3">
      <c r="AY10440" s="226" t="e">
        <f>VLOOKUP(C10440,#REF!, 2,FALSE)</f>
        <v>#REF!</v>
      </c>
      <c r="BM10440" s="177" t="s">
        <v>15864</v>
      </c>
      <c r="BN10440" s="177" t="s">
        <v>16979</v>
      </c>
      <c r="BO10440" s="177" t="s">
        <v>618</v>
      </c>
      <c r="BU10440" s="177" t="s">
        <v>15864</v>
      </c>
      <c r="BV10440" s="177" t="s">
        <v>16979</v>
      </c>
      <c r="BW10440" s="177" t="s">
        <v>618</v>
      </c>
    </row>
    <row r="10441" spans="51:75" x14ac:dyDescent="0.3">
      <c r="AY10441" s="226" t="e">
        <f>VLOOKUP(C10441,#REF!, 2,FALSE)</f>
        <v>#REF!</v>
      </c>
      <c r="BM10441" s="177" t="s">
        <v>15865</v>
      </c>
      <c r="BN10441" s="177" t="s">
        <v>16979</v>
      </c>
      <c r="BO10441" s="177" t="s">
        <v>11182</v>
      </c>
      <c r="BU10441" s="177" t="s">
        <v>15865</v>
      </c>
      <c r="BV10441" s="177" t="s">
        <v>16979</v>
      </c>
      <c r="BW10441" s="177" t="s">
        <v>11182</v>
      </c>
    </row>
    <row r="10442" spans="51:75" x14ac:dyDescent="0.3">
      <c r="AY10442" s="226" t="e">
        <f>VLOOKUP(C10442,#REF!, 2,FALSE)</f>
        <v>#REF!</v>
      </c>
      <c r="BM10442" s="177" t="s">
        <v>15866</v>
      </c>
      <c r="BN10442" s="177" t="s">
        <v>1342</v>
      </c>
      <c r="BO10442" s="177" t="s">
        <v>15867</v>
      </c>
      <c r="BU10442" s="177" t="s">
        <v>15866</v>
      </c>
      <c r="BV10442" s="177" t="s">
        <v>1342</v>
      </c>
      <c r="BW10442" s="177" t="s">
        <v>15867</v>
      </c>
    </row>
    <row r="10443" spans="51:75" x14ac:dyDescent="0.3">
      <c r="AY10443" s="226" t="e">
        <f>VLOOKUP(C10443,#REF!, 2,FALSE)</f>
        <v>#REF!</v>
      </c>
      <c r="BM10443" s="177" t="s">
        <v>15868</v>
      </c>
      <c r="BN10443" s="177" t="s">
        <v>1342</v>
      </c>
      <c r="BO10443" s="177" t="s">
        <v>2983</v>
      </c>
      <c r="BU10443" s="177" t="s">
        <v>15868</v>
      </c>
      <c r="BV10443" s="177" t="s">
        <v>1342</v>
      </c>
      <c r="BW10443" s="177" t="s">
        <v>2983</v>
      </c>
    </row>
    <row r="10444" spans="51:75" x14ac:dyDescent="0.3">
      <c r="AY10444" s="226" t="e">
        <f>VLOOKUP(C10444,#REF!, 2,FALSE)</f>
        <v>#REF!</v>
      </c>
      <c r="BM10444" s="177" t="s">
        <v>15869</v>
      </c>
      <c r="BN10444" s="177" t="s">
        <v>1342</v>
      </c>
      <c r="BO10444" s="177" t="s">
        <v>2983</v>
      </c>
      <c r="BU10444" s="177" t="s">
        <v>15869</v>
      </c>
      <c r="BV10444" s="177" t="s">
        <v>1342</v>
      </c>
      <c r="BW10444" s="177" t="s">
        <v>2983</v>
      </c>
    </row>
    <row r="10445" spans="51:75" x14ac:dyDescent="0.3">
      <c r="AY10445" s="226" t="e">
        <f>VLOOKUP(C10445,#REF!, 2,FALSE)</f>
        <v>#REF!</v>
      </c>
      <c r="BM10445" s="177" t="s">
        <v>15870</v>
      </c>
      <c r="BN10445" s="177" t="s">
        <v>16979</v>
      </c>
      <c r="BO10445" s="177" t="s">
        <v>1489</v>
      </c>
      <c r="BU10445" s="177" t="s">
        <v>15870</v>
      </c>
      <c r="BV10445" s="177" t="s">
        <v>16979</v>
      </c>
      <c r="BW10445" s="177" t="s">
        <v>1489</v>
      </c>
    </row>
    <row r="10446" spans="51:75" x14ac:dyDescent="0.3">
      <c r="AY10446" s="226" t="e">
        <f>VLOOKUP(C10446,#REF!, 2,FALSE)</f>
        <v>#REF!</v>
      </c>
      <c r="BM10446" s="177" t="s">
        <v>15871</v>
      </c>
      <c r="BN10446" s="177" t="s">
        <v>780</v>
      </c>
      <c r="BO10446" s="177" t="s">
        <v>15872</v>
      </c>
      <c r="BU10446" s="177" t="s">
        <v>15871</v>
      </c>
      <c r="BV10446" s="177" t="s">
        <v>780</v>
      </c>
      <c r="BW10446" s="177" t="s">
        <v>15872</v>
      </c>
    </row>
    <row r="10447" spans="51:75" x14ac:dyDescent="0.3">
      <c r="AY10447" s="226" t="e">
        <f>VLOOKUP(C10447,#REF!, 2,FALSE)</f>
        <v>#REF!</v>
      </c>
      <c r="BM10447" s="177" t="s">
        <v>15873</v>
      </c>
      <c r="BN10447" s="177" t="s">
        <v>16979</v>
      </c>
      <c r="BO10447" s="177" t="s">
        <v>15867</v>
      </c>
      <c r="BU10447" s="177" t="s">
        <v>15873</v>
      </c>
      <c r="BV10447" s="177" t="s">
        <v>16979</v>
      </c>
      <c r="BW10447" s="177" t="s">
        <v>15867</v>
      </c>
    </row>
    <row r="10448" spans="51:75" x14ac:dyDescent="0.3">
      <c r="AY10448" s="226" t="e">
        <f>VLOOKUP(C10448,#REF!, 2,FALSE)</f>
        <v>#REF!</v>
      </c>
      <c r="BM10448" s="177" t="s">
        <v>15874</v>
      </c>
      <c r="BN10448" s="177" t="s">
        <v>852</v>
      </c>
      <c r="BO10448" s="177" t="s">
        <v>2575</v>
      </c>
      <c r="BU10448" s="177" t="s">
        <v>15874</v>
      </c>
      <c r="BV10448" s="177" t="s">
        <v>852</v>
      </c>
      <c r="BW10448" s="177" t="s">
        <v>2575</v>
      </c>
    </row>
    <row r="10449" spans="51:75" x14ac:dyDescent="0.3">
      <c r="AY10449" s="226" t="e">
        <f>VLOOKUP(C10449,#REF!, 2,FALSE)</f>
        <v>#REF!</v>
      </c>
      <c r="BM10449" s="177" t="s">
        <v>15875</v>
      </c>
      <c r="BN10449" s="177" t="s">
        <v>3245</v>
      </c>
      <c r="BO10449" s="177" t="s">
        <v>2983</v>
      </c>
      <c r="BU10449" s="177" t="s">
        <v>15875</v>
      </c>
      <c r="BV10449" s="177" t="s">
        <v>3245</v>
      </c>
      <c r="BW10449" s="177" t="s">
        <v>2983</v>
      </c>
    </row>
    <row r="10450" spans="51:75" x14ac:dyDescent="0.3">
      <c r="AY10450" s="226" t="e">
        <f>VLOOKUP(C10450,#REF!, 2,FALSE)</f>
        <v>#REF!</v>
      </c>
      <c r="BM10450" s="177" t="s">
        <v>15876</v>
      </c>
      <c r="BN10450" s="177" t="s">
        <v>16979</v>
      </c>
      <c r="BO10450" s="177" t="s">
        <v>5335</v>
      </c>
      <c r="BU10450" s="177" t="s">
        <v>15876</v>
      </c>
      <c r="BV10450" s="177" t="s">
        <v>16979</v>
      </c>
      <c r="BW10450" s="177" t="s">
        <v>5335</v>
      </c>
    </row>
    <row r="10451" spans="51:75" x14ac:dyDescent="0.3">
      <c r="AY10451" s="226" t="e">
        <f>VLOOKUP(C10451,#REF!, 2,FALSE)</f>
        <v>#REF!</v>
      </c>
      <c r="BM10451" s="177" t="s">
        <v>15877</v>
      </c>
      <c r="BN10451" s="177" t="s">
        <v>810</v>
      </c>
      <c r="BO10451" s="177" t="s">
        <v>10116</v>
      </c>
      <c r="BU10451" s="177" t="s">
        <v>15877</v>
      </c>
      <c r="BV10451" s="177" t="s">
        <v>810</v>
      </c>
      <c r="BW10451" s="177" t="s">
        <v>10116</v>
      </c>
    </row>
    <row r="10452" spans="51:75" x14ac:dyDescent="0.3">
      <c r="AY10452" s="226" t="e">
        <f>VLOOKUP(C10452,#REF!, 2,FALSE)</f>
        <v>#REF!</v>
      </c>
      <c r="BM10452" s="177" t="s">
        <v>15878</v>
      </c>
      <c r="BN10452" s="177" t="s">
        <v>16979</v>
      </c>
      <c r="BO10452" s="177" t="s">
        <v>800</v>
      </c>
      <c r="BU10452" s="177" t="s">
        <v>15878</v>
      </c>
      <c r="BV10452" s="177" t="s">
        <v>16979</v>
      </c>
      <c r="BW10452" s="177" t="s">
        <v>800</v>
      </c>
    </row>
    <row r="10453" spans="51:75" x14ac:dyDescent="0.3">
      <c r="AY10453" s="226" t="e">
        <f>VLOOKUP(C10453,#REF!, 2,FALSE)</f>
        <v>#REF!</v>
      </c>
      <c r="BM10453" s="177" t="s">
        <v>15879</v>
      </c>
      <c r="BN10453" s="177" t="s">
        <v>16979</v>
      </c>
      <c r="BO10453" s="177" t="s">
        <v>15880</v>
      </c>
      <c r="BU10453" s="177" t="s">
        <v>15879</v>
      </c>
      <c r="BV10453" s="177" t="s">
        <v>16979</v>
      </c>
      <c r="BW10453" s="177" t="s">
        <v>15880</v>
      </c>
    </row>
    <row r="10454" spans="51:75" x14ac:dyDescent="0.3">
      <c r="AY10454" s="226" t="e">
        <f>VLOOKUP(C10454,#REF!, 2,FALSE)</f>
        <v>#REF!</v>
      </c>
      <c r="BM10454" s="177" t="s">
        <v>15881</v>
      </c>
      <c r="BN10454" s="177" t="s">
        <v>780</v>
      </c>
      <c r="BO10454" s="177" t="s">
        <v>2984</v>
      </c>
      <c r="BU10454" s="177" t="s">
        <v>15881</v>
      </c>
      <c r="BV10454" s="177" t="s">
        <v>780</v>
      </c>
      <c r="BW10454" s="177" t="s">
        <v>2984</v>
      </c>
    </row>
    <row r="10455" spans="51:75" x14ac:dyDescent="0.3">
      <c r="AY10455" s="226" t="e">
        <f>VLOOKUP(C10455,#REF!, 2,FALSE)</f>
        <v>#REF!</v>
      </c>
      <c r="BM10455" s="177" t="s">
        <v>15882</v>
      </c>
      <c r="BN10455" s="177" t="s">
        <v>637</v>
      </c>
      <c r="BO10455" s="177" t="s">
        <v>4796</v>
      </c>
      <c r="BU10455" s="177" t="s">
        <v>15882</v>
      </c>
      <c r="BV10455" s="177" t="s">
        <v>637</v>
      </c>
      <c r="BW10455" s="177" t="s">
        <v>4796</v>
      </c>
    </row>
    <row r="10456" spans="51:75" x14ac:dyDescent="0.3">
      <c r="AY10456" s="226" t="e">
        <f>VLOOKUP(C10456,#REF!, 2,FALSE)</f>
        <v>#REF!</v>
      </c>
      <c r="BM10456" s="177" t="s">
        <v>15883</v>
      </c>
      <c r="BN10456" s="177" t="s">
        <v>1342</v>
      </c>
      <c r="BO10456" s="177" t="s">
        <v>8848</v>
      </c>
      <c r="BU10456" s="177" t="s">
        <v>15883</v>
      </c>
      <c r="BV10456" s="177" t="s">
        <v>1342</v>
      </c>
      <c r="BW10456" s="177" t="s">
        <v>8848</v>
      </c>
    </row>
    <row r="10457" spans="51:75" x14ac:dyDescent="0.3">
      <c r="AY10457" s="226" t="e">
        <f>VLOOKUP(C10457,#REF!, 2,FALSE)</f>
        <v>#REF!</v>
      </c>
      <c r="BM10457" s="177" t="s">
        <v>15884</v>
      </c>
      <c r="BN10457" s="177" t="s">
        <v>862</v>
      </c>
      <c r="BO10457" s="177" t="s">
        <v>2457</v>
      </c>
      <c r="BU10457" s="177" t="s">
        <v>15884</v>
      </c>
      <c r="BV10457" s="177" t="s">
        <v>862</v>
      </c>
      <c r="BW10457" s="177" t="s">
        <v>2457</v>
      </c>
    </row>
    <row r="10458" spans="51:75" x14ac:dyDescent="0.3">
      <c r="AY10458" s="226" t="e">
        <f>VLOOKUP(C10458,#REF!, 2,FALSE)</f>
        <v>#REF!</v>
      </c>
      <c r="BM10458" s="177" t="s">
        <v>15885</v>
      </c>
      <c r="BN10458" s="177" t="s">
        <v>16979</v>
      </c>
      <c r="BO10458" s="177" t="s">
        <v>15886</v>
      </c>
      <c r="BU10458" s="177" t="s">
        <v>15885</v>
      </c>
      <c r="BV10458" s="177" t="s">
        <v>16979</v>
      </c>
      <c r="BW10458" s="177" t="s">
        <v>15886</v>
      </c>
    </row>
    <row r="10459" spans="51:75" x14ac:dyDescent="0.3">
      <c r="AY10459" s="226" t="e">
        <f>VLOOKUP(C10459,#REF!, 2,FALSE)</f>
        <v>#REF!</v>
      </c>
      <c r="BM10459" s="177" t="s">
        <v>2758</v>
      </c>
      <c r="BN10459" s="177" t="s">
        <v>16979</v>
      </c>
      <c r="BO10459" s="177" t="s">
        <v>15887</v>
      </c>
      <c r="BU10459" s="177" t="s">
        <v>2758</v>
      </c>
      <c r="BV10459" s="177" t="s">
        <v>16979</v>
      </c>
      <c r="BW10459" s="177" t="s">
        <v>15887</v>
      </c>
    </row>
    <row r="10460" spans="51:75" x14ac:dyDescent="0.3">
      <c r="AY10460" s="226" t="e">
        <f>VLOOKUP(C10460,#REF!, 2,FALSE)</f>
        <v>#REF!</v>
      </c>
      <c r="BM10460" s="177" t="s">
        <v>15888</v>
      </c>
      <c r="BN10460" s="177" t="s">
        <v>637</v>
      </c>
      <c r="BO10460" s="177" t="s">
        <v>4796</v>
      </c>
      <c r="BU10460" s="177" t="s">
        <v>15888</v>
      </c>
      <c r="BV10460" s="177" t="s">
        <v>637</v>
      </c>
      <c r="BW10460" s="177" t="s">
        <v>4796</v>
      </c>
    </row>
    <row r="10461" spans="51:75" x14ac:dyDescent="0.3">
      <c r="AY10461" s="226" t="e">
        <f>VLOOKUP(C10461,#REF!, 2,FALSE)</f>
        <v>#REF!</v>
      </c>
      <c r="BM10461" s="177" t="s">
        <v>15889</v>
      </c>
      <c r="BN10461" s="177" t="s">
        <v>639</v>
      </c>
      <c r="BO10461" s="177" t="s">
        <v>857</v>
      </c>
      <c r="BU10461" s="177" t="s">
        <v>15889</v>
      </c>
      <c r="BV10461" s="177" t="s">
        <v>639</v>
      </c>
      <c r="BW10461" s="177" t="s">
        <v>857</v>
      </c>
    </row>
    <row r="10462" spans="51:75" x14ac:dyDescent="0.3">
      <c r="AY10462" s="226" t="e">
        <f>VLOOKUP(C10462,#REF!, 2,FALSE)</f>
        <v>#REF!</v>
      </c>
      <c r="BM10462" s="177" t="s">
        <v>15890</v>
      </c>
      <c r="BN10462" s="177" t="s">
        <v>663</v>
      </c>
      <c r="BO10462" s="177" t="s">
        <v>15891</v>
      </c>
      <c r="BU10462" s="177" t="s">
        <v>15890</v>
      </c>
      <c r="BV10462" s="177" t="s">
        <v>663</v>
      </c>
      <c r="BW10462" s="177" t="s">
        <v>15891</v>
      </c>
    </row>
    <row r="10463" spans="51:75" x14ac:dyDescent="0.3">
      <c r="AY10463" s="226" t="e">
        <f>VLOOKUP(C10463,#REF!, 2,FALSE)</f>
        <v>#REF!</v>
      </c>
      <c r="BM10463" s="177" t="s">
        <v>15892</v>
      </c>
      <c r="BN10463" s="177" t="s">
        <v>926</v>
      </c>
      <c r="BO10463" s="177" t="s">
        <v>11548</v>
      </c>
      <c r="BU10463" s="177" t="s">
        <v>15892</v>
      </c>
      <c r="BV10463" s="177" t="s">
        <v>926</v>
      </c>
      <c r="BW10463" s="177" t="s">
        <v>11548</v>
      </c>
    </row>
    <row r="10464" spans="51:75" x14ac:dyDescent="0.3">
      <c r="AY10464" s="226" t="e">
        <f>VLOOKUP(C10464,#REF!, 2,FALSE)</f>
        <v>#REF!</v>
      </c>
      <c r="BM10464" s="177" t="s">
        <v>15893</v>
      </c>
      <c r="BN10464" s="177" t="s">
        <v>703</v>
      </c>
      <c r="BO10464" s="177" t="s">
        <v>770</v>
      </c>
      <c r="BU10464" s="177" t="s">
        <v>15893</v>
      </c>
      <c r="BV10464" s="177" t="s">
        <v>703</v>
      </c>
      <c r="BW10464" s="177" t="s">
        <v>770</v>
      </c>
    </row>
    <row r="10465" spans="51:75" x14ac:dyDescent="0.3">
      <c r="AY10465" s="226" t="e">
        <f>VLOOKUP(C10465,#REF!, 2,FALSE)</f>
        <v>#REF!</v>
      </c>
      <c r="BM10465" s="177" t="s">
        <v>61</v>
      </c>
      <c r="BN10465" s="177" t="s">
        <v>1342</v>
      </c>
      <c r="BO10465" s="177" t="s">
        <v>7958</v>
      </c>
      <c r="BU10465" s="177" t="s">
        <v>61</v>
      </c>
      <c r="BV10465" s="177" t="s">
        <v>1342</v>
      </c>
      <c r="BW10465" s="177" t="s">
        <v>7958</v>
      </c>
    </row>
    <row r="10466" spans="51:75" x14ac:dyDescent="0.3">
      <c r="AY10466" s="226" t="e">
        <f>VLOOKUP(C10466,#REF!, 2,FALSE)</f>
        <v>#REF!</v>
      </c>
      <c r="BM10466" s="177" t="s">
        <v>15894</v>
      </c>
      <c r="BN10466" s="177" t="s">
        <v>623</v>
      </c>
      <c r="BO10466" s="177" t="s">
        <v>13574</v>
      </c>
      <c r="BU10466" s="177" t="s">
        <v>15894</v>
      </c>
      <c r="BV10466" s="177" t="s">
        <v>623</v>
      </c>
      <c r="BW10466" s="177" t="s">
        <v>13574</v>
      </c>
    </row>
    <row r="10467" spans="51:75" x14ac:dyDescent="0.3">
      <c r="AY10467" s="226" t="e">
        <f>VLOOKUP(C10467,#REF!, 2,FALSE)</f>
        <v>#REF!</v>
      </c>
      <c r="BM10467" s="177" t="s">
        <v>15895</v>
      </c>
      <c r="BN10467" s="177" t="s">
        <v>1139</v>
      </c>
      <c r="BO10467" s="177" t="s">
        <v>15896</v>
      </c>
      <c r="BU10467" s="177" t="s">
        <v>15895</v>
      </c>
      <c r="BV10467" s="177" t="s">
        <v>1139</v>
      </c>
      <c r="BW10467" s="177" t="s">
        <v>15896</v>
      </c>
    </row>
    <row r="10468" spans="51:75" x14ac:dyDescent="0.3">
      <c r="AY10468" s="226" t="e">
        <f>VLOOKUP(C10468,#REF!, 2,FALSE)</f>
        <v>#REF!</v>
      </c>
      <c r="BM10468" s="177" t="s">
        <v>15897</v>
      </c>
      <c r="BN10468" s="177" t="s">
        <v>626</v>
      </c>
      <c r="BO10468" s="177" t="s">
        <v>15898</v>
      </c>
      <c r="BU10468" s="177" t="s">
        <v>15897</v>
      </c>
      <c r="BV10468" s="177" t="s">
        <v>626</v>
      </c>
      <c r="BW10468" s="177" t="s">
        <v>15898</v>
      </c>
    </row>
    <row r="10469" spans="51:75" x14ac:dyDescent="0.3">
      <c r="AY10469" s="226" t="e">
        <f>VLOOKUP(C10469,#REF!, 2,FALSE)</f>
        <v>#REF!</v>
      </c>
      <c r="BM10469" s="177" t="s">
        <v>15899</v>
      </c>
      <c r="BN10469" s="177" t="s">
        <v>662</v>
      </c>
      <c r="BO10469" s="177" t="s">
        <v>7810</v>
      </c>
      <c r="BU10469" s="177" t="s">
        <v>15899</v>
      </c>
      <c r="BV10469" s="177" t="s">
        <v>662</v>
      </c>
      <c r="BW10469" s="177" t="s">
        <v>7810</v>
      </c>
    </row>
    <row r="10470" spans="51:75" x14ac:dyDescent="0.3">
      <c r="AY10470" s="226" t="e">
        <f>VLOOKUP(C10470,#REF!, 2,FALSE)</f>
        <v>#REF!</v>
      </c>
      <c r="BM10470" s="177" t="s">
        <v>15900</v>
      </c>
      <c r="BN10470" s="177" t="s">
        <v>16979</v>
      </c>
      <c r="BO10470" s="177" t="s">
        <v>770</v>
      </c>
      <c r="BU10470" s="177" t="s">
        <v>15900</v>
      </c>
      <c r="BV10470" s="177" t="s">
        <v>16979</v>
      </c>
      <c r="BW10470" s="177" t="s">
        <v>770</v>
      </c>
    </row>
    <row r="10471" spans="51:75" x14ac:dyDescent="0.3">
      <c r="AY10471" s="226" t="e">
        <f>VLOOKUP(C10471,#REF!, 2,FALSE)</f>
        <v>#REF!</v>
      </c>
      <c r="BM10471" s="177" t="s">
        <v>15901</v>
      </c>
      <c r="BN10471" s="177" t="s">
        <v>16979</v>
      </c>
      <c r="BO10471" s="177" t="s">
        <v>15902</v>
      </c>
      <c r="BU10471" s="177" t="s">
        <v>15901</v>
      </c>
      <c r="BV10471" s="177" t="s">
        <v>16979</v>
      </c>
      <c r="BW10471" s="177" t="s">
        <v>15902</v>
      </c>
    </row>
    <row r="10472" spans="51:75" x14ac:dyDescent="0.3">
      <c r="AY10472" s="226" t="e">
        <f>VLOOKUP(C10472,#REF!, 2,FALSE)</f>
        <v>#REF!</v>
      </c>
      <c r="BM10472" s="177" t="s">
        <v>15903</v>
      </c>
      <c r="BN10472" s="177" t="s">
        <v>16979</v>
      </c>
      <c r="BO10472" s="177" t="s">
        <v>770</v>
      </c>
      <c r="BU10472" s="177" t="s">
        <v>15903</v>
      </c>
      <c r="BV10472" s="177" t="s">
        <v>16979</v>
      </c>
      <c r="BW10472" s="177" t="s">
        <v>770</v>
      </c>
    </row>
    <row r="10473" spans="51:75" x14ac:dyDescent="0.3">
      <c r="AY10473" s="226" t="e">
        <f>VLOOKUP(C10473,#REF!, 2,FALSE)</f>
        <v>#REF!</v>
      </c>
      <c r="BM10473" s="177" t="s">
        <v>15904</v>
      </c>
      <c r="BN10473" s="177" t="s">
        <v>2979</v>
      </c>
      <c r="BO10473" s="177" t="s">
        <v>3805</v>
      </c>
      <c r="BU10473" s="177" t="s">
        <v>15904</v>
      </c>
      <c r="BV10473" s="177" t="s">
        <v>2979</v>
      </c>
      <c r="BW10473" s="177" t="s">
        <v>3805</v>
      </c>
    </row>
    <row r="10474" spans="51:75" x14ac:dyDescent="0.3">
      <c r="AY10474" s="226" t="e">
        <f>VLOOKUP(C10474,#REF!, 2,FALSE)</f>
        <v>#REF!</v>
      </c>
      <c r="BM10474" s="177" t="s">
        <v>15905</v>
      </c>
      <c r="BN10474" s="177" t="s">
        <v>2979</v>
      </c>
      <c r="BO10474" s="177" t="s">
        <v>15906</v>
      </c>
      <c r="BU10474" s="177" t="s">
        <v>15905</v>
      </c>
      <c r="BV10474" s="177" t="s">
        <v>2979</v>
      </c>
      <c r="BW10474" s="177" t="s">
        <v>15906</v>
      </c>
    </row>
    <row r="10475" spans="51:75" x14ac:dyDescent="0.3">
      <c r="AY10475" s="226" t="e">
        <f>VLOOKUP(C10475,#REF!, 2,FALSE)</f>
        <v>#REF!</v>
      </c>
      <c r="BM10475" s="177" t="s">
        <v>15907</v>
      </c>
      <c r="BN10475" s="177" t="s">
        <v>3245</v>
      </c>
      <c r="BO10475" s="177" t="s">
        <v>2983</v>
      </c>
      <c r="BU10475" s="177" t="s">
        <v>15907</v>
      </c>
      <c r="BV10475" s="177" t="s">
        <v>3245</v>
      </c>
      <c r="BW10475" s="177" t="s">
        <v>2983</v>
      </c>
    </row>
    <row r="10476" spans="51:75" x14ac:dyDescent="0.3">
      <c r="AY10476" s="226" t="e">
        <f>VLOOKUP(C10476,#REF!, 2,FALSE)</f>
        <v>#REF!</v>
      </c>
      <c r="BM10476" s="177" t="s">
        <v>15908</v>
      </c>
      <c r="BN10476" s="177" t="s">
        <v>667</v>
      </c>
      <c r="BO10476" s="177" t="s">
        <v>15909</v>
      </c>
      <c r="BU10476" s="177" t="s">
        <v>15908</v>
      </c>
      <c r="BV10476" s="177" t="s">
        <v>667</v>
      </c>
      <c r="BW10476" s="177" t="s">
        <v>15909</v>
      </c>
    </row>
    <row r="10477" spans="51:75" x14ac:dyDescent="0.3">
      <c r="AY10477" s="226" t="e">
        <f>VLOOKUP(C10477,#REF!, 2,FALSE)</f>
        <v>#REF!</v>
      </c>
      <c r="BM10477" s="177" t="s">
        <v>15910</v>
      </c>
      <c r="BN10477" s="177" t="s">
        <v>3245</v>
      </c>
      <c r="BO10477" s="177" t="s">
        <v>2983</v>
      </c>
      <c r="BU10477" s="177" t="s">
        <v>15910</v>
      </c>
      <c r="BV10477" s="177" t="s">
        <v>3245</v>
      </c>
      <c r="BW10477" s="177" t="s">
        <v>2983</v>
      </c>
    </row>
    <row r="10478" spans="51:75" x14ac:dyDescent="0.3">
      <c r="AY10478" s="226" t="e">
        <f>VLOOKUP(C10478,#REF!, 2,FALSE)</f>
        <v>#REF!</v>
      </c>
      <c r="BM10478" s="177" t="s">
        <v>15911</v>
      </c>
      <c r="BN10478" s="177" t="s">
        <v>3199</v>
      </c>
      <c r="BO10478" s="177" t="s">
        <v>15912</v>
      </c>
      <c r="BU10478" s="177" t="s">
        <v>15911</v>
      </c>
      <c r="BV10478" s="177" t="s">
        <v>3199</v>
      </c>
      <c r="BW10478" s="177" t="s">
        <v>15912</v>
      </c>
    </row>
    <row r="10479" spans="51:75" x14ac:dyDescent="0.3">
      <c r="AY10479" s="226" t="e">
        <f>VLOOKUP(C10479,#REF!, 2,FALSE)</f>
        <v>#REF!</v>
      </c>
      <c r="BM10479" s="177" t="s">
        <v>60</v>
      </c>
      <c r="BN10479" s="177" t="s">
        <v>3245</v>
      </c>
      <c r="BO10479" s="177" t="s">
        <v>15913</v>
      </c>
      <c r="BU10479" s="177" t="s">
        <v>60</v>
      </c>
      <c r="BV10479" s="177" t="s">
        <v>3245</v>
      </c>
      <c r="BW10479" s="177" t="s">
        <v>15913</v>
      </c>
    </row>
    <row r="10480" spans="51:75" x14ac:dyDescent="0.3">
      <c r="AY10480" s="226" t="e">
        <f>VLOOKUP(C10480,#REF!, 2,FALSE)</f>
        <v>#REF!</v>
      </c>
      <c r="BM10480" s="177" t="s">
        <v>15914</v>
      </c>
      <c r="BN10480" s="177" t="s">
        <v>16979</v>
      </c>
      <c r="BO10480" s="177" t="s">
        <v>2983</v>
      </c>
      <c r="BU10480" s="177" t="s">
        <v>15914</v>
      </c>
      <c r="BV10480" s="177" t="s">
        <v>16979</v>
      </c>
      <c r="BW10480" s="177" t="s">
        <v>2983</v>
      </c>
    </row>
    <row r="10481" spans="51:75" x14ac:dyDescent="0.3">
      <c r="AY10481" s="226" t="e">
        <f>VLOOKUP(C10481,#REF!, 2,FALSE)</f>
        <v>#REF!</v>
      </c>
      <c r="BM10481" s="177" t="s">
        <v>15915</v>
      </c>
      <c r="BN10481" s="177" t="s">
        <v>3199</v>
      </c>
      <c r="BO10481" s="177" t="s">
        <v>15270</v>
      </c>
      <c r="BU10481" s="177" t="s">
        <v>15915</v>
      </c>
      <c r="BV10481" s="177" t="s">
        <v>3199</v>
      </c>
      <c r="BW10481" s="177" t="s">
        <v>15270</v>
      </c>
    </row>
    <row r="10482" spans="51:75" x14ac:dyDescent="0.3">
      <c r="AY10482" s="226" t="e">
        <f>VLOOKUP(C10482,#REF!, 2,FALSE)</f>
        <v>#REF!</v>
      </c>
      <c r="BM10482" s="177" t="s">
        <v>15916</v>
      </c>
      <c r="BN10482" s="177" t="s">
        <v>16979</v>
      </c>
      <c r="BO10482" s="177" t="s">
        <v>2983</v>
      </c>
      <c r="BU10482" s="177" t="s">
        <v>15916</v>
      </c>
      <c r="BV10482" s="177" t="s">
        <v>16979</v>
      </c>
      <c r="BW10482" s="177" t="s">
        <v>2983</v>
      </c>
    </row>
    <row r="10483" spans="51:75" x14ac:dyDescent="0.3">
      <c r="AY10483" s="226" t="e">
        <f>VLOOKUP(C10483,#REF!, 2,FALSE)</f>
        <v>#REF!</v>
      </c>
      <c r="BM10483" s="177" t="s">
        <v>15917</v>
      </c>
      <c r="BN10483" s="177" t="s">
        <v>780</v>
      </c>
      <c r="BO10483" s="177" t="s">
        <v>4548</v>
      </c>
      <c r="BU10483" s="177" t="s">
        <v>15917</v>
      </c>
      <c r="BV10483" s="177" t="s">
        <v>780</v>
      </c>
      <c r="BW10483" s="177" t="s">
        <v>4548</v>
      </c>
    </row>
    <row r="10484" spans="51:75" x14ac:dyDescent="0.3">
      <c r="AY10484" s="226" t="e">
        <f>VLOOKUP(C10484,#REF!, 2,FALSE)</f>
        <v>#REF!</v>
      </c>
      <c r="BM10484" s="177" t="s">
        <v>15918</v>
      </c>
      <c r="BN10484" s="177" t="s">
        <v>775</v>
      </c>
      <c r="BO10484" s="177" t="s">
        <v>1277</v>
      </c>
      <c r="BU10484" s="177" t="s">
        <v>15918</v>
      </c>
      <c r="BV10484" s="177" t="s">
        <v>775</v>
      </c>
      <c r="BW10484" s="177" t="s">
        <v>1277</v>
      </c>
    </row>
    <row r="10485" spans="51:75" x14ac:dyDescent="0.3">
      <c r="AY10485" s="226" t="e">
        <f>VLOOKUP(C10485,#REF!, 2,FALSE)</f>
        <v>#REF!</v>
      </c>
      <c r="BM10485" s="177" t="s">
        <v>15919</v>
      </c>
      <c r="BN10485" s="177" t="s">
        <v>1013</v>
      </c>
      <c r="BO10485" s="177" t="s">
        <v>8909</v>
      </c>
      <c r="BU10485" s="177" t="s">
        <v>15919</v>
      </c>
      <c r="BV10485" s="177" t="s">
        <v>1013</v>
      </c>
      <c r="BW10485" s="177" t="s">
        <v>8909</v>
      </c>
    </row>
    <row r="10486" spans="51:75" x14ac:dyDescent="0.3">
      <c r="AY10486" s="226" t="e">
        <f>VLOOKUP(C10486,#REF!, 2,FALSE)</f>
        <v>#REF!</v>
      </c>
      <c r="BM10486" s="177" t="s">
        <v>15920</v>
      </c>
      <c r="BN10486" s="177" t="s">
        <v>2983</v>
      </c>
      <c r="BO10486" s="177" t="s">
        <v>2983</v>
      </c>
      <c r="BU10486" s="177" t="s">
        <v>15920</v>
      </c>
      <c r="BV10486" s="177" t="s">
        <v>2983</v>
      </c>
      <c r="BW10486" s="177" t="s">
        <v>2983</v>
      </c>
    </row>
    <row r="10487" spans="51:75" x14ac:dyDescent="0.3">
      <c r="AY10487" s="226" t="e">
        <f>VLOOKUP(C10487,#REF!, 2,FALSE)</f>
        <v>#REF!</v>
      </c>
      <c r="BM10487" s="177" t="s">
        <v>15921</v>
      </c>
      <c r="BN10487" s="177" t="s">
        <v>928</v>
      </c>
      <c r="BO10487" s="177" t="s">
        <v>15922</v>
      </c>
      <c r="BU10487" s="177" t="s">
        <v>15921</v>
      </c>
      <c r="BV10487" s="177" t="s">
        <v>928</v>
      </c>
      <c r="BW10487" s="177" t="s">
        <v>15922</v>
      </c>
    </row>
    <row r="10488" spans="51:75" x14ac:dyDescent="0.3">
      <c r="AY10488" s="226" t="e">
        <f>VLOOKUP(C10488,#REF!, 2,FALSE)</f>
        <v>#REF!</v>
      </c>
      <c r="BM10488" s="177" t="s">
        <v>15923</v>
      </c>
      <c r="BN10488" s="177" t="s">
        <v>1342</v>
      </c>
      <c r="BO10488" s="177" t="s">
        <v>8985</v>
      </c>
      <c r="BU10488" s="177" t="s">
        <v>15923</v>
      </c>
      <c r="BV10488" s="177" t="s">
        <v>1342</v>
      </c>
      <c r="BW10488" s="177" t="s">
        <v>8985</v>
      </c>
    </row>
    <row r="10489" spans="51:75" x14ac:dyDescent="0.3">
      <c r="AY10489" s="226" t="e">
        <f>VLOOKUP(C10489,#REF!, 2,FALSE)</f>
        <v>#REF!</v>
      </c>
      <c r="BM10489" s="177" t="s">
        <v>15924</v>
      </c>
      <c r="BN10489" s="177" t="s">
        <v>3005</v>
      </c>
      <c r="BO10489" s="177" t="s">
        <v>6294</v>
      </c>
      <c r="BU10489" s="177" t="s">
        <v>15924</v>
      </c>
      <c r="BV10489" s="177" t="s">
        <v>3005</v>
      </c>
      <c r="BW10489" s="177" t="s">
        <v>6294</v>
      </c>
    </row>
    <row r="10490" spans="51:75" x14ac:dyDescent="0.3">
      <c r="AY10490" s="226" t="e">
        <f>VLOOKUP(C10490,#REF!, 2,FALSE)</f>
        <v>#REF!</v>
      </c>
      <c r="BM10490" s="177" t="s">
        <v>15925</v>
      </c>
      <c r="BN10490" s="177" t="s">
        <v>658</v>
      </c>
      <c r="BO10490" s="177" t="s">
        <v>15926</v>
      </c>
      <c r="BU10490" s="177" t="s">
        <v>15925</v>
      </c>
      <c r="BV10490" s="177" t="s">
        <v>658</v>
      </c>
      <c r="BW10490" s="177" t="s">
        <v>15926</v>
      </c>
    </row>
    <row r="10491" spans="51:75" x14ac:dyDescent="0.3">
      <c r="AY10491" s="226" t="e">
        <f>VLOOKUP(C10491,#REF!, 2,FALSE)</f>
        <v>#REF!</v>
      </c>
      <c r="BM10491" s="177" t="s">
        <v>15927</v>
      </c>
      <c r="BN10491" s="177" t="s">
        <v>1342</v>
      </c>
      <c r="BO10491" s="177" t="s">
        <v>5105</v>
      </c>
      <c r="BU10491" s="177" t="s">
        <v>15927</v>
      </c>
      <c r="BV10491" s="177" t="s">
        <v>1342</v>
      </c>
      <c r="BW10491" s="177" t="s">
        <v>5105</v>
      </c>
    </row>
    <row r="10492" spans="51:75" x14ac:dyDescent="0.3">
      <c r="AY10492" s="226" t="e">
        <f>VLOOKUP(C10492,#REF!, 2,FALSE)</f>
        <v>#REF!</v>
      </c>
      <c r="BM10492" s="177" t="s">
        <v>15928</v>
      </c>
      <c r="BN10492" s="177" t="s">
        <v>3245</v>
      </c>
      <c r="BO10492" s="177" t="s">
        <v>15929</v>
      </c>
      <c r="BU10492" s="177" t="s">
        <v>15928</v>
      </c>
      <c r="BV10492" s="177" t="s">
        <v>3245</v>
      </c>
      <c r="BW10492" s="177" t="s">
        <v>15929</v>
      </c>
    </row>
    <row r="10493" spans="51:75" x14ac:dyDescent="0.3">
      <c r="AY10493" s="226" t="e">
        <f>VLOOKUP(C10493,#REF!, 2,FALSE)</f>
        <v>#REF!</v>
      </c>
      <c r="BM10493" s="177" t="s">
        <v>15930</v>
      </c>
      <c r="BN10493" s="177" t="s">
        <v>3245</v>
      </c>
      <c r="BO10493" s="177" t="s">
        <v>8660</v>
      </c>
      <c r="BU10493" s="177" t="s">
        <v>15930</v>
      </c>
      <c r="BV10493" s="177" t="s">
        <v>3245</v>
      </c>
      <c r="BW10493" s="177" t="s">
        <v>8660</v>
      </c>
    </row>
    <row r="10494" spans="51:75" x14ac:dyDescent="0.3">
      <c r="AY10494" s="226" t="e">
        <f>VLOOKUP(C10494,#REF!, 2,FALSE)</f>
        <v>#REF!</v>
      </c>
      <c r="BM10494" s="177" t="s">
        <v>2759</v>
      </c>
      <c r="BN10494" s="177" t="s">
        <v>3045</v>
      </c>
      <c r="BO10494" s="177" t="s">
        <v>15931</v>
      </c>
      <c r="BU10494" s="177" t="s">
        <v>2759</v>
      </c>
      <c r="BV10494" s="177" t="s">
        <v>3045</v>
      </c>
      <c r="BW10494" s="177" t="s">
        <v>15931</v>
      </c>
    </row>
    <row r="10495" spans="51:75" x14ac:dyDescent="0.3">
      <c r="AY10495" s="226" t="e">
        <f>VLOOKUP(C10495,#REF!, 2,FALSE)</f>
        <v>#REF!</v>
      </c>
      <c r="BM10495" s="177" t="s">
        <v>15932</v>
      </c>
      <c r="BN10495" s="177" t="s">
        <v>3002</v>
      </c>
      <c r="BO10495" s="177" t="s">
        <v>10988</v>
      </c>
      <c r="BU10495" s="177" t="s">
        <v>15932</v>
      </c>
      <c r="BV10495" s="177" t="s">
        <v>3002</v>
      </c>
      <c r="BW10495" s="177" t="s">
        <v>10988</v>
      </c>
    </row>
    <row r="10496" spans="51:75" x14ac:dyDescent="0.3">
      <c r="AY10496" s="226" t="e">
        <f>VLOOKUP(C10496,#REF!, 2,FALSE)</f>
        <v>#REF!</v>
      </c>
      <c r="BM10496" s="177" t="s">
        <v>15933</v>
      </c>
      <c r="BN10496" s="177" t="s">
        <v>3245</v>
      </c>
      <c r="BO10496" s="177" t="s">
        <v>11374</v>
      </c>
      <c r="BU10496" s="177" t="s">
        <v>15933</v>
      </c>
      <c r="BV10496" s="177" t="s">
        <v>3245</v>
      </c>
      <c r="BW10496" s="177" t="s">
        <v>11374</v>
      </c>
    </row>
    <row r="10497" spans="51:75" x14ac:dyDescent="0.3">
      <c r="AY10497" s="226" t="e">
        <f>VLOOKUP(C10497,#REF!, 2,FALSE)</f>
        <v>#REF!</v>
      </c>
      <c r="BM10497" s="177" t="s">
        <v>15934</v>
      </c>
      <c r="BN10497" s="177" t="s">
        <v>3199</v>
      </c>
      <c r="BO10497" s="177" t="s">
        <v>2983</v>
      </c>
      <c r="BU10497" s="177" t="s">
        <v>15934</v>
      </c>
      <c r="BV10497" s="177" t="s">
        <v>3199</v>
      </c>
      <c r="BW10497" s="177" t="s">
        <v>2983</v>
      </c>
    </row>
    <row r="10498" spans="51:75" x14ac:dyDescent="0.3">
      <c r="AY10498" s="226" t="e">
        <f>VLOOKUP(C10498,#REF!, 2,FALSE)</f>
        <v>#REF!</v>
      </c>
      <c r="BM10498" s="177" t="s">
        <v>15935</v>
      </c>
      <c r="BN10498" s="177" t="s">
        <v>16979</v>
      </c>
      <c r="BO10498" s="177" t="s">
        <v>15936</v>
      </c>
      <c r="BU10498" s="177" t="s">
        <v>15935</v>
      </c>
      <c r="BV10498" s="177" t="s">
        <v>16979</v>
      </c>
      <c r="BW10498" s="177" t="s">
        <v>15936</v>
      </c>
    </row>
    <row r="10499" spans="51:75" x14ac:dyDescent="0.3">
      <c r="AY10499" s="226" t="e">
        <f>VLOOKUP(C10499,#REF!, 2,FALSE)</f>
        <v>#REF!</v>
      </c>
      <c r="BM10499" s="177" t="s">
        <v>15937</v>
      </c>
      <c r="BN10499" s="177" t="s">
        <v>16979</v>
      </c>
      <c r="BO10499" s="177" t="s">
        <v>718</v>
      </c>
      <c r="BU10499" s="177" t="s">
        <v>15937</v>
      </c>
      <c r="BV10499" s="177" t="s">
        <v>16979</v>
      </c>
      <c r="BW10499" s="177" t="s">
        <v>718</v>
      </c>
    </row>
    <row r="10500" spans="51:75" x14ac:dyDescent="0.3">
      <c r="AY10500" s="226" t="e">
        <f>VLOOKUP(C10500,#REF!, 2,FALSE)</f>
        <v>#REF!</v>
      </c>
      <c r="BM10500" s="177" t="s">
        <v>15938</v>
      </c>
      <c r="BN10500" s="177" t="s">
        <v>16979</v>
      </c>
      <c r="BO10500" s="177" t="s">
        <v>9849</v>
      </c>
      <c r="BU10500" s="177" t="s">
        <v>15938</v>
      </c>
      <c r="BV10500" s="177" t="s">
        <v>16979</v>
      </c>
      <c r="BW10500" s="177" t="s">
        <v>9849</v>
      </c>
    </row>
    <row r="10501" spans="51:75" x14ac:dyDescent="0.3">
      <c r="AY10501" s="226" t="e">
        <f>VLOOKUP(C10501,#REF!, 2,FALSE)</f>
        <v>#REF!</v>
      </c>
      <c r="BM10501" s="177" t="s">
        <v>15939</v>
      </c>
      <c r="BN10501" s="177" t="s">
        <v>16979</v>
      </c>
      <c r="BO10501" s="177" t="s">
        <v>15940</v>
      </c>
      <c r="BU10501" s="177" t="s">
        <v>15939</v>
      </c>
      <c r="BV10501" s="177" t="s">
        <v>16979</v>
      </c>
      <c r="BW10501" s="177" t="s">
        <v>15940</v>
      </c>
    </row>
    <row r="10502" spans="51:75" x14ac:dyDescent="0.3">
      <c r="AY10502" s="226" t="e">
        <f>VLOOKUP(C10502,#REF!, 2,FALSE)</f>
        <v>#REF!</v>
      </c>
      <c r="BM10502" s="177" t="s">
        <v>15941</v>
      </c>
      <c r="BN10502" s="177" t="s">
        <v>16979</v>
      </c>
      <c r="BO10502" s="177" t="s">
        <v>770</v>
      </c>
      <c r="BU10502" s="177" t="s">
        <v>15941</v>
      </c>
      <c r="BV10502" s="177" t="s">
        <v>16979</v>
      </c>
      <c r="BW10502" s="177" t="s">
        <v>770</v>
      </c>
    </row>
    <row r="10503" spans="51:75" x14ac:dyDescent="0.3">
      <c r="AY10503" s="226" t="e">
        <f>VLOOKUP(C10503,#REF!, 2,FALSE)</f>
        <v>#REF!</v>
      </c>
      <c r="BM10503" s="177" t="s">
        <v>15942</v>
      </c>
      <c r="BN10503" s="177" t="s">
        <v>2979</v>
      </c>
      <c r="BO10503" s="177" t="s">
        <v>15835</v>
      </c>
      <c r="BU10503" s="177" t="s">
        <v>15942</v>
      </c>
      <c r="BV10503" s="177" t="s">
        <v>2979</v>
      </c>
      <c r="BW10503" s="177" t="s">
        <v>15835</v>
      </c>
    </row>
    <row r="10504" spans="51:75" x14ac:dyDescent="0.3">
      <c r="AY10504" s="226" t="e">
        <f>VLOOKUP(C10504,#REF!, 2,FALSE)</f>
        <v>#REF!</v>
      </c>
      <c r="BM10504" s="177" t="s">
        <v>15943</v>
      </c>
      <c r="BN10504" s="177" t="s">
        <v>1342</v>
      </c>
      <c r="BO10504" s="177" t="s">
        <v>3095</v>
      </c>
      <c r="BU10504" s="177" t="s">
        <v>15943</v>
      </c>
      <c r="BV10504" s="177" t="s">
        <v>1342</v>
      </c>
      <c r="BW10504" s="177" t="s">
        <v>3095</v>
      </c>
    </row>
    <row r="10505" spans="51:75" x14ac:dyDescent="0.3">
      <c r="AY10505" s="226" t="e">
        <f>VLOOKUP(C10505,#REF!, 2,FALSE)</f>
        <v>#REF!</v>
      </c>
      <c r="BM10505" s="177" t="s">
        <v>15944</v>
      </c>
      <c r="BN10505" s="177" t="s">
        <v>16979</v>
      </c>
      <c r="BO10505" s="177" t="s">
        <v>2983</v>
      </c>
      <c r="BU10505" s="177" t="s">
        <v>15944</v>
      </c>
      <c r="BV10505" s="177" t="s">
        <v>16979</v>
      </c>
      <c r="BW10505" s="177" t="s">
        <v>2983</v>
      </c>
    </row>
    <row r="10506" spans="51:75" x14ac:dyDescent="0.3">
      <c r="AY10506" s="226" t="e">
        <f>VLOOKUP(C10506,#REF!, 2,FALSE)</f>
        <v>#REF!</v>
      </c>
      <c r="BM10506" s="177" t="s">
        <v>15945</v>
      </c>
      <c r="BN10506" s="177" t="s">
        <v>16979</v>
      </c>
      <c r="BO10506" s="177" t="s">
        <v>1806</v>
      </c>
      <c r="BU10506" s="177" t="s">
        <v>15945</v>
      </c>
      <c r="BV10506" s="177" t="s">
        <v>16979</v>
      </c>
      <c r="BW10506" s="177" t="s">
        <v>1806</v>
      </c>
    </row>
    <row r="10507" spans="51:75" x14ac:dyDescent="0.3">
      <c r="AY10507" s="226" t="e">
        <f>VLOOKUP(C10507,#REF!, 2,FALSE)</f>
        <v>#REF!</v>
      </c>
      <c r="BM10507" s="177" t="s">
        <v>15946</v>
      </c>
      <c r="BN10507" s="177" t="s">
        <v>16979</v>
      </c>
      <c r="BO10507" s="177" t="s">
        <v>4473</v>
      </c>
      <c r="BU10507" s="177" t="s">
        <v>15946</v>
      </c>
      <c r="BV10507" s="177" t="s">
        <v>16979</v>
      </c>
      <c r="BW10507" s="177" t="s">
        <v>4473</v>
      </c>
    </row>
    <row r="10508" spans="51:75" x14ac:dyDescent="0.3">
      <c r="AY10508" s="226" t="e">
        <f>VLOOKUP(C10508,#REF!, 2,FALSE)</f>
        <v>#REF!</v>
      </c>
      <c r="BM10508" s="177" t="s">
        <v>2760</v>
      </c>
      <c r="BN10508" s="177" t="s">
        <v>1269</v>
      </c>
      <c r="BO10508" s="177" t="s">
        <v>15947</v>
      </c>
      <c r="BU10508" s="177" t="s">
        <v>2760</v>
      </c>
      <c r="BV10508" s="177" t="s">
        <v>1269</v>
      </c>
      <c r="BW10508" s="177" t="s">
        <v>15947</v>
      </c>
    </row>
    <row r="10509" spans="51:75" x14ac:dyDescent="0.3">
      <c r="AY10509" s="226" t="e">
        <f>VLOOKUP(C10509,#REF!, 2,FALSE)</f>
        <v>#REF!</v>
      </c>
      <c r="BM10509" s="177" t="s">
        <v>2761</v>
      </c>
      <c r="BN10509" s="177" t="s">
        <v>639</v>
      </c>
      <c r="BO10509" s="177" t="s">
        <v>12270</v>
      </c>
      <c r="BU10509" s="177" t="s">
        <v>2761</v>
      </c>
      <c r="BV10509" s="177" t="s">
        <v>639</v>
      </c>
      <c r="BW10509" s="177" t="s">
        <v>12270</v>
      </c>
    </row>
    <row r="10510" spans="51:75" x14ac:dyDescent="0.3">
      <c r="AY10510" s="226" t="e">
        <f>VLOOKUP(C10510,#REF!, 2,FALSE)</f>
        <v>#REF!</v>
      </c>
      <c r="BM10510" s="177" t="s">
        <v>15948</v>
      </c>
      <c r="BN10510" s="177" t="s">
        <v>2983</v>
      </c>
      <c r="BO10510" s="177" t="s">
        <v>2459</v>
      </c>
      <c r="BU10510" s="177" t="s">
        <v>15948</v>
      </c>
      <c r="BV10510" s="177" t="s">
        <v>2983</v>
      </c>
      <c r="BW10510" s="177" t="s">
        <v>2459</v>
      </c>
    </row>
    <row r="10511" spans="51:75" x14ac:dyDescent="0.3">
      <c r="AY10511" s="226" t="e">
        <f>VLOOKUP(C10511,#REF!, 2,FALSE)</f>
        <v>#REF!</v>
      </c>
      <c r="BM10511" s="177" t="s">
        <v>66</v>
      </c>
      <c r="BN10511" s="177" t="s">
        <v>16979</v>
      </c>
      <c r="BO10511" s="177" t="s">
        <v>12509</v>
      </c>
      <c r="BU10511" s="177" t="s">
        <v>66</v>
      </c>
      <c r="BV10511" s="177" t="s">
        <v>16979</v>
      </c>
      <c r="BW10511" s="177" t="s">
        <v>12509</v>
      </c>
    </row>
    <row r="10512" spans="51:75" x14ac:dyDescent="0.3">
      <c r="AY10512" s="226" t="e">
        <f>VLOOKUP(C10512,#REF!, 2,FALSE)</f>
        <v>#REF!</v>
      </c>
      <c r="BM10512" s="177" t="s">
        <v>15949</v>
      </c>
      <c r="BN10512" s="177" t="s">
        <v>616</v>
      </c>
      <c r="BO10512" s="177" t="s">
        <v>7862</v>
      </c>
      <c r="BU10512" s="177" t="s">
        <v>15949</v>
      </c>
      <c r="BV10512" s="177" t="s">
        <v>616</v>
      </c>
      <c r="BW10512" s="177" t="s">
        <v>7862</v>
      </c>
    </row>
    <row r="10513" spans="51:75" x14ac:dyDescent="0.3">
      <c r="AY10513" s="226" t="e">
        <f>VLOOKUP(C10513,#REF!, 2,FALSE)</f>
        <v>#REF!</v>
      </c>
      <c r="BM10513" s="177" t="s">
        <v>15950</v>
      </c>
      <c r="BN10513" s="177" t="s">
        <v>2983</v>
      </c>
      <c r="BO10513" s="177" t="s">
        <v>13447</v>
      </c>
      <c r="BU10513" s="177" t="s">
        <v>15950</v>
      </c>
      <c r="BV10513" s="177" t="s">
        <v>2983</v>
      </c>
      <c r="BW10513" s="177" t="s">
        <v>13447</v>
      </c>
    </row>
    <row r="10514" spans="51:75" x14ac:dyDescent="0.3">
      <c r="AY10514" s="226" t="e">
        <f>VLOOKUP(C10514,#REF!, 2,FALSE)</f>
        <v>#REF!</v>
      </c>
      <c r="BM10514" s="177" t="s">
        <v>58</v>
      </c>
      <c r="BN10514" s="177" t="s">
        <v>2983</v>
      </c>
      <c r="BO10514" s="177" t="s">
        <v>9745</v>
      </c>
      <c r="BU10514" s="177" t="s">
        <v>58</v>
      </c>
      <c r="BV10514" s="177" t="s">
        <v>2983</v>
      </c>
      <c r="BW10514" s="177" t="s">
        <v>9745</v>
      </c>
    </row>
    <row r="10515" spans="51:75" x14ac:dyDescent="0.3">
      <c r="AY10515" s="226" t="e">
        <f>VLOOKUP(C10515,#REF!, 2,FALSE)</f>
        <v>#REF!</v>
      </c>
      <c r="BM10515" s="177" t="s">
        <v>15951</v>
      </c>
      <c r="BN10515" s="177" t="s">
        <v>631</v>
      </c>
      <c r="BO10515" s="177" t="s">
        <v>15952</v>
      </c>
      <c r="BU10515" s="177" t="s">
        <v>15951</v>
      </c>
      <c r="BV10515" s="177" t="s">
        <v>631</v>
      </c>
      <c r="BW10515" s="177" t="s">
        <v>15952</v>
      </c>
    </row>
    <row r="10516" spans="51:75" x14ac:dyDescent="0.3">
      <c r="AY10516" s="226" t="e">
        <f>VLOOKUP(C10516,#REF!, 2,FALSE)</f>
        <v>#REF!</v>
      </c>
      <c r="BM10516" s="177" t="s">
        <v>15953</v>
      </c>
      <c r="BN10516" s="177" t="s">
        <v>666</v>
      </c>
      <c r="BO10516" s="177" t="s">
        <v>2642</v>
      </c>
      <c r="BU10516" s="177" t="s">
        <v>15953</v>
      </c>
      <c r="BV10516" s="177" t="s">
        <v>666</v>
      </c>
      <c r="BW10516" s="177" t="s">
        <v>2642</v>
      </c>
    </row>
    <row r="10517" spans="51:75" x14ac:dyDescent="0.3">
      <c r="AY10517" s="226" t="e">
        <f>VLOOKUP(C10517,#REF!, 2,FALSE)</f>
        <v>#REF!</v>
      </c>
      <c r="BM10517" s="177" t="s">
        <v>15954</v>
      </c>
      <c r="BN10517" s="177" t="s">
        <v>2983</v>
      </c>
      <c r="BO10517" s="177" t="s">
        <v>15025</v>
      </c>
      <c r="BU10517" s="177" t="s">
        <v>15954</v>
      </c>
      <c r="BV10517" s="177" t="s">
        <v>2983</v>
      </c>
      <c r="BW10517" s="177" t="s">
        <v>15025</v>
      </c>
    </row>
    <row r="10518" spans="51:75" x14ac:dyDescent="0.3">
      <c r="AY10518" s="226" t="e">
        <f>VLOOKUP(C10518,#REF!, 2,FALSE)</f>
        <v>#REF!</v>
      </c>
      <c r="BM10518" s="177" t="s">
        <v>15955</v>
      </c>
      <c r="BN10518" s="177" t="s">
        <v>2983</v>
      </c>
      <c r="BO10518" s="177" t="s">
        <v>707</v>
      </c>
      <c r="BU10518" s="177" t="s">
        <v>15955</v>
      </c>
      <c r="BV10518" s="177" t="s">
        <v>2983</v>
      </c>
      <c r="BW10518" s="177" t="s">
        <v>707</v>
      </c>
    </row>
    <row r="10519" spans="51:75" x14ac:dyDescent="0.3">
      <c r="AY10519" s="226" t="e">
        <f>VLOOKUP(C10519,#REF!, 2,FALSE)</f>
        <v>#REF!</v>
      </c>
      <c r="BM10519" s="177" t="s">
        <v>15956</v>
      </c>
      <c r="BN10519" s="177" t="s">
        <v>2983</v>
      </c>
      <c r="BO10519" s="177" t="s">
        <v>8660</v>
      </c>
      <c r="BU10519" s="177" t="s">
        <v>15956</v>
      </c>
      <c r="BV10519" s="177" t="s">
        <v>2983</v>
      </c>
      <c r="BW10519" s="177" t="s">
        <v>8660</v>
      </c>
    </row>
    <row r="10520" spans="51:75" x14ac:dyDescent="0.3">
      <c r="AY10520" s="226" t="e">
        <f>VLOOKUP(C10520,#REF!, 2,FALSE)</f>
        <v>#REF!</v>
      </c>
      <c r="BM10520" s="177" t="s">
        <v>15957</v>
      </c>
      <c r="BN10520" s="177" t="s">
        <v>3245</v>
      </c>
      <c r="BO10520" s="177" t="s">
        <v>15958</v>
      </c>
      <c r="BU10520" s="177" t="s">
        <v>15957</v>
      </c>
      <c r="BV10520" s="177" t="s">
        <v>3245</v>
      </c>
      <c r="BW10520" s="177" t="s">
        <v>15958</v>
      </c>
    </row>
    <row r="10521" spans="51:75" x14ac:dyDescent="0.3">
      <c r="AY10521" s="226" t="e">
        <f>VLOOKUP(C10521,#REF!, 2,FALSE)</f>
        <v>#REF!</v>
      </c>
      <c r="BM10521" s="177" t="s">
        <v>15959</v>
      </c>
      <c r="BN10521" s="177" t="s">
        <v>16979</v>
      </c>
      <c r="BO10521" s="177" t="s">
        <v>6513</v>
      </c>
      <c r="BU10521" s="177" t="s">
        <v>15959</v>
      </c>
      <c r="BV10521" s="177" t="s">
        <v>16979</v>
      </c>
      <c r="BW10521" s="177" t="s">
        <v>6513</v>
      </c>
    </row>
    <row r="10522" spans="51:75" x14ac:dyDescent="0.3">
      <c r="AY10522" s="226" t="e">
        <f>VLOOKUP(C10522,#REF!, 2,FALSE)</f>
        <v>#REF!</v>
      </c>
      <c r="BM10522" s="177" t="s">
        <v>15960</v>
      </c>
      <c r="BN10522" s="177" t="s">
        <v>2983</v>
      </c>
      <c r="BO10522" s="177" t="s">
        <v>10738</v>
      </c>
      <c r="BU10522" s="177" t="s">
        <v>15960</v>
      </c>
      <c r="BV10522" s="177" t="s">
        <v>2983</v>
      </c>
      <c r="BW10522" s="177" t="s">
        <v>10738</v>
      </c>
    </row>
    <row r="10523" spans="51:75" x14ac:dyDescent="0.3">
      <c r="AY10523" s="226" t="e">
        <f>VLOOKUP(C10523,#REF!, 2,FALSE)</f>
        <v>#REF!</v>
      </c>
      <c r="BM10523" s="177" t="s">
        <v>15961</v>
      </c>
      <c r="BN10523" s="177" t="s">
        <v>663</v>
      </c>
      <c r="BO10523" s="177" t="s">
        <v>5639</v>
      </c>
      <c r="BU10523" s="177" t="s">
        <v>15961</v>
      </c>
      <c r="BV10523" s="177" t="s">
        <v>663</v>
      </c>
      <c r="BW10523" s="177" t="s">
        <v>5639</v>
      </c>
    </row>
    <row r="10524" spans="51:75" x14ac:dyDescent="0.3">
      <c r="AY10524" s="226" t="e">
        <f>VLOOKUP(C10524,#REF!, 2,FALSE)</f>
        <v>#REF!</v>
      </c>
      <c r="BM10524" s="177" t="s">
        <v>15962</v>
      </c>
      <c r="BN10524" s="177" t="s">
        <v>16979</v>
      </c>
      <c r="BO10524" s="177" t="s">
        <v>15963</v>
      </c>
      <c r="BU10524" s="177" t="s">
        <v>15962</v>
      </c>
      <c r="BV10524" s="177" t="s">
        <v>16979</v>
      </c>
      <c r="BW10524" s="177" t="s">
        <v>15963</v>
      </c>
    </row>
    <row r="10525" spans="51:75" x14ac:dyDescent="0.3">
      <c r="AY10525" s="226" t="e">
        <f>VLOOKUP(C10525,#REF!, 2,FALSE)</f>
        <v>#REF!</v>
      </c>
      <c r="BM10525" s="177" t="s">
        <v>15964</v>
      </c>
      <c r="BN10525" s="177" t="s">
        <v>16979</v>
      </c>
      <c r="BO10525" s="177" t="s">
        <v>2983</v>
      </c>
      <c r="BU10525" s="177" t="s">
        <v>15964</v>
      </c>
      <c r="BV10525" s="177" t="s">
        <v>16979</v>
      </c>
      <c r="BW10525" s="177" t="s">
        <v>2983</v>
      </c>
    </row>
    <row r="10526" spans="51:75" x14ac:dyDescent="0.3">
      <c r="AY10526" s="226" t="e">
        <f>VLOOKUP(C10526,#REF!, 2,FALSE)</f>
        <v>#REF!</v>
      </c>
      <c r="BM10526" s="177" t="s">
        <v>15965</v>
      </c>
      <c r="BN10526" s="177" t="s">
        <v>16979</v>
      </c>
      <c r="BO10526" s="177" t="s">
        <v>770</v>
      </c>
      <c r="BU10526" s="177" t="s">
        <v>15965</v>
      </c>
      <c r="BV10526" s="177" t="s">
        <v>16979</v>
      </c>
      <c r="BW10526" s="177" t="s">
        <v>770</v>
      </c>
    </row>
    <row r="10527" spans="51:75" x14ac:dyDescent="0.3">
      <c r="AY10527" s="226" t="e">
        <f>VLOOKUP(C10527,#REF!, 2,FALSE)</f>
        <v>#REF!</v>
      </c>
      <c r="BM10527" s="177" t="s">
        <v>15966</v>
      </c>
      <c r="BN10527" s="177" t="s">
        <v>16979</v>
      </c>
      <c r="BO10527" s="177" t="s">
        <v>770</v>
      </c>
      <c r="BU10527" s="177" t="s">
        <v>15966</v>
      </c>
      <c r="BV10527" s="177" t="s">
        <v>16979</v>
      </c>
      <c r="BW10527" s="177" t="s">
        <v>770</v>
      </c>
    </row>
    <row r="10528" spans="51:75" x14ac:dyDescent="0.3">
      <c r="AY10528" s="226" t="e">
        <f>VLOOKUP(C10528,#REF!, 2,FALSE)</f>
        <v>#REF!</v>
      </c>
      <c r="BM10528" s="177" t="s">
        <v>15967</v>
      </c>
      <c r="BN10528" s="177" t="s">
        <v>16979</v>
      </c>
      <c r="BO10528" s="177" t="s">
        <v>4582</v>
      </c>
      <c r="BU10528" s="177" t="s">
        <v>15967</v>
      </c>
      <c r="BV10528" s="177" t="s">
        <v>16979</v>
      </c>
      <c r="BW10528" s="177" t="s">
        <v>4582</v>
      </c>
    </row>
    <row r="10529" spans="51:75" x14ac:dyDescent="0.3">
      <c r="AY10529" s="226" t="e">
        <f>VLOOKUP(C10529,#REF!, 2,FALSE)</f>
        <v>#REF!</v>
      </c>
      <c r="BM10529" s="177" t="s">
        <v>15968</v>
      </c>
      <c r="BN10529" s="177" t="s">
        <v>2983</v>
      </c>
      <c r="BO10529" s="177" t="s">
        <v>2983</v>
      </c>
      <c r="BU10529" s="177" t="s">
        <v>15968</v>
      </c>
      <c r="BV10529" s="177" t="s">
        <v>2983</v>
      </c>
      <c r="BW10529" s="177" t="s">
        <v>2983</v>
      </c>
    </row>
    <row r="10530" spans="51:75" x14ac:dyDescent="0.3">
      <c r="AY10530" s="226" t="e">
        <f>VLOOKUP(C10530,#REF!, 2,FALSE)</f>
        <v>#REF!</v>
      </c>
      <c r="BM10530" s="177" t="s">
        <v>15969</v>
      </c>
      <c r="BN10530" s="177" t="s">
        <v>2983</v>
      </c>
      <c r="BO10530" s="177" t="s">
        <v>2983</v>
      </c>
      <c r="BU10530" s="177" t="s">
        <v>15969</v>
      </c>
      <c r="BV10530" s="177" t="s">
        <v>2983</v>
      </c>
      <c r="BW10530" s="177" t="s">
        <v>2983</v>
      </c>
    </row>
    <row r="10531" spans="51:75" x14ac:dyDescent="0.3">
      <c r="AY10531" s="226" t="e">
        <f>VLOOKUP(C10531,#REF!, 2,FALSE)</f>
        <v>#REF!</v>
      </c>
      <c r="BM10531" s="177" t="s">
        <v>15970</v>
      </c>
      <c r="BN10531" s="177" t="s">
        <v>841</v>
      </c>
      <c r="BO10531" s="177" t="s">
        <v>15971</v>
      </c>
      <c r="BU10531" s="177" t="s">
        <v>15970</v>
      </c>
      <c r="BV10531" s="177" t="s">
        <v>841</v>
      </c>
      <c r="BW10531" s="177" t="s">
        <v>15971</v>
      </c>
    </row>
    <row r="10532" spans="51:75" x14ac:dyDescent="0.3">
      <c r="AY10532" s="226" t="e">
        <f>VLOOKUP(C10532,#REF!, 2,FALSE)</f>
        <v>#REF!</v>
      </c>
      <c r="BM10532" s="177" t="s">
        <v>15972</v>
      </c>
      <c r="BN10532" s="177" t="s">
        <v>623</v>
      </c>
      <c r="BO10532" s="177" t="s">
        <v>15973</v>
      </c>
      <c r="BU10532" s="177" t="s">
        <v>15972</v>
      </c>
      <c r="BV10532" s="177" t="s">
        <v>623</v>
      </c>
      <c r="BW10532" s="177" t="s">
        <v>15973</v>
      </c>
    </row>
    <row r="10533" spans="51:75" x14ac:dyDescent="0.3">
      <c r="AY10533" s="226" t="e">
        <f>VLOOKUP(C10533,#REF!, 2,FALSE)</f>
        <v>#REF!</v>
      </c>
      <c r="BM10533" s="177" t="s">
        <v>15974</v>
      </c>
      <c r="BN10533" s="177" t="s">
        <v>3245</v>
      </c>
      <c r="BO10533" s="177" t="s">
        <v>4219</v>
      </c>
      <c r="BU10533" s="177" t="s">
        <v>15974</v>
      </c>
      <c r="BV10533" s="177" t="s">
        <v>3245</v>
      </c>
      <c r="BW10533" s="177" t="s">
        <v>4219</v>
      </c>
    </row>
    <row r="10534" spans="51:75" x14ac:dyDescent="0.3">
      <c r="AY10534" s="226" t="e">
        <f>VLOOKUP(C10534,#REF!, 2,FALSE)</f>
        <v>#REF!</v>
      </c>
      <c r="BM10534" s="177" t="s">
        <v>15975</v>
      </c>
      <c r="BN10534" s="177" t="s">
        <v>3002</v>
      </c>
      <c r="BO10534" s="177" t="s">
        <v>15976</v>
      </c>
      <c r="BU10534" s="177" t="s">
        <v>15975</v>
      </c>
      <c r="BV10534" s="177" t="s">
        <v>3002</v>
      </c>
      <c r="BW10534" s="177" t="s">
        <v>15976</v>
      </c>
    </row>
    <row r="10535" spans="51:75" x14ac:dyDescent="0.3">
      <c r="AY10535" s="226" t="e">
        <f>VLOOKUP(C10535,#REF!, 2,FALSE)</f>
        <v>#REF!</v>
      </c>
      <c r="BM10535" s="177" t="s">
        <v>15977</v>
      </c>
      <c r="BN10535" s="177" t="s">
        <v>16979</v>
      </c>
      <c r="BO10535" s="177" t="s">
        <v>770</v>
      </c>
      <c r="BU10535" s="177" t="s">
        <v>15977</v>
      </c>
      <c r="BV10535" s="177" t="s">
        <v>16979</v>
      </c>
      <c r="BW10535" s="177" t="s">
        <v>770</v>
      </c>
    </row>
    <row r="10536" spans="51:75" x14ac:dyDescent="0.3">
      <c r="AY10536" s="226" t="e">
        <f>VLOOKUP(C10536,#REF!, 2,FALSE)</f>
        <v>#REF!</v>
      </c>
      <c r="BM10536" s="177" t="s">
        <v>15978</v>
      </c>
      <c r="BN10536" s="177" t="s">
        <v>16979</v>
      </c>
      <c r="BO10536" s="177" t="s">
        <v>12851</v>
      </c>
      <c r="BU10536" s="177" t="s">
        <v>15978</v>
      </c>
      <c r="BV10536" s="177" t="s">
        <v>16979</v>
      </c>
      <c r="BW10536" s="177" t="s">
        <v>12851</v>
      </c>
    </row>
    <row r="10537" spans="51:75" x14ac:dyDescent="0.3">
      <c r="AY10537" s="226" t="e">
        <f>VLOOKUP(C10537,#REF!, 2,FALSE)</f>
        <v>#REF!</v>
      </c>
      <c r="BM10537" s="177" t="s">
        <v>15979</v>
      </c>
      <c r="BN10537" s="177" t="s">
        <v>1269</v>
      </c>
      <c r="BO10537" s="177" t="s">
        <v>6907</v>
      </c>
      <c r="BU10537" s="177" t="s">
        <v>15979</v>
      </c>
      <c r="BV10537" s="177" t="s">
        <v>1269</v>
      </c>
      <c r="BW10537" s="177" t="s">
        <v>6907</v>
      </c>
    </row>
    <row r="10538" spans="51:75" x14ac:dyDescent="0.3">
      <c r="AY10538" s="226" t="e">
        <f>VLOOKUP(C10538,#REF!, 2,FALSE)</f>
        <v>#REF!</v>
      </c>
      <c r="BM10538" s="177" t="s">
        <v>2762</v>
      </c>
      <c r="BN10538" s="177" t="s">
        <v>849</v>
      </c>
      <c r="BO10538" s="177" t="s">
        <v>4173</v>
      </c>
      <c r="BU10538" s="177" t="s">
        <v>2762</v>
      </c>
      <c r="BV10538" s="177" t="s">
        <v>849</v>
      </c>
      <c r="BW10538" s="177" t="s">
        <v>4173</v>
      </c>
    </row>
    <row r="10539" spans="51:75" x14ac:dyDescent="0.3">
      <c r="AY10539" s="226" t="e">
        <f>VLOOKUP(C10539,#REF!, 2,FALSE)</f>
        <v>#REF!</v>
      </c>
      <c r="BM10539" s="177" t="s">
        <v>15980</v>
      </c>
      <c r="BN10539" s="177" t="s">
        <v>3005</v>
      </c>
      <c r="BO10539" s="177" t="s">
        <v>4219</v>
      </c>
      <c r="BU10539" s="177" t="s">
        <v>15980</v>
      </c>
      <c r="BV10539" s="177" t="s">
        <v>3005</v>
      </c>
      <c r="BW10539" s="177" t="s">
        <v>4219</v>
      </c>
    </row>
    <row r="10540" spans="51:75" x14ac:dyDescent="0.3">
      <c r="AY10540" s="226" t="e">
        <f>VLOOKUP(C10540,#REF!, 2,FALSE)</f>
        <v>#REF!</v>
      </c>
      <c r="BM10540" s="177" t="s">
        <v>2763</v>
      </c>
      <c r="BN10540" s="177" t="s">
        <v>926</v>
      </c>
      <c r="BO10540" s="177" t="s">
        <v>12038</v>
      </c>
      <c r="BU10540" s="177" t="s">
        <v>2763</v>
      </c>
      <c r="BV10540" s="177" t="s">
        <v>926</v>
      </c>
      <c r="BW10540" s="177" t="s">
        <v>12038</v>
      </c>
    </row>
    <row r="10541" spans="51:75" x14ac:dyDescent="0.3">
      <c r="AY10541" s="226" t="e">
        <f>VLOOKUP(C10541,#REF!, 2,FALSE)</f>
        <v>#REF!</v>
      </c>
      <c r="BM10541" s="177" t="s">
        <v>15981</v>
      </c>
      <c r="BN10541" s="177" t="s">
        <v>783</v>
      </c>
      <c r="BO10541" s="177" t="s">
        <v>3404</v>
      </c>
      <c r="BU10541" s="177" t="s">
        <v>15981</v>
      </c>
      <c r="BV10541" s="177" t="s">
        <v>783</v>
      </c>
      <c r="BW10541" s="177" t="s">
        <v>3404</v>
      </c>
    </row>
    <row r="10542" spans="51:75" x14ac:dyDescent="0.3">
      <c r="AY10542" s="226" t="e">
        <f>VLOOKUP(C10542,#REF!, 2,FALSE)</f>
        <v>#REF!</v>
      </c>
      <c r="BM10542" s="177" t="s">
        <v>15982</v>
      </c>
      <c r="BN10542" s="177" t="s">
        <v>637</v>
      </c>
      <c r="BO10542" s="177" t="s">
        <v>15983</v>
      </c>
      <c r="BU10542" s="177" t="s">
        <v>15982</v>
      </c>
      <c r="BV10542" s="177" t="s">
        <v>637</v>
      </c>
      <c r="BW10542" s="177" t="s">
        <v>15983</v>
      </c>
    </row>
    <row r="10543" spans="51:75" x14ac:dyDescent="0.3">
      <c r="AY10543" s="226" t="e">
        <f>VLOOKUP(C10543,#REF!, 2,FALSE)</f>
        <v>#REF!</v>
      </c>
      <c r="BM10543" s="177" t="s">
        <v>15984</v>
      </c>
      <c r="BN10543" s="177" t="s">
        <v>661</v>
      </c>
      <c r="BO10543" s="177" t="s">
        <v>15985</v>
      </c>
      <c r="BU10543" s="177" t="s">
        <v>15984</v>
      </c>
      <c r="BV10543" s="177" t="s">
        <v>661</v>
      </c>
      <c r="BW10543" s="177" t="s">
        <v>15985</v>
      </c>
    </row>
    <row r="10544" spans="51:75" x14ac:dyDescent="0.3">
      <c r="AY10544" s="226" t="e">
        <f>VLOOKUP(C10544,#REF!, 2,FALSE)</f>
        <v>#REF!</v>
      </c>
      <c r="BM10544" s="177" t="s">
        <v>15986</v>
      </c>
      <c r="BN10544" s="177" t="s">
        <v>778</v>
      </c>
      <c r="BO10544" s="177" t="s">
        <v>15987</v>
      </c>
      <c r="BU10544" s="177" t="s">
        <v>15986</v>
      </c>
      <c r="BV10544" s="177" t="s">
        <v>778</v>
      </c>
      <c r="BW10544" s="177" t="s">
        <v>15987</v>
      </c>
    </row>
    <row r="10545" spans="51:75" x14ac:dyDescent="0.3">
      <c r="AY10545" s="226" t="e">
        <f>VLOOKUP(C10545,#REF!, 2,FALSE)</f>
        <v>#REF!</v>
      </c>
      <c r="BM10545" s="177" t="s">
        <v>15988</v>
      </c>
      <c r="BN10545" s="177" t="s">
        <v>1013</v>
      </c>
      <c r="BO10545" s="177" t="s">
        <v>5963</v>
      </c>
      <c r="BU10545" s="177" t="s">
        <v>15988</v>
      </c>
      <c r="BV10545" s="177" t="s">
        <v>1013</v>
      </c>
      <c r="BW10545" s="177" t="s">
        <v>5963</v>
      </c>
    </row>
    <row r="10546" spans="51:75" x14ac:dyDescent="0.3">
      <c r="AY10546" s="226" t="e">
        <f>VLOOKUP(C10546,#REF!, 2,FALSE)</f>
        <v>#REF!</v>
      </c>
      <c r="BM10546" s="177" t="s">
        <v>15989</v>
      </c>
      <c r="BN10546" s="177" t="s">
        <v>2979</v>
      </c>
      <c r="BO10546" s="177" t="s">
        <v>15990</v>
      </c>
      <c r="BU10546" s="177" t="s">
        <v>15989</v>
      </c>
      <c r="BV10546" s="177" t="s">
        <v>2979</v>
      </c>
      <c r="BW10546" s="177" t="s">
        <v>15990</v>
      </c>
    </row>
    <row r="10547" spans="51:75" x14ac:dyDescent="0.3">
      <c r="AY10547" s="226" t="e">
        <f>VLOOKUP(C10547,#REF!, 2,FALSE)</f>
        <v>#REF!</v>
      </c>
      <c r="BM10547" s="177" t="s">
        <v>15991</v>
      </c>
      <c r="BN10547" s="177" t="s">
        <v>614</v>
      </c>
      <c r="BO10547" s="177" t="s">
        <v>15291</v>
      </c>
      <c r="BU10547" s="177" t="s">
        <v>15991</v>
      </c>
      <c r="BV10547" s="177" t="s">
        <v>614</v>
      </c>
      <c r="BW10547" s="177" t="s">
        <v>15291</v>
      </c>
    </row>
    <row r="10548" spans="51:75" x14ac:dyDescent="0.3">
      <c r="AY10548" s="226" t="e">
        <f>VLOOKUP(C10548,#REF!, 2,FALSE)</f>
        <v>#REF!</v>
      </c>
      <c r="BM10548" s="177" t="s">
        <v>15992</v>
      </c>
      <c r="BN10548" s="177" t="s">
        <v>16979</v>
      </c>
      <c r="BO10548" s="177" t="s">
        <v>4713</v>
      </c>
      <c r="BU10548" s="177" t="s">
        <v>15992</v>
      </c>
      <c r="BV10548" s="177" t="s">
        <v>16979</v>
      </c>
      <c r="BW10548" s="177" t="s">
        <v>4713</v>
      </c>
    </row>
    <row r="10549" spans="51:75" x14ac:dyDescent="0.3">
      <c r="AY10549" s="226" t="e">
        <f>VLOOKUP(C10549,#REF!, 2,FALSE)</f>
        <v>#REF!</v>
      </c>
      <c r="BM10549" s="177" t="s">
        <v>15993</v>
      </c>
      <c r="BN10549" s="177" t="s">
        <v>16979</v>
      </c>
      <c r="BO10549" s="177" t="s">
        <v>15549</v>
      </c>
      <c r="BU10549" s="177" t="s">
        <v>15993</v>
      </c>
      <c r="BV10549" s="177" t="s">
        <v>16979</v>
      </c>
      <c r="BW10549" s="177" t="s">
        <v>15549</v>
      </c>
    </row>
    <row r="10550" spans="51:75" x14ac:dyDescent="0.3">
      <c r="AY10550" s="226" t="e">
        <f>VLOOKUP(C10550,#REF!, 2,FALSE)</f>
        <v>#REF!</v>
      </c>
      <c r="BM10550" s="177" t="s">
        <v>15994</v>
      </c>
      <c r="BN10550" s="177" t="s">
        <v>736</v>
      </c>
      <c r="BO10550" s="177" t="s">
        <v>3713</v>
      </c>
      <c r="BU10550" s="177" t="s">
        <v>15994</v>
      </c>
      <c r="BV10550" s="177" t="s">
        <v>736</v>
      </c>
      <c r="BW10550" s="177" t="s">
        <v>3713</v>
      </c>
    </row>
    <row r="10551" spans="51:75" x14ac:dyDescent="0.3">
      <c r="AY10551" s="226" t="e">
        <f>VLOOKUP(C10551,#REF!, 2,FALSE)</f>
        <v>#REF!</v>
      </c>
      <c r="BM10551" s="177" t="s">
        <v>15995</v>
      </c>
      <c r="BN10551" s="177" t="s">
        <v>2983</v>
      </c>
      <c r="BO10551" s="177" t="s">
        <v>2983</v>
      </c>
      <c r="BU10551" s="177" t="s">
        <v>15995</v>
      </c>
      <c r="BV10551" s="177" t="s">
        <v>2983</v>
      </c>
      <c r="BW10551" s="177" t="s">
        <v>2983</v>
      </c>
    </row>
    <row r="10552" spans="51:75" x14ac:dyDescent="0.3">
      <c r="AY10552" s="226" t="e">
        <f>VLOOKUP(C10552,#REF!, 2,FALSE)</f>
        <v>#REF!</v>
      </c>
      <c r="BM10552" s="177" t="s">
        <v>15996</v>
      </c>
      <c r="BN10552" s="177" t="s">
        <v>2983</v>
      </c>
      <c r="BO10552" s="177" t="s">
        <v>2983</v>
      </c>
      <c r="BU10552" s="177" t="s">
        <v>15996</v>
      </c>
      <c r="BV10552" s="177" t="s">
        <v>2983</v>
      </c>
      <c r="BW10552" s="177" t="s">
        <v>2983</v>
      </c>
    </row>
    <row r="10553" spans="51:75" x14ac:dyDescent="0.3">
      <c r="AY10553" s="226" t="e">
        <f>VLOOKUP(C10553,#REF!, 2,FALSE)</f>
        <v>#REF!</v>
      </c>
      <c r="BM10553" s="177" t="s">
        <v>15997</v>
      </c>
      <c r="BN10553" s="177" t="s">
        <v>2983</v>
      </c>
      <c r="BO10553" s="177" t="s">
        <v>2983</v>
      </c>
      <c r="BU10553" s="177" t="s">
        <v>15997</v>
      </c>
      <c r="BV10553" s="177" t="s">
        <v>2983</v>
      </c>
      <c r="BW10553" s="177" t="s">
        <v>2983</v>
      </c>
    </row>
    <row r="10554" spans="51:75" x14ac:dyDescent="0.3">
      <c r="AY10554" s="226" t="e">
        <f>VLOOKUP(C10554,#REF!, 2,FALSE)</f>
        <v>#REF!</v>
      </c>
      <c r="BM10554" s="177" t="s">
        <v>15998</v>
      </c>
      <c r="BN10554" s="177" t="s">
        <v>3045</v>
      </c>
      <c r="BO10554" s="177" t="s">
        <v>15999</v>
      </c>
      <c r="BU10554" s="177" t="s">
        <v>15998</v>
      </c>
      <c r="BV10554" s="177" t="s">
        <v>3045</v>
      </c>
      <c r="BW10554" s="177" t="s">
        <v>15999</v>
      </c>
    </row>
    <row r="10555" spans="51:75" x14ac:dyDescent="0.3">
      <c r="AY10555" s="226" t="e">
        <f>VLOOKUP(C10555,#REF!, 2,FALSE)</f>
        <v>#REF!</v>
      </c>
      <c r="BM10555" s="177" t="s">
        <v>16000</v>
      </c>
      <c r="BN10555" s="177" t="s">
        <v>2983</v>
      </c>
      <c r="BO10555" s="177" t="s">
        <v>2983</v>
      </c>
      <c r="BU10555" s="177" t="s">
        <v>16000</v>
      </c>
      <c r="BV10555" s="177" t="s">
        <v>2983</v>
      </c>
      <c r="BW10555" s="177" t="s">
        <v>2983</v>
      </c>
    </row>
    <row r="10556" spans="51:75" x14ac:dyDescent="0.3">
      <c r="AY10556" s="226" t="e">
        <f>VLOOKUP(C10556,#REF!, 2,FALSE)</f>
        <v>#REF!</v>
      </c>
      <c r="BM10556" s="177" t="s">
        <v>16001</v>
      </c>
      <c r="BN10556" s="177" t="s">
        <v>2983</v>
      </c>
      <c r="BO10556" s="177" t="s">
        <v>16002</v>
      </c>
      <c r="BU10556" s="177" t="s">
        <v>16001</v>
      </c>
      <c r="BV10556" s="177" t="s">
        <v>2983</v>
      </c>
      <c r="BW10556" s="177" t="s">
        <v>16002</v>
      </c>
    </row>
    <row r="10557" spans="51:75" x14ac:dyDescent="0.3">
      <c r="AY10557" s="226" t="e">
        <f>VLOOKUP(C10557,#REF!, 2,FALSE)</f>
        <v>#REF!</v>
      </c>
      <c r="BM10557" s="177" t="s">
        <v>16003</v>
      </c>
      <c r="BN10557" s="177" t="s">
        <v>2983</v>
      </c>
      <c r="BO10557" s="177" t="s">
        <v>2983</v>
      </c>
      <c r="BU10557" s="177" t="s">
        <v>16003</v>
      </c>
      <c r="BV10557" s="177" t="s">
        <v>2983</v>
      </c>
      <c r="BW10557" s="177" t="s">
        <v>2983</v>
      </c>
    </row>
    <row r="10558" spans="51:75" x14ac:dyDescent="0.3">
      <c r="AY10558" s="226" t="e">
        <f>VLOOKUP(C10558,#REF!, 2,FALSE)</f>
        <v>#REF!</v>
      </c>
      <c r="BM10558" s="177" t="s">
        <v>16004</v>
      </c>
      <c r="BN10558" s="177" t="s">
        <v>669</v>
      </c>
      <c r="BO10558" s="177" t="s">
        <v>3340</v>
      </c>
      <c r="BU10558" s="177" t="s">
        <v>16004</v>
      </c>
      <c r="BV10558" s="177" t="s">
        <v>669</v>
      </c>
      <c r="BW10558" s="177" t="s">
        <v>3340</v>
      </c>
    </row>
    <row r="10559" spans="51:75" x14ac:dyDescent="0.3">
      <c r="AY10559" s="226" t="e">
        <f>VLOOKUP(C10559,#REF!, 2,FALSE)</f>
        <v>#REF!</v>
      </c>
      <c r="BM10559" s="177" t="s">
        <v>16005</v>
      </c>
      <c r="BN10559" s="177" t="s">
        <v>663</v>
      </c>
      <c r="BO10559" s="177" t="s">
        <v>12499</v>
      </c>
      <c r="BU10559" s="177" t="s">
        <v>16005</v>
      </c>
      <c r="BV10559" s="177" t="s">
        <v>663</v>
      </c>
      <c r="BW10559" s="177" t="s">
        <v>12499</v>
      </c>
    </row>
    <row r="10560" spans="51:75" x14ac:dyDescent="0.3">
      <c r="AY10560" s="226" t="e">
        <f>VLOOKUP(C10560,#REF!, 2,FALSE)</f>
        <v>#REF!</v>
      </c>
      <c r="BM10560" s="177" t="s">
        <v>16006</v>
      </c>
      <c r="BN10560" s="177" t="s">
        <v>658</v>
      </c>
      <c r="BO10560" s="177" t="s">
        <v>8803</v>
      </c>
      <c r="BU10560" s="177" t="s">
        <v>16006</v>
      </c>
      <c r="BV10560" s="177" t="s">
        <v>658</v>
      </c>
      <c r="BW10560" s="177" t="s">
        <v>8803</v>
      </c>
    </row>
    <row r="10561" spans="51:75" x14ac:dyDescent="0.3">
      <c r="AY10561" s="226" t="e">
        <f>VLOOKUP(C10561,#REF!, 2,FALSE)</f>
        <v>#REF!</v>
      </c>
      <c r="BM10561" s="177" t="s">
        <v>16007</v>
      </c>
      <c r="BN10561" s="177" t="s">
        <v>16979</v>
      </c>
      <c r="BO10561" s="177" t="s">
        <v>3928</v>
      </c>
      <c r="BU10561" s="177" t="s">
        <v>16007</v>
      </c>
      <c r="BV10561" s="177" t="s">
        <v>16979</v>
      </c>
      <c r="BW10561" s="177" t="s">
        <v>3928</v>
      </c>
    </row>
    <row r="10562" spans="51:75" x14ac:dyDescent="0.3">
      <c r="AY10562" s="226" t="e">
        <f>VLOOKUP(C10562,#REF!, 2,FALSE)</f>
        <v>#REF!</v>
      </c>
      <c r="BM10562" s="177" t="s">
        <v>16008</v>
      </c>
      <c r="BN10562" s="177" t="s">
        <v>16979</v>
      </c>
      <c r="BO10562" s="177" t="s">
        <v>1072</v>
      </c>
      <c r="BU10562" s="177" t="s">
        <v>16008</v>
      </c>
      <c r="BV10562" s="177" t="s">
        <v>16979</v>
      </c>
      <c r="BW10562" s="177" t="s">
        <v>1072</v>
      </c>
    </row>
    <row r="10563" spans="51:75" x14ac:dyDescent="0.3">
      <c r="AY10563" s="226" t="e">
        <f>VLOOKUP(C10563,#REF!, 2,FALSE)</f>
        <v>#REF!</v>
      </c>
      <c r="BM10563" s="177" t="s">
        <v>16009</v>
      </c>
      <c r="BN10563" s="177" t="s">
        <v>1013</v>
      </c>
      <c r="BO10563" s="177" t="s">
        <v>14906</v>
      </c>
      <c r="BU10563" s="177" t="s">
        <v>16009</v>
      </c>
      <c r="BV10563" s="177" t="s">
        <v>1013</v>
      </c>
      <c r="BW10563" s="177" t="s">
        <v>14906</v>
      </c>
    </row>
    <row r="10564" spans="51:75" x14ac:dyDescent="0.3">
      <c r="AY10564" s="226" t="e">
        <f>VLOOKUP(C10564,#REF!, 2,FALSE)</f>
        <v>#REF!</v>
      </c>
      <c r="BM10564" s="177" t="s">
        <v>67</v>
      </c>
      <c r="BN10564" s="177" t="s">
        <v>16979</v>
      </c>
      <c r="BO10564" s="177" t="s">
        <v>8074</v>
      </c>
      <c r="BU10564" s="177" t="s">
        <v>67</v>
      </c>
      <c r="BV10564" s="177" t="s">
        <v>16979</v>
      </c>
      <c r="BW10564" s="177" t="s">
        <v>8074</v>
      </c>
    </row>
    <row r="10565" spans="51:75" x14ac:dyDescent="0.3">
      <c r="AY10565" s="226" t="e">
        <f>VLOOKUP(C10565,#REF!, 2,FALSE)</f>
        <v>#REF!</v>
      </c>
      <c r="BM10565" s="177" t="s">
        <v>16010</v>
      </c>
      <c r="BN10565" s="177" t="s">
        <v>666</v>
      </c>
      <c r="BO10565" s="177" t="s">
        <v>16011</v>
      </c>
      <c r="BU10565" s="177" t="s">
        <v>16010</v>
      </c>
      <c r="BV10565" s="177" t="s">
        <v>666</v>
      </c>
      <c r="BW10565" s="177" t="s">
        <v>16011</v>
      </c>
    </row>
    <row r="10566" spans="51:75" x14ac:dyDescent="0.3">
      <c r="AY10566" s="226" t="e">
        <f>VLOOKUP(C10566,#REF!, 2,FALSE)</f>
        <v>#REF!</v>
      </c>
      <c r="BM10566" s="177" t="s">
        <v>16012</v>
      </c>
      <c r="BN10566" s="177" t="s">
        <v>16979</v>
      </c>
      <c r="BO10566" s="177" t="s">
        <v>8587</v>
      </c>
      <c r="BU10566" s="177" t="s">
        <v>16012</v>
      </c>
      <c r="BV10566" s="177" t="s">
        <v>16979</v>
      </c>
      <c r="BW10566" s="177" t="s">
        <v>8587</v>
      </c>
    </row>
    <row r="10567" spans="51:75" x14ac:dyDescent="0.3">
      <c r="AY10567" s="226" t="e">
        <f>VLOOKUP(C10567,#REF!, 2,FALSE)</f>
        <v>#REF!</v>
      </c>
      <c r="BM10567" s="177" t="s">
        <v>2764</v>
      </c>
      <c r="BN10567" s="177" t="s">
        <v>3002</v>
      </c>
      <c r="BO10567" s="177" t="s">
        <v>10640</v>
      </c>
      <c r="BU10567" s="177" t="s">
        <v>2764</v>
      </c>
      <c r="BV10567" s="177" t="s">
        <v>3002</v>
      </c>
      <c r="BW10567" s="177" t="s">
        <v>10640</v>
      </c>
    </row>
    <row r="10568" spans="51:75" x14ac:dyDescent="0.3">
      <c r="AY10568" s="226" t="e">
        <f>VLOOKUP(C10568,#REF!, 2,FALSE)</f>
        <v>#REF!</v>
      </c>
      <c r="BM10568" s="177" t="s">
        <v>16013</v>
      </c>
      <c r="BN10568" s="177" t="s">
        <v>3002</v>
      </c>
      <c r="BO10568" s="177" t="s">
        <v>4768</v>
      </c>
      <c r="BU10568" s="177" t="s">
        <v>16013</v>
      </c>
      <c r="BV10568" s="177" t="s">
        <v>3002</v>
      </c>
      <c r="BW10568" s="177" t="s">
        <v>4768</v>
      </c>
    </row>
    <row r="10569" spans="51:75" x14ac:dyDescent="0.3">
      <c r="AY10569" s="226" t="e">
        <f>VLOOKUP(C10569,#REF!, 2,FALSE)</f>
        <v>#REF!</v>
      </c>
      <c r="BM10569" s="177" t="s">
        <v>16014</v>
      </c>
      <c r="BN10569" s="177" t="s">
        <v>16979</v>
      </c>
      <c r="BO10569" s="177" t="s">
        <v>3164</v>
      </c>
      <c r="BU10569" s="177" t="s">
        <v>16014</v>
      </c>
      <c r="BV10569" s="177" t="s">
        <v>16979</v>
      </c>
      <c r="BW10569" s="177" t="s">
        <v>3164</v>
      </c>
    </row>
    <row r="10570" spans="51:75" x14ac:dyDescent="0.3">
      <c r="AY10570" s="226" t="e">
        <f>VLOOKUP(C10570,#REF!, 2,FALSE)</f>
        <v>#REF!</v>
      </c>
      <c r="BM10570" s="177" t="s">
        <v>16015</v>
      </c>
      <c r="BN10570" s="177" t="s">
        <v>16979</v>
      </c>
      <c r="BO10570" s="177" t="s">
        <v>6287</v>
      </c>
      <c r="BU10570" s="177" t="s">
        <v>16015</v>
      </c>
      <c r="BV10570" s="177" t="s">
        <v>16979</v>
      </c>
      <c r="BW10570" s="177" t="s">
        <v>6287</v>
      </c>
    </row>
    <row r="10571" spans="51:75" x14ac:dyDescent="0.3">
      <c r="AY10571" s="226" t="e">
        <f>VLOOKUP(C10571,#REF!, 2,FALSE)</f>
        <v>#REF!</v>
      </c>
      <c r="BM10571" s="177" t="s">
        <v>2766</v>
      </c>
      <c r="BN10571" s="177" t="s">
        <v>16979</v>
      </c>
      <c r="BO10571" s="177" t="s">
        <v>12569</v>
      </c>
      <c r="BU10571" s="177" t="s">
        <v>2766</v>
      </c>
      <c r="BV10571" s="177" t="s">
        <v>16979</v>
      </c>
      <c r="BW10571" s="177" t="s">
        <v>12569</v>
      </c>
    </row>
    <row r="10572" spans="51:75" x14ac:dyDescent="0.3">
      <c r="AY10572" s="226" t="e">
        <f>VLOOKUP(C10572,#REF!, 2,FALSE)</f>
        <v>#REF!</v>
      </c>
      <c r="BM10572" s="177" t="s">
        <v>16016</v>
      </c>
      <c r="BN10572" s="177" t="s">
        <v>16979</v>
      </c>
      <c r="BO10572" s="177" t="s">
        <v>16017</v>
      </c>
      <c r="BU10572" s="177" t="s">
        <v>16016</v>
      </c>
      <c r="BV10572" s="177" t="s">
        <v>16979</v>
      </c>
      <c r="BW10572" s="177" t="s">
        <v>16017</v>
      </c>
    </row>
    <row r="10573" spans="51:75" x14ac:dyDescent="0.3">
      <c r="AY10573" s="226" t="e">
        <f>VLOOKUP(C10573,#REF!, 2,FALSE)</f>
        <v>#REF!</v>
      </c>
      <c r="BM10573" s="177" t="s">
        <v>16018</v>
      </c>
      <c r="BN10573" s="177" t="s">
        <v>16979</v>
      </c>
      <c r="BO10573" s="177" t="s">
        <v>12620</v>
      </c>
      <c r="BU10573" s="177" t="s">
        <v>16018</v>
      </c>
      <c r="BV10573" s="177" t="s">
        <v>16979</v>
      </c>
      <c r="BW10573" s="177" t="s">
        <v>12620</v>
      </c>
    </row>
    <row r="10574" spans="51:75" x14ac:dyDescent="0.3">
      <c r="AY10574" s="226" t="e">
        <f>VLOOKUP(C10574,#REF!, 2,FALSE)</f>
        <v>#REF!</v>
      </c>
      <c r="BM10574" s="177" t="s">
        <v>16019</v>
      </c>
      <c r="BN10574" s="177" t="s">
        <v>616</v>
      </c>
      <c r="BO10574" s="177" t="s">
        <v>14003</v>
      </c>
      <c r="BU10574" s="177" t="s">
        <v>16019</v>
      </c>
      <c r="BV10574" s="177" t="s">
        <v>616</v>
      </c>
      <c r="BW10574" s="177" t="s">
        <v>14003</v>
      </c>
    </row>
    <row r="10575" spans="51:75" x14ac:dyDescent="0.3">
      <c r="AY10575" s="226" t="e">
        <f>VLOOKUP(C10575,#REF!, 2,FALSE)</f>
        <v>#REF!</v>
      </c>
      <c r="BM10575" s="177" t="s">
        <v>16020</v>
      </c>
      <c r="BN10575" s="177" t="s">
        <v>16979</v>
      </c>
      <c r="BO10575" s="177" t="s">
        <v>9261</v>
      </c>
      <c r="BU10575" s="177" t="s">
        <v>16020</v>
      </c>
      <c r="BV10575" s="177" t="s">
        <v>16979</v>
      </c>
      <c r="BW10575" s="177" t="s">
        <v>9261</v>
      </c>
    </row>
    <row r="10576" spans="51:75" x14ac:dyDescent="0.3">
      <c r="AY10576" s="226" t="e">
        <f>VLOOKUP(C10576,#REF!, 2,FALSE)</f>
        <v>#REF!</v>
      </c>
      <c r="BM10576" s="177" t="s">
        <v>16021</v>
      </c>
      <c r="BN10576" s="177" t="s">
        <v>16979</v>
      </c>
      <c r="BO10576" s="177" t="s">
        <v>4034</v>
      </c>
      <c r="BU10576" s="177" t="s">
        <v>16021</v>
      </c>
      <c r="BV10576" s="177" t="s">
        <v>16979</v>
      </c>
      <c r="BW10576" s="177" t="s">
        <v>4034</v>
      </c>
    </row>
    <row r="10577" spans="51:75" x14ac:dyDescent="0.3">
      <c r="AY10577" s="226" t="e">
        <f>VLOOKUP(C10577,#REF!, 2,FALSE)</f>
        <v>#REF!</v>
      </c>
      <c r="BM10577" s="177" t="s">
        <v>16022</v>
      </c>
      <c r="BN10577" s="177" t="s">
        <v>16979</v>
      </c>
      <c r="BO10577" s="177" t="s">
        <v>9671</v>
      </c>
      <c r="BU10577" s="177" t="s">
        <v>16022</v>
      </c>
      <c r="BV10577" s="177" t="s">
        <v>16979</v>
      </c>
      <c r="BW10577" s="177" t="s">
        <v>9671</v>
      </c>
    </row>
    <row r="10578" spans="51:75" x14ac:dyDescent="0.3">
      <c r="AY10578" s="226" t="e">
        <f>VLOOKUP(C10578,#REF!, 2,FALSE)</f>
        <v>#REF!</v>
      </c>
      <c r="BM10578" s="177" t="s">
        <v>2767</v>
      </c>
      <c r="BN10578" s="177" t="s">
        <v>2983</v>
      </c>
      <c r="BO10578" s="177" t="s">
        <v>9163</v>
      </c>
      <c r="BU10578" s="177" t="s">
        <v>2767</v>
      </c>
      <c r="BV10578" s="177" t="s">
        <v>2983</v>
      </c>
      <c r="BW10578" s="177" t="s">
        <v>9163</v>
      </c>
    </row>
    <row r="10579" spans="51:75" x14ac:dyDescent="0.3">
      <c r="AY10579" s="226" t="e">
        <f>VLOOKUP(C10579,#REF!, 2,FALSE)</f>
        <v>#REF!</v>
      </c>
      <c r="BM10579" s="177" t="s">
        <v>16023</v>
      </c>
      <c r="BN10579" s="177" t="s">
        <v>3002</v>
      </c>
      <c r="BO10579" s="177" t="s">
        <v>1738</v>
      </c>
      <c r="BU10579" s="177" t="s">
        <v>16023</v>
      </c>
      <c r="BV10579" s="177" t="s">
        <v>3002</v>
      </c>
      <c r="BW10579" s="177" t="s">
        <v>1738</v>
      </c>
    </row>
    <row r="10580" spans="51:75" x14ac:dyDescent="0.3">
      <c r="AY10580" s="226" t="e">
        <f>VLOOKUP(C10580,#REF!, 2,FALSE)</f>
        <v>#REF!</v>
      </c>
      <c r="BM10580" s="177" t="s">
        <v>2768</v>
      </c>
      <c r="BN10580" s="177" t="s">
        <v>771</v>
      </c>
      <c r="BO10580" s="177" t="s">
        <v>16024</v>
      </c>
      <c r="BU10580" s="177" t="s">
        <v>2768</v>
      </c>
      <c r="BV10580" s="177" t="s">
        <v>771</v>
      </c>
      <c r="BW10580" s="177" t="s">
        <v>16024</v>
      </c>
    </row>
    <row r="10581" spans="51:75" x14ac:dyDescent="0.3">
      <c r="AY10581" s="226" t="e">
        <f>VLOOKUP(C10581,#REF!, 2,FALSE)</f>
        <v>#REF!</v>
      </c>
      <c r="BM10581" s="177" t="s">
        <v>16025</v>
      </c>
      <c r="BN10581" s="177" t="s">
        <v>937</v>
      </c>
      <c r="BO10581" s="177" t="s">
        <v>10298</v>
      </c>
      <c r="BU10581" s="177" t="s">
        <v>16025</v>
      </c>
      <c r="BV10581" s="177" t="s">
        <v>937</v>
      </c>
      <c r="BW10581" s="177" t="s">
        <v>10298</v>
      </c>
    </row>
    <row r="10582" spans="51:75" x14ac:dyDescent="0.3">
      <c r="AY10582" s="226" t="e">
        <f>VLOOKUP(C10582,#REF!, 2,FALSE)</f>
        <v>#REF!</v>
      </c>
      <c r="BM10582" s="177" t="s">
        <v>16026</v>
      </c>
      <c r="BN10582" s="177" t="s">
        <v>700</v>
      </c>
      <c r="BO10582" s="177" t="s">
        <v>1398</v>
      </c>
      <c r="BU10582" s="177" t="s">
        <v>16026</v>
      </c>
      <c r="BV10582" s="177" t="s">
        <v>700</v>
      </c>
      <c r="BW10582" s="177" t="s">
        <v>1398</v>
      </c>
    </row>
    <row r="10583" spans="51:75" x14ac:dyDescent="0.3">
      <c r="AY10583" s="226" t="e">
        <f>VLOOKUP(C10583,#REF!, 2,FALSE)</f>
        <v>#REF!</v>
      </c>
      <c r="BM10583" s="177" t="s">
        <v>2769</v>
      </c>
      <c r="BN10583" s="177" t="s">
        <v>783</v>
      </c>
      <c r="BO10583" s="177" t="s">
        <v>16027</v>
      </c>
      <c r="BU10583" s="177" t="s">
        <v>2769</v>
      </c>
      <c r="BV10583" s="177" t="s">
        <v>783</v>
      </c>
      <c r="BW10583" s="177" t="s">
        <v>16027</v>
      </c>
    </row>
    <row r="10584" spans="51:75" x14ac:dyDescent="0.3">
      <c r="AY10584" s="226" t="e">
        <f>VLOOKUP(C10584,#REF!, 2,FALSE)</f>
        <v>#REF!</v>
      </c>
      <c r="BM10584" s="177" t="s">
        <v>16028</v>
      </c>
      <c r="BN10584" s="177" t="s">
        <v>3005</v>
      </c>
      <c r="BO10584" s="177" t="s">
        <v>1064</v>
      </c>
      <c r="BU10584" s="177" t="s">
        <v>16028</v>
      </c>
      <c r="BV10584" s="177" t="s">
        <v>3005</v>
      </c>
      <c r="BW10584" s="177" t="s">
        <v>1064</v>
      </c>
    </row>
    <row r="10585" spans="51:75" x14ac:dyDescent="0.3">
      <c r="AY10585" s="226" t="e">
        <f>VLOOKUP(C10585,#REF!, 2,FALSE)</f>
        <v>#REF!</v>
      </c>
      <c r="BM10585" s="177" t="s">
        <v>16029</v>
      </c>
      <c r="BN10585" s="177" t="s">
        <v>16979</v>
      </c>
      <c r="BO10585" s="177" t="s">
        <v>1908</v>
      </c>
      <c r="BU10585" s="177" t="s">
        <v>16029</v>
      </c>
      <c r="BV10585" s="177" t="s">
        <v>16979</v>
      </c>
      <c r="BW10585" s="177" t="s">
        <v>1908</v>
      </c>
    </row>
    <row r="10586" spans="51:75" x14ac:dyDescent="0.3">
      <c r="AY10586" s="226" t="e">
        <f>VLOOKUP(C10586,#REF!, 2,FALSE)</f>
        <v>#REF!</v>
      </c>
      <c r="BM10586" s="177" t="s">
        <v>16030</v>
      </c>
      <c r="BN10586" s="177" t="s">
        <v>731</v>
      </c>
      <c r="BO10586" s="177" t="s">
        <v>9296</v>
      </c>
      <c r="BU10586" s="177" t="s">
        <v>16030</v>
      </c>
      <c r="BV10586" s="177" t="s">
        <v>731</v>
      </c>
      <c r="BW10586" s="177" t="s">
        <v>9296</v>
      </c>
    </row>
    <row r="10587" spans="51:75" x14ac:dyDescent="0.3">
      <c r="AY10587" s="226" t="e">
        <f>VLOOKUP(C10587,#REF!, 2,FALSE)</f>
        <v>#REF!</v>
      </c>
      <c r="BM10587" s="177" t="s">
        <v>16031</v>
      </c>
      <c r="BN10587" s="177" t="s">
        <v>2983</v>
      </c>
      <c r="BO10587" s="177" t="s">
        <v>2983</v>
      </c>
      <c r="BU10587" s="177" t="s">
        <v>16031</v>
      </c>
      <c r="BV10587" s="177" t="s">
        <v>2983</v>
      </c>
      <c r="BW10587" s="177" t="s">
        <v>2983</v>
      </c>
    </row>
    <row r="10588" spans="51:75" x14ac:dyDescent="0.3">
      <c r="AY10588" s="226" t="e">
        <f>VLOOKUP(C10588,#REF!, 2,FALSE)</f>
        <v>#REF!</v>
      </c>
      <c r="BM10588" s="177" t="s">
        <v>16032</v>
      </c>
      <c r="BN10588" s="177" t="s">
        <v>2983</v>
      </c>
      <c r="BO10588" s="177" t="s">
        <v>2983</v>
      </c>
      <c r="BU10588" s="177" t="s">
        <v>16032</v>
      </c>
      <c r="BV10588" s="177" t="s">
        <v>2983</v>
      </c>
      <c r="BW10588" s="177" t="s">
        <v>2983</v>
      </c>
    </row>
    <row r="10589" spans="51:75" x14ac:dyDescent="0.3">
      <c r="AY10589" s="226" t="e">
        <f>VLOOKUP(C10589,#REF!, 2,FALSE)</f>
        <v>#REF!</v>
      </c>
      <c r="BM10589" s="177" t="s">
        <v>16033</v>
      </c>
      <c r="BN10589" s="177" t="s">
        <v>2983</v>
      </c>
      <c r="BO10589" s="177" t="s">
        <v>2983</v>
      </c>
      <c r="BU10589" s="177" t="s">
        <v>16033</v>
      </c>
      <c r="BV10589" s="177" t="s">
        <v>2983</v>
      </c>
      <c r="BW10589" s="177" t="s">
        <v>2983</v>
      </c>
    </row>
    <row r="10590" spans="51:75" x14ac:dyDescent="0.3">
      <c r="AY10590" s="226" t="e">
        <f>VLOOKUP(C10590,#REF!, 2,FALSE)</f>
        <v>#REF!</v>
      </c>
      <c r="BM10590" s="177" t="s">
        <v>16034</v>
      </c>
      <c r="BN10590" s="177" t="s">
        <v>2983</v>
      </c>
      <c r="BO10590" s="177" t="s">
        <v>2983</v>
      </c>
      <c r="BU10590" s="177" t="s">
        <v>16034</v>
      </c>
      <c r="BV10590" s="177" t="s">
        <v>2983</v>
      </c>
      <c r="BW10590" s="177" t="s">
        <v>2983</v>
      </c>
    </row>
    <row r="10591" spans="51:75" x14ac:dyDescent="0.3">
      <c r="AY10591" s="226" t="e">
        <f>VLOOKUP(C10591,#REF!, 2,FALSE)</f>
        <v>#REF!</v>
      </c>
      <c r="BM10591" s="177" t="s">
        <v>16035</v>
      </c>
      <c r="BN10591" s="177" t="s">
        <v>16979</v>
      </c>
      <c r="BO10591" s="177" t="s">
        <v>2063</v>
      </c>
      <c r="BU10591" s="177" t="s">
        <v>16035</v>
      </c>
      <c r="BV10591" s="177" t="s">
        <v>16979</v>
      </c>
      <c r="BW10591" s="177" t="s">
        <v>2063</v>
      </c>
    </row>
    <row r="10592" spans="51:75" x14ac:dyDescent="0.3">
      <c r="AY10592" s="226" t="e">
        <f>VLOOKUP(C10592,#REF!, 2,FALSE)</f>
        <v>#REF!</v>
      </c>
      <c r="BM10592" s="177" t="s">
        <v>16036</v>
      </c>
      <c r="BN10592" s="177" t="s">
        <v>841</v>
      </c>
      <c r="BO10592" s="177" t="s">
        <v>712</v>
      </c>
      <c r="BU10592" s="177" t="s">
        <v>16036</v>
      </c>
      <c r="BV10592" s="177" t="s">
        <v>841</v>
      </c>
      <c r="BW10592" s="177" t="s">
        <v>712</v>
      </c>
    </row>
    <row r="10593" spans="51:75" x14ac:dyDescent="0.3">
      <c r="AY10593" s="226" t="e">
        <f>VLOOKUP(C10593,#REF!, 2,FALSE)</f>
        <v>#REF!</v>
      </c>
      <c r="BM10593" s="177" t="s">
        <v>16037</v>
      </c>
      <c r="BN10593" s="177" t="s">
        <v>16979</v>
      </c>
      <c r="BO10593" s="177" t="s">
        <v>1507</v>
      </c>
      <c r="BU10593" s="177" t="s">
        <v>16037</v>
      </c>
      <c r="BV10593" s="177" t="s">
        <v>16979</v>
      </c>
      <c r="BW10593" s="177" t="s">
        <v>1507</v>
      </c>
    </row>
    <row r="10594" spans="51:75" x14ac:dyDescent="0.3">
      <c r="AY10594" s="226" t="e">
        <f>VLOOKUP(C10594,#REF!, 2,FALSE)</f>
        <v>#REF!</v>
      </c>
      <c r="BM10594" s="177" t="s">
        <v>2771</v>
      </c>
      <c r="BN10594" s="177" t="s">
        <v>16979</v>
      </c>
      <c r="BO10594" s="177" t="s">
        <v>2373</v>
      </c>
      <c r="BU10594" s="177" t="s">
        <v>2771</v>
      </c>
      <c r="BV10594" s="177" t="s">
        <v>16979</v>
      </c>
      <c r="BW10594" s="177" t="s">
        <v>2373</v>
      </c>
    </row>
    <row r="10595" spans="51:75" x14ac:dyDescent="0.3">
      <c r="AY10595" s="226" t="e">
        <f>VLOOKUP(C10595,#REF!, 2,FALSE)</f>
        <v>#REF!</v>
      </c>
      <c r="BM10595" s="177" t="s">
        <v>16038</v>
      </c>
      <c r="BN10595" s="177" t="s">
        <v>16979</v>
      </c>
      <c r="BO10595" s="177" t="s">
        <v>3830</v>
      </c>
      <c r="BU10595" s="177" t="s">
        <v>16038</v>
      </c>
      <c r="BV10595" s="177" t="s">
        <v>16979</v>
      </c>
      <c r="BW10595" s="177" t="s">
        <v>3830</v>
      </c>
    </row>
    <row r="10596" spans="51:75" x14ac:dyDescent="0.3">
      <c r="AY10596" s="226" t="e">
        <f>VLOOKUP(C10596,#REF!, 2,FALSE)</f>
        <v>#REF!</v>
      </c>
      <c r="BM10596" s="177" t="s">
        <v>16039</v>
      </c>
      <c r="BN10596" s="177" t="s">
        <v>3005</v>
      </c>
      <c r="BO10596" s="177" t="s">
        <v>1047</v>
      </c>
      <c r="BU10596" s="177" t="s">
        <v>16039</v>
      </c>
      <c r="BV10596" s="177" t="s">
        <v>3005</v>
      </c>
      <c r="BW10596" s="177" t="s">
        <v>1047</v>
      </c>
    </row>
    <row r="10597" spans="51:75" x14ac:dyDescent="0.3">
      <c r="AY10597" s="226" t="e">
        <f>VLOOKUP(C10597,#REF!, 2,FALSE)</f>
        <v>#REF!</v>
      </c>
      <c r="BM10597" s="177" t="s">
        <v>2772</v>
      </c>
      <c r="BN10597" s="177" t="s">
        <v>16979</v>
      </c>
      <c r="BO10597" s="177" t="s">
        <v>1386</v>
      </c>
      <c r="BU10597" s="177" t="s">
        <v>2772</v>
      </c>
      <c r="BV10597" s="177" t="s">
        <v>16979</v>
      </c>
      <c r="BW10597" s="177" t="s">
        <v>1386</v>
      </c>
    </row>
    <row r="10598" spans="51:75" x14ac:dyDescent="0.3">
      <c r="AY10598" s="226" t="e">
        <f>VLOOKUP(C10598,#REF!, 2,FALSE)</f>
        <v>#REF!</v>
      </c>
      <c r="BM10598" s="177" t="s">
        <v>16040</v>
      </c>
      <c r="BN10598" s="177" t="s">
        <v>731</v>
      </c>
      <c r="BO10598" s="177" t="s">
        <v>16041</v>
      </c>
      <c r="BU10598" s="177" t="s">
        <v>16040</v>
      </c>
      <c r="BV10598" s="177" t="s">
        <v>731</v>
      </c>
      <c r="BW10598" s="177" t="s">
        <v>16041</v>
      </c>
    </row>
    <row r="10599" spans="51:75" x14ac:dyDescent="0.3">
      <c r="AY10599" s="226" t="e">
        <f>VLOOKUP(C10599,#REF!, 2,FALSE)</f>
        <v>#REF!</v>
      </c>
      <c r="BM10599" s="177" t="s">
        <v>16042</v>
      </c>
      <c r="BN10599" s="177" t="s">
        <v>787</v>
      </c>
      <c r="BO10599" s="177" t="s">
        <v>16043</v>
      </c>
      <c r="BU10599" s="177" t="s">
        <v>16042</v>
      </c>
      <c r="BV10599" s="177" t="s">
        <v>787</v>
      </c>
      <c r="BW10599" s="177" t="s">
        <v>16043</v>
      </c>
    </row>
    <row r="10600" spans="51:75" x14ac:dyDescent="0.3">
      <c r="AY10600" s="226" t="e">
        <f>VLOOKUP(C10600,#REF!, 2,FALSE)</f>
        <v>#REF!</v>
      </c>
      <c r="BM10600" s="177" t="s">
        <v>16044</v>
      </c>
      <c r="BN10600" s="177" t="s">
        <v>2983</v>
      </c>
      <c r="BO10600" s="177" t="s">
        <v>2983</v>
      </c>
      <c r="BU10600" s="177" t="s">
        <v>16044</v>
      </c>
      <c r="BV10600" s="177" t="s">
        <v>2983</v>
      </c>
      <c r="BW10600" s="177" t="s">
        <v>2983</v>
      </c>
    </row>
    <row r="10601" spans="51:75" x14ac:dyDescent="0.3">
      <c r="AY10601" s="226" t="e">
        <f>VLOOKUP(C10601,#REF!, 2,FALSE)</f>
        <v>#REF!</v>
      </c>
      <c r="BM10601" s="177" t="s">
        <v>16045</v>
      </c>
      <c r="BN10601" s="177" t="s">
        <v>926</v>
      </c>
      <c r="BO10601" s="177" t="s">
        <v>16046</v>
      </c>
      <c r="BU10601" s="177" t="s">
        <v>16045</v>
      </c>
      <c r="BV10601" s="177" t="s">
        <v>926</v>
      </c>
      <c r="BW10601" s="177" t="s">
        <v>16046</v>
      </c>
    </row>
    <row r="10602" spans="51:75" x14ac:dyDescent="0.3">
      <c r="AY10602" s="226" t="e">
        <f>VLOOKUP(C10602,#REF!, 2,FALSE)</f>
        <v>#REF!</v>
      </c>
      <c r="BM10602" s="177" t="s">
        <v>16047</v>
      </c>
      <c r="BN10602" s="177" t="s">
        <v>3002</v>
      </c>
      <c r="BO10602" s="177" t="s">
        <v>16048</v>
      </c>
      <c r="BU10602" s="177" t="s">
        <v>16047</v>
      </c>
      <c r="BV10602" s="177" t="s">
        <v>3002</v>
      </c>
      <c r="BW10602" s="177" t="s">
        <v>16048</v>
      </c>
    </row>
    <row r="10603" spans="51:75" x14ac:dyDescent="0.3">
      <c r="AY10603" s="226" t="e">
        <f>VLOOKUP(C10603,#REF!, 2,FALSE)</f>
        <v>#REF!</v>
      </c>
      <c r="BM10603" s="177" t="s">
        <v>16049</v>
      </c>
      <c r="BN10603" s="177" t="s">
        <v>3045</v>
      </c>
      <c r="BO10603" s="177" t="s">
        <v>16050</v>
      </c>
      <c r="BU10603" s="177" t="s">
        <v>16049</v>
      </c>
      <c r="BV10603" s="177" t="s">
        <v>3045</v>
      </c>
      <c r="BW10603" s="177" t="s">
        <v>16050</v>
      </c>
    </row>
    <row r="10604" spans="51:75" x14ac:dyDescent="0.3">
      <c r="AY10604" s="226" t="e">
        <f>VLOOKUP(C10604,#REF!, 2,FALSE)</f>
        <v>#REF!</v>
      </c>
      <c r="BM10604" s="177" t="s">
        <v>16051</v>
      </c>
      <c r="BN10604" s="177" t="s">
        <v>616</v>
      </c>
      <c r="BO10604" s="177" t="s">
        <v>16043</v>
      </c>
      <c r="BU10604" s="177" t="s">
        <v>16051</v>
      </c>
      <c r="BV10604" s="177" t="s">
        <v>616</v>
      </c>
      <c r="BW10604" s="177" t="s">
        <v>16043</v>
      </c>
    </row>
    <row r="10605" spans="51:75" x14ac:dyDescent="0.3">
      <c r="AY10605" s="226" t="e">
        <f>VLOOKUP(C10605,#REF!, 2,FALSE)</f>
        <v>#REF!</v>
      </c>
      <c r="BM10605" s="177" t="s">
        <v>16052</v>
      </c>
      <c r="BN10605" s="177" t="s">
        <v>617</v>
      </c>
      <c r="BO10605" s="177" t="s">
        <v>16053</v>
      </c>
      <c r="BU10605" s="177" t="s">
        <v>16052</v>
      </c>
      <c r="BV10605" s="177" t="s">
        <v>617</v>
      </c>
      <c r="BW10605" s="177" t="s">
        <v>16053</v>
      </c>
    </row>
    <row r="10606" spans="51:75" x14ac:dyDescent="0.3">
      <c r="AY10606" s="226" t="e">
        <f>VLOOKUP(C10606,#REF!, 2,FALSE)</f>
        <v>#REF!</v>
      </c>
      <c r="BM10606" s="177" t="s">
        <v>2773</v>
      </c>
      <c r="BN10606" s="177" t="s">
        <v>841</v>
      </c>
      <c r="BO10606" s="177" t="s">
        <v>16054</v>
      </c>
      <c r="BU10606" s="177" t="s">
        <v>2773</v>
      </c>
      <c r="BV10606" s="177" t="s">
        <v>841</v>
      </c>
      <c r="BW10606" s="177" t="s">
        <v>16054</v>
      </c>
    </row>
    <row r="10607" spans="51:75" x14ac:dyDescent="0.3">
      <c r="AY10607" s="226" t="e">
        <f>VLOOKUP(C10607,#REF!, 2,FALSE)</f>
        <v>#REF!</v>
      </c>
      <c r="BM10607" s="177" t="s">
        <v>16055</v>
      </c>
      <c r="BN10607" s="177" t="s">
        <v>2983</v>
      </c>
      <c r="BO10607" s="177" t="s">
        <v>2983</v>
      </c>
      <c r="BU10607" s="177" t="s">
        <v>16055</v>
      </c>
      <c r="BV10607" s="177" t="s">
        <v>2983</v>
      </c>
      <c r="BW10607" s="177" t="s">
        <v>2983</v>
      </c>
    </row>
    <row r="10608" spans="51:75" x14ac:dyDescent="0.3">
      <c r="AY10608" s="226" t="e">
        <f>VLOOKUP(C10608,#REF!, 2,FALSE)</f>
        <v>#REF!</v>
      </c>
      <c r="BM10608" s="177" t="s">
        <v>16056</v>
      </c>
      <c r="BN10608" s="177" t="s">
        <v>2983</v>
      </c>
      <c r="BO10608" s="177" t="s">
        <v>2983</v>
      </c>
      <c r="BU10608" s="177" t="s">
        <v>16056</v>
      </c>
      <c r="BV10608" s="177" t="s">
        <v>2983</v>
      </c>
      <c r="BW10608" s="177" t="s">
        <v>2983</v>
      </c>
    </row>
    <row r="10609" spans="51:75" x14ac:dyDescent="0.3">
      <c r="AY10609" s="226" t="e">
        <f>VLOOKUP(C10609,#REF!, 2,FALSE)</f>
        <v>#REF!</v>
      </c>
      <c r="BM10609" s="177" t="s">
        <v>16057</v>
      </c>
      <c r="BN10609" s="177" t="s">
        <v>2983</v>
      </c>
      <c r="BO10609" s="177" t="s">
        <v>2983</v>
      </c>
      <c r="BU10609" s="177" t="s">
        <v>16057</v>
      </c>
      <c r="BV10609" s="177" t="s">
        <v>2983</v>
      </c>
      <c r="BW10609" s="177" t="s">
        <v>2983</v>
      </c>
    </row>
    <row r="10610" spans="51:75" x14ac:dyDescent="0.3">
      <c r="AY10610" s="226" t="e">
        <f>VLOOKUP(C10610,#REF!, 2,FALSE)</f>
        <v>#REF!</v>
      </c>
      <c r="BM10610" s="177" t="s">
        <v>16058</v>
      </c>
      <c r="BN10610" s="177" t="s">
        <v>2983</v>
      </c>
      <c r="BO10610" s="177" t="s">
        <v>2983</v>
      </c>
      <c r="BU10610" s="177" t="s">
        <v>16058</v>
      </c>
      <c r="BV10610" s="177" t="s">
        <v>2983</v>
      </c>
      <c r="BW10610" s="177" t="s">
        <v>2983</v>
      </c>
    </row>
    <row r="10611" spans="51:75" x14ac:dyDescent="0.3">
      <c r="AY10611" s="226" t="e">
        <f>VLOOKUP(C10611,#REF!, 2,FALSE)</f>
        <v>#REF!</v>
      </c>
      <c r="BM10611" s="177" t="s">
        <v>2775</v>
      </c>
      <c r="BN10611" s="177" t="s">
        <v>780</v>
      </c>
      <c r="BO10611" s="177" t="s">
        <v>12244</v>
      </c>
      <c r="BU10611" s="177" t="s">
        <v>2775</v>
      </c>
      <c r="BV10611" s="177" t="s">
        <v>780</v>
      </c>
      <c r="BW10611" s="177" t="s">
        <v>12244</v>
      </c>
    </row>
    <row r="10612" spans="51:75" x14ac:dyDescent="0.3">
      <c r="AY10612" s="226" t="e">
        <f>VLOOKUP(C10612,#REF!, 2,FALSE)</f>
        <v>#REF!</v>
      </c>
      <c r="BM10612" s="177" t="s">
        <v>16059</v>
      </c>
      <c r="BN10612" s="177" t="s">
        <v>3005</v>
      </c>
      <c r="BO10612" s="177" t="s">
        <v>16060</v>
      </c>
      <c r="BU10612" s="177" t="s">
        <v>16059</v>
      </c>
      <c r="BV10612" s="177" t="s">
        <v>3005</v>
      </c>
      <c r="BW10612" s="177" t="s">
        <v>16060</v>
      </c>
    </row>
    <row r="10613" spans="51:75" x14ac:dyDescent="0.3">
      <c r="AY10613" s="226" t="e">
        <f>VLOOKUP(C10613,#REF!, 2,FALSE)</f>
        <v>#REF!</v>
      </c>
      <c r="BM10613" s="177" t="s">
        <v>16061</v>
      </c>
      <c r="BN10613" s="177" t="s">
        <v>666</v>
      </c>
      <c r="BO10613" s="177" t="s">
        <v>770</v>
      </c>
      <c r="BU10613" s="177" t="s">
        <v>16061</v>
      </c>
      <c r="BV10613" s="177" t="s">
        <v>666</v>
      </c>
      <c r="BW10613" s="177" t="s">
        <v>770</v>
      </c>
    </row>
    <row r="10614" spans="51:75" x14ac:dyDescent="0.3">
      <c r="AY10614" s="226" t="e">
        <f>VLOOKUP(C10614,#REF!, 2,FALSE)</f>
        <v>#REF!</v>
      </c>
      <c r="BM10614" s="177" t="s">
        <v>16062</v>
      </c>
      <c r="BN10614" s="177" t="s">
        <v>3005</v>
      </c>
      <c r="BO10614" s="177" t="s">
        <v>11201</v>
      </c>
      <c r="BU10614" s="177" t="s">
        <v>16062</v>
      </c>
      <c r="BV10614" s="177" t="s">
        <v>3005</v>
      </c>
      <c r="BW10614" s="177" t="s">
        <v>11201</v>
      </c>
    </row>
    <row r="10615" spans="51:75" x14ac:dyDescent="0.3">
      <c r="AY10615" s="226" t="e">
        <f>VLOOKUP(C10615,#REF!, 2,FALSE)</f>
        <v>#REF!</v>
      </c>
      <c r="BM10615" s="177" t="s">
        <v>16063</v>
      </c>
      <c r="BN10615" s="177" t="s">
        <v>771</v>
      </c>
      <c r="BO10615" s="177" t="s">
        <v>770</v>
      </c>
      <c r="BU10615" s="177" t="s">
        <v>16063</v>
      </c>
      <c r="BV10615" s="177" t="s">
        <v>771</v>
      </c>
      <c r="BW10615" s="177" t="s">
        <v>770</v>
      </c>
    </row>
    <row r="10616" spans="51:75" x14ac:dyDescent="0.3">
      <c r="AY10616" s="226" t="e">
        <f>VLOOKUP(C10616,#REF!, 2,FALSE)</f>
        <v>#REF!</v>
      </c>
      <c r="BM10616" s="177" t="s">
        <v>16064</v>
      </c>
      <c r="BN10616" s="177" t="s">
        <v>666</v>
      </c>
      <c r="BO10616" s="177" t="s">
        <v>770</v>
      </c>
      <c r="BU10616" s="177" t="s">
        <v>16064</v>
      </c>
      <c r="BV10616" s="177" t="s">
        <v>666</v>
      </c>
      <c r="BW10616" s="177" t="s">
        <v>770</v>
      </c>
    </row>
    <row r="10617" spans="51:75" x14ac:dyDescent="0.3">
      <c r="AY10617" s="226" t="e">
        <f>VLOOKUP(C10617,#REF!, 2,FALSE)</f>
        <v>#REF!</v>
      </c>
      <c r="BM10617" s="177" t="s">
        <v>16065</v>
      </c>
      <c r="BN10617" s="177" t="s">
        <v>16979</v>
      </c>
      <c r="BO10617" s="177" t="s">
        <v>770</v>
      </c>
      <c r="BU10617" s="177" t="s">
        <v>16065</v>
      </c>
      <c r="BV10617" s="177" t="s">
        <v>16979</v>
      </c>
      <c r="BW10617" s="177" t="s">
        <v>770</v>
      </c>
    </row>
    <row r="10618" spans="51:75" x14ac:dyDescent="0.3">
      <c r="AY10618" s="226" t="e">
        <f>VLOOKUP(C10618,#REF!, 2,FALSE)</f>
        <v>#REF!</v>
      </c>
      <c r="BM10618" s="177" t="s">
        <v>16066</v>
      </c>
      <c r="BN10618" s="177" t="s">
        <v>3045</v>
      </c>
      <c r="BO10618" s="177" t="s">
        <v>3312</v>
      </c>
      <c r="BU10618" s="177" t="s">
        <v>16066</v>
      </c>
      <c r="BV10618" s="177" t="s">
        <v>3045</v>
      </c>
      <c r="BW10618" s="177" t="s">
        <v>3312</v>
      </c>
    </row>
    <row r="10619" spans="51:75" x14ac:dyDescent="0.3">
      <c r="AY10619" s="226" t="e">
        <f>VLOOKUP(C10619,#REF!, 2,FALSE)</f>
        <v>#REF!</v>
      </c>
      <c r="BM10619" s="177" t="s">
        <v>16067</v>
      </c>
      <c r="BN10619" s="177" t="s">
        <v>3045</v>
      </c>
      <c r="BO10619" s="177" t="s">
        <v>14608</v>
      </c>
      <c r="BU10619" s="177" t="s">
        <v>16067</v>
      </c>
      <c r="BV10619" s="177" t="s">
        <v>3045</v>
      </c>
      <c r="BW10619" s="177" t="s">
        <v>14608</v>
      </c>
    </row>
    <row r="10620" spans="51:75" x14ac:dyDescent="0.3">
      <c r="AY10620" s="226" t="e">
        <f>VLOOKUP(C10620,#REF!, 2,FALSE)</f>
        <v>#REF!</v>
      </c>
      <c r="BM10620" s="177" t="s">
        <v>16068</v>
      </c>
      <c r="BN10620" s="177" t="s">
        <v>3005</v>
      </c>
      <c r="BO10620" s="177" t="s">
        <v>16069</v>
      </c>
      <c r="BU10620" s="177" t="s">
        <v>16068</v>
      </c>
      <c r="BV10620" s="177" t="s">
        <v>3005</v>
      </c>
      <c r="BW10620" s="177" t="s">
        <v>16069</v>
      </c>
    </row>
    <row r="10621" spans="51:75" x14ac:dyDescent="0.3">
      <c r="AY10621" s="226" t="e">
        <f>VLOOKUP(C10621,#REF!, 2,FALSE)</f>
        <v>#REF!</v>
      </c>
      <c r="BM10621" s="177" t="s">
        <v>16070</v>
      </c>
      <c r="BN10621" s="177" t="s">
        <v>3045</v>
      </c>
      <c r="BO10621" s="177" t="s">
        <v>10115</v>
      </c>
      <c r="BU10621" s="177" t="s">
        <v>16070</v>
      </c>
      <c r="BV10621" s="177" t="s">
        <v>3045</v>
      </c>
      <c r="BW10621" s="177" t="s">
        <v>10115</v>
      </c>
    </row>
    <row r="10622" spans="51:75" x14ac:dyDescent="0.3">
      <c r="AY10622" s="226" t="e">
        <f>VLOOKUP(C10622,#REF!, 2,FALSE)</f>
        <v>#REF!</v>
      </c>
      <c r="BM10622" s="177" t="s">
        <v>16072</v>
      </c>
      <c r="BN10622" s="177" t="s">
        <v>3245</v>
      </c>
      <c r="BO10622" s="177" t="s">
        <v>16073</v>
      </c>
      <c r="BU10622" s="177" t="s">
        <v>16072</v>
      </c>
      <c r="BV10622" s="177" t="s">
        <v>3245</v>
      </c>
      <c r="BW10622" s="177" t="s">
        <v>16073</v>
      </c>
    </row>
    <row r="10623" spans="51:75" x14ac:dyDescent="0.3">
      <c r="AY10623" s="226" t="e">
        <f>VLOOKUP(C10623,#REF!, 2,FALSE)</f>
        <v>#REF!</v>
      </c>
      <c r="BM10623" s="177" t="s">
        <v>16074</v>
      </c>
      <c r="BN10623" s="177" t="s">
        <v>3245</v>
      </c>
      <c r="BO10623" s="177" t="s">
        <v>9362</v>
      </c>
      <c r="BU10623" s="177" t="s">
        <v>16074</v>
      </c>
      <c r="BV10623" s="177" t="s">
        <v>3245</v>
      </c>
      <c r="BW10623" s="177" t="s">
        <v>9362</v>
      </c>
    </row>
    <row r="10624" spans="51:75" x14ac:dyDescent="0.3">
      <c r="AY10624" s="226" t="e">
        <f>VLOOKUP(C10624,#REF!, 2,FALSE)</f>
        <v>#REF!</v>
      </c>
      <c r="BM10624" s="177" t="s">
        <v>16075</v>
      </c>
      <c r="BN10624" s="177" t="s">
        <v>3045</v>
      </c>
      <c r="BO10624" s="177" t="s">
        <v>11150</v>
      </c>
      <c r="BU10624" s="177" t="s">
        <v>16075</v>
      </c>
      <c r="BV10624" s="177" t="s">
        <v>3045</v>
      </c>
      <c r="BW10624" s="177" t="s">
        <v>11150</v>
      </c>
    </row>
    <row r="10625" spans="51:75" x14ac:dyDescent="0.3">
      <c r="AY10625" s="226" t="e">
        <f>VLOOKUP(C10625,#REF!, 2,FALSE)</f>
        <v>#REF!</v>
      </c>
      <c r="BM10625" s="177" t="s">
        <v>16076</v>
      </c>
      <c r="BN10625" s="177" t="s">
        <v>852</v>
      </c>
      <c r="BO10625" s="177" t="s">
        <v>856</v>
      </c>
      <c r="BU10625" s="177" t="s">
        <v>16076</v>
      </c>
      <c r="BV10625" s="177" t="s">
        <v>852</v>
      </c>
      <c r="BW10625" s="177" t="s">
        <v>856</v>
      </c>
    </row>
    <row r="10626" spans="51:75" x14ac:dyDescent="0.3">
      <c r="AY10626" s="226" t="e">
        <f>VLOOKUP(C10626,#REF!, 2,FALSE)</f>
        <v>#REF!</v>
      </c>
      <c r="BM10626" s="177" t="s">
        <v>16077</v>
      </c>
      <c r="BN10626" s="177" t="s">
        <v>614</v>
      </c>
      <c r="BO10626" s="177" t="s">
        <v>3150</v>
      </c>
      <c r="BU10626" s="177" t="s">
        <v>16077</v>
      </c>
      <c r="BV10626" s="177" t="s">
        <v>614</v>
      </c>
      <c r="BW10626" s="177" t="s">
        <v>3150</v>
      </c>
    </row>
    <row r="10627" spans="51:75" x14ac:dyDescent="0.3">
      <c r="AY10627" s="226" t="e">
        <f>VLOOKUP(C10627,#REF!, 2,FALSE)</f>
        <v>#REF!</v>
      </c>
      <c r="BM10627" s="177" t="s">
        <v>16078</v>
      </c>
      <c r="BN10627" s="177" t="s">
        <v>1013</v>
      </c>
      <c r="BO10627" s="177" t="s">
        <v>3122</v>
      </c>
      <c r="BU10627" s="177" t="s">
        <v>16078</v>
      </c>
      <c r="BV10627" s="177" t="s">
        <v>1013</v>
      </c>
      <c r="BW10627" s="177" t="s">
        <v>3122</v>
      </c>
    </row>
    <row r="10628" spans="51:75" x14ac:dyDescent="0.3">
      <c r="AY10628" s="226" t="e">
        <f>VLOOKUP(C10628,#REF!, 2,FALSE)</f>
        <v>#REF!</v>
      </c>
      <c r="BM10628" s="177" t="s">
        <v>2776</v>
      </c>
      <c r="BN10628" s="177" t="s">
        <v>1267</v>
      </c>
      <c r="BO10628" s="177" t="s">
        <v>5053</v>
      </c>
      <c r="BU10628" s="177" t="s">
        <v>2776</v>
      </c>
      <c r="BV10628" s="177" t="s">
        <v>1267</v>
      </c>
      <c r="BW10628" s="177" t="s">
        <v>5053</v>
      </c>
    </row>
    <row r="10629" spans="51:75" x14ac:dyDescent="0.3">
      <c r="AY10629" s="226" t="e">
        <f>VLOOKUP(C10629,#REF!, 2,FALSE)</f>
        <v>#REF!</v>
      </c>
      <c r="BM10629" s="177" t="s">
        <v>16079</v>
      </c>
      <c r="BN10629" s="177" t="s">
        <v>2979</v>
      </c>
      <c r="BO10629" s="177" t="s">
        <v>3505</v>
      </c>
      <c r="BU10629" s="177" t="s">
        <v>16079</v>
      </c>
      <c r="BV10629" s="177" t="s">
        <v>2979</v>
      </c>
      <c r="BW10629" s="177" t="s">
        <v>3505</v>
      </c>
    </row>
    <row r="10630" spans="51:75" x14ac:dyDescent="0.3">
      <c r="AY10630" s="226" t="e">
        <f>VLOOKUP(C10630,#REF!, 2,FALSE)</f>
        <v>#REF!</v>
      </c>
      <c r="BM10630" s="177" t="s">
        <v>16080</v>
      </c>
      <c r="BN10630" s="177" t="s">
        <v>1139</v>
      </c>
      <c r="BO10630" s="177" t="s">
        <v>5053</v>
      </c>
      <c r="BU10630" s="177" t="s">
        <v>16080</v>
      </c>
      <c r="BV10630" s="177" t="s">
        <v>1139</v>
      </c>
      <c r="BW10630" s="177" t="s">
        <v>5053</v>
      </c>
    </row>
    <row r="10631" spans="51:75" x14ac:dyDescent="0.3">
      <c r="AY10631" s="226" t="e">
        <f>VLOOKUP(C10631,#REF!, 2,FALSE)</f>
        <v>#REF!</v>
      </c>
      <c r="BM10631" s="177" t="s">
        <v>62</v>
      </c>
      <c r="BN10631" s="177" t="s">
        <v>636</v>
      </c>
      <c r="BO10631" s="177" t="s">
        <v>9869</v>
      </c>
      <c r="BU10631" s="177" t="s">
        <v>62</v>
      </c>
      <c r="BV10631" s="177" t="s">
        <v>636</v>
      </c>
      <c r="BW10631" s="177" t="s">
        <v>9869</v>
      </c>
    </row>
    <row r="10632" spans="51:75" x14ac:dyDescent="0.3">
      <c r="AY10632" s="226" t="e">
        <f>VLOOKUP(C10632,#REF!, 2,FALSE)</f>
        <v>#REF!</v>
      </c>
      <c r="BM10632" s="177" t="s">
        <v>16081</v>
      </c>
      <c r="BN10632" s="177" t="s">
        <v>636</v>
      </c>
      <c r="BO10632" s="177" t="s">
        <v>1193</v>
      </c>
      <c r="BU10632" s="177" t="s">
        <v>16081</v>
      </c>
      <c r="BV10632" s="177" t="s">
        <v>636</v>
      </c>
      <c r="BW10632" s="177" t="s">
        <v>1193</v>
      </c>
    </row>
    <row r="10633" spans="51:75" x14ac:dyDescent="0.3">
      <c r="AY10633" s="226" t="e">
        <f>VLOOKUP(C10633,#REF!, 2,FALSE)</f>
        <v>#REF!</v>
      </c>
      <c r="BM10633" s="177" t="s">
        <v>16082</v>
      </c>
      <c r="BN10633" s="177" t="s">
        <v>841</v>
      </c>
      <c r="BO10633" s="177" t="s">
        <v>5305</v>
      </c>
      <c r="BU10633" s="177" t="s">
        <v>16082</v>
      </c>
      <c r="BV10633" s="177" t="s">
        <v>841</v>
      </c>
      <c r="BW10633" s="177" t="s">
        <v>5305</v>
      </c>
    </row>
    <row r="10634" spans="51:75" x14ac:dyDescent="0.3">
      <c r="AY10634" s="226" t="e">
        <f>VLOOKUP(C10634,#REF!, 2,FALSE)</f>
        <v>#REF!</v>
      </c>
      <c r="BM10634" s="177" t="s">
        <v>16083</v>
      </c>
      <c r="BN10634" s="177" t="s">
        <v>787</v>
      </c>
      <c r="BO10634" s="177" t="s">
        <v>1593</v>
      </c>
      <c r="BU10634" s="177" t="s">
        <v>16083</v>
      </c>
      <c r="BV10634" s="177" t="s">
        <v>787</v>
      </c>
      <c r="BW10634" s="177" t="s">
        <v>1593</v>
      </c>
    </row>
    <row r="10635" spans="51:75" x14ac:dyDescent="0.3">
      <c r="AY10635" s="226" t="e">
        <f>VLOOKUP(C10635,#REF!, 2,FALSE)</f>
        <v>#REF!</v>
      </c>
      <c r="BM10635" s="177" t="s">
        <v>16084</v>
      </c>
      <c r="BN10635" s="177" t="s">
        <v>3245</v>
      </c>
      <c r="BO10635" s="177" t="s">
        <v>2692</v>
      </c>
      <c r="BU10635" s="177" t="s">
        <v>16084</v>
      </c>
      <c r="BV10635" s="177" t="s">
        <v>3245</v>
      </c>
      <c r="BW10635" s="177" t="s">
        <v>2692</v>
      </c>
    </row>
    <row r="10636" spans="51:75" x14ac:dyDescent="0.3">
      <c r="AY10636" s="226" t="e">
        <f>VLOOKUP(C10636,#REF!, 2,FALSE)</f>
        <v>#REF!</v>
      </c>
      <c r="BM10636" s="177" t="s">
        <v>16085</v>
      </c>
      <c r="BN10636" s="177" t="s">
        <v>16979</v>
      </c>
      <c r="BO10636" s="177" t="s">
        <v>770</v>
      </c>
      <c r="BU10636" s="177" t="s">
        <v>16085</v>
      </c>
      <c r="BV10636" s="177" t="s">
        <v>16979</v>
      </c>
      <c r="BW10636" s="177" t="s">
        <v>770</v>
      </c>
    </row>
    <row r="10637" spans="51:75" x14ac:dyDescent="0.3">
      <c r="AY10637" s="226" t="e">
        <f>VLOOKUP(C10637,#REF!, 2,FALSE)</f>
        <v>#REF!</v>
      </c>
      <c r="BM10637" s="177" t="s">
        <v>16086</v>
      </c>
      <c r="BN10637" s="177" t="s">
        <v>667</v>
      </c>
      <c r="BO10637" s="177" t="s">
        <v>770</v>
      </c>
      <c r="BU10637" s="177" t="s">
        <v>16086</v>
      </c>
      <c r="BV10637" s="177" t="s">
        <v>667</v>
      </c>
      <c r="BW10637" s="177" t="s">
        <v>770</v>
      </c>
    </row>
    <row r="10638" spans="51:75" x14ac:dyDescent="0.3">
      <c r="AY10638" s="226" t="e">
        <f>VLOOKUP(C10638,#REF!, 2,FALSE)</f>
        <v>#REF!</v>
      </c>
      <c r="BM10638" s="177" t="s">
        <v>16087</v>
      </c>
      <c r="BN10638" s="177" t="s">
        <v>3002</v>
      </c>
      <c r="BO10638" s="177" t="s">
        <v>770</v>
      </c>
      <c r="BU10638" s="177" t="s">
        <v>16087</v>
      </c>
      <c r="BV10638" s="177" t="s">
        <v>3002</v>
      </c>
      <c r="BW10638" s="177" t="s">
        <v>770</v>
      </c>
    </row>
    <row r="10639" spans="51:75" x14ac:dyDescent="0.3">
      <c r="AY10639" s="226" t="e">
        <f>VLOOKUP(C10639,#REF!, 2,FALSE)</f>
        <v>#REF!</v>
      </c>
      <c r="BM10639" s="177" t="s">
        <v>68</v>
      </c>
      <c r="BN10639" s="177" t="s">
        <v>16979</v>
      </c>
      <c r="BO10639" s="177" t="s">
        <v>770</v>
      </c>
      <c r="BU10639" s="177" t="s">
        <v>68</v>
      </c>
      <c r="BV10639" s="177" t="s">
        <v>16979</v>
      </c>
      <c r="BW10639" s="177" t="s">
        <v>770</v>
      </c>
    </row>
    <row r="10640" spans="51:75" x14ac:dyDescent="0.3">
      <c r="AY10640" s="226" t="e">
        <f>VLOOKUP(C10640,#REF!, 2,FALSE)</f>
        <v>#REF!</v>
      </c>
      <c r="BM10640" s="177" t="s">
        <v>16088</v>
      </c>
      <c r="BN10640" s="177" t="s">
        <v>16979</v>
      </c>
      <c r="BO10640" s="177" t="s">
        <v>770</v>
      </c>
      <c r="BU10640" s="177" t="s">
        <v>16088</v>
      </c>
      <c r="BV10640" s="177" t="s">
        <v>16979</v>
      </c>
      <c r="BW10640" s="177" t="s">
        <v>770</v>
      </c>
    </row>
    <row r="10641" spans="51:75" x14ac:dyDescent="0.3">
      <c r="AY10641" s="226" t="e">
        <f>VLOOKUP(C10641,#REF!, 2,FALSE)</f>
        <v>#REF!</v>
      </c>
      <c r="BM10641" s="177" t="s">
        <v>16090</v>
      </c>
      <c r="BN10641" s="177" t="s">
        <v>16979</v>
      </c>
      <c r="BO10641" s="177" t="s">
        <v>770</v>
      </c>
      <c r="BU10641" s="177" t="s">
        <v>16090</v>
      </c>
      <c r="BV10641" s="177" t="s">
        <v>16979</v>
      </c>
      <c r="BW10641" s="177" t="s">
        <v>770</v>
      </c>
    </row>
    <row r="10642" spans="51:75" x14ac:dyDescent="0.3">
      <c r="AY10642" s="226" t="e">
        <f>VLOOKUP(C10642,#REF!, 2,FALSE)</f>
        <v>#REF!</v>
      </c>
      <c r="BM10642" s="177" t="s">
        <v>16091</v>
      </c>
      <c r="BN10642" s="177" t="s">
        <v>16979</v>
      </c>
      <c r="BO10642" s="177" t="s">
        <v>770</v>
      </c>
      <c r="BU10642" s="177" t="s">
        <v>16091</v>
      </c>
      <c r="BV10642" s="177" t="s">
        <v>16979</v>
      </c>
      <c r="BW10642" s="177" t="s">
        <v>770</v>
      </c>
    </row>
    <row r="10643" spans="51:75" x14ac:dyDescent="0.3">
      <c r="AY10643" s="226" t="e">
        <f>VLOOKUP(C10643,#REF!, 2,FALSE)</f>
        <v>#REF!</v>
      </c>
      <c r="BM10643" s="177" t="s">
        <v>16092</v>
      </c>
      <c r="BN10643" s="177" t="s">
        <v>3097</v>
      </c>
      <c r="BO10643" s="177" t="s">
        <v>770</v>
      </c>
      <c r="BU10643" s="177" t="s">
        <v>16092</v>
      </c>
      <c r="BV10643" s="177" t="s">
        <v>3097</v>
      </c>
      <c r="BW10643" s="177" t="s">
        <v>770</v>
      </c>
    </row>
    <row r="10644" spans="51:75" x14ac:dyDescent="0.3">
      <c r="AY10644" s="226" t="e">
        <f>VLOOKUP(C10644,#REF!, 2,FALSE)</f>
        <v>#REF!</v>
      </c>
      <c r="BM10644" s="177" t="s">
        <v>16093</v>
      </c>
      <c r="BN10644" s="177" t="s">
        <v>617</v>
      </c>
      <c r="BO10644" s="177" t="s">
        <v>16073</v>
      </c>
      <c r="BU10644" s="177" t="s">
        <v>16093</v>
      </c>
      <c r="BV10644" s="177" t="s">
        <v>617</v>
      </c>
      <c r="BW10644" s="177" t="s">
        <v>16073</v>
      </c>
    </row>
    <row r="10645" spans="51:75" x14ac:dyDescent="0.3">
      <c r="AY10645" s="226" t="e">
        <f>VLOOKUP(C10645,#REF!, 2,FALSE)</f>
        <v>#REF!</v>
      </c>
      <c r="BM10645" s="177" t="s">
        <v>16094</v>
      </c>
      <c r="BN10645" s="177" t="s">
        <v>661</v>
      </c>
      <c r="BO10645" s="177" t="s">
        <v>4770</v>
      </c>
      <c r="BU10645" s="177" t="s">
        <v>16094</v>
      </c>
      <c r="BV10645" s="177" t="s">
        <v>661</v>
      </c>
      <c r="BW10645" s="177" t="s">
        <v>4770</v>
      </c>
    </row>
    <row r="10646" spans="51:75" x14ac:dyDescent="0.3">
      <c r="AY10646" s="226" t="e">
        <f>VLOOKUP(C10646,#REF!, 2,FALSE)</f>
        <v>#REF!</v>
      </c>
      <c r="BM10646" s="177" t="s">
        <v>16095</v>
      </c>
      <c r="BN10646" s="177" t="s">
        <v>636</v>
      </c>
      <c r="BO10646" s="177" t="s">
        <v>8267</v>
      </c>
      <c r="BU10646" s="177" t="s">
        <v>16095</v>
      </c>
      <c r="BV10646" s="177" t="s">
        <v>636</v>
      </c>
      <c r="BW10646" s="177" t="s">
        <v>8267</v>
      </c>
    </row>
    <row r="10647" spans="51:75" x14ac:dyDescent="0.3">
      <c r="AY10647" s="226" t="e">
        <f>VLOOKUP(C10647,#REF!, 2,FALSE)</f>
        <v>#REF!</v>
      </c>
      <c r="BM10647" s="177" t="s">
        <v>2777</v>
      </c>
      <c r="BN10647" s="177" t="s">
        <v>655</v>
      </c>
      <c r="BO10647" s="177" t="s">
        <v>12237</v>
      </c>
      <c r="BU10647" s="177" t="s">
        <v>2777</v>
      </c>
      <c r="BV10647" s="177" t="s">
        <v>655</v>
      </c>
      <c r="BW10647" s="177" t="s">
        <v>12237</v>
      </c>
    </row>
    <row r="10648" spans="51:75" x14ac:dyDescent="0.3">
      <c r="AY10648" s="226" t="e">
        <f>VLOOKUP(C10648,#REF!, 2,FALSE)</f>
        <v>#REF!</v>
      </c>
      <c r="BM10648" s="177" t="s">
        <v>2778</v>
      </c>
      <c r="BN10648" s="177" t="s">
        <v>3002</v>
      </c>
      <c r="BO10648" s="177" t="s">
        <v>16096</v>
      </c>
      <c r="BU10648" s="177" t="s">
        <v>2778</v>
      </c>
      <c r="BV10648" s="177" t="s">
        <v>3002</v>
      </c>
      <c r="BW10648" s="177" t="s">
        <v>16096</v>
      </c>
    </row>
    <row r="10649" spans="51:75" x14ac:dyDescent="0.3">
      <c r="AY10649" s="226" t="e">
        <f>VLOOKUP(C10649,#REF!, 2,FALSE)</f>
        <v>#REF!</v>
      </c>
      <c r="BM10649" s="177" t="s">
        <v>16097</v>
      </c>
      <c r="BN10649" s="177" t="s">
        <v>778</v>
      </c>
      <c r="BO10649" s="177" t="s">
        <v>788</v>
      </c>
      <c r="BU10649" s="177" t="s">
        <v>16097</v>
      </c>
      <c r="BV10649" s="177" t="s">
        <v>778</v>
      </c>
      <c r="BW10649" s="177" t="s">
        <v>788</v>
      </c>
    </row>
    <row r="10650" spans="51:75" x14ac:dyDescent="0.3">
      <c r="AY10650" s="226" t="e">
        <f>VLOOKUP(C10650,#REF!, 2,FALSE)</f>
        <v>#REF!</v>
      </c>
      <c r="BM10650" s="177" t="s">
        <v>64</v>
      </c>
      <c r="BN10650" s="177" t="s">
        <v>16979</v>
      </c>
      <c r="BO10650" s="177" t="s">
        <v>16098</v>
      </c>
      <c r="BU10650" s="177" t="s">
        <v>64</v>
      </c>
      <c r="BV10650" s="177" t="s">
        <v>16979</v>
      </c>
      <c r="BW10650" s="177" t="s">
        <v>16098</v>
      </c>
    </row>
    <row r="10651" spans="51:75" x14ac:dyDescent="0.3">
      <c r="AY10651" s="226" t="e">
        <f>VLOOKUP(C10651,#REF!, 2,FALSE)</f>
        <v>#REF!</v>
      </c>
      <c r="BM10651" s="177" t="s">
        <v>16099</v>
      </c>
      <c r="BN10651" s="177" t="s">
        <v>655</v>
      </c>
      <c r="BO10651" s="177" t="s">
        <v>8134</v>
      </c>
      <c r="BU10651" s="177" t="s">
        <v>16099</v>
      </c>
      <c r="BV10651" s="177" t="s">
        <v>655</v>
      </c>
      <c r="BW10651" s="177" t="s">
        <v>8134</v>
      </c>
    </row>
    <row r="10652" spans="51:75" x14ac:dyDescent="0.3">
      <c r="AY10652" s="226" t="e">
        <f>VLOOKUP(C10652,#REF!, 2,FALSE)</f>
        <v>#REF!</v>
      </c>
      <c r="BM10652" s="177" t="s">
        <v>2779</v>
      </c>
      <c r="BN10652" s="177" t="s">
        <v>619</v>
      </c>
      <c r="BO10652" s="177" t="s">
        <v>8688</v>
      </c>
      <c r="BU10652" s="177" t="s">
        <v>2779</v>
      </c>
      <c r="BV10652" s="177" t="s">
        <v>619</v>
      </c>
      <c r="BW10652" s="177" t="s">
        <v>8688</v>
      </c>
    </row>
    <row r="10653" spans="51:75" x14ac:dyDescent="0.3">
      <c r="AY10653" s="226" t="e">
        <f>VLOOKUP(C10653,#REF!, 2,FALSE)</f>
        <v>#REF!</v>
      </c>
      <c r="BM10653" s="177" t="s">
        <v>2780</v>
      </c>
      <c r="BN10653" s="177" t="s">
        <v>619</v>
      </c>
      <c r="BO10653" s="177" t="s">
        <v>8267</v>
      </c>
      <c r="BU10653" s="177" t="s">
        <v>2780</v>
      </c>
      <c r="BV10653" s="177" t="s">
        <v>619</v>
      </c>
      <c r="BW10653" s="177" t="s">
        <v>8267</v>
      </c>
    </row>
    <row r="10654" spans="51:75" x14ac:dyDescent="0.3">
      <c r="AY10654" s="226" t="e">
        <f>VLOOKUP(C10654,#REF!, 2,FALSE)</f>
        <v>#REF!</v>
      </c>
      <c r="BM10654" s="177" t="s">
        <v>69</v>
      </c>
      <c r="BN10654" s="177" t="s">
        <v>2979</v>
      </c>
      <c r="BO10654" s="177" t="s">
        <v>3104</v>
      </c>
      <c r="BU10654" s="177" t="s">
        <v>69</v>
      </c>
      <c r="BV10654" s="177" t="s">
        <v>2979</v>
      </c>
      <c r="BW10654" s="177" t="s">
        <v>3104</v>
      </c>
    </row>
    <row r="10655" spans="51:75" x14ac:dyDescent="0.3">
      <c r="AY10655" s="226" t="e">
        <f>VLOOKUP(C10655,#REF!, 2,FALSE)</f>
        <v>#REF!</v>
      </c>
      <c r="BM10655" s="177" t="s">
        <v>2781</v>
      </c>
      <c r="BN10655" s="177" t="s">
        <v>616</v>
      </c>
      <c r="BO10655" s="177" t="s">
        <v>1443</v>
      </c>
      <c r="BU10655" s="177" t="s">
        <v>2781</v>
      </c>
      <c r="BV10655" s="177" t="s">
        <v>616</v>
      </c>
      <c r="BW10655" s="177" t="s">
        <v>1443</v>
      </c>
    </row>
    <row r="10656" spans="51:75" x14ac:dyDescent="0.3">
      <c r="AY10656" s="226" t="e">
        <f>VLOOKUP(C10656,#REF!, 2,FALSE)</f>
        <v>#REF!</v>
      </c>
      <c r="BM10656" s="177" t="s">
        <v>16100</v>
      </c>
      <c r="BN10656" s="177" t="s">
        <v>1139</v>
      </c>
      <c r="BO10656" s="177" t="s">
        <v>5899</v>
      </c>
      <c r="BU10656" s="177" t="s">
        <v>16100</v>
      </c>
      <c r="BV10656" s="177" t="s">
        <v>1139</v>
      </c>
      <c r="BW10656" s="177" t="s">
        <v>5899</v>
      </c>
    </row>
    <row r="10657" spans="51:75" x14ac:dyDescent="0.3">
      <c r="AY10657" s="226" t="e">
        <f>VLOOKUP(C10657,#REF!, 2,FALSE)</f>
        <v>#REF!</v>
      </c>
      <c r="BM10657" s="177" t="s">
        <v>16101</v>
      </c>
      <c r="BN10657" s="177" t="s">
        <v>3002</v>
      </c>
      <c r="BO10657" s="177" t="s">
        <v>2499</v>
      </c>
      <c r="BU10657" s="177" t="s">
        <v>16101</v>
      </c>
      <c r="BV10657" s="177" t="s">
        <v>3002</v>
      </c>
      <c r="BW10657" s="177" t="s">
        <v>2499</v>
      </c>
    </row>
    <row r="10658" spans="51:75" x14ac:dyDescent="0.3">
      <c r="AY10658" s="226" t="e">
        <f>VLOOKUP(C10658,#REF!, 2,FALSE)</f>
        <v>#REF!</v>
      </c>
      <c r="BM10658" s="177" t="s">
        <v>2782</v>
      </c>
      <c r="BN10658" s="177" t="s">
        <v>1139</v>
      </c>
      <c r="BO10658" s="177" t="s">
        <v>5157</v>
      </c>
      <c r="BU10658" s="177" t="s">
        <v>2782</v>
      </c>
      <c r="BV10658" s="177" t="s">
        <v>1139</v>
      </c>
      <c r="BW10658" s="177" t="s">
        <v>5157</v>
      </c>
    </row>
    <row r="10659" spans="51:75" x14ac:dyDescent="0.3">
      <c r="AY10659" s="226" t="e">
        <f>VLOOKUP(C10659,#REF!, 2,FALSE)</f>
        <v>#REF!</v>
      </c>
      <c r="BM10659" s="177" t="s">
        <v>16102</v>
      </c>
      <c r="BN10659" s="177" t="s">
        <v>3002</v>
      </c>
      <c r="BO10659" s="177" t="s">
        <v>5157</v>
      </c>
      <c r="BU10659" s="177" t="s">
        <v>16102</v>
      </c>
      <c r="BV10659" s="177" t="s">
        <v>3002</v>
      </c>
      <c r="BW10659" s="177" t="s">
        <v>5157</v>
      </c>
    </row>
    <row r="10660" spans="51:75" x14ac:dyDescent="0.3">
      <c r="AY10660" s="226" t="e">
        <f>VLOOKUP(C10660,#REF!, 2,FALSE)</f>
        <v>#REF!</v>
      </c>
      <c r="BM10660" s="177" t="s">
        <v>59</v>
      </c>
      <c r="BN10660" s="177" t="s">
        <v>736</v>
      </c>
      <c r="BO10660" s="177" t="s">
        <v>12433</v>
      </c>
      <c r="BU10660" s="177" t="s">
        <v>59</v>
      </c>
      <c r="BV10660" s="177" t="s">
        <v>736</v>
      </c>
      <c r="BW10660" s="177" t="s">
        <v>12433</v>
      </c>
    </row>
    <row r="10661" spans="51:75" x14ac:dyDescent="0.3">
      <c r="AY10661" s="226" t="e">
        <f>VLOOKUP(C10661,#REF!, 2,FALSE)</f>
        <v>#REF!</v>
      </c>
      <c r="BM10661" s="177" t="s">
        <v>16103</v>
      </c>
      <c r="BN10661" s="177" t="s">
        <v>912</v>
      </c>
      <c r="BO10661" s="177" t="s">
        <v>7912</v>
      </c>
      <c r="BU10661" s="177" t="s">
        <v>16103</v>
      </c>
      <c r="BV10661" s="177" t="s">
        <v>912</v>
      </c>
      <c r="BW10661" s="177" t="s">
        <v>7912</v>
      </c>
    </row>
    <row r="10662" spans="51:75" x14ac:dyDescent="0.3">
      <c r="AY10662" s="226" t="e">
        <f>VLOOKUP(C10662,#REF!, 2,FALSE)</f>
        <v>#REF!</v>
      </c>
      <c r="BM10662" s="177" t="s">
        <v>16104</v>
      </c>
      <c r="BN10662" s="177" t="s">
        <v>16979</v>
      </c>
      <c r="BO10662" s="177" t="s">
        <v>770</v>
      </c>
      <c r="BU10662" s="177" t="s">
        <v>16104</v>
      </c>
      <c r="BV10662" s="177" t="s">
        <v>16979</v>
      </c>
      <c r="BW10662" s="177" t="s">
        <v>770</v>
      </c>
    </row>
    <row r="10663" spans="51:75" x14ac:dyDescent="0.3">
      <c r="AY10663" s="226" t="e">
        <f>VLOOKUP(C10663,#REF!, 2,FALSE)</f>
        <v>#REF!</v>
      </c>
      <c r="BM10663" s="177" t="s">
        <v>2783</v>
      </c>
      <c r="BN10663" s="177" t="s">
        <v>3002</v>
      </c>
      <c r="BO10663" s="177" t="s">
        <v>1057</v>
      </c>
      <c r="BU10663" s="177" t="s">
        <v>2783</v>
      </c>
      <c r="BV10663" s="177" t="s">
        <v>3002</v>
      </c>
      <c r="BW10663" s="177" t="s">
        <v>1057</v>
      </c>
    </row>
    <row r="10664" spans="51:75" x14ac:dyDescent="0.3">
      <c r="AY10664" s="226" t="e">
        <f>VLOOKUP(C10664,#REF!, 2,FALSE)</f>
        <v>#REF!</v>
      </c>
      <c r="BM10664" s="177" t="s">
        <v>2784</v>
      </c>
      <c r="BN10664" s="177" t="s">
        <v>1267</v>
      </c>
      <c r="BO10664" s="177" t="s">
        <v>2885</v>
      </c>
      <c r="BU10664" s="177" t="s">
        <v>2784</v>
      </c>
      <c r="BV10664" s="177" t="s">
        <v>1267</v>
      </c>
      <c r="BW10664" s="177" t="s">
        <v>2885</v>
      </c>
    </row>
    <row r="10665" spans="51:75" x14ac:dyDescent="0.3">
      <c r="AY10665" s="226" t="e">
        <f>VLOOKUP(C10665,#REF!, 2,FALSE)</f>
        <v>#REF!</v>
      </c>
      <c r="BM10665" s="177" t="s">
        <v>16105</v>
      </c>
      <c r="BN10665" s="177" t="s">
        <v>2979</v>
      </c>
      <c r="BO10665" s="177" t="s">
        <v>7787</v>
      </c>
      <c r="BU10665" s="177" t="s">
        <v>16105</v>
      </c>
      <c r="BV10665" s="177" t="s">
        <v>2979</v>
      </c>
      <c r="BW10665" s="177" t="s">
        <v>7787</v>
      </c>
    </row>
    <row r="10666" spans="51:75" x14ac:dyDescent="0.3">
      <c r="AY10666" s="226" t="e">
        <f>VLOOKUP(C10666,#REF!, 2,FALSE)</f>
        <v>#REF!</v>
      </c>
      <c r="BM10666" s="177" t="s">
        <v>16106</v>
      </c>
      <c r="BN10666" s="177" t="s">
        <v>923</v>
      </c>
      <c r="BO10666" s="177" t="s">
        <v>16107</v>
      </c>
      <c r="BU10666" s="177" t="s">
        <v>16106</v>
      </c>
      <c r="BV10666" s="177" t="s">
        <v>923</v>
      </c>
      <c r="BW10666" s="177" t="s">
        <v>16107</v>
      </c>
    </row>
    <row r="10667" spans="51:75" x14ac:dyDescent="0.3">
      <c r="AY10667" s="226" t="e">
        <f>VLOOKUP(C10667,#REF!, 2,FALSE)</f>
        <v>#REF!</v>
      </c>
      <c r="BM10667" s="177" t="s">
        <v>16108</v>
      </c>
      <c r="BN10667" s="177" t="s">
        <v>923</v>
      </c>
      <c r="BO10667" s="177" t="s">
        <v>9424</v>
      </c>
      <c r="BU10667" s="177" t="s">
        <v>16108</v>
      </c>
      <c r="BV10667" s="177" t="s">
        <v>923</v>
      </c>
      <c r="BW10667" s="177" t="s">
        <v>9424</v>
      </c>
    </row>
    <row r="10668" spans="51:75" x14ac:dyDescent="0.3">
      <c r="AY10668" s="226" t="e">
        <f>VLOOKUP(C10668,#REF!, 2,FALSE)</f>
        <v>#REF!</v>
      </c>
      <c r="BM10668" s="177" t="s">
        <v>16109</v>
      </c>
      <c r="BN10668" s="177" t="s">
        <v>923</v>
      </c>
      <c r="BO10668" s="177" t="s">
        <v>9424</v>
      </c>
      <c r="BU10668" s="177" t="s">
        <v>16109</v>
      </c>
      <c r="BV10668" s="177" t="s">
        <v>923</v>
      </c>
      <c r="BW10668" s="177" t="s">
        <v>9424</v>
      </c>
    </row>
    <row r="10669" spans="51:75" x14ac:dyDescent="0.3">
      <c r="AY10669" s="226" t="e">
        <f>VLOOKUP(C10669,#REF!, 2,FALSE)</f>
        <v>#REF!</v>
      </c>
      <c r="BM10669" s="177" t="s">
        <v>16110</v>
      </c>
      <c r="BN10669" s="177" t="s">
        <v>1342</v>
      </c>
      <c r="BO10669" s="177" t="s">
        <v>2983</v>
      </c>
      <c r="BU10669" s="177" t="s">
        <v>16110</v>
      </c>
      <c r="BV10669" s="177" t="s">
        <v>1342</v>
      </c>
      <c r="BW10669" s="177" t="s">
        <v>2983</v>
      </c>
    </row>
    <row r="10670" spans="51:75" x14ac:dyDescent="0.3">
      <c r="AY10670" s="226" t="e">
        <f>VLOOKUP(C10670,#REF!, 2,FALSE)</f>
        <v>#REF!</v>
      </c>
      <c r="BM10670" s="177" t="s">
        <v>16111</v>
      </c>
      <c r="BN10670" s="177" t="s">
        <v>16979</v>
      </c>
      <c r="BO10670" s="177" t="s">
        <v>770</v>
      </c>
      <c r="BU10670" s="177" t="s">
        <v>16111</v>
      </c>
      <c r="BV10670" s="177" t="s">
        <v>16979</v>
      </c>
      <c r="BW10670" s="177" t="s">
        <v>770</v>
      </c>
    </row>
    <row r="10671" spans="51:75" x14ac:dyDescent="0.3">
      <c r="AY10671" s="226" t="e">
        <f>VLOOKUP(C10671,#REF!, 2,FALSE)</f>
        <v>#REF!</v>
      </c>
      <c r="BM10671" s="177" t="s">
        <v>16112</v>
      </c>
      <c r="BN10671" s="177" t="s">
        <v>666</v>
      </c>
      <c r="BO10671" s="177" t="s">
        <v>7427</v>
      </c>
      <c r="BU10671" s="177" t="s">
        <v>16112</v>
      </c>
      <c r="BV10671" s="177" t="s">
        <v>666</v>
      </c>
      <c r="BW10671" s="177" t="s">
        <v>7427</v>
      </c>
    </row>
    <row r="10672" spans="51:75" x14ac:dyDescent="0.3">
      <c r="AY10672" s="226" t="e">
        <f>VLOOKUP(C10672,#REF!, 2,FALSE)</f>
        <v>#REF!</v>
      </c>
      <c r="BM10672" s="177" t="s">
        <v>16113</v>
      </c>
      <c r="BN10672" s="177" t="s">
        <v>780</v>
      </c>
      <c r="BO10672" s="177" t="s">
        <v>6187</v>
      </c>
      <c r="BU10672" s="177" t="s">
        <v>16113</v>
      </c>
      <c r="BV10672" s="177" t="s">
        <v>780</v>
      </c>
      <c r="BW10672" s="177" t="s">
        <v>6187</v>
      </c>
    </row>
    <row r="10673" spans="51:75" x14ac:dyDescent="0.3">
      <c r="AY10673" s="226" t="e">
        <f>VLOOKUP(C10673,#REF!, 2,FALSE)</f>
        <v>#REF!</v>
      </c>
      <c r="BM10673" s="177" t="s">
        <v>16114</v>
      </c>
      <c r="BN10673" s="177" t="s">
        <v>1342</v>
      </c>
      <c r="BO10673" s="177" t="s">
        <v>2983</v>
      </c>
      <c r="BU10673" s="177" t="s">
        <v>16114</v>
      </c>
      <c r="BV10673" s="177" t="s">
        <v>1342</v>
      </c>
      <c r="BW10673" s="177" t="s">
        <v>2983</v>
      </c>
    </row>
    <row r="10674" spans="51:75" x14ac:dyDescent="0.3">
      <c r="AY10674" s="226" t="e">
        <f>VLOOKUP(C10674,#REF!, 2,FALSE)</f>
        <v>#REF!</v>
      </c>
      <c r="BM10674" s="177" t="s">
        <v>16115</v>
      </c>
      <c r="BN10674" s="177" t="s">
        <v>16979</v>
      </c>
      <c r="BO10674" s="177" t="s">
        <v>5400</v>
      </c>
      <c r="BU10674" s="177" t="s">
        <v>16115</v>
      </c>
      <c r="BV10674" s="177" t="s">
        <v>16979</v>
      </c>
      <c r="BW10674" s="177" t="s">
        <v>5400</v>
      </c>
    </row>
    <row r="10675" spans="51:75" x14ac:dyDescent="0.3">
      <c r="AY10675" s="226" t="e">
        <f>VLOOKUP(C10675,#REF!, 2,FALSE)</f>
        <v>#REF!</v>
      </c>
      <c r="BM10675" s="177" t="s">
        <v>2785</v>
      </c>
      <c r="BN10675" s="177" t="s">
        <v>16979</v>
      </c>
      <c r="BO10675" s="177" t="s">
        <v>770</v>
      </c>
      <c r="BU10675" s="177" t="s">
        <v>2785</v>
      </c>
      <c r="BV10675" s="177" t="s">
        <v>16979</v>
      </c>
      <c r="BW10675" s="177" t="s">
        <v>770</v>
      </c>
    </row>
    <row r="10676" spans="51:75" x14ac:dyDescent="0.3">
      <c r="AY10676" s="226" t="e">
        <f>VLOOKUP(C10676,#REF!, 2,FALSE)</f>
        <v>#REF!</v>
      </c>
      <c r="BM10676" s="177" t="s">
        <v>2786</v>
      </c>
      <c r="BN10676" s="177" t="s">
        <v>3002</v>
      </c>
      <c r="BO10676" s="177" t="s">
        <v>16116</v>
      </c>
      <c r="BU10676" s="177" t="s">
        <v>2786</v>
      </c>
      <c r="BV10676" s="177" t="s">
        <v>3002</v>
      </c>
      <c r="BW10676" s="177" t="s">
        <v>16116</v>
      </c>
    </row>
    <row r="10677" spans="51:75" x14ac:dyDescent="0.3">
      <c r="AY10677" s="226" t="e">
        <f>VLOOKUP(C10677,#REF!, 2,FALSE)</f>
        <v>#REF!</v>
      </c>
      <c r="BM10677" s="177" t="s">
        <v>16117</v>
      </c>
      <c r="BN10677" s="177" t="s">
        <v>778</v>
      </c>
      <c r="BO10677" s="177" t="s">
        <v>4744</v>
      </c>
      <c r="BU10677" s="177" t="s">
        <v>16117</v>
      </c>
      <c r="BV10677" s="177" t="s">
        <v>778</v>
      </c>
      <c r="BW10677" s="177" t="s">
        <v>4744</v>
      </c>
    </row>
    <row r="10678" spans="51:75" x14ac:dyDescent="0.3">
      <c r="AY10678" s="226" t="e">
        <f>VLOOKUP(C10678,#REF!, 2,FALSE)</f>
        <v>#REF!</v>
      </c>
      <c r="BM10678" s="177" t="s">
        <v>16118</v>
      </c>
      <c r="BN10678" s="177" t="s">
        <v>778</v>
      </c>
      <c r="BO10678" s="177" t="s">
        <v>660</v>
      </c>
      <c r="BU10678" s="177" t="s">
        <v>16118</v>
      </c>
      <c r="BV10678" s="177" t="s">
        <v>778</v>
      </c>
      <c r="BW10678" s="177" t="s">
        <v>660</v>
      </c>
    </row>
    <row r="10679" spans="51:75" x14ac:dyDescent="0.3">
      <c r="AY10679" s="226" t="e">
        <f>VLOOKUP(C10679,#REF!, 2,FALSE)</f>
        <v>#REF!</v>
      </c>
      <c r="BM10679" s="177" t="s">
        <v>16119</v>
      </c>
      <c r="BN10679" s="177" t="s">
        <v>803</v>
      </c>
      <c r="BO10679" s="177" t="s">
        <v>2983</v>
      </c>
      <c r="BU10679" s="177" t="s">
        <v>16119</v>
      </c>
      <c r="BV10679" s="177" t="s">
        <v>803</v>
      </c>
      <c r="BW10679" s="177" t="s">
        <v>2983</v>
      </c>
    </row>
    <row r="10680" spans="51:75" x14ac:dyDescent="0.3">
      <c r="AY10680" s="226" t="e">
        <f>VLOOKUP(C10680,#REF!, 2,FALSE)</f>
        <v>#REF!</v>
      </c>
      <c r="BM10680" s="177" t="s">
        <v>16120</v>
      </c>
      <c r="BN10680" s="177" t="s">
        <v>16979</v>
      </c>
      <c r="BO10680" s="177" t="s">
        <v>2720</v>
      </c>
      <c r="BU10680" s="177" t="s">
        <v>16120</v>
      </c>
      <c r="BV10680" s="177" t="s">
        <v>16979</v>
      </c>
      <c r="BW10680" s="177" t="s">
        <v>2720</v>
      </c>
    </row>
    <row r="10681" spans="51:75" x14ac:dyDescent="0.3">
      <c r="AY10681" s="226" t="e">
        <f>VLOOKUP(C10681,#REF!, 2,FALSE)</f>
        <v>#REF!</v>
      </c>
      <c r="BM10681" s="177" t="s">
        <v>2789</v>
      </c>
      <c r="BN10681" s="177" t="s">
        <v>16979</v>
      </c>
      <c r="BO10681" s="177" t="s">
        <v>9647</v>
      </c>
      <c r="BU10681" s="177" t="s">
        <v>2789</v>
      </c>
      <c r="BV10681" s="177" t="s">
        <v>16979</v>
      </c>
      <c r="BW10681" s="177" t="s">
        <v>9647</v>
      </c>
    </row>
    <row r="10682" spans="51:75" x14ac:dyDescent="0.3">
      <c r="AY10682" s="226" t="e">
        <f>VLOOKUP(C10682,#REF!, 2,FALSE)</f>
        <v>#REF!</v>
      </c>
      <c r="BM10682" s="177" t="s">
        <v>63</v>
      </c>
      <c r="BN10682" s="177" t="s">
        <v>16979</v>
      </c>
      <c r="BO10682" s="177" t="s">
        <v>16121</v>
      </c>
      <c r="BU10682" s="177" t="s">
        <v>63</v>
      </c>
      <c r="BV10682" s="177" t="s">
        <v>16979</v>
      </c>
      <c r="BW10682" s="177" t="s">
        <v>16121</v>
      </c>
    </row>
    <row r="10683" spans="51:75" x14ac:dyDescent="0.3">
      <c r="AY10683" s="226" t="e">
        <f>VLOOKUP(C10683,#REF!, 2,FALSE)</f>
        <v>#REF!</v>
      </c>
      <c r="BM10683" s="177" t="s">
        <v>16122</v>
      </c>
      <c r="BN10683" s="177" t="s">
        <v>16979</v>
      </c>
      <c r="BO10683" s="177" t="s">
        <v>16123</v>
      </c>
      <c r="BU10683" s="177" t="s">
        <v>16122</v>
      </c>
      <c r="BV10683" s="177" t="s">
        <v>16979</v>
      </c>
      <c r="BW10683" s="177" t="s">
        <v>16123</v>
      </c>
    </row>
    <row r="10684" spans="51:75" x14ac:dyDescent="0.3">
      <c r="AY10684" s="226" t="e">
        <f>VLOOKUP(C10684,#REF!, 2,FALSE)</f>
        <v>#REF!</v>
      </c>
      <c r="BM10684" s="177" t="s">
        <v>16124</v>
      </c>
      <c r="BN10684" s="177" t="s">
        <v>16979</v>
      </c>
      <c r="BO10684" s="177" t="s">
        <v>1500</v>
      </c>
      <c r="BU10684" s="177" t="s">
        <v>16124</v>
      </c>
      <c r="BV10684" s="177" t="s">
        <v>16979</v>
      </c>
      <c r="BW10684" s="177" t="s">
        <v>1500</v>
      </c>
    </row>
    <row r="10685" spans="51:75" x14ac:dyDescent="0.3">
      <c r="AY10685" s="226" t="e">
        <f>VLOOKUP(C10685,#REF!, 2,FALSE)</f>
        <v>#REF!</v>
      </c>
      <c r="BM10685" s="177" t="s">
        <v>16125</v>
      </c>
      <c r="BN10685" s="177" t="s">
        <v>3245</v>
      </c>
      <c r="BO10685" s="177" t="s">
        <v>4024</v>
      </c>
      <c r="BU10685" s="177" t="s">
        <v>16125</v>
      </c>
      <c r="BV10685" s="177" t="s">
        <v>3245</v>
      </c>
      <c r="BW10685" s="177" t="s">
        <v>4024</v>
      </c>
    </row>
    <row r="10686" spans="51:75" x14ac:dyDescent="0.3">
      <c r="AY10686" s="226" t="e">
        <f>VLOOKUP(C10686,#REF!, 2,FALSE)</f>
        <v>#REF!</v>
      </c>
      <c r="BM10686" s="177" t="s">
        <v>16126</v>
      </c>
      <c r="BN10686" s="177" t="s">
        <v>623</v>
      </c>
      <c r="BO10686" s="177" t="s">
        <v>3141</v>
      </c>
      <c r="BU10686" s="177" t="s">
        <v>16126</v>
      </c>
      <c r="BV10686" s="177" t="s">
        <v>623</v>
      </c>
      <c r="BW10686" s="177" t="s">
        <v>3141</v>
      </c>
    </row>
    <row r="10687" spans="51:75" x14ac:dyDescent="0.3">
      <c r="AY10687" s="226" t="e">
        <f>VLOOKUP(C10687,#REF!, 2,FALSE)</f>
        <v>#REF!</v>
      </c>
      <c r="BM10687" s="177" t="s">
        <v>16127</v>
      </c>
      <c r="BN10687" s="177" t="s">
        <v>16979</v>
      </c>
      <c r="BO10687" s="177" t="s">
        <v>1858</v>
      </c>
      <c r="BU10687" s="177" t="s">
        <v>16127</v>
      </c>
      <c r="BV10687" s="177" t="s">
        <v>16979</v>
      </c>
      <c r="BW10687" s="177" t="s">
        <v>1858</v>
      </c>
    </row>
    <row r="10688" spans="51:75" x14ac:dyDescent="0.3">
      <c r="AY10688" s="226" t="e">
        <f>VLOOKUP(C10688,#REF!, 2,FALSE)</f>
        <v>#REF!</v>
      </c>
      <c r="BM10688" s="177" t="s">
        <v>16128</v>
      </c>
      <c r="BN10688" s="177" t="s">
        <v>16979</v>
      </c>
      <c r="BO10688" s="177" t="s">
        <v>4064</v>
      </c>
      <c r="BU10688" s="177" t="s">
        <v>16128</v>
      </c>
      <c r="BV10688" s="177" t="s">
        <v>16979</v>
      </c>
      <c r="BW10688" s="177" t="s">
        <v>4064</v>
      </c>
    </row>
    <row r="10689" spans="51:75" x14ac:dyDescent="0.3">
      <c r="AY10689" s="226" t="e">
        <f>VLOOKUP(C10689,#REF!, 2,FALSE)</f>
        <v>#REF!</v>
      </c>
      <c r="BM10689" s="177" t="s">
        <v>16129</v>
      </c>
      <c r="BN10689" s="177" t="s">
        <v>16979</v>
      </c>
      <c r="BO10689" s="177" t="s">
        <v>16130</v>
      </c>
      <c r="BU10689" s="177" t="s">
        <v>16129</v>
      </c>
      <c r="BV10689" s="177" t="s">
        <v>16979</v>
      </c>
      <c r="BW10689" s="177" t="s">
        <v>16130</v>
      </c>
    </row>
    <row r="10690" spans="51:75" x14ac:dyDescent="0.3">
      <c r="AY10690" s="226" t="e">
        <f>VLOOKUP(C10690,#REF!, 2,FALSE)</f>
        <v>#REF!</v>
      </c>
      <c r="BM10690" s="177" t="s">
        <v>16131</v>
      </c>
      <c r="BN10690" s="177" t="s">
        <v>16979</v>
      </c>
      <c r="BO10690" s="177" t="s">
        <v>3722</v>
      </c>
      <c r="BU10690" s="177" t="s">
        <v>16131</v>
      </c>
      <c r="BV10690" s="177" t="s">
        <v>16979</v>
      </c>
      <c r="BW10690" s="177" t="s">
        <v>3722</v>
      </c>
    </row>
    <row r="10691" spans="51:75" x14ac:dyDescent="0.3">
      <c r="AY10691" s="226" t="e">
        <f>VLOOKUP(C10691,#REF!, 2,FALSE)</f>
        <v>#REF!</v>
      </c>
      <c r="BM10691" s="177" t="s">
        <v>2790</v>
      </c>
      <c r="BN10691" s="177" t="s">
        <v>16979</v>
      </c>
      <c r="BO10691" s="177" t="s">
        <v>8911</v>
      </c>
      <c r="BU10691" s="177" t="s">
        <v>2790</v>
      </c>
      <c r="BV10691" s="177" t="s">
        <v>16979</v>
      </c>
      <c r="BW10691" s="177" t="s">
        <v>8911</v>
      </c>
    </row>
    <row r="10692" spans="51:75" x14ac:dyDescent="0.3">
      <c r="AY10692" s="226" t="e">
        <f>VLOOKUP(C10692,#REF!, 2,FALSE)</f>
        <v>#REF!</v>
      </c>
      <c r="BM10692" s="177" t="s">
        <v>16132</v>
      </c>
      <c r="BN10692" s="177" t="s">
        <v>16979</v>
      </c>
      <c r="BO10692" s="177" t="s">
        <v>8329</v>
      </c>
      <c r="BU10692" s="177" t="s">
        <v>16132</v>
      </c>
      <c r="BV10692" s="177" t="s">
        <v>16979</v>
      </c>
      <c r="BW10692" s="177" t="s">
        <v>8329</v>
      </c>
    </row>
    <row r="10693" spans="51:75" x14ac:dyDescent="0.3">
      <c r="AY10693" s="226" t="e">
        <f>VLOOKUP(C10693,#REF!, 2,FALSE)</f>
        <v>#REF!</v>
      </c>
      <c r="BM10693" s="177" t="s">
        <v>16133</v>
      </c>
      <c r="BN10693" s="177" t="s">
        <v>16979</v>
      </c>
      <c r="BO10693" s="177" t="s">
        <v>6807</v>
      </c>
      <c r="BU10693" s="177" t="s">
        <v>16133</v>
      </c>
      <c r="BV10693" s="177" t="s">
        <v>16979</v>
      </c>
      <c r="BW10693" s="177" t="s">
        <v>6807</v>
      </c>
    </row>
    <row r="10694" spans="51:75" x14ac:dyDescent="0.3">
      <c r="AY10694" s="226" t="e">
        <f>VLOOKUP(C10694,#REF!, 2,FALSE)</f>
        <v>#REF!</v>
      </c>
      <c r="BM10694" s="177" t="s">
        <v>16134</v>
      </c>
      <c r="BN10694" s="177" t="s">
        <v>621</v>
      </c>
      <c r="BO10694" s="177" t="s">
        <v>8911</v>
      </c>
      <c r="BU10694" s="177" t="s">
        <v>16134</v>
      </c>
      <c r="BV10694" s="177" t="s">
        <v>621</v>
      </c>
      <c r="BW10694" s="177" t="s">
        <v>8911</v>
      </c>
    </row>
    <row r="10695" spans="51:75" x14ac:dyDescent="0.3">
      <c r="AY10695" s="226" t="e">
        <f>VLOOKUP(C10695,#REF!, 2,FALSE)</f>
        <v>#REF!</v>
      </c>
      <c r="BM10695" s="177" t="s">
        <v>16135</v>
      </c>
      <c r="BN10695" s="177" t="s">
        <v>3045</v>
      </c>
      <c r="BO10695" s="177" t="s">
        <v>3871</v>
      </c>
      <c r="BU10695" s="177" t="s">
        <v>16135</v>
      </c>
      <c r="BV10695" s="177" t="s">
        <v>3045</v>
      </c>
      <c r="BW10695" s="177" t="s">
        <v>3871</v>
      </c>
    </row>
    <row r="10696" spans="51:75" x14ac:dyDescent="0.3">
      <c r="AY10696" s="226" t="e">
        <f>VLOOKUP(C10696,#REF!, 2,FALSE)</f>
        <v>#REF!</v>
      </c>
      <c r="BM10696" s="177" t="s">
        <v>16136</v>
      </c>
      <c r="BN10696" s="177" t="s">
        <v>3045</v>
      </c>
      <c r="BO10696" s="177" t="s">
        <v>8334</v>
      </c>
      <c r="BU10696" s="177" t="s">
        <v>16136</v>
      </c>
      <c r="BV10696" s="177" t="s">
        <v>3045</v>
      </c>
      <c r="BW10696" s="177" t="s">
        <v>8334</v>
      </c>
    </row>
    <row r="10697" spans="51:75" x14ac:dyDescent="0.3">
      <c r="AY10697" s="226" t="e">
        <f>VLOOKUP(C10697,#REF!, 2,FALSE)</f>
        <v>#REF!</v>
      </c>
      <c r="BM10697" s="177" t="s">
        <v>16137</v>
      </c>
      <c r="BN10697" s="177" t="s">
        <v>942</v>
      </c>
      <c r="BO10697" s="177" t="s">
        <v>16138</v>
      </c>
      <c r="BU10697" s="177" t="s">
        <v>16137</v>
      </c>
      <c r="BV10697" s="177" t="s">
        <v>942</v>
      </c>
      <c r="BW10697" s="177" t="s">
        <v>16138</v>
      </c>
    </row>
    <row r="10698" spans="51:75" x14ac:dyDescent="0.3">
      <c r="AY10698" s="226" t="e">
        <f>VLOOKUP(C10698,#REF!, 2,FALSE)</f>
        <v>#REF!</v>
      </c>
      <c r="BM10698" s="177" t="s">
        <v>16139</v>
      </c>
      <c r="BN10698" s="177" t="s">
        <v>621</v>
      </c>
      <c r="BO10698" s="177" t="s">
        <v>13920</v>
      </c>
      <c r="BU10698" s="177" t="s">
        <v>16139</v>
      </c>
      <c r="BV10698" s="177" t="s">
        <v>621</v>
      </c>
      <c r="BW10698" s="177" t="s">
        <v>13920</v>
      </c>
    </row>
    <row r="10699" spans="51:75" x14ac:dyDescent="0.3">
      <c r="AY10699" s="226" t="e">
        <f>VLOOKUP(C10699,#REF!, 2,FALSE)</f>
        <v>#REF!</v>
      </c>
      <c r="BM10699" s="177" t="s">
        <v>16140</v>
      </c>
      <c r="BN10699" s="177" t="s">
        <v>736</v>
      </c>
      <c r="BO10699" s="177" t="s">
        <v>8378</v>
      </c>
      <c r="BU10699" s="177" t="s">
        <v>16140</v>
      </c>
      <c r="BV10699" s="177" t="s">
        <v>736</v>
      </c>
      <c r="BW10699" s="177" t="s">
        <v>8378</v>
      </c>
    </row>
    <row r="10700" spans="51:75" x14ac:dyDescent="0.3">
      <c r="AY10700" s="226" t="e">
        <f>VLOOKUP(C10700,#REF!, 2,FALSE)</f>
        <v>#REF!</v>
      </c>
      <c r="BM10700" s="177" t="s">
        <v>16141</v>
      </c>
      <c r="BN10700" s="177" t="s">
        <v>658</v>
      </c>
      <c r="BO10700" s="177" t="s">
        <v>16142</v>
      </c>
      <c r="BU10700" s="177" t="s">
        <v>16141</v>
      </c>
      <c r="BV10700" s="177" t="s">
        <v>658</v>
      </c>
      <c r="BW10700" s="177" t="s">
        <v>16142</v>
      </c>
    </row>
    <row r="10701" spans="51:75" x14ac:dyDescent="0.3">
      <c r="AY10701" s="226" t="e">
        <f>VLOOKUP(C10701,#REF!, 2,FALSE)</f>
        <v>#REF!</v>
      </c>
      <c r="BM10701" s="177" t="s">
        <v>494</v>
      </c>
      <c r="BN10701" s="177" t="s">
        <v>669</v>
      </c>
      <c r="BO10701" s="177" t="s">
        <v>16143</v>
      </c>
      <c r="BU10701" s="177" t="s">
        <v>494</v>
      </c>
      <c r="BV10701" s="177" t="s">
        <v>669</v>
      </c>
      <c r="BW10701" s="177" t="s">
        <v>16143</v>
      </c>
    </row>
    <row r="10702" spans="51:75" x14ac:dyDescent="0.3">
      <c r="AY10702" s="226" t="e">
        <f>VLOOKUP(C10702,#REF!, 2,FALSE)</f>
        <v>#REF!</v>
      </c>
      <c r="BM10702" s="177" t="s">
        <v>16144</v>
      </c>
      <c r="BN10702" s="177" t="s">
        <v>628</v>
      </c>
      <c r="BO10702" s="177" t="s">
        <v>5628</v>
      </c>
      <c r="BU10702" s="177" t="s">
        <v>16144</v>
      </c>
      <c r="BV10702" s="177" t="s">
        <v>628</v>
      </c>
      <c r="BW10702" s="177" t="s">
        <v>5628</v>
      </c>
    </row>
    <row r="10703" spans="51:75" x14ac:dyDescent="0.3">
      <c r="AY10703" s="226" t="e">
        <f>VLOOKUP(C10703,#REF!, 2,FALSE)</f>
        <v>#REF!</v>
      </c>
      <c r="BM10703" s="177" t="s">
        <v>16145</v>
      </c>
      <c r="BN10703" s="177" t="s">
        <v>657</v>
      </c>
      <c r="BO10703" s="177" t="s">
        <v>9330</v>
      </c>
      <c r="BU10703" s="177" t="s">
        <v>16145</v>
      </c>
      <c r="BV10703" s="177" t="s">
        <v>657</v>
      </c>
      <c r="BW10703" s="177" t="s">
        <v>9330</v>
      </c>
    </row>
    <row r="10704" spans="51:75" x14ac:dyDescent="0.3">
      <c r="AY10704" s="226" t="e">
        <f>VLOOKUP(C10704,#REF!, 2,FALSE)</f>
        <v>#REF!</v>
      </c>
      <c r="BM10704" s="177" t="s">
        <v>16146</v>
      </c>
      <c r="BN10704" s="177" t="s">
        <v>1139</v>
      </c>
      <c r="BO10704" s="177" t="s">
        <v>770</v>
      </c>
      <c r="BU10704" s="177" t="s">
        <v>16146</v>
      </c>
      <c r="BV10704" s="177" t="s">
        <v>1139</v>
      </c>
      <c r="BW10704" s="177" t="s">
        <v>770</v>
      </c>
    </row>
    <row r="10705" spans="51:75" x14ac:dyDescent="0.3">
      <c r="AY10705" s="226" t="e">
        <f>VLOOKUP(C10705,#REF!, 2,FALSE)</f>
        <v>#REF!</v>
      </c>
      <c r="BM10705" s="177" t="s">
        <v>16147</v>
      </c>
      <c r="BN10705" s="177" t="s">
        <v>3199</v>
      </c>
      <c r="BO10705" s="177" t="s">
        <v>860</v>
      </c>
      <c r="BU10705" s="177" t="s">
        <v>16147</v>
      </c>
      <c r="BV10705" s="177" t="s">
        <v>3199</v>
      </c>
      <c r="BW10705" s="177" t="s">
        <v>860</v>
      </c>
    </row>
    <row r="10706" spans="51:75" x14ac:dyDescent="0.3">
      <c r="AY10706" s="226" t="e">
        <f>VLOOKUP(C10706,#REF!, 2,FALSE)</f>
        <v>#REF!</v>
      </c>
      <c r="BM10706" s="177" t="s">
        <v>16148</v>
      </c>
      <c r="BN10706" s="177" t="s">
        <v>669</v>
      </c>
      <c r="BO10706" s="177" t="s">
        <v>10087</v>
      </c>
      <c r="BU10706" s="177" t="s">
        <v>16148</v>
      </c>
      <c r="BV10706" s="177" t="s">
        <v>669</v>
      </c>
      <c r="BW10706" s="177" t="s">
        <v>10087</v>
      </c>
    </row>
    <row r="10707" spans="51:75" x14ac:dyDescent="0.3">
      <c r="AY10707" s="226" t="e">
        <f>VLOOKUP(C10707,#REF!, 2,FALSE)</f>
        <v>#REF!</v>
      </c>
      <c r="BM10707" s="177" t="s">
        <v>16149</v>
      </c>
      <c r="BN10707" s="177" t="s">
        <v>705</v>
      </c>
      <c r="BO10707" s="177" t="s">
        <v>1607</v>
      </c>
      <c r="BU10707" s="177" t="s">
        <v>16149</v>
      </c>
      <c r="BV10707" s="177" t="s">
        <v>705</v>
      </c>
      <c r="BW10707" s="177" t="s">
        <v>1607</v>
      </c>
    </row>
    <row r="10708" spans="51:75" x14ac:dyDescent="0.3">
      <c r="AY10708" s="226" t="e">
        <f>VLOOKUP(C10708,#REF!, 2,FALSE)</f>
        <v>#REF!</v>
      </c>
      <c r="BM10708" s="177" t="s">
        <v>16150</v>
      </c>
      <c r="BN10708" s="177" t="s">
        <v>862</v>
      </c>
      <c r="BO10708" s="177" t="s">
        <v>770</v>
      </c>
      <c r="BU10708" s="177" t="s">
        <v>16150</v>
      </c>
      <c r="BV10708" s="177" t="s">
        <v>862</v>
      </c>
      <c r="BW10708" s="177" t="s">
        <v>770</v>
      </c>
    </row>
    <row r="10709" spans="51:75" x14ac:dyDescent="0.3">
      <c r="AY10709" s="226" t="e">
        <f>VLOOKUP(C10709,#REF!, 2,FALSE)</f>
        <v>#REF!</v>
      </c>
      <c r="BM10709" s="177" t="s">
        <v>16151</v>
      </c>
      <c r="BN10709" s="177" t="s">
        <v>862</v>
      </c>
      <c r="BO10709" s="177" t="s">
        <v>770</v>
      </c>
      <c r="BU10709" s="177" t="s">
        <v>16151</v>
      </c>
      <c r="BV10709" s="177" t="s">
        <v>862</v>
      </c>
      <c r="BW10709" s="177" t="s">
        <v>770</v>
      </c>
    </row>
    <row r="10710" spans="51:75" x14ac:dyDescent="0.3">
      <c r="AY10710" s="226" t="e">
        <f>VLOOKUP(C10710,#REF!, 2,FALSE)</f>
        <v>#REF!</v>
      </c>
      <c r="BM10710" s="177" t="s">
        <v>16152</v>
      </c>
      <c r="BN10710" s="177" t="s">
        <v>862</v>
      </c>
      <c r="BO10710" s="177" t="s">
        <v>9448</v>
      </c>
      <c r="BU10710" s="177" t="s">
        <v>16152</v>
      </c>
      <c r="BV10710" s="177" t="s">
        <v>862</v>
      </c>
      <c r="BW10710" s="177" t="s">
        <v>9448</v>
      </c>
    </row>
    <row r="10711" spans="51:75" x14ac:dyDescent="0.3">
      <c r="AY10711" s="226" t="e">
        <f>VLOOKUP(C10711,#REF!, 2,FALSE)</f>
        <v>#REF!</v>
      </c>
      <c r="BM10711" s="177" t="s">
        <v>16153</v>
      </c>
      <c r="BN10711" s="177" t="s">
        <v>2983</v>
      </c>
      <c r="BO10711" s="177" t="s">
        <v>770</v>
      </c>
      <c r="BU10711" s="177" t="s">
        <v>16153</v>
      </c>
      <c r="BV10711" s="177" t="s">
        <v>2983</v>
      </c>
      <c r="BW10711" s="177" t="s">
        <v>770</v>
      </c>
    </row>
    <row r="10712" spans="51:75" x14ac:dyDescent="0.3">
      <c r="AY10712" s="226" t="e">
        <f>VLOOKUP(C10712,#REF!, 2,FALSE)</f>
        <v>#REF!</v>
      </c>
      <c r="BM10712" s="177" t="s">
        <v>16154</v>
      </c>
      <c r="BN10712" s="177" t="s">
        <v>1139</v>
      </c>
      <c r="BO10712" s="177" t="s">
        <v>1225</v>
      </c>
      <c r="BU10712" s="177" t="s">
        <v>16154</v>
      </c>
      <c r="BV10712" s="177" t="s">
        <v>1139</v>
      </c>
      <c r="BW10712" s="177" t="s">
        <v>1225</v>
      </c>
    </row>
    <row r="10713" spans="51:75" x14ac:dyDescent="0.3">
      <c r="AY10713" s="226" t="e">
        <f>VLOOKUP(C10713,#REF!, 2,FALSE)</f>
        <v>#REF!</v>
      </c>
      <c r="BM10713" s="177" t="s">
        <v>16155</v>
      </c>
      <c r="BN10713" s="177" t="s">
        <v>3087</v>
      </c>
      <c r="BO10713" s="177" t="s">
        <v>16156</v>
      </c>
      <c r="BU10713" s="177" t="s">
        <v>16155</v>
      </c>
      <c r="BV10713" s="177" t="s">
        <v>3087</v>
      </c>
      <c r="BW10713" s="177" t="s">
        <v>16156</v>
      </c>
    </row>
    <row r="10714" spans="51:75" x14ac:dyDescent="0.3">
      <c r="AY10714" s="226" t="e">
        <f>VLOOKUP(C10714,#REF!, 2,FALSE)</f>
        <v>#REF!</v>
      </c>
      <c r="BM10714" s="177" t="s">
        <v>16157</v>
      </c>
      <c r="BN10714" s="177" t="s">
        <v>16979</v>
      </c>
      <c r="BO10714" s="177" t="s">
        <v>2983</v>
      </c>
      <c r="BU10714" s="177" t="s">
        <v>16157</v>
      </c>
      <c r="BV10714" s="177" t="s">
        <v>16979</v>
      </c>
      <c r="BW10714" s="177" t="s">
        <v>2983</v>
      </c>
    </row>
    <row r="10715" spans="51:75" x14ac:dyDescent="0.3">
      <c r="AY10715" s="226" t="e">
        <f>VLOOKUP(C10715,#REF!, 2,FALSE)</f>
        <v>#REF!</v>
      </c>
      <c r="BM10715" s="177" t="s">
        <v>16158</v>
      </c>
      <c r="BN10715" s="177" t="s">
        <v>1139</v>
      </c>
      <c r="BO10715" s="177" t="s">
        <v>770</v>
      </c>
      <c r="BU10715" s="177" t="s">
        <v>16158</v>
      </c>
      <c r="BV10715" s="177" t="s">
        <v>1139</v>
      </c>
      <c r="BW10715" s="177" t="s">
        <v>770</v>
      </c>
    </row>
    <row r="10716" spans="51:75" x14ac:dyDescent="0.3">
      <c r="AY10716" s="226" t="e">
        <f>VLOOKUP(C10716,#REF!, 2,FALSE)</f>
        <v>#REF!</v>
      </c>
      <c r="BM10716" s="177" t="s">
        <v>16159</v>
      </c>
      <c r="BN10716" s="177" t="s">
        <v>1139</v>
      </c>
      <c r="BO10716" s="177" t="s">
        <v>770</v>
      </c>
      <c r="BU10716" s="177" t="s">
        <v>16159</v>
      </c>
      <c r="BV10716" s="177" t="s">
        <v>1139</v>
      </c>
      <c r="BW10716" s="177" t="s">
        <v>770</v>
      </c>
    </row>
    <row r="10717" spans="51:75" x14ac:dyDescent="0.3">
      <c r="AY10717" s="226" t="e">
        <f>VLOOKUP(C10717,#REF!, 2,FALSE)</f>
        <v>#REF!</v>
      </c>
      <c r="BM10717" s="177" t="s">
        <v>16160</v>
      </c>
      <c r="BN10717" s="177" t="s">
        <v>3002</v>
      </c>
      <c r="BO10717" s="177" t="s">
        <v>770</v>
      </c>
      <c r="BU10717" s="177" t="s">
        <v>16160</v>
      </c>
      <c r="BV10717" s="177" t="s">
        <v>3002</v>
      </c>
      <c r="BW10717" s="177" t="s">
        <v>770</v>
      </c>
    </row>
    <row r="10718" spans="51:75" x14ac:dyDescent="0.3">
      <c r="AY10718" s="226" t="e">
        <f>VLOOKUP(C10718,#REF!, 2,FALSE)</f>
        <v>#REF!</v>
      </c>
      <c r="BM10718" s="177" t="s">
        <v>2794</v>
      </c>
      <c r="BN10718" s="177" t="s">
        <v>628</v>
      </c>
      <c r="BO10718" s="177" t="s">
        <v>770</v>
      </c>
      <c r="BU10718" s="177" t="s">
        <v>2794</v>
      </c>
      <c r="BV10718" s="177" t="s">
        <v>628</v>
      </c>
      <c r="BW10718" s="177" t="s">
        <v>770</v>
      </c>
    </row>
    <row r="10719" spans="51:75" x14ac:dyDescent="0.3">
      <c r="AY10719" s="226" t="e">
        <f>VLOOKUP(C10719,#REF!, 2,FALSE)</f>
        <v>#REF!</v>
      </c>
      <c r="BM10719" s="177" t="s">
        <v>16161</v>
      </c>
      <c r="BN10719" s="177" t="s">
        <v>3002</v>
      </c>
      <c r="BO10719" s="177" t="s">
        <v>770</v>
      </c>
      <c r="BU10719" s="177" t="s">
        <v>16161</v>
      </c>
      <c r="BV10719" s="177" t="s">
        <v>3002</v>
      </c>
      <c r="BW10719" s="177" t="s">
        <v>770</v>
      </c>
    </row>
    <row r="10720" spans="51:75" x14ac:dyDescent="0.3">
      <c r="AY10720" s="226" t="e">
        <f>VLOOKUP(C10720,#REF!, 2,FALSE)</f>
        <v>#REF!</v>
      </c>
      <c r="BM10720" s="177" t="s">
        <v>16162</v>
      </c>
      <c r="BN10720" s="177" t="s">
        <v>16979</v>
      </c>
      <c r="BO10720" s="177" t="s">
        <v>770</v>
      </c>
      <c r="BU10720" s="177" t="s">
        <v>16162</v>
      </c>
      <c r="BV10720" s="177" t="s">
        <v>16979</v>
      </c>
      <c r="BW10720" s="177" t="s">
        <v>770</v>
      </c>
    </row>
    <row r="10721" spans="51:75" x14ac:dyDescent="0.3">
      <c r="AY10721" s="226" t="e">
        <f>VLOOKUP(C10721,#REF!, 2,FALSE)</f>
        <v>#REF!</v>
      </c>
      <c r="BM10721" s="177" t="s">
        <v>16163</v>
      </c>
      <c r="BN10721" s="177" t="s">
        <v>3245</v>
      </c>
      <c r="BO10721" s="177" t="s">
        <v>5569</v>
      </c>
      <c r="BU10721" s="177" t="s">
        <v>16163</v>
      </c>
      <c r="BV10721" s="177" t="s">
        <v>3245</v>
      </c>
      <c r="BW10721" s="177" t="s">
        <v>5569</v>
      </c>
    </row>
    <row r="10722" spans="51:75" x14ac:dyDescent="0.3">
      <c r="AY10722" s="226" t="e">
        <f>VLOOKUP(C10722,#REF!, 2,FALSE)</f>
        <v>#REF!</v>
      </c>
      <c r="BM10722" s="177" t="s">
        <v>16164</v>
      </c>
      <c r="BN10722" s="177" t="s">
        <v>3045</v>
      </c>
      <c r="BO10722" s="177" t="s">
        <v>770</v>
      </c>
      <c r="BU10722" s="177" t="s">
        <v>16164</v>
      </c>
      <c r="BV10722" s="177" t="s">
        <v>3045</v>
      </c>
      <c r="BW10722" s="177" t="s">
        <v>770</v>
      </c>
    </row>
    <row r="10723" spans="51:75" x14ac:dyDescent="0.3">
      <c r="AY10723" s="226" t="e">
        <f>VLOOKUP(C10723,#REF!, 2,FALSE)</f>
        <v>#REF!</v>
      </c>
      <c r="BM10723" s="177" t="s">
        <v>16165</v>
      </c>
      <c r="BN10723" s="177" t="s">
        <v>16979</v>
      </c>
      <c r="BO10723" s="177" t="s">
        <v>5961</v>
      </c>
      <c r="BU10723" s="177" t="s">
        <v>16165</v>
      </c>
      <c r="BV10723" s="177" t="s">
        <v>16979</v>
      </c>
      <c r="BW10723" s="177" t="s">
        <v>5961</v>
      </c>
    </row>
    <row r="10724" spans="51:75" x14ac:dyDescent="0.3">
      <c r="AY10724" s="226" t="e">
        <f>VLOOKUP(C10724,#REF!, 2,FALSE)</f>
        <v>#REF!</v>
      </c>
      <c r="BM10724" s="177" t="s">
        <v>16166</v>
      </c>
      <c r="BN10724" s="177" t="s">
        <v>3245</v>
      </c>
      <c r="BO10724" s="177" t="s">
        <v>7526</v>
      </c>
      <c r="BU10724" s="177" t="s">
        <v>16166</v>
      </c>
      <c r="BV10724" s="177" t="s">
        <v>3245</v>
      </c>
      <c r="BW10724" s="177" t="s">
        <v>7526</v>
      </c>
    </row>
    <row r="10725" spans="51:75" x14ac:dyDescent="0.3">
      <c r="AY10725" s="226" t="e">
        <f>VLOOKUP(C10725,#REF!, 2,FALSE)</f>
        <v>#REF!</v>
      </c>
      <c r="BM10725" s="177" t="s">
        <v>16167</v>
      </c>
      <c r="BN10725" s="177" t="s">
        <v>3087</v>
      </c>
      <c r="BO10725" s="177" t="s">
        <v>16168</v>
      </c>
      <c r="BU10725" s="177" t="s">
        <v>16167</v>
      </c>
      <c r="BV10725" s="177" t="s">
        <v>3087</v>
      </c>
      <c r="BW10725" s="177" t="s">
        <v>16168</v>
      </c>
    </row>
    <row r="10726" spans="51:75" x14ac:dyDescent="0.3">
      <c r="AY10726" s="226" t="e">
        <f>VLOOKUP(C10726,#REF!, 2,FALSE)</f>
        <v>#REF!</v>
      </c>
      <c r="BM10726" s="177" t="s">
        <v>16169</v>
      </c>
      <c r="BN10726" s="177" t="s">
        <v>3245</v>
      </c>
      <c r="BO10726" s="177" t="s">
        <v>3297</v>
      </c>
      <c r="BU10726" s="177" t="s">
        <v>16169</v>
      </c>
      <c r="BV10726" s="177" t="s">
        <v>3245</v>
      </c>
      <c r="BW10726" s="177" t="s">
        <v>3297</v>
      </c>
    </row>
    <row r="10727" spans="51:75" x14ac:dyDescent="0.3">
      <c r="AY10727" s="226" t="e">
        <f>VLOOKUP(C10727,#REF!, 2,FALSE)</f>
        <v>#REF!</v>
      </c>
      <c r="BM10727" s="177" t="s">
        <v>16170</v>
      </c>
      <c r="BN10727" s="177" t="s">
        <v>3245</v>
      </c>
      <c r="BO10727" s="177" t="s">
        <v>16171</v>
      </c>
      <c r="BU10727" s="177" t="s">
        <v>16170</v>
      </c>
      <c r="BV10727" s="177" t="s">
        <v>3245</v>
      </c>
      <c r="BW10727" s="177" t="s">
        <v>16171</v>
      </c>
    </row>
    <row r="10728" spans="51:75" x14ac:dyDescent="0.3">
      <c r="AY10728" s="226" t="e">
        <f>VLOOKUP(C10728,#REF!, 2,FALSE)</f>
        <v>#REF!</v>
      </c>
      <c r="BM10728" s="177" t="s">
        <v>16172</v>
      </c>
      <c r="BN10728" s="177" t="s">
        <v>3083</v>
      </c>
      <c r="BO10728" s="177" t="s">
        <v>16173</v>
      </c>
      <c r="BU10728" s="177" t="s">
        <v>16172</v>
      </c>
      <c r="BV10728" s="177" t="s">
        <v>3083</v>
      </c>
      <c r="BW10728" s="177" t="s">
        <v>16173</v>
      </c>
    </row>
    <row r="10729" spans="51:75" x14ac:dyDescent="0.3">
      <c r="AY10729" s="226" t="e">
        <f>VLOOKUP(C10729,#REF!, 2,FALSE)</f>
        <v>#REF!</v>
      </c>
      <c r="BM10729" s="177" t="s">
        <v>2795</v>
      </c>
      <c r="BN10729" s="177" t="s">
        <v>16979</v>
      </c>
      <c r="BO10729" s="177" t="s">
        <v>3703</v>
      </c>
      <c r="BU10729" s="177" t="s">
        <v>2795</v>
      </c>
      <c r="BV10729" s="177" t="s">
        <v>16979</v>
      </c>
      <c r="BW10729" s="177" t="s">
        <v>3703</v>
      </c>
    </row>
    <row r="10730" spans="51:75" x14ac:dyDescent="0.3">
      <c r="AY10730" s="226" t="e">
        <f>VLOOKUP(C10730,#REF!, 2,FALSE)</f>
        <v>#REF!</v>
      </c>
      <c r="BM10730" s="177" t="s">
        <v>16174</v>
      </c>
      <c r="BN10730" s="177" t="s">
        <v>655</v>
      </c>
      <c r="BO10730" s="177" t="s">
        <v>3343</v>
      </c>
      <c r="BU10730" s="177" t="s">
        <v>16174</v>
      </c>
      <c r="BV10730" s="177" t="s">
        <v>655</v>
      </c>
      <c r="BW10730" s="177" t="s">
        <v>3343</v>
      </c>
    </row>
    <row r="10731" spans="51:75" x14ac:dyDescent="0.3">
      <c r="AY10731" s="226" t="e">
        <f>VLOOKUP(C10731,#REF!, 2,FALSE)</f>
        <v>#REF!</v>
      </c>
      <c r="BM10731" s="177" t="s">
        <v>16175</v>
      </c>
      <c r="BN10731" s="177" t="s">
        <v>667</v>
      </c>
      <c r="BO10731" s="177" t="s">
        <v>7647</v>
      </c>
      <c r="BU10731" s="177" t="s">
        <v>16175</v>
      </c>
      <c r="BV10731" s="177" t="s">
        <v>667</v>
      </c>
      <c r="BW10731" s="177" t="s">
        <v>7647</v>
      </c>
    </row>
    <row r="10732" spans="51:75" x14ac:dyDescent="0.3">
      <c r="AY10732" s="226" t="e">
        <f>VLOOKUP(C10732,#REF!, 2,FALSE)</f>
        <v>#REF!</v>
      </c>
      <c r="BM10732" s="177" t="s">
        <v>16176</v>
      </c>
      <c r="BN10732" s="177" t="s">
        <v>849</v>
      </c>
      <c r="BO10732" s="177" t="s">
        <v>10906</v>
      </c>
      <c r="BU10732" s="177" t="s">
        <v>16176</v>
      </c>
      <c r="BV10732" s="177" t="s">
        <v>849</v>
      </c>
      <c r="BW10732" s="177" t="s">
        <v>10906</v>
      </c>
    </row>
    <row r="10733" spans="51:75" x14ac:dyDescent="0.3">
      <c r="AY10733" s="226" t="e">
        <f>VLOOKUP(C10733,#REF!, 2,FALSE)</f>
        <v>#REF!</v>
      </c>
      <c r="BM10733" s="177" t="s">
        <v>16177</v>
      </c>
      <c r="BN10733" s="177" t="s">
        <v>16979</v>
      </c>
      <c r="BO10733" s="177" t="s">
        <v>16178</v>
      </c>
      <c r="BU10733" s="177" t="s">
        <v>16177</v>
      </c>
      <c r="BV10733" s="177" t="s">
        <v>16979</v>
      </c>
      <c r="BW10733" s="177" t="s">
        <v>16178</v>
      </c>
    </row>
    <row r="10734" spans="51:75" x14ac:dyDescent="0.3">
      <c r="AY10734" s="226" t="e">
        <f>VLOOKUP(C10734,#REF!, 2,FALSE)</f>
        <v>#REF!</v>
      </c>
      <c r="BM10734" s="177" t="s">
        <v>16179</v>
      </c>
      <c r="BN10734" s="177" t="s">
        <v>1272</v>
      </c>
      <c r="BO10734" s="177" t="s">
        <v>770</v>
      </c>
      <c r="BU10734" s="177" t="s">
        <v>16179</v>
      </c>
      <c r="BV10734" s="177" t="s">
        <v>1272</v>
      </c>
      <c r="BW10734" s="177" t="s">
        <v>770</v>
      </c>
    </row>
    <row r="10735" spans="51:75" x14ac:dyDescent="0.3">
      <c r="AY10735" s="226" t="e">
        <f>VLOOKUP(C10735,#REF!, 2,FALSE)</f>
        <v>#REF!</v>
      </c>
      <c r="BM10735" s="177" t="s">
        <v>16180</v>
      </c>
      <c r="BN10735" s="177" t="s">
        <v>1013</v>
      </c>
      <c r="BO10735" s="177" t="s">
        <v>770</v>
      </c>
      <c r="BU10735" s="177" t="s">
        <v>16180</v>
      </c>
      <c r="BV10735" s="177" t="s">
        <v>1013</v>
      </c>
      <c r="BW10735" s="177" t="s">
        <v>770</v>
      </c>
    </row>
    <row r="10736" spans="51:75" x14ac:dyDescent="0.3">
      <c r="AY10736" s="226" t="e">
        <f>VLOOKUP(C10736,#REF!, 2,FALSE)</f>
        <v>#REF!</v>
      </c>
      <c r="BM10736" s="177" t="s">
        <v>16181</v>
      </c>
      <c r="BN10736" s="177" t="s">
        <v>1013</v>
      </c>
      <c r="BO10736" s="177" t="s">
        <v>3726</v>
      </c>
      <c r="BU10736" s="177" t="s">
        <v>16181</v>
      </c>
      <c r="BV10736" s="177" t="s">
        <v>1013</v>
      </c>
      <c r="BW10736" s="177" t="s">
        <v>3726</v>
      </c>
    </row>
    <row r="10737" spans="51:75" x14ac:dyDescent="0.3">
      <c r="AY10737" s="226" t="e">
        <f>VLOOKUP(C10737,#REF!, 2,FALSE)</f>
        <v>#REF!</v>
      </c>
      <c r="BM10737" s="177" t="s">
        <v>16182</v>
      </c>
      <c r="BN10737" s="177" t="s">
        <v>16979</v>
      </c>
      <c r="BO10737" s="177" t="s">
        <v>792</v>
      </c>
      <c r="BU10737" s="177" t="s">
        <v>16182</v>
      </c>
      <c r="BV10737" s="177" t="s">
        <v>16979</v>
      </c>
      <c r="BW10737" s="177" t="s">
        <v>792</v>
      </c>
    </row>
    <row r="10738" spans="51:75" x14ac:dyDescent="0.3">
      <c r="AY10738" s="226" t="e">
        <f>VLOOKUP(C10738,#REF!, 2,FALSE)</f>
        <v>#REF!</v>
      </c>
      <c r="BM10738" s="177" t="s">
        <v>16183</v>
      </c>
      <c r="BN10738" s="177" t="s">
        <v>16979</v>
      </c>
      <c r="BO10738" s="177" t="s">
        <v>770</v>
      </c>
      <c r="BU10738" s="177" t="s">
        <v>16183</v>
      </c>
      <c r="BV10738" s="177" t="s">
        <v>16979</v>
      </c>
      <c r="BW10738" s="177" t="s">
        <v>770</v>
      </c>
    </row>
    <row r="10739" spans="51:75" x14ac:dyDescent="0.3">
      <c r="AY10739" s="226" t="e">
        <f>VLOOKUP(C10739,#REF!, 2,FALSE)</f>
        <v>#REF!</v>
      </c>
      <c r="BM10739" s="177" t="s">
        <v>2796</v>
      </c>
      <c r="BN10739" s="177" t="s">
        <v>2983</v>
      </c>
      <c r="BO10739" s="177" t="s">
        <v>2983</v>
      </c>
      <c r="BU10739" s="177" t="s">
        <v>2796</v>
      </c>
      <c r="BV10739" s="177" t="s">
        <v>2983</v>
      </c>
      <c r="BW10739" s="177" t="s">
        <v>2983</v>
      </c>
    </row>
    <row r="10740" spans="51:75" x14ac:dyDescent="0.3">
      <c r="AY10740" s="226" t="e">
        <f>VLOOKUP(C10740,#REF!, 2,FALSE)</f>
        <v>#REF!</v>
      </c>
      <c r="BM10740" s="177" t="s">
        <v>16184</v>
      </c>
      <c r="BN10740" s="177" t="s">
        <v>926</v>
      </c>
      <c r="BO10740" s="177" t="s">
        <v>8583</v>
      </c>
      <c r="BU10740" s="177" t="s">
        <v>16184</v>
      </c>
      <c r="BV10740" s="177" t="s">
        <v>926</v>
      </c>
      <c r="BW10740" s="177" t="s">
        <v>8583</v>
      </c>
    </row>
    <row r="10741" spans="51:75" x14ac:dyDescent="0.3">
      <c r="AY10741" s="226" t="e">
        <f>VLOOKUP(C10741,#REF!, 2,FALSE)</f>
        <v>#REF!</v>
      </c>
      <c r="BM10741" s="177" t="s">
        <v>2797</v>
      </c>
      <c r="BN10741" s="177" t="s">
        <v>16979</v>
      </c>
      <c r="BO10741" s="177" t="s">
        <v>2983</v>
      </c>
      <c r="BU10741" s="177" t="s">
        <v>2797</v>
      </c>
      <c r="BV10741" s="177" t="s">
        <v>16979</v>
      </c>
      <c r="BW10741" s="177" t="s">
        <v>2983</v>
      </c>
    </row>
    <row r="10742" spans="51:75" x14ac:dyDescent="0.3">
      <c r="AY10742" s="226" t="e">
        <f>VLOOKUP(C10742,#REF!, 2,FALSE)</f>
        <v>#REF!</v>
      </c>
      <c r="BM10742" s="177" t="s">
        <v>16185</v>
      </c>
      <c r="BN10742" s="177" t="s">
        <v>614</v>
      </c>
      <c r="BO10742" s="177" t="s">
        <v>801</v>
      </c>
      <c r="BU10742" s="177" t="s">
        <v>16185</v>
      </c>
      <c r="BV10742" s="177" t="s">
        <v>614</v>
      </c>
      <c r="BW10742" s="177" t="s">
        <v>801</v>
      </c>
    </row>
    <row r="10743" spans="51:75" x14ac:dyDescent="0.3">
      <c r="AY10743" s="226" t="e">
        <f>VLOOKUP(C10743,#REF!, 2,FALSE)</f>
        <v>#REF!</v>
      </c>
      <c r="BM10743" s="177" t="s">
        <v>16186</v>
      </c>
      <c r="BN10743" s="177" t="s">
        <v>16979</v>
      </c>
      <c r="BO10743" s="177" t="s">
        <v>2983</v>
      </c>
      <c r="BU10743" s="177" t="s">
        <v>16186</v>
      </c>
      <c r="BV10743" s="177" t="s">
        <v>16979</v>
      </c>
      <c r="BW10743" s="177" t="s">
        <v>2983</v>
      </c>
    </row>
    <row r="10744" spans="51:75" x14ac:dyDescent="0.3">
      <c r="AY10744" s="226" t="e">
        <f>VLOOKUP(C10744,#REF!, 2,FALSE)</f>
        <v>#REF!</v>
      </c>
      <c r="BM10744" s="177" t="s">
        <v>16187</v>
      </c>
      <c r="BN10744" s="177" t="s">
        <v>2979</v>
      </c>
      <c r="BO10744" s="177" t="s">
        <v>10821</v>
      </c>
      <c r="BU10744" s="177" t="s">
        <v>16187</v>
      </c>
      <c r="BV10744" s="177" t="s">
        <v>2979</v>
      </c>
      <c r="BW10744" s="177" t="s">
        <v>10821</v>
      </c>
    </row>
    <row r="10745" spans="51:75" x14ac:dyDescent="0.3">
      <c r="AY10745" s="226" t="e">
        <f>VLOOKUP(C10745,#REF!, 2,FALSE)</f>
        <v>#REF!</v>
      </c>
      <c r="BM10745" s="177" t="s">
        <v>16188</v>
      </c>
      <c r="BN10745" s="177" t="s">
        <v>16979</v>
      </c>
      <c r="BO10745" s="177" t="s">
        <v>2983</v>
      </c>
      <c r="BU10745" s="177" t="s">
        <v>16188</v>
      </c>
      <c r="BV10745" s="177" t="s">
        <v>16979</v>
      </c>
      <c r="BW10745" s="177" t="s">
        <v>2983</v>
      </c>
    </row>
    <row r="10746" spans="51:75" x14ac:dyDescent="0.3">
      <c r="AY10746" s="226" t="e">
        <f>VLOOKUP(C10746,#REF!, 2,FALSE)</f>
        <v>#REF!</v>
      </c>
      <c r="BM10746" s="177" t="s">
        <v>16189</v>
      </c>
      <c r="BN10746" s="177" t="s">
        <v>923</v>
      </c>
      <c r="BO10746" s="177" t="s">
        <v>2365</v>
      </c>
      <c r="BU10746" s="177" t="s">
        <v>16189</v>
      </c>
      <c r="BV10746" s="177" t="s">
        <v>923</v>
      </c>
      <c r="BW10746" s="177" t="s">
        <v>2365</v>
      </c>
    </row>
    <row r="10747" spans="51:75" x14ac:dyDescent="0.3">
      <c r="AY10747" s="226" t="e">
        <f>VLOOKUP(C10747,#REF!, 2,FALSE)</f>
        <v>#REF!</v>
      </c>
      <c r="BM10747" s="177" t="s">
        <v>16190</v>
      </c>
      <c r="BN10747" s="177" t="s">
        <v>1070</v>
      </c>
      <c r="BO10747" s="177" t="s">
        <v>770</v>
      </c>
      <c r="BU10747" s="177" t="s">
        <v>16190</v>
      </c>
      <c r="BV10747" s="177" t="s">
        <v>1070</v>
      </c>
      <c r="BW10747" s="177" t="s">
        <v>770</v>
      </c>
    </row>
    <row r="10748" spans="51:75" x14ac:dyDescent="0.3">
      <c r="AY10748" s="226" t="e">
        <f>VLOOKUP(C10748,#REF!, 2,FALSE)</f>
        <v>#REF!</v>
      </c>
      <c r="BM10748" s="177" t="s">
        <v>16191</v>
      </c>
      <c r="BN10748" s="177" t="s">
        <v>16979</v>
      </c>
      <c r="BO10748" s="177" t="s">
        <v>2983</v>
      </c>
      <c r="BU10748" s="177" t="s">
        <v>16191</v>
      </c>
      <c r="BV10748" s="177" t="s">
        <v>16979</v>
      </c>
      <c r="BW10748" s="177" t="s">
        <v>2983</v>
      </c>
    </row>
    <row r="10749" spans="51:75" x14ac:dyDescent="0.3">
      <c r="AY10749" s="226" t="e">
        <f>VLOOKUP(C10749,#REF!, 2,FALSE)</f>
        <v>#REF!</v>
      </c>
      <c r="BM10749" s="177" t="s">
        <v>16192</v>
      </c>
      <c r="BN10749" s="177" t="s">
        <v>16979</v>
      </c>
      <c r="BO10749" s="177" t="s">
        <v>2983</v>
      </c>
      <c r="BU10749" s="177" t="s">
        <v>16192</v>
      </c>
      <c r="BV10749" s="177" t="s">
        <v>16979</v>
      </c>
      <c r="BW10749" s="177" t="s">
        <v>2983</v>
      </c>
    </row>
    <row r="10750" spans="51:75" x14ac:dyDescent="0.3">
      <c r="AY10750" s="226" t="e">
        <f>VLOOKUP(C10750,#REF!, 2,FALSE)</f>
        <v>#REF!</v>
      </c>
      <c r="BM10750" s="177" t="s">
        <v>16193</v>
      </c>
      <c r="BN10750" s="177" t="s">
        <v>16979</v>
      </c>
      <c r="BO10750" s="177" t="s">
        <v>7585</v>
      </c>
      <c r="BU10750" s="177" t="s">
        <v>16193</v>
      </c>
      <c r="BV10750" s="177" t="s">
        <v>16979</v>
      </c>
      <c r="BW10750" s="177" t="s">
        <v>7585</v>
      </c>
    </row>
    <row r="10751" spans="51:75" x14ac:dyDescent="0.3">
      <c r="AY10751" s="226" t="e">
        <f>VLOOKUP(C10751,#REF!, 2,FALSE)</f>
        <v>#REF!</v>
      </c>
      <c r="BM10751" s="177" t="s">
        <v>2798</v>
      </c>
      <c r="BN10751" s="177" t="s">
        <v>16979</v>
      </c>
      <c r="BO10751" s="177" t="s">
        <v>2983</v>
      </c>
      <c r="BU10751" s="177" t="s">
        <v>2798</v>
      </c>
      <c r="BV10751" s="177" t="s">
        <v>16979</v>
      </c>
      <c r="BW10751" s="177" t="s">
        <v>2983</v>
      </c>
    </row>
    <row r="10752" spans="51:75" x14ac:dyDescent="0.3">
      <c r="AY10752" s="226" t="e">
        <f>VLOOKUP(C10752,#REF!, 2,FALSE)</f>
        <v>#REF!</v>
      </c>
      <c r="BM10752" s="177" t="s">
        <v>2799</v>
      </c>
      <c r="BN10752" s="177" t="s">
        <v>621</v>
      </c>
      <c r="BO10752" s="177" t="s">
        <v>15295</v>
      </c>
      <c r="BU10752" s="177" t="s">
        <v>2799</v>
      </c>
      <c r="BV10752" s="177" t="s">
        <v>621</v>
      </c>
      <c r="BW10752" s="177" t="s">
        <v>15295</v>
      </c>
    </row>
    <row r="10753" spans="51:75" x14ac:dyDescent="0.3">
      <c r="AY10753" s="226" t="e">
        <f>VLOOKUP(C10753,#REF!, 2,FALSE)</f>
        <v>#REF!</v>
      </c>
      <c r="BM10753" s="177" t="s">
        <v>16194</v>
      </c>
      <c r="BN10753" s="177" t="s">
        <v>1267</v>
      </c>
      <c r="BO10753" s="177" t="s">
        <v>7585</v>
      </c>
      <c r="BU10753" s="177" t="s">
        <v>16194</v>
      </c>
      <c r="BV10753" s="177" t="s">
        <v>1267</v>
      </c>
      <c r="BW10753" s="177" t="s">
        <v>7585</v>
      </c>
    </row>
    <row r="10754" spans="51:75" x14ac:dyDescent="0.3">
      <c r="AY10754" s="226" t="e">
        <f>VLOOKUP(C10754,#REF!, 2,FALSE)</f>
        <v>#REF!</v>
      </c>
      <c r="BM10754" s="177" t="s">
        <v>16195</v>
      </c>
      <c r="BN10754" s="177" t="s">
        <v>16979</v>
      </c>
      <c r="BO10754" s="177" t="s">
        <v>770</v>
      </c>
      <c r="BU10754" s="177" t="s">
        <v>16195</v>
      </c>
      <c r="BV10754" s="177" t="s">
        <v>16979</v>
      </c>
      <c r="BW10754" s="177" t="s">
        <v>770</v>
      </c>
    </row>
    <row r="10755" spans="51:75" x14ac:dyDescent="0.3">
      <c r="AY10755" s="226" t="e">
        <f>VLOOKUP(C10755,#REF!, 2,FALSE)</f>
        <v>#REF!</v>
      </c>
      <c r="BM10755" s="177" t="s">
        <v>16196</v>
      </c>
      <c r="BN10755" s="177" t="s">
        <v>703</v>
      </c>
      <c r="BO10755" s="177" t="s">
        <v>15295</v>
      </c>
      <c r="BU10755" s="177" t="s">
        <v>16196</v>
      </c>
      <c r="BV10755" s="177" t="s">
        <v>703</v>
      </c>
      <c r="BW10755" s="177" t="s">
        <v>15295</v>
      </c>
    </row>
    <row r="10756" spans="51:75" x14ac:dyDescent="0.3">
      <c r="AY10756" s="226" t="e">
        <f>VLOOKUP(C10756,#REF!, 2,FALSE)</f>
        <v>#REF!</v>
      </c>
      <c r="BM10756" s="177" t="s">
        <v>16197</v>
      </c>
      <c r="BN10756" s="177" t="s">
        <v>703</v>
      </c>
      <c r="BO10756" s="177" t="s">
        <v>917</v>
      </c>
      <c r="BU10756" s="177" t="s">
        <v>16197</v>
      </c>
      <c r="BV10756" s="177" t="s">
        <v>703</v>
      </c>
      <c r="BW10756" s="177" t="s">
        <v>917</v>
      </c>
    </row>
    <row r="10757" spans="51:75" x14ac:dyDescent="0.3">
      <c r="AY10757" s="226" t="e">
        <f>VLOOKUP(C10757,#REF!, 2,FALSE)</f>
        <v>#REF!</v>
      </c>
      <c r="BM10757" s="177" t="s">
        <v>2800</v>
      </c>
      <c r="BN10757" s="177" t="s">
        <v>16979</v>
      </c>
      <c r="BO10757" s="177" t="s">
        <v>2983</v>
      </c>
      <c r="BU10757" s="177" t="s">
        <v>2800</v>
      </c>
      <c r="BV10757" s="177" t="s">
        <v>16979</v>
      </c>
      <c r="BW10757" s="177" t="s">
        <v>2983</v>
      </c>
    </row>
    <row r="10758" spans="51:75" x14ac:dyDescent="0.3">
      <c r="AY10758" s="226" t="e">
        <f>VLOOKUP(C10758,#REF!, 2,FALSE)</f>
        <v>#REF!</v>
      </c>
      <c r="BM10758" s="177" t="s">
        <v>16198</v>
      </c>
      <c r="BN10758" s="177" t="s">
        <v>661</v>
      </c>
      <c r="BO10758" s="177" t="s">
        <v>16199</v>
      </c>
      <c r="BU10758" s="177" t="s">
        <v>16198</v>
      </c>
      <c r="BV10758" s="177" t="s">
        <v>661</v>
      </c>
      <c r="BW10758" s="177" t="s">
        <v>16199</v>
      </c>
    </row>
    <row r="10759" spans="51:75" x14ac:dyDescent="0.3">
      <c r="AY10759" s="226" t="e">
        <f>VLOOKUP(C10759,#REF!, 2,FALSE)</f>
        <v>#REF!</v>
      </c>
      <c r="BM10759" s="177" t="s">
        <v>2801</v>
      </c>
      <c r="BN10759" s="177" t="s">
        <v>700</v>
      </c>
      <c r="BO10759" s="177" t="s">
        <v>770</v>
      </c>
      <c r="BU10759" s="177" t="s">
        <v>2801</v>
      </c>
      <c r="BV10759" s="177" t="s">
        <v>700</v>
      </c>
      <c r="BW10759" s="177" t="s">
        <v>770</v>
      </c>
    </row>
    <row r="10760" spans="51:75" x14ac:dyDescent="0.3">
      <c r="AY10760" s="226" t="e">
        <f>VLOOKUP(C10760,#REF!, 2,FALSE)</f>
        <v>#REF!</v>
      </c>
      <c r="BM10760" s="177" t="s">
        <v>16200</v>
      </c>
      <c r="BN10760" s="177" t="s">
        <v>637</v>
      </c>
      <c r="BO10760" s="177" t="s">
        <v>1490</v>
      </c>
      <c r="BU10760" s="177" t="s">
        <v>16200</v>
      </c>
      <c r="BV10760" s="177" t="s">
        <v>637</v>
      </c>
      <c r="BW10760" s="177" t="s">
        <v>1490</v>
      </c>
    </row>
    <row r="10761" spans="51:75" x14ac:dyDescent="0.3">
      <c r="AY10761" s="226" t="e">
        <f>VLOOKUP(C10761,#REF!, 2,FALSE)</f>
        <v>#REF!</v>
      </c>
      <c r="BM10761" s="177" t="s">
        <v>2802</v>
      </c>
      <c r="BN10761" s="177" t="s">
        <v>1342</v>
      </c>
      <c r="BO10761" s="177" t="s">
        <v>770</v>
      </c>
      <c r="BU10761" s="177" t="s">
        <v>2802</v>
      </c>
      <c r="BV10761" s="177" t="s">
        <v>1342</v>
      </c>
      <c r="BW10761" s="177" t="s">
        <v>770</v>
      </c>
    </row>
    <row r="10762" spans="51:75" x14ac:dyDescent="0.3">
      <c r="AY10762" s="226" t="e">
        <f>VLOOKUP(C10762,#REF!, 2,FALSE)</f>
        <v>#REF!</v>
      </c>
      <c r="BM10762" s="177" t="s">
        <v>16201</v>
      </c>
      <c r="BN10762" s="177" t="s">
        <v>16979</v>
      </c>
      <c r="BO10762" s="177" t="s">
        <v>3377</v>
      </c>
      <c r="BU10762" s="177" t="s">
        <v>16201</v>
      </c>
      <c r="BV10762" s="177" t="s">
        <v>16979</v>
      </c>
      <c r="BW10762" s="177" t="s">
        <v>3377</v>
      </c>
    </row>
    <row r="10763" spans="51:75" x14ac:dyDescent="0.3">
      <c r="AY10763" s="226" t="e">
        <f>VLOOKUP(C10763,#REF!, 2,FALSE)</f>
        <v>#REF!</v>
      </c>
      <c r="BM10763" s="177" t="s">
        <v>16202</v>
      </c>
      <c r="BN10763" s="177" t="s">
        <v>1013</v>
      </c>
      <c r="BO10763" s="177" t="s">
        <v>1776</v>
      </c>
      <c r="BU10763" s="177" t="s">
        <v>16202</v>
      </c>
      <c r="BV10763" s="177" t="s">
        <v>1013</v>
      </c>
      <c r="BW10763" s="177" t="s">
        <v>1776</v>
      </c>
    </row>
    <row r="10764" spans="51:75" x14ac:dyDescent="0.3">
      <c r="AY10764" s="226" t="e">
        <f>VLOOKUP(C10764,#REF!, 2,FALSE)</f>
        <v>#REF!</v>
      </c>
      <c r="BM10764" s="177" t="s">
        <v>16203</v>
      </c>
      <c r="BN10764" s="177" t="s">
        <v>928</v>
      </c>
      <c r="BO10764" s="177" t="s">
        <v>14682</v>
      </c>
      <c r="BU10764" s="177" t="s">
        <v>16203</v>
      </c>
      <c r="BV10764" s="177" t="s">
        <v>928</v>
      </c>
      <c r="BW10764" s="177" t="s">
        <v>14682</v>
      </c>
    </row>
    <row r="10765" spans="51:75" x14ac:dyDescent="0.3">
      <c r="AY10765" s="226" t="e">
        <f>VLOOKUP(C10765,#REF!, 2,FALSE)</f>
        <v>#REF!</v>
      </c>
      <c r="BM10765" s="177" t="s">
        <v>16204</v>
      </c>
      <c r="BN10765" s="177" t="s">
        <v>731</v>
      </c>
      <c r="BO10765" s="177" t="s">
        <v>8524</v>
      </c>
      <c r="BU10765" s="177" t="s">
        <v>16204</v>
      </c>
      <c r="BV10765" s="177" t="s">
        <v>731</v>
      </c>
      <c r="BW10765" s="177" t="s">
        <v>8524</v>
      </c>
    </row>
    <row r="10766" spans="51:75" x14ac:dyDescent="0.3">
      <c r="AY10766" s="226" t="e">
        <f>VLOOKUP(C10766,#REF!, 2,FALSE)</f>
        <v>#REF!</v>
      </c>
      <c r="BM10766" s="177" t="s">
        <v>2805</v>
      </c>
      <c r="BN10766" s="177" t="s">
        <v>637</v>
      </c>
      <c r="BO10766" s="177" t="s">
        <v>15295</v>
      </c>
      <c r="BU10766" s="177" t="s">
        <v>2805</v>
      </c>
      <c r="BV10766" s="177" t="s">
        <v>637</v>
      </c>
      <c r="BW10766" s="177" t="s">
        <v>15295</v>
      </c>
    </row>
    <row r="10767" spans="51:75" x14ac:dyDescent="0.3">
      <c r="AY10767" s="226" t="e">
        <f>VLOOKUP(C10767,#REF!, 2,FALSE)</f>
        <v>#REF!</v>
      </c>
      <c r="BM10767" s="177" t="s">
        <v>493</v>
      </c>
      <c r="BN10767" s="177" t="s">
        <v>1013</v>
      </c>
      <c r="BO10767" s="177" t="s">
        <v>16205</v>
      </c>
      <c r="BU10767" s="177" t="s">
        <v>493</v>
      </c>
      <c r="BV10767" s="177" t="s">
        <v>1013</v>
      </c>
      <c r="BW10767" s="177" t="s">
        <v>16205</v>
      </c>
    </row>
    <row r="10768" spans="51:75" x14ac:dyDescent="0.3">
      <c r="AY10768" s="226" t="e">
        <f>VLOOKUP(C10768,#REF!, 2,FALSE)</f>
        <v>#REF!</v>
      </c>
      <c r="BM10768" s="177" t="s">
        <v>2806</v>
      </c>
      <c r="BN10768" s="177" t="s">
        <v>621</v>
      </c>
      <c r="BO10768" s="177" t="s">
        <v>16206</v>
      </c>
      <c r="BU10768" s="177" t="s">
        <v>2806</v>
      </c>
      <c r="BV10768" s="177" t="s">
        <v>621</v>
      </c>
      <c r="BW10768" s="177" t="s">
        <v>16206</v>
      </c>
    </row>
    <row r="10769" spans="51:75" x14ac:dyDescent="0.3">
      <c r="AY10769" s="226" t="e">
        <f>VLOOKUP(C10769,#REF!, 2,FALSE)</f>
        <v>#REF!</v>
      </c>
      <c r="BM10769" s="177" t="s">
        <v>16207</v>
      </c>
      <c r="BN10769" s="177" t="s">
        <v>16979</v>
      </c>
      <c r="BO10769" s="177" t="s">
        <v>2983</v>
      </c>
      <c r="BU10769" s="177" t="s">
        <v>16207</v>
      </c>
      <c r="BV10769" s="177" t="s">
        <v>16979</v>
      </c>
      <c r="BW10769" s="177" t="s">
        <v>2983</v>
      </c>
    </row>
    <row r="10770" spans="51:75" x14ac:dyDescent="0.3">
      <c r="AY10770" s="226" t="e">
        <f>VLOOKUP(C10770,#REF!, 2,FALSE)</f>
        <v>#REF!</v>
      </c>
      <c r="BM10770" s="177" t="s">
        <v>16208</v>
      </c>
      <c r="BN10770" s="177" t="s">
        <v>16979</v>
      </c>
      <c r="BO10770" s="177" t="s">
        <v>1016</v>
      </c>
      <c r="BU10770" s="177" t="s">
        <v>16208</v>
      </c>
      <c r="BV10770" s="177" t="s">
        <v>16979</v>
      </c>
      <c r="BW10770" s="177" t="s">
        <v>1016</v>
      </c>
    </row>
    <row r="10771" spans="51:75" x14ac:dyDescent="0.3">
      <c r="AY10771" s="226" t="e">
        <f>VLOOKUP(C10771,#REF!, 2,FALSE)</f>
        <v>#REF!</v>
      </c>
      <c r="BM10771" s="177" t="s">
        <v>16209</v>
      </c>
      <c r="BN10771" s="177" t="s">
        <v>16979</v>
      </c>
      <c r="BO10771" s="177" t="s">
        <v>770</v>
      </c>
      <c r="BU10771" s="177" t="s">
        <v>16209</v>
      </c>
      <c r="BV10771" s="177" t="s">
        <v>16979</v>
      </c>
      <c r="BW10771" s="177" t="s">
        <v>770</v>
      </c>
    </row>
    <row r="10772" spans="51:75" x14ac:dyDescent="0.3">
      <c r="AY10772" s="226" t="e">
        <f>VLOOKUP(C10772,#REF!, 2,FALSE)</f>
        <v>#REF!</v>
      </c>
      <c r="BM10772" s="177" t="s">
        <v>16211</v>
      </c>
      <c r="BN10772" s="177" t="s">
        <v>1342</v>
      </c>
      <c r="BO10772" s="177" t="s">
        <v>770</v>
      </c>
      <c r="BU10772" s="177" t="s">
        <v>16211</v>
      </c>
      <c r="BV10772" s="177" t="s">
        <v>1342</v>
      </c>
      <c r="BW10772" s="177" t="s">
        <v>770</v>
      </c>
    </row>
    <row r="10773" spans="51:75" x14ac:dyDescent="0.3">
      <c r="AY10773" s="226" t="e">
        <f>VLOOKUP(C10773,#REF!, 2,FALSE)</f>
        <v>#REF!</v>
      </c>
      <c r="BM10773" s="177" t="s">
        <v>16212</v>
      </c>
      <c r="BN10773" s="177" t="s">
        <v>778</v>
      </c>
      <c r="BO10773" s="177" t="s">
        <v>15262</v>
      </c>
      <c r="BU10773" s="177" t="s">
        <v>16212</v>
      </c>
      <c r="BV10773" s="177" t="s">
        <v>778</v>
      </c>
      <c r="BW10773" s="177" t="s">
        <v>15262</v>
      </c>
    </row>
    <row r="10774" spans="51:75" x14ac:dyDescent="0.3">
      <c r="AY10774" s="226" t="e">
        <f>VLOOKUP(C10774,#REF!, 2,FALSE)</f>
        <v>#REF!</v>
      </c>
      <c r="BM10774" s="177" t="s">
        <v>16213</v>
      </c>
      <c r="BN10774" s="177" t="s">
        <v>942</v>
      </c>
      <c r="BO10774" s="177" t="s">
        <v>16214</v>
      </c>
      <c r="BU10774" s="177" t="s">
        <v>16213</v>
      </c>
      <c r="BV10774" s="177" t="s">
        <v>942</v>
      </c>
      <c r="BW10774" s="177" t="s">
        <v>16214</v>
      </c>
    </row>
    <row r="10775" spans="51:75" x14ac:dyDescent="0.3">
      <c r="AY10775" s="226" t="e">
        <f>VLOOKUP(C10775,#REF!, 2,FALSE)</f>
        <v>#REF!</v>
      </c>
      <c r="BM10775" s="177" t="s">
        <v>16215</v>
      </c>
      <c r="BN10775" s="177" t="s">
        <v>810</v>
      </c>
      <c r="BO10775" s="177" t="s">
        <v>9359</v>
      </c>
      <c r="BU10775" s="177" t="s">
        <v>16215</v>
      </c>
      <c r="BV10775" s="177" t="s">
        <v>810</v>
      </c>
      <c r="BW10775" s="177" t="s">
        <v>9359</v>
      </c>
    </row>
    <row r="10776" spans="51:75" x14ac:dyDescent="0.3">
      <c r="AY10776" s="226" t="e">
        <f>VLOOKUP(C10776,#REF!, 2,FALSE)</f>
        <v>#REF!</v>
      </c>
      <c r="BM10776" s="177" t="s">
        <v>16216</v>
      </c>
      <c r="BN10776" s="177" t="s">
        <v>942</v>
      </c>
      <c r="BO10776" s="177" t="s">
        <v>6417</v>
      </c>
      <c r="BU10776" s="177" t="s">
        <v>16216</v>
      </c>
      <c r="BV10776" s="177" t="s">
        <v>942</v>
      </c>
      <c r="BW10776" s="177" t="s">
        <v>6417</v>
      </c>
    </row>
    <row r="10777" spans="51:75" x14ac:dyDescent="0.3">
      <c r="AY10777" s="226" t="e">
        <f>VLOOKUP(C10777,#REF!, 2,FALSE)</f>
        <v>#REF!</v>
      </c>
      <c r="BM10777" s="177" t="s">
        <v>16217</v>
      </c>
      <c r="BN10777" s="177" t="s">
        <v>942</v>
      </c>
      <c r="BO10777" s="177" t="s">
        <v>9238</v>
      </c>
      <c r="BU10777" s="177" t="s">
        <v>16217</v>
      </c>
      <c r="BV10777" s="177" t="s">
        <v>942</v>
      </c>
      <c r="BW10777" s="177" t="s">
        <v>9238</v>
      </c>
    </row>
    <row r="10778" spans="51:75" x14ac:dyDescent="0.3">
      <c r="AY10778" s="226" t="e">
        <f>VLOOKUP(C10778,#REF!, 2,FALSE)</f>
        <v>#REF!</v>
      </c>
      <c r="BM10778" s="177" t="s">
        <v>16218</v>
      </c>
      <c r="BN10778" s="177" t="s">
        <v>631</v>
      </c>
      <c r="BO10778" s="177" t="s">
        <v>16219</v>
      </c>
      <c r="BU10778" s="177" t="s">
        <v>16218</v>
      </c>
      <c r="BV10778" s="177" t="s">
        <v>631</v>
      </c>
      <c r="BW10778" s="177" t="s">
        <v>16219</v>
      </c>
    </row>
    <row r="10779" spans="51:75" x14ac:dyDescent="0.3">
      <c r="AY10779" s="226" t="e">
        <f>VLOOKUP(C10779,#REF!, 2,FALSE)</f>
        <v>#REF!</v>
      </c>
      <c r="BM10779" s="177" t="s">
        <v>16220</v>
      </c>
      <c r="BN10779" s="177" t="s">
        <v>2983</v>
      </c>
      <c r="BO10779" s="177" t="s">
        <v>2983</v>
      </c>
      <c r="BU10779" s="177" t="s">
        <v>16220</v>
      </c>
      <c r="BV10779" s="177" t="s">
        <v>2983</v>
      </c>
      <c r="BW10779" s="177" t="s">
        <v>2983</v>
      </c>
    </row>
    <row r="10780" spans="51:75" x14ac:dyDescent="0.3">
      <c r="AY10780" s="226" t="e">
        <f>VLOOKUP(C10780,#REF!, 2,FALSE)</f>
        <v>#REF!</v>
      </c>
      <c r="BM10780" s="177" t="s">
        <v>16221</v>
      </c>
      <c r="BN10780" s="177" t="s">
        <v>942</v>
      </c>
      <c r="BO10780" s="177" t="s">
        <v>2595</v>
      </c>
      <c r="BU10780" s="177" t="s">
        <v>16221</v>
      </c>
      <c r="BV10780" s="177" t="s">
        <v>942</v>
      </c>
      <c r="BW10780" s="177" t="s">
        <v>2595</v>
      </c>
    </row>
    <row r="10781" spans="51:75" x14ac:dyDescent="0.3">
      <c r="AY10781" s="226" t="e">
        <f>VLOOKUP(C10781,#REF!, 2,FALSE)</f>
        <v>#REF!</v>
      </c>
      <c r="BM10781" s="177" t="s">
        <v>16222</v>
      </c>
      <c r="BN10781" s="177" t="s">
        <v>942</v>
      </c>
      <c r="BO10781" s="177" t="s">
        <v>16223</v>
      </c>
      <c r="BU10781" s="177" t="s">
        <v>16222</v>
      </c>
      <c r="BV10781" s="177" t="s">
        <v>942</v>
      </c>
      <c r="BW10781" s="177" t="s">
        <v>16223</v>
      </c>
    </row>
    <row r="10782" spans="51:75" x14ac:dyDescent="0.3">
      <c r="AY10782" s="226" t="e">
        <f>VLOOKUP(C10782,#REF!, 2,FALSE)</f>
        <v>#REF!</v>
      </c>
      <c r="BM10782" s="177" t="s">
        <v>492</v>
      </c>
      <c r="BN10782" s="177" t="s">
        <v>942</v>
      </c>
      <c r="BO10782" s="177" t="s">
        <v>8848</v>
      </c>
      <c r="BU10782" s="177" t="s">
        <v>492</v>
      </c>
      <c r="BV10782" s="177" t="s">
        <v>942</v>
      </c>
      <c r="BW10782" s="177" t="s">
        <v>8848</v>
      </c>
    </row>
    <row r="10783" spans="51:75" x14ac:dyDescent="0.3">
      <c r="AY10783" s="226" t="e">
        <f>VLOOKUP(C10783,#REF!, 2,FALSE)</f>
        <v>#REF!</v>
      </c>
      <c r="BM10783" s="177" t="s">
        <v>16224</v>
      </c>
      <c r="BN10783" s="177" t="s">
        <v>942</v>
      </c>
      <c r="BO10783" s="177" t="s">
        <v>16225</v>
      </c>
      <c r="BU10783" s="177" t="s">
        <v>16224</v>
      </c>
      <c r="BV10783" s="177" t="s">
        <v>942</v>
      </c>
      <c r="BW10783" s="177" t="s">
        <v>16225</v>
      </c>
    </row>
    <row r="10784" spans="51:75" x14ac:dyDescent="0.3">
      <c r="AY10784" s="226" t="e">
        <f>VLOOKUP(C10784,#REF!, 2,FALSE)</f>
        <v>#REF!</v>
      </c>
      <c r="BM10784" s="177" t="s">
        <v>16226</v>
      </c>
      <c r="BN10784" s="177" t="s">
        <v>1342</v>
      </c>
      <c r="BO10784" s="177" t="s">
        <v>16227</v>
      </c>
      <c r="BU10784" s="177" t="s">
        <v>16226</v>
      </c>
      <c r="BV10784" s="177" t="s">
        <v>1342</v>
      </c>
      <c r="BW10784" s="177" t="s">
        <v>16227</v>
      </c>
    </row>
    <row r="10785" spans="51:75" x14ac:dyDescent="0.3">
      <c r="AY10785" s="226" t="e">
        <f>VLOOKUP(C10785,#REF!, 2,FALSE)</f>
        <v>#REF!</v>
      </c>
      <c r="BM10785" s="177" t="s">
        <v>16228</v>
      </c>
      <c r="BN10785" s="177" t="s">
        <v>617</v>
      </c>
      <c r="BO10785" s="177" t="s">
        <v>16229</v>
      </c>
      <c r="BU10785" s="177" t="s">
        <v>16228</v>
      </c>
      <c r="BV10785" s="177" t="s">
        <v>617</v>
      </c>
      <c r="BW10785" s="177" t="s">
        <v>16229</v>
      </c>
    </row>
    <row r="10786" spans="51:75" x14ac:dyDescent="0.3">
      <c r="AY10786" s="226" t="e">
        <f>VLOOKUP(C10786,#REF!, 2,FALSE)</f>
        <v>#REF!</v>
      </c>
      <c r="BM10786" s="177" t="s">
        <v>2807</v>
      </c>
      <c r="BN10786" s="177" t="s">
        <v>810</v>
      </c>
      <c r="BO10786" s="177" t="s">
        <v>2718</v>
      </c>
      <c r="BU10786" s="177" t="s">
        <v>2807</v>
      </c>
      <c r="BV10786" s="177" t="s">
        <v>810</v>
      </c>
      <c r="BW10786" s="177" t="s">
        <v>2718</v>
      </c>
    </row>
    <row r="10787" spans="51:75" x14ac:dyDescent="0.3">
      <c r="AY10787" s="226" t="e">
        <f>VLOOKUP(C10787,#REF!, 2,FALSE)</f>
        <v>#REF!</v>
      </c>
      <c r="BM10787" s="177" t="s">
        <v>16230</v>
      </c>
      <c r="BN10787" s="177" t="s">
        <v>3087</v>
      </c>
      <c r="BO10787" s="177" t="s">
        <v>770</v>
      </c>
      <c r="BU10787" s="177" t="s">
        <v>16230</v>
      </c>
      <c r="BV10787" s="177" t="s">
        <v>3087</v>
      </c>
      <c r="BW10787" s="177" t="s">
        <v>770</v>
      </c>
    </row>
    <row r="10788" spans="51:75" x14ac:dyDescent="0.3">
      <c r="AY10788" s="226" t="e">
        <f>VLOOKUP(C10788,#REF!, 2,FALSE)</f>
        <v>#REF!</v>
      </c>
      <c r="BM10788" s="177" t="s">
        <v>16231</v>
      </c>
      <c r="BN10788" s="177" t="s">
        <v>663</v>
      </c>
      <c r="BO10788" s="177" t="s">
        <v>13355</v>
      </c>
      <c r="BU10788" s="177" t="s">
        <v>16231</v>
      </c>
      <c r="BV10788" s="177" t="s">
        <v>663</v>
      </c>
      <c r="BW10788" s="177" t="s">
        <v>13355</v>
      </c>
    </row>
    <row r="10789" spans="51:75" x14ac:dyDescent="0.3">
      <c r="AY10789" s="226" t="e">
        <f>VLOOKUP(C10789,#REF!, 2,FALSE)</f>
        <v>#REF!</v>
      </c>
      <c r="BM10789" s="177" t="s">
        <v>2808</v>
      </c>
      <c r="BN10789" s="177" t="s">
        <v>663</v>
      </c>
      <c r="BO10789" s="177" t="s">
        <v>2983</v>
      </c>
      <c r="BU10789" s="177" t="s">
        <v>2808</v>
      </c>
      <c r="BV10789" s="177" t="s">
        <v>663</v>
      </c>
      <c r="BW10789" s="177" t="s">
        <v>2983</v>
      </c>
    </row>
    <row r="10790" spans="51:75" x14ac:dyDescent="0.3">
      <c r="AY10790" s="226" t="e">
        <f>VLOOKUP(C10790,#REF!, 2,FALSE)</f>
        <v>#REF!</v>
      </c>
      <c r="BM10790" s="177" t="s">
        <v>2809</v>
      </c>
      <c r="BN10790" s="177" t="s">
        <v>663</v>
      </c>
      <c r="BO10790" s="177" t="s">
        <v>13355</v>
      </c>
      <c r="BU10790" s="177" t="s">
        <v>2809</v>
      </c>
      <c r="BV10790" s="177" t="s">
        <v>663</v>
      </c>
      <c r="BW10790" s="177" t="s">
        <v>13355</v>
      </c>
    </row>
    <row r="10791" spans="51:75" x14ac:dyDescent="0.3">
      <c r="AY10791" s="226" t="e">
        <f>VLOOKUP(C10791,#REF!, 2,FALSE)</f>
        <v>#REF!</v>
      </c>
      <c r="BM10791" s="177" t="s">
        <v>16232</v>
      </c>
      <c r="BN10791" s="177" t="s">
        <v>841</v>
      </c>
      <c r="BO10791" s="177" t="s">
        <v>13629</v>
      </c>
      <c r="BU10791" s="177" t="s">
        <v>16232</v>
      </c>
      <c r="BV10791" s="177" t="s">
        <v>841</v>
      </c>
      <c r="BW10791" s="177" t="s">
        <v>13629</v>
      </c>
    </row>
    <row r="10792" spans="51:75" x14ac:dyDescent="0.3">
      <c r="AY10792" s="226" t="e">
        <f>VLOOKUP(C10792,#REF!, 2,FALSE)</f>
        <v>#REF!</v>
      </c>
      <c r="BM10792" s="177" t="s">
        <v>16233</v>
      </c>
      <c r="BN10792" s="177" t="s">
        <v>841</v>
      </c>
      <c r="BO10792" s="177" t="s">
        <v>16234</v>
      </c>
      <c r="BU10792" s="177" t="s">
        <v>16233</v>
      </c>
      <c r="BV10792" s="177" t="s">
        <v>841</v>
      </c>
      <c r="BW10792" s="177" t="s">
        <v>16234</v>
      </c>
    </row>
    <row r="10793" spans="51:75" x14ac:dyDescent="0.3">
      <c r="AY10793" s="226" t="e">
        <f>VLOOKUP(C10793,#REF!, 2,FALSE)</f>
        <v>#REF!</v>
      </c>
      <c r="BM10793" s="177" t="s">
        <v>16235</v>
      </c>
      <c r="BN10793" s="177" t="s">
        <v>841</v>
      </c>
      <c r="BO10793" s="177" t="s">
        <v>2718</v>
      </c>
      <c r="BU10793" s="177" t="s">
        <v>16235</v>
      </c>
      <c r="BV10793" s="177" t="s">
        <v>841</v>
      </c>
      <c r="BW10793" s="177" t="s">
        <v>2718</v>
      </c>
    </row>
    <row r="10794" spans="51:75" x14ac:dyDescent="0.3">
      <c r="AY10794" s="226" t="e">
        <f>VLOOKUP(C10794,#REF!, 2,FALSE)</f>
        <v>#REF!</v>
      </c>
      <c r="BM10794" s="177" t="s">
        <v>16236</v>
      </c>
      <c r="BN10794" s="177" t="s">
        <v>841</v>
      </c>
      <c r="BO10794" s="177" t="s">
        <v>8985</v>
      </c>
      <c r="BU10794" s="177" t="s">
        <v>16236</v>
      </c>
      <c r="BV10794" s="177" t="s">
        <v>841</v>
      </c>
      <c r="BW10794" s="177" t="s">
        <v>8985</v>
      </c>
    </row>
    <row r="10795" spans="51:75" x14ac:dyDescent="0.3">
      <c r="AY10795" s="226" t="e">
        <f>VLOOKUP(C10795,#REF!, 2,FALSE)</f>
        <v>#REF!</v>
      </c>
      <c r="BM10795" s="177" t="s">
        <v>16237</v>
      </c>
      <c r="BN10795" s="177" t="s">
        <v>731</v>
      </c>
      <c r="BO10795" s="177" t="s">
        <v>936</v>
      </c>
      <c r="BU10795" s="177" t="s">
        <v>16237</v>
      </c>
      <c r="BV10795" s="177" t="s">
        <v>731</v>
      </c>
      <c r="BW10795" s="177" t="s">
        <v>936</v>
      </c>
    </row>
    <row r="10796" spans="51:75" x14ac:dyDescent="0.3">
      <c r="AY10796" s="226" t="e">
        <f>VLOOKUP(C10796,#REF!, 2,FALSE)</f>
        <v>#REF!</v>
      </c>
      <c r="BM10796" s="177" t="s">
        <v>16238</v>
      </c>
      <c r="BN10796" s="177" t="s">
        <v>661</v>
      </c>
      <c r="BO10796" s="177" t="s">
        <v>770</v>
      </c>
      <c r="BU10796" s="177" t="s">
        <v>16238</v>
      </c>
      <c r="BV10796" s="177" t="s">
        <v>661</v>
      </c>
      <c r="BW10796" s="177" t="s">
        <v>770</v>
      </c>
    </row>
    <row r="10797" spans="51:75" x14ac:dyDescent="0.3">
      <c r="AY10797" s="226" t="e">
        <f>VLOOKUP(C10797,#REF!, 2,FALSE)</f>
        <v>#REF!</v>
      </c>
      <c r="BM10797" s="177" t="s">
        <v>16239</v>
      </c>
      <c r="BN10797" s="177" t="s">
        <v>16979</v>
      </c>
      <c r="BO10797" s="177" t="s">
        <v>16241</v>
      </c>
      <c r="BU10797" s="177" t="s">
        <v>16239</v>
      </c>
      <c r="BV10797" s="177" t="s">
        <v>16979</v>
      </c>
      <c r="BW10797" s="177" t="s">
        <v>16241</v>
      </c>
    </row>
    <row r="10798" spans="51:75" x14ac:dyDescent="0.3">
      <c r="AY10798" s="226" t="e">
        <f>VLOOKUP(C10798,#REF!, 2,FALSE)</f>
        <v>#REF!</v>
      </c>
      <c r="BM10798" s="177" t="s">
        <v>16242</v>
      </c>
      <c r="BN10798" s="177" t="s">
        <v>703</v>
      </c>
      <c r="BO10798" s="177" t="s">
        <v>2718</v>
      </c>
      <c r="BU10798" s="177" t="s">
        <v>16242</v>
      </c>
      <c r="BV10798" s="177" t="s">
        <v>703</v>
      </c>
      <c r="BW10798" s="177" t="s">
        <v>2718</v>
      </c>
    </row>
    <row r="10799" spans="51:75" x14ac:dyDescent="0.3">
      <c r="AY10799" s="226" t="e">
        <f>VLOOKUP(C10799,#REF!, 2,FALSE)</f>
        <v>#REF!</v>
      </c>
      <c r="BM10799" s="177" t="s">
        <v>16243</v>
      </c>
      <c r="BN10799" s="177" t="s">
        <v>928</v>
      </c>
      <c r="BO10799" s="177" t="s">
        <v>2718</v>
      </c>
      <c r="BU10799" s="177" t="s">
        <v>16243</v>
      </c>
      <c r="BV10799" s="177" t="s">
        <v>928</v>
      </c>
      <c r="BW10799" s="177" t="s">
        <v>2718</v>
      </c>
    </row>
    <row r="10800" spans="51:75" x14ac:dyDescent="0.3">
      <c r="AY10800" s="226" t="e">
        <f>VLOOKUP(C10800,#REF!, 2,FALSE)</f>
        <v>#REF!</v>
      </c>
      <c r="BM10800" s="177" t="s">
        <v>2810</v>
      </c>
      <c r="BN10800" s="177" t="s">
        <v>783</v>
      </c>
      <c r="BO10800" s="177" t="s">
        <v>2718</v>
      </c>
      <c r="BU10800" s="177" t="s">
        <v>2810</v>
      </c>
      <c r="BV10800" s="177" t="s">
        <v>783</v>
      </c>
      <c r="BW10800" s="177" t="s">
        <v>2718</v>
      </c>
    </row>
    <row r="10801" spans="51:75" x14ac:dyDescent="0.3">
      <c r="AY10801" s="226" t="e">
        <f>VLOOKUP(C10801,#REF!, 2,FALSE)</f>
        <v>#REF!</v>
      </c>
      <c r="BM10801" s="177" t="s">
        <v>16244</v>
      </c>
      <c r="BN10801" s="177" t="s">
        <v>810</v>
      </c>
      <c r="BO10801" s="177" t="s">
        <v>3653</v>
      </c>
      <c r="BU10801" s="177" t="s">
        <v>16244</v>
      </c>
      <c r="BV10801" s="177" t="s">
        <v>810</v>
      </c>
      <c r="BW10801" s="177" t="s">
        <v>3653</v>
      </c>
    </row>
    <row r="10802" spans="51:75" x14ac:dyDescent="0.3">
      <c r="AY10802" s="226" t="e">
        <f>VLOOKUP(C10802,#REF!, 2,FALSE)</f>
        <v>#REF!</v>
      </c>
      <c r="BM10802" s="177" t="s">
        <v>16245</v>
      </c>
      <c r="BN10802" s="177" t="s">
        <v>631</v>
      </c>
      <c r="BO10802" s="177" t="s">
        <v>770</v>
      </c>
      <c r="BU10802" s="177" t="s">
        <v>16245</v>
      </c>
      <c r="BV10802" s="177" t="s">
        <v>631</v>
      </c>
      <c r="BW10802" s="177" t="s">
        <v>770</v>
      </c>
    </row>
    <row r="10803" spans="51:75" x14ac:dyDescent="0.3">
      <c r="AY10803" s="226" t="e">
        <f>VLOOKUP(C10803,#REF!, 2,FALSE)</f>
        <v>#REF!</v>
      </c>
      <c r="BM10803" s="177" t="s">
        <v>16246</v>
      </c>
      <c r="BN10803" s="177" t="s">
        <v>16979</v>
      </c>
      <c r="BO10803" s="177" t="s">
        <v>770</v>
      </c>
      <c r="BU10803" s="177" t="s">
        <v>16246</v>
      </c>
      <c r="BV10803" s="177" t="s">
        <v>16979</v>
      </c>
      <c r="BW10803" s="177" t="s">
        <v>770</v>
      </c>
    </row>
    <row r="10804" spans="51:75" x14ac:dyDescent="0.3">
      <c r="AY10804" s="226" t="e">
        <f>VLOOKUP(C10804,#REF!, 2,FALSE)</f>
        <v>#REF!</v>
      </c>
      <c r="BM10804" s="177" t="s">
        <v>16247</v>
      </c>
      <c r="BN10804" s="177" t="s">
        <v>16979</v>
      </c>
      <c r="BO10804" s="177" t="s">
        <v>770</v>
      </c>
      <c r="BU10804" s="177" t="s">
        <v>16247</v>
      </c>
      <c r="BV10804" s="177" t="s">
        <v>16979</v>
      </c>
      <c r="BW10804" s="177" t="s">
        <v>770</v>
      </c>
    </row>
    <row r="10805" spans="51:75" x14ac:dyDescent="0.3">
      <c r="AY10805" s="226" t="e">
        <f>VLOOKUP(C10805,#REF!, 2,FALSE)</f>
        <v>#REF!</v>
      </c>
      <c r="BM10805" s="177" t="s">
        <v>2811</v>
      </c>
      <c r="BN10805" s="177" t="s">
        <v>783</v>
      </c>
      <c r="BO10805" s="177" t="s">
        <v>2983</v>
      </c>
      <c r="BU10805" s="177" t="s">
        <v>2811</v>
      </c>
      <c r="BV10805" s="177" t="s">
        <v>783</v>
      </c>
      <c r="BW10805" s="177" t="s">
        <v>2983</v>
      </c>
    </row>
    <row r="10806" spans="51:75" x14ac:dyDescent="0.3">
      <c r="AY10806" s="226" t="e">
        <f>VLOOKUP(C10806,#REF!, 2,FALSE)</f>
        <v>#REF!</v>
      </c>
      <c r="BM10806" s="177" t="s">
        <v>16248</v>
      </c>
      <c r="BN10806" s="177" t="s">
        <v>666</v>
      </c>
      <c r="BO10806" s="177" t="s">
        <v>7608</v>
      </c>
      <c r="BU10806" s="177" t="s">
        <v>16248</v>
      </c>
      <c r="BV10806" s="177" t="s">
        <v>666</v>
      </c>
      <c r="BW10806" s="177" t="s">
        <v>7608</v>
      </c>
    </row>
    <row r="10807" spans="51:75" x14ac:dyDescent="0.3">
      <c r="AY10807" s="226" t="e">
        <f>VLOOKUP(C10807,#REF!, 2,FALSE)</f>
        <v>#REF!</v>
      </c>
      <c r="BM10807" s="177" t="s">
        <v>16249</v>
      </c>
      <c r="BN10807" s="177" t="s">
        <v>778</v>
      </c>
      <c r="BO10807" s="177" t="s">
        <v>16250</v>
      </c>
      <c r="BU10807" s="177" t="s">
        <v>16249</v>
      </c>
      <c r="BV10807" s="177" t="s">
        <v>778</v>
      </c>
      <c r="BW10807" s="177" t="s">
        <v>16250</v>
      </c>
    </row>
    <row r="10808" spans="51:75" x14ac:dyDescent="0.3">
      <c r="AY10808" s="226" t="e">
        <f>VLOOKUP(C10808,#REF!, 2,FALSE)</f>
        <v>#REF!</v>
      </c>
      <c r="BM10808" s="177" t="s">
        <v>16251</v>
      </c>
      <c r="BN10808" s="177" t="s">
        <v>778</v>
      </c>
      <c r="BO10808" s="177" t="s">
        <v>2983</v>
      </c>
      <c r="BU10808" s="177" t="s">
        <v>16251</v>
      </c>
      <c r="BV10808" s="177" t="s">
        <v>778</v>
      </c>
      <c r="BW10808" s="177" t="s">
        <v>2983</v>
      </c>
    </row>
    <row r="10809" spans="51:75" x14ac:dyDescent="0.3">
      <c r="AY10809" s="226" t="e">
        <f>VLOOKUP(C10809,#REF!, 2,FALSE)</f>
        <v>#REF!</v>
      </c>
      <c r="BM10809" s="177" t="s">
        <v>16252</v>
      </c>
      <c r="BN10809" s="177" t="s">
        <v>666</v>
      </c>
      <c r="BO10809" s="177" t="s">
        <v>16253</v>
      </c>
      <c r="BU10809" s="177" t="s">
        <v>16252</v>
      </c>
      <c r="BV10809" s="177" t="s">
        <v>666</v>
      </c>
      <c r="BW10809" s="177" t="s">
        <v>16253</v>
      </c>
    </row>
    <row r="10810" spans="51:75" x14ac:dyDescent="0.3">
      <c r="AY10810" s="226" t="e">
        <f>VLOOKUP(C10810,#REF!, 2,FALSE)</f>
        <v>#REF!</v>
      </c>
      <c r="BM10810" s="177" t="s">
        <v>16254</v>
      </c>
      <c r="BN10810" s="177" t="s">
        <v>666</v>
      </c>
      <c r="BO10810" s="177" t="s">
        <v>16255</v>
      </c>
      <c r="BU10810" s="177" t="s">
        <v>16254</v>
      </c>
      <c r="BV10810" s="177" t="s">
        <v>666</v>
      </c>
      <c r="BW10810" s="177" t="s">
        <v>16255</v>
      </c>
    </row>
    <row r="10811" spans="51:75" x14ac:dyDescent="0.3">
      <c r="AY10811" s="226" t="e">
        <f>VLOOKUP(C10811,#REF!, 2,FALSE)</f>
        <v>#REF!</v>
      </c>
      <c r="BM10811" s="177" t="s">
        <v>16256</v>
      </c>
      <c r="BN10811" s="177" t="s">
        <v>16979</v>
      </c>
      <c r="BO10811" s="177" t="s">
        <v>770</v>
      </c>
      <c r="BU10811" s="177" t="s">
        <v>16256</v>
      </c>
      <c r="BV10811" s="177" t="s">
        <v>16979</v>
      </c>
      <c r="BW10811" s="177" t="s">
        <v>770</v>
      </c>
    </row>
    <row r="10812" spans="51:75" x14ac:dyDescent="0.3">
      <c r="AY10812" s="226" t="e">
        <f>VLOOKUP(C10812,#REF!, 2,FALSE)</f>
        <v>#REF!</v>
      </c>
      <c r="BM10812" s="177" t="s">
        <v>16257</v>
      </c>
      <c r="BN10812" s="177" t="s">
        <v>778</v>
      </c>
      <c r="BO10812" s="177" t="s">
        <v>16258</v>
      </c>
      <c r="BU10812" s="177" t="s">
        <v>16257</v>
      </c>
      <c r="BV10812" s="177" t="s">
        <v>778</v>
      </c>
      <c r="BW10812" s="177" t="s">
        <v>16258</v>
      </c>
    </row>
    <row r="10813" spans="51:75" x14ac:dyDescent="0.3">
      <c r="AY10813" s="226" t="e">
        <f>VLOOKUP(C10813,#REF!, 2,FALSE)</f>
        <v>#REF!</v>
      </c>
      <c r="BM10813" s="177" t="s">
        <v>16259</v>
      </c>
      <c r="BN10813" s="177" t="s">
        <v>16979</v>
      </c>
      <c r="BO10813" s="177" t="s">
        <v>770</v>
      </c>
      <c r="BU10813" s="177" t="s">
        <v>16259</v>
      </c>
      <c r="BV10813" s="177" t="s">
        <v>16979</v>
      </c>
      <c r="BW10813" s="177" t="s">
        <v>770</v>
      </c>
    </row>
    <row r="10814" spans="51:75" x14ac:dyDescent="0.3">
      <c r="AY10814" s="226" t="e">
        <f>VLOOKUP(C10814,#REF!, 2,FALSE)</f>
        <v>#REF!</v>
      </c>
      <c r="BM10814" s="177" t="s">
        <v>2812</v>
      </c>
      <c r="BN10814" s="177" t="s">
        <v>666</v>
      </c>
      <c r="BO10814" s="177" t="s">
        <v>16253</v>
      </c>
      <c r="BU10814" s="177" t="s">
        <v>2812</v>
      </c>
      <c r="BV10814" s="177" t="s">
        <v>666</v>
      </c>
      <c r="BW10814" s="177" t="s">
        <v>16253</v>
      </c>
    </row>
    <row r="10815" spans="51:75" x14ac:dyDescent="0.3">
      <c r="AY10815" s="226" t="e">
        <f>VLOOKUP(C10815,#REF!, 2,FALSE)</f>
        <v>#REF!</v>
      </c>
      <c r="BM10815" s="177" t="s">
        <v>2813</v>
      </c>
      <c r="BN10815" s="177" t="s">
        <v>787</v>
      </c>
      <c r="BO10815" s="177" t="s">
        <v>9745</v>
      </c>
      <c r="BU10815" s="177" t="s">
        <v>2813</v>
      </c>
      <c r="BV10815" s="177" t="s">
        <v>787</v>
      </c>
      <c r="BW10815" s="177" t="s">
        <v>9745</v>
      </c>
    </row>
    <row r="10816" spans="51:75" x14ac:dyDescent="0.3">
      <c r="AY10816" s="226" t="e">
        <f>VLOOKUP(C10816,#REF!, 2,FALSE)</f>
        <v>#REF!</v>
      </c>
      <c r="BM10816" s="177" t="s">
        <v>2814</v>
      </c>
      <c r="BN10816" s="177" t="s">
        <v>810</v>
      </c>
      <c r="BO10816" s="177" t="s">
        <v>16253</v>
      </c>
      <c r="BU10816" s="177" t="s">
        <v>2814</v>
      </c>
      <c r="BV10816" s="177" t="s">
        <v>810</v>
      </c>
      <c r="BW10816" s="177" t="s">
        <v>16253</v>
      </c>
    </row>
    <row r="10817" spans="51:75" x14ac:dyDescent="0.3">
      <c r="AY10817" s="226" t="e">
        <f>VLOOKUP(C10817,#REF!, 2,FALSE)</f>
        <v>#REF!</v>
      </c>
      <c r="BM10817" s="177" t="s">
        <v>16260</v>
      </c>
      <c r="BN10817" s="177" t="s">
        <v>663</v>
      </c>
      <c r="BO10817" s="177" t="s">
        <v>2701</v>
      </c>
      <c r="BU10817" s="177" t="s">
        <v>16260</v>
      </c>
      <c r="BV10817" s="177" t="s">
        <v>663</v>
      </c>
      <c r="BW10817" s="177" t="s">
        <v>2701</v>
      </c>
    </row>
    <row r="10818" spans="51:75" x14ac:dyDescent="0.3">
      <c r="AY10818" s="226" t="e">
        <f>VLOOKUP(C10818,#REF!, 2,FALSE)</f>
        <v>#REF!</v>
      </c>
      <c r="BM10818" s="177" t="s">
        <v>16261</v>
      </c>
      <c r="BN10818" s="177" t="s">
        <v>810</v>
      </c>
      <c r="BO10818" s="177" t="s">
        <v>16262</v>
      </c>
      <c r="BU10818" s="177" t="s">
        <v>16261</v>
      </c>
      <c r="BV10818" s="177" t="s">
        <v>810</v>
      </c>
      <c r="BW10818" s="177" t="s">
        <v>16262</v>
      </c>
    </row>
    <row r="10819" spans="51:75" x14ac:dyDescent="0.3">
      <c r="AY10819" s="226" t="e">
        <f>VLOOKUP(C10819,#REF!, 2,FALSE)</f>
        <v>#REF!</v>
      </c>
      <c r="BM10819" s="177" t="s">
        <v>2815</v>
      </c>
      <c r="BN10819" s="177" t="s">
        <v>810</v>
      </c>
      <c r="BO10819" s="177" t="s">
        <v>6925</v>
      </c>
      <c r="BU10819" s="177" t="s">
        <v>2815</v>
      </c>
      <c r="BV10819" s="177" t="s">
        <v>810</v>
      </c>
      <c r="BW10819" s="177" t="s">
        <v>6925</v>
      </c>
    </row>
    <row r="10820" spans="51:75" x14ac:dyDescent="0.3">
      <c r="AY10820" s="226" t="e">
        <f>VLOOKUP(C10820,#REF!, 2,FALSE)</f>
        <v>#REF!</v>
      </c>
      <c r="BM10820" s="177" t="s">
        <v>2816</v>
      </c>
      <c r="BN10820" s="177" t="s">
        <v>810</v>
      </c>
      <c r="BO10820" s="177" t="s">
        <v>16253</v>
      </c>
      <c r="BU10820" s="177" t="s">
        <v>2816</v>
      </c>
      <c r="BV10820" s="177" t="s">
        <v>810</v>
      </c>
      <c r="BW10820" s="177" t="s">
        <v>16253</v>
      </c>
    </row>
    <row r="10821" spans="51:75" x14ac:dyDescent="0.3">
      <c r="AY10821" s="226" t="e">
        <f>VLOOKUP(C10821,#REF!, 2,FALSE)</f>
        <v>#REF!</v>
      </c>
      <c r="BM10821" s="177" t="s">
        <v>16263</v>
      </c>
      <c r="BN10821" s="177" t="s">
        <v>16979</v>
      </c>
      <c r="BO10821" s="177" t="s">
        <v>770</v>
      </c>
      <c r="BU10821" s="177" t="s">
        <v>16263</v>
      </c>
      <c r="BV10821" s="177" t="s">
        <v>16979</v>
      </c>
      <c r="BW10821" s="177" t="s">
        <v>770</v>
      </c>
    </row>
    <row r="10822" spans="51:75" x14ac:dyDescent="0.3">
      <c r="AY10822" s="226" t="e">
        <f>VLOOKUP(C10822,#REF!, 2,FALSE)</f>
        <v>#REF!</v>
      </c>
      <c r="BM10822" s="177" t="s">
        <v>16264</v>
      </c>
      <c r="BN10822" s="177" t="s">
        <v>614</v>
      </c>
      <c r="BO10822" s="177" t="s">
        <v>16265</v>
      </c>
      <c r="BU10822" s="177" t="s">
        <v>16264</v>
      </c>
      <c r="BV10822" s="177" t="s">
        <v>614</v>
      </c>
      <c r="BW10822" s="177" t="s">
        <v>16265</v>
      </c>
    </row>
    <row r="10823" spans="51:75" x14ac:dyDescent="0.3">
      <c r="AY10823" s="226" t="e">
        <f>VLOOKUP(C10823,#REF!, 2,FALSE)</f>
        <v>#REF!</v>
      </c>
      <c r="BM10823" s="177" t="s">
        <v>16266</v>
      </c>
      <c r="BN10823" s="177" t="s">
        <v>614</v>
      </c>
      <c r="BO10823" s="177" t="s">
        <v>16253</v>
      </c>
      <c r="BU10823" s="177" t="s">
        <v>16266</v>
      </c>
      <c r="BV10823" s="177" t="s">
        <v>614</v>
      </c>
      <c r="BW10823" s="177" t="s">
        <v>16253</v>
      </c>
    </row>
    <row r="10824" spans="51:75" x14ac:dyDescent="0.3">
      <c r="AY10824" s="226" t="e">
        <f>VLOOKUP(C10824,#REF!, 2,FALSE)</f>
        <v>#REF!</v>
      </c>
      <c r="BM10824" s="177" t="s">
        <v>16267</v>
      </c>
      <c r="BN10824" s="177" t="s">
        <v>614</v>
      </c>
      <c r="BO10824" s="177" t="s">
        <v>2983</v>
      </c>
      <c r="BU10824" s="177" t="s">
        <v>16267</v>
      </c>
      <c r="BV10824" s="177" t="s">
        <v>614</v>
      </c>
      <c r="BW10824" s="177" t="s">
        <v>2983</v>
      </c>
    </row>
    <row r="10825" spans="51:75" x14ac:dyDescent="0.3">
      <c r="AY10825" s="226" t="e">
        <f>VLOOKUP(C10825,#REF!, 2,FALSE)</f>
        <v>#REF!</v>
      </c>
      <c r="BM10825" s="177" t="s">
        <v>16268</v>
      </c>
      <c r="BN10825" s="177" t="s">
        <v>16979</v>
      </c>
      <c r="BO10825" s="177" t="s">
        <v>770</v>
      </c>
      <c r="BU10825" s="177" t="s">
        <v>16268</v>
      </c>
      <c r="BV10825" s="177" t="s">
        <v>16979</v>
      </c>
      <c r="BW10825" s="177" t="s">
        <v>770</v>
      </c>
    </row>
    <row r="10826" spans="51:75" x14ac:dyDescent="0.3">
      <c r="AY10826" s="226" t="e">
        <f>VLOOKUP(C10826,#REF!, 2,FALSE)</f>
        <v>#REF!</v>
      </c>
      <c r="BM10826" s="177" t="s">
        <v>16269</v>
      </c>
      <c r="BN10826" s="177" t="s">
        <v>614</v>
      </c>
      <c r="BO10826" s="177" t="s">
        <v>2983</v>
      </c>
      <c r="BU10826" s="177" t="s">
        <v>16269</v>
      </c>
      <c r="BV10826" s="177" t="s">
        <v>614</v>
      </c>
      <c r="BW10826" s="177" t="s">
        <v>2983</v>
      </c>
    </row>
    <row r="10827" spans="51:75" x14ac:dyDescent="0.3">
      <c r="AY10827" s="226" t="e">
        <f>VLOOKUP(C10827,#REF!, 2,FALSE)</f>
        <v>#REF!</v>
      </c>
      <c r="BM10827" s="177" t="s">
        <v>16270</v>
      </c>
      <c r="BN10827" s="177" t="s">
        <v>666</v>
      </c>
      <c r="BO10827" s="177" t="s">
        <v>10126</v>
      </c>
      <c r="BU10827" s="177" t="s">
        <v>16270</v>
      </c>
      <c r="BV10827" s="177" t="s">
        <v>666</v>
      </c>
      <c r="BW10827" s="177" t="s">
        <v>10126</v>
      </c>
    </row>
    <row r="10828" spans="51:75" x14ac:dyDescent="0.3">
      <c r="AY10828" s="226" t="e">
        <f>VLOOKUP(C10828,#REF!, 2,FALSE)</f>
        <v>#REF!</v>
      </c>
      <c r="BM10828" s="177" t="s">
        <v>16271</v>
      </c>
      <c r="BN10828" s="177" t="s">
        <v>775</v>
      </c>
      <c r="BO10828" s="177" t="s">
        <v>16253</v>
      </c>
      <c r="BU10828" s="177" t="s">
        <v>16271</v>
      </c>
      <c r="BV10828" s="177" t="s">
        <v>775</v>
      </c>
      <c r="BW10828" s="177" t="s">
        <v>16253</v>
      </c>
    </row>
    <row r="10829" spans="51:75" x14ac:dyDescent="0.3">
      <c r="AY10829" s="226" t="e">
        <f>VLOOKUP(C10829,#REF!, 2,FALSE)</f>
        <v>#REF!</v>
      </c>
      <c r="BM10829" s="177" t="s">
        <v>16272</v>
      </c>
      <c r="BN10829" s="177" t="s">
        <v>16979</v>
      </c>
      <c r="BO10829" s="177" t="s">
        <v>2983</v>
      </c>
      <c r="BU10829" s="177" t="s">
        <v>16272</v>
      </c>
      <c r="BV10829" s="177" t="s">
        <v>16979</v>
      </c>
      <c r="BW10829" s="177" t="s">
        <v>2983</v>
      </c>
    </row>
    <row r="10830" spans="51:75" x14ac:dyDescent="0.3">
      <c r="AY10830" s="226" t="e">
        <f>VLOOKUP(C10830,#REF!, 2,FALSE)</f>
        <v>#REF!</v>
      </c>
      <c r="BM10830" s="177" t="s">
        <v>16273</v>
      </c>
      <c r="BN10830" s="177" t="s">
        <v>775</v>
      </c>
      <c r="BO10830" s="177" t="s">
        <v>2983</v>
      </c>
      <c r="BU10830" s="177" t="s">
        <v>16273</v>
      </c>
      <c r="BV10830" s="177" t="s">
        <v>775</v>
      </c>
      <c r="BW10830" s="177" t="s">
        <v>2983</v>
      </c>
    </row>
    <row r="10831" spans="51:75" x14ac:dyDescent="0.3">
      <c r="AY10831" s="226" t="e">
        <f>VLOOKUP(C10831,#REF!, 2,FALSE)</f>
        <v>#REF!</v>
      </c>
      <c r="BM10831" s="177" t="s">
        <v>16274</v>
      </c>
      <c r="BN10831" s="177" t="s">
        <v>16979</v>
      </c>
      <c r="BO10831" s="177" t="s">
        <v>770</v>
      </c>
      <c r="BU10831" s="177" t="s">
        <v>16274</v>
      </c>
      <c r="BV10831" s="177" t="s">
        <v>16979</v>
      </c>
      <c r="BW10831" s="177" t="s">
        <v>770</v>
      </c>
    </row>
    <row r="10832" spans="51:75" x14ac:dyDescent="0.3">
      <c r="AY10832" s="226" t="e">
        <f>VLOOKUP(C10832,#REF!, 2,FALSE)</f>
        <v>#REF!</v>
      </c>
      <c r="BM10832" s="177" t="s">
        <v>16275</v>
      </c>
      <c r="BN10832" s="177" t="s">
        <v>780</v>
      </c>
      <c r="BO10832" s="177" t="s">
        <v>2983</v>
      </c>
      <c r="BU10832" s="177" t="s">
        <v>16275</v>
      </c>
      <c r="BV10832" s="177" t="s">
        <v>780</v>
      </c>
      <c r="BW10832" s="177" t="s">
        <v>2983</v>
      </c>
    </row>
    <row r="10833" spans="51:75" x14ac:dyDescent="0.3">
      <c r="AY10833" s="226" t="e">
        <f>VLOOKUP(C10833,#REF!, 2,FALSE)</f>
        <v>#REF!</v>
      </c>
      <c r="BM10833" s="177" t="s">
        <v>16276</v>
      </c>
      <c r="BN10833" s="177" t="s">
        <v>775</v>
      </c>
      <c r="BO10833" s="177" t="s">
        <v>15516</v>
      </c>
      <c r="BU10833" s="177" t="s">
        <v>16276</v>
      </c>
      <c r="BV10833" s="177" t="s">
        <v>775</v>
      </c>
      <c r="BW10833" s="177" t="s">
        <v>15516</v>
      </c>
    </row>
    <row r="10834" spans="51:75" x14ac:dyDescent="0.3">
      <c r="AY10834" s="226" t="e">
        <f>VLOOKUP(C10834,#REF!, 2,FALSE)</f>
        <v>#REF!</v>
      </c>
      <c r="BM10834" s="177" t="s">
        <v>16277</v>
      </c>
      <c r="BN10834" s="177" t="s">
        <v>666</v>
      </c>
      <c r="BO10834" s="177" t="s">
        <v>4215</v>
      </c>
      <c r="BU10834" s="177" t="s">
        <v>16277</v>
      </c>
      <c r="BV10834" s="177" t="s">
        <v>666</v>
      </c>
      <c r="BW10834" s="177" t="s">
        <v>4215</v>
      </c>
    </row>
    <row r="10835" spans="51:75" x14ac:dyDescent="0.3">
      <c r="AY10835" s="226" t="e">
        <f>VLOOKUP(C10835,#REF!, 2,FALSE)</f>
        <v>#REF!</v>
      </c>
      <c r="BM10835" s="177" t="s">
        <v>16278</v>
      </c>
      <c r="BN10835" s="177" t="s">
        <v>666</v>
      </c>
      <c r="BO10835" s="177" t="s">
        <v>770</v>
      </c>
      <c r="BU10835" s="177" t="s">
        <v>16278</v>
      </c>
      <c r="BV10835" s="177" t="s">
        <v>666</v>
      </c>
      <c r="BW10835" s="177" t="s">
        <v>770</v>
      </c>
    </row>
    <row r="10836" spans="51:75" x14ac:dyDescent="0.3">
      <c r="AY10836" s="226" t="e">
        <f>VLOOKUP(C10836,#REF!, 2,FALSE)</f>
        <v>#REF!</v>
      </c>
      <c r="BM10836" s="177" t="s">
        <v>16279</v>
      </c>
      <c r="BN10836" s="177" t="s">
        <v>2983</v>
      </c>
      <c r="BO10836" s="177" t="s">
        <v>2983</v>
      </c>
      <c r="BU10836" s="177" t="s">
        <v>16279</v>
      </c>
      <c r="BV10836" s="177" t="s">
        <v>2983</v>
      </c>
      <c r="BW10836" s="177" t="s">
        <v>2983</v>
      </c>
    </row>
    <row r="10837" spans="51:75" x14ac:dyDescent="0.3">
      <c r="AY10837" s="226" t="e">
        <f>VLOOKUP(C10837,#REF!, 2,FALSE)</f>
        <v>#REF!</v>
      </c>
      <c r="BM10837" s="177" t="s">
        <v>16280</v>
      </c>
      <c r="BN10837" s="177" t="s">
        <v>666</v>
      </c>
      <c r="BO10837" s="177" t="s">
        <v>16281</v>
      </c>
      <c r="BU10837" s="177" t="s">
        <v>16280</v>
      </c>
      <c r="BV10837" s="177" t="s">
        <v>666</v>
      </c>
      <c r="BW10837" s="177" t="s">
        <v>16281</v>
      </c>
    </row>
    <row r="10838" spans="51:75" x14ac:dyDescent="0.3">
      <c r="AY10838" s="226" t="e">
        <f>VLOOKUP(C10838,#REF!, 2,FALSE)</f>
        <v>#REF!</v>
      </c>
      <c r="BM10838" s="177" t="s">
        <v>16282</v>
      </c>
      <c r="BN10838" s="177" t="s">
        <v>3199</v>
      </c>
      <c r="BO10838" s="177" t="s">
        <v>16255</v>
      </c>
      <c r="BU10838" s="177" t="s">
        <v>16282</v>
      </c>
      <c r="BV10838" s="177" t="s">
        <v>3199</v>
      </c>
      <c r="BW10838" s="177" t="s">
        <v>16255</v>
      </c>
    </row>
    <row r="10839" spans="51:75" x14ac:dyDescent="0.3">
      <c r="AY10839" s="226" t="e">
        <f>VLOOKUP(C10839,#REF!, 2,FALSE)</f>
        <v>#REF!</v>
      </c>
      <c r="BM10839" s="177" t="s">
        <v>16283</v>
      </c>
      <c r="BN10839" s="177" t="s">
        <v>16979</v>
      </c>
      <c r="BO10839" s="177" t="s">
        <v>770</v>
      </c>
      <c r="BU10839" s="177" t="s">
        <v>16283</v>
      </c>
      <c r="BV10839" s="177" t="s">
        <v>16979</v>
      </c>
      <c r="BW10839" s="177" t="s">
        <v>770</v>
      </c>
    </row>
    <row r="10840" spans="51:75" x14ac:dyDescent="0.3">
      <c r="AY10840" s="226" t="e">
        <f>VLOOKUP(C10840,#REF!, 2,FALSE)</f>
        <v>#REF!</v>
      </c>
      <c r="BM10840" s="177" t="s">
        <v>16284</v>
      </c>
      <c r="BN10840" s="177" t="s">
        <v>787</v>
      </c>
      <c r="BO10840" s="177" t="s">
        <v>16285</v>
      </c>
      <c r="BU10840" s="177" t="s">
        <v>16284</v>
      </c>
      <c r="BV10840" s="177" t="s">
        <v>787</v>
      </c>
      <c r="BW10840" s="177" t="s">
        <v>16285</v>
      </c>
    </row>
    <row r="10841" spans="51:75" x14ac:dyDescent="0.3">
      <c r="AY10841" s="226" t="e">
        <f>VLOOKUP(C10841,#REF!, 2,FALSE)</f>
        <v>#REF!</v>
      </c>
      <c r="BM10841" s="177" t="s">
        <v>2819</v>
      </c>
      <c r="BN10841" s="177" t="s">
        <v>787</v>
      </c>
      <c r="BO10841" s="177" t="s">
        <v>2983</v>
      </c>
      <c r="BU10841" s="177" t="s">
        <v>2819</v>
      </c>
      <c r="BV10841" s="177" t="s">
        <v>787</v>
      </c>
      <c r="BW10841" s="177" t="s">
        <v>2983</v>
      </c>
    </row>
    <row r="10842" spans="51:75" x14ac:dyDescent="0.3">
      <c r="AY10842" s="226" t="e">
        <f>VLOOKUP(C10842,#REF!, 2,FALSE)</f>
        <v>#REF!</v>
      </c>
      <c r="BM10842" s="177" t="s">
        <v>16286</v>
      </c>
      <c r="BN10842" s="177" t="s">
        <v>780</v>
      </c>
      <c r="BO10842" s="177" t="s">
        <v>2983</v>
      </c>
      <c r="BU10842" s="177" t="s">
        <v>16286</v>
      </c>
      <c r="BV10842" s="177" t="s">
        <v>780</v>
      </c>
      <c r="BW10842" s="177" t="s">
        <v>2983</v>
      </c>
    </row>
    <row r="10843" spans="51:75" x14ac:dyDescent="0.3">
      <c r="AY10843" s="226" t="e">
        <f>VLOOKUP(C10843,#REF!, 2,FALSE)</f>
        <v>#REF!</v>
      </c>
      <c r="BM10843" s="177" t="s">
        <v>16287</v>
      </c>
      <c r="BN10843" s="177" t="s">
        <v>780</v>
      </c>
      <c r="BO10843" s="177" t="s">
        <v>770</v>
      </c>
      <c r="BU10843" s="177" t="s">
        <v>16287</v>
      </c>
      <c r="BV10843" s="177" t="s">
        <v>780</v>
      </c>
      <c r="BW10843" s="177" t="s">
        <v>770</v>
      </c>
    </row>
    <row r="10844" spans="51:75" x14ac:dyDescent="0.3">
      <c r="AY10844" s="226" t="e">
        <f>VLOOKUP(C10844,#REF!, 2,FALSE)</f>
        <v>#REF!</v>
      </c>
      <c r="BM10844" s="177" t="s">
        <v>16288</v>
      </c>
      <c r="BN10844" s="177" t="s">
        <v>787</v>
      </c>
      <c r="BO10844" s="177" t="s">
        <v>770</v>
      </c>
      <c r="BU10844" s="177" t="s">
        <v>16288</v>
      </c>
      <c r="BV10844" s="177" t="s">
        <v>787</v>
      </c>
      <c r="BW10844" s="177" t="s">
        <v>770</v>
      </c>
    </row>
    <row r="10845" spans="51:75" x14ac:dyDescent="0.3">
      <c r="AY10845" s="226" t="e">
        <f>VLOOKUP(C10845,#REF!, 2,FALSE)</f>
        <v>#REF!</v>
      </c>
      <c r="BM10845" s="177" t="s">
        <v>16289</v>
      </c>
      <c r="BN10845" s="177" t="s">
        <v>700</v>
      </c>
      <c r="BO10845" s="177" t="s">
        <v>770</v>
      </c>
      <c r="BU10845" s="177" t="s">
        <v>16289</v>
      </c>
      <c r="BV10845" s="177" t="s">
        <v>700</v>
      </c>
      <c r="BW10845" s="177" t="s">
        <v>770</v>
      </c>
    </row>
    <row r="10846" spans="51:75" x14ac:dyDescent="0.3">
      <c r="AY10846" s="226" t="e">
        <f>VLOOKUP(C10846,#REF!, 2,FALSE)</f>
        <v>#REF!</v>
      </c>
      <c r="BM10846" s="177" t="s">
        <v>16290</v>
      </c>
      <c r="BN10846" s="177" t="s">
        <v>666</v>
      </c>
      <c r="BO10846" s="177" t="s">
        <v>770</v>
      </c>
      <c r="BU10846" s="177" t="s">
        <v>16290</v>
      </c>
      <c r="BV10846" s="177" t="s">
        <v>666</v>
      </c>
      <c r="BW10846" s="177" t="s">
        <v>770</v>
      </c>
    </row>
    <row r="10847" spans="51:75" x14ac:dyDescent="0.3">
      <c r="AY10847" s="226" t="e">
        <f>VLOOKUP(C10847,#REF!, 2,FALSE)</f>
        <v>#REF!</v>
      </c>
      <c r="BM10847" s="177" t="s">
        <v>16291</v>
      </c>
      <c r="BN10847" s="177" t="s">
        <v>778</v>
      </c>
      <c r="BO10847" s="177" t="s">
        <v>2983</v>
      </c>
      <c r="BU10847" s="177" t="s">
        <v>16291</v>
      </c>
      <c r="BV10847" s="177" t="s">
        <v>778</v>
      </c>
      <c r="BW10847" s="177" t="s">
        <v>2983</v>
      </c>
    </row>
    <row r="10848" spans="51:75" x14ac:dyDescent="0.3">
      <c r="AY10848" s="226" t="e">
        <f>VLOOKUP(C10848,#REF!, 2,FALSE)</f>
        <v>#REF!</v>
      </c>
      <c r="BM10848" s="177" t="s">
        <v>16292</v>
      </c>
      <c r="BN10848" s="177" t="s">
        <v>3199</v>
      </c>
      <c r="BO10848" s="177" t="s">
        <v>770</v>
      </c>
      <c r="BU10848" s="177" t="s">
        <v>16292</v>
      </c>
      <c r="BV10848" s="177" t="s">
        <v>3199</v>
      </c>
      <c r="BW10848" s="177" t="s">
        <v>770</v>
      </c>
    </row>
    <row r="10849" spans="51:75" x14ac:dyDescent="0.3">
      <c r="AY10849" s="226" t="e">
        <f>VLOOKUP(C10849,#REF!, 2,FALSE)</f>
        <v>#REF!</v>
      </c>
      <c r="BM10849" s="177" t="s">
        <v>16293</v>
      </c>
      <c r="BN10849" s="177" t="s">
        <v>16979</v>
      </c>
      <c r="BO10849" s="177" t="s">
        <v>770</v>
      </c>
      <c r="BU10849" s="177" t="s">
        <v>16293</v>
      </c>
      <c r="BV10849" s="177" t="s">
        <v>16979</v>
      </c>
      <c r="BW10849" s="177" t="s">
        <v>770</v>
      </c>
    </row>
    <row r="10850" spans="51:75" x14ac:dyDescent="0.3">
      <c r="AY10850" s="226" t="e">
        <f>VLOOKUP(C10850,#REF!, 2,FALSE)</f>
        <v>#REF!</v>
      </c>
      <c r="BM10850" s="177" t="s">
        <v>16294</v>
      </c>
      <c r="BN10850" s="177" t="s">
        <v>16979</v>
      </c>
      <c r="BO10850" s="177" t="s">
        <v>770</v>
      </c>
      <c r="BU10850" s="177" t="s">
        <v>16294</v>
      </c>
      <c r="BV10850" s="177" t="s">
        <v>16979</v>
      </c>
      <c r="BW10850" s="177" t="s">
        <v>770</v>
      </c>
    </row>
    <row r="10851" spans="51:75" x14ac:dyDescent="0.3">
      <c r="AY10851" s="226" t="e">
        <f>VLOOKUP(C10851,#REF!, 2,FALSE)</f>
        <v>#REF!</v>
      </c>
      <c r="BM10851" s="177" t="s">
        <v>16295</v>
      </c>
      <c r="BN10851" s="177" t="s">
        <v>700</v>
      </c>
      <c r="BO10851" s="177" t="s">
        <v>770</v>
      </c>
      <c r="BU10851" s="177" t="s">
        <v>16295</v>
      </c>
      <c r="BV10851" s="177" t="s">
        <v>700</v>
      </c>
      <c r="BW10851" s="177" t="s">
        <v>770</v>
      </c>
    </row>
    <row r="10852" spans="51:75" x14ac:dyDescent="0.3">
      <c r="AY10852" s="226" t="e">
        <f>VLOOKUP(C10852,#REF!, 2,FALSE)</f>
        <v>#REF!</v>
      </c>
      <c r="BM10852" s="177" t="s">
        <v>16296</v>
      </c>
      <c r="BN10852" s="177" t="s">
        <v>778</v>
      </c>
      <c r="BO10852" s="177" t="s">
        <v>770</v>
      </c>
      <c r="BU10852" s="177" t="s">
        <v>16296</v>
      </c>
      <c r="BV10852" s="177" t="s">
        <v>778</v>
      </c>
      <c r="BW10852" s="177" t="s">
        <v>770</v>
      </c>
    </row>
    <row r="10853" spans="51:75" x14ac:dyDescent="0.3">
      <c r="AY10853" s="226" t="e">
        <f>VLOOKUP(C10853,#REF!, 2,FALSE)</f>
        <v>#REF!</v>
      </c>
      <c r="BM10853" s="177" t="s">
        <v>16297</v>
      </c>
      <c r="BN10853" s="177" t="s">
        <v>780</v>
      </c>
      <c r="BO10853" s="177" t="s">
        <v>770</v>
      </c>
      <c r="BU10853" s="177" t="s">
        <v>16297</v>
      </c>
      <c r="BV10853" s="177" t="s">
        <v>780</v>
      </c>
      <c r="BW10853" s="177" t="s">
        <v>770</v>
      </c>
    </row>
    <row r="10854" spans="51:75" x14ac:dyDescent="0.3">
      <c r="AY10854" s="226" t="e">
        <f>VLOOKUP(C10854,#REF!, 2,FALSE)</f>
        <v>#REF!</v>
      </c>
      <c r="BM10854" s="177" t="s">
        <v>16298</v>
      </c>
      <c r="BN10854" s="177" t="s">
        <v>810</v>
      </c>
      <c r="BO10854" s="177" t="s">
        <v>770</v>
      </c>
      <c r="BU10854" s="177" t="s">
        <v>16298</v>
      </c>
      <c r="BV10854" s="177" t="s">
        <v>810</v>
      </c>
      <c r="BW10854" s="177" t="s">
        <v>770</v>
      </c>
    </row>
    <row r="10855" spans="51:75" x14ac:dyDescent="0.3">
      <c r="AY10855" s="226" t="e">
        <f>VLOOKUP(C10855,#REF!, 2,FALSE)</f>
        <v>#REF!</v>
      </c>
      <c r="BM10855" s="177" t="s">
        <v>16299</v>
      </c>
      <c r="BN10855" s="177" t="s">
        <v>787</v>
      </c>
      <c r="BO10855" s="177" t="s">
        <v>16300</v>
      </c>
      <c r="BU10855" s="177" t="s">
        <v>16299</v>
      </c>
      <c r="BV10855" s="177" t="s">
        <v>787</v>
      </c>
      <c r="BW10855" s="177" t="s">
        <v>16300</v>
      </c>
    </row>
    <row r="10856" spans="51:75" x14ac:dyDescent="0.3">
      <c r="AY10856" s="226" t="e">
        <f>VLOOKUP(C10856,#REF!, 2,FALSE)</f>
        <v>#REF!</v>
      </c>
      <c r="BM10856" s="177" t="s">
        <v>16301</v>
      </c>
      <c r="BN10856" s="177" t="s">
        <v>700</v>
      </c>
      <c r="BO10856" s="177" t="s">
        <v>770</v>
      </c>
      <c r="BU10856" s="177" t="s">
        <v>16301</v>
      </c>
      <c r="BV10856" s="177" t="s">
        <v>700</v>
      </c>
      <c r="BW10856" s="177" t="s">
        <v>770</v>
      </c>
    </row>
    <row r="10857" spans="51:75" x14ac:dyDescent="0.3">
      <c r="AY10857" s="226" t="e">
        <f>VLOOKUP(C10857,#REF!, 2,FALSE)</f>
        <v>#REF!</v>
      </c>
      <c r="BM10857" s="177" t="s">
        <v>16302</v>
      </c>
      <c r="BN10857" s="177" t="s">
        <v>810</v>
      </c>
      <c r="BO10857" s="177" t="s">
        <v>16303</v>
      </c>
      <c r="BU10857" s="177" t="s">
        <v>16302</v>
      </c>
      <c r="BV10857" s="177" t="s">
        <v>810</v>
      </c>
      <c r="BW10857" s="177" t="s">
        <v>16303</v>
      </c>
    </row>
    <row r="10858" spans="51:75" x14ac:dyDescent="0.3">
      <c r="AY10858" s="226" t="e">
        <f>VLOOKUP(C10858,#REF!, 2,FALSE)</f>
        <v>#REF!</v>
      </c>
      <c r="BM10858" s="177" t="s">
        <v>16304</v>
      </c>
      <c r="BN10858" s="177" t="s">
        <v>780</v>
      </c>
      <c r="BO10858" s="177" t="s">
        <v>770</v>
      </c>
      <c r="BU10858" s="177" t="s">
        <v>16304</v>
      </c>
      <c r="BV10858" s="177" t="s">
        <v>780</v>
      </c>
      <c r="BW10858" s="177" t="s">
        <v>770</v>
      </c>
    </row>
    <row r="10859" spans="51:75" x14ac:dyDescent="0.3">
      <c r="AY10859" s="226" t="e">
        <f>VLOOKUP(C10859,#REF!, 2,FALSE)</f>
        <v>#REF!</v>
      </c>
      <c r="BM10859" s="177" t="s">
        <v>16306</v>
      </c>
      <c r="BN10859" s="177" t="s">
        <v>778</v>
      </c>
      <c r="BO10859" s="177" t="s">
        <v>2983</v>
      </c>
      <c r="BU10859" s="177" t="s">
        <v>16306</v>
      </c>
      <c r="BV10859" s="177" t="s">
        <v>778</v>
      </c>
      <c r="BW10859" s="177" t="s">
        <v>2983</v>
      </c>
    </row>
    <row r="10860" spans="51:75" x14ac:dyDescent="0.3">
      <c r="AY10860" s="226" t="e">
        <f>VLOOKUP(C10860,#REF!, 2,FALSE)</f>
        <v>#REF!</v>
      </c>
      <c r="BM10860" s="177" t="s">
        <v>16307</v>
      </c>
      <c r="BN10860" s="177" t="s">
        <v>810</v>
      </c>
      <c r="BO10860" s="177" t="s">
        <v>770</v>
      </c>
      <c r="BU10860" s="177" t="s">
        <v>16307</v>
      </c>
      <c r="BV10860" s="177" t="s">
        <v>810</v>
      </c>
      <c r="BW10860" s="177" t="s">
        <v>770</v>
      </c>
    </row>
    <row r="10861" spans="51:75" x14ac:dyDescent="0.3">
      <c r="AY10861" s="226" t="e">
        <f>VLOOKUP(C10861,#REF!, 2,FALSE)</f>
        <v>#REF!</v>
      </c>
      <c r="BM10861" s="177" t="s">
        <v>16308</v>
      </c>
      <c r="BN10861" s="177" t="s">
        <v>666</v>
      </c>
      <c r="BO10861" s="177" t="s">
        <v>16309</v>
      </c>
      <c r="BU10861" s="177" t="s">
        <v>16308</v>
      </c>
      <c r="BV10861" s="177" t="s">
        <v>666</v>
      </c>
      <c r="BW10861" s="177" t="s">
        <v>16309</v>
      </c>
    </row>
    <row r="10862" spans="51:75" x14ac:dyDescent="0.3">
      <c r="AY10862" s="226" t="e">
        <f>VLOOKUP(C10862,#REF!, 2,FALSE)</f>
        <v>#REF!</v>
      </c>
      <c r="BM10862" s="177" t="s">
        <v>16310</v>
      </c>
      <c r="BN10862" s="177" t="s">
        <v>663</v>
      </c>
      <c r="BO10862" s="177" t="s">
        <v>770</v>
      </c>
      <c r="BU10862" s="177" t="s">
        <v>16310</v>
      </c>
      <c r="BV10862" s="177" t="s">
        <v>663</v>
      </c>
      <c r="BW10862" s="177" t="s">
        <v>770</v>
      </c>
    </row>
    <row r="10863" spans="51:75" x14ac:dyDescent="0.3">
      <c r="AY10863" s="226" t="e">
        <f>VLOOKUP(C10863,#REF!, 2,FALSE)</f>
        <v>#REF!</v>
      </c>
      <c r="BM10863" s="177" t="s">
        <v>16311</v>
      </c>
      <c r="BN10863" s="177" t="s">
        <v>666</v>
      </c>
      <c r="BO10863" s="177" t="s">
        <v>2983</v>
      </c>
      <c r="BU10863" s="177" t="s">
        <v>16311</v>
      </c>
      <c r="BV10863" s="177" t="s">
        <v>666</v>
      </c>
      <c r="BW10863" s="177" t="s">
        <v>2983</v>
      </c>
    </row>
    <row r="10864" spans="51:75" x14ac:dyDescent="0.3">
      <c r="AY10864" s="226" t="e">
        <f>VLOOKUP(C10864,#REF!, 2,FALSE)</f>
        <v>#REF!</v>
      </c>
      <c r="BM10864" s="177" t="s">
        <v>16312</v>
      </c>
      <c r="BN10864" s="177" t="s">
        <v>662</v>
      </c>
      <c r="BO10864" s="177" t="s">
        <v>16313</v>
      </c>
      <c r="BU10864" s="177" t="s">
        <v>16312</v>
      </c>
      <c r="BV10864" s="177" t="s">
        <v>662</v>
      </c>
      <c r="BW10864" s="177" t="s">
        <v>16313</v>
      </c>
    </row>
    <row r="10865" spans="51:75" x14ac:dyDescent="0.3">
      <c r="AY10865" s="226" t="e">
        <f>VLOOKUP(C10865,#REF!, 2,FALSE)</f>
        <v>#REF!</v>
      </c>
      <c r="BM10865" s="177" t="s">
        <v>495</v>
      </c>
      <c r="BN10865" s="177" t="s">
        <v>2983</v>
      </c>
      <c r="BO10865" s="177" t="s">
        <v>7952</v>
      </c>
      <c r="BU10865" s="177" t="s">
        <v>495</v>
      </c>
      <c r="BV10865" s="177" t="s">
        <v>2983</v>
      </c>
      <c r="BW10865" s="177" t="s">
        <v>7952</v>
      </c>
    </row>
    <row r="10866" spans="51:75" x14ac:dyDescent="0.3">
      <c r="AY10866" s="226" t="e">
        <f>VLOOKUP(C10866,#REF!, 2,FALSE)</f>
        <v>#REF!</v>
      </c>
      <c r="BM10866" s="177" t="s">
        <v>16314</v>
      </c>
      <c r="BN10866" s="177" t="s">
        <v>2983</v>
      </c>
      <c r="BO10866" s="177" t="s">
        <v>2640</v>
      </c>
      <c r="BU10866" s="177" t="s">
        <v>16314</v>
      </c>
      <c r="BV10866" s="177" t="s">
        <v>2983</v>
      </c>
      <c r="BW10866" s="177" t="s">
        <v>2640</v>
      </c>
    </row>
    <row r="10867" spans="51:75" x14ac:dyDescent="0.3">
      <c r="AY10867" s="226" t="e">
        <f>VLOOKUP(C10867,#REF!, 2,FALSE)</f>
        <v>#REF!</v>
      </c>
      <c r="BM10867" s="177" t="s">
        <v>2820</v>
      </c>
      <c r="BN10867" s="177" t="s">
        <v>16979</v>
      </c>
      <c r="BO10867" s="177" t="s">
        <v>4455</v>
      </c>
      <c r="BU10867" s="177" t="s">
        <v>2820</v>
      </c>
      <c r="BV10867" s="177" t="s">
        <v>16979</v>
      </c>
      <c r="BW10867" s="177" t="s">
        <v>4455</v>
      </c>
    </row>
    <row r="10868" spans="51:75" x14ac:dyDescent="0.3">
      <c r="AY10868" s="226" t="e">
        <f>VLOOKUP(C10868,#REF!, 2,FALSE)</f>
        <v>#REF!</v>
      </c>
      <c r="BM10868" s="177" t="s">
        <v>16315</v>
      </c>
      <c r="BN10868" s="177" t="s">
        <v>2983</v>
      </c>
      <c r="BO10868" s="177" t="s">
        <v>9404</v>
      </c>
      <c r="BU10868" s="177" t="s">
        <v>16315</v>
      </c>
      <c r="BV10868" s="177" t="s">
        <v>2983</v>
      </c>
      <c r="BW10868" s="177" t="s">
        <v>9404</v>
      </c>
    </row>
    <row r="10869" spans="51:75" x14ac:dyDescent="0.3">
      <c r="AY10869" s="226" t="e">
        <f>VLOOKUP(C10869,#REF!, 2,FALSE)</f>
        <v>#REF!</v>
      </c>
      <c r="BM10869" s="177" t="s">
        <v>16316</v>
      </c>
      <c r="BN10869" s="177" t="s">
        <v>16979</v>
      </c>
      <c r="BO10869" s="177" t="s">
        <v>11331</v>
      </c>
      <c r="BU10869" s="177" t="s">
        <v>16316</v>
      </c>
      <c r="BV10869" s="177" t="s">
        <v>16979</v>
      </c>
      <c r="BW10869" s="177" t="s">
        <v>11331</v>
      </c>
    </row>
    <row r="10870" spans="51:75" x14ac:dyDescent="0.3">
      <c r="AY10870" s="226" t="e">
        <f>VLOOKUP(C10870,#REF!, 2,FALSE)</f>
        <v>#REF!</v>
      </c>
      <c r="BM10870" s="177" t="s">
        <v>16317</v>
      </c>
      <c r="BN10870" s="177" t="s">
        <v>2983</v>
      </c>
      <c r="BO10870" s="177" t="s">
        <v>2983</v>
      </c>
      <c r="BU10870" s="177" t="s">
        <v>16317</v>
      </c>
      <c r="BV10870" s="177" t="s">
        <v>2983</v>
      </c>
      <c r="BW10870" s="177" t="s">
        <v>2983</v>
      </c>
    </row>
    <row r="10871" spans="51:75" x14ac:dyDescent="0.3">
      <c r="AY10871" s="226" t="e">
        <f>VLOOKUP(C10871,#REF!, 2,FALSE)</f>
        <v>#REF!</v>
      </c>
      <c r="BM10871" s="177" t="s">
        <v>16318</v>
      </c>
      <c r="BN10871" s="177" t="s">
        <v>2983</v>
      </c>
      <c r="BO10871" s="177" t="s">
        <v>8408</v>
      </c>
      <c r="BU10871" s="177" t="s">
        <v>16318</v>
      </c>
      <c r="BV10871" s="177" t="s">
        <v>2983</v>
      </c>
      <c r="BW10871" s="177" t="s">
        <v>8408</v>
      </c>
    </row>
    <row r="10872" spans="51:75" x14ac:dyDescent="0.3">
      <c r="AY10872" s="226" t="e">
        <f>VLOOKUP(C10872,#REF!, 2,FALSE)</f>
        <v>#REF!</v>
      </c>
      <c r="BM10872" s="177" t="s">
        <v>16319</v>
      </c>
      <c r="BN10872" s="177" t="s">
        <v>2983</v>
      </c>
      <c r="BO10872" s="177" t="s">
        <v>7613</v>
      </c>
      <c r="BU10872" s="177" t="s">
        <v>16319</v>
      </c>
      <c r="BV10872" s="177" t="s">
        <v>2983</v>
      </c>
      <c r="BW10872" s="177" t="s">
        <v>7613</v>
      </c>
    </row>
    <row r="10873" spans="51:75" x14ac:dyDescent="0.3">
      <c r="AY10873" s="226" t="e">
        <f>VLOOKUP(C10873,#REF!, 2,FALSE)</f>
        <v>#REF!</v>
      </c>
      <c r="BM10873" s="177" t="s">
        <v>16320</v>
      </c>
      <c r="BN10873" s="177" t="s">
        <v>2983</v>
      </c>
      <c r="BO10873" s="177" t="s">
        <v>8271</v>
      </c>
      <c r="BU10873" s="177" t="s">
        <v>16320</v>
      </c>
      <c r="BV10873" s="177" t="s">
        <v>2983</v>
      </c>
      <c r="BW10873" s="177" t="s">
        <v>8271</v>
      </c>
    </row>
    <row r="10874" spans="51:75" x14ac:dyDescent="0.3">
      <c r="AY10874" s="226" t="e">
        <f>VLOOKUP(C10874,#REF!, 2,FALSE)</f>
        <v>#REF!</v>
      </c>
      <c r="BM10874" s="177" t="s">
        <v>16321</v>
      </c>
      <c r="BN10874" s="177" t="s">
        <v>2983</v>
      </c>
      <c r="BO10874" s="177" t="s">
        <v>12615</v>
      </c>
      <c r="BU10874" s="177" t="s">
        <v>16321</v>
      </c>
      <c r="BV10874" s="177" t="s">
        <v>2983</v>
      </c>
      <c r="BW10874" s="177" t="s">
        <v>12615</v>
      </c>
    </row>
    <row r="10875" spans="51:75" x14ac:dyDescent="0.3">
      <c r="AY10875" s="226" t="e">
        <f>VLOOKUP(C10875,#REF!, 2,FALSE)</f>
        <v>#REF!</v>
      </c>
      <c r="BM10875" s="177" t="s">
        <v>16322</v>
      </c>
      <c r="BN10875" s="177" t="s">
        <v>2983</v>
      </c>
      <c r="BO10875" s="177" t="s">
        <v>4492</v>
      </c>
      <c r="BU10875" s="177" t="s">
        <v>16322</v>
      </c>
      <c r="BV10875" s="177" t="s">
        <v>2983</v>
      </c>
      <c r="BW10875" s="177" t="s">
        <v>4492</v>
      </c>
    </row>
    <row r="10876" spans="51:75" x14ac:dyDescent="0.3">
      <c r="AY10876" s="226" t="e">
        <f>VLOOKUP(C10876,#REF!, 2,FALSE)</f>
        <v>#REF!</v>
      </c>
      <c r="BM10876" s="177" t="s">
        <v>16323</v>
      </c>
      <c r="BN10876" s="177" t="s">
        <v>2983</v>
      </c>
      <c r="BO10876" s="177" t="s">
        <v>4253</v>
      </c>
      <c r="BU10876" s="177" t="s">
        <v>16323</v>
      </c>
      <c r="BV10876" s="177" t="s">
        <v>2983</v>
      </c>
      <c r="BW10876" s="177" t="s">
        <v>4253</v>
      </c>
    </row>
    <row r="10877" spans="51:75" x14ac:dyDescent="0.3">
      <c r="AY10877" s="226" t="e">
        <f>VLOOKUP(C10877,#REF!, 2,FALSE)</f>
        <v>#REF!</v>
      </c>
      <c r="BM10877" s="177" t="s">
        <v>2821</v>
      </c>
      <c r="BN10877" s="177" t="s">
        <v>16979</v>
      </c>
      <c r="BO10877" s="177" t="s">
        <v>2927</v>
      </c>
      <c r="BU10877" s="177" t="s">
        <v>2821</v>
      </c>
      <c r="BV10877" s="177" t="s">
        <v>16979</v>
      </c>
      <c r="BW10877" s="177" t="s">
        <v>2927</v>
      </c>
    </row>
    <row r="10878" spans="51:75" x14ac:dyDescent="0.3">
      <c r="AY10878" s="226" t="e">
        <f>VLOOKUP(C10878,#REF!, 2,FALSE)</f>
        <v>#REF!</v>
      </c>
      <c r="BM10878" s="177" t="s">
        <v>16324</v>
      </c>
      <c r="BN10878" s="177" t="s">
        <v>2983</v>
      </c>
      <c r="BO10878" s="177" t="s">
        <v>2827</v>
      </c>
      <c r="BU10878" s="177" t="s">
        <v>16324</v>
      </c>
      <c r="BV10878" s="177" t="s">
        <v>2983</v>
      </c>
      <c r="BW10878" s="177" t="s">
        <v>2827</v>
      </c>
    </row>
    <row r="10879" spans="51:75" x14ac:dyDescent="0.3">
      <c r="AY10879" s="226" t="e">
        <f>VLOOKUP(C10879,#REF!, 2,FALSE)</f>
        <v>#REF!</v>
      </c>
      <c r="BM10879" s="177" t="s">
        <v>16325</v>
      </c>
      <c r="BN10879" s="177" t="s">
        <v>2983</v>
      </c>
      <c r="BO10879" s="177" t="s">
        <v>10821</v>
      </c>
      <c r="BU10879" s="177" t="s">
        <v>16325</v>
      </c>
      <c r="BV10879" s="177" t="s">
        <v>2983</v>
      </c>
      <c r="BW10879" s="177" t="s">
        <v>10821</v>
      </c>
    </row>
    <row r="10880" spans="51:75" x14ac:dyDescent="0.3">
      <c r="AY10880" s="226" t="e">
        <f>VLOOKUP(C10880,#REF!, 2,FALSE)</f>
        <v>#REF!</v>
      </c>
      <c r="BM10880" s="177" t="s">
        <v>16326</v>
      </c>
      <c r="BN10880" s="177" t="s">
        <v>16979</v>
      </c>
      <c r="BO10880" s="177" t="s">
        <v>4868</v>
      </c>
      <c r="BU10880" s="177" t="s">
        <v>16326</v>
      </c>
      <c r="BV10880" s="177" t="s">
        <v>16979</v>
      </c>
      <c r="BW10880" s="177" t="s">
        <v>4868</v>
      </c>
    </row>
    <row r="10881" spans="51:75" x14ac:dyDescent="0.3">
      <c r="AY10881" s="226" t="e">
        <f>VLOOKUP(C10881,#REF!, 2,FALSE)</f>
        <v>#REF!</v>
      </c>
      <c r="BM10881" s="177" t="s">
        <v>16327</v>
      </c>
      <c r="BN10881" s="177" t="s">
        <v>16979</v>
      </c>
      <c r="BO10881" s="177" t="s">
        <v>2983</v>
      </c>
      <c r="BU10881" s="177" t="s">
        <v>16327</v>
      </c>
      <c r="BV10881" s="177" t="s">
        <v>16979</v>
      </c>
      <c r="BW10881" s="177" t="s">
        <v>2983</v>
      </c>
    </row>
    <row r="10882" spans="51:75" x14ac:dyDescent="0.3">
      <c r="AY10882" s="226" t="e">
        <f>VLOOKUP(C10882,#REF!, 2,FALSE)</f>
        <v>#REF!</v>
      </c>
      <c r="BM10882" s="177" t="s">
        <v>2822</v>
      </c>
      <c r="BN10882" s="177" t="s">
        <v>2983</v>
      </c>
      <c r="BO10882" s="177" t="s">
        <v>7669</v>
      </c>
      <c r="BU10882" s="177" t="s">
        <v>2822</v>
      </c>
      <c r="BV10882" s="177" t="s">
        <v>2983</v>
      </c>
      <c r="BW10882" s="177" t="s">
        <v>7669</v>
      </c>
    </row>
    <row r="10883" spans="51:75" x14ac:dyDescent="0.3">
      <c r="AY10883" s="226" t="e">
        <f>VLOOKUP(C10883,#REF!, 2,FALSE)</f>
        <v>#REF!</v>
      </c>
      <c r="BM10883" s="177" t="s">
        <v>16328</v>
      </c>
      <c r="BN10883" s="177" t="s">
        <v>16979</v>
      </c>
      <c r="BO10883" s="177" t="s">
        <v>2653</v>
      </c>
      <c r="BU10883" s="177" t="s">
        <v>16328</v>
      </c>
      <c r="BV10883" s="177" t="s">
        <v>16979</v>
      </c>
      <c r="BW10883" s="177" t="s">
        <v>2653</v>
      </c>
    </row>
    <row r="10884" spans="51:75" x14ac:dyDescent="0.3">
      <c r="AY10884" s="226" t="e">
        <f>VLOOKUP(C10884,#REF!, 2,FALSE)</f>
        <v>#REF!</v>
      </c>
      <c r="BM10884" s="177" t="s">
        <v>2823</v>
      </c>
      <c r="BN10884" s="177" t="s">
        <v>16979</v>
      </c>
      <c r="BO10884" s="177" t="s">
        <v>16329</v>
      </c>
      <c r="BU10884" s="177" t="s">
        <v>2823</v>
      </c>
      <c r="BV10884" s="177" t="s">
        <v>16979</v>
      </c>
      <c r="BW10884" s="177" t="s">
        <v>16329</v>
      </c>
    </row>
    <row r="10885" spans="51:75" x14ac:dyDescent="0.3">
      <c r="AY10885" s="226" t="e">
        <f>VLOOKUP(C10885,#REF!, 2,FALSE)</f>
        <v>#REF!</v>
      </c>
      <c r="BM10885" s="177" t="s">
        <v>501</v>
      </c>
      <c r="BN10885" s="177" t="s">
        <v>2983</v>
      </c>
      <c r="BO10885" s="177" t="s">
        <v>9597</v>
      </c>
      <c r="BU10885" s="177" t="s">
        <v>501</v>
      </c>
      <c r="BV10885" s="177" t="s">
        <v>2983</v>
      </c>
      <c r="BW10885" s="177" t="s">
        <v>9597</v>
      </c>
    </row>
    <row r="10886" spans="51:75" x14ac:dyDescent="0.3">
      <c r="AY10886" s="226" t="e">
        <f>VLOOKUP(C10886,#REF!, 2,FALSE)</f>
        <v>#REF!</v>
      </c>
      <c r="BM10886" s="177" t="s">
        <v>16330</v>
      </c>
      <c r="BN10886" s="177" t="s">
        <v>16979</v>
      </c>
      <c r="BO10886" s="177" t="s">
        <v>8547</v>
      </c>
      <c r="BU10886" s="177" t="s">
        <v>16330</v>
      </c>
      <c r="BV10886" s="177" t="s">
        <v>16979</v>
      </c>
      <c r="BW10886" s="177" t="s">
        <v>8547</v>
      </c>
    </row>
    <row r="10887" spans="51:75" x14ac:dyDescent="0.3">
      <c r="AY10887" s="226" t="e">
        <f>VLOOKUP(C10887,#REF!, 2,FALSE)</f>
        <v>#REF!</v>
      </c>
      <c r="BM10887" s="177" t="s">
        <v>16332</v>
      </c>
      <c r="BN10887" s="177" t="s">
        <v>2983</v>
      </c>
      <c r="BO10887" s="177" t="s">
        <v>2978</v>
      </c>
      <c r="BU10887" s="177" t="s">
        <v>16332</v>
      </c>
      <c r="BV10887" s="177" t="s">
        <v>2983</v>
      </c>
      <c r="BW10887" s="177" t="s">
        <v>2978</v>
      </c>
    </row>
    <row r="10888" spans="51:75" x14ac:dyDescent="0.3">
      <c r="AY10888" s="226" t="e">
        <f>VLOOKUP(C10888,#REF!, 2,FALSE)</f>
        <v>#REF!</v>
      </c>
      <c r="BM10888" s="177" t="s">
        <v>16333</v>
      </c>
      <c r="BN10888" s="177" t="s">
        <v>2983</v>
      </c>
      <c r="BO10888" s="177" t="s">
        <v>10251</v>
      </c>
      <c r="BU10888" s="177" t="s">
        <v>16333</v>
      </c>
      <c r="BV10888" s="177" t="s">
        <v>2983</v>
      </c>
      <c r="BW10888" s="177" t="s">
        <v>10251</v>
      </c>
    </row>
    <row r="10889" spans="51:75" x14ac:dyDescent="0.3">
      <c r="AY10889" s="226" t="e">
        <f>VLOOKUP(C10889,#REF!, 2,FALSE)</f>
        <v>#REF!</v>
      </c>
      <c r="BM10889" s="177" t="s">
        <v>16334</v>
      </c>
      <c r="BN10889" s="177" t="s">
        <v>2983</v>
      </c>
      <c r="BO10889" s="177" t="s">
        <v>15413</v>
      </c>
      <c r="BU10889" s="177" t="s">
        <v>16334</v>
      </c>
      <c r="BV10889" s="177" t="s">
        <v>2983</v>
      </c>
      <c r="BW10889" s="177" t="s">
        <v>15413</v>
      </c>
    </row>
    <row r="10890" spans="51:75" x14ac:dyDescent="0.3">
      <c r="AY10890" s="226" t="e">
        <f>VLOOKUP(C10890,#REF!, 2,FALSE)</f>
        <v>#REF!</v>
      </c>
      <c r="BM10890" s="177" t="s">
        <v>16335</v>
      </c>
      <c r="BN10890" s="177" t="s">
        <v>2983</v>
      </c>
      <c r="BO10890" s="177" t="s">
        <v>9575</v>
      </c>
      <c r="BU10890" s="177" t="s">
        <v>16335</v>
      </c>
      <c r="BV10890" s="177" t="s">
        <v>2983</v>
      </c>
      <c r="BW10890" s="177" t="s">
        <v>9575</v>
      </c>
    </row>
    <row r="10891" spans="51:75" x14ac:dyDescent="0.3">
      <c r="AY10891" s="226" t="e">
        <f>VLOOKUP(C10891,#REF!, 2,FALSE)</f>
        <v>#REF!</v>
      </c>
      <c r="BM10891" s="177" t="s">
        <v>16336</v>
      </c>
      <c r="BN10891" s="177" t="s">
        <v>2983</v>
      </c>
      <c r="BO10891" s="177" t="s">
        <v>7908</v>
      </c>
      <c r="BU10891" s="177" t="s">
        <v>16336</v>
      </c>
      <c r="BV10891" s="177" t="s">
        <v>2983</v>
      </c>
      <c r="BW10891" s="177" t="s">
        <v>7908</v>
      </c>
    </row>
    <row r="10892" spans="51:75" x14ac:dyDescent="0.3">
      <c r="AY10892" s="226" t="e">
        <f>VLOOKUP(C10892,#REF!, 2,FALSE)</f>
        <v>#REF!</v>
      </c>
      <c r="BM10892" s="177" t="s">
        <v>16337</v>
      </c>
      <c r="BN10892" s="177" t="s">
        <v>2983</v>
      </c>
      <c r="BO10892" s="177" t="s">
        <v>9646</v>
      </c>
      <c r="BU10892" s="177" t="s">
        <v>16337</v>
      </c>
      <c r="BV10892" s="177" t="s">
        <v>2983</v>
      </c>
      <c r="BW10892" s="177" t="s">
        <v>9646</v>
      </c>
    </row>
    <row r="10893" spans="51:75" x14ac:dyDescent="0.3">
      <c r="AY10893" s="226" t="e">
        <f>VLOOKUP(C10893,#REF!, 2,FALSE)</f>
        <v>#REF!</v>
      </c>
      <c r="BM10893" s="177" t="s">
        <v>16338</v>
      </c>
      <c r="BN10893" s="177" t="s">
        <v>16979</v>
      </c>
      <c r="BO10893" s="177" t="s">
        <v>4887</v>
      </c>
      <c r="BU10893" s="177" t="s">
        <v>16338</v>
      </c>
      <c r="BV10893" s="177" t="s">
        <v>16979</v>
      </c>
      <c r="BW10893" s="177" t="s">
        <v>4887</v>
      </c>
    </row>
    <row r="10894" spans="51:75" x14ac:dyDescent="0.3">
      <c r="AY10894" s="226" t="e">
        <f>VLOOKUP(C10894,#REF!, 2,FALSE)</f>
        <v>#REF!</v>
      </c>
      <c r="BM10894" s="177" t="s">
        <v>16339</v>
      </c>
      <c r="BN10894" s="177" t="s">
        <v>787</v>
      </c>
      <c r="BO10894" s="177" t="s">
        <v>3986</v>
      </c>
      <c r="BU10894" s="177" t="s">
        <v>16339</v>
      </c>
      <c r="BV10894" s="177" t="s">
        <v>787</v>
      </c>
      <c r="BW10894" s="177" t="s">
        <v>3986</v>
      </c>
    </row>
    <row r="10895" spans="51:75" x14ac:dyDescent="0.3">
      <c r="AY10895" s="226" t="e">
        <f>VLOOKUP(C10895,#REF!, 2,FALSE)</f>
        <v>#REF!</v>
      </c>
      <c r="BM10895" s="177" t="s">
        <v>16340</v>
      </c>
      <c r="BN10895" s="177" t="s">
        <v>2983</v>
      </c>
      <c r="BO10895" s="177" t="s">
        <v>3357</v>
      </c>
      <c r="BU10895" s="177" t="s">
        <v>16340</v>
      </c>
      <c r="BV10895" s="177" t="s">
        <v>2983</v>
      </c>
      <c r="BW10895" s="177" t="s">
        <v>3357</v>
      </c>
    </row>
    <row r="10896" spans="51:75" x14ac:dyDescent="0.3">
      <c r="AY10896" s="226" t="e">
        <f>VLOOKUP(C10896,#REF!, 2,FALSE)</f>
        <v>#REF!</v>
      </c>
      <c r="BM10896" s="177" t="s">
        <v>16341</v>
      </c>
      <c r="BN10896" s="177" t="s">
        <v>16979</v>
      </c>
      <c r="BO10896" s="177" t="s">
        <v>8587</v>
      </c>
      <c r="BU10896" s="177" t="s">
        <v>16341</v>
      </c>
      <c r="BV10896" s="177" t="s">
        <v>16979</v>
      </c>
      <c r="BW10896" s="177" t="s">
        <v>8587</v>
      </c>
    </row>
    <row r="10897" spans="51:75" x14ac:dyDescent="0.3">
      <c r="AY10897" s="226" t="e">
        <f>VLOOKUP(C10897,#REF!, 2,FALSE)</f>
        <v>#REF!</v>
      </c>
      <c r="BM10897" s="177" t="s">
        <v>16342</v>
      </c>
      <c r="BN10897" s="177" t="s">
        <v>655</v>
      </c>
      <c r="BO10897" s="177" t="s">
        <v>16343</v>
      </c>
      <c r="BU10897" s="177" t="s">
        <v>16342</v>
      </c>
      <c r="BV10897" s="177" t="s">
        <v>655</v>
      </c>
      <c r="BW10897" s="177" t="s">
        <v>16343</v>
      </c>
    </row>
    <row r="10898" spans="51:75" x14ac:dyDescent="0.3">
      <c r="AY10898" s="226" t="e">
        <f>VLOOKUP(C10898,#REF!, 2,FALSE)</f>
        <v>#REF!</v>
      </c>
      <c r="BM10898" s="177" t="s">
        <v>502</v>
      </c>
      <c r="BN10898" s="177" t="s">
        <v>2983</v>
      </c>
      <c r="BO10898" s="177" t="s">
        <v>1202</v>
      </c>
      <c r="BU10898" s="177" t="s">
        <v>502</v>
      </c>
      <c r="BV10898" s="177" t="s">
        <v>2983</v>
      </c>
      <c r="BW10898" s="177" t="s">
        <v>1202</v>
      </c>
    </row>
    <row r="10899" spans="51:75" x14ac:dyDescent="0.3">
      <c r="AY10899" s="226" t="e">
        <f>VLOOKUP(C10899,#REF!, 2,FALSE)</f>
        <v>#REF!</v>
      </c>
      <c r="BM10899" s="177" t="s">
        <v>2824</v>
      </c>
      <c r="BN10899" s="177" t="s">
        <v>2983</v>
      </c>
      <c r="BO10899" s="177" t="s">
        <v>5134</v>
      </c>
      <c r="BU10899" s="177" t="s">
        <v>2824</v>
      </c>
      <c r="BV10899" s="177" t="s">
        <v>2983</v>
      </c>
      <c r="BW10899" s="177" t="s">
        <v>5134</v>
      </c>
    </row>
    <row r="10900" spans="51:75" x14ac:dyDescent="0.3">
      <c r="AY10900" s="226" t="e">
        <f>VLOOKUP(C10900,#REF!, 2,FALSE)</f>
        <v>#REF!</v>
      </c>
      <c r="BM10900" s="177" t="s">
        <v>2828</v>
      </c>
      <c r="BN10900" s="177" t="s">
        <v>2983</v>
      </c>
      <c r="BO10900" s="177" t="s">
        <v>7928</v>
      </c>
      <c r="BU10900" s="177" t="s">
        <v>2828</v>
      </c>
      <c r="BV10900" s="177" t="s">
        <v>2983</v>
      </c>
      <c r="BW10900" s="177" t="s">
        <v>7928</v>
      </c>
    </row>
    <row r="10901" spans="51:75" x14ac:dyDescent="0.3">
      <c r="AY10901" s="226" t="e">
        <f>VLOOKUP(C10901,#REF!, 2,FALSE)</f>
        <v>#REF!</v>
      </c>
      <c r="BM10901" s="177" t="s">
        <v>16344</v>
      </c>
      <c r="BN10901" s="177" t="s">
        <v>2983</v>
      </c>
      <c r="BO10901" s="177" t="s">
        <v>7605</v>
      </c>
      <c r="BU10901" s="177" t="s">
        <v>16344</v>
      </c>
      <c r="BV10901" s="177" t="s">
        <v>2983</v>
      </c>
      <c r="BW10901" s="177" t="s">
        <v>7605</v>
      </c>
    </row>
    <row r="10902" spans="51:75" x14ac:dyDescent="0.3">
      <c r="AY10902" s="226" t="e">
        <f>VLOOKUP(C10902,#REF!, 2,FALSE)</f>
        <v>#REF!</v>
      </c>
      <c r="BM10902" s="177" t="s">
        <v>2829</v>
      </c>
      <c r="BN10902" s="177" t="s">
        <v>2983</v>
      </c>
      <c r="BO10902" s="177" t="s">
        <v>2868</v>
      </c>
      <c r="BU10902" s="177" t="s">
        <v>2829</v>
      </c>
      <c r="BV10902" s="177" t="s">
        <v>2983</v>
      </c>
      <c r="BW10902" s="177" t="s">
        <v>2868</v>
      </c>
    </row>
    <row r="10903" spans="51:75" x14ac:dyDescent="0.3">
      <c r="AY10903" s="226" t="e">
        <f>VLOOKUP(C10903,#REF!, 2,FALSE)</f>
        <v>#REF!</v>
      </c>
      <c r="BM10903" s="177" t="s">
        <v>2830</v>
      </c>
      <c r="BN10903" s="177" t="s">
        <v>2983</v>
      </c>
      <c r="BO10903" s="177" t="s">
        <v>8474</v>
      </c>
      <c r="BU10903" s="177" t="s">
        <v>2830</v>
      </c>
      <c r="BV10903" s="177" t="s">
        <v>2983</v>
      </c>
      <c r="BW10903" s="177" t="s">
        <v>8474</v>
      </c>
    </row>
    <row r="10904" spans="51:75" x14ac:dyDescent="0.3">
      <c r="AY10904" s="226" t="e">
        <f>VLOOKUP(C10904,#REF!, 2,FALSE)</f>
        <v>#REF!</v>
      </c>
      <c r="BM10904" s="177" t="s">
        <v>16345</v>
      </c>
      <c r="BN10904" s="177" t="s">
        <v>16979</v>
      </c>
      <c r="BO10904" s="177" t="s">
        <v>16240</v>
      </c>
      <c r="BU10904" s="177" t="s">
        <v>16345</v>
      </c>
      <c r="BV10904" s="177" t="s">
        <v>16979</v>
      </c>
      <c r="BW10904" s="177" t="s">
        <v>16240</v>
      </c>
    </row>
    <row r="10905" spans="51:75" x14ac:dyDescent="0.3">
      <c r="AY10905" s="226" t="e">
        <f>VLOOKUP(C10905,#REF!, 2,FALSE)</f>
        <v>#REF!</v>
      </c>
      <c r="BM10905" s="177" t="s">
        <v>16346</v>
      </c>
      <c r="BN10905" s="177" t="s">
        <v>700</v>
      </c>
      <c r="BO10905" s="177" t="s">
        <v>16347</v>
      </c>
      <c r="BU10905" s="177" t="s">
        <v>16346</v>
      </c>
      <c r="BV10905" s="177" t="s">
        <v>700</v>
      </c>
      <c r="BW10905" s="177" t="s">
        <v>16347</v>
      </c>
    </row>
    <row r="10906" spans="51:75" x14ac:dyDescent="0.3">
      <c r="AY10906" s="226" t="e">
        <f>VLOOKUP(C10906,#REF!, 2,FALSE)</f>
        <v>#REF!</v>
      </c>
      <c r="BM10906" s="177" t="s">
        <v>16348</v>
      </c>
      <c r="BN10906" s="177" t="s">
        <v>2983</v>
      </c>
      <c r="BO10906" s="177" t="s">
        <v>5842</v>
      </c>
      <c r="BU10906" s="177" t="s">
        <v>16348</v>
      </c>
      <c r="BV10906" s="177" t="s">
        <v>2983</v>
      </c>
      <c r="BW10906" s="177" t="s">
        <v>5842</v>
      </c>
    </row>
    <row r="10907" spans="51:75" x14ac:dyDescent="0.3">
      <c r="AY10907" s="226" t="e">
        <f>VLOOKUP(C10907,#REF!, 2,FALSE)</f>
        <v>#REF!</v>
      </c>
      <c r="BM10907" s="177" t="s">
        <v>16349</v>
      </c>
      <c r="BN10907" s="177" t="s">
        <v>16979</v>
      </c>
      <c r="BO10907" s="177" t="s">
        <v>2982</v>
      </c>
      <c r="BU10907" s="177" t="s">
        <v>16349</v>
      </c>
      <c r="BV10907" s="177" t="s">
        <v>16979</v>
      </c>
      <c r="BW10907" s="177" t="s">
        <v>2982</v>
      </c>
    </row>
    <row r="10908" spans="51:75" x14ac:dyDescent="0.3">
      <c r="AY10908" s="226" t="e">
        <f>VLOOKUP(C10908,#REF!, 2,FALSE)</f>
        <v>#REF!</v>
      </c>
      <c r="BM10908" s="177" t="s">
        <v>16350</v>
      </c>
      <c r="BN10908" s="177" t="s">
        <v>16979</v>
      </c>
      <c r="BO10908" s="177" t="s">
        <v>16351</v>
      </c>
      <c r="BU10908" s="177" t="s">
        <v>16350</v>
      </c>
      <c r="BV10908" s="177" t="s">
        <v>16979</v>
      </c>
      <c r="BW10908" s="177" t="s">
        <v>16351</v>
      </c>
    </row>
    <row r="10909" spans="51:75" x14ac:dyDescent="0.3">
      <c r="AY10909" s="226" t="e">
        <f>VLOOKUP(C10909,#REF!, 2,FALSE)</f>
        <v>#REF!</v>
      </c>
      <c r="BM10909" s="177" t="s">
        <v>16352</v>
      </c>
      <c r="BN10909" s="177" t="s">
        <v>2983</v>
      </c>
      <c r="BO10909" s="177" t="s">
        <v>2983</v>
      </c>
      <c r="BU10909" s="177" t="s">
        <v>16352</v>
      </c>
      <c r="BV10909" s="177" t="s">
        <v>2983</v>
      </c>
      <c r="BW10909" s="177" t="s">
        <v>2983</v>
      </c>
    </row>
    <row r="10910" spans="51:75" x14ac:dyDescent="0.3">
      <c r="AY10910" s="226" t="e">
        <f>VLOOKUP(C10910,#REF!, 2,FALSE)</f>
        <v>#REF!</v>
      </c>
      <c r="BM10910" s="177" t="s">
        <v>16353</v>
      </c>
      <c r="BN10910" s="177" t="s">
        <v>2983</v>
      </c>
      <c r="BO10910" s="177" t="s">
        <v>2983</v>
      </c>
      <c r="BU10910" s="177" t="s">
        <v>16353</v>
      </c>
      <c r="BV10910" s="177" t="s">
        <v>2983</v>
      </c>
      <c r="BW10910" s="177" t="s">
        <v>2983</v>
      </c>
    </row>
    <row r="10911" spans="51:75" x14ac:dyDescent="0.3">
      <c r="AY10911" s="226" t="e">
        <f>VLOOKUP(C10911,#REF!, 2,FALSE)</f>
        <v>#REF!</v>
      </c>
      <c r="BM10911" s="177" t="s">
        <v>16354</v>
      </c>
      <c r="BN10911" s="177" t="s">
        <v>2983</v>
      </c>
      <c r="BO10911" s="177" t="s">
        <v>2983</v>
      </c>
      <c r="BU10911" s="177" t="s">
        <v>16354</v>
      </c>
      <c r="BV10911" s="177" t="s">
        <v>2983</v>
      </c>
      <c r="BW10911" s="177" t="s">
        <v>2983</v>
      </c>
    </row>
    <row r="10912" spans="51:75" x14ac:dyDescent="0.3">
      <c r="AY10912" s="226" t="e">
        <f>VLOOKUP(C10912,#REF!, 2,FALSE)</f>
        <v>#REF!</v>
      </c>
      <c r="BM10912" s="177" t="s">
        <v>16355</v>
      </c>
      <c r="BN10912" s="177" t="s">
        <v>2983</v>
      </c>
      <c r="BO10912" s="177" t="s">
        <v>2983</v>
      </c>
      <c r="BU10912" s="177" t="s">
        <v>16355</v>
      </c>
      <c r="BV10912" s="177" t="s">
        <v>2983</v>
      </c>
      <c r="BW10912" s="177" t="s">
        <v>2983</v>
      </c>
    </row>
    <row r="10913" spans="51:75" x14ac:dyDescent="0.3">
      <c r="AY10913" s="226" t="e">
        <f>VLOOKUP(C10913,#REF!, 2,FALSE)</f>
        <v>#REF!</v>
      </c>
      <c r="BM10913" s="177" t="s">
        <v>16356</v>
      </c>
      <c r="BN10913" s="177" t="s">
        <v>16979</v>
      </c>
      <c r="BO10913" s="177" t="s">
        <v>2983</v>
      </c>
      <c r="BU10913" s="177" t="s">
        <v>16356</v>
      </c>
      <c r="BV10913" s="177" t="s">
        <v>16979</v>
      </c>
      <c r="BW10913" s="177" t="s">
        <v>2983</v>
      </c>
    </row>
    <row r="10914" spans="51:75" x14ac:dyDescent="0.3">
      <c r="AY10914" s="226" t="e">
        <f>VLOOKUP(C10914,#REF!, 2,FALSE)</f>
        <v>#REF!</v>
      </c>
      <c r="BM10914" s="177" t="s">
        <v>16357</v>
      </c>
      <c r="BN10914" s="177" t="s">
        <v>16979</v>
      </c>
      <c r="BO10914" s="177" t="s">
        <v>2983</v>
      </c>
      <c r="BU10914" s="177" t="s">
        <v>16357</v>
      </c>
      <c r="BV10914" s="177" t="s">
        <v>16979</v>
      </c>
      <c r="BW10914" s="177" t="s">
        <v>2983</v>
      </c>
    </row>
    <row r="10915" spans="51:75" x14ac:dyDescent="0.3">
      <c r="AY10915" s="226" t="e">
        <f>VLOOKUP(C10915,#REF!, 2,FALSE)</f>
        <v>#REF!</v>
      </c>
      <c r="BM10915" s="177" t="s">
        <v>16358</v>
      </c>
      <c r="BN10915" s="177" t="s">
        <v>2983</v>
      </c>
      <c r="BO10915" s="177" t="s">
        <v>2983</v>
      </c>
      <c r="BU10915" s="177" t="s">
        <v>16358</v>
      </c>
      <c r="BV10915" s="177" t="s">
        <v>2983</v>
      </c>
      <c r="BW10915" s="177" t="s">
        <v>2983</v>
      </c>
    </row>
    <row r="10916" spans="51:75" x14ac:dyDescent="0.3">
      <c r="AY10916" s="226" t="e">
        <f>VLOOKUP(C10916,#REF!, 2,FALSE)</f>
        <v>#REF!</v>
      </c>
      <c r="BM10916" s="177" t="s">
        <v>16359</v>
      </c>
      <c r="BN10916" s="177" t="s">
        <v>2983</v>
      </c>
      <c r="BO10916" s="177" t="s">
        <v>2983</v>
      </c>
      <c r="BU10916" s="177" t="s">
        <v>16359</v>
      </c>
      <c r="BV10916" s="177" t="s">
        <v>2983</v>
      </c>
      <c r="BW10916" s="177" t="s">
        <v>2983</v>
      </c>
    </row>
    <row r="10917" spans="51:75" x14ac:dyDescent="0.3">
      <c r="AY10917" s="226" t="e">
        <f>VLOOKUP(C10917,#REF!, 2,FALSE)</f>
        <v>#REF!</v>
      </c>
      <c r="BM10917" s="177" t="s">
        <v>16360</v>
      </c>
      <c r="BN10917" s="177" t="s">
        <v>2983</v>
      </c>
      <c r="BO10917" s="177" t="s">
        <v>2983</v>
      </c>
      <c r="BU10917" s="177" t="s">
        <v>16360</v>
      </c>
      <c r="BV10917" s="177" t="s">
        <v>2983</v>
      </c>
      <c r="BW10917" s="177" t="s">
        <v>2983</v>
      </c>
    </row>
    <row r="10918" spans="51:75" x14ac:dyDescent="0.3">
      <c r="AY10918" s="226" t="e">
        <f>VLOOKUP(C10918,#REF!, 2,FALSE)</f>
        <v>#REF!</v>
      </c>
      <c r="BM10918" s="177" t="s">
        <v>16361</v>
      </c>
      <c r="BN10918" s="177" t="s">
        <v>2983</v>
      </c>
      <c r="BO10918" s="177" t="s">
        <v>2983</v>
      </c>
      <c r="BU10918" s="177" t="s">
        <v>16361</v>
      </c>
      <c r="BV10918" s="177" t="s">
        <v>2983</v>
      </c>
      <c r="BW10918" s="177" t="s">
        <v>2983</v>
      </c>
    </row>
    <row r="10919" spans="51:75" x14ac:dyDescent="0.3">
      <c r="AY10919" s="226" t="e">
        <f>VLOOKUP(C10919,#REF!, 2,FALSE)</f>
        <v>#REF!</v>
      </c>
      <c r="BM10919" s="177" t="s">
        <v>16362</v>
      </c>
      <c r="BN10919" s="177" t="s">
        <v>2983</v>
      </c>
      <c r="BO10919" s="177" t="s">
        <v>2983</v>
      </c>
      <c r="BU10919" s="177" t="s">
        <v>16362</v>
      </c>
      <c r="BV10919" s="177" t="s">
        <v>2983</v>
      </c>
      <c r="BW10919" s="177" t="s">
        <v>2983</v>
      </c>
    </row>
    <row r="10920" spans="51:75" x14ac:dyDescent="0.3">
      <c r="AY10920" s="226" t="e">
        <f>VLOOKUP(C10920,#REF!, 2,FALSE)</f>
        <v>#REF!</v>
      </c>
      <c r="BM10920" s="177" t="s">
        <v>16363</v>
      </c>
      <c r="BN10920" s="177" t="s">
        <v>2983</v>
      </c>
      <c r="BO10920" s="177" t="s">
        <v>2983</v>
      </c>
      <c r="BU10920" s="177" t="s">
        <v>16363</v>
      </c>
      <c r="BV10920" s="177" t="s">
        <v>2983</v>
      </c>
      <c r="BW10920" s="177" t="s">
        <v>2983</v>
      </c>
    </row>
    <row r="10921" spans="51:75" x14ac:dyDescent="0.3">
      <c r="AY10921" s="226" t="e">
        <f>VLOOKUP(C10921,#REF!, 2,FALSE)</f>
        <v>#REF!</v>
      </c>
      <c r="BM10921" s="177" t="s">
        <v>16364</v>
      </c>
      <c r="BN10921" s="177" t="s">
        <v>2983</v>
      </c>
      <c r="BO10921" s="177" t="s">
        <v>2983</v>
      </c>
      <c r="BU10921" s="177" t="s">
        <v>16364</v>
      </c>
      <c r="BV10921" s="177" t="s">
        <v>2983</v>
      </c>
      <c r="BW10921" s="177" t="s">
        <v>2983</v>
      </c>
    </row>
    <row r="10922" spans="51:75" x14ac:dyDescent="0.3">
      <c r="AY10922" s="226" t="e">
        <f>VLOOKUP(C10922,#REF!, 2,FALSE)</f>
        <v>#REF!</v>
      </c>
      <c r="BM10922" s="177" t="s">
        <v>16365</v>
      </c>
      <c r="BN10922" s="177" t="s">
        <v>2983</v>
      </c>
      <c r="BO10922" s="177" t="s">
        <v>10480</v>
      </c>
      <c r="BU10922" s="177" t="s">
        <v>16365</v>
      </c>
      <c r="BV10922" s="177" t="s">
        <v>2983</v>
      </c>
      <c r="BW10922" s="177" t="s">
        <v>10480</v>
      </c>
    </row>
    <row r="10923" spans="51:75" x14ac:dyDescent="0.3">
      <c r="AY10923" s="226" t="e">
        <f>VLOOKUP(C10923,#REF!, 2,FALSE)</f>
        <v>#REF!</v>
      </c>
      <c r="BM10923" s="177" t="s">
        <v>16366</v>
      </c>
      <c r="BN10923" s="177" t="s">
        <v>703</v>
      </c>
      <c r="BO10923" s="177" t="s">
        <v>8500</v>
      </c>
      <c r="BU10923" s="177" t="s">
        <v>16366</v>
      </c>
      <c r="BV10923" s="177" t="s">
        <v>703</v>
      </c>
      <c r="BW10923" s="177" t="s">
        <v>8500</v>
      </c>
    </row>
    <row r="10924" spans="51:75" x14ac:dyDescent="0.3">
      <c r="AY10924" s="226" t="e">
        <f>VLOOKUP(C10924,#REF!, 2,FALSE)</f>
        <v>#REF!</v>
      </c>
      <c r="BM10924" s="177" t="s">
        <v>16367</v>
      </c>
      <c r="BN10924" s="177" t="s">
        <v>16979</v>
      </c>
      <c r="BO10924" s="177" t="s">
        <v>6956</v>
      </c>
      <c r="BU10924" s="177" t="s">
        <v>16367</v>
      </c>
      <c r="BV10924" s="177" t="s">
        <v>16979</v>
      </c>
      <c r="BW10924" s="177" t="s">
        <v>6956</v>
      </c>
    </row>
    <row r="10925" spans="51:75" x14ac:dyDescent="0.3">
      <c r="AY10925" s="226" t="e">
        <f>VLOOKUP(C10925,#REF!, 2,FALSE)</f>
        <v>#REF!</v>
      </c>
      <c r="BM10925" s="177" t="s">
        <v>16368</v>
      </c>
      <c r="BN10925" s="177" t="s">
        <v>703</v>
      </c>
      <c r="BO10925" s="177" t="s">
        <v>6783</v>
      </c>
      <c r="BU10925" s="177" t="s">
        <v>16368</v>
      </c>
      <c r="BV10925" s="177" t="s">
        <v>703</v>
      </c>
      <c r="BW10925" s="177" t="s">
        <v>6783</v>
      </c>
    </row>
    <row r="10926" spans="51:75" x14ac:dyDescent="0.3">
      <c r="AY10926" s="226" t="e">
        <f>VLOOKUP(C10926,#REF!, 2,FALSE)</f>
        <v>#REF!</v>
      </c>
      <c r="BM10926" s="177" t="s">
        <v>16369</v>
      </c>
      <c r="BN10926" s="177" t="s">
        <v>923</v>
      </c>
      <c r="BO10926" s="177" t="s">
        <v>8295</v>
      </c>
      <c r="BU10926" s="177" t="s">
        <v>16369</v>
      </c>
      <c r="BV10926" s="177" t="s">
        <v>923</v>
      </c>
      <c r="BW10926" s="177" t="s">
        <v>8295</v>
      </c>
    </row>
    <row r="10927" spans="51:75" x14ac:dyDescent="0.3">
      <c r="AY10927" s="226" t="e">
        <f>VLOOKUP(C10927,#REF!, 2,FALSE)</f>
        <v>#REF!</v>
      </c>
      <c r="BM10927" s="177" t="s">
        <v>16370</v>
      </c>
      <c r="BN10927" s="177" t="s">
        <v>623</v>
      </c>
      <c r="BO10927" s="177" t="s">
        <v>3353</v>
      </c>
      <c r="BU10927" s="177" t="s">
        <v>16370</v>
      </c>
      <c r="BV10927" s="177" t="s">
        <v>623</v>
      </c>
      <c r="BW10927" s="177" t="s">
        <v>3353</v>
      </c>
    </row>
    <row r="10928" spans="51:75" x14ac:dyDescent="0.3">
      <c r="AY10928" s="226" t="e">
        <f>VLOOKUP(C10928,#REF!, 2,FALSE)</f>
        <v>#REF!</v>
      </c>
      <c r="BM10928" s="177" t="s">
        <v>16371</v>
      </c>
      <c r="BN10928" s="177" t="s">
        <v>661</v>
      </c>
      <c r="BO10928" s="177" t="s">
        <v>4744</v>
      </c>
      <c r="BU10928" s="177" t="s">
        <v>16371</v>
      </c>
      <c r="BV10928" s="177" t="s">
        <v>661</v>
      </c>
      <c r="BW10928" s="177" t="s">
        <v>4744</v>
      </c>
    </row>
    <row r="10929" spans="51:75" x14ac:dyDescent="0.3">
      <c r="AY10929" s="226" t="e">
        <f>VLOOKUP(C10929,#REF!, 2,FALSE)</f>
        <v>#REF!</v>
      </c>
      <c r="BM10929" s="177" t="s">
        <v>16372</v>
      </c>
      <c r="BN10929" s="177" t="s">
        <v>926</v>
      </c>
      <c r="BO10929" s="177" t="s">
        <v>8036</v>
      </c>
      <c r="BU10929" s="177" t="s">
        <v>16372</v>
      </c>
      <c r="BV10929" s="177" t="s">
        <v>926</v>
      </c>
      <c r="BW10929" s="177" t="s">
        <v>8036</v>
      </c>
    </row>
    <row r="10930" spans="51:75" x14ac:dyDescent="0.3">
      <c r="AY10930" s="226" t="e">
        <f>VLOOKUP(C10930,#REF!, 2,FALSE)</f>
        <v>#REF!</v>
      </c>
      <c r="BM10930" s="177" t="s">
        <v>16373</v>
      </c>
      <c r="BN10930" s="177" t="s">
        <v>849</v>
      </c>
      <c r="BO10930" s="177" t="s">
        <v>16374</v>
      </c>
      <c r="BU10930" s="177" t="s">
        <v>16373</v>
      </c>
      <c r="BV10930" s="177" t="s">
        <v>849</v>
      </c>
      <c r="BW10930" s="177" t="s">
        <v>16374</v>
      </c>
    </row>
    <row r="10931" spans="51:75" x14ac:dyDescent="0.3">
      <c r="AY10931" s="226" t="e">
        <f>VLOOKUP(C10931,#REF!, 2,FALSE)</f>
        <v>#REF!</v>
      </c>
      <c r="BM10931" s="177" t="s">
        <v>16375</v>
      </c>
      <c r="BN10931" s="177" t="s">
        <v>661</v>
      </c>
      <c r="BO10931" s="177" t="s">
        <v>16376</v>
      </c>
      <c r="BU10931" s="177" t="s">
        <v>16375</v>
      </c>
      <c r="BV10931" s="177" t="s">
        <v>661</v>
      </c>
      <c r="BW10931" s="177" t="s">
        <v>16376</v>
      </c>
    </row>
    <row r="10932" spans="51:75" x14ac:dyDescent="0.3">
      <c r="AY10932" s="226" t="e">
        <f>VLOOKUP(C10932,#REF!, 2,FALSE)</f>
        <v>#REF!</v>
      </c>
      <c r="BM10932" s="177" t="s">
        <v>16377</v>
      </c>
      <c r="BN10932" s="177" t="s">
        <v>1342</v>
      </c>
      <c r="BO10932" s="177" t="s">
        <v>16378</v>
      </c>
      <c r="BU10932" s="177" t="s">
        <v>16377</v>
      </c>
      <c r="BV10932" s="177" t="s">
        <v>1342</v>
      </c>
      <c r="BW10932" s="177" t="s">
        <v>16378</v>
      </c>
    </row>
    <row r="10933" spans="51:75" x14ac:dyDescent="0.3">
      <c r="AY10933" s="226" t="e">
        <f>VLOOKUP(C10933,#REF!, 2,FALSE)</f>
        <v>#REF!</v>
      </c>
      <c r="BM10933" s="177" t="s">
        <v>16379</v>
      </c>
      <c r="BN10933" s="177" t="s">
        <v>661</v>
      </c>
      <c r="BO10933" s="177" t="s">
        <v>5814</v>
      </c>
      <c r="BU10933" s="177" t="s">
        <v>16379</v>
      </c>
      <c r="BV10933" s="177" t="s">
        <v>661</v>
      </c>
      <c r="BW10933" s="177" t="s">
        <v>5814</v>
      </c>
    </row>
    <row r="10934" spans="51:75" x14ac:dyDescent="0.3">
      <c r="AY10934" s="226" t="e">
        <f>VLOOKUP(C10934,#REF!, 2,FALSE)</f>
        <v>#REF!</v>
      </c>
      <c r="BM10934" s="177" t="s">
        <v>16380</v>
      </c>
      <c r="BN10934" s="177" t="s">
        <v>661</v>
      </c>
      <c r="BO10934" s="177" t="s">
        <v>770</v>
      </c>
      <c r="BU10934" s="177" t="s">
        <v>16380</v>
      </c>
      <c r="BV10934" s="177" t="s">
        <v>661</v>
      </c>
      <c r="BW10934" s="177" t="s">
        <v>770</v>
      </c>
    </row>
    <row r="10935" spans="51:75" x14ac:dyDescent="0.3">
      <c r="AY10935" s="226" t="e">
        <f>VLOOKUP(C10935,#REF!, 2,FALSE)</f>
        <v>#REF!</v>
      </c>
      <c r="BM10935" s="177" t="s">
        <v>16381</v>
      </c>
      <c r="BN10935" s="177" t="s">
        <v>2983</v>
      </c>
      <c r="BO10935" s="177" t="s">
        <v>16329</v>
      </c>
      <c r="BU10935" s="177" t="s">
        <v>16381</v>
      </c>
      <c r="BV10935" s="177" t="s">
        <v>2983</v>
      </c>
      <c r="BW10935" s="177" t="s">
        <v>16329</v>
      </c>
    </row>
    <row r="10936" spans="51:75" x14ac:dyDescent="0.3">
      <c r="AY10936" s="226" t="e">
        <f>VLOOKUP(C10936,#REF!, 2,FALSE)</f>
        <v>#REF!</v>
      </c>
      <c r="BM10936" s="177" t="s">
        <v>16382</v>
      </c>
      <c r="BN10936" s="177" t="s">
        <v>1272</v>
      </c>
      <c r="BO10936" s="177" t="s">
        <v>7348</v>
      </c>
      <c r="BU10936" s="177" t="s">
        <v>16382</v>
      </c>
      <c r="BV10936" s="177" t="s">
        <v>1272</v>
      </c>
      <c r="BW10936" s="177" t="s">
        <v>7348</v>
      </c>
    </row>
    <row r="10937" spans="51:75" x14ac:dyDescent="0.3">
      <c r="AY10937" s="226" t="e">
        <f>VLOOKUP(C10937,#REF!, 2,FALSE)</f>
        <v>#REF!</v>
      </c>
      <c r="BM10937" s="177" t="s">
        <v>16383</v>
      </c>
      <c r="BN10937" s="177" t="s">
        <v>16979</v>
      </c>
      <c r="BO10937" s="177" t="s">
        <v>5019</v>
      </c>
      <c r="BU10937" s="177" t="s">
        <v>16383</v>
      </c>
      <c r="BV10937" s="177" t="s">
        <v>16979</v>
      </c>
      <c r="BW10937" s="177" t="s">
        <v>5019</v>
      </c>
    </row>
    <row r="10938" spans="51:75" x14ac:dyDescent="0.3">
      <c r="AY10938" s="226" t="e">
        <f>VLOOKUP(C10938,#REF!, 2,FALSE)</f>
        <v>#REF!</v>
      </c>
      <c r="BM10938" s="177" t="s">
        <v>16384</v>
      </c>
      <c r="BN10938" s="177" t="s">
        <v>862</v>
      </c>
      <c r="BO10938" s="177" t="s">
        <v>14760</v>
      </c>
      <c r="BU10938" s="177" t="s">
        <v>16384</v>
      </c>
      <c r="BV10938" s="177" t="s">
        <v>862</v>
      </c>
      <c r="BW10938" s="177" t="s">
        <v>14760</v>
      </c>
    </row>
    <row r="10939" spans="51:75" x14ac:dyDescent="0.3">
      <c r="AY10939" s="226" t="e">
        <f>VLOOKUP(C10939,#REF!, 2,FALSE)</f>
        <v>#REF!</v>
      </c>
      <c r="BM10939" s="177" t="s">
        <v>16385</v>
      </c>
      <c r="BN10939" s="177" t="s">
        <v>1269</v>
      </c>
      <c r="BO10939" s="177" t="s">
        <v>8517</v>
      </c>
      <c r="BU10939" s="177" t="s">
        <v>16385</v>
      </c>
      <c r="BV10939" s="177" t="s">
        <v>1269</v>
      </c>
      <c r="BW10939" s="177" t="s">
        <v>8517</v>
      </c>
    </row>
    <row r="10940" spans="51:75" x14ac:dyDescent="0.3">
      <c r="AY10940" s="226" t="e">
        <f>VLOOKUP(C10940,#REF!, 2,FALSE)</f>
        <v>#REF!</v>
      </c>
      <c r="BM10940" s="177" t="s">
        <v>16386</v>
      </c>
      <c r="BN10940" s="177" t="s">
        <v>3245</v>
      </c>
      <c r="BO10940" s="177" t="s">
        <v>2381</v>
      </c>
      <c r="BU10940" s="177" t="s">
        <v>16386</v>
      </c>
      <c r="BV10940" s="177" t="s">
        <v>3245</v>
      </c>
      <c r="BW10940" s="177" t="s">
        <v>2381</v>
      </c>
    </row>
    <row r="10941" spans="51:75" x14ac:dyDescent="0.3">
      <c r="AY10941" s="226" t="e">
        <f>VLOOKUP(C10941,#REF!, 2,FALSE)</f>
        <v>#REF!</v>
      </c>
      <c r="BM10941" s="177" t="s">
        <v>16387</v>
      </c>
      <c r="BN10941" s="177" t="s">
        <v>3045</v>
      </c>
      <c r="BO10941" s="177" t="s">
        <v>1954</v>
      </c>
      <c r="BU10941" s="177" t="s">
        <v>16387</v>
      </c>
      <c r="BV10941" s="177" t="s">
        <v>3045</v>
      </c>
      <c r="BW10941" s="177" t="s">
        <v>1954</v>
      </c>
    </row>
    <row r="10942" spans="51:75" x14ac:dyDescent="0.3">
      <c r="AY10942" s="226" t="e">
        <f>VLOOKUP(C10942,#REF!, 2,FALSE)</f>
        <v>#REF!</v>
      </c>
      <c r="BM10942" s="177" t="s">
        <v>16388</v>
      </c>
      <c r="BN10942" s="177" t="s">
        <v>705</v>
      </c>
      <c r="BO10942" s="177" t="s">
        <v>16210</v>
      </c>
      <c r="BU10942" s="177" t="s">
        <v>16388</v>
      </c>
      <c r="BV10942" s="177" t="s">
        <v>705</v>
      </c>
      <c r="BW10942" s="177" t="s">
        <v>16210</v>
      </c>
    </row>
    <row r="10943" spans="51:75" x14ac:dyDescent="0.3">
      <c r="AY10943" s="226" t="e">
        <f>VLOOKUP(C10943,#REF!, 2,FALSE)</f>
        <v>#REF!</v>
      </c>
      <c r="BM10943" s="177" t="s">
        <v>16389</v>
      </c>
      <c r="BN10943" s="177" t="s">
        <v>626</v>
      </c>
      <c r="BO10943" s="177" t="s">
        <v>14559</v>
      </c>
      <c r="BU10943" s="177" t="s">
        <v>16389</v>
      </c>
      <c r="BV10943" s="177" t="s">
        <v>626</v>
      </c>
      <c r="BW10943" s="177" t="s">
        <v>14559</v>
      </c>
    </row>
    <row r="10944" spans="51:75" x14ac:dyDescent="0.3">
      <c r="AY10944" s="226" t="e">
        <f>VLOOKUP(C10944,#REF!, 2,FALSE)</f>
        <v>#REF!</v>
      </c>
      <c r="BM10944" s="177" t="s">
        <v>16390</v>
      </c>
      <c r="BN10944" s="177" t="s">
        <v>3045</v>
      </c>
      <c r="BO10944" s="177" t="s">
        <v>770</v>
      </c>
      <c r="BU10944" s="177" t="s">
        <v>16390</v>
      </c>
      <c r="BV10944" s="177" t="s">
        <v>3045</v>
      </c>
      <c r="BW10944" s="177" t="s">
        <v>770</v>
      </c>
    </row>
    <row r="10945" spans="51:75" x14ac:dyDescent="0.3">
      <c r="AY10945" s="226" t="e">
        <f>VLOOKUP(C10945,#REF!, 2,FALSE)</f>
        <v>#REF!</v>
      </c>
      <c r="BM10945" s="177" t="s">
        <v>16391</v>
      </c>
      <c r="BN10945" s="177" t="s">
        <v>3045</v>
      </c>
      <c r="BO10945" s="177" t="s">
        <v>11051</v>
      </c>
      <c r="BU10945" s="177" t="s">
        <v>16391</v>
      </c>
      <c r="BV10945" s="177" t="s">
        <v>3045</v>
      </c>
      <c r="BW10945" s="177" t="s">
        <v>11051</v>
      </c>
    </row>
    <row r="10946" spans="51:75" x14ac:dyDescent="0.3">
      <c r="AY10946" s="226" t="e">
        <f>VLOOKUP(C10946,#REF!, 2,FALSE)</f>
        <v>#REF!</v>
      </c>
      <c r="BM10946" s="177" t="s">
        <v>16392</v>
      </c>
      <c r="BN10946" s="177" t="s">
        <v>619</v>
      </c>
      <c r="BO10946" s="177" t="s">
        <v>8147</v>
      </c>
      <c r="BU10946" s="177" t="s">
        <v>16392</v>
      </c>
      <c r="BV10946" s="177" t="s">
        <v>619</v>
      </c>
      <c r="BW10946" s="177" t="s">
        <v>8147</v>
      </c>
    </row>
    <row r="10947" spans="51:75" x14ac:dyDescent="0.3">
      <c r="AY10947" s="226" t="e">
        <f>VLOOKUP(C10947,#REF!, 2,FALSE)</f>
        <v>#REF!</v>
      </c>
      <c r="BM10947" s="177" t="s">
        <v>16393</v>
      </c>
      <c r="BN10947" s="177" t="s">
        <v>631</v>
      </c>
      <c r="BO10947" s="177" t="s">
        <v>2983</v>
      </c>
      <c r="BU10947" s="177" t="s">
        <v>16393</v>
      </c>
      <c r="BV10947" s="177" t="s">
        <v>631</v>
      </c>
      <c r="BW10947" s="177" t="s">
        <v>2983</v>
      </c>
    </row>
    <row r="10948" spans="51:75" x14ac:dyDescent="0.3">
      <c r="AY10948" s="226" t="e">
        <f>VLOOKUP(C10948,#REF!, 2,FALSE)</f>
        <v>#REF!</v>
      </c>
      <c r="BM10948" s="177" t="s">
        <v>16394</v>
      </c>
      <c r="BN10948" s="177" t="s">
        <v>617</v>
      </c>
      <c r="BO10948" s="177" t="s">
        <v>16395</v>
      </c>
      <c r="BU10948" s="177" t="s">
        <v>16394</v>
      </c>
      <c r="BV10948" s="177" t="s">
        <v>617</v>
      </c>
      <c r="BW10948" s="177" t="s">
        <v>16395</v>
      </c>
    </row>
    <row r="10949" spans="51:75" x14ac:dyDescent="0.3">
      <c r="AY10949" s="226" t="e">
        <f>VLOOKUP(C10949,#REF!, 2,FALSE)</f>
        <v>#REF!</v>
      </c>
      <c r="BM10949" s="177" t="s">
        <v>16396</v>
      </c>
      <c r="BN10949" s="177" t="s">
        <v>719</v>
      </c>
      <c r="BO10949" s="177" t="s">
        <v>1263</v>
      </c>
      <c r="BU10949" s="177" t="s">
        <v>16396</v>
      </c>
      <c r="BV10949" s="177" t="s">
        <v>719</v>
      </c>
      <c r="BW10949" s="177" t="s">
        <v>1263</v>
      </c>
    </row>
    <row r="10950" spans="51:75" x14ac:dyDescent="0.3">
      <c r="AY10950" s="226" t="e">
        <f>VLOOKUP(C10950,#REF!, 2,FALSE)</f>
        <v>#REF!</v>
      </c>
      <c r="BM10950" s="177" t="s">
        <v>16397</v>
      </c>
      <c r="BN10950" s="177" t="s">
        <v>626</v>
      </c>
      <c r="BO10950" s="177" t="s">
        <v>770</v>
      </c>
      <c r="BU10950" s="177" t="s">
        <v>16397</v>
      </c>
      <c r="BV10950" s="177" t="s">
        <v>626</v>
      </c>
      <c r="BW10950" s="177" t="s">
        <v>770</v>
      </c>
    </row>
    <row r="10951" spans="51:75" x14ac:dyDescent="0.3">
      <c r="AY10951" s="226" t="e">
        <f>VLOOKUP(C10951,#REF!, 2,FALSE)</f>
        <v>#REF!</v>
      </c>
      <c r="BM10951" s="177" t="s">
        <v>16398</v>
      </c>
      <c r="BN10951" s="177" t="s">
        <v>3045</v>
      </c>
      <c r="BO10951" s="177" t="s">
        <v>8165</v>
      </c>
      <c r="BU10951" s="177" t="s">
        <v>16398</v>
      </c>
      <c r="BV10951" s="177" t="s">
        <v>3045</v>
      </c>
      <c r="BW10951" s="177" t="s">
        <v>8165</v>
      </c>
    </row>
    <row r="10952" spans="51:75" x14ac:dyDescent="0.3">
      <c r="AY10952" s="226" t="e">
        <f>VLOOKUP(C10952,#REF!, 2,FALSE)</f>
        <v>#REF!</v>
      </c>
      <c r="BM10952" s="177" t="s">
        <v>16399</v>
      </c>
      <c r="BN10952" s="177" t="s">
        <v>626</v>
      </c>
      <c r="BO10952" s="177" t="s">
        <v>8321</v>
      </c>
      <c r="BU10952" s="177" t="s">
        <v>16399</v>
      </c>
      <c r="BV10952" s="177" t="s">
        <v>626</v>
      </c>
      <c r="BW10952" s="177" t="s">
        <v>8321</v>
      </c>
    </row>
    <row r="10953" spans="51:75" x14ac:dyDescent="0.3">
      <c r="AY10953" s="226" t="e">
        <f>VLOOKUP(C10953,#REF!, 2,FALSE)</f>
        <v>#REF!</v>
      </c>
      <c r="BM10953" s="177" t="s">
        <v>16400</v>
      </c>
      <c r="BN10953" s="177" t="s">
        <v>16979</v>
      </c>
      <c r="BO10953" s="177" t="s">
        <v>16401</v>
      </c>
      <c r="BU10953" s="177" t="s">
        <v>16400</v>
      </c>
      <c r="BV10953" s="177" t="s">
        <v>16979</v>
      </c>
      <c r="BW10953" s="177" t="s">
        <v>16401</v>
      </c>
    </row>
    <row r="10954" spans="51:75" x14ac:dyDescent="0.3">
      <c r="AY10954" s="226" t="e">
        <f>VLOOKUP(C10954,#REF!, 2,FALSE)</f>
        <v>#REF!</v>
      </c>
      <c r="BM10954" s="177" t="s">
        <v>2831</v>
      </c>
      <c r="BN10954" s="177" t="s">
        <v>1269</v>
      </c>
      <c r="BO10954" s="177" t="s">
        <v>4180</v>
      </c>
      <c r="BU10954" s="177" t="s">
        <v>2831</v>
      </c>
      <c r="BV10954" s="177" t="s">
        <v>1269</v>
      </c>
      <c r="BW10954" s="177" t="s">
        <v>4180</v>
      </c>
    </row>
    <row r="10955" spans="51:75" x14ac:dyDescent="0.3">
      <c r="AY10955" s="226" t="e">
        <f>VLOOKUP(C10955,#REF!, 2,FALSE)</f>
        <v>#REF!</v>
      </c>
      <c r="BM10955" s="177" t="s">
        <v>16402</v>
      </c>
      <c r="BN10955" s="177" t="s">
        <v>16979</v>
      </c>
      <c r="BO10955" s="177" t="s">
        <v>16403</v>
      </c>
      <c r="BU10955" s="177" t="s">
        <v>16402</v>
      </c>
      <c r="BV10955" s="177" t="s">
        <v>16979</v>
      </c>
      <c r="BW10955" s="177" t="s">
        <v>16403</v>
      </c>
    </row>
    <row r="10956" spans="51:75" x14ac:dyDescent="0.3">
      <c r="AY10956" s="226" t="e">
        <f>VLOOKUP(C10956,#REF!, 2,FALSE)</f>
        <v>#REF!</v>
      </c>
      <c r="BM10956" s="177" t="s">
        <v>16404</v>
      </c>
      <c r="BN10956" s="177" t="s">
        <v>1269</v>
      </c>
      <c r="BO10956" s="177" t="s">
        <v>12906</v>
      </c>
      <c r="BU10956" s="177" t="s">
        <v>16404</v>
      </c>
      <c r="BV10956" s="177" t="s">
        <v>1269</v>
      </c>
      <c r="BW10956" s="177" t="s">
        <v>12906</v>
      </c>
    </row>
    <row r="10957" spans="51:75" x14ac:dyDescent="0.3">
      <c r="AY10957" s="226" t="e">
        <f>VLOOKUP(C10957,#REF!, 2,FALSE)</f>
        <v>#REF!</v>
      </c>
      <c r="BM10957" s="177" t="s">
        <v>16405</v>
      </c>
      <c r="BN10957" s="177" t="s">
        <v>16979</v>
      </c>
      <c r="BO10957" s="177" t="s">
        <v>5339</v>
      </c>
      <c r="BU10957" s="177" t="s">
        <v>16405</v>
      </c>
      <c r="BV10957" s="177" t="s">
        <v>16979</v>
      </c>
      <c r="BW10957" s="177" t="s">
        <v>5339</v>
      </c>
    </row>
    <row r="10958" spans="51:75" x14ac:dyDescent="0.3">
      <c r="AY10958" s="226" t="e">
        <f>VLOOKUP(C10958,#REF!, 2,FALSE)</f>
        <v>#REF!</v>
      </c>
      <c r="BM10958" s="177" t="s">
        <v>16406</v>
      </c>
      <c r="BN10958" s="177" t="s">
        <v>617</v>
      </c>
      <c r="BO10958" s="177" t="s">
        <v>3585</v>
      </c>
      <c r="BU10958" s="177" t="s">
        <v>16406</v>
      </c>
      <c r="BV10958" s="177" t="s">
        <v>617</v>
      </c>
      <c r="BW10958" s="177" t="s">
        <v>3585</v>
      </c>
    </row>
    <row r="10959" spans="51:75" x14ac:dyDescent="0.3">
      <c r="AY10959" s="226" t="e">
        <f>VLOOKUP(C10959,#REF!, 2,FALSE)</f>
        <v>#REF!</v>
      </c>
      <c r="BM10959" s="177" t="s">
        <v>16407</v>
      </c>
      <c r="BN10959" s="177" t="s">
        <v>16979</v>
      </c>
      <c r="BO10959" s="177" t="s">
        <v>8994</v>
      </c>
      <c r="BU10959" s="177" t="s">
        <v>16407</v>
      </c>
      <c r="BV10959" s="177" t="s">
        <v>16979</v>
      </c>
      <c r="BW10959" s="177" t="s">
        <v>8994</v>
      </c>
    </row>
    <row r="10960" spans="51:75" x14ac:dyDescent="0.3">
      <c r="AY10960" s="226" t="e">
        <f>VLOOKUP(C10960,#REF!, 2,FALSE)</f>
        <v>#REF!</v>
      </c>
      <c r="BM10960" s="177" t="s">
        <v>16408</v>
      </c>
      <c r="BN10960" s="177" t="s">
        <v>3005</v>
      </c>
      <c r="BO10960" s="177" t="s">
        <v>704</v>
      </c>
      <c r="BU10960" s="177" t="s">
        <v>16408</v>
      </c>
      <c r="BV10960" s="177" t="s">
        <v>3005</v>
      </c>
      <c r="BW10960" s="177" t="s">
        <v>704</v>
      </c>
    </row>
    <row r="10961" spans="51:75" x14ac:dyDescent="0.3">
      <c r="AY10961" s="226" t="e">
        <f>VLOOKUP(C10961,#REF!, 2,FALSE)</f>
        <v>#REF!</v>
      </c>
      <c r="BM10961" s="177" t="s">
        <v>16409</v>
      </c>
      <c r="BN10961" s="177" t="s">
        <v>1269</v>
      </c>
      <c r="BO10961" s="177" t="s">
        <v>5359</v>
      </c>
      <c r="BU10961" s="177" t="s">
        <v>16409</v>
      </c>
      <c r="BV10961" s="177" t="s">
        <v>1269</v>
      </c>
      <c r="BW10961" s="177" t="s">
        <v>5359</v>
      </c>
    </row>
    <row r="10962" spans="51:75" x14ac:dyDescent="0.3">
      <c r="AY10962" s="226" t="e">
        <f>VLOOKUP(C10962,#REF!, 2,FALSE)</f>
        <v>#REF!</v>
      </c>
      <c r="BM10962" s="177" t="s">
        <v>2832</v>
      </c>
      <c r="BN10962" s="177" t="s">
        <v>1269</v>
      </c>
      <c r="BO10962" s="177" t="s">
        <v>11342</v>
      </c>
      <c r="BU10962" s="177" t="s">
        <v>2832</v>
      </c>
      <c r="BV10962" s="177" t="s">
        <v>1269</v>
      </c>
      <c r="BW10962" s="177" t="s">
        <v>11342</v>
      </c>
    </row>
    <row r="10963" spans="51:75" x14ac:dyDescent="0.3">
      <c r="AY10963" s="226" t="e">
        <f>VLOOKUP(C10963,#REF!, 2,FALSE)</f>
        <v>#REF!</v>
      </c>
      <c r="BM10963" s="177" t="s">
        <v>16410</v>
      </c>
      <c r="BN10963" s="177" t="s">
        <v>3245</v>
      </c>
      <c r="BO10963" s="177" t="s">
        <v>2054</v>
      </c>
      <c r="BU10963" s="177" t="s">
        <v>16410</v>
      </c>
      <c r="BV10963" s="177" t="s">
        <v>3245</v>
      </c>
      <c r="BW10963" s="177" t="s">
        <v>2054</v>
      </c>
    </row>
    <row r="10964" spans="51:75" x14ac:dyDescent="0.3">
      <c r="AY10964" s="226" t="e">
        <f>VLOOKUP(C10964,#REF!, 2,FALSE)</f>
        <v>#REF!</v>
      </c>
      <c r="BM10964" s="177" t="s">
        <v>16411</v>
      </c>
      <c r="BN10964" s="177" t="s">
        <v>1139</v>
      </c>
      <c r="BO10964" s="177" t="s">
        <v>944</v>
      </c>
      <c r="BU10964" s="177" t="s">
        <v>16411</v>
      </c>
      <c r="BV10964" s="177" t="s">
        <v>1139</v>
      </c>
      <c r="BW10964" s="177" t="s">
        <v>944</v>
      </c>
    </row>
    <row r="10965" spans="51:75" x14ac:dyDescent="0.3">
      <c r="AY10965" s="226" t="e">
        <f>VLOOKUP(C10965,#REF!, 2,FALSE)</f>
        <v>#REF!</v>
      </c>
      <c r="BM10965" s="177" t="s">
        <v>16412</v>
      </c>
      <c r="BN10965" s="177" t="s">
        <v>1139</v>
      </c>
      <c r="BO10965" s="177" t="s">
        <v>944</v>
      </c>
      <c r="BU10965" s="177" t="s">
        <v>16412</v>
      </c>
      <c r="BV10965" s="177" t="s">
        <v>1139</v>
      </c>
      <c r="BW10965" s="177" t="s">
        <v>944</v>
      </c>
    </row>
    <row r="10966" spans="51:75" x14ac:dyDescent="0.3">
      <c r="AY10966" s="226" t="e">
        <f>VLOOKUP(C10966,#REF!, 2,FALSE)</f>
        <v>#REF!</v>
      </c>
      <c r="BM10966" s="177" t="s">
        <v>16413</v>
      </c>
      <c r="BN10966" s="177" t="s">
        <v>1139</v>
      </c>
      <c r="BO10966" s="177" t="s">
        <v>944</v>
      </c>
      <c r="BU10966" s="177" t="s">
        <v>16413</v>
      </c>
      <c r="BV10966" s="177" t="s">
        <v>1139</v>
      </c>
      <c r="BW10966" s="177" t="s">
        <v>944</v>
      </c>
    </row>
    <row r="10967" spans="51:75" x14ac:dyDescent="0.3">
      <c r="AY10967" s="226" t="e">
        <f>VLOOKUP(C10967,#REF!, 2,FALSE)</f>
        <v>#REF!</v>
      </c>
      <c r="BM10967" s="177" t="s">
        <v>16414</v>
      </c>
      <c r="BN10967" s="177" t="s">
        <v>16979</v>
      </c>
      <c r="BO10967" s="177" t="s">
        <v>770</v>
      </c>
      <c r="BU10967" s="177" t="s">
        <v>16414</v>
      </c>
      <c r="BV10967" s="177" t="s">
        <v>16979</v>
      </c>
      <c r="BW10967" s="177" t="s">
        <v>770</v>
      </c>
    </row>
    <row r="10968" spans="51:75" x14ac:dyDescent="0.3">
      <c r="AY10968" s="226" t="e">
        <f>VLOOKUP(C10968,#REF!, 2,FALSE)</f>
        <v>#REF!</v>
      </c>
      <c r="BM10968" s="177" t="s">
        <v>16415</v>
      </c>
      <c r="BN10968" s="177" t="s">
        <v>2983</v>
      </c>
      <c r="BO10968" s="177" t="s">
        <v>12430</v>
      </c>
      <c r="BU10968" s="177" t="s">
        <v>16415</v>
      </c>
      <c r="BV10968" s="177" t="s">
        <v>2983</v>
      </c>
      <c r="BW10968" s="177" t="s">
        <v>12430</v>
      </c>
    </row>
    <row r="10969" spans="51:75" x14ac:dyDescent="0.3">
      <c r="AY10969" s="226" t="e">
        <f>VLOOKUP(C10969,#REF!, 2,FALSE)</f>
        <v>#REF!</v>
      </c>
      <c r="BM10969" s="177" t="s">
        <v>16416</v>
      </c>
      <c r="BN10969" s="177" t="s">
        <v>2983</v>
      </c>
      <c r="BO10969" s="177" t="s">
        <v>2869</v>
      </c>
      <c r="BU10969" s="177" t="s">
        <v>16416</v>
      </c>
      <c r="BV10969" s="177" t="s">
        <v>2983</v>
      </c>
      <c r="BW10969" s="177" t="s">
        <v>2869</v>
      </c>
    </row>
    <row r="10970" spans="51:75" x14ac:dyDescent="0.3">
      <c r="AY10970" s="226" t="e">
        <f>VLOOKUP(C10970,#REF!, 2,FALSE)</f>
        <v>#REF!</v>
      </c>
      <c r="BM10970" s="177" t="s">
        <v>16417</v>
      </c>
      <c r="BN10970" s="177" t="s">
        <v>2983</v>
      </c>
      <c r="BO10970" s="177" t="s">
        <v>13944</v>
      </c>
      <c r="BU10970" s="177" t="s">
        <v>16417</v>
      </c>
      <c r="BV10970" s="177" t="s">
        <v>2983</v>
      </c>
      <c r="BW10970" s="177" t="s">
        <v>13944</v>
      </c>
    </row>
    <row r="10971" spans="51:75" x14ac:dyDescent="0.3">
      <c r="AY10971" s="226" t="e">
        <f>VLOOKUP(C10971,#REF!, 2,FALSE)</f>
        <v>#REF!</v>
      </c>
      <c r="BM10971" s="177" t="s">
        <v>16418</v>
      </c>
      <c r="BN10971" s="177" t="s">
        <v>16979</v>
      </c>
      <c r="BO10971" s="177" t="s">
        <v>3490</v>
      </c>
      <c r="BU10971" s="177" t="s">
        <v>16418</v>
      </c>
      <c r="BV10971" s="177" t="s">
        <v>16979</v>
      </c>
      <c r="BW10971" s="177" t="s">
        <v>3490</v>
      </c>
    </row>
    <row r="10972" spans="51:75" x14ac:dyDescent="0.3">
      <c r="AY10972" s="226" t="e">
        <f>VLOOKUP(C10972,#REF!, 2,FALSE)</f>
        <v>#REF!</v>
      </c>
      <c r="BM10972" s="177" t="s">
        <v>16419</v>
      </c>
      <c r="BN10972" s="177" t="s">
        <v>16979</v>
      </c>
      <c r="BO10972" s="177" t="s">
        <v>3809</v>
      </c>
      <c r="BU10972" s="177" t="s">
        <v>16419</v>
      </c>
      <c r="BV10972" s="177" t="s">
        <v>16979</v>
      </c>
      <c r="BW10972" s="177" t="s">
        <v>3809</v>
      </c>
    </row>
    <row r="10973" spans="51:75" x14ac:dyDescent="0.3">
      <c r="AY10973" s="226" t="e">
        <f>VLOOKUP(C10973,#REF!, 2,FALSE)</f>
        <v>#REF!</v>
      </c>
      <c r="BM10973" s="177" t="s">
        <v>16420</v>
      </c>
      <c r="BN10973" s="177" t="s">
        <v>2983</v>
      </c>
      <c r="BO10973" s="177" t="s">
        <v>792</v>
      </c>
      <c r="BU10973" s="177" t="s">
        <v>16420</v>
      </c>
      <c r="BV10973" s="177" t="s">
        <v>2983</v>
      </c>
      <c r="BW10973" s="177" t="s">
        <v>792</v>
      </c>
    </row>
    <row r="10974" spans="51:75" x14ac:dyDescent="0.3">
      <c r="AY10974" s="226" t="e">
        <f>VLOOKUP(C10974,#REF!, 2,FALSE)</f>
        <v>#REF!</v>
      </c>
      <c r="BM10974" s="177" t="s">
        <v>16421</v>
      </c>
      <c r="BN10974" s="177" t="s">
        <v>2983</v>
      </c>
      <c r="BO10974" s="177" t="s">
        <v>2189</v>
      </c>
      <c r="BU10974" s="177" t="s">
        <v>16421</v>
      </c>
      <c r="BV10974" s="177" t="s">
        <v>2983</v>
      </c>
      <c r="BW10974" s="177" t="s">
        <v>2189</v>
      </c>
    </row>
    <row r="10975" spans="51:75" x14ac:dyDescent="0.3">
      <c r="AY10975" s="226" t="e">
        <f>VLOOKUP(C10975,#REF!, 2,FALSE)</f>
        <v>#REF!</v>
      </c>
      <c r="BM10975" s="177" t="s">
        <v>16422</v>
      </c>
      <c r="BN10975" s="177" t="s">
        <v>1342</v>
      </c>
      <c r="BO10975" s="177" t="s">
        <v>5814</v>
      </c>
      <c r="BU10975" s="177" t="s">
        <v>16422</v>
      </c>
      <c r="BV10975" s="177" t="s">
        <v>1342</v>
      </c>
      <c r="BW10975" s="177" t="s">
        <v>5814</v>
      </c>
    </row>
    <row r="10976" spans="51:75" x14ac:dyDescent="0.3">
      <c r="AY10976" s="226" t="e">
        <f>VLOOKUP(C10976,#REF!, 2,FALSE)</f>
        <v>#REF!</v>
      </c>
      <c r="BM10976" s="177" t="s">
        <v>16423</v>
      </c>
      <c r="BN10976" s="177" t="s">
        <v>3002</v>
      </c>
      <c r="BO10976" s="177" t="s">
        <v>770</v>
      </c>
      <c r="BU10976" s="177" t="s">
        <v>16423</v>
      </c>
      <c r="BV10976" s="177" t="s">
        <v>3002</v>
      </c>
      <c r="BW10976" s="177" t="s">
        <v>770</v>
      </c>
    </row>
    <row r="10977" spans="51:75" x14ac:dyDescent="0.3">
      <c r="AY10977" s="226" t="e">
        <f>VLOOKUP(C10977,#REF!, 2,FALSE)</f>
        <v>#REF!</v>
      </c>
      <c r="BM10977" s="177" t="s">
        <v>16424</v>
      </c>
      <c r="BN10977" s="177" t="s">
        <v>1342</v>
      </c>
      <c r="BO10977" s="177" t="s">
        <v>3012</v>
      </c>
      <c r="BU10977" s="177" t="s">
        <v>16424</v>
      </c>
      <c r="BV10977" s="177" t="s">
        <v>1342</v>
      </c>
      <c r="BW10977" s="177" t="s">
        <v>3012</v>
      </c>
    </row>
    <row r="10978" spans="51:75" x14ac:dyDescent="0.3">
      <c r="AY10978" s="226" t="e">
        <f>VLOOKUP(C10978,#REF!, 2,FALSE)</f>
        <v>#REF!</v>
      </c>
      <c r="BM10978" s="177" t="s">
        <v>16425</v>
      </c>
      <c r="BN10978" s="177" t="s">
        <v>621</v>
      </c>
      <c r="BO10978" s="177" t="s">
        <v>5814</v>
      </c>
      <c r="BU10978" s="177" t="s">
        <v>16425</v>
      </c>
      <c r="BV10978" s="177" t="s">
        <v>621</v>
      </c>
      <c r="BW10978" s="177" t="s">
        <v>5814</v>
      </c>
    </row>
    <row r="10979" spans="51:75" x14ac:dyDescent="0.3">
      <c r="AY10979" s="226" t="e">
        <f>VLOOKUP(C10979,#REF!, 2,FALSE)</f>
        <v>#REF!</v>
      </c>
      <c r="BM10979" s="177" t="s">
        <v>16426</v>
      </c>
      <c r="BN10979" s="177" t="s">
        <v>705</v>
      </c>
      <c r="BO10979" s="177" t="s">
        <v>12380</v>
      </c>
      <c r="BU10979" s="177" t="s">
        <v>16426</v>
      </c>
      <c r="BV10979" s="177" t="s">
        <v>705</v>
      </c>
      <c r="BW10979" s="177" t="s">
        <v>12380</v>
      </c>
    </row>
    <row r="10980" spans="51:75" x14ac:dyDescent="0.3">
      <c r="AY10980" s="226" t="e">
        <f>VLOOKUP(C10980,#REF!, 2,FALSE)</f>
        <v>#REF!</v>
      </c>
      <c r="BM10980" s="177" t="s">
        <v>16427</v>
      </c>
      <c r="BN10980" s="177" t="s">
        <v>655</v>
      </c>
      <c r="BO10980" s="177" t="s">
        <v>8950</v>
      </c>
      <c r="BU10980" s="177" t="s">
        <v>16427</v>
      </c>
      <c r="BV10980" s="177" t="s">
        <v>655</v>
      </c>
      <c r="BW10980" s="177" t="s">
        <v>8950</v>
      </c>
    </row>
    <row r="10981" spans="51:75" x14ac:dyDescent="0.3">
      <c r="AY10981" s="226" t="e">
        <f>VLOOKUP(C10981,#REF!, 2,FALSE)</f>
        <v>#REF!</v>
      </c>
      <c r="BM10981" s="177" t="s">
        <v>16428</v>
      </c>
      <c r="BN10981" s="177" t="s">
        <v>655</v>
      </c>
      <c r="BO10981" s="177" t="s">
        <v>5899</v>
      </c>
      <c r="BU10981" s="177" t="s">
        <v>16428</v>
      </c>
      <c r="BV10981" s="177" t="s">
        <v>655</v>
      </c>
      <c r="BW10981" s="177" t="s">
        <v>5899</v>
      </c>
    </row>
    <row r="10982" spans="51:75" x14ac:dyDescent="0.3">
      <c r="AY10982" s="226" t="e">
        <f>VLOOKUP(C10982,#REF!, 2,FALSE)</f>
        <v>#REF!</v>
      </c>
      <c r="BM10982" s="177" t="s">
        <v>16429</v>
      </c>
      <c r="BN10982" s="177" t="s">
        <v>705</v>
      </c>
      <c r="BO10982" s="177" t="s">
        <v>16430</v>
      </c>
      <c r="BU10982" s="177" t="s">
        <v>16429</v>
      </c>
      <c r="BV10982" s="177" t="s">
        <v>705</v>
      </c>
      <c r="BW10982" s="177" t="s">
        <v>16430</v>
      </c>
    </row>
    <row r="10983" spans="51:75" x14ac:dyDescent="0.3">
      <c r="AY10983" s="226" t="e">
        <f>VLOOKUP(C10983,#REF!, 2,FALSE)</f>
        <v>#REF!</v>
      </c>
      <c r="BM10983" s="177" t="s">
        <v>16431</v>
      </c>
      <c r="BN10983" s="177" t="s">
        <v>657</v>
      </c>
      <c r="BO10983" s="177" t="s">
        <v>4180</v>
      </c>
      <c r="BU10983" s="177" t="s">
        <v>16431</v>
      </c>
      <c r="BV10983" s="177" t="s">
        <v>657</v>
      </c>
      <c r="BW10983" s="177" t="s">
        <v>4180</v>
      </c>
    </row>
    <row r="10984" spans="51:75" x14ac:dyDescent="0.3">
      <c r="AY10984" s="226" t="e">
        <f>VLOOKUP(C10984,#REF!, 2,FALSE)</f>
        <v>#REF!</v>
      </c>
      <c r="BM10984" s="177" t="s">
        <v>16432</v>
      </c>
      <c r="BN10984" s="177" t="s">
        <v>1342</v>
      </c>
      <c r="BO10984" s="177" t="s">
        <v>15697</v>
      </c>
      <c r="BU10984" s="177" t="s">
        <v>16432</v>
      </c>
      <c r="BV10984" s="177" t="s">
        <v>1342</v>
      </c>
      <c r="BW10984" s="177" t="s">
        <v>15697</v>
      </c>
    </row>
    <row r="10985" spans="51:75" x14ac:dyDescent="0.3">
      <c r="AY10985" s="226" t="e">
        <f>VLOOKUP(C10985,#REF!, 2,FALSE)</f>
        <v>#REF!</v>
      </c>
      <c r="BM10985" s="177" t="s">
        <v>16433</v>
      </c>
      <c r="BN10985" s="177" t="s">
        <v>661</v>
      </c>
      <c r="BO10985" s="177" t="s">
        <v>3319</v>
      </c>
      <c r="BU10985" s="177" t="s">
        <v>16433</v>
      </c>
      <c r="BV10985" s="177" t="s">
        <v>661</v>
      </c>
      <c r="BW10985" s="177" t="s">
        <v>3319</v>
      </c>
    </row>
    <row r="10986" spans="51:75" x14ac:dyDescent="0.3">
      <c r="AY10986" s="226" t="e">
        <f>VLOOKUP(C10986,#REF!, 2,FALSE)</f>
        <v>#REF!</v>
      </c>
      <c r="BM10986" s="177" t="s">
        <v>16434</v>
      </c>
      <c r="BN10986" s="177" t="s">
        <v>3002</v>
      </c>
      <c r="BO10986" s="177" t="s">
        <v>770</v>
      </c>
      <c r="BU10986" s="177" t="s">
        <v>16434</v>
      </c>
      <c r="BV10986" s="177" t="s">
        <v>3002</v>
      </c>
      <c r="BW10986" s="177" t="s">
        <v>770</v>
      </c>
    </row>
    <row r="10987" spans="51:75" x14ac:dyDescent="0.3">
      <c r="AY10987" s="226" t="e">
        <f>VLOOKUP(C10987,#REF!, 2,FALSE)</f>
        <v>#REF!</v>
      </c>
      <c r="BM10987" s="177" t="s">
        <v>16435</v>
      </c>
      <c r="BN10987" s="177" t="s">
        <v>637</v>
      </c>
      <c r="BO10987" s="177" t="s">
        <v>16436</v>
      </c>
      <c r="BU10987" s="177" t="s">
        <v>16435</v>
      </c>
      <c r="BV10987" s="177" t="s">
        <v>637</v>
      </c>
      <c r="BW10987" s="177" t="s">
        <v>16436</v>
      </c>
    </row>
    <row r="10988" spans="51:75" x14ac:dyDescent="0.3">
      <c r="AY10988" s="226" t="e">
        <f>VLOOKUP(C10988,#REF!, 2,FALSE)</f>
        <v>#REF!</v>
      </c>
      <c r="BM10988" s="177" t="s">
        <v>16437</v>
      </c>
      <c r="BN10988" s="177" t="s">
        <v>1070</v>
      </c>
      <c r="BO10988" s="177" t="s">
        <v>10317</v>
      </c>
      <c r="BU10988" s="177" t="s">
        <v>16437</v>
      </c>
      <c r="BV10988" s="177" t="s">
        <v>1070</v>
      </c>
      <c r="BW10988" s="177" t="s">
        <v>10317</v>
      </c>
    </row>
    <row r="10989" spans="51:75" x14ac:dyDescent="0.3">
      <c r="AY10989" s="226" t="e">
        <f>VLOOKUP(C10989,#REF!, 2,FALSE)</f>
        <v>#REF!</v>
      </c>
      <c r="BM10989" s="177" t="s">
        <v>16438</v>
      </c>
      <c r="BN10989" s="177" t="s">
        <v>621</v>
      </c>
      <c r="BO10989" s="177" t="s">
        <v>9375</v>
      </c>
      <c r="BU10989" s="177" t="s">
        <v>16438</v>
      </c>
      <c r="BV10989" s="177" t="s">
        <v>621</v>
      </c>
      <c r="BW10989" s="177" t="s">
        <v>9375</v>
      </c>
    </row>
    <row r="10990" spans="51:75" x14ac:dyDescent="0.3">
      <c r="AY10990" s="226" t="e">
        <f>VLOOKUP(C10990,#REF!, 2,FALSE)</f>
        <v>#REF!</v>
      </c>
      <c r="BM10990" s="177" t="s">
        <v>499</v>
      </c>
      <c r="BN10990" s="177" t="s">
        <v>705</v>
      </c>
      <c r="BO10990" s="177" t="s">
        <v>9375</v>
      </c>
      <c r="BU10990" s="177" t="s">
        <v>499</v>
      </c>
      <c r="BV10990" s="177" t="s">
        <v>705</v>
      </c>
      <c r="BW10990" s="177" t="s">
        <v>9375</v>
      </c>
    </row>
    <row r="10991" spans="51:75" x14ac:dyDescent="0.3">
      <c r="AY10991" s="226" t="e">
        <f>VLOOKUP(C10991,#REF!, 2,FALSE)</f>
        <v>#REF!</v>
      </c>
      <c r="BM10991" s="177" t="s">
        <v>16439</v>
      </c>
      <c r="BN10991" s="177" t="s">
        <v>2979</v>
      </c>
      <c r="BO10991" s="177" t="s">
        <v>8019</v>
      </c>
      <c r="BU10991" s="177" t="s">
        <v>16439</v>
      </c>
      <c r="BV10991" s="177" t="s">
        <v>2979</v>
      </c>
      <c r="BW10991" s="177" t="s">
        <v>8019</v>
      </c>
    </row>
    <row r="10992" spans="51:75" x14ac:dyDescent="0.3">
      <c r="AY10992" s="226" t="e">
        <f>VLOOKUP(C10992,#REF!, 2,FALSE)</f>
        <v>#REF!</v>
      </c>
      <c r="BM10992" s="177" t="s">
        <v>16440</v>
      </c>
      <c r="BN10992" s="177" t="s">
        <v>621</v>
      </c>
      <c r="BO10992" s="177" t="s">
        <v>15697</v>
      </c>
      <c r="BU10992" s="177" t="s">
        <v>16440</v>
      </c>
      <c r="BV10992" s="177" t="s">
        <v>621</v>
      </c>
      <c r="BW10992" s="177" t="s">
        <v>15697</v>
      </c>
    </row>
    <row r="10993" spans="51:75" x14ac:dyDescent="0.3">
      <c r="AY10993" s="226" t="e">
        <f>VLOOKUP(C10993,#REF!, 2,FALSE)</f>
        <v>#REF!</v>
      </c>
      <c r="BM10993" s="177" t="s">
        <v>16441</v>
      </c>
      <c r="BN10993" s="177" t="s">
        <v>621</v>
      </c>
      <c r="BO10993" s="177" t="s">
        <v>659</v>
      </c>
      <c r="BU10993" s="177" t="s">
        <v>16441</v>
      </c>
      <c r="BV10993" s="177" t="s">
        <v>621</v>
      </c>
      <c r="BW10993" s="177" t="s">
        <v>659</v>
      </c>
    </row>
    <row r="10994" spans="51:75" x14ac:dyDescent="0.3">
      <c r="AY10994" s="226" t="e">
        <f>VLOOKUP(C10994,#REF!, 2,FALSE)</f>
        <v>#REF!</v>
      </c>
      <c r="BM10994" s="177" t="s">
        <v>16442</v>
      </c>
      <c r="BN10994" s="177" t="s">
        <v>621</v>
      </c>
      <c r="BO10994" s="177" t="s">
        <v>1124</v>
      </c>
      <c r="BU10994" s="177" t="s">
        <v>16442</v>
      </c>
      <c r="BV10994" s="177" t="s">
        <v>621</v>
      </c>
      <c r="BW10994" s="177" t="s">
        <v>1124</v>
      </c>
    </row>
    <row r="10995" spans="51:75" x14ac:dyDescent="0.3">
      <c r="AY10995" s="226" t="e">
        <f>VLOOKUP(C10995,#REF!, 2,FALSE)</f>
        <v>#REF!</v>
      </c>
      <c r="BM10995" s="177" t="s">
        <v>16443</v>
      </c>
      <c r="BN10995" s="177" t="s">
        <v>705</v>
      </c>
      <c r="BO10995" s="177" t="s">
        <v>10873</v>
      </c>
      <c r="BU10995" s="177" t="s">
        <v>16443</v>
      </c>
      <c r="BV10995" s="177" t="s">
        <v>705</v>
      </c>
      <c r="BW10995" s="177" t="s">
        <v>10873</v>
      </c>
    </row>
    <row r="10996" spans="51:75" x14ac:dyDescent="0.3">
      <c r="AY10996" s="226" t="e">
        <f>VLOOKUP(C10996,#REF!, 2,FALSE)</f>
        <v>#REF!</v>
      </c>
      <c r="BM10996" s="177" t="s">
        <v>16444</v>
      </c>
      <c r="BN10996" s="177" t="s">
        <v>3245</v>
      </c>
      <c r="BO10996" s="177" t="s">
        <v>2774</v>
      </c>
      <c r="BU10996" s="177" t="s">
        <v>16444</v>
      </c>
      <c r="BV10996" s="177" t="s">
        <v>3245</v>
      </c>
      <c r="BW10996" s="177" t="s">
        <v>2774</v>
      </c>
    </row>
    <row r="10997" spans="51:75" x14ac:dyDescent="0.3">
      <c r="AY10997" s="226" t="e">
        <f>VLOOKUP(C10997,#REF!, 2,FALSE)</f>
        <v>#REF!</v>
      </c>
      <c r="BM10997" s="177" t="s">
        <v>16445</v>
      </c>
      <c r="BN10997" s="177" t="s">
        <v>2983</v>
      </c>
      <c r="BO10997" s="177" t="s">
        <v>2983</v>
      </c>
      <c r="BU10997" s="177" t="s">
        <v>16445</v>
      </c>
      <c r="BV10997" s="177" t="s">
        <v>2983</v>
      </c>
      <c r="BW10997" s="177" t="s">
        <v>2983</v>
      </c>
    </row>
    <row r="10998" spans="51:75" x14ac:dyDescent="0.3">
      <c r="AY10998" s="226" t="e">
        <f>VLOOKUP(C10998,#REF!, 2,FALSE)</f>
        <v>#REF!</v>
      </c>
      <c r="BM10998" s="177" t="s">
        <v>16446</v>
      </c>
      <c r="BN10998" s="177" t="s">
        <v>2983</v>
      </c>
      <c r="BO10998" s="177" t="s">
        <v>2983</v>
      </c>
      <c r="BU10998" s="177" t="s">
        <v>16446</v>
      </c>
      <c r="BV10998" s="177" t="s">
        <v>2983</v>
      </c>
      <c r="BW10998" s="177" t="s">
        <v>2983</v>
      </c>
    </row>
    <row r="10999" spans="51:75" x14ac:dyDescent="0.3">
      <c r="AY10999" s="226" t="e">
        <f>VLOOKUP(C10999,#REF!, 2,FALSE)</f>
        <v>#REF!</v>
      </c>
      <c r="BM10999" s="177" t="s">
        <v>16447</v>
      </c>
      <c r="BN10999" s="177" t="s">
        <v>3005</v>
      </c>
      <c r="BO10999" s="177" t="s">
        <v>2983</v>
      </c>
      <c r="BU10999" s="177" t="s">
        <v>16447</v>
      </c>
      <c r="BV10999" s="177" t="s">
        <v>3005</v>
      </c>
      <c r="BW10999" s="177" t="s">
        <v>2983</v>
      </c>
    </row>
    <row r="11000" spans="51:75" x14ac:dyDescent="0.3">
      <c r="AY11000" s="226" t="e">
        <f>VLOOKUP(C11000,#REF!, 2,FALSE)</f>
        <v>#REF!</v>
      </c>
      <c r="BM11000" s="177" t="s">
        <v>504</v>
      </c>
      <c r="BN11000" s="177" t="s">
        <v>655</v>
      </c>
      <c r="BO11000" s="177" t="s">
        <v>16395</v>
      </c>
      <c r="BU11000" s="177" t="s">
        <v>504</v>
      </c>
      <c r="BV11000" s="177" t="s">
        <v>655</v>
      </c>
      <c r="BW11000" s="177" t="s">
        <v>16395</v>
      </c>
    </row>
    <row r="11001" spans="51:75" x14ac:dyDescent="0.3">
      <c r="AY11001" s="226" t="e">
        <f>VLOOKUP(C11001,#REF!, 2,FALSE)</f>
        <v>#REF!</v>
      </c>
      <c r="BM11001" s="177" t="s">
        <v>16448</v>
      </c>
      <c r="BN11001" s="177" t="s">
        <v>655</v>
      </c>
      <c r="BO11001" s="177" t="s">
        <v>3349</v>
      </c>
      <c r="BU11001" s="177" t="s">
        <v>16448</v>
      </c>
      <c r="BV11001" s="177" t="s">
        <v>655</v>
      </c>
      <c r="BW11001" s="177" t="s">
        <v>3349</v>
      </c>
    </row>
    <row r="11002" spans="51:75" x14ac:dyDescent="0.3">
      <c r="AY11002" s="226" t="e">
        <f>VLOOKUP(C11002,#REF!, 2,FALSE)</f>
        <v>#REF!</v>
      </c>
      <c r="BM11002" s="177" t="s">
        <v>16449</v>
      </c>
      <c r="BN11002" s="177" t="s">
        <v>1139</v>
      </c>
      <c r="BO11002" s="177" t="s">
        <v>16450</v>
      </c>
      <c r="BU11002" s="177" t="s">
        <v>16449</v>
      </c>
      <c r="BV11002" s="177" t="s">
        <v>1139</v>
      </c>
      <c r="BW11002" s="177" t="s">
        <v>16450</v>
      </c>
    </row>
    <row r="11003" spans="51:75" x14ac:dyDescent="0.3">
      <c r="AY11003" s="226" t="e">
        <f>VLOOKUP(C11003,#REF!, 2,FALSE)</f>
        <v>#REF!</v>
      </c>
      <c r="BM11003" s="177" t="s">
        <v>16451</v>
      </c>
      <c r="BN11003" s="177" t="s">
        <v>736</v>
      </c>
      <c r="BO11003" s="177" t="s">
        <v>16452</v>
      </c>
      <c r="BU11003" s="177" t="s">
        <v>16451</v>
      </c>
      <c r="BV11003" s="177" t="s">
        <v>736</v>
      </c>
      <c r="BW11003" s="177" t="s">
        <v>16452</v>
      </c>
    </row>
    <row r="11004" spans="51:75" x14ac:dyDescent="0.3">
      <c r="AY11004" s="226" t="e">
        <f>VLOOKUP(C11004,#REF!, 2,FALSE)</f>
        <v>#REF!</v>
      </c>
      <c r="BM11004" s="177" t="s">
        <v>16453</v>
      </c>
      <c r="BN11004" s="177" t="s">
        <v>3002</v>
      </c>
      <c r="BO11004" s="177" t="s">
        <v>16454</v>
      </c>
      <c r="BU11004" s="177" t="s">
        <v>16453</v>
      </c>
      <c r="BV11004" s="177" t="s">
        <v>3002</v>
      </c>
      <c r="BW11004" s="177" t="s">
        <v>16454</v>
      </c>
    </row>
    <row r="11005" spans="51:75" x14ac:dyDescent="0.3">
      <c r="AY11005" s="226" t="e">
        <f>VLOOKUP(C11005,#REF!, 2,FALSE)</f>
        <v>#REF!</v>
      </c>
      <c r="BM11005" s="177" t="s">
        <v>16455</v>
      </c>
      <c r="BN11005" s="177" t="s">
        <v>621</v>
      </c>
      <c r="BO11005" s="177" t="s">
        <v>7690</v>
      </c>
      <c r="BU11005" s="177" t="s">
        <v>16455</v>
      </c>
      <c r="BV11005" s="177" t="s">
        <v>621</v>
      </c>
      <c r="BW11005" s="177" t="s">
        <v>7690</v>
      </c>
    </row>
    <row r="11006" spans="51:75" x14ac:dyDescent="0.3">
      <c r="AY11006" s="226" t="e">
        <f>VLOOKUP(C11006,#REF!, 2,FALSE)</f>
        <v>#REF!</v>
      </c>
      <c r="BM11006" s="177" t="s">
        <v>16456</v>
      </c>
      <c r="BN11006" s="177" t="s">
        <v>3045</v>
      </c>
      <c r="BO11006" s="177" t="s">
        <v>9417</v>
      </c>
      <c r="BU11006" s="177" t="s">
        <v>16456</v>
      </c>
      <c r="BV11006" s="177" t="s">
        <v>3045</v>
      </c>
      <c r="BW11006" s="177" t="s">
        <v>9417</v>
      </c>
    </row>
    <row r="11007" spans="51:75" x14ac:dyDescent="0.3">
      <c r="AY11007" s="226" t="e">
        <f>VLOOKUP(C11007,#REF!, 2,FALSE)</f>
        <v>#REF!</v>
      </c>
      <c r="BM11007" s="177" t="s">
        <v>16457</v>
      </c>
      <c r="BN11007" s="177" t="s">
        <v>1269</v>
      </c>
      <c r="BO11007" s="177" t="s">
        <v>6137</v>
      </c>
      <c r="BU11007" s="177" t="s">
        <v>16457</v>
      </c>
      <c r="BV11007" s="177" t="s">
        <v>1269</v>
      </c>
      <c r="BW11007" s="177" t="s">
        <v>6137</v>
      </c>
    </row>
    <row r="11008" spans="51:75" x14ac:dyDescent="0.3">
      <c r="AY11008" s="226" t="e">
        <f>VLOOKUP(C11008,#REF!, 2,FALSE)</f>
        <v>#REF!</v>
      </c>
      <c r="BM11008" s="177" t="s">
        <v>16458</v>
      </c>
      <c r="BN11008" s="177" t="s">
        <v>3045</v>
      </c>
      <c r="BO11008" s="177" t="s">
        <v>16459</v>
      </c>
      <c r="BU11008" s="177" t="s">
        <v>16458</v>
      </c>
      <c r="BV11008" s="177" t="s">
        <v>3045</v>
      </c>
      <c r="BW11008" s="177" t="s">
        <v>16459</v>
      </c>
    </row>
    <row r="11009" spans="51:75" x14ac:dyDescent="0.3">
      <c r="AY11009" s="226" t="e">
        <f>VLOOKUP(C11009,#REF!, 2,FALSE)</f>
        <v>#REF!</v>
      </c>
      <c r="BM11009" s="177" t="s">
        <v>16460</v>
      </c>
      <c r="BN11009" s="177" t="s">
        <v>926</v>
      </c>
      <c r="BO11009" s="177" t="s">
        <v>16461</v>
      </c>
      <c r="BU11009" s="177" t="s">
        <v>16460</v>
      </c>
      <c r="BV11009" s="177" t="s">
        <v>926</v>
      </c>
      <c r="BW11009" s="177" t="s">
        <v>16461</v>
      </c>
    </row>
    <row r="11010" spans="51:75" x14ac:dyDescent="0.3">
      <c r="AY11010" s="226" t="e">
        <f>VLOOKUP(C11010,#REF!, 2,FALSE)</f>
        <v>#REF!</v>
      </c>
      <c r="BM11010" s="177" t="s">
        <v>16462</v>
      </c>
      <c r="BN11010" s="177" t="s">
        <v>1267</v>
      </c>
      <c r="BO11010" s="177" t="s">
        <v>9417</v>
      </c>
      <c r="BU11010" s="177" t="s">
        <v>16462</v>
      </c>
      <c r="BV11010" s="177" t="s">
        <v>1267</v>
      </c>
      <c r="BW11010" s="177" t="s">
        <v>9417</v>
      </c>
    </row>
    <row r="11011" spans="51:75" x14ac:dyDescent="0.3">
      <c r="AY11011" s="226" t="e">
        <f>VLOOKUP(C11011,#REF!, 2,FALSE)</f>
        <v>#REF!</v>
      </c>
      <c r="BM11011" s="177" t="s">
        <v>16463</v>
      </c>
      <c r="BN11011" s="177" t="s">
        <v>3002</v>
      </c>
      <c r="BO11011" s="177" t="s">
        <v>1280</v>
      </c>
      <c r="BU11011" s="177" t="s">
        <v>16463</v>
      </c>
      <c r="BV11011" s="177" t="s">
        <v>3002</v>
      </c>
      <c r="BW11011" s="177" t="s">
        <v>1280</v>
      </c>
    </row>
    <row r="11012" spans="51:75" x14ac:dyDescent="0.3">
      <c r="AY11012" s="226" t="e">
        <f>VLOOKUP(C11012,#REF!, 2,FALSE)</f>
        <v>#REF!</v>
      </c>
      <c r="BM11012" s="177" t="s">
        <v>16464</v>
      </c>
      <c r="BN11012" s="177" t="s">
        <v>3087</v>
      </c>
      <c r="BO11012" s="177" t="s">
        <v>9445</v>
      </c>
      <c r="BU11012" s="177" t="s">
        <v>16464</v>
      </c>
      <c r="BV11012" s="177" t="s">
        <v>3087</v>
      </c>
      <c r="BW11012" s="177" t="s">
        <v>9445</v>
      </c>
    </row>
    <row r="11013" spans="51:75" x14ac:dyDescent="0.3">
      <c r="AY11013" s="226" t="e">
        <f>VLOOKUP(C11013,#REF!, 2,FALSE)</f>
        <v>#REF!</v>
      </c>
      <c r="BM11013" s="177" t="s">
        <v>16465</v>
      </c>
      <c r="BN11013" s="177" t="s">
        <v>636</v>
      </c>
      <c r="BO11013" s="177" t="s">
        <v>16466</v>
      </c>
      <c r="BU11013" s="177" t="s">
        <v>16465</v>
      </c>
      <c r="BV11013" s="177" t="s">
        <v>636</v>
      </c>
      <c r="BW11013" s="177" t="s">
        <v>16466</v>
      </c>
    </row>
    <row r="11014" spans="51:75" x14ac:dyDescent="0.3">
      <c r="AY11014" s="226" t="e">
        <f>VLOOKUP(C11014,#REF!, 2,FALSE)</f>
        <v>#REF!</v>
      </c>
      <c r="BM11014" s="177" t="s">
        <v>16467</v>
      </c>
      <c r="BN11014" s="177" t="s">
        <v>3045</v>
      </c>
      <c r="BO11014" s="177" t="s">
        <v>16468</v>
      </c>
      <c r="BU11014" s="177" t="s">
        <v>16467</v>
      </c>
      <c r="BV11014" s="177" t="s">
        <v>3045</v>
      </c>
      <c r="BW11014" s="177" t="s">
        <v>16468</v>
      </c>
    </row>
    <row r="11015" spans="51:75" x14ac:dyDescent="0.3">
      <c r="AY11015" s="226" t="e">
        <f>VLOOKUP(C11015,#REF!, 2,FALSE)</f>
        <v>#REF!</v>
      </c>
      <c r="BM11015" s="177" t="s">
        <v>16469</v>
      </c>
      <c r="BN11015" s="177" t="s">
        <v>619</v>
      </c>
      <c r="BO11015" s="177" t="s">
        <v>10057</v>
      </c>
      <c r="BU11015" s="177" t="s">
        <v>16469</v>
      </c>
      <c r="BV11015" s="177" t="s">
        <v>619</v>
      </c>
      <c r="BW11015" s="177" t="s">
        <v>10057</v>
      </c>
    </row>
    <row r="11016" spans="51:75" x14ac:dyDescent="0.3">
      <c r="AY11016" s="226" t="e">
        <f>VLOOKUP(C11016,#REF!, 2,FALSE)</f>
        <v>#REF!</v>
      </c>
      <c r="BM11016" s="177" t="s">
        <v>16470</v>
      </c>
      <c r="BN11016" s="177" t="s">
        <v>1342</v>
      </c>
      <c r="BO11016" s="177" t="s">
        <v>8876</v>
      </c>
      <c r="BU11016" s="177" t="s">
        <v>16470</v>
      </c>
      <c r="BV11016" s="177" t="s">
        <v>1342</v>
      </c>
      <c r="BW11016" s="177" t="s">
        <v>8876</v>
      </c>
    </row>
    <row r="11017" spans="51:75" x14ac:dyDescent="0.3">
      <c r="AY11017" s="226" t="e">
        <f>VLOOKUP(C11017,#REF!, 2,FALSE)</f>
        <v>#REF!</v>
      </c>
      <c r="BM11017" s="177" t="s">
        <v>16471</v>
      </c>
      <c r="BN11017" s="177" t="s">
        <v>1013</v>
      </c>
      <c r="BO11017" s="177" t="s">
        <v>16472</v>
      </c>
      <c r="BU11017" s="177" t="s">
        <v>16471</v>
      </c>
      <c r="BV11017" s="177" t="s">
        <v>1013</v>
      </c>
      <c r="BW11017" s="177" t="s">
        <v>16472</v>
      </c>
    </row>
    <row r="11018" spans="51:75" x14ac:dyDescent="0.3">
      <c r="AY11018" s="226" t="e">
        <f>VLOOKUP(C11018,#REF!, 2,FALSE)</f>
        <v>#REF!</v>
      </c>
      <c r="BM11018" s="177" t="s">
        <v>2833</v>
      </c>
      <c r="BN11018" s="177" t="s">
        <v>3045</v>
      </c>
      <c r="BO11018" s="177" t="s">
        <v>16473</v>
      </c>
      <c r="BU11018" s="177" t="s">
        <v>2833</v>
      </c>
      <c r="BV11018" s="177" t="s">
        <v>3045</v>
      </c>
      <c r="BW11018" s="177" t="s">
        <v>16473</v>
      </c>
    </row>
    <row r="11019" spans="51:75" x14ac:dyDescent="0.3">
      <c r="AY11019" s="226" t="e">
        <f>VLOOKUP(C11019,#REF!, 2,FALSE)</f>
        <v>#REF!</v>
      </c>
      <c r="BM11019" s="177" t="s">
        <v>2834</v>
      </c>
      <c r="BN11019" s="177" t="s">
        <v>3045</v>
      </c>
      <c r="BO11019" s="177" t="s">
        <v>16473</v>
      </c>
      <c r="BU11019" s="177" t="s">
        <v>2834</v>
      </c>
      <c r="BV11019" s="177" t="s">
        <v>3045</v>
      </c>
      <c r="BW11019" s="177" t="s">
        <v>16473</v>
      </c>
    </row>
    <row r="11020" spans="51:75" x14ac:dyDescent="0.3">
      <c r="AY11020" s="226" t="e">
        <f>VLOOKUP(C11020,#REF!, 2,FALSE)</f>
        <v>#REF!</v>
      </c>
      <c r="BM11020" s="177" t="s">
        <v>2835</v>
      </c>
      <c r="BN11020" s="177" t="s">
        <v>1342</v>
      </c>
      <c r="BO11020" s="177" t="s">
        <v>15804</v>
      </c>
      <c r="BU11020" s="177" t="s">
        <v>2835</v>
      </c>
      <c r="BV11020" s="177" t="s">
        <v>1342</v>
      </c>
      <c r="BW11020" s="177" t="s">
        <v>15804</v>
      </c>
    </row>
    <row r="11021" spans="51:75" x14ac:dyDescent="0.3">
      <c r="AY11021" s="226" t="e">
        <f>VLOOKUP(C11021,#REF!, 2,FALSE)</f>
        <v>#REF!</v>
      </c>
      <c r="BM11021" s="177" t="s">
        <v>16474</v>
      </c>
      <c r="BN11021" s="177" t="s">
        <v>3045</v>
      </c>
      <c r="BO11021" s="177" t="s">
        <v>8268</v>
      </c>
      <c r="BU11021" s="177" t="s">
        <v>16474</v>
      </c>
      <c r="BV11021" s="177" t="s">
        <v>3045</v>
      </c>
      <c r="BW11021" s="177" t="s">
        <v>8268</v>
      </c>
    </row>
    <row r="11022" spans="51:75" x14ac:dyDescent="0.3">
      <c r="AY11022" s="226" t="e">
        <f>VLOOKUP(C11022,#REF!, 2,FALSE)</f>
        <v>#REF!</v>
      </c>
      <c r="BM11022" s="177" t="s">
        <v>16475</v>
      </c>
      <c r="BN11022" s="177" t="s">
        <v>3045</v>
      </c>
      <c r="BO11022" s="177" t="s">
        <v>16476</v>
      </c>
      <c r="BU11022" s="177" t="s">
        <v>16475</v>
      </c>
      <c r="BV11022" s="177" t="s">
        <v>3045</v>
      </c>
      <c r="BW11022" s="177" t="s">
        <v>16476</v>
      </c>
    </row>
    <row r="11023" spans="51:75" x14ac:dyDescent="0.3">
      <c r="AY11023" s="226" t="e">
        <f>VLOOKUP(C11023,#REF!, 2,FALSE)</f>
        <v>#REF!</v>
      </c>
      <c r="BM11023" s="177" t="s">
        <v>16477</v>
      </c>
      <c r="BN11023" s="177" t="s">
        <v>771</v>
      </c>
      <c r="BO11023" s="177" t="s">
        <v>11958</v>
      </c>
      <c r="BU11023" s="177" t="s">
        <v>16477</v>
      </c>
      <c r="BV11023" s="177" t="s">
        <v>771</v>
      </c>
      <c r="BW11023" s="177" t="s">
        <v>11958</v>
      </c>
    </row>
    <row r="11024" spans="51:75" x14ac:dyDescent="0.3">
      <c r="AY11024" s="226" t="e">
        <f>VLOOKUP(C11024,#REF!, 2,FALSE)</f>
        <v>#REF!</v>
      </c>
      <c r="BM11024" s="177" t="s">
        <v>16478</v>
      </c>
      <c r="BN11024" s="177" t="s">
        <v>3045</v>
      </c>
      <c r="BO11024" s="177" t="s">
        <v>11924</v>
      </c>
      <c r="BU11024" s="177" t="s">
        <v>16478</v>
      </c>
      <c r="BV11024" s="177" t="s">
        <v>3045</v>
      </c>
      <c r="BW11024" s="177" t="s">
        <v>11924</v>
      </c>
    </row>
    <row r="11025" spans="51:75" x14ac:dyDescent="0.3">
      <c r="AY11025" s="226" t="e">
        <f>VLOOKUP(C11025,#REF!, 2,FALSE)</f>
        <v>#REF!</v>
      </c>
      <c r="BM11025" s="177" t="s">
        <v>16479</v>
      </c>
      <c r="BN11025" s="177" t="s">
        <v>3045</v>
      </c>
      <c r="BO11025" s="177" t="s">
        <v>16480</v>
      </c>
      <c r="BU11025" s="177" t="s">
        <v>16479</v>
      </c>
      <c r="BV11025" s="177" t="s">
        <v>3045</v>
      </c>
      <c r="BW11025" s="177" t="s">
        <v>16480</v>
      </c>
    </row>
    <row r="11026" spans="51:75" x14ac:dyDescent="0.3">
      <c r="AY11026" s="226" t="e">
        <f>VLOOKUP(C11026,#REF!, 2,FALSE)</f>
        <v>#REF!</v>
      </c>
      <c r="BM11026" s="177" t="s">
        <v>16481</v>
      </c>
      <c r="BN11026" s="177" t="s">
        <v>1342</v>
      </c>
      <c r="BO11026" s="177" t="s">
        <v>13559</v>
      </c>
      <c r="BU11026" s="177" t="s">
        <v>16481</v>
      </c>
      <c r="BV11026" s="177" t="s">
        <v>1342</v>
      </c>
      <c r="BW11026" s="177" t="s">
        <v>13559</v>
      </c>
    </row>
    <row r="11027" spans="51:75" x14ac:dyDescent="0.3">
      <c r="AY11027" s="226" t="e">
        <f>VLOOKUP(C11027,#REF!, 2,FALSE)</f>
        <v>#REF!</v>
      </c>
      <c r="BM11027" s="177" t="s">
        <v>16482</v>
      </c>
      <c r="BN11027" s="177" t="s">
        <v>3045</v>
      </c>
      <c r="BO11027" s="177" t="s">
        <v>5653</v>
      </c>
      <c r="BU11027" s="177" t="s">
        <v>16482</v>
      </c>
      <c r="BV11027" s="177" t="s">
        <v>3045</v>
      </c>
      <c r="BW11027" s="177" t="s">
        <v>5653</v>
      </c>
    </row>
    <row r="11028" spans="51:75" x14ac:dyDescent="0.3">
      <c r="AY11028" s="226" t="e">
        <f>VLOOKUP(C11028,#REF!, 2,FALSE)</f>
        <v>#REF!</v>
      </c>
      <c r="BM11028" s="177" t="s">
        <v>16483</v>
      </c>
      <c r="BN11028" s="177" t="s">
        <v>3045</v>
      </c>
      <c r="BO11028" s="177" t="s">
        <v>10895</v>
      </c>
      <c r="BU11028" s="177" t="s">
        <v>16483</v>
      </c>
      <c r="BV11028" s="177" t="s">
        <v>3045</v>
      </c>
      <c r="BW11028" s="177" t="s">
        <v>10895</v>
      </c>
    </row>
    <row r="11029" spans="51:75" x14ac:dyDescent="0.3">
      <c r="AY11029" s="226" t="e">
        <f>VLOOKUP(C11029,#REF!, 2,FALSE)</f>
        <v>#REF!</v>
      </c>
      <c r="BM11029" s="177" t="s">
        <v>16484</v>
      </c>
      <c r="BN11029" s="177" t="s">
        <v>1342</v>
      </c>
      <c r="BO11029" s="177" t="s">
        <v>4323</v>
      </c>
      <c r="BU11029" s="177" t="s">
        <v>16484</v>
      </c>
      <c r="BV11029" s="177" t="s">
        <v>1342</v>
      </c>
      <c r="BW11029" s="177" t="s">
        <v>4323</v>
      </c>
    </row>
    <row r="11030" spans="51:75" x14ac:dyDescent="0.3">
      <c r="AY11030" s="226" t="e">
        <f>VLOOKUP(C11030,#REF!, 2,FALSE)</f>
        <v>#REF!</v>
      </c>
      <c r="BM11030" s="177" t="s">
        <v>16485</v>
      </c>
      <c r="BN11030" s="177" t="s">
        <v>1139</v>
      </c>
      <c r="BO11030" s="177" t="s">
        <v>1726</v>
      </c>
      <c r="BU11030" s="177" t="s">
        <v>16485</v>
      </c>
      <c r="BV11030" s="177" t="s">
        <v>1139</v>
      </c>
      <c r="BW11030" s="177" t="s">
        <v>1726</v>
      </c>
    </row>
    <row r="11031" spans="51:75" x14ac:dyDescent="0.3">
      <c r="AY11031" s="226" t="e">
        <f>VLOOKUP(C11031,#REF!, 2,FALSE)</f>
        <v>#REF!</v>
      </c>
      <c r="BM11031" s="177" t="s">
        <v>16486</v>
      </c>
      <c r="BN11031" s="177" t="s">
        <v>736</v>
      </c>
      <c r="BO11031" s="177" t="s">
        <v>3188</v>
      </c>
      <c r="BU11031" s="177" t="s">
        <v>16486</v>
      </c>
      <c r="BV11031" s="177" t="s">
        <v>736</v>
      </c>
      <c r="BW11031" s="177" t="s">
        <v>3188</v>
      </c>
    </row>
    <row r="11032" spans="51:75" x14ac:dyDescent="0.3">
      <c r="AY11032" s="226" t="e">
        <f>VLOOKUP(C11032,#REF!, 2,FALSE)</f>
        <v>#REF!</v>
      </c>
      <c r="BM11032" s="177" t="s">
        <v>16487</v>
      </c>
      <c r="BN11032" s="177" t="s">
        <v>1342</v>
      </c>
      <c r="BO11032" s="177" t="s">
        <v>3188</v>
      </c>
      <c r="BU11032" s="177" t="s">
        <v>16487</v>
      </c>
      <c r="BV11032" s="177" t="s">
        <v>1342</v>
      </c>
      <c r="BW11032" s="177" t="s">
        <v>3188</v>
      </c>
    </row>
    <row r="11033" spans="51:75" x14ac:dyDescent="0.3">
      <c r="AY11033" s="226" t="e">
        <f>VLOOKUP(C11033,#REF!, 2,FALSE)</f>
        <v>#REF!</v>
      </c>
      <c r="BM11033" s="177" t="s">
        <v>2836</v>
      </c>
      <c r="BN11033" s="177" t="s">
        <v>3045</v>
      </c>
      <c r="BO11033" s="177" t="s">
        <v>1071</v>
      </c>
      <c r="BU11033" s="177" t="s">
        <v>2836</v>
      </c>
      <c r="BV11033" s="177" t="s">
        <v>3045</v>
      </c>
      <c r="BW11033" s="177" t="s">
        <v>1071</v>
      </c>
    </row>
    <row r="11034" spans="51:75" x14ac:dyDescent="0.3">
      <c r="AY11034" s="226" t="e">
        <f>VLOOKUP(C11034,#REF!, 2,FALSE)</f>
        <v>#REF!</v>
      </c>
      <c r="BM11034" s="177" t="s">
        <v>16488</v>
      </c>
      <c r="BN11034" s="177" t="s">
        <v>778</v>
      </c>
      <c r="BO11034" s="177" t="s">
        <v>1201</v>
      </c>
      <c r="BU11034" s="177" t="s">
        <v>16488</v>
      </c>
      <c r="BV11034" s="177" t="s">
        <v>778</v>
      </c>
      <c r="BW11034" s="177" t="s">
        <v>1201</v>
      </c>
    </row>
    <row r="11035" spans="51:75" x14ac:dyDescent="0.3">
      <c r="AY11035" s="226" t="e">
        <f>VLOOKUP(C11035,#REF!, 2,FALSE)</f>
        <v>#REF!</v>
      </c>
      <c r="BM11035" s="177" t="s">
        <v>16489</v>
      </c>
      <c r="BN11035" s="177" t="s">
        <v>3087</v>
      </c>
      <c r="BO11035" s="177" t="s">
        <v>1746</v>
      </c>
      <c r="BU11035" s="177" t="s">
        <v>16489</v>
      </c>
      <c r="BV11035" s="177" t="s">
        <v>3087</v>
      </c>
      <c r="BW11035" s="177" t="s">
        <v>1746</v>
      </c>
    </row>
    <row r="11036" spans="51:75" x14ac:dyDescent="0.3">
      <c r="AY11036" s="226" t="e">
        <f>VLOOKUP(C11036,#REF!, 2,FALSE)</f>
        <v>#REF!</v>
      </c>
      <c r="BM11036" s="177" t="s">
        <v>2837</v>
      </c>
      <c r="BN11036" s="177" t="s">
        <v>637</v>
      </c>
      <c r="BO11036" s="177" t="s">
        <v>4624</v>
      </c>
      <c r="BU11036" s="177" t="s">
        <v>2837</v>
      </c>
      <c r="BV11036" s="177" t="s">
        <v>637</v>
      </c>
      <c r="BW11036" s="177" t="s">
        <v>4624</v>
      </c>
    </row>
    <row r="11037" spans="51:75" x14ac:dyDescent="0.3">
      <c r="AY11037" s="226" t="e">
        <f>VLOOKUP(C11037,#REF!, 2,FALSE)</f>
        <v>#REF!</v>
      </c>
      <c r="BM11037" s="177" t="s">
        <v>16490</v>
      </c>
      <c r="BN11037" s="177" t="s">
        <v>1139</v>
      </c>
      <c r="BO11037" s="177" t="s">
        <v>3526</v>
      </c>
      <c r="BU11037" s="177" t="s">
        <v>16490</v>
      </c>
      <c r="BV11037" s="177" t="s">
        <v>1139</v>
      </c>
      <c r="BW11037" s="177" t="s">
        <v>3526</v>
      </c>
    </row>
    <row r="11038" spans="51:75" x14ac:dyDescent="0.3">
      <c r="AY11038" s="226" t="e">
        <f>VLOOKUP(C11038,#REF!, 2,FALSE)</f>
        <v>#REF!</v>
      </c>
      <c r="BM11038" s="177" t="s">
        <v>16491</v>
      </c>
      <c r="BN11038" s="177" t="s">
        <v>1342</v>
      </c>
      <c r="BO11038" s="177" t="s">
        <v>1738</v>
      </c>
      <c r="BU11038" s="177" t="s">
        <v>16491</v>
      </c>
      <c r="BV11038" s="177" t="s">
        <v>1342</v>
      </c>
      <c r="BW11038" s="177" t="s">
        <v>1738</v>
      </c>
    </row>
    <row r="11039" spans="51:75" x14ac:dyDescent="0.3">
      <c r="AY11039" s="226" t="e">
        <f>VLOOKUP(C11039,#REF!, 2,FALSE)</f>
        <v>#REF!</v>
      </c>
      <c r="BM11039" s="177" t="s">
        <v>16492</v>
      </c>
      <c r="BN11039" s="177" t="s">
        <v>614</v>
      </c>
      <c r="BO11039" s="177" t="s">
        <v>2374</v>
      </c>
      <c r="BU11039" s="177" t="s">
        <v>16492</v>
      </c>
      <c r="BV11039" s="177" t="s">
        <v>614</v>
      </c>
      <c r="BW11039" s="177" t="s">
        <v>2374</v>
      </c>
    </row>
    <row r="11040" spans="51:75" x14ac:dyDescent="0.3">
      <c r="AY11040" s="226" t="e">
        <f>VLOOKUP(C11040,#REF!, 2,FALSE)</f>
        <v>#REF!</v>
      </c>
      <c r="BM11040" s="177" t="s">
        <v>16493</v>
      </c>
      <c r="BN11040" s="177" t="s">
        <v>619</v>
      </c>
      <c r="BO11040" s="177" t="s">
        <v>2547</v>
      </c>
      <c r="BU11040" s="177" t="s">
        <v>16493</v>
      </c>
      <c r="BV11040" s="177" t="s">
        <v>619</v>
      </c>
      <c r="BW11040" s="177" t="s">
        <v>2547</v>
      </c>
    </row>
    <row r="11041" spans="51:75" x14ac:dyDescent="0.3">
      <c r="AY11041" s="226" t="e">
        <f>VLOOKUP(C11041,#REF!, 2,FALSE)</f>
        <v>#REF!</v>
      </c>
      <c r="BM11041" s="177" t="s">
        <v>16494</v>
      </c>
      <c r="BN11041" s="177" t="s">
        <v>803</v>
      </c>
      <c r="BO11041" s="177" t="s">
        <v>16495</v>
      </c>
      <c r="BU11041" s="177" t="s">
        <v>16494</v>
      </c>
      <c r="BV11041" s="177" t="s">
        <v>803</v>
      </c>
      <c r="BW11041" s="177" t="s">
        <v>16495</v>
      </c>
    </row>
    <row r="11042" spans="51:75" x14ac:dyDescent="0.3">
      <c r="AY11042" s="226" t="e">
        <f>VLOOKUP(C11042,#REF!, 2,FALSE)</f>
        <v>#REF!</v>
      </c>
      <c r="BM11042" s="177" t="s">
        <v>16496</v>
      </c>
      <c r="BN11042" s="177" t="s">
        <v>619</v>
      </c>
      <c r="BO11042" s="177" t="s">
        <v>1973</v>
      </c>
      <c r="BU11042" s="177" t="s">
        <v>16496</v>
      </c>
      <c r="BV11042" s="177" t="s">
        <v>619</v>
      </c>
      <c r="BW11042" s="177" t="s">
        <v>1973</v>
      </c>
    </row>
    <row r="11043" spans="51:75" x14ac:dyDescent="0.3">
      <c r="AY11043" s="226" t="e">
        <f>VLOOKUP(C11043,#REF!, 2,FALSE)</f>
        <v>#REF!</v>
      </c>
      <c r="BM11043" s="177" t="s">
        <v>16497</v>
      </c>
      <c r="BN11043" s="177" t="s">
        <v>810</v>
      </c>
      <c r="BO11043" s="177" t="s">
        <v>620</v>
      </c>
      <c r="BU11043" s="177" t="s">
        <v>16497</v>
      </c>
      <c r="BV11043" s="177" t="s">
        <v>810</v>
      </c>
      <c r="BW11043" s="177" t="s">
        <v>620</v>
      </c>
    </row>
    <row r="11044" spans="51:75" x14ac:dyDescent="0.3">
      <c r="AY11044" s="226" t="e">
        <f>VLOOKUP(C11044,#REF!, 2,FALSE)</f>
        <v>#REF!</v>
      </c>
      <c r="BM11044" s="177" t="s">
        <v>16498</v>
      </c>
      <c r="BN11044" s="177" t="s">
        <v>1342</v>
      </c>
      <c r="BO11044" s="177" t="s">
        <v>1142</v>
      </c>
      <c r="BU11044" s="177" t="s">
        <v>16498</v>
      </c>
      <c r="BV11044" s="177" t="s">
        <v>1342</v>
      </c>
      <c r="BW11044" s="177" t="s">
        <v>1142</v>
      </c>
    </row>
    <row r="11045" spans="51:75" x14ac:dyDescent="0.3">
      <c r="AY11045" s="226" t="e">
        <f>VLOOKUP(C11045,#REF!, 2,FALSE)</f>
        <v>#REF!</v>
      </c>
      <c r="BM11045" s="177" t="s">
        <v>16499</v>
      </c>
      <c r="BN11045" s="177" t="s">
        <v>616</v>
      </c>
      <c r="BO11045" s="177" t="s">
        <v>5914</v>
      </c>
      <c r="BU11045" s="177" t="s">
        <v>16499</v>
      </c>
      <c r="BV11045" s="177" t="s">
        <v>616</v>
      </c>
      <c r="BW11045" s="177" t="s">
        <v>5914</v>
      </c>
    </row>
    <row r="11046" spans="51:75" x14ac:dyDescent="0.3">
      <c r="AY11046" s="226" t="e">
        <f>VLOOKUP(C11046,#REF!, 2,FALSE)</f>
        <v>#REF!</v>
      </c>
      <c r="BM11046" s="177" t="s">
        <v>16500</v>
      </c>
      <c r="BN11046" s="177" t="s">
        <v>616</v>
      </c>
      <c r="BO11046" s="177" t="s">
        <v>16501</v>
      </c>
      <c r="BU11046" s="177" t="s">
        <v>16500</v>
      </c>
      <c r="BV11046" s="177" t="s">
        <v>616</v>
      </c>
      <c r="BW11046" s="177" t="s">
        <v>16501</v>
      </c>
    </row>
    <row r="11047" spans="51:75" x14ac:dyDescent="0.3">
      <c r="AY11047" s="226" t="e">
        <f>VLOOKUP(C11047,#REF!, 2,FALSE)</f>
        <v>#REF!</v>
      </c>
      <c r="BM11047" s="177" t="s">
        <v>16502</v>
      </c>
      <c r="BN11047" s="177" t="s">
        <v>1139</v>
      </c>
      <c r="BO11047" s="177" t="s">
        <v>2983</v>
      </c>
      <c r="BU11047" s="177" t="s">
        <v>16502</v>
      </c>
      <c r="BV11047" s="177" t="s">
        <v>1139</v>
      </c>
      <c r="BW11047" s="177" t="s">
        <v>2983</v>
      </c>
    </row>
    <row r="11048" spans="51:75" x14ac:dyDescent="0.3">
      <c r="AY11048" s="226" t="e">
        <f>VLOOKUP(C11048,#REF!, 2,FALSE)</f>
        <v>#REF!</v>
      </c>
      <c r="BM11048" s="177" t="s">
        <v>16503</v>
      </c>
      <c r="BN11048" s="177" t="s">
        <v>862</v>
      </c>
      <c r="BO11048" s="177" t="s">
        <v>2983</v>
      </c>
      <c r="BU11048" s="177" t="s">
        <v>16503</v>
      </c>
      <c r="BV11048" s="177" t="s">
        <v>862</v>
      </c>
      <c r="BW11048" s="177" t="s">
        <v>2983</v>
      </c>
    </row>
    <row r="11049" spans="51:75" x14ac:dyDescent="0.3">
      <c r="AY11049" s="226" t="e">
        <f>VLOOKUP(C11049,#REF!, 2,FALSE)</f>
        <v>#REF!</v>
      </c>
      <c r="BM11049" s="177" t="s">
        <v>16504</v>
      </c>
      <c r="BN11049" s="177" t="s">
        <v>862</v>
      </c>
      <c r="BO11049" s="177" t="s">
        <v>2983</v>
      </c>
      <c r="BU11049" s="177" t="s">
        <v>16504</v>
      </c>
      <c r="BV11049" s="177" t="s">
        <v>862</v>
      </c>
      <c r="BW11049" s="177" t="s">
        <v>2983</v>
      </c>
    </row>
    <row r="11050" spans="51:75" x14ac:dyDescent="0.3">
      <c r="AY11050" s="226" t="e">
        <f>VLOOKUP(C11050,#REF!, 2,FALSE)</f>
        <v>#REF!</v>
      </c>
      <c r="BM11050" s="177" t="s">
        <v>16505</v>
      </c>
      <c r="BN11050" s="177" t="s">
        <v>16979</v>
      </c>
      <c r="BO11050" s="177" t="s">
        <v>2983</v>
      </c>
      <c r="BU11050" s="177" t="s">
        <v>16505</v>
      </c>
      <c r="BV11050" s="177" t="s">
        <v>16979</v>
      </c>
      <c r="BW11050" s="177" t="s">
        <v>2983</v>
      </c>
    </row>
    <row r="11051" spans="51:75" x14ac:dyDescent="0.3">
      <c r="AY11051" s="226" t="e">
        <f>VLOOKUP(C11051,#REF!, 2,FALSE)</f>
        <v>#REF!</v>
      </c>
      <c r="BM11051" s="177" t="s">
        <v>16506</v>
      </c>
      <c r="BN11051" s="177" t="s">
        <v>16979</v>
      </c>
      <c r="BO11051" s="177" t="s">
        <v>16507</v>
      </c>
      <c r="BU11051" s="177" t="s">
        <v>16506</v>
      </c>
      <c r="BV11051" s="177" t="s">
        <v>16979</v>
      </c>
      <c r="BW11051" s="177" t="s">
        <v>16507</v>
      </c>
    </row>
    <row r="11052" spans="51:75" x14ac:dyDescent="0.3">
      <c r="AY11052" s="226" t="e">
        <f>VLOOKUP(C11052,#REF!, 2,FALSE)</f>
        <v>#REF!</v>
      </c>
      <c r="BM11052" s="177" t="s">
        <v>16508</v>
      </c>
      <c r="BN11052" s="177" t="s">
        <v>16979</v>
      </c>
      <c r="BO11052" s="177" t="s">
        <v>2983</v>
      </c>
      <c r="BU11052" s="177" t="s">
        <v>16508</v>
      </c>
      <c r="BV11052" s="177" t="s">
        <v>16979</v>
      </c>
      <c r="BW11052" s="177" t="s">
        <v>2983</v>
      </c>
    </row>
    <row r="11053" spans="51:75" x14ac:dyDescent="0.3">
      <c r="AY11053" s="226" t="e">
        <f>VLOOKUP(C11053,#REF!, 2,FALSE)</f>
        <v>#REF!</v>
      </c>
      <c r="BM11053" s="177" t="s">
        <v>16509</v>
      </c>
      <c r="BN11053" s="177" t="s">
        <v>16979</v>
      </c>
      <c r="BO11053" s="177" t="s">
        <v>770</v>
      </c>
      <c r="BU11053" s="177" t="s">
        <v>16509</v>
      </c>
      <c r="BV11053" s="177" t="s">
        <v>16979</v>
      </c>
      <c r="BW11053" s="177" t="s">
        <v>770</v>
      </c>
    </row>
    <row r="11054" spans="51:75" x14ac:dyDescent="0.3">
      <c r="AY11054" s="226" t="e">
        <f>VLOOKUP(C11054,#REF!, 2,FALSE)</f>
        <v>#REF!</v>
      </c>
      <c r="BM11054" s="177" t="s">
        <v>16510</v>
      </c>
      <c r="BN11054" s="177" t="s">
        <v>16979</v>
      </c>
      <c r="BO11054" s="177" t="s">
        <v>16511</v>
      </c>
      <c r="BU11054" s="177" t="s">
        <v>16510</v>
      </c>
      <c r="BV11054" s="177" t="s">
        <v>16979</v>
      </c>
      <c r="BW11054" s="177" t="s">
        <v>16511</v>
      </c>
    </row>
    <row r="11055" spans="51:75" x14ac:dyDescent="0.3">
      <c r="AY11055" s="226" t="e">
        <f>VLOOKUP(C11055,#REF!, 2,FALSE)</f>
        <v>#REF!</v>
      </c>
      <c r="BM11055" s="177" t="s">
        <v>16512</v>
      </c>
      <c r="BN11055" s="177" t="s">
        <v>16979</v>
      </c>
      <c r="BO11055" s="177" t="s">
        <v>16513</v>
      </c>
      <c r="BU11055" s="177" t="s">
        <v>16512</v>
      </c>
      <c r="BV11055" s="177" t="s">
        <v>16979</v>
      </c>
      <c r="BW11055" s="177" t="s">
        <v>16513</v>
      </c>
    </row>
    <row r="11056" spans="51:75" x14ac:dyDescent="0.3">
      <c r="AY11056" s="226" t="e">
        <f>VLOOKUP(C11056,#REF!, 2,FALSE)</f>
        <v>#REF!</v>
      </c>
      <c r="BM11056" s="177" t="s">
        <v>16514</v>
      </c>
      <c r="BN11056" s="177" t="s">
        <v>16979</v>
      </c>
      <c r="BO11056" s="177" t="s">
        <v>4711</v>
      </c>
      <c r="BU11056" s="177" t="s">
        <v>16514</v>
      </c>
      <c r="BV11056" s="177" t="s">
        <v>16979</v>
      </c>
      <c r="BW11056" s="177" t="s">
        <v>4711</v>
      </c>
    </row>
    <row r="11057" spans="51:75" x14ac:dyDescent="0.3">
      <c r="AY11057" s="226" t="e">
        <f>VLOOKUP(C11057,#REF!, 2,FALSE)</f>
        <v>#REF!</v>
      </c>
      <c r="BM11057" s="177" t="s">
        <v>16515</v>
      </c>
      <c r="BN11057" s="177" t="s">
        <v>16979</v>
      </c>
      <c r="BO11057" s="177" t="s">
        <v>16516</v>
      </c>
      <c r="BU11057" s="177" t="s">
        <v>16515</v>
      </c>
      <c r="BV11057" s="177" t="s">
        <v>16979</v>
      </c>
      <c r="BW11057" s="177" t="s">
        <v>16516</v>
      </c>
    </row>
    <row r="11058" spans="51:75" x14ac:dyDescent="0.3">
      <c r="AY11058" s="226" t="e">
        <f>VLOOKUP(C11058,#REF!, 2,FALSE)</f>
        <v>#REF!</v>
      </c>
      <c r="BM11058" s="177" t="s">
        <v>16517</v>
      </c>
      <c r="BN11058" s="177" t="s">
        <v>1342</v>
      </c>
      <c r="BO11058" s="177" t="s">
        <v>16518</v>
      </c>
      <c r="BU11058" s="177" t="s">
        <v>16517</v>
      </c>
      <c r="BV11058" s="177" t="s">
        <v>1342</v>
      </c>
      <c r="BW11058" s="177" t="s">
        <v>16518</v>
      </c>
    </row>
    <row r="11059" spans="51:75" x14ac:dyDescent="0.3">
      <c r="AY11059" s="226" t="e">
        <f>VLOOKUP(C11059,#REF!, 2,FALSE)</f>
        <v>#REF!</v>
      </c>
      <c r="BM11059" s="177" t="s">
        <v>16519</v>
      </c>
      <c r="BN11059" s="177" t="s">
        <v>16979</v>
      </c>
      <c r="BO11059" s="177" t="s">
        <v>660</v>
      </c>
      <c r="BU11059" s="177" t="s">
        <v>16519</v>
      </c>
      <c r="BV11059" s="177" t="s">
        <v>16979</v>
      </c>
      <c r="BW11059" s="177" t="s">
        <v>660</v>
      </c>
    </row>
    <row r="11060" spans="51:75" x14ac:dyDescent="0.3">
      <c r="AY11060" s="226" t="e">
        <f>VLOOKUP(C11060,#REF!, 2,FALSE)</f>
        <v>#REF!</v>
      </c>
      <c r="BM11060" s="177" t="s">
        <v>16520</v>
      </c>
      <c r="BN11060" s="177" t="s">
        <v>16979</v>
      </c>
      <c r="BO11060" s="177" t="s">
        <v>12082</v>
      </c>
      <c r="BU11060" s="177" t="s">
        <v>16520</v>
      </c>
      <c r="BV11060" s="177" t="s">
        <v>16979</v>
      </c>
      <c r="BW11060" s="177" t="s">
        <v>12082</v>
      </c>
    </row>
    <row r="11061" spans="51:75" x14ac:dyDescent="0.3">
      <c r="AY11061" s="226" t="e">
        <f>VLOOKUP(C11061,#REF!, 2,FALSE)</f>
        <v>#REF!</v>
      </c>
      <c r="BM11061" s="177" t="s">
        <v>16521</v>
      </c>
      <c r="BN11061" s="177" t="s">
        <v>3199</v>
      </c>
      <c r="BO11061" s="177" t="s">
        <v>2983</v>
      </c>
      <c r="BU11061" s="177" t="s">
        <v>16521</v>
      </c>
      <c r="BV11061" s="177" t="s">
        <v>3199</v>
      </c>
      <c r="BW11061" s="177" t="s">
        <v>2983</v>
      </c>
    </row>
    <row r="11062" spans="51:75" x14ac:dyDescent="0.3">
      <c r="AY11062" s="226" t="e">
        <f>VLOOKUP(C11062,#REF!, 2,FALSE)</f>
        <v>#REF!</v>
      </c>
      <c r="BM11062" s="177" t="s">
        <v>16522</v>
      </c>
      <c r="BN11062" s="177" t="s">
        <v>3002</v>
      </c>
      <c r="BO11062" s="177" t="s">
        <v>16523</v>
      </c>
      <c r="BU11062" s="177" t="s">
        <v>16522</v>
      </c>
      <c r="BV11062" s="177" t="s">
        <v>3002</v>
      </c>
      <c r="BW11062" s="177" t="s">
        <v>16523</v>
      </c>
    </row>
    <row r="11063" spans="51:75" x14ac:dyDescent="0.3">
      <c r="AY11063" s="226" t="e">
        <f>VLOOKUP(C11063,#REF!, 2,FALSE)</f>
        <v>#REF!</v>
      </c>
      <c r="BM11063" s="177" t="s">
        <v>16524</v>
      </c>
      <c r="BN11063" s="177" t="s">
        <v>1342</v>
      </c>
      <c r="BO11063" s="177" t="s">
        <v>5196</v>
      </c>
      <c r="BU11063" s="177" t="s">
        <v>16524</v>
      </c>
      <c r="BV11063" s="177" t="s">
        <v>1342</v>
      </c>
      <c r="BW11063" s="177" t="s">
        <v>5196</v>
      </c>
    </row>
    <row r="11064" spans="51:75" x14ac:dyDescent="0.3">
      <c r="AY11064" s="226" t="e">
        <f>VLOOKUP(C11064,#REF!, 2,FALSE)</f>
        <v>#REF!</v>
      </c>
      <c r="BM11064" s="177" t="s">
        <v>2838</v>
      </c>
      <c r="BN11064" s="177" t="s">
        <v>1342</v>
      </c>
      <c r="BO11064" s="177" t="s">
        <v>16525</v>
      </c>
      <c r="BU11064" s="177" t="s">
        <v>2838</v>
      </c>
      <c r="BV11064" s="177" t="s">
        <v>1342</v>
      </c>
      <c r="BW11064" s="177" t="s">
        <v>16525</v>
      </c>
    </row>
    <row r="11065" spans="51:75" x14ac:dyDescent="0.3">
      <c r="AY11065" s="226" t="e">
        <f>VLOOKUP(C11065,#REF!, 2,FALSE)</f>
        <v>#REF!</v>
      </c>
      <c r="BM11065" s="177" t="s">
        <v>16526</v>
      </c>
      <c r="BN11065" s="177" t="s">
        <v>3087</v>
      </c>
      <c r="BO11065" s="177" t="s">
        <v>16527</v>
      </c>
      <c r="BU11065" s="177" t="s">
        <v>16526</v>
      </c>
      <c r="BV11065" s="177" t="s">
        <v>3087</v>
      </c>
      <c r="BW11065" s="177" t="s">
        <v>16527</v>
      </c>
    </row>
    <row r="11066" spans="51:75" x14ac:dyDescent="0.3">
      <c r="AY11066" s="226" t="e">
        <f>VLOOKUP(C11066,#REF!, 2,FALSE)</f>
        <v>#REF!</v>
      </c>
      <c r="BM11066" s="177" t="s">
        <v>16528</v>
      </c>
      <c r="BN11066" s="177" t="s">
        <v>3245</v>
      </c>
      <c r="BO11066" s="177" t="s">
        <v>6197</v>
      </c>
      <c r="BU11066" s="177" t="s">
        <v>16528</v>
      </c>
      <c r="BV11066" s="177" t="s">
        <v>3245</v>
      </c>
      <c r="BW11066" s="177" t="s">
        <v>6197</v>
      </c>
    </row>
    <row r="11067" spans="51:75" x14ac:dyDescent="0.3">
      <c r="AY11067" s="226" t="e">
        <f>VLOOKUP(C11067,#REF!, 2,FALSE)</f>
        <v>#REF!</v>
      </c>
      <c r="BM11067" s="177" t="s">
        <v>16529</v>
      </c>
      <c r="BN11067" s="177" t="s">
        <v>16979</v>
      </c>
      <c r="BO11067" s="177" t="s">
        <v>16530</v>
      </c>
      <c r="BU11067" s="177" t="s">
        <v>16529</v>
      </c>
      <c r="BV11067" s="177" t="s">
        <v>16979</v>
      </c>
      <c r="BW11067" s="177" t="s">
        <v>16530</v>
      </c>
    </row>
    <row r="11068" spans="51:75" x14ac:dyDescent="0.3">
      <c r="AY11068" s="226" t="e">
        <f>VLOOKUP(C11068,#REF!, 2,FALSE)</f>
        <v>#REF!</v>
      </c>
      <c r="BM11068" s="177" t="s">
        <v>16531</v>
      </c>
      <c r="BN11068" s="177" t="s">
        <v>16979</v>
      </c>
      <c r="BO11068" s="177" t="s">
        <v>9490</v>
      </c>
      <c r="BU11068" s="177" t="s">
        <v>16531</v>
      </c>
      <c r="BV11068" s="177" t="s">
        <v>16979</v>
      </c>
      <c r="BW11068" s="177" t="s">
        <v>9490</v>
      </c>
    </row>
    <row r="11069" spans="51:75" x14ac:dyDescent="0.3">
      <c r="AY11069" s="226" t="e">
        <f>VLOOKUP(C11069,#REF!, 2,FALSE)</f>
        <v>#REF!</v>
      </c>
      <c r="BM11069" s="177" t="s">
        <v>16532</v>
      </c>
      <c r="BN11069" s="177" t="s">
        <v>1139</v>
      </c>
      <c r="BO11069" s="177" t="s">
        <v>2983</v>
      </c>
      <c r="BU11069" s="177" t="s">
        <v>16532</v>
      </c>
      <c r="BV11069" s="177" t="s">
        <v>1139</v>
      </c>
      <c r="BW11069" s="177" t="s">
        <v>2983</v>
      </c>
    </row>
    <row r="11070" spans="51:75" x14ac:dyDescent="0.3">
      <c r="AY11070" s="226" t="e">
        <f>VLOOKUP(C11070,#REF!, 2,FALSE)</f>
        <v>#REF!</v>
      </c>
      <c r="BM11070" s="177" t="s">
        <v>16533</v>
      </c>
      <c r="BN11070" s="177" t="s">
        <v>1342</v>
      </c>
      <c r="BO11070" s="177" t="s">
        <v>13636</v>
      </c>
      <c r="BU11070" s="177" t="s">
        <v>16533</v>
      </c>
      <c r="BV11070" s="177" t="s">
        <v>1342</v>
      </c>
      <c r="BW11070" s="177" t="s">
        <v>13636</v>
      </c>
    </row>
    <row r="11071" spans="51:75" x14ac:dyDescent="0.3">
      <c r="AY11071" s="226" t="e">
        <f>VLOOKUP(C11071,#REF!, 2,FALSE)</f>
        <v>#REF!</v>
      </c>
      <c r="BM11071" s="177" t="s">
        <v>16534</v>
      </c>
      <c r="BN11071" s="177" t="s">
        <v>2983</v>
      </c>
      <c r="BO11071" s="177" t="s">
        <v>9245</v>
      </c>
      <c r="BU11071" s="177" t="s">
        <v>16534</v>
      </c>
      <c r="BV11071" s="177" t="s">
        <v>2983</v>
      </c>
      <c r="BW11071" s="177" t="s">
        <v>9245</v>
      </c>
    </row>
    <row r="11072" spans="51:75" x14ac:dyDescent="0.3">
      <c r="AY11072" s="226" t="e">
        <f>VLOOKUP(C11072,#REF!, 2,FALSE)</f>
        <v>#REF!</v>
      </c>
      <c r="BM11072" s="177" t="s">
        <v>16535</v>
      </c>
      <c r="BN11072" s="177" t="s">
        <v>862</v>
      </c>
      <c r="BO11072" s="177" t="s">
        <v>16536</v>
      </c>
      <c r="BU11072" s="177" t="s">
        <v>16535</v>
      </c>
      <c r="BV11072" s="177" t="s">
        <v>862</v>
      </c>
      <c r="BW11072" s="177" t="s">
        <v>16536</v>
      </c>
    </row>
    <row r="11073" spans="51:75" x14ac:dyDescent="0.3">
      <c r="AY11073" s="226" t="e">
        <f>VLOOKUP(C11073,#REF!, 2,FALSE)</f>
        <v>#REF!</v>
      </c>
      <c r="BM11073" s="177" t="s">
        <v>16537</v>
      </c>
      <c r="BN11073" s="177" t="s">
        <v>2983</v>
      </c>
      <c r="BO11073" s="177" t="s">
        <v>4720</v>
      </c>
      <c r="BU11073" s="177" t="s">
        <v>16537</v>
      </c>
      <c r="BV11073" s="177" t="s">
        <v>2983</v>
      </c>
      <c r="BW11073" s="177" t="s">
        <v>4720</v>
      </c>
    </row>
    <row r="11074" spans="51:75" x14ac:dyDescent="0.3">
      <c r="AY11074" s="226" t="e">
        <f>VLOOKUP(C11074,#REF!, 2,FALSE)</f>
        <v>#REF!</v>
      </c>
      <c r="BM11074" s="177" t="s">
        <v>16538</v>
      </c>
      <c r="BN11074" s="177" t="s">
        <v>2983</v>
      </c>
      <c r="BO11074" s="177" t="s">
        <v>9880</v>
      </c>
      <c r="BU11074" s="177" t="s">
        <v>16538</v>
      </c>
      <c r="BV11074" s="177" t="s">
        <v>2983</v>
      </c>
      <c r="BW11074" s="177" t="s">
        <v>9880</v>
      </c>
    </row>
    <row r="11075" spans="51:75" x14ac:dyDescent="0.3">
      <c r="AY11075" s="226" t="e">
        <f>VLOOKUP(C11075,#REF!, 2,FALSE)</f>
        <v>#REF!</v>
      </c>
      <c r="BM11075" s="177" t="s">
        <v>16539</v>
      </c>
      <c r="BN11075" s="177" t="s">
        <v>2983</v>
      </c>
      <c r="BO11075" s="177" t="s">
        <v>8742</v>
      </c>
      <c r="BU11075" s="177" t="s">
        <v>16539</v>
      </c>
      <c r="BV11075" s="177" t="s">
        <v>2983</v>
      </c>
      <c r="BW11075" s="177" t="s">
        <v>8742</v>
      </c>
    </row>
    <row r="11076" spans="51:75" x14ac:dyDescent="0.3">
      <c r="AY11076" s="226" t="e">
        <f>VLOOKUP(C11076,#REF!, 2,FALSE)</f>
        <v>#REF!</v>
      </c>
      <c r="BM11076" s="177" t="s">
        <v>16540</v>
      </c>
      <c r="BN11076" s="177" t="s">
        <v>2983</v>
      </c>
      <c r="BO11076" s="177" t="s">
        <v>16541</v>
      </c>
      <c r="BU11076" s="177" t="s">
        <v>16540</v>
      </c>
      <c r="BV11076" s="177" t="s">
        <v>2983</v>
      </c>
      <c r="BW11076" s="177" t="s">
        <v>16541</v>
      </c>
    </row>
    <row r="11077" spans="51:75" x14ac:dyDescent="0.3">
      <c r="AY11077" s="226" t="e">
        <f>VLOOKUP(C11077,#REF!, 2,FALSE)</f>
        <v>#REF!</v>
      </c>
      <c r="BM11077" s="177" t="s">
        <v>16542</v>
      </c>
      <c r="BN11077" s="177" t="s">
        <v>2983</v>
      </c>
      <c r="BO11077" s="177" t="s">
        <v>16543</v>
      </c>
      <c r="BU11077" s="177" t="s">
        <v>16542</v>
      </c>
      <c r="BV11077" s="177" t="s">
        <v>2983</v>
      </c>
      <c r="BW11077" s="177" t="s">
        <v>16543</v>
      </c>
    </row>
    <row r="11078" spans="51:75" x14ac:dyDescent="0.3">
      <c r="AY11078" s="226" t="e">
        <f>VLOOKUP(C11078,#REF!, 2,FALSE)</f>
        <v>#REF!</v>
      </c>
      <c r="BM11078" s="177" t="s">
        <v>16544</v>
      </c>
      <c r="BN11078" s="177" t="s">
        <v>2983</v>
      </c>
      <c r="BO11078" s="177" t="s">
        <v>7505</v>
      </c>
      <c r="BU11078" s="177" t="s">
        <v>16544</v>
      </c>
      <c r="BV11078" s="177" t="s">
        <v>2983</v>
      </c>
      <c r="BW11078" s="177" t="s">
        <v>7505</v>
      </c>
    </row>
    <row r="11079" spans="51:75" x14ac:dyDescent="0.3">
      <c r="AY11079" s="226" t="e">
        <f>VLOOKUP(C11079,#REF!, 2,FALSE)</f>
        <v>#REF!</v>
      </c>
      <c r="BM11079" s="177" t="s">
        <v>16545</v>
      </c>
      <c r="BN11079" s="177" t="s">
        <v>2983</v>
      </c>
      <c r="BO11079" s="177" t="s">
        <v>16546</v>
      </c>
      <c r="BU11079" s="177" t="s">
        <v>16545</v>
      </c>
      <c r="BV11079" s="177" t="s">
        <v>2983</v>
      </c>
      <c r="BW11079" s="177" t="s">
        <v>16546</v>
      </c>
    </row>
    <row r="11080" spans="51:75" x14ac:dyDescent="0.3">
      <c r="AY11080" s="226" t="e">
        <f>VLOOKUP(C11080,#REF!, 2,FALSE)</f>
        <v>#REF!</v>
      </c>
      <c r="BM11080" s="177" t="s">
        <v>16547</v>
      </c>
      <c r="BN11080" s="177" t="s">
        <v>771</v>
      </c>
      <c r="BO11080" s="177" t="s">
        <v>10659</v>
      </c>
      <c r="BU11080" s="177" t="s">
        <v>16547</v>
      </c>
      <c r="BV11080" s="177" t="s">
        <v>771</v>
      </c>
      <c r="BW11080" s="177" t="s">
        <v>10659</v>
      </c>
    </row>
    <row r="11081" spans="51:75" x14ac:dyDescent="0.3">
      <c r="AY11081" s="226" t="e">
        <f>VLOOKUP(C11081,#REF!, 2,FALSE)</f>
        <v>#REF!</v>
      </c>
      <c r="BM11081" s="177" t="s">
        <v>16548</v>
      </c>
      <c r="BN11081" s="177" t="s">
        <v>2983</v>
      </c>
      <c r="BO11081" s="177" t="s">
        <v>16089</v>
      </c>
      <c r="BU11081" s="177" t="s">
        <v>16548</v>
      </c>
      <c r="BV11081" s="177" t="s">
        <v>2983</v>
      </c>
      <c r="BW11081" s="177" t="s">
        <v>16089</v>
      </c>
    </row>
    <row r="11082" spans="51:75" x14ac:dyDescent="0.3">
      <c r="AY11082" s="226" t="e">
        <f>VLOOKUP(C11082,#REF!, 2,FALSE)</f>
        <v>#REF!</v>
      </c>
      <c r="BM11082" s="177" t="s">
        <v>2839</v>
      </c>
      <c r="BN11082" s="177" t="s">
        <v>2983</v>
      </c>
      <c r="BO11082" s="177" t="s">
        <v>8874</v>
      </c>
      <c r="BU11082" s="177" t="s">
        <v>2839</v>
      </c>
      <c r="BV11082" s="177" t="s">
        <v>2983</v>
      </c>
      <c r="BW11082" s="177" t="s">
        <v>8874</v>
      </c>
    </row>
    <row r="11083" spans="51:75" x14ac:dyDescent="0.3">
      <c r="AY11083" s="226" t="e">
        <f>VLOOKUP(C11083,#REF!, 2,FALSE)</f>
        <v>#REF!</v>
      </c>
      <c r="BM11083" s="177" t="s">
        <v>16549</v>
      </c>
      <c r="BN11083" s="177" t="s">
        <v>2983</v>
      </c>
      <c r="BO11083" s="177" t="s">
        <v>16550</v>
      </c>
      <c r="BU11083" s="177" t="s">
        <v>16549</v>
      </c>
      <c r="BV11083" s="177" t="s">
        <v>2983</v>
      </c>
      <c r="BW11083" s="177" t="s">
        <v>16550</v>
      </c>
    </row>
    <row r="11084" spans="51:75" x14ac:dyDescent="0.3">
      <c r="AY11084" s="226" t="e">
        <f>VLOOKUP(C11084,#REF!, 2,FALSE)</f>
        <v>#REF!</v>
      </c>
      <c r="BM11084" s="177" t="s">
        <v>503</v>
      </c>
      <c r="BN11084" s="177" t="s">
        <v>1342</v>
      </c>
      <c r="BO11084" s="177" t="s">
        <v>16551</v>
      </c>
      <c r="BU11084" s="177" t="s">
        <v>503</v>
      </c>
      <c r="BV11084" s="177" t="s">
        <v>1342</v>
      </c>
      <c r="BW11084" s="177" t="s">
        <v>16551</v>
      </c>
    </row>
    <row r="11085" spans="51:75" x14ac:dyDescent="0.3">
      <c r="AY11085" s="226" t="e">
        <f>VLOOKUP(C11085,#REF!, 2,FALSE)</f>
        <v>#REF!</v>
      </c>
      <c r="BM11085" s="177" t="s">
        <v>16552</v>
      </c>
      <c r="BN11085" s="177" t="s">
        <v>1342</v>
      </c>
      <c r="BO11085" s="177" t="s">
        <v>2240</v>
      </c>
      <c r="BU11085" s="177" t="s">
        <v>16552</v>
      </c>
      <c r="BV11085" s="177" t="s">
        <v>1342</v>
      </c>
      <c r="BW11085" s="177" t="s">
        <v>2240</v>
      </c>
    </row>
    <row r="11086" spans="51:75" x14ac:dyDescent="0.3">
      <c r="AY11086" s="226" t="e">
        <f>VLOOKUP(C11086,#REF!, 2,FALSE)</f>
        <v>#REF!</v>
      </c>
      <c r="BM11086" s="177" t="s">
        <v>498</v>
      </c>
      <c r="BN11086" s="177" t="s">
        <v>3045</v>
      </c>
      <c r="BO11086" s="177" t="s">
        <v>16553</v>
      </c>
      <c r="BU11086" s="177" t="s">
        <v>498</v>
      </c>
      <c r="BV11086" s="177" t="s">
        <v>3045</v>
      </c>
      <c r="BW11086" s="177" t="s">
        <v>16553</v>
      </c>
    </row>
    <row r="11087" spans="51:75" x14ac:dyDescent="0.3">
      <c r="AY11087" s="226" t="e">
        <f>VLOOKUP(C11087,#REF!, 2,FALSE)</f>
        <v>#REF!</v>
      </c>
      <c r="BM11087" s="177" t="s">
        <v>16554</v>
      </c>
      <c r="BN11087" s="177" t="s">
        <v>16979</v>
      </c>
      <c r="BO11087" s="177" t="s">
        <v>2983</v>
      </c>
      <c r="BU11087" s="177" t="s">
        <v>16554</v>
      </c>
      <c r="BV11087" s="177" t="s">
        <v>16979</v>
      </c>
      <c r="BW11087" s="177" t="s">
        <v>2983</v>
      </c>
    </row>
    <row r="11088" spans="51:75" x14ac:dyDescent="0.3">
      <c r="AY11088" s="226" t="e">
        <f>VLOOKUP(C11088,#REF!, 2,FALSE)</f>
        <v>#REF!</v>
      </c>
      <c r="BM11088" s="177" t="s">
        <v>16555</v>
      </c>
      <c r="BN11088" s="177" t="s">
        <v>3045</v>
      </c>
      <c r="BO11088" s="177" t="s">
        <v>7134</v>
      </c>
      <c r="BU11088" s="177" t="s">
        <v>16555</v>
      </c>
      <c r="BV11088" s="177" t="s">
        <v>3045</v>
      </c>
      <c r="BW11088" s="177" t="s">
        <v>7134</v>
      </c>
    </row>
    <row r="11089" spans="51:75" x14ac:dyDescent="0.3">
      <c r="AY11089" s="226" t="e">
        <f>VLOOKUP(C11089,#REF!, 2,FALSE)</f>
        <v>#REF!</v>
      </c>
      <c r="BM11089" s="177" t="s">
        <v>16556</v>
      </c>
      <c r="BN11089" s="177" t="s">
        <v>3045</v>
      </c>
      <c r="BO11089" s="177" t="s">
        <v>8818</v>
      </c>
      <c r="BU11089" s="177" t="s">
        <v>16556</v>
      </c>
      <c r="BV11089" s="177" t="s">
        <v>3045</v>
      </c>
      <c r="BW11089" s="177" t="s">
        <v>8818</v>
      </c>
    </row>
    <row r="11090" spans="51:75" x14ac:dyDescent="0.3">
      <c r="AY11090" s="226" t="e">
        <f>VLOOKUP(C11090,#REF!, 2,FALSE)</f>
        <v>#REF!</v>
      </c>
      <c r="BM11090" s="177" t="s">
        <v>16557</v>
      </c>
      <c r="BN11090" s="177" t="s">
        <v>3045</v>
      </c>
      <c r="BO11090" s="177" t="s">
        <v>9664</v>
      </c>
      <c r="BU11090" s="177" t="s">
        <v>16557</v>
      </c>
      <c r="BV11090" s="177" t="s">
        <v>3045</v>
      </c>
      <c r="BW11090" s="177" t="s">
        <v>9664</v>
      </c>
    </row>
    <row r="11091" spans="51:75" x14ac:dyDescent="0.3">
      <c r="AY11091" s="226" t="e">
        <f>VLOOKUP(C11091,#REF!, 2,FALSE)</f>
        <v>#REF!</v>
      </c>
      <c r="BM11091" s="177" t="s">
        <v>16558</v>
      </c>
      <c r="BN11091" s="177" t="s">
        <v>1342</v>
      </c>
      <c r="BO11091" s="177" t="s">
        <v>4739</v>
      </c>
      <c r="BU11091" s="177" t="s">
        <v>16558</v>
      </c>
      <c r="BV11091" s="177" t="s">
        <v>1342</v>
      </c>
      <c r="BW11091" s="177" t="s">
        <v>4739</v>
      </c>
    </row>
    <row r="11092" spans="51:75" x14ac:dyDescent="0.3">
      <c r="AY11092" s="226" t="e">
        <f>VLOOKUP(C11092,#REF!, 2,FALSE)</f>
        <v>#REF!</v>
      </c>
      <c r="BM11092" s="177" t="s">
        <v>16559</v>
      </c>
      <c r="BN11092" s="177" t="s">
        <v>3045</v>
      </c>
      <c r="BO11092" s="177" t="s">
        <v>5346</v>
      </c>
      <c r="BU11092" s="177" t="s">
        <v>16559</v>
      </c>
      <c r="BV11092" s="177" t="s">
        <v>3045</v>
      </c>
      <c r="BW11092" s="177" t="s">
        <v>5346</v>
      </c>
    </row>
    <row r="11093" spans="51:75" x14ac:dyDescent="0.3">
      <c r="AY11093" s="226" t="e">
        <f>VLOOKUP(C11093,#REF!, 2,FALSE)</f>
        <v>#REF!</v>
      </c>
      <c r="BM11093" s="177" t="s">
        <v>16560</v>
      </c>
      <c r="BN11093" s="177" t="s">
        <v>3045</v>
      </c>
      <c r="BO11093" s="177" t="s">
        <v>959</v>
      </c>
      <c r="BU11093" s="177" t="s">
        <v>16560</v>
      </c>
      <c r="BV11093" s="177" t="s">
        <v>3045</v>
      </c>
      <c r="BW11093" s="177" t="s">
        <v>959</v>
      </c>
    </row>
    <row r="11094" spans="51:75" x14ac:dyDescent="0.3">
      <c r="AY11094" s="226" t="e">
        <f>VLOOKUP(C11094,#REF!, 2,FALSE)</f>
        <v>#REF!</v>
      </c>
      <c r="BM11094" s="177" t="s">
        <v>505</v>
      </c>
      <c r="BN11094" s="177" t="s">
        <v>16979</v>
      </c>
      <c r="BO11094" s="177" t="s">
        <v>8550</v>
      </c>
      <c r="BU11094" s="177" t="s">
        <v>505</v>
      </c>
      <c r="BV11094" s="177" t="s">
        <v>16979</v>
      </c>
      <c r="BW11094" s="177" t="s">
        <v>8550</v>
      </c>
    </row>
    <row r="11095" spans="51:75" x14ac:dyDescent="0.3">
      <c r="AY11095" s="226" t="e">
        <f>VLOOKUP(C11095,#REF!, 2,FALSE)</f>
        <v>#REF!</v>
      </c>
      <c r="BM11095" s="177" t="s">
        <v>16561</v>
      </c>
      <c r="BN11095" s="177" t="s">
        <v>16979</v>
      </c>
      <c r="BO11095" s="177" t="s">
        <v>2396</v>
      </c>
      <c r="BU11095" s="177" t="s">
        <v>16561</v>
      </c>
      <c r="BV11095" s="177" t="s">
        <v>16979</v>
      </c>
      <c r="BW11095" s="177" t="s">
        <v>2396</v>
      </c>
    </row>
    <row r="11096" spans="51:75" x14ac:dyDescent="0.3">
      <c r="AY11096" s="226" t="e">
        <f>VLOOKUP(C11096,#REF!, 2,FALSE)</f>
        <v>#REF!</v>
      </c>
      <c r="BM11096" s="177" t="s">
        <v>2840</v>
      </c>
      <c r="BN11096" s="177" t="s">
        <v>667</v>
      </c>
      <c r="BO11096" s="177" t="s">
        <v>1085</v>
      </c>
      <c r="BU11096" s="177" t="s">
        <v>2840</v>
      </c>
      <c r="BV11096" s="177" t="s">
        <v>667</v>
      </c>
      <c r="BW11096" s="177" t="s">
        <v>1085</v>
      </c>
    </row>
    <row r="11097" spans="51:75" x14ac:dyDescent="0.3">
      <c r="AY11097" s="226" t="e">
        <f>VLOOKUP(C11097,#REF!, 2,FALSE)</f>
        <v>#REF!</v>
      </c>
      <c r="BM11097" s="177" t="s">
        <v>16562</v>
      </c>
      <c r="BN11097" s="177" t="s">
        <v>3028</v>
      </c>
      <c r="BO11097" s="177" t="s">
        <v>939</v>
      </c>
      <c r="BU11097" s="177" t="s">
        <v>16562</v>
      </c>
      <c r="BV11097" s="177" t="s">
        <v>3028</v>
      </c>
      <c r="BW11097" s="177" t="s">
        <v>939</v>
      </c>
    </row>
    <row r="11098" spans="51:75" x14ac:dyDescent="0.3">
      <c r="AY11098" s="226" t="e">
        <f>VLOOKUP(C11098,#REF!, 2,FALSE)</f>
        <v>#REF!</v>
      </c>
      <c r="BM11098" s="177" t="s">
        <v>2841</v>
      </c>
      <c r="BN11098" s="177" t="s">
        <v>1139</v>
      </c>
      <c r="BO11098" s="177" t="s">
        <v>16563</v>
      </c>
      <c r="BU11098" s="177" t="s">
        <v>2841</v>
      </c>
      <c r="BV11098" s="177" t="s">
        <v>1139</v>
      </c>
      <c r="BW11098" s="177" t="s">
        <v>16563</v>
      </c>
    </row>
    <row r="11099" spans="51:75" x14ac:dyDescent="0.3">
      <c r="AY11099" s="226" t="e">
        <f>VLOOKUP(C11099,#REF!, 2,FALSE)</f>
        <v>#REF!</v>
      </c>
      <c r="BM11099" s="177" t="s">
        <v>16564</v>
      </c>
      <c r="BN11099" s="177" t="s">
        <v>3005</v>
      </c>
      <c r="BO11099" s="177" t="s">
        <v>2983</v>
      </c>
      <c r="BU11099" s="177" t="s">
        <v>16564</v>
      </c>
      <c r="BV11099" s="177" t="s">
        <v>3005</v>
      </c>
      <c r="BW11099" s="177" t="s">
        <v>2983</v>
      </c>
    </row>
    <row r="11100" spans="51:75" x14ac:dyDescent="0.3">
      <c r="AY11100" s="226" t="e">
        <f>VLOOKUP(C11100,#REF!, 2,FALSE)</f>
        <v>#REF!</v>
      </c>
      <c r="BM11100" s="177" t="s">
        <v>16565</v>
      </c>
      <c r="BN11100" s="177" t="s">
        <v>3005</v>
      </c>
      <c r="BO11100" s="177" t="s">
        <v>2983</v>
      </c>
      <c r="BU11100" s="177" t="s">
        <v>16565</v>
      </c>
      <c r="BV11100" s="177" t="s">
        <v>3005</v>
      </c>
      <c r="BW11100" s="177" t="s">
        <v>2983</v>
      </c>
    </row>
    <row r="11101" spans="51:75" x14ac:dyDescent="0.3">
      <c r="AY11101" s="226" t="e">
        <f>VLOOKUP(C11101,#REF!, 2,FALSE)</f>
        <v>#REF!</v>
      </c>
      <c r="BM11101" s="177" t="s">
        <v>16566</v>
      </c>
      <c r="BN11101" s="177" t="s">
        <v>3045</v>
      </c>
      <c r="BO11101" s="177" t="s">
        <v>8472</v>
      </c>
      <c r="BU11101" s="177" t="s">
        <v>16566</v>
      </c>
      <c r="BV11101" s="177" t="s">
        <v>3045</v>
      </c>
      <c r="BW11101" s="177" t="s">
        <v>8472</v>
      </c>
    </row>
    <row r="11102" spans="51:75" x14ac:dyDescent="0.3">
      <c r="AY11102" s="226" t="e">
        <f>VLOOKUP(C11102,#REF!, 2,FALSE)</f>
        <v>#REF!</v>
      </c>
      <c r="BM11102" s="177" t="s">
        <v>16567</v>
      </c>
      <c r="BN11102" s="177" t="s">
        <v>1342</v>
      </c>
      <c r="BO11102" s="177" t="s">
        <v>2983</v>
      </c>
      <c r="BU11102" s="177" t="s">
        <v>16567</v>
      </c>
      <c r="BV11102" s="177" t="s">
        <v>1342</v>
      </c>
      <c r="BW11102" s="177" t="s">
        <v>2983</v>
      </c>
    </row>
    <row r="11103" spans="51:75" x14ac:dyDescent="0.3">
      <c r="AY11103" s="226" t="e">
        <f>VLOOKUP(C11103,#REF!, 2,FALSE)</f>
        <v>#REF!</v>
      </c>
      <c r="BM11103" s="177" t="s">
        <v>16568</v>
      </c>
      <c r="BN11103" s="177" t="s">
        <v>1342</v>
      </c>
      <c r="BO11103" s="177" t="s">
        <v>13032</v>
      </c>
      <c r="BU11103" s="177" t="s">
        <v>16568</v>
      </c>
      <c r="BV11103" s="177" t="s">
        <v>1342</v>
      </c>
      <c r="BW11103" s="177" t="s">
        <v>13032</v>
      </c>
    </row>
    <row r="11104" spans="51:75" x14ac:dyDescent="0.3">
      <c r="AY11104" s="226" t="e">
        <f>VLOOKUP(C11104,#REF!, 2,FALSE)</f>
        <v>#REF!</v>
      </c>
      <c r="BM11104" s="177" t="s">
        <v>16569</v>
      </c>
      <c r="BN11104" s="177" t="s">
        <v>3199</v>
      </c>
      <c r="BO11104" s="177" t="s">
        <v>8155</v>
      </c>
      <c r="BU11104" s="177" t="s">
        <v>16569</v>
      </c>
      <c r="BV11104" s="177" t="s">
        <v>3199</v>
      </c>
      <c r="BW11104" s="177" t="s">
        <v>8155</v>
      </c>
    </row>
    <row r="11105" spans="51:75" x14ac:dyDescent="0.3">
      <c r="AY11105" s="226" t="e">
        <f>VLOOKUP(C11105,#REF!, 2,FALSE)</f>
        <v>#REF!</v>
      </c>
      <c r="BM11105" s="177" t="s">
        <v>2842</v>
      </c>
      <c r="BN11105" s="177" t="s">
        <v>3045</v>
      </c>
      <c r="BO11105" s="177" t="s">
        <v>2983</v>
      </c>
      <c r="BU11105" s="177" t="s">
        <v>2842</v>
      </c>
      <c r="BV11105" s="177" t="s">
        <v>3045</v>
      </c>
      <c r="BW11105" s="177" t="s">
        <v>2983</v>
      </c>
    </row>
    <row r="11106" spans="51:75" x14ac:dyDescent="0.3">
      <c r="AY11106" s="226" t="e">
        <f>VLOOKUP(C11106,#REF!, 2,FALSE)</f>
        <v>#REF!</v>
      </c>
      <c r="BM11106" s="177" t="s">
        <v>16570</v>
      </c>
      <c r="BN11106" s="177" t="s">
        <v>1269</v>
      </c>
      <c r="BO11106" s="177" t="s">
        <v>2983</v>
      </c>
      <c r="BU11106" s="177" t="s">
        <v>16570</v>
      </c>
      <c r="BV11106" s="177" t="s">
        <v>1269</v>
      </c>
      <c r="BW11106" s="177" t="s">
        <v>2983</v>
      </c>
    </row>
    <row r="11107" spans="51:75" x14ac:dyDescent="0.3">
      <c r="AY11107" s="226" t="e">
        <f>VLOOKUP(C11107,#REF!, 2,FALSE)</f>
        <v>#REF!</v>
      </c>
      <c r="BM11107" s="177" t="s">
        <v>16571</v>
      </c>
      <c r="BN11107" s="177" t="s">
        <v>3045</v>
      </c>
      <c r="BO11107" s="177" t="s">
        <v>2983</v>
      </c>
      <c r="BU11107" s="177" t="s">
        <v>16571</v>
      </c>
      <c r="BV11107" s="177" t="s">
        <v>3045</v>
      </c>
      <c r="BW11107" s="177" t="s">
        <v>2983</v>
      </c>
    </row>
    <row r="11108" spans="51:75" x14ac:dyDescent="0.3">
      <c r="AY11108" s="226" t="e">
        <f>VLOOKUP(C11108,#REF!, 2,FALSE)</f>
        <v>#REF!</v>
      </c>
      <c r="BM11108" s="177" t="s">
        <v>2843</v>
      </c>
      <c r="BN11108" s="177" t="s">
        <v>2979</v>
      </c>
      <c r="BO11108" s="177" t="s">
        <v>2983</v>
      </c>
      <c r="BU11108" s="177" t="s">
        <v>2843</v>
      </c>
      <c r="BV11108" s="177" t="s">
        <v>2979</v>
      </c>
      <c r="BW11108" s="177" t="s">
        <v>2983</v>
      </c>
    </row>
    <row r="11109" spans="51:75" x14ac:dyDescent="0.3">
      <c r="AY11109" s="226" t="e">
        <f>VLOOKUP(C11109,#REF!, 2,FALSE)</f>
        <v>#REF!</v>
      </c>
      <c r="BM11109" s="177" t="s">
        <v>16572</v>
      </c>
      <c r="BN11109" s="177" t="s">
        <v>2979</v>
      </c>
      <c r="BO11109" s="177" t="s">
        <v>2983</v>
      </c>
      <c r="BU11109" s="177" t="s">
        <v>16572</v>
      </c>
      <c r="BV11109" s="177" t="s">
        <v>2979</v>
      </c>
      <c r="BW11109" s="177" t="s">
        <v>2983</v>
      </c>
    </row>
    <row r="11110" spans="51:75" x14ac:dyDescent="0.3">
      <c r="AY11110" s="226" t="e">
        <f>VLOOKUP(C11110,#REF!, 2,FALSE)</f>
        <v>#REF!</v>
      </c>
      <c r="BM11110" s="177" t="s">
        <v>16573</v>
      </c>
      <c r="BN11110" s="177" t="s">
        <v>1342</v>
      </c>
      <c r="BO11110" s="177" t="s">
        <v>2983</v>
      </c>
      <c r="BU11110" s="177" t="s">
        <v>16573</v>
      </c>
      <c r="BV11110" s="177" t="s">
        <v>1342</v>
      </c>
      <c r="BW11110" s="177" t="s">
        <v>2983</v>
      </c>
    </row>
    <row r="11111" spans="51:75" x14ac:dyDescent="0.3">
      <c r="AY11111" s="226" t="e">
        <f>VLOOKUP(C11111,#REF!, 2,FALSE)</f>
        <v>#REF!</v>
      </c>
      <c r="BM11111" s="177" t="s">
        <v>2844</v>
      </c>
      <c r="BN11111" s="177" t="s">
        <v>694</v>
      </c>
      <c r="BO11111" s="177" t="s">
        <v>1284</v>
      </c>
      <c r="BU11111" s="177" t="s">
        <v>2844</v>
      </c>
      <c r="BV11111" s="177" t="s">
        <v>694</v>
      </c>
      <c r="BW11111" s="177" t="s">
        <v>1284</v>
      </c>
    </row>
    <row r="11112" spans="51:75" x14ac:dyDescent="0.3">
      <c r="AY11112" s="226" t="e">
        <f>VLOOKUP(C11112,#REF!, 2,FALSE)</f>
        <v>#REF!</v>
      </c>
      <c r="BM11112" s="177" t="s">
        <v>2845</v>
      </c>
      <c r="BN11112" s="177" t="s">
        <v>2979</v>
      </c>
      <c r="BO11112" s="177" t="s">
        <v>7622</v>
      </c>
      <c r="BU11112" s="177" t="s">
        <v>2845</v>
      </c>
      <c r="BV11112" s="177" t="s">
        <v>2979</v>
      </c>
      <c r="BW11112" s="177" t="s">
        <v>7622</v>
      </c>
    </row>
    <row r="11113" spans="51:75" x14ac:dyDescent="0.3">
      <c r="AY11113" s="226" t="e">
        <f>VLOOKUP(C11113,#REF!, 2,FALSE)</f>
        <v>#REF!</v>
      </c>
      <c r="BM11113" s="177" t="s">
        <v>16574</v>
      </c>
      <c r="BN11113" s="177" t="s">
        <v>2983</v>
      </c>
      <c r="BO11113" s="177" t="s">
        <v>2983</v>
      </c>
      <c r="BU11113" s="177" t="s">
        <v>16574</v>
      </c>
      <c r="BV11113" s="177" t="s">
        <v>2983</v>
      </c>
      <c r="BW11113" s="177" t="s">
        <v>2983</v>
      </c>
    </row>
    <row r="11114" spans="51:75" x14ac:dyDescent="0.3">
      <c r="AY11114" s="226" t="e">
        <f>VLOOKUP(C11114,#REF!, 2,FALSE)</f>
        <v>#REF!</v>
      </c>
      <c r="BM11114" s="177" t="s">
        <v>16575</v>
      </c>
      <c r="BN11114" s="177" t="s">
        <v>1269</v>
      </c>
      <c r="BO11114" s="177" t="s">
        <v>2983</v>
      </c>
      <c r="BU11114" s="177" t="s">
        <v>16575</v>
      </c>
      <c r="BV11114" s="177" t="s">
        <v>1269</v>
      </c>
      <c r="BW11114" s="177" t="s">
        <v>2983</v>
      </c>
    </row>
    <row r="11115" spans="51:75" x14ac:dyDescent="0.3">
      <c r="AY11115" s="226" t="e">
        <f>VLOOKUP(C11115,#REF!, 2,FALSE)</f>
        <v>#REF!</v>
      </c>
      <c r="BM11115" s="177" t="s">
        <v>16576</v>
      </c>
      <c r="BN11115" s="177" t="s">
        <v>3245</v>
      </c>
      <c r="BO11115" s="177" t="s">
        <v>8733</v>
      </c>
      <c r="BU11115" s="177" t="s">
        <v>16576</v>
      </c>
      <c r="BV11115" s="177" t="s">
        <v>3245</v>
      </c>
      <c r="BW11115" s="177" t="s">
        <v>8733</v>
      </c>
    </row>
    <row r="11116" spans="51:75" x14ac:dyDescent="0.3">
      <c r="AY11116" s="226" t="e">
        <f>VLOOKUP(C11116,#REF!, 2,FALSE)</f>
        <v>#REF!</v>
      </c>
      <c r="BM11116" s="177" t="s">
        <v>2846</v>
      </c>
      <c r="BN11116" s="177" t="s">
        <v>1342</v>
      </c>
      <c r="BO11116" s="177" t="s">
        <v>2983</v>
      </c>
      <c r="BU11116" s="177" t="s">
        <v>2846</v>
      </c>
      <c r="BV11116" s="177" t="s">
        <v>1342</v>
      </c>
      <c r="BW11116" s="177" t="s">
        <v>2983</v>
      </c>
    </row>
    <row r="11117" spans="51:75" x14ac:dyDescent="0.3">
      <c r="AY11117" s="226" t="e">
        <f>VLOOKUP(C11117,#REF!, 2,FALSE)</f>
        <v>#REF!</v>
      </c>
      <c r="BM11117" s="177" t="s">
        <v>16577</v>
      </c>
      <c r="BN11117" s="177" t="s">
        <v>3245</v>
      </c>
      <c r="BO11117" s="177" t="s">
        <v>16578</v>
      </c>
      <c r="BU11117" s="177" t="s">
        <v>16577</v>
      </c>
      <c r="BV11117" s="177" t="s">
        <v>3245</v>
      </c>
      <c r="BW11117" s="177" t="s">
        <v>16578</v>
      </c>
    </row>
    <row r="11118" spans="51:75" x14ac:dyDescent="0.3">
      <c r="AY11118" s="226" t="e">
        <f>VLOOKUP(C11118,#REF!, 2,FALSE)</f>
        <v>#REF!</v>
      </c>
      <c r="BM11118" s="177" t="s">
        <v>16579</v>
      </c>
      <c r="BN11118" s="177" t="s">
        <v>1139</v>
      </c>
      <c r="BO11118" s="177" t="s">
        <v>16580</v>
      </c>
      <c r="BU11118" s="177" t="s">
        <v>16579</v>
      </c>
      <c r="BV11118" s="177" t="s">
        <v>1139</v>
      </c>
      <c r="BW11118" s="177" t="s">
        <v>16580</v>
      </c>
    </row>
    <row r="11119" spans="51:75" x14ac:dyDescent="0.3">
      <c r="AY11119" s="226" t="e">
        <f>VLOOKUP(C11119,#REF!, 2,FALSE)</f>
        <v>#REF!</v>
      </c>
      <c r="BM11119" s="177" t="s">
        <v>2847</v>
      </c>
      <c r="BN11119" s="177" t="s">
        <v>2979</v>
      </c>
      <c r="BO11119" s="177" t="s">
        <v>2983</v>
      </c>
      <c r="BU11119" s="177" t="s">
        <v>2847</v>
      </c>
      <c r="BV11119" s="177" t="s">
        <v>2979</v>
      </c>
      <c r="BW11119" s="177" t="s">
        <v>2983</v>
      </c>
    </row>
    <row r="11120" spans="51:75" x14ac:dyDescent="0.3">
      <c r="AY11120" s="226" t="e">
        <f>VLOOKUP(C11120,#REF!, 2,FALSE)</f>
        <v>#REF!</v>
      </c>
      <c r="BM11120" s="177" t="s">
        <v>16581</v>
      </c>
      <c r="BN11120" s="177" t="s">
        <v>1139</v>
      </c>
      <c r="BO11120" s="177" t="s">
        <v>2983</v>
      </c>
      <c r="BU11120" s="177" t="s">
        <v>16581</v>
      </c>
      <c r="BV11120" s="177" t="s">
        <v>1139</v>
      </c>
      <c r="BW11120" s="177" t="s">
        <v>2983</v>
      </c>
    </row>
    <row r="11121" spans="51:75" x14ac:dyDescent="0.3">
      <c r="AY11121" s="226" t="e">
        <f>VLOOKUP(C11121,#REF!, 2,FALSE)</f>
        <v>#REF!</v>
      </c>
      <c r="BM11121" s="177" t="s">
        <v>16582</v>
      </c>
      <c r="BN11121" s="177" t="s">
        <v>1342</v>
      </c>
      <c r="BO11121" s="177" t="s">
        <v>2983</v>
      </c>
      <c r="BU11121" s="177" t="s">
        <v>16582</v>
      </c>
      <c r="BV11121" s="177" t="s">
        <v>1342</v>
      </c>
      <c r="BW11121" s="177" t="s">
        <v>2983</v>
      </c>
    </row>
    <row r="11122" spans="51:75" x14ac:dyDescent="0.3">
      <c r="AY11122" s="226" t="e">
        <f>VLOOKUP(C11122,#REF!, 2,FALSE)</f>
        <v>#REF!</v>
      </c>
      <c r="BM11122" s="177" t="s">
        <v>16583</v>
      </c>
      <c r="BN11122" s="177" t="s">
        <v>3002</v>
      </c>
      <c r="BO11122" s="177" t="s">
        <v>16584</v>
      </c>
      <c r="BU11122" s="177" t="s">
        <v>16583</v>
      </c>
      <c r="BV11122" s="177" t="s">
        <v>3002</v>
      </c>
      <c r="BW11122" s="177" t="s">
        <v>16584</v>
      </c>
    </row>
    <row r="11123" spans="51:75" x14ac:dyDescent="0.3">
      <c r="AY11123" s="226" t="e">
        <f>VLOOKUP(C11123,#REF!, 2,FALSE)</f>
        <v>#REF!</v>
      </c>
      <c r="BM11123" s="177" t="s">
        <v>16585</v>
      </c>
      <c r="BN11123" s="177" t="s">
        <v>1342</v>
      </c>
      <c r="BO11123" s="177" t="s">
        <v>2983</v>
      </c>
      <c r="BU11123" s="177" t="s">
        <v>16585</v>
      </c>
      <c r="BV11123" s="177" t="s">
        <v>1342</v>
      </c>
      <c r="BW11123" s="177" t="s">
        <v>2983</v>
      </c>
    </row>
    <row r="11124" spans="51:75" x14ac:dyDescent="0.3">
      <c r="AY11124" s="226" t="e">
        <f>VLOOKUP(C11124,#REF!, 2,FALSE)</f>
        <v>#REF!</v>
      </c>
      <c r="BM11124" s="177" t="s">
        <v>16586</v>
      </c>
      <c r="BN11124" s="177" t="s">
        <v>3005</v>
      </c>
      <c r="BO11124" s="177" t="s">
        <v>2356</v>
      </c>
      <c r="BU11124" s="177" t="s">
        <v>16586</v>
      </c>
      <c r="BV11124" s="177" t="s">
        <v>3005</v>
      </c>
      <c r="BW11124" s="177" t="s">
        <v>2356</v>
      </c>
    </row>
    <row r="11125" spans="51:75" x14ac:dyDescent="0.3">
      <c r="AY11125" s="226" t="e">
        <f>VLOOKUP(C11125,#REF!, 2,FALSE)</f>
        <v>#REF!</v>
      </c>
      <c r="BM11125" s="177" t="s">
        <v>16587</v>
      </c>
      <c r="BN11125" s="177" t="s">
        <v>3005</v>
      </c>
      <c r="BO11125" s="177" t="s">
        <v>2983</v>
      </c>
      <c r="BU11125" s="177" t="s">
        <v>16587</v>
      </c>
      <c r="BV11125" s="177" t="s">
        <v>3005</v>
      </c>
      <c r="BW11125" s="177" t="s">
        <v>2983</v>
      </c>
    </row>
    <row r="11126" spans="51:75" x14ac:dyDescent="0.3">
      <c r="AY11126" s="226" t="e">
        <f>VLOOKUP(C11126,#REF!, 2,FALSE)</f>
        <v>#REF!</v>
      </c>
      <c r="BM11126" s="177" t="s">
        <v>16588</v>
      </c>
      <c r="BN11126" s="177" t="s">
        <v>1139</v>
      </c>
      <c r="BO11126" s="177" t="s">
        <v>2983</v>
      </c>
      <c r="BU11126" s="177" t="s">
        <v>16588</v>
      </c>
      <c r="BV11126" s="177" t="s">
        <v>1139</v>
      </c>
      <c r="BW11126" s="177" t="s">
        <v>2983</v>
      </c>
    </row>
    <row r="11127" spans="51:75" x14ac:dyDescent="0.3">
      <c r="AY11127" s="226" t="e">
        <f>VLOOKUP(C11127,#REF!, 2,FALSE)</f>
        <v>#REF!</v>
      </c>
      <c r="BM11127" s="177" t="s">
        <v>16589</v>
      </c>
      <c r="BN11127" s="177" t="s">
        <v>3005</v>
      </c>
      <c r="BO11127" s="177" t="s">
        <v>16590</v>
      </c>
      <c r="BU11127" s="177" t="s">
        <v>16589</v>
      </c>
      <c r="BV11127" s="177" t="s">
        <v>3005</v>
      </c>
      <c r="BW11127" s="177" t="s">
        <v>16590</v>
      </c>
    </row>
    <row r="11128" spans="51:75" x14ac:dyDescent="0.3">
      <c r="AY11128" s="226" t="e">
        <f>VLOOKUP(C11128,#REF!, 2,FALSE)</f>
        <v>#REF!</v>
      </c>
      <c r="BM11128" s="177" t="s">
        <v>16591</v>
      </c>
      <c r="BN11128" s="177" t="s">
        <v>3005</v>
      </c>
      <c r="BO11128" s="177" t="s">
        <v>4145</v>
      </c>
      <c r="BU11128" s="177" t="s">
        <v>16591</v>
      </c>
      <c r="BV11128" s="177" t="s">
        <v>3005</v>
      </c>
      <c r="BW11128" s="177" t="s">
        <v>4145</v>
      </c>
    </row>
    <row r="11129" spans="51:75" x14ac:dyDescent="0.3">
      <c r="AY11129" s="226" t="e">
        <f>VLOOKUP(C11129,#REF!, 2,FALSE)</f>
        <v>#REF!</v>
      </c>
      <c r="BM11129" s="177" t="s">
        <v>16592</v>
      </c>
      <c r="BN11129" s="177" t="s">
        <v>3002</v>
      </c>
      <c r="BO11129" s="177" t="s">
        <v>11162</v>
      </c>
      <c r="BU11129" s="177" t="s">
        <v>16592</v>
      </c>
      <c r="BV11129" s="177" t="s">
        <v>3002</v>
      </c>
      <c r="BW11129" s="177" t="s">
        <v>11162</v>
      </c>
    </row>
    <row r="11130" spans="51:75" x14ac:dyDescent="0.3">
      <c r="AY11130" s="226" t="e">
        <f>VLOOKUP(C11130,#REF!, 2,FALSE)</f>
        <v>#REF!</v>
      </c>
      <c r="BM11130" s="177" t="s">
        <v>306</v>
      </c>
      <c r="BN11130" s="177" t="s">
        <v>1269</v>
      </c>
      <c r="BO11130" s="177" t="s">
        <v>2983</v>
      </c>
      <c r="BU11130" s="177" t="s">
        <v>306</v>
      </c>
      <c r="BV11130" s="177" t="s">
        <v>1269</v>
      </c>
      <c r="BW11130" s="177" t="s">
        <v>2983</v>
      </c>
    </row>
    <row r="11131" spans="51:75" x14ac:dyDescent="0.3">
      <c r="AY11131" s="226" t="e">
        <f>VLOOKUP(C11131,#REF!, 2,FALSE)</f>
        <v>#REF!</v>
      </c>
      <c r="BM11131" s="177" t="s">
        <v>16593</v>
      </c>
      <c r="BN11131" s="177" t="s">
        <v>3002</v>
      </c>
      <c r="BO11131" s="177" t="s">
        <v>2554</v>
      </c>
      <c r="BU11131" s="177" t="s">
        <v>16593</v>
      </c>
      <c r="BV11131" s="177" t="s">
        <v>3002</v>
      </c>
      <c r="BW11131" s="177" t="s">
        <v>2554</v>
      </c>
    </row>
    <row r="11132" spans="51:75" x14ac:dyDescent="0.3">
      <c r="AY11132" s="226" t="e">
        <f>VLOOKUP(C11132,#REF!, 2,FALSE)</f>
        <v>#REF!</v>
      </c>
      <c r="BM11132" s="177" t="s">
        <v>16594</v>
      </c>
      <c r="BN11132" s="177" t="s">
        <v>3002</v>
      </c>
      <c r="BO11132" s="177" t="s">
        <v>2983</v>
      </c>
      <c r="BU11132" s="177" t="s">
        <v>16594</v>
      </c>
      <c r="BV11132" s="177" t="s">
        <v>3002</v>
      </c>
      <c r="BW11132" s="177" t="s">
        <v>2983</v>
      </c>
    </row>
    <row r="11133" spans="51:75" x14ac:dyDescent="0.3">
      <c r="AY11133" s="226" t="e">
        <f>VLOOKUP(C11133,#REF!, 2,FALSE)</f>
        <v>#REF!</v>
      </c>
      <c r="BM11133" s="177" t="s">
        <v>16595</v>
      </c>
      <c r="BN11133" s="177" t="s">
        <v>1342</v>
      </c>
      <c r="BO11133" s="177" t="s">
        <v>15627</v>
      </c>
      <c r="BU11133" s="177" t="s">
        <v>16595</v>
      </c>
      <c r="BV11133" s="177" t="s">
        <v>1342</v>
      </c>
      <c r="BW11133" s="177" t="s">
        <v>15627</v>
      </c>
    </row>
    <row r="11134" spans="51:75" x14ac:dyDescent="0.3">
      <c r="AY11134" s="226" t="e">
        <f>VLOOKUP(C11134,#REF!, 2,FALSE)</f>
        <v>#REF!</v>
      </c>
      <c r="BM11134" s="177" t="s">
        <v>16596</v>
      </c>
      <c r="BN11134" s="177" t="s">
        <v>3005</v>
      </c>
      <c r="BO11134" s="177" t="s">
        <v>8832</v>
      </c>
      <c r="BU11134" s="177" t="s">
        <v>16596</v>
      </c>
      <c r="BV11134" s="177" t="s">
        <v>3005</v>
      </c>
      <c r="BW11134" s="177" t="s">
        <v>8832</v>
      </c>
    </row>
    <row r="11135" spans="51:75" x14ac:dyDescent="0.3">
      <c r="AY11135" s="226" t="e">
        <f>VLOOKUP(C11135,#REF!, 2,FALSE)</f>
        <v>#REF!</v>
      </c>
      <c r="BM11135" s="177" t="s">
        <v>2848</v>
      </c>
      <c r="BN11135" s="177" t="s">
        <v>3005</v>
      </c>
      <c r="BO11135" s="177" t="s">
        <v>2356</v>
      </c>
      <c r="BU11135" s="177" t="s">
        <v>2848</v>
      </c>
      <c r="BV11135" s="177" t="s">
        <v>3005</v>
      </c>
      <c r="BW11135" s="177" t="s">
        <v>2356</v>
      </c>
    </row>
    <row r="11136" spans="51:75" x14ac:dyDescent="0.3">
      <c r="AY11136" s="226" t="e">
        <f>VLOOKUP(C11136,#REF!, 2,FALSE)</f>
        <v>#REF!</v>
      </c>
      <c r="BM11136" s="177" t="s">
        <v>16597</v>
      </c>
      <c r="BN11136" s="177" t="s">
        <v>862</v>
      </c>
      <c r="BO11136" s="177" t="s">
        <v>2069</v>
      </c>
      <c r="BU11136" s="177" t="s">
        <v>16597</v>
      </c>
      <c r="BV11136" s="177" t="s">
        <v>862</v>
      </c>
      <c r="BW11136" s="177" t="s">
        <v>2069</v>
      </c>
    </row>
    <row r="11137" spans="51:75" x14ac:dyDescent="0.3">
      <c r="AY11137" s="226" t="e">
        <f>VLOOKUP(C11137,#REF!, 2,FALSE)</f>
        <v>#REF!</v>
      </c>
      <c r="BM11137" s="177" t="s">
        <v>16598</v>
      </c>
      <c r="BN11137" s="177" t="s">
        <v>1269</v>
      </c>
      <c r="BO11137" s="177" t="s">
        <v>5359</v>
      </c>
      <c r="BU11137" s="177" t="s">
        <v>16598</v>
      </c>
      <c r="BV11137" s="177" t="s">
        <v>1269</v>
      </c>
      <c r="BW11137" s="177" t="s">
        <v>5359</v>
      </c>
    </row>
    <row r="11138" spans="51:75" x14ac:dyDescent="0.3">
      <c r="AY11138" s="226" t="e">
        <f>VLOOKUP(C11138,#REF!, 2,FALSE)</f>
        <v>#REF!</v>
      </c>
      <c r="BM11138" s="177" t="s">
        <v>16599</v>
      </c>
      <c r="BN11138" s="177" t="s">
        <v>3245</v>
      </c>
      <c r="BO11138" s="177" t="s">
        <v>1958</v>
      </c>
      <c r="BU11138" s="177" t="s">
        <v>16599</v>
      </c>
      <c r="BV11138" s="177" t="s">
        <v>3245</v>
      </c>
      <c r="BW11138" s="177" t="s">
        <v>1958</v>
      </c>
    </row>
    <row r="11139" spans="51:75" x14ac:dyDescent="0.3">
      <c r="AY11139" s="226" t="e">
        <f>VLOOKUP(C11139,#REF!, 2,FALSE)</f>
        <v>#REF!</v>
      </c>
      <c r="BM11139" s="177" t="s">
        <v>16600</v>
      </c>
      <c r="BN11139" s="177" t="s">
        <v>3045</v>
      </c>
      <c r="BO11139" s="177" t="s">
        <v>943</v>
      </c>
      <c r="BU11139" s="177" t="s">
        <v>16600</v>
      </c>
      <c r="BV11139" s="177" t="s">
        <v>3045</v>
      </c>
      <c r="BW11139" s="177" t="s">
        <v>943</v>
      </c>
    </row>
    <row r="11140" spans="51:75" x14ac:dyDescent="0.3">
      <c r="AY11140" s="226" t="e">
        <f>VLOOKUP(C11140,#REF!, 2,FALSE)</f>
        <v>#REF!</v>
      </c>
      <c r="BM11140" s="177" t="s">
        <v>16601</v>
      </c>
      <c r="BN11140" s="177" t="s">
        <v>2979</v>
      </c>
      <c r="BO11140" s="177" t="s">
        <v>2983</v>
      </c>
      <c r="BU11140" s="177" t="s">
        <v>16601</v>
      </c>
      <c r="BV11140" s="177" t="s">
        <v>2979</v>
      </c>
      <c r="BW11140" s="177" t="s">
        <v>2983</v>
      </c>
    </row>
    <row r="11141" spans="51:75" x14ac:dyDescent="0.3">
      <c r="AY11141" s="226" t="e">
        <f>VLOOKUP(C11141,#REF!, 2,FALSE)</f>
        <v>#REF!</v>
      </c>
      <c r="BM11141" s="177" t="s">
        <v>16602</v>
      </c>
      <c r="BN11141" s="177" t="s">
        <v>771</v>
      </c>
      <c r="BO11141" s="177" t="s">
        <v>2983</v>
      </c>
      <c r="BU11141" s="177" t="s">
        <v>16602</v>
      </c>
      <c r="BV11141" s="177" t="s">
        <v>771</v>
      </c>
      <c r="BW11141" s="177" t="s">
        <v>2983</v>
      </c>
    </row>
    <row r="11142" spans="51:75" x14ac:dyDescent="0.3">
      <c r="AY11142" s="226" t="e">
        <f>VLOOKUP(C11142,#REF!, 2,FALSE)</f>
        <v>#REF!</v>
      </c>
      <c r="BM11142" s="177" t="s">
        <v>303</v>
      </c>
      <c r="BN11142" s="177" t="s">
        <v>3245</v>
      </c>
      <c r="BO11142" s="177" t="s">
        <v>16603</v>
      </c>
      <c r="BU11142" s="177" t="s">
        <v>303</v>
      </c>
      <c r="BV11142" s="177" t="s">
        <v>3245</v>
      </c>
      <c r="BW11142" s="177" t="s">
        <v>16603</v>
      </c>
    </row>
    <row r="11143" spans="51:75" x14ac:dyDescent="0.3">
      <c r="AY11143" s="226" t="e">
        <f>VLOOKUP(C11143,#REF!, 2,FALSE)</f>
        <v>#REF!</v>
      </c>
      <c r="BM11143" s="177" t="s">
        <v>16604</v>
      </c>
      <c r="BN11143" s="177" t="s">
        <v>3245</v>
      </c>
      <c r="BO11143" s="177" t="s">
        <v>2544</v>
      </c>
      <c r="BU11143" s="177" t="s">
        <v>16604</v>
      </c>
      <c r="BV11143" s="177" t="s">
        <v>3245</v>
      </c>
      <c r="BW11143" s="177" t="s">
        <v>2544</v>
      </c>
    </row>
    <row r="11144" spans="51:75" x14ac:dyDescent="0.3">
      <c r="AY11144" s="226" t="e">
        <f>VLOOKUP(C11144,#REF!, 2,FALSE)</f>
        <v>#REF!</v>
      </c>
      <c r="BM11144" s="177" t="s">
        <v>16605</v>
      </c>
      <c r="BN11144" s="177" t="s">
        <v>3245</v>
      </c>
      <c r="BO11144" s="177" t="s">
        <v>13776</v>
      </c>
      <c r="BU11144" s="177" t="s">
        <v>16605</v>
      </c>
      <c r="BV11144" s="177" t="s">
        <v>3245</v>
      </c>
      <c r="BW11144" s="177" t="s">
        <v>13776</v>
      </c>
    </row>
    <row r="11145" spans="51:75" x14ac:dyDescent="0.3">
      <c r="AY11145" s="226" t="e">
        <f>VLOOKUP(C11145,#REF!, 2,FALSE)</f>
        <v>#REF!</v>
      </c>
      <c r="BM11145" s="177" t="s">
        <v>16606</v>
      </c>
      <c r="BN11145" s="177" t="s">
        <v>3045</v>
      </c>
      <c r="BO11145" s="177" t="s">
        <v>2983</v>
      </c>
      <c r="BU11145" s="177" t="s">
        <v>16606</v>
      </c>
      <c r="BV11145" s="177" t="s">
        <v>3045</v>
      </c>
      <c r="BW11145" s="177" t="s">
        <v>2983</v>
      </c>
    </row>
    <row r="11146" spans="51:75" x14ac:dyDescent="0.3">
      <c r="AY11146" s="226" t="e">
        <f>VLOOKUP(C11146,#REF!, 2,FALSE)</f>
        <v>#REF!</v>
      </c>
      <c r="BM11146" s="177" t="s">
        <v>16607</v>
      </c>
      <c r="BN11146" s="177" t="s">
        <v>3245</v>
      </c>
      <c r="BO11146" s="177" t="s">
        <v>3722</v>
      </c>
      <c r="BU11146" s="177" t="s">
        <v>16607</v>
      </c>
      <c r="BV11146" s="177" t="s">
        <v>3245</v>
      </c>
      <c r="BW11146" s="177" t="s">
        <v>3722</v>
      </c>
    </row>
    <row r="11147" spans="51:75" x14ac:dyDescent="0.3">
      <c r="AY11147" s="226" t="e">
        <f>VLOOKUP(C11147,#REF!, 2,FALSE)</f>
        <v>#REF!</v>
      </c>
      <c r="BM11147" s="177" t="s">
        <v>16608</v>
      </c>
      <c r="BN11147" s="177" t="s">
        <v>1342</v>
      </c>
      <c r="BO11147" s="177" t="s">
        <v>2983</v>
      </c>
      <c r="BU11147" s="177" t="s">
        <v>16608</v>
      </c>
      <c r="BV11147" s="177" t="s">
        <v>1342</v>
      </c>
      <c r="BW11147" s="177" t="s">
        <v>2983</v>
      </c>
    </row>
    <row r="11148" spans="51:75" x14ac:dyDescent="0.3">
      <c r="AY11148" s="226" t="e">
        <f>VLOOKUP(C11148,#REF!, 2,FALSE)</f>
        <v>#REF!</v>
      </c>
      <c r="BM11148" s="177" t="s">
        <v>16609</v>
      </c>
      <c r="BN11148" s="177" t="s">
        <v>3245</v>
      </c>
      <c r="BO11148" s="177" t="s">
        <v>7355</v>
      </c>
      <c r="BU11148" s="177" t="s">
        <v>16609</v>
      </c>
      <c r="BV11148" s="177" t="s">
        <v>3245</v>
      </c>
      <c r="BW11148" s="177" t="s">
        <v>7355</v>
      </c>
    </row>
    <row r="11149" spans="51:75" x14ac:dyDescent="0.3">
      <c r="AY11149" s="226" t="e">
        <f>VLOOKUP(C11149,#REF!, 2,FALSE)</f>
        <v>#REF!</v>
      </c>
      <c r="BM11149" s="177" t="s">
        <v>16610</v>
      </c>
      <c r="BN11149" s="177" t="s">
        <v>3245</v>
      </c>
      <c r="BO11149" s="177" t="s">
        <v>16611</v>
      </c>
      <c r="BU11149" s="177" t="s">
        <v>16610</v>
      </c>
      <c r="BV11149" s="177" t="s">
        <v>3245</v>
      </c>
      <c r="BW11149" s="177" t="s">
        <v>16611</v>
      </c>
    </row>
    <row r="11150" spans="51:75" x14ac:dyDescent="0.3">
      <c r="AY11150" s="226" t="e">
        <f>VLOOKUP(C11150,#REF!, 2,FALSE)</f>
        <v>#REF!</v>
      </c>
      <c r="BM11150" s="177" t="s">
        <v>2849</v>
      </c>
      <c r="BN11150" s="177" t="s">
        <v>3045</v>
      </c>
      <c r="BO11150" s="177" t="s">
        <v>2983</v>
      </c>
      <c r="BU11150" s="177" t="s">
        <v>2849</v>
      </c>
      <c r="BV11150" s="177" t="s">
        <v>3045</v>
      </c>
      <c r="BW11150" s="177" t="s">
        <v>2983</v>
      </c>
    </row>
    <row r="11151" spans="51:75" x14ac:dyDescent="0.3">
      <c r="AY11151" s="226" t="e">
        <f>VLOOKUP(C11151,#REF!, 2,FALSE)</f>
        <v>#REF!</v>
      </c>
      <c r="BM11151" s="177" t="s">
        <v>16612</v>
      </c>
      <c r="BN11151" s="177" t="s">
        <v>1342</v>
      </c>
      <c r="BO11151" s="177" t="s">
        <v>2983</v>
      </c>
      <c r="BU11151" s="177" t="s">
        <v>16612</v>
      </c>
      <c r="BV11151" s="177" t="s">
        <v>1342</v>
      </c>
      <c r="BW11151" s="177" t="s">
        <v>2983</v>
      </c>
    </row>
    <row r="11152" spans="51:75" x14ac:dyDescent="0.3">
      <c r="AY11152" s="226" t="e">
        <f>VLOOKUP(C11152,#REF!, 2,FALSE)</f>
        <v>#REF!</v>
      </c>
      <c r="BM11152" s="177" t="s">
        <v>2850</v>
      </c>
      <c r="BN11152" s="177" t="s">
        <v>1269</v>
      </c>
      <c r="BO11152" s="177" t="s">
        <v>2983</v>
      </c>
      <c r="BU11152" s="177" t="s">
        <v>2850</v>
      </c>
      <c r="BV11152" s="177" t="s">
        <v>1269</v>
      </c>
      <c r="BW11152" s="177" t="s">
        <v>2983</v>
      </c>
    </row>
    <row r="11153" spans="51:75" x14ac:dyDescent="0.3">
      <c r="AY11153" s="226" t="e">
        <f>VLOOKUP(C11153,#REF!, 2,FALSE)</f>
        <v>#REF!</v>
      </c>
      <c r="BM11153" s="177" t="s">
        <v>16613</v>
      </c>
      <c r="BN11153" s="177" t="s">
        <v>1342</v>
      </c>
      <c r="BO11153" s="177" t="s">
        <v>2983</v>
      </c>
      <c r="BU11153" s="177" t="s">
        <v>16613</v>
      </c>
      <c r="BV11153" s="177" t="s">
        <v>1342</v>
      </c>
      <c r="BW11153" s="177" t="s">
        <v>2983</v>
      </c>
    </row>
    <row r="11154" spans="51:75" x14ac:dyDescent="0.3">
      <c r="AY11154" s="226" t="e">
        <f>VLOOKUP(C11154,#REF!, 2,FALSE)</f>
        <v>#REF!</v>
      </c>
      <c r="BM11154" s="177" t="s">
        <v>2851</v>
      </c>
      <c r="BN11154" s="177" t="s">
        <v>3245</v>
      </c>
      <c r="BO11154" s="177" t="s">
        <v>2941</v>
      </c>
      <c r="BU11154" s="177" t="s">
        <v>2851</v>
      </c>
      <c r="BV11154" s="177" t="s">
        <v>3245</v>
      </c>
      <c r="BW11154" s="177" t="s">
        <v>2941</v>
      </c>
    </row>
    <row r="11155" spans="51:75" x14ac:dyDescent="0.3">
      <c r="AY11155" s="226" t="e">
        <f>VLOOKUP(C11155,#REF!, 2,FALSE)</f>
        <v>#REF!</v>
      </c>
      <c r="BM11155" s="177" t="s">
        <v>16614</v>
      </c>
      <c r="BN11155" s="177" t="s">
        <v>3245</v>
      </c>
      <c r="BO11155" s="177" t="s">
        <v>15413</v>
      </c>
      <c r="BU11155" s="177" t="s">
        <v>16614</v>
      </c>
      <c r="BV11155" s="177" t="s">
        <v>3245</v>
      </c>
      <c r="BW11155" s="177" t="s">
        <v>15413</v>
      </c>
    </row>
    <row r="11156" spans="51:75" x14ac:dyDescent="0.3">
      <c r="AY11156" s="226" t="e">
        <f>VLOOKUP(C11156,#REF!, 2,FALSE)</f>
        <v>#REF!</v>
      </c>
      <c r="BM11156" s="177" t="s">
        <v>16615</v>
      </c>
      <c r="BN11156" s="177" t="s">
        <v>2979</v>
      </c>
      <c r="BO11156" s="177" t="s">
        <v>2983</v>
      </c>
      <c r="BU11156" s="177" t="s">
        <v>16615</v>
      </c>
      <c r="BV11156" s="177" t="s">
        <v>2979</v>
      </c>
      <c r="BW11156" s="177" t="s">
        <v>2983</v>
      </c>
    </row>
    <row r="11157" spans="51:75" x14ac:dyDescent="0.3">
      <c r="AY11157" s="226" t="e">
        <f>VLOOKUP(C11157,#REF!, 2,FALSE)</f>
        <v>#REF!</v>
      </c>
      <c r="BM11157" s="177" t="s">
        <v>16616</v>
      </c>
      <c r="BN11157" s="177" t="s">
        <v>3245</v>
      </c>
      <c r="BO11157" s="177" t="s">
        <v>1057</v>
      </c>
      <c r="BU11157" s="177" t="s">
        <v>16616</v>
      </c>
      <c r="BV11157" s="177" t="s">
        <v>3245</v>
      </c>
      <c r="BW11157" s="177" t="s">
        <v>1057</v>
      </c>
    </row>
    <row r="11158" spans="51:75" x14ac:dyDescent="0.3">
      <c r="AY11158" s="226" t="e">
        <f>VLOOKUP(C11158,#REF!, 2,FALSE)</f>
        <v>#REF!</v>
      </c>
      <c r="BM11158" s="177" t="s">
        <v>16617</v>
      </c>
      <c r="BN11158" s="177" t="s">
        <v>3245</v>
      </c>
      <c r="BO11158" s="177" t="s">
        <v>16618</v>
      </c>
      <c r="BU11158" s="177" t="s">
        <v>16617</v>
      </c>
      <c r="BV11158" s="177" t="s">
        <v>3245</v>
      </c>
      <c r="BW11158" s="177" t="s">
        <v>16618</v>
      </c>
    </row>
    <row r="11159" spans="51:75" x14ac:dyDescent="0.3">
      <c r="AY11159" s="226" t="e">
        <f>VLOOKUP(C11159,#REF!, 2,FALSE)</f>
        <v>#REF!</v>
      </c>
      <c r="BM11159" s="177" t="s">
        <v>16619</v>
      </c>
      <c r="BN11159" s="177" t="s">
        <v>3005</v>
      </c>
      <c r="BO11159" s="177" t="s">
        <v>4299</v>
      </c>
      <c r="BU11159" s="177" t="s">
        <v>16619</v>
      </c>
      <c r="BV11159" s="177" t="s">
        <v>3005</v>
      </c>
      <c r="BW11159" s="177" t="s">
        <v>4299</v>
      </c>
    </row>
    <row r="11160" spans="51:75" x14ac:dyDescent="0.3">
      <c r="AY11160" s="226" t="e">
        <f>VLOOKUP(C11160,#REF!, 2,FALSE)</f>
        <v>#REF!</v>
      </c>
      <c r="BM11160" s="177" t="s">
        <v>305</v>
      </c>
      <c r="BN11160" s="177" t="s">
        <v>617</v>
      </c>
      <c r="BO11160" s="177" t="s">
        <v>2983</v>
      </c>
      <c r="BU11160" s="177" t="s">
        <v>305</v>
      </c>
      <c r="BV11160" s="177" t="s">
        <v>617</v>
      </c>
      <c r="BW11160" s="177" t="s">
        <v>2983</v>
      </c>
    </row>
    <row r="11161" spans="51:75" x14ac:dyDescent="0.3">
      <c r="AY11161" s="226" t="e">
        <f>VLOOKUP(C11161,#REF!, 2,FALSE)</f>
        <v>#REF!</v>
      </c>
      <c r="BM11161" s="177" t="s">
        <v>16620</v>
      </c>
      <c r="BN11161" s="177" t="s">
        <v>3245</v>
      </c>
      <c r="BO11161" s="177" t="s">
        <v>10213</v>
      </c>
      <c r="BU11161" s="177" t="s">
        <v>16620</v>
      </c>
      <c r="BV11161" s="177" t="s">
        <v>3245</v>
      </c>
      <c r="BW11161" s="177" t="s">
        <v>10213</v>
      </c>
    </row>
    <row r="11162" spans="51:75" x14ac:dyDescent="0.3">
      <c r="AY11162" s="226" t="e">
        <f>VLOOKUP(C11162,#REF!, 2,FALSE)</f>
        <v>#REF!</v>
      </c>
      <c r="BM11162" s="177" t="s">
        <v>16621</v>
      </c>
      <c r="BN11162" s="177" t="s">
        <v>3245</v>
      </c>
      <c r="BO11162" s="177" t="s">
        <v>2196</v>
      </c>
      <c r="BU11162" s="177" t="s">
        <v>16621</v>
      </c>
      <c r="BV11162" s="177" t="s">
        <v>3245</v>
      </c>
      <c r="BW11162" s="177" t="s">
        <v>2196</v>
      </c>
    </row>
    <row r="11163" spans="51:75" x14ac:dyDescent="0.3">
      <c r="AY11163" s="226" t="e">
        <f>VLOOKUP(C11163,#REF!, 2,FALSE)</f>
        <v>#REF!</v>
      </c>
      <c r="BM11163" s="177" t="s">
        <v>16622</v>
      </c>
      <c r="BN11163" s="177" t="s">
        <v>3245</v>
      </c>
      <c r="BO11163" s="177" t="s">
        <v>15518</v>
      </c>
      <c r="BU11163" s="177" t="s">
        <v>16622</v>
      </c>
      <c r="BV11163" s="177" t="s">
        <v>3245</v>
      </c>
      <c r="BW11163" s="177" t="s">
        <v>15518</v>
      </c>
    </row>
    <row r="11164" spans="51:75" x14ac:dyDescent="0.3">
      <c r="AY11164" s="226" t="e">
        <f>VLOOKUP(C11164,#REF!, 2,FALSE)</f>
        <v>#REF!</v>
      </c>
      <c r="BM11164" s="177" t="s">
        <v>2852</v>
      </c>
      <c r="BN11164" s="177" t="s">
        <v>3005</v>
      </c>
      <c r="BO11164" s="177" t="s">
        <v>1958</v>
      </c>
      <c r="BU11164" s="177" t="s">
        <v>2852</v>
      </c>
      <c r="BV11164" s="177" t="s">
        <v>3005</v>
      </c>
      <c r="BW11164" s="177" t="s">
        <v>1958</v>
      </c>
    </row>
    <row r="11165" spans="51:75" x14ac:dyDescent="0.3">
      <c r="AY11165" s="226" t="e">
        <f>VLOOKUP(C11165,#REF!, 2,FALSE)</f>
        <v>#REF!</v>
      </c>
      <c r="BM11165" s="177" t="s">
        <v>16623</v>
      </c>
      <c r="BN11165" s="177" t="s">
        <v>3245</v>
      </c>
      <c r="BO11165" s="177" t="s">
        <v>5147</v>
      </c>
      <c r="BU11165" s="177" t="s">
        <v>16623</v>
      </c>
      <c r="BV11165" s="177" t="s">
        <v>3245</v>
      </c>
      <c r="BW11165" s="177" t="s">
        <v>5147</v>
      </c>
    </row>
    <row r="11166" spans="51:75" x14ac:dyDescent="0.3">
      <c r="AY11166" s="226" t="e">
        <f>VLOOKUP(C11166,#REF!, 2,FALSE)</f>
        <v>#REF!</v>
      </c>
      <c r="BM11166" s="177" t="s">
        <v>2853</v>
      </c>
      <c r="BN11166" s="177" t="s">
        <v>1139</v>
      </c>
      <c r="BO11166" s="177" t="s">
        <v>16624</v>
      </c>
      <c r="BU11166" s="177" t="s">
        <v>2853</v>
      </c>
      <c r="BV11166" s="177" t="s">
        <v>1139</v>
      </c>
      <c r="BW11166" s="177" t="s">
        <v>16624</v>
      </c>
    </row>
    <row r="11167" spans="51:75" x14ac:dyDescent="0.3">
      <c r="AY11167" s="226" t="e">
        <f>VLOOKUP(C11167,#REF!, 2,FALSE)</f>
        <v>#REF!</v>
      </c>
      <c r="BM11167" s="177" t="s">
        <v>16625</v>
      </c>
      <c r="BN11167" s="177" t="s">
        <v>1139</v>
      </c>
      <c r="BO11167" s="177" t="s">
        <v>2983</v>
      </c>
      <c r="BU11167" s="177" t="s">
        <v>16625</v>
      </c>
      <c r="BV11167" s="177" t="s">
        <v>1139</v>
      </c>
      <c r="BW11167" s="177" t="s">
        <v>2983</v>
      </c>
    </row>
    <row r="11168" spans="51:75" x14ac:dyDescent="0.3">
      <c r="AY11168" s="226" t="e">
        <f>VLOOKUP(C11168,#REF!, 2,FALSE)</f>
        <v>#REF!</v>
      </c>
      <c r="BM11168" s="177" t="s">
        <v>16626</v>
      </c>
      <c r="BN11168" s="177" t="s">
        <v>1342</v>
      </c>
      <c r="BO11168" s="177" t="s">
        <v>2983</v>
      </c>
      <c r="BU11168" s="177" t="s">
        <v>16626</v>
      </c>
      <c r="BV11168" s="177" t="s">
        <v>1342</v>
      </c>
      <c r="BW11168" s="177" t="s">
        <v>2983</v>
      </c>
    </row>
    <row r="11169" spans="51:75" x14ac:dyDescent="0.3">
      <c r="AY11169" s="226" t="e">
        <f>VLOOKUP(C11169,#REF!, 2,FALSE)</f>
        <v>#REF!</v>
      </c>
      <c r="BM11169" s="177" t="s">
        <v>16627</v>
      </c>
      <c r="BN11169" s="177" t="s">
        <v>1342</v>
      </c>
      <c r="BO11169" s="177" t="s">
        <v>2983</v>
      </c>
      <c r="BU11169" s="177" t="s">
        <v>16627</v>
      </c>
      <c r="BV11169" s="177" t="s">
        <v>1342</v>
      </c>
      <c r="BW11169" s="177" t="s">
        <v>2983</v>
      </c>
    </row>
    <row r="11170" spans="51:75" x14ac:dyDescent="0.3">
      <c r="AY11170" s="226" t="e">
        <f>VLOOKUP(C11170,#REF!, 2,FALSE)</f>
        <v>#REF!</v>
      </c>
      <c r="BM11170" s="177" t="s">
        <v>16628</v>
      </c>
      <c r="BN11170" s="177" t="s">
        <v>1269</v>
      </c>
      <c r="BO11170" s="177" t="s">
        <v>5905</v>
      </c>
      <c r="BU11170" s="177" t="s">
        <v>16628</v>
      </c>
      <c r="BV11170" s="177" t="s">
        <v>1269</v>
      </c>
      <c r="BW11170" s="177" t="s">
        <v>5905</v>
      </c>
    </row>
    <row r="11171" spans="51:75" x14ac:dyDescent="0.3">
      <c r="AY11171" s="226" t="e">
        <f>VLOOKUP(C11171,#REF!, 2,FALSE)</f>
        <v>#REF!</v>
      </c>
      <c r="BM11171" s="177" t="s">
        <v>16629</v>
      </c>
      <c r="BN11171" s="177" t="s">
        <v>1269</v>
      </c>
      <c r="BO11171" s="177" t="s">
        <v>2983</v>
      </c>
      <c r="BU11171" s="177" t="s">
        <v>16629</v>
      </c>
      <c r="BV11171" s="177" t="s">
        <v>1269</v>
      </c>
      <c r="BW11171" s="177" t="s">
        <v>2983</v>
      </c>
    </row>
    <row r="11172" spans="51:75" x14ac:dyDescent="0.3">
      <c r="AY11172" s="226" t="e">
        <f>VLOOKUP(C11172,#REF!, 2,FALSE)</f>
        <v>#REF!</v>
      </c>
      <c r="BM11172" s="177" t="s">
        <v>16630</v>
      </c>
      <c r="BN11172" s="177" t="s">
        <v>658</v>
      </c>
      <c r="BO11172" s="177" t="s">
        <v>2983</v>
      </c>
      <c r="BU11172" s="177" t="s">
        <v>16630</v>
      </c>
      <c r="BV11172" s="177" t="s">
        <v>658</v>
      </c>
      <c r="BW11172" s="177" t="s">
        <v>2983</v>
      </c>
    </row>
    <row r="11173" spans="51:75" x14ac:dyDescent="0.3">
      <c r="AY11173" s="226" t="e">
        <f>VLOOKUP(C11173,#REF!, 2,FALSE)</f>
        <v>#REF!</v>
      </c>
      <c r="BM11173" s="177" t="s">
        <v>16631</v>
      </c>
      <c r="BN11173" s="177" t="s">
        <v>667</v>
      </c>
      <c r="BO11173" s="177" t="s">
        <v>2983</v>
      </c>
      <c r="BU11173" s="177" t="s">
        <v>16631</v>
      </c>
      <c r="BV11173" s="177" t="s">
        <v>667</v>
      </c>
      <c r="BW11173" s="177" t="s">
        <v>2983</v>
      </c>
    </row>
    <row r="11174" spans="51:75" x14ac:dyDescent="0.3">
      <c r="AY11174" s="226" t="e">
        <f>VLOOKUP(C11174,#REF!, 2,FALSE)</f>
        <v>#REF!</v>
      </c>
      <c r="BM11174" s="177" t="s">
        <v>16632</v>
      </c>
      <c r="BN11174" s="177" t="s">
        <v>3045</v>
      </c>
      <c r="BO11174" s="177" t="s">
        <v>2983</v>
      </c>
      <c r="BU11174" s="177" t="s">
        <v>16632</v>
      </c>
      <c r="BV11174" s="177" t="s">
        <v>3045</v>
      </c>
      <c r="BW11174" s="177" t="s">
        <v>2983</v>
      </c>
    </row>
    <row r="11175" spans="51:75" x14ac:dyDescent="0.3">
      <c r="AY11175" s="226" t="e">
        <f>VLOOKUP(C11175,#REF!, 2,FALSE)</f>
        <v>#REF!</v>
      </c>
      <c r="BM11175" s="177" t="s">
        <v>2854</v>
      </c>
      <c r="BN11175" s="177" t="s">
        <v>1342</v>
      </c>
      <c r="BO11175" s="177" t="s">
        <v>2983</v>
      </c>
      <c r="BU11175" s="177" t="s">
        <v>2854</v>
      </c>
      <c r="BV11175" s="177" t="s">
        <v>1342</v>
      </c>
      <c r="BW11175" s="177" t="s">
        <v>2983</v>
      </c>
    </row>
    <row r="11176" spans="51:75" x14ac:dyDescent="0.3">
      <c r="AY11176" s="226" t="e">
        <f>VLOOKUP(C11176,#REF!, 2,FALSE)</f>
        <v>#REF!</v>
      </c>
      <c r="BM11176" s="177" t="s">
        <v>16633</v>
      </c>
      <c r="BN11176" s="177" t="s">
        <v>2979</v>
      </c>
      <c r="BO11176" s="177" t="s">
        <v>2983</v>
      </c>
      <c r="BU11176" s="177" t="s">
        <v>16633</v>
      </c>
      <c r="BV11176" s="177" t="s">
        <v>2979</v>
      </c>
      <c r="BW11176" s="177" t="s">
        <v>2983</v>
      </c>
    </row>
    <row r="11177" spans="51:75" x14ac:dyDescent="0.3">
      <c r="AY11177" s="226" t="e">
        <f>VLOOKUP(C11177,#REF!, 2,FALSE)</f>
        <v>#REF!</v>
      </c>
      <c r="BM11177" s="177" t="s">
        <v>16634</v>
      </c>
      <c r="BN11177" s="177" t="s">
        <v>1342</v>
      </c>
      <c r="BO11177" s="177" t="s">
        <v>11514</v>
      </c>
      <c r="BU11177" s="177" t="s">
        <v>16634</v>
      </c>
      <c r="BV11177" s="177" t="s">
        <v>1342</v>
      </c>
      <c r="BW11177" s="177" t="s">
        <v>11514</v>
      </c>
    </row>
    <row r="11178" spans="51:75" x14ac:dyDescent="0.3">
      <c r="AY11178" s="226" t="e">
        <f>VLOOKUP(C11178,#REF!, 2,FALSE)</f>
        <v>#REF!</v>
      </c>
      <c r="BM11178" s="177" t="s">
        <v>16635</v>
      </c>
      <c r="BN11178" s="177" t="s">
        <v>3045</v>
      </c>
      <c r="BO11178" s="177" t="s">
        <v>7512</v>
      </c>
      <c r="BU11178" s="177" t="s">
        <v>16635</v>
      </c>
      <c r="BV11178" s="177" t="s">
        <v>3045</v>
      </c>
      <c r="BW11178" s="177" t="s">
        <v>7512</v>
      </c>
    </row>
    <row r="11179" spans="51:75" x14ac:dyDescent="0.3">
      <c r="AY11179" s="226" t="e">
        <f>VLOOKUP(C11179,#REF!, 2,FALSE)</f>
        <v>#REF!</v>
      </c>
      <c r="BM11179" s="177" t="s">
        <v>2855</v>
      </c>
      <c r="BN11179" s="177" t="s">
        <v>1342</v>
      </c>
      <c r="BO11179" s="177" t="s">
        <v>2983</v>
      </c>
      <c r="BU11179" s="177" t="s">
        <v>2855</v>
      </c>
      <c r="BV11179" s="177" t="s">
        <v>1342</v>
      </c>
      <c r="BW11179" s="177" t="s">
        <v>2983</v>
      </c>
    </row>
    <row r="11180" spans="51:75" x14ac:dyDescent="0.3">
      <c r="AY11180" s="226" t="e">
        <f>VLOOKUP(C11180,#REF!, 2,FALSE)</f>
        <v>#REF!</v>
      </c>
      <c r="BM11180" s="177" t="s">
        <v>16636</v>
      </c>
      <c r="BN11180" s="177" t="s">
        <v>1342</v>
      </c>
      <c r="BO11180" s="177" t="s">
        <v>2983</v>
      </c>
      <c r="BU11180" s="177" t="s">
        <v>16636</v>
      </c>
      <c r="BV11180" s="177" t="s">
        <v>1342</v>
      </c>
      <c r="BW11180" s="177" t="s">
        <v>2983</v>
      </c>
    </row>
    <row r="11181" spans="51:75" x14ac:dyDescent="0.3">
      <c r="AY11181" s="226" t="e">
        <f>VLOOKUP(C11181,#REF!, 2,FALSE)</f>
        <v>#REF!</v>
      </c>
      <c r="BM11181" s="177" t="s">
        <v>2856</v>
      </c>
      <c r="BN11181" s="177" t="s">
        <v>1139</v>
      </c>
      <c r="BO11181" s="177" t="s">
        <v>2983</v>
      </c>
      <c r="BU11181" s="177" t="s">
        <v>2856</v>
      </c>
      <c r="BV11181" s="177" t="s">
        <v>1139</v>
      </c>
      <c r="BW11181" s="177" t="s">
        <v>2983</v>
      </c>
    </row>
    <row r="11182" spans="51:75" x14ac:dyDescent="0.3">
      <c r="AY11182" s="226" t="e">
        <f>VLOOKUP(C11182,#REF!, 2,FALSE)</f>
        <v>#REF!</v>
      </c>
      <c r="BM11182" s="177" t="s">
        <v>16637</v>
      </c>
      <c r="BN11182" s="177" t="s">
        <v>3002</v>
      </c>
      <c r="BO11182" s="177" t="s">
        <v>13665</v>
      </c>
      <c r="BU11182" s="177" t="s">
        <v>16637</v>
      </c>
      <c r="BV11182" s="177" t="s">
        <v>3002</v>
      </c>
      <c r="BW11182" s="177" t="s">
        <v>13665</v>
      </c>
    </row>
    <row r="11183" spans="51:75" x14ac:dyDescent="0.3">
      <c r="AY11183" s="226" t="e">
        <f>VLOOKUP(C11183,#REF!, 2,FALSE)</f>
        <v>#REF!</v>
      </c>
      <c r="BM11183" s="177" t="s">
        <v>16638</v>
      </c>
      <c r="BN11183" s="177" t="s">
        <v>1139</v>
      </c>
      <c r="BO11183" s="177" t="s">
        <v>2983</v>
      </c>
      <c r="BU11183" s="177" t="s">
        <v>16638</v>
      </c>
      <c r="BV11183" s="177" t="s">
        <v>1139</v>
      </c>
      <c r="BW11183" s="177" t="s">
        <v>2983</v>
      </c>
    </row>
    <row r="11184" spans="51:75" x14ac:dyDescent="0.3">
      <c r="AY11184" s="226" t="e">
        <f>VLOOKUP(C11184,#REF!, 2,FALSE)</f>
        <v>#REF!</v>
      </c>
      <c r="BM11184" s="177" t="s">
        <v>16639</v>
      </c>
      <c r="BN11184" s="177" t="s">
        <v>3005</v>
      </c>
      <c r="BO11184" s="177" t="s">
        <v>3752</v>
      </c>
      <c r="BU11184" s="177" t="s">
        <v>16639</v>
      </c>
      <c r="BV11184" s="177" t="s">
        <v>3005</v>
      </c>
      <c r="BW11184" s="177" t="s">
        <v>3752</v>
      </c>
    </row>
    <row r="11185" spans="51:75" x14ac:dyDescent="0.3">
      <c r="AY11185" s="226" t="e">
        <f>VLOOKUP(C11185,#REF!, 2,FALSE)</f>
        <v>#REF!</v>
      </c>
      <c r="BM11185" s="177" t="s">
        <v>16640</v>
      </c>
      <c r="BN11185" s="177" t="s">
        <v>3005</v>
      </c>
      <c r="BO11185" s="177" t="s">
        <v>12401</v>
      </c>
      <c r="BU11185" s="177" t="s">
        <v>16640</v>
      </c>
      <c r="BV11185" s="177" t="s">
        <v>3005</v>
      </c>
      <c r="BW11185" s="177" t="s">
        <v>12401</v>
      </c>
    </row>
    <row r="11186" spans="51:75" x14ac:dyDescent="0.3">
      <c r="AY11186" s="226" t="e">
        <f>VLOOKUP(C11186,#REF!, 2,FALSE)</f>
        <v>#REF!</v>
      </c>
      <c r="BM11186" s="177" t="s">
        <v>16641</v>
      </c>
      <c r="BN11186" s="177" t="s">
        <v>3199</v>
      </c>
      <c r="BO11186" s="177" t="s">
        <v>2983</v>
      </c>
      <c r="BU11186" s="177" t="s">
        <v>16641</v>
      </c>
      <c r="BV11186" s="177" t="s">
        <v>3199</v>
      </c>
      <c r="BW11186" s="177" t="s">
        <v>2983</v>
      </c>
    </row>
    <row r="11187" spans="51:75" x14ac:dyDescent="0.3">
      <c r="AY11187" s="226" t="e">
        <f>VLOOKUP(C11187,#REF!, 2,FALSE)</f>
        <v>#REF!</v>
      </c>
      <c r="BM11187" s="177" t="s">
        <v>16642</v>
      </c>
      <c r="BN11187" s="177" t="s">
        <v>3005</v>
      </c>
      <c r="BO11187" s="177" t="s">
        <v>2983</v>
      </c>
      <c r="BU11187" s="177" t="s">
        <v>16642</v>
      </c>
      <c r="BV11187" s="177" t="s">
        <v>3005</v>
      </c>
      <c r="BW11187" s="177" t="s">
        <v>2983</v>
      </c>
    </row>
    <row r="11188" spans="51:75" x14ac:dyDescent="0.3">
      <c r="AY11188" s="226" t="e">
        <f>VLOOKUP(C11188,#REF!, 2,FALSE)</f>
        <v>#REF!</v>
      </c>
      <c r="BM11188" s="177" t="s">
        <v>16643</v>
      </c>
      <c r="BN11188" s="177" t="s">
        <v>3005</v>
      </c>
      <c r="BO11188" s="177" t="s">
        <v>2360</v>
      </c>
      <c r="BU11188" s="177" t="s">
        <v>16643</v>
      </c>
      <c r="BV11188" s="177" t="s">
        <v>3005</v>
      </c>
      <c r="BW11188" s="177" t="s">
        <v>2360</v>
      </c>
    </row>
    <row r="11189" spans="51:75" x14ac:dyDescent="0.3">
      <c r="AY11189" s="226" t="e">
        <f>VLOOKUP(C11189,#REF!, 2,FALSE)</f>
        <v>#REF!</v>
      </c>
      <c r="BM11189" s="177" t="s">
        <v>16644</v>
      </c>
      <c r="BN11189" s="177" t="s">
        <v>636</v>
      </c>
      <c r="BO11189" s="177" t="s">
        <v>16645</v>
      </c>
      <c r="BU11189" s="177" t="s">
        <v>16644</v>
      </c>
      <c r="BV11189" s="177" t="s">
        <v>636</v>
      </c>
      <c r="BW11189" s="177" t="s">
        <v>16645</v>
      </c>
    </row>
    <row r="11190" spans="51:75" x14ac:dyDescent="0.3">
      <c r="AY11190" s="226" t="e">
        <f>VLOOKUP(C11190,#REF!, 2,FALSE)</f>
        <v>#REF!</v>
      </c>
      <c r="BM11190" s="177" t="s">
        <v>2857</v>
      </c>
      <c r="BN11190" s="177" t="s">
        <v>666</v>
      </c>
      <c r="BO11190" s="177" t="s">
        <v>2983</v>
      </c>
      <c r="BU11190" s="177" t="s">
        <v>2857</v>
      </c>
      <c r="BV11190" s="177" t="s">
        <v>666</v>
      </c>
      <c r="BW11190" s="177" t="s">
        <v>2983</v>
      </c>
    </row>
    <row r="11191" spans="51:75" x14ac:dyDescent="0.3">
      <c r="AY11191" s="226" t="e">
        <f>VLOOKUP(C11191,#REF!, 2,FALSE)</f>
        <v>#REF!</v>
      </c>
      <c r="BM11191" s="177" t="s">
        <v>16646</v>
      </c>
      <c r="BN11191" s="177" t="s">
        <v>3199</v>
      </c>
      <c r="BO11191" s="177" t="s">
        <v>5363</v>
      </c>
      <c r="BU11191" s="177" t="s">
        <v>16646</v>
      </c>
      <c r="BV11191" s="177" t="s">
        <v>3199</v>
      </c>
      <c r="BW11191" s="177" t="s">
        <v>5363</v>
      </c>
    </row>
    <row r="11192" spans="51:75" x14ac:dyDescent="0.3">
      <c r="AY11192" s="226" t="e">
        <f>VLOOKUP(C11192,#REF!, 2,FALSE)</f>
        <v>#REF!</v>
      </c>
      <c r="BM11192" s="177" t="s">
        <v>16647</v>
      </c>
      <c r="BN11192" s="177" t="s">
        <v>1269</v>
      </c>
      <c r="BO11192" s="177" t="s">
        <v>2983</v>
      </c>
      <c r="BU11192" s="177" t="s">
        <v>16647</v>
      </c>
      <c r="BV11192" s="177" t="s">
        <v>1269</v>
      </c>
      <c r="BW11192" s="177" t="s">
        <v>2983</v>
      </c>
    </row>
    <row r="11193" spans="51:75" x14ac:dyDescent="0.3">
      <c r="AY11193" s="226" t="e">
        <f>VLOOKUP(C11193,#REF!, 2,FALSE)</f>
        <v>#REF!</v>
      </c>
      <c r="BM11193" s="177" t="s">
        <v>2858</v>
      </c>
      <c r="BN11193" s="177" t="s">
        <v>1269</v>
      </c>
      <c r="BO11193" s="177" t="s">
        <v>2983</v>
      </c>
      <c r="BU11193" s="177" t="s">
        <v>2858</v>
      </c>
      <c r="BV11193" s="177" t="s">
        <v>1269</v>
      </c>
      <c r="BW11193" s="177" t="s">
        <v>2983</v>
      </c>
    </row>
    <row r="11194" spans="51:75" x14ac:dyDescent="0.3">
      <c r="AY11194" s="226" t="e">
        <f>VLOOKUP(C11194,#REF!, 2,FALSE)</f>
        <v>#REF!</v>
      </c>
      <c r="BM11194" s="177" t="s">
        <v>16648</v>
      </c>
      <c r="BN11194" s="177" t="s">
        <v>3245</v>
      </c>
      <c r="BO11194" s="177" t="s">
        <v>2983</v>
      </c>
      <c r="BU11194" s="177" t="s">
        <v>16648</v>
      </c>
      <c r="BV11194" s="177" t="s">
        <v>3245</v>
      </c>
      <c r="BW11194" s="177" t="s">
        <v>2983</v>
      </c>
    </row>
    <row r="11195" spans="51:75" x14ac:dyDescent="0.3">
      <c r="AY11195" s="226" t="e">
        <f>VLOOKUP(C11195,#REF!, 2,FALSE)</f>
        <v>#REF!</v>
      </c>
      <c r="BM11195" s="177" t="s">
        <v>16649</v>
      </c>
      <c r="BN11195" s="177" t="s">
        <v>3005</v>
      </c>
      <c r="BO11195" s="177" t="s">
        <v>2983</v>
      </c>
      <c r="BU11195" s="177" t="s">
        <v>16649</v>
      </c>
      <c r="BV11195" s="177" t="s">
        <v>3005</v>
      </c>
      <c r="BW11195" s="177" t="s">
        <v>2983</v>
      </c>
    </row>
    <row r="11196" spans="51:75" x14ac:dyDescent="0.3">
      <c r="AY11196" s="226" t="e">
        <f>VLOOKUP(C11196,#REF!, 2,FALSE)</f>
        <v>#REF!</v>
      </c>
      <c r="BM11196" s="177" t="s">
        <v>307</v>
      </c>
      <c r="BN11196" s="177" t="s">
        <v>1342</v>
      </c>
      <c r="BO11196" s="177" t="s">
        <v>6072</v>
      </c>
      <c r="BU11196" s="177" t="s">
        <v>307</v>
      </c>
      <c r="BV11196" s="177" t="s">
        <v>1342</v>
      </c>
      <c r="BW11196" s="177" t="s">
        <v>6072</v>
      </c>
    </row>
    <row r="11197" spans="51:75" x14ac:dyDescent="0.3">
      <c r="AY11197" s="226" t="e">
        <f>VLOOKUP(C11197,#REF!, 2,FALSE)</f>
        <v>#REF!</v>
      </c>
      <c r="BM11197" s="177" t="s">
        <v>16650</v>
      </c>
      <c r="BN11197" s="177" t="s">
        <v>715</v>
      </c>
      <c r="BO11197" s="177" t="s">
        <v>10656</v>
      </c>
      <c r="BU11197" s="177" t="s">
        <v>16650</v>
      </c>
      <c r="BV11197" s="177" t="s">
        <v>715</v>
      </c>
      <c r="BW11197" s="177" t="s">
        <v>10656</v>
      </c>
    </row>
    <row r="11198" spans="51:75" x14ac:dyDescent="0.3">
      <c r="AY11198" s="226" t="e">
        <f>VLOOKUP(C11198,#REF!, 2,FALSE)</f>
        <v>#REF!</v>
      </c>
      <c r="BM11198" s="177" t="s">
        <v>16651</v>
      </c>
      <c r="BN11198" s="177" t="s">
        <v>1342</v>
      </c>
      <c r="BO11198" s="177" t="s">
        <v>16652</v>
      </c>
      <c r="BU11198" s="177" t="s">
        <v>16651</v>
      </c>
      <c r="BV11198" s="177" t="s">
        <v>1342</v>
      </c>
      <c r="BW11198" s="177" t="s">
        <v>16652</v>
      </c>
    </row>
    <row r="11199" spans="51:75" x14ac:dyDescent="0.3">
      <c r="AY11199" s="226" t="e">
        <f>VLOOKUP(C11199,#REF!, 2,FALSE)</f>
        <v>#REF!</v>
      </c>
      <c r="BM11199" s="177" t="s">
        <v>16653</v>
      </c>
      <c r="BN11199" s="177" t="s">
        <v>1342</v>
      </c>
      <c r="BO11199" s="177" t="s">
        <v>1805</v>
      </c>
      <c r="BU11199" s="177" t="s">
        <v>16653</v>
      </c>
      <c r="BV11199" s="177" t="s">
        <v>1342</v>
      </c>
      <c r="BW11199" s="177" t="s">
        <v>1805</v>
      </c>
    </row>
    <row r="11200" spans="51:75" x14ac:dyDescent="0.3">
      <c r="AY11200" s="226" t="e">
        <f>VLOOKUP(C11200,#REF!, 2,FALSE)</f>
        <v>#REF!</v>
      </c>
      <c r="BM11200" s="177" t="s">
        <v>16654</v>
      </c>
      <c r="BN11200" s="177" t="s">
        <v>1269</v>
      </c>
      <c r="BO11200" s="177" t="s">
        <v>16655</v>
      </c>
      <c r="BU11200" s="177" t="s">
        <v>16654</v>
      </c>
      <c r="BV11200" s="177" t="s">
        <v>1269</v>
      </c>
      <c r="BW11200" s="177" t="s">
        <v>16655</v>
      </c>
    </row>
    <row r="11201" spans="51:75" x14ac:dyDescent="0.3">
      <c r="AY11201" s="226" t="e">
        <f>VLOOKUP(C11201,#REF!, 2,FALSE)</f>
        <v>#REF!</v>
      </c>
      <c r="BM11201" s="177" t="s">
        <v>16656</v>
      </c>
      <c r="BN11201" s="177" t="s">
        <v>3005</v>
      </c>
      <c r="BO11201" s="177" t="s">
        <v>16657</v>
      </c>
      <c r="BU11201" s="177" t="s">
        <v>16656</v>
      </c>
      <c r="BV11201" s="177" t="s">
        <v>3005</v>
      </c>
      <c r="BW11201" s="177" t="s">
        <v>16657</v>
      </c>
    </row>
    <row r="11202" spans="51:75" x14ac:dyDescent="0.3">
      <c r="AY11202" s="226" t="e">
        <f>VLOOKUP(C11202,#REF!, 2,FALSE)</f>
        <v>#REF!</v>
      </c>
      <c r="BM11202" s="177" t="s">
        <v>16658</v>
      </c>
      <c r="BN11202" s="177" t="s">
        <v>3045</v>
      </c>
      <c r="BO11202" s="177" t="s">
        <v>16659</v>
      </c>
      <c r="BU11202" s="177" t="s">
        <v>16658</v>
      </c>
      <c r="BV11202" s="177" t="s">
        <v>3045</v>
      </c>
      <c r="BW11202" s="177" t="s">
        <v>16659</v>
      </c>
    </row>
    <row r="11203" spans="51:75" x14ac:dyDescent="0.3">
      <c r="AY11203" s="226" t="e">
        <f>VLOOKUP(C11203,#REF!, 2,FALSE)</f>
        <v>#REF!</v>
      </c>
      <c r="BM11203" s="177" t="s">
        <v>16660</v>
      </c>
      <c r="BN11203" s="177" t="s">
        <v>2979</v>
      </c>
      <c r="BO11203" s="177" t="s">
        <v>14651</v>
      </c>
      <c r="BU11203" s="177" t="s">
        <v>16660</v>
      </c>
      <c r="BV11203" s="177" t="s">
        <v>2979</v>
      </c>
      <c r="BW11203" s="177" t="s">
        <v>14651</v>
      </c>
    </row>
    <row r="11204" spans="51:75" x14ac:dyDescent="0.3">
      <c r="AY11204" s="226" t="e">
        <f>VLOOKUP(C11204,#REF!, 2,FALSE)</f>
        <v>#REF!</v>
      </c>
      <c r="BM11204" s="177" t="s">
        <v>16661</v>
      </c>
      <c r="BN11204" s="177" t="s">
        <v>1342</v>
      </c>
      <c r="BO11204" s="177" t="s">
        <v>6704</v>
      </c>
      <c r="BU11204" s="177" t="s">
        <v>16661</v>
      </c>
      <c r="BV11204" s="177" t="s">
        <v>1342</v>
      </c>
      <c r="BW11204" s="177" t="s">
        <v>6704</v>
      </c>
    </row>
    <row r="11205" spans="51:75" x14ac:dyDescent="0.3">
      <c r="AY11205" s="226" t="e">
        <f>VLOOKUP(C11205,#REF!, 2,FALSE)</f>
        <v>#REF!</v>
      </c>
      <c r="BM11205" s="177" t="s">
        <v>16662</v>
      </c>
      <c r="BN11205" s="177" t="s">
        <v>3005</v>
      </c>
      <c r="BO11205" s="177" t="s">
        <v>2983</v>
      </c>
      <c r="BU11205" s="177" t="s">
        <v>16662</v>
      </c>
      <c r="BV11205" s="177" t="s">
        <v>3005</v>
      </c>
      <c r="BW11205" s="177" t="s">
        <v>2983</v>
      </c>
    </row>
    <row r="11206" spans="51:75" x14ac:dyDescent="0.3">
      <c r="AY11206" s="226" t="e">
        <f>VLOOKUP(C11206,#REF!, 2,FALSE)</f>
        <v>#REF!</v>
      </c>
      <c r="BM11206" s="177" t="s">
        <v>16663</v>
      </c>
      <c r="BN11206" s="177" t="s">
        <v>3245</v>
      </c>
      <c r="BO11206" s="177" t="s">
        <v>16664</v>
      </c>
      <c r="BU11206" s="177" t="s">
        <v>16663</v>
      </c>
      <c r="BV11206" s="177" t="s">
        <v>3245</v>
      </c>
      <c r="BW11206" s="177" t="s">
        <v>16664</v>
      </c>
    </row>
    <row r="11207" spans="51:75" x14ac:dyDescent="0.3">
      <c r="AY11207" s="226" t="e">
        <f>VLOOKUP(C11207,#REF!, 2,FALSE)</f>
        <v>#REF!</v>
      </c>
      <c r="BM11207" s="177" t="s">
        <v>16665</v>
      </c>
      <c r="BN11207" s="177" t="s">
        <v>3245</v>
      </c>
      <c r="BO11207" s="177" t="s">
        <v>5266</v>
      </c>
      <c r="BU11207" s="177" t="s">
        <v>16665</v>
      </c>
      <c r="BV11207" s="177" t="s">
        <v>3245</v>
      </c>
      <c r="BW11207" s="177" t="s">
        <v>5266</v>
      </c>
    </row>
    <row r="11208" spans="51:75" x14ac:dyDescent="0.3">
      <c r="AY11208" s="226" t="e">
        <f>VLOOKUP(C11208,#REF!, 2,FALSE)</f>
        <v>#REF!</v>
      </c>
      <c r="BM11208" s="177" t="s">
        <v>2859</v>
      </c>
      <c r="BN11208" s="177" t="s">
        <v>1269</v>
      </c>
      <c r="BO11208" s="177" t="s">
        <v>2983</v>
      </c>
      <c r="BU11208" s="177" t="s">
        <v>2859</v>
      </c>
      <c r="BV11208" s="177" t="s">
        <v>1269</v>
      </c>
      <c r="BW11208" s="177" t="s">
        <v>2983</v>
      </c>
    </row>
    <row r="11209" spans="51:75" x14ac:dyDescent="0.3">
      <c r="AY11209" s="226" t="e">
        <f>VLOOKUP(C11209,#REF!, 2,FALSE)</f>
        <v>#REF!</v>
      </c>
      <c r="BM11209" s="177" t="s">
        <v>16666</v>
      </c>
      <c r="BN11209" s="177" t="s">
        <v>3005</v>
      </c>
      <c r="BO11209" s="177" t="s">
        <v>2173</v>
      </c>
      <c r="BU11209" s="177" t="s">
        <v>16666</v>
      </c>
      <c r="BV11209" s="177" t="s">
        <v>3005</v>
      </c>
      <c r="BW11209" s="177" t="s">
        <v>2173</v>
      </c>
    </row>
    <row r="11210" spans="51:75" x14ac:dyDescent="0.3">
      <c r="AY11210" s="226" t="e">
        <f>VLOOKUP(C11210,#REF!, 2,FALSE)</f>
        <v>#REF!</v>
      </c>
      <c r="BM11210" s="177" t="s">
        <v>16667</v>
      </c>
      <c r="BN11210" s="177" t="s">
        <v>2979</v>
      </c>
      <c r="BO11210" s="177" t="s">
        <v>2755</v>
      </c>
      <c r="BU11210" s="177" t="s">
        <v>16667</v>
      </c>
      <c r="BV11210" s="177" t="s">
        <v>2979</v>
      </c>
      <c r="BW11210" s="177" t="s">
        <v>2755</v>
      </c>
    </row>
    <row r="11211" spans="51:75" x14ac:dyDescent="0.3">
      <c r="AY11211" s="226" t="e">
        <f>VLOOKUP(C11211,#REF!, 2,FALSE)</f>
        <v>#REF!</v>
      </c>
      <c r="BM11211" s="177" t="s">
        <v>16668</v>
      </c>
      <c r="BN11211" s="177" t="s">
        <v>1269</v>
      </c>
      <c r="BO11211" s="177" t="s">
        <v>2983</v>
      </c>
      <c r="BU11211" s="177" t="s">
        <v>16668</v>
      </c>
      <c r="BV11211" s="177" t="s">
        <v>1269</v>
      </c>
      <c r="BW11211" s="177" t="s">
        <v>2983</v>
      </c>
    </row>
    <row r="11212" spans="51:75" x14ac:dyDescent="0.3">
      <c r="AY11212" s="226" t="e">
        <f>VLOOKUP(C11212,#REF!, 2,FALSE)</f>
        <v>#REF!</v>
      </c>
      <c r="BM11212" s="177" t="s">
        <v>16669</v>
      </c>
      <c r="BN11212" s="177" t="s">
        <v>1139</v>
      </c>
      <c r="BO11212" s="177" t="s">
        <v>8401</v>
      </c>
      <c r="BU11212" s="177" t="s">
        <v>16669</v>
      </c>
      <c r="BV11212" s="177" t="s">
        <v>1139</v>
      </c>
      <c r="BW11212" s="177" t="s">
        <v>8401</v>
      </c>
    </row>
    <row r="11213" spans="51:75" x14ac:dyDescent="0.3">
      <c r="AY11213" s="226" t="e">
        <f>VLOOKUP(C11213,#REF!, 2,FALSE)</f>
        <v>#REF!</v>
      </c>
      <c r="BM11213" s="177" t="s">
        <v>16670</v>
      </c>
      <c r="BN11213" s="177" t="s">
        <v>2979</v>
      </c>
      <c r="BO11213" s="177" t="s">
        <v>2983</v>
      </c>
      <c r="BU11213" s="177" t="s">
        <v>16670</v>
      </c>
      <c r="BV11213" s="177" t="s">
        <v>2979</v>
      </c>
      <c r="BW11213" s="177" t="s">
        <v>2983</v>
      </c>
    </row>
    <row r="11214" spans="51:75" x14ac:dyDescent="0.3">
      <c r="AY11214" s="226" t="e">
        <f>VLOOKUP(C11214,#REF!, 2,FALSE)</f>
        <v>#REF!</v>
      </c>
      <c r="BM11214" s="177" t="s">
        <v>16671</v>
      </c>
      <c r="BN11214" s="177" t="s">
        <v>1269</v>
      </c>
      <c r="BO11214" s="177" t="s">
        <v>15830</v>
      </c>
      <c r="BU11214" s="177" t="s">
        <v>16671</v>
      </c>
      <c r="BV11214" s="177" t="s">
        <v>1269</v>
      </c>
      <c r="BW11214" s="177" t="s">
        <v>15830</v>
      </c>
    </row>
    <row r="11215" spans="51:75" x14ac:dyDescent="0.3">
      <c r="AY11215" s="226" t="e">
        <f>VLOOKUP(C11215,#REF!, 2,FALSE)</f>
        <v>#REF!</v>
      </c>
      <c r="BM11215" s="177" t="s">
        <v>16672</v>
      </c>
      <c r="BN11215" s="177" t="s">
        <v>1269</v>
      </c>
      <c r="BO11215" s="177" t="s">
        <v>2983</v>
      </c>
      <c r="BU11215" s="177" t="s">
        <v>16672</v>
      </c>
      <c r="BV11215" s="177" t="s">
        <v>1269</v>
      </c>
      <c r="BW11215" s="177" t="s">
        <v>2983</v>
      </c>
    </row>
    <row r="11216" spans="51:75" x14ac:dyDescent="0.3">
      <c r="AY11216" s="226" t="e">
        <f>VLOOKUP(C11216,#REF!, 2,FALSE)</f>
        <v>#REF!</v>
      </c>
      <c r="BM11216" s="177" t="s">
        <v>16673</v>
      </c>
      <c r="BN11216" s="177" t="s">
        <v>3245</v>
      </c>
      <c r="BO11216" s="177" t="s">
        <v>9381</v>
      </c>
      <c r="BU11216" s="177" t="s">
        <v>16673</v>
      </c>
      <c r="BV11216" s="177" t="s">
        <v>3245</v>
      </c>
      <c r="BW11216" s="177" t="s">
        <v>9381</v>
      </c>
    </row>
    <row r="11217" spans="51:75" x14ac:dyDescent="0.3">
      <c r="AY11217" s="226" t="e">
        <f>VLOOKUP(C11217,#REF!, 2,FALSE)</f>
        <v>#REF!</v>
      </c>
      <c r="BM11217" s="177" t="s">
        <v>16674</v>
      </c>
      <c r="BN11217" s="177" t="s">
        <v>1342</v>
      </c>
      <c r="BO11217" s="177" t="s">
        <v>2983</v>
      </c>
      <c r="BU11217" s="177" t="s">
        <v>16674</v>
      </c>
      <c r="BV11217" s="177" t="s">
        <v>1342</v>
      </c>
      <c r="BW11217" s="177" t="s">
        <v>2983</v>
      </c>
    </row>
    <row r="11218" spans="51:75" x14ac:dyDescent="0.3">
      <c r="AY11218" s="226" t="e">
        <f>VLOOKUP(C11218,#REF!, 2,FALSE)</f>
        <v>#REF!</v>
      </c>
      <c r="BM11218" s="177" t="s">
        <v>16675</v>
      </c>
      <c r="BN11218" s="177" t="s">
        <v>862</v>
      </c>
      <c r="BO11218" s="177" t="s">
        <v>2983</v>
      </c>
      <c r="BU11218" s="177" t="s">
        <v>16675</v>
      </c>
      <c r="BV11218" s="177" t="s">
        <v>862</v>
      </c>
      <c r="BW11218" s="177" t="s">
        <v>2983</v>
      </c>
    </row>
    <row r="11219" spans="51:75" x14ac:dyDescent="0.3">
      <c r="AY11219" s="226" t="e">
        <f>VLOOKUP(C11219,#REF!, 2,FALSE)</f>
        <v>#REF!</v>
      </c>
      <c r="BM11219" s="177" t="s">
        <v>16676</v>
      </c>
      <c r="BN11219" s="177" t="s">
        <v>1342</v>
      </c>
      <c r="BO11219" s="177" t="s">
        <v>2983</v>
      </c>
      <c r="BU11219" s="177" t="s">
        <v>16676</v>
      </c>
      <c r="BV11219" s="177" t="s">
        <v>1342</v>
      </c>
      <c r="BW11219" s="177" t="s">
        <v>2983</v>
      </c>
    </row>
    <row r="11220" spans="51:75" x14ac:dyDescent="0.3">
      <c r="AY11220" s="226" t="e">
        <f>VLOOKUP(C11220,#REF!, 2,FALSE)</f>
        <v>#REF!</v>
      </c>
      <c r="BM11220" s="177" t="s">
        <v>16677</v>
      </c>
      <c r="BN11220" s="177" t="s">
        <v>1139</v>
      </c>
      <c r="BO11220" s="177" t="s">
        <v>2983</v>
      </c>
      <c r="BU11220" s="177" t="s">
        <v>16677</v>
      </c>
      <c r="BV11220" s="177" t="s">
        <v>1139</v>
      </c>
      <c r="BW11220" s="177" t="s">
        <v>2983</v>
      </c>
    </row>
    <row r="11221" spans="51:75" x14ac:dyDescent="0.3">
      <c r="AY11221" s="226" t="e">
        <f>VLOOKUP(C11221,#REF!, 2,FALSE)</f>
        <v>#REF!</v>
      </c>
      <c r="BM11221" s="177" t="s">
        <v>16678</v>
      </c>
      <c r="BN11221" s="177" t="s">
        <v>862</v>
      </c>
      <c r="BO11221" s="177" t="s">
        <v>1277</v>
      </c>
      <c r="BU11221" s="177" t="s">
        <v>16678</v>
      </c>
      <c r="BV11221" s="177" t="s">
        <v>862</v>
      </c>
      <c r="BW11221" s="177" t="s">
        <v>1277</v>
      </c>
    </row>
    <row r="11222" spans="51:75" x14ac:dyDescent="0.3">
      <c r="AY11222" s="226" t="e">
        <f>VLOOKUP(C11222,#REF!, 2,FALSE)</f>
        <v>#REF!</v>
      </c>
      <c r="BM11222" s="177" t="s">
        <v>16679</v>
      </c>
      <c r="BN11222" s="177" t="s">
        <v>3045</v>
      </c>
      <c r="BO11222" s="177" t="s">
        <v>2064</v>
      </c>
      <c r="BU11222" s="177" t="s">
        <v>16679</v>
      </c>
      <c r="BV11222" s="177" t="s">
        <v>3045</v>
      </c>
      <c r="BW11222" s="177" t="s">
        <v>2064</v>
      </c>
    </row>
    <row r="11223" spans="51:75" x14ac:dyDescent="0.3">
      <c r="AY11223" s="226" t="e">
        <f>VLOOKUP(C11223,#REF!, 2,FALSE)</f>
        <v>#REF!</v>
      </c>
      <c r="BM11223" s="177" t="s">
        <v>16680</v>
      </c>
      <c r="BN11223" s="177" t="s">
        <v>2979</v>
      </c>
      <c r="BO11223" s="177" t="s">
        <v>1606</v>
      </c>
      <c r="BU11223" s="177" t="s">
        <v>16680</v>
      </c>
      <c r="BV11223" s="177" t="s">
        <v>2979</v>
      </c>
      <c r="BW11223" s="177" t="s">
        <v>1606</v>
      </c>
    </row>
    <row r="11224" spans="51:75" x14ac:dyDescent="0.3">
      <c r="AY11224" s="226" t="e">
        <f>VLOOKUP(C11224,#REF!, 2,FALSE)</f>
        <v>#REF!</v>
      </c>
      <c r="BM11224" s="177" t="s">
        <v>2860</v>
      </c>
      <c r="BN11224" s="177" t="s">
        <v>3199</v>
      </c>
      <c r="BO11224" s="177" t="s">
        <v>2983</v>
      </c>
      <c r="BU11224" s="177" t="s">
        <v>2860</v>
      </c>
      <c r="BV11224" s="177" t="s">
        <v>3199</v>
      </c>
      <c r="BW11224" s="177" t="s">
        <v>2983</v>
      </c>
    </row>
    <row r="11225" spans="51:75" x14ac:dyDescent="0.3">
      <c r="AY11225" s="226" t="e">
        <f>VLOOKUP(C11225,#REF!, 2,FALSE)</f>
        <v>#REF!</v>
      </c>
      <c r="BM11225" s="177" t="s">
        <v>16681</v>
      </c>
      <c r="BN11225" s="177" t="s">
        <v>3045</v>
      </c>
      <c r="BO11225" s="177" t="s">
        <v>2983</v>
      </c>
      <c r="BU11225" s="177" t="s">
        <v>16681</v>
      </c>
      <c r="BV11225" s="177" t="s">
        <v>3045</v>
      </c>
      <c r="BW11225" s="177" t="s">
        <v>2983</v>
      </c>
    </row>
    <row r="11226" spans="51:75" x14ac:dyDescent="0.3">
      <c r="AY11226" s="226" t="e">
        <f>VLOOKUP(C11226,#REF!, 2,FALSE)</f>
        <v>#REF!</v>
      </c>
      <c r="BM11226" s="177" t="s">
        <v>16682</v>
      </c>
      <c r="BN11226" s="177" t="s">
        <v>1269</v>
      </c>
      <c r="BO11226" s="177" t="s">
        <v>3422</v>
      </c>
      <c r="BU11226" s="177" t="s">
        <v>16682</v>
      </c>
      <c r="BV11226" s="177" t="s">
        <v>1269</v>
      </c>
      <c r="BW11226" s="177" t="s">
        <v>3422</v>
      </c>
    </row>
    <row r="11227" spans="51:75" x14ac:dyDescent="0.3">
      <c r="AY11227" s="226" t="e">
        <f>VLOOKUP(C11227,#REF!, 2,FALSE)</f>
        <v>#REF!</v>
      </c>
      <c r="BM11227" s="177" t="s">
        <v>16683</v>
      </c>
      <c r="BN11227" s="177" t="s">
        <v>1342</v>
      </c>
      <c r="BO11227" s="177" t="s">
        <v>944</v>
      </c>
      <c r="BU11227" s="177" t="s">
        <v>16683</v>
      </c>
      <c r="BV11227" s="177" t="s">
        <v>1342</v>
      </c>
      <c r="BW11227" s="177" t="s">
        <v>944</v>
      </c>
    </row>
    <row r="11228" spans="51:75" x14ac:dyDescent="0.3">
      <c r="AY11228" s="226" t="e">
        <f>VLOOKUP(C11228,#REF!, 2,FALSE)</f>
        <v>#REF!</v>
      </c>
      <c r="BM11228" s="177" t="s">
        <v>16684</v>
      </c>
      <c r="BN11228" s="177" t="s">
        <v>3045</v>
      </c>
      <c r="BO11228" s="177" t="s">
        <v>2983</v>
      </c>
      <c r="BU11228" s="177" t="s">
        <v>16684</v>
      </c>
      <c r="BV11228" s="177" t="s">
        <v>3045</v>
      </c>
      <c r="BW11228" s="177" t="s">
        <v>2983</v>
      </c>
    </row>
    <row r="11229" spans="51:75" x14ac:dyDescent="0.3">
      <c r="AY11229" s="226" t="e">
        <f>VLOOKUP(C11229,#REF!, 2,FALSE)</f>
        <v>#REF!</v>
      </c>
      <c r="BM11229" s="177" t="s">
        <v>16685</v>
      </c>
      <c r="BN11229" s="177" t="s">
        <v>3245</v>
      </c>
      <c r="BO11229" s="177" t="s">
        <v>3799</v>
      </c>
      <c r="BU11229" s="177" t="s">
        <v>16685</v>
      </c>
      <c r="BV11229" s="177" t="s">
        <v>3245</v>
      </c>
      <c r="BW11229" s="177" t="s">
        <v>3799</v>
      </c>
    </row>
    <row r="11230" spans="51:75" x14ac:dyDescent="0.3">
      <c r="AY11230" s="226" t="e">
        <f>VLOOKUP(C11230,#REF!, 2,FALSE)</f>
        <v>#REF!</v>
      </c>
      <c r="BM11230" s="177" t="s">
        <v>16686</v>
      </c>
      <c r="BN11230" s="177" t="s">
        <v>1269</v>
      </c>
      <c r="BO11230" s="177" t="s">
        <v>15729</v>
      </c>
      <c r="BU11230" s="177" t="s">
        <v>16686</v>
      </c>
      <c r="BV11230" s="177" t="s">
        <v>1269</v>
      </c>
      <c r="BW11230" s="177" t="s">
        <v>15729</v>
      </c>
    </row>
    <row r="11231" spans="51:75" x14ac:dyDescent="0.3">
      <c r="AY11231" s="226" t="e">
        <f>VLOOKUP(C11231,#REF!, 2,FALSE)</f>
        <v>#REF!</v>
      </c>
      <c r="BM11231" s="177" t="s">
        <v>16687</v>
      </c>
      <c r="BN11231" s="177" t="s">
        <v>1342</v>
      </c>
      <c r="BO11231" s="177" t="s">
        <v>2983</v>
      </c>
      <c r="BU11231" s="177" t="s">
        <v>16687</v>
      </c>
      <c r="BV11231" s="177" t="s">
        <v>1342</v>
      </c>
      <c r="BW11231" s="177" t="s">
        <v>2983</v>
      </c>
    </row>
    <row r="11232" spans="51:75" x14ac:dyDescent="0.3">
      <c r="AY11232" s="226" t="e">
        <f>VLOOKUP(C11232,#REF!, 2,FALSE)</f>
        <v>#REF!</v>
      </c>
      <c r="BM11232" s="177" t="s">
        <v>16688</v>
      </c>
      <c r="BN11232" s="177" t="s">
        <v>2979</v>
      </c>
      <c r="BO11232" s="177" t="s">
        <v>8738</v>
      </c>
      <c r="BU11232" s="177" t="s">
        <v>16688</v>
      </c>
      <c r="BV11232" s="177" t="s">
        <v>2979</v>
      </c>
      <c r="BW11232" s="177" t="s">
        <v>8738</v>
      </c>
    </row>
    <row r="11233" spans="51:75" x14ac:dyDescent="0.3">
      <c r="AY11233" s="226" t="e">
        <f>VLOOKUP(C11233,#REF!, 2,FALSE)</f>
        <v>#REF!</v>
      </c>
      <c r="BM11233" s="177" t="s">
        <v>2861</v>
      </c>
      <c r="BN11233" s="177" t="s">
        <v>3245</v>
      </c>
      <c r="BO11233" s="177" t="s">
        <v>9332</v>
      </c>
      <c r="BU11233" s="177" t="s">
        <v>2861</v>
      </c>
      <c r="BV11233" s="177" t="s">
        <v>3245</v>
      </c>
      <c r="BW11233" s="177" t="s">
        <v>9332</v>
      </c>
    </row>
    <row r="11234" spans="51:75" x14ac:dyDescent="0.3">
      <c r="AY11234" s="226" t="e">
        <f>VLOOKUP(C11234,#REF!, 2,FALSE)</f>
        <v>#REF!</v>
      </c>
      <c r="BM11234" s="177" t="s">
        <v>16689</v>
      </c>
      <c r="BN11234" s="177" t="s">
        <v>2979</v>
      </c>
      <c r="BO11234" s="177" t="s">
        <v>16690</v>
      </c>
      <c r="BU11234" s="177" t="s">
        <v>16689</v>
      </c>
      <c r="BV11234" s="177" t="s">
        <v>2979</v>
      </c>
      <c r="BW11234" s="177" t="s">
        <v>16690</v>
      </c>
    </row>
    <row r="11235" spans="51:75" x14ac:dyDescent="0.3">
      <c r="AY11235" s="226" t="e">
        <f>VLOOKUP(C11235,#REF!, 2,FALSE)</f>
        <v>#REF!</v>
      </c>
      <c r="BM11235" s="177" t="s">
        <v>16691</v>
      </c>
      <c r="BN11235" s="177" t="s">
        <v>3045</v>
      </c>
      <c r="BO11235" s="177" t="s">
        <v>16692</v>
      </c>
      <c r="BU11235" s="177" t="s">
        <v>16691</v>
      </c>
      <c r="BV11235" s="177" t="s">
        <v>3045</v>
      </c>
      <c r="BW11235" s="177" t="s">
        <v>16692</v>
      </c>
    </row>
    <row r="11236" spans="51:75" x14ac:dyDescent="0.3">
      <c r="AY11236" s="226" t="e">
        <f>VLOOKUP(C11236,#REF!, 2,FALSE)</f>
        <v>#REF!</v>
      </c>
      <c r="BM11236" s="177" t="s">
        <v>16693</v>
      </c>
      <c r="BN11236" s="177" t="s">
        <v>3045</v>
      </c>
      <c r="BO11236" s="177" t="s">
        <v>2983</v>
      </c>
      <c r="BU11236" s="177" t="s">
        <v>16693</v>
      </c>
      <c r="BV11236" s="177" t="s">
        <v>3045</v>
      </c>
      <c r="BW11236" s="177" t="s">
        <v>2983</v>
      </c>
    </row>
    <row r="11237" spans="51:75" x14ac:dyDescent="0.3">
      <c r="AY11237" s="226" t="e">
        <f>VLOOKUP(C11237,#REF!, 2,FALSE)</f>
        <v>#REF!</v>
      </c>
      <c r="BM11237" s="177" t="s">
        <v>16694</v>
      </c>
      <c r="BN11237" s="177" t="s">
        <v>3045</v>
      </c>
      <c r="BO11237" s="177" t="s">
        <v>2978</v>
      </c>
      <c r="BU11237" s="177" t="s">
        <v>16694</v>
      </c>
      <c r="BV11237" s="177" t="s">
        <v>3045</v>
      </c>
      <c r="BW11237" s="177" t="s">
        <v>2978</v>
      </c>
    </row>
    <row r="11238" spans="51:75" x14ac:dyDescent="0.3">
      <c r="AY11238" s="226" t="e">
        <f>VLOOKUP(C11238,#REF!, 2,FALSE)</f>
        <v>#REF!</v>
      </c>
      <c r="BM11238" s="177" t="s">
        <v>16695</v>
      </c>
      <c r="BN11238" s="177" t="s">
        <v>1342</v>
      </c>
      <c r="BO11238" s="177" t="s">
        <v>16696</v>
      </c>
      <c r="BU11238" s="177" t="s">
        <v>16695</v>
      </c>
      <c r="BV11238" s="177" t="s">
        <v>1342</v>
      </c>
      <c r="BW11238" s="177" t="s">
        <v>16696</v>
      </c>
    </row>
    <row r="11239" spans="51:75" x14ac:dyDescent="0.3">
      <c r="AY11239" s="226" t="e">
        <f>VLOOKUP(C11239,#REF!, 2,FALSE)</f>
        <v>#REF!</v>
      </c>
      <c r="BM11239" s="177" t="s">
        <v>16697</v>
      </c>
      <c r="BN11239" s="177" t="s">
        <v>2979</v>
      </c>
      <c r="BO11239" s="177" t="s">
        <v>16698</v>
      </c>
      <c r="BU11239" s="177" t="s">
        <v>16697</v>
      </c>
      <c r="BV11239" s="177" t="s">
        <v>2979</v>
      </c>
      <c r="BW11239" s="177" t="s">
        <v>16698</v>
      </c>
    </row>
    <row r="11240" spans="51:75" x14ac:dyDescent="0.3">
      <c r="AY11240" s="226" t="e">
        <f>VLOOKUP(C11240,#REF!, 2,FALSE)</f>
        <v>#REF!</v>
      </c>
      <c r="BM11240" s="177" t="s">
        <v>16699</v>
      </c>
      <c r="BN11240" s="177" t="s">
        <v>3005</v>
      </c>
      <c r="BO11240" s="177" t="s">
        <v>16700</v>
      </c>
      <c r="BU11240" s="177" t="s">
        <v>16699</v>
      </c>
      <c r="BV11240" s="177" t="s">
        <v>3005</v>
      </c>
      <c r="BW11240" s="177" t="s">
        <v>16700</v>
      </c>
    </row>
    <row r="11241" spans="51:75" x14ac:dyDescent="0.3">
      <c r="AY11241" s="226" t="e">
        <f>VLOOKUP(C11241,#REF!, 2,FALSE)</f>
        <v>#REF!</v>
      </c>
      <c r="BM11241" s="177" t="s">
        <v>16701</v>
      </c>
      <c r="BN11241" s="177" t="s">
        <v>3245</v>
      </c>
      <c r="BO11241" s="177" t="s">
        <v>16702</v>
      </c>
      <c r="BU11241" s="177" t="s">
        <v>16701</v>
      </c>
      <c r="BV11241" s="177" t="s">
        <v>3245</v>
      </c>
      <c r="BW11241" s="177" t="s">
        <v>16702</v>
      </c>
    </row>
    <row r="11242" spans="51:75" x14ac:dyDescent="0.3">
      <c r="AY11242" s="226" t="e">
        <f>VLOOKUP(C11242,#REF!, 2,FALSE)</f>
        <v>#REF!</v>
      </c>
      <c r="BM11242" s="177" t="s">
        <v>2862</v>
      </c>
      <c r="BN11242" s="177" t="s">
        <v>3002</v>
      </c>
      <c r="BO11242" s="177" t="s">
        <v>8818</v>
      </c>
      <c r="BU11242" s="177" t="s">
        <v>2862</v>
      </c>
      <c r="BV11242" s="177" t="s">
        <v>3002</v>
      </c>
      <c r="BW11242" s="177" t="s">
        <v>8818</v>
      </c>
    </row>
    <row r="11243" spans="51:75" x14ac:dyDescent="0.3">
      <c r="AY11243" s="226" t="e">
        <f>VLOOKUP(C11243,#REF!, 2,FALSE)</f>
        <v>#REF!</v>
      </c>
      <c r="BM11243" s="177" t="s">
        <v>2863</v>
      </c>
      <c r="BN11243" s="177" t="s">
        <v>1139</v>
      </c>
      <c r="BO11243" s="177" t="s">
        <v>2983</v>
      </c>
      <c r="BU11243" s="177" t="s">
        <v>2863</v>
      </c>
      <c r="BV11243" s="177" t="s">
        <v>1139</v>
      </c>
      <c r="BW11243" s="177" t="s">
        <v>2983</v>
      </c>
    </row>
    <row r="11244" spans="51:75" x14ac:dyDescent="0.3">
      <c r="AY11244" s="226" t="e">
        <f>VLOOKUP(C11244,#REF!, 2,FALSE)</f>
        <v>#REF!</v>
      </c>
      <c r="BM11244" s="177" t="s">
        <v>16703</v>
      </c>
      <c r="BN11244" s="177" t="s">
        <v>3002</v>
      </c>
      <c r="BO11244" s="177" t="s">
        <v>2983</v>
      </c>
      <c r="BU11244" s="177" t="s">
        <v>16703</v>
      </c>
      <c r="BV11244" s="177" t="s">
        <v>3002</v>
      </c>
      <c r="BW11244" s="177" t="s">
        <v>2983</v>
      </c>
    </row>
    <row r="11245" spans="51:75" x14ac:dyDescent="0.3">
      <c r="AY11245" s="226" t="e">
        <f>VLOOKUP(C11245,#REF!, 2,FALSE)</f>
        <v>#REF!</v>
      </c>
      <c r="BM11245" s="177" t="s">
        <v>16704</v>
      </c>
      <c r="BN11245" s="177" t="s">
        <v>1139</v>
      </c>
      <c r="BO11245" s="177" t="s">
        <v>2983</v>
      </c>
      <c r="BU11245" s="177" t="s">
        <v>16704</v>
      </c>
      <c r="BV11245" s="177" t="s">
        <v>1139</v>
      </c>
      <c r="BW11245" s="177" t="s">
        <v>2983</v>
      </c>
    </row>
    <row r="11246" spans="51:75" x14ac:dyDescent="0.3">
      <c r="AY11246" s="226" t="e">
        <f>VLOOKUP(C11246,#REF!, 2,FALSE)</f>
        <v>#REF!</v>
      </c>
      <c r="BM11246" s="177" t="s">
        <v>16705</v>
      </c>
      <c r="BN11246" s="177" t="s">
        <v>3245</v>
      </c>
      <c r="BO11246" s="177" t="s">
        <v>10780</v>
      </c>
      <c r="BU11246" s="177" t="s">
        <v>16705</v>
      </c>
      <c r="BV11246" s="177" t="s">
        <v>3245</v>
      </c>
      <c r="BW11246" s="177" t="s">
        <v>10780</v>
      </c>
    </row>
    <row r="11247" spans="51:75" x14ac:dyDescent="0.3">
      <c r="AY11247" s="226" t="e">
        <f>VLOOKUP(C11247,#REF!, 2,FALSE)</f>
        <v>#REF!</v>
      </c>
      <c r="BM11247" s="177" t="s">
        <v>16706</v>
      </c>
      <c r="BN11247" s="177" t="s">
        <v>2979</v>
      </c>
      <c r="BO11247" s="177" t="s">
        <v>1097</v>
      </c>
      <c r="BU11247" s="177" t="s">
        <v>16706</v>
      </c>
      <c r="BV11247" s="177" t="s">
        <v>2979</v>
      </c>
      <c r="BW11247" s="177" t="s">
        <v>1097</v>
      </c>
    </row>
    <row r="11248" spans="51:75" x14ac:dyDescent="0.3">
      <c r="AY11248" s="226" t="e">
        <f>VLOOKUP(C11248,#REF!, 2,FALSE)</f>
        <v>#REF!</v>
      </c>
      <c r="BM11248" s="177" t="s">
        <v>16707</v>
      </c>
      <c r="BN11248" s="177" t="s">
        <v>3005</v>
      </c>
      <c r="BO11248" s="177" t="s">
        <v>8523</v>
      </c>
      <c r="BU11248" s="177" t="s">
        <v>16707</v>
      </c>
      <c r="BV11248" s="177" t="s">
        <v>3005</v>
      </c>
      <c r="BW11248" s="177" t="s">
        <v>8523</v>
      </c>
    </row>
    <row r="11249" spans="51:75" x14ac:dyDescent="0.3">
      <c r="AY11249" s="226" t="e">
        <f>VLOOKUP(C11249,#REF!, 2,FALSE)</f>
        <v>#REF!</v>
      </c>
      <c r="BM11249" s="177" t="s">
        <v>16708</v>
      </c>
      <c r="BN11249" s="177" t="s">
        <v>3045</v>
      </c>
      <c r="BO11249" s="177" t="s">
        <v>2983</v>
      </c>
      <c r="BU11249" s="177" t="s">
        <v>16708</v>
      </c>
      <c r="BV11249" s="177" t="s">
        <v>3045</v>
      </c>
      <c r="BW11249" s="177" t="s">
        <v>2983</v>
      </c>
    </row>
    <row r="11250" spans="51:75" x14ac:dyDescent="0.3">
      <c r="AY11250" s="226" t="e">
        <f>VLOOKUP(C11250,#REF!, 2,FALSE)</f>
        <v>#REF!</v>
      </c>
      <c r="BM11250" s="177" t="s">
        <v>16709</v>
      </c>
      <c r="BN11250" s="177" t="s">
        <v>1342</v>
      </c>
      <c r="BO11250" s="177" t="s">
        <v>2983</v>
      </c>
      <c r="BU11250" s="177" t="s">
        <v>16709</v>
      </c>
      <c r="BV11250" s="177" t="s">
        <v>1342</v>
      </c>
      <c r="BW11250" s="177" t="s">
        <v>2983</v>
      </c>
    </row>
    <row r="11251" spans="51:75" x14ac:dyDescent="0.3">
      <c r="AY11251" s="226" t="e">
        <f>VLOOKUP(C11251,#REF!, 2,FALSE)</f>
        <v>#REF!</v>
      </c>
      <c r="BM11251" s="177" t="s">
        <v>16710</v>
      </c>
      <c r="BN11251" s="177" t="s">
        <v>1342</v>
      </c>
      <c r="BO11251" s="177" t="s">
        <v>10544</v>
      </c>
      <c r="BU11251" s="177" t="s">
        <v>16710</v>
      </c>
      <c r="BV11251" s="177" t="s">
        <v>1342</v>
      </c>
      <c r="BW11251" s="177" t="s">
        <v>10544</v>
      </c>
    </row>
    <row r="11252" spans="51:75" x14ac:dyDescent="0.3">
      <c r="AY11252" s="226" t="e">
        <f>VLOOKUP(C11252,#REF!, 2,FALSE)</f>
        <v>#REF!</v>
      </c>
      <c r="BM11252" s="177" t="s">
        <v>16711</v>
      </c>
      <c r="BN11252" s="177" t="s">
        <v>3245</v>
      </c>
      <c r="BO11252" s="177" t="s">
        <v>16712</v>
      </c>
      <c r="BU11252" s="177" t="s">
        <v>16711</v>
      </c>
      <c r="BV11252" s="177" t="s">
        <v>3245</v>
      </c>
      <c r="BW11252" s="177" t="s">
        <v>16712</v>
      </c>
    </row>
    <row r="11253" spans="51:75" x14ac:dyDescent="0.3">
      <c r="AY11253" s="226" t="e">
        <f>VLOOKUP(C11253,#REF!, 2,FALSE)</f>
        <v>#REF!</v>
      </c>
      <c r="BM11253" s="177" t="s">
        <v>16713</v>
      </c>
      <c r="BN11253" s="177" t="s">
        <v>3245</v>
      </c>
      <c r="BO11253" s="177" t="s">
        <v>6661</v>
      </c>
      <c r="BU11253" s="177" t="s">
        <v>16713</v>
      </c>
      <c r="BV11253" s="177" t="s">
        <v>3245</v>
      </c>
      <c r="BW11253" s="177" t="s">
        <v>6661</v>
      </c>
    </row>
    <row r="11254" spans="51:75" x14ac:dyDescent="0.3">
      <c r="AY11254" s="226" t="e">
        <f>VLOOKUP(C11254,#REF!, 2,FALSE)</f>
        <v>#REF!</v>
      </c>
      <c r="BM11254" s="177" t="s">
        <v>16714</v>
      </c>
      <c r="BN11254" s="177" t="s">
        <v>3045</v>
      </c>
      <c r="BO11254" s="177" t="s">
        <v>2983</v>
      </c>
      <c r="BU11254" s="177" t="s">
        <v>16714</v>
      </c>
      <c r="BV11254" s="177" t="s">
        <v>3045</v>
      </c>
      <c r="BW11254" s="177" t="s">
        <v>2983</v>
      </c>
    </row>
    <row r="11255" spans="51:75" x14ac:dyDescent="0.3">
      <c r="AY11255" s="226" t="e">
        <f>VLOOKUP(C11255,#REF!, 2,FALSE)</f>
        <v>#REF!</v>
      </c>
      <c r="BM11255" s="177" t="s">
        <v>16715</v>
      </c>
      <c r="BN11255" s="177" t="s">
        <v>3199</v>
      </c>
      <c r="BO11255" s="177" t="s">
        <v>4830</v>
      </c>
      <c r="BU11255" s="177" t="s">
        <v>16715</v>
      </c>
      <c r="BV11255" s="177" t="s">
        <v>3199</v>
      </c>
      <c r="BW11255" s="177" t="s">
        <v>4830</v>
      </c>
    </row>
    <row r="11256" spans="51:75" x14ac:dyDescent="0.3">
      <c r="AY11256" s="226" t="e">
        <f>VLOOKUP(C11256,#REF!, 2,FALSE)</f>
        <v>#REF!</v>
      </c>
      <c r="BM11256" s="177" t="s">
        <v>16716</v>
      </c>
      <c r="BN11256" s="177" t="s">
        <v>3245</v>
      </c>
      <c r="BO11256" s="177" t="s">
        <v>13016</v>
      </c>
      <c r="BU11256" s="177" t="s">
        <v>16716</v>
      </c>
      <c r="BV11256" s="177" t="s">
        <v>3245</v>
      </c>
      <c r="BW11256" s="177" t="s">
        <v>13016</v>
      </c>
    </row>
    <row r="11257" spans="51:75" x14ac:dyDescent="0.3">
      <c r="AY11257" s="226" t="e">
        <f>VLOOKUP(C11257,#REF!, 2,FALSE)</f>
        <v>#REF!</v>
      </c>
      <c r="BM11257" s="177" t="s">
        <v>2864</v>
      </c>
      <c r="BN11257" s="177" t="s">
        <v>3005</v>
      </c>
      <c r="BO11257" s="177" t="s">
        <v>16717</v>
      </c>
      <c r="BU11257" s="177" t="s">
        <v>2864</v>
      </c>
      <c r="BV11257" s="177" t="s">
        <v>3005</v>
      </c>
      <c r="BW11257" s="177" t="s">
        <v>16717</v>
      </c>
    </row>
    <row r="11258" spans="51:75" x14ac:dyDescent="0.3">
      <c r="AY11258" s="226" t="e">
        <f>VLOOKUP(C11258,#REF!, 2,FALSE)</f>
        <v>#REF!</v>
      </c>
      <c r="BM11258" s="177" t="s">
        <v>16718</v>
      </c>
      <c r="BN11258" s="177" t="s">
        <v>3002</v>
      </c>
      <c r="BO11258" s="177" t="s">
        <v>3021</v>
      </c>
      <c r="BU11258" s="177" t="s">
        <v>16718</v>
      </c>
      <c r="BV11258" s="177" t="s">
        <v>3002</v>
      </c>
      <c r="BW11258" s="177" t="s">
        <v>3021</v>
      </c>
    </row>
    <row r="11259" spans="51:75" x14ac:dyDescent="0.3">
      <c r="AY11259" s="226" t="e">
        <f>VLOOKUP(C11259,#REF!, 2,FALSE)</f>
        <v>#REF!</v>
      </c>
      <c r="BM11259" s="177" t="s">
        <v>16719</v>
      </c>
      <c r="BN11259" s="177" t="s">
        <v>3002</v>
      </c>
      <c r="BO11259" s="177" t="s">
        <v>9039</v>
      </c>
      <c r="BU11259" s="177" t="s">
        <v>16719</v>
      </c>
      <c r="BV11259" s="177" t="s">
        <v>3002</v>
      </c>
      <c r="BW11259" s="177" t="s">
        <v>9039</v>
      </c>
    </row>
    <row r="11260" spans="51:75" x14ac:dyDescent="0.3">
      <c r="AY11260" s="226" t="e">
        <f>VLOOKUP(C11260,#REF!, 2,FALSE)</f>
        <v>#REF!</v>
      </c>
      <c r="BM11260" s="177" t="s">
        <v>16720</v>
      </c>
      <c r="BN11260" s="177" t="s">
        <v>3245</v>
      </c>
      <c r="BO11260" s="177" t="s">
        <v>13222</v>
      </c>
      <c r="BU11260" s="177" t="s">
        <v>16720</v>
      </c>
      <c r="BV11260" s="177" t="s">
        <v>3245</v>
      </c>
      <c r="BW11260" s="177" t="s">
        <v>13222</v>
      </c>
    </row>
    <row r="11261" spans="51:75" x14ac:dyDescent="0.3">
      <c r="AY11261" s="226" t="e">
        <f>VLOOKUP(C11261,#REF!, 2,FALSE)</f>
        <v>#REF!</v>
      </c>
      <c r="BM11261" s="177" t="s">
        <v>16721</v>
      </c>
      <c r="BN11261" s="177" t="s">
        <v>1342</v>
      </c>
      <c r="BO11261" s="177" t="s">
        <v>2983</v>
      </c>
      <c r="BU11261" s="177" t="s">
        <v>16721</v>
      </c>
      <c r="BV11261" s="177" t="s">
        <v>1342</v>
      </c>
      <c r="BW11261" s="177" t="s">
        <v>2983</v>
      </c>
    </row>
    <row r="11262" spans="51:75" x14ac:dyDescent="0.3">
      <c r="AY11262" s="226" t="e">
        <f>VLOOKUP(C11262,#REF!, 2,FALSE)</f>
        <v>#REF!</v>
      </c>
      <c r="BM11262" s="177" t="s">
        <v>16722</v>
      </c>
      <c r="BN11262" s="177" t="s">
        <v>1342</v>
      </c>
      <c r="BO11262" s="177" t="s">
        <v>2983</v>
      </c>
      <c r="BU11262" s="177" t="s">
        <v>16722</v>
      </c>
      <c r="BV11262" s="177" t="s">
        <v>1342</v>
      </c>
      <c r="BW11262" s="177" t="s">
        <v>2983</v>
      </c>
    </row>
    <row r="11263" spans="51:75" x14ac:dyDescent="0.3">
      <c r="AY11263" s="226" t="e">
        <f>VLOOKUP(C11263,#REF!, 2,FALSE)</f>
        <v>#REF!</v>
      </c>
      <c r="BM11263" s="177" t="s">
        <v>16723</v>
      </c>
      <c r="BN11263" s="177" t="s">
        <v>3002</v>
      </c>
      <c r="BO11263" s="177" t="s">
        <v>8263</v>
      </c>
      <c r="BU11263" s="177" t="s">
        <v>16723</v>
      </c>
      <c r="BV11263" s="177" t="s">
        <v>3002</v>
      </c>
      <c r="BW11263" s="177" t="s">
        <v>8263</v>
      </c>
    </row>
    <row r="11264" spans="51:75" x14ac:dyDescent="0.3">
      <c r="AY11264" s="226" t="e">
        <f>VLOOKUP(C11264,#REF!, 2,FALSE)</f>
        <v>#REF!</v>
      </c>
      <c r="BM11264" s="177" t="s">
        <v>16724</v>
      </c>
      <c r="BN11264" s="177" t="s">
        <v>862</v>
      </c>
      <c r="BO11264" s="177" t="s">
        <v>2983</v>
      </c>
      <c r="BU11264" s="177" t="s">
        <v>16724</v>
      </c>
      <c r="BV11264" s="177" t="s">
        <v>862</v>
      </c>
      <c r="BW11264" s="177" t="s">
        <v>2983</v>
      </c>
    </row>
    <row r="11265" spans="51:75" x14ac:dyDescent="0.3">
      <c r="AY11265" s="226" t="e">
        <f>VLOOKUP(C11265,#REF!, 2,FALSE)</f>
        <v>#REF!</v>
      </c>
      <c r="BM11265" s="177" t="s">
        <v>16725</v>
      </c>
      <c r="BN11265" s="177" t="s">
        <v>3245</v>
      </c>
      <c r="BO11265" s="177" t="s">
        <v>16726</v>
      </c>
      <c r="BU11265" s="177" t="s">
        <v>16725</v>
      </c>
      <c r="BV11265" s="177" t="s">
        <v>3245</v>
      </c>
      <c r="BW11265" s="177" t="s">
        <v>16726</v>
      </c>
    </row>
    <row r="11266" spans="51:75" x14ac:dyDescent="0.3">
      <c r="AY11266" s="226" t="e">
        <f>VLOOKUP(C11266,#REF!, 2,FALSE)</f>
        <v>#REF!</v>
      </c>
      <c r="BM11266" s="177" t="s">
        <v>16727</v>
      </c>
      <c r="BN11266" s="177" t="s">
        <v>3005</v>
      </c>
      <c r="BO11266" s="177" t="s">
        <v>3455</v>
      </c>
      <c r="BU11266" s="177" t="s">
        <v>16727</v>
      </c>
      <c r="BV11266" s="177" t="s">
        <v>3005</v>
      </c>
      <c r="BW11266" s="177" t="s">
        <v>3455</v>
      </c>
    </row>
    <row r="11267" spans="51:75" x14ac:dyDescent="0.3">
      <c r="AY11267" s="226" t="e">
        <f>VLOOKUP(C11267,#REF!, 2,FALSE)</f>
        <v>#REF!</v>
      </c>
      <c r="BM11267" s="177" t="s">
        <v>16728</v>
      </c>
      <c r="BN11267" s="177" t="s">
        <v>1139</v>
      </c>
      <c r="BO11267" s="177" t="s">
        <v>10750</v>
      </c>
      <c r="BU11267" s="177" t="s">
        <v>16728</v>
      </c>
      <c r="BV11267" s="177" t="s">
        <v>1139</v>
      </c>
      <c r="BW11267" s="177" t="s">
        <v>10750</v>
      </c>
    </row>
    <row r="11268" spans="51:75" x14ac:dyDescent="0.3">
      <c r="AY11268" s="226" t="e">
        <f>VLOOKUP(C11268,#REF!, 2,FALSE)</f>
        <v>#REF!</v>
      </c>
      <c r="BM11268" s="177" t="s">
        <v>2865</v>
      </c>
      <c r="BN11268" s="177" t="s">
        <v>1342</v>
      </c>
      <c r="BO11268" s="177" t="s">
        <v>9589</v>
      </c>
      <c r="BU11268" s="177" t="s">
        <v>2865</v>
      </c>
      <c r="BV11268" s="177" t="s">
        <v>1342</v>
      </c>
      <c r="BW11268" s="177" t="s">
        <v>9589</v>
      </c>
    </row>
    <row r="11269" spans="51:75" x14ac:dyDescent="0.3">
      <c r="AY11269" s="226" t="e">
        <f>VLOOKUP(C11269,#REF!, 2,FALSE)</f>
        <v>#REF!</v>
      </c>
      <c r="BM11269" s="177" t="s">
        <v>16729</v>
      </c>
      <c r="BN11269" s="177" t="s">
        <v>1342</v>
      </c>
      <c r="BO11269" s="177" t="s">
        <v>6235</v>
      </c>
      <c r="BU11269" s="177" t="s">
        <v>16729</v>
      </c>
      <c r="BV11269" s="177" t="s">
        <v>1342</v>
      </c>
      <c r="BW11269" s="177" t="s">
        <v>6235</v>
      </c>
    </row>
    <row r="11270" spans="51:75" x14ac:dyDescent="0.3">
      <c r="AY11270" s="226" t="e">
        <f>VLOOKUP(C11270,#REF!, 2,FALSE)</f>
        <v>#REF!</v>
      </c>
      <c r="BM11270" s="177" t="s">
        <v>16730</v>
      </c>
      <c r="BN11270" s="177" t="s">
        <v>1342</v>
      </c>
      <c r="BO11270" s="177" t="s">
        <v>1084</v>
      </c>
      <c r="BU11270" s="177" t="s">
        <v>16730</v>
      </c>
      <c r="BV11270" s="177" t="s">
        <v>1342</v>
      </c>
      <c r="BW11270" s="177" t="s">
        <v>1084</v>
      </c>
    </row>
    <row r="11271" spans="51:75" x14ac:dyDescent="0.3">
      <c r="AY11271" s="226" t="e">
        <f>VLOOKUP(C11271,#REF!, 2,FALSE)</f>
        <v>#REF!</v>
      </c>
      <c r="BM11271" s="177" t="s">
        <v>16731</v>
      </c>
      <c r="BN11271" s="177" t="s">
        <v>2979</v>
      </c>
      <c r="BO11271" s="177" t="s">
        <v>6235</v>
      </c>
      <c r="BU11271" s="177" t="s">
        <v>16731</v>
      </c>
      <c r="BV11271" s="177" t="s">
        <v>2979</v>
      </c>
      <c r="BW11271" s="177" t="s">
        <v>6235</v>
      </c>
    </row>
    <row r="11272" spans="51:75" x14ac:dyDescent="0.3">
      <c r="AY11272" s="226" t="e">
        <f>VLOOKUP(C11272,#REF!, 2,FALSE)</f>
        <v>#REF!</v>
      </c>
      <c r="BM11272" s="177" t="s">
        <v>16732</v>
      </c>
      <c r="BN11272" s="177" t="s">
        <v>3005</v>
      </c>
      <c r="BO11272" s="177" t="s">
        <v>16700</v>
      </c>
      <c r="BU11272" s="177" t="s">
        <v>16732</v>
      </c>
      <c r="BV11272" s="177" t="s">
        <v>3005</v>
      </c>
      <c r="BW11272" s="177" t="s">
        <v>16700</v>
      </c>
    </row>
    <row r="11273" spans="51:75" x14ac:dyDescent="0.3">
      <c r="AY11273" s="226" t="e">
        <f>VLOOKUP(C11273,#REF!, 2,FALSE)</f>
        <v>#REF!</v>
      </c>
      <c r="BM11273" s="177" t="s">
        <v>16733</v>
      </c>
      <c r="BN11273" s="177" t="s">
        <v>3005</v>
      </c>
      <c r="BO11273" s="177" t="s">
        <v>16734</v>
      </c>
      <c r="BU11273" s="177" t="s">
        <v>16733</v>
      </c>
      <c r="BV11273" s="177" t="s">
        <v>3005</v>
      </c>
      <c r="BW11273" s="177" t="s">
        <v>16734</v>
      </c>
    </row>
    <row r="11274" spans="51:75" x14ac:dyDescent="0.3">
      <c r="AY11274" s="226" t="e">
        <f>VLOOKUP(C11274,#REF!, 2,FALSE)</f>
        <v>#REF!</v>
      </c>
      <c r="BM11274" s="177" t="s">
        <v>16735</v>
      </c>
      <c r="BN11274" s="177" t="s">
        <v>1269</v>
      </c>
      <c r="BO11274" s="177" t="s">
        <v>2983</v>
      </c>
      <c r="BU11274" s="177" t="s">
        <v>16735</v>
      </c>
      <c r="BV11274" s="177" t="s">
        <v>1269</v>
      </c>
      <c r="BW11274" s="177" t="s">
        <v>2983</v>
      </c>
    </row>
    <row r="11275" spans="51:75" x14ac:dyDescent="0.3">
      <c r="AY11275" s="226" t="e">
        <f>VLOOKUP(C11275,#REF!, 2,FALSE)</f>
        <v>#REF!</v>
      </c>
      <c r="BM11275" s="177" t="s">
        <v>2866</v>
      </c>
      <c r="BN11275" s="177" t="s">
        <v>1342</v>
      </c>
      <c r="BO11275" s="177" t="s">
        <v>1968</v>
      </c>
      <c r="BU11275" s="177" t="s">
        <v>2866</v>
      </c>
      <c r="BV11275" s="177" t="s">
        <v>1342</v>
      </c>
      <c r="BW11275" s="177" t="s">
        <v>1968</v>
      </c>
    </row>
    <row r="11276" spans="51:75" x14ac:dyDescent="0.3">
      <c r="AY11276" s="226" t="e">
        <f>VLOOKUP(C11276,#REF!, 2,FALSE)</f>
        <v>#REF!</v>
      </c>
      <c r="BM11276" s="177" t="s">
        <v>2867</v>
      </c>
      <c r="BN11276" s="177" t="s">
        <v>3045</v>
      </c>
      <c r="BO11276" s="177" t="s">
        <v>2983</v>
      </c>
      <c r="BU11276" s="177" t="s">
        <v>2867</v>
      </c>
      <c r="BV11276" s="177" t="s">
        <v>3045</v>
      </c>
      <c r="BW11276" s="177" t="s">
        <v>2983</v>
      </c>
    </row>
    <row r="11277" spans="51:75" x14ac:dyDescent="0.3">
      <c r="AY11277" s="226" t="e">
        <f>VLOOKUP(C11277,#REF!, 2,FALSE)</f>
        <v>#REF!</v>
      </c>
      <c r="BM11277" s="177" t="s">
        <v>2891</v>
      </c>
      <c r="BN11277" s="177" t="s">
        <v>1342</v>
      </c>
      <c r="BO11277" s="177" t="s">
        <v>2983</v>
      </c>
      <c r="BU11277" s="177" t="s">
        <v>2891</v>
      </c>
      <c r="BV11277" s="177" t="s">
        <v>1342</v>
      </c>
      <c r="BW11277" s="177" t="s">
        <v>2983</v>
      </c>
    </row>
    <row r="11278" spans="51:75" x14ac:dyDescent="0.3">
      <c r="AY11278" s="226" t="e">
        <f>VLOOKUP(C11278,#REF!, 2,FALSE)</f>
        <v>#REF!</v>
      </c>
      <c r="BM11278" s="177" t="s">
        <v>16736</v>
      </c>
      <c r="BN11278" s="177" t="s">
        <v>1342</v>
      </c>
      <c r="BO11278" s="177" t="s">
        <v>2983</v>
      </c>
      <c r="BU11278" s="177" t="s">
        <v>16736</v>
      </c>
      <c r="BV11278" s="177" t="s">
        <v>1342</v>
      </c>
      <c r="BW11278" s="177" t="s">
        <v>2983</v>
      </c>
    </row>
    <row r="11279" spans="51:75" x14ac:dyDescent="0.3">
      <c r="AY11279" s="226" t="e">
        <f>VLOOKUP(C11279,#REF!, 2,FALSE)</f>
        <v>#REF!</v>
      </c>
      <c r="BM11279" s="177" t="s">
        <v>16737</v>
      </c>
      <c r="BN11279" s="177" t="s">
        <v>3245</v>
      </c>
      <c r="BO11279" s="177" t="s">
        <v>2983</v>
      </c>
      <c r="BU11279" s="177" t="s">
        <v>16737</v>
      </c>
      <c r="BV11279" s="177" t="s">
        <v>3245</v>
      </c>
      <c r="BW11279" s="177" t="s">
        <v>2983</v>
      </c>
    </row>
    <row r="11280" spans="51:75" x14ac:dyDescent="0.3">
      <c r="AY11280" s="226" t="e">
        <f>VLOOKUP(C11280,#REF!, 2,FALSE)</f>
        <v>#REF!</v>
      </c>
      <c r="BM11280" s="177" t="s">
        <v>2892</v>
      </c>
      <c r="BN11280" s="177" t="s">
        <v>3245</v>
      </c>
      <c r="BO11280" s="177" t="s">
        <v>10193</v>
      </c>
      <c r="BU11280" s="177" t="s">
        <v>2892</v>
      </c>
      <c r="BV11280" s="177" t="s">
        <v>3245</v>
      </c>
      <c r="BW11280" s="177" t="s">
        <v>10193</v>
      </c>
    </row>
    <row r="11281" spans="51:75" x14ac:dyDescent="0.3">
      <c r="AY11281" s="226" t="e">
        <f>VLOOKUP(C11281,#REF!, 2,FALSE)</f>
        <v>#REF!</v>
      </c>
      <c r="BM11281" s="177" t="s">
        <v>2893</v>
      </c>
      <c r="BN11281" s="177" t="s">
        <v>3245</v>
      </c>
      <c r="BO11281" s="177" t="s">
        <v>1065</v>
      </c>
      <c r="BU11281" s="177" t="s">
        <v>2893</v>
      </c>
      <c r="BV11281" s="177" t="s">
        <v>3245</v>
      </c>
      <c r="BW11281" s="177" t="s">
        <v>1065</v>
      </c>
    </row>
    <row r="11282" spans="51:75" x14ac:dyDescent="0.3">
      <c r="AY11282" s="226" t="e">
        <f>VLOOKUP(C11282,#REF!, 2,FALSE)</f>
        <v>#REF!</v>
      </c>
      <c r="BM11282" s="177" t="s">
        <v>16738</v>
      </c>
      <c r="BN11282" s="177" t="s">
        <v>1342</v>
      </c>
      <c r="BO11282" s="177" t="s">
        <v>2692</v>
      </c>
      <c r="BU11282" s="177" t="s">
        <v>16738</v>
      </c>
      <c r="BV11282" s="177" t="s">
        <v>1342</v>
      </c>
      <c r="BW11282" s="177" t="s">
        <v>2692</v>
      </c>
    </row>
    <row r="11283" spans="51:75" x14ac:dyDescent="0.3">
      <c r="AY11283" s="226" t="e">
        <f>VLOOKUP(C11283,#REF!, 2,FALSE)</f>
        <v>#REF!</v>
      </c>
      <c r="BM11283" s="177" t="s">
        <v>2894</v>
      </c>
      <c r="BN11283" s="177" t="s">
        <v>2979</v>
      </c>
      <c r="BO11283" s="177" t="s">
        <v>2983</v>
      </c>
      <c r="BU11283" s="177" t="s">
        <v>2894</v>
      </c>
      <c r="BV11283" s="177" t="s">
        <v>2979</v>
      </c>
      <c r="BW11283" s="177" t="s">
        <v>2983</v>
      </c>
    </row>
    <row r="11284" spans="51:75" x14ac:dyDescent="0.3">
      <c r="AY11284" s="226" t="e">
        <f>VLOOKUP(C11284,#REF!, 2,FALSE)</f>
        <v>#REF!</v>
      </c>
      <c r="BM11284" s="177" t="s">
        <v>16739</v>
      </c>
      <c r="BN11284" s="177" t="s">
        <v>3245</v>
      </c>
      <c r="BO11284" s="177" t="s">
        <v>8791</v>
      </c>
      <c r="BU11284" s="177" t="s">
        <v>16739</v>
      </c>
      <c r="BV11284" s="177" t="s">
        <v>3245</v>
      </c>
      <c r="BW11284" s="177" t="s">
        <v>8791</v>
      </c>
    </row>
    <row r="11285" spans="51:75" x14ac:dyDescent="0.3">
      <c r="AY11285" s="226" t="e">
        <f>VLOOKUP(C11285,#REF!, 2,FALSE)</f>
        <v>#REF!</v>
      </c>
      <c r="BM11285" s="177" t="s">
        <v>16740</v>
      </c>
      <c r="BN11285" s="177" t="s">
        <v>1139</v>
      </c>
      <c r="BO11285" s="177" t="s">
        <v>2983</v>
      </c>
      <c r="BU11285" s="177" t="s">
        <v>16740</v>
      </c>
      <c r="BV11285" s="177" t="s">
        <v>1139</v>
      </c>
      <c r="BW11285" s="177" t="s">
        <v>2983</v>
      </c>
    </row>
    <row r="11286" spans="51:75" x14ac:dyDescent="0.3">
      <c r="AY11286" s="226" t="e">
        <f>VLOOKUP(C11286,#REF!, 2,FALSE)</f>
        <v>#REF!</v>
      </c>
      <c r="BM11286" s="177" t="s">
        <v>16741</v>
      </c>
      <c r="BN11286" s="177" t="s">
        <v>2979</v>
      </c>
      <c r="BO11286" s="177" t="s">
        <v>6123</v>
      </c>
      <c r="BU11286" s="177" t="s">
        <v>16741</v>
      </c>
      <c r="BV11286" s="177" t="s">
        <v>2979</v>
      </c>
      <c r="BW11286" s="177" t="s">
        <v>6123</v>
      </c>
    </row>
    <row r="11287" spans="51:75" x14ac:dyDescent="0.3">
      <c r="AY11287" s="226" t="e">
        <f>VLOOKUP(C11287,#REF!, 2,FALSE)</f>
        <v>#REF!</v>
      </c>
      <c r="BM11287" s="177" t="s">
        <v>16742</v>
      </c>
      <c r="BN11287" s="177" t="s">
        <v>3245</v>
      </c>
      <c r="BO11287" s="177" t="s">
        <v>2983</v>
      </c>
      <c r="BU11287" s="177" t="s">
        <v>16742</v>
      </c>
      <c r="BV11287" s="177" t="s">
        <v>3245</v>
      </c>
      <c r="BW11287" s="177" t="s">
        <v>2983</v>
      </c>
    </row>
    <row r="11288" spans="51:75" x14ac:dyDescent="0.3">
      <c r="AY11288" s="226" t="e">
        <f>VLOOKUP(C11288,#REF!, 2,FALSE)</f>
        <v>#REF!</v>
      </c>
      <c r="BM11288" s="177" t="s">
        <v>16743</v>
      </c>
      <c r="BN11288" s="177" t="s">
        <v>3002</v>
      </c>
      <c r="BO11288" s="177" t="s">
        <v>9234</v>
      </c>
      <c r="BU11288" s="177" t="s">
        <v>16743</v>
      </c>
      <c r="BV11288" s="177" t="s">
        <v>3002</v>
      </c>
      <c r="BW11288" s="177" t="s">
        <v>9234</v>
      </c>
    </row>
    <row r="11289" spans="51:75" x14ac:dyDescent="0.3">
      <c r="AY11289" s="226" t="e">
        <f>VLOOKUP(C11289,#REF!, 2,FALSE)</f>
        <v>#REF!</v>
      </c>
      <c r="BM11289" s="177" t="s">
        <v>16744</v>
      </c>
      <c r="BN11289" s="177" t="s">
        <v>3002</v>
      </c>
      <c r="BO11289" s="177" t="s">
        <v>7244</v>
      </c>
      <c r="BU11289" s="177" t="s">
        <v>16744</v>
      </c>
      <c r="BV11289" s="177" t="s">
        <v>3002</v>
      </c>
      <c r="BW11289" s="177" t="s">
        <v>7244</v>
      </c>
    </row>
    <row r="11290" spans="51:75" x14ac:dyDescent="0.3">
      <c r="AY11290" s="226" t="e">
        <f>VLOOKUP(C11290,#REF!, 2,FALSE)</f>
        <v>#REF!</v>
      </c>
      <c r="BM11290" s="177" t="s">
        <v>16745</v>
      </c>
      <c r="BN11290" s="177" t="s">
        <v>3002</v>
      </c>
      <c r="BO11290" s="177" t="s">
        <v>9261</v>
      </c>
      <c r="BU11290" s="177" t="s">
        <v>16745</v>
      </c>
      <c r="BV11290" s="177" t="s">
        <v>3002</v>
      </c>
      <c r="BW11290" s="177" t="s">
        <v>9261</v>
      </c>
    </row>
    <row r="11291" spans="51:75" x14ac:dyDescent="0.3">
      <c r="AY11291" s="226" t="e">
        <f>VLOOKUP(C11291,#REF!, 2,FALSE)</f>
        <v>#REF!</v>
      </c>
      <c r="BM11291" s="177" t="s">
        <v>16746</v>
      </c>
      <c r="BN11291" s="177" t="s">
        <v>3245</v>
      </c>
      <c r="BO11291" s="177" t="s">
        <v>13007</v>
      </c>
      <c r="BU11291" s="177" t="s">
        <v>16746</v>
      </c>
      <c r="BV11291" s="177" t="s">
        <v>3245</v>
      </c>
      <c r="BW11291" s="177" t="s">
        <v>13007</v>
      </c>
    </row>
    <row r="11292" spans="51:75" x14ac:dyDescent="0.3">
      <c r="AY11292" s="226" t="e">
        <f>VLOOKUP(C11292,#REF!, 2,FALSE)</f>
        <v>#REF!</v>
      </c>
      <c r="BM11292" s="177" t="s">
        <v>16747</v>
      </c>
      <c r="BN11292" s="177" t="s">
        <v>2979</v>
      </c>
      <c r="BO11292" s="177" t="s">
        <v>2983</v>
      </c>
      <c r="BU11292" s="177" t="s">
        <v>16747</v>
      </c>
      <c r="BV11292" s="177" t="s">
        <v>2979</v>
      </c>
      <c r="BW11292" s="177" t="s">
        <v>2983</v>
      </c>
    </row>
    <row r="11293" spans="51:75" x14ac:dyDescent="0.3">
      <c r="AY11293" s="226" t="e">
        <f>VLOOKUP(C11293,#REF!, 2,FALSE)</f>
        <v>#REF!</v>
      </c>
      <c r="BM11293" s="177" t="s">
        <v>16748</v>
      </c>
      <c r="BN11293" s="177" t="s">
        <v>2979</v>
      </c>
      <c r="BO11293" s="177" t="s">
        <v>2983</v>
      </c>
      <c r="BU11293" s="177" t="s">
        <v>16748</v>
      </c>
      <c r="BV11293" s="177" t="s">
        <v>2979</v>
      </c>
      <c r="BW11293" s="177" t="s">
        <v>2983</v>
      </c>
    </row>
    <row r="11294" spans="51:75" x14ac:dyDescent="0.3">
      <c r="AY11294" s="226" t="e">
        <f>VLOOKUP(C11294,#REF!, 2,FALSE)</f>
        <v>#REF!</v>
      </c>
      <c r="BM11294" s="177" t="s">
        <v>16749</v>
      </c>
      <c r="BN11294" s="177" t="s">
        <v>3245</v>
      </c>
      <c r="BO11294" s="177" t="s">
        <v>2983</v>
      </c>
      <c r="BU11294" s="177" t="s">
        <v>16749</v>
      </c>
      <c r="BV11294" s="177" t="s">
        <v>3245</v>
      </c>
      <c r="BW11294" s="177" t="s">
        <v>2983</v>
      </c>
    </row>
    <row r="11295" spans="51:75" x14ac:dyDescent="0.3">
      <c r="AY11295" s="226" t="e">
        <f>VLOOKUP(C11295,#REF!, 2,FALSE)</f>
        <v>#REF!</v>
      </c>
      <c r="BM11295" s="177" t="s">
        <v>16750</v>
      </c>
      <c r="BN11295" s="177" t="s">
        <v>2979</v>
      </c>
      <c r="BO11295" s="177" t="s">
        <v>9173</v>
      </c>
      <c r="BU11295" s="177" t="s">
        <v>16750</v>
      </c>
      <c r="BV11295" s="177" t="s">
        <v>2979</v>
      </c>
      <c r="BW11295" s="177" t="s">
        <v>9173</v>
      </c>
    </row>
    <row r="11296" spans="51:75" x14ac:dyDescent="0.3">
      <c r="AY11296" s="226" t="e">
        <f>VLOOKUP(C11296,#REF!, 2,FALSE)</f>
        <v>#REF!</v>
      </c>
      <c r="BM11296" s="177" t="s">
        <v>16751</v>
      </c>
      <c r="BN11296" s="177" t="s">
        <v>1269</v>
      </c>
      <c r="BO11296" s="177" t="s">
        <v>16752</v>
      </c>
      <c r="BU11296" s="177" t="s">
        <v>16751</v>
      </c>
      <c r="BV11296" s="177" t="s">
        <v>1269</v>
      </c>
      <c r="BW11296" s="177" t="s">
        <v>16752</v>
      </c>
    </row>
    <row r="11297" spans="51:75" x14ac:dyDescent="0.3">
      <c r="AY11297" s="226" t="e">
        <f>VLOOKUP(C11297,#REF!, 2,FALSE)</f>
        <v>#REF!</v>
      </c>
      <c r="BM11297" s="177" t="s">
        <v>16753</v>
      </c>
      <c r="BN11297" s="177" t="s">
        <v>3002</v>
      </c>
      <c r="BO11297" s="177" t="s">
        <v>16754</v>
      </c>
      <c r="BU11297" s="177" t="s">
        <v>16753</v>
      </c>
      <c r="BV11297" s="177" t="s">
        <v>3002</v>
      </c>
      <c r="BW11297" s="177" t="s">
        <v>16754</v>
      </c>
    </row>
    <row r="11298" spans="51:75" x14ac:dyDescent="0.3">
      <c r="AY11298" s="226" t="e">
        <f>VLOOKUP(C11298,#REF!, 2,FALSE)</f>
        <v>#REF!</v>
      </c>
      <c r="BM11298" s="177" t="s">
        <v>16755</v>
      </c>
      <c r="BN11298" s="177" t="s">
        <v>2979</v>
      </c>
      <c r="BO11298" s="177" t="s">
        <v>2983</v>
      </c>
      <c r="BU11298" s="177" t="s">
        <v>16755</v>
      </c>
      <c r="BV11298" s="177" t="s">
        <v>2979</v>
      </c>
      <c r="BW11298" s="177" t="s">
        <v>2983</v>
      </c>
    </row>
    <row r="11299" spans="51:75" x14ac:dyDescent="0.3">
      <c r="AY11299" s="226" t="e">
        <f>VLOOKUP(C11299,#REF!, 2,FALSE)</f>
        <v>#REF!</v>
      </c>
      <c r="BM11299" s="177" t="s">
        <v>16756</v>
      </c>
      <c r="BN11299" s="177" t="s">
        <v>1139</v>
      </c>
      <c r="BO11299" s="177" t="s">
        <v>843</v>
      </c>
      <c r="BU11299" s="177" t="s">
        <v>16756</v>
      </c>
      <c r="BV11299" s="177" t="s">
        <v>1139</v>
      </c>
      <c r="BW11299" s="177" t="s">
        <v>843</v>
      </c>
    </row>
    <row r="11300" spans="51:75" x14ac:dyDescent="0.3">
      <c r="AY11300" s="226" t="e">
        <f>VLOOKUP(C11300,#REF!, 2,FALSE)</f>
        <v>#REF!</v>
      </c>
      <c r="BM11300" s="177" t="s">
        <v>16757</v>
      </c>
      <c r="BN11300" s="177" t="s">
        <v>3002</v>
      </c>
      <c r="BO11300" s="177" t="s">
        <v>2641</v>
      </c>
      <c r="BU11300" s="177" t="s">
        <v>16757</v>
      </c>
      <c r="BV11300" s="177" t="s">
        <v>3002</v>
      </c>
      <c r="BW11300" s="177" t="s">
        <v>2641</v>
      </c>
    </row>
    <row r="11301" spans="51:75" x14ac:dyDescent="0.3">
      <c r="AY11301" s="226" t="e">
        <f>VLOOKUP(C11301,#REF!, 2,FALSE)</f>
        <v>#REF!</v>
      </c>
      <c r="BM11301" s="177" t="s">
        <v>16758</v>
      </c>
      <c r="BN11301" s="177" t="s">
        <v>3245</v>
      </c>
      <c r="BO11301" s="177" t="s">
        <v>3456</v>
      </c>
      <c r="BU11301" s="177" t="s">
        <v>16758</v>
      </c>
      <c r="BV11301" s="177" t="s">
        <v>3245</v>
      </c>
      <c r="BW11301" s="177" t="s">
        <v>3456</v>
      </c>
    </row>
    <row r="11302" spans="51:75" x14ac:dyDescent="0.3">
      <c r="AY11302" s="226" t="e">
        <f>VLOOKUP(C11302,#REF!, 2,FALSE)</f>
        <v>#REF!</v>
      </c>
      <c r="BM11302" s="177" t="s">
        <v>16759</v>
      </c>
      <c r="BN11302" s="177" t="s">
        <v>3002</v>
      </c>
      <c r="BO11302" s="177" t="s">
        <v>7807</v>
      </c>
      <c r="BU11302" s="177" t="s">
        <v>16759</v>
      </c>
      <c r="BV11302" s="177" t="s">
        <v>3002</v>
      </c>
      <c r="BW11302" s="177" t="s">
        <v>7807</v>
      </c>
    </row>
    <row r="11303" spans="51:75" x14ac:dyDescent="0.3">
      <c r="AY11303" s="226" t="e">
        <f>VLOOKUP(C11303,#REF!, 2,FALSE)</f>
        <v>#REF!</v>
      </c>
      <c r="BM11303" s="177" t="s">
        <v>16760</v>
      </c>
      <c r="BN11303" s="177" t="s">
        <v>3245</v>
      </c>
      <c r="BO11303" s="177" t="s">
        <v>16480</v>
      </c>
      <c r="BU11303" s="177" t="s">
        <v>16760</v>
      </c>
      <c r="BV11303" s="177" t="s">
        <v>3245</v>
      </c>
      <c r="BW11303" s="177" t="s">
        <v>16480</v>
      </c>
    </row>
    <row r="11304" spans="51:75" x14ac:dyDescent="0.3">
      <c r="AY11304" s="226" t="e">
        <f>VLOOKUP(C11304,#REF!, 2,FALSE)</f>
        <v>#REF!</v>
      </c>
      <c r="BM11304" s="177" t="s">
        <v>16761</v>
      </c>
      <c r="BN11304" s="177" t="s">
        <v>3245</v>
      </c>
      <c r="BO11304" s="177" t="s">
        <v>7398</v>
      </c>
      <c r="BU11304" s="177" t="s">
        <v>16761</v>
      </c>
      <c r="BV11304" s="177" t="s">
        <v>3245</v>
      </c>
      <c r="BW11304" s="177" t="s">
        <v>7398</v>
      </c>
    </row>
    <row r="11305" spans="51:75" x14ac:dyDescent="0.3">
      <c r="AY11305" s="226" t="e">
        <f>VLOOKUP(C11305,#REF!, 2,FALSE)</f>
        <v>#REF!</v>
      </c>
      <c r="BM11305" s="177" t="s">
        <v>16762</v>
      </c>
      <c r="BN11305" s="177" t="s">
        <v>1139</v>
      </c>
      <c r="BO11305" s="177" t="s">
        <v>3297</v>
      </c>
      <c r="BU11305" s="177" t="s">
        <v>16762</v>
      </c>
      <c r="BV11305" s="177" t="s">
        <v>1139</v>
      </c>
      <c r="BW11305" s="177" t="s">
        <v>3297</v>
      </c>
    </row>
    <row r="11306" spans="51:75" x14ac:dyDescent="0.3">
      <c r="AY11306" s="226" t="e">
        <f>VLOOKUP(C11306,#REF!, 2,FALSE)</f>
        <v>#REF!</v>
      </c>
      <c r="BM11306" s="177" t="s">
        <v>16763</v>
      </c>
      <c r="BN11306" s="177" t="s">
        <v>1269</v>
      </c>
      <c r="BO11306" s="177" t="s">
        <v>10898</v>
      </c>
      <c r="BU11306" s="177" t="s">
        <v>16763</v>
      </c>
      <c r="BV11306" s="177" t="s">
        <v>1269</v>
      </c>
      <c r="BW11306" s="177" t="s">
        <v>10898</v>
      </c>
    </row>
    <row r="11307" spans="51:75" x14ac:dyDescent="0.3">
      <c r="AY11307" s="226" t="e">
        <f>VLOOKUP(C11307,#REF!, 2,FALSE)</f>
        <v>#REF!</v>
      </c>
      <c r="BM11307" s="177" t="s">
        <v>16764</v>
      </c>
      <c r="BN11307" s="177" t="s">
        <v>1269</v>
      </c>
      <c r="BO11307" s="177" t="s">
        <v>2983</v>
      </c>
      <c r="BU11307" s="177" t="s">
        <v>16764</v>
      </c>
      <c r="BV11307" s="177" t="s">
        <v>1269</v>
      </c>
      <c r="BW11307" s="177" t="s">
        <v>2983</v>
      </c>
    </row>
    <row r="11308" spans="51:75" x14ac:dyDescent="0.3">
      <c r="AY11308" s="226" t="e">
        <f>VLOOKUP(C11308,#REF!, 2,FALSE)</f>
        <v>#REF!</v>
      </c>
      <c r="BM11308" s="177" t="s">
        <v>16765</v>
      </c>
      <c r="BN11308" s="177" t="s">
        <v>1342</v>
      </c>
      <c r="BO11308" s="177" t="s">
        <v>6378</v>
      </c>
      <c r="BU11308" s="177" t="s">
        <v>16765</v>
      </c>
      <c r="BV11308" s="177" t="s">
        <v>1342</v>
      </c>
      <c r="BW11308" s="177" t="s">
        <v>6378</v>
      </c>
    </row>
    <row r="11309" spans="51:75" x14ac:dyDescent="0.3">
      <c r="AY11309" s="226" t="e">
        <f>VLOOKUP(C11309,#REF!, 2,FALSE)</f>
        <v>#REF!</v>
      </c>
      <c r="BM11309" s="177" t="s">
        <v>16766</v>
      </c>
      <c r="BN11309" s="177" t="s">
        <v>3245</v>
      </c>
      <c r="BO11309" s="177" t="s">
        <v>3068</v>
      </c>
      <c r="BU11309" s="177" t="s">
        <v>16766</v>
      </c>
      <c r="BV11309" s="177" t="s">
        <v>3245</v>
      </c>
      <c r="BW11309" s="177" t="s">
        <v>3068</v>
      </c>
    </row>
    <row r="11310" spans="51:75" x14ac:dyDescent="0.3">
      <c r="AY11310" s="226" t="e">
        <f>VLOOKUP(C11310,#REF!, 2,FALSE)</f>
        <v>#REF!</v>
      </c>
      <c r="BM11310" s="177" t="s">
        <v>16767</v>
      </c>
      <c r="BN11310" s="177" t="s">
        <v>1139</v>
      </c>
      <c r="BO11310" s="177" t="s">
        <v>2983</v>
      </c>
      <c r="BU11310" s="177" t="s">
        <v>16767</v>
      </c>
      <c r="BV11310" s="177" t="s">
        <v>1139</v>
      </c>
      <c r="BW11310" s="177" t="s">
        <v>2983</v>
      </c>
    </row>
    <row r="11311" spans="51:75" x14ac:dyDescent="0.3">
      <c r="AY11311" s="226" t="e">
        <f>VLOOKUP(C11311,#REF!, 2,FALSE)</f>
        <v>#REF!</v>
      </c>
      <c r="BM11311" s="177" t="s">
        <v>16768</v>
      </c>
      <c r="BN11311" s="177" t="s">
        <v>3002</v>
      </c>
      <c r="BO11311" s="177" t="s">
        <v>2983</v>
      </c>
      <c r="BU11311" s="177" t="s">
        <v>16768</v>
      </c>
      <c r="BV11311" s="177" t="s">
        <v>3002</v>
      </c>
      <c r="BW11311" s="177" t="s">
        <v>2983</v>
      </c>
    </row>
    <row r="11312" spans="51:75" x14ac:dyDescent="0.3">
      <c r="AY11312" s="226" t="e">
        <f>VLOOKUP(C11312,#REF!, 2,FALSE)</f>
        <v>#REF!</v>
      </c>
      <c r="BM11312" s="177" t="s">
        <v>16769</v>
      </c>
      <c r="BN11312" s="177" t="s">
        <v>3005</v>
      </c>
      <c r="BO11312" s="177" t="s">
        <v>16770</v>
      </c>
      <c r="BU11312" s="177" t="s">
        <v>16769</v>
      </c>
      <c r="BV11312" s="177" t="s">
        <v>3005</v>
      </c>
      <c r="BW11312" s="177" t="s">
        <v>16770</v>
      </c>
    </row>
    <row r="11313" spans="51:75" x14ac:dyDescent="0.3">
      <c r="AY11313" s="226" t="e">
        <f>VLOOKUP(C11313,#REF!, 2,FALSE)</f>
        <v>#REF!</v>
      </c>
      <c r="BM11313" s="177" t="s">
        <v>16771</v>
      </c>
      <c r="BN11313" s="177" t="s">
        <v>3045</v>
      </c>
      <c r="BO11313" s="177" t="s">
        <v>16772</v>
      </c>
      <c r="BU11313" s="177" t="s">
        <v>16771</v>
      </c>
      <c r="BV11313" s="177" t="s">
        <v>3045</v>
      </c>
      <c r="BW11313" s="177" t="s">
        <v>16772</v>
      </c>
    </row>
    <row r="11314" spans="51:75" x14ac:dyDescent="0.3">
      <c r="AY11314" s="226" t="e">
        <f>VLOOKUP(C11314,#REF!, 2,FALSE)</f>
        <v>#REF!</v>
      </c>
      <c r="BM11314" s="177" t="s">
        <v>16773</v>
      </c>
      <c r="BN11314" s="177" t="s">
        <v>3005</v>
      </c>
      <c r="BO11314" s="177" t="s">
        <v>2983</v>
      </c>
      <c r="BU11314" s="177" t="s">
        <v>16773</v>
      </c>
      <c r="BV11314" s="177" t="s">
        <v>3005</v>
      </c>
      <c r="BW11314" s="177" t="s">
        <v>2983</v>
      </c>
    </row>
    <row r="11315" spans="51:75" x14ac:dyDescent="0.3">
      <c r="AY11315" s="226" t="e">
        <f>VLOOKUP(C11315,#REF!, 2,FALSE)</f>
        <v>#REF!</v>
      </c>
      <c r="BM11315" s="177" t="s">
        <v>16774</v>
      </c>
      <c r="BN11315" s="177" t="s">
        <v>1269</v>
      </c>
      <c r="BO11315" s="177" t="s">
        <v>2983</v>
      </c>
      <c r="BU11315" s="177" t="s">
        <v>16774</v>
      </c>
      <c r="BV11315" s="177" t="s">
        <v>1269</v>
      </c>
      <c r="BW11315" s="177" t="s">
        <v>2983</v>
      </c>
    </row>
    <row r="11316" spans="51:75" x14ac:dyDescent="0.3">
      <c r="AY11316" s="226" t="e">
        <f>VLOOKUP(C11316,#REF!, 2,FALSE)</f>
        <v>#REF!</v>
      </c>
      <c r="BM11316" s="177" t="s">
        <v>2895</v>
      </c>
      <c r="BN11316" s="177" t="s">
        <v>1139</v>
      </c>
      <c r="BO11316" s="177" t="s">
        <v>2983</v>
      </c>
      <c r="BU11316" s="177" t="s">
        <v>2895</v>
      </c>
      <c r="BV11316" s="177" t="s">
        <v>1139</v>
      </c>
      <c r="BW11316" s="177" t="s">
        <v>2983</v>
      </c>
    </row>
    <row r="11317" spans="51:75" x14ac:dyDescent="0.3">
      <c r="AY11317" s="226" t="e">
        <f>VLOOKUP(C11317,#REF!, 2,FALSE)</f>
        <v>#REF!</v>
      </c>
      <c r="BM11317" s="177" t="s">
        <v>2896</v>
      </c>
      <c r="BN11317" s="177" t="s">
        <v>1139</v>
      </c>
      <c r="BO11317" s="177" t="s">
        <v>2983</v>
      </c>
      <c r="BU11317" s="177" t="s">
        <v>2896</v>
      </c>
      <c r="BV11317" s="177" t="s">
        <v>1139</v>
      </c>
      <c r="BW11317" s="177" t="s">
        <v>2983</v>
      </c>
    </row>
    <row r="11318" spans="51:75" x14ac:dyDescent="0.3">
      <c r="AY11318" s="226" t="e">
        <f>VLOOKUP(C11318,#REF!, 2,FALSE)</f>
        <v>#REF!</v>
      </c>
      <c r="BM11318" s="177" t="s">
        <v>16775</v>
      </c>
      <c r="BN11318" s="177" t="s">
        <v>1269</v>
      </c>
      <c r="BO11318" s="177" t="s">
        <v>2358</v>
      </c>
      <c r="BU11318" s="177" t="s">
        <v>16775</v>
      </c>
      <c r="BV11318" s="177" t="s">
        <v>1269</v>
      </c>
      <c r="BW11318" s="177" t="s">
        <v>2358</v>
      </c>
    </row>
    <row r="11319" spans="51:75" x14ac:dyDescent="0.3">
      <c r="AY11319" s="226" t="e">
        <f>VLOOKUP(C11319,#REF!, 2,FALSE)</f>
        <v>#REF!</v>
      </c>
      <c r="BM11319" s="177" t="s">
        <v>16776</v>
      </c>
      <c r="BN11319" s="177" t="s">
        <v>1139</v>
      </c>
      <c r="BO11319" s="177" t="s">
        <v>2093</v>
      </c>
      <c r="BU11319" s="177" t="s">
        <v>16776</v>
      </c>
      <c r="BV11319" s="177" t="s">
        <v>1139</v>
      </c>
      <c r="BW11319" s="177" t="s">
        <v>2093</v>
      </c>
    </row>
    <row r="11320" spans="51:75" x14ac:dyDescent="0.3">
      <c r="AY11320" s="226" t="e">
        <f>VLOOKUP(C11320,#REF!, 2,FALSE)</f>
        <v>#REF!</v>
      </c>
      <c r="BM11320" s="177" t="s">
        <v>16777</v>
      </c>
      <c r="BN11320" s="177" t="s">
        <v>3002</v>
      </c>
      <c r="BO11320" s="177" t="s">
        <v>1976</v>
      </c>
      <c r="BU11320" s="177" t="s">
        <v>16777</v>
      </c>
      <c r="BV11320" s="177" t="s">
        <v>3002</v>
      </c>
      <c r="BW11320" s="177" t="s">
        <v>1976</v>
      </c>
    </row>
    <row r="11321" spans="51:75" x14ac:dyDescent="0.3">
      <c r="AY11321" s="226" t="e">
        <f>VLOOKUP(C11321,#REF!, 2,FALSE)</f>
        <v>#REF!</v>
      </c>
      <c r="BM11321" s="177" t="s">
        <v>16778</v>
      </c>
      <c r="BN11321" s="177" t="s">
        <v>1269</v>
      </c>
      <c r="BO11321" s="177" t="s">
        <v>2983</v>
      </c>
      <c r="BU11321" s="177" t="s">
        <v>16778</v>
      </c>
      <c r="BV11321" s="177" t="s">
        <v>1269</v>
      </c>
      <c r="BW11321" s="177" t="s">
        <v>2983</v>
      </c>
    </row>
    <row r="11322" spans="51:75" x14ac:dyDescent="0.3">
      <c r="AY11322" s="226" t="e">
        <f>VLOOKUP(C11322,#REF!, 2,FALSE)</f>
        <v>#REF!</v>
      </c>
      <c r="BM11322" s="177" t="s">
        <v>16779</v>
      </c>
      <c r="BN11322" s="177" t="s">
        <v>1269</v>
      </c>
      <c r="BO11322" s="177" t="s">
        <v>2983</v>
      </c>
      <c r="BU11322" s="177" t="s">
        <v>16779</v>
      </c>
      <c r="BV11322" s="177" t="s">
        <v>1269</v>
      </c>
      <c r="BW11322" s="177" t="s">
        <v>2983</v>
      </c>
    </row>
    <row r="11323" spans="51:75" x14ac:dyDescent="0.3">
      <c r="AY11323" s="226" t="e">
        <f>VLOOKUP(C11323,#REF!, 2,FALSE)</f>
        <v>#REF!</v>
      </c>
      <c r="BM11323" s="177" t="s">
        <v>16780</v>
      </c>
      <c r="BN11323" s="177" t="s">
        <v>3005</v>
      </c>
      <c r="BO11323" s="177" t="s">
        <v>1593</v>
      </c>
      <c r="BU11323" s="177" t="s">
        <v>16780</v>
      </c>
      <c r="BV11323" s="177" t="s">
        <v>3005</v>
      </c>
      <c r="BW11323" s="177" t="s">
        <v>1593</v>
      </c>
    </row>
    <row r="11324" spans="51:75" x14ac:dyDescent="0.3">
      <c r="AY11324" s="226" t="e">
        <f>VLOOKUP(C11324,#REF!, 2,FALSE)</f>
        <v>#REF!</v>
      </c>
      <c r="BM11324" s="177" t="s">
        <v>2897</v>
      </c>
      <c r="BN11324" s="177" t="s">
        <v>3245</v>
      </c>
      <c r="BO11324" s="177" t="s">
        <v>16781</v>
      </c>
      <c r="BU11324" s="177" t="s">
        <v>2897</v>
      </c>
      <c r="BV11324" s="177" t="s">
        <v>3245</v>
      </c>
      <c r="BW11324" s="177" t="s">
        <v>16781</v>
      </c>
    </row>
    <row r="11325" spans="51:75" x14ac:dyDescent="0.3">
      <c r="AY11325" s="226" t="e">
        <f>VLOOKUP(C11325,#REF!, 2,FALSE)</f>
        <v>#REF!</v>
      </c>
      <c r="BM11325" s="177" t="s">
        <v>16782</v>
      </c>
      <c r="BN11325" s="177" t="s">
        <v>1139</v>
      </c>
      <c r="BO11325" s="177" t="s">
        <v>2983</v>
      </c>
      <c r="BU11325" s="177" t="s">
        <v>16782</v>
      </c>
      <c r="BV11325" s="177" t="s">
        <v>1139</v>
      </c>
      <c r="BW11325" s="177" t="s">
        <v>2983</v>
      </c>
    </row>
    <row r="11326" spans="51:75" x14ac:dyDescent="0.3">
      <c r="AY11326" s="226" t="e">
        <f>VLOOKUP(C11326,#REF!, 2,FALSE)</f>
        <v>#REF!</v>
      </c>
      <c r="BM11326" s="177" t="s">
        <v>16783</v>
      </c>
      <c r="BN11326" s="177" t="s">
        <v>3045</v>
      </c>
      <c r="BO11326" s="177" t="s">
        <v>2983</v>
      </c>
      <c r="BU11326" s="177" t="s">
        <v>16783</v>
      </c>
      <c r="BV11326" s="177" t="s">
        <v>3045</v>
      </c>
      <c r="BW11326" s="177" t="s">
        <v>2983</v>
      </c>
    </row>
    <row r="11327" spans="51:75" x14ac:dyDescent="0.3">
      <c r="AY11327" s="226" t="e">
        <f>VLOOKUP(C11327,#REF!, 2,FALSE)</f>
        <v>#REF!</v>
      </c>
      <c r="BM11327" s="177" t="s">
        <v>16784</v>
      </c>
      <c r="BN11327" s="177" t="s">
        <v>1139</v>
      </c>
      <c r="BO11327" s="177" t="s">
        <v>2983</v>
      </c>
      <c r="BU11327" s="177" t="s">
        <v>16784</v>
      </c>
      <c r="BV11327" s="177" t="s">
        <v>1139</v>
      </c>
      <c r="BW11327" s="177" t="s">
        <v>2983</v>
      </c>
    </row>
    <row r="11328" spans="51:75" x14ac:dyDescent="0.3">
      <c r="AY11328" s="226" t="e">
        <f>VLOOKUP(C11328,#REF!, 2,FALSE)</f>
        <v>#REF!</v>
      </c>
      <c r="BM11328" s="177" t="s">
        <v>16785</v>
      </c>
      <c r="BN11328" s="177" t="s">
        <v>1342</v>
      </c>
      <c r="BO11328" s="177" t="s">
        <v>2983</v>
      </c>
      <c r="BU11328" s="177" t="s">
        <v>16785</v>
      </c>
      <c r="BV11328" s="177" t="s">
        <v>1342</v>
      </c>
      <c r="BW11328" s="177" t="s">
        <v>2983</v>
      </c>
    </row>
    <row r="11329" spans="51:75" x14ac:dyDescent="0.3">
      <c r="AY11329" s="226" t="e">
        <f>VLOOKUP(C11329,#REF!, 2,FALSE)</f>
        <v>#REF!</v>
      </c>
      <c r="BM11329" s="177" t="s">
        <v>16786</v>
      </c>
      <c r="BN11329" s="177" t="s">
        <v>1139</v>
      </c>
      <c r="BO11329" s="177" t="s">
        <v>2983</v>
      </c>
      <c r="BU11329" s="177" t="s">
        <v>16786</v>
      </c>
      <c r="BV11329" s="177" t="s">
        <v>1139</v>
      </c>
      <c r="BW11329" s="177" t="s">
        <v>2983</v>
      </c>
    </row>
    <row r="11330" spans="51:75" x14ac:dyDescent="0.3">
      <c r="AY11330" s="226" t="e">
        <f>VLOOKUP(C11330,#REF!, 2,FALSE)</f>
        <v>#REF!</v>
      </c>
      <c r="BM11330" s="177" t="s">
        <v>16787</v>
      </c>
      <c r="BN11330" s="177" t="s">
        <v>3002</v>
      </c>
      <c r="BO11330" s="177" t="s">
        <v>2192</v>
      </c>
      <c r="BU11330" s="177" t="s">
        <v>16787</v>
      </c>
      <c r="BV11330" s="177" t="s">
        <v>3002</v>
      </c>
      <c r="BW11330" s="177" t="s">
        <v>2192</v>
      </c>
    </row>
    <row r="11331" spans="51:75" x14ac:dyDescent="0.3">
      <c r="AY11331" s="226" t="e">
        <f>VLOOKUP(C11331,#REF!, 2,FALSE)</f>
        <v>#REF!</v>
      </c>
      <c r="BM11331" s="177" t="s">
        <v>2898</v>
      </c>
      <c r="BN11331" s="177" t="s">
        <v>1269</v>
      </c>
      <c r="BO11331" s="177" t="s">
        <v>2983</v>
      </c>
      <c r="BU11331" s="177" t="s">
        <v>2898</v>
      </c>
      <c r="BV11331" s="177" t="s">
        <v>1269</v>
      </c>
      <c r="BW11331" s="177" t="s">
        <v>2983</v>
      </c>
    </row>
    <row r="11332" spans="51:75" x14ac:dyDescent="0.3">
      <c r="AY11332" s="226" t="e">
        <f>VLOOKUP(C11332,#REF!, 2,FALSE)</f>
        <v>#REF!</v>
      </c>
      <c r="BM11332" s="177" t="s">
        <v>16788</v>
      </c>
      <c r="BN11332" s="177" t="s">
        <v>1269</v>
      </c>
      <c r="BO11332" s="177" t="s">
        <v>4062</v>
      </c>
      <c r="BU11332" s="177" t="s">
        <v>16788</v>
      </c>
      <c r="BV11332" s="177" t="s">
        <v>1269</v>
      </c>
      <c r="BW11332" s="177" t="s">
        <v>4062</v>
      </c>
    </row>
    <row r="11333" spans="51:75" x14ac:dyDescent="0.3">
      <c r="AY11333" s="226" t="e">
        <f>VLOOKUP(C11333,#REF!, 2,FALSE)</f>
        <v>#REF!</v>
      </c>
      <c r="BM11333" s="177" t="s">
        <v>16789</v>
      </c>
      <c r="BN11333" s="177" t="s">
        <v>2983</v>
      </c>
      <c r="BO11333" s="177" t="s">
        <v>2983</v>
      </c>
      <c r="BU11333" s="177" t="s">
        <v>16789</v>
      </c>
      <c r="BV11333" s="177" t="s">
        <v>2983</v>
      </c>
      <c r="BW11333" s="177" t="s">
        <v>2983</v>
      </c>
    </row>
    <row r="11334" spans="51:75" x14ac:dyDescent="0.3">
      <c r="AY11334" s="226" t="e">
        <f>VLOOKUP(C11334,#REF!, 2,FALSE)</f>
        <v>#REF!</v>
      </c>
      <c r="BM11334" s="177" t="s">
        <v>16790</v>
      </c>
      <c r="BN11334" s="177" t="s">
        <v>3087</v>
      </c>
      <c r="BO11334" s="177" t="s">
        <v>2983</v>
      </c>
      <c r="BU11334" s="177" t="s">
        <v>16790</v>
      </c>
      <c r="BV11334" s="177" t="s">
        <v>3087</v>
      </c>
      <c r="BW11334" s="177" t="s">
        <v>2983</v>
      </c>
    </row>
    <row r="11335" spans="51:75" x14ac:dyDescent="0.3">
      <c r="AY11335" s="226" t="e">
        <f>VLOOKUP(C11335,#REF!, 2,FALSE)</f>
        <v>#REF!</v>
      </c>
      <c r="BM11335" s="177" t="s">
        <v>16791</v>
      </c>
      <c r="BN11335" s="177" t="s">
        <v>3045</v>
      </c>
      <c r="BO11335" s="177" t="s">
        <v>3324</v>
      </c>
      <c r="BU11335" s="177" t="s">
        <v>16791</v>
      </c>
      <c r="BV11335" s="177" t="s">
        <v>3045</v>
      </c>
      <c r="BW11335" s="177" t="s">
        <v>3324</v>
      </c>
    </row>
    <row r="11336" spans="51:75" x14ac:dyDescent="0.3">
      <c r="AY11336" s="226" t="e">
        <f>VLOOKUP(C11336,#REF!, 2,FALSE)</f>
        <v>#REF!</v>
      </c>
      <c r="BM11336" s="177" t="s">
        <v>2899</v>
      </c>
      <c r="BN11336" s="177" t="s">
        <v>1342</v>
      </c>
      <c r="BO11336" s="177" t="s">
        <v>2983</v>
      </c>
      <c r="BU11336" s="177" t="s">
        <v>2899</v>
      </c>
      <c r="BV11336" s="177" t="s">
        <v>1342</v>
      </c>
      <c r="BW11336" s="177" t="s">
        <v>2983</v>
      </c>
    </row>
    <row r="11337" spans="51:75" x14ac:dyDescent="0.3">
      <c r="AY11337" s="226" t="e">
        <f>VLOOKUP(C11337,#REF!, 2,FALSE)</f>
        <v>#REF!</v>
      </c>
      <c r="BM11337" s="177" t="s">
        <v>16792</v>
      </c>
      <c r="BN11337" s="177" t="s">
        <v>1139</v>
      </c>
      <c r="BO11337" s="177" t="s">
        <v>5355</v>
      </c>
      <c r="BU11337" s="177" t="s">
        <v>16792</v>
      </c>
      <c r="BV11337" s="177" t="s">
        <v>1139</v>
      </c>
      <c r="BW11337" s="177" t="s">
        <v>5355</v>
      </c>
    </row>
    <row r="11338" spans="51:75" x14ac:dyDescent="0.3">
      <c r="AY11338" s="226" t="e">
        <f>VLOOKUP(C11338,#REF!, 2,FALSE)</f>
        <v>#REF!</v>
      </c>
      <c r="BM11338" s="177" t="s">
        <v>16793</v>
      </c>
      <c r="BN11338" s="177" t="s">
        <v>1342</v>
      </c>
      <c r="BO11338" s="177" t="s">
        <v>10799</v>
      </c>
      <c r="BU11338" s="177" t="s">
        <v>16793</v>
      </c>
      <c r="BV11338" s="177" t="s">
        <v>1342</v>
      </c>
      <c r="BW11338" s="177" t="s">
        <v>10799</v>
      </c>
    </row>
    <row r="11339" spans="51:75" x14ac:dyDescent="0.3">
      <c r="AY11339" s="226" t="e">
        <f>VLOOKUP(C11339,#REF!, 2,FALSE)</f>
        <v>#REF!</v>
      </c>
      <c r="BM11339" s="177" t="s">
        <v>16794</v>
      </c>
      <c r="BN11339" s="177" t="s">
        <v>3045</v>
      </c>
      <c r="BO11339" s="177" t="s">
        <v>2983</v>
      </c>
      <c r="BU11339" s="177" t="s">
        <v>16794</v>
      </c>
      <c r="BV11339" s="177" t="s">
        <v>3045</v>
      </c>
      <c r="BW11339" s="177" t="s">
        <v>2983</v>
      </c>
    </row>
    <row r="11340" spans="51:75" x14ac:dyDescent="0.3">
      <c r="AY11340" s="226" t="e">
        <f>VLOOKUP(C11340,#REF!, 2,FALSE)</f>
        <v>#REF!</v>
      </c>
      <c r="BM11340" s="177" t="s">
        <v>16795</v>
      </c>
      <c r="BN11340" s="177" t="s">
        <v>3045</v>
      </c>
      <c r="BO11340" s="177" t="s">
        <v>1261</v>
      </c>
      <c r="BU11340" s="177" t="s">
        <v>16795</v>
      </c>
      <c r="BV11340" s="177" t="s">
        <v>3045</v>
      </c>
      <c r="BW11340" s="177" t="s">
        <v>1261</v>
      </c>
    </row>
    <row r="11341" spans="51:75" x14ac:dyDescent="0.3">
      <c r="AY11341" s="226" t="e">
        <f>VLOOKUP(C11341,#REF!, 2,FALSE)</f>
        <v>#REF!</v>
      </c>
      <c r="BM11341" s="177" t="s">
        <v>16796</v>
      </c>
      <c r="BN11341" s="177" t="s">
        <v>3245</v>
      </c>
      <c r="BO11341" s="177" t="s">
        <v>16331</v>
      </c>
      <c r="BU11341" s="177" t="s">
        <v>16796</v>
      </c>
      <c r="BV11341" s="177" t="s">
        <v>3245</v>
      </c>
      <c r="BW11341" s="177" t="s">
        <v>16331</v>
      </c>
    </row>
    <row r="11342" spans="51:75" x14ac:dyDescent="0.3">
      <c r="AY11342" s="226" t="e">
        <f>VLOOKUP(C11342,#REF!, 2,FALSE)</f>
        <v>#REF!</v>
      </c>
      <c r="BM11342" s="177" t="s">
        <v>16797</v>
      </c>
      <c r="BN11342" s="177" t="s">
        <v>3245</v>
      </c>
      <c r="BO11342" s="177" t="s">
        <v>776</v>
      </c>
      <c r="BU11342" s="177" t="s">
        <v>16797</v>
      </c>
      <c r="BV11342" s="177" t="s">
        <v>3245</v>
      </c>
      <c r="BW11342" s="177" t="s">
        <v>776</v>
      </c>
    </row>
    <row r="11343" spans="51:75" x14ac:dyDescent="0.3">
      <c r="AY11343" s="226" t="e">
        <f>VLOOKUP(C11343,#REF!, 2,FALSE)</f>
        <v>#REF!</v>
      </c>
      <c r="BM11343" s="177" t="s">
        <v>16798</v>
      </c>
      <c r="BN11343" s="177" t="s">
        <v>3005</v>
      </c>
      <c r="BO11343" s="177" t="s">
        <v>1268</v>
      </c>
      <c r="BU11343" s="177" t="s">
        <v>16798</v>
      </c>
      <c r="BV11343" s="177" t="s">
        <v>3005</v>
      </c>
      <c r="BW11343" s="177" t="s">
        <v>1268</v>
      </c>
    </row>
    <row r="11344" spans="51:75" x14ac:dyDescent="0.3">
      <c r="AY11344" s="226" t="e">
        <f>VLOOKUP(C11344,#REF!, 2,FALSE)</f>
        <v>#REF!</v>
      </c>
      <c r="BM11344" s="177" t="s">
        <v>16799</v>
      </c>
      <c r="BN11344" s="177" t="s">
        <v>2979</v>
      </c>
      <c r="BO11344" s="177" t="s">
        <v>2983</v>
      </c>
      <c r="BU11344" s="177" t="s">
        <v>16799</v>
      </c>
      <c r="BV11344" s="177" t="s">
        <v>2979</v>
      </c>
      <c r="BW11344" s="177" t="s">
        <v>2983</v>
      </c>
    </row>
    <row r="11345" spans="51:75" x14ac:dyDescent="0.3">
      <c r="AY11345" s="226" t="e">
        <f>VLOOKUP(C11345,#REF!, 2,FALSE)</f>
        <v>#REF!</v>
      </c>
      <c r="BM11345" s="177" t="s">
        <v>16800</v>
      </c>
      <c r="BN11345" s="177" t="s">
        <v>942</v>
      </c>
      <c r="BO11345" s="177" t="s">
        <v>2983</v>
      </c>
      <c r="BU11345" s="177" t="s">
        <v>16800</v>
      </c>
      <c r="BV11345" s="177" t="s">
        <v>942</v>
      </c>
      <c r="BW11345" s="177" t="s">
        <v>2983</v>
      </c>
    </row>
    <row r="11346" spans="51:75" x14ac:dyDescent="0.3">
      <c r="AY11346" s="226" t="e">
        <f>VLOOKUP(C11346,#REF!, 2,FALSE)</f>
        <v>#REF!</v>
      </c>
      <c r="BM11346" s="177" t="s">
        <v>2900</v>
      </c>
      <c r="BN11346" s="177" t="s">
        <v>3005</v>
      </c>
      <c r="BO11346" s="177" t="s">
        <v>5360</v>
      </c>
      <c r="BU11346" s="177" t="s">
        <v>2900</v>
      </c>
      <c r="BV11346" s="177" t="s">
        <v>3005</v>
      </c>
      <c r="BW11346" s="177" t="s">
        <v>5360</v>
      </c>
    </row>
    <row r="11347" spans="51:75" x14ac:dyDescent="0.3">
      <c r="AY11347" s="226" t="e">
        <f>VLOOKUP(C11347,#REF!, 2,FALSE)</f>
        <v>#REF!</v>
      </c>
      <c r="BM11347" s="177" t="s">
        <v>2901</v>
      </c>
      <c r="BN11347" s="177" t="s">
        <v>2979</v>
      </c>
      <c r="BO11347" s="177" t="s">
        <v>1609</v>
      </c>
      <c r="BU11347" s="177" t="s">
        <v>2901</v>
      </c>
      <c r="BV11347" s="177" t="s">
        <v>2979</v>
      </c>
      <c r="BW11347" s="177" t="s">
        <v>1609</v>
      </c>
    </row>
    <row r="11348" spans="51:75" x14ac:dyDescent="0.3">
      <c r="AY11348" s="226" t="e">
        <f>VLOOKUP(C11348,#REF!, 2,FALSE)</f>
        <v>#REF!</v>
      </c>
      <c r="BM11348" s="177" t="s">
        <v>16801</v>
      </c>
      <c r="BN11348" s="177" t="s">
        <v>16979</v>
      </c>
      <c r="BO11348" s="177" t="s">
        <v>2983</v>
      </c>
      <c r="BU11348" s="177" t="s">
        <v>16801</v>
      </c>
      <c r="BV11348" s="177" t="s">
        <v>16979</v>
      </c>
      <c r="BW11348" s="177" t="s">
        <v>2983</v>
      </c>
    </row>
    <row r="11349" spans="51:75" x14ac:dyDescent="0.3">
      <c r="AY11349" s="226" t="e">
        <f>VLOOKUP(C11349,#REF!, 2,FALSE)</f>
        <v>#REF!</v>
      </c>
      <c r="BM11349" s="177" t="s">
        <v>16802</v>
      </c>
      <c r="BN11349" s="177" t="s">
        <v>16990</v>
      </c>
      <c r="BO11349" s="177" t="s">
        <v>1198</v>
      </c>
      <c r="BU11349" s="177" t="s">
        <v>16802</v>
      </c>
      <c r="BV11349" s="177" t="s">
        <v>16990</v>
      </c>
      <c r="BW11349" s="177" t="s">
        <v>1198</v>
      </c>
    </row>
    <row r="11350" spans="51:75" x14ac:dyDescent="0.3">
      <c r="AY11350" s="226" t="e">
        <f>VLOOKUP(C11350,#REF!, 2,FALSE)</f>
        <v>#REF!</v>
      </c>
      <c r="BM11350" s="177" t="s">
        <v>16803</v>
      </c>
      <c r="BN11350" s="177" t="s">
        <v>2979</v>
      </c>
      <c r="BO11350" s="177" t="s">
        <v>1954</v>
      </c>
      <c r="BU11350" s="177" t="s">
        <v>16803</v>
      </c>
      <c r="BV11350" s="177" t="s">
        <v>2979</v>
      </c>
      <c r="BW11350" s="177" t="s">
        <v>1954</v>
      </c>
    </row>
    <row r="11351" spans="51:75" x14ac:dyDescent="0.3">
      <c r="AY11351" s="226" t="e">
        <f>VLOOKUP(C11351,#REF!, 2,FALSE)</f>
        <v>#REF!</v>
      </c>
      <c r="BM11351" s="177" t="s">
        <v>16804</v>
      </c>
      <c r="BN11351" s="177" t="s">
        <v>1342</v>
      </c>
      <c r="BO11351" s="177" t="s">
        <v>2983</v>
      </c>
      <c r="BU11351" s="177" t="s">
        <v>16804</v>
      </c>
      <c r="BV11351" s="177" t="s">
        <v>1342</v>
      </c>
      <c r="BW11351" s="177" t="s">
        <v>2983</v>
      </c>
    </row>
    <row r="11352" spans="51:75" x14ac:dyDescent="0.3">
      <c r="AY11352" s="226" t="e">
        <f>VLOOKUP(C11352,#REF!, 2,FALSE)</f>
        <v>#REF!</v>
      </c>
      <c r="BM11352" s="177" t="s">
        <v>16805</v>
      </c>
      <c r="BN11352" s="177" t="s">
        <v>2979</v>
      </c>
      <c r="BO11352" s="177" t="s">
        <v>2983</v>
      </c>
      <c r="BU11352" s="177" t="s">
        <v>16805</v>
      </c>
      <c r="BV11352" s="177" t="s">
        <v>2979</v>
      </c>
      <c r="BW11352" s="177" t="s">
        <v>2983</v>
      </c>
    </row>
    <row r="11353" spans="51:75" x14ac:dyDescent="0.3">
      <c r="AY11353" s="226" t="e">
        <f>VLOOKUP(C11353,#REF!, 2,FALSE)</f>
        <v>#REF!</v>
      </c>
      <c r="BM11353" s="177" t="s">
        <v>16806</v>
      </c>
      <c r="BN11353" s="177" t="s">
        <v>923</v>
      </c>
      <c r="BO11353" s="177" t="s">
        <v>2983</v>
      </c>
      <c r="BU11353" s="177" t="s">
        <v>16806</v>
      </c>
      <c r="BV11353" s="177" t="s">
        <v>923</v>
      </c>
      <c r="BW11353" s="177" t="s">
        <v>2983</v>
      </c>
    </row>
    <row r="11354" spans="51:75" x14ac:dyDescent="0.3">
      <c r="AY11354" s="226" t="e">
        <f>VLOOKUP(C11354,#REF!, 2,FALSE)</f>
        <v>#REF!</v>
      </c>
      <c r="BM11354" s="177" t="s">
        <v>16807</v>
      </c>
      <c r="BN11354" s="177" t="s">
        <v>1342</v>
      </c>
      <c r="BO11354" s="177" t="s">
        <v>5360</v>
      </c>
      <c r="BU11354" s="177" t="s">
        <v>16807</v>
      </c>
      <c r="BV11354" s="177" t="s">
        <v>1342</v>
      </c>
      <c r="BW11354" s="177" t="s">
        <v>5360</v>
      </c>
    </row>
    <row r="11355" spans="51:75" x14ac:dyDescent="0.3">
      <c r="AY11355" s="226" t="e">
        <f>VLOOKUP(C11355,#REF!, 2,FALSE)</f>
        <v>#REF!</v>
      </c>
      <c r="BM11355" s="177" t="s">
        <v>2902</v>
      </c>
      <c r="BN11355" s="177" t="s">
        <v>1342</v>
      </c>
      <c r="BO11355" s="177" t="s">
        <v>16808</v>
      </c>
      <c r="BU11355" s="177" t="s">
        <v>2902</v>
      </c>
      <c r="BV11355" s="177" t="s">
        <v>1342</v>
      </c>
      <c r="BW11355" s="177" t="s">
        <v>16808</v>
      </c>
    </row>
    <row r="11356" spans="51:75" x14ac:dyDescent="0.3">
      <c r="AY11356" s="226" t="e">
        <f>VLOOKUP(C11356,#REF!, 2,FALSE)</f>
        <v>#REF!</v>
      </c>
      <c r="BM11356" s="177" t="s">
        <v>2903</v>
      </c>
      <c r="BN11356" s="177" t="s">
        <v>1342</v>
      </c>
      <c r="BO11356" s="177" t="s">
        <v>2983</v>
      </c>
      <c r="BU11356" s="177" t="s">
        <v>2903</v>
      </c>
      <c r="BV11356" s="177" t="s">
        <v>1342</v>
      </c>
      <c r="BW11356" s="177" t="s">
        <v>2983</v>
      </c>
    </row>
    <row r="11357" spans="51:75" x14ac:dyDescent="0.3">
      <c r="AY11357" s="226" t="e">
        <f>VLOOKUP(C11357,#REF!, 2,FALSE)</f>
        <v>#REF!</v>
      </c>
      <c r="BM11357" s="177" t="s">
        <v>16809</v>
      </c>
      <c r="BN11357" s="177" t="s">
        <v>1269</v>
      </c>
      <c r="BO11357" s="177" t="s">
        <v>14906</v>
      </c>
      <c r="BU11357" s="177" t="s">
        <v>16809</v>
      </c>
      <c r="BV11357" s="177" t="s">
        <v>1269</v>
      </c>
      <c r="BW11357" s="177" t="s">
        <v>14906</v>
      </c>
    </row>
    <row r="11358" spans="51:75" x14ac:dyDescent="0.3">
      <c r="AY11358" s="226" t="e">
        <f>VLOOKUP(C11358,#REF!, 2,FALSE)</f>
        <v>#REF!</v>
      </c>
      <c r="BM11358" s="177" t="s">
        <v>16810</v>
      </c>
      <c r="BN11358" s="177" t="s">
        <v>2979</v>
      </c>
      <c r="BO11358" s="177" t="s">
        <v>16664</v>
      </c>
      <c r="BU11358" s="177" t="s">
        <v>16810</v>
      </c>
      <c r="BV11358" s="177" t="s">
        <v>2979</v>
      </c>
      <c r="BW11358" s="177" t="s">
        <v>16664</v>
      </c>
    </row>
    <row r="11359" spans="51:75" x14ac:dyDescent="0.3">
      <c r="AY11359" s="226" t="e">
        <f>VLOOKUP(C11359,#REF!, 2,FALSE)</f>
        <v>#REF!</v>
      </c>
      <c r="BM11359" s="177" t="s">
        <v>16811</v>
      </c>
      <c r="BN11359" s="177" t="s">
        <v>3245</v>
      </c>
      <c r="BO11359" s="177" t="s">
        <v>2983</v>
      </c>
      <c r="BU11359" s="177" t="s">
        <v>16811</v>
      </c>
      <c r="BV11359" s="177" t="s">
        <v>3245</v>
      </c>
      <c r="BW11359" s="177" t="s">
        <v>2983</v>
      </c>
    </row>
    <row r="11360" spans="51:75" x14ac:dyDescent="0.3">
      <c r="AY11360" s="226" t="e">
        <f>VLOOKUP(C11360,#REF!, 2,FALSE)</f>
        <v>#REF!</v>
      </c>
      <c r="BM11360" s="177" t="s">
        <v>16812</v>
      </c>
      <c r="BN11360" s="177" t="s">
        <v>862</v>
      </c>
      <c r="BO11360" s="177" t="s">
        <v>9095</v>
      </c>
      <c r="BU11360" s="177" t="s">
        <v>16812</v>
      </c>
      <c r="BV11360" s="177" t="s">
        <v>862</v>
      </c>
      <c r="BW11360" s="177" t="s">
        <v>9095</v>
      </c>
    </row>
    <row r="11361" spans="51:75" x14ac:dyDescent="0.3">
      <c r="AY11361" s="226" t="e">
        <f>VLOOKUP(C11361,#REF!, 2,FALSE)</f>
        <v>#REF!</v>
      </c>
      <c r="BM11361" s="177" t="s">
        <v>16813</v>
      </c>
      <c r="BN11361" s="177" t="s">
        <v>849</v>
      </c>
      <c r="BO11361" s="177" t="s">
        <v>2983</v>
      </c>
      <c r="BU11361" s="177" t="s">
        <v>16813</v>
      </c>
      <c r="BV11361" s="177" t="s">
        <v>849</v>
      </c>
      <c r="BW11361" s="177" t="s">
        <v>2983</v>
      </c>
    </row>
    <row r="11362" spans="51:75" x14ac:dyDescent="0.3">
      <c r="AY11362" s="226" t="e">
        <f>VLOOKUP(C11362,#REF!, 2,FALSE)</f>
        <v>#REF!</v>
      </c>
      <c r="BM11362" s="177" t="s">
        <v>16814</v>
      </c>
      <c r="BN11362" s="177" t="s">
        <v>2979</v>
      </c>
      <c r="BO11362" s="177" t="s">
        <v>2983</v>
      </c>
      <c r="BU11362" s="177" t="s">
        <v>16814</v>
      </c>
      <c r="BV11362" s="177" t="s">
        <v>2979</v>
      </c>
      <c r="BW11362" s="177" t="s">
        <v>2983</v>
      </c>
    </row>
    <row r="11363" spans="51:75" x14ac:dyDescent="0.3">
      <c r="AY11363" s="226" t="e">
        <f>VLOOKUP(C11363,#REF!, 2,FALSE)</f>
        <v>#REF!</v>
      </c>
      <c r="BM11363" s="177" t="s">
        <v>16815</v>
      </c>
      <c r="BN11363" s="177" t="s">
        <v>3002</v>
      </c>
      <c r="BO11363" s="177" t="s">
        <v>8952</v>
      </c>
      <c r="BU11363" s="177" t="s">
        <v>16815</v>
      </c>
      <c r="BV11363" s="177" t="s">
        <v>3002</v>
      </c>
      <c r="BW11363" s="177" t="s">
        <v>8952</v>
      </c>
    </row>
    <row r="11364" spans="51:75" x14ac:dyDescent="0.3">
      <c r="AY11364" s="226" t="e">
        <f>VLOOKUP(C11364,#REF!, 2,FALSE)</f>
        <v>#REF!</v>
      </c>
      <c r="BM11364" s="177" t="s">
        <v>16816</v>
      </c>
      <c r="BN11364" s="177" t="s">
        <v>2979</v>
      </c>
      <c r="BO11364" s="177" t="s">
        <v>2359</v>
      </c>
      <c r="BU11364" s="177" t="s">
        <v>16816</v>
      </c>
      <c r="BV11364" s="177" t="s">
        <v>2979</v>
      </c>
      <c r="BW11364" s="177" t="s">
        <v>2359</v>
      </c>
    </row>
    <row r="11365" spans="51:75" x14ac:dyDescent="0.3">
      <c r="AY11365" s="226" t="e">
        <f>VLOOKUP(C11365,#REF!, 2,FALSE)</f>
        <v>#REF!</v>
      </c>
      <c r="BM11365" s="177" t="s">
        <v>16817</v>
      </c>
      <c r="BN11365" s="177" t="s">
        <v>3005</v>
      </c>
      <c r="BO11365" s="177" t="s">
        <v>8585</v>
      </c>
      <c r="BU11365" s="177" t="s">
        <v>16817</v>
      </c>
      <c r="BV11365" s="177" t="s">
        <v>3005</v>
      </c>
      <c r="BW11365" s="177" t="s">
        <v>8585</v>
      </c>
    </row>
    <row r="11366" spans="51:75" x14ac:dyDescent="0.3">
      <c r="AY11366" s="226" t="e">
        <f>VLOOKUP(C11366,#REF!, 2,FALSE)</f>
        <v>#REF!</v>
      </c>
      <c r="BM11366" s="177" t="s">
        <v>16818</v>
      </c>
      <c r="BN11366" s="177" t="s">
        <v>1342</v>
      </c>
      <c r="BO11366" s="177" t="s">
        <v>2983</v>
      </c>
      <c r="BU11366" s="177" t="s">
        <v>16818</v>
      </c>
      <c r="BV11366" s="177" t="s">
        <v>1342</v>
      </c>
      <c r="BW11366" s="177" t="s">
        <v>2983</v>
      </c>
    </row>
    <row r="11367" spans="51:75" x14ac:dyDescent="0.3">
      <c r="AY11367" s="226" t="e">
        <f>VLOOKUP(C11367,#REF!, 2,FALSE)</f>
        <v>#REF!</v>
      </c>
      <c r="BM11367" s="177" t="s">
        <v>16819</v>
      </c>
      <c r="BN11367" s="177" t="s">
        <v>3005</v>
      </c>
      <c r="BO11367" s="177" t="s">
        <v>11497</v>
      </c>
      <c r="BU11367" s="177" t="s">
        <v>16819</v>
      </c>
      <c r="BV11367" s="177" t="s">
        <v>3005</v>
      </c>
      <c r="BW11367" s="177" t="s">
        <v>11497</v>
      </c>
    </row>
    <row r="11368" spans="51:75" x14ac:dyDescent="0.3">
      <c r="AY11368" s="226" t="e">
        <f>VLOOKUP(C11368,#REF!, 2,FALSE)</f>
        <v>#REF!</v>
      </c>
      <c r="BM11368" s="177" t="s">
        <v>16820</v>
      </c>
      <c r="BN11368" s="177" t="s">
        <v>3005</v>
      </c>
      <c r="BO11368" s="177" t="s">
        <v>931</v>
      </c>
      <c r="BU11368" s="177" t="s">
        <v>16820</v>
      </c>
      <c r="BV11368" s="177" t="s">
        <v>3005</v>
      </c>
      <c r="BW11368" s="177" t="s">
        <v>931</v>
      </c>
    </row>
    <row r="11369" spans="51:75" x14ac:dyDescent="0.3">
      <c r="AY11369" s="226" t="e">
        <f>VLOOKUP(C11369,#REF!, 2,FALSE)</f>
        <v>#REF!</v>
      </c>
      <c r="BM11369" s="177" t="s">
        <v>16821</v>
      </c>
      <c r="BN11369" s="177" t="s">
        <v>3045</v>
      </c>
      <c r="BO11369" s="177" t="s">
        <v>2595</v>
      </c>
      <c r="BU11369" s="177" t="s">
        <v>16821</v>
      </c>
      <c r="BV11369" s="177" t="s">
        <v>3045</v>
      </c>
      <c r="BW11369" s="177" t="s">
        <v>2595</v>
      </c>
    </row>
    <row r="11370" spans="51:75" x14ac:dyDescent="0.3">
      <c r="AY11370" s="226" t="e">
        <f>VLOOKUP(C11370,#REF!, 2,FALSE)</f>
        <v>#REF!</v>
      </c>
      <c r="BM11370" s="177" t="s">
        <v>16822</v>
      </c>
      <c r="BN11370" s="177" t="s">
        <v>3005</v>
      </c>
      <c r="BO11370" s="177" t="s">
        <v>7690</v>
      </c>
      <c r="BU11370" s="177" t="s">
        <v>16822</v>
      </c>
      <c r="BV11370" s="177" t="s">
        <v>3005</v>
      </c>
      <c r="BW11370" s="177" t="s">
        <v>7690</v>
      </c>
    </row>
    <row r="11371" spans="51:75" x14ac:dyDescent="0.3">
      <c r="AY11371" s="226" t="e">
        <f>VLOOKUP(C11371,#REF!, 2,FALSE)</f>
        <v>#REF!</v>
      </c>
      <c r="BM11371" s="177" t="s">
        <v>16823</v>
      </c>
      <c r="BN11371" s="177" t="s">
        <v>3245</v>
      </c>
      <c r="BO11371" s="177" t="s">
        <v>16824</v>
      </c>
      <c r="BU11371" s="177" t="s">
        <v>16823</v>
      </c>
      <c r="BV11371" s="177" t="s">
        <v>3245</v>
      </c>
      <c r="BW11371" s="177" t="s">
        <v>16824</v>
      </c>
    </row>
    <row r="11372" spans="51:75" x14ac:dyDescent="0.3">
      <c r="AY11372" s="226" t="e">
        <f>VLOOKUP(C11372,#REF!, 2,FALSE)</f>
        <v>#REF!</v>
      </c>
      <c r="BM11372" s="177" t="s">
        <v>16825</v>
      </c>
      <c r="BN11372" s="177" t="s">
        <v>1139</v>
      </c>
      <c r="BO11372" s="177" t="s">
        <v>8466</v>
      </c>
      <c r="BU11372" s="177" t="s">
        <v>16825</v>
      </c>
      <c r="BV11372" s="177" t="s">
        <v>1139</v>
      </c>
      <c r="BW11372" s="177" t="s">
        <v>8466</v>
      </c>
    </row>
    <row r="11373" spans="51:75" x14ac:dyDescent="0.3">
      <c r="AY11373" s="226" t="e">
        <f>VLOOKUP(C11373,#REF!, 2,FALSE)</f>
        <v>#REF!</v>
      </c>
      <c r="BM11373" s="177" t="s">
        <v>16826</v>
      </c>
      <c r="BN11373" s="177" t="s">
        <v>1342</v>
      </c>
      <c r="BO11373" s="177" t="s">
        <v>2983</v>
      </c>
      <c r="BU11373" s="177" t="s">
        <v>16826</v>
      </c>
      <c r="BV11373" s="177" t="s">
        <v>1342</v>
      </c>
      <c r="BW11373" s="177" t="s">
        <v>2983</v>
      </c>
    </row>
    <row r="11374" spans="51:75" x14ac:dyDescent="0.3">
      <c r="AY11374" s="226" t="e">
        <f>VLOOKUP(C11374,#REF!, 2,FALSE)</f>
        <v>#REF!</v>
      </c>
      <c r="BM11374" s="177" t="s">
        <v>16827</v>
      </c>
      <c r="BN11374" s="177" t="s">
        <v>3045</v>
      </c>
      <c r="BO11374" s="177" t="s">
        <v>1776</v>
      </c>
      <c r="BU11374" s="177" t="s">
        <v>16827</v>
      </c>
      <c r="BV11374" s="177" t="s">
        <v>3045</v>
      </c>
      <c r="BW11374" s="177" t="s">
        <v>1776</v>
      </c>
    </row>
    <row r="11375" spans="51:75" x14ac:dyDescent="0.3">
      <c r="AY11375" s="226" t="e">
        <f>VLOOKUP(C11375,#REF!, 2,FALSE)</f>
        <v>#REF!</v>
      </c>
      <c r="BM11375" s="177" t="s">
        <v>16828</v>
      </c>
      <c r="BN11375" s="177" t="s">
        <v>3245</v>
      </c>
      <c r="BO11375" s="177" t="s">
        <v>3477</v>
      </c>
      <c r="BU11375" s="177" t="s">
        <v>16828</v>
      </c>
      <c r="BV11375" s="177" t="s">
        <v>3245</v>
      </c>
      <c r="BW11375" s="177" t="s">
        <v>3477</v>
      </c>
    </row>
    <row r="11376" spans="51:75" x14ac:dyDescent="0.3">
      <c r="AY11376" s="226" t="e">
        <f>VLOOKUP(C11376,#REF!, 2,FALSE)</f>
        <v>#REF!</v>
      </c>
      <c r="BM11376" s="177" t="s">
        <v>16829</v>
      </c>
      <c r="BN11376" s="177" t="s">
        <v>3045</v>
      </c>
      <c r="BO11376" s="177" t="s">
        <v>2983</v>
      </c>
      <c r="BU11376" s="177" t="s">
        <v>16829</v>
      </c>
      <c r="BV11376" s="177" t="s">
        <v>3045</v>
      </c>
      <c r="BW11376" s="177" t="s">
        <v>2983</v>
      </c>
    </row>
    <row r="11377" spans="51:75" x14ac:dyDescent="0.3">
      <c r="AY11377" s="226" t="e">
        <f>VLOOKUP(C11377,#REF!, 2,FALSE)</f>
        <v>#REF!</v>
      </c>
      <c r="BM11377" s="177" t="s">
        <v>2904</v>
      </c>
      <c r="BN11377" s="177" t="s">
        <v>2979</v>
      </c>
      <c r="BO11377" s="177" t="s">
        <v>2983</v>
      </c>
      <c r="BU11377" s="177" t="s">
        <v>2904</v>
      </c>
      <c r="BV11377" s="177" t="s">
        <v>2979</v>
      </c>
      <c r="BW11377" s="177" t="s">
        <v>2983</v>
      </c>
    </row>
    <row r="11378" spans="51:75" x14ac:dyDescent="0.3">
      <c r="AY11378" s="226" t="e">
        <f>VLOOKUP(C11378,#REF!, 2,FALSE)</f>
        <v>#REF!</v>
      </c>
      <c r="BM11378" s="177" t="s">
        <v>16830</v>
      </c>
      <c r="BN11378" s="177" t="s">
        <v>1269</v>
      </c>
      <c r="BO11378" s="177" t="s">
        <v>2983</v>
      </c>
      <c r="BU11378" s="177" t="s">
        <v>16830</v>
      </c>
      <c r="BV11378" s="177" t="s">
        <v>1269</v>
      </c>
      <c r="BW11378" s="177" t="s">
        <v>2983</v>
      </c>
    </row>
    <row r="11379" spans="51:75" x14ac:dyDescent="0.3">
      <c r="AY11379" s="226" t="e">
        <f>VLOOKUP(C11379,#REF!, 2,FALSE)</f>
        <v>#REF!</v>
      </c>
      <c r="BM11379" s="177" t="s">
        <v>16831</v>
      </c>
      <c r="BN11379" s="177" t="s">
        <v>2983</v>
      </c>
      <c r="BO11379" s="177" t="s">
        <v>2983</v>
      </c>
      <c r="BU11379" s="177" t="s">
        <v>16831</v>
      </c>
      <c r="BV11379" s="177" t="s">
        <v>2983</v>
      </c>
      <c r="BW11379" s="177" t="s">
        <v>2983</v>
      </c>
    </row>
    <row r="11380" spans="51:75" x14ac:dyDescent="0.3">
      <c r="AY11380" s="226" t="e">
        <f>VLOOKUP(C11380,#REF!, 2,FALSE)</f>
        <v>#REF!</v>
      </c>
      <c r="BM11380" s="177" t="s">
        <v>2905</v>
      </c>
      <c r="BN11380" s="177" t="s">
        <v>1139</v>
      </c>
      <c r="BO11380" s="177" t="s">
        <v>1376</v>
      </c>
      <c r="BU11380" s="177" t="s">
        <v>2905</v>
      </c>
      <c r="BV11380" s="177" t="s">
        <v>1139</v>
      </c>
      <c r="BW11380" s="177" t="s">
        <v>1376</v>
      </c>
    </row>
    <row r="11381" spans="51:75" x14ac:dyDescent="0.3">
      <c r="AY11381" s="226" t="e">
        <f>VLOOKUP(C11381,#REF!, 2,FALSE)</f>
        <v>#REF!</v>
      </c>
      <c r="BM11381" s="177" t="s">
        <v>16832</v>
      </c>
      <c r="BN11381" s="177" t="s">
        <v>1342</v>
      </c>
      <c r="BO11381" s="177" t="s">
        <v>2983</v>
      </c>
      <c r="BU11381" s="177" t="s">
        <v>16832</v>
      </c>
      <c r="BV11381" s="177" t="s">
        <v>1342</v>
      </c>
      <c r="BW11381" s="177" t="s">
        <v>2983</v>
      </c>
    </row>
    <row r="11382" spans="51:75" x14ac:dyDescent="0.3">
      <c r="AY11382" s="226" t="e">
        <f>VLOOKUP(C11382,#REF!, 2,FALSE)</f>
        <v>#REF!</v>
      </c>
      <c r="BM11382" s="177" t="s">
        <v>16833</v>
      </c>
      <c r="BN11382" s="177" t="s">
        <v>16982</v>
      </c>
      <c r="BO11382" s="177" t="s">
        <v>4231</v>
      </c>
      <c r="BU11382" s="177" t="s">
        <v>16833</v>
      </c>
      <c r="BV11382" s="177" t="s">
        <v>16982</v>
      </c>
      <c r="BW11382" s="177" t="s">
        <v>4231</v>
      </c>
    </row>
    <row r="11383" spans="51:75" x14ac:dyDescent="0.3">
      <c r="AY11383" s="226" t="e">
        <f>VLOOKUP(C11383,#REF!, 2,FALSE)</f>
        <v>#REF!</v>
      </c>
      <c r="BM11383" s="177" t="s">
        <v>16834</v>
      </c>
      <c r="BN11383" s="177" t="s">
        <v>3199</v>
      </c>
      <c r="BO11383" s="177" t="s">
        <v>11298</v>
      </c>
      <c r="BU11383" s="177" t="s">
        <v>16834</v>
      </c>
      <c r="BV11383" s="177" t="s">
        <v>3199</v>
      </c>
      <c r="BW11383" s="177" t="s">
        <v>11298</v>
      </c>
    </row>
    <row r="11384" spans="51:75" x14ac:dyDescent="0.3">
      <c r="AY11384" s="226" t="e">
        <f>VLOOKUP(C11384,#REF!, 2,FALSE)</f>
        <v>#REF!</v>
      </c>
      <c r="BM11384" s="177" t="s">
        <v>16835</v>
      </c>
      <c r="BN11384" s="177" t="s">
        <v>3199</v>
      </c>
      <c r="BO11384" s="177" t="s">
        <v>2983</v>
      </c>
      <c r="BU11384" s="177" t="s">
        <v>16835</v>
      </c>
      <c r="BV11384" s="177" t="s">
        <v>3199</v>
      </c>
      <c r="BW11384" s="177" t="s">
        <v>2983</v>
      </c>
    </row>
    <row r="11385" spans="51:75" x14ac:dyDescent="0.3">
      <c r="AY11385" s="226" t="e">
        <f>VLOOKUP(C11385,#REF!, 2,FALSE)</f>
        <v>#REF!</v>
      </c>
      <c r="BM11385" s="177" t="s">
        <v>16836</v>
      </c>
      <c r="BN11385" s="177" t="s">
        <v>3199</v>
      </c>
      <c r="BO11385" s="177" t="s">
        <v>9234</v>
      </c>
      <c r="BU11385" s="177" t="s">
        <v>16836</v>
      </c>
      <c r="BV11385" s="177" t="s">
        <v>3199</v>
      </c>
      <c r="BW11385" s="177" t="s">
        <v>9234</v>
      </c>
    </row>
    <row r="11386" spans="51:75" x14ac:dyDescent="0.3">
      <c r="AY11386" s="226" t="e">
        <f>VLOOKUP(C11386,#REF!, 2,FALSE)</f>
        <v>#REF!</v>
      </c>
      <c r="BM11386" s="177" t="s">
        <v>16837</v>
      </c>
      <c r="BN11386" s="177" t="s">
        <v>1269</v>
      </c>
      <c r="BO11386" s="177" t="s">
        <v>2983</v>
      </c>
      <c r="BU11386" s="177" t="s">
        <v>16837</v>
      </c>
      <c r="BV11386" s="177" t="s">
        <v>1269</v>
      </c>
      <c r="BW11386" s="177" t="s">
        <v>2983</v>
      </c>
    </row>
    <row r="11387" spans="51:75" x14ac:dyDescent="0.3">
      <c r="AY11387" s="226" t="e">
        <f>VLOOKUP(C11387,#REF!, 2,FALSE)</f>
        <v>#REF!</v>
      </c>
      <c r="BM11387" s="177" t="s">
        <v>16838</v>
      </c>
      <c r="BN11387" s="177" t="s">
        <v>3002</v>
      </c>
      <c r="BO11387" s="177" t="s">
        <v>3930</v>
      </c>
      <c r="BU11387" s="177" t="s">
        <v>16838</v>
      </c>
      <c r="BV11387" s="177" t="s">
        <v>3002</v>
      </c>
      <c r="BW11387" s="177" t="s">
        <v>3930</v>
      </c>
    </row>
    <row r="11388" spans="51:75" x14ac:dyDescent="0.3">
      <c r="AY11388" s="226" t="e">
        <f>VLOOKUP(C11388,#REF!, 2,FALSE)</f>
        <v>#REF!</v>
      </c>
      <c r="BM11388" s="177" t="s">
        <v>2906</v>
      </c>
      <c r="BN11388" s="177" t="s">
        <v>1269</v>
      </c>
      <c r="BO11388" s="177" t="s">
        <v>13389</v>
      </c>
      <c r="BU11388" s="177" t="s">
        <v>2906</v>
      </c>
      <c r="BV11388" s="177" t="s">
        <v>1269</v>
      </c>
      <c r="BW11388" s="177" t="s">
        <v>13389</v>
      </c>
    </row>
    <row r="11389" spans="51:75" x14ac:dyDescent="0.3">
      <c r="AY11389" s="226" t="e">
        <f>VLOOKUP(C11389,#REF!, 2,FALSE)</f>
        <v>#REF!</v>
      </c>
      <c r="BM11389" s="177" t="s">
        <v>2907</v>
      </c>
      <c r="BN11389" s="177" t="s">
        <v>1139</v>
      </c>
      <c r="BO11389" s="177" t="s">
        <v>2983</v>
      </c>
      <c r="BU11389" s="177" t="s">
        <v>2907</v>
      </c>
      <c r="BV11389" s="177" t="s">
        <v>1139</v>
      </c>
      <c r="BW11389" s="177" t="s">
        <v>2983</v>
      </c>
    </row>
    <row r="11390" spans="51:75" x14ac:dyDescent="0.3">
      <c r="AY11390" s="226" t="e">
        <f>VLOOKUP(C11390,#REF!, 2,FALSE)</f>
        <v>#REF!</v>
      </c>
      <c r="BM11390" s="177" t="s">
        <v>2908</v>
      </c>
      <c r="BN11390" s="177" t="s">
        <v>1139</v>
      </c>
      <c r="BO11390" s="177" t="s">
        <v>2983</v>
      </c>
      <c r="BU11390" s="177" t="s">
        <v>2908</v>
      </c>
      <c r="BV11390" s="177" t="s">
        <v>1139</v>
      </c>
      <c r="BW11390" s="177" t="s">
        <v>2983</v>
      </c>
    </row>
    <row r="11391" spans="51:75" x14ac:dyDescent="0.3">
      <c r="AY11391" s="226" t="e">
        <f>VLOOKUP(C11391,#REF!, 2,FALSE)</f>
        <v>#REF!</v>
      </c>
      <c r="BM11391" s="177" t="s">
        <v>16839</v>
      </c>
      <c r="BN11391" s="177" t="s">
        <v>1342</v>
      </c>
      <c r="BO11391" s="177" t="s">
        <v>3497</v>
      </c>
      <c r="BU11391" s="177" t="s">
        <v>16839</v>
      </c>
      <c r="BV11391" s="177" t="s">
        <v>1342</v>
      </c>
      <c r="BW11391" s="177" t="s">
        <v>3497</v>
      </c>
    </row>
    <row r="11392" spans="51:75" x14ac:dyDescent="0.3">
      <c r="AY11392" s="226" t="e">
        <f>VLOOKUP(C11392,#REF!, 2,FALSE)</f>
        <v>#REF!</v>
      </c>
      <c r="BM11392" s="177" t="s">
        <v>16840</v>
      </c>
      <c r="BN11392" s="177" t="s">
        <v>16979</v>
      </c>
      <c r="BO11392" s="177" t="s">
        <v>2983</v>
      </c>
      <c r="BU11392" s="177" t="s">
        <v>16840</v>
      </c>
      <c r="BV11392" s="177" t="s">
        <v>16979</v>
      </c>
      <c r="BW11392" s="177" t="s">
        <v>2983</v>
      </c>
    </row>
    <row r="11393" spans="51:75" x14ac:dyDescent="0.3">
      <c r="AY11393" s="226" t="e">
        <f>VLOOKUP(C11393,#REF!, 2,FALSE)</f>
        <v>#REF!</v>
      </c>
      <c r="BM11393" s="177" t="s">
        <v>16841</v>
      </c>
      <c r="BN11393" s="177" t="s">
        <v>1139</v>
      </c>
      <c r="BO11393" s="177" t="s">
        <v>2983</v>
      </c>
      <c r="BU11393" s="177" t="s">
        <v>16841</v>
      </c>
      <c r="BV11393" s="177" t="s">
        <v>1139</v>
      </c>
      <c r="BW11393" s="177" t="s">
        <v>2983</v>
      </c>
    </row>
    <row r="11394" spans="51:75" x14ac:dyDescent="0.3">
      <c r="AY11394" s="226" t="e">
        <f>VLOOKUP(C11394,#REF!, 2,FALSE)</f>
        <v>#REF!</v>
      </c>
      <c r="BM11394" s="177" t="s">
        <v>16842</v>
      </c>
      <c r="BN11394" s="177" t="s">
        <v>862</v>
      </c>
      <c r="BO11394" s="177" t="s">
        <v>2983</v>
      </c>
      <c r="BU11394" s="177" t="s">
        <v>16842</v>
      </c>
      <c r="BV11394" s="177" t="s">
        <v>862</v>
      </c>
      <c r="BW11394" s="177" t="s">
        <v>2983</v>
      </c>
    </row>
    <row r="11395" spans="51:75" x14ac:dyDescent="0.3">
      <c r="AY11395" s="226" t="e">
        <f>VLOOKUP(C11395,#REF!, 2,FALSE)</f>
        <v>#REF!</v>
      </c>
      <c r="BM11395" s="177" t="s">
        <v>16843</v>
      </c>
      <c r="BN11395" s="177" t="s">
        <v>3245</v>
      </c>
      <c r="BO11395" s="177" t="s">
        <v>2983</v>
      </c>
      <c r="BU11395" s="177" t="s">
        <v>16843</v>
      </c>
      <c r="BV11395" s="177" t="s">
        <v>3245</v>
      </c>
      <c r="BW11395" s="177" t="s">
        <v>2983</v>
      </c>
    </row>
    <row r="11396" spans="51:75" x14ac:dyDescent="0.3">
      <c r="AY11396" s="226" t="e">
        <f>VLOOKUP(C11396,#REF!, 2,FALSE)</f>
        <v>#REF!</v>
      </c>
      <c r="BM11396" s="177" t="s">
        <v>2909</v>
      </c>
      <c r="BN11396" s="177" t="s">
        <v>2979</v>
      </c>
      <c r="BO11396" s="177" t="s">
        <v>2983</v>
      </c>
      <c r="BU11396" s="177" t="s">
        <v>2909</v>
      </c>
      <c r="BV11396" s="177" t="s">
        <v>2979</v>
      </c>
      <c r="BW11396" s="177" t="s">
        <v>2983</v>
      </c>
    </row>
    <row r="11397" spans="51:75" x14ac:dyDescent="0.3">
      <c r="AY11397" s="226" t="e">
        <f>VLOOKUP(C11397,#REF!, 2,FALSE)</f>
        <v>#REF!</v>
      </c>
      <c r="BM11397" s="177" t="s">
        <v>16844</v>
      </c>
      <c r="BN11397" s="177" t="s">
        <v>3245</v>
      </c>
      <c r="BO11397" s="177" t="s">
        <v>16305</v>
      </c>
      <c r="BU11397" s="177" t="s">
        <v>16844</v>
      </c>
      <c r="BV11397" s="177" t="s">
        <v>3245</v>
      </c>
      <c r="BW11397" s="177" t="s">
        <v>16305</v>
      </c>
    </row>
    <row r="11398" spans="51:75" x14ac:dyDescent="0.3">
      <c r="AY11398" s="226" t="e">
        <f>VLOOKUP(C11398,#REF!, 2,FALSE)</f>
        <v>#REF!</v>
      </c>
      <c r="BM11398" s="177" t="s">
        <v>16845</v>
      </c>
      <c r="BN11398" s="177" t="s">
        <v>1342</v>
      </c>
      <c r="BO11398" s="177" t="s">
        <v>2983</v>
      </c>
      <c r="BU11398" s="177" t="s">
        <v>16845</v>
      </c>
      <c r="BV11398" s="177" t="s">
        <v>1342</v>
      </c>
      <c r="BW11398" s="177" t="s">
        <v>2983</v>
      </c>
    </row>
    <row r="11399" spans="51:75" x14ac:dyDescent="0.3">
      <c r="AY11399" s="226" t="e">
        <f>VLOOKUP(C11399,#REF!, 2,FALSE)</f>
        <v>#REF!</v>
      </c>
      <c r="BM11399" s="177" t="s">
        <v>16846</v>
      </c>
      <c r="BN11399" s="177" t="s">
        <v>1342</v>
      </c>
      <c r="BO11399" s="177" t="s">
        <v>2983</v>
      </c>
      <c r="BU11399" s="177" t="s">
        <v>16846</v>
      </c>
      <c r="BV11399" s="177" t="s">
        <v>1342</v>
      </c>
      <c r="BW11399" s="177" t="s">
        <v>2983</v>
      </c>
    </row>
    <row r="11400" spans="51:75" x14ac:dyDescent="0.3">
      <c r="AY11400" s="226" t="e">
        <f>VLOOKUP(C11400,#REF!, 2,FALSE)</f>
        <v>#REF!</v>
      </c>
      <c r="BM11400" s="177" t="s">
        <v>2910</v>
      </c>
      <c r="BN11400" s="177" t="s">
        <v>3045</v>
      </c>
      <c r="BO11400" s="177" t="s">
        <v>5074</v>
      </c>
      <c r="BU11400" s="177" t="s">
        <v>2910</v>
      </c>
      <c r="BV11400" s="177" t="s">
        <v>3045</v>
      </c>
      <c r="BW11400" s="177" t="s">
        <v>5074</v>
      </c>
    </row>
    <row r="11401" spans="51:75" x14ac:dyDescent="0.3">
      <c r="AY11401" s="226" t="e">
        <f>VLOOKUP(C11401,#REF!, 2,FALSE)</f>
        <v>#REF!</v>
      </c>
      <c r="BM11401" s="177" t="s">
        <v>16847</v>
      </c>
      <c r="BN11401" s="177" t="s">
        <v>1342</v>
      </c>
      <c r="BO11401" s="177" t="s">
        <v>15551</v>
      </c>
      <c r="BU11401" s="177" t="s">
        <v>16847</v>
      </c>
      <c r="BV11401" s="177" t="s">
        <v>1342</v>
      </c>
      <c r="BW11401" s="177" t="s">
        <v>15551</v>
      </c>
    </row>
    <row r="11402" spans="51:75" x14ac:dyDescent="0.3">
      <c r="AY11402" s="226" t="e">
        <f>VLOOKUP(C11402,#REF!, 2,FALSE)</f>
        <v>#REF!</v>
      </c>
      <c r="BM11402" s="177" t="s">
        <v>16848</v>
      </c>
      <c r="BN11402" s="177" t="s">
        <v>1342</v>
      </c>
      <c r="BO11402" s="177" t="s">
        <v>5798</v>
      </c>
      <c r="BU11402" s="177" t="s">
        <v>16848</v>
      </c>
      <c r="BV11402" s="177" t="s">
        <v>1342</v>
      </c>
      <c r="BW11402" s="177" t="s">
        <v>5798</v>
      </c>
    </row>
    <row r="11403" spans="51:75" x14ac:dyDescent="0.3">
      <c r="AY11403" s="226" t="e">
        <f>VLOOKUP(C11403,#REF!, 2,FALSE)</f>
        <v>#REF!</v>
      </c>
      <c r="BM11403" s="177" t="s">
        <v>16849</v>
      </c>
      <c r="BN11403" s="177" t="s">
        <v>2979</v>
      </c>
      <c r="BO11403" s="177" t="s">
        <v>1097</v>
      </c>
      <c r="BU11403" s="177" t="s">
        <v>16849</v>
      </c>
      <c r="BV11403" s="177" t="s">
        <v>2979</v>
      </c>
      <c r="BW11403" s="177" t="s">
        <v>1097</v>
      </c>
    </row>
    <row r="11404" spans="51:75" x14ac:dyDescent="0.3">
      <c r="AY11404" s="226" t="e">
        <f>VLOOKUP(C11404,#REF!, 2,FALSE)</f>
        <v>#REF!</v>
      </c>
      <c r="BM11404" s="177" t="s">
        <v>16850</v>
      </c>
      <c r="BN11404" s="177" t="s">
        <v>2983</v>
      </c>
      <c r="BO11404" s="177" t="s">
        <v>16851</v>
      </c>
      <c r="BU11404" s="177" t="s">
        <v>16850</v>
      </c>
      <c r="BV11404" s="177" t="s">
        <v>2983</v>
      </c>
      <c r="BW11404" s="177" t="s">
        <v>16851</v>
      </c>
    </row>
    <row r="11405" spans="51:75" x14ac:dyDescent="0.3">
      <c r="AY11405" s="226" t="e">
        <f>VLOOKUP(C11405,#REF!, 2,FALSE)</f>
        <v>#REF!</v>
      </c>
      <c r="BM11405" s="177" t="s">
        <v>16852</v>
      </c>
      <c r="BN11405" s="177" t="s">
        <v>2979</v>
      </c>
      <c r="BO11405" s="177" t="s">
        <v>2983</v>
      </c>
      <c r="BU11405" s="177" t="s">
        <v>16852</v>
      </c>
      <c r="BV11405" s="177" t="s">
        <v>2979</v>
      </c>
      <c r="BW11405" s="177" t="s">
        <v>2983</v>
      </c>
    </row>
    <row r="11406" spans="51:75" x14ac:dyDescent="0.3">
      <c r="AY11406" s="226" t="e">
        <f>VLOOKUP(C11406,#REF!, 2,FALSE)</f>
        <v>#REF!</v>
      </c>
      <c r="BM11406" s="177" t="s">
        <v>16853</v>
      </c>
      <c r="BN11406" s="177" t="s">
        <v>771</v>
      </c>
      <c r="BO11406" s="177" t="s">
        <v>16854</v>
      </c>
      <c r="BU11406" s="177" t="s">
        <v>16853</v>
      </c>
      <c r="BV11406" s="177" t="s">
        <v>771</v>
      </c>
      <c r="BW11406" s="177" t="s">
        <v>16854</v>
      </c>
    </row>
    <row r="11407" spans="51:75" x14ac:dyDescent="0.3">
      <c r="AY11407" s="226" t="e">
        <f>VLOOKUP(C11407,#REF!, 2,FALSE)</f>
        <v>#REF!</v>
      </c>
      <c r="BM11407" s="177" t="s">
        <v>16855</v>
      </c>
      <c r="BN11407" s="177" t="s">
        <v>3245</v>
      </c>
      <c r="BO11407" s="177" t="s">
        <v>10494</v>
      </c>
      <c r="BU11407" s="177" t="s">
        <v>16855</v>
      </c>
      <c r="BV11407" s="177" t="s">
        <v>3245</v>
      </c>
      <c r="BW11407" s="177" t="s">
        <v>10494</v>
      </c>
    </row>
    <row r="11408" spans="51:75" x14ac:dyDescent="0.3">
      <c r="AY11408" s="226" t="e">
        <f>VLOOKUP(C11408,#REF!, 2,FALSE)</f>
        <v>#REF!</v>
      </c>
      <c r="BM11408" s="177" t="s">
        <v>16856</v>
      </c>
      <c r="BN11408" s="177" t="s">
        <v>1342</v>
      </c>
      <c r="BO11408" s="177" t="s">
        <v>2983</v>
      </c>
      <c r="BU11408" s="177" t="s">
        <v>16856</v>
      </c>
      <c r="BV11408" s="177" t="s">
        <v>1342</v>
      </c>
      <c r="BW11408" s="177" t="s">
        <v>2983</v>
      </c>
    </row>
    <row r="11409" spans="51:75" x14ac:dyDescent="0.3">
      <c r="AY11409" s="226" t="e">
        <f>VLOOKUP(C11409,#REF!, 2,FALSE)</f>
        <v>#REF!</v>
      </c>
      <c r="BM11409" s="177" t="s">
        <v>16857</v>
      </c>
      <c r="BN11409" s="177" t="s">
        <v>1342</v>
      </c>
      <c r="BO11409" s="177" t="s">
        <v>2983</v>
      </c>
      <c r="BU11409" s="177" t="s">
        <v>16857</v>
      </c>
      <c r="BV11409" s="177" t="s">
        <v>1342</v>
      </c>
      <c r="BW11409" s="177" t="s">
        <v>2983</v>
      </c>
    </row>
    <row r="11410" spans="51:75" x14ac:dyDescent="0.3">
      <c r="AY11410" s="226" t="e">
        <f>VLOOKUP(C11410,#REF!, 2,FALSE)</f>
        <v>#REF!</v>
      </c>
      <c r="BM11410" s="177" t="s">
        <v>16858</v>
      </c>
      <c r="BN11410" s="177" t="s">
        <v>1342</v>
      </c>
      <c r="BO11410" s="177" t="s">
        <v>2983</v>
      </c>
      <c r="BU11410" s="177" t="s">
        <v>16858</v>
      </c>
      <c r="BV11410" s="177" t="s">
        <v>1342</v>
      </c>
      <c r="BW11410" s="177" t="s">
        <v>2983</v>
      </c>
    </row>
    <row r="11411" spans="51:75" x14ac:dyDescent="0.3">
      <c r="AY11411" s="226" t="e">
        <f>VLOOKUP(C11411,#REF!, 2,FALSE)</f>
        <v>#REF!</v>
      </c>
      <c r="BM11411" s="177" t="s">
        <v>16859</v>
      </c>
      <c r="BN11411" s="177" t="s">
        <v>16979</v>
      </c>
      <c r="BO11411" s="177" t="s">
        <v>6399</v>
      </c>
      <c r="BU11411" s="177" t="s">
        <v>16859</v>
      </c>
      <c r="BV11411" s="177" t="s">
        <v>16979</v>
      </c>
      <c r="BW11411" s="177" t="s">
        <v>6399</v>
      </c>
    </row>
    <row r="11412" spans="51:75" x14ac:dyDescent="0.3">
      <c r="AY11412" s="226" t="e">
        <f>VLOOKUP(C11412,#REF!, 2,FALSE)</f>
        <v>#REF!</v>
      </c>
      <c r="BM11412" s="177" t="s">
        <v>16860</v>
      </c>
      <c r="BN11412" s="177" t="s">
        <v>1139</v>
      </c>
      <c r="BO11412" s="177" t="s">
        <v>2983</v>
      </c>
      <c r="BU11412" s="177" t="s">
        <v>16860</v>
      </c>
      <c r="BV11412" s="177" t="s">
        <v>1139</v>
      </c>
      <c r="BW11412" s="177" t="s">
        <v>2983</v>
      </c>
    </row>
    <row r="11413" spans="51:75" x14ac:dyDescent="0.3">
      <c r="AY11413" s="226" t="e">
        <f>VLOOKUP(C11413,#REF!, 2,FALSE)</f>
        <v>#REF!</v>
      </c>
      <c r="BM11413" s="177" t="s">
        <v>2911</v>
      </c>
      <c r="BN11413" s="177" t="s">
        <v>1342</v>
      </c>
      <c r="BO11413" s="177" t="s">
        <v>2983</v>
      </c>
      <c r="BU11413" s="177" t="s">
        <v>2911</v>
      </c>
      <c r="BV11413" s="177" t="s">
        <v>1342</v>
      </c>
      <c r="BW11413" s="177" t="s">
        <v>2983</v>
      </c>
    </row>
    <row r="11414" spans="51:75" x14ac:dyDescent="0.3">
      <c r="AY11414" s="226" t="e">
        <f>VLOOKUP(C11414,#REF!, 2,FALSE)</f>
        <v>#REF!</v>
      </c>
      <c r="BM11414" s="177" t="s">
        <v>314</v>
      </c>
      <c r="BN11414" s="177" t="s">
        <v>1269</v>
      </c>
      <c r="BO11414" s="177" t="s">
        <v>2983</v>
      </c>
      <c r="BU11414" s="177" t="s">
        <v>314</v>
      </c>
      <c r="BV11414" s="177" t="s">
        <v>1269</v>
      </c>
      <c r="BW11414" s="177" t="s">
        <v>2983</v>
      </c>
    </row>
    <row r="11415" spans="51:75" x14ac:dyDescent="0.3">
      <c r="AY11415" s="226" t="e">
        <f>VLOOKUP(C11415,#REF!, 2,FALSE)</f>
        <v>#REF!</v>
      </c>
      <c r="BM11415" s="177" t="s">
        <v>16861</v>
      </c>
      <c r="BN11415" s="177" t="s">
        <v>3199</v>
      </c>
      <c r="BO11415" s="177" t="s">
        <v>2655</v>
      </c>
      <c r="BU11415" s="177" t="s">
        <v>16861</v>
      </c>
      <c r="BV11415" s="177" t="s">
        <v>3199</v>
      </c>
      <c r="BW11415" s="177" t="s">
        <v>2655</v>
      </c>
    </row>
    <row r="11416" spans="51:75" x14ac:dyDescent="0.3">
      <c r="AY11416" s="226" t="e">
        <f>VLOOKUP(C11416,#REF!, 2,FALSE)</f>
        <v>#REF!</v>
      </c>
      <c r="BM11416" s="177" t="s">
        <v>16862</v>
      </c>
      <c r="BN11416" s="177" t="s">
        <v>16981</v>
      </c>
      <c r="BO11416" s="177" t="s">
        <v>2983</v>
      </c>
      <c r="BU11416" s="177" t="s">
        <v>16862</v>
      </c>
      <c r="BV11416" s="177" t="s">
        <v>16981</v>
      </c>
      <c r="BW11416" s="177" t="s">
        <v>2983</v>
      </c>
    </row>
    <row r="11417" spans="51:75" x14ac:dyDescent="0.3">
      <c r="AY11417" s="226" t="e">
        <f>VLOOKUP(C11417,#REF!, 2,FALSE)</f>
        <v>#REF!</v>
      </c>
      <c r="BM11417" s="177" t="s">
        <v>16863</v>
      </c>
      <c r="BN11417" s="177" t="s">
        <v>862</v>
      </c>
      <c r="BO11417" s="177" t="s">
        <v>2983</v>
      </c>
      <c r="BU11417" s="177" t="s">
        <v>16863</v>
      </c>
      <c r="BV11417" s="177" t="s">
        <v>862</v>
      </c>
      <c r="BW11417" s="177" t="s">
        <v>2983</v>
      </c>
    </row>
    <row r="11418" spans="51:75" x14ac:dyDescent="0.3">
      <c r="AY11418" s="226" t="e">
        <f>VLOOKUP(C11418,#REF!, 2,FALSE)</f>
        <v>#REF!</v>
      </c>
      <c r="BM11418" s="177" t="s">
        <v>2912</v>
      </c>
      <c r="BN11418" s="177" t="s">
        <v>2979</v>
      </c>
      <c r="BO11418" s="177" t="s">
        <v>1083</v>
      </c>
      <c r="BU11418" s="177" t="s">
        <v>2912</v>
      </c>
      <c r="BV11418" s="177" t="s">
        <v>2979</v>
      </c>
      <c r="BW11418" s="177" t="s">
        <v>1083</v>
      </c>
    </row>
    <row r="11419" spans="51:75" x14ac:dyDescent="0.3">
      <c r="AY11419" s="226" t="e">
        <f>VLOOKUP(C11419,#REF!, 2,FALSE)</f>
        <v>#REF!</v>
      </c>
      <c r="BM11419" s="177" t="s">
        <v>16864</v>
      </c>
      <c r="BN11419" s="177" t="s">
        <v>2979</v>
      </c>
      <c r="BO11419" s="177" t="s">
        <v>2983</v>
      </c>
      <c r="BU11419" s="177" t="s">
        <v>16864</v>
      </c>
      <c r="BV11419" s="177" t="s">
        <v>2979</v>
      </c>
      <c r="BW11419" s="177" t="s">
        <v>2983</v>
      </c>
    </row>
    <row r="11420" spans="51:75" x14ac:dyDescent="0.3">
      <c r="AY11420" s="226" t="e">
        <f>VLOOKUP(C11420,#REF!, 2,FALSE)</f>
        <v>#REF!</v>
      </c>
      <c r="BM11420" s="177" t="s">
        <v>2913</v>
      </c>
      <c r="BN11420" s="177" t="s">
        <v>16979</v>
      </c>
      <c r="BO11420" s="177" t="s">
        <v>2983</v>
      </c>
      <c r="BU11420" s="177" t="s">
        <v>2913</v>
      </c>
      <c r="BV11420" s="177" t="s">
        <v>16979</v>
      </c>
      <c r="BW11420" s="177" t="s">
        <v>2983</v>
      </c>
    </row>
    <row r="11421" spans="51:75" x14ac:dyDescent="0.3">
      <c r="AY11421" s="226" t="e">
        <f>VLOOKUP(C11421,#REF!, 2,FALSE)</f>
        <v>#REF!</v>
      </c>
      <c r="BM11421" s="177" t="s">
        <v>16865</v>
      </c>
      <c r="BN11421" s="177" t="s">
        <v>1342</v>
      </c>
      <c r="BO11421" s="177" t="s">
        <v>9711</v>
      </c>
      <c r="BU11421" s="177" t="s">
        <v>16865</v>
      </c>
      <c r="BV11421" s="177" t="s">
        <v>1342</v>
      </c>
      <c r="BW11421" s="177" t="s">
        <v>9711</v>
      </c>
    </row>
    <row r="11422" spans="51:75" x14ac:dyDescent="0.3">
      <c r="AY11422" s="226" t="e">
        <f>VLOOKUP(C11422,#REF!, 2,FALSE)</f>
        <v>#REF!</v>
      </c>
      <c r="BM11422" s="177" t="s">
        <v>2914</v>
      </c>
      <c r="BN11422" s="177" t="s">
        <v>1342</v>
      </c>
      <c r="BO11422" s="177" t="s">
        <v>2983</v>
      </c>
      <c r="BU11422" s="177" t="s">
        <v>2914</v>
      </c>
      <c r="BV11422" s="177" t="s">
        <v>1342</v>
      </c>
      <c r="BW11422" s="177" t="s">
        <v>2983</v>
      </c>
    </row>
    <row r="11423" spans="51:75" x14ac:dyDescent="0.3">
      <c r="AY11423" s="226" t="e">
        <f>VLOOKUP(C11423,#REF!, 2,FALSE)</f>
        <v>#REF!</v>
      </c>
      <c r="BM11423" s="177" t="s">
        <v>16866</v>
      </c>
      <c r="BN11423" s="177" t="s">
        <v>1139</v>
      </c>
      <c r="BO11423" s="177" t="s">
        <v>13363</v>
      </c>
      <c r="BU11423" s="177" t="s">
        <v>16866</v>
      </c>
      <c r="BV11423" s="177" t="s">
        <v>1139</v>
      </c>
      <c r="BW11423" s="177" t="s">
        <v>13363</v>
      </c>
    </row>
    <row r="11424" spans="51:75" x14ac:dyDescent="0.3">
      <c r="AY11424" s="226" t="e">
        <f>VLOOKUP(C11424,#REF!, 2,FALSE)</f>
        <v>#REF!</v>
      </c>
      <c r="BM11424" s="177" t="s">
        <v>16867</v>
      </c>
      <c r="BN11424" s="177" t="s">
        <v>1139</v>
      </c>
      <c r="BO11424" s="177" t="s">
        <v>7144</v>
      </c>
      <c r="BU11424" s="177" t="s">
        <v>16867</v>
      </c>
      <c r="BV11424" s="177" t="s">
        <v>1139</v>
      </c>
      <c r="BW11424" s="177" t="s">
        <v>7144</v>
      </c>
    </row>
    <row r="11425" spans="51:75" x14ac:dyDescent="0.3">
      <c r="AY11425" s="226" t="e">
        <f>VLOOKUP(C11425,#REF!, 2,FALSE)</f>
        <v>#REF!</v>
      </c>
      <c r="BM11425" s="177" t="s">
        <v>16868</v>
      </c>
      <c r="BN11425" s="177" t="s">
        <v>2979</v>
      </c>
      <c r="BO11425" s="177" t="s">
        <v>2983</v>
      </c>
      <c r="BU11425" s="177" t="s">
        <v>16868</v>
      </c>
      <c r="BV11425" s="177" t="s">
        <v>2979</v>
      </c>
      <c r="BW11425" s="177" t="s">
        <v>2983</v>
      </c>
    </row>
    <row r="11426" spans="51:75" x14ac:dyDescent="0.3">
      <c r="AY11426" s="226" t="e">
        <f>VLOOKUP(C11426,#REF!, 2,FALSE)</f>
        <v>#REF!</v>
      </c>
      <c r="BM11426" s="177" t="s">
        <v>16869</v>
      </c>
      <c r="BN11426" s="177" t="s">
        <v>1342</v>
      </c>
      <c r="BO11426" s="177" t="s">
        <v>16071</v>
      </c>
      <c r="BU11426" s="177" t="s">
        <v>16869</v>
      </c>
      <c r="BV11426" s="177" t="s">
        <v>1342</v>
      </c>
      <c r="BW11426" s="177" t="s">
        <v>16071</v>
      </c>
    </row>
    <row r="11427" spans="51:75" x14ac:dyDescent="0.3">
      <c r="AY11427" s="226" t="e">
        <f>VLOOKUP(C11427,#REF!, 2,FALSE)</f>
        <v>#REF!</v>
      </c>
      <c r="BM11427" s="177" t="s">
        <v>2915</v>
      </c>
      <c r="BN11427" s="177" t="s">
        <v>2979</v>
      </c>
      <c r="BO11427" s="177" t="s">
        <v>14365</v>
      </c>
      <c r="BU11427" s="177" t="s">
        <v>2915</v>
      </c>
      <c r="BV11427" s="177" t="s">
        <v>2979</v>
      </c>
      <c r="BW11427" s="177" t="s">
        <v>14365</v>
      </c>
    </row>
    <row r="11428" spans="51:75" x14ac:dyDescent="0.3">
      <c r="AY11428" s="226" t="e">
        <f>VLOOKUP(C11428,#REF!, 2,FALSE)</f>
        <v>#REF!</v>
      </c>
      <c r="BM11428" s="177" t="s">
        <v>16870</v>
      </c>
      <c r="BN11428" s="177" t="s">
        <v>3245</v>
      </c>
      <c r="BO11428" s="177" t="s">
        <v>2983</v>
      </c>
      <c r="BU11428" s="177" t="s">
        <v>16870</v>
      </c>
      <c r="BV11428" s="177" t="s">
        <v>3245</v>
      </c>
      <c r="BW11428" s="177" t="s">
        <v>2983</v>
      </c>
    </row>
    <row r="11429" spans="51:75" x14ac:dyDescent="0.3">
      <c r="AY11429" s="226" t="e">
        <f>VLOOKUP(C11429,#REF!, 2,FALSE)</f>
        <v>#REF!</v>
      </c>
      <c r="BM11429" s="177" t="s">
        <v>16871</v>
      </c>
      <c r="BN11429" s="177" t="s">
        <v>2979</v>
      </c>
      <c r="BO11429" s="177" t="s">
        <v>2376</v>
      </c>
      <c r="BU11429" s="177" t="s">
        <v>16871</v>
      </c>
      <c r="BV11429" s="177" t="s">
        <v>2979</v>
      </c>
      <c r="BW11429" s="177" t="s">
        <v>2376</v>
      </c>
    </row>
    <row r="11430" spans="51:75" x14ac:dyDescent="0.3">
      <c r="AY11430" s="226" t="e">
        <f>VLOOKUP(C11430,#REF!, 2,FALSE)</f>
        <v>#REF!</v>
      </c>
      <c r="BM11430" s="177" t="s">
        <v>16872</v>
      </c>
      <c r="BN11430" s="177" t="s">
        <v>2979</v>
      </c>
      <c r="BO11430" s="177" t="s">
        <v>2983</v>
      </c>
      <c r="BU11430" s="177" t="s">
        <v>16872</v>
      </c>
      <c r="BV11430" s="177" t="s">
        <v>2979</v>
      </c>
      <c r="BW11430" s="177" t="s">
        <v>2983</v>
      </c>
    </row>
    <row r="11431" spans="51:75" x14ac:dyDescent="0.3">
      <c r="AY11431" s="226" t="e">
        <f>VLOOKUP(C11431,#REF!, 2,FALSE)</f>
        <v>#REF!</v>
      </c>
      <c r="BM11431" s="177" t="s">
        <v>16873</v>
      </c>
      <c r="BN11431" s="177" t="s">
        <v>1139</v>
      </c>
      <c r="BO11431" s="177" t="s">
        <v>2065</v>
      </c>
      <c r="BU11431" s="177" t="s">
        <v>16873</v>
      </c>
      <c r="BV11431" s="177" t="s">
        <v>1139</v>
      </c>
      <c r="BW11431" s="177" t="s">
        <v>2065</v>
      </c>
    </row>
    <row r="11432" spans="51:75" x14ac:dyDescent="0.3">
      <c r="AY11432" s="226" t="e">
        <f>VLOOKUP(C11432,#REF!, 2,FALSE)</f>
        <v>#REF!</v>
      </c>
      <c r="BM11432" s="177" t="s">
        <v>16874</v>
      </c>
      <c r="BN11432" s="177" t="s">
        <v>2979</v>
      </c>
      <c r="BO11432" s="177" t="s">
        <v>2169</v>
      </c>
      <c r="BU11432" s="177" t="s">
        <v>16874</v>
      </c>
      <c r="BV11432" s="177" t="s">
        <v>2979</v>
      </c>
      <c r="BW11432" s="177" t="s">
        <v>2169</v>
      </c>
    </row>
    <row r="11433" spans="51:75" x14ac:dyDescent="0.3">
      <c r="AY11433" s="226" t="e">
        <f>VLOOKUP(C11433,#REF!, 2,FALSE)</f>
        <v>#REF!</v>
      </c>
      <c r="BM11433" s="177" t="s">
        <v>16875</v>
      </c>
      <c r="BN11433" s="177" t="s">
        <v>1342</v>
      </c>
      <c r="BO11433" s="177" t="s">
        <v>9234</v>
      </c>
      <c r="BU11433" s="177" t="s">
        <v>16875</v>
      </c>
      <c r="BV11433" s="177" t="s">
        <v>1342</v>
      </c>
      <c r="BW11433" s="177" t="s">
        <v>9234</v>
      </c>
    </row>
    <row r="11434" spans="51:75" x14ac:dyDescent="0.3">
      <c r="AY11434" s="226" t="e">
        <f>VLOOKUP(C11434,#REF!, 2,FALSE)</f>
        <v>#REF!</v>
      </c>
      <c r="BM11434" s="177" t="s">
        <v>16876</v>
      </c>
      <c r="BN11434" s="177" t="s">
        <v>1342</v>
      </c>
      <c r="BO11434" s="177" t="s">
        <v>5570</v>
      </c>
      <c r="BU11434" s="177" t="s">
        <v>16876</v>
      </c>
      <c r="BV11434" s="177" t="s">
        <v>1342</v>
      </c>
      <c r="BW11434" s="177" t="s">
        <v>5570</v>
      </c>
    </row>
    <row r="11435" spans="51:75" x14ac:dyDescent="0.3">
      <c r="AY11435" s="226" t="e">
        <f>VLOOKUP(C11435,#REF!, 2,FALSE)</f>
        <v>#REF!</v>
      </c>
      <c r="BM11435" s="177" t="s">
        <v>16877</v>
      </c>
      <c r="BN11435" s="177" t="s">
        <v>3199</v>
      </c>
      <c r="BO11435" s="177" t="s">
        <v>2983</v>
      </c>
      <c r="BU11435" s="177" t="s">
        <v>16877</v>
      </c>
      <c r="BV11435" s="177" t="s">
        <v>3199</v>
      </c>
      <c r="BW11435" s="177" t="s">
        <v>2983</v>
      </c>
    </row>
    <row r="11436" spans="51:75" x14ac:dyDescent="0.3">
      <c r="AY11436" s="226" t="e">
        <f>VLOOKUP(C11436,#REF!, 2,FALSE)</f>
        <v>#REF!</v>
      </c>
      <c r="BM11436" s="177" t="s">
        <v>16878</v>
      </c>
      <c r="BN11436" s="177" t="s">
        <v>1139</v>
      </c>
      <c r="BO11436" s="177" t="s">
        <v>2983</v>
      </c>
      <c r="BU11436" s="177" t="s">
        <v>16878</v>
      </c>
      <c r="BV11436" s="177" t="s">
        <v>1139</v>
      </c>
      <c r="BW11436" s="177" t="s">
        <v>2983</v>
      </c>
    </row>
    <row r="11437" spans="51:75" x14ac:dyDescent="0.3">
      <c r="AY11437" s="226" t="e">
        <f>VLOOKUP(C11437,#REF!, 2,FALSE)</f>
        <v>#REF!</v>
      </c>
      <c r="BM11437" s="177" t="s">
        <v>16879</v>
      </c>
      <c r="BN11437" s="177" t="s">
        <v>655</v>
      </c>
      <c r="BO11437" s="177" t="s">
        <v>3091</v>
      </c>
      <c r="BU11437" s="177" t="s">
        <v>16879</v>
      </c>
      <c r="BV11437" s="177" t="s">
        <v>655</v>
      </c>
      <c r="BW11437" s="177" t="s">
        <v>3091</v>
      </c>
    </row>
    <row r="11438" spans="51:75" x14ac:dyDescent="0.3">
      <c r="AY11438" s="226" t="e">
        <f>VLOOKUP(C11438,#REF!, 2,FALSE)</f>
        <v>#REF!</v>
      </c>
      <c r="BM11438" s="177" t="s">
        <v>16880</v>
      </c>
      <c r="BN11438" s="177" t="s">
        <v>3045</v>
      </c>
      <c r="BO11438" s="177" t="s">
        <v>2983</v>
      </c>
      <c r="BU11438" s="177" t="s">
        <v>16880</v>
      </c>
      <c r="BV11438" s="177" t="s">
        <v>3045</v>
      </c>
      <c r="BW11438" s="177" t="s">
        <v>2983</v>
      </c>
    </row>
    <row r="11439" spans="51:75" x14ac:dyDescent="0.3">
      <c r="AY11439" s="226" t="e">
        <f>VLOOKUP(C11439,#REF!, 2,FALSE)</f>
        <v>#REF!</v>
      </c>
      <c r="BM11439" s="177" t="s">
        <v>16881</v>
      </c>
      <c r="BN11439" s="177" t="s">
        <v>2979</v>
      </c>
      <c r="BO11439" s="177" t="s">
        <v>1330</v>
      </c>
      <c r="BU11439" s="177" t="s">
        <v>16881</v>
      </c>
      <c r="BV11439" s="177" t="s">
        <v>2979</v>
      </c>
      <c r="BW11439" s="177" t="s">
        <v>1330</v>
      </c>
    </row>
    <row r="11440" spans="51:75" x14ac:dyDescent="0.3">
      <c r="AY11440" s="226" t="e">
        <f>VLOOKUP(C11440,#REF!, 2,FALSE)</f>
        <v>#REF!</v>
      </c>
      <c r="BM11440" s="177" t="s">
        <v>16882</v>
      </c>
      <c r="BN11440" s="177" t="s">
        <v>2979</v>
      </c>
      <c r="BO11440" s="177" t="s">
        <v>2983</v>
      </c>
      <c r="BU11440" s="177" t="s">
        <v>16882</v>
      </c>
      <c r="BV11440" s="177" t="s">
        <v>2979</v>
      </c>
      <c r="BW11440" s="177" t="s">
        <v>2983</v>
      </c>
    </row>
    <row r="11441" spans="51:75" x14ac:dyDescent="0.3">
      <c r="AY11441" s="226" t="e">
        <f>VLOOKUP(C11441,#REF!, 2,FALSE)</f>
        <v>#REF!</v>
      </c>
      <c r="BM11441" s="177" t="s">
        <v>16883</v>
      </c>
      <c r="BN11441" s="177" t="s">
        <v>2979</v>
      </c>
      <c r="BO11441" s="177" t="s">
        <v>2983</v>
      </c>
      <c r="BU11441" s="177" t="s">
        <v>16883</v>
      </c>
      <c r="BV11441" s="177" t="s">
        <v>2979</v>
      </c>
      <c r="BW11441" s="177" t="s">
        <v>2983</v>
      </c>
    </row>
    <row r="11442" spans="51:75" x14ac:dyDescent="0.3">
      <c r="AY11442" s="226" t="e">
        <f>VLOOKUP(C11442,#REF!, 2,FALSE)</f>
        <v>#REF!</v>
      </c>
      <c r="BM11442" s="177" t="s">
        <v>2916</v>
      </c>
      <c r="BN11442" s="177" t="s">
        <v>3245</v>
      </c>
      <c r="BO11442" s="177" t="s">
        <v>2983</v>
      </c>
      <c r="BU11442" s="177" t="s">
        <v>2916</v>
      </c>
      <c r="BV11442" s="177" t="s">
        <v>3245</v>
      </c>
      <c r="BW11442" s="177" t="s">
        <v>2983</v>
      </c>
    </row>
    <row r="11443" spans="51:75" x14ac:dyDescent="0.3">
      <c r="AY11443" s="226" t="e">
        <f>VLOOKUP(C11443,#REF!, 2,FALSE)</f>
        <v>#REF!</v>
      </c>
      <c r="BM11443" s="177" t="s">
        <v>16884</v>
      </c>
      <c r="BN11443" s="177" t="s">
        <v>3245</v>
      </c>
      <c r="BO11443" s="177" t="s">
        <v>16885</v>
      </c>
      <c r="BU11443" s="177" t="s">
        <v>16884</v>
      </c>
      <c r="BV11443" s="177" t="s">
        <v>3245</v>
      </c>
      <c r="BW11443" s="177" t="s">
        <v>16885</v>
      </c>
    </row>
    <row r="11444" spans="51:75" x14ac:dyDescent="0.3">
      <c r="AY11444" s="226" t="e">
        <f>VLOOKUP(C11444,#REF!, 2,FALSE)</f>
        <v>#REF!</v>
      </c>
      <c r="BM11444" s="177" t="s">
        <v>16886</v>
      </c>
      <c r="BN11444" s="177" t="s">
        <v>3045</v>
      </c>
      <c r="BO11444" s="177" t="s">
        <v>2932</v>
      </c>
      <c r="BU11444" s="177" t="s">
        <v>16886</v>
      </c>
      <c r="BV11444" s="177" t="s">
        <v>3045</v>
      </c>
      <c r="BW11444" s="177" t="s">
        <v>2932</v>
      </c>
    </row>
    <row r="11445" spans="51:75" x14ac:dyDescent="0.3">
      <c r="AY11445" s="226" t="e">
        <f>VLOOKUP(C11445,#REF!, 2,FALSE)</f>
        <v>#REF!</v>
      </c>
      <c r="BM11445" s="177" t="s">
        <v>16887</v>
      </c>
      <c r="BN11445" s="177" t="s">
        <v>2979</v>
      </c>
      <c r="BO11445" s="177" t="s">
        <v>2983</v>
      </c>
      <c r="BU11445" s="177" t="s">
        <v>16887</v>
      </c>
      <c r="BV11445" s="177" t="s">
        <v>2979</v>
      </c>
      <c r="BW11445" s="177" t="s">
        <v>2983</v>
      </c>
    </row>
    <row r="11446" spans="51:75" x14ac:dyDescent="0.3">
      <c r="AY11446" s="226" t="e">
        <f>VLOOKUP(C11446,#REF!, 2,FALSE)</f>
        <v>#REF!</v>
      </c>
      <c r="BM11446" s="177" t="s">
        <v>16888</v>
      </c>
      <c r="BN11446" s="177" t="s">
        <v>1139</v>
      </c>
      <c r="BO11446" s="177" t="s">
        <v>2983</v>
      </c>
      <c r="BU11446" s="177" t="s">
        <v>16888</v>
      </c>
      <c r="BV11446" s="177" t="s">
        <v>1139</v>
      </c>
      <c r="BW11446" s="177" t="s">
        <v>2983</v>
      </c>
    </row>
    <row r="11447" spans="51:75" x14ac:dyDescent="0.3">
      <c r="AY11447" s="226" t="e">
        <f>VLOOKUP(C11447,#REF!, 2,FALSE)</f>
        <v>#REF!</v>
      </c>
      <c r="BM11447" s="177" t="s">
        <v>16889</v>
      </c>
      <c r="BN11447" s="177" t="s">
        <v>3245</v>
      </c>
      <c r="BO11447" s="177" t="s">
        <v>2653</v>
      </c>
      <c r="BU11447" s="177" t="s">
        <v>16889</v>
      </c>
      <c r="BV11447" s="177" t="s">
        <v>3245</v>
      </c>
      <c r="BW11447" s="177" t="s">
        <v>2653</v>
      </c>
    </row>
    <row r="11448" spans="51:75" x14ac:dyDescent="0.3">
      <c r="AY11448" s="226" t="e">
        <f>VLOOKUP(C11448,#REF!, 2,FALSE)</f>
        <v>#REF!</v>
      </c>
      <c r="BM11448" s="177" t="s">
        <v>2917</v>
      </c>
      <c r="BN11448" s="177" t="s">
        <v>1269</v>
      </c>
      <c r="BO11448" s="177" t="s">
        <v>2983</v>
      </c>
      <c r="BU11448" s="177" t="s">
        <v>2917</v>
      </c>
      <c r="BV11448" s="177" t="s">
        <v>1269</v>
      </c>
      <c r="BW11448" s="177" t="s">
        <v>2983</v>
      </c>
    </row>
    <row r="11449" spans="51:75" x14ac:dyDescent="0.3">
      <c r="AY11449" s="226" t="e">
        <f>VLOOKUP(C11449,#REF!, 2,FALSE)</f>
        <v>#REF!</v>
      </c>
      <c r="BM11449" s="177" t="s">
        <v>16890</v>
      </c>
      <c r="BN11449" s="177" t="s">
        <v>862</v>
      </c>
      <c r="BO11449" s="177" t="s">
        <v>2983</v>
      </c>
      <c r="BU11449" s="177" t="s">
        <v>16890</v>
      </c>
      <c r="BV11449" s="177" t="s">
        <v>862</v>
      </c>
      <c r="BW11449" s="177" t="s">
        <v>2983</v>
      </c>
    </row>
    <row r="11450" spans="51:75" x14ac:dyDescent="0.3">
      <c r="AY11450" s="226" t="e">
        <f>VLOOKUP(C11450,#REF!, 2,FALSE)</f>
        <v>#REF!</v>
      </c>
      <c r="BM11450" s="177" t="s">
        <v>16891</v>
      </c>
      <c r="BN11450" s="177" t="s">
        <v>3245</v>
      </c>
      <c r="BO11450" s="177" t="s">
        <v>2983</v>
      </c>
      <c r="BU11450" s="177" t="s">
        <v>16891</v>
      </c>
      <c r="BV11450" s="177" t="s">
        <v>3245</v>
      </c>
      <c r="BW11450" s="177" t="s">
        <v>2983</v>
      </c>
    </row>
    <row r="11451" spans="51:75" x14ac:dyDescent="0.3">
      <c r="AY11451" s="226" t="e">
        <f>VLOOKUP(C11451,#REF!, 2,FALSE)</f>
        <v>#REF!</v>
      </c>
      <c r="BM11451" s="177" t="s">
        <v>16892</v>
      </c>
      <c r="BN11451" s="177" t="s">
        <v>3245</v>
      </c>
      <c r="BO11451" s="177" t="s">
        <v>12080</v>
      </c>
      <c r="BU11451" s="177" t="s">
        <v>16892</v>
      </c>
      <c r="BV11451" s="177" t="s">
        <v>3245</v>
      </c>
      <c r="BW11451" s="177" t="s">
        <v>12080</v>
      </c>
    </row>
    <row r="11452" spans="51:75" x14ac:dyDescent="0.3">
      <c r="AY11452" s="226" t="e">
        <f>VLOOKUP(C11452,#REF!, 2,FALSE)</f>
        <v>#REF!</v>
      </c>
      <c r="BM11452" s="177" t="s">
        <v>16893</v>
      </c>
      <c r="BN11452" s="177" t="s">
        <v>1269</v>
      </c>
      <c r="BO11452" s="177" t="s">
        <v>2983</v>
      </c>
      <c r="BU11452" s="177" t="s">
        <v>16893</v>
      </c>
      <c r="BV11452" s="177" t="s">
        <v>1269</v>
      </c>
      <c r="BW11452" s="177" t="s">
        <v>2983</v>
      </c>
    </row>
    <row r="11453" spans="51:75" x14ac:dyDescent="0.3">
      <c r="AY11453" s="226" t="e">
        <f>VLOOKUP(C11453,#REF!, 2,FALSE)</f>
        <v>#REF!</v>
      </c>
      <c r="BM11453" s="177" t="s">
        <v>16894</v>
      </c>
      <c r="BN11453" s="177" t="s">
        <v>3045</v>
      </c>
      <c r="BO11453" s="177" t="s">
        <v>2983</v>
      </c>
      <c r="BU11453" s="177" t="s">
        <v>16894</v>
      </c>
      <c r="BV11453" s="177" t="s">
        <v>3045</v>
      </c>
      <c r="BW11453" s="177" t="s">
        <v>2983</v>
      </c>
    </row>
    <row r="11454" spans="51:75" x14ac:dyDescent="0.3">
      <c r="AY11454" s="226" t="e">
        <f>VLOOKUP(C11454,#REF!, 2,FALSE)</f>
        <v>#REF!</v>
      </c>
      <c r="BM11454" s="177" t="s">
        <v>16895</v>
      </c>
      <c r="BN11454" s="177" t="s">
        <v>1342</v>
      </c>
      <c r="BO11454" s="177" t="s">
        <v>2983</v>
      </c>
      <c r="BU11454" s="177" t="s">
        <v>16895</v>
      </c>
      <c r="BV11454" s="177" t="s">
        <v>1342</v>
      </c>
      <c r="BW11454" s="177" t="s">
        <v>2983</v>
      </c>
    </row>
    <row r="11455" spans="51:75" x14ac:dyDescent="0.3">
      <c r="AY11455" s="226" t="e">
        <f>VLOOKUP(C11455,#REF!, 2,FALSE)</f>
        <v>#REF!</v>
      </c>
      <c r="BM11455" s="177" t="s">
        <v>16896</v>
      </c>
      <c r="BN11455" s="177" t="s">
        <v>1139</v>
      </c>
      <c r="BO11455" s="177" t="s">
        <v>1804</v>
      </c>
      <c r="BU11455" s="177" t="s">
        <v>16896</v>
      </c>
      <c r="BV11455" s="177" t="s">
        <v>1139</v>
      </c>
      <c r="BW11455" s="177" t="s">
        <v>1804</v>
      </c>
    </row>
    <row r="11456" spans="51:75" x14ac:dyDescent="0.3">
      <c r="AY11456" s="226" t="e">
        <f>VLOOKUP(C11456,#REF!, 2,FALSE)</f>
        <v>#REF!</v>
      </c>
      <c r="BM11456" s="177" t="s">
        <v>311</v>
      </c>
      <c r="BN11456" s="177" t="s">
        <v>862</v>
      </c>
      <c r="BO11456" s="177" t="s">
        <v>8900</v>
      </c>
      <c r="BU11456" s="177" t="s">
        <v>311</v>
      </c>
      <c r="BV11456" s="177" t="s">
        <v>862</v>
      </c>
      <c r="BW11456" s="177" t="s">
        <v>8900</v>
      </c>
    </row>
    <row r="11457" spans="51:75" x14ac:dyDescent="0.3">
      <c r="AY11457" s="226" t="e">
        <f>VLOOKUP(C11457,#REF!, 2,FALSE)</f>
        <v>#REF!</v>
      </c>
      <c r="BM11457" s="177" t="s">
        <v>16897</v>
      </c>
      <c r="BN11457" s="177" t="s">
        <v>3245</v>
      </c>
      <c r="BO11457" s="177" t="s">
        <v>2983</v>
      </c>
      <c r="BU11457" s="177" t="s">
        <v>16897</v>
      </c>
      <c r="BV11457" s="177" t="s">
        <v>3245</v>
      </c>
      <c r="BW11457" s="177" t="s">
        <v>2983</v>
      </c>
    </row>
    <row r="11458" spans="51:75" x14ac:dyDescent="0.3">
      <c r="AY11458" s="226" t="e">
        <f>VLOOKUP(C11458,#REF!, 2,FALSE)</f>
        <v>#REF!</v>
      </c>
      <c r="BM11458" s="177" t="s">
        <v>16898</v>
      </c>
      <c r="BN11458" s="177" t="s">
        <v>3245</v>
      </c>
      <c r="BO11458" s="177" t="s">
        <v>2983</v>
      </c>
      <c r="BU11458" s="177" t="s">
        <v>16898</v>
      </c>
      <c r="BV11458" s="177" t="s">
        <v>3245</v>
      </c>
      <c r="BW11458" s="177" t="s">
        <v>2983</v>
      </c>
    </row>
    <row r="11459" spans="51:75" x14ac:dyDescent="0.3">
      <c r="AY11459" s="226" t="e">
        <f>VLOOKUP(C11459,#REF!, 2,FALSE)</f>
        <v>#REF!</v>
      </c>
      <c r="BM11459" s="177" t="s">
        <v>16899</v>
      </c>
      <c r="BN11459" s="177" t="s">
        <v>1342</v>
      </c>
      <c r="BO11459" s="177" t="s">
        <v>3714</v>
      </c>
      <c r="BU11459" s="177" t="s">
        <v>16899</v>
      </c>
      <c r="BV11459" s="177" t="s">
        <v>1342</v>
      </c>
      <c r="BW11459" s="177" t="s">
        <v>3714</v>
      </c>
    </row>
    <row r="11460" spans="51:75" x14ac:dyDescent="0.3">
      <c r="AY11460" s="226" t="e">
        <f>VLOOKUP(C11460,#REF!, 2,FALSE)</f>
        <v>#REF!</v>
      </c>
      <c r="BM11460" s="177" t="s">
        <v>16900</v>
      </c>
      <c r="BN11460" s="177" t="s">
        <v>1342</v>
      </c>
      <c r="BO11460" s="177" t="s">
        <v>2983</v>
      </c>
      <c r="BU11460" s="177" t="s">
        <v>16900</v>
      </c>
      <c r="BV11460" s="177" t="s">
        <v>1342</v>
      </c>
      <c r="BW11460" s="177" t="s">
        <v>2983</v>
      </c>
    </row>
    <row r="11461" spans="51:75" x14ac:dyDescent="0.3">
      <c r="AY11461" s="226" t="e">
        <f>VLOOKUP(C11461,#REF!, 2,FALSE)</f>
        <v>#REF!</v>
      </c>
      <c r="BM11461" s="177" t="s">
        <v>16901</v>
      </c>
      <c r="BN11461" s="177" t="s">
        <v>1342</v>
      </c>
      <c r="BO11461" s="177" t="s">
        <v>2983</v>
      </c>
      <c r="BU11461" s="177" t="s">
        <v>16901</v>
      </c>
      <c r="BV11461" s="177" t="s">
        <v>1342</v>
      </c>
      <c r="BW11461" s="177" t="s">
        <v>2983</v>
      </c>
    </row>
    <row r="11462" spans="51:75" x14ac:dyDescent="0.3">
      <c r="AY11462" s="226" t="e">
        <f>VLOOKUP(C11462,#REF!, 2,FALSE)</f>
        <v>#REF!</v>
      </c>
      <c r="BM11462" s="177" t="s">
        <v>16902</v>
      </c>
      <c r="BN11462" s="177" t="s">
        <v>1139</v>
      </c>
      <c r="BO11462" s="177" t="s">
        <v>2983</v>
      </c>
      <c r="BU11462" s="177" t="s">
        <v>16902</v>
      </c>
      <c r="BV11462" s="177" t="s">
        <v>1139</v>
      </c>
      <c r="BW11462" s="177" t="s">
        <v>2983</v>
      </c>
    </row>
    <row r="11463" spans="51:75" x14ac:dyDescent="0.3">
      <c r="AY11463" s="226" t="e">
        <f>VLOOKUP(C11463,#REF!, 2,FALSE)</f>
        <v>#REF!</v>
      </c>
      <c r="BM11463" s="177" t="s">
        <v>16903</v>
      </c>
      <c r="BN11463" s="177" t="s">
        <v>1342</v>
      </c>
      <c r="BO11463" s="177" t="s">
        <v>2983</v>
      </c>
      <c r="BU11463" s="177" t="s">
        <v>16903</v>
      </c>
      <c r="BV11463" s="177" t="s">
        <v>1342</v>
      </c>
      <c r="BW11463" s="177" t="s">
        <v>2983</v>
      </c>
    </row>
    <row r="11464" spans="51:75" x14ac:dyDescent="0.3">
      <c r="AY11464" s="226" t="e">
        <f>VLOOKUP(C11464,#REF!, 2,FALSE)</f>
        <v>#REF!</v>
      </c>
      <c r="BM11464" s="177" t="s">
        <v>2918</v>
      </c>
      <c r="BN11464" s="177" t="s">
        <v>778</v>
      </c>
      <c r="BO11464" s="177" t="s">
        <v>2983</v>
      </c>
      <c r="BU11464" s="177" t="s">
        <v>2918</v>
      </c>
      <c r="BV11464" s="177" t="s">
        <v>778</v>
      </c>
      <c r="BW11464" s="177" t="s">
        <v>2983</v>
      </c>
    </row>
    <row r="11465" spans="51:75" x14ac:dyDescent="0.3">
      <c r="AY11465" s="226" t="e">
        <f>VLOOKUP(C11465,#REF!, 2,FALSE)</f>
        <v>#REF!</v>
      </c>
      <c r="BM11465" s="177" t="s">
        <v>16904</v>
      </c>
      <c r="BN11465" s="177" t="s">
        <v>1269</v>
      </c>
      <c r="BO11465" s="177" t="s">
        <v>5346</v>
      </c>
      <c r="BU11465" s="177" t="s">
        <v>16904</v>
      </c>
      <c r="BV11465" s="177" t="s">
        <v>1269</v>
      </c>
      <c r="BW11465" s="177" t="s">
        <v>5346</v>
      </c>
    </row>
    <row r="11466" spans="51:75" x14ac:dyDescent="0.3">
      <c r="AY11466" s="226" t="e">
        <f>VLOOKUP(C11466,#REF!, 2,FALSE)</f>
        <v>#REF!</v>
      </c>
      <c r="BM11466" s="177" t="s">
        <v>2919</v>
      </c>
      <c r="BN11466" s="177" t="s">
        <v>1269</v>
      </c>
      <c r="BO11466" s="177" t="s">
        <v>2983</v>
      </c>
      <c r="BU11466" s="177" t="s">
        <v>2919</v>
      </c>
      <c r="BV11466" s="177" t="s">
        <v>1269</v>
      </c>
      <c r="BW11466" s="177" t="s">
        <v>2983</v>
      </c>
    </row>
    <row r="11467" spans="51:75" x14ac:dyDescent="0.3">
      <c r="AY11467" s="226" t="e">
        <f>VLOOKUP(C11467,#REF!, 2,FALSE)</f>
        <v>#REF!</v>
      </c>
      <c r="BM11467" s="177" t="s">
        <v>2920</v>
      </c>
      <c r="BN11467" s="177" t="s">
        <v>1269</v>
      </c>
      <c r="BO11467" s="177" t="s">
        <v>2983</v>
      </c>
      <c r="BU11467" s="177" t="s">
        <v>2920</v>
      </c>
      <c r="BV11467" s="177" t="s">
        <v>1269</v>
      </c>
      <c r="BW11467" s="177" t="s">
        <v>2983</v>
      </c>
    </row>
    <row r="11468" spans="51:75" x14ac:dyDescent="0.3">
      <c r="AY11468" s="226" t="e">
        <f>VLOOKUP(C11468,#REF!, 2,FALSE)</f>
        <v>#REF!</v>
      </c>
      <c r="BM11468" s="177" t="s">
        <v>309</v>
      </c>
      <c r="BN11468" s="177" t="s">
        <v>2983</v>
      </c>
      <c r="BO11468" s="177" t="s">
        <v>2983</v>
      </c>
      <c r="BU11468" s="177" t="s">
        <v>309</v>
      </c>
      <c r="BV11468" s="177" t="s">
        <v>2983</v>
      </c>
      <c r="BW11468" s="177" t="s">
        <v>2983</v>
      </c>
    </row>
    <row r="11469" spans="51:75" x14ac:dyDescent="0.3">
      <c r="AY11469" s="226" t="e">
        <f>VLOOKUP(C11469,#REF!, 2,FALSE)</f>
        <v>#REF!</v>
      </c>
      <c r="BM11469" s="177" t="s">
        <v>16905</v>
      </c>
      <c r="BN11469" s="177" t="s">
        <v>1342</v>
      </c>
      <c r="BO11469" s="177" t="s">
        <v>843</v>
      </c>
      <c r="BU11469" s="177" t="s">
        <v>16905</v>
      </c>
      <c r="BV11469" s="177" t="s">
        <v>1342</v>
      </c>
      <c r="BW11469" s="177" t="s">
        <v>843</v>
      </c>
    </row>
    <row r="11470" spans="51:75" x14ac:dyDescent="0.3">
      <c r="AY11470" s="226" t="e">
        <f>VLOOKUP(C11470,#REF!, 2,FALSE)</f>
        <v>#REF!</v>
      </c>
      <c r="BM11470" s="177" t="s">
        <v>16906</v>
      </c>
      <c r="BN11470" s="177" t="s">
        <v>3245</v>
      </c>
      <c r="BO11470" s="177" t="s">
        <v>2934</v>
      </c>
      <c r="BU11470" s="177" t="s">
        <v>16906</v>
      </c>
      <c r="BV11470" s="177" t="s">
        <v>3245</v>
      </c>
      <c r="BW11470" s="177" t="s">
        <v>2934</v>
      </c>
    </row>
    <row r="11471" spans="51:75" x14ac:dyDescent="0.3">
      <c r="AY11471" s="226" t="e">
        <f>VLOOKUP(C11471,#REF!, 2,FALSE)</f>
        <v>#REF!</v>
      </c>
      <c r="BM11471" s="177" t="s">
        <v>2921</v>
      </c>
      <c r="BN11471" s="177" t="s">
        <v>1342</v>
      </c>
      <c r="BO11471" s="177" t="s">
        <v>2983</v>
      </c>
      <c r="BU11471" s="177" t="s">
        <v>2921</v>
      </c>
      <c r="BV11471" s="177" t="s">
        <v>1342</v>
      </c>
      <c r="BW11471" s="177" t="s">
        <v>2983</v>
      </c>
    </row>
    <row r="11472" spans="51:75" x14ac:dyDescent="0.3">
      <c r="AY11472" s="226" t="e">
        <f>VLOOKUP(C11472,#REF!, 2,FALSE)</f>
        <v>#REF!</v>
      </c>
      <c r="BM11472" s="177" t="s">
        <v>16907</v>
      </c>
      <c r="BN11472" s="177" t="s">
        <v>1342</v>
      </c>
      <c r="BO11472" s="177" t="s">
        <v>2983</v>
      </c>
      <c r="BU11472" s="177" t="s">
        <v>16907</v>
      </c>
      <c r="BV11472" s="177" t="s">
        <v>1342</v>
      </c>
      <c r="BW11472" s="177" t="s">
        <v>2983</v>
      </c>
    </row>
    <row r="11473" spans="51:75" x14ac:dyDescent="0.3">
      <c r="AY11473" s="226" t="e">
        <f>VLOOKUP(C11473,#REF!, 2,FALSE)</f>
        <v>#REF!</v>
      </c>
      <c r="BM11473" s="177" t="s">
        <v>16908</v>
      </c>
      <c r="BN11473" s="177" t="s">
        <v>1269</v>
      </c>
      <c r="BO11473" s="177" t="s">
        <v>2983</v>
      </c>
      <c r="BU11473" s="177" t="s">
        <v>16908</v>
      </c>
      <c r="BV11473" s="177" t="s">
        <v>1269</v>
      </c>
      <c r="BW11473" s="177" t="s">
        <v>2983</v>
      </c>
    </row>
    <row r="11474" spans="51:75" x14ac:dyDescent="0.3">
      <c r="AY11474" s="226" t="e">
        <f>VLOOKUP(C11474,#REF!, 2,FALSE)</f>
        <v>#REF!</v>
      </c>
      <c r="BM11474" s="177" t="s">
        <v>16909</v>
      </c>
      <c r="BN11474" s="177" t="s">
        <v>2458</v>
      </c>
      <c r="BO11474" s="177" t="s">
        <v>2983</v>
      </c>
      <c r="BU11474" s="177" t="s">
        <v>16909</v>
      </c>
      <c r="BV11474" s="177" t="s">
        <v>2458</v>
      </c>
      <c r="BW11474" s="177" t="s">
        <v>2983</v>
      </c>
    </row>
    <row r="11475" spans="51:75" x14ac:dyDescent="0.3">
      <c r="AY11475" s="226" t="e">
        <f>VLOOKUP(C11475,#REF!, 2,FALSE)</f>
        <v>#REF!</v>
      </c>
      <c r="BM11475" s="177" t="s">
        <v>16910</v>
      </c>
      <c r="BN11475" s="177" t="s">
        <v>1139</v>
      </c>
      <c r="BO11475" s="177" t="s">
        <v>2983</v>
      </c>
      <c r="BU11475" s="177" t="s">
        <v>16910</v>
      </c>
      <c r="BV11475" s="177" t="s">
        <v>1139</v>
      </c>
      <c r="BW11475" s="177" t="s">
        <v>2983</v>
      </c>
    </row>
    <row r="11476" spans="51:75" x14ac:dyDescent="0.3">
      <c r="AY11476" s="226" t="e">
        <f>VLOOKUP(C11476,#REF!, 2,FALSE)</f>
        <v>#REF!</v>
      </c>
      <c r="BM11476" s="177" t="s">
        <v>16911</v>
      </c>
      <c r="BN11476" s="177" t="s">
        <v>2979</v>
      </c>
      <c r="BO11476" s="177" t="s">
        <v>2983</v>
      </c>
      <c r="BU11476" s="177" t="s">
        <v>16911</v>
      </c>
      <c r="BV11476" s="177" t="s">
        <v>2979</v>
      </c>
      <c r="BW11476" s="177" t="s">
        <v>2983</v>
      </c>
    </row>
    <row r="11477" spans="51:75" x14ac:dyDescent="0.3">
      <c r="AY11477" s="226" t="e">
        <f>VLOOKUP(C11477,#REF!, 2,FALSE)</f>
        <v>#REF!</v>
      </c>
      <c r="BM11477" s="177" t="s">
        <v>16912</v>
      </c>
      <c r="BN11477" s="177" t="s">
        <v>1269</v>
      </c>
      <c r="BO11477" s="177" t="s">
        <v>2983</v>
      </c>
      <c r="BU11477" s="177" t="s">
        <v>16912</v>
      </c>
      <c r="BV11477" s="177" t="s">
        <v>1269</v>
      </c>
      <c r="BW11477" s="177" t="s">
        <v>2983</v>
      </c>
    </row>
    <row r="11478" spans="51:75" x14ac:dyDescent="0.3">
      <c r="AY11478" s="226" t="e">
        <f>VLOOKUP(C11478,#REF!, 2,FALSE)</f>
        <v>#REF!</v>
      </c>
      <c r="BM11478" s="177" t="s">
        <v>16913</v>
      </c>
      <c r="BN11478" s="177" t="s">
        <v>1269</v>
      </c>
      <c r="BO11478" s="177" t="s">
        <v>2983</v>
      </c>
      <c r="BU11478" s="177" t="s">
        <v>16913</v>
      </c>
      <c r="BV11478" s="177" t="s">
        <v>1269</v>
      </c>
      <c r="BW11478" s="177" t="s">
        <v>2983</v>
      </c>
    </row>
    <row r="11479" spans="51:75" x14ac:dyDescent="0.3">
      <c r="AY11479" s="226" t="e">
        <f>VLOOKUP(C11479,#REF!, 2,FALSE)</f>
        <v>#REF!</v>
      </c>
      <c r="BM11479" s="177" t="s">
        <v>16914</v>
      </c>
      <c r="BN11479" s="177" t="s">
        <v>2979</v>
      </c>
      <c r="BO11479" s="177" t="s">
        <v>3846</v>
      </c>
      <c r="BU11479" s="177" t="s">
        <v>16914</v>
      </c>
      <c r="BV11479" s="177" t="s">
        <v>2979</v>
      </c>
      <c r="BW11479" s="177" t="s">
        <v>3846</v>
      </c>
    </row>
    <row r="11480" spans="51:75" x14ac:dyDescent="0.3">
      <c r="AY11480" s="226" t="e">
        <f>VLOOKUP(C11480,#REF!, 2,FALSE)</f>
        <v>#REF!</v>
      </c>
      <c r="BM11480" s="177" t="s">
        <v>16915</v>
      </c>
      <c r="BN11480" s="177" t="s">
        <v>2979</v>
      </c>
      <c r="BO11480" s="177" t="s">
        <v>2983</v>
      </c>
      <c r="BU11480" s="177" t="s">
        <v>16915</v>
      </c>
      <c r="BV11480" s="177" t="s">
        <v>2979</v>
      </c>
      <c r="BW11480" s="177" t="s">
        <v>2983</v>
      </c>
    </row>
    <row r="11481" spans="51:75" x14ac:dyDescent="0.3">
      <c r="AY11481" s="226" t="e">
        <f>VLOOKUP(C11481,#REF!, 2,FALSE)</f>
        <v>#REF!</v>
      </c>
      <c r="BM11481" s="177" t="s">
        <v>16916</v>
      </c>
      <c r="BN11481" s="177" t="s">
        <v>1342</v>
      </c>
      <c r="BO11481" s="177" t="s">
        <v>2983</v>
      </c>
      <c r="BU11481" s="177" t="s">
        <v>16916</v>
      </c>
      <c r="BV11481" s="177" t="s">
        <v>1342</v>
      </c>
      <c r="BW11481" s="177" t="s">
        <v>2983</v>
      </c>
    </row>
    <row r="11482" spans="51:75" x14ac:dyDescent="0.3">
      <c r="AY11482" s="226" t="e">
        <f>VLOOKUP(C11482,#REF!, 2,FALSE)</f>
        <v>#REF!</v>
      </c>
      <c r="BM11482" s="177" t="s">
        <v>16917</v>
      </c>
      <c r="BN11482" s="177" t="s">
        <v>2979</v>
      </c>
      <c r="BO11482" s="177" t="s">
        <v>1595</v>
      </c>
      <c r="BU11482" s="177" t="s">
        <v>16917</v>
      </c>
      <c r="BV11482" s="177" t="s">
        <v>2979</v>
      </c>
      <c r="BW11482" s="177" t="s">
        <v>1595</v>
      </c>
    </row>
    <row r="11483" spans="51:75" x14ac:dyDescent="0.3">
      <c r="AY11483" s="226" t="e">
        <f>VLOOKUP(C11483,#REF!, 2,FALSE)</f>
        <v>#REF!</v>
      </c>
      <c r="BM11483" s="177" t="s">
        <v>16918</v>
      </c>
      <c r="BN11483" s="177" t="s">
        <v>2979</v>
      </c>
      <c r="BO11483" s="177" t="s">
        <v>2983</v>
      </c>
      <c r="BU11483" s="177" t="s">
        <v>16918</v>
      </c>
      <c r="BV11483" s="177" t="s">
        <v>2979</v>
      </c>
      <c r="BW11483" s="177" t="s">
        <v>2983</v>
      </c>
    </row>
    <row r="11484" spans="51:75" x14ac:dyDescent="0.3">
      <c r="AY11484" s="226" t="e">
        <f>VLOOKUP(C11484,#REF!, 2,FALSE)</f>
        <v>#REF!</v>
      </c>
      <c r="BM11484" s="177" t="s">
        <v>16919</v>
      </c>
      <c r="BN11484" s="177" t="s">
        <v>2979</v>
      </c>
      <c r="BO11484" s="177" t="s">
        <v>2983</v>
      </c>
      <c r="BU11484" s="177" t="s">
        <v>16919</v>
      </c>
      <c r="BV11484" s="177" t="s">
        <v>2979</v>
      </c>
      <c r="BW11484" s="177" t="s">
        <v>2983</v>
      </c>
    </row>
    <row r="11485" spans="51:75" x14ac:dyDescent="0.3">
      <c r="AY11485" s="226" t="e">
        <f>VLOOKUP(C11485,#REF!, 2,FALSE)</f>
        <v>#REF!</v>
      </c>
      <c r="BM11485" s="177" t="s">
        <v>16920</v>
      </c>
      <c r="BN11485" s="177" t="s">
        <v>1342</v>
      </c>
      <c r="BO11485" s="177" t="s">
        <v>2983</v>
      </c>
      <c r="BU11485" s="177" t="s">
        <v>16920</v>
      </c>
      <c r="BV11485" s="177" t="s">
        <v>1342</v>
      </c>
      <c r="BW11485" s="177" t="s">
        <v>2983</v>
      </c>
    </row>
    <row r="11486" spans="51:75" x14ac:dyDescent="0.3">
      <c r="AY11486" s="226" t="e">
        <f>VLOOKUP(C11486,#REF!, 2,FALSE)</f>
        <v>#REF!</v>
      </c>
      <c r="BM11486" s="177" t="s">
        <v>16921</v>
      </c>
      <c r="BN11486" s="177" t="s">
        <v>1269</v>
      </c>
      <c r="BO11486" s="177" t="s">
        <v>2983</v>
      </c>
      <c r="BU11486" s="177" t="s">
        <v>16921</v>
      </c>
      <c r="BV11486" s="177" t="s">
        <v>1269</v>
      </c>
      <c r="BW11486" s="177" t="s">
        <v>2983</v>
      </c>
    </row>
    <row r="11487" spans="51:75" x14ac:dyDescent="0.3">
      <c r="AY11487" s="226" t="e">
        <f>VLOOKUP(C11487,#REF!, 2,FALSE)</f>
        <v>#REF!</v>
      </c>
      <c r="BM11487" s="177" t="s">
        <v>16922</v>
      </c>
      <c r="BN11487" s="177" t="s">
        <v>1269</v>
      </c>
      <c r="BO11487" s="177" t="s">
        <v>2983</v>
      </c>
      <c r="BU11487" s="177" t="s">
        <v>16922</v>
      </c>
      <c r="BV11487" s="177" t="s">
        <v>1269</v>
      </c>
      <c r="BW11487" s="177" t="s">
        <v>2983</v>
      </c>
    </row>
    <row r="11488" spans="51:75" x14ac:dyDescent="0.3">
      <c r="AY11488" s="226" t="e">
        <f>VLOOKUP(C11488,#REF!, 2,FALSE)</f>
        <v>#REF!</v>
      </c>
      <c r="BM11488" s="177" t="s">
        <v>16923</v>
      </c>
      <c r="BN11488" s="177" t="s">
        <v>2979</v>
      </c>
      <c r="BO11488" s="177" t="s">
        <v>2983</v>
      </c>
      <c r="BU11488" s="177" t="s">
        <v>16923</v>
      </c>
      <c r="BV11488" s="177" t="s">
        <v>2979</v>
      </c>
      <c r="BW11488" s="177" t="s">
        <v>2983</v>
      </c>
    </row>
    <row r="11489" spans="51:75" x14ac:dyDescent="0.3">
      <c r="AY11489" s="226" t="e">
        <f>VLOOKUP(C11489,#REF!, 2,FALSE)</f>
        <v>#REF!</v>
      </c>
      <c r="BM11489" s="177" t="s">
        <v>16924</v>
      </c>
      <c r="BN11489" s="177" t="s">
        <v>2979</v>
      </c>
      <c r="BO11489" s="177" t="s">
        <v>9346</v>
      </c>
      <c r="BU11489" s="177" t="s">
        <v>16924</v>
      </c>
      <c r="BV11489" s="177" t="s">
        <v>2979</v>
      </c>
      <c r="BW11489" s="177" t="s">
        <v>9346</v>
      </c>
    </row>
    <row r="11490" spans="51:75" x14ac:dyDescent="0.3">
      <c r="AY11490" s="226" t="e">
        <f>VLOOKUP(C11490,#REF!, 2,FALSE)</f>
        <v>#REF!</v>
      </c>
      <c r="BM11490" s="177" t="s">
        <v>315</v>
      </c>
      <c r="BN11490" s="177" t="s">
        <v>2979</v>
      </c>
      <c r="BO11490" s="177" t="s">
        <v>2983</v>
      </c>
      <c r="BU11490" s="177" t="s">
        <v>315</v>
      </c>
      <c r="BV11490" s="177" t="s">
        <v>2979</v>
      </c>
      <c r="BW11490" s="177" t="s">
        <v>2983</v>
      </c>
    </row>
    <row r="11491" spans="51:75" x14ac:dyDescent="0.3">
      <c r="AY11491" s="226" t="e">
        <f>VLOOKUP(C11491,#REF!, 2,FALSE)</f>
        <v>#REF!</v>
      </c>
      <c r="BM11491" s="177" t="s">
        <v>310</v>
      </c>
      <c r="BN11491" s="177" t="s">
        <v>2979</v>
      </c>
      <c r="BO11491" s="177" t="s">
        <v>9214</v>
      </c>
      <c r="BU11491" s="177" t="s">
        <v>310</v>
      </c>
      <c r="BV11491" s="177" t="s">
        <v>2979</v>
      </c>
      <c r="BW11491" s="177" t="s">
        <v>9214</v>
      </c>
    </row>
    <row r="11492" spans="51:75" x14ac:dyDescent="0.3">
      <c r="AY11492" s="226" t="e">
        <f>VLOOKUP(C11492,#REF!, 2,FALSE)</f>
        <v>#REF!</v>
      </c>
      <c r="BM11492" s="177" t="s">
        <v>2922</v>
      </c>
      <c r="BN11492" s="177" t="s">
        <v>1342</v>
      </c>
      <c r="BO11492" s="177" t="s">
        <v>1337</v>
      </c>
      <c r="BU11492" s="177" t="s">
        <v>2922</v>
      </c>
      <c r="BV11492" s="177" t="s">
        <v>1342</v>
      </c>
      <c r="BW11492" s="177" t="s">
        <v>1337</v>
      </c>
    </row>
    <row r="11493" spans="51:75" x14ac:dyDescent="0.3">
      <c r="AY11493" s="226" t="e">
        <f>VLOOKUP(C11493,#REF!, 2,FALSE)</f>
        <v>#REF!</v>
      </c>
      <c r="BM11493" s="177" t="s">
        <v>2923</v>
      </c>
      <c r="BN11493" s="177" t="s">
        <v>2979</v>
      </c>
      <c r="BO11493" s="177" t="s">
        <v>2983</v>
      </c>
      <c r="BU11493" s="177" t="s">
        <v>2923</v>
      </c>
      <c r="BV11493" s="177" t="s">
        <v>2979</v>
      </c>
      <c r="BW11493" s="177" t="s">
        <v>2983</v>
      </c>
    </row>
    <row r="11494" spans="51:75" x14ac:dyDescent="0.3">
      <c r="AY11494" s="226" t="e">
        <f>VLOOKUP(C11494,#REF!, 2,FALSE)</f>
        <v>#REF!</v>
      </c>
      <c r="BM11494" s="177" t="s">
        <v>2924</v>
      </c>
      <c r="BN11494" s="177" t="s">
        <v>1342</v>
      </c>
      <c r="BO11494" s="177" t="s">
        <v>2983</v>
      </c>
      <c r="BU11494" s="177" t="s">
        <v>2924</v>
      </c>
      <c r="BV11494" s="177" t="s">
        <v>1342</v>
      </c>
      <c r="BW11494" s="177" t="s">
        <v>2983</v>
      </c>
    </row>
    <row r="11495" spans="51:75" x14ac:dyDescent="0.3">
      <c r="AY11495" s="226" t="e">
        <f>VLOOKUP(C11495,#REF!, 2,FALSE)</f>
        <v>#REF!</v>
      </c>
      <c r="BM11495" s="177" t="s">
        <v>16925</v>
      </c>
      <c r="BN11495" s="177" t="s">
        <v>3245</v>
      </c>
      <c r="BO11495" s="177" t="s">
        <v>16926</v>
      </c>
      <c r="BU11495" s="177" t="s">
        <v>16925</v>
      </c>
      <c r="BV11495" s="177" t="s">
        <v>3245</v>
      </c>
      <c r="BW11495" s="177" t="s">
        <v>16926</v>
      </c>
    </row>
    <row r="11496" spans="51:75" x14ac:dyDescent="0.3">
      <c r="AY11496" s="226" t="e">
        <f>VLOOKUP(C11496,#REF!, 2,FALSE)</f>
        <v>#REF!</v>
      </c>
      <c r="BM11496" s="177" t="s">
        <v>16927</v>
      </c>
      <c r="BN11496" s="177" t="s">
        <v>1139</v>
      </c>
      <c r="BO11496" s="177" t="s">
        <v>2983</v>
      </c>
      <c r="BU11496" s="177" t="s">
        <v>16927</v>
      </c>
      <c r="BV11496" s="177" t="s">
        <v>1139</v>
      </c>
      <c r="BW11496" s="177" t="s">
        <v>2983</v>
      </c>
    </row>
    <row r="11497" spans="51:75" x14ac:dyDescent="0.3">
      <c r="AY11497" s="226" t="e">
        <f>VLOOKUP(C11497,#REF!, 2,FALSE)</f>
        <v>#REF!</v>
      </c>
      <c r="BM11497" s="177" t="s">
        <v>313</v>
      </c>
      <c r="BN11497" s="177" t="s">
        <v>2979</v>
      </c>
      <c r="BO11497" s="177" t="s">
        <v>2983</v>
      </c>
      <c r="BU11497" s="177" t="s">
        <v>313</v>
      </c>
      <c r="BV11497" s="177" t="s">
        <v>2979</v>
      </c>
      <c r="BW11497" s="177" t="s">
        <v>2983</v>
      </c>
    </row>
    <row r="11498" spans="51:75" x14ac:dyDescent="0.3">
      <c r="AY11498" s="226" t="e">
        <f>VLOOKUP(C11498,#REF!, 2,FALSE)</f>
        <v>#REF!</v>
      </c>
      <c r="BM11498" s="177" t="s">
        <v>16928</v>
      </c>
      <c r="BN11498" s="177" t="s">
        <v>2979</v>
      </c>
      <c r="BO11498" s="177" t="s">
        <v>5877</v>
      </c>
      <c r="BU11498" s="177" t="s">
        <v>16928</v>
      </c>
      <c r="BV11498" s="177" t="s">
        <v>2979</v>
      </c>
      <c r="BW11498" s="177" t="s">
        <v>5877</v>
      </c>
    </row>
    <row r="11499" spans="51:75" x14ac:dyDescent="0.3">
      <c r="AY11499" s="226" t="e">
        <f>VLOOKUP(C11499,#REF!, 2,FALSE)</f>
        <v>#REF!</v>
      </c>
      <c r="BM11499" s="177" t="s">
        <v>16929</v>
      </c>
      <c r="BN11499" s="177" t="s">
        <v>2979</v>
      </c>
      <c r="BO11499" s="177" t="s">
        <v>8771</v>
      </c>
      <c r="BU11499" s="177" t="s">
        <v>16929</v>
      </c>
      <c r="BV11499" s="177" t="s">
        <v>2979</v>
      </c>
      <c r="BW11499" s="177" t="s">
        <v>8771</v>
      </c>
    </row>
    <row r="11500" spans="51:75" x14ac:dyDescent="0.3">
      <c r="AY11500" s="226" t="e">
        <f>VLOOKUP(C11500,#REF!, 2,FALSE)</f>
        <v>#REF!</v>
      </c>
      <c r="BM11500" s="177" t="s">
        <v>2925</v>
      </c>
      <c r="BN11500" s="177" t="s">
        <v>1139</v>
      </c>
      <c r="BO11500" s="177" t="s">
        <v>2983</v>
      </c>
      <c r="BU11500" s="177" t="s">
        <v>2925</v>
      </c>
      <c r="BV11500" s="177" t="s">
        <v>1139</v>
      </c>
      <c r="BW11500" s="177" t="s">
        <v>2983</v>
      </c>
    </row>
    <row r="11501" spans="51:75" x14ac:dyDescent="0.3">
      <c r="AY11501" s="226" t="e">
        <f>VLOOKUP(C11501,#REF!, 2,FALSE)</f>
        <v>#REF!</v>
      </c>
      <c r="BM11501" s="177" t="s">
        <v>2926</v>
      </c>
      <c r="BN11501" s="177" t="s">
        <v>1342</v>
      </c>
      <c r="BO11501" s="177" t="s">
        <v>2983</v>
      </c>
      <c r="BU11501" s="177" t="s">
        <v>2926</v>
      </c>
      <c r="BV11501" s="177" t="s">
        <v>1342</v>
      </c>
      <c r="BW11501" s="177" t="s">
        <v>2983</v>
      </c>
    </row>
    <row r="11502" spans="51:75" x14ac:dyDescent="0.3">
      <c r="AY11502" s="226" t="e">
        <f>VLOOKUP(C11502,#REF!, 2,FALSE)</f>
        <v>#REF!</v>
      </c>
      <c r="BM11502" s="177" t="s">
        <v>16930</v>
      </c>
      <c r="BN11502" s="177" t="s">
        <v>1342</v>
      </c>
      <c r="BO11502" s="177" t="s">
        <v>2983</v>
      </c>
      <c r="BU11502" s="177" t="s">
        <v>16930</v>
      </c>
      <c r="BV11502" s="177" t="s">
        <v>1342</v>
      </c>
      <c r="BW11502" s="177" t="s">
        <v>2983</v>
      </c>
    </row>
  </sheetData>
  <mergeCells count="63">
    <mergeCell ref="B7:B8"/>
    <mergeCell ref="B4:AH4"/>
    <mergeCell ref="B5:AH5"/>
    <mergeCell ref="B6:AH6"/>
    <mergeCell ref="C7:AH8"/>
    <mergeCell ref="B848:AH848"/>
    <mergeCell ref="B839:AH839"/>
    <mergeCell ref="D11:D16"/>
    <mergeCell ref="Z12:Z16"/>
    <mergeCell ref="AA12:AA16"/>
    <mergeCell ref="AB12:AB16"/>
    <mergeCell ref="AC12:AC16"/>
    <mergeCell ref="AD12:AD16"/>
    <mergeCell ref="J13:J16"/>
    <mergeCell ref="AE12:AE16"/>
    <mergeCell ref="F13:F16"/>
    <mergeCell ref="AD1:AO1"/>
    <mergeCell ref="AC3:AO3"/>
    <mergeCell ref="Z2:AO2"/>
    <mergeCell ref="AQ12:AQ17"/>
    <mergeCell ref="AM12:AM17"/>
    <mergeCell ref="AN12:AN17"/>
    <mergeCell ref="AO12:AO17"/>
    <mergeCell ref="AJ11:AJ17"/>
    <mergeCell ref="AK11:AK17"/>
    <mergeCell ref="AL11:AL17"/>
    <mergeCell ref="AP12:AP17"/>
    <mergeCell ref="C9:AH9"/>
    <mergeCell ref="G13:G16"/>
    <mergeCell ref="H13:H16"/>
    <mergeCell ref="I13:I16"/>
    <mergeCell ref="BA11:BA17"/>
    <mergeCell ref="E12:J12"/>
    <mergeCell ref="K12:L16"/>
    <mergeCell ref="M12:N16"/>
    <mergeCell ref="O12:P16"/>
    <mergeCell ref="Q12:R16"/>
    <mergeCell ref="S12:T16"/>
    <mergeCell ref="AU11:AU17"/>
    <mergeCell ref="AV11:AV17"/>
    <mergeCell ref="AW11:AW17"/>
    <mergeCell ref="AX11:AX17"/>
    <mergeCell ref="AY11:AY17"/>
    <mergeCell ref="AZ11:AZ17"/>
    <mergeCell ref="Y12:Y16"/>
    <mergeCell ref="AM11:AR11"/>
    <mergeCell ref="AS11:AS17"/>
    <mergeCell ref="B887:AH887"/>
    <mergeCell ref="AT11:AT17"/>
    <mergeCell ref="B11:B17"/>
    <mergeCell ref="C11:C17"/>
    <mergeCell ref="AR12:AR17"/>
    <mergeCell ref="E11:T11"/>
    <mergeCell ref="U11:AE11"/>
    <mergeCell ref="AF11:AF17"/>
    <mergeCell ref="AG11:AG17"/>
    <mergeCell ref="AH11:AH17"/>
    <mergeCell ref="AI11:AI17"/>
    <mergeCell ref="U12:U16"/>
    <mergeCell ref="V12:V16"/>
    <mergeCell ref="W12:W16"/>
    <mergeCell ref="X12:X16"/>
    <mergeCell ref="E13:E16"/>
  </mergeCells>
  <pageMargins left="0.23622047244094491" right="0.23622047244094491" top="0.55118110236220474" bottom="0.55118110236220474" header="0.31496062992125984" footer="0.31496062992125984"/>
  <pageSetup paperSize="8" scale="28" fitToHeight="0" orientation="landscape" r:id="rId1"/>
  <headerFooter differentFirst="1"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F65C-FE1D-418D-83ED-4996A4FA5255}">
  <sheetPr>
    <pageSetUpPr fitToPage="1"/>
  </sheetPr>
  <dimension ref="A1:WYA897"/>
  <sheetViews>
    <sheetView view="pageBreakPreview" topLeftCell="C424" zoomScale="30" zoomScaleNormal="70" zoomScaleSheetLayoutView="30" workbookViewId="0">
      <selection activeCell="Q394" sqref="Q394"/>
    </sheetView>
  </sheetViews>
  <sheetFormatPr defaultRowHeight="15" x14ac:dyDescent="0.25"/>
  <cols>
    <col min="1" max="1" width="0" style="318" hidden="1" customWidth="1"/>
    <col min="2" max="2" width="9.140625" style="318" hidden="1" customWidth="1"/>
    <col min="3" max="3" width="19.42578125" style="318" customWidth="1"/>
    <col min="4" max="4" width="168.7109375" style="318" bestFit="1" customWidth="1"/>
    <col min="5" max="5" width="38.42578125" style="327" customWidth="1"/>
    <col min="6" max="6" width="37.28515625" style="327" customWidth="1"/>
    <col min="7" max="7" width="59.28515625" style="327" customWidth="1"/>
    <col min="8" max="8" width="32" style="327" customWidth="1"/>
    <col min="9" max="9" width="30.85546875" style="327" customWidth="1"/>
    <col min="10" max="10" width="35.7109375" style="318" customWidth="1"/>
    <col min="11" max="11" width="34.7109375" style="318" customWidth="1"/>
    <col min="12" max="12" width="34.28515625" style="318" customWidth="1"/>
    <col min="13" max="13" width="32" style="318" customWidth="1"/>
    <col min="14" max="14" width="32.7109375" style="327" customWidth="1"/>
    <col min="15" max="15" width="39.85546875" style="327" customWidth="1"/>
    <col min="16" max="16" width="124.7109375" style="327" customWidth="1"/>
    <col min="17" max="17" width="48.42578125" style="318" customWidth="1"/>
    <col min="18" max="18" width="39.85546875" style="318" hidden="1" customWidth="1"/>
    <col min="19" max="19" width="43.42578125" style="318" customWidth="1"/>
    <col min="20" max="20" width="37.7109375" style="318" customWidth="1"/>
    <col min="21" max="21" width="47.5703125" style="318" customWidth="1"/>
    <col min="22" max="22" width="35.5703125" style="318" customWidth="1"/>
    <col min="23" max="23" width="36.5703125" style="318" customWidth="1"/>
    <col min="24" max="16384" width="9.140625" style="318"/>
  </cols>
  <sheetData>
    <row r="1" spans="1:23" ht="36" customHeight="1" x14ac:dyDescent="0.55000000000000004">
      <c r="A1" s="318">
        <v>1</v>
      </c>
      <c r="C1" s="319"/>
      <c r="D1" s="320"/>
      <c r="E1" s="321"/>
      <c r="F1" s="322"/>
      <c r="G1" s="321"/>
      <c r="H1" s="321"/>
      <c r="I1" s="321"/>
      <c r="J1" s="319"/>
      <c r="K1" s="319"/>
      <c r="L1" s="323"/>
      <c r="M1" s="319"/>
      <c r="N1" s="321"/>
      <c r="O1" s="322"/>
      <c r="P1" s="324"/>
      <c r="Q1" s="325"/>
      <c r="R1" s="325"/>
      <c r="S1" s="325"/>
      <c r="T1" s="325"/>
      <c r="U1" s="179" t="s">
        <v>17017</v>
      </c>
      <c r="V1" s="179"/>
      <c r="W1" s="179"/>
    </row>
    <row r="2" spans="1:23" ht="159.75" customHeight="1" x14ac:dyDescent="0.25">
      <c r="A2" s="318">
        <v>2</v>
      </c>
      <c r="C2" s="319"/>
      <c r="D2" s="320"/>
      <c r="E2" s="321"/>
      <c r="F2" s="322"/>
      <c r="G2" s="321"/>
      <c r="H2" s="321"/>
      <c r="I2" s="321"/>
      <c r="J2" s="319"/>
      <c r="K2" s="319"/>
      <c r="L2" s="323"/>
      <c r="M2" s="319"/>
      <c r="N2" s="321"/>
      <c r="O2" s="322"/>
      <c r="P2" s="181" t="s">
        <v>17181</v>
      </c>
      <c r="Q2" s="181"/>
      <c r="R2" s="181"/>
      <c r="S2" s="181"/>
      <c r="T2" s="181"/>
      <c r="U2" s="181"/>
      <c r="V2" s="181"/>
      <c r="W2" s="181"/>
    </row>
    <row r="3" spans="1:23" x14ac:dyDescent="0.25">
      <c r="A3" s="318">
        <v>3</v>
      </c>
      <c r="C3" s="319"/>
      <c r="D3" s="320"/>
      <c r="E3" s="321"/>
      <c r="F3" s="322"/>
      <c r="G3" s="321"/>
      <c r="H3" s="321"/>
      <c r="I3" s="321"/>
      <c r="J3" s="319"/>
      <c r="K3" s="319"/>
      <c r="L3" s="323"/>
      <c r="M3" s="319"/>
      <c r="N3" s="321"/>
      <c r="O3" s="322"/>
      <c r="P3" s="181"/>
      <c r="Q3" s="181"/>
      <c r="R3" s="181"/>
      <c r="S3" s="181"/>
      <c r="T3" s="181"/>
      <c r="U3" s="181"/>
      <c r="V3" s="181"/>
      <c r="W3" s="181"/>
    </row>
    <row r="4" spans="1:23" x14ac:dyDescent="0.25">
      <c r="A4" s="318">
        <v>4</v>
      </c>
      <c r="C4" s="326" t="s">
        <v>17180</v>
      </c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</row>
    <row r="5" spans="1:23" x14ac:dyDescent="0.25">
      <c r="A5" s="318">
        <v>5</v>
      </c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</row>
    <row r="6" spans="1:23" ht="77.25" customHeight="1" x14ac:dyDescent="0.25">
      <c r="A6" s="318">
        <v>6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</row>
    <row r="7" spans="1:23" x14ac:dyDescent="0.25">
      <c r="A7" s="318">
        <v>7</v>
      </c>
      <c r="C7" s="327"/>
      <c r="M7" s="328"/>
      <c r="P7" s="329"/>
      <c r="Q7" s="330"/>
      <c r="R7" s="330"/>
      <c r="S7" s="330"/>
      <c r="T7" s="330"/>
      <c r="U7" s="330"/>
      <c r="V7" s="330"/>
      <c r="W7" s="330"/>
    </row>
    <row r="8" spans="1:23" ht="35.25" x14ac:dyDescent="0.25">
      <c r="A8" s="318">
        <v>8</v>
      </c>
      <c r="C8" s="331" t="s">
        <v>0</v>
      </c>
      <c r="D8" s="331" t="s">
        <v>17018</v>
      </c>
      <c r="E8" s="332" t="s">
        <v>17019</v>
      </c>
      <c r="F8" s="333"/>
      <c r="G8" s="334" t="s">
        <v>17020</v>
      </c>
      <c r="H8" s="334" t="s">
        <v>17021</v>
      </c>
      <c r="I8" s="334" t="s">
        <v>17022</v>
      </c>
      <c r="J8" s="334" t="s">
        <v>17023</v>
      </c>
      <c r="K8" s="332" t="s">
        <v>17024</v>
      </c>
      <c r="L8" s="333"/>
      <c r="M8" s="334" t="s">
        <v>17391</v>
      </c>
      <c r="N8" s="335" t="s">
        <v>17406</v>
      </c>
      <c r="O8" s="335" t="s">
        <v>17025</v>
      </c>
      <c r="P8" s="331" t="s">
        <v>17026</v>
      </c>
      <c r="Q8" s="336" t="s">
        <v>17027</v>
      </c>
      <c r="R8" s="337"/>
      <c r="S8" s="337"/>
      <c r="T8" s="337"/>
      <c r="U8" s="338"/>
      <c r="V8" s="339" t="s">
        <v>17028</v>
      </c>
      <c r="W8" s="339" t="s">
        <v>17029</v>
      </c>
    </row>
    <row r="9" spans="1:23" x14ac:dyDescent="0.25">
      <c r="A9" s="318">
        <v>9</v>
      </c>
      <c r="C9" s="340"/>
      <c r="D9" s="340"/>
      <c r="E9" s="334" t="s">
        <v>17030</v>
      </c>
      <c r="F9" s="334" t="s">
        <v>17031</v>
      </c>
      <c r="G9" s="341"/>
      <c r="H9" s="341"/>
      <c r="I9" s="341"/>
      <c r="J9" s="341"/>
      <c r="K9" s="334" t="s">
        <v>17032</v>
      </c>
      <c r="L9" s="334" t="s">
        <v>17393</v>
      </c>
      <c r="M9" s="341"/>
      <c r="N9" s="342"/>
      <c r="O9" s="342"/>
      <c r="P9" s="340"/>
      <c r="Q9" s="339" t="s">
        <v>17032</v>
      </c>
      <c r="R9" s="343"/>
      <c r="S9" s="339" t="s">
        <v>17033</v>
      </c>
      <c r="T9" s="339" t="s">
        <v>17034</v>
      </c>
      <c r="U9" s="339" t="s">
        <v>17035</v>
      </c>
      <c r="V9" s="344"/>
      <c r="W9" s="344"/>
    </row>
    <row r="10" spans="1:23" ht="409.6" customHeight="1" x14ac:dyDescent="0.25">
      <c r="A10" s="318">
        <v>10</v>
      </c>
      <c r="C10" s="340"/>
      <c r="D10" s="340"/>
      <c r="E10" s="341"/>
      <c r="F10" s="341"/>
      <c r="G10" s="341"/>
      <c r="H10" s="341"/>
      <c r="I10" s="341"/>
      <c r="J10" s="345"/>
      <c r="K10" s="345"/>
      <c r="L10" s="345"/>
      <c r="M10" s="345"/>
      <c r="N10" s="342"/>
      <c r="O10" s="342"/>
      <c r="P10" s="340"/>
      <c r="Q10" s="346"/>
      <c r="R10" s="347"/>
      <c r="S10" s="346"/>
      <c r="T10" s="346"/>
      <c r="U10" s="346"/>
      <c r="V10" s="346"/>
      <c r="W10" s="346"/>
    </row>
    <row r="11" spans="1:23" ht="37.5" customHeight="1" x14ac:dyDescent="0.25">
      <c r="A11" s="318">
        <v>11</v>
      </c>
      <c r="C11" s="348"/>
      <c r="D11" s="348"/>
      <c r="E11" s="345"/>
      <c r="F11" s="345"/>
      <c r="G11" s="345"/>
      <c r="H11" s="345"/>
      <c r="I11" s="345"/>
      <c r="J11" s="349" t="s">
        <v>33</v>
      </c>
      <c r="K11" s="349" t="s">
        <v>33</v>
      </c>
      <c r="L11" s="349" t="s">
        <v>33</v>
      </c>
      <c r="M11" s="349" t="s">
        <v>17036</v>
      </c>
      <c r="N11" s="350"/>
      <c r="O11" s="350"/>
      <c r="P11" s="348"/>
      <c r="Q11" s="351" t="s">
        <v>31</v>
      </c>
      <c r="R11" s="351"/>
      <c r="S11" s="351" t="s">
        <v>31</v>
      </c>
      <c r="T11" s="351" t="s">
        <v>31</v>
      </c>
      <c r="U11" s="351" t="s">
        <v>31</v>
      </c>
      <c r="V11" s="351" t="s">
        <v>17037</v>
      </c>
      <c r="W11" s="351" t="s">
        <v>17037</v>
      </c>
    </row>
    <row r="12" spans="1:23" ht="35.25" x14ac:dyDescent="0.25">
      <c r="A12" s="318">
        <v>12</v>
      </c>
      <c r="C12" s="349">
        <v>1</v>
      </c>
      <c r="D12" s="349">
        <v>2</v>
      </c>
      <c r="E12" s="349">
        <v>3</v>
      </c>
      <c r="F12" s="349">
        <v>4</v>
      </c>
      <c r="G12" s="349">
        <v>5</v>
      </c>
      <c r="H12" s="349">
        <v>6</v>
      </c>
      <c r="I12" s="349">
        <v>7</v>
      </c>
      <c r="J12" s="349">
        <v>8</v>
      </c>
      <c r="K12" s="349">
        <v>9</v>
      </c>
      <c r="L12" s="349">
        <v>10</v>
      </c>
      <c r="M12" s="349">
        <v>11</v>
      </c>
      <c r="N12" s="349">
        <v>12</v>
      </c>
      <c r="O12" s="349">
        <v>13</v>
      </c>
      <c r="P12" s="352">
        <v>14</v>
      </c>
      <c r="Q12" s="349">
        <v>15</v>
      </c>
      <c r="R12" s="349"/>
      <c r="S12" s="349">
        <v>16</v>
      </c>
      <c r="T12" s="349">
        <v>17</v>
      </c>
      <c r="U12" s="349">
        <v>18</v>
      </c>
      <c r="V12" s="349">
        <v>19</v>
      </c>
      <c r="W12" s="349">
        <v>20</v>
      </c>
    </row>
    <row r="13" spans="1:23" ht="35.25" x14ac:dyDescent="0.5">
      <c r="A13" s="318">
        <v>13</v>
      </c>
      <c r="C13" s="353" t="s">
        <v>17183</v>
      </c>
      <c r="D13" s="354"/>
      <c r="E13" s="355" t="s">
        <v>17016</v>
      </c>
      <c r="F13" s="355" t="s">
        <v>17016</v>
      </c>
      <c r="G13" s="355" t="s">
        <v>17016</v>
      </c>
      <c r="H13" s="355" t="s">
        <v>17016</v>
      </c>
      <c r="I13" s="355" t="s">
        <v>17016</v>
      </c>
      <c r="J13" s="356">
        <f>J14+J394+J659</f>
        <v>1410628.2499999995</v>
      </c>
      <c r="K13" s="356">
        <f>K14+K394+K659</f>
        <v>1185508.0099999995</v>
      </c>
      <c r="L13" s="356">
        <f>L14+L394+L659</f>
        <v>1093998.4429999997</v>
      </c>
      <c r="M13" s="357">
        <f>M14+M394+M659</f>
        <v>52130</v>
      </c>
      <c r="N13" s="355" t="s">
        <v>17016</v>
      </c>
      <c r="O13" s="355" t="s">
        <v>17016</v>
      </c>
      <c r="P13" s="358" t="s">
        <v>17016</v>
      </c>
      <c r="Q13" s="359">
        <f>Q14+Q394+Q659</f>
        <v>3795165229.2100005</v>
      </c>
      <c r="R13" s="356">
        <f>R14+R394+R659</f>
        <v>0</v>
      </c>
      <c r="S13" s="356">
        <f>S14+S394+S659</f>
        <v>0</v>
      </c>
      <c r="T13" s="356">
        <f>T14+T394+T659</f>
        <v>9724240.6099999994</v>
      </c>
      <c r="U13" s="356">
        <f>U14+U394+U659</f>
        <v>3785440988.6000004</v>
      </c>
      <c r="V13" s="356">
        <f>Q13/J13</f>
        <v>2690.4077876010224</v>
      </c>
      <c r="W13" s="356">
        <f>MAX(W14:W832)</f>
        <v>33672.987931778931</v>
      </c>
    </row>
    <row r="14" spans="1:23" ht="35.25" x14ac:dyDescent="0.5">
      <c r="A14" s="318">
        <v>14</v>
      </c>
      <c r="C14" s="353" t="s">
        <v>17184</v>
      </c>
      <c r="D14" s="354"/>
      <c r="E14" s="355" t="s">
        <v>17016</v>
      </c>
      <c r="F14" s="355" t="s">
        <v>17016</v>
      </c>
      <c r="G14" s="355" t="s">
        <v>17016</v>
      </c>
      <c r="H14" s="355" t="s">
        <v>17016</v>
      </c>
      <c r="I14" s="355" t="s">
        <v>17016</v>
      </c>
      <c r="J14" s="360">
        <f>J15+J108+J121+J165+J184+J186+J201+J209+J215+J222+J224+J235+J237+J239+J241+J244+J248+J253+J255+J259+J262+J264+J270+J272+J274+J278+J283+J287+J290+J292+J299+J301+J303+J305+J308+J310+J313+J318+J321+J327+J329+J332+J335+J337+J339+J341+J343+J345+J349+J355+J359+J364+J366+J372+J376+J374+J379+J381+J387+J389+J392+J257</f>
        <v>709907.06999999948</v>
      </c>
      <c r="K14" s="360">
        <f>K15+K108+K121+K165+K184+K186+K201+K209+K215+K222+K224+K235+K237+K239+K241+K244+K248+K253+K255+K259+K262+K264+K270+K272+K274+K278+K283+K287+K290+K292+K299+K301+K303+K305+K308+K310+K313+K318+K321+K327+K329+K332+K335+K337+K339+K341+K343+K345+K349+K355+K359+K364+K366+K372+K376+K374+K379+K381+K387+K389+K392+K257</f>
        <v>616137.21999999962</v>
      </c>
      <c r="L14" s="360">
        <f>L15+L108+L121+L165+L184+L186+L201+L209+L215+L222+L224+L235+L237+L239+L241+L244+L248+L253+L255+L259+L262+L264+L270+L272+L274+L278+L283+L287+L290+L292+L299+L301+L303+L305+L308+L310+L313+L318+L321+L327+L329+L332+L335+L337+L339+L341+L343+L345+L349+L355+L359+L364+L366+L372+L376+L374+L379+L381+L387+L389+L392+L257</f>
        <v>562013.25699999987</v>
      </c>
      <c r="M14" s="361">
        <f>M15+M108+M121+M165+M184+M186+M201+M209+M215+M222+M224+M235+M237+M239+M241+M244+M248+M253+M255+M259+M262+M264+M270+M272+M274+M278+M283+M287+M290+M292+M299+M301+M303+M305+M308+M310+M313+M318+M321+M327+M329+M332+M335+M337+M339+M341+M343+M345+M349+M355+M359+M364+M366+M372+M376+M374+M379+M381+M387+M389+M392+M257</f>
        <v>26469</v>
      </c>
      <c r="N14" s="355" t="s">
        <v>17016</v>
      </c>
      <c r="O14" s="355" t="s">
        <v>17016</v>
      </c>
      <c r="P14" s="358" t="s">
        <v>17016</v>
      </c>
      <c r="Q14" s="362">
        <f>Q15+Q108+Q121+Q165+Q184+Q186+Q201+Q209+Q215+Q222+Q224+Q235+Q237+Q239+Q241+Q244+Q248+Q253+Q255+Q259+Q262+Q264+Q270+Q272+Q274+Q278+Q283+Q287+Q290+Q292+Q299+Q301+Q303+Q305+Q308+Q310+Q313+Q318+Q321+Q327+Q329+Q332+Q335+Q337+Q339+Q341+Q343+Q345+Q349+Q355+Q359+Q364+Q366+Q372+Q376+Q374+Q379+Q381+Q387+Q389+Q392+Q257</f>
        <v>1735419772.2600002</v>
      </c>
      <c r="R14" s="360">
        <f>R15+R108+R121+R165+R184+R186+R201+R209+R215+R222+R224+R235+R237+R239+R241+R244+R248+R253+R255+R259+R262+R264+R270+R272+R274+R278+R283+R287+R290+R292+R299+R301+R303+R305+R308+R310+R313+R318+R321+R327+R329+R332+R335+R337+R339+R341+R343+R345+R349+R355+R359+R364+R366+R372+R376+R374+R379+R381+R387+R389+R392+R257</f>
        <v>0</v>
      </c>
      <c r="S14" s="360">
        <f>S15+S108+S121+S165+S184+S186+S201+S209+S215+S222+S224+S235+S237+S239+S241+S244+S248+S253+S255+S259+S262+S264+S270+S272+S274+S278+S283+S287+S290+S292+S299+S301+S303+S305+S308+S310+S313+S318+S321+S327+S329+S332+S335+S337+S339+S341+S343+S345+S349+S355+S359+S364+S366+S372+S376+S374+S379+S381+S387+S389+S392+S257</f>
        <v>0</v>
      </c>
      <c r="T14" s="360">
        <f>T15+T108+T121+T165+T184+T186+T201+T209+T215+T222+T224+T235+T237+T239+T241+T244+T248+T253+T255+T259+T262+T264+T270+T272+T274+T278+T283+T287+T290+T292+T299+T301+T303+T305+T308+T310+T313+T318+T321+T327+T329+T332+T335+T337+T339+T341+T343+T345+T349+T355+T359+T364+T366+T372+T376+T374+T379+T381+T387+T389+T392+T257</f>
        <v>2361661.81</v>
      </c>
      <c r="U14" s="360">
        <f>U15+U108+U121+U165+U184+U186+U201+U209+U215+U222+U224+U235+U237+U239+U241+U244+U248+U253+U255+U259+U262+U264+U270+U272+U274+U278+U283+U287+U290+U292+U299+U301+U303+U305+U308+U310+U313+U318+U321+U327+U329+U332+U335+U337+U339+U341+U343+U345+U349+U355+U359+U364+U366+U372+U376+U374+U379+U381+U387+U389+U392+U257</f>
        <v>1733058110.45</v>
      </c>
      <c r="V14" s="356">
        <f t="shared" ref="V14:V68" si="0">Q14/J14</f>
        <v>2444.5731640058207</v>
      </c>
      <c r="W14" s="363">
        <f>MAX(W15:W393)</f>
        <v>18181.562741788322</v>
      </c>
    </row>
    <row r="15" spans="1:23" ht="35.25" x14ac:dyDescent="0.5">
      <c r="A15" s="318">
        <v>15</v>
      </c>
      <c r="C15" s="364" t="s">
        <v>71</v>
      </c>
      <c r="D15" s="364"/>
      <c r="E15" s="355" t="s">
        <v>17016</v>
      </c>
      <c r="F15" s="355" t="s">
        <v>17016</v>
      </c>
      <c r="G15" s="355" t="s">
        <v>17016</v>
      </c>
      <c r="H15" s="355" t="s">
        <v>17016</v>
      </c>
      <c r="I15" s="355" t="s">
        <v>17016</v>
      </c>
      <c r="J15" s="360">
        <f>SUM(J16:J107)</f>
        <v>277275.39999999991</v>
      </c>
      <c r="K15" s="360">
        <f t="shared" ref="K15:M15" si="1">SUM(K16:K107)</f>
        <v>225177.14</v>
      </c>
      <c r="L15" s="360">
        <f t="shared" si="1"/>
        <v>205852.94000000006</v>
      </c>
      <c r="M15" s="361">
        <f t="shared" si="1"/>
        <v>10863</v>
      </c>
      <c r="N15" s="355" t="s">
        <v>17016</v>
      </c>
      <c r="O15" s="355" t="s">
        <v>17016</v>
      </c>
      <c r="P15" s="358" t="s">
        <v>17016</v>
      </c>
      <c r="Q15" s="362">
        <v>530683224.88999993</v>
      </c>
      <c r="R15" s="360">
        <f t="shared" ref="R15:T15" si="2">SUM(R16:R107)</f>
        <v>0</v>
      </c>
      <c r="S15" s="360">
        <f t="shared" si="2"/>
        <v>0</v>
      </c>
      <c r="T15" s="360">
        <f t="shared" si="2"/>
        <v>0</v>
      </c>
      <c r="U15" s="360">
        <f>SUM(U16:U107)</f>
        <v>530683224.88999993</v>
      </c>
      <c r="V15" s="356">
        <f t="shared" si="0"/>
        <v>1913.9210506593809</v>
      </c>
      <c r="W15" s="363">
        <f>MAX(W16:W107)</f>
        <v>18181.562741788322</v>
      </c>
    </row>
    <row r="16" spans="1:23" ht="35.25" x14ac:dyDescent="0.5">
      <c r="A16" s="318">
        <v>16</v>
      </c>
      <c r="B16" s="318">
        <v>1</v>
      </c>
      <c r="C16" s="355">
        <f>SUBTOTAL(9,$B16:B$16)</f>
        <v>1</v>
      </c>
      <c r="D16" s="365" t="s">
        <v>70</v>
      </c>
      <c r="E16" s="355">
        <v>1955</v>
      </c>
      <c r="F16" s="355"/>
      <c r="G16" s="355" t="s">
        <v>17178</v>
      </c>
      <c r="H16" s="355">
        <v>3</v>
      </c>
      <c r="I16" s="355">
        <v>3</v>
      </c>
      <c r="J16" s="366">
        <v>1403.96</v>
      </c>
      <c r="K16" s="366">
        <v>1268.56</v>
      </c>
      <c r="L16" s="366">
        <v>1268.56</v>
      </c>
      <c r="M16" s="367">
        <v>52</v>
      </c>
      <c r="N16" s="355" t="s">
        <v>17038</v>
      </c>
      <c r="O16" s="355" t="s">
        <v>17054</v>
      </c>
      <c r="P16" s="358" t="s">
        <v>17055</v>
      </c>
      <c r="Q16" s="363">
        <v>7690792.6499999994</v>
      </c>
      <c r="R16" s="363"/>
      <c r="S16" s="363">
        <v>0</v>
      </c>
      <c r="T16" s="363">
        <v>0</v>
      </c>
      <c r="U16" s="363">
        <f>Q16-S16-T16</f>
        <v>7690792.6499999994</v>
      </c>
      <c r="V16" s="356">
        <f t="shared" si="0"/>
        <v>5477.9286090771811</v>
      </c>
      <c r="W16" s="363">
        <v>6789.0549554118352</v>
      </c>
    </row>
    <row r="17" spans="1:23" ht="35.25" x14ac:dyDescent="0.5">
      <c r="A17" s="318">
        <v>17</v>
      </c>
      <c r="B17" s="318">
        <v>1</v>
      </c>
      <c r="C17" s="355">
        <f>SUBTOTAL(9,$B$16:B17)</f>
        <v>2</v>
      </c>
      <c r="D17" s="365" t="s">
        <v>73</v>
      </c>
      <c r="E17" s="355">
        <v>1995</v>
      </c>
      <c r="F17" s="355">
        <v>2020</v>
      </c>
      <c r="G17" s="355" t="s">
        <v>17043</v>
      </c>
      <c r="H17" s="355">
        <v>9</v>
      </c>
      <c r="I17" s="355">
        <v>1</v>
      </c>
      <c r="J17" s="366">
        <v>3212.7</v>
      </c>
      <c r="K17" s="366">
        <v>2297.9</v>
      </c>
      <c r="L17" s="366">
        <v>2297.9</v>
      </c>
      <c r="M17" s="367">
        <v>116</v>
      </c>
      <c r="N17" s="355" t="s">
        <v>17038</v>
      </c>
      <c r="O17" s="355" t="s">
        <v>17054</v>
      </c>
      <c r="P17" s="358" t="s">
        <v>17056</v>
      </c>
      <c r="Q17" s="363">
        <v>22113345.960000001</v>
      </c>
      <c r="R17" s="363"/>
      <c r="S17" s="363">
        <v>0</v>
      </c>
      <c r="T17" s="363">
        <v>0</v>
      </c>
      <c r="U17" s="363">
        <f t="shared" ref="U17:U75" si="3">Q17-S17-T17</f>
        <v>22113345.960000001</v>
      </c>
      <c r="V17" s="356">
        <f t="shared" si="0"/>
        <v>6883.1032962928384</v>
      </c>
      <c r="W17" s="363">
        <v>6901.3853114203012</v>
      </c>
    </row>
    <row r="18" spans="1:23" ht="35.25" x14ac:dyDescent="0.5">
      <c r="A18" s="318">
        <v>18</v>
      </c>
      <c r="B18" s="318">
        <v>1</v>
      </c>
      <c r="C18" s="355">
        <f>SUBTOTAL(9,$B$16:B18)</f>
        <v>3</v>
      </c>
      <c r="D18" s="365" t="s">
        <v>74</v>
      </c>
      <c r="E18" s="355">
        <v>1980</v>
      </c>
      <c r="F18" s="355"/>
      <c r="G18" s="355" t="s">
        <v>17178</v>
      </c>
      <c r="H18" s="355">
        <v>9</v>
      </c>
      <c r="I18" s="355">
        <v>1</v>
      </c>
      <c r="J18" s="366">
        <v>6572.6</v>
      </c>
      <c r="K18" s="366">
        <v>5523.2</v>
      </c>
      <c r="L18" s="366">
        <v>5142.3999999999996</v>
      </c>
      <c r="M18" s="367">
        <v>231</v>
      </c>
      <c r="N18" s="355" t="s">
        <v>17038</v>
      </c>
      <c r="O18" s="355" t="s">
        <v>17054</v>
      </c>
      <c r="P18" s="358" t="s">
        <v>17055</v>
      </c>
      <c r="Q18" s="363">
        <v>6160291.1699999999</v>
      </c>
      <c r="R18" s="363"/>
      <c r="S18" s="363">
        <v>0</v>
      </c>
      <c r="T18" s="363">
        <v>0</v>
      </c>
      <c r="U18" s="363">
        <f t="shared" si="3"/>
        <v>6160291.1699999999</v>
      </c>
      <c r="V18" s="356">
        <f t="shared" si="0"/>
        <v>937.26853452210685</v>
      </c>
      <c r="W18" s="363">
        <v>1920.8108657152422</v>
      </c>
    </row>
    <row r="19" spans="1:23" ht="35.25" x14ac:dyDescent="0.5">
      <c r="A19" s="318">
        <v>19</v>
      </c>
      <c r="B19" s="318">
        <v>1</v>
      </c>
      <c r="C19" s="355">
        <f>SUBTOTAL(9,$B$16:B19)</f>
        <v>4</v>
      </c>
      <c r="D19" s="365" t="s">
        <v>75</v>
      </c>
      <c r="E19" s="355">
        <v>1929</v>
      </c>
      <c r="F19" s="355"/>
      <c r="G19" s="355" t="s">
        <v>17178</v>
      </c>
      <c r="H19" s="355">
        <v>3</v>
      </c>
      <c r="I19" s="355">
        <v>1</v>
      </c>
      <c r="J19" s="366">
        <v>566.5</v>
      </c>
      <c r="K19" s="366">
        <v>515.5</v>
      </c>
      <c r="L19" s="366">
        <v>515.5</v>
      </c>
      <c r="M19" s="367">
        <v>13</v>
      </c>
      <c r="N19" s="355" t="s">
        <v>17038</v>
      </c>
      <c r="O19" s="355" t="s">
        <v>17054</v>
      </c>
      <c r="P19" s="358" t="s">
        <v>17057</v>
      </c>
      <c r="Q19" s="363">
        <v>2513266.4300000002</v>
      </c>
      <c r="R19" s="363"/>
      <c r="S19" s="363">
        <v>0</v>
      </c>
      <c r="T19" s="363">
        <v>0</v>
      </c>
      <c r="U19" s="363">
        <f t="shared" si="3"/>
        <v>2513266.4300000002</v>
      </c>
      <c r="V19" s="356">
        <f t="shared" si="0"/>
        <v>4436.4809002647844</v>
      </c>
      <c r="W19" s="363">
        <v>6145.8008261253299</v>
      </c>
    </row>
    <row r="20" spans="1:23" ht="35.25" x14ac:dyDescent="0.5">
      <c r="A20" s="318">
        <v>20</v>
      </c>
      <c r="B20" s="318">
        <v>1</v>
      </c>
      <c r="C20" s="355">
        <f>SUBTOTAL(9,$B$16:B20)</f>
        <v>5</v>
      </c>
      <c r="D20" s="365" t="s">
        <v>107</v>
      </c>
      <c r="E20" s="355">
        <v>1928</v>
      </c>
      <c r="F20" s="355"/>
      <c r="G20" s="355" t="s">
        <v>17178</v>
      </c>
      <c r="H20" s="355">
        <v>3</v>
      </c>
      <c r="I20" s="355">
        <v>2</v>
      </c>
      <c r="J20" s="366">
        <v>806.4</v>
      </c>
      <c r="K20" s="366">
        <v>737.4</v>
      </c>
      <c r="L20" s="366">
        <v>737.4</v>
      </c>
      <c r="M20" s="367">
        <v>33</v>
      </c>
      <c r="N20" s="355" t="s">
        <v>17038</v>
      </c>
      <c r="O20" s="355" t="s">
        <v>17054</v>
      </c>
      <c r="P20" s="358" t="s">
        <v>17057</v>
      </c>
      <c r="Q20" s="363">
        <v>4535520.04</v>
      </c>
      <c r="R20" s="363"/>
      <c r="S20" s="363">
        <v>0</v>
      </c>
      <c r="T20" s="363">
        <v>0</v>
      </c>
      <c r="U20" s="363">
        <f t="shared" si="3"/>
        <v>4535520.04</v>
      </c>
      <c r="V20" s="356">
        <f t="shared" si="0"/>
        <v>5624.4048115079368</v>
      </c>
      <c r="W20" s="363">
        <v>6389.3495833333336</v>
      </c>
    </row>
    <row r="21" spans="1:23" ht="35.25" x14ac:dyDescent="0.5">
      <c r="A21" s="318">
        <v>21</v>
      </c>
      <c r="B21" s="318">
        <v>1</v>
      </c>
      <c r="C21" s="355">
        <f>SUBTOTAL(9,$B$16:B21)</f>
        <v>6</v>
      </c>
      <c r="D21" s="365" t="s">
        <v>76</v>
      </c>
      <c r="E21" s="355">
        <v>1986</v>
      </c>
      <c r="F21" s="355"/>
      <c r="G21" s="355" t="s">
        <v>17043</v>
      </c>
      <c r="H21" s="355">
        <v>9</v>
      </c>
      <c r="I21" s="355">
        <v>3</v>
      </c>
      <c r="J21" s="366">
        <v>7314.4</v>
      </c>
      <c r="K21" s="366">
        <v>5758.7</v>
      </c>
      <c r="L21" s="366">
        <v>5724.8</v>
      </c>
      <c r="M21" s="367">
        <v>290</v>
      </c>
      <c r="N21" s="355" t="s">
        <v>17038</v>
      </c>
      <c r="O21" s="355" t="s">
        <v>17054</v>
      </c>
      <c r="P21" s="358" t="s">
        <v>17058</v>
      </c>
      <c r="Q21" s="363">
        <v>12707667.52</v>
      </c>
      <c r="R21" s="363"/>
      <c r="S21" s="363">
        <v>0</v>
      </c>
      <c r="T21" s="363">
        <v>0</v>
      </c>
      <c r="U21" s="363">
        <f t="shared" si="3"/>
        <v>12707667.52</v>
      </c>
      <c r="V21" s="356">
        <f t="shared" si="0"/>
        <v>1737.3492726676145</v>
      </c>
      <c r="W21" s="363">
        <v>6982.1751952313243</v>
      </c>
    </row>
    <row r="22" spans="1:23" ht="35.25" x14ac:dyDescent="0.5">
      <c r="A22" s="318">
        <v>22</v>
      </c>
      <c r="B22" s="318">
        <v>1</v>
      </c>
      <c r="C22" s="355">
        <f>SUBTOTAL(9,$B$16:B22)</f>
        <v>7</v>
      </c>
      <c r="D22" s="365" t="s">
        <v>453</v>
      </c>
      <c r="E22" s="355">
        <v>1986</v>
      </c>
      <c r="F22" s="355"/>
      <c r="G22" s="355" t="s">
        <v>17043</v>
      </c>
      <c r="H22" s="355">
        <v>9</v>
      </c>
      <c r="I22" s="355">
        <v>2</v>
      </c>
      <c r="J22" s="366">
        <v>4949.3</v>
      </c>
      <c r="K22" s="366">
        <v>3829.8</v>
      </c>
      <c r="L22" s="366">
        <v>3472.7000000000003</v>
      </c>
      <c r="M22" s="367">
        <v>197</v>
      </c>
      <c r="N22" s="355" t="s">
        <v>17038</v>
      </c>
      <c r="O22" s="355" t="s">
        <v>17054</v>
      </c>
      <c r="P22" s="358" t="s">
        <v>17058</v>
      </c>
      <c r="Q22" s="363">
        <v>4388315.87</v>
      </c>
      <c r="R22" s="363"/>
      <c r="S22" s="363">
        <v>0</v>
      </c>
      <c r="T22" s="363">
        <v>0</v>
      </c>
      <c r="U22" s="363">
        <f t="shared" si="3"/>
        <v>4388315.87</v>
      </c>
      <c r="V22" s="356">
        <f t="shared" si="0"/>
        <v>886.65384397793628</v>
      </c>
      <c r="W22" s="363">
        <v>1285.3851332511667</v>
      </c>
    </row>
    <row r="23" spans="1:23" ht="35.25" x14ac:dyDescent="0.5">
      <c r="A23" s="318">
        <v>23</v>
      </c>
      <c r="B23" s="318">
        <v>1</v>
      </c>
      <c r="C23" s="355">
        <f>SUBTOTAL(9,$B$16:B23)</f>
        <v>8</v>
      </c>
      <c r="D23" s="365" t="s">
        <v>80</v>
      </c>
      <c r="E23" s="355">
        <v>1975</v>
      </c>
      <c r="F23" s="355"/>
      <c r="G23" s="355" t="s">
        <v>17043</v>
      </c>
      <c r="H23" s="355">
        <v>5</v>
      </c>
      <c r="I23" s="355">
        <v>4</v>
      </c>
      <c r="J23" s="366">
        <v>4069</v>
      </c>
      <c r="K23" s="366">
        <v>3065.2</v>
      </c>
      <c r="L23" s="366">
        <v>2932.1</v>
      </c>
      <c r="M23" s="367">
        <v>127</v>
      </c>
      <c r="N23" s="355" t="s">
        <v>17038</v>
      </c>
      <c r="O23" s="355" t="s">
        <v>17054</v>
      </c>
      <c r="P23" s="358" t="s">
        <v>17060</v>
      </c>
      <c r="Q23" s="363">
        <v>4035409.25</v>
      </c>
      <c r="R23" s="363"/>
      <c r="S23" s="363">
        <v>0</v>
      </c>
      <c r="T23" s="363">
        <v>0</v>
      </c>
      <c r="U23" s="363">
        <f t="shared" si="3"/>
        <v>4035409.25</v>
      </c>
      <c r="V23" s="356">
        <f t="shared" si="0"/>
        <v>991.74471614647337</v>
      </c>
      <c r="W23" s="363">
        <v>2013.3269271073975</v>
      </c>
    </row>
    <row r="24" spans="1:23" ht="35.25" x14ac:dyDescent="0.5">
      <c r="A24" s="318">
        <v>24</v>
      </c>
      <c r="B24" s="318">
        <v>1</v>
      </c>
      <c r="C24" s="355">
        <f>SUBTOTAL(9,$B$16:B24)</f>
        <v>9</v>
      </c>
      <c r="D24" s="365" t="s">
        <v>81</v>
      </c>
      <c r="E24" s="355">
        <v>1962</v>
      </c>
      <c r="F24" s="355"/>
      <c r="G24" s="355" t="s">
        <v>17178</v>
      </c>
      <c r="H24" s="355">
        <v>4</v>
      </c>
      <c r="I24" s="355">
        <v>3</v>
      </c>
      <c r="J24" s="366">
        <v>2925.1</v>
      </c>
      <c r="K24" s="366">
        <v>2043.7</v>
      </c>
      <c r="L24" s="366">
        <v>1834</v>
      </c>
      <c r="M24" s="367">
        <v>99</v>
      </c>
      <c r="N24" s="355" t="s">
        <v>17038</v>
      </c>
      <c r="O24" s="355" t="s">
        <v>17054</v>
      </c>
      <c r="P24" s="358" t="s">
        <v>17058</v>
      </c>
      <c r="Q24" s="363">
        <v>6427650.4499999993</v>
      </c>
      <c r="R24" s="363"/>
      <c r="S24" s="363">
        <v>0</v>
      </c>
      <c r="T24" s="363">
        <v>0</v>
      </c>
      <c r="U24" s="363">
        <f t="shared" si="3"/>
        <v>6427650.4499999993</v>
      </c>
      <c r="V24" s="356">
        <f t="shared" si="0"/>
        <v>2197.4122081296364</v>
      </c>
      <c r="W24" s="363">
        <v>3254.9049536767975</v>
      </c>
    </row>
    <row r="25" spans="1:23" ht="35.25" x14ac:dyDescent="0.5">
      <c r="A25" s="318">
        <v>25</v>
      </c>
      <c r="B25" s="318">
        <v>1</v>
      </c>
      <c r="C25" s="355">
        <f>SUBTOTAL(9,$B$16:B25)</f>
        <v>10</v>
      </c>
      <c r="D25" s="365" t="s">
        <v>82</v>
      </c>
      <c r="E25" s="355">
        <v>1980</v>
      </c>
      <c r="F25" s="355"/>
      <c r="G25" s="355" t="s">
        <v>17178</v>
      </c>
      <c r="H25" s="355">
        <v>4</v>
      </c>
      <c r="I25" s="355">
        <v>1</v>
      </c>
      <c r="J25" s="366">
        <v>872.4</v>
      </c>
      <c r="K25" s="366">
        <v>769.6</v>
      </c>
      <c r="L25" s="366">
        <v>769.6</v>
      </c>
      <c r="M25" s="367">
        <v>42</v>
      </c>
      <c r="N25" s="355" t="s">
        <v>17038</v>
      </c>
      <c r="O25" s="355" t="s">
        <v>17054</v>
      </c>
      <c r="P25" s="358" t="s">
        <v>17061</v>
      </c>
      <c r="Q25" s="363">
        <v>3724627.09</v>
      </c>
      <c r="R25" s="363"/>
      <c r="S25" s="363">
        <v>0</v>
      </c>
      <c r="T25" s="363">
        <v>0</v>
      </c>
      <c r="U25" s="363">
        <f t="shared" si="3"/>
        <v>3724627.09</v>
      </c>
      <c r="V25" s="356">
        <f t="shared" si="0"/>
        <v>4269.4029000458504</v>
      </c>
      <c r="W25" s="363">
        <v>4678.9846859238878</v>
      </c>
    </row>
    <row r="26" spans="1:23" ht="35.25" x14ac:dyDescent="0.5">
      <c r="A26" s="318">
        <v>26</v>
      </c>
      <c r="B26" s="318">
        <v>1</v>
      </c>
      <c r="C26" s="355">
        <f>SUBTOTAL(9,$B$16:B26)</f>
        <v>11</v>
      </c>
      <c r="D26" s="365" t="s">
        <v>83</v>
      </c>
      <c r="E26" s="355">
        <v>1980</v>
      </c>
      <c r="F26" s="355"/>
      <c r="G26" s="355" t="s">
        <v>17178</v>
      </c>
      <c r="H26" s="355">
        <v>4</v>
      </c>
      <c r="I26" s="355">
        <v>1</v>
      </c>
      <c r="J26" s="366">
        <v>903.1</v>
      </c>
      <c r="K26" s="366">
        <v>799.1</v>
      </c>
      <c r="L26" s="366">
        <v>651.70000000000005</v>
      </c>
      <c r="M26" s="367">
        <v>43</v>
      </c>
      <c r="N26" s="355" t="s">
        <v>17038</v>
      </c>
      <c r="O26" s="355" t="s">
        <v>17054</v>
      </c>
      <c r="P26" s="358" t="s">
        <v>17061</v>
      </c>
      <c r="Q26" s="363">
        <v>4234402.88</v>
      </c>
      <c r="R26" s="363"/>
      <c r="S26" s="363">
        <v>0</v>
      </c>
      <c r="T26" s="363">
        <v>0</v>
      </c>
      <c r="U26" s="363">
        <f t="shared" si="3"/>
        <v>4234402.88</v>
      </c>
      <c r="V26" s="356">
        <f t="shared" si="0"/>
        <v>4688.7419776325987</v>
      </c>
      <c r="W26" s="363">
        <v>4712.2645111283355</v>
      </c>
    </row>
    <row r="27" spans="1:23" ht="35.25" x14ac:dyDescent="0.5">
      <c r="A27" s="318">
        <v>27</v>
      </c>
      <c r="B27" s="318">
        <v>1</v>
      </c>
      <c r="C27" s="355">
        <f>SUBTOTAL(9,$B$16:B27)</f>
        <v>12</v>
      </c>
      <c r="D27" s="365" t="s">
        <v>84</v>
      </c>
      <c r="E27" s="355">
        <v>1980</v>
      </c>
      <c r="F27" s="355"/>
      <c r="G27" s="355" t="s">
        <v>17178</v>
      </c>
      <c r="H27" s="355">
        <v>4</v>
      </c>
      <c r="I27" s="355">
        <v>1</v>
      </c>
      <c r="J27" s="366">
        <v>894.7</v>
      </c>
      <c r="K27" s="366">
        <v>790.9</v>
      </c>
      <c r="L27" s="366">
        <v>731</v>
      </c>
      <c r="M27" s="367">
        <v>39</v>
      </c>
      <c r="N27" s="355" t="s">
        <v>17038</v>
      </c>
      <c r="O27" s="355" t="s">
        <v>17054</v>
      </c>
      <c r="P27" s="358" t="s">
        <v>17061</v>
      </c>
      <c r="Q27" s="363">
        <v>3472197.5399999996</v>
      </c>
      <c r="R27" s="363"/>
      <c r="S27" s="363">
        <v>0</v>
      </c>
      <c r="T27" s="363">
        <v>0</v>
      </c>
      <c r="U27" s="363">
        <f t="shared" si="3"/>
        <v>3472197.5399999996</v>
      </c>
      <c r="V27" s="356">
        <f t="shared" si="0"/>
        <v>3880.8511679892695</v>
      </c>
      <c r="W27" s="363">
        <v>4909.3938795126851</v>
      </c>
    </row>
    <row r="28" spans="1:23" ht="35.25" x14ac:dyDescent="0.5">
      <c r="A28" s="318">
        <v>28</v>
      </c>
      <c r="B28" s="318">
        <v>1</v>
      </c>
      <c r="C28" s="355">
        <f>SUBTOTAL(9,$B$16:B28)</f>
        <v>13</v>
      </c>
      <c r="D28" s="365" t="s">
        <v>85</v>
      </c>
      <c r="E28" s="355">
        <v>1974</v>
      </c>
      <c r="F28" s="355"/>
      <c r="G28" s="355" t="s">
        <v>17178</v>
      </c>
      <c r="H28" s="355">
        <v>2</v>
      </c>
      <c r="I28" s="355">
        <v>3</v>
      </c>
      <c r="J28" s="366">
        <v>936.7</v>
      </c>
      <c r="K28" s="366">
        <v>895.7</v>
      </c>
      <c r="L28" s="366">
        <v>895.7</v>
      </c>
      <c r="M28" s="367">
        <v>51</v>
      </c>
      <c r="N28" s="355" t="s">
        <v>17038</v>
      </c>
      <c r="O28" s="355" t="s">
        <v>17054</v>
      </c>
      <c r="P28" s="358" t="s">
        <v>17061</v>
      </c>
      <c r="Q28" s="363">
        <v>6757523.8799999999</v>
      </c>
      <c r="R28" s="363"/>
      <c r="S28" s="363">
        <v>0</v>
      </c>
      <c r="T28" s="363">
        <v>0</v>
      </c>
      <c r="U28" s="363">
        <f t="shared" si="3"/>
        <v>6757523.8799999999</v>
      </c>
      <c r="V28" s="356">
        <f t="shared" si="0"/>
        <v>7214.1815736094795</v>
      </c>
      <c r="W28" s="363">
        <v>8889.4374719760854</v>
      </c>
    </row>
    <row r="29" spans="1:23" ht="35.25" x14ac:dyDescent="0.5">
      <c r="A29" s="318">
        <v>29</v>
      </c>
      <c r="B29" s="318">
        <v>1</v>
      </c>
      <c r="C29" s="355">
        <f>SUBTOTAL(9,$B$16:B29)</f>
        <v>14</v>
      </c>
      <c r="D29" s="365" t="s">
        <v>86</v>
      </c>
      <c r="E29" s="355">
        <v>1990</v>
      </c>
      <c r="F29" s="355">
        <v>2014</v>
      </c>
      <c r="G29" s="355" t="s">
        <v>17043</v>
      </c>
      <c r="H29" s="355">
        <v>9</v>
      </c>
      <c r="I29" s="355">
        <v>2</v>
      </c>
      <c r="J29" s="366">
        <v>4384</v>
      </c>
      <c r="K29" s="366">
        <v>3943.7</v>
      </c>
      <c r="L29" s="366">
        <v>3648.6</v>
      </c>
      <c r="M29" s="367">
        <v>182</v>
      </c>
      <c r="N29" s="355" t="s">
        <v>17038</v>
      </c>
      <c r="O29" s="355" t="s">
        <v>17054</v>
      </c>
      <c r="P29" s="358" t="s">
        <v>17056</v>
      </c>
      <c r="Q29" s="363">
        <v>24066544.300000001</v>
      </c>
      <c r="R29" s="363"/>
      <c r="S29" s="363">
        <v>0</v>
      </c>
      <c r="T29" s="363">
        <v>0</v>
      </c>
      <c r="U29" s="363">
        <f t="shared" si="3"/>
        <v>24066544.300000001</v>
      </c>
      <c r="V29" s="356">
        <f t="shared" si="0"/>
        <v>5489.6314552919712</v>
      </c>
      <c r="W29" s="363">
        <v>18181.562741788322</v>
      </c>
    </row>
    <row r="30" spans="1:23" ht="35.25" x14ac:dyDescent="0.5">
      <c r="A30" s="318">
        <v>30</v>
      </c>
      <c r="B30" s="318">
        <v>1</v>
      </c>
      <c r="C30" s="355">
        <f>SUBTOTAL(9,$B$16:B30)</f>
        <v>15</v>
      </c>
      <c r="D30" s="365" t="s">
        <v>88</v>
      </c>
      <c r="E30" s="355">
        <v>1998</v>
      </c>
      <c r="F30" s="355"/>
      <c r="G30" s="355" t="s">
        <v>17178</v>
      </c>
      <c r="H30" s="355">
        <v>5</v>
      </c>
      <c r="I30" s="355">
        <v>10</v>
      </c>
      <c r="J30" s="366">
        <v>10302.200000000001</v>
      </c>
      <c r="K30" s="366">
        <v>8740</v>
      </c>
      <c r="L30" s="366">
        <v>8282.7999999999993</v>
      </c>
      <c r="M30" s="367">
        <v>356</v>
      </c>
      <c r="N30" s="355" t="s">
        <v>17038</v>
      </c>
      <c r="O30" s="355" t="s">
        <v>17054</v>
      </c>
      <c r="P30" s="358" t="s">
        <v>17061</v>
      </c>
      <c r="Q30" s="363">
        <v>12257852.639999999</v>
      </c>
      <c r="R30" s="363"/>
      <c r="S30" s="363">
        <v>0</v>
      </c>
      <c r="T30" s="363">
        <v>0</v>
      </c>
      <c r="U30" s="363">
        <f t="shared" si="3"/>
        <v>12257852.639999999</v>
      </c>
      <c r="V30" s="356">
        <f t="shared" si="0"/>
        <v>1189.8286424258895</v>
      </c>
      <c r="W30" s="363">
        <v>2368.7893746966665</v>
      </c>
    </row>
    <row r="31" spans="1:23" ht="35.25" x14ac:dyDescent="0.5">
      <c r="A31" s="318">
        <v>31</v>
      </c>
      <c r="B31" s="318">
        <v>1</v>
      </c>
      <c r="C31" s="355">
        <f>SUBTOTAL(9,$B$16:B31)</f>
        <v>16</v>
      </c>
      <c r="D31" s="365" t="s">
        <v>89</v>
      </c>
      <c r="E31" s="355">
        <v>1968</v>
      </c>
      <c r="F31" s="355"/>
      <c r="G31" s="355" t="s">
        <v>17178</v>
      </c>
      <c r="H31" s="355">
        <v>5</v>
      </c>
      <c r="I31" s="355">
        <v>2</v>
      </c>
      <c r="J31" s="366">
        <v>1963</v>
      </c>
      <c r="K31" s="366">
        <v>1373.3</v>
      </c>
      <c r="L31" s="366">
        <v>1331.3999999999999</v>
      </c>
      <c r="M31" s="367">
        <v>126</v>
      </c>
      <c r="N31" s="355" t="s">
        <v>17038</v>
      </c>
      <c r="O31" s="355" t="s">
        <v>17054</v>
      </c>
      <c r="P31" s="358" t="s">
        <v>17055</v>
      </c>
      <c r="Q31" s="363">
        <v>4812586.07</v>
      </c>
      <c r="R31" s="363"/>
      <c r="S31" s="363">
        <v>0</v>
      </c>
      <c r="T31" s="363">
        <v>0</v>
      </c>
      <c r="U31" s="363">
        <f t="shared" si="3"/>
        <v>4812586.07</v>
      </c>
      <c r="V31" s="356">
        <f t="shared" si="0"/>
        <v>2451.6485328578706</v>
      </c>
      <c r="W31" s="363">
        <v>3249.1293937850228</v>
      </c>
    </row>
    <row r="32" spans="1:23" ht="35.25" x14ac:dyDescent="0.5">
      <c r="A32" s="318">
        <v>32</v>
      </c>
      <c r="B32" s="318">
        <v>1</v>
      </c>
      <c r="C32" s="355">
        <f>SUBTOTAL(9,$B$16:B32)</f>
        <v>17</v>
      </c>
      <c r="D32" s="365" t="s">
        <v>90</v>
      </c>
      <c r="E32" s="355">
        <v>1980</v>
      </c>
      <c r="F32" s="355"/>
      <c r="G32" s="355" t="s">
        <v>17178</v>
      </c>
      <c r="H32" s="355">
        <v>5</v>
      </c>
      <c r="I32" s="355">
        <v>1</v>
      </c>
      <c r="J32" s="366">
        <v>807.5</v>
      </c>
      <c r="K32" s="366">
        <v>706.7</v>
      </c>
      <c r="L32" s="366">
        <v>706.7</v>
      </c>
      <c r="M32" s="367">
        <v>21</v>
      </c>
      <c r="N32" s="355" t="s">
        <v>17038</v>
      </c>
      <c r="O32" s="355" t="s">
        <v>17054</v>
      </c>
      <c r="P32" s="358" t="s">
        <v>17062</v>
      </c>
      <c r="Q32" s="363">
        <v>2390242.6300000004</v>
      </c>
      <c r="R32" s="363"/>
      <c r="S32" s="363">
        <v>0</v>
      </c>
      <c r="T32" s="363">
        <v>0</v>
      </c>
      <c r="U32" s="363">
        <f t="shared" si="3"/>
        <v>2390242.6300000004</v>
      </c>
      <c r="V32" s="356">
        <f t="shared" si="0"/>
        <v>2960.0527925696597</v>
      </c>
      <c r="W32" s="363">
        <v>3198.3894687306497</v>
      </c>
    </row>
    <row r="33" spans="1:23" ht="35.25" x14ac:dyDescent="0.5">
      <c r="A33" s="318">
        <v>33</v>
      </c>
      <c r="B33" s="318">
        <v>1</v>
      </c>
      <c r="C33" s="355">
        <f>SUBTOTAL(9,$B$16:B33)</f>
        <v>18</v>
      </c>
      <c r="D33" s="365" t="s">
        <v>91</v>
      </c>
      <c r="E33" s="355">
        <v>1959</v>
      </c>
      <c r="F33" s="355"/>
      <c r="G33" s="355" t="s">
        <v>17178</v>
      </c>
      <c r="H33" s="355">
        <v>4</v>
      </c>
      <c r="I33" s="355">
        <v>3</v>
      </c>
      <c r="J33" s="366">
        <v>3207</v>
      </c>
      <c r="K33" s="366">
        <v>1261.4000000000001</v>
      </c>
      <c r="L33" s="366">
        <v>1256.4000000000001</v>
      </c>
      <c r="M33" s="367">
        <v>82</v>
      </c>
      <c r="N33" s="355" t="s">
        <v>17038</v>
      </c>
      <c r="O33" s="355" t="s">
        <v>17054</v>
      </c>
      <c r="P33" s="358" t="s">
        <v>17063</v>
      </c>
      <c r="Q33" s="363">
        <v>304767.97000000003</v>
      </c>
      <c r="R33" s="363"/>
      <c r="S33" s="363">
        <v>0</v>
      </c>
      <c r="T33" s="363">
        <v>0</v>
      </c>
      <c r="U33" s="363">
        <f t="shared" si="3"/>
        <v>304767.97000000003</v>
      </c>
      <c r="V33" s="356">
        <f t="shared" si="0"/>
        <v>95.03210788899284</v>
      </c>
      <c r="W33" s="363">
        <v>95.03210788899284</v>
      </c>
    </row>
    <row r="34" spans="1:23" ht="35.25" x14ac:dyDescent="0.5">
      <c r="A34" s="318">
        <v>34</v>
      </c>
      <c r="B34" s="318">
        <v>1</v>
      </c>
      <c r="C34" s="355">
        <f>SUBTOTAL(9,$B$16:B34)</f>
        <v>19</v>
      </c>
      <c r="D34" s="365" t="s">
        <v>92</v>
      </c>
      <c r="E34" s="355">
        <v>1971</v>
      </c>
      <c r="F34" s="355">
        <v>2016</v>
      </c>
      <c r="G34" s="355" t="s">
        <v>17178</v>
      </c>
      <c r="H34" s="355">
        <v>9</v>
      </c>
      <c r="I34" s="355">
        <v>1</v>
      </c>
      <c r="J34" s="366">
        <v>2660.1</v>
      </c>
      <c r="K34" s="366">
        <v>2302</v>
      </c>
      <c r="L34" s="366">
        <v>2291.3000000000002</v>
      </c>
      <c r="M34" s="367">
        <v>80</v>
      </c>
      <c r="N34" s="355" t="s">
        <v>17038</v>
      </c>
      <c r="O34" s="355" t="s">
        <v>17054</v>
      </c>
      <c r="P34" s="358" t="s">
        <v>17064</v>
      </c>
      <c r="Q34" s="363">
        <v>5046342.9799999995</v>
      </c>
      <c r="R34" s="363"/>
      <c r="S34" s="363">
        <v>0</v>
      </c>
      <c r="T34" s="363">
        <v>0</v>
      </c>
      <c r="U34" s="363">
        <f t="shared" si="3"/>
        <v>5046342.9799999995</v>
      </c>
      <c r="V34" s="356">
        <f t="shared" si="0"/>
        <v>1897.0501033795722</v>
      </c>
      <c r="W34" s="363">
        <v>3431.8304635164091</v>
      </c>
    </row>
    <row r="35" spans="1:23" ht="35.25" x14ac:dyDescent="0.5">
      <c r="A35" s="318">
        <v>35</v>
      </c>
      <c r="B35" s="318">
        <v>1</v>
      </c>
      <c r="C35" s="355">
        <f>SUBTOTAL(9,$B$16:B35)</f>
        <v>20</v>
      </c>
      <c r="D35" s="365" t="s">
        <v>93</v>
      </c>
      <c r="E35" s="355">
        <v>1968</v>
      </c>
      <c r="F35" s="355"/>
      <c r="G35" s="355" t="s">
        <v>17178</v>
      </c>
      <c r="H35" s="355">
        <v>5</v>
      </c>
      <c r="I35" s="355">
        <v>5</v>
      </c>
      <c r="J35" s="366">
        <v>6284.9</v>
      </c>
      <c r="K35" s="366">
        <v>5186.3999999999996</v>
      </c>
      <c r="L35" s="366">
        <v>4875.8999999999996</v>
      </c>
      <c r="M35" s="367">
        <v>210</v>
      </c>
      <c r="N35" s="355" t="s">
        <v>17038</v>
      </c>
      <c r="O35" s="355" t="s">
        <v>17054</v>
      </c>
      <c r="P35" s="358" t="s">
        <v>17065</v>
      </c>
      <c r="Q35" s="363">
        <v>9985389.1799999997</v>
      </c>
      <c r="R35" s="363"/>
      <c r="S35" s="363">
        <v>0</v>
      </c>
      <c r="T35" s="363">
        <v>0</v>
      </c>
      <c r="U35" s="363">
        <f t="shared" si="3"/>
        <v>9985389.1799999997</v>
      </c>
      <c r="V35" s="356">
        <f t="shared" si="0"/>
        <v>1588.7904628554154</v>
      </c>
      <c r="W35" s="363">
        <v>2560.1096762080542</v>
      </c>
    </row>
    <row r="36" spans="1:23" ht="35.25" x14ac:dyDescent="0.5">
      <c r="A36" s="318">
        <v>36</v>
      </c>
      <c r="B36" s="318">
        <v>1</v>
      </c>
      <c r="C36" s="355">
        <f>SUBTOTAL(9,$B$16:B36)</f>
        <v>21</v>
      </c>
      <c r="D36" s="365" t="s">
        <v>94</v>
      </c>
      <c r="E36" s="355">
        <v>1969</v>
      </c>
      <c r="F36" s="355"/>
      <c r="G36" s="355" t="s">
        <v>17178</v>
      </c>
      <c r="H36" s="355">
        <v>6</v>
      </c>
      <c r="I36" s="355">
        <v>1</v>
      </c>
      <c r="J36" s="366">
        <v>2218</v>
      </c>
      <c r="K36" s="366">
        <v>1608.6</v>
      </c>
      <c r="L36" s="366">
        <v>1608.6</v>
      </c>
      <c r="M36" s="367">
        <v>48</v>
      </c>
      <c r="N36" s="355" t="s">
        <v>17038</v>
      </c>
      <c r="O36" s="355" t="s">
        <v>17054</v>
      </c>
      <c r="P36" s="358" t="s">
        <v>17066</v>
      </c>
      <c r="Q36" s="363">
        <v>4826020.7699999996</v>
      </c>
      <c r="R36" s="363"/>
      <c r="S36" s="363">
        <v>0</v>
      </c>
      <c r="T36" s="363">
        <v>0</v>
      </c>
      <c r="U36" s="363">
        <f t="shared" si="3"/>
        <v>4826020.7699999996</v>
      </c>
      <c r="V36" s="356">
        <f t="shared" si="0"/>
        <v>2175.8434490532009</v>
      </c>
      <c r="W36" s="363">
        <v>3029.2727394048693</v>
      </c>
    </row>
    <row r="37" spans="1:23" ht="35.25" x14ac:dyDescent="0.5">
      <c r="A37" s="318">
        <v>37</v>
      </c>
      <c r="B37" s="318">
        <v>1</v>
      </c>
      <c r="C37" s="355">
        <f>SUBTOTAL(9,$B$16:B37)</f>
        <v>22</v>
      </c>
      <c r="D37" s="365" t="s">
        <v>95</v>
      </c>
      <c r="E37" s="355">
        <v>1967</v>
      </c>
      <c r="F37" s="355"/>
      <c r="G37" s="355" t="s">
        <v>17178</v>
      </c>
      <c r="H37" s="355">
        <v>5</v>
      </c>
      <c r="I37" s="355">
        <v>4</v>
      </c>
      <c r="J37" s="366">
        <v>4287.8999999999996</v>
      </c>
      <c r="K37" s="366">
        <v>3747</v>
      </c>
      <c r="L37" s="366">
        <v>3644.8</v>
      </c>
      <c r="M37" s="367">
        <v>110</v>
      </c>
      <c r="N37" s="355" t="s">
        <v>17038</v>
      </c>
      <c r="O37" s="355" t="s">
        <v>17054</v>
      </c>
      <c r="P37" s="358" t="s">
        <v>17058</v>
      </c>
      <c r="Q37" s="363">
        <v>8546191.1199999992</v>
      </c>
      <c r="R37" s="363"/>
      <c r="S37" s="363">
        <v>0</v>
      </c>
      <c r="T37" s="363">
        <v>0</v>
      </c>
      <c r="U37" s="363">
        <f t="shared" si="3"/>
        <v>8546191.1199999992</v>
      </c>
      <c r="V37" s="356">
        <f t="shared" si="0"/>
        <v>1993.0947829940064</v>
      </c>
      <c r="W37" s="363">
        <v>2805.2692273607131</v>
      </c>
    </row>
    <row r="38" spans="1:23" ht="35.25" x14ac:dyDescent="0.5">
      <c r="A38" s="318">
        <v>38</v>
      </c>
      <c r="B38" s="318">
        <v>1</v>
      </c>
      <c r="C38" s="355">
        <f>SUBTOTAL(9,$B$16:B38)</f>
        <v>23</v>
      </c>
      <c r="D38" s="365" t="s">
        <v>96</v>
      </c>
      <c r="E38" s="355">
        <v>1966</v>
      </c>
      <c r="F38" s="355"/>
      <c r="G38" s="355" t="s">
        <v>17178</v>
      </c>
      <c r="H38" s="355">
        <v>5</v>
      </c>
      <c r="I38" s="355">
        <v>2</v>
      </c>
      <c r="J38" s="366">
        <v>1728.5</v>
      </c>
      <c r="K38" s="366">
        <v>1025.7</v>
      </c>
      <c r="L38" s="366">
        <v>1025.7</v>
      </c>
      <c r="M38" s="367">
        <v>75</v>
      </c>
      <c r="N38" s="355" t="s">
        <v>17038</v>
      </c>
      <c r="O38" s="355" t="s">
        <v>17054</v>
      </c>
      <c r="P38" s="358" t="s">
        <v>17064</v>
      </c>
      <c r="Q38" s="363">
        <v>5047866.7300000004</v>
      </c>
      <c r="R38" s="363"/>
      <c r="S38" s="363">
        <v>0</v>
      </c>
      <c r="T38" s="363">
        <v>0</v>
      </c>
      <c r="U38" s="363">
        <f t="shared" si="3"/>
        <v>5047866.7300000004</v>
      </c>
      <c r="V38" s="356">
        <f t="shared" si="0"/>
        <v>2920.3741567833385</v>
      </c>
      <c r="W38" s="363">
        <v>3435.5587387908595</v>
      </c>
    </row>
    <row r="39" spans="1:23" ht="35.25" x14ac:dyDescent="0.5">
      <c r="A39" s="318">
        <v>39</v>
      </c>
      <c r="B39" s="318">
        <v>1</v>
      </c>
      <c r="C39" s="355">
        <f>SUBTOTAL(9,$B$16:B39)</f>
        <v>24</v>
      </c>
      <c r="D39" s="365" t="s">
        <v>87</v>
      </c>
      <c r="E39" s="355">
        <v>1959</v>
      </c>
      <c r="F39" s="355"/>
      <c r="G39" s="355" t="s">
        <v>17178</v>
      </c>
      <c r="H39" s="355">
        <v>3</v>
      </c>
      <c r="I39" s="355">
        <v>1</v>
      </c>
      <c r="J39" s="366">
        <v>1830.4</v>
      </c>
      <c r="K39" s="366">
        <v>1026.8</v>
      </c>
      <c r="L39" s="366">
        <v>1008.0999999999999</v>
      </c>
      <c r="M39" s="367">
        <v>56</v>
      </c>
      <c r="N39" s="355" t="s">
        <v>17038</v>
      </c>
      <c r="O39" s="355" t="s">
        <v>17054</v>
      </c>
      <c r="P39" s="358" t="s">
        <v>17055</v>
      </c>
      <c r="Q39" s="363">
        <v>155820.98000000001</v>
      </c>
      <c r="R39" s="363"/>
      <c r="S39" s="363">
        <v>0</v>
      </c>
      <c r="T39" s="363">
        <v>0</v>
      </c>
      <c r="U39" s="363">
        <f t="shared" si="3"/>
        <v>155820.98000000001</v>
      </c>
      <c r="V39" s="356">
        <f t="shared" si="0"/>
        <v>85.129468968531469</v>
      </c>
      <c r="W39" s="363">
        <v>85.129468968531469</v>
      </c>
    </row>
    <row r="40" spans="1:23" ht="35.25" x14ac:dyDescent="0.5">
      <c r="A40" s="318">
        <v>40</v>
      </c>
      <c r="B40" s="318">
        <v>1</v>
      </c>
      <c r="C40" s="355">
        <f>SUBTOTAL(9,$B$16:B40)</f>
        <v>25</v>
      </c>
      <c r="D40" s="365" t="s">
        <v>99</v>
      </c>
      <c r="E40" s="355">
        <v>1956</v>
      </c>
      <c r="F40" s="355"/>
      <c r="G40" s="355" t="s">
        <v>17178</v>
      </c>
      <c r="H40" s="355">
        <v>2</v>
      </c>
      <c r="I40" s="355">
        <v>1</v>
      </c>
      <c r="J40" s="366">
        <v>450.8</v>
      </c>
      <c r="K40" s="366">
        <v>407.1</v>
      </c>
      <c r="L40" s="366">
        <v>407.1</v>
      </c>
      <c r="M40" s="367">
        <v>26</v>
      </c>
      <c r="N40" s="355" t="s">
        <v>17038</v>
      </c>
      <c r="O40" s="355" t="s">
        <v>17054</v>
      </c>
      <c r="P40" s="358" t="s">
        <v>17063</v>
      </c>
      <c r="Q40" s="363">
        <v>2700799.25</v>
      </c>
      <c r="R40" s="363"/>
      <c r="S40" s="363">
        <v>0</v>
      </c>
      <c r="T40" s="363">
        <v>0</v>
      </c>
      <c r="U40" s="363">
        <f t="shared" si="3"/>
        <v>2700799.25</v>
      </c>
      <c r="V40" s="356">
        <f t="shared" si="0"/>
        <v>5991.1252218278614</v>
      </c>
      <c r="W40" s="363">
        <v>8043.4431233362911</v>
      </c>
    </row>
    <row r="41" spans="1:23" ht="35.25" x14ac:dyDescent="0.5">
      <c r="A41" s="318">
        <v>41</v>
      </c>
      <c r="B41" s="318">
        <v>1</v>
      </c>
      <c r="C41" s="355">
        <f>SUBTOTAL(9,$B$16:B41)</f>
        <v>26</v>
      </c>
      <c r="D41" s="365" t="s">
        <v>101</v>
      </c>
      <c r="E41" s="355">
        <v>1974</v>
      </c>
      <c r="F41" s="355"/>
      <c r="G41" s="355" t="s">
        <v>17178</v>
      </c>
      <c r="H41" s="355">
        <v>5</v>
      </c>
      <c r="I41" s="355">
        <v>1</v>
      </c>
      <c r="J41" s="366">
        <v>5132</v>
      </c>
      <c r="K41" s="366">
        <v>4222.41</v>
      </c>
      <c r="L41" s="366">
        <v>3774.81</v>
      </c>
      <c r="M41" s="367">
        <v>229</v>
      </c>
      <c r="N41" s="355" t="s">
        <v>17038</v>
      </c>
      <c r="O41" s="355" t="s">
        <v>17054</v>
      </c>
      <c r="P41" s="358" t="s">
        <v>17055</v>
      </c>
      <c r="Q41" s="363">
        <v>7018402.9800000004</v>
      </c>
      <c r="R41" s="363"/>
      <c r="S41" s="363">
        <v>0</v>
      </c>
      <c r="T41" s="363">
        <v>0</v>
      </c>
      <c r="U41" s="363">
        <f t="shared" si="3"/>
        <v>7018402.9800000004</v>
      </c>
      <c r="V41" s="356">
        <f t="shared" si="0"/>
        <v>1367.5765744349183</v>
      </c>
      <c r="W41" s="363">
        <v>2389.6420408417771</v>
      </c>
    </row>
    <row r="42" spans="1:23" ht="35.25" x14ac:dyDescent="0.5">
      <c r="A42" s="318">
        <v>42</v>
      </c>
      <c r="B42" s="318">
        <v>1</v>
      </c>
      <c r="C42" s="355">
        <f>SUBTOTAL(9,$B$16:B42)</f>
        <v>27</v>
      </c>
      <c r="D42" s="365" t="s">
        <v>102</v>
      </c>
      <c r="E42" s="355">
        <v>1984</v>
      </c>
      <c r="F42" s="355">
        <v>2015</v>
      </c>
      <c r="G42" s="355" t="s">
        <v>17178</v>
      </c>
      <c r="H42" s="355">
        <v>9</v>
      </c>
      <c r="I42" s="355">
        <v>1</v>
      </c>
      <c r="J42" s="366">
        <v>5895.5</v>
      </c>
      <c r="K42" s="366">
        <v>4961.3</v>
      </c>
      <c r="L42" s="366">
        <v>4765.6000000000004</v>
      </c>
      <c r="M42" s="367">
        <v>319</v>
      </c>
      <c r="N42" s="355" t="s">
        <v>17038</v>
      </c>
      <c r="O42" s="355" t="s">
        <v>17054</v>
      </c>
      <c r="P42" s="358" t="s">
        <v>17067</v>
      </c>
      <c r="Q42" s="363">
        <v>9585108.6500000004</v>
      </c>
      <c r="R42" s="363"/>
      <c r="S42" s="363">
        <v>0</v>
      </c>
      <c r="T42" s="363">
        <v>0</v>
      </c>
      <c r="U42" s="363">
        <f t="shared" si="3"/>
        <v>9585108.6500000004</v>
      </c>
      <c r="V42" s="356">
        <f t="shared" si="0"/>
        <v>1625.8347298787212</v>
      </c>
      <c r="W42" s="363">
        <v>2256.5069113730815</v>
      </c>
    </row>
    <row r="43" spans="1:23" ht="35.25" x14ac:dyDescent="0.5">
      <c r="A43" s="318">
        <v>43</v>
      </c>
      <c r="B43" s="318">
        <v>1</v>
      </c>
      <c r="C43" s="355">
        <f>SUBTOTAL(9,$B$16:B43)</f>
        <v>28</v>
      </c>
      <c r="D43" s="365" t="s">
        <v>104</v>
      </c>
      <c r="E43" s="355">
        <v>1989</v>
      </c>
      <c r="F43" s="355"/>
      <c r="G43" s="355" t="s">
        <v>17043</v>
      </c>
      <c r="H43" s="355">
        <v>5</v>
      </c>
      <c r="I43" s="355">
        <v>7</v>
      </c>
      <c r="J43" s="366">
        <v>7715.6</v>
      </c>
      <c r="K43" s="366">
        <v>5398.6</v>
      </c>
      <c r="L43" s="366">
        <v>5070.8</v>
      </c>
      <c r="M43" s="367">
        <v>255</v>
      </c>
      <c r="N43" s="355" t="s">
        <v>17038</v>
      </c>
      <c r="O43" s="355" t="s">
        <v>17054</v>
      </c>
      <c r="P43" s="358" t="s">
        <v>17058</v>
      </c>
      <c r="Q43" s="363">
        <v>9409064.4999999981</v>
      </c>
      <c r="R43" s="363"/>
      <c r="S43" s="363">
        <v>0</v>
      </c>
      <c r="T43" s="363">
        <v>0</v>
      </c>
      <c r="U43" s="363">
        <f t="shared" si="3"/>
        <v>9409064.4999999981</v>
      </c>
      <c r="V43" s="356">
        <f t="shared" si="0"/>
        <v>1219.4857820519464</v>
      </c>
      <c r="W43" s="363">
        <v>2059.0779221317848</v>
      </c>
    </row>
    <row r="44" spans="1:23" ht="35.25" x14ac:dyDescent="0.5">
      <c r="A44" s="318">
        <v>44</v>
      </c>
      <c r="B44" s="318">
        <v>1</v>
      </c>
      <c r="C44" s="355">
        <f>SUBTOTAL(9,$B$16:B44)</f>
        <v>29</v>
      </c>
      <c r="D44" s="365" t="s">
        <v>105</v>
      </c>
      <c r="E44" s="355">
        <v>1959</v>
      </c>
      <c r="F44" s="355"/>
      <c r="G44" s="355" t="s">
        <v>17178</v>
      </c>
      <c r="H44" s="355">
        <v>2</v>
      </c>
      <c r="I44" s="355">
        <v>2</v>
      </c>
      <c r="J44" s="366">
        <v>718.8</v>
      </c>
      <c r="K44" s="366">
        <v>656.3</v>
      </c>
      <c r="L44" s="366">
        <v>656.3</v>
      </c>
      <c r="M44" s="367">
        <v>31</v>
      </c>
      <c r="N44" s="355" t="s">
        <v>17038</v>
      </c>
      <c r="O44" s="355" t="s">
        <v>17054</v>
      </c>
      <c r="P44" s="358" t="s">
        <v>17068</v>
      </c>
      <c r="Q44" s="363">
        <v>5982000.7999999998</v>
      </c>
      <c r="R44" s="363"/>
      <c r="S44" s="363">
        <v>0</v>
      </c>
      <c r="T44" s="363">
        <v>0</v>
      </c>
      <c r="U44" s="363">
        <f t="shared" si="3"/>
        <v>5982000.7999999998</v>
      </c>
      <c r="V44" s="356">
        <f t="shared" si="0"/>
        <v>8322.2047857540347</v>
      </c>
      <c r="W44" s="363">
        <v>8835.420701168614</v>
      </c>
    </row>
    <row r="45" spans="1:23" ht="35.25" x14ac:dyDescent="0.5">
      <c r="A45" s="318">
        <v>45</v>
      </c>
      <c r="B45" s="318">
        <v>1</v>
      </c>
      <c r="C45" s="355">
        <f>SUBTOTAL(9,$B$16:B45)</f>
        <v>30</v>
      </c>
      <c r="D45" s="365" t="s">
        <v>106</v>
      </c>
      <c r="E45" s="355">
        <v>1977</v>
      </c>
      <c r="F45" s="355"/>
      <c r="G45" s="355" t="s">
        <v>17043</v>
      </c>
      <c r="H45" s="355">
        <v>5</v>
      </c>
      <c r="I45" s="355">
        <v>6</v>
      </c>
      <c r="J45" s="366">
        <v>5250.5</v>
      </c>
      <c r="K45" s="366">
        <v>4616</v>
      </c>
      <c r="L45" s="366">
        <v>4523.2</v>
      </c>
      <c r="M45" s="367">
        <v>236</v>
      </c>
      <c r="N45" s="355" t="s">
        <v>17038</v>
      </c>
      <c r="O45" s="355" t="s">
        <v>17054</v>
      </c>
      <c r="P45" s="358" t="s">
        <v>17056</v>
      </c>
      <c r="Q45" s="363">
        <v>4863123.82</v>
      </c>
      <c r="R45" s="363"/>
      <c r="S45" s="363">
        <v>0</v>
      </c>
      <c r="T45" s="363">
        <v>0</v>
      </c>
      <c r="U45" s="363">
        <f t="shared" si="3"/>
        <v>4863123.82</v>
      </c>
      <c r="V45" s="356">
        <f t="shared" si="0"/>
        <v>926.22108751547478</v>
      </c>
      <c r="W45" s="363">
        <v>1051.81</v>
      </c>
    </row>
    <row r="46" spans="1:23" ht="35.25" x14ac:dyDescent="0.5">
      <c r="A46" s="318">
        <v>46</v>
      </c>
      <c r="B46" s="318">
        <v>1</v>
      </c>
      <c r="C46" s="355">
        <f>SUBTOTAL(9,$B$16:B46)</f>
        <v>31</v>
      </c>
      <c r="D46" s="365" t="s">
        <v>7332</v>
      </c>
      <c r="E46" s="355">
        <v>1950</v>
      </c>
      <c r="F46" s="355"/>
      <c r="G46" s="355" t="s">
        <v>17178</v>
      </c>
      <c r="H46" s="355">
        <v>2</v>
      </c>
      <c r="I46" s="355" t="s">
        <v>16986</v>
      </c>
      <c r="J46" s="366">
        <v>814.1</v>
      </c>
      <c r="K46" s="366">
        <v>739.6</v>
      </c>
      <c r="L46" s="366">
        <v>739.6</v>
      </c>
      <c r="M46" s="367">
        <v>34</v>
      </c>
      <c r="N46" s="355" t="s">
        <v>17038</v>
      </c>
      <c r="O46" s="355" t="s">
        <v>17054</v>
      </c>
      <c r="P46" s="358" t="s">
        <v>17294</v>
      </c>
      <c r="Q46" s="363">
        <v>6148459.2400000002</v>
      </c>
      <c r="R46" s="363"/>
      <c r="S46" s="363">
        <v>0</v>
      </c>
      <c r="T46" s="363">
        <v>0</v>
      </c>
      <c r="U46" s="363">
        <f t="shared" si="3"/>
        <v>6148459.2400000002</v>
      </c>
      <c r="V46" s="356">
        <f t="shared" si="0"/>
        <v>7552.4619088564059</v>
      </c>
      <c r="W46" s="363">
        <v>9721.4088686893501</v>
      </c>
    </row>
    <row r="47" spans="1:23" ht="35.25" x14ac:dyDescent="0.5">
      <c r="A47" s="318">
        <v>47</v>
      </c>
      <c r="B47" s="318">
        <v>1</v>
      </c>
      <c r="C47" s="355">
        <f>SUBTOTAL(9,$B$16:B47)</f>
        <v>32</v>
      </c>
      <c r="D47" s="365" t="s">
        <v>132</v>
      </c>
      <c r="E47" s="355">
        <v>1977</v>
      </c>
      <c r="F47" s="355">
        <v>2016</v>
      </c>
      <c r="G47" s="355" t="s">
        <v>17178</v>
      </c>
      <c r="H47" s="355">
        <v>9</v>
      </c>
      <c r="I47" s="355">
        <v>1</v>
      </c>
      <c r="J47" s="366">
        <v>6820.9</v>
      </c>
      <c r="K47" s="366">
        <v>3380.5</v>
      </c>
      <c r="L47" s="366">
        <v>2922.7</v>
      </c>
      <c r="M47" s="367">
        <v>215</v>
      </c>
      <c r="N47" s="355" t="s">
        <v>17038</v>
      </c>
      <c r="O47" s="355" t="s">
        <v>17054</v>
      </c>
      <c r="P47" s="358" t="s">
        <v>17055</v>
      </c>
      <c r="Q47" s="363">
        <v>4943487.4399999995</v>
      </c>
      <c r="R47" s="363"/>
      <c r="S47" s="363">
        <v>0</v>
      </c>
      <c r="T47" s="363">
        <v>0</v>
      </c>
      <c r="U47" s="363">
        <f t="shared" si="3"/>
        <v>4943487.4399999995</v>
      </c>
      <c r="V47" s="356">
        <f t="shared" si="0"/>
        <v>724.75588851911039</v>
      </c>
      <c r="W47" s="363">
        <v>1708.5021427670836</v>
      </c>
    </row>
    <row r="48" spans="1:23" ht="35.25" x14ac:dyDescent="0.5">
      <c r="A48" s="318">
        <v>48</v>
      </c>
      <c r="B48" s="318">
        <v>1</v>
      </c>
      <c r="C48" s="355">
        <f>SUBTOTAL(9,$B$16:B48)</f>
        <v>33</v>
      </c>
      <c r="D48" s="365" t="s">
        <v>5277</v>
      </c>
      <c r="E48" s="355">
        <v>1986</v>
      </c>
      <c r="F48" s="355"/>
      <c r="G48" s="355" t="s">
        <v>17178</v>
      </c>
      <c r="H48" s="355">
        <v>5</v>
      </c>
      <c r="I48" s="355" t="s">
        <v>17044</v>
      </c>
      <c r="J48" s="366">
        <v>5760.4</v>
      </c>
      <c r="K48" s="366">
        <v>4094.2</v>
      </c>
      <c r="L48" s="366">
        <v>3478.1</v>
      </c>
      <c r="M48" s="367">
        <v>194</v>
      </c>
      <c r="N48" s="355" t="s">
        <v>17038</v>
      </c>
      <c r="O48" s="355" t="s">
        <v>17054</v>
      </c>
      <c r="P48" s="358" t="s">
        <v>17087</v>
      </c>
      <c r="Q48" s="363">
        <v>3226752.49</v>
      </c>
      <c r="R48" s="363"/>
      <c r="S48" s="363">
        <v>0</v>
      </c>
      <c r="T48" s="363">
        <v>0</v>
      </c>
      <c r="U48" s="363">
        <f t="shared" si="3"/>
        <v>3226752.49</v>
      </c>
      <c r="V48" s="356">
        <f t="shared" si="0"/>
        <v>560.16118498715377</v>
      </c>
      <c r="W48" s="363">
        <v>1996.5802124852444</v>
      </c>
    </row>
    <row r="49" spans="1:23" ht="35.25" x14ac:dyDescent="0.5">
      <c r="A49" s="318">
        <v>49</v>
      </c>
      <c r="B49" s="318">
        <v>1</v>
      </c>
      <c r="C49" s="355">
        <f>SUBTOTAL(9,$B$16:B49)</f>
        <v>34</v>
      </c>
      <c r="D49" s="365" t="s">
        <v>6653</v>
      </c>
      <c r="E49" s="355">
        <v>1972</v>
      </c>
      <c r="F49" s="355"/>
      <c r="G49" s="355" t="s">
        <v>17178</v>
      </c>
      <c r="H49" s="355">
        <v>9</v>
      </c>
      <c r="I49" s="355" t="s">
        <v>16984</v>
      </c>
      <c r="J49" s="366">
        <v>1896.4</v>
      </c>
      <c r="K49" s="366">
        <v>1896.4</v>
      </c>
      <c r="L49" s="366">
        <v>1859.1</v>
      </c>
      <c r="M49" s="367">
        <v>90</v>
      </c>
      <c r="N49" s="355" t="s">
        <v>17038</v>
      </c>
      <c r="O49" s="355" t="s">
        <v>17054</v>
      </c>
      <c r="P49" s="358" t="s">
        <v>17056</v>
      </c>
      <c r="Q49" s="363">
        <v>4226772.08</v>
      </c>
      <c r="R49" s="363"/>
      <c r="S49" s="363">
        <v>0</v>
      </c>
      <c r="T49" s="363">
        <v>0</v>
      </c>
      <c r="U49" s="363">
        <f t="shared" si="3"/>
        <v>4226772.08</v>
      </c>
      <c r="V49" s="356">
        <f t="shared" si="0"/>
        <v>2228.8399493777683</v>
      </c>
      <c r="W49" s="363">
        <v>10741.419939095127</v>
      </c>
    </row>
    <row r="50" spans="1:23" ht="35.25" x14ac:dyDescent="0.5">
      <c r="A50" s="318">
        <v>50</v>
      </c>
      <c r="B50" s="318">
        <v>1</v>
      </c>
      <c r="C50" s="355">
        <f>SUBTOTAL(9,$B$16:B50)</f>
        <v>35</v>
      </c>
      <c r="D50" s="365" t="s">
        <v>1116</v>
      </c>
      <c r="E50" s="355" t="s">
        <v>797</v>
      </c>
      <c r="F50" s="355"/>
      <c r="G50" s="355" t="s">
        <v>17178</v>
      </c>
      <c r="H50" s="355" t="s">
        <v>17041</v>
      </c>
      <c r="I50" s="355" t="s">
        <v>16984</v>
      </c>
      <c r="J50" s="366">
        <v>946</v>
      </c>
      <c r="K50" s="366">
        <v>977.4</v>
      </c>
      <c r="L50" s="366">
        <v>688.5</v>
      </c>
      <c r="M50" s="367">
        <v>25</v>
      </c>
      <c r="N50" s="355" t="s">
        <v>17038</v>
      </c>
      <c r="O50" s="355" t="s">
        <v>17054</v>
      </c>
      <c r="P50" s="358" t="s">
        <v>17055</v>
      </c>
      <c r="Q50" s="363">
        <v>3824817.79</v>
      </c>
      <c r="R50" s="363"/>
      <c r="S50" s="363">
        <v>0</v>
      </c>
      <c r="T50" s="363">
        <v>0</v>
      </c>
      <c r="U50" s="363">
        <f t="shared" si="3"/>
        <v>3824817.79</v>
      </c>
      <c r="V50" s="356">
        <f t="shared" si="0"/>
        <v>4043.1477695560252</v>
      </c>
      <c r="W50" s="363">
        <v>9363.6881152219885</v>
      </c>
    </row>
    <row r="51" spans="1:23" ht="35.25" x14ac:dyDescent="0.5">
      <c r="A51" s="318">
        <v>52</v>
      </c>
      <c r="B51" s="318">
        <v>1</v>
      </c>
      <c r="C51" s="355">
        <f>SUBTOTAL(9,$B$16:B51)</f>
        <v>36</v>
      </c>
      <c r="D51" s="365" t="s">
        <v>6314</v>
      </c>
      <c r="E51" s="355">
        <v>1961</v>
      </c>
      <c r="F51" s="355"/>
      <c r="G51" s="355" t="s">
        <v>17178</v>
      </c>
      <c r="H51" s="355">
        <v>2</v>
      </c>
      <c r="I51" s="355">
        <v>1</v>
      </c>
      <c r="J51" s="366">
        <v>276</v>
      </c>
      <c r="K51" s="366">
        <v>189.9</v>
      </c>
      <c r="L51" s="366">
        <v>189.9</v>
      </c>
      <c r="M51" s="367">
        <v>20</v>
      </c>
      <c r="N51" s="355" t="s">
        <v>17038</v>
      </c>
      <c r="O51" s="355" t="s">
        <v>17054</v>
      </c>
      <c r="P51" s="358" t="s">
        <v>17312</v>
      </c>
      <c r="Q51" s="363">
        <v>1151019.75</v>
      </c>
      <c r="R51" s="363"/>
      <c r="S51" s="363">
        <v>0</v>
      </c>
      <c r="T51" s="363">
        <v>0</v>
      </c>
      <c r="U51" s="363">
        <f t="shared" si="3"/>
        <v>1151019.75</v>
      </c>
      <c r="V51" s="356">
        <f t="shared" si="0"/>
        <v>4170.361413043478</v>
      </c>
      <c r="W51" s="363">
        <v>9006.8029083333331</v>
      </c>
    </row>
    <row r="52" spans="1:23" ht="35.25" x14ac:dyDescent="0.5">
      <c r="A52" s="318">
        <v>54</v>
      </c>
      <c r="B52" s="318">
        <v>1</v>
      </c>
      <c r="C52" s="355">
        <f>SUBTOTAL(9,$B$16:B52)</f>
        <v>37</v>
      </c>
      <c r="D52" s="365" t="s">
        <v>4989</v>
      </c>
      <c r="E52" s="355">
        <v>1917</v>
      </c>
      <c r="F52" s="355"/>
      <c r="G52" s="355" t="s">
        <v>17178</v>
      </c>
      <c r="H52" s="355">
        <v>2</v>
      </c>
      <c r="I52" s="355" t="s">
        <v>16984</v>
      </c>
      <c r="J52" s="366">
        <v>397.2</v>
      </c>
      <c r="K52" s="366">
        <v>370.5</v>
      </c>
      <c r="L52" s="366">
        <v>370.5</v>
      </c>
      <c r="M52" s="367">
        <v>19</v>
      </c>
      <c r="N52" s="355" t="s">
        <v>17038</v>
      </c>
      <c r="O52" s="355" t="s">
        <v>17054</v>
      </c>
      <c r="P52" s="358" t="s">
        <v>17313</v>
      </c>
      <c r="Q52" s="363">
        <v>3048872.3600000003</v>
      </c>
      <c r="R52" s="363"/>
      <c r="S52" s="363">
        <v>0</v>
      </c>
      <c r="T52" s="363">
        <v>0</v>
      </c>
      <c r="U52" s="363">
        <f t="shared" si="3"/>
        <v>3048872.3600000003</v>
      </c>
      <c r="V52" s="356">
        <f t="shared" si="0"/>
        <v>7675.9122860020152</v>
      </c>
      <c r="W52" s="363">
        <v>8718.8835850956693</v>
      </c>
    </row>
    <row r="53" spans="1:23" ht="35.25" x14ac:dyDescent="0.5">
      <c r="A53" s="318">
        <v>55</v>
      </c>
      <c r="B53" s="318">
        <v>1</v>
      </c>
      <c r="C53" s="355">
        <f>SUBTOTAL(9,$B$16:B53)</f>
        <v>38</v>
      </c>
      <c r="D53" s="365" t="s">
        <v>6100</v>
      </c>
      <c r="E53" s="355">
        <v>1955</v>
      </c>
      <c r="F53" s="355"/>
      <c r="G53" s="355" t="s">
        <v>17178</v>
      </c>
      <c r="H53" s="355">
        <v>2</v>
      </c>
      <c r="I53" s="355">
        <v>1</v>
      </c>
      <c r="J53" s="366">
        <v>574.4</v>
      </c>
      <c r="K53" s="366">
        <v>531.9</v>
      </c>
      <c r="L53" s="366">
        <v>531.9</v>
      </c>
      <c r="M53" s="367">
        <v>24</v>
      </c>
      <c r="N53" s="355" t="s">
        <v>17038</v>
      </c>
      <c r="O53" s="355" t="s">
        <v>17054</v>
      </c>
      <c r="P53" s="358" t="s">
        <v>17055</v>
      </c>
      <c r="Q53" s="363">
        <v>3998730.02</v>
      </c>
      <c r="R53" s="363"/>
      <c r="S53" s="363">
        <v>0</v>
      </c>
      <c r="T53" s="363">
        <v>0</v>
      </c>
      <c r="U53" s="363">
        <f t="shared" si="3"/>
        <v>3998730.02</v>
      </c>
      <c r="V53" s="356">
        <f t="shared" si="0"/>
        <v>6961.5773328690811</v>
      </c>
      <c r="W53" s="363">
        <v>8654.3737743732599</v>
      </c>
    </row>
    <row r="54" spans="1:23" ht="35.25" x14ac:dyDescent="0.5">
      <c r="A54" s="318">
        <v>56</v>
      </c>
      <c r="B54" s="318">
        <v>1</v>
      </c>
      <c r="C54" s="355">
        <f>SUBTOTAL(9,$B$16:B54)</f>
        <v>39</v>
      </c>
      <c r="D54" s="365" t="s">
        <v>6345</v>
      </c>
      <c r="E54" s="355" t="s">
        <v>636</v>
      </c>
      <c r="F54" s="355"/>
      <c r="G54" s="355" t="s">
        <v>17178</v>
      </c>
      <c r="H54" s="355" t="s">
        <v>17048</v>
      </c>
      <c r="I54" s="355" t="s">
        <v>17045</v>
      </c>
      <c r="J54" s="366">
        <v>2923.9</v>
      </c>
      <c r="K54" s="366">
        <v>2704.4</v>
      </c>
      <c r="L54" s="366">
        <v>1930.7</v>
      </c>
      <c r="M54" s="367">
        <v>125</v>
      </c>
      <c r="N54" s="355" t="s">
        <v>17038</v>
      </c>
      <c r="O54" s="355" t="s">
        <v>17054</v>
      </c>
      <c r="P54" s="358" t="s">
        <v>17314</v>
      </c>
      <c r="Q54" s="363">
        <v>7903595.2400000002</v>
      </c>
      <c r="R54" s="363"/>
      <c r="S54" s="363">
        <v>0</v>
      </c>
      <c r="T54" s="363">
        <v>0</v>
      </c>
      <c r="U54" s="363">
        <f t="shared" si="3"/>
        <v>7903595.2400000002</v>
      </c>
      <c r="V54" s="356">
        <f t="shared" si="0"/>
        <v>2703.1003933103048</v>
      </c>
      <c r="W54" s="363">
        <v>5765.898348712336</v>
      </c>
    </row>
    <row r="55" spans="1:23" ht="35.25" x14ac:dyDescent="0.5">
      <c r="A55" s="318">
        <v>57</v>
      </c>
      <c r="B55" s="318">
        <v>1</v>
      </c>
      <c r="C55" s="355">
        <f>SUBTOTAL(9,$B$16:B55)</f>
        <v>40</v>
      </c>
      <c r="D55" s="365" t="s">
        <v>6520</v>
      </c>
      <c r="E55" s="355">
        <v>1963</v>
      </c>
      <c r="F55" s="355"/>
      <c r="G55" s="355" t="s">
        <v>17178</v>
      </c>
      <c r="H55" s="355">
        <v>5</v>
      </c>
      <c r="I55" s="355" t="s">
        <v>16986</v>
      </c>
      <c r="J55" s="366">
        <v>1703.9</v>
      </c>
      <c r="K55" s="366">
        <v>1558.5</v>
      </c>
      <c r="L55" s="366">
        <v>1516.4</v>
      </c>
      <c r="M55" s="367">
        <v>68</v>
      </c>
      <c r="N55" s="355" t="s">
        <v>17038</v>
      </c>
      <c r="O55" s="355" t="s">
        <v>17054</v>
      </c>
      <c r="P55" s="358" t="s">
        <v>17313</v>
      </c>
      <c r="Q55" s="363">
        <v>7668792.9500000002</v>
      </c>
      <c r="R55" s="363"/>
      <c r="S55" s="363">
        <v>0</v>
      </c>
      <c r="T55" s="363">
        <v>0</v>
      </c>
      <c r="U55" s="363">
        <f t="shared" si="3"/>
        <v>7668792.9500000002</v>
      </c>
      <c r="V55" s="356">
        <f t="shared" si="0"/>
        <v>4500.7294735606547</v>
      </c>
      <c r="W55" s="363">
        <v>6851.5714460355648</v>
      </c>
    </row>
    <row r="56" spans="1:23" ht="35.25" x14ac:dyDescent="0.5">
      <c r="A56" s="318">
        <v>58</v>
      </c>
      <c r="B56" s="318">
        <v>1</v>
      </c>
      <c r="C56" s="355">
        <f>SUBTOTAL(9,$B$16:B56)</f>
        <v>41</v>
      </c>
      <c r="D56" s="365" t="s">
        <v>7069</v>
      </c>
      <c r="E56" s="355" t="s">
        <v>926</v>
      </c>
      <c r="F56" s="355"/>
      <c r="G56" s="355" t="s">
        <v>17178</v>
      </c>
      <c r="H56" s="355" t="s">
        <v>17048</v>
      </c>
      <c r="I56" s="355" t="s">
        <v>17045</v>
      </c>
      <c r="J56" s="366">
        <v>2600.9</v>
      </c>
      <c r="K56" s="366">
        <v>2217.3000000000002</v>
      </c>
      <c r="L56" s="366">
        <v>2214.6</v>
      </c>
      <c r="M56" s="367">
        <v>77</v>
      </c>
      <c r="N56" s="355" t="s">
        <v>17038</v>
      </c>
      <c r="O56" s="355" t="s">
        <v>17054</v>
      </c>
      <c r="P56" s="358" t="s">
        <v>17055</v>
      </c>
      <c r="Q56" s="363">
        <v>5803876.71</v>
      </c>
      <c r="R56" s="363"/>
      <c r="S56" s="363">
        <v>0</v>
      </c>
      <c r="T56" s="363">
        <v>0</v>
      </c>
      <c r="U56" s="363">
        <f t="shared" si="3"/>
        <v>5803876.71</v>
      </c>
      <c r="V56" s="356">
        <f t="shared" si="0"/>
        <v>2231.4878349801993</v>
      </c>
      <c r="W56" s="363">
        <v>5823.9854682994346</v>
      </c>
    </row>
    <row r="57" spans="1:23" ht="35.25" x14ac:dyDescent="0.5">
      <c r="A57" s="318">
        <v>59</v>
      </c>
      <c r="B57" s="318">
        <v>1</v>
      </c>
      <c r="C57" s="355">
        <f>SUBTOTAL(9,$B$16:B57)</f>
        <v>42</v>
      </c>
      <c r="D57" s="365" t="s">
        <v>6082</v>
      </c>
      <c r="E57" s="355">
        <v>1969</v>
      </c>
      <c r="F57" s="355"/>
      <c r="G57" s="355" t="s">
        <v>17178</v>
      </c>
      <c r="H57" s="355">
        <v>5</v>
      </c>
      <c r="I57" s="355" t="s">
        <v>17041</v>
      </c>
      <c r="J57" s="366">
        <v>3567.4</v>
      </c>
      <c r="K57" s="366">
        <v>3567.4</v>
      </c>
      <c r="L57" s="366">
        <v>3567.4</v>
      </c>
      <c r="M57" s="367">
        <v>111</v>
      </c>
      <c r="N57" s="355" t="s">
        <v>17038</v>
      </c>
      <c r="O57" s="355" t="s">
        <v>17054</v>
      </c>
      <c r="P57" s="358" t="s">
        <v>17078</v>
      </c>
      <c r="Q57" s="363">
        <v>5509850.1200000001</v>
      </c>
      <c r="R57" s="363"/>
      <c r="S57" s="363">
        <v>0</v>
      </c>
      <c r="T57" s="363">
        <v>0</v>
      </c>
      <c r="U57" s="363">
        <f t="shared" si="3"/>
        <v>5509850.1200000001</v>
      </c>
      <c r="V57" s="356">
        <f t="shared" si="0"/>
        <v>1544.5002298592813</v>
      </c>
      <c r="W57" s="363">
        <v>4176.7765949879458</v>
      </c>
    </row>
    <row r="58" spans="1:23" ht="35.25" x14ac:dyDescent="0.5">
      <c r="A58" s="318">
        <v>60</v>
      </c>
      <c r="B58" s="318">
        <v>1</v>
      </c>
      <c r="C58" s="355">
        <f>SUBTOTAL(9,$B$16:B58)</f>
        <v>43</v>
      </c>
      <c r="D58" s="365" t="s">
        <v>5461</v>
      </c>
      <c r="E58" s="355">
        <v>1991</v>
      </c>
      <c r="F58" s="355">
        <v>2016</v>
      </c>
      <c r="G58" s="355" t="s">
        <v>17179</v>
      </c>
      <c r="H58" s="355">
        <v>13</v>
      </c>
      <c r="I58" s="355" t="s">
        <v>16984</v>
      </c>
      <c r="J58" s="366">
        <v>4135.3</v>
      </c>
      <c r="K58" s="366">
        <v>3928.6</v>
      </c>
      <c r="L58" s="366">
        <v>3680.79</v>
      </c>
      <c r="M58" s="367">
        <v>204</v>
      </c>
      <c r="N58" s="355" t="s">
        <v>17038</v>
      </c>
      <c r="O58" s="355" t="s">
        <v>17054</v>
      </c>
      <c r="P58" s="358" t="s">
        <v>17056</v>
      </c>
      <c r="Q58" s="363">
        <v>18253357.280000001</v>
      </c>
      <c r="R58" s="363"/>
      <c r="S58" s="363">
        <v>0</v>
      </c>
      <c r="T58" s="363">
        <v>0</v>
      </c>
      <c r="U58" s="363">
        <f t="shared" si="3"/>
        <v>18253357.280000001</v>
      </c>
      <c r="V58" s="356">
        <f t="shared" si="0"/>
        <v>4414.0345996662882</v>
      </c>
      <c r="W58" s="363">
        <v>9322.1308450414708</v>
      </c>
    </row>
    <row r="59" spans="1:23" ht="35.25" x14ac:dyDescent="0.5">
      <c r="A59" s="318">
        <v>61</v>
      </c>
      <c r="B59" s="318">
        <v>1</v>
      </c>
      <c r="C59" s="355">
        <f>SUBTOTAL(9,$B$16:B59)</f>
        <v>44</v>
      </c>
      <c r="D59" s="365" t="s">
        <v>1148</v>
      </c>
      <c r="E59" s="355" t="s">
        <v>639</v>
      </c>
      <c r="F59" s="355"/>
      <c r="G59" s="355" t="s">
        <v>17178</v>
      </c>
      <c r="H59" s="355" t="s">
        <v>17048</v>
      </c>
      <c r="I59" s="355" t="s">
        <v>16986</v>
      </c>
      <c r="J59" s="366">
        <v>2023.4</v>
      </c>
      <c r="K59" s="366">
        <v>1578.1</v>
      </c>
      <c r="L59" s="366">
        <v>1536.2</v>
      </c>
      <c r="M59" s="367">
        <v>72</v>
      </c>
      <c r="N59" s="355" t="s">
        <v>17038</v>
      </c>
      <c r="O59" s="355" t="s">
        <v>17054</v>
      </c>
      <c r="P59" s="358" t="s">
        <v>17055</v>
      </c>
      <c r="Q59" s="363">
        <v>7620449.6799999997</v>
      </c>
      <c r="R59" s="363"/>
      <c r="S59" s="363">
        <v>0</v>
      </c>
      <c r="T59" s="363">
        <v>0</v>
      </c>
      <c r="U59" s="363">
        <f t="shared" si="3"/>
        <v>7620449.6799999997</v>
      </c>
      <c r="V59" s="356">
        <f t="shared" si="0"/>
        <v>3766.1607591183156</v>
      </c>
      <c r="W59" s="363">
        <v>5796.6243056241965</v>
      </c>
    </row>
    <row r="60" spans="1:23" ht="35.25" x14ac:dyDescent="0.5">
      <c r="A60" s="318">
        <v>62</v>
      </c>
      <c r="B60" s="318">
        <v>1</v>
      </c>
      <c r="C60" s="355">
        <f>SUBTOTAL(9,$B$16:B60)</f>
        <v>45</v>
      </c>
      <c r="D60" s="365" t="s">
        <v>5405</v>
      </c>
      <c r="E60" s="355">
        <v>1958</v>
      </c>
      <c r="F60" s="355"/>
      <c r="G60" s="355" t="s">
        <v>17178</v>
      </c>
      <c r="H60" s="355">
        <v>3</v>
      </c>
      <c r="I60" s="355">
        <v>3</v>
      </c>
      <c r="J60" s="366">
        <v>1457.8</v>
      </c>
      <c r="K60" s="366">
        <v>1370.6</v>
      </c>
      <c r="L60" s="366">
        <v>1307.8</v>
      </c>
      <c r="M60" s="367">
        <v>67</v>
      </c>
      <c r="N60" s="355" t="s">
        <v>17038</v>
      </c>
      <c r="O60" s="355" t="s">
        <v>17054</v>
      </c>
      <c r="P60" s="358" t="s">
        <v>17055</v>
      </c>
      <c r="Q60" s="363">
        <v>6701270.5800000001</v>
      </c>
      <c r="R60" s="363"/>
      <c r="S60" s="363">
        <v>0</v>
      </c>
      <c r="T60" s="363">
        <v>0</v>
      </c>
      <c r="U60" s="363">
        <f t="shared" si="3"/>
        <v>6701270.5800000001</v>
      </c>
      <c r="V60" s="356">
        <f t="shared" si="0"/>
        <v>4596.838098504596</v>
      </c>
      <c r="W60" s="363">
        <v>8221.8277576485125</v>
      </c>
    </row>
    <row r="61" spans="1:23" ht="35.25" x14ac:dyDescent="0.5">
      <c r="A61" s="318">
        <v>63</v>
      </c>
      <c r="B61" s="318">
        <v>1</v>
      </c>
      <c r="C61" s="355">
        <f>SUBTOTAL(9,$B$16:B61)</f>
        <v>46</v>
      </c>
      <c r="D61" s="365" t="s">
        <v>6347</v>
      </c>
      <c r="E61" s="355">
        <v>1963</v>
      </c>
      <c r="F61" s="355"/>
      <c r="G61" s="355" t="s">
        <v>17178</v>
      </c>
      <c r="H61" s="355">
        <v>5</v>
      </c>
      <c r="I61" s="355">
        <v>3</v>
      </c>
      <c r="J61" s="366">
        <v>2516.1</v>
      </c>
      <c r="K61" s="366">
        <v>2179.8000000000002</v>
      </c>
      <c r="L61" s="366">
        <v>2179.8000000000002</v>
      </c>
      <c r="M61" s="367">
        <v>130</v>
      </c>
      <c r="N61" s="355" t="s">
        <v>17038</v>
      </c>
      <c r="O61" s="355" t="s">
        <v>17054</v>
      </c>
      <c r="P61" s="358" t="s">
        <v>17068</v>
      </c>
      <c r="Q61" s="363">
        <v>7898478.0200000005</v>
      </c>
      <c r="R61" s="363"/>
      <c r="S61" s="363">
        <v>0</v>
      </c>
      <c r="T61" s="363">
        <v>0</v>
      </c>
      <c r="U61" s="363">
        <f t="shared" si="3"/>
        <v>7898478.0200000005</v>
      </c>
      <c r="V61" s="356">
        <f t="shared" si="0"/>
        <v>3139.1749215055047</v>
      </c>
      <c r="W61" s="363">
        <v>3683.8987766781925</v>
      </c>
    </row>
    <row r="62" spans="1:23" ht="35.25" x14ac:dyDescent="0.5">
      <c r="A62" s="318">
        <v>64</v>
      </c>
      <c r="B62" s="318">
        <v>1</v>
      </c>
      <c r="C62" s="355">
        <f>SUBTOTAL(9,$B$16:B62)</f>
        <v>47</v>
      </c>
      <c r="D62" s="365" t="s">
        <v>6931</v>
      </c>
      <c r="E62" s="355">
        <v>1959</v>
      </c>
      <c r="F62" s="355"/>
      <c r="G62" s="355" t="s">
        <v>17178</v>
      </c>
      <c r="H62" s="355">
        <v>2</v>
      </c>
      <c r="I62" s="355">
        <v>1</v>
      </c>
      <c r="J62" s="366">
        <v>373.3</v>
      </c>
      <c r="K62" s="366">
        <v>330.4</v>
      </c>
      <c r="L62" s="366">
        <v>288.7</v>
      </c>
      <c r="M62" s="367">
        <v>20</v>
      </c>
      <c r="N62" s="355" t="s">
        <v>17038</v>
      </c>
      <c r="O62" s="355" t="s">
        <v>17054</v>
      </c>
      <c r="P62" s="358" t="s">
        <v>17055</v>
      </c>
      <c r="Q62" s="363">
        <v>3314631.04</v>
      </c>
      <c r="R62" s="363"/>
      <c r="S62" s="363">
        <v>0</v>
      </c>
      <c r="T62" s="363">
        <v>0</v>
      </c>
      <c r="U62" s="363">
        <f t="shared" si="3"/>
        <v>3314631.04</v>
      </c>
      <c r="V62" s="356">
        <f t="shared" si="0"/>
        <v>8879.2687918564152</v>
      </c>
      <c r="W62" s="363">
        <v>11440.784398607017</v>
      </c>
    </row>
    <row r="63" spans="1:23" ht="35.25" x14ac:dyDescent="0.5">
      <c r="A63" s="318">
        <v>65</v>
      </c>
      <c r="B63" s="318">
        <v>1</v>
      </c>
      <c r="C63" s="355">
        <f>SUBTOTAL(9,$B$16:B63)</f>
        <v>48</v>
      </c>
      <c r="D63" s="365" t="s">
        <v>5866</v>
      </c>
      <c r="E63" s="355">
        <v>1961</v>
      </c>
      <c r="F63" s="355"/>
      <c r="G63" s="355" t="s">
        <v>17178</v>
      </c>
      <c r="H63" s="355" t="s">
        <v>17048</v>
      </c>
      <c r="I63" s="355" t="s">
        <v>17045</v>
      </c>
      <c r="J63" s="366">
        <v>2946.9</v>
      </c>
      <c r="K63" s="366">
        <v>2565.1</v>
      </c>
      <c r="L63" s="366">
        <v>2131.1999999999998</v>
      </c>
      <c r="M63" s="367">
        <v>129</v>
      </c>
      <c r="N63" s="355" t="s">
        <v>17038</v>
      </c>
      <c r="O63" s="355" t="s">
        <v>17054</v>
      </c>
      <c r="P63" s="358" t="s">
        <v>17310</v>
      </c>
      <c r="Q63" s="363">
        <v>6287839.5199999996</v>
      </c>
      <c r="R63" s="363"/>
      <c r="S63" s="363">
        <v>0</v>
      </c>
      <c r="T63" s="363">
        <v>0</v>
      </c>
      <c r="U63" s="363">
        <f t="shared" si="3"/>
        <v>6287839.5199999996</v>
      </c>
      <c r="V63" s="356">
        <f t="shared" si="0"/>
        <v>2133.7132308527603</v>
      </c>
      <c r="W63" s="363">
        <v>3315.5573653669958</v>
      </c>
    </row>
    <row r="64" spans="1:23" ht="35.25" x14ac:dyDescent="0.5">
      <c r="A64" s="318">
        <v>66</v>
      </c>
      <c r="B64" s="318">
        <v>1</v>
      </c>
      <c r="C64" s="355">
        <f>SUBTOTAL(9,$B$16:B64)</f>
        <v>49</v>
      </c>
      <c r="D64" s="365" t="s">
        <v>7148</v>
      </c>
      <c r="E64" s="355">
        <v>1994</v>
      </c>
      <c r="F64" s="355"/>
      <c r="G64" s="355" t="s">
        <v>17178</v>
      </c>
      <c r="H64" s="355">
        <v>4</v>
      </c>
      <c r="I64" s="355" t="s">
        <v>17045</v>
      </c>
      <c r="J64" s="366">
        <v>1861.8</v>
      </c>
      <c r="K64" s="366">
        <v>1644.3</v>
      </c>
      <c r="L64" s="366">
        <v>1644.3</v>
      </c>
      <c r="M64" s="367">
        <v>71</v>
      </c>
      <c r="N64" s="355" t="s">
        <v>17038</v>
      </c>
      <c r="O64" s="355" t="s">
        <v>17054</v>
      </c>
      <c r="P64" s="358" t="s">
        <v>17317</v>
      </c>
      <c r="Q64" s="363">
        <v>5608620.7800000003</v>
      </c>
      <c r="R64" s="363"/>
      <c r="S64" s="363">
        <v>0</v>
      </c>
      <c r="T64" s="363">
        <v>0</v>
      </c>
      <c r="U64" s="363">
        <f t="shared" si="3"/>
        <v>5608620.7800000003</v>
      </c>
      <c r="V64" s="356">
        <f t="shared" si="0"/>
        <v>3012.4722204318405</v>
      </c>
      <c r="W64" s="363">
        <v>4646.2934562251585</v>
      </c>
    </row>
    <row r="65" spans="1:23" ht="35.25" x14ac:dyDescent="0.5">
      <c r="A65" s="318">
        <v>67</v>
      </c>
      <c r="B65" s="318">
        <v>1</v>
      </c>
      <c r="C65" s="355">
        <f>SUBTOTAL(9,$B$16:B65)</f>
        <v>50</v>
      </c>
      <c r="D65" s="365" t="s">
        <v>4336</v>
      </c>
      <c r="E65" s="355">
        <v>1963</v>
      </c>
      <c r="F65" s="355"/>
      <c r="G65" s="355" t="s">
        <v>17178</v>
      </c>
      <c r="H65" s="355">
        <v>3</v>
      </c>
      <c r="I65" s="355">
        <v>2</v>
      </c>
      <c r="J65" s="366">
        <v>989</v>
      </c>
      <c r="K65" s="366">
        <v>918.9</v>
      </c>
      <c r="L65" s="366">
        <v>877.6</v>
      </c>
      <c r="M65" s="367">
        <v>60</v>
      </c>
      <c r="N65" s="355" t="s">
        <v>17038</v>
      </c>
      <c r="O65" s="355" t="s">
        <v>17054</v>
      </c>
      <c r="P65" s="358" t="s">
        <v>17062</v>
      </c>
      <c r="Q65" s="363">
        <v>4562942.080000001</v>
      </c>
      <c r="R65" s="363"/>
      <c r="S65" s="363">
        <v>0</v>
      </c>
      <c r="T65" s="363">
        <v>0</v>
      </c>
      <c r="U65" s="363">
        <f t="shared" si="3"/>
        <v>4562942.080000001</v>
      </c>
      <c r="V65" s="356">
        <f t="shared" si="0"/>
        <v>4613.692699696664</v>
      </c>
      <c r="W65" s="363">
        <v>5783.5548343781602</v>
      </c>
    </row>
    <row r="66" spans="1:23" ht="35.25" x14ac:dyDescent="0.5">
      <c r="A66" s="318">
        <v>68</v>
      </c>
      <c r="B66" s="318">
        <v>1</v>
      </c>
      <c r="C66" s="355">
        <f>SUBTOTAL(9,$B$16:B66)</f>
        <v>51</v>
      </c>
      <c r="D66" s="365" t="s">
        <v>5186</v>
      </c>
      <c r="E66" s="355">
        <v>1963</v>
      </c>
      <c r="F66" s="355"/>
      <c r="G66" s="355" t="s">
        <v>17178</v>
      </c>
      <c r="H66" s="355">
        <v>2</v>
      </c>
      <c r="I66" s="355">
        <v>2</v>
      </c>
      <c r="J66" s="366">
        <v>943</v>
      </c>
      <c r="K66" s="366">
        <v>515.70000000000005</v>
      </c>
      <c r="L66" s="366">
        <v>403.8</v>
      </c>
      <c r="M66" s="367">
        <v>47</v>
      </c>
      <c r="N66" s="355" t="s">
        <v>17038</v>
      </c>
      <c r="O66" s="355" t="s">
        <v>17054</v>
      </c>
      <c r="P66" s="358" t="s">
        <v>17059</v>
      </c>
      <c r="Q66" s="363">
        <v>4723590.95</v>
      </c>
      <c r="R66" s="363"/>
      <c r="S66" s="363">
        <v>0</v>
      </c>
      <c r="T66" s="363">
        <v>0</v>
      </c>
      <c r="U66" s="363">
        <f t="shared" si="3"/>
        <v>4723590.95</v>
      </c>
      <c r="V66" s="356">
        <f t="shared" si="0"/>
        <v>5009.1102332979854</v>
      </c>
      <c r="W66" s="363">
        <v>6758.9591770943789</v>
      </c>
    </row>
    <row r="67" spans="1:23" ht="35.25" x14ac:dyDescent="0.5">
      <c r="A67" s="318">
        <v>69</v>
      </c>
      <c r="B67" s="318">
        <v>1</v>
      </c>
      <c r="C67" s="355">
        <f>SUBTOTAL(9,$B$16:B67)</f>
        <v>52</v>
      </c>
      <c r="D67" s="365" t="s">
        <v>7216</v>
      </c>
      <c r="E67" s="355">
        <v>1961</v>
      </c>
      <c r="F67" s="355"/>
      <c r="G67" s="355" t="s">
        <v>17178</v>
      </c>
      <c r="H67" s="355">
        <v>2</v>
      </c>
      <c r="I67" s="355">
        <v>2</v>
      </c>
      <c r="J67" s="366">
        <v>1132.2</v>
      </c>
      <c r="K67" s="366">
        <v>634</v>
      </c>
      <c r="L67" s="366">
        <v>634</v>
      </c>
      <c r="M67" s="367">
        <v>42</v>
      </c>
      <c r="N67" s="355" t="s">
        <v>17038</v>
      </c>
      <c r="O67" s="355" t="s">
        <v>17054</v>
      </c>
      <c r="P67" s="358" t="s">
        <v>17082</v>
      </c>
      <c r="Q67" s="363">
        <v>4301233.1500000004</v>
      </c>
      <c r="R67" s="363"/>
      <c r="S67" s="363">
        <v>0</v>
      </c>
      <c r="T67" s="363">
        <v>0</v>
      </c>
      <c r="U67" s="363">
        <f t="shared" si="3"/>
        <v>4301233.1500000004</v>
      </c>
      <c r="V67" s="356">
        <f t="shared" si="0"/>
        <v>3799.004725313549</v>
      </c>
      <c r="W67" s="363">
        <v>5350.4521462639104</v>
      </c>
    </row>
    <row r="68" spans="1:23" ht="35.25" x14ac:dyDescent="0.5">
      <c r="A68" s="318">
        <v>70</v>
      </c>
      <c r="B68" s="318">
        <v>1</v>
      </c>
      <c r="C68" s="355">
        <f>SUBTOTAL(9,$B$16:B68)</f>
        <v>53</v>
      </c>
      <c r="D68" s="365" t="s">
        <v>4608</v>
      </c>
      <c r="E68" s="355">
        <v>1982</v>
      </c>
      <c r="F68" s="355"/>
      <c r="G68" s="355" t="s">
        <v>17043</v>
      </c>
      <c r="H68" s="355">
        <v>9</v>
      </c>
      <c r="I68" s="355">
        <v>3</v>
      </c>
      <c r="J68" s="366">
        <v>5811.9</v>
      </c>
      <c r="K68" s="366">
        <v>5761.5</v>
      </c>
      <c r="L68" s="366">
        <v>5761.5</v>
      </c>
      <c r="M68" s="367">
        <v>281</v>
      </c>
      <c r="N68" s="355" t="s">
        <v>17038</v>
      </c>
      <c r="O68" s="355" t="s">
        <v>17054</v>
      </c>
      <c r="P68" s="358" t="s">
        <v>17318</v>
      </c>
      <c r="Q68" s="363">
        <v>24368019.370000001</v>
      </c>
      <c r="R68" s="363"/>
      <c r="S68" s="363">
        <v>0</v>
      </c>
      <c r="T68" s="363">
        <v>0</v>
      </c>
      <c r="U68" s="363">
        <f t="shared" si="3"/>
        <v>24368019.370000001</v>
      </c>
      <c r="V68" s="356">
        <f t="shared" si="0"/>
        <v>4192.7802216142745</v>
      </c>
      <c r="W68" s="363">
        <v>17700.246092671932</v>
      </c>
    </row>
    <row r="69" spans="1:23" ht="35.25" x14ac:dyDescent="0.5">
      <c r="A69" s="318">
        <v>71</v>
      </c>
      <c r="B69" s="318">
        <v>1</v>
      </c>
      <c r="C69" s="355">
        <f>SUBTOTAL(9,$B$16:B69)</f>
        <v>54</v>
      </c>
      <c r="D69" s="365" t="s">
        <v>6385</v>
      </c>
      <c r="E69" s="355">
        <v>1979</v>
      </c>
      <c r="F69" s="355"/>
      <c r="G69" s="355" t="s">
        <v>17043</v>
      </c>
      <c r="H69" s="355">
        <v>5</v>
      </c>
      <c r="I69" s="355">
        <v>4</v>
      </c>
      <c r="J69" s="366">
        <v>3063.8</v>
      </c>
      <c r="K69" s="366">
        <v>1955.6</v>
      </c>
      <c r="L69" s="366">
        <v>1955.6</v>
      </c>
      <c r="M69" s="367">
        <v>122</v>
      </c>
      <c r="N69" s="355" t="s">
        <v>17038</v>
      </c>
      <c r="O69" s="355" t="s">
        <v>17054</v>
      </c>
      <c r="P69" s="358" t="s">
        <v>17321</v>
      </c>
      <c r="Q69" s="363">
        <v>14018603.58</v>
      </c>
      <c r="R69" s="363"/>
      <c r="S69" s="363">
        <v>0</v>
      </c>
      <c r="T69" s="363">
        <v>0</v>
      </c>
      <c r="U69" s="363">
        <f t="shared" si="3"/>
        <v>14018603.58</v>
      </c>
      <c r="V69" s="356">
        <f t="shared" ref="V69:V92" si="4">Q69/J69</f>
        <v>4575.5609308701614</v>
      </c>
      <c r="W69" s="363">
        <v>8798.0687792936878</v>
      </c>
    </row>
    <row r="70" spans="1:23" ht="35.25" x14ac:dyDescent="0.5">
      <c r="A70" s="318">
        <v>72</v>
      </c>
      <c r="B70" s="318">
        <v>1</v>
      </c>
      <c r="C70" s="355">
        <f>SUBTOTAL(9,$B$16:B70)</f>
        <v>55</v>
      </c>
      <c r="D70" s="365" t="s">
        <v>7196</v>
      </c>
      <c r="E70" s="355">
        <v>1985</v>
      </c>
      <c r="F70" s="355"/>
      <c r="G70" s="355" t="s">
        <v>17043</v>
      </c>
      <c r="H70" s="355">
        <v>16</v>
      </c>
      <c r="I70" s="355">
        <v>1</v>
      </c>
      <c r="J70" s="366">
        <v>4729.8</v>
      </c>
      <c r="K70" s="366">
        <v>4661.5</v>
      </c>
      <c r="L70" s="366">
        <v>4661.5</v>
      </c>
      <c r="M70" s="367">
        <v>208</v>
      </c>
      <c r="N70" s="355" t="s">
        <v>17038</v>
      </c>
      <c r="O70" s="355" t="s">
        <v>17054</v>
      </c>
      <c r="P70" s="358" t="s">
        <v>17322</v>
      </c>
      <c r="Q70" s="363">
        <v>27687651.43</v>
      </c>
      <c r="R70" s="363"/>
      <c r="S70" s="363">
        <v>0</v>
      </c>
      <c r="T70" s="363">
        <v>0</v>
      </c>
      <c r="U70" s="363">
        <f t="shared" si="3"/>
        <v>27687651.43</v>
      </c>
      <c r="V70" s="356">
        <f t="shared" si="4"/>
        <v>5853.8736162205587</v>
      </c>
      <c r="W70" s="363">
        <v>15681.925158569071</v>
      </c>
    </row>
    <row r="71" spans="1:23" ht="35.25" x14ac:dyDescent="0.5">
      <c r="A71" s="318">
        <v>73</v>
      </c>
      <c r="B71" s="318">
        <v>1</v>
      </c>
      <c r="C71" s="355">
        <f>SUBTOTAL(9,$B$16:B71)</f>
        <v>56</v>
      </c>
      <c r="D71" s="365" t="s">
        <v>873</v>
      </c>
      <c r="E71" s="355">
        <v>1962</v>
      </c>
      <c r="F71" s="355"/>
      <c r="G71" s="355" t="s">
        <v>17178</v>
      </c>
      <c r="H71" s="355">
        <v>3</v>
      </c>
      <c r="I71" s="355" t="s">
        <v>16986</v>
      </c>
      <c r="J71" s="366">
        <v>970.2</v>
      </c>
      <c r="K71" s="366">
        <v>615</v>
      </c>
      <c r="L71" s="366">
        <v>615</v>
      </c>
      <c r="M71" s="367">
        <v>53</v>
      </c>
      <c r="N71" s="355" t="s">
        <v>17038</v>
      </c>
      <c r="O71" s="355" t="s">
        <v>17054</v>
      </c>
      <c r="P71" s="358" t="s">
        <v>17312</v>
      </c>
      <c r="Q71" s="363">
        <v>3630239.23</v>
      </c>
      <c r="R71" s="363"/>
      <c r="S71" s="363">
        <v>0</v>
      </c>
      <c r="T71" s="363">
        <v>0</v>
      </c>
      <c r="U71" s="363">
        <f t="shared" si="3"/>
        <v>3630239.23</v>
      </c>
      <c r="V71" s="356">
        <f t="shared" si="4"/>
        <v>3741.743176664605</v>
      </c>
      <c r="W71" s="363">
        <v>6257.7238276643984</v>
      </c>
    </row>
    <row r="72" spans="1:23" ht="35.25" x14ac:dyDescent="0.5">
      <c r="A72" s="318">
        <v>74</v>
      </c>
      <c r="B72" s="318">
        <v>1</v>
      </c>
      <c r="C72" s="355">
        <f>SUBTOTAL(9,$B$16:B72)</f>
        <v>57</v>
      </c>
      <c r="D72" s="365" t="s">
        <v>5397</v>
      </c>
      <c r="E72" s="355" t="s">
        <v>696</v>
      </c>
      <c r="F72" s="355"/>
      <c r="G72" s="355" t="s">
        <v>17178</v>
      </c>
      <c r="H72" s="355" t="s">
        <v>17045</v>
      </c>
      <c r="I72" s="355" t="s">
        <v>16984</v>
      </c>
      <c r="J72" s="366">
        <v>1637</v>
      </c>
      <c r="K72" s="366">
        <v>1066.9000000000001</v>
      </c>
      <c r="L72" s="366">
        <v>768.5</v>
      </c>
      <c r="M72" s="367">
        <v>61</v>
      </c>
      <c r="N72" s="355" t="s">
        <v>17038</v>
      </c>
      <c r="O72" s="355" t="s">
        <v>17054</v>
      </c>
      <c r="P72" s="358" t="s">
        <v>17055</v>
      </c>
      <c r="Q72" s="363">
        <v>6464363.0299999993</v>
      </c>
      <c r="R72" s="363"/>
      <c r="S72" s="363">
        <v>0</v>
      </c>
      <c r="T72" s="363">
        <v>0</v>
      </c>
      <c r="U72" s="363">
        <f t="shared" si="3"/>
        <v>6464363.0299999993</v>
      </c>
      <c r="V72" s="356">
        <f t="shared" si="4"/>
        <v>3948.9083872938299</v>
      </c>
      <c r="W72" s="363">
        <v>5301.1212241905923</v>
      </c>
    </row>
    <row r="73" spans="1:23" ht="35.25" x14ac:dyDescent="0.5">
      <c r="A73" s="318">
        <v>75</v>
      </c>
      <c r="B73" s="318">
        <v>1</v>
      </c>
      <c r="C73" s="355">
        <f>SUBTOTAL(9,$B$16:B73)</f>
        <v>58</v>
      </c>
      <c r="D73" s="365" t="s">
        <v>5861</v>
      </c>
      <c r="E73" s="355">
        <v>1961</v>
      </c>
      <c r="F73" s="355"/>
      <c r="G73" s="355" t="s">
        <v>17178</v>
      </c>
      <c r="H73" s="355">
        <v>5</v>
      </c>
      <c r="I73" s="355" t="s">
        <v>17041</v>
      </c>
      <c r="J73" s="366">
        <v>3742.2</v>
      </c>
      <c r="K73" s="366">
        <v>2832.1</v>
      </c>
      <c r="L73" s="366">
        <v>2416.1999999999998</v>
      </c>
      <c r="M73" s="367">
        <v>135</v>
      </c>
      <c r="N73" s="355" t="s">
        <v>17038</v>
      </c>
      <c r="O73" s="355" t="s">
        <v>17054</v>
      </c>
      <c r="P73" s="358" t="s">
        <v>17087</v>
      </c>
      <c r="Q73" s="363">
        <v>10123890.52</v>
      </c>
      <c r="R73" s="363"/>
      <c r="S73" s="363">
        <v>0</v>
      </c>
      <c r="T73" s="363">
        <v>0</v>
      </c>
      <c r="U73" s="363">
        <f t="shared" si="3"/>
        <v>10123890.52</v>
      </c>
      <c r="V73" s="356">
        <f t="shared" si="4"/>
        <v>2705.3312276201164</v>
      </c>
      <c r="W73" s="363">
        <v>2705.3312276201164</v>
      </c>
    </row>
    <row r="74" spans="1:23" ht="35.25" x14ac:dyDescent="0.5">
      <c r="A74" s="318">
        <v>76</v>
      </c>
      <c r="B74" s="318">
        <v>1</v>
      </c>
      <c r="C74" s="355">
        <f>SUBTOTAL(9,$B$16:B74)</f>
        <v>59</v>
      </c>
      <c r="D74" s="365" t="s">
        <v>6335</v>
      </c>
      <c r="E74" s="355">
        <v>1960</v>
      </c>
      <c r="F74" s="355"/>
      <c r="G74" s="355" t="s">
        <v>17178</v>
      </c>
      <c r="H74" s="355">
        <v>5</v>
      </c>
      <c r="I74" s="355" t="s">
        <v>17045</v>
      </c>
      <c r="J74" s="366">
        <v>5055.5</v>
      </c>
      <c r="K74" s="366">
        <v>4135.1000000000004</v>
      </c>
      <c r="L74" s="366">
        <v>2288.9</v>
      </c>
      <c r="M74" s="367">
        <v>135</v>
      </c>
      <c r="N74" s="355" t="s">
        <v>17038</v>
      </c>
      <c r="O74" s="355" t="s">
        <v>17054</v>
      </c>
      <c r="P74" s="358" t="s">
        <v>17087</v>
      </c>
      <c r="Q74" s="363">
        <v>11413847.139999999</v>
      </c>
      <c r="R74" s="363"/>
      <c r="S74" s="363">
        <v>0</v>
      </c>
      <c r="T74" s="363">
        <v>0</v>
      </c>
      <c r="U74" s="363">
        <f t="shared" si="3"/>
        <v>11413847.139999999</v>
      </c>
      <c r="V74" s="356">
        <f t="shared" si="4"/>
        <v>2257.7088596577983</v>
      </c>
      <c r="W74" s="363">
        <v>2955.4183413707842</v>
      </c>
    </row>
    <row r="75" spans="1:23" ht="35.25" x14ac:dyDescent="0.5">
      <c r="A75" s="318">
        <v>77</v>
      </c>
      <c r="B75" s="318">
        <v>1</v>
      </c>
      <c r="C75" s="355">
        <f>SUBTOTAL(9,$B$16:B75)</f>
        <v>60</v>
      </c>
      <c r="D75" s="365" t="s">
        <v>7506</v>
      </c>
      <c r="E75" s="355">
        <v>1957</v>
      </c>
      <c r="F75" s="355"/>
      <c r="G75" s="355" t="s">
        <v>17178</v>
      </c>
      <c r="H75" s="355">
        <v>3</v>
      </c>
      <c r="I75" s="355" t="s">
        <v>17045</v>
      </c>
      <c r="J75" s="366">
        <v>2341.1</v>
      </c>
      <c r="K75" s="366">
        <v>1935.59</v>
      </c>
      <c r="L75" s="366">
        <v>1467.6</v>
      </c>
      <c r="M75" s="367">
        <v>56</v>
      </c>
      <c r="N75" s="355" t="s">
        <v>17038</v>
      </c>
      <c r="O75" s="355" t="s">
        <v>17054</v>
      </c>
      <c r="P75" s="358" t="s">
        <v>17091</v>
      </c>
      <c r="Q75" s="363">
        <v>7851242.0399999991</v>
      </c>
      <c r="R75" s="363"/>
      <c r="S75" s="363">
        <v>0</v>
      </c>
      <c r="T75" s="363">
        <v>0</v>
      </c>
      <c r="U75" s="363">
        <f t="shared" si="3"/>
        <v>7851242.0399999991</v>
      </c>
      <c r="V75" s="356">
        <f t="shared" si="4"/>
        <v>3353.6551364743068</v>
      </c>
      <c r="W75" s="363">
        <v>4159.6032975951475</v>
      </c>
    </row>
    <row r="76" spans="1:23" ht="35.25" x14ac:dyDescent="0.5">
      <c r="A76" s="318">
        <v>78</v>
      </c>
      <c r="B76" s="318">
        <v>1</v>
      </c>
      <c r="C76" s="355">
        <f>SUBTOTAL(9,$B$16:B76)</f>
        <v>61</v>
      </c>
      <c r="D76" s="365" t="s">
        <v>987</v>
      </c>
      <c r="E76" s="355" t="s">
        <v>787</v>
      </c>
      <c r="F76" s="355"/>
      <c r="G76" s="355" t="s">
        <v>17178</v>
      </c>
      <c r="H76" s="355">
        <v>5</v>
      </c>
      <c r="I76" s="355" t="s">
        <v>17041</v>
      </c>
      <c r="J76" s="366">
        <v>3436</v>
      </c>
      <c r="K76" s="366">
        <v>3129.7</v>
      </c>
      <c r="L76" s="366">
        <v>2775.3</v>
      </c>
      <c r="M76" s="367">
        <v>145</v>
      </c>
      <c r="N76" s="355" t="s">
        <v>17038</v>
      </c>
      <c r="O76" s="355" t="s">
        <v>17054</v>
      </c>
      <c r="P76" s="358" t="s">
        <v>17060</v>
      </c>
      <c r="Q76" s="363">
        <v>22552016.629999999</v>
      </c>
      <c r="R76" s="363"/>
      <c r="S76" s="363">
        <v>0</v>
      </c>
      <c r="T76" s="363">
        <v>0</v>
      </c>
      <c r="U76" s="363">
        <f t="shared" ref="U76:U92" si="5">Q76-S76-T76</f>
        <v>22552016.629999999</v>
      </c>
      <c r="V76" s="356">
        <f t="shared" si="4"/>
        <v>6563.4507072176948</v>
      </c>
      <c r="W76" s="363">
        <v>7663.67</v>
      </c>
    </row>
    <row r="77" spans="1:23" ht="35.25" x14ac:dyDescent="0.5">
      <c r="A77" s="318">
        <v>79</v>
      </c>
      <c r="B77" s="318">
        <v>1</v>
      </c>
      <c r="C77" s="355">
        <f>SUBTOTAL(9,$B$16:B77)</f>
        <v>62</v>
      </c>
      <c r="D77" s="365" t="s">
        <v>1147</v>
      </c>
      <c r="E77" s="355" t="s">
        <v>636</v>
      </c>
      <c r="F77" s="355"/>
      <c r="G77" s="355" t="s">
        <v>17178</v>
      </c>
      <c r="H77" s="355" t="s">
        <v>17048</v>
      </c>
      <c r="I77" s="355" t="s">
        <v>17045</v>
      </c>
      <c r="J77" s="366">
        <v>2747.2</v>
      </c>
      <c r="K77" s="366">
        <v>2475.6</v>
      </c>
      <c r="L77" s="366">
        <v>2231</v>
      </c>
      <c r="M77" s="367">
        <v>146</v>
      </c>
      <c r="N77" s="355" t="s">
        <v>17038</v>
      </c>
      <c r="O77" s="355" t="s">
        <v>17054</v>
      </c>
      <c r="P77" s="358" t="s">
        <v>17068</v>
      </c>
      <c r="Q77" s="363">
        <v>6866351.4299999997</v>
      </c>
      <c r="R77" s="363"/>
      <c r="S77" s="363">
        <v>0</v>
      </c>
      <c r="T77" s="363">
        <v>0</v>
      </c>
      <c r="U77" s="363">
        <f t="shared" si="5"/>
        <v>6866351.4299999997</v>
      </c>
      <c r="V77" s="356">
        <f t="shared" si="4"/>
        <v>2499.3999089982526</v>
      </c>
      <c r="W77" s="363">
        <v>3154.2846418171234</v>
      </c>
    </row>
    <row r="78" spans="1:23" ht="35.25" x14ac:dyDescent="0.5">
      <c r="A78" s="318">
        <v>80</v>
      </c>
      <c r="B78" s="318">
        <v>1</v>
      </c>
      <c r="C78" s="355">
        <f>SUBTOTAL(9,$B$16:B78)</f>
        <v>63</v>
      </c>
      <c r="D78" s="365" t="s">
        <v>1183</v>
      </c>
      <c r="E78" s="355">
        <v>1959</v>
      </c>
      <c r="F78" s="355"/>
      <c r="G78" s="355" t="s">
        <v>17178</v>
      </c>
      <c r="H78" s="355">
        <v>3</v>
      </c>
      <c r="I78" s="355">
        <v>1</v>
      </c>
      <c r="J78" s="366">
        <v>2200.3000000000002</v>
      </c>
      <c r="K78" s="366">
        <v>839</v>
      </c>
      <c r="L78" s="366">
        <v>718.6</v>
      </c>
      <c r="M78" s="367">
        <v>135</v>
      </c>
      <c r="N78" s="355" t="s">
        <v>17038</v>
      </c>
      <c r="O78" s="355" t="s">
        <v>17054</v>
      </c>
      <c r="P78" s="358" t="s">
        <v>17055</v>
      </c>
      <c r="Q78" s="363">
        <v>5853783.5999999996</v>
      </c>
      <c r="R78" s="363"/>
      <c r="S78" s="363">
        <v>0</v>
      </c>
      <c r="T78" s="363">
        <v>0</v>
      </c>
      <c r="U78" s="363">
        <f t="shared" si="5"/>
        <v>5853783.5999999996</v>
      </c>
      <c r="V78" s="356">
        <f t="shared" si="4"/>
        <v>2660.4479389174198</v>
      </c>
      <c r="W78" s="363">
        <v>4333.5161532518287</v>
      </c>
    </row>
    <row r="79" spans="1:23" ht="35.25" x14ac:dyDescent="0.5">
      <c r="A79" s="318">
        <v>81</v>
      </c>
      <c r="B79" s="318">
        <v>1</v>
      </c>
      <c r="C79" s="355">
        <f>SUBTOTAL(9,$B$16:B79)</f>
        <v>64</v>
      </c>
      <c r="D79" s="365" t="s">
        <v>5873</v>
      </c>
      <c r="E79" s="355">
        <v>1952</v>
      </c>
      <c r="F79" s="355"/>
      <c r="G79" s="355" t="s">
        <v>17178</v>
      </c>
      <c r="H79" s="355">
        <v>2</v>
      </c>
      <c r="I79" s="355">
        <v>2</v>
      </c>
      <c r="J79" s="366">
        <v>1055.3</v>
      </c>
      <c r="K79" s="366">
        <v>979.6</v>
      </c>
      <c r="L79" s="366">
        <v>979.6</v>
      </c>
      <c r="M79" s="367">
        <v>36</v>
      </c>
      <c r="N79" s="355" t="s">
        <v>17038</v>
      </c>
      <c r="O79" s="355" t="s">
        <v>17054</v>
      </c>
      <c r="P79" s="358" t="s">
        <v>17354</v>
      </c>
      <c r="Q79" s="363">
        <v>100275.9</v>
      </c>
      <c r="R79" s="363"/>
      <c r="S79" s="363">
        <v>0</v>
      </c>
      <c r="T79" s="363">
        <v>0</v>
      </c>
      <c r="U79" s="363">
        <f t="shared" si="5"/>
        <v>100275.9</v>
      </c>
      <c r="V79" s="356">
        <f t="shared" si="4"/>
        <v>95.021226191604285</v>
      </c>
      <c r="W79" s="363">
        <v>95.021226191604285</v>
      </c>
    </row>
    <row r="80" spans="1:23" ht="35.25" x14ac:dyDescent="0.5">
      <c r="A80" s="318">
        <v>82</v>
      </c>
      <c r="B80" s="318">
        <v>1</v>
      </c>
      <c r="C80" s="355">
        <f>SUBTOTAL(9,$B$16:B80)</f>
        <v>65</v>
      </c>
      <c r="D80" s="365" t="s">
        <v>127</v>
      </c>
      <c r="E80" s="355">
        <v>1959</v>
      </c>
      <c r="F80" s="355"/>
      <c r="G80" s="355" t="s">
        <v>17178</v>
      </c>
      <c r="H80" s="355">
        <v>3</v>
      </c>
      <c r="I80" s="355">
        <v>3</v>
      </c>
      <c r="J80" s="366">
        <v>1707.7</v>
      </c>
      <c r="K80" s="366">
        <v>1158.7</v>
      </c>
      <c r="L80" s="366">
        <v>1158.7</v>
      </c>
      <c r="M80" s="367">
        <v>47</v>
      </c>
      <c r="N80" s="355" t="s">
        <v>17038</v>
      </c>
      <c r="O80" s="355" t="s">
        <v>17054</v>
      </c>
      <c r="P80" s="358" t="s">
        <v>17352</v>
      </c>
      <c r="Q80" s="363">
        <v>6803479.2000000002</v>
      </c>
      <c r="R80" s="363">
        <v>0</v>
      </c>
      <c r="S80" s="363">
        <v>0</v>
      </c>
      <c r="T80" s="363">
        <v>0</v>
      </c>
      <c r="U80" s="363">
        <f t="shared" si="5"/>
        <v>6803479.2000000002</v>
      </c>
      <c r="V80" s="356">
        <f t="shared" si="4"/>
        <v>3984.0014053990749</v>
      </c>
      <c r="W80" s="363">
        <v>5654.9459314867945</v>
      </c>
    </row>
    <row r="81" spans="1:23" ht="35.25" x14ac:dyDescent="0.5">
      <c r="A81" s="318">
        <v>83</v>
      </c>
      <c r="B81" s="318">
        <v>1</v>
      </c>
      <c r="C81" s="355">
        <f>SUBTOTAL(9,$B$16:B81)</f>
        <v>66</v>
      </c>
      <c r="D81" s="365" t="s">
        <v>7010</v>
      </c>
      <c r="E81" s="355">
        <v>1965</v>
      </c>
      <c r="F81" s="355"/>
      <c r="G81" s="355" t="s">
        <v>17178</v>
      </c>
      <c r="H81" s="355">
        <v>5</v>
      </c>
      <c r="I81" s="355">
        <v>4</v>
      </c>
      <c r="J81" s="366">
        <v>2574.6</v>
      </c>
      <c r="K81" s="366">
        <v>2550.48</v>
      </c>
      <c r="L81" s="366">
        <v>2550.48</v>
      </c>
      <c r="M81" s="367">
        <v>123</v>
      </c>
      <c r="N81" s="355" t="s">
        <v>17038</v>
      </c>
      <c r="O81" s="355" t="s">
        <v>17054</v>
      </c>
      <c r="P81" s="358" t="s">
        <v>17353</v>
      </c>
      <c r="Q81" s="363">
        <v>8603206.7200000007</v>
      </c>
      <c r="R81" s="363">
        <v>0</v>
      </c>
      <c r="S81" s="363">
        <v>0</v>
      </c>
      <c r="T81" s="363">
        <v>0</v>
      </c>
      <c r="U81" s="363">
        <f t="shared" si="5"/>
        <v>8603206.7200000007</v>
      </c>
      <c r="V81" s="356">
        <f t="shared" si="4"/>
        <v>3341.5702322690909</v>
      </c>
      <c r="W81" s="363">
        <v>5128.6098907791502</v>
      </c>
    </row>
    <row r="82" spans="1:23" ht="35.25" x14ac:dyDescent="0.5">
      <c r="A82" s="318">
        <v>84</v>
      </c>
      <c r="B82" s="318">
        <v>1</v>
      </c>
      <c r="C82" s="355">
        <f>SUBTOTAL(9,$B$16:B82)</f>
        <v>67</v>
      </c>
      <c r="D82" s="365" t="s">
        <v>4667</v>
      </c>
      <c r="E82" s="355">
        <v>1984</v>
      </c>
      <c r="F82" s="355"/>
      <c r="G82" s="355" t="s">
        <v>17178</v>
      </c>
      <c r="H82" s="355">
        <v>12</v>
      </c>
      <c r="I82" s="355" t="s">
        <v>16984</v>
      </c>
      <c r="J82" s="366">
        <v>6206.9</v>
      </c>
      <c r="K82" s="366">
        <v>5104.59</v>
      </c>
      <c r="L82" s="366">
        <v>5104.59</v>
      </c>
      <c r="M82" s="367">
        <v>242</v>
      </c>
      <c r="N82" s="355" t="s">
        <v>17038</v>
      </c>
      <c r="O82" s="355" t="s">
        <v>17054</v>
      </c>
      <c r="P82" s="358" t="s">
        <v>17316</v>
      </c>
      <c r="Q82" s="363">
        <v>6160876.2299999995</v>
      </c>
      <c r="R82" s="363">
        <v>0</v>
      </c>
      <c r="S82" s="363">
        <v>0</v>
      </c>
      <c r="T82" s="363">
        <v>0</v>
      </c>
      <c r="U82" s="363">
        <f t="shared" si="5"/>
        <v>6160876.2299999995</v>
      </c>
      <c r="V82" s="356">
        <f t="shared" si="4"/>
        <v>992.58506339718701</v>
      </c>
      <c r="W82" s="363">
        <v>1452.6117518245824</v>
      </c>
    </row>
    <row r="83" spans="1:23" ht="35.25" x14ac:dyDescent="0.5">
      <c r="A83" s="318">
        <v>85</v>
      </c>
      <c r="B83" s="318">
        <v>1</v>
      </c>
      <c r="C83" s="355">
        <f>SUBTOTAL(9,$B$16:B83)</f>
        <v>68</v>
      </c>
      <c r="D83" s="365" t="s">
        <v>4994</v>
      </c>
      <c r="E83" s="355">
        <v>1970</v>
      </c>
      <c r="F83" s="355"/>
      <c r="G83" s="355" t="s">
        <v>17178</v>
      </c>
      <c r="H83" s="355">
        <v>5</v>
      </c>
      <c r="I83" s="355" t="s">
        <v>16986</v>
      </c>
      <c r="J83" s="366">
        <v>2303.6999999999998</v>
      </c>
      <c r="K83" s="366">
        <v>1759</v>
      </c>
      <c r="L83" s="366">
        <v>1399.2</v>
      </c>
      <c r="M83" s="367">
        <v>77</v>
      </c>
      <c r="N83" s="355" t="s">
        <v>17038</v>
      </c>
      <c r="O83" s="355" t="s">
        <v>17054</v>
      </c>
      <c r="P83" s="358" t="s">
        <v>17055</v>
      </c>
      <c r="Q83" s="363">
        <v>4361296.29</v>
      </c>
      <c r="R83" s="363">
        <v>0</v>
      </c>
      <c r="S83" s="363">
        <v>0</v>
      </c>
      <c r="T83" s="363">
        <v>0</v>
      </c>
      <c r="U83" s="363">
        <f t="shared" si="5"/>
        <v>4361296.29</v>
      </c>
      <c r="V83" s="356">
        <f t="shared" si="4"/>
        <v>1893.1702435212919</v>
      </c>
      <c r="W83" s="363">
        <v>2990.1903046403613</v>
      </c>
    </row>
    <row r="84" spans="1:23" ht="35.25" x14ac:dyDescent="0.5">
      <c r="A84" s="318">
        <v>86</v>
      </c>
      <c r="B84" s="318">
        <v>1</v>
      </c>
      <c r="C84" s="355">
        <f>SUBTOTAL(9,$B$16:B84)</f>
        <v>69</v>
      </c>
      <c r="D84" s="365" t="s">
        <v>5402</v>
      </c>
      <c r="E84" s="355">
        <v>1961</v>
      </c>
      <c r="F84" s="355"/>
      <c r="G84" s="355" t="s">
        <v>17178</v>
      </c>
      <c r="H84" s="355" t="s">
        <v>17041</v>
      </c>
      <c r="I84" s="355" t="s">
        <v>16986</v>
      </c>
      <c r="J84" s="366">
        <v>1478.4</v>
      </c>
      <c r="K84" s="366">
        <v>1363.8</v>
      </c>
      <c r="L84" s="366">
        <v>1044.5999999999999</v>
      </c>
      <c r="M84" s="367">
        <v>50</v>
      </c>
      <c r="N84" s="355" t="s">
        <v>17038</v>
      </c>
      <c r="O84" s="355" t="s">
        <v>17054</v>
      </c>
      <c r="P84" s="358" t="s">
        <v>17294</v>
      </c>
      <c r="Q84" s="363">
        <v>4662585.8</v>
      </c>
      <c r="R84" s="363">
        <v>0</v>
      </c>
      <c r="S84" s="363">
        <v>0</v>
      </c>
      <c r="T84" s="363">
        <v>0</v>
      </c>
      <c r="U84" s="363">
        <f t="shared" si="5"/>
        <v>4662585.8</v>
      </c>
      <c r="V84" s="356">
        <f t="shared" si="4"/>
        <v>3153.8053300865799</v>
      </c>
      <c r="W84" s="363">
        <v>4634.0958988095226</v>
      </c>
    </row>
    <row r="85" spans="1:23" ht="35.25" x14ac:dyDescent="0.5">
      <c r="A85" s="318">
        <v>87</v>
      </c>
      <c r="B85" s="318">
        <v>1</v>
      </c>
      <c r="C85" s="355">
        <f>SUBTOTAL(9,$B$16:B85)</f>
        <v>70</v>
      </c>
      <c r="D85" s="365" t="s">
        <v>1310</v>
      </c>
      <c r="E85" s="355" t="s">
        <v>666</v>
      </c>
      <c r="F85" s="355"/>
      <c r="G85" s="355" t="s">
        <v>17309</v>
      </c>
      <c r="H85" s="355" t="s">
        <v>17048</v>
      </c>
      <c r="I85" s="355" t="s">
        <v>17049</v>
      </c>
      <c r="J85" s="366">
        <v>8158.5</v>
      </c>
      <c r="K85" s="366">
        <v>6419.1</v>
      </c>
      <c r="L85" s="366">
        <v>6419.1</v>
      </c>
      <c r="M85" s="367">
        <v>324</v>
      </c>
      <c r="N85" s="355" t="s">
        <v>17038</v>
      </c>
      <c r="O85" s="355" t="s">
        <v>17054</v>
      </c>
      <c r="P85" s="358" t="s">
        <v>17055</v>
      </c>
      <c r="Q85" s="363">
        <v>7787884.9199999999</v>
      </c>
      <c r="R85" s="363">
        <v>0</v>
      </c>
      <c r="S85" s="363">
        <v>0</v>
      </c>
      <c r="T85" s="363">
        <v>0</v>
      </c>
      <c r="U85" s="363">
        <f t="shared" si="5"/>
        <v>7787884.9199999999</v>
      </c>
      <c r="V85" s="356">
        <f t="shared" si="4"/>
        <v>954.57313476742047</v>
      </c>
      <c r="W85" s="363">
        <v>2334.3876732242443</v>
      </c>
    </row>
    <row r="86" spans="1:23" ht="35.25" x14ac:dyDescent="0.5">
      <c r="A86" s="318">
        <v>88</v>
      </c>
      <c r="B86" s="318">
        <v>1</v>
      </c>
      <c r="C86" s="355">
        <f>SUBTOTAL(9,$B$16:B86)</f>
        <v>71</v>
      </c>
      <c r="D86" s="365" t="s">
        <v>1371</v>
      </c>
      <c r="E86" s="355">
        <v>1970</v>
      </c>
      <c r="F86" s="355"/>
      <c r="G86" s="355" t="s">
        <v>17178</v>
      </c>
      <c r="H86" s="355">
        <v>2</v>
      </c>
      <c r="I86" s="355">
        <v>2</v>
      </c>
      <c r="J86" s="366">
        <v>788.5</v>
      </c>
      <c r="K86" s="366">
        <v>722.8</v>
      </c>
      <c r="L86" s="366">
        <v>722.8</v>
      </c>
      <c r="M86" s="367">
        <v>42</v>
      </c>
      <c r="N86" s="355" t="s">
        <v>17038</v>
      </c>
      <c r="O86" s="355" t="s">
        <v>17054</v>
      </c>
      <c r="P86" s="358" t="s">
        <v>17367</v>
      </c>
      <c r="Q86" s="363">
        <v>4876698.2300000004</v>
      </c>
      <c r="R86" s="363"/>
      <c r="S86" s="363">
        <v>0</v>
      </c>
      <c r="T86" s="363">
        <v>0</v>
      </c>
      <c r="U86" s="363">
        <f t="shared" si="5"/>
        <v>4876698.2300000004</v>
      </c>
      <c r="V86" s="356">
        <f t="shared" si="4"/>
        <v>6184.7789854153461</v>
      </c>
      <c r="W86" s="363">
        <v>8632.672771084337</v>
      </c>
    </row>
    <row r="87" spans="1:23" ht="35.25" x14ac:dyDescent="0.5">
      <c r="A87" s="318">
        <v>89</v>
      </c>
      <c r="B87" s="318">
        <v>1</v>
      </c>
      <c r="C87" s="355">
        <f>SUBTOTAL(9,$B$16:B87)</f>
        <v>72</v>
      </c>
      <c r="D87" s="365" t="s">
        <v>6841</v>
      </c>
      <c r="E87" s="355">
        <v>1999</v>
      </c>
      <c r="F87" s="355"/>
      <c r="G87" s="355" t="s">
        <v>17043</v>
      </c>
      <c r="H87" s="355">
        <v>10</v>
      </c>
      <c r="I87" s="355">
        <v>3</v>
      </c>
      <c r="J87" s="366">
        <v>7576.1</v>
      </c>
      <c r="K87" s="366">
        <v>6473.7</v>
      </c>
      <c r="L87" s="366" t="s">
        <v>17319</v>
      </c>
      <c r="M87" s="367">
        <v>269</v>
      </c>
      <c r="N87" s="355" t="s">
        <v>17038</v>
      </c>
      <c r="O87" s="355" t="s">
        <v>17054</v>
      </c>
      <c r="P87" s="358" t="s">
        <v>17320</v>
      </c>
      <c r="Q87" s="363">
        <v>2846419.65</v>
      </c>
      <c r="R87" s="363">
        <v>0</v>
      </c>
      <c r="S87" s="363">
        <v>0</v>
      </c>
      <c r="T87" s="363">
        <v>0</v>
      </c>
      <c r="U87" s="363">
        <f t="shared" si="5"/>
        <v>2846419.65</v>
      </c>
      <c r="V87" s="356">
        <f t="shared" si="4"/>
        <v>375.71041168939161</v>
      </c>
      <c r="W87" s="363">
        <v>5674.57</v>
      </c>
    </row>
    <row r="88" spans="1:23" ht="35.25" x14ac:dyDescent="0.5">
      <c r="A88" s="318">
        <v>90</v>
      </c>
      <c r="B88" s="318">
        <v>1</v>
      </c>
      <c r="C88" s="355">
        <f>SUBTOTAL(9,$B$16:B88)</f>
        <v>73</v>
      </c>
      <c r="D88" s="365" t="s">
        <v>7009</v>
      </c>
      <c r="E88" s="355">
        <v>1979</v>
      </c>
      <c r="F88" s="355"/>
      <c r="G88" s="355" t="s">
        <v>17043</v>
      </c>
      <c r="H88" s="355">
        <v>5</v>
      </c>
      <c r="I88" s="355">
        <v>4</v>
      </c>
      <c r="J88" s="366">
        <v>2154.4</v>
      </c>
      <c r="K88" s="366">
        <v>1955.6</v>
      </c>
      <c r="L88" s="366">
        <v>1955.6</v>
      </c>
      <c r="M88" s="367">
        <v>122</v>
      </c>
      <c r="N88" s="355" t="s">
        <v>17038</v>
      </c>
      <c r="O88" s="355" t="s">
        <v>17054</v>
      </c>
      <c r="P88" s="358" t="s">
        <v>17321</v>
      </c>
      <c r="Q88" s="363">
        <v>2074043.28</v>
      </c>
      <c r="R88" s="363">
        <v>0</v>
      </c>
      <c r="S88" s="363">
        <v>0</v>
      </c>
      <c r="T88" s="363">
        <v>0</v>
      </c>
      <c r="U88" s="363">
        <f t="shared" si="5"/>
        <v>2074043.28</v>
      </c>
      <c r="V88" s="356">
        <f t="shared" si="4"/>
        <v>962.70111399925736</v>
      </c>
      <c r="W88" s="363">
        <v>1943.5813999257332</v>
      </c>
    </row>
    <row r="89" spans="1:23" ht="35.25" x14ac:dyDescent="0.5">
      <c r="A89" s="318">
        <v>91</v>
      </c>
      <c r="B89" s="318">
        <v>1</v>
      </c>
      <c r="C89" s="355">
        <f>SUBTOTAL(9,$B$16:B89)</f>
        <v>74</v>
      </c>
      <c r="D89" s="365" t="s">
        <v>7061</v>
      </c>
      <c r="E89" s="355" t="s">
        <v>923</v>
      </c>
      <c r="F89" s="355"/>
      <c r="G89" s="355" t="s">
        <v>17178</v>
      </c>
      <c r="H89" s="355" t="s">
        <v>17048</v>
      </c>
      <c r="I89" s="355">
        <v>1</v>
      </c>
      <c r="J89" s="366">
        <v>1129.8</v>
      </c>
      <c r="K89" s="366">
        <v>1033.3</v>
      </c>
      <c r="L89" s="366">
        <v>841.7</v>
      </c>
      <c r="M89" s="367">
        <v>42</v>
      </c>
      <c r="N89" s="355" t="s">
        <v>17038</v>
      </c>
      <c r="O89" s="355" t="s">
        <v>17054</v>
      </c>
      <c r="P89" s="358" t="s">
        <v>17313</v>
      </c>
      <c r="Q89" s="363">
        <v>1956784.6700000002</v>
      </c>
      <c r="R89" s="363">
        <v>0</v>
      </c>
      <c r="S89" s="363">
        <v>0</v>
      </c>
      <c r="T89" s="363">
        <v>0</v>
      </c>
      <c r="U89" s="363">
        <f t="shared" si="5"/>
        <v>1956784.6700000002</v>
      </c>
      <c r="V89" s="356">
        <f t="shared" si="4"/>
        <v>1731.9743936979999</v>
      </c>
      <c r="W89" s="363">
        <v>3184.6123745795717</v>
      </c>
    </row>
    <row r="90" spans="1:23" ht="35.25" x14ac:dyDescent="0.5">
      <c r="A90" s="318">
        <v>92</v>
      </c>
      <c r="B90" s="318">
        <v>1</v>
      </c>
      <c r="C90" s="355">
        <f>SUBTOTAL(9,$B$16:B90)</f>
        <v>75</v>
      </c>
      <c r="D90" s="365" t="s">
        <v>7141</v>
      </c>
      <c r="E90" s="355">
        <v>1981</v>
      </c>
      <c r="F90" s="355"/>
      <c r="G90" s="355" t="s">
        <v>17178</v>
      </c>
      <c r="H90" s="355">
        <v>6</v>
      </c>
      <c r="I90" s="355">
        <v>1</v>
      </c>
      <c r="J90" s="366">
        <v>992.7</v>
      </c>
      <c r="K90" s="366">
        <v>982.4</v>
      </c>
      <c r="L90" s="366">
        <v>982.4</v>
      </c>
      <c r="M90" s="367">
        <v>40</v>
      </c>
      <c r="N90" s="355" t="s">
        <v>17038</v>
      </c>
      <c r="O90" s="355" t="s">
        <v>17054</v>
      </c>
      <c r="P90" s="358" t="s">
        <v>17401</v>
      </c>
      <c r="Q90" s="363">
        <v>163126.06</v>
      </c>
      <c r="R90" s="363"/>
      <c r="S90" s="363">
        <v>0</v>
      </c>
      <c r="T90" s="363">
        <v>0</v>
      </c>
      <c r="U90" s="363">
        <f t="shared" si="5"/>
        <v>163126.06</v>
      </c>
      <c r="V90" s="356">
        <f t="shared" si="4"/>
        <v>164.32563715120378</v>
      </c>
      <c r="W90" s="363">
        <v>164.32563715120378</v>
      </c>
    </row>
    <row r="91" spans="1:23" ht="35.25" x14ac:dyDescent="0.5">
      <c r="A91" s="318">
        <v>93</v>
      </c>
      <c r="B91" s="318">
        <v>1</v>
      </c>
      <c r="C91" s="355">
        <f>SUBTOTAL(9,$B$16:B91)</f>
        <v>76</v>
      </c>
      <c r="D91" s="365" t="s">
        <v>6895</v>
      </c>
      <c r="E91" s="355">
        <v>1968</v>
      </c>
      <c r="F91" s="355"/>
      <c r="G91" s="355" t="s">
        <v>17178</v>
      </c>
      <c r="H91" s="355">
        <v>5</v>
      </c>
      <c r="I91" s="355">
        <v>6</v>
      </c>
      <c r="J91" s="366">
        <v>4551.3</v>
      </c>
      <c r="K91" s="366">
        <v>4456.07</v>
      </c>
      <c r="L91" s="366">
        <v>4456.07</v>
      </c>
      <c r="M91" s="367">
        <v>265</v>
      </c>
      <c r="N91" s="355" t="s">
        <v>17038</v>
      </c>
      <c r="O91" s="355" t="s">
        <v>17054</v>
      </c>
      <c r="P91" s="358" t="s">
        <v>17396</v>
      </c>
      <c r="Q91" s="363">
        <v>117549.75999999999</v>
      </c>
      <c r="R91" s="363"/>
      <c r="S91" s="363">
        <v>0</v>
      </c>
      <c r="T91" s="363">
        <v>0</v>
      </c>
      <c r="U91" s="363">
        <f t="shared" si="5"/>
        <v>117549.75999999999</v>
      </c>
      <c r="V91" s="356">
        <f t="shared" si="4"/>
        <v>25.827732735701886</v>
      </c>
      <c r="W91" s="363">
        <v>25.827732735701886</v>
      </c>
    </row>
    <row r="92" spans="1:23" ht="35.25" x14ac:dyDescent="0.5">
      <c r="A92" s="318">
        <v>94</v>
      </c>
      <c r="B92" s="318">
        <v>1</v>
      </c>
      <c r="C92" s="355">
        <f>SUBTOTAL(9,$B$16:B92)</f>
        <v>77</v>
      </c>
      <c r="D92" s="365" t="s">
        <v>133</v>
      </c>
      <c r="E92" s="355">
        <v>1972</v>
      </c>
      <c r="F92" s="355"/>
      <c r="G92" s="355" t="s">
        <v>17178</v>
      </c>
      <c r="H92" s="355">
        <v>5</v>
      </c>
      <c r="I92" s="355">
        <v>6</v>
      </c>
      <c r="J92" s="366">
        <v>4625.6000000000004</v>
      </c>
      <c r="K92" s="366">
        <v>3577.4</v>
      </c>
      <c r="L92" s="366">
        <v>3577.4</v>
      </c>
      <c r="M92" s="367">
        <v>160</v>
      </c>
      <c r="N92" s="355" t="s">
        <v>17038</v>
      </c>
      <c r="O92" s="355" t="s">
        <v>17054</v>
      </c>
      <c r="P92" s="358" t="s">
        <v>17078</v>
      </c>
      <c r="Q92" s="363">
        <v>124578.2</v>
      </c>
      <c r="R92" s="363"/>
      <c r="S92" s="363">
        <v>0</v>
      </c>
      <c r="T92" s="363">
        <v>0</v>
      </c>
      <c r="U92" s="363">
        <f t="shared" si="5"/>
        <v>124578.2</v>
      </c>
      <c r="V92" s="356">
        <f t="shared" si="4"/>
        <v>26.932333102732617</v>
      </c>
      <c r="W92" s="363">
        <v>26.932333102732617</v>
      </c>
    </row>
    <row r="93" spans="1:23" ht="35.25" x14ac:dyDescent="0.5">
      <c r="A93" s="318">
        <v>95</v>
      </c>
      <c r="B93" s="318">
        <v>1</v>
      </c>
      <c r="C93" s="355">
        <f>SUBTOTAL(9,$B$16:B93)</f>
        <v>78</v>
      </c>
      <c r="D93" s="365" t="s">
        <v>7734</v>
      </c>
      <c r="E93" s="355">
        <v>1969</v>
      </c>
      <c r="F93" s="355"/>
      <c r="G93" s="355" t="s">
        <v>17178</v>
      </c>
      <c r="H93" s="355">
        <v>5</v>
      </c>
      <c r="I93" s="355">
        <v>4</v>
      </c>
      <c r="J93" s="366">
        <v>4508.5</v>
      </c>
      <c r="K93" s="366">
        <v>3290.4</v>
      </c>
      <c r="L93" s="366">
        <v>3290.4</v>
      </c>
      <c r="M93" s="367">
        <v>145</v>
      </c>
      <c r="N93" s="355" t="s">
        <v>17038</v>
      </c>
      <c r="O93" s="355" t="s">
        <v>17054</v>
      </c>
      <c r="P93" s="358" t="s">
        <v>17055</v>
      </c>
      <c r="Q93" s="363">
        <v>279029.03999999998</v>
      </c>
      <c r="R93" s="363"/>
      <c r="S93" s="363">
        <v>0</v>
      </c>
      <c r="T93" s="363">
        <v>0</v>
      </c>
      <c r="U93" s="363">
        <f t="shared" ref="U93:U106" si="6">Q93-S93-T93</f>
        <v>279029.03999999998</v>
      </c>
      <c r="V93" s="356">
        <f t="shared" ref="V93:V106" si="7">Q93/J93</f>
        <v>61.889550848397469</v>
      </c>
      <c r="W93" s="363">
        <v>61.889550848397469</v>
      </c>
    </row>
    <row r="94" spans="1:23" ht="35.25" x14ac:dyDescent="0.5">
      <c r="A94" s="318">
        <v>96</v>
      </c>
      <c r="B94" s="318">
        <v>1</v>
      </c>
      <c r="C94" s="355">
        <f>SUBTOTAL(9,$B$16:B94)</f>
        <v>79</v>
      </c>
      <c r="D94" s="365" t="s">
        <v>4786</v>
      </c>
      <c r="E94" s="355">
        <v>1978</v>
      </c>
      <c r="F94" s="355"/>
      <c r="G94" s="355" t="s">
        <v>17178</v>
      </c>
      <c r="H94" s="355">
        <v>5</v>
      </c>
      <c r="I94" s="355">
        <v>4</v>
      </c>
      <c r="J94" s="366">
        <v>3303.8</v>
      </c>
      <c r="K94" s="366">
        <v>2996.6</v>
      </c>
      <c r="L94" s="366">
        <v>2996.6</v>
      </c>
      <c r="M94" s="367">
        <v>149</v>
      </c>
      <c r="N94" s="355" t="s">
        <v>17038</v>
      </c>
      <c r="O94" s="355" t="s">
        <v>17054</v>
      </c>
      <c r="P94" s="358" t="s">
        <v>17433</v>
      </c>
      <c r="Q94" s="363">
        <v>235414.03</v>
      </c>
      <c r="R94" s="363"/>
      <c r="S94" s="363">
        <v>0</v>
      </c>
      <c r="T94" s="363">
        <v>0</v>
      </c>
      <c r="U94" s="363">
        <f t="shared" si="6"/>
        <v>235414.03</v>
      </c>
      <c r="V94" s="356">
        <f t="shared" si="7"/>
        <v>71.255533022580053</v>
      </c>
      <c r="W94" s="363">
        <v>71.255533022580053</v>
      </c>
    </row>
    <row r="95" spans="1:23" ht="35.25" x14ac:dyDescent="0.5">
      <c r="A95" s="318">
        <v>97</v>
      </c>
      <c r="B95" s="318">
        <v>1</v>
      </c>
      <c r="C95" s="355">
        <f>SUBTOTAL(9,$B$16:B95)</f>
        <v>80</v>
      </c>
      <c r="D95" s="365" t="s">
        <v>5242</v>
      </c>
      <c r="E95" s="355">
        <v>1970</v>
      </c>
      <c r="F95" s="355"/>
      <c r="G95" s="355" t="s">
        <v>17178</v>
      </c>
      <c r="H95" s="355">
        <v>5</v>
      </c>
      <c r="I95" s="355">
        <v>6</v>
      </c>
      <c r="J95" s="366">
        <v>4522.8</v>
      </c>
      <c r="K95" s="366">
        <v>4342.3</v>
      </c>
      <c r="L95" s="366">
        <v>3921</v>
      </c>
      <c r="M95" s="367">
        <v>250</v>
      </c>
      <c r="N95" s="355" t="s">
        <v>17038</v>
      </c>
      <c r="O95" s="355" t="s">
        <v>17054</v>
      </c>
      <c r="P95" s="358" t="s">
        <v>17056</v>
      </c>
      <c r="Q95" s="363">
        <v>344739.2</v>
      </c>
      <c r="R95" s="363"/>
      <c r="S95" s="363">
        <v>0</v>
      </c>
      <c r="T95" s="363">
        <v>0</v>
      </c>
      <c r="U95" s="363">
        <f t="shared" si="6"/>
        <v>344739.2</v>
      </c>
      <c r="V95" s="356">
        <f t="shared" si="7"/>
        <v>76.222517024851868</v>
      </c>
      <c r="W95" s="363">
        <v>76.222517024851868</v>
      </c>
    </row>
    <row r="96" spans="1:23" ht="35.25" x14ac:dyDescent="0.5">
      <c r="A96" s="318">
        <v>98</v>
      </c>
      <c r="B96" s="318">
        <v>1</v>
      </c>
      <c r="C96" s="355">
        <f>SUBTOTAL(9,$B$16:B96)</f>
        <v>81</v>
      </c>
      <c r="D96" s="365" t="s">
        <v>5245</v>
      </c>
      <c r="E96" s="355">
        <v>1962</v>
      </c>
      <c r="F96" s="355"/>
      <c r="G96" s="355" t="s">
        <v>17178</v>
      </c>
      <c r="H96" s="355">
        <v>2</v>
      </c>
      <c r="I96" s="355">
        <v>2</v>
      </c>
      <c r="J96" s="366">
        <v>651.84</v>
      </c>
      <c r="K96" s="366">
        <v>638.64</v>
      </c>
      <c r="L96" s="366">
        <v>638.64</v>
      </c>
      <c r="M96" s="367">
        <v>42</v>
      </c>
      <c r="N96" s="355" t="s">
        <v>17038</v>
      </c>
      <c r="O96" s="355" t="s">
        <v>17054</v>
      </c>
      <c r="P96" s="358" t="s">
        <v>17055</v>
      </c>
      <c r="Q96" s="363">
        <v>98938.82</v>
      </c>
      <c r="R96" s="363"/>
      <c r="S96" s="363">
        <v>0</v>
      </c>
      <c r="T96" s="363">
        <v>0</v>
      </c>
      <c r="U96" s="363">
        <f t="shared" si="6"/>
        <v>98938.82</v>
      </c>
      <c r="V96" s="356">
        <f t="shared" si="7"/>
        <v>151.78390402552773</v>
      </c>
      <c r="W96" s="363">
        <v>151.78390402552773</v>
      </c>
    </row>
    <row r="97" spans="1:23" ht="35.25" x14ac:dyDescent="0.5">
      <c r="A97" s="318">
        <v>99</v>
      </c>
      <c r="B97" s="318">
        <v>1</v>
      </c>
      <c r="C97" s="355">
        <f>SUBTOTAL(9,$B$16:B97)</f>
        <v>82</v>
      </c>
      <c r="D97" s="365" t="s">
        <v>97</v>
      </c>
      <c r="E97" s="355">
        <v>1997</v>
      </c>
      <c r="F97" s="355"/>
      <c r="G97" s="355" t="s">
        <v>17178</v>
      </c>
      <c r="H97" s="355">
        <v>9</v>
      </c>
      <c r="I97" s="355">
        <v>2</v>
      </c>
      <c r="J97" s="366">
        <v>5737.8</v>
      </c>
      <c r="K97" s="366">
        <v>4244.5</v>
      </c>
      <c r="L97" s="366">
        <v>4244.5</v>
      </c>
      <c r="M97" s="367">
        <v>120</v>
      </c>
      <c r="N97" s="355" t="s">
        <v>17038</v>
      </c>
      <c r="O97" s="355" t="s">
        <v>17054</v>
      </c>
      <c r="P97" s="358" t="s">
        <v>17317</v>
      </c>
      <c r="Q97" s="363">
        <v>226942.61</v>
      </c>
      <c r="R97" s="363"/>
      <c r="S97" s="363">
        <v>0</v>
      </c>
      <c r="T97" s="363">
        <v>0</v>
      </c>
      <c r="U97" s="363">
        <f t="shared" si="6"/>
        <v>226942.61</v>
      </c>
      <c r="V97" s="356">
        <f t="shared" si="7"/>
        <v>39.552199449266269</v>
      </c>
      <c r="W97" s="363">
        <v>39.552199449266269</v>
      </c>
    </row>
    <row r="98" spans="1:23" ht="35.25" x14ac:dyDescent="0.5">
      <c r="A98" s="318">
        <v>100</v>
      </c>
      <c r="B98" s="318">
        <v>1</v>
      </c>
      <c r="C98" s="355">
        <f>SUBTOTAL(9,$B$16:B98)</f>
        <v>83</v>
      </c>
      <c r="D98" s="365" t="s">
        <v>5544</v>
      </c>
      <c r="E98" s="355">
        <v>1984</v>
      </c>
      <c r="F98" s="355"/>
      <c r="G98" s="355" t="s">
        <v>17178</v>
      </c>
      <c r="H98" s="355">
        <v>5</v>
      </c>
      <c r="I98" s="355">
        <v>3</v>
      </c>
      <c r="J98" s="366">
        <v>3258.2</v>
      </c>
      <c r="K98" s="366">
        <v>1917.3</v>
      </c>
      <c r="L98" s="366">
        <v>1879.4</v>
      </c>
      <c r="M98" s="367">
        <v>156</v>
      </c>
      <c r="N98" s="355" t="s">
        <v>17038</v>
      </c>
      <c r="O98" s="355" t="s">
        <v>17054</v>
      </c>
      <c r="P98" s="358" t="s">
        <v>17072</v>
      </c>
      <c r="Q98" s="363">
        <v>155118.18</v>
      </c>
      <c r="R98" s="363"/>
      <c r="S98" s="363">
        <v>0</v>
      </c>
      <c r="T98" s="363">
        <v>0</v>
      </c>
      <c r="U98" s="363">
        <f t="shared" si="6"/>
        <v>155118.18</v>
      </c>
      <c r="V98" s="356">
        <f t="shared" si="7"/>
        <v>47.608550733533853</v>
      </c>
      <c r="W98" s="363">
        <v>47.608550733533853</v>
      </c>
    </row>
    <row r="99" spans="1:23" ht="35.25" x14ac:dyDescent="0.5">
      <c r="A99" s="318">
        <v>101</v>
      </c>
      <c r="B99" s="318">
        <v>1</v>
      </c>
      <c r="C99" s="355">
        <f>SUBTOTAL(9,$B$16:B99)</f>
        <v>84</v>
      </c>
      <c r="D99" s="365" t="s">
        <v>6153</v>
      </c>
      <c r="E99" s="355">
        <v>1987</v>
      </c>
      <c r="F99" s="355"/>
      <c r="G99" s="355" t="s">
        <v>17043</v>
      </c>
      <c r="H99" s="355">
        <v>9</v>
      </c>
      <c r="I99" s="355">
        <v>2</v>
      </c>
      <c r="J99" s="366">
        <v>5051.2</v>
      </c>
      <c r="K99" s="366">
        <v>3905.8</v>
      </c>
      <c r="L99" s="366">
        <v>3606.8</v>
      </c>
      <c r="M99" s="367">
        <v>179</v>
      </c>
      <c r="N99" s="355" t="s">
        <v>17038</v>
      </c>
      <c r="O99" s="355" t="s">
        <v>17054</v>
      </c>
      <c r="P99" s="358" t="s">
        <v>17087</v>
      </c>
      <c r="Q99" s="363">
        <v>205156.45</v>
      </c>
      <c r="R99" s="363"/>
      <c r="S99" s="363">
        <v>0</v>
      </c>
      <c r="T99" s="363">
        <v>0</v>
      </c>
      <c r="U99" s="363">
        <f t="shared" si="6"/>
        <v>205156.45</v>
      </c>
      <c r="V99" s="356">
        <f t="shared" si="7"/>
        <v>40.61538842255306</v>
      </c>
      <c r="W99" s="363">
        <v>40.61538842255306</v>
      </c>
    </row>
    <row r="100" spans="1:23" ht="35.25" x14ac:dyDescent="0.5">
      <c r="A100" s="318">
        <v>102</v>
      </c>
      <c r="B100" s="318">
        <v>1</v>
      </c>
      <c r="C100" s="355">
        <f>SUBTOTAL(9,$B$16:B100)</f>
        <v>85</v>
      </c>
      <c r="D100" s="365" t="s">
        <v>4866</v>
      </c>
      <c r="E100" s="355">
        <v>1986</v>
      </c>
      <c r="F100" s="355"/>
      <c r="G100" s="355" t="s">
        <v>17043</v>
      </c>
      <c r="H100" s="355">
        <v>9</v>
      </c>
      <c r="I100" s="355">
        <v>4</v>
      </c>
      <c r="J100" s="366">
        <v>8632.7000000000007</v>
      </c>
      <c r="K100" s="366">
        <v>7750.5</v>
      </c>
      <c r="L100" s="366">
        <v>7543.4</v>
      </c>
      <c r="M100" s="367">
        <v>395</v>
      </c>
      <c r="N100" s="355" t="s">
        <v>17038</v>
      </c>
      <c r="O100" s="355" t="s">
        <v>17054</v>
      </c>
      <c r="P100" s="358" t="s">
        <v>17087</v>
      </c>
      <c r="Q100" s="363">
        <v>247985.65</v>
      </c>
      <c r="R100" s="363"/>
      <c r="S100" s="363">
        <v>0</v>
      </c>
      <c r="T100" s="363">
        <v>0</v>
      </c>
      <c r="U100" s="363">
        <f t="shared" si="6"/>
        <v>247985.65</v>
      </c>
      <c r="V100" s="356">
        <f t="shared" si="7"/>
        <v>28.726313899475247</v>
      </c>
      <c r="W100" s="363">
        <v>28.726313899475247</v>
      </c>
    </row>
    <row r="101" spans="1:23" ht="35.25" x14ac:dyDescent="0.5">
      <c r="A101" s="318">
        <v>103</v>
      </c>
      <c r="B101" s="318">
        <v>1</v>
      </c>
      <c r="C101" s="355">
        <f>SUBTOTAL(9,$B$16:B101)</f>
        <v>86</v>
      </c>
      <c r="D101" s="365" t="s">
        <v>6754</v>
      </c>
      <c r="E101" s="355">
        <v>1970</v>
      </c>
      <c r="F101" s="355"/>
      <c r="G101" s="355" t="s">
        <v>17178</v>
      </c>
      <c r="H101" s="355">
        <v>5</v>
      </c>
      <c r="I101" s="355">
        <v>4</v>
      </c>
      <c r="J101" s="366">
        <v>3821.4</v>
      </c>
      <c r="K101" s="366">
        <v>3346.8</v>
      </c>
      <c r="L101" s="366">
        <v>3211</v>
      </c>
      <c r="M101" s="367">
        <v>153</v>
      </c>
      <c r="N101" s="355" t="s">
        <v>17038</v>
      </c>
      <c r="O101" s="355" t="s">
        <v>17054</v>
      </c>
      <c r="P101" s="358" t="s">
        <v>17062</v>
      </c>
      <c r="Q101" s="363">
        <v>281168.59999999998</v>
      </c>
      <c r="R101" s="363"/>
      <c r="S101" s="363">
        <v>0</v>
      </c>
      <c r="T101" s="363">
        <v>0</v>
      </c>
      <c r="U101" s="363">
        <f t="shared" si="6"/>
        <v>281168.59999999998</v>
      </c>
      <c r="V101" s="356">
        <f t="shared" si="7"/>
        <v>73.577380017794525</v>
      </c>
      <c r="W101" s="363">
        <v>73.577380017794525</v>
      </c>
    </row>
    <row r="102" spans="1:23" ht="35.25" x14ac:dyDescent="0.5">
      <c r="A102" s="318">
        <v>104</v>
      </c>
      <c r="B102" s="318">
        <v>1</v>
      </c>
      <c r="C102" s="355">
        <f>SUBTOTAL(9,$B$16:B102)</f>
        <v>87</v>
      </c>
      <c r="D102" s="365" t="s">
        <v>17436</v>
      </c>
      <c r="E102" s="355">
        <v>1960</v>
      </c>
      <c r="F102" s="355"/>
      <c r="G102" s="355" t="s">
        <v>17178</v>
      </c>
      <c r="H102" s="355">
        <v>3</v>
      </c>
      <c r="I102" s="355">
        <v>1</v>
      </c>
      <c r="J102" s="366">
        <v>500.8</v>
      </c>
      <c r="K102" s="366">
        <v>448</v>
      </c>
      <c r="L102" s="366">
        <v>448</v>
      </c>
      <c r="M102" s="367">
        <v>25</v>
      </c>
      <c r="N102" s="355" t="s">
        <v>17038</v>
      </c>
      <c r="O102" s="355" t="s">
        <v>17054</v>
      </c>
      <c r="P102" s="358" t="s">
        <v>17354</v>
      </c>
      <c r="Q102" s="363">
        <v>94956.61</v>
      </c>
      <c r="R102" s="363"/>
      <c r="S102" s="363">
        <v>0</v>
      </c>
      <c r="T102" s="363">
        <v>0</v>
      </c>
      <c r="U102" s="363">
        <f t="shared" si="6"/>
        <v>94956.61</v>
      </c>
      <c r="V102" s="356">
        <f t="shared" si="7"/>
        <v>189.60984424920127</v>
      </c>
      <c r="W102" s="363">
        <v>189.60984424920127</v>
      </c>
    </row>
    <row r="103" spans="1:23" ht="35.25" x14ac:dyDescent="0.5">
      <c r="A103" s="318">
        <v>105</v>
      </c>
      <c r="B103" s="318">
        <v>1</v>
      </c>
      <c r="C103" s="355">
        <f>SUBTOTAL(9,$B$16:B103)</f>
        <v>88</v>
      </c>
      <c r="D103" s="365" t="s">
        <v>1118</v>
      </c>
      <c r="E103" s="355">
        <v>2004</v>
      </c>
      <c r="F103" s="355"/>
      <c r="G103" s="355" t="s">
        <v>17178</v>
      </c>
      <c r="H103" s="355">
        <v>9</v>
      </c>
      <c r="I103" s="355">
        <v>1</v>
      </c>
      <c r="J103" s="366">
        <v>2556.1</v>
      </c>
      <c r="K103" s="366">
        <v>1725.9</v>
      </c>
      <c r="L103" s="366">
        <v>1725.9</v>
      </c>
      <c r="M103" s="367">
        <v>18</v>
      </c>
      <c r="N103" s="355" t="s">
        <v>17038</v>
      </c>
      <c r="O103" s="355" t="s">
        <v>17054</v>
      </c>
      <c r="P103" s="358" t="s">
        <v>17434</v>
      </c>
      <c r="Q103" s="363">
        <v>192620.03</v>
      </c>
      <c r="R103" s="363"/>
      <c r="S103" s="363">
        <v>0</v>
      </c>
      <c r="T103" s="363">
        <v>0</v>
      </c>
      <c r="U103" s="363">
        <f t="shared" si="6"/>
        <v>192620.03</v>
      </c>
      <c r="V103" s="356">
        <f t="shared" si="7"/>
        <v>75.357000899808298</v>
      </c>
      <c r="W103" s="363">
        <v>75.357000899808298</v>
      </c>
    </row>
    <row r="104" spans="1:23" ht="35.25" x14ac:dyDescent="0.5">
      <c r="A104" s="318">
        <v>106</v>
      </c>
      <c r="B104" s="318">
        <v>1</v>
      </c>
      <c r="C104" s="355">
        <f>SUBTOTAL(9,$B$16:B104)</f>
        <v>89</v>
      </c>
      <c r="D104" s="365" t="s">
        <v>6370</v>
      </c>
      <c r="E104" s="355">
        <v>1966</v>
      </c>
      <c r="F104" s="355"/>
      <c r="G104" s="355" t="s">
        <v>17178</v>
      </c>
      <c r="H104" s="355">
        <v>2</v>
      </c>
      <c r="I104" s="355">
        <v>2</v>
      </c>
      <c r="J104" s="366">
        <v>426.7</v>
      </c>
      <c r="K104" s="366">
        <v>426.7</v>
      </c>
      <c r="L104" s="366">
        <v>383.1</v>
      </c>
      <c r="M104" s="367">
        <v>19</v>
      </c>
      <c r="N104" s="355" t="s">
        <v>17038</v>
      </c>
      <c r="O104" s="355" t="s">
        <v>17054</v>
      </c>
      <c r="P104" s="358" t="s">
        <v>17059</v>
      </c>
      <c r="Q104" s="363">
        <v>108528.71</v>
      </c>
      <c r="R104" s="363"/>
      <c r="S104" s="363">
        <v>0</v>
      </c>
      <c r="T104" s="363">
        <v>0</v>
      </c>
      <c r="U104" s="363">
        <f t="shared" si="6"/>
        <v>108528.71</v>
      </c>
      <c r="V104" s="356">
        <f t="shared" si="7"/>
        <v>254.34429341457701</v>
      </c>
      <c r="W104" s="363">
        <v>254.34429341457701</v>
      </c>
    </row>
    <row r="105" spans="1:23" ht="35.25" x14ac:dyDescent="0.5">
      <c r="A105" s="318">
        <v>107</v>
      </c>
      <c r="B105" s="318">
        <v>1</v>
      </c>
      <c r="C105" s="355">
        <f>SUBTOTAL(9,$B$16:B105)</f>
        <v>90</v>
      </c>
      <c r="D105" s="365" t="s">
        <v>1169</v>
      </c>
      <c r="E105" s="355">
        <v>1912</v>
      </c>
      <c r="F105" s="355"/>
      <c r="G105" s="355" t="s">
        <v>17178</v>
      </c>
      <c r="H105" s="355">
        <v>3</v>
      </c>
      <c r="I105" s="355">
        <v>5</v>
      </c>
      <c r="J105" s="366">
        <v>1703</v>
      </c>
      <c r="K105" s="366">
        <v>1295</v>
      </c>
      <c r="L105" s="366">
        <v>1034.7</v>
      </c>
      <c r="M105" s="367">
        <v>65</v>
      </c>
      <c r="N105" s="355" t="s">
        <v>17038</v>
      </c>
      <c r="O105" s="355" t="s">
        <v>17054</v>
      </c>
      <c r="P105" s="358" t="s">
        <v>17435</v>
      </c>
      <c r="Q105" s="363">
        <v>180834.6</v>
      </c>
      <c r="R105" s="363"/>
      <c r="S105" s="363">
        <v>0</v>
      </c>
      <c r="T105" s="363">
        <v>0</v>
      </c>
      <c r="U105" s="363">
        <f t="shared" si="6"/>
        <v>180834.6</v>
      </c>
      <c r="V105" s="356">
        <f t="shared" si="7"/>
        <v>106.18590722254845</v>
      </c>
      <c r="W105" s="363">
        <v>106.18590722254845</v>
      </c>
    </row>
    <row r="106" spans="1:23" ht="35.25" x14ac:dyDescent="0.5">
      <c r="A106" s="318">
        <v>108</v>
      </c>
      <c r="B106" s="318">
        <v>1</v>
      </c>
      <c r="C106" s="355">
        <f>SUBTOTAL(9,$B$16:B106)</f>
        <v>91</v>
      </c>
      <c r="D106" s="365" t="s">
        <v>5876</v>
      </c>
      <c r="E106" s="355">
        <v>1958</v>
      </c>
      <c r="F106" s="355"/>
      <c r="G106" s="355" t="s">
        <v>17178</v>
      </c>
      <c r="H106" s="355">
        <v>3</v>
      </c>
      <c r="I106" s="355">
        <v>2</v>
      </c>
      <c r="J106" s="366">
        <v>1958</v>
      </c>
      <c r="K106" s="366">
        <v>1093.5999999999999</v>
      </c>
      <c r="L106" s="366">
        <v>1093.5999999999999</v>
      </c>
      <c r="M106" s="367">
        <v>56</v>
      </c>
      <c r="N106" s="355" t="s">
        <v>17038</v>
      </c>
      <c r="O106" s="355" t="s">
        <v>17054</v>
      </c>
      <c r="P106" s="358" t="s">
        <v>17055</v>
      </c>
      <c r="Q106" s="363">
        <v>129708.44</v>
      </c>
      <c r="R106" s="363"/>
      <c r="S106" s="363">
        <v>0</v>
      </c>
      <c r="T106" s="363">
        <v>0</v>
      </c>
      <c r="U106" s="363">
        <f t="shared" si="6"/>
        <v>129708.44</v>
      </c>
      <c r="V106" s="356">
        <f t="shared" si="7"/>
        <v>66.245372829417775</v>
      </c>
      <c r="W106" s="363">
        <v>66.245372829417775</v>
      </c>
    </row>
    <row r="107" spans="1:23" ht="35.25" x14ac:dyDescent="0.5">
      <c r="A107" s="318">
        <v>109</v>
      </c>
      <c r="B107" s="318">
        <v>1</v>
      </c>
      <c r="C107" s="355">
        <f>SUBTOTAL(9,$B$16:B107)</f>
        <v>92</v>
      </c>
      <c r="D107" s="365" t="s">
        <v>5685</v>
      </c>
      <c r="E107" s="355">
        <v>1960</v>
      </c>
      <c r="F107" s="355"/>
      <c r="G107" s="355" t="s">
        <v>17178</v>
      </c>
      <c r="H107" s="355">
        <v>5</v>
      </c>
      <c r="I107" s="355">
        <v>3</v>
      </c>
      <c r="J107" s="366">
        <v>2680.2</v>
      </c>
      <c r="K107" s="366">
        <v>2438.9</v>
      </c>
      <c r="L107" s="366">
        <v>2438.9</v>
      </c>
      <c r="M107" s="367">
        <v>156</v>
      </c>
      <c r="N107" s="355" t="s">
        <v>17038</v>
      </c>
      <c r="O107" s="355" t="s">
        <v>17054</v>
      </c>
      <c r="P107" s="358" t="s">
        <v>17085</v>
      </c>
      <c r="Q107" s="363">
        <v>3946695.64</v>
      </c>
      <c r="R107" s="363"/>
      <c r="S107" s="363">
        <v>0</v>
      </c>
      <c r="T107" s="363">
        <v>0</v>
      </c>
      <c r="U107" s="363">
        <f>Q107-S107-T107</f>
        <v>3946695.64</v>
      </c>
      <c r="V107" s="356">
        <f>Q107/J107</f>
        <v>1472.5377359898516</v>
      </c>
      <c r="W107" s="363">
        <v>6855.1654154913813</v>
      </c>
    </row>
    <row r="108" spans="1:23" ht="35.25" x14ac:dyDescent="0.5">
      <c r="A108" s="318">
        <v>110</v>
      </c>
      <c r="C108" s="364" t="s">
        <v>566</v>
      </c>
      <c r="D108" s="364"/>
      <c r="E108" s="355" t="s">
        <v>17016</v>
      </c>
      <c r="F108" s="355" t="s">
        <v>17016</v>
      </c>
      <c r="G108" s="355" t="s">
        <v>17016</v>
      </c>
      <c r="H108" s="355" t="s">
        <v>17016</v>
      </c>
      <c r="I108" s="355" t="s">
        <v>17016</v>
      </c>
      <c r="J108" s="360">
        <f>SUM(J109:J120)</f>
        <v>33020.699999999997</v>
      </c>
      <c r="K108" s="360">
        <f>SUM(K109:K120)</f>
        <v>27970.000000000004</v>
      </c>
      <c r="L108" s="360">
        <f>SUM(L109:L120)</f>
        <v>26296.7</v>
      </c>
      <c r="M108" s="361">
        <f>SUM(M109:M120)</f>
        <v>1536</v>
      </c>
      <c r="N108" s="355" t="s">
        <v>17016</v>
      </c>
      <c r="O108" s="355" t="s">
        <v>17016</v>
      </c>
      <c r="P108" s="358" t="s">
        <v>17016</v>
      </c>
      <c r="Q108" s="362">
        <v>87882446.209999993</v>
      </c>
      <c r="R108" s="360">
        <f t="shared" ref="R108:U108" si="8">SUM(R109:R120)</f>
        <v>0</v>
      </c>
      <c r="S108" s="360">
        <f t="shared" si="8"/>
        <v>0</v>
      </c>
      <c r="T108" s="360">
        <f t="shared" si="8"/>
        <v>0</v>
      </c>
      <c r="U108" s="360">
        <f t="shared" si="8"/>
        <v>87882446.209999993</v>
      </c>
      <c r="V108" s="356">
        <f t="shared" ref="V108:V137" si="9">Q108/J108</f>
        <v>2661.4349850245453</v>
      </c>
      <c r="W108" s="363">
        <f>MAX(W109:W120)</f>
        <v>12077.987133126935</v>
      </c>
    </row>
    <row r="109" spans="1:23" ht="35.25" x14ac:dyDescent="0.5">
      <c r="A109" s="318">
        <v>111</v>
      </c>
      <c r="B109" s="318">
        <v>1</v>
      </c>
      <c r="C109" s="355">
        <f>SUBTOTAL(9,$B$16:B109)</f>
        <v>93</v>
      </c>
      <c r="D109" s="365" t="s">
        <v>567</v>
      </c>
      <c r="E109" s="355">
        <v>1987</v>
      </c>
      <c r="F109" s="355"/>
      <c r="G109" s="355" t="s">
        <v>17178</v>
      </c>
      <c r="H109" s="355">
        <v>5</v>
      </c>
      <c r="I109" s="355" t="s">
        <v>17040</v>
      </c>
      <c r="J109" s="366">
        <v>6379.1</v>
      </c>
      <c r="K109" s="366">
        <v>5691.1</v>
      </c>
      <c r="L109" s="366">
        <v>5588.8</v>
      </c>
      <c r="M109" s="367">
        <v>278</v>
      </c>
      <c r="N109" s="355" t="s">
        <v>17038</v>
      </c>
      <c r="O109" s="355" t="s">
        <v>17054</v>
      </c>
      <c r="P109" s="358" t="s">
        <v>17116</v>
      </c>
      <c r="Q109" s="363">
        <v>14576161.73</v>
      </c>
      <c r="R109" s="363"/>
      <c r="S109" s="363">
        <v>0</v>
      </c>
      <c r="T109" s="363">
        <v>0</v>
      </c>
      <c r="U109" s="363">
        <f t="shared" ref="U109:U132" si="10">Q109-S109-T109</f>
        <v>14576161.73</v>
      </c>
      <c r="V109" s="356">
        <f t="shared" si="9"/>
        <v>2284.9871815773386</v>
      </c>
      <c r="W109" s="363">
        <v>2760.3927325171262</v>
      </c>
    </row>
    <row r="110" spans="1:23" ht="35.25" x14ac:dyDescent="0.5">
      <c r="A110" s="318">
        <v>112</v>
      </c>
      <c r="B110" s="318">
        <v>1</v>
      </c>
      <c r="C110" s="355">
        <f>SUBTOTAL(9,$B$16:B110)</f>
        <v>94</v>
      </c>
      <c r="D110" s="365" t="s">
        <v>568</v>
      </c>
      <c r="E110" s="355">
        <v>1969</v>
      </c>
      <c r="F110" s="355"/>
      <c r="G110" s="355" t="s">
        <v>17178</v>
      </c>
      <c r="H110" s="355">
        <v>5</v>
      </c>
      <c r="I110" s="355" t="s">
        <v>17041</v>
      </c>
      <c r="J110" s="366">
        <v>4014.8</v>
      </c>
      <c r="K110" s="366">
        <v>2541.6</v>
      </c>
      <c r="L110" s="366">
        <v>2421.6999999999998</v>
      </c>
      <c r="M110" s="367">
        <v>110</v>
      </c>
      <c r="N110" s="355" t="s">
        <v>17038</v>
      </c>
      <c r="O110" s="355" t="s">
        <v>17054</v>
      </c>
      <c r="P110" s="358" t="s">
        <v>17116</v>
      </c>
      <c r="Q110" s="363">
        <v>7909112.9199999999</v>
      </c>
      <c r="R110" s="363"/>
      <c r="S110" s="363">
        <v>0</v>
      </c>
      <c r="T110" s="363">
        <v>0</v>
      </c>
      <c r="U110" s="363">
        <f t="shared" si="10"/>
        <v>7909112.9199999999</v>
      </c>
      <c r="V110" s="356">
        <f t="shared" si="9"/>
        <v>1969.9892697021021</v>
      </c>
      <c r="W110" s="363">
        <v>2831.632311248381</v>
      </c>
    </row>
    <row r="111" spans="1:23" ht="70.5" x14ac:dyDescent="0.5">
      <c r="A111" s="318">
        <v>113</v>
      </c>
      <c r="B111" s="318">
        <v>1</v>
      </c>
      <c r="C111" s="355">
        <f>SUBTOTAL(9,$B$16:B111)</f>
        <v>95</v>
      </c>
      <c r="D111" s="365" t="s">
        <v>578</v>
      </c>
      <c r="E111" s="355">
        <v>1970</v>
      </c>
      <c r="F111" s="355"/>
      <c r="G111" s="355" t="s">
        <v>17178</v>
      </c>
      <c r="H111" s="355">
        <v>5</v>
      </c>
      <c r="I111" s="355" t="s">
        <v>17044</v>
      </c>
      <c r="J111" s="366">
        <v>3766.8</v>
      </c>
      <c r="K111" s="366">
        <v>2685.1</v>
      </c>
      <c r="L111" s="366">
        <v>2330.5</v>
      </c>
      <c r="M111" s="367">
        <v>250</v>
      </c>
      <c r="N111" s="355" t="s">
        <v>17038</v>
      </c>
      <c r="O111" s="355" t="s">
        <v>17054</v>
      </c>
      <c r="P111" s="358" t="s">
        <v>17117</v>
      </c>
      <c r="Q111" s="363">
        <v>11612649.98</v>
      </c>
      <c r="R111" s="363"/>
      <c r="S111" s="363">
        <v>0</v>
      </c>
      <c r="T111" s="363">
        <v>0</v>
      </c>
      <c r="U111" s="363">
        <f t="shared" si="10"/>
        <v>11612649.98</v>
      </c>
      <c r="V111" s="356">
        <f t="shared" si="9"/>
        <v>3082.8952904321973</v>
      </c>
      <c r="W111" s="363">
        <v>4302.9537857067007</v>
      </c>
    </row>
    <row r="112" spans="1:23" ht="70.5" x14ac:dyDescent="0.5">
      <c r="A112" s="318">
        <v>114</v>
      </c>
      <c r="B112" s="318">
        <v>1</v>
      </c>
      <c r="C112" s="355">
        <f>SUBTOTAL(9,$B$16:B112)</f>
        <v>96</v>
      </c>
      <c r="D112" s="365" t="s">
        <v>569</v>
      </c>
      <c r="E112" s="355">
        <v>1973</v>
      </c>
      <c r="F112" s="355"/>
      <c r="G112" s="355" t="s">
        <v>17178</v>
      </c>
      <c r="H112" s="355">
        <v>5</v>
      </c>
      <c r="I112" s="355" t="s">
        <v>17044</v>
      </c>
      <c r="J112" s="366">
        <v>5161.8999999999996</v>
      </c>
      <c r="K112" s="366">
        <v>4665.3999999999996</v>
      </c>
      <c r="L112" s="366">
        <v>4402.5999999999995</v>
      </c>
      <c r="M112" s="367">
        <v>255</v>
      </c>
      <c r="N112" s="355" t="s">
        <v>17038</v>
      </c>
      <c r="O112" s="355" t="s">
        <v>17054</v>
      </c>
      <c r="P112" s="358" t="s">
        <v>17117</v>
      </c>
      <c r="Q112" s="363">
        <v>10364457.18</v>
      </c>
      <c r="R112" s="363"/>
      <c r="S112" s="363">
        <v>0</v>
      </c>
      <c r="T112" s="363">
        <v>0</v>
      </c>
      <c r="U112" s="363">
        <f t="shared" si="10"/>
        <v>10364457.18</v>
      </c>
      <c r="V112" s="356">
        <f t="shared" si="9"/>
        <v>2007.8763982254598</v>
      </c>
      <c r="W112" s="363">
        <v>3076.4218959685386</v>
      </c>
    </row>
    <row r="113" spans="1:23" ht="35.25" x14ac:dyDescent="0.5">
      <c r="A113" s="318">
        <v>115</v>
      </c>
      <c r="B113" s="318">
        <v>1</v>
      </c>
      <c r="C113" s="355">
        <f>SUBTOTAL(9,$B$16:B113)</f>
        <v>97</v>
      </c>
      <c r="D113" s="365" t="s">
        <v>580</v>
      </c>
      <c r="E113" s="355">
        <v>1969</v>
      </c>
      <c r="F113" s="355"/>
      <c r="G113" s="355" t="s">
        <v>17178</v>
      </c>
      <c r="H113" s="355">
        <v>2</v>
      </c>
      <c r="I113" s="355" t="s">
        <v>17045</v>
      </c>
      <c r="J113" s="366">
        <v>911.3</v>
      </c>
      <c r="K113" s="366">
        <v>824</v>
      </c>
      <c r="L113" s="366">
        <v>824</v>
      </c>
      <c r="M113" s="367">
        <v>32</v>
      </c>
      <c r="N113" s="355" t="s">
        <v>17038</v>
      </c>
      <c r="O113" s="355" t="s">
        <v>17076</v>
      </c>
      <c r="P113" s="358" t="s">
        <v>17042</v>
      </c>
      <c r="Q113" s="363">
        <v>6459321.3399999999</v>
      </c>
      <c r="R113" s="363"/>
      <c r="S113" s="363">
        <v>0</v>
      </c>
      <c r="T113" s="363">
        <v>0</v>
      </c>
      <c r="U113" s="363">
        <f t="shared" si="10"/>
        <v>6459321.3399999999</v>
      </c>
      <c r="V113" s="356">
        <f t="shared" si="9"/>
        <v>7088.0295621639416</v>
      </c>
      <c r="W113" s="363">
        <v>9114.5717370788989</v>
      </c>
    </row>
    <row r="114" spans="1:23" ht="70.5" x14ac:dyDescent="0.5">
      <c r="A114" s="318">
        <v>116</v>
      </c>
      <c r="B114" s="318">
        <v>1</v>
      </c>
      <c r="C114" s="355">
        <f>SUBTOTAL(9,$B$16:B114)</f>
        <v>98</v>
      </c>
      <c r="D114" s="365" t="s">
        <v>572</v>
      </c>
      <c r="E114" s="355">
        <v>1986</v>
      </c>
      <c r="F114" s="355"/>
      <c r="G114" s="355" t="s">
        <v>17043</v>
      </c>
      <c r="H114" s="355">
        <v>5</v>
      </c>
      <c r="I114" s="355" t="s">
        <v>17045</v>
      </c>
      <c r="J114" s="366">
        <v>2422.1</v>
      </c>
      <c r="K114" s="366">
        <v>2358.1999999999998</v>
      </c>
      <c r="L114" s="366">
        <v>2304.8999999999996</v>
      </c>
      <c r="M114" s="367">
        <v>117</v>
      </c>
      <c r="N114" s="355" t="s">
        <v>17038</v>
      </c>
      <c r="O114" s="355" t="s">
        <v>17054</v>
      </c>
      <c r="P114" s="358" t="s">
        <v>17117</v>
      </c>
      <c r="Q114" s="363">
        <v>4925551.46</v>
      </c>
      <c r="R114" s="363"/>
      <c r="S114" s="363">
        <v>0</v>
      </c>
      <c r="T114" s="363">
        <v>0</v>
      </c>
      <c r="U114" s="363">
        <f t="shared" si="10"/>
        <v>4925551.46</v>
      </c>
      <c r="V114" s="356">
        <f t="shared" si="9"/>
        <v>2033.5871599025641</v>
      </c>
      <c r="W114" s="363">
        <v>2796.8679080137072</v>
      </c>
    </row>
    <row r="115" spans="1:23" ht="70.5" x14ac:dyDescent="0.5">
      <c r="A115" s="318">
        <v>117</v>
      </c>
      <c r="B115" s="318">
        <v>1</v>
      </c>
      <c r="C115" s="355">
        <f>SUBTOTAL(9,$B$16:B115)</f>
        <v>99</v>
      </c>
      <c r="D115" s="365" t="s">
        <v>573</v>
      </c>
      <c r="E115" s="355">
        <v>1973</v>
      </c>
      <c r="F115" s="355"/>
      <c r="G115" s="355" t="s">
        <v>17178</v>
      </c>
      <c r="H115" s="355">
        <v>5</v>
      </c>
      <c r="I115" s="355" t="s">
        <v>17041</v>
      </c>
      <c r="J115" s="366">
        <v>4053.8</v>
      </c>
      <c r="K115" s="366">
        <v>3338.7</v>
      </c>
      <c r="L115" s="366">
        <v>3171.6</v>
      </c>
      <c r="M115" s="367">
        <v>177</v>
      </c>
      <c r="N115" s="355" t="s">
        <v>17038</v>
      </c>
      <c r="O115" s="355" t="s">
        <v>17054</v>
      </c>
      <c r="P115" s="358" t="s">
        <v>17117</v>
      </c>
      <c r="Q115" s="363">
        <v>8639129</v>
      </c>
      <c r="R115" s="363"/>
      <c r="S115" s="363">
        <v>0</v>
      </c>
      <c r="T115" s="363">
        <v>0</v>
      </c>
      <c r="U115" s="363">
        <f t="shared" si="10"/>
        <v>8639129</v>
      </c>
      <c r="V115" s="356">
        <f t="shared" si="9"/>
        <v>2131.1187034387485</v>
      </c>
      <c r="W115" s="363">
        <v>2911.4851351324683</v>
      </c>
    </row>
    <row r="116" spans="1:23" ht="35.25" x14ac:dyDescent="0.5">
      <c r="A116" s="318">
        <v>118</v>
      </c>
      <c r="B116" s="318">
        <v>1</v>
      </c>
      <c r="C116" s="355">
        <f>SUBTOTAL(9,$B$16:B116)</f>
        <v>100</v>
      </c>
      <c r="D116" s="365" t="s">
        <v>9409</v>
      </c>
      <c r="E116" s="355">
        <v>1983</v>
      </c>
      <c r="F116" s="355"/>
      <c r="G116" s="355" t="s">
        <v>17178</v>
      </c>
      <c r="H116" s="355">
        <v>2</v>
      </c>
      <c r="I116" s="355">
        <v>2</v>
      </c>
      <c r="J116" s="366">
        <v>644.29999999999995</v>
      </c>
      <c r="K116" s="366">
        <v>582.4</v>
      </c>
      <c r="L116" s="366">
        <v>582.4</v>
      </c>
      <c r="M116" s="367">
        <v>42</v>
      </c>
      <c r="N116" s="355" t="s">
        <v>17038</v>
      </c>
      <c r="O116" s="355" t="s">
        <v>17076</v>
      </c>
      <c r="P116" s="358" t="s">
        <v>17042</v>
      </c>
      <c r="Q116" s="363">
        <v>4268355.87</v>
      </c>
      <c r="R116" s="363"/>
      <c r="S116" s="363">
        <v>0</v>
      </c>
      <c r="T116" s="363">
        <v>0</v>
      </c>
      <c r="U116" s="363">
        <f t="shared" si="10"/>
        <v>4268355.87</v>
      </c>
      <c r="V116" s="356">
        <f t="shared" si="9"/>
        <v>6624.7957007605155</v>
      </c>
      <c r="W116" s="363">
        <v>9654.0163091727463</v>
      </c>
    </row>
    <row r="117" spans="1:23" ht="35.25" x14ac:dyDescent="0.5">
      <c r="A117" s="318">
        <v>119</v>
      </c>
      <c r="B117" s="318">
        <v>1</v>
      </c>
      <c r="C117" s="355">
        <f>SUBTOTAL(9,$B$16:B117)</f>
        <v>101</v>
      </c>
      <c r="D117" s="365" t="s">
        <v>1717</v>
      </c>
      <c r="E117" s="355">
        <v>1966</v>
      </c>
      <c r="F117" s="355"/>
      <c r="G117" s="355" t="s">
        <v>17178</v>
      </c>
      <c r="H117" s="355">
        <v>5</v>
      </c>
      <c r="I117" s="355" t="s">
        <v>17045</v>
      </c>
      <c r="J117" s="366">
        <v>2708.5</v>
      </c>
      <c r="K117" s="366">
        <v>2523.1</v>
      </c>
      <c r="L117" s="366">
        <v>2195.4</v>
      </c>
      <c r="M117" s="367">
        <v>137</v>
      </c>
      <c r="N117" s="355" t="s">
        <v>17038</v>
      </c>
      <c r="O117" s="355" t="s">
        <v>17076</v>
      </c>
      <c r="P117" s="358" t="s">
        <v>17042</v>
      </c>
      <c r="Q117" s="363">
        <v>6898398.7699999996</v>
      </c>
      <c r="R117" s="363"/>
      <c r="S117" s="363">
        <v>0</v>
      </c>
      <c r="T117" s="363">
        <v>0</v>
      </c>
      <c r="U117" s="363">
        <f t="shared" si="10"/>
        <v>6898398.7699999996</v>
      </c>
      <c r="V117" s="356">
        <f t="shared" si="9"/>
        <v>2546.9443492708137</v>
      </c>
      <c r="W117" s="363">
        <v>3242.7630966217457</v>
      </c>
    </row>
    <row r="118" spans="1:23" ht="35.25" x14ac:dyDescent="0.5">
      <c r="A118" s="318">
        <v>120</v>
      </c>
      <c r="B118" s="318">
        <v>1</v>
      </c>
      <c r="C118" s="355">
        <f>SUBTOTAL(9,$B$16:B118)</f>
        <v>102</v>
      </c>
      <c r="D118" s="365" t="s">
        <v>1682</v>
      </c>
      <c r="E118" s="355">
        <v>1959</v>
      </c>
      <c r="F118" s="355"/>
      <c r="G118" s="355" t="s">
        <v>17178</v>
      </c>
      <c r="H118" s="355">
        <v>2</v>
      </c>
      <c r="I118" s="355" t="s">
        <v>16986</v>
      </c>
      <c r="J118" s="366">
        <v>611</v>
      </c>
      <c r="K118" s="366">
        <v>564.20000000000005</v>
      </c>
      <c r="L118" s="366">
        <v>492.1</v>
      </c>
      <c r="M118" s="367">
        <v>36</v>
      </c>
      <c r="N118" s="355" t="s">
        <v>17038</v>
      </c>
      <c r="O118" s="355" t="s">
        <v>17054</v>
      </c>
      <c r="P118" s="358" t="s">
        <v>17355</v>
      </c>
      <c r="Q118" s="363">
        <v>3830649.87</v>
      </c>
      <c r="R118" s="363">
        <v>0</v>
      </c>
      <c r="S118" s="363">
        <v>0</v>
      </c>
      <c r="T118" s="363">
        <v>0</v>
      </c>
      <c r="U118" s="363">
        <f>Q118-S118-T118</f>
        <v>3830649.87</v>
      </c>
      <c r="V118" s="356">
        <f t="shared" si="9"/>
        <v>6269.4760556464817</v>
      </c>
      <c r="W118" s="363">
        <v>9310.0697793780691</v>
      </c>
    </row>
    <row r="119" spans="1:23" ht="70.5" x14ac:dyDescent="0.5">
      <c r="A119" s="318">
        <v>121</v>
      </c>
      <c r="B119" s="318">
        <v>1</v>
      </c>
      <c r="C119" s="355">
        <f>SUBTOTAL(9,$B$16:B119)</f>
        <v>103</v>
      </c>
      <c r="D119" s="365" t="s">
        <v>9334</v>
      </c>
      <c r="E119" s="355">
        <v>1965</v>
      </c>
      <c r="F119" s="355"/>
      <c r="G119" s="355" t="s">
        <v>17178</v>
      </c>
      <c r="H119" s="355">
        <v>4</v>
      </c>
      <c r="I119" s="355" t="s">
        <v>17045</v>
      </c>
      <c r="J119" s="366">
        <v>2024.1</v>
      </c>
      <c r="K119" s="366">
        <v>1904.5</v>
      </c>
      <c r="L119" s="366">
        <v>1691</v>
      </c>
      <c r="M119" s="367">
        <v>86</v>
      </c>
      <c r="N119" s="355" t="s">
        <v>17038</v>
      </c>
      <c r="O119" s="355" t="s">
        <v>17054</v>
      </c>
      <c r="P119" s="358" t="s">
        <v>17356</v>
      </c>
      <c r="Q119" s="363">
        <v>6012771.6600000001</v>
      </c>
      <c r="R119" s="363">
        <v>0</v>
      </c>
      <c r="S119" s="363">
        <v>0</v>
      </c>
      <c r="T119" s="363">
        <v>0</v>
      </c>
      <c r="U119" s="363">
        <f>Q119-S119-T119</f>
        <v>6012771.6600000001</v>
      </c>
      <c r="V119" s="356">
        <f t="shared" si="9"/>
        <v>2970.590217874611</v>
      </c>
      <c r="W119" s="363">
        <v>4435.4989156662223</v>
      </c>
    </row>
    <row r="120" spans="1:23" ht="35.25" x14ac:dyDescent="0.5">
      <c r="A120" s="318">
        <v>122</v>
      </c>
      <c r="B120" s="318">
        <v>1</v>
      </c>
      <c r="C120" s="355">
        <f>SUBTOTAL(9,$B$16:B120)</f>
        <v>104</v>
      </c>
      <c r="D120" s="365" t="s">
        <v>9766</v>
      </c>
      <c r="E120" s="355">
        <v>1887</v>
      </c>
      <c r="F120" s="355"/>
      <c r="G120" s="355" t="s">
        <v>17178</v>
      </c>
      <c r="H120" s="355">
        <v>2</v>
      </c>
      <c r="I120" s="355" t="s">
        <v>16986</v>
      </c>
      <c r="J120" s="366">
        <v>323</v>
      </c>
      <c r="K120" s="366">
        <v>291.7</v>
      </c>
      <c r="L120" s="366">
        <v>291.7</v>
      </c>
      <c r="M120" s="367">
        <v>16</v>
      </c>
      <c r="N120" s="355" t="s">
        <v>17038</v>
      </c>
      <c r="O120" s="355" t="s">
        <v>17076</v>
      </c>
      <c r="P120" s="358" t="s">
        <v>17042</v>
      </c>
      <c r="Q120" s="363">
        <v>2385886.4300000002</v>
      </c>
      <c r="R120" s="363">
        <v>0</v>
      </c>
      <c r="S120" s="363">
        <v>0</v>
      </c>
      <c r="T120" s="363">
        <v>0</v>
      </c>
      <c r="U120" s="363">
        <f>Q120-S120-T120</f>
        <v>2385886.4300000002</v>
      </c>
      <c r="V120" s="356">
        <f t="shared" si="9"/>
        <v>7386.6452941176476</v>
      </c>
      <c r="W120" s="363">
        <v>12077.987133126935</v>
      </c>
    </row>
    <row r="121" spans="1:23" ht="35.25" x14ac:dyDescent="0.5">
      <c r="A121" s="318">
        <v>123</v>
      </c>
      <c r="C121" s="364" t="s">
        <v>378</v>
      </c>
      <c r="D121" s="364"/>
      <c r="E121" s="355" t="s">
        <v>17016</v>
      </c>
      <c r="F121" s="355" t="s">
        <v>17016</v>
      </c>
      <c r="G121" s="355" t="s">
        <v>17016</v>
      </c>
      <c r="H121" s="355" t="s">
        <v>17016</v>
      </c>
      <c r="I121" s="355" t="s">
        <v>17016</v>
      </c>
      <c r="J121" s="360">
        <f>SUM(J122:J164)</f>
        <v>59111.24</v>
      </c>
      <c r="K121" s="360">
        <f t="shared" ref="K121:M121" si="11">SUM(K122:K164)</f>
        <v>46358.8</v>
      </c>
      <c r="L121" s="360">
        <f t="shared" si="11"/>
        <v>43036.299999999996</v>
      </c>
      <c r="M121" s="361">
        <f t="shared" si="11"/>
        <v>1831</v>
      </c>
      <c r="N121" s="355" t="s">
        <v>17016</v>
      </c>
      <c r="O121" s="355" t="s">
        <v>17016</v>
      </c>
      <c r="P121" s="358" t="s">
        <v>17016</v>
      </c>
      <c r="Q121" s="362">
        <v>148671361.55000001</v>
      </c>
      <c r="R121" s="360">
        <f t="shared" ref="R121:U121" si="12">SUM(R122:R164)</f>
        <v>0</v>
      </c>
      <c r="S121" s="360">
        <f t="shared" si="12"/>
        <v>0</v>
      </c>
      <c r="T121" s="360">
        <f t="shared" si="12"/>
        <v>0</v>
      </c>
      <c r="U121" s="360">
        <f t="shared" si="12"/>
        <v>148671361.55000001</v>
      </c>
      <c r="V121" s="356">
        <f t="shared" si="9"/>
        <v>2515.1115346252254</v>
      </c>
      <c r="W121" s="363">
        <f>MAX(W122:W164)</f>
        <v>12392.832438476564</v>
      </c>
    </row>
    <row r="122" spans="1:23" ht="35.25" x14ac:dyDescent="0.5">
      <c r="A122" s="318">
        <v>124</v>
      </c>
      <c r="B122" s="318">
        <v>1</v>
      </c>
      <c r="C122" s="355">
        <f>SUBTOTAL(9,$B$16:B122)</f>
        <v>105</v>
      </c>
      <c r="D122" s="365" t="s">
        <v>381</v>
      </c>
      <c r="E122" s="355">
        <v>1989</v>
      </c>
      <c r="F122" s="355"/>
      <c r="G122" s="355" t="s">
        <v>17178</v>
      </c>
      <c r="H122" s="355">
        <v>5</v>
      </c>
      <c r="I122" s="355" t="s">
        <v>17041</v>
      </c>
      <c r="J122" s="366">
        <v>3601.5</v>
      </c>
      <c r="K122" s="366">
        <v>2642.8</v>
      </c>
      <c r="L122" s="366">
        <v>2526</v>
      </c>
      <c r="M122" s="367">
        <v>88</v>
      </c>
      <c r="N122" s="355" t="s">
        <v>17038</v>
      </c>
      <c r="O122" s="355" t="s">
        <v>17054</v>
      </c>
      <c r="P122" s="358" t="s">
        <v>17092</v>
      </c>
      <c r="Q122" s="363">
        <v>4277166.1900000004</v>
      </c>
      <c r="R122" s="363"/>
      <c r="S122" s="363">
        <v>0</v>
      </c>
      <c r="T122" s="363">
        <v>0</v>
      </c>
      <c r="U122" s="363">
        <f t="shared" si="10"/>
        <v>4277166.1900000004</v>
      </c>
      <c r="V122" s="356">
        <f t="shared" si="9"/>
        <v>1187.6068832430933</v>
      </c>
      <c r="W122" s="363">
        <v>2083.3792242121335</v>
      </c>
    </row>
    <row r="123" spans="1:23" ht="35.25" x14ac:dyDescent="0.5">
      <c r="A123" s="318">
        <v>125</v>
      </c>
      <c r="B123" s="318">
        <v>1</v>
      </c>
      <c r="C123" s="355">
        <f>SUBTOTAL(9,$B$16:B123)</f>
        <v>106</v>
      </c>
      <c r="D123" s="365" t="s">
        <v>383</v>
      </c>
      <c r="E123" s="355">
        <v>1968</v>
      </c>
      <c r="F123" s="355"/>
      <c r="G123" s="355" t="s">
        <v>17178</v>
      </c>
      <c r="H123" s="355">
        <v>5</v>
      </c>
      <c r="I123" s="355" t="s">
        <v>16986</v>
      </c>
      <c r="J123" s="366">
        <v>1976.4</v>
      </c>
      <c r="K123" s="366">
        <v>1594.6</v>
      </c>
      <c r="L123" s="366">
        <v>1594.5</v>
      </c>
      <c r="M123" s="367">
        <v>56</v>
      </c>
      <c r="N123" s="355" t="s">
        <v>17038</v>
      </c>
      <c r="O123" s="355" t="s">
        <v>17054</v>
      </c>
      <c r="P123" s="358" t="s">
        <v>17092</v>
      </c>
      <c r="Q123" s="363">
        <v>5322767.3400000008</v>
      </c>
      <c r="R123" s="363"/>
      <c r="S123" s="363">
        <v>0</v>
      </c>
      <c r="T123" s="363">
        <v>0</v>
      </c>
      <c r="U123" s="363">
        <f t="shared" si="10"/>
        <v>5322767.3400000008</v>
      </c>
      <c r="V123" s="356">
        <f t="shared" si="9"/>
        <v>2693.1629933211902</v>
      </c>
      <c r="W123" s="363">
        <v>4557.4895405788302</v>
      </c>
    </row>
    <row r="124" spans="1:23" ht="35.25" x14ac:dyDescent="0.5">
      <c r="A124" s="318">
        <v>126</v>
      </c>
      <c r="B124" s="318">
        <v>1</v>
      </c>
      <c r="C124" s="355">
        <f>SUBTOTAL(9,$B$16:B124)</f>
        <v>107</v>
      </c>
      <c r="D124" s="365" t="s">
        <v>388</v>
      </c>
      <c r="E124" s="355">
        <v>1974</v>
      </c>
      <c r="F124" s="355"/>
      <c r="G124" s="355" t="s">
        <v>17178</v>
      </c>
      <c r="H124" s="355">
        <v>5</v>
      </c>
      <c r="I124" s="355" t="s">
        <v>16986</v>
      </c>
      <c r="J124" s="366">
        <v>2383.4</v>
      </c>
      <c r="K124" s="366">
        <v>1780.1</v>
      </c>
      <c r="L124" s="366">
        <v>1722.6999999999998</v>
      </c>
      <c r="M124" s="367">
        <v>75</v>
      </c>
      <c r="N124" s="355" t="s">
        <v>17038</v>
      </c>
      <c r="O124" s="355" t="s">
        <v>17054</v>
      </c>
      <c r="P124" s="358" t="s">
        <v>17092</v>
      </c>
      <c r="Q124" s="363">
        <v>5236101.2</v>
      </c>
      <c r="R124" s="363"/>
      <c r="S124" s="363">
        <v>0</v>
      </c>
      <c r="T124" s="363">
        <v>0</v>
      </c>
      <c r="U124" s="363">
        <f t="shared" si="10"/>
        <v>5236101.2</v>
      </c>
      <c r="V124" s="356">
        <f t="shared" si="9"/>
        <v>2196.9040865989764</v>
      </c>
      <c r="W124" s="363">
        <v>2772.9098031383737</v>
      </c>
    </row>
    <row r="125" spans="1:23" ht="35.25" x14ac:dyDescent="0.5">
      <c r="A125" s="318">
        <v>127</v>
      </c>
      <c r="B125" s="318">
        <v>1</v>
      </c>
      <c r="C125" s="355">
        <f>SUBTOTAL(9,$B$16:B125)</f>
        <v>108</v>
      </c>
      <c r="D125" s="365" t="s">
        <v>397</v>
      </c>
      <c r="E125" s="355">
        <v>1966</v>
      </c>
      <c r="F125" s="355"/>
      <c r="G125" s="355" t="s">
        <v>17178</v>
      </c>
      <c r="H125" s="355">
        <v>5</v>
      </c>
      <c r="I125" s="355" t="s">
        <v>17044</v>
      </c>
      <c r="J125" s="366">
        <v>5692</v>
      </c>
      <c r="K125" s="366">
        <v>4539.7</v>
      </c>
      <c r="L125" s="366">
        <v>4143.7</v>
      </c>
      <c r="M125" s="367">
        <v>181</v>
      </c>
      <c r="N125" s="355" t="s">
        <v>17038</v>
      </c>
      <c r="O125" s="355" t="s">
        <v>17054</v>
      </c>
      <c r="P125" s="358" t="s">
        <v>17089</v>
      </c>
      <c r="Q125" s="363">
        <v>7808327.2300000004</v>
      </c>
      <c r="R125" s="363"/>
      <c r="S125" s="363">
        <v>0</v>
      </c>
      <c r="T125" s="363">
        <v>0</v>
      </c>
      <c r="U125" s="363">
        <f t="shared" si="10"/>
        <v>7808327.2300000004</v>
      </c>
      <c r="V125" s="356">
        <f t="shared" si="9"/>
        <v>1371.8073137737176</v>
      </c>
      <c r="W125" s="363">
        <v>2538.2087477160926</v>
      </c>
    </row>
    <row r="126" spans="1:23" ht="35.25" x14ac:dyDescent="0.5">
      <c r="A126" s="318">
        <v>128</v>
      </c>
      <c r="B126" s="318">
        <v>1</v>
      </c>
      <c r="C126" s="355">
        <f>SUBTOTAL(9,$B$16:B126)</f>
        <v>109</v>
      </c>
      <c r="D126" s="365" t="s">
        <v>431</v>
      </c>
      <c r="E126" s="355">
        <v>1962</v>
      </c>
      <c r="F126" s="355"/>
      <c r="G126" s="355" t="s">
        <v>17178</v>
      </c>
      <c r="H126" s="355">
        <v>5</v>
      </c>
      <c r="I126" s="355" t="s">
        <v>16986</v>
      </c>
      <c r="J126" s="366">
        <v>1601.3</v>
      </c>
      <c r="K126" s="366">
        <v>1511.3</v>
      </c>
      <c r="L126" s="366">
        <v>1511.3</v>
      </c>
      <c r="M126" s="367">
        <v>57</v>
      </c>
      <c r="N126" s="355" t="s">
        <v>17038</v>
      </c>
      <c r="O126" s="355" t="s">
        <v>17054</v>
      </c>
      <c r="P126" s="358" t="s">
        <v>17405</v>
      </c>
      <c r="Q126" s="363">
        <v>5626246.1799999997</v>
      </c>
      <c r="R126" s="363"/>
      <c r="S126" s="363">
        <v>0</v>
      </c>
      <c r="T126" s="363">
        <v>0</v>
      </c>
      <c r="U126" s="363">
        <f t="shared" si="10"/>
        <v>5626246.1799999997</v>
      </c>
      <c r="V126" s="356">
        <f t="shared" si="9"/>
        <v>3513.549103853119</v>
      </c>
      <c r="W126" s="363">
        <v>3769.480696933741</v>
      </c>
    </row>
    <row r="127" spans="1:23" ht="35.25" x14ac:dyDescent="0.5">
      <c r="A127" s="318">
        <v>129</v>
      </c>
      <c r="B127" s="318">
        <v>1</v>
      </c>
      <c r="C127" s="355">
        <f>SUBTOTAL(9,$B$16:B127)</f>
        <v>110</v>
      </c>
      <c r="D127" s="365" t="s">
        <v>399</v>
      </c>
      <c r="E127" s="355">
        <v>1959</v>
      </c>
      <c r="F127" s="355"/>
      <c r="G127" s="355" t="s">
        <v>17178</v>
      </c>
      <c r="H127" s="355">
        <v>2</v>
      </c>
      <c r="I127" s="355" t="s">
        <v>16984</v>
      </c>
      <c r="J127" s="366">
        <v>307.2</v>
      </c>
      <c r="K127" s="366">
        <v>284.10000000000002</v>
      </c>
      <c r="L127" s="366">
        <v>284.10000000000002</v>
      </c>
      <c r="M127" s="367">
        <v>15</v>
      </c>
      <c r="N127" s="355" t="s">
        <v>17038</v>
      </c>
      <c r="O127" s="355" t="s">
        <v>17054</v>
      </c>
      <c r="P127" s="358" t="s">
        <v>17094</v>
      </c>
      <c r="Q127" s="363">
        <v>3182413.8</v>
      </c>
      <c r="R127" s="363"/>
      <c r="S127" s="363">
        <v>0</v>
      </c>
      <c r="T127" s="363">
        <v>0</v>
      </c>
      <c r="U127" s="363">
        <f t="shared" si="10"/>
        <v>3182413.8</v>
      </c>
      <c r="V127" s="356">
        <f t="shared" si="9"/>
        <v>10359.419921875</v>
      </c>
      <c r="W127" s="363">
        <v>12392.832438476564</v>
      </c>
    </row>
    <row r="128" spans="1:23" ht="35.25" x14ac:dyDescent="0.5">
      <c r="A128" s="318">
        <v>130</v>
      </c>
      <c r="B128" s="318">
        <v>1</v>
      </c>
      <c r="C128" s="355">
        <f>SUBTOTAL(9,$B$16:B128)</f>
        <v>111</v>
      </c>
      <c r="D128" s="365" t="s">
        <v>401</v>
      </c>
      <c r="E128" s="355">
        <v>1959</v>
      </c>
      <c r="F128" s="355"/>
      <c r="G128" s="355" t="s">
        <v>17178</v>
      </c>
      <c r="H128" s="355">
        <v>4</v>
      </c>
      <c r="I128" s="355" t="s">
        <v>17041</v>
      </c>
      <c r="J128" s="366">
        <v>4644.8999999999996</v>
      </c>
      <c r="K128" s="366">
        <v>3816.9</v>
      </c>
      <c r="L128" s="366">
        <v>3333.3</v>
      </c>
      <c r="M128" s="367">
        <v>124</v>
      </c>
      <c r="N128" s="355" t="s">
        <v>17038</v>
      </c>
      <c r="O128" s="355" t="s">
        <v>17054</v>
      </c>
      <c r="P128" s="358" t="s">
        <v>17093</v>
      </c>
      <c r="Q128" s="363">
        <v>22673266.84</v>
      </c>
      <c r="R128" s="363"/>
      <c r="S128" s="363">
        <v>0</v>
      </c>
      <c r="T128" s="363">
        <v>0</v>
      </c>
      <c r="U128" s="363">
        <f t="shared" si="10"/>
        <v>22673266.84</v>
      </c>
      <c r="V128" s="356">
        <f t="shared" si="9"/>
        <v>4881.3250748132368</v>
      </c>
      <c r="W128" s="363">
        <v>6424.9261284419481</v>
      </c>
    </row>
    <row r="129" spans="1:23" ht="35.25" x14ac:dyDescent="0.5">
      <c r="A129" s="318">
        <v>131</v>
      </c>
      <c r="B129" s="318">
        <v>1</v>
      </c>
      <c r="C129" s="355">
        <f>SUBTOTAL(9,$B$16:B129)</f>
        <v>112</v>
      </c>
      <c r="D129" s="365" t="s">
        <v>403</v>
      </c>
      <c r="E129" s="355">
        <v>1962</v>
      </c>
      <c r="F129" s="355"/>
      <c r="G129" s="355" t="s">
        <v>17178</v>
      </c>
      <c r="H129" s="355">
        <v>3</v>
      </c>
      <c r="I129" s="355" t="s">
        <v>16986</v>
      </c>
      <c r="J129" s="366">
        <v>1025.5</v>
      </c>
      <c r="K129" s="366">
        <v>952.8</v>
      </c>
      <c r="L129" s="366">
        <v>825.3</v>
      </c>
      <c r="M129" s="367">
        <v>46</v>
      </c>
      <c r="N129" s="355" t="s">
        <v>17038</v>
      </c>
      <c r="O129" s="355" t="s">
        <v>17054</v>
      </c>
      <c r="P129" s="358" t="s">
        <v>17094</v>
      </c>
      <c r="Q129" s="363">
        <v>3215697.82</v>
      </c>
      <c r="R129" s="363"/>
      <c r="S129" s="363">
        <v>0</v>
      </c>
      <c r="T129" s="363">
        <v>0</v>
      </c>
      <c r="U129" s="363">
        <f t="shared" si="10"/>
        <v>3215697.82</v>
      </c>
      <c r="V129" s="356">
        <f t="shared" si="9"/>
        <v>3135.7365382740127</v>
      </c>
      <c r="W129" s="363">
        <v>6084.23</v>
      </c>
    </row>
    <row r="130" spans="1:23" ht="35.25" x14ac:dyDescent="0.5">
      <c r="A130" s="318">
        <v>132</v>
      </c>
      <c r="B130" s="318">
        <v>1</v>
      </c>
      <c r="C130" s="355">
        <f>SUBTOTAL(9,$B$16:B130)</f>
        <v>113</v>
      </c>
      <c r="D130" s="365" t="s">
        <v>411</v>
      </c>
      <c r="E130" s="355">
        <v>1992</v>
      </c>
      <c r="F130" s="355"/>
      <c r="G130" s="355" t="s">
        <v>17178</v>
      </c>
      <c r="H130" s="355">
        <v>3</v>
      </c>
      <c r="I130" s="355" t="s">
        <v>16986</v>
      </c>
      <c r="J130" s="366">
        <v>1035.8</v>
      </c>
      <c r="K130" s="366">
        <v>636.5</v>
      </c>
      <c r="L130" s="366">
        <v>479.2</v>
      </c>
      <c r="M130" s="367">
        <v>35</v>
      </c>
      <c r="N130" s="355" t="s">
        <v>17038</v>
      </c>
      <c r="O130" s="355" t="s">
        <v>17076</v>
      </c>
      <c r="P130" s="358" t="s">
        <v>17042</v>
      </c>
      <c r="Q130" s="363">
        <v>3790069.58</v>
      </c>
      <c r="R130" s="363"/>
      <c r="S130" s="363">
        <v>0</v>
      </c>
      <c r="T130" s="363">
        <v>0</v>
      </c>
      <c r="U130" s="363">
        <f t="shared" si="10"/>
        <v>3790069.58</v>
      </c>
      <c r="V130" s="356">
        <f t="shared" si="9"/>
        <v>3659.0747055416105</v>
      </c>
      <c r="W130" s="363">
        <v>6009.8165823518057</v>
      </c>
    </row>
    <row r="131" spans="1:23" ht="35.25" x14ac:dyDescent="0.5">
      <c r="A131" s="318">
        <v>133</v>
      </c>
      <c r="B131" s="318">
        <v>1</v>
      </c>
      <c r="C131" s="355">
        <f>SUBTOTAL(9,$B$16:B131)</f>
        <v>114</v>
      </c>
      <c r="D131" s="365" t="s">
        <v>413</v>
      </c>
      <c r="E131" s="355">
        <v>1980</v>
      </c>
      <c r="F131" s="355"/>
      <c r="G131" s="355" t="s">
        <v>17178</v>
      </c>
      <c r="H131" s="355">
        <v>2</v>
      </c>
      <c r="I131" s="355" t="s">
        <v>16984</v>
      </c>
      <c r="J131" s="366">
        <v>408</v>
      </c>
      <c r="K131" s="366">
        <v>238.7</v>
      </c>
      <c r="L131" s="366">
        <v>238.7</v>
      </c>
      <c r="M131" s="367">
        <v>10</v>
      </c>
      <c r="N131" s="355" t="s">
        <v>17038</v>
      </c>
      <c r="O131" s="355" t="s">
        <v>17076</v>
      </c>
      <c r="P131" s="358" t="s">
        <v>17042</v>
      </c>
      <c r="Q131" s="363">
        <v>3195366.61</v>
      </c>
      <c r="R131" s="363"/>
      <c r="S131" s="363">
        <v>0</v>
      </c>
      <c r="T131" s="363">
        <v>0</v>
      </c>
      <c r="U131" s="363">
        <f t="shared" si="10"/>
        <v>3195366.61</v>
      </c>
      <c r="V131" s="356">
        <f t="shared" si="9"/>
        <v>7831.7809068627448</v>
      </c>
      <c r="W131" s="363">
        <v>9084.1184705882351</v>
      </c>
    </row>
    <row r="132" spans="1:23" ht="35.25" x14ac:dyDescent="0.5">
      <c r="A132" s="318">
        <v>134</v>
      </c>
      <c r="B132" s="318">
        <v>1</v>
      </c>
      <c r="C132" s="355">
        <f>SUBTOTAL(9,$B$16:B132)</f>
        <v>115</v>
      </c>
      <c r="D132" s="365" t="s">
        <v>420</v>
      </c>
      <c r="E132" s="355">
        <v>1981</v>
      </c>
      <c r="F132" s="355"/>
      <c r="G132" s="355" t="s">
        <v>17043</v>
      </c>
      <c r="H132" s="355">
        <v>5</v>
      </c>
      <c r="I132" s="355" t="s">
        <v>17048</v>
      </c>
      <c r="J132" s="366">
        <v>4864.1000000000004</v>
      </c>
      <c r="K132" s="366">
        <v>3467.6</v>
      </c>
      <c r="L132" s="366">
        <v>3467.6</v>
      </c>
      <c r="M132" s="367">
        <v>143</v>
      </c>
      <c r="N132" s="355" t="s">
        <v>17038</v>
      </c>
      <c r="O132" s="355" t="s">
        <v>17054</v>
      </c>
      <c r="P132" s="358" t="s">
        <v>17100</v>
      </c>
      <c r="Q132" s="363">
        <v>4580979.4700000007</v>
      </c>
      <c r="R132" s="363"/>
      <c r="S132" s="363">
        <v>0</v>
      </c>
      <c r="T132" s="363">
        <v>0</v>
      </c>
      <c r="U132" s="363">
        <f t="shared" si="10"/>
        <v>4580979.4700000007</v>
      </c>
      <c r="V132" s="356">
        <f t="shared" si="9"/>
        <v>941.79385086655293</v>
      </c>
      <c r="W132" s="363">
        <v>2091.0777442897966</v>
      </c>
    </row>
    <row r="133" spans="1:23" ht="35.25" x14ac:dyDescent="0.5">
      <c r="A133" s="318">
        <v>135</v>
      </c>
      <c r="B133" s="318">
        <v>1</v>
      </c>
      <c r="C133" s="355">
        <f>SUBTOTAL(9,$B$16:B133)</f>
        <v>116</v>
      </c>
      <c r="D133" s="365" t="s">
        <v>11147</v>
      </c>
      <c r="E133" s="355">
        <v>1937</v>
      </c>
      <c r="F133" s="355"/>
      <c r="G133" s="355" t="s">
        <v>17178</v>
      </c>
      <c r="H133" s="355" t="s">
        <v>17041</v>
      </c>
      <c r="I133" s="355" t="s">
        <v>17045</v>
      </c>
      <c r="J133" s="366">
        <v>1585.9</v>
      </c>
      <c r="K133" s="366">
        <v>1585.9</v>
      </c>
      <c r="L133" s="366">
        <v>1465.1</v>
      </c>
      <c r="M133" s="367">
        <v>36</v>
      </c>
      <c r="N133" s="355" t="s">
        <v>17038</v>
      </c>
      <c r="O133" s="355" t="s">
        <v>17076</v>
      </c>
      <c r="P133" s="358" t="s">
        <v>17042</v>
      </c>
      <c r="Q133" s="363">
        <v>6073673.1900000004</v>
      </c>
      <c r="R133" s="363"/>
      <c r="S133" s="363">
        <v>0</v>
      </c>
      <c r="T133" s="363">
        <v>0</v>
      </c>
      <c r="U133" s="363">
        <f t="shared" ref="U133:U212" si="13">Q133-S133-T133</f>
        <v>6073673.1900000004</v>
      </c>
      <c r="V133" s="356">
        <f t="shared" si="9"/>
        <v>3829.7958194085377</v>
      </c>
      <c r="W133" s="363">
        <v>5134.1068163188093</v>
      </c>
    </row>
    <row r="134" spans="1:23" ht="35.25" x14ac:dyDescent="0.5">
      <c r="A134" s="318">
        <v>136</v>
      </c>
      <c r="B134" s="318">
        <v>1</v>
      </c>
      <c r="C134" s="355">
        <f>SUBTOTAL(9,$B$16:B134)</f>
        <v>117</v>
      </c>
      <c r="D134" s="365" t="s">
        <v>17368</v>
      </c>
      <c r="E134" s="355">
        <v>1955</v>
      </c>
      <c r="F134" s="355"/>
      <c r="G134" s="355" t="s">
        <v>17178</v>
      </c>
      <c r="H134" s="355">
        <v>3</v>
      </c>
      <c r="I134" s="355" t="s">
        <v>17041</v>
      </c>
      <c r="J134" s="366">
        <v>2958.2</v>
      </c>
      <c r="K134" s="366">
        <v>2271</v>
      </c>
      <c r="L134" s="366">
        <v>1836.6</v>
      </c>
      <c r="M134" s="367">
        <v>72</v>
      </c>
      <c r="N134" s="355" t="s">
        <v>17038</v>
      </c>
      <c r="O134" s="355" t="s">
        <v>17054</v>
      </c>
      <c r="P134" s="358" t="s">
        <v>17323</v>
      </c>
      <c r="Q134" s="363">
        <v>225169.88999999998</v>
      </c>
      <c r="R134" s="363"/>
      <c r="S134" s="363">
        <v>0</v>
      </c>
      <c r="T134" s="363">
        <v>0</v>
      </c>
      <c r="U134" s="363">
        <f t="shared" si="13"/>
        <v>225169.88999999998</v>
      </c>
      <c r="V134" s="356">
        <f t="shared" si="9"/>
        <v>76.117196268000811</v>
      </c>
      <c r="W134" s="363">
        <v>6556.47</v>
      </c>
    </row>
    <row r="135" spans="1:23" ht="35.25" x14ac:dyDescent="0.5">
      <c r="A135" s="318">
        <v>137</v>
      </c>
      <c r="B135" s="318">
        <v>1</v>
      </c>
      <c r="C135" s="355">
        <f>SUBTOTAL(9,$B$16:B135)</f>
        <v>118</v>
      </c>
      <c r="D135" s="365" t="s">
        <v>11561</v>
      </c>
      <c r="E135" s="355">
        <v>1962</v>
      </c>
      <c r="F135" s="355"/>
      <c r="G135" s="355" t="s">
        <v>17178</v>
      </c>
      <c r="H135" s="355">
        <v>4</v>
      </c>
      <c r="I135" s="355" t="s">
        <v>16986</v>
      </c>
      <c r="J135" s="366">
        <v>1599.4</v>
      </c>
      <c r="K135" s="366">
        <v>1280.9000000000001</v>
      </c>
      <c r="L135" s="366">
        <v>975</v>
      </c>
      <c r="M135" s="367">
        <v>60</v>
      </c>
      <c r="N135" s="355" t="s">
        <v>17038</v>
      </c>
      <c r="O135" s="355" t="s">
        <v>17054</v>
      </c>
      <c r="P135" s="358" t="s">
        <v>17089</v>
      </c>
      <c r="Q135" s="363">
        <v>4977095.74</v>
      </c>
      <c r="R135" s="363"/>
      <c r="S135" s="363">
        <v>0</v>
      </c>
      <c r="T135" s="363">
        <v>0</v>
      </c>
      <c r="U135" s="363">
        <f t="shared" si="13"/>
        <v>4977095.74</v>
      </c>
      <c r="V135" s="356">
        <f t="shared" si="9"/>
        <v>3111.8517819182193</v>
      </c>
      <c r="W135" s="363">
        <v>3917.1790071276728</v>
      </c>
    </row>
    <row r="136" spans="1:23" ht="35.25" x14ac:dyDescent="0.5">
      <c r="A136" s="318">
        <v>138</v>
      </c>
      <c r="B136" s="318">
        <v>1</v>
      </c>
      <c r="C136" s="355">
        <f>SUBTOTAL(9,$B$16:B136)</f>
        <v>119</v>
      </c>
      <c r="D136" s="365" t="s">
        <v>11555</v>
      </c>
      <c r="E136" s="355">
        <v>1937</v>
      </c>
      <c r="F136" s="355"/>
      <c r="G136" s="355" t="s">
        <v>17178</v>
      </c>
      <c r="H136" s="355" t="s">
        <v>17041</v>
      </c>
      <c r="I136" s="355" t="s">
        <v>17041</v>
      </c>
      <c r="J136" s="366">
        <v>2626</v>
      </c>
      <c r="K136" s="366">
        <v>2536</v>
      </c>
      <c r="L136" s="366">
        <v>2536</v>
      </c>
      <c r="M136" s="367">
        <v>96</v>
      </c>
      <c r="N136" s="355" t="s">
        <v>17038</v>
      </c>
      <c r="O136" s="355" t="s">
        <v>17054</v>
      </c>
      <c r="P136" s="358" t="s">
        <v>17153</v>
      </c>
      <c r="Q136" s="363">
        <v>5420298.3700000001</v>
      </c>
      <c r="R136" s="363"/>
      <c r="S136" s="363">
        <v>0</v>
      </c>
      <c r="T136" s="363">
        <v>0</v>
      </c>
      <c r="U136" s="363">
        <f t="shared" si="13"/>
        <v>5420298.3700000001</v>
      </c>
      <c r="V136" s="356">
        <f t="shared" si="9"/>
        <v>2064.0892498095964</v>
      </c>
      <c r="W136" s="363">
        <v>6611.86</v>
      </c>
    </row>
    <row r="137" spans="1:23" ht="35.25" x14ac:dyDescent="0.5">
      <c r="A137" s="318">
        <v>139</v>
      </c>
      <c r="B137" s="318">
        <v>1</v>
      </c>
      <c r="C137" s="355">
        <f>SUBTOTAL(9,$B$16:B137)</f>
        <v>120</v>
      </c>
      <c r="D137" s="365" t="s">
        <v>2037</v>
      </c>
      <c r="E137" s="355">
        <v>1937</v>
      </c>
      <c r="F137" s="355"/>
      <c r="G137" s="355" t="s">
        <v>17178</v>
      </c>
      <c r="H137" s="355">
        <v>3</v>
      </c>
      <c r="I137" s="355" t="s">
        <v>17041</v>
      </c>
      <c r="J137" s="366">
        <v>2718</v>
      </c>
      <c r="K137" s="366">
        <v>2039</v>
      </c>
      <c r="L137" s="366">
        <v>2039</v>
      </c>
      <c r="M137" s="367">
        <v>62</v>
      </c>
      <c r="N137" s="355" t="s">
        <v>17038</v>
      </c>
      <c r="O137" s="355" t="s">
        <v>17054</v>
      </c>
      <c r="P137" s="358" t="s">
        <v>17089</v>
      </c>
      <c r="Q137" s="363">
        <v>1401116.25</v>
      </c>
      <c r="R137" s="363"/>
      <c r="S137" s="363">
        <v>0</v>
      </c>
      <c r="T137" s="363">
        <v>0</v>
      </c>
      <c r="U137" s="363">
        <f t="shared" si="13"/>
        <v>1401116.25</v>
      </c>
      <c r="V137" s="356">
        <f t="shared" si="9"/>
        <v>515.49530905077268</v>
      </c>
      <c r="W137" s="363">
        <v>1051.81</v>
      </c>
    </row>
    <row r="138" spans="1:23" ht="35.25" x14ac:dyDescent="0.5">
      <c r="A138" s="318">
        <v>141</v>
      </c>
      <c r="B138" s="318">
        <v>1</v>
      </c>
      <c r="C138" s="355">
        <f>SUBTOTAL(9,$B$16:B138)</f>
        <v>121</v>
      </c>
      <c r="D138" s="365" t="s">
        <v>386</v>
      </c>
      <c r="E138" s="355">
        <v>1963</v>
      </c>
      <c r="F138" s="355"/>
      <c r="G138" s="355" t="s">
        <v>17178</v>
      </c>
      <c r="H138" s="355">
        <v>2</v>
      </c>
      <c r="I138" s="355" t="s">
        <v>16984</v>
      </c>
      <c r="J138" s="366">
        <v>419.1</v>
      </c>
      <c r="K138" s="366">
        <v>400</v>
      </c>
      <c r="L138" s="366">
        <v>400</v>
      </c>
      <c r="M138" s="367">
        <v>14</v>
      </c>
      <c r="N138" s="355" t="s">
        <v>17038</v>
      </c>
      <c r="O138" s="355" t="s">
        <v>17076</v>
      </c>
      <c r="P138" s="358" t="s">
        <v>17042</v>
      </c>
      <c r="Q138" s="363">
        <v>3387754.6500000004</v>
      </c>
      <c r="R138" s="363"/>
      <c r="S138" s="363">
        <v>0</v>
      </c>
      <c r="T138" s="363">
        <v>0</v>
      </c>
      <c r="U138" s="363">
        <f>Q138-S138-T138</f>
        <v>3387754.6500000004</v>
      </c>
      <c r="V138" s="356">
        <f t="shared" ref="V138:V163" si="14">Q138/J138</f>
        <v>8083.4040801717974</v>
      </c>
      <c r="W138" s="363">
        <v>10268.488906227631</v>
      </c>
    </row>
    <row r="139" spans="1:23" ht="35.25" x14ac:dyDescent="0.5">
      <c r="A139" s="318">
        <v>142</v>
      </c>
      <c r="B139" s="318">
        <v>1</v>
      </c>
      <c r="C139" s="355">
        <f>SUBTOTAL(9,$B$16:B139)</f>
        <v>122</v>
      </c>
      <c r="D139" s="365" t="s">
        <v>443</v>
      </c>
      <c r="E139" s="355">
        <v>1956</v>
      </c>
      <c r="F139" s="355"/>
      <c r="G139" s="355" t="s">
        <v>17178</v>
      </c>
      <c r="H139" s="355">
        <v>2</v>
      </c>
      <c r="I139" s="355" t="s">
        <v>16984</v>
      </c>
      <c r="J139" s="366">
        <v>443</v>
      </c>
      <c r="K139" s="366">
        <v>248.5</v>
      </c>
      <c r="L139" s="366">
        <v>202.1</v>
      </c>
      <c r="M139" s="367">
        <v>21</v>
      </c>
      <c r="N139" s="355" t="s">
        <v>17038</v>
      </c>
      <c r="O139" s="355" t="s">
        <v>17076</v>
      </c>
      <c r="P139" s="358" t="s">
        <v>17042</v>
      </c>
      <c r="Q139" s="363">
        <v>3326037.0999999996</v>
      </c>
      <c r="R139" s="363"/>
      <c r="S139" s="363">
        <v>0</v>
      </c>
      <c r="T139" s="363">
        <v>0</v>
      </c>
      <c r="U139" s="363">
        <f>Q139-S139-T139</f>
        <v>3326037.0999999996</v>
      </c>
      <c r="V139" s="356">
        <f t="shared" si="14"/>
        <v>7507.9844243792313</v>
      </c>
      <c r="W139" s="363">
        <v>9089.3440541760719</v>
      </c>
    </row>
    <row r="140" spans="1:23" ht="35.25" x14ac:dyDescent="0.5">
      <c r="A140" s="318">
        <v>143</v>
      </c>
      <c r="B140" s="318">
        <v>1</v>
      </c>
      <c r="C140" s="355">
        <f>SUBTOTAL(9,$B$16:B140)</f>
        <v>123</v>
      </c>
      <c r="D140" s="365" t="s">
        <v>380</v>
      </c>
      <c r="E140" s="355">
        <v>1940</v>
      </c>
      <c r="F140" s="355"/>
      <c r="G140" s="355" t="s">
        <v>17177</v>
      </c>
      <c r="H140" s="355">
        <v>2</v>
      </c>
      <c r="I140" s="355" t="s">
        <v>16986</v>
      </c>
      <c r="J140" s="366">
        <v>831.9</v>
      </c>
      <c r="K140" s="366">
        <v>562.20000000000005</v>
      </c>
      <c r="L140" s="366">
        <v>389.8</v>
      </c>
      <c r="M140" s="367">
        <v>18</v>
      </c>
      <c r="N140" s="355" t="s">
        <v>17038</v>
      </c>
      <c r="O140" s="355" t="s">
        <v>17076</v>
      </c>
      <c r="P140" s="358" t="s">
        <v>17042</v>
      </c>
      <c r="Q140" s="363">
        <v>87764.82</v>
      </c>
      <c r="R140" s="363"/>
      <c r="S140" s="363">
        <v>0</v>
      </c>
      <c r="T140" s="363">
        <v>0</v>
      </c>
      <c r="U140" s="363">
        <f t="shared" ref="U140:U162" si="15">Q140-S140-T140</f>
        <v>87764.82</v>
      </c>
      <c r="V140" s="356">
        <f t="shared" si="14"/>
        <v>105.49924269743961</v>
      </c>
      <c r="W140" s="363">
        <v>105.49924269743961</v>
      </c>
    </row>
    <row r="141" spans="1:23" ht="35.25" x14ac:dyDescent="0.5">
      <c r="A141" s="318">
        <v>144</v>
      </c>
      <c r="B141" s="318">
        <v>1</v>
      </c>
      <c r="C141" s="355">
        <f>SUBTOTAL(9,$B$16:B141)</f>
        <v>124</v>
      </c>
      <c r="D141" s="365" t="s">
        <v>384</v>
      </c>
      <c r="E141" s="355">
        <v>1959</v>
      </c>
      <c r="F141" s="355"/>
      <c r="G141" s="355" t="s">
        <v>17178</v>
      </c>
      <c r="H141" s="355">
        <v>2</v>
      </c>
      <c r="I141" s="355" t="s">
        <v>16984</v>
      </c>
      <c r="J141" s="366">
        <v>302.39999999999998</v>
      </c>
      <c r="K141" s="366">
        <v>280.10000000000002</v>
      </c>
      <c r="L141" s="366">
        <v>242.10000000000002</v>
      </c>
      <c r="M141" s="367">
        <v>12</v>
      </c>
      <c r="N141" s="355" t="s">
        <v>17038</v>
      </c>
      <c r="O141" s="355" t="s">
        <v>17076</v>
      </c>
      <c r="P141" s="358" t="s">
        <v>17042</v>
      </c>
      <c r="Q141" s="363">
        <v>2243646.86</v>
      </c>
      <c r="R141" s="363"/>
      <c r="S141" s="363">
        <v>0</v>
      </c>
      <c r="T141" s="363">
        <v>0</v>
      </c>
      <c r="U141" s="363">
        <f t="shared" si="15"/>
        <v>2243646.86</v>
      </c>
      <c r="V141" s="356">
        <f t="shared" si="14"/>
        <v>7419.4671296296301</v>
      </c>
      <c r="W141" s="363">
        <v>9512.1340952380961</v>
      </c>
    </row>
    <row r="142" spans="1:23" ht="35.25" x14ac:dyDescent="0.5">
      <c r="A142" s="318">
        <v>145</v>
      </c>
      <c r="B142" s="318">
        <v>1</v>
      </c>
      <c r="C142" s="355">
        <f>SUBTOTAL(9,$B$16:B142)</f>
        <v>125</v>
      </c>
      <c r="D142" s="365" t="s">
        <v>385</v>
      </c>
      <c r="E142" s="355">
        <v>1952</v>
      </c>
      <c r="F142" s="355"/>
      <c r="G142" s="355" t="s">
        <v>17177</v>
      </c>
      <c r="H142" s="355">
        <v>2</v>
      </c>
      <c r="I142" s="355" t="s">
        <v>16984</v>
      </c>
      <c r="J142" s="366">
        <v>416</v>
      </c>
      <c r="K142" s="366">
        <v>416</v>
      </c>
      <c r="L142" s="366">
        <v>416</v>
      </c>
      <c r="M142" s="367">
        <v>21</v>
      </c>
      <c r="N142" s="355" t="s">
        <v>17038</v>
      </c>
      <c r="O142" s="355" t="s">
        <v>17054</v>
      </c>
      <c r="P142" s="358" t="s">
        <v>17093</v>
      </c>
      <c r="Q142" s="363">
        <v>2728426.27</v>
      </c>
      <c r="R142" s="363"/>
      <c r="S142" s="363">
        <v>0</v>
      </c>
      <c r="T142" s="363">
        <v>0</v>
      </c>
      <c r="U142" s="363">
        <f t="shared" si="15"/>
        <v>2728426.27</v>
      </c>
      <c r="V142" s="356">
        <f t="shared" si="14"/>
        <v>6558.7169951923079</v>
      </c>
      <c r="W142" s="363">
        <v>8695.4306923076911</v>
      </c>
    </row>
    <row r="143" spans="1:23" ht="35.25" x14ac:dyDescent="0.5">
      <c r="A143" s="318">
        <v>146</v>
      </c>
      <c r="B143" s="318">
        <v>1</v>
      </c>
      <c r="C143" s="355">
        <f>SUBTOTAL(9,$B$16:B143)</f>
        <v>126</v>
      </c>
      <c r="D143" s="365" t="s">
        <v>389</v>
      </c>
      <c r="E143" s="355">
        <v>1927</v>
      </c>
      <c r="F143" s="355"/>
      <c r="G143" s="355" t="s">
        <v>17177</v>
      </c>
      <c r="H143" s="355">
        <v>2</v>
      </c>
      <c r="I143" s="355" t="s">
        <v>16986</v>
      </c>
      <c r="J143" s="366">
        <v>640.4</v>
      </c>
      <c r="K143" s="366">
        <v>389</v>
      </c>
      <c r="L143" s="366">
        <v>318</v>
      </c>
      <c r="M143" s="367">
        <v>43</v>
      </c>
      <c r="N143" s="355" t="s">
        <v>17038</v>
      </c>
      <c r="O143" s="355" t="s">
        <v>17076</v>
      </c>
      <c r="P143" s="358" t="s">
        <v>17042</v>
      </c>
      <c r="Q143" s="363">
        <v>77916.88</v>
      </c>
      <c r="R143" s="363"/>
      <c r="S143" s="363">
        <v>0</v>
      </c>
      <c r="T143" s="363">
        <v>0</v>
      </c>
      <c r="U143" s="363">
        <f t="shared" si="15"/>
        <v>77916.88</v>
      </c>
      <c r="V143" s="356">
        <f t="shared" si="14"/>
        <v>121.6690818238601</v>
      </c>
      <c r="W143" s="363">
        <v>121.6690818238601</v>
      </c>
    </row>
    <row r="144" spans="1:23" ht="35.25" x14ac:dyDescent="0.5">
      <c r="A144" s="318">
        <v>147</v>
      </c>
      <c r="B144" s="318">
        <v>1</v>
      </c>
      <c r="C144" s="355">
        <f>SUBTOTAL(9,$B$16:B144)</f>
        <v>127</v>
      </c>
      <c r="D144" s="365" t="s">
        <v>394</v>
      </c>
      <c r="E144" s="355">
        <v>1959</v>
      </c>
      <c r="F144" s="355"/>
      <c r="G144" s="355" t="s">
        <v>17178</v>
      </c>
      <c r="H144" s="355">
        <v>2</v>
      </c>
      <c r="I144" s="355" t="s">
        <v>16984</v>
      </c>
      <c r="J144" s="366">
        <v>312</v>
      </c>
      <c r="K144" s="366">
        <v>289.3</v>
      </c>
      <c r="L144" s="366">
        <v>289.3</v>
      </c>
      <c r="M144" s="367">
        <v>10</v>
      </c>
      <c r="N144" s="355" t="s">
        <v>17038</v>
      </c>
      <c r="O144" s="355" t="s">
        <v>17076</v>
      </c>
      <c r="P144" s="358" t="s">
        <v>17042</v>
      </c>
      <c r="Q144" s="363">
        <v>3514103.78</v>
      </c>
      <c r="R144" s="363"/>
      <c r="S144" s="363">
        <v>0</v>
      </c>
      <c r="T144" s="363">
        <v>0</v>
      </c>
      <c r="U144" s="363">
        <f t="shared" si="15"/>
        <v>3514103.78</v>
      </c>
      <c r="V144" s="356">
        <f t="shared" si="14"/>
        <v>11263.153141025641</v>
      </c>
      <c r="W144" s="363">
        <v>11307.023073717948</v>
      </c>
    </row>
    <row r="145" spans="1:23" ht="35.25" x14ac:dyDescent="0.5">
      <c r="A145" s="318">
        <v>148</v>
      </c>
      <c r="B145" s="318">
        <v>1</v>
      </c>
      <c r="C145" s="355">
        <f>SUBTOTAL(9,$B$16:B145)</f>
        <v>128</v>
      </c>
      <c r="D145" s="365" t="s">
        <v>395</v>
      </c>
      <c r="E145" s="355">
        <v>1959</v>
      </c>
      <c r="F145" s="355"/>
      <c r="G145" s="355" t="s">
        <v>17178</v>
      </c>
      <c r="H145" s="355">
        <v>2</v>
      </c>
      <c r="I145" s="355" t="s">
        <v>16984</v>
      </c>
      <c r="J145" s="366">
        <v>313.7</v>
      </c>
      <c r="K145" s="366">
        <v>290.8</v>
      </c>
      <c r="L145" s="366">
        <v>290.8</v>
      </c>
      <c r="M145" s="367">
        <v>14</v>
      </c>
      <c r="N145" s="355" t="s">
        <v>17038</v>
      </c>
      <c r="O145" s="355" t="s">
        <v>17054</v>
      </c>
      <c r="P145" s="358" t="s">
        <v>17094</v>
      </c>
      <c r="Q145" s="363">
        <v>3557678.82</v>
      </c>
      <c r="R145" s="363"/>
      <c r="S145" s="363">
        <v>0</v>
      </c>
      <c r="T145" s="363">
        <v>0</v>
      </c>
      <c r="U145" s="363">
        <f t="shared" si="15"/>
        <v>3557678.82</v>
      </c>
      <c r="V145" s="356">
        <f t="shared" si="14"/>
        <v>11341.022696844118</v>
      </c>
      <c r="W145" s="363">
        <v>11391.17871852088</v>
      </c>
    </row>
    <row r="146" spans="1:23" ht="35.25" x14ac:dyDescent="0.5">
      <c r="A146" s="318">
        <v>149</v>
      </c>
      <c r="B146" s="318">
        <v>1</v>
      </c>
      <c r="C146" s="355">
        <f>SUBTOTAL(9,$B$16:B146)</f>
        <v>129</v>
      </c>
      <c r="D146" s="365" t="s">
        <v>396</v>
      </c>
      <c r="E146" s="355">
        <v>1961</v>
      </c>
      <c r="F146" s="355"/>
      <c r="G146" s="355" t="s">
        <v>17178</v>
      </c>
      <c r="H146" s="355">
        <v>2</v>
      </c>
      <c r="I146" s="355" t="s">
        <v>16984</v>
      </c>
      <c r="J146" s="366">
        <v>732</v>
      </c>
      <c r="K146" s="366">
        <v>444.7</v>
      </c>
      <c r="L146" s="366">
        <v>397.59999999999997</v>
      </c>
      <c r="M146" s="367">
        <v>21</v>
      </c>
      <c r="N146" s="355" t="s">
        <v>17038</v>
      </c>
      <c r="O146" s="355" t="s">
        <v>17076</v>
      </c>
      <c r="P146" s="358" t="s">
        <v>17042</v>
      </c>
      <c r="Q146" s="363">
        <v>3723201.86</v>
      </c>
      <c r="R146" s="363"/>
      <c r="S146" s="363">
        <v>0</v>
      </c>
      <c r="T146" s="363">
        <v>0</v>
      </c>
      <c r="U146" s="363">
        <f t="shared" si="15"/>
        <v>3723201.86</v>
      </c>
      <c r="V146" s="356">
        <f t="shared" si="14"/>
        <v>5086.3413387978144</v>
      </c>
      <c r="W146" s="363">
        <v>6257.168928961748</v>
      </c>
    </row>
    <row r="147" spans="1:23" ht="35.25" x14ac:dyDescent="0.5">
      <c r="A147" s="318">
        <v>150</v>
      </c>
      <c r="B147" s="318">
        <v>1</v>
      </c>
      <c r="C147" s="355">
        <f>SUBTOTAL(9,$B$16:B147)</f>
        <v>130</v>
      </c>
      <c r="D147" s="365" t="s">
        <v>406</v>
      </c>
      <c r="E147" s="355">
        <v>1927</v>
      </c>
      <c r="F147" s="355"/>
      <c r="G147" s="355" t="s">
        <v>17177</v>
      </c>
      <c r="H147" s="355">
        <v>2</v>
      </c>
      <c r="I147" s="355" t="s">
        <v>16986</v>
      </c>
      <c r="J147" s="366">
        <v>636.9</v>
      </c>
      <c r="K147" s="366">
        <v>386.9</v>
      </c>
      <c r="L147" s="366">
        <v>386.9</v>
      </c>
      <c r="M147" s="367">
        <v>40</v>
      </c>
      <c r="N147" s="355" t="s">
        <v>17038</v>
      </c>
      <c r="O147" s="355" t="s">
        <v>17076</v>
      </c>
      <c r="P147" s="358" t="s">
        <v>17042</v>
      </c>
      <c r="Q147" s="363">
        <v>80152.320000000007</v>
      </c>
      <c r="R147" s="363"/>
      <c r="S147" s="363">
        <v>0</v>
      </c>
      <c r="T147" s="363">
        <v>0</v>
      </c>
      <c r="U147" s="363">
        <f t="shared" si="15"/>
        <v>80152.320000000007</v>
      </c>
      <c r="V147" s="356">
        <f t="shared" si="14"/>
        <v>125.84757418747057</v>
      </c>
      <c r="W147" s="363">
        <v>125.84757418747057</v>
      </c>
    </row>
    <row r="148" spans="1:23" ht="35.25" x14ac:dyDescent="0.5">
      <c r="A148" s="318">
        <v>151</v>
      </c>
      <c r="B148" s="318">
        <v>1</v>
      </c>
      <c r="C148" s="355">
        <f>SUBTOTAL(9,$B$16:B148)</f>
        <v>131</v>
      </c>
      <c r="D148" s="365" t="s">
        <v>407</v>
      </c>
      <c r="E148" s="355">
        <v>1959</v>
      </c>
      <c r="F148" s="355"/>
      <c r="G148" s="355" t="s">
        <v>17178</v>
      </c>
      <c r="H148" s="355">
        <v>2</v>
      </c>
      <c r="I148" s="355" t="s">
        <v>16984</v>
      </c>
      <c r="J148" s="366">
        <v>422.1</v>
      </c>
      <c r="K148" s="366">
        <v>422.1</v>
      </c>
      <c r="L148" s="366">
        <v>422.1</v>
      </c>
      <c r="M148" s="367">
        <v>21</v>
      </c>
      <c r="N148" s="355" t="s">
        <v>17038</v>
      </c>
      <c r="O148" s="355" t="s">
        <v>17076</v>
      </c>
      <c r="P148" s="358" t="s">
        <v>17042</v>
      </c>
      <c r="Q148" s="363">
        <v>2467595.3899999997</v>
      </c>
      <c r="R148" s="363"/>
      <c r="S148" s="363">
        <v>0</v>
      </c>
      <c r="T148" s="363">
        <v>0</v>
      </c>
      <c r="U148" s="363">
        <f t="shared" si="15"/>
        <v>2467595.3899999997</v>
      </c>
      <c r="V148" s="356">
        <f t="shared" si="14"/>
        <v>5845.9971333807143</v>
      </c>
      <c r="W148" s="363">
        <v>10750.789670694148</v>
      </c>
    </row>
    <row r="149" spans="1:23" ht="35.25" x14ac:dyDescent="0.5">
      <c r="A149" s="318">
        <v>152</v>
      </c>
      <c r="B149" s="318">
        <v>1</v>
      </c>
      <c r="C149" s="355">
        <f>SUBTOTAL(9,$B$16:B149)</f>
        <v>132</v>
      </c>
      <c r="D149" s="365" t="s">
        <v>433</v>
      </c>
      <c r="E149" s="355">
        <v>1943</v>
      </c>
      <c r="F149" s="355"/>
      <c r="G149" s="355" t="s">
        <v>17177</v>
      </c>
      <c r="H149" s="355">
        <v>2</v>
      </c>
      <c r="I149" s="355" t="s">
        <v>16986</v>
      </c>
      <c r="J149" s="366">
        <v>389.7</v>
      </c>
      <c r="K149" s="366">
        <v>368.31</v>
      </c>
      <c r="L149" s="366">
        <v>368.31</v>
      </c>
      <c r="M149" s="367">
        <v>9</v>
      </c>
      <c r="N149" s="355" t="s">
        <v>17038</v>
      </c>
      <c r="O149" s="355" t="s">
        <v>17076</v>
      </c>
      <c r="P149" s="358" t="s">
        <v>17042</v>
      </c>
      <c r="Q149" s="363">
        <v>72394.259999999995</v>
      </c>
      <c r="R149" s="363"/>
      <c r="S149" s="363">
        <v>0</v>
      </c>
      <c r="T149" s="363">
        <v>0</v>
      </c>
      <c r="U149" s="363">
        <f t="shared" si="15"/>
        <v>72394.259999999995</v>
      </c>
      <c r="V149" s="356">
        <f t="shared" si="14"/>
        <v>185.76920708237105</v>
      </c>
      <c r="W149" s="363">
        <v>185.76920708237105</v>
      </c>
    </row>
    <row r="150" spans="1:23" ht="35.25" x14ac:dyDescent="0.5">
      <c r="A150" s="318">
        <v>153</v>
      </c>
      <c r="B150" s="318">
        <v>1</v>
      </c>
      <c r="C150" s="355">
        <f>SUBTOTAL(9,$B$16:B150)</f>
        <v>133</v>
      </c>
      <c r="D150" s="365" t="s">
        <v>434</v>
      </c>
      <c r="E150" s="355">
        <v>1948</v>
      </c>
      <c r="F150" s="355"/>
      <c r="G150" s="355" t="s">
        <v>17177</v>
      </c>
      <c r="H150" s="355">
        <v>2</v>
      </c>
      <c r="I150" s="355" t="s">
        <v>16986</v>
      </c>
      <c r="J150" s="366">
        <v>447.5</v>
      </c>
      <c r="K150" s="366">
        <v>368.08</v>
      </c>
      <c r="L150" s="366">
        <v>267.77999999999997</v>
      </c>
      <c r="M150" s="367">
        <v>7</v>
      </c>
      <c r="N150" s="355" t="s">
        <v>17038</v>
      </c>
      <c r="O150" s="355" t="s">
        <v>17076</v>
      </c>
      <c r="P150" s="358" t="s">
        <v>17042</v>
      </c>
      <c r="Q150" s="363">
        <v>73756.179999999993</v>
      </c>
      <c r="R150" s="363"/>
      <c r="S150" s="363">
        <v>0</v>
      </c>
      <c r="T150" s="363">
        <v>0</v>
      </c>
      <c r="U150" s="363">
        <f t="shared" si="15"/>
        <v>73756.179999999993</v>
      </c>
      <c r="V150" s="356">
        <f t="shared" si="14"/>
        <v>164.81827932960891</v>
      </c>
      <c r="W150" s="363">
        <v>164.81827932960891</v>
      </c>
    </row>
    <row r="151" spans="1:23" ht="35.25" x14ac:dyDescent="0.5">
      <c r="A151" s="318">
        <v>154</v>
      </c>
      <c r="B151" s="318">
        <v>1</v>
      </c>
      <c r="C151" s="355">
        <f>SUBTOTAL(9,$B$16:B151)</f>
        <v>134</v>
      </c>
      <c r="D151" s="365" t="s">
        <v>402</v>
      </c>
      <c r="E151" s="355">
        <v>1961</v>
      </c>
      <c r="F151" s="355"/>
      <c r="G151" s="355" t="s">
        <v>17178</v>
      </c>
      <c r="H151" s="355">
        <v>2</v>
      </c>
      <c r="I151" s="355" t="s">
        <v>16986</v>
      </c>
      <c r="J151" s="366">
        <v>616.4</v>
      </c>
      <c r="K151" s="366">
        <v>571.4</v>
      </c>
      <c r="L151" s="366">
        <v>571.4</v>
      </c>
      <c r="M151" s="367">
        <v>28</v>
      </c>
      <c r="N151" s="355" t="s">
        <v>17038</v>
      </c>
      <c r="O151" s="355" t="s">
        <v>17054</v>
      </c>
      <c r="P151" s="358" t="s">
        <v>17093</v>
      </c>
      <c r="Q151" s="363">
        <v>4054666.87</v>
      </c>
      <c r="R151" s="363"/>
      <c r="S151" s="363">
        <v>0</v>
      </c>
      <c r="T151" s="363">
        <v>0</v>
      </c>
      <c r="U151" s="363">
        <f t="shared" si="15"/>
        <v>4054666.87</v>
      </c>
      <c r="V151" s="356">
        <f t="shared" si="14"/>
        <v>6577.9799967553545</v>
      </c>
      <c r="W151" s="363">
        <v>9017.5127839065535</v>
      </c>
    </row>
    <row r="152" spans="1:23" ht="35.25" x14ac:dyDescent="0.5">
      <c r="A152" s="318">
        <v>155</v>
      </c>
      <c r="B152" s="318">
        <v>1</v>
      </c>
      <c r="C152" s="355">
        <f>SUBTOTAL(9,$B$16:B152)</f>
        <v>135</v>
      </c>
      <c r="D152" s="365" t="s">
        <v>409</v>
      </c>
      <c r="E152" s="355">
        <v>1941</v>
      </c>
      <c r="F152" s="355"/>
      <c r="G152" s="355" t="s">
        <v>17177</v>
      </c>
      <c r="H152" s="355">
        <v>2</v>
      </c>
      <c r="I152" s="355" t="s">
        <v>16986</v>
      </c>
      <c r="J152" s="366">
        <v>485</v>
      </c>
      <c r="K152" s="366">
        <v>433.6</v>
      </c>
      <c r="L152" s="366">
        <v>324.5</v>
      </c>
      <c r="M152" s="367">
        <v>22</v>
      </c>
      <c r="N152" s="355" t="s">
        <v>17038</v>
      </c>
      <c r="O152" s="355" t="s">
        <v>17076</v>
      </c>
      <c r="P152" s="358" t="s">
        <v>17042</v>
      </c>
      <c r="Q152" s="363">
        <v>75776.399999999994</v>
      </c>
      <c r="R152" s="363"/>
      <c r="S152" s="363">
        <v>0</v>
      </c>
      <c r="T152" s="363">
        <v>0</v>
      </c>
      <c r="U152" s="363">
        <f t="shared" si="15"/>
        <v>75776.399999999994</v>
      </c>
      <c r="V152" s="356">
        <f t="shared" si="14"/>
        <v>156.23999999999998</v>
      </c>
      <c r="W152" s="363">
        <v>156.23999999999998</v>
      </c>
    </row>
    <row r="153" spans="1:23" ht="35.25" x14ac:dyDescent="0.5">
      <c r="A153" s="318">
        <v>156</v>
      </c>
      <c r="B153" s="318">
        <v>1</v>
      </c>
      <c r="C153" s="355">
        <f>SUBTOTAL(9,$B$16:B153)</f>
        <v>136</v>
      </c>
      <c r="D153" s="365" t="s">
        <v>410</v>
      </c>
      <c r="E153" s="355">
        <v>1960</v>
      </c>
      <c r="F153" s="355"/>
      <c r="G153" s="355" t="s">
        <v>17178</v>
      </c>
      <c r="H153" s="355">
        <v>2</v>
      </c>
      <c r="I153" s="355" t="s">
        <v>16984</v>
      </c>
      <c r="J153" s="366">
        <v>311.3</v>
      </c>
      <c r="K153" s="366">
        <v>286.7</v>
      </c>
      <c r="L153" s="366">
        <v>247.3</v>
      </c>
      <c r="M153" s="367">
        <v>18</v>
      </c>
      <c r="N153" s="355" t="s">
        <v>17038</v>
      </c>
      <c r="O153" s="355" t="s">
        <v>17076</v>
      </c>
      <c r="P153" s="358" t="s">
        <v>17042</v>
      </c>
      <c r="Q153" s="363">
        <v>2145853.8899999997</v>
      </c>
      <c r="R153" s="363"/>
      <c r="S153" s="363">
        <v>0</v>
      </c>
      <c r="T153" s="363">
        <v>0</v>
      </c>
      <c r="U153" s="363">
        <f t="shared" si="15"/>
        <v>2145853.8899999997</v>
      </c>
      <c r="V153" s="356">
        <f t="shared" si="14"/>
        <v>6893.2023450048173</v>
      </c>
      <c r="W153" s="363">
        <v>9754.2252746546728</v>
      </c>
    </row>
    <row r="154" spans="1:23" ht="35.25" x14ac:dyDescent="0.5">
      <c r="A154" s="318">
        <v>157</v>
      </c>
      <c r="B154" s="318">
        <v>1</v>
      </c>
      <c r="C154" s="355">
        <f>SUBTOTAL(9,$B$16:B154)</f>
        <v>137</v>
      </c>
      <c r="D154" s="365" t="s">
        <v>439</v>
      </c>
      <c r="E154" s="355">
        <v>1954</v>
      </c>
      <c r="F154" s="355"/>
      <c r="G154" s="355" t="s">
        <v>17178</v>
      </c>
      <c r="H154" s="355">
        <v>2</v>
      </c>
      <c r="I154" s="355" t="s">
        <v>16986</v>
      </c>
      <c r="J154" s="366">
        <v>890.5</v>
      </c>
      <c r="K154" s="366">
        <v>829.3</v>
      </c>
      <c r="L154" s="366">
        <v>829.3</v>
      </c>
      <c r="M154" s="367">
        <v>22</v>
      </c>
      <c r="N154" s="355" t="s">
        <v>17038</v>
      </c>
      <c r="O154" s="355" t="s">
        <v>17076</v>
      </c>
      <c r="P154" s="358" t="s">
        <v>17042</v>
      </c>
      <c r="Q154" s="363">
        <v>5949971.870000001</v>
      </c>
      <c r="R154" s="363"/>
      <c r="S154" s="363">
        <v>0</v>
      </c>
      <c r="T154" s="363">
        <v>0</v>
      </c>
      <c r="U154" s="363">
        <f t="shared" si="15"/>
        <v>5949971.870000001</v>
      </c>
      <c r="V154" s="356">
        <f t="shared" si="14"/>
        <v>6681.6079393599111</v>
      </c>
      <c r="W154" s="363">
        <v>9316.494787198204</v>
      </c>
    </row>
    <row r="155" spans="1:23" ht="35.25" x14ac:dyDescent="0.5">
      <c r="A155" s="318">
        <v>158</v>
      </c>
      <c r="B155" s="318">
        <v>1</v>
      </c>
      <c r="C155" s="355">
        <f>SUBTOTAL(9,$B$16:B155)</f>
        <v>138</v>
      </c>
      <c r="D155" s="365" t="s">
        <v>404</v>
      </c>
      <c r="E155" s="355">
        <v>1950</v>
      </c>
      <c r="F155" s="355"/>
      <c r="G155" s="355" t="s">
        <v>17178</v>
      </c>
      <c r="H155" s="355">
        <v>2</v>
      </c>
      <c r="I155" s="355" t="s">
        <v>16984</v>
      </c>
      <c r="J155" s="366">
        <v>393.9</v>
      </c>
      <c r="K155" s="366">
        <v>362.4</v>
      </c>
      <c r="L155" s="366">
        <v>362.4</v>
      </c>
      <c r="M155" s="367">
        <v>11</v>
      </c>
      <c r="N155" s="355" t="s">
        <v>17038</v>
      </c>
      <c r="O155" s="355" t="s">
        <v>17076</v>
      </c>
      <c r="P155" s="358" t="s">
        <v>17042</v>
      </c>
      <c r="Q155" s="363">
        <v>3560945.88</v>
      </c>
      <c r="R155" s="363"/>
      <c r="S155" s="363">
        <v>0</v>
      </c>
      <c r="T155" s="363">
        <v>0</v>
      </c>
      <c r="U155" s="363">
        <f t="shared" si="15"/>
        <v>3560945.88</v>
      </c>
      <c r="V155" s="356">
        <f t="shared" si="14"/>
        <v>9040.2281797410506</v>
      </c>
      <c r="W155" s="363">
        <v>10661.983694592536</v>
      </c>
    </row>
    <row r="156" spans="1:23" ht="35.25" x14ac:dyDescent="0.5">
      <c r="A156" s="318">
        <v>159</v>
      </c>
      <c r="B156" s="318">
        <v>1</v>
      </c>
      <c r="C156" s="355">
        <f>SUBTOTAL(9,$B$16:B156)</f>
        <v>139</v>
      </c>
      <c r="D156" s="365" t="s">
        <v>412</v>
      </c>
      <c r="E156" s="355">
        <v>1959</v>
      </c>
      <c r="F156" s="355"/>
      <c r="G156" s="355" t="s">
        <v>17178</v>
      </c>
      <c r="H156" s="355">
        <v>3</v>
      </c>
      <c r="I156" s="355" t="s">
        <v>16986</v>
      </c>
      <c r="J156" s="366">
        <v>1638.83</v>
      </c>
      <c r="K156" s="366">
        <v>1030.2</v>
      </c>
      <c r="L156" s="366">
        <v>913.80000000000007</v>
      </c>
      <c r="M156" s="367">
        <v>48</v>
      </c>
      <c r="N156" s="355" t="s">
        <v>17038</v>
      </c>
      <c r="O156" s="355" t="s">
        <v>17054</v>
      </c>
      <c r="P156" s="358" t="s">
        <v>17096</v>
      </c>
      <c r="Q156" s="363">
        <v>5181326.9499999993</v>
      </c>
      <c r="R156" s="363"/>
      <c r="S156" s="363">
        <v>0</v>
      </c>
      <c r="T156" s="363">
        <v>0</v>
      </c>
      <c r="U156" s="363">
        <f t="shared" si="15"/>
        <v>5181326.9499999993</v>
      </c>
      <c r="V156" s="356">
        <f t="shared" si="14"/>
        <v>3161.601233807045</v>
      </c>
      <c r="W156" s="363">
        <v>3677.3945505024926</v>
      </c>
    </row>
    <row r="157" spans="1:23" ht="35.25" x14ac:dyDescent="0.5">
      <c r="A157" s="318">
        <v>160</v>
      </c>
      <c r="B157" s="318">
        <v>1</v>
      </c>
      <c r="C157" s="355">
        <f>SUBTOTAL(9,$B$16:B157)</f>
        <v>140</v>
      </c>
      <c r="D157" s="365" t="s">
        <v>416</v>
      </c>
      <c r="E157" s="355">
        <v>1948</v>
      </c>
      <c r="F157" s="355"/>
      <c r="G157" s="355" t="s">
        <v>17046</v>
      </c>
      <c r="H157" s="355">
        <v>2</v>
      </c>
      <c r="I157" s="355" t="s">
        <v>16984</v>
      </c>
      <c r="J157" s="366">
        <v>294.39999999999998</v>
      </c>
      <c r="K157" s="366">
        <v>271.89999999999998</v>
      </c>
      <c r="L157" s="366">
        <v>234.7</v>
      </c>
      <c r="M157" s="367">
        <v>14</v>
      </c>
      <c r="N157" s="355" t="s">
        <v>17038</v>
      </c>
      <c r="O157" s="355" t="s">
        <v>17076</v>
      </c>
      <c r="P157" s="358" t="s">
        <v>17042</v>
      </c>
      <c r="Q157" s="363">
        <v>2287502.81</v>
      </c>
      <c r="R157" s="363"/>
      <c r="S157" s="363">
        <v>0</v>
      </c>
      <c r="T157" s="363">
        <v>0</v>
      </c>
      <c r="U157" s="363">
        <f t="shared" si="15"/>
        <v>2287502.81</v>
      </c>
      <c r="V157" s="356">
        <f t="shared" si="14"/>
        <v>7770.0503057065225</v>
      </c>
      <c r="W157" s="363">
        <v>10234.882513586957</v>
      </c>
    </row>
    <row r="158" spans="1:23" ht="35.25" x14ac:dyDescent="0.5">
      <c r="A158" s="318">
        <v>161</v>
      </c>
      <c r="B158" s="318">
        <v>1</v>
      </c>
      <c r="C158" s="355">
        <f>SUBTOTAL(9,$B$16:B158)</f>
        <v>141</v>
      </c>
      <c r="D158" s="365" t="s">
        <v>445</v>
      </c>
      <c r="E158" s="355">
        <v>1928</v>
      </c>
      <c r="F158" s="355"/>
      <c r="G158" s="355" t="s">
        <v>17177</v>
      </c>
      <c r="H158" s="355">
        <v>2</v>
      </c>
      <c r="I158" s="355" t="s">
        <v>16986</v>
      </c>
      <c r="J158" s="366">
        <v>456.6</v>
      </c>
      <c r="K158" s="366">
        <v>404.9</v>
      </c>
      <c r="L158" s="366">
        <v>353.9</v>
      </c>
      <c r="M158" s="367">
        <v>23</v>
      </c>
      <c r="N158" s="355" t="s">
        <v>17038</v>
      </c>
      <c r="O158" s="355" t="s">
        <v>17076</v>
      </c>
      <c r="P158" s="358" t="s">
        <v>17042</v>
      </c>
      <c r="Q158" s="363">
        <v>76108.55</v>
      </c>
      <c r="R158" s="363"/>
      <c r="S158" s="363">
        <v>0</v>
      </c>
      <c r="T158" s="363">
        <v>0</v>
      </c>
      <c r="U158" s="363">
        <f t="shared" si="15"/>
        <v>76108.55</v>
      </c>
      <c r="V158" s="356">
        <f t="shared" si="14"/>
        <v>166.68539202803328</v>
      </c>
      <c r="W158" s="363">
        <v>166.68539202803328</v>
      </c>
    </row>
    <row r="159" spans="1:23" ht="35.25" x14ac:dyDescent="0.5">
      <c r="A159" s="318">
        <v>162</v>
      </c>
      <c r="B159" s="318">
        <v>1</v>
      </c>
      <c r="C159" s="355">
        <f>SUBTOTAL(9,$B$16:B159)</f>
        <v>142</v>
      </c>
      <c r="D159" s="365" t="s">
        <v>418</v>
      </c>
      <c r="E159" s="355">
        <v>1928</v>
      </c>
      <c r="F159" s="355"/>
      <c r="G159" s="355" t="s">
        <v>17177</v>
      </c>
      <c r="H159" s="355">
        <v>2</v>
      </c>
      <c r="I159" s="355" t="s">
        <v>16986</v>
      </c>
      <c r="J159" s="366">
        <v>455.74</v>
      </c>
      <c r="K159" s="366">
        <v>404.3</v>
      </c>
      <c r="L159" s="366">
        <v>328.8</v>
      </c>
      <c r="M159" s="367">
        <v>21</v>
      </c>
      <c r="N159" s="355" t="s">
        <v>17038</v>
      </c>
      <c r="O159" s="355" t="s">
        <v>17076</v>
      </c>
      <c r="P159" s="358" t="s">
        <v>17042</v>
      </c>
      <c r="Q159" s="363">
        <v>65744.570000000007</v>
      </c>
      <c r="R159" s="363"/>
      <c r="S159" s="363">
        <v>0</v>
      </c>
      <c r="T159" s="363">
        <v>0</v>
      </c>
      <c r="U159" s="363">
        <f t="shared" si="15"/>
        <v>65744.570000000007</v>
      </c>
      <c r="V159" s="356">
        <f t="shared" si="14"/>
        <v>144.25894150173346</v>
      </c>
      <c r="W159" s="363">
        <v>144.25894150173346</v>
      </c>
    </row>
    <row r="160" spans="1:23" ht="35.25" x14ac:dyDescent="0.5">
      <c r="A160" s="318">
        <v>163</v>
      </c>
      <c r="B160" s="318">
        <v>1</v>
      </c>
      <c r="C160" s="355">
        <f>SUBTOTAL(9,$B$16:B160)</f>
        <v>143</v>
      </c>
      <c r="D160" s="365" t="s">
        <v>419</v>
      </c>
      <c r="E160" s="355">
        <v>1891</v>
      </c>
      <c r="F160" s="355"/>
      <c r="G160" s="355" t="s">
        <v>17177</v>
      </c>
      <c r="H160" s="355">
        <v>2</v>
      </c>
      <c r="I160" s="355" t="s">
        <v>16984</v>
      </c>
      <c r="J160" s="366">
        <v>299.81</v>
      </c>
      <c r="K160" s="366">
        <v>229.81</v>
      </c>
      <c r="L160" s="366">
        <v>229.81</v>
      </c>
      <c r="M160" s="367">
        <v>11</v>
      </c>
      <c r="N160" s="355" t="s">
        <v>17038</v>
      </c>
      <c r="O160" s="355" t="s">
        <v>17076</v>
      </c>
      <c r="P160" s="358" t="s">
        <v>17042</v>
      </c>
      <c r="Q160" s="363">
        <v>2396680.15</v>
      </c>
      <c r="R160" s="363"/>
      <c r="S160" s="363">
        <v>0</v>
      </c>
      <c r="T160" s="363">
        <v>0</v>
      </c>
      <c r="U160" s="363">
        <f t="shared" si="15"/>
        <v>2396680.15</v>
      </c>
      <c r="V160" s="356">
        <f t="shared" si="14"/>
        <v>7993.9966979086748</v>
      </c>
      <c r="W160" s="363">
        <v>8031.4667022447557</v>
      </c>
    </row>
    <row r="161" spans="1:23" ht="35.25" x14ac:dyDescent="0.5">
      <c r="A161" s="318">
        <v>164</v>
      </c>
      <c r="B161" s="318">
        <v>1</v>
      </c>
      <c r="C161" s="355">
        <f>SUBTOTAL(9,$B$16:B161)</f>
        <v>144</v>
      </c>
      <c r="D161" s="365" t="s">
        <v>422</v>
      </c>
      <c r="E161" s="355">
        <v>1938</v>
      </c>
      <c r="F161" s="355"/>
      <c r="G161" s="355" t="s">
        <v>17177</v>
      </c>
      <c r="H161" s="355">
        <v>2</v>
      </c>
      <c r="I161" s="355" t="s">
        <v>16984</v>
      </c>
      <c r="J161" s="366">
        <v>383.6</v>
      </c>
      <c r="K161" s="366">
        <v>383.6</v>
      </c>
      <c r="L161" s="366">
        <v>383.6</v>
      </c>
      <c r="M161" s="367">
        <v>19</v>
      </c>
      <c r="N161" s="355" t="s">
        <v>17038</v>
      </c>
      <c r="O161" s="355" t="s">
        <v>17054</v>
      </c>
      <c r="P161" s="358" t="s">
        <v>17093</v>
      </c>
      <c r="Q161" s="363">
        <v>70114.31</v>
      </c>
      <c r="R161" s="363"/>
      <c r="S161" s="363">
        <v>0</v>
      </c>
      <c r="T161" s="363">
        <v>0</v>
      </c>
      <c r="U161" s="363">
        <f t="shared" si="15"/>
        <v>70114.31</v>
      </c>
      <c r="V161" s="356">
        <f t="shared" si="14"/>
        <v>182.77974452554741</v>
      </c>
      <c r="W161" s="363">
        <v>182.77974452554741</v>
      </c>
    </row>
    <row r="162" spans="1:23" ht="35.25" x14ac:dyDescent="0.5">
      <c r="A162" s="318">
        <v>165</v>
      </c>
      <c r="B162" s="318">
        <v>1</v>
      </c>
      <c r="C162" s="355">
        <f>SUBTOTAL(9,$B$16:B162)</f>
        <v>145</v>
      </c>
      <c r="D162" s="365" t="s">
        <v>424</v>
      </c>
      <c r="E162" s="355">
        <v>1916</v>
      </c>
      <c r="F162" s="355"/>
      <c r="G162" s="355" t="s">
        <v>17177</v>
      </c>
      <c r="H162" s="355">
        <v>2</v>
      </c>
      <c r="I162" s="355" t="s">
        <v>16984</v>
      </c>
      <c r="J162" s="366">
        <v>404.7</v>
      </c>
      <c r="K162" s="366">
        <v>356.1</v>
      </c>
      <c r="L162" s="366">
        <v>305.70000000000005</v>
      </c>
      <c r="M162" s="367">
        <v>13</v>
      </c>
      <c r="N162" s="355" t="s">
        <v>17038</v>
      </c>
      <c r="O162" s="355" t="s">
        <v>17054</v>
      </c>
      <c r="P162" s="358" t="s">
        <v>17089</v>
      </c>
      <c r="Q162" s="363">
        <v>76038.22</v>
      </c>
      <c r="R162" s="363"/>
      <c r="S162" s="363">
        <v>0</v>
      </c>
      <c r="T162" s="363">
        <v>0</v>
      </c>
      <c r="U162" s="363">
        <f t="shared" si="15"/>
        <v>76038.22</v>
      </c>
      <c r="V162" s="356">
        <f t="shared" si="14"/>
        <v>187.8878675562145</v>
      </c>
      <c r="W162" s="363">
        <v>187.8878675562145</v>
      </c>
    </row>
    <row r="163" spans="1:23" ht="35.25" x14ac:dyDescent="0.5">
      <c r="A163" s="318">
        <v>166</v>
      </c>
      <c r="B163" s="318">
        <v>1</v>
      </c>
      <c r="C163" s="355">
        <f>SUBTOTAL(9,$B$16:B163)</f>
        <v>146</v>
      </c>
      <c r="D163" s="365" t="s">
        <v>379</v>
      </c>
      <c r="E163" s="355">
        <v>1972</v>
      </c>
      <c r="F163" s="355"/>
      <c r="G163" s="355" t="s">
        <v>17178</v>
      </c>
      <c r="H163" s="355">
        <v>2</v>
      </c>
      <c r="I163" s="355" t="s">
        <v>16984</v>
      </c>
      <c r="J163" s="366">
        <v>321.3</v>
      </c>
      <c r="K163" s="366">
        <v>275.3</v>
      </c>
      <c r="L163" s="366">
        <v>275.3</v>
      </c>
      <c r="M163" s="367">
        <v>14</v>
      </c>
      <c r="N163" s="355" t="s">
        <v>17038</v>
      </c>
      <c r="O163" s="355" t="s">
        <v>17076</v>
      </c>
      <c r="P163" s="358" t="s">
        <v>17042</v>
      </c>
      <c r="Q163" s="363">
        <v>70386.179999999993</v>
      </c>
      <c r="R163" s="363"/>
      <c r="S163" s="363">
        <v>0</v>
      </c>
      <c r="T163" s="363">
        <v>0</v>
      </c>
      <c r="U163" s="363">
        <f>Q163-S163-T163</f>
        <v>70386.179999999993</v>
      </c>
      <c r="V163" s="356">
        <f t="shared" si="14"/>
        <v>219.06685340802986</v>
      </c>
      <c r="W163" s="363">
        <v>219.06685340802986</v>
      </c>
    </row>
    <row r="164" spans="1:23" ht="35.25" x14ac:dyDescent="0.5">
      <c r="A164" s="318">
        <v>167</v>
      </c>
      <c r="B164" s="318">
        <v>1</v>
      </c>
      <c r="C164" s="355">
        <f>SUBTOTAL(9,$B$16:B164)</f>
        <v>147</v>
      </c>
      <c r="D164" s="365" t="s">
        <v>2131</v>
      </c>
      <c r="E164" s="355">
        <v>1975</v>
      </c>
      <c r="F164" s="355"/>
      <c r="G164" s="355" t="s">
        <v>17178</v>
      </c>
      <c r="H164" s="355">
        <v>5</v>
      </c>
      <c r="I164" s="355" t="s">
        <v>17044</v>
      </c>
      <c r="J164" s="366">
        <v>6824.86</v>
      </c>
      <c r="K164" s="366">
        <v>4475.3999999999996</v>
      </c>
      <c r="L164" s="366">
        <v>4306.8999999999996</v>
      </c>
      <c r="M164" s="367">
        <v>160</v>
      </c>
      <c r="N164" s="355" t="s">
        <v>17038</v>
      </c>
      <c r="O164" s="355" t="s">
        <v>17054</v>
      </c>
      <c r="P164" s="358" t="s">
        <v>17153</v>
      </c>
      <c r="Q164" s="363">
        <v>10314060.01</v>
      </c>
      <c r="R164" s="363">
        <v>0</v>
      </c>
      <c r="S164" s="363">
        <v>0</v>
      </c>
      <c r="T164" s="363">
        <v>0</v>
      </c>
      <c r="U164" s="363">
        <f t="shared" ref="U164" si="16">Q164-R164-S164-T164</f>
        <v>10314060.01</v>
      </c>
      <c r="V164" s="356">
        <f t="shared" ref="V164" si="17">Q164/J164</f>
        <v>1511.2485838537348</v>
      </c>
      <c r="W164" s="363">
        <v>2479.7274282549388</v>
      </c>
    </row>
    <row r="165" spans="1:23" ht="35.25" x14ac:dyDescent="0.5">
      <c r="A165" s="318">
        <v>168</v>
      </c>
      <c r="C165" s="364" t="s">
        <v>199</v>
      </c>
      <c r="D165" s="364"/>
      <c r="E165" s="355" t="s">
        <v>17016</v>
      </c>
      <c r="F165" s="355" t="s">
        <v>17016</v>
      </c>
      <c r="G165" s="355" t="s">
        <v>17016</v>
      </c>
      <c r="H165" s="355" t="s">
        <v>17016</v>
      </c>
      <c r="I165" s="355" t="s">
        <v>17016</v>
      </c>
      <c r="J165" s="360">
        <f>SUM(J166:J183)</f>
        <v>42218.509999999995</v>
      </c>
      <c r="K165" s="360">
        <f>SUM(K166:K183)</f>
        <v>32521.040000000005</v>
      </c>
      <c r="L165" s="360">
        <f>SUM(L166:L183)</f>
        <v>30115.398000000008</v>
      </c>
      <c r="M165" s="367">
        <f>SUM(M166:M183)</f>
        <v>1469</v>
      </c>
      <c r="N165" s="355" t="s">
        <v>17016</v>
      </c>
      <c r="O165" s="355" t="s">
        <v>17016</v>
      </c>
      <c r="P165" s="358" t="s">
        <v>17016</v>
      </c>
      <c r="Q165" s="362">
        <v>156894459.92000002</v>
      </c>
      <c r="R165" s="360">
        <f t="shared" ref="R165:U165" si="18">SUM(R166:R183)</f>
        <v>0</v>
      </c>
      <c r="S165" s="360">
        <f t="shared" si="18"/>
        <v>0</v>
      </c>
      <c r="T165" s="360">
        <f t="shared" si="18"/>
        <v>0</v>
      </c>
      <c r="U165" s="360">
        <f t="shared" si="18"/>
        <v>156894459.92000002</v>
      </c>
      <c r="V165" s="356">
        <f t="shared" ref="V165:V212" si="19">Q165/J165</f>
        <v>3716.2481556075768</v>
      </c>
      <c r="W165" s="363">
        <f>MAX(W166:W183)</f>
        <v>12325.759346625624</v>
      </c>
    </row>
    <row r="166" spans="1:23" ht="35.25" x14ac:dyDescent="0.5">
      <c r="A166" s="318">
        <v>169</v>
      </c>
      <c r="B166" s="318">
        <v>1</v>
      </c>
      <c r="C166" s="355">
        <f>SUBTOTAL(9,$B$16:B166)</f>
        <v>148</v>
      </c>
      <c r="D166" s="365" t="s">
        <v>190</v>
      </c>
      <c r="E166" s="355">
        <v>1960</v>
      </c>
      <c r="F166" s="355"/>
      <c r="G166" s="355" t="s">
        <v>17178</v>
      </c>
      <c r="H166" s="355">
        <v>2</v>
      </c>
      <c r="I166" s="355" t="s">
        <v>16984</v>
      </c>
      <c r="J166" s="366">
        <v>969.97</v>
      </c>
      <c r="K166" s="366">
        <v>550.42999999999995</v>
      </c>
      <c r="L166" s="366">
        <v>550.42999999999995</v>
      </c>
      <c r="M166" s="367">
        <v>16</v>
      </c>
      <c r="N166" s="355" t="s">
        <v>17038</v>
      </c>
      <c r="O166" s="355" t="s">
        <v>17054</v>
      </c>
      <c r="P166" s="358" t="s">
        <v>17105</v>
      </c>
      <c r="Q166" s="363">
        <v>3711200.22</v>
      </c>
      <c r="R166" s="363"/>
      <c r="S166" s="363">
        <v>0</v>
      </c>
      <c r="T166" s="363">
        <v>0</v>
      </c>
      <c r="U166" s="363">
        <f t="shared" si="13"/>
        <v>3711200.22</v>
      </c>
      <c r="V166" s="356">
        <f t="shared" si="19"/>
        <v>3826.0979411734384</v>
      </c>
      <c r="W166" s="363">
        <v>5405.3435755745022</v>
      </c>
    </row>
    <row r="167" spans="1:23" ht="35.25" x14ac:dyDescent="0.5">
      <c r="A167" s="318">
        <v>170</v>
      </c>
      <c r="B167" s="318">
        <v>1</v>
      </c>
      <c r="C167" s="355">
        <f>SUBTOTAL(9,$B$16:B167)</f>
        <v>149</v>
      </c>
      <c r="D167" s="365" t="s">
        <v>191</v>
      </c>
      <c r="E167" s="355">
        <v>1964</v>
      </c>
      <c r="F167" s="355"/>
      <c r="G167" s="355" t="s">
        <v>17178</v>
      </c>
      <c r="H167" s="355">
        <v>4</v>
      </c>
      <c r="I167" s="355" t="s">
        <v>17045</v>
      </c>
      <c r="J167" s="366">
        <v>3980.6</v>
      </c>
      <c r="K167" s="366">
        <v>2394.8000000000002</v>
      </c>
      <c r="L167" s="366">
        <v>2058.5100000000002</v>
      </c>
      <c r="M167" s="367">
        <v>94</v>
      </c>
      <c r="N167" s="355" t="s">
        <v>17038</v>
      </c>
      <c r="O167" s="355" t="s">
        <v>17054</v>
      </c>
      <c r="P167" s="358" t="s">
        <v>17104</v>
      </c>
      <c r="Q167" s="363">
        <v>9400487.7800000012</v>
      </c>
      <c r="R167" s="363"/>
      <c r="S167" s="363">
        <v>0</v>
      </c>
      <c r="T167" s="363">
        <v>0</v>
      </c>
      <c r="U167" s="363">
        <f t="shared" si="13"/>
        <v>9400487.7800000012</v>
      </c>
      <c r="V167" s="356">
        <f t="shared" si="19"/>
        <v>2361.5755865949859</v>
      </c>
      <c r="W167" s="363">
        <v>2601.8321258101791</v>
      </c>
    </row>
    <row r="168" spans="1:23" ht="35.25" x14ac:dyDescent="0.5">
      <c r="A168" s="318">
        <v>171</v>
      </c>
      <c r="B168" s="318">
        <v>1</v>
      </c>
      <c r="C168" s="355">
        <f>SUBTOTAL(9,$B$16:B168)</f>
        <v>150</v>
      </c>
      <c r="D168" s="365" t="s">
        <v>13821</v>
      </c>
      <c r="E168" s="355">
        <v>1967</v>
      </c>
      <c r="F168" s="355"/>
      <c r="G168" s="355" t="s">
        <v>17178</v>
      </c>
      <c r="H168" s="355">
        <v>2</v>
      </c>
      <c r="I168" s="355" t="s">
        <v>16986</v>
      </c>
      <c r="J168" s="366">
        <v>1351.94</v>
      </c>
      <c r="K168" s="366">
        <v>773.81</v>
      </c>
      <c r="L168" s="366">
        <v>563.05899999999997</v>
      </c>
      <c r="M168" s="367">
        <v>45</v>
      </c>
      <c r="N168" s="355" t="s">
        <v>17038</v>
      </c>
      <c r="O168" s="355" t="s">
        <v>17054</v>
      </c>
      <c r="P168" s="358" t="s">
        <v>17105</v>
      </c>
      <c r="Q168" s="363">
        <v>5188861.51</v>
      </c>
      <c r="R168" s="363"/>
      <c r="S168" s="363">
        <v>0</v>
      </c>
      <c r="T168" s="363">
        <v>0</v>
      </c>
      <c r="U168" s="363">
        <f t="shared" si="13"/>
        <v>5188861.51</v>
      </c>
      <c r="V168" s="356">
        <f t="shared" si="19"/>
        <v>3838.0856472920391</v>
      </c>
      <c r="W168" s="363">
        <v>5315.9392280722514</v>
      </c>
    </row>
    <row r="169" spans="1:23" ht="35.25" x14ac:dyDescent="0.5">
      <c r="A169" s="318">
        <v>172</v>
      </c>
      <c r="B169" s="318">
        <v>1</v>
      </c>
      <c r="C169" s="355">
        <f>SUBTOTAL(9,$B$16:B169)</f>
        <v>151</v>
      </c>
      <c r="D169" s="365" t="s">
        <v>193</v>
      </c>
      <c r="E169" s="355">
        <v>1963</v>
      </c>
      <c r="F169" s="355"/>
      <c r="G169" s="355" t="s">
        <v>17178</v>
      </c>
      <c r="H169" s="355">
        <v>4</v>
      </c>
      <c r="I169" s="355" t="s">
        <v>17041</v>
      </c>
      <c r="J169" s="366">
        <v>4269.24</v>
      </c>
      <c r="K169" s="366">
        <v>2565.5</v>
      </c>
      <c r="L169" s="366">
        <v>2450.6999999999998</v>
      </c>
      <c r="M169" s="367">
        <v>117</v>
      </c>
      <c r="N169" s="355" t="s">
        <v>17038</v>
      </c>
      <c r="O169" s="355" t="s">
        <v>17054</v>
      </c>
      <c r="P169" s="358" t="s">
        <v>17105</v>
      </c>
      <c r="Q169" s="363">
        <v>10786311.710000001</v>
      </c>
      <c r="R169" s="363"/>
      <c r="S169" s="363">
        <v>0</v>
      </c>
      <c r="T169" s="363">
        <v>0</v>
      </c>
      <c r="U169" s="363">
        <f t="shared" si="13"/>
        <v>10786311.710000001</v>
      </c>
      <c r="V169" s="356">
        <f t="shared" si="19"/>
        <v>2526.5180008619805</v>
      </c>
      <c r="W169" s="363">
        <v>2745.3630690239947</v>
      </c>
    </row>
    <row r="170" spans="1:23" ht="35.25" x14ac:dyDescent="0.5">
      <c r="A170" s="318">
        <v>173</v>
      </c>
      <c r="B170" s="318">
        <v>1</v>
      </c>
      <c r="C170" s="355">
        <f>SUBTOTAL(9,$B$16:B170)</f>
        <v>152</v>
      </c>
      <c r="D170" s="365" t="s">
        <v>194</v>
      </c>
      <c r="E170" s="355">
        <v>1962</v>
      </c>
      <c r="F170" s="355"/>
      <c r="G170" s="355" t="s">
        <v>17178</v>
      </c>
      <c r="H170" s="355">
        <v>4</v>
      </c>
      <c r="I170" s="355" t="s">
        <v>16986</v>
      </c>
      <c r="J170" s="366">
        <v>1764.53</v>
      </c>
      <c r="K170" s="366">
        <v>1245.7</v>
      </c>
      <c r="L170" s="366">
        <v>1245.7</v>
      </c>
      <c r="M170" s="367">
        <v>47</v>
      </c>
      <c r="N170" s="355" t="s">
        <v>17038</v>
      </c>
      <c r="O170" s="355" t="s">
        <v>17054</v>
      </c>
      <c r="P170" s="358" t="s">
        <v>17105</v>
      </c>
      <c r="Q170" s="363">
        <v>5766537.71</v>
      </c>
      <c r="R170" s="363"/>
      <c r="S170" s="363">
        <v>0</v>
      </c>
      <c r="T170" s="363">
        <v>0</v>
      </c>
      <c r="U170" s="363">
        <f t="shared" si="13"/>
        <v>5766537.71</v>
      </c>
      <c r="V170" s="356">
        <f t="shared" si="19"/>
        <v>3268.0304160314645</v>
      </c>
      <c r="W170" s="363">
        <v>3397.8930520875247</v>
      </c>
    </row>
    <row r="171" spans="1:23" ht="35.25" x14ac:dyDescent="0.5">
      <c r="A171" s="318">
        <v>174</v>
      </c>
      <c r="B171" s="318">
        <v>1</v>
      </c>
      <c r="C171" s="355">
        <f>SUBTOTAL(9,$B$16:B171)</f>
        <v>153</v>
      </c>
      <c r="D171" s="365" t="s">
        <v>195</v>
      </c>
      <c r="E171" s="355">
        <v>1963</v>
      </c>
      <c r="F171" s="355"/>
      <c r="G171" s="355" t="s">
        <v>17178</v>
      </c>
      <c r="H171" s="355">
        <v>4</v>
      </c>
      <c r="I171" s="355" t="s">
        <v>17045</v>
      </c>
      <c r="J171" s="366">
        <v>2168.64</v>
      </c>
      <c r="K171" s="366">
        <v>2032.2</v>
      </c>
      <c r="L171" s="366">
        <v>2032.2</v>
      </c>
      <c r="M171" s="367">
        <v>66</v>
      </c>
      <c r="N171" s="355" t="s">
        <v>17038</v>
      </c>
      <c r="O171" s="355" t="s">
        <v>17054</v>
      </c>
      <c r="P171" s="358" t="s">
        <v>17107</v>
      </c>
      <c r="Q171" s="363">
        <v>9088460.4900000002</v>
      </c>
      <c r="R171" s="363"/>
      <c r="S171" s="363">
        <v>0</v>
      </c>
      <c r="T171" s="363">
        <v>0</v>
      </c>
      <c r="U171" s="363">
        <f t="shared" si="13"/>
        <v>9088460.4900000002</v>
      </c>
      <c r="V171" s="356">
        <f t="shared" si="19"/>
        <v>4190.8571685480301</v>
      </c>
      <c r="W171" s="363">
        <v>4201.5466983916185</v>
      </c>
    </row>
    <row r="172" spans="1:23" ht="35.25" x14ac:dyDescent="0.5">
      <c r="A172" s="318">
        <v>175</v>
      </c>
      <c r="B172" s="318">
        <v>1</v>
      </c>
      <c r="C172" s="355">
        <f>SUBTOTAL(9,$B$16:B172)</f>
        <v>154</v>
      </c>
      <c r="D172" s="365" t="s">
        <v>196</v>
      </c>
      <c r="E172" s="355">
        <v>1956</v>
      </c>
      <c r="F172" s="355"/>
      <c r="G172" s="355" t="s">
        <v>17178</v>
      </c>
      <c r="H172" s="355">
        <v>2</v>
      </c>
      <c r="I172" s="355" t="s">
        <v>17045</v>
      </c>
      <c r="J172" s="366">
        <v>2003</v>
      </c>
      <c r="K172" s="366">
        <v>1130.3</v>
      </c>
      <c r="L172" s="366">
        <v>879.5</v>
      </c>
      <c r="M172" s="367">
        <v>48</v>
      </c>
      <c r="N172" s="355" t="s">
        <v>17038</v>
      </c>
      <c r="O172" s="355" t="s">
        <v>17054</v>
      </c>
      <c r="P172" s="358" t="s">
        <v>17105</v>
      </c>
      <c r="Q172" s="363">
        <v>9639022.5999999996</v>
      </c>
      <c r="R172" s="363"/>
      <c r="S172" s="363">
        <v>0</v>
      </c>
      <c r="T172" s="363">
        <v>0</v>
      </c>
      <c r="U172" s="363">
        <f t="shared" si="13"/>
        <v>9639022.5999999996</v>
      </c>
      <c r="V172" s="356">
        <f t="shared" si="19"/>
        <v>4812.2928607089361</v>
      </c>
      <c r="W172" s="363">
        <v>5520.4766298552177</v>
      </c>
    </row>
    <row r="173" spans="1:23" ht="35.25" x14ac:dyDescent="0.5">
      <c r="A173" s="318">
        <v>176</v>
      </c>
      <c r="B173" s="318">
        <v>1</v>
      </c>
      <c r="C173" s="355">
        <f>SUBTOTAL(9,$B$16:B173)</f>
        <v>155</v>
      </c>
      <c r="D173" s="365" t="s">
        <v>197</v>
      </c>
      <c r="E173" s="355">
        <v>1969</v>
      </c>
      <c r="F173" s="355"/>
      <c r="G173" s="355" t="s">
        <v>17178</v>
      </c>
      <c r="H173" s="355">
        <v>5</v>
      </c>
      <c r="I173" s="355" t="s">
        <v>17041</v>
      </c>
      <c r="J173" s="366">
        <v>4394.12</v>
      </c>
      <c r="K173" s="366">
        <v>3401.91</v>
      </c>
      <c r="L173" s="366">
        <v>3221.83</v>
      </c>
      <c r="M173" s="367">
        <v>115</v>
      </c>
      <c r="N173" s="355" t="s">
        <v>17038</v>
      </c>
      <c r="O173" s="355" t="s">
        <v>17054</v>
      </c>
      <c r="P173" s="358" t="s">
        <v>17104</v>
      </c>
      <c r="Q173" s="363">
        <v>12313252.390000001</v>
      </c>
      <c r="R173" s="363"/>
      <c r="S173" s="363">
        <v>0</v>
      </c>
      <c r="T173" s="363">
        <v>0</v>
      </c>
      <c r="U173" s="363">
        <f t="shared" si="13"/>
        <v>12313252.390000001</v>
      </c>
      <c r="V173" s="356">
        <f t="shared" si="19"/>
        <v>2802.2112254558365</v>
      </c>
      <c r="W173" s="363">
        <v>2804.6579629140761</v>
      </c>
    </row>
    <row r="174" spans="1:23" ht="35.25" x14ac:dyDescent="0.5">
      <c r="A174" s="318">
        <v>177</v>
      </c>
      <c r="B174" s="318">
        <v>1</v>
      </c>
      <c r="C174" s="355">
        <f>SUBTOTAL(9,$B$16:B174)</f>
        <v>156</v>
      </c>
      <c r="D174" s="365" t="s">
        <v>13715</v>
      </c>
      <c r="E174" s="355">
        <v>1981</v>
      </c>
      <c r="F174" s="355"/>
      <c r="G174" s="355" t="s">
        <v>17178</v>
      </c>
      <c r="H174" s="355">
        <v>5</v>
      </c>
      <c r="I174" s="355" t="s">
        <v>17041</v>
      </c>
      <c r="J174" s="366">
        <v>3102</v>
      </c>
      <c r="K174" s="366">
        <v>2280.8000000000002</v>
      </c>
      <c r="L174" s="366">
        <v>2027.8490000000002</v>
      </c>
      <c r="M174" s="367">
        <v>117</v>
      </c>
      <c r="N174" s="355" t="s">
        <v>17038</v>
      </c>
      <c r="O174" s="355" t="s">
        <v>17054</v>
      </c>
      <c r="P174" s="358" t="s">
        <v>17108</v>
      </c>
      <c r="Q174" s="363">
        <v>9191131.6199999992</v>
      </c>
      <c r="R174" s="363"/>
      <c r="S174" s="363">
        <v>0</v>
      </c>
      <c r="T174" s="363">
        <v>0</v>
      </c>
      <c r="U174" s="363">
        <f t="shared" si="13"/>
        <v>9191131.6199999992</v>
      </c>
      <c r="V174" s="356">
        <f t="shared" si="19"/>
        <v>2962.9695744680848</v>
      </c>
      <c r="W174" s="363">
        <v>2962.9695744680848</v>
      </c>
    </row>
    <row r="175" spans="1:23" ht="35.25" x14ac:dyDescent="0.5">
      <c r="A175" s="318">
        <v>178</v>
      </c>
      <c r="B175" s="318">
        <v>1</v>
      </c>
      <c r="C175" s="355">
        <f>SUBTOTAL(9,$B$16:B175)</f>
        <v>157</v>
      </c>
      <c r="D175" s="365" t="s">
        <v>198</v>
      </c>
      <c r="E175" s="355">
        <v>1980</v>
      </c>
      <c r="F175" s="355"/>
      <c r="G175" s="355" t="s">
        <v>17178</v>
      </c>
      <c r="H175" s="355">
        <v>2</v>
      </c>
      <c r="I175" s="355" t="s">
        <v>17045</v>
      </c>
      <c r="J175" s="366">
        <v>955</v>
      </c>
      <c r="K175" s="366">
        <v>868.7</v>
      </c>
      <c r="L175" s="366">
        <v>868.7</v>
      </c>
      <c r="M175" s="367">
        <v>25</v>
      </c>
      <c r="N175" s="355" t="s">
        <v>17038</v>
      </c>
      <c r="O175" s="355" t="s">
        <v>17054</v>
      </c>
      <c r="P175" s="358" t="s">
        <v>17109</v>
      </c>
      <c r="Q175" s="363">
        <v>5483464.3099999996</v>
      </c>
      <c r="R175" s="363"/>
      <c r="S175" s="363">
        <v>0</v>
      </c>
      <c r="T175" s="363">
        <v>0</v>
      </c>
      <c r="U175" s="363">
        <f t="shared" si="13"/>
        <v>5483464.3099999996</v>
      </c>
      <c r="V175" s="356">
        <f t="shared" si="19"/>
        <v>5741.8474450261774</v>
      </c>
      <c r="W175" s="363">
        <v>8329.634866596858</v>
      </c>
    </row>
    <row r="176" spans="1:23" ht="35.25" x14ac:dyDescent="0.5">
      <c r="A176" s="318">
        <v>179</v>
      </c>
      <c r="B176" s="318">
        <v>1</v>
      </c>
      <c r="C176" s="355">
        <f>SUBTOTAL(9,$B$16:B176)</f>
        <v>158</v>
      </c>
      <c r="D176" s="365" t="s">
        <v>14372</v>
      </c>
      <c r="E176" s="355">
        <v>1967</v>
      </c>
      <c r="F176" s="355"/>
      <c r="G176" s="355" t="s">
        <v>17178</v>
      </c>
      <c r="H176" s="355">
        <v>2</v>
      </c>
      <c r="I176" s="355" t="s">
        <v>16986</v>
      </c>
      <c r="J176" s="366">
        <v>680.9</v>
      </c>
      <c r="K176" s="366">
        <v>632.29999999999995</v>
      </c>
      <c r="L176" s="366">
        <v>592.29999999999995</v>
      </c>
      <c r="M176" s="367">
        <v>34</v>
      </c>
      <c r="N176" s="355" t="s">
        <v>17038</v>
      </c>
      <c r="O176" s="355" t="s">
        <v>17054</v>
      </c>
      <c r="P176" s="358" t="s">
        <v>17109</v>
      </c>
      <c r="Q176" s="363">
        <v>5309254.76</v>
      </c>
      <c r="R176" s="363"/>
      <c r="S176" s="363">
        <v>0</v>
      </c>
      <c r="T176" s="363">
        <v>0</v>
      </c>
      <c r="U176" s="363">
        <f t="shared" si="13"/>
        <v>5309254.76</v>
      </c>
      <c r="V176" s="356">
        <f t="shared" si="19"/>
        <v>7797.4074900866499</v>
      </c>
      <c r="W176" s="363">
        <v>8900.7137318255245</v>
      </c>
    </row>
    <row r="177" spans="1:23" ht="35.25" x14ac:dyDescent="0.5">
      <c r="A177" s="318">
        <v>180</v>
      </c>
      <c r="B177" s="318">
        <v>1</v>
      </c>
      <c r="C177" s="355">
        <f>SUBTOTAL(9,$B$16:B177)</f>
        <v>159</v>
      </c>
      <c r="D177" s="365" t="s">
        <v>13509</v>
      </c>
      <c r="E177" s="355">
        <v>1880</v>
      </c>
      <c r="F177" s="355"/>
      <c r="G177" s="355" t="s">
        <v>17178</v>
      </c>
      <c r="H177" s="355">
        <v>2</v>
      </c>
      <c r="I177" s="355" t="s">
        <v>16984</v>
      </c>
      <c r="J177" s="366">
        <v>646.49</v>
      </c>
      <c r="K177" s="366">
        <v>646.49</v>
      </c>
      <c r="L177" s="366">
        <v>646.49</v>
      </c>
      <c r="M177" s="367">
        <v>37</v>
      </c>
      <c r="N177" s="355" t="s">
        <v>17038</v>
      </c>
      <c r="O177" s="355" t="s">
        <v>17076</v>
      </c>
      <c r="P177" s="358" t="s">
        <v>17042</v>
      </c>
      <c r="Q177" s="363">
        <v>5890214.5099999998</v>
      </c>
      <c r="R177" s="363"/>
      <c r="S177" s="363">
        <v>0</v>
      </c>
      <c r="T177" s="363">
        <v>0</v>
      </c>
      <c r="U177" s="363">
        <f t="shared" si="13"/>
        <v>5890214.5099999998</v>
      </c>
      <c r="V177" s="356">
        <f t="shared" si="19"/>
        <v>9111.0682454484977</v>
      </c>
      <c r="W177" s="363">
        <v>12325.759346625624</v>
      </c>
    </row>
    <row r="178" spans="1:23" ht="35.25" x14ac:dyDescent="0.5">
      <c r="A178" s="318">
        <v>181</v>
      </c>
      <c r="B178" s="318">
        <v>1</v>
      </c>
      <c r="C178" s="355">
        <f>SUBTOTAL(9,$B$16:B178)</f>
        <v>160</v>
      </c>
      <c r="D178" s="365" t="s">
        <v>14059</v>
      </c>
      <c r="E178" s="355">
        <v>1969</v>
      </c>
      <c r="F178" s="355"/>
      <c r="G178" s="355" t="s">
        <v>17178</v>
      </c>
      <c r="H178" s="355">
        <v>5</v>
      </c>
      <c r="I178" s="355" t="s">
        <v>17044</v>
      </c>
      <c r="J178" s="366">
        <v>5048.3</v>
      </c>
      <c r="K178" s="366">
        <v>4655.2</v>
      </c>
      <c r="L178" s="366">
        <v>3957.13</v>
      </c>
      <c r="M178" s="367">
        <v>217</v>
      </c>
      <c r="N178" s="355" t="s">
        <v>17038</v>
      </c>
      <c r="O178" s="355" t="s">
        <v>17054</v>
      </c>
      <c r="P178" s="358" t="s">
        <v>17106</v>
      </c>
      <c r="Q178" s="363">
        <v>11905448.02</v>
      </c>
      <c r="R178" s="363"/>
      <c r="S178" s="363">
        <v>0</v>
      </c>
      <c r="T178" s="363">
        <v>0</v>
      </c>
      <c r="U178" s="363">
        <f t="shared" si="13"/>
        <v>11905448.02</v>
      </c>
      <c r="V178" s="356">
        <f t="shared" si="19"/>
        <v>2358.3083453835943</v>
      </c>
      <c r="W178" s="363">
        <v>3164.229562110017</v>
      </c>
    </row>
    <row r="179" spans="1:23" ht="35.25" x14ac:dyDescent="0.5">
      <c r="A179" s="318">
        <v>182</v>
      </c>
      <c r="B179" s="318">
        <v>1</v>
      </c>
      <c r="C179" s="355">
        <f>SUBTOTAL(9,$B$16:B179)</f>
        <v>161</v>
      </c>
      <c r="D179" s="365" t="s">
        <v>13960</v>
      </c>
      <c r="E179" s="355">
        <v>1994</v>
      </c>
      <c r="F179" s="355"/>
      <c r="G179" s="355" t="s">
        <v>17178</v>
      </c>
      <c r="H179" s="355">
        <v>4</v>
      </c>
      <c r="I179" s="355" t="s">
        <v>16984</v>
      </c>
      <c r="J179" s="366">
        <v>935</v>
      </c>
      <c r="K179" s="366">
        <v>845.2</v>
      </c>
      <c r="L179" s="366">
        <v>845.2</v>
      </c>
      <c r="M179" s="367">
        <v>25</v>
      </c>
      <c r="N179" s="355" t="s">
        <v>17038</v>
      </c>
      <c r="O179" s="355" t="s">
        <v>17054</v>
      </c>
      <c r="P179" s="358" t="s">
        <v>17109</v>
      </c>
      <c r="Q179" s="363">
        <v>2993323.19</v>
      </c>
      <c r="R179" s="363"/>
      <c r="S179" s="363">
        <v>0</v>
      </c>
      <c r="T179" s="363">
        <v>0</v>
      </c>
      <c r="U179" s="363">
        <f t="shared" si="13"/>
        <v>2993323.19</v>
      </c>
      <c r="V179" s="356">
        <f t="shared" si="19"/>
        <v>3201.415176470588</v>
      </c>
      <c r="W179" s="363">
        <v>4330.8850481283425</v>
      </c>
    </row>
    <row r="180" spans="1:23" ht="35.25" x14ac:dyDescent="0.5">
      <c r="A180" s="318">
        <v>183</v>
      </c>
      <c r="B180" s="318">
        <v>1</v>
      </c>
      <c r="C180" s="355">
        <f>SUBTOTAL(9,$B$16:B180)</f>
        <v>162</v>
      </c>
      <c r="D180" s="368" t="s">
        <v>13402</v>
      </c>
      <c r="E180" s="369">
        <v>1957</v>
      </c>
      <c r="F180" s="369"/>
      <c r="G180" s="355" t="s">
        <v>17178</v>
      </c>
      <c r="H180" s="369">
        <v>3</v>
      </c>
      <c r="I180" s="369">
        <v>4</v>
      </c>
      <c r="J180" s="370">
        <v>3060.3</v>
      </c>
      <c r="K180" s="370">
        <v>2813.7</v>
      </c>
      <c r="L180" s="370">
        <v>2689.8999999999996</v>
      </c>
      <c r="M180" s="371">
        <v>100</v>
      </c>
      <c r="N180" s="369" t="s">
        <v>17038</v>
      </c>
      <c r="O180" s="369" t="s">
        <v>17054</v>
      </c>
      <c r="P180" s="372" t="s">
        <v>17109</v>
      </c>
      <c r="Q180" s="373">
        <v>30439998.599999998</v>
      </c>
      <c r="R180" s="373">
        <v>0</v>
      </c>
      <c r="S180" s="373">
        <v>0</v>
      </c>
      <c r="T180" s="373">
        <v>0</v>
      </c>
      <c r="U180" s="363">
        <f t="shared" si="13"/>
        <v>30439998.599999998</v>
      </c>
      <c r="V180" s="356">
        <f t="shared" si="19"/>
        <v>9946.736790510733</v>
      </c>
      <c r="W180" s="363">
        <v>12054.785264908667</v>
      </c>
    </row>
    <row r="181" spans="1:23" ht="35.25" x14ac:dyDescent="0.5">
      <c r="A181" s="318">
        <v>184</v>
      </c>
      <c r="B181" s="318">
        <v>1</v>
      </c>
      <c r="C181" s="355">
        <f>SUBTOTAL(9,$B$16:B181)</f>
        <v>163</v>
      </c>
      <c r="D181" s="368" t="s">
        <v>14015</v>
      </c>
      <c r="E181" s="369">
        <v>1968</v>
      </c>
      <c r="F181" s="369"/>
      <c r="G181" s="355" t="s">
        <v>17178</v>
      </c>
      <c r="H181" s="369">
        <v>3</v>
      </c>
      <c r="I181" s="369" t="s">
        <v>16986</v>
      </c>
      <c r="J181" s="370">
        <v>1032.5</v>
      </c>
      <c r="K181" s="370">
        <v>644</v>
      </c>
      <c r="L181" s="370">
        <v>445.9</v>
      </c>
      <c r="M181" s="371">
        <v>83</v>
      </c>
      <c r="N181" s="369" t="s">
        <v>17038</v>
      </c>
      <c r="O181" s="369" t="s">
        <v>17054</v>
      </c>
      <c r="P181" s="372" t="s">
        <v>17106</v>
      </c>
      <c r="Q181" s="373">
        <v>3908071</v>
      </c>
      <c r="R181" s="373">
        <v>0</v>
      </c>
      <c r="S181" s="373">
        <v>0</v>
      </c>
      <c r="T181" s="373">
        <v>0</v>
      </c>
      <c r="U181" s="363">
        <f t="shared" si="13"/>
        <v>3908071</v>
      </c>
      <c r="V181" s="356">
        <f t="shared" si="19"/>
        <v>3785.0566585956417</v>
      </c>
      <c r="W181" s="363">
        <v>5362.4042615012104</v>
      </c>
    </row>
    <row r="182" spans="1:23" ht="35.25" x14ac:dyDescent="0.5">
      <c r="A182" s="318">
        <v>185</v>
      </c>
      <c r="B182" s="318">
        <v>1</v>
      </c>
      <c r="C182" s="355">
        <f>SUBTOTAL(9,$B$16:B182)</f>
        <v>164</v>
      </c>
      <c r="D182" s="368" t="s">
        <v>14080</v>
      </c>
      <c r="E182" s="369">
        <v>1973</v>
      </c>
      <c r="F182" s="369"/>
      <c r="G182" s="355" t="s">
        <v>17178</v>
      </c>
      <c r="H182" s="369">
        <v>5</v>
      </c>
      <c r="I182" s="369">
        <v>6</v>
      </c>
      <c r="J182" s="370">
        <v>4885.2</v>
      </c>
      <c r="K182" s="370">
        <v>4486.7</v>
      </c>
      <c r="L182" s="370">
        <v>4486.7</v>
      </c>
      <c r="M182" s="371">
        <v>260</v>
      </c>
      <c r="N182" s="369" t="s">
        <v>17038</v>
      </c>
      <c r="O182" s="369" t="s">
        <v>17054</v>
      </c>
      <c r="P182" s="372" t="s">
        <v>17105</v>
      </c>
      <c r="Q182" s="373">
        <v>11109378.639999999</v>
      </c>
      <c r="R182" s="373">
        <v>0</v>
      </c>
      <c r="S182" s="373">
        <v>0</v>
      </c>
      <c r="T182" s="373">
        <v>0</v>
      </c>
      <c r="U182" s="363">
        <f t="shared" si="13"/>
        <v>11109378.639999999</v>
      </c>
      <c r="V182" s="363">
        <v>2902.794307295505</v>
      </c>
      <c r="W182" s="363">
        <v>3267.8055750429871</v>
      </c>
    </row>
    <row r="183" spans="1:23" ht="35.25" x14ac:dyDescent="0.5">
      <c r="A183" s="318">
        <v>186</v>
      </c>
      <c r="B183" s="318">
        <v>1</v>
      </c>
      <c r="C183" s="355">
        <f>SUBTOTAL(9,$B$16:B183)</f>
        <v>165</v>
      </c>
      <c r="D183" s="365" t="s">
        <v>192</v>
      </c>
      <c r="E183" s="355">
        <v>1964</v>
      </c>
      <c r="F183" s="355"/>
      <c r="G183" s="355" t="s">
        <v>17178</v>
      </c>
      <c r="H183" s="355">
        <v>2</v>
      </c>
      <c r="I183" s="355" t="s">
        <v>16986</v>
      </c>
      <c r="J183" s="370">
        <v>970.78</v>
      </c>
      <c r="K183" s="366">
        <v>553.29999999999995</v>
      </c>
      <c r="L183" s="366">
        <v>553.29999999999995</v>
      </c>
      <c r="M183" s="367">
        <v>23</v>
      </c>
      <c r="N183" s="355" t="s">
        <v>17038</v>
      </c>
      <c r="O183" s="355" t="s">
        <v>17054</v>
      </c>
      <c r="P183" s="358" t="s">
        <v>17105</v>
      </c>
      <c r="Q183" s="363">
        <v>4770040.8600000003</v>
      </c>
      <c r="R183" s="363"/>
      <c r="S183" s="363">
        <v>0</v>
      </c>
      <c r="T183" s="363">
        <v>0</v>
      </c>
      <c r="U183" s="363">
        <f t="shared" si="13"/>
        <v>4770040.8600000003</v>
      </c>
      <c r="V183" s="356">
        <f>Q183/J183</f>
        <v>4913.6167411771985</v>
      </c>
      <c r="W183" s="363">
        <v>5586.806876120233</v>
      </c>
    </row>
    <row r="184" spans="1:23" ht="35.25" x14ac:dyDescent="0.5">
      <c r="A184" s="318">
        <v>187</v>
      </c>
      <c r="C184" s="364" t="s">
        <v>325</v>
      </c>
      <c r="D184" s="364"/>
      <c r="E184" s="355" t="s">
        <v>17016</v>
      </c>
      <c r="F184" s="355" t="s">
        <v>17016</v>
      </c>
      <c r="G184" s="355" t="s">
        <v>17016</v>
      </c>
      <c r="H184" s="355" t="s">
        <v>17016</v>
      </c>
      <c r="I184" s="355" t="s">
        <v>17016</v>
      </c>
      <c r="J184" s="360">
        <f>SUM(J185:J185)</f>
        <v>3965.2</v>
      </c>
      <c r="K184" s="360">
        <f>SUM(K185:K185)</f>
        <v>3485.8</v>
      </c>
      <c r="L184" s="360">
        <f>SUM(L185:L185)</f>
        <v>3424</v>
      </c>
      <c r="M184" s="361">
        <f>SUM(M185:M185)</f>
        <v>178</v>
      </c>
      <c r="N184" s="355" t="s">
        <v>17016</v>
      </c>
      <c r="O184" s="355" t="s">
        <v>17016</v>
      </c>
      <c r="P184" s="358" t="s">
        <v>17016</v>
      </c>
      <c r="Q184" s="362">
        <v>11461910.719999999</v>
      </c>
      <c r="R184" s="360">
        <f t="shared" ref="R184:U184" si="20">SUM(R185:R185)</f>
        <v>0</v>
      </c>
      <c r="S184" s="360">
        <f t="shared" si="20"/>
        <v>0</v>
      </c>
      <c r="T184" s="360">
        <f t="shared" si="20"/>
        <v>0</v>
      </c>
      <c r="U184" s="360">
        <f t="shared" si="20"/>
        <v>11461910.719999999</v>
      </c>
      <c r="V184" s="356">
        <f t="shared" si="19"/>
        <v>2890.6261273075756</v>
      </c>
      <c r="W184" s="363">
        <f>MAX(W185:W185)</f>
        <v>8312.1200000000008</v>
      </c>
    </row>
    <row r="185" spans="1:23" ht="35.25" x14ac:dyDescent="0.5">
      <c r="A185" s="318">
        <v>191</v>
      </c>
      <c r="B185" s="318">
        <v>1</v>
      </c>
      <c r="C185" s="355">
        <f>SUBTOTAL(9,$B$16:B185)</f>
        <v>166</v>
      </c>
      <c r="D185" s="365" t="s">
        <v>2617</v>
      </c>
      <c r="E185" s="355">
        <v>1981</v>
      </c>
      <c r="F185" s="355">
        <v>2015</v>
      </c>
      <c r="G185" s="355" t="s">
        <v>17043</v>
      </c>
      <c r="H185" s="355">
        <v>5</v>
      </c>
      <c r="I185" s="355" t="s">
        <v>17048</v>
      </c>
      <c r="J185" s="366">
        <v>3965.2</v>
      </c>
      <c r="K185" s="366">
        <v>3485.8</v>
      </c>
      <c r="L185" s="366">
        <v>3424</v>
      </c>
      <c r="M185" s="367">
        <v>178</v>
      </c>
      <c r="N185" s="355" t="s">
        <v>17038</v>
      </c>
      <c r="O185" s="355" t="s">
        <v>17054</v>
      </c>
      <c r="P185" s="358" t="s">
        <v>17174</v>
      </c>
      <c r="Q185" s="363">
        <v>11461910.719999999</v>
      </c>
      <c r="R185" s="363"/>
      <c r="S185" s="363">
        <v>0</v>
      </c>
      <c r="T185" s="363">
        <v>0</v>
      </c>
      <c r="U185" s="363">
        <f t="shared" si="13"/>
        <v>11461910.719999999</v>
      </c>
      <c r="V185" s="356">
        <f t="shared" si="19"/>
        <v>2890.6261273075756</v>
      </c>
      <c r="W185" s="363">
        <v>8312.1200000000008</v>
      </c>
    </row>
    <row r="186" spans="1:23" ht="35.25" x14ac:dyDescent="0.5">
      <c r="A186" s="318">
        <v>192</v>
      </c>
      <c r="C186" s="364" t="s">
        <v>507</v>
      </c>
      <c r="D186" s="364"/>
      <c r="E186" s="355" t="s">
        <v>17016</v>
      </c>
      <c r="F186" s="355" t="s">
        <v>17016</v>
      </c>
      <c r="G186" s="355" t="s">
        <v>17016</v>
      </c>
      <c r="H186" s="355" t="s">
        <v>17016</v>
      </c>
      <c r="I186" s="355" t="s">
        <v>17016</v>
      </c>
      <c r="J186" s="360">
        <f>SUM(J187:J200)</f>
        <v>58961.380000000005</v>
      </c>
      <c r="K186" s="360">
        <f>SUM(K187:K200)</f>
        <v>49698.200000000004</v>
      </c>
      <c r="L186" s="360">
        <f>SUM(L187:L200)</f>
        <v>44796.73</v>
      </c>
      <c r="M186" s="361">
        <f>SUM(M187:M200)</f>
        <v>1899</v>
      </c>
      <c r="N186" s="355" t="s">
        <v>17016</v>
      </c>
      <c r="O186" s="355" t="s">
        <v>17016</v>
      </c>
      <c r="P186" s="358" t="s">
        <v>17016</v>
      </c>
      <c r="Q186" s="362">
        <v>104307670.33</v>
      </c>
      <c r="R186" s="360">
        <f t="shared" ref="R186:U186" si="21">SUM(R187:R200)</f>
        <v>0</v>
      </c>
      <c r="S186" s="360">
        <f t="shared" si="21"/>
        <v>0</v>
      </c>
      <c r="T186" s="360">
        <f t="shared" si="21"/>
        <v>0</v>
      </c>
      <c r="U186" s="360">
        <f t="shared" si="21"/>
        <v>104307670.33</v>
      </c>
      <c r="V186" s="356">
        <f t="shared" si="19"/>
        <v>1769.0846165744422</v>
      </c>
      <c r="W186" s="363">
        <f>MAX(W187:W200)</f>
        <v>10473.100891644111</v>
      </c>
    </row>
    <row r="187" spans="1:23" ht="35.25" x14ac:dyDescent="0.5">
      <c r="A187" s="318">
        <v>193</v>
      </c>
      <c r="B187" s="318">
        <v>1</v>
      </c>
      <c r="C187" s="355">
        <f>SUBTOTAL(9,$B$16:B187)</f>
        <v>167</v>
      </c>
      <c r="D187" s="365" t="s">
        <v>512</v>
      </c>
      <c r="E187" s="355">
        <v>1965</v>
      </c>
      <c r="F187" s="355"/>
      <c r="G187" s="355" t="s">
        <v>17043</v>
      </c>
      <c r="H187" s="355">
        <v>4</v>
      </c>
      <c r="I187" s="355" t="s">
        <v>17041</v>
      </c>
      <c r="J187" s="366">
        <v>3917.4</v>
      </c>
      <c r="K187" s="366">
        <v>2777.6</v>
      </c>
      <c r="L187" s="366">
        <v>2733</v>
      </c>
      <c r="M187" s="367">
        <v>118</v>
      </c>
      <c r="N187" s="355" t="s">
        <v>17038</v>
      </c>
      <c r="O187" s="355" t="s">
        <v>17054</v>
      </c>
      <c r="P187" s="358" t="s">
        <v>17121</v>
      </c>
      <c r="Q187" s="363">
        <v>8183353.4399999995</v>
      </c>
      <c r="R187" s="363"/>
      <c r="S187" s="363">
        <v>0</v>
      </c>
      <c r="T187" s="363">
        <v>0</v>
      </c>
      <c r="U187" s="363">
        <f t="shared" si="13"/>
        <v>8183353.4399999995</v>
      </c>
      <c r="V187" s="356">
        <f t="shared" si="19"/>
        <v>2088.9757083780055</v>
      </c>
      <c r="W187" s="363">
        <v>2752.4423260325725</v>
      </c>
    </row>
    <row r="188" spans="1:23" ht="35.25" x14ac:dyDescent="0.5">
      <c r="A188" s="318">
        <v>194</v>
      </c>
      <c r="B188" s="318">
        <v>1</v>
      </c>
      <c r="C188" s="355">
        <f>SUBTOTAL(9,$B$16:B188)</f>
        <v>168</v>
      </c>
      <c r="D188" s="365" t="s">
        <v>513</v>
      </c>
      <c r="E188" s="355">
        <v>1968</v>
      </c>
      <c r="F188" s="355"/>
      <c r="G188" s="355" t="s">
        <v>17043</v>
      </c>
      <c r="H188" s="355">
        <v>5</v>
      </c>
      <c r="I188" s="355" t="s">
        <v>17041</v>
      </c>
      <c r="J188" s="366">
        <v>2900.26</v>
      </c>
      <c r="K188" s="366">
        <v>2622.26</v>
      </c>
      <c r="L188" s="366">
        <v>2563.1600000000003</v>
      </c>
      <c r="M188" s="367">
        <v>108</v>
      </c>
      <c r="N188" s="355" t="s">
        <v>17038</v>
      </c>
      <c r="O188" s="355" t="s">
        <v>17054</v>
      </c>
      <c r="P188" s="358" t="s">
        <v>17122</v>
      </c>
      <c r="Q188" s="363">
        <v>6227821.54</v>
      </c>
      <c r="R188" s="363"/>
      <c r="S188" s="363">
        <v>0</v>
      </c>
      <c r="T188" s="363">
        <v>0</v>
      </c>
      <c r="U188" s="363">
        <f t="shared" si="13"/>
        <v>6227821.54</v>
      </c>
      <c r="V188" s="356">
        <f t="shared" si="19"/>
        <v>2147.3321495314212</v>
      </c>
      <c r="W188" s="363">
        <v>2722.0517222593835</v>
      </c>
    </row>
    <row r="189" spans="1:23" ht="35.25" x14ac:dyDescent="0.5">
      <c r="A189" s="318">
        <v>195</v>
      </c>
      <c r="B189" s="318">
        <v>1</v>
      </c>
      <c r="C189" s="355">
        <f>SUBTOTAL(9,$B$16:B189)</f>
        <v>169</v>
      </c>
      <c r="D189" s="365" t="s">
        <v>3273</v>
      </c>
      <c r="E189" s="355">
        <v>1974</v>
      </c>
      <c r="F189" s="355"/>
      <c r="G189" s="355" t="s">
        <v>17178</v>
      </c>
      <c r="H189" s="355">
        <v>5</v>
      </c>
      <c r="I189" s="355" t="s">
        <v>17044</v>
      </c>
      <c r="J189" s="366">
        <v>4926.6000000000004</v>
      </c>
      <c r="K189" s="366">
        <v>4452</v>
      </c>
      <c r="L189" s="366">
        <v>4242.3</v>
      </c>
      <c r="M189" s="367">
        <v>180</v>
      </c>
      <c r="N189" s="355" t="s">
        <v>17038</v>
      </c>
      <c r="O189" s="355" t="s">
        <v>17054</v>
      </c>
      <c r="P189" s="358" t="s">
        <v>17120</v>
      </c>
      <c r="Q189" s="363">
        <v>12432479.75</v>
      </c>
      <c r="R189" s="363"/>
      <c r="S189" s="363">
        <v>0</v>
      </c>
      <c r="T189" s="363">
        <v>0</v>
      </c>
      <c r="U189" s="363">
        <f t="shared" si="13"/>
        <v>12432479.75</v>
      </c>
      <c r="V189" s="356">
        <f t="shared" si="19"/>
        <v>2523.5415398043274</v>
      </c>
      <c r="W189" s="363">
        <v>3294.7402265253922</v>
      </c>
    </row>
    <row r="190" spans="1:23" ht="35.25" x14ac:dyDescent="0.5">
      <c r="A190" s="318">
        <v>196</v>
      </c>
      <c r="B190" s="318">
        <v>1</v>
      </c>
      <c r="C190" s="355">
        <f>SUBTOTAL(9,$B$16:B190)</f>
        <v>170</v>
      </c>
      <c r="D190" s="365" t="s">
        <v>515</v>
      </c>
      <c r="E190" s="355">
        <v>1963</v>
      </c>
      <c r="F190" s="355"/>
      <c r="G190" s="355" t="s">
        <v>17178</v>
      </c>
      <c r="H190" s="355">
        <v>2</v>
      </c>
      <c r="I190" s="355">
        <v>1</v>
      </c>
      <c r="J190" s="366">
        <v>400</v>
      </c>
      <c r="K190" s="366">
        <v>372.62</v>
      </c>
      <c r="L190" s="366">
        <v>372.62</v>
      </c>
      <c r="M190" s="367">
        <v>18</v>
      </c>
      <c r="N190" s="355" t="s">
        <v>17038</v>
      </c>
      <c r="O190" s="355" t="s">
        <v>17076</v>
      </c>
      <c r="P190" s="358" t="s">
        <v>17042</v>
      </c>
      <c r="Q190" s="363">
        <v>3144851.86</v>
      </c>
      <c r="R190" s="363"/>
      <c r="S190" s="363">
        <v>0</v>
      </c>
      <c r="T190" s="363">
        <v>0</v>
      </c>
      <c r="U190" s="363">
        <f t="shared" si="13"/>
        <v>3144851.86</v>
      </c>
      <c r="V190" s="356">
        <f t="shared" si="19"/>
        <v>7862.1296499999999</v>
      </c>
      <c r="W190" s="363">
        <v>9037.8197999999993</v>
      </c>
    </row>
    <row r="191" spans="1:23" ht="35.25" x14ac:dyDescent="0.5">
      <c r="A191" s="318">
        <v>197</v>
      </c>
      <c r="B191" s="318">
        <v>1</v>
      </c>
      <c r="C191" s="355">
        <f>SUBTOTAL(9,$B$16:B191)</f>
        <v>171</v>
      </c>
      <c r="D191" s="365" t="s">
        <v>516</v>
      </c>
      <c r="E191" s="355">
        <v>1990</v>
      </c>
      <c r="F191" s="355"/>
      <c r="G191" s="355" t="s">
        <v>17043</v>
      </c>
      <c r="H191" s="355">
        <v>5</v>
      </c>
      <c r="I191" s="355" t="s">
        <v>17041</v>
      </c>
      <c r="J191" s="366">
        <v>4381.5</v>
      </c>
      <c r="K191" s="366">
        <v>3229.2</v>
      </c>
      <c r="L191" s="366">
        <v>3194.7</v>
      </c>
      <c r="M191" s="367">
        <v>112</v>
      </c>
      <c r="N191" s="355" t="s">
        <v>17038</v>
      </c>
      <c r="O191" s="355" t="s">
        <v>17054</v>
      </c>
      <c r="P191" s="358" t="s">
        <v>17123</v>
      </c>
      <c r="Q191" s="363">
        <v>5569367.1299999999</v>
      </c>
      <c r="R191" s="363"/>
      <c r="S191" s="363">
        <v>0</v>
      </c>
      <c r="T191" s="363">
        <v>0</v>
      </c>
      <c r="U191" s="363">
        <f t="shared" si="13"/>
        <v>5569367.1299999999</v>
      </c>
      <c r="V191" s="356">
        <f t="shared" si="19"/>
        <v>1271.1096953098254</v>
      </c>
      <c r="W191" s="363">
        <v>1969.4108870478146</v>
      </c>
    </row>
    <row r="192" spans="1:23" ht="35.25" x14ac:dyDescent="0.5">
      <c r="A192" s="318">
        <v>198</v>
      </c>
      <c r="B192" s="318">
        <v>1</v>
      </c>
      <c r="C192" s="355">
        <f>SUBTOTAL(9,$B$16:B192)</f>
        <v>172</v>
      </c>
      <c r="D192" s="365" t="s">
        <v>517</v>
      </c>
      <c r="E192" s="355">
        <v>2005</v>
      </c>
      <c r="F192" s="355"/>
      <c r="G192" s="355" t="s">
        <v>17178</v>
      </c>
      <c r="H192" s="355">
        <v>3</v>
      </c>
      <c r="I192" s="355" t="s">
        <v>17045</v>
      </c>
      <c r="J192" s="366">
        <v>1468.2</v>
      </c>
      <c r="K192" s="366">
        <v>926.5</v>
      </c>
      <c r="L192" s="366">
        <v>898</v>
      </c>
      <c r="M192" s="367">
        <v>51</v>
      </c>
      <c r="N192" s="355" t="s">
        <v>17038</v>
      </c>
      <c r="O192" s="355" t="s">
        <v>17054</v>
      </c>
      <c r="P192" s="358" t="s">
        <v>17119</v>
      </c>
      <c r="Q192" s="363">
        <v>5009746.5200000005</v>
      </c>
      <c r="R192" s="363"/>
      <c r="S192" s="363">
        <v>0</v>
      </c>
      <c r="T192" s="363">
        <v>0</v>
      </c>
      <c r="U192" s="363">
        <f t="shared" si="13"/>
        <v>5009746.5200000005</v>
      </c>
      <c r="V192" s="356">
        <f t="shared" si="19"/>
        <v>3412.1689960495846</v>
      </c>
      <c r="W192" s="363">
        <v>5068.7593788312215</v>
      </c>
    </row>
    <row r="193" spans="1:23" ht="35.25" x14ac:dyDescent="0.5">
      <c r="A193" s="318">
        <v>199</v>
      </c>
      <c r="B193" s="318">
        <v>1</v>
      </c>
      <c r="C193" s="355">
        <f>SUBTOTAL(9,$B$16:B193)</f>
        <v>173</v>
      </c>
      <c r="D193" s="365" t="s">
        <v>518</v>
      </c>
      <c r="E193" s="355">
        <v>1968</v>
      </c>
      <c r="F193" s="355"/>
      <c r="G193" s="355" t="s">
        <v>17178</v>
      </c>
      <c r="H193" s="355">
        <v>5</v>
      </c>
      <c r="I193" s="355" t="s">
        <v>16986</v>
      </c>
      <c r="J193" s="366">
        <v>2458</v>
      </c>
      <c r="K193" s="366">
        <v>1892.3</v>
      </c>
      <c r="L193" s="366">
        <v>1241.6300000000001</v>
      </c>
      <c r="M193" s="367">
        <v>52</v>
      </c>
      <c r="N193" s="355" t="s">
        <v>17038</v>
      </c>
      <c r="O193" s="355" t="s">
        <v>17054</v>
      </c>
      <c r="P193" s="358" t="s">
        <v>17122</v>
      </c>
      <c r="Q193" s="363">
        <v>5892729.8700000001</v>
      </c>
      <c r="R193" s="363"/>
      <c r="S193" s="363">
        <v>0</v>
      </c>
      <c r="T193" s="363">
        <v>0</v>
      </c>
      <c r="U193" s="363">
        <f t="shared" si="13"/>
        <v>5892729.8700000001</v>
      </c>
      <c r="V193" s="356">
        <f t="shared" si="19"/>
        <v>2397.3677257933277</v>
      </c>
      <c r="W193" s="363">
        <v>2708.1857936533765</v>
      </c>
    </row>
    <row r="194" spans="1:23" ht="35.25" x14ac:dyDescent="0.5">
      <c r="A194" s="318">
        <v>200</v>
      </c>
      <c r="B194" s="318">
        <v>1</v>
      </c>
      <c r="C194" s="355">
        <f>SUBTOTAL(9,$B$16:B194)</f>
        <v>174</v>
      </c>
      <c r="D194" s="365" t="s">
        <v>520</v>
      </c>
      <c r="E194" s="355">
        <v>1973</v>
      </c>
      <c r="F194" s="355"/>
      <c r="G194" s="355" t="s">
        <v>17043</v>
      </c>
      <c r="H194" s="355">
        <v>5</v>
      </c>
      <c r="I194" s="355" t="s">
        <v>17048</v>
      </c>
      <c r="J194" s="366">
        <v>7134.5</v>
      </c>
      <c r="K194" s="366">
        <v>4410.8999999999996</v>
      </c>
      <c r="L194" s="366">
        <v>4268.5</v>
      </c>
      <c r="M194" s="367">
        <v>14</v>
      </c>
      <c r="N194" s="355" t="s">
        <v>17038</v>
      </c>
      <c r="O194" s="355" t="s">
        <v>17054</v>
      </c>
      <c r="P194" s="358" t="s">
        <v>17120</v>
      </c>
      <c r="Q194" s="363">
        <v>9432457.9800000004</v>
      </c>
      <c r="R194" s="363"/>
      <c r="S194" s="363">
        <v>0</v>
      </c>
      <c r="T194" s="363">
        <v>0</v>
      </c>
      <c r="U194" s="363">
        <f t="shared" si="13"/>
        <v>9432457.9800000004</v>
      </c>
      <c r="V194" s="356">
        <f t="shared" si="19"/>
        <v>1322.0909636274441</v>
      </c>
      <c r="W194" s="363">
        <v>1957.455622117878</v>
      </c>
    </row>
    <row r="195" spans="1:23" ht="35.25" x14ac:dyDescent="0.5">
      <c r="A195" s="318">
        <v>202</v>
      </c>
      <c r="B195" s="318">
        <v>1</v>
      </c>
      <c r="C195" s="355">
        <f>SUBTOTAL(9,$B$16:B195)</f>
        <v>175</v>
      </c>
      <c r="D195" s="365" t="s">
        <v>3669</v>
      </c>
      <c r="E195" s="355">
        <v>1978</v>
      </c>
      <c r="F195" s="355"/>
      <c r="G195" s="355" t="s">
        <v>17178</v>
      </c>
      <c r="H195" s="355">
        <v>9</v>
      </c>
      <c r="I195" s="355" t="s">
        <v>17049</v>
      </c>
      <c r="J195" s="366">
        <v>12893.2</v>
      </c>
      <c r="K195" s="366">
        <v>12893.2</v>
      </c>
      <c r="L195" s="366">
        <v>12893.2</v>
      </c>
      <c r="M195" s="367">
        <v>493</v>
      </c>
      <c r="N195" s="355" t="s">
        <v>17038</v>
      </c>
      <c r="O195" s="355" t="s">
        <v>17054</v>
      </c>
      <c r="P195" s="358" t="s">
        <v>17324</v>
      </c>
      <c r="Q195" s="363">
        <v>13561196.690000001</v>
      </c>
      <c r="R195" s="363"/>
      <c r="S195" s="363">
        <v>0</v>
      </c>
      <c r="T195" s="363">
        <v>0</v>
      </c>
      <c r="U195" s="363">
        <f t="shared" si="13"/>
        <v>13561196.690000001</v>
      </c>
      <c r="V195" s="356">
        <f t="shared" si="19"/>
        <v>1051.8099998448795</v>
      </c>
      <c r="W195" s="363">
        <v>1051.81</v>
      </c>
    </row>
    <row r="196" spans="1:23" ht="35.25" x14ac:dyDescent="0.5">
      <c r="A196" s="318">
        <v>203</v>
      </c>
      <c r="B196" s="318">
        <v>1</v>
      </c>
      <c r="C196" s="355">
        <f>SUBTOTAL(9,$B$16:B196)</f>
        <v>176</v>
      </c>
      <c r="D196" s="365" t="s">
        <v>3538</v>
      </c>
      <c r="E196" s="355">
        <v>1982</v>
      </c>
      <c r="F196" s="355"/>
      <c r="G196" s="355" t="s">
        <v>17178</v>
      </c>
      <c r="H196" s="355">
        <v>9</v>
      </c>
      <c r="I196" s="355" t="s">
        <v>17041</v>
      </c>
      <c r="J196" s="366">
        <v>9363</v>
      </c>
      <c r="K196" s="366">
        <v>9363</v>
      </c>
      <c r="L196" s="366">
        <v>5631</v>
      </c>
      <c r="M196" s="367">
        <v>419</v>
      </c>
      <c r="N196" s="355" t="s">
        <v>17038</v>
      </c>
      <c r="O196" s="355" t="s">
        <v>17054</v>
      </c>
      <c r="P196" s="358" t="s">
        <v>17325</v>
      </c>
      <c r="Q196" s="363">
        <v>7584984.4900000002</v>
      </c>
      <c r="R196" s="363"/>
      <c r="S196" s="363">
        <v>0</v>
      </c>
      <c r="T196" s="363">
        <v>0</v>
      </c>
      <c r="U196" s="363">
        <f t="shared" si="13"/>
        <v>7584984.4900000002</v>
      </c>
      <c r="V196" s="356">
        <f t="shared" si="19"/>
        <v>810.10194275339109</v>
      </c>
      <c r="W196" s="363">
        <v>1897.5636157641779</v>
      </c>
    </row>
    <row r="197" spans="1:23" ht="35.25" x14ac:dyDescent="0.5">
      <c r="A197" s="318">
        <v>204</v>
      </c>
      <c r="B197" s="318">
        <v>1</v>
      </c>
      <c r="C197" s="355">
        <f>SUBTOTAL(9,$B$16:B197)</f>
        <v>177</v>
      </c>
      <c r="D197" s="365" t="s">
        <v>640</v>
      </c>
      <c r="E197" s="355">
        <v>2001</v>
      </c>
      <c r="F197" s="355"/>
      <c r="G197" s="355" t="s">
        <v>17309</v>
      </c>
      <c r="H197" s="355" t="s">
        <v>17048</v>
      </c>
      <c r="I197" s="355" t="s">
        <v>16986</v>
      </c>
      <c r="J197" s="366">
        <v>4008</v>
      </c>
      <c r="K197" s="366">
        <v>2472.3000000000002</v>
      </c>
      <c r="L197" s="366">
        <v>2472.3000000000002</v>
      </c>
      <c r="M197" s="367">
        <v>92</v>
      </c>
      <c r="N197" s="355" t="s">
        <v>17038</v>
      </c>
      <c r="O197" s="355" t="s">
        <v>17054</v>
      </c>
      <c r="P197" s="358" t="s">
        <v>17326</v>
      </c>
      <c r="Q197" s="363">
        <v>8378586.0800000001</v>
      </c>
      <c r="R197" s="363"/>
      <c r="S197" s="363">
        <v>0</v>
      </c>
      <c r="T197" s="363">
        <v>0</v>
      </c>
      <c r="U197" s="363">
        <f t="shared" si="13"/>
        <v>8378586.0800000001</v>
      </c>
      <c r="V197" s="356">
        <f t="shared" si="19"/>
        <v>2090.4655888223551</v>
      </c>
      <c r="W197" s="363">
        <v>2535.9938279441117</v>
      </c>
    </row>
    <row r="198" spans="1:23" ht="35.25" x14ac:dyDescent="0.5">
      <c r="A198" s="318">
        <v>205</v>
      </c>
      <c r="B198" s="318">
        <v>1</v>
      </c>
      <c r="C198" s="355">
        <f>SUBTOTAL(9,$B$16:B198)</f>
        <v>178</v>
      </c>
      <c r="D198" s="365" t="s">
        <v>17039</v>
      </c>
      <c r="E198" s="355">
        <v>1972</v>
      </c>
      <c r="F198" s="355"/>
      <c r="G198" s="355" t="s">
        <v>17178</v>
      </c>
      <c r="H198" s="355" t="s">
        <v>17048</v>
      </c>
      <c r="I198" s="355" t="s">
        <v>17041</v>
      </c>
      <c r="J198" s="366">
        <v>2806.29</v>
      </c>
      <c r="K198" s="366">
        <v>2806.29</v>
      </c>
      <c r="L198" s="366">
        <v>2806.29</v>
      </c>
      <c r="M198" s="367">
        <v>150</v>
      </c>
      <c r="N198" s="355" t="s">
        <v>17038</v>
      </c>
      <c r="O198" s="355" t="s">
        <v>17076</v>
      </c>
      <c r="P198" s="358" t="s">
        <v>17042</v>
      </c>
      <c r="Q198" s="363">
        <v>9655445.5599999987</v>
      </c>
      <c r="R198" s="363"/>
      <c r="S198" s="363">
        <v>0</v>
      </c>
      <c r="T198" s="363">
        <v>0</v>
      </c>
      <c r="U198" s="363">
        <f t="shared" si="13"/>
        <v>9655445.5599999987</v>
      </c>
      <c r="V198" s="356">
        <f t="shared" si="19"/>
        <v>3440.6442527322547</v>
      </c>
      <c r="W198" s="363">
        <v>4255.3919944125519</v>
      </c>
    </row>
    <row r="199" spans="1:23" ht="35.25" x14ac:dyDescent="0.5">
      <c r="A199" s="318">
        <v>206</v>
      </c>
      <c r="B199" s="318">
        <v>1</v>
      </c>
      <c r="C199" s="355">
        <f>SUBTOTAL(9,$B$16:B199)</f>
        <v>179</v>
      </c>
      <c r="D199" s="365" t="s">
        <v>17369</v>
      </c>
      <c r="E199" s="355">
        <v>1984</v>
      </c>
      <c r="F199" s="355"/>
      <c r="G199" s="355" t="s">
        <v>17178</v>
      </c>
      <c r="H199" s="355" t="s">
        <v>16986</v>
      </c>
      <c r="I199" s="355">
        <v>4</v>
      </c>
      <c r="J199" s="366">
        <v>1145.3</v>
      </c>
      <c r="K199" s="366">
        <v>645.70000000000005</v>
      </c>
      <c r="L199" s="366">
        <v>645.70000000000005</v>
      </c>
      <c r="M199" s="367">
        <v>48</v>
      </c>
      <c r="N199" s="355" t="s">
        <v>17038</v>
      </c>
      <c r="O199" s="355" t="s">
        <v>17076</v>
      </c>
      <c r="P199" s="358" t="s">
        <v>17042</v>
      </c>
      <c r="Q199" s="363">
        <v>9091549.8300000001</v>
      </c>
      <c r="R199" s="363"/>
      <c r="S199" s="363">
        <v>0</v>
      </c>
      <c r="T199" s="363">
        <v>0</v>
      </c>
      <c r="U199" s="363">
        <f t="shared" si="13"/>
        <v>9091549.8300000001</v>
      </c>
      <c r="V199" s="356">
        <f t="shared" si="19"/>
        <v>7938.1383305684103</v>
      </c>
      <c r="W199" s="363">
        <v>10473.100891644111</v>
      </c>
    </row>
    <row r="200" spans="1:23" ht="35.25" x14ac:dyDescent="0.5">
      <c r="A200" s="318">
        <v>207</v>
      </c>
      <c r="B200" s="318">
        <v>1</v>
      </c>
      <c r="C200" s="355">
        <f>SUBTOTAL(9,$B$16:B200)</f>
        <v>180</v>
      </c>
      <c r="D200" s="365" t="s">
        <v>514</v>
      </c>
      <c r="E200" s="355">
        <v>1930</v>
      </c>
      <c r="F200" s="355">
        <v>2010</v>
      </c>
      <c r="G200" s="355" t="s">
        <v>17178</v>
      </c>
      <c r="H200" s="355">
        <v>3</v>
      </c>
      <c r="I200" s="355" t="s">
        <v>17045</v>
      </c>
      <c r="J200" s="366">
        <v>1159.1300000000001</v>
      </c>
      <c r="K200" s="366">
        <v>834.33</v>
      </c>
      <c r="L200" s="366">
        <v>834.33</v>
      </c>
      <c r="M200" s="367">
        <v>44</v>
      </c>
      <c r="N200" s="355" t="s">
        <v>17038</v>
      </c>
      <c r="O200" s="355" t="s">
        <v>17054</v>
      </c>
      <c r="P200" s="358" t="s">
        <v>17123</v>
      </c>
      <c r="Q200" s="363">
        <v>143099.59</v>
      </c>
      <c r="R200" s="363"/>
      <c r="S200" s="363">
        <v>0</v>
      </c>
      <c r="T200" s="363">
        <v>0</v>
      </c>
      <c r="U200" s="363">
        <f>Q200-S200-T200</f>
        <v>143099.59</v>
      </c>
      <c r="V200" s="356">
        <f t="shared" si="19"/>
        <v>123.45430624692656</v>
      </c>
      <c r="W200" s="363">
        <v>123.45430624692656</v>
      </c>
    </row>
    <row r="201" spans="1:23" ht="35.25" x14ac:dyDescent="0.5">
      <c r="A201" s="318">
        <v>208</v>
      </c>
      <c r="C201" s="364" t="s">
        <v>532</v>
      </c>
      <c r="D201" s="364"/>
      <c r="E201" s="355" t="s">
        <v>17016</v>
      </c>
      <c r="F201" s="355" t="s">
        <v>17016</v>
      </c>
      <c r="G201" s="355" t="s">
        <v>17016</v>
      </c>
      <c r="H201" s="355" t="s">
        <v>17016</v>
      </c>
      <c r="I201" s="355" t="s">
        <v>17016</v>
      </c>
      <c r="J201" s="360">
        <f>SUM(J202:J208)</f>
        <v>22040.7</v>
      </c>
      <c r="K201" s="360">
        <f t="shared" ref="K201:M201" si="22">SUM(K202:K208)</f>
        <v>13889</v>
      </c>
      <c r="L201" s="360">
        <f t="shared" si="22"/>
        <v>13232.7</v>
      </c>
      <c r="M201" s="361">
        <f t="shared" si="22"/>
        <v>613</v>
      </c>
      <c r="N201" s="355" t="s">
        <v>17016</v>
      </c>
      <c r="O201" s="355" t="s">
        <v>17016</v>
      </c>
      <c r="P201" s="358" t="s">
        <v>17016</v>
      </c>
      <c r="Q201" s="362">
        <v>28319638.610000003</v>
      </c>
      <c r="R201" s="360">
        <f t="shared" ref="R201:U201" si="23">SUM(R202:R208)</f>
        <v>0</v>
      </c>
      <c r="S201" s="360">
        <f t="shared" si="23"/>
        <v>0</v>
      </c>
      <c r="T201" s="360">
        <f t="shared" si="23"/>
        <v>0</v>
      </c>
      <c r="U201" s="360">
        <f t="shared" si="23"/>
        <v>28319638.610000003</v>
      </c>
      <c r="V201" s="356">
        <f t="shared" si="19"/>
        <v>1284.8792737980193</v>
      </c>
      <c r="W201" s="363">
        <f>MAX(W202:W208)</f>
        <v>7319.0806390105627</v>
      </c>
    </row>
    <row r="202" spans="1:23" ht="35.25" x14ac:dyDescent="0.5">
      <c r="A202" s="318">
        <v>209</v>
      </c>
      <c r="B202" s="318">
        <v>1</v>
      </c>
      <c r="C202" s="355">
        <f>SUBTOTAL(9,$B$16:B202)</f>
        <v>181</v>
      </c>
      <c r="D202" s="365" t="s">
        <v>521</v>
      </c>
      <c r="E202" s="355">
        <v>1984</v>
      </c>
      <c r="F202" s="355"/>
      <c r="G202" s="355" t="s">
        <v>17043</v>
      </c>
      <c r="H202" s="355">
        <v>9</v>
      </c>
      <c r="I202" s="355">
        <v>2</v>
      </c>
      <c r="J202" s="366">
        <v>5594.5</v>
      </c>
      <c r="K202" s="366">
        <v>4096</v>
      </c>
      <c r="L202" s="366">
        <v>4096</v>
      </c>
      <c r="M202" s="367">
        <v>151</v>
      </c>
      <c r="N202" s="355" t="s">
        <v>17038</v>
      </c>
      <c r="O202" s="355" t="s">
        <v>17054</v>
      </c>
      <c r="P202" s="358" t="s">
        <v>17124</v>
      </c>
      <c r="Q202" s="363">
        <v>5529192.29</v>
      </c>
      <c r="R202" s="363"/>
      <c r="S202" s="363">
        <v>0</v>
      </c>
      <c r="T202" s="363">
        <v>0</v>
      </c>
      <c r="U202" s="363">
        <f t="shared" si="13"/>
        <v>5529192.29</v>
      </c>
      <c r="V202" s="356">
        <f t="shared" si="19"/>
        <v>988.32644382876038</v>
      </c>
      <c r="W202" s="363">
        <v>1036.6258661185093</v>
      </c>
    </row>
    <row r="203" spans="1:23" ht="35.25" x14ac:dyDescent="0.5">
      <c r="A203" s="318">
        <v>210</v>
      </c>
      <c r="B203" s="318">
        <v>1</v>
      </c>
      <c r="C203" s="355">
        <f>SUBTOTAL(9,$B$16:B203)</f>
        <v>182</v>
      </c>
      <c r="D203" s="365" t="s">
        <v>523</v>
      </c>
      <c r="E203" s="355">
        <v>1972</v>
      </c>
      <c r="F203" s="355"/>
      <c r="G203" s="355" t="s">
        <v>17178</v>
      </c>
      <c r="H203" s="355">
        <v>2</v>
      </c>
      <c r="I203" s="355">
        <v>2</v>
      </c>
      <c r="J203" s="366">
        <v>776.2</v>
      </c>
      <c r="K203" s="366">
        <v>717.9</v>
      </c>
      <c r="L203" s="366">
        <v>637.70000000000005</v>
      </c>
      <c r="M203" s="367">
        <v>48</v>
      </c>
      <c r="N203" s="355" t="s">
        <v>17038</v>
      </c>
      <c r="O203" s="355" t="s">
        <v>17054</v>
      </c>
      <c r="P203" s="358" t="s">
        <v>17124</v>
      </c>
      <c r="Q203" s="363">
        <v>5201998.6600000011</v>
      </c>
      <c r="R203" s="363"/>
      <c r="S203" s="363">
        <v>0</v>
      </c>
      <c r="T203" s="363">
        <v>0</v>
      </c>
      <c r="U203" s="363">
        <f t="shared" si="13"/>
        <v>5201998.6600000011</v>
      </c>
      <c r="V203" s="356">
        <f t="shared" si="19"/>
        <v>6701.8792321566616</v>
      </c>
      <c r="W203" s="363">
        <v>7319.0806390105627</v>
      </c>
    </row>
    <row r="204" spans="1:23" ht="35.25" x14ac:dyDescent="0.5">
      <c r="A204" s="318">
        <v>211</v>
      </c>
      <c r="B204" s="318">
        <v>1</v>
      </c>
      <c r="C204" s="355">
        <f>SUBTOTAL(9,$B$16:B204)</f>
        <v>183</v>
      </c>
      <c r="D204" s="365" t="s">
        <v>524</v>
      </c>
      <c r="E204" s="355">
        <v>1982</v>
      </c>
      <c r="F204" s="355"/>
      <c r="G204" s="355" t="s">
        <v>17043</v>
      </c>
      <c r="H204" s="355">
        <v>5</v>
      </c>
      <c r="I204" s="355">
        <v>4</v>
      </c>
      <c r="J204" s="366">
        <v>3798.1</v>
      </c>
      <c r="K204" s="366">
        <v>2692.4</v>
      </c>
      <c r="L204" s="366">
        <v>2469</v>
      </c>
      <c r="M204" s="367">
        <v>138</v>
      </c>
      <c r="N204" s="355" t="s">
        <v>17038</v>
      </c>
      <c r="O204" s="355" t="s">
        <v>17054</v>
      </c>
      <c r="P204" s="358" t="s">
        <v>17125</v>
      </c>
      <c r="Q204" s="363">
        <v>692480.02</v>
      </c>
      <c r="R204" s="363"/>
      <c r="S204" s="363">
        <v>0</v>
      </c>
      <c r="T204" s="363">
        <v>0</v>
      </c>
      <c r="U204" s="363">
        <f t="shared" si="13"/>
        <v>692480.02</v>
      </c>
      <c r="V204" s="356">
        <f t="shared" si="19"/>
        <v>182.32274558331798</v>
      </c>
      <c r="W204" s="363">
        <v>409.66</v>
      </c>
    </row>
    <row r="205" spans="1:23" ht="35.25" x14ac:dyDescent="0.5">
      <c r="A205" s="318">
        <v>212</v>
      </c>
      <c r="B205" s="318">
        <v>1</v>
      </c>
      <c r="C205" s="355">
        <f>SUBTOTAL(9,$B$16:B205)</f>
        <v>184</v>
      </c>
      <c r="D205" s="365" t="s">
        <v>17052</v>
      </c>
      <c r="E205" s="355">
        <v>1993</v>
      </c>
      <c r="F205" s="355"/>
      <c r="G205" s="355" t="s">
        <v>17309</v>
      </c>
      <c r="H205" s="355">
        <v>5</v>
      </c>
      <c r="I205" s="355" t="s">
        <v>17045</v>
      </c>
      <c r="J205" s="366">
        <v>5482.2</v>
      </c>
      <c r="K205" s="366">
        <v>3303.8</v>
      </c>
      <c r="L205" s="366">
        <v>3096.3</v>
      </c>
      <c r="M205" s="367">
        <v>147</v>
      </c>
      <c r="N205" s="355" t="s">
        <v>17038</v>
      </c>
      <c r="O205" s="355" t="s">
        <v>17054</v>
      </c>
      <c r="P205" s="358" t="s">
        <v>17124</v>
      </c>
      <c r="Q205" s="363">
        <v>7279824.7300000004</v>
      </c>
      <c r="R205" s="363"/>
      <c r="S205" s="363">
        <v>0</v>
      </c>
      <c r="T205" s="363">
        <v>0</v>
      </c>
      <c r="U205" s="363">
        <f t="shared" si="13"/>
        <v>7279824.7300000004</v>
      </c>
      <c r="V205" s="356">
        <f t="shared" si="19"/>
        <v>1327.9020703367262</v>
      </c>
      <c r="W205" s="363">
        <v>2074.4721711721572</v>
      </c>
    </row>
    <row r="206" spans="1:23" ht="35.25" x14ac:dyDescent="0.5">
      <c r="A206" s="318">
        <v>213</v>
      </c>
      <c r="B206" s="318">
        <v>1</v>
      </c>
      <c r="C206" s="355">
        <f>SUBTOTAL(9,$B$16:B206)</f>
        <v>185</v>
      </c>
      <c r="D206" s="365" t="s">
        <v>17051</v>
      </c>
      <c r="E206" s="355">
        <v>1964</v>
      </c>
      <c r="F206" s="355"/>
      <c r="G206" s="355" t="s">
        <v>17178</v>
      </c>
      <c r="H206" s="355">
        <v>2</v>
      </c>
      <c r="I206" s="355" t="s">
        <v>16986</v>
      </c>
      <c r="J206" s="366">
        <v>669.7</v>
      </c>
      <c r="K206" s="366">
        <v>350.2</v>
      </c>
      <c r="L206" s="366">
        <v>300.5</v>
      </c>
      <c r="M206" s="367">
        <v>11</v>
      </c>
      <c r="N206" s="355" t="s">
        <v>17038</v>
      </c>
      <c r="O206" s="355" t="s">
        <v>17054</v>
      </c>
      <c r="P206" s="358" t="s">
        <v>17124</v>
      </c>
      <c r="Q206" s="363">
        <v>2384930.21</v>
      </c>
      <c r="R206" s="363"/>
      <c r="S206" s="363">
        <v>0</v>
      </c>
      <c r="T206" s="363">
        <v>0</v>
      </c>
      <c r="U206" s="363">
        <f t="shared" si="13"/>
        <v>2384930.21</v>
      </c>
      <c r="V206" s="356">
        <f t="shared" si="19"/>
        <v>3561.1918918918914</v>
      </c>
      <c r="W206" s="363">
        <v>5937.1328953262646</v>
      </c>
    </row>
    <row r="207" spans="1:23" ht="35.25" x14ac:dyDescent="0.5">
      <c r="A207" s="318">
        <v>214</v>
      </c>
      <c r="B207" s="318">
        <v>1</v>
      </c>
      <c r="C207" s="355">
        <f>SUBTOTAL(9,$B$16:B207)</f>
        <v>186</v>
      </c>
      <c r="D207" s="365" t="s">
        <v>3829</v>
      </c>
      <c r="E207" s="355">
        <v>2002</v>
      </c>
      <c r="F207" s="355"/>
      <c r="G207" s="355" t="s">
        <v>17178</v>
      </c>
      <c r="H207" s="355">
        <v>5</v>
      </c>
      <c r="I207" s="355" t="s">
        <v>17045</v>
      </c>
      <c r="J207" s="366">
        <v>5019</v>
      </c>
      <c r="K207" s="366">
        <v>2368</v>
      </c>
      <c r="L207" s="366">
        <v>2368</v>
      </c>
      <c r="M207" s="367">
        <v>93</v>
      </c>
      <c r="N207" s="355" t="s">
        <v>17038</v>
      </c>
      <c r="O207" s="355" t="s">
        <v>17054</v>
      </c>
      <c r="P207" s="358" t="s">
        <v>17124</v>
      </c>
      <c r="Q207" s="363">
        <v>7153587.8300000001</v>
      </c>
      <c r="R207" s="363"/>
      <c r="S207" s="363">
        <v>0</v>
      </c>
      <c r="T207" s="363">
        <v>0</v>
      </c>
      <c r="U207" s="363">
        <f t="shared" si="13"/>
        <v>7153587.8300000001</v>
      </c>
      <c r="V207" s="356">
        <f t="shared" si="19"/>
        <v>1425.3014206017135</v>
      </c>
      <c r="W207" s="363">
        <v>2119.6381401872882</v>
      </c>
    </row>
    <row r="208" spans="1:23" ht="35.25" x14ac:dyDescent="0.5">
      <c r="A208" s="318">
        <v>215</v>
      </c>
      <c r="B208" s="318">
        <v>1</v>
      </c>
      <c r="C208" s="355">
        <f>SUBTOTAL(9,$B$16:B208)</f>
        <v>187</v>
      </c>
      <c r="D208" s="365" t="s">
        <v>522</v>
      </c>
      <c r="E208" s="355">
        <v>1964</v>
      </c>
      <c r="F208" s="355"/>
      <c r="G208" s="355" t="s">
        <v>17178</v>
      </c>
      <c r="H208" s="355">
        <v>2</v>
      </c>
      <c r="I208" s="355">
        <v>2</v>
      </c>
      <c r="J208" s="366">
        <v>701</v>
      </c>
      <c r="K208" s="366">
        <v>360.7</v>
      </c>
      <c r="L208" s="366">
        <v>265.2</v>
      </c>
      <c r="M208" s="367">
        <v>25</v>
      </c>
      <c r="N208" s="355" t="s">
        <v>17038</v>
      </c>
      <c r="O208" s="355" t="s">
        <v>17054</v>
      </c>
      <c r="P208" s="358" t="s">
        <v>17125</v>
      </c>
      <c r="Q208" s="363">
        <v>77624.87</v>
      </c>
      <c r="R208" s="363"/>
      <c r="S208" s="363">
        <v>0</v>
      </c>
      <c r="T208" s="363">
        <v>0</v>
      </c>
      <c r="U208" s="363">
        <f>Q208-S208-T208</f>
        <v>77624.87</v>
      </c>
      <c r="V208" s="356">
        <f t="shared" si="19"/>
        <v>110.7344793152639</v>
      </c>
      <c r="W208" s="363">
        <v>110.7344793152639</v>
      </c>
    </row>
    <row r="209" spans="1:23" ht="35.25" x14ac:dyDescent="0.5">
      <c r="A209" s="318">
        <v>216</v>
      </c>
      <c r="C209" s="364" t="s">
        <v>533</v>
      </c>
      <c r="D209" s="364"/>
      <c r="E209" s="355" t="s">
        <v>17016</v>
      </c>
      <c r="F209" s="355" t="s">
        <v>17016</v>
      </c>
      <c r="G209" s="355" t="s">
        <v>17016</v>
      </c>
      <c r="H209" s="355" t="s">
        <v>17016</v>
      </c>
      <c r="I209" s="355" t="s">
        <v>17016</v>
      </c>
      <c r="J209" s="360">
        <f>SUM(J210:J214)</f>
        <v>10995.04</v>
      </c>
      <c r="K209" s="360">
        <f>SUM(K210:K214)</f>
        <v>10172.039999999999</v>
      </c>
      <c r="L209" s="360">
        <f>SUM(L210:L214)</f>
        <v>5488.84</v>
      </c>
      <c r="M209" s="361">
        <f>SUM(M210:M214)</f>
        <v>422</v>
      </c>
      <c r="N209" s="355" t="s">
        <v>17016</v>
      </c>
      <c r="O209" s="355" t="s">
        <v>17016</v>
      </c>
      <c r="P209" s="358" t="s">
        <v>17016</v>
      </c>
      <c r="Q209" s="362">
        <v>8558698.6600000001</v>
      </c>
      <c r="R209" s="360">
        <f t="shared" ref="R209:U209" si="24">SUM(R210:R214)</f>
        <v>0</v>
      </c>
      <c r="S209" s="360">
        <f t="shared" si="24"/>
        <v>0</v>
      </c>
      <c r="T209" s="360">
        <f t="shared" si="24"/>
        <v>0</v>
      </c>
      <c r="U209" s="360">
        <f t="shared" si="24"/>
        <v>8558698.6600000001</v>
      </c>
      <c r="V209" s="356">
        <f t="shared" si="19"/>
        <v>778.41450872393364</v>
      </c>
      <c r="W209" s="363">
        <f>MAX(W210:W214)</f>
        <v>5674.57</v>
      </c>
    </row>
    <row r="210" spans="1:23" ht="35.25" x14ac:dyDescent="0.5">
      <c r="A210" s="318">
        <v>217</v>
      </c>
      <c r="B210" s="318">
        <v>1</v>
      </c>
      <c r="C210" s="355">
        <f>SUBTOTAL(9,$B$16:B210)</f>
        <v>188</v>
      </c>
      <c r="D210" s="365" t="s">
        <v>525</v>
      </c>
      <c r="E210" s="355">
        <v>1955</v>
      </c>
      <c r="F210" s="355"/>
      <c r="G210" s="355" t="s">
        <v>17178</v>
      </c>
      <c r="H210" s="355">
        <v>3</v>
      </c>
      <c r="I210" s="355" t="s">
        <v>17045</v>
      </c>
      <c r="J210" s="366">
        <v>2093.84</v>
      </c>
      <c r="K210" s="366">
        <v>1914.34</v>
      </c>
      <c r="L210" s="366">
        <v>1565.94</v>
      </c>
      <c r="M210" s="367">
        <v>80</v>
      </c>
      <c r="N210" s="355" t="s">
        <v>17038</v>
      </c>
      <c r="O210" s="355" t="s">
        <v>17076</v>
      </c>
      <c r="P210" s="358" t="s">
        <v>17042</v>
      </c>
      <c r="Q210" s="363">
        <v>200000</v>
      </c>
      <c r="R210" s="363"/>
      <c r="S210" s="363">
        <v>0</v>
      </c>
      <c r="T210" s="363">
        <v>0</v>
      </c>
      <c r="U210" s="363">
        <f t="shared" si="13"/>
        <v>200000</v>
      </c>
      <c r="V210" s="356">
        <f t="shared" si="19"/>
        <v>95.518282199212919</v>
      </c>
      <c r="W210" s="363">
        <v>95.518282199212919</v>
      </c>
    </row>
    <row r="211" spans="1:23" ht="35.25" x14ac:dyDescent="0.5">
      <c r="A211" s="318">
        <v>218</v>
      </c>
      <c r="B211" s="318">
        <v>1</v>
      </c>
      <c r="C211" s="355">
        <f>SUBTOTAL(9,$B$16:B211)</f>
        <v>189</v>
      </c>
      <c r="D211" s="365" t="s">
        <v>3884</v>
      </c>
      <c r="E211" s="355">
        <v>1882</v>
      </c>
      <c r="F211" s="355"/>
      <c r="G211" s="355" t="s">
        <v>17178</v>
      </c>
      <c r="H211" s="355">
        <v>3</v>
      </c>
      <c r="I211" s="355" t="s">
        <v>17045</v>
      </c>
      <c r="J211" s="366">
        <v>3501.8</v>
      </c>
      <c r="K211" s="366">
        <v>2939.7</v>
      </c>
      <c r="L211" s="366">
        <v>1028.9000000000001</v>
      </c>
      <c r="M211" s="367">
        <v>88</v>
      </c>
      <c r="N211" s="355" t="s">
        <v>17038</v>
      </c>
      <c r="O211" s="355" t="s">
        <v>17054</v>
      </c>
      <c r="P211" s="358" t="s">
        <v>17327</v>
      </c>
      <c r="Q211" s="363">
        <v>6545400.3499999996</v>
      </c>
      <c r="R211" s="363"/>
      <c r="S211" s="363">
        <v>0</v>
      </c>
      <c r="T211" s="363">
        <v>0</v>
      </c>
      <c r="U211" s="363">
        <f t="shared" si="13"/>
        <v>6545400.3499999996</v>
      </c>
      <c r="V211" s="356">
        <f t="shared" si="19"/>
        <v>1869.1531069735563</v>
      </c>
      <c r="W211" s="363">
        <v>5674.57</v>
      </c>
    </row>
    <row r="212" spans="1:23" ht="35.25" x14ac:dyDescent="0.5">
      <c r="A212" s="318">
        <v>219</v>
      </c>
      <c r="B212" s="318">
        <v>1</v>
      </c>
      <c r="C212" s="355">
        <f>SUBTOTAL(9,$B$16:B212)</f>
        <v>190</v>
      </c>
      <c r="D212" s="365" t="s">
        <v>3910</v>
      </c>
      <c r="E212" s="355">
        <v>1977</v>
      </c>
      <c r="F212" s="355"/>
      <c r="G212" s="355" t="s">
        <v>17178</v>
      </c>
      <c r="H212" s="355">
        <v>5</v>
      </c>
      <c r="I212" s="355">
        <v>2</v>
      </c>
      <c r="J212" s="366">
        <v>4074.3</v>
      </c>
      <c r="K212" s="366">
        <v>4074.3</v>
      </c>
      <c r="L212" s="366">
        <v>1846.3</v>
      </c>
      <c r="M212" s="367">
        <v>209</v>
      </c>
      <c r="N212" s="355" t="s">
        <v>17038</v>
      </c>
      <c r="O212" s="355" t="s">
        <v>17054</v>
      </c>
      <c r="P212" s="358" t="s">
        <v>17328</v>
      </c>
      <c r="Q212" s="363">
        <v>1483298.31</v>
      </c>
      <c r="R212" s="363"/>
      <c r="S212" s="363">
        <v>0</v>
      </c>
      <c r="T212" s="363">
        <v>0</v>
      </c>
      <c r="U212" s="363">
        <f t="shared" si="13"/>
        <v>1483298.31</v>
      </c>
      <c r="V212" s="356">
        <f t="shared" si="19"/>
        <v>364.06212355496649</v>
      </c>
      <c r="W212" s="363">
        <v>527.63</v>
      </c>
    </row>
    <row r="213" spans="1:23" ht="35.25" x14ac:dyDescent="0.5">
      <c r="A213" s="318">
        <v>221</v>
      </c>
      <c r="B213" s="318">
        <v>1</v>
      </c>
      <c r="C213" s="355">
        <f>SUBTOTAL(9,$B$16:B213)</f>
        <v>191</v>
      </c>
      <c r="D213" s="365" t="s">
        <v>526</v>
      </c>
      <c r="E213" s="355">
        <v>1933</v>
      </c>
      <c r="F213" s="355"/>
      <c r="G213" s="355" t="s">
        <v>17177</v>
      </c>
      <c r="H213" s="355">
        <v>2</v>
      </c>
      <c r="I213" s="355" t="s">
        <v>16986</v>
      </c>
      <c r="J213" s="366">
        <v>441</v>
      </c>
      <c r="K213" s="366">
        <v>422.8</v>
      </c>
      <c r="L213" s="366">
        <v>376.7</v>
      </c>
      <c r="M213" s="367">
        <v>23</v>
      </c>
      <c r="N213" s="355" t="s">
        <v>17038</v>
      </c>
      <c r="O213" s="355" t="s">
        <v>17054</v>
      </c>
      <c r="P213" s="358" t="s">
        <v>17126</v>
      </c>
      <c r="Q213" s="363">
        <v>150000</v>
      </c>
      <c r="R213" s="363"/>
      <c r="S213" s="363">
        <v>0</v>
      </c>
      <c r="T213" s="363">
        <v>0</v>
      </c>
      <c r="U213" s="363">
        <f>Q213-S213-T213</f>
        <v>150000</v>
      </c>
      <c r="V213" s="356">
        <f>Q213/J213</f>
        <v>340.13605442176873</v>
      </c>
      <c r="W213" s="363">
        <v>340.13605442176873</v>
      </c>
    </row>
    <row r="214" spans="1:23" ht="35.25" x14ac:dyDescent="0.5">
      <c r="A214" s="318">
        <v>222</v>
      </c>
      <c r="B214" s="318">
        <v>1</v>
      </c>
      <c r="C214" s="355">
        <f>SUBTOTAL(9,$B$16:B214)</f>
        <v>192</v>
      </c>
      <c r="D214" s="365" t="s">
        <v>549</v>
      </c>
      <c r="E214" s="355">
        <v>1953</v>
      </c>
      <c r="F214" s="355"/>
      <c r="G214" s="355" t="s">
        <v>17178</v>
      </c>
      <c r="H214" s="355">
        <v>2</v>
      </c>
      <c r="I214" s="355" t="s">
        <v>16986</v>
      </c>
      <c r="J214" s="366">
        <v>884.1</v>
      </c>
      <c r="K214" s="366">
        <v>820.9</v>
      </c>
      <c r="L214" s="366">
        <v>671</v>
      </c>
      <c r="M214" s="367">
        <v>22</v>
      </c>
      <c r="N214" s="355" t="s">
        <v>17038</v>
      </c>
      <c r="O214" s="355" t="s">
        <v>17076</v>
      </c>
      <c r="P214" s="358" t="s">
        <v>17042</v>
      </c>
      <c r="Q214" s="363">
        <v>180000</v>
      </c>
      <c r="R214" s="363"/>
      <c r="S214" s="363">
        <v>0</v>
      </c>
      <c r="T214" s="363">
        <v>0</v>
      </c>
      <c r="U214" s="363">
        <f>Q214-S214-T214</f>
        <v>180000</v>
      </c>
      <c r="V214" s="356">
        <f t="shared" ref="V214" si="25">Q214/J214</f>
        <v>203.59687818120122</v>
      </c>
      <c r="W214" s="363">
        <v>203.59687818120122</v>
      </c>
    </row>
    <row r="215" spans="1:23" ht="35.25" x14ac:dyDescent="0.5">
      <c r="A215" s="318">
        <v>223</v>
      </c>
      <c r="C215" s="364" t="s">
        <v>534</v>
      </c>
      <c r="D215" s="364"/>
      <c r="E215" s="355" t="s">
        <v>17016</v>
      </c>
      <c r="F215" s="355" t="s">
        <v>17016</v>
      </c>
      <c r="G215" s="355" t="s">
        <v>17016</v>
      </c>
      <c r="H215" s="355" t="s">
        <v>17016</v>
      </c>
      <c r="I215" s="355" t="s">
        <v>17016</v>
      </c>
      <c r="J215" s="360">
        <f>SUM(J216:J221)</f>
        <v>19574.940000000002</v>
      </c>
      <c r="K215" s="360">
        <f t="shared" ref="K215:M215" si="26">SUM(K216:K221)</f>
        <v>14175.919999999998</v>
      </c>
      <c r="L215" s="360">
        <f t="shared" si="26"/>
        <v>13377.289999999999</v>
      </c>
      <c r="M215" s="361">
        <f t="shared" si="26"/>
        <v>674</v>
      </c>
      <c r="N215" s="355" t="s">
        <v>17016</v>
      </c>
      <c r="O215" s="355" t="s">
        <v>17016</v>
      </c>
      <c r="P215" s="358" t="s">
        <v>17016</v>
      </c>
      <c r="Q215" s="362">
        <v>29279493.190000001</v>
      </c>
      <c r="R215" s="360">
        <f t="shared" ref="R215:U215" si="27">SUM(R216:R221)</f>
        <v>0</v>
      </c>
      <c r="S215" s="360">
        <f t="shared" si="27"/>
        <v>0</v>
      </c>
      <c r="T215" s="360">
        <f t="shared" si="27"/>
        <v>0</v>
      </c>
      <c r="U215" s="360">
        <f t="shared" si="27"/>
        <v>29279493.190000001</v>
      </c>
      <c r="V215" s="356">
        <f t="shared" ref="V215:V269" si="28">Q215/J215</f>
        <v>1495.7641346537971</v>
      </c>
      <c r="W215" s="363">
        <f>MAX(W216:W221)</f>
        <v>7663.67</v>
      </c>
    </row>
    <row r="216" spans="1:23" ht="35.25" x14ac:dyDescent="0.5">
      <c r="A216" s="318">
        <v>224</v>
      </c>
      <c r="B216" s="318">
        <v>1</v>
      </c>
      <c r="C216" s="355">
        <f>SUBTOTAL(9,$B$16:B216)</f>
        <v>193</v>
      </c>
      <c r="D216" s="365" t="s">
        <v>527</v>
      </c>
      <c r="E216" s="355">
        <v>1965</v>
      </c>
      <c r="F216" s="355"/>
      <c r="G216" s="355" t="s">
        <v>17178</v>
      </c>
      <c r="H216" s="355">
        <v>4</v>
      </c>
      <c r="I216" s="355" t="s">
        <v>17045</v>
      </c>
      <c r="J216" s="366">
        <v>2685.45</v>
      </c>
      <c r="K216" s="366">
        <v>1980.26</v>
      </c>
      <c r="L216" s="366">
        <v>1866.2</v>
      </c>
      <c r="M216" s="367">
        <v>74</v>
      </c>
      <c r="N216" s="355" t="s">
        <v>17038</v>
      </c>
      <c r="O216" s="355" t="s">
        <v>17054</v>
      </c>
      <c r="P216" s="358" t="s">
        <v>17128</v>
      </c>
      <c r="Q216" s="363">
        <v>6523511.6500000004</v>
      </c>
      <c r="R216" s="363"/>
      <c r="S216" s="363">
        <v>0</v>
      </c>
      <c r="T216" s="363">
        <v>0</v>
      </c>
      <c r="U216" s="363">
        <f t="shared" ref="U216:U271" si="29">Q216-S216-T216</f>
        <v>6523511.6500000004</v>
      </c>
      <c r="V216" s="356">
        <f t="shared" si="28"/>
        <v>2429.2061479454096</v>
      </c>
      <c r="W216" s="363">
        <v>3460.0740345193544</v>
      </c>
    </row>
    <row r="217" spans="1:23" ht="35.25" x14ac:dyDescent="0.5">
      <c r="A217" s="318">
        <v>225</v>
      </c>
      <c r="B217" s="318">
        <v>1</v>
      </c>
      <c r="C217" s="355">
        <f>SUBTOTAL(9,$B$16:B217)</f>
        <v>194</v>
      </c>
      <c r="D217" s="365" t="s">
        <v>528</v>
      </c>
      <c r="E217" s="355">
        <v>1962</v>
      </c>
      <c r="F217" s="355"/>
      <c r="G217" s="355" t="s">
        <v>17178</v>
      </c>
      <c r="H217" s="355">
        <v>3</v>
      </c>
      <c r="I217" s="355" t="s">
        <v>16986</v>
      </c>
      <c r="J217" s="366">
        <v>1347.34</v>
      </c>
      <c r="K217" s="366">
        <v>927.1</v>
      </c>
      <c r="L217" s="366">
        <v>854.4</v>
      </c>
      <c r="M217" s="367">
        <v>40</v>
      </c>
      <c r="N217" s="355" t="s">
        <v>17038</v>
      </c>
      <c r="O217" s="355" t="s">
        <v>17054</v>
      </c>
      <c r="P217" s="358" t="s">
        <v>17127</v>
      </c>
      <c r="Q217" s="363">
        <v>4256309.13</v>
      </c>
      <c r="R217" s="363"/>
      <c r="S217" s="363">
        <v>0</v>
      </c>
      <c r="T217" s="363">
        <v>0</v>
      </c>
      <c r="U217" s="363">
        <f t="shared" si="29"/>
        <v>4256309.13</v>
      </c>
      <c r="V217" s="356">
        <f t="shared" si="28"/>
        <v>3159.0460685498838</v>
      </c>
      <c r="W217" s="363">
        <v>4297.0837294224175</v>
      </c>
    </row>
    <row r="218" spans="1:23" ht="35.25" x14ac:dyDescent="0.5">
      <c r="A218" s="318">
        <v>226</v>
      </c>
      <c r="B218" s="318">
        <v>1</v>
      </c>
      <c r="C218" s="355">
        <f>SUBTOTAL(9,$B$16:B218)</f>
        <v>195</v>
      </c>
      <c r="D218" s="365" t="s">
        <v>529</v>
      </c>
      <c r="E218" s="355">
        <v>1962</v>
      </c>
      <c r="F218" s="355"/>
      <c r="G218" s="355" t="s">
        <v>17178</v>
      </c>
      <c r="H218" s="355">
        <v>3</v>
      </c>
      <c r="I218" s="355" t="s">
        <v>16986</v>
      </c>
      <c r="J218" s="366">
        <v>1392.88</v>
      </c>
      <c r="K218" s="366">
        <v>969.68</v>
      </c>
      <c r="L218" s="366">
        <v>819.3</v>
      </c>
      <c r="M218" s="367">
        <v>57</v>
      </c>
      <c r="N218" s="355" t="s">
        <v>17038</v>
      </c>
      <c r="O218" s="355" t="s">
        <v>17054</v>
      </c>
      <c r="P218" s="358" t="s">
        <v>17128</v>
      </c>
      <c r="Q218" s="363">
        <v>122137.60000000001</v>
      </c>
      <c r="R218" s="363"/>
      <c r="S218" s="363">
        <v>0</v>
      </c>
      <c r="T218" s="363">
        <v>0</v>
      </c>
      <c r="U218" s="363">
        <f t="shared" si="29"/>
        <v>122137.60000000001</v>
      </c>
      <c r="V218" s="356">
        <f t="shared" si="28"/>
        <v>87.687094365630927</v>
      </c>
      <c r="W218" s="363">
        <v>87.687094365630927</v>
      </c>
    </row>
    <row r="219" spans="1:23" ht="35.25" x14ac:dyDescent="0.5">
      <c r="A219" s="318">
        <v>227</v>
      </c>
      <c r="B219" s="318">
        <v>1</v>
      </c>
      <c r="C219" s="355">
        <f>SUBTOTAL(9,$B$16:B219)</f>
        <v>196</v>
      </c>
      <c r="D219" s="365" t="s">
        <v>530</v>
      </c>
      <c r="E219" s="355">
        <v>1967</v>
      </c>
      <c r="F219" s="355">
        <v>2016</v>
      </c>
      <c r="G219" s="355" t="s">
        <v>17178</v>
      </c>
      <c r="H219" s="355">
        <v>5</v>
      </c>
      <c r="I219" s="355" t="s">
        <v>17040</v>
      </c>
      <c r="J219" s="366">
        <v>7765.21</v>
      </c>
      <c r="K219" s="366">
        <v>6076.67</v>
      </c>
      <c r="L219" s="366">
        <v>5699.38</v>
      </c>
      <c r="M219" s="367">
        <v>260</v>
      </c>
      <c r="N219" s="355" t="s">
        <v>17038</v>
      </c>
      <c r="O219" s="355" t="s">
        <v>17054</v>
      </c>
      <c r="P219" s="358" t="s">
        <v>17127</v>
      </c>
      <c r="Q219" s="363">
        <v>2716154.04</v>
      </c>
      <c r="R219" s="363"/>
      <c r="S219" s="363">
        <v>0</v>
      </c>
      <c r="T219" s="363">
        <v>0</v>
      </c>
      <c r="U219" s="363">
        <f t="shared" si="29"/>
        <v>2716154.04</v>
      </c>
      <c r="V219" s="356">
        <f t="shared" si="28"/>
        <v>349.78500774608801</v>
      </c>
      <c r="W219" s="363">
        <v>494.01212587940313</v>
      </c>
    </row>
    <row r="220" spans="1:23" ht="35.25" x14ac:dyDescent="0.5">
      <c r="A220" s="318">
        <v>228</v>
      </c>
      <c r="B220" s="318">
        <v>1</v>
      </c>
      <c r="C220" s="355">
        <f>SUBTOTAL(9,$B$16:B220)</f>
        <v>197</v>
      </c>
      <c r="D220" s="365" t="s">
        <v>4171</v>
      </c>
      <c r="E220" s="355">
        <v>1964</v>
      </c>
      <c r="F220" s="355"/>
      <c r="G220" s="355" t="s">
        <v>17178</v>
      </c>
      <c r="H220" s="355">
        <v>4</v>
      </c>
      <c r="I220" s="355" t="s">
        <v>17045</v>
      </c>
      <c r="J220" s="366">
        <v>2709.75</v>
      </c>
      <c r="K220" s="366">
        <v>2012.8</v>
      </c>
      <c r="L220" s="366">
        <v>1928.6</v>
      </c>
      <c r="M220" s="367">
        <v>73</v>
      </c>
      <c r="N220" s="355" t="s">
        <v>17038</v>
      </c>
      <c r="O220" s="355" t="s">
        <v>17054</v>
      </c>
      <c r="P220" s="358" t="s">
        <v>17329</v>
      </c>
      <c r="Q220" s="363">
        <v>4852331.0999999996</v>
      </c>
      <c r="R220" s="363"/>
      <c r="S220" s="363">
        <v>0</v>
      </c>
      <c r="T220" s="363">
        <v>0</v>
      </c>
      <c r="U220" s="363">
        <f t="shared" si="29"/>
        <v>4852331.0999999996</v>
      </c>
      <c r="V220" s="356">
        <f t="shared" si="28"/>
        <v>1790.6932742872957</v>
      </c>
      <c r="W220" s="363">
        <v>3456.488997139958</v>
      </c>
    </row>
    <row r="221" spans="1:23" ht="35.25" x14ac:dyDescent="0.5">
      <c r="A221" s="318">
        <v>229</v>
      </c>
      <c r="B221" s="318">
        <v>1</v>
      </c>
      <c r="C221" s="355">
        <f>SUBTOTAL(9,$B$16:B221)</f>
        <v>198</v>
      </c>
      <c r="D221" s="365" t="s">
        <v>4211</v>
      </c>
      <c r="E221" s="355">
        <v>1965</v>
      </c>
      <c r="F221" s="355"/>
      <c r="G221" s="355" t="s">
        <v>17178</v>
      </c>
      <c r="H221" s="355">
        <v>4</v>
      </c>
      <c r="I221" s="355" t="s">
        <v>17045</v>
      </c>
      <c r="J221" s="366">
        <v>3674.31</v>
      </c>
      <c r="K221" s="366">
        <v>2209.41</v>
      </c>
      <c r="L221" s="366">
        <v>2209.41</v>
      </c>
      <c r="M221" s="367">
        <v>170</v>
      </c>
      <c r="N221" s="355" t="s">
        <v>17038</v>
      </c>
      <c r="O221" s="355" t="s">
        <v>17054</v>
      </c>
      <c r="P221" s="358" t="s">
        <v>17330</v>
      </c>
      <c r="Q221" s="363">
        <v>10809049.669999998</v>
      </c>
      <c r="R221" s="363"/>
      <c r="S221" s="363">
        <v>0</v>
      </c>
      <c r="T221" s="363">
        <v>0</v>
      </c>
      <c r="U221" s="363">
        <f t="shared" si="29"/>
        <v>10809049.669999998</v>
      </c>
      <c r="V221" s="356">
        <f t="shared" si="28"/>
        <v>2941.7903415879441</v>
      </c>
      <c r="W221" s="363">
        <v>7663.67</v>
      </c>
    </row>
    <row r="222" spans="1:23" ht="35.25" x14ac:dyDescent="0.5">
      <c r="A222" s="318">
        <v>230</v>
      </c>
      <c r="C222" s="364" t="s">
        <v>535</v>
      </c>
      <c r="D222" s="364"/>
      <c r="E222" s="355" t="s">
        <v>17016</v>
      </c>
      <c r="F222" s="355" t="s">
        <v>17016</v>
      </c>
      <c r="G222" s="355" t="s">
        <v>17016</v>
      </c>
      <c r="H222" s="355" t="s">
        <v>17016</v>
      </c>
      <c r="I222" s="355" t="s">
        <v>17016</v>
      </c>
      <c r="J222" s="360">
        <f>J223</f>
        <v>936.95</v>
      </c>
      <c r="K222" s="360">
        <f t="shared" ref="K222:M222" si="30">K223</f>
        <v>812.48</v>
      </c>
      <c r="L222" s="360">
        <f t="shared" si="30"/>
        <v>812.48</v>
      </c>
      <c r="M222" s="361">
        <f t="shared" si="30"/>
        <v>41</v>
      </c>
      <c r="N222" s="355" t="s">
        <v>17016</v>
      </c>
      <c r="O222" s="355" t="s">
        <v>17016</v>
      </c>
      <c r="P222" s="358" t="s">
        <v>17016</v>
      </c>
      <c r="Q222" s="362">
        <v>6045886.4199999999</v>
      </c>
      <c r="R222" s="362">
        <f t="shared" ref="R222:U222" si="31">R223</f>
        <v>0</v>
      </c>
      <c r="S222" s="360">
        <f t="shared" si="31"/>
        <v>0</v>
      </c>
      <c r="T222" s="360">
        <f t="shared" si="31"/>
        <v>0</v>
      </c>
      <c r="U222" s="360">
        <f t="shared" si="31"/>
        <v>6045886.4199999999</v>
      </c>
      <c r="V222" s="356">
        <f t="shared" si="28"/>
        <v>6452.7311169219274</v>
      </c>
      <c r="W222" s="363">
        <f>W223</f>
        <v>9570.6859917818456</v>
      </c>
    </row>
    <row r="223" spans="1:23" ht="35.25" x14ac:dyDescent="0.5">
      <c r="A223" s="318">
        <v>231</v>
      </c>
      <c r="B223" s="318">
        <v>1</v>
      </c>
      <c r="C223" s="355">
        <f>SUBTOTAL(9,$B$16:B223)</f>
        <v>199</v>
      </c>
      <c r="D223" s="365" t="s">
        <v>531</v>
      </c>
      <c r="E223" s="355">
        <v>1976</v>
      </c>
      <c r="F223" s="355">
        <v>2012</v>
      </c>
      <c r="G223" s="355" t="s">
        <v>17178</v>
      </c>
      <c r="H223" s="355">
        <v>2</v>
      </c>
      <c r="I223" s="355" t="s">
        <v>17045</v>
      </c>
      <c r="J223" s="366">
        <v>936.95</v>
      </c>
      <c r="K223" s="366">
        <v>812.48</v>
      </c>
      <c r="L223" s="366">
        <v>812.48</v>
      </c>
      <c r="M223" s="367">
        <v>41</v>
      </c>
      <c r="N223" s="355" t="s">
        <v>17038</v>
      </c>
      <c r="O223" s="355" t="s">
        <v>17054</v>
      </c>
      <c r="P223" s="358" t="s">
        <v>17129</v>
      </c>
      <c r="Q223" s="363">
        <v>6045886.4199999999</v>
      </c>
      <c r="R223" s="363"/>
      <c r="S223" s="363">
        <v>0</v>
      </c>
      <c r="T223" s="363">
        <v>0</v>
      </c>
      <c r="U223" s="363">
        <f t="shared" si="29"/>
        <v>6045886.4199999999</v>
      </c>
      <c r="V223" s="356">
        <f t="shared" si="28"/>
        <v>6452.7311169219274</v>
      </c>
      <c r="W223" s="363">
        <v>9570.6859917818456</v>
      </c>
    </row>
    <row r="224" spans="1:23" ht="35.25" x14ac:dyDescent="0.5">
      <c r="A224" s="318">
        <v>232</v>
      </c>
      <c r="C224" s="364" t="s">
        <v>457</v>
      </c>
      <c r="D224" s="364"/>
      <c r="E224" s="355" t="s">
        <v>17016</v>
      </c>
      <c r="F224" s="355" t="s">
        <v>17016</v>
      </c>
      <c r="G224" s="355" t="s">
        <v>17016</v>
      </c>
      <c r="H224" s="355" t="s">
        <v>17016</v>
      </c>
      <c r="I224" s="355" t="s">
        <v>17016</v>
      </c>
      <c r="J224" s="360">
        <f>SUM(J225:J234)</f>
        <v>11317.4</v>
      </c>
      <c r="K224" s="360">
        <f t="shared" ref="K224:M224" si="32">SUM(K225:K234)</f>
        <v>8871.2999999999993</v>
      </c>
      <c r="L224" s="360">
        <f t="shared" si="32"/>
        <v>8528.6999999999989</v>
      </c>
      <c r="M224" s="361">
        <f t="shared" si="32"/>
        <v>430</v>
      </c>
      <c r="N224" s="355" t="s">
        <v>17016</v>
      </c>
      <c r="O224" s="355" t="s">
        <v>17016</v>
      </c>
      <c r="P224" s="358" t="s">
        <v>17016</v>
      </c>
      <c r="Q224" s="362">
        <v>54659331.32</v>
      </c>
      <c r="R224" s="360">
        <f t="shared" ref="R224:U224" si="33">SUM(R225:R234)</f>
        <v>0</v>
      </c>
      <c r="S224" s="360">
        <f t="shared" si="33"/>
        <v>0</v>
      </c>
      <c r="T224" s="360">
        <f t="shared" si="33"/>
        <v>0</v>
      </c>
      <c r="U224" s="360">
        <f t="shared" si="33"/>
        <v>54659331.32</v>
      </c>
      <c r="V224" s="356">
        <f t="shared" si="28"/>
        <v>4829.6721261067032</v>
      </c>
      <c r="W224" s="360">
        <f>MAX(W225:W234)</f>
        <v>9671.1668815831454</v>
      </c>
    </row>
    <row r="225" spans="1:23" ht="35.25" x14ac:dyDescent="0.5">
      <c r="A225" s="318">
        <v>233</v>
      </c>
      <c r="B225" s="318">
        <v>1</v>
      </c>
      <c r="C225" s="355">
        <f>SUBTOTAL(9,$B$16:B225)</f>
        <v>200</v>
      </c>
      <c r="D225" s="365" t="s">
        <v>459</v>
      </c>
      <c r="E225" s="355">
        <v>1961</v>
      </c>
      <c r="F225" s="355"/>
      <c r="G225" s="355" t="s">
        <v>17178</v>
      </c>
      <c r="H225" s="355">
        <v>2</v>
      </c>
      <c r="I225" s="355">
        <v>1</v>
      </c>
      <c r="J225" s="366">
        <v>559.20000000000005</v>
      </c>
      <c r="K225" s="366">
        <v>346.1</v>
      </c>
      <c r="L225" s="366">
        <v>346.1</v>
      </c>
      <c r="M225" s="367">
        <v>19</v>
      </c>
      <c r="N225" s="355" t="s">
        <v>17038</v>
      </c>
      <c r="O225" s="355" t="s">
        <v>17054</v>
      </c>
      <c r="P225" s="358" t="s">
        <v>17142</v>
      </c>
      <c r="Q225" s="363">
        <v>3045172.5300000003</v>
      </c>
      <c r="R225" s="363"/>
      <c r="S225" s="363">
        <v>0</v>
      </c>
      <c r="T225" s="363">
        <v>0</v>
      </c>
      <c r="U225" s="363">
        <f t="shared" si="29"/>
        <v>3045172.5300000003</v>
      </c>
      <c r="V225" s="356">
        <f t="shared" si="28"/>
        <v>5445.5874999999996</v>
      </c>
      <c r="W225" s="363">
        <v>5513.0311158798277</v>
      </c>
    </row>
    <row r="226" spans="1:23" ht="35.25" x14ac:dyDescent="0.5">
      <c r="A226" s="318">
        <v>234</v>
      </c>
      <c r="B226" s="318">
        <v>1</v>
      </c>
      <c r="C226" s="355">
        <f>SUBTOTAL(9,$B$16:B226)</f>
        <v>201</v>
      </c>
      <c r="D226" s="365" t="s">
        <v>460</v>
      </c>
      <c r="E226" s="355">
        <v>1953</v>
      </c>
      <c r="F226" s="355"/>
      <c r="G226" s="355" t="s">
        <v>17178</v>
      </c>
      <c r="H226" s="355">
        <v>2</v>
      </c>
      <c r="I226" s="355" t="s">
        <v>17040</v>
      </c>
      <c r="J226" s="366">
        <v>481.1</v>
      </c>
      <c r="K226" s="366">
        <v>355.4</v>
      </c>
      <c r="L226" s="366">
        <v>313.2</v>
      </c>
      <c r="M226" s="367">
        <v>17</v>
      </c>
      <c r="N226" s="355" t="s">
        <v>17038</v>
      </c>
      <c r="O226" s="355" t="s">
        <v>17054</v>
      </c>
      <c r="P226" s="358" t="s">
        <v>17142</v>
      </c>
      <c r="Q226" s="363">
        <v>3656475.65</v>
      </c>
      <c r="R226" s="363"/>
      <c r="S226" s="363">
        <v>0</v>
      </c>
      <c r="T226" s="363">
        <v>0</v>
      </c>
      <c r="U226" s="363">
        <f t="shared" si="29"/>
        <v>3656475.65</v>
      </c>
      <c r="V226" s="356">
        <f t="shared" si="28"/>
        <v>7600.2403866140094</v>
      </c>
      <c r="W226" s="363">
        <v>9296.9671170234869</v>
      </c>
    </row>
    <row r="227" spans="1:23" ht="35.25" x14ac:dyDescent="0.5">
      <c r="A227" s="318">
        <v>235</v>
      </c>
      <c r="B227" s="318">
        <v>1</v>
      </c>
      <c r="C227" s="355">
        <f>SUBTOTAL(9,$B$16:B227)</f>
        <v>202</v>
      </c>
      <c r="D227" s="365" t="s">
        <v>461</v>
      </c>
      <c r="E227" s="355">
        <v>1984</v>
      </c>
      <c r="F227" s="355"/>
      <c r="G227" s="355" t="s">
        <v>17178</v>
      </c>
      <c r="H227" s="355">
        <v>2</v>
      </c>
      <c r="I227" s="355" t="s">
        <v>16986</v>
      </c>
      <c r="J227" s="366">
        <v>990</v>
      </c>
      <c r="K227" s="366">
        <v>575.9</v>
      </c>
      <c r="L227" s="366">
        <v>517.29999999999995</v>
      </c>
      <c r="M227" s="367">
        <v>29</v>
      </c>
      <c r="N227" s="355" t="s">
        <v>17038</v>
      </c>
      <c r="O227" s="355" t="s">
        <v>17054</v>
      </c>
      <c r="P227" s="358" t="s">
        <v>17143</v>
      </c>
      <c r="Q227" s="363">
        <v>4595608.0699999994</v>
      </c>
      <c r="R227" s="363"/>
      <c r="S227" s="363">
        <v>0</v>
      </c>
      <c r="T227" s="363">
        <v>0</v>
      </c>
      <c r="U227" s="363">
        <f t="shared" si="29"/>
        <v>4595608.0699999994</v>
      </c>
      <c r="V227" s="356">
        <f t="shared" si="28"/>
        <v>4642.0283535353528</v>
      </c>
      <c r="W227" s="363">
        <v>5153.972525252525</v>
      </c>
    </row>
    <row r="228" spans="1:23" ht="35.25" x14ac:dyDescent="0.5">
      <c r="A228" s="318">
        <v>236</v>
      </c>
      <c r="B228" s="318">
        <v>1</v>
      </c>
      <c r="C228" s="355">
        <f>SUBTOTAL(9,$B$16:B228)</f>
        <v>203</v>
      </c>
      <c r="D228" s="365" t="s">
        <v>463</v>
      </c>
      <c r="E228" s="355">
        <v>1975</v>
      </c>
      <c r="F228" s="355"/>
      <c r="G228" s="355" t="s">
        <v>17176</v>
      </c>
      <c r="H228" s="355">
        <v>5</v>
      </c>
      <c r="I228" s="355" t="s">
        <v>17041</v>
      </c>
      <c r="J228" s="366">
        <v>3009.1</v>
      </c>
      <c r="K228" s="366">
        <v>1705.2</v>
      </c>
      <c r="L228" s="366">
        <v>1652.8</v>
      </c>
      <c r="M228" s="367">
        <v>90</v>
      </c>
      <c r="N228" s="355" t="s">
        <v>17038</v>
      </c>
      <c r="O228" s="355" t="s">
        <v>17054</v>
      </c>
      <c r="P228" s="358" t="s">
        <v>17143</v>
      </c>
      <c r="Q228" s="363">
        <v>6067527.3200000003</v>
      </c>
      <c r="R228" s="363"/>
      <c r="S228" s="363">
        <v>0</v>
      </c>
      <c r="T228" s="363">
        <v>0</v>
      </c>
      <c r="U228" s="363">
        <f t="shared" si="29"/>
        <v>6067527.3200000003</v>
      </c>
      <c r="V228" s="356">
        <f t="shared" si="28"/>
        <v>2016.3927154298628</v>
      </c>
      <c r="W228" s="363">
        <v>3011.0723817752814</v>
      </c>
    </row>
    <row r="229" spans="1:23" ht="35.25" x14ac:dyDescent="0.5">
      <c r="A229" s="318">
        <v>237</v>
      </c>
      <c r="B229" s="318">
        <v>1</v>
      </c>
      <c r="C229" s="355">
        <f>SUBTOTAL(9,$B$16:B229)</f>
        <v>204</v>
      </c>
      <c r="D229" s="365" t="s">
        <v>8943</v>
      </c>
      <c r="E229" s="355">
        <v>1981</v>
      </c>
      <c r="F229" s="355"/>
      <c r="G229" s="355" t="s">
        <v>17178</v>
      </c>
      <c r="H229" s="355">
        <v>2</v>
      </c>
      <c r="I229" s="355">
        <v>3</v>
      </c>
      <c r="J229" s="366">
        <v>985</v>
      </c>
      <c r="K229" s="366">
        <v>948.4</v>
      </c>
      <c r="L229" s="366">
        <v>948.4</v>
      </c>
      <c r="M229" s="367">
        <v>47</v>
      </c>
      <c r="N229" s="355" t="s">
        <v>17038</v>
      </c>
      <c r="O229" s="355" t="s">
        <v>17076</v>
      </c>
      <c r="P229" s="358" t="s">
        <v>17042</v>
      </c>
      <c r="Q229" s="363">
        <v>7504739.25</v>
      </c>
      <c r="R229" s="363"/>
      <c r="S229" s="363">
        <v>0</v>
      </c>
      <c r="T229" s="363">
        <v>0</v>
      </c>
      <c r="U229" s="363">
        <f t="shared" si="29"/>
        <v>7504739.25</v>
      </c>
      <c r="V229" s="356">
        <f t="shared" si="28"/>
        <v>7619.0246192893401</v>
      </c>
      <c r="W229" s="363">
        <v>8482.1952324873109</v>
      </c>
    </row>
    <row r="230" spans="1:23" ht="35.25" x14ac:dyDescent="0.5">
      <c r="A230" s="318">
        <v>238</v>
      </c>
      <c r="B230" s="318">
        <v>1</v>
      </c>
      <c r="C230" s="355">
        <f>SUBTOTAL(9,$B$16:B230)</f>
        <v>205</v>
      </c>
      <c r="D230" s="365" t="s">
        <v>8797</v>
      </c>
      <c r="E230" s="355">
        <v>1980</v>
      </c>
      <c r="F230" s="355"/>
      <c r="G230" s="355" t="s">
        <v>17178</v>
      </c>
      <c r="H230" s="355">
        <v>2</v>
      </c>
      <c r="I230" s="355" t="s">
        <v>17045</v>
      </c>
      <c r="J230" s="366">
        <v>939.9</v>
      </c>
      <c r="K230" s="366">
        <v>858</v>
      </c>
      <c r="L230" s="366">
        <v>830.3</v>
      </c>
      <c r="M230" s="367">
        <v>47</v>
      </c>
      <c r="N230" s="355" t="s">
        <v>17038</v>
      </c>
      <c r="O230" s="355" t="s">
        <v>17054</v>
      </c>
      <c r="P230" s="358" t="s">
        <v>17331</v>
      </c>
      <c r="Q230" s="363">
        <v>7974949.1299999999</v>
      </c>
      <c r="R230" s="363"/>
      <c r="S230" s="363">
        <v>0</v>
      </c>
      <c r="T230" s="363">
        <v>0</v>
      </c>
      <c r="U230" s="363">
        <f t="shared" si="29"/>
        <v>7974949.1299999999</v>
      </c>
      <c r="V230" s="356">
        <f t="shared" si="28"/>
        <v>8484.8910841578891</v>
      </c>
      <c r="W230" s="363">
        <v>9671.1668815831454</v>
      </c>
    </row>
    <row r="231" spans="1:23" ht="35.25" x14ac:dyDescent="0.5">
      <c r="A231" s="318">
        <v>239</v>
      </c>
      <c r="B231" s="318">
        <v>1</v>
      </c>
      <c r="C231" s="355">
        <f>SUBTOTAL(9,$B$16:B231)</f>
        <v>206</v>
      </c>
      <c r="D231" s="365" t="s">
        <v>1452</v>
      </c>
      <c r="E231" s="355">
        <v>1993</v>
      </c>
      <c r="F231" s="355"/>
      <c r="G231" s="355" t="s">
        <v>17309</v>
      </c>
      <c r="H231" s="355">
        <v>5</v>
      </c>
      <c r="I231" s="355" t="s">
        <v>17045</v>
      </c>
      <c r="J231" s="366">
        <v>3247.3</v>
      </c>
      <c r="K231" s="366">
        <v>3247.3</v>
      </c>
      <c r="L231" s="366">
        <v>3245</v>
      </c>
      <c r="M231" s="367">
        <v>133</v>
      </c>
      <c r="N231" s="355" t="s">
        <v>17038</v>
      </c>
      <c r="O231" s="355" t="s">
        <v>17095</v>
      </c>
      <c r="P231" s="358" t="s">
        <v>17358</v>
      </c>
      <c r="Q231" s="363">
        <v>21372804.790000003</v>
      </c>
      <c r="R231" s="363"/>
      <c r="S231" s="363">
        <v>0</v>
      </c>
      <c r="T231" s="363">
        <v>0</v>
      </c>
      <c r="U231" s="363">
        <f t="shared" si="29"/>
        <v>21372804.790000003</v>
      </c>
      <c r="V231" s="356">
        <f t="shared" si="28"/>
        <v>6581.7155144273711</v>
      </c>
      <c r="W231" s="363">
        <v>7609.4905213562033</v>
      </c>
    </row>
    <row r="232" spans="1:23" ht="35.25" x14ac:dyDescent="0.5">
      <c r="A232" s="318">
        <v>240</v>
      </c>
      <c r="B232" s="318">
        <v>1</v>
      </c>
      <c r="C232" s="355">
        <f>SUBTOTAL(9,$B$16:B232)</f>
        <v>207</v>
      </c>
      <c r="D232" s="365" t="s">
        <v>8370</v>
      </c>
      <c r="E232" s="369">
        <v>1917</v>
      </c>
      <c r="F232" s="369"/>
      <c r="G232" s="355" t="s">
        <v>17178</v>
      </c>
      <c r="H232" s="369">
        <v>2</v>
      </c>
      <c r="I232" s="369" t="s">
        <v>16986</v>
      </c>
      <c r="J232" s="373">
        <v>231.6</v>
      </c>
      <c r="K232" s="373">
        <v>231.6</v>
      </c>
      <c r="L232" s="373">
        <v>101.7</v>
      </c>
      <c r="M232" s="371">
        <v>11</v>
      </c>
      <c r="N232" s="369" t="s">
        <v>17038</v>
      </c>
      <c r="O232" s="369" t="s">
        <v>17076</v>
      </c>
      <c r="P232" s="372" t="s">
        <v>17042</v>
      </c>
      <c r="Q232" s="373">
        <v>142054.57999999999</v>
      </c>
      <c r="R232" s="373">
        <v>0</v>
      </c>
      <c r="S232" s="373">
        <v>0</v>
      </c>
      <c r="T232" s="373">
        <v>0</v>
      </c>
      <c r="U232" s="363">
        <f>Q232-S232-T232</f>
        <v>142054.57999999999</v>
      </c>
      <c r="V232" s="356">
        <f t="shared" si="28"/>
        <v>613.36174438687385</v>
      </c>
      <c r="W232" s="363">
        <v>613.36174438687385</v>
      </c>
    </row>
    <row r="233" spans="1:23" ht="35.25" x14ac:dyDescent="0.5">
      <c r="A233" s="318">
        <v>241</v>
      </c>
      <c r="B233" s="318">
        <v>1</v>
      </c>
      <c r="C233" s="355">
        <f>SUBTOTAL(9,$B$16:B233)</f>
        <v>208</v>
      </c>
      <c r="D233" s="365" t="s">
        <v>458</v>
      </c>
      <c r="E233" s="355">
        <v>1961</v>
      </c>
      <c r="F233" s="355"/>
      <c r="G233" s="355" t="s">
        <v>17178</v>
      </c>
      <c r="H233" s="355">
        <v>2</v>
      </c>
      <c r="I233" s="355" t="s">
        <v>16986</v>
      </c>
      <c r="J233" s="366">
        <v>542.20000000000005</v>
      </c>
      <c r="K233" s="366">
        <v>374.6</v>
      </c>
      <c r="L233" s="366">
        <v>345.1</v>
      </c>
      <c r="M233" s="367">
        <v>25</v>
      </c>
      <c r="N233" s="355" t="s">
        <v>17038</v>
      </c>
      <c r="O233" s="355" t="s">
        <v>17054</v>
      </c>
      <c r="P233" s="358" t="s">
        <v>17142</v>
      </c>
      <c r="Q233" s="363">
        <v>150000</v>
      </c>
      <c r="R233" s="363"/>
      <c r="S233" s="363">
        <v>0</v>
      </c>
      <c r="T233" s="363">
        <v>0</v>
      </c>
      <c r="U233" s="363">
        <f t="shared" ref="U233:U234" si="34">Q233-S233-T233</f>
        <v>150000</v>
      </c>
      <c r="V233" s="356">
        <f t="shared" si="28"/>
        <v>276.6506824050166</v>
      </c>
      <c r="W233" s="363">
        <v>276.6506824050166</v>
      </c>
    </row>
    <row r="234" spans="1:23" ht="35.25" x14ac:dyDescent="0.5">
      <c r="A234" s="318">
        <v>242</v>
      </c>
      <c r="B234" s="318">
        <v>1</v>
      </c>
      <c r="C234" s="355">
        <f>SUBTOTAL(9,$B$16:B234)</f>
        <v>209</v>
      </c>
      <c r="D234" s="365" t="s">
        <v>462</v>
      </c>
      <c r="E234" s="355">
        <v>1959</v>
      </c>
      <c r="F234" s="355"/>
      <c r="G234" s="355" t="s">
        <v>17177</v>
      </c>
      <c r="H234" s="355">
        <v>2</v>
      </c>
      <c r="I234" s="355" t="s">
        <v>16984</v>
      </c>
      <c r="J234" s="366">
        <v>332</v>
      </c>
      <c r="K234" s="366">
        <v>228.8</v>
      </c>
      <c r="L234" s="366">
        <v>228.8</v>
      </c>
      <c r="M234" s="367">
        <v>12</v>
      </c>
      <c r="N234" s="355" t="s">
        <v>17038</v>
      </c>
      <c r="O234" s="355" t="s">
        <v>17054</v>
      </c>
      <c r="P234" s="358" t="s">
        <v>17142</v>
      </c>
      <c r="Q234" s="363">
        <v>150000</v>
      </c>
      <c r="R234" s="363"/>
      <c r="S234" s="363">
        <v>0</v>
      </c>
      <c r="T234" s="363">
        <v>0</v>
      </c>
      <c r="U234" s="363">
        <f t="shared" si="34"/>
        <v>150000</v>
      </c>
      <c r="V234" s="356">
        <f t="shared" si="28"/>
        <v>451.80722891566268</v>
      </c>
      <c r="W234" s="363">
        <v>451.80722891566268</v>
      </c>
    </row>
    <row r="235" spans="1:23" ht="35.25" x14ac:dyDescent="0.5">
      <c r="A235" s="318">
        <v>243</v>
      </c>
      <c r="C235" s="364" t="s">
        <v>464</v>
      </c>
      <c r="D235" s="364"/>
      <c r="E235" s="355" t="s">
        <v>17016</v>
      </c>
      <c r="F235" s="355" t="s">
        <v>17016</v>
      </c>
      <c r="G235" s="355" t="s">
        <v>17016</v>
      </c>
      <c r="H235" s="355" t="s">
        <v>17016</v>
      </c>
      <c r="I235" s="355" t="s">
        <v>17016</v>
      </c>
      <c r="J235" s="360">
        <f>J236</f>
        <v>871.3</v>
      </c>
      <c r="K235" s="360">
        <f t="shared" ref="K235:M235" si="35">K236</f>
        <v>505.5</v>
      </c>
      <c r="L235" s="360">
        <f t="shared" si="35"/>
        <v>273.2</v>
      </c>
      <c r="M235" s="361">
        <f t="shared" si="35"/>
        <v>31</v>
      </c>
      <c r="N235" s="355" t="s">
        <v>17016</v>
      </c>
      <c r="O235" s="355" t="s">
        <v>17016</v>
      </c>
      <c r="P235" s="358" t="s">
        <v>17016</v>
      </c>
      <c r="Q235" s="362">
        <v>7615455.79</v>
      </c>
      <c r="R235" s="362"/>
      <c r="S235" s="360">
        <f t="shared" ref="S235" si="36">S236</f>
        <v>0</v>
      </c>
      <c r="T235" s="360">
        <f t="shared" ref="T235" si="37">T236</f>
        <v>0</v>
      </c>
      <c r="U235" s="360">
        <f t="shared" ref="U235" si="38">U236</f>
        <v>7615455.79</v>
      </c>
      <c r="V235" s="356">
        <f t="shared" si="28"/>
        <v>8740.3371858143018</v>
      </c>
      <c r="W235" s="363">
        <f>W236</f>
        <v>9967.8549294158165</v>
      </c>
    </row>
    <row r="236" spans="1:23" ht="35.25" x14ac:dyDescent="0.5">
      <c r="A236" s="318">
        <v>244</v>
      </c>
      <c r="B236" s="318">
        <v>1</v>
      </c>
      <c r="C236" s="355">
        <f>SUBTOTAL(9,$B$16:B236)</f>
        <v>210</v>
      </c>
      <c r="D236" s="374" t="s">
        <v>465</v>
      </c>
      <c r="E236" s="355">
        <v>1984</v>
      </c>
      <c r="F236" s="355"/>
      <c r="G236" s="355" t="s">
        <v>17178</v>
      </c>
      <c r="H236" s="355">
        <v>2</v>
      </c>
      <c r="I236" s="355" t="s">
        <v>17045</v>
      </c>
      <c r="J236" s="360">
        <v>871.3</v>
      </c>
      <c r="K236" s="360">
        <v>505.5</v>
      </c>
      <c r="L236" s="360">
        <v>273.2</v>
      </c>
      <c r="M236" s="361">
        <v>31</v>
      </c>
      <c r="N236" s="355" t="s">
        <v>17038</v>
      </c>
      <c r="O236" s="355" t="s">
        <v>17076</v>
      </c>
      <c r="P236" s="358" t="s">
        <v>17042</v>
      </c>
      <c r="Q236" s="360">
        <v>7615455.79</v>
      </c>
      <c r="R236" s="362"/>
      <c r="S236" s="360">
        <v>0</v>
      </c>
      <c r="T236" s="360">
        <v>0</v>
      </c>
      <c r="U236" s="360">
        <f t="shared" si="29"/>
        <v>7615455.79</v>
      </c>
      <c r="V236" s="356">
        <f t="shared" si="28"/>
        <v>8740.3371858143018</v>
      </c>
      <c r="W236" s="363">
        <v>9967.8549294158165</v>
      </c>
    </row>
    <row r="237" spans="1:23" ht="35.25" x14ac:dyDescent="0.5">
      <c r="A237" s="318">
        <v>245</v>
      </c>
      <c r="C237" s="364" t="s">
        <v>466</v>
      </c>
      <c r="D237" s="364"/>
      <c r="E237" s="355" t="s">
        <v>17016</v>
      </c>
      <c r="F237" s="355" t="s">
        <v>17016</v>
      </c>
      <c r="G237" s="355" t="s">
        <v>17016</v>
      </c>
      <c r="H237" s="355" t="s">
        <v>17016</v>
      </c>
      <c r="I237" s="355" t="s">
        <v>17016</v>
      </c>
      <c r="J237" s="360">
        <f>J238</f>
        <v>739</v>
      </c>
      <c r="K237" s="360">
        <f t="shared" ref="K237:M237" si="39">K238</f>
        <v>547.5</v>
      </c>
      <c r="L237" s="360">
        <f t="shared" si="39"/>
        <v>547.5</v>
      </c>
      <c r="M237" s="361">
        <f t="shared" si="39"/>
        <v>30</v>
      </c>
      <c r="N237" s="355" t="s">
        <v>17016</v>
      </c>
      <c r="O237" s="355" t="s">
        <v>17016</v>
      </c>
      <c r="P237" s="358" t="s">
        <v>17016</v>
      </c>
      <c r="Q237" s="362">
        <v>2769358.4499999997</v>
      </c>
      <c r="R237" s="362"/>
      <c r="S237" s="360">
        <f t="shared" ref="S237" si="40">S238</f>
        <v>0</v>
      </c>
      <c r="T237" s="360">
        <f t="shared" ref="T237" si="41">T238</f>
        <v>0</v>
      </c>
      <c r="U237" s="360">
        <f t="shared" ref="U237" si="42">U238</f>
        <v>2769358.4499999997</v>
      </c>
      <c r="V237" s="356">
        <f t="shared" si="28"/>
        <v>3747.440392422192</v>
      </c>
      <c r="W237" s="363">
        <f>W238</f>
        <v>3951.7301217861977</v>
      </c>
    </row>
    <row r="238" spans="1:23" ht="35.25" x14ac:dyDescent="0.5">
      <c r="A238" s="318">
        <v>246</v>
      </c>
      <c r="B238" s="318">
        <v>1</v>
      </c>
      <c r="C238" s="355">
        <f>SUBTOTAL(9,$B$16:B238)</f>
        <v>211</v>
      </c>
      <c r="D238" s="365" t="s">
        <v>490</v>
      </c>
      <c r="E238" s="355">
        <v>1977</v>
      </c>
      <c r="F238" s="355"/>
      <c r="G238" s="355" t="s">
        <v>17178</v>
      </c>
      <c r="H238" s="355">
        <v>4</v>
      </c>
      <c r="I238" s="355" t="s">
        <v>16984</v>
      </c>
      <c r="J238" s="366">
        <v>739</v>
      </c>
      <c r="K238" s="366">
        <v>547.5</v>
      </c>
      <c r="L238" s="366">
        <v>547.5</v>
      </c>
      <c r="M238" s="367">
        <v>30</v>
      </c>
      <c r="N238" s="355" t="s">
        <v>17038</v>
      </c>
      <c r="O238" s="355" t="s">
        <v>17076</v>
      </c>
      <c r="P238" s="358" t="s">
        <v>17042</v>
      </c>
      <c r="Q238" s="363">
        <v>2769358.4499999997</v>
      </c>
      <c r="R238" s="363"/>
      <c r="S238" s="363">
        <v>0</v>
      </c>
      <c r="T238" s="363">
        <v>0</v>
      </c>
      <c r="U238" s="363">
        <f t="shared" si="29"/>
        <v>2769358.4499999997</v>
      </c>
      <c r="V238" s="356">
        <f t="shared" si="28"/>
        <v>3747.440392422192</v>
      </c>
      <c r="W238" s="363">
        <v>3951.7301217861977</v>
      </c>
    </row>
    <row r="239" spans="1:23" ht="35.25" x14ac:dyDescent="0.5">
      <c r="A239" s="318">
        <v>247</v>
      </c>
      <c r="C239" s="364" t="s">
        <v>468</v>
      </c>
      <c r="D239" s="364"/>
      <c r="E239" s="355" t="s">
        <v>17016</v>
      </c>
      <c r="F239" s="355" t="s">
        <v>17016</v>
      </c>
      <c r="G239" s="355" t="s">
        <v>17016</v>
      </c>
      <c r="H239" s="355" t="s">
        <v>17016</v>
      </c>
      <c r="I239" s="355" t="s">
        <v>17016</v>
      </c>
      <c r="J239" s="360">
        <f>J240</f>
        <v>1070.8</v>
      </c>
      <c r="K239" s="360">
        <f t="shared" ref="K239:M239" si="43">K240</f>
        <v>1070.8</v>
      </c>
      <c r="L239" s="360">
        <f t="shared" si="43"/>
        <v>942</v>
      </c>
      <c r="M239" s="361">
        <f t="shared" si="43"/>
        <v>57</v>
      </c>
      <c r="N239" s="355" t="s">
        <v>17016</v>
      </c>
      <c r="O239" s="355" t="s">
        <v>17016</v>
      </c>
      <c r="P239" s="358" t="s">
        <v>17016</v>
      </c>
      <c r="Q239" s="362">
        <v>150000</v>
      </c>
      <c r="R239" s="362"/>
      <c r="S239" s="360">
        <f t="shared" ref="S239" si="44">S240</f>
        <v>0</v>
      </c>
      <c r="T239" s="360">
        <f t="shared" ref="T239" si="45">T240</f>
        <v>0</v>
      </c>
      <c r="U239" s="360">
        <f t="shared" ref="U239" si="46">U240</f>
        <v>150000</v>
      </c>
      <c r="V239" s="356">
        <f t="shared" si="28"/>
        <v>140.08218154650729</v>
      </c>
      <c r="W239" s="363">
        <f>W240</f>
        <v>140.08218154650729</v>
      </c>
    </row>
    <row r="240" spans="1:23" ht="35.25" x14ac:dyDescent="0.5">
      <c r="A240" s="318">
        <v>248</v>
      </c>
      <c r="B240" s="318">
        <v>1</v>
      </c>
      <c r="C240" s="355">
        <f>SUBTOTAL(9,$B$16:B240)</f>
        <v>212</v>
      </c>
      <c r="D240" s="374" t="s">
        <v>467</v>
      </c>
      <c r="E240" s="355">
        <v>1979</v>
      </c>
      <c r="F240" s="355"/>
      <c r="G240" s="355" t="s">
        <v>17178</v>
      </c>
      <c r="H240" s="355">
        <v>2</v>
      </c>
      <c r="I240" s="355" t="s">
        <v>17045</v>
      </c>
      <c r="J240" s="360">
        <v>1070.8</v>
      </c>
      <c r="K240" s="360">
        <v>1070.8</v>
      </c>
      <c r="L240" s="360">
        <v>942</v>
      </c>
      <c r="M240" s="361">
        <v>57</v>
      </c>
      <c r="N240" s="355" t="s">
        <v>17038</v>
      </c>
      <c r="O240" s="355" t="s">
        <v>17095</v>
      </c>
      <c r="P240" s="358" t="s">
        <v>17144</v>
      </c>
      <c r="Q240" s="360">
        <v>150000</v>
      </c>
      <c r="R240" s="362"/>
      <c r="S240" s="360">
        <v>0</v>
      </c>
      <c r="T240" s="360">
        <v>0</v>
      </c>
      <c r="U240" s="360">
        <f t="shared" si="29"/>
        <v>150000</v>
      </c>
      <c r="V240" s="356">
        <f t="shared" si="28"/>
        <v>140.08218154650729</v>
      </c>
      <c r="W240" s="363">
        <v>140.08218154650729</v>
      </c>
    </row>
    <row r="241" spans="1:23" ht="35.25" x14ac:dyDescent="0.5">
      <c r="A241" s="318">
        <v>249</v>
      </c>
      <c r="C241" s="364" t="s">
        <v>469</v>
      </c>
      <c r="D241" s="364"/>
      <c r="E241" s="355" t="s">
        <v>17016</v>
      </c>
      <c r="F241" s="355" t="s">
        <v>17016</v>
      </c>
      <c r="G241" s="355" t="s">
        <v>17016</v>
      </c>
      <c r="H241" s="355" t="s">
        <v>17016</v>
      </c>
      <c r="I241" s="355" t="s">
        <v>17016</v>
      </c>
      <c r="J241" s="360">
        <f>J242+J243</f>
        <v>1412.3</v>
      </c>
      <c r="K241" s="360">
        <f t="shared" ref="K241:M241" si="47">K242+K243</f>
        <v>1265.3</v>
      </c>
      <c r="L241" s="360">
        <f t="shared" si="47"/>
        <v>1017.5</v>
      </c>
      <c r="M241" s="361">
        <f t="shared" si="47"/>
        <v>59</v>
      </c>
      <c r="N241" s="355" t="s">
        <v>17016</v>
      </c>
      <c r="O241" s="355" t="s">
        <v>17016</v>
      </c>
      <c r="P241" s="358" t="s">
        <v>17016</v>
      </c>
      <c r="Q241" s="362">
        <v>10592953.029999999</v>
      </c>
      <c r="R241" s="362"/>
      <c r="S241" s="360">
        <f>S242+S243</f>
        <v>0</v>
      </c>
      <c r="T241" s="360">
        <f t="shared" ref="T241:U241" si="48">T242+T243</f>
        <v>0</v>
      </c>
      <c r="U241" s="360">
        <f t="shared" si="48"/>
        <v>10592953.029999999</v>
      </c>
      <c r="V241" s="356">
        <f t="shared" si="28"/>
        <v>7500.4977908376404</v>
      </c>
      <c r="W241" s="363">
        <f>MAX(W242:W243)</f>
        <v>10821.212338137233</v>
      </c>
    </row>
    <row r="242" spans="1:23" ht="35.25" x14ac:dyDescent="0.5">
      <c r="A242" s="318">
        <v>250</v>
      </c>
      <c r="B242" s="318">
        <v>1</v>
      </c>
      <c r="C242" s="355">
        <f>SUBTOTAL(9,$B$16:B242)</f>
        <v>213</v>
      </c>
      <c r="D242" s="374" t="s">
        <v>470</v>
      </c>
      <c r="E242" s="355">
        <v>1981</v>
      </c>
      <c r="F242" s="355"/>
      <c r="G242" s="355" t="s">
        <v>17178</v>
      </c>
      <c r="H242" s="355">
        <v>2</v>
      </c>
      <c r="I242" s="355" t="s">
        <v>17045</v>
      </c>
      <c r="J242" s="360">
        <v>947.4</v>
      </c>
      <c r="K242" s="360">
        <v>856.6</v>
      </c>
      <c r="L242" s="360">
        <v>856.6</v>
      </c>
      <c r="M242" s="361">
        <v>31</v>
      </c>
      <c r="N242" s="355" t="s">
        <v>17038</v>
      </c>
      <c r="O242" s="355" t="s">
        <v>17076</v>
      </c>
      <c r="P242" s="358" t="s">
        <v>17042</v>
      </c>
      <c r="Q242" s="360">
        <v>7478564.1199999992</v>
      </c>
      <c r="R242" s="362"/>
      <c r="S242" s="360">
        <v>0</v>
      </c>
      <c r="T242" s="360">
        <v>0</v>
      </c>
      <c r="U242" s="360">
        <f t="shared" si="29"/>
        <v>7478564.1199999992</v>
      </c>
      <c r="V242" s="356">
        <f t="shared" si="28"/>
        <v>7893.7767785518254</v>
      </c>
      <c r="W242" s="363">
        <v>7893.7767785518254</v>
      </c>
    </row>
    <row r="243" spans="1:23" ht="35.25" x14ac:dyDescent="0.5">
      <c r="A243" s="318">
        <v>251</v>
      </c>
      <c r="B243" s="318">
        <v>1</v>
      </c>
      <c r="C243" s="355">
        <f>SUBTOTAL(9,$B$16:B243)</f>
        <v>214</v>
      </c>
      <c r="D243" s="375" t="s">
        <v>8910</v>
      </c>
      <c r="E243" s="369">
        <v>1968</v>
      </c>
      <c r="F243" s="369"/>
      <c r="G243" s="355" t="s">
        <v>17178</v>
      </c>
      <c r="H243" s="369">
        <v>2</v>
      </c>
      <c r="I243" s="369" t="s">
        <v>16986</v>
      </c>
      <c r="J243" s="370">
        <v>464.9</v>
      </c>
      <c r="K243" s="370">
        <v>408.7</v>
      </c>
      <c r="L243" s="370">
        <v>160.9</v>
      </c>
      <c r="M243" s="376">
        <v>28</v>
      </c>
      <c r="N243" s="369" t="s">
        <v>17038</v>
      </c>
      <c r="O243" s="369" t="s">
        <v>17076</v>
      </c>
      <c r="P243" s="369" t="s">
        <v>17042</v>
      </c>
      <c r="Q243" s="370">
        <v>3114388.91</v>
      </c>
      <c r="R243" s="373">
        <v>0</v>
      </c>
      <c r="S243" s="370">
        <v>0</v>
      </c>
      <c r="T243" s="370">
        <v>0</v>
      </c>
      <c r="U243" s="370">
        <f>Q243-S243-T243</f>
        <v>3114388.91</v>
      </c>
      <c r="V243" s="356">
        <f t="shared" si="28"/>
        <v>6699.0512153151221</v>
      </c>
      <c r="W243" s="363">
        <v>10821.212338137233</v>
      </c>
    </row>
    <row r="244" spans="1:23" ht="35.25" x14ac:dyDescent="0.5">
      <c r="A244" s="318">
        <v>252</v>
      </c>
      <c r="C244" s="364" t="s">
        <v>471</v>
      </c>
      <c r="D244" s="364"/>
      <c r="E244" s="355" t="s">
        <v>17016</v>
      </c>
      <c r="F244" s="355" t="s">
        <v>17016</v>
      </c>
      <c r="G244" s="355" t="s">
        <v>17016</v>
      </c>
      <c r="H244" s="355" t="s">
        <v>17016</v>
      </c>
      <c r="I244" s="355" t="s">
        <v>17016</v>
      </c>
      <c r="J244" s="360">
        <f>SUM(J245:J247)</f>
        <v>3114.7</v>
      </c>
      <c r="K244" s="360">
        <f t="shared" ref="K244:M244" si="49">SUM(K245:K247)</f>
        <v>2690.3</v>
      </c>
      <c r="L244" s="360">
        <f t="shared" si="49"/>
        <v>1067.5999999999999</v>
      </c>
      <c r="M244" s="361">
        <f t="shared" si="49"/>
        <v>149</v>
      </c>
      <c r="N244" s="355" t="s">
        <v>17016</v>
      </c>
      <c r="O244" s="355" t="s">
        <v>17016</v>
      </c>
      <c r="P244" s="358" t="s">
        <v>17016</v>
      </c>
      <c r="Q244" s="362">
        <v>19678899.239999998</v>
      </c>
      <c r="R244" s="362"/>
      <c r="S244" s="360">
        <f t="shared" ref="S244" si="50">SUM(S245:S247)</f>
        <v>0</v>
      </c>
      <c r="T244" s="360">
        <f t="shared" ref="T244" si="51">SUM(T245:T247)</f>
        <v>0</v>
      </c>
      <c r="U244" s="360">
        <f t="shared" ref="U244" si="52">SUM(U245:U247)</f>
        <v>19678899.239999998</v>
      </c>
      <c r="V244" s="356">
        <f t="shared" si="28"/>
        <v>6318.0721225158122</v>
      </c>
      <c r="W244" s="363">
        <f>MAX(W245:W247)</f>
        <v>8795.4</v>
      </c>
    </row>
    <row r="245" spans="1:23" ht="35.25" x14ac:dyDescent="0.5">
      <c r="A245" s="318">
        <v>253</v>
      </c>
      <c r="B245" s="318">
        <v>1</v>
      </c>
      <c r="C245" s="355">
        <f>SUBTOTAL(9,$B$16:B245)</f>
        <v>215</v>
      </c>
      <c r="D245" s="365" t="s">
        <v>472</v>
      </c>
      <c r="E245" s="355">
        <v>1983</v>
      </c>
      <c r="F245" s="355"/>
      <c r="G245" s="355" t="s">
        <v>17178</v>
      </c>
      <c r="H245" s="355">
        <v>3</v>
      </c>
      <c r="I245" s="355" t="s">
        <v>16984</v>
      </c>
      <c r="J245" s="366">
        <v>554.5</v>
      </c>
      <c r="K245" s="366">
        <v>334.9</v>
      </c>
      <c r="L245" s="366">
        <v>217.7</v>
      </c>
      <c r="M245" s="367">
        <v>28</v>
      </c>
      <c r="N245" s="355" t="s">
        <v>17038</v>
      </c>
      <c r="O245" s="355" t="s">
        <v>17076</v>
      </c>
      <c r="P245" s="358" t="s">
        <v>17042</v>
      </c>
      <c r="Q245" s="363">
        <v>2917438.79</v>
      </c>
      <c r="R245" s="363"/>
      <c r="S245" s="363">
        <v>0</v>
      </c>
      <c r="T245" s="363">
        <v>0</v>
      </c>
      <c r="U245" s="363">
        <f t="shared" si="29"/>
        <v>2917438.79</v>
      </c>
      <c r="V245" s="356">
        <f t="shared" si="28"/>
        <v>5261.3864562669069</v>
      </c>
      <c r="W245" s="363">
        <v>5713.769308566275</v>
      </c>
    </row>
    <row r="246" spans="1:23" ht="35.25" x14ac:dyDescent="0.5">
      <c r="A246" s="318">
        <v>254</v>
      </c>
      <c r="B246" s="318">
        <v>1</v>
      </c>
      <c r="C246" s="355">
        <f>SUBTOTAL(9,$B$16:B246)</f>
        <v>216</v>
      </c>
      <c r="D246" s="365" t="s">
        <v>473</v>
      </c>
      <c r="E246" s="355">
        <v>1985</v>
      </c>
      <c r="F246" s="355"/>
      <c r="G246" s="355" t="s">
        <v>17178</v>
      </c>
      <c r="H246" s="355">
        <v>2</v>
      </c>
      <c r="I246" s="355" t="s">
        <v>16986</v>
      </c>
      <c r="J246" s="366">
        <v>759.1</v>
      </c>
      <c r="K246" s="366">
        <v>704.9</v>
      </c>
      <c r="L246" s="366">
        <v>572.79999999999995</v>
      </c>
      <c r="M246" s="367">
        <v>34</v>
      </c>
      <c r="N246" s="355" t="s">
        <v>17038</v>
      </c>
      <c r="O246" s="355" t="s">
        <v>17076</v>
      </c>
      <c r="P246" s="358" t="s">
        <v>17042</v>
      </c>
      <c r="Q246" s="363">
        <v>6159665.25</v>
      </c>
      <c r="R246" s="363"/>
      <c r="S246" s="363">
        <v>0</v>
      </c>
      <c r="T246" s="363">
        <v>0</v>
      </c>
      <c r="U246" s="363">
        <f t="shared" si="29"/>
        <v>6159665.25</v>
      </c>
      <c r="V246" s="356">
        <f t="shared" si="28"/>
        <v>8114.4318930312211</v>
      </c>
      <c r="W246" s="363">
        <v>8795.4</v>
      </c>
    </row>
    <row r="247" spans="1:23" ht="35.25" x14ac:dyDescent="0.5">
      <c r="A247" s="318">
        <v>255</v>
      </c>
      <c r="B247" s="318">
        <v>1</v>
      </c>
      <c r="C247" s="355">
        <f>SUBTOTAL(9,$B$16:B247)</f>
        <v>217</v>
      </c>
      <c r="D247" s="365" t="s">
        <v>8620</v>
      </c>
      <c r="E247" s="355">
        <v>1978</v>
      </c>
      <c r="F247" s="355"/>
      <c r="G247" s="355" t="s">
        <v>17178</v>
      </c>
      <c r="H247" s="355" t="s">
        <v>17045</v>
      </c>
      <c r="I247" s="355" t="s">
        <v>17045</v>
      </c>
      <c r="J247" s="366">
        <v>1801.1</v>
      </c>
      <c r="K247" s="366">
        <v>1650.5</v>
      </c>
      <c r="L247" s="366">
        <v>277.10000000000002</v>
      </c>
      <c r="M247" s="367">
        <v>87</v>
      </c>
      <c r="N247" s="355" t="s">
        <v>17038</v>
      </c>
      <c r="O247" s="355" t="s">
        <v>17054</v>
      </c>
      <c r="P247" s="358" t="s">
        <v>17332</v>
      </c>
      <c r="Q247" s="363">
        <v>10601795.199999999</v>
      </c>
      <c r="R247" s="363"/>
      <c r="S247" s="363">
        <v>0</v>
      </c>
      <c r="T247" s="363">
        <v>0</v>
      </c>
      <c r="U247" s="363">
        <f t="shared" si="29"/>
        <v>10601795.199999999</v>
      </c>
      <c r="V247" s="356">
        <f t="shared" si="28"/>
        <v>5886.2890455832548</v>
      </c>
      <c r="W247" s="363">
        <v>6292.7736161234807</v>
      </c>
    </row>
    <row r="248" spans="1:23" ht="35.25" x14ac:dyDescent="0.5">
      <c r="A248" s="318">
        <v>256</v>
      </c>
      <c r="C248" s="364" t="s">
        <v>288</v>
      </c>
      <c r="D248" s="364"/>
      <c r="E248" s="355" t="s">
        <v>17016</v>
      </c>
      <c r="F248" s="355" t="s">
        <v>17016</v>
      </c>
      <c r="G248" s="355" t="s">
        <v>17016</v>
      </c>
      <c r="H248" s="355" t="s">
        <v>17016</v>
      </c>
      <c r="I248" s="355" t="s">
        <v>17016</v>
      </c>
      <c r="J248" s="360">
        <f>SUM(J249:J252)</f>
        <v>5042.9000000000005</v>
      </c>
      <c r="K248" s="360">
        <f t="shared" ref="K248:M248" si="53">SUM(K249:K252)</f>
        <v>4361.8999999999996</v>
      </c>
      <c r="L248" s="360">
        <f t="shared" si="53"/>
        <v>4151.2999999999993</v>
      </c>
      <c r="M248" s="361">
        <f t="shared" si="53"/>
        <v>185</v>
      </c>
      <c r="N248" s="355" t="s">
        <v>17016</v>
      </c>
      <c r="O248" s="355" t="s">
        <v>17016</v>
      </c>
      <c r="P248" s="358" t="s">
        <v>17016</v>
      </c>
      <c r="Q248" s="362">
        <v>19808365.219999999</v>
      </c>
      <c r="R248" s="362">
        <f t="shared" ref="R248:U248" si="54">SUM(R249:R252)</f>
        <v>0</v>
      </c>
      <c r="S248" s="360">
        <f t="shared" si="54"/>
        <v>0</v>
      </c>
      <c r="T248" s="360">
        <f t="shared" si="54"/>
        <v>0</v>
      </c>
      <c r="U248" s="360">
        <f t="shared" si="54"/>
        <v>19808365.219999999</v>
      </c>
      <c r="V248" s="356">
        <f t="shared" si="28"/>
        <v>3927.971052370659</v>
      </c>
      <c r="W248" s="363">
        <f>MAX(W249:W251)</f>
        <v>9655.2528292742045</v>
      </c>
    </row>
    <row r="249" spans="1:23" ht="35.25" x14ac:dyDescent="0.5">
      <c r="A249" s="318">
        <v>257</v>
      </c>
      <c r="B249" s="318">
        <v>1</v>
      </c>
      <c r="C249" s="355">
        <f>SUBTOTAL(9,$B$16:B249)</f>
        <v>218</v>
      </c>
      <c r="D249" s="365" t="s">
        <v>290</v>
      </c>
      <c r="E249" s="355">
        <v>2010</v>
      </c>
      <c r="F249" s="355"/>
      <c r="G249" s="355" t="s">
        <v>17178</v>
      </c>
      <c r="H249" s="355">
        <v>3</v>
      </c>
      <c r="I249" s="355" t="s">
        <v>17041</v>
      </c>
      <c r="J249" s="366">
        <v>1431.3</v>
      </c>
      <c r="K249" s="366">
        <v>1394.3</v>
      </c>
      <c r="L249" s="366">
        <v>1360.3999999999999</v>
      </c>
      <c r="M249" s="367">
        <v>59</v>
      </c>
      <c r="N249" s="355" t="s">
        <v>17038</v>
      </c>
      <c r="O249" s="355" t="s">
        <v>17054</v>
      </c>
      <c r="P249" s="358" t="s">
        <v>17137</v>
      </c>
      <c r="Q249" s="363">
        <v>4184396.3</v>
      </c>
      <c r="R249" s="363"/>
      <c r="S249" s="363">
        <v>0</v>
      </c>
      <c r="T249" s="363">
        <v>0</v>
      </c>
      <c r="U249" s="363">
        <f t="shared" si="29"/>
        <v>4184396.3</v>
      </c>
      <c r="V249" s="356">
        <f t="shared" si="28"/>
        <v>2923.4935373436733</v>
      </c>
      <c r="W249" s="363">
        <v>4656.3583707119396</v>
      </c>
    </row>
    <row r="250" spans="1:23" ht="35.25" x14ac:dyDescent="0.5">
      <c r="A250" s="318">
        <v>258</v>
      </c>
      <c r="B250" s="318">
        <v>1</v>
      </c>
      <c r="C250" s="355">
        <f>SUBTOTAL(9,$B$16:B250)</f>
        <v>219</v>
      </c>
      <c r="D250" s="365" t="s">
        <v>9069</v>
      </c>
      <c r="E250" s="355">
        <v>1958</v>
      </c>
      <c r="F250" s="355"/>
      <c r="G250" s="355" t="s">
        <v>17177</v>
      </c>
      <c r="H250" s="355">
        <v>2</v>
      </c>
      <c r="I250" s="355" t="s">
        <v>16984</v>
      </c>
      <c r="J250" s="366">
        <v>658</v>
      </c>
      <c r="K250" s="366">
        <v>250.1</v>
      </c>
      <c r="L250" s="366">
        <v>250.1</v>
      </c>
      <c r="M250" s="367">
        <v>21</v>
      </c>
      <c r="N250" s="355" t="s">
        <v>17038</v>
      </c>
      <c r="O250" s="355" t="s">
        <v>17054</v>
      </c>
      <c r="P250" s="358" t="s">
        <v>17136</v>
      </c>
      <c r="Q250" s="363">
        <v>2669850.6999999997</v>
      </c>
      <c r="R250" s="363"/>
      <c r="S250" s="363">
        <v>0</v>
      </c>
      <c r="T250" s="363">
        <v>0</v>
      </c>
      <c r="U250" s="363">
        <f t="shared" si="29"/>
        <v>2669850.6999999997</v>
      </c>
      <c r="V250" s="356">
        <f t="shared" si="28"/>
        <v>4057.5238601823703</v>
      </c>
      <c r="W250" s="363">
        <v>4704.6057082066864</v>
      </c>
    </row>
    <row r="251" spans="1:23" ht="35.25" x14ac:dyDescent="0.5">
      <c r="A251" s="318">
        <v>259</v>
      </c>
      <c r="B251" s="318">
        <v>1</v>
      </c>
      <c r="C251" s="355">
        <f>SUBTOTAL(9,$B$16:B251)</f>
        <v>220</v>
      </c>
      <c r="D251" s="365" t="s">
        <v>9047</v>
      </c>
      <c r="E251" s="355">
        <v>1954</v>
      </c>
      <c r="F251" s="355"/>
      <c r="G251" s="355" t="s">
        <v>17176</v>
      </c>
      <c r="H251" s="355">
        <v>2</v>
      </c>
      <c r="I251" s="355" t="s">
        <v>16986</v>
      </c>
      <c r="J251" s="366">
        <v>825.3</v>
      </c>
      <c r="K251" s="366">
        <v>751.4</v>
      </c>
      <c r="L251" s="366">
        <v>638.6</v>
      </c>
      <c r="M251" s="367">
        <v>32</v>
      </c>
      <c r="N251" s="355" t="s">
        <v>17038</v>
      </c>
      <c r="O251" s="355" t="s">
        <v>17054</v>
      </c>
      <c r="P251" s="358" t="s">
        <v>17333</v>
      </c>
      <c r="Q251" s="363">
        <v>6171228.5999999996</v>
      </c>
      <c r="R251" s="363"/>
      <c r="S251" s="363">
        <v>0</v>
      </c>
      <c r="T251" s="363">
        <v>0</v>
      </c>
      <c r="U251" s="363">
        <f t="shared" si="29"/>
        <v>6171228.5999999996</v>
      </c>
      <c r="V251" s="356">
        <f t="shared" si="28"/>
        <v>7477.5579789167577</v>
      </c>
      <c r="W251" s="363">
        <v>9655.2528292742045</v>
      </c>
    </row>
    <row r="252" spans="1:23" ht="35.25" x14ac:dyDescent="0.5">
      <c r="A252" s="318">
        <v>260</v>
      </c>
      <c r="B252" s="318">
        <v>1</v>
      </c>
      <c r="C252" s="355">
        <f>SUBTOTAL(9,$B$16:B252)</f>
        <v>221</v>
      </c>
      <c r="D252" s="365" t="s">
        <v>289</v>
      </c>
      <c r="E252" s="355">
        <v>1986</v>
      </c>
      <c r="F252" s="355"/>
      <c r="G252" s="355" t="s">
        <v>17178</v>
      </c>
      <c r="H252" s="355">
        <v>2</v>
      </c>
      <c r="I252" s="355" t="s">
        <v>17048</v>
      </c>
      <c r="J252" s="366">
        <v>2128.3000000000002</v>
      </c>
      <c r="K252" s="366">
        <v>1966.1</v>
      </c>
      <c r="L252" s="366">
        <v>1902.1999999999998</v>
      </c>
      <c r="M252" s="367">
        <v>73</v>
      </c>
      <c r="N252" s="355" t="s">
        <v>17038</v>
      </c>
      <c r="O252" s="355" t="s">
        <v>17054</v>
      </c>
      <c r="P252" s="358" t="s">
        <v>17136</v>
      </c>
      <c r="Q252" s="363">
        <v>6782889.6200000001</v>
      </c>
      <c r="R252" s="363"/>
      <c r="S252" s="363">
        <v>0</v>
      </c>
      <c r="T252" s="363">
        <v>0</v>
      </c>
      <c r="U252" s="363">
        <f>Q252-S252-T252</f>
        <v>6782889.6200000001</v>
      </c>
      <c r="V252" s="356">
        <f>Q252/J252</f>
        <v>3186.9988347507397</v>
      </c>
      <c r="W252" s="363">
        <v>6267.982761828689</v>
      </c>
    </row>
    <row r="253" spans="1:23" ht="35.25" x14ac:dyDescent="0.5">
      <c r="A253" s="318">
        <v>261</v>
      </c>
      <c r="C253" s="364" t="s">
        <v>291</v>
      </c>
      <c r="D253" s="364"/>
      <c r="E253" s="355" t="s">
        <v>17016</v>
      </c>
      <c r="F253" s="355" t="s">
        <v>17016</v>
      </c>
      <c r="G253" s="355" t="s">
        <v>17016</v>
      </c>
      <c r="H253" s="355" t="s">
        <v>17016</v>
      </c>
      <c r="I253" s="355" t="s">
        <v>17016</v>
      </c>
      <c r="J253" s="360">
        <f>SUM(J254:J254)</f>
        <v>1009.7</v>
      </c>
      <c r="K253" s="360">
        <f>SUM(K254:K254)</f>
        <v>926.3</v>
      </c>
      <c r="L253" s="360">
        <f>SUM(L254:L254)</f>
        <v>926.3</v>
      </c>
      <c r="M253" s="361">
        <f>SUM(M254:M254)</f>
        <v>34</v>
      </c>
      <c r="N253" s="355" t="s">
        <v>17016</v>
      </c>
      <c r="O253" s="355" t="s">
        <v>17016</v>
      </c>
      <c r="P253" s="358" t="s">
        <v>17016</v>
      </c>
      <c r="Q253" s="362">
        <v>3485761.37</v>
      </c>
      <c r="R253" s="362"/>
      <c r="S253" s="360">
        <f>SUM(S254:S254)</f>
        <v>0</v>
      </c>
      <c r="T253" s="360">
        <f>SUM(T254:T254)</f>
        <v>0</v>
      </c>
      <c r="U253" s="360">
        <f>SUM(U254:U254)</f>
        <v>3485761.37</v>
      </c>
      <c r="V253" s="356">
        <f t="shared" si="28"/>
        <v>3452.2743092007527</v>
      </c>
      <c r="W253" s="363">
        <f>MAX(W254:W254)</f>
        <v>4122.4036628701597</v>
      </c>
    </row>
    <row r="254" spans="1:23" ht="35.25" x14ac:dyDescent="0.5">
      <c r="A254" s="318">
        <v>262</v>
      </c>
      <c r="B254" s="318">
        <v>1</v>
      </c>
      <c r="C254" s="355">
        <f>SUBTOTAL(9,$B$16:B254)</f>
        <v>222</v>
      </c>
      <c r="D254" s="365" t="s">
        <v>299</v>
      </c>
      <c r="E254" s="355">
        <v>1980</v>
      </c>
      <c r="F254" s="355"/>
      <c r="G254" s="355" t="s">
        <v>17043</v>
      </c>
      <c r="H254" s="355">
        <v>3</v>
      </c>
      <c r="I254" s="355" t="s">
        <v>16986</v>
      </c>
      <c r="J254" s="366">
        <v>1009.7</v>
      </c>
      <c r="K254" s="366">
        <v>926.3</v>
      </c>
      <c r="L254" s="366">
        <v>926.3</v>
      </c>
      <c r="M254" s="367">
        <v>34</v>
      </c>
      <c r="N254" s="355" t="s">
        <v>17038</v>
      </c>
      <c r="O254" s="355" t="s">
        <v>17076</v>
      </c>
      <c r="P254" s="358" t="s">
        <v>17042</v>
      </c>
      <c r="Q254" s="363">
        <v>3485761.37</v>
      </c>
      <c r="R254" s="363"/>
      <c r="S254" s="363">
        <v>0</v>
      </c>
      <c r="T254" s="363">
        <v>0</v>
      </c>
      <c r="U254" s="363">
        <f t="shared" si="29"/>
        <v>3485761.37</v>
      </c>
      <c r="V254" s="356">
        <f t="shared" si="28"/>
        <v>3452.2743092007527</v>
      </c>
      <c r="W254" s="363">
        <v>4122.4036628701597</v>
      </c>
    </row>
    <row r="255" spans="1:23" ht="35.25" x14ac:dyDescent="0.5">
      <c r="A255" s="318">
        <v>263</v>
      </c>
      <c r="C255" s="364" t="s">
        <v>326</v>
      </c>
      <c r="D255" s="364"/>
      <c r="E255" s="355" t="s">
        <v>17016</v>
      </c>
      <c r="F255" s="355" t="s">
        <v>17016</v>
      </c>
      <c r="G255" s="355" t="s">
        <v>17016</v>
      </c>
      <c r="H255" s="355" t="s">
        <v>17016</v>
      </c>
      <c r="I255" s="355" t="s">
        <v>17016</v>
      </c>
      <c r="J255" s="360">
        <f>J256</f>
        <v>786.9</v>
      </c>
      <c r="K255" s="360">
        <f t="shared" ref="K255:M255" si="55">K256</f>
        <v>731.1</v>
      </c>
      <c r="L255" s="360">
        <f t="shared" si="55"/>
        <v>580.20000000000005</v>
      </c>
      <c r="M255" s="361">
        <f t="shared" si="55"/>
        <v>30</v>
      </c>
      <c r="N255" s="355" t="s">
        <v>17016</v>
      </c>
      <c r="O255" s="355" t="s">
        <v>17016</v>
      </c>
      <c r="P255" s="358" t="s">
        <v>17016</v>
      </c>
      <c r="Q255" s="362">
        <v>6895274.1099999985</v>
      </c>
      <c r="R255" s="362"/>
      <c r="S255" s="360">
        <f t="shared" ref="S255" si="56">S256</f>
        <v>0</v>
      </c>
      <c r="T255" s="360">
        <f t="shared" ref="T255" si="57">T256</f>
        <v>0</v>
      </c>
      <c r="U255" s="360">
        <f t="shared" ref="U255" si="58">U256</f>
        <v>6895274.1099999985</v>
      </c>
      <c r="V255" s="356">
        <f t="shared" si="28"/>
        <v>8762.5798830855238</v>
      </c>
      <c r="W255" s="363">
        <f>W256</f>
        <v>9905.8791714322015</v>
      </c>
    </row>
    <row r="256" spans="1:23" ht="35.25" x14ac:dyDescent="0.5">
      <c r="A256" s="318">
        <v>264</v>
      </c>
      <c r="B256" s="318">
        <v>1</v>
      </c>
      <c r="C256" s="355">
        <f>SUBTOTAL(9,$B$16:B256)</f>
        <v>223</v>
      </c>
      <c r="D256" s="365" t="s">
        <v>328</v>
      </c>
      <c r="E256" s="355">
        <v>1969</v>
      </c>
      <c r="F256" s="355"/>
      <c r="G256" s="355" t="s">
        <v>17178</v>
      </c>
      <c r="H256" s="355">
        <v>2</v>
      </c>
      <c r="I256" s="355" t="s">
        <v>16986</v>
      </c>
      <c r="J256" s="366">
        <v>786.9</v>
      </c>
      <c r="K256" s="366">
        <v>731.1</v>
      </c>
      <c r="L256" s="366">
        <v>580.20000000000005</v>
      </c>
      <c r="M256" s="367">
        <v>30</v>
      </c>
      <c r="N256" s="355" t="s">
        <v>17038</v>
      </c>
      <c r="O256" s="355" t="s">
        <v>17054</v>
      </c>
      <c r="P256" s="358" t="s">
        <v>17169</v>
      </c>
      <c r="Q256" s="363">
        <v>6895274.1099999985</v>
      </c>
      <c r="R256" s="363"/>
      <c r="S256" s="363">
        <v>0</v>
      </c>
      <c r="T256" s="363">
        <v>0</v>
      </c>
      <c r="U256" s="363">
        <f t="shared" si="29"/>
        <v>6895274.1099999985</v>
      </c>
      <c r="V256" s="356">
        <f t="shared" si="28"/>
        <v>8762.5798830855238</v>
      </c>
      <c r="W256" s="363">
        <v>9905.8791714322015</v>
      </c>
    </row>
    <row r="257" spans="1:23" ht="35.25" x14ac:dyDescent="0.5">
      <c r="A257" s="318">
        <v>265</v>
      </c>
      <c r="C257" s="364" t="s">
        <v>327</v>
      </c>
      <c r="D257" s="364"/>
      <c r="E257" s="355" t="s">
        <v>17016</v>
      </c>
      <c r="F257" s="355" t="s">
        <v>17016</v>
      </c>
      <c r="G257" s="355" t="s">
        <v>17016</v>
      </c>
      <c r="H257" s="355" t="s">
        <v>17016</v>
      </c>
      <c r="I257" s="355" t="s">
        <v>17016</v>
      </c>
      <c r="J257" s="360">
        <f>J258</f>
        <v>398</v>
      </c>
      <c r="K257" s="360">
        <f>K258</f>
        <v>365.1</v>
      </c>
      <c r="L257" s="360">
        <f>L258</f>
        <v>365.1</v>
      </c>
      <c r="M257" s="361">
        <f>M258</f>
        <v>21</v>
      </c>
      <c r="N257" s="355" t="s">
        <v>17016</v>
      </c>
      <c r="O257" s="355" t="s">
        <v>17016</v>
      </c>
      <c r="P257" s="358" t="s">
        <v>17016</v>
      </c>
      <c r="Q257" s="362">
        <v>2723043.16</v>
      </c>
      <c r="R257" s="362"/>
      <c r="S257" s="360">
        <f>S258</f>
        <v>0</v>
      </c>
      <c r="T257" s="360">
        <f>T258</f>
        <v>0</v>
      </c>
      <c r="U257" s="360">
        <f>U258</f>
        <v>2723043.16</v>
      </c>
      <c r="V257" s="356">
        <f>Q257/J257</f>
        <v>6841.8169849246233</v>
      </c>
      <c r="W257" s="363">
        <f>W258</f>
        <v>10072.517669145727</v>
      </c>
    </row>
    <row r="258" spans="1:23" ht="35.25" x14ac:dyDescent="0.5">
      <c r="A258" s="318">
        <v>266</v>
      </c>
      <c r="B258" s="318">
        <v>1</v>
      </c>
      <c r="C258" s="355">
        <f>SUBTOTAL(9,$B$16:B258)</f>
        <v>224</v>
      </c>
      <c r="D258" s="374" t="s">
        <v>330</v>
      </c>
      <c r="E258" s="355">
        <v>1979</v>
      </c>
      <c r="F258" s="355"/>
      <c r="G258" s="355" t="s">
        <v>17178</v>
      </c>
      <c r="H258" s="355">
        <v>2</v>
      </c>
      <c r="I258" s="355" t="s">
        <v>16984</v>
      </c>
      <c r="J258" s="360">
        <v>398</v>
      </c>
      <c r="K258" s="360">
        <v>365.1</v>
      </c>
      <c r="L258" s="360">
        <v>365.1</v>
      </c>
      <c r="M258" s="361">
        <v>21</v>
      </c>
      <c r="N258" s="355" t="s">
        <v>17038</v>
      </c>
      <c r="O258" s="355" t="s">
        <v>17076</v>
      </c>
      <c r="P258" s="358" t="s">
        <v>17042</v>
      </c>
      <c r="Q258" s="360">
        <v>2723043.16</v>
      </c>
      <c r="R258" s="362"/>
      <c r="S258" s="360">
        <v>0</v>
      </c>
      <c r="T258" s="360">
        <v>0</v>
      </c>
      <c r="U258" s="360">
        <f>Q258-S258-T258</f>
        <v>2723043.16</v>
      </c>
      <c r="V258" s="356">
        <f>Q258/J258</f>
        <v>6841.8169849246233</v>
      </c>
      <c r="W258" s="363">
        <v>10072.517669145727</v>
      </c>
    </row>
    <row r="259" spans="1:23" ht="35.25" x14ac:dyDescent="0.5">
      <c r="A259" s="318">
        <v>267</v>
      </c>
      <c r="C259" s="364" t="s">
        <v>332</v>
      </c>
      <c r="D259" s="364"/>
      <c r="E259" s="355" t="s">
        <v>17016</v>
      </c>
      <c r="F259" s="355" t="s">
        <v>17016</v>
      </c>
      <c r="G259" s="355" t="s">
        <v>17016</v>
      </c>
      <c r="H259" s="355" t="s">
        <v>17016</v>
      </c>
      <c r="I259" s="355" t="s">
        <v>17016</v>
      </c>
      <c r="J259" s="360">
        <f>J260+J261</f>
        <v>1532.1</v>
      </c>
      <c r="K259" s="360">
        <f t="shared" ref="K259:M259" si="59">K260+K261</f>
        <v>1325.8000000000002</v>
      </c>
      <c r="L259" s="360">
        <f t="shared" si="59"/>
        <v>1325.8000000000002</v>
      </c>
      <c r="M259" s="361">
        <f t="shared" si="59"/>
        <v>39</v>
      </c>
      <c r="N259" s="355" t="s">
        <v>17016</v>
      </c>
      <c r="O259" s="355" t="s">
        <v>17016</v>
      </c>
      <c r="P259" s="358" t="s">
        <v>17016</v>
      </c>
      <c r="Q259" s="362">
        <v>6041248.2699999996</v>
      </c>
      <c r="R259" s="362">
        <f t="shared" ref="R259" si="60">R260+R261</f>
        <v>0</v>
      </c>
      <c r="S259" s="360">
        <f t="shared" ref="S259" si="61">S260+S261</f>
        <v>0</v>
      </c>
      <c r="T259" s="360">
        <f t="shared" ref="T259" si="62">T260+T261</f>
        <v>0</v>
      </c>
      <c r="U259" s="360">
        <f t="shared" ref="U259" si="63">U260+U261</f>
        <v>6041248.2699999996</v>
      </c>
      <c r="V259" s="356">
        <f t="shared" si="28"/>
        <v>3943.1161608250113</v>
      </c>
      <c r="W259" s="363">
        <f>MAX(W260:W261)</f>
        <v>9226.8886340640802</v>
      </c>
    </row>
    <row r="260" spans="1:23" ht="35.25" x14ac:dyDescent="0.5">
      <c r="A260" s="318">
        <v>268</v>
      </c>
      <c r="B260" s="318">
        <v>1</v>
      </c>
      <c r="C260" s="355">
        <f>SUBTOTAL(9,$B$16:B260)</f>
        <v>225</v>
      </c>
      <c r="D260" s="374" t="s">
        <v>1822</v>
      </c>
      <c r="E260" s="355">
        <v>1982</v>
      </c>
      <c r="F260" s="355"/>
      <c r="G260" s="355" t="s">
        <v>17178</v>
      </c>
      <c r="H260" s="355">
        <v>2</v>
      </c>
      <c r="I260" s="355" t="s">
        <v>16986</v>
      </c>
      <c r="J260" s="360">
        <v>533.70000000000005</v>
      </c>
      <c r="K260" s="360">
        <v>520.70000000000005</v>
      </c>
      <c r="L260" s="360">
        <v>520.70000000000005</v>
      </c>
      <c r="M260" s="361">
        <v>20</v>
      </c>
      <c r="N260" s="355" t="s">
        <v>17038</v>
      </c>
      <c r="O260" s="355" t="s">
        <v>17076</v>
      </c>
      <c r="P260" s="358" t="s">
        <v>17042</v>
      </c>
      <c r="Q260" s="360">
        <v>2988281.18</v>
      </c>
      <c r="R260" s="362"/>
      <c r="S260" s="360">
        <v>0</v>
      </c>
      <c r="T260" s="360">
        <v>0</v>
      </c>
      <c r="U260" s="360">
        <f t="shared" si="29"/>
        <v>2988281.18</v>
      </c>
      <c r="V260" s="356">
        <f t="shared" si="28"/>
        <v>5599.1777777777779</v>
      </c>
      <c r="W260" s="363">
        <v>9226.8886340640802</v>
      </c>
    </row>
    <row r="261" spans="1:23" ht="35.25" x14ac:dyDescent="0.5">
      <c r="A261" s="318">
        <v>269</v>
      </c>
      <c r="B261" s="318">
        <v>1</v>
      </c>
      <c r="C261" s="355">
        <f>SUBTOTAL(9,$B$16:B261)</f>
        <v>226</v>
      </c>
      <c r="D261" s="375" t="s">
        <v>1821</v>
      </c>
      <c r="E261" s="369">
        <v>1984</v>
      </c>
      <c r="F261" s="369"/>
      <c r="G261" s="355" t="s">
        <v>17309</v>
      </c>
      <c r="H261" s="369">
        <v>2</v>
      </c>
      <c r="I261" s="369" t="s">
        <v>16986</v>
      </c>
      <c r="J261" s="370">
        <v>998.4</v>
      </c>
      <c r="K261" s="370">
        <v>805.1</v>
      </c>
      <c r="L261" s="370">
        <v>805.1</v>
      </c>
      <c r="M261" s="376">
        <v>19</v>
      </c>
      <c r="N261" s="369" t="s">
        <v>17038</v>
      </c>
      <c r="O261" s="369" t="s">
        <v>17076</v>
      </c>
      <c r="P261" s="369" t="s">
        <v>17042</v>
      </c>
      <c r="Q261" s="370">
        <v>3052967.09</v>
      </c>
      <c r="R261" s="373">
        <v>0</v>
      </c>
      <c r="S261" s="370">
        <v>0</v>
      </c>
      <c r="T261" s="370">
        <v>0</v>
      </c>
      <c r="U261" s="370">
        <f>Q261-S261-T261</f>
        <v>3052967.09</v>
      </c>
      <c r="V261" s="356">
        <f t="shared" si="28"/>
        <v>3057.8596654647436</v>
      </c>
      <c r="W261" s="363">
        <v>5001.8733974358965</v>
      </c>
    </row>
    <row r="262" spans="1:23" ht="35.25" x14ac:dyDescent="0.5">
      <c r="A262" s="318">
        <v>270</v>
      </c>
      <c r="C262" s="364" t="s">
        <v>354</v>
      </c>
      <c r="D262" s="364"/>
      <c r="E262" s="355" t="s">
        <v>17016</v>
      </c>
      <c r="F262" s="355" t="s">
        <v>17016</v>
      </c>
      <c r="G262" s="355" t="s">
        <v>17016</v>
      </c>
      <c r="H262" s="355" t="s">
        <v>17016</v>
      </c>
      <c r="I262" s="355" t="s">
        <v>17016</v>
      </c>
      <c r="J262" s="360">
        <f>J263</f>
        <v>3363.3</v>
      </c>
      <c r="K262" s="360">
        <f t="shared" ref="K262:M262" si="64">K263</f>
        <v>2581.1999999999998</v>
      </c>
      <c r="L262" s="360">
        <f t="shared" si="64"/>
        <v>2183.1999999999998</v>
      </c>
      <c r="M262" s="361">
        <f t="shared" si="64"/>
        <v>44</v>
      </c>
      <c r="N262" s="355" t="s">
        <v>17016</v>
      </c>
      <c r="O262" s="355" t="s">
        <v>17016</v>
      </c>
      <c r="P262" s="358" t="s">
        <v>17016</v>
      </c>
      <c r="Q262" s="362">
        <v>7618035.8100000005</v>
      </c>
      <c r="R262" s="362"/>
      <c r="S262" s="360">
        <f t="shared" ref="S262" si="65">S263</f>
        <v>0</v>
      </c>
      <c r="T262" s="360">
        <f t="shared" ref="T262" si="66">T263</f>
        <v>0</v>
      </c>
      <c r="U262" s="360">
        <f t="shared" ref="U262" si="67">U263</f>
        <v>7618035.8100000005</v>
      </c>
      <c r="V262" s="356">
        <f t="shared" si="28"/>
        <v>2265.0479618232093</v>
      </c>
      <c r="W262" s="363">
        <f>W263</f>
        <v>5674.57</v>
      </c>
    </row>
    <row r="263" spans="1:23" ht="35.25" x14ac:dyDescent="0.5">
      <c r="A263" s="318">
        <v>271</v>
      </c>
      <c r="B263" s="318">
        <v>1</v>
      </c>
      <c r="C263" s="355">
        <f>SUBTOTAL(9,$B$16:B263)</f>
        <v>227</v>
      </c>
      <c r="D263" s="365" t="s">
        <v>355</v>
      </c>
      <c r="E263" s="355">
        <v>1974</v>
      </c>
      <c r="F263" s="355"/>
      <c r="G263" s="355" t="s">
        <v>17178</v>
      </c>
      <c r="H263" s="355">
        <v>5</v>
      </c>
      <c r="I263" s="355" t="s">
        <v>16986</v>
      </c>
      <c r="J263" s="366">
        <v>3363.3</v>
      </c>
      <c r="K263" s="366">
        <v>2581.1999999999998</v>
      </c>
      <c r="L263" s="366">
        <v>2183.1999999999998</v>
      </c>
      <c r="M263" s="367">
        <v>44</v>
      </c>
      <c r="N263" s="355" t="s">
        <v>17038</v>
      </c>
      <c r="O263" s="355" t="s">
        <v>17076</v>
      </c>
      <c r="P263" s="358" t="s">
        <v>17042</v>
      </c>
      <c r="Q263" s="363">
        <v>7618035.8100000005</v>
      </c>
      <c r="R263" s="363"/>
      <c r="S263" s="363">
        <v>0</v>
      </c>
      <c r="T263" s="363">
        <v>0</v>
      </c>
      <c r="U263" s="363">
        <f t="shared" si="29"/>
        <v>7618035.8100000005</v>
      </c>
      <c r="V263" s="356">
        <f t="shared" si="28"/>
        <v>2265.0479618232093</v>
      </c>
      <c r="W263" s="363">
        <v>5674.57</v>
      </c>
    </row>
    <row r="264" spans="1:23" ht="35.25" x14ac:dyDescent="0.5">
      <c r="A264" s="318">
        <v>272</v>
      </c>
      <c r="C264" s="364" t="s">
        <v>2946</v>
      </c>
      <c r="D264" s="364"/>
      <c r="E264" s="355" t="s">
        <v>17016</v>
      </c>
      <c r="F264" s="355" t="s">
        <v>17016</v>
      </c>
      <c r="G264" s="355" t="s">
        <v>17016</v>
      </c>
      <c r="H264" s="355" t="s">
        <v>17016</v>
      </c>
      <c r="I264" s="355" t="s">
        <v>17016</v>
      </c>
      <c r="J264" s="360">
        <f>SUM(J265:J269)</f>
        <v>19565.449999999997</v>
      </c>
      <c r="K264" s="360">
        <f>SUM(K265:K269)</f>
        <v>58751.199999999997</v>
      </c>
      <c r="L264" s="360">
        <f>SUM(L265:L269)</f>
        <v>57022.05</v>
      </c>
      <c r="M264" s="361">
        <f>SUM(M265:M269)</f>
        <v>714</v>
      </c>
      <c r="N264" s="355" t="s">
        <v>17016</v>
      </c>
      <c r="O264" s="355" t="s">
        <v>17016</v>
      </c>
      <c r="P264" s="358" t="s">
        <v>17016</v>
      </c>
      <c r="Q264" s="362">
        <v>41693113.899999999</v>
      </c>
      <c r="R264" s="360">
        <f t="shared" ref="R264:U264" si="68">SUM(R265:R269)</f>
        <v>0</v>
      </c>
      <c r="S264" s="360">
        <f t="shared" si="68"/>
        <v>0</v>
      </c>
      <c r="T264" s="360">
        <f t="shared" si="68"/>
        <v>0</v>
      </c>
      <c r="U264" s="360">
        <f t="shared" si="68"/>
        <v>41693113.899999999</v>
      </c>
      <c r="V264" s="356">
        <f t="shared" si="28"/>
        <v>2130.9560424114961</v>
      </c>
      <c r="W264" s="363">
        <f>MAX(W265:W269)</f>
        <v>4577.6928066738301</v>
      </c>
    </row>
    <row r="265" spans="1:23" ht="35.25" x14ac:dyDescent="0.5">
      <c r="A265" s="318">
        <v>273</v>
      </c>
      <c r="B265" s="318">
        <v>1</v>
      </c>
      <c r="C265" s="355">
        <f>SUBTOTAL(9,$B$16:B265)</f>
        <v>228</v>
      </c>
      <c r="D265" s="365" t="s">
        <v>2942</v>
      </c>
      <c r="E265" s="355">
        <v>1971</v>
      </c>
      <c r="F265" s="355"/>
      <c r="G265" s="355" t="s">
        <v>17043</v>
      </c>
      <c r="H265" s="355">
        <v>5</v>
      </c>
      <c r="I265" s="355" t="s">
        <v>17048</v>
      </c>
      <c r="J265" s="366">
        <v>4815.57</v>
      </c>
      <c r="K265" s="366">
        <v>44878.67</v>
      </c>
      <c r="L265" s="366">
        <v>44563.46</v>
      </c>
      <c r="M265" s="367">
        <v>188</v>
      </c>
      <c r="N265" s="355" t="s">
        <v>17038</v>
      </c>
      <c r="O265" s="355" t="s">
        <v>17054</v>
      </c>
      <c r="P265" s="358" t="s">
        <v>17115</v>
      </c>
      <c r="Q265" s="363">
        <v>11408191.27</v>
      </c>
      <c r="R265" s="363"/>
      <c r="S265" s="363">
        <v>0</v>
      </c>
      <c r="T265" s="363">
        <v>0</v>
      </c>
      <c r="U265" s="363">
        <f t="shared" si="29"/>
        <v>11408191.27</v>
      </c>
      <c r="V265" s="356">
        <f t="shared" si="28"/>
        <v>2369.0219994725444</v>
      </c>
      <c r="W265" s="363">
        <v>2765.5224060287774</v>
      </c>
    </row>
    <row r="266" spans="1:23" ht="35.25" x14ac:dyDescent="0.5">
      <c r="A266" s="318">
        <v>274</v>
      </c>
      <c r="B266" s="318">
        <v>1</v>
      </c>
      <c r="C266" s="355">
        <f>SUBTOTAL(9,$B$16:B266)</f>
        <v>229</v>
      </c>
      <c r="D266" s="365" t="s">
        <v>1937</v>
      </c>
      <c r="E266" s="355">
        <v>1985</v>
      </c>
      <c r="F266" s="355"/>
      <c r="G266" s="355" t="s">
        <v>17043</v>
      </c>
      <c r="H266" s="355">
        <v>5</v>
      </c>
      <c r="I266" s="355" t="s">
        <v>17044</v>
      </c>
      <c r="J266" s="366">
        <v>5355</v>
      </c>
      <c r="K266" s="366">
        <v>4859.7</v>
      </c>
      <c r="L266" s="366">
        <v>4572.3</v>
      </c>
      <c r="M266" s="367">
        <v>187</v>
      </c>
      <c r="N266" s="355" t="s">
        <v>17038</v>
      </c>
      <c r="O266" s="355" t="s">
        <v>17054</v>
      </c>
      <c r="P266" s="358" t="s">
        <v>17115</v>
      </c>
      <c r="Q266" s="363">
        <v>10418280</v>
      </c>
      <c r="R266" s="363"/>
      <c r="S266" s="363">
        <v>0</v>
      </c>
      <c r="T266" s="363">
        <v>0</v>
      </c>
      <c r="U266" s="363">
        <f t="shared" si="29"/>
        <v>10418280</v>
      </c>
      <c r="V266" s="356">
        <f t="shared" si="28"/>
        <v>1945.5238095238096</v>
      </c>
      <c r="W266" s="363">
        <v>2551.3481750887017</v>
      </c>
    </row>
    <row r="267" spans="1:23" ht="35.25" x14ac:dyDescent="0.5">
      <c r="A267" s="318">
        <v>275</v>
      </c>
      <c r="B267" s="318">
        <v>1</v>
      </c>
      <c r="C267" s="355">
        <f>SUBTOTAL(9,$B$16:B267)</f>
        <v>230</v>
      </c>
      <c r="D267" s="365" t="s">
        <v>1949</v>
      </c>
      <c r="E267" s="355">
        <v>1972</v>
      </c>
      <c r="F267" s="355"/>
      <c r="G267" s="355" t="s">
        <v>17043</v>
      </c>
      <c r="H267" s="355">
        <v>5</v>
      </c>
      <c r="I267" s="355" t="s">
        <v>17041</v>
      </c>
      <c r="J267" s="366">
        <v>3786.98</v>
      </c>
      <c r="K267" s="366">
        <v>3515.43</v>
      </c>
      <c r="L267" s="366">
        <v>3338.49</v>
      </c>
      <c r="M267" s="367">
        <v>137</v>
      </c>
      <c r="N267" s="355" t="s">
        <v>17038</v>
      </c>
      <c r="O267" s="355" t="s">
        <v>17054</v>
      </c>
      <c r="P267" s="358" t="s">
        <v>17115</v>
      </c>
      <c r="Q267" s="363">
        <v>8261896.7199999997</v>
      </c>
      <c r="R267" s="363"/>
      <c r="S267" s="363">
        <v>0</v>
      </c>
      <c r="T267" s="363">
        <v>0</v>
      </c>
      <c r="U267" s="363">
        <f t="shared" si="29"/>
        <v>8261896.7199999997</v>
      </c>
      <c r="V267" s="356">
        <f t="shared" si="28"/>
        <v>2181.6583979846737</v>
      </c>
      <c r="W267" s="363">
        <v>2772.1255670745554</v>
      </c>
    </row>
    <row r="268" spans="1:23" ht="35.25" x14ac:dyDescent="0.5">
      <c r="A268" s="318">
        <v>276</v>
      </c>
      <c r="B268" s="318">
        <v>1</v>
      </c>
      <c r="C268" s="355">
        <f>SUBTOTAL(9,$B$16:B268)</f>
        <v>231</v>
      </c>
      <c r="D268" s="365" t="s">
        <v>10939</v>
      </c>
      <c r="E268" s="355">
        <v>1978</v>
      </c>
      <c r="F268" s="355"/>
      <c r="G268" s="355" t="s">
        <v>17178</v>
      </c>
      <c r="H268" s="355">
        <v>3</v>
      </c>
      <c r="I268" s="355" t="s">
        <v>17045</v>
      </c>
      <c r="J268" s="366">
        <v>1582.3</v>
      </c>
      <c r="K268" s="366">
        <v>1471.8</v>
      </c>
      <c r="L268" s="366">
        <v>1471.8</v>
      </c>
      <c r="M268" s="367">
        <v>69</v>
      </c>
      <c r="N268" s="355" t="s">
        <v>17038</v>
      </c>
      <c r="O268" s="355" t="s">
        <v>17054</v>
      </c>
      <c r="P268" s="358" t="s">
        <v>17115</v>
      </c>
      <c r="Q268" s="363">
        <v>5257914.41</v>
      </c>
      <c r="R268" s="363"/>
      <c r="S268" s="363">
        <v>0</v>
      </c>
      <c r="T268" s="363">
        <v>0</v>
      </c>
      <c r="U268" s="363">
        <f t="shared" si="29"/>
        <v>5257914.41</v>
      </c>
      <c r="V268" s="356">
        <f t="shared" si="28"/>
        <v>3322.9567149086774</v>
      </c>
      <c r="W268" s="363">
        <v>4577.6928066738301</v>
      </c>
    </row>
    <row r="269" spans="1:23" ht="35.25" x14ac:dyDescent="0.5">
      <c r="A269" s="318">
        <v>277</v>
      </c>
      <c r="B269" s="318">
        <v>1</v>
      </c>
      <c r="C269" s="355">
        <f>SUBTOTAL(9,$B$16:B269)</f>
        <v>232</v>
      </c>
      <c r="D269" s="365" t="s">
        <v>10801</v>
      </c>
      <c r="E269" s="355">
        <v>1979</v>
      </c>
      <c r="F269" s="355"/>
      <c r="G269" s="355" t="s">
        <v>17178</v>
      </c>
      <c r="H269" s="355">
        <v>5</v>
      </c>
      <c r="I269" s="355" t="s">
        <v>17041</v>
      </c>
      <c r="J269" s="366">
        <v>4025.6</v>
      </c>
      <c r="K269" s="366">
        <v>4025.6</v>
      </c>
      <c r="L269" s="366">
        <v>3076</v>
      </c>
      <c r="M269" s="367">
        <v>133</v>
      </c>
      <c r="N269" s="355" t="s">
        <v>17038</v>
      </c>
      <c r="O269" s="355" t="s">
        <v>17054</v>
      </c>
      <c r="P269" s="358" t="s">
        <v>17115</v>
      </c>
      <c r="Q269" s="363">
        <v>6346831.5</v>
      </c>
      <c r="R269" s="363"/>
      <c r="S269" s="363">
        <v>0</v>
      </c>
      <c r="T269" s="363">
        <v>0</v>
      </c>
      <c r="U269" s="363">
        <f t="shared" si="29"/>
        <v>6346831.5</v>
      </c>
      <c r="V269" s="356">
        <f t="shared" si="28"/>
        <v>1576.6175228537361</v>
      </c>
      <c r="W269" s="363">
        <v>2038.9969046104929</v>
      </c>
    </row>
    <row r="270" spans="1:23" ht="35.25" x14ac:dyDescent="0.5">
      <c r="A270" s="318">
        <v>278</v>
      </c>
      <c r="C270" s="364" t="s">
        <v>2956</v>
      </c>
      <c r="D270" s="364"/>
      <c r="E270" s="355" t="s">
        <v>17016</v>
      </c>
      <c r="F270" s="355" t="s">
        <v>17016</v>
      </c>
      <c r="G270" s="355" t="s">
        <v>17016</v>
      </c>
      <c r="H270" s="355" t="s">
        <v>17016</v>
      </c>
      <c r="I270" s="355" t="s">
        <v>17016</v>
      </c>
      <c r="J270" s="360">
        <f>J271</f>
        <v>460</v>
      </c>
      <c r="K270" s="360">
        <f t="shared" ref="K270:M270" si="69">K271</f>
        <v>262.7</v>
      </c>
      <c r="L270" s="360">
        <f t="shared" si="69"/>
        <v>262.7</v>
      </c>
      <c r="M270" s="361">
        <f t="shared" si="69"/>
        <v>17</v>
      </c>
      <c r="N270" s="355" t="s">
        <v>17016</v>
      </c>
      <c r="O270" s="355" t="s">
        <v>17016</v>
      </c>
      <c r="P270" s="358" t="s">
        <v>17016</v>
      </c>
      <c r="Q270" s="362">
        <v>5626030.54</v>
      </c>
      <c r="R270" s="362"/>
      <c r="S270" s="360">
        <f t="shared" ref="S270" si="70">S271</f>
        <v>0</v>
      </c>
      <c r="T270" s="360">
        <f t="shared" ref="T270" si="71">T271</f>
        <v>0</v>
      </c>
      <c r="U270" s="360">
        <f t="shared" ref="U270" si="72">U271</f>
        <v>5626030.54</v>
      </c>
      <c r="V270" s="356">
        <f t="shared" ref="V270:V328" si="73">Q270/J270</f>
        <v>12230.501173913044</v>
      </c>
      <c r="W270" s="363">
        <f>W271</f>
        <v>14424.874892173913</v>
      </c>
    </row>
    <row r="271" spans="1:23" ht="35.25" x14ac:dyDescent="0.5">
      <c r="A271" s="318">
        <v>279</v>
      </c>
      <c r="B271" s="318">
        <v>1</v>
      </c>
      <c r="C271" s="355">
        <f>SUBTOTAL(9,$B$16:B271)</f>
        <v>233</v>
      </c>
      <c r="D271" s="374" t="s">
        <v>2945</v>
      </c>
      <c r="E271" s="355">
        <v>1969</v>
      </c>
      <c r="F271" s="355"/>
      <c r="G271" s="355" t="s">
        <v>17178</v>
      </c>
      <c r="H271" s="355">
        <v>2</v>
      </c>
      <c r="I271" s="355" t="s">
        <v>16986</v>
      </c>
      <c r="J271" s="360">
        <v>460</v>
      </c>
      <c r="K271" s="360">
        <v>262.7</v>
      </c>
      <c r="L271" s="360">
        <v>262.7</v>
      </c>
      <c r="M271" s="361">
        <v>17</v>
      </c>
      <c r="N271" s="355" t="s">
        <v>17038</v>
      </c>
      <c r="O271" s="355" t="s">
        <v>17076</v>
      </c>
      <c r="P271" s="358" t="s">
        <v>17042</v>
      </c>
      <c r="Q271" s="360">
        <v>5626030.54</v>
      </c>
      <c r="R271" s="362"/>
      <c r="S271" s="360">
        <v>0</v>
      </c>
      <c r="T271" s="360">
        <v>0</v>
      </c>
      <c r="U271" s="360">
        <f t="shared" si="29"/>
        <v>5626030.54</v>
      </c>
      <c r="V271" s="356">
        <f t="shared" si="73"/>
        <v>12230.501173913044</v>
      </c>
      <c r="W271" s="363">
        <v>14424.874892173913</v>
      </c>
    </row>
    <row r="272" spans="1:23" ht="35.25" x14ac:dyDescent="0.5">
      <c r="A272" s="318">
        <v>280</v>
      </c>
      <c r="C272" s="364" t="s">
        <v>2947</v>
      </c>
      <c r="D272" s="364"/>
      <c r="E272" s="355" t="s">
        <v>17016</v>
      </c>
      <c r="F272" s="355" t="s">
        <v>17016</v>
      </c>
      <c r="G272" s="355" t="s">
        <v>17016</v>
      </c>
      <c r="H272" s="355" t="s">
        <v>17016</v>
      </c>
      <c r="I272" s="355" t="s">
        <v>17016</v>
      </c>
      <c r="J272" s="360">
        <f>J273</f>
        <v>896.41</v>
      </c>
      <c r="K272" s="360">
        <f t="shared" ref="K272:M272" si="74">K273</f>
        <v>811.71</v>
      </c>
      <c r="L272" s="360">
        <f t="shared" si="74"/>
        <v>484.2</v>
      </c>
      <c r="M272" s="361">
        <f t="shared" si="74"/>
        <v>56</v>
      </c>
      <c r="N272" s="355" t="s">
        <v>17016</v>
      </c>
      <c r="O272" s="355" t="s">
        <v>17016</v>
      </c>
      <c r="P272" s="358" t="s">
        <v>17016</v>
      </c>
      <c r="Q272" s="362">
        <v>6204379.9500000002</v>
      </c>
      <c r="R272" s="362"/>
      <c r="S272" s="360">
        <f t="shared" ref="S272" si="75">S273</f>
        <v>0</v>
      </c>
      <c r="T272" s="360">
        <f t="shared" ref="T272" si="76">T273</f>
        <v>0</v>
      </c>
      <c r="U272" s="360">
        <f t="shared" ref="U272" si="77">U273</f>
        <v>6204379.9500000002</v>
      </c>
      <c r="V272" s="356">
        <f t="shared" si="73"/>
        <v>6921.3640521636307</v>
      </c>
      <c r="W272" s="363">
        <f>W273</f>
        <v>9505.4016452293035</v>
      </c>
    </row>
    <row r="273" spans="1:23" ht="35.25" x14ac:dyDescent="0.5">
      <c r="A273" s="318">
        <v>281</v>
      </c>
      <c r="B273" s="318">
        <v>1</v>
      </c>
      <c r="C273" s="355">
        <f>SUBTOTAL(9,$B$16:B273)</f>
        <v>234</v>
      </c>
      <c r="D273" s="374" t="s">
        <v>1982</v>
      </c>
      <c r="E273" s="355">
        <v>1989</v>
      </c>
      <c r="F273" s="355"/>
      <c r="G273" s="355" t="s">
        <v>17178</v>
      </c>
      <c r="H273" s="355">
        <v>2</v>
      </c>
      <c r="I273" s="355" t="s">
        <v>17045</v>
      </c>
      <c r="J273" s="360">
        <v>896.41</v>
      </c>
      <c r="K273" s="360">
        <v>811.71</v>
      </c>
      <c r="L273" s="360">
        <v>484.2</v>
      </c>
      <c r="M273" s="361">
        <v>56</v>
      </c>
      <c r="N273" s="355" t="s">
        <v>17038</v>
      </c>
      <c r="O273" s="355" t="s">
        <v>17076</v>
      </c>
      <c r="P273" s="358" t="s">
        <v>17042</v>
      </c>
      <c r="Q273" s="360">
        <v>6204379.9500000002</v>
      </c>
      <c r="R273" s="362"/>
      <c r="S273" s="360">
        <v>0</v>
      </c>
      <c r="T273" s="360">
        <v>0</v>
      </c>
      <c r="U273" s="360">
        <f t="shared" ref="U273:U331" si="78">Q273-S273-T273</f>
        <v>6204379.9500000002</v>
      </c>
      <c r="V273" s="356">
        <f t="shared" si="73"/>
        <v>6921.3640521636307</v>
      </c>
      <c r="W273" s="363">
        <v>9505.4016452293035</v>
      </c>
    </row>
    <row r="274" spans="1:23" ht="35.25" x14ac:dyDescent="0.5">
      <c r="A274" s="318">
        <v>282</v>
      </c>
      <c r="C274" s="364" t="s">
        <v>36</v>
      </c>
      <c r="D274" s="364"/>
      <c r="E274" s="355" t="s">
        <v>17016</v>
      </c>
      <c r="F274" s="355" t="s">
        <v>17016</v>
      </c>
      <c r="G274" s="355" t="s">
        <v>17016</v>
      </c>
      <c r="H274" s="355" t="s">
        <v>17016</v>
      </c>
      <c r="I274" s="355" t="s">
        <v>17016</v>
      </c>
      <c r="J274" s="360">
        <f>SUM(J275:J277)</f>
        <v>1991.4</v>
      </c>
      <c r="K274" s="360">
        <f t="shared" ref="K274:M274" si="79">SUM(K275:K277)</f>
        <v>1757.6999999999998</v>
      </c>
      <c r="L274" s="360">
        <f t="shared" si="79"/>
        <v>1715.9</v>
      </c>
      <c r="M274" s="361">
        <f t="shared" si="79"/>
        <v>72</v>
      </c>
      <c r="N274" s="355" t="s">
        <v>17016</v>
      </c>
      <c r="O274" s="355" t="s">
        <v>17016</v>
      </c>
      <c r="P274" s="358" t="s">
        <v>17016</v>
      </c>
      <c r="Q274" s="362">
        <v>14791636.740000002</v>
      </c>
      <c r="R274" s="360">
        <f t="shared" ref="R274:U274" si="80">SUM(R275:R277)</f>
        <v>0</v>
      </c>
      <c r="S274" s="360">
        <f t="shared" si="80"/>
        <v>0</v>
      </c>
      <c r="T274" s="360">
        <f t="shared" si="80"/>
        <v>0</v>
      </c>
      <c r="U274" s="360">
        <f t="shared" si="80"/>
        <v>14791636.740000002</v>
      </c>
      <c r="V274" s="356">
        <f t="shared" si="73"/>
        <v>7427.757728231396</v>
      </c>
      <c r="W274" s="363">
        <f>MAX(W275:W277)</f>
        <v>8786.1232115285638</v>
      </c>
    </row>
    <row r="275" spans="1:23" ht="35.25" x14ac:dyDescent="0.5">
      <c r="A275" s="318">
        <v>283</v>
      </c>
      <c r="B275" s="318">
        <v>1</v>
      </c>
      <c r="C275" s="355">
        <f>SUBTOTAL(9,$B$16:B275)</f>
        <v>235</v>
      </c>
      <c r="D275" s="377" t="s">
        <v>42</v>
      </c>
      <c r="E275" s="355">
        <v>1969</v>
      </c>
      <c r="F275" s="355"/>
      <c r="G275" s="355" t="s">
        <v>17178</v>
      </c>
      <c r="H275" s="355">
        <v>2</v>
      </c>
      <c r="I275" s="355" t="s">
        <v>16984</v>
      </c>
      <c r="J275" s="360">
        <v>388.6</v>
      </c>
      <c r="K275" s="360">
        <v>351.6</v>
      </c>
      <c r="L275" s="360">
        <v>351.6</v>
      </c>
      <c r="M275" s="361">
        <v>15</v>
      </c>
      <c r="N275" s="355" t="s">
        <v>17038</v>
      </c>
      <c r="O275" s="355" t="s">
        <v>17076</v>
      </c>
      <c r="P275" s="358" t="s">
        <v>17042</v>
      </c>
      <c r="Q275" s="360">
        <v>2978334.9</v>
      </c>
      <c r="R275" s="362"/>
      <c r="S275" s="360">
        <v>0</v>
      </c>
      <c r="T275" s="360">
        <v>0</v>
      </c>
      <c r="U275" s="360">
        <f t="shared" si="78"/>
        <v>2978334.9</v>
      </c>
      <c r="V275" s="356">
        <f t="shared" si="73"/>
        <v>7664.2689140504372</v>
      </c>
      <c r="W275" s="363">
        <v>8786.1232115285638</v>
      </c>
    </row>
    <row r="276" spans="1:23" ht="35.25" x14ac:dyDescent="0.5">
      <c r="A276" s="318">
        <v>284</v>
      </c>
      <c r="B276" s="318">
        <v>1</v>
      </c>
      <c r="C276" s="355">
        <f>SUBTOTAL(9,$B$16:B276)</f>
        <v>236</v>
      </c>
      <c r="D276" s="377" t="s">
        <v>35</v>
      </c>
      <c r="E276" s="355">
        <v>1978</v>
      </c>
      <c r="F276" s="355"/>
      <c r="G276" s="355" t="s">
        <v>17178</v>
      </c>
      <c r="H276" s="355">
        <v>2</v>
      </c>
      <c r="I276" s="355" t="s">
        <v>17045</v>
      </c>
      <c r="J276" s="360">
        <v>988.2</v>
      </c>
      <c r="K276" s="360">
        <v>841</v>
      </c>
      <c r="L276" s="360">
        <v>799.2</v>
      </c>
      <c r="M276" s="361">
        <v>34</v>
      </c>
      <c r="N276" s="355" t="s">
        <v>17038</v>
      </c>
      <c r="O276" s="355" t="s">
        <v>17076</v>
      </c>
      <c r="P276" s="358" t="s">
        <v>17042</v>
      </c>
      <c r="Q276" s="360">
        <v>7077259.6600000001</v>
      </c>
      <c r="R276" s="362"/>
      <c r="S276" s="360">
        <v>0</v>
      </c>
      <c r="T276" s="360">
        <v>0</v>
      </c>
      <c r="U276" s="360">
        <f t="shared" si="78"/>
        <v>7077259.6600000001</v>
      </c>
      <c r="V276" s="356">
        <f t="shared" si="73"/>
        <v>7161.7685286379274</v>
      </c>
      <c r="W276" s="363">
        <v>8266.8696620117371</v>
      </c>
    </row>
    <row r="277" spans="1:23" ht="35.25" x14ac:dyDescent="0.5">
      <c r="A277" s="318">
        <v>285</v>
      </c>
      <c r="B277" s="318">
        <v>1</v>
      </c>
      <c r="C277" s="355">
        <f>SUBTOTAL(9,$B$16:B277)</f>
        <v>237</v>
      </c>
      <c r="D277" s="375" t="s">
        <v>12350</v>
      </c>
      <c r="E277" s="355">
        <v>1961</v>
      </c>
      <c r="F277" s="355">
        <v>2009</v>
      </c>
      <c r="G277" s="355" t="s">
        <v>17178</v>
      </c>
      <c r="H277" s="355">
        <v>2</v>
      </c>
      <c r="I277" s="355" t="s">
        <v>16986</v>
      </c>
      <c r="J277" s="360">
        <v>614.6</v>
      </c>
      <c r="K277" s="360">
        <v>565.1</v>
      </c>
      <c r="L277" s="360">
        <v>565.1</v>
      </c>
      <c r="M277" s="361">
        <v>23</v>
      </c>
      <c r="N277" s="355" t="s">
        <v>17038</v>
      </c>
      <c r="O277" s="355" t="s">
        <v>17076</v>
      </c>
      <c r="P277" s="358" t="s">
        <v>17042</v>
      </c>
      <c r="Q277" s="360">
        <v>4736042.1800000006</v>
      </c>
      <c r="R277" s="362"/>
      <c r="S277" s="360">
        <v>0</v>
      </c>
      <c r="T277" s="360">
        <v>0</v>
      </c>
      <c r="U277" s="360">
        <f t="shared" si="78"/>
        <v>4736042.1800000006</v>
      </c>
      <c r="V277" s="356">
        <f t="shared" si="73"/>
        <v>7705.8935567849012</v>
      </c>
      <c r="W277" s="363">
        <v>8041.6392892938493</v>
      </c>
    </row>
    <row r="278" spans="1:23" ht="35.25" x14ac:dyDescent="0.5">
      <c r="A278" s="318">
        <v>286</v>
      </c>
      <c r="C278" s="364" t="s">
        <v>38</v>
      </c>
      <c r="D278" s="364"/>
      <c r="E278" s="355" t="s">
        <v>17016</v>
      </c>
      <c r="F278" s="355" t="s">
        <v>17016</v>
      </c>
      <c r="G278" s="355" t="s">
        <v>17016</v>
      </c>
      <c r="H278" s="355" t="s">
        <v>17016</v>
      </c>
      <c r="I278" s="355" t="s">
        <v>17016</v>
      </c>
      <c r="J278" s="360">
        <f>SUM(J279:J282)</f>
        <v>2960.1000000000004</v>
      </c>
      <c r="K278" s="360">
        <f t="shared" ref="K278:M278" si="81">SUM(K279:K282)</f>
        <v>2681.3</v>
      </c>
      <c r="L278" s="360">
        <f t="shared" si="81"/>
        <v>2279.1000000000004</v>
      </c>
      <c r="M278" s="361">
        <f t="shared" si="81"/>
        <v>127</v>
      </c>
      <c r="N278" s="355" t="s">
        <v>17016</v>
      </c>
      <c r="O278" s="355" t="s">
        <v>17016</v>
      </c>
      <c r="P278" s="358" t="s">
        <v>17016</v>
      </c>
      <c r="Q278" s="362">
        <v>9931112.6899999995</v>
      </c>
      <c r="R278" s="362"/>
      <c r="S278" s="360">
        <f>SUM(S279:S282)</f>
        <v>0</v>
      </c>
      <c r="T278" s="360">
        <f t="shared" ref="T278:U278" si="82">SUM(T279:T282)</f>
        <v>0</v>
      </c>
      <c r="U278" s="360">
        <f t="shared" si="82"/>
        <v>9931112.6899999995</v>
      </c>
      <c r="V278" s="356">
        <f t="shared" si="73"/>
        <v>3354.9922941792502</v>
      </c>
      <c r="W278" s="363">
        <f>MAX(W279:W282)</f>
        <v>10213.243595980126</v>
      </c>
    </row>
    <row r="279" spans="1:23" ht="35.25" x14ac:dyDescent="0.5">
      <c r="A279" s="318">
        <v>287</v>
      </c>
      <c r="B279" s="318">
        <v>1</v>
      </c>
      <c r="C279" s="355">
        <f>SUBTOTAL(9,$B$16:B279)</f>
        <v>238</v>
      </c>
      <c r="D279" s="365" t="s">
        <v>17371</v>
      </c>
      <c r="E279" s="355">
        <v>1961</v>
      </c>
      <c r="F279" s="355"/>
      <c r="G279" s="355" t="s">
        <v>17178</v>
      </c>
      <c r="H279" s="355">
        <v>2</v>
      </c>
      <c r="I279" s="355" t="s">
        <v>16984</v>
      </c>
      <c r="J279" s="366">
        <v>442.8</v>
      </c>
      <c r="K279" s="366">
        <v>393.5</v>
      </c>
      <c r="L279" s="366">
        <v>240.4</v>
      </c>
      <c r="M279" s="367">
        <v>21</v>
      </c>
      <c r="N279" s="355" t="s">
        <v>17038</v>
      </c>
      <c r="O279" s="355" t="s">
        <v>17154</v>
      </c>
      <c r="P279" s="358" t="s">
        <v>17334</v>
      </c>
      <c r="Q279" s="363">
        <v>3908122.4499999997</v>
      </c>
      <c r="R279" s="363"/>
      <c r="S279" s="363">
        <v>0</v>
      </c>
      <c r="T279" s="363">
        <v>0</v>
      </c>
      <c r="U279" s="363">
        <f t="shared" si="78"/>
        <v>3908122.4499999997</v>
      </c>
      <c r="V279" s="356">
        <f t="shared" si="73"/>
        <v>8825.9314588979214</v>
      </c>
      <c r="W279" s="363">
        <v>10213.243595980126</v>
      </c>
    </row>
    <row r="280" spans="1:23" ht="35.25" x14ac:dyDescent="0.5">
      <c r="A280" s="318">
        <v>288</v>
      </c>
      <c r="B280" s="318">
        <v>1</v>
      </c>
      <c r="C280" s="355">
        <f>SUBTOTAL(9,$B$16:B280)</f>
        <v>239</v>
      </c>
      <c r="D280" s="365" t="s">
        <v>17402</v>
      </c>
      <c r="E280" s="355">
        <v>1960</v>
      </c>
      <c r="F280" s="355"/>
      <c r="G280" s="355" t="s">
        <v>17178</v>
      </c>
      <c r="H280" s="355">
        <v>2</v>
      </c>
      <c r="I280" s="355" t="s">
        <v>16984</v>
      </c>
      <c r="J280" s="366">
        <v>442.6</v>
      </c>
      <c r="K280" s="366">
        <v>400.2</v>
      </c>
      <c r="L280" s="366">
        <v>353.8</v>
      </c>
      <c r="M280" s="367">
        <v>21</v>
      </c>
      <c r="N280" s="355" t="s">
        <v>17038</v>
      </c>
      <c r="O280" s="355" t="s">
        <v>17154</v>
      </c>
      <c r="P280" s="358" t="s">
        <v>17334</v>
      </c>
      <c r="Q280" s="363">
        <v>3121031.83</v>
      </c>
      <c r="R280" s="363"/>
      <c r="S280" s="363">
        <v>0</v>
      </c>
      <c r="T280" s="363">
        <v>0</v>
      </c>
      <c r="U280" s="363">
        <f t="shared" si="78"/>
        <v>3121031.83</v>
      </c>
      <c r="V280" s="356">
        <f t="shared" si="73"/>
        <v>7051.5856981473107</v>
      </c>
      <c r="W280" s="363">
        <v>8835.1053953908704</v>
      </c>
    </row>
    <row r="281" spans="1:23" ht="35.25" x14ac:dyDescent="0.5">
      <c r="A281" s="318">
        <v>289</v>
      </c>
      <c r="B281" s="318">
        <v>1</v>
      </c>
      <c r="C281" s="355">
        <f>SUBTOTAL(9,$B$16:B281)</f>
        <v>240</v>
      </c>
      <c r="D281" s="365" t="s">
        <v>17403</v>
      </c>
      <c r="E281" s="355">
        <v>1968</v>
      </c>
      <c r="F281" s="355"/>
      <c r="G281" s="355" t="s">
        <v>17178</v>
      </c>
      <c r="H281" s="355">
        <v>2</v>
      </c>
      <c r="I281" s="355" t="s">
        <v>16984</v>
      </c>
      <c r="J281" s="366">
        <v>380.8</v>
      </c>
      <c r="K281" s="366">
        <v>351.2</v>
      </c>
      <c r="L281" s="366">
        <v>328.3</v>
      </c>
      <c r="M281" s="367">
        <v>21</v>
      </c>
      <c r="N281" s="355" t="s">
        <v>17038</v>
      </c>
      <c r="O281" s="355" t="s">
        <v>17154</v>
      </c>
      <c r="P281" s="358" t="s">
        <v>17334</v>
      </c>
      <c r="Q281" s="363">
        <v>2721958.41</v>
      </c>
      <c r="R281" s="363"/>
      <c r="S281" s="363">
        <v>0</v>
      </c>
      <c r="T281" s="363">
        <v>0</v>
      </c>
      <c r="U281" s="363">
        <f t="shared" si="78"/>
        <v>2721958.41</v>
      </c>
      <c r="V281" s="356">
        <f t="shared" si="73"/>
        <v>7148.0000262605045</v>
      </c>
      <c r="W281" s="363">
        <v>9110.06169117647</v>
      </c>
    </row>
    <row r="282" spans="1:23" ht="35.25" x14ac:dyDescent="0.5">
      <c r="A282" s="318">
        <v>290</v>
      </c>
      <c r="B282" s="318">
        <v>1</v>
      </c>
      <c r="C282" s="355">
        <f>SUBTOTAL(9,$B$16:B282)</f>
        <v>241</v>
      </c>
      <c r="D282" s="365" t="s">
        <v>17370</v>
      </c>
      <c r="E282" s="355">
        <v>1961</v>
      </c>
      <c r="F282" s="355"/>
      <c r="G282" s="355" t="s">
        <v>17178</v>
      </c>
      <c r="H282" s="355">
        <v>3</v>
      </c>
      <c r="I282" s="355" t="s">
        <v>17045</v>
      </c>
      <c r="J282" s="366">
        <v>1693.9</v>
      </c>
      <c r="K282" s="366">
        <v>1536.4</v>
      </c>
      <c r="L282" s="366">
        <v>1356.6000000000001</v>
      </c>
      <c r="M282" s="367">
        <v>64</v>
      </c>
      <c r="N282" s="355" t="s">
        <v>17038</v>
      </c>
      <c r="O282" s="355" t="s">
        <v>17054</v>
      </c>
      <c r="P282" s="358" t="s">
        <v>17153</v>
      </c>
      <c r="Q282" s="363">
        <v>180000</v>
      </c>
      <c r="R282" s="363"/>
      <c r="S282" s="363">
        <v>0</v>
      </c>
      <c r="T282" s="363">
        <v>0</v>
      </c>
      <c r="U282" s="363">
        <f>Q282-S282-T282</f>
        <v>180000</v>
      </c>
      <c r="V282" s="356">
        <f t="shared" si="73"/>
        <v>106.26365192750457</v>
      </c>
      <c r="W282" s="363">
        <v>106.26365192750457</v>
      </c>
    </row>
    <row r="283" spans="1:23" ht="35.25" x14ac:dyDescent="0.5">
      <c r="A283" s="318">
        <v>291</v>
      </c>
      <c r="C283" s="364" t="s">
        <v>40</v>
      </c>
      <c r="D283" s="364"/>
      <c r="E283" s="355" t="s">
        <v>17016</v>
      </c>
      <c r="F283" s="355" t="s">
        <v>17016</v>
      </c>
      <c r="G283" s="355" t="s">
        <v>17016</v>
      </c>
      <c r="H283" s="355" t="s">
        <v>17016</v>
      </c>
      <c r="I283" s="355" t="s">
        <v>17016</v>
      </c>
      <c r="J283" s="360">
        <f>SUM(J284:J286)</f>
        <v>2439.6999999999998</v>
      </c>
      <c r="K283" s="360">
        <f t="shared" ref="K283:M283" si="83">SUM(K284:K286)</f>
        <v>2119.1</v>
      </c>
      <c r="L283" s="360">
        <f t="shared" si="83"/>
        <v>1821.2</v>
      </c>
      <c r="M283" s="361">
        <f t="shared" si="83"/>
        <v>105</v>
      </c>
      <c r="N283" s="355" t="s">
        <v>17016</v>
      </c>
      <c r="O283" s="355" t="s">
        <v>17016</v>
      </c>
      <c r="P283" s="358" t="s">
        <v>17016</v>
      </c>
      <c r="Q283" s="362">
        <v>12331741.25</v>
      </c>
      <c r="R283" s="360">
        <f t="shared" ref="R283:U283" si="84">SUM(R284:R286)</f>
        <v>0</v>
      </c>
      <c r="S283" s="360">
        <f t="shared" si="84"/>
        <v>0</v>
      </c>
      <c r="T283" s="360">
        <f t="shared" si="84"/>
        <v>0</v>
      </c>
      <c r="U283" s="360">
        <f t="shared" si="84"/>
        <v>12331741.25</v>
      </c>
      <c r="V283" s="356">
        <f t="shared" si="73"/>
        <v>5054.6137844816985</v>
      </c>
      <c r="W283" s="363">
        <f>MAX(W284:W286)</f>
        <v>10144.816528675399</v>
      </c>
    </row>
    <row r="284" spans="1:23" ht="35.25" x14ac:dyDescent="0.5">
      <c r="A284" s="318">
        <v>292</v>
      </c>
      <c r="B284" s="318">
        <v>1</v>
      </c>
      <c r="C284" s="355">
        <f>SUBTOTAL(9,$B$16:B284)</f>
        <v>242</v>
      </c>
      <c r="D284" s="365" t="s">
        <v>41</v>
      </c>
      <c r="E284" s="355">
        <v>1964</v>
      </c>
      <c r="F284" s="355"/>
      <c r="G284" s="355" t="s">
        <v>17178</v>
      </c>
      <c r="H284" s="355">
        <v>3</v>
      </c>
      <c r="I284" s="355" t="s">
        <v>17045</v>
      </c>
      <c r="J284" s="366">
        <v>1773.2</v>
      </c>
      <c r="K284" s="366">
        <v>1510.6</v>
      </c>
      <c r="L284" s="366">
        <v>1391</v>
      </c>
      <c r="M284" s="367">
        <v>68</v>
      </c>
      <c r="N284" s="355" t="s">
        <v>17038</v>
      </c>
      <c r="O284" s="355" t="s">
        <v>17154</v>
      </c>
      <c r="P284" s="358" t="s">
        <v>17155</v>
      </c>
      <c r="Q284" s="363">
        <v>7101832.2999999998</v>
      </c>
      <c r="R284" s="363"/>
      <c r="S284" s="363">
        <v>0</v>
      </c>
      <c r="T284" s="363">
        <v>0</v>
      </c>
      <c r="U284" s="363">
        <f t="shared" si="78"/>
        <v>7101832.2999999998</v>
      </c>
      <c r="V284" s="356">
        <f t="shared" si="73"/>
        <v>4005.0937852470111</v>
      </c>
      <c r="W284" s="363">
        <v>5049.0822048274304</v>
      </c>
    </row>
    <row r="285" spans="1:23" ht="35.25" x14ac:dyDescent="0.5">
      <c r="A285" s="318">
        <v>293</v>
      </c>
      <c r="B285" s="318">
        <v>1</v>
      </c>
      <c r="C285" s="355">
        <f>SUBTOTAL(9,$B$16:B285)</f>
        <v>243</v>
      </c>
      <c r="D285" s="365" t="s">
        <v>12330</v>
      </c>
      <c r="E285" s="355">
        <v>1968</v>
      </c>
      <c r="F285" s="355"/>
      <c r="G285" s="355" t="s">
        <v>17178</v>
      </c>
      <c r="H285" s="355">
        <v>2</v>
      </c>
      <c r="I285" s="355" t="s">
        <v>16984</v>
      </c>
      <c r="J285" s="366">
        <v>323</v>
      </c>
      <c r="K285" s="366">
        <v>293</v>
      </c>
      <c r="L285" s="366">
        <v>114.7</v>
      </c>
      <c r="M285" s="367">
        <v>17</v>
      </c>
      <c r="N285" s="355" t="s">
        <v>17038</v>
      </c>
      <c r="O285" s="355" t="s">
        <v>17154</v>
      </c>
      <c r="P285" s="358" t="s">
        <v>17335</v>
      </c>
      <c r="Q285" s="363">
        <v>2514317.4500000002</v>
      </c>
      <c r="R285" s="363"/>
      <c r="S285" s="363">
        <v>0</v>
      </c>
      <c r="T285" s="363">
        <v>0</v>
      </c>
      <c r="U285" s="363">
        <f t="shared" si="78"/>
        <v>2514317.4500000002</v>
      </c>
      <c r="V285" s="356">
        <f t="shared" si="73"/>
        <v>7784.2645510835919</v>
      </c>
      <c r="W285" s="363">
        <v>9756.055470588235</v>
      </c>
    </row>
    <row r="286" spans="1:23" ht="35.25" x14ac:dyDescent="0.5">
      <c r="A286" s="318">
        <v>294</v>
      </c>
      <c r="B286" s="318">
        <v>1</v>
      </c>
      <c r="C286" s="355">
        <f>SUBTOTAL(9,$B$16:B286)</f>
        <v>244</v>
      </c>
      <c r="D286" s="365" t="s">
        <v>12331</v>
      </c>
      <c r="E286" s="378">
        <v>1970</v>
      </c>
      <c r="F286" s="378"/>
      <c r="G286" s="355" t="s">
        <v>17178</v>
      </c>
      <c r="H286" s="378">
        <v>2</v>
      </c>
      <c r="I286" s="378" t="s">
        <v>16984</v>
      </c>
      <c r="J286" s="379">
        <v>343.5</v>
      </c>
      <c r="K286" s="379">
        <v>315.5</v>
      </c>
      <c r="L286" s="379">
        <v>315.5</v>
      </c>
      <c r="M286" s="380">
        <v>20</v>
      </c>
      <c r="N286" s="378" t="s">
        <v>17038</v>
      </c>
      <c r="O286" s="378" t="s">
        <v>17154</v>
      </c>
      <c r="P286" s="381" t="s">
        <v>17335</v>
      </c>
      <c r="Q286" s="363">
        <v>2715591.5</v>
      </c>
      <c r="R286" s="363"/>
      <c r="S286" s="363">
        <v>0</v>
      </c>
      <c r="T286" s="363">
        <v>0</v>
      </c>
      <c r="U286" s="363">
        <f t="shared" si="78"/>
        <v>2715591.5</v>
      </c>
      <c r="V286" s="356">
        <f t="shared" si="73"/>
        <v>7905.6521106259097</v>
      </c>
      <c r="W286" s="363">
        <v>10144.816528675399</v>
      </c>
    </row>
    <row r="287" spans="1:23" ht="35.25" x14ac:dyDescent="0.5">
      <c r="A287" s="318">
        <v>295</v>
      </c>
      <c r="C287" s="353" t="s">
        <v>17300</v>
      </c>
      <c r="D287" s="377"/>
      <c r="E287" s="355" t="s">
        <v>17016</v>
      </c>
      <c r="F287" s="355" t="s">
        <v>17016</v>
      </c>
      <c r="G287" s="355" t="s">
        <v>17016</v>
      </c>
      <c r="H287" s="355" t="s">
        <v>17016</v>
      </c>
      <c r="I287" s="355" t="s">
        <v>17016</v>
      </c>
      <c r="J287" s="360">
        <f>J288+J289</f>
        <v>4299.2</v>
      </c>
      <c r="K287" s="360">
        <f t="shared" ref="K287:M287" si="85">K288+K289</f>
        <v>3725.6600000000003</v>
      </c>
      <c r="L287" s="360">
        <f t="shared" si="85"/>
        <v>3725.6600000000003</v>
      </c>
      <c r="M287" s="361">
        <f t="shared" si="85"/>
        <v>216</v>
      </c>
      <c r="N287" s="355" t="s">
        <v>17016</v>
      </c>
      <c r="O287" s="355" t="s">
        <v>17016</v>
      </c>
      <c r="P287" s="358" t="s">
        <v>17016</v>
      </c>
      <c r="Q287" s="362">
        <v>11695793.819999998</v>
      </c>
      <c r="R287" s="360">
        <f t="shared" ref="R287" si="86">R288+R289</f>
        <v>0</v>
      </c>
      <c r="S287" s="360">
        <f>S288+S289</f>
        <v>0</v>
      </c>
      <c r="T287" s="360">
        <f t="shared" ref="T287:U287" si="87">T288+T289</f>
        <v>0</v>
      </c>
      <c r="U287" s="360">
        <f t="shared" si="87"/>
        <v>11695793.819999998</v>
      </c>
      <c r="V287" s="356">
        <f t="shared" si="73"/>
        <v>2720.4581829177519</v>
      </c>
      <c r="W287" s="363">
        <f>MAX(W288:W289)</f>
        <v>9622.6431508133446</v>
      </c>
    </row>
    <row r="288" spans="1:23" ht="35.25" x14ac:dyDescent="0.5">
      <c r="A288" s="318">
        <v>296</v>
      </c>
      <c r="B288" s="318">
        <v>1</v>
      </c>
      <c r="C288" s="355">
        <f>SUBTOTAL(9,$B$16:B288)</f>
        <v>245</v>
      </c>
      <c r="D288" s="353" t="s">
        <v>2146</v>
      </c>
      <c r="E288" s="355">
        <v>1966</v>
      </c>
      <c r="F288" s="355"/>
      <c r="G288" s="355" t="s">
        <v>17178</v>
      </c>
      <c r="H288" s="355" t="s">
        <v>16986</v>
      </c>
      <c r="I288" s="355" t="s">
        <v>16984</v>
      </c>
      <c r="J288" s="360">
        <v>362.7</v>
      </c>
      <c r="K288" s="360">
        <v>327.3</v>
      </c>
      <c r="L288" s="360">
        <v>327.3</v>
      </c>
      <c r="M288" s="361">
        <v>21</v>
      </c>
      <c r="N288" s="355" t="s">
        <v>17038</v>
      </c>
      <c r="O288" s="355" t="s">
        <v>17054</v>
      </c>
      <c r="P288" s="358" t="s">
        <v>17336</v>
      </c>
      <c r="Q288" s="360">
        <v>2223338.27</v>
      </c>
      <c r="R288" s="362"/>
      <c r="S288" s="360">
        <v>0</v>
      </c>
      <c r="T288" s="360">
        <v>0</v>
      </c>
      <c r="U288" s="360">
        <f t="shared" si="78"/>
        <v>2223338.27</v>
      </c>
      <c r="V288" s="356">
        <f t="shared" si="73"/>
        <v>6129.964902122967</v>
      </c>
      <c r="W288" s="363">
        <v>9622.6431508133446</v>
      </c>
    </row>
    <row r="289" spans="1:23" ht="35.25" x14ac:dyDescent="0.5">
      <c r="A289" s="318">
        <v>297</v>
      </c>
      <c r="B289" s="318">
        <v>1</v>
      </c>
      <c r="C289" s="355">
        <f>SUBTOTAL(9,$B$16:B289)</f>
        <v>246</v>
      </c>
      <c r="D289" s="353" t="s">
        <v>12369</v>
      </c>
      <c r="E289" s="355">
        <v>1989</v>
      </c>
      <c r="F289" s="355"/>
      <c r="G289" s="355" t="s">
        <v>17043</v>
      </c>
      <c r="H289" s="355">
        <v>5</v>
      </c>
      <c r="I289" s="355">
        <v>5</v>
      </c>
      <c r="J289" s="360">
        <v>3936.5</v>
      </c>
      <c r="K289" s="360">
        <v>3398.36</v>
      </c>
      <c r="L289" s="360">
        <v>3398.36</v>
      </c>
      <c r="M289" s="361">
        <v>195</v>
      </c>
      <c r="N289" s="355" t="s">
        <v>17038</v>
      </c>
      <c r="O289" s="355" t="s">
        <v>17054</v>
      </c>
      <c r="P289" s="358" t="s">
        <v>17400</v>
      </c>
      <c r="Q289" s="360">
        <v>9472455.5499999989</v>
      </c>
      <c r="R289" s="362"/>
      <c r="S289" s="360">
        <v>0</v>
      </c>
      <c r="T289" s="360">
        <v>0</v>
      </c>
      <c r="U289" s="360">
        <f t="shared" si="78"/>
        <v>9472455.5499999989</v>
      </c>
      <c r="V289" s="356">
        <f t="shared" si="73"/>
        <v>2406.3141242220245</v>
      </c>
      <c r="W289" s="363">
        <v>3033.6247935983743</v>
      </c>
    </row>
    <row r="290" spans="1:23" ht="35.25" x14ac:dyDescent="0.5">
      <c r="A290" s="318">
        <v>298</v>
      </c>
      <c r="C290" s="364" t="s">
        <v>45</v>
      </c>
      <c r="D290" s="364"/>
      <c r="E290" s="355" t="s">
        <v>17016</v>
      </c>
      <c r="F290" s="355" t="s">
        <v>17016</v>
      </c>
      <c r="G290" s="355" t="s">
        <v>17016</v>
      </c>
      <c r="H290" s="355" t="s">
        <v>17016</v>
      </c>
      <c r="I290" s="355" t="s">
        <v>17016</v>
      </c>
      <c r="J290" s="360">
        <f>J291</f>
        <v>1217.2</v>
      </c>
      <c r="K290" s="360">
        <f t="shared" ref="K290:M290" si="88">K291</f>
        <v>862.2</v>
      </c>
      <c r="L290" s="360">
        <f t="shared" si="88"/>
        <v>862.2</v>
      </c>
      <c r="M290" s="361">
        <f t="shared" si="88"/>
        <v>47</v>
      </c>
      <c r="N290" s="355" t="s">
        <v>17016</v>
      </c>
      <c r="O290" s="355" t="s">
        <v>17016</v>
      </c>
      <c r="P290" s="358" t="s">
        <v>17016</v>
      </c>
      <c r="Q290" s="362">
        <v>7655996.6900000004</v>
      </c>
      <c r="R290" s="360">
        <f t="shared" ref="R290:S290" si="89">R291</f>
        <v>0</v>
      </c>
      <c r="S290" s="360">
        <f t="shared" si="89"/>
        <v>0</v>
      </c>
      <c r="T290" s="360">
        <f t="shared" ref="T290" si="90">T291</f>
        <v>0</v>
      </c>
      <c r="U290" s="360">
        <f t="shared" ref="U290" si="91">U291</f>
        <v>7655996.6900000004</v>
      </c>
      <c r="V290" s="356">
        <f t="shared" si="73"/>
        <v>6289.8428278015117</v>
      </c>
      <c r="W290" s="363">
        <f>W291</f>
        <v>7400.1169306605316</v>
      </c>
    </row>
    <row r="291" spans="1:23" ht="35.25" x14ac:dyDescent="0.5">
      <c r="A291" s="318">
        <v>299</v>
      </c>
      <c r="B291" s="318">
        <v>1</v>
      </c>
      <c r="C291" s="355">
        <f>SUBTOTAL(9,$B$16:B291)</f>
        <v>247</v>
      </c>
      <c r="D291" s="365" t="s">
        <v>2158</v>
      </c>
      <c r="E291" s="355">
        <v>1980</v>
      </c>
      <c r="F291" s="355"/>
      <c r="G291" s="355" t="s">
        <v>17178</v>
      </c>
      <c r="H291" s="355">
        <v>2</v>
      </c>
      <c r="I291" s="355" t="s">
        <v>17045</v>
      </c>
      <c r="J291" s="366">
        <v>1217.2</v>
      </c>
      <c r="K291" s="366">
        <v>862.2</v>
      </c>
      <c r="L291" s="366">
        <v>862.2</v>
      </c>
      <c r="M291" s="367">
        <v>47</v>
      </c>
      <c r="N291" s="355" t="s">
        <v>17038</v>
      </c>
      <c r="O291" s="355" t="s">
        <v>17095</v>
      </c>
      <c r="P291" s="358" t="s">
        <v>17337</v>
      </c>
      <c r="Q291" s="363">
        <v>7655996.6900000004</v>
      </c>
      <c r="R291" s="363"/>
      <c r="S291" s="363">
        <v>0</v>
      </c>
      <c r="T291" s="363">
        <v>0</v>
      </c>
      <c r="U291" s="363">
        <f t="shared" si="78"/>
        <v>7655996.6900000004</v>
      </c>
      <c r="V291" s="356">
        <f t="shared" si="73"/>
        <v>6289.8428278015117</v>
      </c>
      <c r="W291" s="363">
        <v>7400.1169306605316</v>
      </c>
    </row>
    <row r="292" spans="1:23" ht="35.25" x14ac:dyDescent="0.5">
      <c r="A292" s="318">
        <v>300</v>
      </c>
      <c r="C292" s="364" t="s">
        <v>341</v>
      </c>
      <c r="D292" s="364"/>
      <c r="E292" s="355" t="s">
        <v>17016</v>
      </c>
      <c r="F292" s="355" t="s">
        <v>17016</v>
      </c>
      <c r="G292" s="355" t="s">
        <v>17016</v>
      </c>
      <c r="H292" s="355" t="s">
        <v>17016</v>
      </c>
      <c r="I292" s="355" t="s">
        <v>17016</v>
      </c>
      <c r="J292" s="360">
        <f>SUM(J293:J298)</f>
        <v>6956.1</v>
      </c>
      <c r="K292" s="360">
        <f t="shared" ref="K292:M292" si="92">SUM(K293:K298)</f>
        <v>6230.5999999999995</v>
      </c>
      <c r="L292" s="360">
        <f t="shared" si="92"/>
        <v>5956.5999999999995</v>
      </c>
      <c r="M292" s="361">
        <f t="shared" si="92"/>
        <v>272</v>
      </c>
      <c r="N292" s="355" t="s">
        <v>17016</v>
      </c>
      <c r="O292" s="355" t="s">
        <v>17016</v>
      </c>
      <c r="P292" s="358" t="s">
        <v>17016</v>
      </c>
      <c r="Q292" s="362">
        <v>25604414.390000001</v>
      </c>
      <c r="R292" s="360">
        <f t="shared" ref="R292" si="93">SUM(R293:R298)</f>
        <v>0</v>
      </c>
      <c r="S292" s="360">
        <f>SUM(S293:S298)</f>
        <v>0</v>
      </c>
      <c r="T292" s="360">
        <f t="shared" ref="T292:U292" si="94">SUM(T293:T298)</f>
        <v>0</v>
      </c>
      <c r="U292" s="360">
        <f t="shared" si="94"/>
        <v>25604414.390000001</v>
      </c>
      <c r="V292" s="356">
        <f t="shared" si="73"/>
        <v>3680.8577205618089</v>
      </c>
      <c r="W292" s="363">
        <f>MAX(W293:W298)</f>
        <v>10486.766665171777</v>
      </c>
    </row>
    <row r="293" spans="1:23" ht="35.25" x14ac:dyDescent="0.5">
      <c r="A293" s="318">
        <v>301</v>
      </c>
      <c r="B293" s="318">
        <v>1</v>
      </c>
      <c r="C293" s="355">
        <f>SUBTOTAL(9,$B$16:B293)</f>
        <v>248</v>
      </c>
      <c r="D293" s="365" t="s">
        <v>12613</v>
      </c>
      <c r="E293" s="355">
        <v>1929</v>
      </c>
      <c r="F293" s="355"/>
      <c r="G293" s="355" t="s">
        <v>17178</v>
      </c>
      <c r="H293" s="355" t="s">
        <v>16986</v>
      </c>
      <c r="I293" s="355" t="s">
        <v>16984</v>
      </c>
      <c r="J293" s="366">
        <v>475.3</v>
      </c>
      <c r="K293" s="366">
        <v>435.5</v>
      </c>
      <c r="L293" s="366">
        <v>253</v>
      </c>
      <c r="M293" s="367">
        <v>5</v>
      </c>
      <c r="N293" s="355" t="s">
        <v>17038</v>
      </c>
      <c r="O293" s="355" t="s">
        <v>17076</v>
      </c>
      <c r="P293" s="358" t="s">
        <v>17042</v>
      </c>
      <c r="Q293" s="363">
        <v>2632810.4200000004</v>
      </c>
      <c r="R293" s="363"/>
      <c r="S293" s="363">
        <v>0</v>
      </c>
      <c r="T293" s="363">
        <v>0</v>
      </c>
      <c r="U293" s="363">
        <f t="shared" si="78"/>
        <v>2632810.4200000004</v>
      </c>
      <c r="V293" s="356">
        <f t="shared" si="73"/>
        <v>5539.2602987586797</v>
      </c>
      <c r="W293" s="363">
        <v>6517.1701224489789</v>
      </c>
    </row>
    <row r="294" spans="1:23" ht="70.5" x14ac:dyDescent="0.5">
      <c r="A294" s="318">
        <v>302</v>
      </c>
      <c r="B294" s="318">
        <v>1</v>
      </c>
      <c r="C294" s="355">
        <f>SUBTOTAL(9,$B$16:B294)</f>
        <v>249</v>
      </c>
      <c r="D294" s="365" t="s">
        <v>12661</v>
      </c>
      <c r="E294" s="355">
        <v>1988</v>
      </c>
      <c r="F294" s="355"/>
      <c r="G294" s="355" t="s">
        <v>17043</v>
      </c>
      <c r="H294" s="355">
        <v>4</v>
      </c>
      <c r="I294" s="355">
        <v>2</v>
      </c>
      <c r="J294" s="366">
        <v>1116</v>
      </c>
      <c r="K294" s="366">
        <v>1000</v>
      </c>
      <c r="L294" s="366">
        <v>1000</v>
      </c>
      <c r="M294" s="367">
        <v>53</v>
      </c>
      <c r="N294" s="355" t="s">
        <v>17038</v>
      </c>
      <c r="O294" s="355" t="s">
        <v>17054</v>
      </c>
      <c r="P294" s="358" t="s">
        <v>17338</v>
      </c>
      <c r="Q294" s="363">
        <v>627109.65</v>
      </c>
      <c r="R294" s="363"/>
      <c r="S294" s="363">
        <v>0</v>
      </c>
      <c r="T294" s="363">
        <v>0</v>
      </c>
      <c r="U294" s="363">
        <f t="shared" si="78"/>
        <v>627109.65</v>
      </c>
      <c r="V294" s="356">
        <f t="shared" si="73"/>
        <v>561.92620967741937</v>
      </c>
      <c r="W294" s="363">
        <v>5674.57</v>
      </c>
    </row>
    <row r="295" spans="1:23" ht="35.25" x14ac:dyDescent="0.5">
      <c r="A295" s="318">
        <v>303</v>
      </c>
      <c r="B295" s="318">
        <v>1</v>
      </c>
      <c r="C295" s="355">
        <f>SUBTOTAL(9,$B$16:B295)</f>
        <v>250</v>
      </c>
      <c r="D295" s="365" t="s">
        <v>12671</v>
      </c>
      <c r="E295" s="355">
        <v>1989</v>
      </c>
      <c r="F295" s="355"/>
      <c r="G295" s="355" t="s">
        <v>17043</v>
      </c>
      <c r="H295" s="355">
        <v>4</v>
      </c>
      <c r="I295" s="355">
        <v>2</v>
      </c>
      <c r="J295" s="366">
        <v>1248.7</v>
      </c>
      <c r="K295" s="366">
        <v>1134.5999999999999</v>
      </c>
      <c r="L295" s="366">
        <v>1134.5999999999999</v>
      </c>
      <c r="M295" s="367">
        <v>55</v>
      </c>
      <c r="N295" s="355" t="s">
        <v>17038</v>
      </c>
      <c r="O295" s="355" t="s">
        <v>17054</v>
      </c>
      <c r="P295" s="358" t="s">
        <v>17339</v>
      </c>
      <c r="Q295" s="363">
        <v>5407739.2100000009</v>
      </c>
      <c r="R295" s="363"/>
      <c r="S295" s="363">
        <v>0</v>
      </c>
      <c r="T295" s="363">
        <v>0</v>
      </c>
      <c r="U295" s="363">
        <f t="shared" si="78"/>
        <v>5407739.2100000009</v>
      </c>
      <c r="V295" s="356">
        <f t="shared" si="73"/>
        <v>4330.6952911027474</v>
      </c>
      <c r="W295" s="363">
        <v>10486.766665171777</v>
      </c>
    </row>
    <row r="296" spans="1:23" ht="35.25" x14ac:dyDescent="0.5">
      <c r="A296" s="318">
        <v>304</v>
      </c>
      <c r="B296" s="318">
        <v>1</v>
      </c>
      <c r="C296" s="355">
        <f>SUBTOTAL(9,$B$16:B296)</f>
        <v>251</v>
      </c>
      <c r="D296" s="365" t="s">
        <v>2224</v>
      </c>
      <c r="E296" s="355">
        <v>1988</v>
      </c>
      <c r="F296" s="355"/>
      <c r="G296" s="355" t="s">
        <v>17043</v>
      </c>
      <c r="H296" s="355">
        <v>5</v>
      </c>
      <c r="I296" s="355">
        <v>4</v>
      </c>
      <c r="J296" s="366">
        <v>3212.4</v>
      </c>
      <c r="K296" s="366">
        <v>2844.7</v>
      </c>
      <c r="L296" s="366">
        <v>2844.7</v>
      </c>
      <c r="M296" s="367">
        <v>125</v>
      </c>
      <c r="N296" s="355" t="s">
        <v>17038</v>
      </c>
      <c r="O296" s="355" t="s">
        <v>17054</v>
      </c>
      <c r="P296" s="358" t="s">
        <v>17339</v>
      </c>
      <c r="Q296" s="363">
        <v>16636755.110000001</v>
      </c>
      <c r="R296" s="363"/>
      <c r="S296" s="363">
        <v>0</v>
      </c>
      <c r="T296" s="363">
        <v>0</v>
      </c>
      <c r="U296" s="363">
        <f t="shared" si="78"/>
        <v>16636755.110000001</v>
      </c>
      <c r="V296" s="356">
        <f t="shared" si="73"/>
        <v>5178.9176659195618</v>
      </c>
      <c r="W296" s="363">
        <v>8964.9326420122015</v>
      </c>
    </row>
    <row r="297" spans="1:23" ht="35.25" x14ac:dyDescent="0.5">
      <c r="A297" s="318">
        <v>305</v>
      </c>
      <c r="B297" s="318">
        <v>1</v>
      </c>
      <c r="C297" s="355">
        <f>SUBTOTAL(9,$B$16:B297)</f>
        <v>252</v>
      </c>
      <c r="D297" s="365" t="s">
        <v>339</v>
      </c>
      <c r="E297" s="355">
        <v>1951</v>
      </c>
      <c r="F297" s="355"/>
      <c r="G297" s="355" t="s">
        <v>17178</v>
      </c>
      <c r="H297" s="355">
        <v>2</v>
      </c>
      <c r="I297" s="355" t="s">
        <v>16986</v>
      </c>
      <c r="J297" s="366">
        <v>421.1</v>
      </c>
      <c r="K297" s="366">
        <v>375.7</v>
      </c>
      <c r="L297" s="366">
        <v>284.2</v>
      </c>
      <c r="M297" s="367">
        <v>18</v>
      </c>
      <c r="N297" s="355" t="s">
        <v>17038</v>
      </c>
      <c r="O297" s="355" t="s">
        <v>17076</v>
      </c>
      <c r="P297" s="358" t="s">
        <v>17042</v>
      </c>
      <c r="Q297" s="363">
        <v>150000</v>
      </c>
      <c r="R297" s="363"/>
      <c r="S297" s="363">
        <v>0</v>
      </c>
      <c r="T297" s="363">
        <v>0</v>
      </c>
      <c r="U297" s="363">
        <f>Q297-S297-T297</f>
        <v>150000</v>
      </c>
      <c r="V297" s="356">
        <f t="shared" si="73"/>
        <v>356.20992638328187</v>
      </c>
      <c r="W297" s="363">
        <v>356.20992638328187</v>
      </c>
    </row>
    <row r="298" spans="1:23" ht="35.25" x14ac:dyDescent="0.5">
      <c r="A298" s="318">
        <v>306</v>
      </c>
      <c r="B298" s="318">
        <v>1</v>
      </c>
      <c r="C298" s="355">
        <f>SUBTOTAL(9,$B$16:B298)</f>
        <v>253</v>
      </c>
      <c r="D298" s="365" t="s">
        <v>340</v>
      </c>
      <c r="E298" s="355">
        <v>1925</v>
      </c>
      <c r="F298" s="355"/>
      <c r="G298" s="355" t="s">
        <v>17178</v>
      </c>
      <c r="H298" s="355">
        <v>2</v>
      </c>
      <c r="I298" s="355" t="s">
        <v>16984</v>
      </c>
      <c r="J298" s="366">
        <v>482.6</v>
      </c>
      <c r="K298" s="366">
        <v>440.1</v>
      </c>
      <c r="L298" s="366">
        <v>440.1</v>
      </c>
      <c r="M298" s="367">
        <v>16</v>
      </c>
      <c r="N298" s="355" t="s">
        <v>17038</v>
      </c>
      <c r="O298" s="355" t="s">
        <v>17076</v>
      </c>
      <c r="P298" s="358" t="s">
        <v>17042</v>
      </c>
      <c r="Q298" s="363">
        <v>150000</v>
      </c>
      <c r="R298" s="363"/>
      <c r="S298" s="363">
        <v>0</v>
      </c>
      <c r="T298" s="363">
        <v>0</v>
      </c>
      <c r="U298" s="363">
        <f>Q298-S298-T298</f>
        <v>150000</v>
      </c>
      <c r="V298" s="356">
        <f t="shared" si="73"/>
        <v>310.81641110650639</v>
      </c>
      <c r="W298" s="363">
        <v>310.81641110650639</v>
      </c>
    </row>
    <row r="299" spans="1:23" ht="35.25" x14ac:dyDescent="0.5">
      <c r="A299" s="318">
        <v>307</v>
      </c>
      <c r="C299" s="364" t="s">
        <v>342</v>
      </c>
      <c r="D299" s="364"/>
      <c r="E299" s="355" t="s">
        <v>17016</v>
      </c>
      <c r="F299" s="355" t="s">
        <v>17016</v>
      </c>
      <c r="G299" s="355" t="s">
        <v>17016</v>
      </c>
      <c r="H299" s="355" t="s">
        <v>17016</v>
      </c>
      <c r="I299" s="355" t="s">
        <v>17016</v>
      </c>
      <c r="J299" s="360">
        <f>J300</f>
        <v>312.7</v>
      </c>
      <c r="K299" s="360">
        <f t="shared" ref="K299:M299" si="95">K300</f>
        <v>300.7</v>
      </c>
      <c r="L299" s="360">
        <f t="shared" si="95"/>
        <v>263.89999999999998</v>
      </c>
      <c r="M299" s="361">
        <f t="shared" si="95"/>
        <v>11</v>
      </c>
      <c r="N299" s="355" t="s">
        <v>17016</v>
      </c>
      <c r="O299" s="355" t="s">
        <v>17016</v>
      </c>
      <c r="P299" s="358" t="s">
        <v>17016</v>
      </c>
      <c r="Q299" s="362">
        <v>2969018.4899999998</v>
      </c>
      <c r="R299" s="360">
        <f t="shared" ref="R299:S299" si="96">R300</f>
        <v>0</v>
      </c>
      <c r="S299" s="360">
        <f t="shared" si="96"/>
        <v>0</v>
      </c>
      <c r="T299" s="360">
        <f t="shared" ref="T299" si="97">T300</f>
        <v>0</v>
      </c>
      <c r="U299" s="360">
        <f t="shared" ref="U299" si="98">U300</f>
        <v>2969018.4899999998</v>
      </c>
      <c r="V299" s="356">
        <f t="shared" si="73"/>
        <v>9494.7825071953939</v>
      </c>
      <c r="W299" s="363">
        <f>W300</f>
        <v>10400.04878285897</v>
      </c>
    </row>
    <row r="300" spans="1:23" ht="35.25" x14ac:dyDescent="0.5">
      <c r="A300" s="318">
        <v>308</v>
      </c>
      <c r="B300" s="318">
        <v>1</v>
      </c>
      <c r="C300" s="355">
        <f>SUBTOTAL(9,$B$16:B300)</f>
        <v>254</v>
      </c>
      <c r="D300" s="374" t="s">
        <v>343</v>
      </c>
      <c r="E300" s="355">
        <v>1962</v>
      </c>
      <c r="F300" s="355"/>
      <c r="G300" s="355" t="s">
        <v>17177</v>
      </c>
      <c r="H300" s="355">
        <v>2</v>
      </c>
      <c r="I300" s="355" t="s">
        <v>16984</v>
      </c>
      <c r="J300" s="360">
        <v>312.7</v>
      </c>
      <c r="K300" s="360">
        <v>300.7</v>
      </c>
      <c r="L300" s="360">
        <v>263.89999999999998</v>
      </c>
      <c r="M300" s="361">
        <v>11</v>
      </c>
      <c r="N300" s="355" t="s">
        <v>17038</v>
      </c>
      <c r="O300" s="355" t="s">
        <v>17076</v>
      </c>
      <c r="P300" s="358" t="s">
        <v>17042</v>
      </c>
      <c r="Q300" s="360">
        <v>2969018.4899999998</v>
      </c>
      <c r="R300" s="362"/>
      <c r="S300" s="360">
        <v>0</v>
      </c>
      <c r="T300" s="360">
        <v>0</v>
      </c>
      <c r="U300" s="360">
        <f t="shared" si="78"/>
        <v>2969018.4899999998</v>
      </c>
      <c r="V300" s="356">
        <f t="shared" si="73"/>
        <v>9494.7825071953939</v>
      </c>
      <c r="W300" s="363">
        <v>10400.04878285897</v>
      </c>
    </row>
    <row r="301" spans="1:23" ht="35.25" x14ac:dyDescent="0.5">
      <c r="A301" s="318">
        <v>309</v>
      </c>
      <c r="C301" s="364" t="s">
        <v>344</v>
      </c>
      <c r="D301" s="364"/>
      <c r="E301" s="355" t="s">
        <v>17016</v>
      </c>
      <c r="F301" s="355" t="s">
        <v>17016</v>
      </c>
      <c r="G301" s="355" t="s">
        <v>17016</v>
      </c>
      <c r="H301" s="355" t="s">
        <v>17016</v>
      </c>
      <c r="I301" s="355" t="s">
        <v>17016</v>
      </c>
      <c r="J301" s="360">
        <f>J302</f>
        <v>800.4</v>
      </c>
      <c r="K301" s="360">
        <f t="shared" ref="K301:M301" si="99">K302</f>
        <v>740.4</v>
      </c>
      <c r="L301" s="360">
        <f t="shared" si="99"/>
        <v>740.4</v>
      </c>
      <c r="M301" s="361">
        <f t="shared" si="99"/>
        <v>32</v>
      </c>
      <c r="N301" s="355" t="s">
        <v>17016</v>
      </c>
      <c r="O301" s="355" t="s">
        <v>17016</v>
      </c>
      <c r="P301" s="358" t="s">
        <v>17016</v>
      </c>
      <c r="Q301" s="362">
        <v>5947708.0499999998</v>
      </c>
      <c r="R301" s="360">
        <f t="shared" ref="R301:S301" si="100">R302</f>
        <v>0</v>
      </c>
      <c r="S301" s="360">
        <f t="shared" si="100"/>
        <v>0</v>
      </c>
      <c r="T301" s="360">
        <f t="shared" ref="T301" si="101">T302</f>
        <v>0</v>
      </c>
      <c r="U301" s="360">
        <f t="shared" ref="U301" si="102">U302</f>
        <v>5947708.0499999998</v>
      </c>
      <c r="V301" s="356">
        <f t="shared" si="73"/>
        <v>7430.919602698651</v>
      </c>
      <c r="W301" s="363">
        <f>W302</f>
        <v>8287.5809155422285</v>
      </c>
    </row>
    <row r="302" spans="1:23" ht="35.25" x14ac:dyDescent="0.5">
      <c r="A302" s="318">
        <v>310</v>
      </c>
      <c r="B302" s="318">
        <v>1</v>
      </c>
      <c r="C302" s="355">
        <f>SUBTOTAL(9,$B$16:B302)</f>
        <v>255</v>
      </c>
      <c r="D302" s="365" t="s">
        <v>345</v>
      </c>
      <c r="E302" s="355">
        <v>1974</v>
      </c>
      <c r="F302" s="355"/>
      <c r="G302" s="355" t="s">
        <v>17178</v>
      </c>
      <c r="H302" s="355">
        <v>2</v>
      </c>
      <c r="I302" s="355" t="s">
        <v>16986</v>
      </c>
      <c r="J302" s="366">
        <v>800.4</v>
      </c>
      <c r="K302" s="366">
        <v>740.4</v>
      </c>
      <c r="L302" s="366">
        <v>740.4</v>
      </c>
      <c r="M302" s="367">
        <v>32</v>
      </c>
      <c r="N302" s="355" t="s">
        <v>17038</v>
      </c>
      <c r="O302" s="355" t="s">
        <v>17076</v>
      </c>
      <c r="P302" s="358" t="s">
        <v>17042</v>
      </c>
      <c r="Q302" s="363">
        <v>5947708.0499999998</v>
      </c>
      <c r="R302" s="363"/>
      <c r="S302" s="363">
        <v>0</v>
      </c>
      <c r="T302" s="363">
        <v>0</v>
      </c>
      <c r="U302" s="363">
        <f t="shared" si="78"/>
        <v>5947708.0499999998</v>
      </c>
      <c r="V302" s="356">
        <f t="shared" si="73"/>
        <v>7430.919602698651</v>
      </c>
      <c r="W302" s="363">
        <v>8287.5809155422285</v>
      </c>
    </row>
    <row r="303" spans="1:23" ht="35.25" x14ac:dyDescent="0.5">
      <c r="A303" s="318">
        <v>311</v>
      </c>
      <c r="C303" s="364" t="s">
        <v>369</v>
      </c>
      <c r="D303" s="364"/>
      <c r="E303" s="355" t="s">
        <v>17016</v>
      </c>
      <c r="F303" s="355" t="s">
        <v>17016</v>
      </c>
      <c r="G303" s="355" t="s">
        <v>17016</v>
      </c>
      <c r="H303" s="355" t="s">
        <v>17016</v>
      </c>
      <c r="I303" s="355" t="s">
        <v>17016</v>
      </c>
      <c r="J303" s="360">
        <f>J304</f>
        <v>592.5</v>
      </c>
      <c r="K303" s="360">
        <f t="shared" ref="K303:M303" si="103">K304</f>
        <v>543.20000000000005</v>
      </c>
      <c r="L303" s="360">
        <f t="shared" si="103"/>
        <v>543.20000000000005</v>
      </c>
      <c r="M303" s="361">
        <f t="shared" si="103"/>
        <v>32</v>
      </c>
      <c r="N303" s="355" t="s">
        <v>17016</v>
      </c>
      <c r="O303" s="355" t="s">
        <v>17016</v>
      </c>
      <c r="P303" s="358" t="s">
        <v>17016</v>
      </c>
      <c r="Q303" s="362">
        <v>5628145.5300000003</v>
      </c>
      <c r="R303" s="360">
        <f t="shared" ref="R303:S303" si="104">R304</f>
        <v>0</v>
      </c>
      <c r="S303" s="360">
        <f t="shared" si="104"/>
        <v>0</v>
      </c>
      <c r="T303" s="360">
        <f t="shared" ref="T303" si="105">T304</f>
        <v>0</v>
      </c>
      <c r="U303" s="360">
        <f t="shared" ref="U303" si="106">U304</f>
        <v>5628145.5300000003</v>
      </c>
      <c r="V303" s="356">
        <f t="shared" si="73"/>
        <v>9498.9797974683552</v>
      </c>
      <c r="W303" s="363">
        <f>W304</f>
        <v>10385.344864135021</v>
      </c>
    </row>
    <row r="304" spans="1:23" ht="35.25" x14ac:dyDescent="0.5">
      <c r="A304" s="318">
        <v>312</v>
      </c>
      <c r="B304" s="318">
        <v>1</v>
      </c>
      <c r="C304" s="355">
        <f>SUBTOTAL(9,$B$16:B304)</f>
        <v>256</v>
      </c>
      <c r="D304" s="365" t="s">
        <v>371</v>
      </c>
      <c r="E304" s="355">
        <v>1985</v>
      </c>
      <c r="F304" s="355"/>
      <c r="G304" s="355" t="s">
        <v>17178</v>
      </c>
      <c r="H304" s="355">
        <v>2</v>
      </c>
      <c r="I304" s="355" t="s">
        <v>16986</v>
      </c>
      <c r="J304" s="366">
        <v>592.5</v>
      </c>
      <c r="K304" s="366">
        <v>543.20000000000005</v>
      </c>
      <c r="L304" s="366">
        <v>543.20000000000005</v>
      </c>
      <c r="M304" s="367">
        <v>32</v>
      </c>
      <c r="N304" s="355" t="s">
        <v>17038</v>
      </c>
      <c r="O304" s="355" t="s">
        <v>17076</v>
      </c>
      <c r="P304" s="358" t="s">
        <v>17042</v>
      </c>
      <c r="Q304" s="363">
        <v>5628145.5300000003</v>
      </c>
      <c r="R304" s="363"/>
      <c r="S304" s="363">
        <v>0</v>
      </c>
      <c r="T304" s="363">
        <v>0</v>
      </c>
      <c r="U304" s="363">
        <f t="shared" si="78"/>
        <v>5628145.5300000003</v>
      </c>
      <c r="V304" s="356">
        <f t="shared" si="73"/>
        <v>9498.9797974683552</v>
      </c>
      <c r="W304" s="363">
        <v>10385.344864135021</v>
      </c>
    </row>
    <row r="305" spans="1:23" ht="35.25" x14ac:dyDescent="0.5">
      <c r="A305" s="318">
        <v>313</v>
      </c>
      <c r="C305" s="364" t="s">
        <v>370</v>
      </c>
      <c r="D305" s="364"/>
      <c r="E305" s="355" t="s">
        <v>17016</v>
      </c>
      <c r="F305" s="355" t="s">
        <v>17016</v>
      </c>
      <c r="G305" s="355" t="s">
        <v>17016</v>
      </c>
      <c r="H305" s="355" t="s">
        <v>17016</v>
      </c>
      <c r="I305" s="355" t="s">
        <v>17016</v>
      </c>
      <c r="J305" s="360">
        <f>SUM(J306:J307)</f>
        <v>4538.8999999999996</v>
      </c>
      <c r="K305" s="360">
        <f>SUM(K306:K307)</f>
        <v>4112.7</v>
      </c>
      <c r="L305" s="360">
        <f>SUM(L306:L307)</f>
        <v>3781.8890000000001</v>
      </c>
      <c r="M305" s="361">
        <f>SUM(M306:M307)</f>
        <v>150</v>
      </c>
      <c r="N305" s="355" t="s">
        <v>17016</v>
      </c>
      <c r="O305" s="355" t="s">
        <v>17016</v>
      </c>
      <c r="P305" s="358" t="s">
        <v>17016</v>
      </c>
      <c r="Q305" s="362">
        <v>15909700.050000001</v>
      </c>
      <c r="R305" s="360">
        <f t="shared" ref="R305" si="107">SUM(R306:R307)</f>
        <v>0</v>
      </c>
      <c r="S305" s="360">
        <f>SUM(S306:S307)</f>
        <v>0</v>
      </c>
      <c r="T305" s="360">
        <f>SUM(T306:T307)</f>
        <v>0</v>
      </c>
      <c r="U305" s="360">
        <f>SUM(U306:U307)</f>
        <v>15909700.050000001</v>
      </c>
      <c r="V305" s="356">
        <f t="shared" si="73"/>
        <v>3505.1884928066274</v>
      </c>
      <c r="W305" s="363">
        <f>MAX(W306:W307)</f>
        <v>8548.7447131582358</v>
      </c>
    </row>
    <row r="306" spans="1:23" ht="35.25" x14ac:dyDescent="0.5">
      <c r="A306" s="318">
        <v>314</v>
      </c>
      <c r="B306" s="318">
        <v>1</v>
      </c>
      <c r="C306" s="355">
        <f>SUBTOTAL(9,$B$16:B306)</f>
        <v>257</v>
      </c>
      <c r="D306" s="365" t="s">
        <v>372</v>
      </c>
      <c r="E306" s="355">
        <v>1978</v>
      </c>
      <c r="F306" s="355"/>
      <c r="G306" s="355" t="s">
        <v>17178</v>
      </c>
      <c r="H306" s="355">
        <v>5</v>
      </c>
      <c r="I306" s="355" t="s">
        <v>17041</v>
      </c>
      <c r="J306" s="366">
        <v>3766</v>
      </c>
      <c r="K306" s="366">
        <v>3383.8</v>
      </c>
      <c r="L306" s="366">
        <v>3131.6890000000003</v>
      </c>
      <c r="M306" s="367">
        <v>120</v>
      </c>
      <c r="N306" s="355" t="s">
        <v>17038</v>
      </c>
      <c r="O306" s="355" t="s">
        <v>17054</v>
      </c>
      <c r="P306" s="358" t="s">
        <v>17103</v>
      </c>
      <c r="Q306" s="363">
        <v>12316890.350000001</v>
      </c>
      <c r="R306" s="363"/>
      <c r="S306" s="363">
        <v>0</v>
      </c>
      <c r="T306" s="363">
        <v>0</v>
      </c>
      <c r="U306" s="363">
        <f t="shared" si="78"/>
        <v>12316890.350000001</v>
      </c>
      <c r="V306" s="356">
        <f t="shared" si="73"/>
        <v>3270.549747742964</v>
      </c>
      <c r="W306" s="363">
        <v>3349.6948698884758</v>
      </c>
    </row>
    <row r="307" spans="1:23" ht="35.25" x14ac:dyDescent="0.5">
      <c r="A307" s="318">
        <v>315</v>
      </c>
      <c r="B307" s="318">
        <v>1</v>
      </c>
      <c r="C307" s="355">
        <f>SUBTOTAL(9,$B$16:B307)</f>
        <v>258</v>
      </c>
      <c r="D307" s="365" t="s">
        <v>13136</v>
      </c>
      <c r="E307" s="355">
        <v>1971</v>
      </c>
      <c r="F307" s="355"/>
      <c r="G307" s="355" t="s">
        <v>17178</v>
      </c>
      <c r="H307" s="355">
        <v>2</v>
      </c>
      <c r="I307" s="355" t="s">
        <v>16984</v>
      </c>
      <c r="J307" s="366">
        <v>772.9</v>
      </c>
      <c r="K307" s="366">
        <v>728.9</v>
      </c>
      <c r="L307" s="366">
        <v>650.20000000000005</v>
      </c>
      <c r="M307" s="367">
        <v>30</v>
      </c>
      <c r="N307" s="355" t="s">
        <v>17038</v>
      </c>
      <c r="O307" s="355" t="s">
        <v>17076</v>
      </c>
      <c r="P307" s="358" t="s">
        <v>17042</v>
      </c>
      <c r="Q307" s="363">
        <v>3592809.7</v>
      </c>
      <c r="R307" s="363"/>
      <c r="S307" s="363">
        <v>0</v>
      </c>
      <c r="T307" s="363">
        <v>0</v>
      </c>
      <c r="U307" s="363">
        <f t="shared" si="78"/>
        <v>3592809.7</v>
      </c>
      <c r="V307" s="356">
        <f t="shared" si="73"/>
        <v>4648.4793634364087</v>
      </c>
      <c r="W307" s="363">
        <v>8548.7447131582358</v>
      </c>
    </row>
    <row r="308" spans="1:23" ht="35.25" x14ac:dyDescent="0.5">
      <c r="A308" s="318">
        <v>316</v>
      </c>
      <c r="C308" s="364" t="s">
        <v>17301</v>
      </c>
      <c r="D308" s="364"/>
      <c r="E308" s="355" t="s">
        <v>17016</v>
      </c>
      <c r="F308" s="355" t="s">
        <v>17016</v>
      </c>
      <c r="G308" s="355" t="s">
        <v>17016</v>
      </c>
      <c r="H308" s="355" t="s">
        <v>17016</v>
      </c>
      <c r="I308" s="355" t="s">
        <v>17016</v>
      </c>
      <c r="J308" s="360">
        <f>J309</f>
        <v>976.3</v>
      </c>
      <c r="K308" s="360">
        <f t="shared" ref="K308:M308" si="108">K309</f>
        <v>976.3</v>
      </c>
      <c r="L308" s="360">
        <f t="shared" si="108"/>
        <v>880.1</v>
      </c>
      <c r="M308" s="361">
        <f t="shared" si="108"/>
        <v>36</v>
      </c>
      <c r="N308" s="355" t="s">
        <v>17016</v>
      </c>
      <c r="O308" s="355" t="s">
        <v>17016</v>
      </c>
      <c r="P308" s="358" t="s">
        <v>17016</v>
      </c>
      <c r="Q308" s="362">
        <v>5881607.7999999998</v>
      </c>
      <c r="R308" s="360">
        <f t="shared" ref="R308:S308" si="109">R309</f>
        <v>0</v>
      </c>
      <c r="S308" s="360">
        <f t="shared" si="109"/>
        <v>0</v>
      </c>
      <c r="T308" s="360">
        <f t="shared" ref="T308" si="110">T309</f>
        <v>0</v>
      </c>
      <c r="U308" s="360">
        <f t="shared" ref="U308" si="111">U309</f>
        <v>5881607.7999999998</v>
      </c>
      <c r="V308" s="356">
        <f t="shared" si="73"/>
        <v>6024.3857420874729</v>
      </c>
      <c r="W308" s="363">
        <f>W309</f>
        <v>9691.4431752535074</v>
      </c>
    </row>
    <row r="309" spans="1:23" ht="35.25" x14ac:dyDescent="0.5">
      <c r="A309" s="318">
        <v>317</v>
      </c>
      <c r="B309" s="318">
        <v>1</v>
      </c>
      <c r="C309" s="355">
        <f>SUBTOTAL(9,$B$16:B309)</f>
        <v>259</v>
      </c>
      <c r="D309" s="365" t="s">
        <v>2305</v>
      </c>
      <c r="E309" s="355">
        <v>1987</v>
      </c>
      <c r="F309" s="355"/>
      <c r="G309" s="355" t="s">
        <v>17178</v>
      </c>
      <c r="H309" s="355">
        <v>2</v>
      </c>
      <c r="I309" s="355" t="s">
        <v>17045</v>
      </c>
      <c r="J309" s="366">
        <v>976.3</v>
      </c>
      <c r="K309" s="366">
        <v>976.3</v>
      </c>
      <c r="L309" s="366">
        <v>880.1</v>
      </c>
      <c r="M309" s="367">
        <v>36</v>
      </c>
      <c r="N309" s="355" t="s">
        <v>17038</v>
      </c>
      <c r="O309" s="355" t="s">
        <v>17076</v>
      </c>
      <c r="P309" s="358" t="s">
        <v>17042</v>
      </c>
      <c r="Q309" s="363">
        <v>5881607.7999999998</v>
      </c>
      <c r="R309" s="363"/>
      <c r="S309" s="363">
        <v>0</v>
      </c>
      <c r="T309" s="363">
        <v>0</v>
      </c>
      <c r="U309" s="363">
        <f t="shared" si="78"/>
        <v>5881607.7999999998</v>
      </c>
      <c r="V309" s="356">
        <f t="shared" si="73"/>
        <v>6024.3857420874729</v>
      </c>
      <c r="W309" s="363">
        <v>9691.4431752535074</v>
      </c>
    </row>
    <row r="310" spans="1:23" ht="35.25" x14ac:dyDescent="0.5">
      <c r="A310" s="318">
        <v>318</v>
      </c>
      <c r="C310" s="364" t="s">
        <v>219</v>
      </c>
      <c r="D310" s="364"/>
      <c r="E310" s="355" t="s">
        <v>17016</v>
      </c>
      <c r="F310" s="355" t="s">
        <v>17016</v>
      </c>
      <c r="G310" s="355" t="s">
        <v>17016</v>
      </c>
      <c r="H310" s="355" t="s">
        <v>17016</v>
      </c>
      <c r="I310" s="355" t="s">
        <v>17016</v>
      </c>
      <c r="J310" s="360">
        <f>SUM(J311:J312)</f>
        <v>1393.3000000000002</v>
      </c>
      <c r="K310" s="360">
        <f>SUM(K311:K312)</f>
        <v>844</v>
      </c>
      <c r="L310" s="360">
        <f>SUM(L311:L312)</f>
        <v>801.90000000000009</v>
      </c>
      <c r="M310" s="367">
        <f>SUM(M311:M312)</f>
        <v>66</v>
      </c>
      <c r="N310" s="355" t="s">
        <v>17016</v>
      </c>
      <c r="O310" s="355" t="s">
        <v>17016</v>
      </c>
      <c r="P310" s="358" t="s">
        <v>17016</v>
      </c>
      <c r="Q310" s="362">
        <v>3805868.6</v>
      </c>
      <c r="R310" s="360">
        <f t="shared" ref="R310:U310" si="112">R311+R312</f>
        <v>0</v>
      </c>
      <c r="S310" s="360">
        <f t="shared" si="112"/>
        <v>0</v>
      </c>
      <c r="T310" s="360">
        <f t="shared" si="112"/>
        <v>0</v>
      </c>
      <c r="U310" s="360">
        <f t="shared" si="112"/>
        <v>3805868.6</v>
      </c>
      <c r="V310" s="356">
        <f t="shared" si="73"/>
        <v>2731.5499892341918</v>
      </c>
      <c r="W310" s="363">
        <f>MAX(W311:W312)</f>
        <v>8224.796278539432</v>
      </c>
    </row>
    <row r="311" spans="1:23" ht="35.25" x14ac:dyDescent="0.5">
      <c r="A311" s="318">
        <v>319</v>
      </c>
      <c r="B311" s="318">
        <v>1</v>
      </c>
      <c r="C311" s="355">
        <f>SUBTOTAL(9,$B$16:B311)</f>
        <v>260</v>
      </c>
      <c r="D311" s="365" t="s">
        <v>227</v>
      </c>
      <c r="E311" s="355">
        <v>1967</v>
      </c>
      <c r="F311" s="355"/>
      <c r="G311" s="355" t="s">
        <v>17178</v>
      </c>
      <c r="H311" s="355">
        <v>2</v>
      </c>
      <c r="I311" s="355" t="s">
        <v>16986</v>
      </c>
      <c r="J311" s="366">
        <v>656.6</v>
      </c>
      <c r="K311" s="366">
        <v>393.2</v>
      </c>
      <c r="L311" s="366">
        <v>354.3</v>
      </c>
      <c r="M311" s="367">
        <v>25</v>
      </c>
      <c r="N311" s="355" t="s">
        <v>17038</v>
      </c>
      <c r="O311" s="355" t="s">
        <v>17076</v>
      </c>
      <c r="P311" s="358" t="s">
        <v>17042</v>
      </c>
      <c r="Q311" s="363">
        <v>90383.33</v>
      </c>
      <c r="R311" s="363"/>
      <c r="S311" s="363">
        <v>0</v>
      </c>
      <c r="T311" s="363">
        <v>0</v>
      </c>
      <c r="U311" s="363">
        <f t="shared" si="78"/>
        <v>90383.33</v>
      </c>
      <c r="V311" s="356">
        <f t="shared" si="73"/>
        <v>137.65356381358512</v>
      </c>
      <c r="W311" s="363">
        <v>137.65356381358512</v>
      </c>
    </row>
    <row r="312" spans="1:23" ht="35.25" x14ac:dyDescent="0.5">
      <c r="A312" s="318">
        <v>320</v>
      </c>
      <c r="B312" s="318">
        <v>1</v>
      </c>
      <c r="C312" s="355">
        <f>SUBTOTAL(9,$B$16:B312)</f>
        <v>261</v>
      </c>
      <c r="D312" s="365" t="s">
        <v>14665</v>
      </c>
      <c r="E312" s="355">
        <v>1978</v>
      </c>
      <c r="F312" s="355"/>
      <c r="G312" s="355" t="s">
        <v>17178</v>
      </c>
      <c r="H312" s="355">
        <v>2</v>
      </c>
      <c r="I312" s="355" t="s">
        <v>16986</v>
      </c>
      <c r="J312" s="366">
        <v>736.7</v>
      </c>
      <c r="K312" s="366">
        <v>450.8</v>
      </c>
      <c r="L312" s="366">
        <v>447.6</v>
      </c>
      <c r="M312" s="367">
        <v>41</v>
      </c>
      <c r="N312" s="355" t="s">
        <v>17038</v>
      </c>
      <c r="O312" s="355" t="s">
        <v>17076</v>
      </c>
      <c r="P312" s="358" t="s">
        <v>17042</v>
      </c>
      <c r="Q312" s="363">
        <v>3715485.27</v>
      </c>
      <c r="R312" s="363"/>
      <c r="S312" s="363">
        <v>0</v>
      </c>
      <c r="T312" s="363">
        <v>0</v>
      </c>
      <c r="U312" s="363">
        <f t="shared" si="78"/>
        <v>3715485.27</v>
      </c>
      <c r="V312" s="356">
        <f t="shared" si="73"/>
        <v>5043.4169539839822</v>
      </c>
      <c r="W312" s="363">
        <v>8224.796278539432</v>
      </c>
    </row>
    <row r="313" spans="1:23" ht="35.25" x14ac:dyDescent="0.5">
      <c r="A313" s="318">
        <v>321</v>
      </c>
      <c r="C313" s="364" t="s">
        <v>220</v>
      </c>
      <c r="D313" s="364"/>
      <c r="E313" s="355" t="s">
        <v>17016</v>
      </c>
      <c r="F313" s="355" t="s">
        <v>17016</v>
      </c>
      <c r="G313" s="355" t="s">
        <v>17016</v>
      </c>
      <c r="H313" s="355" t="s">
        <v>17016</v>
      </c>
      <c r="I313" s="355" t="s">
        <v>17016</v>
      </c>
      <c r="J313" s="360">
        <f>SUM(J314:J317)</f>
        <v>11199.1</v>
      </c>
      <c r="K313" s="360">
        <f>SUM(K314:K317)</f>
        <v>9852.7999999999993</v>
      </c>
      <c r="L313" s="360">
        <f>SUM(L314:L317)</f>
        <v>9460.52</v>
      </c>
      <c r="M313" s="361">
        <f>SUM(M314:M317)</f>
        <v>429</v>
      </c>
      <c r="N313" s="355" t="s">
        <v>17016</v>
      </c>
      <c r="O313" s="355" t="s">
        <v>17016</v>
      </c>
      <c r="P313" s="358" t="s">
        <v>17016</v>
      </c>
      <c r="Q313" s="362">
        <f>SUM(Q314:Q317)</f>
        <v>19527330.969999999</v>
      </c>
      <c r="R313" s="360">
        <f t="shared" ref="R313:U313" si="113">SUM(R314:R317)</f>
        <v>0</v>
      </c>
      <c r="S313" s="360">
        <f t="shared" si="113"/>
        <v>0</v>
      </c>
      <c r="T313" s="360">
        <f t="shared" si="113"/>
        <v>0</v>
      </c>
      <c r="U313" s="360">
        <f t="shared" si="113"/>
        <v>19527330.969999999</v>
      </c>
      <c r="V313" s="356">
        <f t="shared" si="73"/>
        <v>1743.6518086274789</v>
      </c>
      <c r="W313" s="363">
        <f>MAX(W314:W317)</f>
        <v>3598.841803688561</v>
      </c>
    </row>
    <row r="314" spans="1:23" ht="35.25" x14ac:dyDescent="0.5">
      <c r="A314" s="318">
        <v>322</v>
      </c>
      <c r="B314" s="318">
        <v>1</v>
      </c>
      <c r="C314" s="355">
        <f>SUBTOTAL(9,$B$16:B314)</f>
        <v>262</v>
      </c>
      <c r="D314" s="365" t="s">
        <v>225</v>
      </c>
      <c r="E314" s="355">
        <v>1966</v>
      </c>
      <c r="F314" s="355">
        <v>2015</v>
      </c>
      <c r="G314" s="355" t="s">
        <v>17178</v>
      </c>
      <c r="H314" s="355">
        <v>4</v>
      </c>
      <c r="I314" s="355" t="s">
        <v>17041</v>
      </c>
      <c r="J314" s="366">
        <v>3399.7</v>
      </c>
      <c r="K314" s="366">
        <v>2469.1</v>
      </c>
      <c r="L314" s="366">
        <v>2469.1</v>
      </c>
      <c r="M314" s="367">
        <v>95</v>
      </c>
      <c r="N314" s="355" t="s">
        <v>17038</v>
      </c>
      <c r="O314" s="355" t="s">
        <v>17054</v>
      </c>
      <c r="P314" s="358" t="s">
        <v>17157</v>
      </c>
      <c r="Q314" s="363">
        <v>9989844.2999999989</v>
      </c>
      <c r="R314" s="363"/>
      <c r="S314" s="363">
        <v>0</v>
      </c>
      <c r="T314" s="363">
        <v>0</v>
      </c>
      <c r="U314" s="363">
        <f t="shared" si="78"/>
        <v>9989844.2999999989</v>
      </c>
      <c r="V314" s="356">
        <f t="shared" si="73"/>
        <v>2938.4487748919018</v>
      </c>
      <c r="W314" s="363">
        <v>3598.841803688561</v>
      </c>
    </row>
    <row r="315" spans="1:23" ht="35.25" x14ac:dyDescent="0.5">
      <c r="A315" s="318">
        <v>323</v>
      </c>
      <c r="B315" s="318">
        <v>1</v>
      </c>
      <c r="C315" s="355">
        <f>SUBTOTAL(9,$B$16:B315)</f>
        <v>263</v>
      </c>
      <c r="D315" s="365" t="s">
        <v>226</v>
      </c>
      <c r="E315" s="355">
        <v>1962</v>
      </c>
      <c r="F315" s="355"/>
      <c r="G315" s="355" t="s">
        <v>17178</v>
      </c>
      <c r="H315" s="355">
        <v>3</v>
      </c>
      <c r="I315" s="355" t="s">
        <v>16986</v>
      </c>
      <c r="J315" s="366">
        <v>959.9</v>
      </c>
      <c r="K315" s="366">
        <v>812.8</v>
      </c>
      <c r="L315" s="366">
        <v>767</v>
      </c>
      <c r="M315" s="367">
        <v>40</v>
      </c>
      <c r="N315" s="355" t="s">
        <v>17038</v>
      </c>
      <c r="O315" s="355" t="s">
        <v>17054</v>
      </c>
      <c r="P315" s="358" t="s">
        <v>17157</v>
      </c>
      <c r="Q315" s="363">
        <v>119707.98</v>
      </c>
      <c r="R315" s="363"/>
      <c r="S315" s="363">
        <v>0</v>
      </c>
      <c r="T315" s="363">
        <v>0</v>
      </c>
      <c r="U315" s="363">
        <f t="shared" si="78"/>
        <v>119707.98</v>
      </c>
      <c r="V315" s="356">
        <f t="shared" si="73"/>
        <v>124.70880300031253</v>
      </c>
      <c r="W315" s="363">
        <v>124.70880300031253</v>
      </c>
    </row>
    <row r="316" spans="1:23" ht="35.25" x14ac:dyDescent="0.5">
      <c r="A316" s="318">
        <v>324</v>
      </c>
      <c r="B316" s="318">
        <v>1</v>
      </c>
      <c r="C316" s="355">
        <f>SUBTOTAL(9,$B$16:B316)</f>
        <v>264</v>
      </c>
      <c r="D316" s="365" t="s">
        <v>14720</v>
      </c>
      <c r="E316" s="355">
        <v>1967</v>
      </c>
      <c r="F316" s="355"/>
      <c r="G316" s="355" t="s">
        <v>17178</v>
      </c>
      <c r="H316" s="355">
        <v>4</v>
      </c>
      <c r="I316" s="355" t="s">
        <v>17041</v>
      </c>
      <c r="J316" s="366">
        <v>2500.9</v>
      </c>
      <c r="K316" s="366">
        <v>2416.3000000000002</v>
      </c>
      <c r="L316" s="366">
        <v>2307.9</v>
      </c>
      <c r="M316" s="367">
        <v>117</v>
      </c>
      <c r="N316" s="355" t="s">
        <v>17038</v>
      </c>
      <c r="O316" s="355" t="s">
        <v>17054</v>
      </c>
      <c r="P316" s="358" t="s">
        <v>17157</v>
      </c>
      <c r="Q316" s="363">
        <v>322851.45</v>
      </c>
      <c r="R316" s="363"/>
      <c r="S316" s="363">
        <v>0</v>
      </c>
      <c r="T316" s="363">
        <v>0</v>
      </c>
      <c r="U316" s="363">
        <f>Q316-S316-T316</f>
        <v>322851.45</v>
      </c>
      <c r="V316" s="356">
        <f>Q316/J316</f>
        <v>129.09410612179616</v>
      </c>
      <c r="W316" s="363">
        <f>V316</f>
        <v>129.09410612179616</v>
      </c>
    </row>
    <row r="317" spans="1:23" ht="35.25" x14ac:dyDescent="0.5">
      <c r="A317" s="318">
        <v>325</v>
      </c>
      <c r="B317" s="318">
        <v>1</v>
      </c>
      <c r="C317" s="355">
        <f>SUBTOTAL(9,$B$16:B317)</f>
        <v>265</v>
      </c>
      <c r="D317" s="365" t="s">
        <v>14812</v>
      </c>
      <c r="E317" s="355">
        <v>1977</v>
      </c>
      <c r="F317" s="355"/>
      <c r="G317" s="355" t="s">
        <v>17178</v>
      </c>
      <c r="H317" s="355">
        <v>5</v>
      </c>
      <c r="I317" s="355" t="s">
        <v>17044</v>
      </c>
      <c r="J317" s="366">
        <v>4338.6000000000004</v>
      </c>
      <c r="K317" s="366">
        <v>4154.6000000000004</v>
      </c>
      <c r="L317" s="366">
        <v>3916.52</v>
      </c>
      <c r="M317" s="367">
        <v>177</v>
      </c>
      <c r="N317" s="355" t="s">
        <v>17038</v>
      </c>
      <c r="O317" s="355" t="s">
        <v>17054</v>
      </c>
      <c r="P317" s="358" t="s">
        <v>17157</v>
      </c>
      <c r="Q317" s="363">
        <v>9094927.2400000002</v>
      </c>
      <c r="R317" s="363"/>
      <c r="S317" s="363">
        <v>0</v>
      </c>
      <c r="T317" s="363">
        <v>0</v>
      </c>
      <c r="U317" s="363">
        <f t="shared" si="78"/>
        <v>9094927.2400000002</v>
      </c>
      <c r="V317" s="356">
        <f t="shared" si="73"/>
        <v>2096.2815747015165</v>
      </c>
      <c r="W317" s="363">
        <v>2834.8433644032634</v>
      </c>
    </row>
    <row r="318" spans="1:23" ht="35.25" x14ac:dyDescent="0.5">
      <c r="A318" s="318">
        <v>326</v>
      </c>
      <c r="C318" s="364" t="s">
        <v>221</v>
      </c>
      <c r="D318" s="364"/>
      <c r="E318" s="355" t="s">
        <v>17016</v>
      </c>
      <c r="F318" s="355" t="s">
        <v>17016</v>
      </c>
      <c r="G318" s="355" t="s">
        <v>17016</v>
      </c>
      <c r="H318" s="355" t="s">
        <v>17016</v>
      </c>
      <c r="I318" s="355" t="s">
        <v>17016</v>
      </c>
      <c r="J318" s="360">
        <f>SUM(J319:J320)</f>
        <v>8841.48</v>
      </c>
      <c r="K318" s="360">
        <f t="shared" ref="K318:M318" si="114">SUM(K319:K320)</f>
        <v>6679.16</v>
      </c>
      <c r="L318" s="360">
        <f t="shared" si="114"/>
        <v>6054.94</v>
      </c>
      <c r="M318" s="361">
        <f t="shared" si="114"/>
        <v>259</v>
      </c>
      <c r="N318" s="355" t="s">
        <v>17016</v>
      </c>
      <c r="O318" s="355" t="s">
        <v>17016</v>
      </c>
      <c r="P318" s="358" t="s">
        <v>17016</v>
      </c>
      <c r="Q318" s="362">
        <v>21618213.460000001</v>
      </c>
      <c r="R318" s="360">
        <f t="shared" ref="R318:S318" si="115">SUM(R319:R320)</f>
        <v>0</v>
      </c>
      <c r="S318" s="360">
        <f t="shared" si="115"/>
        <v>0</v>
      </c>
      <c r="T318" s="360">
        <f t="shared" ref="T318" si="116">SUM(T319:T320)</f>
        <v>0</v>
      </c>
      <c r="U318" s="360">
        <f t="shared" ref="U318" si="117">SUM(U319:U320)</f>
        <v>21618213.460000001</v>
      </c>
      <c r="V318" s="356">
        <f t="shared" si="73"/>
        <v>2445.0899012382542</v>
      </c>
      <c r="W318" s="363">
        <f>MAX(W319:W320)</f>
        <v>9098.6617482069505</v>
      </c>
    </row>
    <row r="319" spans="1:23" ht="35.25" x14ac:dyDescent="0.5">
      <c r="A319" s="318">
        <v>327</v>
      </c>
      <c r="B319" s="318">
        <v>1</v>
      </c>
      <c r="C319" s="355">
        <f>SUBTOTAL(9,$B$16:B319)</f>
        <v>266</v>
      </c>
      <c r="D319" s="365" t="s">
        <v>228</v>
      </c>
      <c r="E319" s="355">
        <v>1989</v>
      </c>
      <c r="F319" s="355"/>
      <c r="G319" s="355" t="s">
        <v>17178</v>
      </c>
      <c r="H319" s="355">
        <v>5</v>
      </c>
      <c r="I319" s="355" t="s">
        <v>17047</v>
      </c>
      <c r="J319" s="366">
        <v>8045.35</v>
      </c>
      <c r="K319" s="366">
        <v>5975.15</v>
      </c>
      <c r="L319" s="366">
        <v>5580.75</v>
      </c>
      <c r="M319" s="367">
        <v>248</v>
      </c>
      <c r="N319" s="355" t="s">
        <v>17038</v>
      </c>
      <c r="O319" s="355" t="s">
        <v>17054</v>
      </c>
      <c r="P319" s="358" t="s">
        <v>17158</v>
      </c>
      <c r="Q319" s="363">
        <v>17277580.120000001</v>
      </c>
      <c r="R319" s="363"/>
      <c r="S319" s="363">
        <v>0</v>
      </c>
      <c r="T319" s="363">
        <v>0</v>
      </c>
      <c r="U319" s="363">
        <f t="shared" si="78"/>
        <v>17277580.120000001</v>
      </c>
      <c r="V319" s="356">
        <f t="shared" si="73"/>
        <v>2147.5237398000086</v>
      </c>
      <c r="W319" s="363">
        <v>2885.6506230306945</v>
      </c>
    </row>
    <row r="320" spans="1:23" ht="35.25" x14ac:dyDescent="0.5">
      <c r="A320" s="318">
        <v>328</v>
      </c>
      <c r="B320" s="318">
        <v>1</v>
      </c>
      <c r="C320" s="355">
        <f>SUBTOTAL(9,$B$16:B320)</f>
        <v>267</v>
      </c>
      <c r="D320" s="365" t="s">
        <v>14552</v>
      </c>
      <c r="E320" s="355">
        <v>1958</v>
      </c>
      <c r="F320" s="355"/>
      <c r="G320" s="355" t="s">
        <v>17178</v>
      </c>
      <c r="H320" s="355">
        <v>2</v>
      </c>
      <c r="I320" s="355" t="s">
        <v>16986</v>
      </c>
      <c r="J320" s="366">
        <v>796.13</v>
      </c>
      <c r="K320" s="366">
        <v>704.01</v>
      </c>
      <c r="L320" s="366">
        <v>474.19</v>
      </c>
      <c r="M320" s="367">
        <v>11</v>
      </c>
      <c r="N320" s="355" t="s">
        <v>17038</v>
      </c>
      <c r="O320" s="355" t="s">
        <v>17054</v>
      </c>
      <c r="P320" s="358" t="s">
        <v>17340</v>
      </c>
      <c r="Q320" s="363">
        <v>4340633.34</v>
      </c>
      <c r="R320" s="363"/>
      <c r="S320" s="363">
        <v>0</v>
      </c>
      <c r="T320" s="363">
        <v>0</v>
      </c>
      <c r="U320" s="363">
        <f t="shared" si="78"/>
        <v>4340633.34</v>
      </c>
      <c r="V320" s="356">
        <f t="shared" si="73"/>
        <v>5452.1665305917377</v>
      </c>
      <c r="W320" s="363">
        <v>9098.6617482069505</v>
      </c>
    </row>
    <row r="321" spans="1:23" ht="35.25" x14ac:dyDescent="0.5">
      <c r="A321" s="318">
        <v>329</v>
      </c>
      <c r="C321" s="364" t="s">
        <v>222</v>
      </c>
      <c r="D321" s="364"/>
      <c r="E321" s="355" t="s">
        <v>17016</v>
      </c>
      <c r="F321" s="355" t="s">
        <v>17016</v>
      </c>
      <c r="G321" s="355" t="s">
        <v>17016</v>
      </c>
      <c r="H321" s="355" t="s">
        <v>17016</v>
      </c>
      <c r="I321" s="355" t="s">
        <v>17016</v>
      </c>
      <c r="J321" s="360">
        <f>SUM(J322:J326)</f>
        <v>8737.0499999999993</v>
      </c>
      <c r="K321" s="360">
        <f>SUM(K322:K326)</f>
        <v>7867.35</v>
      </c>
      <c r="L321" s="360">
        <f>SUM(L322:L326)</f>
        <v>7214.32</v>
      </c>
      <c r="M321" s="361">
        <f>SUM(M322:M326)</f>
        <v>356</v>
      </c>
      <c r="N321" s="355" t="s">
        <v>17016</v>
      </c>
      <c r="O321" s="355" t="s">
        <v>17016</v>
      </c>
      <c r="P321" s="358" t="s">
        <v>17016</v>
      </c>
      <c r="Q321" s="362">
        <v>32327453.07</v>
      </c>
      <c r="R321" s="360">
        <f t="shared" ref="R321" si="118">SUM(R322:R326)</f>
        <v>0</v>
      </c>
      <c r="S321" s="360">
        <f>SUM(S322:S326)</f>
        <v>0</v>
      </c>
      <c r="T321" s="360">
        <f>SUM(T322:T326)</f>
        <v>0</v>
      </c>
      <c r="U321" s="360">
        <f>SUM(U322:U326)</f>
        <v>32327453.07</v>
      </c>
      <c r="V321" s="356">
        <f t="shared" si="73"/>
        <v>3700.0421274915448</v>
      </c>
      <c r="W321" s="363">
        <f>MAX(W322:W326)</f>
        <v>9752.74884293381</v>
      </c>
    </row>
    <row r="322" spans="1:23" ht="35.25" x14ac:dyDescent="0.5">
      <c r="A322" s="318">
        <v>330</v>
      </c>
      <c r="B322" s="318">
        <v>1</v>
      </c>
      <c r="C322" s="355">
        <f>SUBTOTAL(9,$B$16:B322)</f>
        <v>268</v>
      </c>
      <c r="D322" s="365" t="s">
        <v>229</v>
      </c>
      <c r="E322" s="355">
        <v>1966</v>
      </c>
      <c r="F322" s="355"/>
      <c r="G322" s="355" t="s">
        <v>17178</v>
      </c>
      <c r="H322" s="355">
        <v>2</v>
      </c>
      <c r="I322" s="355" t="s">
        <v>16986</v>
      </c>
      <c r="J322" s="366">
        <v>792.4</v>
      </c>
      <c r="K322" s="366">
        <v>730.5</v>
      </c>
      <c r="L322" s="366">
        <v>730.5</v>
      </c>
      <c r="M322" s="367">
        <v>27</v>
      </c>
      <c r="N322" s="355" t="s">
        <v>17038</v>
      </c>
      <c r="O322" s="355" t="s">
        <v>17076</v>
      </c>
      <c r="P322" s="358" t="s">
        <v>17042</v>
      </c>
      <c r="Q322" s="363">
        <v>5166110.16</v>
      </c>
      <c r="R322" s="363"/>
      <c r="S322" s="363">
        <v>0</v>
      </c>
      <c r="T322" s="363">
        <v>0</v>
      </c>
      <c r="U322" s="363">
        <f t="shared" si="78"/>
        <v>5166110.16</v>
      </c>
      <c r="V322" s="356">
        <f t="shared" si="73"/>
        <v>6519.5736496718837</v>
      </c>
      <c r="W322" s="363">
        <v>7912.6973902069658</v>
      </c>
    </row>
    <row r="323" spans="1:23" ht="35.25" x14ac:dyDescent="0.5">
      <c r="A323" s="318">
        <v>331</v>
      </c>
      <c r="B323" s="318">
        <v>1</v>
      </c>
      <c r="C323" s="355">
        <f>SUBTOTAL(9,$B$16:B323)</f>
        <v>269</v>
      </c>
      <c r="D323" s="365" t="s">
        <v>230</v>
      </c>
      <c r="E323" s="355">
        <v>1959</v>
      </c>
      <c r="F323" s="355"/>
      <c r="G323" s="355" t="s">
        <v>17178</v>
      </c>
      <c r="H323" s="355">
        <v>2</v>
      </c>
      <c r="I323" s="355" t="s">
        <v>16986</v>
      </c>
      <c r="J323" s="366">
        <v>559</v>
      </c>
      <c r="K323" s="366">
        <v>391</v>
      </c>
      <c r="L323" s="366">
        <v>391</v>
      </c>
      <c r="M323" s="367">
        <v>23</v>
      </c>
      <c r="N323" s="355" t="s">
        <v>17038</v>
      </c>
      <c r="O323" s="355" t="s">
        <v>17076</v>
      </c>
      <c r="P323" s="358" t="s">
        <v>17042</v>
      </c>
      <c r="Q323" s="363">
        <v>3900478.44</v>
      </c>
      <c r="R323" s="363"/>
      <c r="S323" s="363">
        <v>0</v>
      </c>
      <c r="T323" s="363">
        <v>0</v>
      </c>
      <c r="U323" s="363">
        <f t="shared" si="78"/>
        <v>3900478.44</v>
      </c>
      <c r="V323" s="356">
        <f t="shared" si="73"/>
        <v>6977.6000715563505</v>
      </c>
      <c r="W323" s="363">
        <v>9752.74884293381</v>
      </c>
    </row>
    <row r="324" spans="1:23" ht="35.25" x14ac:dyDescent="0.5">
      <c r="A324" s="318">
        <v>332</v>
      </c>
      <c r="B324" s="318">
        <v>1</v>
      </c>
      <c r="C324" s="355">
        <f>SUBTOTAL(9,$B$16:B324)</f>
        <v>270</v>
      </c>
      <c r="D324" s="365" t="s">
        <v>231</v>
      </c>
      <c r="E324" s="355">
        <v>1963</v>
      </c>
      <c r="F324" s="355"/>
      <c r="G324" s="355" t="s">
        <v>17178</v>
      </c>
      <c r="H324" s="355">
        <v>2</v>
      </c>
      <c r="I324" s="355" t="s">
        <v>16986</v>
      </c>
      <c r="J324" s="366">
        <v>634.70000000000005</v>
      </c>
      <c r="K324" s="366">
        <v>637.70000000000005</v>
      </c>
      <c r="L324" s="366">
        <v>607.70000000000005</v>
      </c>
      <c r="M324" s="367">
        <v>26</v>
      </c>
      <c r="N324" s="355" t="s">
        <v>17038</v>
      </c>
      <c r="O324" s="355" t="s">
        <v>17076</v>
      </c>
      <c r="P324" s="358" t="s">
        <v>17042</v>
      </c>
      <c r="Q324" s="363">
        <v>4355724.8099999996</v>
      </c>
      <c r="R324" s="363"/>
      <c r="S324" s="363">
        <v>0</v>
      </c>
      <c r="T324" s="363">
        <v>0</v>
      </c>
      <c r="U324" s="363">
        <f t="shared" si="78"/>
        <v>4355724.8099999996</v>
      </c>
      <c r="V324" s="356">
        <f t="shared" si="73"/>
        <v>6862.6513470931141</v>
      </c>
      <c r="W324" s="363">
        <v>9712.2895805892549</v>
      </c>
    </row>
    <row r="325" spans="1:23" ht="35.25" x14ac:dyDescent="0.5">
      <c r="A325" s="318">
        <v>333</v>
      </c>
      <c r="B325" s="318">
        <v>1</v>
      </c>
      <c r="C325" s="355">
        <f>SUBTOTAL(9,$B$16:B325)</f>
        <v>271</v>
      </c>
      <c r="D325" s="365" t="s">
        <v>2592</v>
      </c>
      <c r="E325" s="355">
        <v>1981</v>
      </c>
      <c r="F325" s="355"/>
      <c r="G325" s="355" t="s">
        <v>17178</v>
      </c>
      <c r="H325" s="355">
        <v>5</v>
      </c>
      <c r="I325" s="355" t="s">
        <v>17041</v>
      </c>
      <c r="J325" s="366">
        <v>3351.1</v>
      </c>
      <c r="K325" s="366">
        <v>2708.3</v>
      </c>
      <c r="L325" s="366">
        <v>2708.3</v>
      </c>
      <c r="M325" s="367">
        <v>114</v>
      </c>
      <c r="N325" s="355" t="s">
        <v>17038</v>
      </c>
      <c r="O325" s="355" t="s">
        <v>17076</v>
      </c>
      <c r="P325" s="358" t="s">
        <v>17042</v>
      </c>
      <c r="Q325" s="363">
        <v>8545373.5700000003</v>
      </c>
      <c r="R325" s="363"/>
      <c r="S325" s="363">
        <v>0</v>
      </c>
      <c r="T325" s="363">
        <v>0</v>
      </c>
      <c r="U325" s="363">
        <f t="shared" si="78"/>
        <v>8545373.5700000003</v>
      </c>
      <c r="V325" s="356">
        <f t="shared" si="73"/>
        <v>2550.0204619378715</v>
      </c>
      <c r="W325" s="363">
        <v>3258.3622182566919</v>
      </c>
    </row>
    <row r="326" spans="1:23" ht="35.25" x14ac:dyDescent="0.5">
      <c r="A326" s="318">
        <v>334</v>
      </c>
      <c r="B326" s="318">
        <v>1</v>
      </c>
      <c r="C326" s="355">
        <f>SUBTOTAL(9,$B$16:B326)</f>
        <v>272</v>
      </c>
      <c r="D326" s="365" t="s">
        <v>14948</v>
      </c>
      <c r="E326" s="355">
        <v>1974</v>
      </c>
      <c r="F326" s="355"/>
      <c r="G326" s="355" t="s">
        <v>17309</v>
      </c>
      <c r="H326" s="355">
        <v>5</v>
      </c>
      <c r="I326" s="355" t="s">
        <v>17048</v>
      </c>
      <c r="J326" s="366">
        <v>3399.85</v>
      </c>
      <c r="K326" s="366">
        <v>3399.85</v>
      </c>
      <c r="L326" s="366">
        <v>2776.82</v>
      </c>
      <c r="M326" s="367">
        <v>166</v>
      </c>
      <c r="N326" s="355" t="s">
        <v>17038</v>
      </c>
      <c r="O326" s="355" t="s">
        <v>17054</v>
      </c>
      <c r="P326" s="358" t="s">
        <v>17341</v>
      </c>
      <c r="Q326" s="363">
        <v>10359766.09</v>
      </c>
      <c r="R326" s="363"/>
      <c r="S326" s="363">
        <v>0</v>
      </c>
      <c r="T326" s="363">
        <v>0</v>
      </c>
      <c r="U326" s="363">
        <f t="shared" si="78"/>
        <v>10359766.09</v>
      </c>
      <c r="V326" s="356">
        <f t="shared" si="73"/>
        <v>3047.1244584319898</v>
      </c>
      <c r="W326" s="363">
        <v>7041.1575157727548</v>
      </c>
    </row>
    <row r="327" spans="1:23" ht="35.25" x14ac:dyDescent="0.5">
      <c r="A327" s="318">
        <v>335</v>
      </c>
      <c r="C327" s="364" t="s">
        <v>223</v>
      </c>
      <c r="D327" s="364"/>
      <c r="E327" s="355" t="s">
        <v>17016</v>
      </c>
      <c r="F327" s="355" t="s">
        <v>17016</v>
      </c>
      <c r="G327" s="355" t="s">
        <v>17016</v>
      </c>
      <c r="H327" s="355" t="s">
        <v>17016</v>
      </c>
      <c r="I327" s="355" t="s">
        <v>17016</v>
      </c>
      <c r="J327" s="360">
        <f>J328</f>
        <v>799.1</v>
      </c>
      <c r="K327" s="360">
        <f t="shared" ref="K327:M327" si="119">K328</f>
        <v>736.7</v>
      </c>
      <c r="L327" s="360">
        <f t="shared" si="119"/>
        <v>691</v>
      </c>
      <c r="M327" s="361">
        <f t="shared" si="119"/>
        <v>45</v>
      </c>
      <c r="N327" s="355" t="s">
        <v>17016</v>
      </c>
      <c r="O327" s="355" t="s">
        <v>17016</v>
      </c>
      <c r="P327" s="358" t="s">
        <v>17016</v>
      </c>
      <c r="Q327" s="362">
        <v>5019129.92</v>
      </c>
      <c r="R327" s="362">
        <f t="shared" ref="R327:U327" si="120">R328</f>
        <v>0</v>
      </c>
      <c r="S327" s="360">
        <f t="shared" si="120"/>
        <v>0</v>
      </c>
      <c r="T327" s="360">
        <f t="shared" si="120"/>
        <v>2082463.39</v>
      </c>
      <c r="U327" s="360">
        <f t="shared" si="120"/>
        <v>2936666.5300000003</v>
      </c>
      <c r="V327" s="356">
        <f t="shared" si="73"/>
        <v>6280.9785008134149</v>
      </c>
      <c r="W327" s="363">
        <f>W328</f>
        <v>7714.1661829558252</v>
      </c>
    </row>
    <row r="328" spans="1:23" ht="35.25" x14ac:dyDescent="0.5">
      <c r="A328" s="318">
        <v>336</v>
      </c>
      <c r="B328" s="318">
        <v>1</v>
      </c>
      <c r="C328" s="355">
        <f>SUBTOTAL(9,$B$16:B328)</f>
        <v>273</v>
      </c>
      <c r="D328" s="365" t="s">
        <v>233</v>
      </c>
      <c r="E328" s="355">
        <v>1972</v>
      </c>
      <c r="F328" s="355"/>
      <c r="G328" s="355" t="s">
        <v>17178</v>
      </c>
      <c r="H328" s="355">
        <v>2</v>
      </c>
      <c r="I328" s="355" t="s">
        <v>16986</v>
      </c>
      <c r="J328" s="366">
        <v>799.1</v>
      </c>
      <c r="K328" s="366">
        <v>736.7</v>
      </c>
      <c r="L328" s="366">
        <v>691</v>
      </c>
      <c r="M328" s="367">
        <v>45</v>
      </c>
      <c r="N328" s="355" t="s">
        <v>17038</v>
      </c>
      <c r="O328" s="355" t="s">
        <v>17054</v>
      </c>
      <c r="P328" s="358" t="s">
        <v>17159</v>
      </c>
      <c r="Q328" s="363">
        <v>5019129.92</v>
      </c>
      <c r="R328" s="363"/>
      <c r="S328" s="363">
        <v>0</v>
      </c>
      <c r="T328" s="363">
        <v>2082463.39</v>
      </c>
      <c r="U328" s="363">
        <f t="shared" si="78"/>
        <v>2936666.5300000003</v>
      </c>
      <c r="V328" s="356">
        <f t="shared" si="73"/>
        <v>6280.9785008134149</v>
      </c>
      <c r="W328" s="363">
        <v>7714.1661829558252</v>
      </c>
    </row>
    <row r="329" spans="1:23" ht="35.25" x14ac:dyDescent="0.5">
      <c r="A329" s="318">
        <v>338</v>
      </c>
      <c r="C329" s="364" t="s">
        <v>224</v>
      </c>
      <c r="D329" s="364"/>
      <c r="E329" s="355" t="s">
        <v>17016</v>
      </c>
      <c r="F329" s="355" t="s">
        <v>17016</v>
      </c>
      <c r="G329" s="355" t="s">
        <v>17016</v>
      </c>
      <c r="H329" s="355" t="s">
        <v>17016</v>
      </c>
      <c r="I329" s="355" t="s">
        <v>17016</v>
      </c>
      <c r="J329" s="360">
        <f>SUM(J330:J331)</f>
        <v>1490.21</v>
      </c>
      <c r="K329" s="360">
        <f t="shared" ref="K329:M329" si="121">SUM(K330:K331)</f>
        <v>1016.25</v>
      </c>
      <c r="L329" s="360">
        <f t="shared" si="121"/>
        <v>1016.25</v>
      </c>
      <c r="M329" s="361">
        <f t="shared" si="121"/>
        <v>56</v>
      </c>
      <c r="N329" s="355" t="s">
        <v>17016</v>
      </c>
      <c r="O329" s="355" t="s">
        <v>17016</v>
      </c>
      <c r="P329" s="358" t="s">
        <v>17016</v>
      </c>
      <c r="Q329" s="362">
        <v>10143081.140000001</v>
      </c>
      <c r="R329" s="360">
        <f t="shared" ref="R329:S329" si="122">SUM(R330:R331)</f>
        <v>0</v>
      </c>
      <c r="S329" s="360">
        <f t="shared" si="122"/>
        <v>0</v>
      </c>
      <c r="T329" s="360">
        <f t="shared" ref="T329" si="123">SUM(T330:T331)</f>
        <v>0</v>
      </c>
      <c r="U329" s="360">
        <f t="shared" ref="U329" si="124">SUM(U330:U331)</f>
        <v>10143081.140000001</v>
      </c>
      <c r="V329" s="356">
        <f t="shared" ref="V329:V392" si="125">Q329/J329</f>
        <v>6806.4777044846032</v>
      </c>
      <c r="W329" s="363">
        <f>MAX(W330:W331)</f>
        <v>9519.5988697727698</v>
      </c>
    </row>
    <row r="330" spans="1:23" ht="35.25" x14ac:dyDescent="0.5">
      <c r="A330" s="318">
        <v>339</v>
      </c>
      <c r="B330" s="318">
        <v>1</v>
      </c>
      <c r="C330" s="355">
        <f>SUBTOTAL(9,$B$16:B330)</f>
        <v>274</v>
      </c>
      <c r="D330" s="377" t="s">
        <v>234</v>
      </c>
      <c r="E330" s="355">
        <v>1966</v>
      </c>
      <c r="F330" s="355"/>
      <c r="G330" s="355" t="s">
        <v>17178</v>
      </c>
      <c r="H330" s="355">
        <v>2</v>
      </c>
      <c r="I330" s="355" t="s">
        <v>16986</v>
      </c>
      <c r="J330" s="360">
        <v>724.81</v>
      </c>
      <c r="K330" s="360">
        <v>519.75</v>
      </c>
      <c r="L330" s="360">
        <v>519.75</v>
      </c>
      <c r="M330" s="361">
        <v>28</v>
      </c>
      <c r="N330" s="355" t="s">
        <v>17038</v>
      </c>
      <c r="O330" s="355" t="s">
        <v>17076</v>
      </c>
      <c r="P330" s="358" t="s">
        <v>17042</v>
      </c>
      <c r="Q330" s="360">
        <v>5253093.4399999995</v>
      </c>
      <c r="R330" s="362"/>
      <c r="S330" s="360">
        <v>0</v>
      </c>
      <c r="T330" s="360">
        <v>0</v>
      </c>
      <c r="U330" s="360">
        <f t="shared" si="78"/>
        <v>5253093.4399999995</v>
      </c>
      <c r="V330" s="356">
        <f t="shared" si="125"/>
        <v>7247.5454808846453</v>
      </c>
      <c r="W330" s="363">
        <v>9519.5988697727698</v>
      </c>
    </row>
    <row r="331" spans="1:23" ht="35.25" x14ac:dyDescent="0.5">
      <c r="A331" s="318">
        <v>340</v>
      </c>
      <c r="B331" s="318">
        <v>1</v>
      </c>
      <c r="C331" s="355">
        <f>SUBTOTAL(9,$B$16:B331)</f>
        <v>275</v>
      </c>
      <c r="D331" s="377" t="s">
        <v>14844</v>
      </c>
      <c r="E331" s="355">
        <v>1972</v>
      </c>
      <c r="F331" s="355"/>
      <c r="G331" s="355" t="s">
        <v>17178</v>
      </c>
      <c r="H331" s="355">
        <v>2</v>
      </c>
      <c r="I331" s="355">
        <v>2</v>
      </c>
      <c r="J331" s="360">
        <v>765.4</v>
      </c>
      <c r="K331" s="360">
        <v>496.5</v>
      </c>
      <c r="L331" s="360">
        <v>496.5</v>
      </c>
      <c r="M331" s="361">
        <v>28</v>
      </c>
      <c r="N331" s="355" t="s">
        <v>17038</v>
      </c>
      <c r="O331" s="355" t="s">
        <v>17054</v>
      </c>
      <c r="P331" s="358" t="s">
        <v>17298</v>
      </c>
      <c r="Q331" s="360">
        <v>4889987.7</v>
      </c>
      <c r="R331" s="362"/>
      <c r="S331" s="360">
        <v>0</v>
      </c>
      <c r="T331" s="360">
        <v>0</v>
      </c>
      <c r="U331" s="360">
        <f t="shared" si="78"/>
        <v>4889987.7</v>
      </c>
      <c r="V331" s="356">
        <f t="shared" si="125"/>
        <v>6388.800235171153</v>
      </c>
      <c r="W331" s="363">
        <v>8662.5816796446306</v>
      </c>
    </row>
    <row r="332" spans="1:23" ht="35.25" x14ac:dyDescent="0.5">
      <c r="A332" s="318">
        <v>341</v>
      </c>
      <c r="C332" s="364" t="s">
        <v>235</v>
      </c>
      <c r="D332" s="377"/>
      <c r="E332" s="355" t="s">
        <v>17016</v>
      </c>
      <c r="F332" s="355" t="s">
        <v>17016</v>
      </c>
      <c r="G332" s="355" t="s">
        <v>17016</v>
      </c>
      <c r="H332" s="355" t="s">
        <v>17016</v>
      </c>
      <c r="I332" s="355" t="s">
        <v>17016</v>
      </c>
      <c r="J332" s="360">
        <f>SUM(J333:J334)</f>
        <v>11414.84</v>
      </c>
      <c r="K332" s="360">
        <f t="shared" ref="K332:M332" si="126">SUM(K333:K334)</f>
        <v>10462.44</v>
      </c>
      <c r="L332" s="360">
        <f t="shared" si="126"/>
        <v>7048.6900000000005</v>
      </c>
      <c r="M332" s="361">
        <f t="shared" si="126"/>
        <v>420</v>
      </c>
      <c r="N332" s="355" t="s">
        <v>17016</v>
      </c>
      <c r="O332" s="355" t="s">
        <v>17016</v>
      </c>
      <c r="P332" s="358" t="s">
        <v>17016</v>
      </c>
      <c r="Q332" s="362">
        <f>SUM(Q333:Q334)</f>
        <v>15981022.029999999</v>
      </c>
      <c r="R332" s="360">
        <f t="shared" ref="R332" si="127">SUM(R333:R333)</f>
        <v>0</v>
      </c>
      <c r="S332" s="360">
        <f>SUM(S333:S333)</f>
        <v>0</v>
      </c>
      <c r="T332" s="360">
        <f>SUM(T333:T333)</f>
        <v>0</v>
      </c>
      <c r="U332" s="360">
        <f>SUM(U333:U334)</f>
        <v>15981022.029999999</v>
      </c>
      <c r="V332" s="356">
        <f t="shared" si="125"/>
        <v>1400.0215535215561</v>
      </c>
      <c r="W332" s="363">
        <f>MAX(W333:W334)</f>
        <v>2594.6472569255839</v>
      </c>
    </row>
    <row r="333" spans="1:23" ht="35.25" x14ac:dyDescent="0.5">
      <c r="A333" s="318">
        <v>342</v>
      </c>
      <c r="B333" s="318">
        <v>1</v>
      </c>
      <c r="C333" s="355">
        <f>SUBTOTAL(9,$B$16:B333)</f>
        <v>276</v>
      </c>
      <c r="D333" s="365" t="s">
        <v>14445</v>
      </c>
      <c r="E333" s="355">
        <v>1979</v>
      </c>
      <c r="F333" s="355"/>
      <c r="G333" s="355" t="s">
        <v>17178</v>
      </c>
      <c r="H333" s="355">
        <v>5</v>
      </c>
      <c r="I333" s="355" t="s">
        <v>17044</v>
      </c>
      <c r="J333" s="366">
        <v>5523</v>
      </c>
      <c r="K333" s="366">
        <v>4570.6000000000004</v>
      </c>
      <c r="L333" s="366">
        <v>2967.3500000000004</v>
      </c>
      <c r="M333" s="367">
        <v>208</v>
      </c>
      <c r="N333" s="355" t="s">
        <v>17038</v>
      </c>
      <c r="O333" s="355" t="s">
        <v>17054</v>
      </c>
      <c r="P333" s="358" t="s">
        <v>17342</v>
      </c>
      <c r="Q333" s="363">
        <v>11998850.029999999</v>
      </c>
      <c r="R333" s="363"/>
      <c r="S333" s="363">
        <v>0</v>
      </c>
      <c r="T333" s="363">
        <v>0</v>
      </c>
      <c r="U333" s="363">
        <f t="shared" ref="U333:U393" si="128">Q333-S333-T333</f>
        <v>11998850.029999999</v>
      </c>
      <c r="V333" s="356">
        <f t="shared" si="125"/>
        <v>2172.5239960166573</v>
      </c>
      <c r="W333" s="363">
        <v>2594.6472569255839</v>
      </c>
    </row>
    <row r="334" spans="1:23" ht="35.25" x14ac:dyDescent="0.5">
      <c r="A334" s="318">
        <v>581</v>
      </c>
      <c r="B334" s="318">
        <v>1</v>
      </c>
      <c r="C334" s="355">
        <f>SUBTOTAL(9,$B$16:B334)</f>
        <v>277</v>
      </c>
      <c r="D334" s="365" t="s">
        <v>14431</v>
      </c>
      <c r="E334" s="355">
        <v>1971</v>
      </c>
      <c r="F334" s="355"/>
      <c r="G334" s="355" t="s">
        <v>17178</v>
      </c>
      <c r="H334" s="355">
        <v>5</v>
      </c>
      <c r="I334" s="355" t="s">
        <v>17044</v>
      </c>
      <c r="J334" s="366">
        <v>5891.84</v>
      </c>
      <c r="K334" s="366">
        <v>5891.84</v>
      </c>
      <c r="L334" s="366">
        <v>4081.34</v>
      </c>
      <c r="M334" s="367">
        <v>212</v>
      </c>
      <c r="N334" s="355" t="s">
        <v>17038</v>
      </c>
      <c r="O334" s="355" t="s">
        <v>17054</v>
      </c>
      <c r="P334" s="358" t="s">
        <v>17297</v>
      </c>
      <c r="Q334" s="363">
        <v>3982172</v>
      </c>
      <c r="R334" s="363"/>
      <c r="S334" s="363">
        <v>0</v>
      </c>
      <c r="T334" s="363">
        <v>0</v>
      </c>
      <c r="U334" s="363">
        <f>Q334-S334-T334</f>
        <v>3982172</v>
      </c>
      <c r="V334" s="356">
        <f>Q334/J334</f>
        <v>675.87918205518133</v>
      </c>
      <c r="W334" s="363">
        <v>2452.4860552900282</v>
      </c>
    </row>
    <row r="335" spans="1:23" ht="35.25" x14ac:dyDescent="0.5">
      <c r="A335" s="318">
        <v>343</v>
      </c>
      <c r="C335" s="364" t="s">
        <v>17302</v>
      </c>
      <c r="D335" s="364"/>
      <c r="E335" s="355" t="s">
        <v>17016</v>
      </c>
      <c r="F335" s="355" t="s">
        <v>17016</v>
      </c>
      <c r="G335" s="355" t="s">
        <v>17016</v>
      </c>
      <c r="H335" s="355" t="s">
        <v>17016</v>
      </c>
      <c r="I335" s="355" t="s">
        <v>17016</v>
      </c>
      <c r="J335" s="360">
        <f>J336</f>
        <v>780.3</v>
      </c>
      <c r="K335" s="360">
        <f t="shared" ref="K335:M335" si="129">K336</f>
        <v>720.3</v>
      </c>
      <c r="L335" s="360">
        <f t="shared" si="129"/>
        <v>720.3</v>
      </c>
      <c r="M335" s="361">
        <f t="shared" si="129"/>
        <v>40</v>
      </c>
      <c r="N335" s="355" t="s">
        <v>17016</v>
      </c>
      <c r="O335" s="355" t="s">
        <v>17016</v>
      </c>
      <c r="P335" s="358" t="s">
        <v>17016</v>
      </c>
      <c r="Q335" s="362">
        <v>5618463.71</v>
      </c>
      <c r="R335" s="360">
        <f t="shared" ref="R335:S335" si="130">R336</f>
        <v>0</v>
      </c>
      <c r="S335" s="360">
        <f t="shared" si="130"/>
        <v>0</v>
      </c>
      <c r="T335" s="360">
        <f t="shared" ref="T335" si="131">T336</f>
        <v>0</v>
      </c>
      <c r="U335" s="360">
        <f t="shared" ref="U335" si="132">U336</f>
        <v>5618463.71</v>
      </c>
      <c r="V335" s="356">
        <f t="shared" si="125"/>
        <v>7200.389222094067</v>
      </c>
      <c r="W335" s="363">
        <f>W336</f>
        <v>9090.2749311803145</v>
      </c>
    </row>
    <row r="336" spans="1:23" ht="35.25" x14ac:dyDescent="0.5">
      <c r="A336" s="318">
        <v>344</v>
      </c>
      <c r="B336" s="318">
        <v>1</v>
      </c>
      <c r="C336" s="355">
        <f>SUBTOTAL(9,$B$16:B336)</f>
        <v>278</v>
      </c>
      <c r="D336" s="365" t="s">
        <v>14529</v>
      </c>
      <c r="E336" s="355">
        <v>1961</v>
      </c>
      <c r="F336" s="355"/>
      <c r="G336" s="355" t="s">
        <v>17178</v>
      </c>
      <c r="H336" s="355">
        <v>2</v>
      </c>
      <c r="I336" s="355" t="s">
        <v>16986</v>
      </c>
      <c r="J336" s="366">
        <v>780.3</v>
      </c>
      <c r="K336" s="366">
        <v>720.3</v>
      </c>
      <c r="L336" s="366">
        <v>720.3</v>
      </c>
      <c r="M336" s="367">
        <v>40</v>
      </c>
      <c r="N336" s="355" t="s">
        <v>17038</v>
      </c>
      <c r="O336" s="355" t="s">
        <v>17054</v>
      </c>
      <c r="P336" s="358" t="s">
        <v>17343</v>
      </c>
      <c r="Q336" s="363">
        <v>5618463.71</v>
      </c>
      <c r="R336" s="363"/>
      <c r="S336" s="363">
        <v>0</v>
      </c>
      <c r="T336" s="363">
        <v>0</v>
      </c>
      <c r="U336" s="363">
        <f t="shared" si="128"/>
        <v>5618463.71</v>
      </c>
      <c r="V336" s="356">
        <f t="shared" si="125"/>
        <v>7200.389222094067</v>
      </c>
      <c r="W336" s="363">
        <v>9090.2749311803145</v>
      </c>
    </row>
    <row r="337" spans="1:23" ht="35.25" x14ac:dyDescent="0.5">
      <c r="A337" s="318">
        <v>345</v>
      </c>
      <c r="C337" s="364" t="s">
        <v>362</v>
      </c>
      <c r="D337" s="364"/>
      <c r="E337" s="355" t="s">
        <v>17016</v>
      </c>
      <c r="F337" s="355" t="s">
        <v>17016</v>
      </c>
      <c r="G337" s="355" t="s">
        <v>17016</v>
      </c>
      <c r="H337" s="355" t="s">
        <v>17016</v>
      </c>
      <c r="I337" s="355" t="s">
        <v>17016</v>
      </c>
      <c r="J337" s="360">
        <f>J338</f>
        <v>911.2</v>
      </c>
      <c r="K337" s="360">
        <f t="shared" ref="K337:L337" si="133">K338</f>
        <v>827</v>
      </c>
      <c r="L337" s="360">
        <f t="shared" si="133"/>
        <v>785.6</v>
      </c>
      <c r="M337" s="361">
        <f>M338</f>
        <v>30</v>
      </c>
      <c r="N337" s="355" t="s">
        <v>17016</v>
      </c>
      <c r="O337" s="355" t="s">
        <v>17016</v>
      </c>
      <c r="P337" s="358" t="s">
        <v>17016</v>
      </c>
      <c r="Q337" s="362">
        <v>8814680.0299999993</v>
      </c>
      <c r="R337" s="360">
        <f t="shared" ref="R337" si="134">R338</f>
        <v>0</v>
      </c>
      <c r="S337" s="360">
        <f>S338</f>
        <v>0</v>
      </c>
      <c r="T337" s="360">
        <f t="shared" ref="T337:U337" si="135">T338</f>
        <v>0</v>
      </c>
      <c r="U337" s="360">
        <f t="shared" si="135"/>
        <v>8814680.0299999993</v>
      </c>
      <c r="V337" s="356">
        <f t="shared" si="125"/>
        <v>9673.7050373134316</v>
      </c>
      <c r="W337" s="363">
        <f>W338</f>
        <v>9673.7050373134316</v>
      </c>
    </row>
    <row r="338" spans="1:23" ht="35.25" x14ac:dyDescent="0.5">
      <c r="A338" s="318">
        <v>346</v>
      </c>
      <c r="B338" s="318">
        <v>1</v>
      </c>
      <c r="C338" s="355">
        <f>SUBTOTAL(9,$B$16:B338)</f>
        <v>279</v>
      </c>
      <c r="D338" s="365" t="s">
        <v>363</v>
      </c>
      <c r="E338" s="355">
        <v>1976</v>
      </c>
      <c r="F338" s="355"/>
      <c r="G338" s="355" t="s">
        <v>17178</v>
      </c>
      <c r="H338" s="355">
        <v>2</v>
      </c>
      <c r="I338" s="355" t="s">
        <v>17045</v>
      </c>
      <c r="J338" s="366">
        <v>911.2</v>
      </c>
      <c r="K338" s="366">
        <v>827</v>
      </c>
      <c r="L338" s="366">
        <v>785.6</v>
      </c>
      <c r="M338" s="367">
        <v>30</v>
      </c>
      <c r="N338" s="355" t="s">
        <v>17038</v>
      </c>
      <c r="O338" s="355" t="s">
        <v>17054</v>
      </c>
      <c r="P338" s="358" t="s">
        <v>17102</v>
      </c>
      <c r="Q338" s="363">
        <v>8814680.0299999993</v>
      </c>
      <c r="R338" s="363"/>
      <c r="S338" s="363">
        <v>0</v>
      </c>
      <c r="T338" s="363">
        <v>0</v>
      </c>
      <c r="U338" s="363">
        <f t="shared" si="128"/>
        <v>8814680.0299999993</v>
      </c>
      <c r="V338" s="356">
        <f t="shared" si="125"/>
        <v>9673.7050373134316</v>
      </c>
      <c r="W338" s="363">
        <v>9673.7050373134316</v>
      </c>
    </row>
    <row r="339" spans="1:23" ht="35.25" x14ac:dyDescent="0.5">
      <c r="A339" s="318">
        <v>347</v>
      </c>
      <c r="C339" s="364" t="s">
        <v>17351</v>
      </c>
      <c r="D339" s="364"/>
      <c r="E339" s="355" t="s">
        <v>17016</v>
      </c>
      <c r="F339" s="355" t="s">
        <v>17016</v>
      </c>
      <c r="G339" s="355" t="s">
        <v>17016</v>
      </c>
      <c r="H339" s="355" t="s">
        <v>17016</v>
      </c>
      <c r="I339" s="355" t="s">
        <v>17016</v>
      </c>
      <c r="J339" s="360">
        <f>J340</f>
        <v>621.6</v>
      </c>
      <c r="K339" s="360">
        <f t="shared" ref="K339:M339" si="136">K340</f>
        <v>502.6</v>
      </c>
      <c r="L339" s="360">
        <f t="shared" si="136"/>
        <v>339.2</v>
      </c>
      <c r="M339" s="361">
        <f t="shared" si="136"/>
        <v>25</v>
      </c>
      <c r="N339" s="355" t="s">
        <v>17016</v>
      </c>
      <c r="O339" s="355" t="s">
        <v>17016</v>
      </c>
      <c r="P339" s="358" t="s">
        <v>17016</v>
      </c>
      <c r="Q339" s="362">
        <v>3793574.26</v>
      </c>
      <c r="R339" s="360">
        <f t="shared" ref="R339:S339" si="137">R340</f>
        <v>0</v>
      </c>
      <c r="S339" s="360">
        <f t="shared" si="137"/>
        <v>0</v>
      </c>
      <c r="T339" s="360">
        <f t="shared" ref="T339" si="138">T340</f>
        <v>0</v>
      </c>
      <c r="U339" s="360">
        <f t="shared" ref="U339" si="139">U340</f>
        <v>3793574.26</v>
      </c>
      <c r="V339" s="356">
        <f t="shared" si="125"/>
        <v>6102.9186936936931</v>
      </c>
      <c r="W339" s="363">
        <f>W340</f>
        <v>9423.7612277992266</v>
      </c>
    </row>
    <row r="340" spans="1:23" ht="35.25" x14ac:dyDescent="0.5">
      <c r="A340" s="318">
        <v>348</v>
      </c>
      <c r="B340" s="318">
        <v>1</v>
      </c>
      <c r="C340" s="355">
        <f>SUBTOTAL(9,$B$16:B340)</f>
        <v>280</v>
      </c>
      <c r="D340" s="374" t="s">
        <v>15234</v>
      </c>
      <c r="E340" s="355">
        <v>1987</v>
      </c>
      <c r="F340" s="355"/>
      <c r="G340" s="355" t="s">
        <v>17178</v>
      </c>
      <c r="H340" s="355">
        <v>2</v>
      </c>
      <c r="I340" s="355" t="s">
        <v>16986</v>
      </c>
      <c r="J340" s="360">
        <v>621.6</v>
      </c>
      <c r="K340" s="360">
        <v>502.6</v>
      </c>
      <c r="L340" s="360">
        <v>339.2</v>
      </c>
      <c r="M340" s="361">
        <v>25</v>
      </c>
      <c r="N340" s="355" t="s">
        <v>17038</v>
      </c>
      <c r="O340" s="355" t="s">
        <v>17076</v>
      </c>
      <c r="P340" s="358" t="s">
        <v>17042</v>
      </c>
      <c r="Q340" s="360">
        <v>3793574.26</v>
      </c>
      <c r="R340" s="362"/>
      <c r="S340" s="360">
        <v>0</v>
      </c>
      <c r="T340" s="360">
        <v>0</v>
      </c>
      <c r="U340" s="360">
        <f t="shared" si="128"/>
        <v>3793574.26</v>
      </c>
      <c r="V340" s="356">
        <f t="shared" si="125"/>
        <v>6102.9186936936931</v>
      </c>
      <c r="W340" s="363">
        <v>9423.7612277992266</v>
      </c>
    </row>
    <row r="341" spans="1:23" ht="35.25" x14ac:dyDescent="0.5">
      <c r="A341" s="318">
        <v>349</v>
      </c>
      <c r="C341" s="364" t="s">
        <v>257</v>
      </c>
      <c r="D341" s="364"/>
      <c r="E341" s="355" t="s">
        <v>17016</v>
      </c>
      <c r="F341" s="355" t="s">
        <v>17016</v>
      </c>
      <c r="G341" s="355" t="s">
        <v>17016</v>
      </c>
      <c r="H341" s="355" t="s">
        <v>17016</v>
      </c>
      <c r="I341" s="355" t="s">
        <v>17016</v>
      </c>
      <c r="J341" s="360">
        <f>J342</f>
        <v>971.34</v>
      </c>
      <c r="K341" s="360">
        <f t="shared" ref="K341:M341" si="140">K342</f>
        <v>879.22</v>
      </c>
      <c r="L341" s="360">
        <f t="shared" si="140"/>
        <v>879.22</v>
      </c>
      <c r="M341" s="361">
        <f t="shared" si="140"/>
        <v>45</v>
      </c>
      <c r="N341" s="355" t="s">
        <v>17016</v>
      </c>
      <c r="O341" s="355" t="s">
        <v>17016</v>
      </c>
      <c r="P341" s="358" t="s">
        <v>17016</v>
      </c>
      <c r="Q341" s="362">
        <v>6747768.7300000004</v>
      </c>
      <c r="R341" s="360">
        <f t="shared" ref="R341:S341" si="141">R342</f>
        <v>0</v>
      </c>
      <c r="S341" s="360">
        <f t="shared" si="141"/>
        <v>0</v>
      </c>
      <c r="T341" s="360">
        <f t="shared" ref="T341" si="142">T342</f>
        <v>0</v>
      </c>
      <c r="U341" s="360">
        <f t="shared" ref="U341" si="143">U342</f>
        <v>6747768.7300000004</v>
      </c>
      <c r="V341" s="356">
        <f t="shared" si="125"/>
        <v>6946.8659068915113</v>
      </c>
      <c r="W341" s="363">
        <f>W342</f>
        <v>8740.070088743385</v>
      </c>
    </row>
    <row r="342" spans="1:23" ht="35.25" x14ac:dyDescent="0.5">
      <c r="A342" s="318">
        <v>350</v>
      </c>
      <c r="B342" s="318">
        <v>1</v>
      </c>
      <c r="C342" s="355">
        <f>SUBTOTAL(9,$B$16:B342)</f>
        <v>281</v>
      </c>
      <c r="D342" s="365" t="s">
        <v>258</v>
      </c>
      <c r="E342" s="355">
        <v>1980</v>
      </c>
      <c r="F342" s="355"/>
      <c r="G342" s="355" t="s">
        <v>17178</v>
      </c>
      <c r="H342" s="355">
        <v>2</v>
      </c>
      <c r="I342" s="355" t="s">
        <v>17045</v>
      </c>
      <c r="J342" s="366">
        <v>971.34</v>
      </c>
      <c r="K342" s="366">
        <v>879.22</v>
      </c>
      <c r="L342" s="366">
        <v>879.22</v>
      </c>
      <c r="M342" s="367">
        <v>45</v>
      </c>
      <c r="N342" s="355" t="s">
        <v>17038</v>
      </c>
      <c r="O342" s="355" t="s">
        <v>17054</v>
      </c>
      <c r="P342" s="358" t="s">
        <v>17163</v>
      </c>
      <c r="Q342" s="363">
        <v>6747768.7300000004</v>
      </c>
      <c r="R342" s="363"/>
      <c r="S342" s="363">
        <v>0</v>
      </c>
      <c r="T342" s="363">
        <v>0</v>
      </c>
      <c r="U342" s="363">
        <f t="shared" si="128"/>
        <v>6747768.7300000004</v>
      </c>
      <c r="V342" s="356">
        <f t="shared" si="125"/>
        <v>6946.8659068915113</v>
      </c>
      <c r="W342" s="363">
        <v>8740.070088743385</v>
      </c>
    </row>
    <row r="343" spans="1:23" ht="35.25" x14ac:dyDescent="0.5">
      <c r="A343" s="318">
        <v>351</v>
      </c>
      <c r="C343" s="364" t="s">
        <v>259</v>
      </c>
      <c r="D343" s="364"/>
      <c r="E343" s="355" t="s">
        <v>17016</v>
      </c>
      <c r="F343" s="355" t="s">
        <v>17016</v>
      </c>
      <c r="G343" s="355" t="s">
        <v>17016</v>
      </c>
      <c r="H343" s="355" t="s">
        <v>17016</v>
      </c>
      <c r="I343" s="355" t="s">
        <v>17016</v>
      </c>
      <c r="J343" s="360">
        <f>J344</f>
        <v>687</v>
      </c>
      <c r="K343" s="360">
        <f t="shared" ref="K343:M343" si="144">K344</f>
        <v>640.6</v>
      </c>
      <c r="L343" s="360">
        <f t="shared" si="144"/>
        <v>610.80000000000007</v>
      </c>
      <c r="M343" s="361">
        <f t="shared" si="144"/>
        <v>21</v>
      </c>
      <c r="N343" s="355" t="s">
        <v>17016</v>
      </c>
      <c r="O343" s="355" t="s">
        <v>17016</v>
      </c>
      <c r="P343" s="358" t="s">
        <v>17016</v>
      </c>
      <c r="Q343" s="362">
        <v>4757125.34</v>
      </c>
      <c r="R343" s="360">
        <f t="shared" ref="R343:S343" si="145">R344</f>
        <v>0</v>
      </c>
      <c r="S343" s="360">
        <f t="shared" si="145"/>
        <v>0</v>
      </c>
      <c r="T343" s="360">
        <f t="shared" ref="T343" si="146">T344</f>
        <v>0</v>
      </c>
      <c r="U343" s="360">
        <f t="shared" ref="U343" si="147">U344</f>
        <v>4757125.34</v>
      </c>
      <c r="V343" s="356">
        <f t="shared" si="125"/>
        <v>6924.4910334788938</v>
      </c>
      <c r="W343" s="363">
        <f>W344</f>
        <v>9481.4323144104801</v>
      </c>
    </row>
    <row r="344" spans="1:23" ht="35.25" x14ac:dyDescent="0.5">
      <c r="A344" s="318">
        <v>352</v>
      </c>
      <c r="B344" s="318">
        <v>1</v>
      </c>
      <c r="C344" s="355">
        <f>SUBTOTAL(9,$B$16:B344)</f>
        <v>282</v>
      </c>
      <c r="D344" s="365" t="s">
        <v>260</v>
      </c>
      <c r="E344" s="355">
        <v>1965</v>
      </c>
      <c r="F344" s="355">
        <v>2016</v>
      </c>
      <c r="G344" s="355" t="s">
        <v>17178</v>
      </c>
      <c r="H344" s="355">
        <v>2</v>
      </c>
      <c r="I344" s="355" t="s">
        <v>16986</v>
      </c>
      <c r="J344" s="366">
        <v>687</v>
      </c>
      <c r="K344" s="366">
        <v>640.6</v>
      </c>
      <c r="L344" s="366">
        <v>610.80000000000007</v>
      </c>
      <c r="M344" s="367">
        <v>21</v>
      </c>
      <c r="N344" s="355" t="s">
        <v>17038</v>
      </c>
      <c r="O344" s="355" t="s">
        <v>17076</v>
      </c>
      <c r="P344" s="358" t="s">
        <v>17042</v>
      </c>
      <c r="Q344" s="363">
        <v>4757125.34</v>
      </c>
      <c r="R344" s="363"/>
      <c r="S344" s="363">
        <v>0</v>
      </c>
      <c r="T344" s="363">
        <v>0</v>
      </c>
      <c r="U344" s="363">
        <f t="shared" si="128"/>
        <v>4757125.34</v>
      </c>
      <c r="V344" s="356">
        <f t="shared" si="125"/>
        <v>6924.4910334788938</v>
      </c>
      <c r="W344" s="363">
        <v>9481.4323144104801</v>
      </c>
    </row>
    <row r="345" spans="1:23" ht="35.25" x14ac:dyDescent="0.5">
      <c r="A345" s="318">
        <v>353</v>
      </c>
      <c r="C345" s="364" t="s">
        <v>261</v>
      </c>
      <c r="D345" s="364"/>
      <c r="E345" s="355" t="s">
        <v>17016</v>
      </c>
      <c r="F345" s="355" t="s">
        <v>17016</v>
      </c>
      <c r="G345" s="355" t="s">
        <v>17016</v>
      </c>
      <c r="H345" s="355" t="s">
        <v>17016</v>
      </c>
      <c r="I345" s="355" t="s">
        <v>17016</v>
      </c>
      <c r="J345" s="360">
        <f>SUM(J346:J348)</f>
        <v>3742.79</v>
      </c>
      <c r="K345" s="360">
        <f t="shared" ref="K345:M345" si="148">SUM(K346:K348)</f>
        <v>3619.2</v>
      </c>
      <c r="L345" s="360">
        <f t="shared" si="148"/>
        <v>1856.89</v>
      </c>
      <c r="M345" s="361">
        <f t="shared" si="148"/>
        <v>138</v>
      </c>
      <c r="N345" s="355" t="s">
        <v>17016</v>
      </c>
      <c r="O345" s="355" t="s">
        <v>17016</v>
      </c>
      <c r="P345" s="358" t="s">
        <v>17016</v>
      </c>
      <c r="Q345" s="362">
        <v>13615171.16</v>
      </c>
      <c r="R345" s="360">
        <f t="shared" ref="R345:S345" si="149">SUM(R346:R348)</f>
        <v>0</v>
      </c>
      <c r="S345" s="360">
        <f t="shared" si="149"/>
        <v>0</v>
      </c>
      <c r="T345" s="360">
        <f t="shared" ref="T345" si="150">SUM(T346:T348)</f>
        <v>0</v>
      </c>
      <c r="U345" s="360">
        <f t="shared" ref="U345" si="151">SUM(U346:U348)</f>
        <v>13615171.16</v>
      </c>
      <c r="V345" s="356">
        <f t="shared" si="125"/>
        <v>3637.7064061836227</v>
      </c>
      <c r="W345" s="363">
        <f>MAX(W346:W348)</f>
        <v>9434.6676150194235</v>
      </c>
    </row>
    <row r="346" spans="1:23" ht="35.25" x14ac:dyDescent="0.5">
      <c r="A346" s="318">
        <v>354</v>
      </c>
      <c r="B346" s="318">
        <v>1</v>
      </c>
      <c r="C346" s="355">
        <f>SUBTOTAL(9,$B$16:B346)</f>
        <v>283</v>
      </c>
      <c r="D346" s="365" t="s">
        <v>262</v>
      </c>
      <c r="E346" s="355">
        <v>1978</v>
      </c>
      <c r="F346" s="355"/>
      <c r="G346" s="355" t="s">
        <v>17178</v>
      </c>
      <c r="H346" s="355">
        <v>2</v>
      </c>
      <c r="I346" s="355" t="s">
        <v>17045</v>
      </c>
      <c r="J346" s="366">
        <v>926.8</v>
      </c>
      <c r="K346" s="366">
        <v>840.6</v>
      </c>
      <c r="L346" s="366">
        <v>802.6</v>
      </c>
      <c r="M346" s="367">
        <v>40</v>
      </c>
      <c r="N346" s="355" t="s">
        <v>17038</v>
      </c>
      <c r="O346" s="355" t="s">
        <v>17054</v>
      </c>
      <c r="P346" s="358" t="s">
        <v>17164</v>
      </c>
      <c r="Q346" s="363">
        <v>5618359.8899999997</v>
      </c>
      <c r="R346" s="363"/>
      <c r="S346" s="363">
        <v>0</v>
      </c>
      <c r="T346" s="363">
        <v>0</v>
      </c>
      <c r="U346" s="363">
        <f t="shared" si="128"/>
        <v>5618359.8899999997</v>
      </c>
      <c r="V346" s="356">
        <f t="shared" si="125"/>
        <v>6062.1060530858867</v>
      </c>
      <c r="W346" s="363">
        <v>9434.6676150194235</v>
      </c>
    </row>
    <row r="347" spans="1:23" ht="35.25" x14ac:dyDescent="0.5">
      <c r="A347" s="318">
        <v>355</v>
      </c>
      <c r="B347" s="318">
        <v>1</v>
      </c>
      <c r="C347" s="355">
        <f>SUBTOTAL(9,$B$16:B347)</f>
        <v>284</v>
      </c>
      <c r="D347" s="365" t="s">
        <v>15706</v>
      </c>
      <c r="E347" s="355">
        <v>1970</v>
      </c>
      <c r="F347" s="355"/>
      <c r="G347" s="355" t="s">
        <v>17178</v>
      </c>
      <c r="H347" s="355" t="s">
        <v>17041</v>
      </c>
      <c r="I347" s="355" t="s">
        <v>16984</v>
      </c>
      <c r="J347" s="366">
        <v>607.6</v>
      </c>
      <c r="K347" s="366">
        <v>607.6</v>
      </c>
      <c r="L347" s="366">
        <v>607.6</v>
      </c>
      <c r="M347" s="367">
        <v>25</v>
      </c>
      <c r="N347" s="355" t="s">
        <v>17038</v>
      </c>
      <c r="O347" s="355" t="s">
        <v>17054</v>
      </c>
      <c r="P347" s="358" t="s">
        <v>17344</v>
      </c>
      <c r="Q347" s="363">
        <v>2055756.46</v>
      </c>
      <c r="R347" s="363"/>
      <c r="S347" s="363">
        <v>0</v>
      </c>
      <c r="T347" s="363">
        <v>0</v>
      </c>
      <c r="U347" s="363">
        <f t="shared" si="128"/>
        <v>2055756.46</v>
      </c>
      <c r="V347" s="356">
        <f t="shared" si="125"/>
        <v>3383.4043120473993</v>
      </c>
      <c r="W347" s="363">
        <v>4574.0576695194204</v>
      </c>
    </row>
    <row r="348" spans="1:23" ht="35.25" x14ac:dyDescent="0.5">
      <c r="A348" s="318">
        <v>356</v>
      </c>
      <c r="B348" s="318">
        <v>1</v>
      </c>
      <c r="C348" s="355">
        <f>SUBTOTAL(9,$B$16:B348)</f>
        <v>285</v>
      </c>
      <c r="D348" s="365" t="s">
        <v>15721</v>
      </c>
      <c r="E348" s="355">
        <v>1970</v>
      </c>
      <c r="F348" s="355"/>
      <c r="G348" s="355" t="s">
        <v>17178</v>
      </c>
      <c r="H348" s="355" t="s">
        <v>17041</v>
      </c>
      <c r="I348" s="355" t="s">
        <v>17045</v>
      </c>
      <c r="J348" s="366">
        <v>2208.39</v>
      </c>
      <c r="K348" s="366">
        <v>2171</v>
      </c>
      <c r="L348" s="366">
        <v>446.69</v>
      </c>
      <c r="M348" s="367">
        <v>73</v>
      </c>
      <c r="N348" s="355" t="s">
        <v>17038</v>
      </c>
      <c r="O348" s="355" t="s">
        <v>17054</v>
      </c>
      <c r="P348" s="358" t="s">
        <v>17344</v>
      </c>
      <c r="Q348" s="363">
        <v>5941054.8099999996</v>
      </c>
      <c r="R348" s="363"/>
      <c r="S348" s="363">
        <v>0</v>
      </c>
      <c r="T348" s="363">
        <v>0</v>
      </c>
      <c r="U348" s="363">
        <f t="shared" si="128"/>
        <v>5941054.8099999996</v>
      </c>
      <c r="V348" s="356">
        <f t="shared" si="125"/>
        <v>2690.2199385072381</v>
      </c>
      <c r="W348" s="363">
        <v>4210.6710361847317</v>
      </c>
    </row>
    <row r="349" spans="1:23" ht="35.25" x14ac:dyDescent="0.5">
      <c r="A349" s="318">
        <v>357</v>
      </c>
      <c r="C349" s="364" t="s">
        <v>263</v>
      </c>
      <c r="D349" s="364"/>
      <c r="E349" s="355" t="s">
        <v>17016</v>
      </c>
      <c r="F349" s="355" t="s">
        <v>17016</v>
      </c>
      <c r="G349" s="355" t="s">
        <v>17016</v>
      </c>
      <c r="H349" s="355" t="s">
        <v>17016</v>
      </c>
      <c r="I349" s="355" t="s">
        <v>17016</v>
      </c>
      <c r="J349" s="360">
        <f>SUM(J350:J354)</f>
        <v>10489.66</v>
      </c>
      <c r="K349" s="360">
        <f>SUM(K350:K354)</f>
        <v>7672.1</v>
      </c>
      <c r="L349" s="360">
        <f>SUM(L350:L354)</f>
        <v>6890.7999999999993</v>
      </c>
      <c r="M349" s="361">
        <f>SUM(M350:M354)</f>
        <v>498</v>
      </c>
      <c r="N349" s="355" t="s">
        <v>17016</v>
      </c>
      <c r="O349" s="355" t="s">
        <v>17016</v>
      </c>
      <c r="P349" s="358" t="s">
        <v>17016</v>
      </c>
      <c r="Q349" s="362">
        <v>35685621.329999998</v>
      </c>
      <c r="R349" s="360">
        <f t="shared" ref="R349" si="152">SUM(R350:R354)</f>
        <v>0</v>
      </c>
      <c r="S349" s="360">
        <f>SUM(S350:S354)</f>
        <v>0</v>
      </c>
      <c r="T349" s="360">
        <f>SUM(T350:T354)</f>
        <v>0</v>
      </c>
      <c r="U349" s="360">
        <f>SUM(U350:U354)</f>
        <v>35685621.329999998</v>
      </c>
      <c r="V349" s="356">
        <f t="shared" si="125"/>
        <v>3401.9807438944636</v>
      </c>
      <c r="W349" s="363">
        <f>MAX(W350:W354)</f>
        <v>6755.6131729000617</v>
      </c>
    </row>
    <row r="350" spans="1:23" ht="35.25" x14ac:dyDescent="0.5">
      <c r="A350" s="318">
        <v>358</v>
      </c>
      <c r="B350" s="318">
        <v>1</v>
      </c>
      <c r="C350" s="355">
        <f>SUBTOTAL(9,$B$16:B350)</f>
        <v>286</v>
      </c>
      <c r="D350" s="365" t="s">
        <v>264</v>
      </c>
      <c r="E350" s="355">
        <v>1979</v>
      </c>
      <c r="F350" s="355"/>
      <c r="G350" s="355" t="s">
        <v>17178</v>
      </c>
      <c r="H350" s="355">
        <v>3</v>
      </c>
      <c r="I350" s="355" t="s">
        <v>17045</v>
      </c>
      <c r="J350" s="366">
        <v>1304.8</v>
      </c>
      <c r="K350" s="366">
        <v>1304.8</v>
      </c>
      <c r="L350" s="366">
        <v>1195.7</v>
      </c>
      <c r="M350" s="367">
        <v>76</v>
      </c>
      <c r="N350" s="355" t="s">
        <v>17038</v>
      </c>
      <c r="O350" s="355" t="s">
        <v>17054</v>
      </c>
      <c r="P350" s="358" t="s">
        <v>17165</v>
      </c>
      <c r="Q350" s="363">
        <v>6933266.2700000005</v>
      </c>
      <c r="R350" s="363"/>
      <c r="S350" s="363">
        <v>0</v>
      </c>
      <c r="T350" s="363">
        <v>0</v>
      </c>
      <c r="U350" s="363">
        <f t="shared" si="128"/>
        <v>6933266.2700000005</v>
      </c>
      <c r="V350" s="356">
        <f t="shared" si="125"/>
        <v>5313.6620708154514</v>
      </c>
      <c r="W350" s="363">
        <v>6755.6131729000617</v>
      </c>
    </row>
    <row r="351" spans="1:23" ht="35.25" x14ac:dyDescent="0.5">
      <c r="A351" s="318">
        <v>359</v>
      </c>
      <c r="B351" s="318">
        <v>1</v>
      </c>
      <c r="C351" s="355">
        <f>SUBTOTAL(9,$B$16:B351)</f>
        <v>287</v>
      </c>
      <c r="D351" s="365" t="s">
        <v>265</v>
      </c>
      <c r="E351" s="355">
        <v>1966</v>
      </c>
      <c r="F351" s="355"/>
      <c r="G351" s="355" t="s">
        <v>17043</v>
      </c>
      <c r="H351" s="355">
        <v>3</v>
      </c>
      <c r="I351" s="355">
        <v>3</v>
      </c>
      <c r="J351" s="366">
        <v>2156.8000000000002</v>
      </c>
      <c r="K351" s="366">
        <v>1513.3</v>
      </c>
      <c r="L351" s="366">
        <v>1091.3</v>
      </c>
      <c r="M351" s="367">
        <v>61</v>
      </c>
      <c r="N351" s="355" t="s">
        <v>17038</v>
      </c>
      <c r="O351" s="355" t="s">
        <v>17054</v>
      </c>
      <c r="P351" s="358" t="s">
        <v>17166</v>
      </c>
      <c r="Q351" s="363">
        <v>11929316.199999999</v>
      </c>
      <c r="R351" s="363"/>
      <c r="S351" s="363">
        <v>0</v>
      </c>
      <c r="T351" s="363">
        <v>0</v>
      </c>
      <c r="U351" s="363">
        <f t="shared" si="128"/>
        <v>11929316.199999999</v>
      </c>
      <c r="V351" s="356">
        <f t="shared" si="125"/>
        <v>5531.0256862017795</v>
      </c>
      <c r="W351" s="363">
        <v>5531.0256862017795</v>
      </c>
    </row>
    <row r="352" spans="1:23" ht="35.25" x14ac:dyDescent="0.5">
      <c r="A352" s="318">
        <v>360</v>
      </c>
      <c r="B352" s="318">
        <v>1</v>
      </c>
      <c r="C352" s="355">
        <f>SUBTOTAL(9,$B$16:B352)</f>
        <v>288</v>
      </c>
      <c r="D352" s="365" t="s">
        <v>15661</v>
      </c>
      <c r="E352" s="355">
        <v>1964</v>
      </c>
      <c r="F352" s="355"/>
      <c r="G352" s="355" t="s">
        <v>17178</v>
      </c>
      <c r="H352" s="355">
        <v>2</v>
      </c>
      <c r="I352" s="355" t="s">
        <v>17041</v>
      </c>
      <c r="J352" s="366">
        <v>768.3</v>
      </c>
      <c r="K352" s="366">
        <v>297</v>
      </c>
      <c r="L352" s="366">
        <v>253.5</v>
      </c>
      <c r="M352" s="367">
        <v>80</v>
      </c>
      <c r="N352" s="355" t="s">
        <v>17038</v>
      </c>
      <c r="O352" s="355" t="s">
        <v>17054</v>
      </c>
      <c r="P352" s="358" t="s">
        <v>17163</v>
      </c>
      <c r="Q352" s="363">
        <v>408560</v>
      </c>
      <c r="R352" s="363"/>
      <c r="S352" s="363">
        <v>0</v>
      </c>
      <c r="T352" s="363">
        <v>0</v>
      </c>
      <c r="U352" s="363">
        <f t="shared" si="128"/>
        <v>408560</v>
      </c>
      <c r="V352" s="356">
        <f t="shared" si="125"/>
        <v>531.7714434465704</v>
      </c>
      <c r="W352" s="363">
        <v>5674.57</v>
      </c>
    </row>
    <row r="353" spans="1:23" ht="35.25" x14ac:dyDescent="0.5">
      <c r="A353" s="318">
        <v>361</v>
      </c>
      <c r="B353" s="318">
        <v>1</v>
      </c>
      <c r="C353" s="355">
        <f>SUBTOTAL(9,$B$16:B353)</f>
        <v>289</v>
      </c>
      <c r="D353" s="365" t="s">
        <v>15674</v>
      </c>
      <c r="E353" s="355">
        <v>1973</v>
      </c>
      <c r="F353" s="355"/>
      <c r="G353" s="355" t="s">
        <v>17178</v>
      </c>
      <c r="H353" s="355">
        <v>5</v>
      </c>
      <c r="I353" s="355" t="s">
        <v>17045</v>
      </c>
      <c r="J353" s="366">
        <v>3131.46</v>
      </c>
      <c r="K353" s="366">
        <v>3131.28</v>
      </c>
      <c r="L353" s="366">
        <v>3070.48</v>
      </c>
      <c r="M353" s="367">
        <v>208</v>
      </c>
      <c r="N353" s="355" t="s">
        <v>17038</v>
      </c>
      <c r="O353" s="355" t="s">
        <v>17054</v>
      </c>
      <c r="P353" s="358" t="s">
        <v>17168</v>
      </c>
      <c r="Q353" s="363">
        <v>8460186.8399999999</v>
      </c>
      <c r="R353" s="363"/>
      <c r="S353" s="363">
        <v>0</v>
      </c>
      <c r="T353" s="363">
        <v>0</v>
      </c>
      <c r="U353" s="363">
        <f t="shared" si="128"/>
        <v>8460186.8399999999</v>
      </c>
      <c r="V353" s="356">
        <f t="shared" si="125"/>
        <v>2701.6748864746796</v>
      </c>
      <c r="W353" s="363">
        <v>3221.7946123533434</v>
      </c>
    </row>
    <row r="354" spans="1:23" ht="35.25" x14ac:dyDescent="0.5">
      <c r="A354" s="318">
        <v>362</v>
      </c>
      <c r="B354" s="318">
        <v>1</v>
      </c>
      <c r="C354" s="355">
        <f>SUBTOTAL(9,$B$16:B354)</f>
        <v>290</v>
      </c>
      <c r="D354" s="365" t="s">
        <v>2721</v>
      </c>
      <c r="E354" s="355">
        <v>1989</v>
      </c>
      <c r="F354" s="355"/>
      <c r="G354" s="355" t="s">
        <v>17178</v>
      </c>
      <c r="H354" s="355">
        <v>2</v>
      </c>
      <c r="I354" s="355" t="s">
        <v>17045</v>
      </c>
      <c r="J354" s="366">
        <v>3128.3</v>
      </c>
      <c r="K354" s="366">
        <v>1425.72</v>
      </c>
      <c r="L354" s="366">
        <v>1279.82</v>
      </c>
      <c r="M354" s="367">
        <v>73</v>
      </c>
      <c r="N354" s="355" t="s">
        <v>17038</v>
      </c>
      <c r="O354" s="355" t="s">
        <v>17054</v>
      </c>
      <c r="P354" s="358" t="s">
        <v>17165</v>
      </c>
      <c r="Q354" s="363">
        <v>7954292.0199999996</v>
      </c>
      <c r="R354" s="363"/>
      <c r="S354" s="363">
        <v>0</v>
      </c>
      <c r="T354" s="363">
        <v>0</v>
      </c>
      <c r="U354" s="363">
        <f t="shared" si="128"/>
        <v>7954292.0199999996</v>
      </c>
      <c r="V354" s="356">
        <f t="shared" si="125"/>
        <v>2542.6883674839369</v>
      </c>
      <c r="W354" s="363">
        <v>3248.5432028897485</v>
      </c>
    </row>
    <row r="355" spans="1:23" ht="35.25" x14ac:dyDescent="0.5">
      <c r="A355" s="318">
        <v>363</v>
      </c>
      <c r="C355" s="364" t="s">
        <v>269</v>
      </c>
      <c r="D355" s="364"/>
      <c r="E355" s="355" t="s">
        <v>17016</v>
      </c>
      <c r="F355" s="355" t="s">
        <v>17016</v>
      </c>
      <c r="G355" s="355" t="s">
        <v>17016</v>
      </c>
      <c r="H355" s="355" t="s">
        <v>17016</v>
      </c>
      <c r="I355" s="355" t="s">
        <v>17016</v>
      </c>
      <c r="J355" s="360">
        <f>SUM(J356:J358)</f>
        <v>2259.94</v>
      </c>
      <c r="K355" s="360">
        <f>SUM(K356:K358)</f>
        <v>1841.54</v>
      </c>
      <c r="L355" s="360">
        <f>SUM(L356:L358)</f>
        <v>1729.04</v>
      </c>
      <c r="M355" s="361">
        <f>SUM(M356:M358)</f>
        <v>115</v>
      </c>
      <c r="N355" s="355" t="s">
        <v>17016</v>
      </c>
      <c r="O355" s="355" t="s">
        <v>17016</v>
      </c>
      <c r="P355" s="358" t="s">
        <v>17016</v>
      </c>
      <c r="Q355" s="362">
        <v>1487107.2199999997</v>
      </c>
      <c r="R355" s="360">
        <f t="shared" ref="R355" si="153">SUM(R356:R358)</f>
        <v>0</v>
      </c>
      <c r="S355" s="360">
        <f>SUM(S356:S358)</f>
        <v>0</v>
      </c>
      <c r="T355" s="360">
        <f>SUM(T356:T358)</f>
        <v>279198.42</v>
      </c>
      <c r="U355" s="360">
        <f>SUM(U356:U358)</f>
        <v>1207908.7999999998</v>
      </c>
      <c r="V355" s="356">
        <f t="shared" si="125"/>
        <v>658.0295140578952</v>
      </c>
      <c r="W355" s="363">
        <f>MAX(W356:W358)</f>
        <v>1051.81</v>
      </c>
    </row>
    <row r="356" spans="1:23" ht="35.25" x14ac:dyDescent="0.5">
      <c r="A356" s="318">
        <v>364</v>
      </c>
      <c r="B356" s="318">
        <v>1</v>
      </c>
      <c r="C356" s="355">
        <f>SUBTOTAL(9,$B$16:B356)</f>
        <v>291</v>
      </c>
      <c r="D356" s="365" t="s">
        <v>15487</v>
      </c>
      <c r="E356" s="355">
        <v>1968</v>
      </c>
      <c r="F356" s="355"/>
      <c r="G356" s="355" t="s">
        <v>17178</v>
      </c>
      <c r="H356" s="355">
        <v>2</v>
      </c>
      <c r="I356" s="355" t="s">
        <v>16984</v>
      </c>
      <c r="J356" s="366">
        <v>545.34</v>
      </c>
      <c r="K356" s="366">
        <v>316.54000000000002</v>
      </c>
      <c r="L356" s="366">
        <v>204.04</v>
      </c>
      <c r="M356" s="367">
        <v>21</v>
      </c>
      <c r="N356" s="355" t="s">
        <v>17038</v>
      </c>
      <c r="O356" s="355" t="s">
        <v>17054</v>
      </c>
      <c r="P356" s="358" t="s">
        <v>17345</v>
      </c>
      <c r="Q356" s="363">
        <v>375274.83999999997</v>
      </c>
      <c r="R356" s="363"/>
      <c r="S356" s="363">
        <v>0</v>
      </c>
      <c r="T356" s="363">
        <v>0</v>
      </c>
      <c r="U356" s="363">
        <f t="shared" si="128"/>
        <v>375274.83999999997</v>
      </c>
      <c r="V356" s="356">
        <f t="shared" si="125"/>
        <v>688.14838449407694</v>
      </c>
      <c r="W356" s="363">
        <v>1051.81</v>
      </c>
    </row>
    <row r="357" spans="1:23" ht="35.25" x14ac:dyDescent="0.5">
      <c r="A357" s="318">
        <v>365</v>
      </c>
      <c r="B357" s="318">
        <v>1</v>
      </c>
      <c r="C357" s="355">
        <f>SUBTOTAL(9,$B$16:B357)</f>
        <v>292</v>
      </c>
      <c r="D357" s="368" t="s">
        <v>15506</v>
      </c>
      <c r="E357" s="369">
        <v>1982</v>
      </c>
      <c r="F357" s="369"/>
      <c r="G357" s="355" t="s">
        <v>17178</v>
      </c>
      <c r="H357" s="369">
        <v>2</v>
      </c>
      <c r="I357" s="369">
        <v>3</v>
      </c>
      <c r="J357" s="370">
        <v>851.7</v>
      </c>
      <c r="K357" s="370">
        <v>770</v>
      </c>
      <c r="L357" s="370">
        <v>770</v>
      </c>
      <c r="M357" s="371">
        <v>47</v>
      </c>
      <c r="N357" s="369" t="s">
        <v>17038</v>
      </c>
      <c r="O357" s="369" t="s">
        <v>17054</v>
      </c>
      <c r="P357" s="372" t="s">
        <v>17167</v>
      </c>
      <c r="Q357" s="373">
        <v>552284.87</v>
      </c>
      <c r="R357" s="373">
        <v>0</v>
      </c>
      <c r="S357" s="373">
        <v>0</v>
      </c>
      <c r="T357" s="373">
        <v>138687.32999999999</v>
      </c>
      <c r="U357" s="373">
        <f t="shared" si="128"/>
        <v>413597.54000000004</v>
      </c>
      <c r="V357" s="356">
        <f t="shared" si="125"/>
        <v>648.45000587061168</v>
      </c>
      <c r="W357" s="363">
        <v>648.45000000000005</v>
      </c>
    </row>
    <row r="358" spans="1:23" ht="35.25" x14ac:dyDescent="0.5">
      <c r="A358" s="318">
        <v>366</v>
      </c>
      <c r="B358" s="318">
        <v>1</v>
      </c>
      <c r="C358" s="355">
        <f>SUBTOTAL(9,$B$16:B358)</f>
        <v>293</v>
      </c>
      <c r="D358" s="368" t="s">
        <v>15510</v>
      </c>
      <c r="E358" s="369">
        <v>1982</v>
      </c>
      <c r="F358" s="369"/>
      <c r="G358" s="355" t="s">
        <v>17178</v>
      </c>
      <c r="H358" s="369">
        <v>2</v>
      </c>
      <c r="I358" s="369">
        <v>3</v>
      </c>
      <c r="J358" s="370">
        <v>862.9</v>
      </c>
      <c r="K358" s="370">
        <v>755</v>
      </c>
      <c r="L358" s="370">
        <v>755</v>
      </c>
      <c r="M358" s="371">
        <v>47</v>
      </c>
      <c r="N358" s="369" t="s">
        <v>17038</v>
      </c>
      <c r="O358" s="369" t="s">
        <v>17054</v>
      </c>
      <c r="P358" s="372" t="s">
        <v>17167</v>
      </c>
      <c r="Q358" s="373">
        <v>559547.50999999989</v>
      </c>
      <c r="R358" s="373">
        <v>0</v>
      </c>
      <c r="S358" s="373">
        <v>0</v>
      </c>
      <c r="T358" s="373">
        <v>140511.09</v>
      </c>
      <c r="U358" s="373">
        <f>Q358-S358-T358</f>
        <v>419036.41999999993</v>
      </c>
      <c r="V358" s="356">
        <f t="shared" si="125"/>
        <v>648.4500057944141</v>
      </c>
      <c r="W358" s="363">
        <v>648.45000000000005</v>
      </c>
    </row>
    <row r="359" spans="1:23" ht="35.25" x14ac:dyDescent="0.5">
      <c r="A359" s="318">
        <v>367</v>
      </c>
      <c r="C359" s="364" t="s">
        <v>266</v>
      </c>
      <c r="D359" s="364"/>
      <c r="E359" s="355" t="s">
        <v>17016</v>
      </c>
      <c r="F359" s="355" t="s">
        <v>17016</v>
      </c>
      <c r="G359" s="355" t="s">
        <v>17016</v>
      </c>
      <c r="H359" s="355" t="s">
        <v>17016</v>
      </c>
      <c r="I359" s="355" t="s">
        <v>17016</v>
      </c>
      <c r="J359" s="360">
        <f>SUM(J360:J363)</f>
        <v>10815.19</v>
      </c>
      <c r="K359" s="360">
        <f t="shared" ref="K359:M359" si="154">SUM(K360:K363)</f>
        <v>7508.67</v>
      </c>
      <c r="L359" s="360">
        <f t="shared" si="154"/>
        <v>6890.2100000000009</v>
      </c>
      <c r="M359" s="361">
        <f t="shared" si="154"/>
        <v>453</v>
      </c>
      <c r="N359" s="355" t="s">
        <v>17016</v>
      </c>
      <c r="O359" s="355" t="s">
        <v>17016</v>
      </c>
      <c r="P359" s="358" t="s">
        <v>17016</v>
      </c>
      <c r="Q359" s="362">
        <v>20158257.439999998</v>
      </c>
      <c r="R359" s="360">
        <f t="shared" ref="R359" si="155">SUM(R360:R363)</f>
        <v>0</v>
      </c>
      <c r="S359" s="360">
        <f>SUM(S360:S363)</f>
        <v>0</v>
      </c>
      <c r="T359" s="360">
        <f t="shared" ref="T359:U359" si="156">SUM(T360:T363)</f>
        <v>0</v>
      </c>
      <c r="U359" s="360">
        <f t="shared" si="156"/>
        <v>20158257.439999998</v>
      </c>
      <c r="V359" s="356">
        <f t="shared" si="125"/>
        <v>1863.8838004695244</v>
      </c>
      <c r="W359" s="363">
        <f>MAX(W360:W363)</f>
        <v>9134.0013158706424</v>
      </c>
    </row>
    <row r="360" spans="1:23" ht="35.25" x14ac:dyDescent="0.5">
      <c r="A360" s="318">
        <v>368</v>
      </c>
      <c r="B360" s="318">
        <v>1</v>
      </c>
      <c r="C360" s="355">
        <f>SUBTOTAL(9,$B$16:B360)</f>
        <v>294</v>
      </c>
      <c r="D360" s="365" t="s">
        <v>268</v>
      </c>
      <c r="E360" s="355">
        <v>1985</v>
      </c>
      <c r="F360" s="355"/>
      <c r="G360" s="355" t="s">
        <v>17043</v>
      </c>
      <c r="H360" s="355">
        <v>5</v>
      </c>
      <c r="I360" s="355" t="s">
        <v>17048</v>
      </c>
      <c r="J360" s="366">
        <v>5424.3</v>
      </c>
      <c r="K360" s="366">
        <v>3937.3</v>
      </c>
      <c r="L360" s="366">
        <v>3726.1000000000004</v>
      </c>
      <c r="M360" s="367">
        <v>176</v>
      </c>
      <c r="N360" s="355" t="s">
        <v>17038</v>
      </c>
      <c r="O360" s="355" t="s">
        <v>17054</v>
      </c>
      <c r="P360" s="358" t="s">
        <v>17165</v>
      </c>
      <c r="Q360" s="363">
        <v>11012660.640000001</v>
      </c>
      <c r="R360" s="363"/>
      <c r="S360" s="363">
        <v>0</v>
      </c>
      <c r="T360" s="363">
        <v>0</v>
      </c>
      <c r="U360" s="363">
        <f t="shared" si="128"/>
        <v>11012660.640000001</v>
      </c>
      <c r="V360" s="356">
        <f t="shared" si="125"/>
        <v>2030.2454952712792</v>
      </c>
      <c r="W360" s="363">
        <v>2030.2454952712792</v>
      </c>
    </row>
    <row r="361" spans="1:23" ht="35.25" x14ac:dyDescent="0.5">
      <c r="A361" s="318">
        <v>369</v>
      </c>
      <c r="B361" s="318">
        <v>1</v>
      </c>
      <c r="C361" s="355">
        <f>SUBTOTAL(9,$B$16:B361)</f>
        <v>295</v>
      </c>
      <c r="D361" s="365" t="s">
        <v>15340</v>
      </c>
      <c r="E361" s="355">
        <v>1971</v>
      </c>
      <c r="F361" s="355"/>
      <c r="G361" s="355" t="s">
        <v>17178</v>
      </c>
      <c r="H361" s="355">
        <v>5</v>
      </c>
      <c r="I361" s="355" t="s">
        <v>17045</v>
      </c>
      <c r="J361" s="366">
        <v>3186.9</v>
      </c>
      <c r="K361" s="366">
        <v>1676</v>
      </c>
      <c r="L361" s="366">
        <v>1676</v>
      </c>
      <c r="M361" s="367">
        <v>174</v>
      </c>
      <c r="N361" s="355" t="s">
        <v>17038</v>
      </c>
      <c r="O361" s="355" t="s">
        <v>17346</v>
      </c>
      <c r="P361" s="358" t="s">
        <v>17347</v>
      </c>
      <c r="Q361" s="363">
        <v>3847295.6999999997</v>
      </c>
      <c r="R361" s="363"/>
      <c r="S361" s="363">
        <v>0</v>
      </c>
      <c r="T361" s="363">
        <v>0</v>
      </c>
      <c r="U361" s="363">
        <f t="shared" si="128"/>
        <v>3847295.6999999997</v>
      </c>
      <c r="V361" s="356">
        <f t="shared" si="125"/>
        <v>1207.2219711945777</v>
      </c>
      <c r="W361" s="363">
        <v>1815.9050704446327</v>
      </c>
    </row>
    <row r="362" spans="1:23" ht="35.25" x14ac:dyDescent="0.5">
      <c r="A362" s="318">
        <v>370</v>
      </c>
      <c r="B362" s="318">
        <v>1</v>
      </c>
      <c r="C362" s="355">
        <f>SUBTOTAL(9,$B$16:B362)</f>
        <v>296</v>
      </c>
      <c r="D362" s="365" t="s">
        <v>15462</v>
      </c>
      <c r="E362" s="355">
        <v>1928</v>
      </c>
      <c r="F362" s="355"/>
      <c r="G362" s="355" t="s">
        <v>17178</v>
      </c>
      <c r="H362" s="355">
        <v>3</v>
      </c>
      <c r="I362" s="355" t="s">
        <v>17041</v>
      </c>
      <c r="J362" s="366">
        <v>1718.33</v>
      </c>
      <c r="K362" s="366">
        <v>1631.7</v>
      </c>
      <c r="L362" s="366">
        <v>1224.44</v>
      </c>
      <c r="M362" s="367">
        <v>85</v>
      </c>
      <c r="N362" s="355" t="s">
        <v>17038</v>
      </c>
      <c r="O362" s="355" t="s">
        <v>17054</v>
      </c>
      <c r="P362" s="358" t="s">
        <v>17348</v>
      </c>
      <c r="Q362" s="363">
        <v>5148301.0999999996</v>
      </c>
      <c r="R362" s="363"/>
      <c r="S362" s="363">
        <v>0</v>
      </c>
      <c r="T362" s="363">
        <v>0</v>
      </c>
      <c r="U362" s="363">
        <f t="shared" si="128"/>
        <v>5148301.0999999996</v>
      </c>
      <c r="V362" s="356">
        <f t="shared" si="125"/>
        <v>2996.107325135451</v>
      </c>
      <c r="W362" s="363">
        <v>9134.0013158706424</v>
      </c>
    </row>
    <row r="363" spans="1:23" ht="35.25" x14ac:dyDescent="0.5">
      <c r="A363" s="318">
        <v>371</v>
      </c>
      <c r="B363" s="318">
        <v>1</v>
      </c>
      <c r="C363" s="355">
        <f>SUBTOTAL(9,$B$16:B363)</f>
        <v>297</v>
      </c>
      <c r="D363" s="365" t="s">
        <v>267</v>
      </c>
      <c r="E363" s="355">
        <v>1959</v>
      </c>
      <c r="F363" s="355"/>
      <c r="G363" s="355" t="s">
        <v>17178</v>
      </c>
      <c r="H363" s="355">
        <v>2</v>
      </c>
      <c r="I363" s="355" t="s">
        <v>16984</v>
      </c>
      <c r="J363" s="366">
        <v>485.66</v>
      </c>
      <c r="K363" s="366">
        <v>263.67</v>
      </c>
      <c r="L363" s="366">
        <v>263.67</v>
      </c>
      <c r="M363" s="367">
        <v>18</v>
      </c>
      <c r="N363" s="355" t="s">
        <v>17038</v>
      </c>
      <c r="O363" s="355" t="s">
        <v>17054</v>
      </c>
      <c r="P363" s="358" t="s">
        <v>17165</v>
      </c>
      <c r="Q363" s="363">
        <v>150000</v>
      </c>
      <c r="R363" s="363"/>
      <c r="S363" s="363">
        <v>0</v>
      </c>
      <c r="T363" s="363">
        <v>0</v>
      </c>
      <c r="U363" s="363">
        <f>Q363-S363-T363</f>
        <v>150000</v>
      </c>
      <c r="V363" s="356">
        <f t="shared" si="125"/>
        <v>308.85804884075276</v>
      </c>
      <c r="W363" s="363">
        <v>308.85804884075276</v>
      </c>
    </row>
    <row r="364" spans="1:23" ht="35.25" x14ac:dyDescent="0.5">
      <c r="A364" s="318">
        <v>372</v>
      </c>
      <c r="C364" s="364" t="s">
        <v>270</v>
      </c>
      <c r="D364" s="364"/>
      <c r="E364" s="355" t="s">
        <v>17016</v>
      </c>
      <c r="F364" s="355" t="s">
        <v>17016</v>
      </c>
      <c r="G364" s="355" t="s">
        <v>17016</v>
      </c>
      <c r="H364" s="355" t="s">
        <v>17016</v>
      </c>
      <c r="I364" s="355" t="s">
        <v>17016</v>
      </c>
      <c r="J364" s="360">
        <f>J365</f>
        <v>1421.2</v>
      </c>
      <c r="K364" s="360">
        <f t="shared" ref="K364:M364" si="157">K365</f>
        <v>871.8</v>
      </c>
      <c r="L364" s="360">
        <f t="shared" si="157"/>
        <v>731.1</v>
      </c>
      <c r="M364" s="361">
        <f t="shared" si="157"/>
        <v>47</v>
      </c>
      <c r="N364" s="355" t="s">
        <v>17016</v>
      </c>
      <c r="O364" s="355" t="s">
        <v>17016</v>
      </c>
      <c r="P364" s="358" t="s">
        <v>17016</v>
      </c>
      <c r="Q364" s="362">
        <v>8800830.6999999993</v>
      </c>
      <c r="R364" s="360">
        <f t="shared" ref="R364:S364" si="158">R365</f>
        <v>0</v>
      </c>
      <c r="S364" s="360">
        <f t="shared" si="158"/>
        <v>0</v>
      </c>
      <c r="T364" s="360">
        <f t="shared" ref="T364" si="159">T365</f>
        <v>0</v>
      </c>
      <c r="U364" s="360">
        <f t="shared" ref="U364" si="160">U365</f>
        <v>8800830.6999999993</v>
      </c>
      <c r="V364" s="356">
        <f t="shared" si="125"/>
        <v>6192.5349704475084</v>
      </c>
      <c r="W364" s="363">
        <f>W365</f>
        <v>6428.342393470306</v>
      </c>
    </row>
    <row r="365" spans="1:23" ht="35.25" x14ac:dyDescent="0.5">
      <c r="A365" s="318">
        <v>373</v>
      </c>
      <c r="B365" s="318">
        <v>1</v>
      </c>
      <c r="C365" s="355">
        <f>SUBTOTAL(9,$B$16:B365)</f>
        <v>298</v>
      </c>
      <c r="D365" s="375" t="s">
        <v>2739</v>
      </c>
      <c r="E365" s="355">
        <v>1989</v>
      </c>
      <c r="F365" s="355"/>
      <c r="G365" s="355" t="s">
        <v>17178</v>
      </c>
      <c r="H365" s="355">
        <v>2</v>
      </c>
      <c r="I365" s="355" t="s">
        <v>17045</v>
      </c>
      <c r="J365" s="360">
        <v>1421.2</v>
      </c>
      <c r="K365" s="360">
        <v>871.8</v>
      </c>
      <c r="L365" s="360">
        <v>731.1</v>
      </c>
      <c r="M365" s="361">
        <v>47</v>
      </c>
      <c r="N365" s="355" t="s">
        <v>17038</v>
      </c>
      <c r="O365" s="355" t="s">
        <v>17054</v>
      </c>
      <c r="P365" s="358" t="s">
        <v>17345</v>
      </c>
      <c r="Q365" s="360">
        <v>8800830.6999999993</v>
      </c>
      <c r="R365" s="362"/>
      <c r="S365" s="360">
        <v>0</v>
      </c>
      <c r="T365" s="360">
        <v>0</v>
      </c>
      <c r="U365" s="360">
        <f t="shared" si="128"/>
        <v>8800830.6999999993</v>
      </c>
      <c r="V365" s="356">
        <f t="shared" si="125"/>
        <v>6192.5349704475084</v>
      </c>
      <c r="W365" s="363">
        <v>6428.342393470306</v>
      </c>
    </row>
    <row r="366" spans="1:23" ht="35.25" x14ac:dyDescent="0.5">
      <c r="A366" s="318">
        <v>374</v>
      </c>
      <c r="C366" s="364" t="s">
        <v>52</v>
      </c>
      <c r="D366" s="364"/>
      <c r="E366" s="355" t="s">
        <v>17016</v>
      </c>
      <c r="F366" s="355" t="s">
        <v>17016</v>
      </c>
      <c r="G366" s="355" t="s">
        <v>17016</v>
      </c>
      <c r="H366" s="355" t="s">
        <v>17016</v>
      </c>
      <c r="I366" s="355" t="s">
        <v>17016</v>
      </c>
      <c r="J366" s="360">
        <f>SUM(J367:J371)</f>
        <v>8802.18</v>
      </c>
      <c r="K366" s="360">
        <f t="shared" ref="K366:L366" si="161">SUM(K367:K371)</f>
        <v>6911.5999999999995</v>
      </c>
      <c r="L366" s="360">
        <f t="shared" si="161"/>
        <v>6648.2</v>
      </c>
      <c r="M366" s="361">
        <f>SUM(M367:M371)</f>
        <v>291</v>
      </c>
      <c r="N366" s="355" t="s">
        <v>17016</v>
      </c>
      <c r="O366" s="355" t="s">
        <v>17016</v>
      </c>
      <c r="P366" s="358" t="s">
        <v>17016</v>
      </c>
      <c r="Q366" s="362">
        <v>32638908.91</v>
      </c>
      <c r="R366" s="360">
        <f t="shared" ref="R366" si="162">SUM(R367:R371)</f>
        <v>0</v>
      </c>
      <c r="S366" s="360">
        <f>SUM(S367:S371)</f>
        <v>0</v>
      </c>
      <c r="T366" s="360">
        <f t="shared" ref="T366:U366" si="163">SUM(T367:T371)</f>
        <v>0</v>
      </c>
      <c r="U366" s="360">
        <f t="shared" si="163"/>
        <v>32638908.91</v>
      </c>
      <c r="V366" s="356">
        <f t="shared" si="125"/>
        <v>3708.0483368892706</v>
      </c>
      <c r="W366" s="363">
        <f>MAX(W367:W371)</f>
        <v>11747.723284685248</v>
      </c>
    </row>
    <row r="367" spans="1:23" ht="35.25" x14ac:dyDescent="0.5">
      <c r="A367" s="318">
        <v>375</v>
      </c>
      <c r="B367" s="318">
        <v>1</v>
      </c>
      <c r="C367" s="355">
        <f>SUBTOTAL(9,$B$16:B367)</f>
        <v>299</v>
      </c>
      <c r="D367" s="365" t="s">
        <v>57</v>
      </c>
      <c r="E367" s="355">
        <v>1962</v>
      </c>
      <c r="F367" s="355"/>
      <c r="G367" s="355" t="s">
        <v>17178</v>
      </c>
      <c r="H367" s="355">
        <v>2</v>
      </c>
      <c r="I367" s="355" t="s">
        <v>16986</v>
      </c>
      <c r="J367" s="366">
        <v>632</v>
      </c>
      <c r="K367" s="366">
        <v>632</v>
      </c>
      <c r="L367" s="366">
        <v>492.8</v>
      </c>
      <c r="M367" s="367">
        <v>34</v>
      </c>
      <c r="N367" s="355" t="s">
        <v>17038</v>
      </c>
      <c r="O367" s="355" t="s">
        <v>17054</v>
      </c>
      <c r="P367" s="358" t="s">
        <v>17148</v>
      </c>
      <c r="Q367" s="363">
        <v>5155050.0100000007</v>
      </c>
      <c r="R367" s="363"/>
      <c r="S367" s="363">
        <v>0</v>
      </c>
      <c r="T367" s="363">
        <v>0</v>
      </c>
      <c r="U367" s="363">
        <f t="shared" si="128"/>
        <v>5155050.0100000007</v>
      </c>
      <c r="V367" s="356">
        <f t="shared" si="125"/>
        <v>8156.7246993670897</v>
      </c>
      <c r="W367" s="363">
        <v>10031.200115189875</v>
      </c>
    </row>
    <row r="368" spans="1:23" ht="35.25" x14ac:dyDescent="0.5">
      <c r="A368" s="318">
        <v>376</v>
      </c>
      <c r="B368" s="318">
        <v>1</v>
      </c>
      <c r="C368" s="355">
        <f>SUBTOTAL(9,$B$16:B368)</f>
        <v>300</v>
      </c>
      <c r="D368" s="365" t="s">
        <v>15885</v>
      </c>
      <c r="E368" s="355">
        <v>1917</v>
      </c>
      <c r="F368" s="355"/>
      <c r="G368" s="355" t="s">
        <v>17178</v>
      </c>
      <c r="H368" s="355">
        <v>2</v>
      </c>
      <c r="I368" s="355" t="s">
        <v>16984</v>
      </c>
      <c r="J368" s="366">
        <v>319.3</v>
      </c>
      <c r="K368" s="366">
        <v>205.2</v>
      </c>
      <c r="L368" s="366">
        <v>152.19999999999999</v>
      </c>
      <c r="M368" s="367">
        <v>14</v>
      </c>
      <c r="N368" s="355" t="s">
        <v>17038</v>
      </c>
      <c r="O368" s="355" t="s">
        <v>17076</v>
      </c>
      <c r="P368" s="358" t="s">
        <v>17042</v>
      </c>
      <c r="Q368" s="363">
        <v>2024692.52</v>
      </c>
      <c r="R368" s="363"/>
      <c r="S368" s="363">
        <v>0</v>
      </c>
      <c r="T368" s="363">
        <v>0</v>
      </c>
      <c r="U368" s="363">
        <f t="shared" si="128"/>
        <v>2024692.52</v>
      </c>
      <c r="V368" s="356">
        <f t="shared" si="125"/>
        <v>6341.0351393673664</v>
      </c>
      <c r="W368" s="363">
        <v>11747.723284685248</v>
      </c>
    </row>
    <row r="369" spans="1:23" ht="35.25" x14ac:dyDescent="0.5">
      <c r="A369" s="318">
        <v>377</v>
      </c>
      <c r="B369" s="318">
        <v>1</v>
      </c>
      <c r="C369" s="355">
        <f>SUBTOTAL(9,$B$16:B369)</f>
        <v>301</v>
      </c>
      <c r="D369" s="365" t="s">
        <v>15890</v>
      </c>
      <c r="E369" s="355">
        <v>1967</v>
      </c>
      <c r="F369" s="355"/>
      <c r="G369" s="355" t="s">
        <v>17178</v>
      </c>
      <c r="H369" s="355">
        <v>2</v>
      </c>
      <c r="I369" s="355" t="s">
        <v>17045</v>
      </c>
      <c r="J369" s="366">
        <v>987</v>
      </c>
      <c r="K369" s="366">
        <v>987</v>
      </c>
      <c r="L369" s="366">
        <v>915.8</v>
      </c>
      <c r="M369" s="367">
        <v>20</v>
      </c>
      <c r="N369" s="355" t="s">
        <v>17038</v>
      </c>
      <c r="O369" s="355" t="s">
        <v>17054</v>
      </c>
      <c r="P369" s="358" t="s">
        <v>17150</v>
      </c>
      <c r="Q369" s="363">
        <v>6790425.9500000002</v>
      </c>
      <c r="R369" s="363"/>
      <c r="S369" s="363">
        <v>0</v>
      </c>
      <c r="T369" s="363">
        <v>0</v>
      </c>
      <c r="U369" s="363">
        <f t="shared" si="128"/>
        <v>6790425.9500000002</v>
      </c>
      <c r="V369" s="356">
        <f t="shared" si="125"/>
        <v>6879.8641843971636</v>
      </c>
      <c r="W369" s="363">
        <v>10013.698982776088</v>
      </c>
    </row>
    <row r="370" spans="1:23" ht="35.25" x14ac:dyDescent="0.5">
      <c r="A370" s="318">
        <v>378</v>
      </c>
      <c r="B370" s="318">
        <v>1</v>
      </c>
      <c r="C370" s="355">
        <f>SUBTOTAL(9,$B$16:B370)</f>
        <v>302</v>
      </c>
      <c r="D370" s="365" t="s">
        <v>15866</v>
      </c>
      <c r="E370" s="355">
        <v>1971</v>
      </c>
      <c r="F370" s="355"/>
      <c r="G370" s="355" t="s">
        <v>17178</v>
      </c>
      <c r="H370" s="355">
        <v>5</v>
      </c>
      <c r="I370" s="355" t="s">
        <v>17041</v>
      </c>
      <c r="J370" s="366">
        <v>3414.98</v>
      </c>
      <c r="K370" s="366">
        <v>2564.1999999999998</v>
      </c>
      <c r="L370" s="366">
        <v>2564.1999999999998</v>
      </c>
      <c r="M370" s="367">
        <v>118</v>
      </c>
      <c r="N370" s="355" t="s">
        <v>17038</v>
      </c>
      <c r="O370" s="355" t="s">
        <v>17054</v>
      </c>
      <c r="P370" s="358" t="s">
        <v>17349</v>
      </c>
      <c r="Q370" s="363">
        <v>9002979.2899999991</v>
      </c>
      <c r="R370" s="363"/>
      <c r="S370" s="363">
        <v>0</v>
      </c>
      <c r="T370" s="363">
        <v>0</v>
      </c>
      <c r="U370" s="363">
        <f t="shared" si="128"/>
        <v>9002979.2899999991</v>
      </c>
      <c r="V370" s="356">
        <f t="shared" si="125"/>
        <v>2636.3197705403836</v>
      </c>
      <c r="W370" s="363">
        <v>3352.388397472313</v>
      </c>
    </row>
    <row r="371" spans="1:23" ht="35.25" x14ac:dyDescent="0.5">
      <c r="A371" s="318">
        <v>379</v>
      </c>
      <c r="B371" s="318">
        <v>1</v>
      </c>
      <c r="C371" s="355">
        <f>SUBTOTAL(9,$B$16:B371)</f>
        <v>303</v>
      </c>
      <c r="D371" s="365" t="s">
        <v>15871</v>
      </c>
      <c r="E371" s="355">
        <v>1972</v>
      </c>
      <c r="F371" s="355"/>
      <c r="G371" s="355" t="s">
        <v>17178</v>
      </c>
      <c r="H371" s="355">
        <v>5</v>
      </c>
      <c r="I371" s="355" t="s">
        <v>17041</v>
      </c>
      <c r="J371" s="366">
        <v>3448.9</v>
      </c>
      <c r="K371" s="366">
        <v>2523.1999999999998</v>
      </c>
      <c r="L371" s="366">
        <v>2523.1999999999998</v>
      </c>
      <c r="M371" s="367">
        <v>105</v>
      </c>
      <c r="N371" s="355" t="s">
        <v>17038</v>
      </c>
      <c r="O371" s="355" t="s">
        <v>17054</v>
      </c>
      <c r="P371" s="358" t="s">
        <v>17349</v>
      </c>
      <c r="Q371" s="363">
        <v>9665761.1400000006</v>
      </c>
      <c r="R371" s="363"/>
      <c r="S371" s="363">
        <v>0</v>
      </c>
      <c r="T371" s="363">
        <v>0</v>
      </c>
      <c r="U371" s="363">
        <f t="shared" si="128"/>
        <v>9665761.1400000006</v>
      </c>
      <c r="V371" s="356">
        <f t="shared" si="125"/>
        <v>2802.5634666125434</v>
      </c>
      <c r="W371" s="363">
        <v>3379.9171510916522</v>
      </c>
    </row>
    <row r="372" spans="1:23" ht="35.25" x14ac:dyDescent="0.5">
      <c r="A372" s="318">
        <v>380</v>
      </c>
      <c r="C372" s="364" t="s">
        <v>53</v>
      </c>
      <c r="D372" s="364"/>
      <c r="E372" s="355" t="s">
        <v>17016</v>
      </c>
      <c r="F372" s="355" t="s">
        <v>17016</v>
      </c>
      <c r="G372" s="355" t="s">
        <v>17016</v>
      </c>
      <c r="H372" s="355" t="s">
        <v>17016</v>
      </c>
      <c r="I372" s="355" t="s">
        <v>17016</v>
      </c>
      <c r="J372" s="360">
        <f>J373</f>
        <v>4666.6000000000004</v>
      </c>
      <c r="K372" s="360">
        <f t="shared" ref="K372:M372" si="164">K373</f>
        <v>3535</v>
      </c>
      <c r="L372" s="360">
        <f t="shared" si="164"/>
        <v>3316.8</v>
      </c>
      <c r="M372" s="361">
        <f t="shared" si="164"/>
        <v>131</v>
      </c>
      <c r="N372" s="355" t="s">
        <v>17016</v>
      </c>
      <c r="O372" s="355" t="s">
        <v>17016</v>
      </c>
      <c r="P372" s="358" t="s">
        <v>17016</v>
      </c>
      <c r="Q372" s="362">
        <v>9001826.0800000001</v>
      </c>
      <c r="R372" s="360">
        <f t="shared" ref="R372:S372" si="165">R373</f>
        <v>0</v>
      </c>
      <c r="S372" s="360">
        <f t="shared" si="165"/>
        <v>0</v>
      </c>
      <c r="T372" s="360">
        <f t="shared" ref="T372" si="166">T373</f>
        <v>0</v>
      </c>
      <c r="U372" s="360">
        <f t="shared" ref="U372" si="167">U373</f>
        <v>9001826.0800000001</v>
      </c>
      <c r="V372" s="356">
        <f t="shared" si="125"/>
        <v>1928.9902884326918</v>
      </c>
      <c r="W372" s="363">
        <f>W373</f>
        <v>2261.2320061715163</v>
      </c>
    </row>
    <row r="373" spans="1:23" ht="35.25" x14ac:dyDescent="0.5">
      <c r="A373" s="318">
        <v>381</v>
      </c>
      <c r="B373" s="318">
        <v>1</v>
      </c>
      <c r="C373" s="355">
        <f>SUBTOTAL(9,$B$16:B373)</f>
        <v>304</v>
      </c>
      <c r="D373" s="365" t="s">
        <v>58</v>
      </c>
      <c r="E373" s="355">
        <v>1972</v>
      </c>
      <c r="F373" s="355"/>
      <c r="G373" s="355" t="s">
        <v>17043</v>
      </c>
      <c r="H373" s="355">
        <v>5</v>
      </c>
      <c r="I373" s="355" t="s">
        <v>17041</v>
      </c>
      <c r="J373" s="366">
        <v>4666.6000000000004</v>
      </c>
      <c r="K373" s="366">
        <v>3535</v>
      </c>
      <c r="L373" s="366">
        <v>3316.8</v>
      </c>
      <c r="M373" s="367">
        <v>131</v>
      </c>
      <c r="N373" s="355" t="s">
        <v>17038</v>
      </c>
      <c r="O373" s="355" t="s">
        <v>17054</v>
      </c>
      <c r="P373" s="358" t="s">
        <v>17149</v>
      </c>
      <c r="Q373" s="363">
        <v>9001826.0800000001</v>
      </c>
      <c r="R373" s="363"/>
      <c r="S373" s="363">
        <v>0</v>
      </c>
      <c r="T373" s="363">
        <v>0</v>
      </c>
      <c r="U373" s="363">
        <f t="shared" si="128"/>
        <v>9001826.0800000001</v>
      </c>
      <c r="V373" s="356">
        <f t="shared" si="125"/>
        <v>1928.9902884326918</v>
      </c>
      <c r="W373" s="363">
        <v>2261.2320061715163</v>
      </c>
    </row>
    <row r="374" spans="1:23" ht="35.25" x14ac:dyDescent="0.5">
      <c r="A374" s="318">
        <v>382</v>
      </c>
      <c r="C374" s="364" t="s">
        <v>54</v>
      </c>
      <c r="D374" s="364"/>
      <c r="E374" s="355" t="s">
        <v>17016</v>
      </c>
      <c r="F374" s="355" t="s">
        <v>17016</v>
      </c>
      <c r="G374" s="355" t="s">
        <v>17016</v>
      </c>
      <c r="H374" s="355" t="s">
        <v>17016</v>
      </c>
      <c r="I374" s="355" t="s">
        <v>17016</v>
      </c>
      <c r="J374" s="360">
        <f>J375</f>
        <v>1918.63</v>
      </c>
      <c r="K374" s="360">
        <f t="shared" ref="K374:M374" si="168">K375</f>
        <v>981.6</v>
      </c>
      <c r="L374" s="360">
        <f t="shared" si="168"/>
        <v>981.6</v>
      </c>
      <c r="M374" s="361">
        <f t="shared" si="168"/>
        <v>31</v>
      </c>
      <c r="N374" s="355" t="s">
        <v>17016</v>
      </c>
      <c r="O374" s="355" t="s">
        <v>17016</v>
      </c>
      <c r="P374" s="358" t="s">
        <v>17016</v>
      </c>
      <c r="Q374" s="362">
        <v>8693400.9000000004</v>
      </c>
      <c r="R374" s="360">
        <f t="shared" ref="R374:S374" si="169">R375</f>
        <v>0</v>
      </c>
      <c r="S374" s="360">
        <f t="shared" si="169"/>
        <v>0</v>
      </c>
      <c r="T374" s="360">
        <f t="shared" ref="T374" si="170">T375</f>
        <v>0</v>
      </c>
      <c r="U374" s="360">
        <f t="shared" ref="U374" si="171">U375</f>
        <v>8693400.9000000004</v>
      </c>
      <c r="V374" s="356">
        <f t="shared" si="125"/>
        <v>4531.0460589066151</v>
      </c>
      <c r="W374" s="363">
        <f>W375</f>
        <v>6867.5140532567502</v>
      </c>
    </row>
    <row r="375" spans="1:23" ht="35.25" x14ac:dyDescent="0.5">
      <c r="A375" s="318">
        <v>383</v>
      </c>
      <c r="B375" s="318">
        <v>1</v>
      </c>
      <c r="C375" s="355">
        <f>SUBTOTAL(9,$B$16:B375)</f>
        <v>305</v>
      </c>
      <c r="D375" s="365" t="s">
        <v>59</v>
      </c>
      <c r="E375" s="355">
        <v>1978</v>
      </c>
      <c r="F375" s="355"/>
      <c r="G375" s="355" t="s">
        <v>17178</v>
      </c>
      <c r="H375" s="355">
        <v>2</v>
      </c>
      <c r="I375" s="355" t="s">
        <v>17041</v>
      </c>
      <c r="J375" s="366">
        <v>1918.63</v>
      </c>
      <c r="K375" s="366">
        <v>981.6</v>
      </c>
      <c r="L375" s="366">
        <v>981.6</v>
      </c>
      <c r="M375" s="367">
        <v>31</v>
      </c>
      <c r="N375" s="355" t="s">
        <v>17038</v>
      </c>
      <c r="O375" s="355" t="s">
        <v>17054</v>
      </c>
      <c r="P375" s="358" t="s">
        <v>17150</v>
      </c>
      <c r="Q375" s="363">
        <v>8693400.9000000004</v>
      </c>
      <c r="R375" s="363"/>
      <c r="S375" s="363">
        <v>0</v>
      </c>
      <c r="T375" s="363">
        <v>0</v>
      </c>
      <c r="U375" s="363">
        <f t="shared" si="128"/>
        <v>8693400.9000000004</v>
      </c>
      <c r="V375" s="356">
        <f t="shared" si="125"/>
        <v>4531.0460589066151</v>
      </c>
      <c r="W375" s="363">
        <v>6867.5140532567502</v>
      </c>
    </row>
    <row r="376" spans="1:23" ht="35.25" x14ac:dyDescent="0.5">
      <c r="A376" s="318">
        <v>384</v>
      </c>
      <c r="C376" s="364" t="s">
        <v>491</v>
      </c>
      <c r="D376" s="364"/>
      <c r="E376" s="355" t="s">
        <v>17016</v>
      </c>
      <c r="F376" s="355" t="s">
        <v>17016</v>
      </c>
      <c r="G376" s="355" t="s">
        <v>17016</v>
      </c>
      <c r="H376" s="355" t="s">
        <v>17016</v>
      </c>
      <c r="I376" s="355" t="s">
        <v>17016</v>
      </c>
      <c r="J376" s="360">
        <f>SUM(J377:J378)</f>
        <v>1333.6999999999998</v>
      </c>
      <c r="K376" s="360">
        <f>SUM(K377:K378)</f>
        <v>951</v>
      </c>
      <c r="L376" s="360">
        <f>SUM(L377:L378)</f>
        <v>851.7</v>
      </c>
      <c r="M376" s="367">
        <f>SUM(M377:M378)</f>
        <v>48</v>
      </c>
      <c r="N376" s="355" t="s">
        <v>17016</v>
      </c>
      <c r="O376" s="355" t="s">
        <v>17016</v>
      </c>
      <c r="P376" s="358" t="s">
        <v>17016</v>
      </c>
      <c r="Q376" s="362">
        <v>7541463.5800000001</v>
      </c>
      <c r="R376" s="360">
        <f t="shared" ref="R376" si="172">SUM(R377:R378)</f>
        <v>0</v>
      </c>
      <c r="S376" s="360">
        <f>SUM(S377:S378)</f>
        <v>0</v>
      </c>
      <c r="T376" s="360">
        <f>SUM(T377:T378)</f>
        <v>0</v>
      </c>
      <c r="U376" s="360">
        <f>SUM(U377:U378)</f>
        <v>7541463.5800000001</v>
      </c>
      <c r="V376" s="356">
        <f t="shared" si="125"/>
        <v>5654.5426857614166</v>
      </c>
      <c r="W376" s="363">
        <f>MAX(W377:W378)</f>
        <v>14670.594594594593</v>
      </c>
    </row>
    <row r="377" spans="1:23" ht="35.25" x14ac:dyDescent="0.5">
      <c r="A377" s="318">
        <v>385</v>
      </c>
      <c r="B377" s="318">
        <v>1</v>
      </c>
      <c r="C377" s="355">
        <f>SUBTOTAL(9,$B$16:B377)</f>
        <v>306</v>
      </c>
      <c r="D377" s="365" t="s">
        <v>493</v>
      </c>
      <c r="E377" s="355">
        <v>1979</v>
      </c>
      <c r="F377" s="355"/>
      <c r="G377" s="355" t="s">
        <v>17178</v>
      </c>
      <c r="H377" s="355">
        <v>2</v>
      </c>
      <c r="I377" s="355" t="s">
        <v>16984</v>
      </c>
      <c r="J377" s="366">
        <v>956.3</v>
      </c>
      <c r="K377" s="366">
        <v>573.6</v>
      </c>
      <c r="L377" s="366">
        <v>573.6</v>
      </c>
      <c r="M377" s="367">
        <v>17</v>
      </c>
      <c r="N377" s="355" t="s">
        <v>17038</v>
      </c>
      <c r="O377" s="355" t="s">
        <v>17076</v>
      </c>
      <c r="P377" s="358" t="s">
        <v>17042</v>
      </c>
      <c r="Q377" s="363">
        <v>4561543.58</v>
      </c>
      <c r="R377" s="363"/>
      <c r="S377" s="363">
        <v>0</v>
      </c>
      <c r="T377" s="363">
        <v>0</v>
      </c>
      <c r="U377" s="363">
        <f t="shared" si="128"/>
        <v>4561543.58</v>
      </c>
      <c r="V377" s="356">
        <f t="shared" si="125"/>
        <v>4769.9922409285791</v>
      </c>
      <c r="W377" s="363">
        <v>6360.7144954512178</v>
      </c>
    </row>
    <row r="378" spans="1:23" ht="35.25" x14ac:dyDescent="0.5">
      <c r="A378" s="318">
        <v>386</v>
      </c>
      <c r="B378" s="318">
        <v>1</v>
      </c>
      <c r="C378" s="355">
        <f>SUBTOTAL(9,$B$16:B378)</f>
        <v>307</v>
      </c>
      <c r="D378" s="365" t="s">
        <v>16217</v>
      </c>
      <c r="E378" s="355" t="s">
        <v>942</v>
      </c>
      <c r="F378" s="355"/>
      <c r="G378" s="355" t="s">
        <v>17178</v>
      </c>
      <c r="H378" s="355" t="s">
        <v>16986</v>
      </c>
      <c r="I378" s="355" t="s">
        <v>16984</v>
      </c>
      <c r="J378" s="366">
        <v>377.4</v>
      </c>
      <c r="K378" s="366">
        <v>377.4</v>
      </c>
      <c r="L378" s="366">
        <v>278.10000000000002</v>
      </c>
      <c r="M378" s="367">
        <v>31</v>
      </c>
      <c r="N378" s="355" t="s">
        <v>17038</v>
      </c>
      <c r="O378" s="355" t="s">
        <v>17076</v>
      </c>
      <c r="P378" s="358" t="s">
        <v>17042</v>
      </c>
      <c r="Q378" s="363">
        <v>2979920</v>
      </c>
      <c r="R378" s="363"/>
      <c r="S378" s="363">
        <v>0</v>
      </c>
      <c r="T378" s="363">
        <v>0</v>
      </c>
      <c r="U378" s="363">
        <f t="shared" si="128"/>
        <v>2979920</v>
      </c>
      <c r="V378" s="356">
        <f t="shared" si="125"/>
        <v>7895.9194488606254</v>
      </c>
      <c r="W378" s="363">
        <v>14670.594594594593</v>
      </c>
    </row>
    <row r="379" spans="1:23" ht="35.25" x14ac:dyDescent="0.5">
      <c r="A379" s="318">
        <v>389</v>
      </c>
      <c r="C379" s="364" t="s">
        <v>496</v>
      </c>
      <c r="D379" s="364"/>
      <c r="E379" s="355" t="s">
        <v>17016</v>
      </c>
      <c r="F379" s="355" t="s">
        <v>17016</v>
      </c>
      <c r="G379" s="355" t="s">
        <v>17016</v>
      </c>
      <c r="H379" s="355" t="s">
        <v>17016</v>
      </c>
      <c r="I379" s="355" t="s">
        <v>17016</v>
      </c>
      <c r="J379" s="360">
        <f>J380</f>
        <v>659.7</v>
      </c>
      <c r="K379" s="360">
        <f t="shared" ref="K379:M379" si="173">K380</f>
        <v>611.70000000000005</v>
      </c>
      <c r="L379" s="360">
        <f t="shared" si="173"/>
        <v>611.70000000000005</v>
      </c>
      <c r="M379" s="361">
        <f t="shared" si="173"/>
        <v>25</v>
      </c>
      <c r="N379" s="355" t="s">
        <v>17016</v>
      </c>
      <c r="O379" s="355" t="s">
        <v>17016</v>
      </c>
      <c r="P379" s="358" t="s">
        <v>17016</v>
      </c>
      <c r="Q379" s="362">
        <v>4637093.8499999996</v>
      </c>
      <c r="R379" s="360">
        <f t="shared" ref="R379:S379" si="174">R380</f>
        <v>0</v>
      </c>
      <c r="S379" s="360">
        <f t="shared" si="174"/>
        <v>0</v>
      </c>
      <c r="T379" s="360">
        <f t="shared" ref="T379" si="175">T380</f>
        <v>0</v>
      </c>
      <c r="U379" s="360">
        <f t="shared" ref="U379" si="176">U380</f>
        <v>4637093.8499999996</v>
      </c>
      <c r="V379" s="356">
        <f t="shared" si="125"/>
        <v>7029.0948158253741</v>
      </c>
      <c r="W379" s="363">
        <f>W380</f>
        <v>9352.1315628315897</v>
      </c>
    </row>
    <row r="380" spans="1:23" ht="35.25" x14ac:dyDescent="0.5">
      <c r="A380" s="318">
        <v>390</v>
      </c>
      <c r="B380" s="318">
        <v>1</v>
      </c>
      <c r="C380" s="355">
        <f>SUBTOTAL(9,$B$16:B380)</f>
        <v>308</v>
      </c>
      <c r="D380" s="365" t="s">
        <v>495</v>
      </c>
      <c r="E380" s="355">
        <v>1964</v>
      </c>
      <c r="F380" s="355"/>
      <c r="G380" s="355" t="s">
        <v>17178</v>
      </c>
      <c r="H380" s="355">
        <v>2</v>
      </c>
      <c r="I380" s="355" t="s">
        <v>16986</v>
      </c>
      <c r="J380" s="366">
        <v>659.7</v>
      </c>
      <c r="K380" s="366">
        <v>611.70000000000005</v>
      </c>
      <c r="L380" s="366">
        <v>611.70000000000005</v>
      </c>
      <c r="M380" s="367">
        <v>25</v>
      </c>
      <c r="N380" s="355" t="s">
        <v>17038</v>
      </c>
      <c r="O380" s="355" t="s">
        <v>17076</v>
      </c>
      <c r="P380" s="358" t="s">
        <v>17042</v>
      </c>
      <c r="Q380" s="363">
        <v>4637093.8499999996</v>
      </c>
      <c r="R380" s="363"/>
      <c r="S380" s="363">
        <v>0</v>
      </c>
      <c r="T380" s="363">
        <v>0</v>
      </c>
      <c r="U380" s="363">
        <f t="shared" si="128"/>
        <v>4637093.8499999996</v>
      </c>
      <c r="V380" s="356">
        <f t="shared" si="125"/>
        <v>7029.0948158253741</v>
      </c>
      <c r="W380" s="363">
        <v>9352.1315628315897</v>
      </c>
    </row>
    <row r="381" spans="1:23" ht="35.25" x14ac:dyDescent="0.5">
      <c r="A381" s="318">
        <v>391</v>
      </c>
      <c r="C381" s="364" t="s">
        <v>497</v>
      </c>
      <c r="D381" s="364"/>
      <c r="E381" s="355" t="s">
        <v>17016</v>
      </c>
      <c r="F381" s="355" t="s">
        <v>17016</v>
      </c>
      <c r="G381" s="355" t="s">
        <v>17016</v>
      </c>
      <c r="H381" s="355" t="s">
        <v>17016</v>
      </c>
      <c r="I381" s="355" t="s">
        <v>17016</v>
      </c>
      <c r="J381" s="360">
        <f>SUM(J382:J386)</f>
        <v>2784.4399999999996</v>
      </c>
      <c r="K381" s="360">
        <f t="shared" ref="K381:M381" si="177">SUM(K382:K386)</f>
        <v>1923.1000000000001</v>
      </c>
      <c r="L381" s="360">
        <f t="shared" si="177"/>
        <v>1923.1000000000001</v>
      </c>
      <c r="M381" s="361">
        <f t="shared" si="177"/>
        <v>154</v>
      </c>
      <c r="N381" s="355" t="s">
        <v>17016</v>
      </c>
      <c r="O381" s="355" t="s">
        <v>17016</v>
      </c>
      <c r="P381" s="358" t="s">
        <v>17016</v>
      </c>
      <c r="Q381" s="362">
        <v>6121354.1100000003</v>
      </c>
      <c r="R381" s="360">
        <f t="shared" ref="R381:U381" si="178">SUM(R382:R386)</f>
        <v>0</v>
      </c>
      <c r="S381" s="360">
        <f t="shared" si="178"/>
        <v>0</v>
      </c>
      <c r="T381" s="360">
        <f t="shared" si="178"/>
        <v>0</v>
      </c>
      <c r="U381" s="360">
        <f t="shared" si="178"/>
        <v>6121354.1100000003</v>
      </c>
      <c r="V381" s="356">
        <f t="shared" si="125"/>
        <v>2198.4148015399869</v>
      </c>
      <c r="W381" s="363">
        <f>MAX(W382:W386)</f>
        <v>6647.1553501469152</v>
      </c>
    </row>
    <row r="382" spans="1:23" ht="35.25" x14ac:dyDescent="0.5">
      <c r="A382" s="318">
        <v>392</v>
      </c>
      <c r="B382" s="318">
        <v>1</v>
      </c>
      <c r="C382" s="355">
        <f>SUBTOTAL(9,$B$16:B382)</f>
        <v>309</v>
      </c>
      <c r="D382" s="365" t="s">
        <v>498</v>
      </c>
      <c r="E382" s="355">
        <v>1974</v>
      </c>
      <c r="F382" s="355"/>
      <c r="G382" s="355" t="s">
        <v>17178</v>
      </c>
      <c r="H382" s="355">
        <v>2</v>
      </c>
      <c r="I382" s="355" t="s">
        <v>16986</v>
      </c>
      <c r="J382" s="366">
        <v>816.8</v>
      </c>
      <c r="K382" s="366">
        <v>762</v>
      </c>
      <c r="L382" s="366">
        <v>762</v>
      </c>
      <c r="M382" s="367">
        <v>42</v>
      </c>
      <c r="N382" s="355" t="s">
        <v>17038</v>
      </c>
      <c r="O382" s="355" t="s">
        <v>17054</v>
      </c>
      <c r="P382" s="358" t="s">
        <v>17140</v>
      </c>
      <c r="Q382" s="363">
        <v>5429396.4900000002</v>
      </c>
      <c r="R382" s="363"/>
      <c r="S382" s="363">
        <v>0</v>
      </c>
      <c r="T382" s="363">
        <v>0</v>
      </c>
      <c r="U382" s="363">
        <f t="shared" si="128"/>
        <v>5429396.4900000002</v>
      </c>
      <c r="V382" s="356">
        <f t="shared" si="125"/>
        <v>6647.1553501469152</v>
      </c>
      <c r="W382" s="363">
        <v>6647.1553501469152</v>
      </c>
    </row>
    <row r="383" spans="1:23" ht="35.25" x14ac:dyDescent="0.5">
      <c r="A383" s="318">
        <v>393</v>
      </c>
      <c r="B383" s="318">
        <v>1</v>
      </c>
      <c r="C383" s="355">
        <f>SUBTOTAL(9,$B$16:B383)</f>
        <v>310</v>
      </c>
      <c r="D383" s="365" t="s">
        <v>16464</v>
      </c>
      <c r="E383" s="355">
        <v>1962</v>
      </c>
      <c r="F383" s="355"/>
      <c r="G383" s="355" t="s">
        <v>17178</v>
      </c>
      <c r="H383" s="355">
        <v>2</v>
      </c>
      <c r="I383" s="355">
        <v>2</v>
      </c>
      <c r="J383" s="366">
        <v>532.54</v>
      </c>
      <c r="K383" s="366">
        <v>264.2</v>
      </c>
      <c r="L383" s="366">
        <v>264.2</v>
      </c>
      <c r="M383" s="367">
        <v>29</v>
      </c>
      <c r="N383" s="355" t="s">
        <v>17038</v>
      </c>
      <c r="O383" s="355" t="s">
        <v>17054</v>
      </c>
      <c r="P383" s="358" t="s">
        <v>17417</v>
      </c>
      <c r="Q383" s="363">
        <v>115372.67</v>
      </c>
      <c r="R383" s="363"/>
      <c r="S383" s="363">
        <v>0</v>
      </c>
      <c r="T383" s="363">
        <v>0</v>
      </c>
      <c r="U383" s="363">
        <f t="shared" si="128"/>
        <v>115372.67</v>
      </c>
      <c r="V383" s="356">
        <f t="shared" si="125"/>
        <v>216.64601720058587</v>
      </c>
      <c r="W383" s="363">
        <v>216.64601720058587</v>
      </c>
    </row>
    <row r="384" spans="1:23" ht="35.25" x14ac:dyDescent="0.5">
      <c r="A384" s="318">
        <v>394</v>
      </c>
      <c r="B384" s="318">
        <v>1</v>
      </c>
      <c r="C384" s="355">
        <f>SUBTOTAL(9,$B$16:B384)</f>
        <v>311</v>
      </c>
      <c r="D384" s="365" t="s">
        <v>16465</v>
      </c>
      <c r="E384" s="355">
        <v>1962</v>
      </c>
      <c r="F384" s="355"/>
      <c r="G384" s="355" t="s">
        <v>17178</v>
      </c>
      <c r="H384" s="355">
        <v>2</v>
      </c>
      <c r="I384" s="355">
        <v>2</v>
      </c>
      <c r="J384" s="366">
        <v>400.6</v>
      </c>
      <c r="K384" s="366">
        <v>375.1</v>
      </c>
      <c r="L384" s="366">
        <v>375.1</v>
      </c>
      <c r="M384" s="367">
        <v>27</v>
      </c>
      <c r="N384" s="355" t="s">
        <v>17038</v>
      </c>
      <c r="O384" s="355" t="s">
        <v>17054</v>
      </c>
      <c r="P384" s="358" t="s">
        <v>17417</v>
      </c>
      <c r="Q384" s="363">
        <v>223562.32</v>
      </c>
      <c r="R384" s="363"/>
      <c r="S384" s="363">
        <v>0</v>
      </c>
      <c r="T384" s="363">
        <v>0</v>
      </c>
      <c r="U384" s="363">
        <f t="shared" si="128"/>
        <v>223562.32</v>
      </c>
      <c r="V384" s="356">
        <f t="shared" si="125"/>
        <v>558.06869695456817</v>
      </c>
      <c r="W384" s="363">
        <v>558.06869695456817</v>
      </c>
    </row>
    <row r="385" spans="1:23" ht="35.25" x14ac:dyDescent="0.5">
      <c r="A385" s="318">
        <v>395</v>
      </c>
      <c r="B385" s="318">
        <v>1</v>
      </c>
      <c r="C385" s="355">
        <f>SUBTOTAL(9,$B$16:B385)</f>
        <v>312</v>
      </c>
      <c r="D385" s="365" t="s">
        <v>16467</v>
      </c>
      <c r="E385" s="355">
        <v>1962</v>
      </c>
      <c r="F385" s="355"/>
      <c r="G385" s="355" t="s">
        <v>17178</v>
      </c>
      <c r="H385" s="355">
        <v>2</v>
      </c>
      <c r="I385" s="355">
        <v>2</v>
      </c>
      <c r="J385" s="366">
        <v>659.3</v>
      </c>
      <c r="K385" s="366">
        <v>262</v>
      </c>
      <c r="L385" s="366">
        <v>262</v>
      </c>
      <c r="M385" s="367">
        <v>29</v>
      </c>
      <c r="N385" s="355" t="s">
        <v>17038</v>
      </c>
      <c r="O385" s="355" t="s">
        <v>17054</v>
      </c>
      <c r="P385" s="358" t="s">
        <v>17417</v>
      </c>
      <c r="Q385" s="363">
        <v>234644.92</v>
      </c>
      <c r="R385" s="363"/>
      <c r="S385" s="363">
        <v>0</v>
      </c>
      <c r="T385" s="363">
        <v>0</v>
      </c>
      <c r="U385" s="363">
        <f t="shared" si="128"/>
        <v>234644.92</v>
      </c>
      <c r="V385" s="356">
        <f t="shared" si="125"/>
        <v>355.90007583801008</v>
      </c>
      <c r="W385" s="363">
        <v>355.90007583801008</v>
      </c>
    </row>
    <row r="386" spans="1:23" ht="35.25" x14ac:dyDescent="0.5">
      <c r="A386" s="318">
        <v>396</v>
      </c>
      <c r="B386" s="318">
        <v>1</v>
      </c>
      <c r="C386" s="355">
        <f>SUBTOTAL(9,$B$16:B386)</f>
        <v>313</v>
      </c>
      <c r="D386" s="365" t="s">
        <v>16469</v>
      </c>
      <c r="E386" s="355">
        <v>1964</v>
      </c>
      <c r="F386" s="355"/>
      <c r="G386" s="355" t="s">
        <v>17178</v>
      </c>
      <c r="H386" s="355">
        <v>2</v>
      </c>
      <c r="I386" s="355">
        <v>2</v>
      </c>
      <c r="J386" s="366">
        <v>375.2</v>
      </c>
      <c r="K386" s="366">
        <v>259.8</v>
      </c>
      <c r="L386" s="366">
        <v>259.8</v>
      </c>
      <c r="M386" s="367">
        <v>27</v>
      </c>
      <c r="N386" s="355" t="s">
        <v>17038</v>
      </c>
      <c r="O386" s="355" t="s">
        <v>17054</v>
      </c>
      <c r="P386" s="358" t="s">
        <v>17417</v>
      </c>
      <c r="Q386" s="363">
        <v>118377.71</v>
      </c>
      <c r="R386" s="363"/>
      <c r="S386" s="363">
        <v>0</v>
      </c>
      <c r="T386" s="363">
        <v>0</v>
      </c>
      <c r="U386" s="363">
        <f t="shared" si="128"/>
        <v>118377.71</v>
      </c>
      <c r="V386" s="356">
        <f t="shared" si="125"/>
        <v>315.50562366737745</v>
      </c>
      <c r="W386" s="363">
        <v>315.50562366737745</v>
      </c>
    </row>
    <row r="387" spans="1:23" ht="35.25" x14ac:dyDescent="0.5">
      <c r="A387" s="318">
        <v>397</v>
      </c>
      <c r="C387" s="364" t="s">
        <v>500</v>
      </c>
      <c r="D387" s="364"/>
      <c r="E387" s="355" t="s">
        <v>17016</v>
      </c>
      <c r="F387" s="355" t="s">
        <v>17016</v>
      </c>
      <c r="G387" s="355" t="s">
        <v>17016</v>
      </c>
      <c r="H387" s="355" t="s">
        <v>17016</v>
      </c>
      <c r="I387" s="355" t="s">
        <v>17016</v>
      </c>
      <c r="J387" s="360">
        <f>J388</f>
        <v>1199.9000000000001</v>
      </c>
      <c r="K387" s="360">
        <f t="shared" ref="K387:M387" si="179">K388</f>
        <v>715.9</v>
      </c>
      <c r="L387" s="360">
        <f t="shared" si="179"/>
        <v>715.9</v>
      </c>
      <c r="M387" s="361">
        <f t="shared" si="179"/>
        <v>41</v>
      </c>
      <c r="N387" s="355" t="s">
        <v>17016</v>
      </c>
      <c r="O387" s="355" t="s">
        <v>17016</v>
      </c>
      <c r="P387" s="358" t="s">
        <v>17016</v>
      </c>
      <c r="Q387" s="362">
        <v>4999344.2300000004</v>
      </c>
      <c r="R387" s="360">
        <f t="shared" ref="R387:S387" si="180">R388</f>
        <v>0</v>
      </c>
      <c r="S387" s="360">
        <f t="shared" si="180"/>
        <v>0</v>
      </c>
      <c r="T387" s="360">
        <f t="shared" ref="T387" si="181">T388</f>
        <v>0</v>
      </c>
      <c r="U387" s="360">
        <f t="shared" ref="U387" si="182">U388</f>
        <v>4999344.2300000004</v>
      </c>
      <c r="V387" s="356">
        <f t="shared" si="125"/>
        <v>4166.4673972831069</v>
      </c>
      <c r="W387" s="363">
        <f>W388</f>
        <v>5538.2295431285938</v>
      </c>
    </row>
    <row r="388" spans="1:23" ht="35.25" x14ac:dyDescent="0.5">
      <c r="A388" s="318">
        <v>398</v>
      </c>
      <c r="B388" s="318">
        <v>1</v>
      </c>
      <c r="C388" s="355">
        <f>SUBTOTAL(9,$B$16:B388)</f>
        <v>314</v>
      </c>
      <c r="D388" s="365" t="s">
        <v>499</v>
      </c>
      <c r="E388" s="355">
        <v>1981</v>
      </c>
      <c r="F388" s="355"/>
      <c r="G388" s="355" t="s">
        <v>17178</v>
      </c>
      <c r="H388" s="355">
        <v>2</v>
      </c>
      <c r="I388" s="355" t="s">
        <v>16986</v>
      </c>
      <c r="J388" s="366">
        <v>1199.9000000000001</v>
      </c>
      <c r="K388" s="366">
        <v>715.9</v>
      </c>
      <c r="L388" s="366">
        <v>715.9</v>
      </c>
      <c r="M388" s="367">
        <v>41</v>
      </c>
      <c r="N388" s="355" t="s">
        <v>17038</v>
      </c>
      <c r="O388" s="355" t="s">
        <v>17076</v>
      </c>
      <c r="P388" s="358" t="s">
        <v>17042</v>
      </c>
      <c r="Q388" s="363">
        <v>4999344.2300000004</v>
      </c>
      <c r="R388" s="363"/>
      <c r="S388" s="363">
        <v>0</v>
      </c>
      <c r="T388" s="363">
        <v>0</v>
      </c>
      <c r="U388" s="363">
        <f t="shared" si="128"/>
        <v>4999344.2300000004</v>
      </c>
      <c r="V388" s="356">
        <f t="shared" si="125"/>
        <v>4166.4673972831069</v>
      </c>
      <c r="W388" s="363">
        <v>5538.2295431285938</v>
      </c>
    </row>
    <row r="389" spans="1:23" ht="35.25" x14ac:dyDescent="0.5">
      <c r="A389" s="318">
        <v>399</v>
      </c>
      <c r="C389" s="364" t="s">
        <v>304</v>
      </c>
      <c r="D389" s="364"/>
      <c r="E389" s="355" t="s">
        <v>17016</v>
      </c>
      <c r="F389" s="355" t="s">
        <v>17016</v>
      </c>
      <c r="G389" s="355" t="s">
        <v>17016</v>
      </c>
      <c r="H389" s="355" t="s">
        <v>17016</v>
      </c>
      <c r="I389" s="355" t="s">
        <v>17016</v>
      </c>
      <c r="J389" s="360">
        <f>SUM(J390:J391)</f>
        <v>4989.7</v>
      </c>
      <c r="K389" s="360">
        <f>SUM(K390:K391)</f>
        <v>4375.5</v>
      </c>
      <c r="L389" s="360">
        <f>SUM(L390:L391)</f>
        <v>4375.5</v>
      </c>
      <c r="M389" s="361">
        <f>SUM(M390:M391)</f>
        <v>176</v>
      </c>
      <c r="N389" s="355" t="s">
        <v>17016</v>
      </c>
      <c r="O389" s="355" t="s">
        <v>17016</v>
      </c>
      <c r="P389" s="358" t="s">
        <v>17016</v>
      </c>
      <c r="Q389" s="362">
        <v>17376189.66</v>
      </c>
      <c r="R389" s="360">
        <f t="shared" ref="R389" si="183">SUM(R390:R391)</f>
        <v>0</v>
      </c>
      <c r="S389" s="360">
        <f>SUM(S390:S391)</f>
        <v>0</v>
      </c>
      <c r="T389" s="360">
        <f>SUM(T390:T391)</f>
        <v>0</v>
      </c>
      <c r="U389" s="360">
        <f>SUM(U390:U391)</f>
        <v>17376189.66</v>
      </c>
      <c r="V389" s="356">
        <f t="shared" si="125"/>
        <v>3482.4117001022105</v>
      </c>
      <c r="W389" s="363">
        <f>MAX(W390:W391)</f>
        <v>9186.3280606138433</v>
      </c>
    </row>
    <row r="390" spans="1:23" ht="35.25" x14ac:dyDescent="0.5">
      <c r="A390" s="318">
        <v>400</v>
      </c>
      <c r="B390" s="318">
        <v>1</v>
      </c>
      <c r="C390" s="355">
        <f>SUBTOTAL(9,$B$16:B390)</f>
        <v>315</v>
      </c>
      <c r="D390" s="365" t="s">
        <v>303</v>
      </c>
      <c r="E390" s="355">
        <v>1997</v>
      </c>
      <c r="F390" s="355">
        <v>2015</v>
      </c>
      <c r="G390" s="355" t="s">
        <v>17178</v>
      </c>
      <c r="H390" s="355">
        <v>5</v>
      </c>
      <c r="I390" s="355" t="s">
        <v>17044</v>
      </c>
      <c r="J390" s="366">
        <v>4211</v>
      </c>
      <c r="K390" s="366">
        <v>3971.3</v>
      </c>
      <c r="L390" s="366">
        <v>3971.3</v>
      </c>
      <c r="M390" s="367">
        <v>160</v>
      </c>
      <c r="N390" s="355" t="s">
        <v>17038</v>
      </c>
      <c r="O390" s="355" t="s">
        <v>17054</v>
      </c>
      <c r="P390" s="358" t="s">
        <v>17175</v>
      </c>
      <c r="Q390" s="363">
        <v>12286603.369999999</v>
      </c>
      <c r="R390" s="363"/>
      <c r="S390" s="363">
        <v>0</v>
      </c>
      <c r="T390" s="363">
        <v>0</v>
      </c>
      <c r="U390" s="363">
        <f t="shared" si="128"/>
        <v>12286603.369999999</v>
      </c>
      <c r="V390" s="356">
        <f t="shared" si="125"/>
        <v>2917.7400546188551</v>
      </c>
      <c r="W390" s="363">
        <v>3090.2773125623366</v>
      </c>
    </row>
    <row r="391" spans="1:23" ht="35.25" x14ac:dyDescent="0.5">
      <c r="A391" s="318">
        <v>401</v>
      </c>
      <c r="B391" s="318">
        <v>1</v>
      </c>
      <c r="C391" s="355">
        <f>SUBTOTAL(9,$B$16:B391)</f>
        <v>316</v>
      </c>
      <c r="D391" s="365" t="s">
        <v>305</v>
      </c>
      <c r="E391" s="355">
        <v>1966</v>
      </c>
      <c r="F391" s="355"/>
      <c r="G391" s="355" t="s">
        <v>17178</v>
      </c>
      <c r="H391" s="355">
        <v>2</v>
      </c>
      <c r="I391" s="355" t="s">
        <v>16984</v>
      </c>
      <c r="J391" s="366">
        <v>778.7</v>
      </c>
      <c r="K391" s="366">
        <v>404.2</v>
      </c>
      <c r="L391" s="366">
        <v>404.2</v>
      </c>
      <c r="M391" s="367">
        <v>16</v>
      </c>
      <c r="N391" s="355" t="s">
        <v>17038</v>
      </c>
      <c r="O391" s="355" t="s">
        <v>17076</v>
      </c>
      <c r="P391" s="358" t="s">
        <v>17042</v>
      </c>
      <c r="Q391" s="363">
        <v>5089586.29</v>
      </c>
      <c r="R391" s="363"/>
      <c r="S391" s="363">
        <v>0</v>
      </c>
      <c r="T391" s="363">
        <v>0</v>
      </c>
      <c r="U391" s="363">
        <f t="shared" si="128"/>
        <v>5089586.29</v>
      </c>
      <c r="V391" s="356">
        <f t="shared" si="125"/>
        <v>6536.0039681520484</v>
      </c>
      <c r="W391" s="363">
        <v>9186.3280606138433</v>
      </c>
    </row>
    <row r="392" spans="1:23" ht="35.25" x14ac:dyDescent="0.5">
      <c r="A392" s="318">
        <v>402</v>
      </c>
      <c r="C392" s="364" t="s">
        <v>17299</v>
      </c>
      <c r="D392" s="364"/>
      <c r="E392" s="355" t="s">
        <v>17016</v>
      </c>
      <c r="F392" s="355" t="s">
        <v>17016</v>
      </c>
      <c r="G392" s="355" t="s">
        <v>17016</v>
      </c>
      <c r="H392" s="355" t="s">
        <v>17016</v>
      </c>
      <c r="I392" s="355" t="s">
        <v>17016</v>
      </c>
      <c r="J392" s="360">
        <f>J393</f>
        <v>212.1</v>
      </c>
      <c r="K392" s="360">
        <f t="shared" ref="K392:M392" si="184">K393</f>
        <v>212.1</v>
      </c>
      <c r="L392" s="360">
        <f t="shared" si="184"/>
        <v>187.1</v>
      </c>
      <c r="M392" s="361">
        <f t="shared" si="184"/>
        <v>7</v>
      </c>
      <c r="N392" s="355" t="s">
        <v>17016</v>
      </c>
      <c r="O392" s="355" t="s">
        <v>17016</v>
      </c>
      <c r="P392" s="358" t="s">
        <v>17016</v>
      </c>
      <c r="Q392" s="362">
        <v>496575.67</v>
      </c>
      <c r="R392" s="360">
        <f t="shared" ref="R392:S392" si="185">R393</f>
        <v>0</v>
      </c>
      <c r="S392" s="360">
        <f t="shared" si="185"/>
        <v>0</v>
      </c>
      <c r="T392" s="360">
        <f t="shared" ref="T392" si="186">T393</f>
        <v>0</v>
      </c>
      <c r="U392" s="360">
        <f t="shared" ref="U392" si="187">U393</f>
        <v>496575.67</v>
      </c>
      <c r="V392" s="356">
        <f t="shared" si="125"/>
        <v>2341.2337105139086</v>
      </c>
      <c r="W392" s="363">
        <f>W393</f>
        <v>2768.88</v>
      </c>
    </row>
    <row r="393" spans="1:23" ht="35.25" x14ac:dyDescent="0.5">
      <c r="A393" s="318">
        <v>403</v>
      </c>
      <c r="B393" s="318">
        <v>1</v>
      </c>
      <c r="C393" s="355">
        <f>SUBTOTAL(9,$B$16:B393)</f>
        <v>317</v>
      </c>
      <c r="D393" s="365" t="s">
        <v>16888</v>
      </c>
      <c r="E393" s="355">
        <v>1962</v>
      </c>
      <c r="F393" s="355"/>
      <c r="G393" s="355" t="s">
        <v>17178</v>
      </c>
      <c r="H393" s="355">
        <v>2</v>
      </c>
      <c r="I393" s="355" t="s">
        <v>16984</v>
      </c>
      <c r="J393" s="366">
        <v>212.1</v>
      </c>
      <c r="K393" s="366">
        <v>212.1</v>
      </c>
      <c r="L393" s="366">
        <v>187.1</v>
      </c>
      <c r="M393" s="367">
        <v>7</v>
      </c>
      <c r="N393" s="355" t="s">
        <v>17038</v>
      </c>
      <c r="O393" s="355" t="s">
        <v>17076</v>
      </c>
      <c r="P393" s="358" t="s">
        <v>17042</v>
      </c>
      <c r="Q393" s="363">
        <v>496575.67</v>
      </c>
      <c r="R393" s="363"/>
      <c r="S393" s="363">
        <v>0</v>
      </c>
      <c r="T393" s="363">
        <v>0</v>
      </c>
      <c r="U393" s="363">
        <f t="shared" si="128"/>
        <v>496575.67</v>
      </c>
      <c r="V393" s="356">
        <f t="shared" ref="V393" si="188">Q393/J393</f>
        <v>2341.2337105139086</v>
      </c>
      <c r="W393" s="363">
        <v>2768.88</v>
      </c>
    </row>
    <row r="394" spans="1:23" ht="35.25" x14ac:dyDescent="0.5">
      <c r="A394" s="318">
        <v>404</v>
      </c>
      <c r="C394" s="364" t="s">
        <v>17194</v>
      </c>
      <c r="D394" s="365"/>
      <c r="E394" s="355" t="s">
        <v>17016</v>
      </c>
      <c r="F394" s="355" t="s">
        <v>17016</v>
      </c>
      <c r="G394" s="355" t="s">
        <v>17016</v>
      </c>
      <c r="H394" s="355" t="s">
        <v>17016</v>
      </c>
      <c r="I394" s="355" t="s">
        <v>17016</v>
      </c>
      <c r="J394" s="366">
        <f>J395+J448+J457+J485+J495+J499+J513+J517+J523+J527+J536+J538+J540+J543+J545+J547+J549+J553+J555+J557+J559+J561+J567+J569+J571+J574+J576+J578+J580+J586+J589+J591+J593+J595+J597+J602+J604+J607+J609+J611+J621+J624+J626+J628+J632+J635+J638+J640+J642+J644+J647+J649+J651+J653+J656</f>
        <v>391088.02000000008</v>
      </c>
      <c r="K394" s="366">
        <f>K395+K448+K457+K485+K495+K499+K513+K517+K523+K527+K536+K538+K540+K543+K545+K547+K549+K553+K555+K557+K559+K561+K567+K569+K571+K574+K576+K578+K580+K586+K589+K591+K593+K595+K597+K602+K604+K607+K609+K611+K621+K624+K626+K628+K632+K635+K638+K640+K642+K644+K647+K649+K651+K653+K656</f>
        <v>318722.64</v>
      </c>
      <c r="L394" s="366">
        <f>L395+L448+L457+L485+L495+L499+L513+L517+L523+L527+L536+L538+L540+L543+L545+L547+L549+L553+L555+L557+L559+L561+L567+L569+L571+L574+L576+L578+L580+L586+L589+L591+L593+L595+L597+L602+L604+L607+L609+L611+L621+L624+L626+L628+L632+L635+L638+L640+L642+L644+L647+L649+L651+L653+L656</f>
        <v>296567.87</v>
      </c>
      <c r="M394" s="367">
        <f>M395+M448+M457+M485+M495+M499+M513+M517+M523+M527+M536+M538+M540+M543+M545+M547+M549+M553+M555+M557+M559+M561+M567+M569+M571+M574+M576+M578+M580+M586+M589+M591+M593+M595+M597+M602+M604+M607+M609+M611+M621+M624+M626+M628+M632+M635+M638+M640+M642+M644+M647+M649+M651+M653+M656</f>
        <v>14870</v>
      </c>
      <c r="N394" s="355" t="s">
        <v>17016</v>
      </c>
      <c r="O394" s="355" t="s">
        <v>17016</v>
      </c>
      <c r="P394" s="358" t="s">
        <v>17016</v>
      </c>
      <c r="Q394" s="382">
        <f>Q395+Q448+Q457+Q485+Q495+Q499+Q513+Q517+Q523+Q527+Q536+Q538+Q540+Q543+Q545+Q547+Q549+Q553+Q555+Q557+Q559+Q561+Q567+Q569+Q571+Q574+Q576+Q578+Q580+Q586+Q589+Q591+Q593+Q595+Q597+Q602+Q604+Q607+Q609+Q611+Q621+Q624+Q626+Q628+Q632+Q635+Q638+Q640+Q642+Q644+Q647+Q649+Q651+Q653+Q656</f>
        <v>1256137430.8799999</v>
      </c>
      <c r="R394" s="366">
        <f>R395+R448+R457+R485+R495+R499+R513+R517+R523+R527+R536+R538+R540+R543+R545+R547+R549+R553+R555+R557+R559+R561+R567+R569+R571+R574+R576+R578+R580+R586+R589+R591+R593+R595+R597+R602+R604+R607+R609+R611+R621+R624+R626+R628+R632+R635+R638+R640+R642+R644+R647+R649+R651+R653+R656</f>
        <v>0</v>
      </c>
      <c r="S394" s="366">
        <f>S395+S448+S457+S485+S495+S499+S513+S517+S523+S527+S536+S538+S540+S543+S545+S547+S549+S553+S555+S557+S559+S561+S567+S569+S571+S574+S576+S578+S580+S586+S589+S591+S593+S595+S597+S602+S604+S607+S609+S611+S621+S624+S626+S628+S632+S635+S638+S640+S642+S644+S647+S649+S651+S653+S656</f>
        <v>0</v>
      </c>
      <c r="T394" s="366">
        <f>T395+T448+T457+T485+T495+T499+T513+T517+T523+T527+T536+T538+T540+T543+T545+T547+T549+T553+T555+T557+T559+T561+T567+T569+T571+T574+T576+T578+T580+T586+T589+T591+T593+T595+T597+T602+T604+T607+T609+T611+T621+T624+T626+T628+T632+T635+T638+T640+T642+T644+T647+T649+T651+T653+T656</f>
        <v>1337402.6500000001</v>
      </c>
      <c r="U394" s="366">
        <f>U395+U448+U457+U485+U495+U499+U513+U517+U523+U527+U536+U538+U540+U543+U545+U547+U549+U553+U555+U557+U559+U561+U567+U569+U571+U574+U576+U578+U580+U586+U589+U591+U593+U595+U597+U602+U604+U607+U609+U611+U621+U624+U626+U628+U632+U635+U638+U640+U642+U644+U647+U649+U651+U653+U656</f>
        <v>1254800028.23</v>
      </c>
      <c r="V394" s="356">
        <f t="shared" ref="V394:V441" si="189">Q394/J394</f>
        <v>3211.9046522570538</v>
      </c>
      <c r="W394" s="363">
        <f>MAX(W395:W658)</f>
        <v>33672.987931778931</v>
      </c>
    </row>
    <row r="395" spans="1:23" ht="35.25" x14ac:dyDescent="0.5">
      <c r="A395" s="318">
        <v>405</v>
      </c>
      <c r="C395" s="364" t="s">
        <v>71</v>
      </c>
      <c r="D395" s="383"/>
      <c r="E395" s="355" t="s">
        <v>17016</v>
      </c>
      <c r="F395" s="355" t="s">
        <v>17016</v>
      </c>
      <c r="G395" s="355" t="s">
        <v>17016</v>
      </c>
      <c r="H395" s="355" t="s">
        <v>17016</v>
      </c>
      <c r="I395" s="355" t="s">
        <v>17016</v>
      </c>
      <c r="J395" s="366">
        <f>SUM(J396:J447)</f>
        <v>138662.26999999999</v>
      </c>
      <c r="K395" s="366">
        <f t="shared" ref="K395:M395" si="190">SUM(K396:K447)</f>
        <v>113910.46999999999</v>
      </c>
      <c r="L395" s="366">
        <f t="shared" si="190"/>
        <v>108975.46000000002</v>
      </c>
      <c r="M395" s="367">
        <f t="shared" si="190"/>
        <v>5708</v>
      </c>
      <c r="N395" s="355" t="s">
        <v>17016</v>
      </c>
      <c r="O395" s="355" t="s">
        <v>17016</v>
      </c>
      <c r="P395" s="358" t="s">
        <v>17016</v>
      </c>
      <c r="Q395" s="382">
        <f>SUM(Q396:Q447)</f>
        <v>322505567.73999995</v>
      </c>
      <c r="R395" s="366">
        <f t="shared" ref="R395:T395" si="191">SUM(R396:R447)</f>
        <v>0</v>
      </c>
      <c r="S395" s="366">
        <f t="shared" si="191"/>
        <v>0</v>
      </c>
      <c r="T395" s="366">
        <f t="shared" si="191"/>
        <v>0</v>
      </c>
      <c r="U395" s="366">
        <f>SUM(U396:U447)</f>
        <v>322505567.73999995</v>
      </c>
      <c r="V395" s="356">
        <f t="shared" si="189"/>
        <v>2325.8350504430655</v>
      </c>
      <c r="W395" s="363">
        <f>MAX(W396:W447)</f>
        <v>12140.258531732856</v>
      </c>
    </row>
    <row r="396" spans="1:23" ht="35.25" x14ac:dyDescent="0.5">
      <c r="A396" s="318">
        <v>406</v>
      </c>
      <c r="B396" s="318">
        <v>1</v>
      </c>
      <c r="C396" s="355">
        <f>SUBTOTAL(9,$B396:B$396)</f>
        <v>1</v>
      </c>
      <c r="D396" s="365" t="s">
        <v>108</v>
      </c>
      <c r="E396" s="355">
        <v>1959</v>
      </c>
      <c r="F396" s="355"/>
      <c r="G396" s="355" t="s">
        <v>17178</v>
      </c>
      <c r="H396" s="355">
        <v>2</v>
      </c>
      <c r="I396" s="355">
        <v>1</v>
      </c>
      <c r="J396" s="366">
        <v>294.2</v>
      </c>
      <c r="K396" s="366">
        <v>267.60000000000002</v>
      </c>
      <c r="L396" s="366">
        <v>232.10000000000002</v>
      </c>
      <c r="M396" s="367">
        <v>19</v>
      </c>
      <c r="N396" s="355" t="s">
        <v>17038</v>
      </c>
      <c r="O396" s="355" t="s">
        <v>17054</v>
      </c>
      <c r="P396" s="358" t="s">
        <v>17055</v>
      </c>
      <c r="Q396" s="363">
        <v>2065079.27</v>
      </c>
      <c r="R396" s="363"/>
      <c r="S396" s="360">
        <f t="shared" ref="S396:T399" si="192">SUM(S397:S448)</f>
        <v>0</v>
      </c>
      <c r="T396" s="360">
        <f t="shared" si="192"/>
        <v>0</v>
      </c>
      <c r="U396" s="363">
        <f t="shared" ref="U396:U445" si="193">Q396-S396-T396</f>
        <v>2065079.27</v>
      </c>
      <c r="V396" s="356">
        <f t="shared" si="189"/>
        <v>7019.3041128484028</v>
      </c>
      <c r="W396" s="363">
        <v>9299.022705642421</v>
      </c>
    </row>
    <row r="397" spans="1:23" ht="35.25" x14ac:dyDescent="0.5">
      <c r="A397" s="318">
        <v>407</v>
      </c>
      <c r="B397" s="318">
        <v>1</v>
      </c>
      <c r="C397" s="355">
        <f>SUBTOTAL(9,$B$396:B397)</f>
        <v>2</v>
      </c>
      <c r="D397" s="365" t="s">
        <v>109</v>
      </c>
      <c r="E397" s="355">
        <v>1990</v>
      </c>
      <c r="F397" s="355">
        <v>2018</v>
      </c>
      <c r="G397" s="355" t="s">
        <v>17178</v>
      </c>
      <c r="H397" s="355">
        <v>7</v>
      </c>
      <c r="I397" s="355">
        <v>4</v>
      </c>
      <c r="J397" s="366">
        <v>6095</v>
      </c>
      <c r="K397" s="366">
        <v>4966.1000000000004</v>
      </c>
      <c r="L397" s="366">
        <v>4966.1000000000004</v>
      </c>
      <c r="M397" s="367">
        <v>194</v>
      </c>
      <c r="N397" s="355" t="s">
        <v>17038</v>
      </c>
      <c r="O397" s="355" t="s">
        <v>17054</v>
      </c>
      <c r="P397" s="358" t="s">
        <v>17069</v>
      </c>
      <c r="Q397" s="363">
        <v>11071119.41</v>
      </c>
      <c r="R397" s="363"/>
      <c r="S397" s="360">
        <f t="shared" si="192"/>
        <v>0</v>
      </c>
      <c r="T397" s="360">
        <f t="shared" si="192"/>
        <v>0</v>
      </c>
      <c r="U397" s="363">
        <f t="shared" si="193"/>
        <v>11071119.41</v>
      </c>
      <c r="V397" s="356">
        <f t="shared" si="189"/>
        <v>1816.4264823625924</v>
      </c>
      <c r="W397" s="363">
        <v>2406.3626316652994</v>
      </c>
    </row>
    <row r="398" spans="1:23" ht="35.25" x14ac:dyDescent="0.5">
      <c r="A398" s="318">
        <v>408</v>
      </c>
      <c r="B398" s="318">
        <v>1</v>
      </c>
      <c r="C398" s="355">
        <f>SUBTOTAL(9,$B$396:B398)</f>
        <v>3</v>
      </c>
      <c r="D398" s="365" t="s">
        <v>110</v>
      </c>
      <c r="E398" s="355">
        <v>1959</v>
      </c>
      <c r="F398" s="355"/>
      <c r="G398" s="355" t="s">
        <v>17178</v>
      </c>
      <c r="H398" s="355">
        <v>2</v>
      </c>
      <c r="I398" s="355">
        <v>1</v>
      </c>
      <c r="J398" s="366">
        <v>299.5</v>
      </c>
      <c r="K398" s="366">
        <v>272.60000000000002</v>
      </c>
      <c r="L398" s="366">
        <v>235.20000000000002</v>
      </c>
      <c r="M398" s="367">
        <v>15</v>
      </c>
      <c r="N398" s="355" t="s">
        <v>17038</v>
      </c>
      <c r="O398" s="355" t="s">
        <v>17054</v>
      </c>
      <c r="P398" s="358" t="s">
        <v>17070</v>
      </c>
      <c r="Q398" s="363">
        <v>2170696.7599999998</v>
      </c>
      <c r="R398" s="363"/>
      <c r="S398" s="360">
        <f t="shared" si="192"/>
        <v>0</v>
      </c>
      <c r="T398" s="360">
        <f t="shared" si="192"/>
        <v>0</v>
      </c>
      <c r="U398" s="363">
        <f t="shared" si="193"/>
        <v>2170696.7599999998</v>
      </c>
      <c r="V398" s="356">
        <f t="shared" si="189"/>
        <v>7247.7354257095149</v>
      </c>
      <c r="W398" s="363">
        <v>9315.7051085141902</v>
      </c>
    </row>
    <row r="399" spans="1:23" ht="35.25" x14ac:dyDescent="0.5">
      <c r="A399" s="318">
        <v>409</v>
      </c>
      <c r="B399" s="318">
        <v>1</v>
      </c>
      <c r="C399" s="355">
        <f>SUBTOTAL(9,$B$396:B399)</f>
        <v>4</v>
      </c>
      <c r="D399" s="365" t="s">
        <v>5242</v>
      </c>
      <c r="E399" s="355">
        <v>1970</v>
      </c>
      <c r="F399" s="355"/>
      <c r="G399" s="355" t="s">
        <v>17178</v>
      </c>
      <c r="H399" s="355">
        <v>5</v>
      </c>
      <c r="I399" s="355">
        <v>6</v>
      </c>
      <c r="J399" s="366">
        <v>4522.8</v>
      </c>
      <c r="K399" s="366">
        <v>4342.3</v>
      </c>
      <c r="L399" s="366">
        <v>3921</v>
      </c>
      <c r="M399" s="367">
        <v>250</v>
      </c>
      <c r="N399" s="355" t="s">
        <v>17038</v>
      </c>
      <c r="O399" s="355" t="s">
        <v>17054</v>
      </c>
      <c r="P399" s="358" t="s">
        <v>17056</v>
      </c>
      <c r="Q399" s="363">
        <v>8129200.9299999997</v>
      </c>
      <c r="R399" s="363"/>
      <c r="S399" s="360">
        <f t="shared" si="192"/>
        <v>0</v>
      </c>
      <c r="T399" s="360">
        <f t="shared" si="192"/>
        <v>0</v>
      </c>
      <c r="U399" s="363">
        <f t="shared" si="193"/>
        <v>8129200.9299999997</v>
      </c>
      <c r="V399" s="356">
        <f t="shared" si="189"/>
        <v>1797.3823582736356</v>
      </c>
      <c r="W399" s="363">
        <v>3036.4251348722028</v>
      </c>
    </row>
    <row r="400" spans="1:23" ht="35.25" x14ac:dyDescent="0.5">
      <c r="A400" s="318">
        <v>410</v>
      </c>
      <c r="B400" s="318">
        <v>1</v>
      </c>
      <c r="C400" s="355">
        <f>SUBTOTAL(9,$B$396:B400)</f>
        <v>5</v>
      </c>
      <c r="D400" s="365" t="s">
        <v>113</v>
      </c>
      <c r="E400" s="355">
        <v>1959</v>
      </c>
      <c r="F400" s="355"/>
      <c r="G400" s="355" t="s">
        <v>17178</v>
      </c>
      <c r="H400" s="355">
        <v>2</v>
      </c>
      <c r="I400" s="355">
        <v>2</v>
      </c>
      <c r="J400" s="366">
        <v>546.79999999999995</v>
      </c>
      <c r="K400" s="366">
        <v>362.7</v>
      </c>
      <c r="L400" s="366">
        <v>362.7</v>
      </c>
      <c r="M400" s="367">
        <v>21</v>
      </c>
      <c r="N400" s="355" t="s">
        <v>17038</v>
      </c>
      <c r="O400" s="355" t="s">
        <v>17054</v>
      </c>
      <c r="P400" s="358" t="s">
        <v>17059</v>
      </c>
      <c r="Q400" s="363">
        <v>4572675.5200000005</v>
      </c>
      <c r="R400" s="363"/>
      <c r="S400" s="360">
        <f>SUM(S401:S457)</f>
        <v>0</v>
      </c>
      <c r="T400" s="360">
        <f>SUM(T401:T457)</f>
        <v>0</v>
      </c>
      <c r="U400" s="363">
        <f t="shared" si="193"/>
        <v>4572675.5200000005</v>
      </c>
      <c r="V400" s="356">
        <f t="shared" si="189"/>
        <v>8362.6106803218736</v>
      </c>
      <c r="W400" s="363">
        <v>11078.606291148501</v>
      </c>
    </row>
    <row r="401" spans="1:23" ht="35.25" x14ac:dyDescent="0.5">
      <c r="A401" s="318">
        <v>411</v>
      </c>
      <c r="B401" s="318">
        <v>1</v>
      </c>
      <c r="C401" s="355">
        <f>SUBTOTAL(9,$B$396:B401)</f>
        <v>6</v>
      </c>
      <c r="D401" s="365" t="s">
        <v>116</v>
      </c>
      <c r="E401" s="355">
        <v>1949</v>
      </c>
      <c r="F401" s="355"/>
      <c r="G401" s="355" t="s">
        <v>17178</v>
      </c>
      <c r="H401" s="355">
        <v>2</v>
      </c>
      <c r="I401" s="355">
        <v>1</v>
      </c>
      <c r="J401" s="366">
        <v>560.4</v>
      </c>
      <c r="K401" s="366">
        <v>516.70000000000005</v>
      </c>
      <c r="L401" s="366">
        <v>516.70000000000005</v>
      </c>
      <c r="M401" s="367">
        <v>24</v>
      </c>
      <c r="N401" s="355" t="s">
        <v>17038</v>
      </c>
      <c r="O401" s="355" t="s">
        <v>17054</v>
      </c>
      <c r="P401" s="358" t="s">
        <v>17055</v>
      </c>
      <c r="Q401" s="363">
        <v>2745244.27</v>
      </c>
      <c r="R401" s="363"/>
      <c r="S401" s="360">
        <f t="shared" ref="S401:S412" si="194">SUM(S402:S460)</f>
        <v>0</v>
      </c>
      <c r="T401" s="360">
        <f t="shared" ref="T401:T412" si="195">SUM(T402:T460)</f>
        <v>0</v>
      </c>
      <c r="U401" s="363">
        <f t="shared" si="193"/>
        <v>2745244.27</v>
      </c>
      <c r="V401" s="356">
        <f t="shared" si="189"/>
        <v>4898.7228229835837</v>
      </c>
      <c r="W401" s="363">
        <v>6489.7223411848681</v>
      </c>
    </row>
    <row r="402" spans="1:23" ht="35.25" x14ac:dyDescent="0.5">
      <c r="A402" s="318">
        <v>412</v>
      </c>
      <c r="B402" s="318">
        <v>1</v>
      </c>
      <c r="C402" s="355">
        <f>SUBTOTAL(9,$B$396:B402)</f>
        <v>7</v>
      </c>
      <c r="D402" s="365" t="s">
        <v>117</v>
      </c>
      <c r="E402" s="355">
        <v>1992</v>
      </c>
      <c r="F402" s="355">
        <v>2019</v>
      </c>
      <c r="G402" s="355" t="s">
        <v>17043</v>
      </c>
      <c r="H402" s="355">
        <v>10</v>
      </c>
      <c r="I402" s="355">
        <v>1</v>
      </c>
      <c r="J402" s="366">
        <v>3072.17</v>
      </c>
      <c r="K402" s="366">
        <v>2437.1</v>
      </c>
      <c r="L402" s="366">
        <v>2383.9</v>
      </c>
      <c r="M402" s="367">
        <v>108</v>
      </c>
      <c r="N402" s="355" t="s">
        <v>17038</v>
      </c>
      <c r="O402" s="355" t="s">
        <v>17054</v>
      </c>
      <c r="P402" s="358" t="s">
        <v>17056</v>
      </c>
      <c r="Q402" s="363">
        <v>3012176.12</v>
      </c>
      <c r="R402" s="363"/>
      <c r="S402" s="360">
        <f t="shared" si="194"/>
        <v>0</v>
      </c>
      <c r="T402" s="360">
        <f t="shared" si="195"/>
        <v>0</v>
      </c>
      <c r="U402" s="363">
        <f t="shared" si="193"/>
        <v>3012176.12</v>
      </c>
      <c r="V402" s="356">
        <f t="shared" si="189"/>
        <v>980.47182284834503</v>
      </c>
      <c r="W402" s="363">
        <v>1193.6962707141856</v>
      </c>
    </row>
    <row r="403" spans="1:23" ht="35.25" x14ac:dyDescent="0.5">
      <c r="A403" s="318">
        <v>413</v>
      </c>
      <c r="B403" s="318">
        <v>1</v>
      </c>
      <c r="C403" s="355">
        <f>SUBTOTAL(9,$B$396:B403)</f>
        <v>8</v>
      </c>
      <c r="D403" s="365" t="s">
        <v>118</v>
      </c>
      <c r="E403" s="355">
        <v>1959</v>
      </c>
      <c r="F403" s="355"/>
      <c r="G403" s="355" t="s">
        <v>17178</v>
      </c>
      <c r="H403" s="355">
        <v>2</v>
      </c>
      <c r="I403" s="355">
        <v>2</v>
      </c>
      <c r="J403" s="366">
        <v>503</v>
      </c>
      <c r="K403" s="366">
        <v>478.4</v>
      </c>
      <c r="L403" s="366">
        <v>410.5</v>
      </c>
      <c r="M403" s="367">
        <v>21</v>
      </c>
      <c r="N403" s="355" t="s">
        <v>17038</v>
      </c>
      <c r="O403" s="355" t="s">
        <v>17054</v>
      </c>
      <c r="P403" s="358" t="s">
        <v>17071</v>
      </c>
      <c r="Q403" s="363">
        <v>3933484.32</v>
      </c>
      <c r="R403" s="363"/>
      <c r="S403" s="360">
        <f t="shared" si="194"/>
        <v>0</v>
      </c>
      <c r="T403" s="360">
        <f t="shared" si="195"/>
        <v>0</v>
      </c>
      <c r="U403" s="363">
        <f t="shared" si="193"/>
        <v>3933484.32</v>
      </c>
      <c r="V403" s="356">
        <f t="shared" si="189"/>
        <v>7820.0483499005959</v>
      </c>
      <c r="W403" s="363">
        <v>10359.831411530815</v>
      </c>
    </row>
    <row r="404" spans="1:23" ht="35.25" x14ac:dyDescent="0.5">
      <c r="A404" s="318">
        <v>414</v>
      </c>
      <c r="B404" s="318">
        <v>1</v>
      </c>
      <c r="C404" s="355">
        <f>SUBTOTAL(9,$B$396:B404)</f>
        <v>9</v>
      </c>
      <c r="D404" s="365" t="s">
        <v>119</v>
      </c>
      <c r="E404" s="355">
        <v>1967</v>
      </c>
      <c r="F404" s="355"/>
      <c r="G404" s="355" t="s">
        <v>17178</v>
      </c>
      <c r="H404" s="355">
        <v>5</v>
      </c>
      <c r="I404" s="355">
        <v>4</v>
      </c>
      <c r="J404" s="366">
        <v>4050.1</v>
      </c>
      <c r="K404" s="366">
        <v>3149.2</v>
      </c>
      <c r="L404" s="366">
        <v>3106.7999999999997</v>
      </c>
      <c r="M404" s="367">
        <v>153</v>
      </c>
      <c r="N404" s="355" t="s">
        <v>17038</v>
      </c>
      <c r="O404" s="355" t="s">
        <v>17054</v>
      </c>
      <c r="P404" s="358" t="s">
        <v>17055</v>
      </c>
      <c r="Q404" s="363">
        <v>8112811.4100000001</v>
      </c>
      <c r="R404" s="363"/>
      <c r="S404" s="360">
        <f t="shared" si="194"/>
        <v>0</v>
      </c>
      <c r="T404" s="360">
        <f t="shared" si="195"/>
        <v>0</v>
      </c>
      <c r="U404" s="363">
        <f t="shared" si="193"/>
        <v>8112811.4100000001</v>
      </c>
      <c r="V404" s="356">
        <f t="shared" si="189"/>
        <v>2003.1138515098394</v>
      </c>
      <c r="W404" s="363">
        <v>2653.6820325424064</v>
      </c>
    </row>
    <row r="405" spans="1:23" ht="35.25" x14ac:dyDescent="0.5">
      <c r="A405" s="318">
        <v>415</v>
      </c>
      <c r="B405" s="318">
        <v>1</v>
      </c>
      <c r="C405" s="355">
        <f>SUBTOTAL(9,$B$396:B405)</f>
        <v>10</v>
      </c>
      <c r="D405" s="365" t="s">
        <v>1169</v>
      </c>
      <c r="E405" s="355">
        <v>1912</v>
      </c>
      <c r="F405" s="355"/>
      <c r="G405" s="355" t="s">
        <v>17178</v>
      </c>
      <c r="H405" s="355">
        <v>3</v>
      </c>
      <c r="I405" s="355">
        <v>5</v>
      </c>
      <c r="J405" s="366">
        <v>1703</v>
      </c>
      <c r="K405" s="366">
        <v>1295</v>
      </c>
      <c r="L405" s="366">
        <v>1034.7</v>
      </c>
      <c r="M405" s="367">
        <v>65</v>
      </c>
      <c r="N405" s="355" t="s">
        <v>17038</v>
      </c>
      <c r="O405" s="355" t="s">
        <v>17054</v>
      </c>
      <c r="P405" s="358" t="s">
        <v>17435</v>
      </c>
      <c r="Q405" s="363">
        <v>5008268.8</v>
      </c>
      <c r="R405" s="363"/>
      <c r="S405" s="360">
        <f t="shared" si="194"/>
        <v>0</v>
      </c>
      <c r="T405" s="360">
        <f t="shared" si="195"/>
        <v>0</v>
      </c>
      <c r="U405" s="363">
        <f t="shared" si="193"/>
        <v>5008268.8</v>
      </c>
      <c r="V405" s="356">
        <f t="shared" si="189"/>
        <v>2940.8507339988255</v>
      </c>
      <c r="W405" s="363">
        <v>6916.6297122724609</v>
      </c>
    </row>
    <row r="406" spans="1:23" ht="35.25" x14ac:dyDescent="0.5">
      <c r="A406" s="318">
        <v>416</v>
      </c>
      <c r="B406" s="318">
        <v>1</v>
      </c>
      <c r="C406" s="355">
        <f>SUBTOTAL(9,$B$396:B406)</f>
        <v>11</v>
      </c>
      <c r="D406" s="365" t="s">
        <v>4786</v>
      </c>
      <c r="E406" s="355">
        <v>1978</v>
      </c>
      <c r="F406" s="355"/>
      <c r="G406" s="355" t="s">
        <v>17178</v>
      </c>
      <c r="H406" s="355">
        <v>5</v>
      </c>
      <c r="I406" s="355">
        <v>4</v>
      </c>
      <c r="J406" s="366">
        <v>3303.8</v>
      </c>
      <c r="K406" s="366">
        <v>2996.6</v>
      </c>
      <c r="L406" s="366">
        <v>2996.6</v>
      </c>
      <c r="M406" s="367">
        <v>149</v>
      </c>
      <c r="N406" s="355" t="s">
        <v>17038</v>
      </c>
      <c r="O406" s="355" t="s">
        <v>17054</v>
      </c>
      <c r="P406" s="358" t="s">
        <v>17433</v>
      </c>
      <c r="Q406" s="363">
        <v>9874684.5999999996</v>
      </c>
      <c r="R406" s="363"/>
      <c r="S406" s="360">
        <f t="shared" si="194"/>
        <v>0</v>
      </c>
      <c r="T406" s="360">
        <f t="shared" si="195"/>
        <v>0</v>
      </c>
      <c r="U406" s="363">
        <f t="shared" si="193"/>
        <v>9874684.5999999996</v>
      </c>
      <c r="V406" s="356">
        <f t="shared" si="189"/>
        <v>2988.8869180943152</v>
      </c>
      <c r="W406" s="363">
        <v>6355.5701501301528</v>
      </c>
    </row>
    <row r="407" spans="1:23" ht="35.25" x14ac:dyDescent="0.5">
      <c r="A407" s="318">
        <v>417</v>
      </c>
      <c r="B407" s="318">
        <v>1</v>
      </c>
      <c r="C407" s="355">
        <f>SUBTOTAL(9,$B$396:B407)</f>
        <v>12</v>
      </c>
      <c r="D407" s="365" t="s">
        <v>122</v>
      </c>
      <c r="E407" s="355">
        <v>1990</v>
      </c>
      <c r="F407" s="355"/>
      <c r="G407" s="355" t="s">
        <v>17178</v>
      </c>
      <c r="H407" s="355">
        <v>9</v>
      </c>
      <c r="I407" s="355">
        <v>1</v>
      </c>
      <c r="J407" s="366">
        <v>3709.1</v>
      </c>
      <c r="K407" s="366">
        <v>2261.6</v>
      </c>
      <c r="L407" s="366">
        <v>2182</v>
      </c>
      <c r="M407" s="367">
        <v>211</v>
      </c>
      <c r="N407" s="355" t="s">
        <v>17038</v>
      </c>
      <c r="O407" s="355" t="s">
        <v>17054</v>
      </c>
      <c r="P407" s="358" t="s">
        <v>17055</v>
      </c>
      <c r="Q407" s="363">
        <v>4640474.0600000005</v>
      </c>
      <c r="R407" s="363"/>
      <c r="S407" s="360">
        <f t="shared" si="194"/>
        <v>0</v>
      </c>
      <c r="T407" s="360">
        <f t="shared" si="195"/>
        <v>0</v>
      </c>
      <c r="U407" s="363">
        <f t="shared" si="193"/>
        <v>4640474.0600000005</v>
      </c>
      <c r="V407" s="356">
        <f t="shared" si="189"/>
        <v>1251.1051360168237</v>
      </c>
      <c r="W407" s="363">
        <v>1735.663724353617</v>
      </c>
    </row>
    <row r="408" spans="1:23" ht="35.25" x14ac:dyDescent="0.5">
      <c r="A408" s="318">
        <v>418</v>
      </c>
      <c r="B408" s="318">
        <v>1</v>
      </c>
      <c r="C408" s="355">
        <f>SUBTOTAL(9,$B$396:B408)</f>
        <v>13</v>
      </c>
      <c r="D408" s="365" t="s">
        <v>149</v>
      </c>
      <c r="E408" s="355">
        <v>1984</v>
      </c>
      <c r="F408" s="355"/>
      <c r="G408" s="355" t="s">
        <v>17043</v>
      </c>
      <c r="H408" s="355">
        <v>9</v>
      </c>
      <c r="I408" s="355">
        <v>5</v>
      </c>
      <c r="J408" s="366">
        <v>9873</v>
      </c>
      <c r="K408" s="366">
        <v>9703</v>
      </c>
      <c r="L408" s="366">
        <v>9126.7000000000007</v>
      </c>
      <c r="M408" s="367">
        <v>454</v>
      </c>
      <c r="N408" s="355" t="s">
        <v>17038</v>
      </c>
      <c r="O408" s="355" t="s">
        <v>17054</v>
      </c>
      <c r="P408" s="358" t="s">
        <v>17056</v>
      </c>
      <c r="Q408" s="363">
        <v>9703520.8000000007</v>
      </c>
      <c r="R408" s="363"/>
      <c r="S408" s="360">
        <f t="shared" si="194"/>
        <v>0</v>
      </c>
      <c r="T408" s="360">
        <f t="shared" si="195"/>
        <v>0</v>
      </c>
      <c r="U408" s="363">
        <f t="shared" si="193"/>
        <v>9703520.8000000007</v>
      </c>
      <c r="V408" s="356">
        <f t="shared" si="189"/>
        <v>982.83407272358966</v>
      </c>
      <c r="W408" s="363">
        <v>1363.4900840676592</v>
      </c>
    </row>
    <row r="409" spans="1:23" ht="35.25" x14ac:dyDescent="0.5">
      <c r="A409" s="318">
        <v>419</v>
      </c>
      <c r="B409" s="318">
        <v>1</v>
      </c>
      <c r="C409" s="355">
        <f>SUBTOTAL(9,$B$396:B409)</f>
        <v>14</v>
      </c>
      <c r="D409" s="365" t="s">
        <v>148</v>
      </c>
      <c r="E409" s="355">
        <v>1983</v>
      </c>
      <c r="F409" s="355"/>
      <c r="G409" s="355" t="s">
        <v>17043</v>
      </c>
      <c r="H409" s="355">
        <v>2</v>
      </c>
      <c r="I409" s="355">
        <v>2</v>
      </c>
      <c r="J409" s="366">
        <v>609.6</v>
      </c>
      <c r="K409" s="366">
        <v>553.5</v>
      </c>
      <c r="L409" s="366">
        <v>495.5</v>
      </c>
      <c r="M409" s="367">
        <v>41</v>
      </c>
      <c r="N409" s="355" t="s">
        <v>17038</v>
      </c>
      <c r="O409" s="355" t="s">
        <v>17054</v>
      </c>
      <c r="P409" s="358" t="s">
        <v>17072</v>
      </c>
      <c r="Q409" s="363">
        <v>4072795.2199999997</v>
      </c>
      <c r="R409" s="363"/>
      <c r="S409" s="360">
        <f t="shared" si="194"/>
        <v>0</v>
      </c>
      <c r="T409" s="360">
        <f t="shared" si="195"/>
        <v>0</v>
      </c>
      <c r="U409" s="363">
        <f t="shared" si="193"/>
        <v>4072795.2199999997</v>
      </c>
      <c r="V409" s="356">
        <f t="shared" si="189"/>
        <v>6681.0945209973743</v>
      </c>
      <c r="W409" s="363">
        <v>8850.9699475065627</v>
      </c>
    </row>
    <row r="410" spans="1:23" ht="35.25" x14ac:dyDescent="0.5">
      <c r="A410" s="318">
        <v>420</v>
      </c>
      <c r="B410" s="318">
        <v>1</v>
      </c>
      <c r="C410" s="355">
        <f>SUBTOTAL(9,$B$396:B410)</f>
        <v>15</v>
      </c>
      <c r="D410" s="365" t="s">
        <v>147</v>
      </c>
      <c r="E410" s="355">
        <v>1983</v>
      </c>
      <c r="F410" s="355"/>
      <c r="G410" s="355" t="s">
        <v>17043</v>
      </c>
      <c r="H410" s="355">
        <v>2</v>
      </c>
      <c r="I410" s="355">
        <v>2</v>
      </c>
      <c r="J410" s="366">
        <v>608.4</v>
      </c>
      <c r="K410" s="366">
        <v>552.5</v>
      </c>
      <c r="L410" s="366">
        <v>330.6</v>
      </c>
      <c r="M410" s="367">
        <v>47</v>
      </c>
      <c r="N410" s="355" t="s">
        <v>17038</v>
      </c>
      <c r="O410" s="355" t="s">
        <v>17054</v>
      </c>
      <c r="P410" s="358" t="s">
        <v>17072</v>
      </c>
      <c r="Q410" s="363">
        <v>4012973.48</v>
      </c>
      <c r="R410" s="363"/>
      <c r="S410" s="360">
        <f t="shared" si="194"/>
        <v>0</v>
      </c>
      <c r="T410" s="360">
        <f t="shared" si="195"/>
        <v>0</v>
      </c>
      <c r="U410" s="363">
        <f t="shared" si="193"/>
        <v>4012973.48</v>
      </c>
      <c r="V410" s="356">
        <f t="shared" si="189"/>
        <v>6595.945890861276</v>
      </c>
      <c r="W410" s="363">
        <v>8738.1668770545693</v>
      </c>
    </row>
    <row r="411" spans="1:23" ht="35.25" x14ac:dyDescent="0.5">
      <c r="A411" s="318">
        <v>421</v>
      </c>
      <c r="B411" s="318">
        <v>1</v>
      </c>
      <c r="C411" s="355">
        <f>SUBTOTAL(9,$B$396:B411)</f>
        <v>16</v>
      </c>
      <c r="D411" s="365" t="s">
        <v>146</v>
      </c>
      <c r="E411" s="355">
        <v>1978</v>
      </c>
      <c r="F411" s="355"/>
      <c r="G411" s="355" t="s">
        <v>17178</v>
      </c>
      <c r="H411" s="355">
        <v>3</v>
      </c>
      <c r="I411" s="355">
        <v>2</v>
      </c>
      <c r="J411" s="366">
        <v>923.2</v>
      </c>
      <c r="K411" s="366">
        <v>850</v>
      </c>
      <c r="L411" s="366">
        <v>850</v>
      </c>
      <c r="M411" s="367">
        <v>59</v>
      </c>
      <c r="N411" s="355" t="s">
        <v>17038</v>
      </c>
      <c r="O411" s="355" t="s">
        <v>17054</v>
      </c>
      <c r="P411" s="358" t="s">
        <v>17072</v>
      </c>
      <c r="Q411" s="363">
        <v>4671012.63</v>
      </c>
      <c r="R411" s="363"/>
      <c r="S411" s="360">
        <f t="shared" si="194"/>
        <v>0</v>
      </c>
      <c r="T411" s="360">
        <f t="shared" si="195"/>
        <v>0</v>
      </c>
      <c r="U411" s="363">
        <f t="shared" si="193"/>
        <v>4671012.63</v>
      </c>
      <c r="V411" s="356">
        <f t="shared" si="189"/>
        <v>5059.5890706239161</v>
      </c>
      <c r="W411" s="363">
        <v>6702.8344887348348</v>
      </c>
    </row>
    <row r="412" spans="1:23" ht="35.25" x14ac:dyDescent="0.5">
      <c r="A412" s="318">
        <v>422</v>
      </c>
      <c r="B412" s="318">
        <v>1</v>
      </c>
      <c r="C412" s="355">
        <f>SUBTOTAL(9,$B$396:B412)</f>
        <v>17</v>
      </c>
      <c r="D412" s="365" t="s">
        <v>145</v>
      </c>
      <c r="E412" s="355">
        <v>1989</v>
      </c>
      <c r="F412" s="355"/>
      <c r="G412" s="355" t="s">
        <v>17043</v>
      </c>
      <c r="H412" s="355">
        <v>4</v>
      </c>
      <c r="I412" s="355">
        <v>4</v>
      </c>
      <c r="J412" s="366">
        <v>2551.1</v>
      </c>
      <c r="K412" s="366">
        <v>2310.1</v>
      </c>
      <c r="L412" s="366">
        <v>2198.4</v>
      </c>
      <c r="M412" s="367">
        <v>137</v>
      </c>
      <c r="N412" s="355" t="s">
        <v>17038</v>
      </c>
      <c r="O412" s="355" t="s">
        <v>17054</v>
      </c>
      <c r="P412" s="358" t="s">
        <v>17072</v>
      </c>
      <c r="Q412" s="363">
        <v>8243927.5499999998</v>
      </c>
      <c r="R412" s="363"/>
      <c r="S412" s="360">
        <f t="shared" si="194"/>
        <v>0</v>
      </c>
      <c r="T412" s="360">
        <f t="shared" si="195"/>
        <v>0</v>
      </c>
      <c r="U412" s="363">
        <f t="shared" si="193"/>
        <v>8243927.5499999998</v>
      </c>
      <c r="V412" s="356">
        <f t="shared" si="189"/>
        <v>3231.5187762141823</v>
      </c>
      <c r="W412" s="363">
        <v>4281.0463878327</v>
      </c>
    </row>
    <row r="413" spans="1:23" ht="35.25" x14ac:dyDescent="0.5">
      <c r="A413" s="318">
        <v>423</v>
      </c>
      <c r="B413" s="318">
        <v>1</v>
      </c>
      <c r="C413" s="355">
        <f>SUBTOTAL(9,$B$396:B413)</f>
        <v>18</v>
      </c>
      <c r="D413" s="365" t="s">
        <v>143</v>
      </c>
      <c r="E413" s="355">
        <v>1978</v>
      </c>
      <c r="F413" s="355"/>
      <c r="G413" s="355" t="s">
        <v>17043</v>
      </c>
      <c r="H413" s="355">
        <v>5</v>
      </c>
      <c r="I413" s="355">
        <v>6</v>
      </c>
      <c r="J413" s="366">
        <v>4898.2</v>
      </c>
      <c r="K413" s="366">
        <v>4562</v>
      </c>
      <c r="L413" s="366">
        <v>4326.37</v>
      </c>
      <c r="M413" s="367">
        <v>221</v>
      </c>
      <c r="N413" s="355" t="s">
        <v>17038</v>
      </c>
      <c r="O413" s="355" t="s">
        <v>17054</v>
      </c>
      <c r="P413" s="358" t="s">
        <v>17066</v>
      </c>
      <c r="Q413" s="363">
        <v>14085756</v>
      </c>
      <c r="R413" s="363"/>
      <c r="S413" s="360">
        <f t="shared" ref="S413:S422" si="196">SUM(S414:S485)</f>
        <v>0</v>
      </c>
      <c r="T413" s="360">
        <f t="shared" ref="T413:T422" si="197">SUM(T414:T485)</f>
        <v>0</v>
      </c>
      <c r="U413" s="363">
        <f t="shared" si="193"/>
        <v>14085756</v>
      </c>
      <c r="V413" s="356">
        <f t="shared" si="189"/>
        <v>2875.7004613939816</v>
      </c>
      <c r="W413" s="363">
        <v>3989.472050957495</v>
      </c>
    </row>
    <row r="414" spans="1:23" ht="35.25" x14ac:dyDescent="0.5">
      <c r="A414" s="318">
        <v>424</v>
      </c>
      <c r="B414" s="318">
        <v>1</v>
      </c>
      <c r="C414" s="355">
        <f>SUBTOTAL(9,$B$396:B414)</f>
        <v>19</v>
      </c>
      <c r="D414" s="365" t="s">
        <v>142</v>
      </c>
      <c r="E414" s="355">
        <v>1963</v>
      </c>
      <c r="F414" s="355"/>
      <c r="G414" s="355" t="s">
        <v>17178</v>
      </c>
      <c r="H414" s="355">
        <v>2</v>
      </c>
      <c r="I414" s="355">
        <v>2</v>
      </c>
      <c r="J414" s="366">
        <v>1033.2</v>
      </c>
      <c r="K414" s="366">
        <v>656.8</v>
      </c>
      <c r="L414" s="366">
        <v>615.09999999999991</v>
      </c>
      <c r="M414" s="367">
        <v>41</v>
      </c>
      <c r="N414" s="355" t="s">
        <v>17038</v>
      </c>
      <c r="O414" s="355" t="s">
        <v>17054</v>
      </c>
      <c r="P414" s="358" t="s">
        <v>17073</v>
      </c>
      <c r="Q414" s="363">
        <v>4826713.05</v>
      </c>
      <c r="R414" s="363"/>
      <c r="S414" s="360">
        <f t="shared" si="196"/>
        <v>0</v>
      </c>
      <c r="T414" s="360">
        <f t="shared" si="197"/>
        <v>0</v>
      </c>
      <c r="U414" s="363">
        <f t="shared" si="193"/>
        <v>4826713.05</v>
      </c>
      <c r="V414" s="356">
        <f t="shared" si="189"/>
        <v>4671.6154181184666</v>
      </c>
      <c r="W414" s="363">
        <v>6188.8553619821914</v>
      </c>
    </row>
    <row r="415" spans="1:23" ht="35.25" x14ac:dyDescent="0.5">
      <c r="A415" s="318">
        <v>425</v>
      </c>
      <c r="B415" s="318">
        <v>1</v>
      </c>
      <c r="C415" s="355">
        <f>SUBTOTAL(9,$B$396:B415)</f>
        <v>20</v>
      </c>
      <c r="D415" s="365" t="s">
        <v>141</v>
      </c>
      <c r="E415" s="355">
        <v>1956</v>
      </c>
      <c r="F415" s="355"/>
      <c r="G415" s="355" t="s">
        <v>17178</v>
      </c>
      <c r="H415" s="355">
        <v>2</v>
      </c>
      <c r="I415" s="355">
        <v>1</v>
      </c>
      <c r="J415" s="366">
        <v>880.7</v>
      </c>
      <c r="K415" s="366">
        <v>566.6</v>
      </c>
      <c r="L415" s="366">
        <v>498.1</v>
      </c>
      <c r="M415" s="367">
        <v>18</v>
      </c>
      <c r="N415" s="355" t="s">
        <v>17038</v>
      </c>
      <c r="O415" s="355" t="s">
        <v>17054</v>
      </c>
      <c r="P415" s="358" t="s">
        <v>17055</v>
      </c>
      <c r="Q415" s="363">
        <v>6219822.0800000001</v>
      </c>
      <c r="R415" s="363"/>
      <c r="S415" s="360">
        <f t="shared" si="196"/>
        <v>0</v>
      </c>
      <c r="T415" s="360">
        <f t="shared" si="197"/>
        <v>0</v>
      </c>
      <c r="U415" s="363">
        <f t="shared" si="193"/>
        <v>6219822.0800000001</v>
      </c>
      <c r="V415" s="356">
        <f t="shared" si="189"/>
        <v>7062.3618485295783</v>
      </c>
      <c r="W415" s="363">
        <v>9356.0646758260464</v>
      </c>
    </row>
    <row r="416" spans="1:23" ht="35.25" x14ac:dyDescent="0.5">
      <c r="A416" s="318">
        <v>427</v>
      </c>
      <c r="B416" s="318">
        <v>1</v>
      </c>
      <c r="C416" s="355">
        <f>SUBTOTAL(9,$B$396:B416)</f>
        <v>21</v>
      </c>
      <c r="D416" s="365" t="s">
        <v>139</v>
      </c>
      <c r="E416" s="355">
        <v>1988</v>
      </c>
      <c r="F416" s="355"/>
      <c r="G416" s="355" t="s">
        <v>17043</v>
      </c>
      <c r="H416" s="355">
        <v>10</v>
      </c>
      <c r="I416" s="355">
        <v>3</v>
      </c>
      <c r="J416" s="366">
        <v>8076</v>
      </c>
      <c r="K416" s="366">
        <v>6287.5</v>
      </c>
      <c r="L416" s="366">
        <v>5711.2</v>
      </c>
      <c r="M416" s="367">
        <v>331</v>
      </c>
      <c r="N416" s="355" t="s">
        <v>17038</v>
      </c>
      <c r="O416" s="355" t="s">
        <v>17054</v>
      </c>
      <c r="P416" s="358" t="s">
        <v>17074</v>
      </c>
      <c r="Q416" s="363">
        <v>6072525.9199999999</v>
      </c>
      <c r="R416" s="363"/>
      <c r="S416" s="360">
        <f t="shared" si="196"/>
        <v>0</v>
      </c>
      <c r="T416" s="360">
        <f t="shared" si="197"/>
        <v>0</v>
      </c>
      <c r="U416" s="363">
        <f t="shared" si="193"/>
        <v>6072525.9199999999</v>
      </c>
      <c r="V416" s="356">
        <f t="shared" si="189"/>
        <v>751.92247647350177</v>
      </c>
      <c r="W416" s="363">
        <v>1043.1453987122338</v>
      </c>
    </row>
    <row r="417" spans="1:23" ht="35.25" x14ac:dyDescent="0.5">
      <c r="A417" s="318">
        <v>428</v>
      </c>
      <c r="B417" s="318">
        <v>1</v>
      </c>
      <c r="C417" s="355">
        <f>SUBTOTAL(9,$B$396:B417)</f>
        <v>22</v>
      </c>
      <c r="D417" s="365" t="s">
        <v>138</v>
      </c>
      <c r="E417" s="355">
        <v>1975</v>
      </c>
      <c r="F417" s="355"/>
      <c r="G417" s="355" t="s">
        <v>17043</v>
      </c>
      <c r="H417" s="355">
        <v>5</v>
      </c>
      <c r="I417" s="355">
        <v>4</v>
      </c>
      <c r="J417" s="366">
        <v>3347.6</v>
      </c>
      <c r="K417" s="366">
        <v>3069</v>
      </c>
      <c r="L417" s="366">
        <v>2979.8</v>
      </c>
      <c r="M417" s="367">
        <v>151</v>
      </c>
      <c r="N417" s="355" t="s">
        <v>17038</v>
      </c>
      <c r="O417" s="355" t="s">
        <v>17054</v>
      </c>
      <c r="P417" s="358" t="s">
        <v>17075</v>
      </c>
      <c r="Q417" s="363">
        <v>6258770.9199999999</v>
      </c>
      <c r="R417" s="363"/>
      <c r="S417" s="360">
        <f t="shared" si="196"/>
        <v>0</v>
      </c>
      <c r="T417" s="360">
        <f t="shared" si="197"/>
        <v>0</v>
      </c>
      <c r="U417" s="363">
        <f t="shared" si="193"/>
        <v>6258770.9199999999</v>
      </c>
      <c r="V417" s="356">
        <f t="shared" si="189"/>
        <v>1869.6292627554069</v>
      </c>
      <c r="W417" s="363">
        <v>2593.744997012785</v>
      </c>
    </row>
    <row r="418" spans="1:23" ht="35.25" x14ac:dyDescent="0.5">
      <c r="A418" s="318">
        <v>429</v>
      </c>
      <c r="B418" s="318">
        <v>1</v>
      </c>
      <c r="C418" s="355">
        <f>SUBTOTAL(9,$B$396:B418)</f>
        <v>23</v>
      </c>
      <c r="D418" s="365" t="s">
        <v>137</v>
      </c>
      <c r="E418" s="355">
        <v>1979</v>
      </c>
      <c r="F418" s="355"/>
      <c r="G418" s="355" t="s">
        <v>17043</v>
      </c>
      <c r="H418" s="355">
        <v>2</v>
      </c>
      <c r="I418" s="355">
        <v>2</v>
      </c>
      <c r="J418" s="366">
        <v>629</v>
      </c>
      <c r="K418" s="366">
        <v>618.6</v>
      </c>
      <c r="L418" s="366">
        <v>571.30000000000007</v>
      </c>
      <c r="M418" s="367">
        <v>25</v>
      </c>
      <c r="N418" s="355" t="s">
        <v>17038</v>
      </c>
      <c r="O418" s="355" t="s">
        <v>17076</v>
      </c>
      <c r="P418" s="358" t="s">
        <v>17077</v>
      </c>
      <c r="Q418" s="363">
        <v>4662817.87</v>
      </c>
      <c r="R418" s="363"/>
      <c r="S418" s="360">
        <f t="shared" si="196"/>
        <v>0</v>
      </c>
      <c r="T418" s="360">
        <f t="shared" si="197"/>
        <v>0</v>
      </c>
      <c r="U418" s="363">
        <f t="shared" si="193"/>
        <v>4662817.87</v>
      </c>
      <c r="V418" s="356">
        <f t="shared" si="189"/>
        <v>7413.0649761526238</v>
      </c>
      <c r="W418" s="363">
        <v>9820.6686168521464</v>
      </c>
    </row>
    <row r="419" spans="1:23" ht="35.25" x14ac:dyDescent="0.5">
      <c r="A419" s="318">
        <v>430</v>
      </c>
      <c r="B419" s="318">
        <v>1</v>
      </c>
      <c r="C419" s="355">
        <f>SUBTOTAL(9,$B$396:B419)</f>
        <v>24</v>
      </c>
      <c r="D419" s="365" t="s">
        <v>136</v>
      </c>
      <c r="E419" s="355">
        <v>1971</v>
      </c>
      <c r="F419" s="355"/>
      <c r="G419" s="355" t="s">
        <v>17178</v>
      </c>
      <c r="H419" s="355">
        <v>2</v>
      </c>
      <c r="I419" s="355">
        <v>3</v>
      </c>
      <c r="J419" s="366">
        <v>941.4</v>
      </c>
      <c r="K419" s="366">
        <v>901.7</v>
      </c>
      <c r="L419" s="366">
        <v>855.30000000000007</v>
      </c>
      <c r="M419" s="367">
        <v>50</v>
      </c>
      <c r="N419" s="355" t="s">
        <v>17038</v>
      </c>
      <c r="O419" s="355" t="s">
        <v>17054</v>
      </c>
      <c r="P419" s="358" t="s">
        <v>17055</v>
      </c>
      <c r="Q419" s="363">
        <v>6473859.6100000003</v>
      </c>
      <c r="R419" s="363"/>
      <c r="S419" s="360">
        <f t="shared" si="196"/>
        <v>0</v>
      </c>
      <c r="T419" s="360">
        <f t="shared" si="197"/>
        <v>0</v>
      </c>
      <c r="U419" s="363">
        <f t="shared" si="193"/>
        <v>6473859.6100000003</v>
      </c>
      <c r="V419" s="356">
        <f t="shared" si="189"/>
        <v>6876.8425855109417</v>
      </c>
      <c r="W419" s="363">
        <v>9110.2927554705748</v>
      </c>
    </row>
    <row r="420" spans="1:23" ht="35.25" x14ac:dyDescent="0.5">
      <c r="A420" s="318">
        <v>431</v>
      </c>
      <c r="B420" s="318">
        <v>1</v>
      </c>
      <c r="C420" s="355">
        <f>SUBTOTAL(9,$B$396:B420)</f>
        <v>25</v>
      </c>
      <c r="D420" s="365" t="s">
        <v>134</v>
      </c>
      <c r="E420" s="355">
        <v>1980</v>
      </c>
      <c r="F420" s="355"/>
      <c r="G420" s="355" t="s">
        <v>17178</v>
      </c>
      <c r="H420" s="355">
        <v>9</v>
      </c>
      <c r="I420" s="355">
        <v>1</v>
      </c>
      <c r="J420" s="366">
        <v>3430.6</v>
      </c>
      <c r="K420" s="366">
        <v>3068.4</v>
      </c>
      <c r="L420" s="366">
        <v>3007.7000000000003</v>
      </c>
      <c r="M420" s="367">
        <v>88</v>
      </c>
      <c r="N420" s="355" t="s">
        <v>17038</v>
      </c>
      <c r="O420" s="355" t="s">
        <v>17054</v>
      </c>
      <c r="P420" s="358" t="s">
        <v>17056</v>
      </c>
      <c r="Q420" s="363">
        <v>3130168</v>
      </c>
      <c r="R420" s="363"/>
      <c r="S420" s="360">
        <f t="shared" si="196"/>
        <v>0</v>
      </c>
      <c r="T420" s="360">
        <f t="shared" si="197"/>
        <v>0</v>
      </c>
      <c r="U420" s="363">
        <f t="shared" si="193"/>
        <v>3130168</v>
      </c>
      <c r="V420" s="356">
        <f t="shared" si="189"/>
        <v>912.42581472628694</v>
      </c>
      <c r="W420" s="363">
        <v>1265.8123943333528</v>
      </c>
    </row>
    <row r="421" spans="1:23" ht="35.25" x14ac:dyDescent="0.5">
      <c r="A421" s="318">
        <v>432</v>
      </c>
      <c r="B421" s="318">
        <v>1</v>
      </c>
      <c r="C421" s="355">
        <f>SUBTOTAL(9,$B$396:B421)</f>
        <v>26</v>
      </c>
      <c r="D421" s="365" t="s">
        <v>135</v>
      </c>
      <c r="E421" s="355">
        <v>1980</v>
      </c>
      <c r="F421" s="355"/>
      <c r="G421" s="355" t="s">
        <v>17178</v>
      </c>
      <c r="H421" s="355">
        <v>9</v>
      </c>
      <c r="I421" s="355">
        <v>1</v>
      </c>
      <c r="J421" s="366">
        <v>3933.8</v>
      </c>
      <c r="K421" s="366">
        <v>2618.5</v>
      </c>
      <c r="L421" s="366">
        <v>2578.4</v>
      </c>
      <c r="M421" s="367">
        <v>87</v>
      </c>
      <c r="N421" s="355" t="s">
        <v>17038</v>
      </c>
      <c r="O421" s="355" t="s">
        <v>17054</v>
      </c>
      <c r="P421" s="358" t="s">
        <v>17056</v>
      </c>
      <c r="Q421" s="363">
        <v>3130168</v>
      </c>
      <c r="R421" s="363"/>
      <c r="S421" s="360">
        <f t="shared" si="196"/>
        <v>0</v>
      </c>
      <c r="T421" s="360">
        <f t="shared" si="197"/>
        <v>0</v>
      </c>
      <c r="U421" s="363">
        <f t="shared" si="193"/>
        <v>3130168</v>
      </c>
      <c r="V421" s="356">
        <f t="shared" si="189"/>
        <v>795.71101733692603</v>
      </c>
      <c r="W421" s="363">
        <v>1103.8934363719559</v>
      </c>
    </row>
    <row r="422" spans="1:23" ht="35.25" x14ac:dyDescent="0.5">
      <c r="A422" s="318">
        <v>433</v>
      </c>
      <c r="B422" s="318">
        <v>1</v>
      </c>
      <c r="C422" s="355">
        <f>SUBTOTAL(9,$B$396:B422)</f>
        <v>27</v>
      </c>
      <c r="D422" s="365" t="s">
        <v>133</v>
      </c>
      <c r="E422" s="355">
        <v>1972</v>
      </c>
      <c r="F422" s="355"/>
      <c r="G422" s="355" t="s">
        <v>17178</v>
      </c>
      <c r="H422" s="355">
        <v>5</v>
      </c>
      <c r="I422" s="355">
        <v>6</v>
      </c>
      <c r="J422" s="366">
        <v>5084.1000000000004</v>
      </c>
      <c r="K422" s="366">
        <v>4631.8999999999996</v>
      </c>
      <c r="L422" s="366">
        <v>4193.7</v>
      </c>
      <c r="M422" s="367">
        <v>157</v>
      </c>
      <c r="N422" s="355" t="s">
        <v>17038</v>
      </c>
      <c r="O422" s="355" t="s">
        <v>17054</v>
      </c>
      <c r="P422" s="358" t="s">
        <v>17078</v>
      </c>
      <c r="Q422" s="363">
        <v>10710881.680000002</v>
      </c>
      <c r="R422" s="363"/>
      <c r="S422" s="360">
        <f t="shared" si="196"/>
        <v>0</v>
      </c>
      <c r="T422" s="360">
        <f t="shared" si="197"/>
        <v>0</v>
      </c>
      <c r="U422" s="363">
        <f t="shared" si="193"/>
        <v>10710881.680000002</v>
      </c>
      <c r="V422" s="356">
        <f t="shared" si="189"/>
        <v>2106.740953167719</v>
      </c>
      <c r="W422" s="363">
        <v>3085.5543360673469</v>
      </c>
    </row>
    <row r="423" spans="1:23" ht="35.25" x14ac:dyDescent="0.5">
      <c r="A423" s="318">
        <v>434</v>
      </c>
      <c r="B423" s="318">
        <v>1</v>
      </c>
      <c r="C423" s="355">
        <f>SUBTOTAL(9,$B$396:B423)</f>
        <v>28</v>
      </c>
      <c r="D423" s="365" t="s">
        <v>131</v>
      </c>
      <c r="E423" s="355">
        <v>1979</v>
      </c>
      <c r="F423" s="355"/>
      <c r="G423" s="355" t="s">
        <v>17178</v>
      </c>
      <c r="H423" s="355">
        <v>5</v>
      </c>
      <c r="I423" s="355">
        <v>2</v>
      </c>
      <c r="J423" s="366">
        <v>2141.1</v>
      </c>
      <c r="K423" s="366">
        <v>1922.3</v>
      </c>
      <c r="L423" s="366">
        <v>1922.3</v>
      </c>
      <c r="M423" s="367">
        <v>50</v>
      </c>
      <c r="N423" s="355" t="s">
        <v>17038</v>
      </c>
      <c r="O423" s="355" t="s">
        <v>17054</v>
      </c>
      <c r="P423" s="358" t="s">
        <v>17075</v>
      </c>
      <c r="Q423" s="363">
        <v>4958186.1100000003</v>
      </c>
      <c r="R423" s="363"/>
      <c r="S423" s="360">
        <f t="shared" ref="S423:S432" si="198">SUM(S424:S499)</f>
        <v>0</v>
      </c>
      <c r="T423" s="360">
        <f t="shared" ref="T423:T432" si="199">SUM(T424:T499)</f>
        <v>0</v>
      </c>
      <c r="U423" s="363">
        <f t="shared" si="193"/>
        <v>4958186.1100000003</v>
      </c>
      <c r="V423" s="356">
        <f t="shared" si="189"/>
        <v>2315.7190743075989</v>
      </c>
      <c r="W423" s="363">
        <v>3212.6073812526274</v>
      </c>
    </row>
    <row r="424" spans="1:23" ht="35.25" x14ac:dyDescent="0.5">
      <c r="A424" s="318">
        <v>435</v>
      </c>
      <c r="B424" s="318">
        <v>1</v>
      </c>
      <c r="C424" s="355">
        <f>SUBTOTAL(9,$B$396:B424)</f>
        <v>29</v>
      </c>
      <c r="D424" s="365" t="s">
        <v>130</v>
      </c>
      <c r="E424" s="355">
        <v>1978</v>
      </c>
      <c r="F424" s="355"/>
      <c r="G424" s="355" t="s">
        <v>17178</v>
      </c>
      <c r="H424" s="355">
        <v>5</v>
      </c>
      <c r="I424" s="355">
        <v>1</v>
      </c>
      <c r="J424" s="366">
        <v>1216.7</v>
      </c>
      <c r="K424" s="366">
        <v>971</v>
      </c>
      <c r="L424" s="366">
        <v>971</v>
      </c>
      <c r="M424" s="367">
        <v>41</v>
      </c>
      <c r="N424" s="355" t="s">
        <v>17038</v>
      </c>
      <c r="O424" s="355" t="s">
        <v>17054</v>
      </c>
      <c r="P424" s="358" t="s">
        <v>17072</v>
      </c>
      <c r="Q424" s="363">
        <v>2245895.54</v>
      </c>
      <c r="R424" s="363"/>
      <c r="S424" s="360">
        <f t="shared" si="198"/>
        <v>0</v>
      </c>
      <c r="T424" s="360">
        <f t="shared" si="199"/>
        <v>0</v>
      </c>
      <c r="U424" s="363">
        <f t="shared" si="193"/>
        <v>2245895.54</v>
      </c>
      <c r="V424" s="356">
        <f t="shared" si="189"/>
        <v>1845.8909673707569</v>
      </c>
      <c r="W424" s="363">
        <v>2560.812755814909</v>
      </c>
    </row>
    <row r="425" spans="1:23" ht="35.25" x14ac:dyDescent="0.5">
      <c r="A425" s="318">
        <v>436</v>
      </c>
      <c r="B425" s="318">
        <v>1</v>
      </c>
      <c r="C425" s="355">
        <f>SUBTOTAL(9,$B$396:B425)</f>
        <v>30</v>
      </c>
      <c r="D425" s="365" t="s">
        <v>129</v>
      </c>
      <c r="E425" s="355">
        <v>1980</v>
      </c>
      <c r="F425" s="355"/>
      <c r="G425" s="355" t="s">
        <v>17178</v>
      </c>
      <c r="H425" s="355">
        <v>5</v>
      </c>
      <c r="I425" s="355">
        <v>2</v>
      </c>
      <c r="J425" s="366">
        <v>2024.6</v>
      </c>
      <c r="K425" s="366">
        <v>1813</v>
      </c>
      <c r="L425" s="366">
        <v>1728.9</v>
      </c>
      <c r="M425" s="367">
        <v>87</v>
      </c>
      <c r="N425" s="355" t="s">
        <v>17038</v>
      </c>
      <c r="O425" s="355" t="s">
        <v>17054</v>
      </c>
      <c r="P425" s="358" t="s">
        <v>17062</v>
      </c>
      <c r="Q425" s="363">
        <v>6146069.25</v>
      </c>
      <c r="R425" s="363"/>
      <c r="S425" s="360">
        <f t="shared" si="198"/>
        <v>0</v>
      </c>
      <c r="T425" s="360">
        <f t="shared" si="199"/>
        <v>0</v>
      </c>
      <c r="U425" s="363">
        <f t="shared" si="193"/>
        <v>6146069.25</v>
      </c>
      <c r="V425" s="356">
        <f t="shared" si="189"/>
        <v>3035.6955694952089</v>
      </c>
      <c r="W425" s="363">
        <v>4021.6240244986666</v>
      </c>
    </row>
    <row r="426" spans="1:23" ht="35.25" x14ac:dyDescent="0.5">
      <c r="A426" s="318">
        <v>437</v>
      </c>
      <c r="B426" s="318">
        <v>1</v>
      </c>
      <c r="C426" s="355">
        <f>SUBTOTAL(9,$B$396:B426)</f>
        <v>31</v>
      </c>
      <c r="D426" s="365" t="s">
        <v>128</v>
      </c>
      <c r="E426" s="355">
        <v>1960</v>
      </c>
      <c r="F426" s="355"/>
      <c r="G426" s="355" t="s">
        <v>17178</v>
      </c>
      <c r="H426" s="355">
        <v>4</v>
      </c>
      <c r="I426" s="355">
        <v>3</v>
      </c>
      <c r="J426" s="366">
        <v>2203.4</v>
      </c>
      <c r="K426" s="366">
        <v>1995.8</v>
      </c>
      <c r="L426" s="366">
        <v>1995.8</v>
      </c>
      <c r="M426" s="367">
        <v>99</v>
      </c>
      <c r="N426" s="355" t="s">
        <v>17038</v>
      </c>
      <c r="O426" s="355" t="s">
        <v>17054</v>
      </c>
      <c r="P426" s="358" t="s">
        <v>17079</v>
      </c>
      <c r="Q426" s="363">
        <v>7948916.2299999995</v>
      </c>
      <c r="R426" s="363"/>
      <c r="S426" s="360">
        <f t="shared" si="198"/>
        <v>0</v>
      </c>
      <c r="T426" s="360">
        <f t="shared" si="199"/>
        <v>0</v>
      </c>
      <c r="U426" s="363">
        <f t="shared" si="193"/>
        <v>7948916.2299999995</v>
      </c>
      <c r="V426" s="356">
        <f t="shared" si="189"/>
        <v>3607.5684079150401</v>
      </c>
      <c r="W426" s="363">
        <v>4779.2288281746387</v>
      </c>
    </row>
    <row r="427" spans="1:23" ht="35.25" x14ac:dyDescent="0.5">
      <c r="A427" s="318">
        <v>438</v>
      </c>
      <c r="B427" s="318">
        <v>1</v>
      </c>
      <c r="C427" s="355">
        <f>SUBTOTAL(9,$B$396:B427)</f>
        <v>32</v>
      </c>
      <c r="D427" s="365" t="s">
        <v>126</v>
      </c>
      <c r="E427" s="355">
        <v>1959</v>
      </c>
      <c r="F427" s="355"/>
      <c r="G427" s="355" t="s">
        <v>17178</v>
      </c>
      <c r="H427" s="355">
        <v>2</v>
      </c>
      <c r="I427" s="355">
        <v>2</v>
      </c>
      <c r="J427" s="366">
        <v>568.6</v>
      </c>
      <c r="K427" s="366">
        <v>504.6</v>
      </c>
      <c r="L427" s="366">
        <v>504.6</v>
      </c>
      <c r="M427" s="367">
        <v>19</v>
      </c>
      <c r="N427" s="355" t="s">
        <v>17038</v>
      </c>
      <c r="O427" s="355" t="s">
        <v>17054</v>
      </c>
      <c r="P427" s="358" t="s">
        <v>17071</v>
      </c>
      <c r="Q427" s="363">
        <v>4261274.68</v>
      </c>
      <c r="R427" s="363"/>
      <c r="S427" s="360">
        <f t="shared" si="198"/>
        <v>0</v>
      </c>
      <c r="T427" s="360">
        <f t="shared" si="199"/>
        <v>0</v>
      </c>
      <c r="U427" s="363">
        <f t="shared" si="193"/>
        <v>4261274.68</v>
      </c>
      <c r="V427" s="356">
        <f t="shared" si="189"/>
        <v>7494.3276116778043</v>
      </c>
      <c r="W427" s="363">
        <v>8144.5719117129784</v>
      </c>
    </row>
    <row r="428" spans="1:23" ht="35.25" x14ac:dyDescent="0.5">
      <c r="A428" s="318">
        <v>439</v>
      </c>
      <c r="B428" s="318">
        <v>1</v>
      </c>
      <c r="C428" s="355">
        <f>SUBTOTAL(9,$B$396:B428)</f>
        <v>33</v>
      </c>
      <c r="D428" s="365" t="s">
        <v>125</v>
      </c>
      <c r="E428" s="355">
        <v>1967</v>
      </c>
      <c r="F428" s="355"/>
      <c r="G428" s="355" t="s">
        <v>17178</v>
      </c>
      <c r="H428" s="355">
        <v>2</v>
      </c>
      <c r="I428" s="355">
        <v>1</v>
      </c>
      <c r="J428" s="366">
        <v>360.2</v>
      </c>
      <c r="K428" s="366">
        <v>233.9</v>
      </c>
      <c r="L428" s="366">
        <v>233.9</v>
      </c>
      <c r="M428" s="367">
        <v>10</v>
      </c>
      <c r="N428" s="355" t="s">
        <v>17038</v>
      </c>
      <c r="O428" s="355" t="s">
        <v>17054</v>
      </c>
      <c r="P428" s="358" t="s">
        <v>17080</v>
      </c>
      <c r="Q428" s="363">
        <v>3245124.56</v>
      </c>
      <c r="R428" s="363"/>
      <c r="S428" s="360">
        <f t="shared" si="198"/>
        <v>0</v>
      </c>
      <c r="T428" s="360">
        <f t="shared" si="199"/>
        <v>0</v>
      </c>
      <c r="U428" s="363">
        <f t="shared" si="193"/>
        <v>3245124.56</v>
      </c>
      <c r="V428" s="356">
        <f t="shared" si="189"/>
        <v>9009.2297612437542</v>
      </c>
      <c r="W428" s="363">
        <v>11935.233314825098</v>
      </c>
    </row>
    <row r="429" spans="1:23" ht="35.25" x14ac:dyDescent="0.5">
      <c r="A429" s="318">
        <v>440</v>
      </c>
      <c r="B429" s="318">
        <v>1</v>
      </c>
      <c r="C429" s="355">
        <f>SUBTOTAL(9,$B$396:B429)</f>
        <v>34</v>
      </c>
      <c r="D429" s="365" t="s">
        <v>124</v>
      </c>
      <c r="E429" s="355">
        <v>1977</v>
      </c>
      <c r="F429" s="355">
        <v>2017</v>
      </c>
      <c r="G429" s="355" t="s">
        <v>17178</v>
      </c>
      <c r="H429" s="355">
        <v>9</v>
      </c>
      <c r="I429" s="355">
        <v>1</v>
      </c>
      <c r="J429" s="366">
        <v>4198.5</v>
      </c>
      <c r="K429" s="366">
        <v>3899.7</v>
      </c>
      <c r="L429" s="366">
        <v>3703.5</v>
      </c>
      <c r="M429" s="367">
        <v>277</v>
      </c>
      <c r="N429" s="355" t="s">
        <v>17038</v>
      </c>
      <c r="O429" s="355" t="s">
        <v>17054</v>
      </c>
      <c r="P429" s="358" t="s">
        <v>17056</v>
      </c>
      <c r="Q429" s="363">
        <v>2457800</v>
      </c>
      <c r="R429" s="363"/>
      <c r="S429" s="360">
        <f t="shared" si="198"/>
        <v>0</v>
      </c>
      <c r="T429" s="360">
        <f t="shared" si="199"/>
        <v>0</v>
      </c>
      <c r="U429" s="363">
        <f t="shared" si="193"/>
        <v>2457800</v>
      </c>
      <c r="V429" s="356">
        <f t="shared" si="189"/>
        <v>585.39954745742523</v>
      </c>
      <c r="W429" s="363">
        <v>773.29949267595566</v>
      </c>
    </row>
    <row r="430" spans="1:23" ht="35.25" x14ac:dyDescent="0.5">
      <c r="A430" s="318">
        <v>441</v>
      </c>
      <c r="B430" s="318">
        <v>1</v>
      </c>
      <c r="C430" s="355">
        <f>SUBTOTAL(9,$B$396:B430)</f>
        <v>35</v>
      </c>
      <c r="D430" s="365" t="s">
        <v>123</v>
      </c>
      <c r="E430" s="355">
        <v>1976</v>
      </c>
      <c r="F430" s="355"/>
      <c r="G430" s="355" t="s">
        <v>17178</v>
      </c>
      <c r="H430" s="355">
        <v>5</v>
      </c>
      <c r="I430" s="355">
        <v>6</v>
      </c>
      <c r="J430" s="366">
        <v>5909.8</v>
      </c>
      <c r="K430" s="366">
        <v>4538.5</v>
      </c>
      <c r="L430" s="366">
        <v>4163.1000000000004</v>
      </c>
      <c r="M430" s="367">
        <v>217</v>
      </c>
      <c r="N430" s="355" t="s">
        <v>17038</v>
      </c>
      <c r="O430" s="355" t="s">
        <v>17054</v>
      </c>
      <c r="P430" s="358" t="s">
        <v>17081</v>
      </c>
      <c r="Q430" s="363">
        <v>12480617.960000001</v>
      </c>
      <c r="R430" s="363"/>
      <c r="S430" s="360">
        <f t="shared" si="198"/>
        <v>0</v>
      </c>
      <c r="T430" s="360">
        <f t="shared" si="199"/>
        <v>0</v>
      </c>
      <c r="U430" s="363">
        <f t="shared" si="193"/>
        <v>12480617.960000001</v>
      </c>
      <c r="V430" s="356">
        <f t="shared" si="189"/>
        <v>2111.8511557074689</v>
      </c>
      <c r="W430" s="363">
        <v>2797.7348675082067</v>
      </c>
    </row>
    <row r="431" spans="1:23" ht="35.25" x14ac:dyDescent="0.5">
      <c r="A431" s="318">
        <v>442</v>
      </c>
      <c r="B431" s="318">
        <v>1</v>
      </c>
      <c r="C431" s="355">
        <f>SUBTOTAL(9,$B$396:B431)</f>
        <v>36</v>
      </c>
      <c r="D431" s="384" t="s">
        <v>72</v>
      </c>
      <c r="E431" s="355">
        <v>1980</v>
      </c>
      <c r="F431" s="355">
        <v>2010</v>
      </c>
      <c r="G431" s="355" t="s">
        <v>17178</v>
      </c>
      <c r="H431" s="355">
        <v>5</v>
      </c>
      <c r="I431" s="355">
        <v>1</v>
      </c>
      <c r="J431" s="366">
        <v>4370.1000000000004</v>
      </c>
      <c r="K431" s="366">
        <v>2631.5</v>
      </c>
      <c r="L431" s="366">
        <v>2201.3000000000002</v>
      </c>
      <c r="M431" s="367">
        <v>169</v>
      </c>
      <c r="N431" s="355" t="s">
        <v>17038</v>
      </c>
      <c r="O431" s="355" t="s">
        <v>17054</v>
      </c>
      <c r="P431" s="358" t="s">
        <v>17055</v>
      </c>
      <c r="Q431" s="363">
        <v>8999233</v>
      </c>
      <c r="R431" s="363"/>
      <c r="S431" s="360">
        <f t="shared" si="198"/>
        <v>0</v>
      </c>
      <c r="T431" s="360">
        <f t="shared" si="199"/>
        <v>0</v>
      </c>
      <c r="U431" s="363">
        <f t="shared" si="193"/>
        <v>8999233</v>
      </c>
      <c r="V431" s="356">
        <f t="shared" si="189"/>
        <v>2059.27392965836</v>
      </c>
      <c r="W431" s="363">
        <v>2856.8398892473856</v>
      </c>
    </row>
    <row r="432" spans="1:23" ht="35.25" x14ac:dyDescent="0.5">
      <c r="A432" s="318">
        <v>443</v>
      </c>
      <c r="B432" s="318">
        <v>1</v>
      </c>
      <c r="C432" s="355">
        <f>SUBTOTAL(9,$B$396:B432)</f>
        <v>37</v>
      </c>
      <c r="D432" s="365" t="s">
        <v>7734</v>
      </c>
      <c r="E432" s="355">
        <v>1969</v>
      </c>
      <c r="F432" s="355"/>
      <c r="G432" s="355" t="s">
        <v>17178</v>
      </c>
      <c r="H432" s="355">
        <v>5</v>
      </c>
      <c r="I432" s="355">
        <v>4</v>
      </c>
      <c r="J432" s="366">
        <v>4508.5</v>
      </c>
      <c r="K432" s="366">
        <v>3290.4</v>
      </c>
      <c r="L432" s="366">
        <v>3290.4</v>
      </c>
      <c r="M432" s="367">
        <v>145</v>
      </c>
      <c r="N432" s="355" t="s">
        <v>17038</v>
      </c>
      <c r="O432" s="355" t="s">
        <v>17054</v>
      </c>
      <c r="P432" s="358" t="s">
        <v>17055</v>
      </c>
      <c r="Q432" s="363">
        <v>3175954.68</v>
      </c>
      <c r="R432" s="363"/>
      <c r="S432" s="360">
        <f t="shared" si="198"/>
        <v>0</v>
      </c>
      <c r="T432" s="360">
        <f t="shared" si="199"/>
        <v>0</v>
      </c>
      <c r="U432" s="363">
        <f t="shared" si="193"/>
        <v>3175954.68</v>
      </c>
      <c r="V432" s="356">
        <f t="shared" si="189"/>
        <v>704.43710324941776</v>
      </c>
      <c r="W432" s="363">
        <v>2252.1551008095817</v>
      </c>
    </row>
    <row r="433" spans="1:23" ht="35.25" x14ac:dyDescent="0.5">
      <c r="A433" s="318">
        <v>444</v>
      </c>
      <c r="B433" s="318">
        <v>1</v>
      </c>
      <c r="C433" s="355">
        <f>SUBTOTAL(9,$B$396:B433)</f>
        <v>38</v>
      </c>
      <c r="D433" s="365" t="s">
        <v>5058</v>
      </c>
      <c r="E433" s="355">
        <v>1961</v>
      </c>
      <c r="F433" s="355"/>
      <c r="G433" s="355" t="s">
        <v>17178</v>
      </c>
      <c r="H433" s="355">
        <v>4</v>
      </c>
      <c r="I433" s="355">
        <v>2</v>
      </c>
      <c r="J433" s="366">
        <v>1356.2</v>
      </c>
      <c r="K433" s="366">
        <v>1151.0999999999999</v>
      </c>
      <c r="L433" s="366">
        <v>1151.0999999999999</v>
      </c>
      <c r="M433" s="367">
        <v>80</v>
      </c>
      <c r="N433" s="355" t="s">
        <v>17038</v>
      </c>
      <c r="O433" s="355" t="s">
        <v>17054</v>
      </c>
      <c r="P433" s="358" t="s">
        <v>17313</v>
      </c>
      <c r="Q433" s="363">
        <v>9072360.7899999991</v>
      </c>
      <c r="R433" s="363"/>
      <c r="S433" s="363">
        <v>0</v>
      </c>
      <c r="T433" s="363">
        <v>0</v>
      </c>
      <c r="U433" s="363">
        <f t="shared" si="193"/>
        <v>9072360.7899999991</v>
      </c>
      <c r="V433" s="356">
        <f t="shared" si="189"/>
        <v>6689.5448975077416</v>
      </c>
      <c r="W433" s="363">
        <v>7038.5565285356142</v>
      </c>
    </row>
    <row r="434" spans="1:23" ht="35.25" x14ac:dyDescent="0.5">
      <c r="A434" s="318">
        <v>445</v>
      </c>
      <c r="B434" s="318">
        <v>1</v>
      </c>
      <c r="C434" s="355">
        <f>SUBTOTAL(9,$B$396:B434)</f>
        <v>39</v>
      </c>
      <c r="D434" s="365" t="s">
        <v>7565</v>
      </c>
      <c r="E434" s="355">
        <v>1968</v>
      </c>
      <c r="F434" s="355"/>
      <c r="G434" s="355" t="s">
        <v>17178</v>
      </c>
      <c r="H434" s="355" t="s">
        <v>17048</v>
      </c>
      <c r="I434" s="355" t="s">
        <v>17041</v>
      </c>
      <c r="J434" s="366">
        <v>3176.3</v>
      </c>
      <c r="K434" s="366">
        <v>3176.3</v>
      </c>
      <c r="L434" s="366">
        <v>3093.8</v>
      </c>
      <c r="M434" s="367">
        <v>143</v>
      </c>
      <c r="N434" s="355" t="s">
        <v>17038</v>
      </c>
      <c r="O434" s="355" t="s">
        <v>17054</v>
      </c>
      <c r="P434" s="358" t="s">
        <v>17295</v>
      </c>
      <c r="Q434" s="363">
        <v>6200000</v>
      </c>
      <c r="R434" s="363"/>
      <c r="S434" s="363">
        <v>0</v>
      </c>
      <c r="T434" s="363">
        <v>0</v>
      </c>
      <c r="U434" s="363">
        <f t="shared" si="193"/>
        <v>6200000</v>
      </c>
      <c r="V434" s="356">
        <f t="shared" si="189"/>
        <v>1951.9566791549914</v>
      </c>
      <c r="W434" s="363">
        <v>3086.695319711614</v>
      </c>
    </row>
    <row r="435" spans="1:23" ht="35.25" x14ac:dyDescent="0.5">
      <c r="A435" s="318">
        <v>446</v>
      </c>
      <c r="B435" s="318">
        <v>1</v>
      </c>
      <c r="C435" s="355">
        <f>SUBTOTAL(9,$B$396:B435)</f>
        <v>40</v>
      </c>
      <c r="D435" s="365" t="s">
        <v>4962</v>
      </c>
      <c r="E435" s="355">
        <v>1935</v>
      </c>
      <c r="F435" s="355"/>
      <c r="G435" s="355" t="s">
        <v>17178</v>
      </c>
      <c r="H435" s="355">
        <v>4</v>
      </c>
      <c r="I435" s="355">
        <v>2</v>
      </c>
      <c r="J435" s="366">
        <v>1566.2</v>
      </c>
      <c r="K435" s="366">
        <v>1429.2</v>
      </c>
      <c r="L435" s="366">
        <v>1350.32</v>
      </c>
      <c r="M435" s="367">
        <v>62</v>
      </c>
      <c r="N435" s="355" t="s">
        <v>17038</v>
      </c>
      <c r="O435" s="355" t="s">
        <v>17054</v>
      </c>
      <c r="P435" s="358" t="s">
        <v>17447</v>
      </c>
      <c r="Q435" s="363">
        <v>19014045.34</v>
      </c>
      <c r="R435" s="363"/>
      <c r="S435" s="363">
        <v>0</v>
      </c>
      <c r="T435" s="363">
        <v>0</v>
      </c>
      <c r="U435" s="363">
        <f t="shared" si="193"/>
        <v>19014045.34</v>
      </c>
      <c r="V435" s="356">
        <f t="shared" si="189"/>
        <v>12140.240927084664</v>
      </c>
      <c r="W435" s="363">
        <v>12140.258531732856</v>
      </c>
    </row>
    <row r="436" spans="1:23" ht="35.25" x14ac:dyDescent="0.5">
      <c r="A436" s="318">
        <v>447</v>
      </c>
      <c r="B436" s="318">
        <v>1</v>
      </c>
      <c r="C436" s="355">
        <f>SUBTOTAL(9,$B$396:B436)</f>
        <v>41</v>
      </c>
      <c r="D436" s="365" t="s">
        <v>5797</v>
      </c>
      <c r="E436" s="355">
        <v>1968</v>
      </c>
      <c r="F436" s="355"/>
      <c r="G436" s="355" t="s">
        <v>17178</v>
      </c>
      <c r="H436" s="355">
        <v>5</v>
      </c>
      <c r="I436" s="355">
        <v>5</v>
      </c>
      <c r="J436" s="366">
        <v>4706.8</v>
      </c>
      <c r="K436" s="366">
        <v>3495.5</v>
      </c>
      <c r="L436" s="366">
        <v>3495.5</v>
      </c>
      <c r="M436" s="367">
        <v>226</v>
      </c>
      <c r="N436" s="355" t="s">
        <v>17038</v>
      </c>
      <c r="O436" s="355" t="s">
        <v>17054</v>
      </c>
      <c r="P436" s="358" t="s">
        <v>17353</v>
      </c>
      <c r="Q436" s="363">
        <v>357490</v>
      </c>
      <c r="R436" s="363"/>
      <c r="S436" s="363">
        <v>0</v>
      </c>
      <c r="T436" s="363">
        <v>0</v>
      </c>
      <c r="U436" s="363">
        <f t="shared" si="193"/>
        <v>357490</v>
      </c>
      <c r="V436" s="356">
        <f t="shared" si="189"/>
        <v>75.951814396192745</v>
      </c>
      <c r="W436" s="363">
        <v>6556.47</v>
      </c>
    </row>
    <row r="437" spans="1:23" ht="35.25" x14ac:dyDescent="0.5">
      <c r="A437" s="318">
        <v>448</v>
      </c>
      <c r="B437" s="318">
        <v>1</v>
      </c>
      <c r="C437" s="355">
        <f>SUBTOTAL(9,$B$396:B437)</f>
        <v>42</v>
      </c>
      <c r="D437" s="365" t="s">
        <v>6895</v>
      </c>
      <c r="E437" s="355">
        <v>1968</v>
      </c>
      <c r="F437" s="355"/>
      <c r="G437" s="355" t="s">
        <v>17178</v>
      </c>
      <c r="H437" s="355">
        <v>5</v>
      </c>
      <c r="I437" s="355">
        <v>6</v>
      </c>
      <c r="J437" s="366">
        <v>4551.3</v>
      </c>
      <c r="K437" s="366">
        <v>4456.07</v>
      </c>
      <c r="L437" s="366">
        <v>4456.07</v>
      </c>
      <c r="M437" s="367">
        <v>265</v>
      </c>
      <c r="N437" s="355" t="s">
        <v>17038</v>
      </c>
      <c r="O437" s="355" t="s">
        <v>17054</v>
      </c>
      <c r="P437" s="358" t="s">
        <v>17396</v>
      </c>
      <c r="Q437" s="363">
        <v>9501184.9399999995</v>
      </c>
      <c r="R437" s="363"/>
      <c r="S437" s="363">
        <v>0</v>
      </c>
      <c r="T437" s="363">
        <v>0</v>
      </c>
      <c r="U437" s="363">
        <f t="shared" si="193"/>
        <v>9501184.9399999995</v>
      </c>
      <c r="V437" s="356">
        <f t="shared" si="189"/>
        <v>2087.5760639817195</v>
      </c>
      <c r="W437" s="363">
        <v>3542.9416643156896</v>
      </c>
    </row>
    <row r="438" spans="1:23" ht="35.25" x14ac:dyDescent="0.5">
      <c r="A438" s="318">
        <v>449</v>
      </c>
      <c r="B438" s="318">
        <v>1</v>
      </c>
      <c r="C438" s="355">
        <f>SUBTOTAL(9,$B$396:B438)</f>
        <v>43</v>
      </c>
      <c r="D438" s="365" t="s">
        <v>97</v>
      </c>
      <c r="E438" s="355">
        <v>1997</v>
      </c>
      <c r="F438" s="355"/>
      <c r="G438" s="355" t="s">
        <v>17178</v>
      </c>
      <c r="H438" s="355">
        <v>9</v>
      </c>
      <c r="I438" s="355">
        <v>2</v>
      </c>
      <c r="J438" s="366">
        <v>5737.8</v>
      </c>
      <c r="K438" s="366">
        <v>4244.5</v>
      </c>
      <c r="L438" s="366">
        <v>4244.5</v>
      </c>
      <c r="M438" s="367">
        <v>120</v>
      </c>
      <c r="N438" s="355" t="s">
        <v>17038</v>
      </c>
      <c r="O438" s="355" t="s">
        <v>17054</v>
      </c>
      <c r="P438" s="358" t="s">
        <v>17317</v>
      </c>
      <c r="Q438" s="363">
        <v>7864780</v>
      </c>
      <c r="R438" s="363"/>
      <c r="S438" s="363">
        <v>0</v>
      </c>
      <c r="T438" s="363">
        <v>0</v>
      </c>
      <c r="U438" s="363">
        <f t="shared" si="193"/>
        <v>7864780</v>
      </c>
      <c r="V438" s="356">
        <f t="shared" si="189"/>
        <v>1370.6960856077242</v>
      </c>
      <c r="W438" s="363">
        <v>2081.2618076614731</v>
      </c>
    </row>
    <row r="439" spans="1:23" ht="35.25" x14ac:dyDescent="0.5">
      <c r="A439" s="318">
        <v>450</v>
      </c>
      <c r="B439" s="318">
        <v>1</v>
      </c>
      <c r="C439" s="355">
        <f>SUBTOTAL(9,$B$396:B439)</f>
        <v>44</v>
      </c>
      <c r="D439" s="365" t="s">
        <v>7141</v>
      </c>
      <c r="E439" s="355">
        <v>1981</v>
      </c>
      <c r="F439" s="355"/>
      <c r="G439" s="355" t="s">
        <v>17178</v>
      </c>
      <c r="H439" s="355">
        <v>6</v>
      </c>
      <c r="I439" s="355">
        <v>1</v>
      </c>
      <c r="J439" s="366">
        <v>992.7</v>
      </c>
      <c r="K439" s="366">
        <v>982.4</v>
      </c>
      <c r="L439" s="366">
        <v>982.4</v>
      </c>
      <c r="M439" s="367">
        <v>40</v>
      </c>
      <c r="N439" s="355" t="s">
        <v>17038</v>
      </c>
      <c r="O439" s="355" t="s">
        <v>17054</v>
      </c>
      <c r="P439" s="358" t="s">
        <v>17401</v>
      </c>
      <c r="Q439" s="363">
        <v>6480810</v>
      </c>
      <c r="R439" s="363"/>
      <c r="S439" s="363">
        <v>0</v>
      </c>
      <c r="T439" s="363">
        <v>0</v>
      </c>
      <c r="U439" s="363">
        <f t="shared" si="193"/>
        <v>6480810</v>
      </c>
      <c r="V439" s="356">
        <f t="shared" si="189"/>
        <v>6528.4678150498639</v>
      </c>
      <c r="W439" s="363">
        <v>7988.1711292434766</v>
      </c>
    </row>
    <row r="440" spans="1:23" ht="35.25" x14ac:dyDescent="0.5">
      <c r="A440" s="318">
        <v>451</v>
      </c>
      <c r="B440" s="318">
        <v>1</v>
      </c>
      <c r="C440" s="355">
        <f>SUBTOTAL(9,$B$396:B440)</f>
        <v>45</v>
      </c>
      <c r="D440" s="365" t="s">
        <v>874</v>
      </c>
      <c r="E440" s="355">
        <v>1950</v>
      </c>
      <c r="F440" s="355"/>
      <c r="G440" s="355" t="s">
        <v>17178</v>
      </c>
      <c r="H440" s="355">
        <v>2</v>
      </c>
      <c r="I440" s="355">
        <v>2</v>
      </c>
      <c r="J440" s="366">
        <v>860.2</v>
      </c>
      <c r="K440" s="366">
        <v>628.29999999999995</v>
      </c>
      <c r="L440" s="366">
        <v>628.29999999999995</v>
      </c>
      <c r="M440" s="367">
        <v>31</v>
      </c>
      <c r="N440" s="355" t="s">
        <v>17038</v>
      </c>
      <c r="O440" s="355" t="s">
        <v>17054</v>
      </c>
      <c r="P440" s="358" t="s">
        <v>17396</v>
      </c>
      <c r="Q440" s="363">
        <v>7000000</v>
      </c>
      <c r="R440" s="363"/>
      <c r="S440" s="363">
        <v>0</v>
      </c>
      <c r="T440" s="363">
        <v>0</v>
      </c>
      <c r="U440" s="363">
        <f t="shared" si="193"/>
        <v>7000000</v>
      </c>
      <c r="V440" s="356">
        <f t="shared" si="189"/>
        <v>8137.6424087421528</v>
      </c>
      <c r="W440" s="363">
        <v>8834.4199023482906</v>
      </c>
    </row>
    <row r="441" spans="1:23" ht="35.25" x14ac:dyDescent="0.5">
      <c r="A441" s="318">
        <v>452</v>
      </c>
      <c r="B441" s="318">
        <v>1</v>
      </c>
      <c r="C441" s="355">
        <f>SUBTOTAL(9,$B$396:B441)</f>
        <v>46</v>
      </c>
      <c r="D441" s="365" t="s">
        <v>870</v>
      </c>
      <c r="E441" s="355">
        <v>1949</v>
      </c>
      <c r="F441" s="355"/>
      <c r="G441" s="355" t="s">
        <v>17178</v>
      </c>
      <c r="H441" s="355">
        <v>2</v>
      </c>
      <c r="I441" s="355">
        <v>1</v>
      </c>
      <c r="J441" s="366">
        <v>500.7</v>
      </c>
      <c r="K441" s="366">
        <v>455</v>
      </c>
      <c r="L441" s="366">
        <v>455</v>
      </c>
      <c r="M441" s="367">
        <v>21</v>
      </c>
      <c r="N441" s="355" t="s">
        <v>17038</v>
      </c>
      <c r="O441" s="355" t="s">
        <v>17054</v>
      </c>
      <c r="P441" s="358" t="s">
        <v>17396</v>
      </c>
      <c r="Q441" s="363">
        <v>4870000</v>
      </c>
      <c r="R441" s="363"/>
      <c r="S441" s="363">
        <v>0</v>
      </c>
      <c r="T441" s="363">
        <v>0</v>
      </c>
      <c r="U441" s="363">
        <f t="shared" si="193"/>
        <v>4870000</v>
      </c>
      <c r="V441" s="356">
        <f t="shared" si="189"/>
        <v>9726.3830637108058</v>
      </c>
      <c r="W441" s="363">
        <v>10559.194887157979</v>
      </c>
    </row>
    <row r="442" spans="1:23" ht="35.25" x14ac:dyDescent="0.5">
      <c r="A442" s="318">
        <v>51</v>
      </c>
      <c r="B442" s="318">
        <v>1</v>
      </c>
      <c r="C442" s="355">
        <f>SUBTOTAL(9,$B$396:B442)</f>
        <v>47</v>
      </c>
      <c r="D442" s="365" t="s">
        <v>4727</v>
      </c>
      <c r="E442" s="355">
        <v>1976</v>
      </c>
      <c r="F442" s="355"/>
      <c r="G442" s="355" t="s">
        <v>17178</v>
      </c>
      <c r="H442" s="355">
        <v>5</v>
      </c>
      <c r="I442" s="355">
        <v>1</v>
      </c>
      <c r="J442" s="366">
        <v>579.79999999999995</v>
      </c>
      <c r="K442" s="366">
        <v>348.4</v>
      </c>
      <c r="L442" s="366">
        <v>348.4</v>
      </c>
      <c r="M442" s="367">
        <v>37</v>
      </c>
      <c r="N442" s="355" t="s">
        <v>17038</v>
      </c>
      <c r="O442" s="355" t="s">
        <v>17054</v>
      </c>
      <c r="P442" s="358" t="s">
        <v>17312</v>
      </c>
      <c r="Q442" s="363">
        <v>3048912.3800000004</v>
      </c>
      <c r="R442" s="363"/>
      <c r="S442" s="363">
        <v>0</v>
      </c>
      <c r="T442" s="363">
        <v>0</v>
      </c>
      <c r="U442" s="363">
        <f t="shared" si="193"/>
        <v>3048912.3800000004</v>
      </c>
      <c r="V442" s="356">
        <f>Q442/J442</f>
        <v>5258.5587788892735</v>
      </c>
      <c r="W442" s="363">
        <v>10879.131640565713</v>
      </c>
    </row>
    <row r="443" spans="1:23" ht="35.25" x14ac:dyDescent="0.5">
      <c r="A443" s="318">
        <v>53</v>
      </c>
      <c r="B443" s="318">
        <v>1</v>
      </c>
      <c r="C443" s="355">
        <f>SUBTOTAL(9,$B$396:B443)</f>
        <v>48</v>
      </c>
      <c r="D443" s="365" t="s">
        <v>6649</v>
      </c>
      <c r="E443" s="355">
        <v>1973</v>
      </c>
      <c r="F443" s="355"/>
      <c r="G443" s="355" t="s">
        <v>17178</v>
      </c>
      <c r="H443" s="355">
        <v>9</v>
      </c>
      <c r="I443" s="355" t="s">
        <v>16984</v>
      </c>
      <c r="J443" s="366">
        <v>1958.4</v>
      </c>
      <c r="K443" s="366">
        <v>1958.4</v>
      </c>
      <c r="L443" s="366">
        <v>1941.8</v>
      </c>
      <c r="M443" s="367">
        <v>92</v>
      </c>
      <c r="N443" s="355" t="s">
        <v>17038</v>
      </c>
      <c r="O443" s="355" t="s">
        <v>17054</v>
      </c>
      <c r="P443" s="358" t="s">
        <v>17056</v>
      </c>
      <c r="Q443" s="363">
        <v>1413024.25</v>
      </c>
      <c r="R443" s="363"/>
      <c r="S443" s="363">
        <v>0</v>
      </c>
      <c r="T443" s="363">
        <v>0</v>
      </c>
      <c r="U443" s="363">
        <f t="shared" si="193"/>
        <v>1413024.25</v>
      </c>
      <c r="V443" s="356">
        <f>Q443/J443</f>
        <v>721.519735498366</v>
      </c>
      <c r="W443" s="363">
        <v>7753.2772202818614</v>
      </c>
    </row>
    <row r="444" spans="1:23" ht="35.25" x14ac:dyDescent="0.5">
      <c r="A444" s="318">
        <v>33</v>
      </c>
      <c r="B444" s="318">
        <v>1</v>
      </c>
      <c r="C444" s="355">
        <f>SUBTOTAL(9,$B$396:B444)</f>
        <v>49</v>
      </c>
      <c r="D444" s="365" t="s">
        <v>91</v>
      </c>
      <c r="E444" s="355">
        <v>1959</v>
      </c>
      <c r="F444" s="355"/>
      <c r="G444" s="355" t="s">
        <v>17178</v>
      </c>
      <c r="H444" s="355">
        <v>4</v>
      </c>
      <c r="I444" s="355">
        <v>3</v>
      </c>
      <c r="J444" s="366">
        <v>3207</v>
      </c>
      <c r="K444" s="366">
        <v>1261.4000000000001</v>
      </c>
      <c r="L444" s="366">
        <v>1256.4000000000001</v>
      </c>
      <c r="M444" s="367">
        <v>82</v>
      </c>
      <c r="N444" s="355" t="s">
        <v>17038</v>
      </c>
      <c r="O444" s="355" t="s">
        <v>17054</v>
      </c>
      <c r="P444" s="358" t="s">
        <v>17063</v>
      </c>
      <c r="Q444" s="363">
        <v>9432440.3399999999</v>
      </c>
      <c r="R444" s="363"/>
      <c r="S444" s="363">
        <v>0</v>
      </c>
      <c r="T444" s="363">
        <v>0</v>
      </c>
      <c r="U444" s="363">
        <f t="shared" si="193"/>
        <v>9432440.3399999999</v>
      </c>
      <c r="V444" s="356">
        <v>3036.2358309946994</v>
      </c>
      <c r="W444" s="363">
        <v>3991.4538771437478</v>
      </c>
    </row>
    <row r="445" spans="1:23" ht="35.25" x14ac:dyDescent="0.5">
      <c r="A445" s="318">
        <v>39</v>
      </c>
      <c r="B445" s="318">
        <v>1</v>
      </c>
      <c r="C445" s="355">
        <f>SUBTOTAL(9,$B$396:B445)</f>
        <v>50</v>
      </c>
      <c r="D445" s="365" t="s">
        <v>87</v>
      </c>
      <c r="E445" s="355">
        <v>1959</v>
      </c>
      <c r="F445" s="355"/>
      <c r="G445" s="355" t="s">
        <v>17178</v>
      </c>
      <c r="H445" s="355">
        <v>3</v>
      </c>
      <c r="I445" s="355">
        <v>1</v>
      </c>
      <c r="J445" s="366">
        <v>1830.4</v>
      </c>
      <c r="K445" s="366">
        <v>1026.8</v>
      </c>
      <c r="L445" s="366">
        <v>1008.0999999999999</v>
      </c>
      <c r="M445" s="367">
        <v>56</v>
      </c>
      <c r="N445" s="355" t="s">
        <v>17038</v>
      </c>
      <c r="O445" s="355" t="s">
        <v>17054</v>
      </c>
      <c r="P445" s="358" t="s">
        <v>17055</v>
      </c>
      <c r="Q445" s="363">
        <v>6913050.8099999996</v>
      </c>
      <c r="R445" s="363"/>
      <c r="S445" s="363">
        <v>0</v>
      </c>
      <c r="T445" s="363">
        <v>0</v>
      </c>
      <c r="U445" s="363">
        <f t="shared" si="193"/>
        <v>6913050.8099999996</v>
      </c>
      <c r="V445" s="356">
        <v>3861.9273328234262</v>
      </c>
      <c r="W445" s="363">
        <v>5148.1732517482515</v>
      </c>
    </row>
    <row r="446" spans="1:23" ht="35.25" x14ac:dyDescent="0.5">
      <c r="A446" s="318">
        <v>669</v>
      </c>
      <c r="B446" s="318">
        <v>1</v>
      </c>
      <c r="C446" s="355">
        <f>SUBTOTAL(9,$B$396:B446)</f>
        <v>51</v>
      </c>
      <c r="D446" s="365" t="s">
        <v>179</v>
      </c>
      <c r="E446" s="355">
        <v>1962</v>
      </c>
      <c r="F446" s="355"/>
      <c r="G446" s="355" t="s">
        <v>17178</v>
      </c>
      <c r="H446" s="355">
        <v>4</v>
      </c>
      <c r="I446" s="355">
        <v>2</v>
      </c>
      <c r="J446" s="366">
        <v>1399</v>
      </c>
      <c r="K446" s="366">
        <v>1283.0999999999999</v>
      </c>
      <c r="L446" s="366">
        <v>1283.0999999999999</v>
      </c>
      <c r="M446" s="367">
        <v>46</v>
      </c>
      <c r="N446" s="355" t="s">
        <v>17038</v>
      </c>
      <c r="O446" s="355" t="s">
        <v>17054</v>
      </c>
      <c r="P446" s="358" t="s">
        <v>17091</v>
      </c>
      <c r="Q446" s="363">
        <v>6839431.2000000002</v>
      </c>
      <c r="R446" s="363"/>
      <c r="S446" s="363">
        <v>0</v>
      </c>
      <c r="T446" s="363">
        <v>0</v>
      </c>
      <c r="U446" s="363">
        <f>Q446-S446-T446</f>
        <v>6839431.2000000002</v>
      </c>
      <c r="V446" s="356">
        <f>Q446/J446</f>
        <v>4888.8</v>
      </c>
      <c r="W446" s="363">
        <v>4888.8</v>
      </c>
    </row>
    <row r="447" spans="1:23" ht="35.25" x14ac:dyDescent="0.5">
      <c r="B447" s="318">
        <v>1</v>
      </c>
      <c r="C447" s="355">
        <f>SUBTOTAL(9,$B$396:B447)</f>
        <v>52</v>
      </c>
      <c r="D447" s="365" t="s">
        <v>5544</v>
      </c>
      <c r="E447" s="355">
        <v>1984</v>
      </c>
      <c r="F447" s="355"/>
      <c r="G447" s="355" t="s">
        <v>17178</v>
      </c>
      <c r="H447" s="355">
        <v>5</v>
      </c>
      <c r="I447" s="355">
        <v>3</v>
      </c>
      <c r="J447" s="366">
        <v>3258.2</v>
      </c>
      <c r="K447" s="366">
        <v>1917.3</v>
      </c>
      <c r="L447" s="366">
        <v>1879.4</v>
      </c>
      <c r="M447" s="367">
        <v>156</v>
      </c>
      <c r="N447" s="355" t="s">
        <v>17038</v>
      </c>
      <c r="O447" s="355" t="s">
        <v>17054</v>
      </c>
      <c r="P447" s="358" t="s">
        <v>17072</v>
      </c>
      <c r="Q447" s="363">
        <v>6967337.4000000004</v>
      </c>
      <c r="R447" s="363"/>
      <c r="S447" s="363">
        <v>0</v>
      </c>
      <c r="T447" s="363">
        <v>0</v>
      </c>
      <c r="U447" s="363">
        <f>Q447-S447-T447</f>
        <v>6967337.4000000004</v>
      </c>
      <c r="V447" s="356">
        <f t="shared" ref="V447" si="200">Q447/J447</f>
        <v>2138.400773433184</v>
      </c>
      <c r="W447" s="363">
        <v>3518.59</v>
      </c>
    </row>
    <row r="448" spans="1:23" ht="35.25" x14ac:dyDescent="0.5">
      <c r="A448" s="318">
        <v>453</v>
      </c>
      <c r="C448" s="364" t="s">
        <v>566</v>
      </c>
      <c r="D448" s="383"/>
      <c r="E448" s="355" t="s">
        <v>17016</v>
      </c>
      <c r="F448" s="355" t="s">
        <v>17016</v>
      </c>
      <c r="G448" s="355" t="s">
        <v>17016</v>
      </c>
      <c r="H448" s="355" t="s">
        <v>17016</v>
      </c>
      <c r="I448" s="355" t="s">
        <v>17016</v>
      </c>
      <c r="J448" s="360">
        <f>SUM(J449:J456)</f>
        <v>7628.4</v>
      </c>
      <c r="K448" s="360">
        <f t="shared" ref="K448:M448" si="201">SUM(K449:K456)</f>
        <v>6979.0999999999995</v>
      </c>
      <c r="L448" s="360">
        <f t="shared" si="201"/>
        <v>6570.1</v>
      </c>
      <c r="M448" s="361">
        <f t="shared" si="201"/>
        <v>353</v>
      </c>
      <c r="N448" s="355" t="s">
        <v>17016</v>
      </c>
      <c r="O448" s="355" t="s">
        <v>17016</v>
      </c>
      <c r="P448" s="358" t="s">
        <v>17016</v>
      </c>
      <c r="Q448" s="362">
        <v>51720852.999999993</v>
      </c>
      <c r="R448" s="360">
        <f t="shared" ref="R448:U448" si="202">SUM(R449:R456)</f>
        <v>0</v>
      </c>
      <c r="S448" s="360">
        <f t="shared" si="202"/>
        <v>0</v>
      </c>
      <c r="T448" s="360">
        <f t="shared" si="202"/>
        <v>0</v>
      </c>
      <c r="U448" s="360">
        <f t="shared" si="202"/>
        <v>51720852.999999993</v>
      </c>
      <c r="V448" s="356">
        <f t="shared" ref="V448:V537" si="203">Q448/J448</f>
        <v>6780.039457815531</v>
      </c>
      <c r="W448" s="363">
        <f>MAX(W449:W456)</f>
        <v>19645.8956779947</v>
      </c>
    </row>
    <row r="449" spans="1:23" ht="35.25" x14ac:dyDescent="0.5">
      <c r="A449" s="318">
        <v>454</v>
      </c>
      <c r="B449" s="318">
        <v>1</v>
      </c>
      <c r="C449" s="355">
        <f>SUBTOTAL(9,$B$396:B449)</f>
        <v>53</v>
      </c>
      <c r="D449" s="365" t="s">
        <v>576</v>
      </c>
      <c r="E449" s="355">
        <v>1966</v>
      </c>
      <c r="F449" s="355"/>
      <c r="G449" s="355" t="s">
        <v>17178</v>
      </c>
      <c r="H449" s="355">
        <v>5</v>
      </c>
      <c r="I449" s="355" t="s">
        <v>17041</v>
      </c>
      <c r="J449" s="366">
        <v>3441.8</v>
      </c>
      <c r="K449" s="366">
        <v>3191.7</v>
      </c>
      <c r="L449" s="366">
        <v>2990.7999999999997</v>
      </c>
      <c r="M449" s="367">
        <v>150</v>
      </c>
      <c r="N449" s="355" t="s">
        <v>17038</v>
      </c>
      <c r="O449" s="355" t="s">
        <v>17054</v>
      </c>
      <c r="P449" s="358" t="s">
        <v>17116</v>
      </c>
      <c r="Q449" s="363">
        <v>12766938.24</v>
      </c>
      <c r="R449" s="363"/>
      <c r="S449" s="363">
        <v>0</v>
      </c>
      <c r="T449" s="363">
        <v>0</v>
      </c>
      <c r="U449" s="363">
        <f t="shared" ref="U449:U452" si="204">Q449-S449-T449</f>
        <v>12766938.24</v>
      </c>
      <c r="V449" s="356">
        <f t="shared" si="203"/>
        <v>3709.3783020512519</v>
      </c>
      <c r="W449" s="363">
        <v>3709.3783020512519</v>
      </c>
    </row>
    <row r="450" spans="1:23" ht="35.25" x14ac:dyDescent="0.5">
      <c r="A450" s="318">
        <v>455</v>
      </c>
      <c r="B450" s="318">
        <v>1</v>
      </c>
      <c r="C450" s="355">
        <f>SUBTOTAL(9,$B$396:B450)</f>
        <v>54</v>
      </c>
      <c r="D450" s="365" t="s">
        <v>577</v>
      </c>
      <c r="E450" s="355">
        <v>1956</v>
      </c>
      <c r="F450" s="355"/>
      <c r="G450" s="355" t="s">
        <v>17178</v>
      </c>
      <c r="H450" s="355">
        <v>2</v>
      </c>
      <c r="I450" s="355" t="s">
        <v>16986</v>
      </c>
      <c r="J450" s="366">
        <v>433.2</v>
      </c>
      <c r="K450" s="366">
        <v>390.5</v>
      </c>
      <c r="L450" s="366">
        <v>347.3</v>
      </c>
      <c r="M450" s="367">
        <v>21</v>
      </c>
      <c r="N450" s="355" t="s">
        <v>17038</v>
      </c>
      <c r="O450" s="355" t="s">
        <v>17076</v>
      </c>
      <c r="P450" s="358" t="s">
        <v>17042</v>
      </c>
      <c r="Q450" s="363">
        <v>4547273.58</v>
      </c>
      <c r="R450" s="363"/>
      <c r="S450" s="363">
        <v>0</v>
      </c>
      <c r="T450" s="363">
        <v>0</v>
      </c>
      <c r="U450" s="363">
        <f t="shared" si="204"/>
        <v>4547273.58</v>
      </c>
      <c r="V450" s="356">
        <f t="shared" si="203"/>
        <v>10496.938088642659</v>
      </c>
      <c r="W450" s="363">
        <v>10496.938088642659</v>
      </c>
    </row>
    <row r="451" spans="1:23" ht="35.25" x14ac:dyDescent="0.5">
      <c r="A451" s="318">
        <v>456</v>
      </c>
      <c r="B451" s="318">
        <v>1</v>
      </c>
      <c r="C451" s="355">
        <f>SUBTOTAL(9,$B$396:B451)</f>
        <v>55</v>
      </c>
      <c r="D451" s="365" t="s">
        <v>583</v>
      </c>
      <c r="E451" s="355">
        <v>1964</v>
      </c>
      <c r="F451" s="355"/>
      <c r="G451" s="355" t="s">
        <v>17178</v>
      </c>
      <c r="H451" s="355">
        <v>2</v>
      </c>
      <c r="I451" s="355" t="s">
        <v>16986</v>
      </c>
      <c r="J451" s="366">
        <v>331.9</v>
      </c>
      <c r="K451" s="366">
        <v>312.60000000000002</v>
      </c>
      <c r="L451" s="366">
        <v>270.40000000000003</v>
      </c>
      <c r="M451" s="367">
        <v>21</v>
      </c>
      <c r="N451" s="355" t="s">
        <v>17038</v>
      </c>
      <c r="O451" s="355" t="s">
        <v>17076</v>
      </c>
      <c r="P451" s="358" t="s">
        <v>17042</v>
      </c>
      <c r="Q451" s="363">
        <v>5210995.2</v>
      </c>
      <c r="R451" s="363"/>
      <c r="S451" s="363">
        <v>0</v>
      </c>
      <c r="T451" s="363">
        <v>0</v>
      </c>
      <c r="U451" s="363">
        <f t="shared" si="204"/>
        <v>5210995.2</v>
      </c>
      <c r="V451" s="356">
        <f t="shared" si="203"/>
        <v>15700.497740283219</v>
      </c>
      <c r="W451" s="363">
        <v>15700.497740283219</v>
      </c>
    </row>
    <row r="452" spans="1:23" ht="35.25" x14ac:dyDescent="0.5">
      <c r="A452" s="318">
        <v>457</v>
      </c>
      <c r="B452" s="318">
        <v>1</v>
      </c>
      <c r="C452" s="355">
        <f>SUBTOTAL(9,$B$396:B452)</f>
        <v>56</v>
      </c>
      <c r="D452" s="365" t="s">
        <v>9534</v>
      </c>
      <c r="E452" s="355">
        <v>1958</v>
      </c>
      <c r="F452" s="355"/>
      <c r="G452" s="355" t="s">
        <v>17178</v>
      </c>
      <c r="H452" s="355">
        <v>2</v>
      </c>
      <c r="I452" s="355" t="s">
        <v>16984</v>
      </c>
      <c r="J452" s="366">
        <v>296.5</v>
      </c>
      <c r="K452" s="366">
        <v>275.3</v>
      </c>
      <c r="L452" s="366">
        <v>275.3</v>
      </c>
      <c r="M452" s="367">
        <v>15</v>
      </c>
      <c r="N452" s="355" t="s">
        <v>17038</v>
      </c>
      <c r="O452" s="355" t="s">
        <v>17076</v>
      </c>
      <c r="P452" s="358" t="s">
        <v>17042</v>
      </c>
      <c r="Q452" s="363">
        <v>2737293.9</v>
      </c>
      <c r="R452" s="363"/>
      <c r="S452" s="363">
        <v>0</v>
      </c>
      <c r="T452" s="363">
        <v>0</v>
      </c>
      <c r="U452" s="363">
        <f t="shared" si="204"/>
        <v>2737293.9</v>
      </c>
      <c r="V452" s="356">
        <f t="shared" si="203"/>
        <v>9232.0198988195607</v>
      </c>
      <c r="W452" s="363">
        <v>11086.912215851602</v>
      </c>
    </row>
    <row r="453" spans="1:23" ht="35.25" x14ac:dyDescent="0.5">
      <c r="A453" s="318">
        <v>458</v>
      </c>
      <c r="B453" s="318">
        <v>1</v>
      </c>
      <c r="C453" s="355">
        <f>SUBTOTAL(9,$B$396:B453)</f>
        <v>57</v>
      </c>
      <c r="D453" s="365" t="s">
        <v>9855</v>
      </c>
      <c r="E453" s="355">
        <v>1955</v>
      </c>
      <c r="F453" s="355"/>
      <c r="G453" s="355" t="s">
        <v>17178</v>
      </c>
      <c r="H453" s="355">
        <v>2</v>
      </c>
      <c r="I453" s="355" t="s">
        <v>16984</v>
      </c>
      <c r="J453" s="366">
        <v>388.3</v>
      </c>
      <c r="K453" s="366">
        <v>388.3</v>
      </c>
      <c r="L453" s="366">
        <v>388.3</v>
      </c>
      <c r="M453" s="367">
        <v>24</v>
      </c>
      <c r="N453" s="355" t="s">
        <v>17038</v>
      </c>
      <c r="O453" s="355" t="s">
        <v>17076</v>
      </c>
      <c r="P453" s="358" t="s">
        <v>17042</v>
      </c>
      <c r="Q453" s="363">
        <v>2310958.04</v>
      </c>
      <c r="R453" s="363"/>
      <c r="S453" s="363">
        <v>0</v>
      </c>
      <c r="T453" s="363">
        <v>0</v>
      </c>
      <c r="U453" s="363">
        <f>Q453-S453-T453</f>
        <v>2310958.04</v>
      </c>
      <c r="V453" s="356">
        <f>Q453/J453</f>
        <v>5951.4757661601852</v>
      </c>
      <c r="W453" s="363">
        <v>9614.9960932268859</v>
      </c>
    </row>
    <row r="454" spans="1:23" ht="35.25" x14ac:dyDescent="0.5">
      <c r="A454" s="318">
        <v>459</v>
      </c>
      <c r="B454" s="318">
        <v>1</v>
      </c>
      <c r="C454" s="355">
        <f>SUBTOTAL(9,$B$396:B454)</f>
        <v>58</v>
      </c>
      <c r="D454" s="365" t="s">
        <v>1699</v>
      </c>
      <c r="E454" s="355">
        <v>1958</v>
      </c>
      <c r="F454" s="355"/>
      <c r="G454" s="355" t="s">
        <v>17178</v>
      </c>
      <c r="H454" s="355">
        <v>2</v>
      </c>
      <c r="I454" s="355">
        <v>2</v>
      </c>
      <c r="J454" s="366">
        <v>394.5</v>
      </c>
      <c r="K454" s="366">
        <v>381.4</v>
      </c>
      <c r="L454" s="366">
        <v>381.4</v>
      </c>
      <c r="M454" s="367">
        <v>26</v>
      </c>
      <c r="N454" s="355" t="s">
        <v>17038</v>
      </c>
      <c r="O454" s="355" t="s">
        <v>17054</v>
      </c>
      <c r="P454" s="358" t="s">
        <v>17441</v>
      </c>
      <c r="Q454" s="363">
        <v>3100039.32</v>
      </c>
      <c r="R454" s="363"/>
      <c r="S454" s="363">
        <v>0</v>
      </c>
      <c r="T454" s="363">
        <v>0</v>
      </c>
      <c r="U454" s="363">
        <f>Q454-S454-T454</f>
        <v>3100039.32</v>
      </c>
      <c r="V454" s="356">
        <f>Q454/J454</f>
        <v>7858.1478326996194</v>
      </c>
      <c r="W454" s="363">
        <v>7858.3216588086188</v>
      </c>
    </row>
    <row r="455" spans="1:23" ht="35.25" x14ac:dyDescent="0.5">
      <c r="A455" s="318">
        <v>460</v>
      </c>
      <c r="B455" s="318">
        <v>1</v>
      </c>
      <c r="C455" s="355">
        <f>SUBTOTAL(9,$B$396:B455)</f>
        <v>59</v>
      </c>
      <c r="D455" s="365" t="s">
        <v>9626</v>
      </c>
      <c r="E455" s="355">
        <v>1935</v>
      </c>
      <c r="F455" s="355"/>
      <c r="G455" s="355" t="s">
        <v>17178</v>
      </c>
      <c r="H455" s="355">
        <v>3</v>
      </c>
      <c r="I455" s="355">
        <v>4</v>
      </c>
      <c r="J455" s="366">
        <v>1927.3</v>
      </c>
      <c r="K455" s="366">
        <v>1654</v>
      </c>
      <c r="L455" s="366">
        <v>1654</v>
      </c>
      <c r="M455" s="367">
        <v>76</v>
      </c>
      <c r="N455" s="355" t="s">
        <v>17038</v>
      </c>
      <c r="O455" s="355" t="s">
        <v>17054</v>
      </c>
      <c r="P455" s="358" t="s">
        <v>17118</v>
      </c>
      <c r="Q455" s="363">
        <v>13319008.529999999</v>
      </c>
      <c r="R455" s="363"/>
      <c r="S455" s="363">
        <v>0</v>
      </c>
      <c r="T455" s="363">
        <v>0</v>
      </c>
      <c r="U455" s="363">
        <f>Q455-S455-T455</f>
        <v>13319008.529999999</v>
      </c>
      <c r="V455" s="356">
        <f>Q455/J455</f>
        <v>6910.7085196907592</v>
      </c>
      <c r="W455" s="363">
        <v>6910.7085202096196</v>
      </c>
    </row>
    <row r="456" spans="1:23" ht="35.25" x14ac:dyDescent="0.5">
      <c r="A456" s="318">
        <v>461</v>
      </c>
      <c r="B456" s="318">
        <v>1</v>
      </c>
      <c r="C456" s="355">
        <f>SUBTOTAL(9,$B$396:B456)</f>
        <v>60</v>
      </c>
      <c r="D456" s="365" t="s">
        <v>582</v>
      </c>
      <c r="E456" s="355">
        <v>1994</v>
      </c>
      <c r="F456" s="355"/>
      <c r="G456" s="355" t="s">
        <v>17176</v>
      </c>
      <c r="H456" s="355">
        <v>1</v>
      </c>
      <c r="I456" s="355" t="s">
        <v>16986</v>
      </c>
      <c r="J456" s="366">
        <v>414.9</v>
      </c>
      <c r="K456" s="366">
        <v>385.3</v>
      </c>
      <c r="L456" s="366">
        <v>262.60000000000002</v>
      </c>
      <c r="M456" s="367">
        <v>20</v>
      </c>
      <c r="N456" s="355" t="s">
        <v>17038</v>
      </c>
      <c r="O456" s="355" t="s">
        <v>17076</v>
      </c>
      <c r="P456" s="358" t="s">
        <v>17042</v>
      </c>
      <c r="Q456" s="363">
        <v>7728346.1900000004</v>
      </c>
      <c r="R456" s="363"/>
      <c r="S456" s="363">
        <v>0</v>
      </c>
      <c r="T456" s="363">
        <v>0</v>
      </c>
      <c r="U456" s="363">
        <f>Q456-S456-T456</f>
        <v>7728346.1900000004</v>
      </c>
      <c r="V456" s="356">
        <f>Q456/J456</f>
        <v>18627.009375753194</v>
      </c>
      <c r="W456" s="363">
        <v>19645.8956779947</v>
      </c>
    </row>
    <row r="457" spans="1:23" ht="35.25" x14ac:dyDescent="0.5">
      <c r="A457" s="318">
        <v>462</v>
      </c>
      <c r="C457" s="364" t="s">
        <v>378</v>
      </c>
      <c r="D457" s="383"/>
      <c r="E457" s="355" t="s">
        <v>17016</v>
      </c>
      <c r="F457" s="355" t="s">
        <v>17016</v>
      </c>
      <c r="G457" s="355" t="s">
        <v>17016</v>
      </c>
      <c r="H457" s="355" t="s">
        <v>17016</v>
      </c>
      <c r="I457" s="355" t="s">
        <v>17016</v>
      </c>
      <c r="J457" s="360">
        <f>SUM(J458:J484)</f>
        <v>20752.640000000003</v>
      </c>
      <c r="K457" s="360">
        <f t="shared" ref="K457:M457" si="205">SUM(K458:K484)</f>
        <v>17325.149999999994</v>
      </c>
      <c r="L457" s="360">
        <f t="shared" si="205"/>
        <v>15238.449999999999</v>
      </c>
      <c r="M457" s="361">
        <f t="shared" si="205"/>
        <v>739</v>
      </c>
      <c r="N457" s="355" t="s">
        <v>17016</v>
      </c>
      <c r="O457" s="355" t="s">
        <v>17016</v>
      </c>
      <c r="P457" s="358" t="s">
        <v>17016</v>
      </c>
      <c r="Q457" s="362">
        <v>114287794.21000002</v>
      </c>
      <c r="R457" s="360">
        <f t="shared" ref="R457:U457" si="206">SUM(R458:R484)</f>
        <v>0</v>
      </c>
      <c r="S457" s="360">
        <f t="shared" si="206"/>
        <v>0</v>
      </c>
      <c r="T457" s="360">
        <f t="shared" si="206"/>
        <v>0</v>
      </c>
      <c r="U457" s="360">
        <f t="shared" si="206"/>
        <v>114287794.21000002</v>
      </c>
      <c r="V457" s="356">
        <f t="shared" si="203"/>
        <v>5507.1448360305003</v>
      </c>
      <c r="W457" s="363">
        <f>MAX(W458:W484)</f>
        <v>13293.355102040816</v>
      </c>
    </row>
    <row r="458" spans="1:23" ht="35.25" x14ac:dyDescent="0.5">
      <c r="A458" s="318">
        <v>463</v>
      </c>
      <c r="B458" s="318">
        <v>1</v>
      </c>
      <c r="C458" s="355">
        <f>SUBTOTAL(9,$B$396:B458)</f>
        <v>61</v>
      </c>
      <c r="D458" s="365" t="s">
        <v>425</v>
      </c>
      <c r="E458" s="355">
        <v>1963</v>
      </c>
      <c r="F458" s="355"/>
      <c r="G458" s="355" t="s">
        <v>17178</v>
      </c>
      <c r="H458" s="355">
        <v>2</v>
      </c>
      <c r="I458" s="355" t="s">
        <v>16986</v>
      </c>
      <c r="J458" s="366">
        <v>310.89999999999998</v>
      </c>
      <c r="K458" s="366">
        <v>310.89999999999998</v>
      </c>
      <c r="L458" s="366">
        <v>310.89999999999998</v>
      </c>
      <c r="M458" s="367">
        <v>19</v>
      </c>
      <c r="N458" s="355" t="s">
        <v>17038</v>
      </c>
      <c r="O458" s="355" t="s">
        <v>17076</v>
      </c>
      <c r="P458" s="358" t="s">
        <v>17042</v>
      </c>
      <c r="Q458" s="363">
        <v>2822576</v>
      </c>
      <c r="R458" s="363"/>
      <c r="S458" s="363">
        <v>0</v>
      </c>
      <c r="T458" s="363">
        <v>0</v>
      </c>
      <c r="U458" s="363">
        <f t="shared" ref="U458:U471" si="207">Q458-S458-T458</f>
        <v>2822576</v>
      </c>
      <c r="V458" s="356">
        <f t="shared" si="203"/>
        <v>9078.7262785461571</v>
      </c>
      <c r="W458" s="363">
        <v>11697.781923448054</v>
      </c>
    </row>
    <row r="459" spans="1:23" ht="35.25" x14ac:dyDescent="0.5">
      <c r="A459" s="318">
        <v>464</v>
      </c>
      <c r="B459" s="318">
        <v>1</v>
      </c>
      <c r="C459" s="355">
        <f>SUBTOTAL(9,$B$396:B459)</f>
        <v>62</v>
      </c>
      <c r="D459" s="365" t="s">
        <v>426</v>
      </c>
      <c r="E459" s="355">
        <v>1961</v>
      </c>
      <c r="F459" s="355"/>
      <c r="G459" s="355" t="s">
        <v>17178</v>
      </c>
      <c r="H459" s="355">
        <v>4</v>
      </c>
      <c r="I459" s="355" t="s">
        <v>16986</v>
      </c>
      <c r="J459" s="366">
        <v>2017.9</v>
      </c>
      <c r="K459" s="366">
        <v>1282.0999999999999</v>
      </c>
      <c r="L459" s="366">
        <v>1282.0999999999999</v>
      </c>
      <c r="M459" s="367">
        <v>43</v>
      </c>
      <c r="N459" s="355" t="s">
        <v>17038</v>
      </c>
      <c r="O459" s="355" t="s">
        <v>17054</v>
      </c>
      <c r="P459" s="358" t="s">
        <v>17096</v>
      </c>
      <c r="Q459" s="363">
        <v>4802592</v>
      </c>
      <c r="R459" s="363"/>
      <c r="S459" s="363">
        <v>0</v>
      </c>
      <c r="T459" s="363">
        <v>0</v>
      </c>
      <c r="U459" s="363">
        <f t="shared" si="207"/>
        <v>4802592</v>
      </c>
      <c r="V459" s="356">
        <f t="shared" si="203"/>
        <v>2379.9950443530402</v>
      </c>
      <c r="W459" s="363">
        <v>3066.582486743644</v>
      </c>
    </row>
    <row r="460" spans="1:23" ht="35.25" x14ac:dyDescent="0.5">
      <c r="A460" s="318">
        <v>465</v>
      </c>
      <c r="B460" s="318">
        <v>1</v>
      </c>
      <c r="C460" s="355">
        <f>SUBTOTAL(9,$B$396:B460)</f>
        <v>63</v>
      </c>
      <c r="D460" s="365" t="s">
        <v>427</v>
      </c>
      <c r="E460" s="355">
        <v>1945</v>
      </c>
      <c r="F460" s="355"/>
      <c r="G460" s="355" t="s">
        <v>17177</v>
      </c>
      <c r="H460" s="355">
        <v>2</v>
      </c>
      <c r="I460" s="355" t="s">
        <v>16986</v>
      </c>
      <c r="J460" s="366">
        <v>518.70000000000005</v>
      </c>
      <c r="K460" s="366">
        <v>438.7</v>
      </c>
      <c r="L460" s="366">
        <v>393.8</v>
      </c>
      <c r="M460" s="367">
        <v>13</v>
      </c>
      <c r="N460" s="355" t="s">
        <v>17038</v>
      </c>
      <c r="O460" s="355" t="s">
        <v>17054</v>
      </c>
      <c r="P460" s="358" t="s">
        <v>17093</v>
      </c>
      <c r="Q460" s="363">
        <v>3656710.4</v>
      </c>
      <c r="R460" s="363"/>
      <c r="S460" s="363">
        <v>0</v>
      </c>
      <c r="T460" s="363">
        <v>0</v>
      </c>
      <c r="U460" s="363">
        <f t="shared" si="207"/>
        <v>3656710.4</v>
      </c>
      <c r="V460" s="356">
        <f t="shared" si="203"/>
        <v>7049.7597840755725</v>
      </c>
      <c r="W460" s="363">
        <v>9083.4936572199731</v>
      </c>
    </row>
    <row r="461" spans="1:23" ht="35.25" x14ac:dyDescent="0.5">
      <c r="A461" s="318">
        <v>466</v>
      </c>
      <c r="B461" s="318">
        <v>1</v>
      </c>
      <c r="C461" s="355">
        <f>SUBTOTAL(9,$B$396:B461)</f>
        <v>64</v>
      </c>
      <c r="D461" s="365" t="s">
        <v>387</v>
      </c>
      <c r="E461" s="355">
        <v>1989</v>
      </c>
      <c r="F461" s="355">
        <v>2020</v>
      </c>
      <c r="G461" s="355" t="s">
        <v>17043</v>
      </c>
      <c r="H461" s="355">
        <v>9</v>
      </c>
      <c r="I461" s="355" t="s">
        <v>17050</v>
      </c>
      <c r="J461" s="366">
        <v>3998.2</v>
      </c>
      <c r="K461" s="366">
        <v>3506.6</v>
      </c>
      <c r="L461" s="366">
        <v>2964.7</v>
      </c>
      <c r="M461" s="367">
        <v>157</v>
      </c>
      <c r="N461" s="355" t="s">
        <v>17038</v>
      </c>
      <c r="O461" s="355" t="s">
        <v>17054</v>
      </c>
      <c r="P461" s="358" t="s">
        <v>17097</v>
      </c>
      <c r="Q461" s="363">
        <v>28530720</v>
      </c>
      <c r="R461" s="363"/>
      <c r="S461" s="363">
        <v>0</v>
      </c>
      <c r="T461" s="363">
        <v>0</v>
      </c>
      <c r="U461" s="363">
        <f t="shared" si="207"/>
        <v>28530720</v>
      </c>
      <c r="V461" s="356">
        <f t="shared" si="203"/>
        <v>7135.8911510179587</v>
      </c>
      <c r="W461" s="363">
        <v>9744.4787754489516</v>
      </c>
    </row>
    <row r="462" spans="1:23" ht="35.25" x14ac:dyDescent="0.5">
      <c r="A462" s="318">
        <v>467</v>
      </c>
      <c r="B462" s="318">
        <v>1</v>
      </c>
      <c r="C462" s="355">
        <f>SUBTOTAL(9,$B$396:B462)</f>
        <v>65</v>
      </c>
      <c r="D462" s="365" t="s">
        <v>429</v>
      </c>
      <c r="E462" s="355">
        <v>1941</v>
      </c>
      <c r="F462" s="355"/>
      <c r="G462" s="355" t="s">
        <v>17177</v>
      </c>
      <c r="H462" s="355">
        <v>2</v>
      </c>
      <c r="I462" s="355" t="s">
        <v>16986</v>
      </c>
      <c r="J462" s="366">
        <v>489.1</v>
      </c>
      <c r="K462" s="366">
        <v>409.26</v>
      </c>
      <c r="L462" s="366">
        <v>300.15999999999997</v>
      </c>
      <c r="M462" s="367">
        <v>22</v>
      </c>
      <c r="N462" s="355" t="s">
        <v>17038</v>
      </c>
      <c r="O462" s="355" t="s">
        <v>17076</v>
      </c>
      <c r="P462" s="358" t="s">
        <v>17042</v>
      </c>
      <c r="Q462" s="363">
        <v>1828889.34</v>
      </c>
      <c r="R462" s="363"/>
      <c r="S462" s="363">
        <v>0</v>
      </c>
      <c r="T462" s="363">
        <v>0</v>
      </c>
      <c r="U462" s="363">
        <f t="shared" si="207"/>
        <v>1828889.34</v>
      </c>
      <c r="V462" s="356">
        <f t="shared" si="203"/>
        <v>3739.2953179308934</v>
      </c>
      <c r="W462" s="363">
        <v>6084.23</v>
      </c>
    </row>
    <row r="463" spans="1:23" ht="35.25" x14ac:dyDescent="0.5">
      <c r="A463" s="318">
        <v>468</v>
      </c>
      <c r="B463" s="318">
        <v>1</v>
      </c>
      <c r="C463" s="355">
        <f>SUBTOTAL(9,$B$396:B463)</f>
        <v>66</v>
      </c>
      <c r="D463" s="365" t="s">
        <v>435</v>
      </c>
      <c r="E463" s="355">
        <v>1927</v>
      </c>
      <c r="F463" s="355"/>
      <c r="G463" s="355" t="s">
        <v>17177</v>
      </c>
      <c r="H463" s="355">
        <v>2</v>
      </c>
      <c r="I463" s="355" t="s">
        <v>16986</v>
      </c>
      <c r="J463" s="366">
        <v>450</v>
      </c>
      <c r="K463" s="366">
        <v>385.6</v>
      </c>
      <c r="L463" s="366">
        <v>385.6</v>
      </c>
      <c r="M463" s="367">
        <v>21</v>
      </c>
      <c r="N463" s="355" t="s">
        <v>17038</v>
      </c>
      <c r="O463" s="355" t="s">
        <v>17076</v>
      </c>
      <c r="P463" s="358" t="s">
        <v>17042</v>
      </c>
      <c r="Q463" s="363">
        <v>4634080</v>
      </c>
      <c r="R463" s="363"/>
      <c r="S463" s="363">
        <v>0</v>
      </c>
      <c r="T463" s="363">
        <v>0</v>
      </c>
      <c r="U463" s="363">
        <f t="shared" si="207"/>
        <v>4634080</v>
      </c>
      <c r="V463" s="356">
        <f t="shared" si="203"/>
        <v>10297.955555555556</v>
      </c>
      <c r="W463" s="363">
        <v>13268.737777777778</v>
      </c>
    </row>
    <row r="464" spans="1:23" ht="35.25" x14ac:dyDescent="0.5">
      <c r="A464" s="318">
        <v>469</v>
      </c>
      <c r="B464" s="318">
        <v>1</v>
      </c>
      <c r="C464" s="355">
        <f>SUBTOTAL(9,$B$396:B464)</f>
        <v>67</v>
      </c>
      <c r="D464" s="365" t="s">
        <v>436</v>
      </c>
      <c r="E464" s="355">
        <v>1958</v>
      </c>
      <c r="F464" s="355"/>
      <c r="G464" s="355" t="s">
        <v>17178</v>
      </c>
      <c r="H464" s="355">
        <v>2</v>
      </c>
      <c r="I464" s="355" t="s">
        <v>16984</v>
      </c>
      <c r="J464" s="366">
        <v>479.6</v>
      </c>
      <c r="K464" s="366">
        <v>281.60000000000002</v>
      </c>
      <c r="L464" s="366">
        <v>281.60000000000002</v>
      </c>
      <c r="M464" s="367">
        <v>15</v>
      </c>
      <c r="N464" s="355" t="s">
        <v>17038</v>
      </c>
      <c r="O464" s="355" t="s">
        <v>17054</v>
      </c>
      <c r="P464" s="358" t="s">
        <v>17093</v>
      </c>
      <c r="Q464" s="363">
        <v>2274912</v>
      </c>
      <c r="R464" s="363"/>
      <c r="S464" s="363">
        <v>0</v>
      </c>
      <c r="T464" s="363">
        <v>0</v>
      </c>
      <c r="U464" s="363">
        <f t="shared" si="207"/>
        <v>2274912</v>
      </c>
      <c r="V464" s="356">
        <f t="shared" si="203"/>
        <v>4743.3527939949954</v>
      </c>
      <c r="W464" s="363">
        <v>6111.7281067556287</v>
      </c>
    </row>
    <row r="465" spans="1:23" ht="35.25" x14ac:dyDescent="0.5">
      <c r="A465" s="318">
        <v>470</v>
      </c>
      <c r="B465" s="318">
        <v>1</v>
      </c>
      <c r="C465" s="355">
        <f>SUBTOTAL(9,$B$396:B465)</f>
        <v>68</v>
      </c>
      <c r="D465" s="365" t="s">
        <v>437</v>
      </c>
      <c r="E465" s="355">
        <v>1917</v>
      </c>
      <c r="F465" s="355"/>
      <c r="G465" s="355" t="s">
        <v>17178</v>
      </c>
      <c r="H465" s="355">
        <v>2</v>
      </c>
      <c r="I465" s="355" t="s">
        <v>16984</v>
      </c>
      <c r="J465" s="366">
        <v>363</v>
      </c>
      <c r="K465" s="366">
        <v>317.89999999999998</v>
      </c>
      <c r="L465" s="366">
        <v>317.89999999999998</v>
      </c>
      <c r="M465" s="367">
        <v>12</v>
      </c>
      <c r="N465" s="355" t="s">
        <v>17038</v>
      </c>
      <c r="O465" s="355" t="s">
        <v>17076</v>
      </c>
      <c r="P465" s="358" t="s">
        <v>17042</v>
      </c>
      <c r="Q465" s="363">
        <v>2510828.8000000003</v>
      </c>
      <c r="R465" s="363"/>
      <c r="S465" s="363">
        <v>0</v>
      </c>
      <c r="T465" s="363">
        <v>0</v>
      </c>
      <c r="U465" s="363">
        <f t="shared" si="207"/>
        <v>2510828.8000000003</v>
      </c>
      <c r="V465" s="356">
        <f t="shared" si="203"/>
        <v>6916.8837465564748</v>
      </c>
      <c r="W465" s="363">
        <v>8912.2851790633613</v>
      </c>
    </row>
    <row r="466" spans="1:23" ht="35.25" x14ac:dyDescent="0.5">
      <c r="A466" s="318">
        <v>471</v>
      </c>
      <c r="B466" s="318">
        <v>1</v>
      </c>
      <c r="C466" s="355">
        <f>SUBTOTAL(9,$B$396:B466)</f>
        <v>69</v>
      </c>
      <c r="D466" s="365" t="s">
        <v>438</v>
      </c>
      <c r="E466" s="355">
        <v>1959</v>
      </c>
      <c r="F466" s="355"/>
      <c r="G466" s="355" t="s">
        <v>17178</v>
      </c>
      <c r="H466" s="355">
        <v>3</v>
      </c>
      <c r="I466" s="355" t="s">
        <v>16984</v>
      </c>
      <c r="J466" s="366">
        <v>680.1</v>
      </c>
      <c r="K466" s="366">
        <v>657.6</v>
      </c>
      <c r="L466" s="366">
        <v>657.6</v>
      </c>
      <c r="M466" s="367">
        <v>32</v>
      </c>
      <c r="N466" s="355" t="s">
        <v>17038</v>
      </c>
      <c r="O466" s="355" t="s">
        <v>17076</v>
      </c>
      <c r="P466" s="358" t="s">
        <v>17042</v>
      </c>
      <c r="Q466" s="363">
        <v>4549824</v>
      </c>
      <c r="R466" s="363"/>
      <c r="S466" s="363">
        <v>0</v>
      </c>
      <c r="T466" s="363">
        <v>0</v>
      </c>
      <c r="U466" s="363">
        <f t="shared" si="207"/>
        <v>4549824</v>
      </c>
      <c r="V466" s="356">
        <f t="shared" si="203"/>
        <v>6689.9338332598145</v>
      </c>
      <c r="W466" s="363">
        <v>8619.8641376268188</v>
      </c>
    </row>
    <row r="467" spans="1:23" ht="35.25" x14ac:dyDescent="0.5">
      <c r="A467" s="318">
        <v>472</v>
      </c>
      <c r="B467" s="318">
        <v>1</v>
      </c>
      <c r="C467" s="355">
        <f>SUBTOTAL(9,$B$396:B467)</f>
        <v>70</v>
      </c>
      <c r="D467" s="365" t="s">
        <v>452</v>
      </c>
      <c r="E467" s="355">
        <v>1958</v>
      </c>
      <c r="F467" s="355"/>
      <c r="G467" s="355" t="s">
        <v>17178</v>
      </c>
      <c r="H467" s="355">
        <v>2</v>
      </c>
      <c r="I467" s="355" t="s">
        <v>16986</v>
      </c>
      <c r="J467" s="366">
        <v>506</v>
      </c>
      <c r="K467" s="366">
        <v>456.5</v>
      </c>
      <c r="L467" s="366">
        <v>456.5</v>
      </c>
      <c r="M467" s="367">
        <v>17</v>
      </c>
      <c r="N467" s="355" t="s">
        <v>17038</v>
      </c>
      <c r="O467" s="355" t="s">
        <v>17076</v>
      </c>
      <c r="P467" s="358" t="s">
        <v>17042</v>
      </c>
      <c r="Q467" s="363">
        <v>3243856</v>
      </c>
      <c r="R467" s="363"/>
      <c r="S467" s="363">
        <v>0</v>
      </c>
      <c r="T467" s="363">
        <v>0</v>
      </c>
      <c r="U467" s="363">
        <f t="shared" si="207"/>
        <v>3243856</v>
      </c>
      <c r="V467" s="356">
        <f t="shared" si="203"/>
        <v>6410.782608695652</v>
      </c>
      <c r="W467" s="363">
        <v>8260.1826086956517</v>
      </c>
    </row>
    <row r="468" spans="1:23" ht="35.25" x14ac:dyDescent="0.5">
      <c r="A468" s="318">
        <v>473</v>
      </c>
      <c r="B468" s="318">
        <v>1</v>
      </c>
      <c r="C468" s="355">
        <f>SUBTOTAL(9,$B$396:B468)</f>
        <v>71</v>
      </c>
      <c r="D468" s="365" t="s">
        <v>444</v>
      </c>
      <c r="E468" s="355">
        <v>1971</v>
      </c>
      <c r="F468" s="355"/>
      <c r="G468" s="355" t="s">
        <v>17178</v>
      </c>
      <c r="H468" s="355">
        <v>5</v>
      </c>
      <c r="I468" s="355" t="s">
        <v>16986</v>
      </c>
      <c r="J468" s="366">
        <v>2484.4</v>
      </c>
      <c r="K468" s="366">
        <v>2185.6</v>
      </c>
      <c r="L468" s="366">
        <v>1674.2</v>
      </c>
      <c r="M468" s="367">
        <v>49</v>
      </c>
      <c r="N468" s="355" t="s">
        <v>17038</v>
      </c>
      <c r="O468" s="355" t="s">
        <v>17054</v>
      </c>
      <c r="P468" s="358" t="s">
        <v>17100</v>
      </c>
      <c r="Q468" s="363">
        <v>5122764.7999999998</v>
      </c>
      <c r="R468" s="363"/>
      <c r="S468" s="363">
        <v>0</v>
      </c>
      <c r="T468" s="363">
        <v>0</v>
      </c>
      <c r="U468" s="363">
        <f t="shared" si="207"/>
        <v>5122764.7999999998</v>
      </c>
      <c r="V468" s="356">
        <f t="shared" si="203"/>
        <v>2061.9726292062469</v>
      </c>
      <c r="W468" s="363">
        <v>2656.8161004669132</v>
      </c>
    </row>
    <row r="469" spans="1:23" ht="35.25" x14ac:dyDescent="0.5">
      <c r="A469" s="318">
        <v>474</v>
      </c>
      <c r="B469" s="318">
        <v>1</v>
      </c>
      <c r="C469" s="355">
        <f>SUBTOTAL(9,$B$396:B469)</f>
        <v>72</v>
      </c>
      <c r="D469" s="365" t="s">
        <v>440</v>
      </c>
      <c r="E469" s="355">
        <v>1958</v>
      </c>
      <c r="F469" s="355"/>
      <c r="G469" s="355" t="s">
        <v>17178</v>
      </c>
      <c r="H469" s="355">
        <v>2</v>
      </c>
      <c r="I469" s="355" t="s">
        <v>16984</v>
      </c>
      <c r="J469" s="366">
        <v>283.89999999999998</v>
      </c>
      <c r="K469" s="366">
        <v>283.89999999999998</v>
      </c>
      <c r="L469" s="366">
        <v>206.39999999999998</v>
      </c>
      <c r="M469" s="367">
        <v>16</v>
      </c>
      <c r="N469" s="355" t="s">
        <v>17038</v>
      </c>
      <c r="O469" s="355" t="s">
        <v>17076</v>
      </c>
      <c r="P469" s="358" t="s">
        <v>17042</v>
      </c>
      <c r="Q469" s="363">
        <v>2274912</v>
      </c>
      <c r="R469" s="363"/>
      <c r="S469" s="363">
        <v>0</v>
      </c>
      <c r="T469" s="363">
        <v>0</v>
      </c>
      <c r="U469" s="363">
        <f t="shared" si="207"/>
        <v>2274912</v>
      </c>
      <c r="V469" s="356">
        <f t="shared" si="203"/>
        <v>8013.0750264177532</v>
      </c>
      <c r="W469" s="363">
        <v>10324.708700246565</v>
      </c>
    </row>
    <row r="470" spans="1:23" ht="35.25" x14ac:dyDescent="0.5">
      <c r="A470" s="318">
        <v>475</v>
      </c>
      <c r="B470" s="318">
        <v>1</v>
      </c>
      <c r="C470" s="355">
        <f>SUBTOTAL(9,$B$396:B470)</f>
        <v>73</v>
      </c>
      <c r="D470" s="365" t="s">
        <v>441</v>
      </c>
      <c r="E470" s="355">
        <v>1961</v>
      </c>
      <c r="F470" s="355"/>
      <c r="G470" s="355" t="s">
        <v>17178</v>
      </c>
      <c r="H470" s="355">
        <v>2</v>
      </c>
      <c r="I470" s="355" t="s">
        <v>16986</v>
      </c>
      <c r="J470" s="366">
        <v>294</v>
      </c>
      <c r="K470" s="366">
        <v>272.5</v>
      </c>
      <c r="L470" s="366">
        <v>272.5</v>
      </c>
      <c r="M470" s="367">
        <v>21</v>
      </c>
      <c r="N470" s="355" t="s">
        <v>17038</v>
      </c>
      <c r="O470" s="355" t="s">
        <v>17076</v>
      </c>
      <c r="P470" s="358" t="s">
        <v>17042</v>
      </c>
      <c r="Q470" s="363">
        <v>3033216</v>
      </c>
      <c r="R470" s="363"/>
      <c r="S470" s="363">
        <v>0</v>
      </c>
      <c r="T470" s="363">
        <v>0</v>
      </c>
      <c r="U470" s="363">
        <f t="shared" si="207"/>
        <v>3033216</v>
      </c>
      <c r="V470" s="356">
        <f t="shared" si="203"/>
        <v>10317.061224489797</v>
      </c>
      <c r="W470" s="363">
        <v>13293.355102040816</v>
      </c>
    </row>
    <row r="471" spans="1:23" ht="35.25" x14ac:dyDescent="0.5">
      <c r="A471" s="318">
        <v>476</v>
      </c>
      <c r="B471" s="318">
        <v>1</v>
      </c>
      <c r="C471" s="355">
        <f>SUBTOTAL(9,$B$396:B471)</f>
        <v>74</v>
      </c>
      <c r="D471" s="365" t="s">
        <v>442</v>
      </c>
      <c r="E471" s="355">
        <v>1962</v>
      </c>
      <c r="F471" s="355"/>
      <c r="G471" s="355" t="s">
        <v>17178</v>
      </c>
      <c r="H471" s="355">
        <v>2</v>
      </c>
      <c r="I471" s="355" t="s">
        <v>16984</v>
      </c>
      <c r="J471" s="366">
        <v>435.9</v>
      </c>
      <c r="K471" s="366">
        <v>267.89999999999998</v>
      </c>
      <c r="L471" s="366">
        <v>267.89999999999998</v>
      </c>
      <c r="M471" s="367">
        <v>21</v>
      </c>
      <c r="N471" s="355" t="s">
        <v>17038</v>
      </c>
      <c r="O471" s="355" t="s">
        <v>17076</v>
      </c>
      <c r="P471" s="358" t="s">
        <v>17042</v>
      </c>
      <c r="Q471" s="363">
        <v>2876248.4</v>
      </c>
      <c r="R471" s="363"/>
      <c r="S471" s="363">
        <v>0</v>
      </c>
      <c r="T471" s="363">
        <v>0</v>
      </c>
      <c r="U471" s="363">
        <f t="shared" si="207"/>
        <v>2876248.4</v>
      </c>
      <c r="V471" s="356">
        <f t="shared" si="203"/>
        <v>6598.4133975682498</v>
      </c>
      <c r="W471" s="363">
        <v>7801.9736178022486</v>
      </c>
    </row>
    <row r="472" spans="1:23" ht="35.25" x14ac:dyDescent="0.5">
      <c r="A472" s="318">
        <v>477</v>
      </c>
      <c r="B472" s="318">
        <v>1</v>
      </c>
      <c r="C472" s="355">
        <f>SUBTOTAL(9,$B$396:B472)</f>
        <v>75</v>
      </c>
      <c r="D472" s="365" t="s">
        <v>11147</v>
      </c>
      <c r="E472" s="355">
        <v>1937</v>
      </c>
      <c r="F472" s="355"/>
      <c r="G472" s="355" t="s">
        <v>17178</v>
      </c>
      <c r="H472" s="355" t="s">
        <v>17041</v>
      </c>
      <c r="I472" s="355" t="s">
        <v>17045</v>
      </c>
      <c r="J472" s="366">
        <v>1585.9</v>
      </c>
      <c r="K472" s="366">
        <v>1585.9</v>
      </c>
      <c r="L472" s="366">
        <v>1465.1</v>
      </c>
      <c r="M472" s="367">
        <v>36</v>
      </c>
      <c r="N472" s="355" t="s">
        <v>17038</v>
      </c>
      <c r="O472" s="355" t="s">
        <v>17076</v>
      </c>
      <c r="P472" s="358" t="s">
        <v>17042</v>
      </c>
      <c r="Q472" s="363">
        <v>9130792.040000001</v>
      </c>
      <c r="R472" s="363"/>
      <c r="S472" s="363">
        <v>0</v>
      </c>
      <c r="T472" s="363">
        <v>0</v>
      </c>
      <c r="U472" s="363">
        <f>Q472-S472-T472</f>
        <v>9130792.040000001</v>
      </c>
      <c r="V472" s="356">
        <f>Q472/J472</f>
        <v>5757.4828425499718</v>
      </c>
      <c r="W472" s="363">
        <v>10764.606610126741</v>
      </c>
    </row>
    <row r="473" spans="1:23" ht="35.25" x14ac:dyDescent="0.5">
      <c r="A473" s="318">
        <v>166</v>
      </c>
      <c r="B473" s="318">
        <v>1</v>
      </c>
      <c r="C473" s="355">
        <f>SUBTOTAL(9,$B$396:B473)</f>
        <v>76</v>
      </c>
      <c r="D473" s="365" t="s">
        <v>379</v>
      </c>
      <c r="E473" s="355">
        <v>1972</v>
      </c>
      <c r="F473" s="355"/>
      <c r="G473" s="355" t="s">
        <v>17178</v>
      </c>
      <c r="H473" s="355">
        <v>2</v>
      </c>
      <c r="I473" s="355" t="s">
        <v>16984</v>
      </c>
      <c r="J473" s="366">
        <v>321.3</v>
      </c>
      <c r="K473" s="366">
        <v>275.3</v>
      </c>
      <c r="L473" s="366">
        <v>275.3</v>
      </c>
      <c r="M473" s="367">
        <v>14</v>
      </c>
      <c r="N473" s="355" t="s">
        <v>17038</v>
      </c>
      <c r="O473" s="355" t="s">
        <v>17076</v>
      </c>
      <c r="P473" s="358" t="s">
        <v>17042</v>
      </c>
      <c r="Q473" s="363">
        <v>2335552</v>
      </c>
      <c r="R473" s="363"/>
      <c r="S473" s="363">
        <v>0</v>
      </c>
      <c r="T473" s="363">
        <v>0</v>
      </c>
      <c r="U473" s="363">
        <f>Q473-S473-T473</f>
        <v>2335552</v>
      </c>
      <c r="V473" s="356">
        <f t="shared" ref="V473:V483" si="208">Q473/J473</f>
        <v>7269.0694055399936</v>
      </c>
      <c r="W473" s="363">
        <v>9967.6028633675687</v>
      </c>
    </row>
    <row r="474" spans="1:23" ht="35.25" x14ac:dyDescent="0.5">
      <c r="A474" s="318">
        <v>152</v>
      </c>
      <c r="B474" s="318">
        <v>1</v>
      </c>
      <c r="C474" s="355">
        <f>SUBTOTAL(9,$B$396:B474)</f>
        <v>77</v>
      </c>
      <c r="D474" s="365" t="s">
        <v>433</v>
      </c>
      <c r="E474" s="355">
        <v>1943</v>
      </c>
      <c r="F474" s="355"/>
      <c r="G474" s="355" t="s">
        <v>17177</v>
      </c>
      <c r="H474" s="355">
        <v>2</v>
      </c>
      <c r="I474" s="355" t="s">
        <v>16986</v>
      </c>
      <c r="J474" s="366">
        <v>389.7</v>
      </c>
      <c r="K474" s="366">
        <v>368.31</v>
      </c>
      <c r="L474" s="366">
        <v>368.31</v>
      </c>
      <c r="M474" s="367">
        <v>9</v>
      </c>
      <c r="N474" s="355" t="s">
        <v>17038</v>
      </c>
      <c r="O474" s="355" t="s">
        <v>17076</v>
      </c>
      <c r="P474" s="358" t="s">
        <v>17042</v>
      </c>
      <c r="Q474" s="363">
        <v>2588320</v>
      </c>
      <c r="R474" s="363"/>
      <c r="S474" s="363">
        <v>0</v>
      </c>
      <c r="T474" s="363">
        <v>0</v>
      </c>
      <c r="U474" s="363">
        <f t="shared" ref="U474:U483" si="209">Q474-S474-T474</f>
        <v>2588320</v>
      </c>
      <c r="V474" s="356">
        <f t="shared" si="208"/>
        <v>6641.8270464459847</v>
      </c>
      <c r="W474" s="363">
        <v>9053.8311521683354</v>
      </c>
    </row>
    <row r="475" spans="1:23" ht="35.25" x14ac:dyDescent="0.5">
      <c r="A475" s="318">
        <v>153</v>
      </c>
      <c r="B475" s="318">
        <v>1</v>
      </c>
      <c r="C475" s="355">
        <f>SUBTOTAL(9,$B$396:B475)</f>
        <v>78</v>
      </c>
      <c r="D475" s="365" t="s">
        <v>434</v>
      </c>
      <c r="E475" s="355">
        <v>1948</v>
      </c>
      <c r="F475" s="355"/>
      <c r="G475" s="355" t="s">
        <v>17177</v>
      </c>
      <c r="H475" s="355">
        <v>2</v>
      </c>
      <c r="I475" s="355" t="s">
        <v>16986</v>
      </c>
      <c r="J475" s="366">
        <v>447.5</v>
      </c>
      <c r="K475" s="366">
        <v>368.08</v>
      </c>
      <c r="L475" s="366">
        <v>267.77999999999997</v>
      </c>
      <c r="M475" s="367">
        <v>7</v>
      </c>
      <c r="N475" s="355" t="s">
        <v>17038</v>
      </c>
      <c r="O475" s="355" t="s">
        <v>17076</v>
      </c>
      <c r="P475" s="358" t="s">
        <v>17042</v>
      </c>
      <c r="Q475" s="363">
        <v>2588320</v>
      </c>
      <c r="R475" s="363"/>
      <c r="S475" s="363">
        <v>0</v>
      </c>
      <c r="T475" s="363">
        <v>0</v>
      </c>
      <c r="U475" s="363">
        <f t="shared" si="209"/>
        <v>2588320</v>
      </c>
      <c r="V475" s="356">
        <f t="shared" si="208"/>
        <v>5783.9553072625695</v>
      </c>
      <c r="W475" s="363">
        <v>7884.4201117318435</v>
      </c>
    </row>
    <row r="476" spans="1:23" ht="35.25" x14ac:dyDescent="0.5">
      <c r="A476" s="318">
        <v>155</v>
      </c>
      <c r="B476" s="318">
        <v>1</v>
      </c>
      <c r="C476" s="355">
        <f>SUBTOTAL(9,$B$396:B476)</f>
        <v>79</v>
      </c>
      <c r="D476" s="365" t="s">
        <v>409</v>
      </c>
      <c r="E476" s="355">
        <v>1941</v>
      </c>
      <c r="F476" s="355"/>
      <c r="G476" s="355" t="s">
        <v>17177</v>
      </c>
      <c r="H476" s="355">
        <v>2</v>
      </c>
      <c r="I476" s="355" t="s">
        <v>16986</v>
      </c>
      <c r="J476" s="366">
        <v>485</v>
      </c>
      <c r="K476" s="366">
        <v>433.6</v>
      </c>
      <c r="L476" s="366">
        <v>324.5</v>
      </c>
      <c r="M476" s="367">
        <v>22</v>
      </c>
      <c r="N476" s="355" t="s">
        <v>17038</v>
      </c>
      <c r="O476" s="355" t="s">
        <v>17076</v>
      </c>
      <c r="P476" s="358" t="s">
        <v>17042</v>
      </c>
      <c r="Q476" s="363">
        <v>2731555.1999999997</v>
      </c>
      <c r="R476" s="363"/>
      <c r="S476" s="363">
        <v>0</v>
      </c>
      <c r="T476" s="363">
        <v>0</v>
      </c>
      <c r="U476" s="363">
        <f t="shared" si="209"/>
        <v>2731555.1999999997</v>
      </c>
      <c r="V476" s="356">
        <f t="shared" si="208"/>
        <v>5632.0725773195873</v>
      </c>
      <c r="W476" s="363">
        <v>7655.3280000000004</v>
      </c>
    </row>
    <row r="477" spans="1:23" ht="35.25" x14ac:dyDescent="0.5">
      <c r="A477" s="318">
        <v>150</v>
      </c>
      <c r="B477" s="318">
        <v>1</v>
      </c>
      <c r="C477" s="355">
        <f>SUBTOTAL(9,$B$396:B477)</f>
        <v>80</v>
      </c>
      <c r="D477" s="365" t="s">
        <v>406</v>
      </c>
      <c r="E477" s="355">
        <v>1927</v>
      </c>
      <c r="F477" s="355"/>
      <c r="G477" s="355" t="s">
        <v>17177</v>
      </c>
      <c r="H477" s="355">
        <v>2</v>
      </c>
      <c r="I477" s="355" t="s">
        <v>16986</v>
      </c>
      <c r="J477" s="366">
        <v>636.9</v>
      </c>
      <c r="K477" s="366">
        <v>386.9</v>
      </c>
      <c r="L477" s="366">
        <v>386.9</v>
      </c>
      <c r="M477" s="367">
        <v>40</v>
      </c>
      <c r="N477" s="355" t="s">
        <v>17038</v>
      </c>
      <c r="O477" s="355" t="s">
        <v>17076</v>
      </c>
      <c r="P477" s="358" t="s">
        <v>17042</v>
      </c>
      <c r="Q477" s="363">
        <v>2487212.7999999998</v>
      </c>
      <c r="R477" s="363"/>
      <c r="S477" s="363">
        <v>0</v>
      </c>
      <c r="T477" s="363">
        <v>0</v>
      </c>
      <c r="U477" s="363">
        <f t="shared" si="209"/>
        <v>2487212.7999999998</v>
      </c>
      <c r="V477" s="356">
        <f t="shared" si="208"/>
        <v>3905.1857434448107</v>
      </c>
      <c r="W477" s="363">
        <v>5335.2223582980059</v>
      </c>
    </row>
    <row r="478" spans="1:23" ht="35.25" x14ac:dyDescent="0.5">
      <c r="A478" s="318">
        <v>161</v>
      </c>
      <c r="B478" s="318">
        <v>1</v>
      </c>
      <c r="C478" s="355">
        <f>SUBTOTAL(9,$B$396:B478)</f>
        <v>81</v>
      </c>
      <c r="D478" s="365" t="s">
        <v>445</v>
      </c>
      <c r="E478" s="355">
        <v>1928</v>
      </c>
      <c r="F478" s="355"/>
      <c r="G478" s="355" t="s">
        <v>17177</v>
      </c>
      <c r="H478" s="355">
        <v>2</v>
      </c>
      <c r="I478" s="355" t="s">
        <v>16986</v>
      </c>
      <c r="J478" s="366">
        <v>456.6</v>
      </c>
      <c r="K478" s="366">
        <v>404.9</v>
      </c>
      <c r="L478" s="366">
        <v>353.9</v>
      </c>
      <c r="M478" s="367">
        <v>23</v>
      </c>
      <c r="N478" s="355" t="s">
        <v>17038</v>
      </c>
      <c r="O478" s="355" t="s">
        <v>17076</v>
      </c>
      <c r="P478" s="358" t="s">
        <v>17042</v>
      </c>
      <c r="Q478" s="363">
        <v>2672576</v>
      </c>
      <c r="R478" s="363"/>
      <c r="S478" s="363">
        <v>0</v>
      </c>
      <c r="T478" s="363">
        <v>0</v>
      </c>
      <c r="U478" s="363">
        <f t="shared" si="209"/>
        <v>2672576</v>
      </c>
      <c r="V478" s="356">
        <f t="shared" si="208"/>
        <v>5853.2106876916332</v>
      </c>
      <c r="W478" s="363">
        <v>7965.0468681559341</v>
      </c>
    </row>
    <row r="479" spans="1:23" ht="35.25" x14ac:dyDescent="0.5">
      <c r="A479" s="318">
        <v>162</v>
      </c>
      <c r="B479" s="318">
        <v>1</v>
      </c>
      <c r="C479" s="355">
        <f>SUBTOTAL(9,$B$396:B479)</f>
        <v>82</v>
      </c>
      <c r="D479" s="365" t="s">
        <v>418</v>
      </c>
      <c r="E479" s="355">
        <v>1928</v>
      </c>
      <c r="F479" s="355"/>
      <c r="G479" s="355" t="s">
        <v>17177</v>
      </c>
      <c r="H479" s="355">
        <v>2</v>
      </c>
      <c r="I479" s="355" t="s">
        <v>16986</v>
      </c>
      <c r="J479" s="366">
        <v>455.74</v>
      </c>
      <c r="K479" s="366">
        <v>404.3</v>
      </c>
      <c r="L479" s="366">
        <v>328.8</v>
      </c>
      <c r="M479" s="367">
        <v>21</v>
      </c>
      <c r="N479" s="355" t="s">
        <v>17038</v>
      </c>
      <c r="O479" s="355" t="s">
        <v>17076</v>
      </c>
      <c r="P479" s="358" t="s">
        <v>17042</v>
      </c>
      <c r="Q479" s="363">
        <v>2989893.23</v>
      </c>
      <c r="R479" s="363"/>
      <c r="S479" s="363">
        <v>0</v>
      </c>
      <c r="T479" s="363">
        <v>0</v>
      </c>
      <c r="U479" s="363">
        <f t="shared" si="209"/>
        <v>2989893.23</v>
      </c>
      <c r="V479" s="356">
        <f t="shared" si="208"/>
        <v>6560.5240487997544</v>
      </c>
      <c r="W479" s="363">
        <v>7334.9201079562899</v>
      </c>
    </row>
    <row r="480" spans="1:23" ht="35.25" x14ac:dyDescent="0.5">
      <c r="A480" s="318">
        <v>143</v>
      </c>
      <c r="B480" s="318">
        <v>1</v>
      </c>
      <c r="C480" s="355">
        <f>SUBTOTAL(9,$B$396:B480)</f>
        <v>83</v>
      </c>
      <c r="D480" s="365" t="s">
        <v>380</v>
      </c>
      <c r="E480" s="355">
        <v>1940</v>
      </c>
      <c r="F480" s="355"/>
      <c r="G480" s="355" t="s">
        <v>17177</v>
      </c>
      <c r="H480" s="355">
        <v>2</v>
      </c>
      <c r="I480" s="355" t="s">
        <v>16986</v>
      </c>
      <c r="J480" s="366">
        <v>831.9</v>
      </c>
      <c r="K480" s="366">
        <v>562.20000000000005</v>
      </c>
      <c r="L480" s="366">
        <v>389.8</v>
      </c>
      <c r="M480" s="367">
        <v>18</v>
      </c>
      <c r="N480" s="355" t="s">
        <v>17038</v>
      </c>
      <c r="O480" s="355" t="s">
        <v>17076</v>
      </c>
      <c r="P480" s="358" t="s">
        <v>17042</v>
      </c>
      <c r="Q480" s="363">
        <v>3447731.1999999997</v>
      </c>
      <c r="R480" s="363"/>
      <c r="S480" s="363">
        <v>0</v>
      </c>
      <c r="T480" s="363">
        <v>0</v>
      </c>
      <c r="U480" s="363">
        <f t="shared" si="209"/>
        <v>3447731.1999999997</v>
      </c>
      <c r="V480" s="356">
        <f t="shared" si="208"/>
        <v>4144.4058180069715</v>
      </c>
      <c r="W480" s="363">
        <v>5572.3217694434425</v>
      </c>
    </row>
    <row r="481" spans="1:23" ht="35.25" x14ac:dyDescent="0.5">
      <c r="A481" s="318">
        <v>146</v>
      </c>
      <c r="B481" s="318">
        <v>1</v>
      </c>
      <c r="C481" s="355">
        <f>SUBTOTAL(9,$B$396:B481)</f>
        <v>84</v>
      </c>
      <c r="D481" s="365" t="s">
        <v>389</v>
      </c>
      <c r="E481" s="355">
        <v>1927</v>
      </c>
      <c r="F481" s="355"/>
      <c r="G481" s="355" t="s">
        <v>17177</v>
      </c>
      <c r="H481" s="355">
        <v>2</v>
      </c>
      <c r="I481" s="355" t="s">
        <v>16986</v>
      </c>
      <c r="J481" s="366">
        <v>640.4</v>
      </c>
      <c r="K481" s="366">
        <v>389</v>
      </c>
      <c r="L481" s="366">
        <v>318</v>
      </c>
      <c r="M481" s="367">
        <v>43</v>
      </c>
      <c r="N481" s="355" t="s">
        <v>17038</v>
      </c>
      <c r="O481" s="355" t="s">
        <v>17076</v>
      </c>
      <c r="P481" s="358" t="s">
        <v>17042</v>
      </c>
      <c r="Q481" s="363">
        <v>2672576</v>
      </c>
      <c r="R481" s="363"/>
      <c r="S481" s="363">
        <v>0</v>
      </c>
      <c r="T481" s="363">
        <v>0</v>
      </c>
      <c r="U481" s="363">
        <f t="shared" si="209"/>
        <v>2672576</v>
      </c>
      <c r="V481" s="356">
        <f t="shared" si="208"/>
        <v>4173.291692692068</v>
      </c>
      <c r="W481" s="363">
        <v>5679.013741411618</v>
      </c>
    </row>
    <row r="482" spans="1:23" ht="35.25" x14ac:dyDescent="0.5">
      <c r="A482" s="318">
        <v>164</v>
      </c>
      <c r="B482" s="318">
        <v>1</v>
      </c>
      <c r="C482" s="355">
        <f>SUBTOTAL(9,$B$396:B482)</f>
        <v>85</v>
      </c>
      <c r="D482" s="365" t="s">
        <v>422</v>
      </c>
      <c r="E482" s="355">
        <v>1938</v>
      </c>
      <c r="F482" s="355"/>
      <c r="G482" s="355" t="s">
        <v>17177</v>
      </c>
      <c r="H482" s="355">
        <v>2</v>
      </c>
      <c r="I482" s="355" t="s">
        <v>16984</v>
      </c>
      <c r="J482" s="366">
        <v>383.6</v>
      </c>
      <c r="K482" s="366">
        <v>383.6</v>
      </c>
      <c r="L482" s="366">
        <v>383.6</v>
      </c>
      <c r="M482" s="367">
        <v>19</v>
      </c>
      <c r="N482" s="355" t="s">
        <v>17038</v>
      </c>
      <c r="O482" s="355" t="s">
        <v>17054</v>
      </c>
      <c r="P482" s="358" t="s">
        <v>17093</v>
      </c>
      <c r="Q482" s="363">
        <v>3051728</v>
      </c>
      <c r="R482" s="363"/>
      <c r="S482" s="363">
        <v>0</v>
      </c>
      <c r="T482" s="363">
        <v>0</v>
      </c>
      <c r="U482" s="363">
        <f t="shared" si="209"/>
        <v>3051728</v>
      </c>
      <c r="V482" s="356">
        <f t="shared" si="208"/>
        <v>7955.4953076120955</v>
      </c>
      <c r="W482" s="363">
        <v>10754.356621480707</v>
      </c>
    </row>
    <row r="483" spans="1:23" ht="35.25" x14ac:dyDescent="0.5">
      <c r="A483" s="318">
        <v>165</v>
      </c>
      <c r="B483" s="318">
        <v>1</v>
      </c>
      <c r="C483" s="355">
        <f>SUBTOTAL(9,$B$396:B483)</f>
        <v>86</v>
      </c>
      <c r="D483" s="365" t="s">
        <v>424</v>
      </c>
      <c r="E483" s="355">
        <v>1916</v>
      </c>
      <c r="F483" s="355"/>
      <c r="G483" s="355" t="s">
        <v>17177</v>
      </c>
      <c r="H483" s="355">
        <v>2</v>
      </c>
      <c r="I483" s="355" t="s">
        <v>16984</v>
      </c>
      <c r="J483" s="366">
        <v>404.7</v>
      </c>
      <c r="K483" s="366">
        <v>356.1</v>
      </c>
      <c r="L483" s="366">
        <v>305.70000000000005</v>
      </c>
      <c r="M483" s="367">
        <v>13</v>
      </c>
      <c r="N483" s="355" t="s">
        <v>17038</v>
      </c>
      <c r="O483" s="355" t="s">
        <v>17054</v>
      </c>
      <c r="P483" s="358" t="s">
        <v>17089</v>
      </c>
      <c r="Q483" s="363">
        <v>2714704</v>
      </c>
      <c r="R483" s="363"/>
      <c r="S483" s="363">
        <v>0</v>
      </c>
      <c r="T483" s="363">
        <v>0</v>
      </c>
      <c r="U483" s="363">
        <f t="shared" si="209"/>
        <v>2714704</v>
      </c>
      <c r="V483" s="356">
        <f t="shared" si="208"/>
        <v>6707.9416851989126</v>
      </c>
      <c r="W483" s="363">
        <v>9120.6365208796651</v>
      </c>
    </row>
    <row r="484" spans="1:23" ht="35.25" x14ac:dyDescent="0.5">
      <c r="A484" s="318">
        <v>140</v>
      </c>
      <c r="B484" s="318">
        <v>1</v>
      </c>
      <c r="C484" s="355">
        <f>SUBTOTAL(9,$B$396:B484)</f>
        <v>87</v>
      </c>
      <c r="D484" s="365" t="s">
        <v>430</v>
      </c>
      <c r="E484" s="355">
        <v>1928</v>
      </c>
      <c r="F484" s="355"/>
      <c r="G484" s="355" t="s">
        <v>17177</v>
      </c>
      <c r="H484" s="355">
        <v>2</v>
      </c>
      <c r="I484" s="355" t="s">
        <v>16986</v>
      </c>
      <c r="J484" s="366">
        <v>401.7</v>
      </c>
      <c r="K484" s="366">
        <v>350.3</v>
      </c>
      <c r="L484" s="366">
        <v>298.90000000000003</v>
      </c>
      <c r="M484" s="367">
        <v>16</v>
      </c>
      <c r="N484" s="355" t="s">
        <v>17038</v>
      </c>
      <c r="O484" s="355" t="s">
        <v>17076</v>
      </c>
      <c r="P484" s="358" t="s">
        <v>17042</v>
      </c>
      <c r="Q484" s="363">
        <v>2714704</v>
      </c>
      <c r="R484" s="363">
        <v>0</v>
      </c>
      <c r="S484" s="363">
        <v>0</v>
      </c>
      <c r="T484" s="363">
        <v>0</v>
      </c>
      <c r="U484" s="363">
        <f>Q484-S484-T484</f>
        <v>2714704</v>
      </c>
      <c r="V484" s="356">
        <f>Q484/J484</f>
        <v>6758.0383370674635</v>
      </c>
      <c r="W484" s="363">
        <v>9188.7518048294751</v>
      </c>
    </row>
    <row r="485" spans="1:23" ht="35.25" x14ac:dyDescent="0.5">
      <c r="A485" s="318">
        <v>478</v>
      </c>
      <c r="C485" s="364" t="s">
        <v>199</v>
      </c>
      <c r="D485" s="383"/>
      <c r="E485" s="355" t="s">
        <v>17016</v>
      </c>
      <c r="F485" s="355" t="s">
        <v>17016</v>
      </c>
      <c r="G485" s="355" t="s">
        <v>17016</v>
      </c>
      <c r="H485" s="355" t="s">
        <v>17016</v>
      </c>
      <c r="I485" s="355" t="s">
        <v>17016</v>
      </c>
      <c r="J485" s="360">
        <f>SUM(J486:J494)</f>
        <v>18718.080000000002</v>
      </c>
      <c r="K485" s="360">
        <f t="shared" ref="K485:M485" si="210">SUM(K486:K494)</f>
        <v>12514.730000000001</v>
      </c>
      <c r="L485" s="360">
        <f t="shared" si="210"/>
        <v>11735.191000000001</v>
      </c>
      <c r="M485" s="361">
        <f t="shared" si="210"/>
        <v>531</v>
      </c>
      <c r="N485" s="355" t="s">
        <v>17016</v>
      </c>
      <c r="O485" s="355" t="s">
        <v>17016</v>
      </c>
      <c r="P485" s="358" t="s">
        <v>17016</v>
      </c>
      <c r="Q485" s="362">
        <v>61847830.660000011</v>
      </c>
      <c r="R485" s="360">
        <f t="shared" ref="R485:T485" si="211">SUM(R486:R494)</f>
        <v>0</v>
      </c>
      <c r="S485" s="360">
        <f t="shared" si="211"/>
        <v>0</v>
      </c>
      <c r="T485" s="360">
        <f t="shared" si="211"/>
        <v>0</v>
      </c>
      <c r="U485" s="360">
        <f>SUM(U486:U494)</f>
        <v>61847830.660000011</v>
      </c>
      <c r="V485" s="356">
        <f t="shared" si="203"/>
        <v>3304.1759977519064</v>
      </c>
      <c r="W485" s="363">
        <f>MAX(W486:W494)</f>
        <v>9076.8075248214591</v>
      </c>
    </row>
    <row r="486" spans="1:23" ht="35.25" x14ac:dyDescent="0.5">
      <c r="A486" s="318">
        <v>479</v>
      </c>
      <c r="B486" s="318">
        <v>1</v>
      </c>
      <c r="C486" s="355">
        <f>SUBTOTAL(9,$B$396:B486)</f>
        <v>88</v>
      </c>
      <c r="D486" s="365" t="s">
        <v>200</v>
      </c>
      <c r="E486" s="355">
        <v>1955</v>
      </c>
      <c r="F486" s="355"/>
      <c r="G486" s="355" t="s">
        <v>17179</v>
      </c>
      <c r="H486" s="355">
        <v>2</v>
      </c>
      <c r="I486" s="355" t="s">
        <v>16986</v>
      </c>
      <c r="J486" s="366">
        <v>946.32</v>
      </c>
      <c r="K486" s="366">
        <v>538.1</v>
      </c>
      <c r="L486" s="366">
        <v>451.20000000000005</v>
      </c>
      <c r="M486" s="367">
        <v>30</v>
      </c>
      <c r="N486" s="355" t="s">
        <v>17038</v>
      </c>
      <c r="O486" s="355" t="s">
        <v>17054</v>
      </c>
      <c r="P486" s="358" t="s">
        <v>17105</v>
      </c>
      <c r="Q486" s="363">
        <v>4602107.2299999995</v>
      </c>
      <c r="R486" s="363"/>
      <c r="S486" s="363">
        <v>0</v>
      </c>
      <c r="T486" s="363">
        <v>0</v>
      </c>
      <c r="U486" s="363">
        <f t="shared" ref="U486:U494" si="212">Q486-S486-T486</f>
        <v>4602107.2299999995</v>
      </c>
      <c r="V486" s="356">
        <f t="shared" si="203"/>
        <v>4863.1617528954257</v>
      </c>
      <c r="W486" s="363">
        <v>5552.4771324710455</v>
      </c>
    </row>
    <row r="487" spans="1:23" ht="35.25" x14ac:dyDescent="0.5">
      <c r="A487" s="318">
        <v>480</v>
      </c>
      <c r="B487" s="318">
        <v>1</v>
      </c>
      <c r="C487" s="355">
        <f>SUBTOTAL(9,$B$396:B487)</f>
        <v>89</v>
      </c>
      <c r="D487" s="365" t="s">
        <v>201</v>
      </c>
      <c r="E487" s="355">
        <v>1962</v>
      </c>
      <c r="F487" s="355"/>
      <c r="G487" s="355" t="s">
        <v>17178</v>
      </c>
      <c r="H487" s="355">
        <v>3</v>
      </c>
      <c r="I487" s="355" t="s">
        <v>16986</v>
      </c>
      <c r="J487" s="366">
        <v>2239.81</v>
      </c>
      <c r="K487" s="366">
        <v>1173.2</v>
      </c>
      <c r="L487" s="366">
        <v>1020.058</v>
      </c>
      <c r="M487" s="367">
        <v>86</v>
      </c>
      <c r="N487" s="355" t="s">
        <v>17038</v>
      </c>
      <c r="O487" s="355" t="s">
        <v>17054</v>
      </c>
      <c r="P487" s="358" t="s">
        <v>17105</v>
      </c>
      <c r="Q487" s="363">
        <v>5956899.2000000002</v>
      </c>
      <c r="R487" s="363"/>
      <c r="S487" s="363">
        <v>0</v>
      </c>
      <c r="T487" s="363">
        <v>0</v>
      </c>
      <c r="U487" s="363">
        <f t="shared" si="212"/>
        <v>5956899.2000000002</v>
      </c>
      <c r="V487" s="356">
        <f t="shared" si="203"/>
        <v>2659.5555873042804</v>
      </c>
      <c r="W487" s="363">
        <v>3426.7914153432657</v>
      </c>
    </row>
    <row r="488" spans="1:23" ht="35.25" x14ac:dyDescent="0.5">
      <c r="A488" s="318">
        <v>481</v>
      </c>
      <c r="B488" s="318">
        <v>1</v>
      </c>
      <c r="C488" s="355">
        <f>SUBTOTAL(9,$B$396:B488)</f>
        <v>90</v>
      </c>
      <c r="D488" s="365" t="s">
        <v>202</v>
      </c>
      <c r="E488" s="355">
        <v>1959</v>
      </c>
      <c r="F488" s="355">
        <v>2009</v>
      </c>
      <c r="G488" s="355" t="s">
        <v>17178</v>
      </c>
      <c r="H488" s="355">
        <v>3</v>
      </c>
      <c r="I488" s="355" t="s">
        <v>17041</v>
      </c>
      <c r="J488" s="366">
        <v>2101</v>
      </c>
      <c r="K488" s="366">
        <v>1915.9</v>
      </c>
      <c r="L488" s="366">
        <v>1915.9</v>
      </c>
      <c r="M488" s="367">
        <v>64</v>
      </c>
      <c r="N488" s="355" t="s">
        <v>17038</v>
      </c>
      <c r="O488" s="355" t="s">
        <v>17054</v>
      </c>
      <c r="P488" s="358" t="s">
        <v>17108</v>
      </c>
      <c r="Q488" s="363">
        <v>7835808</v>
      </c>
      <c r="R488" s="363"/>
      <c r="S488" s="363">
        <v>0</v>
      </c>
      <c r="T488" s="363">
        <v>0</v>
      </c>
      <c r="U488" s="363">
        <f t="shared" si="212"/>
        <v>7835808</v>
      </c>
      <c r="V488" s="356">
        <f t="shared" si="203"/>
        <v>3729.5611613517372</v>
      </c>
      <c r="W488" s="363">
        <v>4805.475107091861</v>
      </c>
    </row>
    <row r="489" spans="1:23" ht="35.25" x14ac:dyDescent="0.5">
      <c r="A489" s="318">
        <v>482</v>
      </c>
      <c r="B489" s="318">
        <v>1</v>
      </c>
      <c r="C489" s="355">
        <f>SUBTOTAL(9,$B$396:B489)</f>
        <v>91</v>
      </c>
      <c r="D489" s="365" t="s">
        <v>204</v>
      </c>
      <c r="E489" s="355">
        <v>1960</v>
      </c>
      <c r="F489" s="355">
        <v>2017</v>
      </c>
      <c r="G489" s="355" t="s">
        <v>17178</v>
      </c>
      <c r="H489" s="355">
        <v>3</v>
      </c>
      <c r="I489" s="355" t="s">
        <v>16986</v>
      </c>
      <c r="J489" s="366">
        <v>2224.69</v>
      </c>
      <c r="K489" s="366">
        <v>1206.0999999999999</v>
      </c>
      <c r="L489" s="366">
        <v>973.43399999999997</v>
      </c>
      <c r="M489" s="367">
        <v>76</v>
      </c>
      <c r="N489" s="355" t="s">
        <v>17038</v>
      </c>
      <c r="O489" s="355" t="s">
        <v>17054</v>
      </c>
      <c r="P489" s="358" t="s">
        <v>17105</v>
      </c>
      <c r="Q489" s="363">
        <v>6167539.2000000002</v>
      </c>
      <c r="R489" s="363"/>
      <c r="S489" s="363">
        <v>0</v>
      </c>
      <c r="T489" s="363">
        <v>0</v>
      </c>
      <c r="U489" s="363">
        <f t="shared" si="212"/>
        <v>6167539.2000000002</v>
      </c>
      <c r="V489" s="356">
        <f t="shared" si="203"/>
        <v>2772.3139853193029</v>
      </c>
      <c r="W489" s="363">
        <v>3572.0786626451322</v>
      </c>
    </row>
    <row r="490" spans="1:23" ht="35.25" x14ac:dyDescent="0.5">
      <c r="A490" s="318">
        <v>483</v>
      </c>
      <c r="B490" s="318">
        <v>1</v>
      </c>
      <c r="C490" s="355">
        <f>SUBTOTAL(9,$B$396:B490)</f>
        <v>92</v>
      </c>
      <c r="D490" s="365" t="s">
        <v>205</v>
      </c>
      <c r="E490" s="355">
        <v>1955</v>
      </c>
      <c r="F490" s="355"/>
      <c r="G490" s="355" t="s">
        <v>17178</v>
      </c>
      <c r="H490" s="355">
        <v>2</v>
      </c>
      <c r="I490" s="355" t="s">
        <v>17045</v>
      </c>
      <c r="J490" s="366">
        <v>1499.6</v>
      </c>
      <c r="K490" s="366">
        <v>1384.9</v>
      </c>
      <c r="L490" s="366">
        <v>1248.6400000000001</v>
      </c>
      <c r="M490" s="367">
        <v>46</v>
      </c>
      <c r="N490" s="355" t="s">
        <v>17038</v>
      </c>
      <c r="O490" s="355" t="s">
        <v>17076</v>
      </c>
      <c r="P490" s="358" t="s">
        <v>17042</v>
      </c>
      <c r="Q490" s="363">
        <v>7400589</v>
      </c>
      <c r="R490" s="363"/>
      <c r="S490" s="363">
        <v>0</v>
      </c>
      <c r="T490" s="363">
        <v>0</v>
      </c>
      <c r="U490" s="363">
        <f t="shared" si="212"/>
        <v>7400589</v>
      </c>
      <c r="V490" s="356">
        <f t="shared" si="203"/>
        <v>4935.0420112029879</v>
      </c>
      <c r="W490" s="363">
        <v>5807.9297812750074</v>
      </c>
    </row>
    <row r="491" spans="1:23" ht="35.25" x14ac:dyDescent="0.5">
      <c r="A491" s="318">
        <v>484</v>
      </c>
      <c r="B491" s="318">
        <v>1</v>
      </c>
      <c r="C491" s="355">
        <f>SUBTOTAL(9,$B$396:B491)</f>
        <v>93</v>
      </c>
      <c r="D491" s="365" t="s">
        <v>206</v>
      </c>
      <c r="E491" s="355">
        <v>1963</v>
      </c>
      <c r="F491" s="355"/>
      <c r="G491" s="355" t="s">
        <v>17178</v>
      </c>
      <c r="H491" s="355">
        <v>4</v>
      </c>
      <c r="I491" s="355" t="s">
        <v>17041</v>
      </c>
      <c r="J491" s="366">
        <v>4150.18</v>
      </c>
      <c r="K491" s="366">
        <v>2492.6</v>
      </c>
      <c r="L491" s="366">
        <v>2409.7999999999997</v>
      </c>
      <c r="M491" s="367">
        <v>92</v>
      </c>
      <c r="N491" s="355" t="s">
        <v>17038</v>
      </c>
      <c r="O491" s="355" t="s">
        <v>17054</v>
      </c>
      <c r="P491" s="358" t="s">
        <v>17105</v>
      </c>
      <c r="Q491" s="363">
        <v>9529353.6000000015</v>
      </c>
      <c r="R491" s="363"/>
      <c r="S491" s="363">
        <v>0</v>
      </c>
      <c r="T491" s="363">
        <v>0</v>
      </c>
      <c r="U491" s="363">
        <f t="shared" si="212"/>
        <v>9529353.6000000015</v>
      </c>
      <c r="V491" s="356">
        <f t="shared" si="203"/>
        <v>2296.1301919434823</v>
      </c>
      <c r="W491" s="363">
        <v>2958.5240736546361</v>
      </c>
    </row>
    <row r="492" spans="1:23" ht="35.25" x14ac:dyDescent="0.5">
      <c r="A492" s="318">
        <v>485</v>
      </c>
      <c r="B492" s="318">
        <v>1</v>
      </c>
      <c r="C492" s="355">
        <f>SUBTOTAL(9,$B$396:B492)</f>
        <v>94</v>
      </c>
      <c r="D492" s="365" t="s">
        <v>207</v>
      </c>
      <c r="E492" s="355">
        <v>1957</v>
      </c>
      <c r="F492" s="355">
        <v>2019</v>
      </c>
      <c r="G492" s="355" t="s">
        <v>17178</v>
      </c>
      <c r="H492" s="355">
        <v>2</v>
      </c>
      <c r="I492" s="355" t="s">
        <v>16986</v>
      </c>
      <c r="J492" s="366">
        <v>574.1</v>
      </c>
      <c r="K492" s="366">
        <v>530.6</v>
      </c>
      <c r="L492" s="366">
        <v>530.6</v>
      </c>
      <c r="M492" s="367">
        <v>20</v>
      </c>
      <c r="N492" s="355" t="s">
        <v>17038</v>
      </c>
      <c r="O492" s="355" t="s">
        <v>17054</v>
      </c>
      <c r="P492" s="358" t="s">
        <v>17109</v>
      </c>
      <c r="Q492" s="363">
        <v>4044288</v>
      </c>
      <c r="R492" s="363"/>
      <c r="S492" s="363">
        <v>0</v>
      </c>
      <c r="T492" s="363">
        <v>0</v>
      </c>
      <c r="U492" s="363">
        <f t="shared" si="212"/>
        <v>4044288</v>
      </c>
      <c r="V492" s="356">
        <f t="shared" si="203"/>
        <v>7044.570632294025</v>
      </c>
      <c r="W492" s="363">
        <v>9076.8075248214591</v>
      </c>
    </row>
    <row r="493" spans="1:23" ht="35.25" x14ac:dyDescent="0.5">
      <c r="A493" s="318">
        <v>486</v>
      </c>
      <c r="B493" s="318">
        <v>1</v>
      </c>
      <c r="C493" s="355">
        <f>SUBTOTAL(9,$B$396:B493)</f>
        <v>95</v>
      </c>
      <c r="D493" s="365" t="s">
        <v>208</v>
      </c>
      <c r="E493" s="355">
        <v>1963</v>
      </c>
      <c r="F493" s="355"/>
      <c r="G493" s="355" t="s">
        <v>17178</v>
      </c>
      <c r="H493" s="355">
        <v>4</v>
      </c>
      <c r="I493" s="355" t="s">
        <v>17041</v>
      </c>
      <c r="J493" s="366">
        <v>3432.61</v>
      </c>
      <c r="K493" s="366">
        <v>2570.0100000000002</v>
      </c>
      <c r="L493" s="366">
        <v>2482.239</v>
      </c>
      <c r="M493" s="367">
        <v>86</v>
      </c>
      <c r="N493" s="355" t="s">
        <v>17038</v>
      </c>
      <c r="O493" s="355" t="s">
        <v>17054</v>
      </c>
      <c r="P493" s="358" t="s">
        <v>17104</v>
      </c>
      <c r="Q493" s="363">
        <v>9290909.120000001</v>
      </c>
      <c r="R493" s="363"/>
      <c r="S493" s="363">
        <v>0</v>
      </c>
      <c r="T493" s="363">
        <v>0</v>
      </c>
      <c r="U493" s="363">
        <f t="shared" si="212"/>
        <v>9290909.120000001</v>
      </c>
      <c r="V493" s="356">
        <f t="shared" si="203"/>
        <v>2706.6602730866603</v>
      </c>
      <c r="W493" s="363">
        <v>3487.4849889734055</v>
      </c>
    </row>
    <row r="494" spans="1:23" ht="35.25" x14ac:dyDescent="0.5">
      <c r="A494" s="318">
        <v>487</v>
      </c>
      <c r="B494" s="318">
        <v>1</v>
      </c>
      <c r="C494" s="355">
        <f>SUBTOTAL(9,$B$396:B494)</f>
        <v>96</v>
      </c>
      <c r="D494" s="365" t="s">
        <v>209</v>
      </c>
      <c r="E494" s="355">
        <v>1959</v>
      </c>
      <c r="F494" s="355"/>
      <c r="G494" s="355" t="s">
        <v>17178</v>
      </c>
      <c r="H494" s="355">
        <v>2</v>
      </c>
      <c r="I494" s="355" t="s">
        <v>16984</v>
      </c>
      <c r="J494" s="366">
        <v>1549.77</v>
      </c>
      <c r="K494" s="366">
        <v>703.32</v>
      </c>
      <c r="L494" s="366">
        <v>703.32</v>
      </c>
      <c r="M494" s="367">
        <v>31</v>
      </c>
      <c r="N494" s="355" t="s">
        <v>17038</v>
      </c>
      <c r="O494" s="355" t="s">
        <v>17054</v>
      </c>
      <c r="P494" s="358" t="s">
        <v>17105</v>
      </c>
      <c r="Q494" s="363">
        <v>7020337.3099999996</v>
      </c>
      <c r="R494" s="363"/>
      <c r="S494" s="363">
        <v>0</v>
      </c>
      <c r="T494" s="363">
        <v>0</v>
      </c>
      <c r="U494" s="363">
        <f t="shared" si="212"/>
        <v>7020337.3099999996</v>
      </c>
      <c r="V494" s="356">
        <f t="shared" si="203"/>
        <v>4529.9220594023627</v>
      </c>
      <c r="W494" s="363">
        <v>5323.8496034895497</v>
      </c>
    </row>
    <row r="495" spans="1:23" ht="35.25" x14ac:dyDescent="0.5">
      <c r="A495" s="318">
        <v>187</v>
      </c>
      <c r="C495" s="364" t="s">
        <v>325</v>
      </c>
      <c r="D495" s="364"/>
      <c r="E495" s="355" t="s">
        <v>17016</v>
      </c>
      <c r="F495" s="355" t="s">
        <v>17016</v>
      </c>
      <c r="G495" s="355" t="s">
        <v>17016</v>
      </c>
      <c r="H495" s="355" t="s">
        <v>17016</v>
      </c>
      <c r="I495" s="355" t="s">
        <v>17016</v>
      </c>
      <c r="J495" s="360">
        <f>SUM(J496:J498)</f>
        <v>19624.599999999999</v>
      </c>
      <c r="K495" s="360">
        <f t="shared" ref="K495:M495" si="213">SUM(K496:K498)</f>
        <v>15561.400000000001</v>
      </c>
      <c r="L495" s="360">
        <f t="shared" si="213"/>
        <v>15113.1</v>
      </c>
      <c r="M495" s="361">
        <f t="shared" si="213"/>
        <v>717</v>
      </c>
      <c r="N495" s="355" t="s">
        <v>17016</v>
      </c>
      <c r="O495" s="355" t="s">
        <v>17016</v>
      </c>
      <c r="P495" s="358" t="s">
        <v>17016</v>
      </c>
      <c r="Q495" s="362">
        <v>51341786.030000001</v>
      </c>
      <c r="R495" s="360">
        <f t="shared" ref="R495:U495" si="214">SUM(R496:R498)</f>
        <v>0</v>
      </c>
      <c r="S495" s="360">
        <f t="shared" si="214"/>
        <v>0</v>
      </c>
      <c r="T495" s="360">
        <f t="shared" si="214"/>
        <v>0</v>
      </c>
      <c r="U495" s="360">
        <f t="shared" si="214"/>
        <v>51341786.030000001</v>
      </c>
      <c r="V495" s="356">
        <f t="shared" si="203"/>
        <v>2616.1952870376977</v>
      </c>
      <c r="W495" s="363">
        <f>MAX(W496:W498)</f>
        <v>8312.1200000000008</v>
      </c>
    </row>
    <row r="496" spans="1:23" ht="35.25" x14ac:dyDescent="0.5">
      <c r="A496" s="318">
        <v>188</v>
      </c>
      <c r="B496" s="318">
        <v>1</v>
      </c>
      <c r="C496" s="355">
        <f>SUBTOTAL(9,$B$396:B496)</f>
        <v>97</v>
      </c>
      <c r="D496" s="365" t="s">
        <v>2613</v>
      </c>
      <c r="E496" s="355">
        <v>1981</v>
      </c>
      <c r="F496" s="355">
        <v>2016</v>
      </c>
      <c r="G496" s="355" t="s">
        <v>17309</v>
      </c>
      <c r="H496" s="355">
        <v>5</v>
      </c>
      <c r="I496" s="355" t="s">
        <v>17048</v>
      </c>
      <c r="J496" s="366">
        <v>3982.4</v>
      </c>
      <c r="K496" s="366">
        <v>3501.5</v>
      </c>
      <c r="L496" s="366">
        <v>3375.6</v>
      </c>
      <c r="M496" s="367">
        <v>165</v>
      </c>
      <c r="N496" s="355" t="s">
        <v>17038</v>
      </c>
      <c r="O496" s="355" t="s">
        <v>17054</v>
      </c>
      <c r="P496" s="358" t="s">
        <v>17173</v>
      </c>
      <c r="Q496" s="363">
        <v>29815369.73</v>
      </c>
      <c r="R496" s="363"/>
      <c r="S496" s="363">
        <v>0</v>
      </c>
      <c r="T496" s="363">
        <v>0</v>
      </c>
      <c r="U496" s="363">
        <f t="shared" ref="U496:U498" si="215">Q496-S496-T496</f>
        <v>29815369.73</v>
      </c>
      <c r="V496" s="356">
        <f t="shared" si="203"/>
        <v>7486.7842833467257</v>
      </c>
      <c r="W496" s="363">
        <v>8312.1200000000008</v>
      </c>
    </row>
    <row r="497" spans="1:23" ht="35.25" x14ac:dyDescent="0.5">
      <c r="A497" s="318">
        <v>189</v>
      </c>
      <c r="B497" s="318">
        <v>1</v>
      </c>
      <c r="C497" s="355">
        <f>SUBTOTAL(9,$B$396:B497)</f>
        <v>98</v>
      </c>
      <c r="D497" s="365" t="s">
        <v>15106</v>
      </c>
      <c r="E497" s="355">
        <v>1975</v>
      </c>
      <c r="F497" s="355"/>
      <c r="G497" s="355" t="s">
        <v>17043</v>
      </c>
      <c r="H497" s="355" t="s">
        <v>17048</v>
      </c>
      <c r="I497" s="355" t="s">
        <v>17048</v>
      </c>
      <c r="J497" s="366">
        <v>5911.9</v>
      </c>
      <c r="K497" s="366">
        <v>3394.8</v>
      </c>
      <c r="L497" s="366">
        <v>3394.8</v>
      </c>
      <c r="M497" s="367">
        <v>170</v>
      </c>
      <c r="N497" s="355" t="s">
        <v>17038</v>
      </c>
      <c r="O497" s="355" t="s">
        <v>17054</v>
      </c>
      <c r="P497" s="358" t="s">
        <v>17173</v>
      </c>
      <c r="Q497" s="363">
        <v>6613806.0499999998</v>
      </c>
      <c r="R497" s="363"/>
      <c r="S497" s="363">
        <v>0</v>
      </c>
      <c r="T497" s="363">
        <v>0</v>
      </c>
      <c r="U497" s="363">
        <f t="shared" si="215"/>
        <v>6613806.0499999998</v>
      </c>
      <c r="V497" s="356">
        <f t="shared" si="203"/>
        <v>1118.7276594664997</v>
      </c>
      <c r="W497" s="363">
        <v>4326.6856962397878</v>
      </c>
    </row>
    <row r="498" spans="1:23" ht="35.25" x14ac:dyDescent="0.5">
      <c r="A498" s="318">
        <v>190</v>
      </c>
      <c r="B498" s="318">
        <v>1</v>
      </c>
      <c r="C498" s="355">
        <f>SUBTOTAL(9,$B$396:B498)</f>
        <v>99</v>
      </c>
      <c r="D498" s="365" t="s">
        <v>319</v>
      </c>
      <c r="E498" s="355">
        <v>1999</v>
      </c>
      <c r="F498" s="355">
        <v>2016</v>
      </c>
      <c r="G498" s="355" t="s">
        <v>17309</v>
      </c>
      <c r="H498" s="355">
        <v>9</v>
      </c>
      <c r="I498" s="355" t="s">
        <v>17041</v>
      </c>
      <c r="J498" s="366">
        <v>9730.2999999999993</v>
      </c>
      <c r="K498" s="366">
        <v>8665.1</v>
      </c>
      <c r="L498" s="366">
        <v>8342.7000000000007</v>
      </c>
      <c r="M498" s="367">
        <v>382</v>
      </c>
      <c r="N498" s="355" t="s">
        <v>17038</v>
      </c>
      <c r="O498" s="355" t="s">
        <v>17054</v>
      </c>
      <c r="P498" s="358" t="s">
        <v>17173</v>
      </c>
      <c r="Q498" s="363">
        <v>14912610.25</v>
      </c>
      <c r="R498" s="363"/>
      <c r="S498" s="363">
        <v>0</v>
      </c>
      <c r="T498" s="363">
        <v>0</v>
      </c>
      <c r="U498" s="363">
        <f t="shared" si="215"/>
        <v>14912610.25</v>
      </c>
      <c r="V498" s="356">
        <f t="shared" si="203"/>
        <v>1532.5951152585224</v>
      </c>
      <c r="W498" s="363">
        <v>6338.5721370358569</v>
      </c>
    </row>
    <row r="499" spans="1:23" ht="35.25" x14ac:dyDescent="0.5">
      <c r="A499" s="318">
        <v>488</v>
      </c>
      <c r="C499" s="364" t="s">
        <v>507</v>
      </c>
      <c r="D499" s="383"/>
      <c r="E499" s="355" t="s">
        <v>17016</v>
      </c>
      <c r="F499" s="355" t="s">
        <v>17016</v>
      </c>
      <c r="G499" s="355" t="s">
        <v>17016</v>
      </c>
      <c r="H499" s="355" t="s">
        <v>17016</v>
      </c>
      <c r="I499" s="355" t="s">
        <v>17016</v>
      </c>
      <c r="J499" s="360">
        <f>SUM(J500:J512)</f>
        <v>38349.699999999997</v>
      </c>
      <c r="K499" s="360">
        <f t="shared" ref="K499:M499" si="216">SUM(K500:K512)</f>
        <v>29842.1</v>
      </c>
      <c r="L499" s="360">
        <f t="shared" si="216"/>
        <v>28605.8</v>
      </c>
      <c r="M499" s="361">
        <f t="shared" si="216"/>
        <v>1338</v>
      </c>
      <c r="N499" s="355" t="s">
        <v>17016</v>
      </c>
      <c r="O499" s="355" t="s">
        <v>17016</v>
      </c>
      <c r="P499" s="358" t="s">
        <v>17016</v>
      </c>
      <c r="Q499" s="362">
        <v>94109716.799999997</v>
      </c>
      <c r="R499" s="360">
        <f t="shared" ref="R499" si="217">SUM(R500:R512)</f>
        <v>0</v>
      </c>
      <c r="S499" s="360">
        <f t="shared" ref="S499" si="218">SUM(S500:S512)</f>
        <v>0</v>
      </c>
      <c r="T499" s="360">
        <f t="shared" ref="T499" si="219">SUM(T500:T512)</f>
        <v>0</v>
      </c>
      <c r="U499" s="360">
        <f t="shared" ref="U499" si="220">SUM(U500:U512)</f>
        <v>94109716.799999997</v>
      </c>
      <c r="V499" s="356">
        <f t="shared" si="203"/>
        <v>2453.9883441069946</v>
      </c>
      <c r="W499" s="363">
        <f>MAX(W500:W512)</f>
        <v>7455.0765851547285</v>
      </c>
    </row>
    <row r="500" spans="1:23" ht="35.25" x14ac:dyDescent="0.5">
      <c r="A500" s="318">
        <v>489</v>
      </c>
      <c r="B500" s="318">
        <v>1</v>
      </c>
      <c r="C500" s="355">
        <f>SUBTOTAL(9,$B$396:B500)</f>
        <v>100</v>
      </c>
      <c r="D500" s="365" t="s">
        <v>536</v>
      </c>
      <c r="E500" s="355">
        <v>1987</v>
      </c>
      <c r="F500" s="355"/>
      <c r="G500" s="355" t="s">
        <v>17178</v>
      </c>
      <c r="H500" s="355">
        <v>5</v>
      </c>
      <c r="I500" s="355" t="s">
        <v>16986</v>
      </c>
      <c r="J500" s="366">
        <v>1318.1</v>
      </c>
      <c r="K500" s="366">
        <v>758.3</v>
      </c>
      <c r="L500" s="366">
        <v>758.3</v>
      </c>
      <c r="M500" s="367">
        <v>20</v>
      </c>
      <c r="N500" s="355" t="s">
        <v>17038</v>
      </c>
      <c r="O500" s="355" t="s">
        <v>17054</v>
      </c>
      <c r="P500" s="358" t="s">
        <v>17130</v>
      </c>
      <c r="Q500" s="363">
        <v>3474203.0500000003</v>
      </c>
      <c r="R500" s="363"/>
      <c r="S500" s="363">
        <v>0</v>
      </c>
      <c r="T500" s="363">
        <v>0</v>
      </c>
      <c r="U500" s="363">
        <f t="shared" ref="U500:U510" si="221">Q500-S500-T500</f>
        <v>3474203.0500000003</v>
      </c>
      <c r="V500" s="356">
        <f t="shared" si="203"/>
        <v>2635.7659130566731</v>
      </c>
      <c r="W500" s="363">
        <v>3232.7397010848954</v>
      </c>
    </row>
    <row r="501" spans="1:23" ht="35.25" x14ac:dyDescent="0.5">
      <c r="A501" s="318">
        <v>490</v>
      </c>
      <c r="B501" s="318">
        <v>1</v>
      </c>
      <c r="C501" s="355">
        <f>SUBTOTAL(9,$B$396:B501)</f>
        <v>101</v>
      </c>
      <c r="D501" s="365" t="s">
        <v>537</v>
      </c>
      <c r="E501" s="355">
        <v>1978</v>
      </c>
      <c r="F501" s="355"/>
      <c r="G501" s="355" t="s">
        <v>17178</v>
      </c>
      <c r="H501" s="355">
        <v>5</v>
      </c>
      <c r="I501" s="355" t="s">
        <v>17041</v>
      </c>
      <c r="J501" s="366">
        <v>3003.4</v>
      </c>
      <c r="K501" s="366">
        <v>2770.4</v>
      </c>
      <c r="L501" s="366">
        <v>2770.4</v>
      </c>
      <c r="M501" s="367">
        <v>94</v>
      </c>
      <c r="N501" s="355" t="s">
        <v>17038</v>
      </c>
      <c r="O501" s="355" t="s">
        <v>17054</v>
      </c>
      <c r="P501" s="358" t="s">
        <v>17122</v>
      </c>
      <c r="Q501" s="363">
        <v>8030604.9500000002</v>
      </c>
      <c r="R501" s="363"/>
      <c r="S501" s="363">
        <v>0</v>
      </c>
      <c r="T501" s="363">
        <v>0</v>
      </c>
      <c r="U501" s="363">
        <f t="shared" si="221"/>
        <v>8030604.9500000002</v>
      </c>
      <c r="V501" s="356">
        <f t="shared" si="203"/>
        <v>2673.8379669707665</v>
      </c>
      <c r="W501" s="363">
        <v>3108.5990544050078</v>
      </c>
    </row>
    <row r="502" spans="1:23" ht="35.25" x14ac:dyDescent="0.5">
      <c r="A502" s="318">
        <v>491</v>
      </c>
      <c r="B502" s="318">
        <v>1</v>
      </c>
      <c r="C502" s="355">
        <f>SUBTOTAL(9,$B$396:B502)</f>
        <v>102</v>
      </c>
      <c r="D502" s="365" t="s">
        <v>538</v>
      </c>
      <c r="E502" s="355">
        <v>1990</v>
      </c>
      <c r="F502" s="355"/>
      <c r="G502" s="355" t="s">
        <v>17178</v>
      </c>
      <c r="H502" s="355">
        <v>5</v>
      </c>
      <c r="I502" s="355" t="s">
        <v>17041</v>
      </c>
      <c r="J502" s="366">
        <v>3703.7</v>
      </c>
      <c r="K502" s="366">
        <v>2710.3</v>
      </c>
      <c r="L502" s="366">
        <v>2627.6000000000004</v>
      </c>
      <c r="M502" s="367">
        <v>119</v>
      </c>
      <c r="N502" s="355" t="s">
        <v>17038</v>
      </c>
      <c r="O502" s="355" t="s">
        <v>17054</v>
      </c>
      <c r="P502" s="358" t="s">
        <v>17121</v>
      </c>
      <c r="Q502" s="363">
        <v>8029369.6600000001</v>
      </c>
      <c r="R502" s="363"/>
      <c r="S502" s="363">
        <v>0</v>
      </c>
      <c r="T502" s="363">
        <v>0</v>
      </c>
      <c r="U502" s="363">
        <f t="shared" si="221"/>
        <v>8029369.6600000001</v>
      </c>
      <c r="V502" s="356">
        <f t="shared" si="203"/>
        <v>2167.9319761319762</v>
      </c>
      <c r="W502" s="363">
        <v>2286.3264303264305</v>
      </c>
    </row>
    <row r="503" spans="1:23" ht="35.25" x14ac:dyDescent="0.5">
      <c r="A503" s="318">
        <v>492</v>
      </c>
      <c r="B503" s="318">
        <v>1</v>
      </c>
      <c r="C503" s="355">
        <f>SUBTOTAL(9,$B$396:B503)</f>
        <v>103</v>
      </c>
      <c r="D503" s="365" t="s">
        <v>539</v>
      </c>
      <c r="E503" s="355">
        <v>1965</v>
      </c>
      <c r="F503" s="355">
        <v>2010</v>
      </c>
      <c r="G503" s="355" t="s">
        <v>17178</v>
      </c>
      <c r="H503" s="355">
        <v>5</v>
      </c>
      <c r="I503" s="355" t="s">
        <v>16986</v>
      </c>
      <c r="J503" s="366">
        <v>2680.85</v>
      </c>
      <c r="K503" s="366">
        <v>1438.75</v>
      </c>
      <c r="L503" s="366">
        <v>1408.31</v>
      </c>
      <c r="M503" s="367">
        <v>59</v>
      </c>
      <c r="N503" s="355" t="s">
        <v>17038</v>
      </c>
      <c r="O503" s="355" t="s">
        <v>17054</v>
      </c>
      <c r="P503" s="358" t="s">
        <v>17123</v>
      </c>
      <c r="Q503" s="363">
        <v>4779795.2700000005</v>
      </c>
      <c r="R503" s="363"/>
      <c r="S503" s="363">
        <v>0</v>
      </c>
      <c r="T503" s="363">
        <v>0</v>
      </c>
      <c r="U503" s="363">
        <f t="shared" si="221"/>
        <v>4779795.2700000005</v>
      </c>
      <c r="V503" s="356">
        <f t="shared" si="203"/>
        <v>1782.9402129921482</v>
      </c>
      <c r="W503" s="363">
        <v>2186.7577820467391</v>
      </c>
    </row>
    <row r="504" spans="1:23" ht="35.25" x14ac:dyDescent="0.5">
      <c r="A504" s="318">
        <v>493</v>
      </c>
      <c r="B504" s="318">
        <v>1</v>
      </c>
      <c r="C504" s="355">
        <f>SUBTOTAL(9,$B$396:B504)</f>
        <v>104</v>
      </c>
      <c r="D504" s="365" t="s">
        <v>3401</v>
      </c>
      <c r="E504" s="355">
        <v>1964</v>
      </c>
      <c r="F504" s="355"/>
      <c r="G504" s="355" t="s">
        <v>17178</v>
      </c>
      <c r="H504" s="355">
        <v>5</v>
      </c>
      <c r="I504" s="355" t="s">
        <v>16986</v>
      </c>
      <c r="J504" s="366">
        <v>1701.07</v>
      </c>
      <c r="K504" s="366">
        <v>1568.27</v>
      </c>
      <c r="L504" s="366">
        <v>1483.47</v>
      </c>
      <c r="M504" s="367">
        <v>83</v>
      </c>
      <c r="N504" s="355" t="s">
        <v>17038</v>
      </c>
      <c r="O504" s="355" t="s">
        <v>17054</v>
      </c>
      <c r="P504" s="358" t="s">
        <v>17131</v>
      </c>
      <c r="Q504" s="363">
        <v>5500305.1500000004</v>
      </c>
      <c r="R504" s="363"/>
      <c r="S504" s="363">
        <v>0</v>
      </c>
      <c r="T504" s="363">
        <v>0</v>
      </c>
      <c r="U504" s="363">
        <f t="shared" si="221"/>
        <v>5500305.1500000004</v>
      </c>
      <c r="V504" s="356">
        <f t="shared" si="203"/>
        <v>3233.4384534440092</v>
      </c>
      <c r="W504" s="363">
        <v>3965.7789132722341</v>
      </c>
    </row>
    <row r="505" spans="1:23" ht="35.25" x14ac:dyDescent="0.5">
      <c r="A505" s="318">
        <v>494</v>
      </c>
      <c r="B505" s="318">
        <v>1</v>
      </c>
      <c r="C505" s="355">
        <f>SUBTOTAL(9,$B$396:B505)</f>
        <v>105</v>
      </c>
      <c r="D505" s="365" t="s">
        <v>540</v>
      </c>
      <c r="E505" s="355">
        <v>1962</v>
      </c>
      <c r="F505" s="355">
        <v>2010</v>
      </c>
      <c r="G505" s="355" t="s">
        <v>17178</v>
      </c>
      <c r="H505" s="355">
        <v>5</v>
      </c>
      <c r="I505" s="355" t="s">
        <v>16986</v>
      </c>
      <c r="J505" s="366">
        <v>2498.58</v>
      </c>
      <c r="K505" s="366">
        <v>1437.25</v>
      </c>
      <c r="L505" s="366">
        <v>1352.95</v>
      </c>
      <c r="M505" s="367">
        <v>52</v>
      </c>
      <c r="N505" s="355" t="s">
        <v>17038</v>
      </c>
      <c r="O505" s="355" t="s">
        <v>17054</v>
      </c>
      <c r="P505" s="358" t="s">
        <v>17123</v>
      </c>
      <c r="Q505" s="363">
        <v>4691280.54</v>
      </c>
      <c r="R505" s="363"/>
      <c r="S505" s="363">
        <v>0</v>
      </c>
      <c r="T505" s="363">
        <v>0</v>
      </c>
      <c r="U505" s="363">
        <f t="shared" si="221"/>
        <v>4691280.54</v>
      </c>
      <c r="V505" s="356">
        <f t="shared" si="203"/>
        <v>1877.5786806906324</v>
      </c>
      <c r="W505" s="363">
        <v>2302.8308879443525</v>
      </c>
    </row>
    <row r="506" spans="1:23" ht="35.25" x14ac:dyDescent="0.5">
      <c r="A506" s="318">
        <v>495</v>
      </c>
      <c r="B506" s="318">
        <v>1</v>
      </c>
      <c r="C506" s="355">
        <f>SUBTOTAL(9,$B$396:B506)</f>
        <v>106</v>
      </c>
      <c r="D506" s="365" t="s">
        <v>541</v>
      </c>
      <c r="E506" s="355">
        <v>1983</v>
      </c>
      <c r="F506" s="355"/>
      <c r="G506" s="355" t="s">
        <v>17178</v>
      </c>
      <c r="H506" s="355">
        <v>5</v>
      </c>
      <c r="I506" s="355" t="s">
        <v>17044</v>
      </c>
      <c r="J506" s="366">
        <v>5763.67</v>
      </c>
      <c r="K506" s="366">
        <v>4429</v>
      </c>
      <c r="L506" s="366">
        <v>4297.2</v>
      </c>
      <c r="M506" s="367">
        <v>210</v>
      </c>
      <c r="N506" s="355" t="s">
        <v>17038</v>
      </c>
      <c r="O506" s="355" t="s">
        <v>17054</v>
      </c>
      <c r="P506" s="358" t="s">
        <v>17119</v>
      </c>
      <c r="Q506" s="363">
        <v>10978823.450000001</v>
      </c>
      <c r="R506" s="363"/>
      <c r="S506" s="363">
        <v>0</v>
      </c>
      <c r="T506" s="363">
        <v>0</v>
      </c>
      <c r="U506" s="363">
        <f t="shared" si="221"/>
        <v>10978823.450000001</v>
      </c>
      <c r="V506" s="356">
        <f t="shared" si="203"/>
        <v>1904.8320688033841</v>
      </c>
      <c r="W506" s="363">
        <v>2316.7834383300915</v>
      </c>
    </row>
    <row r="507" spans="1:23" ht="35.25" x14ac:dyDescent="0.5">
      <c r="A507" s="318">
        <v>496</v>
      </c>
      <c r="B507" s="318">
        <v>1</v>
      </c>
      <c r="C507" s="355">
        <f>SUBTOTAL(9,$B$396:B507)</f>
        <v>107</v>
      </c>
      <c r="D507" s="365" t="s">
        <v>542</v>
      </c>
      <c r="E507" s="355">
        <v>1964</v>
      </c>
      <c r="F507" s="355"/>
      <c r="G507" s="355" t="s">
        <v>17178</v>
      </c>
      <c r="H507" s="355">
        <v>5</v>
      </c>
      <c r="I507" s="355" t="s">
        <v>17041</v>
      </c>
      <c r="J507" s="366">
        <v>3399.17</v>
      </c>
      <c r="K507" s="366">
        <v>2811.32</v>
      </c>
      <c r="L507" s="366">
        <v>2811.32</v>
      </c>
      <c r="M507" s="367">
        <v>180</v>
      </c>
      <c r="N507" s="355" t="s">
        <v>17038</v>
      </c>
      <c r="O507" s="355" t="s">
        <v>17054</v>
      </c>
      <c r="P507" s="358" t="s">
        <v>17132</v>
      </c>
      <c r="Q507" s="363">
        <v>10561577.26</v>
      </c>
      <c r="R507" s="363"/>
      <c r="S507" s="363">
        <v>0</v>
      </c>
      <c r="T507" s="363">
        <v>0</v>
      </c>
      <c r="U507" s="363">
        <f t="shared" si="221"/>
        <v>10561577.26</v>
      </c>
      <c r="V507" s="356">
        <f t="shared" si="203"/>
        <v>3107.1047520424104</v>
      </c>
      <c r="W507" s="363">
        <v>3810.8319289708957</v>
      </c>
    </row>
    <row r="508" spans="1:23" ht="35.25" x14ac:dyDescent="0.5">
      <c r="A508" s="318">
        <v>497</v>
      </c>
      <c r="B508" s="318">
        <v>1</v>
      </c>
      <c r="C508" s="355">
        <f>SUBTOTAL(9,$B$396:B508)</f>
        <v>108</v>
      </c>
      <c r="D508" s="365" t="s">
        <v>543</v>
      </c>
      <c r="E508" s="355">
        <v>1966</v>
      </c>
      <c r="F508" s="355"/>
      <c r="G508" s="355" t="s">
        <v>17178</v>
      </c>
      <c r="H508" s="355">
        <v>5</v>
      </c>
      <c r="I508" s="355" t="s">
        <v>17041</v>
      </c>
      <c r="J508" s="366">
        <v>4152</v>
      </c>
      <c r="K508" s="366">
        <v>3895.8</v>
      </c>
      <c r="L508" s="366">
        <v>3748.59</v>
      </c>
      <c r="M508" s="367">
        <v>140</v>
      </c>
      <c r="N508" s="355" t="s">
        <v>17038</v>
      </c>
      <c r="O508" s="355" t="s">
        <v>17054</v>
      </c>
      <c r="P508" s="358" t="s">
        <v>17121</v>
      </c>
      <c r="Q508" s="363">
        <v>11152855.640000001</v>
      </c>
      <c r="R508" s="363"/>
      <c r="S508" s="363">
        <v>0</v>
      </c>
      <c r="T508" s="363">
        <v>0</v>
      </c>
      <c r="U508" s="363">
        <f t="shared" si="221"/>
        <v>11152855.640000001</v>
      </c>
      <c r="V508" s="356">
        <f t="shared" si="203"/>
        <v>2686.1405684007709</v>
      </c>
      <c r="W508" s="363">
        <v>3294.5236994219654</v>
      </c>
    </row>
    <row r="509" spans="1:23" ht="35.25" x14ac:dyDescent="0.5">
      <c r="A509" s="318">
        <v>498</v>
      </c>
      <c r="B509" s="318">
        <v>1</v>
      </c>
      <c r="C509" s="355">
        <f>SUBTOTAL(9,$B$396:B509)</f>
        <v>109</v>
      </c>
      <c r="D509" s="365" t="s">
        <v>544</v>
      </c>
      <c r="E509" s="355">
        <v>1973</v>
      </c>
      <c r="F509" s="355"/>
      <c r="G509" s="355" t="s">
        <v>17178</v>
      </c>
      <c r="H509" s="355">
        <v>5</v>
      </c>
      <c r="I509" s="355" t="s">
        <v>17041</v>
      </c>
      <c r="J509" s="366">
        <v>3021.6</v>
      </c>
      <c r="K509" s="366">
        <v>2581.8000000000002</v>
      </c>
      <c r="L509" s="366">
        <v>2581.8000000000002</v>
      </c>
      <c r="M509" s="367">
        <v>95</v>
      </c>
      <c r="N509" s="355" t="s">
        <v>17038</v>
      </c>
      <c r="O509" s="355" t="s">
        <v>17054</v>
      </c>
      <c r="P509" s="358" t="s">
        <v>17120</v>
      </c>
      <c r="Q509" s="363">
        <v>7700796.7000000002</v>
      </c>
      <c r="R509" s="363"/>
      <c r="S509" s="363">
        <v>0</v>
      </c>
      <c r="T509" s="363">
        <v>0</v>
      </c>
      <c r="U509" s="363">
        <f t="shared" si="221"/>
        <v>7700796.7000000002</v>
      </c>
      <c r="V509" s="356">
        <f t="shared" si="203"/>
        <v>2548.5824397670108</v>
      </c>
      <c r="W509" s="363">
        <v>3099.7554474450626</v>
      </c>
    </row>
    <row r="510" spans="1:23" ht="35.25" x14ac:dyDescent="0.5">
      <c r="A510" s="318">
        <v>499</v>
      </c>
      <c r="B510" s="318">
        <v>1</v>
      </c>
      <c r="C510" s="355">
        <f>SUBTOTAL(9,$B$396:B510)</f>
        <v>110</v>
      </c>
      <c r="D510" s="365" t="s">
        <v>546</v>
      </c>
      <c r="E510" s="355">
        <v>1977</v>
      </c>
      <c r="F510" s="355"/>
      <c r="G510" s="355" t="s">
        <v>17178</v>
      </c>
      <c r="H510" s="355">
        <v>5</v>
      </c>
      <c r="I510" s="355" t="s">
        <v>17041</v>
      </c>
      <c r="J510" s="366">
        <v>3637.93</v>
      </c>
      <c r="K510" s="366">
        <v>3319.03</v>
      </c>
      <c r="L510" s="366">
        <v>3100.73</v>
      </c>
      <c r="M510" s="367">
        <v>156</v>
      </c>
      <c r="N510" s="355" t="s">
        <v>17038</v>
      </c>
      <c r="O510" s="355" t="s">
        <v>17054</v>
      </c>
      <c r="P510" s="358" t="s">
        <v>17131</v>
      </c>
      <c r="Q510" s="363">
        <v>8568837.8200000003</v>
      </c>
      <c r="R510" s="363"/>
      <c r="S510" s="363">
        <v>0</v>
      </c>
      <c r="T510" s="363">
        <v>0</v>
      </c>
      <c r="U510" s="363">
        <f t="shared" si="221"/>
        <v>8568837.8200000003</v>
      </c>
      <c r="V510" s="356">
        <f t="shared" si="203"/>
        <v>2355.4158051419354</v>
      </c>
      <c r="W510" s="363">
        <v>2864.8133416530832</v>
      </c>
    </row>
    <row r="511" spans="1:23" ht="35.25" x14ac:dyDescent="0.5">
      <c r="A511" s="318">
        <v>500</v>
      </c>
      <c r="B511" s="318">
        <v>1</v>
      </c>
      <c r="C511" s="355">
        <f>SUBTOTAL(9,$B$396:B511)</f>
        <v>111</v>
      </c>
      <c r="D511" s="365" t="s">
        <v>514</v>
      </c>
      <c r="E511" s="355">
        <v>1930</v>
      </c>
      <c r="F511" s="355">
        <v>2010</v>
      </c>
      <c r="G511" s="355" t="s">
        <v>17178</v>
      </c>
      <c r="H511" s="355">
        <v>3</v>
      </c>
      <c r="I511" s="355" t="s">
        <v>17045</v>
      </c>
      <c r="J511" s="366">
        <v>1159.1300000000001</v>
      </c>
      <c r="K511" s="366">
        <v>834.33</v>
      </c>
      <c r="L511" s="366">
        <v>834.33</v>
      </c>
      <c r="M511" s="367">
        <v>44</v>
      </c>
      <c r="N511" s="355" t="s">
        <v>17038</v>
      </c>
      <c r="O511" s="355" t="s">
        <v>17054</v>
      </c>
      <c r="P511" s="358" t="s">
        <v>17123</v>
      </c>
      <c r="Q511" s="363">
        <v>6370089.8199999994</v>
      </c>
      <c r="R511" s="363"/>
      <c r="S511" s="363">
        <v>0</v>
      </c>
      <c r="T511" s="363">
        <v>0</v>
      </c>
      <c r="U511" s="363">
        <f>Q511-S511-T511</f>
        <v>6370089.8199999994</v>
      </c>
      <c r="V511" s="356">
        <f t="shared" si="203"/>
        <v>5495.5784251982077</v>
      </c>
      <c r="W511" s="363">
        <v>6930.7304616393321</v>
      </c>
    </row>
    <row r="512" spans="1:23" ht="35.25" x14ac:dyDescent="0.5">
      <c r="A512" s="318">
        <v>201</v>
      </c>
      <c r="B512" s="318">
        <v>1</v>
      </c>
      <c r="C512" s="355">
        <f>SUBTOTAL(9,$B$396:B512)</f>
        <v>112</v>
      </c>
      <c r="D512" s="365" t="s">
        <v>3518</v>
      </c>
      <c r="E512" s="355">
        <v>1975</v>
      </c>
      <c r="F512" s="355"/>
      <c r="G512" s="355" t="s">
        <v>17178</v>
      </c>
      <c r="H512" s="355">
        <v>5</v>
      </c>
      <c r="I512" s="355" t="s">
        <v>16984</v>
      </c>
      <c r="J512" s="366">
        <v>2310.5</v>
      </c>
      <c r="K512" s="366">
        <v>1287.55</v>
      </c>
      <c r="L512" s="366">
        <v>830.8</v>
      </c>
      <c r="M512" s="367">
        <v>86</v>
      </c>
      <c r="N512" s="355" t="s">
        <v>17038</v>
      </c>
      <c r="O512" s="355" t="s">
        <v>17054</v>
      </c>
      <c r="P512" s="358" t="s">
        <v>17131</v>
      </c>
      <c r="Q512" s="363">
        <v>4271177.49</v>
      </c>
      <c r="R512" s="363"/>
      <c r="S512" s="363">
        <v>0</v>
      </c>
      <c r="T512" s="363">
        <v>0</v>
      </c>
      <c r="U512" s="363">
        <f>Q512-S512-T512</f>
        <v>4271177.49</v>
      </c>
      <c r="V512" s="356">
        <f>Q512/J512</f>
        <v>1848.5944557455098</v>
      </c>
      <c r="W512" s="363">
        <v>7455.0765851547285</v>
      </c>
    </row>
    <row r="513" spans="1:23" ht="35.25" x14ac:dyDescent="0.5">
      <c r="A513" s="318">
        <v>501</v>
      </c>
      <c r="C513" s="364" t="s">
        <v>532</v>
      </c>
      <c r="D513" s="383"/>
      <c r="E513" s="355" t="s">
        <v>17016</v>
      </c>
      <c r="F513" s="355" t="s">
        <v>17016</v>
      </c>
      <c r="G513" s="355" t="s">
        <v>17016</v>
      </c>
      <c r="H513" s="355" t="s">
        <v>17016</v>
      </c>
      <c r="I513" s="355" t="s">
        <v>17016</v>
      </c>
      <c r="J513" s="360">
        <f>J514+J515+J516</f>
        <v>7957.4</v>
      </c>
      <c r="K513" s="360">
        <f t="shared" ref="K513:M513" si="222">K514+K515+K516</f>
        <v>4864.2</v>
      </c>
      <c r="L513" s="360">
        <f>L514+L515+L516</f>
        <v>4510.3</v>
      </c>
      <c r="M513" s="361">
        <f t="shared" si="222"/>
        <v>217</v>
      </c>
      <c r="N513" s="355" t="s">
        <v>17016</v>
      </c>
      <c r="O513" s="355" t="s">
        <v>17016</v>
      </c>
      <c r="P513" s="358" t="s">
        <v>17016</v>
      </c>
      <c r="Q513" s="362">
        <v>15619379.890000001</v>
      </c>
      <c r="R513" s="360">
        <f t="shared" ref="R513" si="223">R514+R515+R516</f>
        <v>0</v>
      </c>
      <c r="S513" s="360">
        <f>S514+S515+S516</f>
        <v>0</v>
      </c>
      <c r="T513" s="360">
        <f t="shared" ref="T513:U513" si="224">T514+T515+T516</f>
        <v>0</v>
      </c>
      <c r="U513" s="360">
        <f t="shared" si="224"/>
        <v>15619379.890000001</v>
      </c>
      <c r="V513" s="356">
        <f t="shared" si="203"/>
        <v>1962.8747945308771</v>
      </c>
      <c r="W513" s="363">
        <f>MAX(W514:W516)</f>
        <v>5634.4040467902996</v>
      </c>
    </row>
    <row r="514" spans="1:23" ht="35.25" x14ac:dyDescent="0.5">
      <c r="A514" s="318">
        <v>502</v>
      </c>
      <c r="B514" s="318">
        <v>1</v>
      </c>
      <c r="C514" s="355">
        <f>SUBTOTAL(9,$B$396:B514)</f>
        <v>113</v>
      </c>
      <c r="D514" s="365" t="s">
        <v>547</v>
      </c>
      <c r="E514" s="355">
        <v>1985</v>
      </c>
      <c r="F514" s="355"/>
      <c r="G514" s="355" t="s">
        <v>17043</v>
      </c>
      <c r="H514" s="355">
        <v>5</v>
      </c>
      <c r="I514" s="355">
        <v>5</v>
      </c>
      <c r="J514" s="366">
        <v>5783</v>
      </c>
      <c r="K514" s="366">
        <v>3938.5</v>
      </c>
      <c r="L514" s="366">
        <v>3888.9</v>
      </c>
      <c r="M514" s="367">
        <v>167</v>
      </c>
      <c r="N514" s="355" t="s">
        <v>17038</v>
      </c>
      <c r="O514" s="355" t="s">
        <v>17054</v>
      </c>
      <c r="P514" s="358" t="s">
        <v>17124</v>
      </c>
      <c r="Q514" s="363">
        <v>9381092.2400000002</v>
      </c>
      <c r="R514" s="363"/>
      <c r="S514" s="363">
        <v>0</v>
      </c>
      <c r="T514" s="363">
        <v>0</v>
      </c>
      <c r="U514" s="363">
        <f>Q514-S514-T514</f>
        <v>9381092.2400000002</v>
      </c>
      <c r="V514" s="356">
        <f t="shared" si="203"/>
        <v>1622.1843748919246</v>
      </c>
      <c r="W514" s="363">
        <v>1973.0085146117933</v>
      </c>
    </row>
    <row r="515" spans="1:23" ht="35.25" x14ac:dyDescent="0.5">
      <c r="A515" s="318">
        <v>503</v>
      </c>
      <c r="B515" s="318">
        <v>1</v>
      </c>
      <c r="C515" s="355">
        <f>SUBTOTAL(9,$B$396:B515)</f>
        <v>114</v>
      </c>
      <c r="D515" s="365" t="s">
        <v>3807</v>
      </c>
      <c r="E515" s="355">
        <v>1988</v>
      </c>
      <c r="F515" s="355"/>
      <c r="G515" s="355" t="s">
        <v>17043</v>
      </c>
      <c r="H515" s="355">
        <v>2</v>
      </c>
      <c r="I515" s="355">
        <v>2</v>
      </c>
      <c r="J515" s="366">
        <v>1473.4</v>
      </c>
      <c r="K515" s="366">
        <v>565</v>
      </c>
      <c r="L515" s="366">
        <v>356.2</v>
      </c>
      <c r="M515" s="367">
        <v>25</v>
      </c>
      <c r="N515" s="355" t="s">
        <v>17038</v>
      </c>
      <c r="O515" s="355" t="s">
        <v>17054</v>
      </c>
      <c r="P515" s="358" t="s">
        <v>17124</v>
      </c>
      <c r="Q515" s="363">
        <v>3534393.07</v>
      </c>
      <c r="R515" s="363"/>
      <c r="S515" s="363">
        <v>0</v>
      </c>
      <c r="T515" s="363">
        <v>0</v>
      </c>
      <c r="U515" s="363">
        <f>Q515-S515-T515</f>
        <v>3534393.07</v>
      </c>
      <c r="V515" s="356">
        <f t="shared" si="203"/>
        <v>2398.8007805076691</v>
      </c>
      <c r="W515" s="363">
        <v>2942.1044061354692</v>
      </c>
    </row>
    <row r="516" spans="1:23" ht="35.25" x14ac:dyDescent="0.5">
      <c r="A516" s="318">
        <v>504</v>
      </c>
      <c r="B516" s="318">
        <v>1</v>
      </c>
      <c r="C516" s="355">
        <f>SUBTOTAL(9,$B$396:B516)</f>
        <v>115</v>
      </c>
      <c r="D516" s="365" t="s">
        <v>522</v>
      </c>
      <c r="E516" s="355">
        <v>1964</v>
      </c>
      <c r="F516" s="355"/>
      <c r="G516" s="355" t="s">
        <v>17178</v>
      </c>
      <c r="H516" s="355">
        <v>2</v>
      </c>
      <c r="I516" s="355">
        <v>2</v>
      </c>
      <c r="J516" s="366">
        <v>701</v>
      </c>
      <c r="K516" s="366">
        <v>360.7</v>
      </c>
      <c r="L516" s="366">
        <v>265.2</v>
      </c>
      <c r="M516" s="367">
        <v>25</v>
      </c>
      <c r="N516" s="355" t="s">
        <v>17038</v>
      </c>
      <c r="O516" s="355" t="s">
        <v>17054</v>
      </c>
      <c r="P516" s="358" t="s">
        <v>17125</v>
      </c>
      <c r="Q516" s="363">
        <v>2703894.5799999996</v>
      </c>
      <c r="R516" s="363"/>
      <c r="S516" s="363">
        <v>0</v>
      </c>
      <c r="T516" s="363">
        <v>0</v>
      </c>
      <c r="U516" s="363">
        <f>Q516-S516-T516</f>
        <v>2703894.5799999996</v>
      </c>
      <c r="V516" s="356">
        <f t="shared" si="203"/>
        <v>3857.1962624821676</v>
      </c>
      <c r="W516" s="363">
        <v>5634.4040467902996</v>
      </c>
    </row>
    <row r="517" spans="1:23" ht="35.25" x14ac:dyDescent="0.5">
      <c r="A517" s="318">
        <v>505</v>
      </c>
      <c r="C517" s="364" t="s">
        <v>533</v>
      </c>
      <c r="D517" s="383"/>
      <c r="E517" s="355" t="s">
        <v>17016</v>
      </c>
      <c r="F517" s="355" t="s">
        <v>17016</v>
      </c>
      <c r="G517" s="355" t="s">
        <v>17016</v>
      </c>
      <c r="H517" s="355" t="s">
        <v>17016</v>
      </c>
      <c r="I517" s="355" t="s">
        <v>17016</v>
      </c>
      <c r="J517" s="360">
        <f>SUM(J518:J522)</f>
        <v>7260.34</v>
      </c>
      <c r="K517" s="360">
        <f t="shared" ref="K517:M517" si="225">SUM(K518:K522)</f>
        <v>6639.24</v>
      </c>
      <c r="L517" s="360">
        <f t="shared" si="225"/>
        <v>6009.34</v>
      </c>
      <c r="M517" s="361">
        <f t="shared" si="225"/>
        <v>296</v>
      </c>
      <c r="N517" s="355" t="s">
        <v>17016</v>
      </c>
      <c r="O517" s="355" t="s">
        <v>17016</v>
      </c>
      <c r="P517" s="358" t="s">
        <v>17016</v>
      </c>
      <c r="Q517" s="362">
        <v>33143462.629999999</v>
      </c>
      <c r="R517" s="360">
        <f t="shared" ref="R517" si="226">SUM(R518:R522)</f>
        <v>0</v>
      </c>
      <c r="S517" s="360">
        <f t="shared" ref="S517" si="227">SUM(S518:S522)</f>
        <v>0</v>
      </c>
      <c r="T517" s="360">
        <f t="shared" ref="T517" si="228">SUM(T518:T522)</f>
        <v>0</v>
      </c>
      <c r="U517" s="360">
        <f>SUM(U518:U522)</f>
        <v>33143462.629999999</v>
      </c>
      <c r="V517" s="356">
        <f t="shared" si="203"/>
        <v>4565.0014503453003</v>
      </c>
      <c r="W517" s="363">
        <f>MAX(W518:W522)</f>
        <v>10867.29148286393</v>
      </c>
    </row>
    <row r="518" spans="1:23" ht="35.25" x14ac:dyDescent="0.5">
      <c r="A518" s="318">
        <v>506</v>
      </c>
      <c r="B518" s="318">
        <v>1</v>
      </c>
      <c r="C518" s="355">
        <f>SUBTOTAL(9,$B$396:B518)</f>
        <v>116</v>
      </c>
      <c r="D518" s="365" t="s">
        <v>548</v>
      </c>
      <c r="E518" s="355">
        <v>1966</v>
      </c>
      <c r="F518" s="355"/>
      <c r="G518" s="355" t="s">
        <v>17178</v>
      </c>
      <c r="H518" s="355">
        <v>5</v>
      </c>
      <c r="I518" s="355" t="s">
        <v>17041</v>
      </c>
      <c r="J518" s="366">
        <v>3417.9</v>
      </c>
      <c r="K518" s="366">
        <v>3179.3</v>
      </c>
      <c r="L518" s="366">
        <v>3093.8</v>
      </c>
      <c r="M518" s="367">
        <v>145</v>
      </c>
      <c r="N518" s="355" t="s">
        <v>17038</v>
      </c>
      <c r="O518" s="355" t="s">
        <v>17054</v>
      </c>
      <c r="P518" s="358" t="s">
        <v>17133</v>
      </c>
      <c r="Q518" s="363">
        <v>10329668.67</v>
      </c>
      <c r="R518" s="363"/>
      <c r="S518" s="363">
        <v>0</v>
      </c>
      <c r="T518" s="363">
        <v>0</v>
      </c>
      <c r="U518" s="363">
        <f>Q518-S518-T518</f>
        <v>10329668.67</v>
      </c>
      <c r="V518" s="356">
        <f t="shared" si="203"/>
        <v>3022.2267093829541</v>
      </c>
      <c r="W518" s="363">
        <v>3706.7298867725794</v>
      </c>
    </row>
    <row r="519" spans="1:23" ht="35.25" x14ac:dyDescent="0.5">
      <c r="A519" s="318">
        <v>507</v>
      </c>
      <c r="B519" s="318">
        <v>1</v>
      </c>
      <c r="C519" s="355">
        <f>SUBTOTAL(9,$B$396:B519)</f>
        <v>117</v>
      </c>
      <c r="D519" s="365" t="s">
        <v>549</v>
      </c>
      <c r="E519" s="355">
        <v>1953</v>
      </c>
      <c r="F519" s="355"/>
      <c r="G519" s="355" t="s">
        <v>17178</v>
      </c>
      <c r="H519" s="355">
        <v>2</v>
      </c>
      <c r="I519" s="355" t="s">
        <v>16986</v>
      </c>
      <c r="J519" s="366">
        <v>884.1</v>
      </c>
      <c r="K519" s="366">
        <v>820.9</v>
      </c>
      <c r="L519" s="366">
        <v>671</v>
      </c>
      <c r="M519" s="367">
        <v>22</v>
      </c>
      <c r="N519" s="355" t="s">
        <v>17038</v>
      </c>
      <c r="O519" s="355" t="s">
        <v>17076</v>
      </c>
      <c r="P519" s="358" t="s">
        <v>17042</v>
      </c>
      <c r="Q519" s="363">
        <v>7653553.3700000001</v>
      </c>
      <c r="R519" s="363"/>
      <c r="S519" s="363">
        <v>0</v>
      </c>
      <c r="T519" s="363">
        <v>0</v>
      </c>
      <c r="U519" s="363">
        <f t="shared" ref="U519:U522" si="229">Q519-S519-T519</f>
        <v>7653553.3700000001</v>
      </c>
      <c r="V519" s="356">
        <f t="shared" si="203"/>
        <v>8656.8865173622889</v>
      </c>
      <c r="W519" s="363">
        <v>10867.29148286393</v>
      </c>
    </row>
    <row r="520" spans="1:23" ht="35.25" x14ac:dyDescent="0.5">
      <c r="A520" s="318">
        <v>221</v>
      </c>
      <c r="B520" s="318">
        <v>1</v>
      </c>
      <c r="C520" s="355">
        <f>SUBTOTAL(9,$B$396:B520)</f>
        <v>118</v>
      </c>
      <c r="D520" s="365" t="s">
        <v>526</v>
      </c>
      <c r="E520" s="355">
        <v>1933</v>
      </c>
      <c r="F520" s="355"/>
      <c r="G520" s="355" t="s">
        <v>17177</v>
      </c>
      <c r="H520" s="355">
        <v>2</v>
      </c>
      <c r="I520" s="355" t="s">
        <v>16986</v>
      </c>
      <c r="J520" s="366">
        <v>441</v>
      </c>
      <c r="K520" s="366">
        <v>422.8</v>
      </c>
      <c r="L520" s="366">
        <v>376.7</v>
      </c>
      <c r="M520" s="367">
        <v>23</v>
      </c>
      <c r="N520" s="355" t="s">
        <v>17038</v>
      </c>
      <c r="O520" s="355" t="s">
        <v>17054</v>
      </c>
      <c r="P520" s="358" t="s">
        <v>17126</v>
      </c>
      <c r="Q520" s="363">
        <v>2798960</v>
      </c>
      <c r="R520" s="363"/>
      <c r="S520" s="363">
        <v>0</v>
      </c>
      <c r="T520" s="363">
        <v>0</v>
      </c>
      <c r="U520" s="363">
        <f t="shared" si="229"/>
        <v>2798960</v>
      </c>
      <c r="V520" s="356">
        <v>6686.9841269841272</v>
      </c>
      <c r="W520" s="363">
        <v>8616.063492063493</v>
      </c>
    </row>
    <row r="521" spans="1:23" ht="35.25" x14ac:dyDescent="0.5">
      <c r="A521" s="318">
        <v>217</v>
      </c>
      <c r="B521" s="318">
        <v>1</v>
      </c>
      <c r="C521" s="355">
        <f>SUBTOTAL(9,$B$396:B521)</f>
        <v>119</v>
      </c>
      <c r="D521" s="365" t="s">
        <v>525</v>
      </c>
      <c r="E521" s="355">
        <v>1955</v>
      </c>
      <c r="F521" s="355"/>
      <c r="G521" s="355" t="s">
        <v>17178</v>
      </c>
      <c r="H521" s="355">
        <v>3</v>
      </c>
      <c r="I521" s="355" t="s">
        <v>17045</v>
      </c>
      <c r="J521" s="366">
        <v>2093.84</v>
      </c>
      <c r="K521" s="366">
        <v>1914.34</v>
      </c>
      <c r="L521" s="366">
        <v>1565.94</v>
      </c>
      <c r="M521" s="367">
        <v>80</v>
      </c>
      <c r="N521" s="355" t="s">
        <v>17038</v>
      </c>
      <c r="O521" s="355" t="s">
        <v>17076</v>
      </c>
      <c r="P521" s="358" t="s">
        <v>17042</v>
      </c>
      <c r="Q521" s="363">
        <v>9997503.6800000016</v>
      </c>
      <c r="R521" s="363"/>
      <c r="S521" s="363">
        <v>0</v>
      </c>
      <c r="T521" s="363">
        <v>0</v>
      </c>
      <c r="U521" s="363">
        <f t="shared" si="229"/>
        <v>9997503.6800000016</v>
      </c>
      <c r="V521" s="356">
        <v>4870.2401711687617</v>
      </c>
      <c r="W521" s="363">
        <v>6275.2202995453326</v>
      </c>
    </row>
    <row r="522" spans="1:23" ht="35.25" x14ac:dyDescent="0.5">
      <c r="A522" s="318">
        <v>220</v>
      </c>
      <c r="B522" s="318">
        <v>1</v>
      </c>
      <c r="C522" s="355">
        <f>SUBTOTAL(9,$B$396:B522)</f>
        <v>120</v>
      </c>
      <c r="D522" s="365" t="s">
        <v>765</v>
      </c>
      <c r="E522" s="355">
        <v>1937</v>
      </c>
      <c r="F522" s="355"/>
      <c r="G522" s="355" t="s">
        <v>17177</v>
      </c>
      <c r="H522" s="355">
        <v>2</v>
      </c>
      <c r="I522" s="355" t="s">
        <v>16986</v>
      </c>
      <c r="J522" s="366">
        <v>423.5</v>
      </c>
      <c r="K522" s="366">
        <v>301.89999999999998</v>
      </c>
      <c r="L522" s="366">
        <v>301.89999999999998</v>
      </c>
      <c r="M522" s="367">
        <v>26</v>
      </c>
      <c r="N522" s="355" t="s">
        <v>17038</v>
      </c>
      <c r="O522" s="355" t="s">
        <v>17162</v>
      </c>
      <c r="P522" s="358" t="s">
        <v>17042</v>
      </c>
      <c r="Q522" s="363">
        <v>2363776.9100000006</v>
      </c>
      <c r="R522" s="363"/>
      <c r="S522" s="363">
        <v>0</v>
      </c>
      <c r="T522" s="363">
        <v>0</v>
      </c>
      <c r="U522" s="363">
        <f t="shared" si="229"/>
        <v>2363776.9100000006</v>
      </c>
      <c r="V522" s="356">
        <f>Q522/J522</f>
        <v>5581.527532467534</v>
      </c>
      <c r="W522" s="363">
        <v>8748.0530399055478</v>
      </c>
    </row>
    <row r="523" spans="1:23" ht="35.25" x14ac:dyDescent="0.5">
      <c r="A523" s="318">
        <v>508</v>
      </c>
      <c r="C523" s="364" t="s">
        <v>534</v>
      </c>
      <c r="D523" s="383"/>
      <c r="E523" s="355" t="s">
        <v>17016</v>
      </c>
      <c r="F523" s="355" t="s">
        <v>17016</v>
      </c>
      <c r="G523" s="355" t="s">
        <v>17016</v>
      </c>
      <c r="H523" s="355" t="s">
        <v>17016</v>
      </c>
      <c r="I523" s="355" t="s">
        <v>17016</v>
      </c>
      <c r="J523" s="360">
        <f>SUM(J524:J526)</f>
        <v>6621.81</v>
      </c>
      <c r="K523" s="360">
        <f t="shared" ref="K523:M523" si="230">SUM(K524:K526)</f>
        <v>4292.91</v>
      </c>
      <c r="L523" s="360">
        <f t="shared" si="230"/>
        <v>3936.83</v>
      </c>
      <c r="M523" s="361">
        <f t="shared" si="230"/>
        <v>191</v>
      </c>
      <c r="N523" s="355" t="s">
        <v>17016</v>
      </c>
      <c r="O523" s="355" t="s">
        <v>17016</v>
      </c>
      <c r="P523" s="358" t="s">
        <v>17016</v>
      </c>
      <c r="Q523" s="362">
        <v>20148285.030000001</v>
      </c>
      <c r="R523" s="360">
        <f t="shared" ref="R523" si="231">SUM(R524:R526)</f>
        <v>0</v>
      </c>
      <c r="S523" s="360">
        <f t="shared" ref="S523" si="232">SUM(S524:S526)</f>
        <v>0</v>
      </c>
      <c r="T523" s="360">
        <f t="shared" ref="T523" si="233">SUM(T524:T526)</f>
        <v>0</v>
      </c>
      <c r="U523" s="360">
        <f t="shared" ref="U523" si="234">SUM(U524:U526)</f>
        <v>20148285.030000001</v>
      </c>
      <c r="V523" s="356">
        <f t="shared" si="203"/>
        <v>3042.715666864498</v>
      </c>
      <c r="W523" s="363">
        <f>MAX(W524:W526)</f>
        <v>9635.8415640273706</v>
      </c>
    </row>
    <row r="524" spans="1:23" ht="35.25" x14ac:dyDescent="0.5">
      <c r="A524" s="318">
        <v>509</v>
      </c>
      <c r="B524" s="318">
        <v>1</v>
      </c>
      <c r="C524" s="355">
        <f>SUBTOTAL(9,$B$396:B524)</f>
        <v>121</v>
      </c>
      <c r="D524" s="365" t="s">
        <v>550</v>
      </c>
      <c r="E524" s="355">
        <v>1958</v>
      </c>
      <c r="F524" s="355"/>
      <c r="G524" s="355" t="s">
        <v>17178</v>
      </c>
      <c r="H524" s="355">
        <v>4</v>
      </c>
      <c r="I524" s="355" t="s">
        <v>17041</v>
      </c>
      <c r="J524" s="366">
        <v>4615.13</v>
      </c>
      <c r="K524" s="366">
        <v>2752.73</v>
      </c>
      <c r="L524" s="366">
        <v>2547.0300000000002</v>
      </c>
      <c r="M524" s="367">
        <v>107</v>
      </c>
      <c r="N524" s="355" t="s">
        <v>17038</v>
      </c>
      <c r="O524" s="355" t="s">
        <v>17054</v>
      </c>
      <c r="P524" s="358" t="s">
        <v>17128</v>
      </c>
      <c r="Q524" s="363">
        <v>10633983.74</v>
      </c>
      <c r="R524" s="363"/>
      <c r="S524" s="363">
        <v>0</v>
      </c>
      <c r="T524" s="363">
        <v>0</v>
      </c>
      <c r="U524" s="363">
        <f>Q524-S524-T524</f>
        <v>10633983.74</v>
      </c>
      <c r="V524" s="356">
        <f t="shared" si="203"/>
        <v>2304.1569229902516</v>
      </c>
      <c r="W524" s="363">
        <v>4611.9034090047298</v>
      </c>
    </row>
    <row r="525" spans="1:23" ht="35.25" x14ac:dyDescent="0.5">
      <c r="A525" s="318">
        <v>510</v>
      </c>
      <c r="B525" s="318">
        <v>1</v>
      </c>
      <c r="C525" s="355">
        <f>SUBTOTAL(9,$B$396:B525)</f>
        <v>122</v>
      </c>
      <c r="D525" s="365" t="s">
        <v>551</v>
      </c>
      <c r="E525" s="355">
        <v>1961</v>
      </c>
      <c r="F525" s="355"/>
      <c r="G525" s="355" t="s">
        <v>17178</v>
      </c>
      <c r="H525" s="355">
        <v>2</v>
      </c>
      <c r="I525" s="355" t="s">
        <v>16986</v>
      </c>
      <c r="J525" s="366">
        <v>613.79999999999995</v>
      </c>
      <c r="K525" s="366">
        <v>570.5</v>
      </c>
      <c r="L525" s="366">
        <v>570.5</v>
      </c>
      <c r="M525" s="367">
        <v>27</v>
      </c>
      <c r="N525" s="355" t="s">
        <v>17038</v>
      </c>
      <c r="O525" s="355" t="s">
        <v>17054</v>
      </c>
      <c r="P525" s="358" t="s">
        <v>17127</v>
      </c>
      <c r="Q525" s="363">
        <v>4822282.3500000006</v>
      </c>
      <c r="R525" s="363"/>
      <c r="S525" s="363">
        <v>0</v>
      </c>
      <c r="T525" s="363">
        <v>0</v>
      </c>
      <c r="U525" s="363">
        <f>Q525-S525-T525</f>
        <v>4822282.3500000006</v>
      </c>
      <c r="V525" s="356">
        <f t="shared" si="203"/>
        <v>7856.4391495601185</v>
      </c>
      <c r="W525" s="363">
        <v>9635.8415640273706</v>
      </c>
    </row>
    <row r="526" spans="1:23" ht="35.25" x14ac:dyDescent="0.5">
      <c r="A526" s="318">
        <v>226</v>
      </c>
      <c r="B526" s="318">
        <v>1</v>
      </c>
      <c r="C526" s="355">
        <f>SUBTOTAL(9,$B$396:B526)</f>
        <v>123</v>
      </c>
      <c r="D526" s="365" t="s">
        <v>529</v>
      </c>
      <c r="E526" s="355">
        <v>1962</v>
      </c>
      <c r="F526" s="355"/>
      <c r="G526" s="355" t="s">
        <v>17178</v>
      </c>
      <c r="H526" s="355">
        <v>3</v>
      </c>
      <c r="I526" s="355" t="s">
        <v>16986</v>
      </c>
      <c r="J526" s="366">
        <v>1392.88</v>
      </c>
      <c r="K526" s="366">
        <v>969.68</v>
      </c>
      <c r="L526" s="366">
        <v>819.3</v>
      </c>
      <c r="M526" s="367">
        <v>57</v>
      </c>
      <c r="N526" s="355" t="s">
        <v>17038</v>
      </c>
      <c r="O526" s="355" t="s">
        <v>17054</v>
      </c>
      <c r="P526" s="358" t="s">
        <v>17128</v>
      </c>
      <c r="Q526" s="363">
        <v>4692018.9399999995</v>
      </c>
      <c r="R526" s="363"/>
      <c r="S526" s="363">
        <v>0</v>
      </c>
      <c r="T526" s="363">
        <v>0</v>
      </c>
      <c r="U526" s="363">
        <f t="shared" ref="U526" si="235">Q526-S526-T526</f>
        <v>4692018.9399999995</v>
      </c>
      <c r="V526" s="356">
        <f t="shared" si="203"/>
        <v>3368.573703405892</v>
      </c>
      <c r="W526" s="363">
        <v>4506.8578898397564</v>
      </c>
    </row>
    <row r="527" spans="1:23" ht="35.25" x14ac:dyDescent="0.5">
      <c r="A527" s="318">
        <v>511</v>
      </c>
      <c r="C527" s="364" t="s">
        <v>457</v>
      </c>
      <c r="D527" s="383"/>
      <c r="E527" s="355" t="s">
        <v>17016</v>
      </c>
      <c r="F527" s="355" t="s">
        <v>17016</v>
      </c>
      <c r="G527" s="355" t="s">
        <v>17016</v>
      </c>
      <c r="H527" s="355" t="s">
        <v>17016</v>
      </c>
      <c r="I527" s="355" t="s">
        <v>17016</v>
      </c>
      <c r="J527" s="360">
        <f>SUM(J528:J535)</f>
        <v>10229.500000000002</v>
      </c>
      <c r="K527" s="360">
        <f t="shared" ref="K527:M527" si="236">SUM(K528:K535)</f>
        <v>9187.8000000000011</v>
      </c>
      <c r="L527" s="360">
        <f>SUM(L528:L535)</f>
        <v>8768.4000000000015</v>
      </c>
      <c r="M527" s="361">
        <f t="shared" si="236"/>
        <v>327</v>
      </c>
      <c r="N527" s="355" t="s">
        <v>17016</v>
      </c>
      <c r="O527" s="355" t="s">
        <v>17016</v>
      </c>
      <c r="P527" s="358" t="s">
        <v>17016</v>
      </c>
      <c r="Q527" s="362">
        <v>40448210.159999996</v>
      </c>
      <c r="R527" s="360">
        <f t="shared" ref="R527:U527" si="237">SUM(R528:R535)</f>
        <v>0</v>
      </c>
      <c r="S527" s="360">
        <f t="shared" si="237"/>
        <v>0</v>
      </c>
      <c r="T527" s="360">
        <f t="shared" si="237"/>
        <v>0</v>
      </c>
      <c r="U527" s="360">
        <f t="shared" si="237"/>
        <v>40448210.159999996</v>
      </c>
      <c r="V527" s="356">
        <f t="shared" si="203"/>
        <v>3954.0749948677835</v>
      </c>
      <c r="W527" s="363">
        <f>MAX(W528:W535)</f>
        <v>33672.987931778931</v>
      </c>
    </row>
    <row r="528" spans="1:23" ht="35.25" x14ac:dyDescent="0.5">
      <c r="A528" s="318">
        <v>512</v>
      </c>
      <c r="B528" s="318">
        <v>1</v>
      </c>
      <c r="C528" s="355">
        <f>SUBTOTAL(9,$B$396:B528)</f>
        <v>124</v>
      </c>
      <c r="D528" s="365" t="s">
        <v>474</v>
      </c>
      <c r="E528" s="355">
        <v>1979</v>
      </c>
      <c r="F528" s="355"/>
      <c r="G528" s="355" t="s">
        <v>17043</v>
      </c>
      <c r="H528" s="355">
        <v>5</v>
      </c>
      <c r="I528" s="355" t="s">
        <v>17040</v>
      </c>
      <c r="J528" s="366">
        <v>6142.1</v>
      </c>
      <c r="K528" s="366">
        <v>6142.1</v>
      </c>
      <c r="L528" s="366">
        <v>5882.1</v>
      </c>
      <c r="M528" s="367">
        <v>177</v>
      </c>
      <c r="N528" s="355" t="s">
        <v>17038</v>
      </c>
      <c r="O528" s="355" t="s">
        <v>17054</v>
      </c>
      <c r="P528" s="358" t="s">
        <v>17142</v>
      </c>
      <c r="Q528" s="363">
        <v>12960000</v>
      </c>
      <c r="R528" s="363"/>
      <c r="S528" s="363">
        <v>0</v>
      </c>
      <c r="T528" s="363">
        <v>0</v>
      </c>
      <c r="U528" s="363">
        <f t="shared" ref="U528:U535" si="238">Q528-S528-T528</f>
        <v>12960000</v>
      </c>
      <c r="V528" s="356">
        <f t="shared" si="203"/>
        <v>2110.0275150192929</v>
      </c>
      <c r="W528" s="363">
        <v>2863.3706387066313</v>
      </c>
    </row>
    <row r="529" spans="1:23" ht="35.25" x14ac:dyDescent="0.5">
      <c r="A529" s="318">
        <v>513</v>
      </c>
      <c r="B529" s="318">
        <v>1</v>
      </c>
      <c r="C529" s="355">
        <f>SUBTOTAL(9,$B$396:B529)</f>
        <v>125</v>
      </c>
      <c r="D529" s="365" t="s">
        <v>475</v>
      </c>
      <c r="E529" s="355">
        <v>1985</v>
      </c>
      <c r="F529" s="355"/>
      <c r="G529" s="355" t="s">
        <v>17178</v>
      </c>
      <c r="H529" s="355">
        <v>2</v>
      </c>
      <c r="I529" s="355">
        <v>3</v>
      </c>
      <c r="J529" s="366">
        <v>862.2</v>
      </c>
      <c r="K529" s="366">
        <v>500.3</v>
      </c>
      <c r="L529" s="366">
        <v>500.3</v>
      </c>
      <c r="M529" s="367">
        <v>29</v>
      </c>
      <c r="N529" s="355" t="s">
        <v>17038</v>
      </c>
      <c r="O529" s="355" t="s">
        <v>17095</v>
      </c>
      <c r="P529" s="358" t="s">
        <v>17145</v>
      </c>
      <c r="Q529" s="363">
        <v>4012668</v>
      </c>
      <c r="R529" s="363"/>
      <c r="S529" s="363">
        <v>0</v>
      </c>
      <c r="T529" s="363">
        <v>0</v>
      </c>
      <c r="U529" s="363">
        <f t="shared" si="238"/>
        <v>4012668</v>
      </c>
      <c r="V529" s="356">
        <f t="shared" si="203"/>
        <v>4653.987473903966</v>
      </c>
      <c r="W529" s="363">
        <v>5666.0960334029223</v>
      </c>
    </row>
    <row r="530" spans="1:23" ht="35.25" x14ac:dyDescent="0.5">
      <c r="A530" s="318">
        <v>514</v>
      </c>
      <c r="B530" s="318">
        <v>1</v>
      </c>
      <c r="C530" s="355">
        <f>SUBTOTAL(9,$B$396:B530)</f>
        <v>126</v>
      </c>
      <c r="D530" s="365" t="s">
        <v>476</v>
      </c>
      <c r="E530" s="355">
        <v>1984</v>
      </c>
      <c r="F530" s="355"/>
      <c r="G530" s="355" t="s">
        <v>17178</v>
      </c>
      <c r="H530" s="355">
        <v>2</v>
      </c>
      <c r="I530" s="355" t="s">
        <v>17045</v>
      </c>
      <c r="J530" s="366">
        <v>935.2</v>
      </c>
      <c r="K530" s="366">
        <v>852.4</v>
      </c>
      <c r="L530" s="366">
        <v>852.4</v>
      </c>
      <c r="M530" s="367">
        <v>27</v>
      </c>
      <c r="N530" s="355" t="s">
        <v>17038</v>
      </c>
      <c r="O530" s="355" t="s">
        <v>17054</v>
      </c>
      <c r="P530" s="358" t="s">
        <v>17143</v>
      </c>
      <c r="Q530" s="363">
        <v>6108172</v>
      </c>
      <c r="R530" s="363"/>
      <c r="S530" s="363">
        <v>0</v>
      </c>
      <c r="T530" s="363">
        <v>0</v>
      </c>
      <c r="U530" s="363">
        <f t="shared" si="238"/>
        <v>6108172</v>
      </c>
      <c r="V530" s="356">
        <f t="shared" si="203"/>
        <v>6531.4071856287419</v>
      </c>
      <c r="W530" s="363">
        <v>7951.8011120615902</v>
      </c>
    </row>
    <row r="531" spans="1:23" ht="35.25" x14ac:dyDescent="0.5">
      <c r="A531" s="318">
        <v>515</v>
      </c>
      <c r="B531" s="318">
        <v>1</v>
      </c>
      <c r="C531" s="355">
        <f>SUBTOTAL(9,$B$396:B531)</f>
        <v>127</v>
      </c>
      <c r="D531" s="365" t="s">
        <v>458</v>
      </c>
      <c r="E531" s="355">
        <v>1961</v>
      </c>
      <c r="F531" s="355"/>
      <c r="G531" s="355" t="s">
        <v>17178</v>
      </c>
      <c r="H531" s="355">
        <v>2</v>
      </c>
      <c r="I531" s="355" t="s">
        <v>16986</v>
      </c>
      <c r="J531" s="366">
        <v>542.20000000000005</v>
      </c>
      <c r="K531" s="366">
        <v>374.6</v>
      </c>
      <c r="L531" s="366">
        <v>345.1</v>
      </c>
      <c r="M531" s="367">
        <v>25</v>
      </c>
      <c r="N531" s="355" t="s">
        <v>17038</v>
      </c>
      <c r="O531" s="355" t="s">
        <v>17054</v>
      </c>
      <c r="P531" s="358" t="s">
        <v>17142</v>
      </c>
      <c r="Q531" s="363">
        <v>3995395.2</v>
      </c>
      <c r="R531" s="363"/>
      <c r="S531" s="363">
        <v>0</v>
      </c>
      <c r="T531" s="363">
        <v>0</v>
      </c>
      <c r="U531" s="363">
        <f t="shared" si="238"/>
        <v>3995395.2</v>
      </c>
      <c r="V531" s="356">
        <f t="shared" si="203"/>
        <v>7368.8587237181846</v>
      </c>
      <c r="W531" s="363">
        <v>9851.1067502766491</v>
      </c>
    </row>
    <row r="532" spans="1:23" ht="35.25" x14ac:dyDescent="0.5">
      <c r="A532" s="318">
        <v>516</v>
      </c>
      <c r="B532" s="318">
        <v>1</v>
      </c>
      <c r="C532" s="355">
        <f>SUBTOTAL(9,$B$396:B532)</f>
        <v>128</v>
      </c>
      <c r="D532" s="365" t="s">
        <v>462</v>
      </c>
      <c r="E532" s="355">
        <v>1959</v>
      </c>
      <c r="F532" s="355"/>
      <c r="G532" s="355" t="s">
        <v>17177</v>
      </c>
      <c r="H532" s="355">
        <v>2</v>
      </c>
      <c r="I532" s="355" t="s">
        <v>16984</v>
      </c>
      <c r="J532" s="366">
        <v>332</v>
      </c>
      <c r="K532" s="366">
        <v>228.8</v>
      </c>
      <c r="L532" s="366">
        <v>228.8</v>
      </c>
      <c r="M532" s="367">
        <v>12</v>
      </c>
      <c r="N532" s="355" t="s">
        <v>17038</v>
      </c>
      <c r="O532" s="355" t="s">
        <v>17054</v>
      </c>
      <c r="P532" s="358" t="s">
        <v>17142</v>
      </c>
      <c r="Q532" s="363">
        <v>2183891.1999999997</v>
      </c>
      <c r="R532" s="363"/>
      <c r="S532" s="363">
        <v>0</v>
      </c>
      <c r="T532" s="363">
        <v>0</v>
      </c>
      <c r="U532" s="363">
        <f t="shared" si="238"/>
        <v>2183891.1999999997</v>
      </c>
      <c r="V532" s="356">
        <f t="shared" si="203"/>
        <v>6577.9855421686734</v>
      </c>
      <c r="W532" s="363">
        <v>9057.7665060240961</v>
      </c>
    </row>
    <row r="533" spans="1:23" ht="35.25" x14ac:dyDescent="0.5">
      <c r="A533" s="318">
        <v>517</v>
      </c>
      <c r="B533" s="318">
        <v>1</v>
      </c>
      <c r="C533" s="355">
        <f>SUBTOTAL(9,$B$396:B533)</f>
        <v>129</v>
      </c>
      <c r="D533" s="365" t="s">
        <v>8370</v>
      </c>
      <c r="E533" s="355">
        <v>1917</v>
      </c>
      <c r="F533" s="355"/>
      <c r="G533" s="355" t="s">
        <v>17178</v>
      </c>
      <c r="H533" s="355">
        <v>2</v>
      </c>
      <c r="I533" s="355" t="s">
        <v>16986</v>
      </c>
      <c r="J533" s="366">
        <v>231.6</v>
      </c>
      <c r="K533" s="366">
        <v>231.6</v>
      </c>
      <c r="L533" s="366">
        <v>101.7</v>
      </c>
      <c r="M533" s="367">
        <v>11</v>
      </c>
      <c r="N533" s="355" t="s">
        <v>17038</v>
      </c>
      <c r="O533" s="355" t="s">
        <v>17076</v>
      </c>
      <c r="P533" s="358" t="s">
        <v>17042</v>
      </c>
      <c r="Q533" s="363">
        <v>6038858.4400000004</v>
      </c>
      <c r="R533" s="363"/>
      <c r="S533" s="363">
        <v>0</v>
      </c>
      <c r="T533" s="363">
        <v>0</v>
      </c>
      <c r="U533" s="363">
        <f t="shared" si="238"/>
        <v>6038858.4400000004</v>
      </c>
      <c r="V533" s="356">
        <f t="shared" si="203"/>
        <v>26074.518307426599</v>
      </c>
      <c r="W533" s="363">
        <v>33672.987931778931</v>
      </c>
    </row>
    <row r="534" spans="1:23" ht="35.25" x14ac:dyDescent="0.5">
      <c r="A534" s="318">
        <v>518</v>
      </c>
      <c r="B534" s="318">
        <v>1</v>
      </c>
      <c r="C534" s="355">
        <f>SUBTOTAL(9,$B$396:B534)</f>
        <v>130</v>
      </c>
      <c r="D534" s="365" t="s">
        <v>8407</v>
      </c>
      <c r="E534" s="355">
        <v>1917</v>
      </c>
      <c r="F534" s="355"/>
      <c r="G534" s="355" t="s">
        <v>17178</v>
      </c>
      <c r="H534" s="355">
        <v>2</v>
      </c>
      <c r="I534" s="355" t="s">
        <v>16986</v>
      </c>
      <c r="J534" s="366">
        <v>722.2</v>
      </c>
      <c r="K534" s="366">
        <v>514</v>
      </c>
      <c r="L534" s="366">
        <v>514</v>
      </c>
      <c r="M534" s="367">
        <v>21</v>
      </c>
      <c r="N534" s="355" t="s">
        <v>17038</v>
      </c>
      <c r="O534" s="355" t="s">
        <v>17076</v>
      </c>
      <c r="P534" s="358" t="s">
        <v>17042</v>
      </c>
      <c r="Q534" s="363">
        <v>2961597.52</v>
      </c>
      <c r="R534" s="363"/>
      <c r="S534" s="363">
        <v>0</v>
      </c>
      <c r="T534" s="363">
        <v>0</v>
      </c>
      <c r="U534" s="363">
        <f t="shared" si="238"/>
        <v>2961597.52</v>
      </c>
      <c r="V534" s="356">
        <f t="shared" si="203"/>
        <v>4100.7996676820821</v>
      </c>
      <c r="W534" s="363">
        <v>6756.9646635281078</v>
      </c>
    </row>
    <row r="535" spans="1:23" ht="35.25" x14ac:dyDescent="0.5">
      <c r="A535" s="318">
        <v>519</v>
      </c>
      <c r="B535" s="318">
        <v>1</v>
      </c>
      <c r="C535" s="355">
        <f>SUBTOTAL(9,$B$396:B535)</f>
        <v>131</v>
      </c>
      <c r="D535" s="365" t="s">
        <v>8222</v>
      </c>
      <c r="E535" s="355">
        <v>1927</v>
      </c>
      <c r="F535" s="355"/>
      <c r="G535" s="355" t="s">
        <v>17178</v>
      </c>
      <c r="H535" s="355">
        <v>2</v>
      </c>
      <c r="I535" s="355" t="s">
        <v>16986</v>
      </c>
      <c r="J535" s="366">
        <v>462</v>
      </c>
      <c r="K535" s="366">
        <v>344</v>
      </c>
      <c r="L535" s="366">
        <v>344</v>
      </c>
      <c r="M535" s="367">
        <v>25</v>
      </c>
      <c r="N535" s="355" t="s">
        <v>17038</v>
      </c>
      <c r="O535" s="355" t="s">
        <v>17054</v>
      </c>
      <c r="P535" s="358" t="s">
        <v>17296</v>
      </c>
      <c r="Q535" s="363">
        <v>2187627.7999999998</v>
      </c>
      <c r="R535" s="363"/>
      <c r="S535" s="363">
        <v>0</v>
      </c>
      <c r="T535" s="363">
        <v>0</v>
      </c>
      <c r="U535" s="363">
        <f t="shared" si="238"/>
        <v>2187627.7999999998</v>
      </c>
      <c r="V535" s="356">
        <f t="shared" si="203"/>
        <v>4735.1251082251074</v>
      </c>
      <c r="W535" s="363">
        <v>9582.6291601731609</v>
      </c>
    </row>
    <row r="536" spans="1:23" ht="35.25" x14ac:dyDescent="0.5">
      <c r="A536" s="318">
        <v>520</v>
      </c>
      <c r="C536" s="364" t="s">
        <v>464</v>
      </c>
      <c r="D536" s="383"/>
      <c r="E536" s="355" t="s">
        <v>17016</v>
      </c>
      <c r="F536" s="355" t="s">
        <v>17016</v>
      </c>
      <c r="G536" s="355" t="s">
        <v>17016</v>
      </c>
      <c r="H536" s="355" t="s">
        <v>17016</v>
      </c>
      <c r="I536" s="355" t="s">
        <v>17016</v>
      </c>
      <c r="J536" s="360">
        <f>J537</f>
        <v>380.9</v>
      </c>
      <c r="K536" s="360">
        <f t="shared" ref="K536:M536" si="239">K537</f>
        <v>352.9</v>
      </c>
      <c r="L536" s="360">
        <f>L537</f>
        <v>176.79999999999998</v>
      </c>
      <c r="M536" s="361">
        <f t="shared" si="239"/>
        <v>9</v>
      </c>
      <c r="N536" s="355" t="s">
        <v>17016</v>
      </c>
      <c r="O536" s="355" t="s">
        <v>17016</v>
      </c>
      <c r="P536" s="358" t="s">
        <v>17016</v>
      </c>
      <c r="Q536" s="362">
        <v>508994.24</v>
      </c>
      <c r="R536" s="360">
        <f t="shared" ref="R536:U536" si="240">R537</f>
        <v>0</v>
      </c>
      <c r="S536" s="360">
        <f t="shared" si="240"/>
        <v>0</v>
      </c>
      <c r="T536" s="360">
        <f t="shared" si="240"/>
        <v>0</v>
      </c>
      <c r="U536" s="360">
        <f t="shared" si="240"/>
        <v>508994.24</v>
      </c>
      <c r="V536" s="356">
        <f t="shared" si="203"/>
        <v>1336.2936203728013</v>
      </c>
      <c r="W536" s="363">
        <f>W537</f>
        <v>1336.2936203728013</v>
      </c>
    </row>
    <row r="537" spans="1:23" ht="35.25" x14ac:dyDescent="0.5">
      <c r="A537" s="318">
        <v>521</v>
      </c>
      <c r="B537" s="318">
        <v>1</v>
      </c>
      <c r="C537" s="355">
        <f>SUBTOTAL(9,$B$396:B537)</f>
        <v>132</v>
      </c>
      <c r="D537" s="365" t="s">
        <v>477</v>
      </c>
      <c r="E537" s="355">
        <v>1970</v>
      </c>
      <c r="F537" s="355"/>
      <c r="G537" s="355" t="s">
        <v>17178</v>
      </c>
      <c r="H537" s="355">
        <v>2</v>
      </c>
      <c r="I537" s="355" t="s">
        <v>16984</v>
      </c>
      <c r="J537" s="366">
        <v>380.9</v>
      </c>
      <c r="K537" s="366">
        <v>352.9</v>
      </c>
      <c r="L537" s="366">
        <v>176.79999999999998</v>
      </c>
      <c r="M537" s="367">
        <v>9</v>
      </c>
      <c r="N537" s="355" t="s">
        <v>17038</v>
      </c>
      <c r="O537" s="355" t="s">
        <v>17076</v>
      </c>
      <c r="P537" s="358"/>
      <c r="Q537" s="363">
        <v>508994.24</v>
      </c>
      <c r="R537" s="363"/>
      <c r="S537" s="363">
        <v>0</v>
      </c>
      <c r="T537" s="363">
        <v>0</v>
      </c>
      <c r="U537" s="363">
        <f>Q537-S537-T537</f>
        <v>508994.24</v>
      </c>
      <c r="V537" s="356">
        <f t="shared" si="203"/>
        <v>1336.2936203728013</v>
      </c>
      <c r="W537" s="363">
        <v>1336.2936203728013</v>
      </c>
    </row>
    <row r="538" spans="1:23" ht="35.25" x14ac:dyDescent="0.5">
      <c r="A538" s="318">
        <v>522</v>
      </c>
      <c r="C538" s="364" t="s">
        <v>466</v>
      </c>
      <c r="D538" s="383"/>
      <c r="E538" s="355" t="s">
        <v>17016</v>
      </c>
      <c r="F538" s="355" t="s">
        <v>17016</v>
      </c>
      <c r="G538" s="355" t="s">
        <v>17016</v>
      </c>
      <c r="H538" s="355" t="s">
        <v>17016</v>
      </c>
      <c r="I538" s="355" t="s">
        <v>17016</v>
      </c>
      <c r="J538" s="360">
        <f>J539</f>
        <v>749.2</v>
      </c>
      <c r="K538" s="360">
        <f t="shared" ref="K538:M538" si="241">K539</f>
        <v>749.2</v>
      </c>
      <c r="L538" s="360">
        <f>L539</f>
        <v>749.2</v>
      </c>
      <c r="M538" s="361">
        <f t="shared" si="241"/>
        <v>28</v>
      </c>
      <c r="N538" s="355" t="s">
        <v>17016</v>
      </c>
      <c r="O538" s="355" t="s">
        <v>17016</v>
      </c>
      <c r="P538" s="358" t="s">
        <v>17016</v>
      </c>
      <c r="Q538" s="362">
        <v>4458520</v>
      </c>
      <c r="R538" s="360">
        <f t="shared" ref="R538:U538" si="242">R539</f>
        <v>0</v>
      </c>
      <c r="S538" s="360">
        <f t="shared" si="242"/>
        <v>0</v>
      </c>
      <c r="T538" s="360">
        <f t="shared" si="242"/>
        <v>0</v>
      </c>
      <c r="U538" s="360">
        <f t="shared" si="242"/>
        <v>4458520</v>
      </c>
      <c r="V538" s="356">
        <f t="shared" ref="V538:V611" si="243">Q538/J538</f>
        <v>5951.0411105178855</v>
      </c>
      <c r="W538" s="363">
        <f>W539</f>
        <v>7245.2215696743187</v>
      </c>
    </row>
    <row r="539" spans="1:23" ht="35.25" x14ac:dyDescent="0.5">
      <c r="A539" s="318">
        <v>523</v>
      </c>
      <c r="B539" s="318">
        <v>1</v>
      </c>
      <c r="C539" s="355">
        <f>SUBTOTAL(9,$B$396:B539)</f>
        <v>133</v>
      </c>
      <c r="D539" s="365" t="s">
        <v>454</v>
      </c>
      <c r="E539" s="355">
        <v>1977</v>
      </c>
      <c r="F539" s="355"/>
      <c r="G539" s="355" t="s">
        <v>17178</v>
      </c>
      <c r="H539" s="355">
        <v>4</v>
      </c>
      <c r="I539" s="355" t="s">
        <v>16984</v>
      </c>
      <c r="J539" s="366">
        <v>749.2</v>
      </c>
      <c r="K539" s="366">
        <v>749.2</v>
      </c>
      <c r="L539" s="366">
        <v>749.2</v>
      </c>
      <c r="M539" s="367">
        <v>28</v>
      </c>
      <c r="N539" s="355" t="s">
        <v>17038</v>
      </c>
      <c r="O539" s="355" t="s">
        <v>17076</v>
      </c>
      <c r="P539" s="358"/>
      <c r="Q539" s="363">
        <v>4458520</v>
      </c>
      <c r="R539" s="363"/>
      <c r="S539" s="363">
        <v>0</v>
      </c>
      <c r="T539" s="363">
        <v>0</v>
      </c>
      <c r="U539" s="363">
        <f>Q539-S539-T539</f>
        <v>4458520</v>
      </c>
      <c r="V539" s="356">
        <f t="shared" si="243"/>
        <v>5951.0411105178855</v>
      </c>
      <c r="W539" s="363">
        <v>7245.2215696743187</v>
      </c>
    </row>
    <row r="540" spans="1:23" ht="35.25" x14ac:dyDescent="0.5">
      <c r="A540" s="318">
        <v>524</v>
      </c>
      <c r="C540" s="364" t="s">
        <v>468</v>
      </c>
      <c r="D540" s="383"/>
      <c r="E540" s="355" t="s">
        <v>17016</v>
      </c>
      <c r="F540" s="355" t="s">
        <v>17016</v>
      </c>
      <c r="G540" s="355" t="s">
        <v>17016</v>
      </c>
      <c r="H540" s="355" t="s">
        <v>17016</v>
      </c>
      <c r="I540" s="355" t="s">
        <v>17016</v>
      </c>
      <c r="J540" s="360">
        <f>SUM(J541:J542)</f>
        <v>2045.9</v>
      </c>
      <c r="K540" s="360">
        <f t="shared" ref="K540:M540" si="244">SUM(K541:K542)</f>
        <v>1960.6</v>
      </c>
      <c r="L540" s="360">
        <f t="shared" si="244"/>
        <v>1831.8</v>
      </c>
      <c r="M540" s="361">
        <f t="shared" si="244"/>
        <v>99</v>
      </c>
      <c r="N540" s="355" t="s">
        <v>17016</v>
      </c>
      <c r="O540" s="355" t="s">
        <v>17016</v>
      </c>
      <c r="P540" s="358" t="s">
        <v>17016</v>
      </c>
      <c r="Q540" s="362">
        <v>12416758.23</v>
      </c>
      <c r="R540" s="360">
        <f t="shared" ref="R540" si="245">SUM(R541:R542)</f>
        <v>0</v>
      </c>
      <c r="S540" s="360">
        <f t="shared" ref="S540" si="246">SUM(S541:S542)</f>
        <v>0</v>
      </c>
      <c r="T540" s="360">
        <f t="shared" ref="T540" si="247">SUM(T541:T542)</f>
        <v>0</v>
      </c>
      <c r="U540" s="360">
        <f t="shared" ref="U540" si="248">SUM(U541:U542)</f>
        <v>12416758.23</v>
      </c>
      <c r="V540" s="356">
        <f t="shared" si="243"/>
        <v>6069.093420988318</v>
      </c>
      <c r="W540" s="363">
        <f>MAX(W541:W542)</f>
        <v>11561.048524467687</v>
      </c>
    </row>
    <row r="541" spans="1:23" ht="35.25" x14ac:dyDescent="0.5">
      <c r="A541" s="318">
        <v>525</v>
      </c>
      <c r="B541" s="318">
        <v>1</v>
      </c>
      <c r="C541" s="355">
        <f>SUBTOTAL(9,$B$396:B541)</f>
        <v>134</v>
      </c>
      <c r="D541" s="365" t="s">
        <v>478</v>
      </c>
      <c r="E541" s="355">
        <v>1973</v>
      </c>
      <c r="F541" s="355"/>
      <c r="G541" s="355" t="s">
        <v>17178</v>
      </c>
      <c r="H541" s="355">
        <v>2</v>
      </c>
      <c r="I541" s="355" t="s">
        <v>17045</v>
      </c>
      <c r="J541" s="366">
        <v>975.1</v>
      </c>
      <c r="K541" s="366">
        <v>889.8</v>
      </c>
      <c r="L541" s="366">
        <v>889.8</v>
      </c>
      <c r="M541" s="367">
        <v>42</v>
      </c>
      <c r="N541" s="355" t="s">
        <v>17038</v>
      </c>
      <c r="O541" s="355" t="s">
        <v>17095</v>
      </c>
      <c r="P541" s="358" t="s">
        <v>17144</v>
      </c>
      <c r="Q541" s="363">
        <v>1024284.04</v>
      </c>
      <c r="R541" s="363"/>
      <c r="S541" s="363">
        <v>0</v>
      </c>
      <c r="T541" s="363">
        <v>0</v>
      </c>
      <c r="U541" s="363">
        <f>Q541-S541-T541</f>
        <v>1024284.04</v>
      </c>
      <c r="V541" s="356">
        <f t="shared" si="243"/>
        <v>1050.4399958978565</v>
      </c>
      <c r="W541" s="363">
        <v>1579.44</v>
      </c>
    </row>
    <row r="542" spans="1:23" ht="35.25" x14ac:dyDescent="0.5">
      <c r="A542" s="318">
        <v>248</v>
      </c>
      <c r="B542" s="318">
        <v>1</v>
      </c>
      <c r="C542" s="355">
        <f>SUBTOTAL(9,$B$396:B542)</f>
        <v>135</v>
      </c>
      <c r="D542" s="374" t="s">
        <v>467</v>
      </c>
      <c r="E542" s="355">
        <v>1979</v>
      </c>
      <c r="F542" s="355"/>
      <c r="G542" s="355" t="s">
        <v>17178</v>
      </c>
      <c r="H542" s="355">
        <v>2</v>
      </c>
      <c r="I542" s="355" t="s">
        <v>17045</v>
      </c>
      <c r="J542" s="360">
        <v>1070.8</v>
      </c>
      <c r="K542" s="360">
        <v>1070.8</v>
      </c>
      <c r="L542" s="360">
        <v>942</v>
      </c>
      <c r="M542" s="361">
        <v>57</v>
      </c>
      <c r="N542" s="355" t="s">
        <v>17038</v>
      </c>
      <c r="O542" s="355" t="s">
        <v>17095</v>
      </c>
      <c r="P542" s="358" t="s">
        <v>17144</v>
      </c>
      <c r="Q542" s="360">
        <v>11392474.190000001</v>
      </c>
      <c r="R542" s="362"/>
      <c r="S542" s="360">
        <v>0</v>
      </c>
      <c r="T542" s="360">
        <v>0</v>
      </c>
      <c r="U542" s="360">
        <f t="shared" ref="U542" si="249">Q542-S542-T542</f>
        <v>11392474.190000001</v>
      </c>
      <c r="V542" s="356">
        <f t="shared" si="243"/>
        <v>10639.217584983191</v>
      </c>
      <c r="W542" s="363">
        <v>11561.048524467687</v>
      </c>
    </row>
    <row r="543" spans="1:23" ht="35.25" x14ac:dyDescent="0.5">
      <c r="A543" s="318">
        <v>526</v>
      </c>
      <c r="C543" s="364" t="s">
        <v>480</v>
      </c>
      <c r="D543" s="383"/>
      <c r="E543" s="355" t="s">
        <v>17016</v>
      </c>
      <c r="F543" s="355" t="s">
        <v>17016</v>
      </c>
      <c r="G543" s="355" t="s">
        <v>17016</v>
      </c>
      <c r="H543" s="355" t="s">
        <v>17016</v>
      </c>
      <c r="I543" s="355" t="s">
        <v>17016</v>
      </c>
      <c r="J543" s="360">
        <f>J544</f>
        <v>752.1</v>
      </c>
      <c r="K543" s="360">
        <f t="shared" ref="K543:M543" si="250">K544</f>
        <v>704.7</v>
      </c>
      <c r="L543" s="360">
        <f>L544</f>
        <v>558.30000000000007</v>
      </c>
      <c r="M543" s="361">
        <f t="shared" si="250"/>
        <v>28</v>
      </c>
      <c r="N543" s="355" t="s">
        <v>17016</v>
      </c>
      <c r="O543" s="355" t="s">
        <v>17016</v>
      </c>
      <c r="P543" s="358" t="s">
        <v>17016</v>
      </c>
      <c r="Q543" s="362">
        <v>5308128</v>
      </c>
      <c r="R543" s="360">
        <f t="shared" ref="R543:U543" si="251">R544</f>
        <v>0</v>
      </c>
      <c r="S543" s="360">
        <f t="shared" si="251"/>
        <v>0</v>
      </c>
      <c r="T543" s="360">
        <f t="shared" si="251"/>
        <v>0</v>
      </c>
      <c r="U543" s="360">
        <f t="shared" si="251"/>
        <v>5308128</v>
      </c>
      <c r="V543" s="356">
        <f t="shared" si="243"/>
        <v>7057.7423214998007</v>
      </c>
      <c r="W543" s="363">
        <f>W544</f>
        <v>9093.7790187475075</v>
      </c>
    </row>
    <row r="544" spans="1:23" ht="35.25" x14ac:dyDescent="0.5">
      <c r="A544" s="318">
        <v>527</v>
      </c>
      <c r="B544" s="318">
        <v>1</v>
      </c>
      <c r="C544" s="355">
        <f>SUBTOTAL(9,$B$396:B544)</f>
        <v>136</v>
      </c>
      <c r="D544" s="365" t="s">
        <v>8461</v>
      </c>
      <c r="E544" s="355">
        <v>1976</v>
      </c>
      <c r="F544" s="355"/>
      <c r="G544" s="355" t="s">
        <v>17178</v>
      </c>
      <c r="H544" s="355">
        <v>2</v>
      </c>
      <c r="I544" s="355" t="s">
        <v>16986</v>
      </c>
      <c r="J544" s="366">
        <v>752.1</v>
      </c>
      <c r="K544" s="366">
        <v>704.7</v>
      </c>
      <c r="L544" s="366">
        <v>558.30000000000007</v>
      </c>
      <c r="M544" s="367">
        <v>28</v>
      </c>
      <c r="N544" s="355" t="s">
        <v>17038</v>
      </c>
      <c r="O544" s="355" t="s">
        <v>17076</v>
      </c>
      <c r="P544" s="358" t="s">
        <v>17042</v>
      </c>
      <c r="Q544" s="363">
        <v>5308128</v>
      </c>
      <c r="R544" s="363"/>
      <c r="S544" s="363">
        <v>0</v>
      </c>
      <c r="T544" s="363">
        <v>0</v>
      </c>
      <c r="U544" s="363">
        <f>Q544-S544-T544</f>
        <v>5308128</v>
      </c>
      <c r="V544" s="356">
        <f t="shared" si="243"/>
        <v>7057.7423214998007</v>
      </c>
      <c r="W544" s="363">
        <v>9093.7790187475075</v>
      </c>
    </row>
    <row r="545" spans="1:23" ht="35.25" x14ac:dyDescent="0.5">
      <c r="A545" s="318">
        <v>528</v>
      </c>
      <c r="C545" s="364" t="s">
        <v>469</v>
      </c>
      <c r="D545" s="383"/>
      <c r="E545" s="355" t="s">
        <v>17016</v>
      </c>
      <c r="F545" s="355" t="s">
        <v>17016</v>
      </c>
      <c r="G545" s="355" t="s">
        <v>17016</v>
      </c>
      <c r="H545" s="355" t="s">
        <v>17016</v>
      </c>
      <c r="I545" s="355" t="s">
        <v>17016</v>
      </c>
      <c r="J545" s="360">
        <f>J546</f>
        <v>917.2</v>
      </c>
      <c r="K545" s="360">
        <f t="shared" ref="K545:M545" si="252">K546</f>
        <v>833.2</v>
      </c>
      <c r="L545" s="360">
        <f>L546</f>
        <v>833.2</v>
      </c>
      <c r="M545" s="361">
        <f t="shared" si="252"/>
        <v>35</v>
      </c>
      <c r="N545" s="355" t="s">
        <v>17016</v>
      </c>
      <c r="O545" s="355" t="s">
        <v>17016</v>
      </c>
      <c r="P545" s="358" t="s">
        <v>17016</v>
      </c>
      <c r="Q545" s="362">
        <v>7532677</v>
      </c>
      <c r="R545" s="360">
        <f t="shared" ref="R545:U545" si="253">R546</f>
        <v>0</v>
      </c>
      <c r="S545" s="360">
        <f t="shared" si="253"/>
        <v>0</v>
      </c>
      <c r="T545" s="360">
        <f t="shared" si="253"/>
        <v>0</v>
      </c>
      <c r="U545" s="360">
        <f t="shared" si="253"/>
        <v>7532677</v>
      </c>
      <c r="V545" s="356">
        <f t="shared" si="243"/>
        <v>8212.6875272568686</v>
      </c>
      <c r="W545" s="363">
        <f>W546</f>
        <v>10581.638203227214</v>
      </c>
    </row>
    <row r="546" spans="1:23" ht="35.25" x14ac:dyDescent="0.5">
      <c r="A546" s="318">
        <v>529</v>
      </c>
      <c r="B546" s="318">
        <v>1</v>
      </c>
      <c r="C546" s="355">
        <f>SUBTOTAL(9,$B$396:B546)</f>
        <v>137</v>
      </c>
      <c r="D546" s="365" t="s">
        <v>481</v>
      </c>
      <c r="E546" s="355">
        <v>1982</v>
      </c>
      <c r="F546" s="355"/>
      <c r="G546" s="355" t="s">
        <v>17178</v>
      </c>
      <c r="H546" s="355">
        <v>2</v>
      </c>
      <c r="I546" s="355" t="s">
        <v>17045</v>
      </c>
      <c r="J546" s="366">
        <v>917.2</v>
      </c>
      <c r="K546" s="366">
        <v>833.2</v>
      </c>
      <c r="L546" s="366">
        <v>833.2</v>
      </c>
      <c r="M546" s="367">
        <v>35</v>
      </c>
      <c r="N546" s="355" t="s">
        <v>17038</v>
      </c>
      <c r="O546" s="355" t="s">
        <v>17076</v>
      </c>
      <c r="P546" s="358" t="s">
        <v>17042</v>
      </c>
      <c r="Q546" s="363">
        <v>7532677</v>
      </c>
      <c r="R546" s="363"/>
      <c r="S546" s="363">
        <v>0</v>
      </c>
      <c r="T546" s="363">
        <v>0</v>
      </c>
      <c r="U546" s="363">
        <f>Q546-S546-T546</f>
        <v>7532677</v>
      </c>
      <c r="V546" s="356">
        <f t="shared" si="243"/>
        <v>8212.6875272568686</v>
      </c>
      <c r="W546" s="363">
        <v>10581.638203227214</v>
      </c>
    </row>
    <row r="547" spans="1:23" ht="35.25" x14ac:dyDescent="0.5">
      <c r="A547" s="318">
        <v>530</v>
      </c>
      <c r="C547" s="364" t="s">
        <v>471</v>
      </c>
      <c r="D547" s="383"/>
      <c r="E547" s="355" t="s">
        <v>17016</v>
      </c>
      <c r="F547" s="355" t="s">
        <v>17016</v>
      </c>
      <c r="G547" s="355" t="s">
        <v>17016</v>
      </c>
      <c r="H547" s="355" t="s">
        <v>17016</v>
      </c>
      <c r="I547" s="355" t="s">
        <v>17016</v>
      </c>
      <c r="J547" s="360">
        <f>J548</f>
        <v>4789.7</v>
      </c>
      <c r="K547" s="360">
        <f t="shared" ref="K547:M547" si="254">K548</f>
        <v>3464.6</v>
      </c>
      <c r="L547" s="360">
        <f>L548</f>
        <v>3242</v>
      </c>
      <c r="M547" s="361">
        <f t="shared" si="254"/>
        <v>163</v>
      </c>
      <c r="N547" s="355" t="s">
        <v>17016</v>
      </c>
      <c r="O547" s="355" t="s">
        <v>17016</v>
      </c>
      <c r="P547" s="358" t="s">
        <v>17016</v>
      </c>
      <c r="Q547" s="362">
        <v>7134922.25</v>
      </c>
      <c r="R547" s="360">
        <f t="shared" ref="R547:U547" si="255">R548</f>
        <v>0</v>
      </c>
      <c r="S547" s="360">
        <f t="shared" si="255"/>
        <v>0</v>
      </c>
      <c r="T547" s="360">
        <f t="shared" si="255"/>
        <v>0</v>
      </c>
      <c r="U547" s="360">
        <f t="shared" si="255"/>
        <v>7134922.25</v>
      </c>
      <c r="V547" s="356">
        <f t="shared" si="243"/>
        <v>1489.638651690085</v>
      </c>
      <c r="W547" s="363">
        <f>W548</f>
        <v>1816.8908248950872</v>
      </c>
    </row>
    <row r="548" spans="1:23" ht="35.25" x14ac:dyDescent="0.5">
      <c r="A548" s="318">
        <v>531</v>
      </c>
      <c r="B548" s="318">
        <v>1</v>
      </c>
      <c r="C548" s="355">
        <f>SUBTOTAL(9,$B$396:B548)</f>
        <v>138</v>
      </c>
      <c r="D548" s="365" t="s">
        <v>482</v>
      </c>
      <c r="E548" s="355">
        <v>1993</v>
      </c>
      <c r="F548" s="355"/>
      <c r="G548" s="355" t="s">
        <v>17178</v>
      </c>
      <c r="H548" s="355">
        <v>5</v>
      </c>
      <c r="I548" s="355" t="s">
        <v>17044</v>
      </c>
      <c r="J548" s="366">
        <v>4789.7</v>
      </c>
      <c r="K548" s="366">
        <v>3464.6</v>
      </c>
      <c r="L548" s="366">
        <v>3242</v>
      </c>
      <c r="M548" s="367">
        <v>163</v>
      </c>
      <c r="N548" s="355" t="s">
        <v>17038</v>
      </c>
      <c r="O548" s="355" t="s">
        <v>17076</v>
      </c>
      <c r="P548" s="358" t="s">
        <v>17042</v>
      </c>
      <c r="Q548" s="363">
        <v>7134922.25</v>
      </c>
      <c r="R548" s="363"/>
      <c r="S548" s="363">
        <v>0</v>
      </c>
      <c r="T548" s="363">
        <v>0</v>
      </c>
      <c r="U548" s="363">
        <f>Q548-S548-T548</f>
        <v>7134922.25</v>
      </c>
      <c r="V548" s="356">
        <f t="shared" si="243"/>
        <v>1489.638651690085</v>
      </c>
      <c r="W548" s="363">
        <v>1816.8908248950872</v>
      </c>
    </row>
    <row r="549" spans="1:23" ht="35.25" x14ac:dyDescent="0.5">
      <c r="A549" s="318">
        <v>532</v>
      </c>
      <c r="C549" s="364" t="s">
        <v>288</v>
      </c>
      <c r="D549" s="383"/>
      <c r="E549" s="355" t="s">
        <v>17016</v>
      </c>
      <c r="F549" s="355" t="s">
        <v>17016</v>
      </c>
      <c r="G549" s="355" t="s">
        <v>17016</v>
      </c>
      <c r="H549" s="355" t="s">
        <v>17016</v>
      </c>
      <c r="I549" s="355" t="s">
        <v>17016</v>
      </c>
      <c r="J549" s="360">
        <f>SUM(J550:J552)</f>
        <v>11229.7</v>
      </c>
      <c r="K549" s="360">
        <f>SUM(K550:K552)</f>
        <v>10005.66</v>
      </c>
      <c r="L549" s="360">
        <f>SUM(L550:L552)</f>
        <v>4021.7599999999998</v>
      </c>
      <c r="M549" s="361">
        <f>SUM(M550:M552)</f>
        <v>438</v>
      </c>
      <c r="N549" s="355" t="s">
        <v>17016</v>
      </c>
      <c r="O549" s="355" t="s">
        <v>17016</v>
      </c>
      <c r="P549" s="358" t="s">
        <v>17016</v>
      </c>
      <c r="Q549" s="362">
        <v>43045658.670000002</v>
      </c>
      <c r="R549" s="360">
        <f>SUM(R550:R552)</f>
        <v>0</v>
      </c>
      <c r="S549" s="360">
        <f>SUM(S550:S552)</f>
        <v>0</v>
      </c>
      <c r="T549" s="360">
        <f>SUM(T550:T552)</f>
        <v>0</v>
      </c>
      <c r="U549" s="360">
        <f>SUM(U550:U552)</f>
        <v>43045658.670000002</v>
      </c>
      <c r="V549" s="356">
        <f t="shared" si="243"/>
        <v>3833.1975627131624</v>
      </c>
      <c r="W549" s="363">
        <f>MAX(W550:W552)</f>
        <v>8886.9775132945051</v>
      </c>
    </row>
    <row r="550" spans="1:23" ht="35.25" x14ac:dyDescent="0.5">
      <c r="A550" s="318">
        <v>533</v>
      </c>
      <c r="B550" s="318">
        <v>1</v>
      </c>
      <c r="C550" s="355">
        <f>SUBTOTAL(9,$B$396:B550)</f>
        <v>139</v>
      </c>
      <c r="D550" s="365" t="s">
        <v>292</v>
      </c>
      <c r="E550" s="355">
        <v>1977</v>
      </c>
      <c r="F550" s="355"/>
      <c r="G550" s="355" t="s">
        <v>17178</v>
      </c>
      <c r="H550" s="355">
        <v>2</v>
      </c>
      <c r="I550" s="355" t="s">
        <v>16986</v>
      </c>
      <c r="J550" s="366">
        <v>789.8</v>
      </c>
      <c r="K550" s="366">
        <v>737.56</v>
      </c>
      <c r="L550" s="366">
        <v>682.66</v>
      </c>
      <c r="M550" s="367">
        <v>24</v>
      </c>
      <c r="N550" s="355" t="s">
        <v>17038</v>
      </c>
      <c r="O550" s="355" t="s">
        <v>17054</v>
      </c>
      <c r="P550" s="358" t="s">
        <v>17136</v>
      </c>
      <c r="Q550" s="363">
        <v>7017390.1600000001</v>
      </c>
      <c r="R550" s="363"/>
      <c r="S550" s="363">
        <v>0</v>
      </c>
      <c r="T550" s="363">
        <v>0</v>
      </c>
      <c r="U550" s="363">
        <f>Q550-S550-T550</f>
        <v>7017390.1600000001</v>
      </c>
      <c r="V550" s="356">
        <f t="shared" si="243"/>
        <v>8885.0217270194989</v>
      </c>
      <c r="W550" s="363">
        <v>8886.9775132945051</v>
      </c>
    </row>
    <row r="551" spans="1:23" ht="35.25" x14ac:dyDescent="0.5">
      <c r="A551" s="318">
        <v>534</v>
      </c>
      <c r="B551" s="318">
        <v>1</v>
      </c>
      <c r="C551" s="355">
        <f>SUBTOTAL(9,$B$396:B551)</f>
        <v>140</v>
      </c>
      <c r="D551" s="365" t="s">
        <v>293</v>
      </c>
      <c r="E551" s="355">
        <v>1978</v>
      </c>
      <c r="F551" s="355"/>
      <c r="G551" s="355" t="s">
        <v>17178</v>
      </c>
      <c r="H551" s="355">
        <v>5</v>
      </c>
      <c r="I551" s="355" t="s">
        <v>17041</v>
      </c>
      <c r="J551" s="366">
        <v>4250.6000000000004</v>
      </c>
      <c r="K551" s="366">
        <v>3369.4</v>
      </c>
      <c r="L551" s="366">
        <v>3339.1</v>
      </c>
      <c r="M551" s="367">
        <v>105</v>
      </c>
      <c r="N551" s="355" t="s">
        <v>17038</v>
      </c>
      <c r="O551" s="355" t="s">
        <v>17054</v>
      </c>
      <c r="P551" s="358" t="s">
        <v>17138</v>
      </c>
      <c r="Q551" s="363">
        <v>15204815.049999999</v>
      </c>
      <c r="R551" s="363"/>
      <c r="S551" s="363">
        <v>0</v>
      </c>
      <c r="T551" s="363">
        <v>0</v>
      </c>
      <c r="U551" s="363">
        <f>Q551-S551-T551</f>
        <v>15204815.049999999</v>
      </c>
      <c r="V551" s="356">
        <f t="shared" si="243"/>
        <v>3577.0985390297833</v>
      </c>
      <c r="W551" s="363">
        <v>3579.4483685126802</v>
      </c>
    </row>
    <row r="552" spans="1:23" ht="35.25" x14ac:dyDescent="0.5">
      <c r="A552" s="318">
        <v>535</v>
      </c>
      <c r="B552" s="318">
        <v>1</v>
      </c>
      <c r="C552" s="355">
        <f>SUBTOTAL(9,$B$396:B552)</f>
        <v>141</v>
      </c>
      <c r="D552" s="365" t="s">
        <v>1586</v>
      </c>
      <c r="E552" s="355">
        <v>1990</v>
      </c>
      <c r="F552" s="355"/>
      <c r="G552" s="355" t="s">
        <v>17178</v>
      </c>
      <c r="H552" s="355">
        <v>5</v>
      </c>
      <c r="I552" s="355">
        <v>8</v>
      </c>
      <c r="J552" s="366">
        <v>6189.3</v>
      </c>
      <c r="K552" s="366">
        <v>5898.7</v>
      </c>
      <c r="L552" s="366" t="s">
        <v>17449</v>
      </c>
      <c r="M552" s="367">
        <v>309</v>
      </c>
      <c r="N552" s="355" t="s">
        <v>17038</v>
      </c>
      <c r="O552" s="355" t="s">
        <v>17054</v>
      </c>
      <c r="P552" s="358" t="s">
        <v>17139</v>
      </c>
      <c r="Q552" s="363">
        <v>20823453.460000001</v>
      </c>
      <c r="R552" s="363"/>
      <c r="S552" s="363">
        <v>0</v>
      </c>
      <c r="T552" s="363">
        <v>0</v>
      </c>
      <c r="U552" s="363">
        <f>Q552-S552-T552</f>
        <v>20823453.460000001</v>
      </c>
      <c r="V552" s="356">
        <f t="shared" si="243"/>
        <v>3364.4278771428112</v>
      </c>
      <c r="W552" s="363">
        <v>4472.24</v>
      </c>
    </row>
    <row r="553" spans="1:23" ht="35.25" x14ac:dyDescent="0.5">
      <c r="A553" s="318">
        <v>537</v>
      </c>
      <c r="C553" s="364" t="s">
        <v>331</v>
      </c>
      <c r="D553" s="383"/>
      <c r="E553" s="355" t="s">
        <v>17016</v>
      </c>
      <c r="F553" s="355" t="s">
        <v>17016</v>
      </c>
      <c r="G553" s="355" t="s">
        <v>17016</v>
      </c>
      <c r="H553" s="355" t="s">
        <v>17016</v>
      </c>
      <c r="I553" s="355" t="s">
        <v>17016</v>
      </c>
      <c r="J553" s="360">
        <f>J554</f>
        <v>775.8</v>
      </c>
      <c r="K553" s="360">
        <f t="shared" ref="K553:M553" si="256">K554</f>
        <v>718.4</v>
      </c>
      <c r="L553" s="360">
        <f>L554</f>
        <v>635.9</v>
      </c>
      <c r="M553" s="361">
        <f t="shared" si="256"/>
        <v>39</v>
      </c>
      <c r="N553" s="355" t="s">
        <v>17016</v>
      </c>
      <c r="O553" s="355" t="s">
        <v>17016</v>
      </c>
      <c r="P553" s="358" t="s">
        <v>17016</v>
      </c>
      <c r="Q553" s="362">
        <v>6193827.0800000001</v>
      </c>
      <c r="R553" s="360">
        <f t="shared" ref="R553:U553" si="257">R554</f>
        <v>0</v>
      </c>
      <c r="S553" s="360">
        <f t="shared" si="257"/>
        <v>0</v>
      </c>
      <c r="T553" s="360">
        <f t="shared" si="257"/>
        <v>0</v>
      </c>
      <c r="U553" s="360">
        <f t="shared" si="257"/>
        <v>6193827.0800000001</v>
      </c>
      <c r="V553" s="356">
        <f t="shared" si="243"/>
        <v>7983.79360659964</v>
      </c>
      <c r="W553" s="363">
        <f>W554</f>
        <v>10286.980083526681</v>
      </c>
    </row>
    <row r="554" spans="1:23" ht="35.25" x14ac:dyDescent="0.5">
      <c r="A554" s="318">
        <v>538</v>
      </c>
      <c r="B554" s="318">
        <v>1</v>
      </c>
      <c r="C554" s="355">
        <f>SUBTOTAL(9,$B$396:B554)</f>
        <v>142</v>
      </c>
      <c r="D554" s="365" t="s">
        <v>333</v>
      </c>
      <c r="E554" s="355">
        <v>1973</v>
      </c>
      <c r="F554" s="355"/>
      <c r="G554" s="355" t="s">
        <v>17178</v>
      </c>
      <c r="H554" s="355">
        <v>2</v>
      </c>
      <c r="I554" s="355" t="s">
        <v>16986</v>
      </c>
      <c r="J554" s="366">
        <v>775.8</v>
      </c>
      <c r="K554" s="366">
        <v>718.4</v>
      </c>
      <c r="L554" s="366">
        <v>635.9</v>
      </c>
      <c r="M554" s="367">
        <v>39</v>
      </c>
      <c r="N554" s="355" t="s">
        <v>17038</v>
      </c>
      <c r="O554" s="355" t="s">
        <v>17076</v>
      </c>
      <c r="P554" s="358" t="s">
        <v>17042</v>
      </c>
      <c r="Q554" s="363">
        <v>6193827.0800000001</v>
      </c>
      <c r="R554" s="363"/>
      <c r="S554" s="363">
        <v>0</v>
      </c>
      <c r="T554" s="363">
        <v>0</v>
      </c>
      <c r="U554" s="363">
        <f>Q554-S554-T554</f>
        <v>6193827.0800000001</v>
      </c>
      <c r="V554" s="356">
        <f t="shared" si="243"/>
        <v>7983.79360659964</v>
      </c>
      <c r="W554" s="363">
        <v>10286.980083526681</v>
      </c>
    </row>
    <row r="555" spans="1:23" ht="35.25" x14ac:dyDescent="0.5">
      <c r="A555" s="318">
        <v>539</v>
      </c>
      <c r="C555" s="364" t="s">
        <v>332</v>
      </c>
      <c r="D555" s="383"/>
      <c r="E555" s="355" t="s">
        <v>17016</v>
      </c>
      <c r="F555" s="355" t="s">
        <v>17016</v>
      </c>
      <c r="G555" s="355" t="s">
        <v>17016</v>
      </c>
      <c r="H555" s="355" t="s">
        <v>17016</v>
      </c>
      <c r="I555" s="355" t="s">
        <v>17016</v>
      </c>
      <c r="J555" s="360">
        <f>J556</f>
        <v>350</v>
      </c>
      <c r="K555" s="360">
        <f t="shared" ref="K555:M555" si="258">K556</f>
        <v>316</v>
      </c>
      <c r="L555" s="360">
        <f>L556</f>
        <v>215</v>
      </c>
      <c r="M555" s="361">
        <f t="shared" si="258"/>
        <v>7</v>
      </c>
      <c r="N555" s="355" t="s">
        <v>17016</v>
      </c>
      <c r="O555" s="355" t="s">
        <v>17016</v>
      </c>
      <c r="P555" s="358" t="s">
        <v>17016</v>
      </c>
      <c r="Q555" s="362">
        <v>2190656</v>
      </c>
      <c r="R555" s="360">
        <f t="shared" ref="R555:U555" si="259">R556</f>
        <v>0</v>
      </c>
      <c r="S555" s="360">
        <f t="shared" si="259"/>
        <v>0</v>
      </c>
      <c r="T555" s="360">
        <f t="shared" si="259"/>
        <v>0</v>
      </c>
      <c r="U555" s="360">
        <f t="shared" si="259"/>
        <v>2190656</v>
      </c>
      <c r="V555" s="356">
        <f t="shared" si="243"/>
        <v>6259.017142857143</v>
      </c>
      <c r="W555" s="363">
        <f>W556</f>
        <v>8064.6354285714287</v>
      </c>
    </row>
    <row r="556" spans="1:23" ht="35.25" x14ac:dyDescent="0.5">
      <c r="A556" s="318">
        <v>540</v>
      </c>
      <c r="B556" s="318">
        <v>1</v>
      </c>
      <c r="C556" s="355">
        <f>SUBTOTAL(9,$B$396:B556)</f>
        <v>143</v>
      </c>
      <c r="D556" s="365" t="s">
        <v>334</v>
      </c>
      <c r="E556" s="355">
        <v>1962</v>
      </c>
      <c r="F556" s="355"/>
      <c r="G556" s="355" t="s">
        <v>17178</v>
      </c>
      <c r="H556" s="355">
        <v>2</v>
      </c>
      <c r="I556" s="355">
        <v>2</v>
      </c>
      <c r="J556" s="366">
        <v>350</v>
      </c>
      <c r="K556" s="366">
        <v>316</v>
      </c>
      <c r="L556" s="366">
        <v>215</v>
      </c>
      <c r="M556" s="367">
        <v>7</v>
      </c>
      <c r="N556" s="355" t="s">
        <v>17038</v>
      </c>
      <c r="O556" s="355" t="s">
        <v>17076</v>
      </c>
      <c r="P556" s="358" t="s">
        <v>17042</v>
      </c>
      <c r="Q556" s="363">
        <v>2190656</v>
      </c>
      <c r="R556" s="363"/>
      <c r="S556" s="363">
        <v>0</v>
      </c>
      <c r="T556" s="363">
        <v>0</v>
      </c>
      <c r="U556" s="363">
        <f>Q556-S556-T556</f>
        <v>2190656</v>
      </c>
      <c r="V556" s="356">
        <f t="shared" si="243"/>
        <v>6259.017142857143</v>
      </c>
      <c r="W556" s="363">
        <v>8064.6354285714287</v>
      </c>
    </row>
    <row r="557" spans="1:23" ht="35.25" x14ac:dyDescent="0.5">
      <c r="A557" s="318">
        <v>541</v>
      </c>
      <c r="C557" s="364" t="s">
        <v>354</v>
      </c>
      <c r="D557" s="383"/>
      <c r="E557" s="355" t="s">
        <v>17016</v>
      </c>
      <c r="F557" s="355" t="s">
        <v>17016</v>
      </c>
      <c r="G557" s="355" t="s">
        <v>17016</v>
      </c>
      <c r="H557" s="355" t="s">
        <v>17016</v>
      </c>
      <c r="I557" s="355" t="s">
        <v>17016</v>
      </c>
      <c r="J557" s="360">
        <f>J558</f>
        <v>931.7</v>
      </c>
      <c r="K557" s="360">
        <f t="shared" ref="K557:M557" si="260">K558</f>
        <v>848</v>
      </c>
      <c r="L557" s="360">
        <f>L558</f>
        <v>754.7</v>
      </c>
      <c r="M557" s="361">
        <f t="shared" si="260"/>
        <v>34</v>
      </c>
      <c r="N557" s="355" t="s">
        <v>17016</v>
      </c>
      <c r="O557" s="355" t="s">
        <v>17016</v>
      </c>
      <c r="P557" s="358" t="s">
        <v>17016</v>
      </c>
      <c r="Q557" s="362">
        <v>6947375.5</v>
      </c>
      <c r="R557" s="360">
        <f t="shared" ref="R557:U557" si="261">R558</f>
        <v>0</v>
      </c>
      <c r="S557" s="360">
        <f t="shared" si="261"/>
        <v>0</v>
      </c>
      <c r="T557" s="360">
        <f t="shared" si="261"/>
        <v>0</v>
      </c>
      <c r="U557" s="360">
        <f t="shared" si="261"/>
        <v>6947375.5</v>
      </c>
      <c r="V557" s="356">
        <f t="shared" si="243"/>
        <v>7456.6657722442842</v>
      </c>
      <c r="W557" s="363">
        <f>W558</f>
        <v>9904.265321455403</v>
      </c>
    </row>
    <row r="558" spans="1:23" ht="35.25" x14ac:dyDescent="0.5">
      <c r="A558" s="318">
        <v>542</v>
      </c>
      <c r="B558" s="318">
        <v>1</v>
      </c>
      <c r="C558" s="355">
        <f>SUBTOTAL(9,$B$396:B558)</f>
        <v>144</v>
      </c>
      <c r="D558" s="365" t="s">
        <v>356</v>
      </c>
      <c r="E558" s="355">
        <v>1981</v>
      </c>
      <c r="F558" s="355"/>
      <c r="G558" s="355" t="s">
        <v>17178</v>
      </c>
      <c r="H558" s="355">
        <v>2</v>
      </c>
      <c r="I558" s="355" t="s">
        <v>17045</v>
      </c>
      <c r="J558" s="366">
        <v>931.7</v>
      </c>
      <c r="K558" s="366">
        <v>848</v>
      </c>
      <c r="L558" s="366">
        <v>754.7</v>
      </c>
      <c r="M558" s="367">
        <v>34</v>
      </c>
      <c r="N558" s="355" t="s">
        <v>17038</v>
      </c>
      <c r="O558" s="355" t="s">
        <v>17054</v>
      </c>
      <c r="P558" s="358" t="s">
        <v>17171</v>
      </c>
      <c r="Q558" s="363">
        <v>6947375.5</v>
      </c>
      <c r="R558" s="363"/>
      <c r="S558" s="363">
        <v>0</v>
      </c>
      <c r="T558" s="363">
        <v>0</v>
      </c>
      <c r="U558" s="363">
        <f>Q558-S558-T558</f>
        <v>6947375.5</v>
      </c>
      <c r="V558" s="356">
        <f t="shared" si="243"/>
        <v>7456.6657722442842</v>
      </c>
      <c r="W558" s="363">
        <v>9904.265321455403</v>
      </c>
    </row>
    <row r="559" spans="1:23" ht="35.25" x14ac:dyDescent="0.5">
      <c r="A559" s="318">
        <v>543</v>
      </c>
      <c r="C559" s="364" t="s">
        <v>17446</v>
      </c>
      <c r="D559" s="383"/>
      <c r="E559" s="355" t="s">
        <v>17016</v>
      </c>
      <c r="F559" s="355" t="s">
        <v>17016</v>
      </c>
      <c r="G559" s="355" t="s">
        <v>17016</v>
      </c>
      <c r="H559" s="355" t="s">
        <v>17016</v>
      </c>
      <c r="I559" s="355" t="s">
        <v>17016</v>
      </c>
      <c r="J559" s="360">
        <f>J560</f>
        <v>806</v>
      </c>
      <c r="K559" s="360">
        <f t="shared" ref="K559:M559" si="262">K560</f>
        <v>706.1</v>
      </c>
      <c r="L559" s="360">
        <f>L560</f>
        <v>706.1</v>
      </c>
      <c r="M559" s="361">
        <f t="shared" si="262"/>
        <v>42</v>
      </c>
      <c r="N559" s="355" t="s">
        <v>17016</v>
      </c>
      <c r="O559" s="355" t="s">
        <v>17016</v>
      </c>
      <c r="P559" s="358" t="s">
        <v>17016</v>
      </c>
      <c r="Q559" s="362">
        <v>6160030</v>
      </c>
      <c r="R559" s="360">
        <f t="shared" ref="R559:U559" si="263">R560</f>
        <v>0</v>
      </c>
      <c r="S559" s="360">
        <f t="shared" si="263"/>
        <v>0</v>
      </c>
      <c r="T559" s="360">
        <f t="shared" si="263"/>
        <v>0</v>
      </c>
      <c r="U559" s="360">
        <f t="shared" si="263"/>
        <v>6160030</v>
      </c>
      <c r="V559" s="356">
        <f t="shared" si="243"/>
        <v>7642.717121588089</v>
      </c>
      <c r="W559" s="363">
        <f>W560</f>
        <v>9674.9841091811413</v>
      </c>
    </row>
    <row r="560" spans="1:23" ht="35.25" x14ac:dyDescent="0.5">
      <c r="A560" s="318">
        <v>544</v>
      </c>
      <c r="B560" s="318">
        <v>1</v>
      </c>
      <c r="C560" s="355">
        <f>SUBTOTAL(9,$B$396:B560)</f>
        <v>145</v>
      </c>
      <c r="D560" s="365" t="s">
        <v>10530</v>
      </c>
      <c r="E560" s="355">
        <v>1973</v>
      </c>
      <c r="F560" s="355"/>
      <c r="G560" s="355" t="s">
        <v>17178</v>
      </c>
      <c r="H560" s="355">
        <v>2</v>
      </c>
      <c r="I560" s="355">
        <v>2</v>
      </c>
      <c r="J560" s="366">
        <v>806</v>
      </c>
      <c r="K560" s="366">
        <v>706.1</v>
      </c>
      <c r="L560" s="366">
        <v>706.1</v>
      </c>
      <c r="M560" s="367">
        <v>42</v>
      </c>
      <c r="N560" s="355" t="s">
        <v>17038</v>
      </c>
      <c r="O560" s="355" t="s">
        <v>17076</v>
      </c>
      <c r="P560" s="358" t="s">
        <v>17042</v>
      </c>
      <c r="Q560" s="363">
        <v>6160030</v>
      </c>
      <c r="R560" s="363"/>
      <c r="S560" s="363">
        <v>0</v>
      </c>
      <c r="T560" s="363">
        <v>0</v>
      </c>
      <c r="U560" s="363">
        <f>Q560-S560-T560</f>
        <v>6160030</v>
      </c>
      <c r="V560" s="356">
        <f>Q560/J560</f>
        <v>7642.717121588089</v>
      </c>
      <c r="W560" s="363">
        <v>9674.9841091811413</v>
      </c>
    </row>
    <row r="561" spans="1:23" ht="35.25" x14ac:dyDescent="0.5">
      <c r="A561" s="318">
        <v>545</v>
      </c>
      <c r="C561" s="364" t="s">
        <v>2946</v>
      </c>
      <c r="D561" s="383"/>
      <c r="E561" s="355" t="s">
        <v>17016</v>
      </c>
      <c r="F561" s="355" t="s">
        <v>17016</v>
      </c>
      <c r="G561" s="355" t="s">
        <v>17016</v>
      </c>
      <c r="H561" s="355" t="s">
        <v>17016</v>
      </c>
      <c r="I561" s="355" t="s">
        <v>17016</v>
      </c>
      <c r="J561" s="360">
        <f>SUM(J562:J566)</f>
        <v>6643.84</v>
      </c>
      <c r="K561" s="360">
        <f t="shared" ref="K561:M561" si="264">SUM(K562:K566)</f>
        <v>5836.73</v>
      </c>
      <c r="L561" s="360">
        <f>L562+L563+L564+L565+L566</f>
        <v>5687.49</v>
      </c>
      <c r="M561" s="361">
        <f t="shared" si="264"/>
        <v>218</v>
      </c>
      <c r="N561" s="355" t="s">
        <v>17016</v>
      </c>
      <c r="O561" s="355" t="s">
        <v>17016</v>
      </c>
      <c r="P561" s="358" t="s">
        <v>17016</v>
      </c>
      <c r="Q561" s="362">
        <v>30502927.5</v>
      </c>
      <c r="R561" s="360">
        <f t="shared" ref="R561:U561" si="265">SUM(R562:R566)</f>
        <v>0</v>
      </c>
      <c r="S561" s="360">
        <f t="shared" si="265"/>
        <v>0</v>
      </c>
      <c r="T561" s="360">
        <f t="shared" si="265"/>
        <v>0</v>
      </c>
      <c r="U561" s="360">
        <f t="shared" si="265"/>
        <v>30502927.5</v>
      </c>
      <c r="V561" s="356">
        <f t="shared" si="243"/>
        <v>4591.1592542866774</v>
      </c>
      <c r="W561" s="363">
        <f>MAX(W562:W566)</f>
        <v>9477.550446580417</v>
      </c>
    </row>
    <row r="562" spans="1:23" ht="35.25" x14ac:dyDescent="0.5">
      <c r="A562" s="318">
        <v>546</v>
      </c>
      <c r="B562" s="318">
        <v>1</v>
      </c>
      <c r="C562" s="355">
        <f>SUBTOTAL(9,$B$396:B562)</f>
        <v>146</v>
      </c>
      <c r="D562" s="365" t="s">
        <v>2950</v>
      </c>
      <c r="E562" s="355">
        <v>1975</v>
      </c>
      <c r="F562" s="355"/>
      <c r="G562" s="355" t="s">
        <v>17178</v>
      </c>
      <c r="H562" s="355">
        <v>5</v>
      </c>
      <c r="I562" s="355" t="s">
        <v>17048</v>
      </c>
      <c r="J562" s="366">
        <v>3265.86</v>
      </c>
      <c r="K562" s="366">
        <v>2962.26</v>
      </c>
      <c r="L562" s="366">
        <v>2962.26</v>
      </c>
      <c r="M562" s="367">
        <v>107</v>
      </c>
      <c r="N562" s="355" t="s">
        <v>17038</v>
      </c>
      <c r="O562" s="355" t="s">
        <v>17054</v>
      </c>
      <c r="P562" s="358" t="s">
        <v>17114</v>
      </c>
      <c r="Q562" s="363">
        <v>9437851.5800000001</v>
      </c>
      <c r="R562" s="363"/>
      <c r="S562" s="363">
        <v>0</v>
      </c>
      <c r="T562" s="363">
        <v>0</v>
      </c>
      <c r="U562" s="363">
        <f>Q562-S562-T562</f>
        <v>9437851.5800000001</v>
      </c>
      <c r="V562" s="356">
        <f t="shared" si="243"/>
        <v>2889.8518552540522</v>
      </c>
      <c r="W562" s="363">
        <v>3723.5241785012222</v>
      </c>
    </row>
    <row r="563" spans="1:23" ht="35.25" x14ac:dyDescent="0.5">
      <c r="A563" s="318">
        <v>547</v>
      </c>
      <c r="B563" s="318">
        <v>1</v>
      </c>
      <c r="C563" s="355">
        <f>SUBTOTAL(9,$B$396:B563)</f>
        <v>147</v>
      </c>
      <c r="D563" s="365" t="s">
        <v>2951</v>
      </c>
      <c r="E563" s="355">
        <v>1959</v>
      </c>
      <c r="F563" s="355"/>
      <c r="G563" s="355" t="s">
        <v>17178</v>
      </c>
      <c r="H563" s="355">
        <v>2</v>
      </c>
      <c r="I563" s="355" t="s">
        <v>16986</v>
      </c>
      <c r="J563" s="366">
        <v>793.81</v>
      </c>
      <c r="K563" s="366">
        <v>712.95</v>
      </c>
      <c r="L563" s="366">
        <v>667.45</v>
      </c>
      <c r="M563" s="367">
        <v>36</v>
      </c>
      <c r="N563" s="355" t="s">
        <v>17038</v>
      </c>
      <c r="O563" s="355" t="s">
        <v>17054</v>
      </c>
      <c r="P563" s="358" t="s">
        <v>17114</v>
      </c>
      <c r="Q563" s="363">
        <v>5838940.7999999998</v>
      </c>
      <c r="R563" s="363"/>
      <c r="S563" s="363">
        <v>0</v>
      </c>
      <c r="T563" s="363">
        <v>0</v>
      </c>
      <c r="U563" s="363">
        <f>Q563-S563-T563</f>
        <v>5838940.7999999998</v>
      </c>
      <c r="V563" s="356">
        <f t="shared" si="243"/>
        <v>7355.5898766707405</v>
      </c>
      <c r="W563" s="363">
        <v>9477.550446580417</v>
      </c>
    </row>
    <row r="564" spans="1:23" ht="35.25" x14ac:dyDescent="0.5">
      <c r="A564" s="318">
        <v>548</v>
      </c>
      <c r="B564" s="318">
        <v>1</v>
      </c>
      <c r="C564" s="355">
        <f>SUBTOTAL(9,$B$396:B564)</f>
        <v>148</v>
      </c>
      <c r="D564" s="365" t="s">
        <v>2948</v>
      </c>
      <c r="E564" s="355">
        <v>1965</v>
      </c>
      <c r="F564" s="355"/>
      <c r="G564" s="355" t="s">
        <v>17178</v>
      </c>
      <c r="H564" s="355">
        <v>2</v>
      </c>
      <c r="I564" s="355" t="s">
        <v>16986</v>
      </c>
      <c r="J564" s="366">
        <v>684.27</v>
      </c>
      <c r="K564" s="366">
        <v>635.52</v>
      </c>
      <c r="L564" s="366">
        <v>591.67999999999995</v>
      </c>
      <c r="M564" s="367">
        <v>22</v>
      </c>
      <c r="N564" s="355" t="s">
        <v>17038</v>
      </c>
      <c r="O564" s="355" t="s">
        <v>17054</v>
      </c>
      <c r="P564" s="358" t="s">
        <v>17115</v>
      </c>
      <c r="Q564" s="363">
        <v>4711932.54</v>
      </c>
      <c r="R564" s="363"/>
      <c r="S564" s="363">
        <v>0</v>
      </c>
      <c r="T564" s="363">
        <v>0</v>
      </c>
      <c r="U564" s="363">
        <f>Q564-S564-T564</f>
        <v>4711932.54</v>
      </c>
      <c r="V564" s="356">
        <f t="shared" si="243"/>
        <v>6886.0720768117853</v>
      </c>
      <c r="W564" s="363">
        <v>8872.5848825755911</v>
      </c>
    </row>
    <row r="565" spans="1:23" ht="35.25" x14ac:dyDescent="0.5">
      <c r="A565" s="318">
        <v>549</v>
      </c>
      <c r="B565" s="318">
        <v>1</v>
      </c>
      <c r="C565" s="355">
        <f>SUBTOTAL(9,$B$396:B565)</f>
        <v>149</v>
      </c>
      <c r="D565" s="365" t="s">
        <v>2949</v>
      </c>
      <c r="E565" s="355">
        <v>1983</v>
      </c>
      <c r="F565" s="355"/>
      <c r="G565" s="355" t="s">
        <v>17178</v>
      </c>
      <c r="H565" s="355">
        <v>3</v>
      </c>
      <c r="I565" s="355" t="s">
        <v>16984</v>
      </c>
      <c r="J565" s="366">
        <v>855.4</v>
      </c>
      <c r="K565" s="366">
        <v>570.9</v>
      </c>
      <c r="L565" s="366">
        <v>570.9</v>
      </c>
      <c r="M565" s="367">
        <v>17</v>
      </c>
      <c r="N565" s="355" t="s">
        <v>17038</v>
      </c>
      <c r="O565" s="355" t="s">
        <v>17054</v>
      </c>
      <c r="P565" s="358" t="s">
        <v>17114</v>
      </c>
      <c r="Q565" s="363">
        <v>3057546.58</v>
      </c>
      <c r="R565" s="363"/>
      <c r="S565" s="363">
        <v>0</v>
      </c>
      <c r="T565" s="363">
        <v>0</v>
      </c>
      <c r="U565" s="363">
        <f>Q565-S565-T565</f>
        <v>3057546.58</v>
      </c>
      <c r="V565" s="356">
        <f t="shared" si="243"/>
        <v>3574.4056347907413</v>
      </c>
      <c r="W565" s="363">
        <v>3574.4056347907413</v>
      </c>
    </row>
    <row r="566" spans="1:23" ht="35.25" x14ac:dyDescent="0.5">
      <c r="A566" s="318">
        <v>550</v>
      </c>
      <c r="B566" s="318">
        <v>1</v>
      </c>
      <c r="C566" s="355">
        <f>SUBTOTAL(9,$B$396:B566)</f>
        <v>150</v>
      </c>
      <c r="D566" s="365" t="s">
        <v>2952</v>
      </c>
      <c r="E566" s="355">
        <v>1982</v>
      </c>
      <c r="F566" s="355"/>
      <c r="G566" s="355" t="s">
        <v>17178</v>
      </c>
      <c r="H566" s="355">
        <v>2</v>
      </c>
      <c r="I566" s="355" t="s">
        <v>17045</v>
      </c>
      <c r="J566" s="366">
        <v>1044.5</v>
      </c>
      <c r="K566" s="366">
        <v>955.1</v>
      </c>
      <c r="L566" s="366">
        <v>895.2</v>
      </c>
      <c r="M566" s="367">
        <v>36</v>
      </c>
      <c r="N566" s="355" t="s">
        <v>17038</v>
      </c>
      <c r="O566" s="355" t="s">
        <v>17054</v>
      </c>
      <c r="P566" s="358" t="s">
        <v>17114</v>
      </c>
      <c r="Q566" s="363">
        <v>7456656</v>
      </c>
      <c r="R566" s="363"/>
      <c r="S566" s="363">
        <v>0</v>
      </c>
      <c r="T566" s="363">
        <v>0</v>
      </c>
      <c r="U566" s="363">
        <f>Q566-S566-T566</f>
        <v>7456656</v>
      </c>
      <c r="V566" s="356">
        <f t="shared" si="243"/>
        <v>7138.9717568214455</v>
      </c>
      <c r="W566" s="363">
        <v>9198.4417424605072</v>
      </c>
    </row>
    <row r="567" spans="1:23" ht="35.25" x14ac:dyDescent="0.5">
      <c r="A567" s="318">
        <v>551</v>
      </c>
      <c r="C567" s="364" t="s">
        <v>2956</v>
      </c>
      <c r="D567" s="383"/>
      <c r="E567" s="355" t="s">
        <v>17016</v>
      </c>
      <c r="F567" s="355" t="s">
        <v>17016</v>
      </c>
      <c r="G567" s="355" t="s">
        <v>17016</v>
      </c>
      <c r="H567" s="355" t="s">
        <v>17016</v>
      </c>
      <c r="I567" s="355" t="s">
        <v>17016</v>
      </c>
      <c r="J567" s="360">
        <f>J568</f>
        <v>409.7</v>
      </c>
      <c r="K567" s="360">
        <f t="shared" ref="K567:M567" si="266">K568</f>
        <v>351</v>
      </c>
      <c r="L567" s="360">
        <f>L568</f>
        <v>351</v>
      </c>
      <c r="M567" s="361">
        <f t="shared" si="266"/>
        <v>20</v>
      </c>
      <c r="N567" s="355" t="s">
        <v>17016</v>
      </c>
      <c r="O567" s="355" t="s">
        <v>17016</v>
      </c>
      <c r="P567" s="358" t="s">
        <v>17016</v>
      </c>
      <c r="Q567" s="362">
        <v>4246200</v>
      </c>
      <c r="R567" s="360">
        <f t="shared" ref="R567:U567" si="267">R568</f>
        <v>0</v>
      </c>
      <c r="S567" s="360">
        <f t="shared" si="267"/>
        <v>0</v>
      </c>
      <c r="T567" s="360">
        <f t="shared" si="267"/>
        <v>0</v>
      </c>
      <c r="U567" s="360">
        <f t="shared" si="267"/>
        <v>4246200</v>
      </c>
      <c r="V567" s="356">
        <f t="shared" si="243"/>
        <v>10364.168904076154</v>
      </c>
      <c r="W567" s="363">
        <f>W568</f>
        <v>13355.00356358311</v>
      </c>
    </row>
    <row r="568" spans="1:23" ht="35.25" x14ac:dyDescent="0.5">
      <c r="A568" s="318">
        <v>552</v>
      </c>
      <c r="B568" s="318">
        <v>1</v>
      </c>
      <c r="C568" s="355">
        <f>SUBTOTAL(9,$B$396:B568)</f>
        <v>151</v>
      </c>
      <c r="D568" s="365" t="s">
        <v>2953</v>
      </c>
      <c r="E568" s="355">
        <v>1969</v>
      </c>
      <c r="F568" s="355"/>
      <c r="G568" s="355" t="s">
        <v>17178</v>
      </c>
      <c r="H568" s="355">
        <v>2</v>
      </c>
      <c r="I568" s="355" t="s">
        <v>16986</v>
      </c>
      <c r="J568" s="366">
        <v>409.7</v>
      </c>
      <c r="K568" s="366">
        <v>351</v>
      </c>
      <c r="L568" s="366">
        <v>351</v>
      </c>
      <c r="M568" s="367">
        <v>20</v>
      </c>
      <c r="N568" s="355" t="s">
        <v>17038</v>
      </c>
      <c r="O568" s="355" t="s">
        <v>17076</v>
      </c>
      <c r="P568" s="358" t="s">
        <v>17042</v>
      </c>
      <c r="Q568" s="363">
        <v>4246200</v>
      </c>
      <c r="R568" s="363"/>
      <c r="S568" s="363">
        <v>0</v>
      </c>
      <c r="T568" s="363">
        <v>0</v>
      </c>
      <c r="U568" s="363">
        <f>Q568-S568-T568</f>
        <v>4246200</v>
      </c>
      <c r="V568" s="356">
        <f t="shared" si="243"/>
        <v>10364.168904076154</v>
      </c>
      <c r="W568" s="363">
        <v>13355.00356358311</v>
      </c>
    </row>
    <row r="569" spans="1:23" ht="35.25" x14ac:dyDescent="0.5">
      <c r="A569" s="318">
        <v>553</v>
      </c>
      <c r="C569" s="364" t="s">
        <v>2955</v>
      </c>
      <c r="D569" s="383"/>
      <c r="E569" s="355" t="s">
        <v>17016</v>
      </c>
      <c r="F569" s="355" t="s">
        <v>17016</v>
      </c>
      <c r="G569" s="355" t="s">
        <v>17016</v>
      </c>
      <c r="H569" s="355" t="s">
        <v>17016</v>
      </c>
      <c r="I569" s="355" t="s">
        <v>17016</v>
      </c>
      <c r="J569" s="360">
        <f>J570</f>
        <v>503</v>
      </c>
      <c r="K569" s="360">
        <f t="shared" ref="K569:M569" si="268">K570</f>
        <v>470.3</v>
      </c>
      <c r="L569" s="360">
        <f>L570</f>
        <v>286.20000000000005</v>
      </c>
      <c r="M569" s="361">
        <f t="shared" si="268"/>
        <v>19</v>
      </c>
      <c r="N569" s="355" t="s">
        <v>17016</v>
      </c>
      <c r="O569" s="355" t="s">
        <v>17016</v>
      </c>
      <c r="P569" s="358" t="s">
        <v>17016</v>
      </c>
      <c r="Q569" s="362">
        <v>4996380.8</v>
      </c>
      <c r="R569" s="360">
        <f t="shared" ref="R569:U569" si="269">R570</f>
        <v>0</v>
      </c>
      <c r="S569" s="360">
        <f t="shared" si="269"/>
        <v>0</v>
      </c>
      <c r="T569" s="360">
        <f t="shared" si="269"/>
        <v>0</v>
      </c>
      <c r="U569" s="360">
        <f t="shared" si="269"/>
        <v>4996380.8</v>
      </c>
      <c r="V569" s="356">
        <f t="shared" si="243"/>
        <v>9933.1626242544735</v>
      </c>
      <c r="W569" s="363">
        <f>W570</f>
        <v>12798.708389662028</v>
      </c>
    </row>
    <row r="570" spans="1:23" ht="35.25" x14ac:dyDescent="0.5">
      <c r="A570" s="318">
        <v>554</v>
      </c>
      <c r="B570" s="318">
        <v>1</v>
      </c>
      <c r="C570" s="355">
        <f>SUBTOTAL(9,$B$396:B570)</f>
        <v>152</v>
      </c>
      <c r="D570" s="365" t="s">
        <v>2954</v>
      </c>
      <c r="E570" s="355">
        <v>1890</v>
      </c>
      <c r="F570" s="355"/>
      <c r="G570" s="355" t="s">
        <v>17178</v>
      </c>
      <c r="H570" s="355">
        <v>2</v>
      </c>
      <c r="I570" s="355" t="s">
        <v>16986</v>
      </c>
      <c r="J570" s="366">
        <v>503</v>
      </c>
      <c r="K570" s="366">
        <v>470.3</v>
      </c>
      <c r="L570" s="366">
        <v>286.20000000000005</v>
      </c>
      <c r="M570" s="367">
        <v>19</v>
      </c>
      <c r="N570" s="355" t="s">
        <v>17038</v>
      </c>
      <c r="O570" s="355" t="s">
        <v>17076</v>
      </c>
      <c r="P570" s="358" t="s">
        <v>17042</v>
      </c>
      <c r="Q570" s="363">
        <v>4996380.8</v>
      </c>
      <c r="R570" s="363"/>
      <c r="S570" s="363">
        <v>0</v>
      </c>
      <c r="T570" s="363">
        <v>0</v>
      </c>
      <c r="U570" s="363">
        <f>Q570-S570-T570</f>
        <v>4996380.8</v>
      </c>
      <c r="V570" s="356">
        <f t="shared" si="243"/>
        <v>9933.1626242544735</v>
      </c>
      <c r="W570" s="363">
        <v>12798.708389662028</v>
      </c>
    </row>
    <row r="571" spans="1:23" ht="35.25" x14ac:dyDescent="0.5">
      <c r="A571" s="318">
        <v>555</v>
      </c>
      <c r="C571" s="353" t="s">
        <v>40</v>
      </c>
      <c r="D571" s="384"/>
      <c r="E571" s="355" t="s">
        <v>17016</v>
      </c>
      <c r="F571" s="355" t="s">
        <v>17016</v>
      </c>
      <c r="G571" s="355" t="s">
        <v>17016</v>
      </c>
      <c r="H571" s="355" t="s">
        <v>17016</v>
      </c>
      <c r="I571" s="355" t="s">
        <v>17016</v>
      </c>
      <c r="J571" s="360">
        <f>J572+J573</f>
        <v>1129.7</v>
      </c>
      <c r="K571" s="360">
        <f t="shared" ref="K571:M571" si="270">K572+K573</f>
        <v>1036</v>
      </c>
      <c r="L571" s="360">
        <f>L572+L573</f>
        <v>812.8</v>
      </c>
      <c r="M571" s="361">
        <f t="shared" si="270"/>
        <v>83</v>
      </c>
      <c r="N571" s="355" t="s">
        <v>17016</v>
      </c>
      <c r="O571" s="355" t="s">
        <v>17016</v>
      </c>
      <c r="P571" s="358" t="s">
        <v>17016</v>
      </c>
      <c r="Q571" s="362">
        <v>7113696.0700000003</v>
      </c>
      <c r="R571" s="360">
        <f t="shared" ref="R571" si="271">R572+R573</f>
        <v>0</v>
      </c>
      <c r="S571" s="360">
        <f>S572+S573</f>
        <v>0</v>
      </c>
      <c r="T571" s="360">
        <f t="shared" ref="T571:U571" si="272">T572+T573</f>
        <v>0</v>
      </c>
      <c r="U571" s="360">
        <f t="shared" si="272"/>
        <v>7113696.0700000003</v>
      </c>
      <c r="V571" s="356">
        <f t="shared" si="243"/>
        <v>6296.9780207134636</v>
      </c>
      <c r="W571" s="363">
        <f>MAX(W572:W573)</f>
        <v>17265.345542168674</v>
      </c>
    </row>
    <row r="572" spans="1:23" ht="35.25" x14ac:dyDescent="0.5">
      <c r="A572" s="318">
        <v>556</v>
      </c>
      <c r="B572" s="318">
        <v>1</v>
      </c>
      <c r="C572" s="355">
        <f>SUBTOTAL(9,$B$396:B572)</f>
        <v>153</v>
      </c>
      <c r="D572" s="384" t="s">
        <v>12332</v>
      </c>
      <c r="E572" s="355">
        <v>1971</v>
      </c>
      <c r="F572" s="355"/>
      <c r="G572" s="355" t="s">
        <v>17178</v>
      </c>
      <c r="H572" s="355">
        <v>2</v>
      </c>
      <c r="I572" s="355" t="s">
        <v>16984</v>
      </c>
      <c r="J572" s="366">
        <v>789.4</v>
      </c>
      <c r="K572" s="366">
        <v>729.4</v>
      </c>
      <c r="L572" s="366">
        <v>563.4</v>
      </c>
      <c r="M572" s="367">
        <v>27</v>
      </c>
      <c r="N572" s="355" t="s">
        <v>17038</v>
      </c>
      <c r="O572" s="355" t="s">
        <v>17154</v>
      </c>
      <c r="P572" s="358" t="s">
        <v>17155</v>
      </c>
      <c r="Q572" s="363">
        <v>2553761.35</v>
      </c>
      <c r="R572" s="363"/>
      <c r="S572" s="363">
        <v>0</v>
      </c>
      <c r="T572" s="363">
        <v>0</v>
      </c>
      <c r="U572" s="363">
        <f t="shared" ref="U572:U822" si="273">Q572-S572-T572</f>
        <v>2553761.35</v>
      </c>
      <c r="V572" s="356">
        <f t="shared" si="243"/>
        <v>3235.0663161895113</v>
      </c>
      <c r="W572" s="363">
        <v>4056.9936660755002</v>
      </c>
    </row>
    <row r="573" spans="1:23" ht="35.25" x14ac:dyDescent="0.5">
      <c r="A573" s="318">
        <v>557</v>
      </c>
      <c r="B573" s="318">
        <v>1</v>
      </c>
      <c r="C573" s="355">
        <f>SUBTOTAL(9,$B$396:B573)</f>
        <v>154</v>
      </c>
      <c r="D573" s="384" t="s">
        <v>48</v>
      </c>
      <c r="E573" s="355">
        <v>1985</v>
      </c>
      <c r="F573" s="355"/>
      <c r="G573" s="355" t="s">
        <v>17176</v>
      </c>
      <c r="H573" s="355">
        <v>2</v>
      </c>
      <c r="I573" s="355" t="s">
        <v>17045</v>
      </c>
      <c r="J573" s="366">
        <v>340.3</v>
      </c>
      <c r="K573" s="366">
        <v>306.60000000000002</v>
      </c>
      <c r="L573" s="366">
        <v>249.4</v>
      </c>
      <c r="M573" s="367">
        <v>56</v>
      </c>
      <c r="N573" s="355" t="s">
        <v>17038</v>
      </c>
      <c r="O573" s="355" t="s">
        <v>17054</v>
      </c>
      <c r="P573" s="358" t="s">
        <v>17155</v>
      </c>
      <c r="Q573" s="363">
        <v>4559934.72</v>
      </c>
      <c r="R573" s="363"/>
      <c r="S573" s="363">
        <v>0</v>
      </c>
      <c r="T573" s="363">
        <v>0</v>
      </c>
      <c r="U573" s="363">
        <f t="shared" si="273"/>
        <v>4559934.72</v>
      </c>
      <c r="V573" s="356">
        <f t="shared" si="243"/>
        <v>13399.74939759036</v>
      </c>
      <c r="W573" s="363">
        <v>17265.345542168674</v>
      </c>
    </row>
    <row r="574" spans="1:23" ht="35.25" x14ac:dyDescent="0.5">
      <c r="A574" s="318">
        <v>558</v>
      </c>
      <c r="C574" s="353" t="s">
        <v>45</v>
      </c>
      <c r="D574" s="384"/>
      <c r="E574" s="355" t="s">
        <v>17016</v>
      </c>
      <c r="F574" s="355" t="s">
        <v>17016</v>
      </c>
      <c r="G574" s="355" t="s">
        <v>17016</v>
      </c>
      <c r="H574" s="355" t="s">
        <v>17016</v>
      </c>
      <c r="I574" s="355" t="s">
        <v>17016</v>
      </c>
      <c r="J574" s="360">
        <f>J575</f>
        <v>3613.5</v>
      </c>
      <c r="K574" s="360">
        <f t="shared" ref="K574:M574" si="274">K575</f>
        <v>3180.3</v>
      </c>
      <c r="L574" s="360">
        <f>L575</f>
        <v>3039.8</v>
      </c>
      <c r="M574" s="361">
        <f t="shared" si="274"/>
        <v>125</v>
      </c>
      <c r="N574" s="355" t="s">
        <v>17016</v>
      </c>
      <c r="O574" s="355" t="s">
        <v>17016</v>
      </c>
      <c r="P574" s="358" t="s">
        <v>17016</v>
      </c>
      <c r="Q574" s="362">
        <v>7075818.8799999999</v>
      </c>
      <c r="R574" s="360">
        <f t="shared" ref="R574:U574" si="275">R575</f>
        <v>0</v>
      </c>
      <c r="S574" s="360">
        <f t="shared" si="275"/>
        <v>0</v>
      </c>
      <c r="T574" s="360">
        <f t="shared" si="275"/>
        <v>0</v>
      </c>
      <c r="U574" s="360">
        <f t="shared" si="275"/>
        <v>7075818.8799999999</v>
      </c>
      <c r="V574" s="356">
        <f t="shared" si="243"/>
        <v>1958.1621364328214</v>
      </c>
      <c r="W574" s="363">
        <f>W575</f>
        <v>2523.0580744430608</v>
      </c>
    </row>
    <row r="575" spans="1:23" ht="35.25" x14ac:dyDescent="0.5">
      <c r="A575" s="318">
        <v>559</v>
      </c>
      <c r="B575" s="318">
        <v>1</v>
      </c>
      <c r="C575" s="355">
        <f>SUBTOTAL(9,$B$396:B575)</f>
        <v>155</v>
      </c>
      <c r="D575" s="384" t="s">
        <v>46</v>
      </c>
      <c r="E575" s="355">
        <v>1989</v>
      </c>
      <c r="F575" s="355"/>
      <c r="G575" s="355" t="s">
        <v>17043</v>
      </c>
      <c r="H575" s="355">
        <v>5</v>
      </c>
      <c r="I575" s="355" t="s">
        <v>17041</v>
      </c>
      <c r="J575" s="366">
        <v>3613.5</v>
      </c>
      <c r="K575" s="366">
        <v>3180.3</v>
      </c>
      <c r="L575" s="366">
        <v>3039.8</v>
      </c>
      <c r="M575" s="367">
        <v>125</v>
      </c>
      <c r="N575" s="355" t="s">
        <v>17038</v>
      </c>
      <c r="O575" s="355" t="s">
        <v>17054</v>
      </c>
      <c r="P575" s="358" t="s">
        <v>17153</v>
      </c>
      <c r="Q575" s="363">
        <v>7075818.8799999999</v>
      </c>
      <c r="R575" s="363"/>
      <c r="S575" s="363">
        <v>0</v>
      </c>
      <c r="T575" s="363">
        <v>0</v>
      </c>
      <c r="U575" s="363">
        <f t="shared" si="273"/>
        <v>7075818.8799999999</v>
      </c>
      <c r="V575" s="356">
        <f t="shared" si="243"/>
        <v>1958.1621364328214</v>
      </c>
      <c r="W575" s="363">
        <v>2523.0580744430608</v>
      </c>
    </row>
    <row r="576" spans="1:23" ht="35.25" x14ac:dyDescent="0.5">
      <c r="A576" s="318">
        <v>560</v>
      </c>
      <c r="C576" s="353" t="s">
        <v>38</v>
      </c>
      <c r="D576" s="384"/>
      <c r="E576" s="355" t="s">
        <v>17016</v>
      </c>
      <c r="F576" s="355" t="s">
        <v>17016</v>
      </c>
      <c r="G576" s="355" t="s">
        <v>17016</v>
      </c>
      <c r="H576" s="355" t="s">
        <v>17016</v>
      </c>
      <c r="I576" s="355" t="s">
        <v>17016</v>
      </c>
      <c r="J576" s="360">
        <f>J577</f>
        <v>314</v>
      </c>
      <c r="K576" s="360">
        <f t="shared" ref="K576:M576" si="276">K577</f>
        <v>290.39999999999998</v>
      </c>
      <c r="L576" s="360">
        <f t="shared" si="276"/>
        <v>214.99999999999997</v>
      </c>
      <c r="M576" s="367">
        <f t="shared" si="276"/>
        <v>16</v>
      </c>
      <c r="N576" s="355" t="s">
        <v>17016</v>
      </c>
      <c r="O576" s="355" t="s">
        <v>17016</v>
      </c>
      <c r="P576" s="358" t="s">
        <v>17016</v>
      </c>
      <c r="Q576" s="362">
        <v>2199081.6</v>
      </c>
      <c r="R576" s="360">
        <f t="shared" ref="R576" si="277">R577</f>
        <v>0</v>
      </c>
      <c r="S576" s="360">
        <f>S577</f>
        <v>0</v>
      </c>
      <c r="T576" s="360">
        <f t="shared" ref="T576:U576" si="278">T577</f>
        <v>0</v>
      </c>
      <c r="U576" s="360">
        <f t="shared" si="278"/>
        <v>2199081.6</v>
      </c>
      <c r="V576" s="356">
        <f t="shared" si="243"/>
        <v>7003.4445859872612</v>
      </c>
      <c r="W576" s="363">
        <f>W577</f>
        <v>9023.8173248407657</v>
      </c>
    </row>
    <row r="577" spans="1:23" ht="35.25" x14ac:dyDescent="0.5">
      <c r="A577" s="318">
        <v>561</v>
      </c>
      <c r="B577" s="318">
        <v>1</v>
      </c>
      <c r="C577" s="355">
        <f>SUBTOTAL(9,$B$396:B577)</f>
        <v>156</v>
      </c>
      <c r="D577" s="384" t="s">
        <v>17404</v>
      </c>
      <c r="E577" s="355">
        <v>1961</v>
      </c>
      <c r="F577" s="355"/>
      <c r="G577" s="355" t="s">
        <v>17178</v>
      </c>
      <c r="H577" s="355">
        <v>2</v>
      </c>
      <c r="I577" s="355" t="s">
        <v>16986</v>
      </c>
      <c r="J577" s="360">
        <v>314</v>
      </c>
      <c r="K577" s="360">
        <v>290.39999999999998</v>
      </c>
      <c r="L577" s="360">
        <v>214.99999999999997</v>
      </c>
      <c r="M577" s="361">
        <v>16</v>
      </c>
      <c r="N577" s="355" t="s">
        <v>17038</v>
      </c>
      <c r="O577" s="355" t="s">
        <v>17154</v>
      </c>
      <c r="P577" s="358" t="s">
        <v>17156</v>
      </c>
      <c r="Q577" s="362">
        <v>2199081.6</v>
      </c>
      <c r="R577" s="362"/>
      <c r="S577" s="360">
        <v>0</v>
      </c>
      <c r="T577" s="360">
        <v>0</v>
      </c>
      <c r="U577" s="360">
        <f t="shared" si="273"/>
        <v>2199081.6</v>
      </c>
      <c r="V577" s="356">
        <f t="shared" si="243"/>
        <v>7003.4445859872612</v>
      </c>
      <c r="W577" s="363">
        <v>9023.8173248407657</v>
      </c>
    </row>
    <row r="578" spans="1:23" ht="35.25" x14ac:dyDescent="0.5">
      <c r="A578" s="318">
        <v>562</v>
      </c>
      <c r="C578" s="353" t="s">
        <v>17300</v>
      </c>
      <c r="D578" s="384"/>
      <c r="E578" s="355" t="s">
        <v>17016</v>
      </c>
      <c r="F578" s="355" t="s">
        <v>17016</v>
      </c>
      <c r="G578" s="355" t="s">
        <v>17016</v>
      </c>
      <c r="H578" s="355" t="s">
        <v>17016</v>
      </c>
      <c r="I578" s="355" t="s">
        <v>17016</v>
      </c>
      <c r="J578" s="360">
        <f>J579</f>
        <v>3931.9</v>
      </c>
      <c r="K578" s="360">
        <f t="shared" ref="K578:M578" si="279">K579</f>
        <v>3434.07</v>
      </c>
      <c r="L578" s="360">
        <f t="shared" si="279"/>
        <v>3434.07</v>
      </c>
      <c r="M578" s="361">
        <f t="shared" si="279"/>
        <v>195</v>
      </c>
      <c r="N578" s="355" t="s">
        <v>17016</v>
      </c>
      <c r="O578" s="355" t="s">
        <v>17016</v>
      </c>
      <c r="P578" s="358" t="s">
        <v>17016</v>
      </c>
      <c r="Q578" s="362">
        <v>8671571.1799999997</v>
      </c>
      <c r="R578" s="360">
        <f t="shared" ref="R578" si="280">R579</f>
        <v>0</v>
      </c>
      <c r="S578" s="360">
        <f>S579</f>
        <v>0</v>
      </c>
      <c r="T578" s="360">
        <f>T579</f>
        <v>0</v>
      </c>
      <c r="U578" s="360">
        <f>U579</f>
        <v>8671571.1799999997</v>
      </c>
      <c r="V578" s="356">
        <f t="shared" si="243"/>
        <v>2205.4404181184668</v>
      </c>
      <c r="W578" s="363">
        <f>W579</f>
        <v>3037.1738853989164</v>
      </c>
    </row>
    <row r="579" spans="1:23" ht="35.25" x14ac:dyDescent="0.5">
      <c r="A579" s="318">
        <v>563</v>
      </c>
      <c r="B579" s="318">
        <v>1</v>
      </c>
      <c r="C579" s="355">
        <f>SUBTOTAL(9,$B$396:B579)</f>
        <v>157</v>
      </c>
      <c r="D579" s="384" t="s">
        <v>12368</v>
      </c>
      <c r="E579" s="355">
        <v>1979</v>
      </c>
      <c r="F579" s="355"/>
      <c r="G579" s="355" t="s">
        <v>17043</v>
      </c>
      <c r="H579" s="355">
        <v>5</v>
      </c>
      <c r="I579" s="355">
        <v>5</v>
      </c>
      <c r="J579" s="360">
        <v>3931.9</v>
      </c>
      <c r="K579" s="360">
        <v>3434.07</v>
      </c>
      <c r="L579" s="360">
        <v>3434.07</v>
      </c>
      <c r="M579" s="361">
        <v>195</v>
      </c>
      <c r="N579" s="355" t="s">
        <v>17038</v>
      </c>
      <c r="O579" s="355" t="s">
        <v>17054</v>
      </c>
      <c r="P579" s="358" t="s">
        <v>17400</v>
      </c>
      <c r="Q579" s="362">
        <v>8671571.1799999997</v>
      </c>
      <c r="R579" s="362"/>
      <c r="S579" s="360">
        <v>0</v>
      </c>
      <c r="T579" s="360">
        <v>0</v>
      </c>
      <c r="U579" s="360">
        <f>Q579-S579-T579</f>
        <v>8671571.1799999997</v>
      </c>
      <c r="V579" s="356">
        <f t="shared" si="243"/>
        <v>2205.4404181184668</v>
      </c>
      <c r="W579" s="363">
        <v>3037.1738853989164</v>
      </c>
    </row>
    <row r="580" spans="1:23" ht="35.25" x14ac:dyDescent="0.5">
      <c r="A580" s="318">
        <v>564</v>
      </c>
      <c r="C580" s="364" t="s">
        <v>341</v>
      </c>
      <c r="D580" s="383"/>
      <c r="E580" s="355" t="s">
        <v>17016</v>
      </c>
      <c r="F580" s="355" t="s">
        <v>17016</v>
      </c>
      <c r="G580" s="355" t="s">
        <v>17016</v>
      </c>
      <c r="H580" s="355" t="s">
        <v>17016</v>
      </c>
      <c r="I580" s="355" t="s">
        <v>17016</v>
      </c>
      <c r="J580" s="360">
        <f>SUM(J581:J585)</f>
        <v>4159.7</v>
      </c>
      <c r="K580" s="360">
        <f t="shared" ref="K580:M580" si="281">SUM(K581:K585)</f>
        <v>3639.7</v>
      </c>
      <c r="L580" s="360">
        <f t="shared" si="281"/>
        <v>3486.1</v>
      </c>
      <c r="M580" s="361">
        <f t="shared" si="281"/>
        <v>180</v>
      </c>
      <c r="N580" s="355" t="s">
        <v>17016</v>
      </c>
      <c r="O580" s="355" t="s">
        <v>17016</v>
      </c>
      <c r="P580" s="358" t="s">
        <v>17016</v>
      </c>
      <c r="Q580" s="362">
        <v>34137216.729999997</v>
      </c>
      <c r="R580" s="360">
        <f t="shared" ref="R580" si="282">SUM(R581:R585)</f>
        <v>0</v>
      </c>
      <c r="S580" s="360">
        <f t="shared" ref="S580" si="283">SUM(S581:S585)</f>
        <v>0</v>
      </c>
      <c r="T580" s="360">
        <f t="shared" ref="T580" si="284">SUM(T581:T585)</f>
        <v>0</v>
      </c>
      <c r="U580" s="360">
        <f t="shared" ref="U580" si="285">SUM(U581:U585)</f>
        <v>34137216.729999997</v>
      </c>
      <c r="V580" s="356">
        <f t="shared" si="243"/>
        <v>8206.6535399187433</v>
      </c>
      <c r="W580" s="363">
        <f>MAX(W581:W585)</f>
        <v>12838.773497981476</v>
      </c>
    </row>
    <row r="581" spans="1:23" ht="35.25" x14ac:dyDescent="0.5">
      <c r="A581" s="318">
        <v>565</v>
      </c>
      <c r="B581" s="318">
        <v>1</v>
      </c>
      <c r="C581" s="355">
        <f>SUBTOTAL(9,$B$396:B581)</f>
        <v>158</v>
      </c>
      <c r="D581" s="365" t="s">
        <v>346</v>
      </c>
      <c r="E581" s="355">
        <v>1978</v>
      </c>
      <c r="F581" s="355"/>
      <c r="G581" s="355" t="s">
        <v>17178</v>
      </c>
      <c r="H581" s="355">
        <v>3</v>
      </c>
      <c r="I581" s="355" t="s">
        <v>17045</v>
      </c>
      <c r="J581" s="366">
        <v>1915.3</v>
      </c>
      <c r="K581" s="366">
        <v>1759.2</v>
      </c>
      <c r="L581" s="366">
        <v>1697.1000000000001</v>
      </c>
      <c r="M581" s="367">
        <v>91</v>
      </c>
      <c r="N581" s="355" t="s">
        <v>17038</v>
      </c>
      <c r="O581" s="355" t="s">
        <v>17054</v>
      </c>
      <c r="P581" s="358" t="s">
        <v>17170</v>
      </c>
      <c r="Q581" s="363">
        <v>14134824.479999999</v>
      </c>
      <c r="R581" s="363"/>
      <c r="S581" s="363">
        <v>0</v>
      </c>
      <c r="T581" s="363">
        <v>0</v>
      </c>
      <c r="U581" s="363">
        <f>Q581-S581-T581</f>
        <v>14134824.479999999</v>
      </c>
      <c r="V581" s="356">
        <f t="shared" si="243"/>
        <v>7379.9532605858085</v>
      </c>
      <c r="W581" s="363">
        <v>7379.9532605858094</v>
      </c>
    </row>
    <row r="582" spans="1:23" ht="35.25" x14ac:dyDescent="0.5">
      <c r="A582" s="318">
        <v>566</v>
      </c>
      <c r="B582" s="318">
        <v>1</v>
      </c>
      <c r="C582" s="355">
        <f>SUBTOTAL(9,$B$396:B582)</f>
        <v>159</v>
      </c>
      <c r="D582" s="365" t="s">
        <v>347</v>
      </c>
      <c r="E582" s="355">
        <v>1953</v>
      </c>
      <c r="F582" s="355"/>
      <c r="G582" s="355" t="s">
        <v>17178</v>
      </c>
      <c r="H582" s="355">
        <v>2</v>
      </c>
      <c r="I582" s="355" t="s">
        <v>16986</v>
      </c>
      <c r="J582" s="366">
        <v>681.7</v>
      </c>
      <c r="K582" s="366">
        <v>612.70000000000005</v>
      </c>
      <c r="L582" s="366">
        <v>612.70000000000005</v>
      </c>
      <c r="M582" s="367">
        <v>24</v>
      </c>
      <c r="N582" s="355" t="s">
        <v>17038</v>
      </c>
      <c r="O582" s="355" t="s">
        <v>17076</v>
      </c>
      <c r="P582" s="358" t="s">
        <v>17042</v>
      </c>
      <c r="Q582" s="363">
        <v>6676587.5999999996</v>
      </c>
      <c r="R582" s="363"/>
      <c r="S582" s="363">
        <v>0</v>
      </c>
      <c r="T582" s="363">
        <v>0</v>
      </c>
      <c r="U582" s="363">
        <f>Q582-S582-T582</f>
        <v>6676587.5999999996</v>
      </c>
      <c r="V582" s="356">
        <f t="shared" si="243"/>
        <v>9794.0261111926047</v>
      </c>
      <c r="W582" s="363">
        <v>9794.0261111926047</v>
      </c>
    </row>
    <row r="583" spans="1:23" ht="35.25" x14ac:dyDescent="0.5">
      <c r="A583" s="318">
        <v>567</v>
      </c>
      <c r="B583" s="318">
        <v>1</v>
      </c>
      <c r="C583" s="355">
        <f>SUBTOTAL(9,$B$396:B583)</f>
        <v>160</v>
      </c>
      <c r="D583" s="365" t="s">
        <v>339</v>
      </c>
      <c r="E583" s="355">
        <v>1951</v>
      </c>
      <c r="F583" s="355"/>
      <c r="G583" s="355" t="s">
        <v>17178</v>
      </c>
      <c r="H583" s="355">
        <v>2</v>
      </c>
      <c r="I583" s="355" t="s">
        <v>16986</v>
      </c>
      <c r="J583" s="366">
        <v>421.1</v>
      </c>
      <c r="K583" s="366">
        <v>375.7</v>
      </c>
      <c r="L583" s="366">
        <v>284.2</v>
      </c>
      <c r="M583" s="367">
        <v>18</v>
      </c>
      <c r="N583" s="355" t="s">
        <v>17038</v>
      </c>
      <c r="O583" s="355" t="s">
        <v>17076</v>
      </c>
      <c r="P583" s="358" t="s">
        <v>17042</v>
      </c>
      <c r="Q583" s="363">
        <v>4666192.8600000003</v>
      </c>
      <c r="R583" s="363"/>
      <c r="S583" s="363">
        <v>0</v>
      </c>
      <c r="T583" s="363">
        <v>0</v>
      </c>
      <c r="U583" s="363">
        <f>Q583-S583-T583</f>
        <v>4666192.8600000003</v>
      </c>
      <c r="V583" s="356">
        <f t="shared" si="243"/>
        <v>11080.961434338637</v>
      </c>
      <c r="W583" s="363">
        <v>12838.773497981476</v>
      </c>
    </row>
    <row r="584" spans="1:23" ht="35.25" x14ac:dyDescent="0.5">
      <c r="A584" s="318">
        <v>568</v>
      </c>
      <c r="B584" s="318">
        <v>1</v>
      </c>
      <c r="C584" s="355">
        <f>SUBTOTAL(9,$B$396:B584)</f>
        <v>161</v>
      </c>
      <c r="D584" s="365" t="s">
        <v>340</v>
      </c>
      <c r="E584" s="355">
        <v>1925</v>
      </c>
      <c r="F584" s="355"/>
      <c r="G584" s="355" t="s">
        <v>17178</v>
      </c>
      <c r="H584" s="355">
        <v>2</v>
      </c>
      <c r="I584" s="355" t="s">
        <v>16984</v>
      </c>
      <c r="J584" s="366">
        <v>482.6</v>
      </c>
      <c r="K584" s="366">
        <v>440.1</v>
      </c>
      <c r="L584" s="366">
        <v>440.1</v>
      </c>
      <c r="M584" s="367">
        <v>16</v>
      </c>
      <c r="N584" s="355" t="s">
        <v>17038</v>
      </c>
      <c r="O584" s="355" t="s">
        <v>17076</v>
      </c>
      <c r="P584" s="358" t="s">
        <v>17042</v>
      </c>
      <c r="Q584" s="363">
        <v>4656521.79</v>
      </c>
      <c r="R584" s="363"/>
      <c r="S584" s="363">
        <v>0</v>
      </c>
      <c r="T584" s="363">
        <v>0</v>
      </c>
      <c r="U584" s="363">
        <f>Q584-S584-T584</f>
        <v>4656521.79</v>
      </c>
      <c r="V584" s="356">
        <f t="shared" si="243"/>
        <v>9648.8226067136347</v>
      </c>
      <c r="W584" s="363">
        <v>11180.172565271447</v>
      </c>
    </row>
    <row r="585" spans="1:23" ht="35.25" x14ac:dyDescent="0.5">
      <c r="A585" s="318">
        <v>569</v>
      </c>
      <c r="B585" s="318">
        <v>1</v>
      </c>
      <c r="C585" s="355">
        <f>SUBTOTAL(9,$B$396:B585)</f>
        <v>162</v>
      </c>
      <c r="D585" s="365" t="s">
        <v>12963</v>
      </c>
      <c r="E585" s="355">
        <v>1955</v>
      </c>
      <c r="F585" s="355"/>
      <c r="G585" s="355" t="s">
        <v>17178</v>
      </c>
      <c r="H585" s="355">
        <v>2</v>
      </c>
      <c r="I585" s="355">
        <v>2</v>
      </c>
      <c r="J585" s="366">
        <v>659</v>
      </c>
      <c r="K585" s="366">
        <v>452</v>
      </c>
      <c r="L585" s="366">
        <v>452</v>
      </c>
      <c r="M585" s="367">
        <v>31</v>
      </c>
      <c r="N585" s="355" t="s">
        <v>17038</v>
      </c>
      <c r="O585" s="355" t="s">
        <v>17076</v>
      </c>
      <c r="P585" s="358" t="s">
        <v>17042</v>
      </c>
      <c r="Q585" s="363">
        <v>4003090</v>
      </c>
      <c r="R585" s="363"/>
      <c r="S585" s="363">
        <v>0</v>
      </c>
      <c r="T585" s="363">
        <v>0</v>
      </c>
      <c r="U585" s="363">
        <f>Q585-S585-T585</f>
        <v>4003090</v>
      </c>
      <c r="V585" s="356">
        <f>Q585/J585</f>
        <v>6074.4916540212444</v>
      </c>
      <c r="W585" s="363">
        <v>10707.975720789074</v>
      </c>
    </row>
    <row r="586" spans="1:23" ht="35.25" x14ac:dyDescent="0.5">
      <c r="A586" s="318">
        <v>570</v>
      </c>
      <c r="C586" s="364" t="s">
        <v>370</v>
      </c>
      <c r="D586" s="383"/>
      <c r="E586" s="355" t="s">
        <v>17016</v>
      </c>
      <c r="F586" s="355" t="s">
        <v>17016</v>
      </c>
      <c r="G586" s="355" t="s">
        <v>17016</v>
      </c>
      <c r="H586" s="355" t="s">
        <v>17016</v>
      </c>
      <c r="I586" s="355" t="s">
        <v>17016</v>
      </c>
      <c r="J586" s="360">
        <f>J587+J588</f>
        <v>1137.98</v>
      </c>
      <c r="K586" s="360">
        <f t="shared" ref="K586:M586" si="286">K587+K588</f>
        <v>908.26</v>
      </c>
      <c r="L586" s="360">
        <f>L587+L588</f>
        <v>842.66000000000008</v>
      </c>
      <c r="M586" s="361">
        <f t="shared" si="286"/>
        <v>36</v>
      </c>
      <c r="N586" s="355" t="s">
        <v>17016</v>
      </c>
      <c r="O586" s="355" t="s">
        <v>17016</v>
      </c>
      <c r="P586" s="358" t="s">
        <v>17016</v>
      </c>
      <c r="Q586" s="362">
        <v>6414179</v>
      </c>
      <c r="R586" s="360">
        <f t="shared" ref="R586:S586" si="287">R587+R588</f>
        <v>0</v>
      </c>
      <c r="S586" s="360">
        <f t="shared" si="287"/>
        <v>0</v>
      </c>
      <c r="T586" s="360">
        <f t="shared" ref="T586" si="288">T587+T588</f>
        <v>0</v>
      </c>
      <c r="U586" s="360">
        <f t="shared" ref="U586" si="289">U587+U588</f>
        <v>6414179</v>
      </c>
      <c r="V586" s="356">
        <f t="shared" si="243"/>
        <v>5636.4602189845164</v>
      </c>
      <c r="W586" s="363">
        <f>MAX(W587:W588)</f>
        <v>8326.9076952807936</v>
      </c>
    </row>
    <row r="587" spans="1:23" ht="35.25" x14ac:dyDescent="0.5">
      <c r="A587" s="318">
        <v>571</v>
      </c>
      <c r="B587" s="318">
        <v>1</v>
      </c>
      <c r="C587" s="355">
        <f>SUBTOTAL(9,$B$396:B587)</f>
        <v>163</v>
      </c>
      <c r="D587" s="365" t="s">
        <v>374</v>
      </c>
      <c r="E587" s="355">
        <v>1988</v>
      </c>
      <c r="F587" s="355"/>
      <c r="G587" s="355" t="s">
        <v>17178</v>
      </c>
      <c r="H587" s="355">
        <v>2</v>
      </c>
      <c r="I587" s="355" t="s">
        <v>16984</v>
      </c>
      <c r="J587" s="366">
        <v>517.46</v>
      </c>
      <c r="K587" s="366">
        <v>517.46</v>
      </c>
      <c r="L587" s="366">
        <v>487.46000000000004</v>
      </c>
      <c r="M587" s="367">
        <v>15</v>
      </c>
      <c r="N587" s="355" t="s">
        <v>17038</v>
      </c>
      <c r="O587" s="355" t="s">
        <v>17076</v>
      </c>
      <c r="P587" s="358" t="s">
        <v>17042</v>
      </c>
      <c r="Q587" s="363">
        <v>4308841.66</v>
      </c>
      <c r="R587" s="363"/>
      <c r="S587" s="363">
        <v>0</v>
      </c>
      <c r="T587" s="363">
        <v>0</v>
      </c>
      <c r="U587" s="363">
        <f>Q587-S587-T587</f>
        <v>4308841.66</v>
      </c>
      <c r="V587" s="356">
        <f t="shared" si="243"/>
        <v>8326.9077030108601</v>
      </c>
      <c r="W587" s="363">
        <v>8326.9076952807936</v>
      </c>
    </row>
    <row r="588" spans="1:23" ht="35.25" x14ac:dyDescent="0.5">
      <c r="A588" s="318">
        <v>572</v>
      </c>
      <c r="B588" s="318">
        <v>1</v>
      </c>
      <c r="C588" s="355">
        <f>SUBTOTAL(9,$B$396:B588)</f>
        <v>164</v>
      </c>
      <c r="D588" s="365" t="s">
        <v>13143</v>
      </c>
      <c r="E588" s="355">
        <v>1962</v>
      </c>
      <c r="F588" s="355"/>
      <c r="G588" s="355" t="s">
        <v>17177</v>
      </c>
      <c r="H588" s="355">
        <v>2</v>
      </c>
      <c r="I588" s="355" t="s">
        <v>16984</v>
      </c>
      <c r="J588" s="366">
        <v>620.52</v>
      </c>
      <c r="K588" s="366">
        <v>390.8</v>
      </c>
      <c r="L588" s="366">
        <v>355.2</v>
      </c>
      <c r="M588" s="367">
        <v>21</v>
      </c>
      <c r="N588" s="355" t="s">
        <v>17038</v>
      </c>
      <c r="O588" s="355" t="s">
        <v>17076</v>
      </c>
      <c r="P588" s="358" t="s">
        <v>17042</v>
      </c>
      <c r="Q588" s="363">
        <v>2105337.34</v>
      </c>
      <c r="R588" s="363"/>
      <c r="S588" s="363">
        <v>0</v>
      </c>
      <c r="T588" s="363">
        <v>0</v>
      </c>
      <c r="U588" s="363">
        <f>Q588-S588-T588</f>
        <v>2105337.34</v>
      </c>
      <c r="V588" s="356">
        <f t="shared" si="243"/>
        <v>3392.8597627796039</v>
      </c>
      <c r="W588" s="363">
        <v>5860.9559724102364</v>
      </c>
    </row>
    <row r="589" spans="1:23" ht="35.25" x14ac:dyDescent="0.5">
      <c r="A589" s="318">
        <v>573</v>
      </c>
      <c r="C589" s="364" t="s">
        <v>373</v>
      </c>
      <c r="D589" s="383"/>
      <c r="E589" s="355" t="s">
        <v>17016</v>
      </c>
      <c r="F589" s="355" t="s">
        <v>17016</v>
      </c>
      <c r="G589" s="355" t="s">
        <v>17016</v>
      </c>
      <c r="H589" s="355" t="s">
        <v>17016</v>
      </c>
      <c r="I589" s="355" t="s">
        <v>17016</v>
      </c>
      <c r="J589" s="360">
        <f>J590</f>
        <v>875.2</v>
      </c>
      <c r="K589" s="360">
        <f t="shared" ref="K589:M589" si="290">K590</f>
        <v>875.2</v>
      </c>
      <c r="L589" s="360">
        <f>L590</f>
        <v>875.2</v>
      </c>
      <c r="M589" s="361">
        <f t="shared" si="290"/>
        <v>30</v>
      </c>
      <c r="N589" s="355" t="s">
        <v>17016</v>
      </c>
      <c r="O589" s="355" t="s">
        <v>17016</v>
      </c>
      <c r="P589" s="358" t="s">
        <v>17016</v>
      </c>
      <c r="Q589" s="362">
        <v>113869.7</v>
      </c>
      <c r="R589" s="360">
        <f t="shared" ref="R589:U589" si="291">R590</f>
        <v>0</v>
      </c>
      <c r="S589" s="360">
        <f t="shared" si="291"/>
        <v>0</v>
      </c>
      <c r="T589" s="360">
        <f t="shared" si="291"/>
        <v>0</v>
      </c>
      <c r="U589" s="360">
        <f t="shared" si="291"/>
        <v>113869.7</v>
      </c>
      <c r="V589" s="356">
        <f t="shared" si="243"/>
        <v>130.10706124314441</v>
      </c>
      <c r="W589" s="363">
        <f>W590</f>
        <v>130.10706124314441</v>
      </c>
    </row>
    <row r="590" spans="1:23" ht="35.25" x14ac:dyDescent="0.5">
      <c r="A590" s="318">
        <v>574</v>
      </c>
      <c r="B590" s="318">
        <v>1</v>
      </c>
      <c r="C590" s="355">
        <f>SUBTOTAL(9,$B$396:B590)</f>
        <v>165</v>
      </c>
      <c r="D590" s="365" t="s">
        <v>375</v>
      </c>
      <c r="E590" s="355">
        <v>1982</v>
      </c>
      <c r="F590" s="355"/>
      <c r="G590" s="355" t="s">
        <v>17178</v>
      </c>
      <c r="H590" s="355">
        <v>2</v>
      </c>
      <c r="I590" s="355" t="s">
        <v>17045</v>
      </c>
      <c r="J590" s="366">
        <v>875.2</v>
      </c>
      <c r="K590" s="366">
        <v>875.2</v>
      </c>
      <c r="L590" s="366">
        <v>875.2</v>
      </c>
      <c r="M590" s="367">
        <v>30</v>
      </c>
      <c r="N590" s="355" t="s">
        <v>17038</v>
      </c>
      <c r="O590" s="355" t="s">
        <v>17076</v>
      </c>
      <c r="P590" s="358" t="s">
        <v>17042</v>
      </c>
      <c r="Q590" s="363">
        <v>113869.7</v>
      </c>
      <c r="R590" s="363"/>
      <c r="S590" s="363">
        <v>0</v>
      </c>
      <c r="T590" s="363">
        <v>0</v>
      </c>
      <c r="U590" s="363">
        <f>Q590-S590-T590</f>
        <v>113869.7</v>
      </c>
      <c r="V590" s="356">
        <f t="shared" si="243"/>
        <v>130.10706124314441</v>
      </c>
      <c r="W590" s="363">
        <v>130.10706124314441</v>
      </c>
    </row>
    <row r="591" spans="1:23" ht="35.25" x14ac:dyDescent="0.5">
      <c r="A591" s="318">
        <v>575</v>
      </c>
      <c r="C591" s="364" t="s">
        <v>17011</v>
      </c>
      <c r="D591" s="383"/>
      <c r="E591" s="355" t="s">
        <v>17016</v>
      </c>
      <c r="F591" s="355" t="s">
        <v>17016</v>
      </c>
      <c r="G591" s="355" t="s">
        <v>17016</v>
      </c>
      <c r="H591" s="355" t="s">
        <v>17016</v>
      </c>
      <c r="I591" s="355" t="s">
        <v>17016</v>
      </c>
      <c r="J591" s="360">
        <f>J592</f>
        <v>1051.5</v>
      </c>
      <c r="K591" s="360">
        <f t="shared" ref="K591:M591" si="292">K592</f>
        <v>916.3</v>
      </c>
      <c r="L591" s="360">
        <f>L592</f>
        <v>834.19999999999993</v>
      </c>
      <c r="M591" s="361">
        <f t="shared" si="292"/>
        <v>53</v>
      </c>
      <c r="N591" s="355" t="s">
        <v>17016</v>
      </c>
      <c r="O591" s="355" t="s">
        <v>17016</v>
      </c>
      <c r="P591" s="358" t="s">
        <v>17016</v>
      </c>
      <c r="Q591" s="362">
        <v>7222802.4000000004</v>
      </c>
      <c r="R591" s="360">
        <f t="shared" ref="R591:U591" si="293">R592</f>
        <v>0</v>
      </c>
      <c r="S591" s="360">
        <f t="shared" si="293"/>
        <v>0</v>
      </c>
      <c r="T591" s="360">
        <f t="shared" si="293"/>
        <v>0</v>
      </c>
      <c r="U591" s="360">
        <f t="shared" si="293"/>
        <v>7222802.4000000004</v>
      </c>
      <c r="V591" s="356">
        <f t="shared" si="243"/>
        <v>6869.046504992868</v>
      </c>
      <c r="W591" s="363">
        <f>W592</f>
        <v>8362.8667617689025</v>
      </c>
    </row>
    <row r="592" spans="1:23" ht="35.25" x14ac:dyDescent="0.5">
      <c r="A592" s="318">
        <v>576</v>
      </c>
      <c r="B592" s="318">
        <v>1</v>
      </c>
      <c r="C592" s="355">
        <f>SUBTOTAL(9,$B$396:B592)</f>
        <v>166</v>
      </c>
      <c r="D592" s="365" t="s">
        <v>2492</v>
      </c>
      <c r="E592" s="355">
        <v>1984</v>
      </c>
      <c r="F592" s="355"/>
      <c r="G592" s="355" t="s">
        <v>17178</v>
      </c>
      <c r="H592" s="355">
        <v>2</v>
      </c>
      <c r="I592" s="355" t="s">
        <v>17045</v>
      </c>
      <c r="J592" s="366">
        <v>1051.5</v>
      </c>
      <c r="K592" s="366">
        <v>916.3</v>
      </c>
      <c r="L592" s="366">
        <v>834.19999999999993</v>
      </c>
      <c r="M592" s="367">
        <v>53</v>
      </c>
      <c r="N592" s="355" t="s">
        <v>17038</v>
      </c>
      <c r="O592" s="355" t="s">
        <v>17054</v>
      </c>
      <c r="P592" s="358" t="s">
        <v>17111</v>
      </c>
      <c r="Q592" s="363">
        <v>7222802.4000000004</v>
      </c>
      <c r="R592" s="363"/>
      <c r="S592" s="363">
        <v>0</v>
      </c>
      <c r="T592" s="363">
        <v>0</v>
      </c>
      <c r="U592" s="363">
        <f>Q592-S592-T592</f>
        <v>7222802.4000000004</v>
      </c>
      <c r="V592" s="356">
        <f t="shared" si="243"/>
        <v>6869.046504992868</v>
      </c>
      <c r="W592" s="363">
        <v>8362.8667617689025</v>
      </c>
    </row>
    <row r="593" spans="1:23" ht="35.25" x14ac:dyDescent="0.5">
      <c r="A593" s="318">
        <v>577</v>
      </c>
      <c r="C593" s="364" t="s">
        <v>219</v>
      </c>
      <c r="D593" s="383"/>
      <c r="E593" s="355" t="s">
        <v>17016</v>
      </c>
      <c r="F593" s="355" t="s">
        <v>17016</v>
      </c>
      <c r="G593" s="355" t="s">
        <v>17016</v>
      </c>
      <c r="H593" s="355" t="s">
        <v>17016</v>
      </c>
      <c r="I593" s="355" t="s">
        <v>17016</v>
      </c>
      <c r="J593" s="360">
        <f>J594</f>
        <v>777.3</v>
      </c>
      <c r="K593" s="360">
        <f t="shared" ref="K593:M593" si="294">K594</f>
        <v>469.4</v>
      </c>
      <c r="L593" s="360">
        <f>L594</f>
        <v>469.4</v>
      </c>
      <c r="M593" s="361">
        <f t="shared" si="294"/>
        <v>35</v>
      </c>
      <c r="N593" s="355" t="s">
        <v>17016</v>
      </c>
      <c r="O593" s="355" t="s">
        <v>17016</v>
      </c>
      <c r="P593" s="358" t="s">
        <v>17016</v>
      </c>
      <c r="Q593" s="362">
        <v>5266000</v>
      </c>
      <c r="R593" s="360">
        <f t="shared" ref="R593:U593" si="295">R594</f>
        <v>0</v>
      </c>
      <c r="S593" s="360">
        <f t="shared" si="295"/>
        <v>0</v>
      </c>
      <c r="T593" s="360">
        <f t="shared" si="295"/>
        <v>0</v>
      </c>
      <c r="U593" s="360">
        <f t="shared" si="295"/>
        <v>5266000</v>
      </c>
      <c r="V593" s="356">
        <f t="shared" si="243"/>
        <v>6774.7330503023286</v>
      </c>
      <c r="W593" s="363">
        <f>W594</f>
        <v>8729.1264633989449</v>
      </c>
    </row>
    <row r="594" spans="1:23" ht="35.25" x14ac:dyDescent="0.5">
      <c r="A594" s="318">
        <v>578</v>
      </c>
      <c r="B594" s="318">
        <v>1</v>
      </c>
      <c r="C594" s="355">
        <f>SUBTOTAL(9,$B$396:B594)</f>
        <v>167</v>
      </c>
      <c r="D594" s="365" t="s">
        <v>240</v>
      </c>
      <c r="E594" s="355">
        <v>1978</v>
      </c>
      <c r="F594" s="355"/>
      <c r="G594" s="355" t="s">
        <v>17178</v>
      </c>
      <c r="H594" s="355">
        <v>2</v>
      </c>
      <c r="I594" s="355" t="s">
        <v>16986</v>
      </c>
      <c r="J594" s="366">
        <v>777.3</v>
      </c>
      <c r="K594" s="366">
        <v>469.4</v>
      </c>
      <c r="L594" s="366">
        <v>469.4</v>
      </c>
      <c r="M594" s="367">
        <v>35</v>
      </c>
      <c r="N594" s="355" t="s">
        <v>17038</v>
      </c>
      <c r="O594" s="355" t="s">
        <v>17076</v>
      </c>
      <c r="P594" s="358" t="s">
        <v>17042</v>
      </c>
      <c r="Q594" s="363">
        <v>5266000</v>
      </c>
      <c r="R594" s="363"/>
      <c r="S594" s="363">
        <v>0</v>
      </c>
      <c r="T594" s="363">
        <v>0</v>
      </c>
      <c r="U594" s="363">
        <f>Q594-S594-T594</f>
        <v>5266000</v>
      </c>
      <c r="V594" s="356">
        <f t="shared" si="243"/>
        <v>6774.7330503023286</v>
      </c>
      <c r="W594" s="363">
        <v>8729.1264633989449</v>
      </c>
    </row>
    <row r="595" spans="1:23" ht="35.25" x14ac:dyDescent="0.5">
      <c r="A595" s="318">
        <v>579</v>
      </c>
      <c r="C595" s="364" t="s">
        <v>235</v>
      </c>
      <c r="D595" s="383"/>
      <c r="E595" s="355" t="s">
        <v>17016</v>
      </c>
      <c r="F595" s="355" t="s">
        <v>17016</v>
      </c>
      <c r="G595" s="355" t="s">
        <v>17016</v>
      </c>
      <c r="H595" s="355" t="s">
        <v>17016</v>
      </c>
      <c r="I595" s="355" t="s">
        <v>17016</v>
      </c>
      <c r="J595" s="360">
        <f>J596</f>
        <v>7146.1</v>
      </c>
      <c r="K595" s="360">
        <f t="shared" ref="K595:M595" si="296">K596</f>
        <v>4993.7</v>
      </c>
      <c r="L595" s="360">
        <f t="shared" si="296"/>
        <v>4720.5999999999995</v>
      </c>
      <c r="M595" s="367">
        <f t="shared" si="296"/>
        <v>145</v>
      </c>
      <c r="N595" s="355" t="s">
        <v>17016</v>
      </c>
      <c r="O595" s="355" t="s">
        <v>17016</v>
      </c>
      <c r="P595" s="358" t="s">
        <v>17016</v>
      </c>
      <c r="Q595" s="362">
        <f>Q596</f>
        <v>9893936.3399999999</v>
      </c>
      <c r="R595" s="360">
        <f t="shared" ref="R595:T595" si="297">R596</f>
        <v>0</v>
      </c>
      <c r="S595" s="360">
        <f t="shared" si="297"/>
        <v>0</v>
      </c>
      <c r="T595" s="360">
        <f t="shared" si="297"/>
        <v>0</v>
      </c>
      <c r="U595" s="360">
        <f>U596</f>
        <v>9893936.3399999999</v>
      </c>
      <c r="V595" s="356">
        <f t="shared" si="243"/>
        <v>1384.5225143784721</v>
      </c>
      <c r="W595" s="363">
        <f>MAX(W596:W596)</f>
        <v>4210.2695702551036</v>
      </c>
    </row>
    <row r="596" spans="1:23" ht="35.25" x14ac:dyDescent="0.5">
      <c r="A596" s="318">
        <v>580</v>
      </c>
      <c r="B596" s="318">
        <v>1</v>
      </c>
      <c r="C596" s="355">
        <f>SUBTOTAL(9,$B$396:B596)</f>
        <v>168</v>
      </c>
      <c r="D596" s="365" t="s">
        <v>236</v>
      </c>
      <c r="E596" s="355">
        <v>2007</v>
      </c>
      <c r="F596" s="355"/>
      <c r="G596" s="355" t="s">
        <v>17178</v>
      </c>
      <c r="H596" s="355">
        <v>5</v>
      </c>
      <c r="I596" s="355" t="s">
        <v>17041</v>
      </c>
      <c r="J596" s="366">
        <v>7146.1</v>
      </c>
      <c r="K596" s="366">
        <v>4993.7</v>
      </c>
      <c r="L596" s="366">
        <v>4720.5999999999995</v>
      </c>
      <c r="M596" s="367">
        <v>145</v>
      </c>
      <c r="N596" s="355" t="s">
        <v>17038</v>
      </c>
      <c r="O596" s="355" t="s">
        <v>17054</v>
      </c>
      <c r="P596" s="358" t="s">
        <v>17160</v>
      </c>
      <c r="Q596" s="363">
        <v>9893936.3399999999</v>
      </c>
      <c r="R596" s="363"/>
      <c r="S596" s="363">
        <v>0</v>
      </c>
      <c r="T596" s="363">
        <v>0</v>
      </c>
      <c r="U596" s="363">
        <f>Q596-S596-T596</f>
        <v>9893936.3399999999</v>
      </c>
      <c r="V596" s="356">
        <f t="shared" si="243"/>
        <v>1384.5225143784721</v>
      </c>
      <c r="W596" s="363">
        <v>4210.2695702551036</v>
      </c>
    </row>
    <row r="597" spans="1:23" ht="35.25" x14ac:dyDescent="0.5">
      <c r="A597" s="318">
        <v>582</v>
      </c>
      <c r="C597" s="364" t="s">
        <v>220</v>
      </c>
      <c r="D597" s="383"/>
      <c r="E597" s="355" t="s">
        <v>17016</v>
      </c>
      <c r="F597" s="355" t="s">
        <v>17016</v>
      </c>
      <c r="G597" s="355" t="s">
        <v>17016</v>
      </c>
      <c r="H597" s="355" t="s">
        <v>17016</v>
      </c>
      <c r="I597" s="355" t="s">
        <v>17016</v>
      </c>
      <c r="J597" s="360">
        <f>SUM(J598:J601)</f>
        <v>9762.6999999999989</v>
      </c>
      <c r="K597" s="360">
        <f t="shared" ref="K597:M597" si="298">SUM(K598:K601)</f>
        <v>8506.1</v>
      </c>
      <c r="L597" s="360">
        <f t="shared" si="298"/>
        <v>8199</v>
      </c>
      <c r="M597" s="367">
        <f t="shared" si="298"/>
        <v>398</v>
      </c>
      <c r="N597" s="355" t="s">
        <v>17016</v>
      </c>
      <c r="O597" s="355" t="s">
        <v>17016</v>
      </c>
      <c r="P597" s="358" t="s">
        <v>17016</v>
      </c>
      <c r="Q597" s="362">
        <f>SUM(Q598:Q601)</f>
        <v>46330391.370000005</v>
      </c>
      <c r="R597" s="360">
        <f t="shared" ref="R597:U597" si="299">SUM(R598:R601)</f>
        <v>0</v>
      </c>
      <c r="S597" s="360">
        <f t="shared" si="299"/>
        <v>0</v>
      </c>
      <c r="T597" s="360">
        <f t="shared" si="299"/>
        <v>0</v>
      </c>
      <c r="U597" s="360">
        <f t="shared" si="299"/>
        <v>46330391.370000005</v>
      </c>
      <c r="V597" s="356">
        <f t="shared" si="243"/>
        <v>4745.6534944226505</v>
      </c>
      <c r="W597" s="363">
        <f>MAX(W598:W601)</f>
        <v>9886.0494379746833</v>
      </c>
    </row>
    <row r="598" spans="1:23" ht="35.25" x14ac:dyDescent="0.5">
      <c r="A598" s="318">
        <v>583</v>
      </c>
      <c r="B598" s="318">
        <v>1</v>
      </c>
      <c r="C598" s="355">
        <f>SUBTOTAL(9,$B$396:B598)</f>
        <v>169</v>
      </c>
      <c r="D598" s="365" t="s">
        <v>241</v>
      </c>
      <c r="E598" s="355">
        <v>1976</v>
      </c>
      <c r="F598" s="355"/>
      <c r="G598" s="355" t="s">
        <v>17043</v>
      </c>
      <c r="H598" s="355">
        <v>5</v>
      </c>
      <c r="I598" s="355" t="s">
        <v>17044</v>
      </c>
      <c r="J598" s="366">
        <v>5511.9</v>
      </c>
      <c r="K598" s="366">
        <v>4547.1000000000004</v>
      </c>
      <c r="L598" s="366">
        <v>4394.2000000000007</v>
      </c>
      <c r="M598" s="367">
        <v>204</v>
      </c>
      <c r="N598" s="355" t="s">
        <v>17038</v>
      </c>
      <c r="O598" s="355" t="s">
        <v>17054</v>
      </c>
      <c r="P598" s="358" t="s">
        <v>17157</v>
      </c>
      <c r="Q598" s="363">
        <v>12286209.92</v>
      </c>
      <c r="R598" s="363"/>
      <c r="S598" s="363">
        <v>0</v>
      </c>
      <c r="T598" s="363">
        <v>0</v>
      </c>
      <c r="U598" s="363">
        <f>Q598-S598-T598</f>
        <v>12286209.92</v>
      </c>
      <c r="V598" s="356">
        <f t="shared" si="243"/>
        <v>2229.0335310872838</v>
      </c>
      <c r="W598" s="363">
        <v>2872.0711856165753</v>
      </c>
    </row>
    <row r="599" spans="1:23" ht="35.25" x14ac:dyDescent="0.5">
      <c r="A599" s="318">
        <v>584</v>
      </c>
      <c r="B599" s="318">
        <v>1</v>
      </c>
      <c r="C599" s="355">
        <f>SUBTOTAL(9,$B$396:B599)</f>
        <v>170</v>
      </c>
      <c r="D599" s="365" t="s">
        <v>242</v>
      </c>
      <c r="E599" s="355">
        <v>1982</v>
      </c>
      <c r="F599" s="355"/>
      <c r="G599" s="355" t="s">
        <v>17178</v>
      </c>
      <c r="H599" s="355">
        <v>2</v>
      </c>
      <c r="I599" s="355" t="s">
        <v>16986</v>
      </c>
      <c r="J599" s="366">
        <v>790</v>
      </c>
      <c r="K599" s="366">
        <v>729.9</v>
      </c>
      <c r="L599" s="366">
        <v>729.9</v>
      </c>
      <c r="M599" s="367">
        <v>37</v>
      </c>
      <c r="N599" s="355" t="s">
        <v>17038</v>
      </c>
      <c r="O599" s="355" t="s">
        <v>17054</v>
      </c>
      <c r="P599" s="358" t="s">
        <v>17160</v>
      </c>
      <c r="Q599" s="363">
        <v>6061376.6399999997</v>
      </c>
      <c r="R599" s="363"/>
      <c r="S599" s="363">
        <v>0</v>
      </c>
      <c r="T599" s="363">
        <v>0</v>
      </c>
      <c r="U599" s="363">
        <f>Q599-S599-T599</f>
        <v>6061376.6399999997</v>
      </c>
      <c r="V599" s="356">
        <f t="shared" si="243"/>
        <v>7672.6286582278481</v>
      </c>
      <c r="W599" s="363">
        <v>9886.0494379746833</v>
      </c>
    </row>
    <row r="600" spans="1:23" ht="35.25" x14ac:dyDescent="0.5">
      <c r="A600" s="318">
        <v>323</v>
      </c>
      <c r="B600" s="318">
        <v>1</v>
      </c>
      <c r="C600" s="355">
        <f>SUBTOTAL(9,$B$396:B600)</f>
        <v>171</v>
      </c>
      <c r="D600" s="365" t="s">
        <v>226</v>
      </c>
      <c r="E600" s="355">
        <v>1962</v>
      </c>
      <c r="F600" s="355"/>
      <c r="G600" s="355" t="s">
        <v>17178</v>
      </c>
      <c r="H600" s="355">
        <v>3</v>
      </c>
      <c r="I600" s="355" t="s">
        <v>16986</v>
      </c>
      <c r="J600" s="366">
        <v>959.9</v>
      </c>
      <c r="K600" s="366">
        <v>812.8</v>
      </c>
      <c r="L600" s="366">
        <v>767</v>
      </c>
      <c r="M600" s="367">
        <v>40</v>
      </c>
      <c r="N600" s="355" t="s">
        <v>17038</v>
      </c>
      <c r="O600" s="355" t="s">
        <v>17054</v>
      </c>
      <c r="P600" s="358" t="s">
        <v>17157</v>
      </c>
      <c r="Q600" s="363">
        <v>6392006.4600000009</v>
      </c>
      <c r="R600" s="363"/>
      <c r="S600" s="363">
        <v>0</v>
      </c>
      <c r="T600" s="363">
        <v>0</v>
      </c>
      <c r="U600" s="363">
        <f t="shared" ref="U600" si="300">Q600-S600-T600</f>
        <v>6392006.4600000009</v>
      </c>
      <c r="V600" s="356">
        <f t="shared" si="243"/>
        <v>6659.0337118449852</v>
      </c>
      <c r="W600" s="363">
        <v>6961.158162308574</v>
      </c>
    </row>
    <row r="601" spans="1:23" ht="35.25" x14ac:dyDescent="0.5">
      <c r="A601" s="318">
        <v>324</v>
      </c>
      <c r="B601" s="318">
        <v>1</v>
      </c>
      <c r="C601" s="355">
        <f>SUBTOTAL(9,$B$396:B601)</f>
        <v>172</v>
      </c>
      <c r="D601" s="365" t="s">
        <v>14720</v>
      </c>
      <c r="E601" s="355">
        <v>1967</v>
      </c>
      <c r="F601" s="355"/>
      <c r="G601" s="355" t="s">
        <v>17178</v>
      </c>
      <c r="H601" s="355">
        <v>4</v>
      </c>
      <c r="I601" s="355" t="s">
        <v>17041</v>
      </c>
      <c r="J601" s="366">
        <v>2500.9</v>
      </c>
      <c r="K601" s="366">
        <v>2416.3000000000002</v>
      </c>
      <c r="L601" s="366">
        <v>2307.9</v>
      </c>
      <c r="M601" s="367">
        <v>117</v>
      </c>
      <c r="N601" s="355" t="s">
        <v>17038</v>
      </c>
      <c r="O601" s="355" t="s">
        <v>17054</v>
      </c>
      <c r="P601" s="358" t="s">
        <v>17157</v>
      </c>
      <c r="Q601" s="363">
        <v>21590798.350000001</v>
      </c>
      <c r="R601" s="363"/>
      <c r="S601" s="363">
        <v>0</v>
      </c>
      <c r="T601" s="363">
        <v>0</v>
      </c>
      <c r="U601" s="363">
        <f>Q601-S601-T601</f>
        <v>21590798.350000001</v>
      </c>
      <c r="V601" s="356">
        <f>Q601/J601</f>
        <v>8633.2113839017948</v>
      </c>
      <c r="W601" s="363">
        <v>8726.3941501059635</v>
      </c>
    </row>
    <row r="602" spans="1:23" ht="35.25" x14ac:dyDescent="0.5">
      <c r="A602" s="318">
        <v>585</v>
      </c>
      <c r="C602" s="364" t="s">
        <v>221</v>
      </c>
      <c r="D602" s="383"/>
      <c r="E602" s="355" t="s">
        <v>17016</v>
      </c>
      <c r="F602" s="355" t="s">
        <v>17016</v>
      </c>
      <c r="G602" s="355" t="s">
        <v>17016</v>
      </c>
      <c r="H602" s="355" t="s">
        <v>17016</v>
      </c>
      <c r="I602" s="355" t="s">
        <v>17016</v>
      </c>
      <c r="J602" s="360">
        <f>J603</f>
        <v>5897.21</v>
      </c>
      <c r="K602" s="360">
        <f t="shared" ref="K602:M602" si="301">K603</f>
        <v>4536.71</v>
      </c>
      <c r="L602" s="360">
        <f>L603</f>
        <v>4277.51</v>
      </c>
      <c r="M602" s="361">
        <f t="shared" si="301"/>
        <v>221</v>
      </c>
      <c r="N602" s="355" t="s">
        <v>17016</v>
      </c>
      <c r="O602" s="355" t="s">
        <v>17016</v>
      </c>
      <c r="P602" s="358" t="s">
        <v>17016</v>
      </c>
      <c r="Q602" s="362">
        <v>12189315.52</v>
      </c>
      <c r="R602" s="360">
        <f t="shared" ref="R602:U602" si="302">R603</f>
        <v>0</v>
      </c>
      <c r="S602" s="360">
        <f t="shared" si="302"/>
        <v>0</v>
      </c>
      <c r="T602" s="360">
        <f t="shared" si="302"/>
        <v>0</v>
      </c>
      <c r="U602" s="360">
        <f t="shared" si="302"/>
        <v>12189315.52</v>
      </c>
      <c r="V602" s="356">
        <f t="shared" si="243"/>
        <v>2066.9631096738967</v>
      </c>
      <c r="W602" s="363">
        <f>W603</f>
        <v>2663.2462483106419</v>
      </c>
    </row>
    <row r="603" spans="1:23" ht="35.25" x14ac:dyDescent="0.5">
      <c r="A603" s="318">
        <v>586</v>
      </c>
      <c r="B603" s="318">
        <v>1</v>
      </c>
      <c r="C603" s="355">
        <f>SUBTOTAL(9,$B$396:B603)</f>
        <v>173</v>
      </c>
      <c r="D603" s="365" t="s">
        <v>237</v>
      </c>
      <c r="E603" s="355">
        <v>1977</v>
      </c>
      <c r="F603" s="355"/>
      <c r="G603" s="355" t="s">
        <v>17178</v>
      </c>
      <c r="H603" s="355">
        <v>5</v>
      </c>
      <c r="I603" s="355" t="s">
        <v>17044</v>
      </c>
      <c r="J603" s="366">
        <v>5897.21</v>
      </c>
      <c r="K603" s="366">
        <v>4536.71</v>
      </c>
      <c r="L603" s="366">
        <v>4277.51</v>
      </c>
      <c r="M603" s="367">
        <v>221</v>
      </c>
      <c r="N603" s="355" t="s">
        <v>17038</v>
      </c>
      <c r="O603" s="355" t="s">
        <v>17054</v>
      </c>
      <c r="P603" s="358" t="s">
        <v>17158</v>
      </c>
      <c r="Q603" s="363">
        <v>12189315.52</v>
      </c>
      <c r="R603" s="363"/>
      <c r="S603" s="363">
        <v>0</v>
      </c>
      <c r="T603" s="363">
        <v>0</v>
      </c>
      <c r="U603" s="363">
        <f>Q603-S603-T603</f>
        <v>12189315.52</v>
      </c>
      <c r="V603" s="356">
        <f t="shared" si="243"/>
        <v>2066.9631096738967</v>
      </c>
      <c r="W603" s="363">
        <v>2663.2462483106419</v>
      </c>
    </row>
    <row r="604" spans="1:23" ht="35.25" x14ac:dyDescent="0.5">
      <c r="A604" s="318">
        <v>587</v>
      </c>
      <c r="C604" s="364" t="s">
        <v>222</v>
      </c>
      <c r="D604" s="383"/>
      <c r="E604" s="355" t="s">
        <v>17016</v>
      </c>
      <c r="F604" s="355" t="s">
        <v>17016</v>
      </c>
      <c r="G604" s="355" t="s">
        <v>17016</v>
      </c>
      <c r="H604" s="355" t="s">
        <v>17016</v>
      </c>
      <c r="I604" s="355" t="s">
        <v>17016</v>
      </c>
      <c r="J604" s="360">
        <f>J605+J606</f>
        <v>8782.32</v>
      </c>
      <c r="K604" s="360">
        <f t="shared" ref="K604:M604" si="303">K605+K606</f>
        <v>6868</v>
      </c>
      <c r="L604" s="360">
        <f>L605+L606</f>
        <v>6820.74</v>
      </c>
      <c r="M604" s="361">
        <f t="shared" si="303"/>
        <v>234</v>
      </c>
      <c r="N604" s="355" t="s">
        <v>17016</v>
      </c>
      <c r="O604" s="355" t="s">
        <v>17016</v>
      </c>
      <c r="P604" s="358" t="s">
        <v>17016</v>
      </c>
      <c r="Q604" s="362">
        <v>23953980.800000001</v>
      </c>
      <c r="R604" s="360">
        <f t="shared" ref="R604:U604" si="304">R605+R606</f>
        <v>0</v>
      </c>
      <c r="S604" s="360">
        <f t="shared" si="304"/>
        <v>0</v>
      </c>
      <c r="T604" s="360">
        <f t="shared" si="304"/>
        <v>0</v>
      </c>
      <c r="U604" s="360">
        <f t="shared" si="304"/>
        <v>23953980.800000001</v>
      </c>
      <c r="V604" s="356">
        <f t="shared" si="243"/>
        <v>2727.5231146211936</v>
      </c>
      <c r="W604" s="363">
        <f>MAX(W605:W606)</f>
        <v>9991.3407334551066</v>
      </c>
    </row>
    <row r="605" spans="1:23" ht="35.25" x14ac:dyDescent="0.5">
      <c r="A605" s="318">
        <v>588</v>
      </c>
      <c r="B605" s="318">
        <v>1</v>
      </c>
      <c r="C605" s="355">
        <f>SUBTOTAL(9,$B$396:B605)</f>
        <v>174</v>
      </c>
      <c r="D605" s="365" t="s">
        <v>238</v>
      </c>
      <c r="E605" s="355">
        <v>1974</v>
      </c>
      <c r="F605" s="355"/>
      <c r="G605" s="355" t="s">
        <v>17178</v>
      </c>
      <c r="H605" s="355">
        <v>5</v>
      </c>
      <c r="I605" s="355" t="s">
        <v>17040</v>
      </c>
      <c r="J605" s="366">
        <v>8070.62</v>
      </c>
      <c r="K605" s="366">
        <v>6208.4</v>
      </c>
      <c r="L605" s="366">
        <v>6161.1399999999994</v>
      </c>
      <c r="M605" s="367">
        <v>210</v>
      </c>
      <c r="N605" s="355" t="s">
        <v>17038</v>
      </c>
      <c r="O605" s="355" t="s">
        <v>17054</v>
      </c>
      <c r="P605" s="358" t="s">
        <v>17161</v>
      </c>
      <c r="Q605" s="363">
        <v>18435212.800000001</v>
      </c>
      <c r="R605" s="363"/>
      <c r="S605" s="363">
        <v>0</v>
      </c>
      <c r="T605" s="363">
        <v>0</v>
      </c>
      <c r="U605" s="363">
        <f>Q605-S605-T605</f>
        <v>18435212.800000001</v>
      </c>
      <c r="V605" s="356">
        <f t="shared" si="243"/>
        <v>2284.2374935259004</v>
      </c>
      <c r="W605" s="363">
        <v>2943.2005372573608</v>
      </c>
    </row>
    <row r="606" spans="1:23" ht="35.25" x14ac:dyDescent="0.5">
      <c r="A606" s="318">
        <v>589</v>
      </c>
      <c r="B606" s="318">
        <v>1</v>
      </c>
      <c r="C606" s="355">
        <f>SUBTOTAL(9,$B$396:B606)</f>
        <v>175</v>
      </c>
      <c r="D606" s="365" t="s">
        <v>239</v>
      </c>
      <c r="E606" s="355">
        <v>1969</v>
      </c>
      <c r="F606" s="355"/>
      <c r="G606" s="355" t="s">
        <v>17178</v>
      </c>
      <c r="H606" s="355">
        <v>2</v>
      </c>
      <c r="I606" s="355" t="s">
        <v>16986</v>
      </c>
      <c r="J606" s="366">
        <v>711.7</v>
      </c>
      <c r="K606" s="366">
        <v>659.6</v>
      </c>
      <c r="L606" s="366">
        <v>659.6</v>
      </c>
      <c r="M606" s="367">
        <v>24</v>
      </c>
      <c r="N606" s="355" t="s">
        <v>17038</v>
      </c>
      <c r="O606" s="355" t="s">
        <v>17076</v>
      </c>
      <c r="P606" s="358" t="s">
        <v>17042</v>
      </c>
      <c r="Q606" s="363">
        <v>5518768</v>
      </c>
      <c r="R606" s="363"/>
      <c r="S606" s="363">
        <v>0</v>
      </c>
      <c r="T606" s="363">
        <v>0</v>
      </c>
      <c r="U606" s="363">
        <f>Q606-S606-T606</f>
        <v>5518768</v>
      </c>
      <c r="V606" s="356">
        <f t="shared" si="243"/>
        <v>7754.345932274834</v>
      </c>
      <c r="W606" s="363">
        <v>9991.3407334551066</v>
      </c>
    </row>
    <row r="607" spans="1:23" ht="35.25" x14ac:dyDescent="0.5">
      <c r="A607" s="318">
        <v>335</v>
      </c>
      <c r="C607" s="364" t="s">
        <v>223</v>
      </c>
      <c r="D607" s="364"/>
      <c r="E607" s="355" t="s">
        <v>17016</v>
      </c>
      <c r="F607" s="355" t="s">
        <v>17016</v>
      </c>
      <c r="G607" s="355" t="s">
        <v>17016</v>
      </c>
      <c r="H607" s="355" t="s">
        <v>17016</v>
      </c>
      <c r="I607" s="355" t="s">
        <v>17016</v>
      </c>
      <c r="J607" s="360">
        <f>J608</f>
        <v>609.5</v>
      </c>
      <c r="K607" s="360">
        <f t="shared" ref="K607:M607" si="305">K608</f>
        <v>564.4</v>
      </c>
      <c r="L607" s="360">
        <f t="shared" si="305"/>
        <v>202</v>
      </c>
      <c r="M607" s="361">
        <f t="shared" si="305"/>
        <v>18</v>
      </c>
      <c r="N607" s="355" t="s">
        <v>17016</v>
      </c>
      <c r="O607" s="355" t="s">
        <v>17016</v>
      </c>
      <c r="P607" s="358" t="s">
        <v>17016</v>
      </c>
      <c r="Q607" s="362">
        <v>4316760</v>
      </c>
      <c r="R607" s="360">
        <f t="shared" ref="R607" si="306">R608</f>
        <v>0</v>
      </c>
      <c r="S607" s="360">
        <f t="shared" ref="S607" si="307">S608</f>
        <v>0</v>
      </c>
      <c r="T607" s="360">
        <f t="shared" ref="T607" si="308">T608</f>
        <v>492144.32</v>
      </c>
      <c r="U607" s="360">
        <f t="shared" ref="U607" si="309">U608</f>
        <v>3824615.68</v>
      </c>
      <c r="V607" s="356">
        <f t="shared" si="243"/>
        <v>7082.4610336341266</v>
      </c>
      <c r="W607" s="363">
        <f>W608</f>
        <v>9116.035491386383</v>
      </c>
    </row>
    <row r="608" spans="1:23" ht="35.25" x14ac:dyDescent="0.5">
      <c r="A608" s="318">
        <v>337</v>
      </c>
      <c r="B608" s="318">
        <v>1</v>
      </c>
      <c r="C608" s="355">
        <f>SUBTOTAL(9,$B$396:B608)</f>
        <v>176</v>
      </c>
      <c r="D608" s="365" t="s">
        <v>14452</v>
      </c>
      <c r="E608" s="355">
        <v>1917</v>
      </c>
      <c r="F608" s="355"/>
      <c r="G608" s="355" t="s">
        <v>17178</v>
      </c>
      <c r="H608" s="355">
        <v>2</v>
      </c>
      <c r="I608" s="355" t="s">
        <v>16984</v>
      </c>
      <c r="J608" s="366">
        <v>609.5</v>
      </c>
      <c r="K608" s="366">
        <v>564.4</v>
      </c>
      <c r="L608" s="366">
        <v>202</v>
      </c>
      <c r="M608" s="367">
        <v>18</v>
      </c>
      <c r="N608" s="355" t="s">
        <v>17038</v>
      </c>
      <c r="O608" s="355" t="s">
        <v>17076</v>
      </c>
      <c r="P608" s="358" t="s">
        <v>17042</v>
      </c>
      <c r="Q608" s="363">
        <v>4316760</v>
      </c>
      <c r="R608" s="363"/>
      <c r="S608" s="363">
        <v>0</v>
      </c>
      <c r="T608" s="363">
        <v>492144.32</v>
      </c>
      <c r="U608" s="363">
        <f>Q608-S608-T608</f>
        <v>3824615.68</v>
      </c>
      <c r="V608" s="356">
        <f>Q608/J608</f>
        <v>7082.4610336341266</v>
      </c>
      <c r="W608" s="363">
        <v>9116.035491386383</v>
      </c>
    </row>
    <row r="609" spans="1:23" ht="35.25" x14ac:dyDescent="0.5">
      <c r="A609" s="318">
        <v>590</v>
      </c>
      <c r="C609" s="364" t="s">
        <v>362</v>
      </c>
      <c r="D609" s="383"/>
      <c r="E609" s="355" t="s">
        <v>17016</v>
      </c>
      <c r="F609" s="355" t="s">
        <v>17016</v>
      </c>
      <c r="G609" s="355" t="s">
        <v>17016</v>
      </c>
      <c r="H609" s="355" t="s">
        <v>17016</v>
      </c>
      <c r="I609" s="355" t="s">
        <v>17016</v>
      </c>
      <c r="J609" s="360">
        <f>J610</f>
        <v>974.7</v>
      </c>
      <c r="K609" s="360">
        <f t="shared" ref="K609:M609" si="310">K610</f>
        <v>885.6</v>
      </c>
      <c r="L609" s="360">
        <f>L610</f>
        <v>885.6</v>
      </c>
      <c r="M609" s="361">
        <f t="shared" si="310"/>
        <v>35</v>
      </c>
      <c r="N609" s="355" t="s">
        <v>17016</v>
      </c>
      <c r="O609" s="355" t="s">
        <v>17016</v>
      </c>
      <c r="P609" s="358" t="s">
        <v>17016</v>
      </c>
      <c r="Q609" s="362">
        <v>9232207</v>
      </c>
      <c r="R609" s="360">
        <f t="shared" ref="R609:U609" si="311">R610</f>
        <v>0</v>
      </c>
      <c r="S609" s="360">
        <f t="shared" si="311"/>
        <v>0</v>
      </c>
      <c r="T609" s="360">
        <f t="shared" si="311"/>
        <v>0</v>
      </c>
      <c r="U609" s="360">
        <f t="shared" si="311"/>
        <v>9232207</v>
      </c>
      <c r="V609" s="356">
        <f t="shared" si="243"/>
        <v>9471.8446701549183</v>
      </c>
      <c r="W609" s="363">
        <f>W610</f>
        <v>11082.342053965322</v>
      </c>
    </row>
    <row r="610" spans="1:23" ht="35.25" x14ac:dyDescent="0.5">
      <c r="A610" s="318">
        <v>591</v>
      </c>
      <c r="B610" s="318">
        <v>1</v>
      </c>
      <c r="C610" s="355">
        <f>SUBTOTAL(9,$B$396:B610)</f>
        <v>177</v>
      </c>
      <c r="D610" s="365" t="s">
        <v>367</v>
      </c>
      <c r="E610" s="355">
        <v>1991</v>
      </c>
      <c r="F610" s="355"/>
      <c r="G610" s="355" t="s">
        <v>17178</v>
      </c>
      <c r="H610" s="355">
        <v>2</v>
      </c>
      <c r="I610" s="355" t="s">
        <v>17045</v>
      </c>
      <c r="J610" s="366">
        <v>974.7</v>
      </c>
      <c r="K610" s="366">
        <v>885.6</v>
      </c>
      <c r="L610" s="366">
        <v>885.6</v>
      </c>
      <c r="M610" s="367">
        <v>35</v>
      </c>
      <c r="N610" s="355" t="s">
        <v>17038</v>
      </c>
      <c r="O610" s="355" t="s">
        <v>17054</v>
      </c>
      <c r="P610" s="358" t="s">
        <v>17102</v>
      </c>
      <c r="Q610" s="363">
        <v>9232207</v>
      </c>
      <c r="R610" s="363"/>
      <c r="S610" s="363">
        <v>0</v>
      </c>
      <c r="T610" s="363">
        <v>0</v>
      </c>
      <c r="U610" s="363">
        <f>Q610-S610-T610</f>
        <v>9232207</v>
      </c>
      <c r="V610" s="356">
        <f t="shared" si="243"/>
        <v>9471.8446701549183</v>
      </c>
      <c r="W610" s="363">
        <v>11082.342053965322</v>
      </c>
    </row>
    <row r="611" spans="1:23" ht="35.25" x14ac:dyDescent="0.5">
      <c r="A611" s="318">
        <v>592</v>
      </c>
      <c r="C611" s="364" t="s">
        <v>269</v>
      </c>
      <c r="D611" s="383"/>
      <c r="E611" s="355" t="s">
        <v>17016</v>
      </c>
      <c r="F611" s="355" t="s">
        <v>17016</v>
      </c>
      <c r="G611" s="355" t="s">
        <v>17016</v>
      </c>
      <c r="H611" s="355" t="s">
        <v>17016</v>
      </c>
      <c r="I611" s="355" t="s">
        <v>17016</v>
      </c>
      <c r="J611" s="360">
        <f>SUM(J612:J620)</f>
        <v>7018.04</v>
      </c>
      <c r="K611" s="360">
        <f t="shared" ref="K611:M611" si="312">SUM(K612:K620)</f>
        <v>6243.2</v>
      </c>
      <c r="L611" s="360">
        <f t="shared" si="312"/>
        <v>6199.1</v>
      </c>
      <c r="M611" s="367">
        <f t="shared" si="312"/>
        <v>394</v>
      </c>
      <c r="N611" s="355" t="s">
        <v>17016</v>
      </c>
      <c r="O611" s="355" t="s">
        <v>17016</v>
      </c>
      <c r="P611" s="358" t="s">
        <v>17016</v>
      </c>
      <c r="Q611" s="362">
        <v>10072790.769999998</v>
      </c>
      <c r="R611" s="360">
        <f t="shared" ref="R611:U611" si="313">SUM(R612:R620)</f>
        <v>0</v>
      </c>
      <c r="S611" s="360">
        <f t="shared" si="313"/>
        <v>0</v>
      </c>
      <c r="T611" s="360">
        <f t="shared" si="313"/>
        <v>845258.33000000007</v>
      </c>
      <c r="U611" s="360">
        <f t="shared" si="313"/>
        <v>9227532.4399999976</v>
      </c>
      <c r="V611" s="356">
        <f t="shared" si="243"/>
        <v>1435.2712110503785</v>
      </c>
      <c r="W611" s="363">
        <f>MAX(W613:W620)</f>
        <v>4725.3179934163754</v>
      </c>
    </row>
    <row r="612" spans="1:23" ht="35.25" x14ac:dyDescent="0.5">
      <c r="A612" s="318">
        <v>593</v>
      </c>
      <c r="B612" s="318">
        <v>1</v>
      </c>
      <c r="C612" s="355">
        <f>SUBTOTAL(9,$B$396:B612)</f>
        <v>178</v>
      </c>
      <c r="D612" s="365" t="s">
        <v>272</v>
      </c>
      <c r="E612" s="355">
        <v>1986</v>
      </c>
      <c r="F612" s="355"/>
      <c r="G612" s="355" t="s">
        <v>17178</v>
      </c>
      <c r="H612" s="355">
        <v>4</v>
      </c>
      <c r="I612" s="355" t="s">
        <v>16984</v>
      </c>
      <c r="J612" s="366">
        <v>912.79</v>
      </c>
      <c r="K612" s="366">
        <v>778.3</v>
      </c>
      <c r="L612" s="366">
        <v>734.19999999999993</v>
      </c>
      <c r="M612" s="367">
        <v>42</v>
      </c>
      <c r="N612" s="355" t="s">
        <v>17038</v>
      </c>
      <c r="O612" s="355" t="s">
        <v>17054</v>
      </c>
      <c r="P612" s="358" t="s">
        <v>17167</v>
      </c>
      <c r="Q612" s="363">
        <v>3353388.8</v>
      </c>
      <c r="R612" s="363"/>
      <c r="S612" s="363">
        <v>0</v>
      </c>
      <c r="T612" s="363">
        <v>0</v>
      </c>
      <c r="U612" s="363">
        <f t="shared" ref="U612:U620" si="314">Q612-S612-T612</f>
        <v>3353388.8</v>
      </c>
      <c r="V612" s="356">
        <f t="shared" ref="V612:V613" si="315">Q612/J612</f>
        <v>3673.7790729521575</v>
      </c>
      <c r="W612" s="363">
        <v>4733.6008501407769</v>
      </c>
    </row>
    <row r="613" spans="1:23" ht="35.25" x14ac:dyDescent="0.5">
      <c r="A613" s="318">
        <v>594</v>
      </c>
      <c r="B613" s="318">
        <v>1</v>
      </c>
      <c r="C613" s="355">
        <f>SUBTOTAL(9,$B$396:B613)</f>
        <v>179</v>
      </c>
      <c r="D613" s="365" t="s">
        <v>271</v>
      </c>
      <c r="E613" s="355">
        <v>1986</v>
      </c>
      <c r="F613" s="355"/>
      <c r="G613" s="355" t="s">
        <v>17178</v>
      </c>
      <c r="H613" s="355">
        <v>4</v>
      </c>
      <c r="I613" s="355" t="s">
        <v>16984</v>
      </c>
      <c r="J613" s="366">
        <v>914.39</v>
      </c>
      <c r="K613" s="366">
        <v>779.9</v>
      </c>
      <c r="L613" s="366">
        <v>779.9</v>
      </c>
      <c r="M613" s="367">
        <v>42</v>
      </c>
      <c r="N613" s="355" t="s">
        <v>17038</v>
      </c>
      <c r="O613" s="355" t="s">
        <v>17054</v>
      </c>
      <c r="P613" s="358" t="s">
        <v>17167</v>
      </c>
      <c r="Q613" s="363">
        <v>3353388.8</v>
      </c>
      <c r="R613" s="363"/>
      <c r="S613" s="363">
        <v>0</v>
      </c>
      <c r="T613" s="363">
        <v>0</v>
      </c>
      <c r="U613" s="363">
        <f t="shared" si="314"/>
        <v>3353388.8</v>
      </c>
      <c r="V613" s="356">
        <f t="shared" si="315"/>
        <v>3667.3506928116012</v>
      </c>
      <c r="W613" s="363">
        <v>4725.3179934163754</v>
      </c>
    </row>
    <row r="614" spans="1:23" ht="35.25" x14ac:dyDescent="0.5">
      <c r="A614" s="318">
        <v>595</v>
      </c>
      <c r="B614" s="318">
        <v>1</v>
      </c>
      <c r="C614" s="355">
        <f>SUBTOTAL(9,$B$396:B614)</f>
        <v>180</v>
      </c>
      <c r="D614" s="368" t="s">
        <v>15499</v>
      </c>
      <c r="E614" s="369">
        <v>1967</v>
      </c>
      <c r="F614" s="369"/>
      <c r="G614" s="355" t="s">
        <v>17178</v>
      </c>
      <c r="H614" s="369">
        <v>2</v>
      </c>
      <c r="I614" s="369">
        <v>2</v>
      </c>
      <c r="J614" s="370">
        <v>716.98</v>
      </c>
      <c r="K614" s="370">
        <v>650</v>
      </c>
      <c r="L614" s="370">
        <v>650</v>
      </c>
      <c r="M614" s="371">
        <v>42</v>
      </c>
      <c r="N614" s="369" t="s">
        <v>17038</v>
      </c>
      <c r="O614" s="369" t="s">
        <v>17054</v>
      </c>
      <c r="P614" s="372" t="s">
        <v>17167</v>
      </c>
      <c r="Q614" s="373">
        <v>464925.68</v>
      </c>
      <c r="R614" s="373">
        <v>0</v>
      </c>
      <c r="S614" s="373">
        <v>0</v>
      </c>
      <c r="T614" s="373">
        <v>116750.08</v>
      </c>
      <c r="U614" s="373">
        <f t="shared" si="314"/>
        <v>348175.6</v>
      </c>
      <c r="V614" s="356">
        <f t="shared" ref="V614:V620" si="316">Q614/J614</f>
        <v>648.44999860526093</v>
      </c>
      <c r="W614" s="363">
        <v>648.45000000000005</v>
      </c>
    </row>
    <row r="615" spans="1:23" ht="35.25" x14ac:dyDescent="0.5">
      <c r="A615" s="318">
        <v>596</v>
      </c>
      <c r="B615" s="318">
        <v>1</v>
      </c>
      <c r="C615" s="355">
        <f>SUBTOTAL(9,$B$396:B615)</f>
        <v>181</v>
      </c>
      <c r="D615" s="368" t="s">
        <v>15501</v>
      </c>
      <c r="E615" s="369">
        <v>1968</v>
      </c>
      <c r="F615" s="369"/>
      <c r="G615" s="355" t="s">
        <v>17178</v>
      </c>
      <c r="H615" s="369">
        <v>2</v>
      </c>
      <c r="I615" s="369">
        <v>2</v>
      </c>
      <c r="J615" s="370">
        <v>711.07</v>
      </c>
      <c r="K615" s="370">
        <v>650</v>
      </c>
      <c r="L615" s="370">
        <v>650</v>
      </c>
      <c r="M615" s="371">
        <v>44</v>
      </c>
      <c r="N615" s="369" t="s">
        <v>17038</v>
      </c>
      <c r="O615" s="369" t="s">
        <v>17054</v>
      </c>
      <c r="P615" s="372" t="s">
        <v>17167</v>
      </c>
      <c r="Q615" s="373">
        <v>461093.33999999997</v>
      </c>
      <c r="R615" s="373">
        <v>0</v>
      </c>
      <c r="S615" s="373">
        <v>0</v>
      </c>
      <c r="T615" s="373">
        <v>115787.72</v>
      </c>
      <c r="U615" s="373">
        <f t="shared" si="314"/>
        <v>345305.62</v>
      </c>
      <c r="V615" s="356">
        <f t="shared" si="316"/>
        <v>648.44999789050291</v>
      </c>
      <c r="W615" s="363">
        <v>648.45000000000005</v>
      </c>
    </row>
    <row r="616" spans="1:23" ht="35.25" x14ac:dyDescent="0.5">
      <c r="A616" s="318">
        <v>597</v>
      </c>
      <c r="B616" s="318">
        <v>1</v>
      </c>
      <c r="C616" s="355">
        <f>SUBTOTAL(9,$B$396:B616)</f>
        <v>182</v>
      </c>
      <c r="D616" s="368" t="s">
        <v>15502</v>
      </c>
      <c r="E616" s="369">
        <v>1971</v>
      </c>
      <c r="F616" s="369"/>
      <c r="G616" s="355" t="s">
        <v>17178</v>
      </c>
      <c r="H616" s="369">
        <v>2</v>
      </c>
      <c r="I616" s="369">
        <v>2</v>
      </c>
      <c r="J616" s="370">
        <v>714.4</v>
      </c>
      <c r="K616" s="370">
        <v>650</v>
      </c>
      <c r="L616" s="370">
        <v>650</v>
      </c>
      <c r="M616" s="371">
        <v>51</v>
      </c>
      <c r="N616" s="369" t="s">
        <v>17038</v>
      </c>
      <c r="O616" s="369" t="s">
        <v>17054</v>
      </c>
      <c r="P616" s="372" t="s">
        <v>17167</v>
      </c>
      <c r="Q616" s="373">
        <v>463252.68000000005</v>
      </c>
      <c r="R616" s="373">
        <v>0</v>
      </c>
      <c r="S616" s="373">
        <v>0</v>
      </c>
      <c r="T616" s="373">
        <v>116329.96</v>
      </c>
      <c r="U616" s="373">
        <f t="shared" si="314"/>
        <v>346922.72000000003</v>
      </c>
      <c r="V616" s="356">
        <f t="shared" si="316"/>
        <v>648.45000000000005</v>
      </c>
      <c r="W616" s="363">
        <v>648.45000000000005</v>
      </c>
    </row>
    <row r="617" spans="1:23" ht="35.25" x14ac:dyDescent="0.5">
      <c r="A617" s="318">
        <v>598</v>
      </c>
      <c r="B617" s="318">
        <v>1</v>
      </c>
      <c r="C617" s="355">
        <f>SUBTOTAL(9,$B$396:B617)</f>
        <v>183</v>
      </c>
      <c r="D617" s="368" t="s">
        <v>15503</v>
      </c>
      <c r="E617" s="369">
        <v>1971</v>
      </c>
      <c r="F617" s="369"/>
      <c r="G617" s="355" t="s">
        <v>17178</v>
      </c>
      <c r="H617" s="369">
        <v>2</v>
      </c>
      <c r="I617" s="369">
        <v>2</v>
      </c>
      <c r="J617" s="370">
        <v>710.96</v>
      </c>
      <c r="K617" s="370">
        <v>650</v>
      </c>
      <c r="L617" s="370">
        <v>650</v>
      </c>
      <c r="M617" s="371">
        <v>42</v>
      </c>
      <c r="N617" s="369" t="s">
        <v>17038</v>
      </c>
      <c r="O617" s="369" t="s">
        <v>17054</v>
      </c>
      <c r="P617" s="372" t="s">
        <v>17167</v>
      </c>
      <c r="Q617" s="373">
        <v>461022.00999999995</v>
      </c>
      <c r="R617" s="373">
        <v>0</v>
      </c>
      <c r="S617" s="373">
        <v>0</v>
      </c>
      <c r="T617" s="373">
        <v>115769.81</v>
      </c>
      <c r="U617" s="373">
        <f t="shared" si="314"/>
        <v>345252.19999999995</v>
      </c>
      <c r="V617" s="356">
        <f t="shared" si="316"/>
        <v>648.44999718690212</v>
      </c>
      <c r="W617" s="363">
        <v>648.45000000000005</v>
      </c>
    </row>
    <row r="618" spans="1:23" ht="35.25" x14ac:dyDescent="0.5">
      <c r="A618" s="318">
        <v>599</v>
      </c>
      <c r="B618" s="318">
        <v>1</v>
      </c>
      <c r="C618" s="355">
        <f>SUBTOTAL(9,$B$396:B618)</f>
        <v>184</v>
      </c>
      <c r="D618" s="368" t="s">
        <v>15504</v>
      </c>
      <c r="E618" s="369">
        <v>1974</v>
      </c>
      <c r="F618" s="369"/>
      <c r="G618" s="355" t="s">
        <v>17178</v>
      </c>
      <c r="H618" s="369">
        <v>2</v>
      </c>
      <c r="I618" s="369">
        <v>2</v>
      </c>
      <c r="J618" s="370">
        <v>725.15</v>
      </c>
      <c r="K618" s="370">
        <v>650</v>
      </c>
      <c r="L618" s="370">
        <v>650</v>
      </c>
      <c r="M618" s="371">
        <v>42</v>
      </c>
      <c r="N618" s="369" t="s">
        <v>17038</v>
      </c>
      <c r="O618" s="369" t="s">
        <v>17054</v>
      </c>
      <c r="P618" s="372" t="s">
        <v>17167</v>
      </c>
      <c r="Q618" s="373">
        <v>470223.52</v>
      </c>
      <c r="R618" s="373">
        <v>0</v>
      </c>
      <c r="S618" s="373">
        <v>0</v>
      </c>
      <c r="T618" s="373">
        <v>118080.45</v>
      </c>
      <c r="U618" s="373">
        <f t="shared" si="314"/>
        <v>352143.07</v>
      </c>
      <c r="V618" s="356">
        <f t="shared" si="316"/>
        <v>648.45000344756261</v>
      </c>
      <c r="W618" s="363">
        <v>648.45000000000005</v>
      </c>
    </row>
    <row r="619" spans="1:23" ht="35.25" x14ac:dyDescent="0.5">
      <c r="A619" s="318">
        <v>600</v>
      </c>
      <c r="B619" s="318">
        <v>1</v>
      </c>
      <c r="C619" s="355">
        <f>SUBTOTAL(9,$B$396:B619)</f>
        <v>185</v>
      </c>
      <c r="D619" s="368" t="s">
        <v>15505</v>
      </c>
      <c r="E619" s="369">
        <v>1976</v>
      </c>
      <c r="F619" s="369"/>
      <c r="G619" s="355" t="s">
        <v>17178</v>
      </c>
      <c r="H619" s="369">
        <v>2</v>
      </c>
      <c r="I619" s="369">
        <v>2</v>
      </c>
      <c r="J619" s="370">
        <v>745</v>
      </c>
      <c r="K619" s="370">
        <v>660</v>
      </c>
      <c r="L619" s="370">
        <v>660</v>
      </c>
      <c r="M619" s="371">
        <v>42</v>
      </c>
      <c r="N619" s="369" t="s">
        <v>17038</v>
      </c>
      <c r="O619" s="369" t="s">
        <v>17054</v>
      </c>
      <c r="P619" s="372" t="s">
        <v>17167</v>
      </c>
      <c r="Q619" s="373">
        <v>483095.25</v>
      </c>
      <c r="R619" s="373">
        <v>0</v>
      </c>
      <c r="S619" s="373">
        <v>0</v>
      </c>
      <c r="T619" s="373">
        <v>121312.74</v>
      </c>
      <c r="U619" s="373">
        <f t="shared" si="314"/>
        <v>361782.51</v>
      </c>
      <c r="V619" s="356">
        <f t="shared" si="316"/>
        <v>648.45000000000005</v>
      </c>
      <c r="W619" s="363">
        <v>648.45000000000005</v>
      </c>
    </row>
    <row r="620" spans="1:23" ht="35.25" x14ac:dyDescent="0.5">
      <c r="A620" s="318">
        <v>601</v>
      </c>
      <c r="B620" s="318">
        <v>1</v>
      </c>
      <c r="C620" s="355">
        <f>SUBTOTAL(9,$B$396:B620)</f>
        <v>186</v>
      </c>
      <c r="D620" s="368" t="s">
        <v>15507</v>
      </c>
      <c r="E620" s="369">
        <v>1983</v>
      </c>
      <c r="F620" s="369"/>
      <c r="G620" s="355" t="s">
        <v>17178</v>
      </c>
      <c r="H620" s="369">
        <v>2</v>
      </c>
      <c r="I620" s="369">
        <v>3</v>
      </c>
      <c r="J620" s="370">
        <v>867.3</v>
      </c>
      <c r="K620" s="370">
        <v>775</v>
      </c>
      <c r="L620" s="370">
        <v>775</v>
      </c>
      <c r="M620" s="371">
        <v>47</v>
      </c>
      <c r="N620" s="369" t="s">
        <v>17038</v>
      </c>
      <c r="O620" s="369" t="s">
        <v>17054</v>
      </c>
      <c r="P620" s="372" t="s">
        <v>17167</v>
      </c>
      <c r="Q620" s="373">
        <v>562400.68999999994</v>
      </c>
      <c r="R620" s="373">
        <v>0</v>
      </c>
      <c r="S620" s="373">
        <v>0</v>
      </c>
      <c r="T620" s="373">
        <v>141227.57</v>
      </c>
      <c r="U620" s="373">
        <f t="shared" si="314"/>
        <v>421173.11999999994</v>
      </c>
      <c r="V620" s="356">
        <f t="shared" si="316"/>
        <v>648.45000576501786</v>
      </c>
      <c r="W620" s="363">
        <v>648.45000000000005</v>
      </c>
    </row>
    <row r="621" spans="1:23" ht="35.25" x14ac:dyDescent="0.5">
      <c r="A621" s="318">
        <v>602</v>
      </c>
      <c r="C621" s="364" t="s">
        <v>17448</v>
      </c>
      <c r="D621" s="383"/>
      <c r="E621" s="355" t="s">
        <v>17016</v>
      </c>
      <c r="F621" s="355" t="s">
        <v>17016</v>
      </c>
      <c r="G621" s="355" t="s">
        <v>17016</v>
      </c>
      <c r="H621" s="355" t="s">
        <v>17016</v>
      </c>
      <c r="I621" s="355" t="s">
        <v>17016</v>
      </c>
      <c r="J621" s="360">
        <f>J622+J623</f>
        <v>1737.77</v>
      </c>
      <c r="K621" s="360">
        <f t="shared" ref="K621:M621" si="317">K622+K623</f>
        <v>1590.8</v>
      </c>
      <c r="L621" s="360">
        <f t="shared" si="317"/>
        <v>1518.6999999999998</v>
      </c>
      <c r="M621" s="361">
        <f t="shared" si="317"/>
        <v>77</v>
      </c>
      <c r="N621" s="355" t="s">
        <v>17016</v>
      </c>
      <c r="O621" s="355" t="s">
        <v>17016</v>
      </c>
      <c r="P621" s="358" t="s">
        <v>17016</v>
      </c>
      <c r="Q621" s="362">
        <v>4266246.9799999995</v>
      </c>
      <c r="R621" s="360">
        <f t="shared" ref="R621" si="318">R622</f>
        <v>0</v>
      </c>
      <c r="S621" s="360">
        <f>S622+S623</f>
        <v>0</v>
      </c>
      <c r="T621" s="360">
        <f t="shared" ref="T621:U621" si="319">T622+T623</f>
        <v>0</v>
      </c>
      <c r="U621" s="360">
        <f t="shared" si="319"/>
        <v>4266246.9799999995</v>
      </c>
      <c r="V621" s="356">
        <f t="shared" ref="V621:V688" si="320">Q621/J621</f>
        <v>2455.012446986655</v>
      </c>
      <c r="W621" s="363">
        <f>MAX(W622:W623)</f>
        <v>2488.35</v>
      </c>
    </row>
    <row r="622" spans="1:23" ht="35.25" x14ac:dyDescent="0.5">
      <c r="A622" s="318">
        <v>603</v>
      </c>
      <c r="B622" s="318">
        <v>1</v>
      </c>
      <c r="C622" s="355">
        <f>SUBTOTAL(9,$B$396:B622)</f>
        <v>187</v>
      </c>
      <c r="D622" s="365" t="s">
        <v>17464</v>
      </c>
      <c r="E622" s="355">
        <v>1986</v>
      </c>
      <c r="F622" s="355"/>
      <c r="G622" s="355" t="s">
        <v>17179</v>
      </c>
      <c r="H622" s="355">
        <v>5</v>
      </c>
      <c r="I622" s="355">
        <v>1</v>
      </c>
      <c r="J622" s="366">
        <v>872.4</v>
      </c>
      <c r="K622" s="366">
        <v>809.3</v>
      </c>
      <c r="L622" s="366">
        <v>809.3</v>
      </c>
      <c r="M622" s="367">
        <v>41</v>
      </c>
      <c r="N622" s="355" t="s">
        <v>17038</v>
      </c>
      <c r="O622" s="355" t="s">
        <v>17054</v>
      </c>
      <c r="P622" s="358" t="s">
        <v>17167</v>
      </c>
      <c r="Q622" s="363">
        <v>2112904.3099999996</v>
      </c>
      <c r="R622" s="363"/>
      <c r="S622" s="363">
        <v>0</v>
      </c>
      <c r="T622" s="363">
        <v>0</v>
      </c>
      <c r="U622" s="363">
        <f>Q622-S622-T622</f>
        <v>2112904.3099999996</v>
      </c>
      <c r="V622" s="356">
        <f t="shared" si="320"/>
        <v>2421.9444176983029</v>
      </c>
      <c r="W622" s="363">
        <f>V622</f>
        <v>2421.9444176983029</v>
      </c>
    </row>
    <row r="623" spans="1:23" ht="35.25" x14ac:dyDescent="0.5">
      <c r="B623" s="318">
        <v>1</v>
      </c>
      <c r="C623" s="355">
        <f>SUBTOTAL(9,$B$396:B623)</f>
        <v>188</v>
      </c>
      <c r="D623" s="365" t="s">
        <v>17465</v>
      </c>
      <c r="E623" s="355">
        <v>1989</v>
      </c>
      <c r="F623" s="355"/>
      <c r="G623" s="355" t="s">
        <v>17179</v>
      </c>
      <c r="H623" s="355">
        <v>5</v>
      </c>
      <c r="I623" s="355">
        <v>1</v>
      </c>
      <c r="J623" s="366">
        <v>865.37</v>
      </c>
      <c r="K623" s="366">
        <v>781.5</v>
      </c>
      <c r="L623" s="366">
        <v>709.4</v>
      </c>
      <c r="M623" s="367">
        <v>36</v>
      </c>
      <c r="N623" s="355" t="s">
        <v>17038</v>
      </c>
      <c r="O623" s="355" t="s">
        <v>17054</v>
      </c>
      <c r="P623" s="358" t="s">
        <v>17167</v>
      </c>
      <c r="Q623" s="363">
        <v>2153342.67</v>
      </c>
      <c r="R623" s="363"/>
      <c r="S623" s="363">
        <v>0</v>
      </c>
      <c r="T623" s="363">
        <v>0</v>
      </c>
      <c r="U623" s="363">
        <f>Q623-S623-T623</f>
        <v>2153342.67</v>
      </c>
      <c r="V623" s="356">
        <f t="shared" si="320"/>
        <v>2488.3491107849823</v>
      </c>
      <c r="W623" s="363">
        <v>2488.35</v>
      </c>
    </row>
    <row r="624" spans="1:23" ht="35.25" x14ac:dyDescent="0.5">
      <c r="A624" s="318">
        <v>604</v>
      </c>
      <c r="C624" s="364" t="s">
        <v>270</v>
      </c>
      <c r="D624" s="383"/>
      <c r="E624" s="355" t="s">
        <v>17016</v>
      </c>
      <c r="F624" s="355" t="s">
        <v>17016</v>
      </c>
      <c r="G624" s="355" t="s">
        <v>17016</v>
      </c>
      <c r="H624" s="355" t="s">
        <v>17016</v>
      </c>
      <c r="I624" s="355" t="s">
        <v>17016</v>
      </c>
      <c r="J624" s="360">
        <f>J625</f>
        <v>492.1</v>
      </c>
      <c r="K624" s="360">
        <f t="shared" ref="K624:M624" si="321">K625</f>
        <v>492.1</v>
      </c>
      <c r="L624" s="360">
        <f>L625</f>
        <v>492.1</v>
      </c>
      <c r="M624" s="361">
        <f t="shared" si="321"/>
        <v>31</v>
      </c>
      <c r="N624" s="355" t="s">
        <v>17016</v>
      </c>
      <c r="O624" s="355" t="s">
        <v>17016</v>
      </c>
      <c r="P624" s="358" t="s">
        <v>17016</v>
      </c>
      <c r="Q624" s="362">
        <v>7273890.620000001</v>
      </c>
      <c r="R624" s="360">
        <f t="shared" ref="R624:U624" si="322">R625</f>
        <v>0</v>
      </c>
      <c r="S624" s="360">
        <f t="shared" si="322"/>
        <v>0</v>
      </c>
      <c r="T624" s="360">
        <f t="shared" si="322"/>
        <v>0</v>
      </c>
      <c r="U624" s="360">
        <f t="shared" si="322"/>
        <v>7273890.620000001</v>
      </c>
      <c r="V624" s="356">
        <f t="shared" si="320"/>
        <v>14781.326193863037</v>
      </c>
      <c r="W624" s="363">
        <f>W625</f>
        <v>14979.44921763869</v>
      </c>
    </row>
    <row r="625" spans="1:23" ht="35.25" x14ac:dyDescent="0.5">
      <c r="A625" s="318">
        <v>605</v>
      </c>
      <c r="B625" s="318">
        <v>1</v>
      </c>
      <c r="C625" s="355">
        <f>SUBTOTAL(9,$B$396:B625)</f>
        <v>189</v>
      </c>
      <c r="D625" s="365" t="s">
        <v>274</v>
      </c>
      <c r="E625" s="355">
        <v>1984</v>
      </c>
      <c r="F625" s="355"/>
      <c r="G625" s="355" t="s">
        <v>17178</v>
      </c>
      <c r="H625" s="355">
        <v>2</v>
      </c>
      <c r="I625" s="355" t="s">
        <v>16986</v>
      </c>
      <c r="J625" s="366">
        <v>492.1</v>
      </c>
      <c r="K625" s="366">
        <v>492.1</v>
      </c>
      <c r="L625" s="366">
        <v>492.1</v>
      </c>
      <c r="M625" s="367">
        <v>31</v>
      </c>
      <c r="N625" s="355" t="s">
        <v>17038</v>
      </c>
      <c r="O625" s="355" t="s">
        <v>17054</v>
      </c>
      <c r="P625" s="358" t="s">
        <v>17167</v>
      </c>
      <c r="Q625" s="363">
        <v>7273890.620000001</v>
      </c>
      <c r="R625" s="363"/>
      <c r="S625" s="363">
        <v>0</v>
      </c>
      <c r="T625" s="363">
        <v>0</v>
      </c>
      <c r="U625" s="363">
        <f>Q625-S625-T625</f>
        <v>7273890.620000001</v>
      </c>
      <c r="V625" s="356">
        <f t="shared" si="320"/>
        <v>14781.326193863037</v>
      </c>
      <c r="W625" s="363">
        <v>14979.44921763869</v>
      </c>
    </row>
    <row r="626" spans="1:23" ht="35.25" x14ac:dyDescent="0.5">
      <c r="A626" s="318">
        <v>606</v>
      </c>
      <c r="C626" s="364" t="s">
        <v>261</v>
      </c>
      <c r="D626" s="383"/>
      <c r="E626" s="355" t="s">
        <v>17016</v>
      </c>
      <c r="F626" s="355" t="s">
        <v>17016</v>
      </c>
      <c r="G626" s="355" t="s">
        <v>17016</v>
      </c>
      <c r="H626" s="355" t="s">
        <v>17016</v>
      </c>
      <c r="I626" s="355" t="s">
        <v>17016</v>
      </c>
      <c r="J626" s="360">
        <f>J627</f>
        <v>1138.3</v>
      </c>
      <c r="K626" s="360">
        <f t="shared" ref="K626:M626" si="323">K627</f>
        <v>998.3</v>
      </c>
      <c r="L626" s="360">
        <f>L627</f>
        <v>956.94899999999996</v>
      </c>
      <c r="M626" s="361">
        <f t="shared" si="323"/>
        <v>50</v>
      </c>
      <c r="N626" s="355" t="s">
        <v>17016</v>
      </c>
      <c r="O626" s="355" t="s">
        <v>17016</v>
      </c>
      <c r="P626" s="358" t="s">
        <v>17016</v>
      </c>
      <c r="Q626" s="362">
        <v>3365434.4</v>
      </c>
      <c r="R626" s="360">
        <f t="shared" ref="R626:U626" si="324">R627</f>
        <v>0</v>
      </c>
      <c r="S626" s="360">
        <f t="shared" si="324"/>
        <v>0</v>
      </c>
      <c r="T626" s="360">
        <f t="shared" si="324"/>
        <v>0</v>
      </c>
      <c r="U626" s="360">
        <f t="shared" si="324"/>
        <v>3365434.4</v>
      </c>
      <c r="V626" s="356">
        <f t="shared" si="320"/>
        <v>2956.5443204779058</v>
      </c>
      <c r="W626" s="363">
        <f>W627</f>
        <v>2956.5443204779058</v>
      </c>
    </row>
    <row r="627" spans="1:23" ht="35.25" x14ac:dyDescent="0.5">
      <c r="A627" s="318">
        <v>607</v>
      </c>
      <c r="B627" s="318">
        <v>1</v>
      </c>
      <c r="C627" s="355">
        <f>SUBTOTAL(9,$B$396:B627)</f>
        <v>190</v>
      </c>
      <c r="D627" s="365" t="s">
        <v>283</v>
      </c>
      <c r="E627" s="355">
        <v>1990</v>
      </c>
      <c r="F627" s="355"/>
      <c r="G627" s="355" t="s">
        <v>17178</v>
      </c>
      <c r="H627" s="355">
        <v>5</v>
      </c>
      <c r="I627" s="355" t="s">
        <v>16984</v>
      </c>
      <c r="J627" s="366">
        <v>1138.3</v>
      </c>
      <c r="K627" s="366">
        <v>998.3</v>
      </c>
      <c r="L627" s="366">
        <v>956.94899999999996</v>
      </c>
      <c r="M627" s="367">
        <v>50</v>
      </c>
      <c r="N627" s="355" t="s">
        <v>17038</v>
      </c>
      <c r="O627" s="355" t="s">
        <v>17054</v>
      </c>
      <c r="P627" s="358" t="s">
        <v>17163</v>
      </c>
      <c r="Q627" s="363">
        <v>3365434.4</v>
      </c>
      <c r="R627" s="363"/>
      <c r="S627" s="363">
        <v>0</v>
      </c>
      <c r="T627" s="363">
        <v>0</v>
      </c>
      <c r="U627" s="363">
        <f>Q627-S627-T627</f>
        <v>3365434.4</v>
      </c>
      <c r="V627" s="356">
        <f>Q627/J627</f>
        <v>2956.5443204779058</v>
      </c>
      <c r="W627" s="363">
        <v>2956.5443204779058</v>
      </c>
    </row>
    <row r="628" spans="1:23" ht="35.25" x14ac:dyDescent="0.5">
      <c r="A628" s="318">
        <v>608</v>
      </c>
      <c r="C628" s="364" t="s">
        <v>263</v>
      </c>
      <c r="D628" s="383"/>
      <c r="E628" s="355" t="s">
        <v>17016</v>
      </c>
      <c r="F628" s="355" t="s">
        <v>17016</v>
      </c>
      <c r="G628" s="355" t="s">
        <v>17016</v>
      </c>
      <c r="H628" s="355" t="s">
        <v>17016</v>
      </c>
      <c r="I628" s="355" t="s">
        <v>17016</v>
      </c>
      <c r="J628" s="360">
        <f>J629+J630+J631</f>
        <v>5599.26</v>
      </c>
      <c r="K628" s="360">
        <f t="shared" ref="K628:M628" si="325">K629+K630+K631</f>
        <v>3418.54</v>
      </c>
      <c r="L628" s="360">
        <f t="shared" si="325"/>
        <v>3270.15</v>
      </c>
      <c r="M628" s="367">
        <f t="shared" si="325"/>
        <v>177</v>
      </c>
      <c r="N628" s="355" t="s">
        <v>17016</v>
      </c>
      <c r="O628" s="355" t="s">
        <v>17016</v>
      </c>
      <c r="P628" s="358" t="s">
        <v>17016</v>
      </c>
      <c r="Q628" s="362">
        <v>15296017.029999999</v>
      </c>
      <c r="R628" s="360">
        <f t="shared" ref="R628:U628" si="326">R629+R630+R631</f>
        <v>0</v>
      </c>
      <c r="S628" s="360">
        <f t="shared" si="326"/>
        <v>0</v>
      </c>
      <c r="T628" s="360">
        <f t="shared" si="326"/>
        <v>0</v>
      </c>
      <c r="U628" s="360">
        <f t="shared" si="326"/>
        <v>15296017.029999999</v>
      </c>
      <c r="V628" s="356">
        <f t="shared" si="320"/>
        <v>2731.7925993792032</v>
      </c>
      <c r="W628" s="363">
        <f>MAX(W629:W631)</f>
        <v>9798.0505415162461</v>
      </c>
    </row>
    <row r="629" spans="1:23" ht="35.25" x14ac:dyDescent="0.5">
      <c r="A629" s="318">
        <v>609</v>
      </c>
      <c r="B629" s="318">
        <v>1</v>
      </c>
      <c r="C629" s="355">
        <f>SUBTOTAL(9,$B$396:B629)</f>
        <v>191</v>
      </c>
      <c r="D629" s="365" t="s">
        <v>15684</v>
      </c>
      <c r="E629" s="355">
        <v>1956</v>
      </c>
      <c r="F629" s="355"/>
      <c r="G629" s="355" t="s">
        <v>17178</v>
      </c>
      <c r="H629" s="355">
        <v>3</v>
      </c>
      <c r="I629" s="355" t="s">
        <v>17045</v>
      </c>
      <c r="J629" s="366">
        <v>1785.9</v>
      </c>
      <c r="K629" s="366">
        <v>874.54</v>
      </c>
      <c r="L629" s="366">
        <v>758.45999999999992</v>
      </c>
      <c r="M629" s="367">
        <v>43</v>
      </c>
      <c r="N629" s="355" t="s">
        <v>17038</v>
      </c>
      <c r="O629" s="355" t="s">
        <v>17054</v>
      </c>
      <c r="P629" s="358" t="s">
        <v>17182</v>
      </c>
      <c r="Q629" s="363">
        <v>6841033.4400000004</v>
      </c>
      <c r="R629" s="363"/>
      <c r="S629" s="363">
        <v>0</v>
      </c>
      <c r="T629" s="363">
        <v>0</v>
      </c>
      <c r="U629" s="363">
        <f>Q629-S629-T629</f>
        <v>6841033.4400000004</v>
      </c>
      <c r="V629" s="356">
        <f t="shared" si="320"/>
        <v>3830.5803460440115</v>
      </c>
      <c r="W629" s="363">
        <v>5203.506041771655</v>
      </c>
    </row>
    <row r="630" spans="1:23" ht="35.25" x14ac:dyDescent="0.5">
      <c r="A630" s="318">
        <v>610</v>
      </c>
      <c r="B630" s="318">
        <v>1</v>
      </c>
      <c r="C630" s="355">
        <f>SUBTOTAL(9,$B$396:B630)</f>
        <v>192</v>
      </c>
      <c r="D630" s="365" t="s">
        <v>277</v>
      </c>
      <c r="E630" s="355">
        <v>1967</v>
      </c>
      <c r="F630" s="355"/>
      <c r="G630" s="355" t="s">
        <v>17178</v>
      </c>
      <c r="H630" s="355">
        <v>5</v>
      </c>
      <c r="I630" s="355" t="s">
        <v>16986</v>
      </c>
      <c r="J630" s="366">
        <v>3259.36</v>
      </c>
      <c r="K630" s="366">
        <v>1990</v>
      </c>
      <c r="L630" s="366">
        <v>1990</v>
      </c>
      <c r="M630" s="367">
        <v>104</v>
      </c>
      <c r="N630" s="355" t="s">
        <v>17038</v>
      </c>
      <c r="O630" s="355" t="s">
        <v>17054</v>
      </c>
      <c r="P630" s="358" t="s">
        <v>17168</v>
      </c>
      <c r="Q630" s="363">
        <v>6245240.1699999999</v>
      </c>
      <c r="R630" s="363"/>
      <c r="S630" s="363">
        <v>0</v>
      </c>
      <c r="T630" s="363">
        <v>0</v>
      </c>
      <c r="U630" s="363">
        <f>Q630-S630-T630</f>
        <v>6245240.1699999999</v>
      </c>
      <c r="V630" s="356">
        <f t="shared" si="320"/>
        <v>1916.0940092533504</v>
      </c>
      <c r="W630" s="363">
        <v>2602.8449597466984</v>
      </c>
    </row>
    <row r="631" spans="1:23" ht="35.25" x14ac:dyDescent="0.5">
      <c r="A631" s="318">
        <v>611</v>
      </c>
      <c r="B631" s="318">
        <v>1</v>
      </c>
      <c r="C631" s="355">
        <f>SUBTOTAL(9,$B$396:B631)</f>
        <v>193</v>
      </c>
      <c r="D631" s="365" t="s">
        <v>15615</v>
      </c>
      <c r="E631" s="355">
        <v>1958</v>
      </c>
      <c r="F631" s="355"/>
      <c r="G631" s="355" t="s">
        <v>17178</v>
      </c>
      <c r="H631" s="355">
        <v>2</v>
      </c>
      <c r="I631" s="355" t="s">
        <v>16986</v>
      </c>
      <c r="J631" s="366">
        <v>554</v>
      </c>
      <c r="K631" s="366">
        <v>554</v>
      </c>
      <c r="L631" s="366">
        <v>521.69000000000005</v>
      </c>
      <c r="M631" s="367">
        <v>30</v>
      </c>
      <c r="N631" s="355" t="s">
        <v>17038</v>
      </c>
      <c r="O631" s="355" t="s">
        <v>17054</v>
      </c>
      <c r="P631" s="358" t="s">
        <v>17163</v>
      </c>
      <c r="Q631" s="363">
        <v>2209743.4200000004</v>
      </c>
      <c r="R631" s="363"/>
      <c r="S631" s="363">
        <v>0</v>
      </c>
      <c r="T631" s="363">
        <v>0</v>
      </c>
      <c r="U631" s="363">
        <f>Q631-S631-T631</f>
        <v>2209743.4200000004</v>
      </c>
      <c r="V631" s="356">
        <f>Q631/J631</f>
        <v>3988.7065342960295</v>
      </c>
      <c r="W631" s="363">
        <v>9798.0505415162461</v>
      </c>
    </row>
    <row r="632" spans="1:23" ht="35.25" x14ac:dyDescent="0.5">
      <c r="A632" s="318">
        <v>612</v>
      </c>
      <c r="C632" s="364" t="s">
        <v>266</v>
      </c>
      <c r="D632" s="383"/>
      <c r="E632" s="355" t="s">
        <v>17016</v>
      </c>
      <c r="F632" s="355" t="s">
        <v>17016</v>
      </c>
      <c r="G632" s="355" t="s">
        <v>17016</v>
      </c>
      <c r="H632" s="355" t="s">
        <v>17016</v>
      </c>
      <c r="I632" s="355" t="s">
        <v>17016</v>
      </c>
      <c r="J632" s="360">
        <f>J633+J634</f>
        <v>6017.86</v>
      </c>
      <c r="K632" s="360">
        <f t="shared" ref="K632:M632" si="327">K633+K634</f>
        <v>5795.87</v>
      </c>
      <c r="L632" s="360">
        <f>L633+L634</f>
        <v>5795.87</v>
      </c>
      <c r="M632" s="361">
        <f t="shared" si="327"/>
        <v>255</v>
      </c>
      <c r="N632" s="355" t="s">
        <v>17016</v>
      </c>
      <c r="O632" s="355" t="s">
        <v>17016</v>
      </c>
      <c r="P632" s="358" t="s">
        <v>17016</v>
      </c>
      <c r="Q632" s="362">
        <v>16195763.15</v>
      </c>
      <c r="R632" s="360">
        <f t="shared" ref="R632:S632" si="328">R633+R634</f>
        <v>0</v>
      </c>
      <c r="S632" s="360">
        <f t="shared" si="328"/>
        <v>0</v>
      </c>
      <c r="T632" s="360">
        <f t="shared" ref="T632" si="329">T633+T634</f>
        <v>0</v>
      </c>
      <c r="U632" s="360">
        <f t="shared" ref="U632" si="330">U633+U634</f>
        <v>16195763.15</v>
      </c>
      <c r="V632" s="356">
        <f t="shared" si="320"/>
        <v>2691.2828065126141</v>
      </c>
      <c r="W632" s="363">
        <f>MAX(W633:W634)</f>
        <v>6370.7704978791744</v>
      </c>
    </row>
    <row r="633" spans="1:23" ht="35.25" x14ac:dyDescent="0.5">
      <c r="A633" s="318">
        <v>613</v>
      </c>
      <c r="B633" s="318">
        <v>1</v>
      </c>
      <c r="C633" s="355">
        <f>SUBTOTAL(9,$B$396:B633)</f>
        <v>194</v>
      </c>
      <c r="D633" s="365" t="s">
        <v>278</v>
      </c>
      <c r="E633" s="355">
        <v>1992</v>
      </c>
      <c r="F633" s="355"/>
      <c r="G633" s="355" t="s">
        <v>17043</v>
      </c>
      <c r="H633" s="355">
        <v>5</v>
      </c>
      <c r="I633" s="355" t="s">
        <v>17048</v>
      </c>
      <c r="J633" s="366">
        <v>5532.2</v>
      </c>
      <c r="K633" s="366">
        <v>5532.2</v>
      </c>
      <c r="L633" s="366">
        <v>5532.2</v>
      </c>
      <c r="M633" s="367">
        <v>237</v>
      </c>
      <c r="N633" s="355" t="s">
        <v>17038</v>
      </c>
      <c r="O633" s="355" t="s">
        <v>17054</v>
      </c>
      <c r="P633" s="358" t="s">
        <v>17165</v>
      </c>
      <c r="Q633" s="363">
        <v>13944467.15</v>
      </c>
      <c r="R633" s="363"/>
      <c r="S633" s="363">
        <v>0</v>
      </c>
      <c r="T633" s="363">
        <v>0</v>
      </c>
      <c r="U633" s="363">
        <f>Q633-S633-T633</f>
        <v>13944467.15</v>
      </c>
      <c r="V633" s="356">
        <f t="shared" si="320"/>
        <v>2520.6006923104733</v>
      </c>
      <c r="W633" s="363">
        <v>3068.7589226709088</v>
      </c>
    </row>
    <row r="634" spans="1:23" ht="35.25" x14ac:dyDescent="0.5">
      <c r="A634" s="318">
        <v>614</v>
      </c>
      <c r="B634" s="318">
        <v>1</v>
      </c>
      <c r="C634" s="355">
        <f>SUBTOTAL(9,$B$396:B634)</f>
        <v>195</v>
      </c>
      <c r="D634" s="365" t="s">
        <v>267</v>
      </c>
      <c r="E634" s="355">
        <v>1959</v>
      </c>
      <c r="F634" s="355"/>
      <c r="G634" s="355" t="s">
        <v>17178</v>
      </c>
      <c r="H634" s="355">
        <v>2</v>
      </c>
      <c r="I634" s="355" t="s">
        <v>16984</v>
      </c>
      <c r="J634" s="366">
        <v>485.66</v>
      </c>
      <c r="K634" s="366">
        <v>263.67</v>
      </c>
      <c r="L634" s="366">
        <v>263.67</v>
      </c>
      <c r="M634" s="367">
        <v>18</v>
      </c>
      <c r="N634" s="355" t="s">
        <v>17038</v>
      </c>
      <c r="O634" s="355" t="s">
        <v>17054</v>
      </c>
      <c r="P634" s="358" t="s">
        <v>17165</v>
      </c>
      <c r="Q634" s="363">
        <v>2251296</v>
      </c>
      <c r="R634" s="363"/>
      <c r="S634" s="363">
        <v>0</v>
      </c>
      <c r="T634" s="363">
        <v>0</v>
      </c>
      <c r="U634" s="363">
        <f>Q634-S634-T634</f>
        <v>2251296</v>
      </c>
      <c r="V634" s="356">
        <f t="shared" si="320"/>
        <v>4635.539266153276</v>
      </c>
      <c r="W634" s="363">
        <v>6370.7704978791744</v>
      </c>
    </row>
    <row r="635" spans="1:23" ht="35.25" x14ac:dyDescent="0.5">
      <c r="A635" s="318">
        <v>615</v>
      </c>
      <c r="C635" s="364" t="s">
        <v>52</v>
      </c>
      <c r="D635" s="383"/>
      <c r="E635" s="355" t="s">
        <v>17016</v>
      </c>
      <c r="F635" s="355" t="s">
        <v>17016</v>
      </c>
      <c r="G635" s="355" t="s">
        <v>17016</v>
      </c>
      <c r="H635" s="355" t="s">
        <v>17016</v>
      </c>
      <c r="I635" s="355" t="s">
        <v>17016</v>
      </c>
      <c r="J635" s="360">
        <f>J636+J637</f>
        <v>1012.5</v>
      </c>
      <c r="K635" s="360">
        <f t="shared" ref="K635:M635" si="331">K636+K637</f>
        <v>782.4</v>
      </c>
      <c r="L635" s="360">
        <f>L636+L637</f>
        <v>607.29999999999995</v>
      </c>
      <c r="M635" s="361">
        <f t="shared" si="331"/>
        <v>27</v>
      </c>
      <c r="N635" s="355" t="s">
        <v>17016</v>
      </c>
      <c r="O635" s="355" t="s">
        <v>17016</v>
      </c>
      <c r="P635" s="358" t="s">
        <v>17016</v>
      </c>
      <c r="Q635" s="362">
        <v>8209910.8399999999</v>
      </c>
      <c r="R635" s="360">
        <f t="shared" ref="R635:U635" si="332">R636+R637</f>
        <v>0</v>
      </c>
      <c r="S635" s="360">
        <f t="shared" si="332"/>
        <v>0</v>
      </c>
      <c r="T635" s="360">
        <f t="shared" si="332"/>
        <v>0</v>
      </c>
      <c r="U635" s="360">
        <f t="shared" si="332"/>
        <v>8209910.8399999999</v>
      </c>
      <c r="V635" s="356">
        <f t="shared" si="320"/>
        <v>8108.5539160493827</v>
      </c>
      <c r="W635" s="363">
        <f>MAX(W636:W637)</f>
        <v>12722.645408678103</v>
      </c>
    </row>
    <row r="636" spans="1:23" ht="35.25" x14ac:dyDescent="0.5">
      <c r="A636" s="318">
        <v>616</v>
      </c>
      <c r="B636" s="318">
        <v>1</v>
      </c>
      <c r="C636" s="355">
        <f>SUBTOTAL(9,$B$396:B636)</f>
        <v>196</v>
      </c>
      <c r="D636" s="365" t="s">
        <v>60</v>
      </c>
      <c r="E636" s="355">
        <v>1959</v>
      </c>
      <c r="F636" s="355"/>
      <c r="G636" s="355" t="s">
        <v>17178</v>
      </c>
      <c r="H636" s="355">
        <v>2</v>
      </c>
      <c r="I636" s="355" t="s">
        <v>16986</v>
      </c>
      <c r="J636" s="366">
        <v>616.1</v>
      </c>
      <c r="K636" s="366">
        <v>547.4</v>
      </c>
      <c r="L636" s="366">
        <v>400.5</v>
      </c>
      <c r="M636" s="367">
        <v>14</v>
      </c>
      <c r="N636" s="355" t="s">
        <v>17038</v>
      </c>
      <c r="O636" s="355" t="s">
        <v>17054</v>
      </c>
      <c r="P636" s="358" t="s">
        <v>17150</v>
      </c>
      <c r="Q636" s="363">
        <v>4923135.8</v>
      </c>
      <c r="R636" s="363"/>
      <c r="S636" s="363">
        <v>0</v>
      </c>
      <c r="T636" s="363">
        <v>0</v>
      </c>
      <c r="U636" s="363">
        <f t="shared" si="273"/>
        <v>4923135.8</v>
      </c>
      <c r="V636" s="356">
        <f t="shared" si="320"/>
        <v>7990.8063626034727</v>
      </c>
      <c r="W636" s="363">
        <v>8634.2437915922728</v>
      </c>
    </row>
    <row r="637" spans="1:23" ht="35.25" x14ac:dyDescent="0.5">
      <c r="A637" s="318">
        <v>617</v>
      </c>
      <c r="B637" s="318">
        <v>1</v>
      </c>
      <c r="C637" s="355">
        <f>SUBTOTAL(9,$B$396:B637)</f>
        <v>197</v>
      </c>
      <c r="D637" s="385" t="s">
        <v>61</v>
      </c>
      <c r="E637" s="355">
        <v>1917</v>
      </c>
      <c r="F637" s="355"/>
      <c r="G637" s="355" t="s">
        <v>17178</v>
      </c>
      <c r="H637" s="355">
        <v>2</v>
      </c>
      <c r="I637" s="355" t="s">
        <v>17041</v>
      </c>
      <c r="J637" s="366">
        <v>396.4</v>
      </c>
      <c r="K637" s="366">
        <v>235</v>
      </c>
      <c r="L637" s="366">
        <v>206.8</v>
      </c>
      <c r="M637" s="367">
        <v>13</v>
      </c>
      <c r="N637" s="355" t="s">
        <v>17038</v>
      </c>
      <c r="O637" s="355" t="s">
        <v>17054</v>
      </c>
      <c r="P637" s="358" t="s">
        <v>17150</v>
      </c>
      <c r="Q637" s="363">
        <v>3286775.04</v>
      </c>
      <c r="R637" s="363"/>
      <c r="S637" s="363">
        <v>0</v>
      </c>
      <c r="T637" s="363">
        <v>0</v>
      </c>
      <c r="U637" s="363">
        <f t="shared" si="273"/>
        <v>3286775.04</v>
      </c>
      <c r="V637" s="356">
        <f t="shared" si="320"/>
        <v>8291.561654894047</v>
      </c>
      <c r="W637" s="363">
        <v>12722.645408678103</v>
      </c>
    </row>
    <row r="638" spans="1:23" ht="35.25" x14ac:dyDescent="0.5">
      <c r="A638" s="318">
        <v>618</v>
      </c>
      <c r="C638" s="383" t="s">
        <v>53</v>
      </c>
      <c r="D638" s="386"/>
      <c r="E638" s="355" t="s">
        <v>17016</v>
      </c>
      <c r="F638" s="355" t="s">
        <v>17016</v>
      </c>
      <c r="G638" s="355" t="s">
        <v>17016</v>
      </c>
      <c r="H638" s="355" t="s">
        <v>17016</v>
      </c>
      <c r="I638" s="355" t="s">
        <v>17016</v>
      </c>
      <c r="J638" s="360">
        <f>J639</f>
        <v>627.79999999999995</v>
      </c>
      <c r="K638" s="360">
        <f t="shared" ref="K638:M638" si="333">K639</f>
        <v>585.20000000000005</v>
      </c>
      <c r="L638" s="360">
        <f>L639</f>
        <v>585.20000000000005</v>
      </c>
      <c r="M638" s="361">
        <f t="shared" si="333"/>
        <v>14</v>
      </c>
      <c r="N638" s="355" t="s">
        <v>17016</v>
      </c>
      <c r="O638" s="355" t="s">
        <v>17016</v>
      </c>
      <c r="P638" s="358" t="s">
        <v>17016</v>
      </c>
      <c r="Q638" s="362">
        <v>5425505.0800000001</v>
      </c>
      <c r="R638" s="360">
        <f t="shared" ref="R638:U638" si="334">R639</f>
        <v>0</v>
      </c>
      <c r="S638" s="360">
        <f t="shared" si="334"/>
        <v>0</v>
      </c>
      <c r="T638" s="360">
        <f t="shared" si="334"/>
        <v>0</v>
      </c>
      <c r="U638" s="360">
        <f t="shared" si="334"/>
        <v>5425505.0800000001</v>
      </c>
      <c r="V638" s="356">
        <f t="shared" si="320"/>
        <v>8642.0915578209624</v>
      </c>
      <c r="W638" s="363">
        <f>W639</f>
        <v>9337.9573112456201</v>
      </c>
    </row>
    <row r="639" spans="1:23" ht="35.25" x14ac:dyDescent="0.5">
      <c r="A639" s="318">
        <v>619</v>
      </c>
      <c r="B639" s="318">
        <v>1</v>
      </c>
      <c r="C639" s="355">
        <f>SUBTOTAL(9,$B$396:B639)</f>
        <v>198</v>
      </c>
      <c r="D639" s="365" t="s">
        <v>62</v>
      </c>
      <c r="E639" s="355">
        <v>1962</v>
      </c>
      <c r="F639" s="355"/>
      <c r="G639" s="355" t="s">
        <v>17178</v>
      </c>
      <c r="H639" s="355">
        <v>2</v>
      </c>
      <c r="I639" s="355" t="s">
        <v>16986</v>
      </c>
      <c r="J639" s="366">
        <v>627.79999999999995</v>
      </c>
      <c r="K639" s="366">
        <v>585.20000000000005</v>
      </c>
      <c r="L639" s="366">
        <v>585.20000000000005</v>
      </c>
      <c r="M639" s="367">
        <v>14</v>
      </c>
      <c r="N639" s="355" t="s">
        <v>17038</v>
      </c>
      <c r="O639" s="355" t="s">
        <v>17054</v>
      </c>
      <c r="P639" s="358" t="s">
        <v>17150</v>
      </c>
      <c r="Q639" s="363">
        <v>5425505.0800000001</v>
      </c>
      <c r="R639" s="363"/>
      <c r="S639" s="363">
        <v>0</v>
      </c>
      <c r="T639" s="363">
        <v>0</v>
      </c>
      <c r="U639" s="363">
        <f t="shared" si="273"/>
        <v>5425505.0800000001</v>
      </c>
      <c r="V639" s="356">
        <f t="shared" si="320"/>
        <v>8642.0915578209624</v>
      </c>
      <c r="W639" s="363">
        <v>9337.9573112456201</v>
      </c>
    </row>
    <row r="640" spans="1:23" ht="35.25" x14ac:dyDescent="0.5">
      <c r="A640" s="318">
        <v>620</v>
      </c>
      <c r="C640" s="364" t="s">
        <v>55</v>
      </c>
      <c r="D640" s="383"/>
      <c r="E640" s="355" t="s">
        <v>17016</v>
      </c>
      <c r="F640" s="355" t="s">
        <v>17016</v>
      </c>
      <c r="G640" s="355" t="s">
        <v>17016</v>
      </c>
      <c r="H640" s="355" t="s">
        <v>17016</v>
      </c>
      <c r="I640" s="355" t="s">
        <v>17016</v>
      </c>
      <c r="J640" s="360">
        <f>J641</f>
        <v>722.7</v>
      </c>
      <c r="K640" s="360">
        <f t="shared" ref="K640:M640" si="335">K641</f>
        <v>664.2</v>
      </c>
      <c r="L640" s="360">
        <f>L641</f>
        <v>607.1</v>
      </c>
      <c r="M640" s="361">
        <f t="shared" si="335"/>
        <v>38</v>
      </c>
      <c r="N640" s="355" t="s">
        <v>17016</v>
      </c>
      <c r="O640" s="355" t="s">
        <v>17016</v>
      </c>
      <c r="P640" s="358" t="s">
        <v>17016</v>
      </c>
      <c r="Q640" s="362">
        <v>7535411.9400000004</v>
      </c>
      <c r="R640" s="360">
        <f t="shared" ref="R640:U640" si="336">R641</f>
        <v>0</v>
      </c>
      <c r="S640" s="360">
        <f t="shared" si="336"/>
        <v>0</v>
      </c>
      <c r="T640" s="360">
        <f t="shared" si="336"/>
        <v>0</v>
      </c>
      <c r="U640" s="360">
        <f t="shared" si="336"/>
        <v>7535411.9400000004</v>
      </c>
      <c r="V640" s="356">
        <f t="shared" si="320"/>
        <v>10426.749605645497</v>
      </c>
      <c r="W640" s="363">
        <f>W641</f>
        <v>11266.334578663345</v>
      </c>
    </row>
    <row r="641" spans="1:23" ht="35.25" x14ac:dyDescent="0.5">
      <c r="A641" s="318">
        <v>621</v>
      </c>
      <c r="B641" s="318">
        <v>1</v>
      </c>
      <c r="C641" s="355">
        <f>SUBTOTAL(9,$B$396:B641)</f>
        <v>199</v>
      </c>
      <c r="D641" s="387" t="s">
        <v>63</v>
      </c>
      <c r="E641" s="355">
        <v>1975</v>
      </c>
      <c r="F641" s="355"/>
      <c r="G641" s="355" t="s">
        <v>17178</v>
      </c>
      <c r="H641" s="355">
        <v>2</v>
      </c>
      <c r="I641" s="355" t="s">
        <v>16986</v>
      </c>
      <c r="J641" s="366">
        <v>722.7</v>
      </c>
      <c r="K641" s="366">
        <v>664.2</v>
      </c>
      <c r="L641" s="366">
        <v>607.1</v>
      </c>
      <c r="M641" s="367">
        <v>38</v>
      </c>
      <c r="N641" s="355" t="s">
        <v>17038</v>
      </c>
      <c r="O641" s="355" t="s">
        <v>17054</v>
      </c>
      <c r="P641" s="358" t="s">
        <v>17151</v>
      </c>
      <c r="Q641" s="363">
        <v>7535411.9400000004</v>
      </c>
      <c r="R641" s="363"/>
      <c r="S641" s="363">
        <v>0</v>
      </c>
      <c r="T641" s="363">
        <v>0</v>
      </c>
      <c r="U641" s="363">
        <f t="shared" si="273"/>
        <v>7535411.9400000004</v>
      </c>
      <c r="V641" s="356">
        <f t="shared" si="320"/>
        <v>10426.749605645497</v>
      </c>
      <c r="W641" s="363">
        <v>11266.334578663345</v>
      </c>
    </row>
    <row r="642" spans="1:23" ht="35.25" x14ac:dyDescent="0.5">
      <c r="A642" s="318">
        <v>622</v>
      </c>
      <c r="C642" s="364" t="s">
        <v>54</v>
      </c>
      <c r="D642" s="383"/>
      <c r="E642" s="355" t="s">
        <v>17016</v>
      </c>
      <c r="F642" s="355" t="s">
        <v>17016</v>
      </c>
      <c r="G642" s="355" t="s">
        <v>17016</v>
      </c>
      <c r="H642" s="355" t="s">
        <v>17016</v>
      </c>
      <c r="I642" s="355" t="s">
        <v>17016</v>
      </c>
      <c r="J642" s="360">
        <f>J643</f>
        <v>879.5</v>
      </c>
      <c r="K642" s="360">
        <f t="shared" ref="K642:M642" si="337">K643</f>
        <v>662.2</v>
      </c>
      <c r="L642" s="360">
        <f>L643</f>
        <v>389.1</v>
      </c>
      <c r="M642" s="361">
        <f t="shared" si="337"/>
        <v>30</v>
      </c>
      <c r="N642" s="355" t="s">
        <v>17016</v>
      </c>
      <c r="O642" s="355" t="s">
        <v>17016</v>
      </c>
      <c r="P642" s="358" t="s">
        <v>17016</v>
      </c>
      <c r="Q642" s="362">
        <v>6530690.3499999996</v>
      </c>
      <c r="R642" s="360">
        <f t="shared" ref="R642:U642" si="338">R643</f>
        <v>0</v>
      </c>
      <c r="S642" s="360">
        <f t="shared" si="338"/>
        <v>0</v>
      </c>
      <c r="T642" s="360">
        <f t="shared" si="338"/>
        <v>0</v>
      </c>
      <c r="U642" s="360">
        <f t="shared" si="338"/>
        <v>6530690.3499999996</v>
      </c>
      <c r="V642" s="356">
        <f t="shared" si="320"/>
        <v>7425.4580443433761</v>
      </c>
      <c r="W642" s="363">
        <f>W643</f>
        <v>8023.3723706651508</v>
      </c>
    </row>
    <row r="643" spans="1:23" ht="35.25" x14ac:dyDescent="0.5">
      <c r="A643" s="318">
        <v>623</v>
      </c>
      <c r="B643" s="318">
        <v>1</v>
      </c>
      <c r="C643" s="355">
        <f>SUBTOTAL(9,$B$396:B643)</f>
        <v>200</v>
      </c>
      <c r="D643" s="387" t="s">
        <v>64</v>
      </c>
      <c r="E643" s="355">
        <v>2004</v>
      </c>
      <c r="F643" s="355"/>
      <c r="G643" s="355" t="s">
        <v>17178</v>
      </c>
      <c r="H643" s="355">
        <v>2</v>
      </c>
      <c r="I643" s="355" t="s">
        <v>16984</v>
      </c>
      <c r="J643" s="366">
        <v>879.5</v>
      </c>
      <c r="K643" s="366">
        <v>662.2</v>
      </c>
      <c r="L643" s="366">
        <v>389.1</v>
      </c>
      <c r="M643" s="367">
        <v>30</v>
      </c>
      <c r="N643" s="355" t="s">
        <v>17038</v>
      </c>
      <c r="O643" s="355" t="s">
        <v>17054</v>
      </c>
      <c r="P643" s="358" t="s">
        <v>17152</v>
      </c>
      <c r="Q643" s="363">
        <v>6530690.3499999996</v>
      </c>
      <c r="R643" s="363"/>
      <c r="S643" s="363">
        <v>0</v>
      </c>
      <c r="T643" s="363">
        <v>0</v>
      </c>
      <c r="U643" s="363">
        <f t="shared" si="273"/>
        <v>6530690.3499999996</v>
      </c>
      <c r="V643" s="356">
        <f t="shared" si="320"/>
        <v>7425.4580443433761</v>
      </c>
      <c r="W643" s="363">
        <v>8023.3723706651508</v>
      </c>
    </row>
    <row r="644" spans="1:23" ht="35.25" x14ac:dyDescent="0.5">
      <c r="A644" s="318">
        <v>384</v>
      </c>
      <c r="C644" s="364" t="s">
        <v>491</v>
      </c>
      <c r="D644" s="364"/>
      <c r="E644" s="355" t="s">
        <v>17016</v>
      </c>
      <c r="F644" s="355" t="s">
        <v>17016</v>
      </c>
      <c r="G644" s="355" t="s">
        <v>17016</v>
      </c>
      <c r="H644" s="355" t="s">
        <v>17016</v>
      </c>
      <c r="I644" s="355" t="s">
        <v>17016</v>
      </c>
      <c r="J644" s="360">
        <f>SUM(J645:J646)</f>
        <v>824.8</v>
      </c>
      <c r="K644" s="360">
        <f>SUM(K645:K646)</f>
        <v>781.6</v>
      </c>
      <c r="L644" s="360">
        <f>SUM(L645:L646)</f>
        <v>696.6</v>
      </c>
      <c r="M644" s="367">
        <f>SUM(M645:M646)</f>
        <v>44</v>
      </c>
      <c r="N644" s="355" t="s">
        <v>17016</v>
      </c>
      <c r="O644" s="355" t="s">
        <v>17016</v>
      </c>
      <c r="P644" s="358" t="s">
        <v>17016</v>
      </c>
      <c r="Q644" s="362">
        <v>5787820.6300000008</v>
      </c>
      <c r="R644" s="360">
        <f t="shared" ref="R644" si="339">SUM(R645:R646)</f>
        <v>0</v>
      </c>
      <c r="S644" s="360">
        <f>SUM(S645:S646)</f>
        <v>0</v>
      </c>
      <c r="T644" s="360">
        <f>SUM(T645:T646)</f>
        <v>0</v>
      </c>
      <c r="U644" s="360">
        <f>SUM(U645:U646)</f>
        <v>5787820.6300000008</v>
      </c>
      <c r="V644" s="356">
        <f t="shared" si="320"/>
        <v>7017.2413069835129</v>
      </c>
      <c r="W644" s="363">
        <f>MAX(W645:W646)</f>
        <v>9444.3149195302303</v>
      </c>
    </row>
    <row r="645" spans="1:23" ht="35.25" x14ac:dyDescent="0.5">
      <c r="A645" s="318">
        <v>387</v>
      </c>
      <c r="B645" s="318">
        <v>1</v>
      </c>
      <c r="C645" s="355">
        <f>SUBTOTAL(9,$B$396:B645)</f>
        <v>201</v>
      </c>
      <c r="D645" s="365" t="s">
        <v>492</v>
      </c>
      <c r="E645" s="355">
        <v>1917</v>
      </c>
      <c r="F645" s="355"/>
      <c r="G645" s="355" t="s">
        <v>17178</v>
      </c>
      <c r="H645" s="355">
        <v>2</v>
      </c>
      <c r="I645" s="355" t="s">
        <v>16984</v>
      </c>
      <c r="J645" s="366">
        <v>459.8</v>
      </c>
      <c r="K645" s="366">
        <v>453.6</v>
      </c>
      <c r="L645" s="366">
        <v>387.40000000000003</v>
      </c>
      <c r="M645" s="367">
        <v>23</v>
      </c>
      <c r="N645" s="355" t="s">
        <v>17038</v>
      </c>
      <c r="O645" s="355" t="s">
        <v>17076</v>
      </c>
      <c r="P645" s="358" t="s">
        <v>17042</v>
      </c>
      <c r="Q645" s="363">
        <v>3648883.3200000008</v>
      </c>
      <c r="R645" s="363"/>
      <c r="S645" s="363">
        <v>0</v>
      </c>
      <c r="T645" s="363">
        <v>0</v>
      </c>
      <c r="U645" s="363">
        <f>Q645-S645-T645</f>
        <v>3648883.3200000008</v>
      </c>
      <c r="V645" s="356">
        <f t="shared" si="320"/>
        <v>7935.8053936494143</v>
      </c>
      <c r="W645" s="363">
        <v>9444.3149195302303</v>
      </c>
    </row>
    <row r="646" spans="1:23" ht="35.25" x14ac:dyDescent="0.5">
      <c r="A646" s="318">
        <v>388</v>
      </c>
      <c r="B646" s="318">
        <v>1</v>
      </c>
      <c r="C646" s="355">
        <f>SUBTOTAL(9,$B$396:B646)</f>
        <v>202</v>
      </c>
      <c r="D646" s="365" t="s">
        <v>16221</v>
      </c>
      <c r="E646" s="355" t="s">
        <v>942</v>
      </c>
      <c r="F646" s="355"/>
      <c r="G646" s="355" t="s">
        <v>17178</v>
      </c>
      <c r="H646" s="355" t="s">
        <v>16986</v>
      </c>
      <c r="I646" s="355" t="s">
        <v>16984</v>
      </c>
      <c r="J646" s="366">
        <v>365</v>
      </c>
      <c r="K646" s="366">
        <v>328</v>
      </c>
      <c r="L646" s="366">
        <v>309.2</v>
      </c>
      <c r="M646" s="367">
        <v>21</v>
      </c>
      <c r="N646" s="355" t="s">
        <v>17038</v>
      </c>
      <c r="O646" s="355" t="s">
        <v>17076</v>
      </c>
      <c r="P646" s="358" t="s">
        <v>17042</v>
      </c>
      <c r="Q646" s="363">
        <v>2138937.31</v>
      </c>
      <c r="R646" s="363"/>
      <c r="S646" s="363">
        <v>0</v>
      </c>
      <c r="T646" s="363">
        <v>0</v>
      </c>
      <c r="U646" s="363">
        <f>Q646-S646-T646</f>
        <v>2138937.31</v>
      </c>
      <c r="V646" s="356">
        <f t="shared" si="320"/>
        <v>5860.1022191780821</v>
      </c>
      <c r="W646" s="363">
        <v>8982.4232328767121</v>
      </c>
    </row>
    <row r="647" spans="1:23" ht="35.25" x14ac:dyDescent="0.5">
      <c r="A647" s="318">
        <v>624</v>
      </c>
      <c r="C647" s="364" t="s">
        <v>496</v>
      </c>
      <c r="D647" s="383"/>
      <c r="E647" s="355" t="s">
        <v>17016</v>
      </c>
      <c r="F647" s="355" t="s">
        <v>17016</v>
      </c>
      <c r="G647" s="355" t="s">
        <v>17016</v>
      </c>
      <c r="H647" s="355" t="s">
        <v>17016</v>
      </c>
      <c r="I647" s="355" t="s">
        <v>17016</v>
      </c>
      <c r="J647" s="360">
        <f>J648</f>
        <v>886.6</v>
      </c>
      <c r="K647" s="360">
        <f t="shared" ref="K647:M647" si="340">K648</f>
        <v>831.4</v>
      </c>
      <c r="L647" s="360">
        <f>L648</f>
        <v>772.4</v>
      </c>
      <c r="M647" s="361">
        <f t="shared" si="340"/>
        <v>34</v>
      </c>
      <c r="N647" s="355" t="s">
        <v>17016</v>
      </c>
      <c r="O647" s="355" t="s">
        <v>17016</v>
      </c>
      <c r="P647" s="358" t="s">
        <v>17016</v>
      </c>
      <c r="Q647" s="362">
        <v>4641914.7</v>
      </c>
      <c r="R647" s="360">
        <f t="shared" ref="R647:U647" si="341">R648</f>
        <v>0</v>
      </c>
      <c r="S647" s="360">
        <f t="shared" si="341"/>
        <v>0</v>
      </c>
      <c r="T647" s="360">
        <f t="shared" si="341"/>
        <v>0</v>
      </c>
      <c r="U647" s="360">
        <f t="shared" si="341"/>
        <v>4641914.7</v>
      </c>
      <c r="V647" s="356">
        <f t="shared" si="320"/>
        <v>5235.6357996841871</v>
      </c>
      <c r="W647" s="363">
        <f>W648</f>
        <v>6979.5362057297534</v>
      </c>
    </row>
    <row r="648" spans="1:23" ht="35.25" x14ac:dyDescent="0.5">
      <c r="A648" s="318">
        <v>625</v>
      </c>
      <c r="B648" s="318">
        <v>1</v>
      </c>
      <c r="C648" s="355">
        <f>SUBTOTAL(9,$B$396:B648)</f>
        <v>203</v>
      </c>
      <c r="D648" s="365" t="s">
        <v>502</v>
      </c>
      <c r="E648" s="355">
        <v>1958</v>
      </c>
      <c r="F648" s="355"/>
      <c r="G648" s="355" t="s">
        <v>17178</v>
      </c>
      <c r="H648" s="355">
        <v>2</v>
      </c>
      <c r="I648" s="355" t="s">
        <v>16986</v>
      </c>
      <c r="J648" s="366">
        <v>886.6</v>
      </c>
      <c r="K648" s="366">
        <v>831.4</v>
      </c>
      <c r="L648" s="366">
        <v>772.4</v>
      </c>
      <c r="M648" s="367">
        <v>34</v>
      </c>
      <c r="N648" s="355" t="s">
        <v>17038</v>
      </c>
      <c r="O648" s="355" t="s">
        <v>17076</v>
      </c>
      <c r="P648" s="358" t="s">
        <v>17042</v>
      </c>
      <c r="Q648" s="363">
        <v>4641914.7</v>
      </c>
      <c r="R648" s="363"/>
      <c r="S648" s="363">
        <v>0</v>
      </c>
      <c r="T648" s="363">
        <v>0</v>
      </c>
      <c r="U648" s="363">
        <f>Q648-S648-T648</f>
        <v>4641914.7</v>
      </c>
      <c r="V648" s="356">
        <f t="shared" si="320"/>
        <v>5235.6357996841871</v>
      </c>
      <c r="W648" s="363">
        <v>6979.5362057297534</v>
      </c>
    </row>
    <row r="649" spans="1:23" ht="35.25" x14ac:dyDescent="0.5">
      <c r="A649" s="318">
        <v>626</v>
      </c>
      <c r="C649" s="364" t="s">
        <v>497</v>
      </c>
      <c r="D649" s="383"/>
      <c r="E649" s="355" t="s">
        <v>17016</v>
      </c>
      <c r="F649" s="355" t="s">
        <v>17016</v>
      </c>
      <c r="G649" s="355" t="s">
        <v>17016</v>
      </c>
      <c r="H649" s="355" t="s">
        <v>17016</v>
      </c>
      <c r="I649" s="355" t="s">
        <v>17016</v>
      </c>
      <c r="J649" s="360">
        <f>J650</f>
        <v>848.5</v>
      </c>
      <c r="K649" s="360">
        <f t="shared" ref="K649:M649" si="342">K650</f>
        <v>766.6</v>
      </c>
      <c r="L649" s="360">
        <f>L650</f>
        <v>675.30000000000007</v>
      </c>
      <c r="M649" s="361">
        <f t="shared" si="342"/>
        <v>48</v>
      </c>
      <c r="N649" s="355" t="s">
        <v>17016</v>
      </c>
      <c r="O649" s="355" t="s">
        <v>17016</v>
      </c>
      <c r="P649" s="358" t="s">
        <v>17016</v>
      </c>
      <c r="Q649" s="362">
        <v>5575748.8500000006</v>
      </c>
      <c r="R649" s="360">
        <f t="shared" ref="R649:U649" si="343">R650</f>
        <v>0</v>
      </c>
      <c r="S649" s="360">
        <f t="shared" si="343"/>
        <v>0</v>
      </c>
      <c r="T649" s="360">
        <f t="shared" si="343"/>
        <v>0</v>
      </c>
      <c r="U649" s="360">
        <f t="shared" si="343"/>
        <v>5575748.8500000006</v>
      </c>
      <c r="V649" s="356">
        <f t="shared" si="320"/>
        <v>6571.3009428403075</v>
      </c>
      <c r="W649" s="363">
        <f>W650</f>
        <v>6571.3009428403075</v>
      </c>
    </row>
    <row r="650" spans="1:23" ht="35.25" x14ac:dyDescent="0.5">
      <c r="A650" s="318">
        <v>627</v>
      </c>
      <c r="B650" s="318">
        <v>1</v>
      </c>
      <c r="C650" s="355">
        <f>SUBTOTAL(9,$B$396:B650)</f>
        <v>204</v>
      </c>
      <c r="D650" s="365" t="s">
        <v>503</v>
      </c>
      <c r="E650" s="355">
        <v>1974</v>
      </c>
      <c r="F650" s="355"/>
      <c r="G650" s="355" t="s">
        <v>17178</v>
      </c>
      <c r="H650" s="355">
        <v>2</v>
      </c>
      <c r="I650" s="355" t="s">
        <v>16986</v>
      </c>
      <c r="J650" s="366">
        <v>848.5</v>
      </c>
      <c r="K650" s="366">
        <v>766.6</v>
      </c>
      <c r="L650" s="366">
        <v>675.30000000000007</v>
      </c>
      <c r="M650" s="367">
        <v>48</v>
      </c>
      <c r="N650" s="355" t="s">
        <v>17038</v>
      </c>
      <c r="O650" s="355" t="s">
        <v>17054</v>
      </c>
      <c r="P650" s="358" t="s">
        <v>17140</v>
      </c>
      <c r="Q650" s="363">
        <v>5575748.8500000006</v>
      </c>
      <c r="R650" s="363"/>
      <c r="S650" s="363">
        <v>0</v>
      </c>
      <c r="T650" s="363">
        <v>0</v>
      </c>
      <c r="U650" s="363">
        <f>Q650-S650-T650</f>
        <v>5575748.8500000006</v>
      </c>
      <c r="V650" s="356">
        <f t="shared" si="320"/>
        <v>6571.3009428403075</v>
      </c>
      <c r="W650" s="363">
        <v>6571.3009428403075</v>
      </c>
    </row>
    <row r="651" spans="1:23" ht="35.25" x14ac:dyDescent="0.5">
      <c r="A651" s="318">
        <v>628</v>
      </c>
      <c r="C651" s="364" t="s">
        <v>500</v>
      </c>
      <c r="D651" s="383"/>
      <c r="E651" s="355" t="s">
        <v>17016</v>
      </c>
      <c r="F651" s="355" t="s">
        <v>17016</v>
      </c>
      <c r="G651" s="355" t="s">
        <v>17016</v>
      </c>
      <c r="H651" s="355" t="s">
        <v>17016</v>
      </c>
      <c r="I651" s="355" t="s">
        <v>17016</v>
      </c>
      <c r="J651" s="360">
        <f>J652</f>
        <v>780.6</v>
      </c>
      <c r="K651" s="360">
        <f t="shared" ref="K651:M651" si="344">K652</f>
        <v>714.2</v>
      </c>
      <c r="L651" s="360">
        <f>L652</f>
        <v>714.2</v>
      </c>
      <c r="M651" s="361">
        <f t="shared" si="344"/>
        <v>37</v>
      </c>
      <c r="N651" s="355" t="s">
        <v>17016</v>
      </c>
      <c r="O651" s="355" t="s">
        <v>17016</v>
      </c>
      <c r="P651" s="358" t="s">
        <v>17016</v>
      </c>
      <c r="Q651" s="362">
        <v>5416381.5199999996</v>
      </c>
      <c r="R651" s="360">
        <f t="shared" ref="R651:U651" si="345">R652</f>
        <v>0</v>
      </c>
      <c r="S651" s="360">
        <f t="shared" si="345"/>
        <v>0</v>
      </c>
      <c r="T651" s="360">
        <f t="shared" si="345"/>
        <v>0</v>
      </c>
      <c r="U651" s="360">
        <f t="shared" si="345"/>
        <v>5416381.5199999996</v>
      </c>
      <c r="V651" s="356">
        <f t="shared" si="320"/>
        <v>6938.7413784268501</v>
      </c>
      <c r="W651" s="363">
        <f>W652</f>
        <v>9249.9170176787084</v>
      </c>
    </row>
    <row r="652" spans="1:23" ht="35.25" x14ac:dyDescent="0.5">
      <c r="A652" s="318">
        <v>629</v>
      </c>
      <c r="B652" s="318">
        <v>1</v>
      </c>
      <c r="C652" s="355">
        <f>SUBTOTAL(9,$B$396:B652)</f>
        <v>205</v>
      </c>
      <c r="D652" s="365" t="s">
        <v>504</v>
      </c>
      <c r="E652" s="355">
        <v>1971</v>
      </c>
      <c r="F652" s="355"/>
      <c r="G652" s="355" t="s">
        <v>17178</v>
      </c>
      <c r="H652" s="355">
        <v>2</v>
      </c>
      <c r="I652" s="355" t="s">
        <v>16986</v>
      </c>
      <c r="J652" s="366">
        <v>780.6</v>
      </c>
      <c r="K652" s="366">
        <v>714.2</v>
      </c>
      <c r="L652" s="366">
        <v>714.2</v>
      </c>
      <c r="M652" s="367">
        <v>37</v>
      </c>
      <c r="N652" s="355" t="s">
        <v>17038</v>
      </c>
      <c r="O652" s="355" t="s">
        <v>17076</v>
      </c>
      <c r="P652" s="358" t="s">
        <v>17042</v>
      </c>
      <c r="Q652" s="363">
        <v>5416381.5199999996</v>
      </c>
      <c r="R652" s="363"/>
      <c r="S652" s="363">
        <v>0</v>
      </c>
      <c r="T652" s="363">
        <v>0</v>
      </c>
      <c r="U652" s="363">
        <f>Q652-S652-T652</f>
        <v>5416381.5199999996</v>
      </c>
      <c r="V652" s="356">
        <f t="shared" si="320"/>
        <v>6938.7413784268501</v>
      </c>
      <c r="W652" s="363">
        <v>9249.9170176787084</v>
      </c>
    </row>
    <row r="653" spans="1:23" ht="35.25" x14ac:dyDescent="0.5">
      <c r="A653" s="318">
        <v>630</v>
      </c>
      <c r="C653" s="364" t="s">
        <v>304</v>
      </c>
      <c r="D653" s="383"/>
      <c r="E653" s="355" t="s">
        <v>17016</v>
      </c>
      <c r="F653" s="355" t="s">
        <v>17016</v>
      </c>
      <c r="G653" s="355" t="s">
        <v>17016</v>
      </c>
      <c r="H653" s="355" t="s">
        <v>17016</v>
      </c>
      <c r="I653" s="355" t="s">
        <v>17016</v>
      </c>
      <c r="J653" s="360">
        <f>J654+J655</f>
        <v>3900.4</v>
      </c>
      <c r="K653" s="360">
        <f t="shared" ref="K653:M653" si="346">K654+K655</f>
        <v>3600.8</v>
      </c>
      <c r="L653" s="360">
        <f>SUM(L654:L655)</f>
        <v>3549.2000000000003</v>
      </c>
      <c r="M653" s="361">
        <f t="shared" si="346"/>
        <v>147</v>
      </c>
      <c r="N653" s="355" t="s">
        <v>17016</v>
      </c>
      <c r="O653" s="355" t="s">
        <v>17016</v>
      </c>
      <c r="P653" s="358" t="s">
        <v>17016</v>
      </c>
      <c r="Q653" s="362">
        <v>13673874.810000001</v>
      </c>
      <c r="R653" s="360">
        <f t="shared" ref="R653:U653" si="347">R654+R655</f>
        <v>0</v>
      </c>
      <c r="S653" s="360">
        <f t="shared" si="347"/>
        <v>0</v>
      </c>
      <c r="T653" s="360">
        <f t="shared" si="347"/>
        <v>0</v>
      </c>
      <c r="U653" s="360">
        <f t="shared" si="347"/>
        <v>13673874.810000001</v>
      </c>
      <c r="V653" s="356">
        <f t="shared" si="320"/>
        <v>3505.762180801969</v>
      </c>
      <c r="W653" s="363">
        <f>MAX(W654:W655)</f>
        <v>6088.3822280763961</v>
      </c>
    </row>
    <row r="654" spans="1:23" ht="35.25" x14ac:dyDescent="0.5">
      <c r="A654" s="318">
        <v>631</v>
      </c>
      <c r="B654" s="318">
        <v>1</v>
      </c>
      <c r="C654" s="355">
        <f>SUBTOTAL(9,$B$396:B654)</f>
        <v>206</v>
      </c>
      <c r="D654" s="365" t="s">
        <v>306</v>
      </c>
      <c r="E654" s="355">
        <v>1970</v>
      </c>
      <c r="F654" s="355"/>
      <c r="G654" s="355" t="s">
        <v>17178</v>
      </c>
      <c r="H654" s="355">
        <v>5</v>
      </c>
      <c r="I654" s="355" t="s">
        <v>16986</v>
      </c>
      <c r="J654" s="366">
        <v>1926.5</v>
      </c>
      <c r="K654" s="366">
        <v>1776.4</v>
      </c>
      <c r="L654" s="366">
        <v>1776.4</v>
      </c>
      <c r="M654" s="367">
        <v>74</v>
      </c>
      <c r="N654" s="355" t="s">
        <v>17038</v>
      </c>
      <c r="O654" s="355" t="s">
        <v>17054</v>
      </c>
      <c r="P654" s="358" t="s">
        <v>17175</v>
      </c>
      <c r="Q654" s="363">
        <v>4908976.4800000004</v>
      </c>
      <c r="R654" s="363"/>
      <c r="S654" s="363">
        <v>0</v>
      </c>
      <c r="T654" s="363">
        <v>0</v>
      </c>
      <c r="U654" s="363">
        <f>Q654-S654-T654</f>
        <v>4908976.4800000004</v>
      </c>
      <c r="V654" s="356">
        <f t="shared" si="320"/>
        <v>2548.1320944718404</v>
      </c>
      <c r="W654" s="363">
        <v>3493.8327536984166</v>
      </c>
    </row>
    <row r="655" spans="1:23" ht="35.25" x14ac:dyDescent="0.5">
      <c r="A655" s="318">
        <v>632</v>
      </c>
      <c r="B655" s="318">
        <v>1</v>
      </c>
      <c r="C655" s="355">
        <f>SUBTOTAL(9,$B$396:B655)</f>
        <v>207</v>
      </c>
      <c r="D655" s="365" t="s">
        <v>307</v>
      </c>
      <c r="E655" s="355">
        <v>1980</v>
      </c>
      <c r="F655" s="355"/>
      <c r="G655" s="355" t="s">
        <v>17178</v>
      </c>
      <c r="H655" s="355">
        <v>3</v>
      </c>
      <c r="I655" s="355" t="s">
        <v>17041</v>
      </c>
      <c r="J655" s="366">
        <v>1973.9</v>
      </c>
      <c r="K655" s="366">
        <v>1824.4</v>
      </c>
      <c r="L655" s="366">
        <v>1772.8000000000002</v>
      </c>
      <c r="M655" s="367">
        <v>73</v>
      </c>
      <c r="N655" s="355" t="s">
        <v>17038</v>
      </c>
      <c r="O655" s="355" t="s">
        <v>17054</v>
      </c>
      <c r="P655" s="358" t="s">
        <v>17175</v>
      </c>
      <c r="Q655" s="363">
        <v>8764898.3300000001</v>
      </c>
      <c r="R655" s="363"/>
      <c r="S655" s="363">
        <v>0</v>
      </c>
      <c r="T655" s="363">
        <v>0</v>
      </c>
      <c r="U655" s="363">
        <f>Q655-S655-T655</f>
        <v>8764898.3300000001</v>
      </c>
      <c r="V655" s="356">
        <f t="shared" si="320"/>
        <v>4440.3963372004655</v>
      </c>
      <c r="W655" s="363">
        <v>6088.3822280763961</v>
      </c>
    </row>
    <row r="656" spans="1:23" ht="35.25" x14ac:dyDescent="0.5">
      <c r="A656" s="318">
        <v>633</v>
      </c>
      <c r="C656" s="364" t="s">
        <v>308</v>
      </c>
      <c r="D656" s="383"/>
      <c r="E656" s="355" t="s">
        <v>17016</v>
      </c>
      <c r="F656" s="355" t="s">
        <v>17016</v>
      </c>
      <c r="G656" s="355" t="s">
        <v>17016</v>
      </c>
      <c r="H656" s="355" t="s">
        <v>17016</v>
      </c>
      <c r="I656" s="355" t="s">
        <v>17016</v>
      </c>
      <c r="J656" s="360">
        <f>J657+J658</f>
        <v>1348.5</v>
      </c>
      <c r="K656" s="360">
        <f t="shared" ref="K656:M656" si="348">K657+K658</f>
        <v>1256.5999999999999</v>
      </c>
      <c r="L656" s="360">
        <f>SUM(L657:L658)</f>
        <v>1111.5</v>
      </c>
      <c r="M656" s="361">
        <f t="shared" si="348"/>
        <v>67</v>
      </c>
      <c r="N656" s="355" t="s">
        <v>17016</v>
      </c>
      <c r="O656" s="355" t="s">
        <v>17016</v>
      </c>
      <c r="P656" s="358" t="s">
        <v>17016</v>
      </c>
      <c r="Q656" s="362">
        <v>5923261.2000000002</v>
      </c>
      <c r="R656" s="360">
        <f t="shared" ref="R656:U656" si="349">R657+R658</f>
        <v>0</v>
      </c>
      <c r="S656" s="360">
        <f t="shared" si="349"/>
        <v>0</v>
      </c>
      <c r="T656" s="360">
        <f t="shared" si="349"/>
        <v>0</v>
      </c>
      <c r="U656" s="360">
        <f t="shared" si="349"/>
        <v>5923261.2000000002</v>
      </c>
      <c r="V656" s="356">
        <f t="shared" si="320"/>
        <v>4392.4814238042272</v>
      </c>
      <c r="W656" s="363">
        <f>MAX(W657:W658)</f>
        <v>9534.1686182669782</v>
      </c>
    </row>
    <row r="657" spans="1:23" ht="35.25" x14ac:dyDescent="0.5">
      <c r="A657" s="318">
        <v>634</v>
      </c>
      <c r="B657" s="318">
        <v>1</v>
      </c>
      <c r="C657" s="355">
        <f>SUBTOTAL(9,$B$396:B657)</f>
        <v>208</v>
      </c>
      <c r="D657" s="365" t="s">
        <v>309</v>
      </c>
      <c r="E657" s="355">
        <v>1965</v>
      </c>
      <c r="F657" s="355"/>
      <c r="G657" s="355" t="s">
        <v>17178</v>
      </c>
      <c r="H657" s="355">
        <v>2</v>
      </c>
      <c r="I657" s="355" t="s">
        <v>16984</v>
      </c>
      <c r="J657" s="366">
        <v>341.6</v>
      </c>
      <c r="K657" s="366">
        <v>317.2</v>
      </c>
      <c r="L657" s="366">
        <v>205.7</v>
      </c>
      <c r="M657" s="367">
        <v>20</v>
      </c>
      <c r="N657" s="355" t="s">
        <v>17038</v>
      </c>
      <c r="O657" s="355" t="s">
        <v>17076</v>
      </c>
      <c r="P657" s="358" t="s">
        <v>17042</v>
      </c>
      <c r="Q657" s="363">
        <v>2375311.2000000002</v>
      </c>
      <c r="R657" s="363"/>
      <c r="S657" s="363">
        <v>0</v>
      </c>
      <c r="T657" s="363">
        <v>0</v>
      </c>
      <c r="U657" s="363">
        <f>Q657-S657-T657</f>
        <v>2375311.2000000002</v>
      </c>
      <c r="V657" s="356">
        <f t="shared" si="320"/>
        <v>6953.4871194379393</v>
      </c>
      <c r="W657" s="363">
        <v>9534.1686182669782</v>
      </c>
    </row>
    <row r="658" spans="1:23" ht="35.25" x14ac:dyDescent="0.5">
      <c r="A658" s="318">
        <v>635</v>
      </c>
      <c r="B658" s="318">
        <v>1</v>
      </c>
      <c r="C658" s="355">
        <f>SUBTOTAL(9,$B$396:B658)</f>
        <v>209</v>
      </c>
      <c r="D658" s="365" t="s">
        <v>310</v>
      </c>
      <c r="E658" s="355">
        <v>1978</v>
      </c>
      <c r="F658" s="355"/>
      <c r="G658" s="355" t="s">
        <v>17043</v>
      </c>
      <c r="H658" s="355">
        <v>3</v>
      </c>
      <c r="I658" s="355" t="s">
        <v>16986</v>
      </c>
      <c r="J658" s="366">
        <v>1006.9</v>
      </c>
      <c r="K658" s="366">
        <v>939.4</v>
      </c>
      <c r="L658" s="366">
        <v>905.8</v>
      </c>
      <c r="M658" s="367">
        <v>47</v>
      </c>
      <c r="N658" s="355" t="s">
        <v>17038</v>
      </c>
      <c r="O658" s="355" t="s">
        <v>17076</v>
      </c>
      <c r="P658" s="358" t="s">
        <v>17042</v>
      </c>
      <c r="Q658" s="363">
        <v>3547950</v>
      </c>
      <c r="R658" s="363"/>
      <c r="S658" s="363">
        <v>0</v>
      </c>
      <c r="T658" s="363">
        <v>0</v>
      </c>
      <c r="U658" s="363">
        <f>Q658-S658-T658</f>
        <v>3547950</v>
      </c>
      <c r="V658" s="356">
        <f t="shared" si="320"/>
        <v>3523.6369053530639</v>
      </c>
      <c r="W658" s="363">
        <v>3596.5042010130105</v>
      </c>
    </row>
    <row r="659" spans="1:23" ht="35.25" x14ac:dyDescent="0.5">
      <c r="A659" s="318">
        <v>636</v>
      </c>
      <c r="C659" s="364" t="s">
        <v>17195</v>
      </c>
      <c r="D659" s="365"/>
      <c r="E659" s="355" t="s">
        <v>17016</v>
      </c>
      <c r="F659" s="355" t="s">
        <v>17016</v>
      </c>
      <c r="G659" s="355" t="s">
        <v>17016</v>
      </c>
      <c r="H659" s="355" t="s">
        <v>17016</v>
      </c>
      <c r="I659" s="355" t="s">
        <v>17016</v>
      </c>
      <c r="J659" s="366">
        <f>J660+J696+J701+J710+J728+J731+J734+J738+J740+J744+J746+J748+J750+J752+J754+J758+J760+J762+J764+J766+J768+J770+J776+J779+J781+J784+J787+J790+J796+J798+J800+J802+J804+J806+J808+J811+J813+J815+J817+J819+J821+J823+J825+J827+J830+J720</f>
        <v>309633.15999999997</v>
      </c>
      <c r="K659" s="366">
        <f>K660+K696+K701+K710+K728+K731+K734+K738+K740+K744+K746+K748+K750+K752+K754+K758+K760+K762+K764+K766+K768+K770+K776+K779+K781+K784+K787+K790+K796+K798+K800+K802+K804+K806+K808+K811+K813+K815+K817+K819+K821+K823+K825+K827+K830+K720</f>
        <v>250648.14999999994</v>
      </c>
      <c r="L659" s="366">
        <f>L660+L696+L701+L710+L728+L731+L734+L738+L740+L744+L746+L748+L750+L752+L754+L758+L760+L762+L764+L766+L768+L770+L776+L779+L781+L784+L787+L790+L796+L798+L800+L802+L804+L806+L808+L811+L813+L815+L817+L819+L821+L823+L825+L827+L830+L720</f>
        <v>235417.31599999996</v>
      </c>
      <c r="M659" s="367">
        <f>M660+M696+M701+M710+M728+M731+M734+M738+M740+M744+M746+M748+M750+M752+M754+M758+M760+M762+M764+M766+M768+M770+M776+M779+M781+M784+M787+M790+M796+M798+M800+M802+M804+M806+M808+M811+M813+M815+M817+M819+M821+M823+M825+M827+M830+M720</f>
        <v>10791</v>
      </c>
      <c r="N659" s="355" t="s">
        <v>17016</v>
      </c>
      <c r="O659" s="355" t="s">
        <v>17016</v>
      </c>
      <c r="P659" s="358" t="s">
        <v>17016</v>
      </c>
      <c r="Q659" s="382">
        <f>Q660+Q696+Q701+Q710+Q728+Q731+Q734+Q738+Q740+Q744+Q746+Q748+Q750+Q752+Q754+Q758+Q760+Q762+Q764+Q766+Q768+Q770+Q776+Q779+Q781+Q784+Q787+Q790+Q796+Q798+Q800+Q802+Q804+Q806+Q808+Q811+Q813+Q815+Q817+Q819+Q821+Q823+Q825+Q827+Q830+Q720</f>
        <v>803608026.07000005</v>
      </c>
      <c r="R659" s="366">
        <f>R660+R696+R701+R710+R728+R731+R734+R738+R740+R744+R746+R748+R750+R752+R754+R758+R760+R762+R764+R766+R768+R770+R776+R779+R781+R784+R787+R790+R796+R798+R800+R802+R804+R806+R808+R811+R813+R815+R817+R819+R821+R823+R825+R827+R830+R720</f>
        <v>0</v>
      </c>
      <c r="S659" s="366">
        <f>S660+S696+S701+S710+S728+S731+S734+S738+S740+S744+S746+S748+S750+S752+S754+S758+S760+S762+S764+S766+S768+S770+S776+S779+S781+S784+S787+S790+S796+S798+S800+S802+S804+S806+S808+S811+S813+S815+S817+S819+S821+S823+S825+S827+S830+S720</f>
        <v>0</v>
      </c>
      <c r="T659" s="366">
        <f>T660+T696+T701+T710+T728+T731+T734+T738+T740+T744+T746+T748+T750+T752+T754+T758+T760+T762+T764+T766+T768+T770+T776+T779+T781+T784+T787+T790+T796+T798+T800+T802+T804+T806+T808+T811+T813+T815+T817+T819+T821+T823+T825+T827+T830+T720</f>
        <v>6025176.1500000004</v>
      </c>
      <c r="U659" s="366">
        <f>U660+U696+U701+U710+U728+U731+U734+U738+U740+U744+U746+U748+U750+U752+U754+U758+U760+U762+U764+U766+U768+U770+U776+U779+U781+U784+U787+U790+U796+U798+U800+U802+U804+U806+U808+U811+U813+U815+U817+U819+U821+U823+U825+U827+U830+U720</f>
        <v>797582849.9200002</v>
      </c>
      <c r="V659" s="356">
        <f t="shared" si="320"/>
        <v>2595.3551811763318</v>
      </c>
      <c r="W659" s="363">
        <f>MAX(W660:W832)</f>
        <v>19906.661427635889</v>
      </c>
    </row>
    <row r="660" spans="1:23" ht="35.25" x14ac:dyDescent="0.5">
      <c r="A660" s="318">
        <v>637</v>
      </c>
      <c r="C660" s="364" t="s">
        <v>71</v>
      </c>
      <c r="D660" s="383"/>
      <c r="E660" s="355" t="s">
        <v>17016</v>
      </c>
      <c r="F660" s="355" t="s">
        <v>17016</v>
      </c>
      <c r="G660" s="355" t="s">
        <v>17016</v>
      </c>
      <c r="H660" s="355" t="s">
        <v>17016</v>
      </c>
      <c r="I660" s="355" t="s">
        <v>17016</v>
      </c>
      <c r="J660" s="360">
        <f>SUM(J661:J695)</f>
        <v>83876.5</v>
      </c>
      <c r="K660" s="360">
        <f>SUM(K661:K695)</f>
        <v>69041.48</v>
      </c>
      <c r="L660" s="360">
        <f>SUM(L661:L695)</f>
        <v>63205.480000000018</v>
      </c>
      <c r="M660" s="367">
        <f>SUM(M661:M695)</f>
        <v>3169</v>
      </c>
      <c r="N660" s="355" t="s">
        <v>17016</v>
      </c>
      <c r="O660" s="355" t="s">
        <v>17016</v>
      </c>
      <c r="P660" s="358" t="s">
        <v>17016</v>
      </c>
      <c r="Q660" s="362">
        <f>SUM(Q661:Q695)</f>
        <v>200371287.76999995</v>
      </c>
      <c r="R660" s="360">
        <f t="shared" ref="R660:T660" si="350">SUM(R661:R695)</f>
        <v>0</v>
      </c>
      <c r="S660" s="360">
        <f t="shared" si="350"/>
        <v>0</v>
      </c>
      <c r="T660" s="360">
        <f t="shared" si="350"/>
        <v>0</v>
      </c>
      <c r="U660" s="360">
        <f>SUM(U661:U695)</f>
        <v>200371287.76999995</v>
      </c>
      <c r="V660" s="356">
        <f t="shared" si="320"/>
        <v>2388.8847027474912</v>
      </c>
      <c r="W660" s="363">
        <f>MAX(W661:W695)</f>
        <v>11857.823689584751</v>
      </c>
    </row>
    <row r="661" spans="1:23" ht="35.25" x14ac:dyDescent="0.5">
      <c r="A661" s="318">
        <v>638</v>
      </c>
      <c r="B661" s="318">
        <v>1</v>
      </c>
      <c r="C661" s="355">
        <f>SUBTOTAL(9,$B$660:B661)</f>
        <v>1</v>
      </c>
      <c r="D661" s="365" t="s">
        <v>150</v>
      </c>
      <c r="E661" s="355">
        <v>1959</v>
      </c>
      <c r="F661" s="355"/>
      <c r="G661" s="355" t="s">
        <v>17178</v>
      </c>
      <c r="H661" s="355">
        <v>2</v>
      </c>
      <c r="I661" s="355">
        <v>1</v>
      </c>
      <c r="J661" s="366">
        <v>269.5</v>
      </c>
      <c r="K661" s="366">
        <v>242</v>
      </c>
      <c r="L661" s="366">
        <v>211.4</v>
      </c>
      <c r="M661" s="367">
        <v>12</v>
      </c>
      <c r="N661" s="355" t="s">
        <v>17038</v>
      </c>
      <c r="O661" s="355" t="s">
        <v>17054</v>
      </c>
      <c r="P661" s="358" t="s">
        <v>17066</v>
      </c>
      <c r="Q661" s="363">
        <v>2097858.2999999998</v>
      </c>
      <c r="R661" s="363"/>
      <c r="S661" s="363">
        <v>0</v>
      </c>
      <c r="T661" s="363">
        <v>0</v>
      </c>
      <c r="U661" s="363">
        <f t="shared" ref="U661:U663" si="351">Q661-S661-T661</f>
        <v>2097858.2999999998</v>
      </c>
      <c r="V661" s="356">
        <f t="shared" si="320"/>
        <v>7784.2608534322817</v>
      </c>
      <c r="W661" s="363">
        <v>10312.420927643785</v>
      </c>
    </row>
    <row r="662" spans="1:23" ht="35.25" x14ac:dyDescent="0.5">
      <c r="A662" s="318">
        <v>639</v>
      </c>
      <c r="B662" s="318">
        <v>1</v>
      </c>
      <c r="C662" s="355">
        <f>SUBTOTAL(9,$B$660:B662)</f>
        <v>2</v>
      </c>
      <c r="D662" s="365" t="s">
        <v>151</v>
      </c>
      <c r="E662" s="355">
        <v>1960</v>
      </c>
      <c r="F662" s="355"/>
      <c r="G662" s="355" t="s">
        <v>17178</v>
      </c>
      <c r="H662" s="355">
        <v>2</v>
      </c>
      <c r="I662" s="355">
        <v>2</v>
      </c>
      <c r="J662" s="366">
        <v>543.6</v>
      </c>
      <c r="K662" s="366">
        <v>506.8</v>
      </c>
      <c r="L662" s="366">
        <v>452.6</v>
      </c>
      <c r="M662" s="367">
        <v>27</v>
      </c>
      <c r="N662" s="355" t="s">
        <v>17038</v>
      </c>
      <c r="O662" s="355" t="s">
        <v>17054</v>
      </c>
      <c r="P662" s="358" t="s">
        <v>17082</v>
      </c>
      <c r="Q662" s="363">
        <v>4031821.43</v>
      </c>
      <c r="R662" s="363"/>
      <c r="S662" s="363">
        <v>0</v>
      </c>
      <c r="T662" s="363">
        <v>0</v>
      </c>
      <c r="U662" s="363">
        <f t="shared" si="351"/>
        <v>4031821.43</v>
      </c>
      <c r="V662" s="356">
        <f t="shared" si="320"/>
        <v>7416.8900478292862</v>
      </c>
      <c r="W662" s="363">
        <v>9825.7359823399547</v>
      </c>
    </row>
    <row r="663" spans="1:23" ht="35.25" x14ac:dyDescent="0.5">
      <c r="A663" s="318">
        <v>640</v>
      </c>
      <c r="B663" s="318">
        <v>1</v>
      </c>
      <c r="C663" s="355">
        <f>SUBTOTAL(9,$B$660:B663)</f>
        <v>3</v>
      </c>
      <c r="D663" s="365" t="s">
        <v>152</v>
      </c>
      <c r="E663" s="355">
        <v>1963</v>
      </c>
      <c r="F663" s="355"/>
      <c r="G663" s="355" t="s">
        <v>17178</v>
      </c>
      <c r="H663" s="355">
        <v>3</v>
      </c>
      <c r="I663" s="355">
        <v>2</v>
      </c>
      <c r="J663" s="366">
        <v>951.6</v>
      </c>
      <c r="K663" s="366">
        <v>594.9</v>
      </c>
      <c r="L663" s="366">
        <v>594.9</v>
      </c>
      <c r="M663" s="367">
        <v>65</v>
      </c>
      <c r="N663" s="355" t="s">
        <v>17038</v>
      </c>
      <c r="O663" s="355" t="s">
        <v>17054</v>
      </c>
      <c r="P663" s="358" t="s">
        <v>17066</v>
      </c>
      <c r="Q663" s="363">
        <v>6179475.7199999997</v>
      </c>
      <c r="R663" s="363"/>
      <c r="S663" s="363">
        <v>0</v>
      </c>
      <c r="T663" s="363">
        <v>0</v>
      </c>
      <c r="U663" s="363">
        <f t="shared" si="351"/>
        <v>6179475.7199999997</v>
      </c>
      <c r="V663" s="356">
        <f t="shared" si="320"/>
        <v>6493.7744010088272</v>
      </c>
      <c r="W663" s="363">
        <v>7862.4807271963009</v>
      </c>
    </row>
    <row r="664" spans="1:23" ht="35.25" x14ac:dyDescent="0.5">
      <c r="A664" s="318">
        <v>641</v>
      </c>
      <c r="B664" s="318">
        <v>1</v>
      </c>
      <c r="C664" s="355">
        <f>SUBTOTAL(9,$B$660:B664)</f>
        <v>4</v>
      </c>
      <c r="D664" s="365" t="s">
        <v>287</v>
      </c>
      <c r="E664" s="355">
        <v>1949</v>
      </c>
      <c r="F664" s="355">
        <v>2008</v>
      </c>
      <c r="G664" s="355" t="s">
        <v>17178</v>
      </c>
      <c r="H664" s="355">
        <v>3</v>
      </c>
      <c r="I664" s="355">
        <v>1</v>
      </c>
      <c r="J664" s="366">
        <v>980.1</v>
      </c>
      <c r="K664" s="366">
        <v>548.6</v>
      </c>
      <c r="L664" s="366">
        <v>533.20000000000005</v>
      </c>
      <c r="M664" s="367">
        <v>37</v>
      </c>
      <c r="N664" s="355" t="s">
        <v>17038</v>
      </c>
      <c r="O664" s="355" t="s">
        <v>17054</v>
      </c>
      <c r="P664" s="358" t="s">
        <v>17083</v>
      </c>
      <c r="Q664" s="363">
        <v>3294293.1199999996</v>
      </c>
      <c r="R664" s="363"/>
      <c r="S664" s="363">
        <v>0</v>
      </c>
      <c r="T664" s="363">
        <v>0</v>
      </c>
      <c r="U664" s="363">
        <f t="shared" ref="U664:U693" si="352">Q664-S664-T664</f>
        <v>3294293.1199999996</v>
      </c>
      <c r="V664" s="356">
        <f t="shared" si="320"/>
        <v>3361.180614223038</v>
      </c>
      <c r="W664" s="363">
        <v>4452.8195898377708</v>
      </c>
    </row>
    <row r="665" spans="1:23" ht="35.25" x14ac:dyDescent="0.5">
      <c r="A665" s="318">
        <v>642</v>
      </c>
      <c r="B665" s="318">
        <v>1</v>
      </c>
      <c r="C665" s="355">
        <f>SUBTOTAL(9,$B$660:B665)</f>
        <v>5</v>
      </c>
      <c r="D665" s="365" t="s">
        <v>153</v>
      </c>
      <c r="E665" s="355">
        <v>1963</v>
      </c>
      <c r="F665" s="355">
        <v>2008</v>
      </c>
      <c r="G665" s="355" t="s">
        <v>17178</v>
      </c>
      <c r="H665" s="355">
        <v>5</v>
      </c>
      <c r="I665" s="355">
        <v>3</v>
      </c>
      <c r="J665" s="366">
        <v>3666.8</v>
      </c>
      <c r="K665" s="366">
        <v>3100.6</v>
      </c>
      <c r="L665" s="366">
        <v>2725.1</v>
      </c>
      <c r="M665" s="367">
        <v>193</v>
      </c>
      <c r="N665" s="355" t="s">
        <v>17038</v>
      </c>
      <c r="O665" s="355" t="s">
        <v>17054</v>
      </c>
      <c r="P665" s="358" t="s">
        <v>17083</v>
      </c>
      <c r="Q665" s="363">
        <v>6079453.1600000001</v>
      </c>
      <c r="R665" s="363"/>
      <c r="S665" s="363">
        <v>0</v>
      </c>
      <c r="T665" s="363">
        <v>0</v>
      </c>
      <c r="U665" s="363">
        <f t="shared" si="352"/>
        <v>6079453.1600000001</v>
      </c>
      <c r="V665" s="356">
        <f t="shared" si="320"/>
        <v>1657.9723900949057</v>
      </c>
      <c r="W665" s="363">
        <v>2007.4266777571725</v>
      </c>
    </row>
    <row r="666" spans="1:23" ht="35.25" x14ac:dyDescent="0.5">
      <c r="A666" s="318">
        <v>643</v>
      </c>
      <c r="B666" s="318">
        <v>1</v>
      </c>
      <c r="C666" s="355">
        <f>SUBTOTAL(9,$B$660:B666)</f>
        <v>6</v>
      </c>
      <c r="D666" s="365" t="s">
        <v>154</v>
      </c>
      <c r="E666" s="355">
        <v>1949</v>
      </c>
      <c r="F666" s="355"/>
      <c r="G666" s="355" t="s">
        <v>17178</v>
      </c>
      <c r="H666" s="355">
        <v>2</v>
      </c>
      <c r="I666" s="355">
        <v>1</v>
      </c>
      <c r="J666" s="366">
        <v>548.79999999999995</v>
      </c>
      <c r="K666" s="366">
        <v>499.5</v>
      </c>
      <c r="L666" s="366">
        <v>440.6</v>
      </c>
      <c r="M666" s="367">
        <v>10</v>
      </c>
      <c r="N666" s="355" t="s">
        <v>17038</v>
      </c>
      <c r="O666" s="355" t="s">
        <v>17054</v>
      </c>
      <c r="P666" s="358" t="s">
        <v>17084</v>
      </c>
      <c r="Q666" s="363">
        <v>3687641.5500000003</v>
      </c>
      <c r="R666" s="363"/>
      <c r="S666" s="363">
        <v>0</v>
      </c>
      <c r="T666" s="363">
        <v>0</v>
      </c>
      <c r="U666" s="363">
        <f t="shared" si="352"/>
        <v>3687641.5500000003</v>
      </c>
      <c r="V666" s="356">
        <f t="shared" si="320"/>
        <v>6719.4634657434417</v>
      </c>
      <c r="W666" s="363">
        <v>8901.8002915451907</v>
      </c>
    </row>
    <row r="667" spans="1:23" ht="35.25" x14ac:dyDescent="0.5">
      <c r="A667" s="318">
        <v>644</v>
      </c>
      <c r="B667" s="318">
        <v>1</v>
      </c>
      <c r="C667" s="355">
        <f>SUBTOTAL(9,$B$660:B667)</f>
        <v>7</v>
      </c>
      <c r="D667" s="365" t="s">
        <v>155</v>
      </c>
      <c r="E667" s="355">
        <v>1965</v>
      </c>
      <c r="F667" s="355"/>
      <c r="G667" s="355" t="s">
        <v>17178</v>
      </c>
      <c r="H667" s="355">
        <v>5</v>
      </c>
      <c r="I667" s="355">
        <v>4</v>
      </c>
      <c r="J667" s="366">
        <v>4306.3999999999996</v>
      </c>
      <c r="K667" s="366">
        <v>3255.5</v>
      </c>
      <c r="L667" s="366">
        <v>3054.3</v>
      </c>
      <c r="M667" s="367">
        <v>145</v>
      </c>
      <c r="N667" s="355" t="s">
        <v>17038</v>
      </c>
      <c r="O667" s="355" t="s">
        <v>17054</v>
      </c>
      <c r="P667" s="358" t="s">
        <v>17085</v>
      </c>
      <c r="Q667" s="363">
        <v>10063164.049999999</v>
      </c>
      <c r="R667" s="363"/>
      <c r="S667" s="363">
        <v>0</v>
      </c>
      <c r="T667" s="363">
        <v>0</v>
      </c>
      <c r="U667" s="363">
        <f t="shared" si="352"/>
        <v>10063164.049999999</v>
      </c>
      <c r="V667" s="356">
        <f t="shared" si="320"/>
        <v>2336.7926922719671</v>
      </c>
      <c r="W667" s="363">
        <v>3095.732565483931</v>
      </c>
    </row>
    <row r="668" spans="1:23" ht="35.25" x14ac:dyDescent="0.5">
      <c r="A668" s="318">
        <v>645</v>
      </c>
      <c r="B668" s="318">
        <v>1</v>
      </c>
      <c r="C668" s="355">
        <f>SUBTOTAL(9,$B$660:B668)</f>
        <v>8</v>
      </c>
      <c r="D668" s="365" t="s">
        <v>156</v>
      </c>
      <c r="E668" s="355">
        <v>1960</v>
      </c>
      <c r="F668" s="355"/>
      <c r="G668" s="355" t="s">
        <v>17178</v>
      </c>
      <c r="H668" s="355">
        <v>3</v>
      </c>
      <c r="I668" s="355">
        <v>2</v>
      </c>
      <c r="J668" s="366">
        <v>1103.2</v>
      </c>
      <c r="K668" s="366">
        <v>948.9</v>
      </c>
      <c r="L668" s="366">
        <v>794.06999999999994</v>
      </c>
      <c r="M668" s="367">
        <v>41</v>
      </c>
      <c r="N668" s="355" t="s">
        <v>17038</v>
      </c>
      <c r="O668" s="355" t="s">
        <v>17054</v>
      </c>
      <c r="P668" s="358" t="s">
        <v>17071</v>
      </c>
      <c r="Q668" s="363">
        <v>5657661.6099999994</v>
      </c>
      <c r="R668" s="363"/>
      <c r="S668" s="363">
        <v>0</v>
      </c>
      <c r="T668" s="363">
        <v>0</v>
      </c>
      <c r="U668" s="363">
        <f t="shared" si="352"/>
        <v>5657661.6099999994</v>
      </c>
      <c r="V668" s="356">
        <f t="shared" si="320"/>
        <v>5128.4097262509058</v>
      </c>
      <c r="W668" s="363">
        <v>6794.0066134880344</v>
      </c>
    </row>
    <row r="669" spans="1:23" ht="35.25" x14ac:dyDescent="0.5">
      <c r="A669" s="318">
        <v>646</v>
      </c>
      <c r="B669" s="318">
        <v>1</v>
      </c>
      <c r="C669" s="355">
        <f>SUBTOTAL(9,$B$660:B669)</f>
        <v>9</v>
      </c>
      <c r="D669" s="365" t="s">
        <v>157</v>
      </c>
      <c r="E669" s="355">
        <v>1963</v>
      </c>
      <c r="F669" s="355"/>
      <c r="G669" s="355" t="s">
        <v>17178</v>
      </c>
      <c r="H669" s="355">
        <v>4</v>
      </c>
      <c r="I669" s="355">
        <v>4</v>
      </c>
      <c r="J669" s="366">
        <v>2858.7</v>
      </c>
      <c r="K669" s="366">
        <v>2537.4</v>
      </c>
      <c r="L669" s="366">
        <v>1793.2</v>
      </c>
      <c r="M669" s="367">
        <v>88</v>
      </c>
      <c r="N669" s="355" t="s">
        <v>17038</v>
      </c>
      <c r="O669" s="355" t="s">
        <v>17054</v>
      </c>
      <c r="P669" s="358" t="s">
        <v>17083</v>
      </c>
      <c r="Q669" s="363">
        <v>8358654.1799999997</v>
      </c>
      <c r="R669" s="363"/>
      <c r="S669" s="363">
        <v>0</v>
      </c>
      <c r="T669" s="363">
        <v>0</v>
      </c>
      <c r="U669" s="363">
        <f t="shared" si="352"/>
        <v>8358654.1799999997</v>
      </c>
      <c r="V669" s="356">
        <f t="shared" si="320"/>
        <v>2923.9354181970825</v>
      </c>
      <c r="W669" s="363">
        <v>3873.5665862105152</v>
      </c>
    </row>
    <row r="670" spans="1:23" ht="35.25" x14ac:dyDescent="0.5">
      <c r="A670" s="318">
        <v>647</v>
      </c>
      <c r="B670" s="318">
        <v>1</v>
      </c>
      <c r="C670" s="355">
        <f>SUBTOTAL(9,$B$660:B670)</f>
        <v>10</v>
      </c>
      <c r="D670" s="365" t="s">
        <v>158</v>
      </c>
      <c r="E670" s="355">
        <v>1956</v>
      </c>
      <c r="F670" s="355"/>
      <c r="G670" s="355" t="s">
        <v>17178</v>
      </c>
      <c r="H670" s="355">
        <v>3</v>
      </c>
      <c r="I670" s="355">
        <v>5</v>
      </c>
      <c r="J670" s="366">
        <v>2430.3000000000002</v>
      </c>
      <c r="K670" s="366">
        <v>2170.4</v>
      </c>
      <c r="L670" s="366">
        <v>2062.3000000000002</v>
      </c>
      <c r="M670" s="367">
        <v>90</v>
      </c>
      <c r="N670" s="355" t="s">
        <v>17038</v>
      </c>
      <c r="O670" s="355" t="s">
        <v>17054</v>
      </c>
      <c r="P670" s="358" t="s">
        <v>17083</v>
      </c>
      <c r="Q670" s="363">
        <v>9423972.8499999996</v>
      </c>
      <c r="R670" s="363"/>
      <c r="S670" s="363">
        <v>0</v>
      </c>
      <c r="T670" s="363">
        <v>0</v>
      </c>
      <c r="U670" s="363">
        <f t="shared" si="352"/>
        <v>9423972.8499999996</v>
      </c>
      <c r="V670" s="356">
        <f t="shared" si="320"/>
        <v>3877.6993992511207</v>
      </c>
      <c r="W670" s="363">
        <v>5137.0925400156357</v>
      </c>
    </row>
    <row r="671" spans="1:23" ht="35.25" x14ac:dyDescent="0.5">
      <c r="A671" s="318">
        <v>648</v>
      </c>
      <c r="B671" s="318">
        <v>1</v>
      </c>
      <c r="C671" s="355">
        <f>SUBTOTAL(9,$B$660:B671)</f>
        <v>11</v>
      </c>
      <c r="D671" s="365" t="s">
        <v>159</v>
      </c>
      <c r="E671" s="355">
        <v>1954</v>
      </c>
      <c r="F671" s="355"/>
      <c r="G671" s="355" t="s">
        <v>17178</v>
      </c>
      <c r="H671" s="355">
        <v>4</v>
      </c>
      <c r="I671" s="355">
        <v>3</v>
      </c>
      <c r="J671" s="366">
        <v>4569</v>
      </c>
      <c r="K671" s="366">
        <v>4083.98</v>
      </c>
      <c r="L671" s="366">
        <v>1264.0100000000002</v>
      </c>
      <c r="M671" s="367">
        <v>40</v>
      </c>
      <c r="N671" s="355" t="s">
        <v>17038</v>
      </c>
      <c r="O671" s="355" t="s">
        <v>17054</v>
      </c>
      <c r="P671" s="358" t="s">
        <v>17071</v>
      </c>
      <c r="Q671" s="363">
        <v>11974181.85</v>
      </c>
      <c r="R671" s="363"/>
      <c r="S671" s="363">
        <v>0</v>
      </c>
      <c r="T671" s="363">
        <v>0</v>
      </c>
      <c r="U671" s="363">
        <f t="shared" si="352"/>
        <v>11974181.85</v>
      </c>
      <c r="V671" s="356">
        <f t="shared" si="320"/>
        <v>2620.7445502298096</v>
      </c>
      <c r="W671" s="363">
        <v>3471.9058629897136</v>
      </c>
    </row>
    <row r="672" spans="1:23" ht="35.25" x14ac:dyDescent="0.5">
      <c r="A672" s="318">
        <v>649</v>
      </c>
      <c r="B672" s="318">
        <v>1</v>
      </c>
      <c r="C672" s="355">
        <f>SUBTOTAL(9,$B$660:B672)</f>
        <v>12</v>
      </c>
      <c r="D672" s="365" t="s">
        <v>160</v>
      </c>
      <c r="E672" s="355">
        <v>1962</v>
      </c>
      <c r="F672" s="355"/>
      <c r="G672" s="355" t="s">
        <v>17178</v>
      </c>
      <c r="H672" s="355">
        <v>5</v>
      </c>
      <c r="I672" s="355">
        <v>8</v>
      </c>
      <c r="J672" s="366">
        <v>1695</v>
      </c>
      <c r="K672" s="366">
        <v>1572.6</v>
      </c>
      <c r="L672" s="366">
        <v>1528</v>
      </c>
      <c r="M672" s="367">
        <v>104</v>
      </c>
      <c r="N672" s="355" t="s">
        <v>17038</v>
      </c>
      <c r="O672" s="355" t="s">
        <v>17054</v>
      </c>
      <c r="P672" s="358" t="s">
        <v>17068</v>
      </c>
      <c r="Q672" s="363">
        <v>4758696.5500000007</v>
      </c>
      <c r="R672" s="363"/>
      <c r="S672" s="363">
        <v>0</v>
      </c>
      <c r="T672" s="363">
        <v>0</v>
      </c>
      <c r="U672" s="363">
        <f t="shared" si="352"/>
        <v>4758696.5500000007</v>
      </c>
      <c r="V672" s="356">
        <f t="shared" si="320"/>
        <v>2807.4905899705018</v>
      </c>
      <c r="W672" s="363">
        <v>3719.3029899705016</v>
      </c>
    </row>
    <row r="673" spans="1:23" ht="35.25" x14ac:dyDescent="0.5">
      <c r="A673" s="318">
        <v>650</v>
      </c>
      <c r="B673" s="318">
        <v>1</v>
      </c>
      <c r="C673" s="355">
        <f>SUBTOTAL(9,$B$660:B673)</f>
        <v>13</v>
      </c>
      <c r="D673" s="365" t="s">
        <v>161</v>
      </c>
      <c r="E673" s="355">
        <v>1964</v>
      </c>
      <c r="F673" s="355"/>
      <c r="G673" s="355" t="s">
        <v>17178</v>
      </c>
      <c r="H673" s="355">
        <v>5</v>
      </c>
      <c r="I673" s="355">
        <v>4</v>
      </c>
      <c r="J673" s="366">
        <v>4214.7</v>
      </c>
      <c r="K673" s="366">
        <v>3312.1</v>
      </c>
      <c r="L673" s="366">
        <v>3170.2999999999997</v>
      </c>
      <c r="M673" s="367">
        <v>213</v>
      </c>
      <c r="N673" s="355" t="s">
        <v>17038</v>
      </c>
      <c r="O673" s="355" t="s">
        <v>17054</v>
      </c>
      <c r="P673" s="358" t="s">
        <v>17083</v>
      </c>
      <c r="Q673" s="363">
        <v>9505920.4399999995</v>
      </c>
      <c r="R673" s="363"/>
      <c r="S673" s="363">
        <v>0</v>
      </c>
      <c r="T673" s="363">
        <v>0</v>
      </c>
      <c r="U673" s="363">
        <f t="shared" si="352"/>
        <v>9505920.4399999995</v>
      </c>
      <c r="V673" s="356">
        <f t="shared" si="320"/>
        <v>2255.4204190096566</v>
      </c>
      <c r="W673" s="363">
        <v>2987.9323320758299</v>
      </c>
    </row>
    <row r="674" spans="1:23" ht="35.25" x14ac:dyDescent="0.5">
      <c r="A674" s="318">
        <v>651</v>
      </c>
      <c r="B674" s="318">
        <v>1</v>
      </c>
      <c r="C674" s="355">
        <f>SUBTOTAL(9,$B$660:B674)</f>
        <v>14</v>
      </c>
      <c r="D674" s="365" t="s">
        <v>5337</v>
      </c>
      <c r="E674" s="355">
        <v>1982</v>
      </c>
      <c r="F674" s="355"/>
      <c r="G674" s="355" t="s">
        <v>17043</v>
      </c>
      <c r="H674" s="355">
        <v>2</v>
      </c>
      <c r="I674" s="355">
        <v>2</v>
      </c>
      <c r="J674" s="366">
        <v>616.5</v>
      </c>
      <c r="K674" s="366">
        <v>560</v>
      </c>
      <c r="L674" s="366">
        <v>560</v>
      </c>
      <c r="M674" s="367">
        <v>48</v>
      </c>
      <c r="N674" s="355" t="s">
        <v>17038</v>
      </c>
      <c r="O674" s="355" t="s">
        <v>17054</v>
      </c>
      <c r="P674" s="358" t="s">
        <v>17072</v>
      </c>
      <c r="Q674" s="363">
        <v>4056405.71</v>
      </c>
      <c r="R674" s="363"/>
      <c r="S674" s="363">
        <v>0</v>
      </c>
      <c r="T674" s="363">
        <v>0</v>
      </c>
      <c r="U674" s="363">
        <f t="shared" si="352"/>
        <v>4056405.71</v>
      </c>
      <c r="V674" s="356">
        <f t="shared" si="320"/>
        <v>6579.733511759935</v>
      </c>
      <c r="W674" s="363">
        <v>8716.6890510948906</v>
      </c>
    </row>
    <row r="675" spans="1:23" ht="35.25" x14ac:dyDescent="0.5">
      <c r="A675" s="318">
        <v>652</v>
      </c>
      <c r="B675" s="318">
        <v>1</v>
      </c>
      <c r="C675" s="355">
        <f>SUBTOTAL(9,$B$660:B675)</f>
        <v>15</v>
      </c>
      <c r="D675" s="365" t="s">
        <v>162</v>
      </c>
      <c r="E675" s="355">
        <v>1974</v>
      </c>
      <c r="F675" s="355"/>
      <c r="G675" s="355" t="s">
        <v>17178</v>
      </c>
      <c r="H675" s="355">
        <v>2</v>
      </c>
      <c r="I675" s="355">
        <v>1</v>
      </c>
      <c r="J675" s="366">
        <v>394.7</v>
      </c>
      <c r="K675" s="366">
        <v>371.8</v>
      </c>
      <c r="L675" s="366">
        <v>371.8</v>
      </c>
      <c r="M675" s="367">
        <v>22</v>
      </c>
      <c r="N675" s="355" t="s">
        <v>17038</v>
      </c>
      <c r="O675" s="355" t="s">
        <v>17054</v>
      </c>
      <c r="P675" s="358" t="s">
        <v>17072</v>
      </c>
      <c r="Q675" s="363">
        <v>2766550.64</v>
      </c>
      <c r="R675" s="363"/>
      <c r="S675" s="363">
        <v>0</v>
      </c>
      <c r="T675" s="363">
        <v>0</v>
      </c>
      <c r="U675" s="363">
        <f t="shared" si="352"/>
        <v>2766550.64</v>
      </c>
      <c r="V675" s="356">
        <f t="shared" si="320"/>
        <v>7009.2491512541174</v>
      </c>
      <c r="W675" s="363">
        <v>9285.7021129972145</v>
      </c>
    </row>
    <row r="676" spans="1:23" ht="35.25" x14ac:dyDescent="0.5">
      <c r="A676" s="318">
        <v>653</v>
      </c>
      <c r="B676" s="318">
        <v>1</v>
      </c>
      <c r="C676" s="355">
        <f>SUBTOTAL(9,$B$660:B676)</f>
        <v>16</v>
      </c>
      <c r="D676" s="365" t="s">
        <v>163</v>
      </c>
      <c r="E676" s="355">
        <v>1972</v>
      </c>
      <c r="F676" s="355"/>
      <c r="G676" s="355" t="s">
        <v>17178</v>
      </c>
      <c r="H676" s="355">
        <v>2</v>
      </c>
      <c r="I676" s="355">
        <v>1</v>
      </c>
      <c r="J676" s="366">
        <v>388.2</v>
      </c>
      <c r="K676" s="366">
        <v>366</v>
      </c>
      <c r="L676" s="366">
        <v>366</v>
      </c>
      <c r="M676" s="367">
        <v>21</v>
      </c>
      <c r="N676" s="355" t="s">
        <v>17038</v>
      </c>
      <c r="O676" s="355" t="s">
        <v>17054</v>
      </c>
      <c r="P676" s="358" t="s">
        <v>17072</v>
      </c>
      <c r="Q676" s="363">
        <v>2728854.75</v>
      </c>
      <c r="R676" s="363"/>
      <c r="S676" s="363">
        <v>0</v>
      </c>
      <c r="T676" s="363">
        <v>0</v>
      </c>
      <c r="U676" s="363">
        <f t="shared" si="352"/>
        <v>2728854.75</v>
      </c>
      <c r="V676" s="356">
        <f t="shared" si="320"/>
        <v>7029.5073415765073</v>
      </c>
      <c r="W676" s="363">
        <v>9312.5397217928912</v>
      </c>
    </row>
    <row r="677" spans="1:23" ht="35.25" x14ac:dyDescent="0.5">
      <c r="A677" s="318">
        <v>654</v>
      </c>
      <c r="B677" s="318">
        <v>1</v>
      </c>
      <c r="C677" s="355">
        <f>SUBTOTAL(9,$B$660:B677)</f>
        <v>17</v>
      </c>
      <c r="D677" s="365" t="s">
        <v>164</v>
      </c>
      <c r="E677" s="355">
        <v>1969</v>
      </c>
      <c r="F677" s="355"/>
      <c r="G677" s="355" t="s">
        <v>17178</v>
      </c>
      <c r="H677" s="355">
        <v>2</v>
      </c>
      <c r="I677" s="355">
        <v>1</v>
      </c>
      <c r="J677" s="366">
        <v>339.6</v>
      </c>
      <c r="K677" s="366">
        <v>315.2</v>
      </c>
      <c r="L677" s="366">
        <v>315.2</v>
      </c>
      <c r="M677" s="367">
        <v>20</v>
      </c>
      <c r="N677" s="355" t="s">
        <v>17038</v>
      </c>
      <c r="O677" s="355" t="s">
        <v>17054</v>
      </c>
      <c r="P677" s="358" t="s">
        <v>17072</v>
      </c>
      <c r="Q677" s="363">
        <v>2491206.7400000002</v>
      </c>
      <c r="R677" s="363"/>
      <c r="S677" s="363">
        <v>0</v>
      </c>
      <c r="T677" s="363">
        <v>0</v>
      </c>
      <c r="U677" s="363">
        <f t="shared" si="352"/>
        <v>2491206.7400000002</v>
      </c>
      <c r="V677" s="356">
        <f t="shared" si="320"/>
        <v>7335.708892815077</v>
      </c>
      <c r="W677" s="363">
        <v>9718.1889281507647</v>
      </c>
    </row>
    <row r="678" spans="1:23" ht="35.25" x14ac:dyDescent="0.5">
      <c r="A678" s="318">
        <v>655</v>
      </c>
      <c r="B678" s="318">
        <v>1</v>
      </c>
      <c r="C678" s="355">
        <f>SUBTOTAL(9,$B$660:B678)</f>
        <v>18</v>
      </c>
      <c r="D678" s="365" t="s">
        <v>165</v>
      </c>
      <c r="E678" s="355">
        <v>1986</v>
      </c>
      <c r="F678" s="355"/>
      <c r="G678" s="355" t="s">
        <v>17043</v>
      </c>
      <c r="H678" s="355">
        <v>4</v>
      </c>
      <c r="I678" s="355">
        <v>4</v>
      </c>
      <c r="J678" s="366">
        <v>2473.3000000000002</v>
      </c>
      <c r="K678" s="366">
        <v>2239.3000000000002</v>
      </c>
      <c r="L678" s="366">
        <v>2148.5</v>
      </c>
      <c r="M678" s="367">
        <v>50</v>
      </c>
      <c r="N678" s="355" t="s">
        <v>17038</v>
      </c>
      <c r="O678" s="355" t="s">
        <v>17054</v>
      </c>
      <c r="P678" s="358" t="s">
        <v>17072</v>
      </c>
      <c r="Q678" s="363">
        <v>8243927.5499999998</v>
      </c>
      <c r="R678" s="363"/>
      <c r="S678" s="363">
        <v>0</v>
      </c>
      <c r="T678" s="363">
        <v>0</v>
      </c>
      <c r="U678" s="363">
        <f t="shared" si="352"/>
        <v>8243927.5499999998</v>
      </c>
      <c r="V678" s="356">
        <f t="shared" si="320"/>
        <v>3333.1692677798887</v>
      </c>
      <c r="W678" s="363">
        <v>4415.7107669914685</v>
      </c>
    </row>
    <row r="679" spans="1:23" ht="35.25" x14ac:dyDescent="0.5">
      <c r="A679" s="318">
        <v>656</v>
      </c>
      <c r="B679" s="318">
        <v>1</v>
      </c>
      <c r="C679" s="355">
        <f>SUBTOTAL(9,$B$660:B679)</f>
        <v>19</v>
      </c>
      <c r="D679" s="365" t="s">
        <v>166</v>
      </c>
      <c r="E679" s="355">
        <v>1970</v>
      </c>
      <c r="F679" s="355"/>
      <c r="G679" s="355" t="s">
        <v>17178</v>
      </c>
      <c r="H679" s="355">
        <v>9</v>
      </c>
      <c r="I679" s="355">
        <v>1</v>
      </c>
      <c r="J679" s="366">
        <v>2542.1</v>
      </c>
      <c r="K679" s="366">
        <v>2269.3000000000002</v>
      </c>
      <c r="L679" s="366">
        <v>2269.3000000000002</v>
      </c>
      <c r="M679" s="367">
        <v>104</v>
      </c>
      <c r="N679" s="355" t="s">
        <v>17038</v>
      </c>
      <c r="O679" s="355" t="s">
        <v>17054</v>
      </c>
      <c r="P679" s="358" t="s">
        <v>17071</v>
      </c>
      <c r="Q679" s="363">
        <v>2973659.6</v>
      </c>
      <c r="R679" s="363"/>
      <c r="S679" s="363">
        <v>0</v>
      </c>
      <c r="T679" s="363">
        <v>0</v>
      </c>
      <c r="U679" s="363">
        <f t="shared" si="352"/>
        <v>2973659.6</v>
      </c>
      <c r="V679" s="356">
        <f t="shared" si="320"/>
        <v>1169.764997443059</v>
      </c>
      <c r="W679" s="363">
        <v>1622.8201880335155</v>
      </c>
    </row>
    <row r="680" spans="1:23" ht="35.25" x14ac:dyDescent="0.5">
      <c r="A680" s="318">
        <v>657</v>
      </c>
      <c r="B680" s="318">
        <v>1</v>
      </c>
      <c r="C680" s="355">
        <f>SUBTOTAL(9,$B$660:B680)</f>
        <v>20</v>
      </c>
      <c r="D680" s="365" t="s">
        <v>167</v>
      </c>
      <c r="E680" s="355">
        <v>1963</v>
      </c>
      <c r="F680" s="355"/>
      <c r="G680" s="355" t="s">
        <v>17178</v>
      </c>
      <c r="H680" s="355">
        <v>2</v>
      </c>
      <c r="I680" s="355">
        <v>2</v>
      </c>
      <c r="J680" s="366">
        <v>293.8</v>
      </c>
      <c r="K680" s="366">
        <v>199</v>
      </c>
      <c r="L680" s="366">
        <v>199</v>
      </c>
      <c r="M680" s="367">
        <v>17</v>
      </c>
      <c r="N680" s="355" t="s">
        <v>17038</v>
      </c>
      <c r="O680" s="355" t="s">
        <v>17054</v>
      </c>
      <c r="P680" s="358" t="s">
        <v>17066</v>
      </c>
      <c r="Q680" s="363">
        <v>2877361.1999999997</v>
      </c>
      <c r="R680" s="363"/>
      <c r="S680" s="363">
        <v>0</v>
      </c>
      <c r="T680" s="363">
        <v>0</v>
      </c>
      <c r="U680" s="363">
        <f t="shared" si="352"/>
        <v>2877361.1999999997</v>
      </c>
      <c r="V680" s="356">
        <f t="shared" si="320"/>
        <v>9793.6051735874735</v>
      </c>
      <c r="W680" s="363">
        <v>11857.823689584751</v>
      </c>
    </row>
    <row r="681" spans="1:23" ht="35.25" x14ac:dyDescent="0.5">
      <c r="A681" s="318">
        <v>658</v>
      </c>
      <c r="B681" s="318">
        <v>1</v>
      </c>
      <c r="C681" s="355">
        <f>SUBTOTAL(9,$B$660:B681)</f>
        <v>21</v>
      </c>
      <c r="D681" s="365" t="s">
        <v>168</v>
      </c>
      <c r="E681" s="355">
        <v>1962</v>
      </c>
      <c r="F681" s="355"/>
      <c r="G681" s="355" t="s">
        <v>17178</v>
      </c>
      <c r="H681" s="355">
        <v>2</v>
      </c>
      <c r="I681" s="355">
        <v>2</v>
      </c>
      <c r="J681" s="366">
        <v>673.1</v>
      </c>
      <c r="K681" s="366">
        <v>625.29999999999995</v>
      </c>
      <c r="L681" s="366">
        <v>585.59999999999991</v>
      </c>
      <c r="M681" s="367">
        <v>40</v>
      </c>
      <c r="N681" s="355" t="s">
        <v>17038</v>
      </c>
      <c r="O681" s="355" t="s">
        <v>17054</v>
      </c>
      <c r="P681" s="358" t="s">
        <v>17086</v>
      </c>
      <c r="Q681" s="363">
        <v>1904539.0799999998</v>
      </c>
      <c r="R681" s="363"/>
      <c r="S681" s="363">
        <v>0</v>
      </c>
      <c r="T681" s="363">
        <v>0</v>
      </c>
      <c r="U681" s="363">
        <f t="shared" si="352"/>
        <v>1904539.0799999998</v>
      </c>
      <c r="V681" s="356">
        <f t="shared" si="320"/>
        <v>2829.5039072946065</v>
      </c>
      <c r="W681" s="363">
        <v>3425.8843262516707</v>
      </c>
    </row>
    <row r="682" spans="1:23" ht="35.25" x14ac:dyDescent="0.5">
      <c r="A682" s="318">
        <v>659</v>
      </c>
      <c r="B682" s="318">
        <v>1</v>
      </c>
      <c r="C682" s="355">
        <f>SUBTOTAL(9,$B$660:B682)</f>
        <v>22</v>
      </c>
      <c r="D682" s="365" t="s">
        <v>1101</v>
      </c>
      <c r="E682" s="355">
        <v>1993</v>
      </c>
      <c r="F682" s="355"/>
      <c r="G682" s="355" t="s">
        <v>17178</v>
      </c>
      <c r="H682" s="355">
        <v>10</v>
      </c>
      <c r="I682" s="355">
        <v>9</v>
      </c>
      <c r="J682" s="366">
        <v>14780.2</v>
      </c>
      <c r="K682" s="366">
        <v>12472.3</v>
      </c>
      <c r="L682" s="366">
        <v>12421</v>
      </c>
      <c r="M682" s="367">
        <v>342</v>
      </c>
      <c r="N682" s="355" t="s">
        <v>17038</v>
      </c>
      <c r="O682" s="355" t="s">
        <v>17054</v>
      </c>
      <c r="P682" s="358" t="s">
        <v>17087</v>
      </c>
      <c r="Q682" s="363">
        <v>2457800</v>
      </c>
      <c r="R682" s="363"/>
      <c r="S682" s="363">
        <v>0</v>
      </c>
      <c r="T682" s="363">
        <v>0</v>
      </c>
      <c r="U682" s="363">
        <f t="shared" si="352"/>
        <v>2457800</v>
      </c>
      <c r="V682" s="356">
        <f t="shared" si="320"/>
        <v>166.29003667068105</v>
      </c>
      <c r="W682" s="363">
        <v>225.89061717703413</v>
      </c>
    </row>
    <row r="683" spans="1:23" ht="35.25" x14ac:dyDescent="0.5">
      <c r="A683" s="318">
        <v>660</v>
      </c>
      <c r="B683" s="318">
        <v>1</v>
      </c>
      <c r="C683" s="355">
        <f>SUBTOTAL(9,$B$660:B683)</f>
        <v>23</v>
      </c>
      <c r="D683" s="365" t="s">
        <v>169</v>
      </c>
      <c r="E683" s="355">
        <v>1964</v>
      </c>
      <c r="F683" s="355"/>
      <c r="G683" s="355" t="s">
        <v>17178</v>
      </c>
      <c r="H683" s="355">
        <v>2</v>
      </c>
      <c r="I683" s="355">
        <v>2</v>
      </c>
      <c r="J683" s="366">
        <v>704.5</v>
      </c>
      <c r="K683" s="366">
        <v>656.2</v>
      </c>
      <c r="L683" s="366">
        <v>524</v>
      </c>
      <c r="M683" s="367">
        <v>49</v>
      </c>
      <c r="N683" s="355" t="s">
        <v>17038</v>
      </c>
      <c r="O683" s="355" t="s">
        <v>17054</v>
      </c>
      <c r="P683" s="358" t="s">
        <v>17073</v>
      </c>
      <c r="Q683" s="363">
        <v>4658584.8</v>
      </c>
      <c r="R683" s="363"/>
      <c r="S683" s="363">
        <v>0</v>
      </c>
      <c r="T683" s="363">
        <v>0</v>
      </c>
      <c r="U683" s="363">
        <f t="shared" si="352"/>
        <v>4658584.8</v>
      </c>
      <c r="V683" s="356">
        <f t="shared" si="320"/>
        <v>6612.6114975159689</v>
      </c>
      <c r="W683" s="363">
        <v>8006.3653655074522</v>
      </c>
    </row>
    <row r="684" spans="1:23" ht="35.25" x14ac:dyDescent="0.5">
      <c r="A684" s="318">
        <v>661</v>
      </c>
      <c r="B684" s="318">
        <v>1</v>
      </c>
      <c r="C684" s="355">
        <f>SUBTOTAL(9,$B$660:B684)</f>
        <v>24</v>
      </c>
      <c r="D684" s="365" t="s">
        <v>171</v>
      </c>
      <c r="E684" s="355">
        <v>1960</v>
      </c>
      <c r="F684" s="355"/>
      <c r="G684" s="355" t="s">
        <v>17178</v>
      </c>
      <c r="H684" s="355">
        <v>4</v>
      </c>
      <c r="I684" s="355">
        <v>2</v>
      </c>
      <c r="J684" s="366">
        <v>1773.8</v>
      </c>
      <c r="K684" s="366">
        <v>1370.8</v>
      </c>
      <c r="L684" s="366">
        <v>1238.3</v>
      </c>
      <c r="M684" s="367">
        <v>41</v>
      </c>
      <c r="N684" s="355" t="s">
        <v>17038</v>
      </c>
      <c r="O684" s="355" t="s">
        <v>17054</v>
      </c>
      <c r="P684" s="358" t="s">
        <v>17083</v>
      </c>
      <c r="Q684" s="363">
        <v>4648299.4800000004</v>
      </c>
      <c r="R684" s="363"/>
      <c r="S684" s="363">
        <v>0</v>
      </c>
      <c r="T684" s="363">
        <v>0</v>
      </c>
      <c r="U684" s="363">
        <f t="shared" si="352"/>
        <v>4648299.4800000004</v>
      </c>
      <c r="V684" s="356">
        <f t="shared" si="320"/>
        <v>2620.5318976209273</v>
      </c>
      <c r="W684" s="363">
        <v>3635.4755665802231</v>
      </c>
    </row>
    <row r="685" spans="1:23" ht="35.25" x14ac:dyDescent="0.5">
      <c r="A685" s="318">
        <v>662</v>
      </c>
      <c r="B685" s="318">
        <v>1</v>
      </c>
      <c r="C685" s="355">
        <f>SUBTOTAL(9,$B$660:B685)</f>
        <v>25</v>
      </c>
      <c r="D685" s="365" t="s">
        <v>172</v>
      </c>
      <c r="E685" s="355">
        <v>1969</v>
      </c>
      <c r="F685" s="355"/>
      <c r="G685" s="355" t="s">
        <v>17178</v>
      </c>
      <c r="H685" s="355">
        <v>5</v>
      </c>
      <c r="I685" s="355">
        <v>1</v>
      </c>
      <c r="J685" s="366">
        <v>2168.6</v>
      </c>
      <c r="K685" s="366">
        <v>1315.6</v>
      </c>
      <c r="L685" s="366">
        <v>1168.5</v>
      </c>
      <c r="M685" s="367">
        <v>157</v>
      </c>
      <c r="N685" s="355" t="s">
        <v>17038</v>
      </c>
      <c r="O685" s="355" t="s">
        <v>17054</v>
      </c>
      <c r="P685" s="358" t="s">
        <v>17083</v>
      </c>
      <c r="Q685" s="363">
        <v>11351380.17</v>
      </c>
      <c r="R685" s="363"/>
      <c r="S685" s="363">
        <v>0</v>
      </c>
      <c r="T685" s="363">
        <v>0</v>
      </c>
      <c r="U685" s="363">
        <f t="shared" si="352"/>
        <v>11351380.17</v>
      </c>
      <c r="V685" s="356">
        <f t="shared" si="320"/>
        <v>5234.427819791571</v>
      </c>
      <c r="W685" s="363">
        <v>6934.4570912109202</v>
      </c>
    </row>
    <row r="686" spans="1:23" ht="35.25" x14ac:dyDescent="0.5">
      <c r="A686" s="318">
        <v>663</v>
      </c>
      <c r="B686" s="318">
        <v>1</v>
      </c>
      <c r="C686" s="355">
        <f>SUBTOTAL(9,$B$660:B686)</f>
        <v>26</v>
      </c>
      <c r="D686" s="365" t="s">
        <v>173</v>
      </c>
      <c r="E686" s="355">
        <v>1952</v>
      </c>
      <c r="F686" s="355"/>
      <c r="G686" s="355" t="s">
        <v>17178</v>
      </c>
      <c r="H686" s="355">
        <v>2</v>
      </c>
      <c r="I686" s="355">
        <v>1</v>
      </c>
      <c r="J686" s="366">
        <v>769.5</v>
      </c>
      <c r="K686" s="366">
        <v>520.4</v>
      </c>
      <c r="L686" s="366">
        <v>489.4</v>
      </c>
      <c r="M686" s="367">
        <v>29</v>
      </c>
      <c r="N686" s="355" t="s">
        <v>17038</v>
      </c>
      <c r="O686" s="355" t="s">
        <v>17054</v>
      </c>
      <c r="P686" s="358" t="s">
        <v>17083</v>
      </c>
      <c r="Q686" s="363">
        <v>5261035.28</v>
      </c>
      <c r="R686" s="363"/>
      <c r="S686" s="363">
        <v>0</v>
      </c>
      <c r="T686" s="363">
        <v>0</v>
      </c>
      <c r="U686" s="363">
        <f t="shared" si="352"/>
        <v>5261035.28</v>
      </c>
      <c r="V686" s="356">
        <f t="shared" si="320"/>
        <v>6836.9529304743346</v>
      </c>
      <c r="W686" s="363">
        <v>9057.4477972709556</v>
      </c>
    </row>
    <row r="687" spans="1:23" ht="35.25" x14ac:dyDescent="0.5">
      <c r="A687" s="318">
        <v>664</v>
      </c>
      <c r="B687" s="318">
        <v>1</v>
      </c>
      <c r="C687" s="355">
        <f>SUBTOTAL(9,$B$660:B687)</f>
        <v>27</v>
      </c>
      <c r="D687" s="365" t="s">
        <v>174</v>
      </c>
      <c r="E687" s="355">
        <v>1980</v>
      </c>
      <c r="F687" s="355"/>
      <c r="G687" s="355" t="s">
        <v>17178</v>
      </c>
      <c r="H687" s="355">
        <v>5</v>
      </c>
      <c r="I687" s="355">
        <v>9</v>
      </c>
      <c r="J687" s="366">
        <v>6695.2</v>
      </c>
      <c r="K687" s="366">
        <v>6067.3</v>
      </c>
      <c r="L687" s="366">
        <v>6006.4000000000005</v>
      </c>
      <c r="M687" s="367">
        <v>320</v>
      </c>
      <c r="N687" s="355" t="s">
        <v>17038</v>
      </c>
      <c r="O687" s="355" t="s">
        <v>17054</v>
      </c>
      <c r="P687" s="358" t="s">
        <v>17088</v>
      </c>
      <c r="Q687" s="363">
        <v>12990197.200000001</v>
      </c>
      <c r="R687" s="363"/>
      <c r="S687" s="363">
        <v>0</v>
      </c>
      <c r="T687" s="363">
        <v>0</v>
      </c>
      <c r="U687" s="363">
        <f t="shared" si="352"/>
        <v>12990197.200000001</v>
      </c>
      <c r="V687" s="356">
        <f t="shared" si="320"/>
        <v>1940.2254152228466</v>
      </c>
      <c r="W687" s="363">
        <v>2691.6833552395747</v>
      </c>
    </row>
    <row r="688" spans="1:23" ht="35.25" x14ac:dyDescent="0.5">
      <c r="A688" s="318">
        <v>665</v>
      </c>
      <c r="B688" s="318">
        <v>1</v>
      </c>
      <c r="C688" s="355">
        <f>SUBTOTAL(9,$B$660:B688)</f>
        <v>28</v>
      </c>
      <c r="D688" s="365" t="s">
        <v>175</v>
      </c>
      <c r="E688" s="355">
        <v>1964</v>
      </c>
      <c r="F688" s="355"/>
      <c r="G688" s="355" t="s">
        <v>17178</v>
      </c>
      <c r="H688" s="355">
        <v>4</v>
      </c>
      <c r="I688" s="355">
        <v>2</v>
      </c>
      <c r="J688" s="366">
        <v>1867.3</v>
      </c>
      <c r="K688" s="366">
        <v>1752.4</v>
      </c>
      <c r="L688" s="366">
        <v>1752.4</v>
      </c>
      <c r="M688" s="367">
        <v>96</v>
      </c>
      <c r="N688" s="355" t="s">
        <v>17038</v>
      </c>
      <c r="O688" s="355" t="s">
        <v>17054</v>
      </c>
      <c r="P688" s="358" t="s">
        <v>17083</v>
      </c>
      <c r="Q688" s="363">
        <v>8204567.3800000008</v>
      </c>
      <c r="R688" s="363"/>
      <c r="S688" s="363">
        <v>0</v>
      </c>
      <c r="T688" s="363">
        <v>0</v>
      </c>
      <c r="U688" s="363">
        <f t="shared" si="352"/>
        <v>8204567.3800000008</v>
      </c>
      <c r="V688" s="356">
        <f t="shared" si="320"/>
        <v>4393.8131955229483</v>
      </c>
      <c r="W688" s="363">
        <v>5255.0655438333424</v>
      </c>
    </row>
    <row r="689" spans="1:23" ht="35.25" x14ac:dyDescent="0.5">
      <c r="A689" s="318">
        <v>666</v>
      </c>
      <c r="B689" s="318">
        <v>1</v>
      </c>
      <c r="C689" s="355">
        <f>SUBTOTAL(9,$B$660:B689)</f>
        <v>29</v>
      </c>
      <c r="D689" s="365" t="s">
        <v>176</v>
      </c>
      <c r="E689" s="355">
        <v>1963</v>
      </c>
      <c r="F689" s="355"/>
      <c r="G689" s="355" t="s">
        <v>17178</v>
      </c>
      <c r="H689" s="355">
        <v>4</v>
      </c>
      <c r="I689" s="355">
        <v>3</v>
      </c>
      <c r="J689" s="366">
        <v>2187.8000000000002</v>
      </c>
      <c r="K689" s="366">
        <v>2010.2</v>
      </c>
      <c r="L689" s="366">
        <v>1965.8</v>
      </c>
      <c r="M689" s="367">
        <v>107</v>
      </c>
      <c r="N689" s="355" t="s">
        <v>17038</v>
      </c>
      <c r="O689" s="355" t="s">
        <v>17054</v>
      </c>
      <c r="P689" s="358" t="s">
        <v>17089</v>
      </c>
      <c r="Q689" s="363">
        <v>6377717.2999999998</v>
      </c>
      <c r="R689" s="363"/>
      <c r="S689" s="363">
        <v>0</v>
      </c>
      <c r="T689" s="363">
        <v>0</v>
      </c>
      <c r="U689" s="363">
        <f t="shared" si="352"/>
        <v>6377717.2999999998</v>
      </c>
      <c r="V689" s="356">
        <f t="shared" ref="V689:V693" si="353">Q689/J689</f>
        <v>2915.1281195721726</v>
      </c>
      <c r="W689" s="363">
        <v>4044.1702166560008</v>
      </c>
    </row>
    <row r="690" spans="1:23" ht="35.25" x14ac:dyDescent="0.5">
      <c r="A690" s="318">
        <v>667</v>
      </c>
      <c r="B690" s="318">
        <v>1</v>
      </c>
      <c r="C690" s="355">
        <f>SUBTOTAL(9,$B$660:B690)</f>
        <v>30</v>
      </c>
      <c r="D690" s="365" t="s">
        <v>177</v>
      </c>
      <c r="E690" s="355">
        <v>1976</v>
      </c>
      <c r="F690" s="355">
        <v>2008</v>
      </c>
      <c r="G690" s="355" t="s">
        <v>17043</v>
      </c>
      <c r="H690" s="355">
        <v>9</v>
      </c>
      <c r="I690" s="355">
        <v>2</v>
      </c>
      <c r="J690" s="366">
        <v>4928.3</v>
      </c>
      <c r="K690" s="366">
        <v>3901.8</v>
      </c>
      <c r="L690" s="366">
        <v>3851.8</v>
      </c>
      <c r="M690" s="367">
        <v>167</v>
      </c>
      <c r="N690" s="355" t="s">
        <v>17038</v>
      </c>
      <c r="O690" s="355" t="s">
        <v>17054</v>
      </c>
      <c r="P690" s="358" t="s">
        <v>17090</v>
      </c>
      <c r="Q690" s="363">
        <v>4468314.82</v>
      </c>
      <c r="R690" s="363"/>
      <c r="S690" s="363">
        <v>0</v>
      </c>
      <c r="T690" s="363">
        <v>0</v>
      </c>
      <c r="U690" s="363">
        <f t="shared" si="352"/>
        <v>4468314.82</v>
      </c>
      <c r="V690" s="356">
        <f t="shared" si="353"/>
        <v>906.66453340908629</v>
      </c>
      <c r="W690" s="363">
        <v>1257.8197431162876</v>
      </c>
    </row>
    <row r="691" spans="1:23" ht="35.25" x14ac:dyDescent="0.5">
      <c r="A691" s="318">
        <v>668</v>
      </c>
      <c r="B691" s="318">
        <v>1</v>
      </c>
      <c r="C691" s="355">
        <f>SUBTOTAL(9,$B$660:B691)</f>
        <v>31</v>
      </c>
      <c r="D691" s="365" t="s">
        <v>178</v>
      </c>
      <c r="E691" s="355">
        <v>1956</v>
      </c>
      <c r="F691" s="355"/>
      <c r="G691" s="355" t="s">
        <v>17178</v>
      </c>
      <c r="H691" s="355">
        <v>2</v>
      </c>
      <c r="I691" s="355">
        <v>1</v>
      </c>
      <c r="J691" s="366">
        <v>481.6</v>
      </c>
      <c r="K691" s="366">
        <v>439.5</v>
      </c>
      <c r="L691" s="366">
        <v>299.3</v>
      </c>
      <c r="M691" s="367">
        <v>22</v>
      </c>
      <c r="N691" s="355" t="s">
        <v>17038</v>
      </c>
      <c r="O691" s="355" t="s">
        <v>17054</v>
      </c>
      <c r="P691" s="358" t="s">
        <v>17083</v>
      </c>
      <c r="Q691" s="363">
        <v>3458188.3</v>
      </c>
      <c r="R691" s="363"/>
      <c r="S691" s="363">
        <v>0</v>
      </c>
      <c r="T691" s="363">
        <v>0</v>
      </c>
      <c r="U691" s="363">
        <f t="shared" si="352"/>
        <v>3458188.3</v>
      </c>
      <c r="V691" s="356">
        <f t="shared" si="353"/>
        <v>7180.623546511627</v>
      </c>
      <c r="W691" s="363">
        <v>9512.7352159468446</v>
      </c>
    </row>
    <row r="692" spans="1:23" ht="35.25" x14ac:dyDescent="0.5">
      <c r="A692" s="318">
        <v>670</v>
      </c>
      <c r="B692" s="318">
        <v>1</v>
      </c>
      <c r="C692" s="355">
        <f>SUBTOTAL(9,$B$660:B692)</f>
        <v>32</v>
      </c>
      <c r="D692" s="365" t="s">
        <v>180</v>
      </c>
      <c r="E692" s="355">
        <v>1962</v>
      </c>
      <c r="F692" s="355"/>
      <c r="G692" s="355" t="s">
        <v>17178</v>
      </c>
      <c r="H692" s="355">
        <v>4</v>
      </c>
      <c r="I692" s="355">
        <v>2</v>
      </c>
      <c r="J692" s="366">
        <v>1383</v>
      </c>
      <c r="K692" s="366">
        <v>1267.5999999999999</v>
      </c>
      <c r="L692" s="366">
        <v>1267.5999999999999</v>
      </c>
      <c r="M692" s="367">
        <v>69</v>
      </c>
      <c r="N692" s="355" t="s">
        <v>17038</v>
      </c>
      <c r="O692" s="355" t="s">
        <v>17054</v>
      </c>
      <c r="P692" s="358" t="s">
        <v>17091</v>
      </c>
      <c r="Q692" s="363">
        <v>6137685.4699999997</v>
      </c>
      <c r="R692" s="363"/>
      <c r="S692" s="363">
        <v>0</v>
      </c>
      <c r="T692" s="363">
        <v>0</v>
      </c>
      <c r="U692" s="363">
        <f t="shared" si="352"/>
        <v>6137685.4699999997</v>
      </c>
      <c r="V692" s="356">
        <f t="shared" si="353"/>
        <v>4437.950448300795</v>
      </c>
      <c r="W692" s="363">
        <v>5373.3464909616769</v>
      </c>
    </row>
    <row r="693" spans="1:23" ht="35.25" x14ac:dyDescent="0.5">
      <c r="A693" s="318">
        <v>672</v>
      </c>
      <c r="B693" s="318">
        <v>1</v>
      </c>
      <c r="C693" s="355">
        <f>SUBTOTAL(9,$B$660:B693)</f>
        <v>33</v>
      </c>
      <c r="D693" s="365" t="s">
        <v>182</v>
      </c>
      <c r="E693" s="355">
        <v>1951</v>
      </c>
      <c r="F693" s="355">
        <v>2017</v>
      </c>
      <c r="G693" s="355" t="s">
        <v>17178</v>
      </c>
      <c r="H693" s="355">
        <v>2</v>
      </c>
      <c r="I693" s="355">
        <v>2</v>
      </c>
      <c r="J693" s="366">
        <v>860.4</v>
      </c>
      <c r="K693" s="366">
        <v>718.6</v>
      </c>
      <c r="L693" s="366">
        <v>718.6</v>
      </c>
      <c r="M693" s="367">
        <v>30</v>
      </c>
      <c r="N693" s="355" t="s">
        <v>17038</v>
      </c>
      <c r="O693" s="355" t="s">
        <v>17054</v>
      </c>
      <c r="P693" s="358" t="s">
        <v>17091</v>
      </c>
      <c r="Q693" s="363">
        <v>6330194.6399999997</v>
      </c>
      <c r="R693" s="363"/>
      <c r="S693" s="363">
        <v>0</v>
      </c>
      <c r="T693" s="363">
        <v>0</v>
      </c>
      <c r="U693" s="363">
        <f t="shared" si="352"/>
        <v>6330194.6399999997</v>
      </c>
      <c r="V693" s="356">
        <f t="shared" si="353"/>
        <v>7357.2694560669452</v>
      </c>
      <c r="W693" s="363">
        <v>8907.9764295676432</v>
      </c>
    </row>
    <row r="694" spans="1:23" ht="35.25" x14ac:dyDescent="0.5">
      <c r="A694" s="318">
        <v>673</v>
      </c>
      <c r="B694" s="318">
        <v>1</v>
      </c>
      <c r="C694" s="355">
        <f>SUBTOTAL(9,$B$660:B694)</f>
        <v>34</v>
      </c>
      <c r="D694" s="365" t="s">
        <v>120</v>
      </c>
      <c r="E694" s="355">
        <v>1978</v>
      </c>
      <c r="F694" s="355">
        <v>2015</v>
      </c>
      <c r="G694" s="355" t="s">
        <v>17043</v>
      </c>
      <c r="H694" s="355">
        <v>9</v>
      </c>
      <c r="I694" s="355">
        <v>2</v>
      </c>
      <c r="J694" s="366">
        <v>4490.7</v>
      </c>
      <c r="K694" s="366">
        <v>3947.2</v>
      </c>
      <c r="L694" s="366">
        <v>3894.2</v>
      </c>
      <c r="M694" s="367">
        <v>170</v>
      </c>
      <c r="N694" s="355" t="s">
        <v>17038</v>
      </c>
      <c r="O694" s="355" t="s">
        <v>17054</v>
      </c>
      <c r="P694" s="358" t="s">
        <v>17055</v>
      </c>
      <c r="Q694" s="363">
        <v>5785499.8499999996</v>
      </c>
      <c r="R694" s="363"/>
      <c r="S694" s="363">
        <v>0</v>
      </c>
      <c r="T694" s="363">
        <v>0</v>
      </c>
      <c r="U694" s="363">
        <f>Q694-S694-T694</f>
        <v>5785499.8499999996</v>
      </c>
      <c r="V694" s="356">
        <f>Q694/J694</f>
        <v>1288.3291803059656</v>
      </c>
      <c r="W694" s="363">
        <v>1547.1961164183758</v>
      </c>
    </row>
    <row r="695" spans="1:23" ht="35.25" x14ac:dyDescent="0.5">
      <c r="A695" s="318">
        <v>426</v>
      </c>
      <c r="B695" s="318">
        <v>1</v>
      </c>
      <c r="C695" s="355">
        <f>SUBTOTAL(9,$B$660:B695)</f>
        <v>35</v>
      </c>
      <c r="D695" s="365" t="s">
        <v>140</v>
      </c>
      <c r="E695" s="355">
        <v>1984</v>
      </c>
      <c r="F695" s="355"/>
      <c r="G695" s="355" t="s">
        <v>17178</v>
      </c>
      <c r="H695" s="355">
        <v>9</v>
      </c>
      <c r="I695" s="355">
        <v>1</v>
      </c>
      <c r="J695" s="366">
        <v>4926.6000000000004</v>
      </c>
      <c r="K695" s="366">
        <v>2282.4</v>
      </c>
      <c r="L695" s="366">
        <v>2168.8000000000002</v>
      </c>
      <c r="M695" s="367">
        <v>183</v>
      </c>
      <c r="N695" s="355" t="s">
        <v>17038</v>
      </c>
      <c r="O695" s="355" t="s">
        <v>17054</v>
      </c>
      <c r="P695" s="358" t="s">
        <v>17055</v>
      </c>
      <c r="Q695" s="363">
        <v>5086523</v>
      </c>
      <c r="R695" s="363"/>
      <c r="S695" s="360">
        <f>SUM(S416:S488)</f>
        <v>0</v>
      </c>
      <c r="T695" s="360">
        <f>SUM(T416:T488)</f>
        <v>0</v>
      </c>
      <c r="U695" s="363">
        <f>Q695-S695-T695</f>
        <v>5086523</v>
      </c>
      <c r="V695" s="356">
        <f>Q695/J695</f>
        <v>1032.461129379288</v>
      </c>
      <c r="W695" s="363">
        <v>1432.3379206755164</v>
      </c>
    </row>
    <row r="696" spans="1:23" ht="35.25" x14ac:dyDescent="0.5">
      <c r="A696" s="318">
        <v>674</v>
      </c>
      <c r="C696" s="364" t="s">
        <v>566</v>
      </c>
      <c r="D696" s="383"/>
      <c r="E696" s="355" t="s">
        <v>17016</v>
      </c>
      <c r="F696" s="355" t="s">
        <v>17016</v>
      </c>
      <c r="G696" s="355" t="s">
        <v>17016</v>
      </c>
      <c r="H696" s="355" t="s">
        <v>17016</v>
      </c>
      <c r="I696" s="355" t="s">
        <v>17016</v>
      </c>
      <c r="J696" s="360">
        <f>SUM(J697:J700)</f>
        <v>5676.8</v>
      </c>
      <c r="K696" s="360">
        <f>SUM(K697:K700)</f>
        <v>5369.4</v>
      </c>
      <c r="L696" s="360">
        <f>SUM(L697:L700)</f>
        <v>4855.2</v>
      </c>
      <c r="M696" s="361">
        <f>SUM(M697:M700)</f>
        <v>184</v>
      </c>
      <c r="N696" s="355" t="s">
        <v>17016</v>
      </c>
      <c r="O696" s="355" t="s">
        <v>17016</v>
      </c>
      <c r="P696" s="358" t="s">
        <v>17016</v>
      </c>
      <c r="Q696" s="362">
        <v>33197038.509999994</v>
      </c>
      <c r="R696" s="360">
        <f t="shared" ref="R696" si="354">SUM(R697:R700)</f>
        <v>0</v>
      </c>
      <c r="S696" s="360">
        <f>SUM(S697:S700)</f>
        <v>0</v>
      </c>
      <c r="T696" s="360">
        <f>SUM(T697:T700)</f>
        <v>0</v>
      </c>
      <c r="U696" s="360">
        <f>SUM(U697:U700)</f>
        <v>33197038.509999994</v>
      </c>
      <c r="V696" s="356">
        <f t="shared" ref="V696:V747" si="355">Q696/J696</f>
        <v>5847.8435932215325</v>
      </c>
      <c r="W696" s="363">
        <f>MAX(W697:W700)</f>
        <v>11734.39655510738</v>
      </c>
    </row>
    <row r="697" spans="1:23" ht="35.25" x14ac:dyDescent="0.5">
      <c r="A697" s="318">
        <v>675</v>
      </c>
      <c r="B697" s="318">
        <v>1</v>
      </c>
      <c r="C697" s="355">
        <f>SUBTOTAL(9,$B$660:B697)</f>
        <v>36</v>
      </c>
      <c r="D697" s="365" t="s">
        <v>585</v>
      </c>
      <c r="E697" s="355">
        <v>1956</v>
      </c>
      <c r="F697" s="355"/>
      <c r="G697" s="355" t="s">
        <v>17178</v>
      </c>
      <c r="H697" s="355">
        <v>2</v>
      </c>
      <c r="I697" s="355" t="s">
        <v>16986</v>
      </c>
      <c r="J697" s="366">
        <v>442.2</v>
      </c>
      <c r="K697" s="366">
        <v>398.8</v>
      </c>
      <c r="L697" s="366">
        <v>343.2</v>
      </c>
      <c r="M697" s="367">
        <v>21</v>
      </c>
      <c r="N697" s="355" t="s">
        <v>17038</v>
      </c>
      <c r="O697" s="355" t="s">
        <v>17076</v>
      </c>
      <c r="P697" s="358" t="s">
        <v>17042</v>
      </c>
      <c r="Q697" s="363">
        <v>3608668.1600000001</v>
      </c>
      <c r="R697" s="363"/>
      <c r="S697" s="363">
        <v>0</v>
      </c>
      <c r="T697" s="363">
        <v>0</v>
      </c>
      <c r="U697" s="363">
        <f t="shared" ref="U697:U700" si="356">Q697-S697-T697</f>
        <v>3608668.1600000001</v>
      </c>
      <c r="V697" s="356">
        <f t="shared" si="355"/>
        <v>8160.714970601538</v>
      </c>
      <c r="W697" s="363">
        <v>9604.1450927182268</v>
      </c>
    </row>
    <row r="698" spans="1:23" ht="35.25" x14ac:dyDescent="0.5">
      <c r="A698" s="318">
        <v>676</v>
      </c>
      <c r="B698" s="318">
        <v>1</v>
      </c>
      <c r="C698" s="355">
        <f>SUBTOTAL(9,$B$660:B698)</f>
        <v>37</v>
      </c>
      <c r="D698" s="365" t="s">
        <v>9798</v>
      </c>
      <c r="E698" s="355">
        <v>1972</v>
      </c>
      <c r="F698" s="355"/>
      <c r="G698" s="355" t="s">
        <v>17178</v>
      </c>
      <c r="H698" s="355">
        <v>2</v>
      </c>
      <c r="I698" s="355" t="s">
        <v>16986</v>
      </c>
      <c r="J698" s="366">
        <v>773.3</v>
      </c>
      <c r="K698" s="366">
        <v>713.2</v>
      </c>
      <c r="L698" s="366">
        <v>449.80000000000007</v>
      </c>
      <c r="M698" s="367">
        <v>23</v>
      </c>
      <c r="N698" s="355" t="s">
        <v>17038</v>
      </c>
      <c r="O698" s="355" t="s">
        <v>17076</v>
      </c>
      <c r="P698" s="358" t="s">
        <v>17042</v>
      </c>
      <c r="Q698" s="363">
        <v>7402352.04</v>
      </c>
      <c r="R698" s="363"/>
      <c r="S698" s="363">
        <v>0</v>
      </c>
      <c r="T698" s="363">
        <v>0</v>
      </c>
      <c r="U698" s="363">
        <f t="shared" si="356"/>
        <v>7402352.04</v>
      </c>
      <c r="V698" s="356">
        <f t="shared" si="355"/>
        <v>9572.419552566922</v>
      </c>
      <c r="W698" s="363">
        <v>9599.7632380706073</v>
      </c>
    </row>
    <row r="699" spans="1:23" ht="35.25" x14ac:dyDescent="0.5">
      <c r="A699" s="318">
        <v>677</v>
      </c>
      <c r="B699" s="318">
        <v>1</v>
      </c>
      <c r="C699" s="355">
        <f>SUBTOTAL(9,$B$660:B699)</f>
        <v>38</v>
      </c>
      <c r="D699" s="365" t="s">
        <v>581</v>
      </c>
      <c r="E699" s="355">
        <v>1982</v>
      </c>
      <c r="F699" s="355"/>
      <c r="G699" s="355" t="s">
        <v>17178</v>
      </c>
      <c r="H699" s="355">
        <v>2</v>
      </c>
      <c r="I699" s="355" t="s">
        <v>17045</v>
      </c>
      <c r="J699" s="366">
        <v>917.3</v>
      </c>
      <c r="K699" s="366">
        <v>878.3</v>
      </c>
      <c r="L699" s="366">
        <v>787.3</v>
      </c>
      <c r="M699" s="367">
        <v>28</v>
      </c>
      <c r="N699" s="355" t="s">
        <v>17038</v>
      </c>
      <c r="O699" s="355" t="s">
        <v>17076</v>
      </c>
      <c r="P699" s="358" t="s">
        <v>17042</v>
      </c>
      <c r="Q699" s="363">
        <v>10733008.819999998</v>
      </c>
      <c r="R699" s="363"/>
      <c r="S699" s="363">
        <v>0</v>
      </c>
      <c r="T699" s="363">
        <v>0</v>
      </c>
      <c r="U699" s="363">
        <f t="shared" si="356"/>
        <v>10733008.819999998</v>
      </c>
      <c r="V699" s="356">
        <f t="shared" si="355"/>
        <v>11700.652807151422</v>
      </c>
      <c r="W699" s="363">
        <v>11734.39655510738</v>
      </c>
    </row>
    <row r="700" spans="1:23" ht="35.25" x14ac:dyDescent="0.5">
      <c r="A700" s="318">
        <v>678</v>
      </c>
      <c r="B700" s="318">
        <v>1</v>
      </c>
      <c r="C700" s="355">
        <f>SUBTOTAL(9,$B$660:B700)</f>
        <v>39</v>
      </c>
      <c r="D700" s="365" t="s">
        <v>571</v>
      </c>
      <c r="E700" s="355">
        <v>1974</v>
      </c>
      <c r="F700" s="355"/>
      <c r="G700" s="355" t="s">
        <v>17178</v>
      </c>
      <c r="H700" s="355">
        <v>5</v>
      </c>
      <c r="I700" s="355" t="s">
        <v>17041</v>
      </c>
      <c r="J700" s="366">
        <v>3544</v>
      </c>
      <c r="K700" s="366">
        <v>3379.1</v>
      </c>
      <c r="L700" s="366">
        <v>3274.9</v>
      </c>
      <c r="M700" s="367">
        <v>112</v>
      </c>
      <c r="N700" s="355" t="s">
        <v>17038</v>
      </c>
      <c r="O700" s="355" t="s">
        <v>17054</v>
      </c>
      <c r="P700" s="358" t="s">
        <v>17118</v>
      </c>
      <c r="Q700" s="363">
        <v>11453009.489999998</v>
      </c>
      <c r="R700" s="363"/>
      <c r="S700" s="363">
        <v>0</v>
      </c>
      <c r="T700" s="363">
        <v>0</v>
      </c>
      <c r="U700" s="363">
        <f t="shared" si="356"/>
        <v>11453009.489999998</v>
      </c>
      <c r="V700" s="356">
        <f t="shared" si="355"/>
        <v>3231.6618199774261</v>
      </c>
      <c r="W700" s="363">
        <v>3773.9525056433408</v>
      </c>
    </row>
    <row r="701" spans="1:23" ht="35.25" x14ac:dyDescent="0.5">
      <c r="A701" s="318">
        <v>679</v>
      </c>
      <c r="C701" s="364" t="s">
        <v>378</v>
      </c>
      <c r="D701" s="383"/>
      <c r="E701" s="355" t="s">
        <v>17016</v>
      </c>
      <c r="F701" s="355" t="s">
        <v>17016</v>
      </c>
      <c r="G701" s="355" t="s">
        <v>17016</v>
      </c>
      <c r="H701" s="355" t="s">
        <v>17016</v>
      </c>
      <c r="I701" s="355" t="s">
        <v>17016</v>
      </c>
      <c r="J701" s="360">
        <f>SUM(J702:J709)</f>
        <v>73696.67</v>
      </c>
      <c r="K701" s="360">
        <f t="shared" ref="K701:M701" si="357">SUM(K702:K709)</f>
        <v>62726.899999999994</v>
      </c>
      <c r="L701" s="360">
        <f>SUM(L702:L709)</f>
        <v>61774.2</v>
      </c>
      <c r="M701" s="361">
        <f t="shared" si="357"/>
        <v>2328</v>
      </c>
      <c r="N701" s="355" t="s">
        <v>17016</v>
      </c>
      <c r="O701" s="355" t="s">
        <v>17016</v>
      </c>
      <c r="P701" s="358" t="s">
        <v>17016</v>
      </c>
      <c r="Q701" s="362">
        <v>77095279.090000004</v>
      </c>
      <c r="R701" s="360">
        <f t="shared" ref="R701:U701" si="358">SUM(R702:R709)</f>
        <v>0</v>
      </c>
      <c r="S701" s="360">
        <f t="shared" si="358"/>
        <v>0</v>
      </c>
      <c r="T701" s="360">
        <f t="shared" si="358"/>
        <v>0</v>
      </c>
      <c r="U701" s="360">
        <f t="shared" si="358"/>
        <v>77095279.090000004</v>
      </c>
      <c r="V701" s="356">
        <f t="shared" si="355"/>
        <v>1046.1161825900683</v>
      </c>
      <c r="W701" s="363">
        <f>MAX(W702:W709)</f>
        <v>19906.661427635889</v>
      </c>
    </row>
    <row r="702" spans="1:23" ht="35.25" x14ac:dyDescent="0.5">
      <c r="A702" s="318">
        <v>680</v>
      </c>
      <c r="B702" s="318">
        <v>1</v>
      </c>
      <c r="C702" s="355">
        <f>SUBTOTAL(9,$B$660:B702)</f>
        <v>40</v>
      </c>
      <c r="D702" s="383" t="s">
        <v>11323</v>
      </c>
      <c r="E702" s="355">
        <v>1990</v>
      </c>
      <c r="F702" s="355">
        <v>2020</v>
      </c>
      <c r="G702" s="355" t="s">
        <v>17043</v>
      </c>
      <c r="H702" s="355">
        <v>9</v>
      </c>
      <c r="I702" s="355" t="s">
        <v>17053</v>
      </c>
      <c r="J702" s="366">
        <v>28464.2</v>
      </c>
      <c r="K702" s="366">
        <v>22228.1</v>
      </c>
      <c r="L702" s="366">
        <v>21976.699999999997</v>
      </c>
      <c r="M702" s="367">
        <v>895</v>
      </c>
      <c r="N702" s="355" t="s">
        <v>17038</v>
      </c>
      <c r="O702" s="355" t="s">
        <v>17054</v>
      </c>
      <c r="P702" s="358" t="s">
        <v>17101</v>
      </c>
      <c r="Q702" s="363">
        <v>2377560</v>
      </c>
      <c r="R702" s="363"/>
      <c r="S702" s="363">
        <v>0</v>
      </c>
      <c r="T702" s="363">
        <v>0</v>
      </c>
      <c r="U702" s="363">
        <f t="shared" ref="U702:U709" si="359">Q702-S702-T702</f>
        <v>2377560</v>
      </c>
      <c r="V702" s="356">
        <f t="shared" si="355"/>
        <v>83.528080887571051</v>
      </c>
      <c r="W702" s="363">
        <v>114.06250377667385</v>
      </c>
    </row>
    <row r="703" spans="1:23" ht="35.25" x14ac:dyDescent="0.5">
      <c r="A703" s="318">
        <v>681</v>
      </c>
      <c r="B703" s="318">
        <v>1</v>
      </c>
      <c r="C703" s="355">
        <f>SUBTOTAL(9,$B$660:B703)</f>
        <v>41</v>
      </c>
      <c r="D703" s="365" t="s">
        <v>446</v>
      </c>
      <c r="E703" s="355">
        <v>1985</v>
      </c>
      <c r="F703" s="355"/>
      <c r="G703" s="355" t="s">
        <v>17043</v>
      </c>
      <c r="H703" s="355">
        <v>5</v>
      </c>
      <c r="I703" s="355" t="s">
        <v>17044</v>
      </c>
      <c r="J703" s="366">
        <v>6235.5</v>
      </c>
      <c r="K703" s="366">
        <v>5578.6</v>
      </c>
      <c r="L703" s="366">
        <v>5527.5</v>
      </c>
      <c r="M703" s="367">
        <v>201</v>
      </c>
      <c r="N703" s="355" t="s">
        <v>17038</v>
      </c>
      <c r="O703" s="355" t="s">
        <v>17054</v>
      </c>
      <c r="P703" s="358" t="s">
        <v>17097</v>
      </c>
      <c r="Q703" s="363">
        <v>10682613.92</v>
      </c>
      <c r="R703" s="363"/>
      <c r="S703" s="363">
        <v>0</v>
      </c>
      <c r="T703" s="363">
        <v>0</v>
      </c>
      <c r="U703" s="363">
        <f t="shared" si="359"/>
        <v>10682613.92</v>
      </c>
      <c r="V703" s="356">
        <f t="shared" si="355"/>
        <v>1713.1928345762169</v>
      </c>
      <c r="W703" s="363">
        <v>2085.7630534840828</v>
      </c>
    </row>
    <row r="704" spans="1:23" ht="35.25" x14ac:dyDescent="0.5">
      <c r="A704" s="318">
        <v>682</v>
      </c>
      <c r="B704" s="318">
        <v>1</v>
      </c>
      <c r="C704" s="355">
        <f>SUBTOTAL(9,$B$660:B704)</f>
        <v>42</v>
      </c>
      <c r="D704" s="365" t="s">
        <v>447</v>
      </c>
      <c r="E704" s="355">
        <v>1972</v>
      </c>
      <c r="F704" s="355"/>
      <c r="G704" s="355" t="s">
        <v>17178</v>
      </c>
      <c r="H704" s="355">
        <v>5</v>
      </c>
      <c r="I704" s="355" t="s">
        <v>17040</v>
      </c>
      <c r="J704" s="366">
        <v>6486.8</v>
      </c>
      <c r="K704" s="366">
        <v>6251.6</v>
      </c>
      <c r="L704" s="366">
        <v>6157.5</v>
      </c>
      <c r="M704" s="367">
        <v>253</v>
      </c>
      <c r="N704" s="355" t="s">
        <v>17038</v>
      </c>
      <c r="O704" s="355" t="s">
        <v>17054</v>
      </c>
      <c r="P704" s="358" t="s">
        <v>17094</v>
      </c>
      <c r="Q704" s="363">
        <v>22533360.080000002</v>
      </c>
      <c r="R704" s="363"/>
      <c r="S704" s="363">
        <v>0</v>
      </c>
      <c r="T704" s="363">
        <v>0</v>
      </c>
      <c r="U704" s="363">
        <f t="shared" si="359"/>
        <v>22533360.080000002</v>
      </c>
      <c r="V704" s="356">
        <f t="shared" si="355"/>
        <v>3473.725115619412</v>
      </c>
      <c r="W704" s="363">
        <v>4229.1605229080596</v>
      </c>
    </row>
    <row r="705" spans="1:23" ht="35.25" x14ac:dyDescent="0.5">
      <c r="A705" s="318">
        <v>683</v>
      </c>
      <c r="B705" s="318">
        <v>1</v>
      </c>
      <c r="C705" s="355">
        <f>SUBTOTAL(9,$B$660:B705)</f>
        <v>43</v>
      </c>
      <c r="D705" s="365" t="s">
        <v>11465</v>
      </c>
      <c r="E705" s="355">
        <v>1959</v>
      </c>
      <c r="F705" s="355"/>
      <c r="G705" s="355" t="s">
        <v>17178</v>
      </c>
      <c r="H705" s="355">
        <v>2</v>
      </c>
      <c r="I705" s="355" t="s">
        <v>16984</v>
      </c>
      <c r="J705" s="366">
        <v>305.39999999999998</v>
      </c>
      <c r="K705" s="366">
        <v>284.39999999999998</v>
      </c>
      <c r="L705" s="366">
        <v>284.39999999999998</v>
      </c>
      <c r="M705" s="367">
        <v>21</v>
      </c>
      <c r="N705" s="355" t="s">
        <v>17038</v>
      </c>
      <c r="O705" s="355" t="s">
        <v>17076</v>
      </c>
      <c r="P705" s="358" t="s">
        <v>17042</v>
      </c>
      <c r="Q705" s="363">
        <v>4718336</v>
      </c>
      <c r="R705" s="363"/>
      <c r="S705" s="363">
        <v>0</v>
      </c>
      <c r="T705" s="363">
        <v>0</v>
      </c>
      <c r="U705" s="363">
        <f t="shared" si="359"/>
        <v>4718336</v>
      </c>
      <c r="V705" s="356">
        <f t="shared" si="355"/>
        <v>15449.692206941718</v>
      </c>
      <c r="W705" s="363">
        <v>19906.661427635889</v>
      </c>
    </row>
    <row r="706" spans="1:23" ht="35.25" x14ac:dyDescent="0.5">
      <c r="A706" s="318">
        <v>684</v>
      </c>
      <c r="B706" s="318">
        <v>1</v>
      </c>
      <c r="C706" s="355">
        <f>SUBTOTAL(9,$B$660:B706)</f>
        <v>44</v>
      </c>
      <c r="D706" s="365" t="s">
        <v>448</v>
      </c>
      <c r="E706" s="355">
        <v>1968</v>
      </c>
      <c r="F706" s="355"/>
      <c r="G706" s="355" t="s">
        <v>17178</v>
      </c>
      <c r="H706" s="355">
        <v>5</v>
      </c>
      <c r="I706" s="355" t="s">
        <v>17041</v>
      </c>
      <c r="J706" s="366">
        <v>3635.2</v>
      </c>
      <c r="K706" s="366">
        <v>3358.8</v>
      </c>
      <c r="L706" s="366">
        <v>3312.1000000000004</v>
      </c>
      <c r="M706" s="367">
        <v>138</v>
      </c>
      <c r="N706" s="355" t="s">
        <v>17038</v>
      </c>
      <c r="O706" s="355" t="s">
        <v>17054</v>
      </c>
      <c r="P706" s="358" t="s">
        <v>17094</v>
      </c>
      <c r="Q706" s="363">
        <v>10376037.890000001</v>
      </c>
      <c r="R706" s="363"/>
      <c r="S706" s="363">
        <v>0</v>
      </c>
      <c r="T706" s="363">
        <v>0</v>
      </c>
      <c r="U706" s="363">
        <f t="shared" si="359"/>
        <v>10376037.890000001</v>
      </c>
      <c r="V706" s="356">
        <f t="shared" si="355"/>
        <v>2854.3238033670777</v>
      </c>
      <c r="W706" s="363">
        <v>3482.1676496478876</v>
      </c>
    </row>
    <row r="707" spans="1:23" ht="35.25" x14ac:dyDescent="0.5">
      <c r="A707" s="318">
        <v>685</v>
      </c>
      <c r="B707" s="318">
        <v>1</v>
      </c>
      <c r="C707" s="355">
        <f>SUBTOTAL(9,$B$660:B707)</f>
        <v>45</v>
      </c>
      <c r="D707" s="365" t="s">
        <v>449</v>
      </c>
      <c r="E707" s="355">
        <v>1967</v>
      </c>
      <c r="F707" s="355"/>
      <c r="G707" s="355" t="s">
        <v>17178</v>
      </c>
      <c r="H707" s="355">
        <v>5</v>
      </c>
      <c r="I707" s="355" t="s">
        <v>17044</v>
      </c>
      <c r="J707" s="366">
        <v>5101.55</v>
      </c>
      <c r="K707" s="366">
        <v>4098.1000000000004</v>
      </c>
      <c r="L707" s="366">
        <v>3588.7000000000003</v>
      </c>
      <c r="M707" s="367">
        <v>162</v>
      </c>
      <c r="N707" s="355" t="s">
        <v>17038</v>
      </c>
      <c r="O707" s="355" t="s">
        <v>17054</v>
      </c>
      <c r="P707" s="358" t="s">
        <v>17405</v>
      </c>
      <c r="Q707" s="363">
        <v>14492032</v>
      </c>
      <c r="R707" s="363"/>
      <c r="S707" s="363">
        <v>0</v>
      </c>
      <c r="T707" s="363">
        <v>0</v>
      </c>
      <c r="U707" s="363">
        <f t="shared" si="359"/>
        <v>14492032</v>
      </c>
      <c r="V707" s="356">
        <f t="shared" si="355"/>
        <v>2840.7115484509609</v>
      </c>
      <c r="W707" s="363">
        <v>3660.2077407846637</v>
      </c>
    </row>
    <row r="708" spans="1:23" ht="35.25" x14ac:dyDescent="0.5">
      <c r="A708" s="318">
        <v>686</v>
      </c>
      <c r="B708" s="318">
        <v>1</v>
      </c>
      <c r="C708" s="355">
        <f>SUBTOTAL(9,$B$660:B708)</f>
        <v>46</v>
      </c>
      <c r="D708" s="365" t="s">
        <v>451</v>
      </c>
      <c r="E708" s="355">
        <v>1968</v>
      </c>
      <c r="F708" s="355"/>
      <c r="G708" s="355" t="s">
        <v>17178</v>
      </c>
      <c r="H708" s="355">
        <v>5</v>
      </c>
      <c r="I708" s="355" t="s">
        <v>17041</v>
      </c>
      <c r="J708" s="366">
        <v>5226.22</v>
      </c>
      <c r="K708" s="366">
        <v>3272</v>
      </c>
      <c r="L708" s="366">
        <v>3272</v>
      </c>
      <c r="M708" s="367">
        <v>66</v>
      </c>
      <c r="N708" s="355" t="s">
        <v>17038</v>
      </c>
      <c r="O708" s="355" t="s">
        <v>17054</v>
      </c>
      <c r="P708" s="358" t="s">
        <v>17096</v>
      </c>
      <c r="Q708" s="363">
        <v>9537779.2000000011</v>
      </c>
      <c r="R708" s="363"/>
      <c r="S708" s="363">
        <v>0</v>
      </c>
      <c r="T708" s="363">
        <v>0</v>
      </c>
      <c r="U708" s="363">
        <f t="shared" si="359"/>
        <v>9537779.2000000011</v>
      </c>
      <c r="V708" s="356">
        <f t="shared" si="355"/>
        <v>1824.9861659095868</v>
      </c>
      <c r="W708" s="363">
        <v>2351.4631377936635</v>
      </c>
    </row>
    <row r="709" spans="1:23" ht="35.25" x14ac:dyDescent="0.5">
      <c r="A709" s="318">
        <v>687</v>
      </c>
      <c r="B709" s="318">
        <v>1</v>
      </c>
      <c r="C709" s="355">
        <f>SUBTOTAL(9,$B$660:B709)</f>
        <v>47</v>
      </c>
      <c r="D709" s="365" t="s">
        <v>417</v>
      </c>
      <c r="E709" s="355">
        <v>1994</v>
      </c>
      <c r="F709" s="355">
        <v>2017</v>
      </c>
      <c r="G709" s="355" t="s">
        <v>17043</v>
      </c>
      <c r="H709" s="355">
        <v>9</v>
      </c>
      <c r="I709" s="355" t="s">
        <v>17047</v>
      </c>
      <c r="J709" s="366">
        <v>18241.8</v>
      </c>
      <c r="K709" s="366">
        <v>17655.3</v>
      </c>
      <c r="L709" s="366">
        <v>17655.3</v>
      </c>
      <c r="M709" s="367">
        <v>592</v>
      </c>
      <c r="N709" s="355" t="s">
        <v>17038</v>
      </c>
      <c r="O709" s="355" t="s">
        <v>17054</v>
      </c>
      <c r="P709" s="358" t="s">
        <v>17099</v>
      </c>
      <c r="Q709" s="363">
        <v>2377560</v>
      </c>
      <c r="R709" s="363"/>
      <c r="S709" s="363">
        <v>0</v>
      </c>
      <c r="T709" s="363">
        <v>0</v>
      </c>
      <c r="U709" s="363">
        <f t="shared" si="359"/>
        <v>2377560</v>
      </c>
      <c r="V709" s="356">
        <f t="shared" si="355"/>
        <v>130.33582212281684</v>
      </c>
      <c r="W709" s="363">
        <v>177.98122553695359</v>
      </c>
    </row>
    <row r="710" spans="1:23" ht="35.25" x14ac:dyDescent="0.5">
      <c r="A710" s="318">
        <v>688</v>
      </c>
      <c r="C710" s="364" t="s">
        <v>199</v>
      </c>
      <c r="D710" s="383"/>
      <c r="E710" s="355" t="s">
        <v>17016</v>
      </c>
      <c r="F710" s="355" t="s">
        <v>17016</v>
      </c>
      <c r="G710" s="355" t="s">
        <v>17016</v>
      </c>
      <c r="H710" s="355" t="s">
        <v>17016</v>
      </c>
      <c r="I710" s="355" t="s">
        <v>17016</v>
      </c>
      <c r="J710" s="360">
        <f>SUM(J711:J719)</f>
        <v>24789.8</v>
      </c>
      <c r="K710" s="360">
        <f t="shared" ref="K710:M710" si="360">SUM(K711:K719)</f>
        <v>18552.48</v>
      </c>
      <c r="L710" s="360">
        <f>SUM(L711:L719)</f>
        <v>16845.468000000001</v>
      </c>
      <c r="M710" s="361">
        <f t="shared" si="360"/>
        <v>702</v>
      </c>
      <c r="N710" s="355" t="s">
        <v>17016</v>
      </c>
      <c r="O710" s="355" t="s">
        <v>17016</v>
      </c>
      <c r="P710" s="358" t="s">
        <v>17016</v>
      </c>
      <c r="Q710" s="362">
        <v>61634819.170000002</v>
      </c>
      <c r="R710" s="360">
        <f t="shared" ref="R710:U710" si="361">SUM(R711:R719)</f>
        <v>0</v>
      </c>
      <c r="S710" s="360">
        <f t="shared" si="361"/>
        <v>0</v>
      </c>
      <c r="T710" s="360">
        <f t="shared" si="361"/>
        <v>0</v>
      </c>
      <c r="U710" s="360">
        <f t="shared" si="361"/>
        <v>61634819.170000002</v>
      </c>
      <c r="V710" s="356">
        <f t="shared" si="355"/>
        <v>2486.2975566563669</v>
      </c>
      <c r="W710" s="363">
        <f>MAX(W711:W719)</f>
        <v>9362.6710472279265</v>
      </c>
    </row>
    <row r="711" spans="1:23" ht="35.25" x14ac:dyDescent="0.5">
      <c r="A711" s="318">
        <v>689</v>
      </c>
      <c r="B711" s="318">
        <v>1</v>
      </c>
      <c r="C711" s="355">
        <f>SUBTOTAL(9,$B$660:B711)</f>
        <v>48</v>
      </c>
      <c r="D711" s="365" t="s">
        <v>210</v>
      </c>
      <c r="E711" s="355">
        <v>1970</v>
      </c>
      <c r="F711" s="355"/>
      <c r="G711" s="355" t="s">
        <v>17178</v>
      </c>
      <c r="H711" s="355">
        <v>5</v>
      </c>
      <c r="I711" s="355" t="s">
        <v>17048</v>
      </c>
      <c r="J711" s="366">
        <v>3793.69</v>
      </c>
      <c r="K711" s="366">
        <v>3499.5</v>
      </c>
      <c r="L711" s="366">
        <v>3454.6</v>
      </c>
      <c r="M711" s="367">
        <v>99</v>
      </c>
      <c r="N711" s="355" t="s">
        <v>17038</v>
      </c>
      <c r="O711" s="355" t="s">
        <v>17054</v>
      </c>
      <c r="P711" s="358" t="s">
        <v>17106</v>
      </c>
      <c r="Q711" s="363">
        <v>9975910.4000000004</v>
      </c>
      <c r="R711" s="363"/>
      <c r="S711" s="363">
        <v>0</v>
      </c>
      <c r="T711" s="363">
        <v>0</v>
      </c>
      <c r="U711" s="363">
        <f t="shared" ref="U711:U719" si="362">Q711-S711-T711</f>
        <v>9975910.4000000004</v>
      </c>
      <c r="V711" s="356">
        <f t="shared" si="355"/>
        <v>2629.606109091676</v>
      </c>
      <c r="W711" s="363">
        <v>3388.2020302133278</v>
      </c>
    </row>
    <row r="712" spans="1:23" ht="35.25" x14ac:dyDescent="0.5">
      <c r="A712" s="318">
        <v>690</v>
      </c>
      <c r="B712" s="318">
        <v>1</v>
      </c>
      <c r="C712" s="355">
        <f>SUBTOTAL(9,$B$660:B712)</f>
        <v>49</v>
      </c>
      <c r="D712" s="365" t="s">
        <v>211</v>
      </c>
      <c r="E712" s="355">
        <v>1952</v>
      </c>
      <c r="F712" s="355"/>
      <c r="G712" s="355" t="s">
        <v>17046</v>
      </c>
      <c r="H712" s="355">
        <v>2</v>
      </c>
      <c r="I712" s="355" t="s">
        <v>16986</v>
      </c>
      <c r="J712" s="366">
        <v>880.2</v>
      </c>
      <c r="K712" s="366">
        <v>825</v>
      </c>
      <c r="L712" s="366">
        <v>460.78899999999999</v>
      </c>
      <c r="M712" s="367">
        <v>47</v>
      </c>
      <c r="N712" s="355" t="s">
        <v>17038</v>
      </c>
      <c r="O712" s="355" t="s">
        <v>17076</v>
      </c>
      <c r="P712" s="358" t="s">
        <v>17042</v>
      </c>
      <c r="Q712" s="363">
        <v>6277072</v>
      </c>
      <c r="R712" s="363"/>
      <c r="S712" s="363">
        <v>0</v>
      </c>
      <c r="T712" s="363">
        <v>0</v>
      </c>
      <c r="U712" s="363">
        <f t="shared" si="362"/>
        <v>6277072</v>
      </c>
      <c r="V712" s="356">
        <f t="shared" si="355"/>
        <v>7131.4155873665077</v>
      </c>
      <c r="W712" s="363">
        <v>9188.7057486934773</v>
      </c>
    </row>
    <row r="713" spans="1:23" ht="35.25" x14ac:dyDescent="0.5">
      <c r="A713" s="318">
        <v>691</v>
      </c>
      <c r="B713" s="318">
        <v>1</v>
      </c>
      <c r="C713" s="355">
        <f>SUBTOTAL(9,$B$660:B713)</f>
        <v>50</v>
      </c>
      <c r="D713" s="365" t="s">
        <v>212</v>
      </c>
      <c r="E713" s="355">
        <v>1963</v>
      </c>
      <c r="F713" s="355">
        <v>2016</v>
      </c>
      <c r="G713" s="355" t="s">
        <v>17178</v>
      </c>
      <c r="H713" s="355">
        <v>4</v>
      </c>
      <c r="I713" s="355" t="s">
        <v>17041</v>
      </c>
      <c r="J713" s="366">
        <v>3279.71</v>
      </c>
      <c r="K713" s="366">
        <v>2573.98</v>
      </c>
      <c r="L713" s="366">
        <v>2330.08</v>
      </c>
      <c r="M713" s="367">
        <v>82</v>
      </c>
      <c r="N713" s="355" t="s">
        <v>17038</v>
      </c>
      <c r="O713" s="355" t="s">
        <v>17054</v>
      </c>
      <c r="P713" s="358" t="s">
        <v>17104</v>
      </c>
      <c r="Q713" s="363">
        <v>9664163.1999999993</v>
      </c>
      <c r="R713" s="363"/>
      <c r="S713" s="363">
        <v>0</v>
      </c>
      <c r="T713" s="363">
        <v>0</v>
      </c>
      <c r="U713" s="363">
        <f t="shared" si="362"/>
        <v>9664163.1999999993</v>
      </c>
      <c r="V713" s="356">
        <f t="shared" si="355"/>
        <v>2946.6517466483315</v>
      </c>
      <c r="W713" s="363">
        <v>3796.7098554445361</v>
      </c>
    </row>
    <row r="714" spans="1:23" ht="35.25" x14ac:dyDescent="0.5">
      <c r="A714" s="318">
        <v>692</v>
      </c>
      <c r="B714" s="318">
        <v>1</v>
      </c>
      <c r="C714" s="355">
        <f>SUBTOTAL(9,$B$660:B714)</f>
        <v>51</v>
      </c>
      <c r="D714" s="365" t="s">
        <v>213</v>
      </c>
      <c r="E714" s="355">
        <v>1966</v>
      </c>
      <c r="F714" s="355"/>
      <c r="G714" s="355" t="s">
        <v>17178</v>
      </c>
      <c r="H714" s="355">
        <v>4</v>
      </c>
      <c r="I714" s="355" t="s">
        <v>17041</v>
      </c>
      <c r="J714" s="366">
        <v>3387.6</v>
      </c>
      <c r="K714" s="366">
        <v>2564.1999999999998</v>
      </c>
      <c r="L714" s="366">
        <v>2490.7999999999997</v>
      </c>
      <c r="M714" s="367">
        <v>92</v>
      </c>
      <c r="N714" s="355" t="s">
        <v>17038</v>
      </c>
      <c r="O714" s="355" t="s">
        <v>17054</v>
      </c>
      <c r="P714" s="358" t="s">
        <v>17104</v>
      </c>
      <c r="Q714" s="363">
        <v>9689440</v>
      </c>
      <c r="R714" s="363"/>
      <c r="S714" s="363">
        <v>0</v>
      </c>
      <c r="T714" s="363">
        <v>0</v>
      </c>
      <c r="U714" s="363">
        <f t="shared" si="362"/>
        <v>9689440</v>
      </c>
      <c r="V714" s="356">
        <f t="shared" si="355"/>
        <v>2860.266855590979</v>
      </c>
      <c r="W714" s="363">
        <v>3685.4044161057977</v>
      </c>
    </row>
    <row r="715" spans="1:23" ht="35.25" x14ac:dyDescent="0.5">
      <c r="A715" s="318">
        <v>693</v>
      </c>
      <c r="B715" s="318">
        <v>1</v>
      </c>
      <c r="C715" s="355">
        <f>SUBTOTAL(9,$B$660:B715)</f>
        <v>52</v>
      </c>
      <c r="D715" s="365" t="s">
        <v>214</v>
      </c>
      <c r="E715" s="355">
        <v>1979</v>
      </c>
      <c r="F715" s="355"/>
      <c r="G715" s="355" t="s">
        <v>17178</v>
      </c>
      <c r="H715" s="355">
        <v>2</v>
      </c>
      <c r="I715" s="355" t="s">
        <v>17045</v>
      </c>
      <c r="J715" s="366">
        <v>988.4</v>
      </c>
      <c r="K715" s="366">
        <v>853</v>
      </c>
      <c r="L715" s="366">
        <v>761.2</v>
      </c>
      <c r="M715" s="367">
        <v>36</v>
      </c>
      <c r="N715" s="355" t="s">
        <v>17038</v>
      </c>
      <c r="O715" s="355" t="s">
        <v>17054</v>
      </c>
      <c r="P715" s="358" t="s">
        <v>17110</v>
      </c>
      <c r="Q715" s="363">
        <v>5788942.3700000001</v>
      </c>
      <c r="R715" s="363"/>
      <c r="S715" s="363">
        <v>0</v>
      </c>
      <c r="T715" s="363">
        <v>0</v>
      </c>
      <c r="U715" s="363">
        <f t="shared" si="362"/>
        <v>5788942.3700000001</v>
      </c>
      <c r="V715" s="356">
        <f t="shared" si="355"/>
        <v>5856.8822035613111</v>
      </c>
      <c r="W715" s="363">
        <v>7130.585803318495</v>
      </c>
    </row>
    <row r="716" spans="1:23" ht="35.25" x14ac:dyDescent="0.5">
      <c r="A716" s="318">
        <v>694</v>
      </c>
      <c r="B716" s="318">
        <v>1</v>
      </c>
      <c r="C716" s="355">
        <f>SUBTOTAL(9,$B$660:B716)</f>
        <v>53</v>
      </c>
      <c r="D716" s="365" t="s">
        <v>13893</v>
      </c>
      <c r="E716" s="355">
        <v>1971</v>
      </c>
      <c r="F716" s="355">
        <v>2016</v>
      </c>
      <c r="G716" s="355" t="s">
        <v>17178</v>
      </c>
      <c r="H716" s="355">
        <v>9</v>
      </c>
      <c r="I716" s="355" t="s">
        <v>16984</v>
      </c>
      <c r="J716" s="366">
        <v>2801.6</v>
      </c>
      <c r="K716" s="366">
        <v>2270.4</v>
      </c>
      <c r="L716" s="366">
        <v>2134.4</v>
      </c>
      <c r="M716" s="367">
        <v>77</v>
      </c>
      <c r="N716" s="355" t="s">
        <v>17038</v>
      </c>
      <c r="O716" s="355" t="s">
        <v>17054</v>
      </c>
      <c r="P716" s="358" t="s">
        <v>17104</v>
      </c>
      <c r="Q716" s="363">
        <v>2457800</v>
      </c>
      <c r="R716" s="363"/>
      <c r="S716" s="363">
        <v>0</v>
      </c>
      <c r="T716" s="363">
        <v>0</v>
      </c>
      <c r="U716" s="363">
        <f t="shared" si="362"/>
        <v>2457800</v>
      </c>
      <c r="V716" s="356">
        <f t="shared" si="355"/>
        <v>877.28440890919478</v>
      </c>
      <c r="W716" s="363">
        <v>1158.8727584237579</v>
      </c>
    </row>
    <row r="717" spans="1:23" ht="35.25" x14ac:dyDescent="0.5">
      <c r="A717" s="318">
        <v>695</v>
      </c>
      <c r="B717" s="318">
        <v>1</v>
      </c>
      <c r="C717" s="355">
        <f>SUBTOTAL(9,$B$660:B717)</f>
        <v>54</v>
      </c>
      <c r="D717" s="365" t="s">
        <v>216</v>
      </c>
      <c r="E717" s="355">
        <v>1941</v>
      </c>
      <c r="F717" s="355"/>
      <c r="G717" s="355" t="s">
        <v>17046</v>
      </c>
      <c r="H717" s="355">
        <v>2</v>
      </c>
      <c r="I717" s="355" t="s">
        <v>16986</v>
      </c>
      <c r="J717" s="366">
        <v>730.5</v>
      </c>
      <c r="K717" s="366">
        <v>661.6</v>
      </c>
      <c r="L717" s="366">
        <v>661.6</v>
      </c>
      <c r="M717" s="367">
        <v>21</v>
      </c>
      <c r="N717" s="355" t="s">
        <v>17038</v>
      </c>
      <c r="O717" s="355" t="s">
        <v>17054</v>
      </c>
      <c r="P717" s="358" t="s">
        <v>17108</v>
      </c>
      <c r="Q717" s="363">
        <v>5308128</v>
      </c>
      <c r="R717" s="363"/>
      <c r="S717" s="363">
        <v>0</v>
      </c>
      <c r="T717" s="363">
        <v>0</v>
      </c>
      <c r="U717" s="363">
        <f t="shared" si="362"/>
        <v>5308128</v>
      </c>
      <c r="V717" s="356">
        <f t="shared" si="355"/>
        <v>7266.4312114989734</v>
      </c>
      <c r="W717" s="363">
        <v>9362.6710472279265</v>
      </c>
    </row>
    <row r="718" spans="1:23" ht="35.25" x14ac:dyDescent="0.5">
      <c r="A718" s="318">
        <v>696</v>
      </c>
      <c r="B718" s="318">
        <v>1</v>
      </c>
      <c r="C718" s="355">
        <f>SUBTOTAL(9,$B$660:B718)</f>
        <v>55</v>
      </c>
      <c r="D718" s="365" t="s">
        <v>217</v>
      </c>
      <c r="E718" s="355">
        <v>1970</v>
      </c>
      <c r="F718" s="355"/>
      <c r="G718" s="355" t="s">
        <v>17178</v>
      </c>
      <c r="H718" s="355">
        <v>5</v>
      </c>
      <c r="I718" s="355" t="s">
        <v>16986</v>
      </c>
      <c r="J718" s="366">
        <v>3954.3</v>
      </c>
      <c r="K718" s="366">
        <v>1420.7</v>
      </c>
      <c r="L718" s="366">
        <v>1164.999</v>
      </c>
      <c r="M718" s="367">
        <v>102</v>
      </c>
      <c r="N718" s="355" t="s">
        <v>17038</v>
      </c>
      <c r="O718" s="355" t="s">
        <v>17054</v>
      </c>
      <c r="P718" s="358" t="s">
        <v>17106</v>
      </c>
      <c r="Q718" s="363">
        <v>7557763.2000000002</v>
      </c>
      <c r="R718" s="363"/>
      <c r="S718" s="363">
        <v>0</v>
      </c>
      <c r="T718" s="363">
        <v>0</v>
      </c>
      <c r="U718" s="363">
        <f t="shared" si="362"/>
        <v>7557763.2000000002</v>
      </c>
      <c r="V718" s="356">
        <f t="shared" si="355"/>
        <v>1911.2771413398073</v>
      </c>
      <c r="W718" s="363">
        <v>2462.6475684697666</v>
      </c>
    </row>
    <row r="719" spans="1:23" ht="35.25" x14ac:dyDescent="0.5">
      <c r="A719" s="318">
        <v>697</v>
      </c>
      <c r="B719" s="318">
        <v>1</v>
      </c>
      <c r="C719" s="355">
        <f>SUBTOTAL(9,$B$660:B719)</f>
        <v>56</v>
      </c>
      <c r="D719" s="365" t="s">
        <v>218</v>
      </c>
      <c r="E719" s="355">
        <v>1994</v>
      </c>
      <c r="F719" s="355"/>
      <c r="G719" s="355" t="s">
        <v>17043</v>
      </c>
      <c r="H719" s="355">
        <v>9</v>
      </c>
      <c r="I719" s="355" t="s">
        <v>16986</v>
      </c>
      <c r="J719" s="366">
        <v>4973.8</v>
      </c>
      <c r="K719" s="366">
        <v>3884.1</v>
      </c>
      <c r="L719" s="366">
        <v>3387</v>
      </c>
      <c r="M719" s="367">
        <v>146</v>
      </c>
      <c r="N719" s="355" t="s">
        <v>17038</v>
      </c>
      <c r="O719" s="355" t="s">
        <v>17054</v>
      </c>
      <c r="P719" s="358" t="s">
        <v>17104</v>
      </c>
      <c r="Q719" s="363">
        <v>4915600</v>
      </c>
      <c r="R719" s="363"/>
      <c r="S719" s="363">
        <v>0</v>
      </c>
      <c r="T719" s="363">
        <v>0</v>
      </c>
      <c r="U719" s="363">
        <f t="shared" si="362"/>
        <v>4915600</v>
      </c>
      <c r="V719" s="356">
        <f t="shared" si="355"/>
        <v>988.29868510997619</v>
      </c>
      <c r="W719" s="363">
        <v>1305.5200932888333</v>
      </c>
    </row>
    <row r="720" spans="1:23" ht="35.25" x14ac:dyDescent="0.5">
      <c r="A720" s="318">
        <v>698</v>
      </c>
      <c r="C720" s="364" t="s">
        <v>507</v>
      </c>
      <c r="D720" s="383"/>
      <c r="E720" s="355" t="s">
        <v>17016</v>
      </c>
      <c r="F720" s="355" t="s">
        <v>17016</v>
      </c>
      <c r="G720" s="355" t="s">
        <v>17016</v>
      </c>
      <c r="H720" s="355" t="s">
        <v>17016</v>
      </c>
      <c r="I720" s="355" t="s">
        <v>17016</v>
      </c>
      <c r="J720" s="360">
        <f>SUM(J721:J727)</f>
        <v>21754.479999999996</v>
      </c>
      <c r="K720" s="360">
        <f t="shared" ref="K720:M720" si="363">SUM(K721:K727)</f>
        <v>15755.079999999998</v>
      </c>
      <c r="L720" s="360">
        <f>SUM(L721:L727)</f>
        <v>15477.470000000001</v>
      </c>
      <c r="M720" s="361">
        <f t="shared" si="363"/>
        <v>553</v>
      </c>
      <c r="N720" s="355" t="s">
        <v>17016</v>
      </c>
      <c r="O720" s="355" t="s">
        <v>17016</v>
      </c>
      <c r="P720" s="358" t="s">
        <v>17016</v>
      </c>
      <c r="Q720" s="362">
        <v>56471101.200000003</v>
      </c>
      <c r="R720" s="360">
        <f t="shared" ref="R720:U720" si="364">SUM(R721:R727)</f>
        <v>0</v>
      </c>
      <c r="S720" s="360">
        <f t="shared" si="364"/>
        <v>0</v>
      </c>
      <c r="T720" s="360">
        <f t="shared" si="364"/>
        <v>0</v>
      </c>
      <c r="U720" s="360">
        <f t="shared" si="364"/>
        <v>56471101.200000003</v>
      </c>
      <c r="V720" s="356">
        <f t="shared" si="355"/>
        <v>2595.8377860560222</v>
      </c>
      <c r="W720" s="363">
        <f>MAX(W721:W727)</f>
        <v>10289.754704343541</v>
      </c>
    </row>
    <row r="721" spans="1:23" ht="35.25" x14ac:dyDescent="0.5">
      <c r="A721" s="318">
        <v>699</v>
      </c>
      <c r="B721" s="318">
        <v>1</v>
      </c>
      <c r="C721" s="355">
        <f>SUBTOTAL(9,$B$660:B721)</f>
        <v>57</v>
      </c>
      <c r="D721" s="365" t="s">
        <v>554</v>
      </c>
      <c r="E721" s="355">
        <v>1970</v>
      </c>
      <c r="F721" s="355"/>
      <c r="G721" s="355" t="s">
        <v>17178</v>
      </c>
      <c r="H721" s="355">
        <v>2</v>
      </c>
      <c r="I721" s="355" t="s">
        <v>16986</v>
      </c>
      <c r="J721" s="366">
        <v>791.29</v>
      </c>
      <c r="K721" s="366">
        <v>743.29</v>
      </c>
      <c r="L721" s="366">
        <v>701.78</v>
      </c>
      <c r="M721" s="367">
        <v>31</v>
      </c>
      <c r="N721" s="355" t="s">
        <v>17038</v>
      </c>
      <c r="O721" s="355" t="s">
        <v>17054</v>
      </c>
      <c r="P721" s="358" t="s">
        <v>17122</v>
      </c>
      <c r="Q721" s="363">
        <v>6319200</v>
      </c>
      <c r="R721" s="363"/>
      <c r="S721" s="363">
        <v>0</v>
      </c>
      <c r="T721" s="363">
        <v>0</v>
      </c>
      <c r="U721" s="363">
        <f t="shared" ref="U721:U739" si="365">Q721-S721-T721</f>
        <v>6319200</v>
      </c>
      <c r="V721" s="356">
        <f t="shared" si="355"/>
        <v>7985.9469979400728</v>
      </c>
      <c r="W721" s="363">
        <v>10289.754704343541</v>
      </c>
    </row>
    <row r="722" spans="1:23" ht="35.25" x14ac:dyDescent="0.5">
      <c r="A722" s="318">
        <v>700</v>
      </c>
      <c r="B722" s="318">
        <v>1</v>
      </c>
      <c r="C722" s="355">
        <f>SUBTOTAL(9,$B$660:B722)</f>
        <v>58</v>
      </c>
      <c r="D722" s="365" t="s">
        <v>3339</v>
      </c>
      <c r="E722" s="355">
        <v>1976</v>
      </c>
      <c r="F722" s="355"/>
      <c r="G722" s="355" t="s">
        <v>17178</v>
      </c>
      <c r="H722" s="355">
        <v>3</v>
      </c>
      <c r="I722" s="355" t="s">
        <v>16986</v>
      </c>
      <c r="J722" s="366">
        <v>1655.19</v>
      </c>
      <c r="K722" s="366">
        <v>1064.29</v>
      </c>
      <c r="L722" s="366">
        <v>1064.29</v>
      </c>
      <c r="M722" s="367">
        <v>30</v>
      </c>
      <c r="N722" s="355" t="s">
        <v>17038</v>
      </c>
      <c r="O722" s="355" t="s">
        <v>17054</v>
      </c>
      <c r="P722" s="358" t="s">
        <v>17134</v>
      </c>
      <c r="Q722" s="363">
        <v>4657250.3999999994</v>
      </c>
      <c r="R722" s="363"/>
      <c r="S722" s="363">
        <v>0</v>
      </c>
      <c r="T722" s="363">
        <v>0</v>
      </c>
      <c r="U722" s="363">
        <f t="shared" si="365"/>
        <v>4657250.3999999994</v>
      </c>
      <c r="V722" s="356">
        <f t="shared" si="355"/>
        <v>2813.7255541659865</v>
      </c>
      <c r="W722" s="363">
        <v>3625.4367534844941</v>
      </c>
    </row>
    <row r="723" spans="1:23" ht="35.25" x14ac:dyDescent="0.5">
      <c r="A723" s="318">
        <v>701</v>
      </c>
      <c r="B723" s="318">
        <v>1</v>
      </c>
      <c r="C723" s="355">
        <f>SUBTOTAL(9,$B$660:B723)</f>
        <v>59</v>
      </c>
      <c r="D723" s="365" t="s">
        <v>555</v>
      </c>
      <c r="E723" s="355">
        <v>1980</v>
      </c>
      <c r="F723" s="355"/>
      <c r="G723" s="355" t="s">
        <v>17178</v>
      </c>
      <c r="H723" s="355">
        <v>3</v>
      </c>
      <c r="I723" s="355" t="s">
        <v>16986</v>
      </c>
      <c r="J723" s="366">
        <v>1224.3</v>
      </c>
      <c r="K723" s="366">
        <v>1127.2</v>
      </c>
      <c r="L723" s="366">
        <v>1127.2</v>
      </c>
      <c r="M723" s="367">
        <v>34</v>
      </c>
      <c r="N723" s="355" t="s">
        <v>17038</v>
      </c>
      <c r="O723" s="355" t="s">
        <v>17076</v>
      </c>
      <c r="P723" s="358" t="s">
        <v>17042</v>
      </c>
      <c r="Q723" s="363">
        <v>5139616</v>
      </c>
      <c r="R723" s="363"/>
      <c r="S723" s="363">
        <v>0</v>
      </c>
      <c r="T723" s="363">
        <v>0</v>
      </c>
      <c r="U723" s="363">
        <f t="shared" si="365"/>
        <v>5139616</v>
      </c>
      <c r="V723" s="356">
        <f t="shared" si="355"/>
        <v>4198.0037572490401</v>
      </c>
      <c r="W723" s="363">
        <v>5409.0552969043529</v>
      </c>
    </row>
    <row r="724" spans="1:23" ht="35.25" x14ac:dyDescent="0.5">
      <c r="A724" s="318">
        <v>702</v>
      </c>
      <c r="B724" s="318">
        <v>1</v>
      </c>
      <c r="C724" s="355">
        <f>SUBTOTAL(9,$B$660:B724)</f>
        <v>60</v>
      </c>
      <c r="D724" s="365" t="s">
        <v>556</v>
      </c>
      <c r="E724" s="355">
        <v>1977</v>
      </c>
      <c r="F724" s="355"/>
      <c r="G724" s="355" t="s">
        <v>17178</v>
      </c>
      <c r="H724" s="355">
        <v>5</v>
      </c>
      <c r="I724" s="355" t="s">
        <v>17044</v>
      </c>
      <c r="J724" s="366">
        <v>6351.5</v>
      </c>
      <c r="K724" s="366">
        <v>3817.5</v>
      </c>
      <c r="L724" s="366">
        <v>3761.4</v>
      </c>
      <c r="M724" s="367">
        <v>145</v>
      </c>
      <c r="N724" s="355" t="s">
        <v>17038</v>
      </c>
      <c r="O724" s="355" t="s">
        <v>17054</v>
      </c>
      <c r="P724" s="358" t="s">
        <v>17122</v>
      </c>
      <c r="Q724" s="363">
        <v>11220000</v>
      </c>
      <c r="R724" s="363"/>
      <c r="S724" s="363">
        <v>0</v>
      </c>
      <c r="T724" s="363">
        <v>0</v>
      </c>
      <c r="U724" s="363">
        <f t="shared" si="365"/>
        <v>11220000</v>
      </c>
      <c r="V724" s="356">
        <f t="shared" si="355"/>
        <v>1766.5118475950562</v>
      </c>
      <c r="W724" s="363">
        <v>2256.1972447453354</v>
      </c>
    </row>
    <row r="725" spans="1:23" ht="35.25" x14ac:dyDescent="0.5">
      <c r="A725" s="318">
        <v>703</v>
      </c>
      <c r="B725" s="318">
        <v>1</v>
      </c>
      <c r="C725" s="355">
        <f>SUBTOTAL(9,$B$660:B725)</f>
        <v>61</v>
      </c>
      <c r="D725" s="365" t="s">
        <v>557</v>
      </c>
      <c r="E725" s="355">
        <v>1998</v>
      </c>
      <c r="F725" s="355"/>
      <c r="G725" s="355" t="s">
        <v>17043</v>
      </c>
      <c r="H725" s="355">
        <v>6</v>
      </c>
      <c r="I725" s="355" t="s">
        <v>17044</v>
      </c>
      <c r="J725" s="366">
        <v>7459.8</v>
      </c>
      <c r="K725" s="366">
        <v>5573.5</v>
      </c>
      <c r="L725" s="366">
        <v>5462.8</v>
      </c>
      <c r="M725" s="367">
        <v>210</v>
      </c>
      <c r="N725" s="355" t="s">
        <v>17038</v>
      </c>
      <c r="O725" s="355" t="s">
        <v>17054</v>
      </c>
      <c r="P725" s="358" t="s">
        <v>17119</v>
      </c>
      <c r="Q725" s="363">
        <v>15166080</v>
      </c>
      <c r="R725" s="363"/>
      <c r="S725" s="363">
        <v>0</v>
      </c>
      <c r="T725" s="363">
        <v>0</v>
      </c>
      <c r="U725" s="363">
        <f t="shared" si="365"/>
        <v>15166080</v>
      </c>
      <c r="V725" s="356">
        <f t="shared" si="355"/>
        <v>2033.041100297595</v>
      </c>
      <c r="W725" s="363">
        <v>2619.5383254242743</v>
      </c>
    </row>
    <row r="726" spans="1:23" ht="35.25" x14ac:dyDescent="0.5">
      <c r="A726" s="318">
        <v>704</v>
      </c>
      <c r="B726" s="318">
        <v>1</v>
      </c>
      <c r="C726" s="355">
        <f>SUBTOTAL(9,$B$660:B726)</f>
        <v>62</v>
      </c>
      <c r="D726" s="365" t="s">
        <v>558</v>
      </c>
      <c r="E726" s="355">
        <v>1959</v>
      </c>
      <c r="F726" s="355"/>
      <c r="G726" s="355" t="s">
        <v>17178</v>
      </c>
      <c r="H726" s="355">
        <v>2</v>
      </c>
      <c r="I726" s="355" t="s">
        <v>16986</v>
      </c>
      <c r="J726" s="366">
        <v>1038.8</v>
      </c>
      <c r="K726" s="366">
        <v>549</v>
      </c>
      <c r="L726" s="366">
        <v>479.7</v>
      </c>
      <c r="M726" s="367">
        <v>20</v>
      </c>
      <c r="N726" s="355" t="s">
        <v>17038</v>
      </c>
      <c r="O726" s="355" t="s">
        <v>17054</v>
      </c>
      <c r="P726" s="358" t="s">
        <v>17123</v>
      </c>
      <c r="Q726" s="363">
        <v>4280204.8000000007</v>
      </c>
      <c r="R726" s="363"/>
      <c r="S726" s="363">
        <v>0</v>
      </c>
      <c r="T726" s="363">
        <v>0</v>
      </c>
      <c r="U726" s="363">
        <f t="shared" si="365"/>
        <v>4280204.8000000007</v>
      </c>
      <c r="V726" s="356">
        <f t="shared" si="355"/>
        <v>4120.3357720446675</v>
      </c>
      <c r="W726" s="363">
        <v>5308.9814401232188</v>
      </c>
    </row>
    <row r="727" spans="1:23" ht="35.25" x14ac:dyDescent="0.5">
      <c r="A727" s="318">
        <v>705</v>
      </c>
      <c r="B727" s="318">
        <v>1</v>
      </c>
      <c r="C727" s="355">
        <f>SUBTOTAL(9,$B$660:B727)</f>
        <v>63</v>
      </c>
      <c r="D727" s="365" t="s">
        <v>3683</v>
      </c>
      <c r="E727" s="355">
        <v>1989</v>
      </c>
      <c r="F727" s="355"/>
      <c r="G727" s="355" t="s">
        <v>17043</v>
      </c>
      <c r="H727" s="355">
        <v>5</v>
      </c>
      <c r="I727" s="355" t="s">
        <v>17041</v>
      </c>
      <c r="J727" s="366">
        <v>3233.6</v>
      </c>
      <c r="K727" s="366">
        <v>2880.3</v>
      </c>
      <c r="L727" s="366">
        <v>2880.3</v>
      </c>
      <c r="M727" s="367">
        <v>83</v>
      </c>
      <c r="N727" s="355" t="s">
        <v>17038</v>
      </c>
      <c r="O727" s="355" t="s">
        <v>17054</v>
      </c>
      <c r="P727" s="358" t="s">
        <v>17135</v>
      </c>
      <c r="Q727" s="363">
        <v>9688750</v>
      </c>
      <c r="R727" s="363"/>
      <c r="S727" s="363">
        <v>0</v>
      </c>
      <c r="T727" s="363">
        <v>0</v>
      </c>
      <c r="U727" s="363">
        <f t="shared" si="365"/>
        <v>9688750</v>
      </c>
      <c r="V727" s="356">
        <f t="shared" si="355"/>
        <v>2996.2735032162295</v>
      </c>
      <c r="W727" s="363">
        <v>3860.9215734784761</v>
      </c>
    </row>
    <row r="728" spans="1:23" ht="35.25" x14ac:dyDescent="0.5">
      <c r="A728" s="318">
        <v>706</v>
      </c>
      <c r="C728" s="364" t="s">
        <v>532</v>
      </c>
      <c r="D728" s="383"/>
      <c r="E728" s="355" t="s">
        <v>17016</v>
      </c>
      <c r="F728" s="355" t="s">
        <v>17016</v>
      </c>
      <c r="G728" s="355" t="s">
        <v>17016</v>
      </c>
      <c r="H728" s="355" t="s">
        <v>17016</v>
      </c>
      <c r="I728" s="355" t="s">
        <v>17016</v>
      </c>
      <c r="J728" s="360">
        <f>J729+J730</f>
        <v>12900.900000000001</v>
      </c>
      <c r="K728" s="360">
        <f t="shared" ref="K728:M728" si="366">K729+K730</f>
        <v>7528.8</v>
      </c>
      <c r="L728" s="360">
        <v>6868.2000000000007</v>
      </c>
      <c r="M728" s="361">
        <f t="shared" si="366"/>
        <v>373</v>
      </c>
      <c r="N728" s="355" t="s">
        <v>17016</v>
      </c>
      <c r="O728" s="355" t="s">
        <v>17016</v>
      </c>
      <c r="P728" s="358" t="s">
        <v>17016</v>
      </c>
      <c r="Q728" s="362">
        <v>17708184.119999997</v>
      </c>
      <c r="R728" s="360">
        <f t="shared" ref="R728:U728" si="367">R729+R730</f>
        <v>0</v>
      </c>
      <c r="S728" s="360">
        <f t="shared" si="367"/>
        <v>0</v>
      </c>
      <c r="T728" s="360">
        <f t="shared" si="367"/>
        <v>0</v>
      </c>
      <c r="U728" s="360">
        <f t="shared" si="367"/>
        <v>17708184.119999997</v>
      </c>
      <c r="V728" s="356">
        <f t="shared" si="355"/>
        <v>1372.6316861614303</v>
      </c>
      <c r="W728" s="363">
        <f>MAX(W729:W730)</f>
        <v>1873.8829763164617</v>
      </c>
    </row>
    <row r="729" spans="1:23" ht="35.25" x14ac:dyDescent="0.5">
      <c r="A729" s="318">
        <v>707</v>
      </c>
      <c r="B729" s="318">
        <v>1</v>
      </c>
      <c r="C729" s="355">
        <f>SUBTOTAL(9,$B$660:B729)</f>
        <v>64</v>
      </c>
      <c r="D729" s="365" t="s">
        <v>560</v>
      </c>
      <c r="E729" s="355">
        <v>1985</v>
      </c>
      <c r="F729" s="355"/>
      <c r="G729" s="355" t="s">
        <v>17178</v>
      </c>
      <c r="H729" s="355">
        <v>9</v>
      </c>
      <c r="I729" s="355">
        <v>2</v>
      </c>
      <c r="J729" s="366">
        <v>7420.3</v>
      </c>
      <c r="K729" s="366">
        <v>4284.3</v>
      </c>
      <c r="L729" s="366">
        <v>3692.9</v>
      </c>
      <c r="M729" s="367">
        <v>257</v>
      </c>
      <c r="N729" s="355" t="s">
        <v>17038</v>
      </c>
      <c r="O729" s="355" t="s">
        <v>17054</v>
      </c>
      <c r="P729" s="358" t="s">
        <v>17124</v>
      </c>
      <c r="Q729" s="363">
        <v>9336140.879999999</v>
      </c>
      <c r="R729" s="363"/>
      <c r="S729" s="363">
        <v>0</v>
      </c>
      <c r="T729" s="363">
        <v>0</v>
      </c>
      <c r="U729" s="363">
        <f t="shared" si="365"/>
        <v>9336140.879999999</v>
      </c>
      <c r="V729" s="356">
        <f t="shared" si="355"/>
        <v>1258.1891406007842</v>
      </c>
      <c r="W729" s="363">
        <v>1531.8091290109562</v>
      </c>
    </row>
    <row r="730" spans="1:23" ht="35.25" x14ac:dyDescent="0.5">
      <c r="A730" s="318">
        <v>708</v>
      </c>
      <c r="B730" s="318">
        <v>1</v>
      </c>
      <c r="C730" s="355">
        <f>SUBTOTAL(9,$B$660:B730)</f>
        <v>65</v>
      </c>
      <c r="D730" s="365" t="s">
        <v>561</v>
      </c>
      <c r="E730" s="355">
        <v>1996</v>
      </c>
      <c r="F730" s="355"/>
      <c r="G730" s="355" t="s">
        <v>17043</v>
      </c>
      <c r="H730" s="355">
        <v>5</v>
      </c>
      <c r="I730" s="355">
        <v>3</v>
      </c>
      <c r="J730" s="366">
        <v>5480.6</v>
      </c>
      <c r="K730" s="366">
        <v>3244.5</v>
      </c>
      <c r="L730" s="366">
        <v>3175.3</v>
      </c>
      <c r="M730" s="367">
        <v>116</v>
      </c>
      <c r="N730" s="355" t="s">
        <v>17038</v>
      </c>
      <c r="O730" s="355" t="s">
        <v>17054</v>
      </c>
      <c r="P730" s="358" t="s">
        <v>17125</v>
      </c>
      <c r="Q730" s="363">
        <v>8372043.2400000002</v>
      </c>
      <c r="R730" s="363"/>
      <c r="S730" s="363">
        <v>0</v>
      </c>
      <c r="T730" s="363">
        <v>0</v>
      </c>
      <c r="U730" s="363">
        <f t="shared" si="365"/>
        <v>8372043.2400000002</v>
      </c>
      <c r="V730" s="356">
        <f t="shared" si="355"/>
        <v>1527.577863737547</v>
      </c>
      <c r="W730" s="363">
        <v>1873.8829763164617</v>
      </c>
    </row>
    <row r="731" spans="1:23" ht="35.25" x14ac:dyDescent="0.5">
      <c r="A731" s="318">
        <v>709</v>
      </c>
      <c r="C731" s="364" t="s">
        <v>533</v>
      </c>
      <c r="D731" s="383"/>
      <c r="E731" s="355" t="s">
        <v>17016</v>
      </c>
      <c r="F731" s="355" t="s">
        <v>17016</v>
      </c>
      <c r="G731" s="355" t="s">
        <v>17016</v>
      </c>
      <c r="H731" s="355" t="s">
        <v>17016</v>
      </c>
      <c r="I731" s="355" t="s">
        <v>17016</v>
      </c>
      <c r="J731" s="360">
        <f>J733+J732</f>
        <v>3997.5</v>
      </c>
      <c r="K731" s="360">
        <f t="shared" ref="K731:M731" si="368">K733+K732</f>
        <v>2996.3999999999996</v>
      </c>
      <c r="L731" s="360">
        <f>L732+L733</f>
        <v>2283.1</v>
      </c>
      <c r="M731" s="361">
        <f t="shared" si="368"/>
        <v>130</v>
      </c>
      <c r="N731" s="355" t="s">
        <v>17016</v>
      </c>
      <c r="O731" s="355" t="s">
        <v>17016</v>
      </c>
      <c r="P731" s="358" t="s">
        <v>17016</v>
      </c>
      <c r="Q731" s="362">
        <v>17034035.52</v>
      </c>
      <c r="R731" s="360">
        <f t="shared" ref="R731:U731" si="369">R733+R732</f>
        <v>0</v>
      </c>
      <c r="S731" s="360">
        <f t="shared" si="369"/>
        <v>0</v>
      </c>
      <c r="T731" s="360">
        <f t="shared" si="369"/>
        <v>0</v>
      </c>
      <c r="U731" s="360">
        <f t="shared" si="369"/>
        <v>17034035.52</v>
      </c>
      <c r="V731" s="356">
        <f t="shared" si="355"/>
        <v>4261.1721125703561</v>
      </c>
      <c r="W731" s="363">
        <f>MAX(W732:W733)</f>
        <v>6319.5202136181579</v>
      </c>
    </row>
    <row r="732" spans="1:23" ht="35.25" x14ac:dyDescent="0.5">
      <c r="A732" s="318">
        <v>710</v>
      </c>
      <c r="B732" s="318">
        <v>1</v>
      </c>
      <c r="C732" s="355">
        <f>SUBTOTAL(9,$B$660:B732)</f>
        <v>66</v>
      </c>
      <c r="D732" s="365" t="s">
        <v>562</v>
      </c>
      <c r="E732" s="355">
        <v>1965</v>
      </c>
      <c r="F732" s="355"/>
      <c r="G732" s="355" t="s">
        <v>17178</v>
      </c>
      <c r="H732" s="355">
        <v>4</v>
      </c>
      <c r="I732" s="355" t="s">
        <v>17041</v>
      </c>
      <c r="J732" s="366">
        <v>2574.4</v>
      </c>
      <c r="K732" s="366">
        <v>2185.6999999999998</v>
      </c>
      <c r="L732" s="366">
        <v>1855.9999999999998</v>
      </c>
      <c r="M732" s="367">
        <v>109</v>
      </c>
      <c r="N732" s="355" t="s">
        <v>17038</v>
      </c>
      <c r="O732" s="355" t="s">
        <v>17054</v>
      </c>
      <c r="P732" s="358" t="s">
        <v>17133</v>
      </c>
      <c r="Q732" s="363">
        <v>10054268.479999999</v>
      </c>
      <c r="R732" s="363"/>
      <c r="S732" s="363">
        <v>0</v>
      </c>
      <c r="T732" s="363">
        <v>0</v>
      </c>
      <c r="U732" s="363">
        <f t="shared" si="365"/>
        <v>10054268.479999999</v>
      </c>
      <c r="V732" s="356">
        <f t="shared" si="355"/>
        <v>3905.4802983219383</v>
      </c>
      <c r="W732" s="363">
        <v>5032.1438750776879</v>
      </c>
    </row>
    <row r="733" spans="1:23" ht="35.25" x14ac:dyDescent="0.5">
      <c r="A733" s="318">
        <v>711</v>
      </c>
      <c r="B733" s="318">
        <v>1</v>
      </c>
      <c r="C733" s="355">
        <f>SUBTOTAL(9,$B$660:B733)</f>
        <v>67</v>
      </c>
      <c r="D733" s="365" t="s">
        <v>563</v>
      </c>
      <c r="E733" s="355">
        <v>1953</v>
      </c>
      <c r="F733" s="355">
        <v>2019</v>
      </c>
      <c r="G733" s="355" t="s">
        <v>17178</v>
      </c>
      <c r="H733" s="355">
        <v>2</v>
      </c>
      <c r="I733" s="355" t="s">
        <v>16986</v>
      </c>
      <c r="J733" s="366">
        <v>1423.1</v>
      </c>
      <c r="K733" s="366">
        <v>810.7</v>
      </c>
      <c r="L733" s="366">
        <v>427.1</v>
      </c>
      <c r="M733" s="367">
        <v>21</v>
      </c>
      <c r="N733" s="355" t="s">
        <v>17038</v>
      </c>
      <c r="O733" s="355" t="s">
        <v>17076</v>
      </c>
      <c r="P733" s="358" t="s">
        <v>17042</v>
      </c>
      <c r="Q733" s="363">
        <v>6979767.04</v>
      </c>
      <c r="R733" s="363"/>
      <c r="S733" s="363">
        <v>0</v>
      </c>
      <c r="T733" s="363">
        <v>0</v>
      </c>
      <c r="U733" s="363">
        <f t="shared" si="365"/>
        <v>6979767.04</v>
      </c>
      <c r="V733" s="356">
        <f t="shared" si="355"/>
        <v>4904.6216288384512</v>
      </c>
      <c r="W733" s="363">
        <v>6319.5202136181579</v>
      </c>
    </row>
    <row r="734" spans="1:23" ht="35.25" x14ac:dyDescent="0.5">
      <c r="A734" s="318">
        <v>712</v>
      </c>
      <c r="C734" s="364" t="s">
        <v>534</v>
      </c>
      <c r="D734" s="383"/>
      <c r="E734" s="355" t="s">
        <v>17016</v>
      </c>
      <c r="F734" s="355" t="s">
        <v>17016</v>
      </c>
      <c r="G734" s="355" t="s">
        <v>17016</v>
      </c>
      <c r="H734" s="355" t="s">
        <v>17016</v>
      </c>
      <c r="I734" s="355" t="s">
        <v>17016</v>
      </c>
      <c r="J734" s="360">
        <f>J735+J736+J737</f>
        <v>5634.57</v>
      </c>
      <c r="K734" s="360">
        <f t="shared" ref="K734:M734" si="370">K735+K736+K737</f>
        <v>3904.43</v>
      </c>
      <c r="L734" s="360">
        <f>L735+L736+L737</f>
        <v>3800.23</v>
      </c>
      <c r="M734" s="361">
        <f t="shared" si="370"/>
        <v>155</v>
      </c>
      <c r="N734" s="355" t="s">
        <v>17016</v>
      </c>
      <c r="O734" s="355" t="s">
        <v>17016</v>
      </c>
      <c r="P734" s="358" t="s">
        <v>17016</v>
      </c>
      <c r="Q734" s="362">
        <v>16380603.180000002</v>
      </c>
      <c r="R734" s="360">
        <f t="shared" ref="R734:U734" si="371">R735+R736+R737</f>
        <v>0</v>
      </c>
      <c r="S734" s="360">
        <f t="shared" si="371"/>
        <v>0</v>
      </c>
      <c r="T734" s="360">
        <f t="shared" si="371"/>
        <v>0</v>
      </c>
      <c r="U734" s="360">
        <f t="shared" si="371"/>
        <v>16380603.180000002</v>
      </c>
      <c r="V734" s="356">
        <f t="shared" si="355"/>
        <v>2907.1611817760722</v>
      </c>
      <c r="W734" s="363">
        <f>MAX(W735:W737)</f>
        <v>6611.86</v>
      </c>
    </row>
    <row r="735" spans="1:23" ht="35.25" x14ac:dyDescent="0.5">
      <c r="A735" s="318">
        <v>713</v>
      </c>
      <c r="B735" s="318">
        <v>1</v>
      </c>
      <c r="C735" s="355">
        <f>SUBTOTAL(9,$B$660:B735)</f>
        <v>68</v>
      </c>
      <c r="D735" s="365" t="s">
        <v>564</v>
      </c>
      <c r="E735" s="355">
        <v>1986</v>
      </c>
      <c r="F735" s="355"/>
      <c r="G735" s="355" t="s">
        <v>17178</v>
      </c>
      <c r="H735" s="355">
        <v>5</v>
      </c>
      <c r="I735" s="355" t="s">
        <v>16984</v>
      </c>
      <c r="J735" s="366">
        <v>2756.73</v>
      </c>
      <c r="K735" s="366">
        <v>1888.03</v>
      </c>
      <c r="L735" s="366">
        <v>1856.53</v>
      </c>
      <c r="M735" s="367">
        <v>75</v>
      </c>
      <c r="N735" s="355" t="s">
        <v>17038</v>
      </c>
      <c r="O735" s="355" t="s">
        <v>17054</v>
      </c>
      <c r="P735" s="358" t="s">
        <v>17127</v>
      </c>
      <c r="Q735" s="363">
        <v>5885246.4000000004</v>
      </c>
      <c r="R735" s="363"/>
      <c r="S735" s="363">
        <v>0</v>
      </c>
      <c r="T735" s="363">
        <v>0</v>
      </c>
      <c r="U735" s="363">
        <f t="shared" si="365"/>
        <v>5885246.4000000004</v>
      </c>
      <c r="V735" s="356">
        <f t="shared" si="355"/>
        <v>2134.8650031015009</v>
      </c>
      <c r="W735" s="363">
        <v>2599.1368033866211</v>
      </c>
    </row>
    <row r="736" spans="1:23" ht="35.25" x14ac:dyDescent="0.5">
      <c r="A736" s="318">
        <v>714</v>
      </c>
      <c r="B736" s="318">
        <v>1</v>
      </c>
      <c r="C736" s="355">
        <f>SUBTOTAL(9,$B$660:B736)</f>
        <v>69</v>
      </c>
      <c r="D736" s="365" t="s">
        <v>565</v>
      </c>
      <c r="E736" s="355">
        <v>1979</v>
      </c>
      <c r="F736" s="355"/>
      <c r="G736" s="355" t="s">
        <v>17178</v>
      </c>
      <c r="H736" s="355">
        <v>3</v>
      </c>
      <c r="I736" s="355" t="s">
        <v>16986</v>
      </c>
      <c r="J736" s="366">
        <v>1530.5</v>
      </c>
      <c r="K736" s="366">
        <v>1089.3</v>
      </c>
      <c r="L736" s="366">
        <v>1089.3</v>
      </c>
      <c r="M736" s="367">
        <v>40</v>
      </c>
      <c r="N736" s="355" t="s">
        <v>17038</v>
      </c>
      <c r="O736" s="355" t="s">
        <v>17054</v>
      </c>
      <c r="P736" s="358" t="s">
        <v>17128</v>
      </c>
      <c r="Q736" s="363">
        <v>5594598.4000000004</v>
      </c>
      <c r="R736" s="363"/>
      <c r="S736" s="363">
        <v>0</v>
      </c>
      <c r="T736" s="363">
        <v>0</v>
      </c>
      <c r="U736" s="363">
        <f t="shared" si="365"/>
        <v>5594598.4000000004</v>
      </c>
      <c r="V736" s="356">
        <f t="shared" si="355"/>
        <v>3655.4056844168576</v>
      </c>
      <c r="W736" s="363">
        <v>4709.9270565174775</v>
      </c>
    </row>
    <row r="737" spans="1:23" ht="35.25" x14ac:dyDescent="0.5">
      <c r="A737" s="318">
        <v>715</v>
      </c>
      <c r="B737" s="318">
        <v>1</v>
      </c>
      <c r="C737" s="355">
        <f>SUBTOTAL(9,$B$660:B737)</f>
        <v>70</v>
      </c>
      <c r="D737" s="365" t="s">
        <v>528</v>
      </c>
      <c r="E737" s="355">
        <v>1962</v>
      </c>
      <c r="F737" s="355"/>
      <c r="G737" s="355" t="s">
        <v>17178</v>
      </c>
      <c r="H737" s="355">
        <v>3</v>
      </c>
      <c r="I737" s="355" t="s">
        <v>16986</v>
      </c>
      <c r="J737" s="366">
        <v>1347.34</v>
      </c>
      <c r="K737" s="366">
        <v>927.1</v>
      </c>
      <c r="L737" s="366">
        <v>854.4</v>
      </c>
      <c r="M737" s="367">
        <v>40</v>
      </c>
      <c r="N737" s="355" t="s">
        <v>17038</v>
      </c>
      <c r="O737" s="355" t="s">
        <v>17054</v>
      </c>
      <c r="P737" s="358" t="s">
        <v>17127</v>
      </c>
      <c r="Q737" s="363">
        <v>4900758.3800000008</v>
      </c>
      <c r="R737" s="363"/>
      <c r="S737" s="363">
        <v>0</v>
      </c>
      <c r="T737" s="363">
        <v>0</v>
      </c>
      <c r="U737" s="363">
        <f t="shared" si="365"/>
        <v>4900758.3800000008</v>
      </c>
      <c r="V737" s="356">
        <f t="shared" si="355"/>
        <v>3637.3583356836443</v>
      </c>
      <c r="W737" s="363">
        <v>6611.86</v>
      </c>
    </row>
    <row r="738" spans="1:23" ht="35.25" x14ac:dyDescent="0.5">
      <c r="A738" s="318">
        <v>716</v>
      </c>
      <c r="C738" s="364" t="s">
        <v>53</v>
      </c>
      <c r="D738" s="383"/>
      <c r="E738" s="355" t="s">
        <v>17016</v>
      </c>
      <c r="F738" s="355" t="s">
        <v>17016</v>
      </c>
      <c r="G738" s="355" t="s">
        <v>17016</v>
      </c>
      <c r="H738" s="355" t="s">
        <v>17016</v>
      </c>
      <c r="I738" s="355" t="s">
        <v>17016</v>
      </c>
      <c r="J738" s="360">
        <f>J739</f>
        <v>783</v>
      </c>
      <c r="K738" s="360">
        <f t="shared" ref="K738:M738" si="372">K739</f>
        <v>532.79999999999995</v>
      </c>
      <c r="L738" s="360">
        <f>L739</f>
        <v>371.29999999999995</v>
      </c>
      <c r="M738" s="361">
        <f t="shared" si="372"/>
        <v>32</v>
      </c>
      <c r="N738" s="355" t="s">
        <v>17016</v>
      </c>
      <c r="O738" s="355" t="s">
        <v>17016</v>
      </c>
      <c r="P738" s="358" t="s">
        <v>17016</v>
      </c>
      <c r="Q738" s="362">
        <v>5729408</v>
      </c>
      <c r="R738" s="360">
        <f t="shared" ref="R738:U738" si="373">R739</f>
        <v>0</v>
      </c>
      <c r="S738" s="360">
        <f t="shared" si="373"/>
        <v>0</v>
      </c>
      <c r="T738" s="360">
        <f t="shared" si="373"/>
        <v>0</v>
      </c>
      <c r="U738" s="360">
        <f t="shared" si="373"/>
        <v>5729408</v>
      </c>
      <c r="V738" s="356">
        <f t="shared" si="355"/>
        <v>7317.2515964240101</v>
      </c>
      <c r="W738" s="363">
        <f>W739</f>
        <v>9428.1522349936149</v>
      </c>
    </row>
    <row r="739" spans="1:23" ht="35.25" x14ac:dyDescent="0.5">
      <c r="A739" s="318">
        <v>717</v>
      </c>
      <c r="B739" s="318">
        <v>1</v>
      </c>
      <c r="C739" s="355">
        <f>SUBTOTAL(9,$B$660:B739)</f>
        <v>71</v>
      </c>
      <c r="D739" s="365" t="s">
        <v>552</v>
      </c>
      <c r="E739" s="355">
        <v>1974</v>
      </c>
      <c r="F739" s="355"/>
      <c r="G739" s="355" t="s">
        <v>17178</v>
      </c>
      <c r="H739" s="355">
        <v>2</v>
      </c>
      <c r="I739" s="355" t="s">
        <v>16986</v>
      </c>
      <c r="J739" s="366">
        <v>783</v>
      </c>
      <c r="K739" s="366">
        <v>532.79999999999995</v>
      </c>
      <c r="L739" s="366">
        <v>371.29999999999995</v>
      </c>
      <c r="M739" s="367">
        <v>32</v>
      </c>
      <c r="N739" s="355" t="s">
        <v>17038</v>
      </c>
      <c r="O739" s="355" t="s">
        <v>17076</v>
      </c>
      <c r="P739" s="358" t="s">
        <v>17042</v>
      </c>
      <c r="Q739" s="363">
        <v>5729408</v>
      </c>
      <c r="R739" s="363"/>
      <c r="S739" s="363">
        <v>0</v>
      </c>
      <c r="T739" s="363">
        <v>0</v>
      </c>
      <c r="U739" s="363">
        <f t="shared" si="365"/>
        <v>5729408</v>
      </c>
      <c r="V739" s="356">
        <f t="shared" si="355"/>
        <v>7317.2515964240101</v>
      </c>
      <c r="W739" s="363">
        <v>9428.1522349936149</v>
      </c>
    </row>
    <row r="740" spans="1:23" ht="35.25" x14ac:dyDescent="0.5">
      <c r="A740" s="318">
        <v>718</v>
      </c>
      <c r="C740" s="364" t="s">
        <v>457</v>
      </c>
      <c r="D740" s="383"/>
      <c r="E740" s="355" t="s">
        <v>17016</v>
      </c>
      <c r="F740" s="355" t="s">
        <v>17016</v>
      </c>
      <c r="G740" s="355" t="s">
        <v>17016</v>
      </c>
      <c r="H740" s="355" t="s">
        <v>17016</v>
      </c>
      <c r="I740" s="355" t="s">
        <v>17016</v>
      </c>
      <c r="J740" s="360">
        <f>J741+J742+J743</f>
        <v>7773.5</v>
      </c>
      <c r="K740" s="360">
        <f t="shared" ref="K740:M740" si="374">K741+K742+K743</f>
        <v>7079.8</v>
      </c>
      <c r="L740" s="360">
        <f>L741+L742+L743</f>
        <v>6733.9000000000005</v>
      </c>
      <c r="M740" s="361">
        <f t="shared" si="374"/>
        <v>549</v>
      </c>
      <c r="N740" s="355" t="s">
        <v>17016</v>
      </c>
      <c r="O740" s="355" t="s">
        <v>17016</v>
      </c>
      <c r="P740" s="358" t="s">
        <v>17016</v>
      </c>
      <c r="Q740" s="362">
        <v>23013460</v>
      </c>
      <c r="R740" s="360">
        <f t="shared" ref="R740:U740" si="375">R741+R742+R743</f>
        <v>0</v>
      </c>
      <c r="S740" s="360">
        <f t="shared" si="375"/>
        <v>0</v>
      </c>
      <c r="T740" s="360">
        <f t="shared" si="375"/>
        <v>0</v>
      </c>
      <c r="U740" s="360">
        <f t="shared" si="375"/>
        <v>23013460</v>
      </c>
      <c r="V740" s="356">
        <f t="shared" si="355"/>
        <v>2960.5017045089085</v>
      </c>
      <c r="W740" s="363">
        <f>MAX(W741:W743)</f>
        <v>9175.830452882552</v>
      </c>
    </row>
    <row r="741" spans="1:23" ht="35.25" x14ac:dyDescent="0.5">
      <c r="A741" s="318">
        <v>719</v>
      </c>
      <c r="B741" s="318">
        <v>1</v>
      </c>
      <c r="C741" s="355">
        <f>SUBTOTAL(9,$B$660:B741)</f>
        <v>72</v>
      </c>
      <c r="D741" s="365" t="s">
        <v>483</v>
      </c>
      <c r="E741" s="355">
        <v>1967</v>
      </c>
      <c r="F741" s="355"/>
      <c r="G741" s="355" t="s">
        <v>17178</v>
      </c>
      <c r="H741" s="355">
        <v>2</v>
      </c>
      <c r="I741" s="355" t="s">
        <v>16986</v>
      </c>
      <c r="J741" s="366">
        <v>792.7</v>
      </c>
      <c r="K741" s="366">
        <v>743.6</v>
      </c>
      <c r="L741" s="366">
        <v>682.6</v>
      </c>
      <c r="M741" s="367">
        <v>24</v>
      </c>
      <c r="N741" s="355" t="s">
        <v>17038</v>
      </c>
      <c r="O741" s="355" t="s">
        <v>17054</v>
      </c>
      <c r="P741" s="358" t="s">
        <v>17143</v>
      </c>
      <c r="Q741" s="363">
        <v>5645152</v>
      </c>
      <c r="R741" s="363"/>
      <c r="S741" s="363">
        <v>0</v>
      </c>
      <c r="T741" s="363">
        <v>0</v>
      </c>
      <c r="U741" s="363">
        <f t="shared" ref="U741:U751" si="376">Q741-S741-T741</f>
        <v>5645152</v>
      </c>
      <c r="V741" s="356">
        <f t="shared" si="355"/>
        <v>7121.4229847357128</v>
      </c>
      <c r="W741" s="363">
        <v>9175.830452882552</v>
      </c>
    </row>
    <row r="742" spans="1:23" ht="35.25" x14ac:dyDescent="0.5">
      <c r="A742" s="318">
        <v>720</v>
      </c>
      <c r="B742" s="318">
        <v>1</v>
      </c>
      <c r="C742" s="355">
        <f>SUBTOTAL(9,$B$660:B742)</f>
        <v>73</v>
      </c>
      <c r="D742" s="365" t="s">
        <v>484</v>
      </c>
      <c r="E742" s="355">
        <v>1973</v>
      </c>
      <c r="F742" s="355"/>
      <c r="G742" s="355" t="s">
        <v>17178</v>
      </c>
      <c r="H742" s="355">
        <v>5</v>
      </c>
      <c r="I742" s="355" t="s">
        <v>17040</v>
      </c>
      <c r="J742" s="366">
        <v>6107.5</v>
      </c>
      <c r="K742" s="366">
        <v>5771.5</v>
      </c>
      <c r="L742" s="366">
        <v>5486.6</v>
      </c>
      <c r="M742" s="367">
        <v>492</v>
      </c>
      <c r="N742" s="355" t="s">
        <v>17038</v>
      </c>
      <c r="O742" s="355" t="s">
        <v>17054</v>
      </c>
      <c r="P742" s="358" t="s">
        <v>17146</v>
      </c>
      <c r="Q742" s="363">
        <v>13600000</v>
      </c>
      <c r="R742" s="363"/>
      <c r="S742" s="363">
        <v>0</v>
      </c>
      <c r="T742" s="363">
        <v>0</v>
      </c>
      <c r="U742" s="363">
        <f t="shared" si="376"/>
        <v>13600000</v>
      </c>
      <c r="V742" s="356">
        <f t="shared" si="355"/>
        <v>2226.7703643061809</v>
      </c>
      <c r="W742" s="363">
        <v>2844.0415882112156</v>
      </c>
    </row>
    <row r="743" spans="1:23" ht="35.25" x14ac:dyDescent="0.5">
      <c r="A743" s="318">
        <v>721</v>
      </c>
      <c r="B743" s="318">
        <v>1</v>
      </c>
      <c r="C743" s="355">
        <f>SUBTOTAL(9,$B$660:B743)</f>
        <v>74</v>
      </c>
      <c r="D743" s="365" t="s">
        <v>485</v>
      </c>
      <c r="E743" s="355">
        <v>1970</v>
      </c>
      <c r="F743" s="355"/>
      <c r="G743" s="355" t="s">
        <v>17178</v>
      </c>
      <c r="H743" s="355">
        <v>2</v>
      </c>
      <c r="I743" s="355">
        <v>3</v>
      </c>
      <c r="J743" s="366">
        <v>873.3</v>
      </c>
      <c r="K743" s="366">
        <v>564.70000000000005</v>
      </c>
      <c r="L743" s="366">
        <v>564.70000000000005</v>
      </c>
      <c r="M743" s="367">
        <v>33</v>
      </c>
      <c r="N743" s="355" t="s">
        <v>17038</v>
      </c>
      <c r="O743" s="355" t="s">
        <v>17095</v>
      </c>
      <c r="P743" s="358" t="s">
        <v>17147</v>
      </c>
      <c r="Q743" s="363">
        <v>3768308</v>
      </c>
      <c r="R743" s="363"/>
      <c r="S743" s="363">
        <v>0</v>
      </c>
      <c r="T743" s="363">
        <v>0</v>
      </c>
      <c r="U743" s="363">
        <f t="shared" si="376"/>
        <v>3768308</v>
      </c>
      <c r="V743" s="356">
        <f t="shared" si="355"/>
        <v>4315.0211840146576</v>
      </c>
      <c r="W743" s="363">
        <v>5560.5131707317078</v>
      </c>
    </row>
    <row r="744" spans="1:23" ht="35.25" x14ac:dyDescent="0.5">
      <c r="A744" s="318">
        <v>722</v>
      </c>
      <c r="C744" s="364" t="s">
        <v>471</v>
      </c>
      <c r="D744" s="383"/>
      <c r="E744" s="355" t="s">
        <v>17016</v>
      </c>
      <c r="F744" s="355" t="s">
        <v>17016</v>
      </c>
      <c r="G744" s="355" t="s">
        <v>17016</v>
      </c>
      <c r="H744" s="355" t="s">
        <v>17016</v>
      </c>
      <c r="I744" s="355" t="s">
        <v>17016</v>
      </c>
      <c r="J744" s="360">
        <f>J745</f>
        <v>945.5</v>
      </c>
      <c r="K744" s="360">
        <f t="shared" ref="K744:M744" si="377">K745</f>
        <v>861.6</v>
      </c>
      <c r="L744" s="360">
        <f>L745</f>
        <v>861.6</v>
      </c>
      <c r="M744" s="361">
        <f t="shared" si="377"/>
        <v>39</v>
      </c>
      <c r="N744" s="355" t="s">
        <v>17016</v>
      </c>
      <c r="O744" s="355" t="s">
        <v>17016</v>
      </c>
      <c r="P744" s="358" t="s">
        <v>17016</v>
      </c>
      <c r="Q744" s="362">
        <v>5165228.25</v>
      </c>
      <c r="R744" s="360">
        <f t="shared" ref="R744:U744" si="378">R745</f>
        <v>0</v>
      </c>
      <c r="S744" s="360">
        <f t="shared" si="378"/>
        <v>0</v>
      </c>
      <c r="T744" s="360">
        <f t="shared" si="378"/>
        <v>0</v>
      </c>
      <c r="U744" s="360">
        <f t="shared" si="378"/>
        <v>5165228.25</v>
      </c>
      <c r="V744" s="356">
        <f t="shared" si="355"/>
        <v>5462.9595452141721</v>
      </c>
      <c r="W744" s="363">
        <f>W745</f>
        <v>7056.6134100475938</v>
      </c>
    </row>
    <row r="745" spans="1:23" ht="35.25" x14ac:dyDescent="0.5">
      <c r="A745" s="318">
        <v>723</v>
      </c>
      <c r="B745" s="318">
        <v>1</v>
      </c>
      <c r="C745" s="355">
        <f>SUBTOTAL(9,$B$660:B745)</f>
        <v>75</v>
      </c>
      <c r="D745" s="365" t="s">
        <v>486</v>
      </c>
      <c r="E745" s="355">
        <v>1984</v>
      </c>
      <c r="F745" s="355"/>
      <c r="G745" s="355" t="s">
        <v>17178</v>
      </c>
      <c r="H745" s="355">
        <v>2</v>
      </c>
      <c r="I745" s="355" t="s">
        <v>17045</v>
      </c>
      <c r="J745" s="366">
        <v>945.5</v>
      </c>
      <c r="K745" s="366">
        <v>861.6</v>
      </c>
      <c r="L745" s="366">
        <v>861.6</v>
      </c>
      <c r="M745" s="367">
        <v>39</v>
      </c>
      <c r="N745" s="355" t="s">
        <v>17038</v>
      </c>
      <c r="O745" s="355" t="s">
        <v>17076</v>
      </c>
      <c r="P745" s="358" t="s">
        <v>17042</v>
      </c>
      <c r="Q745" s="363">
        <v>5165228.25</v>
      </c>
      <c r="R745" s="363"/>
      <c r="S745" s="363">
        <v>0</v>
      </c>
      <c r="T745" s="363">
        <v>0</v>
      </c>
      <c r="U745" s="363">
        <f t="shared" si="376"/>
        <v>5165228.25</v>
      </c>
      <c r="V745" s="356">
        <f t="shared" si="355"/>
        <v>5462.9595452141721</v>
      </c>
      <c r="W745" s="363">
        <v>7056.6134100475938</v>
      </c>
    </row>
    <row r="746" spans="1:23" ht="35.25" x14ac:dyDescent="0.5">
      <c r="A746" s="318">
        <v>724</v>
      </c>
      <c r="C746" s="364" t="s">
        <v>466</v>
      </c>
      <c r="D746" s="383"/>
      <c r="E746" s="355" t="s">
        <v>17016</v>
      </c>
      <c r="F746" s="355" t="s">
        <v>17016</v>
      </c>
      <c r="G746" s="355" t="s">
        <v>17016</v>
      </c>
      <c r="H746" s="355" t="s">
        <v>17016</v>
      </c>
      <c r="I746" s="355" t="s">
        <v>17016</v>
      </c>
      <c r="J746" s="360">
        <f>J747</f>
        <v>680</v>
      </c>
      <c r="K746" s="360">
        <f t="shared" ref="K746:M746" si="379">K747</f>
        <v>584.70000000000005</v>
      </c>
      <c r="L746" s="360">
        <f>L747</f>
        <v>91.900000000000034</v>
      </c>
      <c r="M746" s="361">
        <f t="shared" si="379"/>
        <v>18</v>
      </c>
      <c r="N746" s="355" t="s">
        <v>17016</v>
      </c>
      <c r="O746" s="355" t="s">
        <v>17016</v>
      </c>
      <c r="P746" s="358" t="s">
        <v>17016</v>
      </c>
      <c r="Q746" s="362">
        <v>4301052</v>
      </c>
      <c r="R746" s="360">
        <f t="shared" ref="R746:U746" si="380">R747</f>
        <v>0</v>
      </c>
      <c r="S746" s="360">
        <f t="shared" si="380"/>
        <v>0</v>
      </c>
      <c r="T746" s="360">
        <f t="shared" si="380"/>
        <v>0</v>
      </c>
      <c r="U746" s="360">
        <f t="shared" si="380"/>
        <v>4301052</v>
      </c>
      <c r="V746" s="356">
        <f t="shared" si="355"/>
        <v>6325.0764705882357</v>
      </c>
      <c r="W746" s="363">
        <f>W747</f>
        <v>8142.1799999999994</v>
      </c>
    </row>
    <row r="747" spans="1:23" ht="35.25" x14ac:dyDescent="0.5">
      <c r="A747" s="318">
        <v>725</v>
      </c>
      <c r="B747" s="318">
        <v>1</v>
      </c>
      <c r="C747" s="355">
        <f>SUBTOTAL(9,$B$660:B747)</f>
        <v>76</v>
      </c>
      <c r="D747" s="365" t="s">
        <v>455</v>
      </c>
      <c r="E747" s="355">
        <v>1960</v>
      </c>
      <c r="F747" s="355"/>
      <c r="G747" s="355" t="s">
        <v>17178</v>
      </c>
      <c r="H747" s="355">
        <v>2</v>
      </c>
      <c r="I747" s="355" t="s">
        <v>16986</v>
      </c>
      <c r="J747" s="366">
        <v>680</v>
      </c>
      <c r="K747" s="366">
        <v>584.70000000000005</v>
      </c>
      <c r="L747" s="366">
        <v>91.900000000000034</v>
      </c>
      <c r="M747" s="367">
        <v>18</v>
      </c>
      <c r="N747" s="355" t="s">
        <v>17038</v>
      </c>
      <c r="O747" s="355" t="s">
        <v>17076</v>
      </c>
      <c r="P747" s="358"/>
      <c r="Q747" s="363">
        <v>4301052</v>
      </c>
      <c r="R747" s="363"/>
      <c r="S747" s="363">
        <v>0</v>
      </c>
      <c r="T747" s="363">
        <v>0</v>
      </c>
      <c r="U747" s="363">
        <f t="shared" si="376"/>
        <v>4301052</v>
      </c>
      <c r="V747" s="356">
        <f t="shared" si="355"/>
        <v>6325.0764705882357</v>
      </c>
      <c r="W747" s="363">
        <v>8142.1799999999994</v>
      </c>
    </row>
    <row r="748" spans="1:23" ht="35.25" x14ac:dyDescent="0.5">
      <c r="A748" s="318">
        <v>726</v>
      </c>
      <c r="C748" s="364" t="s">
        <v>468</v>
      </c>
      <c r="D748" s="383"/>
      <c r="E748" s="355" t="s">
        <v>17016</v>
      </c>
      <c r="F748" s="355" t="s">
        <v>17016</v>
      </c>
      <c r="G748" s="355" t="s">
        <v>17016</v>
      </c>
      <c r="H748" s="355" t="s">
        <v>17016</v>
      </c>
      <c r="I748" s="355" t="s">
        <v>17016</v>
      </c>
      <c r="J748" s="360">
        <f>J749</f>
        <v>607.4</v>
      </c>
      <c r="K748" s="360">
        <f t="shared" ref="K748:M748" si="381">K749</f>
        <v>554.6</v>
      </c>
      <c r="L748" s="360">
        <f>L749</f>
        <v>473.90000000000003</v>
      </c>
      <c r="M748" s="361">
        <f t="shared" si="381"/>
        <v>34</v>
      </c>
      <c r="N748" s="355" t="s">
        <v>17016</v>
      </c>
      <c r="O748" s="355" t="s">
        <v>17016</v>
      </c>
      <c r="P748" s="358" t="s">
        <v>17016</v>
      </c>
      <c r="Q748" s="362">
        <v>2317210.6399999997</v>
      </c>
      <c r="R748" s="360">
        <f t="shared" ref="R748:U748" si="382">R749</f>
        <v>0</v>
      </c>
      <c r="S748" s="360">
        <f t="shared" si="382"/>
        <v>0</v>
      </c>
      <c r="T748" s="360">
        <f t="shared" si="382"/>
        <v>0</v>
      </c>
      <c r="U748" s="360">
        <f t="shared" si="382"/>
        <v>2317210.6399999997</v>
      </c>
      <c r="V748" s="356">
        <f t="shared" ref="V748:V808" si="383">Q748/J748</f>
        <v>3814.9664800790251</v>
      </c>
      <c r="W748" s="363">
        <f>W749</f>
        <v>6545.8690548238392</v>
      </c>
    </row>
    <row r="749" spans="1:23" ht="35.25" x14ac:dyDescent="0.5">
      <c r="A749" s="318">
        <v>727</v>
      </c>
      <c r="B749" s="318">
        <v>1</v>
      </c>
      <c r="C749" s="355">
        <f>SUBTOTAL(9,$B$660:B749)</f>
        <v>77</v>
      </c>
      <c r="D749" s="365" t="s">
        <v>487</v>
      </c>
      <c r="E749" s="355">
        <v>1981</v>
      </c>
      <c r="F749" s="355"/>
      <c r="G749" s="355" t="s">
        <v>17178</v>
      </c>
      <c r="H749" s="355">
        <v>2</v>
      </c>
      <c r="I749" s="355" t="s">
        <v>16986</v>
      </c>
      <c r="J749" s="366">
        <v>607.4</v>
      </c>
      <c r="K749" s="366">
        <v>554.6</v>
      </c>
      <c r="L749" s="366">
        <v>473.90000000000003</v>
      </c>
      <c r="M749" s="367">
        <v>34</v>
      </c>
      <c r="N749" s="355" t="s">
        <v>17038</v>
      </c>
      <c r="O749" s="355" t="s">
        <v>17076</v>
      </c>
      <c r="P749" s="358" t="s">
        <v>17042</v>
      </c>
      <c r="Q749" s="363">
        <v>2317210.6399999997</v>
      </c>
      <c r="R749" s="363"/>
      <c r="S749" s="363">
        <v>0</v>
      </c>
      <c r="T749" s="363">
        <v>0</v>
      </c>
      <c r="U749" s="363">
        <f t="shared" si="376"/>
        <v>2317210.6399999997</v>
      </c>
      <c r="V749" s="356">
        <f t="shared" si="383"/>
        <v>3814.9664800790251</v>
      </c>
      <c r="W749" s="363">
        <v>6545.8690548238392</v>
      </c>
    </row>
    <row r="750" spans="1:23" ht="35.25" x14ac:dyDescent="0.5">
      <c r="A750" s="318">
        <v>728</v>
      </c>
      <c r="C750" s="364" t="s">
        <v>480</v>
      </c>
      <c r="D750" s="383"/>
      <c r="E750" s="355" t="s">
        <v>17016</v>
      </c>
      <c r="F750" s="355" t="s">
        <v>17016</v>
      </c>
      <c r="G750" s="355" t="s">
        <v>17016</v>
      </c>
      <c r="H750" s="355" t="s">
        <v>17016</v>
      </c>
      <c r="I750" s="355" t="s">
        <v>17016</v>
      </c>
      <c r="J750" s="360">
        <f>J751</f>
        <v>797.3</v>
      </c>
      <c r="K750" s="360">
        <f t="shared" ref="K750:M750" si="384">K751</f>
        <v>736.8</v>
      </c>
      <c r="L750" s="360">
        <f>L751</f>
        <v>736.8</v>
      </c>
      <c r="M750" s="361">
        <f t="shared" si="384"/>
        <v>40</v>
      </c>
      <c r="N750" s="355" t="s">
        <v>17016</v>
      </c>
      <c r="O750" s="355" t="s">
        <v>17016</v>
      </c>
      <c r="P750" s="358" t="s">
        <v>17016</v>
      </c>
      <c r="Q750" s="362">
        <v>5322451.5199999996</v>
      </c>
      <c r="R750" s="360">
        <f t="shared" ref="R750:U750" si="385">R751</f>
        <v>0</v>
      </c>
      <c r="S750" s="360">
        <f t="shared" si="385"/>
        <v>0</v>
      </c>
      <c r="T750" s="360">
        <f t="shared" si="385"/>
        <v>0</v>
      </c>
      <c r="U750" s="360">
        <f t="shared" si="385"/>
        <v>5322451.5199999996</v>
      </c>
      <c r="V750" s="356">
        <f t="shared" si="383"/>
        <v>6675.5945315439603</v>
      </c>
      <c r="W750" s="363">
        <f>W751</f>
        <v>8601.3881951586609</v>
      </c>
    </row>
    <row r="751" spans="1:23" ht="35.25" x14ac:dyDescent="0.5">
      <c r="A751" s="318">
        <v>729</v>
      </c>
      <c r="B751" s="318">
        <v>1</v>
      </c>
      <c r="C751" s="355">
        <f>SUBTOTAL(9,$B$660:B751)</f>
        <v>78</v>
      </c>
      <c r="D751" s="365" t="s">
        <v>488</v>
      </c>
      <c r="E751" s="355">
        <v>1984</v>
      </c>
      <c r="F751" s="355"/>
      <c r="G751" s="355" t="s">
        <v>17178</v>
      </c>
      <c r="H751" s="355">
        <v>2</v>
      </c>
      <c r="I751" s="355" t="s">
        <v>16986</v>
      </c>
      <c r="J751" s="366">
        <v>797.3</v>
      </c>
      <c r="K751" s="366">
        <v>736.8</v>
      </c>
      <c r="L751" s="366">
        <v>736.8</v>
      </c>
      <c r="M751" s="367">
        <v>40</v>
      </c>
      <c r="N751" s="355" t="s">
        <v>17038</v>
      </c>
      <c r="O751" s="355" t="s">
        <v>17076</v>
      </c>
      <c r="P751" s="358" t="s">
        <v>17042</v>
      </c>
      <c r="Q751" s="363">
        <v>5322451.5199999996</v>
      </c>
      <c r="R751" s="363"/>
      <c r="S751" s="363">
        <v>0</v>
      </c>
      <c r="T751" s="363">
        <v>0</v>
      </c>
      <c r="U751" s="363">
        <f t="shared" si="376"/>
        <v>5322451.5199999996</v>
      </c>
      <c r="V751" s="356">
        <f t="shared" si="383"/>
        <v>6675.5945315439603</v>
      </c>
      <c r="W751" s="363">
        <v>8601.3881951586609</v>
      </c>
    </row>
    <row r="752" spans="1:23" ht="35.25" x14ac:dyDescent="0.5">
      <c r="A752" s="318">
        <v>730</v>
      </c>
      <c r="C752" s="364" t="s">
        <v>466</v>
      </c>
      <c r="D752" s="383"/>
      <c r="E752" s="355" t="s">
        <v>17016</v>
      </c>
      <c r="F752" s="355" t="s">
        <v>17016</v>
      </c>
      <c r="G752" s="355" t="s">
        <v>17016</v>
      </c>
      <c r="H752" s="355" t="s">
        <v>17016</v>
      </c>
      <c r="I752" s="355" t="s">
        <v>17016</v>
      </c>
      <c r="J752" s="360">
        <f>J753</f>
        <v>850</v>
      </c>
      <c r="K752" s="360">
        <f t="shared" ref="K752:M752" si="386">K753</f>
        <v>619.20000000000005</v>
      </c>
      <c r="L752" s="360">
        <f>L753</f>
        <v>90.300000000000068</v>
      </c>
      <c r="M752" s="361">
        <f t="shared" si="386"/>
        <v>40</v>
      </c>
      <c r="N752" s="355" t="s">
        <v>17016</v>
      </c>
      <c r="O752" s="355" t="s">
        <v>17016</v>
      </c>
      <c r="P752" s="358" t="s">
        <v>17016</v>
      </c>
      <c r="Q752" s="362">
        <v>542668</v>
      </c>
      <c r="R752" s="360">
        <f t="shared" ref="R752:U752" si="387">R753</f>
        <v>0</v>
      </c>
      <c r="S752" s="360">
        <f t="shared" si="387"/>
        <v>0</v>
      </c>
      <c r="T752" s="360">
        <f t="shared" si="387"/>
        <v>0</v>
      </c>
      <c r="U752" s="360">
        <f t="shared" si="387"/>
        <v>542668</v>
      </c>
      <c r="V752" s="356">
        <f t="shared" si="383"/>
        <v>638.43294117647054</v>
      </c>
      <c r="W752" s="363">
        <f>W753</f>
        <v>638.43294117647054</v>
      </c>
    </row>
    <row r="753" spans="1:23" ht="35.25" x14ac:dyDescent="0.5">
      <c r="A753" s="318">
        <v>731</v>
      </c>
      <c r="B753" s="318">
        <v>1</v>
      </c>
      <c r="C753" s="355">
        <f>SUBTOTAL(9,$B$660:B753)</f>
        <v>79</v>
      </c>
      <c r="D753" s="365" t="s">
        <v>489</v>
      </c>
      <c r="E753" s="355">
        <v>1961</v>
      </c>
      <c r="F753" s="355"/>
      <c r="G753" s="355" t="s">
        <v>17178</v>
      </c>
      <c r="H753" s="355">
        <v>3</v>
      </c>
      <c r="I753" s="355" t="s">
        <v>17045</v>
      </c>
      <c r="J753" s="366">
        <v>850</v>
      </c>
      <c r="K753" s="366">
        <v>619.20000000000005</v>
      </c>
      <c r="L753" s="366">
        <v>90.300000000000068</v>
      </c>
      <c r="M753" s="367">
        <v>40</v>
      </c>
      <c r="N753" s="355" t="s">
        <v>17038</v>
      </c>
      <c r="O753" s="355" t="s">
        <v>17076</v>
      </c>
      <c r="P753" s="358" t="s">
        <v>17042</v>
      </c>
      <c r="Q753" s="363">
        <v>542668</v>
      </c>
      <c r="R753" s="363"/>
      <c r="S753" s="363">
        <v>0</v>
      </c>
      <c r="T753" s="363">
        <v>0</v>
      </c>
      <c r="U753" s="363">
        <f>Q753-S753-T753</f>
        <v>542668</v>
      </c>
      <c r="V753" s="356">
        <f t="shared" si="383"/>
        <v>638.43294117647054</v>
      </c>
      <c r="W753" s="363">
        <v>638.43294117647054</v>
      </c>
    </row>
    <row r="754" spans="1:23" ht="35.25" x14ac:dyDescent="0.5">
      <c r="A754" s="318">
        <v>732</v>
      </c>
      <c r="C754" s="364" t="s">
        <v>288</v>
      </c>
      <c r="D754" s="383"/>
      <c r="E754" s="355" t="s">
        <v>17016</v>
      </c>
      <c r="F754" s="355" t="s">
        <v>17016</v>
      </c>
      <c r="G754" s="355" t="s">
        <v>17016</v>
      </c>
      <c r="H754" s="355" t="s">
        <v>17016</v>
      </c>
      <c r="I754" s="355" t="s">
        <v>17016</v>
      </c>
      <c r="J754" s="360">
        <f>SUM(J755:J757)</f>
        <v>4891.2000000000007</v>
      </c>
      <c r="K754" s="360">
        <f t="shared" ref="K754:M754" si="388">SUM(K755:K757)</f>
        <v>4233.7</v>
      </c>
      <c r="L754" s="360">
        <f>L755+L756+L757</f>
        <v>4123.1000000000004</v>
      </c>
      <c r="M754" s="361">
        <f t="shared" si="388"/>
        <v>123</v>
      </c>
      <c r="N754" s="355" t="s">
        <v>17016</v>
      </c>
      <c r="O754" s="355" t="s">
        <v>17016</v>
      </c>
      <c r="P754" s="358" t="s">
        <v>17016</v>
      </c>
      <c r="Q754" s="362">
        <v>17175018.48</v>
      </c>
      <c r="R754" s="360">
        <f t="shared" ref="R754:U754" si="389">SUM(R755:R757)</f>
        <v>0</v>
      </c>
      <c r="S754" s="360">
        <f t="shared" si="389"/>
        <v>0</v>
      </c>
      <c r="T754" s="360">
        <f t="shared" si="389"/>
        <v>0</v>
      </c>
      <c r="U754" s="360">
        <f t="shared" si="389"/>
        <v>17175018.48</v>
      </c>
      <c r="V754" s="356">
        <f t="shared" si="383"/>
        <v>3511.4120215897933</v>
      </c>
      <c r="W754" s="363">
        <f>MAX(W755:W757)</f>
        <v>10077.432085139928</v>
      </c>
    </row>
    <row r="755" spans="1:23" ht="35.25" x14ac:dyDescent="0.5">
      <c r="A755" s="318">
        <v>733</v>
      </c>
      <c r="B755" s="318">
        <v>1</v>
      </c>
      <c r="C755" s="355">
        <f>SUBTOTAL(9,$B$660:B755)</f>
        <v>80</v>
      </c>
      <c r="D755" s="365" t="s">
        <v>294</v>
      </c>
      <c r="E755" s="355">
        <v>1970</v>
      </c>
      <c r="F755" s="355"/>
      <c r="G755" s="355" t="s">
        <v>17178</v>
      </c>
      <c r="H755" s="355">
        <v>5</v>
      </c>
      <c r="I755" s="355" t="s">
        <v>16986</v>
      </c>
      <c r="J755" s="366">
        <v>2091.1</v>
      </c>
      <c r="K755" s="366">
        <v>1780.6</v>
      </c>
      <c r="L755" s="366">
        <v>1670</v>
      </c>
      <c r="M755" s="367">
        <v>55</v>
      </c>
      <c r="N755" s="355" t="s">
        <v>17038</v>
      </c>
      <c r="O755" s="355" t="s">
        <v>17054</v>
      </c>
      <c r="P755" s="358" t="s">
        <v>17136</v>
      </c>
      <c r="Q755" s="363">
        <v>5353677.17</v>
      </c>
      <c r="R755" s="363"/>
      <c r="S755" s="363">
        <v>0</v>
      </c>
      <c r="T755" s="363">
        <v>0</v>
      </c>
      <c r="U755" s="363">
        <f>Q755-S755-T755</f>
        <v>5353677.17</v>
      </c>
      <c r="V755" s="356">
        <f t="shared" si="383"/>
        <v>2560.2205394290086</v>
      </c>
      <c r="W755" s="363">
        <v>3275.9253216010711</v>
      </c>
    </row>
    <row r="756" spans="1:23" ht="35.25" x14ac:dyDescent="0.5">
      <c r="A756" s="318">
        <v>734</v>
      </c>
      <c r="B756" s="318">
        <v>1</v>
      </c>
      <c r="C756" s="355">
        <f>SUBTOTAL(9,$B$660:B756)</f>
        <v>81</v>
      </c>
      <c r="D756" s="365" t="s">
        <v>295</v>
      </c>
      <c r="E756" s="355">
        <v>1991</v>
      </c>
      <c r="F756" s="355"/>
      <c r="G756" s="355" t="s">
        <v>17178</v>
      </c>
      <c r="H756" s="355">
        <v>5</v>
      </c>
      <c r="I756" s="355" t="s">
        <v>17045</v>
      </c>
      <c r="J756" s="366">
        <v>2039</v>
      </c>
      <c r="K756" s="366">
        <v>1749.4</v>
      </c>
      <c r="L756" s="366">
        <v>1749.4</v>
      </c>
      <c r="M756" s="367">
        <v>49</v>
      </c>
      <c r="N756" s="355" t="s">
        <v>17038</v>
      </c>
      <c r="O756" s="355" t="s">
        <v>17054</v>
      </c>
      <c r="P756" s="358" t="s">
        <v>17138</v>
      </c>
      <c r="Q756" s="363">
        <v>5827100.4199999999</v>
      </c>
      <c r="R756" s="363"/>
      <c r="S756" s="363">
        <v>0</v>
      </c>
      <c r="T756" s="363">
        <v>0</v>
      </c>
      <c r="U756" s="363">
        <f>Q756-S756-T756</f>
        <v>5827100.4199999999</v>
      </c>
      <c r="V756" s="356">
        <f t="shared" si="383"/>
        <v>2857.8226679744971</v>
      </c>
      <c r="W756" s="363">
        <v>3656.7266463952915</v>
      </c>
    </row>
    <row r="757" spans="1:23" ht="35.25" x14ac:dyDescent="0.5">
      <c r="A757" s="318">
        <v>735</v>
      </c>
      <c r="B757" s="318">
        <v>1</v>
      </c>
      <c r="C757" s="355">
        <f>SUBTOTAL(9,$B$660:B757)</f>
        <v>82</v>
      </c>
      <c r="D757" s="365" t="s">
        <v>296</v>
      </c>
      <c r="E757" s="355">
        <v>1976</v>
      </c>
      <c r="F757" s="355"/>
      <c r="G757" s="355" t="s">
        <v>17178</v>
      </c>
      <c r="H757" s="355">
        <v>2</v>
      </c>
      <c r="I757" s="355" t="s">
        <v>16986</v>
      </c>
      <c r="J757" s="366">
        <v>761.1</v>
      </c>
      <c r="K757" s="366">
        <v>703.7</v>
      </c>
      <c r="L757" s="366">
        <v>703.7</v>
      </c>
      <c r="M757" s="367">
        <v>19</v>
      </c>
      <c r="N757" s="355" t="s">
        <v>17038</v>
      </c>
      <c r="O757" s="355" t="s">
        <v>17054</v>
      </c>
      <c r="P757" s="358" t="s">
        <v>17136</v>
      </c>
      <c r="Q757" s="363">
        <v>5994240.8900000006</v>
      </c>
      <c r="R757" s="363"/>
      <c r="S757" s="363">
        <v>0</v>
      </c>
      <c r="T757" s="363">
        <v>0</v>
      </c>
      <c r="U757" s="363">
        <f>Q757-S757-T757</f>
        <v>5994240.8900000006</v>
      </c>
      <c r="V757" s="356">
        <f t="shared" si="383"/>
        <v>7875.7599395611624</v>
      </c>
      <c r="W757" s="363">
        <v>10077.432085139928</v>
      </c>
    </row>
    <row r="758" spans="1:23" ht="35.25" x14ac:dyDescent="0.5">
      <c r="A758" s="318">
        <v>736</v>
      </c>
      <c r="C758" s="364" t="s">
        <v>297</v>
      </c>
      <c r="D758" s="383"/>
      <c r="E758" s="355" t="s">
        <v>17016</v>
      </c>
      <c r="F758" s="355" t="s">
        <v>17016</v>
      </c>
      <c r="G758" s="355" t="s">
        <v>17016</v>
      </c>
      <c r="H758" s="355" t="s">
        <v>17016</v>
      </c>
      <c r="I758" s="355" t="s">
        <v>17016</v>
      </c>
      <c r="J758" s="360">
        <f>J759</f>
        <v>657.9</v>
      </c>
      <c r="K758" s="360">
        <f t="shared" ref="K758:M758" si="390">K759</f>
        <v>607.4</v>
      </c>
      <c r="L758" s="360">
        <f>L759</f>
        <v>527.4</v>
      </c>
      <c r="M758" s="361">
        <f t="shared" si="390"/>
        <v>26</v>
      </c>
      <c r="N758" s="355" t="s">
        <v>17016</v>
      </c>
      <c r="O758" s="355" t="s">
        <v>17016</v>
      </c>
      <c r="P758" s="358" t="s">
        <v>17016</v>
      </c>
      <c r="Q758" s="362">
        <v>6199562.6800000006</v>
      </c>
      <c r="R758" s="360">
        <f t="shared" ref="R758:U758" si="391">R759</f>
        <v>0</v>
      </c>
      <c r="S758" s="360">
        <f t="shared" si="391"/>
        <v>0</v>
      </c>
      <c r="T758" s="360">
        <f t="shared" si="391"/>
        <v>0</v>
      </c>
      <c r="U758" s="360">
        <f t="shared" si="391"/>
        <v>6199562.6800000006</v>
      </c>
      <c r="V758" s="356">
        <f t="shared" si="383"/>
        <v>9423.2598875209005</v>
      </c>
      <c r="W758" s="363">
        <f>W759</f>
        <v>11715.960480316156</v>
      </c>
    </row>
    <row r="759" spans="1:23" ht="35.25" x14ac:dyDescent="0.5">
      <c r="A759" s="318">
        <v>737</v>
      </c>
      <c r="B759" s="318">
        <v>1</v>
      </c>
      <c r="C759" s="355">
        <f>SUBTOTAL(9,$B$660:B759)</f>
        <v>83</v>
      </c>
      <c r="D759" s="365" t="s">
        <v>298</v>
      </c>
      <c r="E759" s="355">
        <v>1976</v>
      </c>
      <c r="F759" s="355"/>
      <c r="G759" s="355" t="s">
        <v>17178</v>
      </c>
      <c r="H759" s="355">
        <v>2</v>
      </c>
      <c r="I759" s="355" t="s">
        <v>16986</v>
      </c>
      <c r="J759" s="366">
        <v>657.9</v>
      </c>
      <c r="K759" s="366">
        <v>607.4</v>
      </c>
      <c r="L759" s="366">
        <v>527.4</v>
      </c>
      <c r="M759" s="367">
        <v>26</v>
      </c>
      <c r="N759" s="355" t="s">
        <v>17038</v>
      </c>
      <c r="O759" s="355" t="s">
        <v>17076</v>
      </c>
      <c r="P759" s="358" t="s">
        <v>17042</v>
      </c>
      <c r="Q759" s="363">
        <v>6199562.6800000006</v>
      </c>
      <c r="R759" s="363"/>
      <c r="S759" s="363">
        <v>0</v>
      </c>
      <c r="T759" s="363">
        <v>0</v>
      </c>
      <c r="U759" s="363">
        <f>Q759-S759-T759</f>
        <v>6199562.6800000006</v>
      </c>
      <c r="V759" s="356">
        <f t="shared" si="383"/>
        <v>9423.2598875209005</v>
      </c>
      <c r="W759" s="363">
        <v>11715.960480316156</v>
      </c>
    </row>
    <row r="760" spans="1:23" ht="35.25" x14ac:dyDescent="0.5">
      <c r="A760" s="318">
        <v>738</v>
      </c>
      <c r="C760" s="364" t="s">
        <v>335</v>
      </c>
      <c r="D760" s="383"/>
      <c r="E760" s="355" t="s">
        <v>17016</v>
      </c>
      <c r="F760" s="355" t="s">
        <v>17016</v>
      </c>
      <c r="G760" s="355" t="s">
        <v>17016</v>
      </c>
      <c r="H760" s="355" t="s">
        <v>17016</v>
      </c>
      <c r="I760" s="355" t="s">
        <v>17016</v>
      </c>
      <c r="J760" s="360">
        <f>J761</f>
        <v>497.6</v>
      </c>
      <c r="K760" s="360">
        <f t="shared" ref="K760:M760" si="392">K761</f>
        <v>453</v>
      </c>
      <c r="L760" s="360">
        <f>L761</f>
        <v>356.3</v>
      </c>
      <c r="M760" s="361">
        <f t="shared" si="392"/>
        <v>10</v>
      </c>
      <c r="N760" s="355" t="s">
        <v>17016</v>
      </c>
      <c r="O760" s="355" t="s">
        <v>17016</v>
      </c>
      <c r="P760" s="358" t="s">
        <v>17016</v>
      </c>
      <c r="Q760" s="362">
        <v>4945765.3100000005</v>
      </c>
      <c r="R760" s="360">
        <f t="shared" ref="R760:U760" si="393">R761</f>
        <v>0</v>
      </c>
      <c r="S760" s="360">
        <f t="shared" si="393"/>
        <v>0</v>
      </c>
      <c r="T760" s="360">
        <f t="shared" si="393"/>
        <v>0</v>
      </c>
      <c r="U760" s="360">
        <f t="shared" si="393"/>
        <v>4945765.3100000005</v>
      </c>
      <c r="V760" s="356">
        <f t="shared" si="383"/>
        <v>9939.2389670418015</v>
      </c>
      <c r="W760" s="363">
        <f>W761</f>
        <v>13090.32154340836</v>
      </c>
    </row>
    <row r="761" spans="1:23" ht="35.25" x14ac:dyDescent="0.5">
      <c r="A761" s="318">
        <v>739</v>
      </c>
      <c r="B761" s="318">
        <v>1</v>
      </c>
      <c r="C761" s="355">
        <f>SUBTOTAL(9,$B$660:B761)</f>
        <v>84</v>
      </c>
      <c r="D761" s="365" t="s">
        <v>337</v>
      </c>
      <c r="E761" s="355">
        <v>1967</v>
      </c>
      <c r="F761" s="355"/>
      <c r="G761" s="355" t="s">
        <v>17178</v>
      </c>
      <c r="H761" s="355">
        <v>2</v>
      </c>
      <c r="I761" s="355" t="s">
        <v>16986</v>
      </c>
      <c r="J761" s="366">
        <v>497.6</v>
      </c>
      <c r="K761" s="366">
        <v>453</v>
      </c>
      <c r="L761" s="366">
        <v>356.3</v>
      </c>
      <c r="M761" s="367">
        <v>10</v>
      </c>
      <c r="N761" s="355" t="s">
        <v>17038</v>
      </c>
      <c r="O761" s="355" t="s">
        <v>17076</v>
      </c>
      <c r="P761" s="358" t="s">
        <v>17042</v>
      </c>
      <c r="Q761" s="363">
        <v>4945765.3100000005</v>
      </c>
      <c r="R761" s="363"/>
      <c r="S761" s="363">
        <v>0</v>
      </c>
      <c r="T761" s="363">
        <v>0</v>
      </c>
      <c r="U761" s="363">
        <f>Q761-S761-T761</f>
        <v>4945765.3100000005</v>
      </c>
      <c r="V761" s="356">
        <f t="shared" si="383"/>
        <v>9939.2389670418015</v>
      </c>
      <c r="W761" s="363">
        <v>13090.32154340836</v>
      </c>
    </row>
    <row r="762" spans="1:23" ht="35.25" x14ac:dyDescent="0.5">
      <c r="A762" s="318">
        <v>740</v>
      </c>
      <c r="C762" s="364" t="s">
        <v>336</v>
      </c>
      <c r="D762" s="383"/>
      <c r="E762" s="355" t="s">
        <v>17016</v>
      </c>
      <c r="F762" s="355" t="s">
        <v>17016</v>
      </c>
      <c r="G762" s="355" t="s">
        <v>17016</v>
      </c>
      <c r="H762" s="355" t="s">
        <v>17016</v>
      </c>
      <c r="I762" s="355" t="s">
        <v>17016</v>
      </c>
      <c r="J762" s="360">
        <f>J763</f>
        <v>399.7</v>
      </c>
      <c r="K762" s="360">
        <f t="shared" ref="K762:M762" si="394">K763</f>
        <v>374.8</v>
      </c>
      <c r="L762" s="360">
        <f>L763</f>
        <v>374.8</v>
      </c>
      <c r="M762" s="361">
        <f t="shared" si="394"/>
        <v>15</v>
      </c>
      <c r="N762" s="355" t="s">
        <v>17016</v>
      </c>
      <c r="O762" s="355" t="s">
        <v>17016</v>
      </c>
      <c r="P762" s="358" t="s">
        <v>17016</v>
      </c>
      <c r="Q762" s="362">
        <v>3249753.92</v>
      </c>
      <c r="R762" s="360">
        <f t="shared" ref="R762:U762" si="395">R763</f>
        <v>0</v>
      </c>
      <c r="S762" s="360">
        <f t="shared" si="395"/>
        <v>0</v>
      </c>
      <c r="T762" s="360">
        <f t="shared" si="395"/>
        <v>0</v>
      </c>
      <c r="U762" s="360">
        <f t="shared" si="395"/>
        <v>3249753.92</v>
      </c>
      <c r="V762" s="356">
        <f t="shared" si="383"/>
        <v>8130.482661996497</v>
      </c>
      <c r="W762" s="363">
        <f>W763</f>
        <v>10475.986409807356</v>
      </c>
    </row>
    <row r="763" spans="1:23" ht="35.25" x14ac:dyDescent="0.5">
      <c r="A763" s="318">
        <v>741</v>
      </c>
      <c r="B763" s="318">
        <v>1</v>
      </c>
      <c r="C763" s="355">
        <f>SUBTOTAL(9,$B$660:B763)</f>
        <v>85</v>
      </c>
      <c r="D763" s="365" t="s">
        <v>338</v>
      </c>
      <c r="E763" s="355">
        <v>1971</v>
      </c>
      <c r="F763" s="355"/>
      <c r="G763" s="355" t="s">
        <v>17178</v>
      </c>
      <c r="H763" s="355">
        <v>2</v>
      </c>
      <c r="I763" s="355" t="s">
        <v>16986</v>
      </c>
      <c r="J763" s="366">
        <v>399.7</v>
      </c>
      <c r="K763" s="366">
        <v>374.8</v>
      </c>
      <c r="L763" s="366">
        <v>374.8</v>
      </c>
      <c r="M763" s="367">
        <v>15</v>
      </c>
      <c r="N763" s="355" t="s">
        <v>17038</v>
      </c>
      <c r="O763" s="355" t="s">
        <v>17076</v>
      </c>
      <c r="P763" s="358" t="s">
        <v>17042</v>
      </c>
      <c r="Q763" s="363">
        <v>3249753.92</v>
      </c>
      <c r="R763" s="363"/>
      <c r="S763" s="363">
        <v>0</v>
      </c>
      <c r="T763" s="363">
        <v>0</v>
      </c>
      <c r="U763" s="363">
        <f>Q763-S763-T763</f>
        <v>3249753.92</v>
      </c>
      <c r="V763" s="356">
        <f t="shared" si="383"/>
        <v>8130.482661996497</v>
      </c>
      <c r="W763" s="363">
        <v>10475.986409807356</v>
      </c>
    </row>
    <row r="764" spans="1:23" ht="35.25" x14ac:dyDescent="0.5">
      <c r="A764" s="318">
        <v>742</v>
      </c>
      <c r="C764" s="364" t="s">
        <v>358</v>
      </c>
      <c r="D764" s="383"/>
      <c r="E764" s="355" t="s">
        <v>17016</v>
      </c>
      <c r="F764" s="355" t="s">
        <v>17016</v>
      </c>
      <c r="G764" s="355" t="s">
        <v>17016</v>
      </c>
      <c r="H764" s="355" t="s">
        <v>17016</v>
      </c>
      <c r="I764" s="355" t="s">
        <v>17016</v>
      </c>
      <c r="J764" s="360">
        <f>J765</f>
        <v>513.9</v>
      </c>
      <c r="K764" s="360">
        <f t="shared" ref="K764:M764" si="396">K765</f>
        <v>513.9</v>
      </c>
      <c r="L764" s="360">
        <f>L765</f>
        <v>513.9</v>
      </c>
      <c r="M764" s="361">
        <f t="shared" si="396"/>
        <v>20</v>
      </c>
      <c r="N764" s="355" t="s">
        <v>17016</v>
      </c>
      <c r="O764" s="355" t="s">
        <v>17016</v>
      </c>
      <c r="P764" s="358" t="s">
        <v>17016</v>
      </c>
      <c r="Q764" s="362">
        <v>4441783.34</v>
      </c>
      <c r="R764" s="360">
        <f t="shared" ref="R764:U764" si="397">R765</f>
        <v>0</v>
      </c>
      <c r="S764" s="360">
        <f t="shared" si="397"/>
        <v>0</v>
      </c>
      <c r="T764" s="360">
        <f t="shared" si="397"/>
        <v>0</v>
      </c>
      <c r="U764" s="360">
        <f t="shared" si="397"/>
        <v>4441783.34</v>
      </c>
      <c r="V764" s="356">
        <f t="shared" si="383"/>
        <v>8643.2834014399687</v>
      </c>
      <c r="W764" s="363">
        <f>W765</f>
        <v>10380.289256275541</v>
      </c>
    </row>
    <row r="765" spans="1:23" ht="35.25" x14ac:dyDescent="0.5">
      <c r="A765" s="318">
        <v>743</v>
      </c>
      <c r="B765" s="318">
        <v>1</v>
      </c>
      <c r="C765" s="355">
        <f>SUBTOTAL(9,$B$660:B765)</f>
        <v>86</v>
      </c>
      <c r="D765" s="365" t="s">
        <v>360</v>
      </c>
      <c r="E765" s="355">
        <v>1968</v>
      </c>
      <c r="F765" s="355"/>
      <c r="G765" s="355" t="s">
        <v>17178</v>
      </c>
      <c r="H765" s="355">
        <v>2</v>
      </c>
      <c r="I765" s="355" t="s">
        <v>16986</v>
      </c>
      <c r="J765" s="366">
        <v>513.9</v>
      </c>
      <c r="K765" s="366">
        <v>513.9</v>
      </c>
      <c r="L765" s="366">
        <v>513.9</v>
      </c>
      <c r="M765" s="367">
        <v>20</v>
      </c>
      <c r="N765" s="355" t="s">
        <v>17038</v>
      </c>
      <c r="O765" s="355" t="s">
        <v>17054</v>
      </c>
      <c r="P765" s="358" t="s">
        <v>17172</v>
      </c>
      <c r="Q765" s="363">
        <v>4441783.34</v>
      </c>
      <c r="R765" s="363"/>
      <c r="S765" s="363">
        <v>0</v>
      </c>
      <c r="T765" s="363">
        <v>0</v>
      </c>
      <c r="U765" s="363">
        <f>Q765-S765-T765</f>
        <v>4441783.34</v>
      </c>
      <c r="V765" s="356">
        <f t="shared" si="383"/>
        <v>8643.2834014399687</v>
      </c>
      <c r="W765" s="363">
        <v>10380.289256275541</v>
      </c>
    </row>
    <row r="766" spans="1:23" ht="35.25" x14ac:dyDescent="0.5">
      <c r="A766" s="318">
        <v>744</v>
      </c>
      <c r="C766" s="364" t="s">
        <v>359</v>
      </c>
      <c r="D766" s="383"/>
      <c r="E766" s="355" t="s">
        <v>17016</v>
      </c>
      <c r="F766" s="355" t="s">
        <v>17016</v>
      </c>
      <c r="G766" s="355" t="s">
        <v>17016</v>
      </c>
      <c r="H766" s="355" t="s">
        <v>17016</v>
      </c>
      <c r="I766" s="355" t="s">
        <v>17016</v>
      </c>
      <c r="J766" s="360">
        <f>J767</f>
        <v>612.5</v>
      </c>
      <c r="K766" s="360">
        <f t="shared" ref="K766:M766" si="398">K767</f>
        <v>544.6</v>
      </c>
      <c r="L766" s="360">
        <f>L767</f>
        <v>544.6</v>
      </c>
      <c r="M766" s="361">
        <f t="shared" si="398"/>
        <v>29</v>
      </c>
      <c r="N766" s="355" t="s">
        <v>17016</v>
      </c>
      <c r="O766" s="355" t="s">
        <v>17016</v>
      </c>
      <c r="P766" s="358" t="s">
        <v>17016</v>
      </c>
      <c r="Q766" s="362">
        <v>4274814.47</v>
      </c>
      <c r="R766" s="360">
        <f t="shared" ref="R766:U766" si="399">R767</f>
        <v>0</v>
      </c>
      <c r="S766" s="360">
        <f t="shared" si="399"/>
        <v>0</v>
      </c>
      <c r="T766" s="360">
        <f t="shared" si="399"/>
        <v>0</v>
      </c>
      <c r="U766" s="360">
        <f t="shared" si="399"/>
        <v>4274814.47</v>
      </c>
      <c r="V766" s="356">
        <f t="shared" si="383"/>
        <v>6979.2889306122443</v>
      </c>
      <c r="W766" s="363">
        <f>W767</f>
        <v>8381.9035036734695</v>
      </c>
    </row>
    <row r="767" spans="1:23" ht="35.25" x14ac:dyDescent="0.5">
      <c r="A767" s="318">
        <v>745</v>
      </c>
      <c r="B767" s="318">
        <v>1</v>
      </c>
      <c r="C767" s="355">
        <f>SUBTOTAL(9,$B$660:B767)</f>
        <v>87</v>
      </c>
      <c r="D767" s="365" t="s">
        <v>361</v>
      </c>
      <c r="E767" s="355">
        <v>1987</v>
      </c>
      <c r="F767" s="355"/>
      <c r="G767" s="355" t="s">
        <v>17043</v>
      </c>
      <c r="H767" s="355">
        <v>2</v>
      </c>
      <c r="I767" s="355" t="s">
        <v>16986</v>
      </c>
      <c r="J767" s="366">
        <v>612.5</v>
      </c>
      <c r="K767" s="366">
        <v>544.6</v>
      </c>
      <c r="L767" s="366">
        <v>544.6</v>
      </c>
      <c r="M767" s="367">
        <v>29</v>
      </c>
      <c r="N767" s="355" t="s">
        <v>17038</v>
      </c>
      <c r="O767" s="355" t="s">
        <v>17076</v>
      </c>
      <c r="P767" s="358" t="s">
        <v>17042</v>
      </c>
      <c r="Q767" s="363">
        <v>4274814.47</v>
      </c>
      <c r="R767" s="363"/>
      <c r="S767" s="363">
        <v>0</v>
      </c>
      <c r="T767" s="363">
        <v>0</v>
      </c>
      <c r="U767" s="363">
        <f>Q767-S767-T767</f>
        <v>4274814.47</v>
      </c>
      <c r="V767" s="356">
        <f t="shared" si="383"/>
        <v>6979.2889306122443</v>
      </c>
      <c r="W767" s="363">
        <v>8381.9035036734695</v>
      </c>
    </row>
    <row r="768" spans="1:23" ht="35.25" x14ac:dyDescent="0.5">
      <c r="A768" s="318">
        <v>746</v>
      </c>
      <c r="C768" s="353" t="s">
        <v>45</v>
      </c>
      <c r="D768" s="384"/>
      <c r="E768" s="355" t="s">
        <v>17016</v>
      </c>
      <c r="F768" s="355" t="s">
        <v>17016</v>
      </c>
      <c r="G768" s="355" t="s">
        <v>17016</v>
      </c>
      <c r="H768" s="355" t="s">
        <v>17016</v>
      </c>
      <c r="I768" s="355" t="s">
        <v>17016</v>
      </c>
      <c r="J768" s="360">
        <f>J769</f>
        <v>1049.8</v>
      </c>
      <c r="K768" s="360">
        <f t="shared" ref="K768:M768" si="400">K769</f>
        <v>905.5</v>
      </c>
      <c r="L768" s="360">
        <f>L769</f>
        <v>800.1</v>
      </c>
      <c r="M768" s="361">
        <f t="shared" si="400"/>
        <v>57</v>
      </c>
      <c r="N768" s="355" t="s">
        <v>17016</v>
      </c>
      <c r="O768" s="355" t="s">
        <v>17016</v>
      </c>
      <c r="P768" s="358" t="s">
        <v>17016</v>
      </c>
      <c r="Q768" s="362">
        <v>5392384</v>
      </c>
      <c r="R768" s="360">
        <f t="shared" ref="R768:U768" si="401">R769</f>
        <v>0</v>
      </c>
      <c r="S768" s="360">
        <f t="shared" si="401"/>
        <v>0</v>
      </c>
      <c r="T768" s="360">
        <f t="shared" si="401"/>
        <v>0</v>
      </c>
      <c r="U768" s="360">
        <f t="shared" si="401"/>
        <v>5392384</v>
      </c>
      <c r="V768" s="356">
        <f t="shared" si="383"/>
        <v>5136.5822061345025</v>
      </c>
      <c r="W768" s="363">
        <f>W769</f>
        <v>6618.3974090302918</v>
      </c>
    </row>
    <row r="769" spans="1:23" ht="35.25" x14ac:dyDescent="0.5">
      <c r="A769" s="318">
        <v>747</v>
      </c>
      <c r="B769" s="318">
        <v>1</v>
      </c>
      <c r="C769" s="355">
        <f>SUBTOTAL(9,$B$660:B769)</f>
        <v>88</v>
      </c>
      <c r="D769" s="384" t="s">
        <v>51</v>
      </c>
      <c r="E769" s="355">
        <v>1978</v>
      </c>
      <c r="F769" s="355"/>
      <c r="G769" s="355" t="s">
        <v>17178</v>
      </c>
      <c r="H769" s="355">
        <v>2</v>
      </c>
      <c r="I769" s="355" t="s">
        <v>17045</v>
      </c>
      <c r="J769" s="366">
        <v>1049.8</v>
      </c>
      <c r="K769" s="366">
        <v>905.5</v>
      </c>
      <c r="L769" s="366">
        <v>800.1</v>
      </c>
      <c r="M769" s="367">
        <v>57</v>
      </c>
      <c r="N769" s="355" t="s">
        <v>17038</v>
      </c>
      <c r="O769" s="355" t="s">
        <v>17154</v>
      </c>
      <c r="P769" s="358" t="s">
        <v>17153</v>
      </c>
      <c r="Q769" s="363">
        <v>5392384</v>
      </c>
      <c r="R769" s="363"/>
      <c r="S769" s="363">
        <v>0</v>
      </c>
      <c r="T769" s="363">
        <v>0</v>
      </c>
      <c r="U769" s="363">
        <f>Q769-S769-T769</f>
        <v>5392384</v>
      </c>
      <c r="V769" s="356">
        <f t="shared" si="383"/>
        <v>5136.5822061345025</v>
      </c>
      <c r="W769" s="363">
        <v>6618.3974090302918</v>
      </c>
    </row>
    <row r="770" spans="1:23" ht="35.25" x14ac:dyDescent="0.5">
      <c r="A770" s="318">
        <v>748</v>
      </c>
      <c r="C770" s="364" t="s">
        <v>348</v>
      </c>
      <c r="D770" s="383"/>
      <c r="E770" s="355" t="s">
        <v>17016</v>
      </c>
      <c r="F770" s="355" t="s">
        <v>17016</v>
      </c>
      <c r="G770" s="355" t="s">
        <v>17016</v>
      </c>
      <c r="H770" s="355" t="s">
        <v>17016</v>
      </c>
      <c r="I770" s="355" t="s">
        <v>17016</v>
      </c>
      <c r="J770" s="360">
        <f>SUM(J771:J775)</f>
        <v>2471.6999999999998</v>
      </c>
      <c r="K770" s="360">
        <f>SUM(K771:K775)</f>
        <v>2249.7999999999997</v>
      </c>
      <c r="L770" s="360">
        <f>SUM(L771:L775)</f>
        <v>1960</v>
      </c>
      <c r="M770" s="361">
        <f>SUM(M771:M775)</f>
        <v>113</v>
      </c>
      <c r="N770" s="355" t="s">
        <v>17016</v>
      </c>
      <c r="O770" s="355" t="s">
        <v>17016</v>
      </c>
      <c r="P770" s="358" t="s">
        <v>17016</v>
      </c>
      <c r="Q770" s="362">
        <v>20455861.079999998</v>
      </c>
      <c r="R770" s="360">
        <f t="shared" ref="R770" si="402">SUM(R771:R775)</f>
        <v>0</v>
      </c>
      <c r="S770" s="360">
        <f>SUM(S771:S775)</f>
        <v>0</v>
      </c>
      <c r="T770" s="360">
        <f>SUM(T771:T775)</f>
        <v>0</v>
      </c>
      <c r="U770" s="360">
        <f>SUM(U771:U775)</f>
        <v>20455861.079999998</v>
      </c>
      <c r="V770" s="356">
        <f t="shared" si="383"/>
        <v>8276.0290811991745</v>
      </c>
      <c r="W770" s="363">
        <f>MAX(W771:W775)</f>
        <v>9053.0810276136835</v>
      </c>
    </row>
    <row r="771" spans="1:23" ht="35.25" x14ac:dyDescent="0.5">
      <c r="A771" s="318">
        <v>749</v>
      </c>
      <c r="B771" s="318">
        <v>1</v>
      </c>
      <c r="C771" s="355">
        <f>SUBTOTAL(9,$B$660:B771)</f>
        <v>89</v>
      </c>
      <c r="D771" s="365" t="s">
        <v>349</v>
      </c>
      <c r="E771" s="355">
        <v>1952</v>
      </c>
      <c r="F771" s="355"/>
      <c r="G771" s="355" t="s">
        <v>17178</v>
      </c>
      <c r="H771" s="355">
        <v>2</v>
      </c>
      <c r="I771" s="355" t="s">
        <v>16986</v>
      </c>
      <c r="J771" s="366">
        <v>727.9</v>
      </c>
      <c r="K771" s="366">
        <v>658.7</v>
      </c>
      <c r="L771" s="366">
        <v>545.6</v>
      </c>
      <c r="M771" s="367">
        <v>33</v>
      </c>
      <c r="N771" s="355" t="s">
        <v>17038</v>
      </c>
      <c r="O771" s="355" t="s">
        <v>17076</v>
      </c>
      <c r="P771" s="358" t="s">
        <v>17042</v>
      </c>
      <c r="Q771" s="363">
        <v>6589737.6800000006</v>
      </c>
      <c r="R771" s="363"/>
      <c r="S771" s="363">
        <v>0</v>
      </c>
      <c r="T771" s="363">
        <v>0</v>
      </c>
      <c r="U771" s="363">
        <f>Q771-S771-T771</f>
        <v>6589737.6800000006</v>
      </c>
      <c r="V771" s="356">
        <f t="shared" si="383"/>
        <v>9053.0810276136835</v>
      </c>
      <c r="W771" s="363">
        <v>9053.0810276136835</v>
      </c>
    </row>
    <row r="772" spans="1:23" ht="35.25" x14ac:dyDescent="0.5">
      <c r="A772" s="318">
        <v>750</v>
      </c>
      <c r="B772" s="318">
        <v>1</v>
      </c>
      <c r="C772" s="355">
        <f>SUBTOTAL(9,$B$660:B772)</f>
        <v>90</v>
      </c>
      <c r="D772" s="365" t="s">
        <v>350</v>
      </c>
      <c r="E772" s="355">
        <v>1972</v>
      </c>
      <c r="F772" s="355"/>
      <c r="G772" s="355" t="s">
        <v>17178</v>
      </c>
      <c r="H772" s="355">
        <v>2</v>
      </c>
      <c r="I772" s="355" t="s">
        <v>16986</v>
      </c>
      <c r="J772" s="366">
        <v>779.7</v>
      </c>
      <c r="K772" s="366">
        <v>723.9</v>
      </c>
      <c r="L772" s="366">
        <v>682.5</v>
      </c>
      <c r="M772" s="367">
        <v>35</v>
      </c>
      <c r="N772" s="355" t="s">
        <v>17038</v>
      </c>
      <c r="O772" s="355" t="s">
        <v>17076</v>
      </c>
      <c r="P772" s="358" t="s">
        <v>17042</v>
      </c>
      <c r="Q772" s="363">
        <v>7056556</v>
      </c>
      <c r="R772" s="363"/>
      <c r="S772" s="363">
        <v>0</v>
      </c>
      <c r="T772" s="363">
        <v>0</v>
      </c>
      <c r="U772" s="363">
        <f>Q772-S772-T772</f>
        <v>7056556</v>
      </c>
      <c r="V772" s="356">
        <f t="shared" si="383"/>
        <v>9050.3475695780417</v>
      </c>
      <c r="W772" s="363">
        <v>9050.3475695780417</v>
      </c>
    </row>
    <row r="773" spans="1:23" ht="35.25" x14ac:dyDescent="0.5">
      <c r="A773" s="318">
        <v>751</v>
      </c>
      <c r="B773" s="318">
        <v>1</v>
      </c>
      <c r="C773" s="355">
        <f>SUBTOTAL(9,$B$660:B773)</f>
        <v>91</v>
      </c>
      <c r="D773" s="365" t="s">
        <v>351</v>
      </c>
      <c r="E773" s="355">
        <v>1949</v>
      </c>
      <c r="F773" s="355"/>
      <c r="G773" s="355" t="s">
        <v>17178</v>
      </c>
      <c r="H773" s="355">
        <v>2</v>
      </c>
      <c r="I773" s="355" t="s">
        <v>16984</v>
      </c>
      <c r="J773" s="366">
        <v>275.7</v>
      </c>
      <c r="K773" s="366">
        <v>253.1</v>
      </c>
      <c r="L773" s="366">
        <v>253.1</v>
      </c>
      <c r="M773" s="367">
        <v>10</v>
      </c>
      <c r="N773" s="355" t="s">
        <v>17038</v>
      </c>
      <c r="O773" s="355" t="s">
        <v>17076</v>
      </c>
      <c r="P773" s="358" t="s">
        <v>17042</v>
      </c>
      <c r="Q773" s="363">
        <v>1954123.2000000002</v>
      </c>
      <c r="R773" s="363"/>
      <c r="S773" s="363">
        <v>0</v>
      </c>
      <c r="T773" s="363">
        <v>0</v>
      </c>
      <c r="U773" s="363">
        <f>Q773-S773-T773</f>
        <v>1954123.2000000002</v>
      </c>
      <c r="V773" s="356">
        <f t="shared" si="383"/>
        <v>7087.8607181719271</v>
      </c>
      <c r="W773" s="363">
        <v>7087.8607181719262</v>
      </c>
    </row>
    <row r="774" spans="1:23" ht="35.25" x14ac:dyDescent="0.5">
      <c r="A774" s="318">
        <v>752</v>
      </c>
      <c r="B774" s="318">
        <v>1</v>
      </c>
      <c r="C774" s="355">
        <f>SUBTOTAL(9,$B$660:B774)</f>
        <v>92</v>
      </c>
      <c r="D774" s="365" t="s">
        <v>352</v>
      </c>
      <c r="E774" s="355">
        <v>1949</v>
      </c>
      <c r="F774" s="355"/>
      <c r="G774" s="355" t="s">
        <v>17178</v>
      </c>
      <c r="H774" s="355">
        <v>2</v>
      </c>
      <c r="I774" s="355" t="s">
        <v>16984</v>
      </c>
      <c r="J774" s="366">
        <v>298.89999999999998</v>
      </c>
      <c r="K774" s="366">
        <v>263.89999999999998</v>
      </c>
      <c r="L774" s="366">
        <v>215.39999999999998</v>
      </c>
      <c r="M774" s="367">
        <v>17</v>
      </c>
      <c r="N774" s="355" t="s">
        <v>17038</v>
      </c>
      <c r="O774" s="355" t="s">
        <v>17076</v>
      </c>
      <c r="P774" s="358" t="s">
        <v>17042</v>
      </c>
      <c r="Q774" s="363">
        <v>1954123.2000000002</v>
      </c>
      <c r="R774" s="363"/>
      <c r="S774" s="363">
        <v>0</v>
      </c>
      <c r="T774" s="363">
        <v>0</v>
      </c>
      <c r="U774" s="363">
        <f>Q774-S774-T774</f>
        <v>1954123.2000000002</v>
      </c>
      <c r="V774" s="356">
        <f t="shared" si="383"/>
        <v>6537.7156239545011</v>
      </c>
      <c r="W774" s="363">
        <v>6537.7156239545002</v>
      </c>
    </row>
    <row r="775" spans="1:23" ht="35.25" x14ac:dyDescent="0.5">
      <c r="A775" s="318">
        <v>753</v>
      </c>
      <c r="B775" s="318">
        <v>1</v>
      </c>
      <c r="C775" s="355">
        <f>SUBTOTAL(9,$B$660:B775)</f>
        <v>93</v>
      </c>
      <c r="D775" s="365" t="s">
        <v>353</v>
      </c>
      <c r="E775" s="355">
        <v>1950</v>
      </c>
      <c r="F775" s="355"/>
      <c r="G775" s="355" t="s">
        <v>17178</v>
      </c>
      <c r="H775" s="355">
        <v>2</v>
      </c>
      <c r="I775" s="355" t="s">
        <v>16986</v>
      </c>
      <c r="J775" s="366">
        <v>389.5</v>
      </c>
      <c r="K775" s="366">
        <v>350.2</v>
      </c>
      <c r="L775" s="366">
        <v>263.39999999999998</v>
      </c>
      <c r="M775" s="367">
        <v>18</v>
      </c>
      <c r="N775" s="355" t="s">
        <v>17038</v>
      </c>
      <c r="O775" s="355" t="s">
        <v>17076</v>
      </c>
      <c r="P775" s="358" t="s">
        <v>17042</v>
      </c>
      <c r="Q775" s="363">
        <v>2901321</v>
      </c>
      <c r="R775" s="363"/>
      <c r="S775" s="363">
        <v>0</v>
      </c>
      <c r="T775" s="363">
        <v>0</v>
      </c>
      <c r="U775" s="363">
        <f>Q775-S775-T775</f>
        <v>2901321</v>
      </c>
      <c r="V775" s="356">
        <f t="shared" si="383"/>
        <v>7448.834403080873</v>
      </c>
      <c r="W775" s="363">
        <v>8361.6739409499351</v>
      </c>
    </row>
    <row r="776" spans="1:23" ht="35.25" x14ac:dyDescent="0.5">
      <c r="A776" s="318">
        <v>754</v>
      </c>
      <c r="C776" s="364" t="s">
        <v>370</v>
      </c>
      <c r="D776" s="383"/>
      <c r="E776" s="355" t="s">
        <v>17016</v>
      </c>
      <c r="F776" s="355" t="s">
        <v>17016</v>
      </c>
      <c r="G776" s="355" t="s">
        <v>17016</v>
      </c>
      <c r="H776" s="355" t="s">
        <v>17016</v>
      </c>
      <c r="I776" s="355" t="s">
        <v>17016</v>
      </c>
      <c r="J776" s="360">
        <f>J777+J778</f>
        <v>1319.89</v>
      </c>
      <c r="K776" s="360">
        <f t="shared" ref="K776:M776" si="403">K777+K778</f>
        <v>1319.89</v>
      </c>
      <c r="L776" s="360">
        <f>L777+L778</f>
        <v>1098.99</v>
      </c>
      <c r="M776" s="361">
        <f t="shared" si="403"/>
        <v>63</v>
      </c>
      <c r="N776" s="355" t="s">
        <v>17016</v>
      </c>
      <c r="O776" s="355" t="s">
        <v>17016</v>
      </c>
      <c r="P776" s="358" t="s">
        <v>17016</v>
      </c>
      <c r="Q776" s="362">
        <v>12004830.189999999</v>
      </c>
      <c r="R776" s="360">
        <f t="shared" ref="R776:U776" si="404">R777+R778</f>
        <v>0</v>
      </c>
      <c r="S776" s="360">
        <f t="shared" si="404"/>
        <v>0</v>
      </c>
      <c r="T776" s="360">
        <f t="shared" si="404"/>
        <v>0</v>
      </c>
      <c r="U776" s="360">
        <f t="shared" si="404"/>
        <v>12004830.189999999</v>
      </c>
      <c r="V776" s="356">
        <f t="shared" si="383"/>
        <v>9095.3262696133752</v>
      </c>
      <c r="W776" s="363">
        <f>MAX(W777:W778)</f>
        <v>10016.781522117728</v>
      </c>
    </row>
    <row r="777" spans="1:23" ht="35.25" x14ac:dyDescent="0.5">
      <c r="A777" s="318">
        <v>755</v>
      </c>
      <c r="B777" s="318">
        <v>1</v>
      </c>
      <c r="C777" s="355">
        <f>SUBTOTAL(9,$B$660:B777)</f>
        <v>94</v>
      </c>
      <c r="D777" s="365" t="s">
        <v>376</v>
      </c>
      <c r="E777" s="355">
        <v>1969</v>
      </c>
      <c r="F777" s="355"/>
      <c r="G777" s="355" t="s">
        <v>17178</v>
      </c>
      <c r="H777" s="355">
        <v>2</v>
      </c>
      <c r="I777" s="355" t="s">
        <v>16986</v>
      </c>
      <c r="J777" s="366">
        <v>745.69</v>
      </c>
      <c r="K777" s="366">
        <v>745.69</v>
      </c>
      <c r="L777" s="366">
        <v>667.59</v>
      </c>
      <c r="M777" s="367">
        <v>35</v>
      </c>
      <c r="N777" s="355" t="s">
        <v>17038</v>
      </c>
      <c r="O777" s="355" t="s">
        <v>17076</v>
      </c>
      <c r="P777" s="358" t="s">
        <v>17042</v>
      </c>
      <c r="Q777" s="363">
        <v>6253194.2399999993</v>
      </c>
      <c r="R777" s="363"/>
      <c r="S777" s="363">
        <v>0</v>
      </c>
      <c r="T777" s="363">
        <v>0</v>
      </c>
      <c r="U777" s="363">
        <f t="shared" ref="U777:U778" si="405">Q777-S777-T777</f>
        <v>6253194.2399999993</v>
      </c>
      <c r="V777" s="356">
        <f t="shared" si="383"/>
        <v>8385.7826174415623</v>
      </c>
      <c r="W777" s="363">
        <v>8397.4295377435647</v>
      </c>
    </row>
    <row r="778" spans="1:23" ht="35.25" x14ac:dyDescent="0.5">
      <c r="A778" s="318">
        <v>756</v>
      </c>
      <c r="B778" s="318">
        <v>1</v>
      </c>
      <c r="C778" s="355">
        <f>SUBTOTAL(9,$B$660:B778)</f>
        <v>95</v>
      </c>
      <c r="D778" s="365" t="s">
        <v>377</v>
      </c>
      <c r="E778" s="355">
        <v>1962</v>
      </c>
      <c r="F778" s="355"/>
      <c r="G778" s="355" t="s">
        <v>17178</v>
      </c>
      <c r="H778" s="355">
        <v>2</v>
      </c>
      <c r="I778" s="355" t="s">
        <v>16986</v>
      </c>
      <c r="J778" s="366">
        <v>574.20000000000005</v>
      </c>
      <c r="K778" s="366">
        <v>574.20000000000005</v>
      </c>
      <c r="L778" s="366">
        <v>431.40000000000003</v>
      </c>
      <c r="M778" s="367">
        <v>28</v>
      </c>
      <c r="N778" s="355" t="s">
        <v>17038</v>
      </c>
      <c r="O778" s="355" t="s">
        <v>17076</v>
      </c>
      <c r="P778" s="358" t="s">
        <v>17042</v>
      </c>
      <c r="Q778" s="363">
        <v>5751635.9500000002</v>
      </c>
      <c r="R778" s="363"/>
      <c r="S778" s="363">
        <v>0</v>
      </c>
      <c r="T778" s="363">
        <v>0</v>
      </c>
      <c r="U778" s="363">
        <f t="shared" si="405"/>
        <v>5751635.9500000002</v>
      </c>
      <c r="V778" s="356">
        <f t="shared" si="383"/>
        <v>10016.781522117728</v>
      </c>
      <c r="W778" s="363">
        <v>10016.781522117728</v>
      </c>
    </row>
    <row r="779" spans="1:23" ht="35.25" x14ac:dyDescent="0.5">
      <c r="A779" s="318">
        <v>757</v>
      </c>
      <c r="C779" s="364" t="s">
        <v>17011</v>
      </c>
      <c r="D779" s="383"/>
      <c r="E779" s="355" t="s">
        <v>17016</v>
      </c>
      <c r="F779" s="355" t="s">
        <v>17016</v>
      </c>
      <c r="G779" s="355" t="s">
        <v>17016</v>
      </c>
      <c r="H779" s="355" t="s">
        <v>17016</v>
      </c>
      <c r="I779" s="355" t="s">
        <v>17016</v>
      </c>
      <c r="J779" s="360">
        <f>J780</f>
        <v>1003.2</v>
      </c>
      <c r="K779" s="360">
        <f t="shared" ref="K779:M779" si="406">K780</f>
        <v>915.9</v>
      </c>
      <c r="L779" s="360">
        <f>L780</f>
        <v>915.9</v>
      </c>
      <c r="M779" s="361">
        <f t="shared" si="406"/>
        <v>38</v>
      </c>
      <c r="N779" s="355" t="s">
        <v>17016</v>
      </c>
      <c r="O779" s="355" t="s">
        <v>17016</v>
      </c>
      <c r="P779" s="358" t="s">
        <v>17016</v>
      </c>
      <c r="Q779" s="362">
        <v>8285735.04</v>
      </c>
      <c r="R779" s="360">
        <f t="shared" ref="R779:U779" si="407">R780</f>
        <v>0</v>
      </c>
      <c r="S779" s="360">
        <f t="shared" si="407"/>
        <v>0</v>
      </c>
      <c r="T779" s="360">
        <f t="shared" si="407"/>
        <v>0</v>
      </c>
      <c r="U779" s="360">
        <f t="shared" si="407"/>
        <v>8285735.04</v>
      </c>
      <c r="V779" s="356">
        <f t="shared" si="383"/>
        <v>8259.3052631578939</v>
      </c>
      <c r="W779" s="363">
        <f>W780</f>
        <v>10641.972105263158</v>
      </c>
    </row>
    <row r="780" spans="1:23" ht="35.25" x14ac:dyDescent="0.5">
      <c r="A780" s="318">
        <v>758</v>
      </c>
      <c r="B780" s="318">
        <v>1</v>
      </c>
      <c r="C780" s="355">
        <f>SUBTOTAL(9,$B$660:B780)</f>
        <v>96</v>
      </c>
      <c r="D780" s="365" t="s">
        <v>2514</v>
      </c>
      <c r="E780" s="355">
        <v>1988</v>
      </c>
      <c r="F780" s="355"/>
      <c r="G780" s="355" t="s">
        <v>17178</v>
      </c>
      <c r="H780" s="355">
        <v>2</v>
      </c>
      <c r="I780" s="355" t="s">
        <v>17045</v>
      </c>
      <c r="J780" s="366">
        <v>1003.2</v>
      </c>
      <c r="K780" s="366">
        <v>915.9</v>
      </c>
      <c r="L780" s="366">
        <v>915.9</v>
      </c>
      <c r="M780" s="367">
        <v>38</v>
      </c>
      <c r="N780" s="355" t="s">
        <v>17038</v>
      </c>
      <c r="O780" s="355" t="s">
        <v>17054</v>
      </c>
      <c r="P780" s="358" t="s">
        <v>17112</v>
      </c>
      <c r="Q780" s="363">
        <v>8285735.04</v>
      </c>
      <c r="R780" s="363"/>
      <c r="S780" s="363">
        <v>0</v>
      </c>
      <c r="T780" s="363">
        <v>0</v>
      </c>
      <c r="U780" s="363">
        <f t="shared" ref="U780" si="408">Q780-S780-T780</f>
        <v>8285735.04</v>
      </c>
      <c r="V780" s="356">
        <f t="shared" si="383"/>
        <v>8259.3052631578939</v>
      </c>
      <c r="W780" s="363">
        <v>10641.972105263158</v>
      </c>
    </row>
    <row r="781" spans="1:23" ht="35.25" x14ac:dyDescent="0.5">
      <c r="A781" s="318">
        <v>759</v>
      </c>
      <c r="C781" s="364" t="s">
        <v>219</v>
      </c>
      <c r="D781" s="383"/>
      <c r="E781" s="355" t="s">
        <v>17016</v>
      </c>
      <c r="F781" s="355" t="s">
        <v>17016</v>
      </c>
      <c r="G781" s="355" t="s">
        <v>17016</v>
      </c>
      <c r="H781" s="355" t="s">
        <v>17016</v>
      </c>
      <c r="I781" s="355" t="s">
        <v>17016</v>
      </c>
      <c r="J781" s="360">
        <f>J782+J783</f>
        <v>1007</v>
      </c>
      <c r="K781" s="360">
        <f t="shared" ref="K781:M781" si="409">K782+K783</f>
        <v>631.5</v>
      </c>
      <c r="L781" s="360">
        <f>L782+L783</f>
        <v>512.90000000000009</v>
      </c>
      <c r="M781" s="361">
        <f t="shared" si="409"/>
        <v>38</v>
      </c>
      <c r="N781" s="355" t="s">
        <v>17016</v>
      </c>
      <c r="O781" s="355" t="s">
        <v>17016</v>
      </c>
      <c r="P781" s="358" t="s">
        <v>17016</v>
      </c>
      <c r="Q781" s="362">
        <v>7585567.6799999997</v>
      </c>
      <c r="R781" s="360">
        <f t="shared" ref="R781:U781" si="410">R782+R783</f>
        <v>0</v>
      </c>
      <c r="S781" s="360">
        <f t="shared" si="410"/>
        <v>0</v>
      </c>
      <c r="T781" s="360">
        <f t="shared" si="410"/>
        <v>4909226.2300000004</v>
      </c>
      <c r="U781" s="360">
        <f t="shared" si="410"/>
        <v>2676341.4499999993</v>
      </c>
      <c r="V781" s="356">
        <f t="shared" si="383"/>
        <v>7532.837815292949</v>
      </c>
      <c r="W781" s="363">
        <f>MAX(W782:W783)</f>
        <v>9907.1392599144929</v>
      </c>
    </row>
    <row r="782" spans="1:23" ht="35.25" x14ac:dyDescent="0.5">
      <c r="A782" s="318">
        <v>760</v>
      </c>
      <c r="B782" s="318">
        <v>1</v>
      </c>
      <c r="C782" s="355">
        <f>SUBTOTAL(9,$B$660:B782)</f>
        <v>97</v>
      </c>
      <c r="D782" s="365" t="s">
        <v>243</v>
      </c>
      <c r="E782" s="355">
        <v>1969</v>
      </c>
      <c r="F782" s="355"/>
      <c r="G782" s="355" t="s">
        <v>17178</v>
      </c>
      <c r="H782" s="355">
        <v>2</v>
      </c>
      <c r="I782" s="355" t="s">
        <v>16986</v>
      </c>
      <c r="J782" s="366">
        <v>678.3</v>
      </c>
      <c r="K782" s="366">
        <v>423.8</v>
      </c>
      <c r="L782" s="366">
        <v>346.20000000000005</v>
      </c>
      <c r="M782" s="367">
        <v>26</v>
      </c>
      <c r="N782" s="355" t="s">
        <v>17038</v>
      </c>
      <c r="O782" s="355" t="s">
        <v>17076</v>
      </c>
      <c r="P782" s="358" t="s">
        <v>17042</v>
      </c>
      <c r="Q782" s="363">
        <v>5215446.3999999994</v>
      </c>
      <c r="R782" s="363"/>
      <c r="S782" s="363">
        <v>0</v>
      </c>
      <c r="T782" s="363">
        <v>3375331.6</v>
      </c>
      <c r="U782" s="363">
        <f t="shared" ref="U782:U799" si="411">Q782-S782-T782</f>
        <v>1840114.7999999993</v>
      </c>
      <c r="V782" s="356">
        <f t="shared" si="383"/>
        <v>7688.9966091699835</v>
      </c>
      <c r="W782" s="363">
        <v>9907.1392599144929</v>
      </c>
    </row>
    <row r="783" spans="1:23" ht="35.25" x14ac:dyDescent="0.5">
      <c r="A783" s="318">
        <v>761</v>
      </c>
      <c r="B783" s="318">
        <v>1</v>
      </c>
      <c r="C783" s="355">
        <f>SUBTOTAL(9,$B$660:B783)</f>
        <v>98</v>
      </c>
      <c r="D783" s="365" t="s">
        <v>244</v>
      </c>
      <c r="E783" s="355">
        <v>1974</v>
      </c>
      <c r="F783" s="355"/>
      <c r="G783" s="355" t="s">
        <v>17178</v>
      </c>
      <c r="H783" s="355">
        <v>2</v>
      </c>
      <c r="I783" s="355" t="s">
        <v>16984</v>
      </c>
      <c r="J783" s="366">
        <v>328.7</v>
      </c>
      <c r="K783" s="366">
        <v>207.7</v>
      </c>
      <c r="L783" s="366">
        <v>166.7</v>
      </c>
      <c r="M783" s="367">
        <v>12</v>
      </c>
      <c r="N783" s="355" t="s">
        <v>17038</v>
      </c>
      <c r="O783" s="355" t="s">
        <v>17076</v>
      </c>
      <c r="P783" s="358" t="s">
        <v>17042</v>
      </c>
      <c r="Q783" s="363">
        <v>2370121.2799999998</v>
      </c>
      <c r="R783" s="363"/>
      <c r="S783" s="363">
        <v>0</v>
      </c>
      <c r="T783" s="363">
        <v>1533894.63</v>
      </c>
      <c r="U783" s="363">
        <f t="shared" si="411"/>
        <v>836226.64999999991</v>
      </c>
      <c r="V783" s="356">
        <f t="shared" si="383"/>
        <v>7210.5910556738663</v>
      </c>
      <c r="W783" s="363">
        <v>9290.7219714024941</v>
      </c>
    </row>
    <row r="784" spans="1:23" ht="35.25" x14ac:dyDescent="0.5">
      <c r="A784" s="318">
        <v>762</v>
      </c>
      <c r="C784" s="364" t="s">
        <v>220</v>
      </c>
      <c r="D784" s="383"/>
      <c r="E784" s="355" t="s">
        <v>17016</v>
      </c>
      <c r="F784" s="355" t="s">
        <v>17016</v>
      </c>
      <c r="G784" s="355" t="s">
        <v>17016</v>
      </c>
      <c r="H784" s="355" t="s">
        <v>17016</v>
      </c>
      <c r="I784" s="355" t="s">
        <v>17016</v>
      </c>
      <c r="J784" s="360">
        <f>J785+J786</f>
        <v>4402.3999999999996</v>
      </c>
      <c r="K784" s="360">
        <f t="shared" ref="K784:M784" si="412">K785+K786</f>
        <v>4087.7</v>
      </c>
      <c r="L784" s="360">
        <f>L785+L786</f>
        <v>4057.8</v>
      </c>
      <c r="M784" s="361">
        <f t="shared" si="412"/>
        <v>187</v>
      </c>
      <c r="N784" s="355" t="s">
        <v>17016</v>
      </c>
      <c r="O784" s="355" t="s">
        <v>17016</v>
      </c>
      <c r="P784" s="358" t="s">
        <v>17016</v>
      </c>
      <c r="Q784" s="362">
        <v>18276811.52</v>
      </c>
      <c r="R784" s="360">
        <f t="shared" ref="R784:U784" si="413">R785+R786</f>
        <v>0</v>
      </c>
      <c r="S784" s="360">
        <f t="shared" si="413"/>
        <v>0</v>
      </c>
      <c r="T784" s="360">
        <f t="shared" si="413"/>
        <v>0</v>
      </c>
      <c r="U784" s="360">
        <f t="shared" si="413"/>
        <v>18276811.52</v>
      </c>
      <c r="V784" s="356">
        <f t="shared" si="383"/>
        <v>4151.556314737416</v>
      </c>
      <c r="W784" s="363">
        <f>MAX(W785:W786)</f>
        <v>10282.26657037037</v>
      </c>
    </row>
    <row r="785" spans="1:23" ht="35.25" x14ac:dyDescent="0.5">
      <c r="A785" s="318">
        <v>763</v>
      </c>
      <c r="B785" s="318">
        <v>1</v>
      </c>
      <c r="C785" s="355">
        <f>SUBTOTAL(9,$B$660:B785)</f>
        <v>99</v>
      </c>
      <c r="D785" s="365" t="s">
        <v>245</v>
      </c>
      <c r="E785" s="355">
        <v>1984</v>
      </c>
      <c r="F785" s="355"/>
      <c r="G785" s="355" t="s">
        <v>17178</v>
      </c>
      <c r="H785" s="355">
        <v>2</v>
      </c>
      <c r="I785" s="355" t="s">
        <v>17045</v>
      </c>
      <c r="J785" s="366">
        <v>1080</v>
      </c>
      <c r="K785" s="366">
        <v>965.3</v>
      </c>
      <c r="L785" s="366">
        <v>965.3</v>
      </c>
      <c r="M785" s="367">
        <v>53</v>
      </c>
      <c r="N785" s="355" t="s">
        <v>17038</v>
      </c>
      <c r="O785" s="355" t="s">
        <v>17054</v>
      </c>
      <c r="P785" s="358" t="s">
        <v>17160</v>
      </c>
      <c r="Q785" s="363">
        <v>8618546.2400000002</v>
      </c>
      <c r="R785" s="363"/>
      <c r="S785" s="363">
        <v>0</v>
      </c>
      <c r="T785" s="363">
        <v>0</v>
      </c>
      <c r="U785" s="363">
        <f t="shared" si="411"/>
        <v>8618546.2400000002</v>
      </c>
      <c r="V785" s="356">
        <f t="shared" si="383"/>
        <v>7980.1354074074079</v>
      </c>
      <c r="W785" s="363">
        <v>10282.26657037037</v>
      </c>
    </row>
    <row r="786" spans="1:23" ht="35.25" x14ac:dyDescent="0.5">
      <c r="A786" s="318">
        <v>764</v>
      </c>
      <c r="B786" s="318">
        <v>1</v>
      </c>
      <c r="C786" s="355">
        <f>SUBTOTAL(9,$B$660:B786)</f>
        <v>100</v>
      </c>
      <c r="D786" s="365" t="s">
        <v>246</v>
      </c>
      <c r="E786" s="355">
        <v>1977</v>
      </c>
      <c r="F786" s="355"/>
      <c r="G786" s="355" t="s">
        <v>17178</v>
      </c>
      <c r="H786" s="355">
        <v>5</v>
      </c>
      <c r="I786" s="355" t="s">
        <v>17041</v>
      </c>
      <c r="J786" s="366">
        <v>3322.4</v>
      </c>
      <c r="K786" s="366">
        <v>3122.4</v>
      </c>
      <c r="L786" s="366">
        <v>3092.5</v>
      </c>
      <c r="M786" s="367">
        <v>134</v>
      </c>
      <c r="N786" s="355" t="s">
        <v>17038</v>
      </c>
      <c r="O786" s="355" t="s">
        <v>17054</v>
      </c>
      <c r="P786" s="358" t="s">
        <v>17157</v>
      </c>
      <c r="Q786" s="363">
        <v>9658265.2799999993</v>
      </c>
      <c r="R786" s="363"/>
      <c r="S786" s="363">
        <v>0</v>
      </c>
      <c r="T786" s="363">
        <v>0</v>
      </c>
      <c r="U786" s="363">
        <f t="shared" si="411"/>
        <v>9658265.2799999993</v>
      </c>
      <c r="V786" s="356">
        <f t="shared" si="383"/>
        <v>2907.0145918613048</v>
      </c>
      <c r="W786" s="363">
        <v>3745.6380664579815</v>
      </c>
    </row>
    <row r="787" spans="1:23" ht="35.25" x14ac:dyDescent="0.5">
      <c r="A787" s="318">
        <v>765</v>
      </c>
      <c r="C787" s="364" t="s">
        <v>221</v>
      </c>
      <c r="D787" s="383"/>
      <c r="E787" s="355" t="s">
        <v>17016</v>
      </c>
      <c r="F787" s="355" t="s">
        <v>17016</v>
      </c>
      <c r="G787" s="355" t="s">
        <v>17016</v>
      </c>
      <c r="H787" s="355" t="s">
        <v>17016</v>
      </c>
      <c r="I787" s="355" t="s">
        <v>17016</v>
      </c>
      <c r="J787" s="360">
        <f>J788+J789</f>
        <v>6310.48</v>
      </c>
      <c r="K787" s="360">
        <f t="shared" ref="K787:M787" si="414">K788+K789</f>
        <v>4408.75</v>
      </c>
      <c r="L787" s="360">
        <f>L788+L789</f>
        <v>4349.05</v>
      </c>
      <c r="M787" s="361">
        <f t="shared" si="414"/>
        <v>200</v>
      </c>
      <c r="N787" s="355" t="s">
        <v>17016</v>
      </c>
      <c r="O787" s="355" t="s">
        <v>17016</v>
      </c>
      <c r="P787" s="358" t="s">
        <v>17016</v>
      </c>
      <c r="Q787" s="362">
        <v>12674630.079999998</v>
      </c>
      <c r="R787" s="360">
        <f t="shared" ref="R787:U787" si="415">R788+R789</f>
        <v>0</v>
      </c>
      <c r="S787" s="360">
        <f t="shared" si="415"/>
        <v>0</v>
      </c>
      <c r="T787" s="360">
        <f t="shared" si="415"/>
        <v>0</v>
      </c>
      <c r="U787" s="360">
        <f t="shared" si="415"/>
        <v>12674630.079999998</v>
      </c>
      <c r="V787" s="356">
        <f t="shared" si="383"/>
        <v>2008.5049124630771</v>
      </c>
      <c r="W787" s="363">
        <f>MAX(W788:W789)</f>
        <v>2608.675864662785</v>
      </c>
    </row>
    <row r="788" spans="1:23" ht="35.25" x14ac:dyDescent="0.5">
      <c r="A788" s="318">
        <v>766</v>
      </c>
      <c r="B788" s="318">
        <v>1</v>
      </c>
      <c r="C788" s="355">
        <f>SUBTOTAL(9,$B$660:B788)</f>
        <v>101</v>
      </c>
      <c r="D788" s="365" t="s">
        <v>251</v>
      </c>
      <c r="E788" s="355">
        <v>1984</v>
      </c>
      <c r="F788" s="355"/>
      <c r="G788" s="355" t="s">
        <v>17178</v>
      </c>
      <c r="H788" s="355">
        <v>5</v>
      </c>
      <c r="I788" s="355" t="s">
        <v>17045</v>
      </c>
      <c r="J788" s="366">
        <v>2658.84</v>
      </c>
      <c r="K788" s="366">
        <v>1784.6</v>
      </c>
      <c r="L788" s="366">
        <v>1784.6</v>
      </c>
      <c r="M788" s="367">
        <v>89</v>
      </c>
      <c r="N788" s="355" t="s">
        <v>17038</v>
      </c>
      <c r="O788" s="355" t="s">
        <v>17054</v>
      </c>
      <c r="P788" s="358" t="s">
        <v>17158</v>
      </c>
      <c r="Q788" s="363">
        <v>5383115.8399999999</v>
      </c>
      <c r="R788" s="363"/>
      <c r="S788" s="363">
        <v>0</v>
      </c>
      <c r="T788" s="363">
        <v>0</v>
      </c>
      <c r="U788" s="363">
        <f t="shared" si="411"/>
        <v>5383115.8399999999</v>
      </c>
      <c r="V788" s="356">
        <f t="shared" si="383"/>
        <v>2024.6106723232685</v>
      </c>
      <c r="W788" s="363">
        <v>2608.675864662785</v>
      </c>
    </row>
    <row r="789" spans="1:23" ht="35.25" x14ac:dyDescent="0.5">
      <c r="A789" s="318">
        <v>767</v>
      </c>
      <c r="B789" s="318">
        <v>1</v>
      </c>
      <c r="C789" s="355">
        <f>SUBTOTAL(9,$B$660:B789)</f>
        <v>102</v>
      </c>
      <c r="D789" s="365" t="s">
        <v>247</v>
      </c>
      <c r="E789" s="355">
        <v>1979</v>
      </c>
      <c r="F789" s="355"/>
      <c r="G789" s="355" t="s">
        <v>17178</v>
      </c>
      <c r="H789" s="355">
        <v>5</v>
      </c>
      <c r="I789" s="355" t="s">
        <v>17041</v>
      </c>
      <c r="J789" s="366">
        <v>3651.64</v>
      </c>
      <c r="K789" s="366">
        <v>2624.15</v>
      </c>
      <c r="L789" s="366">
        <v>2564.4500000000003</v>
      </c>
      <c r="M789" s="367">
        <v>111</v>
      </c>
      <c r="N789" s="355" t="s">
        <v>17038</v>
      </c>
      <c r="O789" s="355" t="s">
        <v>17054</v>
      </c>
      <c r="P789" s="358" t="s">
        <v>17158</v>
      </c>
      <c r="Q789" s="363">
        <v>7291514.2399999993</v>
      </c>
      <c r="R789" s="363"/>
      <c r="S789" s="363">
        <v>0</v>
      </c>
      <c r="T789" s="363">
        <v>0</v>
      </c>
      <c r="U789" s="363">
        <f t="shared" si="411"/>
        <v>7291514.2399999993</v>
      </c>
      <c r="V789" s="356">
        <f t="shared" si="383"/>
        <v>1996.7779518243856</v>
      </c>
      <c r="W789" s="363">
        <v>2572.813885267989</v>
      </c>
    </row>
    <row r="790" spans="1:23" ht="35.25" x14ac:dyDescent="0.5">
      <c r="A790" s="318">
        <v>768</v>
      </c>
      <c r="C790" s="364" t="s">
        <v>222</v>
      </c>
      <c r="D790" s="383"/>
      <c r="E790" s="355" t="s">
        <v>17016</v>
      </c>
      <c r="F790" s="355" t="s">
        <v>17016</v>
      </c>
      <c r="G790" s="355" t="s">
        <v>17016</v>
      </c>
      <c r="H790" s="355" t="s">
        <v>17016</v>
      </c>
      <c r="I790" s="355" t="s">
        <v>17016</v>
      </c>
      <c r="J790" s="360">
        <f>J791+J792+J793+J794+J795</f>
        <v>5871.4800000000005</v>
      </c>
      <c r="K790" s="360">
        <f t="shared" ref="K790:M790" si="416">K791+K792+K793+K794+K795</f>
        <v>4848.8999999999996</v>
      </c>
      <c r="L790" s="360">
        <f>SUM(L791:L795)</f>
        <v>4476</v>
      </c>
      <c r="M790" s="361">
        <f t="shared" si="416"/>
        <v>255</v>
      </c>
      <c r="N790" s="355" t="s">
        <v>17016</v>
      </c>
      <c r="O790" s="355" t="s">
        <v>17016</v>
      </c>
      <c r="P790" s="358" t="s">
        <v>17016</v>
      </c>
      <c r="Q790" s="362">
        <v>17698274.210000001</v>
      </c>
      <c r="R790" s="360">
        <f t="shared" ref="R790:U790" si="417">R791+R792+R793+R794+R795</f>
        <v>0</v>
      </c>
      <c r="S790" s="360">
        <f t="shared" si="417"/>
        <v>0</v>
      </c>
      <c r="T790" s="360">
        <f t="shared" si="417"/>
        <v>0</v>
      </c>
      <c r="U790" s="360">
        <f t="shared" si="417"/>
        <v>17698274.210000001</v>
      </c>
      <c r="V790" s="356">
        <f t="shared" si="383"/>
        <v>3014.2782075388145</v>
      </c>
      <c r="W790" s="363">
        <f>MAX(W791:W795)</f>
        <v>11892.877808733227</v>
      </c>
    </row>
    <row r="791" spans="1:23" ht="35.25" x14ac:dyDescent="0.5">
      <c r="A791" s="318">
        <v>769</v>
      </c>
      <c r="B791" s="318">
        <v>1</v>
      </c>
      <c r="C791" s="355">
        <f>SUBTOTAL(9,$B$660:B791)</f>
        <v>103</v>
      </c>
      <c r="D791" s="365" t="s">
        <v>252</v>
      </c>
      <c r="E791" s="355">
        <v>1971</v>
      </c>
      <c r="F791" s="355">
        <v>2015</v>
      </c>
      <c r="G791" s="355" t="s">
        <v>17178</v>
      </c>
      <c r="H791" s="355">
        <v>5</v>
      </c>
      <c r="I791" s="355" t="s">
        <v>17041</v>
      </c>
      <c r="J791" s="366">
        <v>3464.4</v>
      </c>
      <c r="K791" s="366">
        <v>2857.4</v>
      </c>
      <c r="L791" s="366">
        <v>2857.4</v>
      </c>
      <c r="M791" s="367">
        <v>130</v>
      </c>
      <c r="N791" s="355" t="s">
        <v>17038</v>
      </c>
      <c r="O791" s="355" t="s">
        <v>17054</v>
      </c>
      <c r="P791" s="358" t="s">
        <v>17161</v>
      </c>
      <c r="Q791" s="363">
        <v>4392922.8499999996</v>
      </c>
      <c r="R791" s="363"/>
      <c r="S791" s="363">
        <v>0</v>
      </c>
      <c r="T791" s="363">
        <v>0</v>
      </c>
      <c r="U791" s="363">
        <f t="shared" si="411"/>
        <v>4392922.8499999996</v>
      </c>
      <c r="V791" s="356">
        <f t="shared" si="383"/>
        <v>1268.01837258977</v>
      </c>
      <c r="W791" s="363">
        <v>5674.57</v>
      </c>
    </row>
    <row r="792" spans="1:23" ht="35.25" x14ac:dyDescent="0.5">
      <c r="A792" s="318">
        <v>770</v>
      </c>
      <c r="B792" s="318">
        <v>1</v>
      </c>
      <c r="C792" s="355">
        <f>SUBTOTAL(9,$B$660:B792)</f>
        <v>104</v>
      </c>
      <c r="D792" s="365" t="s">
        <v>253</v>
      </c>
      <c r="E792" s="355">
        <v>1963</v>
      </c>
      <c r="F792" s="355"/>
      <c r="G792" s="355" t="s">
        <v>17178</v>
      </c>
      <c r="H792" s="355">
        <v>2</v>
      </c>
      <c r="I792" s="355" t="s">
        <v>16986</v>
      </c>
      <c r="J792" s="366">
        <v>615.58000000000004</v>
      </c>
      <c r="K792" s="366">
        <v>514.9</v>
      </c>
      <c r="L792" s="366">
        <v>351.59999999999997</v>
      </c>
      <c r="M792" s="367">
        <v>36</v>
      </c>
      <c r="N792" s="355" t="s">
        <v>17038</v>
      </c>
      <c r="O792" s="355" t="s">
        <v>17076</v>
      </c>
      <c r="P792" s="358" t="s">
        <v>17042</v>
      </c>
      <c r="Q792" s="363">
        <v>3000000</v>
      </c>
      <c r="R792" s="363"/>
      <c r="S792" s="363">
        <v>0</v>
      </c>
      <c r="T792" s="363">
        <v>0</v>
      </c>
      <c r="U792" s="363">
        <f t="shared" si="411"/>
        <v>3000000</v>
      </c>
      <c r="V792" s="356">
        <f t="shared" si="383"/>
        <v>4873.452678774489</v>
      </c>
      <c r="W792" s="363">
        <v>11892.877808733227</v>
      </c>
    </row>
    <row r="793" spans="1:23" ht="35.25" x14ac:dyDescent="0.5">
      <c r="A793" s="318">
        <v>771</v>
      </c>
      <c r="B793" s="318">
        <v>1</v>
      </c>
      <c r="C793" s="355">
        <f>SUBTOTAL(9,$B$660:B793)</f>
        <v>105</v>
      </c>
      <c r="D793" s="365" t="s">
        <v>254</v>
      </c>
      <c r="E793" s="355">
        <v>1962</v>
      </c>
      <c r="F793" s="355"/>
      <c r="G793" s="355" t="s">
        <v>17178</v>
      </c>
      <c r="H793" s="355">
        <v>2</v>
      </c>
      <c r="I793" s="355" t="s">
        <v>16986</v>
      </c>
      <c r="J793" s="366">
        <v>638.79999999999995</v>
      </c>
      <c r="K793" s="366">
        <v>638.79999999999995</v>
      </c>
      <c r="L793" s="366">
        <v>566.4</v>
      </c>
      <c r="M793" s="367">
        <v>32</v>
      </c>
      <c r="N793" s="355" t="s">
        <v>17038</v>
      </c>
      <c r="O793" s="355" t="s">
        <v>17076</v>
      </c>
      <c r="P793" s="358" t="s">
        <v>17042</v>
      </c>
      <c r="Q793" s="363">
        <v>4886848</v>
      </c>
      <c r="R793" s="363"/>
      <c r="S793" s="363">
        <v>0</v>
      </c>
      <c r="T793" s="363">
        <v>0</v>
      </c>
      <c r="U793" s="363">
        <f t="shared" si="411"/>
        <v>4886848</v>
      </c>
      <c r="V793" s="356">
        <f t="shared" si="383"/>
        <v>7650.043832185348</v>
      </c>
      <c r="W793" s="363">
        <v>9856.9492798998126</v>
      </c>
    </row>
    <row r="794" spans="1:23" ht="35.25" x14ac:dyDescent="0.5">
      <c r="A794" s="318">
        <v>772</v>
      </c>
      <c r="B794" s="318">
        <v>1</v>
      </c>
      <c r="C794" s="355">
        <f>SUBTOTAL(9,$B$660:B794)</f>
        <v>106</v>
      </c>
      <c r="D794" s="365" t="s">
        <v>255</v>
      </c>
      <c r="E794" s="355">
        <v>1967</v>
      </c>
      <c r="F794" s="355"/>
      <c r="G794" s="355" t="s">
        <v>17178</v>
      </c>
      <c r="H794" s="355">
        <v>2</v>
      </c>
      <c r="I794" s="355" t="s">
        <v>16984</v>
      </c>
      <c r="J794" s="366">
        <v>363.6</v>
      </c>
      <c r="K794" s="366">
        <v>352.4</v>
      </c>
      <c r="L794" s="366">
        <v>352.4</v>
      </c>
      <c r="M794" s="367">
        <v>19</v>
      </c>
      <c r="N794" s="355" t="s">
        <v>17038</v>
      </c>
      <c r="O794" s="355" t="s">
        <v>17076</v>
      </c>
      <c r="P794" s="358" t="s">
        <v>17042</v>
      </c>
      <c r="Q794" s="363">
        <v>2864704</v>
      </c>
      <c r="R794" s="363"/>
      <c r="S794" s="363">
        <v>0</v>
      </c>
      <c r="T794" s="363">
        <v>0</v>
      </c>
      <c r="U794" s="363">
        <f t="shared" si="411"/>
        <v>2864704</v>
      </c>
      <c r="V794" s="356">
        <f t="shared" si="383"/>
        <v>7878.7238723872379</v>
      </c>
      <c r="W794" s="363">
        <v>10151.599559955996</v>
      </c>
    </row>
    <row r="795" spans="1:23" ht="35.25" x14ac:dyDescent="0.5">
      <c r="A795" s="318">
        <v>773</v>
      </c>
      <c r="B795" s="318">
        <v>1</v>
      </c>
      <c r="C795" s="355">
        <f>SUBTOTAL(9,$B$660:B795)</f>
        <v>107</v>
      </c>
      <c r="D795" s="365" t="s">
        <v>256</v>
      </c>
      <c r="E795" s="355">
        <v>1991</v>
      </c>
      <c r="F795" s="355"/>
      <c r="G795" s="355" t="s">
        <v>17178</v>
      </c>
      <c r="H795" s="355">
        <v>4</v>
      </c>
      <c r="I795" s="355" t="s">
        <v>16984</v>
      </c>
      <c r="J795" s="366">
        <v>789.1</v>
      </c>
      <c r="K795" s="366">
        <v>485.4</v>
      </c>
      <c r="L795" s="366">
        <v>348.2</v>
      </c>
      <c r="M795" s="367">
        <v>38</v>
      </c>
      <c r="N795" s="355" t="s">
        <v>17038</v>
      </c>
      <c r="O795" s="355" t="s">
        <v>17076</v>
      </c>
      <c r="P795" s="358" t="s">
        <v>17042</v>
      </c>
      <c r="Q795" s="363">
        <v>2553799.36</v>
      </c>
      <c r="R795" s="363"/>
      <c r="S795" s="363">
        <v>0</v>
      </c>
      <c r="T795" s="363">
        <v>0</v>
      </c>
      <c r="U795" s="363">
        <f t="shared" si="411"/>
        <v>2553799.36</v>
      </c>
      <c r="V795" s="356">
        <f t="shared" si="383"/>
        <v>3236.3443923457098</v>
      </c>
      <c r="W795" s="363">
        <v>4169.9738233430489</v>
      </c>
    </row>
    <row r="796" spans="1:23" ht="35.25" x14ac:dyDescent="0.5">
      <c r="A796" s="318">
        <v>774</v>
      </c>
      <c r="C796" s="364" t="s">
        <v>235</v>
      </c>
      <c r="D796" s="383"/>
      <c r="E796" s="355" t="s">
        <v>17016</v>
      </c>
      <c r="F796" s="355" t="s">
        <v>17016</v>
      </c>
      <c r="G796" s="355" t="s">
        <v>17016</v>
      </c>
      <c r="H796" s="355" t="s">
        <v>17016</v>
      </c>
      <c r="I796" s="355" t="s">
        <v>17016</v>
      </c>
      <c r="J796" s="360">
        <f>J797</f>
        <v>4279.1099999999997</v>
      </c>
      <c r="K796" s="360">
        <f t="shared" ref="K796:M796" si="418">K797</f>
        <v>3373.22</v>
      </c>
      <c r="L796" s="360">
        <f>L797</f>
        <v>3232.1179999999999</v>
      </c>
      <c r="M796" s="361">
        <f t="shared" si="418"/>
        <v>138</v>
      </c>
      <c r="N796" s="355" t="s">
        <v>17016</v>
      </c>
      <c r="O796" s="355" t="s">
        <v>17016</v>
      </c>
      <c r="P796" s="358" t="s">
        <v>17016</v>
      </c>
      <c r="Q796" s="362">
        <v>12520415.859999999</v>
      </c>
      <c r="R796" s="360">
        <f t="shared" ref="R796:U796" si="419">R797</f>
        <v>0</v>
      </c>
      <c r="S796" s="360">
        <f t="shared" si="419"/>
        <v>0</v>
      </c>
      <c r="T796" s="360">
        <f t="shared" si="419"/>
        <v>0</v>
      </c>
      <c r="U796" s="360">
        <f t="shared" si="419"/>
        <v>12520415.859999999</v>
      </c>
      <c r="V796" s="356">
        <f t="shared" si="383"/>
        <v>2925.9392397017136</v>
      </c>
      <c r="W796" s="363">
        <f>W797</f>
        <v>3562.2469588302242</v>
      </c>
    </row>
    <row r="797" spans="1:23" ht="35.25" x14ac:dyDescent="0.5">
      <c r="A797" s="318">
        <v>775</v>
      </c>
      <c r="B797" s="318">
        <v>1</v>
      </c>
      <c r="C797" s="355">
        <f>SUBTOTAL(9,$B$660:B797)</f>
        <v>108</v>
      </c>
      <c r="D797" s="365" t="s">
        <v>248</v>
      </c>
      <c r="E797" s="355">
        <v>1975</v>
      </c>
      <c r="F797" s="355">
        <v>2019</v>
      </c>
      <c r="G797" s="355" t="s">
        <v>17178</v>
      </c>
      <c r="H797" s="355">
        <v>5</v>
      </c>
      <c r="I797" s="355" t="s">
        <v>17041</v>
      </c>
      <c r="J797" s="366">
        <v>4279.1099999999997</v>
      </c>
      <c r="K797" s="366">
        <v>3373.22</v>
      </c>
      <c r="L797" s="366">
        <v>3232.1179999999999</v>
      </c>
      <c r="M797" s="367">
        <v>138</v>
      </c>
      <c r="N797" s="355" t="s">
        <v>17038</v>
      </c>
      <c r="O797" s="355" t="s">
        <v>17054</v>
      </c>
      <c r="P797" s="358" t="s">
        <v>17160</v>
      </c>
      <c r="Q797" s="363">
        <v>12520415.859999999</v>
      </c>
      <c r="R797" s="363"/>
      <c r="S797" s="363">
        <v>0</v>
      </c>
      <c r="T797" s="363">
        <v>0</v>
      </c>
      <c r="U797" s="363">
        <f t="shared" si="411"/>
        <v>12520415.859999999</v>
      </c>
      <c r="V797" s="356">
        <f t="shared" si="383"/>
        <v>2925.9392397017136</v>
      </c>
      <c r="W797" s="363">
        <v>3562.2469588302242</v>
      </c>
    </row>
    <row r="798" spans="1:23" ht="35.25" x14ac:dyDescent="0.5">
      <c r="A798" s="318">
        <v>776</v>
      </c>
      <c r="C798" s="364" t="s">
        <v>249</v>
      </c>
      <c r="D798" s="383"/>
      <c r="E798" s="355" t="s">
        <v>17016</v>
      </c>
      <c r="F798" s="355" t="s">
        <v>17016</v>
      </c>
      <c r="G798" s="355" t="s">
        <v>17016</v>
      </c>
      <c r="H798" s="355" t="s">
        <v>17016</v>
      </c>
      <c r="I798" s="355" t="s">
        <v>17016</v>
      </c>
      <c r="J798" s="360">
        <f>J799</f>
        <v>781.8</v>
      </c>
      <c r="K798" s="360">
        <f t="shared" ref="K798:M798" si="420">K799</f>
        <v>700.9</v>
      </c>
      <c r="L798" s="360">
        <f>L799</f>
        <v>700.9</v>
      </c>
      <c r="M798" s="361">
        <f t="shared" si="420"/>
        <v>43</v>
      </c>
      <c r="N798" s="355" t="s">
        <v>17016</v>
      </c>
      <c r="O798" s="355" t="s">
        <v>17016</v>
      </c>
      <c r="P798" s="358" t="s">
        <v>17016</v>
      </c>
      <c r="Q798" s="362">
        <v>4975316.8000000007</v>
      </c>
      <c r="R798" s="360">
        <f t="shared" ref="R798:U798" si="421">R799</f>
        <v>0</v>
      </c>
      <c r="S798" s="360">
        <f t="shared" si="421"/>
        <v>0</v>
      </c>
      <c r="T798" s="360">
        <f t="shared" si="421"/>
        <v>1115949.92</v>
      </c>
      <c r="U798" s="360">
        <f t="shared" si="421"/>
        <v>3859366.8800000008</v>
      </c>
      <c r="V798" s="356">
        <f t="shared" si="383"/>
        <v>6363.9253005883875</v>
      </c>
      <c r="W798" s="363">
        <f>W799</f>
        <v>8199.8077769250449</v>
      </c>
    </row>
    <row r="799" spans="1:23" ht="35.25" x14ac:dyDescent="0.5">
      <c r="A799" s="318">
        <v>777</v>
      </c>
      <c r="B799" s="318">
        <v>1</v>
      </c>
      <c r="C799" s="355">
        <f>SUBTOTAL(9,$B$660:B799)</f>
        <v>109</v>
      </c>
      <c r="D799" s="365" t="s">
        <v>250</v>
      </c>
      <c r="E799" s="355">
        <v>1976</v>
      </c>
      <c r="F799" s="355"/>
      <c r="G799" s="355" t="s">
        <v>17178</v>
      </c>
      <c r="H799" s="355">
        <v>2</v>
      </c>
      <c r="I799" s="355" t="s">
        <v>16986</v>
      </c>
      <c r="J799" s="366">
        <v>781.8</v>
      </c>
      <c r="K799" s="366">
        <v>700.9</v>
      </c>
      <c r="L799" s="366">
        <v>700.9</v>
      </c>
      <c r="M799" s="367">
        <v>43</v>
      </c>
      <c r="N799" s="355" t="s">
        <v>17038</v>
      </c>
      <c r="O799" s="355" t="s">
        <v>17162</v>
      </c>
      <c r="P799" s="358" t="s">
        <v>17042</v>
      </c>
      <c r="Q799" s="363">
        <v>4975316.8000000007</v>
      </c>
      <c r="R799" s="363"/>
      <c r="S799" s="363">
        <v>0</v>
      </c>
      <c r="T799" s="363">
        <v>1115949.92</v>
      </c>
      <c r="U799" s="363">
        <f t="shared" si="411"/>
        <v>3859366.8800000008</v>
      </c>
      <c r="V799" s="356">
        <f t="shared" si="383"/>
        <v>6363.9253005883875</v>
      </c>
      <c r="W799" s="363">
        <v>8199.8077769250449</v>
      </c>
    </row>
    <row r="800" spans="1:23" ht="35.25" x14ac:dyDescent="0.5">
      <c r="A800" s="318">
        <v>778</v>
      </c>
      <c r="C800" s="364" t="s">
        <v>365</v>
      </c>
      <c r="D800" s="383"/>
      <c r="E800" s="355" t="s">
        <v>17016</v>
      </c>
      <c r="F800" s="355" t="s">
        <v>17016</v>
      </c>
      <c r="G800" s="355" t="s">
        <v>17016</v>
      </c>
      <c r="H800" s="355" t="s">
        <v>17016</v>
      </c>
      <c r="I800" s="355" t="s">
        <v>17016</v>
      </c>
      <c r="J800" s="360">
        <f>J801</f>
        <v>1055.4000000000001</v>
      </c>
      <c r="K800" s="360">
        <f t="shared" ref="K800:M800" si="422">K801</f>
        <v>941.8</v>
      </c>
      <c r="L800" s="360">
        <f>L801</f>
        <v>941.8</v>
      </c>
      <c r="M800" s="361">
        <f t="shared" si="422"/>
        <v>47</v>
      </c>
      <c r="N800" s="355" t="s">
        <v>17016</v>
      </c>
      <c r="O800" s="355" t="s">
        <v>17016</v>
      </c>
      <c r="P800" s="358" t="s">
        <v>17016</v>
      </c>
      <c r="Q800" s="362">
        <v>6736263.6000000006</v>
      </c>
      <c r="R800" s="360">
        <f t="shared" ref="R800:U800" si="423">R801</f>
        <v>0</v>
      </c>
      <c r="S800" s="360">
        <f t="shared" si="423"/>
        <v>0</v>
      </c>
      <c r="T800" s="360">
        <f t="shared" si="423"/>
        <v>0</v>
      </c>
      <c r="U800" s="360">
        <f t="shared" si="423"/>
        <v>6736263.6000000006</v>
      </c>
      <c r="V800" s="356">
        <f t="shared" si="383"/>
        <v>6382.6640136441156</v>
      </c>
      <c r="W800" s="363">
        <f>W801</f>
        <v>7467.9081296191016</v>
      </c>
    </row>
    <row r="801" spans="1:23" ht="35.25" x14ac:dyDescent="0.5">
      <c r="A801" s="318">
        <v>779</v>
      </c>
      <c r="B801" s="318">
        <v>1</v>
      </c>
      <c r="C801" s="355">
        <f>SUBTOTAL(9,$B$660:B801)</f>
        <v>110</v>
      </c>
      <c r="D801" s="365" t="s">
        <v>366</v>
      </c>
      <c r="E801" s="355">
        <v>1970</v>
      </c>
      <c r="F801" s="355"/>
      <c r="G801" s="355" t="s">
        <v>17178</v>
      </c>
      <c r="H801" s="355">
        <v>2</v>
      </c>
      <c r="I801" s="355" t="s">
        <v>17045</v>
      </c>
      <c r="J801" s="366">
        <v>1055.4000000000001</v>
      </c>
      <c r="K801" s="366">
        <v>941.8</v>
      </c>
      <c r="L801" s="366">
        <v>941.8</v>
      </c>
      <c r="M801" s="367">
        <v>47</v>
      </c>
      <c r="N801" s="355" t="s">
        <v>17038</v>
      </c>
      <c r="O801" s="355" t="s">
        <v>17054</v>
      </c>
      <c r="P801" s="358" t="s">
        <v>17102</v>
      </c>
      <c r="Q801" s="363">
        <v>6736263.6000000006</v>
      </c>
      <c r="R801" s="363"/>
      <c r="S801" s="363">
        <v>0</v>
      </c>
      <c r="T801" s="363">
        <v>0</v>
      </c>
      <c r="U801" s="363">
        <f t="shared" ref="U801" si="424">Q801-S801-T801</f>
        <v>6736263.6000000006</v>
      </c>
      <c r="V801" s="356">
        <f t="shared" si="383"/>
        <v>6382.6640136441156</v>
      </c>
      <c r="W801" s="363">
        <v>7467.9081296191016</v>
      </c>
    </row>
    <row r="802" spans="1:23" ht="35.25" x14ac:dyDescent="0.5">
      <c r="A802" s="318">
        <v>780</v>
      </c>
      <c r="C802" s="364" t="s">
        <v>279</v>
      </c>
      <c r="D802" s="383"/>
      <c r="E802" s="355" t="s">
        <v>17016</v>
      </c>
      <c r="F802" s="355" t="s">
        <v>17016</v>
      </c>
      <c r="G802" s="355" t="s">
        <v>17016</v>
      </c>
      <c r="H802" s="355" t="s">
        <v>17016</v>
      </c>
      <c r="I802" s="355" t="s">
        <v>17016</v>
      </c>
      <c r="J802" s="360">
        <f>J803</f>
        <v>773.3</v>
      </c>
      <c r="K802" s="360">
        <f t="shared" ref="K802:M802" si="425">K803</f>
        <v>468.7</v>
      </c>
      <c r="L802" s="360">
        <f>L803</f>
        <v>397</v>
      </c>
      <c r="M802" s="361">
        <f t="shared" si="425"/>
        <v>35</v>
      </c>
      <c r="N802" s="355" t="s">
        <v>17016</v>
      </c>
      <c r="O802" s="355" t="s">
        <v>17016</v>
      </c>
      <c r="P802" s="358" t="s">
        <v>17016</v>
      </c>
      <c r="Q802" s="362">
        <v>5982176</v>
      </c>
      <c r="R802" s="360">
        <f t="shared" ref="R802:U802" si="426">R803</f>
        <v>0</v>
      </c>
      <c r="S802" s="360">
        <f t="shared" si="426"/>
        <v>0</v>
      </c>
      <c r="T802" s="360">
        <f t="shared" si="426"/>
        <v>0</v>
      </c>
      <c r="U802" s="360">
        <f t="shared" si="426"/>
        <v>5982176</v>
      </c>
      <c r="V802" s="356">
        <f t="shared" si="383"/>
        <v>7735.9058580111214</v>
      </c>
      <c r="W802" s="363">
        <f>W803</f>
        <v>9967.5810164231207</v>
      </c>
    </row>
    <row r="803" spans="1:23" ht="35.25" x14ac:dyDescent="0.5">
      <c r="A803" s="318">
        <v>781</v>
      </c>
      <c r="B803" s="318">
        <v>1</v>
      </c>
      <c r="C803" s="355">
        <f>SUBTOTAL(9,$B$660:B803)</f>
        <v>111</v>
      </c>
      <c r="D803" s="365" t="s">
        <v>281</v>
      </c>
      <c r="E803" s="355">
        <v>1975</v>
      </c>
      <c r="F803" s="355">
        <v>2016</v>
      </c>
      <c r="G803" s="355" t="s">
        <v>17178</v>
      </c>
      <c r="H803" s="355">
        <v>2</v>
      </c>
      <c r="I803" s="355" t="s">
        <v>16986</v>
      </c>
      <c r="J803" s="366">
        <v>773.3</v>
      </c>
      <c r="K803" s="366">
        <v>468.7</v>
      </c>
      <c r="L803" s="366">
        <v>397</v>
      </c>
      <c r="M803" s="367">
        <v>35</v>
      </c>
      <c r="N803" s="355" t="s">
        <v>17038</v>
      </c>
      <c r="O803" s="355" t="s">
        <v>17054</v>
      </c>
      <c r="P803" s="358" t="s">
        <v>17163</v>
      </c>
      <c r="Q803" s="363">
        <v>5982176</v>
      </c>
      <c r="R803" s="363"/>
      <c r="S803" s="363">
        <v>0</v>
      </c>
      <c r="T803" s="363">
        <v>0</v>
      </c>
      <c r="U803" s="363">
        <f>Q803-S803-T803</f>
        <v>5982176</v>
      </c>
      <c r="V803" s="356">
        <f t="shared" si="383"/>
        <v>7735.9058580111214</v>
      </c>
      <c r="W803" s="363">
        <v>9967.5810164231207</v>
      </c>
    </row>
    <row r="804" spans="1:23" ht="35.25" x14ac:dyDescent="0.5">
      <c r="A804" s="318">
        <v>782</v>
      </c>
      <c r="C804" s="364" t="s">
        <v>259</v>
      </c>
      <c r="D804" s="383"/>
      <c r="E804" s="355" t="s">
        <v>17016</v>
      </c>
      <c r="F804" s="355" t="s">
        <v>17016</v>
      </c>
      <c r="G804" s="355" t="s">
        <v>17016</v>
      </c>
      <c r="H804" s="355" t="s">
        <v>17016</v>
      </c>
      <c r="I804" s="355" t="s">
        <v>17016</v>
      </c>
      <c r="J804" s="360">
        <f>J805</f>
        <v>660</v>
      </c>
      <c r="K804" s="360">
        <f t="shared" ref="K804:M804" si="427">K805</f>
        <v>612.98</v>
      </c>
      <c r="L804" s="360">
        <f>L805</f>
        <v>520.28</v>
      </c>
      <c r="M804" s="361">
        <f t="shared" si="427"/>
        <v>26</v>
      </c>
      <c r="N804" s="355" t="s">
        <v>17016</v>
      </c>
      <c r="O804" s="355" t="s">
        <v>17016</v>
      </c>
      <c r="P804" s="358" t="s">
        <v>17016</v>
      </c>
      <c r="Q804" s="362">
        <v>5266000</v>
      </c>
      <c r="R804" s="360">
        <f t="shared" ref="R804:U804" si="428">R805</f>
        <v>0</v>
      </c>
      <c r="S804" s="360">
        <f t="shared" si="428"/>
        <v>0</v>
      </c>
      <c r="T804" s="360">
        <f t="shared" si="428"/>
        <v>0</v>
      </c>
      <c r="U804" s="360">
        <f t="shared" si="428"/>
        <v>5266000</v>
      </c>
      <c r="V804" s="356">
        <f t="shared" si="383"/>
        <v>7978.787878787879</v>
      </c>
      <c r="W804" s="363">
        <f>W805</f>
        <v>10280.530303030304</v>
      </c>
    </row>
    <row r="805" spans="1:23" ht="35.25" x14ac:dyDescent="0.5">
      <c r="A805" s="318">
        <v>783</v>
      </c>
      <c r="B805" s="318">
        <v>1</v>
      </c>
      <c r="C805" s="355">
        <f>SUBTOTAL(9,$B$660:B805)</f>
        <v>112</v>
      </c>
      <c r="D805" s="365" t="s">
        <v>282</v>
      </c>
      <c r="E805" s="355">
        <v>1966</v>
      </c>
      <c r="F805" s="355">
        <v>2016</v>
      </c>
      <c r="G805" s="355" t="s">
        <v>17178</v>
      </c>
      <c r="H805" s="355">
        <v>2</v>
      </c>
      <c r="I805" s="355" t="s">
        <v>16986</v>
      </c>
      <c r="J805" s="366">
        <v>660</v>
      </c>
      <c r="K805" s="366">
        <v>612.98</v>
      </c>
      <c r="L805" s="366">
        <v>520.28</v>
      </c>
      <c r="M805" s="367">
        <v>26</v>
      </c>
      <c r="N805" s="355" t="s">
        <v>17038</v>
      </c>
      <c r="O805" s="355" t="s">
        <v>17076</v>
      </c>
      <c r="P805" s="358" t="s">
        <v>17042</v>
      </c>
      <c r="Q805" s="363">
        <v>5266000</v>
      </c>
      <c r="R805" s="363"/>
      <c r="S805" s="363">
        <v>0</v>
      </c>
      <c r="T805" s="363">
        <v>0</v>
      </c>
      <c r="U805" s="363">
        <f>Q805-S805-T805</f>
        <v>5266000</v>
      </c>
      <c r="V805" s="356">
        <f t="shared" si="383"/>
        <v>7978.787878787879</v>
      </c>
      <c r="W805" s="363">
        <v>10280.530303030304</v>
      </c>
    </row>
    <row r="806" spans="1:23" ht="35.25" x14ac:dyDescent="0.5">
      <c r="A806" s="318">
        <v>784</v>
      </c>
      <c r="C806" s="364" t="s">
        <v>261</v>
      </c>
      <c r="D806" s="383"/>
      <c r="E806" s="355" t="s">
        <v>17016</v>
      </c>
      <c r="F806" s="355" t="s">
        <v>17016</v>
      </c>
      <c r="G806" s="355" t="s">
        <v>17016</v>
      </c>
      <c r="H806" s="355" t="s">
        <v>17016</v>
      </c>
      <c r="I806" s="355" t="s">
        <v>17016</v>
      </c>
      <c r="J806" s="360">
        <f>J807</f>
        <v>340</v>
      </c>
      <c r="K806" s="360">
        <f t="shared" ref="K806:M806" si="429">K807</f>
        <v>307.5</v>
      </c>
      <c r="L806" s="360">
        <f>L807</f>
        <v>226.7</v>
      </c>
      <c r="M806" s="361">
        <f t="shared" si="429"/>
        <v>18</v>
      </c>
      <c r="N806" s="355" t="s">
        <v>17016</v>
      </c>
      <c r="O806" s="355" t="s">
        <v>17016</v>
      </c>
      <c r="P806" s="358" t="s">
        <v>17016</v>
      </c>
      <c r="Q806" s="362">
        <v>3090510.08</v>
      </c>
      <c r="R806" s="360">
        <f t="shared" ref="R806:U806" si="430">R807</f>
        <v>0</v>
      </c>
      <c r="S806" s="360">
        <f t="shared" si="430"/>
        <v>0</v>
      </c>
      <c r="T806" s="360">
        <f t="shared" si="430"/>
        <v>0</v>
      </c>
      <c r="U806" s="360">
        <f t="shared" si="430"/>
        <v>3090510.08</v>
      </c>
      <c r="V806" s="356">
        <f t="shared" si="383"/>
        <v>9089.7355294117642</v>
      </c>
      <c r="W806" s="363">
        <f>W807</f>
        <v>11711.967152941177</v>
      </c>
    </row>
    <row r="807" spans="1:23" ht="35.25" x14ac:dyDescent="0.5">
      <c r="A807" s="318">
        <v>785</v>
      </c>
      <c r="B807" s="318">
        <v>1</v>
      </c>
      <c r="C807" s="355">
        <f>SUBTOTAL(9,$B$660:B807)</f>
        <v>113</v>
      </c>
      <c r="D807" s="365" t="s">
        <v>275</v>
      </c>
      <c r="E807" s="355">
        <v>1963</v>
      </c>
      <c r="F807" s="355"/>
      <c r="G807" s="355" t="s">
        <v>17178</v>
      </c>
      <c r="H807" s="355">
        <v>2</v>
      </c>
      <c r="I807" s="355" t="s">
        <v>16984</v>
      </c>
      <c r="J807" s="366">
        <v>340</v>
      </c>
      <c r="K807" s="366">
        <v>307.5</v>
      </c>
      <c r="L807" s="366">
        <v>226.7</v>
      </c>
      <c r="M807" s="367">
        <v>18</v>
      </c>
      <c r="N807" s="355" t="s">
        <v>17038</v>
      </c>
      <c r="O807" s="355" t="s">
        <v>17054</v>
      </c>
      <c r="P807" s="358" t="s">
        <v>17164</v>
      </c>
      <c r="Q807" s="363">
        <v>3090510.08</v>
      </c>
      <c r="R807" s="363"/>
      <c r="S807" s="363">
        <v>0</v>
      </c>
      <c r="T807" s="363">
        <v>0</v>
      </c>
      <c r="U807" s="363">
        <f>Q807-S807-T807</f>
        <v>3090510.08</v>
      </c>
      <c r="V807" s="356">
        <f>Q807/J807</f>
        <v>9089.7355294117642</v>
      </c>
      <c r="W807" s="363">
        <v>11711.967152941177</v>
      </c>
    </row>
    <row r="808" spans="1:23" ht="35.25" x14ac:dyDescent="0.5">
      <c r="A808" s="318">
        <v>786</v>
      </c>
      <c r="C808" s="364" t="s">
        <v>263</v>
      </c>
      <c r="D808" s="383"/>
      <c r="E808" s="355" t="s">
        <v>17016</v>
      </c>
      <c r="F808" s="355" t="s">
        <v>17016</v>
      </c>
      <c r="G808" s="355" t="s">
        <v>17016</v>
      </c>
      <c r="H808" s="355" t="s">
        <v>17016</v>
      </c>
      <c r="I808" s="355" t="s">
        <v>17016</v>
      </c>
      <c r="J808" s="360">
        <f>J809+J810</f>
        <v>7167.08</v>
      </c>
      <c r="K808" s="360">
        <f t="shared" ref="K808:M808" si="431">K809+K810</f>
        <v>5567</v>
      </c>
      <c r="L808" s="360">
        <f>L809+L810</f>
        <v>5122.63</v>
      </c>
      <c r="M808" s="361">
        <f t="shared" si="431"/>
        <v>273</v>
      </c>
      <c r="N808" s="355" t="s">
        <v>17016</v>
      </c>
      <c r="O808" s="355" t="s">
        <v>17016</v>
      </c>
      <c r="P808" s="358" t="s">
        <v>17016</v>
      </c>
      <c r="Q808" s="362">
        <v>18334915.32</v>
      </c>
      <c r="R808" s="360">
        <f t="shared" ref="R808:U808" si="432">R809+R810</f>
        <v>0</v>
      </c>
      <c r="S808" s="360">
        <f t="shared" si="432"/>
        <v>0</v>
      </c>
      <c r="T808" s="360">
        <f t="shared" si="432"/>
        <v>0</v>
      </c>
      <c r="U808" s="360">
        <f t="shared" si="432"/>
        <v>18334915.32</v>
      </c>
      <c r="V808" s="356">
        <f t="shared" si="383"/>
        <v>2558.2127337772149</v>
      </c>
      <c r="W808" s="363">
        <f>MAX(W809:W810)</f>
        <v>4067.1000392028745</v>
      </c>
    </row>
    <row r="809" spans="1:23" ht="35.25" x14ac:dyDescent="0.5">
      <c r="A809" s="318">
        <v>787</v>
      </c>
      <c r="B809" s="318">
        <v>1</v>
      </c>
      <c r="C809" s="355">
        <f>SUBTOTAL(9,$B$660:B809)</f>
        <v>114</v>
      </c>
      <c r="D809" s="365" t="s">
        <v>284</v>
      </c>
      <c r="E809" s="355">
        <v>1974</v>
      </c>
      <c r="F809" s="355"/>
      <c r="G809" s="355" t="s">
        <v>17178</v>
      </c>
      <c r="H809" s="355">
        <v>5</v>
      </c>
      <c r="I809" s="355" t="s">
        <v>17041</v>
      </c>
      <c r="J809" s="366">
        <v>3673.2</v>
      </c>
      <c r="K809" s="366">
        <v>3392.7</v>
      </c>
      <c r="L809" s="366">
        <v>2948.33</v>
      </c>
      <c r="M809" s="367">
        <v>179</v>
      </c>
      <c r="N809" s="355" t="s">
        <v>17038</v>
      </c>
      <c r="O809" s="355" t="s">
        <v>17054</v>
      </c>
      <c r="P809" s="358" t="s">
        <v>17168</v>
      </c>
      <c r="Q809" s="363">
        <v>11594435.32</v>
      </c>
      <c r="R809" s="363"/>
      <c r="S809" s="363">
        <v>0</v>
      </c>
      <c r="T809" s="363">
        <v>0</v>
      </c>
      <c r="U809" s="363">
        <f>Q809-S809-T809</f>
        <v>11594435.32</v>
      </c>
      <c r="V809" s="356">
        <f t="shared" ref="V809:V810" si="433">Q809/J809</f>
        <v>3156.4944244800176</v>
      </c>
      <c r="W809" s="363">
        <v>4067.1000392028745</v>
      </c>
    </row>
    <row r="810" spans="1:23" ht="35.25" x14ac:dyDescent="0.5">
      <c r="A810" s="318">
        <v>788</v>
      </c>
      <c r="B810" s="318">
        <v>1</v>
      </c>
      <c r="C810" s="355">
        <f>SUBTOTAL(9,$B$660:B810)</f>
        <v>115</v>
      </c>
      <c r="D810" s="365" t="s">
        <v>285</v>
      </c>
      <c r="E810" s="355">
        <v>1966</v>
      </c>
      <c r="F810" s="355"/>
      <c r="G810" s="355" t="s">
        <v>17178</v>
      </c>
      <c r="H810" s="355">
        <v>5</v>
      </c>
      <c r="I810" s="355" t="s">
        <v>16986</v>
      </c>
      <c r="J810" s="366">
        <v>3493.88</v>
      </c>
      <c r="K810" s="366">
        <v>2174.3000000000002</v>
      </c>
      <c r="L810" s="366">
        <v>2174.3000000000002</v>
      </c>
      <c r="M810" s="367">
        <v>94</v>
      </c>
      <c r="N810" s="355" t="s">
        <v>17038</v>
      </c>
      <c r="O810" s="355" t="s">
        <v>17054</v>
      </c>
      <c r="P810" s="358" t="s">
        <v>17168</v>
      </c>
      <c r="Q810" s="363">
        <v>6740480</v>
      </c>
      <c r="R810" s="363"/>
      <c r="S810" s="363">
        <v>0</v>
      </c>
      <c r="T810" s="363">
        <v>0</v>
      </c>
      <c r="U810" s="363">
        <f>Q810-S810-T810</f>
        <v>6740480</v>
      </c>
      <c r="V810" s="356">
        <f t="shared" si="433"/>
        <v>1929.2248159639139</v>
      </c>
      <c r="W810" s="363">
        <v>2485.7728370751142</v>
      </c>
    </row>
    <row r="811" spans="1:23" ht="35.25" x14ac:dyDescent="0.5">
      <c r="A811" s="318">
        <v>789</v>
      </c>
      <c r="C811" s="364" t="s">
        <v>266</v>
      </c>
      <c r="D811" s="383"/>
      <c r="E811" s="355" t="s">
        <v>17016</v>
      </c>
      <c r="F811" s="355" t="s">
        <v>17016</v>
      </c>
      <c r="G811" s="355" t="s">
        <v>17016</v>
      </c>
      <c r="H811" s="355" t="s">
        <v>17016</v>
      </c>
      <c r="I811" s="355" t="s">
        <v>17016</v>
      </c>
      <c r="J811" s="360">
        <f>J812</f>
        <v>6230.86</v>
      </c>
      <c r="K811" s="360">
        <f t="shared" ref="K811:M811" si="434">K812</f>
        <v>5515.1</v>
      </c>
      <c r="L811" s="360">
        <f>L812</f>
        <v>5515.1</v>
      </c>
      <c r="M811" s="361">
        <f t="shared" si="434"/>
        <v>201</v>
      </c>
      <c r="N811" s="355" t="s">
        <v>17016</v>
      </c>
      <c r="O811" s="355" t="s">
        <v>17016</v>
      </c>
      <c r="P811" s="358" t="s">
        <v>17016</v>
      </c>
      <c r="Q811" s="362">
        <v>13268555.52</v>
      </c>
      <c r="R811" s="360">
        <f t="shared" ref="R811:U811" si="435">R812</f>
        <v>0</v>
      </c>
      <c r="S811" s="360">
        <f t="shared" si="435"/>
        <v>0</v>
      </c>
      <c r="T811" s="360">
        <f t="shared" si="435"/>
        <v>0</v>
      </c>
      <c r="U811" s="360">
        <f t="shared" si="435"/>
        <v>13268555.52</v>
      </c>
      <c r="V811" s="356">
        <f t="shared" ref="V811:V836" si="436">Q811/J811</f>
        <v>2129.4902340928861</v>
      </c>
      <c r="W811" s="363">
        <f>W812</f>
        <v>2592.5931765438477</v>
      </c>
    </row>
    <row r="812" spans="1:23" ht="35.25" x14ac:dyDescent="0.5">
      <c r="A812" s="318">
        <v>790</v>
      </c>
      <c r="B812" s="318">
        <v>1</v>
      </c>
      <c r="C812" s="355">
        <f>SUBTOTAL(9,$B$660:B812)</f>
        <v>116</v>
      </c>
      <c r="D812" s="365" t="s">
        <v>286</v>
      </c>
      <c r="E812" s="355">
        <v>1994</v>
      </c>
      <c r="F812" s="355"/>
      <c r="G812" s="355" t="s">
        <v>17043</v>
      </c>
      <c r="H812" s="355">
        <v>5</v>
      </c>
      <c r="I812" s="355" t="s">
        <v>17048</v>
      </c>
      <c r="J812" s="366">
        <v>6230.86</v>
      </c>
      <c r="K812" s="366">
        <v>5515.1</v>
      </c>
      <c r="L812" s="366">
        <v>5515.1</v>
      </c>
      <c r="M812" s="367">
        <v>201</v>
      </c>
      <c r="N812" s="355" t="s">
        <v>17038</v>
      </c>
      <c r="O812" s="355" t="s">
        <v>17054</v>
      </c>
      <c r="P812" s="358" t="s">
        <v>17165</v>
      </c>
      <c r="Q812" s="363">
        <v>13268555.52</v>
      </c>
      <c r="R812" s="363"/>
      <c r="S812" s="363">
        <v>0</v>
      </c>
      <c r="T812" s="363">
        <v>0</v>
      </c>
      <c r="U812" s="363">
        <f>Q812-S812-T812</f>
        <v>13268555.52</v>
      </c>
      <c r="V812" s="356">
        <f t="shared" si="436"/>
        <v>2129.4902340928861</v>
      </c>
      <c r="W812" s="363">
        <v>2592.5931765438477</v>
      </c>
    </row>
    <row r="813" spans="1:23" ht="35.25" x14ac:dyDescent="0.5">
      <c r="A813" s="318">
        <v>791</v>
      </c>
      <c r="C813" s="364" t="s">
        <v>52</v>
      </c>
      <c r="D813" s="383"/>
      <c r="E813" s="355" t="s">
        <v>17016</v>
      </c>
      <c r="F813" s="355" t="s">
        <v>17016</v>
      </c>
      <c r="G813" s="355" t="s">
        <v>17016</v>
      </c>
      <c r="H813" s="355" t="s">
        <v>17016</v>
      </c>
      <c r="I813" s="355" t="s">
        <v>17016</v>
      </c>
      <c r="J813" s="366">
        <v>691.6</v>
      </c>
      <c r="K813" s="366">
        <v>691.6</v>
      </c>
      <c r="L813" s="366">
        <f>L814</f>
        <v>457.40000000000003</v>
      </c>
      <c r="M813" s="367">
        <v>17</v>
      </c>
      <c r="N813" s="355" t="s">
        <v>17016</v>
      </c>
      <c r="O813" s="355" t="s">
        <v>17016</v>
      </c>
      <c r="P813" s="358" t="s">
        <v>17016</v>
      </c>
      <c r="Q813" s="382">
        <v>5602584</v>
      </c>
      <c r="R813" s="366">
        <f t="shared" ref="R813:S813" si="437">R814</f>
        <v>0</v>
      </c>
      <c r="S813" s="366">
        <f t="shared" si="437"/>
        <v>0</v>
      </c>
      <c r="T813" s="366">
        <f t="shared" ref="T813" si="438">T814</f>
        <v>0</v>
      </c>
      <c r="U813" s="366">
        <f t="shared" ref="U813" si="439">U814</f>
        <v>5602584</v>
      </c>
      <c r="V813" s="356">
        <f t="shared" si="436"/>
        <v>8100.9022556390973</v>
      </c>
      <c r="W813" s="363">
        <v>9089.3515037593988</v>
      </c>
    </row>
    <row r="814" spans="1:23" ht="35.25" x14ac:dyDescent="0.5">
      <c r="A814" s="318">
        <v>792</v>
      </c>
      <c r="B814" s="318">
        <v>1</v>
      </c>
      <c r="C814" s="355">
        <f>SUBTOTAL(9,$B$660:B814)</f>
        <v>117</v>
      </c>
      <c r="D814" s="388" t="s">
        <v>15894</v>
      </c>
      <c r="E814" s="355">
        <v>1969</v>
      </c>
      <c r="F814" s="355"/>
      <c r="G814" s="355" t="s">
        <v>17178</v>
      </c>
      <c r="H814" s="355">
        <v>2</v>
      </c>
      <c r="I814" s="355" t="s">
        <v>16984</v>
      </c>
      <c r="J814" s="366">
        <v>691.6</v>
      </c>
      <c r="K814" s="366">
        <v>691.6</v>
      </c>
      <c r="L814" s="366">
        <v>457.40000000000003</v>
      </c>
      <c r="M814" s="367">
        <v>17</v>
      </c>
      <c r="N814" s="355" t="s">
        <v>17038</v>
      </c>
      <c r="O814" s="355" t="s">
        <v>17054</v>
      </c>
      <c r="P814" s="358" t="s">
        <v>17150</v>
      </c>
      <c r="Q814" s="363">
        <v>5602584</v>
      </c>
      <c r="R814" s="363"/>
      <c r="S814" s="363">
        <v>0</v>
      </c>
      <c r="T814" s="363">
        <v>0</v>
      </c>
      <c r="U814" s="363">
        <f t="shared" si="273"/>
        <v>5602584</v>
      </c>
      <c r="V814" s="356">
        <f t="shared" si="436"/>
        <v>8100.9022556390973</v>
      </c>
      <c r="W814" s="363">
        <v>10203.233082706767</v>
      </c>
    </row>
    <row r="815" spans="1:23" ht="35.25" x14ac:dyDescent="0.5">
      <c r="A815" s="318">
        <v>793</v>
      </c>
      <c r="C815" s="364" t="s">
        <v>53</v>
      </c>
      <c r="D815" s="389"/>
      <c r="E815" s="355" t="s">
        <v>17016</v>
      </c>
      <c r="F815" s="355" t="s">
        <v>17016</v>
      </c>
      <c r="G815" s="355" t="s">
        <v>17016</v>
      </c>
      <c r="H815" s="355" t="s">
        <v>17016</v>
      </c>
      <c r="I815" s="355" t="s">
        <v>17016</v>
      </c>
      <c r="J815" s="360">
        <f>J816</f>
        <v>362.9</v>
      </c>
      <c r="K815" s="360">
        <f t="shared" ref="K815:M815" si="440">K816</f>
        <v>241.5</v>
      </c>
      <c r="L815" s="360">
        <f>L816</f>
        <v>189.1</v>
      </c>
      <c r="M815" s="361">
        <f t="shared" si="440"/>
        <v>23</v>
      </c>
      <c r="N815" s="355" t="s">
        <v>17016</v>
      </c>
      <c r="O815" s="355" t="s">
        <v>17016</v>
      </c>
      <c r="P815" s="358" t="s">
        <v>17016</v>
      </c>
      <c r="Q815" s="362">
        <v>3167614.8</v>
      </c>
      <c r="R815" s="360">
        <f t="shared" ref="R815:U815" si="441">R816</f>
        <v>0</v>
      </c>
      <c r="S815" s="360">
        <f t="shared" si="441"/>
        <v>0</v>
      </c>
      <c r="T815" s="360">
        <f t="shared" si="441"/>
        <v>0</v>
      </c>
      <c r="U815" s="360">
        <f t="shared" si="441"/>
        <v>3167614.8</v>
      </c>
      <c r="V815" s="356">
        <f t="shared" si="436"/>
        <v>8728.616147699091</v>
      </c>
      <c r="W815" s="363">
        <f>W816</f>
        <v>10993.850096445301</v>
      </c>
    </row>
    <row r="816" spans="1:23" ht="35.25" x14ac:dyDescent="0.5">
      <c r="A816" s="318">
        <v>794</v>
      </c>
      <c r="B816" s="318">
        <v>1</v>
      </c>
      <c r="C816" s="355">
        <f>SUBTOTAL(9,$B$660:B816)</f>
        <v>118</v>
      </c>
      <c r="D816" s="387" t="s">
        <v>66</v>
      </c>
      <c r="E816" s="355">
        <v>1965</v>
      </c>
      <c r="F816" s="355"/>
      <c r="G816" s="355" t="s">
        <v>17178</v>
      </c>
      <c r="H816" s="355">
        <v>2</v>
      </c>
      <c r="I816" s="355" t="s">
        <v>16986</v>
      </c>
      <c r="J816" s="366">
        <v>362.9</v>
      </c>
      <c r="K816" s="366">
        <v>241.5</v>
      </c>
      <c r="L816" s="366">
        <v>189.1</v>
      </c>
      <c r="M816" s="367">
        <v>23</v>
      </c>
      <c r="N816" s="355" t="s">
        <v>17038</v>
      </c>
      <c r="O816" s="355" t="s">
        <v>17054</v>
      </c>
      <c r="P816" s="358" t="s">
        <v>17149</v>
      </c>
      <c r="Q816" s="363">
        <v>3167614.8</v>
      </c>
      <c r="R816" s="363"/>
      <c r="S816" s="363">
        <v>0</v>
      </c>
      <c r="T816" s="363">
        <v>0</v>
      </c>
      <c r="U816" s="363">
        <f t="shared" si="273"/>
        <v>3167614.8</v>
      </c>
      <c r="V816" s="356">
        <f t="shared" si="436"/>
        <v>8728.616147699091</v>
      </c>
      <c r="W816" s="363">
        <v>10993.850096445301</v>
      </c>
    </row>
    <row r="817" spans="1:23" ht="35.25" x14ac:dyDescent="0.5">
      <c r="A817" s="318">
        <v>795</v>
      </c>
      <c r="C817" s="364" t="s">
        <v>55</v>
      </c>
      <c r="D817" s="383"/>
      <c r="E817" s="355" t="s">
        <v>17016</v>
      </c>
      <c r="F817" s="355" t="s">
        <v>17016</v>
      </c>
      <c r="G817" s="355" t="s">
        <v>17016</v>
      </c>
      <c r="H817" s="355" t="s">
        <v>17016</v>
      </c>
      <c r="I817" s="355" t="s">
        <v>17016</v>
      </c>
      <c r="J817" s="360">
        <f>J818</f>
        <v>375.2</v>
      </c>
      <c r="K817" s="360">
        <f t="shared" ref="K817:M817" si="442">K818</f>
        <v>375.2</v>
      </c>
      <c r="L817" s="360">
        <f>L818</f>
        <v>375.2</v>
      </c>
      <c r="M817" s="361">
        <f t="shared" si="442"/>
        <v>17</v>
      </c>
      <c r="N817" s="355" t="s">
        <v>17016</v>
      </c>
      <c r="O817" s="355" t="s">
        <v>17016</v>
      </c>
      <c r="P817" s="358" t="s">
        <v>17016</v>
      </c>
      <c r="Q817" s="362">
        <v>4525164</v>
      </c>
      <c r="R817" s="360">
        <f t="shared" ref="R817:U817" si="443">R818</f>
        <v>0</v>
      </c>
      <c r="S817" s="360">
        <f t="shared" si="443"/>
        <v>0</v>
      </c>
      <c r="T817" s="360">
        <f t="shared" si="443"/>
        <v>0</v>
      </c>
      <c r="U817" s="360">
        <f t="shared" si="443"/>
        <v>4525164</v>
      </c>
      <c r="V817" s="356">
        <f t="shared" si="436"/>
        <v>12060.671641791045</v>
      </c>
      <c r="W817" s="363">
        <f>W818</f>
        <v>15190.63432835821</v>
      </c>
    </row>
    <row r="818" spans="1:23" ht="35.25" x14ac:dyDescent="0.5">
      <c r="A818" s="318">
        <v>796</v>
      </c>
      <c r="B818" s="318">
        <v>1</v>
      </c>
      <c r="C818" s="355">
        <f>SUBTOTAL(9,$B$660:B818)</f>
        <v>119</v>
      </c>
      <c r="D818" s="365" t="s">
        <v>67</v>
      </c>
      <c r="E818" s="355">
        <v>1967</v>
      </c>
      <c r="F818" s="355"/>
      <c r="G818" s="355" t="s">
        <v>17178</v>
      </c>
      <c r="H818" s="355">
        <v>2</v>
      </c>
      <c r="I818" s="355" t="s">
        <v>16986</v>
      </c>
      <c r="J818" s="366">
        <v>375.2</v>
      </c>
      <c r="K818" s="366">
        <v>375.2</v>
      </c>
      <c r="L818" s="366">
        <v>375.2</v>
      </c>
      <c r="M818" s="367">
        <v>17</v>
      </c>
      <c r="N818" s="355" t="s">
        <v>17038</v>
      </c>
      <c r="O818" s="355" t="s">
        <v>17054</v>
      </c>
      <c r="P818" s="358" t="s">
        <v>17151</v>
      </c>
      <c r="Q818" s="363">
        <v>4525164</v>
      </c>
      <c r="R818" s="363"/>
      <c r="S818" s="363">
        <v>0</v>
      </c>
      <c r="T818" s="363">
        <v>0</v>
      </c>
      <c r="U818" s="363">
        <f t="shared" si="273"/>
        <v>4525164</v>
      </c>
      <c r="V818" s="356">
        <f t="shared" si="436"/>
        <v>12060.671641791045</v>
      </c>
      <c r="W818" s="363">
        <v>15190.63432835821</v>
      </c>
    </row>
    <row r="819" spans="1:23" ht="35.25" x14ac:dyDescent="0.5">
      <c r="A819" s="318">
        <v>797</v>
      </c>
      <c r="C819" s="364" t="s">
        <v>56</v>
      </c>
      <c r="D819" s="383"/>
      <c r="E819" s="355" t="s">
        <v>17016</v>
      </c>
      <c r="F819" s="355" t="s">
        <v>17016</v>
      </c>
      <c r="G819" s="355" t="s">
        <v>17016</v>
      </c>
      <c r="H819" s="355" t="s">
        <v>17016</v>
      </c>
      <c r="I819" s="355" t="s">
        <v>17016</v>
      </c>
      <c r="J819" s="360">
        <f>J820</f>
        <v>946</v>
      </c>
      <c r="K819" s="360">
        <f t="shared" ref="K819:M819" si="444">K820</f>
        <v>854.3</v>
      </c>
      <c r="L819" s="360">
        <f>L820</f>
        <v>755.59999999999991</v>
      </c>
      <c r="M819" s="361">
        <f t="shared" si="444"/>
        <v>52</v>
      </c>
      <c r="N819" s="355" t="s">
        <v>17016</v>
      </c>
      <c r="O819" s="355" t="s">
        <v>17016</v>
      </c>
      <c r="P819" s="358" t="s">
        <v>17016</v>
      </c>
      <c r="Q819" s="362">
        <v>6572262</v>
      </c>
      <c r="R819" s="360">
        <f t="shared" ref="R819:U819" si="445">R820</f>
        <v>0</v>
      </c>
      <c r="S819" s="360">
        <f t="shared" si="445"/>
        <v>0</v>
      </c>
      <c r="T819" s="360">
        <f t="shared" si="445"/>
        <v>0</v>
      </c>
      <c r="U819" s="360">
        <f t="shared" si="445"/>
        <v>6572262</v>
      </c>
      <c r="V819" s="356">
        <f t="shared" si="436"/>
        <v>6947.4228329809721</v>
      </c>
      <c r="W819" s="363">
        <f>W820</f>
        <v>8750.4048625792821</v>
      </c>
    </row>
    <row r="820" spans="1:23" ht="35.25" x14ac:dyDescent="0.5">
      <c r="A820" s="318">
        <v>798</v>
      </c>
      <c r="B820" s="318">
        <v>1</v>
      </c>
      <c r="C820" s="355">
        <f>SUBTOTAL(9,$B$660:B820)</f>
        <v>120</v>
      </c>
      <c r="D820" s="390" t="s">
        <v>68</v>
      </c>
      <c r="E820" s="355">
        <v>1971</v>
      </c>
      <c r="F820" s="355"/>
      <c r="G820" s="355" t="s">
        <v>17178</v>
      </c>
      <c r="H820" s="355">
        <v>2</v>
      </c>
      <c r="I820" s="355" t="s">
        <v>17045</v>
      </c>
      <c r="J820" s="366">
        <v>946</v>
      </c>
      <c r="K820" s="366">
        <v>854.3</v>
      </c>
      <c r="L820" s="366">
        <v>755.59999999999991</v>
      </c>
      <c r="M820" s="367">
        <v>52</v>
      </c>
      <c r="N820" s="355" t="s">
        <v>17038</v>
      </c>
      <c r="O820" s="355" t="s">
        <v>17054</v>
      </c>
      <c r="P820" s="358" t="s">
        <v>17152</v>
      </c>
      <c r="Q820" s="363">
        <v>6572262</v>
      </c>
      <c r="R820" s="363"/>
      <c r="S820" s="363">
        <v>0</v>
      </c>
      <c r="T820" s="363">
        <v>0</v>
      </c>
      <c r="U820" s="363">
        <f t="shared" si="273"/>
        <v>6572262</v>
      </c>
      <c r="V820" s="356">
        <f t="shared" si="436"/>
        <v>6947.4228329809721</v>
      </c>
      <c r="W820" s="363">
        <v>8750.4048625792821</v>
      </c>
    </row>
    <row r="821" spans="1:23" ht="35.25" x14ac:dyDescent="0.5">
      <c r="A821" s="318">
        <v>799</v>
      </c>
      <c r="C821" s="364" t="s">
        <v>54</v>
      </c>
      <c r="D821" s="383"/>
      <c r="E821" s="355" t="s">
        <v>17016</v>
      </c>
      <c r="F821" s="355" t="s">
        <v>17016</v>
      </c>
      <c r="G821" s="355" t="s">
        <v>17016</v>
      </c>
      <c r="H821" s="355" t="s">
        <v>17016</v>
      </c>
      <c r="I821" s="355" t="s">
        <v>17016</v>
      </c>
      <c r="J821" s="360">
        <f>J822</f>
        <v>418.9</v>
      </c>
      <c r="K821" s="360">
        <f t="shared" ref="K821:M821" si="446">K822</f>
        <v>372.4</v>
      </c>
      <c r="L821" s="360">
        <f>L822</f>
        <v>372.4</v>
      </c>
      <c r="M821" s="361">
        <f t="shared" si="446"/>
        <v>8</v>
      </c>
      <c r="N821" s="355" t="s">
        <v>17016</v>
      </c>
      <c r="O821" s="355" t="s">
        <v>17016</v>
      </c>
      <c r="P821" s="358" t="s">
        <v>17016</v>
      </c>
      <c r="Q821" s="362">
        <v>3102969.6</v>
      </c>
      <c r="R821" s="360">
        <f t="shared" ref="R821:U821" si="447">R822</f>
        <v>0</v>
      </c>
      <c r="S821" s="360">
        <f t="shared" si="447"/>
        <v>0</v>
      </c>
      <c r="T821" s="360">
        <f t="shared" si="447"/>
        <v>0</v>
      </c>
      <c r="U821" s="360">
        <f t="shared" si="447"/>
        <v>3102969.6</v>
      </c>
      <c r="V821" s="356">
        <f t="shared" si="436"/>
        <v>7407.4232513726429</v>
      </c>
      <c r="W821" s="363">
        <f>W822</f>
        <v>9329.7837192647421</v>
      </c>
    </row>
    <row r="822" spans="1:23" ht="35.25" x14ac:dyDescent="0.5">
      <c r="A822" s="318">
        <v>800</v>
      </c>
      <c r="B822" s="318">
        <v>1</v>
      </c>
      <c r="C822" s="355">
        <f>SUBTOTAL(9,$B$660:B822)</f>
        <v>121</v>
      </c>
      <c r="D822" s="365" t="s">
        <v>69</v>
      </c>
      <c r="E822" s="355">
        <v>1965</v>
      </c>
      <c r="F822" s="355"/>
      <c r="G822" s="355" t="s">
        <v>17178</v>
      </c>
      <c r="H822" s="355">
        <v>2</v>
      </c>
      <c r="I822" s="355" t="s">
        <v>16986</v>
      </c>
      <c r="J822" s="366">
        <v>418.9</v>
      </c>
      <c r="K822" s="366">
        <v>372.4</v>
      </c>
      <c r="L822" s="366">
        <v>372.4</v>
      </c>
      <c r="M822" s="367">
        <v>8</v>
      </c>
      <c r="N822" s="355" t="s">
        <v>17038</v>
      </c>
      <c r="O822" s="355" t="s">
        <v>17054</v>
      </c>
      <c r="P822" s="358" t="s">
        <v>17150</v>
      </c>
      <c r="Q822" s="363">
        <v>3102969.6</v>
      </c>
      <c r="R822" s="363"/>
      <c r="S822" s="363">
        <v>0</v>
      </c>
      <c r="T822" s="363">
        <v>0</v>
      </c>
      <c r="U822" s="363">
        <f t="shared" si="273"/>
        <v>3102969.6</v>
      </c>
      <c r="V822" s="356">
        <f t="shared" si="436"/>
        <v>7407.4232513726429</v>
      </c>
      <c r="W822" s="363">
        <v>9329.7837192647421</v>
      </c>
    </row>
    <row r="823" spans="1:23" ht="35.25" x14ac:dyDescent="0.5">
      <c r="A823" s="318">
        <v>801</v>
      </c>
      <c r="C823" s="364" t="s">
        <v>491</v>
      </c>
      <c r="D823" s="383"/>
      <c r="E823" s="355" t="s">
        <v>17016</v>
      </c>
      <c r="F823" s="355" t="s">
        <v>17016</v>
      </c>
      <c r="G823" s="355" t="s">
        <v>17016</v>
      </c>
      <c r="H823" s="355" t="s">
        <v>17016</v>
      </c>
      <c r="I823" s="355" t="s">
        <v>17016</v>
      </c>
      <c r="J823" s="360">
        <f>J824</f>
        <v>3265.3</v>
      </c>
      <c r="K823" s="360">
        <f t="shared" ref="K823:M823" si="448">K824</f>
        <v>1908.7</v>
      </c>
      <c r="L823" s="360">
        <f>L824</f>
        <v>1908.7</v>
      </c>
      <c r="M823" s="361">
        <f t="shared" si="448"/>
        <v>102</v>
      </c>
      <c r="N823" s="355" t="s">
        <v>17016</v>
      </c>
      <c r="O823" s="355" t="s">
        <v>17016</v>
      </c>
      <c r="P823" s="358" t="s">
        <v>17016</v>
      </c>
      <c r="Q823" s="362">
        <v>16205981.91</v>
      </c>
      <c r="R823" s="360">
        <f t="shared" ref="R823:U823" si="449">R824</f>
        <v>0</v>
      </c>
      <c r="S823" s="360">
        <f t="shared" si="449"/>
        <v>0</v>
      </c>
      <c r="T823" s="360">
        <f t="shared" si="449"/>
        <v>0</v>
      </c>
      <c r="U823" s="360">
        <f t="shared" si="449"/>
        <v>16205981.91</v>
      </c>
      <c r="V823" s="356">
        <f t="shared" si="436"/>
        <v>4963.091265733623</v>
      </c>
      <c r="W823" s="363">
        <f>W824</f>
        <v>6616.2121703978182</v>
      </c>
    </row>
    <row r="824" spans="1:23" ht="35.25" x14ac:dyDescent="0.5">
      <c r="A824" s="318">
        <v>802</v>
      </c>
      <c r="B824" s="318">
        <v>1</v>
      </c>
      <c r="C824" s="355">
        <f>SUBTOTAL(9,$B$660:B824)</f>
        <v>122</v>
      </c>
      <c r="D824" s="365" t="s">
        <v>494</v>
      </c>
      <c r="E824" s="355">
        <v>1994</v>
      </c>
      <c r="F824" s="355"/>
      <c r="G824" s="355" t="s">
        <v>17178</v>
      </c>
      <c r="H824" s="355">
        <v>2</v>
      </c>
      <c r="I824" s="355" t="s">
        <v>17041</v>
      </c>
      <c r="J824" s="366">
        <v>3265.3</v>
      </c>
      <c r="K824" s="366">
        <v>1908.7</v>
      </c>
      <c r="L824" s="366">
        <v>1908.7</v>
      </c>
      <c r="M824" s="367">
        <v>102</v>
      </c>
      <c r="N824" s="355" t="s">
        <v>17038</v>
      </c>
      <c r="O824" s="355" t="s">
        <v>17054</v>
      </c>
      <c r="P824" s="358" t="s">
        <v>17141</v>
      </c>
      <c r="Q824" s="363">
        <v>16205981.91</v>
      </c>
      <c r="R824" s="363"/>
      <c r="S824" s="363">
        <v>0</v>
      </c>
      <c r="T824" s="363">
        <v>0</v>
      </c>
      <c r="U824" s="363">
        <f t="shared" ref="U824:U826" si="450">Q824-S824-T824</f>
        <v>16205981.91</v>
      </c>
      <c r="V824" s="356">
        <f t="shared" si="436"/>
        <v>4963.091265733623</v>
      </c>
      <c r="W824" s="363">
        <v>6616.2121703978182</v>
      </c>
    </row>
    <row r="825" spans="1:23" ht="35.25" x14ac:dyDescent="0.5">
      <c r="A825" s="318">
        <v>803</v>
      </c>
      <c r="C825" s="364" t="s">
        <v>506</v>
      </c>
      <c r="D825" s="383"/>
      <c r="E825" s="355" t="s">
        <v>17016</v>
      </c>
      <c r="F825" s="355" t="s">
        <v>17016</v>
      </c>
      <c r="G825" s="355" t="s">
        <v>17016</v>
      </c>
      <c r="H825" s="355" t="s">
        <v>17016</v>
      </c>
      <c r="I825" s="355" t="s">
        <v>17016</v>
      </c>
      <c r="J825" s="360">
        <f>J826</f>
        <v>627.5</v>
      </c>
      <c r="K825" s="360">
        <f t="shared" ref="K825:M825" si="451">K826</f>
        <v>559.4</v>
      </c>
      <c r="L825" s="360">
        <f>L826</f>
        <v>559.4</v>
      </c>
      <c r="M825" s="361">
        <f t="shared" si="451"/>
        <v>26</v>
      </c>
      <c r="N825" s="355" t="s">
        <v>17016</v>
      </c>
      <c r="O825" s="355" t="s">
        <v>17016</v>
      </c>
      <c r="P825" s="358" t="s">
        <v>17016</v>
      </c>
      <c r="Q825" s="362">
        <v>4039280.1599999997</v>
      </c>
      <c r="R825" s="360">
        <f t="shared" ref="R825:U825" si="452">R826</f>
        <v>0</v>
      </c>
      <c r="S825" s="360">
        <f t="shared" si="452"/>
        <v>0</v>
      </c>
      <c r="T825" s="360">
        <f t="shared" si="452"/>
        <v>0</v>
      </c>
      <c r="U825" s="360">
        <f t="shared" si="452"/>
        <v>4039280.1599999997</v>
      </c>
      <c r="V825" s="356">
        <f t="shared" si="436"/>
        <v>6437.0998565737045</v>
      </c>
      <c r="W825" s="363">
        <f>W826</f>
        <v>8581.1873147410352</v>
      </c>
    </row>
    <row r="826" spans="1:23" ht="35.25" x14ac:dyDescent="0.5">
      <c r="A826" s="318">
        <v>804</v>
      </c>
      <c r="B826" s="318">
        <v>1</v>
      </c>
      <c r="C826" s="355">
        <f>SUBTOTAL(9,$B$660:B826)</f>
        <v>123</v>
      </c>
      <c r="D826" s="365" t="s">
        <v>505</v>
      </c>
      <c r="E826" s="355">
        <v>1990</v>
      </c>
      <c r="F826" s="355"/>
      <c r="G826" s="355" t="s">
        <v>17043</v>
      </c>
      <c r="H826" s="355">
        <v>2</v>
      </c>
      <c r="I826" s="355" t="s">
        <v>16986</v>
      </c>
      <c r="J826" s="366">
        <v>627.5</v>
      </c>
      <c r="K826" s="366">
        <v>559.4</v>
      </c>
      <c r="L826" s="366">
        <v>559.4</v>
      </c>
      <c r="M826" s="367">
        <v>26</v>
      </c>
      <c r="N826" s="355" t="s">
        <v>17038</v>
      </c>
      <c r="O826" s="355" t="s">
        <v>17076</v>
      </c>
      <c r="P826" s="358" t="s">
        <v>17042</v>
      </c>
      <c r="Q826" s="363">
        <v>4039280.1599999997</v>
      </c>
      <c r="R826" s="363"/>
      <c r="S826" s="363">
        <v>0</v>
      </c>
      <c r="T826" s="363">
        <v>0</v>
      </c>
      <c r="U826" s="363">
        <f t="shared" si="450"/>
        <v>4039280.1599999997</v>
      </c>
      <c r="V826" s="356">
        <f t="shared" si="436"/>
        <v>6437.0998565737045</v>
      </c>
      <c r="W826" s="363">
        <v>8581.1873147410352</v>
      </c>
    </row>
    <row r="827" spans="1:23" ht="35.25" x14ac:dyDescent="0.5">
      <c r="A827" s="318">
        <v>805</v>
      </c>
      <c r="C827" s="364" t="s">
        <v>312</v>
      </c>
      <c r="D827" s="383"/>
      <c r="E827" s="355" t="s">
        <v>17016</v>
      </c>
      <c r="F827" s="355" t="s">
        <v>17016</v>
      </c>
      <c r="G827" s="355" t="s">
        <v>17016</v>
      </c>
      <c r="H827" s="355" t="s">
        <v>17016</v>
      </c>
      <c r="I827" s="355" t="s">
        <v>17016</v>
      </c>
      <c r="J827" s="360">
        <f>J828+J829</f>
        <v>3230</v>
      </c>
      <c r="K827" s="360">
        <f t="shared" ref="K827:M827" si="453">K828+K829</f>
        <v>2919.7999999999997</v>
      </c>
      <c r="L827" s="360">
        <f t="shared" si="453"/>
        <v>2865.8999999999996</v>
      </c>
      <c r="M827" s="361">
        <f t="shared" si="453"/>
        <v>131</v>
      </c>
      <c r="N827" s="355" t="s">
        <v>17016</v>
      </c>
      <c r="O827" s="355" t="s">
        <v>17016</v>
      </c>
      <c r="P827" s="358" t="s">
        <v>17016</v>
      </c>
      <c r="Q827" s="362">
        <v>13569014.32</v>
      </c>
      <c r="R827" s="360">
        <f t="shared" ref="R827:U827" si="454">R828+R829</f>
        <v>0</v>
      </c>
      <c r="S827" s="360">
        <f t="shared" si="454"/>
        <v>0</v>
      </c>
      <c r="T827" s="360">
        <f t="shared" si="454"/>
        <v>0</v>
      </c>
      <c r="U827" s="360">
        <f t="shared" si="454"/>
        <v>13569014.32</v>
      </c>
      <c r="V827" s="356">
        <f t="shared" si="436"/>
        <v>4200.9332260061919</v>
      </c>
      <c r="W827" s="363">
        <f>MAX(W828:W829)</f>
        <v>9701.4203273040475</v>
      </c>
    </row>
    <row r="828" spans="1:23" ht="35.25" x14ac:dyDescent="0.5">
      <c r="A828" s="318">
        <v>806</v>
      </c>
      <c r="B828" s="318">
        <v>1</v>
      </c>
      <c r="C828" s="355">
        <f>SUBTOTAL(9,$B$660:B828)</f>
        <v>124</v>
      </c>
      <c r="D828" s="365" t="s">
        <v>311</v>
      </c>
      <c r="E828" s="355">
        <v>1980</v>
      </c>
      <c r="F828" s="355"/>
      <c r="G828" s="355" t="s">
        <v>17178</v>
      </c>
      <c r="H828" s="355">
        <v>2</v>
      </c>
      <c r="I828" s="355" t="s">
        <v>17045</v>
      </c>
      <c r="J828" s="366">
        <v>928.8</v>
      </c>
      <c r="K828" s="366">
        <v>844.6</v>
      </c>
      <c r="L828" s="366">
        <v>844.6</v>
      </c>
      <c r="M828" s="367">
        <v>46</v>
      </c>
      <c r="N828" s="355" t="s">
        <v>17038</v>
      </c>
      <c r="O828" s="355" t="s">
        <v>17076</v>
      </c>
      <c r="P828" s="358" t="s">
        <v>17042</v>
      </c>
      <c r="Q828" s="363">
        <v>6571694.3200000003</v>
      </c>
      <c r="R828" s="363"/>
      <c r="S828" s="363">
        <v>0</v>
      </c>
      <c r="T828" s="363">
        <v>0</v>
      </c>
      <c r="U828" s="363">
        <f t="shared" ref="U828:U832" si="455">Q828-S828-T828</f>
        <v>6571694.3200000003</v>
      </c>
      <c r="V828" s="356">
        <f t="shared" si="436"/>
        <v>7075.4676141257542</v>
      </c>
      <c r="W828" s="363">
        <v>9701.4203273040475</v>
      </c>
    </row>
    <row r="829" spans="1:23" ht="35.25" x14ac:dyDescent="0.5">
      <c r="A829" s="318">
        <v>807</v>
      </c>
      <c r="B829" s="318">
        <v>1</v>
      </c>
      <c r="C829" s="355">
        <f>SUBTOTAL(9,$B$660:B829)</f>
        <v>125</v>
      </c>
      <c r="D829" s="365" t="s">
        <v>313</v>
      </c>
      <c r="E829" s="355">
        <v>1989</v>
      </c>
      <c r="F829" s="355"/>
      <c r="G829" s="355" t="s">
        <v>17043</v>
      </c>
      <c r="H829" s="355">
        <v>4</v>
      </c>
      <c r="I829" s="355" t="s">
        <v>17041</v>
      </c>
      <c r="J829" s="366">
        <v>2301.1999999999998</v>
      </c>
      <c r="K829" s="366">
        <v>2075.1999999999998</v>
      </c>
      <c r="L829" s="366">
        <v>2021.2999999999997</v>
      </c>
      <c r="M829" s="367">
        <v>85</v>
      </c>
      <c r="N829" s="355" t="s">
        <v>17038</v>
      </c>
      <c r="O829" s="355" t="s">
        <v>17054</v>
      </c>
      <c r="P829" s="358" t="s">
        <v>17175</v>
      </c>
      <c r="Q829" s="363">
        <v>6997320</v>
      </c>
      <c r="R829" s="363"/>
      <c r="S829" s="363">
        <v>0</v>
      </c>
      <c r="T829" s="363">
        <v>0</v>
      </c>
      <c r="U829" s="363">
        <f t="shared" si="455"/>
        <v>6997320</v>
      </c>
      <c r="V829" s="356">
        <f t="shared" si="436"/>
        <v>3040.7265774378589</v>
      </c>
      <c r="W829" s="363">
        <v>3103.6074952198855</v>
      </c>
    </row>
    <row r="830" spans="1:23" ht="35.25" x14ac:dyDescent="0.5">
      <c r="A830" s="318">
        <v>808</v>
      </c>
      <c r="C830" s="364" t="s">
        <v>308</v>
      </c>
      <c r="D830" s="383"/>
      <c r="E830" s="355" t="s">
        <v>17016</v>
      </c>
      <c r="F830" s="355" t="s">
        <v>17016</v>
      </c>
      <c r="G830" s="355" t="s">
        <v>17016</v>
      </c>
      <c r="H830" s="355" t="s">
        <v>17016</v>
      </c>
      <c r="I830" s="355" t="s">
        <v>17016</v>
      </c>
      <c r="J830" s="360">
        <f>J831+J832</f>
        <v>2655.54</v>
      </c>
      <c r="K830" s="360">
        <f t="shared" ref="K830:M830" si="456">K831+K832</f>
        <v>2298.2399999999998</v>
      </c>
      <c r="L830" s="360">
        <f>L831+L832</f>
        <v>2197.1999999999998</v>
      </c>
      <c r="M830" s="361">
        <f t="shared" si="456"/>
        <v>114</v>
      </c>
      <c r="N830" s="355" t="s">
        <v>17016</v>
      </c>
      <c r="O830" s="355" t="s">
        <v>17016</v>
      </c>
      <c r="P830" s="358" t="s">
        <v>17016</v>
      </c>
      <c r="Q830" s="362">
        <v>7704383.129999999</v>
      </c>
      <c r="R830" s="360">
        <f t="shared" ref="R830:U830" si="457">R831+R832</f>
        <v>0</v>
      </c>
      <c r="S830" s="360">
        <f t="shared" si="457"/>
        <v>0</v>
      </c>
      <c r="T830" s="360">
        <f t="shared" si="457"/>
        <v>0</v>
      </c>
      <c r="U830" s="360">
        <f t="shared" si="457"/>
        <v>7704383.129999999</v>
      </c>
      <c r="V830" s="356">
        <f t="shared" si="436"/>
        <v>2901.249135768996</v>
      </c>
      <c r="W830" s="363">
        <f>MAX(W831:W832)</f>
        <v>6672.8211633663359</v>
      </c>
    </row>
    <row r="831" spans="1:23" ht="35.25" x14ac:dyDescent="0.5">
      <c r="A831" s="318">
        <v>809</v>
      </c>
      <c r="B831" s="318">
        <v>1</v>
      </c>
      <c r="C831" s="355">
        <f>SUBTOTAL(9,$B$660:B831)</f>
        <v>126</v>
      </c>
      <c r="D831" s="365" t="s">
        <v>314</v>
      </c>
      <c r="E831" s="355">
        <v>1957</v>
      </c>
      <c r="F831" s="355"/>
      <c r="G831" s="355" t="s">
        <v>17178</v>
      </c>
      <c r="H831" s="355">
        <v>2</v>
      </c>
      <c r="I831" s="355" t="s">
        <v>16984</v>
      </c>
      <c r="J831" s="366">
        <v>791.84</v>
      </c>
      <c r="K831" s="366">
        <v>585.14</v>
      </c>
      <c r="L831" s="366">
        <v>551.79999999999995</v>
      </c>
      <c r="M831" s="367">
        <v>40</v>
      </c>
      <c r="N831" s="355" t="s">
        <v>17038</v>
      </c>
      <c r="O831" s="355" t="s">
        <v>17076</v>
      </c>
      <c r="P831" s="358" t="s">
        <v>17042</v>
      </c>
      <c r="Q831" s="363">
        <v>2460578.1199999996</v>
      </c>
      <c r="R831" s="363"/>
      <c r="S831" s="363">
        <v>0</v>
      </c>
      <c r="T831" s="363">
        <v>0</v>
      </c>
      <c r="U831" s="363">
        <f t="shared" si="455"/>
        <v>2460578.1199999996</v>
      </c>
      <c r="V831" s="356">
        <f t="shared" si="436"/>
        <v>3107.4183168316827</v>
      </c>
      <c r="W831" s="363">
        <v>6672.8211633663359</v>
      </c>
    </row>
    <row r="832" spans="1:23" ht="35.25" x14ac:dyDescent="0.5">
      <c r="A832" s="318">
        <v>810</v>
      </c>
      <c r="B832" s="318">
        <v>1</v>
      </c>
      <c r="C832" s="355">
        <f>SUBTOTAL(9,$B$660:B832)</f>
        <v>127</v>
      </c>
      <c r="D832" s="365" t="s">
        <v>315</v>
      </c>
      <c r="E832" s="355">
        <v>1979</v>
      </c>
      <c r="F832" s="355"/>
      <c r="G832" s="355" t="s">
        <v>17043</v>
      </c>
      <c r="H832" s="355">
        <v>5</v>
      </c>
      <c r="I832" s="355" t="s">
        <v>17045</v>
      </c>
      <c r="J832" s="366">
        <v>1863.7</v>
      </c>
      <c r="K832" s="366">
        <v>1713.1</v>
      </c>
      <c r="L832" s="366">
        <v>1645.3999999999999</v>
      </c>
      <c r="M832" s="367">
        <v>74</v>
      </c>
      <c r="N832" s="355" t="s">
        <v>17038</v>
      </c>
      <c r="O832" s="355" t="s">
        <v>17054</v>
      </c>
      <c r="P832" s="358" t="s">
        <v>17175</v>
      </c>
      <c r="Q832" s="363">
        <v>5243805.01</v>
      </c>
      <c r="R832" s="363"/>
      <c r="S832" s="363">
        <v>0</v>
      </c>
      <c r="T832" s="363">
        <v>0</v>
      </c>
      <c r="U832" s="363">
        <f t="shared" si="455"/>
        <v>5243805.01</v>
      </c>
      <c r="V832" s="356">
        <f t="shared" si="436"/>
        <v>2813.6529538015775</v>
      </c>
      <c r="W832" s="363">
        <v>2871.8380812362507</v>
      </c>
    </row>
    <row r="833" spans="1:16199" ht="35.25" x14ac:dyDescent="0.25">
      <c r="A833" s="318">
        <v>811</v>
      </c>
      <c r="C833" s="391" t="s">
        <v>17303</v>
      </c>
      <c r="D833" s="392"/>
      <c r="E833" s="392"/>
      <c r="F833" s="392"/>
      <c r="G833" s="392"/>
      <c r="H833" s="392"/>
      <c r="I833" s="392"/>
      <c r="J833" s="392"/>
      <c r="K833" s="392"/>
      <c r="L833" s="392"/>
      <c r="M833" s="392"/>
      <c r="N833" s="392"/>
      <c r="O833" s="392"/>
      <c r="P833" s="392"/>
      <c r="Q833" s="392"/>
      <c r="R833" s="392"/>
      <c r="S833" s="392"/>
      <c r="T833" s="392"/>
      <c r="U833" s="392"/>
      <c r="V833" s="392"/>
      <c r="W833" s="393"/>
    </row>
    <row r="834" spans="1:16199" s="394" customFormat="1" ht="35.25" x14ac:dyDescent="0.5">
      <c r="A834" s="318">
        <v>812</v>
      </c>
      <c r="C834" s="364" t="s">
        <v>17307</v>
      </c>
      <c r="D834" s="383"/>
      <c r="E834" s="355" t="s">
        <v>17016</v>
      </c>
      <c r="F834" s="355" t="s">
        <v>17016</v>
      </c>
      <c r="G834" s="355" t="s">
        <v>17016</v>
      </c>
      <c r="H834" s="355" t="s">
        <v>17016</v>
      </c>
      <c r="I834" s="355" t="s">
        <v>17016</v>
      </c>
      <c r="J834" s="360">
        <f>J835</f>
        <v>6998.4000000000005</v>
      </c>
      <c r="K834" s="360">
        <f t="shared" ref="K834:M834" si="458">K835</f>
        <v>4867.91</v>
      </c>
      <c r="L834" s="360">
        <f t="shared" si="458"/>
        <v>4735.8100000000004</v>
      </c>
      <c r="M834" s="395">
        <f t="shared" si="458"/>
        <v>263</v>
      </c>
      <c r="N834" s="355" t="s">
        <v>17016</v>
      </c>
      <c r="O834" s="355" t="s">
        <v>17016</v>
      </c>
      <c r="P834" s="358" t="s">
        <v>17016</v>
      </c>
      <c r="Q834" s="362">
        <f>Q835</f>
        <v>21341946.870000001</v>
      </c>
      <c r="R834" s="362">
        <f t="shared" ref="R834:T834" si="459">R835</f>
        <v>0</v>
      </c>
      <c r="S834" s="360">
        <f t="shared" si="459"/>
        <v>0</v>
      </c>
      <c r="T834" s="360">
        <f t="shared" si="459"/>
        <v>0</v>
      </c>
      <c r="U834" s="360">
        <f>U835</f>
        <v>21341946.870000001</v>
      </c>
      <c r="V834" s="356">
        <f t="shared" si="436"/>
        <v>3049.5465920781894</v>
      </c>
      <c r="W834" s="363">
        <f>MAX(W835:W841)</f>
        <v>8984.26</v>
      </c>
      <c r="X834" s="396"/>
      <c r="Y834" s="396"/>
      <c r="Z834" s="396"/>
      <c r="AA834" s="396"/>
      <c r="AB834" s="396"/>
      <c r="AC834" s="396"/>
      <c r="AD834" s="396"/>
      <c r="AE834" s="396"/>
      <c r="AF834" s="396"/>
      <c r="AG834" s="396"/>
      <c r="AH834" s="396"/>
      <c r="AI834" s="396"/>
      <c r="AJ834" s="396"/>
      <c r="AK834" s="396"/>
      <c r="AL834" s="396"/>
      <c r="AM834" s="396"/>
      <c r="AN834" s="396"/>
      <c r="AO834" s="396"/>
      <c r="AP834" s="396"/>
      <c r="AQ834" s="396"/>
      <c r="AR834" s="396"/>
      <c r="AS834" s="396"/>
      <c r="AT834" s="396"/>
      <c r="AU834" s="396"/>
      <c r="AV834" s="396"/>
      <c r="AW834" s="396"/>
      <c r="AX834" s="396"/>
      <c r="AY834" s="396"/>
      <c r="AZ834" s="396"/>
      <c r="BA834" s="396"/>
      <c r="BB834" s="396"/>
      <c r="BC834" s="396"/>
      <c r="BD834" s="396"/>
      <c r="BE834" s="396"/>
      <c r="BF834" s="396"/>
      <c r="BG834" s="396"/>
      <c r="BH834" s="396"/>
      <c r="BI834" s="396"/>
      <c r="BJ834" s="396"/>
      <c r="BK834" s="396"/>
      <c r="BL834" s="396"/>
      <c r="BM834" s="396"/>
      <c r="BN834" s="396"/>
      <c r="BO834" s="396"/>
      <c r="BP834" s="396"/>
      <c r="BQ834" s="396"/>
      <c r="BR834" s="396"/>
      <c r="BS834" s="396"/>
      <c r="BT834" s="396"/>
      <c r="BU834" s="396"/>
      <c r="BV834" s="396"/>
      <c r="BW834" s="396"/>
      <c r="BX834" s="396"/>
      <c r="BY834" s="396"/>
      <c r="BZ834" s="396"/>
      <c r="CA834" s="396"/>
      <c r="CB834" s="396"/>
      <c r="CC834" s="396"/>
      <c r="CD834" s="396"/>
      <c r="CE834" s="396"/>
      <c r="CF834" s="396"/>
      <c r="CG834" s="396"/>
      <c r="CH834" s="396"/>
      <c r="CI834" s="396"/>
      <c r="CJ834" s="396"/>
      <c r="CK834" s="396"/>
      <c r="CL834" s="396"/>
      <c r="CM834" s="396"/>
      <c r="CN834" s="396"/>
      <c r="CO834" s="396"/>
      <c r="CP834" s="396"/>
      <c r="CQ834" s="396"/>
      <c r="CR834" s="396"/>
      <c r="CS834" s="396"/>
      <c r="CT834" s="396"/>
      <c r="CU834" s="396"/>
      <c r="CV834" s="396"/>
      <c r="CW834" s="396"/>
      <c r="CX834" s="396"/>
      <c r="CY834" s="396"/>
      <c r="CZ834" s="396"/>
      <c r="DA834" s="396"/>
      <c r="DB834" s="396"/>
      <c r="DC834" s="396"/>
      <c r="DD834" s="396"/>
      <c r="DE834" s="396"/>
      <c r="DF834" s="396"/>
      <c r="DG834" s="396"/>
      <c r="DH834" s="396"/>
      <c r="DI834" s="396"/>
      <c r="DJ834" s="396"/>
      <c r="DK834" s="396"/>
      <c r="DL834" s="396"/>
      <c r="DM834" s="396"/>
      <c r="DN834" s="396"/>
      <c r="DO834" s="396"/>
      <c r="DP834" s="396"/>
      <c r="DQ834" s="396"/>
      <c r="DR834" s="396"/>
      <c r="DS834" s="396"/>
      <c r="DT834" s="396"/>
      <c r="DU834" s="396"/>
      <c r="DV834" s="396"/>
      <c r="DW834" s="396"/>
      <c r="DX834" s="396"/>
      <c r="DY834" s="396"/>
      <c r="DZ834" s="396"/>
      <c r="EA834" s="396"/>
      <c r="EB834" s="396"/>
      <c r="EC834" s="396"/>
      <c r="ED834" s="396"/>
      <c r="EE834" s="396"/>
      <c r="EF834" s="396"/>
      <c r="EG834" s="396"/>
      <c r="EH834" s="396"/>
      <c r="EI834" s="396"/>
      <c r="EJ834" s="396"/>
      <c r="EK834" s="396"/>
      <c r="EL834" s="396"/>
      <c r="EM834" s="396"/>
      <c r="EN834" s="396"/>
      <c r="EO834" s="396"/>
      <c r="EP834" s="396"/>
      <c r="EQ834" s="396"/>
      <c r="ER834" s="396"/>
      <c r="ES834" s="396"/>
      <c r="ET834" s="396"/>
      <c r="EU834" s="396"/>
      <c r="EV834" s="396"/>
      <c r="EW834" s="396"/>
      <c r="EX834" s="396"/>
      <c r="EY834" s="396"/>
      <c r="EZ834" s="396"/>
      <c r="FA834" s="396"/>
      <c r="FB834" s="396"/>
      <c r="FC834" s="396"/>
      <c r="FD834" s="396"/>
      <c r="FE834" s="396"/>
      <c r="FF834" s="396"/>
      <c r="FG834" s="396"/>
      <c r="FH834" s="396"/>
      <c r="FI834" s="396"/>
      <c r="FJ834" s="396"/>
      <c r="FK834" s="396"/>
      <c r="FL834" s="396"/>
      <c r="FM834" s="396"/>
      <c r="FN834" s="396"/>
      <c r="FO834" s="396"/>
      <c r="FP834" s="396"/>
      <c r="FQ834" s="396"/>
      <c r="FR834" s="396"/>
      <c r="FS834" s="396"/>
      <c r="FT834" s="396"/>
      <c r="FU834" s="396"/>
      <c r="FV834" s="396"/>
      <c r="FW834" s="396"/>
      <c r="FX834" s="396"/>
      <c r="FY834" s="396"/>
      <c r="FZ834" s="396"/>
      <c r="GA834" s="396"/>
      <c r="GB834" s="396"/>
      <c r="GC834" s="396"/>
      <c r="GD834" s="396"/>
      <c r="GE834" s="396"/>
      <c r="GF834" s="396"/>
      <c r="GG834" s="396"/>
      <c r="GH834" s="396"/>
      <c r="GI834" s="396"/>
      <c r="GJ834" s="396"/>
      <c r="GK834" s="396"/>
      <c r="GL834" s="396"/>
      <c r="GM834" s="396"/>
      <c r="GN834" s="396"/>
      <c r="GO834" s="396"/>
      <c r="GP834" s="396"/>
      <c r="GQ834" s="396"/>
      <c r="GR834" s="396"/>
      <c r="GS834" s="396"/>
      <c r="GT834" s="396"/>
      <c r="GU834" s="396"/>
      <c r="GV834" s="396"/>
      <c r="GW834" s="396"/>
      <c r="GX834" s="396"/>
      <c r="GY834" s="396"/>
      <c r="GZ834" s="396"/>
      <c r="HA834" s="396"/>
      <c r="HB834" s="396"/>
      <c r="HC834" s="396"/>
      <c r="HD834" s="396"/>
      <c r="HE834" s="396"/>
      <c r="HF834" s="396"/>
      <c r="HG834" s="396"/>
      <c r="HH834" s="396"/>
      <c r="HI834" s="396"/>
      <c r="HJ834" s="396"/>
      <c r="HK834" s="396"/>
      <c r="HL834" s="396"/>
      <c r="HM834" s="396"/>
      <c r="HN834" s="396"/>
      <c r="HO834" s="396"/>
      <c r="HP834" s="396"/>
      <c r="HQ834" s="396"/>
      <c r="HR834" s="396"/>
      <c r="HS834" s="396"/>
      <c r="HT834" s="396"/>
      <c r="HU834" s="396"/>
      <c r="HV834" s="396"/>
      <c r="HW834" s="396"/>
      <c r="HX834" s="396"/>
      <c r="HY834" s="396"/>
      <c r="HZ834" s="396"/>
      <c r="IA834" s="396"/>
      <c r="IB834" s="396"/>
      <c r="IC834" s="396"/>
      <c r="ID834" s="396"/>
      <c r="IE834" s="396"/>
      <c r="IF834" s="396"/>
      <c r="IG834" s="396"/>
      <c r="IH834" s="396"/>
      <c r="II834" s="396"/>
      <c r="IJ834" s="396"/>
      <c r="IK834" s="396"/>
      <c r="IL834" s="396"/>
      <c r="IM834" s="396"/>
      <c r="IN834" s="396"/>
      <c r="IO834" s="396"/>
      <c r="IP834" s="396"/>
      <c r="IQ834" s="396"/>
      <c r="IR834" s="396"/>
      <c r="IS834" s="396"/>
      <c r="IT834" s="396"/>
      <c r="IU834" s="396"/>
      <c r="IV834" s="396"/>
      <c r="IW834" s="396"/>
      <c r="IX834" s="396"/>
      <c r="IY834" s="396"/>
      <c r="IZ834" s="396"/>
      <c r="JA834" s="396"/>
      <c r="JB834" s="396"/>
      <c r="JC834" s="396"/>
      <c r="JD834" s="396"/>
      <c r="JE834" s="396"/>
      <c r="JF834" s="396"/>
      <c r="JG834" s="396"/>
      <c r="JH834" s="396"/>
      <c r="JI834" s="396"/>
      <c r="JJ834" s="396"/>
      <c r="JK834" s="396"/>
      <c r="JL834" s="396"/>
      <c r="JM834" s="396"/>
      <c r="JN834" s="396"/>
      <c r="JO834" s="396"/>
      <c r="JP834" s="396"/>
      <c r="JQ834" s="396"/>
      <c r="JR834" s="396"/>
      <c r="JS834" s="396"/>
      <c r="JT834" s="396"/>
      <c r="JU834" s="396"/>
      <c r="JV834" s="396"/>
      <c r="JW834" s="396"/>
      <c r="JX834" s="396"/>
      <c r="JY834" s="396"/>
      <c r="JZ834" s="396"/>
      <c r="KA834" s="396"/>
      <c r="KB834" s="396"/>
      <c r="KC834" s="396"/>
      <c r="KD834" s="396"/>
      <c r="KE834" s="396"/>
      <c r="KF834" s="396"/>
      <c r="KG834" s="396"/>
      <c r="KH834" s="396"/>
      <c r="KI834" s="396"/>
      <c r="KJ834" s="396"/>
      <c r="KK834" s="396"/>
      <c r="KL834" s="396"/>
      <c r="KM834" s="396"/>
      <c r="KN834" s="396"/>
      <c r="KO834" s="396"/>
      <c r="KP834" s="396"/>
      <c r="KQ834" s="396"/>
      <c r="KR834" s="396"/>
      <c r="KS834" s="396"/>
      <c r="KT834" s="396"/>
      <c r="KU834" s="396"/>
      <c r="KV834" s="396"/>
      <c r="KW834" s="396"/>
      <c r="KX834" s="396"/>
      <c r="KY834" s="396"/>
      <c r="KZ834" s="396"/>
      <c r="LA834" s="396"/>
      <c r="LB834" s="396"/>
      <c r="LC834" s="396"/>
      <c r="LD834" s="396"/>
      <c r="LE834" s="396"/>
      <c r="LF834" s="396"/>
      <c r="LG834" s="396"/>
      <c r="LH834" s="396"/>
      <c r="LI834" s="396"/>
      <c r="LJ834" s="396"/>
      <c r="LK834" s="396"/>
      <c r="LL834" s="396"/>
      <c r="LM834" s="396"/>
      <c r="LN834" s="396"/>
      <c r="LO834" s="396"/>
      <c r="LP834" s="396"/>
      <c r="LQ834" s="396"/>
      <c r="LR834" s="396"/>
      <c r="LS834" s="396"/>
      <c r="LT834" s="396"/>
      <c r="LU834" s="396"/>
      <c r="LV834" s="396"/>
      <c r="LW834" s="396"/>
      <c r="LX834" s="396"/>
      <c r="LY834" s="396"/>
      <c r="LZ834" s="396"/>
      <c r="MA834" s="396"/>
      <c r="MB834" s="396"/>
      <c r="MC834" s="396"/>
      <c r="MD834" s="396"/>
      <c r="ME834" s="396"/>
      <c r="MF834" s="396"/>
      <c r="MG834" s="396"/>
      <c r="MH834" s="396"/>
      <c r="MI834" s="396"/>
      <c r="MJ834" s="396"/>
      <c r="MK834" s="396"/>
      <c r="ML834" s="396"/>
      <c r="MM834" s="396"/>
      <c r="MN834" s="396"/>
      <c r="MO834" s="396"/>
      <c r="MP834" s="396"/>
      <c r="MQ834" s="396"/>
      <c r="MR834" s="396"/>
      <c r="MS834" s="396"/>
      <c r="MT834" s="396"/>
      <c r="MU834" s="396"/>
      <c r="MV834" s="396"/>
      <c r="MW834" s="396"/>
      <c r="MX834" s="396"/>
      <c r="MY834" s="396"/>
      <c r="MZ834" s="396"/>
      <c r="NA834" s="396"/>
      <c r="NB834" s="396"/>
      <c r="NC834" s="396"/>
      <c r="ND834" s="396"/>
      <c r="NE834" s="396"/>
      <c r="NF834" s="396"/>
      <c r="NG834" s="396"/>
      <c r="NH834" s="396"/>
      <c r="NI834" s="396"/>
      <c r="NJ834" s="396"/>
      <c r="NK834" s="396"/>
      <c r="NL834" s="396"/>
      <c r="NM834" s="396"/>
      <c r="NN834" s="396"/>
      <c r="NO834" s="396"/>
      <c r="NP834" s="396"/>
      <c r="NQ834" s="396"/>
      <c r="NR834" s="396"/>
      <c r="NS834" s="396"/>
      <c r="NT834" s="396"/>
      <c r="NU834" s="396"/>
      <c r="NV834" s="396"/>
      <c r="NW834" s="396"/>
      <c r="NX834" s="396"/>
      <c r="NY834" s="396"/>
      <c r="NZ834" s="396"/>
      <c r="OA834" s="396"/>
      <c r="OB834" s="396"/>
      <c r="OC834" s="396"/>
      <c r="OD834" s="396"/>
      <c r="OE834" s="396"/>
      <c r="OF834" s="396"/>
      <c r="OG834" s="396"/>
      <c r="OH834" s="396"/>
      <c r="OI834" s="396"/>
      <c r="OJ834" s="396"/>
      <c r="OK834" s="396"/>
      <c r="OL834" s="396"/>
      <c r="OM834" s="396"/>
      <c r="ON834" s="396"/>
      <c r="OO834" s="396"/>
      <c r="OP834" s="396"/>
      <c r="OQ834" s="396"/>
      <c r="OR834" s="396"/>
      <c r="OS834" s="396"/>
      <c r="OT834" s="396"/>
      <c r="OU834" s="396"/>
      <c r="OV834" s="396"/>
      <c r="OW834" s="396"/>
      <c r="OX834" s="396"/>
      <c r="OY834" s="396"/>
      <c r="OZ834" s="396"/>
      <c r="PA834" s="396"/>
      <c r="PB834" s="396"/>
      <c r="PC834" s="396"/>
      <c r="PD834" s="396"/>
      <c r="PE834" s="396"/>
      <c r="PF834" s="396"/>
      <c r="PG834" s="396"/>
      <c r="PH834" s="396"/>
      <c r="PI834" s="396"/>
      <c r="PJ834" s="396"/>
      <c r="PK834" s="396"/>
      <c r="PL834" s="396"/>
      <c r="PM834" s="396"/>
      <c r="PN834" s="396"/>
      <c r="PO834" s="396"/>
      <c r="PP834" s="396"/>
      <c r="PQ834" s="396"/>
      <c r="PR834" s="396"/>
      <c r="PS834" s="396"/>
      <c r="PT834" s="396"/>
      <c r="PU834" s="396"/>
      <c r="PV834" s="396"/>
      <c r="PW834" s="396"/>
      <c r="PX834" s="396"/>
      <c r="PY834" s="396"/>
      <c r="PZ834" s="396"/>
      <c r="QA834" s="396"/>
      <c r="QB834" s="396"/>
      <c r="QC834" s="396"/>
      <c r="QD834" s="396"/>
      <c r="QE834" s="396"/>
      <c r="QF834" s="396"/>
      <c r="QG834" s="396"/>
      <c r="QH834" s="396"/>
      <c r="QI834" s="396"/>
      <c r="QJ834" s="396"/>
      <c r="QK834" s="396"/>
      <c r="QL834" s="396"/>
      <c r="QM834" s="396"/>
      <c r="QN834" s="396"/>
      <c r="QO834" s="396"/>
      <c r="QP834" s="396"/>
      <c r="QQ834" s="396"/>
      <c r="QR834" s="396"/>
      <c r="QS834" s="396"/>
      <c r="QT834" s="396"/>
      <c r="QU834" s="396"/>
      <c r="QV834" s="396"/>
      <c r="QW834" s="396"/>
      <c r="QX834" s="396"/>
      <c r="QY834" s="396"/>
      <c r="QZ834" s="396"/>
      <c r="RA834" s="396"/>
      <c r="RB834" s="396"/>
      <c r="RC834" s="396"/>
      <c r="RD834" s="396"/>
      <c r="RE834" s="396"/>
      <c r="RF834" s="396"/>
      <c r="RG834" s="396"/>
      <c r="RH834" s="396"/>
      <c r="RI834" s="396"/>
      <c r="RJ834" s="396"/>
      <c r="RK834" s="396"/>
      <c r="RL834" s="396"/>
      <c r="RM834" s="396"/>
      <c r="RN834" s="396"/>
      <c r="RO834" s="396"/>
      <c r="RP834" s="396"/>
      <c r="RQ834" s="396"/>
      <c r="RR834" s="396"/>
      <c r="RS834" s="396"/>
      <c r="RT834" s="396"/>
      <c r="RU834" s="396"/>
      <c r="RV834" s="396"/>
      <c r="RW834" s="396"/>
      <c r="RX834" s="396"/>
      <c r="RY834" s="396"/>
      <c r="RZ834" s="396"/>
      <c r="SA834" s="396"/>
      <c r="SB834" s="396"/>
      <c r="SC834" s="396"/>
      <c r="SD834" s="396"/>
      <c r="SE834" s="396"/>
      <c r="SF834" s="396"/>
      <c r="SG834" s="396"/>
      <c r="SH834" s="396"/>
      <c r="SI834" s="396"/>
      <c r="SJ834" s="396"/>
      <c r="SK834" s="396"/>
      <c r="SL834" s="396"/>
      <c r="SM834" s="396"/>
      <c r="SN834" s="396"/>
      <c r="SO834" s="396"/>
      <c r="SP834" s="396"/>
      <c r="SQ834" s="396"/>
      <c r="SR834" s="396"/>
      <c r="SS834" s="396"/>
      <c r="ST834" s="396"/>
      <c r="SU834" s="396"/>
      <c r="SV834" s="396"/>
      <c r="SW834" s="396"/>
      <c r="SX834" s="396"/>
      <c r="SY834" s="396"/>
      <c r="SZ834" s="396"/>
      <c r="TA834" s="396"/>
      <c r="TB834" s="396"/>
      <c r="TC834" s="396"/>
      <c r="TD834" s="396"/>
      <c r="TE834" s="396"/>
      <c r="TF834" s="396"/>
      <c r="TG834" s="396"/>
      <c r="TH834" s="396"/>
      <c r="TI834" s="396"/>
      <c r="TJ834" s="396"/>
      <c r="TK834" s="396"/>
      <c r="TL834" s="396"/>
      <c r="TM834" s="396"/>
      <c r="TN834" s="396"/>
      <c r="TO834" s="396"/>
      <c r="TP834" s="396"/>
      <c r="TQ834" s="396"/>
      <c r="TR834" s="396"/>
      <c r="TS834" s="396"/>
      <c r="TT834" s="396"/>
      <c r="TU834" s="396"/>
      <c r="TV834" s="396"/>
      <c r="TW834" s="396"/>
      <c r="TX834" s="396"/>
      <c r="TY834" s="396"/>
      <c r="TZ834" s="396"/>
      <c r="UA834" s="396"/>
      <c r="UB834" s="396"/>
      <c r="UC834" s="396"/>
      <c r="UD834" s="396"/>
      <c r="UE834" s="396"/>
      <c r="UF834" s="396"/>
      <c r="UG834" s="396"/>
      <c r="UH834" s="396"/>
      <c r="UI834" s="396"/>
      <c r="UJ834" s="396"/>
      <c r="UK834" s="396"/>
      <c r="UL834" s="396"/>
      <c r="UM834" s="396"/>
      <c r="UN834" s="396"/>
      <c r="UO834" s="396"/>
      <c r="UP834" s="396"/>
      <c r="UQ834" s="396"/>
      <c r="UR834" s="396"/>
      <c r="US834" s="396"/>
      <c r="UT834" s="396"/>
      <c r="UU834" s="396"/>
      <c r="UV834" s="396"/>
      <c r="UW834" s="396"/>
      <c r="UX834" s="396"/>
      <c r="UY834" s="396"/>
      <c r="UZ834" s="396"/>
      <c r="VA834" s="396"/>
      <c r="VB834" s="396"/>
      <c r="VC834" s="396"/>
      <c r="VD834" s="396"/>
      <c r="VE834" s="396"/>
      <c r="VF834" s="396"/>
      <c r="VG834" s="396"/>
      <c r="VH834" s="396"/>
      <c r="VI834" s="396"/>
      <c r="VJ834" s="396"/>
      <c r="VK834" s="396"/>
      <c r="VL834" s="396"/>
      <c r="VM834" s="396"/>
      <c r="VN834" s="396"/>
      <c r="VO834" s="396"/>
      <c r="VP834" s="396"/>
      <c r="VQ834" s="396"/>
      <c r="VR834" s="396"/>
      <c r="VS834" s="396"/>
      <c r="VT834" s="396"/>
      <c r="VU834" s="396"/>
      <c r="VV834" s="396"/>
      <c r="VW834" s="396"/>
      <c r="VX834" s="396"/>
      <c r="VY834" s="396"/>
      <c r="VZ834" s="396"/>
      <c r="WA834" s="396"/>
      <c r="WB834" s="396"/>
      <c r="WC834" s="396"/>
      <c r="WD834" s="396"/>
      <c r="WE834" s="396"/>
      <c r="WF834" s="396"/>
      <c r="WG834" s="396"/>
      <c r="WH834" s="396"/>
      <c r="WI834" s="396"/>
      <c r="WJ834" s="396"/>
      <c r="WK834" s="396"/>
      <c r="WL834" s="396"/>
      <c r="WM834" s="396"/>
      <c r="WN834" s="396"/>
      <c r="WO834" s="396"/>
      <c r="WP834" s="396"/>
      <c r="WQ834" s="396"/>
      <c r="WR834" s="396"/>
      <c r="WS834" s="396"/>
      <c r="WT834" s="396"/>
      <c r="WU834" s="396"/>
      <c r="WV834" s="396"/>
      <c r="WW834" s="396"/>
      <c r="WX834" s="396"/>
      <c r="WY834" s="396"/>
      <c r="WZ834" s="396"/>
      <c r="XA834" s="396"/>
      <c r="XB834" s="396"/>
      <c r="XC834" s="396"/>
      <c r="XD834" s="396"/>
      <c r="XE834" s="396"/>
      <c r="XF834" s="396"/>
      <c r="XG834" s="396"/>
      <c r="XH834" s="396"/>
      <c r="XI834" s="396"/>
      <c r="XJ834" s="396"/>
      <c r="XK834" s="396"/>
      <c r="XL834" s="396"/>
      <c r="XM834" s="396"/>
      <c r="XN834" s="396"/>
      <c r="XO834" s="396"/>
      <c r="XP834" s="396"/>
      <c r="XQ834" s="396"/>
      <c r="XR834" s="396"/>
      <c r="XS834" s="396"/>
      <c r="XT834" s="396"/>
      <c r="XU834" s="396"/>
      <c r="XV834" s="396"/>
      <c r="XW834" s="396"/>
      <c r="XX834" s="396"/>
      <c r="XY834" s="396"/>
      <c r="XZ834" s="396"/>
      <c r="YA834" s="396"/>
      <c r="YB834" s="396"/>
      <c r="YC834" s="396"/>
      <c r="YD834" s="396"/>
      <c r="YE834" s="396"/>
      <c r="YF834" s="396"/>
      <c r="YG834" s="396"/>
      <c r="YH834" s="396"/>
      <c r="YI834" s="396"/>
      <c r="YJ834" s="396"/>
      <c r="YK834" s="396"/>
      <c r="YL834" s="396"/>
      <c r="YM834" s="396"/>
      <c r="YN834" s="396"/>
      <c r="YO834" s="396"/>
      <c r="YP834" s="396"/>
      <c r="YQ834" s="396"/>
      <c r="YR834" s="396"/>
      <c r="YS834" s="396"/>
      <c r="YT834" s="396"/>
      <c r="YU834" s="396"/>
      <c r="YV834" s="396"/>
      <c r="YW834" s="396"/>
      <c r="YX834" s="396"/>
      <c r="YY834" s="396"/>
      <c r="YZ834" s="396"/>
      <c r="ZA834" s="396"/>
      <c r="ZB834" s="396"/>
      <c r="ZC834" s="396"/>
      <c r="ZD834" s="396"/>
      <c r="ZE834" s="396"/>
      <c r="ZF834" s="396"/>
      <c r="ZG834" s="396"/>
      <c r="ZH834" s="396"/>
      <c r="ZI834" s="396"/>
      <c r="ZJ834" s="396"/>
      <c r="ZK834" s="396"/>
      <c r="ZL834" s="396"/>
      <c r="ZM834" s="396"/>
      <c r="ZN834" s="396"/>
      <c r="ZO834" s="396"/>
      <c r="ZP834" s="396"/>
      <c r="ZQ834" s="396"/>
      <c r="ZR834" s="396"/>
      <c r="ZS834" s="396"/>
      <c r="ZT834" s="396"/>
      <c r="ZU834" s="396"/>
      <c r="ZV834" s="396"/>
      <c r="ZW834" s="396"/>
      <c r="ZX834" s="396"/>
      <c r="ZY834" s="396"/>
      <c r="ZZ834" s="396"/>
      <c r="AAA834" s="396"/>
      <c r="AAB834" s="396"/>
      <c r="AAC834" s="396"/>
      <c r="AAD834" s="396"/>
      <c r="AAE834" s="396"/>
      <c r="AAF834" s="396"/>
      <c r="AAG834" s="396"/>
      <c r="AAH834" s="396"/>
      <c r="AAI834" s="396"/>
      <c r="AAJ834" s="396"/>
      <c r="AAK834" s="396"/>
      <c r="AAL834" s="396"/>
      <c r="AAM834" s="396"/>
      <c r="AAN834" s="396"/>
      <c r="AAO834" s="396"/>
      <c r="AAP834" s="396"/>
      <c r="AAQ834" s="396"/>
      <c r="AAR834" s="396"/>
      <c r="AAS834" s="396"/>
      <c r="AAT834" s="396"/>
      <c r="AAU834" s="396"/>
      <c r="AAV834" s="396"/>
      <c r="AAW834" s="396"/>
      <c r="AAX834" s="396"/>
      <c r="AAY834" s="396"/>
      <c r="AAZ834" s="396"/>
      <c r="ABA834" s="396"/>
      <c r="ABB834" s="396"/>
      <c r="ABC834" s="396"/>
      <c r="ABD834" s="396"/>
      <c r="ABE834" s="396"/>
      <c r="ABF834" s="396"/>
      <c r="ABG834" s="396"/>
      <c r="ABH834" s="396"/>
      <c r="ABI834" s="396"/>
      <c r="ABJ834" s="396"/>
      <c r="ABK834" s="396"/>
      <c r="ABL834" s="396"/>
      <c r="ABM834" s="396"/>
      <c r="ABN834" s="396"/>
      <c r="ABO834" s="396"/>
      <c r="ABP834" s="396"/>
      <c r="ABQ834" s="396"/>
      <c r="ABR834" s="396"/>
      <c r="ABS834" s="396"/>
      <c r="ABT834" s="396"/>
      <c r="ABU834" s="396"/>
      <c r="ABV834" s="396"/>
      <c r="ABW834" s="396"/>
      <c r="ABX834" s="396"/>
      <c r="ABY834" s="396"/>
      <c r="ABZ834" s="396"/>
      <c r="ACA834" s="396"/>
      <c r="ACB834" s="396"/>
      <c r="ACC834" s="396"/>
      <c r="ACD834" s="396"/>
      <c r="ACE834" s="396"/>
      <c r="ACF834" s="396"/>
      <c r="ACG834" s="396"/>
      <c r="ACH834" s="396"/>
      <c r="ACI834" s="396"/>
      <c r="ACJ834" s="396"/>
      <c r="ACK834" s="396"/>
      <c r="ACL834" s="396"/>
      <c r="ACM834" s="396"/>
      <c r="ACN834" s="396"/>
      <c r="ACO834" s="396"/>
      <c r="ACP834" s="396"/>
      <c r="ACQ834" s="396"/>
      <c r="ACR834" s="396"/>
      <c r="ACS834" s="396"/>
      <c r="ACT834" s="396"/>
      <c r="ACU834" s="396"/>
      <c r="ACV834" s="396"/>
      <c r="ACW834" s="396"/>
      <c r="ACX834" s="396"/>
      <c r="ACY834" s="396"/>
      <c r="ACZ834" s="396"/>
      <c r="ADA834" s="396"/>
      <c r="ADB834" s="396"/>
      <c r="ADC834" s="396"/>
      <c r="ADD834" s="396"/>
      <c r="ADE834" s="396"/>
      <c r="ADF834" s="396"/>
      <c r="ADG834" s="396"/>
      <c r="ADH834" s="396"/>
      <c r="ADI834" s="396"/>
      <c r="ADJ834" s="396"/>
      <c r="ADK834" s="396"/>
      <c r="ADL834" s="396"/>
      <c r="ADM834" s="396"/>
      <c r="ADN834" s="396"/>
      <c r="ADO834" s="396"/>
      <c r="ADP834" s="396"/>
      <c r="ADQ834" s="396"/>
      <c r="ADR834" s="396"/>
      <c r="ADS834" s="396"/>
      <c r="ADT834" s="396"/>
      <c r="ADU834" s="396"/>
      <c r="ADV834" s="396"/>
      <c r="ADW834" s="396"/>
      <c r="ADX834" s="396"/>
      <c r="ADY834" s="396"/>
      <c r="ADZ834" s="396"/>
      <c r="AEA834" s="396"/>
      <c r="AEB834" s="396"/>
      <c r="AEC834" s="396"/>
      <c r="AED834" s="396"/>
      <c r="AEE834" s="396"/>
      <c r="AEF834" s="396"/>
      <c r="AEG834" s="396"/>
      <c r="AEH834" s="396"/>
      <c r="AEI834" s="396"/>
      <c r="AEJ834" s="396"/>
      <c r="AEK834" s="396"/>
      <c r="AEL834" s="396"/>
      <c r="AEM834" s="396"/>
      <c r="AEN834" s="396"/>
      <c r="AEO834" s="396"/>
      <c r="AEP834" s="396"/>
      <c r="AEQ834" s="396"/>
      <c r="AER834" s="396"/>
      <c r="AES834" s="396"/>
      <c r="AET834" s="396"/>
      <c r="AEU834" s="396"/>
      <c r="AEV834" s="396"/>
      <c r="AEW834" s="396"/>
      <c r="AEX834" s="396"/>
      <c r="AEY834" s="396"/>
      <c r="AEZ834" s="396"/>
      <c r="AFA834" s="396"/>
      <c r="AFB834" s="396"/>
      <c r="AFC834" s="396"/>
      <c r="AFD834" s="396"/>
      <c r="AFE834" s="396"/>
      <c r="AFF834" s="396"/>
      <c r="AFG834" s="396"/>
      <c r="AFH834" s="396"/>
      <c r="AFI834" s="396"/>
      <c r="AFJ834" s="396"/>
      <c r="AFK834" s="396"/>
      <c r="AFL834" s="396"/>
      <c r="AFM834" s="396"/>
      <c r="AFN834" s="396"/>
      <c r="AFO834" s="396"/>
      <c r="AFP834" s="396"/>
      <c r="AFQ834" s="396"/>
      <c r="AFR834" s="396"/>
      <c r="AFS834" s="396"/>
      <c r="AFT834" s="396"/>
      <c r="AFU834" s="396"/>
      <c r="AFV834" s="396"/>
      <c r="AFW834" s="396"/>
      <c r="AFX834" s="396"/>
      <c r="AFY834" s="396"/>
      <c r="AFZ834" s="396"/>
      <c r="AGA834" s="396"/>
      <c r="AGB834" s="396"/>
      <c r="AGC834" s="396"/>
      <c r="AGD834" s="396"/>
      <c r="AGE834" s="396"/>
      <c r="AGF834" s="396"/>
      <c r="AGG834" s="396"/>
      <c r="AGH834" s="396"/>
      <c r="AGI834" s="396"/>
      <c r="AGJ834" s="396"/>
      <c r="AGK834" s="396"/>
      <c r="AGL834" s="396"/>
      <c r="AGM834" s="396"/>
      <c r="AGN834" s="396"/>
      <c r="AGO834" s="396"/>
      <c r="AGP834" s="396"/>
      <c r="AGQ834" s="396"/>
      <c r="AGR834" s="396"/>
      <c r="AGS834" s="396"/>
      <c r="AGT834" s="396"/>
      <c r="AGU834" s="396"/>
      <c r="AGV834" s="396"/>
      <c r="AGW834" s="396"/>
      <c r="AGX834" s="396"/>
      <c r="AGY834" s="396"/>
      <c r="AGZ834" s="396"/>
      <c r="AHA834" s="396"/>
      <c r="AHB834" s="396"/>
      <c r="AHC834" s="396"/>
      <c r="AHD834" s="396"/>
      <c r="AHE834" s="396"/>
      <c r="AHF834" s="396"/>
      <c r="AHG834" s="396"/>
      <c r="AHH834" s="396"/>
      <c r="AHI834" s="396"/>
      <c r="AHJ834" s="396"/>
      <c r="AHK834" s="396"/>
      <c r="AHL834" s="396"/>
      <c r="AHM834" s="396"/>
      <c r="AHN834" s="396"/>
      <c r="AHO834" s="396"/>
      <c r="AHP834" s="396"/>
      <c r="AHQ834" s="396"/>
      <c r="AHR834" s="396"/>
      <c r="AHS834" s="396"/>
      <c r="AHT834" s="396"/>
      <c r="AHU834" s="396"/>
      <c r="AHV834" s="396"/>
      <c r="AHW834" s="396"/>
      <c r="AHX834" s="396"/>
      <c r="AHY834" s="396"/>
      <c r="AHZ834" s="396"/>
      <c r="AIA834" s="396"/>
      <c r="AIB834" s="396"/>
      <c r="AIC834" s="396"/>
      <c r="AID834" s="396"/>
      <c r="AIE834" s="396"/>
      <c r="AIF834" s="396"/>
      <c r="AIG834" s="396"/>
      <c r="AIH834" s="396"/>
      <c r="AII834" s="396"/>
      <c r="AIJ834" s="396"/>
      <c r="AIK834" s="396"/>
      <c r="AIL834" s="396"/>
      <c r="AIM834" s="396"/>
      <c r="AIN834" s="396"/>
      <c r="AIO834" s="396"/>
      <c r="AIP834" s="396"/>
      <c r="AIQ834" s="396"/>
      <c r="AIR834" s="396"/>
      <c r="AIS834" s="396"/>
      <c r="AIT834" s="396"/>
      <c r="AIU834" s="396"/>
      <c r="AIV834" s="396"/>
      <c r="AIW834" s="396"/>
      <c r="AIX834" s="396"/>
      <c r="AIY834" s="396"/>
      <c r="AIZ834" s="396"/>
      <c r="AJA834" s="396"/>
      <c r="AJB834" s="396"/>
      <c r="AJC834" s="396"/>
      <c r="AJD834" s="396"/>
      <c r="AJE834" s="396"/>
      <c r="AJF834" s="396"/>
      <c r="AJG834" s="396"/>
      <c r="AJH834" s="396"/>
      <c r="AJI834" s="396"/>
      <c r="AJJ834" s="396"/>
      <c r="AJK834" s="396"/>
      <c r="AJL834" s="396"/>
      <c r="AJM834" s="396"/>
      <c r="AJN834" s="396"/>
      <c r="AJO834" s="396"/>
      <c r="AJP834" s="396"/>
      <c r="AJQ834" s="396"/>
      <c r="AJR834" s="396"/>
      <c r="AJS834" s="396"/>
      <c r="AJT834" s="396"/>
      <c r="AJU834" s="396"/>
      <c r="AJV834" s="396"/>
      <c r="AJW834" s="396"/>
      <c r="AJX834" s="396"/>
      <c r="AJY834" s="396"/>
      <c r="AJZ834" s="396"/>
      <c r="AKA834" s="396"/>
      <c r="AKB834" s="396"/>
      <c r="AKC834" s="396"/>
      <c r="AKD834" s="396"/>
      <c r="AKE834" s="396"/>
      <c r="AKF834" s="396"/>
      <c r="AKG834" s="396"/>
      <c r="AKH834" s="396"/>
      <c r="AKI834" s="396"/>
      <c r="AKJ834" s="396"/>
      <c r="AKK834" s="396"/>
      <c r="AKL834" s="396"/>
      <c r="AKM834" s="396"/>
      <c r="AKN834" s="396"/>
      <c r="AKO834" s="396"/>
      <c r="AKP834" s="396"/>
      <c r="AKQ834" s="396"/>
      <c r="AKR834" s="396"/>
      <c r="AKS834" s="396"/>
      <c r="AKT834" s="396"/>
      <c r="AKU834" s="396"/>
      <c r="AKV834" s="396"/>
      <c r="AKW834" s="396"/>
      <c r="AKX834" s="396"/>
      <c r="AKY834" s="396"/>
      <c r="AKZ834" s="396"/>
      <c r="ALA834" s="396"/>
      <c r="ALB834" s="396"/>
      <c r="ALC834" s="396"/>
      <c r="ALD834" s="396"/>
      <c r="ALE834" s="396"/>
      <c r="ALF834" s="396"/>
      <c r="ALG834" s="396"/>
      <c r="ALH834" s="396"/>
      <c r="ALI834" s="396"/>
      <c r="ALJ834" s="396"/>
      <c r="ALK834" s="396"/>
      <c r="ALL834" s="396"/>
      <c r="ALM834" s="396"/>
      <c r="ALN834" s="396"/>
      <c r="ALO834" s="396"/>
      <c r="ALP834" s="396"/>
      <c r="ALQ834" s="396"/>
      <c r="ALR834" s="396"/>
      <c r="ALS834" s="396"/>
      <c r="ALT834" s="396"/>
      <c r="ALU834" s="396"/>
      <c r="ALV834" s="396"/>
      <c r="ALW834" s="396"/>
      <c r="ALX834" s="396"/>
      <c r="ALY834" s="396"/>
      <c r="ALZ834" s="396"/>
      <c r="AMA834" s="396"/>
      <c r="AMB834" s="396"/>
      <c r="AMC834" s="396"/>
      <c r="AMD834" s="396"/>
      <c r="AME834" s="396"/>
      <c r="AMF834" s="396"/>
      <c r="AMG834" s="396"/>
      <c r="AMH834" s="396"/>
      <c r="AMI834" s="396"/>
      <c r="AMJ834" s="396"/>
      <c r="AMK834" s="396"/>
      <c r="AML834" s="396"/>
      <c r="AMM834" s="396"/>
      <c r="AMN834" s="396"/>
      <c r="AMO834" s="396"/>
      <c r="AMP834" s="396"/>
      <c r="AMQ834" s="396"/>
      <c r="AMR834" s="396"/>
      <c r="AMS834" s="396"/>
      <c r="AMT834" s="396"/>
      <c r="AMU834" s="396"/>
      <c r="AMV834" s="396"/>
      <c r="AMW834" s="396"/>
      <c r="AMX834" s="396"/>
      <c r="AMY834" s="396"/>
      <c r="AMZ834" s="396"/>
      <c r="ANA834" s="396"/>
      <c r="ANB834" s="396"/>
      <c r="ANC834" s="396"/>
      <c r="AND834" s="396"/>
      <c r="ANE834" s="396"/>
      <c r="ANF834" s="396"/>
      <c r="ANG834" s="396"/>
      <c r="ANH834" s="396"/>
      <c r="ANI834" s="396"/>
      <c r="ANJ834" s="396"/>
      <c r="ANK834" s="396"/>
      <c r="ANL834" s="396"/>
      <c r="ANM834" s="396"/>
      <c r="ANN834" s="396"/>
      <c r="ANO834" s="396"/>
      <c r="ANP834" s="396"/>
      <c r="ANQ834" s="396"/>
      <c r="ANR834" s="396"/>
      <c r="ANS834" s="396"/>
      <c r="ANT834" s="396"/>
      <c r="ANU834" s="396"/>
      <c r="ANV834" s="396"/>
      <c r="ANW834" s="396"/>
      <c r="ANX834" s="396"/>
      <c r="ANY834" s="396"/>
      <c r="ANZ834" s="396"/>
      <c r="AOA834" s="396"/>
      <c r="AOB834" s="396"/>
      <c r="AOC834" s="396"/>
      <c r="AOD834" s="396"/>
      <c r="AOE834" s="396"/>
      <c r="AOF834" s="396"/>
      <c r="AOG834" s="396"/>
      <c r="AOH834" s="396"/>
      <c r="AOI834" s="396"/>
      <c r="AOJ834" s="396"/>
      <c r="AOK834" s="396"/>
      <c r="AOL834" s="396"/>
      <c r="AOM834" s="396"/>
      <c r="AON834" s="396"/>
      <c r="AOO834" s="396"/>
      <c r="AOP834" s="396"/>
      <c r="AOQ834" s="396"/>
      <c r="AOR834" s="396"/>
      <c r="AOS834" s="396"/>
      <c r="AOT834" s="396"/>
      <c r="AOU834" s="396"/>
      <c r="AOV834" s="396"/>
      <c r="AOW834" s="396"/>
      <c r="AOX834" s="396"/>
      <c r="AOY834" s="396"/>
      <c r="AOZ834" s="396"/>
      <c r="APA834" s="396"/>
      <c r="APB834" s="396"/>
      <c r="APC834" s="396"/>
      <c r="APD834" s="396"/>
      <c r="APE834" s="396"/>
      <c r="APF834" s="396"/>
      <c r="APG834" s="396"/>
      <c r="APH834" s="396"/>
      <c r="API834" s="396"/>
      <c r="APJ834" s="396"/>
      <c r="APK834" s="396"/>
      <c r="APL834" s="396"/>
      <c r="APM834" s="396"/>
      <c r="APN834" s="396"/>
      <c r="APO834" s="396"/>
      <c r="APP834" s="396"/>
      <c r="APQ834" s="396"/>
      <c r="APR834" s="396"/>
      <c r="APS834" s="396"/>
      <c r="APT834" s="396"/>
      <c r="APU834" s="396"/>
      <c r="APV834" s="396"/>
      <c r="APW834" s="396"/>
      <c r="APX834" s="396"/>
      <c r="APY834" s="396"/>
      <c r="APZ834" s="396"/>
      <c r="AQA834" s="396"/>
      <c r="AQB834" s="396"/>
      <c r="AQC834" s="396"/>
      <c r="AQD834" s="396"/>
      <c r="AQE834" s="396"/>
      <c r="AQF834" s="396"/>
      <c r="AQG834" s="396"/>
      <c r="AQH834" s="396"/>
      <c r="AQI834" s="396"/>
      <c r="AQJ834" s="396"/>
      <c r="AQK834" s="396"/>
      <c r="AQL834" s="396"/>
      <c r="AQM834" s="396"/>
      <c r="AQN834" s="396"/>
      <c r="AQO834" s="396"/>
      <c r="AQP834" s="396"/>
      <c r="AQQ834" s="396"/>
      <c r="AQR834" s="396"/>
      <c r="AQS834" s="396"/>
      <c r="AQT834" s="396"/>
      <c r="AQU834" s="396"/>
      <c r="AQV834" s="396"/>
      <c r="AQW834" s="396"/>
      <c r="AQX834" s="396"/>
      <c r="AQY834" s="396"/>
      <c r="AQZ834" s="396"/>
      <c r="ARA834" s="396"/>
      <c r="ARB834" s="396"/>
      <c r="ARC834" s="396"/>
      <c r="ARD834" s="396"/>
      <c r="ARE834" s="396"/>
      <c r="ARF834" s="396"/>
      <c r="ARG834" s="396"/>
      <c r="ARH834" s="396"/>
      <c r="ARI834" s="396"/>
      <c r="ARJ834" s="396"/>
      <c r="ARK834" s="396"/>
      <c r="ARL834" s="396"/>
      <c r="ARM834" s="396"/>
      <c r="ARN834" s="396"/>
      <c r="ARO834" s="396"/>
      <c r="ARP834" s="396"/>
      <c r="ARQ834" s="396"/>
      <c r="ARR834" s="396"/>
      <c r="ARS834" s="396"/>
      <c r="ART834" s="396"/>
      <c r="ARU834" s="396"/>
      <c r="ARV834" s="396"/>
      <c r="ARW834" s="396"/>
      <c r="ARX834" s="396"/>
      <c r="ARY834" s="396"/>
      <c r="ARZ834" s="396"/>
      <c r="ASA834" s="396"/>
      <c r="ASB834" s="396"/>
      <c r="ASC834" s="396"/>
      <c r="ASD834" s="396"/>
      <c r="ASE834" s="396"/>
      <c r="ASF834" s="396"/>
      <c r="ASG834" s="396"/>
      <c r="ASH834" s="396"/>
      <c r="ASI834" s="396"/>
      <c r="ASJ834" s="396"/>
      <c r="ASK834" s="396"/>
      <c r="ASL834" s="396"/>
      <c r="ASM834" s="396"/>
      <c r="ASN834" s="396"/>
      <c r="ASO834" s="396"/>
      <c r="ASP834" s="396"/>
      <c r="ASQ834" s="396"/>
      <c r="ASR834" s="396"/>
      <c r="ASS834" s="396"/>
      <c r="AST834" s="396"/>
      <c r="ASU834" s="396"/>
      <c r="ASV834" s="396"/>
      <c r="ASW834" s="396"/>
      <c r="ASX834" s="396"/>
      <c r="ASY834" s="396"/>
      <c r="ASZ834" s="396"/>
      <c r="ATA834" s="396"/>
      <c r="ATB834" s="396"/>
      <c r="ATC834" s="396"/>
      <c r="ATD834" s="396"/>
      <c r="ATE834" s="396"/>
      <c r="ATF834" s="396"/>
      <c r="ATG834" s="396"/>
      <c r="ATH834" s="396"/>
      <c r="ATI834" s="396"/>
      <c r="ATJ834" s="396"/>
      <c r="ATK834" s="396"/>
      <c r="ATL834" s="396"/>
      <c r="ATM834" s="396"/>
      <c r="ATN834" s="396"/>
      <c r="ATO834" s="396"/>
      <c r="ATP834" s="396"/>
      <c r="ATQ834" s="396"/>
      <c r="ATR834" s="396"/>
      <c r="ATS834" s="396"/>
      <c r="ATT834" s="396"/>
      <c r="ATU834" s="396"/>
      <c r="ATV834" s="396"/>
      <c r="ATW834" s="396"/>
      <c r="ATX834" s="396"/>
      <c r="ATY834" s="396"/>
      <c r="ATZ834" s="396"/>
      <c r="AUA834" s="396"/>
      <c r="AUB834" s="396"/>
      <c r="AUC834" s="396"/>
      <c r="AUD834" s="396"/>
      <c r="AUE834" s="396"/>
      <c r="AUF834" s="396"/>
      <c r="AUG834" s="396"/>
      <c r="AUH834" s="396"/>
      <c r="AUI834" s="396"/>
      <c r="AUJ834" s="396"/>
      <c r="AUK834" s="396"/>
      <c r="AUL834" s="396"/>
      <c r="AUM834" s="396"/>
      <c r="AUN834" s="396"/>
      <c r="AUO834" s="396"/>
      <c r="AUP834" s="396"/>
      <c r="AUQ834" s="396"/>
      <c r="AUR834" s="396"/>
      <c r="AUS834" s="396"/>
      <c r="AUT834" s="396"/>
      <c r="AUU834" s="396"/>
      <c r="AUV834" s="396"/>
      <c r="AUW834" s="396"/>
      <c r="AUX834" s="396"/>
      <c r="AUY834" s="396"/>
      <c r="AUZ834" s="396"/>
      <c r="AVA834" s="396"/>
      <c r="AVB834" s="396"/>
      <c r="AVC834" s="396"/>
      <c r="AVD834" s="396"/>
      <c r="AVE834" s="396"/>
      <c r="AVF834" s="396"/>
      <c r="AVG834" s="396"/>
      <c r="AVH834" s="396"/>
      <c r="AVI834" s="396"/>
      <c r="AVJ834" s="396"/>
      <c r="AVK834" s="396"/>
      <c r="AVL834" s="396"/>
      <c r="AVM834" s="396"/>
      <c r="AVN834" s="396"/>
      <c r="AVO834" s="396"/>
      <c r="AVP834" s="396"/>
      <c r="AVQ834" s="396"/>
      <c r="AVR834" s="396"/>
      <c r="AVS834" s="396"/>
      <c r="AVT834" s="396"/>
      <c r="AVU834" s="396"/>
      <c r="AVV834" s="396"/>
      <c r="AVW834" s="396"/>
      <c r="AVX834" s="396"/>
      <c r="AVY834" s="396"/>
      <c r="AVZ834" s="396"/>
      <c r="AWA834" s="396"/>
      <c r="AWB834" s="396"/>
      <c r="AWC834" s="396"/>
      <c r="AWD834" s="396"/>
      <c r="AWE834" s="396"/>
      <c r="AWF834" s="396"/>
      <c r="AWG834" s="396"/>
      <c r="AWH834" s="396"/>
      <c r="AWI834" s="396"/>
      <c r="AWJ834" s="396"/>
      <c r="AWK834" s="396"/>
      <c r="AWL834" s="396"/>
      <c r="AWM834" s="396"/>
      <c r="AWN834" s="396"/>
      <c r="AWO834" s="396"/>
      <c r="AWP834" s="396"/>
      <c r="AWQ834" s="396"/>
      <c r="AWR834" s="396"/>
      <c r="AWS834" s="396"/>
      <c r="AWT834" s="396"/>
      <c r="AWU834" s="396"/>
      <c r="AWV834" s="396"/>
      <c r="AWW834" s="396"/>
      <c r="AWX834" s="396"/>
      <c r="AWY834" s="396"/>
      <c r="AWZ834" s="396"/>
      <c r="AXA834" s="396"/>
      <c r="AXB834" s="396"/>
      <c r="AXC834" s="396"/>
      <c r="AXD834" s="396"/>
      <c r="AXE834" s="396"/>
      <c r="AXF834" s="396"/>
      <c r="AXG834" s="396"/>
      <c r="AXH834" s="396"/>
      <c r="AXI834" s="396"/>
      <c r="AXJ834" s="396"/>
      <c r="AXK834" s="396"/>
      <c r="AXL834" s="396"/>
      <c r="AXM834" s="396"/>
      <c r="AXN834" s="396"/>
      <c r="AXO834" s="396"/>
      <c r="AXP834" s="396"/>
      <c r="AXQ834" s="396"/>
      <c r="AXR834" s="396"/>
      <c r="AXS834" s="396"/>
      <c r="AXT834" s="396"/>
      <c r="AXU834" s="396"/>
      <c r="AXV834" s="396"/>
      <c r="AXW834" s="396"/>
      <c r="AXX834" s="396"/>
      <c r="AXY834" s="396"/>
      <c r="AXZ834" s="396"/>
      <c r="AYA834" s="396"/>
      <c r="AYB834" s="396"/>
      <c r="AYC834" s="396"/>
      <c r="AYD834" s="396"/>
      <c r="AYE834" s="396"/>
      <c r="AYF834" s="396"/>
      <c r="AYG834" s="396"/>
      <c r="AYH834" s="396"/>
      <c r="AYI834" s="396"/>
      <c r="AYJ834" s="396"/>
      <c r="AYK834" s="396"/>
      <c r="AYL834" s="396"/>
      <c r="AYM834" s="396"/>
      <c r="AYN834" s="396"/>
      <c r="AYO834" s="396"/>
      <c r="AYP834" s="396"/>
      <c r="AYQ834" s="396"/>
      <c r="AYR834" s="396"/>
      <c r="AYS834" s="396"/>
      <c r="AYT834" s="396"/>
      <c r="AYU834" s="396"/>
      <c r="AYV834" s="396"/>
      <c r="AYW834" s="396"/>
      <c r="AYX834" s="396"/>
      <c r="AYY834" s="396"/>
      <c r="AYZ834" s="396"/>
      <c r="AZA834" s="396"/>
      <c r="AZB834" s="396"/>
      <c r="AZC834" s="396"/>
      <c r="AZD834" s="396"/>
      <c r="AZE834" s="396"/>
      <c r="AZF834" s="396"/>
      <c r="AZG834" s="396"/>
      <c r="AZH834" s="396"/>
      <c r="AZI834" s="396"/>
      <c r="AZJ834" s="396"/>
      <c r="AZK834" s="396"/>
      <c r="AZL834" s="396"/>
      <c r="AZM834" s="396"/>
      <c r="AZN834" s="396"/>
      <c r="AZO834" s="396"/>
      <c r="AZP834" s="396"/>
      <c r="AZQ834" s="396"/>
      <c r="AZR834" s="396"/>
      <c r="AZS834" s="396"/>
      <c r="AZT834" s="396"/>
      <c r="AZU834" s="396"/>
      <c r="AZV834" s="396"/>
      <c r="AZW834" s="396"/>
      <c r="AZX834" s="396"/>
      <c r="AZY834" s="396"/>
      <c r="AZZ834" s="396"/>
      <c r="BAA834" s="396"/>
      <c r="BAB834" s="396"/>
      <c r="BAC834" s="396"/>
      <c r="BAD834" s="396"/>
      <c r="BAE834" s="396"/>
      <c r="BAF834" s="396"/>
      <c r="BAG834" s="396"/>
      <c r="BAH834" s="396"/>
      <c r="BAI834" s="396"/>
      <c r="BAJ834" s="396"/>
      <c r="BAK834" s="396"/>
      <c r="BAL834" s="396"/>
      <c r="BAM834" s="396"/>
      <c r="BAN834" s="396"/>
      <c r="BAO834" s="396"/>
      <c r="BAP834" s="396"/>
      <c r="BAQ834" s="396"/>
      <c r="BAR834" s="396"/>
      <c r="BAS834" s="396"/>
      <c r="BAT834" s="396"/>
      <c r="BAU834" s="396"/>
      <c r="BAV834" s="396"/>
      <c r="BAW834" s="396"/>
      <c r="BAX834" s="396"/>
      <c r="BAY834" s="396"/>
      <c r="BAZ834" s="396"/>
      <c r="BBA834" s="396"/>
      <c r="BBB834" s="396"/>
      <c r="BBC834" s="396"/>
      <c r="BBD834" s="396"/>
      <c r="BBE834" s="396"/>
      <c r="BBF834" s="396"/>
      <c r="BBG834" s="396"/>
      <c r="BBH834" s="396"/>
      <c r="BBI834" s="396"/>
      <c r="BBJ834" s="396"/>
      <c r="BBK834" s="396"/>
      <c r="BBL834" s="396"/>
      <c r="BBM834" s="396"/>
      <c r="BBN834" s="396"/>
      <c r="BBO834" s="396"/>
      <c r="BBP834" s="396"/>
      <c r="BBQ834" s="396"/>
      <c r="BBR834" s="396"/>
      <c r="BBS834" s="396"/>
      <c r="BBT834" s="396"/>
      <c r="BBU834" s="396"/>
      <c r="BBV834" s="396"/>
      <c r="BBW834" s="396"/>
      <c r="BBX834" s="396"/>
      <c r="BBY834" s="396"/>
      <c r="BBZ834" s="396"/>
      <c r="BCA834" s="396"/>
      <c r="BCB834" s="396"/>
      <c r="BCC834" s="396"/>
      <c r="BCD834" s="396"/>
      <c r="BCE834" s="396"/>
      <c r="BCF834" s="396"/>
      <c r="BCG834" s="396"/>
      <c r="BCH834" s="396"/>
      <c r="BCI834" s="396"/>
      <c r="BCJ834" s="396"/>
      <c r="BCK834" s="396"/>
      <c r="BCL834" s="396"/>
      <c r="BCM834" s="396"/>
      <c r="BCN834" s="396"/>
      <c r="BCO834" s="396"/>
      <c r="BCP834" s="396"/>
      <c r="BCQ834" s="396"/>
      <c r="BCR834" s="396"/>
      <c r="BCS834" s="396"/>
      <c r="BCT834" s="396"/>
      <c r="BCU834" s="396"/>
      <c r="BCV834" s="396"/>
      <c r="BCW834" s="396"/>
      <c r="BCX834" s="396"/>
      <c r="BCY834" s="396"/>
      <c r="BCZ834" s="396"/>
      <c r="BDA834" s="396"/>
      <c r="BDB834" s="396"/>
      <c r="BDC834" s="396"/>
      <c r="BDD834" s="396"/>
      <c r="BDE834" s="396"/>
      <c r="BDF834" s="396"/>
      <c r="BDG834" s="396"/>
      <c r="BDH834" s="396"/>
      <c r="BDI834" s="396"/>
      <c r="BDJ834" s="396"/>
      <c r="BDK834" s="396"/>
      <c r="BDL834" s="396"/>
      <c r="BDM834" s="396"/>
      <c r="BDN834" s="396"/>
      <c r="BDO834" s="396"/>
      <c r="BDP834" s="396"/>
      <c r="BDQ834" s="396"/>
      <c r="BDR834" s="396"/>
      <c r="BDS834" s="396"/>
      <c r="BDT834" s="396"/>
      <c r="BDU834" s="396"/>
      <c r="BDV834" s="396"/>
      <c r="BDW834" s="396"/>
      <c r="BDX834" s="396"/>
      <c r="BDY834" s="396"/>
      <c r="BDZ834" s="396"/>
      <c r="BEA834" s="396"/>
      <c r="BEB834" s="396"/>
      <c r="BEC834" s="396"/>
      <c r="BED834" s="396"/>
      <c r="BEE834" s="396"/>
      <c r="BEF834" s="396"/>
      <c r="BEG834" s="396"/>
      <c r="BEH834" s="396"/>
      <c r="BEI834" s="396"/>
      <c r="BEJ834" s="396"/>
      <c r="BEK834" s="396"/>
      <c r="BEL834" s="396"/>
      <c r="BEM834" s="396"/>
      <c r="BEN834" s="396"/>
      <c r="BEO834" s="396"/>
      <c r="BEP834" s="396"/>
      <c r="BEQ834" s="396"/>
      <c r="BER834" s="396"/>
      <c r="BES834" s="396"/>
      <c r="BET834" s="396"/>
      <c r="BEU834" s="396"/>
      <c r="BEV834" s="396"/>
      <c r="BEW834" s="396"/>
      <c r="BEX834" s="396"/>
      <c r="BEY834" s="396"/>
      <c r="BEZ834" s="396"/>
      <c r="BFA834" s="396"/>
      <c r="BFB834" s="396"/>
      <c r="BFC834" s="396"/>
      <c r="BFD834" s="396"/>
      <c r="BFE834" s="396"/>
      <c r="BFF834" s="396"/>
      <c r="BFG834" s="396"/>
      <c r="BFH834" s="396"/>
      <c r="BFI834" s="396"/>
      <c r="BFJ834" s="396"/>
      <c r="BFK834" s="396"/>
      <c r="BFL834" s="396"/>
      <c r="BFM834" s="396"/>
      <c r="BFN834" s="396"/>
      <c r="BFO834" s="396"/>
      <c r="BFP834" s="396"/>
      <c r="BFQ834" s="396"/>
      <c r="BFR834" s="396"/>
      <c r="BFS834" s="396"/>
      <c r="BFT834" s="396"/>
      <c r="BFU834" s="396"/>
      <c r="BFV834" s="396"/>
      <c r="BFW834" s="396"/>
      <c r="BFX834" s="396"/>
      <c r="BFY834" s="396"/>
      <c r="BFZ834" s="396"/>
      <c r="BGA834" s="396"/>
      <c r="BGB834" s="396"/>
      <c r="BGC834" s="396"/>
      <c r="BGD834" s="396"/>
      <c r="BGE834" s="396"/>
      <c r="BGF834" s="396"/>
      <c r="BGG834" s="396"/>
      <c r="BGH834" s="396"/>
      <c r="BGI834" s="396"/>
      <c r="BGJ834" s="396"/>
      <c r="BGK834" s="396"/>
      <c r="BGL834" s="396"/>
      <c r="BGM834" s="396"/>
      <c r="BGN834" s="396"/>
      <c r="BGO834" s="396"/>
      <c r="BGP834" s="396"/>
      <c r="BGQ834" s="396"/>
      <c r="BGR834" s="396"/>
      <c r="BGS834" s="396"/>
      <c r="BGT834" s="396"/>
      <c r="BGU834" s="396"/>
      <c r="BGV834" s="396"/>
      <c r="BGW834" s="396"/>
      <c r="BGX834" s="396"/>
      <c r="BGY834" s="396"/>
      <c r="BGZ834" s="396"/>
      <c r="BHA834" s="396"/>
      <c r="BHB834" s="396"/>
      <c r="BHC834" s="396"/>
      <c r="BHD834" s="396"/>
      <c r="BHE834" s="396"/>
      <c r="BHF834" s="396"/>
      <c r="BHG834" s="396"/>
      <c r="BHH834" s="396"/>
      <c r="BHI834" s="396"/>
      <c r="BHJ834" s="396"/>
      <c r="BHK834" s="396"/>
      <c r="BHL834" s="396"/>
      <c r="BHM834" s="396"/>
      <c r="BHN834" s="396"/>
      <c r="BHO834" s="396"/>
      <c r="BHP834" s="396"/>
      <c r="BHQ834" s="396"/>
      <c r="BHR834" s="396"/>
      <c r="BHS834" s="396"/>
      <c r="BHT834" s="396"/>
      <c r="BHU834" s="396"/>
      <c r="BHV834" s="396"/>
      <c r="BHW834" s="396"/>
      <c r="BHX834" s="396"/>
      <c r="BHY834" s="396"/>
      <c r="BHZ834" s="396"/>
      <c r="BIA834" s="396"/>
      <c r="BIB834" s="396"/>
      <c r="BIC834" s="396"/>
      <c r="BID834" s="396"/>
      <c r="BIE834" s="396"/>
      <c r="BIF834" s="396"/>
      <c r="BIG834" s="396"/>
      <c r="BIH834" s="396"/>
      <c r="BII834" s="396"/>
      <c r="BIJ834" s="396"/>
      <c r="BIK834" s="396"/>
      <c r="BIL834" s="396"/>
      <c r="BIM834" s="396"/>
      <c r="BIN834" s="396"/>
      <c r="BIO834" s="396"/>
      <c r="BIP834" s="396"/>
      <c r="BIQ834" s="396"/>
      <c r="BIR834" s="396"/>
      <c r="BIS834" s="396"/>
      <c r="BIT834" s="396"/>
      <c r="BIU834" s="396"/>
      <c r="BIV834" s="396"/>
      <c r="BIW834" s="396"/>
      <c r="BIX834" s="396"/>
      <c r="BIY834" s="396"/>
      <c r="BIZ834" s="396"/>
      <c r="BJA834" s="396"/>
      <c r="BJB834" s="396"/>
      <c r="BJC834" s="396"/>
      <c r="BJD834" s="396"/>
      <c r="BJE834" s="396"/>
      <c r="BJF834" s="396"/>
      <c r="BJG834" s="396"/>
      <c r="BJH834" s="396"/>
      <c r="BJI834" s="396"/>
      <c r="BJJ834" s="396"/>
      <c r="BJK834" s="396"/>
      <c r="BJL834" s="396"/>
      <c r="BJM834" s="396"/>
      <c r="BJN834" s="396"/>
      <c r="BJO834" s="396"/>
      <c r="BJP834" s="396"/>
      <c r="BJQ834" s="396"/>
      <c r="BJR834" s="396"/>
      <c r="BJS834" s="396"/>
      <c r="BJT834" s="396"/>
      <c r="BJU834" s="396"/>
      <c r="BJV834" s="396"/>
      <c r="BJW834" s="396"/>
      <c r="BJX834" s="396"/>
      <c r="BJY834" s="396"/>
      <c r="BJZ834" s="396"/>
      <c r="BKA834" s="396"/>
      <c r="BKB834" s="396"/>
      <c r="BKC834" s="396"/>
      <c r="BKD834" s="396"/>
      <c r="BKE834" s="396"/>
      <c r="BKF834" s="396"/>
      <c r="BKG834" s="396"/>
      <c r="BKH834" s="396"/>
      <c r="BKI834" s="396"/>
      <c r="BKJ834" s="396"/>
      <c r="BKK834" s="396"/>
      <c r="BKL834" s="396"/>
      <c r="BKM834" s="396"/>
      <c r="BKN834" s="396"/>
      <c r="BKO834" s="396"/>
      <c r="BKP834" s="396"/>
      <c r="BKQ834" s="396"/>
      <c r="BKR834" s="396"/>
      <c r="BKS834" s="396"/>
      <c r="BKT834" s="396"/>
      <c r="BKU834" s="396"/>
      <c r="BKV834" s="396"/>
      <c r="BKW834" s="396"/>
      <c r="BKX834" s="396"/>
      <c r="BKY834" s="396"/>
      <c r="BKZ834" s="396"/>
      <c r="BLA834" s="396"/>
      <c r="BLB834" s="396"/>
      <c r="BLC834" s="396"/>
      <c r="BLD834" s="396"/>
      <c r="BLE834" s="396"/>
      <c r="BLF834" s="396"/>
      <c r="BLG834" s="396"/>
      <c r="BLH834" s="396"/>
      <c r="BLI834" s="396"/>
      <c r="BLJ834" s="396"/>
      <c r="BLK834" s="396"/>
      <c r="BLL834" s="396"/>
      <c r="BLM834" s="396"/>
      <c r="BLN834" s="396"/>
      <c r="BLO834" s="396"/>
      <c r="BLP834" s="396"/>
      <c r="BLQ834" s="396"/>
      <c r="BLR834" s="396"/>
      <c r="BLS834" s="396"/>
      <c r="BLT834" s="396"/>
      <c r="BLU834" s="396"/>
      <c r="BLV834" s="396"/>
      <c r="BLW834" s="396"/>
      <c r="BLX834" s="396"/>
      <c r="BLY834" s="396"/>
      <c r="BLZ834" s="396"/>
      <c r="BMA834" s="396"/>
      <c r="BMB834" s="396"/>
      <c r="BMC834" s="396"/>
      <c r="BMD834" s="396"/>
      <c r="BME834" s="396"/>
      <c r="BMF834" s="396"/>
      <c r="BMG834" s="396"/>
      <c r="BMH834" s="396"/>
      <c r="BMI834" s="396"/>
      <c r="BMJ834" s="396"/>
      <c r="BMK834" s="396"/>
      <c r="BML834" s="396"/>
      <c r="BMM834" s="396"/>
      <c r="BMN834" s="396"/>
      <c r="BMO834" s="396"/>
      <c r="BMP834" s="396"/>
      <c r="BMQ834" s="396"/>
      <c r="BMR834" s="396"/>
      <c r="BMS834" s="396"/>
      <c r="BMT834" s="396"/>
      <c r="BMU834" s="396"/>
      <c r="BMV834" s="396"/>
      <c r="BMW834" s="396"/>
      <c r="BMX834" s="396"/>
      <c r="BMY834" s="396"/>
      <c r="BMZ834" s="396"/>
      <c r="BNA834" s="396"/>
      <c r="BNB834" s="396"/>
      <c r="BNC834" s="396"/>
      <c r="BND834" s="396"/>
      <c r="BNE834" s="396"/>
      <c r="BNF834" s="396"/>
      <c r="BNG834" s="396"/>
      <c r="BNH834" s="396"/>
      <c r="BNI834" s="396"/>
      <c r="BNJ834" s="396"/>
      <c r="BNK834" s="396"/>
      <c r="BNL834" s="396"/>
      <c r="BNM834" s="396"/>
      <c r="BNN834" s="396"/>
      <c r="BNO834" s="396"/>
      <c r="BNP834" s="396"/>
      <c r="BNQ834" s="396"/>
      <c r="BNR834" s="396"/>
      <c r="BNS834" s="396"/>
      <c r="BNT834" s="396"/>
      <c r="BNU834" s="396"/>
      <c r="BNV834" s="396"/>
      <c r="BNW834" s="396"/>
      <c r="BNX834" s="396"/>
      <c r="BNY834" s="396"/>
      <c r="BNZ834" s="396"/>
      <c r="BOA834" s="396"/>
      <c r="BOB834" s="396"/>
      <c r="BOC834" s="396"/>
      <c r="BOD834" s="396"/>
      <c r="BOE834" s="396"/>
      <c r="BOF834" s="396"/>
      <c r="BOG834" s="396"/>
      <c r="BOH834" s="396"/>
      <c r="BOI834" s="396"/>
      <c r="BOJ834" s="396"/>
      <c r="BOK834" s="396"/>
      <c r="BOL834" s="396"/>
      <c r="BOM834" s="396"/>
      <c r="BON834" s="396"/>
      <c r="BOO834" s="396"/>
      <c r="BOP834" s="396"/>
      <c r="BOQ834" s="396"/>
      <c r="BOR834" s="396"/>
      <c r="BOS834" s="396"/>
      <c r="BOT834" s="396"/>
      <c r="BOU834" s="396"/>
      <c r="BOV834" s="396"/>
      <c r="BOW834" s="396"/>
      <c r="BOX834" s="396"/>
      <c r="BOY834" s="396"/>
      <c r="BOZ834" s="396"/>
      <c r="BPA834" s="396"/>
      <c r="BPB834" s="396"/>
      <c r="BPC834" s="396"/>
      <c r="BPD834" s="396"/>
      <c r="BPE834" s="396"/>
      <c r="BPF834" s="396"/>
      <c r="BPG834" s="396"/>
      <c r="BPH834" s="396"/>
      <c r="BPI834" s="396"/>
      <c r="BPJ834" s="396"/>
      <c r="BPK834" s="396"/>
      <c r="BPL834" s="396"/>
      <c r="BPM834" s="396"/>
      <c r="BPN834" s="396"/>
      <c r="BPO834" s="396"/>
      <c r="BPP834" s="396"/>
      <c r="BPQ834" s="396"/>
      <c r="BPR834" s="396"/>
      <c r="BPS834" s="396"/>
      <c r="BPT834" s="396"/>
      <c r="BPU834" s="396"/>
      <c r="BPV834" s="396"/>
      <c r="BPW834" s="396"/>
      <c r="BPX834" s="396"/>
      <c r="BPY834" s="396"/>
      <c r="BPZ834" s="396"/>
      <c r="BQA834" s="396"/>
      <c r="BQB834" s="396"/>
      <c r="BQC834" s="396"/>
      <c r="BQD834" s="396"/>
      <c r="BQE834" s="396"/>
      <c r="BQF834" s="396"/>
      <c r="BQG834" s="396"/>
      <c r="BQH834" s="396"/>
      <c r="BQI834" s="396"/>
      <c r="BQJ834" s="396"/>
      <c r="BQK834" s="396"/>
      <c r="BQL834" s="396"/>
      <c r="BQM834" s="396"/>
      <c r="BQN834" s="396"/>
      <c r="BQO834" s="396"/>
      <c r="BQP834" s="396"/>
      <c r="BQQ834" s="396"/>
      <c r="BQR834" s="396"/>
      <c r="BQS834" s="396"/>
      <c r="BQT834" s="396"/>
      <c r="BQU834" s="396"/>
      <c r="BQV834" s="396"/>
      <c r="BQW834" s="396"/>
      <c r="BQX834" s="396"/>
      <c r="BQY834" s="396"/>
      <c r="BQZ834" s="396"/>
      <c r="BRA834" s="396"/>
      <c r="BRB834" s="396"/>
      <c r="BRC834" s="396"/>
      <c r="BRD834" s="396"/>
      <c r="BRE834" s="396"/>
      <c r="BRF834" s="396"/>
      <c r="BRG834" s="396"/>
      <c r="BRH834" s="396"/>
      <c r="BRI834" s="396"/>
      <c r="BRJ834" s="396"/>
      <c r="BRK834" s="396"/>
      <c r="BRL834" s="396"/>
      <c r="BRM834" s="396"/>
      <c r="BRN834" s="396"/>
      <c r="BRO834" s="396"/>
      <c r="BRP834" s="396"/>
      <c r="BRQ834" s="396"/>
      <c r="BRR834" s="396"/>
      <c r="BRS834" s="396"/>
      <c r="BRT834" s="396"/>
      <c r="BRU834" s="396"/>
      <c r="BRV834" s="396"/>
      <c r="BRW834" s="396"/>
      <c r="BRX834" s="396"/>
      <c r="BRY834" s="396"/>
      <c r="BRZ834" s="396"/>
      <c r="BSA834" s="396"/>
      <c r="BSB834" s="396"/>
      <c r="BSC834" s="396"/>
      <c r="BSD834" s="396"/>
      <c r="BSE834" s="396"/>
      <c r="BSF834" s="396"/>
      <c r="BSG834" s="396"/>
      <c r="BSH834" s="396"/>
      <c r="BSI834" s="396"/>
      <c r="BSJ834" s="396"/>
      <c r="BSK834" s="396"/>
      <c r="BSL834" s="396"/>
      <c r="BSM834" s="396"/>
      <c r="BSN834" s="396"/>
      <c r="BSO834" s="396"/>
      <c r="BSP834" s="396"/>
      <c r="BSQ834" s="396"/>
      <c r="BSR834" s="396"/>
      <c r="BSS834" s="396"/>
      <c r="BST834" s="396"/>
      <c r="BSU834" s="396"/>
      <c r="BSV834" s="396"/>
      <c r="BSW834" s="396"/>
      <c r="BSX834" s="396"/>
      <c r="BSY834" s="396"/>
      <c r="BSZ834" s="396"/>
      <c r="BTA834" s="396"/>
      <c r="BTB834" s="396"/>
      <c r="BTC834" s="396"/>
      <c r="BTD834" s="396"/>
      <c r="BTE834" s="396"/>
      <c r="BTF834" s="396"/>
      <c r="BTG834" s="396"/>
      <c r="BTH834" s="396"/>
      <c r="BTI834" s="396"/>
      <c r="BTJ834" s="396"/>
      <c r="BTK834" s="396"/>
      <c r="BTL834" s="396"/>
      <c r="BTM834" s="396"/>
      <c r="BTN834" s="396"/>
      <c r="BTO834" s="396"/>
      <c r="BTP834" s="396"/>
      <c r="BTQ834" s="396"/>
      <c r="BTR834" s="396"/>
      <c r="BTS834" s="396"/>
      <c r="BTT834" s="396"/>
      <c r="BTU834" s="396"/>
      <c r="BTV834" s="396"/>
      <c r="BTW834" s="396"/>
      <c r="BTX834" s="396"/>
      <c r="BTY834" s="396"/>
      <c r="BTZ834" s="396"/>
      <c r="BUA834" s="396"/>
      <c r="BUB834" s="396"/>
      <c r="BUC834" s="396"/>
      <c r="BUD834" s="396"/>
      <c r="BUE834" s="396"/>
      <c r="BUF834" s="396"/>
      <c r="BUG834" s="396"/>
      <c r="BUH834" s="396"/>
      <c r="BUI834" s="396"/>
      <c r="BUJ834" s="396"/>
      <c r="BUK834" s="396"/>
      <c r="BUL834" s="396"/>
      <c r="BUM834" s="396"/>
      <c r="BUN834" s="396"/>
      <c r="BUO834" s="396"/>
      <c r="BUP834" s="396"/>
      <c r="BUQ834" s="396"/>
      <c r="BUR834" s="396"/>
      <c r="BUS834" s="396"/>
      <c r="BUT834" s="396"/>
      <c r="BUU834" s="396"/>
      <c r="BUV834" s="396"/>
      <c r="BUW834" s="396"/>
      <c r="BUX834" s="396"/>
      <c r="BUY834" s="396"/>
      <c r="BUZ834" s="396"/>
      <c r="BVA834" s="396"/>
      <c r="BVB834" s="396"/>
      <c r="BVC834" s="396"/>
      <c r="BVD834" s="396"/>
      <c r="BVE834" s="396"/>
      <c r="BVF834" s="396"/>
      <c r="BVG834" s="396"/>
      <c r="BVH834" s="396"/>
      <c r="BVI834" s="396"/>
      <c r="BVJ834" s="396"/>
      <c r="BVK834" s="396"/>
      <c r="BVL834" s="396"/>
      <c r="BVM834" s="396"/>
      <c r="BVN834" s="396"/>
      <c r="BVO834" s="396"/>
      <c r="BVP834" s="396"/>
      <c r="BVQ834" s="396"/>
      <c r="BVR834" s="396"/>
      <c r="BVS834" s="396"/>
      <c r="BVT834" s="396"/>
      <c r="BVU834" s="396"/>
      <c r="BVV834" s="396"/>
      <c r="BVW834" s="396"/>
      <c r="BVX834" s="396"/>
      <c r="BVY834" s="396"/>
      <c r="BVZ834" s="396"/>
      <c r="BWA834" s="396"/>
      <c r="BWB834" s="396"/>
      <c r="BWC834" s="396"/>
      <c r="BWD834" s="396"/>
      <c r="BWE834" s="396"/>
      <c r="BWF834" s="396"/>
      <c r="BWG834" s="396"/>
      <c r="BWH834" s="396"/>
      <c r="BWI834" s="396"/>
      <c r="BWJ834" s="396"/>
      <c r="BWK834" s="396"/>
      <c r="BWL834" s="396"/>
      <c r="BWM834" s="396"/>
      <c r="BWN834" s="396"/>
      <c r="BWO834" s="396"/>
      <c r="BWP834" s="396"/>
      <c r="BWQ834" s="396"/>
      <c r="BWR834" s="396"/>
      <c r="BWS834" s="396"/>
      <c r="BWT834" s="396"/>
      <c r="BWU834" s="396"/>
      <c r="BWV834" s="396"/>
      <c r="BWW834" s="396"/>
      <c r="BWX834" s="396"/>
      <c r="BWY834" s="396"/>
      <c r="BWZ834" s="396"/>
      <c r="BXA834" s="396"/>
      <c r="BXB834" s="396"/>
      <c r="BXC834" s="396"/>
      <c r="BXD834" s="396"/>
      <c r="BXE834" s="396"/>
      <c r="BXF834" s="396"/>
      <c r="BXG834" s="396"/>
      <c r="BXH834" s="396"/>
      <c r="BXI834" s="396"/>
      <c r="BXJ834" s="396"/>
      <c r="BXK834" s="396"/>
      <c r="BXL834" s="396"/>
      <c r="BXM834" s="396"/>
      <c r="BXN834" s="396"/>
      <c r="BXO834" s="396"/>
      <c r="BXP834" s="396"/>
      <c r="BXQ834" s="396"/>
      <c r="BXR834" s="396"/>
      <c r="BXS834" s="396"/>
      <c r="BXT834" s="396"/>
      <c r="BXU834" s="396"/>
      <c r="BXV834" s="396"/>
      <c r="BXW834" s="396"/>
      <c r="BXX834" s="396"/>
      <c r="BXY834" s="396"/>
      <c r="BXZ834" s="396"/>
      <c r="BYA834" s="396"/>
      <c r="BYB834" s="396"/>
      <c r="BYC834" s="396"/>
      <c r="BYD834" s="396"/>
      <c r="BYE834" s="396"/>
      <c r="BYF834" s="396"/>
      <c r="BYG834" s="396"/>
      <c r="BYH834" s="396"/>
      <c r="BYI834" s="396"/>
      <c r="BYJ834" s="396"/>
      <c r="BYK834" s="396"/>
      <c r="BYL834" s="396"/>
      <c r="BYM834" s="396"/>
      <c r="BYN834" s="396"/>
      <c r="BYO834" s="396"/>
      <c r="BYP834" s="396"/>
      <c r="BYQ834" s="396"/>
      <c r="BYR834" s="396"/>
      <c r="BYS834" s="396"/>
      <c r="BYT834" s="396"/>
      <c r="BYU834" s="396"/>
      <c r="BYV834" s="396"/>
      <c r="BYW834" s="396"/>
      <c r="BYX834" s="396"/>
      <c r="BYY834" s="396"/>
      <c r="BYZ834" s="396"/>
      <c r="BZA834" s="396"/>
      <c r="BZB834" s="396"/>
      <c r="BZC834" s="396"/>
      <c r="BZD834" s="396"/>
      <c r="BZE834" s="396"/>
      <c r="BZF834" s="396"/>
      <c r="BZG834" s="396"/>
      <c r="BZH834" s="396"/>
      <c r="BZI834" s="396"/>
      <c r="BZJ834" s="396"/>
      <c r="BZK834" s="396"/>
      <c r="BZL834" s="396"/>
      <c r="BZM834" s="396"/>
      <c r="BZN834" s="396"/>
      <c r="BZO834" s="396"/>
      <c r="BZP834" s="396"/>
      <c r="BZQ834" s="396"/>
      <c r="BZR834" s="396"/>
      <c r="BZS834" s="396"/>
      <c r="BZT834" s="396"/>
      <c r="BZU834" s="396"/>
      <c r="BZV834" s="396"/>
      <c r="BZW834" s="396"/>
      <c r="BZX834" s="396"/>
      <c r="BZY834" s="396"/>
      <c r="BZZ834" s="396"/>
      <c r="CAA834" s="396"/>
      <c r="CAB834" s="396"/>
      <c r="CAC834" s="396"/>
      <c r="CAD834" s="396"/>
      <c r="CAE834" s="396"/>
      <c r="CAF834" s="396"/>
      <c r="CAG834" s="396"/>
      <c r="CAH834" s="396"/>
      <c r="CAI834" s="396"/>
      <c r="CAJ834" s="396"/>
      <c r="CAK834" s="396"/>
      <c r="CAL834" s="396"/>
      <c r="CAM834" s="396"/>
      <c r="CAN834" s="396"/>
      <c r="CAO834" s="396"/>
      <c r="CAP834" s="396"/>
      <c r="CAQ834" s="396"/>
      <c r="CAR834" s="396"/>
      <c r="CAS834" s="396"/>
      <c r="CAT834" s="396"/>
      <c r="CAU834" s="396"/>
      <c r="CAV834" s="396"/>
      <c r="CAW834" s="396"/>
      <c r="CAX834" s="396"/>
      <c r="CAY834" s="396"/>
      <c r="CAZ834" s="396"/>
      <c r="CBA834" s="396"/>
      <c r="CBB834" s="396"/>
      <c r="CBC834" s="396"/>
      <c r="CBD834" s="396"/>
      <c r="CBE834" s="396"/>
      <c r="CBF834" s="396"/>
      <c r="CBG834" s="396"/>
      <c r="CBH834" s="396"/>
      <c r="CBI834" s="396"/>
      <c r="CBJ834" s="396"/>
      <c r="CBK834" s="396"/>
      <c r="CBL834" s="396"/>
      <c r="CBM834" s="396"/>
      <c r="CBN834" s="396"/>
      <c r="CBO834" s="396"/>
      <c r="CBP834" s="396"/>
      <c r="CBQ834" s="396"/>
      <c r="CBR834" s="396"/>
      <c r="CBS834" s="396"/>
      <c r="CBT834" s="396"/>
      <c r="CBU834" s="396"/>
      <c r="CBV834" s="396"/>
      <c r="CBW834" s="396"/>
      <c r="CBX834" s="396"/>
      <c r="CBY834" s="396"/>
      <c r="CBZ834" s="396"/>
      <c r="CCA834" s="396"/>
      <c r="CCB834" s="396"/>
      <c r="CCC834" s="396"/>
      <c r="CCD834" s="396"/>
      <c r="CCE834" s="396"/>
      <c r="CCF834" s="396"/>
      <c r="CCG834" s="396"/>
      <c r="CCH834" s="396"/>
      <c r="CCI834" s="396"/>
      <c r="CCJ834" s="396"/>
      <c r="CCK834" s="396"/>
      <c r="CCL834" s="396"/>
      <c r="CCM834" s="396"/>
      <c r="CCN834" s="396"/>
      <c r="CCO834" s="396"/>
      <c r="CCP834" s="396"/>
      <c r="CCQ834" s="396"/>
      <c r="CCR834" s="396"/>
      <c r="CCS834" s="396"/>
      <c r="CCT834" s="396"/>
      <c r="CCU834" s="396"/>
      <c r="CCV834" s="396"/>
      <c r="CCW834" s="396"/>
      <c r="CCX834" s="396"/>
      <c r="CCY834" s="396"/>
      <c r="CCZ834" s="396"/>
      <c r="CDA834" s="396"/>
      <c r="CDB834" s="396"/>
      <c r="CDC834" s="396"/>
      <c r="CDD834" s="396"/>
      <c r="CDE834" s="396"/>
      <c r="CDF834" s="396"/>
      <c r="CDG834" s="396"/>
      <c r="CDH834" s="396"/>
      <c r="CDI834" s="396"/>
      <c r="CDJ834" s="396"/>
      <c r="CDK834" s="396"/>
      <c r="CDL834" s="396"/>
      <c r="CDM834" s="396"/>
      <c r="CDN834" s="396"/>
      <c r="CDO834" s="396"/>
      <c r="CDP834" s="396"/>
      <c r="CDQ834" s="396"/>
      <c r="CDR834" s="396"/>
      <c r="CDS834" s="396"/>
      <c r="CDT834" s="396"/>
      <c r="CDU834" s="396"/>
      <c r="CDV834" s="396"/>
      <c r="CDW834" s="396"/>
      <c r="CDX834" s="396"/>
      <c r="CDY834" s="396"/>
      <c r="CDZ834" s="396"/>
      <c r="CEA834" s="396"/>
      <c r="CEB834" s="396"/>
      <c r="CEC834" s="396"/>
      <c r="CED834" s="396"/>
      <c r="CEE834" s="396"/>
      <c r="CEF834" s="396"/>
      <c r="CEG834" s="396"/>
      <c r="CEH834" s="396"/>
      <c r="CEI834" s="396"/>
      <c r="CEJ834" s="396"/>
      <c r="CEK834" s="396"/>
      <c r="CEL834" s="396"/>
      <c r="CEM834" s="396"/>
      <c r="CEN834" s="396"/>
      <c r="CEO834" s="396"/>
      <c r="CEP834" s="396"/>
      <c r="CEQ834" s="396"/>
      <c r="CER834" s="396"/>
      <c r="CES834" s="396"/>
      <c r="CET834" s="396"/>
      <c r="CEU834" s="396"/>
      <c r="CEV834" s="396"/>
      <c r="CEW834" s="396"/>
      <c r="CEX834" s="396"/>
      <c r="CEY834" s="396"/>
      <c r="CEZ834" s="396"/>
      <c r="CFA834" s="396"/>
      <c r="CFB834" s="396"/>
      <c r="CFC834" s="396"/>
      <c r="CFD834" s="396"/>
      <c r="CFE834" s="396"/>
      <c r="CFF834" s="396"/>
      <c r="CFG834" s="396"/>
      <c r="CFH834" s="396"/>
      <c r="CFI834" s="396"/>
      <c r="CFJ834" s="396"/>
      <c r="CFK834" s="396"/>
      <c r="CFL834" s="396"/>
      <c r="CFM834" s="396"/>
      <c r="CFN834" s="396"/>
      <c r="CFO834" s="396"/>
      <c r="CFP834" s="396"/>
      <c r="CFQ834" s="396"/>
      <c r="CFR834" s="396"/>
      <c r="CFS834" s="396"/>
      <c r="CFT834" s="396"/>
      <c r="CFU834" s="396"/>
      <c r="CFV834" s="396"/>
      <c r="CFW834" s="396"/>
      <c r="CFX834" s="396"/>
      <c r="CFY834" s="396"/>
      <c r="CFZ834" s="396"/>
      <c r="CGA834" s="396"/>
      <c r="CGB834" s="396"/>
      <c r="CGC834" s="396"/>
      <c r="CGD834" s="396"/>
      <c r="CGE834" s="396"/>
      <c r="CGF834" s="396"/>
      <c r="CGG834" s="396"/>
      <c r="CGH834" s="396"/>
      <c r="CGI834" s="396"/>
      <c r="CGJ834" s="396"/>
      <c r="CGK834" s="396"/>
      <c r="CGL834" s="396"/>
      <c r="CGM834" s="396"/>
      <c r="CGN834" s="396"/>
      <c r="CGO834" s="396"/>
      <c r="CGP834" s="396"/>
      <c r="CGQ834" s="396"/>
      <c r="CGR834" s="396"/>
      <c r="CGS834" s="396"/>
      <c r="CGT834" s="396"/>
      <c r="CGU834" s="396"/>
      <c r="CGV834" s="396"/>
      <c r="CGW834" s="396"/>
      <c r="CGX834" s="396"/>
      <c r="CGY834" s="396"/>
      <c r="CGZ834" s="396"/>
      <c r="CHA834" s="396"/>
      <c r="CHB834" s="396"/>
      <c r="CHC834" s="396"/>
      <c r="CHD834" s="396"/>
      <c r="CHE834" s="396"/>
      <c r="CHF834" s="396"/>
      <c r="CHG834" s="396"/>
      <c r="CHH834" s="396"/>
      <c r="CHI834" s="396"/>
      <c r="CHJ834" s="396"/>
      <c r="CHK834" s="396"/>
      <c r="CHL834" s="396"/>
      <c r="CHM834" s="396"/>
      <c r="CHN834" s="396"/>
      <c r="CHO834" s="396"/>
      <c r="CHP834" s="396"/>
      <c r="CHQ834" s="396"/>
      <c r="CHR834" s="396"/>
      <c r="CHS834" s="396"/>
      <c r="CHT834" s="396"/>
      <c r="CHU834" s="396"/>
      <c r="CHV834" s="396"/>
      <c r="CHW834" s="396"/>
      <c r="CHX834" s="396"/>
      <c r="CHY834" s="396"/>
      <c r="CHZ834" s="396"/>
      <c r="CIA834" s="396"/>
      <c r="CIB834" s="396"/>
      <c r="CIC834" s="396"/>
      <c r="CID834" s="396"/>
      <c r="CIE834" s="396"/>
      <c r="CIF834" s="396"/>
      <c r="CIG834" s="396"/>
      <c r="CIH834" s="396"/>
      <c r="CII834" s="396"/>
      <c r="CIJ834" s="396"/>
      <c r="CIK834" s="396"/>
      <c r="CIL834" s="396"/>
      <c r="CIM834" s="396"/>
      <c r="CIN834" s="396"/>
      <c r="CIO834" s="396"/>
      <c r="CIP834" s="396"/>
      <c r="CIQ834" s="396"/>
      <c r="CIR834" s="396"/>
      <c r="CIS834" s="396"/>
      <c r="CIT834" s="396"/>
      <c r="CIU834" s="396"/>
      <c r="CIV834" s="396"/>
      <c r="CIW834" s="396"/>
      <c r="CIX834" s="396"/>
      <c r="CIY834" s="396"/>
      <c r="CIZ834" s="396"/>
      <c r="CJA834" s="396"/>
      <c r="CJB834" s="396"/>
      <c r="CJC834" s="396"/>
      <c r="CJD834" s="396"/>
      <c r="CJE834" s="396"/>
      <c r="CJF834" s="396"/>
      <c r="CJG834" s="396"/>
      <c r="CJH834" s="396"/>
      <c r="CJI834" s="396"/>
      <c r="CJJ834" s="396"/>
      <c r="CJK834" s="396"/>
      <c r="CJL834" s="396"/>
      <c r="CJM834" s="396"/>
      <c r="CJN834" s="396"/>
      <c r="CJO834" s="396"/>
      <c r="CJP834" s="396"/>
      <c r="CJQ834" s="396"/>
      <c r="CJR834" s="396"/>
      <c r="CJS834" s="396"/>
      <c r="CJT834" s="396"/>
      <c r="CJU834" s="396"/>
      <c r="CJV834" s="396"/>
      <c r="CJW834" s="396"/>
      <c r="CJX834" s="396"/>
      <c r="CJY834" s="396"/>
      <c r="CJZ834" s="396"/>
      <c r="CKA834" s="396"/>
      <c r="CKB834" s="396"/>
      <c r="CKC834" s="396"/>
      <c r="CKD834" s="396"/>
      <c r="CKE834" s="396"/>
      <c r="CKF834" s="396"/>
      <c r="CKG834" s="396"/>
      <c r="CKH834" s="396"/>
      <c r="CKI834" s="396"/>
      <c r="CKJ834" s="396"/>
      <c r="CKK834" s="396"/>
      <c r="CKL834" s="396"/>
      <c r="CKM834" s="396"/>
      <c r="CKN834" s="396"/>
      <c r="CKO834" s="396"/>
      <c r="CKP834" s="396"/>
      <c r="CKQ834" s="396"/>
      <c r="CKR834" s="396"/>
      <c r="CKS834" s="396"/>
      <c r="CKT834" s="396"/>
      <c r="CKU834" s="396"/>
      <c r="CKV834" s="396"/>
      <c r="CKW834" s="396"/>
      <c r="CKX834" s="396"/>
      <c r="CKY834" s="396"/>
      <c r="CKZ834" s="396"/>
      <c r="CLA834" s="396"/>
      <c r="CLB834" s="396"/>
      <c r="CLC834" s="396"/>
      <c r="CLD834" s="396"/>
      <c r="CLE834" s="396"/>
      <c r="CLF834" s="396"/>
      <c r="CLG834" s="396"/>
      <c r="CLH834" s="396"/>
      <c r="CLI834" s="396"/>
      <c r="CLJ834" s="396"/>
      <c r="CLK834" s="396"/>
      <c r="CLL834" s="396"/>
      <c r="CLM834" s="396"/>
      <c r="CLN834" s="396"/>
      <c r="CLO834" s="396"/>
      <c r="CLP834" s="396"/>
      <c r="CLQ834" s="396"/>
      <c r="CLR834" s="396"/>
      <c r="CLS834" s="396"/>
      <c r="CLT834" s="396"/>
      <c r="CLU834" s="396"/>
      <c r="CLV834" s="396"/>
      <c r="CLW834" s="396"/>
      <c r="CLX834" s="396"/>
      <c r="CLY834" s="396"/>
      <c r="CLZ834" s="396"/>
      <c r="CMA834" s="396"/>
      <c r="CMB834" s="396"/>
      <c r="CMC834" s="396"/>
      <c r="CMD834" s="396"/>
      <c r="CME834" s="396"/>
      <c r="CMF834" s="396"/>
      <c r="CMG834" s="396"/>
      <c r="CMH834" s="396"/>
      <c r="CMI834" s="396"/>
      <c r="CMJ834" s="396"/>
      <c r="CMK834" s="396"/>
      <c r="CML834" s="396"/>
      <c r="CMM834" s="396"/>
      <c r="CMN834" s="396"/>
      <c r="CMO834" s="396"/>
      <c r="CMP834" s="396"/>
      <c r="CMQ834" s="396"/>
      <c r="CMR834" s="396"/>
      <c r="CMS834" s="396"/>
      <c r="CMT834" s="396"/>
      <c r="CMU834" s="396"/>
      <c r="CMV834" s="396"/>
      <c r="CMW834" s="396"/>
      <c r="CMX834" s="396"/>
      <c r="CMY834" s="396"/>
      <c r="CMZ834" s="396"/>
      <c r="CNA834" s="396"/>
      <c r="CNB834" s="396"/>
      <c r="CNC834" s="396"/>
      <c r="CND834" s="396"/>
      <c r="CNE834" s="396"/>
      <c r="CNF834" s="396"/>
      <c r="CNG834" s="396"/>
      <c r="CNH834" s="396"/>
      <c r="CNI834" s="396"/>
      <c r="CNJ834" s="396"/>
      <c r="CNK834" s="396"/>
      <c r="CNL834" s="396"/>
      <c r="CNM834" s="396"/>
      <c r="CNN834" s="396"/>
      <c r="CNO834" s="396"/>
      <c r="CNP834" s="396"/>
      <c r="CNQ834" s="396"/>
      <c r="CNR834" s="396"/>
      <c r="CNS834" s="396"/>
      <c r="CNT834" s="396"/>
      <c r="CNU834" s="396"/>
      <c r="CNV834" s="396"/>
      <c r="CNW834" s="396"/>
      <c r="CNX834" s="396"/>
      <c r="CNY834" s="396"/>
      <c r="CNZ834" s="396"/>
      <c r="COA834" s="396"/>
      <c r="COB834" s="396"/>
      <c r="COC834" s="396"/>
      <c r="COD834" s="396"/>
      <c r="COE834" s="396"/>
      <c r="COF834" s="396"/>
      <c r="COG834" s="396"/>
      <c r="COH834" s="396"/>
      <c r="COI834" s="396"/>
      <c r="COJ834" s="396"/>
      <c r="COK834" s="396"/>
      <c r="COL834" s="396"/>
      <c r="COM834" s="396"/>
      <c r="CON834" s="396"/>
      <c r="COO834" s="396"/>
      <c r="COP834" s="396"/>
      <c r="COQ834" s="396"/>
      <c r="COR834" s="396"/>
      <c r="COS834" s="396"/>
      <c r="COT834" s="396"/>
      <c r="COU834" s="396"/>
      <c r="COV834" s="396"/>
      <c r="COW834" s="396"/>
      <c r="COX834" s="396"/>
      <c r="COY834" s="396"/>
      <c r="COZ834" s="396"/>
      <c r="CPA834" s="396"/>
      <c r="CPB834" s="396"/>
      <c r="CPC834" s="396"/>
      <c r="CPD834" s="396"/>
      <c r="CPE834" s="396"/>
      <c r="CPF834" s="396"/>
      <c r="CPG834" s="396"/>
      <c r="CPH834" s="396"/>
      <c r="CPI834" s="396"/>
      <c r="CPJ834" s="396"/>
      <c r="CPK834" s="396"/>
      <c r="CPL834" s="396"/>
      <c r="CPM834" s="396"/>
      <c r="CPN834" s="396"/>
      <c r="CPO834" s="396"/>
      <c r="CPP834" s="396"/>
      <c r="CPQ834" s="396"/>
      <c r="CPR834" s="396"/>
      <c r="CPS834" s="396"/>
      <c r="CPT834" s="396"/>
      <c r="CPU834" s="396"/>
      <c r="CPV834" s="396"/>
      <c r="CPW834" s="396"/>
      <c r="CPX834" s="396"/>
      <c r="CPY834" s="396"/>
      <c r="CPZ834" s="396"/>
      <c r="CQA834" s="396"/>
      <c r="CQB834" s="396"/>
      <c r="CQC834" s="396"/>
      <c r="CQD834" s="396"/>
      <c r="CQE834" s="396"/>
      <c r="CQF834" s="396"/>
      <c r="CQG834" s="396"/>
      <c r="CQH834" s="396"/>
      <c r="CQI834" s="396"/>
      <c r="CQJ834" s="396"/>
      <c r="CQK834" s="396"/>
      <c r="CQL834" s="396"/>
      <c r="CQM834" s="396"/>
      <c r="CQN834" s="396"/>
      <c r="CQO834" s="396"/>
      <c r="CQP834" s="396"/>
      <c r="CQQ834" s="396"/>
      <c r="CQR834" s="396"/>
      <c r="CQS834" s="396"/>
      <c r="CQT834" s="396"/>
      <c r="CQU834" s="396"/>
      <c r="CQV834" s="396"/>
      <c r="CQW834" s="396"/>
      <c r="CQX834" s="396"/>
      <c r="CQY834" s="396"/>
      <c r="CQZ834" s="396"/>
      <c r="CRA834" s="396"/>
      <c r="CRB834" s="396"/>
      <c r="CRC834" s="396"/>
      <c r="CRD834" s="396"/>
      <c r="CRE834" s="396"/>
      <c r="CRF834" s="396"/>
      <c r="CRG834" s="396"/>
      <c r="CRH834" s="396"/>
      <c r="CRI834" s="396"/>
      <c r="CRJ834" s="396"/>
      <c r="CRK834" s="396"/>
      <c r="CRL834" s="396"/>
      <c r="CRM834" s="396"/>
      <c r="CRN834" s="396"/>
      <c r="CRO834" s="396"/>
      <c r="CRP834" s="396"/>
      <c r="CRQ834" s="396"/>
      <c r="CRR834" s="396"/>
      <c r="CRS834" s="396"/>
      <c r="CRT834" s="396"/>
      <c r="CRU834" s="396"/>
      <c r="CRV834" s="396"/>
      <c r="CRW834" s="396"/>
      <c r="CRX834" s="396"/>
      <c r="CRY834" s="396"/>
      <c r="CRZ834" s="396"/>
      <c r="CSA834" s="396"/>
      <c r="CSB834" s="396"/>
      <c r="CSC834" s="396"/>
      <c r="CSD834" s="396"/>
      <c r="CSE834" s="396"/>
      <c r="CSF834" s="396"/>
      <c r="CSG834" s="396"/>
      <c r="CSH834" s="396"/>
      <c r="CSI834" s="396"/>
      <c r="CSJ834" s="396"/>
      <c r="CSK834" s="396"/>
      <c r="CSL834" s="396"/>
      <c r="CSM834" s="396"/>
      <c r="CSN834" s="396"/>
      <c r="CSO834" s="396"/>
      <c r="CSP834" s="396"/>
      <c r="CSQ834" s="396"/>
      <c r="CSR834" s="396"/>
      <c r="CSS834" s="396"/>
      <c r="CST834" s="396"/>
      <c r="CSU834" s="396"/>
      <c r="CSV834" s="396"/>
      <c r="CSW834" s="396"/>
      <c r="CSX834" s="396"/>
      <c r="CSY834" s="396"/>
      <c r="CSZ834" s="396"/>
      <c r="CTA834" s="396"/>
      <c r="CTB834" s="396"/>
      <c r="CTC834" s="396"/>
      <c r="CTD834" s="396"/>
      <c r="CTE834" s="396"/>
      <c r="CTF834" s="396"/>
      <c r="CTG834" s="396"/>
      <c r="CTH834" s="396"/>
      <c r="CTI834" s="396"/>
      <c r="CTJ834" s="396"/>
      <c r="CTK834" s="396"/>
      <c r="CTL834" s="396"/>
      <c r="CTM834" s="396"/>
      <c r="CTN834" s="396"/>
      <c r="CTO834" s="396"/>
      <c r="CTP834" s="396"/>
      <c r="CTQ834" s="396"/>
      <c r="CTR834" s="396"/>
      <c r="CTS834" s="396"/>
      <c r="CTT834" s="396"/>
      <c r="CTU834" s="396"/>
      <c r="CTV834" s="396"/>
      <c r="CTW834" s="396"/>
      <c r="CTX834" s="396"/>
      <c r="CTY834" s="396"/>
      <c r="CTZ834" s="396"/>
      <c r="CUA834" s="396"/>
      <c r="CUB834" s="396"/>
      <c r="CUC834" s="396"/>
      <c r="CUD834" s="396"/>
      <c r="CUE834" s="396"/>
      <c r="CUF834" s="396"/>
      <c r="CUG834" s="396"/>
      <c r="CUH834" s="396"/>
      <c r="CUI834" s="396"/>
      <c r="CUJ834" s="396"/>
      <c r="CUK834" s="396"/>
      <c r="CUL834" s="396"/>
      <c r="CUM834" s="396"/>
      <c r="CUN834" s="396"/>
      <c r="CUO834" s="396"/>
      <c r="CUP834" s="396"/>
      <c r="CUQ834" s="396"/>
      <c r="CUR834" s="396"/>
      <c r="CUS834" s="396"/>
      <c r="CUT834" s="396"/>
      <c r="CUU834" s="396"/>
      <c r="CUV834" s="396"/>
      <c r="CUW834" s="396"/>
      <c r="CUX834" s="396"/>
      <c r="CUY834" s="396"/>
      <c r="CUZ834" s="396"/>
      <c r="CVA834" s="396"/>
      <c r="CVB834" s="396"/>
      <c r="CVC834" s="396"/>
      <c r="CVD834" s="396"/>
      <c r="CVE834" s="396"/>
      <c r="CVF834" s="396"/>
      <c r="CVG834" s="396"/>
      <c r="CVH834" s="396"/>
      <c r="CVI834" s="396"/>
      <c r="CVJ834" s="396"/>
      <c r="CVK834" s="396"/>
      <c r="CVL834" s="396"/>
      <c r="CVM834" s="396"/>
      <c r="CVN834" s="396"/>
      <c r="CVO834" s="396"/>
      <c r="CVP834" s="396"/>
      <c r="CVQ834" s="396"/>
      <c r="CVR834" s="396"/>
      <c r="CVS834" s="396"/>
      <c r="CVT834" s="396"/>
      <c r="CVU834" s="396"/>
      <c r="CVV834" s="396"/>
      <c r="CVW834" s="396"/>
      <c r="CVX834" s="396"/>
      <c r="CVY834" s="396"/>
      <c r="CVZ834" s="396"/>
      <c r="CWA834" s="396"/>
      <c r="CWB834" s="396"/>
      <c r="CWC834" s="396"/>
      <c r="CWD834" s="396"/>
      <c r="CWE834" s="396"/>
      <c r="CWF834" s="396"/>
      <c r="CWG834" s="396"/>
      <c r="CWH834" s="396"/>
      <c r="CWI834" s="396"/>
      <c r="CWJ834" s="396"/>
      <c r="CWK834" s="396"/>
      <c r="CWL834" s="396"/>
      <c r="CWM834" s="396"/>
      <c r="CWN834" s="396"/>
      <c r="CWO834" s="396"/>
      <c r="CWP834" s="396"/>
      <c r="CWQ834" s="396"/>
      <c r="CWR834" s="396"/>
      <c r="CWS834" s="396"/>
      <c r="CWT834" s="396"/>
      <c r="CWU834" s="396"/>
      <c r="CWV834" s="396"/>
      <c r="CWW834" s="396"/>
      <c r="CWX834" s="396"/>
      <c r="CWY834" s="396"/>
      <c r="CWZ834" s="396"/>
      <c r="CXA834" s="396"/>
      <c r="CXB834" s="396"/>
      <c r="CXC834" s="396"/>
      <c r="CXD834" s="396"/>
      <c r="CXE834" s="396"/>
      <c r="CXF834" s="396"/>
      <c r="CXG834" s="396"/>
      <c r="CXH834" s="396"/>
      <c r="CXI834" s="396"/>
      <c r="CXJ834" s="396"/>
      <c r="CXK834" s="396"/>
      <c r="CXL834" s="396"/>
      <c r="CXM834" s="396"/>
      <c r="CXN834" s="396"/>
      <c r="CXO834" s="396"/>
      <c r="CXP834" s="396"/>
      <c r="CXQ834" s="396"/>
      <c r="CXR834" s="396"/>
      <c r="CXS834" s="396"/>
      <c r="CXT834" s="396"/>
      <c r="CXU834" s="396"/>
      <c r="CXV834" s="396"/>
      <c r="CXW834" s="396"/>
      <c r="CXX834" s="396"/>
      <c r="CXY834" s="396"/>
      <c r="CXZ834" s="396"/>
      <c r="CYA834" s="396"/>
      <c r="CYB834" s="396"/>
      <c r="CYC834" s="396"/>
      <c r="CYD834" s="396"/>
      <c r="CYE834" s="396"/>
      <c r="CYF834" s="396"/>
      <c r="CYG834" s="396"/>
      <c r="CYH834" s="396"/>
      <c r="CYI834" s="396"/>
      <c r="CYJ834" s="396"/>
      <c r="CYK834" s="396"/>
      <c r="CYL834" s="396"/>
      <c r="CYM834" s="396"/>
      <c r="CYN834" s="396"/>
      <c r="CYO834" s="396"/>
      <c r="CYP834" s="396"/>
      <c r="CYQ834" s="396"/>
      <c r="CYR834" s="396"/>
      <c r="CYS834" s="396"/>
      <c r="CYT834" s="396"/>
      <c r="CYU834" s="396"/>
      <c r="CYV834" s="396"/>
      <c r="CYW834" s="396"/>
      <c r="CYX834" s="396"/>
      <c r="CYY834" s="396"/>
      <c r="CYZ834" s="396"/>
      <c r="CZA834" s="396"/>
      <c r="CZB834" s="396"/>
      <c r="CZC834" s="396"/>
      <c r="CZD834" s="396"/>
      <c r="CZE834" s="396"/>
      <c r="CZF834" s="396"/>
      <c r="CZG834" s="396"/>
      <c r="CZH834" s="396"/>
      <c r="CZI834" s="396"/>
      <c r="CZJ834" s="396"/>
      <c r="CZK834" s="396"/>
      <c r="CZL834" s="396"/>
      <c r="CZM834" s="396"/>
      <c r="CZN834" s="396"/>
      <c r="CZO834" s="396"/>
      <c r="CZP834" s="396"/>
      <c r="CZQ834" s="396"/>
      <c r="CZR834" s="396"/>
      <c r="CZS834" s="396"/>
      <c r="CZT834" s="396"/>
      <c r="CZU834" s="396"/>
      <c r="CZV834" s="396"/>
      <c r="CZW834" s="396"/>
      <c r="CZX834" s="396"/>
      <c r="CZY834" s="396"/>
      <c r="CZZ834" s="396"/>
      <c r="DAA834" s="396"/>
      <c r="DAB834" s="396"/>
      <c r="DAC834" s="396"/>
      <c r="DAD834" s="396"/>
      <c r="DAE834" s="396"/>
      <c r="DAF834" s="396"/>
      <c r="DAG834" s="396"/>
      <c r="DAH834" s="396"/>
      <c r="DAI834" s="396"/>
      <c r="DAJ834" s="396"/>
      <c r="DAK834" s="396"/>
      <c r="DAL834" s="396"/>
      <c r="DAM834" s="396"/>
      <c r="DAN834" s="396"/>
      <c r="DAO834" s="396"/>
      <c r="DAP834" s="396"/>
      <c r="DAQ834" s="396"/>
      <c r="DAR834" s="396"/>
      <c r="DAS834" s="396"/>
      <c r="DAT834" s="396"/>
      <c r="DAU834" s="396"/>
      <c r="DAV834" s="396"/>
      <c r="DAW834" s="396"/>
      <c r="DAX834" s="396"/>
      <c r="DAY834" s="396"/>
      <c r="DAZ834" s="396"/>
      <c r="DBA834" s="396"/>
      <c r="DBB834" s="396"/>
      <c r="DBC834" s="396"/>
      <c r="DBD834" s="396"/>
      <c r="DBE834" s="396"/>
      <c r="DBF834" s="396"/>
      <c r="DBG834" s="396"/>
      <c r="DBH834" s="396"/>
      <c r="DBI834" s="396"/>
      <c r="DBJ834" s="396"/>
      <c r="DBK834" s="396"/>
      <c r="DBL834" s="396"/>
      <c r="DBM834" s="396"/>
      <c r="DBN834" s="396"/>
      <c r="DBO834" s="396"/>
      <c r="DBP834" s="396"/>
      <c r="DBQ834" s="396"/>
      <c r="DBR834" s="396"/>
      <c r="DBS834" s="396"/>
      <c r="DBT834" s="396"/>
      <c r="DBU834" s="396"/>
      <c r="DBV834" s="396"/>
      <c r="DBW834" s="396"/>
      <c r="DBX834" s="396"/>
      <c r="DBY834" s="396"/>
      <c r="DBZ834" s="396"/>
      <c r="DCA834" s="396"/>
      <c r="DCB834" s="396"/>
      <c r="DCC834" s="396"/>
      <c r="DCD834" s="396"/>
      <c r="DCE834" s="396"/>
      <c r="DCF834" s="396"/>
      <c r="DCG834" s="396"/>
      <c r="DCH834" s="396"/>
      <c r="DCI834" s="396"/>
      <c r="DCJ834" s="396"/>
      <c r="DCK834" s="396"/>
      <c r="DCL834" s="396"/>
      <c r="DCM834" s="396"/>
      <c r="DCN834" s="396"/>
      <c r="DCO834" s="396"/>
      <c r="DCP834" s="396"/>
      <c r="DCQ834" s="396"/>
      <c r="DCR834" s="396"/>
      <c r="DCS834" s="396"/>
      <c r="DCT834" s="396"/>
      <c r="DCU834" s="396"/>
      <c r="DCV834" s="396"/>
      <c r="DCW834" s="396"/>
      <c r="DCX834" s="396"/>
      <c r="DCY834" s="396"/>
      <c r="DCZ834" s="396"/>
      <c r="DDA834" s="396"/>
      <c r="DDB834" s="396"/>
      <c r="DDC834" s="396"/>
      <c r="DDD834" s="396"/>
      <c r="DDE834" s="396"/>
      <c r="DDF834" s="396"/>
      <c r="DDG834" s="396"/>
      <c r="DDH834" s="396"/>
      <c r="DDI834" s="396"/>
      <c r="DDJ834" s="396"/>
      <c r="DDK834" s="396"/>
      <c r="DDL834" s="396"/>
      <c r="DDM834" s="396"/>
      <c r="DDN834" s="396"/>
      <c r="DDO834" s="396"/>
      <c r="DDP834" s="396"/>
      <c r="DDQ834" s="396"/>
      <c r="DDR834" s="396"/>
      <c r="DDS834" s="396"/>
      <c r="DDT834" s="396"/>
      <c r="DDU834" s="396"/>
      <c r="DDV834" s="396"/>
      <c r="DDW834" s="396"/>
      <c r="DDX834" s="396"/>
      <c r="DDY834" s="396"/>
      <c r="DDZ834" s="396"/>
      <c r="DEA834" s="396"/>
      <c r="DEB834" s="396"/>
      <c r="DEC834" s="396"/>
      <c r="DED834" s="396"/>
      <c r="DEE834" s="396"/>
      <c r="DEF834" s="396"/>
      <c r="DEG834" s="396"/>
      <c r="DEH834" s="396"/>
      <c r="DEI834" s="396"/>
      <c r="DEJ834" s="396"/>
      <c r="DEK834" s="396"/>
      <c r="DEL834" s="396"/>
      <c r="DEM834" s="396"/>
      <c r="DEN834" s="396"/>
      <c r="DEO834" s="396"/>
      <c r="DEP834" s="396"/>
      <c r="DEQ834" s="396"/>
      <c r="DER834" s="396"/>
      <c r="DES834" s="396"/>
      <c r="DET834" s="396"/>
      <c r="DEU834" s="396"/>
      <c r="DEV834" s="396"/>
      <c r="DEW834" s="396"/>
      <c r="DEX834" s="396"/>
      <c r="DEY834" s="396"/>
      <c r="DEZ834" s="396"/>
      <c r="DFA834" s="396"/>
      <c r="DFB834" s="396"/>
      <c r="DFC834" s="396"/>
      <c r="DFD834" s="396"/>
      <c r="DFE834" s="396"/>
      <c r="DFF834" s="396"/>
      <c r="DFG834" s="396"/>
      <c r="DFH834" s="396"/>
      <c r="DFI834" s="396"/>
      <c r="DFJ834" s="396"/>
      <c r="DFK834" s="396"/>
      <c r="DFL834" s="396"/>
      <c r="DFM834" s="396"/>
      <c r="DFN834" s="396"/>
      <c r="DFO834" s="396"/>
      <c r="DFP834" s="396"/>
      <c r="DFQ834" s="396"/>
      <c r="DFR834" s="396"/>
      <c r="DFS834" s="396"/>
      <c r="DFT834" s="396"/>
      <c r="DFU834" s="396"/>
      <c r="DFV834" s="396"/>
      <c r="DFW834" s="396"/>
      <c r="DFX834" s="396"/>
      <c r="DFY834" s="396"/>
      <c r="DFZ834" s="396"/>
      <c r="DGA834" s="396"/>
      <c r="DGB834" s="396"/>
      <c r="DGC834" s="396"/>
      <c r="DGD834" s="396"/>
      <c r="DGE834" s="396"/>
      <c r="DGF834" s="396"/>
      <c r="DGG834" s="396"/>
      <c r="DGH834" s="396"/>
      <c r="DGI834" s="396"/>
      <c r="DGJ834" s="396"/>
      <c r="DGK834" s="396"/>
      <c r="DGL834" s="396"/>
      <c r="DGM834" s="396"/>
      <c r="DGN834" s="396"/>
      <c r="DGO834" s="396"/>
      <c r="DGP834" s="396"/>
      <c r="DGQ834" s="396"/>
      <c r="DGR834" s="396"/>
      <c r="DGS834" s="396"/>
      <c r="DGT834" s="396"/>
      <c r="DGU834" s="396"/>
      <c r="DGV834" s="396"/>
      <c r="DGW834" s="396"/>
      <c r="DGX834" s="396"/>
      <c r="DGY834" s="396"/>
      <c r="DGZ834" s="396"/>
      <c r="DHA834" s="396"/>
      <c r="DHB834" s="396"/>
      <c r="DHC834" s="396"/>
      <c r="DHD834" s="396"/>
      <c r="DHE834" s="396"/>
      <c r="DHF834" s="396"/>
      <c r="DHG834" s="396"/>
      <c r="DHH834" s="396"/>
      <c r="DHI834" s="396"/>
      <c r="DHJ834" s="396"/>
      <c r="DHK834" s="396"/>
      <c r="DHL834" s="396"/>
      <c r="DHM834" s="396"/>
      <c r="DHN834" s="396"/>
      <c r="DHO834" s="396"/>
      <c r="DHP834" s="396"/>
      <c r="DHQ834" s="396"/>
      <c r="DHR834" s="396"/>
      <c r="DHS834" s="396"/>
      <c r="DHT834" s="396"/>
      <c r="DHU834" s="396"/>
      <c r="DHV834" s="396"/>
      <c r="DHW834" s="396"/>
      <c r="DHX834" s="396"/>
      <c r="DHY834" s="396"/>
      <c r="DHZ834" s="396"/>
      <c r="DIA834" s="396"/>
      <c r="DIB834" s="396"/>
      <c r="DIC834" s="396"/>
      <c r="DID834" s="396"/>
      <c r="DIE834" s="396"/>
      <c r="DIF834" s="396"/>
      <c r="DIG834" s="396"/>
      <c r="DIH834" s="396"/>
      <c r="DII834" s="396"/>
      <c r="DIJ834" s="396"/>
      <c r="DIK834" s="396"/>
      <c r="DIL834" s="396"/>
      <c r="DIM834" s="396"/>
      <c r="DIN834" s="396"/>
      <c r="DIO834" s="396"/>
      <c r="DIP834" s="396"/>
      <c r="DIQ834" s="396"/>
      <c r="DIR834" s="396"/>
      <c r="DIS834" s="396"/>
      <c r="DIT834" s="396"/>
      <c r="DIU834" s="396"/>
      <c r="DIV834" s="396"/>
      <c r="DIW834" s="396"/>
      <c r="DIX834" s="396"/>
      <c r="DIY834" s="396"/>
      <c r="DIZ834" s="396"/>
      <c r="DJA834" s="396"/>
      <c r="DJB834" s="396"/>
      <c r="DJC834" s="396"/>
      <c r="DJD834" s="396"/>
      <c r="DJE834" s="396"/>
      <c r="DJF834" s="396"/>
      <c r="DJG834" s="396"/>
      <c r="DJH834" s="396"/>
      <c r="DJI834" s="396"/>
      <c r="DJJ834" s="396"/>
      <c r="DJK834" s="396"/>
      <c r="DJL834" s="396"/>
      <c r="DJM834" s="396"/>
      <c r="DJN834" s="396"/>
      <c r="DJO834" s="396"/>
      <c r="DJP834" s="396"/>
      <c r="DJQ834" s="396"/>
      <c r="DJR834" s="396"/>
      <c r="DJS834" s="396"/>
      <c r="DJT834" s="396"/>
      <c r="DJU834" s="396"/>
      <c r="DJV834" s="396"/>
      <c r="DJW834" s="396"/>
      <c r="DJX834" s="396"/>
      <c r="DJY834" s="396"/>
      <c r="DJZ834" s="396"/>
      <c r="DKA834" s="396"/>
      <c r="DKB834" s="396"/>
      <c r="DKC834" s="396"/>
      <c r="DKD834" s="396"/>
      <c r="DKE834" s="396"/>
      <c r="DKF834" s="396"/>
      <c r="DKG834" s="396"/>
      <c r="DKH834" s="396"/>
      <c r="DKI834" s="396"/>
      <c r="DKJ834" s="396"/>
      <c r="DKK834" s="396"/>
      <c r="DKL834" s="396"/>
      <c r="DKM834" s="396"/>
      <c r="DKN834" s="396"/>
      <c r="DKO834" s="396"/>
      <c r="DKP834" s="396"/>
      <c r="DKQ834" s="396"/>
      <c r="DKR834" s="396"/>
      <c r="DKS834" s="396"/>
      <c r="DKT834" s="396"/>
      <c r="DKU834" s="396"/>
      <c r="DKV834" s="396"/>
      <c r="DKW834" s="396"/>
      <c r="DKX834" s="396"/>
      <c r="DKY834" s="396"/>
      <c r="DKZ834" s="396"/>
      <c r="DLA834" s="396"/>
      <c r="DLB834" s="396"/>
      <c r="DLC834" s="396"/>
      <c r="DLD834" s="396"/>
      <c r="DLE834" s="396"/>
      <c r="DLF834" s="396"/>
      <c r="DLG834" s="396"/>
      <c r="DLH834" s="396"/>
      <c r="DLI834" s="396"/>
      <c r="DLJ834" s="396"/>
      <c r="DLK834" s="396"/>
      <c r="DLL834" s="396"/>
      <c r="DLM834" s="396"/>
      <c r="DLN834" s="396"/>
      <c r="DLO834" s="396"/>
      <c r="DLP834" s="396"/>
      <c r="DLQ834" s="396"/>
      <c r="DLR834" s="396"/>
      <c r="DLS834" s="396"/>
      <c r="DLT834" s="396"/>
      <c r="DLU834" s="396"/>
      <c r="DLV834" s="396"/>
      <c r="DLW834" s="396"/>
      <c r="DLX834" s="396"/>
      <c r="DLY834" s="396"/>
      <c r="DLZ834" s="396"/>
      <c r="DMA834" s="396"/>
      <c r="DMB834" s="396"/>
      <c r="DMC834" s="396"/>
      <c r="DMD834" s="396"/>
      <c r="DME834" s="396"/>
      <c r="DMF834" s="396"/>
      <c r="DMG834" s="396"/>
      <c r="DMH834" s="396"/>
      <c r="DMI834" s="396"/>
      <c r="DMJ834" s="396"/>
      <c r="DMK834" s="396"/>
      <c r="DML834" s="396"/>
      <c r="DMM834" s="396"/>
      <c r="DMN834" s="396"/>
      <c r="DMO834" s="396"/>
      <c r="DMP834" s="396"/>
      <c r="DMQ834" s="396"/>
      <c r="DMR834" s="396"/>
      <c r="DMS834" s="396"/>
      <c r="DMT834" s="396"/>
      <c r="DMU834" s="396"/>
      <c r="DMV834" s="396"/>
      <c r="DMW834" s="396"/>
      <c r="DMX834" s="396"/>
      <c r="DMY834" s="396"/>
      <c r="DMZ834" s="396"/>
      <c r="DNA834" s="396"/>
      <c r="DNB834" s="396"/>
      <c r="DNC834" s="396"/>
      <c r="DND834" s="396"/>
      <c r="DNE834" s="396"/>
      <c r="DNF834" s="396"/>
      <c r="DNG834" s="396"/>
      <c r="DNH834" s="396"/>
      <c r="DNI834" s="396"/>
      <c r="DNJ834" s="396"/>
      <c r="DNK834" s="396"/>
      <c r="DNL834" s="396"/>
      <c r="DNM834" s="396"/>
      <c r="DNN834" s="396"/>
      <c r="DNO834" s="396"/>
      <c r="DNP834" s="396"/>
      <c r="DNQ834" s="396"/>
      <c r="DNR834" s="396"/>
      <c r="DNS834" s="396"/>
      <c r="DNT834" s="396"/>
      <c r="DNU834" s="396"/>
      <c r="DNV834" s="396"/>
      <c r="DNW834" s="396"/>
      <c r="DNX834" s="396"/>
      <c r="DNY834" s="396"/>
      <c r="DNZ834" s="396"/>
      <c r="DOA834" s="396"/>
      <c r="DOB834" s="396"/>
      <c r="DOC834" s="396"/>
      <c r="DOD834" s="396"/>
      <c r="DOE834" s="396"/>
      <c r="DOF834" s="396"/>
      <c r="DOG834" s="396"/>
      <c r="DOH834" s="396"/>
      <c r="DOI834" s="396"/>
      <c r="DOJ834" s="396"/>
      <c r="DOK834" s="396"/>
      <c r="DOL834" s="396"/>
      <c r="DOM834" s="396"/>
      <c r="DON834" s="396"/>
      <c r="DOO834" s="396"/>
      <c r="DOP834" s="396"/>
      <c r="DOQ834" s="396"/>
      <c r="DOR834" s="396"/>
      <c r="DOS834" s="396"/>
      <c r="DOT834" s="396"/>
      <c r="DOU834" s="396"/>
      <c r="DOV834" s="396"/>
      <c r="DOW834" s="396"/>
      <c r="DOX834" s="396"/>
      <c r="DOY834" s="396"/>
      <c r="DOZ834" s="396"/>
      <c r="DPA834" s="396"/>
      <c r="DPB834" s="396"/>
      <c r="DPC834" s="396"/>
      <c r="DPD834" s="396"/>
      <c r="DPE834" s="396"/>
      <c r="DPF834" s="396"/>
      <c r="DPG834" s="396"/>
      <c r="DPH834" s="396"/>
      <c r="DPI834" s="396"/>
      <c r="DPJ834" s="396"/>
      <c r="DPK834" s="396"/>
      <c r="DPL834" s="396"/>
      <c r="DPM834" s="396"/>
      <c r="DPN834" s="396"/>
      <c r="DPO834" s="396"/>
      <c r="DPP834" s="396"/>
      <c r="DPQ834" s="396"/>
      <c r="DPR834" s="396"/>
      <c r="DPS834" s="396"/>
      <c r="DPT834" s="396"/>
      <c r="DPU834" s="396"/>
      <c r="DPV834" s="396"/>
      <c r="DPW834" s="396"/>
      <c r="DPX834" s="396"/>
      <c r="DPY834" s="396"/>
      <c r="DPZ834" s="396"/>
      <c r="DQA834" s="396"/>
      <c r="DQB834" s="396"/>
      <c r="DQC834" s="396"/>
      <c r="DQD834" s="396"/>
      <c r="DQE834" s="396"/>
      <c r="DQF834" s="396"/>
      <c r="DQG834" s="396"/>
      <c r="DQH834" s="396"/>
      <c r="DQI834" s="396"/>
      <c r="DQJ834" s="396"/>
      <c r="DQK834" s="396"/>
      <c r="DQL834" s="396"/>
      <c r="DQM834" s="396"/>
      <c r="DQN834" s="396"/>
      <c r="DQO834" s="396"/>
      <c r="DQP834" s="396"/>
      <c r="DQQ834" s="396"/>
      <c r="DQR834" s="396"/>
      <c r="DQS834" s="396"/>
      <c r="DQT834" s="396"/>
      <c r="DQU834" s="396"/>
      <c r="DQV834" s="396"/>
      <c r="DQW834" s="396"/>
      <c r="DQX834" s="396"/>
      <c r="DQY834" s="396"/>
      <c r="DQZ834" s="396"/>
      <c r="DRA834" s="396"/>
      <c r="DRB834" s="396"/>
      <c r="DRC834" s="396"/>
      <c r="DRD834" s="396"/>
      <c r="DRE834" s="396"/>
      <c r="DRF834" s="396"/>
      <c r="DRG834" s="396"/>
      <c r="DRH834" s="396"/>
      <c r="DRI834" s="396"/>
      <c r="DRJ834" s="396"/>
      <c r="DRK834" s="396"/>
      <c r="DRL834" s="396"/>
      <c r="DRM834" s="396"/>
      <c r="DRN834" s="396"/>
      <c r="DRO834" s="396"/>
      <c r="DRP834" s="396"/>
      <c r="DRQ834" s="396"/>
      <c r="DRR834" s="396"/>
      <c r="DRS834" s="396"/>
      <c r="DRT834" s="396"/>
      <c r="DRU834" s="396"/>
      <c r="DRV834" s="396"/>
      <c r="DRW834" s="396"/>
      <c r="DRX834" s="396"/>
      <c r="DRY834" s="396"/>
      <c r="DRZ834" s="396"/>
      <c r="DSA834" s="396"/>
      <c r="DSB834" s="396"/>
      <c r="DSC834" s="396"/>
      <c r="DSD834" s="396"/>
      <c r="DSE834" s="396"/>
      <c r="DSF834" s="396"/>
      <c r="DSG834" s="396"/>
      <c r="DSH834" s="396"/>
      <c r="DSI834" s="396"/>
      <c r="DSJ834" s="396"/>
      <c r="DSK834" s="396"/>
      <c r="DSL834" s="396"/>
      <c r="DSM834" s="396"/>
      <c r="DSN834" s="396"/>
      <c r="DSO834" s="396"/>
      <c r="DSP834" s="396"/>
      <c r="DSQ834" s="396"/>
      <c r="DSR834" s="396"/>
      <c r="DSS834" s="396"/>
      <c r="DST834" s="396"/>
      <c r="DSU834" s="396"/>
      <c r="DSV834" s="396"/>
      <c r="DSW834" s="396"/>
      <c r="DSX834" s="396"/>
      <c r="DSY834" s="396"/>
      <c r="DSZ834" s="396"/>
      <c r="DTA834" s="396"/>
      <c r="DTB834" s="396"/>
      <c r="DTC834" s="396"/>
      <c r="DTD834" s="396"/>
      <c r="DTE834" s="396"/>
      <c r="DTF834" s="396"/>
      <c r="DTG834" s="396"/>
      <c r="DTH834" s="396"/>
      <c r="DTI834" s="396"/>
      <c r="DTJ834" s="396"/>
      <c r="DTK834" s="396"/>
      <c r="DTL834" s="396"/>
      <c r="DTM834" s="396"/>
      <c r="DTN834" s="396"/>
      <c r="DTO834" s="396"/>
      <c r="DTP834" s="396"/>
      <c r="DTQ834" s="396"/>
      <c r="DTR834" s="396"/>
      <c r="DTS834" s="396"/>
      <c r="DTT834" s="396"/>
      <c r="DTU834" s="396"/>
      <c r="DTV834" s="396"/>
      <c r="DTW834" s="396"/>
      <c r="DTX834" s="396"/>
      <c r="DTY834" s="396"/>
      <c r="DTZ834" s="396"/>
      <c r="DUA834" s="396"/>
      <c r="DUB834" s="396"/>
      <c r="DUC834" s="396"/>
      <c r="DUD834" s="396"/>
      <c r="DUE834" s="396"/>
      <c r="DUF834" s="396"/>
      <c r="DUG834" s="396"/>
      <c r="DUH834" s="396"/>
      <c r="DUI834" s="396"/>
      <c r="DUJ834" s="396"/>
      <c r="DUK834" s="396"/>
      <c r="DUL834" s="396"/>
      <c r="DUM834" s="396"/>
      <c r="DUN834" s="396"/>
      <c r="DUO834" s="396"/>
      <c r="DUP834" s="396"/>
      <c r="DUQ834" s="396"/>
      <c r="DUR834" s="396"/>
      <c r="DUS834" s="396"/>
      <c r="DUT834" s="396"/>
      <c r="DUU834" s="396"/>
      <c r="DUV834" s="396"/>
      <c r="DUW834" s="396"/>
      <c r="DUX834" s="396"/>
      <c r="DUY834" s="396"/>
      <c r="DUZ834" s="396"/>
      <c r="DVA834" s="396"/>
      <c r="DVB834" s="396"/>
      <c r="DVC834" s="396"/>
      <c r="DVD834" s="396"/>
      <c r="DVE834" s="396"/>
      <c r="DVF834" s="396"/>
      <c r="DVG834" s="396"/>
      <c r="DVH834" s="396"/>
      <c r="DVI834" s="396"/>
      <c r="DVJ834" s="396"/>
      <c r="DVK834" s="396"/>
      <c r="DVL834" s="396"/>
      <c r="DVM834" s="396"/>
      <c r="DVN834" s="396"/>
      <c r="DVO834" s="396"/>
      <c r="DVP834" s="396"/>
      <c r="DVQ834" s="396"/>
      <c r="DVR834" s="396"/>
      <c r="DVS834" s="396"/>
      <c r="DVT834" s="396"/>
      <c r="DVU834" s="396"/>
      <c r="DVV834" s="396"/>
      <c r="DVW834" s="396"/>
      <c r="DVX834" s="396"/>
      <c r="DVY834" s="396"/>
      <c r="DVZ834" s="396"/>
      <c r="DWA834" s="396"/>
      <c r="DWB834" s="396"/>
      <c r="DWC834" s="396"/>
      <c r="DWD834" s="396"/>
      <c r="DWE834" s="396"/>
      <c r="DWF834" s="396"/>
      <c r="DWG834" s="396"/>
      <c r="DWH834" s="396"/>
      <c r="DWI834" s="396"/>
      <c r="DWJ834" s="396"/>
      <c r="DWK834" s="396"/>
      <c r="DWL834" s="396"/>
      <c r="DWM834" s="396"/>
      <c r="DWN834" s="396"/>
      <c r="DWO834" s="396"/>
      <c r="DWP834" s="396"/>
      <c r="DWQ834" s="396"/>
      <c r="DWR834" s="396"/>
      <c r="DWS834" s="396"/>
      <c r="DWT834" s="396"/>
      <c r="DWU834" s="396"/>
      <c r="DWV834" s="396"/>
      <c r="DWW834" s="396"/>
      <c r="DWX834" s="396"/>
      <c r="DWY834" s="396"/>
      <c r="DWZ834" s="396"/>
      <c r="DXA834" s="396"/>
      <c r="DXB834" s="396"/>
      <c r="DXC834" s="396"/>
      <c r="DXD834" s="396"/>
      <c r="DXE834" s="396"/>
      <c r="DXF834" s="396"/>
      <c r="DXG834" s="396"/>
      <c r="DXH834" s="396"/>
      <c r="DXI834" s="396"/>
      <c r="DXJ834" s="396"/>
      <c r="DXK834" s="396"/>
      <c r="DXL834" s="396"/>
      <c r="DXM834" s="396"/>
      <c r="DXN834" s="396"/>
      <c r="DXO834" s="396"/>
      <c r="DXP834" s="396"/>
      <c r="DXQ834" s="396"/>
      <c r="DXR834" s="396"/>
      <c r="DXS834" s="396"/>
      <c r="DXT834" s="396"/>
      <c r="DXU834" s="396"/>
      <c r="DXV834" s="396"/>
      <c r="DXW834" s="396"/>
      <c r="DXX834" s="396"/>
      <c r="DXY834" s="396"/>
      <c r="DXZ834" s="396"/>
      <c r="DYA834" s="396"/>
      <c r="DYB834" s="396"/>
      <c r="DYC834" s="396"/>
      <c r="DYD834" s="396"/>
      <c r="DYE834" s="396"/>
      <c r="DYF834" s="396"/>
      <c r="DYG834" s="396"/>
      <c r="DYH834" s="396"/>
      <c r="DYI834" s="396"/>
      <c r="DYJ834" s="396"/>
      <c r="DYK834" s="396"/>
      <c r="DYL834" s="396"/>
      <c r="DYM834" s="396"/>
      <c r="DYN834" s="396"/>
      <c r="DYO834" s="396"/>
      <c r="DYP834" s="396"/>
      <c r="DYQ834" s="396"/>
      <c r="DYR834" s="396"/>
      <c r="DYS834" s="396"/>
      <c r="DYT834" s="396"/>
      <c r="DYU834" s="396"/>
      <c r="DYV834" s="396"/>
      <c r="DYW834" s="396"/>
      <c r="DYX834" s="396"/>
      <c r="DYY834" s="396"/>
      <c r="DYZ834" s="396"/>
      <c r="DZA834" s="396"/>
      <c r="DZB834" s="396"/>
      <c r="DZC834" s="396"/>
      <c r="DZD834" s="396"/>
      <c r="DZE834" s="396"/>
      <c r="DZF834" s="396"/>
      <c r="DZG834" s="396"/>
      <c r="DZH834" s="396"/>
      <c r="DZI834" s="396"/>
      <c r="DZJ834" s="396"/>
      <c r="DZK834" s="396"/>
      <c r="DZL834" s="396"/>
      <c r="DZM834" s="396"/>
      <c r="DZN834" s="396"/>
      <c r="DZO834" s="396"/>
      <c r="DZP834" s="396"/>
      <c r="DZQ834" s="396"/>
      <c r="DZR834" s="396"/>
      <c r="DZS834" s="396"/>
      <c r="DZT834" s="396"/>
      <c r="DZU834" s="396"/>
      <c r="DZV834" s="396"/>
      <c r="DZW834" s="396"/>
      <c r="DZX834" s="396"/>
      <c r="DZY834" s="396"/>
      <c r="DZZ834" s="396"/>
      <c r="EAA834" s="396"/>
      <c r="EAB834" s="396"/>
      <c r="EAC834" s="396"/>
      <c r="EAD834" s="396"/>
      <c r="EAE834" s="396"/>
      <c r="EAF834" s="396"/>
      <c r="EAG834" s="396"/>
      <c r="EAH834" s="396"/>
      <c r="EAI834" s="396"/>
      <c r="EAJ834" s="396"/>
      <c r="EAK834" s="396"/>
      <c r="EAL834" s="396"/>
      <c r="EAM834" s="396"/>
      <c r="EAN834" s="396"/>
      <c r="EAO834" s="396"/>
      <c r="EAP834" s="396"/>
      <c r="EAQ834" s="396"/>
      <c r="EAR834" s="396"/>
      <c r="EAS834" s="396"/>
      <c r="EAT834" s="396"/>
      <c r="EAU834" s="396"/>
      <c r="EAV834" s="396"/>
      <c r="EAW834" s="396"/>
      <c r="EAX834" s="396"/>
      <c r="EAY834" s="396"/>
      <c r="EAZ834" s="396"/>
      <c r="EBA834" s="396"/>
      <c r="EBB834" s="396"/>
      <c r="EBC834" s="396"/>
      <c r="EBD834" s="396"/>
      <c r="EBE834" s="396"/>
      <c r="EBF834" s="396"/>
      <c r="EBG834" s="396"/>
      <c r="EBH834" s="396"/>
      <c r="EBI834" s="396"/>
      <c r="EBJ834" s="396"/>
      <c r="EBK834" s="396"/>
      <c r="EBL834" s="396"/>
      <c r="EBM834" s="396"/>
      <c r="EBN834" s="396"/>
      <c r="EBO834" s="396"/>
      <c r="EBP834" s="396"/>
      <c r="EBQ834" s="396"/>
      <c r="EBR834" s="396"/>
      <c r="EBS834" s="396"/>
      <c r="EBT834" s="396"/>
      <c r="EBU834" s="396"/>
      <c r="EBV834" s="396"/>
      <c r="EBW834" s="396"/>
      <c r="EBX834" s="396"/>
      <c r="EBY834" s="396"/>
      <c r="EBZ834" s="396"/>
      <c r="ECA834" s="396"/>
      <c r="ECB834" s="396"/>
      <c r="ECC834" s="396"/>
      <c r="ECD834" s="396"/>
      <c r="ECE834" s="396"/>
      <c r="ECF834" s="396"/>
      <c r="ECG834" s="396"/>
      <c r="ECH834" s="396"/>
      <c r="ECI834" s="396"/>
      <c r="ECJ834" s="396"/>
      <c r="ECK834" s="396"/>
      <c r="ECL834" s="396"/>
      <c r="ECM834" s="396"/>
      <c r="ECN834" s="396"/>
      <c r="ECO834" s="396"/>
      <c r="ECP834" s="396"/>
      <c r="ECQ834" s="396"/>
      <c r="ECR834" s="396"/>
      <c r="ECS834" s="396"/>
      <c r="ECT834" s="396"/>
      <c r="ECU834" s="396"/>
      <c r="ECV834" s="396"/>
      <c r="ECW834" s="396"/>
      <c r="ECX834" s="396"/>
      <c r="ECY834" s="396"/>
      <c r="ECZ834" s="396"/>
      <c r="EDA834" s="396"/>
      <c r="EDB834" s="396"/>
      <c r="EDC834" s="396"/>
      <c r="EDD834" s="396"/>
      <c r="EDE834" s="396"/>
      <c r="EDF834" s="396"/>
      <c r="EDG834" s="396"/>
      <c r="EDH834" s="396"/>
      <c r="EDI834" s="396"/>
      <c r="EDJ834" s="396"/>
      <c r="EDK834" s="396"/>
      <c r="EDL834" s="396"/>
      <c r="EDM834" s="396"/>
      <c r="EDN834" s="396"/>
      <c r="EDO834" s="396"/>
      <c r="EDP834" s="396"/>
      <c r="EDQ834" s="396"/>
      <c r="EDR834" s="396"/>
      <c r="EDS834" s="396"/>
      <c r="EDT834" s="396"/>
      <c r="EDU834" s="396"/>
      <c r="EDV834" s="396"/>
      <c r="EDW834" s="396"/>
      <c r="EDX834" s="396"/>
      <c r="EDY834" s="396"/>
      <c r="EDZ834" s="396"/>
      <c r="EEA834" s="396"/>
      <c r="EEB834" s="396"/>
      <c r="EEC834" s="396"/>
      <c r="EED834" s="396"/>
      <c r="EEE834" s="396"/>
      <c r="EEF834" s="396"/>
      <c r="EEG834" s="396"/>
      <c r="EEH834" s="396"/>
      <c r="EEI834" s="396"/>
      <c r="EEJ834" s="396"/>
      <c r="EEK834" s="396"/>
      <c r="EEL834" s="396"/>
      <c r="EEM834" s="396"/>
      <c r="EEN834" s="396"/>
      <c r="EEO834" s="396"/>
      <c r="EEP834" s="396"/>
      <c r="EEQ834" s="396"/>
      <c r="EER834" s="396"/>
      <c r="EES834" s="396"/>
      <c r="EET834" s="396"/>
      <c r="EEU834" s="396"/>
      <c r="EEV834" s="396"/>
      <c r="EEW834" s="396"/>
      <c r="EEX834" s="396"/>
      <c r="EEY834" s="396"/>
      <c r="EEZ834" s="396"/>
      <c r="EFA834" s="396"/>
      <c r="EFB834" s="396"/>
      <c r="EFC834" s="396"/>
      <c r="EFD834" s="396"/>
      <c r="EFE834" s="396"/>
      <c r="EFF834" s="396"/>
      <c r="EFG834" s="396"/>
      <c r="EFH834" s="396"/>
      <c r="EFI834" s="396"/>
      <c r="EFJ834" s="396"/>
      <c r="EFK834" s="396"/>
      <c r="EFL834" s="396"/>
      <c r="EFM834" s="396"/>
      <c r="EFN834" s="396"/>
      <c r="EFO834" s="396"/>
      <c r="EFP834" s="396"/>
      <c r="EFQ834" s="396"/>
      <c r="EFR834" s="396"/>
      <c r="EFS834" s="396"/>
      <c r="EFT834" s="396"/>
      <c r="EFU834" s="396"/>
      <c r="EFV834" s="396"/>
      <c r="EFW834" s="396"/>
      <c r="EFX834" s="396"/>
      <c r="EFY834" s="396"/>
      <c r="EFZ834" s="396"/>
      <c r="EGA834" s="396"/>
      <c r="EGB834" s="396"/>
      <c r="EGC834" s="396"/>
      <c r="EGD834" s="396"/>
      <c r="EGE834" s="396"/>
      <c r="EGF834" s="396"/>
      <c r="EGG834" s="396"/>
      <c r="EGH834" s="396"/>
      <c r="EGI834" s="396"/>
      <c r="EGJ834" s="396"/>
      <c r="EGK834" s="396"/>
      <c r="EGL834" s="396"/>
      <c r="EGM834" s="396"/>
      <c r="EGN834" s="396"/>
      <c r="EGO834" s="396"/>
      <c r="EGP834" s="396"/>
      <c r="EGQ834" s="396"/>
      <c r="EGR834" s="396"/>
      <c r="EGS834" s="396"/>
      <c r="EGT834" s="396"/>
      <c r="EGU834" s="396"/>
      <c r="EGV834" s="396"/>
      <c r="EGW834" s="396"/>
      <c r="EGX834" s="396"/>
      <c r="EGY834" s="396"/>
      <c r="EGZ834" s="396"/>
      <c r="EHA834" s="396"/>
      <c r="EHB834" s="396"/>
      <c r="EHC834" s="396"/>
      <c r="EHD834" s="396"/>
      <c r="EHE834" s="396"/>
      <c r="EHF834" s="396"/>
      <c r="EHG834" s="396"/>
      <c r="EHH834" s="396"/>
      <c r="EHI834" s="396"/>
      <c r="EHJ834" s="396"/>
      <c r="EHK834" s="396"/>
      <c r="EHL834" s="396"/>
      <c r="EHM834" s="396"/>
      <c r="EHN834" s="396"/>
      <c r="EHO834" s="396"/>
      <c r="EHP834" s="396"/>
      <c r="EHQ834" s="396"/>
      <c r="EHR834" s="396"/>
      <c r="EHS834" s="396"/>
      <c r="EHT834" s="396"/>
      <c r="EHU834" s="396"/>
      <c r="EHV834" s="396"/>
      <c r="EHW834" s="396"/>
      <c r="EHX834" s="396"/>
      <c r="EHY834" s="396"/>
      <c r="EHZ834" s="396"/>
      <c r="EIA834" s="396"/>
      <c r="EIB834" s="396"/>
      <c r="EIC834" s="396"/>
      <c r="EID834" s="396"/>
      <c r="EIE834" s="396"/>
      <c r="EIF834" s="396"/>
      <c r="EIG834" s="396"/>
      <c r="EIH834" s="396"/>
      <c r="EII834" s="396"/>
      <c r="EIJ834" s="396"/>
      <c r="EIK834" s="396"/>
      <c r="EIL834" s="396"/>
      <c r="EIM834" s="396"/>
      <c r="EIN834" s="396"/>
      <c r="EIO834" s="396"/>
      <c r="EIP834" s="396"/>
      <c r="EIQ834" s="396"/>
      <c r="EIR834" s="396"/>
      <c r="EIS834" s="396"/>
      <c r="EIT834" s="396"/>
      <c r="EIU834" s="396"/>
      <c r="EIV834" s="396"/>
      <c r="EIW834" s="396"/>
      <c r="EIX834" s="396"/>
      <c r="EIY834" s="396"/>
      <c r="EIZ834" s="396"/>
      <c r="EJA834" s="396"/>
      <c r="EJB834" s="396"/>
      <c r="EJC834" s="396"/>
      <c r="EJD834" s="396"/>
      <c r="EJE834" s="396"/>
      <c r="EJF834" s="396"/>
      <c r="EJG834" s="396"/>
      <c r="EJH834" s="396"/>
      <c r="EJI834" s="396"/>
      <c r="EJJ834" s="396"/>
      <c r="EJK834" s="396"/>
      <c r="EJL834" s="396"/>
      <c r="EJM834" s="396"/>
      <c r="EJN834" s="396"/>
      <c r="EJO834" s="396"/>
      <c r="EJP834" s="396"/>
      <c r="EJQ834" s="396"/>
      <c r="EJR834" s="396"/>
      <c r="EJS834" s="396"/>
      <c r="EJT834" s="396"/>
      <c r="EJU834" s="396"/>
      <c r="EJV834" s="396"/>
      <c r="EJW834" s="396"/>
      <c r="EJX834" s="396"/>
      <c r="EJY834" s="396"/>
      <c r="EJZ834" s="396"/>
      <c r="EKA834" s="396"/>
      <c r="EKB834" s="396"/>
      <c r="EKC834" s="396"/>
      <c r="EKD834" s="396"/>
      <c r="EKE834" s="396"/>
      <c r="EKF834" s="396"/>
      <c r="EKG834" s="396"/>
      <c r="EKH834" s="396"/>
      <c r="EKI834" s="396"/>
      <c r="EKJ834" s="396"/>
      <c r="EKK834" s="396"/>
      <c r="EKL834" s="396"/>
      <c r="EKM834" s="396"/>
      <c r="EKN834" s="396"/>
      <c r="EKO834" s="396"/>
      <c r="EKP834" s="396"/>
      <c r="EKQ834" s="396"/>
      <c r="EKR834" s="396"/>
      <c r="EKS834" s="396"/>
      <c r="EKT834" s="396"/>
      <c r="EKU834" s="396"/>
      <c r="EKV834" s="396"/>
      <c r="EKW834" s="396"/>
      <c r="EKX834" s="396"/>
      <c r="EKY834" s="396"/>
      <c r="EKZ834" s="396"/>
      <c r="ELA834" s="396"/>
      <c r="ELB834" s="396"/>
      <c r="ELC834" s="396"/>
      <c r="ELD834" s="396"/>
      <c r="ELE834" s="396"/>
      <c r="ELF834" s="396"/>
      <c r="ELG834" s="396"/>
      <c r="ELH834" s="396"/>
      <c r="ELI834" s="396"/>
      <c r="ELJ834" s="396"/>
      <c r="ELK834" s="396"/>
      <c r="ELL834" s="396"/>
      <c r="ELM834" s="396"/>
      <c r="ELN834" s="396"/>
      <c r="ELO834" s="396"/>
      <c r="ELP834" s="396"/>
      <c r="ELQ834" s="396"/>
      <c r="ELR834" s="396"/>
      <c r="ELS834" s="396"/>
      <c r="ELT834" s="396"/>
      <c r="ELU834" s="396"/>
      <c r="ELV834" s="396"/>
      <c r="ELW834" s="396"/>
      <c r="ELX834" s="396"/>
      <c r="ELY834" s="396"/>
      <c r="ELZ834" s="396"/>
      <c r="EMA834" s="396"/>
      <c r="EMB834" s="396"/>
      <c r="EMC834" s="396"/>
      <c r="EMD834" s="396"/>
      <c r="EME834" s="396"/>
      <c r="EMF834" s="396"/>
      <c r="EMG834" s="396"/>
      <c r="EMH834" s="396"/>
      <c r="EMI834" s="396"/>
      <c r="EMJ834" s="396"/>
      <c r="EMK834" s="396"/>
      <c r="EML834" s="396"/>
      <c r="EMM834" s="396"/>
      <c r="EMN834" s="396"/>
      <c r="EMO834" s="396"/>
      <c r="EMP834" s="396"/>
      <c r="EMQ834" s="396"/>
      <c r="EMR834" s="396"/>
      <c r="EMS834" s="396"/>
      <c r="EMT834" s="396"/>
      <c r="EMU834" s="396"/>
      <c r="EMV834" s="396"/>
      <c r="EMW834" s="396"/>
      <c r="EMX834" s="396"/>
      <c r="EMY834" s="396"/>
      <c r="EMZ834" s="396"/>
      <c r="ENA834" s="396"/>
      <c r="ENB834" s="396"/>
      <c r="ENC834" s="396"/>
      <c r="END834" s="396"/>
      <c r="ENE834" s="396"/>
      <c r="ENF834" s="396"/>
      <c r="ENG834" s="396"/>
      <c r="ENH834" s="396"/>
      <c r="ENI834" s="396"/>
      <c r="ENJ834" s="396"/>
      <c r="ENK834" s="396"/>
      <c r="ENL834" s="396"/>
      <c r="ENM834" s="396"/>
      <c r="ENN834" s="396"/>
      <c r="ENO834" s="396"/>
      <c r="ENP834" s="396"/>
      <c r="ENQ834" s="396"/>
      <c r="ENR834" s="396"/>
      <c r="ENS834" s="396"/>
      <c r="ENT834" s="396"/>
      <c r="ENU834" s="396"/>
      <c r="ENV834" s="396"/>
      <c r="ENW834" s="396"/>
      <c r="ENX834" s="396"/>
      <c r="ENY834" s="396"/>
      <c r="ENZ834" s="396"/>
      <c r="EOA834" s="396"/>
      <c r="EOB834" s="396"/>
      <c r="EOC834" s="396"/>
      <c r="EOD834" s="396"/>
      <c r="EOE834" s="396"/>
      <c r="EOF834" s="396"/>
      <c r="EOG834" s="396"/>
      <c r="EOH834" s="396"/>
      <c r="EOI834" s="396"/>
      <c r="EOJ834" s="396"/>
      <c r="EOK834" s="396"/>
      <c r="EOL834" s="396"/>
      <c r="EOM834" s="396"/>
      <c r="EON834" s="396"/>
      <c r="EOO834" s="396"/>
      <c r="EOP834" s="396"/>
      <c r="EOQ834" s="396"/>
      <c r="EOR834" s="396"/>
      <c r="EOS834" s="396"/>
      <c r="EOT834" s="396"/>
      <c r="EOU834" s="396"/>
      <c r="EOV834" s="396"/>
      <c r="EOW834" s="396"/>
      <c r="EOX834" s="396"/>
      <c r="EOY834" s="396"/>
      <c r="EOZ834" s="396"/>
      <c r="EPA834" s="396"/>
      <c r="EPB834" s="396"/>
      <c r="EPC834" s="396"/>
      <c r="EPD834" s="396"/>
      <c r="EPE834" s="396"/>
      <c r="EPF834" s="396"/>
      <c r="EPG834" s="396"/>
      <c r="EPH834" s="396"/>
      <c r="EPI834" s="396"/>
      <c r="EPJ834" s="396"/>
      <c r="EPK834" s="396"/>
      <c r="EPL834" s="396"/>
      <c r="EPM834" s="396"/>
      <c r="EPN834" s="396"/>
      <c r="EPO834" s="396"/>
      <c r="EPP834" s="396"/>
      <c r="EPQ834" s="396"/>
      <c r="EPR834" s="396"/>
      <c r="EPS834" s="396"/>
      <c r="EPT834" s="396"/>
      <c r="EPU834" s="396"/>
      <c r="EPV834" s="396"/>
      <c r="EPW834" s="396"/>
      <c r="EPX834" s="396"/>
      <c r="EPY834" s="396"/>
      <c r="EPZ834" s="396"/>
      <c r="EQA834" s="396"/>
      <c r="EQB834" s="396"/>
      <c r="EQC834" s="396"/>
      <c r="EQD834" s="396"/>
      <c r="EQE834" s="396"/>
      <c r="EQF834" s="396"/>
      <c r="EQG834" s="396"/>
      <c r="EQH834" s="396"/>
      <c r="EQI834" s="396"/>
      <c r="EQJ834" s="396"/>
      <c r="EQK834" s="396"/>
      <c r="EQL834" s="396"/>
      <c r="EQM834" s="396"/>
      <c r="EQN834" s="396"/>
      <c r="EQO834" s="396"/>
      <c r="EQP834" s="396"/>
      <c r="EQQ834" s="396"/>
      <c r="EQR834" s="396"/>
      <c r="EQS834" s="396"/>
      <c r="EQT834" s="396"/>
      <c r="EQU834" s="396"/>
      <c r="EQV834" s="396"/>
      <c r="EQW834" s="396"/>
      <c r="EQX834" s="396"/>
      <c r="EQY834" s="396"/>
      <c r="EQZ834" s="396"/>
      <c r="ERA834" s="396"/>
      <c r="ERB834" s="396"/>
      <c r="ERC834" s="396"/>
      <c r="ERD834" s="396"/>
      <c r="ERE834" s="396"/>
      <c r="ERF834" s="396"/>
      <c r="ERG834" s="396"/>
      <c r="ERH834" s="396"/>
      <c r="ERI834" s="396"/>
      <c r="ERJ834" s="396"/>
      <c r="ERK834" s="396"/>
      <c r="ERL834" s="396"/>
      <c r="ERM834" s="396"/>
      <c r="ERN834" s="396"/>
      <c r="ERO834" s="396"/>
      <c r="ERP834" s="396"/>
      <c r="ERQ834" s="396"/>
      <c r="ERR834" s="396"/>
      <c r="ERS834" s="396"/>
      <c r="ERT834" s="396"/>
      <c r="ERU834" s="396"/>
      <c r="ERV834" s="396"/>
      <c r="ERW834" s="396"/>
      <c r="ERX834" s="396"/>
      <c r="ERY834" s="396"/>
      <c r="ERZ834" s="396"/>
      <c r="ESA834" s="396"/>
      <c r="ESB834" s="396"/>
      <c r="ESC834" s="396"/>
      <c r="ESD834" s="396"/>
      <c r="ESE834" s="396"/>
      <c r="ESF834" s="396"/>
      <c r="ESG834" s="396"/>
      <c r="ESH834" s="396"/>
      <c r="ESI834" s="396"/>
      <c r="ESJ834" s="396"/>
      <c r="ESK834" s="396"/>
      <c r="ESL834" s="396"/>
      <c r="ESM834" s="396"/>
      <c r="ESN834" s="396"/>
      <c r="ESO834" s="396"/>
      <c r="ESP834" s="396"/>
      <c r="ESQ834" s="396"/>
      <c r="ESR834" s="396"/>
      <c r="ESS834" s="396"/>
      <c r="EST834" s="396"/>
      <c r="ESU834" s="396"/>
      <c r="ESV834" s="396"/>
      <c r="ESW834" s="396"/>
      <c r="ESX834" s="396"/>
      <c r="ESY834" s="396"/>
      <c r="ESZ834" s="396"/>
      <c r="ETA834" s="396"/>
      <c r="ETB834" s="396"/>
      <c r="ETC834" s="396"/>
      <c r="ETD834" s="396"/>
      <c r="ETE834" s="396"/>
      <c r="ETF834" s="396"/>
      <c r="ETG834" s="396"/>
      <c r="ETH834" s="396"/>
      <c r="ETI834" s="396"/>
      <c r="ETJ834" s="396"/>
      <c r="ETK834" s="396"/>
      <c r="ETL834" s="396"/>
      <c r="ETM834" s="396"/>
      <c r="ETN834" s="396"/>
      <c r="ETO834" s="396"/>
      <c r="ETP834" s="396"/>
      <c r="ETQ834" s="396"/>
      <c r="ETR834" s="396"/>
      <c r="ETS834" s="396"/>
      <c r="ETT834" s="396"/>
      <c r="ETU834" s="396"/>
      <c r="ETV834" s="396"/>
      <c r="ETW834" s="396"/>
      <c r="ETX834" s="396"/>
      <c r="ETY834" s="396"/>
      <c r="ETZ834" s="396"/>
      <c r="EUA834" s="396"/>
      <c r="EUB834" s="396"/>
      <c r="EUC834" s="396"/>
      <c r="EUD834" s="396"/>
      <c r="EUE834" s="396"/>
      <c r="EUF834" s="396"/>
      <c r="EUG834" s="396"/>
      <c r="EUH834" s="396"/>
      <c r="EUI834" s="396"/>
      <c r="EUJ834" s="396"/>
      <c r="EUK834" s="396"/>
      <c r="EUL834" s="396"/>
      <c r="EUM834" s="396"/>
      <c r="EUN834" s="396"/>
      <c r="EUO834" s="396"/>
      <c r="EUP834" s="396"/>
      <c r="EUQ834" s="396"/>
      <c r="EUR834" s="396"/>
      <c r="EUS834" s="396"/>
      <c r="EUT834" s="396"/>
      <c r="EUU834" s="396"/>
      <c r="EUV834" s="396"/>
      <c r="EUW834" s="396"/>
      <c r="EUX834" s="396"/>
      <c r="EUY834" s="396"/>
      <c r="EUZ834" s="396"/>
      <c r="EVA834" s="396"/>
      <c r="EVB834" s="396"/>
      <c r="EVC834" s="396"/>
      <c r="EVD834" s="396"/>
      <c r="EVE834" s="396"/>
      <c r="EVF834" s="396"/>
      <c r="EVG834" s="396"/>
      <c r="EVH834" s="396"/>
      <c r="EVI834" s="396"/>
      <c r="EVJ834" s="396"/>
      <c r="EVK834" s="396"/>
      <c r="EVL834" s="396"/>
      <c r="EVM834" s="396"/>
      <c r="EVN834" s="396"/>
      <c r="EVO834" s="396"/>
      <c r="EVP834" s="396"/>
      <c r="EVQ834" s="396"/>
      <c r="EVR834" s="396"/>
      <c r="EVS834" s="396"/>
      <c r="EVT834" s="396"/>
      <c r="EVU834" s="396"/>
      <c r="EVV834" s="396"/>
      <c r="EVW834" s="396"/>
      <c r="EVX834" s="396"/>
      <c r="EVY834" s="396"/>
      <c r="EVZ834" s="396"/>
      <c r="EWA834" s="396"/>
      <c r="EWB834" s="396"/>
      <c r="EWC834" s="396"/>
      <c r="EWD834" s="396"/>
      <c r="EWE834" s="396"/>
      <c r="EWF834" s="396"/>
      <c r="EWG834" s="396"/>
      <c r="EWH834" s="396"/>
      <c r="EWI834" s="396"/>
      <c r="EWJ834" s="396"/>
      <c r="EWK834" s="396"/>
      <c r="EWL834" s="396"/>
      <c r="EWM834" s="396"/>
      <c r="EWN834" s="396"/>
      <c r="EWO834" s="396"/>
      <c r="EWP834" s="396"/>
      <c r="EWQ834" s="396"/>
      <c r="EWR834" s="396"/>
      <c r="EWS834" s="396"/>
      <c r="EWT834" s="396"/>
      <c r="EWU834" s="396"/>
      <c r="EWV834" s="396"/>
      <c r="EWW834" s="396"/>
      <c r="EWX834" s="396"/>
      <c r="EWY834" s="396"/>
      <c r="EWZ834" s="396"/>
      <c r="EXA834" s="396"/>
      <c r="EXB834" s="396"/>
      <c r="EXC834" s="396"/>
      <c r="EXD834" s="396"/>
      <c r="EXE834" s="396"/>
      <c r="EXF834" s="396"/>
      <c r="EXG834" s="396"/>
      <c r="EXH834" s="396"/>
      <c r="EXI834" s="396"/>
      <c r="EXJ834" s="396"/>
      <c r="EXK834" s="396"/>
      <c r="EXL834" s="396"/>
      <c r="EXM834" s="396"/>
      <c r="EXN834" s="396"/>
      <c r="EXO834" s="396"/>
      <c r="EXP834" s="396"/>
      <c r="EXQ834" s="396"/>
      <c r="EXR834" s="396"/>
      <c r="EXS834" s="396"/>
      <c r="EXT834" s="396"/>
      <c r="EXU834" s="396"/>
      <c r="EXV834" s="396"/>
      <c r="EXW834" s="396"/>
      <c r="EXX834" s="396"/>
      <c r="EXY834" s="396"/>
      <c r="EXZ834" s="396"/>
      <c r="EYA834" s="396"/>
      <c r="EYB834" s="396"/>
      <c r="EYC834" s="396"/>
      <c r="EYD834" s="396"/>
      <c r="EYE834" s="396"/>
      <c r="EYF834" s="396"/>
      <c r="EYG834" s="396"/>
      <c r="EYH834" s="396"/>
      <c r="EYI834" s="396"/>
      <c r="EYJ834" s="396"/>
      <c r="EYK834" s="396"/>
      <c r="EYL834" s="396"/>
      <c r="EYM834" s="396"/>
      <c r="EYN834" s="396"/>
      <c r="EYO834" s="396"/>
      <c r="EYP834" s="396"/>
      <c r="EYQ834" s="396"/>
      <c r="EYR834" s="396"/>
      <c r="EYS834" s="396"/>
      <c r="EYT834" s="396"/>
      <c r="EYU834" s="396"/>
      <c r="EYV834" s="396"/>
      <c r="EYW834" s="396"/>
      <c r="EYX834" s="396"/>
      <c r="EYY834" s="396"/>
      <c r="EYZ834" s="396"/>
      <c r="EZA834" s="396"/>
      <c r="EZB834" s="396"/>
      <c r="EZC834" s="396"/>
      <c r="EZD834" s="396"/>
      <c r="EZE834" s="396"/>
      <c r="EZF834" s="396"/>
      <c r="EZG834" s="396"/>
      <c r="EZH834" s="396"/>
      <c r="EZI834" s="396"/>
      <c r="EZJ834" s="396"/>
      <c r="EZK834" s="396"/>
      <c r="EZL834" s="396"/>
      <c r="EZM834" s="396"/>
      <c r="EZN834" s="396"/>
      <c r="EZO834" s="396"/>
      <c r="EZP834" s="396"/>
      <c r="EZQ834" s="396"/>
      <c r="EZR834" s="396"/>
      <c r="EZS834" s="396"/>
      <c r="EZT834" s="396"/>
      <c r="EZU834" s="396"/>
      <c r="EZV834" s="396"/>
      <c r="EZW834" s="396"/>
      <c r="EZX834" s="396"/>
      <c r="EZY834" s="396"/>
      <c r="EZZ834" s="396"/>
      <c r="FAA834" s="396"/>
      <c r="FAB834" s="396"/>
      <c r="FAC834" s="396"/>
      <c r="FAD834" s="396"/>
      <c r="FAE834" s="396"/>
      <c r="FAF834" s="396"/>
      <c r="FAG834" s="396"/>
      <c r="FAH834" s="396"/>
      <c r="FAI834" s="396"/>
      <c r="FAJ834" s="396"/>
      <c r="FAK834" s="396"/>
      <c r="FAL834" s="396"/>
      <c r="FAM834" s="396"/>
      <c r="FAN834" s="396"/>
      <c r="FAO834" s="396"/>
      <c r="FAP834" s="396"/>
      <c r="FAQ834" s="396"/>
      <c r="FAR834" s="396"/>
      <c r="FAS834" s="396"/>
      <c r="FAT834" s="396"/>
      <c r="FAU834" s="396"/>
      <c r="FAV834" s="396"/>
      <c r="FAW834" s="396"/>
      <c r="FAX834" s="396"/>
      <c r="FAY834" s="396"/>
      <c r="FAZ834" s="396"/>
      <c r="FBA834" s="396"/>
      <c r="FBB834" s="396"/>
      <c r="FBC834" s="396"/>
      <c r="FBD834" s="396"/>
      <c r="FBE834" s="396"/>
      <c r="FBF834" s="396"/>
      <c r="FBG834" s="396"/>
      <c r="FBH834" s="396"/>
      <c r="FBI834" s="396"/>
      <c r="FBJ834" s="396"/>
      <c r="FBK834" s="396"/>
      <c r="FBL834" s="396"/>
      <c r="FBM834" s="396"/>
      <c r="FBN834" s="396"/>
      <c r="FBO834" s="396"/>
      <c r="FBP834" s="396"/>
      <c r="FBQ834" s="396"/>
      <c r="FBR834" s="396"/>
      <c r="FBS834" s="396"/>
      <c r="FBT834" s="396"/>
      <c r="FBU834" s="396"/>
      <c r="FBV834" s="396"/>
      <c r="FBW834" s="396"/>
      <c r="FBX834" s="396"/>
      <c r="FBY834" s="396"/>
      <c r="FBZ834" s="396"/>
      <c r="FCA834" s="396"/>
      <c r="FCB834" s="396"/>
      <c r="FCC834" s="396"/>
      <c r="FCD834" s="396"/>
      <c r="FCE834" s="396"/>
      <c r="FCF834" s="396"/>
      <c r="FCG834" s="396"/>
      <c r="FCH834" s="396"/>
      <c r="FCI834" s="396"/>
      <c r="FCJ834" s="396"/>
      <c r="FCK834" s="396"/>
      <c r="FCL834" s="396"/>
      <c r="FCM834" s="396"/>
      <c r="FCN834" s="396"/>
      <c r="FCO834" s="396"/>
      <c r="FCP834" s="396"/>
      <c r="FCQ834" s="396"/>
      <c r="FCR834" s="396"/>
      <c r="FCS834" s="396"/>
      <c r="FCT834" s="396"/>
      <c r="FCU834" s="396"/>
      <c r="FCV834" s="396"/>
      <c r="FCW834" s="396"/>
      <c r="FCX834" s="396"/>
      <c r="FCY834" s="396"/>
      <c r="FCZ834" s="396"/>
      <c r="FDA834" s="396"/>
      <c r="FDB834" s="396"/>
      <c r="FDC834" s="396"/>
      <c r="FDD834" s="396"/>
      <c r="FDE834" s="396"/>
      <c r="FDF834" s="396"/>
      <c r="FDG834" s="396"/>
      <c r="FDH834" s="396"/>
      <c r="FDI834" s="396"/>
      <c r="FDJ834" s="396"/>
      <c r="FDK834" s="396"/>
      <c r="FDL834" s="396"/>
      <c r="FDM834" s="396"/>
      <c r="FDN834" s="396"/>
      <c r="FDO834" s="396"/>
      <c r="FDP834" s="396"/>
      <c r="FDQ834" s="396"/>
      <c r="FDR834" s="396"/>
      <c r="FDS834" s="396"/>
      <c r="FDT834" s="396"/>
      <c r="FDU834" s="396"/>
      <c r="FDV834" s="396"/>
      <c r="FDW834" s="396"/>
      <c r="FDX834" s="396"/>
      <c r="FDY834" s="396"/>
      <c r="FDZ834" s="396"/>
      <c r="FEA834" s="396"/>
      <c r="FEB834" s="396"/>
      <c r="FEC834" s="396"/>
      <c r="FED834" s="396"/>
      <c r="FEE834" s="396"/>
      <c r="FEF834" s="396"/>
      <c r="FEG834" s="396"/>
      <c r="FEH834" s="396"/>
      <c r="FEI834" s="396"/>
      <c r="FEJ834" s="396"/>
      <c r="FEK834" s="396"/>
      <c r="FEL834" s="396"/>
      <c r="FEM834" s="396"/>
      <c r="FEN834" s="396"/>
      <c r="FEO834" s="396"/>
      <c r="FEP834" s="396"/>
      <c r="FEQ834" s="396"/>
      <c r="FER834" s="396"/>
      <c r="FES834" s="396"/>
      <c r="FET834" s="396"/>
      <c r="FEU834" s="396"/>
      <c r="FEV834" s="396"/>
      <c r="FEW834" s="396"/>
      <c r="FEX834" s="396"/>
      <c r="FEY834" s="396"/>
      <c r="FEZ834" s="396"/>
      <c r="FFA834" s="396"/>
      <c r="FFB834" s="396"/>
      <c r="FFC834" s="396"/>
      <c r="FFD834" s="396"/>
      <c r="FFE834" s="396"/>
      <c r="FFF834" s="396"/>
      <c r="FFG834" s="396"/>
      <c r="FFH834" s="396"/>
      <c r="FFI834" s="396"/>
      <c r="FFJ834" s="396"/>
      <c r="FFK834" s="396"/>
      <c r="FFL834" s="396"/>
      <c r="FFM834" s="396"/>
      <c r="FFN834" s="396"/>
      <c r="FFO834" s="396"/>
      <c r="FFP834" s="396"/>
      <c r="FFQ834" s="396"/>
      <c r="FFR834" s="396"/>
      <c r="FFS834" s="396"/>
      <c r="FFT834" s="396"/>
      <c r="FFU834" s="396"/>
      <c r="FFV834" s="396"/>
      <c r="FFW834" s="396"/>
      <c r="FFX834" s="396"/>
      <c r="FFY834" s="396"/>
      <c r="FFZ834" s="396"/>
      <c r="FGA834" s="396"/>
      <c r="FGB834" s="396"/>
      <c r="FGC834" s="396"/>
      <c r="FGD834" s="396"/>
      <c r="FGE834" s="396"/>
      <c r="FGF834" s="396"/>
      <c r="FGG834" s="396"/>
      <c r="FGH834" s="396"/>
      <c r="FGI834" s="396"/>
      <c r="FGJ834" s="396"/>
      <c r="FGK834" s="396"/>
      <c r="FGL834" s="396"/>
      <c r="FGM834" s="396"/>
      <c r="FGN834" s="396"/>
      <c r="FGO834" s="396"/>
      <c r="FGP834" s="396"/>
      <c r="FGQ834" s="396"/>
      <c r="FGR834" s="396"/>
      <c r="FGS834" s="396"/>
      <c r="FGT834" s="396"/>
      <c r="FGU834" s="396"/>
      <c r="FGV834" s="396"/>
      <c r="FGW834" s="396"/>
      <c r="FGX834" s="396"/>
      <c r="FGY834" s="396"/>
      <c r="FGZ834" s="396"/>
      <c r="FHA834" s="396"/>
      <c r="FHB834" s="396"/>
      <c r="FHC834" s="396"/>
      <c r="FHD834" s="396"/>
      <c r="FHE834" s="396"/>
      <c r="FHF834" s="396"/>
      <c r="FHG834" s="396"/>
      <c r="FHH834" s="396"/>
      <c r="FHI834" s="396"/>
      <c r="FHJ834" s="396"/>
      <c r="FHK834" s="396"/>
      <c r="FHL834" s="396"/>
      <c r="FHM834" s="396"/>
      <c r="FHN834" s="396"/>
      <c r="FHO834" s="396"/>
      <c r="FHP834" s="396"/>
      <c r="FHQ834" s="396"/>
      <c r="FHR834" s="396"/>
      <c r="FHS834" s="396"/>
      <c r="FHT834" s="396"/>
      <c r="FHU834" s="396"/>
      <c r="FHV834" s="396"/>
      <c r="FHW834" s="396"/>
      <c r="FHX834" s="396"/>
      <c r="FHY834" s="396"/>
      <c r="FHZ834" s="396"/>
      <c r="FIA834" s="396"/>
      <c r="FIB834" s="396"/>
      <c r="FIC834" s="396"/>
      <c r="FID834" s="396"/>
      <c r="FIE834" s="396"/>
      <c r="FIF834" s="396"/>
      <c r="FIG834" s="396"/>
      <c r="FIH834" s="396"/>
      <c r="FII834" s="396"/>
      <c r="FIJ834" s="396"/>
      <c r="FIK834" s="396"/>
      <c r="FIL834" s="396"/>
      <c r="FIM834" s="396"/>
      <c r="FIN834" s="396"/>
      <c r="FIO834" s="396"/>
      <c r="FIP834" s="396"/>
      <c r="FIQ834" s="396"/>
      <c r="FIR834" s="396"/>
      <c r="FIS834" s="396"/>
      <c r="FIT834" s="396"/>
      <c r="FIU834" s="396"/>
      <c r="FIV834" s="396"/>
      <c r="FIW834" s="396"/>
      <c r="FIX834" s="396"/>
      <c r="FIY834" s="396"/>
      <c r="FIZ834" s="396"/>
      <c r="FJA834" s="396"/>
      <c r="FJB834" s="396"/>
      <c r="FJC834" s="396"/>
      <c r="FJD834" s="396"/>
      <c r="FJE834" s="396"/>
      <c r="FJF834" s="396"/>
      <c r="FJG834" s="396"/>
      <c r="FJH834" s="396"/>
      <c r="FJI834" s="396"/>
      <c r="FJJ834" s="396"/>
      <c r="FJK834" s="396"/>
      <c r="FJL834" s="396"/>
      <c r="FJM834" s="396"/>
      <c r="FJN834" s="396"/>
      <c r="FJO834" s="396"/>
      <c r="FJP834" s="396"/>
      <c r="FJQ834" s="396"/>
      <c r="FJR834" s="396"/>
      <c r="FJS834" s="396"/>
      <c r="FJT834" s="396"/>
      <c r="FJU834" s="396"/>
      <c r="FJV834" s="396"/>
      <c r="FJW834" s="396"/>
      <c r="FJX834" s="396"/>
      <c r="FJY834" s="396"/>
      <c r="FJZ834" s="396"/>
      <c r="FKA834" s="396"/>
      <c r="FKB834" s="396"/>
      <c r="FKC834" s="396"/>
      <c r="FKD834" s="396"/>
      <c r="FKE834" s="396"/>
      <c r="FKF834" s="396"/>
      <c r="FKG834" s="396"/>
      <c r="FKH834" s="396"/>
      <c r="FKI834" s="396"/>
      <c r="FKJ834" s="396"/>
      <c r="FKK834" s="396"/>
      <c r="FKL834" s="396"/>
      <c r="FKM834" s="396"/>
      <c r="FKN834" s="396"/>
      <c r="FKO834" s="396"/>
      <c r="FKP834" s="396"/>
      <c r="FKQ834" s="396"/>
      <c r="FKR834" s="396"/>
      <c r="FKS834" s="396"/>
      <c r="FKT834" s="396"/>
      <c r="FKU834" s="396"/>
      <c r="FKV834" s="396"/>
      <c r="FKW834" s="396"/>
      <c r="FKX834" s="396"/>
      <c r="FKY834" s="396"/>
      <c r="FKZ834" s="396"/>
      <c r="FLA834" s="396"/>
      <c r="FLB834" s="396"/>
      <c r="FLC834" s="396"/>
      <c r="FLD834" s="396"/>
      <c r="FLE834" s="396"/>
      <c r="FLF834" s="396"/>
      <c r="FLG834" s="396"/>
      <c r="FLH834" s="396"/>
      <c r="FLI834" s="396"/>
      <c r="FLJ834" s="396"/>
      <c r="FLK834" s="396"/>
      <c r="FLL834" s="396"/>
      <c r="FLM834" s="396"/>
      <c r="FLN834" s="396"/>
      <c r="FLO834" s="396"/>
      <c r="FLP834" s="396"/>
      <c r="FLQ834" s="396"/>
      <c r="FLR834" s="396"/>
      <c r="FLS834" s="396"/>
      <c r="FLT834" s="396"/>
      <c r="FLU834" s="396"/>
      <c r="FLV834" s="396"/>
      <c r="FLW834" s="396"/>
      <c r="FLX834" s="396"/>
      <c r="FLY834" s="396"/>
      <c r="FLZ834" s="396"/>
      <c r="FMA834" s="396"/>
      <c r="FMB834" s="396"/>
      <c r="FMC834" s="396"/>
      <c r="FMD834" s="396"/>
      <c r="FME834" s="396"/>
      <c r="FMF834" s="396"/>
      <c r="FMG834" s="396"/>
      <c r="FMH834" s="396"/>
      <c r="FMI834" s="396"/>
      <c r="FMJ834" s="396"/>
      <c r="FMK834" s="396"/>
      <c r="FML834" s="396"/>
      <c r="FMM834" s="396"/>
      <c r="FMN834" s="396"/>
      <c r="FMO834" s="396"/>
      <c r="FMP834" s="396"/>
      <c r="FMQ834" s="396"/>
      <c r="FMR834" s="396"/>
      <c r="FMS834" s="396"/>
      <c r="FMT834" s="396"/>
      <c r="FMU834" s="396"/>
      <c r="FMV834" s="396"/>
      <c r="FMW834" s="396"/>
      <c r="FMX834" s="396"/>
      <c r="FMY834" s="396"/>
      <c r="FMZ834" s="396"/>
      <c r="FNA834" s="396"/>
      <c r="FNB834" s="396"/>
      <c r="FNC834" s="396"/>
      <c r="FND834" s="396"/>
      <c r="FNE834" s="396"/>
      <c r="FNF834" s="396"/>
      <c r="FNG834" s="396"/>
      <c r="FNH834" s="396"/>
      <c r="FNI834" s="396"/>
      <c r="FNJ834" s="396"/>
      <c r="FNK834" s="396"/>
      <c r="FNL834" s="396"/>
      <c r="FNM834" s="396"/>
      <c r="FNN834" s="396"/>
      <c r="FNO834" s="396"/>
      <c r="FNP834" s="396"/>
      <c r="FNQ834" s="396"/>
      <c r="FNR834" s="396"/>
      <c r="FNS834" s="396"/>
      <c r="FNT834" s="396"/>
      <c r="FNU834" s="396"/>
      <c r="FNV834" s="396"/>
      <c r="FNW834" s="396"/>
      <c r="FNX834" s="396"/>
      <c r="FNY834" s="396"/>
      <c r="FNZ834" s="396"/>
      <c r="FOA834" s="396"/>
      <c r="FOB834" s="396"/>
      <c r="FOC834" s="396"/>
      <c r="FOD834" s="396"/>
      <c r="FOE834" s="396"/>
      <c r="FOF834" s="396"/>
      <c r="FOG834" s="396"/>
      <c r="FOH834" s="396"/>
      <c r="FOI834" s="396"/>
      <c r="FOJ834" s="396"/>
      <c r="FOK834" s="396"/>
      <c r="FOL834" s="396"/>
      <c r="FOM834" s="396"/>
      <c r="FON834" s="396"/>
      <c r="FOO834" s="396"/>
      <c r="FOP834" s="396"/>
      <c r="FOQ834" s="396"/>
      <c r="FOR834" s="396"/>
      <c r="FOS834" s="396"/>
      <c r="FOT834" s="396"/>
      <c r="FOU834" s="396"/>
      <c r="FOV834" s="396"/>
      <c r="FOW834" s="396"/>
      <c r="FOX834" s="396"/>
      <c r="FOY834" s="396"/>
      <c r="FOZ834" s="396"/>
      <c r="FPA834" s="396"/>
      <c r="FPB834" s="396"/>
      <c r="FPC834" s="396"/>
      <c r="FPD834" s="396"/>
      <c r="FPE834" s="396"/>
      <c r="FPF834" s="396"/>
      <c r="FPG834" s="396"/>
      <c r="FPH834" s="396"/>
      <c r="FPI834" s="396"/>
      <c r="FPJ834" s="396"/>
      <c r="FPK834" s="396"/>
      <c r="FPL834" s="396"/>
      <c r="FPM834" s="396"/>
      <c r="FPN834" s="396"/>
      <c r="FPO834" s="396"/>
      <c r="FPP834" s="396"/>
      <c r="FPQ834" s="396"/>
      <c r="FPR834" s="396"/>
      <c r="FPS834" s="396"/>
      <c r="FPT834" s="396"/>
      <c r="FPU834" s="396"/>
      <c r="FPV834" s="396"/>
      <c r="FPW834" s="396"/>
      <c r="FPX834" s="396"/>
      <c r="FPY834" s="396"/>
      <c r="FPZ834" s="396"/>
      <c r="FQA834" s="396"/>
      <c r="FQB834" s="396"/>
      <c r="FQC834" s="396"/>
      <c r="FQD834" s="396"/>
      <c r="FQE834" s="396"/>
      <c r="FQF834" s="396"/>
      <c r="FQG834" s="396"/>
      <c r="FQH834" s="396"/>
      <c r="FQI834" s="396"/>
      <c r="FQJ834" s="396"/>
      <c r="FQK834" s="396"/>
      <c r="FQL834" s="396"/>
      <c r="FQM834" s="396"/>
      <c r="FQN834" s="396"/>
      <c r="FQO834" s="396"/>
      <c r="FQP834" s="396"/>
      <c r="FQQ834" s="396"/>
      <c r="FQR834" s="396"/>
      <c r="FQS834" s="396"/>
      <c r="FQT834" s="396"/>
      <c r="FQU834" s="396"/>
      <c r="FQV834" s="396"/>
      <c r="FQW834" s="396"/>
      <c r="FQX834" s="396"/>
      <c r="FQY834" s="396"/>
      <c r="FQZ834" s="396"/>
      <c r="FRA834" s="396"/>
      <c r="FRB834" s="396"/>
      <c r="FRC834" s="396"/>
      <c r="FRD834" s="396"/>
      <c r="FRE834" s="396"/>
      <c r="FRF834" s="396"/>
      <c r="FRG834" s="396"/>
      <c r="FRH834" s="396"/>
      <c r="FRI834" s="396"/>
      <c r="FRJ834" s="396"/>
      <c r="FRK834" s="396"/>
      <c r="FRL834" s="396"/>
      <c r="FRM834" s="396"/>
      <c r="FRN834" s="396"/>
      <c r="FRO834" s="396"/>
      <c r="FRP834" s="396"/>
      <c r="FRQ834" s="396"/>
      <c r="FRR834" s="396"/>
      <c r="FRS834" s="396"/>
      <c r="FRT834" s="396"/>
      <c r="FRU834" s="396"/>
      <c r="FRV834" s="396"/>
      <c r="FRW834" s="396"/>
      <c r="FRX834" s="396"/>
      <c r="FRY834" s="396"/>
      <c r="FRZ834" s="396"/>
      <c r="FSA834" s="396"/>
      <c r="FSB834" s="396"/>
      <c r="FSC834" s="396"/>
      <c r="FSD834" s="396"/>
      <c r="FSE834" s="396"/>
      <c r="FSF834" s="396"/>
      <c r="FSG834" s="396"/>
      <c r="FSH834" s="396"/>
      <c r="FSI834" s="396"/>
      <c r="FSJ834" s="396"/>
      <c r="FSK834" s="396"/>
      <c r="FSL834" s="396"/>
      <c r="FSM834" s="396"/>
      <c r="FSN834" s="396"/>
      <c r="FSO834" s="396"/>
      <c r="FSP834" s="396"/>
      <c r="FSQ834" s="396"/>
      <c r="FSR834" s="396"/>
      <c r="FSS834" s="396"/>
      <c r="FST834" s="396"/>
      <c r="FSU834" s="396"/>
      <c r="FSV834" s="396"/>
      <c r="FSW834" s="396"/>
      <c r="FSX834" s="396"/>
      <c r="FSY834" s="396"/>
      <c r="FSZ834" s="396"/>
      <c r="FTA834" s="396"/>
      <c r="FTB834" s="396"/>
      <c r="FTC834" s="396"/>
      <c r="FTD834" s="396"/>
      <c r="FTE834" s="396"/>
      <c r="FTF834" s="396"/>
      <c r="FTG834" s="396"/>
      <c r="FTH834" s="396"/>
      <c r="FTI834" s="396"/>
      <c r="FTJ834" s="396"/>
      <c r="FTK834" s="396"/>
      <c r="FTL834" s="396"/>
      <c r="FTM834" s="396"/>
      <c r="FTN834" s="396"/>
      <c r="FTO834" s="396"/>
      <c r="FTP834" s="396"/>
      <c r="FTQ834" s="396"/>
      <c r="FTR834" s="396"/>
      <c r="FTS834" s="396"/>
      <c r="FTT834" s="396"/>
      <c r="FTU834" s="396"/>
      <c r="FTV834" s="396"/>
      <c r="FTW834" s="396"/>
      <c r="FTX834" s="396"/>
      <c r="FTY834" s="396"/>
      <c r="FTZ834" s="396"/>
      <c r="FUA834" s="396"/>
      <c r="FUB834" s="396"/>
      <c r="FUC834" s="396"/>
      <c r="FUD834" s="396"/>
      <c r="FUE834" s="396"/>
      <c r="FUF834" s="396"/>
      <c r="FUG834" s="396"/>
      <c r="FUH834" s="396"/>
      <c r="FUI834" s="396"/>
      <c r="FUJ834" s="396"/>
      <c r="FUK834" s="396"/>
      <c r="FUL834" s="396"/>
      <c r="FUM834" s="396"/>
      <c r="FUN834" s="396"/>
      <c r="FUO834" s="396"/>
      <c r="FUP834" s="396"/>
      <c r="FUQ834" s="396"/>
      <c r="FUR834" s="396"/>
      <c r="FUS834" s="396"/>
      <c r="FUT834" s="396"/>
      <c r="FUU834" s="396"/>
      <c r="FUV834" s="396"/>
      <c r="FUW834" s="396"/>
      <c r="FUX834" s="396"/>
      <c r="FUY834" s="396"/>
      <c r="FUZ834" s="396"/>
      <c r="FVA834" s="396"/>
      <c r="FVB834" s="396"/>
      <c r="FVC834" s="396"/>
      <c r="FVD834" s="396"/>
      <c r="FVE834" s="396"/>
      <c r="FVF834" s="396"/>
      <c r="FVG834" s="396"/>
      <c r="FVH834" s="396"/>
      <c r="FVI834" s="396"/>
      <c r="FVJ834" s="396"/>
      <c r="FVK834" s="396"/>
      <c r="FVL834" s="396"/>
      <c r="FVM834" s="396"/>
      <c r="FVN834" s="396"/>
      <c r="FVO834" s="396"/>
      <c r="FVP834" s="396"/>
      <c r="FVQ834" s="396"/>
      <c r="FVR834" s="396"/>
      <c r="FVS834" s="396"/>
      <c r="FVT834" s="396"/>
      <c r="FVU834" s="396"/>
      <c r="FVV834" s="396"/>
      <c r="FVW834" s="396"/>
      <c r="FVX834" s="396"/>
      <c r="FVY834" s="396"/>
      <c r="FVZ834" s="396"/>
      <c r="FWA834" s="396"/>
      <c r="FWB834" s="396"/>
      <c r="FWC834" s="396"/>
      <c r="FWD834" s="396"/>
      <c r="FWE834" s="396"/>
      <c r="FWF834" s="396"/>
      <c r="FWG834" s="396"/>
      <c r="FWH834" s="396"/>
      <c r="FWI834" s="396"/>
      <c r="FWJ834" s="396"/>
      <c r="FWK834" s="396"/>
      <c r="FWL834" s="396"/>
      <c r="FWM834" s="396"/>
      <c r="FWN834" s="396"/>
      <c r="FWO834" s="396"/>
      <c r="FWP834" s="396"/>
      <c r="FWQ834" s="396"/>
      <c r="FWR834" s="396"/>
      <c r="FWS834" s="396"/>
      <c r="FWT834" s="396"/>
      <c r="FWU834" s="396"/>
      <c r="FWV834" s="396"/>
      <c r="FWW834" s="396"/>
      <c r="FWX834" s="396"/>
      <c r="FWY834" s="396"/>
      <c r="FWZ834" s="396"/>
      <c r="FXA834" s="396"/>
      <c r="FXB834" s="396"/>
      <c r="FXC834" s="396"/>
      <c r="FXD834" s="396"/>
      <c r="FXE834" s="396"/>
      <c r="FXF834" s="396"/>
      <c r="FXG834" s="396"/>
      <c r="FXH834" s="396"/>
      <c r="FXI834" s="396"/>
      <c r="FXJ834" s="396"/>
      <c r="FXK834" s="396"/>
      <c r="FXL834" s="396"/>
      <c r="FXM834" s="396"/>
      <c r="FXN834" s="396"/>
      <c r="FXO834" s="396"/>
      <c r="FXP834" s="396"/>
      <c r="FXQ834" s="396"/>
      <c r="FXR834" s="396"/>
      <c r="FXS834" s="396"/>
      <c r="FXT834" s="396"/>
      <c r="FXU834" s="396"/>
      <c r="FXV834" s="396"/>
      <c r="FXW834" s="396"/>
      <c r="FXX834" s="396"/>
      <c r="FXY834" s="396"/>
      <c r="FXZ834" s="396"/>
      <c r="FYA834" s="396"/>
      <c r="FYB834" s="396"/>
      <c r="FYC834" s="396"/>
      <c r="FYD834" s="396"/>
      <c r="FYE834" s="396"/>
      <c r="FYF834" s="396"/>
      <c r="FYG834" s="396"/>
      <c r="FYH834" s="396"/>
      <c r="FYI834" s="396"/>
      <c r="FYJ834" s="396"/>
      <c r="FYK834" s="396"/>
      <c r="FYL834" s="396"/>
      <c r="FYM834" s="396"/>
      <c r="FYN834" s="396"/>
      <c r="FYO834" s="396"/>
      <c r="FYP834" s="396"/>
      <c r="FYQ834" s="396"/>
      <c r="FYR834" s="396"/>
      <c r="FYS834" s="396"/>
      <c r="FYT834" s="396"/>
      <c r="FYU834" s="396"/>
      <c r="FYV834" s="396"/>
      <c r="FYW834" s="396"/>
      <c r="FYX834" s="396"/>
      <c r="FYY834" s="396"/>
      <c r="FYZ834" s="396"/>
      <c r="FZA834" s="396"/>
      <c r="FZB834" s="396"/>
      <c r="FZC834" s="396"/>
      <c r="FZD834" s="396"/>
      <c r="FZE834" s="396"/>
      <c r="FZF834" s="396"/>
      <c r="FZG834" s="396"/>
      <c r="FZH834" s="396"/>
      <c r="FZI834" s="396"/>
      <c r="FZJ834" s="396"/>
      <c r="FZK834" s="396"/>
      <c r="FZL834" s="396"/>
      <c r="FZM834" s="396"/>
      <c r="FZN834" s="396"/>
      <c r="FZO834" s="396"/>
      <c r="FZP834" s="396"/>
      <c r="FZQ834" s="396"/>
      <c r="FZR834" s="396"/>
      <c r="FZS834" s="396"/>
      <c r="FZT834" s="396"/>
      <c r="FZU834" s="396"/>
      <c r="FZV834" s="396"/>
      <c r="FZW834" s="396"/>
      <c r="FZX834" s="396"/>
      <c r="FZY834" s="396"/>
      <c r="FZZ834" s="396"/>
      <c r="GAA834" s="396"/>
      <c r="GAB834" s="396"/>
      <c r="GAC834" s="396"/>
      <c r="GAD834" s="396"/>
      <c r="GAE834" s="396"/>
      <c r="GAF834" s="396"/>
      <c r="GAG834" s="396"/>
      <c r="GAH834" s="396"/>
      <c r="GAI834" s="396"/>
      <c r="GAJ834" s="396"/>
      <c r="GAK834" s="396"/>
      <c r="GAL834" s="396"/>
      <c r="GAM834" s="396"/>
      <c r="GAN834" s="396"/>
      <c r="GAO834" s="396"/>
      <c r="GAP834" s="396"/>
      <c r="GAQ834" s="396"/>
      <c r="GAR834" s="396"/>
      <c r="GAS834" s="396"/>
      <c r="GAT834" s="396"/>
      <c r="GAU834" s="396"/>
      <c r="GAV834" s="396"/>
      <c r="GAW834" s="396"/>
      <c r="GAX834" s="396"/>
      <c r="GAY834" s="396"/>
      <c r="GAZ834" s="396"/>
      <c r="GBA834" s="396"/>
      <c r="GBB834" s="396"/>
      <c r="GBC834" s="396"/>
      <c r="GBD834" s="396"/>
      <c r="GBE834" s="396"/>
      <c r="GBF834" s="396"/>
      <c r="GBG834" s="396"/>
      <c r="GBH834" s="396"/>
      <c r="GBI834" s="396"/>
      <c r="GBJ834" s="396"/>
      <c r="GBK834" s="396"/>
      <c r="GBL834" s="396"/>
      <c r="GBM834" s="396"/>
      <c r="GBN834" s="396"/>
      <c r="GBO834" s="396"/>
      <c r="GBP834" s="396"/>
      <c r="GBQ834" s="396"/>
      <c r="GBR834" s="396"/>
      <c r="GBS834" s="396"/>
      <c r="GBT834" s="396"/>
      <c r="GBU834" s="396"/>
      <c r="GBV834" s="396"/>
      <c r="GBW834" s="396"/>
      <c r="GBX834" s="396"/>
      <c r="GBY834" s="396"/>
      <c r="GBZ834" s="396"/>
      <c r="GCA834" s="396"/>
      <c r="GCB834" s="396"/>
      <c r="GCC834" s="396"/>
      <c r="GCD834" s="396"/>
      <c r="GCE834" s="396"/>
      <c r="GCF834" s="396"/>
      <c r="GCG834" s="396"/>
      <c r="GCH834" s="396"/>
      <c r="GCI834" s="396"/>
      <c r="GCJ834" s="396"/>
      <c r="GCK834" s="396"/>
      <c r="GCL834" s="396"/>
      <c r="GCM834" s="396"/>
      <c r="GCN834" s="396"/>
      <c r="GCO834" s="396"/>
      <c r="GCP834" s="396"/>
      <c r="GCQ834" s="396"/>
      <c r="GCR834" s="396"/>
      <c r="GCS834" s="396"/>
      <c r="GCT834" s="396"/>
      <c r="GCU834" s="396"/>
      <c r="GCV834" s="396"/>
      <c r="GCW834" s="396"/>
      <c r="GCX834" s="396"/>
      <c r="GCY834" s="396"/>
      <c r="GCZ834" s="396"/>
      <c r="GDA834" s="396"/>
      <c r="GDB834" s="396"/>
      <c r="GDC834" s="396"/>
      <c r="GDD834" s="396"/>
      <c r="GDE834" s="396"/>
      <c r="GDF834" s="396"/>
      <c r="GDG834" s="396"/>
      <c r="GDH834" s="396"/>
      <c r="GDI834" s="396"/>
      <c r="GDJ834" s="396"/>
      <c r="GDK834" s="396"/>
      <c r="GDL834" s="396"/>
      <c r="GDM834" s="396"/>
      <c r="GDN834" s="396"/>
      <c r="GDO834" s="396"/>
      <c r="GDP834" s="396"/>
      <c r="GDQ834" s="396"/>
      <c r="GDR834" s="396"/>
      <c r="GDS834" s="396"/>
      <c r="GDT834" s="396"/>
      <c r="GDU834" s="396"/>
      <c r="GDV834" s="396"/>
      <c r="GDW834" s="396"/>
      <c r="GDX834" s="396"/>
      <c r="GDY834" s="396"/>
      <c r="GDZ834" s="396"/>
      <c r="GEA834" s="396"/>
      <c r="GEB834" s="396"/>
      <c r="GEC834" s="396"/>
      <c r="GED834" s="396"/>
      <c r="GEE834" s="396"/>
      <c r="GEF834" s="396"/>
      <c r="GEG834" s="396"/>
      <c r="GEH834" s="396"/>
      <c r="GEI834" s="396"/>
      <c r="GEJ834" s="396"/>
      <c r="GEK834" s="396"/>
      <c r="GEL834" s="396"/>
      <c r="GEM834" s="396"/>
      <c r="GEN834" s="396"/>
      <c r="GEO834" s="396"/>
      <c r="GEP834" s="396"/>
      <c r="GEQ834" s="396"/>
      <c r="GER834" s="396"/>
      <c r="GES834" s="396"/>
      <c r="GET834" s="396"/>
      <c r="GEU834" s="396"/>
      <c r="GEV834" s="396"/>
      <c r="GEW834" s="396"/>
      <c r="GEX834" s="396"/>
      <c r="GEY834" s="396"/>
      <c r="GEZ834" s="396"/>
      <c r="GFA834" s="396"/>
      <c r="GFB834" s="396"/>
      <c r="GFC834" s="396"/>
      <c r="GFD834" s="396"/>
      <c r="GFE834" s="396"/>
      <c r="GFF834" s="396"/>
      <c r="GFG834" s="396"/>
      <c r="GFH834" s="396"/>
      <c r="GFI834" s="396"/>
      <c r="GFJ834" s="396"/>
      <c r="GFK834" s="396"/>
      <c r="GFL834" s="396"/>
      <c r="GFM834" s="396"/>
      <c r="GFN834" s="396"/>
      <c r="GFO834" s="396"/>
      <c r="GFP834" s="396"/>
      <c r="GFQ834" s="396"/>
      <c r="GFR834" s="396"/>
      <c r="GFS834" s="396"/>
      <c r="GFT834" s="396"/>
      <c r="GFU834" s="396"/>
      <c r="GFV834" s="396"/>
      <c r="GFW834" s="396"/>
      <c r="GFX834" s="396"/>
      <c r="GFY834" s="396"/>
      <c r="GFZ834" s="396"/>
      <c r="GGA834" s="396"/>
      <c r="GGB834" s="396"/>
      <c r="GGC834" s="396"/>
      <c r="GGD834" s="396"/>
      <c r="GGE834" s="396"/>
      <c r="GGF834" s="396"/>
      <c r="GGG834" s="396"/>
      <c r="GGH834" s="396"/>
      <c r="GGI834" s="396"/>
      <c r="GGJ834" s="396"/>
      <c r="GGK834" s="396"/>
      <c r="GGL834" s="396"/>
      <c r="GGM834" s="396"/>
      <c r="GGN834" s="396"/>
      <c r="GGO834" s="396"/>
      <c r="GGP834" s="396"/>
      <c r="GGQ834" s="396"/>
      <c r="GGR834" s="396"/>
      <c r="GGS834" s="396"/>
      <c r="GGT834" s="396"/>
      <c r="GGU834" s="396"/>
      <c r="GGV834" s="396"/>
      <c r="GGW834" s="396"/>
      <c r="GGX834" s="396"/>
      <c r="GGY834" s="396"/>
      <c r="GGZ834" s="396"/>
      <c r="GHA834" s="396"/>
      <c r="GHB834" s="396"/>
      <c r="GHC834" s="396"/>
      <c r="GHD834" s="396"/>
      <c r="GHE834" s="396"/>
      <c r="GHF834" s="396"/>
      <c r="GHG834" s="396"/>
      <c r="GHH834" s="396"/>
      <c r="GHI834" s="396"/>
      <c r="GHJ834" s="396"/>
      <c r="GHK834" s="396"/>
      <c r="GHL834" s="396"/>
      <c r="GHM834" s="396"/>
      <c r="GHN834" s="396"/>
      <c r="GHO834" s="396"/>
      <c r="GHP834" s="396"/>
      <c r="GHQ834" s="396"/>
      <c r="GHR834" s="396"/>
      <c r="GHS834" s="396"/>
      <c r="GHT834" s="396"/>
      <c r="GHU834" s="396"/>
      <c r="GHV834" s="396"/>
      <c r="GHW834" s="396"/>
      <c r="GHX834" s="396"/>
      <c r="GHY834" s="396"/>
      <c r="GHZ834" s="396"/>
      <c r="GIA834" s="396"/>
      <c r="GIB834" s="396"/>
      <c r="GIC834" s="396"/>
      <c r="GID834" s="396"/>
      <c r="GIE834" s="396"/>
      <c r="GIF834" s="396"/>
      <c r="GIG834" s="396"/>
      <c r="GIH834" s="396"/>
      <c r="GII834" s="396"/>
      <c r="GIJ834" s="396"/>
      <c r="GIK834" s="396"/>
      <c r="GIL834" s="396"/>
      <c r="GIM834" s="396"/>
      <c r="GIN834" s="396"/>
      <c r="GIO834" s="396"/>
      <c r="GIP834" s="396"/>
      <c r="GIQ834" s="396"/>
      <c r="GIR834" s="396"/>
      <c r="GIS834" s="396"/>
      <c r="GIT834" s="396"/>
      <c r="GIU834" s="396"/>
      <c r="GIV834" s="396"/>
      <c r="GIW834" s="396"/>
      <c r="GIX834" s="396"/>
      <c r="GIY834" s="396"/>
      <c r="GIZ834" s="396"/>
      <c r="GJA834" s="396"/>
      <c r="GJB834" s="396"/>
      <c r="GJC834" s="396"/>
      <c r="GJD834" s="396"/>
      <c r="GJE834" s="396"/>
      <c r="GJF834" s="396"/>
      <c r="GJG834" s="396"/>
      <c r="GJH834" s="396"/>
      <c r="GJI834" s="396"/>
      <c r="GJJ834" s="396"/>
      <c r="GJK834" s="396"/>
      <c r="GJL834" s="396"/>
      <c r="GJM834" s="396"/>
      <c r="GJN834" s="396"/>
      <c r="GJO834" s="396"/>
      <c r="GJP834" s="396"/>
      <c r="GJQ834" s="396"/>
      <c r="GJR834" s="396"/>
      <c r="GJS834" s="396"/>
      <c r="GJT834" s="396"/>
      <c r="GJU834" s="396"/>
      <c r="GJV834" s="396"/>
      <c r="GJW834" s="396"/>
      <c r="GJX834" s="396"/>
      <c r="GJY834" s="396"/>
      <c r="GJZ834" s="396"/>
      <c r="GKA834" s="396"/>
      <c r="GKB834" s="396"/>
      <c r="GKC834" s="396"/>
      <c r="GKD834" s="396"/>
      <c r="GKE834" s="396"/>
      <c r="GKF834" s="396"/>
      <c r="GKG834" s="396"/>
      <c r="GKH834" s="396"/>
      <c r="GKI834" s="396"/>
      <c r="GKJ834" s="396"/>
      <c r="GKK834" s="396"/>
      <c r="GKL834" s="396"/>
      <c r="GKM834" s="396"/>
      <c r="GKN834" s="396"/>
      <c r="GKO834" s="396"/>
      <c r="GKP834" s="396"/>
      <c r="GKQ834" s="396"/>
      <c r="GKR834" s="396"/>
      <c r="GKS834" s="396"/>
      <c r="GKT834" s="396"/>
      <c r="GKU834" s="396"/>
      <c r="GKV834" s="396"/>
      <c r="GKW834" s="396"/>
      <c r="GKX834" s="396"/>
      <c r="GKY834" s="396"/>
      <c r="GKZ834" s="396"/>
      <c r="GLA834" s="396"/>
      <c r="GLB834" s="396"/>
      <c r="GLC834" s="396"/>
      <c r="GLD834" s="396"/>
      <c r="GLE834" s="396"/>
      <c r="GLF834" s="396"/>
      <c r="GLG834" s="396"/>
      <c r="GLH834" s="396"/>
      <c r="GLI834" s="396"/>
      <c r="GLJ834" s="396"/>
      <c r="GLK834" s="396"/>
      <c r="GLL834" s="396"/>
      <c r="GLM834" s="396"/>
      <c r="GLN834" s="396"/>
      <c r="GLO834" s="396"/>
      <c r="GLP834" s="396"/>
      <c r="GLQ834" s="396"/>
      <c r="GLR834" s="396"/>
      <c r="GLS834" s="396"/>
      <c r="GLT834" s="396"/>
      <c r="GLU834" s="396"/>
      <c r="GLV834" s="396"/>
      <c r="GLW834" s="396"/>
      <c r="GLX834" s="396"/>
      <c r="GLY834" s="396"/>
      <c r="GLZ834" s="396"/>
      <c r="GMA834" s="396"/>
      <c r="GMB834" s="396"/>
      <c r="GMC834" s="396"/>
      <c r="GMD834" s="396"/>
      <c r="GME834" s="396"/>
      <c r="GMF834" s="396"/>
      <c r="GMG834" s="396"/>
      <c r="GMH834" s="396"/>
      <c r="GMI834" s="396"/>
      <c r="GMJ834" s="396"/>
      <c r="GMK834" s="396"/>
      <c r="GML834" s="396"/>
      <c r="GMM834" s="396"/>
      <c r="GMN834" s="396"/>
      <c r="GMO834" s="396"/>
      <c r="GMP834" s="396"/>
      <c r="GMQ834" s="396"/>
      <c r="GMR834" s="396"/>
      <c r="GMS834" s="396"/>
      <c r="GMT834" s="396"/>
      <c r="GMU834" s="396"/>
      <c r="GMV834" s="396"/>
      <c r="GMW834" s="396"/>
      <c r="GMX834" s="396"/>
      <c r="GMY834" s="396"/>
      <c r="GMZ834" s="396"/>
      <c r="GNA834" s="396"/>
      <c r="GNB834" s="396"/>
      <c r="GNC834" s="396"/>
      <c r="GND834" s="396"/>
      <c r="GNE834" s="396"/>
      <c r="GNF834" s="396"/>
      <c r="GNG834" s="396"/>
      <c r="GNH834" s="396"/>
      <c r="GNI834" s="396"/>
      <c r="GNJ834" s="396"/>
      <c r="GNK834" s="396"/>
      <c r="GNL834" s="396"/>
      <c r="GNM834" s="396"/>
      <c r="GNN834" s="396"/>
      <c r="GNO834" s="396"/>
      <c r="GNP834" s="396"/>
      <c r="GNQ834" s="396"/>
      <c r="GNR834" s="396"/>
      <c r="GNS834" s="396"/>
      <c r="GNT834" s="396"/>
      <c r="GNU834" s="396"/>
      <c r="GNV834" s="396"/>
      <c r="GNW834" s="396"/>
      <c r="GNX834" s="396"/>
      <c r="GNY834" s="396"/>
      <c r="GNZ834" s="396"/>
      <c r="GOA834" s="396"/>
      <c r="GOB834" s="396"/>
      <c r="GOC834" s="396"/>
      <c r="GOD834" s="396"/>
      <c r="GOE834" s="396"/>
      <c r="GOF834" s="396"/>
      <c r="GOG834" s="396"/>
      <c r="GOH834" s="396"/>
      <c r="GOI834" s="396"/>
      <c r="GOJ834" s="396"/>
      <c r="GOK834" s="396"/>
      <c r="GOL834" s="396"/>
      <c r="GOM834" s="396"/>
      <c r="GON834" s="396"/>
      <c r="GOO834" s="396"/>
      <c r="GOP834" s="396"/>
      <c r="GOQ834" s="396"/>
      <c r="GOR834" s="396"/>
      <c r="GOS834" s="396"/>
      <c r="GOT834" s="396"/>
      <c r="GOU834" s="396"/>
      <c r="GOV834" s="396"/>
      <c r="GOW834" s="396"/>
      <c r="GOX834" s="396"/>
      <c r="GOY834" s="396"/>
      <c r="GOZ834" s="396"/>
      <c r="GPA834" s="396"/>
      <c r="GPB834" s="396"/>
      <c r="GPC834" s="396"/>
      <c r="GPD834" s="396"/>
      <c r="GPE834" s="396"/>
      <c r="GPF834" s="396"/>
      <c r="GPG834" s="396"/>
      <c r="GPH834" s="396"/>
      <c r="GPI834" s="396"/>
      <c r="GPJ834" s="396"/>
      <c r="GPK834" s="396"/>
      <c r="GPL834" s="396"/>
      <c r="GPM834" s="396"/>
      <c r="GPN834" s="396"/>
      <c r="GPO834" s="396"/>
      <c r="GPP834" s="396"/>
      <c r="GPQ834" s="396"/>
      <c r="GPR834" s="396"/>
      <c r="GPS834" s="396"/>
      <c r="GPT834" s="396"/>
      <c r="GPU834" s="396"/>
      <c r="GPV834" s="396"/>
      <c r="GPW834" s="396"/>
      <c r="GPX834" s="396"/>
      <c r="GPY834" s="396"/>
      <c r="GPZ834" s="396"/>
      <c r="GQA834" s="396"/>
      <c r="GQB834" s="396"/>
      <c r="GQC834" s="396"/>
      <c r="GQD834" s="396"/>
      <c r="GQE834" s="396"/>
      <c r="GQF834" s="396"/>
      <c r="GQG834" s="396"/>
      <c r="GQH834" s="396"/>
      <c r="GQI834" s="396"/>
      <c r="GQJ834" s="396"/>
      <c r="GQK834" s="396"/>
      <c r="GQL834" s="396"/>
      <c r="GQM834" s="396"/>
      <c r="GQN834" s="396"/>
      <c r="GQO834" s="396"/>
      <c r="GQP834" s="396"/>
      <c r="GQQ834" s="396"/>
      <c r="GQR834" s="396"/>
      <c r="GQS834" s="396"/>
      <c r="GQT834" s="396"/>
      <c r="GQU834" s="396"/>
      <c r="GQV834" s="396"/>
      <c r="GQW834" s="396"/>
      <c r="GQX834" s="396"/>
      <c r="GQY834" s="396"/>
      <c r="GQZ834" s="396"/>
      <c r="GRA834" s="396"/>
      <c r="GRB834" s="396"/>
      <c r="GRC834" s="396"/>
      <c r="GRD834" s="396"/>
      <c r="GRE834" s="396"/>
      <c r="GRF834" s="396"/>
      <c r="GRG834" s="396"/>
      <c r="GRH834" s="396"/>
      <c r="GRI834" s="396"/>
      <c r="GRJ834" s="396"/>
      <c r="GRK834" s="396"/>
      <c r="GRL834" s="396"/>
      <c r="GRM834" s="396"/>
      <c r="GRN834" s="396"/>
      <c r="GRO834" s="396"/>
      <c r="GRP834" s="396"/>
      <c r="GRQ834" s="396"/>
      <c r="GRR834" s="396"/>
      <c r="GRS834" s="396"/>
      <c r="GRT834" s="396"/>
      <c r="GRU834" s="396"/>
      <c r="GRV834" s="396"/>
      <c r="GRW834" s="396"/>
      <c r="GRX834" s="396"/>
      <c r="GRY834" s="396"/>
      <c r="GRZ834" s="396"/>
      <c r="GSA834" s="396"/>
      <c r="GSB834" s="396"/>
      <c r="GSC834" s="396"/>
      <c r="GSD834" s="396"/>
      <c r="GSE834" s="396"/>
      <c r="GSF834" s="396"/>
      <c r="GSG834" s="396"/>
      <c r="GSH834" s="396"/>
      <c r="GSI834" s="396"/>
      <c r="GSJ834" s="396"/>
      <c r="GSK834" s="396"/>
      <c r="GSL834" s="396"/>
      <c r="GSM834" s="396"/>
      <c r="GSN834" s="396"/>
      <c r="GSO834" s="396"/>
      <c r="GSP834" s="396"/>
      <c r="GSQ834" s="396"/>
      <c r="GSR834" s="396"/>
      <c r="GSS834" s="396"/>
      <c r="GST834" s="396"/>
      <c r="GSU834" s="396"/>
      <c r="GSV834" s="396"/>
      <c r="GSW834" s="396"/>
      <c r="GSX834" s="396"/>
      <c r="GSY834" s="396"/>
      <c r="GSZ834" s="396"/>
      <c r="GTA834" s="396"/>
      <c r="GTB834" s="396"/>
      <c r="GTC834" s="396"/>
      <c r="GTD834" s="396"/>
      <c r="GTE834" s="396"/>
      <c r="GTF834" s="396"/>
      <c r="GTG834" s="396"/>
      <c r="GTH834" s="396"/>
      <c r="GTI834" s="396"/>
      <c r="GTJ834" s="396"/>
      <c r="GTK834" s="396"/>
      <c r="GTL834" s="396"/>
      <c r="GTM834" s="396"/>
      <c r="GTN834" s="396"/>
      <c r="GTO834" s="396"/>
      <c r="GTP834" s="396"/>
      <c r="GTQ834" s="396"/>
      <c r="GTR834" s="396"/>
      <c r="GTS834" s="396"/>
      <c r="GTT834" s="396"/>
      <c r="GTU834" s="396"/>
      <c r="GTV834" s="396"/>
      <c r="GTW834" s="396"/>
      <c r="GTX834" s="396"/>
      <c r="GTY834" s="396"/>
      <c r="GTZ834" s="396"/>
      <c r="GUA834" s="396"/>
      <c r="GUB834" s="396"/>
      <c r="GUC834" s="396"/>
      <c r="GUD834" s="396"/>
      <c r="GUE834" s="396"/>
      <c r="GUF834" s="396"/>
      <c r="GUG834" s="396"/>
      <c r="GUH834" s="396"/>
      <c r="GUI834" s="396"/>
      <c r="GUJ834" s="396"/>
      <c r="GUK834" s="396"/>
      <c r="GUL834" s="396"/>
      <c r="GUM834" s="396"/>
      <c r="GUN834" s="396"/>
      <c r="GUO834" s="396"/>
      <c r="GUP834" s="396"/>
      <c r="GUQ834" s="396"/>
      <c r="GUR834" s="396"/>
      <c r="GUS834" s="396"/>
      <c r="GUT834" s="396"/>
      <c r="GUU834" s="396"/>
      <c r="GUV834" s="396"/>
      <c r="GUW834" s="396"/>
      <c r="GUX834" s="396"/>
      <c r="GUY834" s="396"/>
      <c r="GUZ834" s="396"/>
      <c r="GVA834" s="396"/>
      <c r="GVB834" s="396"/>
      <c r="GVC834" s="396"/>
      <c r="GVD834" s="396"/>
      <c r="GVE834" s="396"/>
      <c r="GVF834" s="396"/>
      <c r="GVG834" s="396"/>
      <c r="GVH834" s="396"/>
      <c r="GVI834" s="396"/>
      <c r="GVJ834" s="396"/>
      <c r="GVK834" s="396"/>
      <c r="GVL834" s="396"/>
      <c r="GVM834" s="396"/>
      <c r="GVN834" s="396"/>
      <c r="GVO834" s="396"/>
      <c r="GVP834" s="396"/>
      <c r="GVQ834" s="396"/>
      <c r="GVR834" s="396"/>
      <c r="GVS834" s="396"/>
      <c r="GVT834" s="396"/>
      <c r="GVU834" s="396"/>
      <c r="GVV834" s="396"/>
      <c r="GVW834" s="396"/>
      <c r="GVX834" s="396"/>
      <c r="GVY834" s="396"/>
      <c r="GVZ834" s="396"/>
      <c r="GWA834" s="396"/>
      <c r="GWB834" s="396"/>
      <c r="GWC834" s="396"/>
      <c r="GWD834" s="396"/>
      <c r="GWE834" s="396"/>
      <c r="GWF834" s="396"/>
      <c r="GWG834" s="396"/>
      <c r="GWH834" s="396"/>
      <c r="GWI834" s="396"/>
      <c r="GWJ834" s="396"/>
      <c r="GWK834" s="396"/>
      <c r="GWL834" s="396"/>
      <c r="GWM834" s="396"/>
      <c r="GWN834" s="396"/>
      <c r="GWO834" s="396"/>
      <c r="GWP834" s="396"/>
      <c r="GWQ834" s="396"/>
      <c r="GWR834" s="396"/>
      <c r="GWS834" s="396"/>
      <c r="GWT834" s="396"/>
      <c r="GWU834" s="396"/>
      <c r="GWV834" s="396"/>
      <c r="GWW834" s="396"/>
      <c r="GWX834" s="396"/>
      <c r="GWY834" s="396"/>
      <c r="GWZ834" s="396"/>
      <c r="GXA834" s="396"/>
      <c r="GXB834" s="396"/>
      <c r="GXC834" s="396"/>
      <c r="GXD834" s="396"/>
      <c r="GXE834" s="396"/>
      <c r="GXF834" s="396"/>
      <c r="GXG834" s="396"/>
      <c r="GXH834" s="396"/>
      <c r="GXI834" s="396"/>
      <c r="GXJ834" s="396"/>
      <c r="GXK834" s="396"/>
      <c r="GXL834" s="396"/>
      <c r="GXM834" s="396"/>
      <c r="GXN834" s="396"/>
      <c r="GXO834" s="396"/>
      <c r="GXP834" s="396"/>
      <c r="GXQ834" s="396"/>
      <c r="GXR834" s="396"/>
      <c r="GXS834" s="396"/>
      <c r="GXT834" s="396"/>
      <c r="GXU834" s="396"/>
      <c r="GXV834" s="396"/>
      <c r="GXW834" s="396"/>
      <c r="GXX834" s="396"/>
      <c r="GXY834" s="396"/>
      <c r="GXZ834" s="396"/>
      <c r="GYA834" s="396"/>
      <c r="GYB834" s="396"/>
      <c r="GYC834" s="396"/>
      <c r="GYD834" s="396"/>
      <c r="GYE834" s="396"/>
      <c r="GYF834" s="396"/>
      <c r="GYG834" s="396"/>
      <c r="GYH834" s="396"/>
      <c r="GYI834" s="396"/>
      <c r="GYJ834" s="396"/>
      <c r="GYK834" s="396"/>
      <c r="GYL834" s="396"/>
      <c r="GYM834" s="396"/>
      <c r="GYN834" s="396"/>
      <c r="GYO834" s="396"/>
      <c r="GYP834" s="396"/>
      <c r="GYQ834" s="396"/>
      <c r="GYR834" s="396"/>
      <c r="GYS834" s="396"/>
      <c r="GYT834" s="396"/>
      <c r="GYU834" s="396"/>
      <c r="GYV834" s="396"/>
      <c r="GYW834" s="396"/>
      <c r="GYX834" s="396"/>
      <c r="GYY834" s="396"/>
      <c r="GYZ834" s="396"/>
      <c r="GZA834" s="396"/>
      <c r="GZB834" s="396"/>
      <c r="GZC834" s="396"/>
      <c r="GZD834" s="396"/>
      <c r="GZE834" s="396"/>
      <c r="GZF834" s="396"/>
      <c r="GZG834" s="396"/>
      <c r="GZH834" s="396"/>
      <c r="GZI834" s="396"/>
      <c r="GZJ834" s="396"/>
      <c r="GZK834" s="396"/>
      <c r="GZL834" s="396"/>
      <c r="GZM834" s="396"/>
      <c r="GZN834" s="396"/>
      <c r="GZO834" s="396"/>
      <c r="GZP834" s="396"/>
      <c r="GZQ834" s="396"/>
      <c r="GZR834" s="396"/>
      <c r="GZS834" s="396"/>
      <c r="GZT834" s="396"/>
      <c r="GZU834" s="396"/>
      <c r="GZV834" s="396"/>
      <c r="GZW834" s="396"/>
      <c r="GZX834" s="396"/>
      <c r="GZY834" s="396"/>
      <c r="GZZ834" s="396"/>
      <c r="HAA834" s="396"/>
      <c r="HAB834" s="396"/>
      <c r="HAC834" s="396"/>
      <c r="HAD834" s="396"/>
      <c r="HAE834" s="396"/>
      <c r="HAF834" s="396"/>
      <c r="HAG834" s="396"/>
      <c r="HAH834" s="396"/>
      <c r="HAI834" s="396"/>
      <c r="HAJ834" s="396"/>
      <c r="HAK834" s="396"/>
      <c r="HAL834" s="396"/>
      <c r="HAM834" s="396"/>
      <c r="HAN834" s="396"/>
      <c r="HAO834" s="396"/>
      <c r="HAP834" s="396"/>
      <c r="HAQ834" s="396"/>
      <c r="HAR834" s="396"/>
      <c r="HAS834" s="396"/>
      <c r="HAT834" s="396"/>
      <c r="HAU834" s="396"/>
      <c r="HAV834" s="396"/>
      <c r="HAW834" s="396"/>
      <c r="HAX834" s="396"/>
      <c r="HAY834" s="396"/>
      <c r="HAZ834" s="396"/>
      <c r="HBA834" s="396"/>
      <c r="HBB834" s="396"/>
      <c r="HBC834" s="396"/>
      <c r="HBD834" s="396"/>
      <c r="HBE834" s="396"/>
      <c r="HBF834" s="396"/>
      <c r="HBG834" s="396"/>
      <c r="HBH834" s="396"/>
      <c r="HBI834" s="396"/>
      <c r="HBJ834" s="396"/>
      <c r="HBK834" s="396"/>
      <c r="HBL834" s="396"/>
      <c r="HBM834" s="396"/>
      <c r="HBN834" s="396"/>
      <c r="HBO834" s="396"/>
      <c r="HBP834" s="396"/>
      <c r="HBQ834" s="396"/>
      <c r="HBR834" s="396"/>
      <c r="HBS834" s="396"/>
      <c r="HBT834" s="396"/>
      <c r="HBU834" s="396"/>
      <c r="HBV834" s="396"/>
      <c r="HBW834" s="396"/>
      <c r="HBX834" s="396"/>
      <c r="HBY834" s="396"/>
      <c r="HBZ834" s="396"/>
      <c r="HCA834" s="396"/>
      <c r="HCB834" s="396"/>
      <c r="HCC834" s="396"/>
      <c r="HCD834" s="396"/>
      <c r="HCE834" s="396"/>
      <c r="HCF834" s="396"/>
      <c r="HCG834" s="396"/>
      <c r="HCH834" s="396"/>
      <c r="HCI834" s="396"/>
      <c r="HCJ834" s="396"/>
      <c r="HCK834" s="396"/>
      <c r="HCL834" s="396"/>
      <c r="HCM834" s="396"/>
      <c r="HCN834" s="396"/>
      <c r="HCO834" s="396"/>
      <c r="HCP834" s="396"/>
      <c r="HCQ834" s="396"/>
      <c r="HCR834" s="396"/>
      <c r="HCS834" s="396"/>
      <c r="HCT834" s="396"/>
      <c r="HCU834" s="396"/>
      <c r="HCV834" s="396"/>
      <c r="HCW834" s="396"/>
      <c r="HCX834" s="396"/>
      <c r="HCY834" s="396"/>
      <c r="HCZ834" s="396"/>
      <c r="HDA834" s="396"/>
      <c r="HDB834" s="396"/>
      <c r="HDC834" s="396"/>
      <c r="HDD834" s="396"/>
      <c r="HDE834" s="396"/>
      <c r="HDF834" s="396"/>
      <c r="HDG834" s="396"/>
      <c r="HDH834" s="396"/>
      <c r="HDI834" s="396"/>
      <c r="HDJ834" s="396"/>
      <c r="HDK834" s="396"/>
      <c r="HDL834" s="396"/>
      <c r="HDM834" s="396"/>
      <c r="HDN834" s="396"/>
      <c r="HDO834" s="396"/>
      <c r="HDP834" s="396"/>
      <c r="HDQ834" s="396"/>
      <c r="HDR834" s="396"/>
      <c r="HDS834" s="396"/>
      <c r="HDT834" s="396"/>
      <c r="HDU834" s="396"/>
      <c r="HDV834" s="396"/>
      <c r="HDW834" s="396"/>
      <c r="HDX834" s="396"/>
      <c r="HDY834" s="396"/>
      <c r="HDZ834" s="396"/>
      <c r="HEA834" s="396"/>
      <c r="HEB834" s="396"/>
      <c r="HEC834" s="396"/>
      <c r="HED834" s="396"/>
      <c r="HEE834" s="396"/>
      <c r="HEF834" s="396"/>
      <c r="HEG834" s="396"/>
      <c r="HEH834" s="396"/>
      <c r="HEI834" s="396"/>
      <c r="HEJ834" s="396"/>
      <c r="HEK834" s="396"/>
      <c r="HEL834" s="396"/>
      <c r="HEM834" s="396"/>
      <c r="HEN834" s="396"/>
      <c r="HEO834" s="396"/>
      <c r="HEP834" s="396"/>
      <c r="HEQ834" s="396"/>
      <c r="HER834" s="396"/>
      <c r="HES834" s="396"/>
      <c r="HET834" s="396"/>
      <c r="HEU834" s="396"/>
      <c r="HEV834" s="396"/>
      <c r="HEW834" s="396"/>
      <c r="HEX834" s="396"/>
      <c r="HEY834" s="396"/>
      <c r="HEZ834" s="396"/>
      <c r="HFA834" s="396"/>
      <c r="HFB834" s="396"/>
      <c r="HFC834" s="396"/>
      <c r="HFD834" s="396"/>
      <c r="HFE834" s="396"/>
      <c r="HFF834" s="396"/>
      <c r="HFG834" s="396"/>
      <c r="HFH834" s="396"/>
      <c r="HFI834" s="396"/>
      <c r="HFJ834" s="396"/>
      <c r="HFK834" s="396"/>
      <c r="HFL834" s="396"/>
      <c r="HFM834" s="396"/>
      <c r="HFN834" s="396"/>
      <c r="HFO834" s="396"/>
      <c r="HFP834" s="396"/>
      <c r="HFQ834" s="396"/>
      <c r="HFR834" s="396"/>
      <c r="HFS834" s="396"/>
      <c r="HFT834" s="396"/>
      <c r="HFU834" s="396"/>
      <c r="HFV834" s="396"/>
      <c r="HFW834" s="396"/>
      <c r="HFX834" s="396"/>
      <c r="HFY834" s="396"/>
      <c r="HFZ834" s="396"/>
      <c r="HGA834" s="396"/>
      <c r="HGB834" s="396"/>
      <c r="HGC834" s="396"/>
      <c r="HGD834" s="396"/>
      <c r="HGE834" s="396"/>
      <c r="HGF834" s="396"/>
      <c r="HGG834" s="396"/>
      <c r="HGH834" s="396"/>
      <c r="HGI834" s="396"/>
      <c r="HGJ834" s="396"/>
      <c r="HGK834" s="396"/>
      <c r="HGL834" s="396"/>
      <c r="HGM834" s="396"/>
      <c r="HGN834" s="396"/>
      <c r="HGO834" s="396"/>
      <c r="HGP834" s="396"/>
      <c r="HGQ834" s="396"/>
      <c r="HGR834" s="396"/>
      <c r="HGS834" s="396"/>
      <c r="HGT834" s="396"/>
      <c r="HGU834" s="396"/>
      <c r="HGV834" s="396"/>
      <c r="HGW834" s="396"/>
      <c r="HGX834" s="396"/>
      <c r="HGY834" s="396"/>
      <c r="HGZ834" s="396"/>
      <c r="HHA834" s="396"/>
      <c r="HHB834" s="396"/>
      <c r="HHC834" s="396"/>
      <c r="HHD834" s="396"/>
      <c r="HHE834" s="396"/>
      <c r="HHF834" s="396"/>
      <c r="HHG834" s="396"/>
      <c r="HHH834" s="396"/>
      <c r="HHI834" s="396"/>
      <c r="HHJ834" s="396"/>
      <c r="HHK834" s="396"/>
      <c r="HHL834" s="396"/>
      <c r="HHM834" s="396"/>
      <c r="HHN834" s="396"/>
      <c r="HHO834" s="396"/>
      <c r="HHP834" s="396"/>
      <c r="HHQ834" s="396"/>
      <c r="HHR834" s="396"/>
      <c r="HHS834" s="396"/>
      <c r="HHT834" s="396"/>
      <c r="HHU834" s="396"/>
      <c r="HHV834" s="396"/>
      <c r="HHW834" s="396"/>
      <c r="HHX834" s="396"/>
      <c r="HHY834" s="396"/>
      <c r="HHZ834" s="396"/>
      <c r="HIA834" s="396"/>
      <c r="HIB834" s="396"/>
      <c r="HIC834" s="396"/>
      <c r="HID834" s="396"/>
      <c r="HIE834" s="396"/>
      <c r="HIF834" s="396"/>
      <c r="HIG834" s="396"/>
      <c r="HIH834" s="396"/>
      <c r="HII834" s="396"/>
      <c r="HIJ834" s="396"/>
      <c r="HIK834" s="396"/>
      <c r="HIL834" s="396"/>
      <c r="HIM834" s="396"/>
      <c r="HIN834" s="396"/>
      <c r="HIO834" s="396"/>
      <c r="HIP834" s="396"/>
      <c r="HIQ834" s="396"/>
      <c r="HIR834" s="396"/>
      <c r="HIS834" s="396"/>
      <c r="HIT834" s="396"/>
      <c r="HIU834" s="396"/>
      <c r="HIV834" s="396"/>
      <c r="HIW834" s="396"/>
      <c r="HIX834" s="396"/>
      <c r="HIY834" s="396"/>
      <c r="HIZ834" s="396"/>
      <c r="HJA834" s="396"/>
      <c r="HJB834" s="396"/>
      <c r="HJC834" s="396"/>
      <c r="HJD834" s="396"/>
      <c r="HJE834" s="396"/>
      <c r="HJF834" s="396"/>
      <c r="HJG834" s="396"/>
      <c r="HJH834" s="396"/>
      <c r="HJI834" s="396"/>
      <c r="HJJ834" s="396"/>
      <c r="HJK834" s="396"/>
      <c r="HJL834" s="396"/>
      <c r="HJM834" s="396"/>
      <c r="HJN834" s="396"/>
      <c r="HJO834" s="396"/>
      <c r="HJP834" s="396"/>
      <c r="HJQ834" s="396"/>
      <c r="HJR834" s="396"/>
      <c r="HJS834" s="396"/>
      <c r="HJT834" s="396"/>
      <c r="HJU834" s="396"/>
      <c r="HJV834" s="396"/>
      <c r="HJW834" s="396"/>
      <c r="HJX834" s="396"/>
      <c r="HJY834" s="396"/>
      <c r="HJZ834" s="396"/>
      <c r="HKA834" s="396"/>
      <c r="HKB834" s="396"/>
      <c r="HKC834" s="396"/>
      <c r="HKD834" s="396"/>
      <c r="HKE834" s="396"/>
      <c r="HKF834" s="396"/>
      <c r="HKG834" s="396"/>
      <c r="HKH834" s="396"/>
      <c r="HKI834" s="396"/>
      <c r="HKJ834" s="396"/>
      <c r="HKK834" s="396"/>
      <c r="HKL834" s="396"/>
      <c r="HKM834" s="396"/>
      <c r="HKN834" s="396"/>
      <c r="HKO834" s="396"/>
      <c r="HKP834" s="396"/>
      <c r="HKQ834" s="396"/>
      <c r="HKR834" s="396"/>
      <c r="HKS834" s="396"/>
      <c r="HKT834" s="396"/>
      <c r="HKU834" s="396"/>
      <c r="HKV834" s="396"/>
      <c r="HKW834" s="396"/>
      <c r="HKX834" s="396"/>
      <c r="HKY834" s="396"/>
      <c r="HKZ834" s="396"/>
      <c r="HLA834" s="396"/>
      <c r="HLB834" s="396"/>
      <c r="HLC834" s="396"/>
      <c r="HLD834" s="396"/>
      <c r="HLE834" s="396"/>
      <c r="HLF834" s="396"/>
      <c r="HLG834" s="396"/>
      <c r="HLH834" s="396"/>
      <c r="HLI834" s="396"/>
      <c r="HLJ834" s="396"/>
      <c r="HLK834" s="396"/>
      <c r="HLL834" s="396"/>
      <c r="HLM834" s="396"/>
      <c r="HLN834" s="396"/>
      <c r="HLO834" s="396"/>
      <c r="HLP834" s="396"/>
      <c r="HLQ834" s="396"/>
      <c r="HLR834" s="396"/>
      <c r="HLS834" s="396"/>
      <c r="HLT834" s="396"/>
      <c r="HLU834" s="396"/>
      <c r="HLV834" s="396"/>
      <c r="HLW834" s="396"/>
      <c r="HLX834" s="396"/>
      <c r="HLY834" s="396"/>
      <c r="HLZ834" s="396"/>
      <c r="HMA834" s="396"/>
      <c r="HMB834" s="396"/>
      <c r="HMC834" s="396"/>
      <c r="HMD834" s="396"/>
      <c r="HME834" s="396"/>
      <c r="HMF834" s="396"/>
      <c r="HMG834" s="396"/>
      <c r="HMH834" s="396"/>
      <c r="HMI834" s="396"/>
      <c r="HMJ834" s="396"/>
      <c r="HMK834" s="396"/>
      <c r="HML834" s="396"/>
      <c r="HMM834" s="396"/>
      <c r="HMN834" s="396"/>
      <c r="HMO834" s="396"/>
      <c r="HMP834" s="396"/>
      <c r="HMQ834" s="396"/>
      <c r="HMR834" s="396"/>
      <c r="HMS834" s="396"/>
      <c r="HMT834" s="396"/>
      <c r="HMU834" s="396"/>
      <c r="HMV834" s="396"/>
      <c r="HMW834" s="396"/>
      <c r="HMX834" s="396"/>
      <c r="HMY834" s="396"/>
      <c r="HMZ834" s="396"/>
      <c r="HNA834" s="396"/>
      <c r="HNB834" s="396"/>
      <c r="HNC834" s="396"/>
      <c r="HND834" s="396"/>
      <c r="HNE834" s="396"/>
      <c r="HNF834" s="396"/>
      <c r="HNG834" s="396"/>
      <c r="HNH834" s="396"/>
      <c r="HNI834" s="396"/>
      <c r="HNJ834" s="396"/>
      <c r="HNK834" s="396"/>
      <c r="HNL834" s="396"/>
      <c r="HNM834" s="396"/>
      <c r="HNN834" s="396"/>
      <c r="HNO834" s="396"/>
      <c r="HNP834" s="396"/>
      <c r="HNQ834" s="396"/>
      <c r="HNR834" s="396"/>
      <c r="HNS834" s="396"/>
      <c r="HNT834" s="396"/>
      <c r="HNU834" s="396"/>
      <c r="HNV834" s="396"/>
      <c r="HNW834" s="396"/>
      <c r="HNX834" s="396"/>
      <c r="HNY834" s="396"/>
      <c r="HNZ834" s="396"/>
      <c r="HOA834" s="396"/>
      <c r="HOB834" s="396"/>
      <c r="HOC834" s="396"/>
      <c r="HOD834" s="396"/>
      <c r="HOE834" s="396"/>
      <c r="HOF834" s="396"/>
      <c r="HOG834" s="396"/>
      <c r="HOH834" s="396"/>
      <c r="HOI834" s="396"/>
      <c r="HOJ834" s="396"/>
      <c r="HOK834" s="396"/>
      <c r="HOL834" s="396"/>
      <c r="HOM834" s="396"/>
      <c r="HON834" s="396"/>
      <c r="HOO834" s="396"/>
      <c r="HOP834" s="396"/>
      <c r="HOQ834" s="396"/>
      <c r="HOR834" s="396"/>
      <c r="HOS834" s="396"/>
      <c r="HOT834" s="396"/>
      <c r="HOU834" s="396"/>
      <c r="HOV834" s="396"/>
      <c r="HOW834" s="396"/>
      <c r="HOX834" s="396"/>
      <c r="HOY834" s="396"/>
      <c r="HOZ834" s="396"/>
      <c r="HPA834" s="396"/>
      <c r="HPB834" s="396"/>
      <c r="HPC834" s="396"/>
      <c r="HPD834" s="396"/>
      <c r="HPE834" s="396"/>
      <c r="HPF834" s="396"/>
      <c r="HPG834" s="396"/>
      <c r="HPH834" s="396"/>
      <c r="HPI834" s="396"/>
      <c r="HPJ834" s="396"/>
      <c r="HPK834" s="396"/>
      <c r="HPL834" s="396"/>
      <c r="HPM834" s="396"/>
      <c r="HPN834" s="396"/>
      <c r="HPO834" s="396"/>
      <c r="HPP834" s="396"/>
      <c r="HPQ834" s="396"/>
      <c r="HPR834" s="396"/>
      <c r="HPS834" s="396"/>
      <c r="HPT834" s="396"/>
      <c r="HPU834" s="396"/>
      <c r="HPV834" s="396"/>
      <c r="HPW834" s="396"/>
      <c r="HPX834" s="396"/>
      <c r="HPY834" s="396"/>
      <c r="HPZ834" s="396"/>
      <c r="HQA834" s="396"/>
      <c r="HQB834" s="396"/>
      <c r="HQC834" s="396"/>
      <c r="HQD834" s="396"/>
      <c r="HQE834" s="396"/>
      <c r="HQF834" s="396"/>
      <c r="HQG834" s="396"/>
      <c r="HQH834" s="396"/>
      <c r="HQI834" s="396"/>
      <c r="HQJ834" s="396"/>
      <c r="HQK834" s="396"/>
      <c r="HQL834" s="396"/>
      <c r="HQM834" s="396"/>
      <c r="HQN834" s="396"/>
      <c r="HQO834" s="396"/>
      <c r="HQP834" s="396"/>
      <c r="HQQ834" s="396"/>
      <c r="HQR834" s="396"/>
      <c r="HQS834" s="396"/>
      <c r="HQT834" s="396"/>
      <c r="HQU834" s="396"/>
      <c r="HQV834" s="396"/>
      <c r="HQW834" s="396"/>
      <c r="HQX834" s="396"/>
      <c r="HQY834" s="396"/>
      <c r="HQZ834" s="396"/>
      <c r="HRA834" s="396"/>
      <c r="HRB834" s="396"/>
      <c r="HRC834" s="396"/>
      <c r="HRD834" s="396"/>
      <c r="HRE834" s="396"/>
      <c r="HRF834" s="396"/>
      <c r="HRG834" s="396"/>
      <c r="HRH834" s="396"/>
      <c r="HRI834" s="396"/>
      <c r="HRJ834" s="396"/>
      <c r="HRK834" s="396"/>
      <c r="HRL834" s="396"/>
      <c r="HRM834" s="396"/>
      <c r="HRN834" s="396"/>
      <c r="HRO834" s="396"/>
      <c r="HRP834" s="396"/>
      <c r="HRQ834" s="396"/>
      <c r="HRR834" s="396"/>
      <c r="HRS834" s="396"/>
      <c r="HRT834" s="396"/>
      <c r="HRU834" s="396"/>
      <c r="HRV834" s="396"/>
      <c r="HRW834" s="396"/>
      <c r="HRX834" s="396"/>
      <c r="HRY834" s="396"/>
      <c r="HRZ834" s="396"/>
      <c r="HSA834" s="396"/>
      <c r="HSB834" s="396"/>
      <c r="HSC834" s="396"/>
      <c r="HSD834" s="396"/>
      <c r="HSE834" s="396"/>
      <c r="HSF834" s="396"/>
      <c r="HSG834" s="396"/>
      <c r="HSH834" s="396"/>
      <c r="HSI834" s="396"/>
      <c r="HSJ834" s="396"/>
      <c r="HSK834" s="396"/>
      <c r="HSL834" s="396"/>
      <c r="HSM834" s="396"/>
      <c r="HSN834" s="396"/>
      <c r="HSO834" s="396"/>
      <c r="HSP834" s="396"/>
      <c r="HSQ834" s="396"/>
      <c r="HSR834" s="396"/>
      <c r="HSS834" s="396"/>
      <c r="HST834" s="396"/>
      <c r="HSU834" s="396"/>
      <c r="HSV834" s="396"/>
      <c r="HSW834" s="396"/>
      <c r="HSX834" s="396"/>
      <c r="HSY834" s="396"/>
      <c r="HSZ834" s="396"/>
      <c r="HTA834" s="396"/>
      <c r="HTB834" s="396"/>
      <c r="HTC834" s="396"/>
      <c r="HTD834" s="396"/>
      <c r="HTE834" s="396"/>
      <c r="HTF834" s="396"/>
      <c r="HTG834" s="396"/>
      <c r="HTH834" s="396"/>
      <c r="HTI834" s="396"/>
      <c r="HTJ834" s="396"/>
      <c r="HTK834" s="396"/>
      <c r="HTL834" s="396"/>
      <c r="HTM834" s="396"/>
      <c r="HTN834" s="396"/>
      <c r="HTO834" s="396"/>
      <c r="HTP834" s="396"/>
      <c r="HTQ834" s="396"/>
      <c r="HTR834" s="396"/>
      <c r="HTS834" s="396"/>
      <c r="HTT834" s="396"/>
      <c r="HTU834" s="396"/>
      <c r="HTV834" s="396"/>
      <c r="HTW834" s="396"/>
      <c r="HTX834" s="396"/>
      <c r="HTY834" s="396"/>
      <c r="HTZ834" s="396"/>
      <c r="HUA834" s="396"/>
      <c r="HUB834" s="396"/>
      <c r="HUC834" s="396"/>
      <c r="HUD834" s="396"/>
      <c r="HUE834" s="396"/>
      <c r="HUF834" s="396"/>
      <c r="HUG834" s="396"/>
      <c r="HUH834" s="396"/>
      <c r="HUI834" s="396"/>
      <c r="HUJ834" s="396"/>
      <c r="HUK834" s="396"/>
      <c r="HUL834" s="396"/>
      <c r="HUM834" s="396"/>
      <c r="HUN834" s="396"/>
      <c r="HUO834" s="396"/>
      <c r="HUP834" s="396"/>
      <c r="HUQ834" s="396"/>
      <c r="HUR834" s="396"/>
      <c r="HUS834" s="396"/>
      <c r="HUT834" s="396"/>
      <c r="HUU834" s="396"/>
      <c r="HUV834" s="396"/>
      <c r="HUW834" s="396"/>
      <c r="HUX834" s="396"/>
      <c r="HUY834" s="396"/>
      <c r="HUZ834" s="396"/>
      <c r="HVA834" s="396"/>
      <c r="HVB834" s="396"/>
      <c r="HVC834" s="396"/>
      <c r="HVD834" s="396"/>
      <c r="HVE834" s="396"/>
      <c r="HVF834" s="396"/>
      <c r="HVG834" s="396"/>
      <c r="HVH834" s="396"/>
      <c r="HVI834" s="396"/>
      <c r="HVJ834" s="396"/>
      <c r="HVK834" s="396"/>
      <c r="HVL834" s="396"/>
      <c r="HVM834" s="396"/>
      <c r="HVN834" s="396"/>
      <c r="HVO834" s="396"/>
      <c r="HVP834" s="396"/>
      <c r="HVQ834" s="396"/>
      <c r="HVR834" s="396"/>
      <c r="HVS834" s="396"/>
      <c r="HVT834" s="396"/>
      <c r="HVU834" s="396"/>
      <c r="HVV834" s="396"/>
      <c r="HVW834" s="396"/>
      <c r="HVX834" s="396"/>
      <c r="HVY834" s="396"/>
      <c r="HVZ834" s="396"/>
      <c r="HWA834" s="396"/>
      <c r="HWB834" s="396"/>
      <c r="HWC834" s="396"/>
      <c r="HWD834" s="396"/>
      <c r="HWE834" s="396"/>
      <c r="HWF834" s="396"/>
      <c r="HWG834" s="396"/>
      <c r="HWH834" s="396"/>
      <c r="HWI834" s="396"/>
      <c r="HWJ834" s="396"/>
      <c r="HWK834" s="396"/>
      <c r="HWL834" s="396"/>
      <c r="HWM834" s="396"/>
      <c r="HWN834" s="396"/>
      <c r="HWO834" s="396"/>
      <c r="HWP834" s="396"/>
      <c r="HWQ834" s="396"/>
      <c r="HWR834" s="396"/>
      <c r="HWS834" s="396"/>
      <c r="HWT834" s="396"/>
      <c r="HWU834" s="396"/>
      <c r="HWV834" s="396"/>
      <c r="HWW834" s="396"/>
      <c r="HWX834" s="396"/>
      <c r="HWY834" s="396"/>
      <c r="HWZ834" s="396"/>
      <c r="HXA834" s="396"/>
      <c r="HXB834" s="396"/>
      <c r="HXC834" s="396"/>
      <c r="HXD834" s="396"/>
      <c r="HXE834" s="396"/>
      <c r="HXF834" s="396"/>
      <c r="HXG834" s="396"/>
      <c r="HXH834" s="396"/>
      <c r="HXI834" s="396"/>
      <c r="HXJ834" s="396"/>
      <c r="HXK834" s="396"/>
      <c r="HXL834" s="396"/>
      <c r="HXM834" s="396"/>
      <c r="HXN834" s="396"/>
      <c r="HXO834" s="396"/>
      <c r="HXP834" s="396"/>
      <c r="HXQ834" s="396"/>
      <c r="HXR834" s="396"/>
      <c r="HXS834" s="396"/>
      <c r="HXT834" s="396"/>
      <c r="HXU834" s="396"/>
      <c r="HXV834" s="396"/>
      <c r="HXW834" s="396"/>
      <c r="HXX834" s="396"/>
      <c r="HXY834" s="396"/>
      <c r="HXZ834" s="396"/>
      <c r="HYA834" s="396"/>
      <c r="HYB834" s="396"/>
      <c r="HYC834" s="396"/>
      <c r="HYD834" s="396"/>
      <c r="HYE834" s="396"/>
      <c r="HYF834" s="396"/>
      <c r="HYG834" s="396"/>
      <c r="HYH834" s="396"/>
      <c r="HYI834" s="396"/>
      <c r="HYJ834" s="396"/>
      <c r="HYK834" s="396"/>
      <c r="HYL834" s="396"/>
      <c r="HYM834" s="396"/>
      <c r="HYN834" s="396"/>
      <c r="HYO834" s="396"/>
      <c r="HYP834" s="396"/>
      <c r="HYQ834" s="396"/>
      <c r="HYR834" s="396"/>
      <c r="HYS834" s="396"/>
      <c r="HYT834" s="396"/>
      <c r="HYU834" s="396"/>
      <c r="HYV834" s="396"/>
      <c r="HYW834" s="396"/>
      <c r="HYX834" s="396"/>
      <c r="HYY834" s="396"/>
      <c r="HYZ834" s="396"/>
      <c r="HZA834" s="396"/>
      <c r="HZB834" s="396"/>
      <c r="HZC834" s="396"/>
      <c r="HZD834" s="396"/>
      <c r="HZE834" s="396"/>
      <c r="HZF834" s="396"/>
      <c r="HZG834" s="396"/>
      <c r="HZH834" s="396"/>
      <c r="HZI834" s="396"/>
      <c r="HZJ834" s="396"/>
      <c r="HZK834" s="396"/>
      <c r="HZL834" s="396"/>
      <c r="HZM834" s="396"/>
      <c r="HZN834" s="396"/>
      <c r="HZO834" s="396"/>
      <c r="HZP834" s="396"/>
      <c r="HZQ834" s="396"/>
      <c r="HZR834" s="396"/>
      <c r="HZS834" s="396"/>
      <c r="HZT834" s="396"/>
      <c r="HZU834" s="396"/>
      <c r="HZV834" s="396"/>
      <c r="HZW834" s="396"/>
      <c r="HZX834" s="396"/>
      <c r="HZY834" s="396"/>
      <c r="HZZ834" s="396"/>
      <c r="IAA834" s="396"/>
      <c r="IAB834" s="396"/>
      <c r="IAC834" s="396"/>
      <c r="IAD834" s="396"/>
      <c r="IAE834" s="396"/>
      <c r="IAF834" s="396"/>
      <c r="IAG834" s="396"/>
      <c r="IAH834" s="396"/>
      <c r="IAI834" s="396"/>
      <c r="IAJ834" s="396"/>
      <c r="IAK834" s="396"/>
      <c r="IAL834" s="396"/>
      <c r="IAM834" s="396"/>
      <c r="IAN834" s="396"/>
      <c r="IAO834" s="396"/>
      <c r="IAP834" s="396"/>
      <c r="IAQ834" s="396"/>
      <c r="IAR834" s="396"/>
      <c r="IAS834" s="396"/>
      <c r="IAT834" s="396"/>
      <c r="IAU834" s="396"/>
      <c r="IAV834" s="396"/>
      <c r="IAW834" s="396"/>
      <c r="IAX834" s="396"/>
      <c r="IAY834" s="396"/>
      <c r="IAZ834" s="396"/>
      <c r="IBA834" s="396"/>
      <c r="IBB834" s="396"/>
      <c r="IBC834" s="396"/>
      <c r="IBD834" s="396"/>
      <c r="IBE834" s="396"/>
      <c r="IBF834" s="396"/>
      <c r="IBG834" s="396"/>
      <c r="IBH834" s="396"/>
      <c r="IBI834" s="396"/>
      <c r="IBJ834" s="396"/>
      <c r="IBK834" s="396"/>
      <c r="IBL834" s="396"/>
      <c r="IBM834" s="396"/>
      <c r="IBN834" s="396"/>
      <c r="IBO834" s="396"/>
      <c r="IBP834" s="396"/>
      <c r="IBQ834" s="396"/>
      <c r="IBR834" s="396"/>
      <c r="IBS834" s="396"/>
      <c r="IBT834" s="396"/>
      <c r="IBU834" s="396"/>
      <c r="IBV834" s="396"/>
      <c r="IBW834" s="396"/>
      <c r="IBX834" s="396"/>
      <c r="IBY834" s="396"/>
      <c r="IBZ834" s="396"/>
      <c r="ICA834" s="396"/>
      <c r="ICB834" s="396"/>
      <c r="ICC834" s="396"/>
      <c r="ICD834" s="396"/>
      <c r="ICE834" s="396"/>
      <c r="ICF834" s="396"/>
      <c r="ICG834" s="396"/>
      <c r="ICH834" s="396"/>
      <c r="ICI834" s="396"/>
      <c r="ICJ834" s="396"/>
      <c r="ICK834" s="396"/>
      <c r="ICL834" s="396"/>
      <c r="ICM834" s="396"/>
      <c r="ICN834" s="396"/>
      <c r="ICO834" s="396"/>
      <c r="ICP834" s="396"/>
      <c r="ICQ834" s="396"/>
      <c r="ICR834" s="396"/>
      <c r="ICS834" s="396"/>
      <c r="ICT834" s="396"/>
      <c r="ICU834" s="396"/>
      <c r="ICV834" s="396"/>
      <c r="ICW834" s="396"/>
      <c r="ICX834" s="396"/>
      <c r="ICY834" s="396"/>
      <c r="ICZ834" s="396"/>
      <c r="IDA834" s="396"/>
      <c r="IDB834" s="396"/>
      <c r="IDC834" s="396"/>
      <c r="IDD834" s="396"/>
      <c r="IDE834" s="396"/>
      <c r="IDF834" s="396"/>
      <c r="IDG834" s="396"/>
      <c r="IDH834" s="396"/>
      <c r="IDI834" s="396"/>
      <c r="IDJ834" s="396"/>
      <c r="IDK834" s="396"/>
      <c r="IDL834" s="396"/>
      <c r="IDM834" s="396"/>
      <c r="IDN834" s="396"/>
      <c r="IDO834" s="396"/>
      <c r="IDP834" s="396"/>
      <c r="IDQ834" s="396"/>
      <c r="IDR834" s="396"/>
      <c r="IDS834" s="396"/>
      <c r="IDT834" s="396"/>
      <c r="IDU834" s="396"/>
      <c r="IDV834" s="396"/>
      <c r="IDW834" s="396"/>
      <c r="IDX834" s="396"/>
      <c r="IDY834" s="396"/>
      <c r="IDZ834" s="396"/>
      <c r="IEA834" s="396"/>
      <c r="IEB834" s="396"/>
      <c r="IEC834" s="396"/>
      <c r="IED834" s="396"/>
      <c r="IEE834" s="396"/>
      <c r="IEF834" s="396"/>
      <c r="IEG834" s="396"/>
      <c r="IEH834" s="396"/>
      <c r="IEI834" s="396"/>
      <c r="IEJ834" s="396"/>
      <c r="IEK834" s="396"/>
      <c r="IEL834" s="396"/>
      <c r="IEM834" s="396"/>
      <c r="IEN834" s="396"/>
      <c r="IEO834" s="396"/>
      <c r="IEP834" s="396"/>
      <c r="IEQ834" s="396"/>
      <c r="IER834" s="396"/>
      <c r="IES834" s="396"/>
      <c r="IET834" s="396"/>
      <c r="IEU834" s="396"/>
      <c r="IEV834" s="396"/>
      <c r="IEW834" s="396"/>
      <c r="IEX834" s="396"/>
      <c r="IEY834" s="396"/>
      <c r="IEZ834" s="396"/>
      <c r="IFA834" s="396"/>
      <c r="IFB834" s="396"/>
      <c r="IFC834" s="396"/>
      <c r="IFD834" s="396"/>
      <c r="IFE834" s="396"/>
      <c r="IFF834" s="396"/>
      <c r="IFG834" s="396"/>
      <c r="IFH834" s="396"/>
      <c r="IFI834" s="396"/>
      <c r="IFJ834" s="396"/>
      <c r="IFK834" s="396"/>
      <c r="IFL834" s="396"/>
      <c r="IFM834" s="396"/>
      <c r="IFN834" s="396"/>
      <c r="IFO834" s="396"/>
      <c r="IFP834" s="396"/>
      <c r="IFQ834" s="396"/>
      <c r="IFR834" s="396"/>
      <c r="IFS834" s="396"/>
      <c r="IFT834" s="396"/>
      <c r="IFU834" s="396"/>
      <c r="IFV834" s="396"/>
      <c r="IFW834" s="396"/>
      <c r="IFX834" s="396"/>
      <c r="IFY834" s="396"/>
      <c r="IFZ834" s="396"/>
      <c r="IGA834" s="396"/>
      <c r="IGB834" s="396"/>
      <c r="IGC834" s="396"/>
      <c r="IGD834" s="396"/>
      <c r="IGE834" s="396"/>
      <c r="IGF834" s="396"/>
      <c r="IGG834" s="396"/>
      <c r="IGH834" s="396"/>
      <c r="IGI834" s="396"/>
      <c r="IGJ834" s="396"/>
      <c r="IGK834" s="396"/>
      <c r="IGL834" s="396"/>
      <c r="IGM834" s="396"/>
      <c r="IGN834" s="396"/>
      <c r="IGO834" s="396"/>
      <c r="IGP834" s="396"/>
      <c r="IGQ834" s="396"/>
      <c r="IGR834" s="396"/>
      <c r="IGS834" s="396"/>
      <c r="IGT834" s="396"/>
      <c r="IGU834" s="396"/>
      <c r="IGV834" s="396"/>
      <c r="IGW834" s="396"/>
      <c r="IGX834" s="396"/>
      <c r="IGY834" s="396"/>
      <c r="IGZ834" s="396"/>
      <c r="IHA834" s="396"/>
      <c r="IHB834" s="396"/>
      <c r="IHC834" s="396"/>
      <c r="IHD834" s="396"/>
      <c r="IHE834" s="396"/>
      <c r="IHF834" s="396"/>
      <c r="IHG834" s="396"/>
      <c r="IHH834" s="396"/>
      <c r="IHI834" s="396"/>
      <c r="IHJ834" s="396"/>
      <c r="IHK834" s="396"/>
      <c r="IHL834" s="396"/>
      <c r="IHM834" s="396"/>
      <c r="IHN834" s="396"/>
      <c r="IHO834" s="396"/>
      <c r="IHP834" s="396"/>
      <c r="IHQ834" s="396"/>
      <c r="IHR834" s="396"/>
      <c r="IHS834" s="396"/>
      <c r="IHT834" s="396"/>
      <c r="IHU834" s="396"/>
      <c r="IHV834" s="396"/>
      <c r="IHW834" s="396"/>
      <c r="IHX834" s="396"/>
      <c r="IHY834" s="396"/>
      <c r="IHZ834" s="396"/>
      <c r="IIA834" s="396"/>
      <c r="IIB834" s="396"/>
      <c r="IIC834" s="396"/>
      <c r="IID834" s="396"/>
      <c r="IIE834" s="396"/>
      <c r="IIF834" s="396"/>
      <c r="IIG834" s="396"/>
      <c r="IIH834" s="396"/>
      <c r="III834" s="396"/>
      <c r="IIJ834" s="396"/>
      <c r="IIK834" s="396"/>
      <c r="IIL834" s="396"/>
      <c r="IIM834" s="396"/>
      <c r="IIN834" s="396"/>
      <c r="IIO834" s="396"/>
      <c r="IIP834" s="396"/>
      <c r="IIQ834" s="396"/>
      <c r="IIR834" s="396"/>
      <c r="IIS834" s="396"/>
      <c r="IIT834" s="396"/>
      <c r="IIU834" s="396"/>
      <c r="IIV834" s="396"/>
      <c r="IIW834" s="396"/>
      <c r="IIX834" s="396"/>
      <c r="IIY834" s="396"/>
      <c r="IIZ834" s="396"/>
      <c r="IJA834" s="396"/>
      <c r="IJB834" s="396"/>
      <c r="IJC834" s="396"/>
      <c r="IJD834" s="396"/>
      <c r="IJE834" s="396"/>
      <c r="IJF834" s="396"/>
      <c r="IJG834" s="396"/>
      <c r="IJH834" s="396"/>
      <c r="IJI834" s="396"/>
      <c r="IJJ834" s="396"/>
      <c r="IJK834" s="396"/>
      <c r="IJL834" s="396"/>
      <c r="IJM834" s="396"/>
      <c r="IJN834" s="396"/>
      <c r="IJO834" s="396"/>
      <c r="IJP834" s="396"/>
      <c r="IJQ834" s="396"/>
      <c r="IJR834" s="396"/>
      <c r="IJS834" s="396"/>
      <c r="IJT834" s="396"/>
      <c r="IJU834" s="396"/>
      <c r="IJV834" s="396"/>
      <c r="IJW834" s="396"/>
      <c r="IJX834" s="396"/>
      <c r="IJY834" s="396"/>
      <c r="IJZ834" s="396"/>
      <c r="IKA834" s="396"/>
      <c r="IKB834" s="396"/>
      <c r="IKC834" s="396"/>
      <c r="IKD834" s="396"/>
      <c r="IKE834" s="396"/>
      <c r="IKF834" s="396"/>
      <c r="IKG834" s="396"/>
      <c r="IKH834" s="396"/>
      <c r="IKI834" s="396"/>
      <c r="IKJ834" s="396"/>
      <c r="IKK834" s="396"/>
      <c r="IKL834" s="396"/>
      <c r="IKM834" s="396"/>
      <c r="IKN834" s="396"/>
      <c r="IKO834" s="396"/>
      <c r="IKP834" s="396"/>
      <c r="IKQ834" s="396"/>
      <c r="IKR834" s="396"/>
      <c r="IKS834" s="396"/>
      <c r="IKT834" s="396"/>
      <c r="IKU834" s="396"/>
      <c r="IKV834" s="396"/>
      <c r="IKW834" s="396"/>
      <c r="IKX834" s="396"/>
      <c r="IKY834" s="396"/>
      <c r="IKZ834" s="396"/>
      <c r="ILA834" s="396"/>
      <c r="ILB834" s="396"/>
      <c r="ILC834" s="396"/>
      <c r="ILD834" s="396"/>
      <c r="ILE834" s="396"/>
      <c r="ILF834" s="396"/>
      <c r="ILG834" s="396"/>
      <c r="ILH834" s="396"/>
      <c r="ILI834" s="396"/>
      <c r="ILJ834" s="396"/>
      <c r="ILK834" s="396"/>
      <c r="ILL834" s="396"/>
      <c r="ILM834" s="396"/>
      <c r="ILN834" s="396"/>
      <c r="ILO834" s="396"/>
      <c r="ILP834" s="396"/>
      <c r="ILQ834" s="396"/>
      <c r="ILR834" s="396"/>
      <c r="ILS834" s="396"/>
      <c r="ILT834" s="396"/>
      <c r="ILU834" s="396"/>
      <c r="ILV834" s="396"/>
      <c r="ILW834" s="396"/>
      <c r="ILX834" s="396"/>
      <c r="ILY834" s="396"/>
      <c r="ILZ834" s="396"/>
      <c r="IMA834" s="396"/>
      <c r="IMB834" s="396"/>
      <c r="IMC834" s="396"/>
      <c r="IMD834" s="396"/>
      <c r="IME834" s="396"/>
      <c r="IMF834" s="396"/>
      <c r="IMG834" s="396"/>
      <c r="IMH834" s="396"/>
      <c r="IMI834" s="396"/>
      <c r="IMJ834" s="396"/>
      <c r="IMK834" s="396"/>
      <c r="IML834" s="396"/>
      <c r="IMM834" s="396"/>
      <c r="IMN834" s="396"/>
      <c r="IMO834" s="396"/>
      <c r="IMP834" s="396"/>
      <c r="IMQ834" s="396"/>
      <c r="IMR834" s="396"/>
      <c r="IMS834" s="396"/>
      <c r="IMT834" s="396"/>
      <c r="IMU834" s="396"/>
      <c r="IMV834" s="396"/>
      <c r="IMW834" s="396"/>
      <c r="IMX834" s="396"/>
      <c r="IMY834" s="396"/>
      <c r="IMZ834" s="396"/>
      <c r="INA834" s="396"/>
      <c r="INB834" s="396"/>
      <c r="INC834" s="396"/>
      <c r="IND834" s="396"/>
      <c r="INE834" s="396"/>
      <c r="INF834" s="396"/>
      <c r="ING834" s="396"/>
      <c r="INH834" s="396"/>
      <c r="INI834" s="396"/>
      <c r="INJ834" s="396"/>
      <c r="INK834" s="396"/>
      <c r="INL834" s="396"/>
      <c r="INM834" s="396"/>
      <c r="INN834" s="396"/>
      <c r="INO834" s="396"/>
      <c r="INP834" s="396"/>
      <c r="INQ834" s="396"/>
      <c r="INR834" s="396"/>
      <c r="INS834" s="396"/>
      <c r="INT834" s="396"/>
      <c r="INU834" s="396"/>
      <c r="INV834" s="396"/>
      <c r="INW834" s="396"/>
      <c r="INX834" s="396"/>
      <c r="INY834" s="396"/>
      <c r="INZ834" s="396"/>
      <c r="IOA834" s="396"/>
      <c r="IOB834" s="396"/>
      <c r="IOC834" s="396"/>
      <c r="IOD834" s="396"/>
      <c r="IOE834" s="396"/>
      <c r="IOF834" s="396"/>
      <c r="IOG834" s="396"/>
      <c r="IOH834" s="396"/>
      <c r="IOI834" s="396"/>
      <c r="IOJ834" s="396"/>
      <c r="IOK834" s="396"/>
      <c r="IOL834" s="396"/>
      <c r="IOM834" s="396"/>
      <c r="ION834" s="396"/>
      <c r="IOO834" s="396"/>
      <c r="IOP834" s="396"/>
      <c r="IOQ834" s="396"/>
      <c r="IOR834" s="396"/>
      <c r="IOS834" s="396"/>
      <c r="IOT834" s="396"/>
      <c r="IOU834" s="396"/>
      <c r="IOV834" s="396"/>
      <c r="IOW834" s="396"/>
      <c r="IOX834" s="396"/>
      <c r="IOY834" s="396"/>
      <c r="IOZ834" s="396"/>
      <c r="IPA834" s="396"/>
      <c r="IPB834" s="396"/>
      <c r="IPC834" s="396"/>
      <c r="IPD834" s="396"/>
      <c r="IPE834" s="396"/>
      <c r="IPF834" s="396"/>
      <c r="IPG834" s="396"/>
      <c r="IPH834" s="396"/>
      <c r="IPI834" s="396"/>
      <c r="IPJ834" s="396"/>
      <c r="IPK834" s="396"/>
      <c r="IPL834" s="396"/>
      <c r="IPM834" s="396"/>
      <c r="IPN834" s="396"/>
      <c r="IPO834" s="396"/>
      <c r="IPP834" s="396"/>
      <c r="IPQ834" s="396"/>
      <c r="IPR834" s="396"/>
      <c r="IPS834" s="396"/>
      <c r="IPT834" s="396"/>
      <c r="IPU834" s="396"/>
      <c r="IPV834" s="396"/>
      <c r="IPW834" s="396"/>
      <c r="IPX834" s="396"/>
      <c r="IPY834" s="396"/>
      <c r="IPZ834" s="396"/>
      <c r="IQA834" s="396"/>
      <c r="IQB834" s="396"/>
      <c r="IQC834" s="396"/>
      <c r="IQD834" s="396"/>
      <c r="IQE834" s="396"/>
      <c r="IQF834" s="396"/>
      <c r="IQG834" s="396"/>
      <c r="IQH834" s="396"/>
      <c r="IQI834" s="396"/>
      <c r="IQJ834" s="396"/>
      <c r="IQK834" s="396"/>
      <c r="IQL834" s="396"/>
      <c r="IQM834" s="396"/>
      <c r="IQN834" s="396"/>
      <c r="IQO834" s="396"/>
      <c r="IQP834" s="396"/>
      <c r="IQQ834" s="396"/>
      <c r="IQR834" s="396"/>
      <c r="IQS834" s="396"/>
      <c r="IQT834" s="396"/>
      <c r="IQU834" s="396"/>
      <c r="IQV834" s="396"/>
      <c r="IQW834" s="396"/>
      <c r="IQX834" s="396"/>
      <c r="IQY834" s="396"/>
      <c r="IQZ834" s="396"/>
      <c r="IRA834" s="396"/>
      <c r="IRB834" s="396"/>
      <c r="IRC834" s="396"/>
      <c r="IRD834" s="396"/>
      <c r="IRE834" s="396"/>
      <c r="IRF834" s="396"/>
      <c r="IRG834" s="396"/>
      <c r="IRH834" s="396"/>
      <c r="IRI834" s="396"/>
      <c r="IRJ834" s="396"/>
      <c r="IRK834" s="396"/>
      <c r="IRL834" s="396"/>
      <c r="IRM834" s="396"/>
      <c r="IRN834" s="396"/>
      <c r="IRO834" s="396"/>
      <c r="IRP834" s="396"/>
      <c r="IRQ834" s="396"/>
      <c r="IRR834" s="396"/>
      <c r="IRS834" s="396"/>
      <c r="IRT834" s="396"/>
      <c r="IRU834" s="396"/>
      <c r="IRV834" s="396"/>
      <c r="IRW834" s="396"/>
      <c r="IRX834" s="396"/>
      <c r="IRY834" s="396"/>
      <c r="IRZ834" s="396"/>
      <c r="ISA834" s="396"/>
      <c r="ISB834" s="396"/>
      <c r="ISC834" s="396"/>
      <c r="ISD834" s="396"/>
      <c r="ISE834" s="396"/>
      <c r="ISF834" s="396"/>
      <c r="ISG834" s="396"/>
      <c r="ISH834" s="396"/>
      <c r="ISI834" s="396"/>
      <c r="ISJ834" s="396"/>
      <c r="ISK834" s="396"/>
      <c r="ISL834" s="396"/>
      <c r="ISM834" s="396"/>
      <c r="ISN834" s="396"/>
      <c r="ISO834" s="396"/>
      <c r="ISP834" s="396"/>
      <c r="ISQ834" s="396"/>
      <c r="ISR834" s="396"/>
      <c r="ISS834" s="396"/>
      <c r="IST834" s="396"/>
      <c r="ISU834" s="396"/>
      <c r="ISV834" s="396"/>
      <c r="ISW834" s="396"/>
      <c r="ISX834" s="396"/>
      <c r="ISY834" s="396"/>
      <c r="ISZ834" s="396"/>
      <c r="ITA834" s="396"/>
      <c r="ITB834" s="396"/>
      <c r="ITC834" s="396"/>
      <c r="ITD834" s="396"/>
      <c r="ITE834" s="396"/>
      <c r="ITF834" s="396"/>
      <c r="ITG834" s="396"/>
      <c r="ITH834" s="396"/>
      <c r="ITI834" s="396"/>
      <c r="ITJ834" s="396"/>
      <c r="ITK834" s="396"/>
      <c r="ITL834" s="396"/>
      <c r="ITM834" s="396"/>
      <c r="ITN834" s="396"/>
      <c r="ITO834" s="396"/>
      <c r="ITP834" s="396"/>
      <c r="ITQ834" s="396"/>
      <c r="ITR834" s="396"/>
      <c r="ITS834" s="396"/>
      <c r="ITT834" s="396"/>
      <c r="ITU834" s="396"/>
      <c r="ITV834" s="396"/>
      <c r="ITW834" s="396"/>
      <c r="ITX834" s="396"/>
      <c r="ITY834" s="396"/>
      <c r="ITZ834" s="396"/>
      <c r="IUA834" s="396"/>
      <c r="IUB834" s="396"/>
      <c r="IUC834" s="396"/>
      <c r="IUD834" s="396"/>
      <c r="IUE834" s="396"/>
      <c r="IUF834" s="396"/>
      <c r="IUG834" s="396"/>
      <c r="IUH834" s="396"/>
      <c r="IUI834" s="396"/>
      <c r="IUJ834" s="396"/>
      <c r="IUK834" s="396"/>
      <c r="IUL834" s="396"/>
      <c r="IUM834" s="396"/>
      <c r="IUN834" s="396"/>
      <c r="IUO834" s="396"/>
      <c r="IUP834" s="396"/>
      <c r="IUQ834" s="396"/>
      <c r="IUR834" s="396"/>
      <c r="IUS834" s="396"/>
      <c r="IUT834" s="396"/>
      <c r="IUU834" s="396"/>
      <c r="IUV834" s="396"/>
      <c r="IUW834" s="396"/>
      <c r="IUX834" s="396"/>
      <c r="IUY834" s="396"/>
      <c r="IUZ834" s="396"/>
      <c r="IVA834" s="396"/>
      <c r="IVB834" s="396"/>
      <c r="IVC834" s="396"/>
      <c r="IVD834" s="396"/>
      <c r="IVE834" s="396"/>
      <c r="IVF834" s="396"/>
      <c r="IVG834" s="396"/>
      <c r="IVH834" s="396"/>
      <c r="IVI834" s="396"/>
      <c r="IVJ834" s="396"/>
      <c r="IVK834" s="396"/>
      <c r="IVL834" s="396"/>
      <c r="IVM834" s="396"/>
      <c r="IVN834" s="396"/>
      <c r="IVO834" s="396"/>
      <c r="IVP834" s="396"/>
      <c r="IVQ834" s="396"/>
      <c r="IVR834" s="396"/>
      <c r="IVS834" s="396"/>
      <c r="IVT834" s="396"/>
      <c r="IVU834" s="396"/>
      <c r="IVV834" s="396"/>
      <c r="IVW834" s="396"/>
      <c r="IVX834" s="396"/>
      <c r="IVY834" s="396"/>
      <c r="IVZ834" s="396"/>
      <c r="IWA834" s="396"/>
      <c r="IWB834" s="396"/>
      <c r="IWC834" s="396"/>
      <c r="IWD834" s="396"/>
      <c r="IWE834" s="396"/>
      <c r="IWF834" s="396"/>
      <c r="IWG834" s="396"/>
      <c r="IWH834" s="396"/>
      <c r="IWI834" s="396"/>
      <c r="IWJ834" s="396"/>
      <c r="IWK834" s="396"/>
      <c r="IWL834" s="396"/>
      <c r="IWM834" s="396"/>
      <c r="IWN834" s="396"/>
      <c r="IWO834" s="396"/>
      <c r="IWP834" s="396"/>
      <c r="IWQ834" s="396"/>
      <c r="IWR834" s="396"/>
      <c r="IWS834" s="396"/>
      <c r="IWT834" s="396"/>
      <c r="IWU834" s="396"/>
      <c r="IWV834" s="396"/>
      <c r="IWW834" s="396"/>
      <c r="IWX834" s="396"/>
      <c r="IWY834" s="396"/>
      <c r="IWZ834" s="396"/>
      <c r="IXA834" s="396"/>
      <c r="IXB834" s="396"/>
      <c r="IXC834" s="396"/>
      <c r="IXD834" s="396"/>
      <c r="IXE834" s="396"/>
      <c r="IXF834" s="396"/>
      <c r="IXG834" s="396"/>
      <c r="IXH834" s="396"/>
      <c r="IXI834" s="396"/>
      <c r="IXJ834" s="396"/>
      <c r="IXK834" s="396"/>
      <c r="IXL834" s="396"/>
      <c r="IXM834" s="396"/>
      <c r="IXN834" s="396"/>
      <c r="IXO834" s="396"/>
      <c r="IXP834" s="396"/>
      <c r="IXQ834" s="396"/>
      <c r="IXR834" s="396"/>
      <c r="IXS834" s="396"/>
      <c r="IXT834" s="396"/>
      <c r="IXU834" s="396"/>
      <c r="IXV834" s="396"/>
      <c r="IXW834" s="396"/>
      <c r="IXX834" s="396"/>
      <c r="IXY834" s="396"/>
      <c r="IXZ834" s="396"/>
      <c r="IYA834" s="396"/>
      <c r="IYB834" s="396"/>
      <c r="IYC834" s="396"/>
      <c r="IYD834" s="396"/>
      <c r="IYE834" s="396"/>
      <c r="IYF834" s="396"/>
      <c r="IYG834" s="396"/>
      <c r="IYH834" s="396"/>
      <c r="IYI834" s="396"/>
      <c r="IYJ834" s="396"/>
      <c r="IYK834" s="396"/>
      <c r="IYL834" s="396"/>
      <c r="IYM834" s="396"/>
      <c r="IYN834" s="396"/>
      <c r="IYO834" s="396"/>
      <c r="IYP834" s="396"/>
      <c r="IYQ834" s="396"/>
      <c r="IYR834" s="396"/>
      <c r="IYS834" s="396"/>
      <c r="IYT834" s="396"/>
      <c r="IYU834" s="396"/>
      <c r="IYV834" s="396"/>
      <c r="IYW834" s="396"/>
      <c r="IYX834" s="396"/>
      <c r="IYY834" s="396"/>
      <c r="IYZ834" s="396"/>
      <c r="IZA834" s="396"/>
      <c r="IZB834" s="396"/>
      <c r="IZC834" s="396"/>
      <c r="IZD834" s="396"/>
      <c r="IZE834" s="396"/>
      <c r="IZF834" s="396"/>
      <c r="IZG834" s="396"/>
      <c r="IZH834" s="396"/>
      <c r="IZI834" s="396"/>
      <c r="IZJ834" s="396"/>
      <c r="IZK834" s="396"/>
      <c r="IZL834" s="396"/>
      <c r="IZM834" s="396"/>
      <c r="IZN834" s="396"/>
      <c r="IZO834" s="396"/>
      <c r="IZP834" s="396"/>
      <c r="IZQ834" s="396"/>
      <c r="IZR834" s="396"/>
      <c r="IZS834" s="396"/>
      <c r="IZT834" s="396"/>
      <c r="IZU834" s="396"/>
      <c r="IZV834" s="396"/>
      <c r="IZW834" s="396"/>
      <c r="IZX834" s="396"/>
      <c r="IZY834" s="396"/>
      <c r="IZZ834" s="396"/>
      <c r="JAA834" s="396"/>
      <c r="JAB834" s="396"/>
      <c r="JAC834" s="396"/>
      <c r="JAD834" s="396"/>
      <c r="JAE834" s="396"/>
      <c r="JAF834" s="396"/>
      <c r="JAG834" s="396"/>
      <c r="JAH834" s="396"/>
      <c r="JAI834" s="396"/>
      <c r="JAJ834" s="396"/>
      <c r="JAK834" s="396"/>
      <c r="JAL834" s="396"/>
      <c r="JAM834" s="396"/>
      <c r="JAN834" s="396"/>
      <c r="JAO834" s="396"/>
      <c r="JAP834" s="396"/>
      <c r="JAQ834" s="396"/>
      <c r="JAR834" s="396"/>
      <c r="JAS834" s="396"/>
      <c r="JAT834" s="396"/>
      <c r="JAU834" s="396"/>
      <c r="JAV834" s="396"/>
      <c r="JAW834" s="396"/>
      <c r="JAX834" s="396"/>
      <c r="JAY834" s="396"/>
      <c r="JAZ834" s="396"/>
      <c r="JBA834" s="396"/>
      <c r="JBB834" s="396"/>
      <c r="JBC834" s="396"/>
      <c r="JBD834" s="396"/>
      <c r="JBE834" s="396"/>
      <c r="JBF834" s="396"/>
      <c r="JBG834" s="396"/>
      <c r="JBH834" s="396"/>
      <c r="JBI834" s="396"/>
      <c r="JBJ834" s="396"/>
      <c r="JBK834" s="396"/>
      <c r="JBL834" s="396"/>
      <c r="JBM834" s="396"/>
      <c r="JBN834" s="396"/>
      <c r="JBO834" s="396"/>
      <c r="JBP834" s="396"/>
      <c r="JBQ834" s="396"/>
      <c r="JBR834" s="396"/>
      <c r="JBS834" s="396"/>
      <c r="JBT834" s="396"/>
      <c r="JBU834" s="396"/>
      <c r="JBV834" s="396"/>
      <c r="JBW834" s="396"/>
      <c r="JBX834" s="396"/>
      <c r="JBY834" s="396"/>
      <c r="JBZ834" s="396"/>
      <c r="JCA834" s="396"/>
      <c r="JCB834" s="396"/>
      <c r="JCC834" s="396"/>
      <c r="JCD834" s="396"/>
      <c r="JCE834" s="396"/>
      <c r="JCF834" s="396"/>
      <c r="JCG834" s="396"/>
      <c r="JCH834" s="396"/>
      <c r="JCI834" s="396"/>
      <c r="JCJ834" s="396"/>
      <c r="JCK834" s="396"/>
      <c r="JCL834" s="396"/>
      <c r="JCM834" s="396"/>
      <c r="JCN834" s="396"/>
      <c r="JCO834" s="396"/>
      <c r="JCP834" s="396"/>
      <c r="JCQ834" s="396"/>
      <c r="JCR834" s="396"/>
      <c r="JCS834" s="396"/>
      <c r="JCT834" s="396"/>
      <c r="JCU834" s="396"/>
      <c r="JCV834" s="396"/>
      <c r="JCW834" s="396"/>
      <c r="JCX834" s="396"/>
      <c r="JCY834" s="396"/>
      <c r="JCZ834" s="396"/>
      <c r="JDA834" s="396"/>
      <c r="JDB834" s="396"/>
      <c r="JDC834" s="396"/>
      <c r="JDD834" s="396"/>
      <c r="JDE834" s="396"/>
      <c r="JDF834" s="396"/>
      <c r="JDG834" s="396"/>
      <c r="JDH834" s="396"/>
      <c r="JDI834" s="396"/>
      <c r="JDJ834" s="396"/>
      <c r="JDK834" s="396"/>
      <c r="JDL834" s="396"/>
      <c r="JDM834" s="396"/>
      <c r="JDN834" s="396"/>
      <c r="JDO834" s="396"/>
      <c r="JDP834" s="396"/>
      <c r="JDQ834" s="396"/>
      <c r="JDR834" s="396"/>
      <c r="JDS834" s="396"/>
      <c r="JDT834" s="396"/>
      <c r="JDU834" s="396"/>
      <c r="JDV834" s="396"/>
      <c r="JDW834" s="396"/>
      <c r="JDX834" s="396"/>
      <c r="JDY834" s="396"/>
      <c r="JDZ834" s="396"/>
      <c r="JEA834" s="396"/>
      <c r="JEB834" s="396"/>
      <c r="JEC834" s="396"/>
      <c r="JED834" s="396"/>
      <c r="JEE834" s="396"/>
      <c r="JEF834" s="396"/>
      <c r="JEG834" s="396"/>
      <c r="JEH834" s="396"/>
      <c r="JEI834" s="396"/>
      <c r="JEJ834" s="396"/>
      <c r="JEK834" s="396"/>
      <c r="JEL834" s="396"/>
      <c r="JEM834" s="396"/>
      <c r="JEN834" s="396"/>
      <c r="JEO834" s="396"/>
      <c r="JEP834" s="396"/>
      <c r="JEQ834" s="396"/>
      <c r="JER834" s="396"/>
      <c r="JES834" s="396"/>
      <c r="JET834" s="396"/>
      <c r="JEU834" s="396"/>
      <c r="JEV834" s="396"/>
      <c r="JEW834" s="396"/>
      <c r="JEX834" s="396"/>
      <c r="JEY834" s="396"/>
      <c r="JEZ834" s="396"/>
      <c r="JFA834" s="396"/>
      <c r="JFB834" s="396"/>
      <c r="JFC834" s="396"/>
      <c r="JFD834" s="396"/>
      <c r="JFE834" s="396"/>
      <c r="JFF834" s="396"/>
      <c r="JFG834" s="396"/>
      <c r="JFH834" s="396"/>
      <c r="JFI834" s="396"/>
      <c r="JFJ834" s="396"/>
      <c r="JFK834" s="396"/>
      <c r="JFL834" s="396"/>
      <c r="JFM834" s="396"/>
      <c r="JFN834" s="396"/>
      <c r="JFO834" s="396"/>
      <c r="JFP834" s="396"/>
      <c r="JFQ834" s="396"/>
      <c r="JFR834" s="396"/>
      <c r="JFS834" s="396"/>
      <c r="JFT834" s="396"/>
      <c r="JFU834" s="396"/>
      <c r="JFV834" s="396"/>
      <c r="JFW834" s="396"/>
      <c r="JFX834" s="396"/>
      <c r="JFY834" s="396"/>
      <c r="JFZ834" s="396"/>
      <c r="JGA834" s="396"/>
      <c r="JGB834" s="396"/>
      <c r="JGC834" s="396"/>
      <c r="JGD834" s="396"/>
      <c r="JGE834" s="396"/>
      <c r="JGF834" s="396"/>
      <c r="JGG834" s="396"/>
      <c r="JGH834" s="396"/>
      <c r="JGI834" s="396"/>
      <c r="JGJ834" s="396"/>
      <c r="JGK834" s="396"/>
      <c r="JGL834" s="396"/>
      <c r="JGM834" s="396"/>
      <c r="JGN834" s="396"/>
      <c r="JGO834" s="396"/>
      <c r="JGP834" s="396"/>
      <c r="JGQ834" s="396"/>
      <c r="JGR834" s="396"/>
      <c r="JGS834" s="396"/>
      <c r="JGT834" s="396"/>
      <c r="JGU834" s="396"/>
      <c r="JGV834" s="396"/>
      <c r="JGW834" s="396"/>
      <c r="JGX834" s="396"/>
      <c r="JGY834" s="396"/>
      <c r="JGZ834" s="396"/>
      <c r="JHA834" s="396"/>
      <c r="JHB834" s="396"/>
      <c r="JHC834" s="396"/>
      <c r="JHD834" s="396"/>
      <c r="JHE834" s="396"/>
      <c r="JHF834" s="396"/>
      <c r="JHG834" s="396"/>
      <c r="JHH834" s="396"/>
      <c r="JHI834" s="396"/>
      <c r="JHJ834" s="396"/>
      <c r="JHK834" s="396"/>
      <c r="JHL834" s="396"/>
      <c r="JHM834" s="396"/>
      <c r="JHN834" s="396"/>
      <c r="JHO834" s="396"/>
      <c r="JHP834" s="396"/>
      <c r="JHQ834" s="396"/>
      <c r="JHR834" s="396"/>
      <c r="JHS834" s="396"/>
      <c r="JHT834" s="396"/>
      <c r="JHU834" s="396"/>
      <c r="JHV834" s="396"/>
      <c r="JHW834" s="396"/>
      <c r="JHX834" s="396"/>
      <c r="JHY834" s="396"/>
      <c r="JHZ834" s="396"/>
      <c r="JIA834" s="396"/>
      <c r="JIB834" s="396"/>
      <c r="JIC834" s="396"/>
      <c r="JID834" s="396"/>
      <c r="JIE834" s="396"/>
      <c r="JIF834" s="396"/>
      <c r="JIG834" s="396"/>
      <c r="JIH834" s="396"/>
      <c r="JII834" s="396"/>
      <c r="JIJ834" s="396"/>
      <c r="JIK834" s="396"/>
      <c r="JIL834" s="396"/>
      <c r="JIM834" s="396"/>
      <c r="JIN834" s="396"/>
      <c r="JIO834" s="396"/>
      <c r="JIP834" s="396"/>
      <c r="JIQ834" s="396"/>
      <c r="JIR834" s="396"/>
      <c r="JIS834" s="396"/>
      <c r="JIT834" s="396"/>
      <c r="JIU834" s="396"/>
      <c r="JIV834" s="396"/>
      <c r="JIW834" s="396"/>
      <c r="JIX834" s="396"/>
      <c r="JIY834" s="396"/>
      <c r="JIZ834" s="396"/>
      <c r="JJA834" s="396"/>
      <c r="JJB834" s="396"/>
      <c r="JJC834" s="396"/>
      <c r="JJD834" s="396"/>
      <c r="JJE834" s="396"/>
      <c r="JJF834" s="396"/>
      <c r="JJG834" s="396"/>
      <c r="JJH834" s="396"/>
      <c r="JJI834" s="396"/>
      <c r="JJJ834" s="396"/>
      <c r="JJK834" s="396"/>
      <c r="JJL834" s="396"/>
      <c r="JJM834" s="396"/>
      <c r="JJN834" s="396"/>
      <c r="JJO834" s="396"/>
      <c r="JJP834" s="396"/>
      <c r="JJQ834" s="396"/>
      <c r="JJR834" s="396"/>
      <c r="JJS834" s="396"/>
      <c r="JJT834" s="396"/>
      <c r="JJU834" s="396"/>
      <c r="JJV834" s="396"/>
      <c r="JJW834" s="396"/>
      <c r="JJX834" s="396"/>
      <c r="JJY834" s="396"/>
      <c r="JJZ834" s="396"/>
      <c r="JKA834" s="396"/>
      <c r="JKB834" s="396"/>
      <c r="JKC834" s="396"/>
      <c r="JKD834" s="396"/>
      <c r="JKE834" s="396"/>
      <c r="JKF834" s="396"/>
      <c r="JKG834" s="396"/>
      <c r="JKH834" s="396"/>
      <c r="JKI834" s="396"/>
      <c r="JKJ834" s="396"/>
      <c r="JKK834" s="396"/>
      <c r="JKL834" s="396"/>
      <c r="JKM834" s="396"/>
      <c r="JKN834" s="396"/>
      <c r="JKO834" s="396"/>
      <c r="JKP834" s="396"/>
      <c r="JKQ834" s="396"/>
      <c r="JKR834" s="396"/>
      <c r="JKS834" s="396"/>
      <c r="JKT834" s="396"/>
      <c r="JKU834" s="396"/>
      <c r="JKV834" s="396"/>
      <c r="JKW834" s="396"/>
      <c r="JKX834" s="396"/>
      <c r="JKY834" s="396"/>
      <c r="JKZ834" s="396"/>
      <c r="JLA834" s="396"/>
      <c r="JLB834" s="396"/>
      <c r="JLC834" s="396"/>
      <c r="JLD834" s="396"/>
      <c r="JLE834" s="396"/>
      <c r="JLF834" s="396"/>
      <c r="JLG834" s="396"/>
      <c r="JLH834" s="396"/>
      <c r="JLI834" s="396"/>
      <c r="JLJ834" s="396"/>
      <c r="JLK834" s="396"/>
      <c r="JLL834" s="396"/>
      <c r="JLM834" s="396"/>
      <c r="JLN834" s="396"/>
      <c r="JLO834" s="396"/>
      <c r="JLP834" s="396"/>
      <c r="JLQ834" s="396"/>
      <c r="JLR834" s="396"/>
      <c r="JLS834" s="396"/>
      <c r="JLT834" s="396"/>
      <c r="JLU834" s="396"/>
      <c r="JLV834" s="396"/>
      <c r="JLW834" s="396"/>
      <c r="JLX834" s="396"/>
      <c r="JLY834" s="396"/>
      <c r="JLZ834" s="396"/>
      <c r="JMA834" s="396"/>
      <c r="JMB834" s="396"/>
      <c r="JMC834" s="396"/>
      <c r="JMD834" s="396"/>
      <c r="JME834" s="396"/>
      <c r="JMF834" s="396"/>
      <c r="JMG834" s="396"/>
      <c r="JMH834" s="396"/>
      <c r="JMI834" s="396"/>
      <c r="JMJ834" s="396"/>
      <c r="JMK834" s="396"/>
      <c r="JML834" s="396"/>
      <c r="JMM834" s="396"/>
      <c r="JMN834" s="396"/>
      <c r="JMO834" s="396"/>
      <c r="JMP834" s="396"/>
      <c r="JMQ834" s="396"/>
      <c r="JMR834" s="396"/>
      <c r="JMS834" s="396"/>
      <c r="JMT834" s="396"/>
      <c r="JMU834" s="396"/>
      <c r="JMV834" s="396"/>
      <c r="JMW834" s="396"/>
      <c r="JMX834" s="396"/>
      <c r="JMY834" s="396"/>
      <c r="JMZ834" s="396"/>
      <c r="JNA834" s="396"/>
      <c r="JNB834" s="396"/>
      <c r="JNC834" s="396"/>
      <c r="JND834" s="396"/>
      <c r="JNE834" s="396"/>
      <c r="JNF834" s="396"/>
      <c r="JNG834" s="396"/>
      <c r="JNH834" s="396"/>
      <c r="JNI834" s="396"/>
      <c r="JNJ834" s="396"/>
      <c r="JNK834" s="396"/>
      <c r="JNL834" s="396"/>
      <c r="JNM834" s="396"/>
      <c r="JNN834" s="396"/>
      <c r="JNO834" s="396"/>
      <c r="JNP834" s="396"/>
      <c r="JNQ834" s="396"/>
      <c r="JNR834" s="396"/>
      <c r="JNS834" s="396"/>
      <c r="JNT834" s="396"/>
      <c r="JNU834" s="396"/>
      <c r="JNV834" s="396"/>
      <c r="JNW834" s="396"/>
      <c r="JNX834" s="396"/>
      <c r="JNY834" s="396"/>
      <c r="JNZ834" s="396"/>
      <c r="JOA834" s="396"/>
      <c r="JOB834" s="396"/>
      <c r="JOC834" s="396"/>
      <c r="JOD834" s="396"/>
      <c r="JOE834" s="396"/>
      <c r="JOF834" s="396"/>
      <c r="JOG834" s="396"/>
      <c r="JOH834" s="396"/>
      <c r="JOI834" s="396"/>
      <c r="JOJ834" s="396"/>
      <c r="JOK834" s="396"/>
      <c r="JOL834" s="396"/>
      <c r="JOM834" s="396"/>
      <c r="JON834" s="396"/>
      <c r="JOO834" s="396"/>
      <c r="JOP834" s="396"/>
      <c r="JOQ834" s="396"/>
      <c r="JOR834" s="396"/>
      <c r="JOS834" s="396"/>
      <c r="JOT834" s="396"/>
      <c r="JOU834" s="396"/>
      <c r="JOV834" s="396"/>
      <c r="JOW834" s="396"/>
      <c r="JOX834" s="396"/>
      <c r="JOY834" s="396"/>
      <c r="JOZ834" s="396"/>
      <c r="JPA834" s="396"/>
      <c r="JPB834" s="396"/>
      <c r="JPC834" s="396"/>
      <c r="JPD834" s="396"/>
      <c r="JPE834" s="396"/>
      <c r="JPF834" s="396"/>
      <c r="JPG834" s="396"/>
      <c r="JPH834" s="396"/>
      <c r="JPI834" s="396"/>
      <c r="JPJ834" s="396"/>
      <c r="JPK834" s="396"/>
      <c r="JPL834" s="396"/>
      <c r="JPM834" s="396"/>
      <c r="JPN834" s="396"/>
      <c r="JPO834" s="396"/>
      <c r="JPP834" s="396"/>
      <c r="JPQ834" s="396"/>
      <c r="JPR834" s="396"/>
      <c r="JPS834" s="396"/>
      <c r="JPT834" s="396"/>
      <c r="JPU834" s="396"/>
      <c r="JPV834" s="396"/>
      <c r="JPW834" s="396"/>
      <c r="JPX834" s="396"/>
      <c r="JPY834" s="396"/>
      <c r="JPZ834" s="396"/>
      <c r="JQA834" s="396"/>
      <c r="JQB834" s="396"/>
      <c r="JQC834" s="396"/>
      <c r="JQD834" s="396"/>
      <c r="JQE834" s="396"/>
      <c r="JQF834" s="396"/>
      <c r="JQG834" s="396"/>
      <c r="JQH834" s="396"/>
      <c r="JQI834" s="396"/>
      <c r="JQJ834" s="396"/>
      <c r="JQK834" s="396"/>
      <c r="JQL834" s="396"/>
      <c r="JQM834" s="396"/>
      <c r="JQN834" s="396"/>
      <c r="JQO834" s="396"/>
      <c r="JQP834" s="396"/>
      <c r="JQQ834" s="396"/>
      <c r="JQR834" s="396"/>
      <c r="JQS834" s="396"/>
      <c r="JQT834" s="396"/>
      <c r="JQU834" s="396"/>
      <c r="JQV834" s="396"/>
      <c r="JQW834" s="396"/>
      <c r="JQX834" s="396"/>
      <c r="JQY834" s="396"/>
      <c r="JQZ834" s="396"/>
      <c r="JRA834" s="396"/>
      <c r="JRB834" s="396"/>
      <c r="JRC834" s="396"/>
      <c r="JRD834" s="396"/>
      <c r="JRE834" s="396"/>
      <c r="JRF834" s="396"/>
      <c r="JRG834" s="396"/>
      <c r="JRH834" s="396"/>
      <c r="JRI834" s="396"/>
      <c r="JRJ834" s="396"/>
      <c r="JRK834" s="396"/>
      <c r="JRL834" s="396"/>
      <c r="JRM834" s="396"/>
      <c r="JRN834" s="396"/>
      <c r="JRO834" s="396"/>
      <c r="JRP834" s="396"/>
      <c r="JRQ834" s="396"/>
      <c r="JRR834" s="396"/>
      <c r="JRS834" s="396"/>
      <c r="JRT834" s="396"/>
      <c r="JRU834" s="396"/>
      <c r="JRV834" s="396"/>
      <c r="JRW834" s="396"/>
      <c r="JRX834" s="396"/>
      <c r="JRY834" s="396"/>
      <c r="JRZ834" s="396"/>
      <c r="JSA834" s="396"/>
      <c r="JSB834" s="396"/>
      <c r="JSC834" s="396"/>
      <c r="JSD834" s="396"/>
      <c r="JSE834" s="396"/>
      <c r="JSF834" s="396"/>
      <c r="JSG834" s="396"/>
      <c r="JSH834" s="396"/>
      <c r="JSI834" s="396"/>
      <c r="JSJ834" s="396"/>
      <c r="JSK834" s="396"/>
      <c r="JSL834" s="396"/>
      <c r="JSM834" s="396"/>
      <c r="JSN834" s="396"/>
      <c r="JSO834" s="396"/>
      <c r="JSP834" s="396"/>
      <c r="JSQ834" s="396"/>
      <c r="JSR834" s="396"/>
      <c r="JSS834" s="396"/>
      <c r="JST834" s="396"/>
      <c r="JSU834" s="396"/>
      <c r="JSV834" s="396"/>
      <c r="JSW834" s="396"/>
      <c r="JSX834" s="396"/>
      <c r="JSY834" s="396"/>
      <c r="JSZ834" s="396"/>
      <c r="JTA834" s="396"/>
      <c r="JTB834" s="396"/>
      <c r="JTC834" s="396"/>
      <c r="JTD834" s="396"/>
      <c r="JTE834" s="396"/>
      <c r="JTF834" s="396"/>
      <c r="JTG834" s="396"/>
      <c r="JTH834" s="396"/>
      <c r="JTI834" s="396"/>
      <c r="JTJ834" s="396"/>
      <c r="JTK834" s="396"/>
      <c r="JTL834" s="396"/>
      <c r="JTM834" s="396"/>
      <c r="JTN834" s="396"/>
      <c r="JTO834" s="396"/>
      <c r="JTP834" s="396"/>
      <c r="JTQ834" s="396"/>
      <c r="JTR834" s="396"/>
      <c r="JTS834" s="396"/>
      <c r="JTT834" s="396"/>
      <c r="JTU834" s="396"/>
      <c r="JTV834" s="396"/>
      <c r="JTW834" s="396"/>
      <c r="JTX834" s="396"/>
      <c r="JTY834" s="396"/>
      <c r="JTZ834" s="396"/>
      <c r="JUA834" s="396"/>
      <c r="JUB834" s="396"/>
      <c r="JUC834" s="396"/>
      <c r="JUD834" s="396"/>
      <c r="JUE834" s="396"/>
      <c r="JUF834" s="396"/>
      <c r="JUG834" s="396"/>
      <c r="JUH834" s="396"/>
      <c r="JUI834" s="396"/>
      <c r="JUJ834" s="396"/>
      <c r="JUK834" s="396"/>
      <c r="JUL834" s="396"/>
      <c r="JUM834" s="396"/>
      <c r="JUN834" s="396"/>
      <c r="JUO834" s="396"/>
      <c r="JUP834" s="396"/>
      <c r="JUQ834" s="396"/>
      <c r="JUR834" s="396"/>
      <c r="JUS834" s="396"/>
      <c r="JUT834" s="396"/>
      <c r="JUU834" s="396"/>
      <c r="JUV834" s="396"/>
      <c r="JUW834" s="396"/>
      <c r="JUX834" s="396"/>
      <c r="JUY834" s="396"/>
      <c r="JUZ834" s="396"/>
      <c r="JVA834" s="396"/>
      <c r="JVB834" s="396"/>
      <c r="JVC834" s="396"/>
      <c r="JVD834" s="396"/>
      <c r="JVE834" s="396"/>
      <c r="JVF834" s="396"/>
      <c r="JVG834" s="396"/>
      <c r="JVH834" s="396"/>
      <c r="JVI834" s="396"/>
      <c r="JVJ834" s="396"/>
      <c r="JVK834" s="396"/>
      <c r="JVL834" s="396"/>
      <c r="JVM834" s="396"/>
      <c r="JVN834" s="396"/>
      <c r="JVO834" s="396"/>
      <c r="JVP834" s="396"/>
      <c r="JVQ834" s="396"/>
      <c r="JVR834" s="396"/>
      <c r="JVS834" s="396"/>
      <c r="JVT834" s="396"/>
      <c r="JVU834" s="396"/>
      <c r="JVV834" s="396"/>
      <c r="JVW834" s="396"/>
      <c r="JVX834" s="396"/>
      <c r="JVY834" s="396"/>
      <c r="JVZ834" s="396"/>
      <c r="JWA834" s="396"/>
      <c r="JWB834" s="396"/>
      <c r="JWC834" s="396"/>
      <c r="JWD834" s="396"/>
      <c r="JWE834" s="396"/>
      <c r="JWF834" s="396"/>
      <c r="JWG834" s="396"/>
      <c r="JWH834" s="396"/>
      <c r="JWI834" s="396"/>
      <c r="JWJ834" s="396"/>
      <c r="JWK834" s="396"/>
      <c r="JWL834" s="396"/>
      <c r="JWM834" s="396"/>
      <c r="JWN834" s="396"/>
      <c r="JWO834" s="396"/>
      <c r="JWP834" s="396"/>
      <c r="JWQ834" s="396"/>
      <c r="JWR834" s="396"/>
      <c r="JWS834" s="396"/>
      <c r="JWT834" s="396"/>
      <c r="JWU834" s="396"/>
      <c r="JWV834" s="396"/>
      <c r="JWW834" s="396"/>
      <c r="JWX834" s="396"/>
      <c r="JWY834" s="396"/>
      <c r="JWZ834" s="396"/>
      <c r="JXA834" s="396"/>
      <c r="JXB834" s="396"/>
      <c r="JXC834" s="396"/>
      <c r="JXD834" s="396"/>
      <c r="JXE834" s="396"/>
      <c r="JXF834" s="396"/>
      <c r="JXG834" s="396"/>
      <c r="JXH834" s="396"/>
      <c r="JXI834" s="396"/>
      <c r="JXJ834" s="396"/>
      <c r="JXK834" s="396"/>
      <c r="JXL834" s="396"/>
      <c r="JXM834" s="396"/>
      <c r="JXN834" s="396"/>
      <c r="JXO834" s="396"/>
      <c r="JXP834" s="396"/>
      <c r="JXQ834" s="396"/>
      <c r="JXR834" s="396"/>
      <c r="JXS834" s="396"/>
      <c r="JXT834" s="396"/>
      <c r="JXU834" s="396"/>
      <c r="JXV834" s="396"/>
      <c r="JXW834" s="396"/>
      <c r="JXX834" s="396"/>
      <c r="JXY834" s="396"/>
      <c r="JXZ834" s="396"/>
      <c r="JYA834" s="396"/>
      <c r="JYB834" s="396"/>
      <c r="JYC834" s="396"/>
      <c r="JYD834" s="396"/>
      <c r="JYE834" s="396"/>
      <c r="JYF834" s="396"/>
      <c r="JYG834" s="396"/>
      <c r="JYH834" s="396"/>
      <c r="JYI834" s="396"/>
      <c r="JYJ834" s="396"/>
      <c r="JYK834" s="396"/>
      <c r="JYL834" s="396"/>
      <c r="JYM834" s="396"/>
      <c r="JYN834" s="396"/>
      <c r="JYO834" s="396"/>
      <c r="JYP834" s="396"/>
      <c r="JYQ834" s="396"/>
      <c r="JYR834" s="396"/>
      <c r="JYS834" s="396"/>
      <c r="JYT834" s="396"/>
      <c r="JYU834" s="396"/>
      <c r="JYV834" s="396"/>
      <c r="JYW834" s="396"/>
      <c r="JYX834" s="396"/>
      <c r="JYY834" s="396"/>
      <c r="JYZ834" s="396"/>
      <c r="JZA834" s="396"/>
      <c r="JZB834" s="396"/>
      <c r="JZC834" s="396"/>
      <c r="JZD834" s="396"/>
      <c r="JZE834" s="396"/>
      <c r="JZF834" s="396"/>
      <c r="JZG834" s="396"/>
      <c r="JZH834" s="396"/>
      <c r="JZI834" s="396"/>
      <c r="JZJ834" s="396"/>
      <c r="JZK834" s="396"/>
      <c r="JZL834" s="396"/>
      <c r="JZM834" s="396"/>
      <c r="JZN834" s="396"/>
      <c r="JZO834" s="396"/>
      <c r="JZP834" s="396"/>
      <c r="JZQ834" s="396"/>
      <c r="JZR834" s="396"/>
      <c r="JZS834" s="396"/>
      <c r="JZT834" s="396"/>
      <c r="JZU834" s="396"/>
      <c r="JZV834" s="396"/>
      <c r="JZW834" s="396"/>
      <c r="JZX834" s="396"/>
      <c r="JZY834" s="396"/>
      <c r="JZZ834" s="396"/>
      <c r="KAA834" s="396"/>
      <c r="KAB834" s="396"/>
      <c r="KAC834" s="396"/>
      <c r="KAD834" s="396"/>
      <c r="KAE834" s="396"/>
      <c r="KAF834" s="396"/>
      <c r="KAG834" s="396"/>
      <c r="KAH834" s="396"/>
      <c r="KAI834" s="396"/>
      <c r="KAJ834" s="396"/>
      <c r="KAK834" s="396"/>
      <c r="KAL834" s="396"/>
      <c r="KAM834" s="396"/>
      <c r="KAN834" s="396"/>
      <c r="KAO834" s="396"/>
      <c r="KAP834" s="396"/>
      <c r="KAQ834" s="396"/>
      <c r="KAR834" s="396"/>
      <c r="KAS834" s="396"/>
      <c r="KAT834" s="396"/>
      <c r="KAU834" s="396"/>
      <c r="KAV834" s="396"/>
      <c r="KAW834" s="396"/>
      <c r="KAX834" s="396"/>
      <c r="KAY834" s="396"/>
      <c r="KAZ834" s="396"/>
      <c r="KBA834" s="396"/>
      <c r="KBB834" s="396"/>
      <c r="KBC834" s="396"/>
      <c r="KBD834" s="396"/>
      <c r="KBE834" s="396"/>
      <c r="KBF834" s="396"/>
      <c r="KBG834" s="396"/>
      <c r="KBH834" s="396"/>
      <c r="KBI834" s="396"/>
      <c r="KBJ834" s="396"/>
      <c r="KBK834" s="396"/>
      <c r="KBL834" s="396"/>
      <c r="KBM834" s="396"/>
      <c r="KBN834" s="396"/>
      <c r="KBO834" s="396"/>
      <c r="KBP834" s="396"/>
      <c r="KBQ834" s="396"/>
      <c r="KBR834" s="396"/>
      <c r="KBS834" s="396"/>
      <c r="KBT834" s="396"/>
      <c r="KBU834" s="396"/>
      <c r="KBV834" s="396"/>
      <c r="KBW834" s="396"/>
      <c r="KBX834" s="396"/>
      <c r="KBY834" s="396"/>
      <c r="KBZ834" s="396"/>
      <c r="KCA834" s="396"/>
      <c r="KCB834" s="396"/>
      <c r="KCC834" s="396"/>
      <c r="KCD834" s="396"/>
      <c r="KCE834" s="396"/>
      <c r="KCF834" s="396"/>
      <c r="KCG834" s="396"/>
      <c r="KCH834" s="396"/>
      <c r="KCI834" s="396"/>
      <c r="KCJ834" s="396"/>
      <c r="KCK834" s="396"/>
      <c r="KCL834" s="396"/>
      <c r="KCM834" s="396"/>
      <c r="KCN834" s="396"/>
      <c r="KCO834" s="396"/>
      <c r="KCP834" s="396"/>
      <c r="KCQ834" s="396"/>
      <c r="KCR834" s="396"/>
      <c r="KCS834" s="396"/>
      <c r="KCT834" s="396"/>
      <c r="KCU834" s="396"/>
      <c r="KCV834" s="396"/>
      <c r="KCW834" s="396"/>
      <c r="KCX834" s="396"/>
      <c r="KCY834" s="396"/>
      <c r="KCZ834" s="396"/>
      <c r="KDA834" s="396"/>
      <c r="KDB834" s="396"/>
      <c r="KDC834" s="396"/>
      <c r="KDD834" s="396"/>
      <c r="KDE834" s="396"/>
      <c r="KDF834" s="396"/>
      <c r="KDG834" s="396"/>
      <c r="KDH834" s="396"/>
      <c r="KDI834" s="396"/>
      <c r="KDJ834" s="396"/>
      <c r="KDK834" s="396"/>
      <c r="KDL834" s="396"/>
      <c r="KDM834" s="396"/>
      <c r="KDN834" s="396"/>
      <c r="KDO834" s="396"/>
      <c r="KDP834" s="396"/>
      <c r="KDQ834" s="396"/>
      <c r="KDR834" s="396"/>
      <c r="KDS834" s="396"/>
      <c r="KDT834" s="396"/>
      <c r="KDU834" s="396"/>
      <c r="KDV834" s="396"/>
      <c r="KDW834" s="396"/>
      <c r="KDX834" s="396"/>
      <c r="KDY834" s="396"/>
      <c r="KDZ834" s="396"/>
      <c r="KEA834" s="396"/>
      <c r="KEB834" s="396"/>
      <c r="KEC834" s="396"/>
      <c r="KED834" s="396"/>
      <c r="KEE834" s="396"/>
      <c r="KEF834" s="396"/>
      <c r="KEG834" s="396"/>
      <c r="KEH834" s="396"/>
      <c r="KEI834" s="396"/>
      <c r="KEJ834" s="396"/>
      <c r="KEK834" s="396"/>
      <c r="KEL834" s="396"/>
      <c r="KEM834" s="396"/>
      <c r="KEN834" s="396"/>
      <c r="KEO834" s="396"/>
      <c r="KEP834" s="396"/>
      <c r="KEQ834" s="396"/>
      <c r="KER834" s="396"/>
      <c r="KES834" s="396"/>
      <c r="KET834" s="396"/>
      <c r="KEU834" s="396"/>
      <c r="KEV834" s="396"/>
      <c r="KEW834" s="396"/>
      <c r="KEX834" s="396"/>
      <c r="KEY834" s="396"/>
      <c r="KEZ834" s="396"/>
      <c r="KFA834" s="396"/>
      <c r="KFB834" s="396"/>
      <c r="KFC834" s="396"/>
      <c r="KFD834" s="396"/>
      <c r="KFE834" s="396"/>
      <c r="KFF834" s="396"/>
      <c r="KFG834" s="396"/>
      <c r="KFH834" s="396"/>
      <c r="KFI834" s="396"/>
      <c r="KFJ834" s="396"/>
      <c r="KFK834" s="396"/>
      <c r="KFL834" s="396"/>
      <c r="KFM834" s="396"/>
      <c r="KFN834" s="396"/>
      <c r="KFO834" s="396"/>
      <c r="KFP834" s="396"/>
      <c r="KFQ834" s="396"/>
      <c r="KFR834" s="396"/>
      <c r="KFS834" s="396"/>
      <c r="KFT834" s="396"/>
      <c r="KFU834" s="396"/>
      <c r="KFV834" s="396"/>
      <c r="KFW834" s="396"/>
      <c r="KFX834" s="396"/>
      <c r="KFY834" s="396"/>
      <c r="KFZ834" s="396"/>
      <c r="KGA834" s="396"/>
      <c r="KGB834" s="396"/>
      <c r="KGC834" s="396"/>
      <c r="KGD834" s="396"/>
      <c r="KGE834" s="396"/>
      <c r="KGF834" s="396"/>
      <c r="KGG834" s="396"/>
      <c r="KGH834" s="396"/>
      <c r="KGI834" s="396"/>
      <c r="KGJ834" s="396"/>
      <c r="KGK834" s="396"/>
      <c r="KGL834" s="396"/>
      <c r="KGM834" s="396"/>
      <c r="KGN834" s="396"/>
      <c r="KGO834" s="396"/>
      <c r="KGP834" s="396"/>
      <c r="KGQ834" s="396"/>
      <c r="KGR834" s="396"/>
      <c r="KGS834" s="396"/>
      <c r="KGT834" s="396"/>
      <c r="KGU834" s="396"/>
      <c r="KGV834" s="396"/>
      <c r="KGW834" s="396"/>
      <c r="KGX834" s="396"/>
      <c r="KGY834" s="396"/>
      <c r="KGZ834" s="396"/>
      <c r="KHA834" s="396"/>
      <c r="KHB834" s="396"/>
      <c r="KHC834" s="396"/>
      <c r="KHD834" s="396"/>
      <c r="KHE834" s="396"/>
      <c r="KHF834" s="396"/>
      <c r="KHG834" s="396"/>
      <c r="KHH834" s="396"/>
      <c r="KHI834" s="396"/>
      <c r="KHJ834" s="396"/>
      <c r="KHK834" s="396"/>
      <c r="KHL834" s="396"/>
      <c r="KHM834" s="396"/>
      <c r="KHN834" s="396"/>
      <c r="KHO834" s="396"/>
      <c r="KHP834" s="396"/>
      <c r="KHQ834" s="396"/>
      <c r="KHR834" s="396"/>
      <c r="KHS834" s="396"/>
      <c r="KHT834" s="396"/>
      <c r="KHU834" s="396"/>
      <c r="KHV834" s="396"/>
      <c r="KHW834" s="396"/>
      <c r="KHX834" s="396"/>
      <c r="KHY834" s="396"/>
      <c r="KHZ834" s="396"/>
      <c r="KIA834" s="396"/>
      <c r="KIB834" s="396"/>
      <c r="KIC834" s="396"/>
      <c r="KID834" s="396"/>
      <c r="KIE834" s="396"/>
      <c r="KIF834" s="396"/>
      <c r="KIG834" s="396"/>
      <c r="KIH834" s="396"/>
      <c r="KII834" s="396"/>
      <c r="KIJ834" s="396"/>
      <c r="KIK834" s="396"/>
      <c r="KIL834" s="396"/>
      <c r="KIM834" s="396"/>
      <c r="KIN834" s="396"/>
      <c r="KIO834" s="396"/>
      <c r="KIP834" s="396"/>
      <c r="KIQ834" s="396"/>
      <c r="KIR834" s="396"/>
      <c r="KIS834" s="396"/>
      <c r="KIT834" s="396"/>
      <c r="KIU834" s="396"/>
      <c r="KIV834" s="396"/>
      <c r="KIW834" s="396"/>
      <c r="KIX834" s="396"/>
      <c r="KIY834" s="396"/>
      <c r="KIZ834" s="396"/>
      <c r="KJA834" s="396"/>
      <c r="KJB834" s="396"/>
      <c r="KJC834" s="396"/>
      <c r="KJD834" s="396"/>
      <c r="KJE834" s="396"/>
      <c r="KJF834" s="396"/>
      <c r="KJG834" s="396"/>
      <c r="KJH834" s="396"/>
      <c r="KJI834" s="396"/>
      <c r="KJJ834" s="396"/>
      <c r="KJK834" s="396"/>
      <c r="KJL834" s="396"/>
      <c r="KJM834" s="396"/>
      <c r="KJN834" s="396"/>
      <c r="KJO834" s="396"/>
      <c r="KJP834" s="396"/>
      <c r="KJQ834" s="396"/>
      <c r="KJR834" s="396"/>
      <c r="KJS834" s="396"/>
      <c r="KJT834" s="396"/>
      <c r="KJU834" s="396"/>
      <c r="KJV834" s="396"/>
      <c r="KJW834" s="396"/>
      <c r="KJX834" s="396"/>
      <c r="KJY834" s="396"/>
      <c r="KJZ834" s="396"/>
      <c r="KKA834" s="396"/>
      <c r="KKB834" s="396"/>
      <c r="KKC834" s="396"/>
      <c r="KKD834" s="396"/>
      <c r="KKE834" s="396"/>
      <c r="KKF834" s="396"/>
      <c r="KKG834" s="396"/>
      <c r="KKH834" s="396"/>
      <c r="KKI834" s="396"/>
      <c r="KKJ834" s="396"/>
      <c r="KKK834" s="396"/>
      <c r="KKL834" s="396"/>
      <c r="KKM834" s="396"/>
      <c r="KKN834" s="396"/>
      <c r="KKO834" s="396"/>
      <c r="KKP834" s="396"/>
      <c r="KKQ834" s="396"/>
      <c r="KKR834" s="396"/>
      <c r="KKS834" s="396"/>
      <c r="KKT834" s="396"/>
      <c r="KKU834" s="396"/>
      <c r="KKV834" s="396"/>
      <c r="KKW834" s="396"/>
      <c r="KKX834" s="396"/>
      <c r="KKY834" s="396"/>
      <c r="KKZ834" s="396"/>
      <c r="KLA834" s="396"/>
      <c r="KLB834" s="396"/>
      <c r="KLC834" s="396"/>
      <c r="KLD834" s="396"/>
      <c r="KLE834" s="396"/>
      <c r="KLF834" s="396"/>
      <c r="KLG834" s="396"/>
      <c r="KLH834" s="396"/>
      <c r="KLI834" s="396"/>
      <c r="KLJ834" s="396"/>
      <c r="KLK834" s="396"/>
      <c r="KLL834" s="396"/>
      <c r="KLM834" s="396"/>
      <c r="KLN834" s="396"/>
      <c r="KLO834" s="396"/>
      <c r="KLP834" s="396"/>
      <c r="KLQ834" s="396"/>
      <c r="KLR834" s="396"/>
      <c r="KLS834" s="396"/>
      <c r="KLT834" s="396"/>
      <c r="KLU834" s="396"/>
      <c r="KLV834" s="396"/>
      <c r="KLW834" s="396"/>
      <c r="KLX834" s="396"/>
      <c r="KLY834" s="396"/>
      <c r="KLZ834" s="396"/>
      <c r="KMA834" s="396"/>
      <c r="KMB834" s="396"/>
      <c r="KMC834" s="396"/>
      <c r="KMD834" s="396"/>
      <c r="KME834" s="396"/>
      <c r="KMF834" s="396"/>
      <c r="KMG834" s="396"/>
      <c r="KMH834" s="396"/>
      <c r="KMI834" s="396"/>
      <c r="KMJ834" s="396"/>
      <c r="KMK834" s="396"/>
      <c r="KML834" s="396"/>
      <c r="KMM834" s="396"/>
      <c r="KMN834" s="396"/>
      <c r="KMO834" s="396"/>
      <c r="KMP834" s="396"/>
      <c r="KMQ834" s="396"/>
      <c r="KMR834" s="396"/>
      <c r="KMS834" s="396"/>
      <c r="KMT834" s="396"/>
      <c r="KMU834" s="396"/>
      <c r="KMV834" s="396"/>
      <c r="KMW834" s="396"/>
      <c r="KMX834" s="396"/>
      <c r="KMY834" s="396"/>
      <c r="KMZ834" s="396"/>
      <c r="KNA834" s="396"/>
      <c r="KNB834" s="396"/>
      <c r="KNC834" s="396"/>
      <c r="KND834" s="396"/>
      <c r="KNE834" s="396"/>
      <c r="KNF834" s="396"/>
      <c r="KNG834" s="396"/>
      <c r="KNH834" s="396"/>
      <c r="KNI834" s="396"/>
      <c r="KNJ834" s="396"/>
      <c r="KNK834" s="396"/>
      <c r="KNL834" s="396"/>
      <c r="KNM834" s="396"/>
      <c r="KNN834" s="396"/>
      <c r="KNO834" s="396"/>
      <c r="KNP834" s="396"/>
      <c r="KNQ834" s="396"/>
      <c r="KNR834" s="396"/>
      <c r="KNS834" s="396"/>
      <c r="KNT834" s="396"/>
      <c r="KNU834" s="396"/>
      <c r="KNV834" s="396"/>
      <c r="KNW834" s="396"/>
      <c r="KNX834" s="396"/>
      <c r="KNY834" s="396"/>
      <c r="KNZ834" s="396"/>
      <c r="KOA834" s="396"/>
      <c r="KOB834" s="396"/>
      <c r="KOC834" s="396"/>
      <c r="KOD834" s="396"/>
      <c r="KOE834" s="396"/>
      <c r="KOF834" s="396"/>
      <c r="KOG834" s="396"/>
      <c r="KOH834" s="396"/>
      <c r="KOI834" s="396"/>
      <c r="KOJ834" s="396"/>
      <c r="KOK834" s="396"/>
      <c r="KOL834" s="396"/>
      <c r="KOM834" s="396"/>
      <c r="KON834" s="396"/>
      <c r="KOO834" s="396"/>
      <c r="KOP834" s="396"/>
      <c r="KOQ834" s="396"/>
      <c r="KOR834" s="396"/>
      <c r="KOS834" s="396"/>
      <c r="KOT834" s="396"/>
      <c r="KOU834" s="396"/>
      <c r="KOV834" s="396"/>
      <c r="KOW834" s="396"/>
      <c r="KOX834" s="396"/>
      <c r="KOY834" s="396"/>
      <c r="KOZ834" s="396"/>
      <c r="KPA834" s="396"/>
      <c r="KPB834" s="396"/>
      <c r="KPC834" s="396"/>
      <c r="KPD834" s="396"/>
      <c r="KPE834" s="396"/>
      <c r="KPF834" s="396"/>
      <c r="KPG834" s="396"/>
      <c r="KPH834" s="396"/>
      <c r="KPI834" s="396"/>
      <c r="KPJ834" s="396"/>
      <c r="KPK834" s="396"/>
      <c r="KPL834" s="396"/>
      <c r="KPM834" s="396"/>
      <c r="KPN834" s="396"/>
      <c r="KPO834" s="396"/>
      <c r="KPP834" s="396"/>
      <c r="KPQ834" s="396"/>
      <c r="KPR834" s="396"/>
      <c r="KPS834" s="396"/>
      <c r="KPT834" s="396"/>
      <c r="KPU834" s="396"/>
      <c r="KPV834" s="396"/>
      <c r="KPW834" s="396"/>
      <c r="KPX834" s="396"/>
      <c r="KPY834" s="396"/>
      <c r="KPZ834" s="396"/>
      <c r="KQA834" s="396"/>
      <c r="KQB834" s="396"/>
      <c r="KQC834" s="396"/>
      <c r="KQD834" s="396"/>
      <c r="KQE834" s="396"/>
      <c r="KQF834" s="396"/>
      <c r="KQG834" s="396"/>
      <c r="KQH834" s="396"/>
      <c r="KQI834" s="396"/>
      <c r="KQJ834" s="396"/>
      <c r="KQK834" s="396"/>
      <c r="KQL834" s="396"/>
      <c r="KQM834" s="396"/>
      <c r="KQN834" s="396"/>
      <c r="KQO834" s="396"/>
      <c r="KQP834" s="396"/>
      <c r="KQQ834" s="396"/>
      <c r="KQR834" s="396"/>
      <c r="KQS834" s="396"/>
      <c r="KQT834" s="396"/>
      <c r="KQU834" s="396"/>
      <c r="KQV834" s="396"/>
      <c r="KQW834" s="396"/>
      <c r="KQX834" s="396"/>
      <c r="KQY834" s="396"/>
      <c r="KQZ834" s="396"/>
      <c r="KRA834" s="396"/>
      <c r="KRB834" s="396"/>
      <c r="KRC834" s="396"/>
      <c r="KRD834" s="396"/>
      <c r="KRE834" s="396"/>
      <c r="KRF834" s="396"/>
      <c r="KRG834" s="396"/>
      <c r="KRH834" s="396"/>
      <c r="KRI834" s="396"/>
      <c r="KRJ834" s="396"/>
      <c r="KRK834" s="396"/>
      <c r="KRL834" s="396"/>
      <c r="KRM834" s="396"/>
      <c r="KRN834" s="396"/>
      <c r="KRO834" s="396"/>
      <c r="KRP834" s="396"/>
      <c r="KRQ834" s="396"/>
      <c r="KRR834" s="396"/>
      <c r="KRS834" s="396"/>
      <c r="KRT834" s="396"/>
      <c r="KRU834" s="396"/>
      <c r="KRV834" s="396"/>
      <c r="KRW834" s="396"/>
      <c r="KRX834" s="396"/>
      <c r="KRY834" s="396"/>
      <c r="KRZ834" s="396"/>
      <c r="KSA834" s="396"/>
      <c r="KSB834" s="396"/>
      <c r="KSC834" s="396"/>
      <c r="KSD834" s="396"/>
      <c r="KSE834" s="396"/>
      <c r="KSF834" s="396"/>
      <c r="KSG834" s="396"/>
      <c r="KSH834" s="396"/>
      <c r="KSI834" s="396"/>
      <c r="KSJ834" s="396"/>
      <c r="KSK834" s="396"/>
      <c r="KSL834" s="396"/>
      <c r="KSM834" s="396"/>
      <c r="KSN834" s="396"/>
      <c r="KSO834" s="396"/>
      <c r="KSP834" s="396"/>
      <c r="KSQ834" s="396"/>
      <c r="KSR834" s="396"/>
      <c r="KSS834" s="396"/>
      <c r="KST834" s="396"/>
      <c r="KSU834" s="396"/>
      <c r="KSV834" s="396"/>
      <c r="KSW834" s="396"/>
      <c r="KSX834" s="396"/>
      <c r="KSY834" s="396"/>
      <c r="KSZ834" s="396"/>
      <c r="KTA834" s="396"/>
      <c r="KTB834" s="396"/>
      <c r="KTC834" s="396"/>
      <c r="KTD834" s="396"/>
      <c r="KTE834" s="396"/>
      <c r="KTF834" s="396"/>
      <c r="KTG834" s="396"/>
      <c r="KTH834" s="396"/>
      <c r="KTI834" s="396"/>
      <c r="KTJ834" s="396"/>
      <c r="KTK834" s="396"/>
      <c r="KTL834" s="396"/>
      <c r="KTM834" s="396"/>
      <c r="KTN834" s="396"/>
      <c r="KTO834" s="396"/>
      <c r="KTP834" s="396"/>
      <c r="KTQ834" s="396"/>
      <c r="KTR834" s="396"/>
      <c r="KTS834" s="396"/>
      <c r="KTT834" s="396"/>
      <c r="KTU834" s="396"/>
      <c r="KTV834" s="396"/>
      <c r="KTW834" s="396"/>
      <c r="KTX834" s="396"/>
      <c r="KTY834" s="396"/>
      <c r="KTZ834" s="396"/>
      <c r="KUA834" s="396"/>
      <c r="KUB834" s="396"/>
      <c r="KUC834" s="396"/>
      <c r="KUD834" s="396"/>
      <c r="KUE834" s="396"/>
      <c r="KUF834" s="396"/>
      <c r="KUG834" s="396"/>
      <c r="KUH834" s="396"/>
      <c r="KUI834" s="396"/>
      <c r="KUJ834" s="396"/>
      <c r="KUK834" s="396"/>
      <c r="KUL834" s="396"/>
      <c r="KUM834" s="396"/>
      <c r="KUN834" s="396"/>
      <c r="KUO834" s="396"/>
      <c r="KUP834" s="396"/>
      <c r="KUQ834" s="396"/>
      <c r="KUR834" s="396"/>
      <c r="KUS834" s="396"/>
      <c r="KUT834" s="396"/>
      <c r="KUU834" s="396"/>
      <c r="KUV834" s="396"/>
      <c r="KUW834" s="396"/>
      <c r="KUX834" s="396"/>
      <c r="KUY834" s="396"/>
      <c r="KUZ834" s="396"/>
      <c r="KVA834" s="396"/>
      <c r="KVB834" s="396"/>
      <c r="KVC834" s="396"/>
      <c r="KVD834" s="396"/>
      <c r="KVE834" s="396"/>
      <c r="KVF834" s="396"/>
      <c r="KVG834" s="396"/>
      <c r="KVH834" s="396"/>
      <c r="KVI834" s="396"/>
      <c r="KVJ834" s="396"/>
      <c r="KVK834" s="396"/>
      <c r="KVL834" s="396"/>
      <c r="KVM834" s="396"/>
      <c r="KVN834" s="396"/>
      <c r="KVO834" s="396"/>
      <c r="KVP834" s="396"/>
      <c r="KVQ834" s="396"/>
      <c r="KVR834" s="396"/>
      <c r="KVS834" s="396"/>
      <c r="KVT834" s="396"/>
      <c r="KVU834" s="396"/>
      <c r="KVV834" s="396"/>
      <c r="KVW834" s="396"/>
      <c r="KVX834" s="396"/>
      <c r="KVY834" s="396"/>
      <c r="KVZ834" s="396"/>
      <c r="KWA834" s="396"/>
      <c r="KWB834" s="396"/>
      <c r="KWC834" s="396"/>
      <c r="KWD834" s="396"/>
      <c r="KWE834" s="396"/>
      <c r="KWF834" s="396"/>
      <c r="KWG834" s="396"/>
      <c r="KWH834" s="396"/>
      <c r="KWI834" s="396"/>
      <c r="KWJ834" s="396"/>
      <c r="KWK834" s="396"/>
      <c r="KWL834" s="396"/>
      <c r="KWM834" s="396"/>
      <c r="KWN834" s="396"/>
      <c r="KWO834" s="396"/>
      <c r="KWP834" s="396"/>
      <c r="KWQ834" s="396"/>
      <c r="KWR834" s="396"/>
      <c r="KWS834" s="396"/>
      <c r="KWT834" s="396"/>
      <c r="KWU834" s="396"/>
      <c r="KWV834" s="396"/>
      <c r="KWW834" s="396"/>
      <c r="KWX834" s="396"/>
      <c r="KWY834" s="396"/>
      <c r="KWZ834" s="396"/>
      <c r="KXA834" s="396"/>
      <c r="KXB834" s="396"/>
      <c r="KXC834" s="396"/>
      <c r="KXD834" s="396"/>
      <c r="KXE834" s="396"/>
      <c r="KXF834" s="396"/>
      <c r="KXG834" s="396"/>
      <c r="KXH834" s="396"/>
      <c r="KXI834" s="396"/>
      <c r="KXJ834" s="396"/>
      <c r="KXK834" s="396"/>
      <c r="KXL834" s="396"/>
      <c r="KXM834" s="396"/>
      <c r="KXN834" s="396"/>
      <c r="KXO834" s="396"/>
      <c r="KXP834" s="396"/>
      <c r="KXQ834" s="396"/>
      <c r="KXR834" s="396"/>
      <c r="KXS834" s="396"/>
      <c r="KXT834" s="396"/>
      <c r="KXU834" s="396"/>
      <c r="KXV834" s="396"/>
      <c r="KXW834" s="396"/>
      <c r="KXX834" s="396"/>
      <c r="KXY834" s="396"/>
      <c r="KXZ834" s="396"/>
      <c r="KYA834" s="396"/>
      <c r="KYB834" s="396"/>
      <c r="KYC834" s="396"/>
      <c r="KYD834" s="396"/>
      <c r="KYE834" s="396"/>
      <c r="KYF834" s="396"/>
      <c r="KYG834" s="396"/>
      <c r="KYH834" s="396"/>
      <c r="KYI834" s="396"/>
      <c r="KYJ834" s="396"/>
      <c r="KYK834" s="396"/>
      <c r="KYL834" s="396"/>
      <c r="KYM834" s="396"/>
      <c r="KYN834" s="396"/>
      <c r="KYO834" s="396"/>
      <c r="KYP834" s="396"/>
      <c r="KYQ834" s="396"/>
      <c r="KYR834" s="396"/>
      <c r="KYS834" s="396"/>
      <c r="KYT834" s="396"/>
      <c r="KYU834" s="396"/>
      <c r="KYV834" s="396"/>
      <c r="KYW834" s="396"/>
      <c r="KYX834" s="396"/>
      <c r="KYY834" s="396"/>
      <c r="KYZ834" s="396"/>
      <c r="KZA834" s="396"/>
      <c r="KZB834" s="396"/>
      <c r="KZC834" s="396"/>
      <c r="KZD834" s="396"/>
      <c r="KZE834" s="396"/>
      <c r="KZF834" s="396"/>
      <c r="KZG834" s="396"/>
      <c r="KZH834" s="396"/>
      <c r="KZI834" s="396"/>
      <c r="KZJ834" s="396"/>
      <c r="KZK834" s="396"/>
      <c r="KZL834" s="396"/>
      <c r="KZM834" s="396"/>
      <c r="KZN834" s="396"/>
      <c r="KZO834" s="396"/>
      <c r="KZP834" s="396"/>
      <c r="KZQ834" s="396"/>
      <c r="KZR834" s="396"/>
      <c r="KZS834" s="396"/>
      <c r="KZT834" s="396"/>
      <c r="KZU834" s="396"/>
      <c r="KZV834" s="396"/>
      <c r="KZW834" s="396"/>
      <c r="KZX834" s="396"/>
      <c r="KZY834" s="396"/>
      <c r="KZZ834" s="396"/>
      <c r="LAA834" s="396"/>
      <c r="LAB834" s="396"/>
      <c r="LAC834" s="396"/>
      <c r="LAD834" s="396"/>
      <c r="LAE834" s="396"/>
      <c r="LAF834" s="396"/>
      <c r="LAG834" s="396"/>
      <c r="LAH834" s="396"/>
      <c r="LAI834" s="396"/>
      <c r="LAJ834" s="396"/>
      <c r="LAK834" s="396"/>
      <c r="LAL834" s="396"/>
      <c r="LAM834" s="396"/>
      <c r="LAN834" s="396"/>
      <c r="LAO834" s="396"/>
      <c r="LAP834" s="396"/>
      <c r="LAQ834" s="396"/>
      <c r="LAR834" s="396"/>
      <c r="LAS834" s="396"/>
      <c r="LAT834" s="396"/>
      <c r="LAU834" s="396"/>
      <c r="LAV834" s="396"/>
      <c r="LAW834" s="396"/>
      <c r="LAX834" s="396"/>
      <c r="LAY834" s="396"/>
      <c r="LAZ834" s="396"/>
      <c r="LBA834" s="396"/>
      <c r="LBB834" s="396"/>
      <c r="LBC834" s="396"/>
      <c r="LBD834" s="396"/>
      <c r="LBE834" s="396"/>
      <c r="LBF834" s="396"/>
      <c r="LBG834" s="396"/>
      <c r="LBH834" s="396"/>
      <c r="LBI834" s="396"/>
      <c r="LBJ834" s="396"/>
      <c r="LBK834" s="396"/>
      <c r="LBL834" s="396"/>
      <c r="LBM834" s="396"/>
      <c r="LBN834" s="396"/>
      <c r="LBO834" s="396"/>
      <c r="LBP834" s="396"/>
      <c r="LBQ834" s="396"/>
      <c r="LBR834" s="396"/>
      <c r="LBS834" s="396"/>
      <c r="LBT834" s="396"/>
      <c r="LBU834" s="396"/>
      <c r="LBV834" s="396"/>
      <c r="LBW834" s="396"/>
      <c r="LBX834" s="396"/>
      <c r="LBY834" s="396"/>
      <c r="LBZ834" s="396"/>
      <c r="LCA834" s="396"/>
      <c r="LCB834" s="396"/>
      <c r="LCC834" s="396"/>
      <c r="LCD834" s="396"/>
      <c r="LCE834" s="396"/>
      <c r="LCF834" s="396"/>
      <c r="LCG834" s="396"/>
      <c r="LCH834" s="396"/>
      <c r="LCI834" s="396"/>
      <c r="LCJ834" s="396"/>
      <c r="LCK834" s="396"/>
      <c r="LCL834" s="396"/>
      <c r="LCM834" s="396"/>
      <c r="LCN834" s="396"/>
      <c r="LCO834" s="396"/>
      <c r="LCP834" s="396"/>
      <c r="LCQ834" s="396"/>
      <c r="LCR834" s="396"/>
      <c r="LCS834" s="396"/>
      <c r="LCT834" s="396"/>
      <c r="LCU834" s="396"/>
      <c r="LCV834" s="396"/>
      <c r="LCW834" s="396"/>
      <c r="LCX834" s="396"/>
      <c r="LCY834" s="396"/>
      <c r="LCZ834" s="396"/>
      <c r="LDA834" s="396"/>
      <c r="LDB834" s="396"/>
      <c r="LDC834" s="396"/>
      <c r="LDD834" s="396"/>
      <c r="LDE834" s="396"/>
      <c r="LDF834" s="396"/>
      <c r="LDG834" s="396"/>
      <c r="LDH834" s="396"/>
      <c r="LDI834" s="396"/>
      <c r="LDJ834" s="396"/>
      <c r="LDK834" s="396"/>
      <c r="LDL834" s="396"/>
      <c r="LDM834" s="396"/>
      <c r="LDN834" s="396"/>
      <c r="LDO834" s="396"/>
      <c r="LDP834" s="396"/>
      <c r="LDQ834" s="396"/>
      <c r="LDR834" s="396"/>
      <c r="LDS834" s="396"/>
      <c r="LDT834" s="396"/>
      <c r="LDU834" s="396"/>
      <c r="LDV834" s="396"/>
      <c r="LDW834" s="396"/>
      <c r="LDX834" s="396"/>
      <c r="LDY834" s="396"/>
      <c r="LDZ834" s="396"/>
      <c r="LEA834" s="396"/>
      <c r="LEB834" s="396"/>
      <c r="LEC834" s="396"/>
      <c r="LED834" s="396"/>
      <c r="LEE834" s="396"/>
      <c r="LEF834" s="396"/>
      <c r="LEG834" s="396"/>
      <c r="LEH834" s="396"/>
      <c r="LEI834" s="396"/>
      <c r="LEJ834" s="396"/>
      <c r="LEK834" s="396"/>
      <c r="LEL834" s="396"/>
      <c r="LEM834" s="396"/>
      <c r="LEN834" s="396"/>
      <c r="LEO834" s="396"/>
      <c r="LEP834" s="396"/>
      <c r="LEQ834" s="396"/>
      <c r="LER834" s="396"/>
      <c r="LES834" s="396"/>
      <c r="LET834" s="396"/>
      <c r="LEU834" s="396"/>
      <c r="LEV834" s="396"/>
      <c r="LEW834" s="396"/>
      <c r="LEX834" s="396"/>
      <c r="LEY834" s="396"/>
      <c r="LEZ834" s="396"/>
      <c r="LFA834" s="396"/>
      <c r="LFB834" s="396"/>
      <c r="LFC834" s="396"/>
      <c r="LFD834" s="396"/>
      <c r="LFE834" s="396"/>
      <c r="LFF834" s="396"/>
      <c r="LFG834" s="396"/>
      <c r="LFH834" s="396"/>
      <c r="LFI834" s="396"/>
      <c r="LFJ834" s="396"/>
      <c r="LFK834" s="396"/>
      <c r="LFL834" s="396"/>
      <c r="LFM834" s="396"/>
      <c r="LFN834" s="396"/>
      <c r="LFO834" s="396"/>
      <c r="LFP834" s="396"/>
      <c r="LFQ834" s="396"/>
      <c r="LFR834" s="396"/>
      <c r="LFS834" s="396"/>
      <c r="LFT834" s="396"/>
      <c r="LFU834" s="396"/>
      <c r="LFV834" s="396"/>
      <c r="LFW834" s="396"/>
      <c r="LFX834" s="396"/>
      <c r="LFY834" s="396"/>
      <c r="LFZ834" s="396"/>
      <c r="LGA834" s="396"/>
      <c r="LGB834" s="396"/>
      <c r="LGC834" s="396"/>
      <c r="LGD834" s="396"/>
      <c r="LGE834" s="396"/>
      <c r="LGF834" s="396"/>
      <c r="LGG834" s="396"/>
      <c r="LGH834" s="396"/>
      <c r="LGI834" s="396"/>
      <c r="LGJ834" s="396"/>
      <c r="LGK834" s="396"/>
      <c r="LGL834" s="396"/>
      <c r="LGM834" s="396"/>
      <c r="LGN834" s="396"/>
      <c r="LGO834" s="396"/>
      <c r="LGP834" s="396"/>
      <c r="LGQ834" s="396"/>
      <c r="LGR834" s="396"/>
      <c r="LGS834" s="396"/>
      <c r="LGT834" s="396"/>
      <c r="LGU834" s="396"/>
      <c r="LGV834" s="396"/>
      <c r="LGW834" s="396"/>
      <c r="LGX834" s="396"/>
      <c r="LGY834" s="396"/>
      <c r="LGZ834" s="396"/>
      <c r="LHA834" s="396"/>
      <c r="LHB834" s="396"/>
      <c r="LHC834" s="396"/>
      <c r="LHD834" s="396"/>
      <c r="LHE834" s="396"/>
      <c r="LHF834" s="396"/>
      <c r="LHG834" s="396"/>
      <c r="LHH834" s="396"/>
      <c r="LHI834" s="396"/>
      <c r="LHJ834" s="396"/>
      <c r="LHK834" s="396"/>
      <c r="LHL834" s="396"/>
      <c r="LHM834" s="396"/>
      <c r="LHN834" s="396"/>
      <c r="LHO834" s="396"/>
      <c r="LHP834" s="396"/>
      <c r="LHQ834" s="396"/>
      <c r="LHR834" s="396"/>
      <c r="LHS834" s="396"/>
      <c r="LHT834" s="396"/>
      <c r="LHU834" s="396"/>
      <c r="LHV834" s="396"/>
      <c r="LHW834" s="396"/>
      <c r="LHX834" s="396"/>
      <c r="LHY834" s="396"/>
      <c r="LHZ834" s="396"/>
      <c r="LIA834" s="396"/>
      <c r="LIB834" s="396"/>
      <c r="LIC834" s="396"/>
      <c r="LID834" s="396"/>
      <c r="LIE834" s="396"/>
      <c r="LIF834" s="396"/>
      <c r="LIG834" s="396"/>
      <c r="LIH834" s="396"/>
      <c r="LII834" s="396"/>
      <c r="LIJ834" s="396"/>
      <c r="LIK834" s="396"/>
      <c r="LIL834" s="396"/>
      <c r="LIM834" s="396"/>
      <c r="LIN834" s="396"/>
      <c r="LIO834" s="396"/>
      <c r="LIP834" s="396"/>
      <c r="LIQ834" s="396"/>
      <c r="LIR834" s="396"/>
      <c r="LIS834" s="396"/>
      <c r="LIT834" s="396"/>
      <c r="LIU834" s="396"/>
      <c r="LIV834" s="396"/>
      <c r="LIW834" s="396"/>
      <c r="LIX834" s="396"/>
      <c r="LIY834" s="396"/>
      <c r="LIZ834" s="396"/>
      <c r="LJA834" s="396"/>
      <c r="LJB834" s="396"/>
      <c r="LJC834" s="396"/>
      <c r="LJD834" s="396"/>
      <c r="LJE834" s="396"/>
      <c r="LJF834" s="396"/>
      <c r="LJG834" s="396"/>
      <c r="LJH834" s="396"/>
      <c r="LJI834" s="396"/>
      <c r="LJJ834" s="396"/>
      <c r="LJK834" s="396"/>
      <c r="LJL834" s="396"/>
      <c r="LJM834" s="396"/>
      <c r="LJN834" s="396"/>
      <c r="LJO834" s="396"/>
      <c r="LJP834" s="396"/>
      <c r="LJQ834" s="396"/>
      <c r="LJR834" s="396"/>
      <c r="LJS834" s="396"/>
      <c r="LJT834" s="396"/>
      <c r="LJU834" s="396"/>
      <c r="LJV834" s="396"/>
      <c r="LJW834" s="396"/>
      <c r="LJX834" s="396"/>
      <c r="LJY834" s="396"/>
      <c r="LJZ834" s="396"/>
      <c r="LKA834" s="396"/>
      <c r="LKB834" s="396"/>
      <c r="LKC834" s="396"/>
      <c r="LKD834" s="396"/>
      <c r="LKE834" s="396"/>
      <c r="LKF834" s="396"/>
      <c r="LKG834" s="396"/>
      <c r="LKH834" s="396"/>
      <c r="LKI834" s="396"/>
      <c r="LKJ834" s="396"/>
      <c r="LKK834" s="396"/>
      <c r="LKL834" s="396"/>
      <c r="LKM834" s="396"/>
      <c r="LKN834" s="396"/>
      <c r="LKO834" s="396"/>
      <c r="LKP834" s="396"/>
      <c r="LKQ834" s="396"/>
      <c r="LKR834" s="396"/>
      <c r="LKS834" s="396"/>
      <c r="LKT834" s="396"/>
      <c r="LKU834" s="396"/>
      <c r="LKV834" s="396"/>
      <c r="LKW834" s="396"/>
      <c r="LKX834" s="396"/>
      <c r="LKY834" s="396"/>
      <c r="LKZ834" s="396"/>
      <c r="LLA834" s="396"/>
      <c r="LLB834" s="396"/>
      <c r="LLC834" s="396"/>
      <c r="LLD834" s="396"/>
      <c r="LLE834" s="396"/>
      <c r="LLF834" s="396"/>
      <c r="LLG834" s="396"/>
      <c r="LLH834" s="396"/>
      <c r="LLI834" s="396"/>
      <c r="LLJ834" s="396"/>
      <c r="LLK834" s="396"/>
      <c r="LLL834" s="396"/>
      <c r="LLM834" s="396"/>
      <c r="LLN834" s="396"/>
      <c r="LLO834" s="396"/>
      <c r="LLP834" s="396"/>
      <c r="LLQ834" s="396"/>
      <c r="LLR834" s="396"/>
      <c r="LLS834" s="396"/>
      <c r="LLT834" s="396"/>
      <c r="LLU834" s="396"/>
      <c r="LLV834" s="396"/>
      <c r="LLW834" s="396"/>
      <c r="LLX834" s="396"/>
      <c r="LLY834" s="396"/>
      <c r="LLZ834" s="396"/>
      <c r="LMA834" s="396"/>
      <c r="LMB834" s="396"/>
      <c r="LMC834" s="396"/>
      <c r="LMD834" s="396"/>
      <c r="LME834" s="396"/>
      <c r="LMF834" s="396"/>
      <c r="LMG834" s="396"/>
      <c r="LMH834" s="396"/>
      <c r="LMI834" s="396"/>
      <c r="LMJ834" s="396"/>
      <c r="LMK834" s="396"/>
      <c r="LML834" s="396"/>
      <c r="LMM834" s="396"/>
      <c r="LMN834" s="396"/>
      <c r="LMO834" s="396"/>
      <c r="LMP834" s="396"/>
      <c r="LMQ834" s="396"/>
      <c r="LMR834" s="396"/>
      <c r="LMS834" s="396"/>
      <c r="LMT834" s="396"/>
      <c r="LMU834" s="396"/>
      <c r="LMV834" s="396"/>
      <c r="LMW834" s="396"/>
      <c r="LMX834" s="396"/>
      <c r="LMY834" s="396"/>
      <c r="LMZ834" s="396"/>
      <c r="LNA834" s="396"/>
      <c r="LNB834" s="396"/>
      <c r="LNC834" s="396"/>
      <c r="LND834" s="396"/>
      <c r="LNE834" s="396"/>
      <c r="LNF834" s="396"/>
      <c r="LNG834" s="396"/>
      <c r="LNH834" s="396"/>
      <c r="LNI834" s="396"/>
      <c r="LNJ834" s="396"/>
      <c r="LNK834" s="396"/>
      <c r="LNL834" s="396"/>
      <c r="LNM834" s="396"/>
      <c r="LNN834" s="396"/>
      <c r="LNO834" s="396"/>
      <c r="LNP834" s="396"/>
      <c r="LNQ834" s="396"/>
      <c r="LNR834" s="396"/>
      <c r="LNS834" s="396"/>
      <c r="LNT834" s="396"/>
      <c r="LNU834" s="396"/>
      <c r="LNV834" s="396"/>
      <c r="LNW834" s="396"/>
      <c r="LNX834" s="396"/>
      <c r="LNY834" s="396"/>
      <c r="LNZ834" s="396"/>
      <c r="LOA834" s="396"/>
      <c r="LOB834" s="396"/>
      <c r="LOC834" s="396"/>
      <c r="LOD834" s="396"/>
      <c r="LOE834" s="396"/>
      <c r="LOF834" s="396"/>
      <c r="LOG834" s="396"/>
      <c r="LOH834" s="396"/>
      <c r="LOI834" s="396"/>
      <c r="LOJ834" s="396"/>
      <c r="LOK834" s="396"/>
      <c r="LOL834" s="396"/>
      <c r="LOM834" s="396"/>
      <c r="LON834" s="396"/>
      <c r="LOO834" s="396"/>
      <c r="LOP834" s="396"/>
      <c r="LOQ834" s="396"/>
      <c r="LOR834" s="396"/>
      <c r="LOS834" s="396"/>
      <c r="LOT834" s="396"/>
      <c r="LOU834" s="396"/>
      <c r="LOV834" s="396"/>
      <c r="LOW834" s="396"/>
      <c r="LOX834" s="396"/>
      <c r="LOY834" s="396"/>
      <c r="LOZ834" s="396"/>
      <c r="LPA834" s="396"/>
      <c r="LPB834" s="396"/>
      <c r="LPC834" s="396"/>
      <c r="LPD834" s="396"/>
      <c r="LPE834" s="396"/>
      <c r="LPF834" s="396"/>
      <c r="LPG834" s="396"/>
      <c r="LPH834" s="396"/>
      <c r="LPI834" s="396"/>
      <c r="LPJ834" s="396"/>
      <c r="LPK834" s="396"/>
      <c r="LPL834" s="396"/>
      <c r="LPM834" s="396"/>
      <c r="LPN834" s="396"/>
      <c r="LPO834" s="396"/>
      <c r="LPP834" s="396"/>
      <c r="LPQ834" s="396"/>
      <c r="LPR834" s="396"/>
      <c r="LPS834" s="396"/>
      <c r="LPT834" s="396"/>
      <c r="LPU834" s="396"/>
      <c r="LPV834" s="396"/>
      <c r="LPW834" s="396"/>
      <c r="LPX834" s="396"/>
      <c r="LPY834" s="396"/>
      <c r="LPZ834" s="396"/>
      <c r="LQA834" s="396"/>
      <c r="LQB834" s="396"/>
      <c r="LQC834" s="396"/>
      <c r="LQD834" s="396"/>
      <c r="LQE834" s="396"/>
      <c r="LQF834" s="396"/>
      <c r="LQG834" s="396"/>
      <c r="LQH834" s="396"/>
      <c r="LQI834" s="396"/>
      <c r="LQJ834" s="396"/>
      <c r="LQK834" s="396"/>
      <c r="LQL834" s="396"/>
      <c r="LQM834" s="396"/>
      <c r="LQN834" s="396"/>
      <c r="LQO834" s="396"/>
      <c r="LQP834" s="396"/>
      <c r="LQQ834" s="396"/>
      <c r="LQR834" s="396"/>
      <c r="LQS834" s="396"/>
      <c r="LQT834" s="396"/>
      <c r="LQU834" s="396"/>
      <c r="LQV834" s="396"/>
      <c r="LQW834" s="396"/>
      <c r="LQX834" s="396"/>
      <c r="LQY834" s="396"/>
      <c r="LQZ834" s="396"/>
      <c r="LRA834" s="396"/>
      <c r="LRB834" s="396"/>
      <c r="LRC834" s="396"/>
      <c r="LRD834" s="396"/>
      <c r="LRE834" s="396"/>
      <c r="LRF834" s="396"/>
      <c r="LRG834" s="396"/>
      <c r="LRH834" s="396"/>
      <c r="LRI834" s="396"/>
      <c r="LRJ834" s="396"/>
      <c r="LRK834" s="396"/>
      <c r="LRL834" s="396"/>
      <c r="LRM834" s="396"/>
      <c r="LRN834" s="396"/>
      <c r="LRO834" s="396"/>
      <c r="LRP834" s="396"/>
      <c r="LRQ834" s="396"/>
      <c r="LRR834" s="396"/>
      <c r="LRS834" s="396"/>
      <c r="LRT834" s="396"/>
      <c r="LRU834" s="396"/>
      <c r="LRV834" s="396"/>
      <c r="LRW834" s="396"/>
      <c r="LRX834" s="396"/>
      <c r="LRY834" s="396"/>
      <c r="LRZ834" s="396"/>
      <c r="LSA834" s="396"/>
      <c r="LSB834" s="396"/>
      <c r="LSC834" s="396"/>
      <c r="LSD834" s="396"/>
      <c r="LSE834" s="396"/>
      <c r="LSF834" s="396"/>
      <c r="LSG834" s="396"/>
      <c r="LSH834" s="396"/>
      <c r="LSI834" s="396"/>
      <c r="LSJ834" s="396"/>
      <c r="LSK834" s="396"/>
      <c r="LSL834" s="396"/>
      <c r="LSM834" s="396"/>
      <c r="LSN834" s="396"/>
      <c r="LSO834" s="396"/>
      <c r="LSP834" s="396"/>
      <c r="LSQ834" s="396"/>
      <c r="LSR834" s="396"/>
      <c r="LSS834" s="396"/>
      <c r="LST834" s="396"/>
      <c r="LSU834" s="396"/>
      <c r="LSV834" s="396"/>
      <c r="LSW834" s="396"/>
      <c r="LSX834" s="396"/>
      <c r="LSY834" s="396"/>
      <c r="LSZ834" s="396"/>
      <c r="LTA834" s="396"/>
      <c r="LTB834" s="396"/>
      <c r="LTC834" s="396"/>
      <c r="LTD834" s="396"/>
      <c r="LTE834" s="396"/>
      <c r="LTF834" s="396"/>
      <c r="LTG834" s="396"/>
      <c r="LTH834" s="396"/>
      <c r="LTI834" s="396"/>
      <c r="LTJ834" s="396"/>
      <c r="LTK834" s="396"/>
      <c r="LTL834" s="396"/>
      <c r="LTM834" s="396"/>
      <c r="LTN834" s="396"/>
      <c r="LTO834" s="396"/>
      <c r="LTP834" s="396"/>
      <c r="LTQ834" s="396"/>
      <c r="LTR834" s="396"/>
      <c r="LTS834" s="396"/>
      <c r="LTT834" s="396"/>
      <c r="LTU834" s="396"/>
      <c r="LTV834" s="396"/>
      <c r="LTW834" s="396"/>
      <c r="LTX834" s="396"/>
      <c r="LTY834" s="396"/>
      <c r="LTZ834" s="396"/>
      <c r="LUA834" s="396"/>
      <c r="LUB834" s="396"/>
      <c r="LUC834" s="396"/>
      <c r="LUD834" s="396"/>
      <c r="LUE834" s="396"/>
      <c r="LUF834" s="396"/>
      <c r="LUG834" s="396"/>
      <c r="LUH834" s="396"/>
      <c r="LUI834" s="396"/>
      <c r="LUJ834" s="396"/>
      <c r="LUK834" s="396"/>
      <c r="LUL834" s="396"/>
      <c r="LUM834" s="396"/>
      <c r="LUN834" s="396"/>
      <c r="LUO834" s="396"/>
      <c r="LUP834" s="396"/>
      <c r="LUQ834" s="396"/>
      <c r="LUR834" s="396"/>
      <c r="LUS834" s="396"/>
      <c r="LUT834" s="396"/>
      <c r="LUU834" s="396"/>
      <c r="LUV834" s="396"/>
      <c r="LUW834" s="396"/>
      <c r="LUX834" s="396"/>
      <c r="LUY834" s="396"/>
      <c r="LUZ834" s="396"/>
      <c r="LVA834" s="396"/>
      <c r="LVB834" s="396"/>
      <c r="LVC834" s="396"/>
      <c r="LVD834" s="396"/>
      <c r="LVE834" s="396"/>
      <c r="LVF834" s="396"/>
      <c r="LVG834" s="396"/>
      <c r="LVH834" s="396"/>
      <c r="LVI834" s="396"/>
      <c r="LVJ834" s="396"/>
      <c r="LVK834" s="396"/>
      <c r="LVL834" s="396"/>
      <c r="LVM834" s="396"/>
      <c r="LVN834" s="396"/>
      <c r="LVO834" s="396"/>
      <c r="LVP834" s="396"/>
      <c r="LVQ834" s="396"/>
      <c r="LVR834" s="396"/>
      <c r="LVS834" s="396"/>
      <c r="LVT834" s="396"/>
      <c r="LVU834" s="396"/>
      <c r="LVV834" s="396"/>
      <c r="LVW834" s="396"/>
      <c r="LVX834" s="396"/>
      <c r="LVY834" s="396"/>
      <c r="LVZ834" s="396"/>
      <c r="LWA834" s="396"/>
      <c r="LWB834" s="396"/>
      <c r="LWC834" s="396"/>
      <c r="LWD834" s="396"/>
      <c r="LWE834" s="396"/>
      <c r="LWF834" s="396"/>
      <c r="LWG834" s="396"/>
      <c r="LWH834" s="396"/>
      <c r="LWI834" s="396"/>
      <c r="LWJ834" s="396"/>
      <c r="LWK834" s="396"/>
      <c r="LWL834" s="396"/>
      <c r="LWM834" s="396"/>
      <c r="LWN834" s="396"/>
      <c r="LWO834" s="396"/>
      <c r="LWP834" s="396"/>
      <c r="LWQ834" s="396"/>
      <c r="LWR834" s="396"/>
      <c r="LWS834" s="396"/>
      <c r="LWT834" s="396"/>
      <c r="LWU834" s="396"/>
      <c r="LWV834" s="396"/>
      <c r="LWW834" s="396"/>
      <c r="LWX834" s="396"/>
      <c r="LWY834" s="396"/>
      <c r="LWZ834" s="396"/>
      <c r="LXA834" s="396"/>
      <c r="LXB834" s="396"/>
      <c r="LXC834" s="396"/>
      <c r="LXD834" s="396"/>
      <c r="LXE834" s="396"/>
      <c r="LXF834" s="396"/>
      <c r="LXG834" s="396"/>
      <c r="LXH834" s="396"/>
      <c r="LXI834" s="396"/>
      <c r="LXJ834" s="396"/>
      <c r="LXK834" s="396"/>
      <c r="LXL834" s="396"/>
      <c r="LXM834" s="396"/>
      <c r="LXN834" s="396"/>
      <c r="LXO834" s="396"/>
      <c r="LXP834" s="396"/>
      <c r="LXQ834" s="396"/>
      <c r="LXR834" s="396"/>
      <c r="LXS834" s="396"/>
      <c r="LXT834" s="396"/>
      <c r="LXU834" s="396"/>
      <c r="LXV834" s="396"/>
      <c r="LXW834" s="396"/>
      <c r="LXX834" s="396"/>
      <c r="LXY834" s="396"/>
      <c r="LXZ834" s="396"/>
      <c r="LYA834" s="396"/>
      <c r="LYB834" s="396"/>
      <c r="LYC834" s="396"/>
      <c r="LYD834" s="396"/>
      <c r="LYE834" s="396"/>
      <c r="LYF834" s="396"/>
      <c r="LYG834" s="396"/>
      <c r="LYH834" s="396"/>
      <c r="LYI834" s="396"/>
      <c r="LYJ834" s="396"/>
      <c r="LYK834" s="396"/>
      <c r="LYL834" s="396"/>
      <c r="LYM834" s="396"/>
      <c r="LYN834" s="396"/>
      <c r="LYO834" s="396"/>
      <c r="LYP834" s="396"/>
      <c r="LYQ834" s="396"/>
      <c r="LYR834" s="396"/>
      <c r="LYS834" s="396"/>
      <c r="LYT834" s="396"/>
      <c r="LYU834" s="396"/>
      <c r="LYV834" s="396"/>
      <c r="LYW834" s="396"/>
      <c r="LYX834" s="396"/>
      <c r="LYY834" s="396"/>
      <c r="LYZ834" s="396"/>
      <c r="LZA834" s="396"/>
      <c r="LZB834" s="396"/>
      <c r="LZC834" s="396"/>
      <c r="LZD834" s="396"/>
      <c r="LZE834" s="396"/>
      <c r="LZF834" s="396"/>
      <c r="LZG834" s="396"/>
      <c r="LZH834" s="396"/>
      <c r="LZI834" s="396"/>
      <c r="LZJ834" s="396"/>
      <c r="LZK834" s="396"/>
      <c r="LZL834" s="396"/>
      <c r="LZM834" s="396"/>
      <c r="LZN834" s="396"/>
      <c r="LZO834" s="396"/>
      <c r="LZP834" s="396"/>
      <c r="LZQ834" s="396"/>
      <c r="LZR834" s="396"/>
      <c r="LZS834" s="396"/>
      <c r="LZT834" s="396"/>
      <c r="LZU834" s="396"/>
      <c r="LZV834" s="396"/>
      <c r="LZW834" s="396"/>
      <c r="LZX834" s="396"/>
      <c r="LZY834" s="396"/>
      <c r="LZZ834" s="396"/>
      <c r="MAA834" s="396"/>
      <c r="MAB834" s="396"/>
      <c r="MAC834" s="396"/>
      <c r="MAD834" s="396"/>
      <c r="MAE834" s="396"/>
      <c r="MAF834" s="396"/>
      <c r="MAG834" s="396"/>
      <c r="MAH834" s="396"/>
      <c r="MAI834" s="396"/>
      <c r="MAJ834" s="396"/>
      <c r="MAK834" s="396"/>
      <c r="MAL834" s="396"/>
      <c r="MAM834" s="396"/>
      <c r="MAN834" s="396"/>
      <c r="MAO834" s="396"/>
      <c r="MAP834" s="396"/>
      <c r="MAQ834" s="396"/>
      <c r="MAR834" s="396"/>
      <c r="MAS834" s="396"/>
      <c r="MAT834" s="396"/>
      <c r="MAU834" s="396"/>
      <c r="MAV834" s="396"/>
      <c r="MAW834" s="396"/>
      <c r="MAX834" s="396"/>
      <c r="MAY834" s="396"/>
      <c r="MAZ834" s="396"/>
      <c r="MBA834" s="396"/>
      <c r="MBB834" s="396"/>
      <c r="MBC834" s="396"/>
      <c r="MBD834" s="396"/>
      <c r="MBE834" s="396"/>
      <c r="MBF834" s="396"/>
      <c r="MBG834" s="396"/>
      <c r="MBH834" s="396"/>
      <c r="MBI834" s="396"/>
      <c r="MBJ834" s="396"/>
      <c r="MBK834" s="396"/>
      <c r="MBL834" s="396"/>
      <c r="MBM834" s="396"/>
      <c r="MBN834" s="396"/>
      <c r="MBO834" s="396"/>
      <c r="MBP834" s="396"/>
      <c r="MBQ834" s="396"/>
      <c r="MBR834" s="396"/>
      <c r="MBS834" s="396"/>
      <c r="MBT834" s="396"/>
      <c r="MBU834" s="396"/>
      <c r="MBV834" s="396"/>
      <c r="MBW834" s="396"/>
      <c r="MBX834" s="396"/>
      <c r="MBY834" s="396"/>
      <c r="MBZ834" s="396"/>
      <c r="MCA834" s="396"/>
      <c r="MCB834" s="396"/>
      <c r="MCC834" s="396"/>
      <c r="MCD834" s="396"/>
      <c r="MCE834" s="396"/>
      <c r="MCF834" s="396"/>
      <c r="MCG834" s="396"/>
      <c r="MCH834" s="396"/>
      <c r="MCI834" s="396"/>
      <c r="MCJ834" s="396"/>
      <c r="MCK834" s="396"/>
      <c r="MCL834" s="396"/>
      <c r="MCM834" s="396"/>
      <c r="MCN834" s="396"/>
      <c r="MCO834" s="396"/>
      <c r="MCP834" s="396"/>
      <c r="MCQ834" s="396"/>
      <c r="MCR834" s="396"/>
      <c r="MCS834" s="396"/>
      <c r="MCT834" s="396"/>
      <c r="MCU834" s="396"/>
      <c r="MCV834" s="396"/>
      <c r="MCW834" s="396"/>
      <c r="MCX834" s="396"/>
      <c r="MCY834" s="396"/>
      <c r="MCZ834" s="396"/>
      <c r="MDA834" s="396"/>
      <c r="MDB834" s="396"/>
      <c r="MDC834" s="396"/>
      <c r="MDD834" s="396"/>
      <c r="MDE834" s="396"/>
      <c r="MDF834" s="396"/>
      <c r="MDG834" s="396"/>
      <c r="MDH834" s="396"/>
      <c r="MDI834" s="396"/>
      <c r="MDJ834" s="396"/>
      <c r="MDK834" s="396"/>
      <c r="MDL834" s="396"/>
      <c r="MDM834" s="396"/>
      <c r="MDN834" s="396"/>
      <c r="MDO834" s="396"/>
      <c r="MDP834" s="396"/>
      <c r="MDQ834" s="396"/>
      <c r="MDR834" s="396"/>
      <c r="MDS834" s="396"/>
      <c r="MDT834" s="396"/>
      <c r="MDU834" s="396"/>
      <c r="MDV834" s="396"/>
      <c r="MDW834" s="396"/>
      <c r="MDX834" s="396"/>
      <c r="MDY834" s="396"/>
      <c r="MDZ834" s="396"/>
      <c r="MEA834" s="396"/>
      <c r="MEB834" s="396"/>
      <c r="MEC834" s="396"/>
      <c r="MED834" s="396"/>
      <c r="MEE834" s="396"/>
      <c r="MEF834" s="396"/>
      <c r="MEG834" s="396"/>
      <c r="MEH834" s="396"/>
      <c r="MEI834" s="396"/>
      <c r="MEJ834" s="396"/>
      <c r="MEK834" s="396"/>
      <c r="MEL834" s="396"/>
      <c r="MEM834" s="396"/>
      <c r="MEN834" s="396"/>
      <c r="MEO834" s="396"/>
      <c r="MEP834" s="396"/>
      <c r="MEQ834" s="396"/>
      <c r="MER834" s="396"/>
      <c r="MES834" s="396"/>
      <c r="MET834" s="396"/>
      <c r="MEU834" s="396"/>
      <c r="MEV834" s="396"/>
      <c r="MEW834" s="396"/>
      <c r="MEX834" s="396"/>
      <c r="MEY834" s="396"/>
      <c r="MEZ834" s="396"/>
      <c r="MFA834" s="396"/>
      <c r="MFB834" s="396"/>
      <c r="MFC834" s="396"/>
      <c r="MFD834" s="396"/>
      <c r="MFE834" s="396"/>
      <c r="MFF834" s="396"/>
      <c r="MFG834" s="396"/>
      <c r="MFH834" s="396"/>
      <c r="MFI834" s="396"/>
      <c r="MFJ834" s="396"/>
      <c r="MFK834" s="396"/>
      <c r="MFL834" s="396"/>
      <c r="MFM834" s="396"/>
      <c r="MFN834" s="396"/>
      <c r="MFO834" s="396"/>
      <c r="MFP834" s="396"/>
      <c r="MFQ834" s="396"/>
      <c r="MFR834" s="396"/>
      <c r="MFS834" s="396"/>
      <c r="MFT834" s="396"/>
      <c r="MFU834" s="396"/>
      <c r="MFV834" s="396"/>
      <c r="MFW834" s="396"/>
      <c r="MFX834" s="396"/>
      <c r="MFY834" s="396"/>
      <c r="MFZ834" s="396"/>
      <c r="MGA834" s="396"/>
      <c r="MGB834" s="396"/>
      <c r="MGC834" s="396"/>
      <c r="MGD834" s="396"/>
      <c r="MGE834" s="396"/>
      <c r="MGF834" s="396"/>
      <c r="MGG834" s="396"/>
      <c r="MGH834" s="396"/>
      <c r="MGI834" s="396"/>
      <c r="MGJ834" s="396"/>
      <c r="MGK834" s="396"/>
      <c r="MGL834" s="396"/>
      <c r="MGM834" s="396"/>
      <c r="MGN834" s="396"/>
      <c r="MGO834" s="396"/>
      <c r="MGP834" s="396"/>
      <c r="MGQ834" s="396"/>
      <c r="MGR834" s="396"/>
      <c r="MGS834" s="396"/>
      <c r="MGT834" s="396"/>
      <c r="MGU834" s="396"/>
      <c r="MGV834" s="396"/>
      <c r="MGW834" s="396"/>
      <c r="MGX834" s="396"/>
      <c r="MGY834" s="396"/>
      <c r="MGZ834" s="396"/>
      <c r="MHA834" s="396"/>
      <c r="MHB834" s="396"/>
      <c r="MHC834" s="396"/>
      <c r="MHD834" s="396"/>
      <c r="MHE834" s="396"/>
      <c r="MHF834" s="396"/>
      <c r="MHG834" s="396"/>
      <c r="MHH834" s="396"/>
      <c r="MHI834" s="396"/>
      <c r="MHJ834" s="396"/>
      <c r="MHK834" s="396"/>
      <c r="MHL834" s="396"/>
      <c r="MHM834" s="396"/>
      <c r="MHN834" s="396"/>
      <c r="MHO834" s="396"/>
      <c r="MHP834" s="396"/>
      <c r="MHQ834" s="396"/>
      <c r="MHR834" s="396"/>
      <c r="MHS834" s="396"/>
      <c r="MHT834" s="396"/>
      <c r="MHU834" s="396"/>
      <c r="MHV834" s="396"/>
      <c r="MHW834" s="396"/>
      <c r="MHX834" s="396"/>
      <c r="MHY834" s="396"/>
      <c r="MHZ834" s="396"/>
      <c r="MIA834" s="396"/>
      <c r="MIB834" s="396"/>
      <c r="MIC834" s="396"/>
      <c r="MID834" s="396"/>
      <c r="MIE834" s="396"/>
      <c r="MIF834" s="396"/>
      <c r="MIG834" s="396"/>
      <c r="MIH834" s="396"/>
      <c r="MII834" s="396"/>
      <c r="MIJ834" s="396"/>
      <c r="MIK834" s="396"/>
      <c r="MIL834" s="396"/>
      <c r="MIM834" s="396"/>
      <c r="MIN834" s="396"/>
      <c r="MIO834" s="396"/>
      <c r="MIP834" s="396"/>
      <c r="MIQ834" s="396"/>
      <c r="MIR834" s="396"/>
      <c r="MIS834" s="396"/>
      <c r="MIT834" s="396"/>
      <c r="MIU834" s="396"/>
      <c r="MIV834" s="396"/>
      <c r="MIW834" s="396"/>
      <c r="MIX834" s="396"/>
      <c r="MIY834" s="396"/>
      <c r="MIZ834" s="396"/>
      <c r="MJA834" s="396"/>
      <c r="MJB834" s="396"/>
      <c r="MJC834" s="396"/>
      <c r="MJD834" s="396"/>
      <c r="MJE834" s="396"/>
      <c r="MJF834" s="396"/>
      <c r="MJG834" s="396"/>
      <c r="MJH834" s="396"/>
      <c r="MJI834" s="396"/>
      <c r="MJJ834" s="396"/>
      <c r="MJK834" s="396"/>
      <c r="MJL834" s="396"/>
      <c r="MJM834" s="396"/>
      <c r="MJN834" s="396"/>
      <c r="MJO834" s="396"/>
      <c r="MJP834" s="396"/>
      <c r="MJQ834" s="396"/>
      <c r="MJR834" s="396"/>
      <c r="MJS834" s="396"/>
      <c r="MJT834" s="396"/>
      <c r="MJU834" s="396"/>
      <c r="MJV834" s="396"/>
      <c r="MJW834" s="396"/>
      <c r="MJX834" s="396"/>
      <c r="MJY834" s="396"/>
      <c r="MJZ834" s="396"/>
      <c r="MKA834" s="396"/>
      <c r="MKB834" s="396"/>
      <c r="MKC834" s="396"/>
      <c r="MKD834" s="396"/>
      <c r="MKE834" s="396"/>
      <c r="MKF834" s="396"/>
      <c r="MKG834" s="396"/>
      <c r="MKH834" s="396"/>
      <c r="MKI834" s="396"/>
      <c r="MKJ834" s="396"/>
      <c r="MKK834" s="396"/>
      <c r="MKL834" s="396"/>
      <c r="MKM834" s="396"/>
      <c r="MKN834" s="396"/>
      <c r="MKO834" s="396"/>
      <c r="MKP834" s="396"/>
      <c r="MKQ834" s="396"/>
      <c r="MKR834" s="396"/>
      <c r="MKS834" s="396"/>
      <c r="MKT834" s="396"/>
      <c r="MKU834" s="396"/>
      <c r="MKV834" s="396"/>
      <c r="MKW834" s="396"/>
      <c r="MKX834" s="396"/>
      <c r="MKY834" s="396"/>
      <c r="MKZ834" s="396"/>
      <c r="MLA834" s="396"/>
      <c r="MLB834" s="396"/>
      <c r="MLC834" s="396"/>
      <c r="MLD834" s="396"/>
      <c r="MLE834" s="396"/>
      <c r="MLF834" s="396"/>
      <c r="MLG834" s="396"/>
      <c r="MLH834" s="396"/>
      <c r="MLI834" s="396"/>
      <c r="MLJ834" s="396"/>
      <c r="MLK834" s="396"/>
      <c r="MLL834" s="396"/>
      <c r="MLM834" s="396"/>
      <c r="MLN834" s="396"/>
      <c r="MLO834" s="396"/>
      <c r="MLP834" s="396"/>
      <c r="MLQ834" s="396"/>
      <c r="MLR834" s="396"/>
      <c r="MLS834" s="396"/>
      <c r="MLT834" s="396"/>
      <c r="MLU834" s="396"/>
      <c r="MLV834" s="396"/>
      <c r="MLW834" s="396"/>
      <c r="MLX834" s="396"/>
      <c r="MLY834" s="396"/>
      <c r="MLZ834" s="396"/>
      <c r="MMA834" s="396"/>
      <c r="MMB834" s="396"/>
      <c r="MMC834" s="396"/>
      <c r="MMD834" s="396"/>
      <c r="MME834" s="396"/>
      <c r="MMF834" s="396"/>
      <c r="MMG834" s="396"/>
      <c r="MMH834" s="396"/>
      <c r="MMI834" s="396"/>
      <c r="MMJ834" s="396"/>
      <c r="MMK834" s="396"/>
      <c r="MML834" s="396"/>
      <c r="MMM834" s="396"/>
      <c r="MMN834" s="396"/>
      <c r="MMO834" s="396"/>
      <c r="MMP834" s="396"/>
      <c r="MMQ834" s="396"/>
      <c r="MMR834" s="396"/>
      <c r="MMS834" s="396"/>
      <c r="MMT834" s="396"/>
      <c r="MMU834" s="396"/>
      <c r="MMV834" s="396"/>
      <c r="MMW834" s="396"/>
      <c r="MMX834" s="396"/>
      <c r="MMY834" s="396"/>
      <c r="MMZ834" s="396"/>
      <c r="MNA834" s="396"/>
      <c r="MNB834" s="396"/>
      <c r="MNC834" s="396"/>
      <c r="MND834" s="396"/>
      <c r="MNE834" s="396"/>
      <c r="MNF834" s="396"/>
      <c r="MNG834" s="396"/>
      <c r="MNH834" s="396"/>
      <c r="MNI834" s="396"/>
      <c r="MNJ834" s="396"/>
      <c r="MNK834" s="396"/>
      <c r="MNL834" s="396"/>
      <c r="MNM834" s="396"/>
      <c r="MNN834" s="396"/>
      <c r="MNO834" s="396"/>
      <c r="MNP834" s="396"/>
      <c r="MNQ834" s="396"/>
      <c r="MNR834" s="396"/>
      <c r="MNS834" s="396"/>
      <c r="MNT834" s="396"/>
      <c r="MNU834" s="396"/>
      <c r="MNV834" s="396"/>
      <c r="MNW834" s="396"/>
      <c r="MNX834" s="396"/>
      <c r="MNY834" s="396"/>
      <c r="MNZ834" s="396"/>
      <c r="MOA834" s="396"/>
      <c r="MOB834" s="396"/>
      <c r="MOC834" s="396"/>
      <c r="MOD834" s="396"/>
      <c r="MOE834" s="396"/>
      <c r="MOF834" s="396"/>
      <c r="MOG834" s="396"/>
      <c r="MOH834" s="396"/>
      <c r="MOI834" s="396"/>
      <c r="MOJ834" s="396"/>
      <c r="MOK834" s="396"/>
      <c r="MOL834" s="396"/>
      <c r="MOM834" s="396"/>
      <c r="MON834" s="396"/>
      <c r="MOO834" s="396"/>
      <c r="MOP834" s="396"/>
      <c r="MOQ834" s="396"/>
      <c r="MOR834" s="396"/>
      <c r="MOS834" s="396"/>
      <c r="MOT834" s="396"/>
      <c r="MOU834" s="396"/>
      <c r="MOV834" s="396"/>
      <c r="MOW834" s="396"/>
      <c r="MOX834" s="396"/>
      <c r="MOY834" s="396"/>
      <c r="MOZ834" s="396"/>
      <c r="MPA834" s="396"/>
      <c r="MPB834" s="396"/>
      <c r="MPC834" s="396"/>
      <c r="MPD834" s="396"/>
      <c r="MPE834" s="396"/>
      <c r="MPF834" s="396"/>
      <c r="MPG834" s="396"/>
      <c r="MPH834" s="396"/>
      <c r="MPI834" s="396"/>
      <c r="MPJ834" s="396"/>
      <c r="MPK834" s="396"/>
      <c r="MPL834" s="396"/>
      <c r="MPM834" s="396"/>
      <c r="MPN834" s="396"/>
      <c r="MPO834" s="396"/>
      <c r="MPP834" s="396"/>
      <c r="MPQ834" s="396"/>
      <c r="MPR834" s="396"/>
      <c r="MPS834" s="396"/>
      <c r="MPT834" s="396"/>
      <c r="MPU834" s="396"/>
      <c r="MPV834" s="396"/>
      <c r="MPW834" s="396"/>
      <c r="MPX834" s="396"/>
      <c r="MPY834" s="396"/>
      <c r="MPZ834" s="396"/>
      <c r="MQA834" s="396"/>
      <c r="MQB834" s="396"/>
      <c r="MQC834" s="396"/>
      <c r="MQD834" s="396"/>
      <c r="MQE834" s="396"/>
      <c r="MQF834" s="396"/>
      <c r="MQG834" s="396"/>
      <c r="MQH834" s="396"/>
      <c r="MQI834" s="396"/>
      <c r="MQJ834" s="396"/>
      <c r="MQK834" s="396"/>
      <c r="MQL834" s="396"/>
      <c r="MQM834" s="396"/>
      <c r="MQN834" s="396"/>
      <c r="MQO834" s="396"/>
      <c r="MQP834" s="396"/>
      <c r="MQQ834" s="396"/>
      <c r="MQR834" s="396"/>
      <c r="MQS834" s="396"/>
      <c r="MQT834" s="396"/>
      <c r="MQU834" s="396"/>
      <c r="MQV834" s="396"/>
      <c r="MQW834" s="396"/>
      <c r="MQX834" s="396"/>
      <c r="MQY834" s="396"/>
      <c r="MQZ834" s="396"/>
      <c r="MRA834" s="396"/>
      <c r="MRB834" s="396"/>
      <c r="MRC834" s="396"/>
      <c r="MRD834" s="396"/>
      <c r="MRE834" s="396"/>
      <c r="MRF834" s="396"/>
      <c r="MRG834" s="396"/>
      <c r="MRH834" s="396"/>
      <c r="MRI834" s="396"/>
      <c r="MRJ834" s="396"/>
      <c r="MRK834" s="396"/>
      <c r="MRL834" s="396"/>
      <c r="MRM834" s="396"/>
      <c r="MRN834" s="396"/>
      <c r="MRO834" s="396"/>
      <c r="MRP834" s="396"/>
      <c r="MRQ834" s="396"/>
      <c r="MRR834" s="396"/>
      <c r="MRS834" s="396"/>
      <c r="MRT834" s="396"/>
      <c r="MRU834" s="396"/>
      <c r="MRV834" s="396"/>
      <c r="MRW834" s="396"/>
      <c r="MRX834" s="396"/>
      <c r="MRY834" s="396"/>
      <c r="MRZ834" s="396"/>
      <c r="MSA834" s="396"/>
      <c r="MSB834" s="396"/>
      <c r="MSC834" s="396"/>
      <c r="MSD834" s="396"/>
      <c r="MSE834" s="396"/>
      <c r="MSF834" s="396"/>
      <c r="MSG834" s="396"/>
      <c r="MSH834" s="396"/>
      <c r="MSI834" s="396"/>
      <c r="MSJ834" s="396"/>
      <c r="MSK834" s="396"/>
      <c r="MSL834" s="396"/>
      <c r="MSM834" s="396"/>
      <c r="MSN834" s="396"/>
      <c r="MSO834" s="396"/>
      <c r="MSP834" s="396"/>
      <c r="MSQ834" s="396"/>
      <c r="MSR834" s="396"/>
      <c r="MSS834" s="396"/>
      <c r="MST834" s="396"/>
      <c r="MSU834" s="396"/>
      <c r="MSV834" s="396"/>
      <c r="MSW834" s="396"/>
      <c r="MSX834" s="396"/>
      <c r="MSY834" s="396"/>
      <c r="MSZ834" s="396"/>
      <c r="MTA834" s="396"/>
      <c r="MTB834" s="396"/>
      <c r="MTC834" s="396"/>
      <c r="MTD834" s="396"/>
      <c r="MTE834" s="396"/>
      <c r="MTF834" s="396"/>
      <c r="MTG834" s="396"/>
      <c r="MTH834" s="396"/>
      <c r="MTI834" s="396"/>
      <c r="MTJ834" s="396"/>
      <c r="MTK834" s="396"/>
      <c r="MTL834" s="396"/>
      <c r="MTM834" s="396"/>
      <c r="MTN834" s="396"/>
      <c r="MTO834" s="396"/>
      <c r="MTP834" s="396"/>
      <c r="MTQ834" s="396"/>
      <c r="MTR834" s="396"/>
      <c r="MTS834" s="396"/>
      <c r="MTT834" s="396"/>
      <c r="MTU834" s="396"/>
      <c r="MTV834" s="396"/>
      <c r="MTW834" s="396"/>
      <c r="MTX834" s="396"/>
      <c r="MTY834" s="396"/>
      <c r="MTZ834" s="396"/>
      <c r="MUA834" s="396"/>
      <c r="MUB834" s="396"/>
      <c r="MUC834" s="396"/>
      <c r="MUD834" s="396"/>
      <c r="MUE834" s="396"/>
      <c r="MUF834" s="396"/>
      <c r="MUG834" s="396"/>
      <c r="MUH834" s="396"/>
      <c r="MUI834" s="396"/>
      <c r="MUJ834" s="396"/>
      <c r="MUK834" s="396"/>
      <c r="MUL834" s="396"/>
      <c r="MUM834" s="396"/>
      <c r="MUN834" s="396"/>
      <c r="MUO834" s="396"/>
      <c r="MUP834" s="396"/>
      <c r="MUQ834" s="396"/>
      <c r="MUR834" s="396"/>
      <c r="MUS834" s="396"/>
      <c r="MUT834" s="396"/>
      <c r="MUU834" s="396"/>
      <c r="MUV834" s="396"/>
      <c r="MUW834" s="396"/>
      <c r="MUX834" s="396"/>
      <c r="MUY834" s="396"/>
      <c r="MUZ834" s="396"/>
      <c r="MVA834" s="396"/>
      <c r="MVB834" s="396"/>
      <c r="MVC834" s="396"/>
      <c r="MVD834" s="396"/>
      <c r="MVE834" s="396"/>
      <c r="MVF834" s="396"/>
      <c r="MVG834" s="396"/>
      <c r="MVH834" s="396"/>
      <c r="MVI834" s="396"/>
      <c r="MVJ834" s="396"/>
      <c r="MVK834" s="396"/>
      <c r="MVL834" s="396"/>
      <c r="MVM834" s="396"/>
      <c r="MVN834" s="396"/>
      <c r="MVO834" s="396"/>
      <c r="MVP834" s="396"/>
      <c r="MVQ834" s="396"/>
      <c r="MVR834" s="396"/>
      <c r="MVS834" s="396"/>
      <c r="MVT834" s="396"/>
      <c r="MVU834" s="396"/>
      <c r="MVV834" s="396"/>
      <c r="MVW834" s="396"/>
      <c r="MVX834" s="396"/>
      <c r="MVY834" s="396"/>
      <c r="MVZ834" s="396"/>
      <c r="MWA834" s="396"/>
      <c r="MWB834" s="396"/>
      <c r="MWC834" s="396"/>
      <c r="MWD834" s="396"/>
      <c r="MWE834" s="396"/>
      <c r="MWF834" s="396"/>
      <c r="MWG834" s="396"/>
      <c r="MWH834" s="396"/>
      <c r="MWI834" s="396"/>
      <c r="MWJ834" s="396"/>
      <c r="MWK834" s="396"/>
      <c r="MWL834" s="396"/>
      <c r="MWM834" s="396"/>
      <c r="MWN834" s="396"/>
      <c r="MWO834" s="396"/>
      <c r="MWP834" s="396"/>
      <c r="MWQ834" s="396"/>
      <c r="MWR834" s="396"/>
      <c r="MWS834" s="396"/>
      <c r="MWT834" s="396"/>
      <c r="MWU834" s="396"/>
      <c r="MWV834" s="396"/>
      <c r="MWW834" s="396"/>
      <c r="MWX834" s="396"/>
      <c r="MWY834" s="396"/>
      <c r="MWZ834" s="396"/>
      <c r="MXA834" s="396"/>
      <c r="MXB834" s="396"/>
      <c r="MXC834" s="396"/>
      <c r="MXD834" s="396"/>
      <c r="MXE834" s="396"/>
      <c r="MXF834" s="396"/>
      <c r="MXG834" s="396"/>
      <c r="MXH834" s="396"/>
      <c r="MXI834" s="396"/>
      <c r="MXJ834" s="396"/>
      <c r="MXK834" s="396"/>
      <c r="MXL834" s="396"/>
      <c r="MXM834" s="396"/>
      <c r="MXN834" s="396"/>
      <c r="MXO834" s="396"/>
      <c r="MXP834" s="396"/>
      <c r="MXQ834" s="396"/>
      <c r="MXR834" s="396"/>
      <c r="MXS834" s="396"/>
      <c r="MXT834" s="396"/>
      <c r="MXU834" s="396"/>
      <c r="MXV834" s="396"/>
      <c r="MXW834" s="396"/>
      <c r="MXX834" s="396"/>
      <c r="MXY834" s="396"/>
      <c r="MXZ834" s="396"/>
      <c r="MYA834" s="396"/>
      <c r="MYB834" s="396"/>
      <c r="MYC834" s="396"/>
      <c r="MYD834" s="396"/>
      <c r="MYE834" s="396"/>
      <c r="MYF834" s="396"/>
      <c r="MYG834" s="396"/>
      <c r="MYH834" s="396"/>
      <c r="MYI834" s="396"/>
      <c r="MYJ834" s="396"/>
      <c r="MYK834" s="396"/>
      <c r="MYL834" s="396"/>
      <c r="MYM834" s="396"/>
      <c r="MYN834" s="396"/>
      <c r="MYO834" s="396"/>
      <c r="MYP834" s="396"/>
      <c r="MYQ834" s="396"/>
      <c r="MYR834" s="396"/>
      <c r="MYS834" s="396"/>
      <c r="MYT834" s="396"/>
      <c r="MYU834" s="396"/>
      <c r="MYV834" s="396"/>
      <c r="MYW834" s="396"/>
      <c r="MYX834" s="396"/>
      <c r="MYY834" s="396"/>
      <c r="MYZ834" s="396"/>
      <c r="MZA834" s="396"/>
      <c r="MZB834" s="396"/>
      <c r="MZC834" s="396"/>
      <c r="MZD834" s="396"/>
      <c r="MZE834" s="396"/>
      <c r="MZF834" s="396"/>
      <c r="MZG834" s="396"/>
      <c r="MZH834" s="396"/>
      <c r="MZI834" s="396"/>
      <c r="MZJ834" s="396"/>
      <c r="MZK834" s="396"/>
      <c r="MZL834" s="396"/>
      <c r="MZM834" s="396"/>
      <c r="MZN834" s="396"/>
      <c r="MZO834" s="396"/>
      <c r="MZP834" s="396"/>
      <c r="MZQ834" s="396"/>
      <c r="MZR834" s="396"/>
      <c r="MZS834" s="396"/>
      <c r="MZT834" s="396"/>
      <c r="MZU834" s="396"/>
      <c r="MZV834" s="396"/>
      <c r="MZW834" s="396"/>
      <c r="MZX834" s="396"/>
      <c r="MZY834" s="396"/>
      <c r="MZZ834" s="396"/>
      <c r="NAA834" s="396"/>
      <c r="NAB834" s="396"/>
      <c r="NAC834" s="396"/>
      <c r="NAD834" s="396"/>
      <c r="NAE834" s="396"/>
      <c r="NAF834" s="396"/>
      <c r="NAG834" s="396"/>
      <c r="NAH834" s="396"/>
      <c r="NAI834" s="396"/>
      <c r="NAJ834" s="396"/>
      <c r="NAK834" s="396"/>
      <c r="NAL834" s="396"/>
      <c r="NAM834" s="396"/>
      <c r="NAN834" s="396"/>
      <c r="NAO834" s="396"/>
      <c r="NAP834" s="396"/>
      <c r="NAQ834" s="396"/>
      <c r="NAR834" s="396"/>
      <c r="NAS834" s="396"/>
      <c r="NAT834" s="396"/>
      <c r="NAU834" s="396"/>
      <c r="NAV834" s="396"/>
      <c r="NAW834" s="396"/>
      <c r="NAX834" s="396"/>
      <c r="NAY834" s="396"/>
      <c r="NAZ834" s="396"/>
      <c r="NBA834" s="396"/>
      <c r="NBB834" s="396"/>
      <c r="NBC834" s="396"/>
      <c r="NBD834" s="396"/>
      <c r="NBE834" s="396"/>
      <c r="NBF834" s="396"/>
      <c r="NBG834" s="396"/>
      <c r="NBH834" s="396"/>
      <c r="NBI834" s="396"/>
      <c r="NBJ834" s="396"/>
      <c r="NBK834" s="396"/>
      <c r="NBL834" s="396"/>
      <c r="NBM834" s="396"/>
      <c r="NBN834" s="396"/>
      <c r="NBO834" s="396"/>
      <c r="NBP834" s="396"/>
      <c r="NBQ834" s="396"/>
      <c r="NBR834" s="396"/>
      <c r="NBS834" s="396"/>
      <c r="NBT834" s="396"/>
      <c r="NBU834" s="396"/>
      <c r="NBV834" s="396"/>
      <c r="NBW834" s="396"/>
      <c r="NBX834" s="396"/>
      <c r="NBY834" s="396"/>
      <c r="NBZ834" s="396"/>
      <c r="NCA834" s="396"/>
      <c r="NCB834" s="396"/>
      <c r="NCC834" s="396"/>
      <c r="NCD834" s="396"/>
      <c r="NCE834" s="396"/>
      <c r="NCF834" s="396"/>
      <c r="NCG834" s="396"/>
      <c r="NCH834" s="396"/>
      <c r="NCI834" s="396"/>
      <c r="NCJ834" s="396"/>
      <c r="NCK834" s="396"/>
      <c r="NCL834" s="396"/>
      <c r="NCM834" s="396"/>
      <c r="NCN834" s="396"/>
      <c r="NCO834" s="396"/>
      <c r="NCP834" s="396"/>
      <c r="NCQ834" s="396"/>
      <c r="NCR834" s="396"/>
      <c r="NCS834" s="396"/>
      <c r="NCT834" s="396"/>
      <c r="NCU834" s="396"/>
      <c r="NCV834" s="396"/>
      <c r="NCW834" s="396"/>
      <c r="NCX834" s="396"/>
      <c r="NCY834" s="396"/>
      <c r="NCZ834" s="396"/>
      <c r="NDA834" s="396"/>
      <c r="NDB834" s="396"/>
      <c r="NDC834" s="396"/>
      <c r="NDD834" s="396"/>
      <c r="NDE834" s="396"/>
      <c r="NDF834" s="396"/>
      <c r="NDG834" s="396"/>
      <c r="NDH834" s="396"/>
      <c r="NDI834" s="396"/>
      <c r="NDJ834" s="396"/>
      <c r="NDK834" s="396"/>
      <c r="NDL834" s="396"/>
      <c r="NDM834" s="396"/>
      <c r="NDN834" s="396"/>
      <c r="NDO834" s="396"/>
      <c r="NDP834" s="396"/>
      <c r="NDQ834" s="396"/>
      <c r="NDR834" s="396"/>
      <c r="NDS834" s="396"/>
      <c r="NDT834" s="396"/>
      <c r="NDU834" s="396"/>
      <c r="NDV834" s="396"/>
      <c r="NDW834" s="396"/>
      <c r="NDX834" s="396"/>
      <c r="NDY834" s="396"/>
      <c r="NDZ834" s="396"/>
      <c r="NEA834" s="396"/>
      <c r="NEB834" s="396"/>
      <c r="NEC834" s="396"/>
      <c r="NED834" s="396"/>
      <c r="NEE834" s="396"/>
      <c r="NEF834" s="396"/>
      <c r="NEG834" s="396"/>
      <c r="NEH834" s="396"/>
      <c r="NEI834" s="396"/>
      <c r="NEJ834" s="396"/>
      <c r="NEK834" s="396"/>
      <c r="NEL834" s="396"/>
      <c r="NEM834" s="396"/>
      <c r="NEN834" s="396"/>
      <c r="NEO834" s="396"/>
      <c r="NEP834" s="396"/>
      <c r="NEQ834" s="396"/>
      <c r="NER834" s="396"/>
      <c r="NES834" s="396"/>
      <c r="NET834" s="396"/>
      <c r="NEU834" s="396"/>
      <c r="NEV834" s="396"/>
      <c r="NEW834" s="396"/>
      <c r="NEX834" s="396"/>
      <c r="NEY834" s="396"/>
      <c r="NEZ834" s="396"/>
      <c r="NFA834" s="396"/>
      <c r="NFB834" s="396"/>
      <c r="NFC834" s="396"/>
      <c r="NFD834" s="396"/>
      <c r="NFE834" s="396"/>
      <c r="NFF834" s="396"/>
      <c r="NFG834" s="396"/>
      <c r="NFH834" s="396"/>
      <c r="NFI834" s="396"/>
      <c r="NFJ834" s="396"/>
      <c r="NFK834" s="396"/>
      <c r="NFL834" s="396"/>
      <c r="NFM834" s="396"/>
      <c r="NFN834" s="396"/>
      <c r="NFO834" s="396"/>
      <c r="NFP834" s="396"/>
      <c r="NFQ834" s="396"/>
      <c r="NFR834" s="396"/>
      <c r="NFS834" s="396"/>
      <c r="NFT834" s="396"/>
      <c r="NFU834" s="396"/>
      <c r="NFV834" s="396"/>
      <c r="NFW834" s="396"/>
      <c r="NFX834" s="396"/>
      <c r="NFY834" s="396"/>
      <c r="NFZ834" s="396"/>
      <c r="NGA834" s="396"/>
      <c r="NGB834" s="396"/>
      <c r="NGC834" s="396"/>
      <c r="NGD834" s="396"/>
      <c r="NGE834" s="396"/>
      <c r="NGF834" s="396"/>
      <c r="NGG834" s="396"/>
      <c r="NGH834" s="396"/>
      <c r="NGI834" s="396"/>
      <c r="NGJ834" s="396"/>
      <c r="NGK834" s="396"/>
      <c r="NGL834" s="396"/>
      <c r="NGM834" s="396"/>
      <c r="NGN834" s="396"/>
      <c r="NGO834" s="396"/>
      <c r="NGP834" s="396"/>
      <c r="NGQ834" s="396"/>
      <c r="NGR834" s="396"/>
      <c r="NGS834" s="396"/>
      <c r="NGT834" s="396"/>
      <c r="NGU834" s="396"/>
      <c r="NGV834" s="396"/>
      <c r="NGW834" s="396"/>
      <c r="NGX834" s="396"/>
      <c r="NGY834" s="396"/>
      <c r="NGZ834" s="396"/>
      <c r="NHA834" s="396"/>
      <c r="NHB834" s="396"/>
      <c r="NHC834" s="396"/>
      <c r="NHD834" s="396"/>
      <c r="NHE834" s="396"/>
      <c r="NHF834" s="396"/>
      <c r="NHG834" s="396"/>
      <c r="NHH834" s="396"/>
      <c r="NHI834" s="396"/>
      <c r="NHJ834" s="396"/>
      <c r="NHK834" s="396"/>
      <c r="NHL834" s="396"/>
      <c r="NHM834" s="396"/>
      <c r="NHN834" s="396"/>
      <c r="NHO834" s="396"/>
      <c r="NHP834" s="396"/>
      <c r="NHQ834" s="396"/>
      <c r="NHR834" s="396"/>
      <c r="NHS834" s="396"/>
      <c r="NHT834" s="396"/>
      <c r="NHU834" s="396"/>
      <c r="NHV834" s="396"/>
      <c r="NHW834" s="396"/>
      <c r="NHX834" s="396"/>
      <c r="NHY834" s="396"/>
      <c r="NHZ834" s="396"/>
      <c r="NIA834" s="396"/>
      <c r="NIB834" s="396"/>
      <c r="NIC834" s="396"/>
      <c r="NID834" s="396"/>
      <c r="NIE834" s="396"/>
      <c r="NIF834" s="396"/>
      <c r="NIG834" s="396"/>
      <c r="NIH834" s="396"/>
      <c r="NII834" s="396"/>
      <c r="NIJ834" s="396"/>
      <c r="NIK834" s="396"/>
      <c r="NIL834" s="396"/>
      <c r="NIM834" s="396"/>
      <c r="NIN834" s="396"/>
      <c r="NIO834" s="396"/>
      <c r="NIP834" s="396"/>
      <c r="NIQ834" s="396"/>
      <c r="NIR834" s="396"/>
      <c r="NIS834" s="396"/>
      <c r="NIT834" s="396"/>
      <c r="NIU834" s="396"/>
      <c r="NIV834" s="396"/>
      <c r="NIW834" s="396"/>
      <c r="NIX834" s="396"/>
      <c r="NIY834" s="396"/>
      <c r="NIZ834" s="396"/>
      <c r="NJA834" s="396"/>
      <c r="NJB834" s="396"/>
      <c r="NJC834" s="396"/>
      <c r="NJD834" s="396"/>
      <c r="NJE834" s="396"/>
      <c r="NJF834" s="396"/>
      <c r="NJG834" s="396"/>
      <c r="NJH834" s="396"/>
      <c r="NJI834" s="396"/>
      <c r="NJJ834" s="396"/>
      <c r="NJK834" s="396"/>
      <c r="NJL834" s="396"/>
      <c r="NJM834" s="396"/>
      <c r="NJN834" s="396"/>
      <c r="NJO834" s="396"/>
      <c r="NJP834" s="396"/>
      <c r="NJQ834" s="396"/>
      <c r="NJR834" s="396"/>
      <c r="NJS834" s="396"/>
      <c r="NJT834" s="396"/>
      <c r="NJU834" s="396"/>
      <c r="NJV834" s="396"/>
      <c r="NJW834" s="396"/>
      <c r="NJX834" s="396"/>
      <c r="NJY834" s="396"/>
      <c r="NJZ834" s="396"/>
      <c r="NKA834" s="396"/>
      <c r="NKB834" s="396"/>
      <c r="NKC834" s="396"/>
      <c r="NKD834" s="396"/>
      <c r="NKE834" s="396"/>
      <c r="NKF834" s="396"/>
      <c r="NKG834" s="396"/>
      <c r="NKH834" s="396"/>
      <c r="NKI834" s="396"/>
      <c r="NKJ834" s="396"/>
      <c r="NKK834" s="396"/>
      <c r="NKL834" s="396"/>
      <c r="NKM834" s="396"/>
      <c r="NKN834" s="396"/>
      <c r="NKO834" s="396"/>
      <c r="NKP834" s="396"/>
      <c r="NKQ834" s="396"/>
      <c r="NKR834" s="396"/>
      <c r="NKS834" s="396"/>
      <c r="NKT834" s="396"/>
      <c r="NKU834" s="396"/>
      <c r="NKV834" s="396"/>
      <c r="NKW834" s="396"/>
      <c r="NKX834" s="396"/>
      <c r="NKY834" s="396"/>
      <c r="NKZ834" s="396"/>
      <c r="NLA834" s="396"/>
      <c r="NLB834" s="396"/>
      <c r="NLC834" s="396"/>
      <c r="NLD834" s="396"/>
      <c r="NLE834" s="396"/>
      <c r="NLF834" s="396"/>
      <c r="NLG834" s="396"/>
      <c r="NLH834" s="396"/>
      <c r="NLI834" s="396"/>
      <c r="NLJ834" s="396"/>
      <c r="NLK834" s="396"/>
      <c r="NLL834" s="396"/>
      <c r="NLM834" s="396"/>
      <c r="NLN834" s="396"/>
      <c r="NLO834" s="396"/>
      <c r="NLP834" s="396"/>
      <c r="NLQ834" s="396"/>
      <c r="NLR834" s="396"/>
      <c r="NLS834" s="396"/>
      <c r="NLT834" s="396"/>
      <c r="NLU834" s="396"/>
      <c r="NLV834" s="396"/>
      <c r="NLW834" s="396"/>
      <c r="NLX834" s="396"/>
      <c r="NLY834" s="396"/>
      <c r="NLZ834" s="396"/>
      <c r="NMA834" s="396"/>
      <c r="NMB834" s="396"/>
      <c r="NMC834" s="396"/>
      <c r="NMD834" s="396"/>
      <c r="NME834" s="396"/>
      <c r="NMF834" s="396"/>
      <c r="NMG834" s="396"/>
      <c r="NMH834" s="396"/>
      <c r="NMI834" s="396"/>
      <c r="NMJ834" s="396"/>
      <c r="NMK834" s="396"/>
      <c r="NML834" s="396"/>
      <c r="NMM834" s="396"/>
      <c r="NMN834" s="396"/>
      <c r="NMO834" s="396"/>
      <c r="NMP834" s="396"/>
      <c r="NMQ834" s="396"/>
      <c r="NMR834" s="396"/>
      <c r="NMS834" s="396"/>
      <c r="NMT834" s="396"/>
      <c r="NMU834" s="396"/>
      <c r="NMV834" s="396"/>
      <c r="NMW834" s="396"/>
      <c r="NMX834" s="396"/>
      <c r="NMY834" s="396"/>
      <c r="NMZ834" s="396"/>
      <c r="NNA834" s="396"/>
      <c r="NNB834" s="396"/>
      <c r="NNC834" s="396"/>
      <c r="NND834" s="396"/>
      <c r="NNE834" s="396"/>
      <c r="NNF834" s="396"/>
      <c r="NNG834" s="396"/>
      <c r="NNH834" s="396"/>
      <c r="NNI834" s="396"/>
      <c r="NNJ834" s="396"/>
      <c r="NNK834" s="396"/>
      <c r="NNL834" s="396"/>
      <c r="NNM834" s="396"/>
      <c r="NNN834" s="396"/>
      <c r="NNO834" s="396"/>
      <c r="NNP834" s="396"/>
      <c r="NNQ834" s="396"/>
      <c r="NNR834" s="396"/>
      <c r="NNS834" s="396"/>
      <c r="NNT834" s="396"/>
      <c r="NNU834" s="396"/>
      <c r="NNV834" s="396"/>
      <c r="NNW834" s="396"/>
      <c r="NNX834" s="396"/>
      <c r="NNY834" s="396"/>
      <c r="NNZ834" s="396"/>
      <c r="NOA834" s="396"/>
      <c r="NOB834" s="396"/>
      <c r="NOC834" s="396"/>
      <c r="NOD834" s="396"/>
      <c r="NOE834" s="396"/>
      <c r="NOF834" s="396"/>
      <c r="NOG834" s="396"/>
      <c r="NOH834" s="396"/>
      <c r="NOI834" s="396"/>
      <c r="NOJ834" s="396"/>
      <c r="NOK834" s="396"/>
      <c r="NOL834" s="396"/>
      <c r="NOM834" s="396"/>
      <c r="NON834" s="396"/>
      <c r="NOO834" s="396"/>
      <c r="NOP834" s="396"/>
      <c r="NOQ834" s="396"/>
      <c r="NOR834" s="396"/>
      <c r="NOS834" s="396"/>
      <c r="NOT834" s="396"/>
      <c r="NOU834" s="396"/>
      <c r="NOV834" s="396"/>
      <c r="NOW834" s="396"/>
      <c r="NOX834" s="396"/>
      <c r="NOY834" s="396"/>
      <c r="NOZ834" s="396"/>
      <c r="NPA834" s="396"/>
      <c r="NPB834" s="396"/>
      <c r="NPC834" s="396"/>
      <c r="NPD834" s="396"/>
      <c r="NPE834" s="396"/>
      <c r="NPF834" s="396"/>
      <c r="NPG834" s="396"/>
      <c r="NPH834" s="396"/>
      <c r="NPI834" s="396"/>
      <c r="NPJ834" s="396"/>
      <c r="NPK834" s="396"/>
      <c r="NPL834" s="396"/>
      <c r="NPM834" s="396"/>
      <c r="NPN834" s="396"/>
      <c r="NPO834" s="396"/>
      <c r="NPP834" s="396"/>
      <c r="NPQ834" s="396"/>
      <c r="NPR834" s="396"/>
      <c r="NPS834" s="396"/>
      <c r="NPT834" s="396"/>
      <c r="NPU834" s="396"/>
      <c r="NPV834" s="396"/>
      <c r="NPW834" s="396"/>
      <c r="NPX834" s="396"/>
      <c r="NPY834" s="396"/>
      <c r="NPZ834" s="396"/>
      <c r="NQA834" s="396"/>
      <c r="NQB834" s="396"/>
      <c r="NQC834" s="396"/>
      <c r="NQD834" s="396"/>
      <c r="NQE834" s="396"/>
      <c r="NQF834" s="396"/>
      <c r="NQG834" s="396"/>
      <c r="NQH834" s="396"/>
      <c r="NQI834" s="396"/>
      <c r="NQJ834" s="396"/>
      <c r="NQK834" s="396"/>
      <c r="NQL834" s="396"/>
      <c r="NQM834" s="396"/>
      <c r="NQN834" s="396"/>
      <c r="NQO834" s="396"/>
      <c r="NQP834" s="396"/>
      <c r="NQQ834" s="396"/>
      <c r="NQR834" s="396"/>
      <c r="NQS834" s="396"/>
      <c r="NQT834" s="396"/>
      <c r="NQU834" s="396"/>
      <c r="NQV834" s="396"/>
      <c r="NQW834" s="396"/>
      <c r="NQX834" s="396"/>
      <c r="NQY834" s="396"/>
      <c r="NQZ834" s="396"/>
      <c r="NRA834" s="396"/>
      <c r="NRB834" s="396"/>
      <c r="NRC834" s="396"/>
      <c r="NRD834" s="396"/>
      <c r="NRE834" s="396"/>
      <c r="NRF834" s="396"/>
      <c r="NRG834" s="396"/>
      <c r="NRH834" s="396"/>
      <c r="NRI834" s="396"/>
      <c r="NRJ834" s="396"/>
      <c r="NRK834" s="396"/>
      <c r="NRL834" s="396"/>
      <c r="NRM834" s="396"/>
      <c r="NRN834" s="396"/>
      <c r="NRO834" s="396"/>
      <c r="NRP834" s="396"/>
      <c r="NRQ834" s="396"/>
      <c r="NRR834" s="396"/>
      <c r="NRS834" s="396"/>
      <c r="NRT834" s="396"/>
      <c r="NRU834" s="396"/>
      <c r="NRV834" s="396"/>
      <c r="NRW834" s="396"/>
      <c r="NRX834" s="396"/>
      <c r="NRY834" s="396"/>
      <c r="NRZ834" s="396"/>
      <c r="NSA834" s="396"/>
      <c r="NSB834" s="396"/>
      <c r="NSC834" s="396"/>
      <c r="NSD834" s="396"/>
      <c r="NSE834" s="396"/>
      <c r="NSF834" s="396"/>
      <c r="NSG834" s="396"/>
      <c r="NSH834" s="396"/>
      <c r="NSI834" s="396"/>
      <c r="NSJ834" s="396"/>
      <c r="NSK834" s="396"/>
      <c r="NSL834" s="396"/>
      <c r="NSM834" s="396"/>
      <c r="NSN834" s="396"/>
      <c r="NSO834" s="396"/>
      <c r="NSP834" s="396"/>
      <c r="NSQ834" s="396"/>
      <c r="NSR834" s="396"/>
      <c r="NSS834" s="396"/>
      <c r="NST834" s="396"/>
      <c r="NSU834" s="396"/>
      <c r="NSV834" s="396"/>
      <c r="NSW834" s="396"/>
      <c r="NSX834" s="396"/>
      <c r="NSY834" s="396"/>
      <c r="NSZ834" s="396"/>
      <c r="NTA834" s="396"/>
      <c r="NTB834" s="396"/>
      <c r="NTC834" s="396"/>
      <c r="NTD834" s="396"/>
      <c r="NTE834" s="396"/>
      <c r="NTF834" s="396"/>
      <c r="NTG834" s="396"/>
      <c r="NTH834" s="396"/>
      <c r="NTI834" s="396"/>
      <c r="NTJ834" s="396"/>
      <c r="NTK834" s="396"/>
      <c r="NTL834" s="396"/>
      <c r="NTM834" s="396"/>
      <c r="NTN834" s="396"/>
      <c r="NTO834" s="396"/>
      <c r="NTP834" s="396"/>
      <c r="NTQ834" s="396"/>
      <c r="NTR834" s="396"/>
      <c r="NTS834" s="396"/>
      <c r="NTT834" s="396"/>
      <c r="NTU834" s="396"/>
      <c r="NTV834" s="396"/>
      <c r="NTW834" s="396"/>
      <c r="NTX834" s="396"/>
      <c r="NTY834" s="396"/>
      <c r="NTZ834" s="396"/>
      <c r="NUA834" s="396"/>
      <c r="NUB834" s="396"/>
      <c r="NUC834" s="396"/>
      <c r="NUD834" s="396"/>
      <c r="NUE834" s="396"/>
      <c r="NUF834" s="396"/>
      <c r="NUG834" s="396"/>
      <c r="NUH834" s="396"/>
      <c r="NUI834" s="396"/>
      <c r="NUJ834" s="396"/>
      <c r="NUK834" s="396"/>
      <c r="NUL834" s="396"/>
      <c r="NUM834" s="396"/>
      <c r="NUN834" s="396"/>
      <c r="NUO834" s="396"/>
      <c r="NUP834" s="396"/>
      <c r="NUQ834" s="396"/>
      <c r="NUR834" s="396"/>
      <c r="NUS834" s="396"/>
      <c r="NUT834" s="396"/>
      <c r="NUU834" s="396"/>
      <c r="NUV834" s="396"/>
      <c r="NUW834" s="396"/>
      <c r="NUX834" s="396"/>
      <c r="NUY834" s="396"/>
      <c r="NUZ834" s="396"/>
      <c r="NVA834" s="396"/>
      <c r="NVB834" s="396"/>
      <c r="NVC834" s="396"/>
      <c r="NVD834" s="396"/>
      <c r="NVE834" s="396"/>
      <c r="NVF834" s="396"/>
      <c r="NVG834" s="396"/>
      <c r="NVH834" s="396"/>
      <c r="NVI834" s="396"/>
      <c r="NVJ834" s="396"/>
      <c r="NVK834" s="396"/>
      <c r="NVL834" s="396"/>
      <c r="NVM834" s="396"/>
      <c r="NVN834" s="396"/>
      <c r="NVO834" s="396"/>
      <c r="NVP834" s="396"/>
      <c r="NVQ834" s="396"/>
      <c r="NVR834" s="396"/>
      <c r="NVS834" s="396"/>
      <c r="NVT834" s="396"/>
      <c r="NVU834" s="396"/>
      <c r="NVV834" s="396"/>
      <c r="NVW834" s="396"/>
      <c r="NVX834" s="396"/>
      <c r="NVY834" s="396"/>
      <c r="NVZ834" s="396"/>
      <c r="NWA834" s="396"/>
      <c r="NWB834" s="396"/>
      <c r="NWC834" s="396"/>
      <c r="NWD834" s="396"/>
      <c r="NWE834" s="396"/>
      <c r="NWF834" s="396"/>
      <c r="NWG834" s="396"/>
      <c r="NWH834" s="396"/>
      <c r="NWI834" s="396"/>
      <c r="NWJ834" s="396"/>
      <c r="NWK834" s="396"/>
      <c r="NWL834" s="396"/>
      <c r="NWM834" s="396"/>
      <c r="NWN834" s="396"/>
      <c r="NWO834" s="396"/>
      <c r="NWP834" s="396"/>
      <c r="NWQ834" s="396"/>
      <c r="NWR834" s="396"/>
      <c r="NWS834" s="396"/>
      <c r="NWT834" s="396"/>
      <c r="NWU834" s="396"/>
      <c r="NWV834" s="396"/>
      <c r="NWW834" s="396"/>
      <c r="NWX834" s="396"/>
      <c r="NWY834" s="396"/>
      <c r="NWZ834" s="396"/>
      <c r="NXA834" s="396"/>
      <c r="NXB834" s="396"/>
      <c r="NXC834" s="396"/>
      <c r="NXD834" s="396"/>
      <c r="NXE834" s="396"/>
      <c r="NXF834" s="396"/>
      <c r="NXG834" s="396"/>
      <c r="NXH834" s="396"/>
      <c r="NXI834" s="396"/>
      <c r="NXJ834" s="396"/>
      <c r="NXK834" s="396"/>
      <c r="NXL834" s="396"/>
      <c r="NXM834" s="396"/>
      <c r="NXN834" s="396"/>
      <c r="NXO834" s="396"/>
      <c r="NXP834" s="396"/>
      <c r="NXQ834" s="396"/>
      <c r="NXR834" s="396"/>
      <c r="NXS834" s="396"/>
      <c r="NXT834" s="396"/>
      <c r="NXU834" s="396"/>
      <c r="NXV834" s="396"/>
      <c r="NXW834" s="396"/>
      <c r="NXX834" s="396"/>
      <c r="NXY834" s="396"/>
      <c r="NXZ834" s="396"/>
      <c r="NYA834" s="396"/>
      <c r="NYB834" s="396"/>
      <c r="NYC834" s="396"/>
      <c r="NYD834" s="396"/>
      <c r="NYE834" s="396"/>
      <c r="NYF834" s="396"/>
      <c r="NYG834" s="396"/>
      <c r="NYH834" s="396"/>
      <c r="NYI834" s="396"/>
      <c r="NYJ834" s="396"/>
      <c r="NYK834" s="396"/>
      <c r="NYL834" s="396"/>
      <c r="NYM834" s="396"/>
      <c r="NYN834" s="396"/>
      <c r="NYO834" s="396"/>
      <c r="NYP834" s="396"/>
      <c r="NYQ834" s="396"/>
      <c r="NYR834" s="396"/>
      <c r="NYS834" s="396"/>
      <c r="NYT834" s="396"/>
      <c r="NYU834" s="396"/>
      <c r="NYV834" s="396"/>
      <c r="NYW834" s="396"/>
      <c r="NYX834" s="396"/>
      <c r="NYY834" s="396"/>
      <c r="NYZ834" s="396"/>
      <c r="NZA834" s="396"/>
      <c r="NZB834" s="396"/>
      <c r="NZC834" s="396"/>
      <c r="NZD834" s="396"/>
      <c r="NZE834" s="396"/>
      <c r="NZF834" s="396"/>
      <c r="NZG834" s="396"/>
      <c r="NZH834" s="396"/>
      <c r="NZI834" s="396"/>
      <c r="NZJ834" s="396"/>
      <c r="NZK834" s="396"/>
      <c r="NZL834" s="396"/>
      <c r="NZM834" s="396"/>
      <c r="NZN834" s="396"/>
      <c r="NZO834" s="396"/>
      <c r="NZP834" s="396"/>
      <c r="NZQ834" s="396"/>
      <c r="NZR834" s="396"/>
      <c r="NZS834" s="396"/>
      <c r="NZT834" s="396"/>
      <c r="NZU834" s="396"/>
      <c r="NZV834" s="396"/>
      <c r="NZW834" s="396"/>
      <c r="NZX834" s="396"/>
      <c r="NZY834" s="396"/>
      <c r="NZZ834" s="396"/>
      <c r="OAA834" s="396"/>
      <c r="OAB834" s="396"/>
      <c r="OAC834" s="396"/>
      <c r="OAD834" s="396"/>
      <c r="OAE834" s="396"/>
      <c r="OAF834" s="396"/>
      <c r="OAG834" s="396"/>
      <c r="OAH834" s="396"/>
      <c r="OAI834" s="396"/>
      <c r="OAJ834" s="396"/>
      <c r="OAK834" s="396"/>
      <c r="OAL834" s="396"/>
      <c r="OAM834" s="396"/>
      <c r="OAN834" s="396"/>
      <c r="OAO834" s="396"/>
      <c r="OAP834" s="396"/>
      <c r="OAQ834" s="396"/>
      <c r="OAR834" s="396"/>
      <c r="OAS834" s="396"/>
      <c r="OAT834" s="396"/>
      <c r="OAU834" s="396"/>
      <c r="OAV834" s="396"/>
      <c r="OAW834" s="396"/>
      <c r="OAX834" s="396"/>
      <c r="OAY834" s="396"/>
      <c r="OAZ834" s="396"/>
      <c r="OBA834" s="396"/>
      <c r="OBB834" s="396"/>
      <c r="OBC834" s="396"/>
      <c r="OBD834" s="396"/>
      <c r="OBE834" s="396"/>
      <c r="OBF834" s="396"/>
      <c r="OBG834" s="396"/>
      <c r="OBH834" s="396"/>
      <c r="OBI834" s="396"/>
      <c r="OBJ834" s="396"/>
      <c r="OBK834" s="396"/>
      <c r="OBL834" s="396"/>
      <c r="OBM834" s="396"/>
      <c r="OBN834" s="396"/>
      <c r="OBO834" s="396"/>
      <c r="OBP834" s="396"/>
      <c r="OBQ834" s="396"/>
      <c r="OBR834" s="396"/>
      <c r="OBS834" s="396"/>
      <c r="OBT834" s="396"/>
      <c r="OBU834" s="396"/>
      <c r="OBV834" s="396"/>
      <c r="OBW834" s="396"/>
      <c r="OBX834" s="396"/>
      <c r="OBY834" s="396"/>
      <c r="OBZ834" s="396"/>
      <c r="OCA834" s="396"/>
      <c r="OCB834" s="396"/>
      <c r="OCC834" s="396"/>
      <c r="OCD834" s="396"/>
      <c r="OCE834" s="396"/>
      <c r="OCF834" s="396"/>
      <c r="OCG834" s="396"/>
      <c r="OCH834" s="396"/>
      <c r="OCI834" s="396"/>
      <c r="OCJ834" s="396"/>
      <c r="OCK834" s="396"/>
      <c r="OCL834" s="396"/>
      <c r="OCM834" s="396"/>
      <c r="OCN834" s="396"/>
      <c r="OCO834" s="396"/>
      <c r="OCP834" s="396"/>
      <c r="OCQ834" s="396"/>
      <c r="OCR834" s="396"/>
      <c r="OCS834" s="396"/>
      <c r="OCT834" s="396"/>
      <c r="OCU834" s="396"/>
      <c r="OCV834" s="396"/>
      <c r="OCW834" s="396"/>
      <c r="OCX834" s="396"/>
      <c r="OCY834" s="396"/>
      <c r="OCZ834" s="396"/>
      <c r="ODA834" s="396"/>
      <c r="ODB834" s="396"/>
      <c r="ODC834" s="396"/>
      <c r="ODD834" s="396"/>
      <c r="ODE834" s="396"/>
      <c r="ODF834" s="396"/>
      <c r="ODG834" s="396"/>
      <c r="ODH834" s="396"/>
      <c r="ODI834" s="396"/>
      <c r="ODJ834" s="396"/>
      <c r="ODK834" s="396"/>
      <c r="ODL834" s="396"/>
      <c r="ODM834" s="396"/>
      <c r="ODN834" s="396"/>
      <c r="ODO834" s="396"/>
      <c r="ODP834" s="396"/>
      <c r="ODQ834" s="396"/>
      <c r="ODR834" s="396"/>
      <c r="ODS834" s="396"/>
      <c r="ODT834" s="396"/>
      <c r="ODU834" s="396"/>
      <c r="ODV834" s="396"/>
      <c r="ODW834" s="396"/>
      <c r="ODX834" s="396"/>
      <c r="ODY834" s="396"/>
      <c r="ODZ834" s="396"/>
      <c r="OEA834" s="396"/>
      <c r="OEB834" s="396"/>
      <c r="OEC834" s="396"/>
      <c r="OED834" s="396"/>
      <c r="OEE834" s="396"/>
      <c r="OEF834" s="396"/>
      <c r="OEG834" s="396"/>
      <c r="OEH834" s="396"/>
      <c r="OEI834" s="396"/>
      <c r="OEJ834" s="396"/>
      <c r="OEK834" s="396"/>
      <c r="OEL834" s="396"/>
      <c r="OEM834" s="396"/>
      <c r="OEN834" s="396"/>
      <c r="OEO834" s="396"/>
      <c r="OEP834" s="396"/>
      <c r="OEQ834" s="396"/>
      <c r="OER834" s="396"/>
      <c r="OES834" s="396"/>
      <c r="OET834" s="396"/>
      <c r="OEU834" s="396"/>
      <c r="OEV834" s="396"/>
      <c r="OEW834" s="396"/>
      <c r="OEX834" s="396"/>
      <c r="OEY834" s="396"/>
      <c r="OEZ834" s="396"/>
      <c r="OFA834" s="396"/>
      <c r="OFB834" s="396"/>
      <c r="OFC834" s="396"/>
      <c r="OFD834" s="396"/>
      <c r="OFE834" s="396"/>
      <c r="OFF834" s="396"/>
      <c r="OFG834" s="396"/>
      <c r="OFH834" s="396"/>
      <c r="OFI834" s="396"/>
      <c r="OFJ834" s="396"/>
      <c r="OFK834" s="396"/>
      <c r="OFL834" s="396"/>
      <c r="OFM834" s="396"/>
      <c r="OFN834" s="396"/>
      <c r="OFO834" s="396"/>
      <c r="OFP834" s="396"/>
      <c r="OFQ834" s="396"/>
      <c r="OFR834" s="396"/>
      <c r="OFS834" s="396"/>
      <c r="OFT834" s="396"/>
      <c r="OFU834" s="396"/>
      <c r="OFV834" s="396"/>
      <c r="OFW834" s="396"/>
      <c r="OFX834" s="396"/>
      <c r="OFY834" s="396"/>
      <c r="OFZ834" s="396"/>
      <c r="OGA834" s="396"/>
      <c r="OGB834" s="396"/>
      <c r="OGC834" s="396"/>
      <c r="OGD834" s="396"/>
      <c r="OGE834" s="396"/>
      <c r="OGF834" s="396"/>
      <c r="OGG834" s="396"/>
      <c r="OGH834" s="396"/>
      <c r="OGI834" s="396"/>
      <c r="OGJ834" s="396"/>
      <c r="OGK834" s="396"/>
      <c r="OGL834" s="396"/>
      <c r="OGM834" s="396"/>
      <c r="OGN834" s="396"/>
      <c r="OGO834" s="396"/>
      <c r="OGP834" s="396"/>
      <c r="OGQ834" s="396"/>
      <c r="OGR834" s="396"/>
      <c r="OGS834" s="396"/>
      <c r="OGT834" s="396"/>
      <c r="OGU834" s="396"/>
      <c r="OGV834" s="396"/>
      <c r="OGW834" s="396"/>
      <c r="OGX834" s="396"/>
      <c r="OGY834" s="396"/>
      <c r="OGZ834" s="396"/>
      <c r="OHA834" s="396"/>
      <c r="OHB834" s="396"/>
      <c r="OHC834" s="396"/>
      <c r="OHD834" s="396"/>
      <c r="OHE834" s="396"/>
      <c r="OHF834" s="396"/>
      <c r="OHG834" s="396"/>
      <c r="OHH834" s="396"/>
      <c r="OHI834" s="396"/>
      <c r="OHJ834" s="396"/>
      <c r="OHK834" s="396"/>
      <c r="OHL834" s="396"/>
      <c r="OHM834" s="396"/>
      <c r="OHN834" s="396"/>
      <c r="OHO834" s="396"/>
      <c r="OHP834" s="396"/>
      <c r="OHQ834" s="396"/>
      <c r="OHR834" s="396"/>
      <c r="OHS834" s="396"/>
      <c r="OHT834" s="396"/>
      <c r="OHU834" s="396"/>
      <c r="OHV834" s="396"/>
      <c r="OHW834" s="396"/>
      <c r="OHX834" s="396"/>
      <c r="OHY834" s="396"/>
      <c r="OHZ834" s="396"/>
      <c r="OIA834" s="396"/>
      <c r="OIB834" s="396"/>
      <c r="OIC834" s="396"/>
      <c r="OID834" s="396"/>
      <c r="OIE834" s="396"/>
      <c r="OIF834" s="396"/>
      <c r="OIG834" s="396"/>
      <c r="OIH834" s="396"/>
      <c r="OII834" s="396"/>
      <c r="OIJ834" s="396"/>
      <c r="OIK834" s="396"/>
      <c r="OIL834" s="396"/>
      <c r="OIM834" s="396"/>
      <c r="OIN834" s="396"/>
      <c r="OIO834" s="396"/>
      <c r="OIP834" s="396"/>
      <c r="OIQ834" s="396"/>
      <c r="OIR834" s="396"/>
      <c r="OIS834" s="396"/>
      <c r="OIT834" s="396"/>
      <c r="OIU834" s="396"/>
      <c r="OIV834" s="396"/>
      <c r="OIW834" s="396"/>
      <c r="OIX834" s="396"/>
      <c r="OIY834" s="396"/>
      <c r="OIZ834" s="396"/>
      <c r="OJA834" s="396"/>
      <c r="OJB834" s="396"/>
      <c r="OJC834" s="396"/>
      <c r="OJD834" s="396"/>
      <c r="OJE834" s="396"/>
      <c r="OJF834" s="396"/>
      <c r="OJG834" s="396"/>
      <c r="OJH834" s="396"/>
      <c r="OJI834" s="396"/>
      <c r="OJJ834" s="396"/>
      <c r="OJK834" s="396"/>
      <c r="OJL834" s="396"/>
      <c r="OJM834" s="396"/>
      <c r="OJN834" s="396"/>
      <c r="OJO834" s="396"/>
      <c r="OJP834" s="396"/>
      <c r="OJQ834" s="396"/>
      <c r="OJR834" s="396"/>
      <c r="OJS834" s="396"/>
      <c r="OJT834" s="396"/>
      <c r="OJU834" s="396"/>
      <c r="OJV834" s="396"/>
      <c r="OJW834" s="396"/>
      <c r="OJX834" s="396"/>
      <c r="OJY834" s="396"/>
      <c r="OJZ834" s="396"/>
      <c r="OKA834" s="396"/>
      <c r="OKB834" s="396"/>
      <c r="OKC834" s="396"/>
      <c r="OKD834" s="396"/>
      <c r="OKE834" s="396"/>
      <c r="OKF834" s="396"/>
      <c r="OKG834" s="396"/>
      <c r="OKH834" s="396"/>
      <c r="OKI834" s="396"/>
      <c r="OKJ834" s="396"/>
      <c r="OKK834" s="396"/>
      <c r="OKL834" s="396"/>
      <c r="OKM834" s="396"/>
      <c r="OKN834" s="396"/>
      <c r="OKO834" s="396"/>
      <c r="OKP834" s="396"/>
      <c r="OKQ834" s="396"/>
      <c r="OKR834" s="396"/>
      <c r="OKS834" s="396"/>
      <c r="OKT834" s="396"/>
      <c r="OKU834" s="396"/>
      <c r="OKV834" s="396"/>
      <c r="OKW834" s="396"/>
      <c r="OKX834" s="396"/>
      <c r="OKY834" s="396"/>
      <c r="OKZ834" s="396"/>
      <c r="OLA834" s="396"/>
      <c r="OLB834" s="396"/>
      <c r="OLC834" s="396"/>
      <c r="OLD834" s="396"/>
      <c r="OLE834" s="396"/>
      <c r="OLF834" s="396"/>
      <c r="OLG834" s="396"/>
      <c r="OLH834" s="396"/>
      <c r="OLI834" s="396"/>
      <c r="OLJ834" s="396"/>
      <c r="OLK834" s="396"/>
      <c r="OLL834" s="396"/>
      <c r="OLM834" s="396"/>
      <c r="OLN834" s="396"/>
      <c r="OLO834" s="396"/>
      <c r="OLP834" s="396"/>
      <c r="OLQ834" s="396"/>
      <c r="OLR834" s="396"/>
      <c r="OLS834" s="396"/>
      <c r="OLT834" s="396"/>
      <c r="OLU834" s="396"/>
      <c r="OLV834" s="396"/>
      <c r="OLW834" s="396"/>
      <c r="OLX834" s="396"/>
      <c r="OLY834" s="396"/>
      <c r="OLZ834" s="396"/>
      <c r="OMA834" s="396"/>
      <c r="OMB834" s="396"/>
      <c r="OMC834" s="396"/>
      <c r="OMD834" s="396"/>
      <c r="OME834" s="396"/>
      <c r="OMF834" s="396"/>
      <c r="OMG834" s="396"/>
      <c r="OMH834" s="396"/>
      <c r="OMI834" s="396"/>
      <c r="OMJ834" s="396"/>
      <c r="OMK834" s="396"/>
      <c r="OML834" s="396"/>
      <c r="OMM834" s="396"/>
      <c r="OMN834" s="396"/>
      <c r="OMO834" s="396"/>
      <c r="OMP834" s="396"/>
      <c r="OMQ834" s="396"/>
      <c r="OMR834" s="396"/>
      <c r="OMS834" s="396"/>
      <c r="OMT834" s="396"/>
      <c r="OMU834" s="396"/>
      <c r="OMV834" s="396"/>
      <c r="OMW834" s="396"/>
      <c r="OMX834" s="396"/>
      <c r="OMY834" s="396"/>
      <c r="OMZ834" s="396"/>
      <c r="ONA834" s="396"/>
      <c r="ONB834" s="396"/>
      <c r="ONC834" s="396"/>
      <c r="OND834" s="396"/>
      <c r="ONE834" s="396"/>
      <c r="ONF834" s="396"/>
      <c r="ONG834" s="396"/>
      <c r="ONH834" s="396"/>
      <c r="ONI834" s="396"/>
      <c r="ONJ834" s="396"/>
      <c r="ONK834" s="396"/>
      <c r="ONL834" s="396"/>
      <c r="ONM834" s="396"/>
      <c r="ONN834" s="396"/>
      <c r="ONO834" s="396"/>
      <c r="ONP834" s="396"/>
      <c r="ONQ834" s="396"/>
      <c r="ONR834" s="396"/>
      <c r="ONS834" s="396"/>
      <c r="ONT834" s="396"/>
      <c r="ONU834" s="396"/>
      <c r="ONV834" s="396"/>
      <c r="ONW834" s="396"/>
      <c r="ONX834" s="396"/>
      <c r="ONY834" s="396"/>
      <c r="ONZ834" s="396"/>
      <c r="OOA834" s="396"/>
      <c r="OOB834" s="396"/>
      <c r="OOC834" s="396"/>
      <c r="OOD834" s="396"/>
      <c r="OOE834" s="396"/>
      <c r="OOF834" s="396"/>
      <c r="OOG834" s="396"/>
      <c r="OOH834" s="396"/>
      <c r="OOI834" s="396"/>
      <c r="OOJ834" s="396"/>
      <c r="OOK834" s="396"/>
      <c r="OOL834" s="396"/>
      <c r="OOM834" s="396"/>
      <c r="OON834" s="396"/>
      <c r="OOO834" s="396"/>
      <c r="OOP834" s="396"/>
      <c r="OOQ834" s="396"/>
      <c r="OOR834" s="396"/>
      <c r="OOS834" s="396"/>
      <c r="OOT834" s="396"/>
      <c r="OOU834" s="396"/>
      <c r="OOV834" s="396"/>
      <c r="OOW834" s="396"/>
      <c r="OOX834" s="396"/>
      <c r="OOY834" s="396"/>
      <c r="OOZ834" s="396"/>
      <c r="OPA834" s="396"/>
      <c r="OPB834" s="396"/>
      <c r="OPC834" s="396"/>
      <c r="OPD834" s="396"/>
      <c r="OPE834" s="396"/>
      <c r="OPF834" s="396"/>
      <c r="OPG834" s="396"/>
      <c r="OPH834" s="396"/>
      <c r="OPI834" s="396"/>
      <c r="OPJ834" s="396"/>
      <c r="OPK834" s="396"/>
      <c r="OPL834" s="396"/>
      <c r="OPM834" s="396"/>
      <c r="OPN834" s="396"/>
      <c r="OPO834" s="396"/>
      <c r="OPP834" s="396"/>
      <c r="OPQ834" s="396"/>
      <c r="OPR834" s="396"/>
      <c r="OPS834" s="396"/>
      <c r="OPT834" s="396"/>
      <c r="OPU834" s="396"/>
      <c r="OPV834" s="396"/>
      <c r="OPW834" s="396"/>
      <c r="OPX834" s="396"/>
      <c r="OPY834" s="396"/>
      <c r="OPZ834" s="396"/>
      <c r="OQA834" s="396"/>
      <c r="OQB834" s="396"/>
      <c r="OQC834" s="396"/>
      <c r="OQD834" s="396"/>
      <c r="OQE834" s="396"/>
      <c r="OQF834" s="396"/>
      <c r="OQG834" s="396"/>
      <c r="OQH834" s="396"/>
      <c r="OQI834" s="396"/>
      <c r="OQJ834" s="396"/>
      <c r="OQK834" s="396"/>
      <c r="OQL834" s="396"/>
      <c r="OQM834" s="396"/>
      <c r="OQN834" s="396"/>
      <c r="OQO834" s="396"/>
      <c r="OQP834" s="396"/>
      <c r="OQQ834" s="396"/>
      <c r="OQR834" s="396"/>
      <c r="OQS834" s="396"/>
      <c r="OQT834" s="396"/>
      <c r="OQU834" s="396"/>
      <c r="OQV834" s="396"/>
      <c r="OQW834" s="396"/>
      <c r="OQX834" s="396"/>
      <c r="OQY834" s="396"/>
      <c r="OQZ834" s="396"/>
      <c r="ORA834" s="396"/>
      <c r="ORB834" s="396"/>
      <c r="ORC834" s="396"/>
      <c r="ORD834" s="396"/>
      <c r="ORE834" s="396"/>
      <c r="ORF834" s="396"/>
      <c r="ORG834" s="396"/>
      <c r="ORH834" s="396"/>
      <c r="ORI834" s="396"/>
      <c r="ORJ834" s="396"/>
      <c r="ORK834" s="396"/>
      <c r="ORL834" s="396"/>
      <c r="ORM834" s="396"/>
      <c r="ORN834" s="396"/>
      <c r="ORO834" s="396"/>
      <c r="ORP834" s="396"/>
      <c r="ORQ834" s="396"/>
      <c r="ORR834" s="396"/>
      <c r="ORS834" s="396"/>
      <c r="ORT834" s="396"/>
      <c r="ORU834" s="396"/>
      <c r="ORV834" s="396"/>
      <c r="ORW834" s="396"/>
      <c r="ORX834" s="396"/>
      <c r="ORY834" s="396"/>
      <c r="ORZ834" s="396"/>
      <c r="OSA834" s="396"/>
      <c r="OSB834" s="396"/>
      <c r="OSC834" s="396"/>
      <c r="OSD834" s="396"/>
      <c r="OSE834" s="396"/>
      <c r="OSF834" s="396"/>
      <c r="OSG834" s="396"/>
      <c r="OSH834" s="396"/>
      <c r="OSI834" s="396"/>
      <c r="OSJ834" s="396"/>
      <c r="OSK834" s="396"/>
      <c r="OSL834" s="396"/>
      <c r="OSM834" s="396"/>
      <c r="OSN834" s="396"/>
      <c r="OSO834" s="396"/>
      <c r="OSP834" s="396"/>
      <c r="OSQ834" s="396"/>
      <c r="OSR834" s="396"/>
      <c r="OSS834" s="396"/>
      <c r="OST834" s="396"/>
      <c r="OSU834" s="396"/>
      <c r="OSV834" s="396"/>
      <c r="OSW834" s="396"/>
      <c r="OSX834" s="396"/>
      <c r="OSY834" s="396"/>
      <c r="OSZ834" s="396"/>
      <c r="OTA834" s="396"/>
      <c r="OTB834" s="396"/>
      <c r="OTC834" s="396"/>
      <c r="OTD834" s="396"/>
      <c r="OTE834" s="396"/>
      <c r="OTF834" s="396"/>
      <c r="OTG834" s="396"/>
      <c r="OTH834" s="396"/>
      <c r="OTI834" s="396"/>
      <c r="OTJ834" s="396"/>
      <c r="OTK834" s="396"/>
      <c r="OTL834" s="396"/>
      <c r="OTM834" s="396"/>
      <c r="OTN834" s="396"/>
      <c r="OTO834" s="396"/>
      <c r="OTP834" s="396"/>
      <c r="OTQ834" s="396"/>
      <c r="OTR834" s="396"/>
      <c r="OTS834" s="396"/>
      <c r="OTT834" s="396"/>
      <c r="OTU834" s="396"/>
      <c r="OTV834" s="396"/>
      <c r="OTW834" s="396"/>
      <c r="OTX834" s="396"/>
      <c r="OTY834" s="396"/>
      <c r="OTZ834" s="396"/>
      <c r="OUA834" s="396"/>
      <c r="OUB834" s="396"/>
      <c r="OUC834" s="396"/>
      <c r="OUD834" s="396"/>
      <c r="OUE834" s="396"/>
      <c r="OUF834" s="396"/>
      <c r="OUG834" s="396"/>
      <c r="OUH834" s="396"/>
      <c r="OUI834" s="396"/>
      <c r="OUJ834" s="396"/>
      <c r="OUK834" s="396"/>
      <c r="OUL834" s="396"/>
      <c r="OUM834" s="396"/>
      <c r="OUN834" s="396"/>
      <c r="OUO834" s="396"/>
      <c r="OUP834" s="396"/>
      <c r="OUQ834" s="396"/>
      <c r="OUR834" s="396"/>
      <c r="OUS834" s="396"/>
      <c r="OUT834" s="396"/>
      <c r="OUU834" s="396"/>
      <c r="OUV834" s="396"/>
      <c r="OUW834" s="396"/>
      <c r="OUX834" s="396"/>
      <c r="OUY834" s="396"/>
      <c r="OUZ834" s="396"/>
      <c r="OVA834" s="396"/>
      <c r="OVB834" s="396"/>
      <c r="OVC834" s="396"/>
      <c r="OVD834" s="396"/>
      <c r="OVE834" s="396"/>
      <c r="OVF834" s="396"/>
      <c r="OVG834" s="396"/>
      <c r="OVH834" s="396"/>
      <c r="OVI834" s="396"/>
      <c r="OVJ834" s="396"/>
      <c r="OVK834" s="396"/>
      <c r="OVL834" s="396"/>
      <c r="OVM834" s="396"/>
      <c r="OVN834" s="396"/>
      <c r="OVO834" s="396"/>
      <c r="OVP834" s="396"/>
      <c r="OVQ834" s="396"/>
      <c r="OVR834" s="396"/>
      <c r="OVS834" s="396"/>
      <c r="OVT834" s="396"/>
      <c r="OVU834" s="396"/>
      <c r="OVV834" s="396"/>
      <c r="OVW834" s="396"/>
      <c r="OVX834" s="396"/>
      <c r="OVY834" s="396"/>
      <c r="OVZ834" s="396"/>
      <c r="OWA834" s="396"/>
      <c r="OWB834" s="396"/>
      <c r="OWC834" s="396"/>
      <c r="OWD834" s="396"/>
      <c r="OWE834" s="396"/>
      <c r="OWF834" s="396"/>
      <c r="OWG834" s="396"/>
      <c r="OWH834" s="396"/>
      <c r="OWI834" s="396"/>
      <c r="OWJ834" s="396"/>
      <c r="OWK834" s="396"/>
      <c r="OWL834" s="396"/>
      <c r="OWM834" s="396"/>
      <c r="OWN834" s="396"/>
      <c r="OWO834" s="396"/>
      <c r="OWP834" s="396"/>
      <c r="OWQ834" s="396"/>
      <c r="OWR834" s="396"/>
      <c r="OWS834" s="396"/>
      <c r="OWT834" s="396"/>
      <c r="OWU834" s="396"/>
      <c r="OWV834" s="396"/>
      <c r="OWW834" s="396"/>
      <c r="OWX834" s="396"/>
      <c r="OWY834" s="396"/>
      <c r="OWZ834" s="396"/>
      <c r="OXA834" s="396"/>
      <c r="OXB834" s="396"/>
      <c r="OXC834" s="396"/>
      <c r="OXD834" s="396"/>
      <c r="OXE834" s="396"/>
      <c r="OXF834" s="396"/>
      <c r="OXG834" s="396"/>
      <c r="OXH834" s="396"/>
      <c r="OXI834" s="396"/>
      <c r="OXJ834" s="396"/>
      <c r="OXK834" s="396"/>
      <c r="OXL834" s="396"/>
      <c r="OXM834" s="396"/>
      <c r="OXN834" s="396"/>
      <c r="OXO834" s="396"/>
      <c r="OXP834" s="396"/>
      <c r="OXQ834" s="396"/>
      <c r="OXR834" s="396"/>
      <c r="OXS834" s="396"/>
      <c r="OXT834" s="396"/>
      <c r="OXU834" s="396"/>
      <c r="OXV834" s="396"/>
      <c r="OXW834" s="396"/>
      <c r="OXX834" s="396"/>
      <c r="OXY834" s="396"/>
      <c r="OXZ834" s="396"/>
      <c r="OYA834" s="396"/>
      <c r="OYB834" s="396"/>
      <c r="OYC834" s="396"/>
      <c r="OYD834" s="396"/>
      <c r="OYE834" s="396"/>
      <c r="OYF834" s="396"/>
      <c r="OYG834" s="396"/>
      <c r="OYH834" s="396"/>
      <c r="OYI834" s="396"/>
      <c r="OYJ834" s="396"/>
      <c r="OYK834" s="396"/>
      <c r="OYL834" s="396"/>
      <c r="OYM834" s="396"/>
      <c r="OYN834" s="396"/>
      <c r="OYO834" s="396"/>
      <c r="OYP834" s="396"/>
      <c r="OYQ834" s="396"/>
      <c r="OYR834" s="396"/>
      <c r="OYS834" s="396"/>
      <c r="OYT834" s="396"/>
      <c r="OYU834" s="396"/>
      <c r="OYV834" s="396"/>
      <c r="OYW834" s="396"/>
      <c r="OYX834" s="396"/>
      <c r="OYY834" s="396"/>
      <c r="OYZ834" s="396"/>
      <c r="OZA834" s="396"/>
      <c r="OZB834" s="396"/>
      <c r="OZC834" s="396"/>
      <c r="OZD834" s="396"/>
      <c r="OZE834" s="396"/>
      <c r="OZF834" s="396"/>
      <c r="OZG834" s="396"/>
      <c r="OZH834" s="396"/>
      <c r="OZI834" s="396"/>
      <c r="OZJ834" s="396"/>
      <c r="OZK834" s="396"/>
      <c r="OZL834" s="396"/>
      <c r="OZM834" s="396"/>
      <c r="OZN834" s="396"/>
      <c r="OZO834" s="396"/>
      <c r="OZP834" s="396"/>
      <c r="OZQ834" s="396"/>
      <c r="OZR834" s="396"/>
      <c r="OZS834" s="396"/>
      <c r="OZT834" s="396"/>
      <c r="OZU834" s="396"/>
      <c r="OZV834" s="396"/>
      <c r="OZW834" s="396"/>
      <c r="OZX834" s="396"/>
      <c r="OZY834" s="396"/>
      <c r="OZZ834" s="396"/>
      <c r="PAA834" s="396"/>
      <c r="PAB834" s="396"/>
      <c r="PAC834" s="396"/>
      <c r="PAD834" s="396"/>
      <c r="PAE834" s="396"/>
      <c r="PAF834" s="396"/>
      <c r="PAG834" s="396"/>
      <c r="PAH834" s="396"/>
      <c r="PAI834" s="396"/>
      <c r="PAJ834" s="396"/>
      <c r="PAK834" s="396"/>
      <c r="PAL834" s="396"/>
      <c r="PAM834" s="396"/>
      <c r="PAN834" s="396"/>
      <c r="PAO834" s="396"/>
      <c r="PAP834" s="396"/>
      <c r="PAQ834" s="396"/>
      <c r="PAR834" s="396"/>
      <c r="PAS834" s="396"/>
      <c r="PAT834" s="396"/>
      <c r="PAU834" s="396"/>
      <c r="PAV834" s="396"/>
      <c r="PAW834" s="396"/>
      <c r="PAX834" s="396"/>
      <c r="PAY834" s="396"/>
      <c r="PAZ834" s="396"/>
      <c r="PBA834" s="396"/>
      <c r="PBB834" s="396"/>
      <c r="PBC834" s="396"/>
      <c r="PBD834" s="396"/>
      <c r="PBE834" s="396"/>
      <c r="PBF834" s="396"/>
      <c r="PBG834" s="396"/>
      <c r="PBH834" s="396"/>
      <c r="PBI834" s="396"/>
      <c r="PBJ834" s="396"/>
      <c r="PBK834" s="396"/>
      <c r="PBL834" s="396"/>
      <c r="PBM834" s="396"/>
      <c r="PBN834" s="396"/>
      <c r="PBO834" s="396"/>
      <c r="PBP834" s="396"/>
      <c r="PBQ834" s="396"/>
      <c r="PBR834" s="396"/>
      <c r="PBS834" s="396"/>
      <c r="PBT834" s="396"/>
      <c r="PBU834" s="396"/>
      <c r="PBV834" s="396"/>
      <c r="PBW834" s="396"/>
      <c r="PBX834" s="396"/>
      <c r="PBY834" s="396"/>
      <c r="PBZ834" s="396"/>
      <c r="PCA834" s="396"/>
      <c r="PCB834" s="396"/>
      <c r="PCC834" s="396"/>
      <c r="PCD834" s="396"/>
      <c r="PCE834" s="396"/>
      <c r="PCF834" s="396"/>
      <c r="PCG834" s="396"/>
      <c r="PCH834" s="396"/>
      <c r="PCI834" s="396"/>
      <c r="PCJ834" s="396"/>
      <c r="PCK834" s="396"/>
      <c r="PCL834" s="396"/>
      <c r="PCM834" s="396"/>
      <c r="PCN834" s="396"/>
      <c r="PCO834" s="396"/>
      <c r="PCP834" s="396"/>
      <c r="PCQ834" s="396"/>
      <c r="PCR834" s="396"/>
      <c r="PCS834" s="396"/>
      <c r="PCT834" s="396"/>
      <c r="PCU834" s="396"/>
      <c r="PCV834" s="396"/>
      <c r="PCW834" s="396"/>
      <c r="PCX834" s="396"/>
      <c r="PCY834" s="396"/>
      <c r="PCZ834" s="396"/>
      <c r="PDA834" s="396"/>
      <c r="PDB834" s="396"/>
      <c r="PDC834" s="396"/>
      <c r="PDD834" s="396"/>
      <c r="PDE834" s="396"/>
      <c r="PDF834" s="396"/>
      <c r="PDG834" s="396"/>
      <c r="PDH834" s="396"/>
      <c r="PDI834" s="396"/>
      <c r="PDJ834" s="396"/>
      <c r="PDK834" s="396"/>
      <c r="PDL834" s="396"/>
      <c r="PDM834" s="396"/>
      <c r="PDN834" s="396"/>
      <c r="PDO834" s="396"/>
      <c r="PDP834" s="396"/>
      <c r="PDQ834" s="396"/>
      <c r="PDR834" s="396"/>
      <c r="PDS834" s="396"/>
      <c r="PDT834" s="396"/>
      <c r="PDU834" s="396"/>
      <c r="PDV834" s="396"/>
      <c r="PDW834" s="396"/>
      <c r="PDX834" s="396"/>
      <c r="PDY834" s="396"/>
      <c r="PDZ834" s="396"/>
      <c r="PEA834" s="396"/>
      <c r="PEB834" s="396"/>
      <c r="PEC834" s="396"/>
      <c r="PED834" s="396"/>
      <c r="PEE834" s="396"/>
      <c r="PEF834" s="396"/>
      <c r="PEG834" s="396"/>
      <c r="PEH834" s="396"/>
      <c r="PEI834" s="396"/>
      <c r="PEJ834" s="396"/>
      <c r="PEK834" s="396"/>
      <c r="PEL834" s="396"/>
      <c r="PEM834" s="396"/>
      <c r="PEN834" s="396"/>
      <c r="PEO834" s="396"/>
      <c r="PEP834" s="396"/>
      <c r="PEQ834" s="396"/>
      <c r="PER834" s="396"/>
      <c r="PES834" s="396"/>
      <c r="PET834" s="396"/>
      <c r="PEU834" s="396"/>
      <c r="PEV834" s="396"/>
      <c r="PEW834" s="396"/>
      <c r="PEX834" s="396"/>
      <c r="PEY834" s="396"/>
      <c r="PEZ834" s="396"/>
      <c r="PFA834" s="396"/>
      <c r="PFB834" s="396"/>
      <c r="PFC834" s="396"/>
      <c r="PFD834" s="396"/>
      <c r="PFE834" s="396"/>
      <c r="PFF834" s="396"/>
      <c r="PFG834" s="396"/>
      <c r="PFH834" s="396"/>
      <c r="PFI834" s="396"/>
      <c r="PFJ834" s="396"/>
      <c r="PFK834" s="396"/>
      <c r="PFL834" s="396"/>
      <c r="PFM834" s="396"/>
      <c r="PFN834" s="396"/>
      <c r="PFO834" s="396"/>
      <c r="PFP834" s="396"/>
      <c r="PFQ834" s="396"/>
      <c r="PFR834" s="396"/>
      <c r="PFS834" s="396"/>
      <c r="PFT834" s="396"/>
      <c r="PFU834" s="396"/>
      <c r="PFV834" s="396"/>
      <c r="PFW834" s="396"/>
      <c r="PFX834" s="396"/>
      <c r="PFY834" s="396"/>
      <c r="PFZ834" s="396"/>
      <c r="PGA834" s="396"/>
      <c r="PGB834" s="396"/>
      <c r="PGC834" s="396"/>
      <c r="PGD834" s="396"/>
      <c r="PGE834" s="396"/>
      <c r="PGF834" s="396"/>
      <c r="PGG834" s="396"/>
      <c r="PGH834" s="396"/>
      <c r="PGI834" s="396"/>
      <c r="PGJ834" s="396"/>
      <c r="PGK834" s="396"/>
      <c r="PGL834" s="396"/>
      <c r="PGM834" s="396"/>
      <c r="PGN834" s="396"/>
      <c r="PGO834" s="396"/>
      <c r="PGP834" s="396"/>
      <c r="PGQ834" s="396"/>
      <c r="PGR834" s="396"/>
      <c r="PGS834" s="396"/>
      <c r="PGT834" s="396"/>
      <c r="PGU834" s="396"/>
      <c r="PGV834" s="396"/>
      <c r="PGW834" s="396"/>
      <c r="PGX834" s="396"/>
      <c r="PGY834" s="396"/>
      <c r="PGZ834" s="396"/>
      <c r="PHA834" s="396"/>
      <c r="PHB834" s="396"/>
      <c r="PHC834" s="396"/>
      <c r="PHD834" s="396"/>
      <c r="PHE834" s="396"/>
      <c r="PHF834" s="396"/>
      <c r="PHG834" s="396"/>
      <c r="PHH834" s="396"/>
      <c r="PHI834" s="396"/>
      <c r="PHJ834" s="396"/>
      <c r="PHK834" s="396"/>
      <c r="PHL834" s="396"/>
      <c r="PHM834" s="396"/>
      <c r="PHN834" s="396"/>
      <c r="PHO834" s="396"/>
      <c r="PHP834" s="396"/>
      <c r="PHQ834" s="396"/>
      <c r="PHR834" s="396"/>
      <c r="PHS834" s="396"/>
      <c r="PHT834" s="396"/>
      <c r="PHU834" s="396"/>
      <c r="PHV834" s="396"/>
      <c r="PHW834" s="396"/>
      <c r="PHX834" s="396"/>
      <c r="PHY834" s="396"/>
      <c r="PHZ834" s="396"/>
      <c r="PIA834" s="396"/>
      <c r="PIB834" s="396"/>
      <c r="PIC834" s="396"/>
      <c r="PID834" s="396"/>
      <c r="PIE834" s="396"/>
      <c r="PIF834" s="396"/>
      <c r="PIG834" s="396"/>
      <c r="PIH834" s="396"/>
      <c r="PII834" s="396"/>
      <c r="PIJ834" s="396"/>
      <c r="PIK834" s="396"/>
      <c r="PIL834" s="396"/>
      <c r="PIM834" s="396"/>
      <c r="PIN834" s="396"/>
      <c r="PIO834" s="396"/>
      <c r="PIP834" s="396"/>
      <c r="PIQ834" s="396"/>
      <c r="PIR834" s="396"/>
      <c r="PIS834" s="396"/>
      <c r="PIT834" s="396"/>
      <c r="PIU834" s="396"/>
      <c r="PIV834" s="396"/>
      <c r="PIW834" s="396"/>
      <c r="PIX834" s="396"/>
      <c r="PIY834" s="396"/>
      <c r="PIZ834" s="396"/>
      <c r="PJA834" s="396"/>
      <c r="PJB834" s="396"/>
      <c r="PJC834" s="396"/>
      <c r="PJD834" s="396"/>
      <c r="PJE834" s="396"/>
      <c r="PJF834" s="396"/>
      <c r="PJG834" s="396"/>
      <c r="PJH834" s="396"/>
      <c r="PJI834" s="396"/>
      <c r="PJJ834" s="396"/>
      <c r="PJK834" s="396"/>
      <c r="PJL834" s="396"/>
      <c r="PJM834" s="396"/>
      <c r="PJN834" s="396"/>
      <c r="PJO834" s="396"/>
      <c r="PJP834" s="396"/>
      <c r="PJQ834" s="396"/>
      <c r="PJR834" s="396"/>
      <c r="PJS834" s="396"/>
      <c r="PJT834" s="396"/>
      <c r="PJU834" s="396"/>
      <c r="PJV834" s="396"/>
      <c r="PJW834" s="396"/>
      <c r="PJX834" s="396"/>
      <c r="PJY834" s="396"/>
      <c r="PJZ834" s="396"/>
      <c r="PKA834" s="396"/>
      <c r="PKB834" s="396"/>
      <c r="PKC834" s="396"/>
      <c r="PKD834" s="396"/>
      <c r="PKE834" s="396"/>
      <c r="PKF834" s="396"/>
      <c r="PKG834" s="396"/>
      <c r="PKH834" s="396"/>
      <c r="PKI834" s="396"/>
      <c r="PKJ834" s="396"/>
      <c r="PKK834" s="396"/>
      <c r="PKL834" s="396"/>
      <c r="PKM834" s="396"/>
      <c r="PKN834" s="396"/>
      <c r="PKO834" s="396"/>
      <c r="PKP834" s="396"/>
      <c r="PKQ834" s="396"/>
      <c r="PKR834" s="396"/>
      <c r="PKS834" s="396"/>
      <c r="PKT834" s="396"/>
      <c r="PKU834" s="396"/>
      <c r="PKV834" s="396"/>
      <c r="PKW834" s="396"/>
      <c r="PKX834" s="396"/>
      <c r="PKY834" s="396"/>
      <c r="PKZ834" s="396"/>
      <c r="PLA834" s="396"/>
      <c r="PLB834" s="396"/>
      <c r="PLC834" s="396"/>
      <c r="PLD834" s="396"/>
      <c r="PLE834" s="396"/>
      <c r="PLF834" s="396"/>
      <c r="PLG834" s="396"/>
      <c r="PLH834" s="396"/>
      <c r="PLI834" s="396"/>
      <c r="PLJ834" s="396"/>
      <c r="PLK834" s="396"/>
      <c r="PLL834" s="396"/>
      <c r="PLM834" s="396"/>
      <c r="PLN834" s="396"/>
      <c r="PLO834" s="396"/>
      <c r="PLP834" s="396"/>
      <c r="PLQ834" s="396"/>
      <c r="PLR834" s="396"/>
      <c r="PLS834" s="396"/>
      <c r="PLT834" s="396"/>
      <c r="PLU834" s="396"/>
      <c r="PLV834" s="396"/>
      <c r="PLW834" s="396"/>
      <c r="PLX834" s="396"/>
      <c r="PLY834" s="396"/>
      <c r="PLZ834" s="396"/>
      <c r="PMA834" s="396"/>
      <c r="PMB834" s="396"/>
      <c r="PMC834" s="396"/>
      <c r="PMD834" s="396"/>
      <c r="PME834" s="396"/>
      <c r="PMF834" s="396"/>
      <c r="PMG834" s="396"/>
      <c r="PMH834" s="396"/>
      <c r="PMI834" s="396"/>
      <c r="PMJ834" s="396"/>
      <c r="PMK834" s="396"/>
      <c r="PML834" s="396"/>
      <c r="PMM834" s="396"/>
      <c r="PMN834" s="396"/>
      <c r="PMO834" s="396"/>
      <c r="PMP834" s="396"/>
      <c r="PMQ834" s="396"/>
      <c r="PMR834" s="396"/>
      <c r="PMS834" s="396"/>
      <c r="PMT834" s="396"/>
      <c r="PMU834" s="396"/>
      <c r="PMV834" s="396"/>
      <c r="PMW834" s="396"/>
      <c r="PMX834" s="396"/>
      <c r="PMY834" s="396"/>
      <c r="PMZ834" s="396"/>
      <c r="PNA834" s="396"/>
      <c r="PNB834" s="396"/>
      <c r="PNC834" s="396"/>
      <c r="PND834" s="396"/>
      <c r="PNE834" s="396"/>
      <c r="PNF834" s="396"/>
      <c r="PNG834" s="396"/>
      <c r="PNH834" s="396"/>
      <c r="PNI834" s="396"/>
      <c r="PNJ834" s="396"/>
      <c r="PNK834" s="396"/>
      <c r="PNL834" s="396"/>
      <c r="PNM834" s="396"/>
      <c r="PNN834" s="396"/>
      <c r="PNO834" s="396"/>
      <c r="PNP834" s="396"/>
      <c r="PNQ834" s="396"/>
      <c r="PNR834" s="396"/>
      <c r="PNS834" s="396"/>
      <c r="PNT834" s="396"/>
      <c r="PNU834" s="396"/>
      <c r="PNV834" s="396"/>
      <c r="PNW834" s="396"/>
      <c r="PNX834" s="396"/>
      <c r="PNY834" s="396"/>
      <c r="PNZ834" s="396"/>
      <c r="POA834" s="396"/>
      <c r="POB834" s="396"/>
      <c r="POC834" s="396"/>
      <c r="POD834" s="396"/>
      <c r="POE834" s="396"/>
      <c r="POF834" s="396"/>
      <c r="POG834" s="396"/>
      <c r="POH834" s="396"/>
      <c r="POI834" s="396"/>
      <c r="POJ834" s="396"/>
      <c r="POK834" s="396"/>
      <c r="POL834" s="396"/>
      <c r="POM834" s="396"/>
      <c r="PON834" s="396"/>
      <c r="POO834" s="396"/>
      <c r="POP834" s="396"/>
      <c r="POQ834" s="396"/>
      <c r="POR834" s="396"/>
      <c r="POS834" s="396"/>
      <c r="POT834" s="396"/>
      <c r="POU834" s="396"/>
      <c r="POV834" s="396"/>
      <c r="POW834" s="396"/>
      <c r="POX834" s="396"/>
      <c r="POY834" s="396"/>
      <c r="POZ834" s="396"/>
      <c r="PPA834" s="396"/>
      <c r="PPB834" s="396"/>
      <c r="PPC834" s="396"/>
      <c r="PPD834" s="396"/>
      <c r="PPE834" s="396"/>
      <c r="PPF834" s="396"/>
      <c r="PPG834" s="396"/>
      <c r="PPH834" s="396"/>
      <c r="PPI834" s="396"/>
      <c r="PPJ834" s="396"/>
      <c r="PPK834" s="396"/>
      <c r="PPL834" s="396"/>
      <c r="PPM834" s="396"/>
      <c r="PPN834" s="396"/>
      <c r="PPO834" s="396"/>
      <c r="PPP834" s="396"/>
      <c r="PPQ834" s="396"/>
      <c r="PPR834" s="396"/>
      <c r="PPS834" s="396"/>
      <c r="PPT834" s="396"/>
      <c r="PPU834" s="396"/>
      <c r="PPV834" s="396"/>
      <c r="PPW834" s="396"/>
      <c r="PPX834" s="396"/>
      <c r="PPY834" s="396"/>
      <c r="PPZ834" s="396"/>
      <c r="PQA834" s="396"/>
      <c r="PQB834" s="396"/>
      <c r="PQC834" s="396"/>
      <c r="PQD834" s="396"/>
      <c r="PQE834" s="396"/>
      <c r="PQF834" s="396"/>
      <c r="PQG834" s="396"/>
      <c r="PQH834" s="396"/>
      <c r="PQI834" s="396"/>
      <c r="PQJ834" s="396"/>
      <c r="PQK834" s="396"/>
      <c r="PQL834" s="396"/>
      <c r="PQM834" s="396"/>
      <c r="PQN834" s="396"/>
      <c r="PQO834" s="396"/>
      <c r="PQP834" s="396"/>
      <c r="PQQ834" s="396"/>
      <c r="PQR834" s="396"/>
      <c r="PQS834" s="396"/>
      <c r="PQT834" s="396"/>
      <c r="PQU834" s="396"/>
      <c r="PQV834" s="396"/>
      <c r="PQW834" s="396"/>
      <c r="PQX834" s="396"/>
      <c r="PQY834" s="396"/>
      <c r="PQZ834" s="396"/>
      <c r="PRA834" s="396"/>
      <c r="PRB834" s="396"/>
      <c r="PRC834" s="396"/>
      <c r="PRD834" s="396"/>
      <c r="PRE834" s="396"/>
      <c r="PRF834" s="396"/>
      <c r="PRG834" s="396"/>
      <c r="PRH834" s="396"/>
      <c r="PRI834" s="396"/>
      <c r="PRJ834" s="396"/>
      <c r="PRK834" s="396"/>
      <c r="PRL834" s="396"/>
      <c r="PRM834" s="396"/>
      <c r="PRN834" s="396"/>
      <c r="PRO834" s="396"/>
      <c r="PRP834" s="396"/>
      <c r="PRQ834" s="396"/>
      <c r="PRR834" s="396"/>
      <c r="PRS834" s="396"/>
      <c r="PRT834" s="396"/>
      <c r="PRU834" s="396"/>
      <c r="PRV834" s="396"/>
      <c r="PRW834" s="396"/>
      <c r="PRX834" s="396"/>
      <c r="PRY834" s="396"/>
      <c r="PRZ834" s="396"/>
      <c r="PSA834" s="396"/>
      <c r="PSB834" s="396"/>
      <c r="PSC834" s="396"/>
      <c r="PSD834" s="396"/>
      <c r="PSE834" s="396"/>
      <c r="PSF834" s="396"/>
      <c r="PSG834" s="396"/>
      <c r="PSH834" s="396"/>
      <c r="PSI834" s="396"/>
      <c r="PSJ834" s="396"/>
      <c r="PSK834" s="396"/>
      <c r="PSL834" s="396"/>
      <c r="PSM834" s="396"/>
      <c r="PSN834" s="396"/>
      <c r="PSO834" s="396"/>
      <c r="PSP834" s="396"/>
      <c r="PSQ834" s="396"/>
      <c r="PSR834" s="396"/>
      <c r="PSS834" s="396"/>
      <c r="PST834" s="396"/>
      <c r="PSU834" s="396"/>
      <c r="PSV834" s="396"/>
      <c r="PSW834" s="396"/>
      <c r="PSX834" s="396"/>
      <c r="PSY834" s="396"/>
      <c r="PSZ834" s="396"/>
      <c r="PTA834" s="396"/>
      <c r="PTB834" s="396"/>
      <c r="PTC834" s="396"/>
      <c r="PTD834" s="396"/>
      <c r="PTE834" s="396"/>
      <c r="PTF834" s="396"/>
      <c r="PTG834" s="396"/>
      <c r="PTH834" s="396"/>
      <c r="PTI834" s="396"/>
      <c r="PTJ834" s="396"/>
      <c r="PTK834" s="396"/>
      <c r="PTL834" s="396"/>
      <c r="PTM834" s="396"/>
      <c r="PTN834" s="396"/>
      <c r="PTO834" s="396"/>
      <c r="PTP834" s="396"/>
      <c r="PTQ834" s="396"/>
      <c r="PTR834" s="396"/>
      <c r="PTS834" s="396"/>
      <c r="PTT834" s="396"/>
      <c r="PTU834" s="396"/>
      <c r="PTV834" s="396"/>
      <c r="PTW834" s="396"/>
      <c r="PTX834" s="396"/>
      <c r="PTY834" s="396"/>
      <c r="PTZ834" s="396"/>
      <c r="PUA834" s="396"/>
      <c r="PUB834" s="396"/>
      <c r="PUC834" s="396"/>
      <c r="PUD834" s="396"/>
      <c r="PUE834" s="396"/>
      <c r="PUF834" s="396"/>
      <c r="PUG834" s="396"/>
      <c r="PUH834" s="396"/>
      <c r="PUI834" s="396"/>
      <c r="PUJ834" s="396"/>
      <c r="PUK834" s="396"/>
      <c r="PUL834" s="396"/>
      <c r="PUM834" s="396"/>
      <c r="PUN834" s="396"/>
      <c r="PUO834" s="396"/>
      <c r="PUP834" s="396"/>
      <c r="PUQ834" s="396"/>
      <c r="PUR834" s="396"/>
      <c r="PUS834" s="396"/>
      <c r="PUT834" s="396"/>
      <c r="PUU834" s="396"/>
      <c r="PUV834" s="396"/>
      <c r="PUW834" s="396"/>
      <c r="PUX834" s="396"/>
      <c r="PUY834" s="396"/>
      <c r="PUZ834" s="396"/>
      <c r="PVA834" s="396"/>
      <c r="PVB834" s="396"/>
      <c r="PVC834" s="396"/>
      <c r="PVD834" s="396"/>
      <c r="PVE834" s="396"/>
      <c r="PVF834" s="396"/>
      <c r="PVG834" s="396"/>
      <c r="PVH834" s="396"/>
      <c r="PVI834" s="396"/>
      <c r="PVJ834" s="396"/>
      <c r="PVK834" s="396"/>
      <c r="PVL834" s="396"/>
      <c r="PVM834" s="396"/>
      <c r="PVN834" s="396"/>
      <c r="PVO834" s="396"/>
      <c r="PVP834" s="396"/>
      <c r="PVQ834" s="396"/>
      <c r="PVR834" s="396"/>
      <c r="PVS834" s="396"/>
      <c r="PVT834" s="396"/>
      <c r="PVU834" s="396"/>
      <c r="PVV834" s="396"/>
      <c r="PVW834" s="396"/>
      <c r="PVX834" s="396"/>
      <c r="PVY834" s="396"/>
      <c r="PVZ834" s="396"/>
      <c r="PWA834" s="396"/>
      <c r="PWB834" s="396"/>
      <c r="PWC834" s="396"/>
      <c r="PWD834" s="396"/>
      <c r="PWE834" s="396"/>
      <c r="PWF834" s="396"/>
      <c r="PWG834" s="396"/>
      <c r="PWH834" s="396"/>
      <c r="PWI834" s="396"/>
      <c r="PWJ834" s="396"/>
      <c r="PWK834" s="396"/>
      <c r="PWL834" s="396"/>
      <c r="PWM834" s="396"/>
      <c r="PWN834" s="396"/>
      <c r="PWO834" s="396"/>
      <c r="PWP834" s="396"/>
      <c r="PWQ834" s="396"/>
      <c r="PWR834" s="396"/>
      <c r="PWS834" s="396"/>
      <c r="PWT834" s="396"/>
      <c r="PWU834" s="396"/>
      <c r="PWV834" s="396"/>
      <c r="PWW834" s="396"/>
      <c r="PWX834" s="396"/>
      <c r="PWY834" s="396"/>
      <c r="PWZ834" s="396"/>
      <c r="PXA834" s="396"/>
      <c r="PXB834" s="396"/>
      <c r="PXC834" s="396"/>
      <c r="PXD834" s="396"/>
      <c r="PXE834" s="396"/>
      <c r="PXF834" s="396"/>
      <c r="PXG834" s="396"/>
      <c r="PXH834" s="396"/>
      <c r="PXI834" s="396"/>
      <c r="PXJ834" s="396"/>
      <c r="PXK834" s="396"/>
      <c r="PXL834" s="396"/>
      <c r="PXM834" s="396"/>
      <c r="PXN834" s="396"/>
      <c r="PXO834" s="396"/>
      <c r="PXP834" s="396"/>
      <c r="PXQ834" s="396"/>
      <c r="PXR834" s="396"/>
      <c r="PXS834" s="396"/>
      <c r="PXT834" s="396"/>
      <c r="PXU834" s="396"/>
      <c r="PXV834" s="396"/>
      <c r="PXW834" s="396"/>
      <c r="PXX834" s="396"/>
      <c r="PXY834" s="396"/>
      <c r="PXZ834" s="396"/>
      <c r="PYA834" s="396"/>
      <c r="PYB834" s="396"/>
      <c r="PYC834" s="396"/>
      <c r="PYD834" s="396"/>
      <c r="PYE834" s="396"/>
      <c r="PYF834" s="396"/>
      <c r="PYG834" s="396"/>
      <c r="PYH834" s="396"/>
      <c r="PYI834" s="396"/>
      <c r="PYJ834" s="396"/>
      <c r="PYK834" s="396"/>
      <c r="PYL834" s="396"/>
      <c r="PYM834" s="396"/>
      <c r="PYN834" s="396"/>
      <c r="PYO834" s="396"/>
      <c r="PYP834" s="396"/>
      <c r="PYQ834" s="396"/>
      <c r="PYR834" s="396"/>
      <c r="PYS834" s="396"/>
      <c r="PYT834" s="396"/>
      <c r="PYU834" s="396"/>
      <c r="PYV834" s="396"/>
      <c r="PYW834" s="396"/>
      <c r="PYX834" s="396"/>
      <c r="PYY834" s="396"/>
      <c r="PYZ834" s="396"/>
      <c r="PZA834" s="396"/>
      <c r="PZB834" s="396"/>
      <c r="PZC834" s="396"/>
      <c r="PZD834" s="396"/>
      <c r="PZE834" s="396"/>
      <c r="PZF834" s="396"/>
      <c r="PZG834" s="396"/>
      <c r="PZH834" s="396"/>
      <c r="PZI834" s="396"/>
      <c r="PZJ834" s="396"/>
      <c r="PZK834" s="396"/>
      <c r="PZL834" s="396"/>
      <c r="PZM834" s="396"/>
      <c r="PZN834" s="396"/>
      <c r="PZO834" s="396"/>
      <c r="PZP834" s="396"/>
      <c r="PZQ834" s="396"/>
      <c r="PZR834" s="396"/>
      <c r="PZS834" s="396"/>
      <c r="PZT834" s="396"/>
      <c r="PZU834" s="396"/>
      <c r="PZV834" s="396"/>
      <c r="PZW834" s="396"/>
      <c r="PZX834" s="396"/>
      <c r="PZY834" s="396"/>
      <c r="PZZ834" s="396"/>
      <c r="QAA834" s="396"/>
      <c r="QAB834" s="396"/>
      <c r="QAC834" s="396"/>
      <c r="QAD834" s="396"/>
      <c r="QAE834" s="396"/>
      <c r="QAF834" s="396"/>
      <c r="QAG834" s="396"/>
      <c r="QAH834" s="396"/>
      <c r="QAI834" s="396"/>
      <c r="QAJ834" s="396"/>
      <c r="QAK834" s="396"/>
      <c r="QAL834" s="396"/>
      <c r="QAM834" s="396"/>
      <c r="QAN834" s="396"/>
      <c r="QAO834" s="396"/>
      <c r="QAP834" s="396"/>
      <c r="QAQ834" s="396"/>
      <c r="QAR834" s="396"/>
      <c r="QAS834" s="396"/>
      <c r="QAT834" s="396"/>
      <c r="QAU834" s="396"/>
      <c r="QAV834" s="396"/>
      <c r="QAW834" s="396"/>
      <c r="QAX834" s="396"/>
      <c r="QAY834" s="396"/>
      <c r="QAZ834" s="396"/>
      <c r="QBA834" s="396"/>
      <c r="QBB834" s="396"/>
      <c r="QBC834" s="396"/>
      <c r="QBD834" s="396"/>
      <c r="QBE834" s="396"/>
      <c r="QBF834" s="396"/>
      <c r="QBG834" s="396"/>
      <c r="QBH834" s="396"/>
      <c r="QBI834" s="396"/>
      <c r="QBJ834" s="396"/>
      <c r="QBK834" s="396"/>
      <c r="QBL834" s="396"/>
      <c r="QBM834" s="396"/>
      <c r="QBN834" s="396"/>
      <c r="QBO834" s="396"/>
      <c r="QBP834" s="396"/>
      <c r="QBQ834" s="396"/>
      <c r="QBR834" s="396"/>
      <c r="QBS834" s="396"/>
      <c r="QBT834" s="396"/>
      <c r="QBU834" s="396"/>
      <c r="QBV834" s="396"/>
      <c r="QBW834" s="396"/>
      <c r="QBX834" s="396"/>
      <c r="QBY834" s="396"/>
      <c r="QBZ834" s="396"/>
      <c r="QCA834" s="396"/>
      <c r="QCB834" s="396"/>
      <c r="QCC834" s="396"/>
      <c r="QCD834" s="396"/>
      <c r="QCE834" s="396"/>
      <c r="QCF834" s="396"/>
      <c r="QCG834" s="396"/>
      <c r="QCH834" s="396"/>
      <c r="QCI834" s="396"/>
      <c r="QCJ834" s="396"/>
      <c r="QCK834" s="396"/>
      <c r="QCL834" s="396"/>
      <c r="QCM834" s="396"/>
      <c r="QCN834" s="396"/>
      <c r="QCO834" s="396"/>
      <c r="QCP834" s="396"/>
      <c r="QCQ834" s="396"/>
      <c r="QCR834" s="396"/>
      <c r="QCS834" s="396"/>
      <c r="QCT834" s="396"/>
      <c r="QCU834" s="396"/>
      <c r="QCV834" s="396"/>
      <c r="QCW834" s="396"/>
      <c r="QCX834" s="396"/>
      <c r="QCY834" s="396"/>
      <c r="QCZ834" s="396"/>
      <c r="QDA834" s="396"/>
      <c r="QDB834" s="396"/>
      <c r="QDC834" s="396"/>
      <c r="QDD834" s="396"/>
      <c r="QDE834" s="396"/>
      <c r="QDF834" s="396"/>
      <c r="QDG834" s="396"/>
      <c r="QDH834" s="396"/>
      <c r="QDI834" s="396"/>
      <c r="QDJ834" s="396"/>
      <c r="QDK834" s="396"/>
      <c r="QDL834" s="396"/>
      <c r="QDM834" s="396"/>
      <c r="QDN834" s="396"/>
      <c r="QDO834" s="396"/>
      <c r="QDP834" s="396"/>
      <c r="QDQ834" s="396"/>
      <c r="QDR834" s="396"/>
      <c r="QDS834" s="396"/>
      <c r="QDT834" s="396"/>
      <c r="QDU834" s="396"/>
      <c r="QDV834" s="396"/>
      <c r="QDW834" s="396"/>
      <c r="QDX834" s="396"/>
      <c r="QDY834" s="396"/>
      <c r="QDZ834" s="396"/>
      <c r="QEA834" s="396"/>
      <c r="QEB834" s="396"/>
      <c r="QEC834" s="396"/>
      <c r="QED834" s="396"/>
      <c r="QEE834" s="396"/>
      <c r="QEF834" s="396"/>
      <c r="QEG834" s="396"/>
      <c r="QEH834" s="396"/>
      <c r="QEI834" s="396"/>
      <c r="QEJ834" s="396"/>
      <c r="QEK834" s="396"/>
      <c r="QEL834" s="396"/>
      <c r="QEM834" s="396"/>
      <c r="QEN834" s="396"/>
      <c r="QEO834" s="396"/>
      <c r="QEP834" s="396"/>
      <c r="QEQ834" s="396"/>
      <c r="QER834" s="396"/>
      <c r="QES834" s="396"/>
      <c r="QET834" s="396"/>
      <c r="QEU834" s="396"/>
      <c r="QEV834" s="396"/>
      <c r="QEW834" s="396"/>
      <c r="QEX834" s="396"/>
      <c r="QEY834" s="396"/>
      <c r="QEZ834" s="396"/>
      <c r="QFA834" s="396"/>
      <c r="QFB834" s="396"/>
      <c r="QFC834" s="396"/>
      <c r="QFD834" s="396"/>
      <c r="QFE834" s="396"/>
      <c r="QFF834" s="396"/>
      <c r="QFG834" s="396"/>
      <c r="QFH834" s="396"/>
      <c r="QFI834" s="396"/>
      <c r="QFJ834" s="396"/>
      <c r="QFK834" s="396"/>
      <c r="QFL834" s="396"/>
      <c r="QFM834" s="396"/>
      <c r="QFN834" s="396"/>
      <c r="QFO834" s="396"/>
      <c r="QFP834" s="396"/>
      <c r="QFQ834" s="396"/>
      <c r="QFR834" s="396"/>
      <c r="QFS834" s="396"/>
      <c r="QFT834" s="396"/>
      <c r="QFU834" s="396"/>
      <c r="QFV834" s="396"/>
      <c r="QFW834" s="396"/>
      <c r="QFX834" s="396"/>
      <c r="QFY834" s="396"/>
      <c r="QFZ834" s="396"/>
      <c r="QGA834" s="396"/>
      <c r="QGB834" s="396"/>
      <c r="QGC834" s="396"/>
      <c r="QGD834" s="396"/>
      <c r="QGE834" s="396"/>
      <c r="QGF834" s="396"/>
      <c r="QGG834" s="396"/>
      <c r="QGH834" s="396"/>
      <c r="QGI834" s="396"/>
      <c r="QGJ834" s="396"/>
      <c r="QGK834" s="396"/>
      <c r="QGL834" s="396"/>
      <c r="QGM834" s="396"/>
      <c r="QGN834" s="396"/>
      <c r="QGO834" s="396"/>
      <c r="QGP834" s="396"/>
      <c r="QGQ834" s="396"/>
      <c r="QGR834" s="396"/>
      <c r="QGS834" s="396"/>
      <c r="QGT834" s="396"/>
      <c r="QGU834" s="396"/>
      <c r="QGV834" s="396"/>
      <c r="QGW834" s="396"/>
      <c r="QGX834" s="396"/>
      <c r="QGY834" s="396"/>
      <c r="QGZ834" s="396"/>
      <c r="QHA834" s="396"/>
      <c r="QHB834" s="396"/>
      <c r="QHC834" s="396"/>
      <c r="QHD834" s="396"/>
      <c r="QHE834" s="396"/>
      <c r="QHF834" s="396"/>
      <c r="QHG834" s="396"/>
      <c r="QHH834" s="396"/>
      <c r="QHI834" s="396"/>
      <c r="QHJ834" s="396"/>
      <c r="QHK834" s="396"/>
      <c r="QHL834" s="396"/>
      <c r="QHM834" s="396"/>
      <c r="QHN834" s="396"/>
      <c r="QHO834" s="396"/>
      <c r="QHP834" s="396"/>
      <c r="QHQ834" s="396"/>
      <c r="QHR834" s="396"/>
      <c r="QHS834" s="396"/>
      <c r="QHT834" s="396"/>
      <c r="QHU834" s="396"/>
      <c r="QHV834" s="396"/>
      <c r="QHW834" s="396"/>
      <c r="QHX834" s="396"/>
      <c r="QHY834" s="396"/>
      <c r="QHZ834" s="396"/>
      <c r="QIA834" s="396"/>
      <c r="QIB834" s="396"/>
      <c r="QIC834" s="396"/>
      <c r="QID834" s="396"/>
      <c r="QIE834" s="396"/>
      <c r="QIF834" s="396"/>
      <c r="QIG834" s="396"/>
      <c r="QIH834" s="396"/>
      <c r="QII834" s="396"/>
      <c r="QIJ834" s="396"/>
      <c r="QIK834" s="396"/>
      <c r="QIL834" s="396"/>
      <c r="QIM834" s="396"/>
      <c r="QIN834" s="396"/>
      <c r="QIO834" s="396"/>
      <c r="QIP834" s="396"/>
      <c r="QIQ834" s="396"/>
      <c r="QIR834" s="396"/>
      <c r="QIS834" s="396"/>
      <c r="QIT834" s="396"/>
      <c r="QIU834" s="396"/>
      <c r="QIV834" s="396"/>
      <c r="QIW834" s="396"/>
      <c r="QIX834" s="396"/>
      <c r="QIY834" s="396"/>
      <c r="QIZ834" s="396"/>
      <c r="QJA834" s="396"/>
      <c r="QJB834" s="396"/>
      <c r="QJC834" s="396"/>
      <c r="QJD834" s="396"/>
      <c r="QJE834" s="396"/>
      <c r="QJF834" s="396"/>
      <c r="QJG834" s="396"/>
      <c r="QJH834" s="396"/>
      <c r="QJI834" s="396"/>
      <c r="QJJ834" s="396"/>
      <c r="QJK834" s="396"/>
      <c r="QJL834" s="396"/>
      <c r="QJM834" s="396"/>
      <c r="QJN834" s="396"/>
      <c r="QJO834" s="396"/>
      <c r="QJP834" s="396"/>
      <c r="QJQ834" s="396"/>
      <c r="QJR834" s="396"/>
      <c r="QJS834" s="396"/>
      <c r="QJT834" s="396"/>
      <c r="QJU834" s="396"/>
      <c r="QJV834" s="396"/>
      <c r="QJW834" s="396"/>
      <c r="QJX834" s="396"/>
      <c r="QJY834" s="396"/>
      <c r="QJZ834" s="396"/>
      <c r="QKA834" s="396"/>
      <c r="QKB834" s="396"/>
      <c r="QKC834" s="396"/>
      <c r="QKD834" s="396"/>
      <c r="QKE834" s="396"/>
      <c r="QKF834" s="396"/>
      <c r="QKG834" s="396"/>
      <c r="QKH834" s="396"/>
      <c r="QKI834" s="396"/>
      <c r="QKJ834" s="396"/>
      <c r="QKK834" s="396"/>
      <c r="QKL834" s="396"/>
      <c r="QKM834" s="396"/>
      <c r="QKN834" s="396"/>
      <c r="QKO834" s="396"/>
      <c r="QKP834" s="396"/>
      <c r="QKQ834" s="396"/>
      <c r="QKR834" s="396"/>
      <c r="QKS834" s="396"/>
      <c r="QKT834" s="396"/>
      <c r="QKU834" s="396"/>
      <c r="QKV834" s="396"/>
      <c r="QKW834" s="396"/>
      <c r="QKX834" s="396"/>
      <c r="QKY834" s="396"/>
      <c r="QKZ834" s="396"/>
      <c r="QLA834" s="396"/>
      <c r="QLB834" s="396"/>
      <c r="QLC834" s="396"/>
      <c r="QLD834" s="396"/>
      <c r="QLE834" s="396"/>
      <c r="QLF834" s="396"/>
      <c r="QLG834" s="396"/>
      <c r="QLH834" s="396"/>
      <c r="QLI834" s="396"/>
      <c r="QLJ834" s="396"/>
      <c r="QLK834" s="396"/>
      <c r="QLL834" s="396"/>
      <c r="QLM834" s="396"/>
      <c r="QLN834" s="396"/>
      <c r="QLO834" s="396"/>
      <c r="QLP834" s="396"/>
      <c r="QLQ834" s="396"/>
      <c r="QLR834" s="396"/>
      <c r="QLS834" s="396"/>
      <c r="QLT834" s="396"/>
      <c r="QLU834" s="396"/>
      <c r="QLV834" s="396"/>
      <c r="QLW834" s="396"/>
      <c r="QLX834" s="396"/>
      <c r="QLY834" s="396"/>
      <c r="QLZ834" s="396"/>
      <c r="QMA834" s="396"/>
      <c r="QMB834" s="396"/>
      <c r="QMC834" s="396"/>
      <c r="QMD834" s="396"/>
      <c r="QME834" s="396"/>
      <c r="QMF834" s="396"/>
      <c r="QMG834" s="396"/>
      <c r="QMH834" s="396"/>
      <c r="QMI834" s="396"/>
      <c r="QMJ834" s="396"/>
      <c r="QMK834" s="396"/>
      <c r="QML834" s="396"/>
      <c r="QMM834" s="396"/>
      <c r="QMN834" s="396"/>
      <c r="QMO834" s="396"/>
      <c r="QMP834" s="396"/>
      <c r="QMQ834" s="396"/>
      <c r="QMR834" s="396"/>
      <c r="QMS834" s="396"/>
      <c r="QMT834" s="396"/>
      <c r="QMU834" s="396"/>
      <c r="QMV834" s="396"/>
      <c r="QMW834" s="396"/>
      <c r="QMX834" s="396"/>
      <c r="QMY834" s="396"/>
      <c r="QMZ834" s="396"/>
      <c r="QNA834" s="396"/>
      <c r="QNB834" s="396"/>
      <c r="QNC834" s="396"/>
      <c r="QND834" s="396"/>
      <c r="QNE834" s="396"/>
      <c r="QNF834" s="396"/>
      <c r="QNG834" s="396"/>
      <c r="QNH834" s="396"/>
      <c r="QNI834" s="396"/>
      <c r="QNJ834" s="396"/>
      <c r="QNK834" s="396"/>
      <c r="QNL834" s="396"/>
      <c r="QNM834" s="396"/>
      <c r="QNN834" s="396"/>
      <c r="QNO834" s="396"/>
      <c r="QNP834" s="396"/>
      <c r="QNQ834" s="396"/>
      <c r="QNR834" s="396"/>
      <c r="QNS834" s="396"/>
      <c r="QNT834" s="396"/>
      <c r="QNU834" s="396"/>
      <c r="QNV834" s="396"/>
      <c r="QNW834" s="396"/>
      <c r="QNX834" s="396"/>
      <c r="QNY834" s="396"/>
      <c r="QNZ834" s="396"/>
      <c r="QOA834" s="396"/>
      <c r="QOB834" s="396"/>
      <c r="QOC834" s="396"/>
      <c r="QOD834" s="396"/>
      <c r="QOE834" s="396"/>
      <c r="QOF834" s="396"/>
      <c r="QOG834" s="396"/>
      <c r="QOH834" s="396"/>
      <c r="QOI834" s="396"/>
      <c r="QOJ834" s="396"/>
      <c r="QOK834" s="396"/>
      <c r="QOL834" s="396"/>
      <c r="QOM834" s="396"/>
      <c r="QON834" s="396"/>
      <c r="QOO834" s="396"/>
      <c r="QOP834" s="396"/>
      <c r="QOQ834" s="396"/>
      <c r="QOR834" s="396"/>
      <c r="QOS834" s="396"/>
      <c r="QOT834" s="396"/>
      <c r="QOU834" s="396"/>
      <c r="QOV834" s="396"/>
      <c r="QOW834" s="396"/>
      <c r="QOX834" s="396"/>
      <c r="QOY834" s="396"/>
      <c r="QOZ834" s="396"/>
      <c r="QPA834" s="396"/>
      <c r="QPB834" s="396"/>
      <c r="QPC834" s="396"/>
      <c r="QPD834" s="396"/>
      <c r="QPE834" s="396"/>
      <c r="QPF834" s="396"/>
      <c r="QPG834" s="396"/>
      <c r="QPH834" s="396"/>
      <c r="QPI834" s="396"/>
      <c r="QPJ834" s="396"/>
      <c r="QPK834" s="396"/>
      <c r="QPL834" s="396"/>
      <c r="QPM834" s="396"/>
      <c r="QPN834" s="396"/>
      <c r="QPO834" s="396"/>
      <c r="QPP834" s="396"/>
      <c r="QPQ834" s="396"/>
      <c r="QPR834" s="396"/>
      <c r="QPS834" s="396"/>
      <c r="QPT834" s="396"/>
      <c r="QPU834" s="396"/>
      <c r="QPV834" s="396"/>
      <c r="QPW834" s="396"/>
      <c r="QPX834" s="396"/>
      <c r="QPY834" s="396"/>
      <c r="QPZ834" s="396"/>
      <c r="QQA834" s="396"/>
      <c r="QQB834" s="396"/>
      <c r="QQC834" s="396"/>
      <c r="QQD834" s="396"/>
      <c r="QQE834" s="396"/>
      <c r="QQF834" s="396"/>
      <c r="QQG834" s="396"/>
      <c r="QQH834" s="396"/>
      <c r="QQI834" s="396"/>
      <c r="QQJ834" s="396"/>
      <c r="QQK834" s="396"/>
      <c r="QQL834" s="396"/>
      <c r="QQM834" s="396"/>
      <c r="QQN834" s="396"/>
      <c r="QQO834" s="396"/>
      <c r="QQP834" s="396"/>
      <c r="QQQ834" s="396"/>
      <c r="QQR834" s="396"/>
      <c r="QQS834" s="396"/>
      <c r="QQT834" s="396"/>
      <c r="QQU834" s="396"/>
      <c r="QQV834" s="396"/>
      <c r="QQW834" s="396"/>
      <c r="QQX834" s="396"/>
      <c r="QQY834" s="396"/>
      <c r="QQZ834" s="396"/>
      <c r="QRA834" s="396"/>
      <c r="QRB834" s="396"/>
      <c r="QRC834" s="396"/>
      <c r="QRD834" s="396"/>
      <c r="QRE834" s="396"/>
      <c r="QRF834" s="396"/>
      <c r="QRG834" s="396"/>
      <c r="QRH834" s="396"/>
      <c r="QRI834" s="396"/>
      <c r="QRJ834" s="396"/>
      <c r="QRK834" s="396"/>
      <c r="QRL834" s="396"/>
      <c r="QRM834" s="396"/>
      <c r="QRN834" s="396"/>
      <c r="QRO834" s="396"/>
      <c r="QRP834" s="396"/>
      <c r="QRQ834" s="396"/>
      <c r="QRR834" s="396"/>
      <c r="QRS834" s="396"/>
      <c r="QRT834" s="396"/>
      <c r="QRU834" s="396"/>
      <c r="QRV834" s="396"/>
      <c r="QRW834" s="396"/>
      <c r="QRX834" s="396"/>
      <c r="QRY834" s="396"/>
      <c r="QRZ834" s="396"/>
      <c r="QSA834" s="396"/>
      <c r="QSB834" s="396"/>
      <c r="QSC834" s="396"/>
      <c r="QSD834" s="396"/>
      <c r="QSE834" s="396"/>
      <c r="QSF834" s="396"/>
      <c r="QSG834" s="396"/>
      <c r="QSH834" s="396"/>
      <c r="QSI834" s="396"/>
      <c r="QSJ834" s="396"/>
      <c r="QSK834" s="396"/>
      <c r="QSL834" s="396"/>
      <c r="QSM834" s="396"/>
      <c r="QSN834" s="396"/>
      <c r="QSO834" s="396"/>
      <c r="QSP834" s="396"/>
      <c r="QSQ834" s="396"/>
      <c r="QSR834" s="396"/>
      <c r="QSS834" s="396"/>
      <c r="QST834" s="396"/>
      <c r="QSU834" s="396"/>
      <c r="QSV834" s="396"/>
      <c r="QSW834" s="396"/>
      <c r="QSX834" s="396"/>
      <c r="QSY834" s="396"/>
      <c r="QSZ834" s="396"/>
      <c r="QTA834" s="396"/>
      <c r="QTB834" s="396"/>
      <c r="QTC834" s="396"/>
      <c r="QTD834" s="396"/>
      <c r="QTE834" s="396"/>
      <c r="QTF834" s="396"/>
      <c r="QTG834" s="396"/>
      <c r="QTH834" s="396"/>
      <c r="QTI834" s="396"/>
      <c r="QTJ834" s="396"/>
      <c r="QTK834" s="396"/>
      <c r="QTL834" s="396"/>
      <c r="QTM834" s="396"/>
      <c r="QTN834" s="396"/>
      <c r="QTO834" s="396"/>
      <c r="QTP834" s="396"/>
      <c r="QTQ834" s="396"/>
      <c r="QTR834" s="396"/>
      <c r="QTS834" s="396"/>
      <c r="QTT834" s="396"/>
      <c r="QTU834" s="396"/>
      <c r="QTV834" s="396"/>
      <c r="QTW834" s="396"/>
      <c r="QTX834" s="396"/>
      <c r="QTY834" s="396"/>
      <c r="QTZ834" s="396"/>
      <c r="QUA834" s="396"/>
      <c r="QUB834" s="396"/>
      <c r="QUC834" s="396"/>
      <c r="QUD834" s="396"/>
      <c r="QUE834" s="396"/>
      <c r="QUF834" s="396"/>
      <c r="QUG834" s="396"/>
      <c r="QUH834" s="396"/>
      <c r="QUI834" s="396"/>
      <c r="QUJ834" s="396"/>
      <c r="QUK834" s="396"/>
      <c r="QUL834" s="396"/>
      <c r="QUM834" s="396"/>
      <c r="QUN834" s="396"/>
      <c r="QUO834" s="396"/>
      <c r="QUP834" s="396"/>
      <c r="QUQ834" s="396"/>
      <c r="QUR834" s="396"/>
      <c r="QUS834" s="396"/>
      <c r="QUT834" s="396"/>
      <c r="QUU834" s="396"/>
      <c r="QUV834" s="396"/>
      <c r="QUW834" s="396"/>
      <c r="QUX834" s="396"/>
      <c r="QUY834" s="396"/>
      <c r="QUZ834" s="396"/>
      <c r="QVA834" s="396"/>
      <c r="QVB834" s="396"/>
      <c r="QVC834" s="396"/>
      <c r="QVD834" s="396"/>
      <c r="QVE834" s="396"/>
      <c r="QVF834" s="396"/>
      <c r="QVG834" s="396"/>
      <c r="QVH834" s="396"/>
      <c r="QVI834" s="396"/>
      <c r="QVJ834" s="396"/>
      <c r="QVK834" s="396"/>
      <c r="QVL834" s="396"/>
      <c r="QVM834" s="396"/>
      <c r="QVN834" s="396"/>
      <c r="QVO834" s="396"/>
      <c r="QVP834" s="396"/>
      <c r="QVQ834" s="396"/>
      <c r="QVR834" s="396"/>
      <c r="QVS834" s="396"/>
      <c r="QVT834" s="396"/>
      <c r="QVU834" s="396"/>
      <c r="QVV834" s="396"/>
      <c r="QVW834" s="396"/>
      <c r="QVX834" s="396"/>
      <c r="QVY834" s="396"/>
      <c r="QVZ834" s="396"/>
      <c r="QWA834" s="396"/>
      <c r="QWB834" s="396"/>
      <c r="QWC834" s="396"/>
      <c r="QWD834" s="396"/>
      <c r="QWE834" s="396"/>
      <c r="QWF834" s="396"/>
      <c r="QWG834" s="396"/>
      <c r="QWH834" s="396"/>
      <c r="QWI834" s="396"/>
      <c r="QWJ834" s="396"/>
      <c r="QWK834" s="396"/>
      <c r="QWL834" s="396"/>
      <c r="QWM834" s="396"/>
      <c r="QWN834" s="396"/>
      <c r="QWO834" s="396"/>
      <c r="QWP834" s="396"/>
      <c r="QWQ834" s="396"/>
      <c r="QWR834" s="396"/>
      <c r="QWS834" s="396"/>
      <c r="QWT834" s="396"/>
      <c r="QWU834" s="396"/>
      <c r="QWV834" s="396"/>
      <c r="QWW834" s="396"/>
      <c r="QWX834" s="396"/>
      <c r="QWY834" s="396"/>
      <c r="QWZ834" s="396"/>
      <c r="QXA834" s="396"/>
      <c r="QXB834" s="396"/>
      <c r="QXC834" s="396"/>
      <c r="QXD834" s="396"/>
      <c r="QXE834" s="396"/>
      <c r="QXF834" s="396"/>
      <c r="QXG834" s="396"/>
      <c r="QXH834" s="396"/>
      <c r="QXI834" s="396"/>
      <c r="QXJ834" s="396"/>
      <c r="QXK834" s="396"/>
      <c r="QXL834" s="396"/>
      <c r="QXM834" s="396"/>
      <c r="QXN834" s="396"/>
      <c r="QXO834" s="396"/>
      <c r="QXP834" s="396"/>
      <c r="QXQ834" s="396"/>
      <c r="QXR834" s="396"/>
      <c r="QXS834" s="396"/>
      <c r="QXT834" s="396"/>
      <c r="QXU834" s="396"/>
      <c r="QXV834" s="396"/>
      <c r="QXW834" s="396"/>
      <c r="QXX834" s="396"/>
      <c r="QXY834" s="396"/>
      <c r="QXZ834" s="396"/>
      <c r="QYA834" s="396"/>
      <c r="QYB834" s="396"/>
      <c r="QYC834" s="396"/>
      <c r="QYD834" s="396"/>
      <c r="QYE834" s="396"/>
      <c r="QYF834" s="396"/>
      <c r="QYG834" s="396"/>
      <c r="QYH834" s="396"/>
      <c r="QYI834" s="396"/>
      <c r="QYJ834" s="396"/>
      <c r="QYK834" s="396"/>
      <c r="QYL834" s="396"/>
      <c r="QYM834" s="396"/>
      <c r="QYN834" s="396"/>
      <c r="QYO834" s="396"/>
      <c r="QYP834" s="396"/>
      <c r="QYQ834" s="396"/>
      <c r="QYR834" s="396"/>
      <c r="QYS834" s="396"/>
      <c r="QYT834" s="396"/>
      <c r="QYU834" s="396"/>
      <c r="QYV834" s="396"/>
      <c r="QYW834" s="396"/>
      <c r="QYX834" s="396"/>
      <c r="QYY834" s="396"/>
      <c r="QYZ834" s="396"/>
      <c r="QZA834" s="396"/>
      <c r="QZB834" s="396"/>
      <c r="QZC834" s="396"/>
      <c r="QZD834" s="396"/>
      <c r="QZE834" s="396"/>
      <c r="QZF834" s="396"/>
      <c r="QZG834" s="396"/>
      <c r="QZH834" s="396"/>
      <c r="QZI834" s="396"/>
      <c r="QZJ834" s="396"/>
      <c r="QZK834" s="396"/>
      <c r="QZL834" s="396"/>
      <c r="QZM834" s="396"/>
      <c r="QZN834" s="396"/>
      <c r="QZO834" s="396"/>
      <c r="QZP834" s="396"/>
      <c r="QZQ834" s="396"/>
      <c r="QZR834" s="396"/>
      <c r="QZS834" s="396"/>
      <c r="QZT834" s="396"/>
      <c r="QZU834" s="396"/>
      <c r="QZV834" s="396"/>
      <c r="QZW834" s="396"/>
      <c r="QZX834" s="396"/>
      <c r="QZY834" s="396"/>
      <c r="QZZ834" s="396"/>
      <c r="RAA834" s="396"/>
      <c r="RAB834" s="396"/>
      <c r="RAC834" s="396"/>
      <c r="RAD834" s="396"/>
      <c r="RAE834" s="396"/>
      <c r="RAF834" s="396"/>
      <c r="RAG834" s="396"/>
      <c r="RAH834" s="396"/>
      <c r="RAI834" s="396"/>
      <c r="RAJ834" s="396"/>
      <c r="RAK834" s="396"/>
      <c r="RAL834" s="396"/>
      <c r="RAM834" s="396"/>
      <c r="RAN834" s="396"/>
      <c r="RAO834" s="396"/>
      <c r="RAP834" s="396"/>
      <c r="RAQ834" s="396"/>
      <c r="RAR834" s="396"/>
      <c r="RAS834" s="396"/>
      <c r="RAT834" s="396"/>
      <c r="RAU834" s="396"/>
      <c r="RAV834" s="396"/>
      <c r="RAW834" s="396"/>
      <c r="RAX834" s="396"/>
      <c r="RAY834" s="396"/>
      <c r="RAZ834" s="396"/>
      <c r="RBA834" s="396"/>
      <c r="RBB834" s="396"/>
      <c r="RBC834" s="396"/>
      <c r="RBD834" s="396"/>
      <c r="RBE834" s="396"/>
      <c r="RBF834" s="396"/>
      <c r="RBG834" s="396"/>
      <c r="RBH834" s="396"/>
      <c r="RBI834" s="396"/>
      <c r="RBJ834" s="396"/>
      <c r="RBK834" s="396"/>
      <c r="RBL834" s="396"/>
      <c r="RBM834" s="396"/>
      <c r="RBN834" s="396"/>
      <c r="RBO834" s="396"/>
      <c r="RBP834" s="396"/>
      <c r="RBQ834" s="396"/>
      <c r="RBR834" s="396"/>
      <c r="RBS834" s="396"/>
      <c r="RBT834" s="396"/>
      <c r="RBU834" s="396"/>
      <c r="RBV834" s="396"/>
      <c r="RBW834" s="396"/>
      <c r="RBX834" s="396"/>
      <c r="RBY834" s="396"/>
      <c r="RBZ834" s="396"/>
      <c r="RCA834" s="396"/>
      <c r="RCB834" s="396"/>
      <c r="RCC834" s="396"/>
      <c r="RCD834" s="396"/>
      <c r="RCE834" s="396"/>
      <c r="RCF834" s="396"/>
      <c r="RCG834" s="396"/>
      <c r="RCH834" s="396"/>
      <c r="RCI834" s="396"/>
      <c r="RCJ834" s="396"/>
      <c r="RCK834" s="396"/>
      <c r="RCL834" s="396"/>
      <c r="RCM834" s="396"/>
      <c r="RCN834" s="396"/>
      <c r="RCO834" s="396"/>
      <c r="RCP834" s="396"/>
      <c r="RCQ834" s="396"/>
      <c r="RCR834" s="396"/>
      <c r="RCS834" s="396"/>
      <c r="RCT834" s="396"/>
      <c r="RCU834" s="396"/>
      <c r="RCV834" s="396"/>
      <c r="RCW834" s="396"/>
      <c r="RCX834" s="396"/>
      <c r="RCY834" s="396"/>
      <c r="RCZ834" s="396"/>
      <c r="RDA834" s="396"/>
      <c r="RDB834" s="396"/>
      <c r="RDC834" s="396"/>
      <c r="RDD834" s="396"/>
      <c r="RDE834" s="396"/>
      <c r="RDF834" s="396"/>
      <c r="RDG834" s="396"/>
      <c r="RDH834" s="396"/>
      <c r="RDI834" s="396"/>
      <c r="RDJ834" s="396"/>
      <c r="RDK834" s="396"/>
      <c r="RDL834" s="396"/>
      <c r="RDM834" s="396"/>
      <c r="RDN834" s="396"/>
      <c r="RDO834" s="396"/>
      <c r="RDP834" s="396"/>
      <c r="RDQ834" s="396"/>
      <c r="RDR834" s="396"/>
      <c r="RDS834" s="396"/>
      <c r="RDT834" s="396"/>
      <c r="RDU834" s="396"/>
      <c r="RDV834" s="396"/>
      <c r="RDW834" s="396"/>
      <c r="RDX834" s="396"/>
      <c r="RDY834" s="396"/>
      <c r="RDZ834" s="396"/>
      <c r="REA834" s="396"/>
      <c r="REB834" s="396"/>
      <c r="REC834" s="396"/>
      <c r="RED834" s="396"/>
      <c r="REE834" s="396"/>
      <c r="REF834" s="396"/>
      <c r="REG834" s="396"/>
      <c r="REH834" s="396"/>
      <c r="REI834" s="396"/>
      <c r="REJ834" s="396"/>
      <c r="REK834" s="396"/>
      <c r="REL834" s="396"/>
      <c r="REM834" s="396"/>
      <c r="REN834" s="396"/>
      <c r="REO834" s="396"/>
      <c r="REP834" s="396"/>
      <c r="REQ834" s="396"/>
      <c r="RER834" s="396"/>
      <c r="RES834" s="396"/>
      <c r="RET834" s="396"/>
      <c r="REU834" s="396"/>
      <c r="REV834" s="396"/>
      <c r="REW834" s="396"/>
      <c r="REX834" s="396"/>
      <c r="REY834" s="396"/>
      <c r="REZ834" s="396"/>
      <c r="RFA834" s="396"/>
      <c r="RFB834" s="396"/>
      <c r="RFC834" s="396"/>
      <c r="RFD834" s="396"/>
      <c r="RFE834" s="396"/>
      <c r="RFF834" s="396"/>
      <c r="RFG834" s="396"/>
      <c r="RFH834" s="396"/>
      <c r="RFI834" s="396"/>
      <c r="RFJ834" s="396"/>
      <c r="RFK834" s="396"/>
      <c r="RFL834" s="396"/>
      <c r="RFM834" s="396"/>
      <c r="RFN834" s="396"/>
      <c r="RFO834" s="396"/>
      <c r="RFP834" s="396"/>
      <c r="RFQ834" s="396"/>
      <c r="RFR834" s="396"/>
      <c r="RFS834" s="396"/>
      <c r="RFT834" s="396"/>
      <c r="RFU834" s="396"/>
      <c r="RFV834" s="396"/>
      <c r="RFW834" s="396"/>
      <c r="RFX834" s="396"/>
      <c r="RFY834" s="396"/>
      <c r="RFZ834" s="396"/>
      <c r="RGA834" s="396"/>
      <c r="RGB834" s="396"/>
      <c r="RGC834" s="396"/>
      <c r="RGD834" s="396"/>
      <c r="RGE834" s="396"/>
      <c r="RGF834" s="396"/>
      <c r="RGG834" s="396"/>
      <c r="RGH834" s="396"/>
      <c r="RGI834" s="396"/>
      <c r="RGJ834" s="396"/>
      <c r="RGK834" s="396"/>
      <c r="RGL834" s="396"/>
      <c r="RGM834" s="396"/>
      <c r="RGN834" s="396"/>
      <c r="RGO834" s="396"/>
      <c r="RGP834" s="396"/>
      <c r="RGQ834" s="396"/>
      <c r="RGR834" s="396"/>
      <c r="RGS834" s="396"/>
      <c r="RGT834" s="396"/>
      <c r="RGU834" s="396"/>
      <c r="RGV834" s="396"/>
      <c r="RGW834" s="396"/>
      <c r="RGX834" s="396"/>
      <c r="RGY834" s="396"/>
      <c r="RGZ834" s="396"/>
      <c r="RHA834" s="396"/>
      <c r="RHB834" s="396"/>
      <c r="RHC834" s="396"/>
      <c r="RHD834" s="396"/>
      <c r="RHE834" s="396"/>
      <c r="RHF834" s="396"/>
      <c r="RHG834" s="396"/>
      <c r="RHH834" s="396"/>
      <c r="RHI834" s="396"/>
      <c r="RHJ834" s="396"/>
      <c r="RHK834" s="396"/>
      <c r="RHL834" s="396"/>
      <c r="RHM834" s="396"/>
      <c r="RHN834" s="396"/>
      <c r="RHO834" s="396"/>
      <c r="RHP834" s="396"/>
      <c r="RHQ834" s="396"/>
      <c r="RHR834" s="396"/>
      <c r="RHS834" s="396"/>
      <c r="RHT834" s="396"/>
      <c r="RHU834" s="396"/>
      <c r="RHV834" s="396"/>
      <c r="RHW834" s="396"/>
      <c r="RHX834" s="396"/>
      <c r="RHY834" s="396"/>
      <c r="RHZ834" s="396"/>
      <c r="RIA834" s="396"/>
      <c r="RIB834" s="396"/>
      <c r="RIC834" s="396"/>
      <c r="RID834" s="396"/>
      <c r="RIE834" s="396"/>
      <c r="RIF834" s="396"/>
      <c r="RIG834" s="396"/>
      <c r="RIH834" s="396"/>
      <c r="RII834" s="396"/>
      <c r="RIJ834" s="396"/>
      <c r="RIK834" s="396"/>
      <c r="RIL834" s="396"/>
      <c r="RIM834" s="396"/>
      <c r="RIN834" s="396"/>
      <c r="RIO834" s="396"/>
      <c r="RIP834" s="396"/>
      <c r="RIQ834" s="396"/>
      <c r="RIR834" s="396"/>
      <c r="RIS834" s="396"/>
      <c r="RIT834" s="396"/>
      <c r="RIU834" s="396"/>
      <c r="RIV834" s="396"/>
      <c r="RIW834" s="396"/>
      <c r="RIX834" s="396"/>
      <c r="RIY834" s="396"/>
      <c r="RIZ834" s="396"/>
      <c r="RJA834" s="396"/>
      <c r="RJB834" s="396"/>
      <c r="RJC834" s="396"/>
      <c r="RJD834" s="396"/>
      <c r="RJE834" s="396"/>
      <c r="RJF834" s="396"/>
      <c r="RJG834" s="396"/>
      <c r="RJH834" s="396"/>
      <c r="RJI834" s="396"/>
      <c r="RJJ834" s="396"/>
      <c r="RJK834" s="396"/>
      <c r="RJL834" s="396"/>
      <c r="RJM834" s="396"/>
      <c r="RJN834" s="396"/>
      <c r="RJO834" s="396"/>
      <c r="RJP834" s="396"/>
      <c r="RJQ834" s="396"/>
      <c r="RJR834" s="396"/>
      <c r="RJS834" s="396"/>
      <c r="RJT834" s="396"/>
      <c r="RJU834" s="396"/>
      <c r="RJV834" s="396"/>
      <c r="RJW834" s="396"/>
      <c r="RJX834" s="396"/>
      <c r="RJY834" s="396"/>
      <c r="RJZ834" s="396"/>
      <c r="RKA834" s="396"/>
      <c r="RKB834" s="396"/>
      <c r="RKC834" s="396"/>
      <c r="RKD834" s="396"/>
      <c r="RKE834" s="396"/>
      <c r="RKF834" s="396"/>
      <c r="RKG834" s="396"/>
      <c r="RKH834" s="396"/>
      <c r="RKI834" s="396"/>
      <c r="RKJ834" s="396"/>
      <c r="RKK834" s="396"/>
      <c r="RKL834" s="396"/>
      <c r="RKM834" s="396"/>
      <c r="RKN834" s="396"/>
      <c r="RKO834" s="396"/>
      <c r="RKP834" s="396"/>
      <c r="RKQ834" s="396"/>
      <c r="RKR834" s="396"/>
      <c r="RKS834" s="396"/>
      <c r="RKT834" s="396"/>
      <c r="RKU834" s="396"/>
      <c r="RKV834" s="396"/>
      <c r="RKW834" s="396"/>
      <c r="RKX834" s="396"/>
      <c r="RKY834" s="396"/>
      <c r="RKZ834" s="396"/>
      <c r="RLA834" s="396"/>
      <c r="RLB834" s="396"/>
      <c r="RLC834" s="396"/>
      <c r="RLD834" s="396"/>
      <c r="RLE834" s="396"/>
      <c r="RLF834" s="396"/>
      <c r="RLG834" s="396"/>
      <c r="RLH834" s="396"/>
      <c r="RLI834" s="396"/>
      <c r="RLJ834" s="396"/>
      <c r="RLK834" s="396"/>
      <c r="RLL834" s="396"/>
      <c r="RLM834" s="396"/>
      <c r="RLN834" s="396"/>
      <c r="RLO834" s="396"/>
      <c r="RLP834" s="396"/>
      <c r="RLQ834" s="396"/>
      <c r="RLR834" s="396"/>
      <c r="RLS834" s="396"/>
      <c r="RLT834" s="396"/>
      <c r="RLU834" s="396"/>
      <c r="RLV834" s="396"/>
      <c r="RLW834" s="396"/>
      <c r="RLX834" s="396"/>
      <c r="RLY834" s="396"/>
      <c r="RLZ834" s="396"/>
      <c r="RMA834" s="396"/>
      <c r="RMB834" s="396"/>
      <c r="RMC834" s="396"/>
      <c r="RMD834" s="396"/>
      <c r="RME834" s="396"/>
      <c r="RMF834" s="396"/>
      <c r="RMG834" s="396"/>
      <c r="RMH834" s="396"/>
      <c r="RMI834" s="396"/>
      <c r="RMJ834" s="396"/>
      <c r="RMK834" s="396"/>
      <c r="RML834" s="396"/>
      <c r="RMM834" s="396"/>
      <c r="RMN834" s="396"/>
      <c r="RMO834" s="396"/>
      <c r="RMP834" s="396"/>
      <c r="RMQ834" s="396"/>
      <c r="RMR834" s="396"/>
      <c r="RMS834" s="396"/>
      <c r="RMT834" s="396"/>
      <c r="RMU834" s="396"/>
      <c r="RMV834" s="396"/>
      <c r="RMW834" s="396"/>
      <c r="RMX834" s="396"/>
      <c r="RMY834" s="396"/>
      <c r="RMZ834" s="396"/>
      <c r="RNA834" s="396"/>
      <c r="RNB834" s="396"/>
      <c r="RNC834" s="396"/>
      <c r="RND834" s="396"/>
      <c r="RNE834" s="396"/>
      <c r="RNF834" s="396"/>
      <c r="RNG834" s="396"/>
      <c r="RNH834" s="396"/>
      <c r="RNI834" s="396"/>
      <c r="RNJ834" s="396"/>
      <c r="RNK834" s="396"/>
      <c r="RNL834" s="396"/>
      <c r="RNM834" s="396"/>
      <c r="RNN834" s="396"/>
      <c r="RNO834" s="396"/>
      <c r="RNP834" s="396"/>
      <c r="RNQ834" s="396"/>
      <c r="RNR834" s="396"/>
      <c r="RNS834" s="396"/>
      <c r="RNT834" s="396"/>
      <c r="RNU834" s="396"/>
      <c r="RNV834" s="396"/>
      <c r="RNW834" s="396"/>
      <c r="RNX834" s="396"/>
      <c r="RNY834" s="396"/>
      <c r="RNZ834" s="396"/>
      <c r="ROA834" s="396"/>
      <c r="ROB834" s="396"/>
      <c r="ROC834" s="396"/>
      <c r="ROD834" s="396"/>
      <c r="ROE834" s="396"/>
      <c r="ROF834" s="396"/>
      <c r="ROG834" s="396"/>
      <c r="ROH834" s="396"/>
      <c r="ROI834" s="396"/>
      <c r="ROJ834" s="396"/>
      <c r="ROK834" s="396"/>
      <c r="ROL834" s="396"/>
      <c r="ROM834" s="396"/>
      <c r="RON834" s="396"/>
      <c r="ROO834" s="396"/>
      <c r="ROP834" s="396"/>
      <c r="ROQ834" s="396"/>
      <c r="ROR834" s="396"/>
      <c r="ROS834" s="396"/>
      <c r="ROT834" s="396"/>
      <c r="ROU834" s="396"/>
      <c r="ROV834" s="396"/>
      <c r="ROW834" s="396"/>
      <c r="ROX834" s="396"/>
      <c r="ROY834" s="396"/>
      <c r="ROZ834" s="396"/>
      <c r="RPA834" s="396"/>
      <c r="RPB834" s="396"/>
      <c r="RPC834" s="396"/>
      <c r="RPD834" s="396"/>
      <c r="RPE834" s="396"/>
      <c r="RPF834" s="396"/>
      <c r="RPG834" s="396"/>
      <c r="RPH834" s="396"/>
      <c r="RPI834" s="396"/>
      <c r="RPJ834" s="396"/>
      <c r="RPK834" s="396"/>
      <c r="RPL834" s="396"/>
      <c r="RPM834" s="396"/>
      <c r="RPN834" s="396"/>
      <c r="RPO834" s="396"/>
      <c r="RPP834" s="396"/>
      <c r="RPQ834" s="396"/>
      <c r="RPR834" s="396"/>
      <c r="RPS834" s="396"/>
      <c r="RPT834" s="396"/>
      <c r="RPU834" s="396"/>
      <c r="RPV834" s="396"/>
      <c r="RPW834" s="396"/>
      <c r="RPX834" s="396"/>
      <c r="RPY834" s="396"/>
      <c r="RPZ834" s="396"/>
      <c r="RQA834" s="396"/>
      <c r="RQB834" s="396"/>
      <c r="RQC834" s="396"/>
      <c r="RQD834" s="396"/>
      <c r="RQE834" s="396"/>
      <c r="RQF834" s="396"/>
      <c r="RQG834" s="396"/>
      <c r="RQH834" s="396"/>
      <c r="RQI834" s="396"/>
      <c r="RQJ834" s="396"/>
      <c r="RQK834" s="396"/>
      <c r="RQL834" s="396"/>
      <c r="RQM834" s="396"/>
      <c r="RQN834" s="396"/>
      <c r="RQO834" s="396"/>
      <c r="RQP834" s="396"/>
      <c r="RQQ834" s="396"/>
      <c r="RQR834" s="396"/>
      <c r="RQS834" s="396"/>
      <c r="RQT834" s="396"/>
      <c r="RQU834" s="396"/>
      <c r="RQV834" s="396"/>
      <c r="RQW834" s="396"/>
      <c r="RQX834" s="396"/>
      <c r="RQY834" s="396"/>
      <c r="RQZ834" s="396"/>
      <c r="RRA834" s="396"/>
      <c r="RRB834" s="396"/>
      <c r="RRC834" s="396"/>
      <c r="RRD834" s="396"/>
      <c r="RRE834" s="396"/>
      <c r="RRF834" s="396"/>
      <c r="RRG834" s="396"/>
      <c r="RRH834" s="396"/>
      <c r="RRI834" s="396"/>
      <c r="RRJ834" s="396"/>
      <c r="RRK834" s="396"/>
      <c r="RRL834" s="396"/>
      <c r="RRM834" s="396"/>
      <c r="RRN834" s="396"/>
      <c r="RRO834" s="396"/>
      <c r="RRP834" s="396"/>
      <c r="RRQ834" s="396"/>
      <c r="RRR834" s="396"/>
      <c r="RRS834" s="396"/>
      <c r="RRT834" s="396"/>
      <c r="RRU834" s="396"/>
      <c r="RRV834" s="396"/>
      <c r="RRW834" s="396"/>
      <c r="RRX834" s="396"/>
      <c r="RRY834" s="396"/>
      <c r="RRZ834" s="396"/>
      <c r="RSA834" s="396"/>
      <c r="RSB834" s="396"/>
      <c r="RSC834" s="396"/>
      <c r="RSD834" s="396"/>
      <c r="RSE834" s="396"/>
      <c r="RSF834" s="396"/>
      <c r="RSG834" s="396"/>
      <c r="RSH834" s="396"/>
      <c r="RSI834" s="396"/>
      <c r="RSJ834" s="396"/>
      <c r="RSK834" s="396"/>
      <c r="RSL834" s="396"/>
      <c r="RSM834" s="396"/>
      <c r="RSN834" s="396"/>
      <c r="RSO834" s="396"/>
      <c r="RSP834" s="396"/>
      <c r="RSQ834" s="396"/>
      <c r="RSR834" s="396"/>
      <c r="RSS834" s="396"/>
      <c r="RST834" s="396"/>
      <c r="RSU834" s="396"/>
      <c r="RSV834" s="396"/>
      <c r="RSW834" s="396"/>
      <c r="RSX834" s="396"/>
      <c r="RSY834" s="396"/>
      <c r="RSZ834" s="396"/>
      <c r="RTA834" s="396"/>
      <c r="RTB834" s="396"/>
      <c r="RTC834" s="396"/>
      <c r="RTD834" s="396"/>
      <c r="RTE834" s="396"/>
      <c r="RTF834" s="396"/>
      <c r="RTG834" s="396"/>
      <c r="RTH834" s="396"/>
      <c r="RTI834" s="396"/>
      <c r="RTJ834" s="396"/>
      <c r="RTK834" s="396"/>
      <c r="RTL834" s="396"/>
      <c r="RTM834" s="396"/>
      <c r="RTN834" s="396"/>
      <c r="RTO834" s="396"/>
      <c r="RTP834" s="396"/>
      <c r="RTQ834" s="396"/>
      <c r="RTR834" s="396"/>
      <c r="RTS834" s="396"/>
      <c r="RTT834" s="396"/>
      <c r="RTU834" s="396"/>
      <c r="RTV834" s="396"/>
      <c r="RTW834" s="396"/>
      <c r="RTX834" s="396"/>
      <c r="RTY834" s="396"/>
      <c r="RTZ834" s="396"/>
      <c r="RUA834" s="396"/>
      <c r="RUB834" s="396"/>
      <c r="RUC834" s="396"/>
      <c r="RUD834" s="396"/>
      <c r="RUE834" s="396"/>
      <c r="RUF834" s="396"/>
      <c r="RUG834" s="396"/>
      <c r="RUH834" s="396"/>
      <c r="RUI834" s="396"/>
      <c r="RUJ834" s="396"/>
      <c r="RUK834" s="396"/>
      <c r="RUL834" s="396"/>
      <c r="RUM834" s="396"/>
      <c r="RUN834" s="396"/>
      <c r="RUO834" s="396"/>
      <c r="RUP834" s="396"/>
      <c r="RUQ834" s="396"/>
      <c r="RUR834" s="396"/>
      <c r="RUS834" s="396"/>
      <c r="RUT834" s="396"/>
      <c r="RUU834" s="396"/>
      <c r="RUV834" s="396"/>
      <c r="RUW834" s="396"/>
      <c r="RUX834" s="396"/>
      <c r="RUY834" s="396"/>
      <c r="RUZ834" s="396"/>
      <c r="RVA834" s="396"/>
      <c r="RVB834" s="396"/>
      <c r="RVC834" s="396"/>
      <c r="RVD834" s="396"/>
      <c r="RVE834" s="396"/>
      <c r="RVF834" s="396"/>
      <c r="RVG834" s="396"/>
      <c r="RVH834" s="396"/>
      <c r="RVI834" s="396"/>
      <c r="RVJ834" s="396"/>
      <c r="RVK834" s="396"/>
      <c r="RVL834" s="396"/>
      <c r="RVM834" s="396"/>
      <c r="RVN834" s="396"/>
      <c r="RVO834" s="396"/>
      <c r="RVP834" s="396"/>
      <c r="RVQ834" s="396"/>
      <c r="RVR834" s="396"/>
      <c r="RVS834" s="396"/>
      <c r="RVT834" s="396"/>
      <c r="RVU834" s="396"/>
      <c r="RVV834" s="396"/>
      <c r="RVW834" s="396"/>
      <c r="RVX834" s="396"/>
      <c r="RVY834" s="396"/>
      <c r="RVZ834" s="396"/>
      <c r="RWA834" s="396"/>
      <c r="RWB834" s="396"/>
      <c r="RWC834" s="396"/>
      <c r="RWD834" s="396"/>
      <c r="RWE834" s="396"/>
      <c r="RWF834" s="396"/>
      <c r="RWG834" s="396"/>
      <c r="RWH834" s="396"/>
      <c r="RWI834" s="396"/>
      <c r="RWJ834" s="396"/>
      <c r="RWK834" s="396"/>
      <c r="RWL834" s="396"/>
      <c r="RWM834" s="396"/>
      <c r="RWN834" s="396"/>
      <c r="RWO834" s="396"/>
      <c r="RWP834" s="396"/>
      <c r="RWQ834" s="396"/>
      <c r="RWR834" s="396"/>
      <c r="RWS834" s="396"/>
      <c r="RWT834" s="396"/>
      <c r="RWU834" s="396"/>
      <c r="RWV834" s="396"/>
      <c r="RWW834" s="396"/>
      <c r="RWX834" s="396"/>
      <c r="RWY834" s="396"/>
      <c r="RWZ834" s="396"/>
      <c r="RXA834" s="396"/>
      <c r="RXB834" s="396"/>
      <c r="RXC834" s="396"/>
      <c r="RXD834" s="396"/>
      <c r="RXE834" s="396"/>
      <c r="RXF834" s="396"/>
      <c r="RXG834" s="396"/>
      <c r="RXH834" s="396"/>
      <c r="RXI834" s="396"/>
      <c r="RXJ834" s="396"/>
      <c r="RXK834" s="396"/>
      <c r="RXL834" s="396"/>
      <c r="RXM834" s="396"/>
      <c r="RXN834" s="396"/>
      <c r="RXO834" s="396"/>
      <c r="RXP834" s="396"/>
      <c r="RXQ834" s="396"/>
      <c r="RXR834" s="396"/>
      <c r="RXS834" s="396"/>
      <c r="RXT834" s="396"/>
      <c r="RXU834" s="396"/>
      <c r="RXV834" s="396"/>
      <c r="RXW834" s="396"/>
      <c r="RXX834" s="396"/>
      <c r="RXY834" s="396"/>
      <c r="RXZ834" s="396"/>
      <c r="RYA834" s="396"/>
      <c r="RYB834" s="396"/>
      <c r="RYC834" s="396"/>
      <c r="RYD834" s="396"/>
      <c r="RYE834" s="396"/>
      <c r="RYF834" s="396"/>
      <c r="RYG834" s="396"/>
      <c r="RYH834" s="396"/>
      <c r="RYI834" s="396"/>
      <c r="RYJ834" s="396"/>
      <c r="RYK834" s="396"/>
      <c r="RYL834" s="396"/>
      <c r="RYM834" s="396"/>
      <c r="RYN834" s="396"/>
      <c r="RYO834" s="396"/>
      <c r="RYP834" s="396"/>
      <c r="RYQ834" s="396"/>
      <c r="RYR834" s="396"/>
      <c r="RYS834" s="396"/>
      <c r="RYT834" s="396"/>
      <c r="RYU834" s="396"/>
      <c r="RYV834" s="396"/>
      <c r="RYW834" s="396"/>
      <c r="RYX834" s="396"/>
      <c r="RYY834" s="396"/>
      <c r="RYZ834" s="396"/>
      <c r="RZA834" s="396"/>
      <c r="RZB834" s="396"/>
      <c r="RZC834" s="396"/>
      <c r="RZD834" s="396"/>
      <c r="RZE834" s="396"/>
      <c r="RZF834" s="396"/>
      <c r="RZG834" s="396"/>
      <c r="RZH834" s="396"/>
      <c r="RZI834" s="396"/>
      <c r="RZJ834" s="396"/>
      <c r="RZK834" s="396"/>
      <c r="RZL834" s="396"/>
      <c r="RZM834" s="396"/>
      <c r="RZN834" s="396"/>
      <c r="RZO834" s="396"/>
      <c r="RZP834" s="396"/>
      <c r="RZQ834" s="396"/>
      <c r="RZR834" s="396"/>
      <c r="RZS834" s="396"/>
      <c r="RZT834" s="396"/>
      <c r="RZU834" s="396"/>
      <c r="RZV834" s="396"/>
      <c r="RZW834" s="396"/>
      <c r="RZX834" s="396"/>
      <c r="RZY834" s="396"/>
      <c r="RZZ834" s="396"/>
      <c r="SAA834" s="396"/>
      <c r="SAB834" s="396"/>
      <c r="SAC834" s="396"/>
      <c r="SAD834" s="396"/>
      <c r="SAE834" s="396"/>
      <c r="SAF834" s="396"/>
      <c r="SAG834" s="396"/>
      <c r="SAH834" s="396"/>
      <c r="SAI834" s="396"/>
      <c r="SAJ834" s="396"/>
      <c r="SAK834" s="396"/>
      <c r="SAL834" s="396"/>
      <c r="SAM834" s="396"/>
      <c r="SAN834" s="396"/>
      <c r="SAO834" s="396"/>
      <c r="SAP834" s="396"/>
      <c r="SAQ834" s="396"/>
      <c r="SAR834" s="396"/>
      <c r="SAS834" s="396"/>
      <c r="SAT834" s="396"/>
      <c r="SAU834" s="396"/>
      <c r="SAV834" s="396"/>
      <c r="SAW834" s="396"/>
      <c r="SAX834" s="396"/>
      <c r="SAY834" s="396"/>
      <c r="SAZ834" s="396"/>
      <c r="SBA834" s="396"/>
      <c r="SBB834" s="396"/>
      <c r="SBC834" s="396"/>
      <c r="SBD834" s="396"/>
      <c r="SBE834" s="396"/>
      <c r="SBF834" s="396"/>
      <c r="SBG834" s="396"/>
      <c r="SBH834" s="396"/>
      <c r="SBI834" s="396"/>
      <c r="SBJ834" s="396"/>
      <c r="SBK834" s="396"/>
      <c r="SBL834" s="396"/>
      <c r="SBM834" s="396"/>
      <c r="SBN834" s="396"/>
      <c r="SBO834" s="396"/>
      <c r="SBP834" s="396"/>
      <c r="SBQ834" s="396"/>
      <c r="SBR834" s="396"/>
      <c r="SBS834" s="396"/>
      <c r="SBT834" s="396"/>
      <c r="SBU834" s="396"/>
      <c r="SBV834" s="396"/>
      <c r="SBW834" s="396"/>
      <c r="SBX834" s="396"/>
      <c r="SBY834" s="396"/>
      <c r="SBZ834" s="396"/>
      <c r="SCA834" s="396"/>
      <c r="SCB834" s="396"/>
      <c r="SCC834" s="396"/>
      <c r="SCD834" s="396"/>
      <c r="SCE834" s="396"/>
      <c r="SCF834" s="396"/>
      <c r="SCG834" s="396"/>
      <c r="SCH834" s="396"/>
      <c r="SCI834" s="396"/>
      <c r="SCJ834" s="396"/>
      <c r="SCK834" s="396"/>
      <c r="SCL834" s="396"/>
      <c r="SCM834" s="396"/>
      <c r="SCN834" s="396"/>
      <c r="SCO834" s="396"/>
      <c r="SCP834" s="396"/>
      <c r="SCQ834" s="396"/>
      <c r="SCR834" s="396"/>
      <c r="SCS834" s="396"/>
      <c r="SCT834" s="396"/>
      <c r="SCU834" s="396"/>
      <c r="SCV834" s="396"/>
      <c r="SCW834" s="396"/>
      <c r="SCX834" s="396"/>
      <c r="SCY834" s="396"/>
      <c r="SCZ834" s="396"/>
      <c r="SDA834" s="396"/>
      <c r="SDB834" s="396"/>
      <c r="SDC834" s="396"/>
      <c r="SDD834" s="396"/>
      <c r="SDE834" s="396"/>
      <c r="SDF834" s="396"/>
      <c r="SDG834" s="396"/>
      <c r="SDH834" s="396"/>
      <c r="SDI834" s="396"/>
      <c r="SDJ834" s="396"/>
      <c r="SDK834" s="396"/>
      <c r="SDL834" s="396"/>
      <c r="SDM834" s="396"/>
      <c r="SDN834" s="396"/>
      <c r="SDO834" s="396"/>
      <c r="SDP834" s="396"/>
      <c r="SDQ834" s="396"/>
      <c r="SDR834" s="396"/>
      <c r="SDS834" s="396"/>
      <c r="SDT834" s="396"/>
      <c r="SDU834" s="396"/>
      <c r="SDV834" s="396"/>
      <c r="SDW834" s="396"/>
      <c r="SDX834" s="396"/>
      <c r="SDY834" s="396"/>
      <c r="SDZ834" s="396"/>
      <c r="SEA834" s="396"/>
      <c r="SEB834" s="396"/>
      <c r="SEC834" s="396"/>
      <c r="SED834" s="396"/>
      <c r="SEE834" s="396"/>
      <c r="SEF834" s="396"/>
      <c r="SEG834" s="396"/>
      <c r="SEH834" s="396"/>
      <c r="SEI834" s="396"/>
      <c r="SEJ834" s="396"/>
      <c r="SEK834" s="396"/>
      <c r="SEL834" s="396"/>
      <c r="SEM834" s="396"/>
      <c r="SEN834" s="396"/>
      <c r="SEO834" s="396"/>
      <c r="SEP834" s="396"/>
      <c r="SEQ834" s="396"/>
      <c r="SER834" s="396"/>
      <c r="SES834" s="396"/>
      <c r="SET834" s="396"/>
      <c r="SEU834" s="396"/>
      <c r="SEV834" s="396"/>
      <c r="SEW834" s="396"/>
      <c r="SEX834" s="396"/>
      <c r="SEY834" s="396"/>
      <c r="SEZ834" s="396"/>
      <c r="SFA834" s="396"/>
      <c r="SFB834" s="396"/>
      <c r="SFC834" s="396"/>
      <c r="SFD834" s="396"/>
      <c r="SFE834" s="396"/>
      <c r="SFF834" s="396"/>
      <c r="SFG834" s="396"/>
      <c r="SFH834" s="396"/>
      <c r="SFI834" s="396"/>
      <c r="SFJ834" s="396"/>
      <c r="SFK834" s="396"/>
      <c r="SFL834" s="396"/>
      <c r="SFM834" s="396"/>
      <c r="SFN834" s="396"/>
      <c r="SFO834" s="396"/>
      <c r="SFP834" s="396"/>
      <c r="SFQ834" s="396"/>
      <c r="SFR834" s="396"/>
      <c r="SFS834" s="396"/>
      <c r="SFT834" s="396"/>
      <c r="SFU834" s="396"/>
      <c r="SFV834" s="396"/>
      <c r="SFW834" s="396"/>
      <c r="SFX834" s="396"/>
      <c r="SFY834" s="396"/>
      <c r="SFZ834" s="396"/>
      <c r="SGA834" s="396"/>
      <c r="SGB834" s="396"/>
      <c r="SGC834" s="396"/>
      <c r="SGD834" s="396"/>
      <c r="SGE834" s="396"/>
      <c r="SGF834" s="396"/>
      <c r="SGG834" s="396"/>
      <c r="SGH834" s="396"/>
      <c r="SGI834" s="396"/>
      <c r="SGJ834" s="396"/>
      <c r="SGK834" s="396"/>
      <c r="SGL834" s="396"/>
      <c r="SGM834" s="396"/>
      <c r="SGN834" s="396"/>
      <c r="SGO834" s="396"/>
      <c r="SGP834" s="396"/>
      <c r="SGQ834" s="396"/>
      <c r="SGR834" s="396"/>
      <c r="SGS834" s="396"/>
      <c r="SGT834" s="396"/>
      <c r="SGU834" s="396"/>
      <c r="SGV834" s="396"/>
      <c r="SGW834" s="396"/>
      <c r="SGX834" s="396"/>
      <c r="SGY834" s="396"/>
      <c r="SGZ834" s="396"/>
      <c r="SHA834" s="396"/>
      <c r="SHB834" s="396"/>
      <c r="SHC834" s="396"/>
      <c r="SHD834" s="396"/>
      <c r="SHE834" s="396"/>
      <c r="SHF834" s="396"/>
      <c r="SHG834" s="396"/>
      <c r="SHH834" s="396"/>
      <c r="SHI834" s="396"/>
      <c r="SHJ834" s="396"/>
      <c r="SHK834" s="396"/>
      <c r="SHL834" s="396"/>
      <c r="SHM834" s="396"/>
      <c r="SHN834" s="396"/>
      <c r="SHO834" s="396"/>
      <c r="SHP834" s="396"/>
      <c r="SHQ834" s="396"/>
      <c r="SHR834" s="396"/>
      <c r="SHS834" s="396"/>
      <c r="SHT834" s="396"/>
      <c r="SHU834" s="396"/>
      <c r="SHV834" s="396"/>
      <c r="SHW834" s="396"/>
      <c r="SHX834" s="396"/>
      <c r="SHY834" s="396"/>
      <c r="SHZ834" s="396"/>
      <c r="SIA834" s="396"/>
      <c r="SIB834" s="396"/>
      <c r="SIC834" s="396"/>
      <c r="SID834" s="396"/>
      <c r="SIE834" s="396"/>
      <c r="SIF834" s="396"/>
      <c r="SIG834" s="396"/>
      <c r="SIH834" s="396"/>
      <c r="SII834" s="396"/>
      <c r="SIJ834" s="396"/>
      <c r="SIK834" s="396"/>
      <c r="SIL834" s="396"/>
      <c r="SIM834" s="396"/>
      <c r="SIN834" s="396"/>
      <c r="SIO834" s="396"/>
      <c r="SIP834" s="396"/>
      <c r="SIQ834" s="396"/>
      <c r="SIR834" s="396"/>
      <c r="SIS834" s="396"/>
      <c r="SIT834" s="396"/>
      <c r="SIU834" s="396"/>
      <c r="SIV834" s="396"/>
      <c r="SIW834" s="396"/>
      <c r="SIX834" s="396"/>
      <c r="SIY834" s="396"/>
      <c r="SIZ834" s="396"/>
      <c r="SJA834" s="396"/>
      <c r="SJB834" s="396"/>
      <c r="SJC834" s="396"/>
      <c r="SJD834" s="396"/>
      <c r="SJE834" s="396"/>
      <c r="SJF834" s="396"/>
      <c r="SJG834" s="396"/>
      <c r="SJH834" s="396"/>
      <c r="SJI834" s="396"/>
      <c r="SJJ834" s="396"/>
      <c r="SJK834" s="396"/>
      <c r="SJL834" s="396"/>
      <c r="SJM834" s="396"/>
      <c r="SJN834" s="396"/>
      <c r="SJO834" s="396"/>
      <c r="SJP834" s="396"/>
      <c r="SJQ834" s="396"/>
      <c r="SJR834" s="396"/>
      <c r="SJS834" s="396"/>
      <c r="SJT834" s="396"/>
      <c r="SJU834" s="396"/>
      <c r="SJV834" s="396"/>
      <c r="SJW834" s="396"/>
      <c r="SJX834" s="396"/>
      <c r="SJY834" s="396"/>
      <c r="SJZ834" s="396"/>
      <c r="SKA834" s="396"/>
      <c r="SKB834" s="396"/>
      <c r="SKC834" s="396"/>
      <c r="SKD834" s="396"/>
      <c r="SKE834" s="396"/>
      <c r="SKF834" s="396"/>
      <c r="SKG834" s="396"/>
      <c r="SKH834" s="396"/>
      <c r="SKI834" s="396"/>
      <c r="SKJ834" s="396"/>
      <c r="SKK834" s="396"/>
      <c r="SKL834" s="396"/>
      <c r="SKM834" s="396"/>
      <c r="SKN834" s="396"/>
      <c r="SKO834" s="396"/>
      <c r="SKP834" s="396"/>
      <c r="SKQ834" s="396"/>
      <c r="SKR834" s="396"/>
      <c r="SKS834" s="396"/>
      <c r="SKT834" s="396"/>
      <c r="SKU834" s="396"/>
      <c r="SKV834" s="396"/>
      <c r="SKW834" s="396"/>
      <c r="SKX834" s="396"/>
      <c r="SKY834" s="396"/>
      <c r="SKZ834" s="396"/>
      <c r="SLA834" s="396"/>
      <c r="SLB834" s="396"/>
      <c r="SLC834" s="396"/>
      <c r="SLD834" s="396"/>
      <c r="SLE834" s="396"/>
      <c r="SLF834" s="396"/>
      <c r="SLG834" s="396"/>
      <c r="SLH834" s="396"/>
      <c r="SLI834" s="396"/>
      <c r="SLJ834" s="396"/>
      <c r="SLK834" s="396"/>
      <c r="SLL834" s="396"/>
      <c r="SLM834" s="396"/>
      <c r="SLN834" s="396"/>
      <c r="SLO834" s="396"/>
      <c r="SLP834" s="396"/>
      <c r="SLQ834" s="396"/>
      <c r="SLR834" s="396"/>
      <c r="SLS834" s="396"/>
      <c r="SLT834" s="396"/>
      <c r="SLU834" s="396"/>
      <c r="SLV834" s="396"/>
      <c r="SLW834" s="396"/>
      <c r="SLX834" s="396"/>
      <c r="SLY834" s="396"/>
      <c r="SLZ834" s="396"/>
      <c r="SMA834" s="396"/>
      <c r="SMB834" s="396"/>
      <c r="SMC834" s="396"/>
      <c r="SMD834" s="396"/>
      <c r="SME834" s="396"/>
      <c r="SMF834" s="396"/>
      <c r="SMG834" s="396"/>
      <c r="SMH834" s="396"/>
      <c r="SMI834" s="396"/>
      <c r="SMJ834" s="396"/>
      <c r="SMK834" s="396"/>
      <c r="SML834" s="396"/>
      <c r="SMM834" s="396"/>
      <c r="SMN834" s="396"/>
      <c r="SMO834" s="396"/>
      <c r="SMP834" s="396"/>
      <c r="SMQ834" s="396"/>
      <c r="SMR834" s="396"/>
      <c r="SMS834" s="396"/>
      <c r="SMT834" s="396"/>
      <c r="SMU834" s="396"/>
      <c r="SMV834" s="396"/>
      <c r="SMW834" s="396"/>
      <c r="SMX834" s="396"/>
      <c r="SMY834" s="396"/>
      <c r="SMZ834" s="396"/>
      <c r="SNA834" s="396"/>
      <c r="SNB834" s="396"/>
      <c r="SNC834" s="396"/>
      <c r="SND834" s="396"/>
      <c r="SNE834" s="396"/>
      <c r="SNF834" s="396"/>
      <c r="SNG834" s="396"/>
      <c r="SNH834" s="396"/>
      <c r="SNI834" s="396"/>
      <c r="SNJ834" s="396"/>
      <c r="SNK834" s="396"/>
      <c r="SNL834" s="396"/>
      <c r="SNM834" s="396"/>
      <c r="SNN834" s="396"/>
      <c r="SNO834" s="396"/>
      <c r="SNP834" s="396"/>
      <c r="SNQ834" s="396"/>
      <c r="SNR834" s="396"/>
      <c r="SNS834" s="396"/>
      <c r="SNT834" s="396"/>
      <c r="SNU834" s="396"/>
      <c r="SNV834" s="396"/>
      <c r="SNW834" s="396"/>
      <c r="SNX834" s="396"/>
      <c r="SNY834" s="396"/>
      <c r="SNZ834" s="396"/>
      <c r="SOA834" s="396"/>
      <c r="SOB834" s="396"/>
      <c r="SOC834" s="396"/>
      <c r="SOD834" s="396"/>
      <c r="SOE834" s="396"/>
      <c r="SOF834" s="396"/>
      <c r="SOG834" s="396"/>
      <c r="SOH834" s="396"/>
      <c r="SOI834" s="396"/>
      <c r="SOJ834" s="396"/>
      <c r="SOK834" s="396"/>
      <c r="SOL834" s="396"/>
      <c r="SOM834" s="396"/>
      <c r="SON834" s="396"/>
      <c r="SOO834" s="396"/>
      <c r="SOP834" s="396"/>
      <c r="SOQ834" s="396"/>
      <c r="SOR834" s="396"/>
      <c r="SOS834" s="396"/>
      <c r="SOT834" s="396"/>
      <c r="SOU834" s="396"/>
      <c r="SOV834" s="396"/>
      <c r="SOW834" s="396"/>
      <c r="SOX834" s="396"/>
      <c r="SOY834" s="396"/>
      <c r="SOZ834" s="396"/>
      <c r="SPA834" s="396"/>
      <c r="SPB834" s="396"/>
      <c r="SPC834" s="396"/>
      <c r="SPD834" s="396"/>
      <c r="SPE834" s="396"/>
      <c r="SPF834" s="396"/>
      <c r="SPG834" s="396"/>
      <c r="SPH834" s="396"/>
      <c r="SPI834" s="396"/>
      <c r="SPJ834" s="396"/>
      <c r="SPK834" s="396"/>
      <c r="SPL834" s="396"/>
      <c r="SPM834" s="396"/>
      <c r="SPN834" s="396"/>
      <c r="SPO834" s="396"/>
      <c r="SPP834" s="396"/>
      <c r="SPQ834" s="396"/>
      <c r="SPR834" s="396"/>
      <c r="SPS834" s="396"/>
      <c r="SPT834" s="396"/>
      <c r="SPU834" s="396"/>
      <c r="SPV834" s="396"/>
      <c r="SPW834" s="396"/>
      <c r="SPX834" s="396"/>
      <c r="SPY834" s="396"/>
      <c r="SPZ834" s="396"/>
      <c r="SQA834" s="396"/>
      <c r="SQB834" s="396"/>
      <c r="SQC834" s="396"/>
      <c r="SQD834" s="396"/>
      <c r="SQE834" s="396"/>
      <c r="SQF834" s="396"/>
      <c r="SQG834" s="396"/>
      <c r="SQH834" s="396"/>
      <c r="SQI834" s="396"/>
      <c r="SQJ834" s="396"/>
      <c r="SQK834" s="396"/>
      <c r="SQL834" s="396"/>
      <c r="SQM834" s="396"/>
      <c r="SQN834" s="396"/>
      <c r="SQO834" s="396"/>
      <c r="SQP834" s="396"/>
      <c r="SQQ834" s="396"/>
      <c r="SQR834" s="396"/>
      <c r="SQS834" s="396"/>
      <c r="SQT834" s="396"/>
      <c r="SQU834" s="396"/>
      <c r="SQV834" s="396"/>
      <c r="SQW834" s="396"/>
      <c r="SQX834" s="396"/>
      <c r="SQY834" s="396"/>
      <c r="SQZ834" s="396"/>
      <c r="SRA834" s="396"/>
      <c r="SRB834" s="396"/>
      <c r="SRC834" s="396"/>
      <c r="SRD834" s="396"/>
      <c r="SRE834" s="396"/>
      <c r="SRF834" s="396"/>
      <c r="SRG834" s="396"/>
      <c r="SRH834" s="396"/>
      <c r="SRI834" s="396"/>
      <c r="SRJ834" s="396"/>
      <c r="SRK834" s="396"/>
      <c r="SRL834" s="396"/>
      <c r="SRM834" s="396"/>
      <c r="SRN834" s="396"/>
      <c r="SRO834" s="396"/>
      <c r="SRP834" s="396"/>
      <c r="SRQ834" s="396"/>
      <c r="SRR834" s="396"/>
      <c r="SRS834" s="396"/>
      <c r="SRT834" s="396"/>
      <c r="SRU834" s="396"/>
      <c r="SRV834" s="396"/>
      <c r="SRW834" s="396"/>
      <c r="SRX834" s="396"/>
      <c r="SRY834" s="396"/>
      <c r="SRZ834" s="396"/>
      <c r="SSA834" s="396"/>
      <c r="SSB834" s="396"/>
      <c r="SSC834" s="396"/>
      <c r="SSD834" s="396"/>
      <c r="SSE834" s="396"/>
      <c r="SSF834" s="396"/>
      <c r="SSG834" s="396"/>
      <c r="SSH834" s="396"/>
      <c r="SSI834" s="396"/>
      <c r="SSJ834" s="396"/>
      <c r="SSK834" s="396"/>
      <c r="SSL834" s="396"/>
      <c r="SSM834" s="396"/>
      <c r="SSN834" s="396"/>
      <c r="SSO834" s="396"/>
      <c r="SSP834" s="396"/>
      <c r="SSQ834" s="396"/>
      <c r="SSR834" s="396"/>
      <c r="SSS834" s="396"/>
      <c r="SST834" s="396"/>
      <c r="SSU834" s="396"/>
      <c r="SSV834" s="396"/>
      <c r="SSW834" s="396"/>
      <c r="SSX834" s="396"/>
      <c r="SSY834" s="396"/>
      <c r="SSZ834" s="396"/>
      <c r="STA834" s="396"/>
      <c r="STB834" s="396"/>
      <c r="STC834" s="396"/>
      <c r="STD834" s="396"/>
      <c r="STE834" s="396"/>
      <c r="STF834" s="396"/>
      <c r="STG834" s="396"/>
      <c r="STH834" s="396"/>
      <c r="STI834" s="396"/>
      <c r="STJ834" s="396"/>
      <c r="STK834" s="396"/>
      <c r="STL834" s="396"/>
      <c r="STM834" s="396"/>
      <c r="STN834" s="396"/>
      <c r="STO834" s="396"/>
      <c r="STP834" s="396"/>
      <c r="STQ834" s="396"/>
      <c r="STR834" s="396"/>
      <c r="STS834" s="396"/>
      <c r="STT834" s="396"/>
      <c r="STU834" s="396"/>
      <c r="STV834" s="396"/>
      <c r="STW834" s="396"/>
      <c r="STX834" s="396"/>
      <c r="STY834" s="396"/>
      <c r="STZ834" s="396"/>
      <c r="SUA834" s="396"/>
      <c r="SUB834" s="396"/>
      <c r="SUC834" s="396"/>
      <c r="SUD834" s="396"/>
      <c r="SUE834" s="396"/>
      <c r="SUF834" s="396"/>
      <c r="SUG834" s="396"/>
      <c r="SUH834" s="396"/>
      <c r="SUI834" s="396"/>
      <c r="SUJ834" s="396"/>
      <c r="SUK834" s="396"/>
      <c r="SUL834" s="396"/>
      <c r="SUM834" s="396"/>
      <c r="SUN834" s="396"/>
      <c r="SUO834" s="396"/>
      <c r="SUP834" s="396"/>
      <c r="SUQ834" s="396"/>
      <c r="SUR834" s="396"/>
      <c r="SUS834" s="396"/>
      <c r="SUT834" s="396"/>
      <c r="SUU834" s="396"/>
      <c r="SUV834" s="396"/>
      <c r="SUW834" s="396"/>
      <c r="SUX834" s="396"/>
      <c r="SUY834" s="396"/>
      <c r="SUZ834" s="396"/>
      <c r="SVA834" s="396"/>
      <c r="SVB834" s="396"/>
      <c r="SVC834" s="396"/>
      <c r="SVD834" s="396"/>
      <c r="SVE834" s="396"/>
      <c r="SVF834" s="396"/>
      <c r="SVG834" s="396"/>
      <c r="SVH834" s="396"/>
      <c r="SVI834" s="396"/>
      <c r="SVJ834" s="396"/>
      <c r="SVK834" s="396"/>
      <c r="SVL834" s="396"/>
      <c r="SVM834" s="396"/>
      <c r="SVN834" s="396"/>
      <c r="SVO834" s="396"/>
      <c r="SVP834" s="396"/>
      <c r="SVQ834" s="396"/>
      <c r="SVR834" s="396"/>
      <c r="SVS834" s="396"/>
      <c r="SVT834" s="396"/>
      <c r="SVU834" s="396"/>
      <c r="SVV834" s="396"/>
      <c r="SVW834" s="396"/>
      <c r="SVX834" s="396"/>
      <c r="SVY834" s="396"/>
      <c r="SVZ834" s="396"/>
      <c r="SWA834" s="396"/>
      <c r="SWB834" s="396"/>
      <c r="SWC834" s="396"/>
      <c r="SWD834" s="396"/>
      <c r="SWE834" s="396"/>
      <c r="SWF834" s="396"/>
      <c r="SWG834" s="396"/>
      <c r="SWH834" s="396"/>
      <c r="SWI834" s="396"/>
      <c r="SWJ834" s="396"/>
      <c r="SWK834" s="396"/>
      <c r="SWL834" s="396"/>
      <c r="SWM834" s="396"/>
      <c r="SWN834" s="396"/>
      <c r="SWO834" s="396"/>
      <c r="SWP834" s="396"/>
      <c r="SWQ834" s="396"/>
      <c r="SWR834" s="396"/>
      <c r="SWS834" s="396"/>
      <c r="SWT834" s="396"/>
      <c r="SWU834" s="396"/>
      <c r="SWV834" s="396"/>
      <c r="SWW834" s="396"/>
      <c r="SWX834" s="396"/>
      <c r="SWY834" s="396"/>
      <c r="SWZ834" s="396"/>
      <c r="SXA834" s="396"/>
      <c r="SXB834" s="396"/>
      <c r="SXC834" s="396"/>
      <c r="SXD834" s="396"/>
      <c r="SXE834" s="396"/>
      <c r="SXF834" s="396"/>
      <c r="SXG834" s="396"/>
      <c r="SXH834" s="396"/>
      <c r="SXI834" s="396"/>
      <c r="SXJ834" s="396"/>
      <c r="SXK834" s="396"/>
      <c r="SXL834" s="396"/>
      <c r="SXM834" s="396"/>
      <c r="SXN834" s="396"/>
      <c r="SXO834" s="396"/>
      <c r="SXP834" s="396"/>
      <c r="SXQ834" s="396"/>
      <c r="SXR834" s="396"/>
      <c r="SXS834" s="396"/>
      <c r="SXT834" s="396"/>
      <c r="SXU834" s="396"/>
      <c r="SXV834" s="396"/>
      <c r="SXW834" s="396"/>
      <c r="SXX834" s="396"/>
      <c r="SXY834" s="396"/>
      <c r="SXZ834" s="396"/>
      <c r="SYA834" s="396"/>
      <c r="SYB834" s="396"/>
      <c r="SYC834" s="396"/>
      <c r="SYD834" s="396"/>
      <c r="SYE834" s="396"/>
      <c r="SYF834" s="396"/>
      <c r="SYG834" s="396"/>
      <c r="SYH834" s="396"/>
      <c r="SYI834" s="396"/>
      <c r="SYJ834" s="396"/>
      <c r="SYK834" s="396"/>
      <c r="SYL834" s="396"/>
      <c r="SYM834" s="396"/>
      <c r="SYN834" s="396"/>
      <c r="SYO834" s="396"/>
      <c r="SYP834" s="396"/>
      <c r="SYQ834" s="396"/>
      <c r="SYR834" s="396"/>
      <c r="SYS834" s="396"/>
      <c r="SYT834" s="396"/>
      <c r="SYU834" s="396"/>
      <c r="SYV834" s="396"/>
      <c r="SYW834" s="396"/>
      <c r="SYX834" s="396"/>
      <c r="SYY834" s="396"/>
      <c r="SYZ834" s="396"/>
      <c r="SZA834" s="396"/>
      <c r="SZB834" s="396"/>
      <c r="SZC834" s="396"/>
      <c r="SZD834" s="396"/>
      <c r="SZE834" s="396"/>
      <c r="SZF834" s="396"/>
      <c r="SZG834" s="396"/>
      <c r="SZH834" s="396"/>
      <c r="SZI834" s="396"/>
      <c r="SZJ834" s="396"/>
      <c r="SZK834" s="396"/>
      <c r="SZL834" s="396"/>
      <c r="SZM834" s="396"/>
      <c r="SZN834" s="396"/>
      <c r="SZO834" s="396"/>
      <c r="SZP834" s="396"/>
      <c r="SZQ834" s="396"/>
      <c r="SZR834" s="396"/>
      <c r="SZS834" s="396"/>
      <c r="SZT834" s="396"/>
      <c r="SZU834" s="396"/>
      <c r="SZV834" s="396"/>
      <c r="SZW834" s="396"/>
      <c r="SZX834" s="396"/>
      <c r="SZY834" s="396"/>
      <c r="SZZ834" s="396"/>
      <c r="TAA834" s="396"/>
      <c r="TAB834" s="396"/>
      <c r="TAC834" s="396"/>
      <c r="TAD834" s="396"/>
      <c r="TAE834" s="396"/>
      <c r="TAF834" s="396"/>
      <c r="TAG834" s="396"/>
      <c r="TAH834" s="396"/>
      <c r="TAI834" s="396"/>
      <c r="TAJ834" s="396"/>
      <c r="TAK834" s="396"/>
      <c r="TAL834" s="396"/>
      <c r="TAM834" s="396"/>
      <c r="TAN834" s="396"/>
      <c r="TAO834" s="396"/>
      <c r="TAP834" s="396"/>
      <c r="TAQ834" s="396"/>
      <c r="TAR834" s="396"/>
      <c r="TAS834" s="396"/>
      <c r="TAT834" s="396"/>
      <c r="TAU834" s="396"/>
      <c r="TAV834" s="396"/>
      <c r="TAW834" s="396"/>
      <c r="TAX834" s="396"/>
      <c r="TAY834" s="396"/>
      <c r="TAZ834" s="396"/>
      <c r="TBA834" s="396"/>
      <c r="TBB834" s="396"/>
      <c r="TBC834" s="396"/>
      <c r="TBD834" s="396"/>
      <c r="TBE834" s="396"/>
      <c r="TBF834" s="396"/>
      <c r="TBG834" s="396"/>
      <c r="TBH834" s="396"/>
      <c r="TBI834" s="396"/>
      <c r="TBJ834" s="396"/>
      <c r="TBK834" s="396"/>
      <c r="TBL834" s="396"/>
      <c r="TBM834" s="396"/>
      <c r="TBN834" s="396"/>
      <c r="TBO834" s="396"/>
      <c r="TBP834" s="396"/>
      <c r="TBQ834" s="396"/>
      <c r="TBR834" s="396"/>
      <c r="TBS834" s="396"/>
      <c r="TBT834" s="396"/>
      <c r="TBU834" s="396"/>
      <c r="TBV834" s="396"/>
      <c r="TBW834" s="396"/>
      <c r="TBX834" s="396"/>
      <c r="TBY834" s="396"/>
      <c r="TBZ834" s="396"/>
      <c r="TCA834" s="396"/>
      <c r="TCB834" s="396"/>
      <c r="TCC834" s="396"/>
      <c r="TCD834" s="396"/>
      <c r="TCE834" s="396"/>
      <c r="TCF834" s="396"/>
      <c r="TCG834" s="396"/>
      <c r="TCH834" s="396"/>
      <c r="TCI834" s="396"/>
      <c r="TCJ834" s="396"/>
      <c r="TCK834" s="396"/>
      <c r="TCL834" s="396"/>
      <c r="TCM834" s="396"/>
      <c r="TCN834" s="396"/>
      <c r="TCO834" s="396"/>
      <c r="TCP834" s="396"/>
      <c r="TCQ834" s="396"/>
      <c r="TCR834" s="396"/>
      <c r="TCS834" s="396"/>
      <c r="TCT834" s="396"/>
      <c r="TCU834" s="396"/>
      <c r="TCV834" s="396"/>
      <c r="TCW834" s="396"/>
      <c r="TCX834" s="396"/>
      <c r="TCY834" s="396"/>
      <c r="TCZ834" s="396"/>
      <c r="TDA834" s="396"/>
      <c r="TDB834" s="396"/>
      <c r="TDC834" s="396"/>
      <c r="TDD834" s="396"/>
      <c r="TDE834" s="396"/>
      <c r="TDF834" s="396"/>
      <c r="TDG834" s="396"/>
      <c r="TDH834" s="396"/>
      <c r="TDI834" s="396"/>
      <c r="TDJ834" s="396"/>
      <c r="TDK834" s="396"/>
      <c r="TDL834" s="396"/>
      <c r="TDM834" s="396"/>
      <c r="TDN834" s="396"/>
      <c r="TDO834" s="396"/>
      <c r="TDP834" s="396"/>
      <c r="TDQ834" s="396"/>
      <c r="TDR834" s="396"/>
      <c r="TDS834" s="396"/>
      <c r="TDT834" s="396"/>
      <c r="TDU834" s="396"/>
      <c r="TDV834" s="396"/>
      <c r="TDW834" s="396"/>
      <c r="TDX834" s="396"/>
      <c r="TDY834" s="396"/>
      <c r="TDZ834" s="396"/>
      <c r="TEA834" s="396"/>
      <c r="TEB834" s="396"/>
      <c r="TEC834" s="396"/>
      <c r="TED834" s="396"/>
      <c r="TEE834" s="396"/>
      <c r="TEF834" s="396"/>
      <c r="TEG834" s="396"/>
      <c r="TEH834" s="396"/>
      <c r="TEI834" s="396"/>
      <c r="TEJ834" s="396"/>
      <c r="TEK834" s="396"/>
      <c r="TEL834" s="396"/>
      <c r="TEM834" s="396"/>
      <c r="TEN834" s="396"/>
      <c r="TEO834" s="396"/>
      <c r="TEP834" s="396"/>
      <c r="TEQ834" s="396"/>
      <c r="TER834" s="396"/>
      <c r="TES834" s="396"/>
      <c r="TET834" s="396"/>
      <c r="TEU834" s="396"/>
      <c r="TEV834" s="396"/>
      <c r="TEW834" s="396"/>
      <c r="TEX834" s="396"/>
      <c r="TEY834" s="396"/>
      <c r="TEZ834" s="396"/>
      <c r="TFA834" s="396"/>
      <c r="TFB834" s="396"/>
      <c r="TFC834" s="396"/>
      <c r="TFD834" s="396"/>
      <c r="TFE834" s="396"/>
      <c r="TFF834" s="396"/>
      <c r="TFG834" s="396"/>
      <c r="TFH834" s="396"/>
      <c r="TFI834" s="396"/>
      <c r="TFJ834" s="396"/>
      <c r="TFK834" s="396"/>
      <c r="TFL834" s="396"/>
      <c r="TFM834" s="396"/>
      <c r="TFN834" s="396"/>
      <c r="TFO834" s="396"/>
      <c r="TFP834" s="396"/>
      <c r="TFQ834" s="396"/>
      <c r="TFR834" s="396"/>
      <c r="TFS834" s="396"/>
      <c r="TFT834" s="396"/>
      <c r="TFU834" s="396"/>
      <c r="TFV834" s="396"/>
      <c r="TFW834" s="396"/>
      <c r="TFX834" s="396"/>
      <c r="TFY834" s="396"/>
      <c r="TFZ834" s="396"/>
      <c r="TGA834" s="396"/>
      <c r="TGB834" s="396"/>
      <c r="TGC834" s="396"/>
      <c r="TGD834" s="396"/>
      <c r="TGE834" s="396"/>
      <c r="TGF834" s="396"/>
      <c r="TGG834" s="396"/>
      <c r="TGH834" s="396"/>
      <c r="TGI834" s="396"/>
      <c r="TGJ834" s="396"/>
      <c r="TGK834" s="396"/>
      <c r="TGL834" s="396"/>
      <c r="TGM834" s="396"/>
      <c r="TGN834" s="396"/>
      <c r="TGO834" s="396"/>
      <c r="TGP834" s="396"/>
      <c r="TGQ834" s="396"/>
      <c r="TGR834" s="396"/>
      <c r="TGS834" s="396"/>
      <c r="TGT834" s="396"/>
      <c r="TGU834" s="396"/>
      <c r="TGV834" s="396"/>
      <c r="TGW834" s="396"/>
      <c r="TGX834" s="396"/>
      <c r="TGY834" s="396"/>
      <c r="TGZ834" s="396"/>
      <c r="THA834" s="396"/>
      <c r="THB834" s="396"/>
      <c r="THC834" s="396"/>
      <c r="THD834" s="396"/>
      <c r="THE834" s="396"/>
      <c r="THF834" s="396"/>
      <c r="THG834" s="396"/>
      <c r="THH834" s="396"/>
      <c r="THI834" s="396"/>
      <c r="THJ834" s="396"/>
      <c r="THK834" s="396"/>
      <c r="THL834" s="396"/>
      <c r="THM834" s="396"/>
      <c r="THN834" s="396"/>
      <c r="THO834" s="396"/>
      <c r="THP834" s="396"/>
      <c r="THQ834" s="396"/>
      <c r="THR834" s="396"/>
      <c r="THS834" s="396"/>
      <c r="THT834" s="396"/>
      <c r="THU834" s="396"/>
      <c r="THV834" s="396"/>
      <c r="THW834" s="396"/>
      <c r="THX834" s="396"/>
      <c r="THY834" s="396"/>
      <c r="THZ834" s="396"/>
      <c r="TIA834" s="396"/>
      <c r="TIB834" s="396"/>
      <c r="TIC834" s="396"/>
      <c r="TID834" s="396"/>
      <c r="TIE834" s="396"/>
      <c r="TIF834" s="396"/>
      <c r="TIG834" s="396"/>
      <c r="TIH834" s="396"/>
      <c r="TII834" s="396"/>
      <c r="TIJ834" s="396"/>
      <c r="TIK834" s="396"/>
      <c r="TIL834" s="396"/>
      <c r="TIM834" s="396"/>
      <c r="TIN834" s="396"/>
      <c r="TIO834" s="396"/>
      <c r="TIP834" s="396"/>
      <c r="TIQ834" s="396"/>
      <c r="TIR834" s="396"/>
      <c r="TIS834" s="396"/>
      <c r="TIT834" s="396"/>
      <c r="TIU834" s="396"/>
      <c r="TIV834" s="396"/>
      <c r="TIW834" s="396"/>
      <c r="TIX834" s="396"/>
      <c r="TIY834" s="396"/>
      <c r="TIZ834" s="396"/>
      <c r="TJA834" s="396"/>
      <c r="TJB834" s="396"/>
      <c r="TJC834" s="396"/>
      <c r="TJD834" s="396"/>
      <c r="TJE834" s="396"/>
      <c r="TJF834" s="396"/>
      <c r="TJG834" s="396"/>
      <c r="TJH834" s="396"/>
      <c r="TJI834" s="396"/>
      <c r="TJJ834" s="396"/>
      <c r="TJK834" s="396"/>
      <c r="TJL834" s="396"/>
      <c r="TJM834" s="396"/>
      <c r="TJN834" s="396"/>
      <c r="TJO834" s="396"/>
      <c r="TJP834" s="396"/>
      <c r="TJQ834" s="396"/>
      <c r="TJR834" s="396"/>
      <c r="TJS834" s="396"/>
      <c r="TJT834" s="396"/>
      <c r="TJU834" s="396"/>
      <c r="TJV834" s="396"/>
      <c r="TJW834" s="396"/>
      <c r="TJX834" s="396"/>
      <c r="TJY834" s="396"/>
      <c r="TJZ834" s="396"/>
      <c r="TKA834" s="396"/>
      <c r="TKB834" s="396"/>
      <c r="TKC834" s="396"/>
      <c r="TKD834" s="396"/>
      <c r="TKE834" s="396"/>
      <c r="TKF834" s="396"/>
      <c r="TKG834" s="396"/>
      <c r="TKH834" s="396"/>
      <c r="TKI834" s="396"/>
      <c r="TKJ834" s="396"/>
      <c r="TKK834" s="396"/>
      <c r="TKL834" s="396"/>
      <c r="TKM834" s="396"/>
      <c r="TKN834" s="396"/>
      <c r="TKO834" s="396"/>
      <c r="TKP834" s="396"/>
      <c r="TKQ834" s="396"/>
      <c r="TKR834" s="396"/>
      <c r="TKS834" s="396"/>
      <c r="TKT834" s="396"/>
      <c r="TKU834" s="396"/>
      <c r="TKV834" s="396"/>
      <c r="TKW834" s="396"/>
      <c r="TKX834" s="396"/>
      <c r="TKY834" s="396"/>
      <c r="TKZ834" s="396"/>
      <c r="TLA834" s="396"/>
      <c r="TLB834" s="396"/>
      <c r="TLC834" s="396"/>
      <c r="TLD834" s="396"/>
      <c r="TLE834" s="396"/>
      <c r="TLF834" s="396"/>
      <c r="TLG834" s="396"/>
      <c r="TLH834" s="396"/>
      <c r="TLI834" s="396"/>
      <c r="TLJ834" s="396"/>
      <c r="TLK834" s="396"/>
      <c r="TLL834" s="396"/>
      <c r="TLM834" s="396"/>
      <c r="TLN834" s="396"/>
      <c r="TLO834" s="396"/>
      <c r="TLP834" s="396"/>
      <c r="TLQ834" s="396"/>
      <c r="TLR834" s="396"/>
      <c r="TLS834" s="396"/>
      <c r="TLT834" s="396"/>
      <c r="TLU834" s="396"/>
      <c r="TLV834" s="396"/>
      <c r="TLW834" s="396"/>
      <c r="TLX834" s="396"/>
      <c r="TLY834" s="396"/>
      <c r="TLZ834" s="396"/>
      <c r="TMA834" s="396"/>
      <c r="TMB834" s="396"/>
      <c r="TMC834" s="396"/>
      <c r="TMD834" s="396"/>
      <c r="TME834" s="396"/>
      <c r="TMF834" s="396"/>
      <c r="TMG834" s="396"/>
      <c r="TMH834" s="396"/>
      <c r="TMI834" s="396"/>
      <c r="TMJ834" s="396"/>
      <c r="TMK834" s="396"/>
      <c r="TML834" s="396"/>
      <c r="TMM834" s="396"/>
      <c r="TMN834" s="396"/>
      <c r="TMO834" s="396"/>
      <c r="TMP834" s="396"/>
      <c r="TMQ834" s="396"/>
      <c r="TMR834" s="396"/>
      <c r="TMS834" s="396"/>
      <c r="TMT834" s="396"/>
      <c r="TMU834" s="396"/>
      <c r="TMV834" s="396"/>
      <c r="TMW834" s="396"/>
      <c r="TMX834" s="396"/>
      <c r="TMY834" s="396"/>
      <c r="TMZ834" s="396"/>
      <c r="TNA834" s="396"/>
      <c r="TNB834" s="396"/>
      <c r="TNC834" s="396"/>
      <c r="TND834" s="396"/>
      <c r="TNE834" s="396"/>
      <c r="TNF834" s="396"/>
      <c r="TNG834" s="396"/>
      <c r="TNH834" s="396"/>
      <c r="TNI834" s="396"/>
      <c r="TNJ834" s="396"/>
      <c r="TNK834" s="396"/>
      <c r="TNL834" s="396"/>
      <c r="TNM834" s="396"/>
      <c r="TNN834" s="396"/>
      <c r="TNO834" s="396"/>
      <c r="TNP834" s="396"/>
      <c r="TNQ834" s="396"/>
      <c r="TNR834" s="396"/>
      <c r="TNS834" s="396"/>
      <c r="TNT834" s="396"/>
      <c r="TNU834" s="396"/>
      <c r="TNV834" s="396"/>
      <c r="TNW834" s="396"/>
      <c r="TNX834" s="396"/>
      <c r="TNY834" s="396"/>
      <c r="TNZ834" s="396"/>
      <c r="TOA834" s="396"/>
      <c r="TOB834" s="396"/>
      <c r="TOC834" s="396"/>
      <c r="TOD834" s="396"/>
      <c r="TOE834" s="396"/>
      <c r="TOF834" s="396"/>
      <c r="TOG834" s="396"/>
      <c r="TOH834" s="396"/>
      <c r="TOI834" s="396"/>
      <c r="TOJ834" s="396"/>
      <c r="TOK834" s="396"/>
      <c r="TOL834" s="396"/>
      <c r="TOM834" s="396"/>
      <c r="TON834" s="396"/>
      <c r="TOO834" s="396"/>
      <c r="TOP834" s="396"/>
      <c r="TOQ834" s="396"/>
      <c r="TOR834" s="396"/>
      <c r="TOS834" s="396"/>
      <c r="TOT834" s="396"/>
      <c r="TOU834" s="396"/>
      <c r="TOV834" s="396"/>
      <c r="TOW834" s="396"/>
      <c r="TOX834" s="396"/>
      <c r="TOY834" s="396"/>
      <c r="TOZ834" s="396"/>
      <c r="TPA834" s="396"/>
      <c r="TPB834" s="396"/>
      <c r="TPC834" s="396"/>
      <c r="TPD834" s="396"/>
      <c r="TPE834" s="396"/>
      <c r="TPF834" s="396"/>
      <c r="TPG834" s="396"/>
      <c r="TPH834" s="396"/>
      <c r="TPI834" s="396"/>
      <c r="TPJ834" s="396"/>
      <c r="TPK834" s="396"/>
      <c r="TPL834" s="396"/>
      <c r="TPM834" s="396"/>
      <c r="TPN834" s="396"/>
      <c r="TPO834" s="396"/>
      <c r="TPP834" s="396"/>
      <c r="TPQ834" s="396"/>
      <c r="TPR834" s="396"/>
      <c r="TPS834" s="396"/>
      <c r="TPT834" s="396"/>
      <c r="TPU834" s="396"/>
      <c r="TPV834" s="396"/>
      <c r="TPW834" s="396"/>
      <c r="TPX834" s="396"/>
      <c r="TPY834" s="396"/>
      <c r="TPZ834" s="396"/>
      <c r="TQA834" s="396"/>
      <c r="TQB834" s="396"/>
      <c r="TQC834" s="396"/>
      <c r="TQD834" s="396"/>
      <c r="TQE834" s="396"/>
      <c r="TQF834" s="396"/>
      <c r="TQG834" s="396"/>
      <c r="TQH834" s="396"/>
      <c r="TQI834" s="396"/>
      <c r="TQJ834" s="396"/>
      <c r="TQK834" s="396"/>
      <c r="TQL834" s="396"/>
      <c r="TQM834" s="396"/>
      <c r="TQN834" s="396"/>
      <c r="TQO834" s="396"/>
      <c r="TQP834" s="396"/>
      <c r="TQQ834" s="396"/>
      <c r="TQR834" s="396"/>
      <c r="TQS834" s="396"/>
      <c r="TQT834" s="396"/>
      <c r="TQU834" s="396"/>
      <c r="TQV834" s="396"/>
      <c r="TQW834" s="396"/>
      <c r="TQX834" s="396"/>
      <c r="TQY834" s="396"/>
      <c r="TQZ834" s="396"/>
      <c r="TRA834" s="396"/>
      <c r="TRB834" s="396"/>
      <c r="TRC834" s="396"/>
      <c r="TRD834" s="396"/>
      <c r="TRE834" s="396"/>
      <c r="TRF834" s="396"/>
      <c r="TRG834" s="396"/>
      <c r="TRH834" s="396"/>
      <c r="TRI834" s="396"/>
      <c r="TRJ834" s="396"/>
      <c r="TRK834" s="396"/>
      <c r="TRL834" s="396"/>
      <c r="TRM834" s="396"/>
      <c r="TRN834" s="396"/>
      <c r="TRO834" s="396"/>
      <c r="TRP834" s="396"/>
      <c r="TRQ834" s="396"/>
      <c r="TRR834" s="396"/>
      <c r="TRS834" s="396"/>
      <c r="TRT834" s="396"/>
      <c r="TRU834" s="396"/>
      <c r="TRV834" s="396"/>
      <c r="TRW834" s="396"/>
      <c r="TRX834" s="396"/>
      <c r="TRY834" s="396"/>
      <c r="TRZ834" s="396"/>
      <c r="TSA834" s="396"/>
      <c r="TSB834" s="396"/>
      <c r="TSC834" s="396"/>
      <c r="TSD834" s="396"/>
      <c r="TSE834" s="396"/>
      <c r="TSF834" s="396"/>
      <c r="TSG834" s="396"/>
      <c r="TSH834" s="396"/>
      <c r="TSI834" s="396"/>
      <c r="TSJ834" s="396"/>
      <c r="TSK834" s="396"/>
      <c r="TSL834" s="396"/>
      <c r="TSM834" s="396"/>
      <c r="TSN834" s="396"/>
      <c r="TSO834" s="396"/>
      <c r="TSP834" s="396"/>
      <c r="TSQ834" s="396"/>
      <c r="TSR834" s="396"/>
      <c r="TSS834" s="396"/>
      <c r="TST834" s="396"/>
      <c r="TSU834" s="396"/>
      <c r="TSV834" s="396"/>
      <c r="TSW834" s="396"/>
      <c r="TSX834" s="396"/>
      <c r="TSY834" s="396"/>
      <c r="TSZ834" s="396"/>
      <c r="TTA834" s="396"/>
      <c r="TTB834" s="396"/>
      <c r="TTC834" s="396"/>
      <c r="TTD834" s="396"/>
      <c r="TTE834" s="396"/>
      <c r="TTF834" s="396"/>
      <c r="TTG834" s="396"/>
      <c r="TTH834" s="396"/>
      <c r="TTI834" s="396"/>
      <c r="TTJ834" s="396"/>
      <c r="TTK834" s="396"/>
      <c r="TTL834" s="396"/>
      <c r="TTM834" s="396"/>
      <c r="TTN834" s="396"/>
      <c r="TTO834" s="396"/>
      <c r="TTP834" s="396"/>
      <c r="TTQ834" s="396"/>
      <c r="TTR834" s="396"/>
      <c r="TTS834" s="396"/>
      <c r="TTT834" s="396"/>
      <c r="TTU834" s="396"/>
      <c r="TTV834" s="396"/>
      <c r="TTW834" s="396"/>
      <c r="TTX834" s="396"/>
      <c r="TTY834" s="396"/>
      <c r="TTZ834" s="396"/>
      <c r="TUA834" s="396"/>
      <c r="TUB834" s="396"/>
      <c r="TUC834" s="396"/>
      <c r="TUD834" s="396"/>
      <c r="TUE834" s="396"/>
      <c r="TUF834" s="396"/>
      <c r="TUG834" s="396"/>
      <c r="TUH834" s="396"/>
      <c r="TUI834" s="396"/>
      <c r="TUJ834" s="396"/>
      <c r="TUK834" s="396"/>
      <c r="TUL834" s="396"/>
      <c r="TUM834" s="396"/>
      <c r="TUN834" s="396"/>
      <c r="TUO834" s="396"/>
      <c r="TUP834" s="396"/>
      <c r="TUQ834" s="396"/>
      <c r="TUR834" s="396"/>
      <c r="TUS834" s="396"/>
      <c r="TUT834" s="396"/>
      <c r="TUU834" s="396"/>
      <c r="TUV834" s="396"/>
      <c r="TUW834" s="396"/>
      <c r="TUX834" s="396"/>
      <c r="TUY834" s="396"/>
      <c r="TUZ834" s="396"/>
      <c r="TVA834" s="396"/>
      <c r="TVB834" s="396"/>
      <c r="TVC834" s="396"/>
      <c r="TVD834" s="396"/>
      <c r="TVE834" s="396"/>
      <c r="TVF834" s="396"/>
      <c r="TVG834" s="396"/>
      <c r="TVH834" s="396"/>
      <c r="TVI834" s="396"/>
      <c r="TVJ834" s="396"/>
      <c r="TVK834" s="396"/>
      <c r="TVL834" s="396"/>
      <c r="TVM834" s="396"/>
      <c r="TVN834" s="396"/>
      <c r="TVO834" s="396"/>
      <c r="TVP834" s="396"/>
      <c r="TVQ834" s="396"/>
      <c r="TVR834" s="396"/>
      <c r="TVS834" s="396"/>
      <c r="TVT834" s="396"/>
      <c r="TVU834" s="396"/>
      <c r="TVV834" s="396"/>
      <c r="TVW834" s="396"/>
      <c r="TVX834" s="396"/>
      <c r="TVY834" s="396"/>
      <c r="TVZ834" s="396"/>
      <c r="TWA834" s="396"/>
      <c r="TWB834" s="396"/>
      <c r="TWC834" s="396"/>
      <c r="TWD834" s="396"/>
      <c r="TWE834" s="396"/>
      <c r="TWF834" s="396"/>
      <c r="TWG834" s="396"/>
      <c r="TWH834" s="396"/>
      <c r="TWI834" s="396"/>
      <c r="TWJ834" s="396"/>
      <c r="TWK834" s="396"/>
      <c r="TWL834" s="396"/>
      <c r="TWM834" s="396"/>
      <c r="TWN834" s="396"/>
      <c r="TWO834" s="396"/>
      <c r="TWP834" s="396"/>
      <c r="TWQ834" s="396"/>
      <c r="TWR834" s="396"/>
      <c r="TWS834" s="396"/>
      <c r="TWT834" s="396"/>
      <c r="TWU834" s="396"/>
      <c r="TWV834" s="396"/>
      <c r="TWW834" s="396"/>
      <c r="TWX834" s="396"/>
      <c r="TWY834" s="396"/>
      <c r="TWZ834" s="396"/>
      <c r="TXA834" s="396"/>
      <c r="TXB834" s="396"/>
      <c r="TXC834" s="396"/>
      <c r="TXD834" s="396"/>
      <c r="TXE834" s="396"/>
      <c r="TXF834" s="396"/>
      <c r="TXG834" s="396"/>
      <c r="TXH834" s="396"/>
      <c r="TXI834" s="396"/>
      <c r="TXJ834" s="396"/>
      <c r="TXK834" s="396"/>
      <c r="TXL834" s="396"/>
      <c r="TXM834" s="396"/>
      <c r="TXN834" s="396"/>
      <c r="TXO834" s="396"/>
      <c r="TXP834" s="396"/>
      <c r="TXQ834" s="396"/>
      <c r="TXR834" s="396"/>
      <c r="TXS834" s="396"/>
      <c r="TXT834" s="396"/>
      <c r="TXU834" s="396"/>
      <c r="TXV834" s="396"/>
      <c r="TXW834" s="396"/>
      <c r="TXX834" s="396"/>
      <c r="TXY834" s="396"/>
      <c r="TXZ834" s="396"/>
      <c r="TYA834" s="396"/>
      <c r="TYB834" s="396"/>
      <c r="TYC834" s="396"/>
      <c r="TYD834" s="396"/>
      <c r="TYE834" s="396"/>
      <c r="TYF834" s="396"/>
      <c r="TYG834" s="396"/>
      <c r="TYH834" s="396"/>
      <c r="TYI834" s="396"/>
      <c r="TYJ834" s="396"/>
      <c r="TYK834" s="396"/>
      <c r="TYL834" s="396"/>
      <c r="TYM834" s="396"/>
      <c r="TYN834" s="396"/>
      <c r="TYO834" s="396"/>
      <c r="TYP834" s="396"/>
      <c r="TYQ834" s="396"/>
      <c r="TYR834" s="396"/>
      <c r="TYS834" s="396"/>
      <c r="TYT834" s="396"/>
      <c r="TYU834" s="396"/>
      <c r="TYV834" s="396"/>
      <c r="TYW834" s="396"/>
      <c r="TYX834" s="396"/>
      <c r="TYY834" s="396"/>
      <c r="TYZ834" s="396"/>
      <c r="TZA834" s="396"/>
      <c r="TZB834" s="396"/>
      <c r="TZC834" s="396"/>
      <c r="TZD834" s="396"/>
      <c r="TZE834" s="396"/>
      <c r="TZF834" s="396"/>
      <c r="TZG834" s="396"/>
      <c r="TZH834" s="396"/>
      <c r="TZI834" s="396"/>
      <c r="TZJ834" s="396"/>
      <c r="TZK834" s="396"/>
      <c r="TZL834" s="396"/>
      <c r="TZM834" s="396"/>
      <c r="TZN834" s="396"/>
      <c r="TZO834" s="396"/>
      <c r="TZP834" s="396"/>
      <c r="TZQ834" s="396"/>
      <c r="TZR834" s="396"/>
      <c r="TZS834" s="396"/>
      <c r="TZT834" s="396"/>
      <c r="TZU834" s="396"/>
      <c r="TZV834" s="396"/>
      <c r="TZW834" s="396"/>
      <c r="TZX834" s="396"/>
      <c r="TZY834" s="396"/>
      <c r="TZZ834" s="396"/>
      <c r="UAA834" s="396"/>
      <c r="UAB834" s="396"/>
      <c r="UAC834" s="396"/>
      <c r="UAD834" s="396"/>
      <c r="UAE834" s="396"/>
      <c r="UAF834" s="396"/>
      <c r="UAG834" s="396"/>
      <c r="UAH834" s="396"/>
      <c r="UAI834" s="396"/>
      <c r="UAJ834" s="396"/>
      <c r="UAK834" s="396"/>
      <c r="UAL834" s="396"/>
      <c r="UAM834" s="396"/>
      <c r="UAN834" s="396"/>
      <c r="UAO834" s="396"/>
      <c r="UAP834" s="396"/>
      <c r="UAQ834" s="396"/>
      <c r="UAR834" s="396"/>
      <c r="UAS834" s="396"/>
      <c r="UAT834" s="396"/>
      <c r="UAU834" s="396"/>
      <c r="UAV834" s="396"/>
      <c r="UAW834" s="396"/>
      <c r="UAX834" s="396"/>
      <c r="UAY834" s="396"/>
      <c r="UAZ834" s="396"/>
      <c r="UBA834" s="396"/>
      <c r="UBB834" s="396"/>
      <c r="UBC834" s="396"/>
      <c r="UBD834" s="396"/>
      <c r="UBE834" s="396"/>
      <c r="UBF834" s="396"/>
      <c r="UBG834" s="396"/>
      <c r="UBH834" s="396"/>
      <c r="UBI834" s="396"/>
      <c r="UBJ834" s="396"/>
      <c r="UBK834" s="396"/>
      <c r="UBL834" s="396"/>
      <c r="UBM834" s="396"/>
      <c r="UBN834" s="396"/>
      <c r="UBO834" s="396"/>
      <c r="UBP834" s="396"/>
      <c r="UBQ834" s="396"/>
      <c r="UBR834" s="396"/>
      <c r="UBS834" s="396"/>
      <c r="UBT834" s="396"/>
      <c r="UBU834" s="396"/>
      <c r="UBV834" s="396"/>
      <c r="UBW834" s="396"/>
      <c r="UBX834" s="396"/>
      <c r="UBY834" s="396"/>
      <c r="UBZ834" s="396"/>
      <c r="UCA834" s="396"/>
      <c r="UCB834" s="396"/>
      <c r="UCC834" s="396"/>
      <c r="UCD834" s="396"/>
      <c r="UCE834" s="396"/>
      <c r="UCF834" s="396"/>
      <c r="UCG834" s="396"/>
      <c r="UCH834" s="396"/>
      <c r="UCI834" s="396"/>
      <c r="UCJ834" s="396"/>
      <c r="UCK834" s="396"/>
      <c r="UCL834" s="396"/>
      <c r="UCM834" s="396"/>
      <c r="UCN834" s="396"/>
      <c r="UCO834" s="396"/>
      <c r="UCP834" s="396"/>
      <c r="UCQ834" s="396"/>
      <c r="UCR834" s="396"/>
      <c r="UCS834" s="396"/>
      <c r="UCT834" s="396"/>
      <c r="UCU834" s="396"/>
      <c r="UCV834" s="396"/>
      <c r="UCW834" s="396"/>
      <c r="UCX834" s="396"/>
      <c r="UCY834" s="396"/>
      <c r="UCZ834" s="396"/>
      <c r="UDA834" s="396"/>
      <c r="UDB834" s="396"/>
      <c r="UDC834" s="396"/>
      <c r="UDD834" s="396"/>
      <c r="UDE834" s="396"/>
      <c r="UDF834" s="396"/>
      <c r="UDG834" s="396"/>
      <c r="UDH834" s="396"/>
      <c r="UDI834" s="396"/>
      <c r="UDJ834" s="396"/>
      <c r="UDK834" s="396"/>
      <c r="UDL834" s="396"/>
      <c r="UDM834" s="396"/>
      <c r="UDN834" s="396"/>
      <c r="UDO834" s="396"/>
      <c r="UDP834" s="396"/>
      <c r="UDQ834" s="396"/>
      <c r="UDR834" s="396"/>
      <c r="UDS834" s="396"/>
      <c r="UDT834" s="396"/>
      <c r="UDU834" s="396"/>
      <c r="UDV834" s="396"/>
      <c r="UDW834" s="396"/>
      <c r="UDX834" s="396"/>
      <c r="UDY834" s="396"/>
      <c r="UDZ834" s="396"/>
      <c r="UEA834" s="396"/>
      <c r="UEB834" s="396"/>
      <c r="UEC834" s="396"/>
      <c r="UED834" s="396"/>
      <c r="UEE834" s="396"/>
      <c r="UEF834" s="396"/>
      <c r="UEG834" s="396"/>
      <c r="UEH834" s="396"/>
      <c r="UEI834" s="396"/>
      <c r="UEJ834" s="396"/>
      <c r="UEK834" s="396"/>
      <c r="UEL834" s="396"/>
      <c r="UEM834" s="396"/>
      <c r="UEN834" s="396"/>
      <c r="UEO834" s="396"/>
      <c r="UEP834" s="396"/>
      <c r="UEQ834" s="396"/>
      <c r="UER834" s="396"/>
      <c r="UES834" s="396"/>
      <c r="UET834" s="396"/>
      <c r="UEU834" s="396"/>
      <c r="UEV834" s="396"/>
      <c r="UEW834" s="396"/>
      <c r="UEX834" s="396"/>
      <c r="UEY834" s="396"/>
      <c r="UEZ834" s="396"/>
      <c r="UFA834" s="396"/>
      <c r="UFB834" s="396"/>
      <c r="UFC834" s="396"/>
      <c r="UFD834" s="396"/>
      <c r="UFE834" s="396"/>
      <c r="UFF834" s="396"/>
      <c r="UFG834" s="396"/>
      <c r="UFH834" s="396"/>
      <c r="UFI834" s="396"/>
      <c r="UFJ834" s="396"/>
      <c r="UFK834" s="396"/>
      <c r="UFL834" s="396"/>
      <c r="UFM834" s="396"/>
      <c r="UFN834" s="396"/>
      <c r="UFO834" s="396"/>
      <c r="UFP834" s="396"/>
      <c r="UFQ834" s="396"/>
      <c r="UFR834" s="396"/>
      <c r="UFS834" s="396"/>
      <c r="UFT834" s="396"/>
      <c r="UFU834" s="396"/>
      <c r="UFV834" s="396"/>
      <c r="UFW834" s="396"/>
      <c r="UFX834" s="396"/>
      <c r="UFY834" s="396"/>
      <c r="UFZ834" s="396"/>
      <c r="UGA834" s="396"/>
      <c r="UGB834" s="396"/>
      <c r="UGC834" s="396"/>
      <c r="UGD834" s="396"/>
      <c r="UGE834" s="396"/>
      <c r="UGF834" s="396"/>
      <c r="UGG834" s="396"/>
      <c r="UGH834" s="396"/>
      <c r="UGI834" s="396"/>
      <c r="UGJ834" s="396"/>
      <c r="UGK834" s="396"/>
      <c r="UGL834" s="396"/>
      <c r="UGM834" s="396"/>
      <c r="UGN834" s="396"/>
      <c r="UGO834" s="396"/>
      <c r="UGP834" s="396"/>
      <c r="UGQ834" s="396"/>
      <c r="UGR834" s="396"/>
      <c r="UGS834" s="396"/>
      <c r="UGT834" s="396"/>
      <c r="UGU834" s="396"/>
      <c r="UGV834" s="396"/>
      <c r="UGW834" s="396"/>
      <c r="UGX834" s="396"/>
      <c r="UGY834" s="396"/>
      <c r="UGZ834" s="396"/>
      <c r="UHA834" s="396"/>
      <c r="UHB834" s="396"/>
      <c r="UHC834" s="396"/>
      <c r="UHD834" s="396"/>
      <c r="UHE834" s="396"/>
      <c r="UHF834" s="396"/>
      <c r="UHG834" s="396"/>
      <c r="UHH834" s="396"/>
      <c r="UHI834" s="396"/>
      <c r="UHJ834" s="396"/>
      <c r="UHK834" s="396"/>
      <c r="UHL834" s="396"/>
      <c r="UHM834" s="396"/>
      <c r="UHN834" s="396"/>
      <c r="UHO834" s="396"/>
      <c r="UHP834" s="396"/>
      <c r="UHQ834" s="396"/>
      <c r="UHR834" s="396"/>
      <c r="UHS834" s="396"/>
      <c r="UHT834" s="396"/>
      <c r="UHU834" s="396"/>
      <c r="UHV834" s="396"/>
      <c r="UHW834" s="396"/>
      <c r="UHX834" s="396"/>
      <c r="UHY834" s="396"/>
      <c r="UHZ834" s="396"/>
      <c r="UIA834" s="396"/>
      <c r="UIB834" s="396"/>
      <c r="UIC834" s="396"/>
      <c r="UID834" s="396"/>
      <c r="UIE834" s="396"/>
      <c r="UIF834" s="396"/>
      <c r="UIG834" s="396"/>
      <c r="UIH834" s="396"/>
      <c r="UII834" s="396"/>
      <c r="UIJ834" s="396"/>
      <c r="UIK834" s="396"/>
      <c r="UIL834" s="396"/>
      <c r="UIM834" s="396"/>
      <c r="UIN834" s="396"/>
      <c r="UIO834" s="396"/>
      <c r="UIP834" s="396"/>
      <c r="UIQ834" s="396"/>
      <c r="UIR834" s="396"/>
      <c r="UIS834" s="396"/>
      <c r="UIT834" s="396"/>
      <c r="UIU834" s="396"/>
      <c r="UIV834" s="396"/>
      <c r="UIW834" s="396"/>
      <c r="UIX834" s="396"/>
      <c r="UIY834" s="396"/>
      <c r="UIZ834" s="396"/>
      <c r="UJA834" s="396"/>
      <c r="UJB834" s="396"/>
      <c r="UJC834" s="396"/>
      <c r="UJD834" s="396"/>
      <c r="UJE834" s="396"/>
      <c r="UJF834" s="396"/>
      <c r="UJG834" s="396"/>
      <c r="UJH834" s="396"/>
      <c r="UJI834" s="396"/>
      <c r="UJJ834" s="396"/>
      <c r="UJK834" s="396"/>
      <c r="UJL834" s="396"/>
      <c r="UJM834" s="396"/>
      <c r="UJN834" s="396"/>
      <c r="UJO834" s="396"/>
      <c r="UJP834" s="396"/>
      <c r="UJQ834" s="396"/>
      <c r="UJR834" s="396"/>
      <c r="UJS834" s="396"/>
      <c r="UJT834" s="396"/>
      <c r="UJU834" s="396"/>
      <c r="UJV834" s="396"/>
      <c r="UJW834" s="396"/>
      <c r="UJX834" s="396"/>
      <c r="UJY834" s="396"/>
      <c r="UJZ834" s="396"/>
      <c r="UKA834" s="396"/>
      <c r="UKB834" s="396"/>
      <c r="UKC834" s="396"/>
      <c r="UKD834" s="396"/>
      <c r="UKE834" s="396"/>
      <c r="UKF834" s="396"/>
      <c r="UKG834" s="396"/>
      <c r="UKH834" s="396"/>
      <c r="UKI834" s="396"/>
      <c r="UKJ834" s="396"/>
      <c r="UKK834" s="396"/>
      <c r="UKL834" s="396"/>
      <c r="UKM834" s="396"/>
      <c r="UKN834" s="396"/>
      <c r="UKO834" s="396"/>
      <c r="UKP834" s="396"/>
      <c r="UKQ834" s="396"/>
      <c r="UKR834" s="396"/>
      <c r="UKS834" s="396"/>
      <c r="UKT834" s="396"/>
      <c r="UKU834" s="396"/>
      <c r="UKV834" s="396"/>
      <c r="UKW834" s="396"/>
      <c r="UKX834" s="396"/>
      <c r="UKY834" s="396"/>
      <c r="UKZ834" s="396"/>
      <c r="ULA834" s="396"/>
      <c r="ULB834" s="396"/>
      <c r="ULC834" s="396"/>
      <c r="ULD834" s="396"/>
      <c r="ULE834" s="396"/>
      <c r="ULF834" s="396"/>
      <c r="ULG834" s="396"/>
      <c r="ULH834" s="396"/>
      <c r="ULI834" s="396"/>
      <c r="ULJ834" s="396"/>
      <c r="ULK834" s="396"/>
      <c r="ULL834" s="396"/>
      <c r="ULM834" s="396"/>
      <c r="ULN834" s="396"/>
      <c r="ULO834" s="396"/>
      <c r="ULP834" s="396"/>
      <c r="ULQ834" s="396"/>
      <c r="ULR834" s="396"/>
      <c r="ULS834" s="396"/>
      <c r="ULT834" s="396"/>
      <c r="ULU834" s="396"/>
      <c r="ULV834" s="396"/>
      <c r="ULW834" s="396"/>
      <c r="ULX834" s="396"/>
      <c r="ULY834" s="396"/>
      <c r="ULZ834" s="396"/>
      <c r="UMA834" s="396"/>
      <c r="UMB834" s="396"/>
      <c r="UMC834" s="396"/>
      <c r="UMD834" s="396"/>
      <c r="UME834" s="396"/>
      <c r="UMF834" s="396"/>
      <c r="UMG834" s="396"/>
      <c r="UMH834" s="396"/>
      <c r="UMI834" s="396"/>
      <c r="UMJ834" s="396"/>
      <c r="UMK834" s="396"/>
      <c r="UML834" s="396"/>
      <c r="UMM834" s="396"/>
      <c r="UMN834" s="396"/>
      <c r="UMO834" s="396"/>
      <c r="UMP834" s="396"/>
      <c r="UMQ834" s="396"/>
      <c r="UMR834" s="396"/>
      <c r="UMS834" s="396"/>
      <c r="UMT834" s="396"/>
      <c r="UMU834" s="396"/>
      <c r="UMV834" s="396"/>
      <c r="UMW834" s="396"/>
      <c r="UMX834" s="396"/>
      <c r="UMY834" s="396"/>
      <c r="UMZ834" s="396"/>
      <c r="UNA834" s="396"/>
      <c r="UNB834" s="396"/>
      <c r="UNC834" s="396"/>
      <c r="UND834" s="396"/>
      <c r="UNE834" s="396"/>
      <c r="UNF834" s="396"/>
      <c r="UNG834" s="396"/>
      <c r="UNH834" s="396"/>
      <c r="UNI834" s="396"/>
      <c r="UNJ834" s="396"/>
      <c r="UNK834" s="396"/>
      <c r="UNL834" s="396"/>
      <c r="UNM834" s="396"/>
      <c r="UNN834" s="396"/>
      <c r="UNO834" s="396"/>
      <c r="UNP834" s="396"/>
      <c r="UNQ834" s="396"/>
      <c r="UNR834" s="396"/>
      <c r="UNS834" s="396"/>
      <c r="UNT834" s="396"/>
      <c r="UNU834" s="396"/>
      <c r="UNV834" s="396"/>
      <c r="UNW834" s="396"/>
      <c r="UNX834" s="396"/>
      <c r="UNY834" s="396"/>
      <c r="UNZ834" s="396"/>
      <c r="UOA834" s="396"/>
      <c r="UOB834" s="396"/>
      <c r="UOC834" s="396"/>
      <c r="UOD834" s="396"/>
      <c r="UOE834" s="396"/>
      <c r="UOF834" s="396"/>
      <c r="UOG834" s="396"/>
      <c r="UOH834" s="396"/>
      <c r="UOI834" s="396"/>
      <c r="UOJ834" s="396"/>
      <c r="UOK834" s="396"/>
      <c r="UOL834" s="396"/>
      <c r="UOM834" s="396"/>
      <c r="UON834" s="396"/>
      <c r="UOO834" s="396"/>
      <c r="UOP834" s="396"/>
      <c r="UOQ834" s="396"/>
      <c r="UOR834" s="396"/>
      <c r="UOS834" s="396"/>
      <c r="UOT834" s="396"/>
      <c r="UOU834" s="396"/>
      <c r="UOV834" s="396"/>
      <c r="UOW834" s="396"/>
      <c r="UOX834" s="396"/>
      <c r="UOY834" s="396"/>
      <c r="UOZ834" s="396"/>
      <c r="UPA834" s="396"/>
      <c r="UPB834" s="396"/>
      <c r="UPC834" s="396"/>
      <c r="UPD834" s="396"/>
      <c r="UPE834" s="396"/>
      <c r="UPF834" s="396"/>
      <c r="UPG834" s="396"/>
      <c r="UPH834" s="396"/>
      <c r="UPI834" s="396"/>
      <c r="UPJ834" s="396"/>
      <c r="UPK834" s="396"/>
      <c r="UPL834" s="396"/>
      <c r="UPM834" s="396"/>
      <c r="UPN834" s="396"/>
      <c r="UPO834" s="396"/>
      <c r="UPP834" s="396"/>
      <c r="UPQ834" s="396"/>
      <c r="UPR834" s="396"/>
      <c r="UPS834" s="396"/>
      <c r="UPT834" s="396"/>
      <c r="UPU834" s="396"/>
      <c r="UPV834" s="396"/>
      <c r="UPW834" s="396"/>
      <c r="UPX834" s="396"/>
      <c r="UPY834" s="396"/>
      <c r="UPZ834" s="396"/>
      <c r="UQA834" s="396"/>
      <c r="UQB834" s="396"/>
      <c r="UQC834" s="396"/>
      <c r="UQD834" s="396"/>
      <c r="UQE834" s="396"/>
      <c r="UQF834" s="396"/>
      <c r="UQG834" s="396"/>
      <c r="UQH834" s="396"/>
      <c r="UQI834" s="396"/>
      <c r="UQJ834" s="396"/>
      <c r="UQK834" s="396"/>
      <c r="UQL834" s="396"/>
      <c r="UQM834" s="396"/>
      <c r="UQN834" s="396"/>
      <c r="UQO834" s="396"/>
      <c r="UQP834" s="396"/>
      <c r="UQQ834" s="396"/>
      <c r="UQR834" s="396"/>
      <c r="UQS834" s="396"/>
      <c r="UQT834" s="396"/>
      <c r="UQU834" s="396"/>
      <c r="UQV834" s="396"/>
      <c r="UQW834" s="396"/>
      <c r="UQX834" s="396"/>
      <c r="UQY834" s="396"/>
      <c r="UQZ834" s="396"/>
      <c r="URA834" s="396"/>
      <c r="URB834" s="396"/>
      <c r="URC834" s="396"/>
      <c r="URD834" s="396"/>
      <c r="URE834" s="396"/>
      <c r="URF834" s="396"/>
      <c r="URG834" s="396"/>
      <c r="URH834" s="396"/>
      <c r="URI834" s="396"/>
      <c r="URJ834" s="396"/>
      <c r="URK834" s="396"/>
      <c r="URL834" s="396"/>
      <c r="URM834" s="396"/>
      <c r="URN834" s="396"/>
      <c r="URO834" s="396"/>
      <c r="URP834" s="396"/>
      <c r="URQ834" s="396"/>
      <c r="URR834" s="396"/>
      <c r="URS834" s="396"/>
      <c r="URT834" s="396"/>
      <c r="URU834" s="396"/>
      <c r="URV834" s="396"/>
      <c r="URW834" s="396"/>
      <c r="URX834" s="396"/>
      <c r="URY834" s="396"/>
      <c r="URZ834" s="396"/>
      <c r="USA834" s="396"/>
      <c r="USB834" s="396"/>
      <c r="USC834" s="396"/>
      <c r="USD834" s="396"/>
      <c r="USE834" s="396"/>
      <c r="USF834" s="396"/>
      <c r="USG834" s="396"/>
      <c r="USH834" s="396"/>
      <c r="USI834" s="396"/>
      <c r="USJ834" s="396"/>
      <c r="USK834" s="396"/>
      <c r="USL834" s="396"/>
      <c r="USM834" s="396"/>
      <c r="USN834" s="396"/>
      <c r="USO834" s="396"/>
      <c r="USP834" s="396"/>
      <c r="USQ834" s="396"/>
      <c r="USR834" s="396"/>
      <c r="USS834" s="396"/>
      <c r="UST834" s="396"/>
      <c r="USU834" s="396"/>
      <c r="USV834" s="396"/>
      <c r="USW834" s="396"/>
      <c r="USX834" s="396"/>
      <c r="USY834" s="396"/>
      <c r="USZ834" s="396"/>
      <c r="UTA834" s="396"/>
      <c r="UTB834" s="396"/>
      <c r="UTC834" s="396"/>
      <c r="UTD834" s="396"/>
      <c r="UTE834" s="396"/>
      <c r="UTF834" s="396"/>
      <c r="UTG834" s="396"/>
      <c r="UTH834" s="396"/>
      <c r="UTI834" s="396"/>
      <c r="UTJ834" s="396"/>
      <c r="UTK834" s="396"/>
      <c r="UTL834" s="396"/>
      <c r="UTM834" s="396"/>
      <c r="UTN834" s="396"/>
      <c r="UTO834" s="396"/>
      <c r="UTP834" s="396"/>
      <c r="UTQ834" s="396"/>
      <c r="UTR834" s="396"/>
      <c r="UTS834" s="396"/>
      <c r="UTT834" s="396"/>
      <c r="UTU834" s="396"/>
      <c r="UTV834" s="396"/>
      <c r="UTW834" s="396"/>
      <c r="UTX834" s="396"/>
      <c r="UTY834" s="396"/>
      <c r="UTZ834" s="396"/>
      <c r="UUA834" s="396"/>
      <c r="UUB834" s="396"/>
      <c r="UUC834" s="396"/>
      <c r="UUD834" s="396"/>
      <c r="UUE834" s="396"/>
      <c r="UUF834" s="396"/>
      <c r="UUG834" s="396"/>
      <c r="UUH834" s="396"/>
      <c r="UUI834" s="396"/>
      <c r="UUJ834" s="396"/>
      <c r="UUK834" s="396"/>
      <c r="UUL834" s="396"/>
      <c r="UUM834" s="396"/>
      <c r="UUN834" s="396"/>
      <c r="UUO834" s="396"/>
      <c r="UUP834" s="396"/>
      <c r="UUQ834" s="396"/>
      <c r="UUR834" s="396"/>
      <c r="UUS834" s="396"/>
      <c r="UUT834" s="396"/>
      <c r="UUU834" s="396"/>
      <c r="UUV834" s="396"/>
      <c r="UUW834" s="396"/>
      <c r="UUX834" s="396"/>
      <c r="UUY834" s="396"/>
      <c r="UUZ834" s="396"/>
      <c r="UVA834" s="396"/>
      <c r="UVB834" s="396"/>
      <c r="UVC834" s="396"/>
      <c r="UVD834" s="396"/>
      <c r="UVE834" s="396"/>
      <c r="UVF834" s="396"/>
      <c r="UVG834" s="396"/>
      <c r="UVH834" s="396"/>
      <c r="UVI834" s="396"/>
      <c r="UVJ834" s="396"/>
      <c r="UVK834" s="396"/>
      <c r="UVL834" s="396"/>
      <c r="UVM834" s="396"/>
      <c r="UVN834" s="396"/>
      <c r="UVO834" s="396"/>
      <c r="UVP834" s="396"/>
      <c r="UVQ834" s="396"/>
      <c r="UVR834" s="396"/>
      <c r="UVS834" s="396"/>
      <c r="UVT834" s="396"/>
      <c r="UVU834" s="396"/>
      <c r="UVV834" s="396"/>
      <c r="UVW834" s="396"/>
      <c r="UVX834" s="396"/>
      <c r="UVY834" s="396"/>
      <c r="UVZ834" s="396"/>
      <c r="UWA834" s="396"/>
      <c r="UWB834" s="396"/>
      <c r="UWC834" s="396"/>
      <c r="UWD834" s="396"/>
      <c r="UWE834" s="396"/>
      <c r="UWF834" s="396"/>
      <c r="UWG834" s="396"/>
      <c r="UWH834" s="396"/>
      <c r="UWI834" s="396"/>
      <c r="UWJ834" s="396"/>
      <c r="UWK834" s="396"/>
      <c r="UWL834" s="396"/>
      <c r="UWM834" s="396"/>
      <c r="UWN834" s="396"/>
      <c r="UWO834" s="396"/>
      <c r="UWP834" s="396"/>
      <c r="UWQ834" s="396"/>
      <c r="UWR834" s="396"/>
      <c r="UWS834" s="396"/>
      <c r="UWT834" s="396"/>
      <c r="UWU834" s="396"/>
      <c r="UWV834" s="396"/>
      <c r="UWW834" s="396"/>
      <c r="UWX834" s="396"/>
      <c r="UWY834" s="396"/>
      <c r="UWZ834" s="396"/>
      <c r="UXA834" s="396"/>
      <c r="UXB834" s="396"/>
      <c r="UXC834" s="396"/>
      <c r="UXD834" s="396"/>
      <c r="UXE834" s="396"/>
      <c r="UXF834" s="396"/>
      <c r="UXG834" s="396"/>
      <c r="UXH834" s="396"/>
      <c r="UXI834" s="396"/>
      <c r="UXJ834" s="396"/>
      <c r="UXK834" s="396"/>
      <c r="UXL834" s="396"/>
      <c r="UXM834" s="396"/>
      <c r="UXN834" s="396"/>
      <c r="UXO834" s="396"/>
      <c r="UXP834" s="396"/>
      <c r="UXQ834" s="396"/>
      <c r="UXR834" s="396"/>
      <c r="UXS834" s="396"/>
      <c r="UXT834" s="396"/>
      <c r="UXU834" s="396"/>
      <c r="UXV834" s="396"/>
      <c r="UXW834" s="396"/>
      <c r="UXX834" s="396"/>
      <c r="UXY834" s="396"/>
      <c r="UXZ834" s="396"/>
      <c r="UYA834" s="396"/>
      <c r="UYB834" s="396"/>
      <c r="UYC834" s="396"/>
      <c r="UYD834" s="396"/>
      <c r="UYE834" s="396"/>
      <c r="UYF834" s="396"/>
      <c r="UYG834" s="396"/>
      <c r="UYH834" s="396"/>
      <c r="UYI834" s="396"/>
      <c r="UYJ834" s="396"/>
      <c r="UYK834" s="396"/>
      <c r="UYL834" s="396"/>
      <c r="UYM834" s="396"/>
      <c r="UYN834" s="396"/>
      <c r="UYO834" s="396"/>
      <c r="UYP834" s="396"/>
      <c r="UYQ834" s="396"/>
      <c r="UYR834" s="396"/>
      <c r="UYS834" s="396"/>
      <c r="UYT834" s="396"/>
      <c r="UYU834" s="396"/>
      <c r="UYV834" s="396"/>
      <c r="UYW834" s="396"/>
      <c r="UYX834" s="396"/>
      <c r="UYY834" s="396"/>
      <c r="UYZ834" s="396"/>
      <c r="UZA834" s="396"/>
      <c r="UZB834" s="396"/>
      <c r="UZC834" s="396"/>
      <c r="UZD834" s="396"/>
      <c r="UZE834" s="396"/>
      <c r="UZF834" s="396"/>
      <c r="UZG834" s="396"/>
      <c r="UZH834" s="396"/>
      <c r="UZI834" s="396"/>
      <c r="UZJ834" s="396"/>
      <c r="UZK834" s="396"/>
      <c r="UZL834" s="396"/>
      <c r="UZM834" s="396"/>
      <c r="UZN834" s="396"/>
      <c r="UZO834" s="396"/>
      <c r="UZP834" s="396"/>
      <c r="UZQ834" s="396"/>
      <c r="UZR834" s="396"/>
      <c r="UZS834" s="396"/>
      <c r="UZT834" s="396"/>
      <c r="UZU834" s="396"/>
      <c r="UZV834" s="396"/>
      <c r="UZW834" s="396"/>
      <c r="UZX834" s="396"/>
      <c r="UZY834" s="396"/>
      <c r="UZZ834" s="396"/>
      <c r="VAA834" s="396"/>
      <c r="VAB834" s="396"/>
      <c r="VAC834" s="396"/>
      <c r="VAD834" s="396"/>
      <c r="VAE834" s="396"/>
      <c r="VAF834" s="396"/>
      <c r="VAG834" s="396"/>
      <c r="VAH834" s="396"/>
      <c r="VAI834" s="396"/>
      <c r="VAJ834" s="396"/>
      <c r="VAK834" s="396"/>
      <c r="VAL834" s="396"/>
      <c r="VAM834" s="396"/>
      <c r="VAN834" s="396"/>
      <c r="VAO834" s="396"/>
      <c r="VAP834" s="396"/>
      <c r="VAQ834" s="396"/>
      <c r="VAR834" s="396"/>
      <c r="VAS834" s="396"/>
      <c r="VAT834" s="396"/>
      <c r="VAU834" s="396"/>
      <c r="VAV834" s="396"/>
      <c r="VAW834" s="396"/>
      <c r="VAX834" s="396"/>
      <c r="VAY834" s="396"/>
      <c r="VAZ834" s="396"/>
      <c r="VBA834" s="396"/>
      <c r="VBB834" s="396"/>
      <c r="VBC834" s="396"/>
      <c r="VBD834" s="396"/>
      <c r="VBE834" s="396"/>
      <c r="VBF834" s="396"/>
      <c r="VBG834" s="396"/>
      <c r="VBH834" s="396"/>
      <c r="VBI834" s="396"/>
      <c r="VBJ834" s="396"/>
      <c r="VBK834" s="396"/>
      <c r="VBL834" s="396"/>
      <c r="VBM834" s="396"/>
      <c r="VBN834" s="396"/>
      <c r="VBO834" s="396"/>
      <c r="VBP834" s="396"/>
      <c r="VBQ834" s="396"/>
      <c r="VBR834" s="396"/>
      <c r="VBS834" s="396"/>
      <c r="VBT834" s="396"/>
      <c r="VBU834" s="396"/>
      <c r="VBV834" s="396"/>
      <c r="VBW834" s="396"/>
      <c r="VBX834" s="396"/>
      <c r="VBY834" s="396"/>
      <c r="VBZ834" s="396"/>
      <c r="VCA834" s="396"/>
      <c r="VCB834" s="396"/>
      <c r="VCC834" s="396"/>
      <c r="VCD834" s="396"/>
      <c r="VCE834" s="396"/>
      <c r="VCF834" s="396"/>
      <c r="VCG834" s="396"/>
      <c r="VCH834" s="396"/>
      <c r="VCI834" s="396"/>
      <c r="VCJ834" s="396"/>
      <c r="VCK834" s="396"/>
      <c r="VCL834" s="396"/>
      <c r="VCM834" s="396"/>
      <c r="VCN834" s="396"/>
      <c r="VCO834" s="396"/>
      <c r="VCP834" s="396"/>
      <c r="VCQ834" s="396"/>
      <c r="VCR834" s="396"/>
      <c r="VCS834" s="396"/>
      <c r="VCT834" s="396"/>
      <c r="VCU834" s="396"/>
      <c r="VCV834" s="396"/>
      <c r="VCW834" s="396"/>
      <c r="VCX834" s="396"/>
      <c r="VCY834" s="396"/>
      <c r="VCZ834" s="396"/>
      <c r="VDA834" s="396"/>
      <c r="VDB834" s="396"/>
      <c r="VDC834" s="396"/>
      <c r="VDD834" s="396"/>
      <c r="VDE834" s="396"/>
      <c r="VDF834" s="396"/>
      <c r="VDG834" s="396"/>
      <c r="VDH834" s="396"/>
      <c r="VDI834" s="396"/>
      <c r="VDJ834" s="396"/>
      <c r="VDK834" s="396"/>
      <c r="VDL834" s="396"/>
      <c r="VDM834" s="396"/>
      <c r="VDN834" s="396"/>
      <c r="VDO834" s="396"/>
      <c r="VDP834" s="396"/>
      <c r="VDQ834" s="396"/>
      <c r="VDR834" s="396"/>
      <c r="VDS834" s="396"/>
      <c r="VDT834" s="396"/>
      <c r="VDU834" s="396"/>
      <c r="VDV834" s="396"/>
      <c r="VDW834" s="396"/>
      <c r="VDX834" s="396"/>
      <c r="VDY834" s="396"/>
      <c r="VDZ834" s="396"/>
      <c r="VEA834" s="396"/>
      <c r="VEB834" s="396"/>
      <c r="VEC834" s="396"/>
      <c r="VED834" s="396"/>
      <c r="VEE834" s="396"/>
      <c r="VEF834" s="396"/>
      <c r="VEG834" s="396"/>
      <c r="VEH834" s="396"/>
      <c r="VEI834" s="396"/>
      <c r="VEJ834" s="396"/>
      <c r="VEK834" s="396"/>
      <c r="VEL834" s="396"/>
      <c r="VEM834" s="396"/>
      <c r="VEN834" s="396"/>
      <c r="VEO834" s="396"/>
      <c r="VEP834" s="396"/>
      <c r="VEQ834" s="396"/>
      <c r="VER834" s="396"/>
      <c r="VES834" s="396"/>
      <c r="VET834" s="396"/>
      <c r="VEU834" s="396"/>
      <c r="VEV834" s="396"/>
      <c r="VEW834" s="396"/>
      <c r="VEX834" s="396"/>
      <c r="VEY834" s="396"/>
      <c r="VEZ834" s="396"/>
      <c r="VFA834" s="396"/>
      <c r="VFB834" s="396"/>
      <c r="VFC834" s="396"/>
      <c r="VFD834" s="396"/>
      <c r="VFE834" s="396"/>
      <c r="VFF834" s="396"/>
      <c r="VFG834" s="396"/>
      <c r="VFH834" s="396"/>
      <c r="VFI834" s="396"/>
      <c r="VFJ834" s="396"/>
      <c r="VFK834" s="396"/>
      <c r="VFL834" s="396"/>
      <c r="VFM834" s="396"/>
      <c r="VFN834" s="396"/>
      <c r="VFO834" s="396"/>
      <c r="VFP834" s="396"/>
      <c r="VFQ834" s="396"/>
      <c r="VFR834" s="396"/>
      <c r="VFS834" s="396"/>
      <c r="VFT834" s="396"/>
      <c r="VFU834" s="396"/>
      <c r="VFV834" s="396"/>
      <c r="VFW834" s="396"/>
      <c r="VFX834" s="396"/>
      <c r="VFY834" s="396"/>
      <c r="VFZ834" s="396"/>
      <c r="VGA834" s="396"/>
      <c r="VGB834" s="396"/>
      <c r="VGC834" s="396"/>
      <c r="VGD834" s="396"/>
      <c r="VGE834" s="396"/>
      <c r="VGF834" s="396"/>
      <c r="VGG834" s="396"/>
      <c r="VGH834" s="396"/>
      <c r="VGI834" s="396"/>
      <c r="VGJ834" s="396"/>
      <c r="VGK834" s="396"/>
      <c r="VGL834" s="396"/>
      <c r="VGM834" s="396"/>
      <c r="VGN834" s="396"/>
      <c r="VGO834" s="396"/>
      <c r="VGP834" s="396"/>
      <c r="VGQ834" s="396"/>
      <c r="VGR834" s="396"/>
      <c r="VGS834" s="396"/>
      <c r="VGT834" s="396"/>
      <c r="VGU834" s="396"/>
      <c r="VGV834" s="396"/>
      <c r="VGW834" s="396"/>
      <c r="VGX834" s="396"/>
      <c r="VGY834" s="396"/>
      <c r="VGZ834" s="396"/>
      <c r="VHA834" s="396"/>
      <c r="VHB834" s="396"/>
      <c r="VHC834" s="396"/>
      <c r="VHD834" s="396"/>
      <c r="VHE834" s="396"/>
      <c r="VHF834" s="396"/>
      <c r="VHG834" s="396"/>
      <c r="VHH834" s="396"/>
      <c r="VHI834" s="396"/>
      <c r="VHJ834" s="396"/>
      <c r="VHK834" s="396"/>
      <c r="VHL834" s="396"/>
      <c r="VHM834" s="396"/>
      <c r="VHN834" s="396"/>
      <c r="VHO834" s="396"/>
      <c r="VHP834" s="396"/>
      <c r="VHQ834" s="396"/>
      <c r="VHR834" s="396"/>
      <c r="VHS834" s="396"/>
      <c r="VHT834" s="396"/>
      <c r="VHU834" s="396"/>
      <c r="VHV834" s="396"/>
      <c r="VHW834" s="396"/>
      <c r="VHX834" s="396"/>
      <c r="VHY834" s="396"/>
      <c r="VHZ834" s="396"/>
      <c r="VIA834" s="396"/>
      <c r="VIB834" s="396"/>
      <c r="VIC834" s="396"/>
      <c r="VID834" s="396"/>
      <c r="VIE834" s="396"/>
      <c r="VIF834" s="396"/>
      <c r="VIG834" s="396"/>
      <c r="VIH834" s="396"/>
      <c r="VII834" s="396"/>
      <c r="VIJ834" s="396"/>
      <c r="VIK834" s="396"/>
      <c r="VIL834" s="396"/>
      <c r="VIM834" s="396"/>
      <c r="VIN834" s="396"/>
      <c r="VIO834" s="396"/>
      <c r="VIP834" s="396"/>
      <c r="VIQ834" s="396"/>
      <c r="VIR834" s="396"/>
      <c r="VIS834" s="396"/>
      <c r="VIT834" s="396"/>
      <c r="VIU834" s="396"/>
      <c r="VIV834" s="396"/>
      <c r="VIW834" s="396"/>
      <c r="VIX834" s="396"/>
      <c r="VIY834" s="396"/>
      <c r="VIZ834" s="396"/>
      <c r="VJA834" s="396"/>
      <c r="VJB834" s="396"/>
      <c r="VJC834" s="396"/>
      <c r="VJD834" s="396"/>
      <c r="VJE834" s="396"/>
      <c r="VJF834" s="396"/>
      <c r="VJG834" s="396"/>
      <c r="VJH834" s="396"/>
      <c r="VJI834" s="396"/>
      <c r="VJJ834" s="396"/>
      <c r="VJK834" s="396"/>
      <c r="VJL834" s="396"/>
      <c r="VJM834" s="396"/>
      <c r="VJN834" s="396"/>
      <c r="VJO834" s="396"/>
      <c r="VJP834" s="396"/>
      <c r="VJQ834" s="396"/>
      <c r="VJR834" s="396"/>
      <c r="VJS834" s="396"/>
      <c r="VJT834" s="396"/>
      <c r="VJU834" s="396"/>
      <c r="VJV834" s="396"/>
      <c r="VJW834" s="396"/>
      <c r="VJX834" s="396"/>
      <c r="VJY834" s="396"/>
      <c r="VJZ834" s="396"/>
      <c r="VKA834" s="396"/>
      <c r="VKB834" s="396"/>
      <c r="VKC834" s="396"/>
      <c r="VKD834" s="396"/>
      <c r="VKE834" s="396"/>
      <c r="VKF834" s="396"/>
      <c r="VKG834" s="396"/>
      <c r="VKH834" s="396"/>
      <c r="VKI834" s="396"/>
      <c r="VKJ834" s="396"/>
      <c r="VKK834" s="396"/>
      <c r="VKL834" s="396"/>
      <c r="VKM834" s="396"/>
      <c r="VKN834" s="396"/>
      <c r="VKO834" s="396"/>
      <c r="VKP834" s="396"/>
      <c r="VKQ834" s="396"/>
      <c r="VKR834" s="396"/>
      <c r="VKS834" s="396"/>
      <c r="VKT834" s="396"/>
      <c r="VKU834" s="396"/>
      <c r="VKV834" s="396"/>
      <c r="VKW834" s="396"/>
      <c r="VKX834" s="396"/>
      <c r="VKY834" s="396"/>
      <c r="VKZ834" s="396"/>
      <c r="VLA834" s="396"/>
      <c r="VLB834" s="396"/>
      <c r="VLC834" s="396"/>
      <c r="VLD834" s="396"/>
      <c r="VLE834" s="396"/>
      <c r="VLF834" s="396"/>
      <c r="VLG834" s="396"/>
      <c r="VLH834" s="396"/>
      <c r="VLI834" s="396"/>
      <c r="VLJ834" s="396"/>
      <c r="VLK834" s="396"/>
      <c r="VLL834" s="396"/>
      <c r="VLM834" s="396"/>
      <c r="VLN834" s="396"/>
      <c r="VLO834" s="396"/>
      <c r="VLP834" s="396"/>
      <c r="VLQ834" s="396"/>
      <c r="VLR834" s="396"/>
      <c r="VLS834" s="396"/>
      <c r="VLT834" s="396"/>
      <c r="VLU834" s="396"/>
      <c r="VLV834" s="396"/>
      <c r="VLW834" s="396"/>
      <c r="VLX834" s="396"/>
      <c r="VLY834" s="396"/>
      <c r="VLZ834" s="396"/>
      <c r="VMA834" s="396"/>
      <c r="VMB834" s="396"/>
      <c r="VMC834" s="396"/>
      <c r="VMD834" s="396"/>
      <c r="VME834" s="396"/>
      <c r="VMF834" s="396"/>
      <c r="VMG834" s="396"/>
      <c r="VMH834" s="396"/>
      <c r="VMI834" s="396"/>
      <c r="VMJ834" s="396"/>
      <c r="VMK834" s="396"/>
      <c r="VML834" s="396"/>
      <c r="VMM834" s="396"/>
      <c r="VMN834" s="396"/>
      <c r="VMO834" s="396"/>
      <c r="VMP834" s="396"/>
      <c r="VMQ834" s="396"/>
      <c r="VMR834" s="396"/>
      <c r="VMS834" s="396"/>
      <c r="VMT834" s="396"/>
      <c r="VMU834" s="396"/>
      <c r="VMV834" s="396"/>
      <c r="VMW834" s="396"/>
      <c r="VMX834" s="396"/>
      <c r="VMY834" s="396"/>
      <c r="VMZ834" s="396"/>
      <c r="VNA834" s="396"/>
      <c r="VNB834" s="396"/>
      <c r="VNC834" s="396"/>
      <c r="VND834" s="396"/>
      <c r="VNE834" s="396"/>
      <c r="VNF834" s="396"/>
      <c r="VNG834" s="396"/>
      <c r="VNH834" s="396"/>
      <c r="VNI834" s="396"/>
      <c r="VNJ834" s="396"/>
      <c r="VNK834" s="396"/>
      <c r="VNL834" s="396"/>
      <c r="VNM834" s="396"/>
      <c r="VNN834" s="396"/>
      <c r="VNO834" s="396"/>
      <c r="VNP834" s="396"/>
      <c r="VNQ834" s="396"/>
      <c r="VNR834" s="396"/>
      <c r="VNS834" s="396"/>
      <c r="VNT834" s="396"/>
      <c r="VNU834" s="396"/>
      <c r="VNV834" s="396"/>
      <c r="VNW834" s="396"/>
      <c r="VNX834" s="396"/>
      <c r="VNY834" s="396"/>
      <c r="VNZ834" s="396"/>
      <c r="VOA834" s="396"/>
      <c r="VOB834" s="396"/>
      <c r="VOC834" s="396"/>
      <c r="VOD834" s="396"/>
      <c r="VOE834" s="396"/>
      <c r="VOF834" s="396"/>
      <c r="VOG834" s="396"/>
      <c r="VOH834" s="396"/>
      <c r="VOI834" s="396"/>
      <c r="VOJ834" s="396"/>
      <c r="VOK834" s="396"/>
      <c r="VOL834" s="396"/>
      <c r="VOM834" s="396"/>
      <c r="VON834" s="396"/>
      <c r="VOO834" s="396"/>
      <c r="VOP834" s="396"/>
      <c r="VOQ834" s="396"/>
      <c r="VOR834" s="396"/>
      <c r="VOS834" s="396"/>
      <c r="VOT834" s="396"/>
      <c r="VOU834" s="396"/>
      <c r="VOV834" s="396"/>
      <c r="VOW834" s="396"/>
      <c r="VOX834" s="396"/>
      <c r="VOY834" s="396"/>
      <c r="VOZ834" s="396"/>
      <c r="VPA834" s="396"/>
      <c r="VPB834" s="396"/>
      <c r="VPC834" s="396"/>
      <c r="VPD834" s="396"/>
      <c r="VPE834" s="396"/>
      <c r="VPF834" s="396"/>
      <c r="VPG834" s="396"/>
      <c r="VPH834" s="396"/>
      <c r="VPI834" s="396"/>
      <c r="VPJ834" s="396"/>
      <c r="VPK834" s="396"/>
      <c r="VPL834" s="396"/>
      <c r="VPM834" s="396"/>
      <c r="VPN834" s="396"/>
      <c r="VPO834" s="396"/>
      <c r="VPP834" s="396"/>
      <c r="VPQ834" s="396"/>
      <c r="VPR834" s="396"/>
      <c r="VPS834" s="396"/>
      <c r="VPT834" s="396"/>
      <c r="VPU834" s="396"/>
      <c r="VPV834" s="396"/>
      <c r="VPW834" s="396"/>
      <c r="VPX834" s="396"/>
      <c r="VPY834" s="396"/>
      <c r="VPZ834" s="396"/>
      <c r="VQA834" s="396"/>
      <c r="VQB834" s="396"/>
      <c r="VQC834" s="396"/>
      <c r="VQD834" s="396"/>
      <c r="VQE834" s="396"/>
      <c r="VQF834" s="396"/>
      <c r="VQG834" s="396"/>
      <c r="VQH834" s="396"/>
      <c r="VQI834" s="396"/>
      <c r="VQJ834" s="396"/>
      <c r="VQK834" s="396"/>
      <c r="VQL834" s="396"/>
      <c r="VQM834" s="396"/>
      <c r="VQN834" s="396"/>
      <c r="VQO834" s="396"/>
      <c r="VQP834" s="396"/>
      <c r="VQQ834" s="396"/>
      <c r="VQR834" s="396"/>
      <c r="VQS834" s="396"/>
      <c r="VQT834" s="396"/>
      <c r="VQU834" s="396"/>
      <c r="VQV834" s="396"/>
      <c r="VQW834" s="396"/>
      <c r="VQX834" s="396"/>
      <c r="VQY834" s="396"/>
      <c r="VQZ834" s="396"/>
      <c r="VRA834" s="396"/>
      <c r="VRB834" s="396"/>
      <c r="VRC834" s="396"/>
      <c r="VRD834" s="396"/>
      <c r="VRE834" s="396"/>
      <c r="VRF834" s="396"/>
      <c r="VRG834" s="396"/>
      <c r="VRH834" s="396"/>
      <c r="VRI834" s="396"/>
      <c r="VRJ834" s="396"/>
      <c r="VRK834" s="396"/>
      <c r="VRL834" s="396"/>
      <c r="VRM834" s="396"/>
      <c r="VRN834" s="396"/>
      <c r="VRO834" s="396"/>
      <c r="VRP834" s="396"/>
      <c r="VRQ834" s="396"/>
      <c r="VRR834" s="396"/>
      <c r="VRS834" s="396"/>
      <c r="VRT834" s="396"/>
      <c r="VRU834" s="396"/>
      <c r="VRV834" s="396"/>
      <c r="VRW834" s="396"/>
      <c r="VRX834" s="396"/>
      <c r="VRY834" s="396"/>
      <c r="VRZ834" s="396"/>
      <c r="VSA834" s="396"/>
      <c r="VSB834" s="396"/>
      <c r="VSC834" s="396"/>
      <c r="VSD834" s="396"/>
      <c r="VSE834" s="396"/>
      <c r="VSF834" s="396"/>
      <c r="VSG834" s="396"/>
      <c r="VSH834" s="396"/>
      <c r="VSI834" s="396"/>
      <c r="VSJ834" s="396"/>
      <c r="VSK834" s="396"/>
      <c r="VSL834" s="396"/>
      <c r="VSM834" s="396"/>
      <c r="VSN834" s="396"/>
      <c r="VSO834" s="396"/>
      <c r="VSP834" s="396"/>
      <c r="VSQ834" s="396"/>
      <c r="VSR834" s="396"/>
      <c r="VSS834" s="396"/>
      <c r="VST834" s="396"/>
      <c r="VSU834" s="396"/>
      <c r="VSV834" s="396"/>
      <c r="VSW834" s="396"/>
      <c r="VSX834" s="396"/>
      <c r="VSY834" s="396"/>
      <c r="VSZ834" s="396"/>
      <c r="VTA834" s="396"/>
      <c r="VTB834" s="396"/>
      <c r="VTC834" s="396"/>
      <c r="VTD834" s="396"/>
      <c r="VTE834" s="396"/>
      <c r="VTF834" s="396"/>
      <c r="VTG834" s="396"/>
      <c r="VTH834" s="396"/>
      <c r="VTI834" s="396"/>
      <c r="VTJ834" s="396"/>
      <c r="VTK834" s="396"/>
      <c r="VTL834" s="396"/>
      <c r="VTM834" s="396"/>
      <c r="VTN834" s="396"/>
      <c r="VTO834" s="396"/>
      <c r="VTP834" s="396"/>
      <c r="VTQ834" s="396"/>
      <c r="VTR834" s="396"/>
      <c r="VTS834" s="396"/>
      <c r="VTT834" s="396"/>
      <c r="VTU834" s="396"/>
      <c r="VTV834" s="396"/>
      <c r="VTW834" s="396"/>
      <c r="VTX834" s="396"/>
      <c r="VTY834" s="396"/>
      <c r="VTZ834" s="396"/>
      <c r="VUA834" s="396"/>
      <c r="VUB834" s="396"/>
      <c r="VUC834" s="396"/>
      <c r="VUD834" s="396"/>
      <c r="VUE834" s="396"/>
      <c r="VUF834" s="396"/>
      <c r="VUG834" s="396"/>
      <c r="VUH834" s="396"/>
      <c r="VUI834" s="396"/>
      <c r="VUJ834" s="396"/>
      <c r="VUK834" s="396"/>
      <c r="VUL834" s="396"/>
      <c r="VUM834" s="396"/>
      <c r="VUN834" s="396"/>
      <c r="VUO834" s="396"/>
      <c r="VUP834" s="396"/>
      <c r="VUQ834" s="396"/>
      <c r="VUR834" s="396"/>
      <c r="VUS834" s="396"/>
      <c r="VUT834" s="396"/>
      <c r="VUU834" s="396"/>
      <c r="VUV834" s="396"/>
      <c r="VUW834" s="396"/>
      <c r="VUX834" s="396"/>
      <c r="VUY834" s="396"/>
      <c r="VUZ834" s="396"/>
      <c r="VVA834" s="396"/>
      <c r="VVB834" s="396"/>
      <c r="VVC834" s="396"/>
      <c r="VVD834" s="396"/>
      <c r="VVE834" s="396"/>
      <c r="VVF834" s="396"/>
      <c r="VVG834" s="396"/>
      <c r="VVH834" s="396"/>
      <c r="VVI834" s="396"/>
      <c r="VVJ834" s="396"/>
      <c r="VVK834" s="396"/>
      <c r="VVL834" s="396"/>
      <c r="VVM834" s="396"/>
      <c r="VVN834" s="396"/>
      <c r="VVO834" s="396"/>
      <c r="VVP834" s="396"/>
      <c r="VVQ834" s="396"/>
      <c r="VVR834" s="396"/>
      <c r="VVS834" s="396"/>
      <c r="VVT834" s="396"/>
      <c r="VVU834" s="396"/>
      <c r="VVV834" s="396"/>
      <c r="VVW834" s="396"/>
      <c r="VVX834" s="396"/>
      <c r="VVY834" s="396"/>
      <c r="VVZ834" s="396"/>
      <c r="VWA834" s="396"/>
      <c r="VWB834" s="396"/>
      <c r="VWC834" s="396"/>
      <c r="VWD834" s="396"/>
      <c r="VWE834" s="396"/>
      <c r="VWF834" s="396"/>
      <c r="VWG834" s="396"/>
      <c r="VWH834" s="396"/>
      <c r="VWI834" s="396"/>
      <c r="VWJ834" s="396"/>
      <c r="VWK834" s="396"/>
      <c r="VWL834" s="396"/>
      <c r="VWM834" s="396"/>
      <c r="VWN834" s="396"/>
      <c r="VWO834" s="396"/>
      <c r="VWP834" s="396"/>
      <c r="VWQ834" s="396"/>
      <c r="VWR834" s="396"/>
      <c r="VWS834" s="396"/>
      <c r="VWT834" s="396"/>
      <c r="VWU834" s="396"/>
      <c r="VWV834" s="396"/>
      <c r="VWW834" s="396"/>
      <c r="VWX834" s="396"/>
      <c r="VWY834" s="396"/>
      <c r="VWZ834" s="396"/>
      <c r="VXA834" s="396"/>
      <c r="VXB834" s="396"/>
      <c r="VXC834" s="396"/>
      <c r="VXD834" s="396"/>
      <c r="VXE834" s="396"/>
      <c r="VXF834" s="396"/>
      <c r="VXG834" s="396"/>
      <c r="VXH834" s="396"/>
      <c r="VXI834" s="396"/>
      <c r="VXJ834" s="396"/>
      <c r="VXK834" s="396"/>
      <c r="VXL834" s="396"/>
      <c r="VXM834" s="396"/>
      <c r="VXN834" s="396"/>
      <c r="VXO834" s="396"/>
      <c r="VXP834" s="396"/>
      <c r="VXQ834" s="396"/>
      <c r="VXR834" s="396"/>
      <c r="VXS834" s="396"/>
      <c r="VXT834" s="396"/>
      <c r="VXU834" s="396"/>
      <c r="VXV834" s="396"/>
      <c r="VXW834" s="396"/>
      <c r="VXX834" s="396"/>
      <c r="VXY834" s="396"/>
      <c r="VXZ834" s="396"/>
      <c r="VYA834" s="396"/>
      <c r="VYB834" s="396"/>
      <c r="VYC834" s="396"/>
      <c r="VYD834" s="396"/>
      <c r="VYE834" s="396"/>
      <c r="VYF834" s="396"/>
      <c r="VYG834" s="396"/>
      <c r="VYH834" s="396"/>
      <c r="VYI834" s="396"/>
      <c r="VYJ834" s="396"/>
      <c r="VYK834" s="396"/>
      <c r="VYL834" s="396"/>
      <c r="VYM834" s="396"/>
      <c r="VYN834" s="396"/>
      <c r="VYO834" s="396"/>
      <c r="VYP834" s="396"/>
      <c r="VYQ834" s="396"/>
      <c r="VYR834" s="396"/>
      <c r="VYS834" s="396"/>
      <c r="VYT834" s="396"/>
      <c r="VYU834" s="396"/>
      <c r="VYV834" s="396"/>
      <c r="VYW834" s="396"/>
      <c r="VYX834" s="396"/>
      <c r="VYY834" s="396"/>
      <c r="VYZ834" s="396"/>
      <c r="VZA834" s="396"/>
      <c r="VZB834" s="396"/>
      <c r="VZC834" s="396"/>
      <c r="VZD834" s="396"/>
      <c r="VZE834" s="396"/>
      <c r="VZF834" s="396"/>
      <c r="VZG834" s="396"/>
      <c r="VZH834" s="396"/>
      <c r="VZI834" s="396"/>
      <c r="VZJ834" s="396"/>
      <c r="VZK834" s="396"/>
      <c r="VZL834" s="396"/>
      <c r="VZM834" s="396"/>
      <c r="VZN834" s="396"/>
      <c r="VZO834" s="396"/>
      <c r="VZP834" s="396"/>
      <c r="VZQ834" s="396"/>
      <c r="VZR834" s="396"/>
      <c r="VZS834" s="396"/>
      <c r="VZT834" s="396"/>
      <c r="VZU834" s="396"/>
      <c r="VZV834" s="396"/>
      <c r="VZW834" s="396"/>
      <c r="VZX834" s="396"/>
      <c r="VZY834" s="396"/>
      <c r="VZZ834" s="396"/>
      <c r="WAA834" s="396"/>
      <c r="WAB834" s="396"/>
      <c r="WAC834" s="396"/>
      <c r="WAD834" s="396"/>
      <c r="WAE834" s="396"/>
      <c r="WAF834" s="396"/>
      <c r="WAG834" s="396"/>
      <c r="WAH834" s="396"/>
      <c r="WAI834" s="396"/>
      <c r="WAJ834" s="396"/>
      <c r="WAK834" s="396"/>
      <c r="WAL834" s="396"/>
      <c r="WAM834" s="396"/>
      <c r="WAN834" s="396"/>
      <c r="WAO834" s="396"/>
      <c r="WAP834" s="396"/>
      <c r="WAQ834" s="396"/>
      <c r="WAR834" s="396"/>
      <c r="WAS834" s="396"/>
      <c r="WAT834" s="396"/>
      <c r="WAU834" s="396"/>
      <c r="WAV834" s="396"/>
      <c r="WAW834" s="396"/>
      <c r="WAX834" s="396"/>
      <c r="WAY834" s="396"/>
      <c r="WAZ834" s="396"/>
      <c r="WBA834" s="396"/>
      <c r="WBB834" s="396"/>
      <c r="WBC834" s="396"/>
      <c r="WBD834" s="396"/>
      <c r="WBE834" s="396"/>
      <c r="WBF834" s="396"/>
      <c r="WBG834" s="396"/>
      <c r="WBH834" s="396"/>
      <c r="WBI834" s="396"/>
      <c r="WBJ834" s="396"/>
      <c r="WBK834" s="396"/>
      <c r="WBL834" s="396"/>
      <c r="WBM834" s="396"/>
      <c r="WBN834" s="396"/>
      <c r="WBO834" s="396"/>
      <c r="WBP834" s="396"/>
      <c r="WBQ834" s="396"/>
      <c r="WBR834" s="396"/>
      <c r="WBS834" s="396"/>
      <c r="WBT834" s="396"/>
      <c r="WBU834" s="396"/>
      <c r="WBV834" s="396"/>
      <c r="WBW834" s="396"/>
      <c r="WBX834" s="396"/>
      <c r="WBY834" s="396"/>
      <c r="WBZ834" s="396"/>
      <c r="WCA834" s="396"/>
      <c r="WCB834" s="396"/>
      <c r="WCC834" s="396"/>
      <c r="WCD834" s="396"/>
      <c r="WCE834" s="396"/>
      <c r="WCF834" s="396"/>
      <c r="WCG834" s="396"/>
      <c r="WCH834" s="396"/>
      <c r="WCI834" s="396"/>
      <c r="WCJ834" s="396"/>
      <c r="WCK834" s="396"/>
      <c r="WCL834" s="396"/>
      <c r="WCM834" s="396"/>
      <c r="WCN834" s="396"/>
      <c r="WCO834" s="396"/>
      <c r="WCP834" s="396"/>
      <c r="WCQ834" s="396"/>
      <c r="WCR834" s="396"/>
      <c r="WCS834" s="396"/>
      <c r="WCT834" s="396"/>
      <c r="WCU834" s="396"/>
      <c r="WCV834" s="396"/>
      <c r="WCW834" s="396"/>
      <c r="WCX834" s="396"/>
      <c r="WCY834" s="396"/>
      <c r="WCZ834" s="396"/>
      <c r="WDA834" s="396"/>
      <c r="WDB834" s="396"/>
      <c r="WDC834" s="396"/>
      <c r="WDD834" s="396"/>
      <c r="WDE834" s="396"/>
      <c r="WDF834" s="396"/>
      <c r="WDG834" s="396"/>
      <c r="WDH834" s="396"/>
      <c r="WDI834" s="396"/>
      <c r="WDJ834" s="396"/>
      <c r="WDK834" s="396"/>
      <c r="WDL834" s="396"/>
      <c r="WDM834" s="396"/>
      <c r="WDN834" s="396"/>
      <c r="WDO834" s="396"/>
      <c r="WDP834" s="396"/>
      <c r="WDQ834" s="396"/>
      <c r="WDR834" s="396"/>
      <c r="WDS834" s="396"/>
      <c r="WDT834" s="396"/>
      <c r="WDU834" s="396"/>
      <c r="WDV834" s="396"/>
      <c r="WDW834" s="396"/>
      <c r="WDX834" s="396"/>
      <c r="WDY834" s="396"/>
      <c r="WDZ834" s="396"/>
      <c r="WEA834" s="396"/>
      <c r="WEB834" s="396"/>
      <c r="WEC834" s="396"/>
      <c r="WED834" s="396"/>
      <c r="WEE834" s="396"/>
      <c r="WEF834" s="396"/>
      <c r="WEG834" s="396"/>
      <c r="WEH834" s="396"/>
      <c r="WEI834" s="396"/>
      <c r="WEJ834" s="396"/>
      <c r="WEK834" s="396"/>
      <c r="WEL834" s="396"/>
      <c r="WEM834" s="396"/>
      <c r="WEN834" s="396"/>
      <c r="WEO834" s="396"/>
      <c r="WEP834" s="396"/>
      <c r="WEQ834" s="396"/>
      <c r="WER834" s="396"/>
      <c r="WES834" s="396"/>
      <c r="WET834" s="396"/>
      <c r="WEU834" s="396"/>
      <c r="WEV834" s="396"/>
      <c r="WEW834" s="396"/>
      <c r="WEX834" s="396"/>
      <c r="WEY834" s="396"/>
      <c r="WEZ834" s="396"/>
      <c r="WFA834" s="396"/>
      <c r="WFB834" s="396"/>
      <c r="WFC834" s="396"/>
      <c r="WFD834" s="396"/>
      <c r="WFE834" s="396"/>
      <c r="WFF834" s="396"/>
      <c r="WFG834" s="396"/>
      <c r="WFH834" s="396"/>
      <c r="WFI834" s="396"/>
      <c r="WFJ834" s="396"/>
      <c r="WFK834" s="396"/>
      <c r="WFL834" s="396"/>
      <c r="WFM834" s="396"/>
      <c r="WFN834" s="396"/>
      <c r="WFO834" s="396"/>
      <c r="WFP834" s="396"/>
      <c r="WFQ834" s="396"/>
      <c r="WFR834" s="396"/>
      <c r="WFS834" s="396"/>
      <c r="WFT834" s="396"/>
      <c r="WFU834" s="396"/>
      <c r="WFV834" s="396"/>
      <c r="WFW834" s="396"/>
      <c r="WFX834" s="396"/>
      <c r="WFY834" s="396"/>
      <c r="WFZ834" s="396"/>
      <c r="WGA834" s="396"/>
      <c r="WGB834" s="396"/>
      <c r="WGC834" s="396"/>
      <c r="WGD834" s="396"/>
      <c r="WGE834" s="396"/>
      <c r="WGF834" s="396"/>
      <c r="WGG834" s="396"/>
      <c r="WGH834" s="396"/>
      <c r="WGI834" s="396"/>
      <c r="WGJ834" s="396"/>
      <c r="WGK834" s="396"/>
      <c r="WGL834" s="396"/>
      <c r="WGM834" s="396"/>
      <c r="WGN834" s="396"/>
      <c r="WGO834" s="396"/>
      <c r="WGP834" s="396"/>
      <c r="WGQ834" s="396"/>
      <c r="WGR834" s="396"/>
      <c r="WGS834" s="396"/>
      <c r="WGT834" s="396"/>
      <c r="WGU834" s="396"/>
      <c r="WGV834" s="396"/>
      <c r="WGW834" s="396"/>
      <c r="WGX834" s="396"/>
      <c r="WGY834" s="396"/>
      <c r="WGZ834" s="396"/>
      <c r="WHA834" s="396"/>
      <c r="WHB834" s="396"/>
      <c r="WHC834" s="396"/>
      <c r="WHD834" s="396"/>
      <c r="WHE834" s="396"/>
      <c r="WHF834" s="396"/>
      <c r="WHG834" s="396"/>
      <c r="WHH834" s="396"/>
      <c r="WHI834" s="396"/>
      <c r="WHJ834" s="396"/>
      <c r="WHK834" s="396"/>
      <c r="WHL834" s="396"/>
      <c r="WHM834" s="396"/>
      <c r="WHN834" s="396"/>
      <c r="WHO834" s="396"/>
      <c r="WHP834" s="396"/>
      <c r="WHQ834" s="396"/>
      <c r="WHR834" s="396"/>
      <c r="WHS834" s="396"/>
      <c r="WHT834" s="396"/>
      <c r="WHU834" s="396"/>
      <c r="WHV834" s="396"/>
      <c r="WHW834" s="396"/>
      <c r="WHX834" s="396"/>
      <c r="WHY834" s="396"/>
      <c r="WHZ834" s="396"/>
      <c r="WIA834" s="396"/>
      <c r="WIB834" s="396"/>
      <c r="WIC834" s="396"/>
      <c r="WID834" s="396"/>
      <c r="WIE834" s="396"/>
      <c r="WIF834" s="396"/>
      <c r="WIG834" s="396"/>
      <c r="WIH834" s="396"/>
      <c r="WII834" s="396"/>
      <c r="WIJ834" s="396"/>
      <c r="WIK834" s="396"/>
      <c r="WIL834" s="396"/>
      <c r="WIM834" s="396"/>
      <c r="WIN834" s="396"/>
      <c r="WIO834" s="396"/>
      <c r="WIP834" s="396"/>
      <c r="WIQ834" s="396"/>
      <c r="WIR834" s="396"/>
      <c r="WIS834" s="396"/>
      <c r="WIT834" s="396"/>
      <c r="WIU834" s="396"/>
      <c r="WIV834" s="396"/>
      <c r="WIW834" s="396"/>
      <c r="WIX834" s="396"/>
      <c r="WIY834" s="396"/>
      <c r="WIZ834" s="396"/>
      <c r="WJA834" s="396"/>
      <c r="WJB834" s="396"/>
      <c r="WJC834" s="396"/>
      <c r="WJD834" s="396"/>
      <c r="WJE834" s="396"/>
      <c r="WJF834" s="396"/>
      <c r="WJG834" s="396"/>
      <c r="WJH834" s="396"/>
      <c r="WJI834" s="396"/>
      <c r="WJJ834" s="396"/>
      <c r="WJK834" s="396"/>
      <c r="WJL834" s="396"/>
      <c r="WJM834" s="396"/>
      <c r="WJN834" s="396"/>
      <c r="WJO834" s="396"/>
      <c r="WJP834" s="396"/>
      <c r="WJQ834" s="396"/>
      <c r="WJR834" s="396"/>
      <c r="WJS834" s="396"/>
      <c r="WJT834" s="396"/>
      <c r="WJU834" s="396"/>
      <c r="WJV834" s="396"/>
      <c r="WJW834" s="396"/>
      <c r="WJX834" s="396"/>
      <c r="WJY834" s="396"/>
      <c r="WJZ834" s="396"/>
      <c r="WKA834" s="396"/>
      <c r="WKB834" s="396"/>
      <c r="WKC834" s="396"/>
      <c r="WKD834" s="396"/>
      <c r="WKE834" s="396"/>
      <c r="WKF834" s="396"/>
      <c r="WKG834" s="396"/>
      <c r="WKH834" s="396"/>
      <c r="WKI834" s="396"/>
      <c r="WKJ834" s="396"/>
      <c r="WKK834" s="396"/>
      <c r="WKL834" s="396"/>
      <c r="WKM834" s="396"/>
      <c r="WKN834" s="396"/>
      <c r="WKO834" s="396"/>
      <c r="WKP834" s="396"/>
      <c r="WKQ834" s="396"/>
      <c r="WKR834" s="396"/>
      <c r="WKS834" s="396"/>
      <c r="WKT834" s="396"/>
      <c r="WKU834" s="396"/>
      <c r="WKV834" s="396"/>
      <c r="WKW834" s="396"/>
      <c r="WKX834" s="396"/>
      <c r="WKY834" s="396"/>
      <c r="WKZ834" s="396"/>
      <c r="WLA834" s="396"/>
      <c r="WLB834" s="396"/>
      <c r="WLC834" s="396"/>
      <c r="WLD834" s="396"/>
      <c r="WLE834" s="396"/>
      <c r="WLF834" s="396"/>
      <c r="WLG834" s="396"/>
      <c r="WLH834" s="396"/>
      <c r="WLI834" s="396"/>
      <c r="WLJ834" s="396"/>
      <c r="WLK834" s="396"/>
      <c r="WLL834" s="396"/>
      <c r="WLM834" s="396"/>
      <c r="WLN834" s="396"/>
      <c r="WLO834" s="396"/>
      <c r="WLP834" s="396"/>
      <c r="WLQ834" s="396"/>
      <c r="WLR834" s="396"/>
      <c r="WLS834" s="396"/>
      <c r="WLT834" s="396"/>
      <c r="WLU834" s="396"/>
      <c r="WLV834" s="396"/>
      <c r="WLW834" s="396"/>
      <c r="WLX834" s="396"/>
      <c r="WLY834" s="396"/>
      <c r="WLZ834" s="396"/>
      <c r="WMA834" s="396"/>
      <c r="WMB834" s="396"/>
      <c r="WMC834" s="396"/>
      <c r="WMD834" s="396"/>
      <c r="WME834" s="396"/>
      <c r="WMF834" s="396"/>
      <c r="WMG834" s="396"/>
      <c r="WMH834" s="396"/>
      <c r="WMI834" s="396"/>
      <c r="WMJ834" s="396"/>
      <c r="WMK834" s="396"/>
      <c r="WML834" s="396"/>
      <c r="WMM834" s="396"/>
      <c r="WMN834" s="396"/>
      <c r="WMO834" s="396"/>
      <c r="WMP834" s="396"/>
      <c r="WMQ834" s="396"/>
      <c r="WMR834" s="396"/>
      <c r="WMS834" s="396"/>
      <c r="WMT834" s="396"/>
      <c r="WMU834" s="396"/>
      <c r="WMV834" s="396"/>
      <c r="WMW834" s="396"/>
      <c r="WMX834" s="396"/>
      <c r="WMY834" s="396"/>
      <c r="WMZ834" s="396"/>
      <c r="WNA834" s="396"/>
      <c r="WNB834" s="396"/>
      <c r="WNC834" s="396"/>
      <c r="WND834" s="396"/>
      <c r="WNE834" s="396"/>
      <c r="WNF834" s="396"/>
      <c r="WNG834" s="396"/>
      <c r="WNH834" s="396"/>
      <c r="WNI834" s="396"/>
      <c r="WNJ834" s="396"/>
      <c r="WNK834" s="396"/>
      <c r="WNL834" s="396"/>
      <c r="WNM834" s="396"/>
      <c r="WNN834" s="396"/>
      <c r="WNO834" s="396"/>
      <c r="WNP834" s="396"/>
      <c r="WNQ834" s="396"/>
      <c r="WNR834" s="396"/>
      <c r="WNS834" s="396"/>
      <c r="WNT834" s="396"/>
      <c r="WNU834" s="396"/>
      <c r="WNV834" s="396"/>
      <c r="WNW834" s="396"/>
      <c r="WNX834" s="396"/>
      <c r="WNY834" s="396"/>
      <c r="WNZ834" s="396"/>
      <c r="WOA834" s="396"/>
      <c r="WOB834" s="396"/>
      <c r="WOC834" s="396"/>
      <c r="WOD834" s="396"/>
      <c r="WOE834" s="396"/>
      <c r="WOF834" s="396"/>
      <c r="WOG834" s="396"/>
      <c r="WOH834" s="396"/>
      <c r="WOI834" s="396"/>
      <c r="WOJ834" s="396"/>
      <c r="WOK834" s="396"/>
      <c r="WOL834" s="396"/>
      <c r="WOM834" s="396"/>
      <c r="WON834" s="396"/>
      <c r="WOO834" s="396"/>
      <c r="WOP834" s="396"/>
      <c r="WOQ834" s="396"/>
      <c r="WOR834" s="396"/>
      <c r="WOS834" s="396"/>
      <c r="WOT834" s="396"/>
      <c r="WOU834" s="396"/>
      <c r="WOV834" s="396"/>
      <c r="WOW834" s="396"/>
      <c r="WOX834" s="396"/>
      <c r="WOY834" s="396"/>
      <c r="WOZ834" s="396"/>
      <c r="WPA834" s="396"/>
      <c r="WPB834" s="396"/>
      <c r="WPC834" s="396"/>
      <c r="WPD834" s="396"/>
      <c r="WPE834" s="396"/>
      <c r="WPF834" s="396"/>
      <c r="WPG834" s="396"/>
      <c r="WPH834" s="396"/>
      <c r="WPI834" s="396"/>
      <c r="WPJ834" s="396"/>
      <c r="WPK834" s="396"/>
      <c r="WPL834" s="396"/>
      <c r="WPM834" s="396"/>
      <c r="WPN834" s="396"/>
      <c r="WPO834" s="396"/>
      <c r="WPP834" s="396"/>
      <c r="WPQ834" s="396"/>
      <c r="WPR834" s="396"/>
      <c r="WPS834" s="396"/>
      <c r="WPT834" s="396"/>
      <c r="WPU834" s="396"/>
      <c r="WPV834" s="396"/>
      <c r="WPW834" s="396"/>
      <c r="WPX834" s="396"/>
      <c r="WPY834" s="396"/>
      <c r="WPZ834" s="396"/>
      <c r="WQA834" s="396"/>
      <c r="WQB834" s="396"/>
      <c r="WQC834" s="396"/>
      <c r="WQD834" s="396"/>
      <c r="WQE834" s="396"/>
      <c r="WQF834" s="396"/>
      <c r="WQG834" s="396"/>
      <c r="WQH834" s="396"/>
      <c r="WQI834" s="396"/>
      <c r="WQJ834" s="396"/>
      <c r="WQK834" s="396"/>
      <c r="WQL834" s="396"/>
      <c r="WQM834" s="396"/>
      <c r="WQN834" s="396"/>
      <c r="WQO834" s="396"/>
      <c r="WQP834" s="396"/>
      <c r="WQQ834" s="396"/>
      <c r="WQR834" s="396"/>
      <c r="WQS834" s="396"/>
      <c r="WQT834" s="396"/>
      <c r="WQU834" s="396"/>
      <c r="WQV834" s="396"/>
      <c r="WQW834" s="396"/>
      <c r="WQX834" s="396"/>
      <c r="WQY834" s="396"/>
      <c r="WQZ834" s="396"/>
      <c r="WRA834" s="396"/>
      <c r="WRB834" s="396"/>
      <c r="WRC834" s="396"/>
      <c r="WRD834" s="396"/>
      <c r="WRE834" s="396"/>
      <c r="WRF834" s="396"/>
      <c r="WRG834" s="396"/>
      <c r="WRH834" s="396"/>
      <c r="WRI834" s="396"/>
      <c r="WRJ834" s="396"/>
      <c r="WRK834" s="396"/>
      <c r="WRL834" s="396"/>
      <c r="WRM834" s="396"/>
      <c r="WRN834" s="396"/>
      <c r="WRO834" s="396"/>
      <c r="WRP834" s="396"/>
      <c r="WRQ834" s="396"/>
      <c r="WRR834" s="396"/>
      <c r="WRS834" s="396"/>
      <c r="WRT834" s="396"/>
      <c r="WRU834" s="396"/>
      <c r="WRV834" s="396"/>
      <c r="WRW834" s="396"/>
      <c r="WRX834" s="396"/>
      <c r="WRY834" s="396"/>
      <c r="WRZ834" s="396"/>
      <c r="WSA834" s="396"/>
      <c r="WSB834" s="396"/>
      <c r="WSC834" s="396"/>
      <c r="WSD834" s="396"/>
      <c r="WSE834" s="396"/>
      <c r="WSF834" s="396"/>
      <c r="WSG834" s="396"/>
      <c r="WSH834" s="396"/>
      <c r="WSI834" s="396"/>
      <c r="WSJ834" s="396"/>
      <c r="WSK834" s="396"/>
      <c r="WSL834" s="396"/>
      <c r="WSM834" s="396"/>
      <c r="WSN834" s="396"/>
      <c r="WSO834" s="396"/>
      <c r="WSP834" s="396"/>
      <c r="WSQ834" s="396"/>
      <c r="WSR834" s="396"/>
      <c r="WSS834" s="396"/>
      <c r="WST834" s="396"/>
      <c r="WSU834" s="396"/>
      <c r="WSV834" s="396"/>
      <c r="WSW834" s="396"/>
      <c r="WSX834" s="396"/>
      <c r="WSY834" s="396"/>
      <c r="WSZ834" s="396"/>
      <c r="WTA834" s="396"/>
      <c r="WTB834" s="396"/>
      <c r="WTC834" s="396"/>
      <c r="WTD834" s="396"/>
      <c r="WTE834" s="396"/>
      <c r="WTF834" s="396"/>
      <c r="WTG834" s="396"/>
      <c r="WTH834" s="396"/>
      <c r="WTI834" s="396"/>
      <c r="WTJ834" s="396"/>
      <c r="WTK834" s="396"/>
      <c r="WTL834" s="396"/>
      <c r="WTM834" s="396"/>
      <c r="WTN834" s="396"/>
      <c r="WTO834" s="396"/>
      <c r="WTP834" s="396"/>
      <c r="WTQ834" s="396"/>
      <c r="WTR834" s="396"/>
      <c r="WTS834" s="396"/>
      <c r="WTT834" s="396"/>
      <c r="WTU834" s="396"/>
      <c r="WTV834" s="396"/>
      <c r="WTW834" s="396"/>
      <c r="WTX834" s="396"/>
      <c r="WTY834" s="396"/>
      <c r="WTZ834" s="396"/>
      <c r="WUA834" s="396"/>
      <c r="WUB834" s="396"/>
      <c r="WUC834" s="396"/>
      <c r="WUD834" s="396"/>
      <c r="WUE834" s="396"/>
      <c r="WUF834" s="396"/>
      <c r="WUG834" s="396"/>
      <c r="WUH834" s="396"/>
      <c r="WUI834" s="396"/>
      <c r="WUJ834" s="396"/>
      <c r="WUK834" s="396"/>
      <c r="WUL834" s="396"/>
      <c r="WUM834" s="396"/>
      <c r="WUN834" s="396"/>
      <c r="WUO834" s="396"/>
      <c r="WUP834" s="396"/>
      <c r="WUQ834" s="396"/>
      <c r="WUR834" s="396"/>
      <c r="WUS834" s="396"/>
      <c r="WUT834" s="396"/>
      <c r="WUU834" s="396"/>
      <c r="WUV834" s="396"/>
      <c r="WUW834" s="396"/>
      <c r="WUX834" s="396"/>
      <c r="WUY834" s="396"/>
      <c r="WUZ834" s="396"/>
      <c r="WVA834" s="396"/>
      <c r="WVB834" s="396"/>
      <c r="WVC834" s="396"/>
      <c r="WVD834" s="396"/>
      <c r="WVE834" s="396"/>
      <c r="WVF834" s="396"/>
      <c r="WVG834" s="396"/>
      <c r="WVH834" s="396"/>
      <c r="WVI834" s="396"/>
      <c r="WVJ834" s="396"/>
      <c r="WVK834" s="396"/>
      <c r="WVL834" s="396"/>
      <c r="WVM834" s="396"/>
      <c r="WVN834" s="396"/>
      <c r="WVO834" s="396"/>
      <c r="WVP834" s="396"/>
      <c r="WVQ834" s="396"/>
      <c r="WVR834" s="396"/>
      <c r="WVS834" s="396"/>
      <c r="WVT834" s="396"/>
      <c r="WVU834" s="396"/>
      <c r="WVV834" s="396"/>
      <c r="WVW834" s="396"/>
      <c r="WVX834" s="396"/>
      <c r="WVY834" s="396"/>
      <c r="WVZ834" s="396"/>
      <c r="WWA834" s="396"/>
      <c r="WWB834" s="396"/>
      <c r="WWC834" s="396"/>
      <c r="WWD834" s="396"/>
      <c r="WWE834" s="396"/>
      <c r="WWF834" s="396"/>
      <c r="WWG834" s="396"/>
      <c r="WWH834" s="396"/>
      <c r="WWI834" s="396"/>
      <c r="WWJ834" s="396"/>
      <c r="WWK834" s="396"/>
      <c r="WWL834" s="396"/>
      <c r="WWM834" s="396"/>
      <c r="WWN834" s="396"/>
      <c r="WWO834" s="396"/>
      <c r="WWP834" s="396"/>
      <c r="WWQ834" s="396"/>
      <c r="WWR834" s="396"/>
      <c r="WWS834" s="396"/>
      <c r="WWT834" s="396"/>
      <c r="WWU834" s="396"/>
      <c r="WWV834" s="396"/>
      <c r="WWW834" s="396"/>
      <c r="WWX834" s="396"/>
      <c r="WWY834" s="396"/>
      <c r="WWZ834" s="396"/>
      <c r="WXA834" s="396"/>
      <c r="WXB834" s="396"/>
      <c r="WXC834" s="396"/>
      <c r="WXD834" s="396"/>
      <c r="WXE834" s="396"/>
      <c r="WXF834" s="396"/>
      <c r="WXG834" s="396"/>
      <c r="WXH834" s="396"/>
      <c r="WXI834" s="396"/>
      <c r="WXJ834" s="396"/>
      <c r="WXK834" s="396"/>
      <c r="WXL834" s="396"/>
      <c r="WXM834" s="396"/>
      <c r="WXN834" s="396"/>
      <c r="WXO834" s="396"/>
      <c r="WXP834" s="396"/>
      <c r="WXQ834" s="396"/>
      <c r="WXR834" s="396"/>
      <c r="WXS834" s="396"/>
      <c r="WXT834" s="396"/>
      <c r="WXU834" s="396"/>
      <c r="WXV834" s="396"/>
      <c r="WXW834" s="396"/>
      <c r="WXX834" s="396"/>
      <c r="WXY834" s="396"/>
      <c r="WXZ834" s="396"/>
      <c r="WYA834" s="396"/>
    </row>
    <row r="835" spans="1:16199" s="394" customFormat="1" ht="35.25" x14ac:dyDescent="0.5">
      <c r="A835" s="318">
        <v>813</v>
      </c>
      <c r="C835" s="364" t="s">
        <v>17308</v>
      </c>
      <c r="D835" s="383"/>
      <c r="E835" s="355" t="s">
        <v>17016</v>
      </c>
      <c r="F835" s="355" t="s">
        <v>17016</v>
      </c>
      <c r="G835" s="355" t="s">
        <v>17016</v>
      </c>
      <c r="H835" s="355" t="s">
        <v>17016</v>
      </c>
      <c r="I835" s="355" t="s">
        <v>17016</v>
      </c>
      <c r="J835" s="360">
        <f>J836+J838+J840</f>
        <v>6998.4000000000005</v>
      </c>
      <c r="K835" s="360">
        <f t="shared" ref="K835:M835" si="460">K836+K838+K840</f>
        <v>4867.91</v>
      </c>
      <c r="L835" s="360">
        <f t="shared" si="460"/>
        <v>4735.8100000000004</v>
      </c>
      <c r="M835" s="395">
        <f t="shared" si="460"/>
        <v>263</v>
      </c>
      <c r="N835" s="355" t="s">
        <v>17016</v>
      </c>
      <c r="O835" s="355" t="s">
        <v>17016</v>
      </c>
      <c r="P835" s="358" t="s">
        <v>17016</v>
      </c>
      <c r="Q835" s="362">
        <f>Q836+Q838+Q840</f>
        <v>21341946.870000001</v>
      </c>
      <c r="R835" s="362">
        <f t="shared" ref="R835:U835" si="461">R836+R838+R840</f>
        <v>0</v>
      </c>
      <c r="S835" s="360">
        <f t="shared" si="461"/>
        <v>0</v>
      </c>
      <c r="T835" s="360">
        <f t="shared" si="461"/>
        <v>0</v>
      </c>
      <c r="U835" s="360">
        <f t="shared" si="461"/>
        <v>21341946.870000001</v>
      </c>
      <c r="V835" s="356">
        <f t="shared" si="436"/>
        <v>3049.5465920781894</v>
      </c>
      <c r="W835" s="363">
        <f>W836</f>
        <v>1051.81</v>
      </c>
      <c r="X835" s="396"/>
      <c r="Y835" s="396"/>
      <c r="Z835" s="396"/>
      <c r="AA835" s="396"/>
      <c r="AB835" s="396"/>
      <c r="AC835" s="396"/>
      <c r="AD835" s="396"/>
      <c r="AE835" s="396"/>
      <c r="AF835" s="396"/>
      <c r="AG835" s="396"/>
      <c r="AH835" s="396"/>
      <c r="AI835" s="396"/>
      <c r="AJ835" s="396"/>
      <c r="AK835" s="396"/>
      <c r="AL835" s="396"/>
      <c r="AM835" s="396"/>
      <c r="AN835" s="396"/>
      <c r="AO835" s="396"/>
      <c r="AP835" s="396"/>
      <c r="AQ835" s="396"/>
      <c r="AR835" s="396"/>
      <c r="AS835" s="396"/>
      <c r="AT835" s="396"/>
      <c r="AU835" s="396"/>
      <c r="AV835" s="396"/>
      <c r="AW835" s="396"/>
      <c r="AX835" s="396"/>
      <c r="AY835" s="396"/>
      <c r="AZ835" s="396"/>
      <c r="BA835" s="396"/>
      <c r="BB835" s="396"/>
      <c r="BC835" s="396"/>
      <c r="BD835" s="396"/>
      <c r="BE835" s="396"/>
      <c r="BF835" s="396"/>
      <c r="BG835" s="396"/>
      <c r="BH835" s="396"/>
      <c r="BI835" s="396"/>
      <c r="BJ835" s="396"/>
      <c r="BK835" s="396"/>
      <c r="BL835" s="396"/>
      <c r="BM835" s="396"/>
      <c r="BN835" s="396"/>
      <c r="BO835" s="396"/>
      <c r="BP835" s="396"/>
      <c r="BQ835" s="396"/>
      <c r="BR835" s="396"/>
      <c r="BS835" s="396"/>
      <c r="BT835" s="396"/>
      <c r="BU835" s="396"/>
      <c r="BV835" s="396"/>
      <c r="BW835" s="396"/>
      <c r="BX835" s="396"/>
      <c r="BY835" s="396"/>
      <c r="BZ835" s="396"/>
      <c r="CA835" s="396"/>
      <c r="CB835" s="396"/>
      <c r="CC835" s="396"/>
      <c r="CD835" s="396"/>
      <c r="CE835" s="396"/>
      <c r="CF835" s="396"/>
      <c r="CG835" s="396"/>
      <c r="CH835" s="396"/>
      <c r="CI835" s="396"/>
      <c r="CJ835" s="396"/>
      <c r="CK835" s="396"/>
      <c r="CL835" s="396"/>
      <c r="CM835" s="396"/>
      <c r="CN835" s="396"/>
      <c r="CO835" s="396"/>
      <c r="CP835" s="396"/>
      <c r="CQ835" s="396"/>
      <c r="CR835" s="396"/>
      <c r="CS835" s="396"/>
      <c r="CT835" s="396"/>
      <c r="CU835" s="396"/>
      <c r="CV835" s="396"/>
      <c r="CW835" s="396"/>
      <c r="CX835" s="396"/>
      <c r="CY835" s="396"/>
      <c r="CZ835" s="396"/>
      <c r="DA835" s="396"/>
      <c r="DB835" s="396"/>
      <c r="DC835" s="396"/>
      <c r="DD835" s="396"/>
      <c r="DE835" s="396"/>
      <c r="DF835" s="396"/>
      <c r="DG835" s="396"/>
      <c r="DH835" s="396"/>
      <c r="DI835" s="396"/>
      <c r="DJ835" s="396"/>
      <c r="DK835" s="396"/>
      <c r="DL835" s="396"/>
      <c r="DM835" s="396"/>
      <c r="DN835" s="396"/>
      <c r="DO835" s="396"/>
      <c r="DP835" s="396"/>
      <c r="DQ835" s="396"/>
      <c r="DR835" s="396"/>
      <c r="DS835" s="396"/>
      <c r="DT835" s="396"/>
      <c r="DU835" s="396"/>
      <c r="DV835" s="396"/>
      <c r="DW835" s="396"/>
      <c r="DX835" s="396"/>
      <c r="DY835" s="396"/>
      <c r="DZ835" s="396"/>
      <c r="EA835" s="396"/>
      <c r="EB835" s="396"/>
      <c r="EC835" s="396"/>
      <c r="ED835" s="396"/>
      <c r="EE835" s="396"/>
      <c r="EF835" s="396"/>
      <c r="EG835" s="396"/>
      <c r="EH835" s="396"/>
      <c r="EI835" s="396"/>
      <c r="EJ835" s="396"/>
      <c r="EK835" s="396"/>
      <c r="EL835" s="396"/>
      <c r="EM835" s="396"/>
      <c r="EN835" s="396"/>
      <c r="EO835" s="396"/>
      <c r="EP835" s="396"/>
      <c r="EQ835" s="396"/>
      <c r="ER835" s="396"/>
      <c r="ES835" s="396"/>
      <c r="ET835" s="396"/>
      <c r="EU835" s="396"/>
      <c r="EV835" s="396"/>
      <c r="EW835" s="396"/>
      <c r="EX835" s="396"/>
      <c r="EY835" s="396"/>
      <c r="EZ835" s="396"/>
      <c r="FA835" s="396"/>
      <c r="FB835" s="396"/>
      <c r="FC835" s="396"/>
      <c r="FD835" s="396"/>
      <c r="FE835" s="396"/>
      <c r="FF835" s="396"/>
      <c r="FG835" s="396"/>
      <c r="FH835" s="396"/>
      <c r="FI835" s="396"/>
      <c r="FJ835" s="396"/>
      <c r="FK835" s="396"/>
      <c r="FL835" s="396"/>
      <c r="FM835" s="396"/>
      <c r="FN835" s="396"/>
      <c r="FO835" s="396"/>
      <c r="FP835" s="396"/>
      <c r="FQ835" s="396"/>
      <c r="FR835" s="396"/>
      <c r="FS835" s="396"/>
      <c r="FT835" s="396"/>
      <c r="FU835" s="396"/>
      <c r="FV835" s="396"/>
      <c r="FW835" s="396"/>
      <c r="FX835" s="396"/>
      <c r="FY835" s="396"/>
      <c r="FZ835" s="396"/>
      <c r="GA835" s="396"/>
      <c r="GB835" s="396"/>
      <c r="GC835" s="396"/>
      <c r="GD835" s="396"/>
      <c r="GE835" s="396"/>
      <c r="GF835" s="396"/>
      <c r="GG835" s="396"/>
      <c r="GH835" s="396"/>
      <c r="GI835" s="396"/>
      <c r="GJ835" s="396"/>
      <c r="GK835" s="396"/>
      <c r="GL835" s="396"/>
      <c r="GM835" s="396"/>
      <c r="GN835" s="396"/>
      <c r="GO835" s="396"/>
      <c r="GP835" s="396"/>
      <c r="GQ835" s="396"/>
      <c r="GR835" s="396"/>
      <c r="GS835" s="396"/>
      <c r="GT835" s="396"/>
      <c r="GU835" s="396"/>
      <c r="GV835" s="396"/>
      <c r="GW835" s="396"/>
      <c r="GX835" s="396"/>
      <c r="GY835" s="396"/>
      <c r="GZ835" s="396"/>
      <c r="HA835" s="396"/>
      <c r="HB835" s="396"/>
      <c r="HC835" s="396"/>
      <c r="HD835" s="396"/>
      <c r="HE835" s="396"/>
      <c r="HF835" s="396"/>
      <c r="HG835" s="396"/>
      <c r="HH835" s="396"/>
      <c r="HI835" s="396"/>
      <c r="HJ835" s="396"/>
      <c r="HK835" s="396"/>
      <c r="HL835" s="396"/>
      <c r="HM835" s="396"/>
      <c r="HN835" s="396"/>
      <c r="HO835" s="396"/>
      <c r="HP835" s="396"/>
      <c r="HQ835" s="396"/>
      <c r="HR835" s="396"/>
      <c r="HS835" s="396"/>
      <c r="HT835" s="396"/>
      <c r="HU835" s="396"/>
      <c r="HV835" s="396"/>
      <c r="HW835" s="396"/>
      <c r="HX835" s="396"/>
      <c r="HY835" s="396"/>
      <c r="HZ835" s="396"/>
      <c r="IA835" s="396"/>
      <c r="IB835" s="396"/>
      <c r="IC835" s="396"/>
      <c r="ID835" s="396"/>
      <c r="IE835" s="396"/>
      <c r="IF835" s="396"/>
      <c r="IG835" s="396"/>
      <c r="IH835" s="396"/>
      <c r="II835" s="396"/>
      <c r="IJ835" s="396"/>
      <c r="IK835" s="396"/>
      <c r="IL835" s="396"/>
      <c r="IM835" s="396"/>
      <c r="IN835" s="396"/>
      <c r="IO835" s="396"/>
      <c r="IP835" s="396"/>
      <c r="IQ835" s="396"/>
      <c r="IR835" s="396"/>
      <c r="IS835" s="396"/>
      <c r="IT835" s="396"/>
      <c r="IU835" s="396"/>
      <c r="IV835" s="396"/>
      <c r="IW835" s="396"/>
      <c r="IX835" s="396"/>
      <c r="IY835" s="396"/>
      <c r="IZ835" s="396"/>
      <c r="JA835" s="396"/>
      <c r="JB835" s="396"/>
      <c r="JC835" s="396"/>
      <c r="JD835" s="396"/>
      <c r="JE835" s="396"/>
      <c r="JF835" s="396"/>
      <c r="JG835" s="396"/>
      <c r="JH835" s="396"/>
      <c r="JI835" s="396"/>
      <c r="JJ835" s="396"/>
      <c r="JK835" s="396"/>
      <c r="JL835" s="396"/>
      <c r="JM835" s="396"/>
      <c r="JN835" s="396"/>
      <c r="JO835" s="396"/>
      <c r="JP835" s="396"/>
      <c r="JQ835" s="396"/>
      <c r="JR835" s="396"/>
      <c r="JS835" s="396"/>
      <c r="JT835" s="396"/>
      <c r="JU835" s="396"/>
      <c r="JV835" s="396"/>
      <c r="JW835" s="396"/>
      <c r="JX835" s="396"/>
      <c r="JY835" s="396"/>
      <c r="JZ835" s="396"/>
      <c r="KA835" s="396"/>
      <c r="KB835" s="396"/>
      <c r="KC835" s="396"/>
      <c r="KD835" s="396"/>
      <c r="KE835" s="396"/>
      <c r="KF835" s="396"/>
      <c r="KG835" s="396"/>
      <c r="KH835" s="396"/>
      <c r="KI835" s="396"/>
      <c r="KJ835" s="396"/>
      <c r="KK835" s="396"/>
      <c r="KL835" s="396"/>
      <c r="KM835" s="396"/>
      <c r="KN835" s="396"/>
      <c r="KO835" s="396"/>
      <c r="KP835" s="396"/>
      <c r="KQ835" s="396"/>
      <c r="KR835" s="396"/>
      <c r="KS835" s="396"/>
      <c r="KT835" s="396"/>
      <c r="KU835" s="396"/>
      <c r="KV835" s="396"/>
      <c r="KW835" s="396"/>
      <c r="KX835" s="396"/>
      <c r="KY835" s="396"/>
      <c r="KZ835" s="396"/>
      <c r="LA835" s="396"/>
      <c r="LB835" s="396"/>
      <c r="LC835" s="396"/>
      <c r="LD835" s="396"/>
      <c r="LE835" s="396"/>
      <c r="LF835" s="396"/>
      <c r="LG835" s="396"/>
      <c r="LH835" s="396"/>
      <c r="LI835" s="396"/>
      <c r="LJ835" s="396"/>
      <c r="LK835" s="396"/>
      <c r="LL835" s="396"/>
      <c r="LM835" s="396"/>
      <c r="LN835" s="396"/>
      <c r="LO835" s="396"/>
      <c r="LP835" s="396"/>
      <c r="LQ835" s="396"/>
      <c r="LR835" s="396"/>
      <c r="LS835" s="396"/>
      <c r="LT835" s="396"/>
      <c r="LU835" s="396"/>
      <c r="LV835" s="396"/>
      <c r="LW835" s="396"/>
      <c r="LX835" s="396"/>
      <c r="LY835" s="396"/>
      <c r="LZ835" s="396"/>
      <c r="MA835" s="396"/>
      <c r="MB835" s="396"/>
      <c r="MC835" s="396"/>
      <c r="MD835" s="396"/>
      <c r="ME835" s="396"/>
      <c r="MF835" s="396"/>
      <c r="MG835" s="396"/>
      <c r="MH835" s="396"/>
      <c r="MI835" s="396"/>
      <c r="MJ835" s="396"/>
      <c r="MK835" s="396"/>
      <c r="ML835" s="396"/>
      <c r="MM835" s="396"/>
      <c r="MN835" s="396"/>
      <c r="MO835" s="396"/>
      <c r="MP835" s="396"/>
      <c r="MQ835" s="396"/>
      <c r="MR835" s="396"/>
      <c r="MS835" s="396"/>
      <c r="MT835" s="396"/>
      <c r="MU835" s="396"/>
      <c r="MV835" s="396"/>
      <c r="MW835" s="396"/>
      <c r="MX835" s="396"/>
      <c r="MY835" s="396"/>
      <c r="MZ835" s="396"/>
      <c r="NA835" s="396"/>
      <c r="NB835" s="396"/>
      <c r="NC835" s="396"/>
      <c r="ND835" s="396"/>
      <c r="NE835" s="396"/>
      <c r="NF835" s="396"/>
      <c r="NG835" s="396"/>
      <c r="NH835" s="396"/>
      <c r="NI835" s="396"/>
      <c r="NJ835" s="396"/>
      <c r="NK835" s="396"/>
      <c r="NL835" s="396"/>
      <c r="NM835" s="396"/>
      <c r="NN835" s="396"/>
      <c r="NO835" s="396"/>
      <c r="NP835" s="396"/>
      <c r="NQ835" s="396"/>
      <c r="NR835" s="396"/>
      <c r="NS835" s="396"/>
      <c r="NT835" s="396"/>
      <c r="NU835" s="396"/>
      <c r="NV835" s="396"/>
      <c r="NW835" s="396"/>
      <c r="NX835" s="396"/>
      <c r="NY835" s="396"/>
      <c r="NZ835" s="396"/>
      <c r="OA835" s="396"/>
      <c r="OB835" s="396"/>
      <c r="OC835" s="396"/>
      <c r="OD835" s="396"/>
      <c r="OE835" s="396"/>
      <c r="OF835" s="396"/>
      <c r="OG835" s="396"/>
      <c r="OH835" s="396"/>
      <c r="OI835" s="396"/>
      <c r="OJ835" s="396"/>
      <c r="OK835" s="396"/>
      <c r="OL835" s="396"/>
      <c r="OM835" s="396"/>
      <c r="ON835" s="396"/>
      <c r="OO835" s="396"/>
      <c r="OP835" s="396"/>
      <c r="OQ835" s="396"/>
      <c r="OR835" s="396"/>
      <c r="OS835" s="396"/>
      <c r="OT835" s="396"/>
      <c r="OU835" s="396"/>
      <c r="OV835" s="396"/>
      <c r="OW835" s="396"/>
      <c r="OX835" s="396"/>
      <c r="OY835" s="396"/>
      <c r="OZ835" s="396"/>
      <c r="PA835" s="396"/>
      <c r="PB835" s="396"/>
      <c r="PC835" s="396"/>
      <c r="PD835" s="396"/>
      <c r="PE835" s="396"/>
      <c r="PF835" s="396"/>
      <c r="PG835" s="396"/>
      <c r="PH835" s="396"/>
      <c r="PI835" s="396"/>
      <c r="PJ835" s="396"/>
      <c r="PK835" s="396"/>
      <c r="PL835" s="396"/>
      <c r="PM835" s="396"/>
      <c r="PN835" s="396"/>
      <c r="PO835" s="396"/>
      <c r="PP835" s="396"/>
      <c r="PQ835" s="396"/>
      <c r="PR835" s="396"/>
      <c r="PS835" s="396"/>
      <c r="PT835" s="396"/>
      <c r="PU835" s="396"/>
      <c r="PV835" s="396"/>
      <c r="PW835" s="396"/>
      <c r="PX835" s="396"/>
      <c r="PY835" s="396"/>
      <c r="PZ835" s="396"/>
      <c r="QA835" s="396"/>
      <c r="QB835" s="396"/>
      <c r="QC835" s="396"/>
      <c r="QD835" s="396"/>
      <c r="QE835" s="396"/>
      <c r="QF835" s="396"/>
      <c r="QG835" s="396"/>
      <c r="QH835" s="396"/>
      <c r="QI835" s="396"/>
      <c r="QJ835" s="396"/>
      <c r="QK835" s="396"/>
      <c r="QL835" s="396"/>
      <c r="QM835" s="396"/>
      <c r="QN835" s="396"/>
      <c r="QO835" s="396"/>
      <c r="QP835" s="396"/>
      <c r="QQ835" s="396"/>
      <c r="QR835" s="396"/>
      <c r="QS835" s="396"/>
      <c r="QT835" s="396"/>
      <c r="QU835" s="396"/>
      <c r="QV835" s="396"/>
      <c r="QW835" s="396"/>
      <c r="QX835" s="396"/>
      <c r="QY835" s="396"/>
      <c r="QZ835" s="396"/>
      <c r="RA835" s="396"/>
      <c r="RB835" s="396"/>
      <c r="RC835" s="396"/>
      <c r="RD835" s="396"/>
      <c r="RE835" s="396"/>
      <c r="RF835" s="396"/>
      <c r="RG835" s="396"/>
      <c r="RH835" s="396"/>
      <c r="RI835" s="396"/>
      <c r="RJ835" s="396"/>
      <c r="RK835" s="396"/>
      <c r="RL835" s="396"/>
      <c r="RM835" s="396"/>
      <c r="RN835" s="396"/>
      <c r="RO835" s="396"/>
      <c r="RP835" s="396"/>
      <c r="RQ835" s="396"/>
      <c r="RR835" s="396"/>
      <c r="RS835" s="396"/>
      <c r="RT835" s="396"/>
      <c r="RU835" s="396"/>
      <c r="RV835" s="396"/>
      <c r="RW835" s="396"/>
      <c r="RX835" s="396"/>
      <c r="RY835" s="396"/>
      <c r="RZ835" s="396"/>
      <c r="SA835" s="396"/>
      <c r="SB835" s="396"/>
      <c r="SC835" s="396"/>
      <c r="SD835" s="396"/>
      <c r="SE835" s="396"/>
      <c r="SF835" s="396"/>
      <c r="SG835" s="396"/>
      <c r="SH835" s="396"/>
      <c r="SI835" s="396"/>
      <c r="SJ835" s="396"/>
      <c r="SK835" s="396"/>
      <c r="SL835" s="396"/>
      <c r="SM835" s="396"/>
      <c r="SN835" s="396"/>
      <c r="SO835" s="396"/>
      <c r="SP835" s="396"/>
      <c r="SQ835" s="396"/>
      <c r="SR835" s="396"/>
      <c r="SS835" s="396"/>
      <c r="ST835" s="396"/>
      <c r="SU835" s="396"/>
      <c r="SV835" s="396"/>
      <c r="SW835" s="396"/>
      <c r="SX835" s="396"/>
      <c r="SY835" s="396"/>
      <c r="SZ835" s="396"/>
      <c r="TA835" s="396"/>
      <c r="TB835" s="396"/>
      <c r="TC835" s="396"/>
      <c r="TD835" s="396"/>
      <c r="TE835" s="396"/>
      <c r="TF835" s="396"/>
      <c r="TG835" s="396"/>
      <c r="TH835" s="396"/>
      <c r="TI835" s="396"/>
      <c r="TJ835" s="396"/>
      <c r="TK835" s="396"/>
      <c r="TL835" s="396"/>
      <c r="TM835" s="396"/>
      <c r="TN835" s="396"/>
      <c r="TO835" s="396"/>
      <c r="TP835" s="396"/>
      <c r="TQ835" s="396"/>
      <c r="TR835" s="396"/>
      <c r="TS835" s="396"/>
      <c r="TT835" s="396"/>
      <c r="TU835" s="396"/>
      <c r="TV835" s="396"/>
      <c r="TW835" s="396"/>
      <c r="TX835" s="396"/>
      <c r="TY835" s="396"/>
      <c r="TZ835" s="396"/>
      <c r="UA835" s="396"/>
      <c r="UB835" s="396"/>
      <c r="UC835" s="396"/>
      <c r="UD835" s="396"/>
      <c r="UE835" s="396"/>
      <c r="UF835" s="396"/>
      <c r="UG835" s="396"/>
      <c r="UH835" s="396"/>
      <c r="UI835" s="396"/>
      <c r="UJ835" s="396"/>
      <c r="UK835" s="396"/>
      <c r="UL835" s="396"/>
      <c r="UM835" s="396"/>
      <c r="UN835" s="396"/>
      <c r="UO835" s="396"/>
      <c r="UP835" s="396"/>
      <c r="UQ835" s="396"/>
      <c r="UR835" s="396"/>
      <c r="US835" s="396"/>
      <c r="UT835" s="396"/>
      <c r="UU835" s="396"/>
      <c r="UV835" s="396"/>
      <c r="UW835" s="396"/>
      <c r="UX835" s="396"/>
      <c r="UY835" s="396"/>
      <c r="UZ835" s="396"/>
      <c r="VA835" s="396"/>
      <c r="VB835" s="396"/>
      <c r="VC835" s="396"/>
      <c r="VD835" s="396"/>
      <c r="VE835" s="396"/>
      <c r="VF835" s="396"/>
      <c r="VG835" s="396"/>
      <c r="VH835" s="396"/>
      <c r="VI835" s="396"/>
      <c r="VJ835" s="396"/>
      <c r="VK835" s="396"/>
      <c r="VL835" s="396"/>
      <c r="VM835" s="396"/>
      <c r="VN835" s="396"/>
      <c r="VO835" s="396"/>
      <c r="VP835" s="396"/>
      <c r="VQ835" s="396"/>
      <c r="VR835" s="396"/>
      <c r="VS835" s="396"/>
      <c r="VT835" s="396"/>
      <c r="VU835" s="396"/>
      <c r="VV835" s="396"/>
      <c r="VW835" s="396"/>
      <c r="VX835" s="396"/>
      <c r="VY835" s="396"/>
      <c r="VZ835" s="396"/>
      <c r="WA835" s="396"/>
      <c r="WB835" s="396"/>
      <c r="WC835" s="396"/>
      <c r="WD835" s="396"/>
      <c r="WE835" s="396"/>
      <c r="WF835" s="396"/>
      <c r="WG835" s="396"/>
      <c r="WH835" s="396"/>
      <c r="WI835" s="396"/>
      <c r="WJ835" s="396"/>
      <c r="WK835" s="396"/>
      <c r="WL835" s="396"/>
      <c r="WM835" s="396"/>
      <c r="WN835" s="396"/>
      <c r="WO835" s="396"/>
      <c r="WP835" s="396"/>
      <c r="WQ835" s="396"/>
      <c r="WR835" s="396"/>
      <c r="WS835" s="396"/>
      <c r="WT835" s="396"/>
      <c r="WU835" s="396"/>
      <c r="WV835" s="396"/>
      <c r="WW835" s="396"/>
      <c r="WX835" s="396"/>
      <c r="WY835" s="396"/>
      <c r="WZ835" s="396"/>
      <c r="XA835" s="396"/>
      <c r="XB835" s="396"/>
      <c r="XC835" s="396"/>
      <c r="XD835" s="396"/>
      <c r="XE835" s="396"/>
      <c r="XF835" s="396"/>
      <c r="XG835" s="396"/>
      <c r="XH835" s="396"/>
      <c r="XI835" s="396"/>
      <c r="XJ835" s="396"/>
      <c r="XK835" s="396"/>
      <c r="XL835" s="396"/>
      <c r="XM835" s="396"/>
      <c r="XN835" s="396"/>
      <c r="XO835" s="396"/>
      <c r="XP835" s="396"/>
      <c r="XQ835" s="396"/>
      <c r="XR835" s="396"/>
      <c r="XS835" s="396"/>
      <c r="XT835" s="396"/>
      <c r="XU835" s="396"/>
      <c r="XV835" s="396"/>
      <c r="XW835" s="396"/>
      <c r="XX835" s="396"/>
      <c r="XY835" s="396"/>
      <c r="XZ835" s="396"/>
      <c r="YA835" s="396"/>
      <c r="YB835" s="396"/>
      <c r="YC835" s="396"/>
      <c r="YD835" s="396"/>
      <c r="YE835" s="396"/>
      <c r="YF835" s="396"/>
      <c r="YG835" s="396"/>
      <c r="YH835" s="396"/>
      <c r="YI835" s="396"/>
      <c r="YJ835" s="396"/>
      <c r="YK835" s="396"/>
      <c r="YL835" s="396"/>
      <c r="YM835" s="396"/>
      <c r="YN835" s="396"/>
      <c r="YO835" s="396"/>
      <c r="YP835" s="396"/>
      <c r="YQ835" s="396"/>
      <c r="YR835" s="396"/>
      <c r="YS835" s="396"/>
      <c r="YT835" s="396"/>
      <c r="YU835" s="396"/>
      <c r="YV835" s="396"/>
      <c r="YW835" s="396"/>
      <c r="YX835" s="396"/>
      <c r="YY835" s="396"/>
      <c r="YZ835" s="396"/>
      <c r="ZA835" s="396"/>
      <c r="ZB835" s="396"/>
      <c r="ZC835" s="396"/>
      <c r="ZD835" s="396"/>
      <c r="ZE835" s="396"/>
      <c r="ZF835" s="396"/>
      <c r="ZG835" s="396"/>
      <c r="ZH835" s="396"/>
      <c r="ZI835" s="396"/>
      <c r="ZJ835" s="396"/>
      <c r="ZK835" s="396"/>
      <c r="ZL835" s="396"/>
      <c r="ZM835" s="396"/>
      <c r="ZN835" s="396"/>
      <c r="ZO835" s="396"/>
      <c r="ZP835" s="396"/>
      <c r="ZQ835" s="396"/>
      <c r="ZR835" s="396"/>
      <c r="ZS835" s="396"/>
      <c r="ZT835" s="396"/>
      <c r="ZU835" s="396"/>
      <c r="ZV835" s="396"/>
      <c r="ZW835" s="396"/>
      <c r="ZX835" s="396"/>
      <c r="ZY835" s="396"/>
      <c r="ZZ835" s="396"/>
      <c r="AAA835" s="396"/>
      <c r="AAB835" s="396"/>
      <c r="AAC835" s="396"/>
      <c r="AAD835" s="396"/>
      <c r="AAE835" s="396"/>
      <c r="AAF835" s="396"/>
      <c r="AAG835" s="396"/>
      <c r="AAH835" s="396"/>
      <c r="AAI835" s="396"/>
      <c r="AAJ835" s="396"/>
      <c r="AAK835" s="396"/>
      <c r="AAL835" s="396"/>
      <c r="AAM835" s="396"/>
      <c r="AAN835" s="396"/>
      <c r="AAO835" s="396"/>
      <c r="AAP835" s="396"/>
      <c r="AAQ835" s="396"/>
      <c r="AAR835" s="396"/>
      <c r="AAS835" s="396"/>
      <c r="AAT835" s="396"/>
      <c r="AAU835" s="396"/>
      <c r="AAV835" s="396"/>
      <c r="AAW835" s="396"/>
      <c r="AAX835" s="396"/>
      <c r="AAY835" s="396"/>
      <c r="AAZ835" s="396"/>
      <c r="ABA835" s="396"/>
      <c r="ABB835" s="396"/>
      <c r="ABC835" s="396"/>
      <c r="ABD835" s="396"/>
      <c r="ABE835" s="396"/>
      <c r="ABF835" s="396"/>
      <c r="ABG835" s="396"/>
      <c r="ABH835" s="396"/>
      <c r="ABI835" s="396"/>
      <c r="ABJ835" s="396"/>
      <c r="ABK835" s="396"/>
      <c r="ABL835" s="396"/>
      <c r="ABM835" s="396"/>
      <c r="ABN835" s="396"/>
      <c r="ABO835" s="396"/>
      <c r="ABP835" s="396"/>
      <c r="ABQ835" s="396"/>
      <c r="ABR835" s="396"/>
      <c r="ABS835" s="396"/>
      <c r="ABT835" s="396"/>
      <c r="ABU835" s="396"/>
      <c r="ABV835" s="396"/>
      <c r="ABW835" s="396"/>
      <c r="ABX835" s="396"/>
      <c r="ABY835" s="396"/>
      <c r="ABZ835" s="396"/>
      <c r="ACA835" s="396"/>
      <c r="ACB835" s="396"/>
      <c r="ACC835" s="396"/>
      <c r="ACD835" s="396"/>
      <c r="ACE835" s="396"/>
      <c r="ACF835" s="396"/>
      <c r="ACG835" s="396"/>
      <c r="ACH835" s="396"/>
      <c r="ACI835" s="396"/>
      <c r="ACJ835" s="396"/>
      <c r="ACK835" s="396"/>
      <c r="ACL835" s="396"/>
      <c r="ACM835" s="396"/>
      <c r="ACN835" s="396"/>
      <c r="ACO835" s="396"/>
      <c r="ACP835" s="396"/>
      <c r="ACQ835" s="396"/>
      <c r="ACR835" s="396"/>
      <c r="ACS835" s="396"/>
      <c r="ACT835" s="396"/>
      <c r="ACU835" s="396"/>
      <c r="ACV835" s="396"/>
      <c r="ACW835" s="396"/>
      <c r="ACX835" s="396"/>
      <c r="ACY835" s="396"/>
      <c r="ACZ835" s="396"/>
      <c r="ADA835" s="396"/>
      <c r="ADB835" s="396"/>
      <c r="ADC835" s="396"/>
      <c r="ADD835" s="396"/>
      <c r="ADE835" s="396"/>
      <c r="ADF835" s="396"/>
      <c r="ADG835" s="396"/>
      <c r="ADH835" s="396"/>
      <c r="ADI835" s="396"/>
      <c r="ADJ835" s="396"/>
      <c r="ADK835" s="396"/>
      <c r="ADL835" s="396"/>
      <c r="ADM835" s="396"/>
      <c r="ADN835" s="396"/>
      <c r="ADO835" s="396"/>
      <c r="ADP835" s="396"/>
      <c r="ADQ835" s="396"/>
      <c r="ADR835" s="396"/>
      <c r="ADS835" s="396"/>
      <c r="ADT835" s="396"/>
      <c r="ADU835" s="396"/>
      <c r="ADV835" s="396"/>
      <c r="ADW835" s="396"/>
      <c r="ADX835" s="396"/>
      <c r="ADY835" s="396"/>
      <c r="ADZ835" s="396"/>
      <c r="AEA835" s="396"/>
      <c r="AEB835" s="396"/>
      <c r="AEC835" s="396"/>
      <c r="AED835" s="396"/>
      <c r="AEE835" s="396"/>
      <c r="AEF835" s="396"/>
      <c r="AEG835" s="396"/>
      <c r="AEH835" s="396"/>
      <c r="AEI835" s="396"/>
      <c r="AEJ835" s="396"/>
      <c r="AEK835" s="396"/>
      <c r="AEL835" s="396"/>
      <c r="AEM835" s="396"/>
      <c r="AEN835" s="396"/>
      <c r="AEO835" s="396"/>
      <c r="AEP835" s="396"/>
      <c r="AEQ835" s="396"/>
      <c r="AER835" s="396"/>
      <c r="AES835" s="396"/>
      <c r="AET835" s="396"/>
      <c r="AEU835" s="396"/>
      <c r="AEV835" s="396"/>
      <c r="AEW835" s="396"/>
      <c r="AEX835" s="396"/>
      <c r="AEY835" s="396"/>
      <c r="AEZ835" s="396"/>
      <c r="AFA835" s="396"/>
      <c r="AFB835" s="396"/>
      <c r="AFC835" s="396"/>
      <c r="AFD835" s="396"/>
      <c r="AFE835" s="396"/>
      <c r="AFF835" s="396"/>
      <c r="AFG835" s="396"/>
      <c r="AFH835" s="396"/>
      <c r="AFI835" s="396"/>
      <c r="AFJ835" s="396"/>
      <c r="AFK835" s="396"/>
      <c r="AFL835" s="396"/>
      <c r="AFM835" s="396"/>
      <c r="AFN835" s="396"/>
      <c r="AFO835" s="396"/>
      <c r="AFP835" s="396"/>
      <c r="AFQ835" s="396"/>
      <c r="AFR835" s="396"/>
      <c r="AFS835" s="396"/>
      <c r="AFT835" s="396"/>
      <c r="AFU835" s="396"/>
      <c r="AFV835" s="396"/>
      <c r="AFW835" s="396"/>
      <c r="AFX835" s="396"/>
      <c r="AFY835" s="396"/>
      <c r="AFZ835" s="396"/>
      <c r="AGA835" s="396"/>
      <c r="AGB835" s="396"/>
      <c r="AGC835" s="396"/>
      <c r="AGD835" s="396"/>
      <c r="AGE835" s="396"/>
      <c r="AGF835" s="396"/>
      <c r="AGG835" s="396"/>
      <c r="AGH835" s="396"/>
      <c r="AGI835" s="396"/>
      <c r="AGJ835" s="396"/>
      <c r="AGK835" s="396"/>
      <c r="AGL835" s="396"/>
      <c r="AGM835" s="396"/>
      <c r="AGN835" s="396"/>
      <c r="AGO835" s="396"/>
      <c r="AGP835" s="396"/>
      <c r="AGQ835" s="396"/>
      <c r="AGR835" s="396"/>
      <c r="AGS835" s="396"/>
      <c r="AGT835" s="396"/>
      <c r="AGU835" s="396"/>
      <c r="AGV835" s="396"/>
      <c r="AGW835" s="396"/>
      <c r="AGX835" s="396"/>
      <c r="AGY835" s="396"/>
      <c r="AGZ835" s="396"/>
      <c r="AHA835" s="396"/>
      <c r="AHB835" s="396"/>
      <c r="AHC835" s="396"/>
      <c r="AHD835" s="396"/>
      <c r="AHE835" s="396"/>
      <c r="AHF835" s="396"/>
      <c r="AHG835" s="396"/>
      <c r="AHH835" s="396"/>
      <c r="AHI835" s="396"/>
      <c r="AHJ835" s="396"/>
      <c r="AHK835" s="396"/>
      <c r="AHL835" s="396"/>
      <c r="AHM835" s="396"/>
      <c r="AHN835" s="396"/>
      <c r="AHO835" s="396"/>
      <c r="AHP835" s="396"/>
      <c r="AHQ835" s="396"/>
      <c r="AHR835" s="396"/>
      <c r="AHS835" s="396"/>
      <c r="AHT835" s="396"/>
      <c r="AHU835" s="396"/>
      <c r="AHV835" s="396"/>
      <c r="AHW835" s="396"/>
      <c r="AHX835" s="396"/>
      <c r="AHY835" s="396"/>
      <c r="AHZ835" s="396"/>
      <c r="AIA835" s="396"/>
      <c r="AIB835" s="396"/>
      <c r="AIC835" s="396"/>
      <c r="AID835" s="396"/>
      <c r="AIE835" s="396"/>
      <c r="AIF835" s="396"/>
      <c r="AIG835" s="396"/>
      <c r="AIH835" s="396"/>
      <c r="AII835" s="396"/>
      <c r="AIJ835" s="396"/>
      <c r="AIK835" s="396"/>
      <c r="AIL835" s="396"/>
      <c r="AIM835" s="396"/>
      <c r="AIN835" s="396"/>
      <c r="AIO835" s="396"/>
      <c r="AIP835" s="396"/>
      <c r="AIQ835" s="396"/>
      <c r="AIR835" s="396"/>
      <c r="AIS835" s="396"/>
      <c r="AIT835" s="396"/>
      <c r="AIU835" s="396"/>
      <c r="AIV835" s="396"/>
      <c r="AIW835" s="396"/>
      <c r="AIX835" s="396"/>
      <c r="AIY835" s="396"/>
      <c r="AIZ835" s="396"/>
      <c r="AJA835" s="396"/>
      <c r="AJB835" s="396"/>
      <c r="AJC835" s="396"/>
      <c r="AJD835" s="396"/>
      <c r="AJE835" s="396"/>
      <c r="AJF835" s="396"/>
      <c r="AJG835" s="396"/>
      <c r="AJH835" s="396"/>
      <c r="AJI835" s="396"/>
      <c r="AJJ835" s="396"/>
      <c r="AJK835" s="396"/>
      <c r="AJL835" s="396"/>
      <c r="AJM835" s="396"/>
      <c r="AJN835" s="396"/>
      <c r="AJO835" s="396"/>
      <c r="AJP835" s="396"/>
      <c r="AJQ835" s="396"/>
      <c r="AJR835" s="396"/>
      <c r="AJS835" s="396"/>
      <c r="AJT835" s="396"/>
      <c r="AJU835" s="396"/>
      <c r="AJV835" s="396"/>
      <c r="AJW835" s="396"/>
      <c r="AJX835" s="396"/>
      <c r="AJY835" s="396"/>
      <c r="AJZ835" s="396"/>
      <c r="AKA835" s="396"/>
      <c r="AKB835" s="396"/>
      <c r="AKC835" s="396"/>
      <c r="AKD835" s="396"/>
      <c r="AKE835" s="396"/>
      <c r="AKF835" s="396"/>
      <c r="AKG835" s="396"/>
      <c r="AKH835" s="396"/>
      <c r="AKI835" s="396"/>
      <c r="AKJ835" s="396"/>
      <c r="AKK835" s="396"/>
      <c r="AKL835" s="396"/>
      <c r="AKM835" s="396"/>
      <c r="AKN835" s="396"/>
      <c r="AKO835" s="396"/>
      <c r="AKP835" s="396"/>
      <c r="AKQ835" s="396"/>
      <c r="AKR835" s="396"/>
      <c r="AKS835" s="396"/>
      <c r="AKT835" s="396"/>
      <c r="AKU835" s="396"/>
      <c r="AKV835" s="396"/>
      <c r="AKW835" s="396"/>
      <c r="AKX835" s="396"/>
      <c r="AKY835" s="396"/>
      <c r="AKZ835" s="396"/>
      <c r="ALA835" s="396"/>
      <c r="ALB835" s="396"/>
      <c r="ALC835" s="396"/>
      <c r="ALD835" s="396"/>
      <c r="ALE835" s="396"/>
      <c r="ALF835" s="396"/>
      <c r="ALG835" s="396"/>
      <c r="ALH835" s="396"/>
      <c r="ALI835" s="396"/>
      <c r="ALJ835" s="396"/>
      <c r="ALK835" s="396"/>
      <c r="ALL835" s="396"/>
      <c r="ALM835" s="396"/>
      <c r="ALN835" s="396"/>
      <c r="ALO835" s="396"/>
      <c r="ALP835" s="396"/>
      <c r="ALQ835" s="396"/>
      <c r="ALR835" s="396"/>
      <c r="ALS835" s="396"/>
      <c r="ALT835" s="396"/>
      <c r="ALU835" s="396"/>
      <c r="ALV835" s="396"/>
      <c r="ALW835" s="396"/>
      <c r="ALX835" s="396"/>
      <c r="ALY835" s="396"/>
      <c r="ALZ835" s="396"/>
      <c r="AMA835" s="396"/>
      <c r="AMB835" s="396"/>
      <c r="AMC835" s="396"/>
      <c r="AMD835" s="396"/>
      <c r="AME835" s="396"/>
      <c r="AMF835" s="396"/>
      <c r="AMG835" s="396"/>
      <c r="AMH835" s="396"/>
      <c r="AMI835" s="396"/>
      <c r="AMJ835" s="396"/>
      <c r="AMK835" s="396"/>
      <c r="AML835" s="396"/>
      <c r="AMM835" s="396"/>
      <c r="AMN835" s="396"/>
      <c r="AMO835" s="396"/>
      <c r="AMP835" s="396"/>
      <c r="AMQ835" s="396"/>
      <c r="AMR835" s="396"/>
      <c r="AMS835" s="396"/>
      <c r="AMT835" s="396"/>
      <c r="AMU835" s="396"/>
      <c r="AMV835" s="396"/>
      <c r="AMW835" s="396"/>
      <c r="AMX835" s="396"/>
      <c r="AMY835" s="396"/>
      <c r="AMZ835" s="396"/>
      <c r="ANA835" s="396"/>
      <c r="ANB835" s="396"/>
      <c r="ANC835" s="396"/>
      <c r="AND835" s="396"/>
      <c r="ANE835" s="396"/>
      <c r="ANF835" s="396"/>
      <c r="ANG835" s="396"/>
      <c r="ANH835" s="396"/>
      <c r="ANI835" s="396"/>
      <c r="ANJ835" s="396"/>
      <c r="ANK835" s="396"/>
      <c r="ANL835" s="396"/>
      <c r="ANM835" s="396"/>
      <c r="ANN835" s="396"/>
      <c r="ANO835" s="396"/>
      <c r="ANP835" s="396"/>
      <c r="ANQ835" s="396"/>
      <c r="ANR835" s="396"/>
      <c r="ANS835" s="396"/>
      <c r="ANT835" s="396"/>
      <c r="ANU835" s="396"/>
      <c r="ANV835" s="396"/>
      <c r="ANW835" s="396"/>
      <c r="ANX835" s="396"/>
      <c r="ANY835" s="396"/>
      <c r="ANZ835" s="396"/>
      <c r="AOA835" s="396"/>
      <c r="AOB835" s="396"/>
      <c r="AOC835" s="396"/>
      <c r="AOD835" s="396"/>
      <c r="AOE835" s="396"/>
      <c r="AOF835" s="396"/>
      <c r="AOG835" s="396"/>
      <c r="AOH835" s="396"/>
      <c r="AOI835" s="396"/>
      <c r="AOJ835" s="396"/>
      <c r="AOK835" s="396"/>
      <c r="AOL835" s="396"/>
      <c r="AOM835" s="396"/>
      <c r="AON835" s="396"/>
      <c r="AOO835" s="396"/>
      <c r="AOP835" s="396"/>
      <c r="AOQ835" s="396"/>
      <c r="AOR835" s="396"/>
      <c r="AOS835" s="396"/>
      <c r="AOT835" s="396"/>
      <c r="AOU835" s="396"/>
      <c r="AOV835" s="396"/>
      <c r="AOW835" s="396"/>
      <c r="AOX835" s="396"/>
      <c r="AOY835" s="396"/>
      <c r="AOZ835" s="396"/>
      <c r="APA835" s="396"/>
      <c r="APB835" s="396"/>
      <c r="APC835" s="396"/>
      <c r="APD835" s="396"/>
      <c r="APE835" s="396"/>
      <c r="APF835" s="396"/>
      <c r="APG835" s="396"/>
      <c r="APH835" s="396"/>
      <c r="API835" s="396"/>
      <c r="APJ835" s="396"/>
      <c r="APK835" s="396"/>
      <c r="APL835" s="396"/>
      <c r="APM835" s="396"/>
      <c r="APN835" s="396"/>
      <c r="APO835" s="396"/>
      <c r="APP835" s="396"/>
      <c r="APQ835" s="396"/>
      <c r="APR835" s="396"/>
      <c r="APS835" s="396"/>
      <c r="APT835" s="396"/>
      <c r="APU835" s="396"/>
      <c r="APV835" s="396"/>
      <c r="APW835" s="396"/>
      <c r="APX835" s="396"/>
      <c r="APY835" s="396"/>
      <c r="APZ835" s="396"/>
      <c r="AQA835" s="396"/>
      <c r="AQB835" s="396"/>
      <c r="AQC835" s="396"/>
      <c r="AQD835" s="396"/>
      <c r="AQE835" s="396"/>
      <c r="AQF835" s="396"/>
      <c r="AQG835" s="396"/>
      <c r="AQH835" s="396"/>
      <c r="AQI835" s="396"/>
      <c r="AQJ835" s="396"/>
      <c r="AQK835" s="396"/>
      <c r="AQL835" s="396"/>
      <c r="AQM835" s="396"/>
      <c r="AQN835" s="396"/>
      <c r="AQO835" s="396"/>
      <c r="AQP835" s="396"/>
      <c r="AQQ835" s="396"/>
      <c r="AQR835" s="396"/>
      <c r="AQS835" s="396"/>
      <c r="AQT835" s="396"/>
      <c r="AQU835" s="396"/>
      <c r="AQV835" s="396"/>
      <c r="AQW835" s="396"/>
      <c r="AQX835" s="396"/>
      <c r="AQY835" s="396"/>
      <c r="AQZ835" s="396"/>
      <c r="ARA835" s="396"/>
      <c r="ARB835" s="396"/>
      <c r="ARC835" s="396"/>
      <c r="ARD835" s="396"/>
      <c r="ARE835" s="396"/>
      <c r="ARF835" s="396"/>
      <c r="ARG835" s="396"/>
      <c r="ARH835" s="396"/>
      <c r="ARI835" s="396"/>
      <c r="ARJ835" s="396"/>
      <c r="ARK835" s="396"/>
      <c r="ARL835" s="396"/>
      <c r="ARM835" s="396"/>
      <c r="ARN835" s="396"/>
      <c r="ARO835" s="396"/>
      <c r="ARP835" s="396"/>
      <c r="ARQ835" s="396"/>
      <c r="ARR835" s="396"/>
      <c r="ARS835" s="396"/>
      <c r="ART835" s="396"/>
      <c r="ARU835" s="396"/>
      <c r="ARV835" s="396"/>
      <c r="ARW835" s="396"/>
      <c r="ARX835" s="396"/>
      <c r="ARY835" s="396"/>
      <c r="ARZ835" s="396"/>
      <c r="ASA835" s="396"/>
      <c r="ASB835" s="396"/>
      <c r="ASC835" s="396"/>
      <c r="ASD835" s="396"/>
      <c r="ASE835" s="396"/>
      <c r="ASF835" s="396"/>
      <c r="ASG835" s="396"/>
      <c r="ASH835" s="396"/>
      <c r="ASI835" s="396"/>
      <c r="ASJ835" s="396"/>
      <c r="ASK835" s="396"/>
      <c r="ASL835" s="396"/>
      <c r="ASM835" s="396"/>
      <c r="ASN835" s="396"/>
      <c r="ASO835" s="396"/>
      <c r="ASP835" s="396"/>
      <c r="ASQ835" s="396"/>
      <c r="ASR835" s="396"/>
      <c r="ASS835" s="396"/>
      <c r="AST835" s="396"/>
      <c r="ASU835" s="396"/>
      <c r="ASV835" s="396"/>
      <c r="ASW835" s="396"/>
      <c r="ASX835" s="396"/>
      <c r="ASY835" s="396"/>
      <c r="ASZ835" s="396"/>
      <c r="ATA835" s="396"/>
      <c r="ATB835" s="396"/>
      <c r="ATC835" s="396"/>
      <c r="ATD835" s="396"/>
      <c r="ATE835" s="396"/>
      <c r="ATF835" s="396"/>
      <c r="ATG835" s="396"/>
      <c r="ATH835" s="396"/>
      <c r="ATI835" s="396"/>
      <c r="ATJ835" s="396"/>
      <c r="ATK835" s="396"/>
      <c r="ATL835" s="396"/>
      <c r="ATM835" s="396"/>
      <c r="ATN835" s="396"/>
      <c r="ATO835" s="396"/>
      <c r="ATP835" s="396"/>
      <c r="ATQ835" s="396"/>
      <c r="ATR835" s="396"/>
      <c r="ATS835" s="396"/>
      <c r="ATT835" s="396"/>
      <c r="ATU835" s="396"/>
      <c r="ATV835" s="396"/>
      <c r="ATW835" s="396"/>
      <c r="ATX835" s="396"/>
      <c r="ATY835" s="396"/>
      <c r="ATZ835" s="396"/>
      <c r="AUA835" s="396"/>
      <c r="AUB835" s="396"/>
      <c r="AUC835" s="396"/>
      <c r="AUD835" s="396"/>
      <c r="AUE835" s="396"/>
      <c r="AUF835" s="396"/>
      <c r="AUG835" s="396"/>
      <c r="AUH835" s="396"/>
      <c r="AUI835" s="396"/>
      <c r="AUJ835" s="396"/>
      <c r="AUK835" s="396"/>
      <c r="AUL835" s="396"/>
      <c r="AUM835" s="396"/>
      <c r="AUN835" s="396"/>
      <c r="AUO835" s="396"/>
      <c r="AUP835" s="396"/>
      <c r="AUQ835" s="396"/>
      <c r="AUR835" s="396"/>
      <c r="AUS835" s="396"/>
      <c r="AUT835" s="396"/>
      <c r="AUU835" s="396"/>
      <c r="AUV835" s="396"/>
      <c r="AUW835" s="396"/>
      <c r="AUX835" s="396"/>
      <c r="AUY835" s="396"/>
      <c r="AUZ835" s="396"/>
      <c r="AVA835" s="396"/>
      <c r="AVB835" s="396"/>
      <c r="AVC835" s="396"/>
      <c r="AVD835" s="396"/>
      <c r="AVE835" s="396"/>
      <c r="AVF835" s="396"/>
      <c r="AVG835" s="396"/>
      <c r="AVH835" s="396"/>
      <c r="AVI835" s="396"/>
      <c r="AVJ835" s="396"/>
      <c r="AVK835" s="396"/>
      <c r="AVL835" s="396"/>
      <c r="AVM835" s="396"/>
      <c r="AVN835" s="396"/>
      <c r="AVO835" s="396"/>
      <c r="AVP835" s="396"/>
      <c r="AVQ835" s="396"/>
      <c r="AVR835" s="396"/>
      <c r="AVS835" s="396"/>
      <c r="AVT835" s="396"/>
      <c r="AVU835" s="396"/>
      <c r="AVV835" s="396"/>
      <c r="AVW835" s="396"/>
      <c r="AVX835" s="396"/>
      <c r="AVY835" s="396"/>
      <c r="AVZ835" s="396"/>
      <c r="AWA835" s="396"/>
      <c r="AWB835" s="396"/>
      <c r="AWC835" s="396"/>
      <c r="AWD835" s="396"/>
      <c r="AWE835" s="396"/>
      <c r="AWF835" s="396"/>
      <c r="AWG835" s="396"/>
      <c r="AWH835" s="396"/>
      <c r="AWI835" s="396"/>
      <c r="AWJ835" s="396"/>
      <c r="AWK835" s="396"/>
      <c r="AWL835" s="396"/>
      <c r="AWM835" s="396"/>
      <c r="AWN835" s="396"/>
      <c r="AWO835" s="396"/>
      <c r="AWP835" s="396"/>
      <c r="AWQ835" s="396"/>
      <c r="AWR835" s="396"/>
      <c r="AWS835" s="396"/>
      <c r="AWT835" s="396"/>
      <c r="AWU835" s="396"/>
      <c r="AWV835" s="396"/>
      <c r="AWW835" s="396"/>
      <c r="AWX835" s="396"/>
      <c r="AWY835" s="396"/>
      <c r="AWZ835" s="396"/>
      <c r="AXA835" s="396"/>
      <c r="AXB835" s="396"/>
      <c r="AXC835" s="396"/>
      <c r="AXD835" s="396"/>
      <c r="AXE835" s="396"/>
      <c r="AXF835" s="396"/>
      <c r="AXG835" s="396"/>
      <c r="AXH835" s="396"/>
      <c r="AXI835" s="396"/>
      <c r="AXJ835" s="396"/>
      <c r="AXK835" s="396"/>
      <c r="AXL835" s="396"/>
      <c r="AXM835" s="396"/>
      <c r="AXN835" s="396"/>
      <c r="AXO835" s="396"/>
      <c r="AXP835" s="396"/>
      <c r="AXQ835" s="396"/>
      <c r="AXR835" s="396"/>
      <c r="AXS835" s="396"/>
      <c r="AXT835" s="396"/>
      <c r="AXU835" s="396"/>
      <c r="AXV835" s="396"/>
      <c r="AXW835" s="396"/>
      <c r="AXX835" s="396"/>
      <c r="AXY835" s="396"/>
      <c r="AXZ835" s="396"/>
      <c r="AYA835" s="396"/>
      <c r="AYB835" s="396"/>
      <c r="AYC835" s="396"/>
      <c r="AYD835" s="396"/>
      <c r="AYE835" s="396"/>
      <c r="AYF835" s="396"/>
      <c r="AYG835" s="396"/>
      <c r="AYH835" s="396"/>
      <c r="AYI835" s="396"/>
      <c r="AYJ835" s="396"/>
      <c r="AYK835" s="396"/>
      <c r="AYL835" s="396"/>
      <c r="AYM835" s="396"/>
      <c r="AYN835" s="396"/>
      <c r="AYO835" s="396"/>
      <c r="AYP835" s="396"/>
      <c r="AYQ835" s="396"/>
      <c r="AYR835" s="396"/>
      <c r="AYS835" s="396"/>
      <c r="AYT835" s="396"/>
      <c r="AYU835" s="396"/>
      <c r="AYV835" s="396"/>
      <c r="AYW835" s="396"/>
      <c r="AYX835" s="396"/>
      <c r="AYY835" s="396"/>
      <c r="AYZ835" s="396"/>
      <c r="AZA835" s="396"/>
      <c r="AZB835" s="396"/>
      <c r="AZC835" s="396"/>
      <c r="AZD835" s="396"/>
      <c r="AZE835" s="396"/>
      <c r="AZF835" s="396"/>
      <c r="AZG835" s="396"/>
      <c r="AZH835" s="396"/>
      <c r="AZI835" s="396"/>
      <c r="AZJ835" s="396"/>
      <c r="AZK835" s="396"/>
      <c r="AZL835" s="396"/>
      <c r="AZM835" s="396"/>
      <c r="AZN835" s="396"/>
      <c r="AZO835" s="396"/>
      <c r="AZP835" s="396"/>
      <c r="AZQ835" s="396"/>
      <c r="AZR835" s="396"/>
      <c r="AZS835" s="396"/>
      <c r="AZT835" s="396"/>
      <c r="AZU835" s="396"/>
      <c r="AZV835" s="396"/>
      <c r="AZW835" s="396"/>
      <c r="AZX835" s="396"/>
      <c r="AZY835" s="396"/>
      <c r="AZZ835" s="396"/>
      <c r="BAA835" s="396"/>
      <c r="BAB835" s="396"/>
      <c r="BAC835" s="396"/>
      <c r="BAD835" s="396"/>
      <c r="BAE835" s="396"/>
      <c r="BAF835" s="396"/>
      <c r="BAG835" s="396"/>
      <c r="BAH835" s="396"/>
      <c r="BAI835" s="396"/>
      <c r="BAJ835" s="396"/>
      <c r="BAK835" s="396"/>
      <c r="BAL835" s="396"/>
      <c r="BAM835" s="396"/>
      <c r="BAN835" s="396"/>
      <c r="BAO835" s="396"/>
      <c r="BAP835" s="396"/>
      <c r="BAQ835" s="396"/>
      <c r="BAR835" s="396"/>
      <c r="BAS835" s="396"/>
      <c r="BAT835" s="396"/>
      <c r="BAU835" s="396"/>
      <c r="BAV835" s="396"/>
      <c r="BAW835" s="396"/>
      <c r="BAX835" s="396"/>
      <c r="BAY835" s="396"/>
      <c r="BAZ835" s="396"/>
      <c r="BBA835" s="396"/>
      <c r="BBB835" s="396"/>
      <c r="BBC835" s="396"/>
      <c r="BBD835" s="396"/>
      <c r="BBE835" s="396"/>
      <c r="BBF835" s="396"/>
      <c r="BBG835" s="396"/>
      <c r="BBH835" s="396"/>
      <c r="BBI835" s="396"/>
      <c r="BBJ835" s="396"/>
      <c r="BBK835" s="396"/>
      <c r="BBL835" s="396"/>
      <c r="BBM835" s="396"/>
      <c r="BBN835" s="396"/>
      <c r="BBO835" s="396"/>
      <c r="BBP835" s="396"/>
      <c r="BBQ835" s="396"/>
      <c r="BBR835" s="396"/>
      <c r="BBS835" s="396"/>
      <c r="BBT835" s="396"/>
      <c r="BBU835" s="396"/>
      <c r="BBV835" s="396"/>
      <c r="BBW835" s="396"/>
      <c r="BBX835" s="396"/>
      <c r="BBY835" s="396"/>
      <c r="BBZ835" s="396"/>
      <c r="BCA835" s="396"/>
      <c r="BCB835" s="396"/>
      <c r="BCC835" s="396"/>
      <c r="BCD835" s="396"/>
      <c r="BCE835" s="396"/>
      <c r="BCF835" s="396"/>
      <c r="BCG835" s="396"/>
      <c r="BCH835" s="396"/>
      <c r="BCI835" s="396"/>
      <c r="BCJ835" s="396"/>
      <c r="BCK835" s="396"/>
      <c r="BCL835" s="396"/>
      <c r="BCM835" s="396"/>
      <c r="BCN835" s="396"/>
      <c r="BCO835" s="396"/>
      <c r="BCP835" s="396"/>
      <c r="BCQ835" s="396"/>
      <c r="BCR835" s="396"/>
      <c r="BCS835" s="396"/>
      <c r="BCT835" s="396"/>
      <c r="BCU835" s="396"/>
      <c r="BCV835" s="396"/>
      <c r="BCW835" s="396"/>
      <c r="BCX835" s="396"/>
      <c r="BCY835" s="396"/>
      <c r="BCZ835" s="396"/>
      <c r="BDA835" s="396"/>
      <c r="BDB835" s="396"/>
      <c r="BDC835" s="396"/>
      <c r="BDD835" s="396"/>
      <c r="BDE835" s="396"/>
      <c r="BDF835" s="396"/>
      <c r="BDG835" s="396"/>
      <c r="BDH835" s="396"/>
      <c r="BDI835" s="396"/>
      <c r="BDJ835" s="396"/>
      <c r="BDK835" s="396"/>
      <c r="BDL835" s="396"/>
      <c r="BDM835" s="396"/>
      <c r="BDN835" s="396"/>
      <c r="BDO835" s="396"/>
      <c r="BDP835" s="396"/>
      <c r="BDQ835" s="396"/>
      <c r="BDR835" s="396"/>
      <c r="BDS835" s="396"/>
      <c r="BDT835" s="396"/>
      <c r="BDU835" s="396"/>
      <c r="BDV835" s="396"/>
      <c r="BDW835" s="396"/>
      <c r="BDX835" s="396"/>
      <c r="BDY835" s="396"/>
      <c r="BDZ835" s="396"/>
      <c r="BEA835" s="396"/>
      <c r="BEB835" s="396"/>
      <c r="BEC835" s="396"/>
      <c r="BED835" s="396"/>
      <c r="BEE835" s="396"/>
      <c r="BEF835" s="396"/>
      <c r="BEG835" s="396"/>
      <c r="BEH835" s="396"/>
      <c r="BEI835" s="396"/>
      <c r="BEJ835" s="396"/>
      <c r="BEK835" s="396"/>
      <c r="BEL835" s="396"/>
      <c r="BEM835" s="396"/>
      <c r="BEN835" s="396"/>
      <c r="BEO835" s="396"/>
      <c r="BEP835" s="396"/>
      <c r="BEQ835" s="396"/>
      <c r="BER835" s="396"/>
      <c r="BES835" s="396"/>
      <c r="BET835" s="396"/>
      <c r="BEU835" s="396"/>
      <c r="BEV835" s="396"/>
      <c r="BEW835" s="396"/>
      <c r="BEX835" s="396"/>
      <c r="BEY835" s="396"/>
      <c r="BEZ835" s="396"/>
      <c r="BFA835" s="396"/>
      <c r="BFB835" s="396"/>
      <c r="BFC835" s="396"/>
      <c r="BFD835" s="396"/>
      <c r="BFE835" s="396"/>
      <c r="BFF835" s="396"/>
      <c r="BFG835" s="396"/>
      <c r="BFH835" s="396"/>
      <c r="BFI835" s="396"/>
      <c r="BFJ835" s="396"/>
      <c r="BFK835" s="396"/>
      <c r="BFL835" s="396"/>
      <c r="BFM835" s="396"/>
      <c r="BFN835" s="396"/>
      <c r="BFO835" s="396"/>
      <c r="BFP835" s="396"/>
      <c r="BFQ835" s="396"/>
      <c r="BFR835" s="396"/>
      <c r="BFS835" s="396"/>
      <c r="BFT835" s="396"/>
      <c r="BFU835" s="396"/>
      <c r="BFV835" s="396"/>
      <c r="BFW835" s="396"/>
      <c r="BFX835" s="396"/>
      <c r="BFY835" s="396"/>
      <c r="BFZ835" s="396"/>
      <c r="BGA835" s="396"/>
      <c r="BGB835" s="396"/>
      <c r="BGC835" s="396"/>
      <c r="BGD835" s="396"/>
      <c r="BGE835" s="396"/>
      <c r="BGF835" s="396"/>
      <c r="BGG835" s="396"/>
      <c r="BGH835" s="396"/>
      <c r="BGI835" s="396"/>
      <c r="BGJ835" s="396"/>
      <c r="BGK835" s="396"/>
      <c r="BGL835" s="396"/>
      <c r="BGM835" s="396"/>
      <c r="BGN835" s="396"/>
      <c r="BGO835" s="396"/>
      <c r="BGP835" s="396"/>
      <c r="BGQ835" s="396"/>
      <c r="BGR835" s="396"/>
      <c r="BGS835" s="396"/>
      <c r="BGT835" s="396"/>
      <c r="BGU835" s="396"/>
      <c r="BGV835" s="396"/>
      <c r="BGW835" s="396"/>
      <c r="BGX835" s="396"/>
      <c r="BGY835" s="396"/>
      <c r="BGZ835" s="396"/>
      <c r="BHA835" s="396"/>
      <c r="BHB835" s="396"/>
      <c r="BHC835" s="396"/>
      <c r="BHD835" s="396"/>
      <c r="BHE835" s="396"/>
      <c r="BHF835" s="396"/>
      <c r="BHG835" s="396"/>
      <c r="BHH835" s="396"/>
      <c r="BHI835" s="396"/>
      <c r="BHJ835" s="396"/>
      <c r="BHK835" s="396"/>
      <c r="BHL835" s="396"/>
      <c r="BHM835" s="396"/>
      <c r="BHN835" s="396"/>
      <c r="BHO835" s="396"/>
      <c r="BHP835" s="396"/>
      <c r="BHQ835" s="396"/>
      <c r="BHR835" s="396"/>
      <c r="BHS835" s="396"/>
      <c r="BHT835" s="396"/>
      <c r="BHU835" s="396"/>
      <c r="BHV835" s="396"/>
      <c r="BHW835" s="396"/>
      <c r="BHX835" s="396"/>
      <c r="BHY835" s="396"/>
      <c r="BHZ835" s="396"/>
      <c r="BIA835" s="396"/>
      <c r="BIB835" s="396"/>
      <c r="BIC835" s="396"/>
      <c r="BID835" s="396"/>
      <c r="BIE835" s="396"/>
      <c r="BIF835" s="396"/>
      <c r="BIG835" s="396"/>
      <c r="BIH835" s="396"/>
      <c r="BII835" s="396"/>
      <c r="BIJ835" s="396"/>
      <c r="BIK835" s="396"/>
      <c r="BIL835" s="396"/>
      <c r="BIM835" s="396"/>
      <c r="BIN835" s="396"/>
      <c r="BIO835" s="396"/>
      <c r="BIP835" s="396"/>
      <c r="BIQ835" s="396"/>
      <c r="BIR835" s="396"/>
      <c r="BIS835" s="396"/>
      <c r="BIT835" s="396"/>
      <c r="BIU835" s="396"/>
      <c r="BIV835" s="396"/>
      <c r="BIW835" s="396"/>
      <c r="BIX835" s="396"/>
      <c r="BIY835" s="396"/>
      <c r="BIZ835" s="396"/>
      <c r="BJA835" s="396"/>
      <c r="BJB835" s="396"/>
      <c r="BJC835" s="396"/>
      <c r="BJD835" s="396"/>
      <c r="BJE835" s="396"/>
      <c r="BJF835" s="396"/>
      <c r="BJG835" s="396"/>
      <c r="BJH835" s="396"/>
      <c r="BJI835" s="396"/>
      <c r="BJJ835" s="396"/>
      <c r="BJK835" s="396"/>
      <c r="BJL835" s="396"/>
      <c r="BJM835" s="396"/>
      <c r="BJN835" s="396"/>
      <c r="BJO835" s="396"/>
      <c r="BJP835" s="396"/>
      <c r="BJQ835" s="396"/>
      <c r="BJR835" s="396"/>
      <c r="BJS835" s="396"/>
      <c r="BJT835" s="396"/>
      <c r="BJU835" s="396"/>
      <c r="BJV835" s="396"/>
      <c r="BJW835" s="396"/>
      <c r="BJX835" s="396"/>
      <c r="BJY835" s="396"/>
      <c r="BJZ835" s="396"/>
      <c r="BKA835" s="396"/>
      <c r="BKB835" s="396"/>
      <c r="BKC835" s="396"/>
      <c r="BKD835" s="396"/>
      <c r="BKE835" s="396"/>
      <c r="BKF835" s="396"/>
      <c r="BKG835" s="396"/>
      <c r="BKH835" s="396"/>
      <c r="BKI835" s="396"/>
      <c r="BKJ835" s="396"/>
      <c r="BKK835" s="396"/>
      <c r="BKL835" s="396"/>
      <c r="BKM835" s="396"/>
      <c r="BKN835" s="396"/>
      <c r="BKO835" s="396"/>
      <c r="BKP835" s="396"/>
      <c r="BKQ835" s="396"/>
      <c r="BKR835" s="396"/>
      <c r="BKS835" s="396"/>
      <c r="BKT835" s="396"/>
      <c r="BKU835" s="396"/>
      <c r="BKV835" s="396"/>
      <c r="BKW835" s="396"/>
      <c r="BKX835" s="396"/>
      <c r="BKY835" s="396"/>
      <c r="BKZ835" s="396"/>
      <c r="BLA835" s="396"/>
      <c r="BLB835" s="396"/>
      <c r="BLC835" s="396"/>
      <c r="BLD835" s="396"/>
      <c r="BLE835" s="396"/>
      <c r="BLF835" s="396"/>
      <c r="BLG835" s="396"/>
      <c r="BLH835" s="396"/>
      <c r="BLI835" s="396"/>
      <c r="BLJ835" s="396"/>
      <c r="BLK835" s="396"/>
      <c r="BLL835" s="396"/>
      <c r="BLM835" s="396"/>
      <c r="BLN835" s="396"/>
      <c r="BLO835" s="396"/>
      <c r="BLP835" s="396"/>
      <c r="BLQ835" s="396"/>
      <c r="BLR835" s="396"/>
      <c r="BLS835" s="396"/>
      <c r="BLT835" s="396"/>
      <c r="BLU835" s="396"/>
      <c r="BLV835" s="396"/>
      <c r="BLW835" s="396"/>
      <c r="BLX835" s="396"/>
      <c r="BLY835" s="396"/>
      <c r="BLZ835" s="396"/>
      <c r="BMA835" s="396"/>
      <c r="BMB835" s="396"/>
      <c r="BMC835" s="396"/>
      <c r="BMD835" s="396"/>
      <c r="BME835" s="396"/>
      <c r="BMF835" s="396"/>
      <c r="BMG835" s="396"/>
      <c r="BMH835" s="396"/>
      <c r="BMI835" s="396"/>
      <c r="BMJ835" s="396"/>
      <c r="BMK835" s="396"/>
      <c r="BML835" s="396"/>
      <c r="BMM835" s="396"/>
      <c r="BMN835" s="396"/>
      <c r="BMO835" s="396"/>
      <c r="BMP835" s="396"/>
      <c r="BMQ835" s="396"/>
      <c r="BMR835" s="396"/>
      <c r="BMS835" s="396"/>
      <c r="BMT835" s="396"/>
      <c r="BMU835" s="396"/>
      <c r="BMV835" s="396"/>
      <c r="BMW835" s="396"/>
      <c r="BMX835" s="396"/>
      <c r="BMY835" s="396"/>
      <c r="BMZ835" s="396"/>
      <c r="BNA835" s="396"/>
      <c r="BNB835" s="396"/>
      <c r="BNC835" s="396"/>
      <c r="BND835" s="396"/>
      <c r="BNE835" s="396"/>
      <c r="BNF835" s="396"/>
      <c r="BNG835" s="396"/>
      <c r="BNH835" s="396"/>
      <c r="BNI835" s="396"/>
      <c r="BNJ835" s="396"/>
      <c r="BNK835" s="396"/>
      <c r="BNL835" s="396"/>
      <c r="BNM835" s="396"/>
      <c r="BNN835" s="396"/>
      <c r="BNO835" s="396"/>
      <c r="BNP835" s="396"/>
      <c r="BNQ835" s="396"/>
      <c r="BNR835" s="396"/>
      <c r="BNS835" s="396"/>
      <c r="BNT835" s="396"/>
      <c r="BNU835" s="396"/>
      <c r="BNV835" s="396"/>
      <c r="BNW835" s="396"/>
      <c r="BNX835" s="396"/>
      <c r="BNY835" s="396"/>
      <c r="BNZ835" s="396"/>
      <c r="BOA835" s="396"/>
      <c r="BOB835" s="396"/>
      <c r="BOC835" s="396"/>
      <c r="BOD835" s="396"/>
      <c r="BOE835" s="396"/>
      <c r="BOF835" s="396"/>
      <c r="BOG835" s="396"/>
      <c r="BOH835" s="396"/>
      <c r="BOI835" s="396"/>
      <c r="BOJ835" s="396"/>
      <c r="BOK835" s="396"/>
      <c r="BOL835" s="396"/>
      <c r="BOM835" s="396"/>
      <c r="BON835" s="396"/>
      <c r="BOO835" s="396"/>
      <c r="BOP835" s="396"/>
      <c r="BOQ835" s="396"/>
      <c r="BOR835" s="396"/>
      <c r="BOS835" s="396"/>
      <c r="BOT835" s="396"/>
      <c r="BOU835" s="396"/>
      <c r="BOV835" s="396"/>
      <c r="BOW835" s="396"/>
      <c r="BOX835" s="396"/>
      <c r="BOY835" s="396"/>
      <c r="BOZ835" s="396"/>
      <c r="BPA835" s="396"/>
      <c r="BPB835" s="396"/>
      <c r="BPC835" s="396"/>
      <c r="BPD835" s="396"/>
      <c r="BPE835" s="396"/>
      <c r="BPF835" s="396"/>
      <c r="BPG835" s="396"/>
      <c r="BPH835" s="396"/>
      <c r="BPI835" s="396"/>
      <c r="BPJ835" s="396"/>
      <c r="BPK835" s="396"/>
      <c r="BPL835" s="396"/>
      <c r="BPM835" s="396"/>
      <c r="BPN835" s="396"/>
      <c r="BPO835" s="396"/>
      <c r="BPP835" s="396"/>
      <c r="BPQ835" s="396"/>
      <c r="BPR835" s="396"/>
      <c r="BPS835" s="396"/>
      <c r="BPT835" s="396"/>
      <c r="BPU835" s="396"/>
      <c r="BPV835" s="396"/>
      <c r="BPW835" s="396"/>
      <c r="BPX835" s="396"/>
      <c r="BPY835" s="396"/>
      <c r="BPZ835" s="396"/>
      <c r="BQA835" s="396"/>
      <c r="BQB835" s="396"/>
      <c r="BQC835" s="396"/>
      <c r="BQD835" s="396"/>
      <c r="BQE835" s="396"/>
      <c r="BQF835" s="396"/>
      <c r="BQG835" s="396"/>
      <c r="BQH835" s="396"/>
      <c r="BQI835" s="396"/>
      <c r="BQJ835" s="396"/>
      <c r="BQK835" s="396"/>
      <c r="BQL835" s="396"/>
      <c r="BQM835" s="396"/>
      <c r="BQN835" s="396"/>
      <c r="BQO835" s="396"/>
      <c r="BQP835" s="396"/>
      <c r="BQQ835" s="396"/>
      <c r="BQR835" s="396"/>
      <c r="BQS835" s="396"/>
      <c r="BQT835" s="396"/>
      <c r="BQU835" s="396"/>
      <c r="BQV835" s="396"/>
      <c r="BQW835" s="396"/>
      <c r="BQX835" s="396"/>
      <c r="BQY835" s="396"/>
      <c r="BQZ835" s="396"/>
      <c r="BRA835" s="396"/>
      <c r="BRB835" s="396"/>
      <c r="BRC835" s="396"/>
      <c r="BRD835" s="396"/>
      <c r="BRE835" s="396"/>
      <c r="BRF835" s="396"/>
      <c r="BRG835" s="396"/>
      <c r="BRH835" s="396"/>
      <c r="BRI835" s="396"/>
      <c r="BRJ835" s="396"/>
      <c r="BRK835" s="396"/>
      <c r="BRL835" s="396"/>
      <c r="BRM835" s="396"/>
      <c r="BRN835" s="396"/>
      <c r="BRO835" s="396"/>
      <c r="BRP835" s="396"/>
      <c r="BRQ835" s="396"/>
      <c r="BRR835" s="396"/>
      <c r="BRS835" s="396"/>
      <c r="BRT835" s="396"/>
      <c r="BRU835" s="396"/>
      <c r="BRV835" s="396"/>
      <c r="BRW835" s="396"/>
      <c r="BRX835" s="396"/>
      <c r="BRY835" s="396"/>
      <c r="BRZ835" s="396"/>
      <c r="BSA835" s="396"/>
      <c r="BSB835" s="396"/>
      <c r="BSC835" s="396"/>
      <c r="BSD835" s="396"/>
      <c r="BSE835" s="396"/>
      <c r="BSF835" s="396"/>
      <c r="BSG835" s="396"/>
      <c r="BSH835" s="396"/>
      <c r="BSI835" s="396"/>
      <c r="BSJ835" s="396"/>
      <c r="BSK835" s="396"/>
      <c r="BSL835" s="396"/>
      <c r="BSM835" s="396"/>
      <c r="BSN835" s="396"/>
      <c r="BSO835" s="396"/>
      <c r="BSP835" s="396"/>
      <c r="BSQ835" s="396"/>
      <c r="BSR835" s="396"/>
      <c r="BSS835" s="396"/>
      <c r="BST835" s="396"/>
      <c r="BSU835" s="396"/>
      <c r="BSV835" s="396"/>
      <c r="BSW835" s="396"/>
      <c r="BSX835" s="396"/>
      <c r="BSY835" s="396"/>
      <c r="BSZ835" s="396"/>
      <c r="BTA835" s="396"/>
      <c r="BTB835" s="396"/>
      <c r="BTC835" s="396"/>
      <c r="BTD835" s="396"/>
      <c r="BTE835" s="396"/>
      <c r="BTF835" s="396"/>
      <c r="BTG835" s="396"/>
      <c r="BTH835" s="396"/>
      <c r="BTI835" s="396"/>
      <c r="BTJ835" s="396"/>
      <c r="BTK835" s="396"/>
      <c r="BTL835" s="396"/>
      <c r="BTM835" s="396"/>
      <c r="BTN835" s="396"/>
      <c r="BTO835" s="396"/>
      <c r="BTP835" s="396"/>
      <c r="BTQ835" s="396"/>
      <c r="BTR835" s="396"/>
      <c r="BTS835" s="396"/>
      <c r="BTT835" s="396"/>
      <c r="BTU835" s="396"/>
      <c r="BTV835" s="396"/>
      <c r="BTW835" s="396"/>
      <c r="BTX835" s="396"/>
      <c r="BTY835" s="396"/>
      <c r="BTZ835" s="396"/>
      <c r="BUA835" s="396"/>
      <c r="BUB835" s="396"/>
      <c r="BUC835" s="396"/>
      <c r="BUD835" s="396"/>
      <c r="BUE835" s="396"/>
      <c r="BUF835" s="396"/>
      <c r="BUG835" s="396"/>
      <c r="BUH835" s="396"/>
      <c r="BUI835" s="396"/>
      <c r="BUJ835" s="396"/>
      <c r="BUK835" s="396"/>
      <c r="BUL835" s="396"/>
      <c r="BUM835" s="396"/>
      <c r="BUN835" s="396"/>
      <c r="BUO835" s="396"/>
      <c r="BUP835" s="396"/>
      <c r="BUQ835" s="396"/>
      <c r="BUR835" s="396"/>
      <c r="BUS835" s="396"/>
      <c r="BUT835" s="396"/>
      <c r="BUU835" s="396"/>
      <c r="BUV835" s="396"/>
      <c r="BUW835" s="396"/>
      <c r="BUX835" s="396"/>
      <c r="BUY835" s="396"/>
      <c r="BUZ835" s="396"/>
      <c r="BVA835" s="396"/>
      <c r="BVB835" s="396"/>
      <c r="BVC835" s="396"/>
      <c r="BVD835" s="396"/>
      <c r="BVE835" s="396"/>
      <c r="BVF835" s="396"/>
      <c r="BVG835" s="396"/>
      <c r="BVH835" s="396"/>
      <c r="BVI835" s="396"/>
      <c r="BVJ835" s="396"/>
      <c r="BVK835" s="396"/>
      <c r="BVL835" s="396"/>
      <c r="BVM835" s="396"/>
      <c r="BVN835" s="396"/>
      <c r="BVO835" s="396"/>
      <c r="BVP835" s="396"/>
      <c r="BVQ835" s="396"/>
      <c r="BVR835" s="396"/>
      <c r="BVS835" s="396"/>
      <c r="BVT835" s="396"/>
      <c r="BVU835" s="396"/>
      <c r="BVV835" s="396"/>
      <c r="BVW835" s="396"/>
      <c r="BVX835" s="396"/>
      <c r="BVY835" s="396"/>
      <c r="BVZ835" s="396"/>
      <c r="BWA835" s="396"/>
      <c r="BWB835" s="396"/>
      <c r="BWC835" s="396"/>
      <c r="BWD835" s="396"/>
      <c r="BWE835" s="396"/>
      <c r="BWF835" s="396"/>
      <c r="BWG835" s="396"/>
      <c r="BWH835" s="396"/>
      <c r="BWI835" s="396"/>
      <c r="BWJ835" s="396"/>
      <c r="BWK835" s="396"/>
      <c r="BWL835" s="396"/>
      <c r="BWM835" s="396"/>
      <c r="BWN835" s="396"/>
      <c r="BWO835" s="396"/>
      <c r="BWP835" s="396"/>
      <c r="BWQ835" s="396"/>
      <c r="BWR835" s="396"/>
      <c r="BWS835" s="396"/>
      <c r="BWT835" s="396"/>
      <c r="BWU835" s="396"/>
      <c r="BWV835" s="396"/>
      <c r="BWW835" s="396"/>
      <c r="BWX835" s="396"/>
      <c r="BWY835" s="396"/>
      <c r="BWZ835" s="396"/>
      <c r="BXA835" s="396"/>
      <c r="BXB835" s="396"/>
      <c r="BXC835" s="396"/>
      <c r="BXD835" s="396"/>
      <c r="BXE835" s="396"/>
      <c r="BXF835" s="396"/>
      <c r="BXG835" s="396"/>
      <c r="BXH835" s="396"/>
      <c r="BXI835" s="396"/>
      <c r="BXJ835" s="396"/>
      <c r="BXK835" s="396"/>
      <c r="BXL835" s="396"/>
      <c r="BXM835" s="396"/>
      <c r="BXN835" s="396"/>
      <c r="BXO835" s="396"/>
      <c r="BXP835" s="396"/>
      <c r="BXQ835" s="396"/>
      <c r="BXR835" s="396"/>
      <c r="BXS835" s="396"/>
      <c r="BXT835" s="396"/>
      <c r="BXU835" s="396"/>
      <c r="BXV835" s="396"/>
      <c r="BXW835" s="396"/>
      <c r="BXX835" s="396"/>
      <c r="BXY835" s="396"/>
      <c r="BXZ835" s="396"/>
      <c r="BYA835" s="396"/>
      <c r="BYB835" s="396"/>
      <c r="BYC835" s="396"/>
      <c r="BYD835" s="396"/>
      <c r="BYE835" s="396"/>
      <c r="BYF835" s="396"/>
      <c r="BYG835" s="396"/>
      <c r="BYH835" s="396"/>
      <c r="BYI835" s="396"/>
      <c r="BYJ835" s="396"/>
      <c r="BYK835" s="396"/>
      <c r="BYL835" s="396"/>
      <c r="BYM835" s="396"/>
      <c r="BYN835" s="396"/>
      <c r="BYO835" s="396"/>
      <c r="BYP835" s="396"/>
      <c r="BYQ835" s="396"/>
      <c r="BYR835" s="396"/>
      <c r="BYS835" s="396"/>
      <c r="BYT835" s="396"/>
      <c r="BYU835" s="396"/>
      <c r="BYV835" s="396"/>
      <c r="BYW835" s="396"/>
      <c r="BYX835" s="396"/>
      <c r="BYY835" s="396"/>
      <c r="BYZ835" s="396"/>
      <c r="BZA835" s="396"/>
      <c r="BZB835" s="396"/>
      <c r="BZC835" s="396"/>
      <c r="BZD835" s="396"/>
      <c r="BZE835" s="396"/>
      <c r="BZF835" s="396"/>
      <c r="BZG835" s="396"/>
      <c r="BZH835" s="396"/>
      <c r="BZI835" s="396"/>
      <c r="BZJ835" s="396"/>
      <c r="BZK835" s="396"/>
      <c r="BZL835" s="396"/>
      <c r="BZM835" s="396"/>
      <c r="BZN835" s="396"/>
      <c r="BZO835" s="396"/>
      <c r="BZP835" s="396"/>
      <c r="BZQ835" s="396"/>
      <c r="BZR835" s="396"/>
      <c r="BZS835" s="396"/>
      <c r="BZT835" s="396"/>
      <c r="BZU835" s="396"/>
      <c r="BZV835" s="396"/>
      <c r="BZW835" s="396"/>
      <c r="BZX835" s="396"/>
      <c r="BZY835" s="396"/>
      <c r="BZZ835" s="396"/>
      <c r="CAA835" s="396"/>
      <c r="CAB835" s="396"/>
      <c r="CAC835" s="396"/>
      <c r="CAD835" s="396"/>
      <c r="CAE835" s="396"/>
      <c r="CAF835" s="396"/>
      <c r="CAG835" s="396"/>
      <c r="CAH835" s="396"/>
      <c r="CAI835" s="396"/>
      <c r="CAJ835" s="396"/>
      <c r="CAK835" s="396"/>
      <c r="CAL835" s="396"/>
      <c r="CAM835" s="396"/>
      <c r="CAN835" s="396"/>
      <c r="CAO835" s="396"/>
      <c r="CAP835" s="396"/>
      <c r="CAQ835" s="396"/>
      <c r="CAR835" s="396"/>
      <c r="CAS835" s="396"/>
      <c r="CAT835" s="396"/>
      <c r="CAU835" s="396"/>
      <c r="CAV835" s="396"/>
      <c r="CAW835" s="396"/>
      <c r="CAX835" s="396"/>
      <c r="CAY835" s="396"/>
      <c r="CAZ835" s="396"/>
      <c r="CBA835" s="396"/>
      <c r="CBB835" s="396"/>
      <c r="CBC835" s="396"/>
      <c r="CBD835" s="396"/>
      <c r="CBE835" s="396"/>
      <c r="CBF835" s="396"/>
      <c r="CBG835" s="396"/>
      <c r="CBH835" s="396"/>
      <c r="CBI835" s="396"/>
      <c r="CBJ835" s="396"/>
      <c r="CBK835" s="396"/>
      <c r="CBL835" s="396"/>
      <c r="CBM835" s="396"/>
      <c r="CBN835" s="396"/>
      <c r="CBO835" s="396"/>
      <c r="CBP835" s="396"/>
      <c r="CBQ835" s="396"/>
      <c r="CBR835" s="396"/>
      <c r="CBS835" s="396"/>
      <c r="CBT835" s="396"/>
      <c r="CBU835" s="396"/>
      <c r="CBV835" s="396"/>
      <c r="CBW835" s="396"/>
      <c r="CBX835" s="396"/>
      <c r="CBY835" s="396"/>
      <c r="CBZ835" s="396"/>
      <c r="CCA835" s="396"/>
      <c r="CCB835" s="396"/>
      <c r="CCC835" s="396"/>
      <c r="CCD835" s="396"/>
      <c r="CCE835" s="396"/>
      <c r="CCF835" s="396"/>
      <c r="CCG835" s="396"/>
      <c r="CCH835" s="396"/>
      <c r="CCI835" s="396"/>
      <c r="CCJ835" s="396"/>
      <c r="CCK835" s="396"/>
      <c r="CCL835" s="396"/>
      <c r="CCM835" s="396"/>
      <c r="CCN835" s="396"/>
      <c r="CCO835" s="396"/>
      <c r="CCP835" s="396"/>
      <c r="CCQ835" s="396"/>
      <c r="CCR835" s="396"/>
      <c r="CCS835" s="396"/>
      <c r="CCT835" s="396"/>
      <c r="CCU835" s="396"/>
      <c r="CCV835" s="396"/>
      <c r="CCW835" s="396"/>
      <c r="CCX835" s="396"/>
      <c r="CCY835" s="396"/>
      <c r="CCZ835" s="396"/>
      <c r="CDA835" s="396"/>
      <c r="CDB835" s="396"/>
      <c r="CDC835" s="396"/>
      <c r="CDD835" s="396"/>
      <c r="CDE835" s="396"/>
      <c r="CDF835" s="396"/>
      <c r="CDG835" s="396"/>
      <c r="CDH835" s="396"/>
      <c r="CDI835" s="396"/>
      <c r="CDJ835" s="396"/>
      <c r="CDK835" s="396"/>
      <c r="CDL835" s="396"/>
      <c r="CDM835" s="396"/>
      <c r="CDN835" s="396"/>
      <c r="CDO835" s="396"/>
      <c r="CDP835" s="396"/>
      <c r="CDQ835" s="396"/>
      <c r="CDR835" s="396"/>
      <c r="CDS835" s="396"/>
      <c r="CDT835" s="396"/>
      <c r="CDU835" s="396"/>
      <c r="CDV835" s="396"/>
      <c r="CDW835" s="396"/>
      <c r="CDX835" s="396"/>
      <c r="CDY835" s="396"/>
      <c r="CDZ835" s="396"/>
      <c r="CEA835" s="396"/>
      <c r="CEB835" s="396"/>
      <c r="CEC835" s="396"/>
      <c r="CED835" s="396"/>
      <c r="CEE835" s="396"/>
      <c r="CEF835" s="396"/>
      <c r="CEG835" s="396"/>
      <c r="CEH835" s="396"/>
      <c r="CEI835" s="396"/>
      <c r="CEJ835" s="396"/>
      <c r="CEK835" s="396"/>
      <c r="CEL835" s="396"/>
      <c r="CEM835" s="396"/>
      <c r="CEN835" s="396"/>
      <c r="CEO835" s="396"/>
      <c r="CEP835" s="396"/>
      <c r="CEQ835" s="396"/>
      <c r="CER835" s="396"/>
      <c r="CES835" s="396"/>
      <c r="CET835" s="396"/>
      <c r="CEU835" s="396"/>
      <c r="CEV835" s="396"/>
      <c r="CEW835" s="396"/>
      <c r="CEX835" s="396"/>
      <c r="CEY835" s="396"/>
      <c r="CEZ835" s="396"/>
      <c r="CFA835" s="396"/>
      <c r="CFB835" s="396"/>
      <c r="CFC835" s="396"/>
      <c r="CFD835" s="396"/>
      <c r="CFE835" s="396"/>
      <c r="CFF835" s="396"/>
      <c r="CFG835" s="396"/>
      <c r="CFH835" s="396"/>
      <c r="CFI835" s="396"/>
      <c r="CFJ835" s="396"/>
      <c r="CFK835" s="396"/>
      <c r="CFL835" s="396"/>
      <c r="CFM835" s="396"/>
      <c r="CFN835" s="396"/>
      <c r="CFO835" s="396"/>
      <c r="CFP835" s="396"/>
      <c r="CFQ835" s="396"/>
      <c r="CFR835" s="396"/>
      <c r="CFS835" s="396"/>
      <c r="CFT835" s="396"/>
      <c r="CFU835" s="396"/>
      <c r="CFV835" s="396"/>
      <c r="CFW835" s="396"/>
      <c r="CFX835" s="396"/>
      <c r="CFY835" s="396"/>
      <c r="CFZ835" s="396"/>
      <c r="CGA835" s="396"/>
      <c r="CGB835" s="396"/>
      <c r="CGC835" s="396"/>
      <c r="CGD835" s="396"/>
      <c r="CGE835" s="396"/>
      <c r="CGF835" s="396"/>
      <c r="CGG835" s="396"/>
      <c r="CGH835" s="396"/>
      <c r="CGI835" s="396"/>
      <c r="CGJ835" s="396"/>
      <c r="CGK835" s="396"/>
      <c r="CGL835" s="396"/>
      <c r="CGM835" s="396"/>
      <c r="CGN835" s="396"/>
      <c r="CGO835" s="396"/>
      <c r="CGP835" s="396"/>
      <c r="CGQ835" s="396"/>
      <c r="CGR835" s="396"/>
      <c r="CGS835" s="396"/>
      <c r="CGT835" s="396"/>
      <c r="CGU835" s="396"/>
      <c r="CGV835" s="396"/>
      <c r="CGW835" s="396"/>
      <c r="CGX835" s="396"/>
      <c r="CGY835" s="396"/>
      <c r="CGZ835" s="396"/>
      <c r="CHA835" s="396"/>
      <c r="CHB835" s="396"/>
      <c r="CHC835" s="396"/>
      <c r="CHD835" s="396"/>
      <c r="CHE835" s="396"/>
      <c r="CHF835" s="396"/>
      <c r="CHG835" s="396"/>
      <c r="CHH835" s="396"/>
      <c r="CHI835" s="396"/>
      <c r="CHJ835" s="396"/>
      <c r="CHK835" s="396"/>
      <c r="CHL835" s="396"/>
      <c r="CHM835" s="396"/>
      <c r="CHN835" s="396"/>
      <c r="CHO835" s="396"/>
      <c r="CHP835" s="396"/>
      <c r="CHQ835" s="396"/>
      <c r="CHR835" s="396"/>
      <c r="CHS835" s="396"/>
      <c r="CHT835" s="396"/>
      <c r="CHU835" s="396"/>
      <c r="CHV835" s="396"/>
      <c r="CHW835" s="396"/>
      <c r="CHX835" s="396"/>
      <c r="CHY835" s="396"/>
      <c r="CHZ835" s="396"/>
      <c r="CIA835" s="396"/>
      <c r="CIB835" s="396"/>
      <c r="CIC835" s="396"/>
      <c r="CID835" s="396"/>
      <c r="CIE835" s="396"/>
      <c r="CIF835" s="396"/>
      <c r="CIG835" s="396"/>
      <c r="CIH835" s="396"/>
      <c r="CII835" s="396"/>
      <c r="CIJ835" s="396"/>
      <c r="CIK835" s="396"/>
      <c r="CIL835" s="396"/>
      <c r="CIM835" s="396"/>
      <c r="CIN835" s="396"/>
      <c r="CIO835" s="396"/>
      <c r="CIP835" s="396"/>
      <c r="CIQ835" s="396"/>
      <c r="CIR835" s="396"/>
      <c r="CIS835" s="396"/>
      <c r="CIT835" s="396"/>
      <c r="CIU835" s="396"/>
      <c r="CIV835" s="396"/>
      <c r="CIW835" s="396"/>
      <c r="CIX835" s="396"/>
      <c r="CIY835" s="396"/>
      <c r="CIZ835" s="396"/>
      <c r="CJA835" s="396"/>
      <c r="CJB835" s="396"/>
      <c r="CJC835" s="396"/>
      <c r="CJD835" s="396"/>
      <c r="CJE835" s="396"/>
      <c r="CJF835" s="396"/>
      <c r="CJG835" s="396"/>
      <c r="CJH835" s="396"/>
      <c r="CJI835" s="396"/>
      <c r="CJJ835" s="396"/>
      <c r="CJK835" s="396"/>
      <c r="CJL835" s="396"/>
      <c r="CJM835" s="396"/>
      <c r="CJN835" s="396"/>
      <c r="CJO835" s="396"/>
      <c r="CJP835" s="396"/>
      <c r="CJQ835" s="396"/>
      <c r="CJR835" s="396"/>
      <c r="CJS835" s="396"/>
      <c r="CJT835" s="396"/>
      <c r="CJU835" s="396"/>
      <c r="CJV835" s="396"/>
      <c r="CJW835" s="396"/>
      <c r="CJX835" s="396"/>
      <c r="CJY835" s="396"/>
      <c r="CJZ835" s="396"/>
      <c r="CKA835" s="396"/>
      <c r="CKB835" s="396"/>
      <c r="CKC835" s="396"/>
      <c r="CKD835" s="396"/>
      <c r="CKE835" s="396"/>
      <c r="CKF835" s="396"/>
      <c r="CKG835" s="396"/>
      <c r="CKH835" s="396"/>
      <c r="CKI835" s="396"/>
      <c r="CKJ835" s="396"/>
      <c r="CKK835" s="396"/>
      <c r="CKL835" s="396"/>
      <c r="CKM835" s="396"/>
      <c r="CKN835" s="396"/>
      <c r="CKO835" s="396"/>
      <c r="CKP835" s="396"/>
      <c r="CKQ835" s="396"/>
      <c r="CKR835" s="396"/>
      <c r="CKS835" s="396"/>
      <c r="CKT835" s="396"/>
      <c r="CKU835" s="396"/>
      <c r="CKV835" s="396"/>
      <c r="CKW835" s="396"/>
      <c r="CKX835" s="396"/>
      <c r="CKY835" s="396"/>
      <c r="CKZ835" s="396"/>
      <c r="CLA835" s="396"/>
      <c r="CLB835" s="396"/>
      <c r="CLC835" s="396"/>
      <c r="CLD835" s="396"/>
      <c r="CLE835" s="396"/>
      <c r="CLF835" s="396"/>
      <c r="CLG835" s="396"/>
      <c r="CLH835" s="396"/>
      <c r="CLI835" s="396"/>
      <c r="CLJ835" s="396"/>
      <c r="CLK835" s="396"/>
      <c r="CLL835" s="396"/>
      <c r="CLM835" s="396"/>
      <c r="CLN835" s="396"/>
      <c r="CLO835" s="396"/>
      <c r="CLP835" s="396"/>
      <c r="CLQ835" s="396"/>
      <c r="CLR835" s="396"/>
      <c r="CLS835" s="396"/>
      <c r="CLT835" s="396"/>
      <c r="CLU835" s="396"/>
      <c r="CLV835" s="396"/>
      <c r="CLW835" s="396"/>
      <c r="CLX835" s="396"/>
      <c r="CLY835" s="396"/>
      <c r="CLZ835" s="396"/>
      <c r="CMA835" s="396"/>
      <c r="CMB835" s="396"/>
      <c r="CMC835" s="396"/>
      <c r="CMD835" s="396"/>
      <c r="CME835" s="396"/>
      <c r="CMF835" s="396"/>
      <c r="CMG835" s="396"/>
      <c r="CMH835" s="396"/>
      <c r="CMI835" s="396"/>
      <c r="CMJ835" s="396"/>
      <c r="CMK835" s="396"/>
      <c r="CML835" s="396"/>
      <c r="CMM835" s="396"/>
      <c r="CMN835" s="396"/>
      <c r="CMO835" s="396"/>
      <c r="CMP835" s="396"/>
      <c r="CMQ835" s="396"/>
      <c r="CMR835" s="396"/>
      <c r="CMS835" s="396"/>
      <c r="CMT835" s="396"/>
      <c r="CMU835" s="396"/>
      <c r="CMV835" s="396"/>
      <c r="CMW835" s="396"/>
      <c r="CMX835" s="396"/>
      <c r="CMY835" s="396"/>
      <c r="CMZ835" s="396"/>
      <c r="CNA835" s="396"/>
      <c r="CNB835" s="396"/>
      <c r="CNC835" s="396"/>
      <c r="CND835" s="396"/>
      <c r="CNE835" s="396"/>
      <c r="CNF835" s="396"/>
      <c r="CNG835" s="396"/>
      <c r="CNH835" s="396"/>
      <c r="CNI835" s="396"/>
      <c r="CNJ835" s="396"/>
      <c r="CNK835" s="396"/>
      <c r="CNL835" s="396"/>
      <c r="CNM835" s="396"/>
      <c r="CNN835" s="396"/>
      <c r="CNO835" s="396"/>
      <c r="CNP835" s="396"/>
      <c r="CNQ835" s="396"/>
      <c r="CNR835" s="396"/>
      <c r="CNS835" s="396"/>
      <c r="CNT835" s="396"/>
      <c r="CNU835" s="396"/>
      <c r="CNV835" s="396"/>
      <c r="CNW835" s="396"/>
      <c r="CNX835" s="396"/>
      <c r="CNY835" s="396"/>
      <c r="CNZ835" s="396"/>
      <c r="COA835" s="396"/>
      <c r="COB835" s="396"/>
      <c r="COC835" s="396"/>
      <c r="COD835" s="396"/>
      <c r="COE835" s="396"/>
      <c r="COF835" s="396"/>
      <c r="COG835" s="396"/>
      <c r="COH835" s="396"/>
      <c r="COI835" s="396"/>
      <c r="COJ835" s="396"/>
      <c r="COK835" s="396"/>
      <c r="COL835" s="396"/>
      <c r="COM835" s="396"/>
      <c r="CON835" s="396"/>
      <c r="COO835" s="396"/>
      <c r="COP835" s="396"/>
      <c r="COQ835" s="396"/>
      <c r="COR835" s="396"/>
      <c r="COS835" s="396"/>
      <c r="COT835" s="396"/>
      <c r="COU835" s="396"/>
      <c r="COV835" s="396"/>
      <c r="COW835" s="396"/>
      <c r="COX835" s="396"/>
      <c r="COY835" s="396"/>
      <c r="COZ835" s="396"/>
      <c r="CPA835" s="396"/>
      <c r="CPB835" s="396"/>
      <c r="CPC835" s="396"/>
      <c r="CPD835" s="396"/>
      <c r="CPE835" s="396"/>
      <c r="CPF835" s="396"/>
      <c r="CPG835" s="396"/>
      <c r="CPH835" s="396"/>
      <c r="CPI835" s="396"/>
      <c r="CPJ835" s="396"/>
      <c r="CPK835" s="396"/>
      <c r="CPL835" s="396"/>
      <c r="CPM835" s="396"/>
      <c r="CPN835" s="396"/>
      <c r="CPO835" s="396"/>
      <c r="CPP835" s="396"/>
      <c r="CPQ835" s="396"/>
      <c r="CPR835" s="396"/>
      <c r="CPS835" s="396"/>
      <c r="CPT835" s="396"/>
      <c r="CPU835" s="396"/>
      <c r="CPV835" s="396"/>
      <c r="CPW835" s="396"/>
      <c r="CPX835" s="396"/>
      <c r="CPY835" s="396"/>
      <c r="CPZ835" s="396"/>
      <c r="CQA835" s="396"/>
      <c r="CQB835" s="396"/>
      <c r="CQC835" s="396"/>
      <c r="CQD835" s="396"/>
      <c r="CQE835" s="396"/>
      <c r="CQF835" s="396"/>
      <c r="CQG835" s="396"/>
      <c r="CQH835" s="396"/>
      <c r="CQI835" s="396"/>
      <c r="CQJ835" s="396"/>
      <c r="CQK835" s="396"/>
      <c r="CQL835" s="396"/>
      <c r="CQM835" s="396"/>
      <c r="CQN835" s="396"/>
      <c r="CQO835" s="396"/>
      <c r="CQP835" s="396"/>
      <c r="CQQ835" s="396"/>
      <c r="CQR835" s="396"/>
      <c r="CQS835" s="396"/>
      <c r="CQT835" s="396"/>
      <c r="CQU835" s="396"/>
      <c r="CQV835" s="396"/>
      <c r="CQW835" s="396"/>
      <c r="CQX835" s="396"/>
      <c r="CQY835" s="396"/>
      <c r="CQZ835" s="396"/>
      <c r="CRA835" s="396"/>
      <c r="CRB835" s="396"/>
      <c r="CRC835" s="396"/>
      <c r="CRD835" s="396"/>
      <c r="CRE835" s="396"/>
      <c r="CRF835" s="396"/>
      <c r="CRG835" s="396"/>
      <c r="CRH835" s="396"/>
      <c r="CRI835" s="396"/>
      <c r="CRJ835" s="396"/>
      <c r="CRK835" s="396"/>
      <c r="CRL835" s="396"/>
      <c r="CRM835" s="396"/>
      <c r="CRN835" s="396"/>
      <c r="CRO835" s="396"/>
      <c r="CRP835" s="396"/>
      <c r="CRQ835" s="396"/>
      <c r="CRR835" s="396"/>
      <c r="CRS835" s="396"/>
      <c r="CRT835" s="396"/>
      <c r="CRU835" s="396"/>
      <c r="CRV835" s="396"/>
      <c r="CRW835" s="396"/>
      <c r="CRX835" s="396"/>
      <c r="CRY835" s="396"/>
      <c r="CRZ835" s="396"/>
      <c r="CSA835" s="396"/>
      <c r="CSB835" s="396"/>
      <c r="CSC835" s="396"/>
      <c r="CSD835" s="396"/>
      <c r="CSE835" s="396"/>
      <c r="CSF835" s="396"/>
      <c r="CSG835" s="396"/>
      <c r="CSH835" s="396"/>
      <c r="CSI835" s="396"/>
      <c r="CSJ835" s="396"/>
      <c r="CSK835" s="396"/>
      <c r="CSL835" s="396"/>
      <c r="CSM835" s="396"/>
      <c r="CSN835" s="396"/>
      <c r="CSO835" s="396"/>
      <c r="CSP835" s="396"/>
      <c r="CSQ835" s="396"/>
      <c r="CSR835" s="396"/>
      <c r="CSS835" s="396"/>
      <c r="CST835" s="396"/>
      <c r="CSU835" s="396"/>
      <c r="CSV835" s="396"/>
      <c r="CSW835" s="396"/>
      <c r="CSX835" s="396"/>
      <c r="CSY835" s="396"/>
      <c r="CSZ835" s="396"/>
      <c r="CTA835" s="396"/>
      <c r="CTB835" s="396"/>
      <c r="CTC835" s="396"/>
      <c r="CTD835" s="396"/>
      <c r="CTE835" s="396"/>
      <c r="CTF835" s="396"/>
      <c r="CTG835" s="396"/>
      <c r="CTH835" s="396"/>
      <c r="CTI835" s="396"/>
      <c r="CTJ835" s="396"/>
      <c r="CTK835" s="396"/>
      <c r="CTL835" s="396"/>
      <c r="CTM835" s="396"/>
      <c r="CTN835" s="396"/>
      <c r="CTO835" s="396"/>
      <c r="CTP835" s="396"/>
      <c r="CTQ835" s="396"/>
      <c r="CTR835" s="396"/>
      <c r="CTS835" s="396"/>
      <c r="CTT835" s="396"/>
      <c r="CTU835" s="396"/>
      <c r="CTV835" s="396"/>
      <c r="CTW835" s="396"/>
      <c r="CTX835" s="396"/>
      <c r="CTY835" s="396"/>
      <c r="CTZ835" s="396"/>
      <c r="CUA835" s="396"/>
      <c r="CUB835" s="396"/>
      <c r="CUC835" s="396"/>
      <c r="CUD835" s="396"/>
      <c r="CUE835" s="396"/>
      <c r="CUF835" s="396"/>
      <c r="CUG835" s="396"/>
      <c r="CUH835" s="396"/>
      <c r="CUI835" s="396"/>
      <c r="CUJ835" s="396"/>
      <c r="CUK835" s="396"/>
      <c r="CUL835" s="396"/>
      <c r="CUM835" s="396"/>
      <c r="CUN835" s="396"/>
      <c r="CUO835" s="396"/>
      <c r="CUP835" s="396"/>
      <c r="CUQ835" s="396"/>
      <c r="CUR835" s="396"/>
      <c r="CUS835" s="396"/>
      <c r="CUT835" s="396"/>
      <c r="CUU835" s="396"/>
      <c r="CUV835" s="396"/>
      <c r="CUW835" s="396"/>
      <c r="CUX835" s="396"/>
      <c r="CUY835" s="396"/>
      <c r="CUZ835" s="396"/>
      <c r="CVA835" s="396"/>
      <c r="CVB835" s="396"/>
      <c r="CVC835" s="396"/>
      <c r="CVD835" s="396"/>
      <c r="CVE835" s="396"/>
      <c r="CVF835" s="396"/>
      <c r="CVG835" s="396"/>
      <c r="CVH835" s="396"/>
      <c r="CVI835" s="396"/>
      <c r="CVJ835" s="396"/>
      <c r="CVK835" s="396"/>
      <c r="CVL835" s="396"/>
      <c r="CVM835" s="396"/>
      <c r="CVN835" s="396"/>
      <c r="CVO835" s="396"/>
      <c r="CVP835" s="396"/>
      <c r="CVQ835" s="396"/>
      <c r="CVR835" s="396"/>
      <c r="CVS835" s="396"/>
      <c r="CVT835" s="396"/>
      <c r="CVU835" s="396"/>
      <c r="CVV835" s="396"/>
      <c r="CVW835" s="396"/>
      <c r="CVX835" s="396"/>
      <c r="CVY835" s="396"/>
      <c r="CVZ835" s="396"/>
      <c r="CWA835" s="396"/>
      <c r="CWB835" s="396"/>
      <c r="CWC835" s="396"/>
      <c r="CWD835" s="396"/>
      <c r="CWE835" s="396"/>
      <c r="CWF835" s="396"/>
      <c r="CWG835" s="396"/>
      <c r="CWH835" s="396"/>
      <c r="CWI835" s="396"/>
      <c r="CWJ835" s="396"/>
      <c r="CWK835" s="396"/>
      <c r="CWL835" s="396"/>
      <c r="CWM835" s="396"/>
      <c r="CWN835" s="396"/>
      <c r="CWO835" s="396"/>
      <c r="CWP835" s="396"/>
      <c r="CWQ835" s="396"/>
      <c r="CWR835" s="396"/>
      <c r="CWS835" s="396"/>
      <c r="CWT835" s="396"/>
      <c r="CWU835" s="396"/>
      <c r="CWV835" s="396"/>
      <c r="CWW835" s="396"/>
      <c r="CWX835" s="396"/>
      <c r="CWY835" s="396"/>
      <c r="CWZ835" s="396"/>
      <c r="CXA835" s="396"/>
      <c r="CXB835" s="396"/>
      <c r="CXC835" s="396"/>
      <c r="CXD835" s="396"/>
      <c r="CXE835" s="396"/>
      <c r="CXF835" s="396"/>
      <c r="CXG835" s="396"/>
      <c r="CXH835" s="396"/>
      <c r="CXI835" s="396"/>
      <c r="CXJ835" s="396"/>
      <c r="CXK835" s="396"/>
      <c r="CXL835" s="396"/>
      <c r="CXM835" s="396"/>
      <c r="CXN835" s="396"/>
      <c r="CXO835" s="396"/>
      <c r="CXP835" s="396"/>
      <c r="CXQ835" s="396"/>
      <c r="CXR835" s="396"/>
      <c r="CXS835" s="396"/>
      <c r="CXT835" s="396"/>
      <c r="CXU835" s="396"/>
      <c r="CXV835" s="396"/>
      <c r="CXW835" s="396"/>
      <c r="CXX835" s="396"/>
      <c r="CXY835" s="396"/>
      <c r="CXZ835" s="396"/>
      <c r="CYA835" s="396"/>
      <c r="CYB835" s="396"/>
      <c r="CYC835" s="396"/>
      <c r="CYD835" s="396"/>
      <c r="CYE835" s="396"/>
      <c r="CYF835" s="396"/>
      <c r="CYG835" s="396"/>
      <c r="CYH835" s="396"/>
      <c r="CYI835" s="396"/>
      <c r="CYJ835" s="396"/>
      <c r="CYK835" s="396"/>
      <c r="CYL835" s="396"/>
      <c r="CYM835" s="396"/>
      <c r="CYN835" s="396"/>
      <c r="CYO835" s="396"/>
      <c r="CYP835" s="396"/>
      <c r="CYQ835" s="396"/>
      <c r="CYR835" s="396"/>
      <c r="CYS835" s="396"/>
      <c r="CYT835" s="396"/>
      <c r="CYU835" s="396"/>
      <c r="CYV835" s="396"/>
      <c r="CYW835" s="396"/>
      <c r="CYX835" s="396"/>
      <c r="CYY835" s="396"/>
      <c r="CYZ835" s="396"/>
      <c r="CZA835" s="396"/>
      <c r="CZB835" s="396"/>
      <c r="CZC835" s="396"/>
      <c r="CZD835" s="396"/>
      <c r="CZE835" s="396"/>
      <c r="CZF835" s="396"/>
      <c r="CZG835" s="396"/>
      <c r="CZH835" s="396"/>
      <c r="CZI835" s="396"/>
      <c r="CZJ835" s="396"/>
      <c r="CZK835" s="396"/>
      <c r="CZL835" s="396"/>
      <c r="CZM835" s="396"/>
      <c r="CZN835" s="396"/>
      <c r="CZO835" s="396"/>
      <c r="CZP835" s="396"/>
      <c r="CZQ835" s="396"/>
      <c r="CZR835" s="396"/>
      <c r="CZS835" s="396"/>
      <c r="CZT835" s="396"/>
      <c r="CZU835" s="396"/>
      <c r="CZV835" s="396"/>
      <c r="CZW835" s="396"/>
      <c r="CZX835" s="396"/>
      <c r="CZY835" s="396"/>
      <c r="CZZ835" s="396"/>
      <c r="DAA835" s="396"/>
      <c r="DAB835" s="396"/>
      <c r="DAC835" s="396"/>
      <c r="DAD835" s="396"/>
      <c r="DAE835" s="396"/>
      <c r="DAF835" s="396"/>
      <c r="DAG835" s="396"/>
      <c r="DAH835" s="396"/>
      <c r="DAI835" s="396"/>
      <c r="DAJ835" s="396"/>
      <c r="DAK835" s="396"/>
      <c r="DAL835" s="396"/>
      <c r="DAM835" s="396"/>
      <c r="DAN835" s="396"/>
      <c r="DAO835" s="396"/>
      <c r="DAP835" s="396"/>
      <c r="DAQ835" s="396"/>
      <c r="DAR835" s="396"/>
      <c r="DAS835" s="396"/>
      <c r="DAT835" s="396"/>
      <c r="DAU835" s="396"/>
      <c r="DAV835" s="396"/>
      <c r="DAW835" s="396"/>
      <c r="DAX835" s="396"/>
      <c r="DAY835" s="396"/>
      <c r="DAZ835" s="396"/>
      <c r="DBA835" s="396"/>
      <c r="DBB835" s="396"/>
      <c r="DBC835" s="396"/>
      <c r="DBD835" s="396"/>
      <c r="DBE835" s="396"/>
      <c r="DBF835" s="396"/>
      <c r="DBG835" s="396"/>
      <c r="DBH835" s="396"/>
      <c r="DBI835" s="396"/>
      <c r="DBJ835" s="396"/>
      <c r="DBK835" s="396"/>
      <c r="DBL835" s="396"/>
      <c r="DBM835" s="396"/>
      <c r="DBN835" s="396"/>
      <c r="DBO835" s="396"/>
      <c r="DBP835" s="396"/>
      <c r="DBQ835" s="396"/>
      <c r="DBR835" s="396"/>
      <c r="DBS835" s="396"/>
      <c r="DBT835" s="396"/>
      <c r="DBU835" s="396"/>
      <c r="DBV835" s="396"/>
      <c r="DBW835" s="396"/>
      <c r="DBX835" s="396"/>
      <c r="DBY835" s="396"/>
      <c r="DBZ835" s="396"/>
      <c r="DCA835" s="396"/>
      <c r="DCB835" s="396"/>
      <c r="DCC835" s="396"/>
      <c r="DCD835" s="396"/>
      <c r="DCE835" s="396"/>
      <c r="DCF835" s="396"/>
      <c r="DCG835" s="396"/>
      <c r="DCH835" s="396"/>
      <c r="DCI835" s="396"/>
      <c r="DCJ835" s="396"/>
      <c r="DCK835" s="396"/>
      <c r="DCL835" s="396"/>
      <c r="DCM835" s="396"/>
      <c r="DCN835" s="396"/>
      <c r="DCO835" s="396"/>
      <c r="DCP835" s="396"/>
      <c r="DCQ835" s="396"/>
      <c r="DCR835" s="396"/>
      <c r="DCS835" s="396"/>
      <c r="DCT835" s="396"/>
      <c r="DCU835" s="396"/>
      <c r="DCV835" s="396"/>
      <c r="DCW835" s="396"/>
      <c r="DCX835" s="396"/>
      <c r="DCY835" s="396"/>
      <c r="DCZ835" s="396"/>
      <c r="DDA835" s="396"/>
      <c r="DDB835" s="396"/>
      <c r="DDC835" s="396"/>
      <c r="DDD835" s="396"/>
      <c r="DDE835" s="396"/>
      <c r="DDF835" s="396"/>
      <c r="DDG835" s="396"/>
      <c r="DDH835" s="396"/>
      <c r="DDI835" s="396"/>
      <c r="DDJ835" s="396"/>
      <c r="DDK835" s="396"/>
      <c r="DDL835" s="396"/>
      <c r="DDM835" s="396"/>
      <c r="DDN835" s="396"/>
      <c r="DDO835" s="396"/>
      <c r="DDP835" s="396"/>
      <c r="DDQ835" s="396"/>
      <c r="DDR835" s="396"/>
      <c r="DDS835" s="396"/>
      <c r="DDT835" s="396"/>
      <c r="DDU835" s="396"/>
      <c r="DDV835" s="396"/>
      <c r="DDW835" s="396"/>
      <c r="DDX835" s="396"/>
      <c r="DDY835" s="396"/>
      <c r="DDZ835" s="396"/>
      <c r="DEA835" s="396"/>
      <c r="DEB835" s="396"/>
      <c r="DEC835" s="396"/>
      <c r="DED835" s="396"/>
      <c r="DEE835" s="396"/>
      <c r="DEF835" s="396"/>
      <c r="DEG835" s="396"/>
      <c r="DEH835" s="396"/>
      <c r="DEI835" s="396"/>
      <c r="DEJ835" s="396"/>
      <c r="DEK835" s="396"/>
      <c r="DEL835" s="396"/>
      <c r="DEM835" s="396"/>
      <c r="DEN835" s="396"/>
      <c r="DEO835" s="396"/>
      <c r="DEP835" s="396"/>
      <c r="DEQ835" s="396"/>
      <c r="DER835" s="396"/>
      <c r="DES835" s="396"/>
      <c r="DET835" s="396"/>
      <c r="DEU835" s="396"/>
      <c r="DEV835" s="396"/>
      <c r="DEW835" s="396"/>
      <c r="DEX835" s="396"/>
      <c r="DEY835" s="396"/>
      <c r="DEZ835" s="396"/>
      <c r="DFA835" s="396"/>
      <c r="DFB835" s="396"/>
      <c r="DFC835" s="396"/>
      <c r="DFD835" s="396"/>
      <c r="DFE835" s="396"/>
      <c r="DFF835" s="396"/>
      <c r="DFG835" s="396"/>
      <c r="DFH835" s="396"/>
      <c r="DFI835" s="396"/>
      <c r="DFJ835" s="396"/>
      <c r="DFK835" s="396"/>
      <c r="DFL835" s="396"/>
      <c r="DFM835" s="396"/>
      <c r="DFN835" s="396"/>
      <c r="DFO835" s="396"/>
      <c r="DFP835" s="396"/>
      <c r="DFQ835" s="396"/>
      <c r="DFR835" s="396"/>
      <c r="DFS835" s="396"/>
      <c r="DFT835" s="396"/>
      <c r="DFU835" s="396"/>
      <c r="DFV835" s="396"/>
      <c r="DFW835" s="396"/>
      <c r="DFX835" s="396"/>
      <c r="DFY835" s="396"/>
      <c r="DFZ835" s="396"/>
      <c r="DGA835" s="396"/>
      <c r="DGB835" s="396"/>
      <c r="DGC835" s="396"/>
      <c r="DGD835" s="396"/>
      <c r="DGE835" s="396"/>
      <c r="DGF835" s="396"/>
      <c r="DGG835" s="396"/>
      <c r="DGH835" s="396"/>
      <c r="DGI835" s="396"/>
      <c r="DGJ835" s="396"/>
      <c r="DGK835" s="396"/>
      <c r="DGL835" s="396"/>
      <c r="DGM835" s="396"/>
      <c r="DGN835" s="396"/>
      <c r="DGO835" s="396"/>
      <c r="DGP835" s="396"/>
      <c r="DGQ835" s="396"/>
      <c r="DGR835" s="396"/>
      <c r="DGS835" s="396"/>
      <c r="DGT835" s="396"/>
      <c r="DGU835" s="396"/>
      <c r="DGV835" s="396"/>
      <c r="DGW835" s="396"/>
      <c r="DGX835" s="396"/>
      <c r="DGY835" s="396"/>
      <c r="DGZ835" s="396"/>
      <c r="DHA835" s="396"/>
      <c r="DHB835" s="396"/>
      <c r="DHC835" s="396"/>
      <c r="DHD835" s="396"/>
      <c r="DHE835" s="396"/>
      <c r="DHF835" s="396"/>
      <c r="DHG835" s="396"/>
      <c r="DHH835" s="396"/>
      <c r="DHI835" s="396"/>
      <c r="DHJ835" s="396"/>
      <c r="DHK835" s="396"/>
      <c r="DHL835" s="396"/>
      <c r="DHM835" s="396"/>
      <c r="DHN835" s="396"/>
      <c r="DHO835" s="396"/>
      <c r="DHP835" s="396"/>
      <c r="DHQ835" s="396"/>
      <c r="DHR835" s="396"/>
      <c r="DHS835" s="396"/>
      <c r="DHT835" s="396"/>
      <c r="DHU835" s="396"/>
      <c r="DHV835" s="396"/>
      <c r="DHW835" s="396"/>
      <c r="DHX835" s="396"/>
      <c r="DHY835" s="396"/>
      <c r="DHZ835" s="396"/>
      <c r="DIA835" s="396"/>
      <c r="DIB835" s="396"/>
      <c r="DIC835" s="396"/>
      <c r="DID835" s="396"/>
      <c r="DIE835" s="396"/>
      <c r="DIF835" s="396"/>
      <c r="DIG835" s="396"/>
      <c r="DIH835" s="396"/>
      <c r="DII835" s="396"/>
      <c r="DIJ835" s="396"/>
      <c r="DIK835" s="396"/>
      <c r="DIL835" s="396"/>
      <c r="DIM835" s="396"/>
      <c r="DIN835" s="396"/>
      <c r="DIO835" s="396"/>
      <c r="DIP835" s="396"/>
      <c r="DIQ835" s="396"/>
      <c r="DIR835" s="396"/>
      <c r="DIS835" s="396"/>
      <c r="DIT835" s="396"/>
      <c r="DIU835" s="396"/>
      <c r="DIV835" s="396"/>
      <c r="DIW835" s="396"/>
      <c r="DIX835" s="396"/>
      <c r="DIY835" s="396"/>
      <c r="DIZ835" s="396"/>
      <c r="DJA835" s="396"/>
      <c r="DJB835" s="396"/>
      <c r="DJC835" s="396"/>
      <c r="DJD835" s="396"/>
      <c r="DJE835" s="396"/>
      <c r="DJF835" s="396"/>
      <c r="DJG835" s="396"/>
      <c r="DJH835" s="396"/>
      <c r="DJI835" s="396"/>
      <c r="DJJ835" s="396"/>
      <c r="DJK835" s="396"/>
      <c r="DJL835" s="396"/>
      <c r="DJM835" s="396"/>
      <c r="DJN835" s="396"/>
      <c r="DJO835" s="396"/>
      <c r="DJP835" s="396"/>
      <c r="DJQ835" s="396"/>
      <c r="DJR835" s="396"/>
      <c r="DJS835" s="396"/>
      <c r="DJT835" s="396"/>
      <c r="DJU835" s="396"/>
      <c r="DJV835" s="396"/>
      <c r="DJW835" s="396"/>
      <c r="DJX835" s="396"/>
      <c r="DJY835" s="396"/>
      <c r="DJZ835" s="396"/>
      <c r="DKA835" s="396"/>
      <c r="DKB835" s="396"/>
      <c r="DKC835" s="396"/>
      <c r="DKD835" s="396"/>
      <c r="DKE835" s="396"/>
      <c r="DKF835" s="396"/>
      <c r="DKG835" s="396"/>
      <c r="DKH835" s="396"/>
      <c r="DKI835" s="396"/>
      <c r="DKJ835" s="396"/>
      <c r="DKK835" s="396"/>
      <c r="DKL835" s="396"/>
      <c r="DKM835" s="396"/>
      <c r="DKN835" s="396"/>
      <c r="DKO835" s="396"/>
      <c r="DKP835" s="396"/>
      <c r="DKQ835" s="396"/>
      <c r="DKR835" s="396"/>
      <c r="DKS835" s="396"/>
      <c r="DKT835" s="396"/>
      <c r="DKU835" s="396"/>
      <c r="DKV835" s="396"/>
      <c r="DKW835" s="396"/>
      <c r="DKX835" s="396"/>
      <c r="DKY835" s="396"/>
      <c r="DKZ835" s="396"/>
      <c r="DLA835" s="396"/>
      <c r="DLB835" s="396"/>
      <c r="DLC835" s="396"/>
      <c r="DLD835" s="396"/>
      <c r="DLE835" s="396"/>
      <c r="DLF835" s="396"/>
      <c r="DLG835" s="396"/>
      <c r="DLH835" s="396"/>
      <c r="DLI835" s="396"/>
      <c r="DLJ835" s="396"/>
      <c r="DLK835" s="396"/>
      <c r="DLL835" s="396"/>
      <c r="DLM835" s="396"/>
      <c r="DLN835" s="396"/>
      <c r="DLO835" s="396"/>
      <c r="DLP835" s="396"/>
      <c r="DLQ835" s="396"/>
      <c r="DLR835" s="396"/>
      <c r="DLS835" s="396"/>
      <c r="DLT835" s="396"/>
      <c r="DLU835" s="396"/>
      <c r="DLV835" s="396"/>
      <c r="DLW835" s="396"/>
      <c r="DLX835" s="396"/>
      <c r="DLY835" s="396"/>
      <c r="DLZ835" s="396"/>
      <c r="DMA835" s="396"/>
      <c r="DMB835" s="396"/>
      <c r="DMC835" s="396"/>
      <c r="DMD835" s="396"/>
      <c r="DME835" s="396"/>
      <c r="DMF835" s="396"/>
      <c r="DMG835" s="396"/>
      <c r="DMH835" s="396"/>
      <c r="DMI835" s="396"/>
      <c r="DMJ835" s="396"/>
      <c r="DMK835" s="396"/>
      <c r="DML835" s="396"/>
      <c r="DMM835" s="396"/>
      <c r="DMN835" s="396"/>
      <c r="DMO835" s="396"/>
      <c r="DMP835" s="396"/>
      <c r="DMQ835" s="396"/>
      <c r="DMR835" s="396"/>
      <c r="DMS835" s="396"/>
      <c r="DMT835" s="396"/>
      <c r="DMU835" s="396"/>
      <c r="DMV835" s="396"/>
      <c r="DMW835" s="396"/>
      <c r="DMX835" s="396"/>
      <c r="DMY835" s="396"/>
      <c r="DMZ835" s="396"/>
      <c r="DNA835" s="396"/>
      <c r="DNB835" s="396"/>
      <c r="DNC835" s="396"/>
      <c r="DND835" s="396"/>
      <c r="DNE835" s="396"/>
      <c r="DNF835" s="396"/>
      <c r="DNG835" s="396"/>
      <c r="DNH835" s="396"/>
      <c r="DNI835" s="396"/>
      <c r="DNJ835" s="396"/>
      <c r="DNK835" s="396"/>
      <c r="DNL835" s="396"/>
      <c r="DNM835" s="396"/>
      <c r="DNN835" s="396"/>
      <c r="DNO835" s="396"/>
      <c r="DNP835" s="396"/>
      <c r="DNQ835" s="396"/>
      <c r="DNR835" s="396"/>
      <c r="DNS835" s="396"/>
      <c r="DNT835" s="396"/>
      <c r="DNU835" s="396"/>
      <c r="DNV835" s="396"/>
      <c r="DNW835" s="396"/>
      <c r="DNX835" s="396"/>
      <c r="DNY835" s="396"/>
      <c r="DNZ835" s="396"/>
      <c r="DOA835" s="396"/>
      <c r="DOB835" s="396"/>
      <c r="DOC835" s="396"/>
      <c r="DOD835" s="396"/>
      <c r="DOE835" s="396"/>
      <c r="DOF835" s="396"/>
      <c r="DOG835" s="396"/>
      <c r="DOH835" s="396"/>
      <c r="DOI835" s="396"/>
      <c r="DOJ835" s="396"/>
      <c r="DOK835" s="396"/>
      <c r="DOL835" s="396"/>
      <c r="DOM835" s="396"/>
      <c r="DON835" s="396"/>
      <c r="DOO835" s="396"/>
      <c r="DOP835" s="396"/>
      <c r="DOQ835" s="396"/>
      <c r="DOR835" s="396"/>
      <c r="DOS835" s="396"/>
      <c r="DOT835" s="396"/>
      <c r="DOU835" s="396"/>
      <c r="DOV835" s="396"/>
      <c r="DOW835" s="396"/>
      <c r="DOX835" s="396"/>
      <c r="DOY835" s="396"/>
      <c r="DOZ835" s="396"/>
      <c r="DPA835" s="396"/>
      <c r="DPB835" s="396"/>
      <c r="DPC835" s="396"/>
      <c r="DPD835" s="396"/>
      <c r="DPE835" s="396"/>
      <c r="DPF835" s="396"/>
      <c r="DPG835" s="396"/>
      <c r="DPH835" s="396"/>
      <c r="DPI835" s="396"/>
      <c r="DPJ835" s="396"/>
      <c r="DPK835" s="396"/>
      <c r="DPL835" s="396"/>
      <c r="DPM835" s="396"/>
      <c r="DPN835" s="396"/>
      <c r="DPO835" s="396"/>
      <c r="DPP835" s="396"/>
      <c r="DPQ835" s="396"/>
      <c r="DPR835" s="396"/>
      <c r="DPS835" s="396"/>
      <c r="DPT835" s="396"/>
      <c r="DPU835" s="396"/>
      <c r="DPV835" s="396"/>
      <c r="DPW835" s="396"/>
      <c r="DPX835" s="396"/>
      <c r="DPY835" s="396"/>
      <c r="DPZ835" s="396"/>
      <c r="DQA835" s="396"/>
      <c r="DQB835" s="396"/>
      <c r="DQC835" s="396"/>
      <c r="DQD835" s="396"/>
      <c r="DQE835" s="396"/>
      <c r="DQF835" s="396"/>
      <c r="DQG835" s="396"/>
      <c r="DQH835" s="396"/>
      <c r="DQI835" s="396"/>
      <c r="DQJ835" s="396"/>
      <c r="DQK835" s="396"/>
      <c r="DQL835" s="396"/>
      <c r="DQM835" s="396"/>
      <c r="DQN835" s="396"/>
      <c r="DQO835" s="396"/>
      <c r="DQP835" s="396"/>
      <c r="DQQ835" s="396"/>
      <c r="DQR835" s="396"/>
      <c r="DQS835" s="396"/>
      <c r="DQT835" s="396"/>
      <c r="DQU835" s="396"/>
      <c r="DQV835" s="396"/>
      <c r="DQW835" s="396"/>
      <c r="DQX835" s="396"/>
      <c r="DQY835" s="396"/>
      <c r="DQZ835" s="396"/>
      <c r="DRA835" s="396"/>
      <c r="DRB835" s="396"/>
      <c r="DRC835" s="396"/>
      <c r="DRD835" s="396"/>
      <c r="DRE835" s="396"/>
      <c r="DRF835" s="396"/>
      <c r="DRG835" s="396"/>
      <c r="DRH835" s="396"/>
      <c r="DRI835" s="396"/>
      <c r="DRJ835" s="396"/>
      <c r="DRK835" s="396"/>
      <c r="DRL835" s="396"/>
      <c r="DRM835" s="396"/>
      <c r="DRN835" s="396"/>
      <c r="DRO835" s="396"/>
      <c r="DRP835" s="396"/>
      <c r="DRQ835" s="396"/>
      <c r="DRR835" s="396"/>
      <c r="DRS835" s="396"/>
      <c r="DRT835" s="396"/>
      <c r="DRU835" s="396"/>
      <c r="DRV835" s="396"/>
      <c r="DRW835" s="396"/>
      <c r="DRX835" s="396"/>
      <c r="DRY835" s="396"/>
      <c r="DRZ835" s="396"/>
      <c r="DSA835" s="396"/>
      <c r="DSB835" s="396"/>
      <c r="DSC835" s="396"/>
      <c r="DSD835" s="396"/>
      <c r="DSE835" s="396"/>
      <c r="DSF835" s="396"/>
      <c r="DSG835" s="396"/>
      <c r="DSH835" s="396"/>
      <c r="DSI835" s="396"/>
      <c r="DSJ835" s="396"/>
      <c r="DSK835" s="396"/>
      <c r="DSL835" s="396"/>
      <c r="DSM835" s="396"/>
      <c r="DSN835" s="396"/>
      <c r="DSO835" s="396"/>
      <c r="DSP835" s="396"/>
      <c r="DSQ835" s="396"/>
      <c r="DSR835" s="396"/>
      <c r="DSS835" s="396"/>
      <c r="DST835" s="396"/>
      <c r="DSU835" s="396"/>
      <c r="DSV835" s="396"/>
      <c r="DSW835" s="396"/>
      <c r="DSX835" s="396"/>
      <c r="DSY835" s="396"/>
      <c r="DSZ835" s="396"/>
      <c r="DTA835" s="396"/>
      <c r="DTB835" s="396"/>
      <c r="DTC835" s="396"/>
      <c r="DTD835" s="396"/>
      <c r="DTE835" s="396"/>
      <c r="DTF835" s="396"/>
      <c r="DTG835" s="396"/>
      <c r="DTH835" s="396"/>
      <c r="DTI835" s="396"/>
      <c r="DTJ835" s="396"/>
      <c r="DTK835" s="396"/>
      <c r="DTL835" s="396"/>
      <c r="DTM835" s="396"/>
      <c r="DTN835" s="396"/>
      <c r="DTO835" s="396"/>
      <c r="DTP835" s="396"/>
      <c r="DTQ835" s="396"/>
      <c r="DTR835" s="396"/>
      <c r="DTS835" s="396"/>
      <c r="DTT835" s="396"/>
      <c r="DTU835" s="396"/>
      <c r="DTV835" s="396"/>
      <c r="DTW835" s="396"/>
      <c r="DTX835" s="396"/>
      <c r="DTY835" s="396"/>
      <c r="DTZ835" s="396"/>
      <c r="DUA835" s="396"/>
      <c r="DUB835" s="396"/>
      <c r="DUC835" s="396"/>
      <c r="DUD835" s="396"/>
      <c r="DUE835" s="396"/>
      <c r="DUF835" s="396"/>
      <c r="DUG835" s="396"/>
      <c r="DUH835" s="396"/>
      <c r="DUI835" s="396"/>
      <c r="DUJ835" s="396"/>
      <c r="DUK835" s="396"/>
      <c r="DUL835" s="396"/>
      <c r="DUM835" s="396"/>
      <c r="DUN835" s="396"/>
      <c r="DUO835" s="396"/>
      <c r="DUP835" s="396"/>
      <c r="DUQ835" s="396"/>
      <c r="DUR835" s="396"/>
      <c r="DUS835" s="396"/>
      <c r="DUT835" s="396"/>
      <c r="DUU835" s="396"/>
      <c r="DUV835" s="396"/>
      <c r="DUW835" s="396"/>
      <c r="DUX835" s="396"/>
      <c r="DUY835" s="396"/>
      <c r="DUZ835" s="396"/>
      <c r="DVA835" s="396"/>
      <c r="DVB835" s="396"/>
      <c r="DVC835" s="396"/>
      <c r="DVD835" s="396"/>
      <c r="DVE835" s="396"/>
      <c r="DVF835" s="396"/>
      <c r="DVG835" s="396"/>
      <c r="DVH835" s="396"/>
      <c r="DVI835" s="396"/>
      <c r="DVJ835" s="396"/>
      <c r="DVK835" s="396"/>
      <c r="DVL835" s="396"/>
      <c r="DVM835" s="396"/>
      <c r="DVN835" s="396"/>
      <c r="DVO835" s="396"/>
      <c r="DVP835" s="396"/>
      <c r="DVQ835" s="396"/>
      <c r="DVR835" s="396"/>
      <c r="DVS835" s="396"/>
      <c r="DVT835" s="396"/>
      <c r="DVU835" s="396"/>
      <c r="DVV835" s="396"/>
      <c r="DVW835" s="396"/>
      <c r="DVX835" s="396"/>
      <c r="DVY835" s="396"/>
      <c r="DVZ835" s="396"/>
      <c r="DWA835" s="396"/>
      <c r="DWB835" s="396"/>
      <c r="DWC835" s="396"/>
      <c r="DWD835" s="396"/>
      <c r="DWE835" s="396"/>
      <c r="DWF835" s="396"/>
      <c r="DWG835" s="396"/>
      <c r="DWH835" s="396"/>
      <c r="DWI835" s="396"/>
      <c r="DWJ835" s="396"/>
      <c r="DWK835" s="396"/>
      <c r="DWL835" s="396"/>
      <c r="DWM835" s="396"/>
      <c r="DWN835" s="396"/>
      <c r="DWO835" s="396"/>
      <c r="DWP835" s="396"/>
      <c r="DWQ835" s="396"/>
      <c r="DWR835" s="396"/>
      <c r="DWS835" s="396"/>
      <c r="DWT835" s="396"/>
      <c r="DWU835" s="396"/>
      <c r="DWV835" s="396"/>
      <c r="DWW835" s="396"/>
      <c r="DWX835" s="396"/>
      <c r="DWY835" s="396"/>
      <c r="DWZ835" s="396"/>
      <c r="DXA835" s="396"/>
      <c r="DXB835" s="396"/>
      <c r="DXC835" s="396"/>
      <c r="DXD835" s="396"/>
      <c r="DXE835" s="396"/>
      <c r="DXF835" s="396"/>
      <c r="DXG835" s="396"/>
      <c r="DXH835" s="396"/>
      <c r="DXI835" s="396"/>
      <c r="DXJ835" s="396"/>
      <c r="DXK835" s="396"/>
      <c r="DXL835" s="396"/>
      <c r="DXM835" s="396"/>
      <c r="DXN835" s="396"/>
      <c r="DXO835" s="396"/>
      <c r="DXP835" s="396"/>
      <c r="DXQ835" s="396"/>
      <c r="DXR835" s="396"/>
      <c r="DXS835" s="396"/>
      <c r="DXT835" s="396"/>
      <c r="DXU835" s="396"/>
      <c r="DXV835" s="396"/>
      <c r="DXW835" s="396"/>
      <c r="DXX835" s="396"/>
      <c r="DXY835" s="396"/>
      <c r="DXZ835" s="396"/>
      <c r="DYA835" s="396"/>
      <c r="DYB835" s="396"/>
      <c r="DYC835" s="396"/>
      <c r="DYD835" s="396"/>
      <c r="DYE835" s="396"/>
      <c r="DYF835" s="396"/>
      <c r="DYG835" s="396"/>
      <c r="DYH835" s="396"/>
      <c r="DYI835" s="396"/>
      <c r="DYJ835" s="396"/>
      <c r="DYK835" s="396"/>
      <c r="DYL835" s="396"/>
      <c r="DYM835" s="396"/>
      <c r="DYN835" s="396"/>
      <c r="DYO835" s="396"/>
      <c r="DYP835" s="396"/>
      <c r="DYQ835" s="396"/>
      <c r="DYR835" s="396"/>
      <c r="DYS835" s="396"/>
      <c r="DYT835" s="396"/>
      <c r="DYU835" s="396"/>
      <c r="DYV835" s="396"/>
      <c r="DYW835" s="396"/>
      <c r="DYX835" s="396"/>
      <c r="DYY835" s="396"/>
      <c r="DYZ835" s="396"/>
      <c r="DZA835" s="396"/>
      <c r="DZB835" s="396"/>
      <c r="DZC835" s="396"/>
      <c r="DZD835" s="396"/>
      <c r="DZE835" s="396"/>
      <c r="DZF835" s="396"/>
      <c r="DZG835" s="396"/>
      <c r="DZH835" s="396"/>
      <c r="DZI835" s="396"/>
      <c r="DZJ835" s="396"/>
      <c r="DZK835" s="396"/>
      <c r="DZL835" s="396"/>
      <c r="DZM835" s="396"/>
      <c r="DZN835" s="396"/>
      <c r="DZO835" s="396"/>
      <c r="DZP835" s="396"/>
      <c r="DZQ835" s="396"/>
      <c r="DZR835" s="396"/>
      <c r="DZS835" s="396"/>
      <c r="DZT835" s="396"/>
      <c r="DZU835" s="396"/>
      <c r="DZV835" s="396"/>
      <c r="DZW835" s="396"/>
      <c r="DZX835" s="396"/>
      <c r="DZY835" s="396"/>
      <c r="DZZ835" s="396"/>
      <c r="EAA835" s="396"/>
      <c r="EAB835" s="396"/>
      <c r="EAC835" s="396"/>
      <c r="EAD835" s="396"/>
      <c r="EAE835" s="396"/>
      <c r="EAF835" s="396"/>
      <c r="EAG835" s="396"/>
      <c r="EAH835" s="396"/>
      <c r="EAI835" s="396"/>
      <c r="EAJ835" s="396"/>
      <c r="EAK835" s="396"/>
      <c r="EAL835" s="396"/>
      <c r="EAM835" s="396"/>
      <c r="EAN835" s="396"/>
      <c r="EAO835" s="396"/>
      <c r="EAP835" s="396"/>
      <c r="EAQ835" s="396"/>
      <c r="EAR835" s="396"/>
      <c r="EAS835" s="396"/>
      <c r="EAT835" s="396"/>
      <c r="EAU835" s="396"/>
      <c r="EAV835" s="396"/>
      <c r="EAW835" s="396"/>
      <c r="EAX835" s="396"/>
      <c r="EAY835" s="396"/>
      <c r="EAZ835" s="396"/>
      <c r="EBA835" s="396"/>
      <c r="EBB835" s="396"/>
      <c r="EBC835" s="396"/>
      <c r="EBD835" s="396"/>
      <c r="EBE835" s="396"/>
      <c r="EBF835" s="396"/>
      <c r="EBG835" s="396"/>
      <c r="EBH835" s="396"/>
      <c r="EBI835" s="396"/>
      <c r="EBJ835" s="396"/>
      <c r="EBK835" s="396"/>
      <c r="EBL835" s="396"/>
      <c r="EBM835" s="396"/>
      <c r="EBN835" s="396"/>
      <c r="EBO835" s="396"/>
      <c r="EBP835" s="396"/>
      <c r="EBQ835" s="396"/>
      <c r="EBR835" s="396"/>
      <c r="EBS835" s="396"/>
      <c r="EBT835" s="396"/>
      <c r="EBU835" s="396"/>
      <c r="EBV835" s="396"/>
      <c r="EBW835" s="396"/>
      <c r="EBX835" s="396"/>
      <c r="EBY835" s="396"/>
      <c r="EBZ835" s="396"/>
      <c r="ECA835" s="396"/>
      <c r="ECB835" s="396"/>
      <c r="ECC835" s="396"/>
      <c r="ECD835" s="396"/>
      <c r="ECE835" s="396"/>
      <c r="ECF835" s="396"/>
      <c r="ECG835" s="396"/>
      <c r="ECH835" s="396"/>
      <c r="ECI835" s="396"/>
      <c r="ECJ835" s="396"/>
      <c r="ECK835" s="396"/>
      <c r="ECL835" s="396"/>
      <c r="ECM835" s="396"/>
      <c r="ECN835" s="396"/>
      <c r="ECO835" s="396"/>
      <c r="ECP835" s="396"/>
      <c r="ECQ835" s="396"/>
      <c r="ECR835" s="396"/>
      <c r="ECS835" s="396"/>
      <c r="ECT835" s="396"/>
      <c r="ECU835" s="396"/>
      <c r="ECV835" s="396"/>
      <c r="ECW835" s="396"/>
      <c r="ECX835" s="396"/>
      <c r="ECY835" s="396"/>
      <c r="ECZ835" s="396"/>
      <c r="EDA835" s="396"/>
      <c r="EDB835" s="396"/>
      <c r="EDC835" s="396"/>
      <c r="EDD835" s="396"/>
      <c r="EDE835" s="396"/>
      <c r="EDF835" s="396"/>
      <c r="EDG835" s="396"/>
      <c r="EDH835" s="396"/>
      <c r="EDI835" s="396"/>
      <c r="EDJ835" s="396"/>
      <c r="EDK835" s="396"/>
      <c r="EDL835" s="396"/>
      <c r="EDM835" s="396"/>
      <c r="EDN835" s="396"/>
      <c r="EDO835" s="396"/>
      <c r="EDP835" s="396"/>
      <c r="EDQ835" s="396"/>
      <c r="EDR835" s="396"/>
      <c r="EDS835" s="396"/>
      <c r="EDT835" s="396"/>
      <c r="EDU835" s="396"/>
      <c r="EDV835" s="396"/>
      <c r="EDW835" s="396"/>
      <c r="EDX835" s="396"/>
      <c r="EDY835" s="396"/>
      <c r="EDZ835" s="396"/>
      <c r="EEA835" s="396"/>
      <c r="EEB835" s="396"/>
      <c r="EEC835" s="396"/>
      <c r="EED835" s="396"/>
      <c r="EEE835" s="396"/>
      <c r="EEF835" s="396"/>
      <c r="EEG835" s="396"/>
      <c r="EEH835" s="396"/>
      <c r="EEI835" s="396"/>
      <c r="EEJ835" s="396"/>
      <c r="EEK835" s="396"/>
      <c r="EEL835" s="396"/>
      <c r="EEM835" s="396"/>
      <c r="EEN835" s="396"/>
      <c r="EEO835" s="396"/>
      <c r="EEP835" s="396"/>
      <c r="EEQ835" s="396"/>
      <c r="EER835" s="396"/>
      <c r="EES835" s="396"/>
      <c r="EET835" s="396"/>
      <c r="EEU835" s="396"/>
      <c r="EEV835" s="396"/>
      <c r="EEW835" s="396"/>
      <c r="EEX835" s="396"/>
      <c r="EEY835" s="396"/>
      <c r="EEZ835" s="396"/>
      <c r="EFA835" s="396"/>
      <c r="EFB835" s="396"/>
      <c r="EFC835" s="396"/>
      <c r="EFD835" s="396"/>
      <c r="EFE835" s="396"/>
      <c r="EFF835" s="396"/>
      <c r="EFG835" s="396"/>
      <c r="EFH835" s="396"/>
      <c r="EFI835" s="396"/>
      <c r="EFJ835" s="396"/>
      <c r="EFK835" s="396"/>
      <c r="EFL835" s="396"/>
      <c r="EFM835" s="396"/>
      <c r="EFN835" s="396"/>
      <c r="EFO835" s="396"/>
      <c r="EFP835" s="396"/>
      <c r="EFQ835" s="396"/>
      <c r="EFR835" s="396"/>
      <c r="EFS835" s="396"/>
      <c r="EFT835" s="396"/>
      <c r="EFU835" s="396"/>
      <c r="EFV835" s="396"/>
      <c r="EFW835" s="396"/>
      <c r="EFX835" s="396"/>
      <c r="EFY835" s="396"/>
      <c r="EFZ835" s="396"/>
      <c r="EGA835" s="396"/>
      <c r="EGB835" s="396"/>
      <c r="EGC835" s="396"/>
      <c r="EGD835" s="396"/>
      <c r="EGE835" s="396"/>
      <c r="EGF835" s="396"/>
      <c r="EGG835" s="396"/>
      <c r="EGH835" s="396"/>
      <c r="EGI835" s="396"/>
      <c r="EGJ835" s="396"/>
      <c r="EGK835" s="396"/>
      <c r="EGL835" s="396"/>
      <c r="EGM835" s="396"/>
      <c r="EGN835" s="396"/>
      <c r="EGO835" s="396"/>
      <c r="EGP835" s="396"/>
      <c r="EGQ835" s="396"/>
      <c r="EGR835" s="396"/>
      <c r="EGS835" s="396"/>
      <c r="EGT835" s="396"/>
      <c r="EGU835" s="396"/>
      <c r="EGV835" s="396"/>
      <c r="EGW835" s="396"/>
      <c r="EGX835" s="396"/>
      <c r="EGY835" s="396"/>
      <c r="EGZ835" s="396"/>
      <c r="EHA835" s="396"/>
      <c r="EHB835" s="396"/>
      <c r="EHC835" s="396"/>
      <c r="EHD835" s="396"/>
      <c r="EHE835" s="396"/>
      <c r="EHF835" s="396"/>
      <c r="EHG835" s="396"/>
      <c r="EHH835" s="396"/>
      <c r="EHI835" s="396"/>
      <c r="EHJ835" s="396"/>
      <c r="EHK835" s="396"/>
      <c r="EHL835" s="396"/>
      <c r="EHM835" s="396"/>
      <c r="EHN835" s="396"/>
      <c r="EHO835" s="396"/>
      <c r="EHP835" s="396"/>
      <c r="EHQ835" s="396"/>
      <c r="EHR835" s="396"/>
      <c r="EHS835" s="396"/>
      <c r="EHT835" s="396"/>
      <c r="EHU835" s="396"/>
      <c r="EHV835" s="396"/>
      <c r="EHW835" s="396"/>
      <c r="EHX835" s="396"/>
      <c r="EHY835" s="396"/>
      <c r="EHZ835" s="396"/>
      <c r="EIA835" s="396"/>
      <c r="EIB835" s="396"/>
      <c r="EIC835" s="396"/>
      <c r="EID835" s="396"/>
      <c r="EIE835" s="396"/>
      <c r="EIF835" s="396"/>
      <c r="EIG835" s="396"/>
      <c r="EIH835" s="396"/>
      <c r="EII835" s="396"/>
      <c r="EIJ835" s="396"/>
      <c r="EIK835" s="396"/>
      <c r="EIL835" s="396"/>
      <c r="EIM835" s="396"/>
      <c r="EIN835" s="396"/>
      <c r="EIO835" s="396"/>
      <c r="EIP835" s="396"/>
      <c r="EIQ835" s="396"/>
      <c r="EIR835" s="396"/>
      <c r="EIS835" s="396"/>
      <c r="EIT835" s="396"/>
      <c r="EIU835" s="396"/>
      <c r="EIV835" s="396"/>
      <c r="EIW835" s="396"/>
      <c r="EIX835" s="396"/>
      <c r="EIY835" s="396"/>
      <c r="EIZ835" s="396"/>
      <c r="EJA835" s="396"/>
      <c r="EJB835" s="396"/>
      <c r="EJC835" s="396"/>
      <c r="EJD835" s="396"/>
      <c r="EJE835" s="396"/>
      <c r="EJF835" s="396"/>
      <c r="EJG835" s="396"/>
      <c r="EJH835" s="396"/>
      <c r="EJI835" s="396"/>
      <c r="EJJ835" s="396"/>
      <c r="EJK835" s="396"/>
      <c r="EJL835" s="396"/>
      <c r="EJM835" s="396"/>
      <c r="EJN835" s="396"/>
      <c r="EJO835" s="396"/>
      <c r="EJP835" s="396"/>
      <c r="EJQ835" s="396"/>
      <c r="EJR835" s="396"/>
      <c r="EJS835" s="396"/>
      <c r="EJT835" s="396"/>
      <c r="EJU835" s="396"/>
      <c r="EJV835" s="396"/>
      <c r="EJW835" s="396"/>
      <c r="EJX835" s="396"/>
      <c r="EJY835" s="396"/>
      <c r="EJZ835" s="396"/>
      <c r="EKA835" s="396"/>
      <c r="EKB835" s="396"/>
      <c r="EKC835" s="396"/>
      <c r="EKD835" s="396"/>
      <c r="EKE835" s="396"/>
      <c r="EKF835" s="396"/>
      <c r="EKG835" s="396"/>
      <c r="EKH835" s="396"/>
      <c r="EKI835" s="396"/>
      <c r="EKJ835" s="396"/>
      <c r="EKK835" s="396"/>
      <c r="EKL835" s="396"/>
      <c r="EKM835" s="396"/>
      <c r="EKN835" s="396"/>
      <c r="EKO835" s="396"/>
      <c r="EKP835" s="396"/>
      <c r="EKQ835" s="396"/>
      <c r="EKR835" s="396"/>
      <c r="EKS835" s="396"/>
      <c r="EKT835" s="396"/>
      <c r="EKU835" s="396"/>
      <c r="EKV835" s="396"/>
      <c r="EKW835" s="396"/>
      <c r="EKX835" s="396"/>
      <c r="EKY835" s="396"/>
      <c r="EKZ835" s="396"/>
      <c r="ELA835" s="396"/>
      <c r="ELB835" s="396"/>
      <c r="ELC835" s="396"/>
      <c r="ELD835" s="396"/>
      <c r="ELE835" s="396"/>
      <c r="ELF835" s="396"/>
      <c r="ELG835" s="396"/>
      <c r="ELH835" s="396"/>
      <c r="ELI835" s="396"/>
      <c r="ELJ835" s="396"/>
      <c r="ELK835" s="396"/>
      <c r="ELL835" s="396"/>
      <c r="ELM835" s="396"/>
      <c r="ELN835" s="396"/>
      <c r="ELO835" s="396"/>
      <c r="ELP835" s="396"/>
      <c r="ELQ835" s="396"/>
      <c r="ELR835" s="396"/>
      <c r="ELS835" s="396"/>
      <c r="ELT835" s="396"/>
      <c r="ELU835" s="396"/>
      <c r="ELV835" s="396"/>
      <c r="ELW835" s="396"/>
      <c r="ELX835" s="396"/>
      <c r="ELY835" s="396"/>
      <c r="ELZ835" s="396"/>
      <c r="EMA835" s="396"/>
      <c r="EMB835" s="396"/>
      <c r="EMC835" s="396"/>
      <c r="EMD835" s="396"/>
      <c r="EME835" s="396"/>
      <c r="EMF835" s="396"/>
      <c r="EMG835" s="396"/>
      <c r="EMH835" s="396"/>
      <c r="EMI835" s="396"/>
      <c r="EMJ835" s="396"/>
      <c r="EMK835" s="396"/>
      <c r="EML835" s="396"/>
      <c r="EMM835" s="396"/>
      <c r="EMN835" s="396"/>
      <c r="EMO835" s="396"/>
      <c r="EMP835" s="396"/>
      <c r="EMQ835" s="396"/>
      <c r="EMR835" s="396"/>
      <c r="EMS835" s="396"/>
      <c r="EMT835" s="396"/>
      <c r="EMU835" s="396"/>
      <c r="EMV835" s="396"/>
      <c r="EMW835" s="396"/>
      <c r="EMX835" s="396"/>
      <c r="EMY835" s="396"/>
      <c r="EMZ835" s="396"/>
      <c r="ENA835" s="396"/>
      <c r="ENB835" s="396"/>
      <c r="ENC835" s="396"/>
      <c r="END835" s="396"/>
      <c r="ENE835" s="396"/>
      <c r="ENF835" s="396"/>
      <c r="ENG835" s="396"/>
      <c r="ENH835" s="396"/>
      <c r="ENI835" s="396"/>
      <c r="ENJ835" s="396"/>
      <c r="ENK835" s="396"/>
      <c r="ENL835" s="396"/>
      <c r="ENM835" s="396"/>
      <c r="ENN835" s="396"/>
      <c r="ENO835" s="396"/>
      <c r="ENP835" s="396"/>
      <c r="ENQ835" s="396"/>
      <c r="ENR835" s="396"/>
      <c r="ENS835" s="396"/>
      <c r="ENT835" s="396"/>
      <c r="ENU835" s="396"/>
      <c r="ENV835" s="396"/>
      <c r="ENW835" s="396"/>
      <c r="ENX835" s="396"/>
      <c r="ENY835" s="396"/>
      <c r="ENZ835" s="396"/>
      <c r="EOA835" s="396"/>
      <c r="EOB835" s="396"/>
      <c r="EOC835" s="396"/>
      <c r="EOD835" s="396"/>
      <c r="EOE835" s="396"/>
      <c r="EOF835" s="396"/>
      <c r="EOG835" s="396"/>
      <c r="EOH835" s="396"/>
      <c r="EOI835" s="396"/>
      <c r="EOJ835" s="396"/>
      <c r="EOK835" s="396"/>
      <c r="EOL835" s="396"/>
      <c r="EOM835" s="396"/>
      <c r="EON835" s="396"/>
      <c r="EOO835" s="396"/>
      <c r="EOP835" s="396"/>
      <c r="EOQ835" s="396"/>
      <c r="EOR835" s="396"/>
      <c r="EOS835" s="396"/>
      <c r="EOT835" s="396"/>
      <c r="EOU835" s="396"/>
      <c r="EOV835" s="396"/>
      <c r="EOW835" s="396"/>
      <c r="EOX835" s="396"/>
      <c r="EOY835" s="396"/>
      <c r="EOZ835" s="396"/>
      <c r="EPA835" s="396"/>
      <c r="EPB835" s="396"/>
      <c r="EPC835" s="396"/>
      <c r="EPD835" s="396"/>
      <c r="EPE835" s="396"/>
      <c r="EPF835" s="396"/>
      <c r="EPG835" s="396"/>
      <c r="EPH835" s="396"/>
      <c r="EPI835" s="396"/>
      <c r="EPJ835" s="396"/>
      <c r="EPK835" s="396"/>
      <c r="EPL835" s="396"/>
      <c r="EPM835" s="396"/>
      <c r="EPN835" s="396"/>
      <c r="EPO835" s="396"/>
      <c r="EPP835" s="396"/>
      <c r="EPQ835" s="396"/>
      <c r="EPR835" s="396"/>
      <c r="EPS835" s="396"/>
      <c r="EPT835" s="396"/>
      <c r="EPU835" s="396"/>
      <c r="EPV835" s="396"/>
      <c r="EPW835" s="396"/>
      <c r="EPX835" s="396"/>
      <c r="EPY835" s="396"/>
      <c r="EPZ835" s="396"/>
      <c r="EQA835" s="396"/>
      <c r="EQB835" s="396"/>
      <c r="EQC835" s="396"/>
      <c r="EQD835" s="396"/>
      <c r="EQE835" s="396"/>
      <c r="EQF835" s="396"/>
      <c r="EQG835" s="396"/>
      <c r="EQH835" s="396"/>
      <c r="EQI835" s="396"/>
      <c r="EQJ835" s="396"/>
      <c r="EQK835" s="396"/>
      <c r="EQL835" s="396"/>
      <c r="EQM835" s="396"/>
      <c r="EQN835" s="396"/>
      <c r="EQO835" s="396"/>
      <c r="EQP835" s="396"/>
      <c r="EQQ835" s="396"/>
      <c r="EQR835" s="396"/>
      <c r="EQS835" s="396"/>
      <c r="EQT835" s="396"/>
      <c r="EQU835" s="396"/>
      <c r="EQV835" s="396"/>
      <c r="EQW835" s="396"/>
      <c r="EQX835" s="396"/>
      <c r="EQY835" s="396"/>
      <c r="EQZ835" s="396"/>
      <c r="ERA835" s="396"/>
      <c r="ERB835" s="396"/>
      <c r="ERC835" s="396"/>
      <c r="ERD835" s="396"/>
      <c r="ERE835" s="396"/>
      <c r="ERF835" s="396"/>
      <c r="ERG835" s="396"/>
      <c r="ERH835" s="396"/>
      <c r="ERI835" s="396"/>
      <c r="ERJ835" s="396"/>
      <c r="ERK835" s="396"/>
      <c r="ERL835" s="396"/>
      <c r="ERM835" s="396"/>
      <c r="ERN835" s="396"/>
      <c r="ERO835" s="396"/>
      <c r="ERP835" s="396"/>
      <c r="ERQ835" s="396"/>
      <c r="ERR835" s="396"/>
      <c r="ERS835" s="396"/>
      <c r="ERT835" s="396"/>
      <c r="ERU835" s="396"/>
      <c r="ERV835" s="396"/>
      <c r="ERW835" s="396"/>
      <c r="ERX835" s="396"/>
      <c r="ERY835" s="396"/>
      <c r="ERZ835" s="396"/>
      <c r="ESA835" s="396"/>
      <c r="ESB835" s="396"/>
      <c r="ESC835" s="396"/>
      <c r="ESD835" s="396"/>
      <c r="ESE835" s="396"/>
      <c r="ESF835" s="396"/>
      <c r="ESG835" s="396"/>
      <c r="ESH835" s="396"/>
      <c r="ESI835" s="396"/>
      <c r="ESJ835" s="396"/>
      <c r="ESK835" s="396"/>
      <c r="ESL835" s="396"/>
      <c r="ESM835" s="396"/>
      <c r="ESN835" s="396"/>
      <c r="ESO835" s="396"/>
      <c r="ESP835" s="396"/>
      <c r="ESQ835" s="396"/>
      <c r="ESR835" s="396"/>
      <c r="ESS835" s="396"/>
      <c r="EST835" s="396"/>
      <c r="ESU835" s="396"/>
      <c r="ESV835" s="396"/>
      <c r="ESW835" s="396"/>
      <c r="ESX835" s="396"/>
      <c r="ESY835" s="396"/>
      <c r="ESZ835" s="396"/>
      <c r="ETA835" s="396"/>
      <c r="ETB835" s="396"/>
      <c r="ETC835" s="396"/>
      <c r="ETD835" s="396"/>
      <c r="ETE835" s="396"/>
      <c r="ETF835" s="396"/>
      <c r="ETG835" s="396"/>
      <c r="ETH835" s="396"/>
      <c r="ETI835" s="396"/>
      <c r="ETJ835" s="396"/>
      <c r="ETK835" s="396"/>
      <c r="ETL835" s="396"/>
      <c r="ETM835" s="396"/>
      <c r="ETN835" s="396"/>
      <c r="ETO835" s="396"/>
      <c r="ETP835" s="396"/>
      <c r="ETQ835" s="396"/>
      <c r="ETR835" s="396"/>
      <c r="ETS835" s="396"/>
      <c r="ETT835" s="396"/>
      <c r="ETU835" s="396"/>
      <c r="ETV835" s="396"/>
      <c r="ETW835" s="396"/>
      <c r="ETX835" s="396"/>
      <c r="ETY835" s="396"/>
      <c r="ETZ835" s="396"/>
      <c r="EUA835" s="396"/>
      <c r="EUB835" s="396"/>
      <c r="EUC835" s="396"/>
      <c r="EUD835" s="396"/>
      <c r="EUE835" s="396"/>
      <c r="EUF835" s="396"/>
      <c r="EUG835" s="396"/>
      <c r="EUH835" s="396"/>
      <c r="EUI835" s="396"/>
      <c r="EUJ835" s="396"/>
      <c r="EUK835" s="396"/>
      <c r="EUL835" s="396"/>
      <c r="EUM835" s="396"/>
      <c r="EUN835" s="396"/>
      <c r="EUO835" s="396"/>
      <c r="EUP835" s="396"/>
      <c r="EUQ835" s="396"/>
      <c r="EUR835" s="396"/>
      <c r="EUS835" s="396"/>
      <c r="EUT835" s="396"/>
      <c r="EUU835" s="396"/>
      <c r="EUV835" s="396"/>
      <c r="EUW835" s="396"/>
      <c r="EUX835" s="396"/>
      <c r="EUY835" s="396"/>
      <c r="EUZ835" s="396"/>
      <c r="EVA835" s="396"/>
      <c r="EVB835" s="396"/>
      <c r="EVC835" s="396"/>
      <c r="EVD835" s="396"/>
      <c r="EVE835" s="396"/>
      <c r="EVF835" s="396"/>
      <c r="EVG835" s="396"/>
      <c r="EVH835" s="396"/>
      <c r="EVI835" s="396"/>
      <c r="EVJ835" s="396"/>
      <c r="EVK835" s="396"/>
      <c r="EVL835" s="396"/>
      <c r="EVM835" s="396"/>
      <c r="EVN835" s="396"/>
      <c r="EVO835" s="396"/>
      <c r="EVP835" s="396"/>
      <c r="EVQ835" s="396"/>
      <c r="EVR835" s="396"/>
      <c r="EVS835" s="396"/>
      <c r="EVT835" s="396"/>
      <c r="EVU835" s="396"/>
      <c r="EVV835" s="396"/>
      <c r="EVW835" s="396"/>
      <c r="EVX835" s="396"/>
      <c r="EVY835" s="396"/>
      <c r="EVZ835" s="396"/>
      <c r="EWA835" s="396"/>
      <c r="EWB835" s="396"/>
      <c r="EWC835" s="396"/>
      <c r="EWD835" s="396"/>
      <c r="EWE835" s="396"/>
      <c r="EWF835" s="396"/>
      <c r="EWG835" s="396"/>
      <c r="EWH835" s="396"/>
      <c r="EWI835" s="396"/>
      <c r="EWJ835" s="396"/>
      <c r="EWK835" s="396"/>
      <c r="EWL835" s="396"/>
      <c r="EWM835" s="396"/>
      <c r="EWN835" s="396"/>
      <c r="EWO835" s="396"/>
      <c r="EWP835" s="396"/>
      <c r="EWQ835" s="396"/>
      <c r="EWR835" s="396"/>
      <c r="EWS835" s="396"/>
      <c r="EWT835" s="396"/>
      <c r="EWU835" s="396"/>
      <c r="EWV835" s="396"/>
      <c r="EWW835" s="396"/>
      <c r="EWX835" s="396"/>
      <c r="EWY835" s="396"/>
      <c r="EWZ835" s="396"/>
      <c r="EXA835" s="396"/>
      <c r="EXB835" s="396"/>
      <c r="EXC835" s="396"/>
      <c r="EXD835" s="396"/>
      <c r="EXE835" s="396"/>
      <c r="EXF835" s="396"/>
      <c r="EXG835" s="396"/>
      <c r="EXH835" s="396"/>
      <c r="EXI835" s="396"/>
      <c r="EXJ835" s="396"/>
      <c r="EXK835" s="396"/>
      <c r="EXL835" s="396"/>
      <c r="EXM835" s="396"/>
      <c r="EXN835" s="396"/>
      <c r="EXO835" s="396"/>
      <c r="EXP835" s="396"/>
      <c r="EXQ835" s="396"/>
      <c r="EXR835" s="396"/>
      <c r="EXS835" s="396"/>
      <c r="EXT835" s="396"/>
      <c r="EXU835" s="396"/>
      <c r="EXV835" s="396"/>
      <c r="EXW835" s="396"/>
      <c r="EXX835" s="396"/>
      <c r="EXY835" s="396"/>
      <c r="EXZ835" s="396"/>
      <c r="EYA835" s="396"/>
      <c r="EYB835" s="396"/>
      <c r="EYC835" s="396"/>
      <c r="EYD835" s="396"/>
      <c r="EYE835" s="396"/>
      <c r="EYF835" s="396"/>
      <c r="EYG835" s="396"/>
      <c r="EYH835" s="396"/>
      <c r="EYI835" s="396"/>
      <c r="EYJ835" s="396"/>
      <c r="EYK835" s="396"/>
      <c r="EYL835" s="396"/>
      <c r="EYM835" s="396"/>
      <c r="EYN835" s="396"/>
      <c r="EYO835" s="396"/>
      <c r="EYP835" s="396"/>
      <c r="EYQ835" s="396"/>
      <c r="EYR835" s="396"/>
      <c r="EYS835" s="396"/>
      <c r="EYT835" s="396"/>
      <c r="EYU835" s="396"/>
      <c r="EYV835" s="396"/>
      <c r="EYW835" s="396"/>
      <c r="EYX835" s="396"/>
      <c r="EYY835" s="396"/>
      <c r="EYZ835" s="396"/>
      <c r="EZA835" s="396"/>
      <c r="EZB835" s="396"/>
      <c r="EZC835" s="396"/>
      <c r="EZD835" s="396"/>
      <c r="EZE835" s="396"/>
      <c r="EZF835" s="396"/>
      <c r="EZG835" s="396"/>
      <c r="EZH835" s="396"/>
      <c r="EZI835" s="396"/>
      <c r="EZJ835" s="396"/>
      <c r="EZK835" s="396"/>
      <c r="EZL835" s="396"/>
      <c r="EZM835" s="396"/>
      <c r="EZN835" s="396"/>
      <c r="EZO835" s="396"/>
      <c r="EZP835" s="396"/>
      <c r="EZQ835" s="396"/>
      <c r="EZR835" s="396"/>
      <c r="EZS835" s="396"/>
      <c r="EZT835" s="396"/>
      <c r="EZU835" s="396"/>
      <c r="EZV835" s="396"/>
      <c r="EZW835" s="396"/>
      <c r="EZX835" s="396"/>
      <c r="EZY835" s="396"/>
      <c r="EZZ835" s="396"/>
      <c r="FAA835" s="396"/>
      <c r="FAB835" s="396"/>
      <c r="FAC835" s="396"/>
      <c r="FAD835" s="396"/>
      <c r="FAE835" s="396"/>
      <c r="FAF835" s="396"/>
      <c r="FAG835" s="396"/>
      <c r="FAH835" s="396"/>
      <c r="FAI835" s="396"/>
      <c r="FAJ835" s="396"/>
      <c r="FAK835" s="396"/>
      <c r="FAL835" s="396"/>
      <c r="FAM835" s="396"/>
      <c r="FAN835" s="396"/>
      <c r="FAO835" s="396"/>
      <c r="FAP835" s="396"/>
      <c r="FAQ835" s="396"/>
      <c r="FAR835" s="396"/>
      <c r="FAS835" s="396"/>
      <c r="FAT835" s="396"/>
      <c r="FAU835" s="396"/>
      <c r="FAV835" s="396"/>
      <c r="FAW835" s="396"/>
      <c r="FAX835" s="396"/>
      <c r="FAY835" s="396"/>
      <c r="FAZ835" s="396"/>
      <c r="FBA835" s="396"/>
      <c r="FBB835" s="396"/>
      <c r="FBC835" s="396"/>
      <c r="FBD835" s="396"/>
      <c r="FBE835" s="396"/>
      <c r="FBF835" s="396"/>
      <c r="FBG835" s="396"/>
      <c r="FBH835" s="396"/>
      <c r="FBI835" s="396"/>
      <c r="FBJ835" s="396"/>
      <c r="FBK835" s="396"/>
      <c r="FBL835" s="396"/>
      <c r="FBM835" s="396"/>
      <c r="FBN835" s="396"/>
      <c r="FBO835" s="396"/>
      <c r="FBP835" s="396"/>
      <c r="FBQ835" s="396"/>
      <c r="FBR835" s="396"/>
      <c r="FBS835" s="396"/>
      <c r="FBT835" s="396"/>
      <c r="FBU835" s="396"/>
      <c r="FBV835" s="396"/>
      <c r="FBW835" s="396"/>
      <c r="FBX835" s="396"/>
      <c r="FBY835" s="396"/>
      <c r="FBZ835" s="396"/>
      <c r="FCA835" s="396"/>
      <c r="FCB835" s="396"/>
      <c r="FCC835" s="396"/>
      <c r="FCD835" s="396"/>
      <c r="FCE835" s="396"/>
      <c r="FCF835" s="396"/>
      <c r="FCG835" s="396"/>
      <c r="FCH835" s="396"/>
      <c r="FCI835" s="396"/>
      <c r="FCJ835" s="396"/>
      <c r="FCK835" s="396"/>
      <c r="FCL835" s="396"/>
      <c r="FCM835" s="396"/>
      <c r="FCN835" s="396"/>
      <c r="FCO835" s="396"/>
      <c r="FCP835" s="396"/>
      <c r="FCQ835" s="396"/>
      <c r="FCR835" s="396"/>
      <c r="FCS835" s="396"/>
      <c r="FCT835" s="396"/>
      <c r="FCU835" s="396"/>
      <c r="FCV835" s="396"/>
      <c r="FCW835" s="396"/>
      <c r="FCX835" s="396"/>
      <c r="FCY835" s="396"/>
      <c r="FCZ835" s="396"/>
      <c r="FDA835" s="396"/>
      <c r="FDB835" s="396"/>
      <c r="FDC835" s="396"/>
      <c r="FDD835" s="396"/>
      <c r="FDE835" s="396"/>
      <c r="FDF835" s="396"/>
      <c r="FDG835" s="396"/>
      <c r="FDH835" s="396"/>
      <c r="FDI835" s="396"/>
      <c r="FDJ835" s="396"/>
      <c r="FDK835" s="396"/>
      <c r="FDL835" s="396"/>
      <c r="FDM835" s="396"/>
      <c r="FDN835" s="396"/>
      <c r="FDO835" s="396"/>
      <c r="FDP835" s="396"/>
      <c r="FDQ835" s="396"/>
      <c r="FDR835" s="396"/>
      <c r="FDS835" s="396"/>
      <c r="FDT835" s="396"/>
      <c r="FDU835" s="396"/>
      <c r="FDV835" s="396"/>
      <c r="FDW835" s="396"/>
      <c r="FDX835" s="396"/>
      <c r="FDY835" s="396"/>
      <c r="FDZ835" s="396"/>
      <c r="FEA835" s="396"/>
      <c r="FEB835" s="396"/>
      <c r="FEC835" s="396"/>
      <c r="FED835" s="396"/>
      <c r="FEE835" s="396"/>
      <c r="FEF835" s="396"/>
      <c r="FEG835" s="396"/>
      <c r="FEH835" s="396"/>
      <c r="FEI835" s="396"/>
      <c r="FEJ835" s="396"/>
      <c r="FEK835" s="396"/>
      <c r="FEL835" s="396"/>
      <c r="FEM835" s="396"/>
      <c r="FEN835" s="396"/>
      <c r="FEO835" s="396"/>
      <c r="FEP835" s="396"/>
      <c r="FEQ835" s="396"/>
      <c r="FER835" s="396"/>
      <c r="FES835" s="396"/>
      <c r="FET835" s="396"/>
      <c r="FEU835" s="396"/>
      <c r="FEV835" s="396"/>
      <c r="FEW835" s="396"/>
      <c r="FEX835" s="396"/>
      <c r="FEY835" s="396"/>
      <c r="FEZ835" s="396"/>
      <c r="FFA835" s="396"/>
      <c r="FFB835" s="396"/>
      <c r="FFC835" s="396"/>
      <c r="FFD835" s="396"/>
      <c r="FFE835" s="396"/>
      <c r="FFF835" s="396"/>
      <c r="FFG835" s="396"/>
      <c r="FFH835" s="396"/>
      <c r="FFI835" s="396"/>
      <c r="FFJ835" s="396"/>
      <c r="FFK835" s="396"/>
      <c r="FFL835" s="396"/>
      <c r="FFM835" s="396"/>
      <c r="FFN835" s="396"/>
      <c r="FFO835" s="396"/>
      <c r="FFP835" s="396"/>
      <c r="FFQ835" s="396"/>
      <c r="FFR835" s="396"/>
      <c r="FFS835" s="396"/>
      <c r="FFT835" s="396"/>
      <c r="FFU835" s="396"/>
      <c r="FFV835" s="396"/>
      <c r="FFW835" s="396"/>
      <c r="FFX835" s="396"/>
      <c r="FFY835" s="396"/>
      <c r="FFZ835" s="396"/>
      <c r="FGA835" s="396"/>
      <c r="FGB835" s="396"/>
      <c r="FGC835" s="396"/>
      <c r="FGD835" s="396"/>
      <c r="FGE835" s="396"/>
      <c r="FGF835" s="396"/>
      <c r="FGG835" s="396"/>
      <c r="FGH835" s="396"/>
      <c r="FGI835" s="396"/>
      <c r="FGJ835" s="396"/>
      <c r="FGK835" s="396"/>
      <c r="FGL835" s="396"/>
      <c r="FGM835" s="396"/>
      <c r="FGN835" s="396"/>
      <c r="FGO835" s="396"/>
      <c r="FGP835" s="396"/>
      <c r="FGQ835" s="396"/>
      <c r="FGR835" s="396"/>
      <c r="FGS835" s="396"/>
      <c r="FGT835" s="396"/>
      <c r="FGU835" s="396"/>
      <c r="FGV835" s="396"/>
      <c r="FGW835" s="396"/>
      <c r="FGX835" s="396"/>
      <c r="FGY835" s="396"/>
      <c r="FGZ835" s="396"/>
      <c r="FHA835" s="396"/>
      <c r="FHB835" s="396"/>
      <c r="FHC835" s="396"/>
      <c r="FHD835" s="396"/>
      <c r="FHE835" s="396"/>
      <c r="FHF835" s="396"/>
      <c r="FHG835" s="396"/>
      <c r="FHH835" s="396"/>
      <c r="FHI835" s="396"/>
      <c r="FHJ835" s="396"/>
      <c r="FHK835" s="396"/>
      <c r="FHL835" s="396"/>
      <c r="FHM835" s="396"/>
      <c r="FHN835" s="396"/>
      <c r="FHO835" s="396"/>
      <c r="FHP835" s="396"/>
      <c r="FHQ835" s="396"/>
      <c r="FHR835" s="396"/>
      <c r="FHS835" s="396"/>
      <c r="FHT835" s="396"/>
      <c r="FHU835" s="396"/>
      <c r="FHV835" s="396"/>
      <c r="FHW835" s="396"/>
      <c r="FHX835" s="396"/>
      <c r="FHY835" s="396"/>
      <c r="FHZ835" s="396"/>
      <c r="FIA835" s="396"/>
      <c r="FIB835" s="396"/>
      <c r="FIC835" s="396"/>
      <c r="FID835" s="396"/>
      <c r="FIE835" s="396"/>
      <c r="FIF835" s="396"/>
      <c r="FIG835" s="396"/>
      <c r="FIH835" s="396"/>
      <c r="FII835" s="396"/>
      <c r="FIJ835" s="396"/>
      <c r="FIK835" s="396"/>
      <c r="FIL835" s="396"/>
      <c r="FIM835" s="396"/>
      <c r="FIN835" s="396"/>
      <c r="FIO835" s="396"/>
      <c r="FIP835" s="396"/>
      <c r="FIQ835" s="396"/>
      <c r="FIR835" s="396"/>
      <c r="FIS835" s="396"/>
      <c r="FIT835" s="396"/>
      <c r="FIU835" s="396"/>
      <c r="FIV835" s="396"/>
      <c r="FIW835" s="396"/>
      <c r="FIX835" s="396"/>
      <c r="FIY835" s="396"/>
      <c r="FIZ835" s="396"/>
      <c r="FJA835" s="396"/>
      <c r="FJB835" s="396"/>
      <c r="FJC835" s="396"/>
      <c r="FJD835" s="396"/>
      <c r="FJE835" s="396"/>
      <c r="FJF835" s="396"/>
      <c r="FJG835" s="396"/>
      <c r="FJH835" s="396"/>
      <c r="FJI835" s="396"/>
      <c r="FJJ835" s="396"/>
      <c r="FJK835" s="396"/>
      <c r="FJL835" s="396"/>
      <c r="FJM835" s="396"/>
      <c r="FJN835" s="396"/>
      <c r="FJO835" s="396"/>
      <c r="FJP835" s="396"/>
      <c r="FJQ835" s="396"/>
      <c r="FJR835" s="396"/>
      <c r="FJS835" s="396"/>
      <c r="FJT835" s="396"/>
      <c r="FJU835" s="396"/>
      <c r="FJV835" s="396"/>
      <c r="FJW835" s="396"/>
      <c r="FJX835" s="396"/>
      <c r="FJY835" s="396"/>
      <c r="FJZ835" s="396"/>
      <c r="FKA835" s="396"/>
      <c r="FKB835" s="396"/>
      <c r="FKC835" s="396"/>
      <c r="FKD835" s="396"/>
      <c r="FKE835" s="396"/>
      <c r="FKF835" s="396"/>
      <c r="FKG835" s="396"/>
      <c r="FKH835" s="396"/>
      <c r="FKI835" s="396"/>
      <c r="FKJ835" s="396"/>
      <c r="FKK835" s="396"/>
      <c r="FKL835" s="396"/>
      <c r="FKM835" s="396"/>
      <c r="FKN835" s="396"/>
      <c r="FKO835" s="396"/>
      <c r="FKP835" s="396"/>
      <c r="FKQ835" s="396"/>
      <c r="FKR835" s="396"/>
      <c r="FKS835" s="396"/>
      <c r="FKT835" s="396"/>
      <c r="FKU835" s="396"/>
      <c r="FKV835" s="396"/>
      <c r="FKW835" s="396"/>
      <c r="FKX835" s="396"/>
      <c r="FKY835" s="396"/>
      <c r="FKZ835" s="396"/>
      <c r="FLA835" s="396"/>
      <c r="FLB835" s="396"/>
      <c r="FLC835" s="396"/>
      <c r="FLD835" s="396"/>
      <c r="FLE835" s="396"/>
      <c r="FLF835" s="396"/>
      <c r="FLG835" s="396"/>
      <c r="FLH835" s="396"/>
      <c r="FLI835" s="396"/>
      <c r="FLJ835" s="396"/>
      <c r="FLK835" s="396"/>
      <c r="FLL835" s="396"/>
      <c r="FLM835" s="396"/>
      <c r="FLN835" s="396"/>
      <c r="FLO835" s="396"/>
      <c r="FLP835" s="396"/>
      <c r="FLQ835" s="396"/>
      <c r="FLR835" s="396"/>
      <c r="FLS835" s="396"/>
      <c r="FLT835" s="396"/>
      <c r="FLU835" s="396"/>
      <c r="FLV835" s="396"/>
      <c r="FLW835" s="396"/>
      <c r="FLX835" s="396"/>
      <c r="FLY835" s="396"/>
      <c r="FLZ835" s="396"/>
      <c r="FMA835" s="396"/>
      <c r="FMB835" s="396"/>
      <c r="FMC835" s="396"/>
      <c r="FMD835" s="396"/>
      <c r="FME835" s="396"/>
      <c r="FMF835" s="396"/>
      <c r="FMG835" s="396"/>
      <c r="FMH835" s="396"/>
      <c r="FMI835" s="396"/>
      <c r="FMJ835" s="396"/>
      <c r="FMK835" s="396"/>
      <c r="FML835" s="396"/>
      <c r="FMM835" s="396"/>
      <c r="FMN835" s="396"/>
      <c r="FMO835" s="396"/>
      <c r="FMP835" s="396"/>
      <c r="FMQ835" s="396"/>
      <c r="FMR835" s="396"/>
      <c r="FMS835" s="396"/>
      <c r="FMT835" s="396"/>
      <c r="FMU835" s="396"/>
      <c r="FMV835" s="396"/>
      <c r="FMW835" s="396"/>
      <c r="FMX835" s="396"/>
      <c r="FMY835" s="396"/>
      <c r="FMZ835" s="396"/>
      <c r="FNA835" s="396"/>
      <c r="FNB835" s="396"/>
      <c r="FNC835" s="396"/>
      <c r="FND835" s="396"/>
      <c r="FNE835" s="396"/>
      <c r="FNF835" s="396"/>
      <c r="FNG835" s="396"/>
      <c r="FNH835" s="396"/>
      <c r="FNI835" s="396"/>
      <c r="FNJ835" s="396"/>
      <c r="FNK835" s="396"/>
      <c r="FNL835" s="396"/>
      <c r="FNM835" s="396"/>
      <c r="FNN835" s="396"/>
      <c r="FNO835" s="396"/>
      <c r="FNP835" s="396"/>
      <c r="FNQ835" s="396"/>
      <c r="FNR835" s="396"/>
      <c r="FNS835" s="396"/>
      <c r="FNT835" s="396"/>
      <c r="FNU835" s="396"/>
      <c r="FNV835" s="396"/>
      <c r="FNW835" s="396"/>
      <c r="FNX835" s="396"/>
      <c r="FNY835" s="396"/>
      <c r="FNZ835" s="396"/>
      <c r="FOA835" s="396"/>
      <c r="FOB835" s="396"/>
      <c r="FOC835" s="396"/>
      <c r="FOD835" s="396"/>
      <c r="FOE835" s="396"/>
      <c r="FOF835" s="396"/>
      <c r="FOG835" s="396"/>
      <c r="FOH835" s="396"/>
      <c r="FOI835" s="396"/>
      <c r="FOJ835" s="396"/>
      <c r="FOK835" s="396"/>
      <c r="FOL835" s="396"/>
      <c r="FOM835" s="396"/>
      <c r="FON835" s="396"/>
      <c r="FOO835" s="396"/>
      <c r="FOP835" s="396"/>
      <c r="FOQ835" s="396"/>
      <c r="FOR835" s="396"/>
      <c r="FOS835" s="396"/>
      <c r="FOT835" s="396"/>
      <c r="FOU835" s="396"/>
      <c r="FOV835" s="396"/>
      <c r="FOW835" s="396"/>
      <c r="FOX835" s="396"/>
      <c r="FOY835" s="396"/>
      <c r="FOZ835" s="396"/>
      <c r="FPA835" s="396"/>
      <c r="FPB835" s="396"/>
      <c r="FPC835" s="396"/>
      <c r="FPD835" s="396"/>
      <c r="FPE835" s="396"/>
      <c r="FPF835" s="396"/>
      <c r="FPG835" s="396"/>
      <c r="FPH835" s="396"/>
      <c r="FPI835" s="396"/>
      <c r="FPJ835" s="396"/>
      <c r="FPK835" s="396"/>
      <c r="FPL835" s="396"/>
      <c r="FPM835" s="396"/>
      <c r="FPN835" s="396"/>
      <c r="FPO835" s="396"/>
      <c r="FPP835" s="396"/>
      <c r="FPQ835" s="396"/>
      <c r="FPR835" s="396"/>
      <c r="FPS835" s="396"/>
      <c r="FPT835" s="396"/>
      <c r="FPU835" s="396"/>
      <c r="FPV835" s="396"/>
      <c r="FPW835" s="396"/>
      <c r="FPX835" s="396"/>
      <c r="FPY835" s="396"/>
      <c r="FPZ835" s="396"/>
      <c r="FQA835" s="396"/>
      <c r="FQB835" s="396"/>
      <c r="FQC835" s="396"/>
      <c r="FQD835" s="396"/>
      <c r="FQE835" s="396"/>
      <c r="FQF835" s="396"/>
      <c r="FQG835" s="396"/>
      <c r="FQH835" s="396"/>
      <c r="FQI835" s="396"/>
      <c r="FQJ835" s="396"/>
      <c r="FQK835" s="396"/>
      <c r="FQL835" s="396"/>
      <c r="FQM835" s="396"/>
      <c r="FQN835" s="396"/>
      <c r="FQO835" s="396"/>
      <c r="FQP835" s="396"/>
      <c r="FQQ835" s="396"/>
      <c r="FQR835" s="396"/>
      <c r="FQS835" s="396"/>
      <c r="FQT835" s="396"/>
      <c r="FQU835" s="396"/>
      <c r="FQV835" s="396"/>
      <c r="FQW835" s="396"/>
      <c r="FQX835" s="396"/>
      <c r="FQY835" s="396"/>
      <c r="FQZ835" s="396"/>
      <c r="FRA835" s="396"/>
      <c r="FRB835" s="396"/>
      <c r="FRC835" s="396"/>
      <c r="FRD835" s="396"/>
      <c r="FRE835" s="396"/>
      <c r="FRF835" s="396"/>
      <c r="FRG835" s="396"/>
      <c r="FRH835" s="396"/>
      <c r="FRI835" s="396"/>
      <c r="FRJ835" s="396"/>
      <c r="FRK835" s="396"/>
      <c r="FRL835" s="396"/>
      <c r="FRM835" s="396"/>
      <c r="FRN835" s="396"/>
      <c r="FRO835" s="396"/>
      <c r="FRP835" s="396"/>
      <c r="FRQ835" s="396"/>
      <c r="FRR835" s="396"/>
      <c r="FRS835" s="396"/>
      <c r="FRT835" s="396"/>
      <c r="FRU835" s="396"/>
      <c r="FRV835" s="396"/>
      <c r="FRW835" s="396"/>
      <c r="FRX835" s="396"/>
      <c r="FRY835" s="396"/>
      <c r="FRZ835" s="396"/>
      <c r="FSA835" s="396"/>
      <c r="FSB835" s="396"/>
      <c r="FSC835" s="396"/>
      <c r="FSD835" s="396"/>
      <c r="FSE835" s="396"/>
      <c r="FSF835" s="396"/>
      <c r="FSG835" s="396"/>
      <c r="FSH835" s="396"/>
      <c r="FSI835" s="396"/>
      <c r="FSJ835" s="396"/>
      <c r="FSK835" s="396"/>
      <c r="FSL835" s="396"/>
      <c r="FSM835" s="396"/>
      <c r="FSN835" s="396"/>
      <c r="FSO835" s="396"/>
      <c r="FSP835" s="396"/>
      <c r="FSQ835" s="396"/>
      <c r="FSR835" s="396"/>
      <c r="FSS835" s="396"/>
      <c r="FST835" s="396"/>
      <c r="FSU835" s="396"/>
      <c r="FSV835" s="396"/>
      <c r="FSW835" s="396"/>
      <c r="FSX835" s="396"/>
      <c r="FSY835" s="396"/>
      <c r="FSZ835" s="396"/>
      <c r="FTA835" s="396"/>
      <c r="FTB835" s="396"/>
      <c r="FTC835" s="396"/>
      <c r="FTD835" s="396"/>
      <c r="FTE835" s="396"/>
      <c r="FTF835" s="396"/>
      <c r="FTG835" s="396"/>
      <c r="FTH835" s="396"/>
      <c r="FTI835" s="396"/>
      <c r="FTJ835" s="396"/>
      <c r="FTK835" s="396"/>
      <c r="FTL835" s="396"/>
      <c r="FTM835" s="396"/>
      <c r="FTN835" s="396"/>
      <c r="FTO835" s="396"/>
      <c r="FTP835" s="396"/>
      <c r="FTQ835" s="396"/>
      <c r="FTR835" s="396"/>
      <c r="FTS835" s="396"/>
      <c r="FTT835" s="396"/>
      <c r="FTU835" s="396"/>
      <c r="FTV835" s="396"/>
      <c r="FTW835" s="396"/>
      <c r="FTX835" s="396"/>
      <c r="FTY835" s="396"/>
      <c r="FTZ835" s="396"/>
      <c r="FUA835" s="396"/>
      <c r="FUB835" s="396"/>
      <c r="FUC835" s="396"/>
      <c r="FUD835" s="396"/>
      <c r="FUE835" s="396"/>
      <c r="FUF835" s="396"/>
      <c r="FUG835" s="396"/>
      <c r="FUH835" s="396"/>
      <c r="FUI835" s="396"/>
      <c r="FUJ835" s="396"/>
      <c r="FUK835" s="396"/>
      <c r="FUL835" s="396"/>
      <c r="FUM835" s="396"/>
      <c r="FUN835" s="396"/>
      <c r="FUO835" s="396"/>
      <c r="FUP835" s="396"/>
      <c r="FUQ835" s="396"/>
      <c r="FUR835" s="396"/>
      <c r="FUS835" s="396"/>
      <c r="FUT835" s="396"/>
      <c r="FUU835" s="396"/>
      <c r="FUV835" s="396"/>
      <c r="FUW835" s="396"/>
      <c r="FUX835" s="396"/>
      <c r="FUY835" s="396"/>
      <c r="FUZ835" s="396"/>
      <c r="FVA835" s="396"/>
      <c r="FVB835" s="396"/>
      <c r="FVC835" s="396"/>
      <c r="FVD835" s="396"/>
      <c r="FVE835" s="396"/>
      <c r="FVF835" s="396"/>
      <c r="FVG835" s="396"/>
      <c r="FVH835" s="396"/>
      <c r="FVI835" s="396"/>
      <c r="FVJ835" s="396"/>
      <c r="FVK835" s="396"/>
      <c r="FVL835" s="396"/>
      <c r="FVM835" s="396"/>
      <c r="FVN835" s="396"/>
      <c r="FVO835" s="396"/>
      <c r="FVP835" s="396"/>
      <c r="FVQ835" s="396"/>
      <c r="FVR835" s="396"/>
      <c r="FVS835" s="396"/>
      <c r="FVT835" s="396"/>
      <c r="FVU835" s="396"/>
      <c r="FVV835" s="396"/>
      <c r="FVW835" s="396"/>
      <c r="FVX835" s="396"/>
      <c r="FVY835" s="396"/>
      <c r="FVZ835" s="396"/>
      <c r="FWA835" s="396"/>
      <c r="FWB835" s="396"/>
      <c r="FWC835" s="396"/>
      <c r="FWD835" s="396"/>
      <c r="FWE835" s="396"/>
      <c r="FWF835" s="396"/>
      <c r="FWG835" s="396"/>
      <c r="FWH835" s="396"/>
      <c r="FWI835" s="396"/>
      <c r="FWJ835" s="396"/>
      <c r="FWK835" s="396"/>
      <c r="FWL835" s="396"/>
      <c r="FWM835" s="396"/>
      <c r="FWN835" s="396"/>
      <c r="FWO835" s="396"/>
      <c r="FWP835" s="396"/>
      <c r="FWQ835" s="396"/>
      <c r="FWR835" s="396"/>
      <c r="FWS835" s="396"/>
      <c r="FWT835" s="396"/>
      <c r="FWU835" s="396"/>
      <c r="FWV835" s="396"/>
      <c r="FWW835" s="396"/>
      <c r="FWX835" s="396"/>
      <c r="FWY835" s="396"/>
      <c r="FWZ835" s="396"/>
      <c r="FXA835" s="396"/>
      <c r="FXB835" s="396"/>
      <c r="FXC835" s="396"/>
      <c r="FXD835" s="396"/>
      <c r="FXE835" s="396"/>
      <c r="FXF835" s="396"/>
      <c r="FXG835" s="396"/>
      <c r="FXH835" s="396"/>
      <c r="FXI835" s="396"/>
      <c r="FXJ835" s="396"/>
      <c r="FXK835" s="396"/>
      <c r="FXL835" s="396"/>
      <c r="FXM835" s="396"/>
      <c r="FXN835" s="396"/>
      <c r="FXO835" s="396"/>
      <c r="FXP835" s="396"/>
      <c r="FXQ835" s="396"/>
      <c r="FXR835" s="396"/>
      <c r="FXS835" s="396"/>
      <c r="FXT835" s="396"/>
      <c r="FXU835" s="396"/>
      <c r="FXV835" s="396"/>
      <c r="FXW835" s="396"/>
      <c r="FXX835" s="396"/>
      <c r="FXY835" s="396"/>
      <c r="FXZ835" s="396"/>
      <c r="FYA835" s="396"/>
      <c r="FYB835" s="396"/>
      <c r="FYC835" s="396"/>
      <c r="FYD835" s="396"/>
      <c r="FYE835" s="396"/>
      <c r="FYF835" s="396"/>
      <c r="FYG835" s="396"/>
      <c r="FYH835" s="396"/>
      <c r="FYI835" s="396"/>
      <c r="FYJ835" s="396"/>
      <c r="FYK835" s="396"/>
      <c r="FYL835" s="396"/>
      <c r="FYM835" s="396"/>
      <c r="FYN835" s="396"/>
      <c r="FYO835" s="396"/>
      <c r="FYP835" s="396"/>
      <c r="FYQ835" s="396"/>
      <c r="FYR835" s="396"/>
      <c r="FYS835" s="396"/>
      <c r="FYT835" s="396"/>
      <c r="FYU835" s="396"/>
      <c r="FYV835" s="396"/>
      <c r="FYW835" s="396"/>
      <c r="FYX835" s="396"/>
      <c r="FYY835" s="396"/>
      <c r="FYZ835" s="396"/>
      <c r="FZA835" s="396"/>
      <c r="FZB835" s="396"/>
      <c r="FZC835" s="396"/>
      <c r="FZD835" s="396"/>
      <c r="FZE835" s="396"/>
      <c r="FZF835" s="396"/>
      <c r="FZG835" s="396"/>
      <c r="FZH835" s="396"/>
      <c r="FZI835" s="396"/>
      <c r="FZJ835" s="396"/>
      <c r="FZK835" s="396"/>
      <c r="FZL835" s="396"/>
      <c r="FZM835" s="396"/>
      <c r="FZN835" s="396"/>
      <c r="FZO835" s="396"/>
      <c r="FZP835" s="396"/>
      <c r="FZQ835" s="396"/>
      <c r="FZR835" s="396"/>
      <c r="FZS835" s="396"/>
      <c r="FZT835" s="396"/>
      <c r="FZU835" s="396"/>
      <c r="FZV835" s="396"/>
      <c r="FZW835" s="396"/>
      <c r="FZX835" s="396"/>
      <c r="FZY835" s="396"/>
      <c r="FZZ835" s="396"/>
      <c r="GAA835" s="396"/>
      <c r="GAB835" s="396"/>
      <c r="GAC835" s="396"/>
      <c r="GAD835" s="396"/>
      <c r="GAE835" s="396"/>
      <c r="GAF835" s="396"/>
      <c r="GAG835" s="396"/>
      <c r="GAH835" s="396"/>
      <c r="GAI835" s="396"/>
      <c r="GAJ835" s="396"/>
      <c r="GAK835" s="396"/>
      <c r="GAL835" s="396"/>
      <c r="GAM835" s="396"/>
      <c r="GAN835" s="396"/>
      <c r="GAO835" s="396"/>
      <c r="GAP835" s="396"/>
      <c r="GAQ835" s="396"/>
      <c r="GAR835" s="396"/>
      <c r="GAS835" s="396"/>
      <c r="GAT835" s="396"/>
      <c r="GAU835" s="396"/>
      <c r="GAV835" s="396"/>
      <c r="GAW835" s="396"/>
      <c r="GAX835" s="396"/>
      <c r="GAY835" s="396"/>
      <c r="GAZ835" s="396"/>
      <c r="GBA835" s="396"/>
      <c r="GBB835" s="396"/>
      <c r="GBC835" s="396"/>
      <c r="GBD835" s="396"/>
      <c r="GBE835" s="396"/>
      <c r="GBF835" s="396"/>
      <c r="GBG835" s="396"/>
      <c r="GBH835" s="396"/>
      <c r="GBI835" s="396"/>
      <c r="GBJ835" s="396"/>
      <c r="GBK835" s="396"/>
      <c r="GBL835" s="396"/>
      <c r="GBM835" s="396"/>
      <c r="GBN835" s="396"/>
      <c r="GBO835" s="396"/>
      <c r="GBP835" s="396"/>
      <c r="GBQ835" s="396"/>
      <c r="GBR835" s="396"/>
      <c r="GBS835" s="396"/>
      <c r="GBT835" s="396"/>
      <c r="GBU835" s="396"/>
      <c r="GBV835" s="396"/>
      <c r="GBW835" s="396"/>
      <c r="GBX835" s="396"/>
      <c r="GBY835" s="396"/>
      <c r="GBZ835" s="396"/>
      <c r="GCA835" s="396"/>
      <c r="GCB835" s="396"/>
      <c r="GCC835" s="396"/>
      <c r="GCD835" s="396"/>
      <c r="GCE835" s="396"/>
      <c r="GCF835" s="396"/>
      <c r="GCG835" s="396"/>
      <c r="GCH835" s="396"/>
      <c r="GCI835" s="396"/>
      <c r="GCJ835" s="396"/>
      <c r="GCK835" s="396"/>
      <c r="GCL835" s="396"/>
      <c r="GCM835" s="396"/>
      <c r="GCN835" s="396"/>
      <c r="GCO835" s="396"/>
      <c r="GCP835" s="396"/>
      <c r="GCQ835" s="396"/>
      <c r="GCR835" s="396"/>
      <c r="GCS835" s="396"/>
      <c r="GCT835" s="396"/>
      <c r="GCU835" s="396"/>
      <c r="GCV835" s="396"/>
      <c r="GCW835" s="396"/>
      <c r="GCX835" s="396"/>
      <c r="GCY835" s="396"/>
      <c r="GCZ835" s="396"/>
      <c r="GDA835" s="396"/>
      <c r="GDB835" s="396"/>
      <c r="GDC835" s="396"/>
      <c r="GDD835" s="396"/>
      <c r="GDE835" s="396"/>
      <c r="GDF835" s="396"/>
      <c r="GDG835" s="396"/>
      <c r="GDH835" s="396"/>
      <c r="GDI835" s="396"/>
      <c r="GDJ835" s="396"/>
      <c r="GDK835" s="396"/>
      <c r="GDL835" s="396"/>
      <c r="GDM835" s="396"/>
      <c r="GDN835" s="396"/>
      <c r="GDO835" s="396"/>
      <c r="GDP835" s="396"/>
      <c r="GDQ835" s="396"/>
      <c r="GDR835" s="396"/>
      <c r="GDS835" s="396"/>
      <c r="GDT835" s="396"/>
      <c r="GDU835" s="396"/>
      <c r="GDV835" s="396"/>
      <c r="GDW835" s="396"/>
      <c r="GDX835" s="396"/>
      <c r="GDY835" s="396"/>
      <c r="GDZ835" s="396"/>
      <c r="GEA835" s="396"/>
      <c r="GEB835" s="396"/>
      <c r="GEC835" s="396"/>
      <c r="GED835" s="396"/>
      <c r="GEE835" s="396"/>
      <c r="GEF835" s="396"/>
      <c r="GEG835" s="396"/>
      <c r="GEH835" s="396"/>
      <c r="GEI835" s="396"/>
      <c r="GEJ835" s="396"/>
      <c r="GEK835" s="396"/>
      <c r="GEL835" s="396"/>
      <c r="GEM835" s="396"/>
      <c r="GEN835" s="396"/>
      <c r="GEO835" s="396"/>
      <c r="GEP835" s="396"/>
      <c r="GEQ835" s="396"/>
      <c r="GER835" s="396"/>
      <c r="GES835" s="396"/>
      <c r="GET835" s="396"/>
      <c r="GEU835" s="396"/>
      <c r="GEV835" s="396"/>
      <c r="GEW835" s="396"/>
      <c r="GEX835" s="396"/>
      <c r="GEY835" s="396"/>
      <c r="GEZ835" s="396"/>
      <c r="GFA835" s="396"/>
      <c r="GFB835" s="396"/>
      <c r="GFC835" s="396"/>
      <c r="GFD835" s="396"/>
      <c r="GFE835" s="396"/>
      <c r="GFF835" s="396"/>
      <c r="GFG835" s="396"/>
      <c r="GFH835" s="396"/>
      <c r="GFI835" s="396"/>
      <c r="GFJ835" s="396"/>
      <c r="GFK835" s="396"/>
      <c r="GFL835" s="396"/>
      <c r="GFM835" s="396"/>
      <c r="GFN835" s="396"/>
      <c r="GFO835" s="396"/>
      <c r="GFP835" s="396"/>
      <c r="GFQ835" s="396"/>
      <c r="GFR835" s="396"/>
      <c r="GFS835" s="396"/>
      <c r="GFT835" s="396"/>
      <c r="GFU835" s="396"/>
      <c r="GFV835" s="396"/>
      <c r="GFW835" s="396"/>
      <c r="GFX835" s="396"/>
      <c r="GFY835" s="396"/>
      <c r="GFZ835" s="396"/>
      <c r="GGA835" s="396"/>
      <c r="GGB835" s="396"/>
      <c r="GGC835" s="396"/>
      <c r="GGD835" s="396"/>
      <c r="GGE835" s="396"/>
      <c r="GGF835" s="396"/>
      <c r="GGG835" s="396"/>
      <c r="GGH835" s="396"/>
      <c r="GGI835" s="396"/>
      <c r="GGJ835" s="396"/>
      <c r="GGK835" s="396"/>
      <c r="GGL835" s="396"/>
      <c r="GGM835" s="396"/>
      <c r="GGN835" s="396"/>
      <c r="GGO835" s="396"/>
      <c r="GGP835" s="396"/>
      <c r="GGQ835" s="396"/>
      <c r="GGR835" s="396"/>
      <c r="GGS835" s="396"/>
      <c r="GGT835" s="396"/>
      <c r="GGU835" s="396"/>
      <c r="GGV835" s="396"/>
      <c r="GGW835" s="396"/>
      <c r="GGX835" s="396"/>
      <c r="GGY835" s="396"/>
      <c r="GGZ835" s="396"/>
      <c r="GHA835" s="396"/>
      <c r="GHB835" s="396"/>
      <c r="GHC835" s="396"/>
      <c r="GHD835" s="396"/>
      <c r="GHE835" s="396"/>
      <c r="GHF835" s="396"/>
      <c r="GHG835" s="396"/>
      <c r="GHH835" s="396"/>
      <c r="GHI835" s="396"/>
      <c r="GHJ835" s="396"/>
      <c r="GHK835" s="396"/>
      <c r="GHL835" s="396"/>
      <c r="GHM835" s="396"/>
      <c r="GHN835" s="396"/>
      <c r="GHO835" s="396"/>
      <c r="GHP835" s="396"/>
      <c r="GHQ835" s="396"/>
      <c r="GHR835" s="396"/>
      <c r="GHS835" s="396"/>
      <c r="GHT835" s="396"/>
      <c r="GHU835" s="396"/>
      <c r="GHV835" s="396"/>
      <c r="GHW835" s="396"/>
      <c r="GHX835" s="396"/>
      <c r="GHY835" s="396"/>
      <c r="GHZ835" s="396"/>
      <c r="GIA835" s="396"/>
      <c r="GIB835" s="396"/>
      <c r="GIC835" s="396"/>
      <c r="GID835" s="396"/>
      <c r="GIE835" s="396"/>
      <c r="GIF835" s="396"/>
      <c r="GIG835" s="396"/>
      <c r="GIH835" s="396"/>
      <c r="GII835" s="396"/>
      <c r="GIJ835" s="396"/>
      <c r="GIK835" s="396"/>
      <c r="GIL835" s="396"/>
      <c r="GIM835" s="396"/>
      <c r="GIN835" s="396"/>
      <c r="GIO835" s="396"/>
      <c r="GIP835" s="396"/>
      <c r="GIQ835" s="396"/>
      <c r="GIR835" s="396"/>
      <c r="GIS835" s="396"/>
      <c r="GIT835" s="396"/>
      <c r="GIU835" s="396"/>
      <c r="GIV835" s="396"/>
      <c r="GIW835" s="396"/>
      <c r="GIX835" s="396"/>
      <c r="GIY835" s="396"/>
      <c r="GIZ835" s="396"/>
      <c r="GJA835" s="396"/>
      <c r="GJB835" s="396"/>
      <c r="GJC835" s="396"/>
      <c r="GJD835" s="396"/>
      <c r="GJE835" s="396"/>
      <c r="GJF835" s="396"/>
      <c r="GJG835" s="396"/>
      <c r="GJH835" s="396"/>
      <c r="GJI835" s="396"/>
      <c r="GJJ835" s="396"/>
      <c r="GJK835" s="396"/>
      <c r="GJL835" s="396"/>
      <c r="GJM835" s="396"/>
      <c r="GJN835" s="396"/>
      <c r="GJO835" s="396"/>
      <c r="GJP835" s="396"/>
      <c r="GJQ835" s="396"/>
      <c r="GJR835" s="396"/>
      <c r="GJS835" s="396"/>
      <c r="GJT835" s="396"/>
      <c r="GJU835" s="396"/>
      <c r="GJV835" s="396"/>
      <c r="GJW835" s="396"/>
      <c r="GJX835" s="396"/>
      <c r="GJY835" s="396"/>
      <c r="GJZ835" s="396"/>
      <c r="GKA835" s="396"/>
      <c r="GKB835" s="396"/>
      <c r="GKC835" s="396"/>
      <c r="GKD835" s="396"/>
      <c r="GKE835" s="396"/>
      <c r="GKF835" s="396"/>
      <c r="GKG835" s="396"/>
      <c r="GKH835" s="396"/>
      <c r="GKI835" s="396"/>
      <c r="GKJ835" s="396"/>
      <c r="GKK835" s="396"/>
      <c r="GKL835" s="396"/>
      <c r="GKM835" s="396"/>
      <c r="GKN835" s="396"/>
      <c r="GKO835" s="396"/>
      <c r="GKP835" s="396"/>
      <c r="GKQ835" s="396"/>
      <c r="GKR835" s="396"/>
      <c r="GKS835" s="396"/>
      <c r="GKT835" s="396"/>
      <c r="GKU835" s="396"/>
      <c r="GKV835" s="396"/>
      <c r="GKW835" s="396"/>
      <c r="GKX835" s="396"/>
      <c r="GKY835" s="396"/>
      <c r="GKZ835" s="396"/>
      <c r="GLA835" s="396"/>
      <c r="GLB835" s="396"/>
      <c r="GLC835" s="396"/>
      <c r="GLD835" s="396"/>
      <c r="GLE835" s="396"/>
      <c r="GLF835" s="396"/>
      <c r="GLG835" s="396"/>
      <c r="GLH835" s="396"/>
      <c r="GLI835" s="396"/>
      <c r="GLJ835" s="396"/>
      <c r="GLK835" s="396"/>
      <c r="GLL835" s="396"/>
      <c r="GLM835" s="396"/>
      <c r="GLN835" s="396"/>
      <c r="GLO835" s="396"/>
      <c r="GLP835" s="396"/>
      <c r="GLQ835" s="396"/>
      <c r="GLR835" s="396"/>
      <c r="GLS835" s="396"/>
      <c r="GLT835" s="396"/>
      <c r="GLU835" s="396"/>
      <c r="GLV835" s="396"/>
      <c r="GLW835" s="396"/>
      <c r="GLX835" s="396"/>
      <c r="GLY835" s="396"/>
      <c r="GLZ835" s="396"/>
      <c r="GMA835" s="396"/>
      <c r="GMB835" s="396"/>
      <c r="GMC835" s="396"/>
      <c r="GMD835" s="396"/>
      <c r="GME835" s="396"/>
      <c r="GMF835" s="396"/>
      <c r="GMG835" s="396"/>
      <c r="GMH835" s="396"/>
      <c r="GMI835" s="396"/>
      <c r="GMJ835" s="396"/>
      <c r="GMK835" s="396"/>
      <c r="GML835" s="396"/>
      <c r="GMM835" s="396"/>
      <c r="GMN835" s="396"/>
      <c r="GMO835" s="396"/>
      <c r="GMP835" s="396"/>
      <c r="GMQ835" s="396"/>
      <c r="GMR835" s="396"/>
      <c r="GMS835" s="396"/>
      <c r="GMT835" s="396"/>
      <c r="GMU835" s="396"/>
      <c r="GMV835" s="396"/>
      <c r="GMW835" s="396"/>
      <c r="GMX835" s="396"/>
      <c r="GMY835" s="396"/>
      <c r="GMZ835" s="396"/>
      <c r="GNA835" s="396"/>
      <c r="GNB835" s="396"/>
      <c r="GNC835" s="396"/>
      <c r="GND835" s="396"/>
      <c r="GNE835" s="396"/>
      <c r="GNF835" s="396"/>
      <c r="GNG835" s="396"/>
      <c r="GNH835" s="396"/>
      <c r="GNI835" s="396"/>
      <c r="GNJ835" s="396"/>
      <c r="GNK835" s="396"/>
      <c r="GNL835" s="396"/>
      <c r="GNM835" s="396"/>
      <c r="GNN835" s="396"/>
      <c r="GNO835" s="396"/>
      <c r="GNP835" s="396"/>
      <c r="GNQ835" s="396"/>
      <c r="GNR835" s="396"/>
      <c r="GNS835" s="396"/>
      <c r="GNT835" s="396"/>
      <c r="GNU835" s="396"/>
      <c r="GNV835" s="396"/>
      <c r="GNW835" s="396"/>
      <c r="GNX835" s="396"/>
      <c r="GNY835" s="396"/>
      <c r="GNZ835" s="396"/>
      <c r="GOA835" s="396"/>
      <c r="GOB835" s="396"/>
      <c r="GOC835" s="396"/>
      <c r="GOD835" s="396"/>
      <c r="GOE835" s="396"/>
      <c r="GOF835" s="396"/>
      <c r="GOG835" s="396"/>
      <c r="GOH835" s="396"/>
      <c r="GOI835" s="396"/>
      <c r="GOJ835" s="396"/>
      <c r="GOK835" s="396"/>
      <c r="GOL835" s="396"/>
      <c r="GOM835" s="396"/>
      <c r="GON835" s="396"/>
      <c r="GOO835" s="396"/>
      <c r="GOP835" s="396"/>
      <c r="GOQ835" s="396"/>
      <c r="GOR835" s="396"/>
      <c r="GOS835" s="396"/>
      <c r="GOT835" s="396"/>
      <c r="GOU835" s="396"/>
      <c r="GOV835" s="396"/>
      <c r="GOW835" s="396"/>
      <c r="GOX835" s="396"/>
      <c r="GOY835" s="396"/>
      <c r="GOZ835" s="396"/>
      <c r="GPA835" s="396"/>
      <c r="GPB835" s="396"/>
      <c r="GPC835" s="396"/>
      <c r="GPD835" s="396"/>
      <c r="GPE835" s="396"/>
      <c r="GPF835" s="396"/>
      <c r="GPG835" s="396"/>
      <c r="GPH835" s="396"/>
      <c r="GPI835" s="396"/>
      <c r="GPJ835" s="396"/>
      <c r="GPK835" s="396"/>
      <c r="GPL835" s="396"/>
      <c r="GPM835" s="396"/>
      <c r="GPN835" s="396"/>
      <c r="GPO835" s="396"/>
      <c r="GPP835" s="396"/>
      <c r="GPQ835" s="396"/>
      <c r="GPR835" s="396"/>
      <c r="GPS835" s="396"/>
      <c r="GPT835" s="396"/>
      <c r="GPU835" s="396"/>
      <c r="GPV835" s="396"/>
      <c r="GPW835" s="396"/>
      <c r="GPX835" s="396"/>
      <c r="GPY835" s="396"/>
      <c r="GPZ835" s="396"/>
      <c r="GQA835" s="396"/>
      <c r="GQB835" s="396"/>
      <c r="GQC835" s="396"/>
      <c r="GQD835" s="396"/>
      <c r="GQE835" s="396"/>
      <c r="GQF835" s="396"/>
      <c r="GQG835" s="396"/>
      <c r="GQH835" s="396"/>
      <c r="GQI835" s="396"/>
      <c r="GQJ835" s="396"/>
      <c r="GQK835" s="396"/>
      <c r="GQL835" s="396"/>
      <c r="GQM835" s="396"/>
      <c r="GQN835" s="396"/>
      <c r="GQO835" s="396"/>
      <c r="GQP835" s="396"/>
      <c r="GQQ835" s="396"/>
      <c r="GQR835" s="396"/>
      <c r="GQS835" s="396"/>
      <c r="GQT835" s="396"/>
      <c r="GQU835" s="396"/>
      <c r="GQV835" s="396"/>
      <c r="GQW835" s="396"/>
      <c r="GQX835" s="396"/>
      <c r="GQY835" s="396"/>
      <c r="GQZ835" s="396"/>
      <c r="GRA835" s="396"/>
      <c r="GRB835" s="396"/>
      <c r="GRC835" s="396"/>
      <c r="GRD835" s="396"/>
      <c r="GRE835" s="396"/>
      <c r="GRF835" s="396"/>
      <c r="GRG835" s="396"/>
      <c r="GRH835" s="396"/>
      <c r="GRI835" s="396"/>
      <c r="GRJ835" s="396"/>
      <c r="GRK835" s="396"/>
      <c r="GRL835" s="396"/>
      <c r="GRM835" s="396"/>
      <c r="GRN835" s="396"/>
      <c r="GRO835" s="396"/>
      <c r="GRP835" s="396"/>
      <c r="GRQ835" s="396"/>
      <c r="GRR835" s="396"/>
      <c r="GRS835" s="396"/>
      <c r="GRT835" s="396"/>
      <c r="GRU835" s="396"/>
      <c r="GRV835" s="396"/>
      <c r="GRW835" s="396"/>
      <c r="GRX835" s="396"/>
      <c r="GRY835" s="396"/>
      <c r="GRZ835" s="396"/>
      <c r="GSA835" s="396"/>
      <c r="GSB835" s="396"/>
      <c r="GSC835" s="396"/>
      <c r="GSD835" s="396"/>
      <c r="GSE835" s="396"/>
      <c r="GSF835" s="396"/>
      <c r="GSG835" s="396"/>
      <c r="GSH835" s="396"/>
      <c r="GSI835" s="396"/>
      <c r="GSJ835" s="396"/>
      <c r="GSK835" s="396"/>
      <c r="GSL835" s="396"/>
      <c r="GSM835" s="396"/>
      <c r="GSN835" s="396"/>
      <c r="GSO835" s="396"/>
      <c r="GSP835" s="396"/>
      <c r="GSQ835" s="396"/>
      <c r="GSR835" s="396"/>
      <c r="GSS835" s="396"/>
      <c r="GST835" s="396"/>
      <c r="GSU835" s="396"/>
      <c r="GSV835" s="396"/>
      <c r="GSW835" s="396"/>
      <c r="GSX835" s="396"/>
      <c r="GSY835" s="396"/>
      <c r="GSZ835" s="396"/>
      <c r="GTA835" s="396"/>
      <c r="GTB835" s="396"/>
      <c r="GTC835" s="396"/>
      <c r="GTD835" s="396"/>
      <c r="GTE835" s="396"/>
      <c r="GTF835" s="396"/>
      <c r="GTG835" s="396"/>
      <c r="GTH835" s="396"/>
      <c r="GTI835" s="396"/>
      <c r="GTJ835" s="396"/>
      <c r="GTK835" s="396"/>
      <c r="GTL835" s="396"/>
      <c r="GTM835" s="396"/>
      <c r="GTN835" s="396"/>
      <c r="GTO835" s="396"/>
      <c r="GTP835" s="396"/>
      <c r="GTQ835" s="396"/>
      <c r="GTR835" s="396"/>
      <c r="GTS835" s="396"/>
      <c r="GTT835" s="396"/>
      <c r="GTU835" s="396"/>
      <c r="GTV835" s="396"/>
      <c r="GTW835" s="396"/>
      <c r="GTX835" s="396"/>
      <c r="GTY835" s="396"/>
      <c r="GTZ835" s="396"/>
      <c r="GUA835" s="396"/>
      <c r="GUB835" s="396"/>
      <c r="GUC835" s="396"/>
      <c r="GUD835" s="396"/>
      <c r="GUE835" s="396"/>
      <c r="GUF835" s="396"/>
      <c r="GUG835" s="396"/>
      <c r="GUH835" s="396"/>
      <c r="GUI835" s="396"/>
      <c r="GUJ835" s="396"/>
      <c r="GUK835" s="396"/>
      <c r="GUL835" s="396"/>
      <c r="GUM835" s="396"/>
      <c r="GUN835" s="396"/>
      <c r="GUO835" s="396"/>
      <c r="GUP835" s="396"/>
      <c r="GUQ835" s="396"/>
      <c r="GUR835" s="396"/>
      <c r="GUS835" s="396"/>
      <c r="GUT835" s="396"/>
      <c r="GUU835" s="396"/>
      <c r="GUV835" s="396"/>
      <c r="GUW835" s="396"/>
      <c r="GUX835" s="396"/>
      <c r="GUY835" s="396"/>
      <c r="GUZ835" s="396"/>
      <c r="GVA835" s="396"/>
      <c r="GVB835" s="396"/>
      <c r="GVC835" s="396"/>
      <c r="GVD835" s="396"/>
      <c r="GVE835" s="396"/>
      <c r="GVF835" s="396"/>
      <c r="GVG835" s="396"/>
      <c r="GVH835" s="396"/>
      <c r="GVI835" s="396"/>
      <c r="GVJ835" s="396"/>
      <c r="GVK835" s="396"/>
      <c r="GVL835" s="396"/>
      <c r="GVM835" s="396"/>
      <c r="GVN835" s="396"/>
      <c r="GVO835" s="396"/>
      <c r="GVP835" s="396"/>
      <c r="GVQ835" s="396"/>
      <c r="GVR835" s="396"/>
      <c r="GVS835" s="396"/>
      <c r="GVT835" s="396"/>
      <c r="GVU835" s="396"/>
      <c r="GVV835" s="396"/>
      <c r="GVW835" s="396"/>
      <c r="GVX835" s="396"/>
      <c r="GVY835" s="396"/>
      <c r="GVZ835" s="396"/>
      <c r="GWA835" s="396"/>
      <c r="GWB835" s="396"/>
      <c r="GWC835" s="396"/>
      <c r="GWD835" s="396"/>
      <c r="GWE835" s="396"/>
      <c r="GWF835" s="396"/>
      <c r="GWG835" s="396"/>
      <c r="GWH835" s="396"/>
      <c r="GWI835" s="396"/>
      <c r="GWJ835" s="396"/>
      <c r="GWK835" s="396"/>
      <c r="GWL835" s="396"/>
      <c r="GWM835" s="396"/>
      <c r="GWN835" s="396"/>
      <c r="GWO835" s="396"/>
      <c r="GWP835" s="396"/>
      <c r="GWQ835" s="396"/>
      <c r="GWR835" s="396"/>
      <c r="GWS835" s="396"/>
      <c r="GWT835" s="396"/>
      <c r="GWU835" s="396"/>
      <c r="GWV835" s="396"/>
      <c r="GWW835" s="396"/>
      <c r="GWX835" s="396"/>
      <c r="GWY835" s="396"/>
      <c r="GWZ835" s="396"/>
      <c r="GXA835" s="396"/>
      <c r="GXB835" s="396"/>
      <c r="GXC835" s="396"/>
      <c r="GXD835" s="396"/>
      <c r="GXE835" s="396"/>
      <c r="GXF835" s="396"/>
      <c r="GXG835" s="396"/>
      <c r="GXH835" s="396"/>
      <c r="GXI835" s="396"/>
      <c r="GXJ835" s="396"/>
      <c r="GXK835" s="396"/>
      <c r="GXL835" s="396"/>
      <c r="GXM835" s="396"/>
      <c r="GXN835" s="396"/>
      <c r="GXO835" s="396"/>
      <c r="GXP835" s="396"/>
      <c r="GXQ835" s="396"/>
      <c r="GXR835" s="396"/>
      <c r="GXS835" s="396"/>
      <c r="GXT835" s="396"/>
      <c r="GXU835" s="396"/>
      <c r="GXV835" s="396"/>
      <c r="GXW835" s="396"/>
      <c r="GXX835" s="396"/>
      <c r="GXY835" s="396"/>
      <c r="GXZ835" s="396"/>
      <c r="GYA835" s="396"/>
      <c r="GYB835" s="396"/>
      <c r="GYC835" s="396"/>
      <c r="GYD835" s="396"/>
      <c r="GYE835" s="396"/>
      <c r="GYF835" s="396"/>
      <c r="GYG835" s="396"/>
      <c r="GYH835" s="396"/>
      <c r="GYI835" s="396"/>
      <c r="GYJ835" s="396"/>
      <c r="GYK835" s="396"/>
      <c r="GYL835" s="396"/>
      <c r="GYM835" s="396"/>
      <c r="GYN835" s="396"/>
      <c r="GYO835" s="396"/>
      <c r="GYP835" s="396"/>
      <c r="GYQ835" s="396"/>
      <c r="GYR835" s="396"/>
      <c r="GYS835" s="396"/>
      <c r="GYT835" s="396"/>
      <c r="GYU835" s="396"/>
      <c r="GYV835" s="396"/>
      <c r="GYW835" s="396"/>
      <c r="GYX835" s="396"/>
      <c r="GYY835" s="396"/>
      <c r="GYZ835" s="396"/>
      <c r="GZA835" s="396"/>
      <c r="GZB835" s="396"/>
      <c r="GZC835" s="396"/>
      <c r="GZD835" s="396"/>
      <c r="GZE835" s="396"/>
      <c r="GZF835" s="396"/>
      <c r="GZG835" s="396"/>
      <c r="GZH835" s="396"/>
      <c r="GZI835" s="396"/>
      <c r="GZJ835" s="396"/>
      <c r="GZK835" s="396"/>
      <c r="GZL835" s="396"/>
      <c r="GZM835" s="396"/>
      <c r="GZN835" s="396"/>
      <c r="GZO835" s="396"/>
      <c r="GZP835" s="396"/>
      <c r="GZQ835" s="396"/>
      <c r="GZR835" s="396"/>
      <c r="GZS835" s="396"/>
      <c r="GZT835" s="396"/>
      <c r="GZU835" s="396"/>
      <c r="GZV835" s="396"/>
      <c r="GZW835" s="396"/>
      <c r="GZX835" s="396"/>
      <c r="GZY835" s="396"/>
      <c r="GZZ835" s="396"/>
      <c r="HAA835" s="396"/>
      <c r="HAB835" s="396"/>
      <c r="HAC835" s="396"/>
      <c r="HAD835" s="396"/>
      <c r="HAE835" s="396"/>
      <c r="HAF835" s="396"/>
      <c r="HAG835" s="396"/>
      <c r="HAH835" s="396"/>
      <c r="HAI835" s="396"/>
      <c r="HAJ835" s="396"/>
      <c r="HAK835" s="396"/>
      <c r="HAL835" s="396"/>
      <c r="HAM835" s="396"/>
      <c r="HAN835" s="396"/>
      <c r="HAO835" s="396"/>
      <c r="HAP835" s="396"/>
      <c r="HAQ835" s="396"/>
      <c r="HAR835" s="396"/>
      <c r="HAS835" s="396"/>
      <c r="HAT835" s="396"/>
      <c r="HAU835" s="396"/>
      <c r="HAV835" s="396"/>
      <c r="HAW835" s="396"/>
      <c r="HAX835" s="396"/>
      <c r="HAY835" s="396"/>
      <c r="HAZ835" s="396"/>
      <c r="HBA835" s="396"/>
      <c r="HBB835" s="396"/>
      <c r="HBC835" s="396"/>
      <c r="HBD835" s="396"/>
      <c r="HBE835" s="396"/>
      <c r="HBF835" s="396"/>
      <c r="HBG835" s="396"/>
      <c r="HBH835" s="396"/>
      <c r="HBI835" s="396"/>
      <c r="HBJ835" s="396"/>
      <c r="HBK835" s="396"/>
      <c r="HBL835" s="396"/>
      <c r="HBM835" s="396"/>
      <c r="HBN835" s="396"/>
      <c r="HBO835" s="396"/>
      <c r="HBP835" s="396"/>
      <c r="HBQ835" s="396"/>
      <c r="HBR835" s="396"/>
      <c r="HBS835" s="396"/>
      <c r="HBT835" s="396"/>
      <c r="HBU835" s="396"/>
      <c r="HBV835" s="396"/>
      <c r="HBW835" s="396"/>
      <c r="HBX835" s="396"/>
      <c r="HBY835" s="396"/>
      <c r="HBZ835" s="396"/>
      <c r="HCA835" s="396"/>
      <c r="HCB835" s="396"/>
      <c r="HCC835" s="396"/>
      <c r="HCD835" s="396"/>
      <c r="HCE835" s="396"/>
      <c r="HCF835" s="396"/>
      <c r="HCG835" s="396"/>
      <c r="HCH835" s="396"/>
      <c r="HCI835" s="396"/>
      <c r="HCJ835" s="396"/>
      <c r="HCK835" s="396"/>
      <c r="HCL835" s="396"/>
      <c r="HCM835" s="396"/>
      <c r="HCN835" s="396"/>
      <c r="HCO835" s="396"/>
      <c r="HCP835" s="396"/>
      <c r="HCQ835" s="396"/>
      <c r="HCR835" s="396"/>
      <c r="HCS835" s="396"/>
      <c r="HCT835" s="396"/>
      <c r="HCU835" s="396"/>
      <c r="HCV835" s="396"/>
      <c r="HCW835" s="396"/>
      <c r="HCX835" s="396"/>
      <c r="HCY835" s="396"/>
      <c r="HCZ835" s="396"/>
      <c r="HDA835" s="396"/>
      <c r="HDB835" s="396"/>
      <c r="HDC835" s="396"/>
      <c r="HDD835" s="396"/>
      <c r="HDE835" s="396"/>
      <c r="HDF835" s="396"/>
      <c r="HDG835" s="396"/>
      <c r="HDH835" s="396"/>
      <c r="HDI835" s="396"/>
      <c r="HDJ835" s="396"/>
      <c r="HDK835" s="396"/>
      <c r="HDL835" s="396"/>
      <c r="HDM835" s="396"/>
      <c r="HDN835" s="396"/>
      <c r="HDO835" s="396"/>
      <c r="HDP835" s="396"/>
      <c r="HDQ835" s="396"/>
      <c r="HDR835" s="396"/>
      <c r="HDS835" s="396"/>
      <c r="HDT835" s="396"/>
      <c r="HDU835" s="396"/>
      <c r="HDV835" s="396"/>
      <c r="HDW835" s="396"/>
      <c r="HDX835" s="396"/>
      <c r="HDY835" s="396"/>
      <c r="HDZ835" s="396"/>
      <c r="HEA835" s="396"/>
      <c r="HEB835" s="396"/>
      <c r="HEC835" s="396"/>
      <c r="HED835" s="396"/>
      <c r="HEE835" s="396"/>
      <c r="HEF835" s="396"/>
      <c r="HEG835" s="396"/>
      <c r="HEH835" s="396"/>
      <c r="HEI835" s="396"/>
      <c r="HEJ835" s="396"/>
      <c r="HEK835" s="396"/>
      <c r="HEL835" s="396"/>
      <c r="HEM835" s="396"/>
      <c r="HEN835" s="396"/>
      <c r="HEO835" s="396"/>
      <c r="HEP835" s="396"/>
      <c r="HEQ835" s="396"/>
      <c r="HER835" s="396"/>
      <c r="HES835" s="396"/>
      <c r="HET835" s="396"/>
      <c r="HEU835" s="396"/>
      <c r="HEV835" s="396"/>
      <c r="HEW835" s="396"/>
      <c r="HEX835" s="396"/>
      <c r="HEY835" s="396"/>
      <c r="HEZ835" s="396"/>
      <c r="HFA835" s="396"/>
      <c r="HFB835" s="396"/>
      <c r="HFC835" s="396"/>
      <c r="HFD835" s="396"/>
      <c r="HFE835" s="396"/>
      <c r="HFF835" s="396"/>
      <c r="HFG835" s="396"/>
      <c r="HFH835" s="396"/>
      <c r="HFI835" s="396"/>
      <c r="HFJ835" s="396"/>
      <c r="HFK835" s="396"/>
      <c r="HFL835" s="396"/>
      <c r="HFM835" s="396"/>
      <c r="HFN835" s="396"/>
      <c r="HFO835" s="396"/>
      <c r="HFP835" s="396"/>
      <c r="HFQ835" s="396"/>
      <c r="HFR835" s="396"/>
      <c r="HFS835" s="396"/>
      <c r="HFT835" s="396"/>
      <c r="HFU835" s="396"/>
      <c r="HFV835" s="396"/>
      <c r="HFW835" s="396"/>
      <c r="HFX835" s="396"/>
      <c r="HFY835" s="396"/>
      <c r="HFZ835" s="396"/>
      <c r="HGA835" s="396"/>
      <c r="HGB835" s="396"/>
      <c r="HGC835" s="396"/>
      <c r="HGD835" s="396"/>
      <c r="HGE835" s="396"/>
      <c r="HGF835" s="396"/>
      <c r="HGG835" s="396"/>
      <c r="HGH835" s="396"/>
      <c r="HGI835" s="396"/>
      <c r="HGJ835" s="396"/>
      <c r="HGK835" s="396"/>
      <c r="HGL835" s="396"/>
      <c r="HGM835" s="396"/>
      <c r="HGN835" s="396"/>
      <c r="HGO835" s="396"/>
      <c r="HGP835" s="396"/>
      <c r="HGQ835" s="396"/>
      <c r="HGR835" s="396"/>
      <c r="HGS835" s="396"/>
      <c r="HGT835" s="396"/>
      <c r="HGU835" s="396"/>
      <c r="HGV835" s="396"/>
      <c r="HGW835" s="396"/>
      <c r="HGX835" s="396"/>
      <c r="HGY835" s="396"/>
      <c r="HGZ835" s="396"/>
      <c r="HHA835" s="396"/>
      <c r="HHB835" s="396"/>
      <c r="HHC835" s="396"/>
      <c r="HHD835" s="396"/>
      <c r="HHE835" s="396"/>
      <c r="HHF835" s="396"/>
      <c r="HHG835" s="396"/>
      <c r="HHH835" s="396"/>
      <c r="HHI835" s="396"/>
      <c r="HHJ835" s="396"/>
      <c r="HHK835" s="396"/>
      <c r="HHL835" s="396"/>
      <c r="HHM835" s="396"/>
      <c r="HHN835" s="396"/>
      <c r="HHO835" s="396"/>
      <c r="HHP835" s="396"/>
      <c r="HHQ835" s="396"/>
      <c r="HHR835" s="396"/>
      <c r="HHS835" s="396"/>
      <c r="HHT835" s="396"/>
      <c r="HHU835" s="396"/>
      <c r="HHV835" s="396"/>
      <c r="HHW835" s="396"/>
      <c r="HHX835" s="396"/>
      <c r="HHY835" s="396"/>
      <c r="HHZ835" s="396"/>
      <c r="HIA835" s="396"/>
      <c r="HIB835" s="396"/>
      <c r="HIC835" s="396"/>
      <c r="HID835" s="396"/>
      <c r="HIE835" s="396"/>
      <c r="HIF835" s="396"/>
      <c r="HIG835" s="396"/>
      <c r="HIH835" s="396"/>
      <c r="HII835" s="396"/>
      <c r="HIJ835" s="396"/>
      <c r="HIK835" s="396"/>
      <c r="HIL835" s="396"/>
      <c r="HIM835" s="396"/>
      <c r="HIN835" s="396"/>
      <c r="HIO835" s="396"/>
      <c r="HIP835" s="396"/>
      <c r="HIQ835" s="396"/>
      <c r="HIR835" s="396"/>
      <c r="HIS835" s="396"/>
      <c r="HIT835" s="396"/>
      <c r="HIU835" s="396"/>
      <c r="HIV835" s="396"/>
      <c r="HIW835" s="396"/>
      <c r="HIX835" s="396"/>
      <c r="HIY835" s="396"/>
      <c r="HIZ835" s="396"/>
      <c r="HJA835" s="396"/>
      <c r="HJB835" s="396"/>
      <c r="HJC835" s="396"/>
      <c r="HJD835" s="396"/>
      <c r="HJE835" s="396"/>
      <c r="HJF835" s="396"/>
      <c r="HJG835" s="396"/>
      <c r="HJH835" s="396"/>
      <c r="HJI835" s="396"/>
      <c r="HJJ835" s="396"/>
      <c r="HJK835" s="396"/>
      <c r="HJL835" s="396"/>
      <c r="HJM835" s="396"/>
      <c r="HJN835" s="396"/>
      <c r="HJO835" s="396"/>
      <c r="HJP835" s="396"/>
      <c r="HJQ835" s="396"/>
      <c r="HJR835" s="396"/>
      <c r="HJS835" s="396"/>
      <c r="HJT835" s="396"/>
      <c r="HJU835" s="396"/>
      <c r="HJV835" s="396"/>
      <c r="HJW835" s="396"/>
      <c r="HJX835" s="396"/>
      <c r="HJY835" s="396"/>
      <c r="HJZ835" s="396"/>
      <c r="HKA835" s="396"/>
      <c r="HKB835" s="396"/>
      <c r="HKC835" s="396"/>
      <c r="HKD835" s="396"/>
      <c r="HKE835" s="396"/>
      <c r="HKF835" s="396"/>
      <c r="HKG835" s="396"/>
      <c r="HKH835" s="396"/>
      <c r="HKI835" s="396"/>
      <c r="HKJ835" s="396"/>
      <c r="HKK835" s="396"/>
      <c r="HKL835" s="396"/>
      <c r="HKM835" s="396"/>
      <c r="HKN835" s="396"/>
      <c r="HKO835" s="396"/>
      <c r="HKP835" s="396"/>
      <c r="HKQ835" s="396"/>
      <c r="HKR835" s="396"/>
      <c r="HKS835" s="396"/>
      <c r="HKT835" s="396"/>
      <c r="HKU835" s="396"/>
      <c r="HKV835" s="396"/>
      <c r="HKW835" s="396"/>
      <c r="HKX835" s="396"/>
      <c r="HKY835" s="396"/>
      <c r="HKZ835" s="396"/>
      <c r="HLA835" s="396"/>
      <c r="HLB835" s="396"/>
      <c r="HLC835" s="396"/>
      <c r="HLD835" s="396"/>
      <c r="HLE835" s="396"/>
      <c r="HLF835" s="396"/>
      <c r="HLG835" s="396"/>
      <c r="HLH835" s="396"/>
      <c r="HLI835" s="396"/>
      <c r="HLJ835" s="396"/>
      <c r="HLK835" s="396"/>
      <c r="HLL835" s="396"/>
      <c r="HLM835" s="396"/>
      <c r="HLN835" s="396"/>
      <c r="HLO835" s="396"/>
      <c r="HLP835" s="396"/>
      <c r="HLQ835" s="396"/>
      <c r="HLR835" s="396"/>
      <c r="HLS835" s="396"/>
      <c r="HLT835" s="396"/>
      <c r="HLU835" s="396"/>
      <c r="HLV835" s="396"/>
      <c r="HLW835" s="396"/>
      <c r="HLX835" s="396"/>
      <c r="HLY835" s="396"/>
      <c r="HLZ835" s="396"/>
      <c r="HMA835" s="396"/>
      <c r="HMB835" s="396"/>
      <c r="HMC835" s="396"/>
      <c r="HMD835" s="396"/>
      <c r="HME835" s="396"/>
      <c r="HMF835" s="396"/>
      <c r="HMG835" s="396"/>
      <c r="HMH835" s="396"/>
      <c r="HMI835" s="396"/>
      <c r="HMJ835" s="396"/>
      <c r="HMK835" s="396"/>
      <c r="HML835" s="396"/>
      <c r="HMM835" s="396"/>
      <c r="HMN835" s="396"/>
      <c r="HMO835" s="396"/>
      <c r="HMP835" s="396"/>
      <c r="HMQ835" s="396"/>
      <c r="HMR835" s="396"/>
      <c r="HMS835" s="396"/>
      <c r="HMT835" s="396"/>
      <c r="HMU835" s="396"/>
      <c r="HMV835" s="396"/>
      <c r="HMW835" s="396"/>
      <c r="HMX835" s="396"/>
      <c r="HMY835" s="396"/>
      <c r="HMZ835" s="396"/>
      <c r="HNA835" s="396"/>
      <c r="HNB835" s="396"/>
      <c r="HNC835" s="396"/>
      <c r="HND835" s="396"/>
      <c r="HNE835" s="396"/>
      <c r="HNF835" s="396"/>
      <c r="HNG835" s="396"/>
      <c r="HNH835" s="396"/>
      <c r="HNI835" s="396"/>
      <c r="HNJ835" s="396"/>
      <c r="HNK835" s="396"/>
      <c r="HNL835" s="396"/>
      <c r="HNM835" s="396"/>
      <c r="HNN835" s="396"/>
      <c r="HNO835" s="396"/>
      <c r="HNP835" s="396"/>
      <c r="HNQ835" s="396"/>
      <c r="HNR835" s="396"/>
      <c r="HNS835" s="396"/>
      <c r="HNT835" s="396"/>
      <c r="HNU835" s="396"/>
      <c r="HNV835" s="396"/>
      <c r="HNW835" s="396"/>
      <c r="HNX835" s="396"/>
      <c r="HNY835" s="396"/>
      <c r="HNZ835" s="396"/>
      <c r="HOA835" s="396"/>
      <c r="HOB835" s="396"/>
      <c r="HOC835" s="396"/>
      <c r="HOD835" s="396"/>
      <c r="HOE835" s="396"/>
      <c r="HOF835" s="396"/>
      <c r="HOG835" s="396"/>
      <c r="HOH835" s="396"/>
      <c r="HOI835" s="396"/>
      <c r="HOJ835" s="396"/>
      <c r="HOK835" s="396"/>
      <c r="HOL835" s="396"/>
      <c r="HOM835" s="396"/>
      <c r="HON835" s="396"/>
      <c r="HOO835" s="396"/>
      <c r="HOP835" s="396"/>
      <c r="HOQ835" s="396"/>
      <c r="HOR835" s="396"/>
      <c r="HOS835" s="396"/>
      <c r="HOT835" s="396"/>
      <c r="HOU835" s="396"/>
      <c r="HOV835" s="396"/>
      <c r="HOW835" s="396"/>
      <c r="HOX835" s="396"/>
      <c r="HOY835" s="396"/>
      <c r="HOZ835" s="396"/>
      <c r="HPA835" s="396"/>
      <c r="HPB835" s="396"/>
      <c r="HPC835" s="396"/>
      <c r="HPD835" s="396"/>
      <c r="HPE835" s="396"/>
      <c r="HPF835" s="396"/>
      <c r="HPG835" s="396"/>
      <c r="HPH835" s="396"/>
      <c r="HPI835" s="396"/>
      <c r="HPJ835" s="396"/>
      <c r="HPK835" s="396"/>
      <c r="HPL835" s="396"/>
      <c r="HPM835" s="396"/>
      <c r="HPN835" s="396"/>
      <c r="HPO835" s="396"/>
      <c r="HPP835" s="396"/>
      <c r="HPQ835" s="396"/>
      <c r="HPR835" s="396"/>
      <c r="HPS835" s="396"/>
      <c r="HPT835" s="396"/>
      <c r="HPU835" s="396"/>
      <c r="HPV835" s="396"/>
      <c r="HPW835" s="396"/>
      <c r="HPX835" s="396"/>
      <c r="HPY835" s="396"/>
      <c r="HPZ835" s="396"/>
      <c r="HQA835" s="396"/>
      <c r="HQB835" s="396"/>
      <c r="HQC835" s="396"/>
      <c r="HQD835" s="396"/>
      <c r="HQE835" s="396"/>
      <c r="HQF835" s="396"/>
      <c r="HQG835" s="396"/>
      <c r="HQH835" s="396"/>
      <c r="HQI835" s="396"/>
      <c r="HQJ835" s="396"/>
      <c r="HQK835" s="396"/>
      <c r="HQL835" s="396"/>
      <c r="HQM835" s="396"/>
      <c r="HQN835" s="396"/>
      <c r="HQO835" s="396"/>
      <c r="HQP835" s="396"/>
      <c r="HQQ835" s="396"/>
      <c r="HQR835" s="396"/>
      <c r="HQS835" s="396"/>
      <c r="HQT835" s="396"/>
      <c r="HQU835" s="396"/>
      <c r="HQV835" s="396"/>
      <c r="HQW835" s="396"/>
      <c r="HQX835" s="396"/>
      <c r="HQY835" s="396"/>
      <c r="HQZ835" s="396"/>
      <c r="HRA835" s="396"/>
      <c r="HRB835" s="396"/>
      <c r="HRC835" s="396"/>
      <c r="HRD835" s="396"/>
      <c r="HRE835" s="396"/>
      <c r="HRF835" s="396"/>
      <c r="HRG835" s="396"/>
      <c r="HRH835" s="396"/>
      <c r="HRI835" s="396"/>
      <c r="HRJ835" s="396"/>
      <c r="HRK835" s="396"/>
      <c r="HRL835" s="396"/>
      <c r="HRM835" s="396"/>
      <c r="HRN835" s="396"/>
      <c r="HRO835" s="396"/>
      <c r="HRP835" s="396"/>
      <c r="HRQ835" s="396"/>
      <c r="HRR835" s="396"/>
      <c r="HRS835" s="396"/>
      <c r="HRT835" s="396"/>
      <c r="HRU835" s="396"/>
      <c r="HRV835" s="396"/>
      <c r="HRW835" s="396"/>
      <c r="HRX835" s="396"/>
      <c r="HRY835" s="396"/>
      <c r="HRZ835" s="396"/>
      <c r="HSA835" s="396"/>
      <c r="HSB835" s="396"/>
      <c r="HSC835" s="396"/>
      <c r="HSD835" s="396"/>
      <c r="HSE835" s="396"/>
      <c r="HSF835" s="396"/>
      <c r="HSG835" s="396"/>
      <c r="HSH835" s="396"/>
      <c r="HSI835" s="396"/>
      <c r="HSJ835" s="396"/>
      <c r="HSK835" s="396"/>
      <c r="HSL835" s="396"/>
      <c r="HSM835" s="396"/>
      <c r="HSN835" s="396"/>
      <c r="HSO835" s="396"/>
      <c r="HSP835" s="396"/>
      <c r="HSQ835" s="396"/>
      <c r="HSR835" s="396"/>
      <c r="HSS835" s="396"/>
      <c r="HST835" s="396"/>
      <c r="HSU835" s="396"/>
      <c r="HSV835" s="396"/>
      <c r="HSW835" s="396"/>
      <c r="HSX835" s="396"/>
      <c r="HSY835" s="396"/>
      <c r="HSZ835" s="396"/>
      <c r="HTA835" s="396"/>
      <c r="HTB835" s="396"/>
      <c r="HTC835" s="396"/>
      <c r="HTD835" s="396"/>
      <c r="HTE835" s="396"/>
      <c r="HTF835" s="396"/>
      <c r="HTG835" s="396"/>
      <c r="HTH835" s="396"/>
      <c r="HTI835" s="396"/>
      <c r="HTJ835" s="396"/>
      <c r="HTK835" s="396"/>
      <c r="HTL835" s="396"/>
      <c r="HTM835" s="396"/>
      <c r="HTN835" s="396"/>
      <c r="HTO835" s="396"/>
      <c r="HTP835" s="396"/>
      <c r="HTQ835" s="396"/>
      <c r="HTR835" s="396"/>
      <c r="HTS835" s="396"/>
      <c r="HTT835" s="396"/>
      <c r="HTU835" s="396"/>
      <c r="HTV835" s="396"/>
      <c r="HTW835" s="396"/>
      <c r="HTX835" s="396"/>
      <c r="HTY835" s="396"/>
      <c r="HTZ835" s="396"/>
      <c r="HUA835" s="396"/>
      <c r="HUB835" s="396"/>
      <c r="HUC835" s="396"/>
      <c r="HUD835" s="396"/>
      <c r="HUE835" s="396"/>
      <c r="HUF835" s="396"/>
      <c r="HUG835" s="396"/>
      <c r="HUH835" s="396"/>
      <c r="HUI835" s="396"/>
      <c r="HUJ835" s="396"/>
      <c r="HUK835" s="396"/>
      <c r="HUL835" s="396"/>
      <c r="HUM835" s="396"/>
      <c r="HUN835" s="396"/>
      <c r="HUO835" s="396"/>
      <c r="HUP835" s="396"/>
      <c r="HUQ835" s="396"/>
      <c r="HUR835" s="396"/>
      <c r="HUS835" s="396"/>
      <c r="HUT835" s="396"/>
      <c r="HUU835" s="396"/>
      <c r="HUV835" s="396"/>
      <c r="HUW835" s="396"/>
      <c r="HUX835" s="396"/>
      <c r="HUY835" s="396"/>
      <c r="HUZ835" s="396"/>
      <c r="HVA835" s="396"/>
      <c r="HVB835" s="396"/>
      <c r="HVC835" s="396"/>
      <c r="HVD835" s="396"/>
      <c r="HVE835" s="396"/>
      <c r="HVF835" s="396"/>
      <c r="HVG835" s="396"/>
      <c r="HVH835" s="396"/>
      <c r="HVI835" s="396"/>
      <c r="HVJ835" s="396"/>
      <c r="HVK835" s="396"/>
      <c r="HVL835" s="396"/>
      <c r="HVM835" s="396"/>
      <c r="HVN835" s="396"/>
      <c r="HVO835" s="396"/>
      <c r="HVP835" s="396"/>
      <c r="HVQ835" s="396"/>
      <c r="HVR835" s="396"/>
      <c r="HVS835" s="396"/>
      <c r="HVT835" s="396"/>
      <c r="HVU835" s="396"/>
      <c r="HVV835" s="396"/>
      <c r="HVW835" s="396"/>
      <c r="HVX835" s="396"/>
      <c r="HVY835" s="396"/>
      <c r="HVZ835" s="396"/>
      <c r="HWA835" s="396"/>
      <c r="HWB835" s="396"/>
      <c r="HWC835" s="396"/>
      <c r="HWD835" s="396"/>
      <c r="HWE835" s="396"/>
      <c r="HWF835" s="396"/>
      <c r="HWG835" s="396"/>
      <c r="HWH835" s="396"/>
      <c r="HWI835" s="396"/>
      <c r="HWJ835" s="396"/>
      <c r="HWK835" s="396"/>
      <c r="HWL835" s="396"/>
      <c r="HWM835" s="396"/>
      <c r="HWN835" s="396"/>
      <c r="HWO835" s="396"/>
      <c r="HWP835" s="396"/>
      <c r="HWQ835" s="396"/>
      <c r="HWR835" s="396"/>
      <c r="HWS835" s="396"/>
      <c r="HWT835" s="396"/>
      <c r="HWU835" s="396"/>
      <c r="HWV835" s="396"/>
      <c r="HWW835" s="396"/>
      <c r="HWX835" s="396"/>
      <c r="HWY835" s="396"/>
      <c r="HWZ835" s="396"/>
      <c r="HXA835" s="396"/>
      <c r="HXB835" s="396"/>
      <c r="HXC835" s="396"/>
      <c r="HXD835" s="396"/>
      <c r="HXE835" s="396"/>
      <c r="HXF835" s="396"/>
      <c r="HXG835" s="396"/>
      <c r="HXH835" s="396"/>
      <c r="HXI835" s="396"/>
      <c r="HXJ835" s="396"/>
      <c r="HXK835" s="396"/>
      <c r="HXL835" s="396"/>
      <c r="HXM835" s="396"/>
      <c r="HXN835" s="396"/>
      <c r="HXO835" s="396"/>
      <c r="HXP835" s="396"/>
      <c r="HXQ835" s="396"/>
      <c r="HXR835" s="396"/>
      <c r="HXS835" s="396"/>
      <c r="HXT835" s="396"/>
      <c r="HXU835" s="396"/>
      <c r="HXV835" s="396"/>
      <c r="HXW835" s="396"/>
      <c r="HXX835" s="396"/>
      <c r="HXY835" s="396"/>
      <c r="HXZ835" s="396"/>
      <c r="HYA835" s="396"/>
      <c r="HYB835" s="396"/>
      <c r="HYC835" s="396"/>
      <c r="HYD835" s="396"/>
      <c r="HYE835" s="396"/>
      <c r="HYF835" s="396"/>
      <c r="HYG835" s="396"/>
      <c r="HYH835" s="396"/>
      <c r="HYI835" s="396"/>
      <c r="HYJ835" s="396"/>
      <c r="HYK835" s="396"/>
      <c r="HYL835" s="396"/>
      <c r="HYM835" s="396"/>
      <c r="HYN835" s="396"/>
      <c r="HYO835" s="396"/>
      <c r="HYP835" s="396"/>
      <c r="HYQ835" s="396"/>
      <c r="HYR835" s="396"/>
      <c r="HYS835" s="396"/>
      <c r="HYT835" s="396"/>
      <c r="HYU835" s="396"/>
      <c r="HYV835" s="396"/>
      <c r="HYW835" s="396"/>
      <c r="HYX835" s="396"/>
      <c r="HYY835" s="396"/>
      <c r="HYZ835" s="396"/>
      <c r="HZA835" s="396"/>
      <c r="HZB835" s="396"/>
      <c r="HZC835" s="396"/>
      <c r="HZD835" s="396"/>
      <c r="HZE835" s="396"/>
      <c r="HZF835" s="396"/>
      <c r="HZG835" s="396"/>
      <c r="HZH835" s="396"/>
      <c r="HZI835" s="396"/>
      <c r="HZJ835" s="396"/>
      <c r="HZK835" s="396"/>
      <c r="HZL835" s="396"/>
      <c r="HZM835" s="396"/>
      <c r="HZN835" s="396"/>
      <c r="HZO835" s="396"/>
      <c r="HZP835" s="396"/>
      <c r="HZQ835" s="396"/>
      <c r="HZR835" s="396"/>
      <c r="HZS835" s="396"/>
      <c r="HZT835" s="396"/>
      <c r="HZU835" s="396"/>
      <c r="HZV835" s="396"/>
      <c r="HZW835" s="396"/>
      <c r="HZX835" s="396"/>
      <c r="HZY835" s="396"/>
      <c r="HZZ835" s="396"/>
      <c r="IAA835" s="396"/>
      <c r="IAB835" s="396"/>
      <c r="IAC835" s="396"/>
      <c r="IAD835" s="396"/>
      <c r="IAE835" s="396"/>
      <c r="IAF835" s="396"/>
      <c r="IAG835" s="396"/>
      <c r="IAH835" s="396"/>
      <c r="IAI835" s="396"/>
      <c r="IAJ835" s="396"/>
      <c r="IAK835" s="396"/>
      <c r="IAL835" s="396"/>
      <c r="IAM835" s="396"/>
      <c r="IAN835" s="396"/>
      <c r="IAO835" s="396"/>
      <c r="IAP835" s="396"/>
      <c r="IAQ835" s="396"/>
      <c r="IAR835" s="396"/>
      <c r="IAS835" s="396"/>
      <c r="IAT835" s="396"/>
      <c r="IAU835" s="396"/>
      <c r="IAV835" s="396"/>
      <c r="IAW835" s="396"/>
      <c r="IAX835" s="396"/>
      <c r="IAY835" s="396"/>
      <c r="IAZ835" s="396"/>
      <c r="IBA835" s="396"/>
      <c r="IBB835" s="396"/>
      <c r="IBC835" s="396"/>
      <c r="IBD835" s="396"/>
      <c r="IBE835" s="396"/>
      <c r="IBF835" s="396"/>
      <c r="IBG835" s="396"/>
      <c r="IBH835" s="396"/>
      <c r="IBI835" s="396"/>
      <c r="IBJ835" s="396"/>
      <c r="IBK835" s="396"/>
      <c r="IBL835" s="396"/>
      <c r="IBM835" s="396"/>
      <c r="IBN835" s="396"/>
      <c r="IBO835" s="396"/>
      <c r="IBP835" s="396"/>
      <c r="IBQ835" s="396"/>
      <c r="IBR835" s="396"/>
      <c r="IBS835" s="396"/>
      <c r="IBT835" s="396"/>
      <c r="IBU835" s="396"/>
      <c r="IBV835" s="396"/>
      <c r="IBW835" s="396"/>
      <c r="IBX835" s="396"/>
      <c r="IBY835" s="396"/>
      <c r="IBZ835" s="396"/>
      <c r="ICA835" s="396"/>
      <c r="ICB835" s="396"/>
      <c r="ICC835" s="396"/>
      <c r="ICD835" s="396"/>
      <c r="ICE835" s="396"/>
      <c r="ICF835" s="396"/>
      <c r="ICG835" s="396"/>
      <c r="ICH835" s="396"/>
      <c r="ICI835" s="396"/>
      <c r="ICJ835" s="396"/>
      <c r="ICK835" s="396"/>
      <c r="ICL835" s="396"/>
      <c r="ICM835" s="396"/>
      <c r="ICN835" s="396"/>
      <c r="ICO835" s="396"/>
      <c r="ICP835" s="396"/>
      <c r="ICQ835" s="396"/>
      <c r="ICR835" s="396"/>
      <c r="ICS835" s="396"/>
      <c r="ICT835" s="396"/>
      <c r="ICU835" s="396"/>
      <c r="ICV835" s="396"/>
      <c r="ICW835" s="396"/>
      <c r="ICX835" s="396"/>
      <c r="ICY835" s="396"/>
      <c r="ICZ835" s="396"/>
      <c r="IDA835" s="396"/>
      <c r="IDB835" s="396"/>
      <c r="IDC835" s="396"/>
      <c r="IDD835" s="396"/>
      <c r="IDE835" s="396"/>
      <c r="IDF835" s="396"/>
      <c r="IDG835" s="396"/>
      <c r="IDH835" s="396"/>
      <c r="IDI835" s="396"/>
      <c r="IDJ835" s="396"/>
      <c r="IDK835" s="396"/>
      <c r="IDL835" s="396"/>
      <c r="IDM835" s="396"/>
      <c r="IDN835" s="396"/>
      <c r="IDO835" s="396"/>
      <c r="IDP835" s="396"/>
      <c r="IDQ835" s="396"/>
      <c r="IDR835" s="396"/>
      <c r="IDS835" s="396"/>
      <c r="IDT835" s="396"/>
      <c r="IDU835" s="396"/>
      <c r="IDV835" s="396"/>
      <c r="IDW835" s="396"/>
      <c r="IDX835" s="396"/>
      <c r="IDY835" s="396"/>
      <c r="IDZ835" s="396"/>
      <c r="IEA835" s="396"/>
      <c r="IEB835" s="396"/>
      <c r="IEC835" s="396"/>
      <c r="IED835" s="396"/>
      <c r="IEE835" s="396"/>
      <c r="IEF835" s="396"/>
      <c r="IEG835" s="396"/>
      <c r="IEH835" s="396"/>
      <c r="IEI835" s="396"/>
      <c r="IEJ835" s="396"/>
      <c r="IEK835" s="396"/>
      <c r="IEL835" s="396"/>
      <c r="IEM835" s="396"/>
      <c r="IEN835" s="396"/>
      <c r="IEO835" s="396"/>
      <c r="IEP835" s="396"/>
      <c r="IEQ835" s="396"/>
      <c r="IER835" s="396"/>
      <c r="IES835" s="396"/>
      <c r="IET835" s="396"/>
      <c r="IEU835" s="396"/>
      <c r="IEV835" s="396"/>
      <c r="IEW835" s="396"/>
      <c r="IEX835" s="396"/>
      <c r="IEY835" s="396"/>
      <c r="IEZ835" s="396"/>
      <c r="IFA835" s="396"/>
      <c r="IFB835" s="396"/>
      <c r="IFC835" s="396"/>
      <c r="IFD835" s="396"/>
      <c r="IFE835" s="396"/>
      <c r="IFF835" s="396"/>
      <c r="IFG835" s="396"/>
      <c r="IFH835" s="396"/>
      <c r="IFI835" s="396"/>
      <c r="IFJ835" s="396"/>
      <c r="IFK835" s="396"/>
      <c r="IFL835" s="396"/>
      <c r="IFM835" s="396"/>
      <c r="IFN835" s="396"/>
      <c r="IFO835" s="396"/>
      <c r="IFP835" s="396"/>
      <c r="IFQ835" s="396"/>
      <c r="IFR835" s="396"/>
      <c r="IFS835" s="396"/>
      <c r="IFT835" s="396"/>
      <c r="IFU835" s="396"/>
      <c r="IFV835" s="396"/>
      <c r="IFW835" s="396"/>
      <c r="IFX835" s="396"/>
      <c r="IFY835" s="396"/>
      <c r="IFZ835" s="396"/>
      <c r="IGA835" s="396"/>
      <c r="IGB835" s="396"/>
      <c r="IGC835" s="396"/>
      <c r="IGD835" s="396"/>
      <c r="IGE835" s="396"/>
      <c r="IGF835" s="396"/>
      <c r="IGG835" s="396"/>
      <c r="IGH835" s="396"/>
      <c r="IGI835" s="396"/>
      <c r="IGJ835" s="396"/>
      <c r="IGK835" s="396"/>
      <c r="IGL835" s="396"/>
      <c r="IGM835" s="396"/>
      <c r="IGN835" s="396"/>
      <c r="IGO835" s="396"/>
      <c r="IGP835" s="396"/>
      <c r="IGQ835" s="396"/>
      <c r="IGR835" s="396"/>
      <c r="IGS835" s="396"/>
      <c r="IGT835" s="396"/>
      <c r="IGU835" s="396"/>
      <c r="IGV835" s="396"/>
      <c r="IGW835" s="396"/>
      <c r="IGX835" s="396"/>
      <c r="IGY835" s="396"/>
      <c r="IGZ835" s="396"/>
      <c r="IHA835" s="396"/>
      <c r="IHB835" s="396"/>
      <c r="IHC835" s="396"/>
      <c r="IHD835" s="396"/>
      <c r="IHE835" s="396"/>
      <c r="IHF835" s="396"/>
      <c r="IHG835" s="396"/>
      <c r="IHH835" s="396"/>
      <c r="IHI835" s="396"/>
      <c r="IHJ835" s="396"/>
      <c r="IHK835" s="396"/>
      <c r="IHL835" s="396"/>
      <c r="IHM835" s="396"/>
      <c r="IHN835" s="396"/>
      <c r="IHO835" s="396"/>
      <c r="IHP835" s="396"/>
      <c r="IHQ835" s="396"/>
      <c r="IHR835" s="396"/>
      <c r="IHS835" s="396"/>
      <c r="IHT835" s="396"/>
      <c r="IHU835" s="396"/>
      <c r="IHV835" s="396"/>
      <c r="IHW835" s="396"/>
      <c r="IHX835" s="396"/>
      <c r="IHY835" s="396"/>
      <c r="IHZ835" s="396"/>
      <c r="IIA835" s="396"/>
      <c r="IIB835" s="396"/>
      <c r="IIC835" s="396"/>
      <c r="IID835" s="396"/>
      <c r="IIE835" s="396"/>
      <c r="IIF835" s="396"/>
      <c r="IIG835" s="396"/>
      <c r="IIH835" s="396"/>
      <c r="III835" s="396"/>
      <c r="IIJ835" s="396"/>
      <c r="IIK835" s="396"/>
      <c r="IIL835" s="396"/>
      <c r="IIM835" s="396"/>
      <c r="IIN835" s="396"/>
      <c r="IIO835" s="396"/>
      <c r="IIP835" s="396"/>
      <c r="IIQ835" s="396"/>
      <c r="IIR835" s="396"/>
      <c r="IIS835" s="396"/>
      <c r="IIT835" s="396"/>
      <c r="IIU835" s="396"/>
      <c r="IIV835" s="396"/>
      <c r="IIW835" s="396"/>
      <c r="IIX835" s="396"/>
      <c r="IIY835" s="396"/>
      <c r="IIZ835" s="396"/>
      <c r="IJA835" s="396"/>
      <c r="IJB835" s="396"/>
      <c r="IJC835" s="396"/>
      <c r="IJD835" s="396"/>
      <c r="IJE835" s="396"/>
      <c r="IJF835" s="396"/>
      <c r="IJG835" s="396"/>
      <c r="IJH835" s="396"/>
      <c r="IJI835" s="396"/>
      <c r="IJJ835" s="396"/>
      <c r="IJK835" s="396"/>
      <c r="IJL835" s="396"/>
      <c r="IJM835" s="396"/>
      <c r="IJN835" s="396"/>
      <c r="IJO835" s="396"/>
      <c r="IJP835" s="396"/>
      <c r="IJQ835" s="396"/>
      <c r="IJR835" s="396"/>
      <c r="IJS835" s="396"/>
      <c r="IJT835" s="396"/>
      <c r="IJU835" s="396"/>
      <c r="IJV835" s="396"/>
      <c r="IJW835" s="396"/>
      <c r="IJX835" s="396"/>
      <c r="IJY835" s="396"/>
      <c r="IJZ835" s="396"/>
      <c r="IKA835" s="396"/>
      <c r="IKB835" s="396"/>
      <c r="IKC835" s="396"/>
      <c r="IKD835" s="396"/>
      <c r="IKE835" s="396"/>
      <c r="IKF835" s="396"/>
      <c r="IKG835" s="396"/>
      <c r="IKH835" s="396"/>
      <c r="IKI835" s="396"/>
      <c r="IKJ835" s="396"/>
      <c r="IKK835" s="396"/>
      <c r="IKL835" s="396"/>
      <c r="IKM835" s="396"/>
      <c r="IKN835" s="396"/>
      <c r="IKO835" s="396"/>
      <c r="IKP835" s="396"/>
      <c r="IKQ835" s="396"/>
      <c r="IKR835" s="396"/>
      <c r="IKS835" s="396"/>
      <c r="IKT835" s="396"/>
      <c r="IKU835" s="396"/>
      <c r="IKV835" s="396"/>
      <c r="IKW835" s="396"/>
      <c r="IKX835" s="396"/>
      <c r="IKY835" s="396"/>
      <c r="IKZ835" s="396"/>
      <c r="ILA835" s="396"/>
      <c r="ILB835" s="396"/>
      <c r="ILC835" s="396"/>
      <c r="ILD835" s="396"/>
      <c r="ILE835" s="396"/>
      <c r="ILF835" s="396"/>
      <c r="ILG835" s="396"/>
      <c r="ILH835" s="396"/>
      <c r="ILI835" s="396"/>
      <c r="ILJ835" s="396"/>
      <c r="ILK835" s="396"/>
      <c r="ILL835" s="396"/>
      <c r="ILM835" s="396"/>
      <c r="ILN835" s="396"/>
      <c r="ILO835" s="396"/>
      <c r="ILP835" s="396"/>
      <c r="ILQ835" s="396"/>
      <c r="ILR835" s="396"/>
      <c r="ILS835" s="396"/>
      <c r="ILT835" s="396"/>
      <c r="ILU835" s="396"/>
      <c r="ILV835" s="396"/>
      <c r="ILW835" s="396"/>
      <c r="ILX835" s="396"/>
      <c r="ILY835" s="396"/>
      <c r="ILZ835" s="396"/>
      <c r="IMA835" s="396"/>
      <c r="IMB835" s="396"/>
      <c r="IMC835" s="396"/>
      <c r="IMD835" s="396"/>
      <c r="IME835" s="396"/>
      <c r="IMF835" s="396"/>
      <c r="IMG835" s="396"/>
      <c r="IMH835" s="396"/>
      <c r="IMI835" s="396"/>
      <c r="IMJ835" s="396"/>
      <c r="IMK835" s="396"/>
      <c r="IML835" s="396"/>
      <c r="IMM835" s="396"/>
      <c r="IMN835" s="396"/>
      <c r="IMO835" s="396"/>
      <c r="IMP835" s="396"/>
      <c r="IMQ835" s="396"/>
      <c r="IMR835" s="396"/>
      <c r="IMS835" s="396"/>
      <c r="IMT835" s="396"/>
      <c r="IMU835" s="396"/>
      <c r="IMV835" s="396"/>
      <c r="IMW835" s="396"/>
      <c r="IMX835" s="396"/>
      <c r="IMY835" s="396"/>
      <c r="IMZ835" s="396"/>
      <c r="INA835" s="396"/>
      <c r="INB835" s="396"/>
      <c r="INC835" s="396"/>
      <c r="IND835" s="396"/>
      <c r="INE835" s="396"/>
      <c r="INF835" s="396"/>
      <c r="ING835" s="396"/>
      <c r="INH835" s="396"/>
      <c r="INI835" s="396"/>
      <c r="INJ835" s="396"/>
      <c r="INK835" s="396"/>
      <c r="INL835" s="396"/>
      <c r="INM835" s="396"/>
      <c r="INN835" s="396"/>
      <c r="INO835" s="396"/>
      <c r="INP835" s="396"/>
      <c r="INQ835" s="396"/>
      <c r="INR835" s="396"/>
      <c r="INS835" s="396"/>
      <c r="INT835" s="396"/>
      <c r="INU835" s="396"/>
      <c r="INV835" s="396"/>
      <c r="INW835" s="396"/>
      <c r="INX835" s="396"/>
      <c r="INY835" s="396"/>
      <c r="INZ835" s="396"/>
      <c r="IOA835" s="396"/>
      <c r="IOB835" s="396"/>
      <c r="IOC835" s="396"/>
      <c r="IOD835" s="396"/>
      <c r="IOE835" s="396"/>
      <c r="IOF835" s="396"/>
      <c r="IOG835" s="396"/>
      <c r="IOH835" s="396"/>
      <c r="IOI835" s="396"/>
      <c r="IOJ835" s="396"/>
      <c r="IOK835" s="396"/>
      <c r="IOL835" s="396"/>
      <c r="IOM835" s="396"/>
      <c r="ION835" s="396"/>
      <c r="IOO835" s="396"/>
      <c r="IOP835" s="396"/>
      <c r="IOQ835" s="396"/>
      <c r="IOR835" s="396"/>
      <c r="IOS835" s="396"/>
      <c r="IOT835" s="396"/>
      <c r="IOU835" s="396"/>
      <c r="IOV835" s="396"/>
      <c r="IOW835" s="396"/>
      <c r="IOX835" s="396"/>
      <c r="IOY835" s="396"/>
      <c r="IOZ835" s="396"/>
      <c r="IPA835" s="396"/>
      <c r="IPB835" s="396"/>
      <c r="IPC835" s="396"/>
      <c r="IPD835" s="396"/>
      <c r="IPE835" s="396"/>
      <c r="IPF835" s="396"/>
      <c r="IPG835" s="396"/>
      <c r="IPH835" s="396"/>
      <c r="IPI835" s="396"/>
      <c r="IPJ835" s="396"/>
      <c r="IPK835" s="396"/>
      <c r="IPL835" s="396"/>
      <c r="IPM835" s="396"/>
      <c r="IPN835" s="396"/>
      <c r="IPO835" s="396"/>
      <c r="IPP835" s="396"/>
      <c r="IPQ835" s="396"/>
      <c r="IPR835" s="396"/>
      <c r="IPS835" s="396"/>
      <c r="IPT835" s="396"/>
      <c r="IPU835" s="396"/>
      <c r="IPV835" s="396"/>
      <c r="IPW835" s="396"/>
      <c r="IPX835" s="396"/>
      <c r="IPY835" s="396"/>
      <c r="IPZ835" s="396"/>
      <c r="IQA835" s="396"/>
      <c r="IQB835" s="396"/>
      <c r="IQC835" s="396"/>
      <c r="IQD835" s="396"/>
      <c r="IQE835" s="396"/>
      <c r="IQF835" s="396"/>
      <c r="IQG835" s="396"/>
      <c r="IQH835" s="396"/>
      <c r="IQI835" s="396"/>
      <c r="IQJ835" s="396"/>
      <c r="IQK835" s="396"/>
      <c r="IQL835" s="396"/>
      <c r="IQM835" s="396"/>
      <c r="IQN835" s="396"/>
      <c r="IQO835" s="396"/>
      <c r="IQP835" s="396"/>
      <c r="IQQ835" s="396"/>
      <c r="IQR835" s="396"/>
      <c r="IQS835" s="396"/>
      <c r="IQT835" s="396"/>
      <c r="IQU835" s="396"/>
      <c r="IQV835" s="396"/>
      <c r="IQW835" s="396"/>
      <c r="IQX835" s="396"/>
      <c r="IQY835" s="396"/>
      <c r="IQZ835" s="396"/>
      <c r="IRA835" s="396"/>
      <c r="IRB835" s="396"/>
      <c r="IRC835" s="396"/>
      <c r="IRD835" s="396"/>
      <c r="IRE835" s="396"/>
      <c r="IRF835" s="396"/>
      <c r="IRG835" s="396"/>
      <c r="IRH835" s="396"/>
      <c r="IRI835" s="396"/>
      <c r="IRJ835" s="396"/>
      <c r="IRK835" s="396"/>
      <c r="IRL835" s="396"/>
      <c r="IRM835" s="396"/>
      <c r="IRN835" s="396"/>
      <c r="IRO835" s="396"/>
      <c r="IRP835" s="396"/>
      <c r="IRQ835" s="396"/>
      <c r="IRR835" s="396"/>
      <c r="IRS835" s="396"/>
      <c r="IRT835" s="396"/>
      <c r="IRU835" s="396"/>
      <c r="IRV835" s="396"/>
      <c r="IRW835" s="396"/>
      <c r="IRX835" s="396"/>
      <c r="IRY835" s="396"/>
      <c r="IRZ835" s="396"/>
      <c r="ISA835" s="396"/>
      <c r="ISB835" s="396"/>
      <c r="ISC835" s="396"/>
      <c r="ISD835" s="396"/>
      <c r="ISE835" s="396"/>
      <c r="ISF835" s="396"/>
      <c r="ISG835" s="396"/>
      <c r="ISH835" s="396"/>
      <c r="ISI835" s="396"/>
      <c r="ISJ835" s="396"/>
      <c r="ISK835" s="396"/>
      <c r="ISL835" s="396"/>
      <c r="ISM835" s="396"/>
      <c r="ISN835" s="396"/>
      <c r="ISO835" s="396"/>
      <c r="ISP835" s="396"/>
      <c r="ISQ835" s="396"/>
      <c r="ISR835" s="396"/>
      <c r="ISS835" s="396"/>
      <c r="IST835" s="396"/>
      <c r="ISU835" s="396"/>
      <c r="ISV835" s="396"/>
      <c r="ISW835" s="396"/>
      <c r="ISX835" s="396"/>
      <c r="ISY835" s="396"/>
      <c r="ISZ835" s="396"/>
      <c r="ITA835" s="396"/>
      <c r="ITB835" s="396"/>
      <c r="ITC835" s="396"/>
      <c r="ITD835" s="396"/>
      <c r="ITE835" s="396"/>
      <c r="ITF835" s="396"/>
      <c r="ITG835" s="396"/>
      <c r="ITH835" s="396"/>
      <c r="ITI835" s="396"/>
      <c r="ITJ835" s="396"/>
      <c r="ITK835" s="396"/>
      <c r="ITL835" s="396"/>
      <c r="ITM835" s="396"/>
      <c r="ITN835" s="396"/>
      <c r="ITO835" s="396"/>
      <c r="ITP835" s="396"/>
      <c r="ITQ835" s="396"/>
      <c r="ITR835" s="396"/>
      <c r="ITS835" s="396"/>
      <c r="ITT835" s="396"/>
      <c r="ITU835" s="396"/>
      <c r="ITV835" s="396"/>
      <c r="ITW835" s="396"/>
      <c r="ITX835" s="396"/>
      <c r="ITY835" s="396"/>
      <c r="ITZ835" s="396"/>
      <c r="IUA835" s="396"/>
      <c r="IUB835" s="396"/>
      <c r="IUC835" s="396"/>
      <c r="IUD835" s="396"/>
      <c r="IUE835" s="396"/>
      <c r="IUF835" s="396"/>
      <c r="IUG835" s="396"/>
      <c r="IUH835" s="396"/>
      <c r="IUI835" s="396"/>
      <c r="IUJ835" s="396"/>
      <c r="IUK835" s="396"/>
      <c r="IUL835" s="396"/>
      <c r="IUM835" s="396"/>
      <c r="IUN835" s="396"/>
      <c r="IUO835" s="396"/>
      <c r="IUP835" s="396"/>
      <c r="IUQ835" s="396"/>
      <c r="IUR835" s="396"/>
      <c r="IUS835" s="396"/>
      <c r="IUT835" s="396"/>
      <c r="IUU835" s="396"/>
      <c r="IUV835" s="396"/>
      <c r="IUW835" s="396"/>
      <c r="IUX835" s="396"/>
      <c r="IUY835" s="396"/>
      <c r="IUZ835" s="396"/>
      <c r="IVA835" s="396"/>
      <c r="IVB835" s="396"/>
      <c r="IVC835" s="396"/>
      <c r="IVD835" s="396"/>
      <c r="IVE835" s="396"/>
      <c r="IVF835" s="396"/>
      <c r="IVG835" s="396"/>
      <c r="IVH835" s="396"/>
      <c r="IVI835" s="396"/>
      <c r="IVJ835" s="396"/>
      <c r="IVK835" s="396"/>
      <c r="IVL835" s="396"/>
      <c r="IVM835" s="396"/>
      <c r="IVN835" s="396"/>
      <c r="IVO835" s="396"/>
      <c r="IVP835" s="396"/>
      <c r="IVQ835" s="396"/>
      <c r="IVR835" s="396"/>
      <c r="IVS835" s="396"/>
      <c r="IVT835" s="396"/>
      <c r="IVU835" s="396"/>
      <c r="IVV835" s="396"/>
      <c r="IVW835" s="396"/>
      <c r="IVX835" s="396"/>
      <c r="IVY835" s="396"/>
      <c r="IVZ835" s="396"/>
      <c r="IWA835" s="396"/>
      <c r="IWB835" s="396"/>
      <c r="IWC835" s="396"/>
      <c r="IWD835" s="396"/>
      <c r="IWE835" s="396"/>
      <c r="IWF835" s="396"/>
      <c r="IWG835" s="396"/>
      <c r="IWH835" s="396"/>
      <c r="IWI835" s="396"/>
      <c r="IWJ835" s="396"/>
      <c r="IWK835" s="396"/>
      <c r="IWL835" s="396"/>
      <c r="IWM835" s="396"/>
      <c r="IWN835" s="396"/>
      <c r="IWO835" s="396"/>
      <c r="IWP835" s="396"/>
      <c r="IWQ835" s="396"/>
      <c r="IWR835" s="396"/>
      <c r="IWS835" s="396"/>
      <c r="IWT835" s="396"/>
      <c r="IWU835" s="396"/>
      <c r="IWV835" s="396"/>
      <c r="IWW835" s="396"/>
      <c r="IWX835" s="396"/>
      <c r="IWY835" s="396"/>
      <c r="IWZ835" s="396"/>
      <c r="IXA835" s="396"/>
      <c r="IXB835" s="396"/>
      <c r="IXC835" s="396"/>
      <c r="IXD835" s="396"/>
      <c r="IXE835" s="396"/>
      <c r="IXF835" s="396"/>
      <c r="IXG835" s="396"/>
      <c r="IXH835" s="396"/>
      <c r="IXI835" s="396"/>
      <c r="IXJ835" s="396"/>
      <c r="IXK835" s="396"/>
      <c r="IXL835" s="396"/>
      <c r="IXM835" s="396"/>
      <c r="IXN835" s="396"/>
      <c r="IXO835" s="396"/>
      <c r="IXP835" s="396"/>
      <c r="IXQ835" s="396"/>
      <c r="IXR835" s="396"/>
      <c r="IXS835" s="396"/>
      <c r="IXT835" s="396"/>
      <c r="IXU835" s="396"/>
      <c r="IXV835" s="396"/>
      <c r="IXW835" s="396"/>
      <c r="IXX835" s="396"/>
      <c r="IXY835" s="396"/>
      <c r="IXZ835" s="396"/>
      <c r="IYA835" s="396"/>
      <c r="IYB835" s="396"/>
      <c r="IYC835" s="396"/>
      <c r="IYD835" s="396"/>
      <c r="IYE835" s="396"/>
      <c r="IYF835" s="396"/>
      <c r="IYG835" s="396"/>
      <c r="IYH835" s="396"/>
      <c r="IYI835" s="396"/>
      <c r="IYJ835" s="396"/>
      <c r="IYK835" s="396"/>
      <c r="IYL835" s="396"/>
      <c r="IYM835" s="396"/>
      <c r="IYN835" s="396"/>
      <c r="IYO835" s="396"/>
      <c r="IYP835" s="396"/>
      <c r="IYQ835" s="396"/>
      <c r="IYR835" s="396"/>
      <c r="IYS835" s="396"/>
      <c r="IYT835" s="396"/>
      <c r="IYU835" s="396"/>
      <c r="IYV835" s="396"/>
      <c r="IYW835" s="396"/>
      <c r="IYX835" s="396"/>
      <c r="IYY835" s="396"/>
      <c r="IYZ835" s="396"/>
      <c r="IZA835" s="396"/>
      <c r="IZB835" s="396"/>
      <c r="IZC835" s="396"/>
      <c r="IZD835" s="396"/>
      <c r="IZE835" s="396"/>
      <c r="IZF835" s="396"/>
      <c r="IZG835" s="396"/>
      <c r="IZH835" s="396"/>
      <c r="IZI835" s="396"/>
      <c r="IZJ835" s="396"/>
      <c r="IZK835" s="396"/>
      <c r="IZL835" s="396"/>
      <c r="IZM835" s="396"/>
      <c r="IZN835" s="396"/>
      <c r="IZO835" s="396"/>
      <c r="IZP835" s="396"/>
      <c r="IZQ835" s="396"/>
      <c r="IZR835" s="396"/>
      <c r="IZS835" s="396"/>
      <c r="IZT835" s="396"/>
      <c r="IZU835" s="396"/>
      <c r="IZV835" s="396"/>
      <c r="IZW835" s="396"/>
      <c r="IZX835" s="396"/>
      <c r="IZY835" s="396"/>
      <c r="IZZ835" s="396"/>
      <c r="JAA835" s="396"/>
      <c r="JAB835" s="396"/>
      <c r="JAC835" s="396"/>
      <c r="JAD835" s="396"/>
      <c r="JAE835" s="396"/>
      <c r="JAF835" s="396"/>
      <c r="JAG835" s="396"/>
      <c r="JAH835" s="396"/>
      <c r="JAI835" s="396"/>
      <c r="JAJ835" s="396"/>
      <c r="JAK835" s="396"/>
      <c r="JAL835" s="396"/>
      <c r="JAM835" s="396"/>
      <c r="JAN835" s="396"/>
      <c r="JAO835" s="396"/>
      <c r="JAP835" s="396"/>
      <c r="JAQ835" s="396"/>
      <c r="JAR835" s="396"/>
      <c r="JAS835" s="396"/>
      <c r="JAT835" s="396"/>
      <c r="JAU835" s="396"/>
      <c r="JAV835" s="396"/>
      <c r="JAW835" s="396"/>
      <c r="JAX835" s="396"/>
      <c r="JAY835" s="396"/>
      <c r="JAZ835" s="396"/>
      <c r="JBA835" s="396"/>
      <c r="JBB835" s="396"/>
      <c r="JBC835" s="396"/>
      <c r="JBD835" s="396"/>
      <c r="JBE835" s="396"/>
      <c r="JBF835" s="396"/>
      <c r="JBG835" s="396"/>
      <c r="JBH835" s="396"/>
      <c r="JBI835" s="396"/>
      <c r="JBJ835" s="396"/>
      <c r="JBK835" s="396"/>
      <c r="JBL835" s="396"/>
      <c r="JBM835" s="396"/>
      <c r="JBN835" s="396"/>
      <c r="JBO835" s="396"/>
      <c r="JBP835" s="396"/>
      <c r="JBQ835" s="396"/>
      <c r="JBR835" s="396"/>
      <c r="JBS835" s="396"/>
      <c r="JBT835" s="396"/>
      <c r="JBU835" s="396"/>
      <c r="JBV835" s="396"/>
      <c r="JBW835" s="396"/>
      <c r="JBX835" s="396"/>
      <c r="JBY835" s="396"/>
      <c r="JBZ835" s="396"/>
      <c r="JCA835" s="396"/>
      <c r="JCB835" s="396"/>
      <c r="JCC835" s="396"/>
      <c r="JCD835" s="396"/>
      <c r="JCE835" s="396"/>
      <c r="JCF835" s="396"/>
      <c r="JCG835" s="396"/>
      <c r="JCH835" s="396"/>
      <c r="JCI835" s="396"/>
      <c r="JCJ835" s="396"/>
      <c r="JCK835" s="396"/>
      <c r="JCL835" s="396"/>
      <c r="JCM835" s="396"/>
      <c r="JCN835" s="396"/>
      <c r="JCO835" s="396"/>
      <c r="JCP835" s="396"/>
      <c r="JCQ835" s="396"/>
      <c r="JCR835" s="396"/>
      <c r="JCS835" s="396"/>
      <c r="JCT835" s="396"/>
      <c r="JCU835" s="396"/>
      <c r="JCV835" s="396"/>
      <c r="JCW835" s="396"/>
      <c r="JCX835" s="396"/>
      <c r="JCY835" s="396"/>
      <c r="JCZ835" s="396"/>
      <c r="JDA835" s="396"/>
      <c r="JDB835" s="396"/>
      <c r="JDC835" s="396"/>
      <c r="JDD835" s="396"/>
      <c r="JDE835" s="396"/>
      <c r="JDF835" s="396"/>
      <c r="JDG835" s="396"/>
      <c r="JDH835" s="396"/>
      <c r="JDI835" s="396"/>
      <c r="JDJ835" s="396"/>
      <c r="JDK835" s="396"/>
      <c r="JDL835" s="396"/>
      <c r="JDM835" s="396"/>
      <c r="JDN835" s="396"/>
      <c r="JDO835" s="396"/>
      <c r="JDP835" s="396"/>
      <c r="JDQ835" s="396"/>
      <c r="JDR835" s="396"/>
      <c r="JDS835" s="396"/>
      <c r="JDT835" s="396"/>
      <c r="JDU835" s="396"/>
      <c r="JDV835" s="396"/>
      <c r="JDW835" s="396"/>
      <c r="JDX835" s="396"/>
      <c r="JDY835" s="396"/>
      <c r="JDZ835" s="396"/>
      <c r="JEA835" s="396"/>
      <c r="JEB835" s="396"/>
      <c r="JEC835" s="396"/>
      <c r="JED835" s="396"/>
      <c r="JEE835" s="396"/>
      <c r="JEF835" s="396"/>
      <c r="JEG835" s="396"/>
      <c r="JEH835" s="396"/>
      <c r="JEI835" s="396"/>
      <c r="JEJ835" s="396"/>
      <c r="JEK835" s="396"/>
      <c r="JEL835" s="396"/>
      <c r="JEM835" s="396"/>
      <c r="JEN835" s="396"/>
      <c r="JEO835" s="396"/>
      <c r="JEP835" s="396"/>
      <c r="JEQ835" s="396"/>
      <c r="JER835" s="396"/>
      <c r="JES835" s="396"/>
      <c r="JET835" s="396"/>
      <c r="JEU835" s="396"/>
      <c r="JEV835" s="396"/>
      <c r="JEW835" s="396"/>
      <c r="JEX835" s="396"/>
      <c r="JEY835" s="396"/>
      <c r="JEZ835" s="396"/>
      <c r="JFA835" s="396"/>
      <c r="JFB835" s="396"/>
      <c r="JFC835" s="396"/>
      <c r="JFD835" s="396"/>
      <c r="JFE835" s="396"/>
      <c r="JFF835" s="396"/>
      <c r="JFG835" s="396"/>
      <c r="JFH835" s="396"/>
      <c r="JFI835" s="396"/>
      <c r="JFJ835" s="396"/>
      <c r="JFK835" s="396"/>
      <c r="JFL835" s="396"/>
      <c r="JFM835" s="396"/>
      <c r="JFN835" s="396"/>
      <c r="JFO835" s="396"/>
      <c r="JFP835" s="396"/>
      <c r="JFQ835" s="396"/>
      <c r="JFR835" s="396"/>
      <c r="JFS835" s="396"/>
      <c r="JFT835" s="396"/>
      <c r="JFU835" s="396"/>
      <c r="JFV835" s="396"/>
      <c r="JFW835" s="396"/>
      <c r="JFX835" s="396"/>
      <c r="JFY835" s="396"/>
      <c r="JFZ835" s="396"/>
      <c r="JGA835" s="396"/>
      <c r="JGB835" s="396"/>
      <c r="JGC835" s="396"/>
      <c r="JGD835" s="396"/>
      <c r="JGE835" s="396"/>
      <c r="JGF835" s="396"/>
      <c r="JGG835" s="396"/>
      <c r="JGH835" s="396"/>
      <c r="JGI835" s="396"/>
      <c r="JGJ835" s="396"/>
      <c r="JGK835" s="396"/>
      <c r="JGL835" s="396"/>
      <c r="JGM835" s="396"/>
      <c r="JGN835" s="396"/>
      <c r="JGO835" s="396"/>
      <c r="JGP835" s="396"/>
      <c r="JGQ835" s="396"/>
      <c r="JGR835" s="396"/>
      <c r="JGS835" s="396"/>
      <c r="JGT835" s="396"/>
      <c r="JGU835" s="396"/>
      <c r="JGV835" s="396"/>
      <c r="JGW835" s="396"/>
      <c r="JGX835" s="396"/>
      <c r="JGY835" s="396"/>
      <c r="JGZ835" s="396"/>
      <c r="JHA835" s="396"/>
      <c r="JHB835" s="396"/>
      <c r="JHC835" s="396"/>
      <c r="JHD835" s="396"/>
      <c r="JHE835" s="396"/>
      <c r="JHF835" s="396"/>
      <c r="JHG835" s="396"/>
      <c r="JHH835" s="396"/>
      <c r="JHI835" s="396"/>
      <c r="JHJ835" s="396"/>
      <c r="JHK835" s="396"/>
      <c r="JHL835" s="396"/>
      <c r="JHM835" s="396"/>
      <c r="JHN835" s="396"/>
      <c r="JHO835" s="396"/>
      <c r="JHP835" s="396"/>
      <c r="JHQ835" s="396"/>
      <c r="JHR835" s="396"/>
      <c r="JHS835" s="396"/>
      <c r="JHT835" s="396"/>
      <c r="JHU835" s="396"/>
      <c r="JHV835" s="396"/>
      <c r="JHW835" s="396"/>
      <c r="JHX835" s="396"/>
      <c r="JHY835" s="396"/>
      <c r="JHZ835" s="396"/>
      <c r="JIA835" s="396"/>
      <c r="JIB835" s="396"/>
      <c r="JIC835" s="396"/>
      <c r="JID835" s="396"/>
      <c r="JIE835" s="396"/>
      <c r="JIF835" s="396"/>
      <c r="JIG835" s="396"/>
      <c r="JIH835" s="396"/>
      <c r="JII835" s="396"/>
      <c r="JIJ835" s="396"/>
      <c r="JIK835" s="396"/>
      <c r="JIL835" s="396"/>
      <c r="JIM835" s="396"/>
      <c r="JIN835" s="396"/>
      <c r="JIO835" s="396"/>
      <c r="JIP835" s="396"/>
      <c r="JIQ835" s="396"/>
      <c r="JIR835" s="396"/>
      <c r="JIS835" s="396"/>
      <c r="JIT835" s="396"/>
      <c r="JIU835" s="396"/>
      <c r="JIV835" s="396"/>
      <c r="JIW835" s="396"/>
      <c r="JIX835" s="396"/>
      <c r="JIY835" s="396"/>
      <c r="JIZ835" s="396"/>
      <c r="JJA835" s="396"/>
      <c r="JJB835" s="396"/>
      <c r="JJC835" s="396"/>
      <c r="JJD835" s="396"/>
      <c r="JJE835" s="396"/>
      <c r="JJF835" s="396"/>
      <c r="JJG835" s="396"/>
      <c r="JJH835" s="396"/>
      <c r="JJI835" s="396"/>
      <c r="JJJ835" s="396"/>
      <c r="JJK835" s="396"/>
      <c r="JJL835" s="396"/>
      <c r="JJM835" s="396"/>
      <c r="JJN835" s="396"/>
      <c r="JJO835" s="396"/>
      <c r="JJP835" s="396"/>
      <c r="JJQ835" s="396"/>
      <c r="JJR835" s="396"/>
      <c r="JJS835" s="396"/>
      <c r="JJT835" s="396"/>
      <c r="JJU835" s="396"/>
      <c r="JJV835" s="396"/>
      <c r="JJW835" s="396"/>
      <c r="JJX835" s="396"/>
      <c r="JJY835" s="396"/>
      <c r="JJZ835" s="396"/>
      <c r="JKA835" s="396"/>
      <c r="JKB835" s="396"/>
      <c r="JKC835" s="396"/>
      <c r="JKD835" s="396"/>
      <c r="JKE835" s="396"/>
      <c r="JKF835" s="396"/>
      <c r="JKG835" s="396"/>
      <c r="JKH835" s="396"/>
      <c r="JKI835" s="396"/>
      <c r="JKJ835" s="396"/>
      <c r="JKK835" s="396"/>
      <c r="JKL835" s="396"/>
      <c r="JKM835" s="396"/>
      <c r="JKN835" s="396"/>
      <c r="JKO835" s="396"/>
      <c r="JKP835" s="396"/>
      <c r="JKQ835" s="396"/>
      <c r="JKR835" s="396"/>
      <c r="JKS835" s="396"/>
      <c r="JKT835" s="396"/>
      <c r="JKU835" s="396"/>
      <c r="JKV835" s="396"/>
      <c r="JKW835" s="396"/>
      <c r="JKX835" s="396"/>
      <c r="JKY835" s="396"/>
      <c r="JKZ835" s="396"/>
      <c r="JLA835" s="396"/>
      <c r="JLB835" s="396"/>
      <c r="JLC835" s="396"/>
      <c r="JLD835" s="396"/>
      <c r="JLE835" s="396"/>
      <c r="JLF835" s="396"/>
      <c r="JLG835" s="396"/>
      <c r="JLH835" s="396"/>
      <c r="JLI835" s="396"/>
      <c r="JLJ835" s="396"/>
      <c r="JLK835" s="396"/>
      <c r="JLL835" s="396"/>
      <c r="JLM835" s="396"/>
      <c r="JLN835" s="396"/>
      <c r="JLO835" s="396"/>
      <c r="JLP835" s="396"/>
      <c r="JLQ835" s="396"/>
      <c r="JLR835" s="396"/>
      <c r="JLS835" s="396"/>
      <c r="JLT835" s="396"/>
      <c r="JLU835" s="396"/>
      <c r="JLV835" s="396"/>
      <c r="JLW835" s="396"/>
      <c r="JLX835" s="396"/>
      <c r="JLY835" s="396"/>
      <c r="JLZ835" s="396"/>
      <c r="JMA835" s="396"/>
      <c r="JMB835" s="396"/>
      <c r="JMC835" s="396"/>
      <c r="JMD835" s="396"/>
      <c r="JME835" s="396"/>
      <c r="JMF835" s="396"/>
      <c r="JMG835" s="396"/>
      <c r="JMH835" s="396"/>
      <c r="JMI835" s="396"/>
      <c r="JMJ835" s="396"/>
      <c r="JMK835" s="396"/>
      <c r="JML835" s="396"/>
      <c r="JMM835" s="396"/>
      <c r="JMN835" s="396"/>
      <c r="JMO835" s="396"/>
      <c r="JMP835" s="396"/>
      <c r="JMQ835" s="396"/>
      <c r="JMR835" s="396"/>
      <c r="JMS835" s="396"/>
      <c r="JMT835" s="396"/>
      <c r="JMU835" s="396"/>
      <c r="JMV835" s="396"/>
      <c r="JMW835" s="396"/>
      <c r="JMX835" s="396"/>
      <c r="JMY835" s="396"/>
      <c r="JMZ835" s="396"/>
      <c r="JNA835" s="396"/>
      <c r="JNB835" s="396"/>
      <c r="JNC835" s="396"/>
      <c r="JND835" s="396"/>
      <c r="JNE835" s="396"/>
      <c r="JNF835" s="396"/>
      <c r="JNG835" s="396"/>
      <c r="JNH835" s="396"/>
      <c r="JNI835" s="396"/>
      <c r="JNJ835" s="396"/>
      <c r="JNK835" s="396"/>
      <c r="JNL835" s="396"/>
      <c r="JNM835" s="396"/>
      <c r="JNN835" s="396"/>
      <c r="JNO835" s="396"/>
      <c r="JNP835" s="396"/>
      <c r="JNQ835" s="396"/>
      <c r="JNR835" s="396"/>
      <c r="JNS835" s="396"/>
      <c r="JNT835" s="396"/>
      <c r="JNU835" s="396"/>
      <c r="JNV835" s="396"/>
      <c r="JNW835" s="396"/>
      <c r="JNX835" s="396"/>
      <c r="JNY835" s="396"/>
      <c r="JNZ835" s="396"/>
      <c r="JOA835" s="396"/>
      <c r="JOB835" s="396"/>
      <c r="JOC835" s="396"/>
      <c r="JOD835" s="396"/>
      <c r="JOE835" s="396"/>
      <c r="JOF835" s="396"/>
      <c r="JOG835" s="396"/>
      <c r="JOH835" s="396"/>
      <c r="JOI835" s="396"/>
      <c r="JOJ835" s="396"/>
      <c r="JOK835" s="396"/>
      <c r="JOL835" s="396"/>
      <c r="JOM835" s="396"/>
      <c r="JON835" s="396"/>
      <c r="JOO835" s="396"/>
      <c r="JOP835" s="396"/>
      <c r="JOQ835" s="396"/>
      <c r="JOR835" s="396"/>
      <c r="JOS835" s="396"/>
      <c r="JOT835" s="396"/>
      <c r="JOU835" s="396"/>
      <c r="JOV835" s="396"/>
      <c r="JOW835" s="396"/>
      <c r="JOX835" s="396"/>
      <c r="JOY835" s="396"/>
      <c r="JOZ835" s="396"/>
      <c r="JPA835" s="396"/>
      <c r="JPB835" s="396"/>
      <c r="JPC835" s="396"/>
      <c r="JPD835" s="396"/>
      <c r="JPE835" s="396"/>
      <c r="JPF835" s="396"/>
      <c r="JPG835" s="396"/>
      <c r="JPH835" s="396"/>
      <c r="JPI835" s="396"/>
      <c r="JPJ835" s="396"/>
      <c r="JPK835" s="396"/>
      <c r="JPL835" s="396"/>
      <c r="JPM835" s="396"/>
      <c r="JPN835" s="396"/>
      <c r="JPO835" s="396"/>
      <c r="JPP835" s="396"/>
      <c r="JPQ835" s="396"/>
      <c r="JPR835" s="396"/>
      <c r="JPS835" s="396"/>
      <c r="JPT835" s="396"/>
      <c r="JPU835" s="396"/>
      <c r="JPV835" s="396"/>
      <c r="JPW835" s="396"/>
      <c r="JPX835" s="396"/>
      <c r="JPY835" s="396"/>
      <c r="JPZ835" s="396"/>
      <c r="JQA835" s="396"/>
      <c r="JQB835" s="396"/>
      <c r="JQC835" s="396"/>
      <c r="JQD835" s="396"/>
      <c r="JQE835" s="396"/>
      <c r="JQF835" s="396"/>
      <c r="JQG835" s="396"/>
      <c r="JQH835" s="396"/>
      <c r="JQI835" s="396"/>
      <c r="JQJ835" s="396"/>
      <c r="JQK835" s="396"/>
      <c r="JQL835" s="396"/>
      <c r="JQM835" s="396"/>
      <c r="JQN835" s="396"/>
      <c r="JQO835" s="396"/>
      <c r="JQP835" s="396"/>
      <c r="JQQ835" s="396"/>
      <c r="JQR835" s="396"/>
      <c r="JQS835" s="396"/>
      <c r="JQT835" s="396"/>
      <c r="JQU835" s="396"/>
      <c r="JQV835" s="396"/>
      <c r="JQW835" s="396"/>
      <c r="JQX835" s="396"/>
      <c r="JQY835" s="396"/>
      <c r="JQZ835" s="396"/>
      <c r="JRA835" s="396"/>
      <c r="JRB835" s="396"/>
      <c r="JRC835" s="396"/>
      <c r="JRD835" s="396"/>
      <c r="JRE835" s="396"/>
      <c r="JRF835" s="396"/>
      <c r="JRG835" s="396"/>
      <c r="JRH835" s="396"/>
      <c r="JRI835" s="396"/>
      <c r="JRJ835" s="396"/>
      <c r="JRK835" s="396"/>
      <c r="JRL835" s="396"/>
      <c r="JRM835" s="396"/>
      <c r="JRN835" s="396"/>
      <c r="JRO835" s="396"/>
      <c r="JRP835" s="396"/>
      <c r="JRQ835" s="396"/>
      <c r="JRR835" s="396"/>
      <c r="JRS835" s="396"/>
      <c r="JRT835" s="396"/>
      <c r="JRU835" s="396"/>
      <c r="JRV835" s="396"/>
      <c r="JRW835" s="396"/>
      <c r="JRX835" s="396"/>
      <c r="JRY835" s="396"/>
      <c r="JRZ835" s="396"/>
      <c r="JSA835" s="396"/>
      <c r="JSB835" s="396"/>
      <c r="JSC835" s="396"/>
      <c r="JSD835" s="396"/>
      <c r="JSE835" s="396"/>
      <c r="JSF835" s="396"/>
      <c r="JSG835" s="396"/>
      <c r="JSH835" s="396"/>
      <c r="JSI835" s="396"/>
      <c r="JSJ835" s="396"/>
      <c r="JSK835" s="396"/>
      <c r="JSL835" s="396"/>
      <c r="JSM835" s="396"/>
      <c r="JSN835" s="396"/>
      <c r="JSO835" s="396"/>
      <c r="JSP835" s="396"/>
      <c r="JSQ835" s="396"/>
      <c r="JSR835" s="396"/>
      <c r="JSS835" s="396"/>
      <c r="JST835" s="396"/>
      <c r="JSU835" s="396"/>
      <c r="JSV835" s="396"/>
      <c r="JSW835" s="396"/>
      <c r="JSX835" s="396"/>
      <c r="JSY835" s="396"/>
      <c r="JSZ835" s="396"/>
      <c r="JTA835" s="396"/>
      <c r="JTB835" s="396"/>
      <c r="JTC835" s="396"/>
      <c r="JTD835" s="396"/>
      <c r="JTE835" s="396"/>
      <c r="JTF835" s="396"/>
      <c r="JTG835" s="396"/>
      <c r="JTH835" s="396"/>
      <c r="JTI835" s="396"/>
      <c r="JTJ835" s="396"/>
      <c r="JTK835" s="396"/>
      <c r="JTL835" s="396"/>
      <c r="JTM835" s="396"/>
      <c r="JTN835" s="396"/>
      <c r="JTO835" s="396"/>
      <c r="JTP835" s="396"/>
      <c r="JTQ835" s="396"/>
      <c r="JTR835" s="396"/>
      <c r="JTS835" s="396"/>
      <c r="JTT835" s="396"/>
      <c r="JTU835" s="396"/>
      <c r="JTV835" s="396"/>
      <c r="JTW835" s="396"/>
      <c r="JTX835" s="396"/>
      <c r="JTY835" s="396"/>
      <c r="JTZ835" s="396"/>
      <c r="JUA835" s="396"/>
      <c r="JUB835" s="396"/>
      <c r="JUC835" s="396"/>
      <c r="JUD835" s="396"/>
      <c r="JUE835" s="396"/>
      <c r="JUF835" s="396"/>
      <c r="JUG835" s="396"/>
      <c r="JUH835" s="396"/>
      <c r="JUI835" s="396"/>
      <c r="JUJ835" s="396"/>
      <c r="JUK835" s="396"/>
      <c r="JUL835" s="396"/>
      <c r="JUM835" s="396"/>
      <c r="JUN835" s="396"/>
      <c r="JUO835" s="396"/>
      <c r="JUP835" s="396"/>
      <c r="JUQ835" s="396"/>
      <c r="JUR835" s="396"/>
      <c r="JUS835" s="396"/>
      <c r="JUT835" s="396"/>
      <c r="JUU835" s="396"/>
      <c r="JUV835" s="396"/>
      <c r="JUW835" s="396"/>
      <c r="JUX835" s="396"/>
      <c r="JUY835" s="396"/>
      <c r="JUZ835" s="396"/>
      <c r="JVA835" s="396"/>
      <c r="JVB835" s="396"/>
      <c r="JVC835" s="396"/>
      <c r="JVD835" s="396"/>
      <c r="JVE835" s="396"/>
      <c r="JVF835" s="396"/>
      <c r="JVG835" s="396"/>
      <c r="JVH835" s="396"/>
      <c r="JVI835" s="396"/>
      <c r="JVJ835" s="396"/>
      <c r="JVK835" s="396"/>
      <c r="JVL835" s="396"/>
      <c r="JVM835" s="396"/>
      <c r="JVN835" s="396"/>
      <c r="JVO835" s="396"/>
      <c r="JVP835" s="396"/>
      <c r="JVQ835" s="396"/>
      <c r="JVR835" s="396"/>
      <c r="JVS835" s="396"/>
      <c r="JVT835" s="396"/>
      <c r="JVU835" s="396"/>
      <c r="JVV835" s="396"/>
      <c r="JVW835" s="396"/>
      <c r="JVX835" s="396"/>
      <c r="JVY835" s="396"/>
      <c r="JVZ835" s="396"/>
      <c r="JWA835" s="396"/>
      <c r="JWB835" s="396"/>
      <c r="JWC835" s="396"/>
      <c r="JWD835" s="396"/>
      <c r="JWE835" s="396"/>
      <c r="JWF835" s="396"/>
      <c r="JWG835" s="396"/>
      <c r="JWH835" s="396"/>
      <c r="JWI835" s="396"/>
      <c r="JWJ835" s="396"/>
      <c r="JWK835" s="396"/>
      <c r="JWL835" s="396"/>
      <c r="JWM835" s="396"/>
      <c r="JWN835" s="396"/>
      <c r="JWO835" s="396"/>
      <c r="JWP835" s="396"/>
      <c r="JWQ835" s="396"/>
      <c r="JWR835" s="396"/>
      <c r="JWS835" s="396"/>
      <c r="JWT835" s="396"/>
      <c r="JWU835" s="396"/>
      <c r="JWV835" s="396"/>
      <c r="JWW835" s="396"/>
      <c r="JWX835" s="396"/>
      <c r="JWY835" s="396"/>
      <c r="JWZ835" s="396"/>
      <c r="JXA835" s="396"/>
      <c r="JXB835" s="396"/>
      <c r="JXC835" s="396"/>
      <c r="JXD835" s="396"/>
      <c r="JXE835" s="396"/>
      <c r="JXF835" s="396"/>
      <c r="JXG835" s="396"/>
      <c r="JXH835" s="396"/>
      <c r="JXI835" s="396"/>
      <c r="JXJ835" s="396"/>
      <c r="JXK835" s="396"/>
      <c r="JXL835" s="396"/>
      <c r="JXM835" s="396"/>
      <c r="JXN835" s="396"/>
      <c r="JXO835" s="396"/>
      <c r="JXP835" s="396"/>
      <c r="JXQ835" s="396"/>
      <c r="JXR835" s="396"/>
      <c r="JXS835" s="396"/>
      <c r="JXT835" s="396"/>
      <c r="JXU835" s="396"/>
      <c r="JXV835" s="396"/>
      <c r="JXW835" s="396"/>
      <c r="JXX835" s="396"/>
      <c r="JXY835" s="396"/>
      <c r="JXZ835" s="396"/>
      <c r="JYA835" s="396"/>
      <c r="JYB835" s="396"/>
      <c r="JYC835" s="396"/>
      <c r="JYD835" s="396"/>
      <c r="JYE835" s="396"/>
      <c r="JYF835" s="396"/>
      <c r="JYG835" s="396"/>
      <c r="JYH835" s="396"/>
      <c r="JYI835" s="396"/>
      <c r="JYJ835" s="396"/>
      <c r="JYK835" s="396"/>
      <c r="JYL835" s="396"/>
      <c r="JYM835" s="396"/>
      <c r="JYN835" s="396"/>
      <c r="JYO835" s="396"/>
      <c r="JYP835" s="396"/>
      <c r="JYQ835" s="396"/>
      <c r="JYR835" s="396"/>
      <c r="JYS835" s="396"/>
      <c r="JYT835" s="396"/>
      <c r="JYU835" s="396"/>
      <c r="JYV835" s="396"/>
      <c r="JYW835" s="396"/>
      <c r="JYX835" s="396"/>
      <c r="JYY835" s="396"/>
      <c r="JYZ835" s="396"/>
      <c r="JZA835" s="396"/>
      <c r="JZB835" s="396"/>
      <c r="JZC835" s="396"/>
      <c r="JZD835" s="396"/>
      <c r="JZE835" s="396"/>
      <c r="JZF835" s="396"/>
      <c r="JZG835" s="396"/>
      <c r="JZH835" s="396"/>
      <c r="JZI835" s="396"/>
      <c r="JZJ835" s="396"/>
      <c r="JZK835" s="396"/>
      <c r="JZL835" s="396"/>
      <c r="JZM835" s="396"/>
      <c r="JZN835" s="396"/>
      <c r="JZO835" s="396"/>
      <c r="JZP835" s="396"/>
      <c r="JZQ835" s="396"/>
      <c r="JZR835" s="396"/>
      <c r="JZS835" s="396"/>
      <c r="JZT835" s="396"/>
      <c r="JZU835" s="396"/>
      <c r="JZV835" s="396"/>
      <c r="JZW835" s="396"/>
      <c r="JZX835" s="396"/>
      <c r="JZY835" s="396"/>
      <c r="JZZ835" s="396"/>
      <c r="KAA835" s="396"/>
      <c r="KAB835" s="396"/>
      <c r="KAC835" s="396"/>
      <c r="KAD835" s="396"/>
      <c r="KAE835" s="396"/>
      <c r="KAF835" s="396"/>
      <c r="KAG835" s="396"/>
      <c r="KAH835" s="396"/>
      <c r="KAI835" s="396"/>
      <c r="KAJ835" s="396"/>
      <c r="KAK835" s="396"/>
      <c r="KAL835" s="396"/>
      <c r="KAM835" s="396"/>
      <c r="KAN835" s="396"/>
      <c r="KAO835" s="396"/>
      <c r="KAP835" s="396"/>
      <c r="KAQ835" s="396"/>
      <c r="KAR835" s="396"/>
      <c r="KAS835" s="396"/>
      <c r="KAT835" s="396"/>
      <c r="KAU835" s="396"/>
      <c r="KAV835" s="396"/>
      <c r="KAW835" s="396"/>
      <c r="KAX835" s="396"/>
      <c r="KAY835" s="396"/>
      <c r="KAZ835" s="396"/>
      <c r="KBA835" s="396"/>
      <c r="KBB835" s="396"/>
      <c r="KBC835" s="396"/>
      <c r="KBD835" s="396"/>
      <c r="KBE835" s="396"/>
      <c r="KBF835" s="396"/>
      <c r="KBG835" s="396"/>
      <c r="KBH835" s="396"/>
      <c r="KBI835" s="396"/>
      <c r="KBJ835" s="396"/>
      <c r="KBK835" s="396"/>
      <c r="KBL835" s="396"/>
      <c r="KBM835" s="396"/>
      <c r="KBN835" s="396"/>
      <c r="KBO835" s="396"/>
      <c r="KBP835" s="396"/>
      <c r="KBQ835" s="396"/>
      <c r="KBR835" s="396"/>
      <c r="KBS835" s="396"/>
      <c r="KBT835" s="396"/>
      <c r="KBU835" s="396"/>
      <c r="KBV835" s="396"/>
      <c r="KBW835" s="396"/>
      <c r="KBX835" s="396"/>
      <c r="KBY835" s="396"/>
      <c r="KBZ835" s="396"/>
      <c r="KCA835" s="396"/>
      <c r="KCB835" s="396"/>
      <c r="KCC835" s="396"/>
      <c r="KCD835" s="396"/>
      <c r="KCE835" s="396"/>
      <c r="KCF835" s="396"/>
      <c r="KCG835" s="396"/>
      <c r="KCH835" s="396"/>
      <c r="KCI835" s="396"/>
      <c r="KCJ835" s="396"/>
      <c r="KCK835" s="396"/>
      <c r="KCL835" s="396"/>
      <c r="KCM835" s="396"/>
      <c r="KCN835" s="396"/>
      <c r="KCO835" s="396"/>
      <c r="KCP835" s="396"/>
      <c r="KCQ835" s="396"/>
      <c r="KCR835" s="396"/>
      <c r="KCS835" s="396"/>
      <c r="KCT835" s="396"/>
      <c r="KCU835" s="396"/>
      <c r="KCV835" s="396"/>
      <c r="KCW835" s="396"/>
      <c r="KCX835" s="396"/>
      <c r="KCY835" s="396"/>
      <c r="KCZ835" s="396"/>
      <c r="KDA835" s="396"/>
      <c r="KDB835" s="396"/>
      <c r="KDC835" s="396"/>
      <c r="KDD835" s="396"/>
      <c r="KDE835" s="396"/>
      <c r="KDF835" s="396"/>
      <c r="KDG835" s="396"/>
      <c r="KDH835" s="396"/>
      <c r="KDI835" s="396"/>
      <c r="KDJ835" s="396"/>
      <c r="KDK835" s="396"/>
      <c r="KDL835" s="396"/>
      <c r="KDM835" s="396"/>
      <c r="KDN835" s="396"/>
      <c r="KDO835" s="396"/>
      <c r="KDP835" s="396"/>
      <c r="KDQ835" s="396"/>
      <c r="KDR835" s="396"/>
      <c r="KDS835" s="396"/>
      <c r="KDT835" s="396"/>
      <c r="KDU835" s="396"/>
      <c r="KDV835" s="396"/>
      <c r="KDW835" s="396"/>
      <c r="KDX835" s="396"/>
      <c r="KDY835" s="396"/>
      <c r="KDZ835" s="396"/>
      <c r="KEA835" s="396"/>
      <c r="KEB835" s="396"/>
      <c r="KEC835" s="396"/>
      <c r="KED835" s="396"/>
      <c r="KEE835" s="396"/>
      <c r="KEF835" s="396"/>
      <c r="KEG835" s="396"/>
      <c r="KEH835" s="396"/>
      <c r="KEI835" s="396"/>
      <c r="KEJ835" s="396"/>
      <c r="KEK835" s="396"/>
      <c r="KEL835" s="396"/>
      <c r="KEM835" s="396"/>
      <c r="KEN835" s="396"/>
      <c r="KEO835" s="396"/>
      <c r="KEP835" s="396"/>
      <c r="KEQ835" s="396"/>
      <c r="KER835" s="396"/>
      <c r="KES835" s="396"/>
      <c r="KET835" s="396"/>
      <c r="KEU835" s="396"/>
      <c r="KEV835" s="396"/>
      <c r="KEW835" s="396"/>
      <c r="KEX835" s="396"/>
      <c r="KEY835" s="396"/>
      <c r="KEZ835" s="396"/>
      <c r="KFA835" s="396"/>
      <c r="KFB835" s="396"/>
      <c r="KFC835" s="396"/>
      <c r="KFD835" s="396"/>
      <c r="KFE835" s="396"/>
      <c r="KFF835" s="396"/>
      <c r="KFG835" s="396"/>
      <c r="KFH835" s="396"/>
      <c r="KFI835" s="396"/>
      <c r="KFJ835" s="396"/>
      <c r="KFK835" s="396"/>
      <c r="KFL835" s="396"/>
      <c r="KFM835" s="396"/>
      <c r="KFN835" s="396"/>
      <c r="KFO835" s="396"/>
      <c r="KFP835" s="396"/>
      <c r="KFQ835" s="396"/>
      <c r="KFR835" s="396"/>
      <c r="KFS835" s="396"/>
      <c r="KFT835" s="396"/>
      <c r="KFU835" s="396"/>
      <c r="KFV835" s="396"/>
      <c r="KFW835" s="396"/>
      <c r="KFX835" s="396"/>
      <c r="KFY835" s="396"/>
      <c r="KFZ835" s="396"/>
      <c r="KGA835" s="396"/>
      <c r="KGB835" s="396"/>
      <c r="KGC835" s="396"/>
      <c r="KGD835" s="396"/>
      <c r="KGE835" s="396"/>
      <c r="KGF835" s="396"/>
      <c r="KGG835" s="396"/>
      <c r="KGH835" s="396"/>
      <c r="KGI835" s="396"/>
      <c r="KGJ835" s="396"/>
      <c r="KGK835" s="396"/>
      <c r="KGL835" s="396"/>
      <c r="KGM835" s="396"/>
      <c r="KGN835" s="396"/>
      <c r="KGO835" s="396"/>
      <c r="KGP835" s="396"/>
      <c r="KGQ835" s="396"/>
      <c r="KGR835" s="396"/>
      <c r="KGS835" s="396"/>
      <c r="KGT835" s="396"/>
      <c r="KGU835" s="396"/>
      <c r="KGV835" s="396"/>
      <c r="KGW835" s="396"/>
      <c r="KGX835" s="396"/>
      <c r="KGY835" s="396"/>
      <c r="KGZ835" s="396"/>
      <c r="KHA835" s="396"/>
      <c r="KHB835" s="396"/>
      <c r="KHC835" s="396"/>
      <c r="KHD835" s="396"/>
      <c r="KHE835" s="396"/>
      <c r="KHF835" s="396"/>
      <c r="KHG835" s="396"/>
      <c r="KHH835" s="396"/>
      <c r="KHI835" s="396"/>
      <c r="KHJ835" s="396"/>
      <c r="KHK835" s="396"/>
      <c r="KHL835" s="396"/>
      <c r="KHM835" s="396"/>
      <c r="KHN835" s="396"/>
      <c r="KHO835" s="396"/>
      <c r="KHP835" s="396"/>
      <c r="KHQ835" s="396"/>
      <c r="KHR835" s="396"/>
      <c r="KHS835" s="396"/>
      <c r="KHT835" s="396"/>
      <c r="KHU835" s="396"/>
      <c r="KHV835" s="396"/>
      <c r="KHW835" s="396"/>
      <c r="KHX835" s="396"/>
      <c r="KHY835" s="396"/>
      <c r="KHZ835" s="396"/>
      <c r="KIA835" s="396"/>
      <c r="KIB835" s="396"/>
      <c r="KIC835" s="396"/>
      <c r="KID835" s="396"/>
      <c r="KIE835" s="396"/>
      <c r="KIF835" s="396"/>
      <c r="KIG835" s="396"/>
      <c r="KIH835" s="396"/>
      <c r="KII835" s="396"/>
      <c r="KIJ835" s="396"/>
      <c r="KIK835" s="396"/>
      <c r="KIL835" s="396"/>
      <c r="KIM835" s="396"/>
      <c r="KIN835" s="396"/>
      <c r="KIO835" s="396"/>
      <c r="KIP835" s="396"/>
      <c r="KIQ835" s="396"/>
      <c r="KIR835" s="396"/>
      <c r="KIS835" s="396"/>
      <c r="KIT835" s="396"/>
      <c r="KIU835" s="396"/>
      <c r="KIV835" s="396"/>
      <c r="KIW835" s="396"/>
      <c r="KIX835" s="396"/>
      <c r="KIY835" s="396"/>
      <c r="KIZ835" s="396"/>
      <c r="KJA835" s="396"/>
      <c r="KJB835" s="396"/>
      <c r="KJC835" s="396"/>
      <c r="KJD835" s="396"/>
      <c r="KJE835" s="396"/>
      <c r="KJF835" s="396"/>
      <c r="KJG835" s="396"/>
      <c r="KJH835" s="396"/>
      <c r="KJI835" s="396"/>
      <c r="KJJ835" s="396"/>
      <c r="KJK835" s="396"/>
      <c r="KJL835" s="396"/>
      <c r="KJM835" s="396"/>
      <c r="KJN835" s="396"/>
      <c r="KJO835" s="396"/>
      <c r="KJP835" s="396"/>
      <c r="KJQ835" s="396"/>
      <c r="KJR835" s="396"/>
      <c r="KJS835" s="396"/>
      <c r="KJT835" s="396"/>
      <c r="KJU835" s="396"/>
      <c r="KJV835" s="396"/>
      <c r="KJW835" s="396"/>
      <c r="KJX835" s="396"/>
      <c r="KJY835" s="396"/>
      <c r="KJZ835" s="396"/>
      <c r="KKA835" s="396"/>
      <c r="KKB835" s="396"/>
      <c r="KKC835" s="396"/>
      <c r="KKD835" s="396"/>
      <c r="KKE835" s="396"/>
      <c r="KKF835" s="396"/>
      <c r="KKG835" s="396"/>
      <c r="KKH835" s="396"/>
      <c r="KKI835" s="396"/>
      <c r="KKJ835" s="396"/>
      <c r="KKK835" s="396"/>
      <c r="KKL835" s="396"/>
      <c r="KKM835" s="396"/>
      <c r="KKN835" s="396"/>
      <c r="KKO835" s="396"/>
      <c r="KKP835" s="396"/>
      <c r="KKQ835" s="396"/>
      <c r="KKR835" s="396"/>
      <c r="KKS835" s="396"/>
      <c r="KKT835" s="396"/>
      <c r="KKU835" s="396"/>
      <c r="KKV835" s="396"/>
      <c r="KKW835" s="396"/>
      <c r="KKX835" s="396"/>
      <c r="KKY835" s="396"/>
      <c r="KKZ835" s="396"/>
      <c r="KLA835" s="396"/>
      <c r="KLB835" s="396"/>
      <c r="KLC835" s="396"/>
      <c r="KLD835" s="396"/>
      <c r="KLE835" s="396"/>
      <c r="KLF835" s="396"/>
      <c r="KLG835" s="396"/>
      <c r="KLH835" s="396"/>
      <c r="KLI835" s="396"/>
      <c r="KLJ835" s="396"/>
      <c r="KLK835" s="396"/>
      <c r="KLL835" s="396"/>
      <c r="KLM835" s="396"/>
      <c r="KLN835" s="396"/>
      <c r="KLO835" s="396"/>
      <c r="KLP835" s="396"/>
      <c r="KLQ835" s="396"/>
      <c r="KLR835" s="396"/>
      <c r="KLS835" s="396"/>
      <c r="KLT835" s="396"/>
      <c r="KLU835" s="396"/>
      <c r="KLV835" s="396"/>
      <c r="KLW835" s="396"/>
      <c r="KLX835" s="396"/>
      <c r="KLY835" s="396"/>
      <c r="KLZ835" s="396"/>
      <c r="KMA835" s="396"/>
      <c r="KMB835" s="396"/>
      <c r="KMC835" s="396"/>
      <c r="KMD835" s="396"/>
      <c r="KME835" s="396"/>
      <c r="KMF835" s="396"/>
      <c r="KMG835" s="396"/>
      <c r="KMH835" s="396"/>
      <c r="KMI835" s="396"/>
      <c r="KMJ835" s="396"/>
      <c r="KMK835" s="396"/>
      <c r="KML835" s="396"/>
      <c r="KMM835" s="396"/>
      <c r="KMN835" s="396"/>
      <c r="KMO835" s="396"/>
      <c r="KMP835" s="396"/>
      <c r="KMQ835" s="396"/>
      <c r="KMR835" s="396"/>
      <c r="KMS835" s="396"/>
      <c r="KMT835" s="396"/>
      <c r="KMU835" s="396"/>
      <c r="KMV835" s="396"/>
      <c r="KMW835" s="396"/>
      <c r="KMX835" s="396"/>
      <c r="KMY835" s="396"/>
      <c r="KMZ835" s="396"/>
      <c r="KNA835" s="396"/>
      <c r="KNB835" s="396"/>
      <c r="KNC835" s="396"/>
      <c r="KND835" s="396"/>
      <c r="KNE835" s="396"/>
      <c r="KNF835" s="396"/>
      <c r="KNG835" s="396"/>
      <c r="KNH835" s="396"/>
      <c r="KNI835" s="396"/>
      <c r="KNJ835" s="396"/>
      <c r="KNK835" s="396"/>
      <c r="KNL835" s="396"/>
      <c r="KNM835" s="396"/>
      <c r="KNN835" s="396"/>
      <c r="KNO835" s="396"/>
      <c r="KNP835" s="396"/>
      <c r="KNQ835" s="396"/>
      <c r="KNR835" s="396"/>
      <c r="KNS835" s="396"/>
      <c r="KNT835" s="396"/>
      <c r="KNU835" s="396"/>
      <c r="KNV835" s="396"/>
      <c r="KNW835" s="396"/>
      <c r="KNX835" s="396"/>
      <c r="KNY835" s="396"/>
      <c r="KNZ835" s="396"/>
      <c r="KOA835" s="396"/>
      <c r="KOB835" s="396"/>
      <c r="KOC835" s="396"/>
      <c r="KOD835" s="396"/>
      <c r="KOE835" s="396"/>
      <c r="KOF835" s="396"/>
      <c r="KOG835" s="396"/>
      <c r="KOH835" s="396"/>
      <c r="KOI835" s="396"/>
      <c r="KOJ835" s="396"/>
      <c r="KOK835" s="396"/>
      <c r="KOL835" s="396"/>
      <c r="KOM835" s="396"/>
      <c r="KON835" s="396"/>
      <c r="KOO835" s="396"/>
      <c r="KOP835" s="396"/>
      <c r="KOQ835" s="396"/>
      <c r="KOR835" s="396"/>
      <c r="KOS835" s="396"/>
      <c r="KOT835" s="396"/>
      <c r="KOU835" s="396"/>
      <c r="KOV835" s="396"/>
      <c r="KOW835" s="396"/>
      <c r="KOX835" s="396"/>
      <c r="KOY835" s="396"/>
      <c r="KOZ835" s="396"/>
      <c r="KPA835" s="396"/>
      <c r="KPB835" s="396"/>
      <c r="KPC835" s="396"/>
      <c r="KPD835" s="396"/>
      <c r="KPE835" s="396"/>
      <c r="KPF835" s="396"/>
      <c r="KPG835" s="396"/>
      <c r="KPH835" s="396"/>
      <c r="KPI835" s="396"/>
      <c r="KPJ835" s="396"/>
      <c r="KPK835" s="396"/>
      <c r="KPL835" s="396"/>
      <c r="KPM835" s="396"/>
      <c r="KPN835" s="396"/>
      <c r="KPO835" s="396"/>
      <c r="KPP835" s="396"/>
      <c r="KPQ835" s="396"/>
      <c r="KPR835" s="396"/>
      <c r="KPS835" s="396"/>
      <c r="KPT835" s="396"/>
      <c r="KPU835" s="396"/>
      <c r="KPV835" s="396"/>
      <c r="KPW835" s="396"/>
      <c r="KPX835" s="396"/>
      <c r="KPY835" s="396"/>
      <c r="KPZ835" s="396"/>
      <c r="KQA835" s="396"/>
      <c r="KQB835" s="396"/>
      <c r="KQC835" s="396"/>
      <c r="KQD835" s="396"/>
      <c r="KQE835" s="396"/>
      <c r="KQF835" s="396"/>
      <c r="KQG835" s="396"/>
      <c r="KQH835" s="396"/>
      <c r="KQI835" s="396"/>
      <c r="KQJ835" s="396"/>
      <c r="KQK835" s="396"/>
      <c r="KQL835" s="396"/>
      <c r="KQM835" s="396"/>
      <c r="KQN835" s="396"/>
      <c r="KQO835" s="396"/>
      <c r="KQP835" s="396"/>
      <c r="KQQ835" s="396"/>
      <c r="KQR835" s="396"/>
      <c r="KQS835" s="396"/>
      <c r="KQT835" s="396"/>
      <c r="KQU835" s="396"/>
      <c r="KQV835" s="396"/>
      <c r="KQW835" s="396"/>
      <c r="KQX835" s="396"/>
      <c r="KQY835" s="396"/>
      <c r="KQZ835" s="396"/>
      <c r="KRA835" s="396"/>
      <c r="KRB835" s="396"/>
      <c r="KRC835" s="396"/>
      <c r="KRD835" s="396"/>
      <c r="KRE835" s="396"/>
      <c r="KRF835" s="396"/>
      <c r="KRG835" s="396"/>
      <c r="KRH835" s="396"/>
      <c r="KRI835" s="396"/>
      <c r="KRJ835" s="396"/>
      <c r="KRK835" s="396"/>
      <c r="KRL835" s="396"/>
      <c r="KRM835" s="396"/>
      <c r="KRN835" s="396"/>
      <c r="KRO835" s="396"/>
      <c r="KRP835" s="396"/>
      <c r="KRQ835" s="396"/>
      <c r="KRR835" s="396"/>
      <c r="KRS835" s="396"/>
      <c r="KRT835" s="396"/>
      <c r="KRU835" s="396"/>
      <c r="KRV835" s="396"/>
      <c r="KRW835" s="396"/>
      <c r="KRX835" s="396"/>
      <c r="KRY835" s="396"/>
      <c r="KRZ835" s="396"/>
      <c r="KSA835" s="396"/>
      <c r="KSB835" s="396"/>
      <c r="KSC835" s="396"/>
      <c r="KSD835" s="396"/>
      <c r="KSE835" s="396"/>
      <c r="KSF835" s="396"/>
      <c r="KSG835" s="396"/>
      <c r="KSH835" s="396"/>
      <c r="KSI835" s="396"/>
      <c r="KSJ835" s="396"/>
      <c r="KSK835" s="396"/>
      <c r="KSL835" s="396"/>
      <c r="KSM835" s="396"/>
      <c r="KSN835" s="396"/>
      <c r="KSO835" s="396"/>
      <c r="KSP835" s="396"/>
      <c r="KSQ835" s="396"/>
      <c r="KSR835" s="396"/>
      <c r="KSS835" s="396"/>
      <c r="KST835" s="396"/>
      <c r="KSU835" s="396"/>
      <c r="KSV835" s="396"/>
      <c r="KSW835" s="396"/>
      <c r="KSX835" s="396"/>
      <c r="KSY835" s="396"/>
      <c r="KSZ835" s="396"/>
      <c r="KTA835" s="396"/>
      <c r="KTB835" s="396"/>
      <c r="KTC835" s="396"/>
      <c r="KTD835" s="396"/>
      <c r="KTE835" s="396"/>
      <c r="KTF835" s="396"/>
      <c r="KTG835" s="396"/>
      <c r="KTH835" s="396"/>
      <c r="KTI835" s="396"/>
      <c r="KTJ835" s="396"/>
      <c r="KTK835" s="396"/>
      <c r="KTL835" s="396"/>
      <c r="KTM835" s="396"/>
      <c r="KTN835" s="396"/>
      <c r="KTO835" s="396"/>
      <c r="KTP835" s="396"/>
      <c r="KTQ835" s="396"/>
      <c r="KTR835" s="396"/>
      <c r="KTS835" s="396"/>
      <c r="KTT835" s="396"/>
      <c r="KTU835" s="396"/>
      <c r="KTV835" s="396"/>
      <c r="KTW835" s="396"/>
      <c r="KTX835" s="396"/>
      <c r="KTY835" s="396"/>
      <c r="KTZ835" s="396"/>
      <c r="KUA835" s="396"/>
      <c r="KUB835" s="396"/>
      <c r="KUC835" s="396"/>
      <c r="KUD835" s="396"/>
      <c r="KUE835" s="396"/>
      <c r="KUF835" s="396"/>
      <c r="KUG835" s="396"/>
      <c r="KUH835" s="396"/>
      <c r="KUI835" s="396"/>
      <c r="KUJ835" s="396"/>
      <c r="KUK835" s="396"/>
      <c r="KUL835" s="396"/>
      <c r="KUM835" s="396"/>
      <c r="KUN835" s="396"/>
      <c r="KUO835" s="396"/>
      <c r="KUP835" s="396"/>
      <c r="KUQ835" s="396"/>
      <c r="KUR835" s="396"/>
      <c r="KUS835" s="396"/>
      <c r="KUT835" s="396"/>
      <c r="KUU835" s="396"/>
      <c r="KUV835" s="396"/>
      <c r="KUW835" s="396"/>
      <c r="KUX835" s="396"/>
      <c r="KUY835" s="396"/>
      <c r="KUZ835" s="396"/>
      <c r="KVA835" s="396"/>
      <c r="KVB835" s="396"/>
      <c r="KVC835" s="396"/>
      <c r="KVD835" s="396"/>
      <c r="KVE835" s="396"/>
      <c r="KVF835" s="396"/>
      <c r="KVG835" s="396"/>
      <c r="KVH835" s="396"/>
      <c r="KVI835" s="396"/>
      <c r="KVJ835" s="396"/>
      <c r="KVK835" s="396"/>
      <c r="KVL835" s="396"/>
      <c r="KVM835" s="396"/>
      <c r="KVN835" s="396"/>
      <c r="KVO835" s="396"/>
      <c r="KVP835" s="396"/>
      <c r="KVQ835" s="396"/>
      <c r="KVR835" s="396"/>
      <c r="KVS835" s="396"/>
      <c r="KVT835" s="396"/>
      <c r="KVU835" s="396"/>
      <c r="KVV835" s="396"/>
      <c r="KVW835" s="396"/>
      <c r="KVX835" s="396"/>
      <c r="KVY835" s="396"/>
      <c r="KVZ835" s="396"/>
      <c r="KWA835" s="396"/>
      <c r="KWB835" s="396"/>
      <c r="KWC835" s="396"/>
      <c r="KWD835" s="396"/>
      <c r="KWE835" s="396"/>
      <c r="KWF835" s="396"/>
      <c r="KWG835" s="396"/>
      <c r="KWH835" s="396"/>
      <c r="KWI835" s="396"/>
      <c r="KWJ835" s="396"/>
      <c r="KWK835" s="396"/>
      <c r="KWL835" s="396"/>
      <c r="KWM835" s="396"/>
      <c r="KWN835" s="396"/>
      <c r="KWO835" s="396"/>
      <c r="KWP835" s="396"/>
      <c r="KWQ835" s="396"/>
      <c r="KWR835" s="396"/>
      <c r="KWS835" s="396"/>
      <c r="KWT835" s="396"/>
      <c r="KWU835" s="396"/>
      <c r="KWV835" s="396"/>
      <c r="KWW835" s="396"/>
      <c r="KWX835" s="396"/>
      <c r="KWY835" s="396"/>
      <c r="KWZ835" s="396"/>
      <c r="KXA835" s="396"/>
      <c r="KXB835" s="396"/>
      <c r="KXC835" s="396"/>
      <c r="KXD835" s="396"/>
      <c r="KXE835" s="396"/>
      <c r="KXF835" s="396"/>
      <c r="KXG835" s="396"/>
      <c r="KXH835" s="396"/>
      <c r="KXI835" s="396"/>
      <c r="KXJ835" s="396"/>
      <c r="KXK835" s="396"/>
      <c r="KXL835" s="396"/>
      <c r="KXM835" s="396"/>
      <c r="KXN835" s="396"/>
      <c r="KXO835" s="396"/>
      <c r="KXP835" s="396"/>
      <c r="KXQ835" s="396"/>
      <c r="KXR835" s="396"/>
      <c r="KXS835" s="396"/>
      <c r="KXT835" s="396"/>
      <c r="KXU835" s="396"/>
      <c r="KXV835" s="396"/>
      <c r="KXW835" s="396"/>
      <c r="KXX835" s="396"/>
      <c r="KXY835" s="396"/>
      <c r="KXZ835" s="396"/>
      <c r="KYA835" s="396"/>
      <c r="KYB835" s="396"/>
      <c r="KYC835" s="396"/>
      <c r="KYD835" s="396"/>
      <c r="KYE835" s="396"/>
      <c r="KYF835" s="396"/>
      <c r="KYG835" s="396"/>
      <c r="KYH835" s="396"/>
      <c r="KYI835" s="396"/>
      <c r="KYJ835" s="396"/>
      <c r="KYK835" s="396"/>
      <c r="KYL835" s="396"/>
      <c r="KYM835" s="396"/>
      <c r="KYN835" s="396"/>
      <c r="KYO835" s="396"/>
      <c r="KYP835" s="396"/>
      <c r="KYQ835" s="396"/>
      <c r="KYR835" s="396"/>
      <c r="KYS835" s="396"/>
      <c r="KYT835" s="396"/>
      <c r="KYU835" s="396"/>
      <c r="KYV835" s="396"/>
      <c r="KYW835" s="396"/>
      <c r="KYX835" s="396"/>
      <c r="KYY835" s="396"/>
      <c r="KYZ835" s="396"/>
      <c r="KZA835" s="396"/>
      <c r="KZB835" s="396"/>
      <c r="KZC835" s="396"/>
      <c r="KZD835" s="396"/>
      <c r="KZE835" s="396"/>
      <c r="KZF835" s="396"/>
      <c r="KZG835" s="396"/>
      <c r="KZH835" s="396"/>
      <c r="KZI835" s="396"/>
      <c r="KZJ835" s="396"/>
      <c r="KZK835" s="396"/>
      <c r="KZL835" s="396"/>
      <c r="KZM835" s="396"/>
      <c r="KZN835" s="396"/>
      <c r="KZO835" s="396"/>
      <c r="KZP835" s="396"/>
      <c r="KZQ835" s="396"/>
      <c r="KZR835" s="396"/>
      <c r="KZS835" s="396"/>
      <c r="KZT835" s="396"/>
      <c r="KZU835" s="396"/>
      <c r="KZV835" s="396"/>
      <c r="KZW835" s="396"/>
      <c r="KZX835" s="396"/>
      <c r="KZY835" s="396"/>
      <c r="KZZ835" s="396"/>
      <c r="LAA835" s="396"/>
      <c r="LAB835" s="396"/>
      <c r="LAC835" s="396"/>
      <c r="LAD835" s="396"/>
      <c r="LAE835" s="396"/>
      <c r="LAF835" s="396"/>
      <c r="LAG835" s="396"/>
      <c r="LAH835" s="396"/>
      <c r="LAI835" s="396"/>
      <c r="LAJ835" s="396"/>
      <c r="LAK835" s="396"/>
      <c r="LAL835" s="396"/>
      <c r="LAM835" s="396"/>
      <c r="LAN835" s="396"/>
      <c r="LAO835" s="396"/>
      <c r="LAP835" s="396"/>
      <c r="LAQ835" s="396"/>
      <c r="LAR835" s="396"/>
      <c r="LAS835" s="396"/>
      <c r="LAT835" s="396"/>
      <c r="LAU835" s="396"/>
      <c r="LAV835" s="396"/>
      <c r="LAW835" s="396"/>
      <c r="LAX835" s="396"/>
      <c r="LAY835" s="396"/>
      <c r="LAZ835" s="396"/>
      <c r="LBA835" s="396"/>
      <c r="LBB835" s="396"/>
      <c r="LBC835" s="396"/>
      <c r="LBD835" s="396"/>
      <c r="LBE835" s="396"/>
      <c r="LBF835" s="396"/>
      <c r="LBG835" s="396"/>
      <c r="LBH835" s="396"/>
      <c r="LBI835" s="396"/>
      <c r="LBJ835" s="396"/>
      <c r="LBK835" s="396"/>
      <c r="LBL835" s="396"/>
      <c r="LBM835" s="396"/>
      <c r="LBN835" s="396"/>
      <c r="LBO835" s="396"/>
      <c r="LBP835" s="396"/>
      <c r="LBQ835" s="396"/>
      <c r="LBR835" s="396"/>
      <c r="LBS835" s="396"/>
      <c r="LBT835" s="396"/>
      <c r="LBU835" s="396"/>
      <c r="LBV835" s="396"/>
      <c r="LBW835" s="396"/>
      <c r="LBX835" s="396"/>
      <c r="LBY835" s="396"/>
      <c r="LBZ835" s="396"/>
      <c r="LCA835" s="396"/>
      <c r="LCB835" s="396"/>
      <c r="LCC835" s="396"/>
      <c r="LCD835" s="396"/>
      <c r="LCE835" s="396"/>
      <c r="LCF835" s="396"/>
      <c r="LCG835" s="396"/>
      <c r="LCH835" s="396"/>
      <c r="LCI835" s="396"/>
      <c r="LCJ835" s="396"/>
      <c r="LCK835" s="396"/>
      <c r="LCL835" s="396"/>
      <c r="LCM835" s="396"/>
      <c r="LCN835" s="396"/>
      <c r="LCO835" s="396"/>
      <c r="LCP835" s="396"/>
      <c r="LCQ835" s="396"/>
      <c r="LCR835" s="396"/>
      <c r="LCS835" s="396"/>
      <c r="LCT835" s="396"/>
      <c r="LCU835" s="396"/>
      <c r="LCV835" s="396"/>
      <c r="LCW835" s="396"/>
      <c r="LCX835" s="396"/>
      <c r="LCY835" s="396"/>
      <c r="LCZ835" s="396"/>
      <c r="LDA835" s="396"/>
      <c r="LDB835" s="396"/>
      <c r="LDC835" s="396"/>
      <c r="LDD835" s="396"/>
      <c r="LDE835" s="396"/>
      <c r="LDF835" s="396"/>
      <c r="LDG835" s="396"/>
      <c r="LDH835" s="396"/>
      <c r="LDI835" s="396"/>
      <c r="LDJ835" s="396"/>
      <c r="LDK835" s="396"/>
      <c r="LDL835" s="396"/>
      <c r="LDM835" s="396"/>
      <c r="LDN835" s="396"/>
      <c r="LDO835" s="396"/>
      <c r="LDP835" s="396"/>
      <c r="LDQ835" s="396"/>
      <c r="LDR835" s="396"/>
      <c r="LDS835" s="396"/>
      <c r="LDT835" s="396"/>
      <c r="LDU835" s="396"/>
      <c r="LDV835" s="396"/>
      <c r="LDW835" s="396"/>
      <c r="LDX835" s="396"/>
      <c r="LDY835" s="396"/>
      <c r="LDZ835" s="396"/>
      <c r="LEA835" s="396"/>
      <c r="LEB835" s="396"/>
      <c r="LEC835" s="396"/>
      <c r="LED835" s="396"/>
      <c r="LEE835" s="396"/>
      <c r="LEF835" s="396"/>
      <c r="LEG835" s="396"/>
      <c r="LEH835" s="396"/>
      <c r="LEI835" s="396"/>
      <c r="LEJ835" s="396"/>
      <c r="LEK835" s="396"/>
      <c r="LEL835" s="396"/>
      <c r="LEM835" s="396"/>
      <c r="LEN835" s="396"/>
      <c r="LEO835" s="396"/>
      <c r="LEP835" s="396"/>
      <c r="LEQ835" s="396"/>
      <c r="LER835" s="396"/>
      <c r="LES835" s="396"/>
      <c r="LET835" s="396"/>
      <c r="LEU835" s="396"/>
      <c r="LEV835" s="396"/>
      <c r="LEW835" s="396"/>
      <c r="LEX835" s="396"/>
      <c r="LEY835" s="396"/>
      <c r="LEZ835" s="396"/>
      <c r="LFA835" s="396"/>
      <c r="LFB835" s="396"/>
      <c r="LFC835" s="396"/>
      <c r="LFD835" s="396"/>
      <c r="LFE835" s="396"/>
      <c r="LFF835" s="396"/>
      <c r="LFG835" s="396"/>
      <c r="LFH835" s="396"/>
      <c r="LFI835" s="396"/>
      <c r="LFJ835" s="396"/>
      <c r="LFK835" s="396"/>
      <c r="LFL835" s="396"/>
      <c r="LFM835" s="396"/>
      <c r="LFN835" s="396"/>
      <c r="LFO835" s="396"/>
      <c r="LFP835" s="396"/>
      <c r="LFQ835" s="396"/>
      <c r="LFR835" s="396"/>
      <c r="LFS835" s="396"/>
      <c r="LFT835" s="396"/>
      <c r="LFU835" s="396"/>
      <c r="LFV835" s="396"/>
      <c r="LFW835" s="396"/>
      <c r="LFX835" s="396"/>
      <c r="LFY835" s="396"/>
      <c r="LFZ835" s="396"/>
      <c r="LGA835" s="396"/>
      <c r="LGB835" s="396"/>
      <c r="LGC835" s="396"/>
      <c r="LGD835" s="396"/>
      <c r="LGE835" s="396"/>
      <c r="LGF835" s="396"/>
      <c r="LGG835" s="396"/>
      <c r="LGH835" s="396"/>
      <c r="LGI835" s="396"/>
      <c r="LGJ835" s="396"/>
      <c r="LGK835" s="396"/>
      <c r="LGL835" s="396"/>
      <c r="LGM835" s="396"/>
      <c r="LGN835" s="396"/>
      <c r="LGO835" s="396"/>
      <c r="LGP835" s="396"/>
      <c r="LGQ835" s="396"/>
      <c r="LGR835" s="396"/>
      <c r="LGS835" s="396"/>
      <c r="LGT835" s="396"/>
      <c r="LGU835" s="396"/>
      <c r="LGV835" s="396"/>
      <c r="LGW835" s="396"/>
      <c r="LGX835" s="396"/>
      <c r="LGY835" s="396"/>
      <c r="LGZ835" s="396"/>
      <c r="LHA835" s="396"/>
      <c r="LHB835" s="396"/>
      <c r="LHC835" s="396"/>
      <c r="LHD835" s="396"/>
      <c r="LHE835" s="396"/>
      <c r="LHF835" s="396"/>
      <c r="LHG835" s="396"/>
      <c r="LHH835" s="396"/>
      <c r="LHI835" s="396"/>
      <c r="LHJ835" s="396"/>
      <c r="LHK835" s="396"/>
      <c r="LHL835" s="396"/>
      <c r="LHM835" s="396"/>
      <c r="LHN835" s="396"/>
      <c r="LHO835" s="396"/>
      <c r="LHP835" s="396"/>
      <c r="LHQ835" s="396"/>
      <c r="LHR835" s="396"/>
      <c r="LHS835" s="396"/>
      <c r="LHT835" s="396"/>
      <c r="LHU835" s="396"/>
      <c r="LHV835" s="396"/>
      <c r="LHW835" s="396"/>
      <c r="LHX835" s="396"/>
      <c r="LHY835" s="396"/>
      <c r="LHZ835" s="396"/>
      <c r="LIA835" s="396"/>
      <c r="LIB835" s="396"/>
      <c r="LIC835" s="396"/>
      <c r="LID835" s="396"/>
      <c r="LIE835" s="396"/>
      <c r="LIF835" s="396"/>
      <c r="LIG835" s="396"/>
      <c r="LIH835" s="396"/>
      <c r="LII835" s="396"/>
      <c r="LIJ835" s="396"/>
      <c r="LIK835" s="396"/>
      <c r="LIL835" s="396"/>
      <c r="LIM835" s="396"/>
      <c r="LIN835" s="396"/>
      <c r="LIO835" s="396"/>
      <c r="LIP835" s="396"/>
      <c r="LIQ835" s="396"/>
      <c r="LIR835" s="396"/>
      <c r="LIS835" s="396"/>
      <c r="LIT835" s="396"/>
      <c r="LIU835" s="396"/>
      <c r="LIV835" s="396"/>
      <c r="LIW835" s="396"/>
      <c r="LIX835" s="396"/>
      <c r="LIY835" s="396"/>
      <c r="LIZ835" s="396"/>
      <c r="LJA835" s="396"/>
      <c r="LJB835" s="396"/>
      <c r="LJC835" s="396"/>
      <c r="LJD835" s="396"/>
      <c r="LJE835" s="396"/>
      <c r="LJF835" s="396"/>
      <c r="LJG835" s="396"/>
      <c r="LJH835" s="396"/>
      <c r="LJI835" s="396"/>
      <c r="LJJ835" s="396"/>
      <c r="LJK835" s="396"/>
      <c r="LJL835" s="396"/>
      <c r="LJM835" s="396"/>
      <c r="LJN835" s="396"/>
      <c r="LJO835" s="396"/>
      <c r="LJP835" s="396"/>
      <c r="LJQ835" s="396"/>
      <c r="LJR835" s="396"/>
      <c r="LJS835" s="396"/>
      <c r="LJT835" s="396"/>
      <c r="LJU835" s="396"/>
      <c r="LJV835" s="396"/>
      <c r="LJW835" s="396"/>
      <c r="LJX835" s="396"/>
      <c r="LJY835" s="396"/>
      <c r="LJZ835" s="396"/>
      <c r="LKA835" s="396"/>
      <c r="LKB835" s="396"/>
      <c r="LKC835" s="396"/>
      <c r="LKD835" s="396"/>
      <c r="LKE835" s="396"/>
      <c r="LKF835" s="396"/>
      <c r="LKG835" s="396"/>
      <c r="LKH835" s="396"/>
      <c r="LKI835" s="396"/>
      <c r="LKJ835" s="396"/>
      <c r="LKK835" s="396"/>
      <c r="LKL835" s="396"/>
      <c r="LKM835" s="396"/>
      <c r="LKN835" s="396"/>
      <c r="LKO835" s="396"/>
      <c r="LKP835" s="396"/>
      <c r="LKQ835" s="396"/>
      <c r="LKR835" s="396"/>
      <c r="LKS835" s="396"/>
      <c r="LKT835" s="396"/>
      <c r="LKU835" s="396"/>
      <c r="LKV835" s="396"/>
      <c r="LKW835" s="396"/>
      <c r="LKX835" s="396"/>
      <c r="LKY835" s="396"/>
      <c r="LKZ835" s="396"/>
      <c r="LLA835" s="396"/>
      <c r="LLB835" s="396"/>
      <c r="LLC835" s="396"/>
      <c r="LLD835" s="396"/>
      <c r="LLE835" s="396"/>
      <c r="LLF835" s="396"/>
      <c r="LLG835" s="396"/>
      <c r="LLH835" s="396"/>
      <c r="LLI835" s="396"/>
      <c r="LLJ835" s="396"/>
      <c r="LLK835" s="396"/>
      <c r="LLL835" s="396"/>
      <c r="LLM835" s="396"/>
      <c r="LLN835" s="396"/>
      <c r="LLO835" s="396"/>
      <c r="LLP835" s="396"/>
      <c r="LLQ835" s="396"/>
      <c r="LLR835" s="396"/>
      <c r="LLS835" s="396"/>
      <c r="LLT835" s="396"/>
      <c r="LLU835" s="396"/>
      <c r="LLV835" s="396"/>
      <c r="LLW835" s="396"/>
      <c r="LLX835" s="396"/>
      <c r="LLY835" s="396"/>
      <c r="LLZ835" s="396"/>
      <c r="LMA835" s="396"/>
      <c r="LMB835" s="396"/>
      <c r="LMC835" s="396"/>
      <c r="LMD835" s="396"/>
      <c r="LME835" s="396"/>
      <c r="LMF835" s="396"/>
      <c r="LMG835" s="396"/>
      <c r="LMH835" s="396"/>
      <c r="LMI835" s="396"/>
      <c r="LMJ835" s="396"/>
      <c r="LMK835" s="396"/>
      <c r="LML835" s="396"/>
      <c r="LMM835" s="396"/>
      <c r="LMN835" s="396"/>
      <c r="LMO835" s="396"/>
      <c r="LMP835" s="396"/>
      <c r="LMQ835" s="396"/>
      <c r="LMR835" s="396"/>
      <c r="LMS835" s="396"/>
      <c r="LMT835" s="396"/>
      <c r="LMU835" s="396"/>
      <c r="LMV835" s="396"/>
      <c r="LMW835" s="396"/>
      <c r="LMX835" s="396"/>
      <c r="LMY835" s="396"/>
      <c r="LMZ835" s="396"/>
      <c r="LNA835" s="396"/>
      <c r="LNB835" s="396"/>
      <c r="LNC835" s="396"/>
      <c r="LND835" s="396"/>
      <c r="LNE835" s="396"/>
      <c r="LNF835" s="396"/>
      <c r="LNG835" s="396"/>
      <c r="LNH835" s="396"/>
      <c r="LNI835" s="396"/>
      <c r="LNJ835" s="396"/>
      <c r="LNK835" s="396"/>
      <c r="LNL835" s="396"/>
      <c r="LNM835" s="396"/>
      <c r="LNN835" s="396"/>
      <c r="LNO835" s="396"/>
      <c r="LNP835" s="396"/>
      <c r="LNQ835" s="396"/>
      <c r="LNR835" s="396"/>
      <c r="LNS835" s="396"/>
      <c r="LNT835" s="396"/>
      <c r="LNU835" s="396"/>
      <c r="LNV835" s="396"/>
      <c r="LNW835" s="396"/>
      <c r="LNX835" s="396"/>
      <c r="LNY835" s="396"/>
      <c r="LNZ835" s="396"/>
      <c r="LOA835" s="396"/>
      <c r="LOB835" s="396"/>
      <c r="LOC835" s="396"/>
      <c r="LOD835" s="396"/>
      <c r="LOE835" s="396"/>
      <c r="LOF835" s="396"/>
      <c r="LOG835" s="396"/>
      <c r="LOH835" s="396"/>
      <c r="LOI835" s="396"/>
      <c r="LOJ835" s="396"/>
      <c r="LOK835" s="396"/>
      <c r="LOL835" s="396"/>
      <c r="LOM835" s="396"/>
      <c r="LON835" s="396"/>
      <c r="LOO835" s="396"/>
      <c r="LOP835" s="396"/>
      <c r="LOQ835" s="396"/>
      <c r="LOR835" s="396"/>
      <c r="LOS835" s="396"/>
      <c r="LOT835" s="396"/>
      <c r="LOU835" s="396"/>
      <c r="LOV835" s="396"/>
      <c r="LOW835" s="396"/>
      <c r="LOX835" s="396"/>
      <c r="LOY835" s="396"/>
      <c r="LOZ835" s="396"/>
      <c r="LPA835" s="396"/>
      <c r="LPB835" s="396"/>
      <c r="LPC835" s="396"/>
      <c r="LPD835" s="396"/>
      <c r="LPE835" s="396"/>
      <c r="LPF835" s="396"/>
      <c r="LPG835" s="396"/>
      <c r="LPH835" s="396"/>
      <c r="LPI835" s="396"/>
      <c r="LPJ835" s="396"/>
      <c r="LPK835" s="396"/>
      <c r="LPL835" s="396"/>
      <c r="LPM835" s="396"/>
      <c r="LPN835" s="396"/>
      <c r="LPO835" s="396"/>
      <c r="LPP835" s="396"/>
      <c r="LPQ835" s="396"/>
      <c r="LPR835" s="396"/>
      <c r="LPS835" s="396"/>
      <c r="LPT835" s="396"/>
      <c r="LPU835" s="396"/>
      <c r="LPV835" s="396"/>
      <c r="LPW835" s="396"/>
      <c r="LPX835" s="396"/>
      <c r="LPY835" s="396"/>
      <c r="LPZ835" s="396"/>
      <c r="LQA835" s="396"/>
      <c r="LQB835" s="396"/>
      <c r="LQC835" s="396"/>
      <c r="LQD835" s="396"/>
      <c r="LQE835" s="396"/>
      <c r="LQF835" s="396"/>
      <c r="LQG835" s="396"/>
      <c r="LQH835" s="396"/>
      <c r="LQI835" s="396"/>
      <c r="LQJ835" s="396"/>
      <c r="LQK835" s="396"/>
      <c r="LQL835" s="396"/>
      <c r="LQM835" s="396"/>
      <c r="LQN835" s="396"/>
      <c r="LQO835" s="396"/>
      <c r="LQP835" s="396"/>
      <c r="LQQ835" s="396"/>
      <c r="LQR835" s="396"/>
      <c r="LQS835" s="396"/>
      <c r="LQT835" s="396"/>
      <c r="LQU835" s="396"/>
      <c r="LQV835" s="396"/>
      <c r="LQW835" s="396"/>
      <c r="LQX835" s="396"/>
      <c r="LQY835" s="396"/>
      <c r="LQZ835" s="396"/>
      <c r="LRA835" s="396"/>
      <c r="LRB835" s="396"/>
      <c r="LRC835" s="396"/>
      <c r="LRD835" s="396"/>
      <c r="LRE835" s="396"/>
      <c r="LRF835" s="396"/>
      <c r="LRG835" s="396"/>
      <c r="LRH835" s="396"/>
      <c r="LRI835" s="396"/>
      <c r="LRJ835" s="396"/>
      <c r="LRK835" s="396"/>
      <c r="LRL835" s="396"/>
      <c r="LRM835" s="396"/>
      <c r="LRN835" s="396"/>
      <c r="LRO835" s="396"/>
      <c r="LRP835" s="396"/>
      <c r="LRQ835" s="396"/>
      <c r="LRR835" s="396"/>
      <c r="LRS835" s="396"/>
      <c r="LRT835" s="396"/>
      <c r="LRU835" s="396"/>
      <c r="LRV835" s="396"/>
      <c r="LRW835" s="396"/>
      <c r="LRX835" s="396"/>
      <c r="LRY835" s="396"/>
      <c r="LRZ835" s="396"/>
      <c r="LSA835" s="396"/>
      <c r="LSB835" s="396"/>
      <c r="LSC835" s="396"/>
      <c r="LSD835" s="396"/>
      <c r="LSE835" s="396"/>
      <c r="LSF835" s="396"/>
      <c r="LSG835" s="396"/>
      <c r="LSH835" s="396"/>
      <c r="LSI835" s="396"/>
      <c r="LSJ835" s="396"/>
      <c r="LSK835" s="396"/>
      <c r="LSL835" s="396"/>
      <c r="LSM835" s="396"/>
      <c r="LSN835" s="396"/>
      <c r="LSO835" s="396"/>
      <c r="LSP835" s="396"/>
      <c r="LSQ835" s="396"/>
      <c r="LSR835" s="396"/>
      <c r="LSS835" s="396"/>
      <c r="LST835" s="396"/>
      <c r="LSU835" s="396"/>
      <c r="LSV835" s="396"/>
      <c r="LSW835" s="396"/>
      <c r="LSX835" s="396"/>
      <c r="LSY835" s="396"/>
      <c r="LSZ835" s="396"/>
      <c r="LTA835" s="396"/>
      <c r="LTB835" s="396"/>
      <c r="LTC835" s="396"/>
      <c r="LTD835" s="396"/>
      <c r="LTE835" s="396"/>
      <c r="LTF835" s="396"/>
      <c r="LTG835" s="396"/>
      <c r="LTH835" s="396"/>
      <c r="LTI835" s="396"/>
      <c r="LTJ835" s="396"/>
      <c r="LTK835" s="396"/>
      <c r="LTL835" s="396"/>
      <c r="LTM835" s="396"/>
      <c r="LTN835" s="396"/>
      <c r="LTO835" s="396"/>
      <c r="LTP835" s="396"/>
      <c r="LTQ835" s="396"/>
      <c r="LTR835" s="396"/>
      <c r="LTS835" s="396"/>
      <c r="LTT835" s="396"/>
      <c r="LTU835" s="396"/>
      <c r="LTV835" s="396"/>
      <c r="LTW835" s="396"/>
      <c r="LTX835" s="396"/>
      <c r="LTY835" s="396"/>
      <c r="LTZ835" s="396"/>
      <c r="LUA835" s="396"/>
      <c r="LUB835" s="396"/>
      <c r="LUC835" s="396"/>
      <c r="LUD835" s="396"/>
      <c r="LUE835" s="396"/>
      <c r="LUF835" s="396"/>
      <c r="LUG835" s="396"/>
      <c r="LUH835" s="396"/>
      <c r="LUI835" s="396"/>
      <c r="LUJ835" s="396"/>
      <c r="LUK835" s="396"/>
      <c r="LUL835" s="396"/>
      <c r="LUM835" s="396"/>
      <c r="LUN835" s="396"/>
      <c r="LUO835" s="396"/>
      <c r="LUP835" s="396"/>
      <c r="LUQ835" s="396"/>
      <c r="LUR835" s="396"/>
      <c r="LUS835" s="396"/>
      <c r="LUT835" s="396"/>
      <c r="LUU835" s="396"/>
      <c r="LUV835" s="396"/>
      <c r="LUW835" s="396"/>
      <c r="LUX835" s="396"/>
      <c r="LUY835" s="396"/>
      <c r="LUZ835" s="396"/>
      <c r="LVA835" s="396"/>
      <c r="LVB835" s="396"/>
      <c r="LVC835" s="396"/>
      <c r="LVD835" s="396"/>
      <c r="LVE835" s="396"/>
      <c r="LVF835" s="396"/>
      <c r="LVG835" s="396"/>
      <c r="LVH835" s="396"/>
      <c r="LVI835" s="396"/>
      <c r="LVJ835" s="396"/>
      <c r="LVK835" s="396"/>
      <c r="LVL835" s="396"/>
      <c r="LVM835" s="396"/>
      <c r="LVN835" s="396"/>
      <c r="LVO835" s="396"/>
      <c r="LVP835" s="396"/>
      <c r="LVQ835" s="396"/>
      <c r="LVR835" s="396"/>
      <c r="LVS835" s="396"/>
      <c r="LVT835" s="396"/>
      <c r="LVU835" s="396"/>
      <c r="LVV835" s="396"/>
      <c r="LVW835" s="396"/>
      <c r="LVX835" s="396"/>
      <c r="LVY835" s="396"/>
      <c r="LVZ835" s="396"/>
      <c r="LWA835" s="396"/>
      <c r="LWB835" s="396"/>
      <c r="LWC835" s="396"/>
      <c r="LWD835" s="396"/>
      <c r="LWE835" s="396"/>
      <c r="LWF835" s="396"/>
      <c r="LWG835" s="396"/>
      <c r="LWH835" s="396"/>
      <c r="LWI835" s="396"/>
      <c r="LWJ835" s="396"/>
      <c r="LWK835" s="396"/>
      <c r="LWL835" s="396"/>
      <c r="LWM835" s="396"/>
      <c r="LWN835" s="396"/>
      <c r="LWO835" s="396"/>
      <c r="LWP835" s="396"/>
      <c r="LWQ835" s="396"/>
      <c r="LWR835" s="396"/>
      <c r="LWS835" s="396"/>
      <c r="LWT835" s="396"/>
      <c r="LWU835" s="396"/>
      <c r="LWV835" s="396"/>
      <c r="LWW835" s="396"/>
      <c r="LWX835" s="396"/>
      <c r="LWY835" s="396"/>
      <c r="LWZ835" s="396"/>
      <c r="LXA835" s="396"/>
      <c r="LXB835" s="396"/>
      <c r="LXC835" s="396"/>
      <c r="LXD835" s="396"/>
      <c r="LXE835" s="396"/>
      <c r="LXF835" s="396"/>
      <c r="LXG835" s="396"/>
      <c r="LXH835" s="396"/>
      <c r="LXI835" s="396"/>
      <c r="LXJ835" s="396"/>
      <c r="LXK835" s="396"/>
      <c r="LXL835" s="396"/>
      <c r="LXM835" s="396"/>
      <c r="LXN835" s="396"/>
      <c r="LXO835" s="396"/>
      <c r="LXP835" s="396"/>
      <c r="LXQ835" s="396"/>
      <c r="LXR835" s="396"/>
      <c r="LXS835" s="396"/>
      <c r="LXT835" s="396"/>
      <c r="LXU835" s="396"/>
      <c r="LXV835" s="396"/>
      <c r="LXW835" s="396"/>
      <c r="LXX835" s="396"/>
      <c r="LXY835" s="396"/>
      <c r="LXZ835" s="396"/>
      <c r="LYA835" s="396"/>
      <c r="LYB835" s="396"/>
      <c r="LYC835" s="396"/>
      <c r="LYD835" s="396"/>
      <c r="LYE835" s="396"/>
      <c r="LYF835" s="396"/>
      <c r="LYG835" s="396"/>
      <c r="LYH835" s="396"/>
      <c r="LYI835" s="396"/>
      <c r="LYJ835" s="396"/>
      <c r="LYK835" s="396"/>
      <c r="LYL835" s="396"/>
      <c r="LYM835" s="396"/>
      <c r="LYN835" s="396"/>
      <c r="LYO835" s="396"/>
      <c r="LYP835" s="396"/>
      <c r="LYQ835" s="396"/>
      <c r="LYR835" s="396"/>
      <c r="LYS835" s="396"/>
      <c r="LYT835" s="396"/>
      <c r="LYU835" s="396"/>
      <c r="LYV835" s="396"/>
      <c r="LYW835" s="396"/>
      <c r="LYX835" s="396"/>
      <c r="LYY835" s="396"/>
      <c r="LYZ835" s="396"/>
      <c r="LZA835" s="396"/>
      <c r="LZB835" s="396"/>
      <c r="LZC835" s="396"/>
      <c r="LZD835" s="396"/>
      <c r="LZE835" s="396"/>
      <c r="LZF835" s="396"/>
      <c r="LZG835" s="396"/>
      <c r="LZH835" s="396"/>
      <c r="LZI835" s="396"/>
      <c r="LZJ835" s="396"/>
      <c r="LZK835" s="396"/>
      <c r="LZL835" s="396"/>
      <c r="LZM835" s="396"/>
      <c r="LZN835" s="396"/>
      <c r="LZO835" s="396"/>
      <c r="LZP835" s="396"/>
      <c r="LZQ835" s="396"/>
      <c r="LZR835" s="396"/>
      <c r="LZS835" s="396"/>
      <c r="LZT835" s="396"/>
      <c r="LZU835" s="396"/>
      <c r="LZV835" s="396"/>
      <c r="LZW835" s="396"/>
      <c r="LZX835" s="396"/>
      <c r="LZY835" s="396"/>
      <c r="LZZ835" s="396"/>
      <c r="MAA835" s="396"/>
      <c r="MAB835" s="396"/>
      <c r="MAC835" s="396"/>
      <c r="MAD835" s="396"/>
      <c r="MAE835" s="396"/>
      <c r="MAF835" s="396"/>
      <c r="MAG835" s="396"/>
      <c r="MAH835" s="396"/>
      <c r="MAI835" s="396"/>
      <c r="MAJ835" s="396"/>
      <c r="MAK835" s="396"/>
      <c r="MAL835" s="396"/>
      <c r="MAM835" s="396"/>
      <c r="MAN835" s="396"/>
      <c r="MAO835" s="396"/>
      <c r="MAP835" s="396"/>
      <c r="MAQ835" s="396"/>
      <c r="MAR835" s="396"/>
      <c r="MAS835" s="396"/>
      <c r="MAT835" s="396"/>
      <c r="MAU835" s="396"/>
      <c r="MAV835" s="396"/>
      <c r="MAW835" s="396"/>
      <c r="MAX835" s="396"/>
      <c r="MAY835" s="396"/>
      <c r="MAZ835" s="396"/>
      <c r="MBA835" s="396"/>
      <c r="MBB835" s="396"/>
      <c r="MBC835" s="396"/>
      <c r="MBD835" s="396"/>
      <c r="MBE835" s="396"/>
      <c r="MBF835" s="396"/>
      <c r="MBG835" s="396"/>
      <c r="MBH835" s="396"/>
      <c r="MBI835" s="396"/>
      <c r="MBJ835" s="396"/>
      <c r="MBK835" s="396"/>
      <c r="MBL835" s="396"/>
      <c r="MBM835" s="396"/>
      <c r="MBN835" s="396"/>
      <c r="MBO835" s="396"/>
      <c r="MBP835" s="396"/>
      <c r="MBQ835" s="396"/>
      <c r="MBR835" s="396"/>
      <c r="MBS835" s="396"/>
      <c r="MBT835" s="396"/>
      <c r="MBU835" s="396"/>
      <c r="MBV835" s="396"/>
      <c r="MBW835" s="396"/>
      <c r="MBX835" s="396"/>
      <c r="MBY835" s="396"/>
      <c r="MBZ835" s="396"/>
      <c r="MCA835" s="396"/>
      <c r="MCB835" s="396"/>
      <c r="MCC835" s="396"/>
      <c r="MCD835" s="396"/>
      <c r="MCE835" s="396"/>
      <c r="MCF835" s="396"/>
      <c r="MCG835" s="396"/>
      <c r="MCH835" s="396"/>
      <c r="MCI835" s="396"/>
      <c r="MCJ835" s="396"/>
      <c r="MCK835" s="396"/>
      <c r="MCL835" s="396"/>
      <c r="MCM835" s="396"/>
      <c r="MCN835" s="396"/>
      <c r="MCO835" s="396"/>
      <c r="MCP835" s="396"/>
      <c r="MCQ835" s="396"/>
      <c r="MCR835" s="396"/>
      <c r="MCS835" s="396"/>
      <c r="MCT835" s="396"/>
      <c r="MCU835" s="396"/>
      <c r="MCV835" s="396"/>
      <c r="MCW835" s="396"/>
      <c r="MCX835" s="396"/>
      <c r="MCY835" s="396"/>
      <c r="MCZ835" s="396"/>
      <c r="MDA835" s="396"/>
      <c r="MDB835" s="396"/>
      <c r="MDC835" s="396"/>
      <c r="MDD835" s="396"/>
      <c r="MDE835" s="396"/>
      <c r="MDF835" s="396"/>
      <c r="MDG835" s="396"/>
      <c r="MDH835" s="396"/>
      <c r="MDI835" s="396"/>
      <c r="MDJ835" s="396"/>
      <c r="MDK835" s="396"/>
      <c r="MDL835" s="396"/>
      <c r="MDM835" s="396"/>
      <c r="MDN835" s="396"/>
      <c r="MDO835" s="396"/>
      <c r="MDP835" s="396"/>
      <c r="MDQ835" s="396"/>
      <c r="MDR835" s="396"/>
      <c r="MDS835" s="396"/>
      <c r="MDT835" s="396"/>
      <c r="MDU835" s="396"/>
      <c r="MDV835" s="396"/>
      <c r="MDW835" s="396"/>
      <c r="MDX835" s="396"/>
      <c r="MDY835" s="396"/>
      <c r="MDZ835" s="396"/>
      <c r="MEA835" s="396"/>
      <c r="MEB835" s="396"/>
      <c r="MEC835" s="396"/>
      <c r="MED835" s="396"/>
      <c r="MEE835" s="396"/>
      <c r="MEF835" s="396"/>
      <c r="MEG835" s="396"/>
      <c r="MEH835" s="396"/>
      <c r="MEI835" s="396"/>
      <c r="MEJ835" s="396"/>
      <c r="MEK835" s="396"/>
      <c r="MEL835" s="396"/>
      <c r="MEM835" s="396"/>
      <c r="MEN835" s="396"/>
      <c r="MEO835" s="396"/>
      <c r="MEP835" s="396"/>
      <c r="MEQ835" s="396"/>
      <c r="MER835" s="396"/>
      <c r="MES835" s="396"/>
      <c r="MET835" s="396"/>
      <c r="MEU835" s="396"/>
      <c r="MEV835" s="396"/>
      <c r="MEW835" s="396"/>
      <c r="MEX835" s="396"/>
      <c r="MEY835" s="396"/>
      <c r="MEZ835" s="396"/>
      <c r="MFA835" s="396"/>
      <c r="MFB835" s="396"/>
      <c r="MFC835" s="396"/>
      <c r="MFD835" s="396"/>
      <c r="MFE835" s="396"/>
      <c r="MFF835" s="396"/>
      <c r="MFG835" s="396"/>
      <c r="MFH835" s="396"/>
      <c r="MFI835" s="396"/>
      <c r="MFJ835" s="396"/>
      <c r="MFK835" s="396"/>
      <c r="MFL835" s="396"/>
      <c r="MFM835" s="396"/>
      <c r="MFN835" s="396"/>
      <c r="MFO835" s="396"/>
      <c r="MFP835" s="396"/>
      <c r="MFQ835" s="396"/>
      <c r="MFR835" s="396"/>
      <c r="MFS835" s="396"/>
      <c r="MFT835" s="396"/>
      <c r="MFU835" s="396"/>
      <c r="MFV835" s="396"/>
      <c r="MFW835" s="396"/>
      <c r="MFX835" s="396"/>
      <c r="MFY835" s="396"/>
      <c r="MFZ835" s="396"/>
      <c r="MGA835" s="396"/>
      <c r="MGB835" s="396"/>
      <c r="MGC835" s="396"/>
      <c r="MGD835" s="396"/>
      <c r="MGE835" s="396"/>
      <c r="MGF835" s="396"/>
      <c r="MGG835" s="396"/>
      <c r="MGH835" s="396"/>
      <c r="MGI835" s="396"/>
      <c r="MGJ835" s="396"/>
      <c r="MGK835" s="396"/>
      <c r="MGL835" s="396"/>
      <c r="MGM835" s="396"/>
      <c r="MGN835" s="396"/>
      <c r="MGO835" s="396"/>
      <c r="MGP835" s="396"/>
      <c r="MGQ835" s="396"/>
      <c r="MGR835" s="396"/>
      <c r="MGS835" s="396"/>
      <c r="MGT835" s="396"/>
      <c r="MGU835" s="396"/>
      <c r="MGV835" s="396"/>
      <c r="MGW835" s="396"/>
      <c r="MGX835" s="396"/>
      <c r="MGY835" s="396"/>
      <c r="MGZ835" s="396"/>
      <c r="MHA835" s="396"/>
      <c r="MHB835" s="396"/>
      <c r="MHC835" s="396"/>
      <c r="MHD835" s="396"/>
      <c r="MHE835" s="396"/>
      <c r="MHF835" s="396"/>
      <c r="MHG835" s="396"/>
      <c r="MHH835" s="396"/>
      <c r="MHI835" s="396"/>
      <c r="MHJ835" s="396"/>
      <c r="MHK835" s="396"/>
      <c r="MHL835" s="396"/>
      <c r="MHM835" s="396"/>
      <c r="MHN835" s="396"/>
      <c r="MHO835" s="396"/>
      <c r="MHP835" s="396"/>
      <c r="MHQ835" s="396"/>
      <c r="MHR835" s="396"/>
      <c r="MHS835" s="396"/>
      <c r="MHT835" s="396"/>
      <c r="MHU835" s="396"/>
      <c r="MHV835" s="396"/>
      <c r="MHW835" s="396"/>
      <c r="MHX835" s="396"/>
      <c r="MHY835" s="396"/>
      <c r="MHZ835" s="396"/>
      <c r="MIA835" s="396"/>
      <c r="MIB835" s="396"/>
      <c r="MIC835" s="396"/>
      <c r="MID835" s="396"/>
      <c r="MIE835" s="396"/>
      <c r="MIF835" s="396"/>
      <c r="MIG835" s="396"/>
      <c r="MIH835" s="396"/>
      <c r="MII835" s="396"/>
      <c r="MIJ835" s="396"/>
      <c r="MIK835" s="396"/>
      <c r="MIL835" s="396"/>
      <c r="MIM835" s="396"/>
      <c r="MIN835" s="396"/>
      <c r="MIO835" s="396"/>
      <c r="MIP835" s="396"/>
      <c r="MIQ835" s="396"/>
      <c r="MIR835" s="396"/>
      <c r="MIS835" s="396"/>
      <c r="MIT835" s="396"/>
      <c r="MIU835" s="396"/>
      <c r="MIV835" s="396"/>
      <c r="MIW835" s="396"/>
      <c r="MIX835" s="396"/>
      <c r="MIY835" s="396"/>
      <c r="MIZ835" s="396"/>
      <c r="MJA835" s="396"/>
      <c r="MJB835" s="396"/>
      <c r="MJC835" s="396"/>
      <c r="MJD835" s="396"/>
      <c r="MJE835" s="396"/>
      <c r="MJF835" s="396"/>
      <c r="MJG835" s="396"/>
      <c r="MJH835" s="396"/>
      <c r="MJI835" s="396"/>
      <c r="MJJ835" s="396"/>
      <c r="MJK835" s="396"/>
      <c r="MJL835" s="396"/>
      <c r="MJM835" s="396"/>
      <c r="MJN835" s="396"/>
      <c r="MJO835" s="396"/>
      <c r="MJP835" s="396"/>
      <c r="MJQ835" s="396"/>
      <c r="MJR835" s="396"/>
      <c r="MJS835" s="396"/>
      <c r="MJT835" s="396"/>
      <c r="MJU835" s="396"/>
      <c r="MJV835" s="396"/>
      <c r="MJW835" s="396"/>
      <c r="MJX835" s="396"/>
      <c r="MJY835" s="396"/>
      <c r="MJZ835" s="396"/>
      <c r="MKA835" s="396"/>
      <c r="MKB835" s="396"/>
      <c r="MKC835" s="396"/>
      <c r="MKD835" s="396"/>
      <c r="MKE835" s="396"/>
      <c r="MKF835" s="396"/>
      <c r="MKG835" s="396"/>
      <c r="MKH835" s="396"/>
      <c r="MKI835" s="396"/>
      <c r="MKJ835" s="396"/>
      <c r="MKK835" s="396"/>
      <c r="MKL835" s="396"/>
      <c r="MKM835" s="396"/>
      <c r="MKN835" s="396"/>
      <c r="MKO835" s="396"/>
      <c r="MKP835" s="396"/>
      <c r="MKQ835" s="396"/>
      <c r="MKR835" s="396"/>
      <c r="MKS835" s="396"/>
      <c r="MKT835" s="396"/>
      <c r="MKU835" s="396"/>
      <c r="MKV835" s="396"/>
      <c r="MKW835" s="396"/>
      <c r="MKX835" s="396"/>
      <c r="MKY835" s="396"/>
      <c r="MKZ835" s="396"/>
      <c r="MLA835" s="396"/>
      <c r="MLB835" s="396"/>
      <c r="MLC835" s="396"/>
      <c r="MLD835" s="396"/>
      <c r="MLE835" s="396"/>
      <c r="MLF835" s="396"/>
      <c r="MLG835" s="396"/>
      <c r="MLH835" s="396"/>
      <c r="MLI835" s="396"/>
      <c r="MLJ835" s="396"/>
      <c r="MLK835" s="396"/>
      <c r="MLL835" s="396"/>
      <c r="MLM835" s="396"/>
      <c r="MLN835" s="396"/>
      <c r="MLO835" s="396"/>
      <c r="MLP835" s="396"/>
      <c r="MLQ835" s="396"/>
      <c r="MLR835" s="396"/>
      <c r="MLS835" s="396"/>
      <c r="MLT835" s="396"/>
      <c r="MLU835" s="396"/>
      <c r="MLV835" s="396"/>
      <c r="MLW835" s="396"/>
      <c r="MLX835" s="396"/>
      <c r="MLY835" s="396"/>
      <c r="MLZ835" s="396"/>
      <c r="MMA835" s="396"/>
      <c r="MMB835" s="396"/>
      <c r="MMC835" s="396"/>
      <c r="MMD835" s="396"/>
      <c r="MME835" s="396"/>
      <c r="MMF835" s="396"/>
      <c r="MMG835" s="396"/>
      <c r="MMH835" s="396"/>
      <c r="MMI835" s="396"/>
      <c r="MMJ835" s="396"/>
      <c r="MMK835" s="396"/>
      <c r="MML835" s="396"/>
      <c r="MMM835" s="396"/>
      <c r="MMN835" s="396"/>
      <c r="MMO835" s="396"/>
      <c r="MMP835" s="396"/>
      <c r="MMQ835" s="396"/>
      <c r="MMR835" s="396"/>
      <c r="MMS835" s="396"/>
      <c r="MMT835" s="396"/>
      <c r="MMU835" s="396"/>
      <c r="MMV835" s="396"/>
      <c r="MMW835" s="396"/>
      <c r="MMX835" s="396"/>
      <c r="MMY835" s="396"/>
      <c r="MMZ835" s="396"/>
      <c r="MNA835" s="396"/>
      <c r="MNB835" s="396"/>
      <c r="MNC835" s="396"/>
      <c r="MND835" s="396"/>
      <c r="MNE835" s="396"/>
      <c r="MNF835" s="396"/>
      <c r="MNG835" s="396"/>
      <c r="MNH835" s="396"/>
      <c r="MNI835" s="396"/>
      <c r="MNJ835" s="396"/>
      <c r="MNK835" s="396"/>
      <c r="MNL835" s="396"/>
      <c r="MNM835" s="396"/>
      <c r="MNN835" s="396"/>
      <c r="MNO835" s="396"/>
      <c r="MNP835" s="396"/>
      <c r="MNQ835" s="396"/>
      <c r="MNR835" s="396"/>
      <c r="MNS835" s="396"/>
      <c r="MNT835" s="396"/>
      <c r="MNU835" s="396"/>
      <c r="MNV835" s="396"/>
      <c r="MNW835" s="396"/>
      <c r="MNX835" s="396"/>
      <c r="MNY835" s="396"/>
      <c r="MNZ835" s="396"/>
      <c r="MOA835" s="396"/>
      <c r="MOB835" s="396"/>
      <c r="MOC835" s="396"/>
      <c r="MOD835" s="396"/>
      <c r="MOE835" s="396"/>
      <c r="MOF835" s="396"/>
      <c r="MOG835" s="396"/>
      <c r="MOH835" s="396"/>
      <c r="MOI835" s="396"/>
      <c r="MOJ835" s="396"/>
      <c r="MOK835" s="396"/>
      <c r="MOL835" s="396"/>
      <c r="MOM835" s="396"/>
      <c r="MON835" s="396"/>
      <c r="MOO835" s="396"/>
      <c r="MOP835" s="396"/>
      <c r="MOQ835" s="396"/>
      <c r="MOR835" s="396"/>
      <c r="MOS835" s="396"/>
      <c r="MOT835" s="396"/>
      <c r="MOU835" s="396"/>
      <c r="MOV835" s="396"/>
      <c r="MOW835" s="396"/>
      <c r="MOX835" s="396"/>
      <c r="MOY835" s="396"/>
      <c r="MOZ835" s="396"/>
      <c r="MPA835" s="396"/>
      <c r="MPB835" s="396"/>
      <c r="MPC835" s="396"/>
      <c r="MPD835" s="396"/>
      <c r="MPE835" s="396"/>
      <c r="MPF835" s="396"/>
      <c r="MPG835" s="396"/>
      <c r="MPH835" s="396"/>
      <c r="MPI835" s="396"/>
      <c r="MPJ835" s="396"/>
      <c r="MPK835" s="396"/>
      <c r="MPL835" s="396"/>
      <c r="MPM835" s="396"/>
      <c r="MPN835" s="396"/>
      <c r="MPO835" s="396"/>
      <c r="MPP835" s="396"/>
      <c r="MPQ835" s="396"/>
      <c r="MPR835" s="396"/>
      <c r="MPS835" s="396"/>
      <c r="MPT835" s="396"/>
      <c r="MPU835" s="396"/>
      <c r="MPV835" s="396"/>
      <c r="MPW835" s="396"/>
      <c r="MPX835" s="396"/>
      <c r="MPY835" s="396"/>
      <c r="MPZ835" s="396"/>
      <c r="MQA835" s="396"/>
      <c r="MQB835" s="396"/>
      <c r="MQC835" s="396"/>
      <c r="MQD835" s="396"/>
      <c r="MQE835" s="396"/>
      <c r="MQF835" s="396"/>
      <c r="MQG835" s="396"/>
      <c r="MQH835" s="396"/>
      <c r="MQI835" s="396"/>
      <c r="MQJ835" s="396"/>
      <c r="MQK835" s="396"/>
      <c r="MQL835" s="396"/>
      <c r="MQM835" s="396"/>
      <c r="MQN835" s="396"/>
      <c r="MQO835" s="396"/>
      <c r="MQP835" s="396"/>
      <c r="MQQ835" s="396"/>
      <c r="MQR835" s="396"/>
      <c r="MQS835" s="396"/>
      <c r="MQT835" s="396"/>
      <c r="MQU835" s="396"/>
      <c r="MQV835" s="396"/>
      <c r="MQW835" s="396"/>
      <c r="MQX835" s="396"/>
      <c r="MQY835" s="396"/>
      <c r="MQZ835" s="396"/>
      <c r="MRA835" s="396"/>
      <c r="MRB835" s="396"/>
      <c r="MRC835" s="396"/>
      <c r="MRD835" s="396"/>
      <c r="MRE835" s="396"/>
      <c r="MRF835" s="396"/>
      <c r="MRG835" s="396"/>
      <c r="MRH835" s="396"/>
      <c r="MRI835" s="396"/>
      <c r="MRJ835" s="396"/>
      <c r="MRK835" s="396"/>
      <c r="MRL835" s="396"/>
      <c r="MRM835" s="396"/>
      <c r="MRN835" s="396"/>
      <c r="MRO835" s="396"/>
      <c r="MRP835" s="396"/>
      <c r="MRQ835" s="396"/>
      <c r="MRR835" s="396"/>
      <c r="MRS835" s="396"/>
      <c r="MRT835" s="396"/>
      <c r="MRU835" s="396"/>
      <c r="MRV835" s="396"/>
      <c r="MRW835" s="396"/>
      <c r="MRX835" s="396"/>
      <c r="MRY835" s="396"/>
      <c r="MRZ835" s="396"/>
      <c r="MSA835" s="396"/>
      <c r="MSB835" s="396"/>
      <c r="MSC835" s="396"/>
      <c r="MSD835" s="396"/>
      <c r="MSE835" s="396"/>
      <c r="MSF835" s="396"/>
      <c r="MSG835" s="396"/>
      <c r="MSH835" s="396"/>
      <c r="MSI835" s="396"/>
      <c r="MSJ835" s="396"/>
      <c r="MSK835" s="396"/>
      <c r="MSL835" s="396"/>
      <c r="MSM835" s="396"/>
      <c r="MSN835" s="396"/>
      <c r="MSO835" s="396"/>
      <c r="MSP835" s="396"/>
      <c r="MSQ835" s="396"/>
      <c r="MSR835" s="396"/>
      <c r="MSS835" s="396"/>
      <c r="MST835" s="396"/>
      <c r="MSU835" s="396"/>
      <c r="MSV835" s="396"/>
      <c r="MSW835" s="396"/>
      <c r="MSX835" s="396"/>
      <c r="MSY835" s="396"/>
      <c r="MSZ835" s="396"/>
      <c r="MTA835" s="396"/>
      <c r="MTB835" s="396"/>
      <c r="MTC835" s="396"/>
      <c r="MTD835" s="396"/>
      <c r="MTE835" s="396"/>
      <c r="MTF835" s="396"/>
      <c r="MTG835" s="396"/>
      <c r="MTH835" s="396"/>
      <c r="MTI835" s="396"/>
      <c r="MTJ835" s="396"/>
      <c r="MTK835" s="396"/>
      <c r="MTL835" s="396"/>
      <c r="MTM835" s="396"/>
      <c r="MTN835" s="396"/>
      <c r="MTO835" s="396"/>
      <c r="MTP835" s="396"/>
      <c r="MTQ835" s="396"/>
      <c r="MTR835" s="396"/>
      <c r="MTS835" s="396"/>
      <c r="MTT835" s="396"/>
      <c r="MTU835" s="396"/>
      <c r="MTV835" s="396"/>
      <c r="MTW835" s="396"/>
      <c r="MTX835" s="396"/>
      <c r="MTY835" s="396"/>
      <c r="MTZ835" s="396"/>
      <c r="MUA835" s="396"/>
      <c r="MUB835" s="396"/>
      <c r="MUC835" s="396"/>
      <c r="MUD835" s="396"/>
      <c r="MUE835" s="396"/>
      <c r="MUF835" s="396"/>
      <c r="MUG835" s="396"/>
      <c r="MUH835" s="396"/>
      <c r="MUI835" s="396"/>
      <c r="MUJ835" s="396"/>
      <c r="MUK835" s="396"/>
      <c r="MUL835" s="396"/>
      <c r="MUM835" s="396"/>
      <c r="MUN835" s="396"/>
      <c r="MUO835" s="396"/>
      <c r="MUP835" s="396"/>
      <c r="MUQ835" s="396"/>
      <c r="MUR835" s="396"/>
      <c r="MUS835" s="396"/>
      <c r="MUT835" s="396"/>
      <c r="MUU835" s="396"/>
      <c r="MUV835" s="396"/>
      <c r="MUW835" s="396"/>
      <c r="MUX835" s="396"/>
      <c r="MUY835" s="396"/>
      <c r="MUZ835" s="396"/>
      <c r="MVA835" s="396"/>
      <c r="MVB835" s="396"/>
      <c r="MVC835" s="396"/>
      <c r="MVD835" s="396"/>
      <c r="MVE835" s="396"/>
      <c r="MVF835" s="396"/>
      <c r="MVG835" s="396"/>
      <c r="MVH835" s="396"/>
      <c r="MVI835" s="396"/>
      <c r="MVJ835" s="396"/>
      <c r="MVK835" s="396"/>
      <c r="MVL835" s="396"/>
      <c r="MVM835" s="396"/>
      <c r="MVN835" s="396"/>
      <c r="MVO835" s="396"/>
      <c r="MVP835" s="396"/>
      <c r="MVQ835" s="396"/>
      <c r="MVR835" s="396"/>
      <c r="MVS835" s="396"/>
      <c r="MVT835" s="396"/>
      <c r="MVU835" s="396"/>
      <c r="MVV835" s="396"/>
      <c r="MVW835" s="396"/>
      <c r="MVX835" s="396"/>
      <c r="MVY835" s="396"/>
      <c r="MVZ835" s="396"/>
      <c r="MWA835" s="396"/>
      <c r="MWB835" s="396"/>
      <c r="MWC835" s="396"/>
      <c r="MWD835" s="396"/>
      <c r="MWE835" s="396"/>
      <c r="MWF835" s="396"/>
      <c r="MWG835" s="396"/>
      <c r="MWH835" s="396"/>
      <c r="MWI835" s="396"/>
      <c r="MWJ835" s="396"/>
      <c r="MWK835" s="396"/>
      <c r="MWL835" s="396"/>
      <c r="MWM835" s="396"/>
      <c r="MWN835" s="396"/>
      <c r="MWO835" s="396"/>
      <c r="MWP835" s="396"/>
      <c r="MWQ835" s="396"/>
      <c r="MWR835" s="396"/>
      <c r="MWS835" s="396"/>
      <c r="MWT835" s="396"/>
      <c r="MWU835" s="396"/>
      <c r="MWV835" s="396"/>
      <c r="MWW835" s="396"/>
      <c r="MWX835" s="396"/>
      <c r="MWY835" s="396"/>
      <c r="MWZ835" s="396"/>
      <c r="MXA835" s="396"/>
      <c r="MXB835" s="396"/>
      <c r="MXC835" s="396"/>
      <c r="MXD835" s="396"/>
      <c r="MXE835" s="396"/>
      <c r="MXF835" s="396"/>
      <c r="MXG835" s="396"/>
      <c r="MXH835" s="396"/>
      <c r="MXI835" s="396"/>
      <c r="MXJ835" s="396"/>
      <c r="MXK835" s="396"/>
      <c r="MXL835" s="396"/>
      <c r="MXM835" s="396"/>
      <c r="MXN835" s="396"/>
      <c r="MXO835" s="396"/>
      <c r="MXP835" s="396"/>
      <c r="MXQ835" s="396"/>
      <c r="MXR835" s="396"/>
      <c r="MXS835" s="396"/>
      <c r="MXT835" s="396"/>
      <c r="MXU835" s="396"/>
      <c r="MXV835" s="396"/>
      <c r="MXW835" s="396"/>
      <c r="MXX835" s="396"/>
      <c r="MXY835" s="396"/>
      <c r="MXZ835" s="396"/>
      <c r="MYA835" s="396"/>
      <c r="MYB835" s="396"/>
      <c r="MYC835" s="396"/>
      <c r="MYD835" s="396"/>
      <c r="MYE835" s="396"/>
      <c r="MYF835" s="396"/>
      <c r="MYG835" s="396"/>
      <c r="MYH835" s="396"/>
      <c r="MYI835" s="396"/>
      <c r="MYJ835" s="396"/>
      <c r="MYK835" s="396"/>
      <c r="MYL835" s="396"/>
      <c r="MYM835" s="396"/>
      <c r="MYN835" s="396"/>
      <c r="MYO835" s="396"/>
      <c r="MYP835" s="396"/>
      <c r="MYQ835" s="396"/>
      <c r="MYR835" s="396"/>
      <c r="MYS835" s="396"/>
      <c r="MYT835" s="396"/>
      <c r="MYU835" s="396"/>
      <c r="MYV835" s="396"/>
      <c r="MYW835" s="396"/>
      <c r="MYX835" s="396"/>
      <c r="MYY835" s="396"/>
      <c r="MYZ835" s="396"/>
      <c r="MZA835" s="396"/>
      <c r="MZB835" s="396"/>
      <c r="MZC835" s="396"/>
      <c r="MZD835" s="396"/>
      <c r="MZE835" s="396"/>
      <c r="MZF835" s="396"/>
      <c r="MZG835" s="396"/>
      <c r="MZH835" s="396"/>
      <c r="MZI835" s="396"/>
      <c r="MZJ835" s="396"/>
      <c r="MZK835" s="396"/>
      <c r="MZL835" s="396"/>
      <c r="MZM835" s="396"/>
      <c r="MZN835" s="396"/>
      <c r="MZO835" s="396"/>
      <c r="MZP835" s="396"/>
      <c r="MZQ835" s="396"/>
      <c r="MZR835" s="396"/>
      <c r="MZS835" s="396"/>
      <c r="MZT835" s="396"/>
      <c r="MZU835" s="396"/>
      <c r="MZV835" s="396"/>
      <c r="MZW835" s="396"/>
      <c r="MZX835" s="396"/>
      <c r="MZY835" s="396"/>
      <c r="MZZ835" s="396"/>
      <c r="NAA835" s="396"/>
      <c r="NAB835" s="396"/>
      <c r="NAC835" s="396"/>
      <c r="NAD835" s="396"/>
      <c r="NAE835" s="396"/>
      <c r="NAF835" s="396"/>
      <c r="NAG835" s="396"/>
      <c r="NAH835" s="396"/>
      <c r="NAI835" s="396"/>
      <c r="NAJ835" s="396"/>
      <c r="NAK835" s="396"/>
      <c r="NAL835" s="396"/>
      <c r="NAM835" s="396"/>
      <c r="NAN835" s="396"/>
      <c r="NAO835" s="396"/>
      <c r="NAP835" s="396"/>
      <c r="NAQ835" s="396"/>
      <c r="NAR835" s="396"/>
      <c r="NAS835" s="396"/>
      <c r="NAT835" s="396"/>
      <c r="NAU835" s="396"/>
      <c r="NAV835" s="396"/>
      <c r="NAW835" s="396"/>
      <c r="NAX835" s="396"/>
      <c r="NAY835" s="396"/>
      <c r="NAZ835" s="396"/>
      <c r="NBA835" s="396"/>
      <c r="NBB835" s="396"/>
      <c r="NBC835" s="396"/>
      <c r="NBD835" s="396"/>
      <c r="NBE835" s="396"/>
      <c r="NBF835" s="396"/>
      <c r="NBG835" s="396"/>
      <c r="NBH835" s="396"/>
      <c r="NBI835" s="396"/>
      <c r="NBJ835" s="396"/>
      <c r="NBK835" s="396"/>
      <c r="NBL835" s="396"/>
      <c r="NBM835" s="396"/>
      <c r="NBN835" s="396"/>
      <c r="NBO835" s="396"/>
      <c r="NBP835" s="396"/>
      <c r="NBQ835" s="396"/>
      <c r="NBR835" s="396"/>
      <c r="NBS835" s="396"/>
      <c r="NBT835" s="396"/>
      <c r="NBU835" s="396"/>
      <c r="NBV835" s="396"/>
      <c r="NBW835" s="396"/>
      <c r="NBX835" s="396"/>
      <c r="NBY835" s="396"/>
      <c r="NBZ835" s="396"/>
      <c r="NCA835" s="396"/>
      <c r="NCB835" s="396"/>
      <c r="NCC835" s="396"/>
      <c r="NCD835" s="396"/>
      <c r="NCE835" s="396"/>
      <c r="NCF835" s="396"/>
      <c r="NCG835" s="396"/>
      <c r="NCH835" s="396"/>
      <c r="NCI835" s="396"/>
      <c r="NCJ835" s="396"/>
      <c r="NCK835" s="396"/>
      <c r="NCL835" s="396"/>
      <c r="NCM835" s="396"/>
      <c r="NCN835" s="396"/>
      <c r="NCO835" s="396"/>
      <c r="NCP835" s="396"/>
      <c r="NCQ835" s="396"/>
      <c r="NCR835" s="396"/>
      <c r="NCS835" s="396"/>
      <c r="NCT835" s="396"/>
      <c r="NCU835" s="396"/>
      <c r="NCV835" s="396"/>
      <c r="NCW835" s="396"/>
      <c r="NCX835" s="396"/>
      <c r="NCY835" s="396"/>
      <c r="NCZ835" s="396"/>
      <c r="NDA835" s="396"/>
      <c r="NDB835" s="396"/>
      <c r="NDC835" s="396"/>
      <c r="NDD835" s="396"/>
      <c r="NDE835" s="396"/>
      <c r="NDF835" s="396"/>
      <c r="NDG835" s="396"/>
      <c r="NDH835" s="396"/>
      <c r="NDI835" s="396"/>
      <c r="NDJ835" s="396"/>
      <c r="NDK835" s="396"/>
      <c r="NDL835" s="396"/>
      <c r="NDM835" s="396"/>
      <c r="NDN835" s="396"/>
      <c r="NDO835" s="396"/>
      <c r="NDP835" s="396"/>
      <c r="NDQ835" s="396"/>
      <c r="NDR835" s="396"/>
      <c r="NDS835" s="396"/>
      <c r="NDT835" s="396"/>
      <c r="NDU835" s="396"/>
      <c r="NDV835" s="396"/>
      <c r="NDW835" s="396"/>
      <c r="NDX835" s="396"/>
      <c r="NDY835" s="396"/>
      <c r="NDZ835" s="396"/>
      <c r="NEA835" s="396"/>
      <c r="NEB835" s="396"/>
      <c r="NEC835" s="396"/>
      <c r="NED835" s="396"/>
      <c r="NEE835" s="396"/>
      <c r="NEF835" s="396"/>
      <c r="NEG835" s="396"/>
      <c r="NEH835" s="396"/>
      <c r="NEI835" s="396"/>
      <c r="NEJ835" s="396"/>
      <c r="NEK835" s="396"/>
      <c r="NEL835" s="396"/>
      <c r="NEM835" s="396"/>
      <c r="NEN835" s="396"/>
      <c r="NEO835" s="396"/>
      <c r="NEP835" s="396"/>
      <c r="NEQ835" s="396"/>
      <c r="NER835" s="396"/>
      <c r="NES835" s="396"/>
      <c r="NET835" s="396"/>
      <c r="NEU835" s="396"/>
      <c r="NEV835" s="396"/>
      <c r="NEW835" s="396"/>
      <c r="NEX835" s="396"/>
      <c r="NEY835" s="396"/>
      <c r="NEZ835" s="396"/>
      <c r="NFA835" s="396"/>
      <c r="NFB835" s="396"/>
      <c r="NFC835" s="396"/>
      <c r="NFD835" s="396"/>
      <c r="NFE835" s="396"/>
      <c r="NFF835" s="396"/>
      <c r="NFG835" s="396"/>
      <c r="NFH835" s="396"/>
      <c r="NFI835" s="396"/>
      <c r="NFJ835" s="396"/>
      <c r="NFK835" s="396"/>
      <c r="NFL835" s="396"/>
      <c r="NFM835" s="396"/>
      <c r="NFN835" s="396"/>
      <c r="NFO835" s="396"/>
      <c r="NFP835" s="396"/>
      <c r="NFQ835" s="396"/>
      <c r="NFR835" s="396"/>
      <c r="NFS835" s="396"/>
      <c r="NFT835" s="396"/>
      <c r="NFU835" s="396"/>
      <c r="NFV835" s="396"/>
      <c r="NFW835" s="396"/>
      <c r="NFX835" s="396"/>
      <c r="NFY835" s="396"/>
      <c r="NFZ835" s="396"/>
      <c r="NGA835" s="396"/>
      <c r="NGB835" s="396"/>
      <c r="NGC835" s="396"/>
      <c r="NGD835" s="396"/>
      <c r="NGE835" s="396"/>
      <c r="NGF835" s="396"/>
      <c r="NGG835" s="396"/>
      <c r="NGH835" s="396"/>
      <c r="NGI835" s="396"/>
      <c r="NGJ835" s="396"/>
      <c r="NGK835" s="396"/>
      <c r="NGL835" s="396"/>
      <c r="NGM835" s="396"/>
      <c r="NGN835" s="396"/>
      <c r="NGO835" s="396"/>
      <c r="NGP835" s="396"/>
      <c r="NGQ835" s="396"/>
      <c r="NGR835" s="396"/>
      <c r="NGS835" s="396"/>
      <c r="NGT835" s="396"/>
      <c r="NGU835" s="396"/>
      <c r="NGV835" s="396"/>
      <c r="NGW835" s="396"/>
      <c r="NGX835" s="396"/>
      <c r="NGY835" s="396"/>
      <c r="NGZ835" s="396"/>
      <c r="NHA835" s="396"/>
      <c r="NHB835" s="396"/>
      <c r="NHC835" s="396"/>
      <c r="NHD835" s="396"/>
      <c r="NHE835" s="396"/>
      <c r="NHF835" s="396"/>
      <c r="NHG835" s="396"/>
      <c r="NHH835" s="396"/>
      <c r="NHI835" s="396"/>
      <c r="NHJ835" s="396"/>
      <c r="NHK835" s="396"/>
      <c r="NHL835" s="396"/>
      <c r="NHM835" s="396"/>
      <c r="NHN835" s="396"/>
      <c r="NHO835" s="396"/>
      <c r="NHP835" s="396"/>
      <c r="NHQ835" s="396"/>
      <c r="NHR835" s="396"/>
      <c r="NHS835" s="396"/>
      <c r="NHT835" s="396"/>
      <c r="NHU835" s="396"/>
      <c r="NHV835" s="396"/>
      <c r="NHW835" s="396"/>
      <c r="NHX835" s="396"/>
      <c r="NHY835" s="396"/>
      <c r="NHZ835" s="396"/>
      <c r="NIA835" s="396"/>
      <c r="NIB835" s="396"/>
      <c r="NIC835" s="396"/>
      <c r="NID835" s="396"/>
      <c r="NIE835" s="396"/>
      <c r="NIF835" s="396"/>
      <c r="NIG835" s="396"/>
      <c r="NIH835" s="396"/>
      <c r="NII835" s="396"/>
      <c r="NIJ835" s="396"/>
      <c r="NIK835" s="396"/>
      <c r="NIL835" s="396"/>
      <c r="NIM835" s="396"/>
      <c r="NIN835" s="396"/>
      <c r="NIO835" s="396"/>
      <c r="NIP835" s="396"/>
      <c r="NIQ835" s="396"/>
      <c r="NIR835" s="396"/>
      <c r="NIS835" s="396"/>
      <c r="NIT835" s="396"/>
      <c r="NIU835" s="396"/>
      <c r="NIV835" s="396"/>
      <c r="NIW835" s="396"/>
      <c r="NIX835" s="396"/>
      <c r="NIY835" s="396"/>
      <c r="NIZ835" s="396"/>
      <c r="NJA835" s="396"/>
      <c r="NJB835" s="396"/>
      <c r="NJC835" s="396"/>
      <c r="NJD835" s="396"/>
      <c r="NJE835" s="396"/>
      <c r="NJF835" s="396"/>
      <c r="NJG835" s="396"/>
      <c r="NJH835" s="396"/>
      <c r="NJI835" s="396"/>
      <c r="NJJ835" s="396"/>
      <c r="NJK835" s="396"/>
      <c r="NJL835" s="396"/>
      <c r="NJM835" s="396"/>
      <c r="NJN835" s="396"/>
      <c r="NJO835" s="396"/>
      <c r="NJP835" s="396"/>
      <c r="NJQ835" s="396"/>
      <c r="NJR835" s="396"/>
      <c r="NJS835" s="396"/>
      <c r="NJT835" s="396"/>
      <c r="NJU835" s="396"/>
      <c r="NJV835" s="396"/>
      <c r="NJW835" s="396"/>
      <c r="NJX835" s="396"/>
      <c r="NJY835" s="396"/>
      <c r="NJZ835" s="396"/>
      <c r="NKA835" s="396"/>
      <c r="NKB835" s="396"/>
      <c r="NKC835" s="396"/>
      <c r="NKD835" s="396"/>
      <c r="NKE835" s="396"/>
      <c r="NKF835" s="396"/>
      <c r="NKG835" s="396"/>
      <c r="NKH835" s="396"/>
      <c r="NKI835" s="396"/>
      <c r="NKJ835" s="396"/>
      <c r="NKK835" s="396"/>
      <c r="NKL835" s="396"/>
      <c r="NKM835" s="396"/>
      <c r="NKN835" s="396"/>
      <c r="NKO835" s="396"/>
      <c r="NKP835" s="396"/>
      <c r="NKQ835" s="396"/>
      <c r="NKR835" s="396"/>
      <c r="NKS835" s="396"/>
      <c r="NKT835" s="396"/>
      <c r="NKU835" s="396"/>
      <c r="NKV835" s="396"/>
      <c r="NKW835" s="396"/>
      <c r="NKX835" s="396"/>
      <c r="NKY835" s="396"/>
      <c r="NKZ835" s="396"/>
      <c r="NLA835" s="396"/>
      <c r="NLB835" s="396"/>
      <c r="NLC835" s="396"/>
      <c r="NLD835" s="396"/>
      <c r="NLE835" s="396"/>
      <c r="NLF835" s="396"/>
      <c r="NLG835" s="396"/>
      <c r="NLH835" s="396"/>
      <c r="NLI835" s="396"/>
      <c r="NLJ835" s="396"/>
      <c r="NLK835" s="396"/>
      <c r="NLL835" s="396"/>
      <c r="NLM835" s="396"/>
      <c r="NLN835" s="396"/>
      <c r="NLO835" s="396"/>
      <c r="NLP835" s="396"/>
      <c r="NLQ835" s="396"/>
      <c r="NLR835" s="396"/>
      <c r="NLS835" s="396"/>
      <c r="NLT835" s="396"/>
      <c r="NLU835" s="396"/>
      <c r="NLV835" s="396"/>
      <c r="NLW835" s="396"/>
      <c r="NLX835" s="396"/>
      <c r="NLY835" s="396"/>
      <c r="NLZ835" s="396"/>
      <c r="NMA835" s="396"/>
      <c r="NMB835" s="396"/>
      <c r="NMC835" s="396"/>
      <c r="NMD835" s="396"/>
      <c r="NME835" s="396"/>
      <c r="NMF835" s="396"/>
      <c r="NMG835" s="396"/>
      <c r="NMH835" s="396"/>
      <c r="NMI835" s="396"/>
      <c r="NMJ835" s="396"/>
      <c r="NMK835" s="396"/>
      <c r="NML835" s="396"/>
      <c r="NMM835" s="396"/>
      <c r="NMN835" s="396"/>
      <c r="NMO835" s="396"/>
      <c r="NMP835" s="396"/>
      <c r="NMQ835" s="396"/>
      <c r="NMR835" s="396"/>
      <c r="NMS835" s="396"/>
      <c r="NMT835" s="396"/>
      <c r="NMU835" s="396"/>
      <c r="NMV835" s="396"/>
      <c r="NMW835" s="396"/>
      <c r="NMX835" s="396"/>
      <c r="NMY835" s="396"/>
      <c r="NMZ835" s="396"/>
      <c r="NNA835" s="396"/>
      <c r="NNB835" s="396"/>
      <c r="NNC835" s="396"/>
      <c r="NND835" s="396"/>
      <c r="NNE835" s="396"/>
      <c r="NNF835" s="396"/>
      <c r="NNG835" s="396"/>
      <c r="NNH835" s="396"/>
      <c r="NNI835" s="396"/>
      <c r="NNJ835" s="396"/>
      <c r="NNK835" s="396"/>
      <c r="NNL835" s="396"/>
      <c r="NNM835" s="396"/>
      <c r="NNN835" s="396"/>
      <c r="NNO835" s="396"/>
      <c r="NNP835" s="396"/>
      <c r="NNQ835" s="396"/>
      <c r="NNR835" s="396"/>
      <c r="NNS835" s="396"/>
      <c r="NNT835" s="396"/>
      <c r="NNU835" s="396"/>
      <c r="NNV835" s="396"/>
      <c r="NNW835" s="396"/>
      <c r="NNX835" s="396"/>
      <c r="NNY835" s="396"/>
      <c r="NNZ835" s="396"/>
      <c r="NOA835" s="396"/>
      <c r="NOB835" s="396"/>
      <c r="NOC835" s="396"/>
      <c r="NOD835" s="396"/>
      <c r="NOE835" s="396"/>
      <c r="NOF835" s="396"/>
      <c r="NOG835" s="396"/>
      <c r="NOH835" s="396"/>
      <c r="NOI835" s="396"/>
      <c r="NOJ835" s="396"/>
      <c r="NOK835" s="396"/>
      <c r="NOL835" s="396"/>
      <c r="NOM835" s="396"/>
      <c r="NON835" s="396"/>
      <c r="NOO835" s="396"/>
      <c r="NOP835" s="396"/>
      <c r="NOQ835" s="396"/>
      <c r="NOR835" s="396"/>
      <c r="NOS835" s="396"/>
      <c r="NOT835" s="396"/>
      <c r="NOU835" s="396"/>
      <c r="NOV835" s="396"/>
      <c r="NOW835" s="396"/>
      <c r="NOX835" s="396"/>
      <c r="NOY835" s="396"/>
      <c r="NOZ835" s="396"/>
      <c r="NPA835" s="396"/>
      <c r="NPB835" s="396"/>
      <c r="NPC835" s="396"/>
      <c r="NPD835" s="396"/>
      <c r="NPE835" s="396"/>
      <c r="NPF835" s="396"/>
      <c r="NPG835" s="396"/>
      <c r="NPH835" s="396"/>
      <c r="NPI835" s="396"/>
      <c r="NPJ835" s="396"/>
      <c r="NPK835" s="396"/>
      <c r="NPL835" s="396"/>
      <c r="NPM835" s="396"/>
      <c r="NPN835" s="396"/>
      <c r="NPO835" s="396"/>
      <c r="NPP835" s="396"/>
      <c r="NPQ835" s="396"/>
      <c r="NPR835" s="396"/>
      <c r="NPS835" s="396"/>
      <c r="NPT835" s="396"/>
      <c r="NPU835" s="396"/>
      <c r="NPV835" s="396"/>
      <c r="NPW835" s="396"/>
      <c r="NPX835" s="396"/>
      <c r="NPY835" s="396"/>
      <c r="NPZ835" s="396"/>
      <c r="NQA835" s="396"/>
      <c r="NQB835" s="396"/>
      <c r="NQC835" s="396"/>
      <c r="NQD835" s="396"/>
      <c r="NQE835" s="396"/>
      <c r="NQF835" s="396"/>
      <c r="NQG835" s="396"/>
      <c r="NQH835" s="396"/>
      <c r="NQI835" s="396"/>
      <c r="NQJ835" s="396"/>
      <c r="NQK835" s="396"/>
      <c r="NQL835" s="396"/>
      <c r="NQM835" s="396"/>
      <c r="NQN835" s="396"/>
      <c r="NQO835" s="396"/>
      <c r="NQP835" s="396"/>
      <c r="NQQ835" s="396"/>
      <c r="NQR835" s="396"/>
      <c r="NQS835" s="396"/>
      <c r="NQT835" s="396"/>
      <c r="NQU835" s="396"/>
      <c r="NQV835" s="396"/>
      <c r="NQW835" s="396"/>
      <c r="NQX835" s="396"/>
      <c r="NQY835" s="396"/>
      <c r="NQZ835" s="396"/>
      <c r="NRA835" s="396"/>
      <c r="NRB835" s="396"/>
      <c r="NRC835" s="396"/>
      <c r="NRD835" s="396"/>
      <c r="NRE835" s="396"/>
      <c r="NRF835" s="396"/>
      <c r="NRG835" s="396"/>
      <c r="NRH835" s="396"/>
      <c r="NRI835" s="396"/>
      <c r="NRJ835" s="396"/>
      <c r="NRK835" s="396"/>
      <c r="NRL835" s="396"/>
      <c r="NRM835" s="396"/>
      <c r="NRN835" s="396"/>
      <c r="NRO835" s="396"/>
      <c r="NRP835" s="396"/>
      <c r="NRQ835" s="396"/>
      <c r="NRR835" s="396"/>
      <c r="NRS835" s="396"/>
      <c r="NRT835" s="396"/>
      <c r="NRU835" s="396"/>
      <c r="NRV835" s="396"/>
      <c r="NRW835" s="396"/>
      <c r="NRX835" s="396"/>
      <c r="NRY835" s="396"/>
      <c r="NRZ835" s="396"/>
      <c r="NSA835" s="396"/>
      <c r="NSB835" s="396"/>
      <c r="NSC835" s="396"/>
      <c r="NSD835" s="396"/>
      <c r="NSE835" s="396"/>
      <c r="NSF835" s="396"/>
      <c r="NSG835" s="396"/>
      <c r="NSH835" s="396"/>
      <c r="NSI835" s="396"/>
      <c r="NSJ835" s="396"/>
      <c r="NSK835" s="396"/>
      <c r="NSL835" s="396"/>
      <c r="NSM835" s="396"/>
      <c r="NSN835" s="396"/>
      <c r="NSO835" s="396"/>
      <c r="NSP835" s="396"/>
      <c r="NSQ835" s="396"/>
      <c r="NSR835" s="396"/>
      <c r="NSS835" s="396"/>
      <c r="NST835" s="396"/>
      <c r="NSU835" s="396"/>
      <c r="NSV835" s="396"/>
      <c r="NSW835" s="396"/>
      <c r="NSX835" s="396"/>
      <c r="NSY835" s="396"/>
      <c r="NSZ835" s="396"/>
      <c r="NTA835" s="396"/>
      <c r="NTB835" s="396"/>
      <c r="NTC835" s="396"/>
      <c r="NTD835" s="396"/>
      <c r="NTE835" s="396"/>
      <c r="NTF835" s="396"/>
      <c r="NTG835" s="396"/>
      <c r="NTH835" s="396"/>
      <c r="NTI835" s="396"/>
      <c r="NTJ835" s="396"/>
      <c r="NTK835" s="396"/>
      <c r="NTL835" s="396"/>
      <c r="NTM835" s="396"/>
      <c r="NTN835" s="396"/>
      <c r="NTO835" s="396"/>
      <c r="NTP835" s="396"/>
      <c r="NTQ835" s="396"/>
      <c r="NTR835" s="396"/>
      <c r="NTS835" s="396"/>
      <c r="NTT835" s="396"/>
      <c r="NTU835" s="396"/>
      <c r="NTV835" s="396"/>
      <c r="NTW835" s="396"/>
      <c r="NTX835" s="396"/>
      <c r="NTY835" s="396"/>
      <c r="NTZ835" s="396"/>
      <c r="NUA835" s="396"/>
      <c r="NUB835" s="396"/>
      <c r="NUC835" s="396"/>
      <c r="NUD835" s="396"/>
      <c r="NUE835" s="396"/>
      <c r="NUF835" s="396"/>
      <c r="NUG835" s="396"/>
      <c r="NUH835" s="396"/>
      <c r="NUI835" s="396"/>
      <c r="NUJ835" s="396"/>
      <c r="NUK835" s="396"/>
      <c r="NUL835" s="396"/>
      <c r="NUM835" s="396"/>
      <c r="NUN835" s="396"/>
      <c r="NUO835" s="396"/>
      <c r="NUP835" s="396"/>
      <c r="NUQ835" s="396"/>
      <c r="NUR835" s="396"/>
      <c r="NUS835" s="396"/>
      <c r="NUT835" s="396"/>
      <c r="NUU835" s="396"/>
      <c r="NUV835" s="396"/>
      <c r="NUW835" s="396"/>
      <c r="NUX835" s="396"/>
      <c r="NUY835" s="396"/>
      <c r="NUZ835" s="396"/>
      <c r="NVA835" s="396"/>
      <c r="NVB835" s="396"/>
      <c r="NVC835" s="396"/>
      <c r="NVD835" s="396"/>
      <c r="NVE835" s="396"/>
      <c r="NVF835" s="396"/>
      <c r="NVG835" s="396"/>
      <c r="NVH835" s="396"/>
      <c r="NVI835" s="396"/>
      <c r="NVJ835" s="396"/>
      <c r="NVK835" s="396"/>
      <c r="NVL835" s="396"/>
      <c r="NVM835" s="396"/>
      <c r="NVN835" s="396"/>
      <c r="NVO835" s="396"/>
      <c r="NVP835" s="396"/>
      <c r="NVQ835" s="396"/>
      <c r="NVR835" s="396"/>
      <c r="NVS835" s="396"/>
      <c r="NVT835" s="396"/>
      <c r="NVU835" s="396"/>
      <c r="NVV835" s="396"/>
      <c r="NVW835" s="396"/>
      <c r="NVX835" s="396"/>
      <c r="NVY835" s="396"/>
      <c r="NVZ835" s="396"/>
      <c r="NWA835" s="396"/>
      <c r="NWB835" s="396"/>
      <c r="NWC835" s="396"/>
      <c r="NWD835" s="396"/>
      <c r="NWE835" s="396"/>
      <c r="NWF835" s="396"/>
      <c r="NWG835" s="396"/>
      <c r="NWH835" s="396"/>
      <c r="NWI835" s="396"/>
      <c r="NWJ835" s="396"/>
      <c r="NWK835" s="396"/>
      <c r="NWL835" s="396"/>
      <c r="NWM835" s="396"/>
      <c r="NWN835" s="396"/>
      <c r="NWO835" s="396"/>
      <c r="NWP835" s="396"/>
      <c r="NWQ835" s="396"/>
      <c r="NWR835" s="396"/>
      <c r="NWS835" s="396"/>
      <c r="NWT835" s="396"/>
      <c r="NWU835" s="396"/>
      <c r="NWV835" s="396"/>
      <c r="NWW835" s="396"/>
      <c r="NWX835" s="396"/>
      <c r="NWY835" s="396"/>
      <c r="NWZ835" s="396"/>
      <c r="NXA835" s="396"/>
      <c r="NXB835" s="396"/>
      <c r="NXC835" s="396"/>
      <c r="NXD835" s="396"/>
      <c r="NXE835" s="396"/>
      <c r="NXF835" s="396"/>
      <c r="NXG835" s="396"/>
      <c r="NXH835" s="396"/>
      <c r="NXI835" s="396"/>
      <c r="NXJ835" s="396"/>
      <c r="NXK835" s="396"/>
      <c r="NXL835" s="396"/>
      <c r="NXM835" s="396"/>
      <c r="NXN835" s="396"/>
      <c r="NXO835" s="396"/>
      <c r="NXP835" s="396"/>
      <c r="NXQ835" s="396"/>
      <c r="NXR835" s="396"/>
      <c r="NXS835" s="396"/>
      <c r="NXT835" s="396"/>
      <c r="NXU835" s="396"/>
      <c r="NXV835" s="396"/>
      <c r="NXW835" s="396"/>
      <c r="NXX835" s="396"/>
      <c r="NXY835" s="396"/>
      <c r="NXZ835" s="396"/>
      <c r="NYA835" s="396"/>
      <c r="NYB835" s="396"/>
      <c r="NYC835" s="396"/>
      <c r="NYD835" s="396"/>
      <c r="NYE835" s="396"/>
      <c r="NYF835" s="396"/>
      <c r="NYG835" s="396"/>
      <c r="NYH835" s="396"/>
      <c r="NYI835" s="396"/>
      <c r="NYJ835" s="396"/>
      <c r="NYK835" s="396"/>
      <c r="NYL835" s="396"/>
      <c r="NYM835" s="396"/>
      <c r="NYN835" s="396"/>
      <c r="NYO835" s="396"/>
      <c r="NYP835" s="396"/>
      <c r="NYQ835" s="396"/>
      <c r="NYR835" s="396"/>
      <c r="NYS835" s="396"/>
      <c r="NYT835" s="396"/>
      <c r="NYU835" s="396"/>
      <c r="NYV835" s="396"/>
      <c r="NYW835" s="396"/>
      <c r="NYX835" s="396"/>
      <c r="NYY835" s="396"/>
      <c r="NYZ835" s="396"/>
      <c r="NZA835" s="396"/>
      <c r="NZB835" s="396"/>
      <c r="NZC835" s="396"/>
      <c r="NZD835" s="396"/>
      <c r="NZE835" s="396"/>
      <c r="NZF835" s="396"/>
      <c r="NZG835" s="396"/>
      <c r="NZH835" s="396"/>
      <c r="NZI835" s="396"/>
      <c r="NZJ835" s="396"/>
      <c r="NZK835" s="396"/>
      <c r="NZL835" s="396"/>
      <c r="NZM835" s="396"/>
      <c r="NZN835" s="396"/>
      <c r="NZO835" s="396"/>
      <c r="NZP835" s="396"/>
      <c r="NZQ835" s="396"/>
      <c r="NZR835" s="396"/>
      <c r="NZS835" s="396"/>
      <c r="NZT835" s="396"/>
      <c r="NZU835" s="396"/>
      <c r="NZV835" s="396"/>
      <c r="NZW835" s="396"/>
      <c r="NZX835" s="396"/>
      <c r="NZY835" s="396"/>
      <c r="NZZ835" s="396"/>
      <c r="OAA835" s="396"/>
      <c r="OAB835" s="396"/>
      <c r="OAC835" s="396"/>
      <c r="OAD835" s="396"/>
      <c r="OAE835" s="396"/>
      <c r="OAF835" s="396"/>
      <c r="OAG835" s="396"/>
      <c r="OAH835" s="396"/>
      <c r="OAI835" s="396"/>
      <c r="OAJ835" s="396"/>
      <c r="OAK835" s="396"/>
      <c r="OAL835" s="396"/>
      <c r="OAM835" s="396"/>
      <c r="OAN835" s="396"/>
      <c r="OAO835" s="396"/>
      <c r="OAP835" s="396"/>
      <c r="OAQ835" s="396"/>
      <c r="OAR835" s="396"/>
      <c r="OAS835" s="396"/>
      <c r="OAT835" s="396"/>
      <c r="OAU835" s="396"/>
      <c r="OAV835" s="396"/>
      <c r="OAW835" s="396"/>
      <c r="OAX835" s="396"/>
      <c r="OAY835" s="396"/>
      <c r="OAZ835" s="396"/>
      <c r="OBA835" s="396"/>
      <c r="OBB835" s="396"/>
      <c r="OBC835" s="396"/>
      <c r="OBD835" s="396"/>
      <c r="OBE835" s="396"/>
      <c r="OBF835" s="396"/>
      <c r="OBG835" s="396"/>
      <c r="OBH835" s="396"/>
      <c r="OBI835" s="396"/>
      <c r="OBJ835" s="396"/>
      <c r="OBK835" s="396"/>
      <c r="OBL835" s="396"/>
      <c r="OBM835" s="396"/>
      <c r="OBN835" s="396"/>
      <c r="OBO835" s="396"/>
      <c r="OBP835" s="396"/>
      <c r="OBQ835" s="396"/>
      <c r="OBR835" s="396"/>
      <c r="OBS835" s="396"/>
      <c r="OBT835" s="396"/>
      <c r="OBU835" s="396"/>
      <c r="OBV835" s="396"/>
      <c r="OBW835" s="396"/>
      <c r="OBX835" s="396"/>
      <c r="OBY835" s="396"/>
      <c r="OBZ835" s="396"/>
      <c r="OCA835" s="396"/>
      <c r="OCB835" s="396"/>
      <c r="OCC835" s="396"/>
      <c r="OCD835" s="396"/>
      <c r="OCE835" s="396"/>
      <c r="OCF835" s="396"/>
      <c r="OCG835" s="396"/>
      <c r="OCH835" s="396"/>
      <c r="OCI835" s="396"/>
      <c r="OCJ835" s="396"/>
      <c r="OCK835" s="396"/>
      <c r="OCL835" s="396"/>
      <c r="OCM835" s="396"/>
      <c r="OCN835" s="396"/>
      <c r="OCO835" s="396"/>
      <c r="OCP835" s="396"/>
      <c r="OCQ835" s="396"/>
      <c r="OCR835" s="396"/>
      <c r="OCS835" s="396"/>
      <c r="OCT835" s="396"/>
      <c r="OCU835" s="396"/>
      <c r="OCV835" s="396"/>
      <c r="OCW835" s="396"/>
      <c r="OCX835" s="396"/>
      <c r="OCY835" s="396"/>
      <c r="OCZ835" s="396"/>
      <c r="ODA835" s="396"/>
      <c r="ODB835" s="396"/>
      <c r="ODC835" s="396"/>
      <c r="ODD835" s="396"/>
      <c r="ODE835" s="396"/>
      <c r="ODF835" s="396"/>
      <c r="ODG835" s="396"/>
      <c r="ODH835" s="396"/>
      <c r="ODI835" s="396"/>
      <c r="ODJ835" s="396"/>
      <c r="ODK835" s="396"/>
      <c r="ODL835" s="396"/>
      <c r="ODM835" s="396"/>
      <c r="ODN835" s="396"/>
      <c r="ODO835" s="396"/>
      <c r="ODP835" s="396"/>
      <c r="ODQ835" s="396"/>
      <c r="ODR835" s="396"/>
      <c r="ODS835" s="396"/>
      <c r="ODT835" s="396"/>
      <c r="ODU835" s="396"/>
      <c r="ODV835" s="396"/>
      <c r="ODW835" s="396"/>
      <c r="ODX835" s="396"/>
      <c r="ODY835" s="396"/>
      <c r="ODZ835" s="396"/>
      <c r="OEA835" s="396"/>
      <c r="OEB835" s="396"/>
      <c r="OEC835" s="396"/>
      <c r="OED835" s="396"/>
      <c r="OEE835" s="396"/>
      <c r="OEF835" s="396"/>
      <c r="OEG835" s="396"/>
      <c r="OEH835" s="396"/>
      <c r="OEI835" s="396"/>
      <c r="OEJ835" s="396"/>
      <c r="OEK835" s="396"/>
      <c r="OEL835" s="396"/>
      <c r="OEM835" s="396"/>
      <c r="OEN835" s="396"/>
      <c r="OEO835" s="396"/>
      <c r="OEP835" s="396"/>
      <c r="OEQ835" s="396"/>
      <c r="OER835" s="396"/>
      <c r="OES835" s="396"/>
      <c r="OET835" s="396"/>
      <c r="OEU835" s="396"/>
      <c r="OEV835" s="396"/>
      <c r="OEW835" s="396"/>
      <c r="OEX835" s="396"/>
      <c r="OEY835" s="396"/>
      <c r="OEZ835" s="396"/>
      <c r="OFA835" s="396"/>
      <c r="OFB835" s="396"/>
      <c r="OFC835" s="396"/>
      <c r="OFD835" s="396"/>
      <c r="OFE835" s="396"/>
      <c r="OFF835" s="396"/>
      <c r="OFG835" s="396"/>
      <c r="OFH835" s="396"/>
      <c r="OFI835" s="396"/>
      <c r="OFJ835" s="396"/>
      <c r="OFK835" s="396"/>
      <c r="OFL835" s="396"/>
      <c r="OFM835" s="396"/>
      <c r="OFN835" s="396"/>
      <c r="OFO835" s="396"/>
      <c r="OFP835" s="396"/>
      <c r="OFQ835" s="396"/>
      <c r="OFR835" s="396"/>
      <c r="OFS835" s="396"/>
      <c r="OFT835" s="396"/>
      <c r="OFU835" s="396"/>
      <c r="OFV835" s="396"/>
      <c r="OFW835" s="396"/>
      <c r="OFX835" s="396"/>
      <c r="OFY835" s="396"/>
      <c r="OFZ835" s="396"/>
      <c r="OGA835" s="396"/>
      <c r="OGB835" s="396"/>
      <c r="OGC835" s="396"/>
      <c r="OGD835" s="396"/>
      <c r="OGE835" s="396"/>
      <c r="OGF835" s="396"/>
      <c r="OGG835" s="396"/>
      <c r="OGH835" s="396"/>
      <c r="OGI835" s="396"/>
      <c r="OGJ835" s="396"/>
      <c r="OGK835" s="396"/>
      <c r="OGL835" s="396"/>
      <c r="OGM835" s="396"/>
      <c r="OGN835" s="396"/>
      <c r="OGO835" s="396"/>
      <c r="OGP835" s="396"/>
      <c r="OGQ835" s="396"/>
      <c r="OGR835" s="396"/>
      <c r="OGS835" s="396"/>
      <c r="OGT835" s="396"/>
      <c r="OGU835" s="396"/>
      <c r="OGV835" s="396"/>
      <c r="OGW835" s="396"/>
      <c r="OGX835" s="396"/>
      <c r="OGY835" s="396"/>
      <c r="OGZ835" s="396"/>
      <c r="OHA835" s="396"/>
      <c r="OHB835" s="396"/>
      <c r="OHC835" s="396"/>
      <c r="OHD835" s="396"/>
      <c r="OHE835" s="396"/>
      <c r="OHF835" s="396"/>
      <c r="OHG835" s="396"/>
      <c r="OHH835" s="396"/>
      <c r="OHI835" s="396"/>
      <c r="OHJ835" s="396"/>
      <c r="OHK835" s="396"/>
      <c r="OHL835" s="396"/>
      <c r="OHM835" s="396"/>
      <c r="OHN835" s="396"/>
      <c r="OHO835" s="396"/>
      <c r="OHP835" s="396"/>
      <c r="OHQ835" s="396"/>
      <c r="OHR835" s="396"/>
      <c r="OHS835" s="396"/>
      <c r="OHT835" s="396"/>
      <c r="OHU835" s="396"/>
      <c r="OHV835" s="396"/>
      <c r="OHW835" s="396"/>
      <c r="OHX835" s="396"/>
      <c r="OHY835" s="396"/>
      <c r="OHZ835" s="396"/>
      <c r="OIA835" s="396"/>
      <c r="OIB835" s="396"/>
      <c r="OIC835" s="396"/>
      <c r="OID835" s="396"/>
      <c r="OIE835" s="396"/>
      <c r="OIF835" s="396"/>
      <c r="OIG835" s="396"/>
      <c r="OIH835" s="396"/>
      <c r="OII835" s="396"/>
      <c r="OIJ835" s="396"/>
      <c r="OIK835" s="396"/>
      <c r="OIL835" s="396"/>
      <c r="OIM835" s="396"/>
      <c r="OIN835" s="396"/>
      <c r="OIO835" s="396"/>
      <c r="OIP835" s="396"/>
      <c r="OIQ835" s="396"/>
      <c r="OIR835" s="396"/>
      <c r="OIS835" s="396"/>
      <c r="OIT835" s="396"/>
      <c r="OIU835" s="396"/>
      <c r="OIV835" s="396"/>
      <c r="OIW835" s="396"/>
      <c r="OIX835" s="396"/>
      <c r="OIY835" s="396"/>
      <c r="OIZ835" s="396"/>
      <c r="OJA835" s="396"/>
      <c r="OJB835" s="396"/>
      <c r="OJC835" s="396"/>
      <c r="OJD835" s="396"/>
      <c r="OJE835" s="396"/>
      <c r="OJF835" s="396"/>
      <c r="OJG835" s="396"/>
      <c r="OJH835" s="396"/>
      <c r="OJI835" s="396"/>
      <c r="OJJ835" s="396"/>
      <c r="OJK835" s="396"/>
      <c r="OJL835" s="396"/>
      <c r="OJM835" s="396"/>
      <c r="OJN835" s="396"/>
      <c r="OJO835" s="396"/>
      <c r="OJP835" s="396"/>
      <c r="OJQ835" s="396"/>
      <c r="OJR835" s="396"/>
      <c r="OJS835" s="396"/>
      <c r="OJT835" s="396"/>
      <c r="OJU835" s="396"/>
      <c r="OJV835" s="396"/>
      <c r="OJW835" s="396"/>
      <c r="OJX835" s="396"/>
      <c r="OJY835" s="396"/>
      <c r="OJZ835" s="396"/>
      <c r="OKA835" s="396"/>
      <c r="OKB835" s="396"/>
      <c r="OKC835" s="396"/>
      <c r="OKD835" s="396"/>
      <c r="OKE835" s="396"/>
      <c r="OKF835" s="396"/>
      <c r="OKG835" s="396"/>
      <c r="OKH835" s="396"/>
      <c r="OKI835" s="396"/>
      <c r="OKJ835" s="396"/>
      <c r="OKK835" s="396"/>
      <c r="OKL835" s="396"/>
      <c r="OKM835" s="396"/>
      <c r="OKN835" s="396"/>
      <c r="OKO835" s="396"/>
      <c r="OKP835" s="396"/>
      <c r="OKQ835" s="396"/>
      <c r="OKR835" s="396"/>
      <c r="OKS835" s="396"/>
      <c r="OKT835" s="396"/>
      <c r="OKU835" s="396"/>
      <c r="OKV835" s="396"/>
      <c r="OKW835" s="396"/>
      <c r="OKX835" s="396"/>
      <c r="OKY835" s="396"/>
      <c r="OKZ835" s="396"/>
      <c r="OLA835" s="396"/>
      <c r="OLB835" s="396"/>
      <c r="OLC835" s="396"/>
      <c r="OLD835" s="396"/>
      <c r="OLE835" s="396"/>
      <c r="OLF835" s="396"/>
      <c r="OLG835" s="396"/>
      <c r="OLH835" s="396"/>
      <c r="OLI835" s="396"/>
      <c r="OLJ835" s="396"/>
      <c r="OLK835" s="396"/>
      <c r="OLL835" s="396"/>
      <c r="OLM835" s="396"/>
      <c r="OLN835" s="396"/>
      <c r="OLO835" s="396"/>
      <c r="OLP835" s="396"/>
      <c r="OLQ835" s="396"/>
      <c r="OLR835" s="396"/>
      <c r="OLS835" s="396"/>
      <c r="OLT835" s="396"/>
      <c r="OLU835" s="396"/>
      <c r="OLV835" s="396"/>
      <c r="OLW835" s="396"/>
      <c r="OLX835" s="396"/>
      <c r="OLY835" s="396"/>
      <c r="OLZ835" s="396"/>
      <c r="OMA835" s="396"/>
      <c r="OMB835" s="396"/>
      <c r="OMC835" s="396"/>
      <c r="OMD835" s="396"/>
      <c r="OME835" s="396"/>
      <c r="OMF835" s="396"/>
      <c r="OMG835" s="396"/>
      <c r="OMH835" s="396"/>
      <c r="OMI835" s="396"/>
      <c r="OMJ835" s="396"/>
      <c r="OMK835" s="396"/>
      <c r="OML835" s="396"/>
      <c r="OMM835" s="396"/>
      <c r="OMN835" s="396"/>
      <c r="OMO835" s="396"/>
      <c r="OMP835" s="396"/>
      <c r="OMQ835" s="396"/>
      <c r="OMR835" s="396"/>
      <c r="OMS835" s="396"/>
      <c r="OMT835" s="396"/>
      <c r="OMU835" s="396"/>
      <c r="OMV835" s="396"/>
      <c r="OMW835" s="396"/>
      <c r="OMX835" s="396"/>
      <c r="OMY835" s="396"/>
      <c r="OMZ835" s="396"/>
      <c r="ONA835" s="396"/>
      <c r="ONB835" s="396"/>
      <c r="ONC835" s="396"/>
      <c r="OND835" s="396"/>
      <c r="ONE835" s="396"/>
      <c r="ONF835" s="396"/>
      <c r="ONG835" s="396"/>
      <c r="ONH835" s="396"/>
      <c r="ONI835" s="396"/>
      <c r="ONJ835" s="396"/>
      <c r="ONK835" s="396"/>
      <c r="ONL835" s="396"/>
      <c r="ONM835" s="396"/>
      <c r="ONN835" s="396"/>
      <c r="ONO835" s="396"/>
      <c r="ONP835" s="396"/>
      <c r="ONQ835" s="396"/>
      <c r="ONR835" s="396"/>
      <c r="ONS835" s="396"/>
      <c r="ONT835" s="396"/>
      <c r="ONU835" s="396"/>
      <c r="ONV835" s="396"/>
      <c r="ONW835" s="396"/>
      <c r="ONX835" s="396"/>
      <c r="ONY835" s="396"/>
      <c r="ONZ835" s="396"/>
      <c r="OOA835" s="396"/>
      <c r="OOB835" s="396"/>
      <c r="OOC835" s="396"/>
      <c r="OOD835" s="396"/>
      <c r="OOE835" s="396"/>
      <c r="OOF835" s="396"/>
      <c r="OOG835" s="396"/>
      <c r="OOH835" s="396"/>
      <c r="OOI835" s="396"/>
      <c r="OOJ835" s="396"/>
      <c r="OOK835" s="396"/>
      <c r="OOL835" s="396"/>
      <c r="OOM835" s="396"/>
      <c r="OON835" s="396"/>
      <c r="OOO835" s="396"/>
      <c r="OOP835" s="396"/>
      <c r="OOQ835" s="396"/>
      <c r="OOR835" s="396"/>
      <c r="OOS835" s="396"/>
      <c r="OOT835" s="396"/>
      <c r="OOU835" s="396"/>
      <c r="OOV835" s="396"/>
      <c r="OOW835" s="396"/>
      <c r="OOX835" s="396"/>
      <c r="OOY835" s="396"/>
      <c r="OOZ835" s="396"/>
      <c r="OPA835" s="396"/>
      <c r="OPB835" s="396"/>
      <c r="OPC835" s="396"/>
      <c r="OPD835" s="396"/>
      <c r="OPE835" s="396"/>
      <c r="OPF835" s="396"/>
      <c r="OPG835" s="396"/>
      <c r="OPH835" s="396"/>
      <c r="OPI835" s="396"/>
      <c r="OPJ835" s="396"/>
      <c r="OPK835" s="396"/>
      <c r="OPL835" s="396"/>
      <c r="OPM835" s="396"/>
      <c r="OPN835" s="396"/>
      <c r="OPO835" s="396"/>
      <c r="OPP835" s="396"/>
      <c r="OPQ835" s="396"/>
      <c r="OPR835" s="396"/>
      <c r="OPS835" s="396"/>
      <c r="OPT835" s="396"/>
      <c r="OPU835" s="396"/>
      <c r="OPV835" s="396"/>
      <c r="OPW835" s="396"/>
      <c r="OPX835" s="396"/>
      <c r="OPY835" s="396"/>
      <c r="OPZ835" s="396"/>
      <c r="OQA835" s="396"/>
      <c r="OQB835" s="396"/>
      <c r="OQC835" s="396"/>
      <c r="OQD835" s="396"/>
      <c r="OQE835" s="396"/>
      <c r="OQF835" s="396"/>
      <c r="OQG835" s="396"/>
      <c r="OQH835" s="396"/>
      <c r="OQI835" s="396"/>
      <c r="OQJ835" s="396"/>
      <c r="OQK835" s="396"/>
      <c r="OQL835" s="396"/>
      <c r="OQM835" s="396"/>
      <c r="OQN835" s="396"/>
      <c r="OQO835" s="396"/>
      <c r="OQP835" s="396"/>
      <c r="OQQ835" s="396"/>
      <c r="OQR835" s="396"/>
      <c r="OQS835" s="396"/>
      <c r="OQT835" s="396"/>
      <c r="OQU835" s="396"/>
      <c r="OQV835" s="396"/>
      <c r="OQW835" s="396"/>
      <c r="OQX835" s="396"/>
      <c r="OQY835" s="396"/>
      <c r="OQZ835" s="396"/>
      <c r="ORA835" s="396"/>
      <c r="ORB835" s="396"/>
      <c r="ORC835" s="396"/>
      <c r="ORD835" s="396"/>
      <c r="ORE835" s="396"/>
      <c r="ORF835" s="396"/>
      <c r="ORG835" s="396"/>
      <c r="ORH835" s="396"/>
      <c r="ORI835" s="396"/>
      <c r="ORJ835" s="396"/>
      <c r="ORK835" s="396"/>
      <c r="ORL835" s="396"/>
      <c r="ORM835" s="396"/>
      <c r="ORN835" s="396"/>
      <c r="ORO835" s="396"/>
      <c r="ORP835" s="396"/>
      <c r="ORQ835" s="396"/>
      <c r="ORR835" s="396"/>
      <c r="ORS835" s="396"/>
      <c r="ORT835" s="396"/>
      <c r="ORU835" s="396"/>
      <c r="ORV835" s="396"/>
      <c r="ORW835" s="396"/>
      <c r="ORX835" s="396"/>
      <c r="ORY835" s="396"/>
      <c r="ORZ835" s="396"/>
      <c r="OSA835" s="396"/>
      <c r="OSB835" s="396"/>
      <c r="OSC835" s="396"/>
      <c r="OSD835" s="396"/>
      <c r="OSE835" s="396"/>
      <c r="OSF835" s="396"/>
      <c r="OSG835" s="396"/>
      <c r="OSH835" s="396"/>
      <c r="OSI835" s="396"/>
      <c r="OSJ835" s="396"/>
      <c r="OSK835" s="396"/>
      <c r="OSL835" s="396"/>
      <c r="OSM835" s="396"/>
      <c r="OSN835" s="396"/>
      <c r="OSO835" s="396"/>
      <c r="OSP835" s="396"/>
      <c r="OSQ835" s="396"/>
      <c r="OSR835" s="396"/>
      <c r="OSS835" s="396"/>
      <c r="OST835" s="396"/>
      <c r="OSU835" s="396"/>
      <c r="OSV835" s="396"/>
      <c r="OSW835" s="396"/>
      <c r="OSX835" s="396"/>
      <c r="OSY835" s="396"/>
      <c r="OSZ835" s="396"/>
      <c r="OTA835" s="396"/>
      <c r="OTB835" s="396"/>
      <c r="OTC835" s="396"/>
      <c r="OTD835" s="396"/>
      <c r="OTE835" s="396"/>
      <c r="OTF835" s="396"/>
      <c r="OTG835" s="396"/>
      <c r="OTH835" s="396"/>
      <c r="OTI835" s="396"/>
      <c r="OTJ835" s="396"/>
      <c r="OTK835" s="396"/>
      <c r="OTL835" s="396"/>
      <c r="OTM835" s="396"/>
      <c r="OTN835" s="396"/>
      <c r="OTO835" s="396"/>
      <c r="OTP835" s="396"/>
      <c r="OTQ835" s="396"/>
      <c r="OTR835" s="396"/>
      <c r="OTS835" s="396"/>
      <c r="OTT835" s="396"/>
      <c r="OTU835" s="396"/>
      <c r="OTV835" s="396"/>
      <c r="OTW835" s="396"/>
      <c r="OTX835" s="396"/>
      <c r="OTY835" s="396"/>
      <c r="OTZ835" s="396"/>
      <c r="OUA835" s="396"/>
      <c r="OUB835" s="396"/>
      <c r="OUC835" s="396"/>
      <c r="OUD835" s="396"/>
      <c r="OUE835" s="396"/>
      <c r="OUF835" s="396"/>
      <c r="OUG835" s="396"/>
      <c r="OUH835" s="396"/>
      <c r="OUI835" s="396"/>
      <c r="OUJ835" s="396"/>
      <c r="OUK835" s="396"/>
      <c r="OUL835" s="396"/>
      <c r="OUM835" s="396"/>
      <c r="OUN835" s="396"/>
      <c r="OUO835" s="396"/>
      <c r="OUP835" s="396"/>
      <c r="OUQ835" s="396"/>
      <c r="OUR835" s="396"/>
      <c r="OUS835" s="396"/>
      <c r="OUT835" s="396"/>
      <c r="OUU835" s="396"/>
      <c r="OUV835" s="396"/>
      <c r="OUW835" s="396"/>
      <c r="OUX835" s="396"/>
      <c r="OUY835" s="396"/>
      <c r="OUZ835" s="396"/>
      <c r="OVA835" s="396"/>
      <c r="OVB835" s="396"/>
      <c r="OVC835" s="396"/>
      <c r="OVD835" s="396"/>
      <c r="OVE835" s="396"/>
      <c r="OVF835" s="396"/>
      <c r="OVG835" s="396"/>
      <c r="OVH835" s="396"/>
      <c r="OVI835" s="396"/>
      <c r="OVJ835" s="396"/>
      <c r="OVK835" s="396"/>
      <c r="OVL835" s="396"/>
      <c r="OVM835" s="396"/>
      <c r="OVN835" s="396"/>
      <c r="OVO835" s="396"/>
      <c r="OVP835" s="396"/>
      <c r="OVQ835" s="396"/>
      <c r="OVR835" s="396"/>
      <c r="OVS835" s="396"/>
      <c r="OVT835" s="396"/>
      <c r="OVU835" s="396"/>
      <c r="OVV835" s="396"/>
      <c r="OVW835" s="396"/>
      <c r="OVX835" s="396"/>
      <c r="OVY835" s="396"/>
      <c r="OVZ835" s="396"/>
      <c r="OWA835" s="396"/>
      <c r="OWB835" s="396"/>
      <c r="OWC835" s="396"/>
      <c r="OWD835" s="396"/>
      <c r="OWE835" s="396"/>
      <c r="OWF835" s="396"/>
      <c r="OWG835" s="396"/>
      <c r="OWH835" s="396"/>
      <c r="OWI835" s="396"/>
      <c r="OWJ835" s="396"/>
      <c r="OWK835" s="396"/>
      <c r="OWL835" s="396"/>
      <c r="OWM835" s="396"/>
      <c r="OWN835" s="396"/>
      <c r="OWO835" s="396"/>
      <c r="OWP835" s="396"/>
      <c r="OWQ835" s="396"/>
      <c r="OWR835" s="396"/>
      <c r="OWS835" s="396"/>
      <c r="OWT835" s="396"/>
      <c r="OWU835" s="396"/>
      <c r="OWV835" s="396"/>
      <c r="OWW835" s="396"/>
      <c r="OWX835" s="396"/>
      <c r="OWY835" s="396"/>
      <c r="OWZ835" s="396"/>
      <c r="OXA835" s="396"/>
      <c r="OXB835" s="396"/>
      <c r="OXC835" s="396"/>
      <c r="OXD835" s="396"/>
      <c r="OXE835" s="396"/>
      <c r="OXF835" s="396"/>
      <c r="OXG835" s="396"/>
      <c r="OXH835" s="396"/>
      <c r="OXI835" s="396"/>
      <c r="OXJ835" s="396"/>
      <c r="OXK835" s="396"/>
      <c r="OXL835" s="396"/>
      <c r="OXM835" s="396"/>
      <c r="OXN835" s="396"/>
      <c r="OXO835" s="396"/>
      <c r="OXP835" s="396"/>
      <c r="OXQ835" s="396"/>
      <c r="OXR835" s="396"/>
      <c r="OXS835" s="396"/>
      <c r="OXT835" s="396"/>
      <c r="OXU835" s="396"/>
      <c r="OXV835" s="396"/>
      <c r="OXW835" s="396"/>
      <c r="OXX835" s="396"/>
      <c r="OXY835" s="396"/>
      <c r="OXZ835" s="396"/>
      <c r="OYA835" s="396"/>
      <c r="OYB835" s="396"/>
      <c r="OYC835" s="396"/>
      <c r="OYD835" s="396"/>
      <c r="OYE835" s="396"/>
      <c r="OYF835" s="396"/>
      <c r="OYG835" s="396"/>
      <c r="OYH835" s="396"/>
      <c r="OYI835" s="396"/>
      <c r="OYJ835" s="396"/>
      <c r="OYK835" s="396"/>
      <c r="OYL835" s="396"/>
      <c r="OYM835" s="396"/>
      <c r="OYN835" s="396"/>
      <c r="OYO835" s="396"/>
      <c r="OYP835" s="396"/>
      <c r="OYQ835" s="396"/>
      <c r="OYR835" s="396"/>
      <c r="OYS835" s="396"/>
      <c r="OYT835" s="396"/>
      <c r="OYU835" s="396"/>
      <c r="OYV835" s="396"/>
      <c r="OYW835" s="396"/>
      <c r="OYX835" s="396"/>
      <c r="OYY835" s="396"/>
      <c r="OYZ835" s="396"/>
      <c r="OZA835" s="396"/>
      <c r="OZB835" s="396"/>
      <c r="OZC835" s="396"/>
      <c r="OZD835" s="396"/>
      <c r="OZE835" s="396"/>
      <c r="OZF835" s="396"/>
      <c r="OZG835" s="396"/>
      <c r="OZH835" s="396"/>
      <c r="OZI835" s="396"/>
      <c r="OZJ835" s="396"/>
      <c r="OZK835" s="396"/>
      <c r="OZL835" s="396"/>
      <c r="OZM835" s="396"/>
      <c r="OZN835" s="396"/>
      <c r="OZO835" s="396"/>
      <c r="OZP835" s="396"/>
      <c r="OZQ835" s="396"/>
      <c r="OZR835" s="396"/>
      <c r="OZS835" s="396"/>
      <c r="OZT835" s="396"/>
      <c r="OZU835" s="396"/>
      <c r="OZV835" s="396"/>
      <c r="OZW835" s="396"/>
      <c r="OZX835" s="396"/>
      <c r="OZY835" s="396"/>
      <c r="OZZ835" s="396"/>
      <c r="PAA835" s="396"/>
      <c r="PAB835" s="396"/>
      <c r="PAC835" s="396"/>
      <c r="PAD835" s="396"/>
      <c r="PAE835" s="396"/>
      <c r="PAF835" s="396"/>
      <c r="PAG835" s="396"/>
      <c r="PAH835" s="396"/>
      <c r="PAI835" s="396"/>
      <c r="PAJ835" s="396"/>
      <c r="PAK835" s="396"/>
      <c r="PAL835" s="396"/>
      <c r="PAM835" s="396"/>
      <c r="PAN835" s="396"/>
      <c r="PAO835" s="396"/>
      <c r="PAP835" s="396"/>
      <c r="PAQ835" s="396"/>
      <c r="PAR835" s="396"/>
      <c r="PAS835" s="396"/>
      <c r="PAT835" s="396"/>
      <c r="PAU835" s="396"/>
      <c r="PAV835" s="396"/>
      <c r="PAW835" s="396"/>
      <c r="PAX835" s="396"/>
      <c r="PAY835" s="396"/>
      <c r="PAZ835" s="396"/>
      <c r="PBA835" s="396"/>
      <c r="PBB835" s="396"/>
      <c r="PBC835" s="396"/>
      <c r="PBD835" s="396"/>
      <c r="PBE835" s="396"/>
      <c r="PBF835" s="396"/>
      <c r="PBG835" s="396"/>
      <c r="PBH835" s="396"/>
      <c r="PBI835" s="396"/>
      <c r="PBJ835" s="396"/>
      <c r="PBK835" s="396"/>
      <c r="PBL835" s="396"/>
      <c r="PBM835" s="396"/>
      <c r="PBN835" s="396"/>
      <c r="PBO835" s="396"/>
      <c r="PBP835" s="396"/>
      <c r="PBQ835" s="396"/>
      <c r="PBR835" s="396"/>
      <c r="PBS835" s="396"/>
      <c r="PBT835" s="396"/>
      <c r="PBU835" s="396"/>
      <c r="PBV835" s="396"/>
      <c r="PBW835" s="396"/>
      <c r="PBX835" s="396"/>
      <c r="PBY835" s="396"/>
      <c r="PBZ835" s="396"/>
      <c r="PCA835" s="396"/>
      <c r="PCB835" s="396"/>
      <c r="PCC835" s="396"/>
      <c r="PCD835" s="396"/>
      <c r="PCE835" s="396"/>
      <c r="PCF835" s="396"/>
      <c r="PCG835" s="396"/>
      <c r="PCH835" s="396"/>
      <c r="PCI835" s="396"/>
      <c r="PCJ835" s="396"/>
      <c r="PCK835" s="396"/>
      <c r="PCL835" s="396"/>
      <c r="PCM835" s="396"/>
      <c r="PCN835" s="396"/>
      <c r="PCO835" s="396"/>
      <c r="PCP835" s="396"/>
      <c r="PCQ835" s="396"/>
      <c r="PCR835" s="396"/>
      <c r="PCS835" s="396"/>
      <c r="PCT835" s="396"/>
      <c r="PCU835" s="396"/>
      <c r="PCV835" s="396"/>
      <c r="PCW835" s="396"/>
      <c r="PCX835" s="396"/>
      <c r="PCY835" s="396"/>
      <c r="PCZ835" s="396"/>
      <c r="PDA835" s="396"/>
      <c r="PDB835" s="396"/>
      <c r="PDC835" s="396"/>
      <c r="PDD835" s="396"/>
      <c r="PDE835" s="396"/>
      <c r="PDF835" s="396"/>
      <c r="PDG835" s="396"/>
      <c r="PDH835" s="396"/>
      <c r="PDI835" s="396"/>
      <c r="PDJ835" s="396"/>
      <c r="PDK835" s="396"/>
      <c r="PDL835" s="396"/>
      <c r="PDM835" s="396"/>
      <c r="PDN835" s="396"/>
      <c r="PDO835" s="396"/>
      <c r="PDP835" s="396"/>
      <c r="PDQ835" s="396"/>
      <c r="PDR835" s="396"/>
      <c r="PDS835" s="396"/>
      <c r="PDT835" s="396"/>
      <c r="PDU835" s="396"/>
      <c r="PDV835" s="396"/>
      <c r="PDW835" s="396"/>
      <c r="PDX835" s="396"/>
      <c r="PDY835" s="396"/>
      <c r="PDZ835" s="396"/>
      <c r="PEA835" s="396"/>
      <c r="PEB835" s="396"/>
      <c r="PEC835" s="396"/>
      <c r="PED835" s="396"/>
      <c r="PEE835" s="396"/>
      <c r="PEF835" s="396"/>
      <c r="PEG835" s="396"/>
      <c r="PEH835" s="396"/>
      <c r="PEI835" s="396"/>
      <c r="PEJ835" s="396"/>
      <c r="PEK835" s="396"/>
      <c r="PEL835" s="396"/>
      <c r="PEM835" s="396"/>
      <c r="PEN835" s="396"/>
      <c r="PEO835" s="396"/>
      <c r="PEP835" s="396"/>
      <c r="PEQ835" s="396"/>
      <c r="PER835" s="396"/>
      <c r="PES835" s="396"/>
      <c r="PET835" s="396"/>
      <c r="PEU835" s="396"/>
      <c r="PEV835" s="396"/>
      <c r="PEW835" s="396"/>
      <c r="PEX835" s="396"/>
      <c r="PEY835" s="396"/>
      <c r="PEZ835" s="396"/>
      <c r="PFA835" s="396"/>
      <c r="PFB835" s="396"/>
      <c r="PFC835" s="396"/>
      <c r="PFD835" s="396"/>
      <c r="PFE835" s="396"/>
      <c r="PFF835" s="396"/>
      <c r="PFG835" s="396"/>
      <c r="PFH835" s="396"/>
      <c r="PFI835" s="396"/>
      <c r="PFJ835" s="396"/>
      <c r="PFK835" s="396"/>
      <c r="PFL835" s="396"/>
      <c r="PFM835" s="396"/>
      <c r="PFN835" s="396"/>
      <c r="PFO835" s="396"/>
      <c r="PFP835" s="396"/>
      <c r="PFQ835" s="396"/>
      <c r="PFR835" s="396"/>
      <c r="PFS835" s="396"/>
      <c r="PFT835" s="396"/>
      <c r="PFU835" s="396"/>
      <c r="PFV835" s="396"/>
      <c r="PFW835" s="396"/>
      <c r="PFX835" s="396"/>
      <c r="PFY835" s="396"/>
      <c r="PFZ835" s="396"/>
      <c r="PGA835" s="396"/>
      <c r="PGB835" s="396"/>
      <c r="PGC835" s="396"/>
      <c r="PGD835" s="396"/>
      <c r="PGE835" s="396"/>
      <c r="PGF835" s="396"/>
      <c r="PGG835" s="396"/>
      <c r="PGH835" s="396"/>
      <c r="PGI835" s="396"/>
      <c r="PGJ835" s="396"/>
      <c r="PGK835" s="396"/>
      <c r="PGL835" s="396"/>
      <c r="PGM835" s="396"/>
      <c r="PGN835" s="396"/>
      <c r="PGO835" s="396"/>
      <c r="PGP835" s="396"/>
      <c r="PGQ835" s="396"/>
      <c r="PGR835" s="396"/>
      <c r="PGS835" s="396"/>
      <c r="PGT835" s="396"/>
      <c r="PGU835" s="396"/>
      <c r="PGV835" s="396"/>
      <c r="PGW835" s="396"/>
      <c r="PGX835" s="396"/>
      <c r="PGY835" s="396"/>
      <c r="PGZ835" s="396"/>
      <c r="PHA835" s="396"/>
      <c r="PHB835" s="396"/>
      <c r="PHC835" s="396"/>
      <c r="PHD835" s="396"/>
      <c r="PHE835" s="396"/>
      <c r="PHF835" s="396"/>
      <c r="PHG835" s="396"/>
      <c r="PHH835" s="396"/>
      <c r="PHI835" s="396"/>
      <c r="PHJ835" s="396"/>
      <c r="PHK835" s="396"/>
      <c r="PHL835" s="396"/>
      <c r="PHM835" s="396"/>
      <c r="PHN835" s="396"/>
      <c r="PHO835" s="396"/>
      <c r="PHP835" s="396"/>
      <c r="PHQ835" s="396"/>
      <c r="PHR835" s="396"/>
      <c r="PHS835" s="396"/>
      <c r="PHT835" s="396"/>
      <c r="PHU835" s="396"/>
      <c r="PHV835" s="396"/>
      <c r="PHW835" s="396"/>
      <c r="PHX835" s="396"/>
      <c r="PHY835" s="396"/>
      <c r="PHZ835" s="396"/>
      <c r="PIA835" s="396"/>
      <c r="PIB835" s="396"/>
      <c r="PIC835" s="396"/>
      <c r="PID835" s="396"/>
      <c r="PIE835" s="396"/>
      <c r="PIF835" s="396"/>
      <c r="PIG835" s="396"/>
      <c r="PIH835" s="396"/>
      <c r="PII835" s="396"/>
      <c r="PIJ835" s="396"/>
      <c r="PIK835" s="396"/>
      <c r="PIL835" s="396"/>
      <c r="PIM835" s="396"/>
      <c r="PIN835" s="396"/>
      <c r="PIO835" s="396"/>
      <c r="PIP835" s="396"/>
      <c r="PIQ835" s="396"/>
      <c r="PIR835" s="396"/>
      <c r="PIS835" s="396"/>
      <c r="PIT835" s="396"/>
      <c r="PIU835" s="396"/>
      <c r="PIV835" s="396"/>
      <c r="PIW835" s="396"/>
      <c r="PIX835" s="396"/>
      <c r="PIY835" s="396"/>
      <c r="PIZ835" s="396"/>
      <c r="PJA835" s="396"/>
      <c r="PJB835" s="396"/>
      <c r="PJC835" s="396"/>
      <c r="PJD835" s="396"/>
      <c r="PJE835" s="396"/>
      <c r="PJF835" s="396"/>
      <c r="PJG835" s="396"/>
      <c r="PJH835" s="396"/>
      <c r="PJI835" s="396"/>
      <c r="PJJ835" s="396"/>
      <c r="PJK835" s="396"/>
      <c r="PJL835" s="396"/>
      <c r="PJM835" s="396"/>
      <c r="PJN835" s="396"/>
      <c r="PJO835" s="396"/>
      <c r="PJP835" s="396"/>
      <c r="PJQ835" s="396"/>
      <c r="PJR835" s="396"/>
      <c r="PJS835" s="396"/>
      <c r="PJT835" s="396"/>
      <c r="PJU835" s="396"/>
      <c r="PJV835" s="396"/>
      <c r="PJW835" s="396"/>
      <c r="PJX835" s="396"/>
      <c r="PJY835" s="396"/>
      <c r="PJZ835" s="396"/>
      <c r="PKA835" s="396"/>
      <c r="PKB835" s="396"/>
      <c r="PKC835" s="396"/>
      <c r="PKD835" s="396"/>
      <c r="PKE835" s="396"/>
      <c r="PKF835" s="396"/>
      <c r="PKG835" s="396"/>
      <c r="PKH835" s="396"/>
      <c r="PKI835" s="396"/>
      <c r="PKJ835" s="396"/>
      <c r="PKK835" s="396"/>
      <c r="PKL835" s="396"/>
      <c r="PKM835" s="396"/>
      <c r="PKN835" s="396"/>
      <c r="PKO835" s="396"/>
      <c r="PKP835" s="396"/>
      <c r="PKQ835" s="396"/>
      <c r="PKR835" s="396"/>
      <c r="PKS835" s="396"/>
      <c r="PKT835" s="396"/>
      <c r="PKU835" s="396"/>
      <c r="PKV835" s="396"/>
      <c r="PKW835" s="396"/>
      <c r="PKX835" s="396"/>
      <c r="PKY835" s="396"/>
      <c r="PKZ835" s="396"/>
      <c r="PLA835" s="396"/>
      <c r="PLB835" s="396"/>
      <c r="PLC835" s="396"/>
      <c r="PLD835" s="396"/>
      <c r="PLE835" s="396"/>
      <c r="PLF835" s="396"/>
      <c r="PLG835" s="396"/>
      <c r="PLH835" s="396"/>
      <c r="PLI835" s="396"/>
      <c r="PLJ835" s="396"/>
      <c r="PLK835" s="396"/>
      <c r="PLL835" s="396"/>
      <c r="PLM835" s="396"/>
      <c r="PLN835" s="396"/>
      <c r="PLO835" s="396"/>
      <c r="PLP835" s="396"/>
      <c r="PLQ835" s="396"/>
      <c r="PLR835" s="396"/>
      <c r="PLS835" s="396"/>
      <c r="PLT835" s="396"/>
      <c r="PLU835" s="396"/>
      <c r="PLV835" s="396"/>
      <c r="PLW835" s="396"/>
      <c r="PLX835" s="396"/>
      <c r="PLY835" s="396"/>
      <c r="PLZ835" s="396"/>
      <c r="PMA835" s="396"/>
      <c r="PMB835" s="396"/>
      <c r="PMC835" s="396"/>
      <c r="PMD835" s="396"/>
      <c r="PME835" s="396"/>
      <c r="PMF835" s="396"/>
      <c r="PMG835" s="396"/>
      <c r="PMH835" s="396"/>
      <c r="PMI835" s="396"/>
      <c r="PMJ835" s="396"/>
      <c r="PMK835" s="396"/>
      <c r="PML835" s="396"/>
      <c r="PMM835" s="396"/>
      <c r="PMN835" s="396"/>
      <c r="PMO835" s="396"/>
      <c r="PMP835" s="396"/>
      <c r="PMQ835" s="396"/>
      <c r="PMR835" s="396"/>
      <c r="PMS835" s="396"/>
      <c r="PMT835" s="396"/>
      <c r="PMU835" s="396"/>
      <c r="PMV835" s="396"/>
      <c r="PMW835" s="396"/>
      <c r="PMX835" s="396"/>
      <c r="PMY835" s="396"/>
      <c r="PMZ835" s="396"/>
      <c r="PNA835" s="396"/>
      <c r="PNB835" s="396"/>
      <c r="PNC835" s="396"/>
      <c r="PND835" s="396"/>
      <c r="PNE835" s="396"/>
      <c r="PNF835" s="396"/>
      <c r="PNG835" s="396"/>
      <c r="PNH835" s="396"/>
      <c r="PNI835" s="396"/>
      <c r="PNJ835" s="396"/>
      <c r="PNK835" s="396"/>
      <c r="PNL835" s="396"/>
      <c r="PNM835" s="396"/>
      <c r="PNN835" s="396"/>
      <c r="PNO835" s="396"/>
      <c r="PNP835" s="396"/>
      <c r="PNQ835" s="396"/>
      <c r="PNR835" s="396"/>
      <c r="PNS835" s="396"/>
      <c r="PNT835" s="396"/>
      <c r="PNU835" s="396"/>
      <c r="PNV835" s="396"/>
      <c r="PNW835" s="396"/>
      <c r="PNX835" s="396"/>
      <c r="PNY835" s="396"/>
      <c r="PNZ835" s="396"/>
      <c r="POA835" s="396"/>
      <c r="POB835" s="396"/>
      <c r="POC835" s="396"/>
      <c r="POD835" s="396"/>
      <c r="POE835" s="396"/>
      <c r="POF835" s="396"/>
      <c r="POG835" s="396"/>
      <c r="POH835" s="396"/>
      <c r="POI835" s="396"/>
      <c r="POJ835" s="396"/>
      <c r="POK835" s="396"/>
      <c r="POL835" s="396"/>
      <c r="POM835" s="396"/>
      <c r="PON835" s="396"/>
      <c r="POO835" s="396"/>
      <c r="POP835" s="396"/>
      <c r="POQ835" s="396"/>
      <c r="POR835" s="396"/>
      <c r="POS835" s="396"/>
      <c r="POT835" s="396"/>
      <c r="POU835" s="396"/>
      <c r="POV835" s="396"/>
      <c r="POW835" s="396"/>
      <c r="POX835" s="396"/>
      <c r="POY835" s="396"/>
      <c r="POZ835" s="396"/>
      <c r="PPA835" s="396"/>
      <c r="PPB835" s="396"/>
      <c r="PPC835" s="396"/>
      <c r="PPD835" s="396"/>
      <c r="PPE835" s="396"/>
      <c r="PPF835" s="396"/>
      <c r="PPG835" s="396"/>
      <c r="PPH835" s="396"/>
      <c r="PPI835" s="396"/>
      <c r="PPJ835" s="396"/>
      <c r="PPK835" s="396"/>
      <c r="PPL835" s="396"/>
      <c r="PPM835" s="396"/>
      <c r="PPN835" s="396"/>
      <c r="PPO835" s="396"/>
      <c r="PPP835" s="396"/>
      <c r="PPQ835" s="396"/>
      <c r="PPR835" s="396"/>
      <c r="PPS835" s="396"/>
      <c r="PPT835" s="396"/>
      <c r="PPU835" s="396"/>
      <c r="PPV835" s="396"/>
      <c r="PPW835" s="396"/>
      <c r="PPX835" s="396"/>
      <c r="PPY835" s="396"/>
      <c r="PPZ835" s="396"/>
      <c r="PQA835" s="396"/>
      <c r="PQB835" s="396"/>
      <c r="PQC835" s="396"/>
      <c r="PQD835" s="396"/>
      <c r="PQE835" s="396"/>
      <c r="PQF835" s="396"/>
      <c r="PQG835" s="396"/>
      <c r="PQH835" s="396"/>
      <c r="PQI835" s="396"/>
      <c r="PQJ835" s="396"/>
      <c r="PQK835" s="396"/>
      <c r="PQL835" s="396"/>
      <c r="PQM835" s="396"/>
      <c r="PQN835" s="396"/>
      <c r="PQO835" s="396"/>
      <c r="PQP835" s="396"/>
      <c r="PQQ835" s="396"/>
      <c r="PQR835" s="396"/>
      <c r="PQS835" s="396"/>
      <c r="PQT835" s="396"/>
      <c r="PQU835" s="396"/>
      <c r="PQV835" s="396"/>
      <c r="PQW835" s="396"/>
      <c r="PQX835" s="396"/>
      <c r="PQY835" s="396"/>
      <c r="PQZ835" s="396"/>
      <c r="PRA835" s="396"/>
      <c r="PRB835" s="396"/>
      <c r="PRC835" s="396"/>
      <c r="PRD835" s="396"/>
      <c r="PRE835" s="396"/>
      <c r="PRF835" s="396"/>
      <c r="PRG835" s="396"/>
      <c r="PRH835" s="396"/>
      <c r="PRI835" s="396"/>
      <c r="PRJ835" s="396"/>
      <c r="PRK835" s="396"/>
      <c r="PRL835" s="396"/>
      <c r="PRM835" s="396"/>
      <c r="PRN835" s="396"/>
      <c r="PRO835" s="396"/>
      <c r="PRP835" s="396"/>
      <c r="PRQ835" s="396"/>
      <c r="PRR835" s="396"/>
      <c r="PRS835" s="396"/>
      <c r="PRT835" s="396"/>
      <c r="PRU835" s="396"/>
      <c r="PRV835" s="396"/>
      <c r="PRW835" s="396"/>
      <c r="PRX835" s="396"/>
      <c r="PRY835" s="396"/>
      <c r="PRZ835" s="396"/>
      <c r="PSA835" s="396"/>
      <c r="PSB835" s="396"/>
      <c r="PSC835" s="396"/>
      <c r="PSD835" s="396"/>
      <c r="PSE835" s="396"/>
      <c r="PSF835" s="396"/>
      <c r="PSG835" s="396"/>
      <c r="PSH835" s="396"/>
      <c r="PSI835" s="396"/>
      <c r="PSJ835" s="396"/>
      <c r="PSK835" s="396"/>
      <c r="PSL835" s="396"/>
      <c r="PSM835" s="396"/>
      <c r="PSN835" s="396"/>
      <c r="PSO835" s="396"/>
      <c r="PSP835" s="396"/>
      <c r="PSQ835" s="396"/>
      <c r="PSR835" s="396"/>
      <c r="PSS835" s="396"/>
      <c r="PST835" s="396"/>
      <c r="PSU835" s="396"/>
      <c r="PSV835" s="396"/>
      <c r="PSW835" s="396"/>
      <c r="PSX835" s="396"/>
      <c r="PSY835" s="396"/>
      <c r="PSZ835" s="396"/>
      <c r="PTA835" s="396"/>
      <c r="PTB835" s="396"/>
      <c r="PTC835" s="396"/>
      <c r="PTD835" s="396"/>
      <c r="PTE835" s="396"/>
      <c r="PTF835" s="396"/>
      <c r="PTG835" s="396"/>
      <c r="PTH835" s="396"/>
      <c r="PTI835" s="396"/>
      <c r="PTJ835" s="396"/>
      <c r="PTK835" s="396"/>
      <c r="PTL835" s="396"/>
      <c r="PTM835" s="396"/>
      <c r="PTN835" s="396"/>
      <c r="PTO835" s="396"/>
      <c r="PTP835" s="396"/>
      <c r="PTQ835" s="396"/>
      <c r="PTR835" s="396"/>
      <c r="PTS835" s="396"/>
      <c r="PTT835" s="396"/>
      <c r="PTU835" s="396"/>
      <c r="PTV835" s="396"/>
      <c r="PTW835" s="396"/>
      <c r="PTX835" s="396"/>
      <c r="PTY835" s="396"/>
      <c r="PTZ835" s="396"/>
      <c r="PUA835" s="396"/>
      <c r="PUB835" s="396"/>
      <c r="PUC835" s="396"/>
      <c r="PUD835" s="396"/>
      <c r="PUE835" s="396"/>
      <c r="PUF835" s="396"/>
      <c r="PUG835" s="396"/>
      <c r="PUH835" s="396"/>
      <c r="PUI835" s="396"/>
      <c r="PUJ835" s="396"/>
      <c r="PUK835" s="396"/>
      <c r="PUL835" s="396"/>
      <c r="PUM835" s="396"/>
      <c r="PUN835" s="396"/>
      <c r="PUO835" s="396"/>
      <c r="PUP835" s="396"/>
      <c r="PUQ835" s="396"/>
      <c r="PUR835" s="396"/>
      <c r="PUS835" s="396"/>
      <c r="PUT835" s="396"/>
      <c r="PUU835" s="396"/>
      <c r="PUV835" s="396"/>
      <c r="PUW835" s="396"/>
      <c r="PUX835" s="396"/>
      <c r="PUY835" s="396"/>
      <c r="PUZ835" s="396"/>
      <c r="PVA835" s="396"/>
      <c r="PVB835" s="396"/>
      <c r="PVC835" s="396"/>
      <c r="PVD835" s="396"/>
      <c r="PVE835" s="396"/>
      <c r="PVF835" s="396"/>
      <c r="PVG835" s="396"/>
      <c r="PVH835" s="396"/>
      <c r="PVI835" s="396"/>
      <c r="PVJ835" s="396"/>
      <c r="PVK835" s="396"/>
      <c r="PVL835" s="396"/>
      <c r="PVM835" s="396"/>
      <c r="PVN835" s="396"/>
      <c r="PVO835" s="396"/>
      <c r="PVP835" s="396"/>
      <c r="PVQ835" s="396"/>
      <c r="PVR835" s="396"/>
      <c r="PVS835" s="396"/>
      <c r="PVT835" s="396"/>
      <c r="PVU835" s="396"/>
      <c r="PVV835" s="396"/>
      <c r="PVW835" s="396"/>
      <c r="PVX835" s="396"/>
      <c r="PVY835" s="396"/>
      <c r="PVZ835" s="396"/>
      <c r="PWA835" s="396"/>
      <c r="PWB835" s="396"/>
      <c r="PWC835" s="396"/>
      <c r="PWD835" s="396"/>
      <c r="PWE835" s="396"/>
      <c r="PWF835" s="396"/>
      <c r="PWG835" s="396"/>
      <c r="PWH835" s="396"/>
      <c r="PWI835" s="396"/>
      <c r="PWJ835" s="396"/>
      <c r="PWK835" s="396"/>
      <c r="PWL835" s="396"/>
      <c r="PWM835" s="396"/>
      <c r="PWN835" s="396"/>
      <c r="PWO835" s="396"/>
      <c r="PWP835" s="396"/>
      <c r="PWQ835" s="396"/>
      <c r="PWR835" s="396"/>
      <c r="PWS835" s="396"/>
      <c r="PWT835" s="396"/>
      <c r="PWU835" s="396"/>
      <c r="PWV835" s="396"/>
      <c r="PWW835" s="396"/>
      <c r="PWX835" s="396"/>
      <c r="PWY835" s="396"/>
      <c r="PWZ835" s="396"/>
      <c r="PXA835" s="396"/>
      <c r="PXB835" s="396"/>
      <c r="PXC835" s="396"/>
      <c r="PXD835" s="396"/>
      <c r="PXE835" s="396"/>
      <c r="PXF835" s="396"/>
      <c r="PXG835" s="396"/>
      <c r="PXH835" s="396"/>
      <c r="PXI835" s="396"/>
      <c r="PXJ835" s="396"/>
      <c r="PXK835" s="396"/>
      <c r="PXL835" s="396"/>
      <c r="PXM835" s="396"/>
      <c r="PXN835" s="396"/>
      <c r="PXO835" s="396"/>
      <c r="PXP835" s="396"/>
      <c r="PXQ835" s="396"/>
      <c r="PXR835" s="396"/>
      <c r="PXS835" s="396"/>
      <c r="PXT835" s="396"/>
      <c r="PXU835" s="396"/>
      <c r="PXV835" s="396"/>
      <c r="PXW835" s="396"/>
      <c r="PXX835" s="396"/>
      <c r="PXY835" s="396"/>
      <c r="PXZ835" s="396"/>
      <c r="PYA835" s="396"/>
      <c r="PYB835" s="396"/>
      <c r="PYC835" s="396"/>
      <c r="PYD835" s="396"/>
      <c r="PYE835" s="396"/>
      <c r="PYF835" s="396"/>
      <c r="PYG835" s="396"/>
      <c r="PYH835" s="396"/>
      <c r="PYI835" s="396"/>
      <c r="PYJ835" s="396"/>
      <c r="PYK835" s="396"/>
      <c r="PYL835" s="396"/>
      <c r="PYM835" s="396"/>
      <c r="PYN835" s="396"/>
      <c r="PYO835" s="396"/>
      <c r="PYP835" s="396"/>
      <c r="PYQ835" s="396"/>
      <c r="PYR835" s="396"/>
      <c r="PYS835" s="396"/>
      <c r="PYT835" s="396"/>
      <c r="PYU835" s="396"/>
      <c r="PYV835" s="396"/>
      <c r="PYW835" s="396"/>
      <c r="PYX835" s="396"/>
      <c r="PYY835" s="396"/>
      <c r="PYZ835" s="396"/>
      <c r="PZA835" s="396"/>
      <c r="PZB835" s="396"/>
      <c r="PZC835" s="396"/>
      <c r="PZD835" s="396"/>
      <c r="PZE835" s="396"/>
      <c r="PZF835" s="396"/>
      <c r="PZG835" s="396"/>
      <c r="PZH835" s="396"/>
      <c r="PZI835" s="396"/>
      <c r="PZJ835" s="396"/>
      <c r="PZK835" s="396"/>
      <c r="PZL835" s="396"/>
      <c r="PZM835" s="396"/>
      <c r="PZN835" s="396"/>
      <c r="PZO835" s="396"/>
      <c r="PZP835" s="396"/>
      <c r="PZQ835" s="396"/>
      <c r="PZR835" s="396"/>
      <c r="PZS835" s="396"/>
      <c r="PZT835" s="396"/>
      <c r="PZU835" s="396"/>
      <c r="PZV835" s="396"/>
      <c r="PZW835" s="396"/>
      <c r="PZX835" s="396"/>
      <c r="PZY835" s="396"/>
      <c r="PZZ835" s="396"/>
      <c r="QAA835" s="396"/>
      <c r="QAB835" s="396"/>
      <c r="QAC835" s="396"/>
      <c r="QAD835" s="396"/>
      <c r="QAE835" s="396"/>
      <c r="QAF835" s="396"/>
      <c r="QAG835" s="396"/>
      <c r="QAH835" s="396"/>
      <c r="QAI835" s="396"/>
      <c r="QAJ835" s="396"/>
      <c r="QAK835" s="396"/>
      <c r="QAL835" s="396"/>
      <c r="QAM835" s="396"/>
      <c r="QAN835" s="396"/>
      <c r="QAO835" s="396"/>
      <c r="QAP835" s="396"/>
      <c r="QAQ835" s="396"/>
      <c r="QAR835" s="396"/>
      <c r="QAS835" s="396"/>
      <c r="QAT835" s="396"/>
      <c r="QAU835" s="396"/>
      <c r="QAV835" s="396"/>
      <c r="QAW835" s="396"/>
      <c r="QAX835" s="396"/>
      <c r="QAY835" s="396"/>
      <c r="QAZ835" s="396"/>
      <c r="QBA835" s="396"/>
      <c r="QBB835" s="396"/>
      <c r="QBC835" s="396"/>
      <c r="QBD835" s="396"/>
      <c r="QBE835" s="396"/>
      <c r="QBF835" s="396"/>
      <c r="QBG835" s="396"/>
      <c r="QBH835" s="396"/>
      <c r="QBI835" s="396"/>
      <c r="QBJ835" s="396"/>
      <c r="QBK835" s="396"/>
      <c r="QBL835" s="396"/>
      <c r="QBM835" s="396"/>
      <c r="QBN835" s="396"/>
      <c r="QBO835" s="396"/>
      <c r="QBP835" s="396"/>
      <c r="QBQ835" s="396"/>
      <c r="QBR835" s="396"/>
      <c r="QBS835" s="396"/>
      <c r="QBT835" s="396"/>
      <c r="QBU835" s="396"/>
      <c r="QBV835" s="396"/>
      <c r="QBW835" s="396"/>
      <c r="QBX835" s="396"/>
      <c r="QBY835" s="396"/>
      <c r="QBZ835" s="396"/>
      <c r="QCA835" s="396"/>
      <c r="QCB835" s="396"/>
      <c r="QCC835" s="396"/>
      <c r="QCD835" s="396"/>
      <c r="QCE835" s="396"/>
      <c r="QCF835" s="396"/>
      <c r="QCG835" s="396"/>
      <c r="QCH835" s="396"/>
      <c r="QCI835" s="396"/>
      <c r="QCJ835" s="396"/>
      <c r="QCK835" s="396"/>
      <c r="QCL835" s="396"/>
      <c r="QCM835" s="396"/>
      <c r="QCN835" s="396"/>
      <c r="QCO835" s="396"/>
      <c r="QCP835" s="396"/>
      <c r="QCQ835" s="396"/>
      <c r="QCR835" s="396"/>
      <c r="QCS835" s="396"/>
      <c r="QCT835" s="396"/>
      <c r="QCU835" s="396"/>
      <c r="QCV835" s="396"/>
      <c r="QCW835" s="396"/>
      <c r="QCX835" s="396"/>
      <c r="QCY835" s="396"/>
      <c r="QCZ835" s="396"/>
      <c r="QDA835" s="396"/>
      <c r="QDB835" s="396"/>
      <c r="QDC835" s="396"/>
      <c r="QDD835" s="396"/>
      <c r="QDE835" s="396"/>
      <c r="QDF835" s="396"/>
      <c r="QDG835" s="396"/>
      <c r="QDH835" s="396"/>
      <c r="QDI835" s="396"/>
      <c r="QDJ835" s="396"/>
      <c r="QDK835" s="396"/>
      <c r="QDL835" s="396"/>
      <c r="QDM835" s="396"/>
      <c r="QDN835" s="396"/>
      <c r="QDO835" s="396"/>
      <c r="QDP835" s="396"/>
      <c r="QDQ835" s="396"/>
      <c r="QDR835" s="396"/>
      <c r="QDS835" s="396"/>
      <c r="QDT835" s="396"/>
      <c r="QDU835" s="396"/>
      <c r="QDV835" s="396"/>
      <c r="QDW835" s="396"/>
      <c r="QDX835" s="396"/>
      <c r="QDY835" s="396"/>
      <c r="QDZ835" s="396"/>
      <c r="QEA835" s="396"/>
      <c r="QEB835" s="396"/>
      <c r="QEC835" s="396"/>
      <c r="QED835" s="396"/>
      <c r="QEE835" s="396"/>
      <c r="QEF835" s="396"/>
      <c r="QEG835" s="396"/>
      <c r="QEH835" s="396"/>
      <c r="QEI835" s="396"/>
      <c r="QEJ835" s="396"/>
      <c r="QEK835" s="396"/>
      <c r="QEL835" s="396"/>
      <c r="QEM835" s="396"/>
      <c r="QEN835" s="396"/>
      <c r="QEO835" s="396"/>
      <c r="QEP835" s="396"/>
      <c r="QEQ835" s="396"/>
      <c r="QER835" s="396"/>
      <c r="QES835" s="396"/>
      <c r="QET835" s="396"/>
      <c r="QEU835" s="396"/>
      <c r="QEV835" s="396"/>
      <c r="QEW835" s="396"/>
      <c r="QEX835" s="396"/>
      <c r="QEY835" s="396"/>
      <c r="QEZ835" s="396"/>
      <c r="QFA835" s="396"/>
      <c r="QFB835" s="396"/>
      <c r="QFC835" s="396"/>
      <c r="QFD835" s="396"/>
      <c r="QFE835" s="396"/>
      <c r="QFF835" s="396"/>
      <c r="QFG835" s="396"/>
      <c r="QFH835" s="396"/>
      <c r="QFI835" s="396"/>
      <c r="QFJ835" s="396"/>
      <c r="QFK835" s="396"/>
      <c r="QFL835" s="396"/>
      <c r="QFM835" s="396"/>
      <c r="QFN835" s="396"/>
      <c r="QFO835" s="396"/>
      <c r="QFP835" s="396"/>
      <c r="QFQ835" s="396"/>
      <c r="QFR835" s="396"/>
      <c r="QFS835" s="396"/>
      <c r="QFT835" s="396"/>
      <c r="QFU835" s="396"/>
      <c r="QFV835" s="396"/>
      <c r="QFW835" s="396"/>
      <c r="QFX835" s="396"/>
      <c r="QFY835" s="396"/>
      <c r="QFZ835" s="396"/>
      <c r="QGA835" s="396"/>
      <c r="QGB835" s="396"/>
      <c r="QGC835" s="396"/>
      <c r="QGD835" s="396"/>
      <c r="QGE835" s="396"/>
      <c r="QGF835" s="396"/>
      <c r="QGG835" s="396"/>
      <c r="QGH835" s="396"/>
      <c r="QGI835" s="396"/>
      <c r="QGJ835" s="396"/>
      <c r="QGK835" s="396"/>
      <c r="QGL835" s="396"/>
      <c r="QGM835" s="396"/>
      <c r="QGN835" s="396"/>
      <c r="QGO835" s="396"/>
      <c r="QGP835" s="396"/>
      <c r="QGQ835" s="396"/>
      <c r="QGR835" s="396"/>
      <c r="QGS835" s="396"/>
      <c r="QGT835" s="396"/>
      <c r="QGU835" s="396"/>
      <c r="QGV835" s="396"/>
      <c r="QGW835" s="396"/>
      <c r="QGX835" s="396"/>
      <c r="QGY835" s="396"/>
      <c r="QGZ835" s="396"/>
      <c r="QHA835" s="396"/>
      <c r="QHB835" s="396"/>
      <c r="QHC835" s="396"/>
      <c r="QHD835" s="396"/>
      <c r="QHE835" s="396"/>
      <c r="QHF835" s="396"/>
      <c r="QHG835" s="396"/>
      <c r="QHH835" s="396"/>
      <c r="QHI835" s="396"/>
      <c r="QHJ835" s="396"/>
      <c r="QHK835" s="396"/>
      <c r="QHL835" s="396"/>
      <c r="QHM835" s="396"/>
      <c r="QHN835" s="396"/>
      <c r="QHO835" s="396"/>
      <c r="QHP835" s="396"/>
      <c r="QHQ835" s="396"/>
      <c r="QHR835" s="396"/>
      <c r="QHS835" s="396"/>
      <c r="QHT835" s="396"/>
      <c r="QHU835" s="396"/>
      <c r="QHV835" s="396"/>
      <c r="QHW835" s="396"/>
      <c r="QHX835" s="396"/>
      <c r="QHY835" s="396"/>
      <c r="QHZ835" s="396"/>
      <c r="QIA835" s="396"/>
      <c r="QIB835" s="396"/>
      <c r="QIC835" s="396"/>
      <c r="QID835" s="396"/>
      <c r="QIE835" s="396"/>
      <c r="QIF835" s="396"/>
      <c r="QIG835" s="396"/>
      <c r="QIH835" s="396"/>
      <c r="QII835" s="396"/>
      <c r="QIJ835" s="396"/>
      <c r="QIK835" s="396"/>
      <c r="QIL835" s="396"/>
      <c r="QIM835" s="396"/>
      <c r="QIN835" s="396"/>
      <c r="QIO835" s="396"/>
      <c r="QIP835" s="396"/>
      <c r="QIQ835" s="396"/>
      <c r="QIR835" s="396"/>
      <c r="QIS835" s="396"/>
      <c r="QIT835" s="396"/>
      <c r="QIU835" s="396"/>
      <c r="QIV835" s="396"/>
      <c r="QIW835" s="396"/>
      <c r="QIX835" s="396"/>
      <c r="QIY835" s="396"/>
      <c r="QIZ835" s="396"/>
      <c r="QJA835" s="396"/>
      <c r="QJB835" s="396"/>
      <c r="QJC835" s="396"/>
      <c r="QJD835" s="396"/>
      <c r="QJE835" s="396"/>
      <c r="QJF835" s="396"/>
      <c r="QJG835" s="396"/>
      <c r="QJH835" s="396"/>
      <c r="QJI835" s="396"/>
      <c r="QJJ835" s="396"/>
      <c r="QJK835" s="396"/>
      <c r="QJL835" s="396"/>
      <c r="QJM835" s="396"/>
      <c r="QJN835" s="396"/>
      <c r="QJO835" s="396"/>
      <c r="QJP835" s="396"/>
      <c r="QJQ835" s="396"/>
      <c r="QJR835" s="396"/>
      <c r="QJS835" s="396"/>
      <c r="QJT835" s="396"/>
      <c r="QJU835" s="396"/>
      <c r="QJV835" s="396"/>
      <c r="QJW835" s="396"/>
      <c r="QJX835" s="396"/>
      <c r="QJY835" s="396"/>
      <c r="QJZ835" s="396"/>
      <c r="QKA835" s="396"/>
      <c r="QKB835" s="396"/>
      <c r="QKC835" s="396"/>
      <c r="QKD835" s="396"/>
      <c r="QKE835" s="396"/>
      <c r="QKF835" s="396"/>
      <c r="QKG835" s="396"/>
      <c r="QKH835" s="396"/>
      <c r="QKI835" s="396"/>
      <c r="QKJ835" s="396"/>
      <c r="QKK835" s="396"/>
      <c r="QKL835" s="396"/>
      <c r="QKM835" s="396"/>
      <c r="QKN835" s="396"/>
      <c r="QKO835" s="396"/>
      <c r="QKP835" s="396"/>
      <c r="QKQ835" s="396"/>
      <c r="QKR835" s="396"/>
      <c r="QKS835" s="396"/>
      <c r="QKT835" s="396"/>
      <c r="QKU835" s="396"/>
      <c r="QKV835" s="396"/>
      <c r="QKW835" s="396"/>
      <c r="QKX835" s="396"/>
      <c r="QKY835" s="396"/>
      <c r="QKZ835" s="396"/>
      <c r="QLA835" s="396"/>
      <c r="QLB835" s="396"/>
      <c r="QLC835" s="396"/>
      <c r="QLD835" s="396"/>
      <c r="QLE835" s="396"/>
      <c r="QLF835" s="396"/>
      <c r="QLG835" s="396"/>
      <c r="QLH835" s="396"/>
      <c r="QLI835" s="396"/>
      <c r="QLJ835" s="396"/>
      <c r="QLK835" s="396"/>
      <c r="QLL835" s="396"/>
      <c r="QLM835" s="396"/>
      <c r="QLN835" s="396"/>
      <c r="QLO835" s="396"/>
      <c r="QLP835" s="396"/>
      <c r="QLQ835" s="396"/>
      <c r="QLR835" s="396"/>
      <c r="QLS835" s="396"/>
      <c r="QLT835" s="396"/>
      <c r="QLU835" s="396"/>
      <c r="QLV835" s="396"/>
      <c r="QLW835" s="396"/>
      <c r="QLX835" s="396"/>
      <c r="QLY835" s="396"/>
      <c r="QLZ835" s="396"/>
      <c r="QMA835" s="396"/>
      <c r="QMB835" s="396"/>
      <c r="QMC835" s="396"/>
      <c r="QMD835" s="396"/>
      <c r="QME835" s="396"/>
      <c r="QMF835" s="396"/>
      <c r="QMG835" s="396"/>
      <c r="QMH835" s="396"/>
      <c r="QMI835" s="396"/>
      <c r="QMJ835" s="396"/>
      <c r="QMK835" s="396"/>
      <c r="QML835" s="396"/>
      <c r="QMM835" s="396"/>
      <c r="QMN835" s="396"/>
      <c r="QMO835" s="396"/>
      <c r="QMP835" s="396"/>
      <c r="QMQ835" s="396"/>
      <c r="QMR835" s="396"/>
      <c r="QMS835" s="396"/>
      <c r="QMT835" s="396"/>
      <c r="QMU835" s="396"/>
      <c r="QMV835" s="396"/>
      <c r="QMW835" s="396"/>
      <c r="QMX835" s="396"/>
      <c r="QMY835" s="396"/>
      <c r="QMZ835" s="396"/>
      <c r="QNA835" s="396"/>
      <c r="QNB835" s="396"/>
      <c r="QNC835" s="396"/>
      <c r="QND835" s="396"/>
      <c r="QNE835" s="396"/>
      <c r="QNF835" s="396"/>
      <c r="QNG835" s="396"/>
      <c r="QNH835" s="396"/>
      <c r="QNI835" s="396"/>
      <c r="QNJ835" s="396"/>
      <c r="QNK835" s="396"/>
      <c r="QNL835" s="396"/>
      <c r="QNM835" s="396"/>
      <c r="QNN835" s="396"/>
      <c r="QNO835" s="396"/>
      <c r="QNP835" s="396"/>
      <c r="QNQ835" s="396"/>
      <c r="QNR835" s="396"/>
      <c r="QNS835" s="396"/>
      <c r="QNT835" s="396"/>
      <c r="QNU835" s="396"/>
      <c r="QNV835" s="396"/>
      <c r="QNW835" s="396"/>
      <c r="QNX835" s="396"/>
      <c r="QNY835" s="396"/>
      <c r="QNZ835" s="396"/>
      <c r="QOA835" s="396"/>
      <c r="QOB835" s="396"/>
      <c r="QOC835" s="396"/>
      <c r="QOD835" s="396"/>
      <c r="QOE835" s="396"/>
      <c r="QOF835" s="396"/>
      <c r="QOG835" s="396"/>
      <c r="QOH835" s="396"/>
      <c r="QOI835" s="396"/>
      <c r="QOJ835" s="396"/>
      <c r="QOK835" s="396"/>
      <c r="QOL835" s="396"/>
      <c r="QOM835" s="396"/>
      <c r="QON835" s="396"/>
      <c r="QOO835" s="396"/>
      <c r="QOP835" s="396"/>
      <c r="QOQ835" s="396"/>
      <c r="QOR835" s="396"/>
      <c r="QOS835" s="396"/>
      <c r="QOT835" s="396"/>
      <c r="QOU835" s="396"/>
      <c r="QOV835" s="396"/>
      <c r="QOW835" s="396"/>
      <c r="QOX835" s="396"/>
      <c r="QOY835" s="396"/>
      <c r="QOZ835" s="396"/>
      <c r="QPA835" s="396"/>
      <c r="QPB835" s="396"/>
      <c r="QPC835" s="396"/>
      <c r="QPD835" s="396"/>
      <c r="QPE835" s="396"/>
      <c r="QPF835" s="396"/>
      <c r="QPG835" s="396"/>
      <c r="QPH835" s="396"/>
      <c r="QPI835" s="396"/>
      <c r="QPJ835" s="396"/>
      <c r="QPK835" s="396"/>
      <c r="QPL835" s="396"/>
      <c r="QPM835" s="396"/>
      <c r="QPN835" s="396"/>
      <c r="QPO835" s="396"/>
      <c r="QPP835" s="396"/>
      <c r="QPQ835" s="396"/>
      <c r="QPR835" s="396"/>
      <c r="QPS835" s="396"/>
      <c r="QPT835" s="396"/>
      <c r="QPU835" s="396"/>
      <c r="QPV835" s="396"/>
      <c r="QPW835" s="396"/>
      <c r="QPX835" s="396"/>
      <c r="QPY835" s="396"/>
      <c r="QPZ835" s="396"/>
      <c r="QQA835" s="396"/>
      <c r="QQB835" s="396"/>
      <c r="QQC835" s="396"/>
      <c r="QQD835" s="396"/>
      <c r="QQE835" s="396"/>
      <c r="QQF835" s="396"/>
      <c r="QQG835" s="396"/>
      <c r="QQH835" s="396"/>
      <c r="QQI835" s="396"/>
      <c r="QQJ835" s="396"/>
      <c r="QQK835" s="396"/>
      <c r="QQL835" s="396"/>
      <c r="QQM835" s="396"/>
      <c r="QQN835" s="396"/>
      <c r="QQO835" s="396"/>
      <c r="QQP835" s="396"/>
      <c r="QQQ835" s="396"/>
      <c r="QQR835" s="396"/>
      <c r="QQS835" s="396"/>
      <c r="QQT835" s="396"/>
      <c r="QQU835" s="396"/>
      <c r="QQV835" s="396"/>
      <c r="QQW835" s="396"/>
      <c r="QQX835" s="396"/>
      <c r="QQY835" s="396"/>
      <c r="QQZ835" s="396"/>
      <c r="QRA835" s="396"/>
      <c r="QRB835" s="396"/>
      <c r="QRC835" s="396"/>
      <c r="QRD835" s="396"/>
      <c r="QRE835" s="396"/>
      <c r="QRF835" s="396"/>
      <c r="QRG835" s="396"/>
      <c r="QRH835" s="396"/>
      <c r="QRI835" s="396"/>
      <c r="QRJ835" s="396"/>
      <c r="QRK835" s="396"/>
      <c r="QRL835" s="396"/>
      <c r="QRM835" s="396"/>
      <c r="QRN835" s="396"/>
      <c r="QRO835" s="396"/>
      <c r="QRP835" s="396"/>
      <c r="QRQ835" s="396"/>
      <c r="QRR835" s="396"/>
      <c r="QRS835" s="396"/>
      <c r="QRT835" s="396"/>
      <c r="QRU835" s="396"/>
      <c r="QRV835" s="396"/>
      <c r="QRW835" s="396"/>
      <c r="QRX835" s="396"/>
      <c r="QRY835" s="396"/>
      <c r="QRZ835" s="396"/>
      <c r="QSA835" s="396"/>
      <c r="QSB835" s="396"/>
      <c r="QSC835" s="396"/>
      <c r="QSD835" s="396"/>
      <c r="QSE835" s="396"/>
      <c r="QSF835" s="396"/>
      <c r="QSG835" s="396"/>
      <c r="QSH835" s="396"/>
      <c r="QSI835" s="396"/>
      <c r="QSJ835" s="396"/>
      <c r="QSK835" s="396"/>
      <c r="QSL835" s="396"/>
      <c r="QSM835" s="396"/>
      <c r="QSN835" s="396"/>
      <c r="QSO835" s="396"/>
      <c r="QSP835" s="396"/>
      <c r="QSQ835" s="396"/>
      <c r="QSR835" s="396"/>
      <c r="QSS835" s="396"/>
      <c r="QST835" s="396"/>
      <c r="QSU835" s="396"/>
      <c r="QSV835" s="396"/>
      <c r="QSW835" s="396"/>
      <c r="QSX835" s="396"/>
      <c r="QSY835" s="396"/>
      <c r="QSZ835" s="396"/>
      <c r="QTA835" s="396"/>
      <c r="QTB835" s="396"/>
      <c r="QTC835" s="396"/>
      <c r="QTD835" s="396"/>
      <c r="QTE835" s="396"/>
      <c r="QTF835" s="396"/>
      <c r="QTG835" s="396"/>
      <c r="QTH835" s="396"/>
      <c r="QTI835" s="396"/>
      <c r="QTJ835" s="396"/>
      <c r="QTK835" s="396"/>
      <c r="QTL835" s="396"/>
      <c r="QTM835" s="396"/>
      <c r="QTN835" s="396"/>
      <c r="QTO835" s="396"/>
      <c r="QTP835" s="396"/>
      <c r="QTQ835" s="396"/>
      <c r="QTR835" s="396"/>
      <c r="QTS835" s="396"/>
      <c r="QTT835" s="396"/>
      <c r="QTU835" s="396"/>
      <c r="QTV835" s="396"/>
      <c r="QTW835" s="396"/>
      <c r="QTX835" s="396"/>
      <c r="QTY835" s="396"/>
      <c r="QTZ835" s="396"/>
      <c r="QUA835" s="396"/>
      <c r="QUB835" s="396"/>
      <c r="QUC835" s="396"/>
      <c r="QUD835" s="396"/>
      <c r="QUE835" s="396"/>
      <c r="QUF835" s="396"/>
      <c r="QUG835" s="396"/>
      <c r="QUH835" s="396"/>
      <c r="QUI835" s="396"/>
      <c r="QUJ835" s="396"/>
      <c r="QUK835" s="396"/>
      <c r="QUL835" s="396"/>
      <c r="QUM835" s="396"/>
      <c r="QUN835" s="396"/>
      <c r="QUO835" s="396"/>
      <c r="QUP835" s="396"/>
      <c r="QUQ835" s="396"/>
      <c r="QUR835" s="396"/>
      <c r="QUS835" s="396"/>
      <c r="QUT835" s="396"/>
      <c r="QUU835" s="396"/>
      <c r="QUV835" s="396"/>
      <c r="QUW835" s="396"/>
      <c r="QUX835" s="396"/>
      <c r="QUY835" s="396"/>
      <c r="QUZ835" s="396"/>
      <c r="QVA835" s="396"/>
      <c r="QVB835" s="396"/>
      <c r="QVC835" s="396"/>
      <c r="QVD835" s="396"/>
      <c r="QVE835" s="396"/>
      <c r="QVF835" s="396"/>
      <c r="QVG835" s="396"/>
      <c r="QVH835" s="396"/>
      <c r="QVI835" s="396"/>
      <c r="QVJ835" s="396"/>
      <c r="QVK835" s="396"/>
      <c r="QVL835" s="396"/>
      <c r="QVM835" s="396"/>
      <c r="QVN835" s="396"/>
      <c r="QVO835" s="396"/>
      <c r="QVP835" s="396"/>
      <c r="QVQ835" s="396"/>
      <c r="QVR835" s="396"/>
      <c r="QVS835" s="396"/>
      <c r="QVT835" s="396"/>
      <c r="QVU835" s="396"/>
      <c r="QVV835" s="396"/>
      <c r="QVW835" s="396"/>
      <c r="QVX835" s="396"/>
      <c r="QVY835" s="396"/>
      <c r="QVZ835" s="396"/>
      <c r="QWA835" s="396"/>
      <c r="QWB835" s="396"/>
      <c r="QWC835" s="396"/>
      <c r="QWD835" s="396"/>
      <c r="QWE835" s="396"/>
      <c r="QWF835" s="396"/>
      <c r="QWG835" s="396"/>
      <c r="QWH835" s="396"/>
      <c r="QWI835" s="396"/>
      <c r="QWJ835" s="396"/>
      <c r="QWK835" s="396"/>
      <c r="QWL835" s="396"/>
      <c r="QWM835" s="396"/>
      <c r="QWN835" s="396"/>
      <c r="QWO835" s="396"/>
      <c r="QWP835" s="396"/>
      <c r="QWQ835" s="396"/>
      <c r="QWR835" s="396"/>
      <c r="QWS835" s="396"/>
      <c r="QWT835" s="396"/>
      <c r="QWU835" s="396"/>
      <c r="QWV835" s="396"/>
      <c r="QWW835" s="396"/>
      <c r="QWX835" s="396"/>
      <c r="QWY835" s="396"/>
      <c r="QWZ835" s="396"/>
      <c r="QXA835" s="396"/>
      <c r="QXB835" s="396"/>
      <c r="QXC835" s="396"/>
      <c r="QXD835" s="396"/>
      <c r="QXE835" s="396"/>
      <c r="QXF835" s="396"/>
      <c r="QXG835" s="396"/>
      <c r="QXH835" s="396"/>
      <c r="QXI835" s="396"/>
      <c r="QXJ835" s="396"/>
      <c r="QXK835" s="396"/>
      <c r="QXL835" s="396"/>
      <c r="QXM835" s="396"/>
      <c r="QXN835" s="396"/>
      <c r="QXO835" s="396"/>
      <c r="QXP835" s="396"/>
      <c r="QXQ835" s="396"/>
      <c r="QXR835" s="396"/>
      <c r="QXS835" s="396"/>
      <c r="QXT835" s="396"/>
      <c r="QXU835" s="396"/>
      <c r="QXV835" s="396"/>
      <c r="QXW835" s="396"/>
      <c r="QXX835" s="396"/>
      <c r="QXY835" s="396"/>
      <c r="QXZ835" s="396"/>
      <c r="QYA835" s="396"/>
      <c r="QYB835" s="396"/>
      <c r="QYC835" s="396"/>
      <c r="QYD835" s="396"/>
      <c r="QYE835" s="396"/>
      <c r="QYF835" s="396"/>
      <c r="QYG835" s="396"/>
      <c r="QYH835" s="396"/>
      <c r="QYI835" s="396"/>
      <c r="QYJ835" s="396"/>
      <c r="QYK835" s="396"/>
      <c r="QYL835" s="396"/>
      <c r="QYM835" s="396"/>
      <c r="QYN835" s="396"/>
      <c r="QYO835" s="396"/>
      <c r="QYP835" s="396"/>
      <c r="QYQ835" s="396"/>
      <c r="QYR835" s="396"/>
      <c r="QYS835" s="396"/>
      <c r="QYT835" s="396"/>
      <c r="QYU835" s="396"/>
      <c r="QYV835" s="396"/>
      <c r="QYW835" s="396"/>
      <c r="QYX835" s="396"/>
      <c r="QYY835" s="396"/>
      <c r="QYZ835" s="396"/>
      <c r="QZA835" s="396"/>
      <c r="QZB835" s="396"/>
      <c r="QZC835" s="396"/>
      <c r="QZD835" s="396"/>
      <c r="QZE835" s="396"/>
      <c r="QZF835" s="396"/>
      <c r="QZG835" s="396"/>
      <c r="QZH835" s="396"/>
      <c r="QZI835" s="396"/>
      <c r="QZJ835" s="396"/>
      <c r="QZK835" s="396"/>
      <c r="QZL835" s="396"/>
      <c r="QZM835" s="396"/>
      <c r="QZN835" s="396"/>
      <c r="QZO835" s="396"/>
      <c r="QZP835" s="396"/>
      <c r="QZQ835" s="396"/>
      <c r="QZR835" s="396"/>
      <c r="QZS835" s="396"/>
      <c r="QZT835" s="396"/>
      <c r="QZU835" s="396"/>
      <c r="QZV835" s="396"/>
      <c r="QZW835" s="396"/>
      <c r="QZX835" s="396"/>
      <c r="QZY835" s="396"/>
      <c r="QZZ835" s="396"/>
      <c r="RAA835" s="396"/>
      <c r="RAB835" s="396"/>
      <c r="RAC835" s="396"/>
      <c r="RAD835" s="396"/>
      <c r="RAE835" s="396"/>
      <c r="RAF835" s="396"/>
      <c r="RAG835" s="396"/>
      <c r="RAH835" s="396"/>
      <c r="RAI835" s="396"/>
      <c r="RAJ835" s="396"/>
      <c r="RAK835" s="396"/>
      <c r="RAL835" s="396"/>
      <c r="RAM835" s="396"/>
      <c r="RAN835" s="396"/>
      <c r="RAO835" s="396"/>
      <c r="RAP835" s="396"/>
      <c r="RAQ835" s="396"/>
      <c r="RAR835" s="396"/>
      <c r="RAS835" s="396"/>
      <c r="RAT835" s="396"/>
      <c r="RAU835" s="396"/>
      <c r="RAV835" s="396"/>
      <c r="RAW835" s="396"/>
      <c r="RAX835" s="396"/>
      <c r="RAY835" s="396"/>
      <c r="RAZ835" s="396"/>
      <c r="RBA835" s="396"/>
      <c r="RBB835" s="396"/>
      <c r="RBC835" s="396"/>
      <c r="RBD835" s="396"/>
      <c r="RBE835" s="396"/>
      <c r="RBF835" s="396"/>
      <c r="RBG835" s="396"/>
      <c r="RBH835" s="396"/>
      <c r="RBI835" s="396"/>
      <c r="RBJ835" s="396"/>
      <c r="RBK835" s="396"/>
      <c r="RBL835" s="396"/>
      <c r="RBM835" s="396"/>
      <c r="RBN835" s="396"/>
      <c r="RBO835" s="396"/>
      <c r="RBP835" s="396"/>
      <c r="RBQ835" s="396"/>
      <c r="RBR835" s="396"/>
      <c r="RBS835" s="396"/>
      <c r="RBT835" s="396"/>
      <c r="RBU835" s="396"/>
      <c r="RBV835" s="396"/>
      <c r="RBW835" s="396"/>
      <c r="RBX835" s="396"/>
      <c r="RBY835" s="396"/>
      <c r="RBZ835" s="396"/>
      <c r="RCA835" s="396"/>
      <c r="RCB835" s="396"/>
      <c r="RCC835" s="396"/>
      <c r="RCD835" s="396"/>
      <c r="RCE835" s="396"/>
      <c r="RCF835" s="396"/>
      <c r="RCG835" s="396"/>
      <c r="RCH835" s="396"/>
      <c r="RCI835" s="396"/>
      <c r="RCJ835" s="396"/>
      <c r="RCK835" s="396"/>
      <c r="RCL835" s="396"/>
      <c r="RCM835" s="396"/>
      <c r="RCN835" s="396"/>
      <c r="RCO835" s="396"/>
      <c r="RCP835" s="396"/>
      <c r="RCQ835" s="396"/>
      <c r="RCR835" s="396"/>
      <c r="RCS835" s="396"/>
      <c r="RCT835" s="396"/>
      <c r="RCU835" s="396"/>
      <c r="RCV835" s="396"/>
      <c r="RCW835" s="396"/>
      <c r="RCX835" s="396"/>
      <c r="RCY835" s="396"/>
      <c r="RCZ835" s="396"/>
      <c r="RDA835" s="396"/>
      <c r="RDB835" s="396"/>
      <c r="RDC835" s="396"/>
      <c r="RDD835" s="396"/>
      <c r="RDE835" s="396"/>
      <c r="RDF835" s="396"/>
      <c r="RDG835" s="396"/>
      <c r="RDH835" s="396"/>
      <c r="RDI835" s="396"/>
      <c r="RDJ835" s="396"/>
      <c r="RDK835" s="396"/>
      <c r="RDL835" s="396"/>
      <c r="RDM835" s="396"/>
      <c r="RDN835" s="396"/>
      <c r="RDO835" s="396"/>
      <c r="RDP835" s="396"/>
      <c r="RDQ835" s="396"/>
      <c r="RDR835" s="396"/>
      <c r="RDS835" s="396"/>
      <c r="RDT835" s="396"/>
      <c r="RDU835" s="396"/>
      <c r="RDV835" s="396"/>
      <c r="RDW835" s="396"/>
      <c r="RDX835" s="396"/>
      <c r="RDY835" s="396"/>
      <c r="RDZ835" s="396"/>
      <c r="REA835" s="396"/>
      <c r="REB835" s="396"/>
      <c r="REC835" s="396"/>
      <c r="RED835" s="396"/>
      <c r="REE835" s="396"/>
      <c r="REF835" s="396"/>
      <c r="REG835" s="396"/>
      <c r="REH835" s="396"/>
      <c r="REI835" s="396"/>
      <c r="REJ835" s="396"/>
      <c r="REK835" s="396"/>
      <c r="REL835" s="396"/>
      <c r="REM835" s="396"/>
      <c r="REN835" s="396"/>
      <c r="REO835" s="396"/>
      <c r="REP835" s="396"/>
      <c r="REQ835" s="396"/>
      <c r="RER835" s="396"/>
      <c r="RES835" s="396"/>
      <c r="RET835" s="396"/>
      <c r="REU835" s="396"/>
      <c r="REV835" s="396"/>
      <c r="REW835" s="396"/>
      <c r="REX835" s="396"/>
      <c r="REY835" s="396"/>
      <c r="REZ835" s="396"/>
      <c r="RFA835" s="396"/>
      <c r="RFB835" s="396"/>
      <c r="RFC835" s="396"/>
      <c r="RFD835" s="396"/>
      <c r="RFE835" s="396"/>
      <c r="RFF835" s="396"/>
      <c r="RFG835" s="396"/>
      <c r="RFH835" s="396"/>
      <c r="RFI835" s="396"/>
      <c r="RFJ835" s="396"/>
      <c r="RFK835" s="396"/>
      <c r="RFL835" s="396"/>
      <c r="RFM835" s="396"/>
      <c r="RFN835" s="396"/>
      <c r="RFO835" s="396"/>
      <c r="RFP835" s="396"/>
      <c r="RFQ835" s="396"/>
      <c r="RFR835" s="396"/>
      <c r="RFS835" s="396"/>
      <c r="RFT835" s="396"/>
      <c r="RFU835" s="396"/>
      <c r="RFV835" s="396"/>
      <c r="RFW835" s="396"/>
      <c r="RFX835" s="396"/>
      <c r="RFY835" s="396"/>
      <c r="RFZ835" s="396"/>
      <c r="RGA835" s="396"/>
      <c r="RGB835" s="396"/>
      <c r="RGC835" s="396"/>
      <c r="RGD835" s="396"/>
      <c r="RGE835" s="396"/>
      <c r="RGF835" s="396"/>
      <c r="RGG835" s="396"/>
      <c r="RGH835" s="396"/>
      <c r="RGI835" s="396"/>
      <c r="RGJ835" s="396"/>
      <c r="RGK835" s="396"/>
      <c r="RGL835" s="396"/>
      <c r="RGM835" s="396"/>
      <c r="RGN835" s="396"/>
      <c r="RGO835" s="396"/>
      <c r="RGP835" s="396"/>
      <c r="RGQ835" s="396"/>
      <c r="RGR835" s="396"/>
      <c r="RGS835" s="396"/>
      <c r="RGT835" s="396"/>
      <c r="RGU835" s="396"/>
      <c r="RGV835" s="396"/>
      <c r="RGW835" s="396"/>
      <c r="RGX835" s="396"/>
      <c r="RGY835" s="396"/>
      <c r="RGZ835" s="396"/>
      <c r="RHA835" s="396"/>
      <c r="RHB835" s="396"/>
      <c r="RHC835" s="396"/>
      <c r="RHD835" s="396"/>
      <c r="RHE835" s="396"/>
      <c r="RHF835" s="396"/>
      <c r="RHG835" s="396"/>
      <c r="RHH835" s="396"/>
      <c r="RHI835" s="396"/>
      <c r="RHJ835" s="396"/>
      <c r="RHK835" s="396"/>
      <c r="RHL835" s="396"/>
      <c r="RHM835" s="396"/>
      <c r="RHN835" s="396"/>
      <c r="RHO835" s="396"/>
      <c r="RHP835" s="396"/>
      <c r="RHQ835" s="396"/>
      <c r="RHR835" s="396"/>
      <c r="RHS835" s="396"/>
      <c r="RHT835" s="396"/>
      <c r="RHU835" s="396"/>
      <c r="RHV835" s="396"/>
      <c r="RHW835" s="396"/>
      <c r="RHX835" s="396"/>
      <c r="RHY835" s="396"/>
      <c r="RHZ835" s="396"/>
      <c r="RIA835" s="396"/>
      <c r="RIB835" s="396"/>
      <c r="RIC835" s="396"/>
      <c r="RID835" s="396"/>
      <c r="RIE835" s="396"/>
      <c r="RIF835" s="396"/>
      <c r="RIG835" s="396"/>
      <c r="RIH835" s="396"/>
      <c r="RII835" s="396"/>
      <c r="RIJ835" s="396"/>
      <c r="RIK835" s="396"/>
      <c r="RIL835" s="396"/>
      <c r="RIM835" s="396"/>
      <c r="RIN835" s="396"/>
      <c r="RIO835" s="396"/>
      <c r="RIP835" s="396"/>
      <c r="RIQ835" s="396"/>
      <c r="RIR835" s="396"/>
      <c r="RIS835" s="396"/>
      <c r="RIT835" s="396"/>
      <c r="RIU835" s="396"/>
      <c r="RIV835" s="396"/>
      <c r="RIW835" s="396"/>
      <c r="RIX835" s="396"/>
      <c r="RIY835" s="396"/>
      <c r="RIZ835" s="396"/>
      <c r="RJA835" s="396"/>
      <c r="RJB835" s="396"/>
      <c r="RJC835" s="396"/>
      <c r="RJD835" s="396"/>
      <c r="RJE835" s="396"/>
      <c r="RJF835" s="396"/>
      <c r="RJG835" s="396"/>
      <c r="RJH835" s="396"/>
      <c r="RJI835" s="396"/>
      <c r="RJJ835" s="396"/>
      <c r="RJK835" s="396"/>
      <c r="RJL835" s="396"/>
      <c r="RJM835" s="396"/>
      <c r="RJN835" s="396"/>
      <c r="RJO835" s="396"/>
      <c r="RJP835" s="396"/>
      <c r="RJQ835" s="396"/>
      <c r="RJR835" s="396"/>
      <c r="RJS835" s="396"/>
      <c r="RJT835" s="396"/>
      <c r="RJU835" s="396"/>
      <c r="RJV835" s="396"/>
      <c r="RJW835" s="396"/>
      <c r="RJX835" s="396"/>
      <c r="RJY835" s="396"/>
      <c r="RJZ835" s="396"/>
      <c r="RKA835" s="396"/>
      <c r="RKB835" s="396"/>
      <c r="RKC835" s="396"/>
      <c r="RKD835" s="396"/>
      <c r="RKE835" s="396"/>
      <c r="RKF835" s="396"/>
      <c r="RKG835" s="396"/>
      <c r="RKH835" s="396"/>
      <c r="RKI835" s="396"/>
      <c r="RKJ835" s="396"/>
      <c r="RKK835" s="396"/>
      <c r="RKL835" s="396"/>
      <c r="RKM835" s="396"/>
      <c r="RKN835" s="396"/>
      <c r="RKO835" s="396"/>
      <c r="RKP835" s="396"/>
      <c r="RKQ835" s="396"/>
      <c r="RKR835" s="396"/>
      <c r="RKS835" s="396"/>
      <c r="RKT835" s="396"/>
      <c r="RKU835" s="396"/>
      <c r="RKV835" s="396"/>
      <c r="RKW835" s="396"/>
      <c r="RKX835" s="396"/>
      <c r="RKY835" s="396"/>
      <c r="RKZ835" s="396"/>
      <c r="RLA835" s="396"/>
      <c r="RLB835" s="396"/>
      <c r="RLC835" s="396"/>
      <c r="RLD835" s="396"/>
      <c r="RLE835" s="396"/>
      <c r="RLF835" s="396"/>
      <c r="RLG835" s="396"/>
      <c r="RLH835" s="396"/>
      <c r="RLI835" s="396"/>
      <c r="RLJ835" s="396"/>
      <c r="RLK835" s="396"/>
      <c r="RLL835" s="396"/>
      <c r="RLM835" s="396"/>
      <c r="RLN835" s="396"/>
      <c r="RLO835" s="396"/>
      <c r="RLP835" s="396"/>
      <c r="RLQ835" s="396"/>
      <c r="RLR835" s="396"/>
      <c r="RLS835" s="396"/>
      <c r="RLT835" s="396"/>
      <c r="RLU835" s="396"/>
      <c r="RLV835" s="396"/>
      <c r="RLW835" s="396"/>
      <c r="RLX835" s="396"/>
      <c r="RLY835" s="396"/>
      <c r="RLZ835" s="396"/>
      <c r="RMA835" s="396"/>
      <c r="RMB835" s="396"/>
      <c r="RMC835" s="396"/>
      <c r="RMD835" s="396"/>
      <c r="RME835" s="396"/>
      <c r="RMF835" s="396"/>
      <c r="RMG835" s="396"/>
      <c r="RMH835" s="396"/>
      <c r="RMI835" s="396"/>
      <c r="RMJ835" s="396"/>
      <c r="RMK835" s="396"/>
      <c r="RML835" s="396"/>
      <c r="RMM835" s="396"/>
      <c r="RMN835" s="396"/>
      <c r="RMO835" s="396"/>
      <c r="RMP835" s="396"/>
      <c r="RMQ835" s="396"/>
      <c r="RMR835" s="396"/>
      <c r="RMS835" s="396"/>
      <c r="RMT835" s="396"/>
      <c r="RMU835" s="396"/>
      <c r="RMV835" s="396"/>
      <c r="RMW835" s="396"/>
      <c r="RMX835" s="396"/>
      <c r="RMY835" s="396"/>
      <c r="RMZ835" s="396"/>
      <c r="RNA835" s="396"/>
      <c r="RNB835" s="396"/>
      <c r="RNC835" s="396"/>
      <c r="RND835" s="396"/>
      <c r="RNE835" s="396"/>
      <c r="RNF835" s="396"/>
      <c r="RNG835" s="396"/>
      <c r="RNH835" s="396"/>
      <c r="RNI835" s="396"/>
      <c r="RNJ835" s="396"/>
      <c r="RNK835" s="396"/>
      <c r="RNL835" s="396"/>
      <c r="RNM835" s="396"/>
      <c r="RNN835" s="396"/>
      <c r="RNO835" s="396"/>
      <c r="RNP835" s="396"/>
      <c r="RNQ835" s="396"/>
      <c r="RNR835" s="396"/>
      <c r="RNS835" s="396"/>
      <c r="RNT835" s="396"/>
      <c r="RNU835" s="396"/>
      <c r="RNV835" s="396"/>
      <c r="RNW835" s="396"/>
      <c r="RNX835" s="396"/>
      <c r="RNY835" s="396"/>
      <c r="RNZ835" s="396"/>
      <c r="ROA835" s="396"/>
      <c r="ROB835" s="396"/>
      <c r="ROC835" s="396"/>
      <c r="ROD835" s="396"/>
      <c r="ROE835" s="396"/>
      <c r="ROF835" s="396"/>
      <c r="ROG835" s="396"/>
      <c r="ROH835" s="396"/>
      <c r="ROI835" s="396"/>
      <c r="ROJ835" s="396"/>
      <c r="ROK835" s="396"/>
      <c r="ROL835" s="396"/>
      <c r="ROM835" s="396"/>
      <c r="RON835" s="396"/>
      <c r="ROO835" s="396"/>
      <c r="ROP835" s="396"/>
      <c r="ROQ835" s="396"/>
      <c r="ROR835" s="396"/>
      <c r="ROS835" s="396"/>
      <c r="ROT835" s="396"/>
      <c r="ROU835" s="396"/>
      <c r="ROV835" s="396"/>
      <c r="ROW835" s="396"/>
      <c r="ROX835" s="396"/>
      <c r="ROY835" s="396"/>
      <c r="ROZ835" s="396"/>
      <c r="RPA835" s="396"/>
      <c r="RPB835" s="396"/>
      <c r="RPC835" s="396"/>
      <c r="RPD835" s="396"/>
      <c r="RPE835" s="396"/>
      <c r="RPF835" s="396"/>
      <c r="RPG835" s="396"/>
      <c r="RPH835" s="396"/>
      <c r="RPI835" s="396"/>
      <c r="RPJ835" s="396"/>
      <c r="RPK835" s="396"/>
      <c r="RPL835" s="396"/>
      <c r="RPM835" s="396"/>
      <c r="RPN835" s="396"/>
      <c r="RPO835" s="396"/>
      <c r="RPP835" s="396"/>
      <c r="RPQ835" s="396"/>
      <c r="RPR835" s="396"/>
      <c r="RPS835" s="396"/>
      <c r="RPT835" s="396"/>
      <c r="RPU835" s="396"/>
      <c r="RPV835" s="396"/>
      <c r="RPW835" s="396"/>
      <c r="RPX835" s="396"/>
      <c r="RPY835" s="396"/>
      <c r="RPZ835" s="396"/>
      <c r="RQA835" s="396"/>
      <c r="RQB835" s="396"/>
      <c r="RQC835" s="396"/>
      <c r="RQD835" s="396"/>
      <c r="RQE835" s="396"/>
      <c r="RQF835" s="396"/>
      <c r="RQG835" s="396"/>
      <c r="RQH835" s="396"/>
      <c r="RQI835" s="396"/>
      <c r="RQJ835" s="396"/>
      <c r="RQK835" s="396"/>
      <c r="RQL835" s="396"/>
      <c r="RQM835" s="396"/>
      <c r="RQN835" s="396"/>
      <c r="RQO835" s="396"/>
      <c r="RQP835" s="396"/>
      <c r="RQQ835" s="396"/>
      <c r="RQR835" s="396"/>
      <c r="RQS835" s="396"/>
      <c r="RQT835" s="396"/>
      <c r="RQU835" s="396"/>
      <c r="RQV835" s="396"/>
      <c r="RQW835" s="396"/>
      <c r="RQX835" s="396"/>
      <c r="RQY835" s="396"/>
      <c r="RQZ835" s="396"/>
      <c r="RRA835" s="396"/>
      <c r="RRB835" s="396"/>
      <c r="RRC835" s="396"/>
      <c r="RRD835" s="396"/>
      <c r="RRE835" s="396"/>
      <c r="RRF835" s="396"/>
      <c r="RRG835" s="396"/>
      <c r="RRH835" s="396"/>
      <c r="RRI835" s="396"/>
      <c r="RRJ835" s="396"/>
      <c r="RRK835" s="396"/>
      <c r="RRL835" s="396"/>
      <c r="RRM835" s="396"/>
      <c r="RRN835" s="396"/>
      <c r="RRO835" s="396"/>
      <c r="RRP835" s="396"/>
      <c r="RRQ835" s="396"/>
      <c r="RRR835" s="396"/>
      <c r="RRS835" s="396"/>
      <c r="RRT835" s="396"/>
      <c r="RRU835" s="396"/>
      <c r="RRV835" s="396"/>
      <c r="RRW835" s="396"/>
      <c r="RRX835" s="396"/>
      <c r="RRY835" s="396"/>
      <c r="RRZ835" s="396"/>
      <c r="RSA835" s="396"/>
      <c r="RSB835" s="396"/>
      <c r="RSC835" s="396"/>
      <c r="RSD835" s="396"/>
      <c r="RSE835" s="396"/>
      <c r="RSF835" s="396"/>
      <c r="RSG835" s="396"/>
      <c r="RSH835" s="396"/>
      <c r="RSI835" s="396"/>
      <c r="RSJ835" s="396"/>
      <c r="RSK835" s="396"/>
      <c r="RSL835" s="396"/>
      <c r="RSM835" s="396"/>
      <c r="RSN835" s="396"/>
      <c r="RSO835" s="396"/>
      <c r="RSP835" s="396"/>
      <c r="RSQ835" s="396"/>
      <c r="RSR835" s="396"/>
      <c r="RSS835" s="396"/>
      <c r="RST835" s="396"/>
      <c r="RSU835" s="396"/>
      <c r="RSV835" s="396"/>
      <c r="RSW835" s="396"/>
      <c r="RSX835" s="396"/>
      <c r="RSY835" s="396"/>
      <c r="RSZ835" s="396"/>
      <c r="RTA835" s="396"/>
      <c r="RTB835" s="396"/>
      <c r="RTC835" s="396"/>
      <c r="RTD835" s="396"/>
      <c r="RTE835" s="396"/>
      <c r="RTF835" s="396"/>
      <c r="RTG835" s="396"/>
      <c r="RTH835" s="396"/>
      <c r="RTI835" s="396"/>
      <c r="RTJ835" s="396"/>
      <c r="RTK835" s="396"/>
      <c r="RTL835" s="396"/>
      <c r="RTM835" s="396"/>
      <c r="RTN835" s="396"/>
      <c r="RTO835" s="396"/>
      <c r="RTP835" s="396"/>
      <c r="RTQ835" s="396"/>
      <c r="RTR835" s="396"/>
      <c r="RTS835" s="396"/>
      <c r="RTT835" s="396"/>
      <c r="RTU835" s="396"/>
      <c r="RTV835" s="396"/>
      <c r="RTW835" s="396"/>
      <c r="RTX835" s="396"/>
      <c r="RTY835" s="396"/>
      <c r="RTZ835" s="396"/>
      <c r="RUA835" s="396"/>
      <c r="RUB835" s="396"/>
      <c r="RUC835" s="396"/>
      <c r="RUD835" s="396"/>
      <c r="RUE835" s="396"/>
      <c r="RUF835" s="396"/>
      <c r="RUG835" s="396"/>
      <c r="RUH835" s="396"/>
      <c r="RUI835" s="396"/>
      <c r="RUJ835" s="396"/>
      <c r="RUK835" s="396"/>
      <c r="RUL835" s="396"/>
      <c r="RUM835" s="396"/>
      <c r="RUN835" s="396"/>
      <c r="RUO835" s="396"/>
      <c r="RUP835" s="396"/>
      <c r="RUQ835" s="396"/>
      <c r="RUR835" s="396"/>
      <c r="RUS835" s="396"/>
      <c r="RUT835" s="396"/>
      <c r="RUU835" s="396"/>
      <c r="RUV835" s="396"/>
      <c r="RUW835" s="396"/>
      <c r="RUX835" s="396"/>
      <c r="RUY835" s="396"/>
      <c r="RUZ835" s="396"/>
      <c r="RVA835" s="396"/>
      <c r="RVB835" s="396"/>
      <c r="RVC835" s="396"/>
      <c r="RVD835" s="396"/>
      <c r="RVE835" s="396"/>
      <c r="RVF835" s="396"/>
      <c r="RVG835" s="396"/>
      <c r="RVH835" s="396"/>
      <c r="RVI835" s="396"/>
      <c r="RVJ835" s="396"/>
      <c r="RVK835" s="396"/>
      <c r="RVL835" s="396"/>
      <c r="RVM835" s="396"/>
      <c r="RVN835" s="396"/>
      <c r="RVO835" s="396"/>
      <c r="RVP835" s="396"/>
      <c r="RVQ835" s="396"/>
      <c r="RVR835" s="396"/>
      <c r="RVS835" s="396"/>
      <c r="RVT835" s="396"/>
      <c r="RVU835" s="396"/>
      <c r="RVV835" s="396"/>
      <c r="RVW835" s="396"/>
      <c r="RVX835" s="396"/>
      <c r="RVY835" s="396"/>
      <c r="RVZ835" s="396"/>
      <c r="RWA835" s="396"/>
      <c r="RWB835" s="396"/>
      <c r="RWC835" s="396"/>
      <c r="RWD835" s="396"/>
      <c r="RWE835" s="396"/>
      <c r="RWF835" s="396"/>
      <c r="RWG835" s="396"/>
      <c r="RWH835" s="396"/>
      <c r="RWI835" s="396"/>
      <c r="RWJ835" s="396"/>
      <c r="RWK835" s="396"/>
      <c r="RWL835" s="396"/>
      <c r="RWM835" s="396"/>
      <c r="RWN835" s="396"/>
      <c r="RWO835" s="396"/>
      <c r="RWP835" s="396"/>
      <c r="RWQ835" s="396"/>
      <c r="RWR835" s="396"/>
      <c r="RWS835" s="396"/>
      <c r="RWT835" s="396"/>
      <c r="RWU835" s="396"/>
      <c r="RWV835" s="396"/>
      <c r="RWW835" s="396"/>
      <c r="RWX835" s="396"/>
      <c r="RWY835" s="396"/>
      <c r="RWZ835" s="396"/>
      <c r="RXA835" s="396"/>
      <c r="RXB835" s="396"/>
      <c r="RXC835" s="396"/>
      <c r="RXD835" s="396"/>
      <c r="RXE835" s="396"/>
      <c r="RXF835" s="396"/>
      <c r="RXG835" s="396"/>
      <c r="RXH835" s="396"/>
      <c r="RXI835" s="396"/>
      <c r="RXJ835" s="396"/>
      <c r="RXK835" s="396"/>
      <c r="RXL835" s="396"/>
      <c r="RXM835" s="396"/>
      <c r="RXN835" s="396"/>
      <c r="RXO835" s="396"/>
      <c r="RXP835" s="396"/>
      <c r="RXQ835" s="396"/>
      <c r="RXR835" s="396"/>
      <c r="RXS835" s="396"/>
      <c r="RXT835" s="396"/>
      <c r="RXU835" s="396"/>
      <c r="RXV835" s="396"/>
      <c r="RXW835" s="396"/>
      <c r="RXX835" s="396"/>
      <c r="RXY835" s="396"/>
      <c r="RXZ835" s="396"/>
      <c r="RYA835" s="396"/>
      <c r="RYB835" s="396"/>
      <c r="RYC835" s="396"/>
      <c r="RYD835" s="396"/>
      <c r="RYE835" s="396"/>
      <c r="RYF835" s="396"/>
      <c r="RYG835" s="396"/>
      <c r="RYH835" s="396"/>
      <c r="RYI835" s="396"/>
      <c r="RYJ835" s="396"/>
      <c r="RYK835" s="396"/>
      <c r="RYL835" s="396"/>
      <c r="RYM835" s="396"/>
      <c r="RYN835" s="396"/>
      <c r="RYO835" s="396"/>
      <c r="RYP835" s="396"/>
      <c r="RYQ835" s="396"/>
      <c r="RYR835" s="396"/>
      <c r="RYS835" s="396"/>
      <c r="RYT835" s="396"/>
      <c r="RYU835" s="396"/>
      <c r="RYV835" s="396"/>
      <c r="RYW835" s="396"/>
      <c r="RYX835" s="396"/>
      <c r="RYY835" s="396"/>
      <c r="RYZ835" s="396"/>
      <c r="RZA835" s="396"/>
      <c r="RZB835" s="396"/>
      <c r="RZC835" s="396"/>
      <c r="RZD835" s="396"/>
      <c r="RZE835" s="396"/>
      <c r="RZF835" s="396"/>
      <c r="RZG835" s="396"/>
      <c r="RZH835" s="396"/>
      <c r="RZI835" s="396"/>
      <c r="RZJ835" s="396"/>
      <c r="RZK835" s="396"/>
      <c r="RZL835" s="396"/>
      <c r="RZM835" s="396"/>
      <c r="RZN835" s="396"/>
      <c r="RZO835" s="396"/>
      <c r="RZP835" s="396"/>
      <c r="RZQ835" s="396"/>
      <c r="RZR835" s="396"/>
      <c r="RZS835" s="396"/>
      <c r="RZT835" s="396"/>
      <c r="RZU835" s="396"/>
      <c r="RZV835" s="396"/>
      <c r="RZW835" s="396"/>
      <c r="RZX835" s="396"/>
      <c r="RZY835" s="396"/>
      <c r="RZZ835" s="396"/>
      <c r="SAA835" s="396"/>
      <c r="SAB835" s="396"/>
      <c r="SAC835" s="396"/>
      <c r="SAD835" s="396"/>
      <c r="SAE835" s="396"/>
      <c r="SAF835" s="396"/>
      <c r="SAG835" s="396"/>
      <c r="SAH835" s="396"/>
      <c r="SAI835" s="396"/>
      <c r="SAJ835" s="396"/>
      <c r="SAK835" s="396"/>
      <c r="SAL835" s="396"/>
      <c r="SAM835" s="396"/>
      <c r="SAN835" s="396"/>
      <c r="SAO835" s="396"/>
      <c r="SAP835" s="396"/>
      <c r="SAQ835" s="396"/>
      <c r="SAR835" s="396"/>
      <c r="SAS835" s="396"/>
      <c r="SAT835" s="396"/>
      <c r="SAU835" s="396"/>
      <c r="SAV835" s="396"/>
      <c r="SAW835" s="396"/>
      <c r="SAX835" s="396"/>
      <c r="SAY835" s="396"/>
      <c r="SAZ835" s="396"/>
      <c r="SBA835" s="396"/>
      <c r="SBB835" s="396"/>
      <c r="SBC835" s="396"/>
      <c r="SBD835" s="396"/>
      <c r="SBE835" s="396"/>
      <c r="SBF835" s="396"/>
      <c r="SBG835" s="396"/>
      <c r="SBH835" s="396"/>
      <c r="SBI835" s="396"/>
      <c r="SBJ835" s="396"/>
      <c r="SBK835" s="396"/>
      <c r="SBL835" s="396"/>
      <c r="SBM835" s="396"/>
      <c r="SBN835" s="396"/>
      <c r="SBO835" s="396"/>
      <c r="SBP835" s="396"/>
      <c r="SBQ835" s="396"/>
      <c r="SBR835" s="396"/>
      <c r="SBS835" s="396"/>
      <c r="SBT835" s="396"/>
      <c r="SBU835" s="396"/>
      <c r="SBV835" s="396"/>
      <c r="SBW835" s="396"/>
      <c r="SBX835" s="396"/>
      <c r="SBY835" s="396"/>
      <c r="SBZ835" s="396"/>
      <c r="SCA835" s="396"/>
      <c r="SCB835" s="396"/>
      <c r="SCC835" s="396"/>
      <c r="SCD835" s="396"/>
      <c r="SCE835" s="396"/>
      <c r="SCF835" s="396"/>
      <c r="SCG835" s="396"/>
      <c r="SCH835" s="396"/>
      <c r="SCI835" s="396"/>
      <c r="SCJ835" s="396"/>
      <c r="SCK835" s="396"/>
      <c r="SCL835" s="396"/>
      <c r="SCM835" s="396"/>
      <c r="SCN835" s="396"/>
      <c r="SCO835" s="396"/>
      <c r="SCP835" s="396"/>
      <c r="SCQ835" s="396"/>
      <c r="SCR835" s="396"/>
      <c r="SCS835" s="396"/>
      <c r="SCT835" s="396"/>
      <c r="SCU835" s="396"/>
      <c r="SCV835" s="396"/>
      <c r="SCW835" s="396"/>
      <c r="SCX835" s="396"/>
      <c r="SCY835" s="396"/>
      <c r="SCZ835" s="396"/>
      <c r="SDA835" s="396"/>
      <c r="SDB835" s="396"/>
      <c r="SDC835" s="396"/>
      <c r="SDD835" s="396"/>
      <c r="SDE835" s="396"/>
      <c r="SDF835" s="396"/>
      <c r="SDG835" s="396"/>
      <c r="SDH835" s="396"/>
      <c r="SDI835" s="396"/>
      <c r="SDJ835" s="396"/>
      <c r="SDK835" s="396"/>
      <c r="SDL835" s="396"/>
      <c r="SDM835" s="396"/>
      <c r="SDN835" s="396"/>
      <c r="SDO835" s="396"/>
      <c r="SDP835" s="396"/>
      <c r="SDQ835" s="396"/>
      <c r="SDR835" s="396"/>
      <c r="SDS835" s="396"/>
      <c r="SDT835" s="396"/>
      <c r="SDU835" s="396"/>
      <c r="SDV835" s="396"/>
      <c r="SDW835" s="396"/>
      <c r="SDX835" s="396"/>
      <c r="SDY835" s="396"/>
      <c r="SDZ835" s="396"/>
      <c r="SEA835" s="396"/>
      <c r="SEB835" s="396"/>
      <c r="SEC835" s="396"/>
      <c r="SED835" s="396"/>
      <c r="SEE835" s="396"/>
      <c r="SEF835" s="396"/>
      <c r="SEG835" s="396"/>
      <c r="SEH835" s="396"/>
      <c r="SEI835" s="396"/>
      <c r="SEJ835" s="396"/>
      <c r="SEK835" s="396"/>
      <c r="SEL835" s="396"/>
      <c r="SEM835" s="396"/>
      <c r="SEN835" s="396"/>
      <c r="SEO835" s="396"/>
      <c r="SEP835" s="396"/>
      <c r="SEQ835" s="396"/>
      <c r="SER835" s="396"/>
      <c r="SES835" s="396"/>
      <c r="SET835" s="396"/>
      <c r="SEU835" s="396"/>
      <c r="SEV835" s="396"/>
      <c r="SEW835" s="396"/>
      <c r="SEX835" s="396"/>
      <c r="SEY835" s="396"/>
      <c r="SEZ835" s="396"/>
      <c r="SFA835" s="396"/>
      <c r="SFB835" s="396"/>
      <c r="SFC835" s="396"/>
      <c r="SFD835" s="396"/>
      <c r="SFE835" s="396"/>
      <c r="SFF835" s="396"/>
      <c r="SFG835" s="396"/>
      <c r="SFH835" s="396"/>
      <c r="SFI835" s="396"/>
      <c r="SFJ835" s="396"/>
      <c r="SFK835" s="396"/>
      <c r="SFL835" s="396"/>
      <c r="SFM835" s="396"/>
      <c r="SFN835" s="396"/>
      <c r="SFO835" s="396"/>
      <c r="SFP835" s="396"/>
      <c r="SFQ835" s="396"/>
      <c r="SFR835" s="396"/>
      <c r="SFS835" s="396"/>
      <c r="SFT835" s="396"/>
      <c r="SFU835" s="396"/>
      <c r="SFV835" s="396"/>
      <c r="SFW835" s="396"/>
      <c r="SFX835" s="396"/>
      <c r="SFY835" s="396"/>
      <c r="SFZ835" s="396"/>
      <c r="SGA835" s="396"/>
      <c r="SGB835" s="396"/>
      <c r="SGC835" s="396"/>
      <c r="SGD835" s="396"/>
      <c r="SGE835" s="396"/>
      <c r="SGF835" s="396"/>
      <c r="SGG835" s="396"/>
      <c r="SGH835" s="396"/>
      <c r="SGI835" s="396"/>
      <c r="SGJ835" s="396"/>
      <c r="SGK835" s="396"/>
      <c r="SGL835" s="396"/>
      <c r="SGM835" s="396"/>
      <c r="SGN835" s="396"/>
      <c r="SGO835" s="396"/>
      <c r="SGP835" s="396"/>
      <c r="SGQ835" s="396"/>
      <c r="SGR835" s="396"/>
      <c r="SGS835" s="396"/>
      <c r="SGT835" s="396"/>
      <c r="SGU835" s="396"/>
      <c r="SGV835" s="396"/>
      <c r="SGW835" s="396"/>
      <c r="SGX835" s="396"/>
      <c r="SGY835" s="396"/>
      <c r="SGZ835" s="396"/>
      <c r="SHA835" s="396"/>
      <c r="SHB835" s="396"/>
      <c r="SHC835" s="396"/>
      <c r="SHD835" s="396"/>
      <c r="SHE835" s="396"/>
      <c r="SHF835" s="396"/>
      <c r="SHG835" s="396"/>
      <c r="SHH835" s="396"/>
      <c r="SHI835" s="396"/>
      <c r="SHJ835" s="396"/>
      <c r="SHK835" s="396"/>
      <c r="SHL835" s="396"/>
      <c r="SHM835" s="396"/>
      <c r="SHN835" s="396"/>
      <c r="SHO835" s="396"/>
      <c r="SHP835" s="396"/>
      <c r="SHQ835" s="396"/>
      <c r="SHR835" s="396"/>
      <c r="SHS835" s="396"/>
      <c r="SHT835" s="396"/>
      <c r="SHU835" s="396"/>
      <c r="SHV835" s="396"/>
      <c r="SHW835" s="396"/>
      <c r="SHX835" s="396"/>
      <c r="SHY835" s="396"/>
      <c r="SHZ835" s="396"/>
      <c r="SIA835" s="396"/>
      <c r="SIB835" s="396"/>
      <c r="SIC835" s="396"/>
      <c r="SID835" s="396"/>
      <c r="SIE835" s="396"/>
      <c r="SIF835" s="396"/>
      <c r="SIG835" s="396"/>
      <c r="SIH835" s="396"/>
      <c r="SII835" s="396"/>
      <c r="SIJ835" s="396"/>
      <c r="SIK835" s="396"/>
      <c r="SIL835" s="396"/>
      <c r="SIM835" s="396"/>
      <c r="SIN835" s="396"/>
      <c r="SIO835" s="396"/>
      <c r="SIP835" s="396"/>
      <c r="SIQ835" s="396"/>
      <c r="SIR835" s="396"/>
      <c r="SIS835" s="396"/>
      <c r="SIT835" s="396"/>
      <c r="SIU835" s="396"/>
      <c r="SIV835" s="396"/>
      <c r="SIW835" s="396"/>
      <c r="SIX835" s="396"/>
      <c r="SIY835" s="396"/>
      <c r="SIZ835" s="396"/>
      <c r="SJA835" s="396"/>
      <c r="SJB835" s="396"/>
      <c r="SJC835" s="396"/>
      <c r="SJD835" s="396"/>
      <c r="SJE835" s="396"/>
      <c r="SJF835" s="396"/>
      <c r="SJG835" s="396"/>
      <c r="SJH835" s="396"/>
      <c r="SJI835" s="396"/>
      <c r="SJJ835" s="396"/>
      <c r="SJK835" s="396"/>
      <c r="SJL835" s="396"/>
      <c r="SJM835" s="396"/>
      <c r="SJN835" s="396"/>
      <c r="SJO835" s="396"/>
      <c r="SJP835" s="396"/>
      <c r="SJQ835" s="396"/>
      <c r="SJR835" s="396"/>
      <c r="SJS835" s="396"/>
      <c r="SJT835" s="396"/>
      <c r="SJU835" s="396"/>
      <c r="SJV835" s="396"/>
      <c r="SJW835" s="396"/>
      <c r="SJX835" s="396"/>
      <c r="SJY835" s="396"/>
      <c r="SJZ835" s="396"/>
      <c r="SKA835" s="396"/>
      <c r="SKB835" s="396"/>
      <c r="SKC835" s="396"/>
      <c r="SKD835" s="396"/>
      <c r="SKE835" s="396"/>
      <c r="SKF835" s="396"/>
      <c r="SKG835" s="396"/>
      <c r="SKH835" s="396"/>
      <c r="SKI835" s="396"/>
      <c r="SKJ835" s="396"/>
      <c r="SKK835" s="396"/>
      <c r="SKL835" s="396"/>
      <c r="SKM835" s="396"/>
      <c r="SKN835" s="396"/>
      <c r="SKO835" s="396"/>
      <c r="SKP835" s="396"/>
      <c r="SKQ835" s="396"/>
      <c r="SKR835" s="396"/>
      <c r="SKS835" s="396"/>
      <c r="SKT835" s="396"/>
      <c r="SKU835" s="396"/>
      <c r="SKV835" s="396"/>
      <c r="SKW835" s="396"/>
      <c r="SKX835" s="396"/>
      <c r="SKY835" s="396"/>
      <c r="SKZ835" s="396"/>
      <c r="SLA835" s="396"/>
      <c r="SLB835" s="396"/>
      <c r="SLC835" s="396"/>
      <c r="SLD835" s="396"/>
      <c r="SLE835" s="396"/>
      <c r="SLF835" s="396"/>
      <c r="SLG835" s="396"/>
      <c r="SLH835" s="396"/>
      <c r="SLI835" s="396"/>
      <c r="SLJ835" s="396"/>
      <c r="SLK835" s="396"/>
      <c r="SLL835" s="396"/>
      <c r="SLM835" s="396"/>
      <c r="SLN835" s="396"/>
      <c r="SLO835" s="396"/>
      <c r="SLP835" s="396"/>
      <c r="SLQ835" s="396"/>
      <c r="SLR835" s="396"/>
      <c r="SLS835" s="396"/>
      <c r="SLT835" s="396"/>
      <c r="SLU835" s="396"/>
      <c r="SLV835" s="396"/>
      <c r="SLW835" s="396"/>
      <c r="SLX835" s="396"/>
      <c r="SLY835" s="396"/>
      <c r="SLZ835" s="396"/>
      <c r="SMA835" s="396"/>
      <c r="SMB835" s="396"/>
      <c r="SMC835" s="396"/>
      <c r="SMD835" s="396"/>
      <c r="SME835" s="396"/>
      <c r="SMF835" s="396"/>
      <c r="SMG835" s="396"/>
      <c r="SMH835" s="396"/>
      <c r="SMI835" s="396"/>
      <c r="SMJ835" s="396"/>
      <c r="SMK835" s="396"/>
      <c r="SML835" s="396"/>
      <c r="SMM835" s="396"/>
      <c r="SMN835" s="396"/>
      <c r="SMO835" s="396"/>
      <c r="SMP835" s="396"/>
      <c r="SMQ835" s="396"/>
      <c r="SMR835" s="396"/>
      <c r="SMS835" s="396"/>
      <c r="SMT835" s="396"/>
      <c r="SMU835" s="396"/>
      <c r="SMV835" s="396"/>
      <c r="SMW835" s="396"/>
      <c r="SMX835" s="396"/>
      <c r="SMY835" s="396"/>
      <c r="SMZ835" s="396"/>
      <c r="SNA835" s="396"/>
      <c r="SNB835" s="396"/>
      <c r="SNC835" s="396"/>
      <c r="SND835" s="396"/>
      <c r="SNE835" s="396"/>
      <c r="SNF835" s="396"/>
      <c r="SNG835" s="396"/>
      <c r="SNH835" s="396"/>
      <c r="SNI835" s="396"/>
      <c r="SNJ835" s="396"/>
      <c r="SNK835" s="396"/>
      <c r="SNL835" s="396"/>
      <c r="SNM835" s="396"/>
      <c r="SNN835" s="396"/>
      <c r="SNO835" s="396"/>
      <c r="SNP835" s="396"/>
      <c r="SNQ835" s="396"/>
      <c r="SNR835" s="396"/>
      <c r="SNS835" s="396"/>
      <c r="SNT835" s="396"/>
      <c r="SNU835" s="396"/>
      <c r="SNV835" s="396"/>
      <c r="SNW835" s="396"/>
      <c r="SNX835" s="396"/>
      <c r="SNY835" s="396"/>
      <c r="SNZ835" s="396"/>
      <c r="SOA835" s="396"/>
      <c r="SOB835" s="396"/>
      <c r="SOC835" s="396"/>
      <c r="SOD835" s="396"/>
      <c r="SOE835" s="396"/>
      <c r="SOF835" s="396"/>
      <c r="SOG835" s="396"/>
      <c r="SOH835" s="396"/>
      <c r="SOI835" s="396"/>
      <c r="SOJ835" s="396"/>
      <c r="SOK835" s="396"/>
      <c r="SOL835" s="396"/>
      <c r="SOM835" s="396"/>
      <c r="SON835" s="396"/>
      <c r="SOO835" s="396"/>
      <c r="SOP835" s="396"/>
      <c r="SOQ835" s="396"/>
      <c r="SOR835" s="396"/>
      <c r="SOS835" s="396"/>
      <c r="SOT835" s="396"/>
      <c r="SOU835" s="396"/>
      <c r="SOV835" s="396"/>
      <c r="SOW835" s="396"/>
      <c r="SOX835" s="396"/>
      <c r="SOY835" s="396"/>
      <c r="SOZ835" s="396"/>
      <c r="SPA835" s="396"/>
      <c r="SPB835" s="396"/>
      <c r="SPC835" s="396"/>
      <c r="SPD835" s="396"/>
      <c r="SPE835" s="396"/>
      <c r="SPF835" s="396"/>
      <c r="SPG835" s="396"/>
      <c r="SPH835" s="396"/>
      <c r="SPI835" s="396"/>
      <c r="SPJ835" s="396"/>
      <c r="SPK835" s="396"/>
      <c r="SPL835" s="396"/>
      <c r="SPM835" s="396"/>
      <c r="SPN835" s="396"/>
      <c r="SPO835" s="396"/>
      <c r="SPP835" s="396"/>
      <c r="SPQ835" s="396"/>
      <c r="SPR835" s="396"/>
      <c r="SPS835" s="396"/>
      <c r="SPT835" s="396"/>
      <c r="SPU835" s="396"/>
      <c r="SPV835" s="396"/>
      <c r="SPW835" s="396"/>
      <c r="SPX835" s="396"/>
      <c r="SPY835" s="396"/>
      <c r="SPZ835" s="396"/>
      <c r="SQA835" s="396"/>
      <c r="SQB835" s="396"/>
      <c r="SQC835" s="396"/>
      <c r="SQD835" s="396"/>
      <c r="SQE835" s="396"/>
      <c r="SQF835" s="396"/>
      <c r="SQG835" s="396"/>
      <c r="SQH835" s="396"/>
      <c r="SQI835" s="396"/>
      <c r="SQJ835" s="396"/>
      <c r="SQK835" s="396"/>
      <c r="SQL835" s="396"/>
      <c r="SQM835" s="396"/>
      <c r="SQN835" s="396"/>
      <c r="SQO835" s="396"/>
      <c r="SQP835" s="396"/>
      <c r="SQQ835" s="396"/>
      <c r="SQR835" s="396"/>
      <c r="SQS835" s="396"/>
      <c r="SQT835" s="396"/>
      <c r="SQU835" s="396"/>
      <c r="SQV835" s="396"/>
      <c r="SQW835" s="396"/>
      <c r="SQX835" s="396"/>
      <c r="SQY835" s="396"/>
      <c r="SQZ835" s="396"/>
      <c r="SRA835" s="396"/>
      <c r="SRB835" s="396"/>
      <c r="SRC835" s="396"/>
      <c r="SRD835" s="396"/>
      <c r="SRE835" s="396"/>
      <c r="SRF835" s="396"/>
      <c r="SRG835" s="396"/>
      <c r="SRH835" s="396"/>
      <c r="SRI835" s="396"/>
      <c r="SRJ835" s="396"/>
      <c r="SRK835" s="396"/>
      <c r="SRL835" s="396"/>
      <c r="SRM835" s="396"/>
      <c r="SRN835" s="396"/>
      <c r="SRO835" s="396"/>
      <c r="SRP835" s="396"/>
      <c r="SRQ835" s="396"/>
      <c r="SRR835" s="396"/>
      <c r="SRS835" s="396"/>
      <c r="SRT835" s="396"/>
      <c r="SRU835" s="396"/>
      <c r="SRV835" s="396"/>
      <c r="SRW835" s="396"/>
      <c r="SRX835" s="396"/>
      <c r="SRY835" s="396"/>
      <c r="SRZ835" s="396"/>
      <c r="SSA835" s="396"/>
      <c r="SSB835" s="396"/>
      <c r="SSC835" s="396"/>
      <c r="SSD835" s="396"/>
      <c r="SSE835" s="396"/>
      <c r="SSF835" s="396"/>
      <c r="SSG835" s="396"/>
      <c r="SSH835" s="396"/>
      <c r="SSI835" s="396"/>
      <c r="SSJ835" s="396"/>
      <c r="SSK835" s="396"/>
      <c r="SSL835" s="396"/>
      <c r="SSM835" s="396"/>
      <c r="SSN835" s="396"/>
      <c r="SSO835" s="396"/>
      <c r="SSP835" s="396"/>
      <c r="SSQ835" s="396"/>
      <c r="SSR835" s="396"/>
      <c r="SSS835" s="396"/>
      <c r="SST835" s="396"/>
      <c r="SSU835" s="396"/>
      <c r="SSV835" s="396"/>
      <c r="SSW835" s="396"/>
      <c r="SSX835" s="396"/>
      <c r="SSY835" s="396"/>
      <c r="SSZ835" s="396"/>
      <c r="STA835" s="396"/>
      <c r="STB835" s="396"/>
      <c r="STC835" s="396"/>
      <c r="STD835" s="396"/>
      <c r="STE835" s="396"/>
      <c r="STF835" s="396"/>
      <c r="STG835" s="396"/>
      <c r="STH835" s="396"/>
      <c r="STI835" s="396"/>
      <c r="STJ835" s="396"/>
      <c r="STK835" s="396"/>
      <c r="STL835" s="396"/>
      <c r="STM835" s="396"/>
      <c r="STN835" s="396"/>
      <c r="STO835" s="396"/>
      <c r="STP835" s="396"/>
      <c r="STQ835" s="396"/>
      <c r="STR835" s="396"/>
      <c r="STS835" s="396"/>
      <c r="STT835" s="396"/>
      <c r="STU835" s="396"/>
      <c r="STV835" s="396"/>
      <c r="STW835" s="396"/>
      <c r="STX835" s="396"/>
      <c r="STY835" s="396"/>
      <c r="STZ835" s="396"/>
      <c r="SUA835" s="396"/>
      <c r="SUB835" s="396"/>
      <c r="SUC835" s="396"/>
      <c r="SUD835" s="396"/>
      <c r="SUE835" s="396"/>
      <c r="SUF835" s="396"/>
      <c r="SUG835" s="396"/>
      <c r="SUH835" s="396"/>
      <c r="SUI835" s="396"/>
      <c r="SUJ835" s="396"/>
      <c r="SUK835" s="396"/>
      <c r="SUL835" s="396"/>
      <c r="SUM835" s="396"/>
      <c r="SUN835" s="396"/>
      <c r="SUO835" s="396"/>
      <c r="SUP835" s="396"/>
      <c r="SUQ835" s="396"/>
      <c r="SUR835" s="396"/>
      <c r="SUS835" s="396"/>
      <c r="SUT835" s="396"/>
      <c r="SUU835" s="396"/>
      <c r="SUV835" s="396"/>
      <c r="SUW835" s="396"/>
      <c r="SUX835" s="396"/>
      <c r="SUY835" s="396"/>
      <c r="SUZ835" s="396"/>
      <c r="SVA835" s="396"/>
      <c r="SVB835" s="396"/>
      <c r="SVC835" s="396"/>
      <c r="SVD835" s="396"/>
      <c r="SVE835" s="396"/>
      <c r="SVF835" s="396"/>
      <c r="SVG835" s="396"/>
      <c r="SVH835" s="396"/>
      <c r="SVI835" s="396"/>
      <c r="SVJ835" s="396"/>
      <c r="SVK835" s="396"/>
      <c r="SVL835" s="396"/>
      <c r="SVM835" s="396"/>
      <c r="SVN835" s="396"/>
      <c r="SVO835" s="396"/>
      <c r="SVP835" s="396"/>
      <c r="SVQ835" s="396"/>
      <c r="SVR835" s="396"/>
      <c r="SVS835" s="396"/>
      <c r="SVT835" s="396"/>
      <c r="SVU835" s="396"/>
      <c r="SVV835" s="396"/>
      <c r="SVW835" s="396"/>
      <c r="SVX835" s="396"/>
      <c r="SVY835" s="396"/>
      <c r="SVZ835" s="396"/>
      <c r="SWA835" s="396"/>
      <c r="SWB835" s="396"/>
      <c r="SWC835" s="396"/>
      <c r="SWD835" s="396"/>
      <c r="SWE835" s="396"/>
      <c r="SWF835" s="396"/>
      <c r="SWG835" s="396"/>
      <c r="SWH835" s="396"/>
      <c r="SWI835" s="396"/>
      <c r="SWJ835" s="396"/>
      <c r="SWK835" s="396"/>
      <c r="SWL835" s="396"/>
      <c r="SWM835" s="396"/>
      <c r="SWN835" s="396"/>
      <c r="SWO835" s="396"/>
      <c r="SWP835" s="396"/>
      <c r="SWQ835" s="396"/>
      <c r="SWR835" s="396"/>
      <c r="SWS835" s="396"/>
      <c r="SWT835" s="396"/>
      <c r="SWU835" s="396"/>
      <c r="SWV835" s="396"/>
      <c r="SWW835" s="396"/>
      <c r="SWX835" s="396"/>
      <c r="SWY835" s="396"/>
      <c r="SWZ835" s="396"/>
      <c r="SXA835" s="396"/>
      <c r="SXB835" s="396"/>
      <c r="SXC835" s="396"/>
      <c r="SXD835" s="396"/>
      <c r="SXE835" s="396"/>
      <c r="SXF835" s="396"/>
      <c r="SXG835" s="396"/>
      <c r="SXH835" s="396"/>
      <c r="SXI835" s="396"/>
      <c r="SXJ835" s="396"/>
      <c r="SXK835" s="396"/>
      <c r="SXL835" s="396"/>
      <c r="SXM835" s="396"/>
      <c r="SXN835" s="396"/>
      <c r="SXO835" s="396"/>
      <c r="SXP835" s="396"/>
      <c r="SXQ835" s="396"/>
      <c r="SXR835" s="396"/>
      <c r="SXS835" s="396"/>
      <c r="SXT835" s="396"/>
      <c r="SXU835" s="396"/>
      <c r="SXV835" s="396"/>
      <c r="SXW835" s="396"/>
      <c r="SXX835" s="396"/>
      <c r="SXY835" s="396"/>
      <c r="SXZ835" s="396"/>
      <c r="SYA835" s="396"/>
      <c r="SYB835" s="396"/>
      <c r="SYC835" s="396"/>
      <c r="SYD835" s="396"/>
      <c r="SYE835" s="396"/>
      <c r="SYF835" s="396"/>
      <c r="SYG835" s="396"/>
      <c r="SYH835" s="396"/>
      <c r="SYI835" s="396"/>
      <c r="SYJ835" s="396"/>
      <c r="SYK835" s="396"/>
      <c r="SYL835" s="396"/>
      <c r="SYM835" s="396"/>
      <c r="SYN835" s="396"/>
      <c r="SYO835" s="396"/>
      <c r="SYP835" s="396"/>
      <c r="SYQ835" s="396"/>
      <c r="SYR835" s="396"/>
      <c r="SYS835" s="396"/>
      <c r="SYT835" s="396"/>
      <c r="SYU835" s="396"/>
      <c r="SYV835" s="396"/>
      <c r="SYW835" s="396"/>
      <c r="SYX835" s="396"/>
      <c r="SYY835" s="396"/>
      <c r="SYZ835" s="396"/>
      <c r="SZA835" s="396"/>
      <c r="SZB835" s="396"/>
      <c r="SZC835" s="396"/>
      <c r="SZD835" s="396"/>
      <c r="SZE835" s="396"/>
      <c r="SZF835" s="396"/>
      <c r="SZG835" s="396"/>
      <c r="SZH835" s="396"/>
      <c r="SZI835" s="396"/>
      <c r="SZJ835" s="396"/>
      <c r="SZK835" s="396"/>
      <c r="SZL835" s="396"/>
      <c r="SZM835" s="396"/>
      <c r="SZN835" s="396"/>
      <c r="SZO835" s="396"/>
      <c r="SZP835" s="396"/>
      <c r="SZQ835" s="396"/>
      <c r="SZR835" s="396"/>
      <c r="SZS835" s="396"/>
      <c r="SZT835" s="396"/>
      <c r="SZU835" s="396"/>
      <c r="SZV835" s="396"/>
      <c r="SZW835" s="396"/>
      <c r="SZX835" s="396"/>
      <c r="SZY835" s="396"/>
      <c r="SZZ835" s="396"/>
      <c r="TAA835" s="396"/>
      <c r="TAB835" s="396"/>
      <c r="TAC835" s="396"/>
      <c r="TAD835" s="396"/>
      <c r="TAE835" s="396"/>
      <c r="TAF835" s="396"/>
      <c r="TAG835" s="396"/>
      <c r="TAH835" s="396"/>
      <c r="TAI835" s="396"/>
      <c r="TAJ835" s="396"/>
      <c r="TAK835" s="396"/>
      <c r="TAL835" s="396"/>
      <c r="TAM835" s="396"/>
      <c r="TAN835" s="396"/>
      <c r="TAO835" s="396"/>
      <c r="TAP835" s="396"/>
      <c r="TAQ835" s="396"/>
      <c r="TAR835" s="396"/>
      <c r="TAS835" s="396"/>
      <c r="TAT835" s="396"/>
      <c r="TAU835" s="396"/>
      <c r="TAV835" s="396"/>
      <c r="TAW835" s="396"/>
      <c r="TAX835" s="396"/>
      <c r="TAY835" s="396"/>
      <c r="TAZ835" s="396"/>
      <c r="TBA835" s="396"/>
      <c r="TBB835" s="396"/>
      <c r="TBC835" s="396"/>
      <c r="TBD835" s="396"/>
      <c r="TBE835" s="396"/>
      <c r="TBF835" s="396"/>
      <c r="TBG835" s="396"/>
      <c r="TBH835" s="396"/>
      <c r="TBI835" s="396"/>
      <c r="TBJ835" s="396"/>
      <c r="TBK835" s="396"/>
      <c r="TBL835" s="396"/>
      <c r="TBM835" s="396"/>
      <c r="TBN835" s="396"/>
      <c r="TBO835" s="396"/>
      <c r="TBP835" s="396"/>
      <c r="TBQ835" s="396"/>
      <c r="TBR835" s="396"/>
      <c r="TBS835" s="396"/>
      <c r="TBT835" s="396"/>
      <c r="TBU835" s="396"/>
      <c r="TBV835" s="396"/>
      <c r="TBW835" s="396"/>
      <c r="TBX835" s="396"/>
      <c r="TBY835" s="396"/>
      <c r="TBZ835" s="396"/>
      <c r="TCA835" s="396"/>
      <c r="TCB835" s="396"/>
      <c r="TCC835" s="396"/>
      <c r="TCD835" s="396"/>
      <c r="TCE835" s="396"/>
      <c r="TCF835" s="396"/>
      <c r="TCG835" s="396"/>
      <c r="TCH835" s="396"/>
      <c r="TCI835" s="396"/>
      <c r="TCJ835" s="396"/>
      <c r="TCK835" s="396"/>
      <c r="TCL835" s="396"/>
      <c r="TCM835" s="396"/>
      <c r="TCN835" s="396"/>
      <c r="TCO835" s="396"/>
      <c r="TCP835" s="396"/>
      <c r="TCQ835" s="396"/>
      <c r="TCR835" s="396"/>
      <c r="TCS835" s="396"/>
      <c r="TCT835" s="396"/>
      <c r="TCU835" s="396"/>
      <c r="TCV835" s="396"/>
      <c r="TCW835" s="396"/>
      <c r="TCX835" s="396"/>
      <c r="TCY835" s="396"/>
      <c r="TCZ835" s="396"/>
      <c r="TDA835" s="396"/>
      <c r="TDB835" s="396"/>
      <c r="TDC835" s="396"/>
      <c r="TDD835" s="396"/>
      <c r="TDE835" s="396"/>
      <c r="TDF835" s="396"/>
      <c r="TDG835" s="396"/>
      <c r="TDH835" s="396"/>
      <c r="TDI835" s="396"/>
      <c r="TDJ835" s="396"/>
      <c r="TDK835" s="396"/>
      <c r="TDL835" s="396"/>
      <c r="TDM835" s="396"/>
      <c r="TDN835" s="396"/>
      <c r="TDO835" s="396"/>
      <c r="TDP835" s="396"/>
      <c r="TDQ835" s="396"/>
      <c r="TDR835" s="396"/>
      <c r="TDS835" s="396"/>
      <c r="TDT835" s="396"/>
      <c r="TDU835" s="396"/>
      <c r="TDV835" s="396"/>
      <c r="TDW835" s="396"/>
      <c r="TDX835" s="396"/>
      <c r="TDY835" s="396"/>
      <c r="TDZ835" s="396"/>
      <c r="TEA835" s="396"/>
      <c r="TEB835" s="396"/>
      <c r="TEC835" s="396"/>
      <c r="TED835" s="396"/>
      <c r="TEE835" s="396"/>
      <c r="TEF835" s="396"/>
      <c r="TEG835" s="396"/>
      <c r="TEH835" s="396"/>
      <c r="TEI835" s="396"/>
      <c r="TEJ835" s="396"/>
      <c r="TEK835" s="396"/>
      <c r="TEL835" s="396"/>
      <c r="TEM835" s="396"/>
      <c r="TEN835" s="396"/>
      <c r="TEO835" s="396"/>
      <c r="TEP835" s="396"/>
      <c r="TEQ835" s="396"/>
      <c r="TER835" s="396"/>
      <c r="TES835" s="396"/>
      <c r="TET835" s="396"/>
      <c r="TEU835" s="396"/>
      <c r="TEV835" s="396"/>
      <c r="TEW835" s="396"/>
      <c r="TEX835" s="396"/>
      <c r="TEY835" s="396"/>
      <c r="TEZ835" s="396"/>
      <c r="TFA835" s="396"/>
      <c r="TFB835" s="396"/>
      <c r="TFC835" s="396"/>
      <c r="TFD835" s="396"/>
      <c r="TFE835" s="396"/>
      <c r="TFF835" s="396"/>
      <c r="TFG835" s="396"/>
      <c r="TFH835" s="396"/>
      <c r="TFI835" s="396"/>
      <c r="TFJ835" s="396"/>
      <c r="TFK835" s="396"/>
      <c r="TFL835" s="396"/>
      <c r="TFM835" s="396"/>
      <c r="TFN835" s="396"/>
      <c r="TFO835" s="396"/>
      <c r="TFP835" s="396"/>
      <c r="TFQ835" s="396"/>
      <c r="TFR835" s="396"/>
      <c r="TFS835" s="396"/>
      <c r="TFT835" s="396"/>
      <c r="TFU835" s="396"/>
      <c r="TFV835" s="396"/>
      <c r="TFW835" s="396"/>
      <c r="TFX835" s="396"/>
      <c r="TFY835" s="396"/>
      <c r="TFZ835" s="396"/>
      <c r="TGA835" s="396"/>
      <c r="TGB835" s="396"/>
      <c r="TGC835" s="396"/>
      <c r="TGD835" s="396"/>
      <c r="TGE835" s="396"/>
      <c r="TGF835" s="396"/>
      <c r="TGG835" s="396"/>
      <c r="TGH835" s="396"/>
      <c r="TGI835" s="396"/>
      <c r="TGJ835" s="396"/>
      <c r="TGK835" s="396"/>
      <c r="TGL835" s="396"/>
      <c r="TGM835" s="396"/>
      <c r="TGN835" s="396"/>
      <c r="TGO835" s="396"/>
      <c r="TGP835" s="396"/>
      <c r="TGQ835" s="396"/>
      <c r="TGR835" s="396"/>
      <c r="TGS835" s="396"/>
      <c r="TGT835" s="396"/>
      <c r="TGU835" s="396"/>
      <c r="TGV835" s="396"/>
      <c r="TGW835" s="396"/>
      <c r="TGX835" s="396"/>
      <c r="TGY835" s="396"/>
      <c r="TGZ835" s="396"/>
      <c r="THA835" s="396"/>
      <c r="THB835" s="396"/>
      <c r="THC835" s="396"/>
      <c r="THD835" s="396"/>
      <c r="THE835" s="396"/>
      <c r="THF835" s="396"/>
      <c r="THG835" s="396"/>
      <c r="THH835" s="396"/>
      <c r="THI835" s="396"/>
      <c r="THJ835" s="396"/>
      <c r="THK835" s="396"/>
      <c r="THL835" s="396"/>
      <c r="THM835" s="396"/>
      <c r="THN835" s="396"/>
      <c r="THO835" s="396"/>
      <c r="THP835" s="396"/>
      <c r="THQ835" s="396"/>
      <c r="THR835" s="396"/>
      <c r="THS835" s="396"/>
      <c r="THT835" s="396"/>
      <c r="THU835" s="396"/>
      <c r="THV835" s="396"/>
      <c r="THW835" s="396"/>
      <c r="THX835" s="396"/>
      <c r="THY835" s="396"/>
      <c r="THZ835" s="396"/>
      <c r="TIA835" s="396"/>
      <c r="TIB835" s="396"/>
      <c r="TIC835" s="396"/>
      <c r="TID835" s="396"/>
      <c r="TIE835" s="396"/>
      <c r="TIF835" s="396"/>
      <c r="TIG835" s="396"/>
      <c r="TIH835" s="396"/>
      <c r="TII835" s="396"/>
      <c r="TIJ835" s="396"/>
      <c r="TIK835" s="396"/>
      <c r="TIL835" s="396"/>
      <c r="TIM835" s="396"/>
      <c r="TIN835" s="396"/>
      <c r="TIO835" s="396"/>
      <c r="TIP835" s="396"/>
      <c r="TIQ835" s="396"/>
      <c r="TIR835" s="396"/>
      <c r="TIS835" s="396"/>
      <c r="TIT835" s="396"/>
      <c r="TIU835" s="396"/>
      <c r="TIV835" s="396"/>
      <c r="TIW835" s="396"/>
      <c r="TIX835" s="396"/>
      <c r="TIY835" s="396"/>
      <c r="TIZ835" s="396"/>
      <c r="TJA835" s="396"/>
      <c r="TJB835" s="396"/>
      <c r="TJC835" s="396"/>
      <c r="TJD835" s="396"/>
      <c r="TJE835" s="396"/>
      <c r="TJF835" s="396"/>
      <c r="TJG835" s="396"/>
      <c r="TJH835" s="396"/>
      <c r="TJI835" s="396"/>
      <c r="TJJ835" s="396"/>
      <c r="TJK835" s="396"/>
      <c r="TJL835" s="396"/>
      <c r="TJM835" s="396"/>
      <c r="TJN835" s="396"/>
      <c r="TJO835" s="396"/>
      <c r="TJP835" s="396"/>
      <c r="TJQ835" s="396"/>
      <c r="TJR835" s="396"/>
      <c r="TJS835" s="396"/>
      <c r="TJT835" s="396"/>
      <c r="TJU835" s="396"/>
      <c r="TJV835" s="396"/>
      <c r="TJW835" s="396"/>
      <c r="TJX835" s="396"/>
      <c r="TJY835" s="396"/>
      <c r="TJZ835" s="396"/>
      <c r="TKA835" s="396"/>
      <c r="TKB835" s="396"/>
      <c r="TKC835" s="396"/>
      <c r="TKD835" s="396"/>
      <c r="TKE835" s="396"/>
      <c r="TKF835" s="396"/>
      <c r="TKG835" s="396"/>
      <c r="TKH835" s="396"/>
      <c r="TKI835" s="396"/>
      <c r="TKJ835" s="396"/>
      <c r="TKK835" s="396"/>
      <c r="TKL835" s="396"/>
      <c r="TKM835" s="396"/>
      <c r="TKN835" s="396"/>
      <c r="TKO835" s="396"/>
      <c r="TKP835" s="396"/>
      <c r="TKQ835" s="396"/>
      <c r="TKR835" s="396"/>
      <c r="TKS835" s="396"/>
      <c r="TKT835" s="396"/>
      <c r="TKU835" s="396"/>
      <c r="TKV835" s="396"/>
      <c r="TKW835" s="396"/>
      <c r="TKX835" s="396"/>
      <c r="TKY835" s="396"/>
      <c r="TKZ835" s="396"/>
      <c r="TLA835" s="396"/>
      <c r="TLB835" s="396"/>
      <c r="TLC835" s="396"/>
      <c r="TLD835" s="396"/>
      <c r="TLE835" s="396"/>
      <c r="TLF835" s="396"/>
      <c r="TLG835" s="396"/>
      <c r="TLH835" s="396"/>
      <c r="TLI835" s="396"/>
      <c r="TLJ835" s="396"/>
      <c r="TLK835" s="396"/>
      <c r="TLL835" s="396"/>
      <c r="TLM835" s="396"/>
      <c r="TLN835" s="396"/>
      <c r="TLO835" s="396"/>
      <c r="TLP835" s="396"/>
      <c r="TLQ835" s="396"/>
      <c r="TLR835" s="396"/>
      <c r="TLS835" s="396"/>
      <c r="TLT835" s="396"/>
      <c r="TLU835" s="396"/>
      <c r="TLV835" s="396"/>
      <c r="TLW835" s="396"/>
      <c r="TLX835" s="396"/>
      <c r="TLY835" s="396"/>
      <c r="TLZ835" s="396"/>
      <c r="TMA835" s="396"/>
      <c r="TMB835" s="396"/>
      <c r="TMC835" s="396"/>
      <c r="TMD835" s="396"/>
      <c r="TME835" s="396"/>
      <c r="TMF835" s="396"/>
      <c r="TMG835" s="396"/>
      <c r="TMH835" s="396"/>
      <c r="TMI835" s="396"/>
      <c r="TMJ835" s="396"/>
      <c r="TMK835" s="396"/>
      <c r="TML835" s="396"/>
      <c r="TMM835" s="396"/>
      <c r="TMN835" s="396"/>
      <c r="TMO835" s="396"/>
      <c r="TMP835" s="396"/>
      <c r="TMQ835" s="396"/>
      <c r="TMR835" s="396"/>
      <c r="TMS835" s="396"/>
      <c r="TMT835" s="396"/>
      <c r="TMU835" s="396"/>
      <c r="TMV835" s="396"/>
      <c r="TMW835" s="396"/>
      <c r="TMX835" s="396"/>
      <c r="TMY835" s="396"/>
      <c r="TMZ835" s="396"/>
      <c r="TNA835" s="396"/>
      <c r="TNB835" s="396"/>
      <c r="TNC835" s="396"/>
      <c r="TND835" s="396"/>
      <c r="TNE835" s="396"/>
      <c r="TNF835" s="396"/>
      <c r="TNG835" s="396"/>
      <c r="TNH835" s="396"/>
      <c r="TNI835" s="396"/>
      <c r="TNJ835" s="396"/>
      <c r="TNK835" s="396"/>
      <c r="TNL835" s="396"/>
      <c r="TNM835" s="396"/>
      <c r="TNN835" s="396"/>
      <c r="TNO835" s="396"/>
      <c r="TNP835" s="396"/>
      <c r="TNQ835" s="396"/>
      <c r="TNR835" s="396"/>
      <c r="TNS835" s="396"/>
      <c r="TNT835" s="396"/>
      <c r="TNU835" s="396"/>
      <c r="TNV835" s="396"/>
      <c r="TNW835" s="396"/>
      <c r="TNX835" s="396"/>
      <c r="TNY835" s="396"/>
      <c r="TNZ835" s="396"/>
      <c r="TOA835" s="396"/>
      <c r="TOB835" s="396"/>
      <c r="TOC835" s="396"/>
      <c r="TOD835" s="396"/>
      <c r="TOE835" s="396"/>
      <c r="TOF835" s="396"/>
      <c r="TOG835" s="396"/>
      <c r="TOH835" s="396"/>
      <c r="TOI835" s="396"/>
      <c r="TOJ835" s="396"/>
      <c r="TOK835" s="396"/>
      <c r="TOL835" s="396"/>
      <c r="TOM835" s="396"/>
      <c r="TON835" s="396"/>
      <c r="TOO835" s="396"/>
      <c r="TOP835" s="396"/>
      <c r="TOQ835" s="396"/>
      <c r="TOR835" s="396"/>
      <c r="TOS835" s="396"/>
      <c r="TOT835" s="396"/>
      <c r="TOU835" s="396"/>
      <c r="TOV835" s="396"/>
      <c r="TOW835" s="396"/>
      <c r="TOX835" s="396"/>
      <c r="TOY835" s="396"/>
      <c r="TOZ835" s="396"/>
      <c r="TPA835" s="396"/>
      <c r="TPB835" s="396"/>
      <c r="TPC835" s="396"/>
      <c r="TPD835" s="396"/>
      <c r="TPE835" s="396"/>
      <c r="TPF835" s="396"/>
      <c r="TPG835" s="396"/>
      <c r="TPH835" s="396"/>
      <c r="TPI835" s="396"/>
      <c r="TPJ835" s="396"/>
      <c r="TPK835" s="396"/>
      <c r="TPL835" s="396"/>
      <c r="TPM835" s="396"/>
      <c r="TPN835" s="396"/>
      <c r="TPO835" s="396"/>
      <c r="TPP835" s="396"/>
      <c r="TPQ835" s="396"/>
      <c r="TPR835" s="396"/>
      <c r="TPS835" s="396"/>
      <c r="TPT835" s="396"/>
      <c r="TPU835" s="396"/>
      <c r="TPV835" s="396"/>
      <c r="TPW835" s="396"/>
      <c r="TPX835" s="396"/>
      <c r="TPY835" s="396"/>
      <c r="TPZ835" s="396"/>
      <c r="TQA835" s="396"/>
      <c r="TQB835" s="396"/>
      <c r="TQC835" s="396"/>
      <c r="TQD835" s="396"/>
      <c r="TQE835" s="396"/>
      <c r="TQF835" s="396"/>
      <c r="TQG835" s="396"/>
      <c r="TQH835" s="396"/>
      <c r="TQI835" s="396"/>
      <c r="TQJ835" s="396"/>
      <c r="TQK835" s="396"/>
      <c r="TQL835" s="396"/>
      <c r="TQM835" s="396"/>
      <c r="TQN835" s="396"/>
      <c r="TQO835" s="396"/>
      <c r="TQP835" s="396"/>
      <c r="TQQ835" s="396"/>
      <c r="TQR835" s="396"/>
      <c r="TQS835" s="396"/>
      <c r="TQT835" s="396"/>
      <c r="TQU835" s="396"/>
      <c r="TQV835" s="396"/>
      <c r="TQW835" s="396"/>
      <c r="TQX835" s="396"/>
      <c r="TQY835" s="396"/>
      <c r="TQZ835" s="396"/>
      <c r="TRA835" s="396"/>
      <c r="TRB835" s="396"/>
      <c r="TRC835" s="396"/>
      <c r="TRD835" s="396"/>
      <c r="TRE835" s="396"/>
      <c r="TRF835" s="396"/>
      <c r="TRG835" s="396"/>
      <c r="TRH835" s="396"/>
      <c r="TRI835" s="396"/>
      <c r="TRJ835" s="396"/>
      <c r="TRK835" s="396"/>
      <c r="TRL835" s="396"/>
      <c r="TRM835" s="396"/>
      <c r="TRN835" s="396"/>
      <c r="TRO835" s="396"/>
      <c r="TRP835" s="396"/>
      <c r="TRQ835" s="396"/>
      <c r="TRR835" s="396"/>
      <c r="TRS835" s="396"/>
      <c r="TRT835" s="396"/>
      <c r="TRU835" s="396"/>
      <c r="TRV835" s="396"/>
      <c r="TRW835" s="396"/>
      <c r="TRX835" s="396"/>
      <c r="TRY835" s="396"/>
      <c r="TRZ835" s="396"/>
      <c r="TSA835" s="396"/>
      <c r="TSB835" s="396"/>
      <c r="TSC835" s="396"/>
      <c r="TSD835" s="396"/>
      <c r="TSE835" s="396"/>
      <c r="TSF835" s="396"/>
      <c r="TSG835" s="396"/>
      <c r="TSH835" s="396"/>
      <c r="TSI835" s="396"/>
      <c r="TSJ835" s="396"/>
      <c r="TSK835" s="396"/>
      <c r="TSL835" s="396"/>
      <c r="TSM835" s="396"/>
      <c r="TSN835" s="396"/>
      <c r="TSO835" s="396"/>
      <c r="TSP835" s="396"/>
      <c r="TSQ835" s="396"/>
      <c r="TSR835" s="396"/>
      <c r="TSS835" s="396"/>
      <c r="TST835" s="396"/>
      <c r="TSU835" s="396"/>
      <c r="TSV835" s="396"/>
      <c r="TSW835" s="396"/>
      <c r="TSX835" s="396"/>
      <c r="TSY835" s="396"/>
      <c r="TSZ835" s="396"/>
      <c r="TTA835" s="396"/>
      <c r="TTB835" s="396"/>
      <c r="TTC835" s="396"/>
      <c r="TTD835" s="396"/>
      <c r="TTE835" s="396"/>
      <c r="TTF835" s="396"/>
      <c r="TTG835" s="396"/>
      <c r="TTH835" s="396"/>
      <c r="TTI835" s="396"/>
      <c r="TTJ835" s="396"/>
      <c r="TTK835" s="396"/>
      <c r="TTL835" s="396"/>
      <c r="TTM835" s="396"/>
      <c r="TTN835" s="396"/>
      <c r="TTO835" s="396"/>
      <c r="TTP835" s="396"/>
      <c r="TTQ835" s="396"/>
      <c r="TTR835" s="396"/>
      <c r="TTS835" s="396"/>
      <c r="TTT835" s="396"/>
      <c r="TTU835" s="396"/>
      <c r="TTV835" s="396"/>
      <c r="TTW835" s="396"/>
      <c r="TTX835" s="396"/>
      <c r="TTY835" s="396"/>
      <c r="TTZ835" s="396"/>
      <c r="TUA835" s="396"/>
      <c r="TUB835" s="396"/>
      <c r="TUC835" s="396"/>
      <c r="TUD835" s="396"/>
      <c r="TUE835" s="396"/>
      <c r="TUF835" s="396"/>
      <c r="TUG835" s="396"/>
      <c r="TUH835" s="396"/>
      <c r="TUI835" s="396"/>
      <c r="TUJ835" s="396"/>
      <c r="TUK835" s="396"/>
      <c r="TUL835" s="396"/>
      <c r="TUM835" s="396"/>
      <c r="TUN835" s="396"/>
      <c r="TUO835" s="396"/>
      <c r="TUP835" s="396"/>
      <c r="TUQ835" s="396"/>
      <c r="TUR835" s="396"/>
      <c r="TUS835" s="396"/>
      <c r="TUT835" s="396"/>
      <c r="TUU835" s="396"/>
      <c r="TUV835" s="396"/>
      <c r="TUW835" s="396"/>
      <c r="TUX835" s="396"/>
      <c r="TUY835" s="396"/>
      <c r="TUZ835" s="396"/>
      <c r="TVA835" s="396"/>
      <c r="TVB835" s="396"/>
      <c r="TVC835" s="396"/>
      <c r="TVD835" s="396"/>
      <c r="TVE835" s="396"/>
      <c r="TVF835" s="396"/>
      <c r="TVG835" s="396"/>
      <c r="TVH835" s="396"/>
      <c r="TVI835" s="396"/>
      <c r="TVJ835" s="396"/>
      <c r="TVK835" s="396"/>
      <c r="TVL835" s="396"/>
      <c r="TVM835" s="396"/>
      <c r="TVN835" s="396"/>
      <c r="TVO835" s="396"/>
      <c r="TVP835" s="396"/>
      <c r="TVQ835" s="396"/>
      <c r="TVR835" s="396"/>
      <c r="TVS835" s="396"/>
      <c r="TVT835" s="396"/>
      <c r="TVU835" s="396"/>
      <c r="TVV835" s="396"/>
      <c r="TVW835" s="396"/>
      <c r="TVX835" s="396"/>
      <c r="TVY835" s="396"/>
      <c r="TVZ835" s="396"/>
      <c r="TWA835" s="396"/>
      <c r="TWB835" s="396"/>
      <c r="TWC835" s="396"/>
      <c r="TWD835" s="396"/>
      <c r="TWE835" s="396"/>
      <c r="TWF835" s="396"/>
      <c r="TWG835" s="396"/>
      <c r="TWH835" s="396"/>
      <c r="TWI835" s="396"/>
      <c r="TWJ835" s="396"/>
      <c r="TWK835" s="396"/>
      <c r="TWL835" s="396"/>
      <c r="TWM835" s="396"/>
      <c r="TWN835" s="396"/>
      <c r="TWO835" s="396"/>
      <c r="TWP835" s="396"/>
      <c r="TWQ835" s="396"/>
      <c r="TWR835" s="396"/>
      <c r="TWS835" s="396"/>
      <c r="TWT835" s="396"/>
      <c r="TWU835" s="396"/>
      <c r="TWV835" s="396"/>
      <c r="TWW835" s="396"/>
      <c r="TWX835" s="396"/>
      <c r="TWY835" s="396"/>
      <c r="TWZ835" s="396"/>
      <c r="TXA835" s="396"/>
      <c r="TXB835" s="396"/>
      <c r="TXC835" s="396"/>
      <c r="TXD835" s="396"/>
      <c r="TXE835" s="396"/>
      <c r="TXF835" s="396"/>
      <c r="TXG835" s="396"/>
      <c r="TXH835" s="396"/>
      <c r="TXI835" s="396"/>
      <c r="TXJ835" s="396"/>
      <c r="TXK835" s="396"/>
      <c r="TXL835" s="396"/>
      <c r="TXM835" s="396"/>
      <c r="TXN835" s="396"/>
      <c r="TXO835" s="396"/>
      <c r="TXP835" s="396"/>
      <c r="TXQ835" s="396"/>
      <c r="TXR835" s="396"/>
      <c r="TXS835" s="396"/>
      <c r="TXT835" s="396"/>
      <c r="TXU835" s="396"/>
      <c r="TXV835" s="396"/>
      <c r="TXW835" s="396"/>
      <c r="TXX835" s="396"/>
      <c r="TXY835" s="396"/>
      <c r="TXZ835" s="396"/>
      <c r="TYA835" s="396"/>
      <c r="TYB835" s="396"/>
      <c r="TYC835" s="396"/>
      <c r="TYD835" s="396"/>
      <c r="TYE835" s="396"/>
      <c r="TYF835" s="396"/>
      <c r="TYG835" s="396"/>
      <c r="TYH835" s="396"/>
      <c r="TYI835" s="396"/>
      <c r="TYJ835" s="396"/>
      <c r="TYK835" s="396"/>
      <c r="TYL835" s="396"/>
      <c r="TYM835" s="396"/>
      <c r="TYN835" s="396"/>
      <c r="TYO835" s="396"/>
      <c r="TYP835" s="396"/>
      <c r="TYQ835" s="396"/>
      <c r="TYR835" s="396"/>
      <c r="TYS835" s="396"/>
      <c r="TYT835" s="396"/>
      <c r="TYU835" s="396"/>
      <c r="TYV835" s="396"/>
      <c r="TYW835" s="396"/>
      <c r="TYX835" s="396"/>
      <c r="TYY835" s="396"/>
      <c r="TYZ835" s="396"/>
      <c r="TZA835" s="396"/>
      <c r="TZB835" s="396"/>
      <c r="TZC835" s="396"/>
      <c r="TZD835" s="396"/>
      <c r="TZE835" s="396"/>
      <c r="TZF835" s="396"/>
      <c r="TZG835" s="396"/>
      <c r="TZH835" s="396"/>
      <c r="TZI835" s="396"/>
      <c r="TZJ835" s="396"/>
      <c r="TZK835" s="396"/>
      <c r="TZL835" s="396"/>
      <c r="TZM835" s="396"/>
      <c r="TZN835" s="396"/>
      <c r="TZO835" s="396"/>
      <c r="TZP835" s="396"/>
      <c r="TZQ835" s="396"/>
      <c r="TZR835" s="396"/>
      <c r="TZS835" s="396"/>
      <c r="TZT835" s="396"/>
      <c r="TZU835" s="396"/>
      <c r="TZV835" s="396"/>
      <c r="TZW835" s="396"/>
      <c r="TZX835" s="396"/>
      <c r="TZY835" s="396"/>
      <c r="TZZ835" s="396"/>
      <c r="UAA835" s="396"/>
      <c r="UAB835" s="396"/>
      <c r="UAC835" s="396"/>
      <c r="UAD835" s="396"/>
      <c r="UAE835" s="396"/>
      <c r="UAF835" s="396"/>
      <c r="UAG835" s="396"/>
      <c r="UAH835" s="396"/>
      <c r="UAI835" s="396"/>
      <c r="UAJ835" s="396"/>
      <c r="UAK835" s="396"/>
      <c r="UAL835" s="396"/>
      <c r="UAM835" s="396"/>
      <c r="UAN835" s="396"/>
      <c r="UAO835" s="396"/>
      <c r="UAP835" s="396"/>
      <c r="UAQ835" s="396"/>
      <c r="UAR835" s="396"/>
      <c r="UAS835" s="396"/>
      <c r="UAT835" s="396"/>
      <c r="UAU835" s="396"/>
      <c r="UAV835" s="396"/>
      <c r="UAW835" s="396"/>
      <c r="UAX835" s="396"/>
      <c r="UAY835" s="396"/>
      <c r="UAZ835" s="396"/>
      <c r="UBA835" s="396"/>
      <c r="UBB835" s="396"/>
      <c r="UBC835" s="396"/>
      <c r="UBD835" s="396"/>
      <c r="UBE835" s="396"/>
      <c r="UBF835" s="396"/>
      <c r="UBG835" s="396"/>
      <c r="UBH835" s="396"/>
      <c r="UBI835" s="396"/>
      <c r="UBJ835" s="396"/>
      <c r="UBK835" s="396"/>
      <c r="UBL835" s="396"/>
      <c r="UBM835" s="396"/>
      <c r="UBN835" s="396"/>
      <c r="UBO835" s="396"/>
      <c r="UBP835" s="396"/>
      <c r="UBQ835" s="396"/>
      <c r="UBR835" s="396"/>
      <c r="UBS835" s="396"/>
      <c r="UBT835" s="396"/>
      <c r="UBU835" s="396"/>
      <c r="UBV835" s="396"/>
      <c r="UBW835" s="396"/>
      <c r="UBX835" s="396"/>
      <c r="UBY835" s="396"/>
      <c r="UBZ835" s="396"/>
      <c r="UCA835" s="396"/>
      <c r="UCB835" s="396"/>
      <c r="UCC835" s="396"/>
      <c r="UCD835" s="396"/>
      <c r="UCE835" s="396"/>
      <c r="UCF835" s="396"/>
      <c r="UCG835" s="396"/>
      <c r="UCH835" s="396"/>
      <c r="UCI835" s="396"/>
      <c r="UCJ835" s="396"/>
      <c r="UCK835" s="396"/>
      <c r="UCL835" s="396"/>
      <c r="UCM835" s="396"/>
      <c r="UCN835" s="396"/>
      <c r="UCO835" s="396"/>
      <c r="UCP835" s="396"/>
      <c r="UCQ835" s="396"/>
      <c r="UCR835" s="396"/>
      <c r="UCS835" s="396"/>
      <c r="UCT835" s="396"/>
      <c r="UCU835" s="396"/>
      <c r="UCV835" s="396"/>
      <c r="UCW835" s="396"/>
      <c r="UCX835" s="396"/>
      <c r="UCY835" s="396"/>
      <c r="UCZ835" s="396"/>
      <c r="UDA835" s="396"/>
      <c r="UDB835" s="396"/>
      <c r="UDC835" s="396"/>
      <c r="UDD835" s="396"/>
      <c r="UDE835" s="396"/>
      <c r="UDF835" s="396"/>
      <c r="UDG835" s="396"/>
      <c r="UDH835" s="396"/>
      <c r="UDI835" s="396"/>
      <c r="UDJ835" s="396"/>
      <c r="UDK835" s="396"/>
      <c r="UDL835" s="396"/>
      <c r="UDM835" s="396"/>
      <c r="UDN835" s="396"/>
      <c r="UDO835" s="396"/>
      <c r="UDP835" s="396"/>
      <c r="UDQ835" s="396"/>
      <c r="UDR835" s="396"/>
      <c r="UDS835" s="396"/>
      <c r="UDT835" s="396"/>
      <c r="UDU835" s="396"/>
      <c r="UDV835" s="396"/>
      <c r="UDW835" s="396"/>
      <c r="UDX835" s="396"/>
      <c r="UDY835" s="396"/>
      <c r="UDZ835" s="396"/>
      <c r="UEA835" s="396"/>
      <c r="UEB835" s="396"/>
      <c r="UEC835" s="396"/>
      <c r="UED835" s="396"/>
      <c r="UEE835" s="396"/>
      <c r="UEF835" s="396"/>
      <c r="UEG835" s="396"/>
      <c r="UEH835" s="396"/>
      <c r="UEI835" s="396"/>
      <c r="UEJ835" s="396"/>
      <c r="UEK835" s="396"/>
      <c r="UEL835" s="396"/>
      <c r="UEM835" s="396"/>
      <c r="UEN835" s="396"/>
      <c r="UEO835" s="396"/>
      <c r="UEP835" s="396"/>
      <c r="UEQ835" s="396"/>
      <c r="UER835" s="396"/>
      <c r="UES835" s="396"/>
      <c r="UET835" s="396"/>
      <c r="UEU835" s="396"/>
      <c r="UEV835" s="396"/>
      <c r="UEW835" s="396"/>
      <c r="UEX835" s="396"/>
      <c r="UEY835" s="396"/>
      <c r="UEZ835" s="396"/>
      <c r="UFA835" s="396"/>
      <c r="UFB835" s="396"/>
      <c r="UFC835" s="396"/>
      <c r="UFD835" s="396"/>
      <c r="UFE835" s="396"/>
      <c r="UFF835" s="396"/>
      <c r="UFG835" s="396"/>
      <c r="UFH835" s="396"/>
      <c r="UFI835" s="396"/>
      <c r="UFJ835" s="396"/>
      <c r="UFK835" s="396"/>
      <c r="UFL835" s="396"/>
      <c r="UFM835" s="396"/>
      <c r="UFN835" s="396"/>
      <c r="UFO835" s="396"/>
      <c r="UFP835" s="396"/>
      <c r="UFQ835" s="396"/>
      <c r="UFR835" s="396"/>
      <c r="UFS835" s="396"/>
      <c r="UFT835" s="396"/>
      <c r="UFU835" s="396"/>
      <c r="UFV835" s="396"/>
      <c r="UFW835" s="396"/>
      <c r="UFX835" s="396"/>
      <c r="UFY835" s="396"/>
      <c r="UFZ835" s="396"/>
      <c r="UGA835" s="396"/>
      <c r="UGB835" s="396"/>
      <c r="UGC835" s="396"/>
      <c r="UGD835" s="396"/>
      <c r="UGE835" s="396"/>
      <c r="UGF835" s="396"/>
      <c r="UGG835" s="396"/>
      <c r="UGH835" s="396"/>
      <c r="UGI835" s="396"/>
      <c r="UGJ835" s="396"/>
      <c r="UGK835" s="396"/>
      <c r="UGL835" s="396"/>
      <c r="UGM835" s="396"/>
      <c r="UGN835" s="396"/>
      <c r="UGO835" s="396"/>
      <c r="UGP835" s="396"/>
      <c r="UGQ835" s="396"/>
      <c r="UGR835" s="396"/>
      <c r="UGS835" s="396"/>
      <c r="UGT835" s="396"/>
      <c r="UGU835" s="396"/>
      <c r="UGV835" s="396"/>
      <c r="UGW835" s="396"/>
      <c r="UGX835" s="396"/>
      <c r="UGY835" s="396"/>
      <c r="UGZ835" s="396"/>
      <c r="UHA835" s="396"/>
      <c r="UHB835" s="396"/>
      <c r="UHC835" s="396"/>
      <c r="UHD835" s="396"/>
      <c r="UHE835" s="396"/>
      <c r="UHF835" s="396"/>
      <c r="UHG835" s="396"/>
      <c r="UHH835" s="396"/>
      <c r="UHI835" s="396"/>
      <c r="UHJ835" s="396"/>
      <c r="UHK835" s="396"/>
      <c r="UHL835" s="396"/>
      <c r="UHM835" s="396"/>
      <c r="UHN835" s="396"/>
      <c r="UHO835" s="396"/>
      <c r="UHP835" s="396"/>
      <c r="UHQ835" s="396"/>
      <c r="UHR835" s="396"/>
      <c r="UHS835" s="396"/>
      <c r="UHT835" s="396"/>
      <c r="UHU835" s="396"/>
      <c r="UHV835" s="396"/>
      <c r="UHW835" s="396"/>
      <c r="UHX835" s="396"/>
      <c r="UHY835" s="396"/>
      <c r="UHZ835" s="396"/>
      <c r="UIA835" s="396"/>
      <c r="UIB835" s="396"/>
      <c r="UIC835" s="396"/>
      <c r="UID835" s="396"/>
      <c r="UIE835" s="396"/>
      <c r="UIF835" s="396"/>
      <c r="UIG835" s="396"/>
      <c r="UIH835" s="396"/>
      <c r="UII835" s="396"/>
      <c r="UIJ835" s="396"/>
      <c r="UIK835" s="396"/>
      <c r="UIL835" s="396"/>
      <c r="UIM835" s="396"/>
      <c r="UIN835" s="396"/>
      <c r="UIO835" s="396"/>
      <c r="UIP835" s="396"/>
      <c r="UIQ835" s="396"/>
      <c r="UIR835" s="396"/>
      <c r="UIS835" s="396"/>
      <c r="UIT835" s="396"/>
      <c r="UIU835" s="396"/>
      <c r="UIV835" s="396"/>
      <c r="UIW835" s="396"/>
      <c r="UIX835" s="396"/>
      <c r="UIY835" s="396"/>
      <c r="UIZ835" s="396"/>
      <c r="UJA835" s="396"/>
      <c r="UJB835" s="396"/>
      <c r="UJC835" s="396"/>
      <c r="UJD835" s="396"/>
      <c r="UJE835" s="396"/>
      <c r="UJF835" s="396"/>
      <c r="UJG835" s="396"/>
      <c r="UJH835" s="396"/>
      <c r="UJI835" s="396"/>
      <c r="UJJ835" s="396"/>
      <c r="UJK835" s="396"/>
      <c r="UJL835" s="396"/>
      <c r="UJM835" s="396"/>
      <c r="UJN835" s="396"/>
      <c r="UJO835" s="396"/>
      <c r="UJP835" s="396"/>
      <c r="UJQ835" s="396"/>
      <c r="UJR835" s="396"/>
      <c r="UJS835" s="396"/>
      <c r="UJT835" s="396"/>
      <c r="UJU835" s="396"/>
      <c r="UJV835" s="396"/>
      <c r="UJW835" s="396"/>
      <c r="UJX835" s="396"/>
      <c r="UJY835" s="396"/>
      <c r="UJZ835" s="396"/>
      <c r="UKA835" s="396"/>
      <c r="UKB835" s="396"/>
      <c r="UKC835" s="396"/>
      <c r="UKD835" s="396"/>
      <c r="UKE835" s="396"/>
      <c r="UKF835" s="396"/>
      <c r="UKG835" s="396"/>
      <c r="UKH835" s="396"/>
      <c r="UKI835" s="396"/>
      <c r="UKJ835" s="396"/>
      <c r="UKK835" s="396"/>
      <c r="UKL835" s="396"/>
      <c r="UKM835" s="396"/>
      <c r="UKN835" s="396"/>
      <c r="UKO835" s="396"/>
      <c r="UKP835" s="396"/>
      <c r="UKQ835" s="396"/>
      <c r="UKR835" s="396"/>
      <c r="UKS835" s="396"/>
      <c r="UKT835" s="396"/>
      <c r="UKU835" s="396"/>
      <c r="UKV835" s="396"/>
      <c r="UKW835" s="396"/>
      <c r="UKX835" s="396"/>
      <c r="UKY835" s="396"/>
      <c r="UKZ835" s="396"/>
      <c r="ULA835" s="396"/>
      <c r="ULB835" s="396"/>
      <c r="ULC835" s="396"/>
      <c r="ULD835" s="396"/>
      <c r="ULE835" s="396"/>
      <c r="ULF835" s="396"/>
      <c r="ULG835" s="396"/>
      <c r="ULH835" s="396"/>
      <c r="ULI835" s="396"/>
      <c r="ULJ835" s="396"/>
      <c r="ULK835" s="396"/>
      <c r="ULL835" s="396"/>
      <c r="ULM835" s="396"/>
      <c r="ULN835" s="396"/>
      <c r="ULO835" s="396"/>
      <c r="ULP835" s="396"/>
      <c r="ULQ835" s="396"/>
      <c r="ULR835" s="396"/>
      <c r="ULS835" s="396"/>
      <c r="ULT835" s="396"/>
      <c r="ULU835" s="396"/>
      <c r="ULV835" s="396"/>
      <c r="ULW835" s="396"/>
      <c r="ULX835" s="396"/>
      <c r="ULY835" s="396"/>
      <c r="ULZ835" s="396"/>
      <c r="UMA835" s="396"/>
      <c r="UMB835" s="396"/>
      <c r="UMC835" s="396"/>
      <c r="UMD835" s="396"/>
      <c r="UME835" s="396"/>
      <c r="UMF835" s="396"/>
      <c r="UMG835" s="396"/>
      <c r="UMH835" s="396"/>
      <c r="UMI835" s="396"/>
      <c r="UMJ835" s="396"/>
      <c r="UMK835" s="396"/>
      <c r="UML835" s="396"/>
      <c r="UMM835" s="396"/>
      <c r="UMN835" s="396"/>
      <c r="UMO835" s="396"/>
      <c r="UMP835" s="396"/>
      <c r="UMQ835" s="396"/>
      <c r="UMR835" s="396"/>
      <c r="UMS835" s="396"/>
      <c r="UMT835" s="396"/>
      <c r="UMU835" s="396"/>
      <c r="UMV835" s="396"/>
      <c r="UMW835" s="396"/>
      <c r="UMX835" s="396"/>
      <c r="UMY835" s="396"/>
      <c r="UMZ835" s="396"/>
      <c r="UNA835" s="396"/>
      <c r="UNB835" s="396"/>
      <c r="UNC835" s="396"/>
      <c r="UND835" s="396"/>
      <c r="UNE835" s="396"/>
      <c r="UNF835" s="396"/>
      <c r="UNG835" s="396"/>
      <c r="UNH835" s="396"/>
      <c r="UNI835" s="396"/>
      <c r="UNJ835" s="396"/>
      <c r="UNK835" s="396"/>
      <c r="UNL835" s="396"/>
      <c r="UNM835" s="396"/>
      <c r="UNN835" s="396"/>
      <c r="UNO835" s="396"/>
      <c r="UNP835" s="396"/>
      <c r="UNQ835" s="396"/>
      <c r="UNR835" s="396"/>
      <c r="UNS835" s="396"/>
      <c r="UNT835" s="396"/>
      <c r="UNU835" s="396"/>
      <c r="UNV835" s="396"/>
      <c r="UNW835" s="396"/>
      <c r="UNX835" s="396"/>
      <c r="UNY835" s="396"/>
      <c r="UNZ835" s="396"/>
      <c r="UOA835" s="396"/>
      <c r="UOB835" s="396"/>
      <c r="UOC835" s="396"/>
      <c r="UOD835" s="396"/>
      <c r="UOE835" s="396"/>
      <c r="UOF835" s="396"/>
      <c r="UOG835" s="396"/>
      <c r="UOH835" s="396"/>
      <c r="UOI835" s="396"/>
      <c r="UOJ835" s="396"/>
      <c r="UOK835" s="396"/>
      <c r="UOL835" s="396"/>
      <c r="UOM835" s="396"/>
      <c r="UON835" s="396"/>
      <c r="UOO835" s="396"/>
      <c r="UOP835" s="396"/>
      <c r="UOQ835" s="396"/>
      <c r="UOR835" s="396"/>
      <c r="UOS835" s="396"/>
      <c r="UOT835" s="396"/>
      <c r="UOU835" s="396"/>
      <c r="UOV835" s="396"/>
      <c r="UOW835" s="396"/>
      <c r="UOX835" s="396"/>
      <c r="UOY835" s="396"/>
      <c r="UOZ835" s="396"/>
      <c r="UPA835" s="396"/>
      <c r="UPB835" s="396"/>
      <c r="UPC835" s="396"/>
      <c r="UPD835" s="396"/>
      <c r="UPE835" s="396"/>
      <c r="UPF835" s="396"/>
      <c r="UPG835" s="396"/>
      <c r="UPH835" s="396"/>
      <c r="UPI835" s="396"/>
      <c r="UPJ835" s="396"/>
      <c r="UPK835" s="396"/>
      <c r="UPL835" s="396"/>
      <c r="UPM835" s="396"/>
      <c r="UPN835" s="396"/>
      <c r="UPO835" s="396"/>
      <c r="UPP835" s="396"/>
      <c r="UPQ835" s="396"/>
      <c r="UPR835" s="396"/>
      <c r="UPS835" s="396"/>
      <c r="UPT835" s="396"/>
      <c r="UPU835" s="396"/>
      <c r="UPV835" s="396"/>
      <c r="UPW835" s="396"/>
      <c r="UPX835" s="396"/>
      <c r="UPY835" s="396"/>
      <c r="UPZ835" s="396"/>
      <c r="UQA835" s="396"/>
      <c r="UQB835" s="396"/>
      <c r="UQC835" s="396"/>
      <c r="UQD835" s="396"/>
      <c r="UQE835" s="396"/>
      <c r="UQF835" s="396"/>
      <c r="UQG835" s="396"/>
      <c r="UQH835" s="396"/>
      <c r="UQI835" s="396"/>
      <c r="UQJ835" s="396"/>
      <c r="UQK835" s="396"/>
      <c r="UQL835" s="396"/>
      <c r="UQM835" s="396"/>
      <c r="UQN835" s="396"/>
      <c r="UQO835" s="396"/>
      <c r="UQP835" s="396"/>
      <c r="UQQ835" s="396"/>
      <c r="UQR835" s="396"/>
      <c r="UQS835" s="396"/>
      <c r="UQT835" s="396"/>
      <c r="UQU835" s="396"/>
      <c r="UQV835" s="396"/>
      <c r="UQW835" s="396"/>
      <c r="UQX835" s="396"/>
      <c r="UQY835" s="396"/>
      <c r="UQZ835" s="396"/>
      <c r="URA835" s="396"/>
      <c r="URB835" s="396"/>
      <c r="URC835" s="396"/>
      <c r="URD835" s="396"/>
      <c r="URE835" s="396"/>
      <c r="URF835" s="396"/>
      <c r="URG835" s="396"/>
      <c r="URH835" s="396"/>
      <c r="URI835" s="396"/>
      <c r="URJ835" s="396"/>
      <c r="URK835" s="396"/>
      <c r="URL835" s="396"/>
      <c r="URM835" s="396"/>
      <c r="URN835" s="396"/>
      <c r="URO835" s="396"/>
      <c r="URP835" s="396"/>
      <c r="URQ835" s="396"/>
      <c r="URR835" s="396"/>
      <c r="URS835" s="396"/>
      <c r="URT835" s="396"/>
      <c r="URU835" s="396"/>
      <c r="URV835" s="396"/>
      <c r="URW835" s="396"/>
      <c r="URX835" s="396"/>
      <c r="URY835" s="396"/>
      <c r="URZ835" s="396"/>
      <c r="USA835" s="396"/>
      <c r="USB835" s="396"/>
      <c r="USC835" s="396"/>
      <c r="USD835" s="396"/>
      <c r="USE835" s="396"/>
      <c r="USF835" s="396"/>
      <c r="USG835" s="396"/>
      <c r="USH835" s="396"/>
      <c r="USI835" s="396"/>
      <c r="USJ835" s="396"/>
      <c r="USK835" s="396"/>
      <c r="USL835" s="396"/>
      <c r="USM835" s="396"/>
      <c r="USN835" s="396"/>
      <c r="USO835" s="396"/>
      <c r="USP835" s="396"/>
      <c r="USQ835" s="396"/>
      <c r="USR835" s="396"/>
      <c r="USS835" s="396"/>
      <c r="UST835" s="396"/>
      <c r="USU835" s="396"/>
      <c r="USV835" s="396"/>
      <c r="USW835" s="396"/>
      <c r="USX835" s="396"/>
      <c r="USY835" s="396"/>
      <c r="USZ835" s="396"/>
      <c r="UTA835" s="396"/>
      <c r="UTB835" s="396"/>
      <c r="UTC835" s="396"/>
      <c r="UTD835" s="396"/>
      <c r="UTE835" s="396"/>
      <c r="UTF835" s="396"/>
      <c r="UTG835" s="396"/>
      <c r="UTH835" s="396"/>
      <c r="UTI835" s="396"/>
      <c r="UTJ835" s="396"/>
      <c r="UTK835" s="396"/>
      <c r="UTL835" s="396"/>
      <c r="UTM835" s="396"/>
      <c r="UTN835" s="396"/>
      <c r="UTO835" s="396"/>
      <c r="UTP835" s="396"/>
      <c r="UTQ835" s="396"/>
      <c r="UTR835" s="396"/>
      <c r="UTS835" s="396"/>
      <c r="UTT835" s="396"/>
      <c r="UTU835" s="396"/>
      <c r="UTV835" s="396"/>
      <c r="UTW835" s="396"/>
      <c r="UTX835" s="396"/>
      <c r="UTY835" s="396"/>
      <c r="UTZ835" s="396"/>
      <c r="UUA835" s="396"/>
      <c r="UUB835" s="396"/>
      <c r="UUC835" s="396"/>
      <c r="UUD835" s="396"/>
      <c r="UUE835" s="396"/>
      <c r="UUF835" s="396"/>
      <c r="UUG835" s="396"/>
      <c r="UUH835" s="396"/>
      <c r="UUI835" s="396"/>
      <c r="UUJ835" s="396"/>
      <c r="UUK835" s="396"/>
      <c r="UUL835" s="396"/>
      <c r="UUM835" s="396"/>
      <c r="UUN835" s="396"/>
      <c r="UUO835" s="396"/>
      <c r="UUP835" s="396"/>
      <c r="UUQ835" s="396"/>
      <c r="UUR835" s="396"/>
      <c r="UUS835" s="396"/>
      <c r="UUT835" s="396"/>
      <c r="UUU835" s="396"/>
      <c r="UUV835" s="396"/>
      <c r="UUW835" s="396"/>
      <c r="UUX835" s="396"/>
      <c r="UUY835" s="396"/>
      <c r="UUZ835" s="396"/>
      <c r="UVA835" s="396"/>
      <c r="UVB835" s="396"/>
      <c r="UVC835" s="396"/>
      <c r="UVD835" s="396"/>
      <c r="UVE835" s="396"/>
      <c r="UVF835" s="396"/>
      <c r="UVG835" s="396"/>
      <c r="UVH835" s="396"/>
      <c r="UVI835" s="396"/>
      <c r="UVJ835" s="396"/>
      <c r="UVK835" s="396"/>
      <c r="UVL835" s="396"/>
      <c r="UVM835" s="396"/>
      <c r="UVN835" s="396"/>
      <c r="UVO835" s="396"/>
      <c r="UVP835" s="396"/>
      <c r="UVQ835" s="396"/>
      <c r="UVR835" s="396"/>
      <c r="UVS835" s="396"/>
      <c r="UVT835" s="396"/>
      <c r="UVU835" s="396"/>
      <c r="UVV835" s="396"/>
      <c r="UVW835" s="396"/>
      <c r="UVX835" s="396"/>
      <c r="UVY835" s="396"/>
      <c r="UVZ835" s="396"/>
      <c r="UWA835" s="396"/>
      <c r="UWB835" s="396"/>
      <c r="UWC835" s="396"/>
      <c r="UWD835" s="396"/>
      <c r="UWE835" s="396"/>
      <c r="UWF835" s="396"/>
      <c r="UWG835" s="396"/>
      <c r="UWH835" s="396"/>
      <c r="UWI835" s="396"/>
      <c r="UWJ835" s="396"/>
      <c r="UWK835" s="396"/>
      <c r="UWL835" s="396"/>
      <c r="UWM835" s="396"/>
      <c r="UWN835" s="396"/>
      <c r="UWO835" s="396"/>
      <c r="UWP835" s="396"/>
      <c r="UWQ835" s="396"/>
      <c r="UWR835" s="396"/>
      <c r="UWS835" s="396"/>
      <c r="UWT835" s="396"/>
      <c r="UWU835" s="396"/>
      <c r="UWV835" s="396"/>
      <c r="UWW835" s="396"/>
      <c r="UWX835" s="396"/>
      <c r="UWY835" s="396"/>
      <c r="UWZ835" s="396"/>
      <c r="UXA835" s="396"/>
      <c r="UXB835" s="396"/>
      <c r="UXC835" s="396"/>
      <c r="UXD835" s="396"/>
      <c r="UXE835" s="396"/>
      <c r="UXF835" s="396"/>
      <c r="UXG835" s="396"/>
      <c r="UXH835" s="396"/>
      <c r="UXI835" s="396"/>
      <c r="UXJ835" s="396"/>
      <c r="UXK835" s="396"/>
      <c r="UXL835" s="396"/>
      <c r="UXM835" s="396"/>
      <c r="UXN835" s="396"/>
      <c r="UXO835" s="396"/>
      <c r="UXP835" s="396"/>
      <c r="UXQ835" s="396"/>
      <c r="UXR835" s="396"/>
      <c r="UXS835" s="396"/>
      <c r="UXT835" s="396"/>
      <c r="UXU835" s="396"/>
      <c r="UXV835" s="396"/>
      <c r="UXW835" s="396"/>
      <c r="UXX835" s="396"/>
      <c r="UXY835" s="396"/>
      <c r="UXZ835" s="396"/>
      <c r="UYA835" s="396"/>
      <c r="UYB835" s="396"/>
      <c r="UYC835" s="396"/>
      <c r="UYD835" s="396"/>
      <c r="UYE835" s="396"/>
      <c r="UYF835" s="396"/>
      <c r="UYG835" s="396"/>
      <c r="UYH835" s="396"/>
      <c r="UYI835" s="396"/>
      <c r="UYJ835" s="396"/>
      <c r="UYK835" s="396"/>
      <c r="UYL835" s="396"/>
      <c r="UYM835" s="396"/>
      <c r="UYN835" s="396"/>
      <c r="UYO835" s="396"/>
      <c r="UYP835" s="396"/>
      <c r="UYQ835" s="396"/>
      <c r="UYR835" s="396"/>
      <c r="UYS835" s="396"/>
      <c r="UYT835" s="396"/>
      <c r="UYU835" s="396"/>
      <c r="UYV835" s="396"/>
      <c r="UYW835" s="396"/>
      <c r="UYX835" s="396"/>
      <c r="UYY835" s="396"/>
      <c r="UYZ835" s="396"/>
      <c r="UZA835" s="396"/>
      <c r="UZB835" s="396"/>
      <c r="UZC835" s="396"/>
      <c r="UZD835" s="396"/>
      <c r="UZE835" s="396"/>
      <c r="UZF835" s="396"/>
      <c r="UZG835" s="396"/>
      <c r="UZH835" s="396"/>
      <c r="UZI835" s="396"/>
      <c r="UZJ835" s="396"/>
      <c r="UZK835" s="396"/>
      <c r="UZL835" s="396"/>
      <c r="UZM835" s="396"/>
      <c r="UZN835" s="396"/>
      <c r="UZO835" s="396"/>
      <c r="UZP835" s="396"/>
      <c r="UZQ835" s="396"/>
      <c r="UZR835" s="396"/>
      <c r="UZS835" s="396"/>
      <c r="UZT835" s="396"/>
      <c r="UZU835" s="396"/>
      <c r="UZV835" s="396"/>
      <c r="UZW835" s="396"/>
      <c r="UZX835" s="396"/>
      <c r="UZY835" s="396"/>
      <c r="UZZ835" s="396"/>
      <c r="VAA835" s="396"/>
      <c r="VAB835" s="396"/>
      <c r="VAC835" s="396"/>
      <c r="VAD835" s="396"/>
      <c r="VAE835" s="396"/>
      <c r="VAF835" s="396"/>
      <c r="VAG835" s="396"/>
      <c r="VAH835" s="396"/>
      <c r="VAI835" s="396"/>
      <c r="VAJ835" s="396"/>
      <c r="VAK835" s="396"/>
      <c r="VAL835" s="396"/>
      <c r="VAM835" s="396"/>
      <c r="VAN835" s="396"/>
      <c r="VAO835" s="396"/>
      <c r="VAP835" s="396"/>
      <c r="VAQ835" s="396"/>
      <c r="VAR835" s="396"/>
      <c r="VAS835" s="396"/>
      <c r="VAT835" s="396"/>
      <c r="VAU835" s="396"/>
      <c r="VAV835" s="396"/>
      <c r="VAW835" s="396"/>
      <c r="VAX835" s="396"/>
      <c r="VAY835" s="396"/>
      <c r="VAZ835" s="396"/>
      <c r="VBA835" s="396"/>
      <c r="VBB835" s="396"/>
      <c r="VBC835" s="396"/>
      <c r="VBD835" s="396"/>
      <c r="VBE835" s="396"/>
      <c r="VBF835" s="396"/>
      <c r="VBG835" s="396"/>
      <c r="VBH835" s="396"/>
      <c r="VBI835" s="396"/>
      <c r="VBJ835" s="396"/>
      <c r="VBK835" s="396"/>
      <c r="VBL835" s="396"/>
      <c r="VBM835" s="396"/>
      <c r="VBN835" s="396"/>
      <c r="VBO835" s="396"/>
      <c r="VBP835" s="396"/>
      <c r="VBQ835" s="396"/>
      <c r="VBR835" s="396"/>
      <c r="VBS835" s="396"/>
      <c r="VBT835" s="396"/>
      <c r="VBU835" s="396"/>
      <c r="VBV835" s="396"/>
      <c r="VBW835" s="396"/>
      <c r="VBX835" s="396"/>
      <c r="VBY835" s="396"/>
      <c r="VBZ835" s="396"/>
      <c r="VCA835" s="396"/>
      <c r="VCB835" s="396"/>
      <c r="VCC835" s="396"/>
      <c r="VCD835" s="396"/>
      <c r="VCE835" s="396"/>
      <c r="VCF835" s="396"/>
      <c r="VCG835" s="396"/>
      <c r="VCH835" s="396"/>
      <c r="VCI835" s="396"/>
      <c r="VCJ835" s="396"/>
      <c r="VCK835" s="396"/>
      <c r="VCL835" s="396"/>
      <c r="VCM835" s="396"/>
      <c r="VCN835" s="396"/>
      <c r="VCO835" s="396"/>
      <c r="VCP835" s="396"/>
      <c r="VCQ835" s="396"/>
      <c r="VCR835" s="396"/>
      <c r="VCS835" s="396"/>
      <c r="VCT835" s="396"/>
      <c r="VCU835" s="396"/>
      <c r="VCV835" s="396"/>
      <c r="VCW835" s="396"/>
      <c r="VCX835" s="396"/>
      <c r="VCY835" s="396"/>
      <c r="VCZ835" s="396"/>
      <c r="VDA835" s="396"/>
      <c r="VDB835" s="396"/>
      <c r="VDC835" s="396"/>
      <c r="VDD835" s="396"/>
      <c r="VDE835" s="396"/>
      <c r="VDF835" s="396"/>
      <c r="VDG835" s="396"/>
      <c r="VDH835" s="396"/>
      <c r="VDI835" s="396"/>
      <c r="VDJ835" s="396"/>
      <c r="VDK835" s="396"/>
      <c r="VDL835" s="396"/>
      <c r="VDM835" s="396"/>
      <c r="VDN835" s="396"/>
      <c r="VDO835" s="396"/>
      <c r="VDP835" s="396"/>
      <c r="VDQ835" s="396"/>
      <c r="VDR835" s="396"/>
      <c r="VDS835" s="396"/>
      <c r="VDT835" s="396"/>
      <c r="VDU835" s="396"/>
      <c r="VDV835" s="396"/>
      <c r="VDW835" s="396"/>
      <c r="VDX835" s="396"/>
      <c r="VDY835" s="396"/>
      <c r="VDZ835" s="396"/>
      <c r="VEA835" s="396"/>
      <c r="VEB835" s="396"/>
      <c r="VEC835" s="396"/>
      <c r="VED835" s="396"/>
      <c r="VEE835" s="396"/>
      <c r="VEF835" s="396"/>
      <c r="VEG835" s="396"/>
      <c r="VEH835" s="396"/>
      <c r="VEI835" s="396"/>
      <c r="VEJ835" s="396"/>
      <c r="VEK835" s="396"/>
      <c r="VEL835" s="396"/>
      <c r="VEM835" s="396"/>
      <c r="VEN835" s="396"/>
      <c r="VEO835" s="396"/>
      <c r="VEP835" s="396"/>
      <c r="VEQ835" s="396"/>
      <c r="VER835" s="396"/>
      <c r="VES835" s="396"/>
      <c r="VET835" s="396"/>
      <c r="VEU835" s="396"/>
      <c r="VEV835" s="396"/>
      <c r="VEW835" s="396"/>
      <c r="VEX835" s="396"/>
      <c r="VEY835" s="396"/>
      <c r="VEZ835" s="396"/>
      <c r="VFA835" s="396"/>
      <c r="VFB835" s="396"/>
      <c r="VFC835" s="396"/>
      <c r="VFD835" s="396"/>
      <c r="VFE835" s="396"/>
      <c r="VFF835" s="396"/>
      <c r="VFG835" s="396"/>
      <c r="VFH835" s="396"/>
      <c r="VFI835" s="396"/>
      <c r="VFJ835" s="396"/>
      <c r="VFK835" s="396"/>
      <c r="VFL835" s="396"/>
      <c r="VFM835" s="396"/>
      <c r="VFN835" s="396"/>
      <c r="VFO835" s="396"/>
      <c r="VFP835" s="396"/>
      <c r="VFQ835" s="396"/>
      <c r="VFR835" s="396"/>
      <c r="VFS835" s="396"/>
      <c r="VFT835" s="396"/>
      <c r="VFU835" s="396"/>
      <c r="VFV835" s="396"/>
      <c r="VFW835" s="396"/>
      <c r="VFX835" s="396"/>
      <c r="VFY835" s="396"/>
      <c r="VFZ835" s="396"/>
      <c r="VGA835" s="396"/>
      <c r="VGB835" s="396"/>
      <c r="VGC835" s="396"/>
      <c r="VGD835" s="396"/>
      <c r="VGE835" s="396"/>
      <c r="VGF835" s="396"/>
      <c r="VGG835" s="396"/>
      <c r="VGH835" s="396"/>
      <c r="VGI835" s="396"/>
      <c r="VGJ835" s="396"/>
      <c r="VGK835" s="396"/>
      <c r="VGL835" s="396"/>
      <c r="VGM835" s="396"/>
      <c r="VGN835" s="396"/>
      <c r="VGO835" s="396"/>
      <c r="VGP835" s="396"/>
      <c r="VGQ835" s="396"/>
      <c r="VGR835" s="396"/>
      <c r="VGS835" s="396"/>
      <c r="VGT835" s="396"/>
      <c r="VGU835" s="396"/>
      <c r="VGV835" s="396"/>
      <c r="VGW835" s="396"/>
      <c r="VGX835" s="396"/>
      <c r="VGY835" s="396"/>
      <c r="VGZ835" s="396"/>
      <c r="VHA835" s="396"/>
      <c r="VHB835" s="396"/>
      <c r="VHC835" s="396"/>
      <c r="VHD835" s="396"/>
      <c r="VHE835" s="396"/>
      <c r="VHF835" s="396"/>
      <c r="VHG835" s="396"/>
      <c r="VHH835" s="396"/>
      <c r="VHI835" s="396"/>
      <c r="VHJ835" s="396"/>
      <c r="VHK835" s="396"/>
      <c r="VHL835" s="396"/>
      <c r="VHM835" s="396"/>
      <c r="VHN835" s="396"/>
      <c r="VHO835" s="396"/>
      <c r="VHP835" s="396"/>
      <c r="VHQ835" s="396"/>
      <c r="VHR835" s="396"/>
      <c r="VHS835" s="396"/>
      <c r="VHT835" s="396"/>
      <c r="VHU835" s="396"/>
      <c r="VHV835" s="396"/>
      <c r="VHW835" s="396"/>
      <c r="VHX835" s="396"/>
      <c r="VHY835" s="396"/>
      <c r="VHZ835" s="396"/>
      <c r="VIA835" s="396"/>
      <c r="VIB835" s="396"/>
      <c r="VIC835" s="396"/>
      <c r="VID835" s="396"/>
      <c r="VIE835" s="396"/>
      <c r="VIF835" s="396"/>
      <c r="VIG835" s="396"/>
      <c r="VIH835" s="396"/>
      <c r="VII835" s="396"/>
      <c r="VIJ835" s="396"/>
      <c r="VIK835" s="396"/>
      <c r="VIL835" s="396"/>
      <c r="VIM835" s="396"/>
      <c r="VIN835" s="396"/>
      <c r="VIO835" s="396"/>
      <c r="VIP835" s="396"/>
      <c r="VIQ835" s="396"/>
      <c r="VIR835" s="396"/>
      <c r="VIS835" s="396"/>
      <c r="VIT835" s="396"/>
      <c r="VIU835" s="396"/>
      <c r="VIV835" s="396"/>
      <c r="VIW835" s="396"/>
      <c r="VIX835" s="396"/>
      <c r="VIY835" s="396"/>
      <c r="VIZ835" s="396"/>
      <c r="VJA835" s="396"/>
      <c r="VJB835" s="396"/>
      <c r="VJC835" s="396"/>
      <c r="VJD835" s="396"/>
      <c r="VJE835" s="396"/>
      <c r="VJF835" s="396"/>
      <c r="VJG835" s="396"/>
      <c r="VJH835" s="396"/>
      <c r="VJI835" s="396"/>
      <c r="VJJ835" s="396"/>
      <c r="VJK835" s="396"/>
      <c r="VJL835" s="396"/>
      <c r="VJM835" s="396"/>
      <c r="VJN835" s="396"/>
      <c r="VJO835" s="396"/>
      <c r="VJP835" s="396"/>
      <c r="VJQ835" s="396"/>
      <c r="VJR835" s="396"/>
      <c r="VJS835" s="396"/>
      <c r="VJT835" s="396"/>
      <c r="VJU835" s="396"/>
      <c r="VJV835" s="396"/>
      <c r="VJW835" s="396"/>
      <c r="VJX835" s="396"/>
      <c r="VJY835" s="396"/>
      <c r="VJZ835" s="396"/>
      <c r="VKA835" s="396"/>
      <c r="VKB835" s="396"/>
      <c r="VKC835" s="396"/>
      <c r="VKD835" s="396"/>
      <c r="VKE835" s="396"/>
      <c r="VKF835" s="396"/>
      <c r="VKG835" s="396"/>
      <c r="VKH835" s="396"/>
      <c r="VKI835" s="396"/>
      <c r="VKJ835" s="396"/>
      <c r="VKK835" s="396"/>
      <c r="VKL835" s="396"/>
      <c r="VKM835" s="396"/>
      <c r="VKN835" s="396"/>
      <c r="VKO835" s="396"/>
      <c r="VKP835" s="396"/>
      <c r="VKQ835" s="396"/>
      <c r="VKR835" s="396"/>
      <c r="VKS835" s="396"/>
      <c r="VKT835" s="396"/>
      <c r="VKU835" s="396"/>
      <c r="VKV835" s="396"/>
      <c r="VKW835" s="396"/>
      <c r="VKX835" s="396"/>
      <c r="VKY835" s="396"/>
      <c r="VKZ835" s="396"/>
      <c r="VLA835" s="396"/>
      <c r="VLB835" s="396"/>
      <c r="VLC835" s="396"/>
      <c r="VLD835" s="396"/>
      <c r="VLE835" s="396"/>
      <c r="VLF835" s="396"/>
      <c r="VLG835" s="396"/>
      <c r="VLH835" s="396"/>
      <c r="VLI835" s="396"/>
      <c r="VLJ835" s="396"/>
      <c r="VLK835" s="396"/>
      <c r="VLL835" s="396"/>
      <c r="VLM835" s="396"/>
      <c r="VLN835" s="396"/>
      <c r="VLO835" s="396"/>
      <c r="VLP835" s="396"/>
      <c r="VLQ835" s="396"/>
      <c r="VLR835" s="396"/>
      <c r="VLS835" s="396"/>
      <c r="VLT835" s="396"/>
      <c r="VLU835" s="396"/>
      <c r="VLV835" s="396"/>
      <c r="VLW835" s="396"/>
      <c r="VLX835" s="396"/>
      <c r="VLY835" s="396"/>
      <c r="VLZ835" s="396"/>
      <c r="VMA835" s="396"/>
      <c r="VMB835" s="396"/>
      <c r="VMC835" s="396"/>
      <c r="VMD835" s="396"/>
      <c r="VME835" s="396"/>
      <c r="VMF835" s="396"/>
      <c r="VMG835" s="396"/>
      <c r="VMH835" s="396"/>
      <c r="VMI835" s="396"/>
      <c r="VMJ835" s="396"/>
      <c r="VMK835" s="396"/>
      <c r="VML835" s="396"/>
      <c r="VMM835" s="396"/>
      <c r="VMN835" s="396"/>
      <c r="VMO835" s="396"/>
      <c r="VMP835" s="396"/>
      <c r="VMQ835" s="396"/>
      <c r="VMR835" s="396"/>
      <c r="VMS835" s="396"/>
      <c r="VMT835" s="396"/>
      <c r="VMU835" s="396"/>
      <c r="VMV835" s="396"/>
      <c r="VMW835" s="396"/>
      <c r="VMX835" s="396"/>
      <c r="VMY835" s="396"/>
      <c r="VMZ835" s="396"/>
      <c r="VNA835" s="396"/>
      <c r="VNB835" s="396"/>
      <c r="VNC835" s="396"/>
      <c r="VND835" s="396"/>
      <c r="VNE835" s="396"/>
      <c r="VNF835" s="396"/>
      <c r="VNG835" s="396"/>
      <c r="VNH835" s="396"/>
      <c r="VNI835" s="396"/>
      <c r="VNJ835" s="396"/>
      <c r="VNK835" s="396"/>
      <c r="VNL835" s="396"/>
      <c r="VNM835" s="396"/>
      <c r="VNN835" s="396"/>
      <c r="VNO835" s="396"/>
      <c r="VNP835" s="396"/>
      <c r="VNQ835" s="396"/>
      <c r="VNR835" s="396"/>
      <c r="VNS835" s="396"/>
      <c r="VNT835" s="396"/>
      <c r="VNU835" s="396"/>
      <c r="VNV835" s="396"/>
      <c r="VNW835" s="396"/>
      <c r="VNX835" s="396"/>
      <c r="VNY835" s="396"/>
      <c r="VNZ835" s="396"/>
      <c r="VOA835" s="396"/>
      <c r="VOB835" s="396"/>
      <c r="VOC835" s="396"/>
      <c r="VOD835" s="396"/>
      <c r="VOE835" s="396"/>
      <c r="VOF835" s="396"/>
      <c r="VOG835" s="396"/>
      <c r="VOH835" s="396"/>
      <c r="VOI835" s="396"/>
      <c r="VOJ835" s="396"/>
      <c r="VOK835" s="396"/>
      <c r="VOL835" s="396"/>
      <c r="VOM835" s="396"/>
      <c r="VON835" s="396"/>
      <c r="VOO835" s="396"/>
      <c r="VOP835" s="396"/>
      <c r="VOQ835" s="396"/>
      <c r="VOR835" s="396"/>
      <c r="VOS835" s="396"/>
      <c r="VOT835" s="396"/>
      <c r="VOU835" s="396"/>
      <c r="VOV835" s="396"/>
      <c r="VOW835" s="396"/>
      <c r="VOX835" s="396"/>
      <c r="VOY835" s="396"/>
      <c r="VOZ835" s="396"/>
      <c r="VPA835" s="396"/>
      <c r="VPB835" s="396"/>
      <c r="VPC835" s="396"/>
      <c r="VPD835" s="396"/>
      <c r="VPE835" s="396"/>
      <c r="VPF835" s="396"/>
      <c r="VPG835" s="396"/>
      <c r="VPH835" s="396"/>
      <c r="VPI835" s="396"/>
      <c r="VPJ835" s="396"/>
      <c r="VPK835" s="396"/>
      <c r="VPL835" s="396"/>
      <c r="VPM835" s="396"/>
      <c r="VPN835" s="396"/>
      <c r="VPO835" s="396"/>
      <c r="VPP835" s="396"/>
      <c r="VPQ835" s="396"/>
      <c r="VPR835" s="396"/>
      <c r="VPS835" s="396"/>
      <c r="VPT835" s="396"/>
      <c r="VPU835" s="396"/>
      <c r="VPV835" s="396"/>
      <c r="VPW835" s="396"/>
      <c r="VPX835" s="396"/>
      <c r="VPY835" s="396"/>
      <c r="VPZ835" s="396"/>
      <c r="VQA835" s="396"/>
      <c r="VQB835" s="396"/>
      <c r="VQC835" s="396"/>
      <c r="VQD835" s="396"/>
      <c r="VQE835" s="396"/>
      <c r="VQF835" s="396"/>
      <c r="VQG835" s="396"/>
      <c r="VQH835" s="396"/>
      <c r="VQI835" s="396"/>
      <c r="VQJ835" s="396"/>
      <c r="VQK835" s="396"/>
      <c r="VQL835" s="396"/>
      <c r="VQM835" s="396"/>
      <c r="VQN835" s="396"/>
      <c r="VQO835" s="396"/>
      <c r="VQP835" s="396"/>
      <c r="VQQ835" s="396"/>
      <c r="VQR835" s="396"/>
      <c r="VQS835" s="396"/>
      <c r="VQT835" s="396"/>
      <c r="VQU835" s="396"/>
      <c r="VQV835" s="396"/>
      <c r="VQW835" s="396"/>
      <c r="VQX835" s="396"/>
      <c r="VQY835" s="396"/>
      <c r="VQZ835" s="396"/>
      <c r="VRA835" s="396"/>
      <c r="VRB835" s="396"/>
      <c r="VRC835" s="396"/>
      <c r="VRD835" s="396"/>
      <c r="VRE835" s="396"/>
      <c r="VRF835" s="396"/>
      <c r="VRG835" s="396"/>
      <c r="VRH835" s="396"/>
      <c r="VRI835" s="396"/>
      <c r="VRJ835" s="396"/>
      <c r="VRK835" s="396"/>
      <c r="VRL835" s="396"/>
      <c r="VRM835" s="396"/>
      <c r="VRN835" s="396"/>
      <c r="VRO835" s="396"/>
      <c r="VRP835" s="396"/>
      <c r="VRQ835" s="396"/>
      <c r="VRR835" s="396"/>
      <c r="VRS835" s="396"/>
      <c r="VRT835" s="396"/>
      <c r="VRU835" s="396"/>
      <c r="VRV835" s="396"/>
      <c r="VRW835" s="396"/>
      <c r="VRX835" s="396"/>
      <c r="VRY835" s="396"/>
      <c r="VRZ835" s="396"/>
      <c r="VSA835" s="396"/>
      <c r="VSB835" s="396"/>
      <c r="VSC835" s="396"/>
      <c r="VSD835" s="396"/>
      <c r="VSE835" s="396"/>
      <c r="VSF835" s="396"/>
      <c r="VSG835" s="396"/>
      <c r="VSH835" s="396"/>
      <c r="VSI835" s="396"/>
      <c r="VSJ835" s="396"/>
      <c r="VSK835" s="396"/>
      <c r="VSL835" s="396"/>
      <c r="VSM835" s="396"/>
      <c r="VSN835" s="396"/>
      <c r="VSO835" s="396"/>
      <c r="VSP835" s="396"/>
      <c r="VSQ835" s="396"/>
      <c r="VSR835" s="396"/>
      <c r="VSS835" s="396"/>
      <c r="VST835" s="396"/>
      <c r="VSU835" s="396"/>
      <c r="VSV835" s="396"/>
      <c r="VSW835" s="396"/>
      <c r="VSX835" s="396"/>
      <c r="VSY835" s="396"/>
      <c r="VSZ835" s="396"/>
      <c r="VTA835" s="396"/>
      <c r="VTB835" s="396"/>
      <c r="VTC835" s="396"/>
      <c r="VTD835" s="396"/>
      <c r="VTE835" s="396"/>
      <c r="VTF835" s="396"/>
      <c r="VTG835" s="396"/>
      <c r="VTH835" s="396"/>
      <c r="VTI835" s="396"/>
      <c r="VTJ835" s="396"/>
      <c r="VTK835" s="396"/>
      <c r="VTL835" s="396"/>
      <c r="VTM835" s="396"/>
      <c r="VTN835" s="396"/>
      <c r="VTO835" s="396"/>
      <c r="VTP835" s="396"/>
      <c r="VTQ835" s="396"/>
      <c r="VTR835" s="396"/>
      <c r="VTS835" s="396"/>
      <c r="VTT835" s="396"/>
      <c r="VTU835" s="396"/>
      <c r="VTV835" s="396"/>
      <c r="VTW835" s="396"/>
      <c r="VTX835" s="396"/>
      <c r="VTY835" s="396"/>
      <c r="VTZ835" s="396"/>
      <c r="VUA835" s="396"/>
      <c r="VUB835" s="396"/>
      <c r="VUC835" s="396"/>
      <c r="VUD835" s="396"/>
      <c r="VUE835" s="396"/>
      <c r="VUF835" s="396"/>
      <c r="VUG835" s="396"/>
      <c r="VUH835" s="396"/>
      <c r="VUI835" s="396"/>
      <c r="VUJ835" s="396"/>
      <c r="VUK835" s="396"/>
      <c r="VUL835" s="396"/>
      <c r="VUM835" s="396"/>
      <c r="VUN835" s="396"/>
      <c r="VUO835" s="396"/>
      <c r="VUP835" s="396"/>
      <c r="VUQ835" s="396"/>
      <c r="VUR835" s="396"/>
      <c r="VUS835" s="396"/>
      <c r="VUT835" s="396"/>
      <c r="VUU835" s="396"/>
      <c r="VUV835" s="396"/>
      <c r="VUW835" s="396"/>
      <c r="VUX835" s="396"/>
      <c r="VUY835" s="396"/>
      <c r="VUZ835" s="396"/>
      <c r="VVA835" s="396"/>
      <c r="VVB835" s="396"/>
      <c r="VVC835" s="396"/>
      <c r="VVD835" s="396"/>
      <c r="VVE835" s="396"/>
      <c r="VVF835" s="396"/>
      <c r="VVG835" s="396"/>
      <c r="VVH835" s="396"/>
      <c r="VVI835" s="396"/>
      <c r="VVJ835" s="396"/>
      <c r="VVK835" s="396"/>
      <c r="VVL835" s="396"/>
      <c r="VVM835" s="396"/>
      <c r="VVN835" s="396"/>
      <c r="VVO835" s="396"/>
      <c r="VVP835" s="396"/>
      <c r="VVQ835" s="396"/>
      <c r="VVR835" s="396"/>
      <c r="VVS835" s="396"/>
      <c r="VVT835" s="396"/>
      <c r="VVU835" s="396"/>
      <c r="VVV835" s="396"/>
      <c r="VVW835" s="396"/>
      <c r="VVX835" s="396"/>
      <c r="VVY835" s="396"/>
      <c r="VVZ835" s="396"/>
      <c r="VWA835" s="396"/>
      <c r="VWB835" s="396"/>
      <c r="VWC835" s="396"/>
      <c r="VWD835" s="396"/>
      <c r="VWE835" s="396"/>
      <c r="VWF835" s="396"/>
      <c r="VWG835" s="396"/>
      <c r="VWH835" s="396"/>
      <c r="VWI835" s="396"/>
      <c r="VWJ835" s="396"/>
      <c r="VWK835" s="396"/>
      <c r="VWL835" s="396"/>
      <c r="VWM835" s="396"/>
      <c r="VWN835" s="396"/>
      <c r="VWO835" s="396"/>
      <c r="VWP835" s="396"/>
      <c r="VWQ835" s="396"/>
      <c r="VWR835" s="396"/>
      <c r="VWS835" s="396"/>
      <c r="VWT835" s="396"/>
      <c r="VWU835" s="396"/>
      <c r="VWV835" s="396"/>
      <c r="VWW835" s="396"/>
      <c r="VWX835" s="396"/>
      <c r="VWY835" s="396"/>
      <c r="VWZ835" s="396"/>
      <c r="VXA835" s="396"/>
      <c r="VXB835" s="396"/>
      <c r="VXC835" s="396"/>
      <c r="VXD835" s="396"/>
      <c r="VXE835" s="396"/>
      <c r="VXF835" s="396"/>
      <c r="VXG835" s="396"/>
      <c r="VXH835" s="396"/>
      <c r="VXI835" s="396"/>
      <c r="VXJ835" s="396"/>
      <c r="VXK835" s="396"/>
      <c r="VXL835" s="396"/>
      <c r="VXM835" s="396"/>
      <c r="VXN835" s="396"/>
      <c r="VXO835" s="396"/>
      <c r="VXP835" s="396"/>
      <c r="VXQ835" s="396"/>
      <c r="VXR835" s="396"/>
      <c r="VXS835" s="396"/>
      <c r="VXT835" s="396"/>
      <c r="VXU835" s="396"/>
      <c r="VXV835" s="396"/>
      <c r="VXW835" s="396"/>
      <c r="VXX835" s="396"/>
      <c r="VXY835" s="396"/>
      <c r="VXZ835" s="396"/>
      <c r="VYA835" s="396"/>
      <c r="VYB835" s="396"/>
      <c r="VYC835" s="396"/>
      <c r="VYD835" s="396"/>
      <c r="VYE835" s="396"/>
      <c r="VYF835" s="396"/>
      <c r="VYG835" s="396"/>
      <c r="VYH835" s="396"/>
      <c r="VYI835" s="396"/>
      <c r="VYJ835" s="396"/>
      <c r="VYK835" s="396"/>
      <c r="VYL835" s="396"/>
      <c r="VYM835" s="396"/>
      <c r="VYN835" s="396"/>
      <c r="VYO835" s="396"/>
      <c r="VYP835" s="396"/>
      <c r="VYQ835" s="396"/>
      <c r="VYR835" s="396"/>
      <c r="VYS835" s="396"/>
      <c r="VYT835" s="396"/>
      <c r="VYU835" s="396"/>
      <c r="VYV835" s="396"/>
      <c r="VYW835" s="396"/>
      <c r="VYX835" s="396"/>
      <c r="VYY835" s="396"/>
      <c r="VYZ835" s="396"/>
      <c r="VZA835" s="396"/>
      <c r="VZB835" s="396"/>
      <c r="VZC835" s="396"/>
      <c r="VZD835" s="396"/>
      <c r="VZE835" s="396"/>
      <c r="VZF835" s="396"/>
      <c r="VZG835" s="396"/>
      <c r="VZH835" s="396"/>
      <c r="VZI835" s="396"/>
      <c r="VZJ835" s="396"/>
      <c r="VZK835" s="396"/>
      <c r="VZL835" s="396"/>
      <c r="VZM835" s="396"/>
      <c r="VZN835" s="396"/>
      <c r="VZO835" s="396"/>
      <c r="VZP835" s="396"/>
      <c r="VZQ835" s="396"/>
      <c r="VZR835" s="396"/>
      <c r="VZS835" s="396"/>
      <c r="VZT835" s="396"/>
      <c r="VZU835" s="396"/>
      <c r="VZV835" s="396"/>
      <c r="VZW835" s="396"/>
      <c r="VZX835" s="396"/>
      <c r="VZY835" s="396"/>
      <c r="VZZ835" s="396"/>
      <c r="WAA835" s="396"/>
      <c r="WAB835" s="396"/>
      <c r="WAC835" s="396"/>
      <c r="WAD835" s="396"/>
      <c r="WAE835" s="396"/>
      <c r="WAF835" s="396"/>
      <c r="WAG835" s="396"/>
      <c r="WAH835" s="396"/>
      <c r="WAI835" s="396"/>
      <c r="WAJ835" s="396"/>
      <c r="WAK835" s="396"/>
      <c r="WAL835" s="396"/>
      <c r="WAM835" s="396"/>
      <c r="WAN835" s="396"/>
      <c r="WAO835" s="396"/>
      <c r="WAP835" s="396"/>
      <c r="WAQ835" s="396"/>
      <c r="WAR835" s="396"/>
      <c r="WAS835" s="396"/>
      <c r="WAT835" s="396"/>
      <c r="WAU835" s="396"/>
      <c r="WAV835" s="396"/>
      <c r="WAW835" s="396"/>
      <c r="WAX835" s="396"/>
      <c r="WAY835" s="396"/>
      <c r="WAZ835" s="396"/>
      <c r="WBA835" s="396"/>
      <c r="WBB835" s="396"/>
      <c r="WBC835" s="396"/>
      <c r="WBD835" s="396"/>
      <c r="WBE835" s="396"/>
      <c r="WBF835" s="396"/>
      <c r="WBG835" s="396"/>
      <c r="WBH835" s="396"/>
      <c r="WBI835" s="396"/>
      <c r="WBJ835" s="396"/>
      <c r="WBK835" s="396"/>
      <c r="WBL835" s="396"/>
      <c r="WBM835" s="396"/>
      <c r="WBN835" s="396"/>
      <c r="WBO835" s="396"/>
      <c r="WBP835" s="396"/>
      <c r="WBQ835" s="396"/>
      <c r="WBR835" s="396"/>
      <c r="WBS835" s="396"/>
      <c r="WBT835" s="396"/>
      <c r="WBU835" s="396"/>
      <c r="WBV835" s="396"/>
      <c r="WBW835" s="396"/>
      <c r="WBX835" s="396"/>
      <c r="WBY835" s="396"/>
      <c r="WBZ835" s="396"/>
      <c r="WCA835" s="396"/>
      <c r="WCB835" s="396"/>
      <c r="WCC835" s="396"/>
      <c r="WCD835" s="396"/>
      <c r="WCE835" s="396"/>
      <c r="WCF835" s="396"/>
      <c r="WCG835" s="396"/>
      <c r="WCH835" s="396"/>
      <c r="WCI835" s="396"/>
      <c r="WCJ835" s="396"/>
      <c r="WCK835" s="396"/>
      <c r="WCL835" s="396"/>
      <c r="WCM835" s="396"/>
      <c r="WCN835" s="396"/>
      <c r="WCO835" s="396"/>
      <c r="WCP835" s="396"/>
      <c r="WCQ835" s="396"/>
      <c r="WCR835" s="396"/>
      <c r="WCS835" s="396"/>
      <c r="WCT835" s="396"/>
      <c r="WCU835" s="396"/>
      <c r="WCV835" s="396"/>
      <c r="WCW835" s="396"/>
      <c r="WCX835" s="396"/>
      <c r="WCY835" s="396"/>
      <c r="WCZ835" s="396"/>
      <c r="WDA835" s="396"/>
      <c r="WDB835" s="396"/>
      <c r="WDC835" s="396"/>
      <c r="WDD835" s="396"/>
      <c r="WDE835" s="396"/>
      <c r="WDF835" s="396"/>
      <c r="WDG835" s="396"/>
      <c r="WDH835" s="396"/>
      <c r="WDI835" s="396"/>
      <c r="WDJ835" s="396"/>
      <c r="WDK835" s="396"/>
      <c r="WDL835" s="396"/>
      <c r="WDM835" s="396"/>
      <c r="WDN835" s="396"/>
      <c r="WDO835" s="396"/>
      <c r="WDP835" s="396"/>
      <c r="WDQ835" s="396"/>
      <c r="WDR835" s="396"/>
      <c r="WDS835" s="396"/>
      <c r="WDT835" s="396"/>
      <c r="WDU835" s="396"/>
      <c r="WDV835" s="396"/>
      <c r="WDW835" s="396"/>
      <c r="WDX835" s="396"/>
      <c r="WDY835" s="396"/>
      <c r="WDZ835" s="396"/>
      <c r="WEA835" s="396"/>
      <c r="WEB835" s="396"/>
      <c r="WEC835" s="396"/>
      <c r="WED835" s="396"/>
      <c r="WEE835" s="396"/>
      <c r="WEF835" s="396"/>
      <c r="WEG835" s="396"/>
      <c r="WEH835" s="396"/>
      <c r="WEI835" s="396"/>
      <c r="WEJ835" s="396"/>
      <c r="WEK835" s="396"/>
      <c r="WEL835" s="396"/>
      <c r="WEM835" s="396"/>
      <c r="WEN835" s="396"/>
      <c r="WEO835" s="396"/>
      <c r="WEP835" s="396"/>
      <c r="WEQ835" s="396"/>
      <c r="WER835" s="396"/>
      <c r="WES835" s="396"/>
      <c r="WET835" s="396"/>
      <c r="WEU835" s="396"/>
      <c r="WEV835" s="396"/>
      <c r="WEW835" s="396"/>
      <c r="WEX835" s="396"/>
      <c r="WEY835" s="396"/>
      <c r="WEZ835" s="396"/>
      <c r="WFA835" s="396"/>
      <c r="WFB835" s="396"/>
      <c r="WFC835" s="396"/>
      <c r="WFD835" s="396"/>
      <c r="WFE835" s="396"/>
      <c r="WFF835" s="396"/>
      <c r="WFG835" s="396"/>
      <c r="WFH835" s="396"/>
      <c r="WFI835" s="396"/>
      <c r="WFJ835" s="396"/>
      <c r="WFK835" s="396"/>
      <c r="WFL835" s="396"/>
      <c r="WFM835" s="396"/>
      <c r="WFN835" s="396"/>
      <c r="WFO835" s="396"/>
      <c r="WFP835" s="396"/>
      <c r="WFQ835" s="396"/>
      <c r="WFR835" s="396"/>
      <c r="WFS835" s="396"/>
      <c r="WFT835" s="396"/>
      <c r="WFU835" s="396"/>
      <c r="WFV835" s="396"/>
      <c r="WFW835" s="396"/>
      <c r="WFX835" s="396"/>
      <c r="WFY835" s="396"/>
      <c r="WFZ835" s="396"/>
      <c r="WGA835" s="396"/>
      <c r="WGB835" s="396"/>
      <c r="WGC835" s="396"/>
      <c r="WGD835" s="396"/>
      <c r="WGE835" s="396"/>
      <c r="WGF835" s="396"/>
      <c r="WGG835" s="396"/>
      <c r="WGH835" s="396"/>
      <c r="WGI835" s="396"/>
      <c r="WGJ835" s="396"/>
      <c r="WGK835" s="396"/>
      <c r="WGL835" s="396"/>
      <c r="WGM835" s="396"/>
      <c r="WGN835" s="396"/>
      <c r="WGO835" s="396"/>
      <c r="WGP835" s="396"/>
      <c r="WGQ835" s="396"/>
      <c r="WGR835" s="396"/>
      <c r="WGS835" s="396"/>
      <c r="WGT835" s="396"/>
      <c r="WGU835" s="396"/>
      <c r="WGV835" s="396"/>
      <c r="WGW835" s="396"/>
      <c r="WGX835" s="396"/>
      <c r="WGY835" s="396"/>
      <c r="WGZ835" s="396"/>
      <c r="WHA835" s="396"/>
      <c r="WHB835" s="396"/>
      <c r="WHC835" s="396"/>
      <c r="WHD835" s="396"/>
      <c r="WHE835" s="396"/>
      <c r="WHF835" s="396"/>
      <c r="WHG835" s="396"/>
      <c r="WHH835" s="396"/>
      <c r="WHI835" s="396"/>
      <c r="WHJ835" s="396"/>
      <c r="WHK835" s="396"/>
      <c r="WHL835" s="396"/>
      <c r="WHM835" s="396"/>
      <c r="WHN835" s="396"/>
      <c r="WHO835" s="396"/>
      <c r="WHP835" s="396"/>
      <c r="WHQ835" s="396"/>
      <c r="WHR835" s="396"/>
      <c r="WHS835" s="396"/>
      <c r="WHT835" s="396"/>
      <c r="WHU835" s="396"/>
      <c r="WHV835" s="396"/>
      <c r="WHW835" s="396"/>
      <c r="WHX835" s="396"/>
      <c r="WHY835" s="396"/>
      <c r="WHZ835" s="396"/>
      <c r="WIA835" s="396"/>
      <c r="WIB835" s="396"/>
      <c r="WIC835" s="396"/>
      <c r="WID835" s="396"/>
      <c r="WIE835" s="396"/>
      <c r="WIF835" s="396"/>
      <c r="WIG835" s="396"/>
      <c r="WIH835" s="396"/>
      <c r="WII835" s="396"/>
      <c r="WIJ835" s="396"/>
      <c r="WIK835" s="396"/>
      <c r="WIL835" s="396"/>
      <c r="WIM835" s="396"/>
      <c r="WIN835" s="396"/>
      <c r="WIO835" s="396"/>
      <c r="WIP835" s="396"/>
      <c r="WIQ835" s="396"/>
      <c r="WIR835" s="396"/>
      <c r="WIS835" s="396"/>
      <c r="WIT835" s="396"/>
      <c r="WIU835" s="396"/>
      <c r="WIV835" s="396"/>
      <c r="WIW835" s="396"/>
      <c r="WIX835" s="396"/>
      <c r="WIY835" s="396"/>
      <c r="WIZ835" s="396"/>
      <c r="WJA835" s="396"/>
      <c r="WJB835" s="396"/>
      <c r="WJC835" s="396"/>
      <c r="WJD835" s="396"/>
      <c r="WJE835" s="396"/>
      <c r="WJF835" s="396"/>
      <c r="WJG835" s="396"/>
      <c r="WJH835" s="396"/>
      <c r="WJI835" s="396"/>
      <c r="WJJ835" s="396"/>
      <c r="WJK835" s="396"/>
      <c r="WJL835" s="396"/>
      <c r="WJM835" s="396"/>
      <c r="WJN835" s="396"/>
      <c r="WJO835" s="396"/>
      <c r="WJP835" s="396"/>
      <c r="WJQ835" s="396"/>
      <c r="WJR835" s="396"/>
      <c r="WJS835" s="396"/>
      <c r="WJT835" s="396"/>
      <c r="WJU835" s="396"/>
      <c r="WJV835" s="396"/>
      <c r="WJW835" s="396"/>
      <c r="WJX835" s="396"/>
      <c r="WJY835" s="396"/>
      <c r="WJZ835" s="396"/>
      <c r="WKA835" s="396"/>
      <c r="WKB835" s="396"/>
      <c r="WKC835" s="396"/>
      <c r="WKD835" s="396"/>
      <c r="WKE835" s="396"/>
      <c r="WKF835" s="396"/>
      <c r="WKG835" s="396"/>
      <c r="WKH835" s="396"/>
      <c r="WKI835" s="396"/>
      <c r="WKJ835" s="396"/>
      <c r="WKK835" s="396"/>
      <c r="WKL835" s="396"/>
      <c r="WKM835" s="396"/>
      <c r="WKN835" s="396"/>
      <c r="WKO835" s="396"/>
      <c r="WKP835" s="396"/>
      <c r="WKQ835" s="396"/>
      <c r="WKR835" s="396"/>
      <c r="WKS835" s="396"/>
      <c r="WKT835" s="396"/>
      <c r="WKU835" s="396"/>
      <c r="WKV835" s="396"/>
      <c r="WKW835" s="396"/>
      <c r="WKX835" s="396"/>
      <c r="WKY835" s="396"/>
      <c r="WKZ835" s="396"/>
      <c r="WLA835" s="396"/>
      <c r="WLB835" s="396"/>
      <c r="WLC835" s="396"/>
      <c r="WLD835" s="396"/>
      <c r="WLE835" s="396"/>
      <c r="WLF835" s="396"/>
      <c r="WLG835" s="396"/>
      <c r="WLH835" s="396"/>
      <c r="WLI835" s="396"/>
      <c r="WLJ835" s="396"/>
      <c r="WLK835" s="396"/>
      <c r="WLL835" s="396"/>
      <c r="WLM835" s="396"/>
      <c r="WLN835" s="396"/>
      <c r="WLO835" s="396"/>
      <c r="WLP835" s="396"/>
      <c r="WLQ835" s="396"/>
      <c r="WLR835" s="396"/>
      <c r="WLS835" s="396"/>
      <c r="WLT835" s="396"/>
      <c r="WLU835" s="396"/>
      <c r="WLV835" s="396"/>
      <c r="WLW835" s="396"/>
      <c r="WLX835" s="396"/>
      <c r="WLY835" s="396"/>
      <c r="WLZ835" s="396"/>
      <c r="WMA835" s="396"/>
      <c r="WMB835" s="396"/>
      <c r="WMC835" s="396"/>
      <c r="WMD835" s="396"/>
      <c r="WME835" s="396"/>
      <c r="WMF835" s="396"/>
      <c r="WMG835" s="396"/>
      <c r="WMH835" s="396"/>
      <c r="WMI835" s="396"/>
      <c r="WMJ835" s="396"/>
      <c r="WMK835" s="396"/>
      <c r="WML835" s="396"/>
      <c r="WMM835" s="396"/>
      <c r="WMN835" s="396"/>
      <c r="WMO835" s="396"/>
      <c r="WMP835" s="396"/>
      <c r="WMQ835" s="396"/>
      <c r="WMR835" s="396"/>
      <c r="WMS835" s="396"/>
      <c r="WMT835" s="396"/>
      <c r="WMU835" s="396"/>
      <c r="WMV835" s="396"/>
      <c r="WMW835" s="396"/>
      <c r="WMX835" s="396"/>
      <c r="WMY835" s="396"/>
      <c r="WMZ835" s="396"/>
      <c r="WNA835" s="396"/>
      <c r="WNB835" s="396"/>
      <c r="WNC835" s="396"/>
      <c r="WND835" s="396"/>
      <c r="WNE835" s="396"/>
      <c r="WNF835" s="396"/>
      <c r="WNG835" s="396"/>
      <c r="WNH835" s="396"/>
      <c r="WNI835" s="396"/>
      <c r="WNJ835" s="396"/>
      <c r="WNK835" s="396"/>
      <c r="WNL835" s="396"/>
      <c r="WNM835" s="396"/>
      <c r="WNN835" s="396"/>
      <c r="WNO835" s="396"/>
      <c r="WNP835" s="396"/>
      <c r="WNQ835" s="396"/>
      <c r="WNR835" s="396"/>
      <c r="WNS835" s="396"/>
      <c r="WNT835" s="396"/>
      <c r="WNU835" s="396"/>
      <c r="WNV835" s="396"/>
      <c r="WNW835" s="396"/>
      <c r="WNX835" s="396"/>
      <c r="WNY835" s="396"/>
      <c r="WNZ835" s="396"/>
      <c r="WOA835" s="396"/>
      <c r="WOB835" s="396"/>
      <c r="WOC835" s="396"/>
      <c r="WOD835" s="396"/>
      <c r="WOE835" s="396"/>
      <c r="WOF835" s="396"/>
      <c r="WOG835" s="396"/>
      <c r="WOH835" s="396"/>
      <c r="WOI835" s="396"/>
      <c r="WOJ835" s="396"/>
      <c r="WOK835" s="396"/>
      <c r="WOL835" s="396"/>
      <c r="WOM835" s="396"/>
      <c r="WON835" s="396"/>
      <c r="WOO835" s="396"/>
      <c r="WOP835" s="396"/>
      <c r="WOQ835" s="396"/>
      <c r="WOR835" s="396"/>
      <c r="WOS835" s="396"/>
      <c r="WOT835" s="396"/>
      <c r="WOU835" s="396"/>
      <c r="WOV835" s="396"/>
      <c r="WOW835" s="396"/>
      <c r="WOX835" s="396"/>
      <c r="WOY835" s="396"/>
      <c r="WOZ835" s="396"/>
      <c r="WPA835" s="396"/>
      <c r="WPB835" s="396"/>
      <c r="WPC835" s="396"/>
      <c r="WPD835" s="396"/>
      <c r="WPE835" s="396"/>
      <c r="WPF835" s="396"/>
      <c r="WPG835" s="396"/>
      <c r="WPH835" s="396"/>
      <c r="WPI835" s="396"/>
      <c r="WPJ835" s="396"/>
      <c r="WPK835" s="396"/>
      <c r="WPL835" s="396"/>
      <c r="WPM835" s="396"/>
      <c r="WPN835" s="396"/>
      <c r="WPO835" s="396"/>
      <c r="WPP835" s="396"/>
      <c r="WPQ835" s="396"/>
      <c r="WPR835" s="396"/>
      <c r="WPS835" s="396"/>
      <c r="WPT835" s="396"/>
      <c r="WPU835" s="396"/>
      <c r="WPV835" s="396"/>
      <c r="WPW835" s="396"/>
      <c r="WPX835" s="396"/>
      <c r="WPY835" s="396"/>
      <c r="WPZ835" s="396"/>
      <c r="WQA835" s="396"/>
      <c r="WQB835" s="396"/>
      <c r="WQC835" s="396"/>
      <c r="WQD835" s="396"/>
      <c r="WQE835" s="396"/>
      <c r="WQF835" s="396"/>
      <c r="WQG835" s="396"/>
      <c r="WQH835" s="396"/>
      <c r="WQI835" s="396"/>
      <c r="WQJ835" s="396"/>
      <c r="WQK835" s="396"/>
      <c r="WQL835" s="396"/>
      <c r="WQM835" s="396"/>
      <c r="WQN835" s="396"/>
      <c r="WQO835" s="396"/>
      <c r="WQP835" s="396"/>
      <c r="WQQ835" s="396"/>
      <c r="WQR835" s="396"/>
      <c r="WQS835" s="396"/>
      <c r="WQT835" s="396"/>
      <c r="WQU835" s="396"/>
      <c r="WQV835" s="396"/>
      <c r="WQW835" s="396"/>
      <c r="WQX835" s="396"/>
      <c r="WQY835" s="396"/>
      <c r="WQZ835" s="396"/>
      <c r="WRA835" s="396"/>
      <c r="WRB835" s="396"/>
      <c r="WRC835" s="396"/>
      <c r="WRD835" s="396"/>
      <c r="WRE835" s="396"/>
      <c r="WRF835" s="396"/>
      <c r="WRG835" s="396"/>
      <c r="WRH835" s="396"/>
      <c r="WRI835" s="396"/>
      <c r="WRJ835" s="396"/>
      <c r="WRK835" s="396"/>
      <c r="WRL835" s="396"/>
      <c r="WRM835" s="396"/>
      <c r="WRN835" s="396"/>
      <c r="WRO835" s="396"/>
      <c r="WRP835" s="396"/>
      <c r="WRQ835" s="396"/>
      <c r="WRR835" s="396"/>
      <c r="WRS835" s="396"/>
      <c r="WRT835" s="396"/>
      <c r="WRU835" s="396"/>
      <c r="WRV835" s="396"/>
      <c r="WRW835" s="396"/>
      <c r="WRX835" s="396"/>
      <c r="WRY835" s="396"/>
      <c r="WRZ835" s="396"/>
      <c r="WSA835" s="396"/>
      <c r="WSB835" s="396"/>
      <c r="WSC835" s="396"/>
      <c r="WSD835" s="396"/>
      <c r="WSE835" s="396"/>
      <c r="WSF835" s="396"/>
      <c r="WSG835" s="396"/>
      <c r="WSH835" s="396"/>
      <c r="WSI835" s="396"/>
      <c r="WSJ835" s="396"/>
      <c r="WSK835" s="396"/>
      <c r="WSL835" s="396"/>
      <c r="WSM835" s="396"/>
      <c r="WSN835" s="396"/>
      <c r="WSO835" s="396"/>
      <c r="WSP835" s="396"/>
      <c r="WSQ835" s="396"/>
      <c r="WSR835" s="396"/>
      <c r="WSS835" s="396"/>
      <c r="WST835" s="396"/>
      <c r="WSU835" s="396"/>
      <c r="WSV835" s="396"/>
      <c r="WSW835" s="396"/>
      <c r="WSX835" s="396"/>
      <c r="WSY835" s="396"/>
      <c r="WSZ835" s="396"/>
      <c r="WTA835" s="396"/>
      <c r="WTB835" s="396"/>
      <c r="WTC835" s="396"/>
      <c r="WTD835" s="396"/>
      <c r="WTE835" s="396"/>
      <c r="WTF835" s="396"/>
      <c r="WTG835" s="396"/>
      <c r="WTH835" s="396"/>
      <c r="WTI835" s="396"/>
      <c r="WTJ835" s="396"/>
      <c r="WTK835" s="396"/>
      <c r="WTL835" s="396"/>
      <c r="WTM835" s="396"/>
      <c r="WTN835" s="396"/>
      <c r="WTO835" s="396"/>
      <c r="WTP835" s="396"/>
      <c r="WTQ835" s="396"/>
      <c r="WTR835" s="396"/>
      <c r="WTS835" s="396"/>
      <c r="WTT835" s="396"/>
      <c r="WTU835" s="396"/>
      <c r="WTV835" s="396"/>
      <c r="WTW835" s="396"/>
      <c r="WTX835" s="396"/>
      <c r="WTY835" s="396"/>
      <c r="WTZ835" s="396"/>
      <c r="WUA835" s="396"/>
      <c r="WUB835" s="396"/>
      <c r="WUC835" s="396"/>
      <c r="WUD835" s="396"/>
      <c r="WUE835" s="396"/>
      <c r="WUF835" s="396"/>
      <c r="WUG835" s="396"/>
      <c r="WUH835" s="396"/>
      <c r="WUI835" s="396"/>
      <c r="WUJ835" s="396"/>
      <c r="WUK835" s="396"/>
      <c r="WUL835" s="396"/>
      <c r="WUM835" s="396"/>
      <c r="WUN835" s="396"/>
      <c r="WUO835" s="396"/>
      <c r="WUP835" s="396"/>
      <c r="WUQ835" s="396"/>
      <c r="WUR835" s="396"/>
      <c r="WUS835" s="396"/>
      <c r="WUT835" s="396"/>
      <c r="WUU835" s="396"/>
      <c r="WUV835" s="396"/>
      <c r="WUW835" s="396"/>
      <c r="WUX835" s="396"/>
      <c r="WUY835" s="396"/>
      <c r="WUZ835" s="396"/>
      <c r="WVA835" s="396"/>
      <c r="WVB835" s="396"/>
      <c r="WVC835" s="396"/>
      <c r="WVD835" s="396"/>
      <c r="WVE835" s="396"/>
      <c r="WVF835" s="396"/>
      <c r="WVG835" s="396"/>
      <c r="WVH835" s="396"/>
      <c r="WVI835" s="396"/>
      <c r="WVJ835" s="396"/>
      <c r="WVK835" s="396"/>
      <c r="WVL835" s="396"/>
      <c r="WVM835" s="396"/>
      <c r="WVN835" s="396"/>
      <c r="WVO835" s="396"/>
      <c r="WVP835" s="396"/>
      <c r="WVQ835" s="396"/>
      <c r="WVR835" s="396"/>
      <c r="WVS835" s="396"/>
      <c r="WVT835" s="396"/>
      <c r="WVU835" s="396"/>
      <c r="WVV835" s="396"/>
      <c r="WVW835" s="396"/>
      <c r="WVX835" s="396"/>
      <c r="WVY835" s="396"/>
      <c r="WVZ835" s="396"/>
      <c r="WWA835" s="396"/>
      <c r="WWB835" s="396"/>
      <c r="WWC835" s="396"/>
      <c r="WWD835" s="396"/>
      <c r="WWE835" s="396"/>
      <c r="WWF835" s="396"/>
      <c r="WWG835" s="396"/>
      <c r="WWH835" s="396"/>
      <c r="WWI835" s="396"/>
      <c r="WWJ835" s="396"/>
      <c r="WWK835" s="396"/>
      <c r="WWL835" s="396"/>
      <c r="WWM835" s="396"/>
      <c r="WWN835" s="396"/>
      <c r="WWO835" s="396"/>
      <c r="WWP835" s="396"/>
      <c r="WWQ835" s="396"/>
      <c r="WWR835" s="396"/>
      <c r="WWS835" s="396"/>
      <c r="WWT835" s="396"/>
      <c r="WWU835" s="396"/>
      <c r="WWV835" s="396"/>
      <c r="WWW835" s="396"/>
      <c r="WWX835" s="396"/>
      <c r="WWY835" s="396"/>
      <c r="WWZ835" s="396"/>
      <c r="WXA835" s="396"/>
      <c r="WXB835" s="396"/>
      <c r="WXC835" s="396"/>
      <c r="WXD835" s="396"/>
      <c r="WXE835" s="396"/>
      <c r="WXF835" s="396"/>
      <c r="WXG835" s="396"/>
      <c r="WXH835" s="396"/>
      <c r="WXI835" s="396"/>
      <c r="WXJ835" s="396"/>
      <c r="WXK835" s="396"/>
      <c r="WXL835" s="396"/>
      <c r="WXM835" s="396"/>
      <c r="WXN835" s="396"/>
      <c r="WXO835" s="396"/>
      <c r="WXP835" s="396"/>
      <c r="WXQ835" s="396"/>
      <c r="WXR835" s="396"/>
      <c r="WXS835" s="396"/>
      <c r="WXT835" s="396"/>
      <c r="WXU835" s="396"/>
      <c r="WXV835" s="396"/>
      <c r="WXW835" s="396"/>
      <c r="WXX835" s="396"/>
      <c r="WXY835" s="396"/>
      <c r="WXZ835" s="396"/>
      <c r="WYA835" s="396"/>
    </row>
    <row r="836" spans="1:16199" ht="35.25" x14ac:dyDescent="0.5">
      <c r="A836" s="318">
        <v>814</v>
      </c>
      <c r="C836" s="364" t="s">
        <v>266</v>
      </c>
      <c r="D836" s="383"/>
      <c r="E836" s="355" t="s">
        <v>17016</v>
      </c>
      <c r="F836" s="355" t="s">
        <v>17016</v>
      </c>
      <c r="G836" s="355" t="s">
        <v>17016</v>
      </c>
      <c r="H836" s="355" t="s">
        <v>17016</v>
      </c>
      <c r="I836" s="355" t="s">
        <v>17016</v>
      </c>
      <c r="J836" s="360">
        <f>J837</f>
        <v>4994.3</v>
      </c>
      <c r="K836" s="360">
        <f t="shared" ref="K836:M836" si="462">K837</f>
        <v>3051.11</v>
      </c>
      <c r="L836" s="360">
        <f t="shared" si="462"/>
        <v>3051.11</v>
      </c>
      <c r="M836" s="361">
        <f t="shared" si="462"/>
        <v>167</v>
      </c>
      <c r="N836" s="355" t="s">
        <v>17016</v>
      </c>
      <c r="O836" s="355" t="s">
        <v>17016</v>
      </c>
      <c r="P836" s="358" t="s">
        <v>17016</v>
      </c>
      <c r="Q836" s="362">
        <f>Q837</f>
        <v>4463775.1900000004</v>
      </c>
      <c r="R836" s="362">
        <f t="shared" ref="R836:U836" si="463">R837</f>
        <v>0</v>
      </c>
      <c r="S836" s="360">
        <f t="shared" si="463"/>
        <v>0</v>
      </c>
      <c r="T836" s="360">
        <f t="shared" si="463"/>
        <v>0</v>
      </c>
      <c r="U836" s="360">
        <f t="shared" si="463"/>
        <v>4463775.1900000004</v>
      </c>
      <c r="V836" s="356">
        <f t="shared" si="436"/>
        <v>893.77394029193283</v>
      </c>
      <c r="W836" s="363">
        <f>W837</f>
        <v>1051.81</v>
      </c>
    </row>
    <row r="837" spans="1:16199" ht="35.25" x14ac:dyDescent="0.5">
      <c r="A837" s="318">
        <v>815</v>
      </c>
      <c r="C837" s="397">
        <v>1</v>
      </c>
      <c r="D837" s="375" t="s">
        <v>15432</v>
      </c>
      <c r="E837" s="369">
        <v>1898</v>
      </c>
      <c r="F837" s="369"/>
      <c r="G837" s="355" t="s">
        <v>17178</v>
      </c>
      <c r="H837" s="369">
        <v>3</v>
      </c>
      <c r="I837" s="369">
        <v>1</v>
      </c>
      <c r="J837" s="370">
        <v>4994.3</v>
      </c>
      <c r="K837" s="370">
        <v>3051.11</v>
      </c>
      <c r="L837" s="370">
        <v>3051.11</v>
      </c>
      <c r="M837" s="395">
        <v>167</v>
      </c>
      <c r="N837" s="369" t="s">
        <v>17038</v>
      </c>
      <c r="O837" s="369" t="s">
        <v>17054</v>
      </c>
      <c r="P837" s="369" t="s">
        <v>17167</v>
      </c>
      <c r="Q837" s="370">
        <v>4463775.1900000004</v>
      </c>
      <c r="R837" s="373">
        <v>0</v>
      </c>
      <c r="S837" s="360">
        <v>0</v>
      </c>
      <c r="T837" s="360">
        <v>0</v>
      </c>
      <c r="U837" s="360">
        <f>Q837-T837-S837-R837</f>
        <v>4463775.1900000004</v>
      </c>
      <c r="V837" s="356">
        <f>Q837/J837</f>
        <v>893.77394029193283</v>
      </c>
      <c r="W837" s="373">
        <v>1051.81</v>
      </c>
    </row>
    <row r="838" spans="1:16199" ht="35.25" x14ac:dyDescent="0.5">
      <c r="A838" s="318">
        <v>816</v>
      </c>
      <c r="C838" s="364" t="s">
        <v>259</v>
      </c>
      <c r="D838" s="383"/>
      <c r="E838" s="355" t="s">
        <v>17016</v>
      </c>
      <c r="F838" s="355" t="s">
        <v>17016</v>
      </c>
      <c r="G838" s="355" t="s">
        <v>17016</v>
      </c>
      <c r="H838" s="355" t="s">
        <v>17016</v>
      </c>
      <c r="I838" s="355" t="s">
        <v>17016</v>
      </c>
      <c r="J838" s="360">
        <f>J839</f>
        <v>1245</v>
      </c>
      <c r="K838" s="360">
        <f t="shared" ref="K838:M838" si="464">K839</f>
        <v>1111.9000000000001</v>
      </c>
      <c r="L838" s="360">
        <f t="shared" si="464"/>
        <v>1111.9000000000001</v>
      </c>
      <c r="M838" s="395">
        <f t="shared" si="464"/>
        <v>62</v>
      </c>
      <c r="N838" s="355" t="s">
        <v>17016</v>
      </c>
      <c r="O838" s="355" t="s">
        <v>17016</v>
      </c>
      <c r="P838" s="358" t="s">
        <v>17016</v>
      </c>
      <c r="Q838" s="362">
        <f>Q839</f>
        <v>11185401.199999999</v>
      </c>
      <c r="R838" s="362">
        <f t="shared" ref="R838:U838" si="465">R839</f>
        <v>0</v>
      </c>
      <c r="S838" s="360">
        <f t="shared" si="465"/>
        <v>0</v>
      </c>
      <c r="T838" s="360">
        <f t="shared" si="465"/>
        <v>0</v>
      </c>
      <c r="U838" s="360">
        <f t="shared" si="465"/>
        <v>11185401.199999999</v>
      </c>
      <c r="V838" s="356">
        <f>Q838/J838</f>
        <v>8984.2579919678701</v>
      </c>
      <c r="W838" s="363">
        <f>W839</f>
        <v>8984.26</v>
      </c>
    </row>
    <row r="839" spans="1:16199" ht="35.25" x14ac:dyDescent="0.5">
      <c r="A839" s="318">
        <v>817</v>
      </c>
      <c r="C839" s="397">
        <v>2</v>
      </c>
      <c r="D839" s="375" t="s">
        <v>15805</v>
      </c>
      <c r="E839" s="369">
        <v>1978</v>
      </c>
      <c r="F839" s="369"/>
      <c r="G839" s="355" t="s">
        <v>17178</v>
      </c>
      <c r="H839" s="369">
        <v>2</v>
      </c>
      <c r="I839" s="369">
        <v>4</v>
      </c>
      <c r="J839" s="370">
        <v>1245</v>
      </c>
      <c r="K839" s="370">
        <v>1111.9000000000001</v>
      </c>
      <c r="L839" s="370">
        <v>1111.9000000000001</v>
      </c>
      <c r="M839" s="395">
        <v>62</v>
      </c>
      <c r="N839" s="369" t="s">
        <v>17038</v>
      </c>
      <c r="O839" s="369" t="s">
        <v>17054</v>
      </c>
      <c r="P839" s="369" t="s">
        <v>17167</v>
      </c>
      <c r="Q839" s="370">
        <v>11185401.199999999</v>
      </c>
      <c r="R839" s="373"/>
      <c r="S839" s="360">
        <v>0</v>
      </c>
      <c r="T839" s="360">
        <v>0</v>
      </c>
      <c r="U839" s="360">
        <f>Q839-S839-T839</f>
        <v>11185401.199999999</v>
      </c>
      <c r="V839" s="356">
        <f>Q839/J839</f>
        <v>8984.2579919678701</v>
      </c>
      <c r="W839" s="373">
        <v>8984.26</v>
      </c>
    </row>
    <row r="840" spans="1:16199" ht="35.25" x14ac:dyDescent="0.5">
      <c r="C840" s="364" t="s">
        <v>471</v>
      </c>
      <c r="D840" s="383"/>
      <c r="E840" s="355" t="s">
        <v>17016</v>
      </c>
      <c r="F840" s="355" t="s">
        <v>17016</v>
      </c>
      <c r="G840" s="355" t="s">
        <v>17016</v>
      </c>
      <c r="H840" s="355" t="s">
        <v>17016</v>
      </c>
      <c r="I840" s="355" t="s">
        <v>17016</v>
      </c>
      <c r="J840" s="360">
        <f>J841</f>
        <v>759.1</v>
      </c>
      <c r="K840" s="360">
        <f t="shared" ref="K840:M840" si="466">K841</f>
        <v>704.9</v>
      </c>
      <c r="L840" s="360">
        <f t="shared" si="466"/>
        <v>572.79999999999995</v>
      </c>
      <c r="M840" s="395">
        <f t="shared" si="466"/>
        <v>34</v>
      </c>
      <c r="N840" s="355" t="s">
        <v>17016</v>
      </c>
      <c r="O840" s="355" t="s">
        <v>17016</v>
      </c>
      <c r="P840" s="358" t="s">
        <v>17016</v>
      </c>
      <c r="Q840" s="362">
        <f>Q841</f>
        <v>5692770.4799999995</v>
      </c>
      <c r="R840" s="362"/>
      <c r="S840" s="360">
        <f>S841</f>
        <v>0</v>
      </c>
      <c r="T840" s="360">
        <f t="shared" ref="T840:U840" si="467">T841</f>
        <v>0</v>
      </c>
      <c r="U840" s="360">
        <f t="shared" si="467"/>
        <v>5692770.4799999995</v>
      </c>
      <c r="V840" s="356">
        <f>Q840/J840</f>
        <v>7499.3683045712023</v>
      </c>
      <c r="W840" s="363">
        <f>W841</f>
        <v>8738.19</v>
      </c>
    </row>
    <row r="841" spans="1:16199" ht="35.25" x14ac:dyDescent="0.5">
      <c r="C841" s="397">
        <v>3</v>
      </c>
      <c r="D841" s="375" t="s">
        <v>473</v>
      </c>
      <c r="E841" s="355">
        <v>1985</v>
      </c>
      <c r="F841" s="355"/>
      <c r="G841" s="355" t="s">
        <v>17178</v>
      </c>
      <c r="H841" s="355">
        <v>2</v>
      </c>
      <c r="I841" s="355" t="s">
        <v>16986</v>
      </c>
      <c r="J841" s="366">
        <v>759.1</v>
      </c>
      <c r="K841" s="366">
        <v>704.9</v>
      </c>
      <c r="L841" s="366">
        <v>572.79999999999995</v>
      </c>
      <c r="M841" s="367">
        <v>34</v>
      </c>
      <c r="N841" s="355" t="s">
        <v>17038</v>
      </c>
      <c r="O841" s="355" t="s">
        <v>17076</v>
      </c>
      <c r="P841" s="358" t="s">
        <v>17042</v>
      </c>
      <c r="Q841" s="370">
        <v>5692770.4799999995</v>
      </c>
      <c r="R841" s="373"/>
      <c r="S841" s="360">
        <v>0</v>
      </c>
      <c r="T841" s="360">
        <v>0</v>
      </c>
      <c r="U841" s="360">
        <f>Q841-S841-T841</f>
        <v>5692770.4799999995</v>
      </c>
      <c r="V841" s="356">
        <f>Q841/J841</f>
        <v>7499.3683045712023</v>
      </c>
      <c r="W841" s="373">
        <v>8738.19</v>
      </c>
    </row>
    <row r="842" spans="1:16199" ht="35.25" x14ac:dyDescent="0.25">
      <c r="A842" s="318">
        <v>818</v>
      </c>
      <c r="C842" s="391" t="s">
        <v>17409</v>
      </c>
      <c r="D842" s="392"/>
      <c r="E842" s="392"/>
      <c r="F842" s="392"/>
      <c r="G842" s="392"/>
      <c r="H842" s="392"/>
      <c r="I842" s="392"/>
      <c r="J842" s="392"/>
      <c r="K842" s="392"/>
      <c r="L842" s="392"/>
      <c r="M842" s="392"/>
      <c r="N842" s="392"/>
      <c r="O842" s="392"/>
      <c r="P842" s="392"/>
      <c r="Q842" s="392"/>
      <c r="R842" s="392"/>
      <c r="S842" s="392"/>
      <c r="T842" s="392"/>
      <c r="U842" s="392"/>
      <c r="V842" s="392"/>
      <c r="W842" s="393"/>
    </row>
    <row r="843" spans="1:16199" ht="35.25" x14ac:dyDescent="0.5">
      <c r="A843" s="318">
        <v>819</v>
      </c>
      <c r="C843" s="364" t="s">
        <v>17410</v>
      </c>
      <c r="D843" s="398"/>
      <c r="E843" s="355" t="s">
        <v>17016</v>
      </c>
      <c r="F843" s="355" t="s">
        <v>17016</v>
      </c>
      <c r="G843" s="355" t="s">
        <v>17016</v>
      </c>
      <c r="H843" s="355" t="s">
        <v>17016</v>
      </c>
      <c r="I843" s="355" t="s">
        <v>17016</v>
      </c>
      <c r="J843" s="360">
        <f>J844</f>
        <v>28212.550000000007</v>
      </c>
      <c r="K843" s="360">
        <f t="shared" ref="K843:M843" si="468">K844</f>
        <v>22061.240000000005</v>
      </c>
      <c r="L843" s="360">
        <f t="shared" si="468"/>
        <v>21982.360000000004</v>
      </c>
      <c r="M843" s="361">
        <f t="shared" si="468"/>
        <v>1227</v>
      </c>
      <c r="N843" s="355" t="s">
        <v>17016</v>
      </c>
      <c r="O843" s="355" t="s">
        <v>17016</v>
      </c>
      <c r="P843" s="358" t="s">
        <v>17016</v>
      </c>
      <c r="Q843" s="362">
        <f>Q844</f>
        <v>151276999.55000001</v>
      </c>
      <c r="R843" s="362">
        <f t="shared" ref="R843:U843" si="469">R844</f>
        <v>0</v>
      </c>
      <c r="S843" s="360">
        <f t="shared" si="469"/>
        <v>127240816.39000003</v>
      </c>
      <c r="T843" s="360">
        <f t="shared" si="469"/>
        <v>6782554.3100000005</v>
      </c>
      <c r="U843" s="360">
        <f t="shared" si="469"/>
        <v>17253628.849999998</v>
      </c>
      <c r="V843" s="356">
        <f>Q843/J843</f>
        <v>5362.0463074057461</v>
      </c>
      <c r="W843" s="363">
        <f>W844</f>
        <v>10976.133146679111</v>
      </c>
    </row>
    <row r="844" spans="1:16199" s="394" customFormat="1" ht="35.25" x14ac:dyDescent="0.5">
      <c r="A844" s="318">
        <v>820</v>
      </c>
      <c r="C844" s="364" t="s">
        <v>17411</v>
      </c>
      <c r="D844" s="383"/>
      <c r="E844" s="355" t="s">
        <v>17016</v>
      </c>
      <c r="F844" s="355" t="s">
        <v>17016</v>
      </c>
      <c r="G844" s="355" t="s">
        <v>17016</v>
      </c>
      <c r="H844" s="355" t="s">
        <v>17016</v>
      </c>
      <c r="I844" s="355" t="s">
        <v>17016</v>
      </c>
      <c r="J844" s="360">
        <f>J845+J847+J859+J861+J863+J865+J867+J869+J871+J873+J875+J877+J879</f>
        <v>28212.550000000007</v>
      </c>
      <c r="K844" s="360">
        <f>K845+K847+K859+K861+K863+K865+K867+K869+K871+K873+K875+K877+K879</f>
        <v>22061.240000000005</v>
      </c>
      <c r="L844" s="360">
        <f>L845+L847+L859+L861+L863+L865+L867+L869+L871+L873+L875+L877+L879</f>
        <v>21982.360000000004</v>
      </c>
      <c r="M844" s="361">
        <f>M845+M847+M859+M861+M863+M865+M867+M869+M871+M873+M875+M877+M879</f>
        <v>1227</v>
      </c>
      <c r="N844" s="355" t="s">
        <v>17016</v>
      </c>
      <c r="O844" s="355" t="s">
        <v>17016</v>
      </c>
      <c r="P844" s="358" t="s">
        <v>17016</v>
      </c>
      <c r="Q844" s="362">
        <f>Q845+Q847+Q859+Q861+Q863+Q865+Q867+Q869+Q871+Q873+Q875+Q877+Q879</f>
        <v>151276999.55000001</v>
      </c>
      <c r="R844" s="360">
        <f>R845+R847+R859+R861+R863+R865+R867+R869+R871+R873+R875+R877+R879</f>
        <v>0</v>
      </c>
      <c r="S844" s="360">
        <f>S845+S847+S859+S861+S863+S865+S867+S869+S871+S873+S875+S877+S879</f>
        <v>127240816.39000003</v>
      </c>
      <c r="T844" s="360">
        <f>T845+T847+T859+T861+T863+T865+T867+T869+T871+T873+T875+T877+T879</f>
        <v>6782554.3100000005</v>
      </c>
      <c r="U844" s="360">
        <f>U845+U847+U859+U861+U863+U865+U867+U869+U871+U873+U875+U877+U879</f>
        <v>17253628.849999998</v>
      </c>
      <c r="V844" s="356">
        <f t="shared" ref="V844:V880" si="470">Q844/J844</f>
        <v>5362.0463074057461</v>
      </c>
      <c r="W844" s="363">
        <f>MAX(W845:W880)</f>
        <v>10976.133146679111</v>
      </c>
      <c r="X844" s="396"/>
      <c r="Y844" s="396"/>
      <c r="Z844" s="396"/>
      <c r="AA844" s="396"/>
      <c r="AB844" s="396"/>
      <c r="AC844" s="396"/>
      <c r="AD844" s="396"/>
      <c r="AE844" s="396"/>
      <c r="AF844" s="396"/>
      <c r="AG844" s="396"/>
      <c r="AH844" s="396"/>
      <c r="AI844" s="396"/>
      <c r="AJ844" s="396"/>
      <c r="AK844" s="396"/>
      <c r="AL844" s="396"/>
      <c r="AM844" s="396"/>
      <c r="AN844" s="396"/>
      <c r="AO844" s="396"/>
      <c r="AP844" s="396"/>
      <c r="AQ844" s="396"/>
      <c r="AR844" s="396"/>
      <c r="AS844" s="396"/>
      <c r="AT844" s="396"/>
      <c r="AU844" s="396"/>
      <c r="AV844" s="396"/>
      <c r="AW844" s="396"/>
      <c r="AX844" s="396"/>
      <c r="AY844" s="396"/>
      <c r="AZ844" s="396"/>
      <c r="BA844" s="396"/>
      <c r="BB844" s="396"/>
      <c r="BC844" s="396"/>
      <c r="BD844" s="396"/>
      <c r="BE844" s="396"/>
      <c r="BF844" s="396"/>
      <c r="BG844" s="396"/>
      <c r="BH844" s="396"/>
      <c r="BI844" s="396"/>
      <c r="BJ844" s="396"/>
      <c r="BK844" s="396"/>
      <c r="BL844" s="396"/>
      <c r="BM844" s="396"/>
      <c r="BN844" s="396"/>
      <c r="BO844" s="396"/>
      <c r="BP844" s="396"/>
      <c r="BQ844" s="396"/>
      <c r="BR844" s="396"/>
      <c r="BS844" s="396"/>
      <c r="BT844" s="396"/>
      <c r="BU844" s="396"/>
      <c r="BV844" s="396"/>
      <c r="BW844" s="396"/>
      <c r="BX844" s="396"/>
      <c r="BY844" s="396"/>
      <c r="BZ844" s="396"/>
      <c r="CA844" s="396"/>
      <c r="CB844" s="396"/>
      <c r="CC844" s="396"/>
      <c r="CD844" s="396"/>
      <c r="CE844" s="396"/>
      <c r="CF844" s="396"/>
      <c r="CG844" s="396"/>
      <c r="CH844" s="396"/>
      <c r="CI844" s="396"/>
      <c r="CJ844" s="396"/>
      <c r="CK844" s="396"/>
      <c r="CL844" s="396"/>
      <c r="CM844" s="396"/>
      <c r="CN844" s="396"/>
      <c r="CO844" s="396"/>
      <c r="CP844" s="396"/>
      <c r="CQ844" s="396"/>
      <c r="CR844" s="396"/>
      <c r="CS844" s="396"/>
      <c r="CT844" s="396"/>
      <c r="CU844" s="396"/>
      <c r="CV844" s="396"/>
      <c r="CW844" s="396"/>
      <c r="CX844" s="396"/>
      <c r="CY844" s="396"/>
      <c r="CZ844" s="396"/>
      <c r="DA844" s="396"/>
      <c r="DB844" s="396"/>
      <c r="DC844" s="396"/>
      <c r="DD844" s="396"/>
      <c r="DE844" s="396"/>
      <c r="DF844" s="396"/>
      <c r="DG844" s="396"/>
      <c r="DH844" s="396"/>
      <c r="DI844" s="396"/>
      <c r="DJ844" s="396"/>
      <c r="DK844" s="396"/>
      <c r="DL844" s="396"/>
      <c r="DM844" s="396"/>
      <c r="DN844" s="396"/>
      <c r="DO844" s="396"/>
      <c r="DP844" s="396"/>
      <c r="DQ844" s="396"/>
      <c r="DR844" s="396"/>
      <c r="DS844" s="396"/>
      <c r="DT844" s="396"/>
      <c r="DU844" s="396"/>
      <c r="DV844" s="396"/>
      <c r="DW844" s="396"/>
      <c r="DX844" s="396"/>
      <c r="DY844" s="396"/>
      <c r="DZ844" s="396"/>
      <c r="EA844" s="396"/>
      <c r="EB844" s="396"/>
      <c r="EC844" s="396"/>
      <c r="ED844" s="396"/>
      <c r="EE844" s="396"/>
      <c r="EF844" s="396"/>
      <c r="EG844" s="396"/>
      <c r="EH844" s="396"/>
      <c r="EI844" s="396"/>
      <c r="EJ844" s="396"/>
      <c r="EK844" s="396"/>
      <c r="EL844" s="396"/>
      <c r="EM844" s="396"/>
      <c r="EN844" s="396"/>
      <c r="EO844" s="396"/>
      <c r="EP844" s="396"/>
      <c r="EQ844" s="396"/>
      <c r="ER844" s="396"/>
      <c r="ES844" s="396"/>
      <c r="ET844" s="396"/>
      <c r="EU844" s="396"/>
      <c r="EV844" s="396"/>
      <c r="EW844" s="396"/>
      <c r="EX844" s="396"/>
      <c r="EY844" s="396"/>
      <c r="EZ844" s="396"/>
      <c r="FA844" s="396"/>
      <c r="FB844" s="396"/>
      <c r="FC844" s="396"/>
      <c r="FD844" s="396"/>
      <c r="FE844" s="396"/>
      <c r="FF844" s="396"/>
      <c r="FG844" s="396"/>
      <c r="FH844" s="396"/>
      <c r="FI844" s="396"/>
      <c r="FJ844" s="396"/>
      <c r="FK844" s="396"/>
      <c r="FL844" s="396"/>
      <c r="FM844" s="396"/>
      <c r="FN844" s="396"/>
      <c r="FO844" s="396"/>
      <c r="FP844" s="396"/>
      <c r="FQ844" s="396"/>
      <c r="FR844" s="396"/>
      <c r="FS844" s="396"/>
      <c r="FT844" s="396"/>
      <c r="FU844" s="396"/>
      <c r="FV844" s="396"/>
      <c r="FW844" s="396"/>
      <c r="FX844" s="396"/>
      <c r="FY844" s="396"/>
      <c r="FZ844" s="396"/>
      <c r="GA844" s="396"/>
      <c r="GB844" s="396"/>
      <c r="GC844" s="396"/>
      <c r="GD844" s="396"/>
      <c r="GE844" s="396"/>
      <c r="GF844" s="396"/>
      <c r="GG844" s="396"/>
      <c r="GH844" s="396"/>
      <c r="GI844" s="396"/>
      <c r="GJ844" s="396"/>
      <c r="GK844" s="396"/>
      <c r="GL844" s="396"/>
      <c r="GM844" s="396"/>
      <c r="GN844" s="396"/>
      <c r="GO844" s="396"/>
      <c r="GP844" s="396"/>
      <c r="GQ844" s="396"/>
      <c r="GR844" s="396"/>
      <c r="GS844" s="396"/>
      <c r="GT844" s="396"/>
      <c r="GU844" s="396"/>
      <c r="GV844" s="396"/>
      <c r="GW844" s="396"/>
      <c r="GX844" s="396"/>
      <c r="GY844" s="396"/>
      <c r="GZ844" s="396"/>
      <c r="HA844" s="396"/>
      <c r="HB844" s="396"/>
      <c r="HC844" s="396"/>
      <c r="HD844" s="396"/>
      <c r="HE844" s="396"/>
      <c r="HF844" s="396"/>
      <c r="HG844" s="396"/>
      <c r="HH844" s="396"/>
      <c r="HI844" s="396"/>
      <c r="HJ844" s="396"/>
      <c r="HK844" s="396"/>
      <c r="HL844" s="396"/>
      <c r="HM844" s="396"/>
      <c r="HN844" s="396"/>
      <c r="HO844" s="396"/>
      <c r="HP844" s="396"/>
      <c r="HQ844" s="396"/>
      <c r="HR844" s="396"/>
      <c r="HS844" s="396"/>
      <c r="HT844" s="396"/>
      <c r="HU844" s="396"/>
      <c r="HV844" s="396"/>
      <c r="HW844" s="396"/>
      <c r="HX844" s="396"/>
      <c r="HY844" s="396"/>
      <c r="HZ844" s="396"/>
      <c r="IA844" s="396"/>
      <c r="IB844" s="396"/>
      <c r="IC844" s="396"/>
      <c r="ID844" s="396"/>
      <c r="IE844" s="396"/>
      <c r="IF844" s="396"/>
      <c r="IG844" s="396"/>
      <c r="IH844" s="396"/>
      <c r="II844" s="396"/>
      <c r="IJ844" s="396"/>
      <c r="IK844" s="396"/>
      <c r="IL844" s="396"/>
      <c r="IM844" s="396"/>
      <c r="IN844" s="396"/>
      <c r="IO844" s="396"/>
      <c r="IP844" s="396"/>
      <c r="IQ844" s="396"/>
      <c r="IR844" s="396"/>
      <c r="IS844" s="396"/>
      <c r="IT844" s="396"/>
      <c r="IU844" s="396"/>
      <c r="IV844" s="396"/>
      <c r="IW844" s="396"/>
      <c r="IX844" s="396"/>
      <c r="IY844" s="396"/>
      <c r="IZ844" s="396"/>
      <c r="JA844" s="396"/>
      <c r="JB844" s="396"/>
      <c r="JC844" s="396"/>
      <c r="JD844" s="396"/>
      <c r="JE844" s="396"/>
      <c r="JF844" s="396"/>
      <c r="JG844" s="396"/>
      <c r="JH844" s="396"/>
      <c r="JI844" s="396"/>
      <c r="JJ844" s="396"/>
      <c r="JK844" s="396"/>
      <c r="JL844" s="396"/>
      <c r="JM844" s="396"/>
      <c r="JN844" s="396"/>
      <c r="JO844" s="396"/>
      <c r="JP844" s="396"/>
      <c r="JQ844" s="396"/>
      <c r="JR844" s="396"/>
      <c r="JS844" s="396"/>
      <c r="JT844" s="396"/>
      <c r="JU844" s="396"/>
      <c r="JV844" s="396"/>
      <c r="JW844" s="396"/>
      <c r="JX844" s="396"/>
      <c r="JY844" s="396"/>
      <c r="JZ844" s="396"/>
      <c r="KA844" s="396"/>
      <c r="KB844" s="396"/>
      <c r="KC844" s="396"/>
      <c r="KD844" s="396"/>
      <c r="KE844" s="396"/>
      <c r="KF844" s="396"/>
      <c r="KG844" s="396"/>
      <c r="KH844" s="396"/>
      <c r="KI844" s="396"/>
      <c r="KJ844" s="396"/>
      <c r="KK844" s="396"/>
      <c r="KL844" s="396"/>
      <c r="KM844" s="396"/>
      <c r="KN844" s="396"/>
      <c r="KO844" s="396"/>
      <c r="KP844" s="396"/>
      <c r="KQ844" s="396"/>
      <c r="KR844" s="396"/>
      <c r="KS844" s="396"/>
      <c r="KT844" s="396"/>
      <c r="KU844" s="396"/>
      <c r="KV844" s="396"/>
      <c r="KW844" s="396"/>
      <c r="KX844" s="396"/>
      <c r="KY844" s="396"/>
      <c r="KZ844" s="396"/>
      <c r="LA844" s="396"/>
      <c r="LB844" s="396"/>
      <c r="LC844" s="396"/>
      <c r="LD844" s="396"/>
      <c r="LE844" s="396"/>
      <c r="LF844" s="396"/>
      <c r="LG844" s="396"/>
      <c r="LH844" s="396"/>
      <c r="LI844" s="396"/>
      <c r="LJ844" s="396"/>
      <c r="LK844" s="396"/>
      <c r="LL844" s="396"/>
      <c r="LM844" s="396"/>
      <c r="LN844" s="396"/>
      <c r="LO844" s="396"/>
      <c r="LP844" s="396"/>
      <c r="LQ844" s="396"/>
      <c r="LR844" s="396"/>
      <c r="LS844" s="396"/>
      <c r="LT844" s="396"/>
      <c r="LU844" s="396"/>
      <c r="LV844" s="396"/>
      <c r="LW844" s="396"/>
      <c r="LX844" s="396"/>
      <c r="LY844" s="396"/>
      <c r="LZ844" s="396"/>
      <c r="MA844" s="396"/>
      <c r="MB844" s="396"/>
      <c r="MC844" s="396"/>
      <c r="MD844" s="396"/>
      <c r="ME844" s="396"/>
      <c r="MF844" s="396"/>
      <c r="MG844" s="396"/>
      <c r="MH844" s="396"/>
      <c r="MI844" s="396"/>
      <c r="MJ844" s="396"/>
      <c r="MK844" s="396"/>
      <c r="ML844" s="396"/>
      <c r="MM844" s="396"/>
      <c r="MN844" s="396"/>
      <c r="MO844" s="396"/>
      <c r="MP844" s="396"/>
      <c r="MQ844" s="396"/>
      <c r="MR844" s="396"/>
      <c r="MS844" s="396"/>
      <c r="MT844" s="396"/>
      <c r="MU844" s="396"/>
      <c r="MV844" s="396"/>
      <c r="MW844" s="396"/>
      <c r="MX844" s="396"/>
      <c r="MY844" s="396"/>
      <c r="MZ844" s="396"/>
      <c r="NA844" s="396"/>
      <c r="NB844" s="396"/>
      <c r="NC844" s="396"/>
      <c r="ND844" s="396"/>
      <c r="NE844" s="396"/>
      <c r="NF844" s="396"/>
      <c r="NG844" s="396"/>
      <c r="NH844" s="396"/>
      <c r="NI844" s="396"/>
      <c r="NJ844" s="396"/>
      <c r="NK844" s="396"/>
      <c r="NL844" s="396"/>
      <c r="NM844" s="396"/>
      <c r="NN844" s="396"/>
      <c r="NO844" s="396"/>
      <c r="NP844" s="396"/>
      <c r="NQ844" s="396"/>
      <c r="NR844" s="396"/>
      <c r="NS844" s="396"/>
      <c r="NT844" s="396"/>
      <c r="NU844" s="396"/>
      <c r="NV844" s="396"/>
      <c r="NW844" s="396"/>
      <c r="NX844" s="396"/>
      <c r="NY844" s="396"/>
      <c r="NZ844" s="396"/>
      <c r="OA844" s="396"/>
      <c r="OB844" s="396"/>
      <c r="OC844" s="396"/>
      <c r="OD844" s="396"/>
      <c r="OE844" s="396"/>
      <c r="OF844" s="396"/>
      <c r="OG844" s="396"/>
      <c r="OH844" s="396"/>
      <c r="OI844" s="396"/>
      <c r="OJ844" s="396"/>
      <c r="OK844" s="396"/>
      <c r="OL844" s="396"/>
      <c r="OM844" s="396"/>
      <c r="ON844" s="396"/>
      <c r="OO844" s="396"/>
      <c r="OP844" s="396"/>
      <c r="OQ844" s="396"/>
      <c r="OR844" s="396"/>
      <c r="OS844" s="396"/>
      <c r="OT844" s="396"/>
      <c r="OU844" s="396"/>
      <c r="OV844" s="396"/>
      <c r="OW844" s="396"/>
      <c r="OX844" s="396"/>
      <c r="OY844" s="396"/>
      <c r="OZ844" s="396"/>
      <c r="PA844" s="396"/>
      <c r="PB844" s="396"/>
      <c r="PC844" s="396"/>
      <c r="PD844" s="396"/>
      <c r="PE844" s="396"/>
      <c r="PF844" s="396"/>
      <c r="PG844" s="396"/>
      <c r="PH844" s="396"/>
      <c r="PI844" s="396"/>
      <c r="PJ844" s="396"/>
      <c r="PK844" s="396"/>
      <c r="PL844" s="396"/>
      <c r="PM844" s="396"/>
      <c r="PN844" s="396"/>
      <c r="PO844" s="396"/>
      <c r="PP844" s="396"/>
      <c r="PQ844" s="396"/>
      <c r="PR844" s="396"/>
      <c r="PS844" s="396"/>
      <c r="PT844" s="396"/>
      <c r="PU844" s="396"/>
      <c r="PV844" s="396"/>
      <c r="PW844" s="396"/>
      <c r="PX844" s="396"/>
      <c r="PY844" s="396"/>
      <c r="PZ844" s="396"/>
      <c r="QA844" s="396"/>
      <c r="QB844" s="396"/>
      <c r="QC844" s="396"/>
      <c r="QD844" s="396"/>
      <c r="QE844" s="396"/>
      <c r="QF844" s="396"/>
      <c r="QG844" s="396"/>
      <c r="QH844" s="396"/>
      <c r="QI844" s="396"/>
      <c r="QJ844" s="396"/>
      <c r="QK844" s="396"/>
      <c r="QL844" s="396"/>
      <c r="QM844" s="396"/>
      <c r="QN844" s="396"/>
      <c r="QO844" s="396"/>
      <c r="QP844" s="396"/>
      <c r="QQ844" s="396"/>
      <c r="QR844" s="396"/>
      <c r="QS844" s="396"/>
      <c r="QT844" s="396"/>
      <c r="QU844" s="396"/>
      <c r="QV844" s="396"/>
      <c r="QW844" s="396"/>
      <c r="QX844" s="396"/>
      <c r="QY844" s="396"/>
      <c r="QZ844" s="396"/>
      <c r="RA844" s="396"/>
      <c r="RB844" s="396"/>
      <c r="RC844" s="396"/>
      <c r="RD844" s="396"/>
      <c r="RE844" s="396"/>
      <c r="RF844" s="396"/>
      <c r="RG844" s="396"/>
      <c r="RH844" s="396"/>
      <c r="RI844" s="396"/>
      <c r="RJ844" s="396"/>
      <c r="RK844" s="396"/>
      <c r="RL844" s="396"/>
      <c r="RM844" s="396"/>
      <c r="RN844" s="396"/>
      <c r="RO844" s="396"/>
      <c r="RP844" s="396"/>
      <c r="RQ844" s="396"/>
      <c r="RR844" s="396"/>
      <c r="RS844" s="396"/>
      <c r="RT844" s="396"/>
      <c r="RU844" s="396"/>
      <c r="RV844" s="396"/>
      <c r="RW844" s="396"/>
      <c r="RX844" s="396"/>
      <c r="RY844" s="396"/>
      <c r="RZ844" s="396"/>
      <c r="SA844" s="396"/>
      <c r="SB844" s="396"/>
      <c r="SC844" s="396"/>
      <c r="SD844" s="396"/>
      <c r="SE844" s="396"/>
      <c r="SF844" s="396"/>
      <c r="SG844" s="396"/>
      <c r="SH844" s="396"/>
      <c r="SI844" s="396"/>
      <c r="SJ844" s="396"/>
      <c r="SK844" s="396"/>
      <c r="SL844" s="396"/>
      <c r="SM844" s="396"/>
      <c r="SN844" s="396"/>
      <c r="SO844" s="396"/>
      <c r="SP844" s="396"/>
      <c r="SQ844" s="396"/>
      <c r="SR844" s="396"/>
      <c r="SS844" s="396"/>
      <c r="ST844" s="396"/>
      <c r="SU844" s="396"/>
      <c r="SV844" s="396"/>
      <c r="SW844" s="396"/>
      <c r="SX844" s="396"/>
      <c r="SY844" s="396"/>
      <c r="SZ844" s="396"/>
      <c r="TA844" s="396"/>
      <c r="TB844" s="396"/>
      <c r="TC844" s="396"/>
      <c r="TD844" s="396"/>
      <c r="TE844" s="396"/>
      <c r="TF844" s="396"/>
      <c r="TG844" s="396"/>
      <c r="TH844" s="396"/>
      <c r="TI844" s="396"/>
      <c r="TJ844" s="396"/>
      <c r="TK844" s="396"/>
      <c r="TL844" s="396"/>
      <c r="TM844" s="396"/>
      <c r="TN844" s="396"/>
      <c r="TO844" s="396"/>
      <c r="TP844" s="396"/>
      <c r="TQ844" s="396"/>
      <c r="TR844" s="396"/>
      <c r="TS844" s="396"/>
      <c r="TT844" s="396"/>
      <c r="TU844" s="396"/>
      <c r="TV844" s="396"/>
      <c r="TW844" s="396"/>
      <c r="TX844" s="396"/>
      <c r="TY844" s="396"/>
      <c r="TZ844" s="396"/>
      <c r="UA844" s="396"/>
      <c r="UB844" s="396"/>
      <c r="UC844" s="396"/>
      <c r="UD844" s="396"/>
      <c r="UE844" s="396"/>
      <c r="UF844" s="396"/>
      <c r="UG844" s="396"/>
      <c r="UH844" s="396"/>
      <c r="UI844" s="396"/>
      <c r="UJ844" s="396"/>
      <c r="UK844" s="396"/>
      <c r="UL844" s="396"/>
      <c r="UM844" s="396"/>
      <c r="UN844" s="396"/>
      <c r="UO844" s="396"/>
      <c r="UP844" s="396"/>
      <c r="UQ844" s="396"/>
      <c r="UR844" s="396"/>
      <c r="US844" s="396"/>
      <c r="UT844" s="396"/>
      <c r="UU844" s="396"/>
      <c r="UV844" s="396"/>
      <c r="UW844" s="396"/>
      <c r="UX844" s="396"/>
      <c r="UY844" s="396"/>
      <c r="UZ844" s="396"/>
      <c r="VA844" s="396"/>
      <c r="VB844" s="396"/>
      <c r="VC844" s="396"/>
      <c r="VD844" s="396"/>
      <c r="VE844" s="396"/>
      <c r="VF844" s="396"/>
      <c r="VG844" s="396"/>
      <c r="VH844" s="396"/>
      <c r="VI844" s="396"/>
      <c r="VJ844" s="396"/>
      <c r="VK844" s="396"/>
      <c r="VL844" s="396"/>
      <c r="VM844" s="396"/>
      <c r="VN844" s="396"/>
      <c r="VO844" s="396"/>
      <c r="VP844" s="396"/>
      <c r="VQ844" s="396"/>
      <c r="VR844" s="396"/>
      <c r="VS844" s="396"/>
      <c r="VT844" s="396"/>
      <c r="VU844" s="396"/>
      <c r="VV844" s="396"/>
      <c r="VW844" s="396"/>
      <c r="VX844" s="396"/>
      <c r="VY844" s="396"/>
      <c r="VZ844" s="396"/>
      <c r="WA844" s="396"/>
      <c r="WB844" s="396"/>
      <c r="WC844" s="396"/>
      <c r="WD844" s="396"/>
      <c r="WE844" s="396"/>
      <c r="WF844" s="396"/>
      <c r="WG844" s="396"/>
      <c r="WH844" s="396"/>
      <c r="WI844" s="396"/>
      <c r="WJ844" s="396"/>
      <c r="WK844" s="396"/>
      <c r="WL844" s="396"/>
      <c r="WM844" s="396"/>
      <c r="WN844" s="396"/>
      <c r="WO844" s="396"/>
      <c r="WP844" s="396"/>
      <c r="WQ844" s="396"/>
      <c r="WR844" s="396"/>
      <c r="WS844" s="396"/>
      <c r="WT844" s="396"/>
      <c r="WU844" s="396"/>
      <c r="WV844" s="396"/>
      <c r="WW844" s="396"/>
      <c r="WX844" s="396"/>
      <c r="WY844" s="396"/>
      <c r="WZ844" s="396"/>
      <c r="XA844" s="396"/>
      <c r="XB844" s="396"/>
      <c r="XC844" s="396"/>
      <c r="XD844" s="396"/>
      <c r="XE844" s="396"/>
      <c r="XF844" s="396"/>
      <c r="XG844" s="396"/>
      <c r="XH844" s="396"/>
      <c r="XI844" s="396"/>
      <c r="XJ844" s="396"/>
      <c r="XK844" s="396"/>
      <c r="XL844" s="396"/>
      <c r="XM844" s="396"/>
      <c r="XN844" s="396"/>
      <c r="XO844" s="396"/>
      <c r="XP844" s="396"/>
      <c r="XQ844" s="396"/>
      <c r="XR844" s="396"/>
      <c r="XS844" s="396"/>
      <c r="XT844" s="396"/>
      <c r="XU844" s="396"/>
      <c r="XV844" s="396"/>
      <c r="XW844" s="396"/>
      <c r="XX844" s="396"/>
      <c r="XY844" s="396"/>
      <c r="XZ844" s="396"/>
      <c r="YA844" s="396"/>
      <c r="YB844" s="396"/>
      <c r="YC844" s="396"/>
      <c r="YD844" s="396"/>
      <c r="YE844" s="396"/>
      <c r="YF844" s="396"/>
      <c r="YG844" s="396"/>
      <c r="YH844" s="396"/>
      <c r="YI844" s="396"/>
      <c r="YJ844" s="396"/>
      <c r="YK844" s="396"/>
      <c r="YL844" s="396"/>
      <c r="YM844" s="396"/>
      <c r="YN844" s="396"/>
      <c r="YO844" s="396"/>
      <c r="YP844" s="396"/>
      <c r="YQ844" s="396"/>
      <c r="YR844" s="396"/>
      <c r="YS844" s="396"/>
      <c r="YT844" s="396"/>
      <c r="YU844" s="396"/>
      <c r="YV844" s="396"/>
      <c r="YW844" s="396"/>
      <c r="YX844" s="396"/>
      <c r="YY844" s="396"/>
      <c r="YZ844" s="396"/>
      <c r="ZA844" s="396"/>
      <c r="ZB844" s="396"/>
      <c r="ZC844" s="396"/>
      <c r="ZD844" s="396"/>
      <c r="ZE844" s="396"/>
      <c r="ZF844" s="396"/>
      <c r="ZG844" s="396"/>
      <c r="ZH844" s="396"/>
      <c r="ZI844" s="396"/>
      <c r="ZJ844" s="396"/>
      <c r="ZK844" s="396"/>
      <c r="ZL844" s="396"/>
      <c r="ZM844" s="396"/>
      <c r="ZN844" s="396"/>
      <c r="ZO844" s="396"/>
      <c r="ZP844" s="396"/>
      <c r="ZQ844" s="396"/>
      <c r="ZR844" s="396"/>
      <c r="ZS844" s="396"/>
      <c r="ZT844" s="396"/>
      <c r="ZU844" s="396"/>
      <c r="ZV844" s="396"/>
      <c r="ZW844" s="396"/>
      <c r="ZX844" s="396"/>
      <c r="ZY844" s="396"/>
      <c r="ZZ844" s="396"/>
      <c r="AAA844" s="396"/>
      <c r="AAB844" s="396"/>
      <c r="AAC844" s="396"/>
      <c r="AAD844" s="396"/>
      <c r="AAE844" s="396"/>
      <c r="AAF844" s="396"/>
      <c r="AAG844" s="396"/>
      <c r="AAH844" s="396"/>
      <c r="AAI844" s="396"/>
      <c r="AAJ844" s="396"/>
      <c r="AAK844" s="396"/>
      <c r="AAL844" s="396"/>
      <c r="AAM844" s="396"/>
      <c r="AAN844" s="396"/>
      <c r="AAO844" s="396"/>
      <c r="AAP844" s="396"/>
      <c r="AAQ844" s="396"/>
      <c r="AAR844" s="396"/>
      <c r="AAS844" s="396"/>
      <c r="AAT844" s="396"/>
      <c r="AAU844" s="396"/>
      <c r="AAV844" s="396"/>
      <c r="AAW844" s="396"/>
      <c r="AAX844" s="396"/>
      <c r="AAY844" s="396"/>
      <c r="AAZ844" s="396"/>
      <c r="ABA844" s="396"/>
      <c r="ABB844" s="396"/>
      <c r="ABC844" s="396"/>
      <c r="ABD844" s="396"/>
      <c r="ABE844" s="396"/>
      <c r="ABF844" s="396"/>
      <c r="ABG844" s="396"/>
      <c r="ABH844" s="396"/>
      <c r="ABI844" s="396"/>
      <c r="ABJ844" s="396"/>
      <c r="ABK844" s="396"/>
      <c r="ABL844" s="396"/>
      <c r="ABM844" s="396"/>
      <c r="ABN844" s="396"/>
      <c r="ABO844" s="396"/>
      <c r="ABP844" s="396"/>
      <c r="ABQ844" s="396"/>
      <c r="ABR844" s="396"/>
      <c r="ABS844" s="396"/>
      <c r="ABT844" s="396"/>
      <c r="ABU844" s="396"/>
      <c r="ABV844" s="396"/>
      <c r="ABW844" s="396"/>
      <c r="ABX844" s="396"/>
      <c r="ABY844" s="396"/>
      <c r="ABZ844" s="396"/>
      <c r="ACA844" s="396"/>
      <c r="ACB844" s="396"/>
      <c r="ACC844" s="396"/>
      <c r="ACD844" s="396"/>
      <c r="ACE844" s="396"/>
      <c r="ACF844" s="396"/>
      <c r="ACG844" s="396"/>
      <c r="ACH844" s="396"/>
      <c r="ACI844" s="396"/>
      <c r="ACJ844" s="396"/>
      <c r="ACK844" s="396"/>
      <c r="ACL844" s="396"/>
      <c r="ACM844" s="396"/>
      <c r="ACN844" s="396"/>
      <c r="ACO844" s="396"/>
      <c r="ACP844" s="396"/>
      <c r="ACQ844" s="396"/>
      <c r="ACR844" s="396"/>
      <c r="ACS844" s="396"/>
      <c r="ACT844" s="396"/>
      <c r="ACU844" s="396"/>
      <c r="ACV844" s="396"/>
      <c r="ACW844" s="396"/>
      <c r="ACX844" s="396"/>
      <c r="ACY844" s="396"/>
      <c r="ACZ844" s="396"/>
      <c r="ADA844" s="396"/>
      <c r="ADB844" s="396"/>
      <c r="ADC844" s="396"/>
      <c r="ADD844" s="396"/>
      <c r="ADE844" s="396"/>
      <c r="ADF844" s="396"/>
      <c r="ADG844" s="396"/>
      <c r="ADH844" s="396"/>
      <c r="ADI844" s="396"/>
      <c r="ADJ844" s="396"/>
      <c r="ADK844" s="396"/>
      <c r="ADL844" s="396"/>
      <c r="ADM844" s="396"/>
      <c r="ADN844" s="396"/>
      <c r="ADO844" s="396"/>
      <c r="ADP844" s="396"/>
      <c r="ADQ844" s="396"/>
      <c r="ADR844" s="396"/>
      <c r="ADS844" s="396"/>
      <c r="ADT844" s="396"/>
      <c r="ADU844" s="396"/>
      <c r="ADV844" s="396"/>
      <c r="ADW844" s="396"/>
      <c r="ADX844" s="396"/>
      <c r="ADY844" s="396"/>
      <c r="ADZ844" s="396"/>
      <c r="AEA844" s="396"/>
      <c r="AEB844" s="396"/>
      <c r="AEC844" s="396"/>
      <c r="AED844" s="396"/>
      <c r="AEE844" s="396"/>
      <c r="AEF844" s="396"/>
      <c r="AEG844" s="396"/>
      <c r="AEH844" s="396"/>
      <c r="AEI844" s="396"/>
      <c r="AEJ844" s="396"/>
      <c r="AEK844" s="396"/>
      <c r="AEL844" s="396"/>
      <c r="AEM844" s="396"/>
      <c r="AEN844" s="396"/>
      <c r="AEO844" s="396"/>
      <c r="AEP844" s="396"/>
      <c r="AEQ844" s="396"/>
      <c r="AER844" s="396"/>
      <c r="AES844" s="396"/>
      <c r="AET844" s="396"/>
      <c r="AEU844" s="396"/>
      <c r="AEV844" s="396"/>
      <c r="AEW844" s="396"/>
      <c r="AEX844" s="396"/>
      <c r="AEY844" s="396"/>
      <c r="AEZ844" s="396"/>
      <c r="AFA844" s="396"/>
      <c r="AFB844" s="396"/>
      <c r="AFC844" s="396"/>
      <c r="AFD844" s="396"/>
      <c r="AFE844" s="396"/>
      <c r="AFF844" s="396"/>
      <c r="AFG844" s="396"/>
      <c r="AFH844" s="396"/>
      <c r="AFI844" s="396"/>
      <c r="AFJ844" s="396"/>
      <c r="AFK844" s="396"/>
      <c r="AFL844" s="396"/>
      <c r="AFM844" s="396"/>
      <c r="AFN844" s="396"/>
      <c r="AFO844" s="396"/>
      <c r="AFP844" s="396"/>
      <c r="AFQ844" s="396"/>
      <c r="AFR844" s="396"/>
      <c r="AFS844" s="396"/>
      <c r="AFT844" s="396"/>
      <c r="AFU844" s="396"/>
      <c r="AFV844" s="396"/>
      <c r="AFW844" s="396"/>
      <c r="AFX844" s="396"/>
      <c r="AFY844" s="396"/>
      <c r="AFZ844" s="396"/>
      <c r="AGA844" s="396"/>
      <c r="AGB844" s="396"/>
      <c r="AGC844" s="396"/>
      <c r="AGD844" s="396"/>
      <c r="AGE844" s="396"/>
      <c r="AGF844" s="396"/>
      <c r="AGG844" s="396"/>
      <c r="AGH844" s="396"/>
      <c r="AGI844" s="396"/>
      <c r="AGJ844" s="396"/>
      <c r="AGK844" s="396"/>
      <c r="AGL844" s="396"/>
      <c r="AGM844" s="396"/>
      <c r="AGN844" s="396"/>
      <c r="AGO844" s="396"/>
      <c r="AGP844" s="396"/>
      <c r="AGQ844" s="396"/>
      <c r="AGR844" s="396"/>
      <c r="AGS844" s="396"/>
      <c r="AGT844" s="396"/>
      <c r="AGU844" s="396"/>
      <c r="AGV844" s="396"/>
      <c r="AGW844" s="396"/>
      <c r="AGX844" s="396"/>
      <c r="AGY844" s="396"/>
      <c r="AGZ844" s="396"/>
      <c r="AHA844" s="396"/>
      <c r="AHB844" s="396"/>
      <c r="AHC844" s="396"/>
      <c r="AHD844" s="396"/>
      <c r="AHE844" s="396"/>
      <c r="AHF844" s="396"/>
      <c r="AHG844" s="396"/>
      <c r="AHH844" s="396"/>
      <c r="AHI844" s="396"/>
      <c r="AHJ844" s="396"/>
      <c r="AHK844" s="396"/>
      <c r="AHL844" s="396"/>
      <c r="AHM844" s="396"/>
      <c r="AHN844" s="396"/>
      <c r="AHO844" s="396"/>
      <c r="AHP844" s="396"/>
      <c r="AHQ844" s="396"/>
      <c r="AHR844" s="396"/>
      <c r="AHS844" s="396"/>
      <c r="AHT844" s="396"/>
      <c r="AHU844" s="396"/>
      <c r="AHV844" s="396"/>
      <c r="AHW844" s="396"/>
      <c r="AHX844" s="396"/>
      <c r="AHY844" s="396"/>
      <c r="AHZ844" s="396"/>
      <c r="AIA844" s="396"/>
      <c r="AIB844" s="396"/>
      <c r="AIC844" s="396"/>
      <c r="AID844" s="396"/>
      <c r="AIE844" s="396"/>
      <c r="AIF844" s="396"/>
      <c r="AIG844" s="396"/>
      <c r="AIH844" s="396"/>
      <c r="AII844" s="396"/>
      <c r="AIJ844" s="396"/>
      <c r="AIK844" s="396"/>
      <c r="AIL844" s="396"/>
      <c r="AIM844" s="396"/>
      <c r="AIN844" s="396"/>
      <c r="AIO844" s="396"/>
      <c r="AIP844" s="396"/>
      <c r="AIQ844" s="396"/>
      <c r="AIR844" s="396"/>
      <c r="AIS844" s="396"/>
      <c r="AIT844" s="396"/>
      <c r="AIU844" s="396"/>
      <c r="AIV844" s="396"/>
      <c r="AIW844" s="396"/>
      <c r="AIX844" s="396"/>
      <c r="AIY844" s="396"/>
      <c r="AIZ844" s="396"/>
      <c r="AJA844" s="396"/>
      <c r="AJB844" s="396"/>
      <c r="AJC844" s="396"/>
      <c r="AJD844" s="396"/>
      <c r="AJE844" s="396"/>
      <c r="AJF844" s="396"/>
      <c r="AJG844" s="396"/>
      <c r="AJH844" s="396"/>
      <c r="AJI844" s="396"/>
      <c r="AJJ844" s="396"/>
      <c r="AJK844" s="396"/>
      <c r="AJL844" s="396"/>
      <c r="AJM844" s="396"/>
      <c r="AJN844" s="396"/>
      <c r="AJO844" s="396"/>
      <c r="AJP844" s="396"/>
      <c r="AJQ844" s="396"/>
      <c r="AJR844" s="396"/>
      <c r="AJS844" s="396"/>
      <c r="AJT844" s="396"/>
      <c r="AJU844" s="396"/>
      <c r="AJV844" s="396"/>
      <c r="AJW844" s="396"/>
      <c r="AJX844" s="396"/>
      <c r="AJY844" s="396"/>
      <c r="AJZ844" s="396"/>
      <c r="AKA844" s="396"/>
      <c r="AKB844" s="396"/>
      <c r="AKC844" s="396"/>
      <c r="AKD844" s="396"/>
      <c r="AKE844" s="396"/>
      <c r="AKF844" s="396"/>
      <c r="AKG844" s="396"/>
      <c r="AKH844" s="396"/>
      <c r="AKI844" s="396"/>
      <c r="AKJ844" s="396"/>
      <c r="AKK844" s="396"/>
      <c r="AKL844" s="396"/>
      <c r="AKM844" s="396"/>
      <c r="AKN844" s="396"/>
      <c r="AKO844" s="396"/>
      <c r="AKP844" s="396"/>
      <c r="AKQ844" s="396"/>
      <c r="AKR844" s="396"/>
      <c r="AKS844" s="396"/>
      <c r="AKT844" s="396"/>
      <c r="AKU844" s="396"/>
      <c r="AKV844" s="396"/>
      <c r="AKW844" s="396"/>
      <c r="AKX844" s="396"/>
      <c r="AKY844" s="396"/>
      <c r="AKZ844" s="396"/>
      <c r="ALA844" s="396"/>
      <c r="ALB844" s="396"/>
      <c r="ALC844" s="396"/>
      <c r="ALD844" s="396"/>
      <c r="ALE844" s="396"/>
      <c r="ALF844" s="396"/>
      <c r="ALG844" s="396"/>
      <c r="ALH844" s="396"/>
      <c r="ALI844" s="396"/>
      <c r="ALJ844" s="396"/>
      <c r="ALK844" s="396"/>
      <c r="ALL844" s="396"/>
      <c r="ALM844" s="396"/>
      <c r="ALN844" s="396"/>
      <c r="ALO844" s="396"/>
      <c r="ALP844" s="396"/>
      <c r="ALQ844" s="396"/>
      <c r="ALR844" s="396"/>
      <c r="ALS844" s="396"/>
      <c r="ALT844" s="396"/>
      <c r="ALU844" s="396"/>
      <c r="ALV844" s="396"/>
      <c r="ALW844" s="396"/>
      <c r="ALX844" s="396"/>
      <c r="ALY844" s="396"/>
      <c r="ALZ844" s="396"/>
      <c r="AMA844" s="396"/>
      <c r="AMB844" s="396"/>
      <c r="AMC844" s="396"/>
      <c r="AMD844" s="396"/>
      <c r="AME844" s="396"/>
      <c r="AMF844" s="396"/>
      <c r="AMG844" s="396"/>
      <c r="AMH844" s="396"/>
      <c r="AMI844" s="396"/>
      <c r="AMJ844" s="396"/>
      <c r="AMK844" s="396"/>
      <c r="AML844" s="396"/>
      <c r="AMM844" s="396"/>
      <c r="AMN844" s="396"/>
      <c r="AMO844" s="396"/>
      <c r="AMP844" s="396"/>
      <c r="AMQ844" s="396"/>
      <c r="AMR844" s="396"/>
      <c r="AMS844" s="396"/>
      <c r="AMT844" s="396"/>
      <c r="AMU844" s="396"/>
      <c r="AMV844" s="396"/>
      <c r="AMW844" s="396"/>
      <c r="AMX844" s="396"/>
      <c r="AMY844" s="396"/>
      <c r="AMZ844" s="396"/>
      <c r="ANA844" s="396"/>
      <c r="ANB844" s="396"/>
      <c r="ANC844" s="396"/>
      <c r="AND844" s="396"/>
      <c r="ANE844" s="396"/>
      <c r="ANF844" s="396"/>
      <c r="ANG844" s="396"/>
      <c r="ANH844" s="396"/>
      <c r="ANI844" s="396"/>
      <c r="ANJ844" s="396"/>
      <c r="ANK844" s="396"/>
      <c r="ANL844" s="396"/>
      <c r="ANM844" s="396"/>
      <c r="ANN844" s="396"/>
      <c r="ANO844" s="396"/>
      <c r="ANP844" s="396"/>
      <c r="ANQ844" s="396"/>
      <c r="ANR844" s="396"/>
      <c r="ANS844" s="396"/>
      <c r="ANT844" s="396"/>
      <c r="ANU844" s="396"/>
      <c r="ANV844" s="396"/>
      <c r="ANW844" s="396"/>
      <c r="ANX844" s="396"/>
      <c r="ANY844" s="396"/>
      <c r="ANZ844" s="396"/>
      <c r="AOA844" s="396"/>
      <c r="AOB844" s="396"/>
      <c r="AOC844" s="396"/>
      <c r="AOD844" s="396"/>
      <c r="AOE844" s="396"/>
      <c r="AOF844" s="396"/>
      <c r="AOG844" s="396"/>
      <c r="AOH844" s="396"/>
      <c r="AOI844" s="396"/>
      <c r="AOJ844" s="396"/>
      <c r="AOK844" s="396"/>
      <c r="AOL844" s="396"/>
      <c r="AOM844" s="396"/>
      <c r="AON844" s="396"/>
      <c r="AOO844" s="396"/>
      <c r="AOP844" s="396"/>
      <c r="AOQ844" s="396"/>
      <c r="AOR844" s="396"/>
      <c r="AOS844" s="396"/>
      <c r="AOT844" s="396"/>
      <c r="AOU844" s="396"/>
      <c r="AOV844" s="396"/>
      <c r="AOW844" s="396"/>
      <c r="AOX844" s="396"/>
      <c r="AOY844" s="396"/>
      <c r="AOZ844" s="396"/>
      <c r="APA844" s="396"/>
      <c r="APB844" s="396"/>
      <c r="APC844" s="396"/>
      <c r="APD844" s="396"/>
      <c r="APE844" s="396"/>
      <c r="APF844" s="396"/>
      <c r="APG844" s="396"/>
      <c r="APH844" s="396"/>
      <c r="API844" s="396"/>
      <c r="APJ844" s="396"/>
      <c r="APK844" s="396"/>
      <c r="APL844" s="396"/>
      <c r="APM844" s="396"/>
      <c r="APN844" s="396"/>
      <c r="APO844" s="396"/>
      <c r="APP844" s="396"/>
      <c r="APQ844" s="396"/>
      <c r="APR844" s="396"/>
      <c r="APS844" s="396"/>
      <c r="APT844" s="396"/>
      <c r="APU844" s="396"/>
      <c r="APV844" s="396"/>
      <c r="APW844" s="396"/>
      <c r="APX844" s="396"/>
      <c r="APY844" s="396"/>
      <c r="APZ844" s="396"/>
      <c r="AQA844" s="396"/>
      <c r="AQB844" s="396"/>
      <c r="AQC844" s="396"/>
      <c r="AQD844" s="396"/>
      <c r="AQE844" s="396"/>
      <c r="AQF844" s="396"/>
      <c r="AQG844" s="396"/>
      <c r="AQH844" s="396"/>
      <c r="AQI844" s="396"/>
      <c r="AQJ844" s="396"/>
      <c r="AQK844" s="396"/>
      <c r="AQL844" s="396"/>
      <c r="AQM844" s="396"/>
      <c r="AQN844" s="396"/>
      <c r="AQO844" s="396"/>
      <c r="AQP844" s="396"/>
      <c r="AQQ844" s="396"/>
      <c r="AQR844" s="396"/>
      <c r="AQS844" s="396"/>
      <c r="AQT844" s="396"/>
      <c r="AQU844" s="396"/>
      <c r="AQV844" s="396"/>
      <c r="AQW844" s="396"/>
      <c r="AQX844" s="396"/>
      <c r="AQY844" s="396"/>
      <c r="AQZ844" s="396"/>
      <c r="ARA844" s="396"/>
      <c r="ARB844" s="396"/>
      <c r="ARC844" s="396"/>
      <c r="ARD844" s="396"/>
      <c r="ARE844" s="396"/>
      <c r="ARF844" s="396"/>
      <c r="ARG844" s="396"/>
      <c r="ARH844" s="396"/>
      <c r="ARI844" s="396"/>
      <c r="ARJ844" s="396"/>
      <c r="ARK844" s="396"/>
      <c r="ARL844" s="396"/>
      <c r="ARM844" s="396"/>
      <c r="ARN844" s="396"/>
      <c r="ARO844" s="396"/>
      <c r="ARP844" s="396"/>
      <c r="ARQ844" s="396"/>
      <c r="ARR844" s="396"/>
      <c r="ARS844" s="396"/>
      <c r="ART844" s="396"/>
      <c r="ARU844" s="396"/>
      <c r="ARV844" s="396"/>
      <c r="ARW844" s="396"/>
      <c r="ARX844" s="396"/>
      <c r="ARY844" s="396"/>
      <c r="ARZ844" s="396"/>
      <c r="ASA844" s="396"/>
      <c r="ASB844" s="396"/>
      <c r="ASC844" s="396"/>
      <c r="ASD844" s="396"/>
      <c r="ASE844" s="396"/>
      <c r="ASF844" s="396"/>
      <c r="ASG844" s="396"/>
      <c r="ASH844" s="396"/>
      <c r="ASI844" s="396"/>
      <c r="ASJ844" s="396"/>
      <c r="ASK844" s="396"/>
      <c r="ASL844" s="396"/>
      <c r="ASM844" s="396"/>
      <c r="ASN844" s="396"/>
      <c r="ASO844" s="396"/>
      <c r="ASP844" s="396"/>
      <c r="ASQ844" s="396"/>
      <c r="ASR844" s="396"/>
      <c r="ASS844" s="396"/>
      <c r="AST844" s="396"/>
      <c r="ASU844" s="396"/>
      <c r="ASV844" s="396"/>
      <c r="ASW844" s="396"/>
      <c r="ASX844" s="396"/>
      <c r="ASY844" s="396"/>
      <c r="ASZ844" s="396"/>
      <c r="ATA844" s="396"/>
      <c r="ATB844" s="396"/>
      <c r="ATC844" s="396"/>
      <c r="ATD844" s="396"/>
      <c r="ATE844" s="396"/>
      <c r="ATF844" s="396"/>
      <c r="ATG844" s="396"/>
      <c r="ATH844" s="396"/>
      <c r="ATI844" s="396"/>
      <c r="ATJ844" s="396"/>
      <c r="ATK844" s="396"/>
      <c r="ATL844" s="396"/>
      <c r="ATM844" s="396"/>
      <c r="ATN844" s="396"/>
      <c r="ATO844" s="396"/>
      <c r="ATP844" s="396"/>
      <c r="ATQ844" s="396"/>
      <c r="ATR844" s="396"/>
      <c r="ATS844" s="396"/>
      <c r="ATT844" s="396"/>
      <c r="ATU844" s="396"/>
      <c r="ATV844" s="396"/>
      <c r="ATW844" s="396"/>
      <c r="ATX844" s="396"/>
      <c r="ATY844" s="396"/>
      <c r="ATZ844" s="396"/>
      <c r="AUA844" s="396"/>
      <c r="AUB844" s="396"/>
      <c r="AUC844" s="396"/>
      <c r="AUD844" s="396"/>
      <c r="AUE844" s="396"/>
      <c r="AUF844" s="396"/>
      <c r="AUG844" s="396"/>
      <c r="AUH844" s="396"/>
      <c r="AUI844" s="396"/>
      <c r="AUJ844" s="396"/>
      <c r="AUK844" s="396"/>
      <c r="AUL844" s="396"/>
      <c r="AUM844" s="396"/>
      <c r="AUN844" s="396"/>
      <c r="AUO844" s="396"/>
      <c r="AUP844" s="396"/>
      <c r="AUQ844" s="396"/>
      <c r="AUR844" s="396"/>
      <c r="AUS844" s="396"/>
      <c r="AUT844" s="396"/>
      <c r="AUU844" s="396"/>
      <c r="AUV844" s="396"/>
      <c r="AUW844" s="396"/>
      <c r="AUX844" s="396"/>
      <c r="AUY844" s="396"/>
      <c r="AUZ844" s="396"/>
      <c r="AVA844" s="396"/>
      <c r="AVB844" s="396"/>
      <c r="AVC844" s="396"/>
      <c r="AVD844" s="396"/>
      <c r="AVE844" s="396"/>
      <c r="AVF844" s="396"/>
      <c r="AVG844" s="396"/>
      <c r="AVH844" s="396"/>
      <c r="AVI844" s="396"/>
      <c r="AVJ844" s="396"/>
      <c r="AVK844" s="396"/>
      <c r="AVL844" s="396"/>
      <c r="AVM844" s="396"/>
      <c r="AVN844" s="396"/>
      <c r="AVO844" s="396"/>
      <c r="AVP844" s="396"/>
      <c r="AVQ844" s="396"/>
      <c r="AVR844" s="396"/>
      <c r="AVS844" s="396"/>
      <c r="AVT844" s="396"/>
      <c r="AVU844" s="396"/>
      <c r="AVV844" s="396"/>
      <c r="AVW844" s="396"/>
      <c r="AVX844" s="396"/>
      <c r="AVY844" s="396"/>
      <c r="AVZ844" s="396"/>
      <c r="AWA844" s="396"/>
      <c r="AWB844" s="396"/>
      <c r="AWC844" s="396"/>
      <c r="AWD844" s="396"/>
      <c r="AWE844" s="396"/>
      <c r="AWF844" s="396"/>
      <c r="AWG844" s="396"/>
      <c r="AWH844" s="396"/>
      <c r="AWI844" s="396"/>
      <c r="AWJ844" s="396"/>
      <c r="AWK844" s="396"/>
      <c r="AWL844" s="396"/>
      <c r="AWM844" s="396"/>
      <c r="AWN844" s="396"/>
      <c r="AWO844" s="396"/>
      <c r="AWP844" s="396"/>
      <c r="AWQ844" s="396"/>
      <c r="AWR844" s="396"/>
      <c r="AWS844" s="396"/>
      <c r="AWT844" s="396"/>
      <c r="AWU844" s="396"/>
      <c r="AWV844" s="396"/>
      <c r="AWW844" s="396"/>
      <c r="AWX844" s="396"/>
      <c r="AWY844" s="396"/>
      <c r="AWZ844" s="396"/>
      <c r="AXA844" s="396"/>
      <c r="AXB844" s="396"/>
      <c r="AXC844" s="396"/>
      <c r="AXD844" s="396"/>
      <c r="AXE844" s="396"/>
      <c r="AXF844" s="396"/>
      <c r="AXG844" s="396"/>
      <c r="AXH844" s="396"/>
      <c r="AXI844" s="396"/>
      <c r="AXJ844" s="396"/>
      <c r="AXK844" s="396"/>
      <c r="AXL844" s="396"/>
      <c r="AXM844" s="396"/>
      <c r="AXN844" s="396"/>
      <c r="AXO844" s="396"/>
      <c r="AXP844" s="396"/>
      <c r="AXQ844" s="396"/>
      <c r="AXR844" s="396"/>
      <c r="AXS844" s="396"/>
      <c r="AXT844" s="396"/>
      <c r="AXU844" s="396"/>
      <c r="AXV844" s="396"/>
      <c r="AXW844" s="396"/>
      <c r="AXX844" s="396"/>
      <c r="AXY844" s="396"/>
      <c r="AXZ844" s="396"/>
      <c r="AYA844" s="396"/>
      <c r="AYB844" s="396"/>
      <c r="AYC844" s="396"/>
      <c r="AYD844" s="396"/>
      <c r="AYE844" s="396"/>
      <c r="AYF844" s="396"/>
      <c r="AYG844" s="396"/>
      <c r="AYH844" s="396"/>
      <c r="AYI844" s="396"/>
      <c r="AYJ844" s="396"/>
      <c r="AYK844" s="396"/>
      <c r="AYL844" s="396"/>
      <c r="AYM844" s="396"/>
      <c r="AYN844" s="396"/>
      <c r="AYO844" s="396"/>
      <c r="AYP844" s="396"/>
      <c r="AYQ844" s="396"/>
      <c r="AYR844" s="396"/>
      <c r="AYS844" s="396"/>
      <c r="AYT844" s="396"/>
      <c r="AYU844" s="396"/>
      <c r="AYV844" s="396"/>
      <c r="AYW844" s="396"/>
      <c r="AYX844" s="396"/>
      <c r="AYY844" s="396"/>
      <c r="AYZ844" s="396"/>
      <c r="AZA844" s="396"/>
      <c r="AZB844" s="396"/>
      <c r="AZC844" s="396"/>
      <c r="AZD844" s="396"/>
      <c r="AZE844" s="396"/>
      <c r="AZF844" s="396"/>
      <c r="AZG844" s="396"/>
      <c r="AZH844" s="396"/>
      <c r="AZI844" s="396"/>
      <c r="AZJ844" s="396"/>
      <c r="AZK844" s="396"/>
      <c r="AZL844" s="396"/>
      <c r="AZM844" s="396"/>
      <c r="AZN844" s="396"/>
      <c r="AZO844" s="396"/>
      <c r="AZP844" s="396"/>
      <c r="AZQ844" s="396"/>
      <c r="AZR844" s="396"/>
      <c r="AZS844" s="396"/>
      <c r="AZT844" s="396"/>
      <c r="AZU844" s="396"/>
      <c r="AZV844" s="396"/>
      <c r="AZW844" s="396"/>
      <c r="AZX844" s="396"/>
      <c r="AZY844" s="396"/>
      <c r="AZZ844" s="396"/>
      <c r="BAA844" s="396"/>
      <c r="BAB844" s="396"/>
      <c r="BAC844" s="396"/>
      <c r="BAD844" s="396"/>
      <c r="BAE844" s="396"/>
      <c r="BAF844" s="396"/>
      <c r="BAG844" s="396"/>
      <c r="BAH844" s="396"/>
      <c r="BAI844" s="396"/>
      <c r="BAJ844" s="396"/>
      <c r="BAK844" s="396"/>
      <c r="BAL844" s="396"/>
      <c r="BAM844" s="396"/>
      <c r="BAN844" s="396"/>
      <c r="BAO844" s="396"/>
      <c r="BAP844" s="396"/>
      <c r="BAQ844" s="396"/>
      <c r="BAR844" s="396"/>
      <c r="BAS844" s="396"/>
      <c r="BAT844" s="396"/>
      <c r="BAU844" s="396"/>
      <c r="BAV844" s="396"/>
      <c r="BAW844" s="396"/>
      <c r="BAX844" s="396"/>
      <c r="BAY844" s="396"/>
      <c r="BAZ844" s="396"/>
      <c r="BBA844" s="396"/>
      <c r="BBB844" s="396"/>
      <c r="BBC844" s="396"/>
      <c r="BBD844" s="396"/>
      <c r="BBE844" s="396"/>
      <c r="BBF844" s="396"/>
      <c r="BBG844" s="396"/>
      <c r="BBH844" s="396"/>
      <c r="BBI844" s="396"/>
      <c r="BBJ844" s="396"/>
      <c r="BBK844" s="396"/>
      <c r="BBL844" s="396"/>
      <c r="BBM844" s="396"/>
      <c r="BBN844" s="396"/>
      <c r="BBO844" s="396"/>
      <c r="BBP844" s="396"/>
      <c r="BBQ844" s="396"/>
      <c r="BBR844" s="396"/>
      <c r="BBS844" s="396"/>
      <c r="BBT844" s="396"/>
      <c r="BBU844" s="396"/>
      <c r="BBV844" s="396"/>
      <c r="BBW844" s="396"/>
      <c r="BBX844" s="396"/>
      <c r="BBY844" s="396"/>
      <c r="BBZ844" s="396"/>
      <c r="BCA844" s="396"/>
      <c r="BCB844" s="396"/>
      <c r="BCC844" s="396"/>
      <c r="BCD844" s="396"/>
      <c r="BCE844" s="396"/>
      <c r="BCF844" s="396"/>
      <c r="BCG844" s="396"/>
      <c r="BCH844" s="396"/>
      <c r="BCI844" s="396"/>
      <c r="BCJ844" s="396"/>
      <c r="BCK844" s="396"/>
      <c r="BCL844" s="396"/>
      <c r="BCM844" s="396"/>
      <c r="BCN844" s="396"/>
      <c r="BCO844" s="396"/>
      <c r="BCP844" s="396"/>
      <c r="BCQ844" s="396"/>
      <c r="BCR844" s="396"/>
      <c r="BCS844" s="396"/>
      <c r="BCT844" s="396"/>
      <c r="BCU844" s="396"/>
      <c r="BCV844" s="396"/>
      <c r="BCW844" s="396"/>
      <c r="BCX844" s="396"/>
      <c r="BCY844" s="396"/>
      <c r="BCZ844" s="396"/>
      <c r="BDA844" s="396"/>
      <c r="BDB844" s="396"/>
      <c r="BDC844" s="396"/>
      <c r="BDD844" s="396"/>
      <c r="BDE844" s="396"/>
      <c r="BDF844" s="396"/>
      <c r="BDG844" s="396"/>
      <c r="BDH844" s="396"/>
      <c r="BDI844" s="396"/>
      <c r="BDJ844" s="396"/>
      <c r="BDK844" s="396"/>
      <c r="BDL844" s="396"/>
      <c r="BDM844" s="396"/>
      <c r="BDN844" s="396"/>
      <c r="BDO844" s="396"/>
      <c r="BDP844" s="396"/>
      <c r="BDQ844" s="396"/>
      <c r="BDR844" s="396"/>
      <c r="BDS844" s="396"/>
      <c r="BDT844" s="396"/>
      <c r="BDU844" s="396"/>
      <c r="BDV844" s="396"/>
      <c r="BDW844" s="396"/>
      <c r="BDX844" s="396"/>
      <c r="BDY844" s="396"/>
      <c r="BDZ844" s="396"/>
      <c r="BEA844" s="396"/>
      <c r="BEB844" s="396"/>
      <c r="BEC844" s="396"/>
      <c r="BED844" s="396"/>
      <c r="BEE844" s="396"/>
      <c r="BEF844" s="396"/>
      <c r="BEG844" s="396"/>
      <c r="BEH844" s="396"/>
      <c r="BEI844" s="396"/>
      <c r="BEJ844" s="396"/>
      <c r="BEK844" s="396"/>
      <c r="BEL844" s="396"/>
      <c r="BEM844" s="396"/>
      <c r="BEN844" s="396"/>
      <c r="BEO844" s="396"/>
      <c r="BEP844" s="396"/>
      <c r="BEQ844" s="396"/>
      <c r="BER844" s="396"/>
      <c r="BES844" s="396"/>
      <c r="BET844" s="396"/>
      <c r="BEU844" s="396"/>
      <c r="BEV844" s="396"/>
      <c r="BEW844" s="396"/>
      <c r="BEX844" s="396"/>
      <c r="BEY844" s="396"/>
      <c r="BEZ844" s="396"/>
      <c r="BFA844" s="396"/>
      <c r="BFB844" s="396"/>
      <c r="BFC844" s="396"/>
      <c r="BFD844" s="396"/>
      <c r="BFE844" s="396"/>
      <c r="BFF844" s="396"/>
      <c r="BFG844" s="396"/>
      <c r="BFH844" s="396"/>
      <c r="BFI844" s="396"/>
      <c r="BFJ844" s="396"/>
      <c r="BFK844" s="396"/>
      <c r="BFL844" s="396"/>
      <c r="BFM844" s="396"/>
      <c r="BFN844" s="396"/>
      <c r="BFO844" s="396"/>
      <c r="BFP844" s="396"/>
      <c r="BFQ844" s="396"/>
      <c r="BFR844" s="396"/>
      <c r="BFS844" s="396"/>
      <c r="BFT844" s="396"/>
      <c r="BFU844" s="396"/>
      <c r="BFV844" s="396"/>
      <c r="BFW844" s="396"/>
      <c r="BFX844" s="396"/>
      <c r="BFY844" s="396"/>
      <c r="BFZ844" s="396"/>
      <c r="BGA844" s="396"/>
      <c r="BGB844" s="396"/>
      <c r="BGC844" s="396"/>
      <c r="BGD844" s="396"/>
      <c r="BGE844" s="396"/>
      <c r="BGF844" s="396"/>
      <c r="BGG844" s="396"/>
      <c r="BGH844" s="396"/>
      <c r="BGI844" s="396"/>
      <c r="BGJ844" s="396"/>
      <c r="BGK844" s="396"/>
      <c r="BGL844" s="396"/>
      <c r="BGM844" s="396"/>
      <c r="BGN844" s="396"/>
      <c r="BGO844" s="396"/>
      <c r="BGP844" s="396"/>
      <c r="BGQ844" s="396"/>
      <c r="BGR844" s="396"/>
      <c r="BGS844" s="396"/>
      <c r="BGT844" s="396"/>
      <c r="BGU844" s="396"/>
      <c r="BGV844" s="396"/>
      <c r="BGW844" s="396"/>
      <c r="BGX844" s="396"/>
      <c r="BGY844" s="396"/>
      <c r="BGZ844" s="396"/>
      <c r="BHA844" s="396"/>
      <c r="BHB844" s="396"/>
      <c r="BHC844" s="396"/>
      <c r="BHD844" s="396"/>
      <c r="BHE844" s="396"/>
      <c r="BHF844" s="396"/>
      <c r="BHG844" s="396"/>
      <c r="BHH844" s="396"/>
      <c r="BHI844" s="396"/>
      <c r="BHJ844" s="396"/>
      <c r="BHK844" s="396"/>
      <c r="BHL844" s="396"/>
      <c r="BHM844" s="396"/>
      <c r="BHN844" s="396"/>
      <c r="BHO844" s="396"/>
      <c r="BHP844" s="396"/>
      <c r="BHQ844" s="396"/>
      <c r="BHR844" s="396"/>
      <c r="BHS844" s="396"/>
      <c r="BHT844" s="396"/>
      <c r="BHU844" s="396"/>
      <c r="BHV844" s="396"/>
      <c r="BHW844" s="396"/>
      <c r="BHX844" s="396"/>
      <c r="BHY844" s="396"/>
      <c r="BHZ844" s="396"/>
      <c r="BIA844" s="396"/>
      <c r="BIB844" s="396"/>
      <c r="BIC844" s="396"/>
      <c r="BID844" s="396"/>
      <c r="BIE844" s="396"/>
      <c r="BIF844" s="396"/>
      <c r="BIG844" s="396"/>
      <c r="BIH844" s="396"/>
      <c r="BII844" s="396"/>
      <c r="BIJ844" s="396"/>
      <c r="BIK844" s="396"/>
      <c r="BIL844" s="396"/>
      <c r="BIM844" s="396"/>
      <c r="BIN844" s="396"/>
      <c r="BIO844" s="396"/>
      <c r="BIP844" s="396"/>
      <c r="BIQ844" s="396"/>
      <c r="BIR844" s="396"/>
      <c r="BIS844" s="396"/>
      <c r="BIT844" s="396"/>
      <c r="BIU844" s="396"/>
      <c r="BIV844" s="396"/>
      <c r="BIW844" s="396"/>
      <c r="BIX844" s="396"/>
      <c r="BIY844" s="396"/>
      <c r="BIZ844" s="396"/>
      <c r="BJA844" s="396"/>
      <c r="BJB844" s="396"/>
      <c r="BJC844" s="396"/>
      <c r="BJD844" s="396"/>
      <c r="BJE844" s="396"/>
      <c r="BJF844" s="396"/>
      <c r="BJG844" s="396"/>
      <c r="BJH844" s="396"/>
      <c r="BJI844" s="396"/>
      <c r="BJJ844" s="396"/>
      <c r="BJK844" s="396"/>
      <c r="BJL844" s="396"/>
      <c r="BJM844" s="396"/>
      <c r="BJN844" s="396"/>
      <c r="BJO844" s="396"/>
      <c r="BJP844" s="396"/>
      <c r="BJQ844" s="396"/>
      <c r="BJR844" s="396"/>
      <c r="BJS844" s="396"/>
      <c r="BJT844" s="396"/>
      <c r="BJU844" s="396"/>
      <c r="BJV844" s="396"/>
      <c r="BJW844" s="396"/>
      <c r="BJX844" s="396"/>
      <c r="BJY844" s="396"/>
      <c r="BJZ844" s="396"/>
      <c r="BKA844" s="396"/>
      <c r="BKB844" s="396"/>
      <c r="BKC844" s="396"/>
      <c r="BKD844" s="396"/>
      <c r="BKE844" s="396"/>
      <c r="BKF844" s="396"/>
      <c r="BKG844" s="396"/>
      <c r="BKH844" s="396"/>
      <c r="BKI844" s="396"/>
      <c r="BKJ844" s="396"/>
      <c r="BKK844" s="396"/>
      <c r="BKL844" s="396"/>
      <c r="BKM844" s="396"/>
      <c r="BKN844" s="396"/>
      <c r="BKO844" s="396"/>
      <c r="BKP844" s="396"/>
      <c r="BKQ844" s="396"/>
      <c r="BKR844" s="396"/>
      <c r="BKS844" s="396"/>
      <c r="BKT844" s="396"/>
      <c r="BKU844" s="396"/>
      <c r="BKV844" s="396"/>
      <c r="BKW844" s="396"/>
      <c r="BKX844" s="396"/>
      <c r="BKY844" s="396"/>
      <c r="BKZ844" s="396"/>
      <c r="BLA844" s="396"/>
      <c r="BLB844" s="396"/>
      <c r="BLC844" s="396"/>
      <c r="BLD844" s="396"/>
      <c r="BLE844" s="396"/>
      <c r="BLF844" s="396"/>
      <c r="BLG844" s="396"/>
      <c r="BLH844" s="396"/>
      <c r="BLI844" s="396"/>
      <c r="BLJ844" s="396"/>
      <c r="BLK844" s="396"/>
      <c r="BLL844" s="396"/>
      <c r="BLM844" s="396"/>
      <c r="BLN844" s="396"/>
      <c r="BLO844" s="396"/>
      <c r="BLP844" s="396"/>
      <c r="BLQ844" s="396"/>
      <c r="BLR844" s="396"/>
      <c r="BLS844" s="396"/>
      <c r="BLT844" s="396"/>
      <c r="BLU844" s="396"/>
      <c r="BLV844" s="396"/>
      <c r="BLW844" s="396"/>
      <c r="BLX844" s="396"/>
      <c r="BLY844" s="396"/>
      <c r="BLZ844" s="396"/>
      <c r="BMA844" s="396"/>
      <c r="BMB844" s="396"/>
      <c r="BMC844" s="396"/>
      <c r="BMD844" s="396"/>
      <c r="BME844" s="396"/>
      <c r="BMF844" s="396"/>
      <c r="BMG844" s="396"/>
      <c r="BMH844" s="396"/>
      <c r="BMI844" s="396"/>
      <c r="BMJ844" s="396"/>
      <c r="BMK844" s="396"/>
      <c r="BML844" s="396"/>
      <c r="BMM844" s="396"/>
      <c r="BMN844" s="396"/>
      <c r="BMO844" s="396"/>
      <c r="BMP844" s="396"/>
      <c r="BMQ844" s="396"/>
      <c r="BMR844" s="396"/>
      <c r="BMS844" s="396"/>
      <c r="BMT844" s="396"/>
      <c r="BMU844" s="396"/>
      <c r="BMV844" s="396"/>
      <c r="BMW844" s="396"/>
      <c r="BMX844" s="396"/>
      <c r="BMY844" s="396"/>
      <c r="BMZ844" s="396"/>
      <c r="BNA844" s="396"/>
      <c r="BNB844" s="396"/>
      <c r="BNC844" s="396"/>
      <c r="BND844" s="396"/>
      <c r="BNE844" s="396"/>
      <c r="BNF844" s="396"/>
      <c r="BNG844" s="396"/>
      <c r="BNH844" s="396"/>
      <c r="BNI844" s="396"/>
      <c r="BNJ844" s="396"/>
      <c r="BNK844" s="396"/>
      <c r="BNL844" s="396"/>
      <c r="BNM844" s="396"/>
      <c r="BNN844" s="396"/>
      <c r="BNO844" s="396"/>
      <c r="BNP844" s="396"/>
      <c r="BNQ844" s="396"/>
      <c r="BNR844" s="396"/>
      <c r="BNS844" s="396"/>
      <c r="BNT844" s="396"/>
      <c r="BNU844" s="396"/>
      <c r="BNV844" s="396"/>
      <c r="BNW844" s="396"/>
      <c r="BNX844" s="396"/>
      <c r="BNY844" s="396"/>
      <c r="BNZ844" s="396"/>
      <c r="BOA844" s="396"/>
      <c r="BOB844" s="396"/>
      <c r="BOC844" s="396"/>
      <c r="BOD844" s="396"/>
      <c r="BOE844" s="396"/>
      <c r="BOF844" s="396"/>
      <c r="BOG844" s="396"/>
      <c r="BOH844" s="396"/>
      <c r="BOI844" s="396"/>
      <c r="BOJ844" s="396"/>
      <c r="BOK844" s="396"/>
      <c r="BOL844" s="396"/>
      <c r="BOM844" s="396"/>
      <c r="BON844" s="396"/>
      <c r="BOO844" s="396"/>
      <c r="BOP844" s="396"/>
      <c r="BOQ844" s="396"/>
      <c r="BOR844" s="396"/>
      <c r="BOS844" s="396"/>
      <c r="BOT844" s="396"/>
      <c r="BOU844" s="396"/>
      <c r="BOV844" s="396"/>
      <c r="BOW844" s="396"/>
      <c r="BOX844" s="396"/>
      <c r="BOY844" s="396"/>
      <c r="BOZ844" s="396"/>
      <c r="BPA844" s="396"/>
      <c r="BPB844" s="396"/>
      <c r="BPC844" s="396"/>
      <c r="BPD844" s="396"/>
      <c r="BPE844" s="396"/>
      <c r="BPF844" s="396"/>
      <c r="BPG844" s="396"/>
      <c r="BPH844" s="396"/>
      <c r="BPI844" s="396"/>
      <c r="BPJ844" s="396"/>
      <c r="BPK844" s="396"/>
      <c r="BPL844" s="396"/>
      <c r="BPM844" s="396"/>
      <c r="BPN844" s="396"/>
      <c r="BPO844" s="396"/>
      <c r="BPP844" s="396"/>
      <c r="BPQ844" s="396"/>
      <c r="BPR844" s="396"/>
      <c r="BPS844" s="396"/>
      <c r="BPT844" s="396"/>
      <c r="BPU844" s="396"/>
      <c r="BPV844" s="396"/>
      <c r="BPW844" s="396"/>
      <c r="BPX844" s="396"/>
      <c r="BPY844" s="396"/>
      <c r="BPZ844" s="396"/>
      <c r="BQA844" s="396"/>
      <c r="BQB844" s="396"/>
      <c r="BQC844" s="396"/>
      <c r="BQD844" s="396"/>
      <c r="BQE844" s="396"/>
      <c r="BQF844" s="396"/>
      <c r="BQG844" s="396"/>
      <c r="BQH844" s="396"/>
      <c r="BQI844" s="396"/>
      <c r="BQJ844" s="396"/>
      <c r="BQK844" s="396"/>
      <c r="BQL844" s="396"/>
      <c r="BQM844" s="396"/>
      <c r="BQN844" s="396"/>
      <c r="BQO844" s="396"/>
      <c r="BQP844" s="396"/>
      <c r="BQQ844" s="396"/>
      <c r="BQR844" s="396"/>
      <c r="BQS844" s="396"/>
      <c r="BQT844" s="396"/>
      <c r="BQU844" s="396"/>
      <c r="BQV844" s="396"/>
      <c r="BQW844" s="396"/>
      <c r="BQX844" s="396"/>
      <c r="BQY844" s="396"/>
      <c r="BQZ844" s="396"/>
      <c r="BRA844" s="396"/>
      <c r="BRB844" s="396"/>
      <c r="BRC844" s="396"/>
      <c r="BRD844" s="396"/>
      <c r="BRE844" s="396"/>
      <c r="BRF844" s="396"/>
      <c r="BRG844" s="396"/>
      <c r="BRH844" s="396"/>
      <c r="BRI844" s="396"/>
      <c r="BRJ844" s="396"/>
      <c r="BRK844" s="396"/>
      <c r="BRL844" s="396"/>
      <c r="BRM844" s="396"/>
      <c r="BRN844" s="396"/>
      <c r="BRO844" s="396"/>
      <c r="BRP844" s="396"/>
      <c r="BRQ844" s="396"/>
      <c r="BRR844" s="396"/>
      <c r="BRS844" s="396"/>
      <c r="BRT844" s="396"/>
      <c r="BRU844" s="396"/>
      <c r="BRV844" s="396"/>
      <c r="BRW844" s="396"/>
      <c r="BRX844" s="396"/>
      <c r="BRY844" s="396"/>
      <c r="BRZ844" s="396"/>
      <c r="BSA844" s="396"/>
      <c r="BSB844" s="396"/>
      <c r="BSC844" s="396"/>
      <c r="BSD844" s="396"/>
      <c r="BSE844" s="396"/>
      <c r="BSF844" s="396"/>
      <c r="BSG844" s="396"/>
      <c r="BSH844" s="396"/>
      <c r="BSI844" s="396"/>
      <c r="BSJ844" s="396"/>
      <c r="BSK844" s="396"/>
      <c r="BSL844" s="396"/>
      <c r="BSM844" s="396"/>
      <c r="BSN844" s="396"/>
      <c r="BSO844" s="396"/>
      <c r="BSP844" s="396"/>
      <c r="BSQ844" s="396"/>
      <c r="BSR844" s="396"/>
      <c r="BSS844" s="396"/>
      <c r="BST844" s="396"/>
      <c r="BSU844" s="396"/>
      <c r="BSV844" s="396"/>
      <c r="BSW844" s="396"/>
      <c r="BSX844" s="396"/>
      <c r="BSY844" s="396"/>
      <c r="BSZ844" s="396"/>
      <c r="BTA844" s="396"/>
      <c r="BTB844" s="396"/>
      <c r="BTC844" s="396"/>
      <c r="BTD844" s="396"/>
      <c r="BTE844" s="396"/>
      <c r="BTF844" s="396"/>
      <c r="BTG844" s="396"/>
      <c r="BTH844" s="396"/>
      <c r="BTI844" s="396"/>
      <c r="BTJ844" s="396"/>
      <c r="BTK844" s="396"/>
      <c r="BTL844" s="396"/>
      <c r="BTM844" s="396"/>
      <c r="BTN844" s="396"/>
      <c r="BTO844" s="396"/>
      <c r="BTP844" s="396"/>
      <c r="BTQ844" s="396"/>
      <c r="BTR844" s="396"/>
      <c r="BTS844" s="396"/>
      <c r="BTT844" s="396"/>
      <c r="BTU844" s="396"/>
      <c r="BTV844" s="396"/>
      <c r="BTW844" s="396"/>
      <c r="BTX844" s="396"/>
      <c r="BTY844" s="396"/>
      <c r="BTZ844" s="396"/>
      <c r="BUA844" s="396"/>
      <c r="BUB844" s="396"/>
      <c r="BUC844" s="396"/>
      <c r="BUD844" s="396"/>
      <c r="BUE844" s="396"/>
      <c r="BUF844" s="396"/>
      <c r="BUG844" s="396"/>
      <c r="BUH844" s="396"/>
      <c r="BUI844" s="396"/>
      <c r="BUJ844" s="396"/>
      <c r="BUK844" s="396"/>
      <c r="BUL844" s="396"/>
      <c r="BUM844" s="396"/>
      <c r="BUN844" s="396"/>
      <c r="BUO844" s="396"/>
      <c r="BUP844" s="396"/>
      <c r="BUQ844" s="396"/>
      <c r="BUR844" s="396"/>
      <c r="BUS844" s="396"/>
      <c r="BUT844" s="396"/>
      <c r="BUU844" s="396"/>
      <c r="BUV844" s="396"/>
      <c r="BUW844" s="396"/>
      <c r="BUX844" s="396"/>
      <c r="BUY844" s="396"/>
      <c r="BUZ844" s="396"/>
      <c r="BVA844" s="396"/>
      <c r="BVB844" s="396"/>
      <c r="BVC844" s="396"/>
      <c r="BVD844" s="396"/>
      <c r="BVE844" s="396"/>
      <c r="BVF844" s="396"/>
      <c r="BVG844" s="396"/>
      <c r="BVH844" s="396"/>
      <c r="BVI844" s="396"/>
      <c r="BVJ844" s="396"/>
      <c r="BVK844" s="396"/>
      <c r="BVL844" s="396"/>
      <c r="BVM844" s="396"/>
      <c r="BVN844" s="396"/>
      <c r="BVO844" s="396"/>
      <c r="BVP844" s="396"/>
      <c r="BVQ844" s="396"/>
      <c r="BVR844" s="396"/>
      <c r="BVS844" s="396"/>
      <c r="BVT844" s="396"/>
      <c r="BVU844" s="396"/>
      <c r="BVV844" s="396"/>
      <c r="BVW844" s="396"/>
      <c r="BVX844" s="396"/>
      <c r="BVY844" s="396"/>
      <c r="BVZ844" s="396"/>
      <c r="BWA844" s="396"/>
      <c r="BWB844" s="396"/>
      <c r="BWC844" s="396"/>
      <c r="BWD844" s="396"/>
      <c r="BWE844" s="396"/>
      <c r="BWF844" s="396"/>
      <c r="BWG844" s="396"/>
      <c r="BWH844" s="396"/>
      <c r="BWI844" s="396"/>
      <c r="BWJ844" s="396"/>
      <c r="BWK844" s="396"/>
      <c r="BWL844" s="396"/>
      <c r="BWM844" s="396"/>
      <c r="BWN844" s="396"/>
      <c r="BWO844" s="396"/>
      <c r="BWP844" s="396"/>
      <c r="BWQ844" s="396"/>
      <c r="BWR844" s="396"/>
      <c r="BWS844" s="396"/>
      <c r="BWT844" s="396"/>
      <c r="BWU844" s="396"/>
      <c r="BWV844" s="396"/>
      <c r="BWW844" s="396"/>
      <c r="BWX844" s="396"/>
      <c r="BWY844" s="396"/>
      <c r="BWZ844" s="396"/>
      <c r="BXA844" s="396"/>
      <c r="BXB844" s="396"/>
      <c r="BXC844" s="396"/>
      <c r="BXD844" s="396"/>
      <c r="BXE844" s="396"/>
      <c r="BXF844" s="396"/>
      <c r="BXG844" s="396"/>
      <c r="BXH844" s="396"/>
      <c r="BXI844" s="396"/>
      <c r="BXJ844" s="396"/>
      <c r="BXK844" s="396"/>
      <c r="BXL844" s="396"/>
      <c r="BXM844" s="396"/>
      <c r="BXN844" s="396"/>
      <c r="BXO844" s="396"/>
      <c r="BXP844" s="396"/>
      <c r="BXQ844" s="396"/>
      <c r="BXR844" s="396"/>
      <c r="BXS844" s="396"/>
      <c r="BXT844" s="396"/>
      <c r="BXU844" s="396"/>
      <c r="BXV844" s="396"/>
      <c r="BXW844" s="396"/>
      <c r="BXX844" s="396"/>
      <c r="BXY844" s="396"/>
      <c r="BXZ844" s="396"/>
      <c r="BYA844" s="396"/>
      <c r="BYB844" s="396"/>
      <c r="BYC844" s="396"/>
      <c r="BYD844" s="396"/>
      <c r="BYE844" s="396"/>
      <c r="BYF844" s="396"/>
      <c r="BYG844" s="396"/>
      <c r="BYH844" s="396"/>
      <c r="BYI844" s="396"/>
      <c r="BYJ844" s="396"/>
      <c r="BYK844" s="396"/>
      <c r="BYL844" s="396"/>
      <c r="BYM844" s="396"/>
      <c r="BYN844" s="396"/>
      <c r="BYO844" s="396"/>
      <c r="BYP844" s="396"/>
      <c r="BYQ844" s="396"/>
      <c r="BYR844" s="396"/>
      <c r="BYS844" s="396"/>
      <c r="BYT844" s="396"/>
      <c r="BYU844" s="396"/>
      <c r="BYV844" s="396"/>
      <c r="BYW844" s="396"/>
      <c r="BYX844" s="396"/>
      <c r="BYY844" s="396"/>
      <c r="BYZ844" s="396"/>
      <c r="BZA844" s="396"/>
      <c r="BZB844" s="396"/>
      <c r="BZC844" s="396"/>
      <c r="BZD844" s="396"/>
      <c r="BZE844" s="396"/>
      <c r="BZF844" s="396"/>
      <c r="BZG844" s="396"/>
      <c r="BZH844" s="396"/>
      <c r="BZI844" s="396"/>
      <c r="BZJ844" s="396"/>
      <c r="BZK844" s="396"/>
      <c r="BZL844" s="396"/>
      <c r="BZM844" s="396"/>
      <c r="BZN844" s="396"/>
      <c r="BZO844" s="396"/>
      <c r="BZP844" s="396"/>
      <c r="BZQ844" s="396"/>
      <c r="BZR844" s="396"/>
      <c r="BZS844" s="396"/>
      <c r="BZT844" s="396"/>
      <c r="BZU844" s="396"/>
      <c r="BZV844" s="396"/>
      <c r="BZW844" s="396"/>
      <c r="BZX844" s="396"/>
      <c r="BZY844" s="396"/>
      <c r="BZZ844" s="396"/>
      <c r="CAA844" s="396"/>
      <c r="CAB844" s="396"/>
      <c r="CAC844" s="396"/>
      <c r="CAD844" s="396"/>
      <c r="CAE844" s="396"/>
      <c r="CAF844" s="396"/>
      <c r="CAG844" s="396"/>
      <c r="CAH844" s="396"/>
      <c r="CAI844" s="396"/>
      <c r="CAJ844" s="396"/>
      <c r="CAK844" s="396"/>
      <c r="CAL844" s="396"/>
      <c r="CAM844" s="396"/>
      <c r="CAN844" s="396"/>
      <c r="CAO844" s="396"/>
      <c r="CAP844" s="396"/>
      <c r="CAQ844" s="396"/>
      <c r="CAR844" s="396"/>
      <c r="CAS844" s="396"/>
      <c r="CAT844" s="396"/>
      <c r="CAU844" s="396"/>
      <c r="CAV844" s="396"/>
      <c r="CAW844" s="396"/>
      <c r="CAX844" s="396"/>
      <c r="CAY844" s="396"/>
      <c r="CAZ844" s="396"/>
      <c r="CBA844" s="396"/>
      <c r="CBB844" s="396"/>
      <c r="CBC844" s="396"/>
      <c r="CBD844" s="396"/>
      <c r="CBE844" s="396"/>
      <c r="CBF844" s="396"/>
      <c r="CBG844" s="396"/>
      <c r="CBH844" s="396"/>
      <c r="CBI844" s="396"/>
      <c r="CBJ844" s="396"/>
      <c r="CBK844" s="396"/>
      <c r="CBL844" s="396"/>
      <c r="CBM844" s="396"/>
      <c r="CBN844" s="396"/>
      <c r="CBO844" s="396"/>
      <c r="CBP844" s="396"/>
      <c r="CBQ844" s="396"/>
      <c r="CBR844" s="396"/>
      <c r="CBS844" s="396"/>
      <c r="CBT844" s="396"/>
      <c r="CBU844" s="396"/>
      <c r="CBV844" s="396"/>
      <c r="CBW844" s="396"/>
      <c r="CBX844" s="396"/>
      <c r="CBY844" s="396"/>
      <c r="CBZ844" s="396"/>
      <c r="CCA844" s="396"/>
      <c r="CCB844" s="396"/>
      <c r="CCC844" s="396"/>
      <c r="CCD844" s="396"/>
      <c r="CCE844" s="396"/>
      <c r="CCF844" s="396"/>
      <c r="CCG844" s="396"/>
      <c r="CCH844" s="396"/>
      <c r="CCI844" s="396"/>
      <c r="CCJ844" s="396"/>
      <c r="CCK844" s="396"/>
      <c r="CCL844" s="396"/>
      <c r="CCM844" s="396"/>
      <c r="CCN844" s="396"/>
      <c r="CCO844" s="396"/>
      <c r="CCP844" s="396"/>
      <c r="CCQ844" s="396"/>
      <c r="CCR844" s="396"/>
      <c r="CCS844" s="396"/>
      <c r="CCT844" s="396"/>
      <c r="CCU844" s="396"/>
      <c r="CCV844" s="396"/>
      <c r="CCW844" s="396"/>
      <c r="CCX844" s="396"/>
      <c r="CCY844" s="396"/>
      <c r="CCZ844" s="396"/>
      <c r="CDA844" s="396"/>
      <c r="CDB844" s="396"/>
      <c r="CDC844" s="396"/>
      <c r="CDD844" s="396"/>
      <c r="CDE844" s="396"/>
      <c r="CDF844" s="396"/>
      <c r="CDG844" s="396"/>
      <c r="CDH844" s="396"/>
      <c r="CDI844" s="396"/>
      <c r="CDJ844" s="396"/>
      <c r="CDK844" s="396"/>
      <c r="CDL844" s="396"/>
      <c r="CDM844" s="396"/>
      <c r="CDN844" s="396"/>
      <c r="CDO844" s="396"/>
      <c r="CDP844" s="396"/>
      <c r="CDQ844" s="396"/>
      <c r="CDR844" s="396"/>
      <c r="CDS844" s="396"/>
      <c r="CDT844" s="396"/>
      <c r="CDU844" s="396"/>
      <c r="CDV844" s="396"/>
      <c r="CDW844" s="396"/>
      <c r="CDX844" s="396"/>
      <c r="CDY844" s="396"/>
      <c r="CDZ844" s="396"/>
      <c r="CEA844" s="396"/>
      <c r="CEB844" s="396"/>
      <c r="CEC844" s="396"/>
      <c r="CED844" s="396"/>
      <c r="CEE844" s="396"/>
      <c r="CEF844" s="396"/>
      <c r="CEG844" s="396"/>
      <c r="CEH844" s="396"/>
      <c r="CEI844" s="396"/>
      <c r="CEJ844" s="396"/>
      <c r="CEK844" s="396"/>
      <c r="CEL844" s="396"/>
      <c r="CEM844" s="396"/>
      <c r="CEN844" s="396"/>
      <c r="CEO844" s="396"/>
      <c r="CEP844" s="396"/>
      <c r="CEQ844" s="396"/>
      <c r="CER844" s="396"/>
      <c r="CES844" s="396"/>
      <c r="CET844" s="396"/>
      <c r="CEU844" s="396"/>
      <c r="CEV844" s="396"/>
      <c r="CEW844" s="396"/>
      <c r="CEX844" s="396"/>
      <c r="CEY844" s="396"/>
      <c r="CEZ844" s="396"/>
      <c r="CFA844" s="396"/>
      <c r="CFB844" s="396"/>
      <c r="CFC844" s="396"/>
      <c r="CFD844" s="396"/>
      <c r="CFE844" s="396"/>
      <c r="CFF844" s="396"/>
      <c r="CFG844" s="396"/>
      <c r="CFH844" s="396"/>
      <c r="CFI844" s="396"/>
      <c r="CFJ844" s="396"/>
      <c r="CFK844" s="396"/>
      <c r="CFL844" s="396"/>
      <c r="CFM844" s="396"/>
      <c r="CFN844" s="396"/>
      <c r="CFO844" s="396"/>
      <c r="CFP844" s="396"/>
      <c r="CFQ844" s="396"/>
      <c r="CFR844" s="396"/>
      <c r="CFS844" s="396"/>
      <c r="CFT844" s="396"/>
      <c r="CFU844" s="396"/>
      <c r="CFV844" s="396"/>
      <c r="CFW844" s="396"/>
      <c r="CFX844" s="396"/>
      <c r="CFY844" s="396"/>
      <c r="CFZ844" s="396"/>
      <c r="CGA844" s="396"/>
      <c r="CGB844" s="396"/>
      <c r="CGC844" s="396"/>
      <c r="CGD844" s="396"/>
      <c r="CGE844" s="396"/>
      <c r="CGF844" s="396"/>
      <c r="CGG844" s="396"/>
      <c r="CGH844" s="396"/>
      <c r="CGI844" s="396"/>
      <c r="CGJ844" s="396"/>
      <c r="CGK844" s="396"/>
      <c r="CGL844" s="396"/>
      <c r="CGM844" s="396"/>
      <c r="CGN844" s="396"/>
      <c r="CGO844" s="396"/>
      <c r="CGP844" s="396"/>
      <c r="CGQ844" s="396"/>
      <c r="CGR844" s="396"/>
      <c r="CGS844" s="396"/>
      <c r="CGT844" s="396"/>
      <c r="CGU844" s="396"/>
      <c r="CGV844" s="396"/>
      <c r="CGW844" s="396"/>
      <c r="CGX844" s="396"/>
      <c r="CGY844" s="396"/>
      <c r="CGZ844" s="396"/>
      <c r="CHA844" s="396"/>
      <c r="CHB844" s="396"/>
      <c r="CHC844" s="396"/>
      <c r="CHD844" s="396"/>
      <c r="CHE844" s="396"/>
      <c r="CHF844" s="396"/>
      <c r="CHG844" s="396"/>
      <c r="CHH844" s="396"/>
      <c r="CHI844" s="396"/>
      <c r="CHJ844" s="396"/>
      <c r="CHK844" s="396"/>
      <c r="CHL844" s="396"/>
      <c r="CHM844" s="396"/>
      <c r="CHN844" s="396"/>
      <c r="CHO844" s="396"/>
      <c r="CHP844" s="396"/>
      <c r="CHQ844" s="396"/>
      <c r="CHR844" s="396"/>
      <c r="CHS844" s="396"/>
      <c r="CHT844" s="396"/>
      <c r="CHU844" s="396"/>
      <c r="CHV844" s="396"/>
      <c r="CHW844" s="396"/>
      <c r="CHX844" s="396"/>
      <c r="CHY844" s="396"/>
      <c r="CHZ844" s="396"/>
      <c r="CIA844" s="396"/>
      <c r="CIB844" s="396"/>
      <c r="CIC844" s="396"/>
      <c r="CID844" s="396"/>
      <c r="CIE844" s="396"/>
      <c r="CIF844" s="396"/>
      <c r="CIG844" s="396"/>
      <c r="CIH844" s="396"/>
      <c r="CII844" s="396"/>
      <c r="CIJ844" s="396"/>
      <c r="CIK844" s="396"/>
      <c r="CIL844" s="396"/>
      <c r="CIM844" s="396"/>
      <c r="CIN844" s="396"/>
      <c r="CIO844" s="396"/>
      <c r="CIP844" s="396"/>
      <c r="CIQ844" s="396"/>
      <c r="CIR844" s="396"/>
      <c r="CIS844" s="396"/>
      <c r="CIT844" s="396"/>
      <c r="CIU844" s="396"/>
      <c r="CIV844" s="396"/>
      <c r="CIW844" s="396"/>
      <c r="CIX844" s="396"/>
      <c r="CIY844" s="396"/>
      <c r="CIZ844" s="396"/>
      <c r="CJA844" s="396"/>
      <c r="CJB844" s="396"/>
      <c r="CJC844" s="396"/>
      <c r="CJD844" s="396"/>
      <c r="CJE844" s="396"/>
      <c r="CJF844" s="396"/>
      <c r="CJG844" s="396"/>
      <c r="CJH844" s="396"/>
      <c r="CJI844" s="396"/>
      <c r="CJJ844" s="396"/>
      <c r="CJK844" s="396"/>
      <c r="CJL844" s="396"/>
      <c r="CJM844" s="396"/>
      <c r="CJN844" s="396"/>
      <c r="CJO844" s="396"/>
      <c r="CJP844" s="396"/>
      <c r="CJQ844" s="396"/>
      <c r="CJR844" s="396"/>
      <c r="CJS844" s="396"/>
      <c r="CJT844" s="396"/>
      <c r="CJU844" s="396"/>
      <c r="CJV844" s="396"/>
      <c r="CJW844" s="396"/>
      <c r="CJX844" s="396"/>
      <c r="CJY844" s="396"/>
      <c r="CJZ844" s="396"/>
      <c r="CKA844" s="396"/>
      <c r="CKB844" s="396"/>
      <c r="CKC844" s="396"/>
      <c r="CKD844" s="396"/>
      <c r="CKE844" s="396"/>
      <c r="CKF844" s="396"/>
      <c r="CKG844" s="396"/>
      <c r="CKH844" s="396"/>
      <c r="CKI844" s="396"/>
      <c r="CKJ844" s="396"/>
      <c r="CKK844" s="396"/>
      <c r="CKL844" s="396"/>
      <c r="CKM844" s="396"/>
      <c r="CKN844" s="396"/>
      <c r="CKO844" s="396"/>
      <c r="CKP844" s="396"/>
      <c r="CKQ844" s="396"/>
      <c r="CKR844" s="396"/>
      <c r="CKS844" s="396"/>
      <c r="CKT844" s="396"/>
      <c r="CKU844" s="396"/>
      <c r="CKV844" s="396"/>
      <c r="CKW844" s="396"/>
      <c r="CKX844" s="396"/>
      <c r="CKY844" s="396"/>
      <c r="CKZ844" s="396"/>
      <c r="CLA844" s="396"/>
      <c r="CLB844" s="396"/>
      <c r="CLC844" s="396"/>
      <c r="CLD844" s="396"/>
      <c r="CLE844" s="396"/>
      <c r="CLF844" s="396"/>
      <c r="CLG844" s="396"/>
      <c r="CLH844" s="396"/>
      <c r="CLI844" s="396"/>
      <c r="CLJ844" s="396"/>
      <c r="CLK844" s="396"/>
      <c r="CLL844" s="396"/>
      <c r="CLM844" s="396"/>
      <c r="CLN844" s="396"/>
      <c r="CLO844" s="396"/>
      <c r="CLP844" s="396"/>
      <c r="CLQ844" s="396"/>
      <c r="CLR844" s="396"/>
      <c r="CLS844" s="396"/>
      <c r="CLT844" s="396"/>
      <c r="CLU844" s="396"/>
      <c r="CLV844" s="396"/>
      <c r="CLW844" s="396"/>
      <c r="CLX844" s="396"/>
      <c r="CLY844" s="396"/>
      <c r="CLZ844" s="396"/>
      <c r="CMA844" s="396"/>
      <c r="CMB844" s="396"/>
      <c r="CMC844" s="396"/>
      <c r="CMD844" s="396"/>
      <c r="CME844" s="396"/>
      <c r="CMF844" s="396"/>
      <c r="CMG844" s="396"/>
      <c r="CMH844" s="396"/>
      <c r="CMI844" s="396"/>
      <c r="CMJ844" s="396"/>
      <c r="CMK844" s="396"/>
      <c r="CML844" s="396"/>
      <c r="CMM844" s="396"/>
      <c r="CMN844" s="396"/>
      <c r="CMO844" s="396"/>
      <c r="CMP844" s="396"/>
      <c r="CMQ844" s="396"/>
      <c r="CMR844" s="396"/>
      <c r="CMS844" s="396"/>
      <c r="CMT844" s="396"/>
      <c r="CMU844" s="396"/>
      <c r="CMV844" s="396"/>
      <c r="CMW844" s="396"/>
      <c r="CMX844" s="396"/>
      <c r="CMY844" s="396"/>
      <c r="CMZ844" s="396"/>
      <c r="CNA844" s="396"/>
      <c r="CNB844" s="396"/>
      <c r="CNC844" s="396"/>
      <c r="CND844" s="396"/>
      <c r="CNE844" s="396"/>
      <c r="CNF844" s="396"/>
      <c r="CNG844" s="396"/>
      <c r="CNH844" s="396"/>
      <c r="CNI844" s="396"/>
      <c r="CNJ844" s="396"/>
      <c r="CNK844" s="396"/>
      <c r="CNL844" s="396"/>
      <c r="CNM844" s="396"/>
      <c r="CNN844" s="396"/>
      <c r="CNO844" s="396"/>
      <c r="CNP844" s="396"/>
      <c r="CNQ844" s="396"/>
      <c r="CNR844" s="396"/>
      <c r="CNS844" s="396"/>
      <c r="CNT844" s="396"/>
      <c r="CNU844" s="396"/>
      <c r="CNV844" s="396"/>
      <c r="CNW844" s="396"/>
      <c r="CNX844" s="396"/>
      <c r="CNY844" s="396"/>
      <c r="CNZ844" s="396"/>
      <c r="COA844" s="396"/>
      <c r="COB844" s="396"/>
      <c r="COC844" s="396"/>
      <c r="COD844" s="396"/>
      <c r="COE844" s="396"/>
      <c r="COF844" s="396"/>
      <c r="COG844" s="396"/>
      <c r="COH844" s="396"/>
      <c r="COI844" s="396"/>
      <c r="COJ844" s="396"/>
      <c r="COK844" s="396"/>
      <c r="COL844" s="396"/>
      <c r="COM844" s="396"/>
      <c r="CON844" s="396"/>
      <c r="COO844" s="396"/>
      <c r="COP844" s="396"/>
      <c r="COQ844" s="396"/>
      <c r="COR844" s="396"/>
      <c r="COS844" s="396"/>
      <c r="COT844" s="396"/>
      <c r="COU844" s="396"/>
      <c r="COV844" s="396"/>
      <c r="COW844" s="396"/>
      <c r="COX844" s="396"/>
      <c r="COY844" s="396"/>
      <c r="COZ844" s="396"/>
      <c r="CPA844" s="396"/>
      <c r="CPB844" s="396"/>
      <c r="CPC844" s="396"/>
      <c r="CPD844" s="396"/>
      <c r="CPE844" s="396"/>
      <c r="CPF844" s="396"/>
      <c r="CPG844" s="396"/>
      <c r="CPH844" s="396"/>
      <c r="CPI844" s="396"/>
      <c r="CPJ844" s="396"/>
      <c r="CPK844" s="396"/>
      <c r="CPL844" s="396"/>
      <c r="CPM844" s="396"/>
      <c r="CPN844" s="396"/>
      <c r="CPO844" s="396"/>
      <c r="CPP844" s="396"/>
      <c r="CPQ844" s="396"/>
      <c r="CPR844" s="396"/>
      <c r="CPS844" s="396"/>
      <c r="CPT844" s="396"/>
      <c r="CPU844" s="396"/>
      <c r="CPV844" s="396"/>
      <c r="CPW844" s="396"/>
      <c r="CPX844" s="396"/>
      <c r="CPY844" s="396"/>
      <c r="CPZ844" s="396"/>
      <c r="CQA844" s="396"/>
      <c r="CQB844" s="396"/>
      <c r="CQC844" s="396"/>
      <c r="CQD844" s="396"/>
      <c r="CQE844" s="396"/>
      <c r="CQF844" s="396"/>
      <c r="CQG844" s="396"/>
      <c r="CQH844" s="396"/>
      <c r="CQI844" s="396"/>
      <c r="CQJ844" s="396"/>
      <c r="CQK844" s="396"/>
      <c r="CQL844" s="396"/>
      <c r="CQM844" s="396"/>
      <c r="CQN844" s="396"/>
      <c r="CQO844" s="396"/>
      <c r="CQP844" s="396"/>
      <c r="CQQ844" s="396"/>
      <c r="CQR844" s="396"/>
      <c r="CQS844" s="396"/>
      <c r="CQT844" s="396"/>
      <c r="CQU844" s="396"/>
      <c r="CQV844" s="396"/>
      <c r="CQW844" s="396"/>
      <c r="CQX844" s="396"/>
      <c r="CQY844" s="396"/>
      <c r="CQZ844" s="396"/>
      <c r="CRA844" s="396"/>
      <c r="CRB844" s="396"/>
      <c r="CRC844" s="396"/>
      <c r="CRD844" s="396"/>
      <c r="CRE844" s="396"/>
      <c r="CRF844" s="396"/>
      <c r="CRG844" s="396"/>
      <c r="CRH844" s="396"/>
      <c r="CRI844" s="396"/>
      <c r="CRJ844" s="396"/>
      <c r="CRK844" s="396"/>
      <c r="CRL844" s="396"/>
      <c r="CRM844" s="396"/>
      <c r="CRN844" s="396"/>
      <c r="CRO844" s="396"/>
      <c r="CRP844" s="396"/>
      <c r="CRQ844" s="396"/>
      <c r="CRR844" s="396"/>
      <c r="CRS844" s="396"/>
      <c r="CRT844" s="396"/>
      <c r="CRU844" s="396"/>
      <c r="CRV844" s="396"/>
      <c r="CRW844" s="396"/>
      <c r="CRX844" s="396"/>
      <c r="CRY844" s="396"/>
      <c r="CRZ844" s="396"/>
      <c r="CSA844" s="396"/>
      <c r="CSB844" s="396"/>
      <c r="CSC844" s="396"/>
      <c r="CSD844" s="396"/>
      <c r="CSE844" s="396"/>
      <c r="CSF844" s="396"/>
      <c r="CSG844" s="396"/>
      <c r="CSH844" s="396"/>
      <c r="CSI844" s="396"/>
      <c r="CSJ844" s="396"/>
      <c r="CSK844" s="396"/>
      <c r="CSL844" s="396"/>
      <c r="CSM844" s="396"/>
      <c r="CSN844" s="396"/>
      <c r="CSO844" s="396"/>
      <c r="CSP844" s="396"/>
      <c r="CSQ844" s="396"/>
      <c r="CSR844" s="396"/>
      <c r="CSS844" s="396"/>
      <c r="CST844" s="396"/>
      <c r="CSU844" s="396"/>
      <c r="CSV844" s="396"/>
      <c r="CSW844" s="396"/>
      <c r="CSX844" s="396"/>
      <c r="CSY844" s="396"/>
      <c r="CSZ844" s="396"/>
      <c r="CTA844" s="396"/>
      <c r="CTB844" s="396"/>
      <c r="CTC844" s="396"/>
      <c r="CTD844" s="396"/>
      <c r="CTE844" s="396"/>
      <c r="CTF844" s="396"/>
      <c r="CTG844" s="396"/>
      <c r="CTH844" s="396"/>
      <c r="CTI844" s="396"/>
      <c r="CTJ844" s="396"/>
      <c r="CTK844" s="396"/>
      <c r="CTL844" s="396"/>
      <c r="CTM844" s="396"/>
      <c r="CTN844" s="396"/>
      <c r="CTO844" s="396"/>
      <c r="CTP844" s="396"/>
      <c r="CTQ844" s="396"/>
      <c r="CTR844" s="396"/>
      <c r="CTS844" s="396"/>
      <c r="CTT844" s="396"/>
      <c r="CTU844" s="396"/>
      <c r="CTV844" s="396"/>
      <c r="CTW844" s="396"/>
      <c r="CTX844" s="396"/>
      <c r="CTY844" s="396"/>
      <c r="CTZ844" s="396"/>
      <c r="CUA844" s="396"/>
      <c r="CUB844" s="396"/>
      <c r="CUC844" s="396"/>
      <c r="CUD844" s="396"/>
      <c r="CUE844" s="396"/>
      <c r="CUF844" s="396"/>
      <c r="CUG844" s="396"/>
      <c r="CUH844" s="396"/>
      <c r="CUI844" s="396"/>
      <c r="CUJ844" s="396"/>
      <c r="CUK844" s="396"/>
      <c r="CUL844" s="396"/>
      <c r="CUM844" s="396"/>
      <c r="CUN844" s="396"/>
      <c r="CUO844" s="396"/>
      <c r="CUP844" s="396"/>
      <c r="CUQ844" s="396"/>
      <c r="CUR844" s="396"/>
      <c r="CUS844" s="396"/>
      <c r="CUT844" s="396"/>
      <c r="CUU844" s="396"/>
      <c r="CUV844" s="396"/>
      <c r="CUW844" s="396"/>
      <c r="CUX844" s="396"/>
      <c r="CUY844" s="396"/>
      <c r="CUZ844" s="396"/>
      <c r="CVA844" s="396"/>
      <c r="CVB844" s="396"/>
      <c r="CVC844" s="396"/>
      <c r="CVD844" s="396"/>
      <c r="CVE844" s="396"/>
      <c r="CVF844" s="396"/>
      <c r="CVG844" s="396"/>
      <c r="CVH844" s="396"/>
      <c r="CVI844" s="396"/>
      <c r="CVJ844" s="396"/>
      <c r="CVK844" s="396"/>
      <c r="CVL844" s="396"/>
      <c r="CVM844" s="396"/>
      <c r="CVN844" s="396"/>
      <c r="CVO844" s="396"/>
      <c r="CVP844" s="396"/>
      <c r="CVQ844" s="396"/>
      <c r="CVR844" s="396"/>
      <c r="CVS844" s="396"/>
      <c r="CVT844" s="396"/>
      <c r="CVU844" s="396"/>
      <c r="CVV844" s="396"/>
      <c r="CVW844" s="396"/>
      <c r="CVX844" s="396"/>
      <c r="CVY844" s="396"/>
      <c r="CVZ844" s="396"/>
      <c r="CWA844" s="396"/>
      <c r="CWB844" s="396"/>
      <c r="CWC844" s="396"/>
      <c r="CWD844" s="396"/>
      <c r="CWE844" s="396"/>
      <c r="CWF844" s="396"/>
      <c r="CWG844" s="396"/>
      <c r="CWH844" s="396"/>
      <c r="CWI844" s="396"/>
      <c r="CWJ844" s="396"/>
      <c r="CWK844" s="396"/>
      <c r="CWL844" s="396"/>
      <c r="CWM844" s="396"/>
      <c r="CWN844" s="396"/>
      <c r="CWO844" s="396"/>
      <c r="CWP844" s="396"/>
      <c r="CWQ844" s="396"/>
      <c r="CWR844" s="396"/>
      <c r="CWS844" s="396"/>
      <c r="CWT844" s="396"/>
      <c r="CWU844" s="396"/>
      <c r="CWV844" s="396"/>
      <c r="CWW844" s="396"/>
      <c r="CWX844" s="396"/>
      <c r="CWY844" s="396"/>
      <c r="CWZ844" s="396"/>
      <c r="CXA844" s="396"/>
      <c r="CXB844" s="396"/>
      <c r="CXC844" s="396"/>
      <c r="CXD844" s="396"/>
      <c r="CXE844" s="396"/>
      <c r="CXF844" s="396"/>
      <c r="CXG844" s="396"/>
      <c r="CXH844" s="396"/>
      <c r="CXI844" s="396"/>
      <c r="CXJ844" s="396"/>
      <c r="CXK844" s="396"/>
      <c r="CXL844" s="396"/>
      <c r="CXM844" s="396"/>
      <c r="CXN844" s="396"/>
      <c r="CXO844" s="396"/>
      <c r="CXP844" s="396"/>
      <c r="CXQ844" s="396"/>
      <c r="CXR844" s="396"/>
      <c r="CXS844" s="396"/>
      <c r="CXT844" s="396"/>
      <c r="CXU844" s="396"/>
      <c r="CXV844" s="396"/>
      <c r="CXW844" s="396"/>
      <c r="CXX844" s="396"/>
      <c r="CXY844" s="396"/>
      <c r="CXZ844" s="396"/>
      <c r="CYA844" s="396"/>
      <c r="CYB844" s="396"/>
      <c r="CYC844" s="396"/>
      <c r="CYD844" s="396"/>
      <c r="CYE844" s="396"/>
      <c r="CYF844" s="396"/>
      <c r="CYG844" s="396"/>
      <c r="CYH844" s="396"/>
      <c r="CYI844" s="396"/>
      <c r="CYJ844" s="396"/>
      <c r="CYK844" s="396"/>
      <c r="CYL844" s="396"/>
      <c r="CYM844" s="396"/>
      <c r="CYN844" s="396"/>
      <c r="CYO844" s="396"/>
      <c r="CYP844" s="396"/>
      <c r="CYQ844" s="396"/>
      <c r="CYR844" s="396"/>
      <c r="CYS844" s="396"/>
      <c r="CYT844" s="396"/>
      <c r="CYU844" s="396"/>
      <c r="CYV844" s="396"/>
      <c r="CYW844" s="396"/>
      <c r="CYX844" s="396"/>
      <c r="CYY844" s="396"/>
      <c r="CYZ844" s="396"/>
      <c r="CZA844" s="396"/>
      <c r="CZB844" s="396"/>
      <c r="CZC844" s="396"/>
      <c r="CZD844" s="396"/>
      <c r="CZE844" s="396"/>
      <c r="CZF844" s="396"/>
      <c r="CZG844" s="396"/>
      <c r="CZH844" s="396"/>
      <c r="CZI844" s="396"/>
      <c r="CZJ844" s="396"/>
      <c r="CZK844" s="396"/>
      <c r="CZL844" s="396"/>
      <c r="CZM844" s="396"/>
      <c r="CZN844" s="396"/>
      <c r="CZO844" s="396"/>
      <c r="CZP844" s="396"/>
      <c r="CZQ844" s="396"/>
      <c r="CZR844" s="396"/>
      <c r="CZS844" s="396"/>
      <c r="CZT844" s="396"/>
      <c r="CZU844" s="396"/>
      <c r="CZV844" s="396"/>
      <c r="CZW844" s="396"/>
      <c r="CZX844" s="396"/>
      <c r="CZY844" s="396"/>
      <c r="CZZ844" s="396"/>
      <c r="DAA844" s="396"/>
      <c r="DAB844" s="396"/>
      <c r="DAC844" s="396"/>
      <c r="DAD844" s="396"/>
      <c r="DAE844" s="396"/>
      <c r="DAF844" s="396"/>
      <c r="DAG844" s="396"/>
      <c r="DAH844" s="396"/>
      <c r="DAI844" s="396"/>
      <c r="DAJ844" s="396"/>
      <c r="DAK844" s="396"/>
      <c r="DAL844" s="396"/>
      <c r="DAM844" s="396"/>
      <c r="DAN844" s="396"/>
      <c r="DAO844" s="396"/>
      <c r="DAP844" s="396"/>
      <c r="DAQ844" s="396"/>
      <c r="DAR844" s="396"/>
      <c r="DAS844" s="396"/>
      <c r="DAT844" s="396"/>
      <c r="DAU844" s="396"/>
      <c r="DAV844" s="396"/>
      <c r="DAW844" s="396"/>
      <c r="DAX844" s="396"/>
      <c r="DAY844" s="396"/>
      <c r="DAZ844" s="396"/>
      <c r="DBA844" s="396"/>
      <c r="DBB844" s="396"/>
      <c r="DBC844" s="396"/>
      <c r="DBD844" s="396"/>
      <c r="DBE844" s="396"/>
      <c r="DBF844" s="396"/>
      <c r="DBG844" s="396"/>
      <c r="DBH844" s="396"/>
      <c r="DBI844" s="396"/>
      <c r="DBJ844" s="396"/>
      <c r="DBK844" s="396"/>
      <c r="DBL844" s="396"/>
      <c r="DBM844" s="396"/>
      <c r="DBN844" s="396"/>
      <c r="DBO844" s="396"/>
      <c r="DBP844" s="396"/>
      <c r="DBQ844" s="396"/>
      <c r="DBR844" s="396"/>
      <c r="DBS844" s="396"/>
      <c r="DBT844" s="396"/>
      <c r="DBU844" s="396"/>
      <c r="DBV844" s="396"/>
      <c r="DBW844" s="396"/>
      <c r="DBX844" s="396"/>
      <c r="DBY844" s="396"/>
      <c r="DBZ844" s="396"/>
      <c r="DCA844" s="396"/>
      <c r="DCB844" s="396"/>
      <c r="DCC844" s="396"/>
      <c r="DCD844" s="396"/>
      <c r="DCE844" s="396"/>
      <c r="DCF844" s="396"/>
      <c r="DCG844" s="396"/>
      <c r="DCH844" s="396"/>
      <c r="DCI844" s="396"/>
      <c r="DCJ844" s="396"/>
      <c r="DCK844" s="396"/>
      <c r="DCL844" s="396"/>
      <c r="DCM844" s="396"/>
      <c r="DCN844" s="396"/>
      <c r="DCO844" s="396"/>
      <c r="DCP844" s="396"/>
      <c r="DCQ844" s="396"/>
      <c r="DCR844" s="396"/>
      <c r="DCS844" s="396"/>
      <c r="DCT844" s="396"/>
      <c r="DCU844" s="396"/>
      <c r="DCV844" s="396"/>
      <c r="DCW844" s="396"/>
      <c r="DCX844" s="396"/>
      <c r="DCY844" s="396"/>
      <c r="DCZ844" s="396"/>
      <c r="DDA844" s="396"/>
      <c r="DDB844" s="396"/>
      <c r="DDC844" s="396"/>
      <c r="DDD844" s="396"/>
      <c r="DDE844" s="396"/>
      <c r="DDF844" s="396"/>
      <c r="DDG844" s="396"/>
      <c r="DDH844" s="396"/>
      <c r="DDI844" s="396"/>
      <c r="DDJ844" s="396"/>
      <c r="DDK844" s="396"/>
      <c r="DDL844" s="396"/>
      <c r="DDM844" s="396"/>
      <c r="DDN844" s="396"/>
      <c r="DDO844" s="396"/>
      <c r="DDP844" s="396"/>
      <c r="DDQ844" s="396"/>
      <c r="DDR844" s="396"/>
      <c r="DDS844" s="396"/>
      <c r="DDT844" s="396"/>
      <c r="DDU844" s="396"/>
      <c r="DDV844" s="396"/>
      <c r="DDW844" s="396"/>
      <c r="DDX844" s="396"/>
      <c r="DDY844" s="396"/>
      <c r="DDZ844" s="396"/>
      <c r="DEA844" s="396"/>
      <c r="DEB844" s="396"/>
      <c r="DEC844" s="396"/>
      <c r="DED844" s="396"/>
      <c r="DEE844" s="396"/>
      <c r="DEF844" s="396"/>
      <c r="DEG844" s="396"/>
      <c r="DEH844" s="396"/>
      <c r="DEI844" s="396"/>
      <c r="DEJ844" s="396"/>
      <c r="DEK844" s="396"/>
      <c r="DEL844" s="396"/>
      <c r="DEM844" s="396"/>
      <c r="DEN844" s="396"/>
      <c r="DEO844" s="396"/>
      <c r="DEP844" s="396"/>
      <c r="DEQ844" s="396"/>
      <c r="DER844" s="396"/>
      <c r="DES844" s="396"/>
      <c r="DET844" s="396"/>
      <c r="DEU844" s="396"/>
      <c r="DEV844" s="396"/>
      <c r="DEW844" s="396"/>
      <c r="DEX844" s="396"/>
      <c r="DEY844" s="396"/>
      <c r="DEZ844" s="396"/>
      <c r="DFA844" s="396"/>
      <c r="DFB844" s="396"/>
      <c r="DFC844" s="396"/>
      <c r="DFD844" s="396"/>
      <c r="DFE844" s="396"/>
      <c r="DFF844" s="396"/>
      <c r="DFG844" s="396"/>
      <c r="DFH844" s="396"/>
      <c r="DFI844" s="396"/>
      <c r="DFJ844" s="396"/>
      <c r="DFK844" s="396"/>
      <c r="DFL844" s="396"/>
      <c r="DFM844" s="396"/>
      <c r="DFN844" s="396"/>
      <c r="DFO844" s="396"/>
      <c r="DFP844" s="396"/>
      <c r="DFQ844" s="396"/>
      <c r="DFR844" s="396"/>
      <c r="DFS844" s="396"/>
      <c r="DFT844" s="396"/>
      <c r="DFU844" s="396"/>
      <c r="DFV844" s="396"/>
      <c r="DFW844" s="396"/>
      <c r="DFX844" s="396"/>
      <c r="DFY844" s="396"/>
      <c r="DFZ844" s="396"/>
      <c r="DGA844" s="396"/>
      <c r="DGB844" s="396"/>
      <c r="DGC844" s="396"/>
      <c r="DGD844" s="396"/>
      <c r="DGE844" s="396"/>
      <c r="DGF844" s="396"/>
      <c r="DGG844" s="396"/>
      <c r="DGH844" s="396"/>
      <c r="DGI844" s="396"/>
      <c r="DGJ844" s="396"/>
      <c r="DGK844" s="396"/>
      <c r="DGL844" s="396"/>
      <c r="DGM844" s="396"/>
      <c r="DGN844" s="396"/>
      <c r="DGO844" s="396"/>
      <c r="DGP844" s="396"/>
      <c r="DGQ844" s="396"/>
      <c r="DGR844" s="396"/>
      <c r="DGS844" s="396"/>
      <c r="DGT844" s="396"/>
      <c r="DGU844" s="396"/>
      <c r="DGV844" s="396"/>
      <c r="DGW844" s="396"/>
      <c r="DGX844" s="396"/>
      <c r="DGY844" s="396"/>
      <c r="DGZ844" s="396"/>
      <c r="DHA844" s="396"/>
      <c r="DHB844" s="396"/>
      <c r="DHC844" s="396"/>
      <c r="DHD844" s="396"/>
      <c r="DHE844" s="396"/>
      <c r="DHF844" s="396"/>
      <c r="DHG844" s="396"/>
      <c r="DHH844" s="396"/>
      <c r="DHI844" s="396"/>
      <c r="DHJ844" s="396"/>
      <c r="DHK844" s="396"/>
      <c r="DHL844" s="396"/>
      <c r="DHM844" s="396"/>
      <c r="DHN844" s="396"/>
      <c r="DHO844" s="396"/>
      <c r="DHP844" s="396"/>
      <c r="DHQ844" s="396"/>
      <c r="DHR844" s="396"/>
      <c r="DHS844" s="396"/>
      <c r="DHT844" s="396"/>
      <c r="DHU844" s="396"/>
      <c r="DHV844" s="396"/>
      <c r="DHW844" s="396"/>
      <c r="DHX844" s="396"/>
      <c r="DHY844" s="396"/>
      <c r="DHZ844" s="396"/>
      <c r="DIA844" s="396"/>
      <c r="DIB844" s="396"/>
      <c r="DIC844" s="396"/>
      <c r="DID844" s="396"/>
      <c r="DIE844" s="396"/>
      <c r="DIF844" s="396"/>
      <c r="DIG844" s="396"/>
      <c r="DIH844" s="396"/>
      <c r="DII844" s="396"/>
      <c r="DIJ844" s="396"/>
      <c r="DIK844" s="396"/>
      <c r="DIL844" s="396"/>
      <c r="DIM844" s="396"/>
      <c r="DIN844" s="396"/>
      <c r="DIO844" s="396"/>
      <c r="DIP844" s="396"/>
      <c r="DIQ844" s="396"/>
      <c r="DIR844" s="396"/>
      <c r="DIS844" s="396"/>
      <c r="DIT844" s="396"/>
      <c r="DIU844" s="396"/>
      <c r="DIV844" s="396"/>
      <c r="DIW844" s="396"/>
      <c r="DIX844" s="396"/>
      <c r="DIY844" s="396"/>
      <c r="DIZ844" s="396"/>
      <c r="DJA844" s="396"/>
      <c r="DJB844" s="396"/>
      <c r="DJC844" s="396"/>
      <c r="DJD844" s="396"/>
      <c r="DJE844" s="396"/>
      <c r="DJF844" s="396"/>
      <c r="DJG844" s="396"/>
      <c r="DJH844" s="396"/>
      <c r="DJI844" s="396"/>
      <c r="DJJ844" s="396"/>
      <c r="DJK844" s="396"/>
      <c r="DJL844" s="396"/>
      <c r="DJM844" s="396"/>
      <c r="DJN844" s="396"/>
      <c r="DJO844" s="396"/>
      <c r="DJP844" s="396"/>
      <c r="DJQ844" s="396"/>
      <c r="DJR844" s="396"/>
      <c r="DJS844" s="396"/>
      <c r="DJT844" s="396"/>
      <c r="DJU844" s="396"/>
      <c r="DJV844" s="396"/>
      <c r="DJW844" s="396"/>
      <c r="DJX844" s="396"/>
      <c r="DJY844" s="396"/>
      <c r="DJZ844" s="396"/>
      <c r="DKA844" s="396"/>
      <c r="DKB844" s="396"/>
      <c r="DKC844" s="396"/>
      <c r="DKD844" s="396"/>
      <c r="DKE844" s="396"/>
      <c r="DKF844" s="396"/>
      <c r="DKG844" s="396"/>
      <c r="DKH844" s="396"/>
      <c r="DKI844" s="396"/>
      <c r="DKJ844" s="396"/>
      <c r="DKK844" s="396"/>
      <c r="DKL844" s="396"/>
      <c r="DKM844" s="396"/>
      <c r="DKN844" s="396"/>
      <c r="DKO844" s="396"/>
      <c r="DKP844" s="396"/>
      <c r="DKQ844" s="396"/>
      <c r="DKR844" s="396"/>
      <c r="DKS844" s="396"/>
      <c r="DKT844" s="396"/>
      <c r="DKU844" s="396"/>
      <c r="DKV844" s="396"/>
      <c r="DKW844" s="396"/>
      <c r="DKX844" s="396"/>
      <c r="DKY844" s="396"/>
      <c r="DKZ844" s="396"/>
      <c r="DLA844" s="396"/>
      <c r="DLB844" s="396"/>
      <c r="DLC844" s="396"/>
      <c r="DLD844" s="396"/>
      <c r="DLE844" s="396"/>
      <c r="DLF844" s="396"/>
      <c r="DLG844" s="396"/>
      <c r="DLH844" s="396"/>
      <c r="DLI844" s="396"/>
      <c r="DLJ844" s="396"/>
      <c r="DLK844" s="396"/>
      <c r="DLL844" s="396"/>
      <c r="DLM844" s="396"/>
      <c r="DLN844" s="396"/>
      <c r="DLO844" s="396"/>
      <c r="DLP844" s="396"/>
      <c r="DLQ844" s="396"/>
      <c r="DLR844" s="396"/>
      <c r="DLS844" s="396"/>
      <c r="DLT844" s="396"/>
      <c r="DLU844" s="396"/>
      <c r="DLV844" s="396"/>
      <c r="DLW844" s="396"/>
      <c r="DLX844" s="396"/>
      <c r="DLY844" s="396"/>
      <c r="DLZ844" s="396"/>
      <c r="DMA844" s="396"/>
      <c r="DMB844" s="396"/>
      <c r="DMC844" s="396"/>
      <c r="DMD844" s="396"/>
      <c r="DME844" s="396"/>
      <c r="DMF844" s="396"/>
      <c r="DMG844" s="396"/>
      <c r="DMH844" s="396"/>
      <c r="DMI844" s="396"/>
      <c r="DMJ844" s="396"/>
      <c r="DMK844" s="396"/>
      <c r="DML844" s="396"/>
      <c r="DMM844" s="396"/>
      <c r="DMN844" s="396"/>
      <c r="DMO844" s="396"/>
      <c r="DMP844" s="396"/>
      <c r="DMQ844" s="396"/>
      <c r="DMR844" s="396"/>
      <c r="DMS844" s="396"/>
      <c r="DMT844" s="396"/>
      <c r="DMU844" s="396"/>
      <c r="DMV844" s="396"/>
      <c r="DMW844" s="396"/>
      <c r="DMX844" s="396"/>
      <c r="DMY844" s="396"/>
      <c r="DMZ844" s="396"/>
      <c r="DNA844" s="396"/>
      <c r="DNB844" s="396"/>
      <c r="DNC844" s="396"/>
      <c r="DND844" s="396"/>
      <c r="DNE844" s="396"/>
      <c r="DNF844" s="396"/>
      <c r="DNG844" s="396"/>
      <c r="DNH844" s="396"/>
      <c r="DNI844" s="396"/>
      <c r="DNJ844" s="396"/>
      <c r="DNK844" s="396"/>
      <c r="DNL844" s="396"/>
      <c r="DNM844" s="396"/>
      <c r="DNN844" s="396"/>
      <c r="DNO844" s="396"/>
      <c r="DNP844" s="396"/>
      <c r="DNQ844" s="396"/>
      <c r="DNR844" s="396"/>
      <c r="DNS844" s="396"/>
      <c r="DNT844" s="396"/>
      <c r="DNU844" s="396"/>
      <c r="DNV844" s="396"/>
      <c r="DNW844" s="396"/>
      <c r="DNX844" s="396"/>
      <c r="DNY844" s="396"/>
      <c r="DNZ844" s="396"/>
      <c r="DOA844" s="396"/>
      <c r="DOB844" s="396"/>
      <c r="DOC844" s="396"/>
      <c r="DOD844" s="396"/>
      <c r="DOE844" s="396"/>
      <c r="DOF844" s="396"/>
      <c r="DOG844" s="396"/>
      <c r="DOH844" s="396"/>
      <c r="DOI844" s="396"/>
      <c r="DOJ844" s="396"/>
      <c r="DOK844" s="396"/>
      <c r="DOL844" s="396"/>
      <c r="DOM844" s="396"/>
      <c r="DON844" s="396"/>
      <c r="DOO844" s="396"/>
      <c r="DOP844" s="396"/>
      <c r="DOQ844" s="396"/>
      <c r="DOR844" s="396"/>
      <c r="DOS844" s="396"/>
      <c r="DOT844" s="396"/>
      <c r="DOU844" s="396"/>
      <c r="DOV844" s="396"/>
      <c r="DOW844" s="396"/>
      <c r="DOX844" s="396"/>
      <c r="DOY844" s="396"/>
      <c r="DOZ844" s="396"/>
      <c r="DPA844" s="396"/>
      <c r="DPB844" s="396"/>
      <c r="DPC844" s="396"/>
      <c r="DPD844" s="396"/>
      <c r="DPE844" s="396"/>
      <c r="DPF844" s="396"/>
      <c r="DPG844" s="396"/>
      <c r="DPH844" s="396"/>
      <c r="DPI844" s="396"/>
      <c r="DPJ844" s="396"/>
      <c r="DPK844" s="396"/>
      <c r="DPL844" s="396"/>
      <c r="DPM844" s="396"/>
      <c r="DPN844" s="396"/>
      <c r="DPO844" s="396"/>
      <c r="DPP844" s="396"/>
      <c r="DPQ844" s="396"/>
      <c r="DPR844" s="396"/>
      <c r="DPS844" s="396"/>
      <c r="DPT844" s="396"/>
      <c r="DPU844" s="396"/>
      <c r="DPV844" s="396"/>
      <c r="DPW844" s="396"/>
      <c r="DPX844" s="396"/>
      <c r="DPY844" s="396"/>
      <c r="DPZ844" s="396"/>
      <c r="DQA844" s="396"/>
      <c r="DQB844" s="396"/>
      <c r="DQC844" s="396"/>
      <c r="DQD844" s="396"/>
      <c r="DQE844" s="396"/>
      <c r="DQF844" s="396"/>
      <c r="DQG844" s="396"/>
      <c r="DQH844" s="396"/>
      <c r="DQI844" s="396"/>
      <c r="DQJ844" s="396"/>
      <c r="DQK844" s="396"/>
      <c r="DQL844" s="396"/>
      <c r="DQM844" s="396"/>
      <c r="DQN844" s="396"/>
      <c r="DQO844" s="396"/>
      <c r="DQP844" s="396"/>
      <c r="DQQ844" s="396"/>
      <c r="DQR844" s="396"/>
      <c r="DQS844" s="396"/>
      <c r="DQT844" s="396"/>
      <c r="DQU844" s="396"/>
      <c r="DQV844" s="396"/>
      <c r="DQW844" s="396"/>
      <c r="DQX844" s="396"/>
      <c r="DQY844" s="396"/>
      <c r="DQZ844" s="396"/>
      <c r="DRA844" s="396"/>
      <c r="DRB844" s="396"/>
      <c r="DRC844" s="396"/>
      <c r="DRD844" s="396"/>
      <c r="DRE844" s="396"/>
      <c r="DRF844" s="396"/>
      <c r="DRG844" s="396"/>
      <c r="DRH844" s="396"/>
      <c r="DRI844" s="396"/>
      <c r="DRJ844" s="396"/>
      <c r="DRK844" s="396"/>
      <c r="DRL844" s="396"/>
      <c r="DRM844" s="396"/>
      <c r="DRN844" s="396"/>
      <c r="DRO844" s="396"/>
      <c r="DRP844" s="396"/>
      <c r="DRQ844" s="396"/>
      <c r="DRR844" s="396"/>
      <c r="DRS844" s="396"/>
      <c r="DRT844" s="396"/>
      <c r="DRU844" s="396"/>
      <c r="DRV844" s="396"/>
      <c r="DRW844" s="396"/>
      <c r="DRX844" s="396"/>
      <c r="DRY844" s="396"/>
      <c r="DRZ844" s="396"/>
      <c r="DSA844" s="396"/>
      <c r="DSB844" s="396"/>
      <c r="DSC844" s="396"/>
      <c r="DSD844" s="396"/>
      <c r="DSE844" s="396"/>
      <c r="DSF844" s="396"/>
      <c r="DSG844" s="396"/>
      <c r="DSH844" s="396"/>
      <c r="DSI844" s="396"/>
      <c r="DSJ844" s="396"/>
      <c r="DSK844" s="396"/>
      <c r="DSL844" s="396"/>
      <c r="DSM844" s="396"/>
      <c r="DSN844" s="396"/>
      <c r="DSO844" s="396"/>
      <c r="DSP844" s="396"/>
      <c r="DSQ844" s="396"/>
      <c r="DSR844" s="396"/>
      <c r="DSS844" s="396"/>
      <c r="DST844" s="396"/>
      <c r="DSU844" s="396"/>
      <c r="DSV844" s="396"/>
      <c r="DSW844" s="396"/>
      <c r="DSX844" s="396"/>
      <c r="DSY844" s="396"/>
      <c r="DSZ844" s="396"/>
      <c r="DTA844" s="396"/>
      <c r="DTB844" s="396"/>
      <c r="DTC844" s="396"/>
      <c r="DTD844" s="396"/>
      <c r="DTE844" s="396"/>
      <c r="DTF844" s="396"/>
      <c r="DTG844" s="396"/>
      <c r="DTH844" s="396"/>
      <c r="DTI844" s="396"/>
      <c r="DTJ844" s="396"/>
      <c r="DTK844" s="396"/>
      <c r="DTL844" s="396"/>
      <c r="DTM844" s="396"/>
      <c r="DTN844" s="396"/>
      <c r="DTO844" s="396"/>
      <c r="DTP844" s="396"/>
      <c r="DTQ844" s="396"/>
      <c r="DTR844" s="396"/>
      <c r="DTS844" s="396"/>
      <c r="DTT844" s="396"/>
      <c r="DTU844" s="396"/>
      <c r="DTV844" s="396"/>
      <c r="DTW844" s="396"/>
      <c r="DTX844" s="396"/>
      <c r="DTY844" s="396"/>
      <c r="DTZ844" s="396"/>
      <c r="DUA844" s="396"/>
      <c r="DUB844" s="396"/>
      <c r="DUC844" s="396"/>
      <c r="DUD844" s="396"/>
      <c r="DUE844" s="396"/>
      <c r="DUF844" s="396"/>
      <c r="DUG844" s="396"/>
      <c r="DUH844" s="396"/>
      <c r="DUI844" s="396"/>
      <c r="DUJ844" s="396"/>
      <c r="DUK844" s="396"/>
      <c r="DUL844" s="396"/>
      <c r="DUM844" s="396"/>
      <c r="DUN844" s="396"/>
      <c r="DUO844" s="396"/>
      <c r="DUP844" s="396"/>
      <c r="DUQ844" s="396"/>
      <c r="DUR844" s="396"/>
      <c r="DUS844" s="396"/>
      <c r="DUT844" s="396"/>
      <c r="DUU844" s="396"/>
      <c r="DUV844" s="396"/>
      <c r="DUW844" s="396"/>
      <c r="DUX844" s="396"/>
      <c r="DUY844" s="396"/>
      <c r="DUZ844" s="396"/>
      <c r="DVA844" s="396"/>
      <c r="DVB844" s="396"/>
      <c r="DVC844" s="396"/>
      <c r="DVD844" s="396"/>
      <c r="DVE844" s="396"/>
      <c r="DVF844" s="396"/>
      <c r="DVG844" s="396"/>
      <c r="DVH844" s="396"/>
      <c r="DVI844" s="396"/>
      <c r="DVJ844" s="396"/>
      <c r="DVK844" s="396"/>
      <c r="DVL844" s="396"/>
      <c r="DVM844" s="396"/>
      <c r="DVN844" s="396"/>
      <c r="DVO844" s="396"/>
      <c r="DVP844" s="396"/>
      <c r="DVQ844" s="396"/>
      <c r="DVR844" s="396"/>
      <c r="DVS844" s="396"/>
      <c r="DVT844" s="396"/>
      <c r="DVU844" s="396"/>
      <c r="DVV844" s="396"/>
      <c r="DVW844" s="396"/>
      <c r="DVX844" s="396"/>
      <c r="DVY844" s="396"/>
      <c r="DVZ844" s="396"/>
      <c r="DWA844" s="396"/>
      <c r="DWB844" s="396"/>
      <c r="DWC844" s="396"/>
      <c r="DWD844" s="396"/>
      <c r="DWE844" s="396"/>
      <c r="DWF844" s="396"/>
      <c r="DWG844" s="396"/>
      <c r="DWH844" s="396"/>
      <c r="DWI844" s="396"/>
      <c r="DWJ844" s="396"/>
      <c r="DWK844" s="396"/>
      <c r="DWL844" s="396"/>
      <c r="DWM844" s="396"/>
      <c r="DWN844" s="396"/>
      <c r="DWO844" s="396"/>
      <c r="DWP844" s="396"/>
      <c r="DWQ844" s="396"/>
      <c r="DWR844" s="396"/>
      <c r="DWS844" s="396"/>
      <c r="DWT844" s="396"/>
      <c r="DWU844" s="396"/>
      <c r="DWV844" s="396"/>
      <c r="DWW844" s="396"/>
      <c r="DWX844" s="396"/>
      <c r="DWY844" s="396"/>
      <c r="DWZ844" s="396"/>
      <c r="DXA844" s="396"/>
      <c r="DXB844" s="396"/>
      <c r="DXC844" s="396"/>
      <c r="DXD844" s="396"/>
      <c r="DXE844" s="396"/>
      <c r="DXF844" s="396"/>
      <c r="DXG844" s="396"/>
      <c r="DXH844" s="396"/>
      <c r="DXI844" s="396"/>
      <c r="DXJ844" s="396"/>
      <c r="DXK844" s="396"/>
      <c r="DXL844" s="396"/>
      <c r="DXM844" s="396"/>
      <c r="DXN844" s="396"/>
      <c r="DXO844" s="396"/>
      <c r="DXP844" s="396"/>
      <c r="DXQ844" s="396"/>
      <c r="DXR844" s="396"/>
      <c r="DXS844" s="396"/>
      <c r="DXT844" s="396"/>
      <c r="DXU844" s="396"/>
      <c r="DXV844" s="396"/>
      <c r="DXW844" s="396"/>
      <c r="DXX844" s="396"/>
      <c r="DXY844" s="396"/>
      <c r="DXZ844" s="396"/>
      <c r="DYA844" s="396"/>
      <c r="DYB844" s="396"/>
      <c r="DYC844" s="396"/>
      <c r="DYD844" s="396"/>
      <c r="DYE844" s="396"/>
      <c r="DYF844" s="396"/>
      <c r="DYG844" s="396"/>
      <c r="DYH844" s="396"/>
      <c r="DYI844" s="396"/>
      <c r="DYJ844" s="396"/>
      <c r="DYK844" s="396"/>
      <c r="DYL844" s="396"/>
      <c r="DYM844" s="396"/>
      <c r="DYN844" s="396"/>
      <c r="DYO844" s="396"/>
      <c r="DYP844" s="396"/>
      <c r="DYQ844" s="396"/>
      <c r="DYR844" s="396"/>
      <c r="DYS844" s="396"/>
      <c r="DYT844" s="396"/>
      <c r="DYU844" s="396"/>
      <c r="DYV844" s="396"/>
      <c r="DYW844" s="396"/>
      <c r="DYX844" s="396"/>
      <c r="DYY844" s="396"/>
      <c r="DYZ844" s="396"/>
      <c r="DZA844" s="396"/>
      <c r="DZB844" s="396"/>
      <c r="DZC844" s="396"/>
      <c r="DZD844" s="396"/>
      <c r="DZE844" s="396"/>
      <c r="DZF844" s="396"/>
      <c r="DZG844" s="396"/>
      <c r="DZH844" s="396"/>
      <c r="DZI844" s="396"/>
      <c r="DZJ844" s="396"/>
      <c r="DZK844" s="396"/>
      <c r="DZL844" s="396"/>
      <c r="DZM844" s="396"/>
      <c r="DZN844" s="396"/>
      <c r="DZO844" s="396"/>
      <c r="DZP844" s="396"/>
      <c r="DZQ844" s="396"/>
      <c r="DZR844" s="396"/>
      <c r="DZS844" s="396"/>
      <c r="DZT844" s="396"/>
      <c r="DZU844" s="396"/>
      <c r="DZV844" s="396"/>
      <c r="DZW844" s="396"/>
      <c r="DZX844" s="396"/>
      <c r="DZY844" s="396"/>
      <c r="DZZ844" s="396"/>
      <c r="EAA844" s="396"/>
      <c r="EAB844" s="396"/>
      <c r="EAC844" s="396"/>
      <c r="EAD844" s="396"/>
      <c r="EAE844" s="396"/>
      <c r="EAF844" s="396"/>
      <c r="EAG844" s="396"/>
      <c r="EAH844" s="396"/>
      <c r="EAI844" s="396"/>
      <c r="EAJ844" s="396"/>
      <c r="EAK844" s="396"/>
      <c r="EAL844" s="396"/>
      <c r="EAM844" s="396"/>
      <c r="EAN844" s="396"/>
      <c r="EAO844" s="396"/>
      <c r="EAP844" s="396"/>
      <c r="EAQ844" s="396"/>
      <c r="EAR844" s="396"/>
      <c r="EAS844" s="396"/>
      <c r="EAT844" s="396"/>
      <c r="EAU844" s="396"/>
      <c r="EAV844" s="396"/>
      <c r="EAW844" s="396"/>
      <c r="EAX844" s="396"/>
      <c r="EAY844" s="396"/>
      <c r="EAZ844" s="396"/>
      <c r="EBA844" s="396"/>
      <c r="EBB844" s="396"/>
      <c r="EBC844" s="396"/>
      <c r="EBD844" s="396"/>
      <c r="EBE844" s="396"/>
      <c r="EBF844" s="396"/>
      <c r="EBG844" s="396"/>
      <c r="EBH844" s="396"/>
      <c r="EBI844" s="396"/>
      <c r="EBJ844" s="396"/>
      <c r="EBK844" s="396"/>
      <c r="EBL844" s="396"/>
      <c r="EBM844" s="396"/>
      <c r="EBN844" s="396"/>
      <c r="EBO844" s="396"/>
      <c r="EBP844" s="396"/>
      <c r="EBQ844" s="396"/>
      <c r="EBR844" s="396"/>
      <c r="EBS844" s="396"/>
      <c r="EBT844" s="396"/>
      <c r="EBU844" s="396"/>
      <c r="EBV844" s="396"/>
      <c r="EBW844" s="396"/>
      <c r="EBX844" s="396"/>
      <c r="EBY844" s="396"/>
      <c r="EBZ844" s="396"/>
      <c r="ECA844" s="396"/>
      <c r="ECB844" s="396"/>
      <c r="ECC844" s="396"/>
      <c r="ECD844" s="396"/>
      <c r="ECE844" s="396"/>
      <c r="ECF844" s="396"/>
      <c r="ECG844" s="396"/>
      <c r="ECH844" s="396"/>
      <c r="ECI844" s="396"/>
      <c r="ECJ844" s="396"/>
      <c r="ECK844" s="396"/>
      <c r="ECL844" s="396"/>
      <c r="ECM844" s="396"/>
      <c r="ECN844" s="396"/>
      <c r="ECO844" s="396"/>
      <c r="ECP844" s="396"/>
      <c r="ECQ844" s="396"/>
      <c r="ECR844" s="396"/>
      <c r="ECS844" s="396"/>
      <c r="ECT844" s="396"/>
      <c r="ECU844" s="396"/>
      <c r="ECV844" s="396"/>
      <c r="ECW844" s="396"/>
      <c r="ECX844" s="396"/>
      <c r="ECY844" s="396"/>
      <c r="ECZ844" s="396"/>
      <c r="EDA844" s="396"/>
      <c r="EDB844" s="396"/>
      <c r="EDC844" s="396"/>
      <c r="EDD844" s="396"/>
      <c r="EDE844" s="396"/>
      <c r="EDF844" s="396"/>
      <c r="EDG844" s="396"/>
      <c r="EDH844" s="396"/>
      <c r="EDI844" s="396"/>
      <c r="EDJ844" s="396"/>
      <c r="EDK844" s="396"/>
      <c r="EDL844" s="396"/>
      <c r="EDM844" s="396"/>
      <c r="EDN844" s="396"/>
      <c r="EDO844" s="396"/>
      <c r="EDP844" s="396"/>
      <c r="EDQ844" s="396"/>
      <c r="EDR844" s="396"/>
      <c r="EDS844" s="396"/>
      <c r="EDT844" s="396"/>
      <c r="EDU844" s="396"/>
      <c r="EDV844" s="396"/>
      <c r="EDW844" s="396"/>
      <c r="EDX844" s="396"/>
      <c r="EDY844" s="396"/>
      <c r="EDZ844" s="396"/>
      <c r="EEA844" s="396"/>
      <c r="EEB844" s="396"/>
      <c r="EEC844" s="396"/>
      <c r="EED844" s="396"/>
      <c r="EEE844" s="396"/>
      <c r="EEF844" s="396"/>
      <c r="EEG844" s="396"/>
      <c r="EEH844" s="396"/>
      <c r="EEI844" s="396"/>
      <c r="EEJ844" s="396"/>
      <c r="EEK844" s="396"/>
      <c r="EEL844" s="396"/>
      <c r="EEM844" s="396"/>
      <c r="EEN844" s="396"/>
      <c r="EEO844" s="396"/>
      <c r="EEP844" s="396"/>
      <c r="EEQ844" s="396"/>
      <c r="EER844" s="396"/>
      <c r="EES844" s="396"/>
      <c r="EET844" s="396"/>
      <c r="EEU844" s="396"/>
      <c r="EEV844" s="396"/>
      <c r="EEW844" s="396"/>
      <c r="EEX844" s="396"/>
      <c r="EEY844" s="396"/>
      <c r="EEZ844" s="396"/>
      <c r="EFA844" s="396"/>
      <c r="EFB844" s="396"/>
      <c r="EFC844" s="396"/>
      <c r="EFD844" s="396"/>
      <c r="EFE844" s="396"/>
      <c r="EFF844" s="396"/>
      <c r="EFG844" s="396"/>
      <c r="EFH844" s="396"/>
      <c r="EFI844" s="396"/>
      <c r="EFJ844" s="396"/>
      <c r="EFK844" s="396"/>
      <c r="EFL844" s="396"/>
      <c r="EFM844" s="396"/>
      <c r="EFN844" s="396"/>
      <c r="EFO844" s="396"/>
      <c r="EFP844" s="396"/>
      <c r="EFQ844" s="396"/>
      <c r="EFR844" s="396"/>
      <c r="EFS844" s="396"/>
      <c r="EFT844" s="396"/>
      <c r="EFU844" s="396"/>
      <c r="EFV844" s="396"/>
      <c r="EFW844" s="396"/>
      <c r="EFX844" s="396"/>
      <c r="EFY844" s="396"/>
      <c r="EFZ844" s="396"/>
      <c r="EGA844" s="396"/>
      <c r="EGB844" s="396"/>
      <c r="EGC844" s="396"/>
      <c r="EGD844" s="396"/>
      <c r="EGE844" s="396"/>
      <c r="EGF844" s="396"/>
      <c r="EGG844" s="396"/>
      <c r="EGH844" s="396"/>
      <c r="EGI844" s="396"/>
      <c r="EGJ844" s="396"/>
      <c r="EGK844" s="396"/>
      <c r="EGL844" s="396"/>
      <c r="EGM844" s="396"/>
      <c r="EGN844" s="396"/>
      <c r="EGO844" s="396"/>
      <c r="EGP844" s="396"/>
      <c r="EGQ844" s="396"/>
      <c r="EGR844" s="396"/>
      <c r="EGS844" s="396"/>
      <c r="EGT844" s="396"/>
      <c r="EGU844" s="396"/>
      <c r="EGV844" s="396"/>
      <c r="EGW844" s="396"/>
      <c r="EGX844" s="396"/>
      <c r="EGY844" s="396"/>
      <c r="EGZ844" s="396"/>
      <c r="EHA844" s="396"/>
      <c r="EHB844" s="396"/>
      <c r="EHC844" s="396"/>
      <c r="EHD844" s="396"/>
      <c r="EHE844" s="396"/>
      <c r="EHF844" s="396"/>
      <c r="EHG844" s="396"/>
      <c r="EHH844" s="396"/>
      <c r="EHI844" s="396"/>
      <c r="EHJ844" s="396"/>
      <c r="EHK844" s="396"/>
      <c r="EHL844" s="396"/>
      <c r="EHM844" s="396"/>
      <c r="EHN844" s="396"/>
      <c r="EHO844" s="396"/>
      <c r="EHP844" s="396"/>
      <c r="EHQ844" s="396"/>
      <c r="EHR844" s="396"/>
      <c r="EHS844" s="396"/>
      <c r="EHT844" s="396"/>
      <c r="EHU844" s="396"/>
      <c r="EHV844" s="396"/>
      <c r="EHW844" s="396"/>
      <c r="EHX844" s="396"/>
      <c r="EHY844" s="396"/>
      <c r="EHZ844" s="396"/>
      <c r="EIA844" s="396"/>
      <c r="EIB844" s="396"/>
      <c r="EIC844" s="396"/>
      <c r="EID844" s="396"/>
      <c r="EIE844" s="396"/>
      <c r="EIF844" s="396"/>
      <c r="EIG844" s="396"/>
      <c r="EIH844" s="396"/>
      <c r="EII844" s="396"/>
      <c r="EIJ844" s="396"/>
      <c r="EIK844" s="396"/>
      <c r="EIL844" s="396"/>
      <c r="EIM844" s="396"/>
      <c r="EIN844" s="396"/>
      <c r="EIO844" s="396"/>
      <c r="EIP844" s="396"/>
      <c r="EIQ844" s="396"/>
      <c r="EIR844" s="396"/>
      <c r="EIS844" s="396"/>
      <c r="EIT844" s="396"/>
      <c r="EIU844" s="396"/>
      <c r="EIV844" s="396"/>
      <c r="EIW844" s="396"/>
      <c r="EIX844" s="396"/>
      <c r="EIY844" s="396"/>
      <c r="EIZ844" s="396"/>
      <c r="EJA844" s="396"/>
      <c r="EJB844" s="396"/>
      <c r="EJC844" s="396"/>
      <c r="EJD844" s="396"/>
      <c r="EJE844" s="396"/>
      <c r="EJF844" s="396"/>
      <c r="EJG844" s="396"/>
      <c r="EJH844" s="396"/>
      <c r="EJI844" s="396"/>
      <c r="EJJ844" s="396"/>
      <c r="EJK844" s="396"/>
      <c r="EJL844" s="396"/>
      <c r="EJM844" s="396"/>
      <c r="EJN844" s="396"/>
      <c r="EJO844" s="396"/>
      <c r="EJP844" s="396"/>
      <c r="EJQ844" s="396"/>
      <c r="EJR844" s="396"/>
      <c r="EJS844" s="396"/>
      <c r="EJT844" s="396"/>
      <c r="EJU844" s="396"/>
      <c r="EJV844" s="396"/>
      <c r="EJW844" s="396"/>
      <c r="EJX844" s="396"/>
      <c r="EJY844" s="396"/>
      <c r="EJZ844" s="396"/>
      <c r="EKA844" s="396"/>
      <c r="EKB844" s="396"/>
      <c r="EKC844" s="396"/>
      <c r="EKD844" s="396"/>
      <c r="EKE844" s="396"/>
      <c r="EKF844" s="396"/>
      <c r="EKG844" s="396"/>
      <c r="EKH844" s="396"/>
      <c r="EKI844" s="396"/>
      <c r="EKJ844" s="396"/>
      <c r="EKK844" s="396"/>
      <c r="EKL844" s="396"/>
      <c r="EKM844" s="396"/>
      <c r="EKN844" s="396"/>
      <c r="EKO844" s="396"/>
      <c r="EKP844" s="396"/>
      <c r="EKQ844" s="396"/>
      <c r="EKR844" s="396"/>
      <c r="EKS844" s="396"/>
      <c r="EKT844" s="396"/>
      <c r="EKU844" s="396"/>
      <c r="EKV844" s="396"/>
      <c r="EKW844" s="396"/>
      <c r="EKX844" s="396"/>
      <c r="EKY844" s="396"/>
      <c r="EKZ844" s="396"/>
      <c r="ELA844" s="396"/>
      <c r="ELB844" s="396"/>
      <c r="ELC844" s="396"/>
      <c r="ELD844" s="396"/>
      <c r="ELE844" s="396"/>
      <c r="ELF844" s="396"/>
      <c r="ELG844" s="396"/>
      <c r="ELH844" s="396"/>
      <c r="ELI844" s="396"/>
      <c r="ELJ844" s="396"/>
      <c r="ELK844" s="396"/>
      <c r="ELL844" s="396"/>
      <c r="ELM844" s="396"/>
      <c r="ELN844" s="396"/>
      <c r="ELO844" s="396"/>
      <c r="ELP844" s="396"/>
      <c r="ELQ844" s="396"/>
      <c r="ELR844" s="396"/>
      <c r="ELS844" s="396"/>
      <c r="ELT844" s="396"/>
      <c r="ELU844" s="396"/>
      <c r="ELV844" s="396"/>
      <c r="ELW844" s="396"/>
      <c r="ELX844" s="396"/>
      <c r="ELY844" s="396"/>
      <c r="ELZ844" s="396"/>
      <c r="EMA844" s="396"/>
      <c r="EMB844" s="396"/>
      <c r="EMC844" s="396"/>
      <c r="EMD844" s="396"/>
      <c r="EME844" s="396"/>
      <c r="EMF844" s="396"/>
      <c r="EMG844" s="396"/>
      <c r="EMH844" s="396"/>
      <c r="EMI844" s="396"/>
      <c r="EMJ844" s="396"/>
      <c r="EMK844" s="396"/>
      <c r="EML844" s="396"/>
      <c r="EMM844" s="396"/>
      <c r="EMN844" s="396"/>
      <c r="EMO844" s="396"/>
      <c r="EMP844" s="396"/>
      <c r="EMQ844" s="396"/>
      <c r="EMR844" s="396"/>
      <c r="EMS844" s="396"/>
      <c r="EMT844" s="396"/>
      <c r="EMU844" s="396"/>
      <c r="EMV844" s="396"/>
      <c r="EMW844" s="396"/>
      <c r="EMX844" s="396"/>
      <c r="EMY844" s="396"/>
      <c r="EMZ844" s="396"/>
      <c r="ENA844" s="396"/>
      <c r="ENB844" s="396"/>
      <c r="ENC844" s="396"/>
      <c r="END844" s="396"/>
      <c r="ENE844" s="396"/>
      <c r="ENF844" s="396"/>
      <c r="ENG844" s="396"/>
      <c r="ENH844" s="396"/>
      <c r="ENI844" s="396"/>
      <c r="ENJ844" s="396"/>
      <c r="ENK844" s="396"/>
      <c r="ENL844" s="396"/>
      <c r="ENM844" s="396"/>
      <c r="ENN844" s="396"/>
      <c r="ENO844" s="396"/>
      <c r="ENP844" s="396"/>
      <c r="ENQ844" s="396"/>
      <c r="ENR844" s="396"/>
      <c r="ENS844" s="396"/>
      <c r="ENT844" s="396"/>
      <c r="ENU844" s="396"/>
      <c r="ENV844" s="396"/>
      <c r="ENW844" s="396"/>
      <c r="ENX844" s="396"/>
      <c r="ENY844" s="396"/>
      <c r="ENZ844" s="396"/>
      <c r="EOA844" s="396"/>
      <c r="EOB844" s="396"/>
      <c r="EOC844" s="396"/>
      <c r="EOD844" s="396"/>
      <c r="EOE844" s="396"/>
      <c r="EOF844" s="396"/>
      <c r="EOG844" s="396"/>
      <c r="EOH844" s="396"/>
      <c r="EOI844" s="396"/>
      <c r="EOJ844" s="396"/>
      <c r="EOK844" s="396"/>
      <c r="EOL844" s="396"/>
      <c r="EOM844" s="396"/>
      <c r="EON844" s="396"/>
      <c r="EOO844" s="396"/>
      <c r="EOP844" s="396"/>
      <c r="EOQ844" s="396"/>
      <c r="EOR844" s="396"/>
      <c r="EOS844" s="396"/>
      <c r="EOT844" s="396"/>
      <c r="EOU844" s="396"/>
      <c r="EOV844" s="396"/>
      <c r="EOW844" s="396"/>
      <c r="EOX844" s="396"/>
      <c r="EOY844" s="396"/>
      <c r="EOZ844" s="396"/>
      <c r="EPA844" s="396"/>
      <c r="EPB844" s="396"/>
      <c r="EPC844" s="396"/>
      <c r="EPD844" s="396"/>
      <c r="EPE844" s="396"/>
      <c r="EPF844" s="396"/>
      <c r="EPG844" s="396"/>
      <c r="EPH844" s="396"/>
      <c r="EPI844" s="396"/>
      <c r="EPJ844" s="396"/>
      <c r="EPK844" s="396"/>
      <c r="EPL844" s="396"/>
      <c r="EPM844" s="396"/>
      <c r="EPN844" s="396"/>
      <c r="EPO844" s="396"/>
      <c r="EPP844" s="396"/>
      <c r="EPQ844" s="396"/>
      <c r="EPR844" s="396"/>
      <c r="EPS844" s="396"/>
      <c r="EPT844" s="396"/>
      <c r="EPU844" s="396"/>
      <c r="EPV844" s="396"/>
      <c r="EPW844" s="396"/>
      <c r="EPX844" s="396"/>
      <c r="EPY844" s="396"/>
      <c r="EPZ844" s="396"/>
      <c r="EQA844" s="396"/>
      <c r="EQB844" s="396"/>
      <c r="EQC844" s="396"/>
      <c r="EQD844" s="396"/>
      <c r="EQE844" s="396"/>
      <c r="EQF844" s="396"/>
      <c r="EQG844" s="396"/>
      <c r="EQH844" s="396"/>
      <c r="EQI844" s="396"/>
      <c r="EQJ844" s="396"/>
      <c r="EQK844" s="396"/>
      <c r="EQL844" s="396"/>
      <c r="EQM844" s="396"/>
      <c r="EQN844" s="396"/>
      <c r="EQO844" s="396"/>
      <c r="EQP844" s="396"/>
      <c r="EQQ844" s="396"/>
      <c r="EQR844" s="396"/>
      <c r="EQS844" s="396"/>
      <c r="EQT844" s="396"/>
      <c r="EQU844" s="396"/>
      <c r="EQV844" s="396"/>
      <c r="EQW844" s="396"/>
      <c r="EQX844" s="396"/>
      <c r="EQY844" s="396"/>
      <c r="EQZ844" s="396"/>
      <c r="ERA844" s="396"/>
      <c r="ERB844" s="396"/>
      <c r="ERC844" s="396"/>
      <c r="ERD844" s="396"/>
      <c r="ERE844" s="396"/>
      <c r="ERF844" s="396"/>
      <c r="ERG844" s="396"/>
      <c r="ERH844" s="396"/>
      <c r="ERI844" s="396"/>
      <c r="ERJ844" s="396"/>
      <c r="ERK844" s="396"/>
      <c r="ERL844" s="396"/>
      <c r="ERM844" s="396"/>
      <c r="ERN844" s="396"/>
      <c r="ERO844" s="396"/>
      <c r="ERP844" s="396"/>
      <c r="ERQ844" s="396"/>
      <c r="ERR844" s="396"/>
      <c r="ERS844" s="396"/>
      <c r="ERT844" s="396"/>
      <c r="ERU844" s="396"/>
      <c r="ERV844" s="396"/>
      <c r="ERW844" s="396"/>
      <c r="ERX844" s="396"/>
      <c r="ERY844" s="396"/>
      <c r="ERZ844" s="396"/>
      <c r="ESA844" s="396"/>
      <c r="ESB844" s="396"/>
      <c r="ESC844" s="396"/>
      <c r="ESD844" s="396"/>
      <c r="ESE844" s="396"/>
      <c r="ESF844" s="396"/>
      <c r="ESG844" s="396"/>
      <c r="ESH844" s="396"/>
      <c r="ESI844" s="396"/>
      <c r="ESJ844" s="396"/>
      <c r="ESK844" s="396"/>
      <c r="ESL844" s="396"/>
      <c r="ESM844" s="396"/>
      <c r="ESN844" s="396"/>
      <c r="ESO844" s="396"/>
      <c r="ESP844" s="396"/>
      <c r="ESQ844" s="396"/>
      <c r="ESR844" s="396"/>
      <c r="ESS844" s="396"/>
      <c r="EST844" s="396"/>
      <c r="ESU844" s="396"/>
      <c r="ESV844" s="396"/>
      <c r="ESW844" s="396"/>
      <c r="ESX844" s="396"/>
      <c r="ESY844" s="396"/>
      <c r="ESZ844" s="396"/>
      <c r="ETA844" s="396"/>
      <c r="ETB844" s="396"/>
      <c r="ETC844" s="396"/>
      <c r="ETD844" s="396"/>
      <c r="ETE844" s="396"/>
      <c r="ETF844" s="396"/>
      <c r="ETG844" s="396"/>
      <c r="ETH844" s="396"/>
      <c r="ETI844" s="396"/>
      <c r="ETJ844" s="396"/>
      <c r="ETK844" s="396"/>
      <c r="ETL844" s="396"/>
      <c r="ETM844" s="396"/>
      <c r="ETN844" s="396"/>
      <c r="ETO844" s="396"/>
      <c r="ETP844" s="396"/>
      <c r="ETQ844" s="396"/>
      <c r="ETR844" s="396"/>
      <c r="ETS844" s="396"/>
      <c r="ETT844" s="396"/>
      <c r="ETU844" s="396"/>
      <c r="ETV844" s="396"/>
      <c r="ETW844" s="396"/>
      <c r="ETX844" s="396"/>
      <c r="ETY844" s="396"/>
      <c r="ETZ844" s="396"/>
      <c r="EUA844" s="396"/>
      <c r="EUB844" s="396"/>
      <c r="EUC844" s="396"/>
      <c r="EUD844" s="396"/>
      <c r="EUE844" s="396"/>
      <c r="EUF844" s="396"/>
      <c r="EUG844" s="396"/>
      <c r="EUH844" s="396"/>
      <c r="EUI844" s="396"/>
      <c r="EUJ844" s="396"/>
      <c r="EUK844" s="396"/>
      <c r="EUL844" s="396"/>
      <c r="EUM844" s="396"/>
      <c r="EUN844" s="396"/>
      <c r="EUO844" s="396"/>
      <c r="EUP844" s="396"/>
      <c r="EUQ844" s="396"/>
      <c r="EUR844" s="396"/>
      <c r="EUS844" s="396"/>
      <c r="EUT844" s="396"/>
      <c r="EUU844" s="396"/>
      <c r="EUV844" s="396"/>
      <c r="EUW844" s="396"/>
      <c r="EUX844" s="396"/>
      <c r="EUY844" s="396"/>
      <c r="EUZ844" s="396"/>
      <c r="EVA844" s="396"/>
      <c r="EVB844" s="396"/>
      <c r="EVC844" s="396"/>
      <c r="EVD844" s="396"/>
      <c r="EVE844" s="396"/>
      <c r="EVF844" s="396"/>
      <c r="EVG844" s="396"/>
      <c r="EVH844" s="396"/>
      <c r="EVI844" s="396"/>
      <c r="EVJ844" s="396"/>
      <c r="EVK844" s="396"/>
      <c r="EVL844" s="396"/>
      <c r="EVM844" s="396"/>
      <c r="EVN844" s="396"/>
      <c r="EVO844" s="396"/>
      <c r="EVP844" s="396"/>
      <c r="EVQ844" s="396"/>
      <c r="EVR844" s="396"/>
      <c r="EVS844" s="396"/>
      <c r="EVT844" s="396"/>
      <c r="EVU844" s="396"/>
      <c r="EVV844" s="396"/>
      <c r="EVW844" s="396"/>
      <c r="EVX844" s="396"/>
      <c r="EVY844" s="396"/>
      <c r="EVZ844" s="396"/>
      <c r="EWA844" s="396"/>
      <c r="EWB844" s="396"/>
      <c r="EWC844" s="396"/>
      <c r="EWD844" s="396"/>
      <c r="EWE844" s="396"/>
      <c r="EWF844" s="396"/>
      <c r="EWG844" s="396"/>
      <c r="EWH844" s="396"/>
      <c r="EWI844" s="396"/>
      <c r="EWJ844" s="396"/>
      <c r="EWK844" s="396"/>
      <c r="EWL844" s="396"/>
      <c r="EWM844" s="396"/>
      <c r="EWN844" s="396"/>
      <c r="EWO844" s="396"/>
      <c r="EWP844" s="396"/>
      <c r="EWQ844" s="396"/>
      <c r="EWR844" s="396"/>
      <c r="EWS844" s="396"/>
      <c r="EWT844" s="396"/>
      <c r="EWU844" s="396"/>
      <c r="EWV844" s="396"/>
      <c r="EWW844" s="396"/>
      <c r="EWX844" s="396"/>
      <c r="EWY844" s="396"/>
      <c r="EWZ844" s="396"/>
      <c r="EXA844" s="396"/>
      <c r="EXB844" s="396"/>
      <c r="EXC844" s="396"/>
      <c r="EXD844" s="396"/>
      <c r="EXE844" s="396"/>
      <c r="EXF844" s="396"/>
      <c r="EXG844" s="396"/>
      <c r="EXH844" s="396"/>
      <c r="EXI844" s="396"/>
      <c r="EXJ844" s="396"/>
      <c r="EXK844" s="396"/>
      <c r="EXL844" s="396"/>
      <c r="EXM844" s="396"/>
      <c r="EXN844" s="396"/>
      <c r="EXO844" s="396"/>
      <c r="EXP844" s="396"/>
      <c r="EXQ844" s="396"/>
      <c r="EXR844" s="396"/>
      <c r="EXS844" s="396"/>
      <c r="EXT844" s="396"/>
      <c r="EXU844" s="396"/>
      <c r="EXV844" s="396"/>
      <c r="EXW844" s="396"/>
      <c r="EXX844" s="396"/>
      <c r="EXY844" s="396"/>
      <c r="EXZ844" s="396"/>
      <c r="EYA844" s="396"/>
      <c r="EYB844" s="396"/>
      <c r="EYC844" s="396"/>
      <c r="EYD844" s="396"/>
      <c r="EYE844" s="396"/>
      <c r="EYF844" s="396"/>
      <c r="EYG844" s="396"/>
      <c r="EYH844" s="396"/>
      <c r="EYI844" s="396"/>
      <c r="EYJ844" s="396"/>
      <c r="EYK844" s="396"/>
      <c r="EYL844" s="396"/>
      <c r="EYM844" s="396"/>
      <c r="EYN844" s="396"/>
      <c r="EYO844" s="396"/>
      <c r="EYP844" s="396"/>
      <c r="EYQ844" s="396"/>
      <c r="EYR844" s="396"/>
      <c r="EYS844" s="396"/>
      <c r="EYT844" s="396"/>
      <c r="EYU844" s="396"/>
      <c r="EYV844" s="396"/>
      <c r="EYW844" s="396"/>
      <c r="EYX844" s="396"/>
      <c r="EYY844" s="396"/>
      <c r="EYZ844" s="396"/>
      <c r="EZA844" s="396"/>
      <c r="EZB844" s="396"/>
      <c r="EZC844" s="396"/>
      <c r="EZD844" s="396"/>
      <c r="EZE844" s="396"/>
      <c r="EZF844" s="396"/>
      <c r="EZG844" s="396"/>
      <c r="EZH844" s="396"/>
      <c r="EZI844" s="396"/>
      <c r="EZJ844" s="396"/>
      <c r="EZK844" s="396"/>
      <c r="EZL844" s="396"/>
      <c r="EZM844" s="396"/>
      <c r="EZN844" s="396"/>
      <c r="EZO844" s="396"/>
      <c r="EZP844" s="396"/>
      <c r="EZQ844" s="396"/>
      <c r="EZR844" s="396"/>
      <c r="EZS844" s="396"/>
      <c r="EZT844" s="396"/>
      <c r="EZU844" s="396"/>
      <c r="EZV844" s="396"/>
      <c r="EZW844" s="396"/>
      <c r="EZX844" s="396"/>
      <c r="EZY844" s="396"/>
      <c r="EZZ844" s="396"/>
      <c r="FAA844" s="396"/>
      <c r="FAB844" s="396"/>
      <c r="FAC844" s="396"/>
      <c r="FAD844" s="396"/>
      <c r="FAE844" s="396"/>
      <c r="FAF844" s="396"/>
      <c r="FAG844" s="396"/>
      <c r="FAH844" s="396"/>
      <c r="FAI844" s="396"/>
      <c r="FAJ844" s="396"/>
      <c r="FAK844" s="396"/>
      <c r="FAL844" s="396"/>
      <c r="FAM844" s="396"/>
      <c r="FAN844" s="396"/>
      <c r="FAO844" s="396"/>
      <c r="FAP844" s="396"/>
      <c r="FAQ844" s="396"/>
      <c r="FAR844" s="396"/>
      <c r="FAS844" s="396"/>
      <c r="FAT844" s="396"/>
      <c r="FAU844" s="396"/>
      <c r="FAV844" s="396"/>
      <c r="FAW844" s="396"/>
      <c r="FAX844" s="396"/>
      <c r="FAY844" s="396"/>
      <c r="FAZ844" s="396"/>
      <c r="FBA844" s="396"/>
      <c r="FBB844" s="396"/>
      <c r="FBC844" s="396"/>
      <c r="FBD844" s="396"/>
      <c r="FBE844" s="396"/>
      <c r="FBF844" s="396"/>
      <c r="FBG844" s="396"/>
      <c r="FBH844" s="396"/>
      <c r="FBI844" s="396"/>
      <c r="FBJ844" s="396"/>
      <c r="FBK844" s="396"/>
      <c r="FBL844" s="396"/>
      <c r="FBM844" s="396"/>
      <c r="FBN844" s="396"/>
      <c r="FBO844" s="396"/>
      <c r="FBP844" s="396"/>
      <c r="FBQ844" s="396"/>
      <c r="FBR844" s="396"/>
      <c r="FBS844" s="396"/>
      <c r="FBT844" s="396"/>
      <c r="FBU844" s="396"/>
      <c r="FBV844" s="396"/>
      <c r="FBW844" s="396"/>
      <c r="FBX844" s="396"/>
      <c r="FBY844" s="396"/>
      <c r="FBZ844" s="396"/>
      <c r="FCA844" s="396"/>
      <c r="FCB844" s="396"/>
      <c r="FCC844" s="396"/>
      <c r="FCD844" s="396"/>
      <c r="FCE844" s="396"/>
      <c r="FCF844" s="396"/>
      <c r="FCG844" s="396"/>
      <c r="FCH844" s="396"/>
      <c r="FCI844" s="396"/>
      <c r="FCJ844" s="396"/>
      <c r="FCK844" s="396"/>
      <c r="FCL844" s="396"/>
      <c r="FCM844" s="396"/>
      <c r="FCN844" s="396"/>
      <c r="FCO844" s="396"/>
      <c r="FCP844" s="396"/>
      <c r="FCQ844" s="396"/>
      <c r="FCR844" s="396"/>
      <c r="FCS844" s="396"/>
      <c r="FCT844" s="396"/>
      <c r="FCU844" s="396"/>
      <c r="FCV844" s="396"/>
      <c r="FCW844" s="396"/>
      <c r="FCX844" s="396"/>
      <c r="FCY844" s="396"/>
      <c r="FCZ844" s="396"/>
      <c r="FDA844" s="396"/>
      <c r="FDB844" s="396"/>
      <c r="FDC844" s="396"/>
      <c r="FDD844" s="396"/>
      <c r="FDE844" s="396"/>
      <c r="FDF844" s="396"/>
      <c r="FDG844" s="396"/>
      <c r="FDH844" s="396"/>
      <c r="FDI844" s="396"/>
      <c r="FDJ844" s="396"/>
      <c r="FDK844" s="396"/>
      <c r="FDL844" s="396"/>
      <c r="FDM844" s="396"/>
      <c r="FDN844" s="396"/>
      <c r="FDO844" s="396"/>
      <c r="FDP844" s="396"/>
      <c r="FDQ844" s="396"/>
      <c r="FDR844" s="396"/>
      <c r="FDS844" s="396"/>
      <c r="FDT844" s="396"/>
      <c r="FDU844" s="396"/>
      <c r="FDV844" s="396"/>
      <c r="FDW844" s="396"/>
      <c r="FDX844" s="396"/>
      <c r="FDY844" s="396"/>
      <c r="FDZ844" s="396"/>
      <c r="FEA844" s="396"/>
      <c r="FEB844" s="396"/>
      <c r="FEC844" s="396"/>
      <c r="FED844" s="396"/>
      <c r="FEE844" s="396"/>
      <c r="FEF844" s="396"/>
      <c r="FEG844" s="396"/>
      <c r="FEH844" s="396"/>
      <c r="FEI844" s="396"/>
      <c r="FEJ844" s="396"/>
      <c r="FEK844" s="396"/>
      <c r="FEL844" s="396"/>
      <c r="FEM844" s="396"/>
      <c r="FEN844" s="396"/>
      <c r="FEO844" s="396"/>
      <c r="FEP844" s="396"/>
      <c r="FEQ844" s="396"/>
      <c r="FER844" s="396"/>
      <c r="FES844" s="396"/>
      <c r="FET844" s="396"/>
      <c r="FEU844" s="396"/>
      <c r="FEV844" s="396"/>
      <c r="FEW844" s="396"/>
      <c r="FEX844" s="396"/>
      <c r="FEY844" s="396"/>
      <c r="FEZ844" s="396"/>
      <c r="FFA844" s="396"/>
      <c r="FFB844" s="396"/>
      <c r="FFC844" s="396"/>
      <c r="FFD844" s="396"/>
      <c r="FFE844" s="396"/>
      <c r="FFF844" s="396"/>
      <c r="FFG844" s="396"/>
      <c r="FFH844" s="396"/>
      <c r="FFI844" s="396"/>
      <c r="FFJ844" s="396"/>
      <c r="FFK844" s="396"/>
      <c r="FFL844" s="396"/>
      <c r="FFM844" s="396"/>
      <c r="FFN844" s="396"/>
      <c r="FFO844" s="396"/>
      <c r="FFP844" s="396"/>
      <c r="FFQ844" s="396"/>
      <c r="FFR844" s="396"/>
      <c r="FFS844" s="396"/>
      <c r="FFT844" s="396"/>
      <c r="FFU844" s="396"/>
      <c r="FFV844" s="396"/>
      <c r="FFW844" s="396"/>
      <c r="FFX844" s="396"/>
      <c r="FFY844" s="396"/>
      <c r="FFZ844" s="396"/>
      <c r="FGA844" s="396"/>
      <c r="FGB844" s="396"/>
      <c r="FGC844" s="396"/>
      <c r="FGD844" s="396"/>
      <c r="FGE844" s="396"/>
      <c r="FGF844" s="396"/>
      <c r="FGG844" s="396"/>
      <c r="FGH844" s="396"/>
      <c r="FGI844" s="396"/>
      <c r="FGJ844" s="396"/>
      <c r="FGK844" s="396"/>
      <c r="FGL844" s="396"/>
      <c r="FGM844" s="396"/>
      <c r="FGN844" s="396"/>
      <c r="FGO844" s="396"/>
      <c r="FGP844" s="396"/>
      <c r="FGQ844" s="396"/>
      <c r="FGR844" s="396"/>
      <c r="FGS844" s="396"/>
      <c r="FGT844" s="396"/>
      <c r="FGU844" s="396"/>
      <c r="FGV844" s="396"/>
      <c r="FGW844" s="396"/>
      <c r="FGX844" s="396"/>
      <c r="FGY844" s="396"/>
      <c r="FGZ844" s="396"/>
      <c r="FHA844" s="396"/>
      <c r="FHB844" s="396"/>
      <c r="FHC844" s="396"/>
      <c r="FHD844" s="396"/>
      <c r="FHE844" s="396"/>
      <c r="FHF844" s="396"/>
      <c r="FHG844" s="396"/>
      <c r="FHH844" s="396"/>
      <c r="FHI844" s="396"/>
      <c r="FHJ844" s="396"/>
      <c r="FHK844" s="396"/>
      <c r="FHL844" s="396"/>
      <c r="FHM844" s="396"/>
      <c r="FHN844" s="396"/>
      <c r="FHO844" s="396"/>
      <c r="FHP844" s="396"/>
      <c r="FHQ844" s="396"/>
      <c r="FHR844" s="396"/>
      <c r="FHS844" s="396"/>
      <c r="FHT844" s="396"/>
      <c r="FHU844" s="396"/>
      <c r="FHV844" s="396"/>
      <c r="FHW844" s="396"/>
      <c r="FHX844" s="396"/>
      <c r="FHY844" s="396"/>
      <c r="FHZ844" s="396"/>
      <c r="FIA844" s="396"/>
      <c r="FIB844" s="396"/>
      <c r="FIC844" s="396"/>
      <c r="FID844" s="396"/>
      <c r="FIE844" s="396"/>
      <c r="FIF844" s="396"/>
      <c r="FIG844" s="396"/>
      <c r="FIH844" s="396"/>
      <c r="FII844" s="396"/>
      <c r="FIJ844" s="396"/>
      <c r="FIK844" s="396"/>
      <c r="FIL844" s="396"/>
      <c r="FIM844" s="396"/>
      <c r="FIN844" s="396"/>
      <c r="FIO844" s="396"/>
      <c r="FIP844" s="396"/>
      <c r="FIQ844" s="396"/>
      <c r="FIR844" s="396"/>
      <c r="FIS844" s="396"/>
      <c r="FIT844" s="396"/>
      <c r="FIU844" s="396"/>
      <c r="FIV844" s="396"/>
      <c r="FIW844" s="396"/>
      <c r="FIX844" s="396"/>
      <c r="FIY844" s="396"/>
      <c r="FIZ844" s="396"/>
      <c r="FJA844" s="396"/>
      <c r="FJB844" s="396"/>
      <c r="FJC844" s="396"/>
      <c r="FJD844" s="396"/>
      <c r="FJE844" s="396"/>
      <c r="FJF844" s="396"/>
      <c r="FJG844" s="396"/>
      <c r="FJH844" s="396"/>
      <c r="FJI844" s="396"/>
      <c r="FJJ844" s="396"/>
      <c r="FJK844" s="396"/>
      <c r="FJL844" s="396"/>
      <c r="FJM844" s="396"/>
      <c r="FJN844" s="396"/>
      <c r="FJO844" s="396"/>
      <c r="FJP844" s="396"/>
      <c r="FJQ844" s="396"/>
      <c r="FJR844" s="396"/>
      <c r="FJS844" s="396"/>
      <c r="FJT844" s="396"/>
      <c r="FJU844" s="396"/>
      <c r="FJV844" s="396"/>
      <c r="FJW844" s="396"/>
      <c r="FJX844" s="396"/>
      <c r="FJY844" s="396"/>
      <c r="FJZ844" s="396"/>
      <c r="FKA844" s="396"/>
      <c r="FKB844" s="396"/>
      <c r="FKC844" s="396"/>
      <c r="FKD844" s="396"/>
      <c r="FKE844" s="396"/>
      <c r="FKF844" s="396"/>
      <c r="FKG844" s="396"/>
      <c r="FKH844" s="396"/>
      <c r="FKI844" s="396"/>
      <c r="FKJ844" s="396"/>
      <c r="FKK844" s="396"/>
      <c r="FKL844" s="396"/>
      <c r="FKM844" s="396"/>
      <c r="FKN844" s="396"/>
      <c r="FKO844" s="396"/>
      <c r="FKP844" s="396"/>
      <c r="FKQ844" s="396"/>
      <c r="FKR844" s="396"/>
      <c r="FKS844" s="396"/>
      <c r="FKT844" s="396"/>
      <c r="FKU844" s="396"/>
      <c r="FKV844" s="396"/>
      <c r="FKW844" s="396"/>
      <c r="FKX844" s="396"/>
      <c r="FKY844" s="396"/>
      <c r="FKZ844" s="396"/>
      <c r="FLA844" s="396"/>
      <c r="FLB844" s="396"/>
      <c r="FLC844" s="396"/>
      <c r="FLD844" s="396"/>
      <c r="FLE844" s="396"/>
      <c r="FLF844" s="396"/>
      <c r="FLG844" s="396"/>
      <c r="FLH844" s="396"/>
      <c r="FLI844" s="396"/>
      <c r="FLJ844" s="396"/>
      <c r="FLK844" s="396"/>
      <c r="FLL844" s="396"/>
      <c r="FLM844" s="396"/>
      <c r="FLN844" s="396"/>
      <c r="FLO844" s="396"/>
      <c r="FLP844" s="396"/>
      <c r="FLQ844" s="396"/>
      <c r="FLR844" s="396"/>
      <c r="FLS844" s="396"/>
      <c r="FLT844" s="396"/>
      <c r="FLU844" s="396"/>
      <c r="FLV844" s="396"/>
      <c r="FLW844" s="396"/>
      <c r="FLX844" s="396"/>
      <c r="FLY844" s="396"/>
      <c r="FLZ844" s="396"/>
      <c r="FMA844" s="396"/>
      <c r="FMB844" s="396"/>
      <c r="FMC844" s="396"/>
      <c r="FMD844" s="396"/>
      <c r="FME844" s="396"/>
      <c r="FMF844" s="396"/>
      <c r="FMG844" s="396"/>
      <c r="FMH844" s="396"/>
      <c r="FMI844" s="396"/>
      <c r="FMJ844" s="396"/>
      <c r="FMK844" s="396"/>
      <c r="FML844" s="396"/>
      <c r="FMM844" s="396"/>
      <c r="FMN844" s="396"/>
      <c r="FMO844" s="396"/>
      <c r="FMP844" s="396"/>
      <c r="FMQ844" s="396"/>
      <c r="FMR844" s="396"/>
      <c r="FMS844" s="396"/>
      <c r="FMT844" s="396"/>
      <c r="FMU844" s="396"/>
      <c r="FMV844" s="396"/>
      <c r="FMW844" s="396"/>
      <c r="FMX844" s="396"/>
      <c r="FMY844" s="396"/>
      <c r="FMZ844" s="396"/>
      <c r="FNA844" s="396"/>
      <c r="FNB844" s="396"/>
      <c r="FNC844" s="396"/>
      <c r="FND844" s="396"/>
      <c r="FNE844" s="396"/>
      <c r="FNF844" s="396"/>
      <c r="FNG844" s="396"/>
      <c r="FNH844" s="396"/>
      <c r="FNI844" s="396"/>
      <c r="FNJ844" s="396"/>
      <c r="FNK844" s="396"/>
      <c r="FNL844" s="396"/>
      <c r="FNM844" s="396"/>
      <c r="FNN844" s="396"/>
      <c r="FNO844" s="396"/>
      <c r="FNP844" s="396"/>
      <c r="FNQ844" s="396"/>
      <c r="FNR844" s="396"/>
      <c r="FNS844" s="396"/>
      <c r="FNT844" s="396"/>
      <c r="FNU844" s="396"/>
      <c r="FNV844" s="396"/>
      <c r="FNW844" s="396"/>
      <c r="FNX844" s="396"/>
      <c r="FNY844" s="396"/>
      <c r="FNZ844" s="396"/>
      <c r="FOA844" s="396"/>
      <c r="FOB844" s="396"/>
      <c r="FOC844" s="396"/>
      <c r="FOD844" s="396"/>
      <c r="FOE844" s="396"/>
      <c r="FOF844" s="396"/>
      <c r="FOG844" s="396"/>
      <c r="FOH844" s="396"/>
      <c r="FOI844" s="396"/>
      <c r="FOJ844" s="396"/>
      <c r="FOK844" s="396"/>
      <c r="FOL844" s="396"/>
      <c r="FOM844" s="396"/>
      <c r="FON844" s="396"/>
      <c r="FOO844" s="396"/>
      <c r="FOP844" s="396"/>
      <c r="FOQ844" s="396"/>
      <c r="FOR844" s="396"/>
      <c r="FOS844" s="396"/>
      <c r="FOT844" s="396"/>
      <c r="FOU844" s="396"/>
      <c r="FOV844" s="396"/>
      <c r="FOW844" s="396"/>
      <c r="FOX844" s="396"/>
      <c r="FOY844" s="396"/>
      <c r="FOZ844" s="396"/>
      <c r="FPA844" s="396"/>
      <c r="FPB844" s="396"/>
      <c r="FPC844" s="396"/>
      <c r="FPD844" s="396"/>
      <c r="FPE844" s="396"/>
      <c r="FPF844" s="396"/>
      <c r="FPG844" s="396"/>
      <c r="FPH844" s="396"/>
      <c r="FPI844" s="396"/>
      <c r="FPJ844" s="396"/>
      <c r="FPK844" s="396"/>
      <c r="FPL844" s="396"/>
      <c r="FPM844" s="396"/>
      <c r="FPN844" s="396"/>
      <c r="FPO844" s="396"/>
      <c r="FPP844" s="396"/>
      <c r="FPQ844" s="396"/>
      <c r="FPR844" s="396"/>
      <c r="FPS844" s="396"/>
      <c r="FPT844" s="396"/>
      <c r="FPU844" s="396"/>
      <c r="FPV844" s="396"/>
      <c r="FPW844" s="396"/>
      <c r="FPX844" s="396"/>
      <c r="FPY844" s="396"/>
      <c r="FPZ844" s="396"/>
      <c r="FQA844" s="396"/>
      <c r="FQB844" s="396"/>
      <c r="FQC844" s="396"/>
      <c r="FQD844" s="396"/>
      <c r="FQE844" s="396"/>
      <c r="FQF844" s="396"/>
      <c r="FQG844" s="396"/>
      <c r="FQH844" s="396"/>
      <c r="FQI844" s="396"/>
      <c r="FQJ844" s="396"/>
      <c r="FQK844" s="396"/>
      <c r="FQL844" s="396"/>
      <c r="FQM844" s="396"/>
      <c r="FQN844" s="396"/>
      <c r="FQO844" s="396"/>
      <c r="FQP844" s="396"/>
      <c r="FQQ844" s="396"/>
      <c r="FQR844" s="396"/>
      <c r="FQS844" s="396"/>
      <c r="FQT844" s="396"/>
      <c r="FQU844" s="396"/>
      <c r="FQV844" s="396"/>
      <c r="FQW844" s="396"/>
      <c r="FQX844" s="396"/>
      <c r="FQY844" s="396"/>
      <c r="FQZ844" s="396"/>
      <c r="FRA844" s="396"/>
      <c r="FRB844" s="396"/>
      <c r="FRC844" s="396"/>
      <c r="FRD844" s="396"/>
      <c r="FRE844" s="396"/>
      <c r="FRF844" s="396"/>
      <c r="FRG844" s="396"/>
      <c r="FRH844" s="396"/>
      <c r="FRI844" s="396"/>
      <c r="FRJ844" s="396"/>
      <c r="FRK844" s="396"/>
      <c r="FRL844" s="396"/>
      <c r="FRM844" s="396"/>
      <c r="FRN844" s="396"/>
      <c r="FRO844" s="396"/>
      <c r="FRP844" s="396"/>
      <c r="FRQ844" s="396"/>
      <c r="FRR844" s="396"/>
      <c r="FRS844" s="396"/>
      <c r="FRT844" s="396"/>
      <c r="FRU844" s="396"/>
      <c r="FRV844" s="396"/>
      <c r="FRW844" s="396"/>
      <c r="FRX844" s="396"/>
      <c r="FRY844" s="396"/>
      <c r="FRZ844" s="396"/>
      <c r="FSA844" s="396"/>
      <c r="FSB844" s="396"/>
      <c r="FSC844" s="396"/>
      <c r="FSD844" s="396"/>
      <c r="FSE844" s="396"/>
      <c r="FSF844" s="396"/>
      <c r="FSG844" s="396"/>
      <c r="FSH844" s="396"/>
      <c r="FSI844" s="396"/>
      <c r="FSJ844" s="396"/>
      <c r="FSK844" s="396"/>
      <c r="FSL844" s="396"/>
      <c r="FSM844" s="396"/>
      <c r="FSN844" s="396"/>
      <c r="FSO844" s="396"/>
      <c r="FSP844" s="396"/>
      <c r="FSQ844" s="396"/>
      <c r="FSR844" s="396"/>
      <c r="FSS844" s="396"/>
      <c r="FST844" s="396"/>
      <c r="FSU844" s="396"/>
      <c r="FSV844" s="396"/>
      <c r="FSW844" s="396"/>
      <c r="FSX844" s="396"/>
      <c r="FSY844" s="396"/>
      <c r="FSZ844" s="396"/>
      <c r="FTA844" s="396"/>
      <c r="FTB844" s="396"/>
      <c r="FTC844" s="396"/>
      <c r="FTD844" s="396"/>
      <c r="FTE844" s="396"/>
      <c r="FTF844" s="396"/>
      <c r="FTG844" s="396"/>
      <c r="FTH844" s="396"/>
      <c r="FTI844" s="396"/>
      <c r="FTJ844" s="396"/>
      <c r="FTK844" s="396"/>
      <c r="FTL844" s="396"/>
      <c r="FTM844" s="396"/>
      <c r="FTN844" s="396"/>
      <c r="FTO844" s="396"/>
      <c r="FTP844" s="396"/>
      <c r="FTQ844" s="396"/>
      <c r="FTR844" s="396"/>
      <c r="FTS844" s="396"/>
      <c r="FTT844" s="396"/>
      <c r="FTU844" s="396"/>
      <c r="FTV844" s="396"/>
      <c r="FTW844" s="396"/>
      <c r="FTX844" s="396"/>
      <c r="FTY844" s="396"/>
      <c r="FTZ844" s="396"/>
      <c r="FUA844" s="396"/>
      <c r="FUB844" s="396"/>
      <c r="FUC844" s="396"/>
      <c r="FUD844" s="396"/>
      <c r="FUE844" s="396"/>
      <c r="FUF844" s="396"/>
      <c r="FUG844" s="396"/>
      <c r="FUH844" s="396"/>
      <c r="FUI844" s="396"/>
      <c r="FUJ844" s="396"/>
      <c r="FUK844" s="396"/>
      <c r="FUL844" s="396"/>
      <c r="FUM844" s="396"/>
      <c r="FUN844" s="396"/>
      <c r="FUO844" s="396"/>
      <c r="FUP844" s="396"/>
      <c r="FUQ844" s="396"/>
      <c r="FUR844" s="396"/>
      <c r="FUS844" s="396"/>
      <c r="FUT844" s="396"/>
      <c r="FUU844" s="396"/>
      <c r="FUV844" s="396"/>
      <c r="FUW844" s="396"/>
      <c r="FUX844" s="396"/>
      <c r="FUY844" s="396"/>
      <c r="FUZ844" s="396"/>
      <c r="FVA844" s="396"/>
      <c r="FVB844" s="396"/>
      <c r="FVC844" s="396"/>
      <c r="FVD844" s="396"/>
      <c r="FVE844" s="396"/>
      <c r="FVF844" s="396"/>
      <c r="FVG844" s="396"/>
      <c r="FVH844" s="396"/>
      <c r="FVI844" s="396"/>
      <c r="FVJ844" s="396"/>
      <c r="FVK844" s="396"/>
      <c r="FVL844" s="396"/>
      <c r="FVM844" s="396"/>
      <c r="FVN844" s="396"/>
      <c r="FVO844" s="396"/>
      <c r="FVP844" s="396"/>
      <c r="FVQ844" s="396"/>
      <c r="FVR844" s="396"/>
      <c r="FVS844" s="396"/>
      <c r="FVT844" s="396"/>
      <c r="FVU844" s="396"/>
      <c r="FVV844" s="396"/>
      <c r="FVW844" s="396"/>
      <c r="FVX844" s="396"/>
      <c r="FVY844" s="396"/>
      <c r="FVZ844" s="396"/>
      <c r="FWA844" s="396"/>
      <c r="FWB844" s="396"/>
      <c r="FWC844" s="396"/>
      <c r="FWD844" s="396"/>
      <c r="FWE844" s="396"/>
      <c r="FWF844" s="396"/>
      <c r="FWG844" s="396"/>
      <c r="FWH844" s="396"/>
      <c r="FWI844" s="396"/>
      <c r="FWJ844" s="396"/>
      <c r="FWK844" s="396"/>
      <c r="FWL844" s="396"/>
      <c r="FWM844" s="396"/>
      <c r="FWN844" s="396"/>
      <c r="FWO844" s="396"/>
      <c r="FWP844" s="396"/>
      <c r="FWQ844" s="396"/>
      <c r="FWR844" s="396"/>
      <c r="FWS844" s="396"/>
      <c r="FWT844" s="396"/>
      <c r="FWU844" s="396"/>
      <c r="FWV844" s="396"/>
      <c r="FWW844" s="396"/>
      <c r="FWX844" s="396"/>
      <c r="FWY844" s="396"/>
      <c r="FWZ844" s="396"/>
      <c r="FXA844" s="396"/>
      <c r="FXB844" s="396"/>
      <c r="FXC844" s="396"/>
      <c r="FXD844" s="396"/>
      <c r="FXE844" s="396"/>
      <c r="FXF844" s="396"/>
      <c r="FXG844" s="396"/>
      <c r="FXH844" s="396"/>
      <c r="FXI844" s="396"/>
      <c r="FXJ844" s="396"/>
      <c r="FXK844" s="396"/>
      <c r="FXL844" s="396"/>
      <c r="FXM844" s="396"/>
      <c r="FXN844" s="396"/>
      <c r="FXO844" s="396"/>
      <c r="FXP844" s="396"/>
      <c r="FXQ844" s="396"/>
      <c r="FXR844" s="396"/>
      <c r="FXS844" s="396"/>
      <c r="FXT844" s="396"/>
      <c r="FXU844" s="396"/>
      <c r="FXV844" s="396"/>
      <c r="FXW844" s="396"/>
      <c r="FXX844" s="396"/>
      <c r="FXY844" s="396"/>
      <c r="FXZ844" s="396"/>
      <c r="FYA844" s="396"/>
      <c r="FYB844" s="396"/>
      <c r="FYC844" s="396"/>
      <c r="FYD844" s="396"/>
      <c r="FYE844" s="396"/>
      <c r="FYF844" s="396"/>
      <c r="FYG844" s="396"/>
      <c r="FYH844" s="396"/>
      <c r="FYI844" s="396"/>
      <c r="FYJ844" s="396"/>
      <c r="FYK844" s="396"/>
      <c r="FYL844" s="396"/>
      <c r="FYM844" s="396"/>
      <c r="FYN844" s="396"/>
      <c r="FYO844" s="396"/>
      <c r="FYP844" s="396"/>
      <c r="FYQ844" s="396"/>
      <c r="FYR844" s="396"/>
      <c r="FYS844" s="396"/>
      <c r="FYT844" s="396"/>
      <c r="FYU844" s="396"/>
      <c r="FYV844" s="396"/>
      <c r="FYW844" s="396"/>
      <c r="FYX844" s="396"/>
      <c r="FYY844" s="396"/>
      <c r="FYZ844" s="396"/>
      <c r="FZA844" s="396"/>
      <c r="FZB844" s="396"/>
      <c r="FZC844" s="396"/>
      <c r="FZD844" s="396"/>
      <c r="FZE844" s="396"/>
      <c r="FZF844" s="396"/>
      <c r="FZG844" s="396"/>
      <c r="FZH844" s="396"/>
      <c r="FZI844" s="396"/>
      <c r="FZJ844" s="396"/>
      <c r="FZK844" s="396"/>
      <c r="FZL844" s="396"/>
      <c r="FZM844" s="396"/>
      <c r="FZN844" s="396"/>
      <c r="FZO844" s="396"/>
      <c r="FZP844" s="396"/>
      <c r="FZQ844" s="396"/>
      <c r="FZR844" s="396"/>
      <c r="FZS844" s="396"/>
      <c r="FZT844" s="396"/>
      <c r="FZU844" s="396"/>
      <c r="FZV844" s="396"/>
      <c r="FZW844" s="396"/>
      <c r="FZX844" s="396"/>
      <c r="FZY844" s="396"/>
      <c r="FZZ844" s="396"/>
      <c r="GAA844" s="396"/>
      <c r="GAB844" s="396"/>
      <c r="GAC844" s="396"/>
      <c r="GAD844" s="396"/>
      <c r="GAE844" s="396"/>
      <c r="GAF844" s="396"/>
      <c r="GAG844" s="396"/>
      <c r="GAH844" s="396"/>
      <c r="GAI844" s="396"/>
      <c r="GAJ844" s="396"/>
      <c r="GAK844" s="396"/>
      <c r="GAL844" s="396"/>
      <c r="GAM844" s="396"/>
      <c r="GAN844" s="396"/>
      <c r="GAO844" s="396"/>
      <c r="GAP844" s="396"/>
      <c r="GAQ844" s="396"/>
      <c r="GAR844" s="396"/>
      <c r="GAS844" s="396"/>
      <c r="GAT844" s="396"/>
      <c r="GAU844" s="396"/>
      <c r="GAV844" s="396"/>
      <c r="GAW844" s="396"/>
      <c r="GAX844" s="396"/>
      <c r="GAY844" s="396"/>
      <c r="GAZ844" s="396"/>
      <c r="GBA844" s="396"/>
      <c r="GBB844" s="396"/>
      <c r="GBC844" s="396"/>
      <c r="GBD844" s="396"/>
      <c r="GBE844" s="396"/>
      <c r="GBF844" s="396"/>
      <c r="GBG844" s="396"/>
      <c r="GBH844" s="396"/>
      <c r="GBI844" s="396"/>
      <c r="GBJ844" s="396"/>
      <c r="GBK844" s="396"/>
      <c r="GBL844" s="396"/>
      <c r="GBM844" s="396"/>
      <c r="GBN844" s="396"/>
      <c r="GBO844" s="396"/>
      <c r="GBP844" s="396"/>
      <c r="GBQ844" s="396"/>
      <c r="GBR844" s="396"/>
      <c r="GBS844" s="396"/>
      <c r="GBT844" s="396"/>
      <c r="GBU844" s="396"/>
      <c r="GBV844" s="396"/>
      <c r="GBW844" s="396"/>
      <c r="GBX844" s="396"/>
      <c r="GBY844" s="396"/>
      <c r="GBZ844" s="396"/>
      <c r="GCA844" s="396"/>
      <c r="GCB844" s="396"/>
      <c r="GCC844" s="396"/>
      <c r="GCD844" s="396"/>
      <c r="GCE844" s="396"/>
      <c r="GCF844" s="396"/>
      <c r="GCG844" s="396"/>
      <c r="GCH844" s="396"/>
      <c r="GCI844" s="396"/>
      <c r="GCJ844" s="396"/>
      <c r="GCK844" s="396"/>
      <c r="GCL844" s="396"/>
      <c r="GCM844" s="396"/>
      <c r="GCN844" s="396"/>
      <c r="GCO844" s="396"/>
      <c r="GCP844" s="396"/>
      <c r="GCQ844" s="396"/>
      <c r="GCR844" s="396"/>
      <c r="GCS844" s="396"/>
      <c r="GCT844" s="396"/>
      <c r="GCU844" s="396"/>
      <c r="GCV844" s="396"/>
      <c r="GCW844" s="396"/>
      <c r="GCX844" s="396"/>
      <c r="GCY844" s="396"/>
      <c r="GCZ844" s="396"/>
      <c r="GDA844" s="396"/>
      <c r="GDB844" s="396"/>
      <c r="GDC844" s="396"/>
      <c r="GDD844" s="396"/>
      <c r="GDE844" s="396"/>
      <c r="GDF844" s="396"/>
      <c r="GDG844" s="396"/>
      <c r="GDH844" s="396"/>
      <c r="GDI844" s="396"/>
      <c r="GDJ844" s="396"/>
      <c r="GDK844" s="396"/>
      <c r="GDL844" s="396"/>
      <c r="GDM844" s="396"/>
      <c r="GDN844" s="396"/>
      <c r="GDO844" s="396"/>
      <c r="GDP844" s="396"/>
      <c r="GDQ844" s="396"/>
      <c r="GDR844" s="396"/>
      <c r="GDS844" s="396"/>
      <c r="GDT844" s="396"/>
      <c r="GDU844" s="396"/>
      <c r="GDV844" s="396"/>
      <c r="GDW844" s="396"/>
      <c r="GDX844" s="396"/>
      <c r="GDY844" s="396"/>
      <c r="GDZ844" s="396"/>
      <c r="GEA844" s="396"/>
      <c r="GEB844" s="396"/>
      <c r="GEC844" s="396"/>
      <c r="GED844" s="396"/>
      <c r="GEE844" s="396"/>
      <c r="GEF844" s="396"/>
      <c r="GEG844" s="396"/>
      <c r="GEH844" s="396"/>
      <c r="GEI844" s="396"/>
      <c r="GEJ844" s="396"/>
      <c r="GEK844" s="396"/>
      <c r="GEL844" s="396"/>
      <c r="GEM844" s="396"/>
      <c r="GEN844" s="396"/>
      <c r="GEO844" s="396"/>
      <c r="GEP844" s="396"/>
      <c r="GEQ844" s="396"/>
      <c r="GER844" s="396"/>
      <c r="GES844" s="396"/>
      <c r="GET844" s="396"/>
      <c r="GEU844" s="396"/>
      <c r="GEV844" s="396"/>
      <c r="GEW844" s="396"/>
      <c r="GEX844" s="396"/>
      <c r="GEY844" s="396"/>
      <c r="GEZ844" s="396"/>
      <c r="GFA844" s="396"/>
      <c r="GFB844" s="396"/>
      <c r="GFC844" s="396"/>
      <c r="GFD844" s="396"/>
      <c r="GFE844" s="396"/>
      <c r="GFF844" s="396"/>
      <c r="GFG844" s="396"/>
      <c r="GFH844" s="396"/>
      <c r="GFI844" s="396"/>
      <c r="GFJ844" s="396"/>
      <c r="GFK844" s="396"/>
      <c r="GFL844" s="396"/>
      <c r="GFM844" s="396"/>
      <c r="GFN844" s="396"/>
      <c r="GFO844" s="396"/>
      <c r="GFP844" s="396"/>
      <c r="GFQ844" s="396"/>
      <c r="GFR844" s="396"/>
      <c r="GFS844" s="396"/>
      <c r="GFT844" s="396"/>
      <c r="GFU844" s="396"/>
      <c r="GFV844" s="396"/>
      <c r="GFW844" s="396"/>
      <c r="GFX844" s="396"/>
      <c r="GFY844" s="396"/>
      <c r="GFZ844" s="396"/>
      <c r="GGA844" s="396"/>
      <c r="GGB844" s="396"/>
      <c r="GGC844" s="396"/>
      <c r="GGD844" s="396"/>
      <c r="GGE844" s="396"/>
      <c r="GGF844" s="396"/>
      <c r="GGG844" s="396"/>
      <c r="GGH844" s="396"/>
      <c r="GGI844" s="396"/>
      <c r="GGJ844" s="396"/>
      <c r="GGK844" s="396"/>
      <c r="GGL844" s="396"/>
      <c r="GGM844" s="396"/>
      <c r="GGN844" s="396"/>
      <c r="GGO844" s="396"/>
      <c r="GGP844" s="396"/>
      <c r="GGQ844" s="396"/>
      <c r="GGR844" s="396"/>
      <c r="GGS844" s="396"/>
      <c r="GGT844" s="396"/>
      <c r="GGU844" s="396"/>
      <c r="GGV844" s="396"/>
      <c r="GGW844" s="396"/>
      <c r="GGX844" s="396"/>
      <c r="GGY844" s="396"/>
      <c r="GGZ844" s="396"/>
      <c r="GHA844" s="396"/>
      <c r="GHB844" s="396"/>
      <c r="GHC844" s="396"/>
      <c r="GHD844" s="396"/>
      <c r="GHE844" s="396"/>
      <c r="GHF844" s="396"/>
      <c r="GHG844" s="396"/>
      <c r="GHH844" s="396"/>
      <c r="GHI844" s="396"/>
      <c r="GHJ844" s="396"/>
      <c r="GHK844" s="396"/>
      <c r="GHL844" s="396"/>
      <c r="GHM844" s="396"/>
      <c r="GHN844" s="396"/>
      <c r="GHO844" s="396"/>
      <c r="GHP844" s="396"/>
      <c r="GHQ844" s="396"/>
      <c r="GHR844" s="396"/>
      <c r="GHS844" s="396"/>
      <c r="GHT844" s="396"/>
      <c r="GHU844" s="396"/>
      <c r="GHV844" s="396"/>
      <c r="GHW844" s="396"/>
      <c r="GHX844" s="396"/>
      <c r="GHY844" s="396"/>
      <c r="GHZ844" s="396"/>
      <c r="GIA844" s="396"/>
      <c r="GIB844" s="396"/>
      <c r="GIC844" s="396"/>
      <c r="GID844" s="396"/>
      <c r="GIE844" s="396"/>
      <c r="GIF844" s="396"/>
      <c r="GIG844" s="396"/>
      <c r="GIH844" s="396"/>
      <c r="GII844" s="396"/>
      <c r="GIJ844" s="396"/>
      <c r="GIK844" s="396"/>
      <c r="GIL844" s="396"/>
      <c r="GIM844" s="396"/>
      <c r="GIN844" s="396"/>
      <c r="GIO844" s="396"/>
      <c r="GIP844" s="396"/>
      <c r="GIQ844" s="396"/>
      <c r="GIR844" s="396"/>
      <c r="GIS844" s="396"/>
      <c r="GIT844" s="396"/>
      <c r="GIU844" s="396"/>
      <c r="GIV844" s="396"/>
      <c r="GIW844" s="396"/>
      <c r="GIX844" s="396"/>
      <c r="GIY844" s="396"/>
      <c r="GIZ844" s="396"/>
      <c r="GJA844" s="396"/>
      <c r="GJB844" s="396"/>
      <c r="GJC844" s="396"/>
      <c r="GJD844" s="396"/>
      <c r="GJE844" s="396"/>
      <c r="GJF844" s="396"/>
      <c r="GJG844" s="396"/>
      <c r="GJH844" s="396"/>
      <c r="GJI844" s="396"/>
      <c r="GJJ844" s="396"/>
      <c r="GJK844" s="396"/>
      <c r="GJL844" s="396"/>
      <c r="GJM844" s="396"/>
      <c r="GJN844" s="396"/>
      <c r="GJO844" s="396"/>
      <c r="GJP844" s="396"/>
      <c r="GJQ844" s="396"/>
      <c r="GJR844" s="396"/>
      <c r="GJS844" s="396"/>
      <c r="GJT844" s="396"/>
      <c r="GJU844" s="396"/>
      <c r="GJV844" s="396"/>
      <c r="GJW844" s="396"/>
      <c r="GJX844" s="396"/>
      <c r="GJY844" s="396"/>
      <c r="GJZ844" s="396"/>
      <c r="GKA844" s="396"/>
      <c r="GKB844" s="396"/>
      <c r="GKC844" s="396"/>
      <c r="GKD844" s="396"/>
      <c r="GKE844" s="396"/>
      <c r="GKF844" s="396"/>
      <c r="GKG844" s="396"/>
      <c r="GKH844" s="396"/>
      <c r="GKI844" s="396"/>
      <c r="GKJ844" s="396"/>
      <c r="GKK844" s="396"/>
      <c r="GKL844" s="396"/>
      <c r="GKM844" s="396"/>
      <c r="GKN844" s="396"/>
      <c r="GKO844" s="396"/>
      <c r="GKP844" s="396"/>
      <c r="GKQ844" s="396"/>
      <c r="GKR844" s="396"/>
      <c r="GKS844" s="396"/>
      <c r="GKT844" s="396"/>
      <c r="GKU844" s="396"/>
      <c r="GKV844" s="396"/>
      <c r="GKW844" s="396"/>
      <c r="GKX844" s="396"/>
      <c r="GKY844" s="396"/>
      <c r="GKZ844" s="396"/>
      <c r="GLA844" s="396"/>
      <c r="GLB844" s="396"/>
      <c r="GLC844" s="396"/>
      <c r="GLD844" s="396"/>
      <c r="GLE844" s="396"/>
      <c r="GLF844" s="396"/>
      <c r="GLG844" s="396"/>
      <c r="GLH844" s="396"/>
      <c r="GLI844" s="396"/>
      <c r="GLJ844" s="396"/>
      <c r="GLK844" s="396"/>
      <c r="GLL844" s="396"/>
      <c r="GLM844" s="396"/>
      <c r="GLN844" s="396"/>
      <c r="GLO844" s="396"/>
      <c r="GLP844" s="396"/>
      <c r="GLQ844" s="396"/>
      <c r="GLR844" s="396"/>
      <c r="GLS844" s="396"/>
      <c r="GLT844" s="396"/>
      <c r="GLU844" s="396"/>
      <c r="GLV844" s="396"/>
      <c r="GLW844" s="396"/>
      <c r="GLX844" s="396"/>
      <c r="GLY844" s="396"/>
      <c r="GLZ844" s="396"/>
      <c r="GMA844" s="396"/>
      <c r="GMB844" s="396"/>
      <c r="GMC844" s="396"/>
      <c r="GMD844" s="396"/>
      <c r="GME844" s="396"/>
      <c r="GMF844" s="396"/>
      <c r="GMG844" s="396"/>
      <c r="GMH844" s="396"/>
      <c r="GMI844" s="396"/>
      <c r="GMJ844" s="396"/>
      <c r="GMK844" s="396"/>
      <c r="GML844" s="396"/>
      <c r="GMM844" s="396"/>
      <c r="GMN844" s="396"/>
      <c r="GMO844" s="396"/>
      <c r="GMP844" s="396"/>
      <c r="GMQ844" s="396"/>
      <c r="GMR844" s="396"/>
      <c r="GMS844" s="396"/>
      <c r="GMT844" s="396"/>
      <c r="GMU844" s="396"/>
      <c r="GMV844" s="396"/>
      <c r="GMW844" s="396"/>
      <c r="GMX844" s="396"/>
      <c r="GMY844" s="396"/>
      <c r="GMZ844" s="396"/>
      <c r="GNA844" s="396"/>
      <c r="GNB844" s="396"/>
      <c r="GNC844" s="396"/>
      <c r="GND844" s="396"/>
      <c r="GNE844" s="396"/>
      <c r="GNF844" s="396"/>
      <c r="GNG844" s="396"/>
      <c r="GNH844" s="396"/>
      <c r="GNI844" s="396"/>
      <c r="GNJ844" s="396"/>
      <c r="GNK844" s="396"/>
      <c r="GNL844" s="396"/>
      <c r="GNM844" s="396"/>
      <c r="GNN844" s="396"/>
      <c r="GNO844" s="396"/>
      <c r="GNP844" s="396"/>
      <c r="GNQ844" s="396"/>
      <c r="GNR844" s="396"/>
      <c r="GNS844" s="396"/>
      <c r="GNT844" s="396"/>
      <c r="GNU844" s="396"/>
      <c r="GNV844" s="396"/>
      <c r="GNW844" s="396"/>
      <c r="GNX844" s="396"/>
      <c r="GNY844" s="396"/>
      <c r="GNZ844" s="396"/>
      <c r="GOA844" s="396"/>
      <c r="GOB844" s="396"/>
      <c r="GOC844" s="396"/>
      <c r="GOD844" s="396"/>
      <c r="GOE844" s="396"/>
      <c r="GOF844" s="396"/>
      <c r="GOG844" s="396"/>
      <c r="GOH844" s="396"/>
      <c r="GOI844" s="396"/>
      <c r="GOJ844" s="396"/>
      <c r="GOK844" s="396"/>
      <c r="GOL844" s="396"/>
      <c r="GOM844" s="396"/>
      <c r="GON844" s="396"/>
      <c r="GOO844" s="396"/>
      <c r="GOP844" s="396"/>
      <c r="GOQ844" s="396"/>
      <c r="GOR844" s="396"/>
      <c r="GOS844" s="396"/>
      <c r="GOT844" s="396"/>
      <c r="GOU844" s="396"/>
      <c r="GOV844" s="396"/>
      <c r="GOW844" s="396"/>
      <c r="GOX844" s="396"/>
      <c r="GOY844" s="396"/>
      <c r="GOZ844" s="396"/>
      <c r="GPA844" s="396"/>
      <c r="GPB844" s="396"/>
      <c r="GPC844" s="396"/>
      <c r="GPD844" s="396"/>
      <c r="GPE844" s="396"/>
      <c r="GPF844" s="396"/>
      <c r="GPG844" s="396"/>
      <c r="GPH844" s="396"/>
      <c r="GPI844" s="396"/>
      <c r="GPJ844" s="396"/>
      <c r="GPK844" s="396"/>
      <c r="GPL844" s="396"/>
      <c r="GPM844" s="396"/>
      <c r="GPN844" s="396"/>
      <c r="GPO844" s="396"/>
      <c r="GPP844" s="396"/>
      <c r="GPQ844" s="396"/>
      <c r="GPR844" s="396"/>
      <c r="GPS844" s="396"/>
      <c r="GPT844" s="396"/>
      <c r="GPU844" s="396"/>
      <c r="GPV844" s="396"/>
      <c r="GPW844" s="396"/>
      <c r="GPX844" s="396"/>
      <c r="GPY844" s="396"/>
      <c r="GPZ844" s="396"/>
      <c r="GQA844" s="396"/>
      <c r="GQB844" s="396"/>
      <c r="GQC844" s="396"/>
      <c r="GQD844" s="396"/>
      <c r="GQE844" s="396"/>
      <c r="GQF844" s="396"/>
      <c r="GQG844" s="396"/>
      <c r="GQH844" s="396"/>
      <c r="GQI844" s="396"/>
      <c r="GQJ844" s="396"/>
      <c r="GQK844" s="396"/>
      <c r="GQL844" s="396"/>
      <c r="GQM844" s="396"/>
      <c r="GQN844" s="396"/>
      <c r="GQO844" s="396"/>
      <c r="GQP844" s="396"/>
      <c r="GQQ844" s="396"/>
      <c r="GQR844" s="396"/>
      <c r="GQS844" s="396"/>
      <c r="GQT844" s="396"/>
      <c r="GQU844" s="396"/>
      <c r="GQV844" s="396"/>
      <c r="GQW844" s="396"/>
      <c r="GQX844" s="396"/>
      <c r="GQY844" s="396"/>
      <c r="GQZ844" s="396"/>
      <c r="GRA844" s="396"/>
      <c r="GRB844" s="396"/>
      <c r="GRC844" s="396"/>
      <c r="GRD844" s="396"/>
      <c r="GRE844" s="396"/>
      <c r="GRF844" s="396"/>
      <c r="GRG844" s="396"/>
      <c r="GRH844" s="396"/>
      <c r="GRI844" s="396"/>
      <c r="GRJ844" s="396"/>
      <c r="GRK844" s="396"/>
      <c r="GRL844" s="396"/>
      <c r="GRM844" s="396"/>
      <c r="GRN844" s="396"/>
      <c r="GRO844" s="396"/>
      <c r="GRP844" s="396"/>
      <c r="GRQ844" s="396"/>
      <c r="GRR844" s="396"/>
      <c r="GRS844" s="396"/>
      <c r="GRT844" s="396"/>
      <c r="GRU844" s="396"/>
      <c r="GRV844" s="396"/>
      <c r="GRW844" s="396"/>
      <c r="GRX844" s="396"/>
      <c r="GRY844" s="396"/>
      <c r="GRZ844" s="396"/>
      <c r="GSA844" s="396"/>
      <c r="GSB844" s="396"/>
      <c r="GSC844" s="396"/>
      <c r="GSD844" s="396"/>
      <c r="GSE844" s="396"/>
      <c r="GSF844" s="396"/>
      <c r="GSG844" s="396"/>
      <c r="GSH844" s="396"/>
      <c r="GSI844" s="396"/>
      <c r="GSJ844" s="396"/>
      <c r="GSK844" s="396"/>
      <c r="GSL844" s="396"/>
      <c r="GSM844" s="396"/>
      <c r="GSN844" s="396"/>
      <c r="GSO844" s="396"/>
      <c r="GSP844" s="396"/>
      <c r="GSQ844" s="396"/>
      <c r="GSR844" s="396"/>
      <c r="GSS844" s="396"/>
      <c r="GST844" s="396"/>
      <c r="GSU844" s="396"/>
      <c r="GSV844" s="396"/>
      <c r="GSW844" s="396"/>
      <c r="GSX844" s="396"/>
      <c r="GSY844" s="396"/>
      <c r="GSZ844" s="396"/>
      <c r="GTA844" s="396"/>
      <c r="GTB844" s="396"/>
      <c r="GTC844" s="396"/>
      <c r="GTD844" s="396"/>
      <c r="GTE844" s="396"/>
      <c r="GTF844" s="396"/>
      <c r="GTG844" s="396"/>
      <c r="GTH844" s="396"/>
      <c r="GTI844" s="396"/>
      <c r="GTJ844" s="396"/>
      <c r="GTK844" s="396"/>
      <c r="GTL844" s="396"/>
      <c r="GTM844" s="396"/>
      <c r="GTN844" s="396"/>
      <c r="GTO844" s="396"/>
      <c r="GTP844" s="396"/>
      <c r="GTQ844" s="396"/>
      <c r="GTR844" s="396"/>
      <c r="GTS844" s="396"/>
      <c r="GTT844" s="396"/>
      <c r="GTU844" s="396"/>
      <c r="GTV844" s="396"/>
      <c r="GTW844" s="396"/>
      <c r="GTX844" s="396"/>
      <c r="GTY844" s="396"/>
      <c r="GTZ844" s="396"/>
      <c r="GUA844" s="396"/>
      <c r="GUB844" s="396"/>
      <c r="GUC844" s="396"/>
      <c r="GUD844" s="396"/>
      <c r="GUE844" s="396"/>
      <c r="GUF844" s="396"/>
      <c r="GUG844" s="396"/>
      <c r="GUH844" s="396"/>
      <c r="GUI844" s="396"/>
      <c r="GUJ844" s="396"/>
      <c r="GUK844" s="396"/>
      <c r="GUL844" s="396"/>
      <c r="GUM844" s="396"/>
      <c r="GUN844" s="396"/>
      <c r="GUO844" s="396"/>
      <c r="GUP844" s="396"/>
      <c r="GUQ844" s="396"/>
      <c r="GUR844" s="396"/>
      <c r="GUS844" s="396"/>
      <c r="GUT844" s="396"/>
      <c r="GUU844" s="396"/>
      <c r="GUV844" s="396"/>
      <c r="GUW844" s="396"/>
      <c r="GUX844" s="396"/>
      <c r="GUY844" s="396"/>
      <c r="GUZ844" s="396"/>
      <c r="GVA844" s="396"/>
      <c r="GVB844" s="396"/>
      <c r="GVC844" s="396"/>
      <c r="GVD844" s="396"/>
      <c r="GVE844" s="396"/>
      <c r="GVF844" s="396"/>
      <c r="GVG844" s="396"/>
      <c r="GVH844" s="396"/>
      <c r="GVI844" s="396"/>
      <c r="GVJ844" s="396"/>
      <c r="GVK844" s="396"/>
      <c r="GVL844" s="396"/>
      <c r="GVM844" s="396"/>
      <c r="GVN844" s="396"/>
      <c r="GVO844" s="396"/>
      <c r="GVP844" s="396"/>
      <c r="GVQ844" s="396"/>
      <c r="GVR844" s="396"/>
      <c r="GVS844" s="396"/>
      <c r="GVT844" s="396"/>
      <c r="GVU844" s="396"/>
      <c r="GVV844" s="396"/>
      <c r="GVW844" s="396"/>
      <c r="GVX844" s="396"/>
      <c r="GVY844" s="396"/>
      <c r="GVZ844" s="396"/>
      <c r="GWA844" s="396"/>
      <c r="GWB844" s="396"/>
      <c r="GWC844" s="396"/>
      <c r="GWD844" s="396"/>
      <c r="GWE844" s="396"/>
      <c r="GWF844" s="396"/>
      <c r="GWG844" s="396"/>
      <c r="GWH844" s="396"/>
      <c r="GWI844" s="396"/>
      <c r="GWJ844" s="396"/>
      <c r="GWK844" s="396"/>
      <c r="GWL844" s="396"/>
      <c r="GWM844" s="396"/>
      <c r="GWN844" s="396"/>
      <c r="GWO844" s="396"/>
      <c r="GWP844" s="396"/>
      <c r="GWQ844" s="396"/>
      <c r="GWR844" s="396"/>
      <c r="GWS844" s="396"/>
      <c r="GWT844" s="396"/>
      <c r="GWU844" s="396"/>
      <c r="GWV844" s="396"/>
      <c r="GWW844" s="396"/>
      <c r="GWX844" s="396"/>
      <c r="GWY844" s="396"/>
      <c r="GWZ844" s="396"/>
      <c r="GXA844" s="396"/>
      <c r="GXB844" s="396"/>
      <c r="GXC844" s="396"/>
      <c r="GXD844" s="396"/>
      <c r="GXE844" s="396"/>
      <c r="GXF844" s="396"/>
      <c r="GXG844" s="396"/>
      <c r="GXH844" s="396"/>
      <c r="GXI844" s="396"/>
      <c r="GXJ844" s="396"/>
      <c r="GXK844" s="396"/>
      <c r="GXL844" s="396"/>
      <c r="GXM844" s="396"/>
      <c r="GXN844" s="396"/>
      <c r="GXO844" s="396"/>
      <c r="GXP844" s="396"/>
      <c r="GXQ844" s="396"/>
      <c r="GXR844" s="396"/>
      <c r="GXS844" s="396"/>
      <c r="GXT844" s="396"/>
      <c r="GXU844" s="396"/>
      <c r="GXV844" s="396"/>
      <c r="GXW844" s="396"/>
      <c r="GXX844" s="396"/>
      <c r="GXY844" s="396"/>
      <c r="GXZ844" s="396"/>
      <c r="GYA844" s="396"/>
      <c r="GYB844" s="396"/>
      <c r="GYC844" s="396"/>
      <c r="GYD844" s="396"/>
      <c r="GYE844" s="396"/>
      <c r="GYF844" s="396"/>
      <c r="GYG844" s="396"/>
      <c r="GYH844" s="396"/>
      <c r="GYI844" s="396"/>
      <c r="GYJ844" s="396"/>
      <c r="GYK844" s="396"/>
      <c r="GYL844" s="396"/>
      <c r="GYM844" s="396"/>
      <c r="GYN844" s="396"/>
      <c r="GYO844" s="396"/>
      <c r="GYP844" s="396"/>
      <c r="GYQ844" s="396"/>
      <c r="GYR844" s="396"/>
      <c r="GYS844" s="396"/>
      <c r="GYT844" s="396"/>
      <c r="GYU844" s="396"/>
      <c r="GYV844" s="396"/>
      <c r="GYW844" s="396"/>
      <c r="GYX844" s="396"/>
      <c r="GYY844" s="396"/>
      <c r="GYZ844" s="396"/>
      <c r="GZA844" s="396"/>
      <c r="GZB844" s="396"/>
      <c r="GZC844" s="396"/>
      <c r="GZD844" s="396"/>
      <c r="GZE844" s="396"/>
      <c r="GZF844" s="396"/>
      <c r="GZG844" s="396"/>
      <c r="GZH844" s="396"/>
      <c r="GZI844" s="396"/>
      <c r="GZJ844" s="396"/>
      <c r="GZK844" s="396"/>
      <c r="GZL844" s="396"/>
      <c r="GZM844" s="396"/>
      <c r="GZN844" s="396"/>
      <c r="GZO844" s="396"/>
      <c r="GZP844" s="396"/>
      <c r="GZQ844" s="396"/>
      <c r="GZR844" s="396"/>
      <c r="GZS844" s="396"/>
      <c r="GZT844" s="396"/>
      <c r="GZU844" s="396"/>
      <c r="GZV844" s="396"/>
      <c r="GZW844" s="396"/>
      <c r="GZX844" s="396"/>
      <c r="GZY844" s="396"/>
      <c r="GZZ844" s="396"/>
      <c r="HAA844" s="396"/>
      <c r="HAB844" s="396"/>
      <c r="HAC844" s="396"/>
      <c r="HAD844" s="396"/>
      <c r="HAE844" s="396"/>
      <c r="HAF844" s="396"/>
      <c r="HAG844" s="396"/>
      <c r="HAH844" s="396"/>
      <c r="HAI844" s="396"/>
      <c r="HAJ844" s="396"/>
      <c r="HAK844" s="396"/>
      <c r="HAL844" s="396"/>
      <c r="HAM844" s="396"/>
      <c r="HAN844" s="396"/>
      <c r="HAO844" s="396"/>
      <c r="HAP844" s="396"/>
      <c r="HAQ844" s="396"/>
      <c r="HAR844" s="396"/>
      <c r="HAS844" s="396"/>
      <c r="HAT844" s="396"/>
      <c r="HAU844" s="396"/>
      <c r="HAV844" s="396"/>
      <c r="HAW844" s="396"/>
      <c r="HAX844" s="396"/>
      <c r="HAY844" s="396"/>
      <c r="HAZ844" s="396"/>
      <c r="HBA844" s="396"/>
      <c r="HBB844" s="396"/>
      <c r="HBC844" s="396"/>
      <c r="HBD844" s="396"/>
      <c r="HBE844" s="396"/>
      <c r="HBF844" s="396"/>
      <c r="HBG844" s="396"/>
      <c r="HBH844" s="396"/>
      <c r="HBI844" s="396"/>
      <c r="HBJ844" s="396"/>
      <c r="HBK844" s="396"/>
      <c r="HBL844" s="396"/>
      <c r="HBM844" s="396"/>
      <c r="HBN844" s="396"/>
      <c r="HBO844" s="396"/>
      <c r="HBP844" s="396"/>
      <c r="HBQ844" s="396"/>
      <c r="HBR844" s="396"/>
      <c r="HBS844" s="396"/>
      <c r="HBT844" s="396"/>
      <c r="HBU844" s="396"/>
      <c r="HBV844" s="396"/>
      <c r="HBW844" s="396"/>
      <c r="HBX844" s="396"/>
      <c r="HBY844" s="396"/>
      <c r="HBZ844" s="396"/>
      <c r="HCA844" s="396"/>
      <c r="HCB844" s="396"/>
      <c r="HCC844" s="396"/>
      <c r="HCD844" s="396"/>
      <c r="HCE844" s="396"/>
      <c r="HCF844" s="396"/>
      <c r="HCG844" s="396"/>
      <c r="HCH844" s="396"/>
      <c r="HCI844" s="396"/>
      <c r="HCJ844" s="396"/>
      <c r="HCK844" s="396"/>
      <c r="HCL844" s="396"/>
      <c r="HCM844" s="396"/>
      <c r="HCN844" s="396"/>
      <c r="HCO844" s="396"/>
      <c r="HCP844" s="396"/>
      <c r="HCQ844" s="396"/>
      <c r="HCR844" s="396"/>
      <c r="HCS844" s="396"/>
      <c r="HCT844" s="396"/>
      <c r="HCU844" s="396"/>
      <c r="HCV844" s="396"/>
      <c r="HCW844" s="396"/>
      <c r="HCX844" s="396"/>
      <c r="HCY844" s="396"/>
      <c r="HCZ844" s="396"/>
      <c r="HDA844" s="396"/>
      <c r="HDB844" s="396"/>
      <c r="HDC844" s="396"/>
      <c r="HDD844" s="396"/>
      <c r="HDE844" s="396"/>
      <c r="HDF844" s="396"/>
      <c r="HDG844" s="396"/>
      <c r="HDH844" s="396"/>
      <c r="HDI844" s="396"/>
      <c r="HDJ844" s="396"/>
      <c r="HDK844" s="396"/>
      <c r="HDL844" s="396"/>
      <c r="HDM844" s="396"/>
      <c r="HDN844" s="396"/>
      <c r="HDO844" s="396"/>
      <c r="HDP844" s="396"/>
      <c r="HDQ844" s="396"/>
      <c r="HDR844" s="396"/>
      <c r="HDS844" s="396"/>
      <c r="HDT844" s="396"/>
      <c r="HDU844" s="396"/>
      <c r="HDV844" s="396"/>
      <c r="HDW844" s="396"/>
      <c r="HDX844" s="396"/>
      <c r="HDY844" s="396"/>
      <c r="HDZ844" s="396"/>
      <c r="HEA844" s="396"/>
      <c r="HEB844" s="396"/>
      <c r="HEC844" s="396"/>
      <c r="HED844" s="396"/>
      <c r="HEE844" s="396"/>
      <c r="HEF844" s="396"/>
      <c r="HEG844" s="396"/>
      <c r="HEH844" s="396"/>
      <c r="HEI844" s="396"/>
      <c r="HEJ844" s="396"/>
      <c r="HEK844" s="396"/>
      <c r="HEL844" s="396"/>
      <c r="HEM844" s="396"/>
      <c r="HEN844" s="396"/>
      <c r="HEO844" s="396"/>
      <c r="HEP844" s="396"/>
      <c r="HEQ844" s="396"/>
      <c r="HER844" s="396"/>
      <c r="HES844" s="396"/>
      <c r="HET844" s="396"/>
      <c r="HEU844" s="396"/>
      <c r="HEV844" s="396"/>
      <c r="HEW844" s="396"/>
      <c r="HEX844" s="396"/>
      <c r="HEY844" s="396"/>
      <c r="HEZ844" s="396"/>
      <c r="HFA844" s="396"/>
      <c r="HFB844" s="396"/>
      <c r="HFC844" s="396"/>
      <c r="HFD844" s="396"/>
      <c r="HFE844" s="396"/>
      <c r="HFF844" s="396"/>
      <c r="HFG844" s="396"/>
      <c r="HFH844" s="396"/>
      <c r="HFI844" s="396"/>
      <c r="HFJ844" s="396"/>
      <c r="HFK844" s="396"/>
      <c r="HFL844" s="396"/>
      <c r="HFM844" s="396"/>
      <c r="HFN844" s="396"/>
      <c r="HFO844" s="396"/>
      <c r="HFP844" s="396"/>
      <c r="HFQ844" s="396"/>
      <c r="HFR844" s="396"/>
      <c r="HFS844" s="396"/>
      <c r="HFT844" s="396"/>
      <c r="HFU844" s="396"/>
      <c r="HFV844" s="396"/>
      <c r="HFW844" s="396"/>
      <c r="HFX844" s="396"/>
      <c r="HFY844" s="396"/>
      <c r="HFZ844" s="396"/>
      <c r="HGA844" s="396"/>
      <c r="HGB844" s="396"/>
      <c r="HGC844" s="396"/>
      <c r="HGD844" s="396"/>
      <c r="HGE844" s="396"/>
      <c r="HGF844" s="396"/>
      <c r="HGG844" s="396"/>
      <c r="HGH844" s="396"/>
      <c r="HGI844" s="396"/>
      <c r="HGJ844" s="396"/>
      <c r="HGK844" s="396"/>
      <c r="HGL844" s="396"/>
      <c r="HGM844" s="396"/>
      <c r="HGN844" s="396"/>
      <c r="HGO844" s="396"/>
      <c r="HGP844" s="396"/>
      <c r="HGQ844" s="396"/>
      <c r="HGR844" s="396"/>
      <c r="HGS844" s="396"/>
      <c r="HGT844" s="396"/>
      <c r="HGU844" s="396"/>
      <c r="HGV844" s="396"/>
      <c r="HGW844" s="396"/>
      <c r="HGX844" s="396"/>
      <c r="HGY844" s="396"/>
      <c r="HGZ844" s="396"/>
      <c r="HHA844" s="396"/>
      <c r="HHB844" s="396"/>
      <c r="HHC844" s="396"/>
      <c r="HHD844" s="396"/>
      <c r="HHE844" s="396"/>
      <c r="HHF844" s="396"/>
      <c r="HHG844" s="396"/>
      <c r="HHH844" s="396"/>
      <c r="HHI844" s="396"/>
      <c r="HHJ844" s="396"/>
      <c r="HHK844" s="396"/>
      <c r="HHL844" s="396"/>
      <c r="HHM844" s="396"/>
      <c r="HHN844" s="396"/>
      <c r="HHO844" s="396"/>
      <c r="HHP844" s="396"/>
      <c r="HHQ844" s="396"/>
      <c r="HHR844" s="396"/>
      <c r="HHS844" s="396"/>
      <c r="HHT844" s="396"/>
      <c r="HHU844" s="396"/>
      <c r="HHV844" s="396"/>
      <c r="HHW844" s="396"/>
      <c r="HHX844" s="396"/>
      <c r="HHY844" s="396"/>
      <c r="HHZ844" s="396"/>
      <c r="HIA844" s="396"/>
      <c r="HIB844" s="396"/>
      <c r="HIC844" s="396"/>
      <c r="HID844" s="396"/>
      <c r="HIE844" s="396"/>
      <c r="HIF844" s="396"/>
      <c r="HIG844" s="396"/>
      <c r="HIH844" s="396"/>
      <c r="HII844" s="396"/>
      <c r="HIJ844" s="396"/>
      <c r="HIK844" s="396"/>
      <c r="HIL844" s="396"/>
      <c r="HIM844" s="396"/>
      <c r="HIN844" s="396"/>
      <c r="HIO844" s="396"/>
      <c r="HIP844" s="396"/>
      <c r="HIQ844" s="396"/>
      <c r="HIR844" s="396"/>
      <c r="HIS844" s="396"/>
      <c r="HIT844" s="396"/>
      <c r="HIU844" s="396"/>
      <c r="HIV844" s="396"/>
      <c r="HIW844" s="396"/>
      <c r="HIX844" s="396"/>
      <c r="HIY844" s="396"/>
      <c r="HIZ844" s="396"/>
      <c r="HJA844" s="396"/>
      <c r="HJB844" s="396"/>
      <c r="HJC844" s="396"/>
      <c r="HJD844" s="396"/>
      <c r="HJE844" s="396"/>
      <c r="HJF844" s="396"/>
      <c r="HJG844" s="396"/>
      <c r="HJH844" s="396"/>
      <c r="HJI844" s="396"/>
      <c r="HJJ844" s="396"/>
      <c r="HJK844" s="396"/>
      <c r="HJL844" s="396"/>
      <c r="HJM844" s="396"/>
      <c r="HJN844" s="396"/>
      <c r="HJO844" s="396"/>
      <c r="HJP844" s="396"/>
      <c r="HJQ844" s="396"/>
      <c r="HJR844" s="396"/>
      <c r="HJS844" s="396"/>
      <c r="HJT844" s="396"/>
      <c r="HJU844" s="396"/>
      <c r="HJV844" s="396"/>
      <c r="HJW844" s="396"/>
      <c r="HJX844" s="396"/>
      <c r="HJY844" s="396"/>
      <c r="HJZ844" s="396"/>
      <c r="HKA844" s="396"/>
      <c r="HKB844" s="396"/>
      <c r="HKC844" s="396"/>
      <c r="HKD844" s="396"/>
      <c r="HKE844" s="396"/>
      <c r="HKF844" s="396"/>
      <c r="HKG844" s="396"/>
      <c r="HKH844" s="396"/>
      <c r="HKI844" s="396"/>
      <c r="HKJ844" s="396"/>
      <c r="HKK844" s="396"/>
      <c r="HKL844" s="396"/>
      <c r="HKM844" s="396"/>
      <c r="HKN844" s="396"/>
      <c r="HKO844" s="396"/>
      <c r="HKP844" s="396"/>
      <c r="HKQ844" s="396"/>
      <c r="HKR844" s="396"/>
      <c r="HKS844" s="396"/>
      <c r="HKT844" s="396"/>
      <c r="HKU844" s="396"/>
      <c r="HKV844" s="396"/>
      <c r="HKW844" s="396"/>
      <c r="HKX844" s="396"/>
      <c r="HKY844" s="396"/>
      <c r="HKZ844" s="396"/>
      <c r="HLA844" s="396"/>
      <c r="HLB844" s="396"/>
      <c r="HLC844" s="396"/>
      <c r="HLD844" s="396"/>
      <c r="HLE844" s="396"/>
      <c r="HLF844" s="396"/>
      <c r="HLG844" s="396"/>
      <c r="HLH844" s="396"/>
      <c r="HLI844" s="396"/>
      <c r="HLJ844" s="396"/>
      <c r="HLK844" s="396"/>
      <c r="HLL844" s="396"/>
      <c r="HLM844" s="396"/>
      <c r="HLN844" s="396"/>
      <c r="HLO844" s="396"/>
      <c r="HLP844" s="396"/>
      <c r="HLQ844" s="396"/>
      <c r="HLR844" s="396"/>
      <c r="HLS844" s="396"/>
      <c r="HLT844" s="396"/>
      <c r="HLU844" s="396"/>
      <c r="HLV844" s="396"/>
      <c r="HLW844" s="396"/>
      <c r="HLX844" s="396"/>
      <c r="HLY844" s="396"/>
      <c r="HLZ844" s="396"/>
      <c r="HMA844" s="396"/>
      <c r="HMB844" s="396"/>
      <c r="HMC844" s="396"/>
      <c r="HMD844" s="396"/>
      <c r="HME844" s="396"/>
      <c r="HMF844" s="396"/>
      <c r="HMG844" s="396"/>
      <c r="HMH844" s="396"/>
      <c r="HMI844" s="396"/>
      <c r="HMJ844" s="396"/>
      <c r="HMK844" s="396"/>
      <c r="HML844" s="396"/>
      <c r="HMM844" s="396"/>
      <c r="HMN844" s="396"/>
      <c r="HMO844" s="396"/>
      <c r="HMP844" s="396"/>
      <c r="HMQ844" s="396"/>
      <c r="HMR844" s="396"/>
      <c r="HMS844" s="396"/>
      <c r="HMT844" s="396"/>
      <c r="HMU844" s="396"/>
      <c r="HMV844" s="396"/>
      <c r="HMW844" s="396"/>
      <c r="HMX844" s="396"/>
      <c r="HMY844" s="396"/>
      <c r="HMZ844" s="396"/>
      <c r="HNA844" s="396"/>
      <c r="HNB844" s="396"/>
      <c r="HNC844" s="396"/>
      <c r="HND844" s="396"/>
      <c r="HNE844" s="396"/>
      <c r="HNF844" s="396"/>
      <c r="HNG844" s="396"/>
      <c r="HNH844" s="396"/>
      <c r="HNI844" s="396"/>
      <c r="HNJ844" s="396"/>
      <c r="HNK844" s="396"/>
      <c r="HNL844" s="396"/>
      <c r="HNM844" s="396"/>
      <c r="HNN844" s="396"/>
      <c r="HNO844" s="396"/>
      <c r="HNP844" s="396"/>
      <c r="HNQ844" s="396"/>
      <c r="HNR844" s="396"/>
      <c r="HNS844" s="396"/>
      <c r="HNT844" s="396"/>
      <c r="HNU844" s="396"/>
      <c r="HNV844" s="396"/>
      <c r="HNW844" s="396"/>
      <c r="HNX844" s="396"/>
      <c r="HNY844" s="396"/>
      <c r="HNZ844" s="396"/>
      <c r="HOA844" s="396"/>
      <c r="HOB844" s="396"/>
      <c r="HOC844" s="396"/>
      <c r="HOD844" s="396"/>
      <c r="HOE844" s="396"/>
      <c r="HOF844" s="396"/>
      <c r="HOG844" s="396"/>
      <c r="HOH844" s="396"/>
      <c r="HOI844" s="396"/>
      <c r="HOJ844" s="396"/>
      <c r="HOK844" s="396"/>
      <c r="HOL844" s="396"/>
      <c r="HOM844" s="396"/>
      <c r="HON844" s="396"/>
      <c r="HOO844" s="396"/>
      <c r="HOP844" s="396"/>
      <c r="HOQ844" s="396"/>
      <c r="HOR844" s="396"/>
      <c r="HOS844" s="396"/>
      <c r="HOT844" s="396"/>
      <c r="HOU844" s="396"/>
      <c r="HOV844" s="396"/>
      <c r="HOW844" s="396"/>
      <c r="HOX844" s="396"/>
      <c r="HOY844" s="396"/>
      <c r="HOZ844" s="396"/>
      <c r="HPA844" s="396"/>
      <c r="HPB844" s="396"/>
      <c r="HPC844" s="396"/>
      <c r="HPD844" s="396"/>
      <c r="HPE844" s="396"/>
      <c r="HPF844" s="396"/>
      <c r="HPG844" s="396"/>
      <c r="HPH844" s="396"/>
      <c r="HPI844" s="396"/>
      <c r="HPJ844" s="396"/>
      <c r="HPK844" s="396"/>
      <c r="HPL844" s="396"/>
      <c r="HPM844" s="396"/>
      <c r="HPN844" s="396"/>
      <c r="HPO844" s="396"/>
      <c r="HPP844" s="396"/>
      <c r="HPQ844" s="396"/>
      <c r="HPR844" s="396"/>
      <c r="HPS844" s="396"/>
      <c r="HPT844" s="396"/>
      <c r="HPU844" s="396"/>
      <c r="HPV844" s="396"/>
      <c r="HPW844" s="396"/>
      <c r="HPX844" s="396"/>
      <c r="HPY844" s="396"/>
      <c r="HPZ844" s="396"/>
      <c r="HQA844" s="396"/>
      <c r="HQB844" s="396"/>
      <c r="HQC844" s="396"/>
      <c r="HQD844" s="396"/>
      <c r="HQE844" s="396"/>
      <c r="HQF844" s="396"/>
      <c r="HQG844" s="396"/>
      <c r="HQH844" s="396"/>
      <c r="HQI844" s="396"/>
      <c r="HQJ844" s="396"/>
      <c r="HQK844" s="396"/>
      <c r="HQL844" s="396"/>
      <c r="HQM844" s="396"/>
      <c r="HQN844" s="396"/>
      <c r="HQO844" s="396"/>
      <c r="HQP844" s="396"/>
      <c r="HQQ844" s="396"/>
      <c r="HQR844" s="396"/>
      <c r="HQS844" s="396"/>
      <c r="HQT844" s="396"/>
      <c r="HQU844" s="396"/>
      <c r="HQV844" s="396"/>
      <c r="HQW844" s="396"/>
      <c r="HQX844" s="396"/>
      <c r="HQY844" s="396"/>
      <c r="HQZ844" s="396"/>
      <c r="HRA844" s="396"/>
      <c r="HRB844" s="396"/>
      <c r="HRC844" s="396"/>
      <c r="HRD844" s="396"/>
      <c r="HRE844" s="396"/>
      <c r="HRF844" s="396"/>
      <c r="HRG844" s="396"/>
      <c r="HRH844" s="396"/>
      <c r="HRI844" s="396"/>
      <c r="HRJ844" s="396"/>
      <c r="HRK844" s="396"/>
      <c r="HRL844" s="396"/>
      <c r="HRM844" s="396"/>
      <c r="HRN844" s="396"/>
      <c r="HRO844" s="396"/>
      <c r="HRP844" s="396"/>
      <c r="HRQ844" s="396"/>
      <c r="HRR844" s="396"/>
      <c r="HRS844" s="396"/>
      <c r="HRT844" s="396"/>
      <c r="HRU844" s="396"/>
      <c r="HRV844" s="396"/>
      <c r="HRW844" s="396"/>
      <c r="HRX844" s="396"/>
      <c r="HRY844" s="396"/>
      <c r="HRZ844" s="396"/>
      <c r="HSA844" s="396"/>
      <c r="HSB844" s="396"/>
      <c r="HSC844" s="396"/>
      <c r="HSD844" s="396"/>
      <c r="HSE844" s="396"/>
      <c r="HSF844" s="396"/>
      <c r="HSG844" s="396"/>
      <c r="HSH844" s="396"/>
      <c r="HSI844" s="396"/>
      <c r="HSJ844" s="396"/>
      <c r="HSK844" s="396"/>
      <c r="HSL844" s="396"/>
      <c r="HSM844" s="396"/>
      <c r="HSN844" s="396"/>
      <c r="HSO844" s="396"/>
      <c r="HSP844" s="396"/>
      <c r="HSQ844" s="396"/>
      <c r="HSR844" s="396"/>
      <c r="HSS844" s="396"/>
      <c r="HST844" s="396"/>
      <c r="HSU844" s="396"/>
      <c r="HSV844" s="396"/>
      <c r="HSW844" s="396"/>
      <c r="HSX844" s="396"/>
      <c r="HSY844" s="396"/>
      <c r="HSZ844" s="396"/>
      <c r="HTA844" s="396"/>
      <c r="HTB844" s="396"/>
      <c r="HTC844" s="396"/>
      <c r="HTD844" s="396"/>
      <c r="HTE844" s="396"/>
      <c r="HTF844" s="396"/>
      <c r="HTG844" s="396"/>
      <c r="HTH844" s="396"/>
      <c r="HTI844" s="396"/>
      <c r="HTJ844" s="396"/>
      <c r="HTK844" s="396"/>
      <c r="HTL844" s="396"/>
      <c r="HTM844" s="396"/>
      <c r="HTN844" s="396"/>
      <c r="HTO844" s="396"/>
      <c r="HTP844" s="396"/>
      <c r="HTQ844" s="396"/>
      <c r="HTR844" s="396"/>
      <c r="HTS844" s="396"/>
      <c r="HTT844" s="396"/>
      <c r="HTU844" s="396"/>
      <c r="HTV844" s="396"/>
      <c r="HTW844" s="396"/>
      <c r="HTX844" s="396"/>
      <c r="HTY844" s="396"/>
      <c r="HTZ844" s="396"/>
      <c r="HUA844" s="396"/>
      <c r="HUB844" s="396"/>
      <c r="HUC844" s="396"/>
      <c r="HUD844" s="396"/>
      <c r="HUE844" s="396"/>
      <c r="HUF844" s="396"/>
      <c r="HUG844" s="396"/>
      <c r="HUH844" s="396"/>
      <c r="HUI844" s="396"/>
      <c r="HUJ844" s="396"/>
      <c r="HUK844" s="396"/>
      <c r="HUL844" s="396"/>
      <c r="HUM844" s="396"/>
      <c r="HUN844" s="396"/>
      <c r="HUO844" s="396"/>
      <c r="HUP844" s="396"/>
      <c r="HUQ844" s="396"/>
      <c r="HUR844" s="396"/>
      <c r="HUS844" s="396"/>
      <c r="HUT844" s="396"/>
      <c r="HUU844" s="396"/>
      <c r="HUV844" s="396"/>
      <c r="HUW844" s="396"/>
      <c r="HUX844" s="396"/>
      <c r="HUY844" s="396"/>
      <c r="HUZ844" s="396"/>
      <c r="HVA844" s="396"/>
      <c r="HVB844" s="396"/>
      <c r="HVC844" s="396"/>
      <c r="HVD844" s="396"/>
      <c r="HVE844" s="396"/>
      <c r="HVF844" s="396"/>
      <c r="HVG844" s="396"/>
      <c r="HVH844" s="396"/>
      <c r="HVI844" s="396"/>
      <c r="HVJ844" s="396"/>
      <c r="HVK844" s="396"/>
      <c r="HVL844" s="396"/>
      <c r="HVM844" s="396"/>
      <c r="HVN844" s="396"/>
      <c r="HVO844" s="396"/>
      <c r="HVP844" s="396"/>
      <c r="HVQ844" s="396"/>
      <c r="HVR844" s="396"/>
      <c r="HVS844" s="396"/>
      <c r="HVT844" s="396"/>
      <c r="HVU844" s="396"/>
      <c r="HVV844" s="396"/>
      <c r="HVW844" s="396"/>
      <c r="HVX844" s="396"/>
      <c r="HVY844" s="396"/>
      <c r="HVZ844" s="396"/>
      <c r="HWA844" s="396"/>
      <c r="HWB844" s="396"/>
      <c r="HWC844" s="396"/>
      <c r="HWD844" s="396"/>
      <c r="HWE844" s="396"/>
      <c r="HWF844" s="396"/>
      <c r="HWG844" s="396"/>
      <c r="HWH844" s="396"/>
      <c r="HWI844" s="396"/>
      <c r="HWJ844" s="396"/>
      <c r="HWK844" s="396"/>
      <c r="HWL844" s="396"/>
      <c r="HWM844" s="396"/>
      <c r="HWN844" s="396"/>
      <c r="HWO844" s="396"/>
      <c r="HWP844" s="396"/>
      <c r="HWQ844" s="396"/>
      <c r="HWR844" s="396"/>
      <c r="HWS844" s="396"/>
      <c r="HWT844" s="396"/>
      <c r="HWU844" s="396"/>
      <c r="HWV844" s="396"/>
      <c r="HWW844" s="396"/>
      <c r="HWX844" s="396"/>
      <c r="HWY844" s="396"/>
      <c r="HWZ844" s="396"/>
      <c r="HXA844" s="396"/>
      <c r="HXB844" s="396"/>
      <c r="HXC844" s="396"/>
      <c r="HXD844" s="396"/>
      <c r="HXE844" s="396"/>
      <c r="HXF844" s="396"/>
      <c r="HXG844" s="396"/>
      <c r="HXH844" s="396"/>
      <c r="HXI844" s="396"/>
      <c r="HXJ844" s="396"/>
      <c r="HXK844" s="396"/>
      <c r="HXL844" s="396"/>
      <c r="HXM844" s="396"/>
      <c r="HXN844" s="396"/>
      <c r="HXO844" s="396"/>
      <c r="HXP844" s="396"/>
      <c r="HXQ844" s="396"/>
      <c r="HXR844" s="396"/>
      <c r="HXS844" s="396"/>
      <c r="HXT844" s="396"/>
      <c r="HXU844" s="396"/>
      <c r="HXV844" s="396"/>
      <c r="HXW844" s="396"/>
      <c r="HXX844" s="396"/>
      <c r="HXY844" s="396"/>
      <c r="HXZ844" s="396"/>
      <c r="HYA844" s="396"/>
      <c r="HYB844" s="396"/>
      <c r="HYC844" s="396"/>
      <c r="HYD844" s="396"/>
      <c r="HYE844" s="396"/>
      <c r="HYF844" s="396"/>
      <c r="HYG844" s="396"/>
      <c r="HYH844" s="396"/>
      <c r="HYI844" s="396"/>
      <c r="HYJ844" s="396"/>
      <c r="HYK844" s="396"/>
      <c r="HYL844" s="396"/>
      <c r="HYM844" s="396"/>
      <c r="HYN844" s="396"/>
      <c r="HYO844" s="396"/>
      <c r="HYP844" s="396"/>
      <c r="HYQ844" s="396"/>
      <c r="HYR844" s="396"/>
      <c r="HYS844" s="396"/>
      <c r="HYT844" s="396"/>
      <c r="HYU844" s="396"/>
      <c r="HYV844" s="396"/>
      <c r="HYW844" s="396"/>
      <c r="HYX844" s="396"/>
      <c r="HYY844" s="396"/>
      <c r="HYZ844" s="396"/>
      <c r="HZA844" s="396"/>
      <c r="HZB844" s="396"/>
      <c r="HZC844" s="396"/>
      <c r="HZD844" s="396"/>
      <c r="HZE844" s="396"/>
      <c r="HZF844" s="396"/>
      <c r="HZG844" s="396"/>
      <c r="HZH844" s="396"/>
      <c r="HZI844" s="396"/>
      <c r="HZJ844" s="396"/>
      <c r="HZK844" s="396"/>
      <c r="HZL844" s="396"/>
      <c r="HZM844" s="396"/>
      <c r="HZN844" s="396"/>
      <c r="HZO844" s="396"/>
      <c r="HZP844" s="396"/>
      <c r="HZQ844" s="396"/>
      <c r="HZR844" s="396"/>
      <c r="HZS844" s="396"/>
      <c r="HZT844" s="396"/>
      <c r="HZU844" s="396"/>
      <c r="HZV844" s="396"/>
      <c r="HZW844" s="396"/>
      <c r="HZX844" s="396"/>
      <c r="HZY844" s="396"/>
      <c r="HZZ844" s="396"/>
      <c r="IAA844" s="396"/>
      <c r="IAB844" s="396"/>
      <c r="IAC844" s="396"/>
      <c r="IAD844" s="396"/>
      <c r="IAE844" s="396"/>
      <c r="IAF844" s="396"/>
      <c r="IAG844" s="396"/>
      <c r="IAH844" s="396"/>
      <c r="IAI844" s="396"/>
      <c r="IAJ844" s="396"/>
      <c r="IAK844" s="396"/>
      <c r="IAL844" s="396"/>
      <c r="IAM844" s="396"/>
      <c r="IAN844" s="396"/>
      <c r="IAO844" s="396"/>
      <c r="IAP844" s="396"/>
      <c r="IAQ844" s="396"/>
      <c r="IAR844" s="396"/>
      <c r="IAS844" s="396"/>
      <c r="IAT844" s="396"/>
      <c r="IAU844" s="396"/>
      <c r="IAV844" s="396"/>
      <c r="IAW844" s="396"/>
      <c r="IAX844" s="396"/>
      <c r="IAY844" s="396"/>
      <c r="IAZ844" s="396"/>
      <c r="IBA844" s="396"/>
      <c r="IBB844" s="396"/>
      <c r="IBC844" s="396"/>
      <c r="IBD844" s="396"/>
      <c r="IBE844" s="396"/>
      <c r="IBF844" s="396"/>
      <c r="IBG844" s="396"/>
      <c r="IBH844" s="396"/>
      <c r="IBI844" s="396"/>
      <c r="IBJ844" s="396"/>
      <c r="IBK844" s="396"/>
      <c r="IBL844" s="396"/>
      <c r="IBM844" s="396"/>
      <c r="IBN844" s="396"/>
      <c r="IBO844" s="396"/>
      <c r="IBP844" s="396"/>
      <c r="IBQ844" s="396"/>
      <c r="IBR844" s="396"/>
      <c r="IBS844" s="396"/>
      <c r="IBT844" s="396"/>
      <c r="IBU844" s="396"/>
      <c r="IBV844" s="396"/>
      <c r="IBW844" s="396"/>
      <c r="IBX844" s="396"/>
      <c r="IBY844" s="396"/>
      <c r="IBZ844" s="396"/>
      <c r="ICA844" s="396"/>
      <c r="ICB844" s="396"/>
      <c r="ICC844" s="396"/>
      <c r="ICD844" s="396"/>
      <c r="ICE844" s="396"/>
      <c r="ICF844" s="396"/>
      <c r="ICG844" s="396"/>
      <c r="ICH844" s="396"/>
      <c r="ICI844" s="396"/>
      <c r="ICJ844" s="396"/>
      <c r="ICK844" s="396"/>
      <c r="ICL844" s="396"/>
      <c r="ICM844" s="396"/>
      <c r="ICN844" s="396"/>
      <c r="ICO844" s="396"/>
      <c r="ICP844" s="396"/>
      <c r="ICQ844" s="396"/>
      <c r="ICR844" s="396"/>
      <c r="ICS844" s="396"/>
      <c r="ICT844" s="396"/>
      <c r="ICU844" s="396"/>
      <c r="ICV844" s="396"/>
      <c r="ICW844" s="396"/>
      <c r="ICX844" s="396"/>
      <c r="ICY844" s="396"/>
      <c r="ICZ844" s="396"/>
      <c r="IDA844" s="396"/>
      <c r="IDB844" s="396"/>
      <c r="IDC844" s="396"/>
      <c r="IDD844" s="396"/>
      <c r="IDE844" s="396"/>
      <c r="IDF844" s="396"/>
      <c r="IDG844" s="396"/>
      <c r="IDH844" s="396"/>
      <c r="IDI844" s="396"/>
      <c r="IDJ844" s="396"/>
      <c r="IDK844" s="396"/>
      <c r="IDL844" s="396"/>
      <c r="IDM844" s="396"/>
      <c r="IDN844" s="396"/>
      <c r="IDO844" s="396"/>
      <c r="IDP844" s="396"/>
      <c r="IDQ844" s="396"/>
      <c r="IDR844" s="396"/>
      <c r="IDS844" s="396"/>
      <c r="IDT844" s="396"/>
      <c r="IDU844" s="396"/>
      <c r="IDV844" s="396"/>
      <c r="IDW844" s="396"/>
      <c r="IDX844" s="396"/>
      <c r="IDY844" s="396"/>
      <c r="IDZ844" s="396"/>
      <c r="IEA844" s="396"/>
      <c r="IEB844" s="396"/>
      <c r="IEC844" s="396"/>
      <c r="IED844" s="396"/>
      <c r="IEE844" s="396"/>
      <c r="IEF844" s="396"/>
      <c r="IEG844" s="396"/>
      <c r="IEH844" s="396"/>
      <c r="IEI844" s="396"/>
      <c r="IEJ844" s="396"/>
      <c r="IEK844" s="396"/>
      <c r="IEL844" s="396"/>
      <c r="IEM844" s="396"/>
      <c r="IEN844" s="396"/>
      <c r="IEO844" s="396"/>
      <c r="IEP844" s="396"/>
      <c r="IEQ844" s="396"/>
      <c r="IER844" s="396"/>
      <c r="IES844" s="396"/>
      <c r="IET844" s="396"/>
      <c r="IEU844" s="396"/>
      <c r="IEV844" s="396"/>
      <c r="IEW844" s="396"/>
      <c r="IEX844" s="396"/>
      <c r="IEY844" s="396"/>
      <c r="IEZ844" s="396"/>
      <c r="IFA844" s="396"/>
      <c r="IFB844" s="396"/>
      <c r="IFC844" s="396"/>
      <c r="IFD844" s="396"/>
      <c r="IFE844" s="396"/>
      <c r="IFF844" s="396"/>
      <c r="IFG844" s="396"/>
      <c r="IFH844" s="396"/>
      <c r="IFI844" s="396"/>
      <c r="IFJ844" s="396"/>
      <c r="IFK844" s="396"/>
      <c r="IFL844" s="396"/>
      <c r="IFM844" s="396"/>
      <c r="IFN844" s="396"/>
      <c r="IFO844" s="396"/>
      <c r="IFP844" s="396"/>
      <c r="IFQ844" s="396"/>
      <c r="IFR844" s="396"/>
      <c r="IFS844" s="396"/>
      <c r="IFT844" s="396"/>
      <c r="IFU844" s="396"/>
      <c r="IFV844" s="396"/>
      <c r="IFW844" s="396"/>
      <c r="IFX844" s="396"/>
      <c r="IFY844" s="396"/>
      <c r="IFZ844" s="396"/>
      <c r="IGA844" s="396"/>
      <c r="IGB844" s="396"/>
      <c r="IGC844" s="396"/>
      <c r="IGD844" s="396"/>
      <c r="IGE844" s="396"/>
      <c r="IGF844" s="396"/>
      <c r="IGG844" s="396"/>
      <c r="IGH844" s="396"/>
      <c r="IGI844" s="396"/>
      <c r="IGJ844" s="396"/>
      <c r="IGK844" s="396"/>
      <c r="IGL844" s="396"/>
      <c r="IGM844" s="396"/>
      <c r="IGN844" s="396"/>
      <c r="IGO844" s="396"/>
      <c r="IGP844" s="396"/>
      <c r="IGQ844" s="396"/>
      <c r="IGR844" s="396"/>
      <c r="IGS844" s="396"/>
      <c r="IGT844" s="396"/>
      <c r="IGU844" s="396"/>
      <c r="IGV844" s="396"/>
      <c r="IGW844" s="396"/>
      <c r="IGX844" s="396"/>
      <c r="IGY844" s="396"/>
      <c r="IGZ844" s="396"/>
      <c r="IHA844" s="396"/>
      <c r="IHB844" s="396"/>
      <c r="IHC844" s="396"/>
      <c r="IHD844" s="396"/>
      <c r="IHE844" s="396"/>
      <c r="IHF844" s="396"/>
      <c r="IHG844" s="396"/>
      <c r="IHH844" s="396"/>
      <c r="IHI844" s="396"/>
      <c r="IHJ844" s="396"/>
      <c r="IHK844" s="396"/>
      <c r="IHL844" s="396"/>
      <c r="IHM844" s="396"/>
      <c r="IHN844" s="396"/>
      <c r="IHO844" s="396"/>
      <c r="IHP844" s="396"/>
      <c r="IHQ844" s="396"/>
      <c r="IHR844" s="396"/>
      <c r="IHS844" s="396"/>
      <c r="IHT844" s="396"/>
      <c r="IHU844" s="396"/>
      <c r="IHV844" s="396"/>
      <c r="IHW844" s="396"/>
      <c r="IHX844" s="396"/>
      <c r="IHY844" s="396"/>
      <c r="IHZ844" s="396"/>
      <c r="IIA844" s="396"/>
      <c r="IIB844" s="396"/>
      <c r="IIC844" s="396"/>
      <c r="IID844" s="396"/>
      <c r="IIE844" s="396"/>
      <c r="IIF844" s="396"/>
      <c r="IIG844" s="396"/>
      <c r="IIH844" s="396"/>
      <c r="III844" s="396"/>
      <c r="IIJ844" s="396"/>
      <c r="IIK844" s="396"/>
      <c r="IIL844" s="396"/>
      <c r="IIM844" s="396"/>
      <c r="IIN844" s="396"/>
      <c r="IIO844" s="396"/>
      <c r="IIP844" s="396"/>
      <c r="IIQ844" s="396"/>
      <c r="IIR844" s="396"/>
      <c r="IIS844" s="396"/>
      <c r="IIT844" s="396"/>
      <c r="IIU844" s="396"/>
      <c r="IIV844" s="396"/>
      <c r="IIW844" s="396"/>
      <c r="IIX844" s="396"/>
      <c r="IIY844" s="396"/>
      <c r="IIZ844" s="396"/>
      <c r="IJA844" s="396"/>
      <c r="IJB844" s="396"/>
      <c r="IJC844" s="396"/>
      <c r="IJD844" s="396"/>
      <c r="IJE844" s="396"/>
      <c r="IJF844" s="396"/>
      <c r="IJG844" s="396"/>
      <c r="IJH844" s="396"/>
      <c r="IJI844" s="396"/>
      <c r="IJJ844" s="396"/>
      <c r="IJK844" s="396"/>
      <c r="IJL844" s="396"/>
      <c r="IJM844" s="396"/>
      <c r="IJN844" s="396"/>
      <c r="IJO844" s="396"/>
      <c r="IJP844" s="396"/>
      <c r="IJQ844" s="396"/>
      <c r="IJR844" s="396"/>
      <c r="IJS844" s="396"/>
      <c r="IJT844" s="396"/>
      <c r="IJU844" s="396"/>
      <c r="IJV844" s="396"/>
      <c r="IJW844" s="396"/>
      <c r="IJX844" s="396"/>
      <c r="IJY844" s="396"/>
      <c r="IJZ844" s="396"/>
      <c r="IKA844" s="396"/>
      <c r="IKB844" s="396"/>
      <c r="IKC844" s="396"/>
      <c r="IKD844" s="396"/>
      <c r="IKE844" s="396"/>
      <c r="IKF844" s="396"/>
      <c r="IKG844" s="396"/>
      <c r="IKH844" s="396"/>
      <c r="IKI844" s="396"/>
      <c r="IKJ844" s="396"/>
      <c r="IKK844" s="396"/>
      <c r="IKL844" s="396"/>
      <c r="IKM844" s="396"/>
      <c r="IKN844" s="396"/>
      <c r="IKO844" s="396"/>
      <c r="IKP844" s="396"/>
      <c r="IKQ844" s="396"/>
      <c r="IKR844" s="396"/>
      <c r="IKS844" s="396"/>
      <c r="IKT844" s="396"/>
      <c r="IKU844" s="396"/>
      <c r="IKV844" s="396"/>
      <c r="IKW844" s="396"/>
      <c r="IKX844" s="396"/>
      <c r="IKY844" s="396"/>
      <c r="IKZ844" s="396"/>
      <c r="ILA844" s="396"/>
      <c r="ILB844" s="396"/>
      <c r="ILC844" s="396"/>
      <c r="ILD844" s="396"/>
      <c r="ILE844" s="396"/>
      <c r="ILF844" s="396"/>
      <c r="ILG844" s="396"/>
      <c r="ILH844" s="396"/>
      <c r="ILI844" s="396"/>
      <c r="ILJ844" s="396"/>
      <c r="ILK844" s="396"/>
      <c r="ILL844" s="396"/>
      <c r="ILM844" s="396"/>
      <c r="ILN844" s="396"/>
      <c r="ILO844" s="396"/>
      <c r="ILP844" s="396"/>
      <c r="ILQ844" s="396"/>
      <c r="ILR844" s="396"/>
      <c r="ILS844" s="396"/>
      <c r="ILT844" s="396"/>
      <c r="ILU844" s="396"/>
      <c r="ILV844" s="396"/>
      <c r="ILW844" s="396"/>
      <c r="ILX844" s="396"/>
      <c r="ILY844" s="396"/>
      <c r="ILZ844" s="396"/>
      <c r="IMA844" s="396"/>
      <c r="IMB844" s="396"/>
      <c r="IMC844" s="396"/>
      <c r="IMD844" s="396"/>
      <c r="IME844" s="396"/>
      <c r="IMF844" s="396"/>
      <c r="IMG844" s="396"/>
      <c r="IMH844" s="396"/>
      <c r="IMI844" s="396"/>
      <c r="IMJ844" s="396"/>
      <c r="IMK844" s="396"/>
      <c r="IML844" s="396"/>
      <c r="IMM844" s="396"/>
      <c r="IMN844" s="396"/>
      <c r="IMO844" s="396"/>
      <c r="IMP844" s="396"/>
      <c r="IMQ844" s="396"/>
      <c r="IMR844" s="396"/>
      <c r="IMS844" s="396"/>
      <c r="IMT844" s="396"/>
      <c r="IMU844" s="396"/>
      <c r="IMV844" s="396"/>
      <c r="IMW844" s="396"/>
      <c r="IMX844" s="396"/>
      <c r="IMY844" s="396"/>
      <c r="IMZ844" s="396"/>
      <c r="INA844" s="396"/>
      <c r="INB844" s="396"/>
      <c r="INC844" s="396"/>
      <c r="IND844" s="396"/>
      <c r="INE844" s="396"/>
      <c r="INF844" s="396"/>
      <c r="ING844" s="396"/>
      <c r="INH844" s="396"/>
      <c r="INI844" s="396"/>
      <c r="INJ844" s="396"/>
      <c r="INK844" s="396"/>
      <c r="INL844" s="396"/>
      <c r="INM844" s="396"/>
      <c r="INN844" s="396"/>
      <c r="INO844" s="396"/>
      <c r="INP844" s="396"/>
      <c r="INQ844" s="396"/>
      <c r="INR844" s="396"/>
      <c r="INS844" s="396"/>
      <c r="INT844" s="396"/>
      <c r="INU844" s="396"/>
      <c r="INV844" s="396"/>
      <c r="INW844" s="396"/>
      <c r="INX844" s="396"/>
      <c r="INY844" s="396"/>
      <c r="INZ844" s="396"/>
      <c r="IOA844" s="396"/>
      <c r="IOB844" s="396"/>
      <c r="IOC844" s="396"/>
      <c r="IOD844" s="396"/>
      <c r="IOE844" s="396"/>
      <c r="IOF844" s="396"/>
      <c r="IOG844" s="396"/>
      <c r="IOH844" s="396"/>
      <c r="IOI844" s="396"/>
      <c r="IOJ844" s="396"/>
      <c r="IOK844" s="396"/>
      <c r="IOL844" s="396"/>
      <c r="IOM844" s="396"/>
      <c r="ION844" s="396"/>
      <c r="IOO844" s="396"/>
      <c r="IOP844" s="396"/>
      <c r="IOQ844" s="396"/>
      <c r="IOR844" s="396"/>
      <c r="IOS844" s="396"/>
      <c r="IOT844" s="396"/>
      <c r="IOU844" s="396"/>
      <c r="IOV844" s="396"/>
      <c r="IOW844" s="396"/>
      <c r="IOX844" s="396"/>
      <c r="IOY844" s="396"/>
      <c r="IOZ844" s="396"/>
      <c r="IPA844" s="396"/>
      <c r="IPB844" s="396"/>
      <c r="IPC844" s="396"/>
      <c r="IPD844" s="396"/>
      <c r="IPE844" s="396"/>
      <c r="IPF844" s="396"/>
      <c r="IPG844" s="396"/>
      <c r="IPH844" s="396"/>
      <c r="IPI844" s="396"/>
      <c r="IPJ844" s="396"/>
      <c r="IPK844" s="396"/>
      <c r="IPL844" s="396"/>
      <c r="IPM844" s="396"/>
      <c r="IPN844" s="396"/>
      <c r="IPO844" s="396"/>
      <c r="IPP844" s="396"/>
      <c r="IPQ844" s="396"/>
      <c r="IPR844" s="396"/>
      <c r="IPS844" s="396"/>
      <c r="IPT844" s="396"/>
      <c r="IPU844" s="396"/>
      <c r="IPV844" s="396"/>
      <c r="IPW844" s="396"/>
      <c r="IPX844" s="396"/>
      <c r="IPY844" s="396"/>
      <c r="IPZ844" s="396"/>
      <c r="IQA844" s="396"/>
      <c r="IQB844" s="396"/>
      <c r="IQC844" s="396"/>
      <c r="IQD844" s="396"/>
      <c r="IQE844" s="396"/>
      <c r="IQF844" s="396"/>
      <c r="IQG844" s="396"/>
      <c r="IQH844" s="396"/>
      <c r="IQI844" s="396"/>
      <c r="IQJ844" s="396"/>
      <c r="IQK844" s="396"/>
      <c r="IQL844" s="396"/>
      <c r="IQM844" s="396"/>
      <c r="IQN844" s="396"/>
      <c r="IQO844" s="396"/>
      <c r="IQP844" s="396"/>
      <c r="IQQ844" s="396"/>
      <c r="IQR844" s="396"/>
      <c r="IQS844" s="396"/>
      <c r="IQT844" s="396"/>
      <c r="IQU844" s="396"/>
      <c r="IQV844" s="396"/>
      <c r="IQW844" s="396"/>
      <c r="IQX844" s="396"/>
      <c r="IQY844" s="396"/>
      <c r="IQZ844" s="396"/>
      <c r="IRA844" s="396"/>
      <c r="IRB844" s="396"/>
      <c r="IRC844" s="396"/>
      <c r="IRD844" s="396"/>
      <c r="IRE844" s="396"/>
      <c r="IRF844" s="396"/>
      <c r="IRG844" s="396"/>
      <c r="IRH844" s="396"/>
      <c r="IRI844" s="396"/>
      <c r="IRJ844" s="396"/>
      <c r="IRK844" s="396"/>
      <c r="IRL844" s="396"/>
      <c r="IRM844" s="396"/>
      <c r="IRN844" s="396"/>
      <c r="IRO844" s="396"/>
      <c r="IRP844" s="396"/>
      <c r="IRQ844" s="396"/>
      <c r="IRR844" s="396"/>
      <c r="IRS844" s="396"/>
      <c r="IRT844" s="396"/>
      <c r="IRU844" s="396"/>
      <c r="IRV844" s="396"/>
      <c r="IRW844" s="396"/>
      <c r="IRX844" s="396"/>
      <c r="IRY844" s="396"/>
      <c r="IRZ844" s="396"/>
      <c r="ISA844" s="396"/>
      <c r="ISB844" s="396"/>
      <c r="ISC844" s="396"/>
      <c r="ISD844" s="396"/>
      <c r="ISE844" s="396"/>
      <c r="ISF844" s="396"/>
      <c r="ISG844" s="396"/>
      <c r="ISH844" s="396"/>
      <c r="ISI844" s="396"/>
      <c r="ISJ844" s="396"/>
      <c r="ISK844" s="396"/>
      <c r="ISL844" s="396"/>
      <c r="ISM844" s="396"/>
      <c r="ISN844" s="396"/>
      <c r="ISO844" s="396"/>
      <c r="ISP844" s="396"/>
      <c r="ISQ844" s="396"/>
      <c r="ISR844" s="396"/>
      <c r="ISS844" s="396"/>
      <c r="IST844" s="396"/>
      <c r="ISU844" s="396"/>
      <c r="ISV844" s="396"/>
      <c r="ISW844" s="396"/>
      <c r="ISX844" s="396"/>
      <c r="ISY844" s="396"/>
      <c r="ISZ844" s="396"/>
      <c r="ITA844" s="396"/>
      <c r="ITB844" s="396"/>
      <c r="ITC844" s="396"/>
      <c r="ITD844" s="396"/>
      <c r="ITE844" s="396"/>
      <c r="ITF844" s="396"/>
      <c r="ITG844" s="396"/>
      <c r="ITH844" s="396"/>
      <c r="ITI844" s="396"/>
      <c r="ITJ844" s="396"/>
      <c r="ITK844" s="396"/>
      <c r="ITL844" s="396"/>
      <c r="ITM844" s="396"/>
      <c r="ITN844" s="396"/>
      <c r="ITO844" s="396"/>
      <c r="ITP844" s="396"/>
      <c r="ITQ844" s="396"/>
      <c r="ITR844" s="396"/>
      <c r="ITS844" s="396"/>
      <c r="ITT844" s="396"/>
      <c r="ITU844" s="396"/>
      <c r="ITV844" s="396"/>
      <c r="ITW844" s="396"/>
      <c r="ITX844" s="396"/>
      <c r="ITY844" s="396"/>
      <c r="ITZ844" s="396"/>
      <c r="IUA844" s="396"/>
      <c r="IUB844" s="396"/>
      <c r="IUC844" s="396"/>
      <c r="IUD844" s="396"/>
      <c r="IUE844" s="396"/>
      <c r="IUF844" s="396"/>
      <c r="IUG844" s="396"/>
      <c r="IUH844" s="396"/>
      <c r="IUI844" s="396"/>
      <c r="IUJ844" s="396"/>
      <c r="IUK844" s="396"/>
      <c r="IUL844" s="396"/>
      <c r="IUM844" s="396"/>
      <c r="IUN844" s="396"/>
      <c r="IUO844" s="396"/>
      <c r="IUP844" s="396"/>
      <c r="IUQ844" s="396"/>
      <c r="IUR844" s="396"/>
      <c r="IUS844" s="396"/>
      <c r="IUT844" s="396"/>
      <c r="IUU844" s="396"/>
      <c r="IUV844" s="396"/>
      <c r="IUW844" s="396"/>
      <c r="IUX844" s="396"/>
      <c r="IUY844" s="396"/>
      <c r="IUZ844" s="396"/>
      <c r="IVA844" s="396"/>
      <c r="IVB844" s="396"/>
      <c r="IVC844" s="396"/>
      <c r="IVD844" s="396"/>
      <c r="IVE844" s="396"/>
      <c r="IVF844" s="396"/>
      <c r="IVG844" s="396"/>
      <c r="IVH844" s="396"/>
      <c r="IVI844" s="396"/>
      <c r="IVJ844" s="396"/>
      <c r="IVK844" s="396"/>
      <c r="IVL844" s="396"/>
      <c r="IVM844" s="396"/>
      <c r="IVN844" s="396"/>
      <c r="IVO844" s="396"/>
      <c r="IVP844" s="396"/>
      <c r="IVQ844" s="396"/>
      <c r="IVR844" s="396"/>
      <c r="IVS844" s="396"/>
      <c r="IVT844" s="396"/>
      <c r="IVU844" s="396"/>
      <c r="IVV844" s="396"/>
      <c r="IVW844" s="396"/>
      <c r="IVX844" s="396"/>
      <c r="IVY844" s="396"/>
      <c r="IVZ844" s="396"/>
      <c r="IWA844" s="396"/>
      <c r="IWB844" s="396"/>
      <c r="IWC844" s="396"/>
      <c r="IWD844" s="396"/>
      <c r="IWE844" s="396"/>
      <c r="IWF844" s="396"/>
      <c r="IWG844" s="396"/>
      <c r="IWH844" s="396"/>
      <c r="IWI844" s="396"/>
      <c r="IWJ844" s="396"/>
      <c r="IWK844" s="396"/>
      <c r="IWL844" s="396"/>
      <c r="IWM844" s="396"/>
      <c r="IWN844" s="396"/>
      <c r="IWO844" s="396"/>
      <c r="IWP844" s="396"/>
      <c r="IWQ844" s="396"/>
      <c r="IWR844" s="396"/>
      <c r="IWS844" s="396"/>
      <c r="IWT844" s="396"/>
      <c r="IWU844" s="396"/>
      <c r="IWV844" s="396"/>
      <c r="IWW844" s="396"/>
      <c r="IWX844" s="396"/>
      <c r="IWY844" s="396"/>
      <c r="IWZ844" s="396"/>
      <c r="IXA844" s="396"/>
      <c r="IXB844" s="396"/>
      <c r="IXC844" s="396"/>
      <c r="IXD844" s="396"/>
      <c r="IXE844" s="396"/>
      <c r="IXF844" s="396"/>
      <c r="IXG844" s="396"/>
      <c r="IXH844" s="396"/>
      <c r="IXI844" s="396"/>
      <c r="IXJ844" s="396"/>
      <c r="IXK844" s="396"/>
      <c r="IXL844" s="396"/>
      <c r="IXM844" s="396"/>
      <c r="IXN844" s="396"/>
      <c r="IXO844" s="396"/>
      <c r="IXP844" s="396"/>
      <c r="IXQ844" s="396"/>
      <c r="IXR844" s="396"/>
      <c r="IXS844" s="396"/>
      <c r="IXT844" s="396"/>
      <c r="IXU844" s="396"/>
      <c r="IXV844" s="396"/>
      <c r="IXW844" s="396"/>
      <c r="IXX844" s="396"/>
      <c r="IXY844" s="396"/>
      <c r="IXZ844" s="396"/>
      <c r="IYA844" s="396"/>
      <c r="IYB844" s="396"/>
      <c r="IYC844" s="396"/>
      <c r="IYD844" s="396"/>
      <c r="IYE844" s="396"/>
      <c r="IYF844" s="396"/>
      <c r="IYG844" s="396"/>
      <c r="IYH844" s="396"/>
      <c r="IYI844" s="396"/>
      <c r="IYJ844" s="396"/>
      <c r="IYK844" s="396"/>
      <c r="IYL844" s="396"/>
      <c r="IYM844" s="396"/>
      <c r="IYN844" s="396"/>
      <c r="IYO844" s="396"/>
      <c r="IYP844" s="396"/>
      <c r="IYQ844" s="396"/>
      <c r="IYR844" s="396"/>
      <c r="IYS844" s="396"/>
      <c r="IYT844" s="396"/>
      <c r="IYU844" s="396"/>
      <c r="IYV844" s="396"/>
      <c r="IYW844" s="396"/>
      <c r="IYX844" s="396"/>
      <c r="IYY844" s="396"/>
      <c r="IYZ844" s="396"/>
      <c r="IZA844" s="396"/>
      <c r="IZB844" s="396"/>
      <c r="IZC844" s="396"/>
      <c r="IZD844" s="396"/>
      <c r="IZE844" s="396"/>
      <c r="IZF844" s="396"/>
      <c r="IZG844" s="396"/>
      <c r="IZH844" s="396"/>
      <c r="IZI844" s="396"/>
      <c r="IZJ844" s="396"/>
      <c r="IZK844" s="396"/>
      <c r="IZL844" s="396"/>
      <c r="IZM844" s="396"/>
      <c r="IZN844" s="396"/>
      <c r="IZO844" s="396"/>
      <c r="IZP844" s="396"/>
      <c r="IZQ844" s="396"/>
      <c r="IZR844" s="396"/>
      <c r="IZS844" s="396"/>
      <c r="IZT844" s="396"/>
      <c r="IZU844" s="396"/>
      <c r="IZV844" s="396"/>
      <c r="IZW844" s="396"/>
      <c r="IZX844" s="396"/>
      <c r="IZY844" s="396"/>
      <c r="IZZ844" s="396"/>
      <c r="JAA844" s="396"/>
      <c r="JAB844" s="396"/>
      <c r="JAC844" s="396"/>
      <c r="JAD844" s="396"/>
      <c r="JAE844" s="396"/>
      <c r="JAF844" s="396"/>
      <c r="JAG844" s="396"/>
      <c r="JAH844" s="396"/>
      <c r="JAI844" s="396"/>
      <c r="JAJ844" s="396"/>
      <c r="JAK844" s="396"/>
      <c r="JAL844" s="396"/>
      <c r="JAM844" s="396"/>
      <c r="JAN844" s="396"/>
      <c r="JAO844" s="396"/>
      <c r="JAP844" s="396"/>
      <c r="JAQ844" s="396"/>
      <c r="JAR844" s="396"/>
      <c r="JAS844" s="396"/>
      <c r="JAT844" s="396"/>
      <c r="JAU844" s="396"/>
      <c r="JAV844" s="396"/>
      <c r="JAW844" s="396"/>
      <c r="JAX844" s="396"/>
      <c r="JAY844" s="396"/>
      <c r="JAZ844" s="396"/>
      <c r="JBA844" s="396"/>
      <c r="JBB844" s="396"/>
      <c r="JBC844" s="396"/>
      <c r="JBD844" s="396"/>
      <c r="JBE844" s="396"/>
      <c r="JBF844" s="396"/>
      <c r="JBG844" s="396"/>
      <c r="JBH844" s="396"/>
      <c r="JBI844" s="396"/>
      <c r="JBJ844" s="396"/>
      <c r="JBK844" s="396"/>
      <c r="JBL844" s="396"/>
      <c r="JBM844" s="396"/>
      <c r="JBN844" s="396"/>
      <c r="JBO844" s="396"/>
      <c r="JBP844" s="396"/>
      <c r="JBQ844" s="396"/>
      <c r="JBR844" s="396"/>
      <c r="JBS844" s="396"/>
      <c r="JBT844" s="396"/>
      <c r="JBU844" s="396"/>
      <c r="JBV844" s="396"/>
      <c r="JBW844" s="396"/>
      <c r="JBX844" s="396"/>
      <c r="JBY844" s="396"/>
      <c r="JBZ844" s="396"/>
      <c r="JCA844" s="396"/>
      <c r="JCB844" s="396"/>
      <c r="JCC844" s="396"/>
      <c r="JCD844" s="396"/>
      <c r="JCE844" s="396"/>
      <c r="JCF844" s="396"/>
      <c r="JCG844" s="396"/>
      <c r="JCH844" s="396"/>
      <c r="JCI844" s="396"/>
      <c r="JCJ844" s="396"/>
      <c r="JCK844" s="396"/>
      <c r="JCL844" s="396"/>
      <c r="JCM844" s="396"/>
      <c r="JCN844" s="396"/>
      <c r="JCO844" s="396"/>
      <c r="JCP844" s="396"/>
      <c r="JCQ844" s="396"/>
      <c r="JCR844" s="396"/>
      <c r="JCS844" s="396"/>
      <c r="JCT844" s="396"/>
      <c r="JCU844" s="396"/>
      <c r="JCV844" s="396"/>
      <c r="JCW844" s="396"/>
      <c r="JCX844" s="396"/>
      <c r="JCY844" s="396"/>
      <c r="JCZ844" s="396"/>
      <c r="JDA844" s="396"/>
      <c r="JDB844" s="396"/>
      <c r="JDC844" s="396"/>
      <c r="JDD844" s="396"/>
      <c r="JDE844" s="396"/>
      <c r="JDF844" s="396"/>
      <c r="JDG844" s="396"/>
      <c r="JDH844" s="396"/>
      <c r="JDI844" s="396"/>
      <c r="JDJ844" s="396"/>
      <c r="JDK844" s="396"/>
      <c r="JDL844" s="396"/>
      <c r="JDM844" s="396"/>
      <c r="JDN844" s="396"/>
      <c r="JDO844" s="396"/>
      <c r="JDP844" s="396"/>
      <c r="JDQ844" s="396"/>
      <c r="JDR844" s="396"/>
      <c r="JDS844" s="396"/>
      <c r="JDT844" s="396"/>
      <c r="JDU844" s="396"/>
      <c r="JDV844" s="396"/>
      <c r="JDW844" s="396"/>
      <c r="JDX844" s="396"/>
      <c r="JDY844" s="396"/>
      <c r="JDZ844" s="396"/>
      <c r="JEA844" s="396"/>
      <c r="JEB844" s="396"/>
      <c r="JEC844" s="396"/>
      <c r="JED844" s="396"/>
      <c r="JEE844" s="396"/>
      <c r="JEF844" s="396"/>
      <c r="JEG844" s="396"/>
      <c r="JEH844" s="396"/>
      <c r="JEI844" s="396"/>
      <c r="JEJ844" s="396"/>
      <c r="JEK844" s="396"/>
      <c r="JEL844" s="396"/>
      <c r="JEM844" s="396"/>
      <c r="JEN844" s="396"/>
      <c r="JEO844" s="396"/>
      <c r="JEP844" s="396"/>
      <c r="JEQ844" s="396"/>
      <c r="JER844" s="396"/>
      <c r="JES844" s="396"/>
      <c r="JET844" s="396"/>
      <c r="JEU844" s="396"/>
      <c r="JEV844" s="396"/>
      <c r="JEW844" s="396"/>
      <c r="JEX844" s="396"/>
      <c r="JEY844" s="396"/>
      <c r="JEZ844" s="396"/>
      <c r="JFA844" s="396"/>
      <c r="JFB844" s="396"/>
      <c r="JFC844" s="396"/>
      <c r="JFD844" s="396"/>
      <c r="JFE844" s="396"/>
      <c r="JFF844" s="396"/>
      <c r="JFG844" s="396"/>
      <c r="JFH844" s="396"/>
      <c r="JFI844" s="396"/>
      <c r="JFJ844" s="396"/>
      <c r="JFK844" s="396"/>
      <c r="JFL844" s="396"/>
      <c r="JFM844" s="396"/>
      <c r="JFN844" s="396"/>
      <c r="JFO844" s="396"/>
      <c r="JFP844" s="396"/>
      <c r="JFQ844" s="396"/>
      <c r="JFR844" s="396"/>
      <c r="JFS844" s="396"/>
      <c r="JFT844" s="396"/>
      <c r="JFU844" s="396"/>
      <c r="JFV844" s="396"/>
      <c r="JFW844" s="396"/>
      <c r="JFX844" s="396"/>
      <c r="JFY844" s="396"/>
      <c r="JFZ844" s="396"/>
      <c r="JGA844" s="396"/>
      <c r="JGB844" s="396"/>
      <c r="JGC844" s="396"/>
      <c r="JGD844" s="396"/>
      <c r="JGE844" s="396"/>
      <c r="JGF844" s="396"/>
      <c r="JGG844" s="396"/>
      <c r="JGH844" s="396"/>
      <c r="JGI844" s="396"/>
      <c r="JGJ844" s="396"/>
      <c r="JGK844" s="396"/>
      <c r="JGL844" s="396"/>
      <c r="JGM844" s="396"/>
      <c r="JGN844" s="396"/>
      <c r="JGO844" s="396"/>
      <c r="JGP844" s="396"/>
      <c r="JGQ844" s="396"/>
      <c r="JGR844" s="396"/>
      <c r="JGS844" s="396"/>
      <c r="JGT844" s="396"/>
      <c r="JGU844" s="396"/>
      <c r="JGV844" s="396"/>
      <c r="JGW844" s="396"/>
      <c r="JGX844" s="396"/>
      <c r="JGY844" s="396"/>
      <c r="JGZ844" s="396"/>
      <c r="JHA844" s="396"/>
      <c r="JHB844" s="396"/>
      <c r="JHC844" s="396"/>
      <c r="JHD844" s="396"/>
      <c r="JHE844" s="396"/>
      <c r="JHF844" s="396"/>
      <c r="JHG844" s="396"/>
      <c r="JHH844" s="396"/>
      <c r="JHI844" s="396"/>
      <c r="JHJ844" s="396"/>
      <c r="JHK844" s="396"/>
      <c r="JHL844" s="396"/>
      <c r="JHM844" s="396"/>
      <c r="JHN844" s="396"/>
      <c r="JHO844" s="396"/>
      <c r="JHP844" s="396"/>
      <c r="JHQ844" s="396"/>
      <c r="JHR844" s="396"/>
      <c r="JHS844" s="396"/>
      <c r="JHT844" s="396"/>
      <c r="JHU844" s="396"/>
      <c r="JHV844" s="396"/>
      <c r="JHW844" s="396"/>
      <c r="JHX844" s="396"/>
      <c r="JHY844" s="396"/>
      <c r="JHZ844" s="396"/>
      <c r="JIA844" s="396"/>
      <c r="JIB844" s="396"/>
      <c r="JIC844" s="396"/>
      <c r="JID844" s="396"/>
      <c r="JIE844" s="396"/>
      <c r="JIF844" s="396"/>
      <c r="JIG844" s="396"/>
      <c r="JIH844" s="396"/>
      <c r="JII844" s="396"/>
      <c r="JIJ844" s="396"/>
      <c r="JIK844" s="396"/>
      <c r="JIL844" s="396"/>
      <c r="JIM844" s="396"/>
      <c r="JIN844" s="396"/>
      <c r="JIO844" s="396"/>
      <c r="JIP844" s="396"/>
      <c r="JIQ844" s="396"/>
      <c r="JIR844" s="396"/>
      <c r="JIS844" s="396"/>
      <c r="JIT844" s="396"/>
      <c r="JIU844" s="396"/>
      <c r="JIV844" s="396"/>
      <c r="JIW844" s="396"/>
      <c r="JIX844" s="396"/>
      <c r="JIY844" s="396"/>
      <c r="JIZ844" s="396"/>
      <c r="JJA844" s="396"/>
      <c r="JJB844" s="396"/>
      <c r="JJC844" s="396"/>
      <c r="JJD844" s="396"/>
      <c r="JJE844" s="396"/>
      <c r="JJF844" s="396"/>
      <c r="JJG844" s="396"/>
      <c r="JJH844" s="396"/>
      <c r="JJI844" s="396"/>
      <c r="JJJ844" s="396"/>
      <c r="JJK844" s="396"/>
      <c r="JJL844" s="396"/>
      <c r="JJM844" s="396"/>
      <c r="JJN844" s="396"/>
      <c r="JJO844" s="396"/>
      <c r="JJP844" s="396"/>
      <c r="JJQ844" s="396"/>
      <c r="JJR844" s="396"/>
      <c r="JJS844" s="396"/>
      <c r="JJT844" s="396"/>
      <c r="JJU844" s="396"/>
      <c r="JJV844" s="396"/>
      <c r="JJW844" s="396"/>
      <c r="JJX844" s="396"/>
      <c r="JJY844" s="396"/>
      <c r="JJZ844" s="396"/>
      <c r="JKA844" s="396"/>
      <c r="JKB844" s="396"/>
      <c r="JKC844" s="396"/>
      <c r="JKD844" s="396"/>
      <c r="JKE844" s="396"/>
      <c r="JKF844" s="396"/>
      <c r="JKG844" s="396"/>
      <c r="JKH844" s="396"/>
      <c r="JKI844" s="396"/>
      <c r="JKJ844" s="396"/>
      <c r="JKK844" s="396"/>
      <c r="JKL844" s="396"/>
      <c r="JKM844" s="396"/>
      <c r="JKN844" s="396"/>
      <c r="JKO844" s="396"/>
      <c r="JKP844" s="396"/>
      <c r="JKQ844" s="396"/>
      <c r="JKR844" s="396"/>
      <c r="JKS844" s="396"/>
      <c r="JKT844" s="396"/>
      <c r="JKU844" s="396"/>
      <c r="JKV844" s="396"/>
      <c r="JKW844" s="396"/>
      <c r="JKX844" s="396"/>
      <c r="JKY844" s="396"/>
      <c r="JKZ844" s="396"/>
      <c r="JLA844" s="396"/>
      <c r="JLB844" s="396"/>
      <c r="JLC844" s="396"/>
      <c r="JLD844" s="396"/>
      <c r="JLE844" s="396"/>
      <c r="JLF844" s="396"/>
      <c r="JLG844" s="396"/>
      <c r="JLH844" s="396"/>
      <c r="JLI844" s="396"/>
      <c r="JLJ844" s="396"/>
      <c r="JLK844" s="396"/>
      <c r="JLL844" s="396"/>
      <c r="JLM844" s="396"/>
      <c r="JLN844" s="396"/>
      <c r="JLO844" s="396"/>
      <c r="JLP844" s="396"/>
      <c r="JLQ844" s="396"/>
      <c r="JLR844" s="396"/>
      <c r="JLS844" s="396"/>
      <c r="JLT844" s="396"/>
      <c r="JLU844" s="396"/>
      <c r="JLV844" s="396"/>
      <c r="JLW844" s="396"/>
      <c r="JLX844" s="396"/>
      <c r="JLY844" s="396"/>
      <c r="JLZ844" s="396"/>
      <c r="JMA844" s="396"/>
      <c r="JMB844" s="396"/>
      <c r="JMC844" s="396"/>
      <c r="JMD844" s="396"/>
      <c r="JME844" s="396"/>
      <c r="JMF844" s="396"/>
      <c r="JMG844" s="396"/>
      <c r="JMH844" s="396"/>
      <c r="JMI844" s="396"/>
      <c r="JMJ844" s="396"/>
      <c r="JMK844" s="396"/>
      <c r="JML844" s="396"/>
      <c r="JMM844" s="396"/>
      <c r="JMN844" s="396"/>
      <c r="JMO844" s="396"/>
      <c r="JMP844" s="396"/>
      <c r="JMQ844" s="396"/>
      <c r="JMR844" s="396"/>
      <c r="JMS844" s="396"/>
      <c r="JMT844" s="396"/>
      <c r="JMU844" s="396"/>
      <c r="JMV844" s="396"/>
      <c r="JMW844" s="396"/>
      <c r="JMX844" s="396"/>
      <c r="JMY844" s="396"/>
      <c r="JMZ844" s="396"/>
      <c r="JNA844" s="396"/>
      <c r="JNB844" s="396"/>
      <c r="JNC844" s="396"/>
      <c r="JND844" s="396"/>
      <c r="JNE844" s="396"/>
      <c r="JNF844" s="396"/>
      <c r="JNG844" s="396"/>
      <c r="JNH844" s="396"/>
      <c r="JNI844" s="396"/>
      <c r="JNJ844" s="396"/>
      <c r="JNK844" s="396"/>
      <c r="JNL844" s="396"/>
      <c r="JNM844" s="396"/>
      <c r="JNN844" s="396"/>
      <c r="JNO844" s="396"/>
      <c r="JNP844" s="396"/>
      <c r="JNQ844" s="396"/>
      <c r="JNR844" s="396"/>
      <c r="JNS844" s="396"/>
      <c r="JNT844" s="396"/>
      <c r="JNU844" s="396"/>
      <c r="JNV844" s="396"/>
      <c r="JNW844" s="396"/>
      <c r="JNX844" s="396"/>
      <c r="JNY844" s="396"/>
      <c r="JNZ844" s="396"/>
      <c r="JOA844" s="396"/>
      <c r="JOB844" s="396"/>
      <c r="JOC844" s="396"/>
      <c r="JOD844" s="396"/>
      <c r="JOE844" s="396"/>
      <c r="JOF844" s="396"/>
      <c r="JOG844" s="396"/>
      <c r="JOH844" s="396"/>
      <c r="JOI844" s="396"/>
      <c r="JOJ844" s="396"/>
      <c r="JOK844" s="396"/>
      <c r="JOL844" s="396"/>
      <c r="JOM844" s="396"/>
      <c r="JON844" s="396"/>
      <c r="JOO844" s="396"/>
      <c r="JOP844" s="396"/>
      <c r="JOQ844" s="396"/>
      <c r="JOR844" s="396"/>
      <c r="JOS844" s="396"/>
      <c r="JOT844" s="396"/>
      <c r="JOU844" s="396"/>
      <c r="JOV844" s="396"/>
      <c r="JOW844" s="396"/>
      <c r="JOX844" s="396"/>
      <c r="JOY844" s="396"/>
      <c r="JOZ844" s="396"/>
      <c r="JPA844" s="396"/>
      <c r="JPB844" s="396"/>
      <c r="JPC844" s="396"/>
      <c r="JPD844" s="396"/>
      <c r="JPE844" s="396"/>
      <c r="JPF844" s="396"/>
      <c r="JPG844" s="396"/>
      <c r="JPH844" s="396"/>
      <c r="JPI844" s="396"/>
      <c r="JPJ844" s="396"/>
      <c r="JPK844" s="396"/>
      <c r="JPL844" s="396"/>
      <c r="JPM844" s="396"/>
      <c r="JPN844" s="396"/>
      <c r="JPO844" s="396"/>
      <c r="JPP844" s="396"/>
      <c r="JPQ844" s="396"/>
      <c r="JPR844" s="396"/>
      <c r="JPS844" s="396"/>
      <c r="JPT844" s="396"/>
      <c r="JPU844" s="396"/>
      <c r="JPV844" s="396"/>
      <c r="JPW844" s="396"/>
      <c r="JPX844" s="396"/>
      <c r="JPY844" s="396"/>
      <c r="JPZ844" s="396"/>
      <c r="JQA844" s="396"/>
      <c r="JQB844" s="396"/>
      <c r="JQC844" s="396"/>
      <c r="JQD844" s="396"/>
      <c r="JQE844" s="396"/>
      <c r="JQF844" s="396"/>
      <c r="JQG844" s="396"/>
      <c r="JQH844" s="396"/>
      <c r="JQI844" s="396"/>
      <c r="JQJ844" s="396"/>
      <c r="JQK844" s="396"/>
      <c r="JQL844" s="396"/>
      <c r="JQM844" s="396"/>
      <c r="JQN844" s="396"/>
      <c r="JQO844" s="396"/>
      <c r="JQP844" s="396"/>
      <c r="JQQ844" s="396"/>
      <c r="JQR844" s="396"/>
      <c r="JQS844" s="396"/>
      <c r="JQT844" s="396"/>
      <c r="JQU844" s="396"/>
      <c r="JQV844" s="396"/>
      <c r="JQW844" s="396"/>
      <c r="JQX844" s="396"/>
      <c r="JQY844" s="396"/>
      <c r="JQZ844" s="396"/>
      <c r="JRA844" s="396"/>
      <c r="JRB844" s="396"/>
      <c r="JRC844" s="396"/>
      <c r="JRD844" s="396"/>
      <c r="JRE844" s="396"/>
      <c r="JRF844" s="396"/>
      <c r="JRG844" s="396"/>
      <c r="JRH844" s="396"/>
      <c r="JRI844" s="396"/>
      <c r="JRJ844" s="396"/>
      <c r="JRK844" s="396"/>
      <c r="JRL844" s="396"/>
      <c r="JRM844" s="396"/>
      <c r="JRN844" s="396"/>
      <c r="JRO844" s="396"/>
      <c r="JRP844" s="396"/>
      <c r="JRQ844" s="396"/>
      <c r="JRR844" s="396"/>
      <c r="JRS844" s="396"/>
      <c r="JRT844" s="396"/>
      <c r="JRU844" s="396"/>
      <c r="JRV844" s="396"/>
      <c r="JRW844" s="396"/>
      <c r="JRX844" s="396"/>
      <c r="JRY844" s="396"/>
      <c r="JRZ844" s="396"/>
      <c r="JSA844" s="396"/>
      <c r="JSB844" s="396"/>
      <c r="JSC844" s="396"/>
      <c r="JSD844" s="396"/>
      <c r="JSE844" s="396"/>
      <c r="JSF844" s="396"/>
      <c r="JSG844" s="396"/>
      <c r="JSH844" s="396"/>
      <c r="JSI844" s="396"/>
      <c r="JSJ844" s="396"/>
      <c r="JSK844" s="396"/>
      <c r="JSL844" s="396"/>
      <c r="JSM844" s="396"/>
      <c r="JSN844" s="396"/>
      <c r="JSO844" s="396"/>
      <c r="JSP844" s="396"/>
      <c r="JSQ844" s="396"/>
      <c r="JSR844" s="396"/>
      <c r="JSS844" s="396"/>
      <c r="JST844" s="396"/>
      <c r="JSU844" s="396"/>
      <c r="JSV844" s="396"/>
      <c r="JSW844" s="396"/>
      <c r="JSX844" s="396"/>
      <c r="JSY844" s="396"/>
      <c r="JSZ844" s="396"/>
      <c r="JTA844" s="396"/>
      <c r="JTB844" s="396"/>
      <c r="JTC844" s="396"/>
      <c r="JTD844" s="396"/>
      <c r="JTE844" s="396"/>
      <c r="JTF844" s="396"/>
      <c r="JTG844" s="396"/>
      <c r="JTH844" s="396"/>
      <c r="JTI844" s="396"/>
      <c r="JTJ844" s="396"/>
      <c r="JTK844" s="396"/>
      <c r="JTL844" s="396"/>
      <c r="JTM844" s="396"/>
      <c r="JTN844" s="396"/>
      <c r="JTO844" s="396"/>
      <c r="JTP844" s="396"/>
      <c r="JTQ844" s="396"/>
      <c r="JTR844" s="396"/>
      <c r="JTS844" s="396"/>
      <c r="JTT844" s="396"/>
      <c r="JTU844" s="396"/>
      <c r="JTV844" s="396"/>
      <c r="JTW844" s="396"/>
      <c r="JTX844" s="396"/>
      <c r="JTY844" s="396"/>
      <c r="JTZ844" s="396"/>
      <c r="JUA844" s="396"/>
      <c r="JUB844" s="396"/>
      <c r="JUC844" s="396"/>
      <c r="JUD844" s="396"/>
      <c r="JUE844" s="396"/>
      <c r="JUF844" s="396"/>
      <c r="JUG844" s="396"/>
      <c r="JUH844" s="396"/>
      <c r="JUI844" s="396"/>
      <c r="JUJ844" s="396"/>
      <c r="JUK844" s="396"/>
      <c r="JUL844" s="396"/>
      <c r="JUM844" s="396"/>
      <c r="JUN844" s="396"/>
      <c r="JUO844" s="396"/>
      <c r="JUP844" s="396"/>
      <c r="JUQ844" s="396"/>
      <c r="JUR844" s="396"/>
      <c r="JUS844" s="396"/>
      <c r="JUT844" s="396"/>
      <c r="JUU844" s="396"/>
      <c r="JUV844" s="396"/>
      <c r="JUW844" s="396"/>
      <c r="JUX844" s="396"/>
      <c r="JUY844" s="396"/>
      <c r="JUZ844" s="396"/>
      <c r="JVA844" s="396"/>
      <c r="JVB844" s="396"/>
      <c r="JVC844" s="396"/>
      <c r="JVD844" s="396"/>
      <c r="JVE844" s="396"/>
      <c r="JVF844" s="396"/>
      <c r="JVG844" s="396"/>
      <c r="JVH844" s="396"/>
      <c r="JVI844" s="396"/>
      <c r="JVJ844" s="396"/>
      <c r="JVK844" s="396"/>
      <c r="JVL844" s="396"/>
      <c r="JVM844" s="396"/>
      <c r="JVN844" s="396"/>
      <c r="JVO844" s="396"/>
      <c r="JVP844" s="396"/>
      <c r="JVQ844" s="396"/>
      <c r="JVR844" s="396"/>
      <c r="JVS844" s="396"/>
      <c r="JVT844" s="396"/>
      <c r="JVU844" s="396"/>
      <c r="JVV844" s="396"/>
      <c r="JVW844" s="396"/>
      <c r="JVX844" s="396"/>
      <c r="JVY844" s="396"/>
      <c r="JVZ844" s="396"/>
      <c r="JWA844" s="396"/>
      <c r="JWB844" s="396"/>
      <c r="JWC844" s="396"/>
      <c r="JWD844" s="396"/>
      <c r="JWE844" s="396"/>
      <c r="JWF844" s="396"/>
      <c r="JWG844" s="396"/>
      <c r="JWH844" s="396"/>
      <c r="JWI844" s="396"/>
      <c r="JWJ844" s="396"/>
      <c r="JWK844" s="396"/>
      <c r="JWL844" s="396"/>
      <c r="JWM844" s="396"/>
      <c r="JWN844" s="396"/>
      <c r="JWO844" s="396"/>
      <c r="JWP844" s="396"/>
      <c r="JWQ844" s="396"/>
      <c r="JWR844" s="396"/>
      <c r="JWS844" s="396"/>
      <c r="JWT844" s="396"/>
      <c r="JWU844" s="396"/>
      <c r="JWV844" s="396"/>
      <c r="JWW844" s="396"/>
      <c r="JWX844" s="396"/>
      <c r="JWY844" s="396"/>
      <c r="JWZ844" s="396"/>
      <c r="JXA844" s="396"/>
      <c r="JXB844" s="396"/>
      <c r="JXC844" s="396"/>
      <c r="JXD844" s="396"/>
      <c r="JXE844" s="396"/>
      <c r="JXF844" s="396"/>
      <c r="JXG844" s="396"/>
      <c r="JXH844" s="396"/>
      <c r="JXI844" s="396"/>
      <c r="JXJ844" s="396"/>
      <c r="JXK844" s="396"/>
      <c r="JXL844" s="396"/>
      <c r="JXM844" s="396"/>
      <c r="JXN844" s="396"/>
      <c r="JXO844" s="396"/>
      <c r="JXP844" s="396"/>
      <c r="JXQ844" s="396"/>
      <c r="JXR844" s="396"/>
      <c r="JXS844" s="396"/>
      <c r="JXT844" s="396"/>
      <c r="JXU844" s="396"/>
      <c r="JXV844" s="396"/>
      <c r="JXW844" s="396"/>
      <c r="JXX844" s="396"/>
      <c r="JXY844" s="396"/>
      <c r="JXZ844" s="396"/>
      <c r="JYA844" s="396"/>
      <c r="JYB844" s="396"/>
      <c r="JYC844" s="396"/>
      <c r="JYD844" s="396"/>
      <c r="JYE844" s="396"/>
      <c r="JYF844" s="396"/>
      <c r="JYG844" s="396"/>
      <c r="JYH844" s="396"/>
      <c r="JYI844" s="396"/>
      <c r="JYJ844" s="396"/>
      <c r="JYK844" s="396"/>
      <c r="JYL844" s="396"/>
      <c r="JYM844" s="396"/>
      <c r="JYN844" s="396"/>
      <c r="JYO844" s="396"/>
      <c r="JYP844" s="396"/>
      <c r="JYQ844" s="396"/>
      <c r="JYR844" s="396"/>
      <c r="JYS844" s="396"/>
      <c r="JYT844" s="396"/>
      <c r="JYU844" s="396"/>
      <c r="JYV844" s="396"/>
      <c r="JYW844" s="396"/>
      <c r="JYX844" s="396"/>
      <c r="JYY844" s="396"/>
      <c r="JYZ844" s="396"/>
      <c r="JZA844" s="396"/>
      <c r="JZB844" s="396"/>
      <c r="JZC844" s="396"/>
      <c r="JZD844" s="396"/>
      <c r="JZE844" s="396"/>
      <c r="JZF844" s="396"/>
      <c r="JZG844" s="396"/>
      <c r="JZH844" s="396"/>
      <c r="JZI844" s="396"/>
      <c r="JZJ844" s="396"/>
      <c r="JZK844" s="396"/>
      <c r="JZL844" s="396"/>
      <c r="JZM844" s="396"/>
      <c r="JZN844" s="396"/>
      <c r="JZO844" s="396"/>
      <c r="JZP844" s="396"/>
      <c r="JZQ844" s="396"/>
      <c r="JZR844" s="396"/>
      <c r="JZS844" s="396"/>
      <c r="JZT844" s="396"/>
      <c r="JZU844" s="396"/>
      <c r="JZV844" s="396"/>
      <c r="JZW844" s="396"/>
      <c r="JZX844" s="396"/>
      <c r="JZY844" s="396"/>
      <c r="JZZ844" s="396"/>
      <c r="KAA844" s="396"/>
      <c r="KAB844" s="396"/>
      <c r="KAC844" s="396"/>
      <c r="KAD844" s="396"/>
      <c r="KAE844" s="396"/>
      <c r="KAF844" s="396"/>
      <c r="KAG844" s="396"/>
      <c r="KAH844" s="396"/>
      <c r="KAI844" s="396"/>
      <c r="KAJ844" s="396"/>
      <c r="KAK844" s="396"/>
      <c r="KAL844" s="396"/>
      <c r="KAM844" s="396"/>
      <c r="KAN844" s="396"/>
      <c r="KAO844" s="396"/>
      <c r="KAP844" s="396"/>
      <c r="KAQ844" s="396"/>
      <c r="KAR844" s="396"/>
      <c r="KAS844" s="396"/>
      <c r="KAT844" s="396"/>
      <c r="KAU844" s="396"/>
      <c r="KAV844" s="396"/>
      <c r="KAW844" s="396"/>
      <c r="KAX844" s="396"/>
      <c r="KAY844" s="396"/>
      <c r="KAZ844" s="396"/>
      <c r="KBA844" s="396"/>
      <c r="KBB844" s="396"/>
      <c r="KBC844" s="396"/>
      <c r="KBD844" s="396"/>
      <c r="KBE844" s="396"/>
      <c r="KBF844" s="396"/>
      <c r="KBG844" s="396"/>
      <c r="KBH844" s="396"/>
      <c r="KBI844" s="396"/>
      <c r="KBJ844" s="396"/>
      <c r="KBK844" s="396"/>
      <c r="KBL844" s="396"/>
      <c r="KBM844" s="396"/>
      <c r="KBN844" s="396"/>
      <c r="KBO844" s="396"/>
      <c r="KBP844" s="396"/>
      <c r="KBQ844" s="396"/>
      <c r="KBR844" s="396"/>
      <c r="KBS844" s="396"/>
      <c r="KBT844" s="396"/>
      <c r="KBU844" s="396"/>
      <c r="KBV844" s="396"/>
      <c r="KBW844" s="396"/>
      <c r="KBX844" s="396"/>
      <c r="KBY844" s="396"/>
      <c r="KBZ844" s="396"/>
      <c r="KCA844" s="396"/>
      <c r="KCB844" s="396"/>
      <c r="KCC844" s="396"/>
      <c r="KCD844" s="396"/>
      <c r="KCE844" s="396"/>
      <c r="KCF844" s="396"/>
      <c r="KCG844" s="396"/>
      <c r="KCH844" s="396"/>
      <c r="KCI844" s="396"/>
      <c r="KCJ844" s="396"/>
      <c r="KCK844" s="396"/>
      <c r="KCL844" s="396"/>
      <c r="KCM844" s="396"/>
      <c r="KCN844" s="396"/>
      <c r="KCO844" s="396"/>
      <c r="KCP844" s="396"/>
      <c r="KCQ844" s="396"/>
      <c r="KCR844" s="396"/>
      <c r="KCS844" s="396"/>
      <c r="KCT844" s="396"/>
      <c r="KCU844" s="396"/>
      <c r="KCV844" s="396"/>
      <c r="KCW844" s="396"/>
      <c r="KCX844" s="396"/>
      <c r="KCY844" s="396"/>
      <c r="KCZ844" s="396"/>
      <c r="KDA844" s="396"/>
      <c r="KDB844" s="396"/>
      <c r="KDC844" s="396"/>
      <c r="KDD844" s="396"/>
      <c r="KDE844" s="396"/>
      <c r="KDF844" s="396"/>
      <c r="KDG844" s="396"/>
      <c r="KDH844" s="396"/>
      <c r="KDI844" s="396"/>
      <c r="KDJ844" s="396"/>
      <c r="KDK844" s="396"/>
      <c r="KDL844" s="396"/>
      <c r="KDM844" s="396"/>
      <c r="KDN844" s="396"/>
      <c r="KDO844" s="396"/>
      <c r="KDP844" s="396"/>
      <c r="KDQ844" s="396"/>
      <c r="KDR844" s="396"/>
      <c r="KDS844" s="396"/>
      <c r="KDT844" s="396"/>
      <c r="KDU844" s="396"/>
      <c r="KDV844" s="396"/>
      <c r="KDW844" s="396"/>
      <c r="KDX844" s="396"/>
      <c r="KDY844" s="396"/>
      <c r="KDZ844" s="396"/>
      <c r="KEA844" s="396"/>
      <c r="KEB844" s="396"/>
      <c r="KEC844" s="396"/>
      <c r="KED844" s="396"/>
      <c r="KEE844" s="396"/>
      <c r="KEF844" s="396"/>
      <c r="KEG844" s="396"/>
      <c r="KEH844" s="396"/>
      <c r="KEI844" s="396"/>
      <c r="KEJ844" s="396"/>
      <c r="KEK844" s="396"/>
      <c r="KEL844" s="396"/>
      <c r="KEM844" s="396"/>
      <c r="KEN844" s="396"/>
      <c r="KEO844" s="396"/>
      <c r="KEP844" s="396"/>
      <c r="KEQ844" s="396"/>
      <c r="KER844" s="396"/>
      <c r="KES844" s="396"/>
      <c r="KET844" s="396"/>
      <c r="KEU844" s="396"/>
      <c r="KEV844" s="396"/>
      <c r="KEW844" s="396"/>
      <c r="KEX844" s="396"/>
      <c r="KEY844" s="396"/>
      <c r="KEZ844" s="396"/>
      <c r="KFA844" s="396"/>
      <c r="KFB844" s="396"/>
      <c r="KFC844" s="396"/>
      <c r="KFD844" s="396"/>
      <c r="KFE844" s="396"/>
      <c r="KFF844" s="396"/>
      <c r="KFG844" s="396"/>
      <c r="KFH844" s="396"/>
      <c r="KFI844" s="396"/>
      <c r="KFJ844" s="396"/>
      <c r="KFK844" s="396"/>
      <c r="KFL844" s="396"/>
      <c r="KFM844" s="396"/>
      <c r="KFN844" s="396"/>
      <c r="KFO844" s="396"/>
      <c r="KFP844" s="396"/>
      <c r="KFQ844" s="396"/>
      <c r="KFR844" s="396"/>
      <c r="KFS844" s="396"/>
      <c r="KFT844" s="396"/>
      <c r="KFU844" s="396"/>
      <c r="KFV844" s="396"/>
      <c r="KFW844" s="396"/>
      <c r="KFX844" s="396"/>
      <c r="KFY844" s="396"/>
      <c r="KFZ844" s="396"/>
      <c r="KGA844" s="396"/>
      <c r="KGB844" s="396"/>
      <c r="KGC844" s="396"/>
      <c r="KGD844" s="396"/>
      <c r="KGE844" s="396"/>
      <c r="KGF844" s="396"/>
      <c r="KGG844" s="396"/>
      <c r="KGH844" s="396"/>
      <c r="KGI844" s="396"/>
      <c r="KGJ844" s="396"/>
      <c r="KGK844" s="396"/>
      <c r="KGL844" s="396"/>
      <c r="KGM844" s="396"/>
      <c r="KGN844" s="396"/>
      <c r="KGO844" s="396"/>
      <c r="KGP844" s="396"/>
      <c r="KGQ844" s="396"/>
      <c r="KGR844" s="396"/>
      <c r="KGS844" s="396"/>
      <c r="KGT844" s="396"/>
      <c r="KGU844" s="396"/>
      <c r="KGV844" s="396"/>
      <c r="KGW844" s="396"/>
      <c r="KGX844" s="396"/>
      <c r="KGY844" s="396"/>
      <c r="KGZ844" s="396"/>
      <c r="KHA844" s="396"/>
      <c r="KHB844" s="396"/>
      <c r="KHC844" s="396"/>
      <c r="KHD844" s="396"/>
      <c r="KHE844" s="396"/>
      <c r="KHF844" s="396"/>
      <c r="KHG844" s="396"/>
      <c r="KHH844" s="396"/>
      <c r="KHI844" s="396"/>
      <c r="KHJ844" s="396"/>
      <c r="KHK844" s="396"/>
      <c r="KHL844" s="396"/>
      <c r="KHM844" s="396"/>
      <c r="KHN844" s="396"/>
      <c r="KHO844" s="396"/>
      <c r="KHP844" s="396"/>
      <c r="KHQ844" s="396"/>
      <c r="KHR844" s="396"/>
      <c r="KHS844" s="396"/>
      <c r="KHT844" s="396"/>
      <c r="KHU844" s="396"/>
      <c r="KHV844" s="396"/>
      <c r="KHW844" s="396"/>
      <c r="KHX844" s="396"/>
      <c r="KHY844" s="396"/>
      <c r="KHZ844" s="396"/>
      <c r="KIA844" s="396"/>
      <c r="KIB844" s="396"/>
      <c r="KIC844" s="396"/>
      <c r="KID844" s="396"/>
      <c r="KIE844" s="396"/>
      <c r="KIF844" s="396"/>
      <c r="KIG844" s="396"/>
      <c r="KIH844" s="396"/>
      <c r="KII844" s="396"/>
      <c r="KIJ844" s="396"/>
      <c r="KIK844" s="396"/>
      <c r="KIL844" s="396"/>
      <c r="KIM844" s="396"/>
      <c r="KIN844" s="396"/>
      <c r="KIO844" s="396"/>
      <c r="KIP844" s="396"/>
      <c r="KIQ844" s="396"/>
      <c r="KIR844" s="396"/>
      <c r="KIS844" s="396"/>
      <c r="KIT844" s="396"/>
      <c r="KIU844" s="396"/>
      <c r="KIV844" s="396"/>
      <c r="KIW844" s="396"/>
      <c r="KIX844" s="396"/>
      <c r="KIY844" s="396"/>
      <c r="KIZ844" s="396"/>
      <c r="KJA844" s="396"/>
      <c r="KJB844" s="396"/>
      <c r="KJC844" s="396"/>
      <c r="KJD844" s="396"/>
      <c r="KJE844" s="396"/>
      <c r="KJF844" s="396"/>
      <c r="KJG844" s="396"/>
      <c r="KJH844" s="396"/>
      <c r="KJI844" s="396"/>
      <c r="KJJ844" s="396"/>
      <c r="KJK844" s="396"/>
      <c r="KJL844" s="396"/>
      <c r="KJM844" s="396"/>
      <c r="KJN844" s="396"/>
      <c r="KJO844" s="396"/>
      <c r="KJP844" s="396"/>
      <c r="KJQ844" s="396"/>
      <c r="KJR844" s="396"/>
      <c r="KJS844" s="396"/>
      <c r="KJT844" s="396"/>
      <c r="KJU844" s="396"/>
      <c r="KJV844" s="396"/>
      <c r="KJW844" s="396"/>
      <c r="KJX844" s="396"/>
      <c r="KJY844" s="396"/>
      <c r="KJZ844" s="396"/>
      <c r="KKA844" s="396"/>
      <c r="KKB844" s="396"/>
      <c r="KKC844" s="396"/>
      <c r="KKD844" s="396"/>
      <c r="KKE844" s="396"/>
      <c r="KKF844" s="396"/>
      <c r="KKG844" s="396"/>
      <c r="KKH844" s="396"/>
      <c r="KKI844" s="396"/>
      <c r="KKJ844" s="396"/>
      <c r="KKK844" s="396"/>
      <c r="KKL844" s="396"/>
      <c r="KKM844" s="396"/>
      <c r="KKN844" s="396"/>
      <c r="KKO844" s="396"/>
      <c r="KKP844" s="396"/>
      <c r="KKQ844" s="396"/>
      <c r="KKR844" s="396"/>
      <c r="KKS844" s="396"/>
      <c r="KKT844" s="396"/>
      <c r="KKU844" s="396"/>
      <c r="KKV844" s="396"/>
      <c r="KKW844" s="396"/>
      <c r="KKX844" s="396"/>
      <c r="KKY844" s="396"/>
      <c r="KKZ844" s="396"/>
      <c r="KLA844" s="396"/>
      <c r="KLB844" s="396"/>
      <c r="KLC844" s="396"/>
      <c r="KLD844" s="396"/>
      <c r="KLE844" s="396"/>
      <c r="KLF844" s="396"/>
      <c r="KLG844" s="396"/>
      <c r="KLH844" s="396"/>
      <c r="KLI844" s="396"/>
      <c r="KLJ844" s="396"/>
      <c r="KLK844" s="396"/>
      <c r="KLL844" s="396"/>
      <c r="KLM844" s="396"/>
      <c r="KLN844" s="396"/>
      <c r="KLO844" s="396"/>
      <c r="KLP844" s="396"/>
      <c r="KLQ844" s="396"/>
      <c r="KLR844" s="396"/>
      <c r="KLS844" s="396"/>
      <c r="KLT844" s="396"/>
      <c r="KLU844" s="396"/>
      <c r="KLV844" s="396"/>
      <c r="KLW844" s="396"/>
      <c r="KLX844" s="396"/>
      <c r="KLY844" s="396"/>
      <c r="KLZ844" s="396"/>
      <c r="KMA844" s="396"/>
      <c r="KMB844" s="396"/>
      <c r="KMC844" s="396"/>
      <c r="KMD844" s="396"/>
      <c r="KME844" s="396"/>
      <c r="KMF844" s="396"/>
      <c r="KMG844" s="396"/>
      <c r="KMH844" s="396"/>
      <c r="KMI844" s="396"/>
      <c r="KMJ844" s="396"/>
      <c r="KMK844" s="396"/>
      <c r="KML844" s="396"/>
      <c r="KMM844" s="396"/>
      <c r="KMN844" s="396"/>
      <c r="KMO844" s="396"/>
      <c r="KMP844" s="396"/>
      <c r="KMQ844" s="396"/>
      <c r="KMR844" s="396"/>
      <c r="KMS844" s="396"/>
      <c r="KMT844" s="396"/>
      <c r="KMU844" s="396"/>
      <c r="KMV844" s="396"/>
      <c r="KMW844" s="396"/>
      <c r="KMX844" s="396"/>
      <c r="KMY844" s="396"/>
      <c r="KMZ844" s="396"/>
      <c r="KNA844" s="396"/>
      <c r="KNB844" s="396"/>
      <c r="KNC844" s="396"/>
      <c r="KND844" s="396"/>
      <c r="KNE844" s="396"/>
      <c r="KNF844" s="396"/>
      <c r="KNG844" s="396"/>
      <c r="KNH844" s="396"/>
      <c r="KNI844" s="396"/>
      <c r="KNJ844" s="396"/>
      <c r="KNK844" s="396"/>
      <c r="KNL844" s="396"/>
      <c r="KNM844" s="396"/>
      <c r="KNN844" s="396"/>
      <c r="KNO844" s="396"/>
      <c r="KNP844" s="396"/>
      <c r="KNQ844" s="396"/>
      <c r="KNR844" s="396"/>
      <c r="KNS844" s="396"/>
      <c r="KNT844" s="396"/>
      <c r="KNU844" s="396"/>
      <c r="KNV844" s="396"/>
      <c r="KNW844" s="396"/>
      <c r="KNX844" s="396"/>
      <c r="KNY844" s="396"/>
      <c r="KNZ844" s="396"/>
      <c r="KOA844" s="396"/>
      <c r="KOB844" s="396"/>
      <c r="KOC844" s="396"/>
      <c r="KOD844" s="396"/>
      <c r="KOE844" s="396"/>
      <c r="KOF844" s="396"/>
      <c r="KOG844" s="396"/>
      <c r="KOH844" s="396"/>
      <c r="KOI844" s="396"/>
      <c r="KOJ844" s="396"/>
      <c r="KOK844" s="396"/>
      <c r="KOL844" s="396"/>
      <c r="KOM844" s="396"/>
      <c r="KON844" s="396"/>
      <c r="KOO844" s="396"/>
      <c r="KOP844" s="396"/>
      <c r="KOQ844" s="396"/>
      <c r="KOR844" s="396"/>
      <c r="KOS844" s="396"/>
      <c r="KOT844" s="396"/>
      <c r="KOU844" s="396"/>
      <c r="KOV844" s="396"/>
      <c r="KOW844" s="396"/>
      <c r="KOX844" s="396"/>
      <c r="KOY844" s="396"/>
      <c r="KOZ844" s="396"/>
      <c r="KPA844" s="396"/>
      <c r="KPB844" s="396"/>
      <c r="KPC844" s="396"/>
      <c r="KPD844" s="396"/>
      <c r="KPE844" s="396"/>
      <c r="KPF844" s="396"/>
      <c r="KPG844" s="396"/>
      <c r="KPH844" s="396"/>
      <c r="KPI844" s="396"/>
      <c r="KPJ844" s="396"/>
      <c r="KPK844" s="396"/>
      <c r="KPL844" s="396"/>
      <c r="KPM844" s="396"/>
      <c r="KPN844" s="396"/>
      <c r="KPO844" s="396"/>
      <c r="KPP844" s="396"/>
      <c r="KPQ844" s="396"/>
      <c r="KPR844" s="396"/>
      <c r="KPS844" s="396"/>
      <c r="KPT844" s="396"/>
      <c r="KPU844" s="396"/>
      <c r="KPV844" s="396"/>
      <c r="KPW844" s="396"/>
      <c r="KPX844" s="396"/>
      <c r="KPY844" s="396"/>
      <c r="KPZ844" s="396"/>
      <c r="KQA844" s="396"/>
      <c r="KQB844" s="396"/>
      <c r="KQC844" s="396"/>
      <c r="KQD844" s="396"/>
      <c r="KQE844" s="396"/>
      <c r="KQF844" s="396"/>
      <c r="KQG844" s="396"/>
      <c r="KQH844" s="396"/>
      <c r="KQI844" s="396"/>
      <c r="KQJ844" s="396"/>
      <c r="KQK844" s="396"/>
      <c r="KQL844" s="396"/>
      <c r="KQM844" s="396"/>
      <c r="KQN844" s="396"/>
      <c r="KQO844" s="396"/>
      <c r="KQP844" s="396"/>
      <c r="KQQ844" s="396"/>
      <c r="KQR844" s="396"/>
      <c r="KQS844" s="396"/>
      <c r="KQT844" s="396"/>
      <c r="KQU844" s="396"/>
      <c r="KQV844" s="396"/>
      <c r="KQW844" s="396"/>
      <c r="KQX844" s="396"/>
      <c r="KQY844" s="396"/>
      <c r="KQZ844" s="396"/>
      <c r="KRA844" s="396"/>
      <c r="KRB844" s="396"/>
      <c r="KRC844" s="396"/>
      <c r="KRD844" s="396"/>
      <c r="KRE844" s="396"/>
      <c r="KRF844" s="396"/>
      <c r="KRG844" s="396"/>
      <c r="KRH844" s="396"/>
      <c r="KRI844" s="396"/>
      <c r="KRJ844" s="396"/>
      <c r="KRK844" s="396"/>
      <c r="KRL844" s="396"/>
      <c r="KRM844" s="396"/>
      <c r="KRN844" s="396"/>
      <c r="KRO844" s="396"/>
      <c r="KRP844" s="396"/>
      <c r="KRQ844" s="396"/>
      <c r="KRR844" s="396"/>
      <c r="KRS844" s="396"/>
      <c r="KRT844" s="396"/>
      <c r="KRU844" s="396"/>
      <c r="KRV844" s="396"/>
      <c r="KRW844" s="396"/>
      <c r="KRX844" s="396"/>
      <c r="KRY844" s="396"/>
      <c r="KRZ844" s="396"/>
      <c r="KSA844" s="396"/>
      <c r="KSB844" s="396"/>
      <c r="KSC844" s="396"/>
      <c r="KSD844" s="396"/>
      <c r="KSE844" s="396"/>
      <c r="KSF844" s="396"/>
      <c r="KSG844" s="396"/>
      <c r="KSH844" s="396"/>
      <c r="KSI844" s="396"/>
      <c r="KSJ844" s="396"/>
      <c r="KSK844" s="396"/>
      <c r="KSL844" s="396"/>
      <c r="KSM844" s="396"/>
      <c r="KSN844" s="396"/>
      <c r="KSO844" s="396"/>
      <c r="KSP844" s="396"/>
      <c r="KSQ844" s="396"/>
      <c r="KSR844" s="396"/>
      <c r="KSS844" s="396"/>
      <c r="KST844" s="396"/>
      <c r="KSU844" s="396"/>
      <c r="KSV844" s="396"/>
      <c r="KSW844" s="396"/>
      <c r="KSX844" s="396"/>
      <c r="KSY844" s="396"/>
      <c r="KSZ844" s="396"/>
      <c r="KTA844" s="396"/>
      <c r="KTB844" s="396"/>
      <c r="KTC844" s="396"/>
      <c r="KTD844" s="396"/>
      <c r="KTE844" s="396"/>
      <c r="KTF844" s="396"/>
      <c r="KTG844" s="396"/>
      <c r="KTH844" s="396"/>
      <c r="KTI844" s="396"/>
      <c r="KTJ844" s="396"/>
      <c r="KTK844" s="396"/>
      <c r="KTL844" s="396"/>
      <c r="KTM844" s="396"/>
      <c r="KTN844" s="396"/>
      <c r="KTO844" s="396"/>
      <c r="KTP844" s="396"/>
      <c r="KTQ844" s="396"/>
      <c r="KTR844" s="396"/>
      <c r="KTS844" s="396"/>
      <c r="KTT844" s="396"/>
      <c r="KTU844" s="396"/>
      <c r="KTV844" s="396"/>
      <c r="KTW844" s="396"/>
      <c r="KTX844" s="396"/>
      <c r="KTY844" s="396"/>
      <c r="KTZ844" s="396"/>
      <c r="KUA844" s="396"/>
      <c r="KUB844" s="396"/>
      <c r="KUC844" s="396"/>
      <c r="KUD844" s="396"/>
      <c r="KUE844" s="396"/>
      <c r="KUF844" s="396"/>
      <c r="KUG844" s="396"/>
      <c r="KUH844" s="396"/>
      <c r="KUI844" s="396"/>
      <c r="KUJ844" s="396"/>
      <c r="KUK844" s="396"/>
      <c r="KUL844" s="396"/>
      <c r="KUM844" s="396"/>
      <c r="KUN844" s="396"/>
      <c r="KUO844" s="396"/>
      <c r="KUP844" s="396"/>
      <c r="KUQ844" s="396"/>
      <c r="KUR844" s="396"/>
      <c r="KUS844" s="396"/>
      <c r="KUT844" s="396"/>
      <c r="KUU844" s="396"/>
      <c r="KUV844" s="396"/>
      <c r="KUW844" s="396"/>
      <c r="KUX844" s="396"/>
      <c r="KUY844" s="396"/>
      <c r="KUZ844" s="396"/>
      <c r="KVA844" s="396"/>
      <c r="KVB844" s="396"/>
      <c r="KVC844" s="396"/>
      <c r="KVD844" s="396"/>
      <c r="KVE844" s="396"/>
      <c r="KVF844" s="396"/>
      <c r="KVG844" s="396"/>
      <c r="KVH844" s="396"/>
      <c r="KVI844" s="396"/>
      <c r="KVJ844" s="396"/>
      <c r="KVK844" s="396"/>
      <c r="KVL844" s="396"/>
      <c r="KVM844" s="396"/>
      <c r="KVN844" s="396"/>
      <c r="KVO844" s="396"/>
      <c r="KVP844" s="396"/>
      <c r="KVQ844" s="396"/>
      <c r="KVR844" s="396"/>
      <c r="KVS844" s="396"/>
      <c r="KVT844" s="396"/>
      <c r="KVU844" s="396"/>
      <c r="KVV844" s="396"/>
      <c r="KVW844" s="396"/>
      <c r="KVX844" s="396"/>
      <c r="KVY844" s="396"/>
      <c r="KVZ844" s="396"/>
      <c r="KWA844" s="396"/>
      <c r="KWB844" s="396"/>
      <c r="KWC844" s="396"/>
      <c r="KWD844" s="396"/>
      <c r="KWE844" s="396"/>
      <c r="KWF844" s="396"/>
      <c r="KWG844" s="396"/>
      <c r="KWH844" s="396"/>
      <c r="KWI844" s="396"/>
      <c r="KWJ844" s="396"/>
      <c r="KWK844" s="396"/>
      <c r="KWL844" s="396"/>
      <c r="KWM844" s="396"/>
      <c r="KWN844" s="396"/>
      <c r="KWO844" s="396"/>
      <c r="KWP844" s="396"/>
      <c r="KWQ844" s="396"/>
      <c r="KWR844" s="396"/>
      <c r="KWS844" s="396"/>
      <c r="KWT844" s="396"/>
      <c r="KWU844" s="396"/>
      <c r="KWV844" s="396"/>
      <c r="KWW844" s="396"/>
      <c r="KWX844" s="396"/>
      <c r="KWY844" s="396"/>
      <c r="KWZ844" s="396"/>
      <c r="KXA844" s="396"/>
      <c r="KXB844" s="396"/>
      <c r="KXC844" s="396"/>
      <c r="KXD844" s="396"/>
      <c r="KXE844" s="396"/>
      <c r="KXF844" s="396"/>
      <c r="KXG844" s="396"/>
      <c r="KXH844" s="396"/>
      <c r="KXI844" s="396"/>
      <c r="KXJ844" s="396"/>
      <c r="KXK844" s="396"/>
      <c r="KXL844" s="396"/>
      <c r="KXM844" s="396"/>
      <c r="KXN844" s="396"/>
      <c r="KXO844" s="396"/>
      <c r="KXP844" s="396"/>
      <c r="KXQ844" s="396"/>
      <c r="KXR844" s="396"/>
      <c r="KXS844" s="396"/>
      <c r="KXT844" s="396"/>
      <c r="KXU844" s="396"/>
      <c r="KXV844" s="396"/>
      <c r="KXW844" s="396"/>
      <c r="KXX844" s="396"/>
      <c r="KXY844" s="396"/>
      <c r="KXZ844" s="396"/>
      <c r="KYA844" s="396"/>
      <c r="KYB844" s="396"/>
      <c r="KYC844" s="396"/>
      <c r="KYD844" s="396"/>
      <c r="KYE844" s="396"/>
      <c r="KYF844" s="396"/>
      <c r="KYG844" s="396"/>
      <c r="KYH844" s="396"/>
      <c r="KYI844" s="396"/>
      <c r="KYJ844" s="396"/>
      <c r="KYK844" s="396"/>
      <c r="KYL844" s="396"/>
      <c r="KYM844" s="396"/>
      <c r="KYN844" s="396"/>
      <c r="KYO844" s="396"/>
      <c r="KYP844" s="396"/>
      <c r="KYQ844" s="396"/>
      <c r="KYR844" s="396"/>
      <c r="KYS844" s="396"/>
      <c r="KYT844" s="396"/>
      <c r="KYU844" s="396"/>
      <c r="KYV844" s="396"/>
      <c r="KYW844" s="396"/>
      <c r="KYX844" s="396"/>
      <c r="KYY844" s="396"/>
      <c r="KYZ844" s="396"/>
      <c r="KZA844" s="396"/>
      <c r="KZB844" s="396"/>
      <c r="KZC844" s="396"/>
      <c r="KZD844" s="396"/>
      <c r="KZE844" s="396"/>
      <c r="KZF844" s="396"/>
      <c r="KZG844" s="396"/>
      <c r="KZH844" s="396"/>
      <c r="KZI844" s="396"/>
      <c r="KZJ844" s="396"/>
      <c r="KZK844" s="396"/>
      <c r="KZL844" s="396"/>
      <c r="KZM844" s="396"/>
      <c r="KZN844" s="396"/>
      <c r="KZO844" s="396"/>
      <c r="KZP844" s="396"/>
      <c r="KZQ844" s="396"/>
      <c r="KZR844" s="396"/>
      <c r="KZS844" s="396"/>
      <c r="KZT844" s="396"/>
      <c r="KZU844" s="396"/>
      <c r="KZV844" s="396"/>
      <c r="KZW844" s="396"/>
      <c r="KZX844" s="396"/>
      <c r="KZY844" s="396"/>
      <c r="KZZ844" s="396"/>
      <c r="LAA844" s="396"/>
      <c r="LAB844" s="396"/>
      <c r="LAC844" s="396"/>
      <c r="LAD844" s="396"/>
      <c r="LAE844" s="396"/>
      <c r="LAF844" s="396"/>
      <c r="LAG844" s="396"/>
      <c r="LAH844" s="396"/>
      <c r="LAI844" s="396"/>
      <c r="LAJ844" s="396"/>
      <c r="LAK844" s="396"/>
      <c r="LAL844" s="396"/>
      <c r="LAM844" s="396"/>
      <c r="LAN844" s="396"/>
      <c r="LAO844" s="396"/>
      <c r="LAP844" s="396"/>
      <c r="LAQ844" s="396"/>
      <c r="LAR844" s="396"/>
      <c r="LAS844" s="396"/>
      <c r="LAT844" s="396"/>
      <c r="LAU844" s="396"/>
      <c r="LAV844" s="396"/>
      <c r="LAW844" s="396"/>
      <c r="LAX844" s="396"/>
      <c r="LAY844" s="396"/>
      <c r="LAZ844" s="396"/>
      <c r="LBA844" s="396"/>
      <c r="LBB844" s="396"/>
      <c r="LBC844" s="396"/>
      <c r="LBD844" s="396"/>
      <c r="LBE844" s="396"/>
      <c r="LBF844" s="396"/>
      <c r="LBG844" s="396"/>
      <c r="LBH844" s="396"/>
      <c r="LBI844" s="396"/>
      <c r="LBJ844" s="396"/>
      <c r="LBK844" s="396"/>
      <c r="LBL844" s="396"/>
      <c r="LBM844" s="396"/>
      <c r="LBN844" s="396"/>
      <c r="LBO844" s="396"/>
      <c r="LBP844" s="396"/>
      <c r="LBQ844" s="396"/>
      <c r="LBR844" s="396"/>
      <c r="LBS844" s="396"/>
      <c r="LBT844" s="396"/>
      <c r="LBU844" s="396"/>
      <c r="LBV844" s="396"/>
      <c r="LBW844" s="396"/>
      <c r="LBX844" s="396"/>
      <c r="LBY844" s="396"/>
      <c r="LBZ844" s="396"/>
      <c r="LCA844" s="396"/>
      <c r="LCB844" s="396"/>
      <c r="LCC844" s="396"/>
      <c r="LCD844" s="396"/>
      <c r="LCE844" s="396"/>
      <c r="LCF844" s="396"/>
      <c r="LCG844" s="396"/>
      <c r="LCH844" s="396"/>
      <c r="LCI844" s="396"/>
      <c r="LCJ844" s="396"/>
      <c r="LCK844" s="396"/>
      <c r="LCL844" s="396"/>
      <c r="LCM844" s="396"/>
      <c r="LCN844" s="396"/>
      <c r="LCO844" s="396"/>
      <c r="LCP844" s="396"/>
      <c r="LCQ844" s="396"/>
      <c r="LCR844" s="396"/>
      <c r="LCS844" s="396"/>
      <c r="LCT844" s="396"/>
      <c r="LCU844" s="396"/>
      <c r="LCV844" s="396"/>
      <c r="LCW844" s="396"/>
      <c r="LCX844" s="396"/>
      <c r="LCY844" s="396"/>
      <c r="LCZ844" s="396"/>
      <c r="LDA844" s="396"/>
      <c r="LDB844" s="396"/>
      <c r="LDC844" s="396"/>
      <c r="LDD844" s="396"/>
      <c r="LDE844" s="396"/>
      <c r="LDF844" s="396"/>
      <c r="LDG844" s="396"/>
      <c r="LDH844" s="396"/>
      <c r="LDI844" s="396"/>
      <c r="LDJ844" s="396"/>
      <c r="LDK844" s="396"/>
      <c r="LDL844" s="396"/>
      <c r="LDM844" s="396"/>
      <c r="LDN844" s="396"/>
      <c r="LDO844" s="396"/>
      <c r="LDP844" s="396"/>
      <c r="LDQ844" s="396"/>
      <c r="LDR844" s="396"/>
      <c r="LDS844" s="396"/>
      <c r="LDT844" s="396"/>
      <c r="LDU844" s="396"/>
      <c r="LDV844" s="396"/>
      <c r="LDW844" s="396"/>
      <c r="LDX844" s="396"/>
      <c r="LDY844" s="396"/>
      <c r="LDZ844" s="396"/>
      <c r="LEA844" s="396"/>
      <c r="LEB844" s="396"/>
      <c r="LEC844" s="396"/>
      <c r="LED844" s="396"/>
      <c r="LEE844" s="396"/>
      <c r="LEF844" s="396"/>
      <c r="LEG844" s="396"/>
      <c r="LEH844" s="396"/>
      <c r="LEI844" s="396"/>
      <c r="LEJ844" s="396"/>
      <c r="LEK844" s="396"/>
      <c r="LEL844" s="396"/>
      <c r="LEM844" s="396"/>
      <c r="LEN844" s="396"/>
      <c r="LEO844" s="396"/>
      <c r="LEP844" s="396"/>
      <c r="LEQ844" s="396"/>
      <c r="LER844" s="396"/>
      <c r="LES844" s="396"/>
      <c r="LET844" s="396"/>
      <c r="LEU844" s="396"/>
      <c r="LEV844" s="396"/>
      <c r="LEW844" s="396"/>
      <c r="LEX844" s="396"/>
      <c r="LEY844" s="396"/>
      <c r="LEZ844" s="396"/>
      <c r="LFA844" s="396"/>
      <c r="LFB844" s="396"/>
      <c r="LFC844" s="396"/>
      <c r="LFD844" s="396"/>
      <c r="LFE844" s="396"/>
      <c r="LFF844" s="396"/>
      <c r="LFG844" s="396"/>
      <c r="LFH844" s="396"/>
      <c r="LFI844" s="396"/>
      <c r="LFJ844" s="396"/>
      <c r="LFK844" s="396"/>
      <c r="LFL844" s="396"/>
      <c r="LFM844" s="396"/>
      <c r="LFN844" s="396"/>
      <c r="LFO844" s="396"/>
      <c r="LFP844" s="396"/>
      <c r="LFQ844" s="396"/>
      <c r="LFR844" s="396"/>
      <c r="LFS844" s="396"/>
      <c r="LFT844" s="396"/>
      <c r="LFU844" s="396"/>
      <c r="LFV844" s="396"/>
      <c r="LFW844" s="396"/>
      <c r="LFX844" s="396"/>
      <c r="LFY844" s="396"/>
      <c r="LFZ844" s="396"/>
      <c r="LGA844" s="396"/>
      <c r="LGB844" s="396"/>
      <c r="LGC844" s="396"/>
      <c r="LGD844" s="396"/>
      <c r="LGE844" s="396"/>
      <c r="LGF844" s="396"/>
      <c r="LGG844" s="396"/>
      <c r="LGH844" s="396"/>
      <c r="LGI844" s="396"/>
      <c r="LGJ844" s="396"/>
      <c r="LGK844" s="396"/>
      <c r="LGL844" s="396"/>
      <c r="LGM844" s="396"/>
      <c r="LGN844" s="396"/>
      <c r="LGO844" s="396"/>
      <c r="LGP844" s="396"/>
      <c r="LGQ844" s="396"/>
      <c r="LGR844" s="396"/>
      <c r="LGS844" s="396"/>
      <c r="LGT844" s="396"/>
      <c r="LGU844" s="396"/>
      <c r="LGV844" s="396"/>
      <c r="LGW844" s="396"/>
      <c r="LGX844" s="396"/>
      <c r="LGY844" s="396"/>
      <c r="LGZ844" s="396"/>
      <c r="LHA844" s="396"/>
      <c r="LHB844" s="396"/>
      <c r="LHC844" s="396"/>
      <c r="LHD844" s="396"/>
      <c r="LHE844" s="396"/>
      <c r="LHF844" s="396"/>
      <c r="LHG844" s="396"/>
      <c r="LHH844" s="396"/>
      <c r="LHI844" s="396"/>
      <c r="LHJ844" s="396"/>
      <c r="LHK844" s="396"/>
      <c r="LHL844" s="396"/>
      <c r="LHM844" s="396"/>
      <c r="LHN844" s="396"/>
      <c r="LHO844" s="396"/>
      <c r="LHP844" s="396"/>
      <c r="LHQ844" s="396"/>
      <c r="LHR844" s="396"/>
      <c r="LHS844" s="396"/>
      <c r="LHT844" s="396"/>
      <c r="LHU844" s="396"/>
      <c r="LHV844" s="396"/>
      <c r="LHW844" s="396"/>
      <c r="LHX844" s="396"/>
      <c r="LHY844" s="396"/>
      <c r="LHZ844" s="396"/>
      <c r="LIA844" s="396"/>
      <c r="LIB844" s="396"/>
      <c r="LIC844" s="396"/>
      <c r="LID844" s="396"/>
      <c r="LIE844" s="396"/>
      <c r="LIF844" s="396"/>
      <c r="LIG844" s="396"/>
      <c r="LIH844" s="396"/>
      <c r="LII844" s="396"/>
      <c r="LIJ844" s="396"/>
      <c r="LIK844" s="396"/>
      <c r="LIL844" s="396"/>
      <c r="LIM844" s="396"/>
      <c r="LIN844" s="396"/>
      <c r="LIO844" s="396"/>
      <c r="LIP844" s="396"/>
      <c r="LIQ844" s="396"/>
      <c r="LIR844" s="396"/>
      <c r="LIS844" s="396"/>
      <c r="LIT844" s="396"/>
      <c r="LIU844" s="396"/>
      <c r="LIV844" s="396"/>
      <c r="LIW844" s="396"/>
      <c r="LIX844" s="396"/>
      <c r="LIY844" s="396"/>
      <c r="LIZ844" s="396"/>
      <c r="LJA844" s="396"/>
      <c r="LJB844" s="396"/>
      <c r="LJC844" s="396"/>
      <c r="LJD844" s="396"/>
      <c r="LJE844" s="396"/>
      <c r="LJF844" s="396"/>
      <c r="LJG844" s="396"/>
      <c r="LJH844" s="396"/>
      <c r="LJI844" s="396"/>
      <c r="LJJ844" s="396"/>
      <c r="LJK844" s="396"/>
      <c r="LJL844" s="396"/>
      <c r="LJM844" s="396"/>
      <c r="LJN844" s="396"/>
      <c r="LJO844" s="396"/>
      <c r="LJP844" s="396"/>
      <c r="LJQ844" s="396"/>
      <c r="LJR844" s="396"/>
      <c r="LJS844" s="396"/>
      <c r="LJT844" s="396"/>
      <c r="LJU844" s="396"/>
      <c r="LJV844" s="396"/>
      <c r="LJW844" s="396"/>
      <c r="LJX844" s="396"/>
      <c r="LJY844" s="396"/>
      <c r="LJZ844" s="396"/>
      <c r="LKA844" s="396"/>
      <c r="LKB844" s="396"/>
      <c r="LKC844" s="396"/>
      <c r="LKD844" s="396"/>
      <c r="LKE844" s="396"/>
      <c r="LKF844" s="396"/>
      <c r="LKG844" s="396"/>
      <c r="LKH844" s="396"/>
      <c r="LKI844" s="396"/>
      <c r="LKJ844" s="396"/>
      <c r="LKK844" s="396"/>
      <c r="LKL844" s="396"/>
      <c r="LKM844" s="396"/>
      <c r="LKN844" s="396"/>
      <c r="LKO844" s="396"/>
      <c r="LKP844" s="396"/>
      <c r="LKQ844" s="396"/>
      <c r="LKR844" s="396"/>
      <c r="LKS844" s="396"/>
      <c r="LKT844" s="396"/>
      <c r="LKU844" s="396"/>
      <c r="LKV844" s="396"/>
      <c r="LKW844" s="396"/>
      <c r="LKX844" s="396"/>
      <c r="LKY844" s="396"/>
      <c r="LKZ844" s="396"/>
      <c r="LLA844" s="396"/>
      <c r="LLB844" s="396"/>
      <c r="LLC844" s="396"/>
      <c r="LLD844" s="396"/>
      <c r="LLE844" s="396"/>
      <c r="LLF844" s="396"/>
      <c r="LLG844" s="396"/>
      <c r="LLH844" s="396"/>
      <c r="LLI844" s="396"/>
      <c r="LLJ844" s="396"/>
      <c r="LLK844" s="396"/>
      <c r="LLL844" s="396"/>
      <c r="LLM844" s="396"/>
      <c r="LLN844" s="396"/>
      <c r="LLO844" s="396"/>
      <c r="LLP844" s="396"/>
      <c r="LLQ844" s="396"/>
      <c r="LLR844" s="396"/>
      <c r="LLS844" s="396"/>
      <c r="LLT844" s="396"/>
      <c r="LLU844" s="396"/>
      <c r="LLV844" s="396"/>
      <c r="LLW844" s="396"/>
      <c r="LLX844" s="396"/>
      <c r="LLY844" s="396"/>
      <c r="LLZ844" s="396"/>
      <c r="LMA844" s="396"/>
      <c r="LMB844" s="396"/>
      <c r="LMC844" s="396"/>
      <c r="LMD844" s="396"/>
      <c r="LME844" s="396"/>
      <c r="LMF844" s="396"/>
      <c r="LMG844" s="396"/>
      <c r="LMH844" s="396"/>
      <c r="LMI844" s="396"/>
      <c r="LMJ844" s="396"/>
      <c r="LMK844" s="396"/>
      <c r="LML844" s="396"/>
      <c r="LMM844" s="396"/>
      <c r="LMN844" s="396"/>
      <c r="LMO844" s="396"/>
      <c r="LMP844" s="396"/>
      <c r="LMQ844" s="396"/>
      <c r="LMR844" s="396"/>
      <c r="LMS844" s="396"/>
      <c r="LMT844" s="396"/>
      <c r="LMU844" s="396"/>
      <c r="LMV844" s="396"/>
      <c r="LMW844" s="396"/>
      <c r="LMX844" s="396"/>
      <c r="LMY844" s="396"/>
      <c r="LMZ844" s="396"/>
      <c r="LNA844" s="396"/>
      <c r="LNB844" s="396"/>
      <c r="LNC844" s="396"/>
      <c r="LND844" s="396"/>
      <c r="LNE844" s="396"/>
      <c r="LNF844" s="396"/>
      <c r="LNG844" s="396"/>
      <c r="LNH844" s="396"/>
      <c r="LNI844" s="396"/>
      <c r="LNJ844" s="396"/>
      <c r="LNK844" s="396"/>
      <c r="LNL844" s="396"/>
      <c r="LNM844" s="396"/>
      <c r="LNN844" s="396"/>
      <c r="LNO844" s="396"/>
      <c r="LNP844" s="396"/>
      <c r="LNQ844" s="396"/>
      <c r="LNR844" s="396"/>
      <c r="LNS844" s="396"/>
      <c r="LNT844" s="396"/>
      <c r="LNU844" s="396"/>
      <c r="LNV844" s="396"/>
      <c r="LNW844" s="396"/>
      <c r="LNX844" s="396"/>
      <c r="LNY844" s="396"/>
      <c r="LNZ844" s="396"/>
      <c r="LOA844" s="396"/>
      <c r="LOB844" s="396"/>
      <c r="LOC844" s="396"/>
      <c r="LOD844" s="396"/>
      <c r="LOE844" s="396"/>
      <c r="LOF844" s="396"/>
      <c r="LOG844" s="396"/>
      <c r="LOH844" s="396"/>
      <c r="LOI844" s="396"/>
      <c r="LOJ844" s="396"/>
      <c r="LOK844" s="396"/>
      <c r="LOL844" s="396"/>
      <c r="LOM844" s="396"/>
      <c r="LON844" s="396"/>
      <c r="LOO844" s="396"/>
      <c r="LOP844" s="396"/>
      <c r="LOQ844" s="396"/>
      <c r="LOR844" s="396"/>
      <c r="LOS844" s="396"/>
      <c r="LOT844" s="396"/>
      <c r="LOU844" s="396"/>
      <c r="LOV844" s="396"/>
      <c r="LOW844" s="396"/>
      <c r="LOX844" s="396"/>
      <c r="LOY844" s="396"/>
      <c r="LOZ844" s="396"/>
      <c r="LPA844" s="396"/>
      <c r="LPB844" s="396"/>
      <c r="LPC844" s="396"/>
      <c r="LPD844" s="396"/>
      <c r="LPE844" s="396"/>
      <c r="LPF844" s="396"/>
      <c r="LPG844" s="396"/>
      <c r="LPH844" s="396"/>
      <c r="LPI844" s="396"/>
      <c r="LPJ844" s="396"/>
      <c r="LPK844" s="396"/>
      <c r="LPL844" s="396"/>
      <c r="LPM844" s="396"/>
      <c r="LPN844" s="396"/>
      <c r="LPO844" s="396"/>
      <c r="LPP844" s="396"/>
      <c r="LPQ844" s="396"/>
      <c r="LPR844" s="396"/>
      <c r="LPS844" s="396"/>
      <c r="LPT844" s="396"/>
      <c r="LPU844" s="396"/>
      <c r="LPV844" s="396"/>
      <c r="LPW844" s="396"/>
      <c r="LPX844" s="396"/>
      <c r="LPY844" s="396"/>
      <c r="LPZ844" s="396"/>
      <c r="LQA844" s="396"/>
      <c r="LQB844" s="396"/>
      <c r="LQC844" s="396"/>
      <c r="LQD844" s="396"/>
      <c r="LQE844" s="396"/>
      <c r="LQF844" s="396"/>
      <c r="LQG844" s="396"/>
      <c r="LQH844" s="396"/>
      <c r="LQI844" s="396"/>
      <c r="LQJ844" s="396"/>
      <c r="LQK844" s="396"/>
      <c r="LQL844" s="396"/>
      <c r="LQM844" s="396"/>
      <c r="LQN844" s="396"/>
      <c r="LQO844" s="396"/>
      <c r="LQP844" s="396"/>
      <c r="LQQ844" s="396"/>
      <c r="LQR844" s="396"/>
      <c r="LQS844" s="396"/>
      <c r="LQT844" s="396"/>
      <c r="LQU844" s="396"/>
      <c r="LQV844" s="396"/>
      <c r="LQW844" s="396"/>
      <c r="LQX844" s="396"/>
      <c r="LQY844" s="396"/>
      <c r="LQZ844" s="396"/>
      <c r="LRA844" s="396"/>
      <c r="LRB844" s="396"/>
      <c r="LRC844" s="396"/>
      <c r="LRD844" s="396"/>
      <c r="LRE844" s="396"/>
      <c r="LRF844" s="396"/>
      <c r="LRG844" s="396"/>
      <c r="LRH844" s="396"/>
      <c r="LRI844" s="396"/>
      <c r="LRJ844" s="396"/>
      <c r="LRK844" s="396"/>
      <c r="LRL844" s="396"/>
      <c r="LRM844" s="396"/>
      <c r="LRN844" s="396"/>
      <c r="LRO844" s="396"/>
      <c r="LRP844" s="396"/>
      <c r="LRQ844" s="396"/>
      <c r="LRR844" s="396"/>
      <c r="LRS844" s="396"/>
      <c r="LRT844" s="396"/>
      <c r="LRU844" s="396"/>
      <c r="LRV844" s="396"/>
      <c r="LRW844" s="396"/>
      <c r="LRX844" s="396"/>
      <c r="LRY844" s="396"/>
      <c r="LRZ844" s="396"/>
      <c r="LSA844" s="396"/>
      <c r="LSB844" s="396"/>
      <c r="LSC844" s="396"/>
      <c r="LSD844" s="396"/>
      <c r="LSE844" s="396"/>
      <c r="LSF844" s="396"/>
      <c r="LSG844" s="396"/>
      <c r="LSH844" s="396"/>
      <c r="LSI844" s="396"/>
      <c r="LSJ844" s="396"/>
      <c r="LSK844" s="396"/>
      <c r="LSL844" s="396"/>
      <c r="LSM844" s="396"/>
      <c r="LSN844" s="396"/>
      <c r="LSO844" s="396"/>
      <c r="LSP844" s="396"/>
      <c r="LSQ844" s="396"/>
      <c r="LSR844" s="396"/>
      <c r="LSS844" s="396"/>
      <c r="LST844" s="396"/>
      <c r="LSU844" s="396"/>
      <c r="LSV844" s="396"/>
      <c r="LSW844" s="396"/>
      <c r="LSX844" s="396"/>
      <c r="LSY844" s="396"/>
      <c r="LSZ844" s="396"/>
      <c r="LTA844" s="396"/>
      <c r="LTB844" s="396"/>
      <c r="LTC844" s="396"/>
      <c r="LTD844" s="396"/>
      <c r="LTE844" s="396"/>
      <c r="LTF844" s="396"/>
      <c r="LTG844" s="396"/>
      <c r="LTH844" s="396"/>
      <c r="LTI844" s="396"/>
      <c r="LTJ844" s="396"/>
      <c r="LTK844" s="396"/>
      <c r="LTL844" s="396"/>
      <c r="LTM844" s="396"/>
      <c r="LTN844" s="396"/>
      <c r="LTO844" s="396"/>
      <c r="LTP844" s="396"/>
      <c r="LTQ844" s="396"/>
      <c r="LTR844" s="396"/>
      <c r="LTS844" s="396"/>
      <c r="LTT844" s="396"/>
      <c r="LTU844" s="396"/>
      <c r="LTV844" s="396"/>
      <c r="LTW844" s="396"/>
      <c r="LTX844" s="396"/>
      <c r="LTY844" s="396"/>
      <c r="LTZ844" s="396"/>
      <c r="LUA844" s="396"/>
      <c r="LUB844" s="396"/>
      <c r="LUC844" s="396"/>
      <c r="LUD844" s="396"/>
      <c r="LUE844" s="396"/>
      <c r="LUF844" s="396"/>
      <c r="LUG844" s="396"/>
      <c r="LUH844" s="396"/>
      <c r="LUI844" s="396"/>
      <c r="LUJ844" s="396"/>
      <c r="LUK844" s="396"/>
      <c r="LUL844" s="396"/>
      <c r="LUM844" s="396"/>
      <c r="LUN844" s="396"/>
      <c r="LUO844" s="396"/>
      <c r="LUP844" s="396"/>
      <c r="LUQ844" s="396"/>
      <c r="LUR844" s="396"/>
      <c r="LUS844" s="396"/>
      <c r="LUT844" s="396"/>
      <c r="LUU844" s="396"/>
      <c r="LUV844" s="396"/>
      <c r="LUW844" s="396"/>
      <c r="LUX844" s="396"/>
      <c r="LUY844" s="396"/>
      <c r="LUZ844" s="396"/>
      <c r="LVA844" s="396"/>
      <c r="LVB844" s="396"/>
      <c r="LVC844" s="396"/>
      <c r="LVD844" s="396"/>
      <c r="LVE844" s="396"/>
      <c r="LVF844" s="396"/>
      <c r="LVG844" s="396"/>
      <c r="LVH844" s="396"/>
      <c r="LVI844" s="396"/>
      <c r="LVJ844" s="396"/>
      <c r="LVK844" s="396"/>
      <c r="LVL844" s="396"/>
      <c r="LVM844" s="396"/>
      <c r="LVN844" s="396"/>
      <c r="LVO844" s="396"/>
      <c r="LVP844" s="396"/>
      <c r="LVQ844" s="396"/>
      <c r="LVR844" s="396"/>
      <c r="LVS844" s="396"/>
      <c r="LVT844" s="396"/>
      <c r="LVU844" s="396"/>
      <c r="LVV844" s="396"/>
      <c r="LVW844" s="396"/>
      <c r="LVX844" s="396"/>
      <c r="LVY844" s="396"/>
      <c r="LVZ844" s="396"/>
      <c r="LWA844" s="396"/>
      <c r="LWB844" s="396"/>
      <c r="LWC844" s="396"/>
      <c r="LWD844" s="396"/>
      <c r="LWE844" s="396"/>
      <c r="LWF844" s="396"/>
      <c r="LWG844" s="396"/>
      <c r="LWH844" s="396"/>
      <c r="LWI844" s="396"/>
      <c r="LWJ844" s="396"/>
      <c r="LWK844" s="396"/>
      <c r="LWL844" s="396"/>
      <c r="LWM844" s="396"/>
      <c r="LWN844" s="396"/>
      <c r="LWO844" s="396"/>
      <c r="LWP844" s="396"/>
      <c r="LWQ844" s="396"/>
      <c r="LWR844" s="396"/>
      <c r="LWS844" s="396"/>
      <c r="LWT844" s="396"/>
      <c r="LWU844" s="396"/>
      <c r="LWV844" s="396"/>
      <c r="LWW844" s="396"/>
      <c r="LWX844" s="396"/>
      <c r="LWY844" s="396"/>
      <c r="LWZ844" s="396"/>
      <c r="LXA844" s="396"/>
      <c r="LXB844" s="396"/>
      <c r="LXC844" s="396"/>
      <c r="LXD844" s="396"/>
      <c r="LXE844" s="396"/>
      <c r="LXF844" s="396"/>
      <c r="LXG844" s="396"/>
      <c r="LXH844" s="396"/>
      <c r="LXI844" s="396"/>
      <c r="LXJ844" s="396"/>
      <c r="LXK844" s="396"/>
      <c r="LXL844" s="396"/>
      <c r="LXM844" s="396"/>
      <c r="LXN844" s="396"/>
      <c r="LXO844" s="396"/>
      <c r="LXP844" s="396"/>
      <c r="LXQ844" s="396"/>
      <c r="LXR844" s="396"/>
      <c r="LXS844" s="396"/>
      <c r="LXT844" s="396"/>
      <c r="LXU844" s="396"/>
      <c r="LXV844" s="396"/>
      <c r="LXW844" s="396"/>
      <c r="LXX844" s="396"/>
      <c r="LXY844" s="396"/>
      <c r="LXZ844" s="396"/>
      <c r="LYA844" s="396"/>
      <c r="LYB844" s="396"/>
      <c r="LYC844" s="396"/>
      <c r="LYD844" s="396"/>
      <c r="LYE844" s="396"/>
      <c r="LYF844" s="396"/>
      <c r="LYG844" s="396"/>
      <c r="LYH844" s="396"/>
      <c r="LYI844" s="396"/>
      <c r="LYJ844" s="396"/>
      <c r="LYK844" s="396"/>
      <c r="LYL844" s="396"/>
      <c r="LYM844" s="396"/>
      <c r="LYN844" s="396"/>
      <c r="LYO844" s="396"/>
      <c r="LYP844" s="396"/>
      <c r="LYQ844" s="396"/>
      <c r="LYR844" s="396"/>
      <c r="LYS844" s="396"/>
      <c r="LYT844" s="396"/>
      <c r="LYU844" s="396"/>
      <c r="LYV844" s="396"/>
      <c r="LYW844" s="396"/>
      <c r="LYX844" s="396"/>
      <c r="LYY844" s="396"/>
      <c r="LYZ844" s="396"/>
      <c r="LZA844" s="396"/>
      <c r="LZB844" s="396"/>
      <c r="LZC844" s="396"/>
      <c r="LZD844" s="396"/>
      <c r="LZE844" s="396"/>
      <c r="LZF844" s="396"/>
      <c r="LZG844" s="396"/>
      <c r="LZH844" s="396"/>
      <c r="LZI844" s="396"/>
      <c r="LZJ844" s="396"/>
      <c r="LZK844" s="396"/>
      <c r="LZL844" s="396"/>
      <c r="LZM844" s="396"/>
      <c r="LZN844" s="396"/>
      <c r="LZO844" s="396"/>
      <c r="LZP844" s="396"/>
      <c r="LZQ844" s="396"/>
      <c r="LZR844" s="396"/>
      <c r="LZS844" s="396"/>
      <c r="LZT844" s="396"/>
      <c r="LZU844" s="396"/>
      <c r="LZV844" s="396"/>
      <c r="LZW844" s="396"/>
      <c r="LZX844" s="396"/>
      <c r="LZY844" s="396"/>
      <c r="LZZ844" s="396"/>
      <c r="MAA844" s="396"/>
      <c r="MAB844" s="396"/>
      <c r="MAC844" s="396"/>
      <c r="MAD844" s="396"/>
      <c r="MAE844" s="396"/>
      <c r="MAF844" s="396"/>
      <c r="MAG844" s="396"/>
      <c r="MAH844" s="396"/>
      <c r="MAI844" s="396"/>
      <c r="MAJ844" s="396"/>
      <c r="MAK844" s="396"/>
      <c r="MAL844" s="396"/>
      <c r="MAM844" s="396"/>
      <c r="MAN844" s="396"/>
      <c r="MAO844" s="396"/>
      <c r="MAP844" s="396"/>
      <c r="MAQ844" s="396"/>
      <c r="MAR844" s="396"/>
      <c r="MAS844" s="396"/>
      <c r="MAT844" s="396"/>
      <c r="MAU844" s="396"/>
      <c r="MAV844" s="396"/>
      <c r="MAW844" s="396"/>
      <c r="MAX844" s="396"/>
      <c r="MAY844" s="396"/>
      <c r="MAZ844" s="396"/>
      <c r="MBA844" s="396"/>
      <c r="MBB844" s="396"/>
      <c r="MBC844" s="396"/>
      <c r="MBD844" s="396"/>
      <c r="MBE844" s="396"/>
      <c r="MBF844" s="396"/>
      <c r="MBG844" s="396"/>
      <c r="MBH844" s="396"/>
      <c r="MBI844" s="396"/>
      <c r="MBJ844" s="396"/>
      <c r="MBK844" s="396"/>
      <c r="MBL844" s="396"/>
      <c r="MBM844" s="396"/>
      <c r="MBN844" s="396"/>
      <c r="MBO844" s="396"/>
      <c r="MBP844" s="396"/>
      <c r="MBQ844" s="396"/>
      <c r="MBR844" s="396"/>
      <c r="MBS844" s="396"/>
      <c r="MBT844" s="396"/>
      <c r="MBU844" s="396"/>
      <c r="MBV844" s="396"/>
      <c r="MBW844" s="396"/>
      <c r="MBX844" s="396"/>
      <c r="MBY844" s="396"/>
      <c r="MBZ844" s="396"/>
      <c r="MCA844" s="396"/>
      <c r="MCB844" s="396"/>
      <c r="MCC844" s="396"/>
      <c r="MCD844" s="396"/>
      <c r="MCE844" s="396"/>
      <c r="MCF844" s="396"/>
      <c r="MCG844" s="396"/>
      <c r="MCH844" s="396"/>
      <c r="MCI844" s="396"/>
      <c r="MCJ844" s="396"/>
      <c r="MCK844" s="396"/>
      <c r="MCL844" s="396"/>
      <c r="MCM844" s="396"/>
      <c r="MCN844" s="396"/>
      <c r="MCO844" s="396"/>
      <c r="MCP844" s="396"/>
      <c r="MCQ844" s="396"/>
      <c r="MCR844" s="396"/>
      <c r="MCS844" s="396"/>
      <c r="MCT844" s="396"/>
      <c r="MCU844" s="396"/>
      <c r="MCV844" s="396"/>
      <c r="MCW844" s="396"/>
      <c r="MCX844" s="396"/>
      <c r="MCY844" s="396"/>
      <c r="MCZ844" s="396"/>
      <c r="MDA844" s="396"/>
      <c r="MDB844" s="396"/>
      <c r="MDC844" s="396"/>
      <c r="MDD844" s="396"/>
      <c r="MDE844" s="396"/>
      <c r="MDF844" s="396"/>
      <c r="MDG844" s="396"/>
      <c r="MDH844" s="396"/>
      <c r="MDI844" s="396"/>
      <c r="MDJ844" s="396"/>
      <c r="MDK844" s="396"/>
      <c r="MDL844" s="396"/>
      <c r="MDM844" s="396"/>
      <c r="MDN844" s="396"/>
      <c r="MDO844" s="396"/>
      <c r="MDP844" s="396"/>
      <c r="MDQ844" s="396"/>
      <c r="MDR844" s="396"/>
      <c r="MDS844" s="396"/>
      <c r="MDT844" s="396"/>
      <c r="MDU844" s="396"/>
      <c r="MDV844" s="396"/>
      <c r="MDW844" s="396"/>
      <c r="MDX844" s="396"/>
      <c r="MDY844" s="396"/>
      <c r="MDZ844" s="396"/>
      <c r="MEA844" s="396"/>
      <c r="MEB844" s="396"/>
      <c r="MEC844" s="396"/>
      <c r="MED844" s="396"/>
      <c r="MEE844" s="396"/>
      <c r="MEF844" s="396"/>
      <c r="MEG844" s="396"/>
      <c r="MEH844" s="396"/>
      <c r="MEI844" s="396"/>
      <c r="MEJ844" s="396"/>
      <c r="MEK844" s="396"/>
      <c r="MEL844" s="396"/>
      <c r="MEM844" s="396"/>
      <c r="MEN844" s="396"/>
      <c r="MEO844" s="396"/>
      <c r="MEP844" s="396"/>
      <c r="MEQ844" s="396"/>
      <c r="MER844" s="396"/>
      <c r="MES844" s="396"/>
      <c r="MET844" s="396"/>
      <c r="MEU844" s="396"/>
      <c r="MEV844" s="396"/>
      <c r="MEW844" s="396"/>
      <c r="MEX844" s="396"/>
      <c r="MEY844" s="396"/>
      <c r="MEZ844" s="396"/>
      <c r="MFA844" s="396"/>
      <c r="MFB844" s="396"/>
      <c r="MFC844" s="396"/>
      <c r="MFD844" s="396"/>
      <c r="MFE844" s="396"/>
      <c r="MFF844" s="396"/>
      <c r="MFG844" s="396"/>
      <c r="MFH844" s="396"/>
      <c r="MFI844" s="396"/>
      <c r="MFJ844" s="396"/>
      <c r="MFK844" s="396"/>
      <c r="MFL844" s="396"/>
      <c r="MFM844" s="396"/>
      <c r="MFN844" s="396"/>
      <c r="MFO844" s="396"/>
      <c r="MFP844" s="396"/>
      <c r="MFQ844" s="396"/>
      <c r="MFR844" s="396"/>
      <c r="MFS844" s="396"/>
      <c r="MFT844" s="396"/>
      <c r="MFU844" s="396"/>
      <c r="MFV844" s="396"/>
      <c r="MFW844" s="396"/>
      <c r="MFX844" s="396"/>
      <c r="MFY844" s="396"/>
      <c r="MFZ844" s="396"/>
      <c r="MGA844" s="396"/>
      <c r="MGB844" s="396"/>
      <c r="MGC844" s="396"/>
      <c r="MGD844" s="396"/>
      <c r="MGE844" s="396"/>
      <c r="MGF844" s="396"/>
      <c r="MGG844" s="396"/>
      <c r="MGH844" s="396"/>
      <c r="MGI844" s="396"/>
      <c r="MGJ844" s="396"/>
      <c r="MGK844" s="396"/>
      <c r="MGL844" s="396"/>
      <c r="MGM844" s="396"/>
      <c r="MGN844" s="396"/>
      <c r="MGO844" s="396"/>
      <c r="MGP844" s="396"/>
      <c r="MGQ844" s="396"/>
      <c r="MGR844" s="396"/>
      <c r="MGS844" s="396"/>
      <c r="MGT844" s="396"/>
      <c r="MGU844" s="396"/>
      <c r="MGV844" s="396"/>
      <c r="MGW844" s="396"/>
      <c r="MGX844" s="396"/>
      <c r="MGY844" s="396"/>
      <c r="MGZ844" s="396"/>
      <c r="MHA844" s="396"/>
      <c r="MHB844" s="396"/>
      <c r="MHC844" s="396"/>
      <c r="MHD844" s="396"/>
      <c r="MHE844" s="396"/>
      <c r="MHF844" s="396"/>
      <c r="MHG844" s="396"/>
      <c r="MHH844" s="396"/>
      <c r="MHI844" s="396"/>
      <c r="MHJ844" s="396"/>
      <c r="MHK844" s="396"/>
      <c r="MHL844" s="396"/>
      <c r="MHM844" s="396"/>
      <c r="MHN844" s="396"/>
      <c r="MHO844" s="396"/>
      <c r="MHP844" s="396"/>
      <c r="MHQ844" s="396"/>
      <c r="MHR844" s="396"/>
      <c r="MHS844" s="396"/>
      <c r="MHT844" s="396"/>
      <c r="MHU844" s="396"/>
      <c r="MHV844" s="396"/>
      <c r="MHW844" s="396"/>
      <c r="MHX844" s="396"/>
      <c r="MHY844" s="396"/>
      <c r="MHZ844" s="396"/>
      <c r="MIA844" s="396"/>
      <c r="MIB844" s="396"/>
      <c r="MIC844" s="396"/>
      <c r="MID844" s="396"/>
      <c r="MIE844" s="396"/>
      <c r="MIF844" s="396"/>
      <c r="MIG844" s="396"/>
      <c r="MIH844" s="396"/>
      <c r="MII844" s="396"/>
      <c r="MIJ844" s="396"/>
      <c r="MIK844" s="396"/>
      <c r="MIL844" s="396"/>
      <c r="MIM844" s="396"/>
      <c r="MIN844" s="396"/>
      <c r="MIO844" s="396"/>
      <c r="MIP844" s="396"/>
      <c r="MIQ844" s="396"/>
      <c r="MIR844" s="396"/>
      <c r="MIS844" s="396"/>
      <c r="MIT844" s="396"/>
      <c r="MIU844" s="396"/>
      <c r="MIV844" s="396"/>
      <c r="MIW844" s="396"/>
      <c r="MIX844" s="396"/>
      <c r="MIY844" s="396"/>
      <c r="MIZ844" s="396"/>
      <c r="MJA844" s="396"/>
      <c r="MJB844" s="396"/>
      <c r="MJC844" s="396"/>
      <c r="MJD844" s="396"/>
      <c r="MJE844" s="396"/>
      <c r="MJF844" s="396"/>
      <c r="MJG844" s="396"/>
      <c r="MJH844" s="396"/>
      <c r="MJI844" s="396"/>
      <c r="MJJ844" s="396"/>
      <c r="MJK844" s="396"/>
      <c r="MJL844" s="396"/>
      <c r="MJM844" s="396"/>
      <c r="MJN844" s="396"/>
      <c r="MJO844" s="396"/>
      <c r="MJP844" s="396"/>
      <c r="MJQ844" s="396"/>
      <c r="MJR844" s="396"/>
      <c r="MJS844" s="396"/>
      <c r="MJT844" s="396"/>
      <c r="MJU844" s="396"/>
      <c r="MJV844" s="396"/>
      <c r="MJW844" s="396"/>
      <c r="MJX844" s="396"/>
      <c r="MJY844" s="396"/>
      <c r="MJZ844" s="396"/>
      <c r="MKA844" s="396"/>
      <c r="MKB844" s="396"/>
      <c r="MKC844" s="396"/>
      <c r="MKD844" s="396"/>
      <c r="MKE844" s="396"/>
      <c r="MKF844" s="396"/>
      <c r="MKG844" s="396"/>
      <c r="MKH844" s="396"/>
      <c r="MKI844" s="396"/>
      <c r="MKJ844" s="396"/>
      <c r="MKK844" s="396"/>
      <c r="MKL844" s="396"/>
      <c r="MKM844" s="396"/>
      <c r="MKN844" s="396"/>
      <c r="MKO844" s="396"/>
      <c r="MKP844" s="396"/>
      <c r="MKQ844" s="396"/>
      <c r="MKR844" s="396"/>
      <c r="MKS844" s="396"/>
      <c r="MKT844" s="396"/>
      <c r="MKU844" s="396"/>
      <c r="MKV844" s="396"/>
      <c r="MKW844" s="396"/>
      <c r="MKX844" s="396"/>
      <c r="MKY844" s="396"/>
      <c r="MKZ844" s="396"/>
      <c r="MLA844" s="396"/>
      <c r="MLB844" s="396"/>
      <c r="MLC844" s="396"/>
      <c r="MLD844" s="396"/>
      <c r="MLE844" s="396"/>
      <c r="MLF844" s="396"/>
      <c r="MLG844" s="396"/>
      <c r="MLH844" s="396"/>
      <c r="MLI844" s="396"/>
      <c r="MLJ844" s="396"/>
      <c r="MLK844" s="396"/>
      <c r="MLL844" s="396"/>
      <c r="MLM844" s="396"/>
      <c r="MLN844" s="396"/>
      <c r="MLO844" s="396"/>
      <c r="MLP844" s="396"/>
      <c r="MLQ844" s="396"/>
      <c r="MLR844" s="396"/>
      <c r="MLS844" s="396"/>
      <c r="MLT844" s="396"/>
      <c r="MLU844" s="396"/>
      <c r="MLV844" s="396"/>
      <c r="MLW844" s="396"/>
      <c r="MLX844" s="396"/>
      <c r="MLY844" s="396"/>
      <c r="MLZ844" s="396"/>
      <c r="MMA844" s="396"/>
      <c r="MMB844" s="396"/>
      <c r="MMC844" s="396"/>
      <c r="MMD844" s="396"/>
      <c r="MME844" s="396"/>
      <c r="MMF844" s="396"/>
      <c r="MMG844" s="396"/>
      <c r="MMH844" s="396"/>
      <c r="MMI844" s="396"/>
      <c r="MMJ844" s="396"/>
      <c r="MMK844" s="396"/>
      <c r="MML844" s="396"/>
      <c r="MMM844" s="396"/>
      <c r="MMN844" s="396"/>
      <c r="MMO844" s="396"/>
      <c r="MMP844" s="396"/>
      <c r="MMQ844" s="396"/>
      <c r="MMR844" s="396"/>
      <c r="MMS844" s="396"/>
      <c r="MMT844" s="396"/>
      <c r="MMU844" s="396"/>
      <c r="MMV844" s="396"/>
      <c r="MMW844" s="396"/>
      <c r="MMX844" s="396"/>
      <c r="MMY844" s="396"/>
      <c r="MMZ844" s="396"/>
      <c r="MNA844" s="396"/>
      <c r="MNB844" s="396"/>
      <c r="MNC844" s="396"/>
      <c r="MND844" s="396"/>
      <c r="MNE844" s="396"/>
      <c r="MNF844" s="396"/>
      <c r="MNG844" s="396"/>
      <c r="MNH844" s="396"/>
      <c r="MNI844" s="396"/>
      <c r="MNJ844" s="396"/>
      <c r="MNK844" s="396"/>
      <c r="MNL844" s="396"/>
      <c r="MNM844" s="396"/>
      <c r="MNN844" s="396"/>
      <c r="MNO844" s="396"/>
      <c r="MNP844" s="396"/>
      <c r="MNQ844" s="396"/>
      <c r="MNR844" s="396"/>
      <c r="MNS844" s="396"/>
      <c r="MNT844" s="396"/>
      <c r="MNU844" s="396"/>
      <c r="MNV844" s="396"/>
      <c r="MNW844" s="396"/>
      <c r="MNX844" s="396"/>
      <c r="MNY844" s="396"/>
      <c r="MNZ844" s="396"/>
      <c r="MOA844" s="396"/>
      <c r="MOB844" s="396"/>
      <c r="MOC844" s="396"/>
      <c r="MOD844" s="396"/>
      <c r="MOE844" s="396"/>
      <c r="MOF844" s="396"/>
      <c r="MOG844" s="396"/>
      <c r="MOH844" s="396"/>
      <c r="MOI844" s="396"/>
      <c r="MOJ844" s="396"/>
      <c r="MOK844" s="396"/>
      <c r="MOL844" s="396"/>
      <c r="MOM844" s="396"/>
      <c r="MON844" s="396"/>
      <c r="MOO844" s="396"/>
      <c r="MOP844" s="396"/>
      <c r="MOQ844" s="396"/>
      <c r="MOR844" s="396"/>
      <c r="MOS844" s="396"/>
      <c r="MOT844" s="396"/>
      <c r="MOU844" s="396"/>
      <c r="MOV844" s="396"/>
      <c r="MOW844" s="396"/>
      <c r="MOX844" s="396"/>
      <c r="MOY844" s="396"/>
      <c r="MOZ844" s="396"/>
      <c r="MPA844" s="396"/>
      <c r="MPB844" s="396"/>
      <c r="MPC844" s="396"/>
      <c r="MPD844" s="396"/>
      <c r="MPE844" s="396"/>
      <c r="MPF844" s="396"/>
      <c r="MPG844" s="396"/>
      <c r="MPH844" s="396"/>
      <c r="MPI844" s="396"/>
      <c r="MPJ844" s="396"/>
      <c r="MPK844" s="396"/>
      <c r="MPL844" s="396"/>
      <c r="MPM844" s="396"/>
      <c r="MPN844" s="396"/>
      <c r="MPO844" s="396"/>
      <c r="MPP844" s="396"/>
      <c r="MPQ844" s="396"/>
      <c r="MPR844" s="396"/>
      <c r="MPS844" s="396"/>
      <c r="MPT844" s="396"/>
      <c r="MPU844" s="396"/>
      <c r="MPV844" s="396"/>
      <c r="MPW844" s="396"/>
      <c r="MPX844" s="396"/>
      <c r="MPY844" s="396"/>
      <c r="MPZ844" s="396"/>
      <c r="MQA844" s="396"/>
      <c r="MQB844" s="396"/>
      <c r="MQC844" s="396"/>
      <c r="MQD844" s="396"/>
      <c r="MQE844" s="396"/>
      <c r="MQF844" s="396"/>
      <c r="MQG844" s="396"/>
      <c r="MQH844" s="396"/>
      <c r="MQI844" s="396"/>
      <c r="MQJ844" s="396"/>
      <c r="MQK844" s="396"/>
      <c r="MQL844" s="396"/>
      <c r="MQM844" s="396"/>
      <c r="MQN844" s="396"/>
      <c r="MQO844" s="396"/>
      <c r="MQP844" s="396"/>
      <c r="MQQ844" s="396"/>
      <c r="MQR844" s="396"/>
      <c r="MQS844" s="396"/>
      <c r="MQT844" s="396"/>
      <c r="MQU844" s="396"/>
      <c r="MQV844" s="396"/>
      <c r="MQW844" s="396"/>
      <c r="MQX844" s="396"/>
      <c r="MQY844" s="396"/>
      <c r="MQZ844" s="396"/>
      <c r="MRA844" s="396"/>
      <c r="MRB844" s="396"/>
      <c r="MRC844" s="396"/>
      <c r="MRD844" s="396"/>
      <c r="MRE844" s="396"/>
      <c r="MRF844" s="396"/>
      <c r="MRG844" s="396"/>
      <c r="MRH844" s="396"/>
      <c r="MRI844" s="396"/>
      <c r="MRJ844" s="396"/>
      <c r="MRK844" s="396"/>
      <c r="MRL844" s="396"/>
      <c r="MRM844" s="396"/>
      <c r="MRN844" s="396"/>
      <c r="MRO844" s="396"/>
      <c r="MRP844" s="396"/>
      <c r="MRQ844" s="396"/>
      <c r="MRR844" s="396"/>
      <c r="MRS844" s="396"/>
      <c r="MRT844" s="396"/>
      <c r="MRU844" s="396"/>
      <c r="MRV844" s="396"/>
      <c r="MRW844" s="396"/>
      <c r="MRX844" s="396"/>
      <c r="MRY844" s="396"/>
      <c r="MRZ844" s="396"/>
      <c r="MSA844" s="396"/>
      <c r="MSB844" s="396"/>
      <c r="MSC844" s="396"/>
      <c r="MSD844" s="396"/>
      <c r="MSE844" s="396"/>
      <c r="MSF844" s="396"/>
      <c r="MSG844" s="396"/>
      <c r="MSH844" s="396"/>
      <c r="MSI844" s="396"/>
      <c r="MSJ844" s="396"/>
      <c r="MSK844" s="396"/>
      <c r="MSL844" s="396"/>
      <c r="MSM844" s="396"/>
      <c r="MSN844" s="396"/>
      <c r="MSO844" s="396"/>
      <c r="MSP844" s="396"/>
      <c r="MSQ844" s="396"/>
      <c r="MSR844" s="396"/>
      <c r="MSS844" s="396"/>
      <c r="MST844" s="396"/>
      <c r="MSU844" s="396"/>
      <c r="MSV844" s="396"/>
      <c r="MSW844" s="396"/>
      <c r="MSX844" s="396"/>
      <c r="MSY844" s="396"/>
      <c r="MSZ844" s="396"/>
      <c r="MTA844" s="396"/>
      <c r="MTB844" s="396"/>
      <c r="MTC844" s="396"/>
      <c r="MTD844" s="396"/>
      <c r="MTE844" s="396"/>
      <c r="MTF844" s="396"/>
      <c r="MTG844" s="396"/>
      <c r="MTH844" s="396"/>
      <c r="MTI844" s="396"/>
      <c r="MTJ844" s="396"/>
      <c r="MTK844" s="396"/>
      <c r="MTL844" s="396"/>
      <c r="MTM844" s="396"/>
      <c r="MTN844" s="396"/>
      <c r="MTO844" s="396"/>
      <c r="MTP844" s="396"/>
      <c r="MTQ844" s="396"/>
      <c r="MTR844" s="396"/>
      <c r="MTS844" s="396"/>
      <c r="MTT844" s="396"/>
      <c r="MTU844" s="396"/>
      <c r="MTV844" s="396"/>
      <c r="MTW844" s="396"/>
      <c r="MTX844" s="396"/>
      <c r="MTY844" s="396"/>
      <c r="MTZ844" s="396"/>
      <c r="MUA844" s="396"/>
      <c r="MUB844" s="396"/>
      <c r="MUC844" s="396"/>
      <c r="MUD844" s="396"/>
      <c r="MUE844" s="396"/>
      <c r="MUF844" s="396"/>
      <c r="MUG844" s="396"/>
      <c r="MUH844" s="396"/>
      <c r="MUI844" s="396"/>
      <c r="MUJ844" s="396"/>
      <c r="MUK844" s="396"/>
      <c r="MUL844" s="396"/>
      <c r="MUM844" s="396"/>
      <c r="MUN844" s="396"/>
      <c r="MUO844" s="396"/>
      <c r="MUP844" s="396"/>
      <c r="MUQ844" s="396"/>
      <c r="MUR844" s="396"/>
      <c r="MUS844" s="396"/>
      <c r="MUT844" s="396"/>
      <c r="MUU844" s="396"/>
      <c r="MUV844" s="396"/>
      <c r="MUW844" s="396"/>
      <c r="MUX844" s="396"/>
      <c r="MUY844" s="396"/>
      <c r="MUZ844" s="396"/>
      <c r="MVA844" s="396"/>
      <c r="MVB844" s="396"/>
      <c r="MVC844" s="396"/>
      <c r="MVD844" s="396"/>
      <c r="MVE844" s="396"/>
      <c r="MVF844" s="396"/>
      <c r="MVG844" s="396"/>
      <c r="MVH844" s="396"/>
      <c r="MVI844" s="396"/>
      <c r="MVJ844" s="396"/>
      <c r="MVK844" s="396"/>
      <c r="MVL844" s="396"/>
      <c r="MVM844" s="396"/>
      <c r="MVN844" s="396"/>
      <c r="MVO844" s="396"/>
      <c r="MVP844" s="396"/>
      <c r="MVQ844" s="396"/>
      <c r="MVR844" s="396"/>
      <c r="MVS844" s="396"/>
      <c r="MVT844" s="396"/>
      <c r="MVU844" s="396"/>
      <c r="MVV844" s="396"/>
      <c r="MVW844" s="396"/>
      <c r="MVX844" s="396"/>
      <c r="MVY844" s="396"/>
      <c r="MVZ844" s="396"/>
      <c r="MWA844" s="396"/>
      <c r="MWB844" s="396"/>
      <c r="MWC844" s="396"/>
      <c r="MWD844" s="396"/>
      <c r="MWE844" s="396"/>
      <c r="MWF844" s="396"/>
      <c r="MWG844" s="396"/>
      <c r="MWH844" s="396"/>
      <c r="MWI844" s="396"/>
      <c r="MWJ844" s="396"/>
      <c r="MWK844" s="396"/>
      <c r="MWL844" s="396"/>
      <c r="MWM844" s="396"/>
      <c r="MWN844" s="396"/>
      <c r="MWO844" s="396"/>
      <c r="MWP844" s="396"/>
      <c r="MWQ844" s="396"/>
      <c r="MWR844" s="396"/>
      <c r="MWS844" s="396"/>
      <c r="MWT844" s="396"/>
      <c r="MWU844" s="396"/>
      <c r="MWV844" s="396"/>
      <c r="MWW844" s="396"/>
      <c r="MWX844" s="396"/>
      <c r="MWY844" s="396"/>
      <c r="MWZ844" s="396"/>
      <c r="MXA844" s="396"/>
      <c r="MXB844" s="396"/>
      <c r="MXC844" s="396"/>
      <c r="MXD844" s="396"/>
      <c r="MXE844" s="396"/>
      <c r="MXF844" s="396"/>
      <c r="MXG844" s="396"/>
      <c r="MXH844" s="396"/>
      <c r="MXI844" s="396"/>
      <c r="MXJ844" s="396"/>
      <c r="MXK844" s="396"/>
      <c r="MXL844" s="396"/>
      <c r="MXM844" s="396"/>
      <c r="MXN844" s="396"/>
      <c r="MXO844" s="396"/>
      <c r="MXP844" s="396"/>
      <c r="MXQ844" s="396"/>
      <c r="MXR844" s="396"/>
      <c r="MXS844" s="396"/>
      <c r="MXT844" s="396"/>
      <c r="MXU844" s="396"/>
      <c r="MXV844" s="396"/>
      <c r="MXW844" s="396"/>
      <c r="MXX844" s="396"/>
      <c r="MXY844" s="396"/>
      <c r="MXZ844" s="396"/>
      <c r="MYA844" s="396"/>
      <c r="MYB844" s="396"/>
      <c r="MYC844" s="396"/>
      <c r="MYD844" s="396"/>
      <c r="MYE844" s="396"/>
      <c r="MYF844" s="396"/>
      <c r="MYG844" s="396"/>
      <c r="MYH844" s="396"/>
      <c r="MYI844" s="396"/>
      <c r="MYJ844" s="396"/>
      <c r="MYK844" s="396"/>
      <c r="MYL844" s="396"/>
      <c r="MYM844" s="396"/>
      <c r="MYN844" s="396"/>
      <c r="MYO844" s="396"/>
      <c r="MYP844" s="396"/>
      <c r="MYQ844" s="396"/>
      <c r="MYR844" s="396"/>
      <c r="MYS844" s="396"/>
      <c r="MYT844" s="396"/>
      <c r="MYU844" s="396"/>
      <c r="MYV844" s="396"/>
      <c r="MYW844" s="396"/>
      <c r="MYX844" s="396"/>
      <c r="MYY844" s="396"/>
      <c r="MYZ844" s="396"/>
      <c r="MZA844" s="396"/>
      <c r="MZB844" s="396"/>
      <c r="MZC844" s="396"/>
      <c r="MZD844" s="396"/>
      <c r="MZE844" s="396"/>
      <c r="MZF844" s="396"/>
      <c r="MZG844" s="396"/>
      <c r="MZH844" s="396"/>
      <c r="MZI844" s="396"/>
      <c r="MZJ844" s="396"/>
      <c r="MZK844" s="396"/>
      <c r="MZL844" s="396"/>
      <c r="MZM844" s="396"/>
      <c r="MZN844" s="396"/>
      <c r="MZO844" s="396"/>
      <c r="MZP844" s="396"/>
      <c r="MZQ844" s="396"/>
      <c r="MZR844" s="396"/>
      <c r="MZS844" s="396"/>
      <c r="MZT844" s="396"/>
      <c r="MZU844" s="396"/>
      <c r="MZV844" s="396"/>
      <c r="MZW844" s="396"/>
      <c r="MZX844" s="396"/>
      <c r="MZY844" s="396"/>
      <c r="MZZ844" s="396"/>
      <c r="NAA844" s="396"/>
      <c r="NAB844" s="396"/>
      <c r="NAC844" s="396"/>
      <c r="NAD844" s="396"/>
      <c r="NAE844" s="396"/>
      <c r="NAF844" s="396"/>
      <c r="NAG844" s="396"/>
      <c r="NAH844" s="396"/>
      <c r="NAI844" s="396"/>
      <c r="NAJ844" s="396"/>
      <c r="NAK844" s="396"/>
      <c r="NAL844" s="396"/>
      <c r="NAM844" s="396"/>
      <c r="NAN844" s="396"/>
      <c r="NAO844" s="396"/>
      <c r="NAP844" s="396"/>
      <c r="NAQ844" s="396"/>
      <c r="NAR844" s="396"/>
      <c r="NAS844" s="396"/>
      <c r="NAT844" s="396"/>
      <c r="NAU844" s="396"/>
      <c r="NAV844" s="396"/>
      <c r="NAW844" s="396"/>
      <c r="NAX844" s="396"/>
      <c r="NAY844" s="396"/>
      <c r="NAZ844" s="396"/>
      <c r="NBA844" s="396"/>
      <c r="NBB844" s="396"/>
      <c r="NBC844" s="396"/>
      <c r="NBD844" s="396"/>
      <c r="NBE844" s="396"/>
      <c r="NBF844" s="396"/>
      <c r="NBG844" s="396"/>
      <c r="NBH844" s="396"/>
      <c r="NBI844" s="396"/>
      <c r="NBJ844" s="396"/>
      <c r="NBK844" s="396"/>
      <c r="NBL844" s="396"/>
      <c r="NBM844" s="396"/>
      <c r="NBN844" s="396"/>
      <c r="NBO844" s="396"/>
      <c r="NBP844" s="396"/>
      <c r="NBQ844" s="396"/>
      <c r="NBR844" s="396"/>
      <c r="NBS844" s="396"/>
      <c r="NBT844" s="396"/>
      <c r="NBU844" s="396"/>
      <c r="NBV844" s="396"/>
      <c r="NBW844" s="396"/>
      <c r="NBX844" s="396"/>
      <c r="NBY844" s="396"/>
      <c r="NBZ844" s="396"/>
      <c r="NCA844" s="396"/>
      <c r="NCB844" s="396"/>
      <c r="NCC844" s="396"/>
      <c r="NCD844" s="396"/>
      <c r="NCE844" s="396"/>
      <c r="NCF844" s="396"/>
      <c r="NCG844" s="396"/>
      <c r="NCH844" s="396"/>
      <c r="NCI844" s="396"/>
      <c r="NCJ844" s="396"/>
      <c r="NCK844" s="396"/>
      <c r="NCL844" s="396"/>
      <c r="NCM844" s="396"/>
      <c r="NCN844" s="396"/>
      <c r="NCO844" s="396"/>
      <c r="NCP844" s="396"/>
      <c r="NCQ844" s="396"/>
      <c r="NCR844" s="396"/>
      <c r="NCS844" s="396"/>
      <c r="NCT844" s="396"/>
      <c r="NCU844" s="396"/>
      <c r="NCV844" s="396"/>
      <c r="NCW844" s="396"/>
      <c r="NCX844" s="396"/>
      <c r="NCY844" s="396"/>
      <c r="NCZ844" s="396"/>
      <c r="NDA844" s="396"/>
      <c r="NDB844" s="396"/>
      <c r="NDC844" s="396"/>
      <c r="NDD844" s="396"/>
      <c r="NDE844" s="396"/>
      <c r="NDF844" s="396"/>
      <c r="NDG844" s="396"/>
      <c r="NDH844" s="396"/>
      <c r="NDI844" s="396"/>
      <c r="NDJ844" s="396"/>
      <c r="NDK844" s="396"/>
      <c r="NDL844" s="396"/>
      <c r="NDM844" s="396"/>
      <c r="NDN844" s="396"/>
      <c r="NDO844" s="396"/>
      <c r="NDP844" s="396"/>
      <c r="NDQ844" s="396"/>
      <c r="NDR844" s="396"/>
      <c r="NDS844" s="396"/>
      <c r="NDT844" s="396"/>
      <c r="NDU844" s="396"/>
      <c r="NDV844" s="396"/>
      <c r="NDW844" s="396"/>
      <c r="NDX844" s="396"/>
      <c r="NDY844" s="396"/>
      <c r="NDZ844" s="396"/>
      <c r="NEA844" s="396"/>
      <c r="NEB844" s="396"/>
      <c r="NEC844" s="396"/>
      <c r="NED844" s="396"/>
      <c r="NEE844" s="396"/>
      <c r="NEF844" s="396"/>
      <c r="NEG844" s="396"/>
      <c r="NEH844" s="396"/>
      <c r="NEI844" s="396"/>
      <c r="NEJ844" s="396"/>
      <c r="NEK844" s="396"/>
      <c r="NEL844" s="396"/>
      <c r="NEM844" s="396"/>
      <c r="NEN844" s="396"/>
      <c r="NEO844" s="396"/>
      <c r="NEP844" s="396"/>
      <c r="NEQ844" s="396"/>
      <c r="NER844" s="396"/>
      <c r="NES844" s="396"/>
      <c r="NET844" s="396"/>
      <c r="NEU844" s="396"/>
      <c r="NEV844" s="396"/>
      <c r="NEW844" s="396"/>
      <c r="NEX844" s="396"/>
      <c r="NEY844" s="396"/>
      <c r="NEZ844" s="396"/>
      <c r="NFA844" s="396"/>
      <c r="NFB844" s="396"/>
      <c r="NFC844" s="396"/>
      <c r="NFD844" s="396"/>
      <c r="NFE844" s="396"/>
      <c r="NFF844" s="396"/>
      <c r="NFG844" s="396"/>
      <c r="NFH844" s="396"/>
      <c r="NFI844" s="396"/>
      <c r="NFJ844" s="396"/>
      <c r="NFK844" s="396"/>
      <c r="NFL844" s="396"/>
      <c r="NFM844" s="396"/>
      <c r="NFN844" s="396"/>
      <c r="NFO844" s="396"/>
      <c r="NFP844" s="396"/>
      <c r="NFQ844" s="396"/>
      <c r="NFR844" s="396"/>
      <c r="NFS844" s="396"/>
      <c r="NFT844" s="396"/>
      <c r="NFU844" s="396"/>
      <c r="NFV844" s="396"/>
      <c r="NFW844" s="396"/>
      <c r="NFX844" s="396"/>
      <c r="NFY844" s="396"/>
      <c r="NFZ844" s="396"/>
      <c r="NGA844" s="396"/>
      <c r="NGB844" s="396"/>
      <c r="NGC844" s="396"/>
      <c r="NGD844" s="396"/>
      <c r="NGE844" s="396"/>
      <c r="NGF844" s="396"/>
      <c r="NGG844" s="396"/>
      <c r="NGH844" s="396"/>
      <c r="NGI844" s="396"/>
      <c r="NGJ844" s="396"/>
      <c r="NGK844" s="396"/>
      <c r="NGL844" s="396"/>
      <c r="NGM844" s="396"/>
      <c r="NGN844" s="396"/>
      <c r="NGO844" s="396"/>
      <c r="NGP844" s="396"/>
      <c r="NGQ844" s="396"/>
      <c r="NGR844" s="396"/>
      <c r="NGS844" s="396"/>
      <c r="NGT844" s="396"/>
      <c r="NGU844" s="396"/>
      <c r="NGV844" s="396"/>
      <c r="NGW844" s="396"/>
      <c r="NGX844" s="396"/>
      <c r="NGY844" s="396"/>
      <c r="NGZ844" s="396"/>
      <c r="NHA844" s="396"/>
      <c r="NHB844" s="396"/>
      <c r="NHC844" s="396"/>
      <c r="NHD844" s="396"/>
      <c r="NHE844" s="396"/>
      <c r="NHF844" s="396"/>
      <c r="NHG844" s="396"/>
      <c r="NHH844" s="396"/>
      <c r="NHI844" s="396"/>
      <c r="NHJ844" s="396"/>
      <c r="NHK844" s="396"/>
      <c r="NHL844" s="396"/>
      <c r="NHM844" s="396"/>
      <c r="NHN844" s="396"/>
      <c r="NHO844" s="396"/>
      <c r="NHP844" s="396"/>
      <c r="NHQ844" s="396"/>
      <c r="NHR844" s="396"/>
      <c r="NHS844" s="396"/>
      <c r="NHT844" s="396"/>
      <c r="NHU844" s="396"/>
      <c r="NHV844" s="396"/>
      <c r="NHW844" s="396"/>
      <c r="NHX844" s="396"/>
      <c r="NHY844" s="396"/>
      <c r="NHZ844" s="396"/>
      <c r="NIA844" s="396"/>
      <c r="NIB844" s="396"/>
      <c r="NIC844" s="396"/>
      <c r="NID844" s="396"/>
      <c r="NIE844" s="396"/>
      <c r="NIF844" s="396"/>
      <c r="NIG844" s="396"/>
      <c r="NIH844" s="396"/>
      <c r="NII844" s="396"/>
      <c r="NIJ844" s="396"/>
      <c r="NIK844" s="396"/>
      <c r="NIL844" s="396"/>
      <c r="NIM844" s="396"/>
      <c r="NIN844" s="396"/>
      <c r="NIO844" s="396"/>
      <c r="NIP844" s="396"/>
      <c r="NIQ844" s="396"/>
      <c r="NIR844" s="396"/>
      <c r="NIS844" s="396"/>
      <c r="NIT844" s="396"/>
      <c r="NIU844" s="396"/>
      <c r="NIV844" s="396"/>
      <c r="NIW844" s="396"/>
      <c r="NIX844" s="396"/>
      <c r="NIY844" s="396"/>
      <c r="NIZ844" s="396"/>
      <c r="NJA844" s="396"/>
      <c r="NJB844" s="396"/>
      <c r="NJC844" s="396"/>
      <c r="NJD844" s="396"/>
      <c r="NJE844" s="396"/>
      <c r="NJF844" s="396"/>
      <c r="NJG844" s="396"/>
      <c r="NJH844" s="396"/>
      <c r="NJI844" s="396"/>
      <c r="NJJ844" s="396"/>
      <c r="NJK844" s="396"/>
      <c r="NJL844" s="396"/>
      <c r="NJM844" s="396"/>
      <c r="NJN844" s="396"/>
      <c r="NJO844" s="396"/>
      <c r="NJP844" s="396"/>
      <c r="NJQ844" s="396"/>
      <c r="NJR844" s="396"/>
      <c r="NJS844" s="396"/>
      <c r="NJT844" s="396"/>
      <c r="NJU844" s="396"/>
      <c r="NJV844" s="396"/>
      <c r="NJW844" s="396"/>
      <c r="NJX844" s="396"/>
      <c r="NJY844" s="396"/>
      <c r="NJZ844" s="396"/>
      <c r="NKA844" s="396"/>
      <c r="NKB844" s="396"/>
      <c r="NKC844" s="396"/>
      <c r="NKD844" s="396"/>
      <c r="NKE844" s="396"/>
      <c r="NKF844" s="396"/>
      <c r="NKG844" s="396"/>
      <c r="NKH844" s="396"/>
      <c r="NKI844" s="396"/>
      <c r="NKJ844" s="396"/>
      <c r="NKK844" s="396"/>
      <c r="NKL844" s="396"/>
      <c r="NKM844" s="396"/>
      <c r="NKN844" s="396"/>
      <c r="NKO844" s="396"/>
      <c r="NKP844" s="396"/>
      <c r="NKQ844" s="396"/>
      <c r="NKR844" s="396"/>
      <c r="NKS844" s="396"/>
      <c r="NKT844" s="396"/>
      <c r="NKU844" s="396"/>
      <c r="NKV844" s="396"/>
      <c r="NKW844" s="396"/>
      <c r="NKX844" s="396"/>
      <c r="NKY844" s="396"/>
      <c r="NKZ844" s="396"/>
      <c r="NLA844" s="396"/>
      <c r="NLB844" s="396"/>
      <c r="NLC844" s="396"/>
      <c r="NLD844" s="396"/>
      <c r="NLE844" s="396"/>
      <c r="NLF844" s="396"/>
      <c r="NLG844" s="396"/>
      <c r="NLH844" s="396"/>
      <c r="NLI844" s="396"/>
      <c r="NLJ844" s="396"/>
      <c r="NLK844" s="396"/>
      <c r="NLL844" s="396"/>
      <c r="NLM844" s="396"/>
      <c r="NLN844" s="396"/>
      <c r="NLO844" s="396"/>
      <c r="NLP844" s="396"/>
      <c r="NLQ844" s="396"/>
      <c r="NLR844" s="396"/>
      <c r="NLS844" s="396"/>
      <c r="NLT844" s="396"/>
      <c r="NLU844" s="396"/>
      <c r="NLV844" s="396"/>
      <c r="NLW844" s="396"/>
      <c r="NLX844" s="396"/>
      <c r="NLY844" s="396"/>
      <c r="NLZ844" s="396"/>
      <c r="NMA844" s="396"/>
      <c r="NMB844" s="396"/>
      <c r="NMC844" s="396"/>
      <c r="NMD844" s="396"/>
      <c r="NME844" s="396"/>
      <c r="NMF844" s="396"/>
      <c r="NMG844" s="396"/>
      <c r="NMH844" s="396"/>
      <c r="NMI844" s="396"/>
      <c r="NMJ844" s="396"/>
      <c r="NMK844" s="396"/>
      <c r="NML844" s="396"/>
      <c r="NMM844" s="396"/>
      <c r="NMN844" s="396"/>
      <c r="NMO844" s="396"/>
      <c r="NMP844" s="396"/>
      <c r="NMQ844" s="396"/>
      <c r="NMR844" s="396"/>
      <c r="NMS844" s="396"/>
      <c r="NMT844" s="396"/>
      <c r="NMU844" s="396"/>
      <c r="NMV844" s="396"/>
      <c r="NMW844" s="396"/>
      <c r="NMX844" s="396"/>
      <c r="NMY844" s="396"/>
      <c r="NMZ844" s="396"/>
      <c r="NNA844" s="396"/>
      <c r="NNB844" s="396"/>
      <c r="NNC844" s="396"/>
      <c r="NND844" s="396"/>
      <c r="NNE844" s="396"/>
      <c r="NNF844" s="396"/>
      <c r="NNG844" s="396"/>
      <c r="NNH844" s="396"/>
      <c r="NNI844" s="396"/>
      <c r="NNJ844" s="396"/>
      <c r="NNK844" s="396"/>
      <c r="NNL844" s="396"/>
      <c r="NNM844" s="396"/>
      <c r="NNN844" s="396"/>
      <c r="NNO844" s="396"/>
      <c r="NNP844" s="396"/>
      <c r="NNQ844" s="396"/>
      <c r="NNR844" s="396"/>
      <c r="NNS844" s="396"/>
      <c r="NNT844" s="396"/>
      <c r="NNU844" s="396"/>
      <c r="NNV844" s="396"/>
      <c r="NNW844" s="396"/>
      <c r="NNX844" s="396"/>
      <c r="NNY844" s="396"/>
      <c r="NNZ844" s="396"/>
      <c r="NOA844" s="396"/>
      <c r="NOB844" s="396"/>
      <c r="NOC844" s="396"/>
      <c r="NOD844" s="396"/>
      <c r="NOE844" s="396"/>
      <c r="NOF844" s="396"/>
      <c r="NOG844" s="396"/>
      <c r="NOH844" s="396"/>
      <c r="NOI844" s="396"/>
      <c r="NOJ844" s="396"/>
      <c r="NOK844" s="396"/>
      <c r="NOL844" s="396"/>
      <c r="NOM844" s="396"/>
      <c r="NON844" s="396"/>
      <c r="NOO844" s="396"/>
      <c r="NOP844" s="396"/>
      <c r="NOQ844" s="396"/>
      <c r="NOR844" s="396"/>
      <c r="NOS844" s="396"/>
      <c r="NOT844" s="396"/>
      <c r="NOU844" s="396"/>
      <c r="NOV844" s="396"/>
      <c r="NOW844" s="396"/>
      <c r="NOX844" s="396"/>
      <c r="NOY844" s="396"/>
      <c r="NOZ844" s="396"/>
      <c r="NPA844" s="396"/>
      <c r="NPB844" s="396"/>
      <c r="NPC844" s="396"/>
      <c r="NPD844" s="396"/>
      <c r="NPE844" s="396"/>
      <c r="NPF844" s="396"/>
      <c r="NPG844" s="396"/>
      <c r="NPH844" s="396"/>
      <c r="NPI844" s="396"/>
      <c r="NPJ844" s="396"/>
      <c r="NPK844" s="396"/>
      <c r="NPL844" s="396"/>
      <c r="NPM844" s="396"/>
      <c r="NPN844" s="396"/>
      <c r="NPO844" s="396"/>
      <c r="NPP844" s="396"/>
      <c r="NPQ844" s="396"/>
      <c r="NPR844" s="396"/>
      <c r="NPS844" s="396"/>
      <c r="NPT844" s="396"/>
      <c r="NPU844" s="396"/>
      <c r="NPV844" s="396"/>
      <c r="NPW844" s="396"/>
      <c r="NPX844" s="396"/>
      <c r="NPY844" s="396"/>
      <c r="NPZ844" s="396"/>
      <c r="NQA844" s="396"/>
      <c r="NQB844" s="396"/>
      <c r="NQC844" s="396"/>
      <c r="NQD844" s="396"/>
      <c r="NQE844" s="396"/>
      <c r="NQF844" s="396"/>
      <c r="NQG844" s="396"/>
      <c r="NQH844" s="396"/>
      <c r="NQI844" s="396"/>
      <c r="NQJ844" s="396"/>
      <c r="NQK844" s="396"/>
      <c r="NQL844" s="396"/>
      <c r="NQM844" s="396"/>
      <c r="NQN844" s="396"/>
      <c r="NQO844" s="396"/>
      <c r="NQP844" s="396"/>
      <c r="NQQ844" s="396"/>
      <c r="NQR844" s="396"/>
      <c r="NQS844" s="396"/>
      <c r="NQT844" s="396"/>
      <c r="NQU844" s="396"/>
      <c r="NQV844" s="396"/>
      <c r="NQW844" s="396"/>
      <c r="NQX844" s="396"/>
      <c r="NQY844" s="396"/>
      <c r="NQZ844" s="396"/>
      <c r="NRA844" s="396"/>
      <c r="NRB844" s="396"/>
      <c r="NRC844" s="396"/>
      <c r="NRD844" s="396"/>
      <c r="NRE844" s="396"/>
      <c r="NRF844" s="396"/>
      <c r="NRG844" s="396"/>
      <c r="NRH844" s="396"/>
      <c r="NRI844" s="396"/>
      <c r="NRJ844" s="396"/>
      <c r="NRK844" s="396"/>
      <c r="NRL844" s="396"/>
      <c r="NRM844" s="396"/>
      <c r="NRN844" s="396"/>
      <c r="NRO844" s="396"/>
      <c r="NRP844" s="396"/>
      <c r="NRQ844" s="396"/>
      <c r="NRR844" s="396"/>
      <c r="NRS844" s="396"/>
      <c r="NRT844" s="396"/>
      <c r="NRU844" s="396"/>
      <c r="NRV844" s="396"/>
      <c r="NRW844" s="396"/>
      <c r="NRX844" s="396"/>
      <c r="NRY844" s="396"/>
      <c r="NRZ844" s="396"/>
      <c r="NSA844" s="396"/>
      <c r="NSB844" s="396"/>
      <c r="NSC844" s="396"/>
      <c r="NSD844" s="396"/>
      <c r="NSE844" s="396"/>
      <c r="NSF844" s="396"/>
      <c r="NSG844" s="396"/>
      <c r="NSH844" s="396"/>
      <c r="NSI844" s="396"/>
      <c r="NSJ844" s="396"/>
      <c r="NSK844" s="396"/>
      <c r="NSL844" s="396"/>
      <c r="NSM844" s="396"/>
      <c r="NSN844" s="396"/>
      <c r="NSO844" s="396"/>
      <c r="NSP844" s="396"/>
      <c r="NSQ844" s="396"/>
      <c r="NSR844" s="396"/>
      <c r="NSS844" s="396"/>
      <c r="NST844" s="396"/>
      <c r="NSU844" s="396"/>
      <c r="NSV844" s="396"/>
      <c r="NSW844" s="396"/>
      <c r="NSX844" s="396"/>
      <c r="NSY844" s="396"/>
      <c r="NSZ844" s="396"/>
      <c r="NTA844" s="396"/>
      <c r="NTB844" s="396"/>
      <c r="NTC844" s="396"/>
      <c r="NTD844" s="396"/>
      <c r="NTE844" s="396"/>
      <c r="NTF844" s="396"/>
      <c r="NTG844" s="396"/>
      <c r="NTH844" s="396"/>
      <c r="NTI844" s="396"/>
      <c r="NTJ844" s="396"/>
      <c r="NTK844" s="396"/>
      <c r="NTL844" s="396"/>
      <c r="NTM844" s="396"/>
      <c r="NTN844" s="396"/>
      <c r="NTO844" s="396"/>
      <c r="NTP844" s="396"/>
      <c r="NTQ844" s="396"/>
      <c r="NTR844" s="396"/>
      <c r="NTS844" s="396"/>
      <c r="NTT844" s="396"/>
      <c r="NTU844" s="396"/>
      <c r="NTV844" s="396"/>
      <c r="NTW844" s="396"/>
      <c r="NTX844" s="396"/>
      <c r="NTY844" s="396"/>
      <c r="NTZ844" s="396"/>
      <c r="NUA844" s="396"/>
      <c r="NUB844" s="396"/>
      <c r="NUC844" s="396"/>
      <c r="NUD844" s="396"/>
      <c r="NUE844" s="396"/>
      <c r="NUF844" s="396"/>
      <c r="NUG844" s="396"/>
      <c r="NUH844" s="396"/>
      <c r="NUI844" s="396"/>
      <c r="NUJ844" s="396"/>
      <c r="NUK844" s="396"/>
      <c r="NUL844" s="396"/>
      <c r="NUM844" s="396"/>
      <c r="NUN844" s="396"/>
      <c r="NUO844" s="396"/>
      <c r="NUP844" s="396"/>
      <c r="NUQ844" s="396"/>
      <c r="NUR844" s="396"/>
      <c r="NUS844" s="396"/>
      <c r="NUT844" s="396"/>
      <c r="NUU844" s="396"/>
      <c r="NUV844" s="396"/>
      <c r="NUW844" s="396"/>
      <c r="NUX844" s="396"/>
      <c r="NUY844" s="396"/>
      <c r="NUZ844" s="396"/>
      <c r="NVA844" s="396"/>
      <c r="NVB844" s="396"/>
      <c r="NVC844" s="396"/>
      <c r="NVD844" s="396"/>
      <c r="NVE844" s="396"/>
      <c r="NVF844" s="396"/>
      <c r="NVG844" s="396"/>
      <c r="NVH844" s="396"/>
      <c r="NVI844" s="396"/>
      <c r="NVJ844" s="396"/>
      <c r="NVK844" s="396"/>
      <c r="NVL844" s="396"/>
      <c r="NVM844" s="396"/>
      <c r="NVN844" s="396"/>
      <c r="NVO844" s="396"/>
      <c r="NVP844" s="396"/>
      <c r="NVQ844" s="396"/>
      <c r="NVR844" s="396"/>
      <c r="NVS844" s="396"/>
      <c r="NVT844" s="396"/>
      <c r="NVU844" s="396"/>
      <c r="NVV844" s="396"/>
      <c r="NVW844" s="396"/>
      <c r="NVX844" s="396"/>
      <c r="NVY844" s="396"/>
      <c r="NVZ844" s="396"/>
      <c r="NWA844" s="396"/>
      <c r="NWB844" s="396"/>
      <c r="NWC844" s="396"/>
      <c r="NWD844" s="396"/>
      <c r="NWE844" s="396"/>
      <c r="NWF844" s="396"/>
      <c r="NWG844" s="396"/>
      <c r="NWH844" s="396"/>
      <c r="NWI844" s="396"/>
      <c r="NWJ844" s="396"/>
      <c r="NWK844" s="396"/>
      <c r="NWL844" s="396"/>
      <c r="NWM844" s="396"/>
      <c r="NWN844" s="396"/>
      <c r="NWO844" s="396"/>
      <c r="NWP844" s="396"/>
      <c r="NWQ844" s="396"/>
      <c r="NWR844" s="396"/>
      <c r="NWS844" s="396"/>
      <c r="NWT844" s="396"/>
      <c r="NWU844" s="396"/>
      <c r="NWV844" s="396"/>
      <c r="NWW844" s="396"/>
      <c r="NWX844" s="396"/>
      <c r="NWY844" s="396"/>
      <c r="NWZ844" s="396"/>
      <c r="NXA844" s="396"/>
      <c r="NXB844" s="396"/>
      <c r="NXC844" s="396"/>
      <c r="NXD844" s="396"/>
      <c r="NXE844" s="396"/>
      <c r="NXF844" s="396"/>
      <c r="NXG844" s="396"/>
      <c r="NXH844" s="396"/>
      <c r="NXI844" s="396"/>
      <c r="NXJ844" s="396"/>
      <c r="NXK844" s="396"/>
      <c r="NXL844" s="396"/>
      <c r="NXM844" s="396"/>
      <c r="NXN844" s="396"/>
      <c r="NXO844" s="396"/>
      <c r="NXP844" s="396"/>
      <c r="NXQ844" s="396"/>
      <c r="NXR844" s="396"/>
      <c r="NXS844" s="396"/>
      <c r="NXT844" s="396"/>
      <c r="NXU844" s="396"/>
      <c r="NXV844" s="396"/>
      <c r="NXW844" s="396"/>
      <c r="NXX844" s="396"/>
      <c r="NXY844" s="396"/>
      <c r="NXZ844" s="396"/>
      <c r="NYA844" s="396"/>
      <c r="NYB844" s="396"/>
      <c r="NYC844" s="396"/>
      <c r="NYD844" s="396"/>
      <c r="NYE844" s="396"/>
      <c r="NYF844" s="396"/>
      <c r="NYG844" s="396"/>
      <c r="NYH844" s="396"/>
      <c r="NYI844" s="396"/>
      <c r="NYJ844" s="396"/>
      <c r="NYK844" s="396"/>
      <c r="NYL844" s="396"/>
      <c r="NYM844" s="396"/>
      <c r="NYN844" s="396"/>
      <c r="NYO844" s="396"/>
      <c r="NYP844" s="396"/>
      <c r="NYQ844" s="396"/>
      <c r="NYR844" s="396"/>
      <c r="NYS844" s="396"/>
      <c r="NYT844" s="396"/>
      <c r="NYU844" s="396"/>
      <c r="NYV844" s="396"/>
      <c r="NYW844" s="396"/>
      <c r="NYX844" s="396"/>
      <c r="NYY844" s="396"/>
      <c r="NYZ844" s="396"/>
      <c r="NZA844" s="396"/>
      <c r="NZB844" s="396"/>
      <c r="NZC844" s="396"/>
      <c r="NZD844" s="396"/>
      <c r="NZE844" s="396"/>
      <c r="NZF844" s="396"/>
      <c r="NZG844" s="396"/>
      <c r="NZH844" s="396"/>
      <c r="NZI844" s="396"/>
      <c r="NZJ844" s="396"/>
      <c r="NZK844" s="396"/>
      <c r="NZL844" s="396"/>
      <c r="NZM844" s="396"/>
      <c r="NZN844" s="396"/>
      <c r="NZO844" s="396"/>
      <c r="NZP844" s="396"/>
      <c r="NZQ844" s="396"/>
      <c r="NZR844" s="396"/>
      <c r="NZS844" s="396"/>
      <c r="NZT844" s="396"/>
      <c r="NZU844" s="396"/>
      <c r="NZV844" s="396"/>
      <c r="NZW844" s="396"/>
      <c r="NZX844" s="396"/>
      <c r="NZY844" s="396"/>
      <c r="NZZ844" s="396"/>
      <c r="OAA844" s="396"/>
      <c r="OAB844" s="396"/>
      <c r="OAC844" s="396"/>
      <c r="OAD844" s="396"/>
      <c r="OAE844" s="396"/>
      <c r="OAF844" s="396"/>
      <c r="OAG844" s="396"/>
      <c r="OAH844" s="396"/>
      <c r="OAI844" s="396"/>
      <c r="OAJ844" s="396"/>
      <c r="OAK844" s="396"/>
      <c r="OAL844" s="396"/>
      <c r="OAM844" s="396"/>
      <c r="OAN844" s="396"/>
      <c r="OAO844" s="396"/>
      <c r="OAP844" s="396"/>
      <c r="OAQ844" s="396"/>
      <c r="OAR844" s="396"/>
      <c r="OAS844" s="396"/>
      <c r="OAT844" s="396"/>
      <c r="OAU844" s="396"/>
      <c r="OAV844" s="396"/>
      <c r="OAW844" s="396"/>
      <c r="OAX844" s="396"/>
      <c r="OAY844" s="396"/>
      <c r="OAZ844" s="396"/>
      <c r="OBA844" s="396"/>
      <c r="OBB844" s="396"/>
      <c r="OBC844" s="396"/>
      <c r="OBD844" s="396"/>
      <c r="OBE844" s="396"/>
      <c r="OBF844" s="396"/>
      <c r="OBG844" s="396"/>
      <c r="OBH844" s="396"/>
      <c r="OBI844" s="396"/>
      <c r="OBJ844" s="396"/>
      <c r="OBK844" s="396"/>
      <c r="OBL844" s="396"/>
      <c r="OBM844" s="396"/>
      <c r="OBN844" s="396"/>
      <c r="OBO844" s="396"/>
      <c r="OBP844" s="396"/>
      <c r="OBQ844" s="396"/>
      <c r="OBR844" s="396"/>
      <c r="OBS844" s="396"/>
      <c r="OBT844" s="396"/>
      <c r="OBU844" s="396"/>
      <c r="OBV844" s="396"/>
      <c r="OBW844" s="396"/>
      <c r="OBX844" s="396"/>
      <c r="OBY844" s="396"/>
      <c r="OBZ844" s="396"/>
      <c r="OCA844" s="396"/>
      <c r="OCB844" s="396"/>
      <c r="OCC844" s="396"/>
      <c r="OCD844" s="396"/>
      <c r="OCE844" s="396"/>
      <c r="OCF844" s="396"/>
      <c r="OCG844" s="396"/>
      <c r="OCH844" s="396"/>
      <c r="OCI844" s="396"/>
      <c r="OCJ844" s="396"/>
      <c r="OCK844" s="396"/>
      <c r="OCL844" s="396"/>
      <c r="OCM844" s="396"/>
      <c r="OCN844" s="396"/>
      <c r="OCO844" s="396"/>
      <c r="OCP844" s="396"/>
      <c r="OCQ844" s="396"/>
      <c r="OCR844" s="396"/>
      <c r="OCS844" s="396"/>
      <c r="OCT844" s="396"/>
      <c r="OCU844" s="396"/>
      <c r="OCV844" s="396"/>
      <c r="OCW844" s="396"/>
      <c r="OCX844" s="396"/>
      <c r="OCY844" s="396"/>
      <c r="OCZ844" s="396"/>
      <c r="ODA844" s="396"/>
      <c r="ODB844" s="396"/>
      <c r="ODC844" s="396"/>
      <c r="ODD844" s="396"/>
      <c r="ODE844" s="396"/>
      <c r="ODF844" s="396"/>
      <c r="ODG844" s="396"/>
      <c r="ODH844" s="396"/>
      <c r="ODI844" s="396"/>
      <c r="ODJ844" s="396"/>
      <c r="ODK844" s="396"/>
      <c r="ODL844" s="396"/>
      <c r="ODM844" s="396"/>
      <c r="ODN844" s="396"/>
      <c r="ODO844" s="396"/>
      <c r="ODP844" s="396"/>
      <c r="ODQ844" s="396"/>
      <c r="ODR844" s="396"/>
      <c r="ODS844" s="396"/>
      <c r="ODT844" s="396"/>
      <c r="ODU844" s="396"/>
      <c r="ODV844" s="396"/>
      <c r="ODW844" s="396"/>
      <c r="ODX844" s="396"/>
      <c r="ODY844" s="396"/>
      <c r="ODZ844" s="396"/>
      <c r="OEA844" s="396"/>
      <c r="OEB844" s="396"/>
      <c r="OEC844" s="396"/>
      <c r="OED844" s="396"/>
      <c r="OEE844" s="396"/>
      <c r="OEF844" s="396"/>
      <c r="OEG844" s="396"/>
      <c r="OEH844" s="396"/>
      <c r="OEI844" s="396"/>
      <c r="OEJ844" s="396"/>
      <c r="OEK844" s="396"/>
      <c r="OEL844" s="396"/>
      <c r="OEM844" s="396"/>
      <c r="OEN844" s="396"/>
      <c r="OEO844" s="396"/>
      <c r="OEP844" s="396"/>
      <c r="OEQ844" s="396"/>
      <c r="OER844" s="396"/>
      <c r="OES844" s="396"/>
      <c r="OET844" s="396"/>
      <c r="OEU844" s="396"/>
      <c r="OEV844" s="396"/>
      <c r="OEW844" s="396"/>
      <c r="OEX844" s="396"/>
      <c r="OEY844" s="396"/>
      <c r="OEZ844" s="396"/>
      <c r="OFA844" s="396"/>
      <c r="OFB844" s="396"/>
      <c r="OFC844" s="396"/>
      <c r="OFD844" s="396"/>
      <c r="OFE844" s="396"/>
      <c r="OFF844" s="396"/>
      <c r="OFG844" s="396"/>
      <c r="OFH844" s="396"/>
      <c r="OFI844" s="396"/>
      <c r="OFJ844" s="396"/>
      <c r="OFK844" s="396"/>
      <c r="OFL844" s="396"/>
      <c r="OFM844" s="396"/>
      <c r="OFN844" s="396"/>
      <c r="OFO844" s="396"/>
      <c r="OFP844" s="396"/>
      <c r="OFQ844" s="396"/>
      <c r="OFR844" s="396"/>
      <c r="OFS844" s="396"/>
      <c r="OFT844" s="396"/>
      <c r="OFU844" s="396"/>
      <c r="OFV844" s="396"/>
      <c r="OFW844" s="396"/>
      <c r="OFX844" s="396"/>
      <c r="OFY844" s="396"/>
      <c r="OFZ844" s="396"/>
      <c r="OGA844" s="396"/>
      <c r="OGB844" s="396"/>
      <c r="OGC844" s="396"/>
      <c r="OGD844" s="396"/>
      <c r="OGE844" s="396"/>
      <c r="OGF844" s="396"/>
      <c r="OGG844" s="396"/>
      <c r="OGH844" s="396"/>
      <c r="OGI844" s="396"/>
      <c r="OGJ844" s="396"/>
      <c r="OGK844" s="396"/>
      <c r="OGL844" s="396"/>
      <c r="OGM844" s="396"/>
      <c r="OGN844" s="396"/>
      <c r="OGO844" s="396"/>
      <c r="OGP844" s="396"/>
      <c r="OGQ844" s="396"/>
      <c r="OGR844" s="396"/>
      <c r="OGS844" s="396"/>
      <c r="OGT844" s="396"/>
      <c r="OGU844" s="396"/>
      <c r="OGV844" s="396"/>
      <c r="OGW844" s="396"/>
      <c r="OGX844" s="396"/>
      <c r="OGY844" s="396"/>
      <c r="OGZ844" s="396"/>
      <c r="OHA844" s="396"/>
      <c r="OHB844" s="396"/>
      <c r="OHC844" s="396"/>
      <c r="OHD844" s="396"/>
      <c r="OHE844" s="396"/>
      <c r="OHF844" s="396"/>
      <c r="OHG844" s="396"/>
      <c r="OHH844" s="396"/>
      <c r="OHI844" s="396"/>
      <c r="OHJ844" s="396"/>
      <c r="OHK844" s="396"/>
      <c r="OHL844" s="396"/>
      <c r="OHM844" s="396"/>
      <c r="OHN844" s="396"/>
      <c r="OHO844" s="396"/>
      <c r="OHP844" s="396"/>
      <c r="OHQ844" s="396"/>
      <c r="OHR844" s="396"/>
      <c r="OHS844" s="396"/>
      <c r="OHT844" s="396"/>
      <c r="OHU844" s="396"/>
      <c r="OHV844" s="396"/>
      <c r="OHW844" s="396"/>
      <c r="OHX844" s="396"/>
      <c r="OHY844" s="396"/>
      <c r="OHZ844" s="396"/>
      <c r="OIA844" s="396"/>
      <c r="OIB844" s="396"/>
      <c r="OIC844" s="396"/>
      <c r="OID844" s="396"/>
      <c r="OIE844" s="396"/>
      <c r="OIF844" s="396"/>
      <c r="OIG844" s="396"/>
      <c r="OIH844" s="396"/>
      <c r="OII844" s="396"/>
      <c r="OIJ844" s="396"/>
      <c r="OIK844" s="396"/>
      <c r="OIL844" s="396"/>
      <c r="OIM844" s="396"/>
      <c r="OIN844" s="396"/>
      <c r="OIO844" s="396"/>
      <c r="OIP844" s="396"/>
      <c r="OIQ844" s="396"/>
      <c r="OIR844" s="396"/>
      <c r="OIS844" s="396"/>
      <c r="OIT844" s="396"/>
      <c r="OIU844" s="396"/>
      <c r="OIV844" s="396"/>
      <c r="OIW844" s="396"/>
      <c r="OIX844" s="396"/>
      <c r="OIY844" s="396"/>
      <c r="OIZ844" s="396"/>
      <c r="OJA844" s="396"/>
      <c r="OJB844" s="396"/>
      <c r="OJC844" s="396"/>
      <c r="OJD844" s="396"/>
      <c r="OJE844" s="396"/>
      <c r="OJF844" s="396"/>
      <c r="OJG844" s="396"/>
      <c r="OJH844" s="396"/>
      <c r="OJI844" s="396"/>
      <c r="OJJ844" s="396"/>
      <c r="OJK844" s="396"/>
      <c r="OJL844" s="396"/>
      <c r="OJM844" s="396"/>
      <c r="OJN844" s="396"/>
      <c r="OJO844" s="396"/>
      <c r="OJP844" s="396"/>
      <c r="OJQ844" s="396"/>
      <c r="OJR844" s="396"/>
      <c r="OJS844" s="396"/>
      <c r="OJT844" s="396"/>
      <c r="OJU844" s="396"/>
      <c r="OJV844" s="396"/>
      <c r="OJW844" s="396"/>
      <c r="OJX844" s="396"/>
      <c r="OJY844" s="396"/>
      <c r="OJZ844" s="396"/>
      <c r="OKA844" s="396"/>
      <c r="OKB844" s="396"/>
      <c r="OKC844" s="396"/>
      <c r="OKD844" s="396"/>
      <c r="OKE844" s="396"/>
      <c r="OKF844" s="396"/>
      <c r="OKG844" s="396"/>
      <c r="OKH844" s="396"/>
      <c r="OKI844" s="396"/>
      <c r="OKJ844" s="396"/>
      <c r="OKK844" s="396"/>
      <c r="OKL844" s="396"/>
      <c r="OKM844" s="396"/>
      <c r="OKN844" s="396"/>
      <c r="OKO844" s="396"/>
      <c r="OKP844" s="396"/>
      <c r="OKQ844" s="396"/>
      <c r="OKR844" s="396"/>
      <c r="OKS844" s="396"/>
      <c r="OKT844" s="396"/>
      <c r="OKU844" s="396"/>
      <c r="OKV844" s="396"/>
      <c r="OKW844" s="396"/>
      <c r="OKX844" s="396"/>
      <c r="OKY844" s="396"/>
      <c r="OKZ844" s="396"/>
      <c r="OLA844" s="396"/>
      <c r="OLB844" s="396"/>
      <c r="OLC844" s="396"/>
      <c r="OLD844" s="396"/>
      <c r="OLE844" s="396"/>
      <c r="OLF844" s="396"/>
      <c r="OLG844" s="396"/>
      <c r="OLH844" s="396"/>
      <c r="OLI844" s="396"/>
      <c r="OLJ844" s="396"/>
      <c r="OLK844" s="396"/>
      <c r="OLL844" s="396"/>
      <c r="OLM844" s="396"/>
      <c r="OLN844" s="396"/>
      <c r="OLO844" s="396"/>
      <c r="OLP844" s="396"/>
      <c r="OLQ844" s="396"/>
      <c r="OLR844" s="396"/>
      <c r="OLS844" s="396"/>
      <c r="OLT844" s="396"/>
      <c r="OLU844" s="396"/>
      <c r="OLV844" s="396"/>
      <c r="OLW844" s="396"/>
      <c r="OLX844" s="396"/>
      <c r="OLY844" s="396"/>
      <c r="OLZ844" s="396"/>
      <c r="OMA844" s="396"/>
      <c r="OMB844" s="396"/>
      <c r="OMC844" s="396"/>
      <c r="OMD844" s="396"/>
      <c r="OME844" s="396"/>
      <c r="OMF844" s="396"/>
      <c r="OMG844" s="396"/>
      <c r="OMH844" s="396"/>
      <c r="OMI844" s="396"/>
      <c r="OMJ844" s="396"/>
      <c r="OMK844" s="396"/>
      <c r="OML844" s="396"/>
      <c r="OMM844" s="396"/>
      <c r="OMN844" s="396"/>
      <c r="OMO844" s="396"/>
      <c r="OMP844" s="396"/>
      <c r="OMQ844" s="396"/>
      <c r="OMR844" s="396"/>
      <c r="OMS844" s="396"/>
      <c r="OMT844" s="396"/>
      <c r="OMU844" s="396"/>
      <c r="OMV844" s="396"/>
      <c r="OMW844" s="396"/>
      <c r="OMX844" s="396"/>
      <c r="OMY844" s="396"/>
      <c r="OMZ844" s="396"/>
      <c r="ONA844" s="396"/>
      <c r="ONB844" s="396"/>
      <c r="ONC844" s="396"/>
      <c r="OND844" s="396"/>
      <c r="ONE844" s="396"/>
      <c r="ONF844" s="396"/>
      <c r="ONG844" s="396"/>
      <c r="ONH844" s="396"/>
      <c r="ONI844" s="396"/>
      <c r="ONJ844" s="396"/>
      <c r="ONK844" s="396"/>
      <c r="ONL844" s="396"/>
      <c r="ONM844" s="396"/>
      <c r="ONN844" s="396"/>
      <c r="ONO844" s="396"/>
      <c r="ONP844" s="396"/>
      <c r="ONQ844" s="396"/>
      <c r="ONR844" s="396"/>
      <c r="ONS844" s="396"/>
      <c r="ONT844" s="396"/>
      <c r="ONU844" s="396"/>
      <c r="ONV844" s="396"/>
      <c r="ONW844" s="396"/>
      <c r="ONX844" s="396"/>
      <c r="ONY844" s="396"/>
      <c r="ONZ844" s="396"/>
      <c r="OOA844" s="396"/>
      <c r="OOB844" s="396"/>
      <c r="OOC844" s="396"/>
      <c r="OOD844" s="396"/>
      <c r="OOE844" s="396"/>
      <c r="OOF844" s="396"/>
      <c r="OOG844" s="396"/>
      <c r="OOH844" s="396"/>
      <c r="OOI844" s="396"/>
      <c r="OOJ844" s="396"/>
      <c r="OOK844" s="396"/>
      <c r="OOL844" s="396"/>
      <c r="OOM844" s="396"/>
      <c r="OON844" s="396"/>
      <c r="OOO844" s="396"/>
      <c r="OOP844" s="396"/>
      <c r="OOQ844" s="396"/>
      <c r="OOR844" s="396"/>
      <c r="OOS844" s="396"/>
      <c r="OOT844" s="396"/>
      <c r="OOU844" s="396"/>
      <c r="OOV844" s="396"/>
      <c r="OOW844" s="396"/>
      <c r="OOX844" s="396"/>
      <c r="OOY844" s="396"/>
      <c r="OOZ844" s="396"/>
      <c r="OPA844" s="396"/>
      <c r="OPB844" s="396"/>
      <c r="OPC844" s="396"/>
      <c r="OPD844" s="396"/>
      <c r="OPE844" s="396"/>
      <c r="OPF844" s="396"/>
      <c r="OPG844" s="396"/>
      <c r="OPH844" s="396"/>
      <c r="OPI844" s="396"/>
      <c r="OPJ844" s="396"/>
      <c r="OPK844" s="396"/>
      <c r="OPL844" s="396"/>
      <c r="OPM844" s="396"/>
      <c r="OPN844" s="396"/>
      <c r="OPO844" s="396"/>
      <c r="OPP844" s="396"/>
      <c r="OPQ844" s="396"/>
      <c r="OPR844" s="396"/>
      <c r="OPS844" s="396"/>
      <c r="OPT844" s="396"/>
      <c r="OPU844" s="396"/>
      <c r="OPV844" s="396"/>
      <c r="OPW844" s="396"/>
      <c r="OPX844" s="396"/>
      <c r="OPY844" s="396"/>
      <c r="OPZ844" s="396"/>
      <c r="OQA844" s="396"/>
      <c r="OQB844" s="396"/>
      <c r="OQC844" s="396"/>
      <c r="OQD844" s="396"/>
      <c r="OQE844" s="396"/>
      <c r="OQF844" s="396"/>
      <c r="OQG844" s="396"/>
      <c r="OQH844" s="396"/>
      <c r="OQI844" s="396"/>
      <c r="OQJ844" s="396"/>
      <c r="OQK844" s="396"/>
      <c r="OQL844" s="396"/>
      <c r="OQM844" s="396"/>
      <c r="OQN844" s="396"/>
      <c r="OQO844" s="396"/>
      <c r="OQP844" s="396"/>
      <c r="OQQ844" s="396"/>
      <c r="OQR844" s="396"/>
      <c r="OQS844" s="396"/>
      <c r="OQT844" s="396"/>
      <c r="OQU844" s="396"/>
      <c r="OQV844" s="396"/>
      <c r="OQW844" s="396"/>
      <c r="OQX844" s="396"/>
      <c r="OQY844" s="396"/>
      <c r="OQZ844" s="396"/>
      <c r="ORA844" s="396"/>
      <c r="ORB844" s="396"/>
      <c r="ORC844" s="396"/>
      <c r="ORD844" s="396"/>
      <c r="ORE844" s="396"/>
      <c r="ORF844" s="396"/>
      <c r="ORG844" s="396"/>
      <c r="ORH844" s="396"/>
      <c r="ORI844" s="396"/>
      <c r="ORJ844" s="396"/>
      <c r="ORK844" s="396"/>
      <c r="ORL844" s="396"/>
      <c r="ORM844" s="396"/>
      <c r="ORN844" s="396"/>
      <c r="ORO844" s="396"/>
      <c r="ORP844" s="396"/>
      <c r="ORQ844" s="396"/>
      <c r="ORR844" s="396"/>
      <c r="ORS844" s="396"/>
      <c r="ORT844" s="396"/>
      <c r="ORU844" s="396"/>
      <c r="ORV844" s="396"/>
      <c r="ORW844" s="396"/>
      <c r="ORX844" s="396"/>
      <c r="ORY844" s="396"/>
      <c r="ORZ844" s="396"/>
      <c r="OSA844" s="396"/>
      <c r="OSB844" s="396"/>
      <c r="OSC844" s="396"/>
      <c r="OSD844" s="396"/>
      <c r="OSE844" s="396"/>
      <c r="OSF844" s="396"/>
      <c r="OSG844" s="396"/>
      <c r="OSH844" s="396"/>
      <c r="OSI844" s="396"/>
      <c r="OSJ844" s="396"/>
      <c r="OSK844" s="396"/>
      <c r="OSL844" s="396"/>
      <c r="OSM844" s="396"/>
      <c r="OSN844" s="396"/>
      <c r="OSO844" s="396"/>
      <c r="OSP844" s="396"/>
      <c r="OSQ844" s="396"/>
      <c r="OSR844" s="396"/>
      <c r="OSS844" s="396"/>
      <c r="OST844" s="396"/>
      <c r="OSU844" s="396"/>
      <c r="OSV844" s="396"/>
      <c r="OSW844" s="396"/>
      <c r="OSX844" s="396"/>
      <c r="OSY844" s="396"/>
      <c r="OSZ844" s="396"/>
      <c r="OTA844" s="396"/>
      <c r="OTB844" s="396"/>
      <c r="OTC844" s="396"/>
      <c r="OTD844" s="396"/>
      <c r="OTE844" s="396"/>
      <c r="OTF844" s="396"/>
      <c r="OTG844" s="396"/>
      <c r="OTH844" s="396"/>
      <c r="OTI844" s="396"/>
      <c r="OTJ844" s="396"/>
      <c r="OTK844" s="396"/>
      <c r="OTL844" s="396"/>
      <c r="OTM844" s="396"/>
      <c r="OTN844" s="396"/>
      <c r="OTO844" s="396"/>
      <c r="OTP844" s="396"/>
      <c r="OTQ844" s="396"/>
      <c r="OTR844" s="396"/>
      <c r="OTS844" s="396"/>
      <c r="OTT844" s="396"/>
      <c r="OTU844" s="396"/>
      <c r="OTV844" s="396"/>
      <c r="OTW844" s="396"/>
      <c r="OTX844" s="396"/>
      <c r="OTY844" s="396"/>
      <c r="OTZ844" s="396"/>
      <c r="OUA844" s="396"/>
      <c r="OUB844" s="396"/>
      <c r="OUC844" s="396"/>
      <c r="OUD844" s="396"/>
      <c r="OUE844" s="396"/>
      <c r="OUF844" s="396"/>
      <c r="OUG844" s="396"/>
      <c r="OUH844" s="396"/>
      <c r="OUI844" s="396"/>
      <c r="OUJ844" s="396"/>
      <c r="OUK844" s="396"/>
      <c r="OUL844" s="396"/>
      <c r="OUM844" s="396"/>
      <c r="OUN844" s="396"/>
      <c r="OUO844" s="396"/>
      <c r="OUP844" s="396"/>
      <c r="OUQ844" s="396"/>
      <c r="OUR844" s="396"/>
      <c r="OUS844" s="396"/>
      <c r="OUT844" s="396"/>
      <c r="OUU844" s="396"/>
      <c r="OUV844" s="396"/>
      <c r="OUW844" s="396"/>
      <c r="OUX844" s="396"/>
      <c r="OUY844" s="396"/>
      <c r="OUZ844" s="396"/>
      <c r="OVA844" s="396"/>
      <c r="OVB844" s="396"/>
      <c r="OVC844" s="396"/>
      <c r="OVD844" s="396"/>
      <c r="OVE844" s="396"/>
      <c r="OVF844" s="396"/>
      <c r="OVG844" s="396"/>
      <c r="OVH844" s="396"/>
      <c r="OVI844" s="396"/>
      <c r="OVJ844" s="396"/>
      <c r="OVK844" s="396"/>
      <c r="OVL844" s="396"/>
      <c r="OVM844" s="396"/>
      <c r="OVN844" s="396"/>
      <c r="OVO844" s="396"/>
      <c r="OVP844" s="396"/>
      <c r="OVQ844" s="396"/>
      <c r="OVR844" s="396"/>
      <c r="OVS844" s="396"/>
      <c r="OVT844" s="396"/>
      <c r="OVU844" s="396"/>
      <c r="OVV844" s="396"/>
      <c r="OVW844" s="396"/>
      <c r="OVX844" s="396"/>
      <c r="OVY844" s="396"/>
      <c r="OVZ844" s="396"/>
      <c r="OWA844" s="396"/>
      <c r="OWB844" s="396"/>
      <c r="OWC844" s="396"/>
      <c r="OWD844" s="396"/>
      <c r="OWE844" s="396"/>
      <c r="OWF844" s="396"/>
      <c r="OWG844" s="396"/>
      <c r="OWH844" s="396"/>
      <c r="OWI844" s="396"/>
      <c r="OWJ844" s="396"/>
      <c r="OWK844" s="396"/>
      <c r="OWL844" s="396"/>
      <c r="OWM844" s="396"/>
      <c r="OWN844" s="396"/>
      <c r="OWO844" s="396"/>
      <c r="OWP844" s="396"/>
      <c r="OWQ844" s="396"/>
      <c r="OWR844" s="396"/>
      <c r="OWS844" s="396"/>
      <c r="OWT844" s="396"/>
      <c r="OWU844" s="396"/>
      <c r="OWV844" s="396"/>
      <c r="OWW844" s="396"/>
      <c r="OWX844" s="396"/>
      <c r="OWY844" s="396"/>
      <c r="OWZ844" s="396"/>
      <c r="OXA844" s="396"/>
      <c r="OXB844" s="396"/>
      <c r="OXC844" s="396"/>
      <c r="OXD844" s="396"/>
      <c r="OXE844" s="396"/>
      <c r="OXF844" s="396"/>
      <c r="OXG844" s="396"/>
      <c r="OXH844" s="396"/>
      <c r="OXI844" s="396"/>
      <c r="OXJ844" s="396"/>
      <c r="OXK844" s="396"/>
      <c r="OXL844" s="396"/>
      <c r="OXM844" s="396"/>
      <c r="OXN844" s="396"/>
      <c r="OXO844" s="396"/>
      <c r="OXP844" s="396"/>
      <c r="OXQ844" s="396"/>
      <c r="OXR844" s="396"/>
      <c r="OXS844" s="396"/>
      <c r="OXT844" s="396"/>
      <c r="OXU844" s="396"/>
      <c r="OXV844" s="396"/>
      <c r="OXW844" s="396"/>
      <c r="OXX844" s="396"/>
      <c r="OXY844" s="396"/>
      <c r="OXZ844" s="396"/>
      <c r="OYA844" s="396"/>
      <c r="OYB844" s="396"/>
      <c r="OYC844" s="396"/>
      <c r="OYD844" s="396"/>
      <c r="OYE844" s="396"/>
      <c r="OYF844" s="396"/>
      <c r="OYG844" s="396"/>
      <c r="OYH844" s="396"/>
      <c r="OYI844" s="396"/>
      <c r="OYJ844" s="396"/>
      <c r="OYK844" s="396"/>
      <c r="OYL844" s="396"/>
      <c r="OYM844" s="396"/>
      <c r="OYN844" s="396"/>
      <c r="OYO844" s="396"/>
      <c r="OYP844" s="396"/>
      <c r="OYQ844" s="396"/>
      <c r="OYR844" s="396"/>
      <c r="OYS844" s="396"/>
      <c r="OYT844" s="396"/>
      <c r="OYU844" s="396"/>
      <c r="OYV844" s="396"/>
      <c r="OYW844" s="396"/>
      <c r="OYX844" s="396"/>
      <c r="OYY844" s="396"/>
      <c r="OYZ844" s="396"/>
      <c r="OZA844" s="396"/>
      <c r="OZB844" s="396"/>
      <c r="OZC844" s="396"/>
      <c r="OZD844" s="396"/>
      <c r="OZE844" s="396"/>
      <c r="OZF844" s="396"/>
      <c r="OZG844" s="396"/>
      <c r="OZH844" s="396"/>
      <c r="OZI844" s="396"/>
      <c r="OZJ844" s="396"/>
      <c r="OZK844" s="396"/>
      <c r="OZL844" s="396"/>
      <c r="OZM844" s="396"/>
      <c r="OZN844" s="396"/>
      <c r="OZO844" s="396"/>
      <c r="OZP844" s="396"/>
      <c r="OZQ844" s="396"/>
      <c r="OZR844" s="396"/>
      <c r="OZS844" s="396"/>
      <c r="OZT844" s="396"/>
      <c r="OZU844" s="396"/>
      <c r="OZV844" s="396"/>
      <c r="OZW844" s="396"/>
      <c r="OZX844" s="396"/>
      <c r="OZY844" s="396"/>
      <c r="OZZ844" s="396"/>
      <c r="PAA844" s="396"/>
      <c r="PAB844" s="396"/>
      <c r="PAC844" s="396"/>
      <c r="PAD844" s="396"/>
      <c r="PAE844" s="396"/>
      <c r="PAF844" s="396"/>
      <c r="PAG844" s="396"/>
      <c r="PAH844" s="396"/>
      <c r="PAI844" s="396"/>
      <c r="PAJ844" s="396"/>
      <c r="PAK844" s="396"/>
      <c r="PAL844" s="396"/>
      <c r="PAM844" s="396"/>
      <c r="PAN844" s="396"/>
      <c r="PAO844" s="396"/>
      <c r="PAP844" s="396"/>
      <c r="PAQ844" s="396"/>
      <c r="PAR844" s="396"/>
      <c r="PAS844" s="396"/>
      <c r="PAT844" s="396"/>
      <c r="PAU844" s="396"/>
      <c r="PAV844" s="396"/>
      <c r="PAW844" s="396"/>
      <c r="PAX844" s="396"/>
      <c r="PAY844" s="396"/>
      <c r="PAZ844" s="396"/>
      <c r="PBA844" s="396"/>
      <c r="PBB844" s="396"/>
      <c r="PBC844" s="396"/>
      <c r="PBD844" s="396"/>
      <c r="PBE844" s="396"/>
      <c r="PBF844" s="396"/>
      <c r="PBG844" s="396"/>
      <c r="PBH844" s="396"/>
      <c r="PBI844" s="396"/>
      <c r="PBJ844" s="396"/>
      <c r="PBK844" s="396"/>
      <c r="PBL844" s="396"/>
      <c r="PBM844" s="396"/>
      <c r="PBN844" s="396"/>
      <c r="PBO844" s="396"/>
      <c r="PBP844" s="396"/>
      <c r="PBQ844" s="396"/>
      <c r="PBR844" s="396"/>
      <c r="PBS844" s="396"/>
      <c r="PBT844" s="396"/>
      <c r="PBU844" s="396"/>
      <c r="PBV844" s="396"/>
      <c r="PBW844" s="396"/>
      <c r="PBX844" s="396"/>
      <c r="PBY844" s="396"/>
      <c r="PBZ844" s="396"/>
      <c r="PCA844" s="396"/>
      <c r="PCB844" s="396"/>
      <c r="PCC844" s="396"/>
      <c r="PCD844" s="396"/>
      <c r="PCE844" s="396"/>
      <c r="PCF844" s="396"/>
      <c r="PCG844" s="396"/>
      <c r="PCH844" s="396"/>
      <c r="PCI844" s="396"/>
      <c r="PCJ844" s="396"/>
      <c r="PCK844" s="396"/>
      <c r="PCL844" s="396"/>
      <c r="PCM844" s="396"/>
      <c r="PCN844" s="396"/>
      <c r="PCO844" s="396"/>
      <c r="PCP844" s="396"/>
      <c r="PCQ844" s="396"/>
      <c r="PCR844" s="396"/>
      <c r="PCS844" s="396"/>
      <c r="PCT844" s="396"/>
      <c r="PCU844" s="396"/>
      <c r="PCV844" s="396"/>
      <c r="PCW844" s="396"/>
      <c r="PCX844" s="396"/>
      <c r="PCY844" s="396"/>
      <c r="PCZ844" s="396"/>
      <c r="PDA844" s="396"/>
      <c r="PDB844" s="396"/>
      <c r="PDC844" s="396"/>
      <c r="PDD844" s="396"/>
      <c r="PDE844" s="396"/>
      <c r="PDF844" s="396"/>
      <c r="PDG844" s="396"/>
      <c r="PDH844" s="396"/>
      <c r="PDI844" s="396"/>
      <c r="PDJ844" s="396"/>
      <c r="PDK844" s="396"/>
      <c r="PDL844" s="396"/>
      <c r="PDM844" s="396"/>
      <c r="PDN844" s="396"/>
      <c r="PDO844" s="396"/>
      <c r="PDP844" s="396"/>
      <c r="PDQ844" s="396"/>
      <c r="PDR844" s="396"/>
      <c r="PDS844" s="396"/>
      <c r="PDT844" s="396"/>
      <c r="PDU844" s="396"/>
      <c r="PDV844" s="396"/>
      <c r="PDW844" s="396"/>
      <c r="PDX844" s="396"/>
      <c r="PDY844" s="396"/>
      <c r="PDZ844" s="396"/>
      <c r="PEA844" s="396"/>
      <c r="PEB844" s="396"/>
      <c r="PEC844" s="396"/>
      <c r="PED844" s="396"/>
      <c r="PEE844" s="396"/>
      <c r="PEF844" s="396"/>
      <c r="PEG844" s="396"/>
      <c r="PEH844" s="396"/>
      <c r="PEI844" s="396"/>
      <c r="PEJ844" s="396"/>
      <c r="PEK844" s="396"/>
      <c r="PEL844" s="396"/>
      <c r="PEM844" s="396"/>
      <c r="PEN844" s="396"/>
      <c r="PEO844" s="396"/>
      <c r="PEP844" s="396"/>
      <c r="PEQ844" s="396"/>
      <c r="PER844" s="396"/>
      <c r="PES844" s="396"/>
      <c r="PET844" s="396"/>
      <c r="PEU844" s="396"/>
      <c r="PEV844" s="396"/>
      <c r="PEW844" s="396"/>
      <c r="PEX844" s="396"/>
      <c r="PEY844" s="396"/>
      <c r="PEZ844" s="396"/>
      <c r="PFA844" s="396"/>
      <c r="PFB844" s="396"/>
      <c r="PFC844" s="396"/>
      <c r="PFD844" s="396"/>
      <c r="PFE844" s="396"/>
      <c r="PFF844" s="396"/>
      <c r="PFG844" s="396"/>
      <c r="PFH844" s="396"/>
      <c r="PFI844" s="396"/>
      <c r="PFJ844" s="396"/>
      <c r="PFK844" s="396"/>
      <c r="PFL844" s="396"/>
      <c r="PFM844" s="396"/>
      <c r="PFN844" s="396"/>
      <c r="PFO844" s="396"/>
      <c r="PFP844" s="396"/>
      <c r="PFQ844" s="396"/>
      <c r="PFR844" s="396"/>
      <c r="PFS844" s="396"/>
      <c r="PFT844" s="396"/>
      <c r="PFU844" s="396"/>
      <c r="PFV844" s="396"/>
      <c r="PFW844" s="396"/>
      <c r="PFX844" s="396"/>
      <c r="PFY844" s="396"/>
      <c r="PFZ844" s="396"/>
      <c r="PGA844" s="396"/>
      <c r="PGB844" s="396"/>
      <c r="PGC844" s="396"/>
      <c r="PGD844" s="396"/>
      <c r="PGE844" s="396"/>
      <c r="PGF844" s="396"/>
      <c r="PGG844" s="396"/>
      <c r="PGH844" s="396"/>
      <c r="PGI844" s="396"/>
      <c r="PGJ844" s="396"/>
      <c r="PGK844" s="396"/>
      <c r="PGL844" s="396"/>
      <c r="PGM844" s="396"/>
      <c r="PGN844" s="396"/>
      <c r="PGO844" s="396"/>
      <c r="PGP844" s="396"/>
      <c r="PGQ844" s="396"/>
      <c r="PGR844" s="396"/>
      <c r="PGS844" s="396"/>
      <c r="PGT844" s="396"/>
      <c r="PGU844" s="396"/>
      <c r="PGV844" s="396"/>
      <c r="PGW844" s="396"/>
      <c r="PGX844" s="396"/>
      <c r="PGY844" s="396"/>
      <c r="PGZ844" s="396"/>
      <c r="PHA844" s="396"/>
      <c r="PHB844" s="396"/>
      <c r="PHC844" s="396"/>
      <c r="PHD844" s="396"/>
      <c r="PHE844" s="396"/>
      <c r="PHF844" s="396"/>
      <c r="PHG844" s="396"/>
      <c r="PHH844" s="396"/>
      <c r="PHI844" s="396"/>
      <c r="PHJ844" s="396"/>
      <c r="PHK844" s="396"/>
      <c r="PHL844" s="396"/>
      <c r="PHM844" s="396"/>
      <c r="PHN844" s="396"/>
      <c r="PHO844" s="396"/>
      <c r="PHP844" s="396"/>
      <c r="PHQ844" s="396"/>
      <c r="PHR844" s="396"/>
      <c r="PHS844" s="396"/>
      <c r="PHT844" s="396"/>
      <c r="PHU844" s="396"/>
      <c r="PHV844" s="396"/>
      <c r="PHW844" s="396"/>
      <c r="PHX844" s="396"/>
      <c r="PHY844" s="396"/>
      <c r="PHZ844" s="396"/>
      <c r="PIA844" s="396"/>
      <c r="PIB844" s="396"/>
      <c r="PIC844" s="396"/>
      <c r="PID844" s="396"/>
      <c r="PIE844" s="396"/>
      <c r="PIF844" s="396"/>
      <c r="PIG844" s="396"/>
      <c r="PIH844" s="396"/>
      <c r="PII844" s="396"/>
      <c r="PIJ844" s="396"/>
      <c r="PIK844" s="396"/>
      <c r="PIL844" s="396"/>
      <c r="PIM844" s="396"/>
      <c r="PIN844" s="396"/>
      <c r="PIO844" s="396"/>
      <c r="PIP844" s="396"/>
      <c r="PIQ844" s="396"/>
      <c r="PIR844" s="396"/>
      <c r="PIS844" s="396"/>
      <c r="PIT844" s="396"/>
      <c r="PIU844" s="396"/>
      <c r="PIV844" s="396"/>
      <c r="PIW844" s="396"/>
      <c r="PIX844" s="396"/>
      <c r="PIY844" s="396"/>
      <c r="PIZ844" s="396"/>
      <c r="PJA844" s="396"/>
      <c r="PJB844" s="396"/>
      <c r="PJC844" s="396"/>
      <c r="PJD844" s="396"/>
      <c r="PJE844" s="396"/>
      <c r="PJF844" s="396"/>
      <c r="PJG844" s="396"/>
      <c r="PJH844" s="396"/>
      <c r="PJI844" s="396"/>
      <c r="PJJ844" s="396"/>
      <c r="PJK844" s="396"/>
      <c r="PJL844" s="396"/>
      <c r="PJM844" s="396"/>
      <c r="PJN844" s="396"/>
      <c r="PJO844" s="396"/>
      <c r="PJP844" s="396"/>
      <c r="PJQ844" s="396"/>
      <c r="PJR844" s="396"/>
      <c r="PJS844" s="396"/>
      <c r="PJT844" s="396"/>
      <c r="PJU844" s="396"/>
      <c r="PJV844" s="396"/>
      <c r="PJW844" s="396"/>
      <c r="PJX844" s="396"/>
      <c r="PJY844" s="396"/>
      <c r="PJZ844" s="396"/>
      <c r="PKA844" s="396"/>
      <c r="PKB844" s="396"/>
      <c r="PKC844" s="396"/>
      <c r="PKD844" s="396"/>
      <c r="PKE844" s="396"/>
      <c r="PKF844" s="396"/>
      <c r="PKG844" s="396"/>
      <c r="PKH844" s="396"/>
      <c r="PKI844" s="396"/>
      <c r="PKJ844" s="396"/>
      <c r="PKK844" s="396"/>
      <c r="PKL844" s="396"/>
      <c r="PKM844" s="396"/>
      <c r="PKN844" s="396"/>
      <c r="PKO844" s="396"/>
      <c r="PKP844" s="396"/>
      <c r="PKQ844" s="396"/>
      <c r="PKR844" s="396"/>
      <c r="PKS844" s="396"/>
      <c r="PKT844" s="396"/>
      <c r="PKU844" s="396"/>
      <c r="PKV844" s="396"/>
      <c r="PKW844" s="396"/>
      <c r="PKX844" s="396"/>
      <c r="PKY844" s="396"/>
      <c r="PKZ844" s="396"/>
      <c r="PLA844" s="396"/>
      <c r="PLB844" s="396"/>
      <c r="PLC844" s="396"/>
      <c r="PLD844" s="396"/>
      <c r="PLE844" s="396"/>
      <c r="PLF844" s="396"/>
      <c r="PLG844" s="396"/>
      <c r="PLH844" s="396"/>
      <c r="PLI844" s="396"/>
      <c r="PLJ844" s="396"/>
      <c r="PLK844" s="396"/>
      <c r="PLL844" s="396"/>
      <c r="PLM844" s="396"/>
      <c r="PLN844" s="396"/>
      <c r="PLO844" s="396"/>
      <c r="PLP844" s="396"/>
      <c r="PLQ844" s="396"/>
      <c r="PLR844" s="396"/>
      <c r="PLS844" s="396"/>
      <c r="PLT844" s="396"/>
      <c r="PLU844" s="396"/>
      <c r="PLV844" s="396"/>
      <c r="PLW844" s="396"/>
      <c r="PLX844" s="396"/>
      <c r="PLY844" s="396"/>
      <c r="PLZ844" s="396"/>
      <c r="PMA844" s="396"/>
      <c r="PMB844" s="396"/>
      <c r="PMC844" s="396"/>
      <c r="PMD844" s="396"/>
      <c r="PME844" s="396"/>
      <c r="PMF844" s="396"/>
      <c r="PMG844" s="396"/>
      <c r="PMH844" s="396"/>
      <c r="PMI844" s="396"/>
      <c r="PMJ844" s="396"/>
      <c r="PMK844" s="396"/>
      <c r="PML844" s="396"/>
      <c r="PMM844" s="396"/>
      <c r="PMN844" s="396"/>
      <c r="PMO844" s="396"/>
      <c r="PMP844" s="396"/>
      <c r="PMQ844" s="396"/>
      <c r="PMR844" s="396"/>
      <c r="PMS844" s="396"/>
      <c r="PMT844" s="396"/>
      <c r="PMU844" s="396"/>
      <c r="PMV844" s="396"/>
      <c r="PMW844" s="396"/>
      <c r="PMX844" s="396"/>
      <c r="PMY844" s="396"/>
      <c r="PMZ844" s="396"/>
      <c r="PNA844" s="396"/>
      <c r="PNB844" s="396"/>
      <c r="PNC844" s="396"/>
      <c r="PND844" s="396"/>
      <c r="PNE844" s="396"/>
      <c r="PNF844" s="396"/>
      <c r="PNG844" s="396"/>
      <c r="PNH844" s="396"/>
      <c r="PNI844" s="396"/>
      <c r="PNJ844" s="396"/>
      <c r="PNK844" s="396"/>
      <c r="PNL844" s="396"/>
      <c r="PNM844" s="396"/>
      <c r="PNN844" s="396"/>
      <c r="PNO844" s="396"/>
      <c r="PNP844" s="396"/>
      <c r="PNQ844" s="396"/>
      <c r="PNR844" s="396"/>
      <c r="PNS844" s="396"/>
      <c r="PNT844" s="396"/>
      <c r="PNU844" s="396"/>
      <c r="PNV844" s="396"/>
      <c r="PNW844" s="396"/>
      <c r="PNX844" s="396"/>
      <c r="PNY844" s="396"/>
      <c r="PNZ844" s="396"/>
      <c r="POA844" s="396"/>
      <c r="POB844" s="396"/>
      <c r="POC844" s="396"/>
      <c r="POD844" s="396"/>
      <c r="POE844" s="396"/>
      <c r="POF844" s="396"/>
      <c r="POG844" s="396"/>
      <c r="POH844" s="396"/>
      <c r="POI844" s="396"/>
      <c r="POJ844" s="396"/>
      <c r="POK844" s="396"/>
      <c r="POL844" s="396"/>
      <c r="POM844" s="396"/>
      <c r="PON844" s="396"/>
      <c r="POO844" s="396"/>
      <c r="POP844" s="396"/>
      <c r="POQ844" s="396"/>
      <c r="POR844" s="396"/>
      <c r="POS844" s="396"/>
      <c r="POT844" s="396"/>
      <c r="POU844" s="396"/>
      <c r="POV844" s="396"/>
      <c r="POW844" s="396"/>
      <c r="POX844" s="396"/>
      <c r="POY844" s="396"/>
      <c r="POZ844" s="396"/>
      <c r="PPA844" s="396"/>
      <c r="PPB844" s="396"/>
      <c r="PPC844" s="396"/>
      <c r="PPD844" s="396"/>
      <c r="PPE844" s="396"/>
      <c r="PPF844" s="396"/>
      <c r="PPG844" s="396"/>
      <c r="PPH844" s="396"/>
      <c r="PPI844" s="396"/>
      <c r="PPJ844" s="396"/>
      <c r="PPK844" s="396"/>
      <c r="PPL844" s="396"/>
      <c r="PPM844" s="396"/>
      <c r="PPN844" s="396"/>
      <c r="PPO844" s="396"/>
      <c r="PPP844" s="396"/>
      <c r="PPQ844" s="396"/>
      <c r="PPR844" s="396"/>
      <c r="PPS844" s="396"/>
      <c r="PPT844" s="396"/>
      <c r="PPU844" s="396"/>
      <c r="PPV844" s="396"/>
      <c r="PPW844" s="396"/>
      <c r="PPX844" s="396"/>
      <c r="PPY844" s="396"/>
      <c r="PPZ844" s="396"/>
      <c r="PQA844" s="396"/>
      <c r="PQB844" s="396"/>
      <c r="PQC844" s="396"/>
      <c r="PQD844" s="396"/>
      <c r="PQE844" s="396"/>
      <c r="PQF844" s="396"/>
      <c r="PQG844" s="396"/>
      <c r="PQH844" s="396"/>
      <c r="PQI844" s="396"/>
      <c r="PQJ844" s="396"/>
      <c r="PQK844" s="396"/>
      <c r="PQL844" s="396"/>
      <c r="PQM844" s="396"/>
      <c r="PQN844" s="396"/>
      <c r="PQO844" s="396"/>
      <c r="PQP844" s="396"/>
      <c r="PQQ844" s="396"/>
      <c r="PQR844" s="396"/>
      <c r="PQS844" s="396"/>
      <c r="PQT844" s="396"/>
      <c r="PQU844" s="396"/>
      <c r="PQV844" s="396"/>
      <c r="PQW844" s="396"/>
      <c r="PQX844" s="396"/>
      <c r="PQY844" s="396"/>
      <c r="PQZ844" s="396"/>
      <c r="PRA844" s="396"/>
      <c r="PRB844" s="396"/>
      <c r="PRC844" s="396"/>
      <c r="PRD844" s="396"/>
      <c r="PRE844" s="396"/>
      <c r="PRF844" s="396"/>
      <c r="PRG844" s="396"/>
      <c r="PRH844" s="396"/>
      <c r="PRI844" s="396"/>
      <c r="PRJ844" s="396"/>
      <c r="PRK844" s="396"/>
      <c r="PRL844" s="396"/>
      <c r="PRM844" s="396"/>
      <c r="PRN844" s="396"/>
      <c r="PRO844" s="396"/>
      <c r="PRP844" s="396"/>
      <c r="PRQ844" s="396"/>
      <c r="PRR844" s="396"/>
      <c r="PRS844" s="396"/>
      <c r="PRT844" s="396"/>
      <c r="PRU844" s="396"/>
      <c r="PRV844" s="396"/>
      <c r="PRW844" s="396"/>
      <c r="PRX844" s="396"/>
      <c r="PRY844" s="396"/>
      <c r="PRZ844" s="396"/>
      <c r="PSA844" s="396"/>
      <c r="PSB844" s="396"/>
      <c r="PSC844" s="396"/>
      <c r="PSD844" s="396"/>
      <c r="PSE844" s="396"/>
      <c r="PSF844" s="396"/>
      <c r="PSG844" s="396"/>
      <c r="PSH844" s="396"/>
      <c r="PSI844" s="396"/>
      <c r="PSJ844" s="396"/>
      <c r="PSK844" s="396"/>
      <c r="PSL844" s="396"/>
      <c r="PSM844" s="396"/>
      <c r="PSN844" s="396"/>
      <c r="PSO844" s="396"/>
      <c r="PSP844" s="396"/>
      <c r="PSQ844" s="396"/>
      <c r="PSR844" s="396"/>
      <c r="PSS844" s="396"/>
      <c r="PST844" s="396"/>
      <c r="PSU844" s="396"/>
      <c r="PSV844" s="396"/>
      <c r="PSW844" s="396"/>
      <c r="PSX844" s="396"/>
      <c r="PSY844" s="396"/>
      <c r="PSZ844" s="396"/>
      <c r="PTA844" s="396"/>
      <c r="PTB844" s="396"/>
      <c r="PTC844" s="396"/>
      <c r="PTD844" s="396"/>
      <c r="PTE844" s="396"/>
      <c r="PTF844" s="396"/>
      <c r="PTG844" s="396"/>
      <c r="PTH844" s="396"/>
      <c r="PTI844" s="396"/>
      <c r="PTJ844" s="396"/>
      <c r="PTK844" s="396"/>
      <c r="PTL844" s="396"/>
      <c r="PTM844" s="396"/>
      <c r="PTN844" s="396"/>
      <c r="PTO844" s="396"/>
      <c r="PTP844" s="396"/>
      <c r="PTQ844" s="396"/>
      <c r="PTR844" s="396"/>
      <c r="PTS844" s="396"/>
      <c r="PTT844" s="396"/>
      <c r="PTU844" s="396"/>
      <c r="PTV844" s="396"/>
      <c r="PTW844" s="396"/>
      <c r="PTX844" s="396"/>
      <c r="PTY844" s="396"/>
      <c r="PTZ844" s="396"/>
      <c r="PUA844" s="396"/>
      <c r="PUB844" s="396"/>
      <c r="PUC844" s="396"/>
      <c r="PUD844" s="396"/>
      <c r="PUE844" s="396"/>
      <c r="PUF844" s="396"/>
      <c r="PUG844" s="396"/>
      <c r="PUH844" s="396"/>
      <c r="PUI844" s="396"/>
      <c r="PUJ844" s="396"/>
      <c r="PUK844" s="396"/>
      <c r="PUL844" s="396"/>
      <c r="PUM844" s="396"/>
      <c r="PUN844" s="396"/>
      <c r="PUO844" s="396"/>
      <c r="PUP844" s="396"/>
      <c r="PUQ844" s="396"/>
      <c r="PUR844" s="396"/>
      <c r="PUS844" s="396"/>
      <c r="PUT844" s="396"/>
      <c r="PUU844" s="396"/>
      <c r="PUV844" s="396"/>
      <c r="PUW844" s="396"/>
      <c r="PUX844" s="396"/>
      <c r="PUY844" s="396"/>
      <c r="PUZ844" s="396"/>
      <c r="PVA844" s="396"/>
      <c r="PVB844" s="396"/>
      <c r="PVC844" s="396"/>
      <c r="PVD844" s="396"/>
      <c r="PVE844" s="396"/>
      <c r="PVF844" s="396"/>
      <c r="PVG844" s="396"/>
      <c r="PVH844" s="396"/>
      <c r="PVI844" s="396"/>
      <c r="PVJ844" s="396"/>
      <c r="PVK844" s="396"/>
      <c r="PVL844" s="396"/>
      <c r="PVM844" s="396"/>
      <c r="PVN844" s="396"/>
      <c r="PVO844" s="396"/>
      <c r="PVP844" s="396"/>
      <c r="PVQ844" s="396"/>
      <c r="PVR844" s="396"/>
      <c r="PVS844" s="396"/>
      <c r="PVT844" s="396"/>
      <c r="PVU844" s="396"/>
      <c r="PVV844" s="396"/>
      <c r="PVW844" s="396"/>
      <c r="PVX844" s="396"/>
      <c r="PVY844" s="396"/>
      <c r="PVZ844" s="396"/>
      <c r="PWA844" s="396"/>
      <c r="PWB844" s="396"/>
      <c r="PWC844" s="396"/>
      <c r="PWD844" s="396"/>
      <c r="PWE844" s="396"/>
      <c r="PWF844" s="396"/>
      <c r="PWG844" s="396"/>
      <c r="PWH844" s="396"/>
      <c r="PWI844" s="396"/>
      <c r="PWJ844" s="396"/>
      <c r="PWK844" s="396"/>
      <c r="PWL844" s="396"/>
      <c r="PWM844" s="396"/>
      <c r="PWN844" s="396"/>
      <c r="PWO844" s="396"/>
      <c r="PWP844" s="396"/>
      <c r="PWQ844" s="396"/>
      <c r="PWR844" s="396"/>
      <c r="PWS844" s="396"/>
      <c r="PWT844" s="396"/>
      <c r="PWU844" s="396"/>
      <c r="PWV844" s="396"/>
      <c r="PWW844" s="396"/>
      <c r="PWX844" s="396"/>
      <c r="PWY844" s="396"/>
      <c r="PWZ844" s="396"/>
      <c r="PXA844" s="396"/>
      <c r="PXB844" s="396"/>
      <c r="PXC844" s="396"/>
      <c r="PXD844" s="396"/>
      <c r="PXE844" s="396"/>
      <c r="PXF844" s="396"/>
      <c r="PXG844" s="396"/>
      <c r="PXH844" s="396"/>
      <c r="PXI844" s="396"/>
      <c r="PXJ844" s="396"/>
      <c r="PXK844" s="396"/>
      <c r="PXL844" s="396"/>
      <c r="PXM844" s="396"/>
      <c r="PXN844" s="396"/>
      <c r="PXO844" s="396"/>
      <c r="PXP844" s="396"/>
      <c r="PXQ844" s="396"/>
      <c r="PXR844" s="396"/>
      <c r="PXS844" s="396"/>
      <c r="PXT844" s="396"/>
      <c r="PXU844" s="396"/>
      <c r="PXV844" s="396"/>
      <c r="PXW844" s="396"/>
      <c r="PXX844" s="396"/>
      <c r="PXY844" s="396"/>
      <c r="PXZ844" s="396"/>
      <c r="PYA844" s="396"/>
      <c r="PYB844" s="396"/>
      <c r="PYC844" s="396"/>
      <c r="PYD844" s="396"/>
      <c r="PYE844" s="396"/>
      <c r="PYF844" s="396"/>
      <c r="PYG844" s="396"/>
      <c r="PYH844" s="396"/>
      <c r="PYI844" s="396"/>
      <c r="PYJ844" s="396"/>
      <c r="PYK844" s="396"/>
      <c r="PYL844" s="396"/>
      <c r="PYM844" s="396"/>
      <c r="PYN844" s="396"/>
      <c r="PYO844" s="396"/>
      <c r="PYP844" s="396"/>
      <c r="PYQ844" s="396"/>
      <c r="PYR844" s="396"/>
      <c r="PYS844" s="396"/>
      <c r="PYT844" s="396"/>
      <c r="PYU844" s="396"/>
      <c r="PYV844" s="396"/>
      <c r="PYW844" s="396"/>
      <c r="PYX844" s="396"/>
      <c r="PYY844" s="396"/>
      <c r="PYZ844" s="396"/>
      <c r="PZA844" s="396"/>
      <c r="PZB844" s="396"/>
      <c r="PZC844" s="396"/>
      <c r="PZD844" s="396"/>
      <c r="PZE844" s="396"/>
      <c r="PZF844" s="396"/>
      <c r="PZG844" s="396"/>
      <c r="PZH844" s="396"/>
      <c r="PZI844" s="396"/>
      <c r="PZJ844" s="396"/>
      <c r="PZK844" s="396"/>
      <c r="PZL844" s="396"/>
      <c r="PZM844" s="396"/>
      <c r="PZN844" s="396"/>
      <c r="PZO844" s="396"/>
      <c r="PZP844" s="396"/>
      <c r="PZQ844" s="396"/>
      <c r="PZR844" s="396"/>
      <c r="PZS844" s="396"/>
      <c r="PZT844" s="396"/>
      <c r="PZU844" s="396"/>
      <c r="PZV844" s="396"/>
      <c r="PZW844" s="396"/>
      <c r="PZX844" s="396"/>
      <c r="PZY844" s="396"/>
      <c r="PZZ844" s="396"/>
      <c r="QAA844" s="396"/>
      <c r="QAB844" s="396"/>
      <c r="QAC844" s="396"/>
      <c r="QAD844" s="396"/>
      <c r="QAE844" s="396"/>
      <c r="QAF844" s="396"/>
      <c r="QAG844" s="396"/>
      <c r="QAH844" s="396"/>
      <c r="QAI844" s="396"/>
      <c r="QAJ844" s="396"/>
      <c r="QAK844" s="396"/>
      <c r="QAL844" s="396"/>
      <c r="QAM844" s="396"/>
      <c r="QAN844" s="396"/>
      <c r="QAO844" s="396"/>
      <c r="QAP844" s="396"/>
      <c r="QAQ844" s="396"/>
      <c r="QAR844" s="396"/>
      <c r="QAS844" s="396"/>
      <c r="QAT844" s="396"/>
      <c r="QAU844" s="396"/>
      <c r="QAV844" s="396"/>
      <c r="QAW844" s="396"/>
      <c r="QAX844" s="396"/>
      <c r="QAY844" s="396"/>
      <c r="QAZ844" s="396"/>
      <c r="QBA844" s="396"/>
      <c r="QBB844" s="396"/>
      <c r="QBC844" s="396"/>
      <c r="QBD844" s="396"/>
      <c r="QBE844" s="396"/>
      <c r="QBF844" s="396"/>
      <c r="QBG844" s="396"/>
      <c r="QBH844" s="396"/>
      <c r="QBI844" s="396"/>
      <c r="QBJ844" s="396"/>
      <c r="QBK844" s="396"/>
      <c r="QBL844" s="396"/>
      <c r="QBM844" s="396"/>
      <c r="QBN844" s="396"/>
      <c r="QBO844" s="396"/>
      <c r="QBP844" s="396"/>
      <c r="QBQ844" s="396"/>
      <c r="QBR844" s="396"/>
      <c r="QBS844" s="396"/>
      <c r="QBT844" s="396"/>
      <c r="QBU844" s="396"/>
      <c r="QBV844" s="396"/>
      <c r="QBW844" s="396"/>
      <c r="QBX844" s="396"/>
      <c r="QBY844" s="396"/>
      <c r="QBZ844" s="396"/>
      <c r="QCA844" s="396"/>
      <c r="QCB844" s="396"/>
      <c r="QCC844" s="396"/>
      <c r="QCD844" s="396"/>
      <c r="QCE844" s="396"/>
      <c r="QCF844" s="396"/>
      <c r="QCG844" s="396"/>
      <c r="QCH844" s="396"/>
      <c r="QCI844" s="396"/>
      <c r="QCJ844" s="396"/>
      <c r="QCK844" s="396"/>
      <c r="QCL844" s="396"/>
      <c r="QCM844" s="396"/>
      <c r="QCN844" s="396"/>
      <c r="QCO844" s="396"/>
      <c r="QCP844" s="396"/>
      <c r="QCQ844" s="396"/>
      <c r="QCR844" s="396"/>
      <c r="QCS844" s="396"/>
      <c r="QCT844" s="396"/>
      <c r="QCU844" s="396"/>
      <c r="QCV844" s="396"/>
      <c r="QCW844" s="396"/>
      <c r="QCX844" s="396"/>
      <c r="QCY844" s="396"/>
      <c r="QCZ844" s="396"/>
      <c r="QDA844" s="396"/>
      <c r="QDB844" s="396"/>
      <c r="QDC844" s="396"/>
      <c r="QDD844" s="396"/>
      <c r="QDE844" s="396"/>
      <c r="QDF844" s="396"/>
      <c r="QDG844" s="396"/>
      <c r="QDH844" s="396"/>
      <c r="QDI844" s="396"/>
      <c r="QDJ844" s="396"/>
      <c r="QDK844" s="396"/>
      <c r="QDL844" s="396"/>
      <c r="QDM844" s="396"/>
      <c r="QDN844" s="396"/>
      <c r="QDO844" s="396"/>
      <c r="QDP844" s="396"/>
      <c r="QDQ844" s="396"/>
      <c r="QDR844" s="396"/>
      <c r="QDS844" s="396"/>
      <c r="QDT844" s="396"/>
      <c r="QDU844" s="396"/>
      <c r="QDV844" s="396"/>
      <c r="QDW844" s="396"/>
      <c r="QDX844" s="396"/>
      <c r="QDY844" s="396"/>
      <c r="QDZ844" s="396"/>
      <c r="QEA844" s="396"/>
      <c r="QEB844" s="396"/>
      <c r="QEC844" s="396"/>
      <c r="QED844" s="396"/>
      <c r="QEE844" s="396"/>
      <c r="QEF844" s="396"/>
      <c r="QEG844" s="396"/>
      <c r="QEH844" s="396"/>
      <c r="QEI844" s="396"/>
      <c r="QEJ844" s="396"/>
      <c r="QEK844" s="396"/>
      <c r="QEL844" s="396"/>
      <c r="QEM844" s="396"/>
      <c r="QEN844" s="396"/>
      <c r="QEO844" s="396"/>
      <c r="QEP844" s="396"/>
      <c r="QEQ844" s="396"/>
      <c r="QER844" s="396"/>
      <c r="QES844" s="396"/>
      <c r="QET844" s="396"/>
      <c r="QEU844" s="396"/>
      <c r="QEV844" s="396"/>
      <c r="QEW844" s="396"/>
      <c r="QEX844" s="396"/>
      <c r="QEY844" s="396"/>
      <c r="QEZ844" s="396"/>
      <c r="QFA844" s="396"/>
      <c r="QFB844" s="396"/>
      <c r="QFC844" s="396"/>
      <c r="QFD844" s="396"/>
      <c r="QFE844" s="396"/>
      <c r="QFF844" s="396"/>
      <c r="QFG844" s="396"/>
      <c r="QFH844" s="396"/>
      <c r="QFI844" s="396"/>
      <c r="QFJ844" s="396"/>
      <c r="QFK844" s="396"/>
      <c r="QFL844" s="396"/>
      <c r="QFM844" s="396"/>
      <c r="QFN844" s="396"/>
      <c r="QFO844" s="396"/>
      <c r="QFP844" s="396"/>
      <c r="QFQ844" s="396"/>
      <c r="QFR844" s="396"/>
      <c r="QFS844" s="396"/>
      <c r="QFT844" s="396"/>
      <c r="QFU844" s="396"/>
      <c r="QFV844" s="396"/>
      <c r="QFW844" s="396"/>
      <c r="QFX844" s="396"/>
      <c r="QFY844" s="396"/>
      <c r="QFZ844" s="396"/>
      <c r="QGA844" s="396"/>
      <c r="QGB844" s="396"/>
      <c r="QGC844" s="396"/>
      <c r="QGD844" s="396"/>
      <c r="QGE844" s="396"/>
      <c r="QGF844" s="396"/>
      <c r="QGG844" s="396"/>
      <c r="QGH844" s="396"/>
      <c r="QGI844" s="396"/>
      <c r="QGJ844" s="396"/>
      <c r="QGK844" s="396"/>
      <c r="QGL844" s="396"/>
      <c r="QGM844" s="396"/>
      <c r="QGN844" s="396"/>
      <c r="QGO844" s="396"/>
      <c r="QGP844" s="396"/>
      <c r="QGQ844" s="396"/>
      <c r="QGR844" s="396"/>
      <c r="QGS844" s="396"/>
      <c r="QGT844" s="396"/>
      <c r="QGU844" s="396"/>
      <c r="QGV844" s="396"/>
      <c r="QGW844" s="396"/>
      <c r="QGX844" s="396"/>
      <c r="QGY844" s="396"/>
      <c r="QGZ844" s="396"/>
      <c r="QHA844" s="396"/>
      <c r="QHB844" s="396"/>
      <c r="QHC844" s="396"/>
      <c r="QHD844" s="396"/>
      <c r="QHE844" s="396"/>
      <c r="QHF844" s="396"/>
      <c r="QHG844" s="396"/>
      <c r="QHH844" s="396"/>
      <c r="QHI844" s="396"/>
      <c r="QHJ844" s="396"/>
      <c r="QHK844" s="396"/>
      <c r="QHL844" s="396"/>
      <c r="QHM844" s="396"/>
      <c r="QHN844" s="396"/>
      <c r="QHO844" s="396"/>
      <c r="QHP844" s="396"/>
      <c r="QHQ844" s="396"/>
      <c r="QHR844" s="396"/>
      <c r="QHS844" s="396"/>
      <c r="QHT844" s="396"/>
      <c r="QHU844" s="396"/>
      <c r="QHV844" s="396"/>
      <c r="QHW844" s="396"/>
      <c r="QHX844" s="396"/>
      <c r="QHY844" s="396"/>
      <c r="QHZ844" s="396"/>
      <c r="QIA844" s="396"/>
      <c r="QIB844" s="396"/>
      <c r="QIC844" s="396"/>
      <c r="QID844" s="396"/>
      <c r="QIE844" s="396"/>
      <c r="QIF844" s="396"/>
      <c r="QIG844" s="396"/>
      <c r="QIH844" s="396"/>
      <c r="QII844" s="396"/>
      <c r="QIJ844" s="396"/>
      <c r="QIK844" s="396"/>
      <c r="QIL844" s="396"/>
      <c r="QIM844" s="396"/>
      <c r="QIN844" s="396"/>
      <c r="QIO844" s="396"/>
      <c r="QIP844" s="396"/>
      <c r="QIQ844" s="396"/>
      <c r="QIR844" s="396"/>
      <c r="QIS844" s="396"/>
      <c r="QIT844" s="396"/>
      <c r="QIU844" s="396"/>
      <c r="QIV844" s="396"/>
      <c r="QIW844" s="396"/>
      <c r="QIX844" s="396"/>
      <c r="QIY844" s="396"/>
      <c r="QIZ844" s="396"/>
      <c r="QJA844" s="396"/>
      <c r="QJB844" s="396"/>
      <c r="QJC844" s="396"/>
      <c r="QJD844" s="396"/>
      <c r="QJE844" s="396"/>
      <c r="QJF844" s="396"/>
      <c r="QJG844" s="396"/>
      <c r="QJH844" s="396"/>
      <c r="QJI844" s="396"/>
      <c r="QJJ844" s="396"/>
      <c r="QJK844" s="396"/>
      <c r="QJL844" s="396"/>
      <c r="QJM844" s="396"/>
      <c r="QJN844" s="396"/>
      <c r="QJO844" s="396"/>
      <c r="QJP844" s="396"/>
      <c r="QJQ844" s="396"/>
      <c r="QJR844" s="396"/>
      <c r="QJS844" s="396"/>
      <c r="QJT844" s="396"/>
      <c r="QJU844" s="396"/>
      <c r="QJV844" s="396"/>
      <c r="QJW844" s="396"/>
      <c r="QJX844" s="396"/>
      <c r="QJY844" s="396"/>
      <c r="QJZ844" s="396"/>
      <c r="QKA844" s="396"/>
      <c r="QKB844" s="396"/>
      <c r="QKC844" s="396"/>
      <c r="QKD844" s="396"/>
      <c r="QKE844" s="396"/>
      <c r="QKF844" s="396"/>
      <c r="QKG844" s="396"/>
      <c r="QKH844" s="396"/>
      <c r="QKI844" s="396"/>
      <c r="QKJ844" s="396"/>
      <c r="QKK844" s="396"/>
      <c r="QKL844" s="396"/>
      <c r="QKM844" s="396"/>
      <c r="QKN844" s="396"/>
      <c r="QKO844" s="396"/>
      <c r="QKP844" s="396"/>
      <c r="QKQ844" s="396"/>
      <c r="QKR844" s="396"/>
      <c r="QKS844" s="396"/>
      <c r="QKT844" s="396"/>
      <c r="QKU844" s="396"/>
      <c r="QKV844" s="396"/>
      <c r="QKW844" s="396"/>
      <c r="QKX844" s="396"/>
      <c r="QKY844" s="396"/>
      <c r="QKZ844" s="396"/>
      <c r="QLA844" s="396"/>
      <c r="QLB844" s="396"/>
      <c r="QLC844" s="396"/>
      <c r="QLD844" s="396"/>
      <c r="QLE844" s="396"/>
      <c r="QLF844" s="396"/>
      <c r="QLG844" s="396"/>
      <c r="QLH844" s="396"/>
      <c r="QLI844" s="396"/>
      <c r="QLJ844" s="396"/>
      <c r="QLK844" s="396"/>
      <c r="QLL844" s="396"/>
      <c r="QLM844" s="396"/>
      <c r="QLN844" s="396"/>
      <c r="QLO844" s="396"/>
      <c r="QLP844" s="396"/>
      <c r="QLQ844" s="396"/>
      <c r="QLR844" s="396"/>
      <c r="QLS844" s="396"/>
      <c r="QLT844" s="396"/>
      <c r="QLU844" s="396"/>
      <c r="QLV844" s="396"/>
      <c r="QLW844" s="396"/>
      <c r="QLX844" s="396"/>
      <c r="QLY844" s="396"/>
      <c r="QLZ844" s="396"/>
      <c r="QMA844" s="396"/>
      <c r="QMB844" s="396"/>
      <c r="QMC844" s="396"/>
      <c r="QMD844" s="396"/>
      <c r="QME844" s="396"/>
      <c r="QMF844" s="396"/>
      <c r="QMG844" s="396"/>
      <c r="QMH844" s="396"/>
      <c r="QMI844" s="396"/>
      <c r="QMJ844" s="396"/>
      <c r="QMK844" s="396"/>
      <c r="QML844" s="396"/>
      <c r="QMM844" s="396"/>
      <c r="QMN844" s="396"/>
      <c r="QMO844" s="396"/>
      <c r="QMP844" s="396"/>
      <c r="QMQ844" s="396"/>
      <c r="QMR844" s="396"/>
      <c r="QMS844" s="396"/>
      <c r="QMT844" s="396"/>
      <c r="QMU844" s="396"/>
      <c r="QMV844" s="396"/>
      <c r="QMW844" s="396"/>
      <c r="QMX844" s="396"/>
      <c r="QMY844" s="396"/>
      <c r="QMZ844" s="396"/>
      <c r="QNA844" s="396"/>
      <c r="QNB844" s="396"/>
      <c r="QNC844" s="396"/>
      <c r="QND844" s="396"/>
      <c r="QNE844" s="396"/>
      <c r="QNF844" s="396"/>
      <c r="QNG844" s="396"/>
      <c r="QNH844" s="396"/>
      <c r="QNI844" s="396"/>
      <c r="QNJ844" s="396"/>
      <c r="QNK844" s="396"/>
      <c r="QNL844" s="396"/>
      <c r="QNM844" s="396"/>
      <c r="QNN844" s="396"/>
      <c r="QNO844" s="396"/>
      <c r="QNP844" s="396"/>
      <c r="QNQ844" s="396"/>
      <c r="QNR844" s="396"/>
      <c r="QNS844" s="396"/>
      <c r="QNT844" s="396"/>
      <c r="QNU844" s="396"/>
      <c r="QNV844" s="396"/>
      <c r="QNW844" s="396"/>
      <c r="QNX844" s="396"/>
      <c r="QNY844" s="396"/>
      <c r="QNZ844" s="396"/>
      <c r="QOA844" s="396"/>
      <c r="QOB844" s="396"/>
      <c r="QOC844" s="396"/>
      <c r="QOD844" s="396"/>
      <c r="QOE844" s="396"/>
      <c r="QOF844" s="396"/>
      <c r="QOG844" s="396"/>
      <c r="QOH844" s="396"/>
      <c r="QOI844" s="396"/>
      <c r="QOJ844" s="396"/>
      <c r="QOK844" s="396"/>
      <c r="QOL844" s="396"/>
      <c r="QOM844" s="396"/>
      <c r="QON844" s="396"/>
      <c r="QOO844" s="396"/>
      <c r="QOP844" s="396"/>
      <c r="QOQ844" s="396"/>
      <c r="QOR844" s="396"/>
      <c r="QOS844" s="396"/>
      <c r="QOT844" s="396"/>
      <c r="QOU844" s="396"/>
      <c r="QOV844" s="396"/>
      <c r="QOW844" s="396"/>
      <c r="QOX844" s="396"/>
      <c r="QOY844" s="396"/>
      <c r="QOZ844" s="396"/>
      <c r="QPA844" s="396"/>
      <c r="QPB844" s="396"/>
      <c r="QPC844" s="396"/>
      <c r="QPD844" s="396"/>
      <c r="QPE844" s="396"/>
      <c r="QPF844" s="396"/>
      <c r="QPG844" s="396"/>
      <c r="QPH844" s="396"/>
      <c r="QPI844" s="396"/>
      <c r="QPJ844" s="396"/>
      <c r="QPK844" s="396"/>
      <c r="QPL844" s="396"/>
      <c r="QPM844" s="396"/>
      <c r="QPN844" s="396"/>
      <c r="QPO844" s="396"/>
      <c r="QPP844" s="396"/>
      <c r="QPQ844" s="396"/>
      <c r="QPR844" s="396"/>
      <c r="QPS844" s="396"/>
      <c r="QPT844" s="396"/>
      <c r="QPU844" s="396"/>
      <c r="QPV844" s="396"/>
      <c r="QPW844" s="396"/>
      <c r="QPX844" s="396"/>
      <c r="QPY844" s="396"/>
      <c r="QPZ844" s="396"/>
      <c r="QQA844" s="396"/>
      <c r="QQB844" s="396"/>
      <c r="QQC844" s="396"/>
      <c r="QQD844" s="396"/>
      <c r="QQE844" s="396"/>
      <c r="QQF844" s="396"/>
      <c r="QQG844" s="396"/>
      <c r="QQH844" s="396"/>
      <c r="QQI844" s="396"/>
      <c r="QQJ844" s="396"/>
      <c r="QQK844" s="396"/>
      <c r="QQL844" s="396"/>
      <c r="QQM844" s="396"/>
      <c r="QQN844" s="396"/>
      <c r="QQO844" s="396"/>
      <c r="QQP844" s="396"/>
      <c r="QQQ844" s="396"/>
      <c r="QQR844" s="396"/>
      <c r="QQS844" s="396"/>
      <c r="QQT844" s="396"/>
      <c r="QQU844" s="396"/>
      <c r="QQV844" s="396"/>
      <c r="QQW844" s="396"/>
      <c r="QQX844" s="396"/>
      <c r="QQY844" s="396"/>
      <c r="QQZ844" s="396"/>
      <c r="QRA844" s="396"/>
      <c r="QRB844" s="396"/>
      <c r="QRC844" s="396"/>
      <c r="QRD844" s="396"/>
      <c r="QRE844" s="396"/>
      <c r="QRF844" s="396"/>
      <c r="QRG844" s="396"/>
      <c r="QRH844" s="396"/>
      <c r="QRI844" s="396"/>
      <c r="QRJ844" s="396"/>
      <c r="QRK844" s="396"/>
      <c r="QRL844" s="396"/>
      <c r="QRM844" s="396"/>
      <c r="QRN844" s="396"/>
      <c r="QRO844" s="396"/>
      <c r="QRP844" s="396"/>
      <c r="QRQ844" s="396"/>
      <c r="QRR844" s="396"/>
      <c r="QRS844" s="396"/>
      <c r="QRT844" s="396"/>
      <c r="QRU844" s="396"/>
      <c r="QRV844" s="396"/>
      <c r="QRW844" s="396"/>
      <c r="QRX844" s="396"/>
      <c r="QRY844" s="396"/>
      <c r="QRZ844" s="396"/>
      <c r="QSA844" s="396"/>
      <c r="QSB844" s="396"/>
      <c r="QSC844" s="396"/>
      <c r="QSD844" s="396"/>
      <c r="QSE844" s="396"/>
      <c r="QSF844" s="396"/>
      <c r="QSG844" s="396"/>
      <c r="QSH844" s="396"/>
      <c r="QSI844" s="396"/>
      <c r="QSJ844" s="396"/>
      <c r="QSK844" s="396"/>
      <c r="QSL844" s="396"/>
      <c r="QSM844" s="396"/>
      <c r="QSN844" s="396"/>
      <c r="QSO844" s="396"/>
      <c r="QSP844" s="396"/>
      <c r="QSQ844" s="396"/>
      <c r="QSR844" s="396"/>
      <c r="QSS844" s="396"/>
      <c r="QST844" s="396"/>
      <c r="QSU844" s="396"/>
      <c r="QSV844" s="396"/>
      <c r="QSW844" s="396"/>
      <c r="QSX844" s="396"/>
      <c r="QSY844" s="396"/>
      <c r="QSZ844" s="396"/>
      <c r="QTA844" s="396"/>
      <c r="QTB844" s="396"/>
      <c r="QTC844" s="396"/>
      <c r="QTD844" s="396"/>
      <c r="QTE844" s="396"/>
      <c r="QTF844" s="396"/>
      <c r="QTG844" s="396"/>
      <c r="QTH844" s="396"/>
      <c r="QTI844" s="396"/>
      <c r="QTJ844" s="396"/>
      <c r="QTK844" s="396"/>
      <c r="QTL844" s="396"/>
      <c r="QTM844" s="396"/>
      <c r="QTN844" s="396"/>
      <c r="QTO844" s="396"/>
      <c r="QTP844" s="396"/>
      <c r="QTQ844" s="396"/>
      <c r="QTR844" s="396"/>
      <c r="QTS844" s="396"/>
      <c r="QTT844" s="396"/>
      <c r="QTU844" s="396"/>
      <c r="QTV844" s="396"/>
      <c r="QTW844" s="396"/>
      <c r="QTX844" s="396"/>
      <c r="QTY844" s="396"/>
      <c r="QTZ844" s="396"/>
      <c r="QUA844" s="396"/>
      <c r="QUB844" s="396"/>
      <c r="QUC844" s="396"/>
      <c r="QUD844" s="396"/>
      <c r="QUE844" s="396"/>
      <c r="QUF844" s="396"/>
      <c r="QUG844" s="396"/>
      <c r="QUH844" s="396"/>
      <c r="QUI844" s="396"/>
      <c r="QUJ844" s="396"/>
      <c r="QUK844" s="396"/>
      <c r="QUL844" s="396"/>
      <c r="QUM844" s="396"/>
      <c r="QUN844" s="396"/>
      <c r="QUO844" s="396"/>
      <c r="QUP844" s="396"/>
      <c r="QUQ844" s="396"/>
      <c r="QUR844" s="396"/>
      <c r="QUS844" s="396"/>
      <c r="QUT844" s="396"/>
      <c r="QUU844" s="396"/>
      <c r="QUV844" s="396"/>
      <c r="QUW844" s="396"/>
      <c r="QUX844" s="396"/>
      <c r="QUY844" s="396"/>
      <c r="QUZ844" s="396"/>
      <c r="QVA844" s="396"/>
      <c r="QVB844" s="396"/>
      <c r="QVC844" s="396"/>
      <c r="QVD844" s="396"/>
      <c r="QVE844" s="396"/>
      <c r="QVF844" s="396"/>
      <c r="QVG844" s="396"/>
      <c r="QVH844" s="396"/>
      <c r="QVI844" s="396"/>
      <c r="QVJ844" s="396"/>
      <c r="QVK844" s="396"/>
      <c r="QVL844" s="396"/>
      <c r="QVM844" s="396"/>
      <c r="QVN844" s="396"/>
      <c r="QVO844" s="396"/>
      <c r="QVP844" s="396"/>
      <c r="QVQ844" s="396"/>
      <c r="QVR844" s="396"/>
      <c r="QVS844" s="396"/>
      <c r="QVT844" s="396"/>
      <c r="QVU844" s="396"/>
      <c r="QVV844" s="396"/>
      <c r="QVW844" s="396"/>
      <c r="QVX844" s="396"/>
      <c r="QVY844" s="396"/>
      <c r="QVZ844" s="396"/>
      <c r="QWA844" s="396"/>
      <c r="QWB844" s="396"/>
      <c r="QWC844" s="396"/>
      <c r="QWD844" s="396"/>
      <c r="QWE844" s="396"/>
      <c r="QWF844" s="396"/>
      <c r="QWG844" s="396"/>
      <c r="QWH844" s="396"/>
      <c r="QWI844" s="396"/>
      <c r="QWJ844" s="396"/>
      <c r="QWK844" s="396"/>
      <c r="QWL844" s="396"/>
      <c r="QWM844" s="396"/>
      <c r="QWN844" s="396"/>
      <c r="QWO844" s="396"/>
      <c r="QWP844" s="396"/>
      <c r="QWQ844" s="396"/>
      <c r="QWR844" s="396"/>
      <c r="QWS844" s="396"/>
      <c r="QWT844" s="396"/>
      <c r="QWU844" s="396"/>
      <c r="QWV844" s="396"/>
      <c r="QWW844" s="396"/>
      <c r="QWX844" s="396"/>
      <c r="QWY844" s="396"/>
      <c r="QWZ844" s="396"/>
      <c r="QXA844" s="396"/>
      <c r="QXB844" s="396"/>
      <c r="QXC844" s="396"/>
      <c r="QXD844" s="396"/>
      <c r="QXE844" s="396"/>
      <c r="QXF844" s="396"/>
      <c r="QXG844" s="396"/>
      <c r="QXH844" s="396"/>
      <c r="QXI844" s="396"/>
      <c r="QXJ844" s="396"/>
      <c r="QXK844" s="396"/>
      <c r="QXL844" s="396"/>
      <c r="QXM844" s="396"/>
      <c r="QXN844" s="396"/>
      <c r="QXO844" s="396"/>
      <c r="QXP844" s="396"/>
      <c r="QXQ844" s="396"/>
      <c r="QXR844" s="396"/>
      <c r="QXS844" s="396"/>
      <c r="QXT844" s="396"/>
      <c r="QXU844" s="396"/>
      <c r="QXV844" s="396"/>
      <c r="QXW844" s="396"/>
      <c r="QXX844" s="396"/>
      <c r="QXY844" s="396"/>
      <c r="QXZ844" s="396"/>
      <c r="QYA844" s="396"/>
      <c r="QYB844" s="396"/>
      <c r="QYC844" s="396"/>
      <c r="QYD844" s="396"/>
      <c r="QYE844" s="396"/>
      <c r="QYF844" s="396"/>
      <c r="QYG844" s="396"/>
      <c r="QYH844" s="396"/>
      <c r="QYI844" s="396"/>
      <c r="QYJ844" s="396"/>
      <c r="QYK844" s="396"/>
      <c r="QYL844" s="396"/>
      <c r="QYM844" s="396"/>
      <c r="QYN844" s="396"/>
      <c r="QYO844" s="396"/>
      <c r="QYP844" s="396"/>
      <c r="QYQ844" s="396"/>
      <c r="QYR844" s="396"/>
      <c r="QYS844" s="396"/>
      <c r="QYT844" s="396"/>
      <c r="QYU844" s="396"/>
      <c r="QYV844" s="396"/>
      <c r="QYW844" s="396"/>
      <c r="QYX844" s="396"/>
      <c r="QYY844" s="396"/>
      <c r="QYZ844" s="396"/>
      <c r="QZA844" s="396"/>
      <c r="QZB844" s="396"/>
      <c r="QZC844" s="396"/>
      <c r="QZD844" s="396"/>
      <c r="QZE844" s="396"/>
      <c r="QZF844" s="396"/>
      <c r="QZG844" s="396"/>
      <c r="QZH844" s="396"/>
      <c r="QZI844" s="396"/>
      <c r="QZJ844" s="396"/>
      <c r="QZK844" s="396"/>
      <c r="QZL844" s="396"/>
      <c r="QZM844" s="396"/>
      <c r="QZN844" s="396"/>
      <c r="QZO844" s="396"/>
      <c r="QZP844" s="396"/>
      <c r="QZQ844" s="396"/>
      <c r="QZR844" s="396"/>
      <c r="QZS844" s="396"/>
      <c r="QZT844" s="396"/>
      <c r="QZU844" s="396"/>
      <c r="QZV844" s="396"/>
      <c r="QZW844" s="396"/>
      <c r="QZX844" s="396"/>
      <c r="QZY844" s="396"/>
      <c r="QZZ844" s="396"/>
      <c r="RAA844" s="396"/>
      <c r="RAB844" s="396"/>
      <c r="RAC844" s="396"/>
      <c r="RAD844" s="396"/>
      <c r="RAE844" s="396"/>
      <c r="RAF844" s="396"/>
      <c r="RAG844" s="396"/>
      <c r="RAH844" s="396"/>
      <c r="RAI844" s="396"/>
      <c r="RAJ844" s="396"/>
      <c r="RAK844" s="396"/>
      <c r="RAL844" s="396"/>
      <c r="RAM844" s="396"/>
      <c r="RAN844" s="396"/>
      <c r="RAO844" s="396"/>
      <c r="RAP844" s="396"/>
      <c r="RAQ844" s="396"/>
      <c r="RAR844" s="396"/>
      <c r="RAS844" s="396"/>
      <c r="RAT844" s="396"/>
      <c r="RAU844" s="396"/>
      <c r="RAV844" s="396"/>
      <c r="RAW844" s="396"/>
      <c r="RAX844" s="396"/>
      <c r="RAY844" s="396"/>
      <c r="RAZ844" s="396"/>
      <c r="RBA844" s="396"/>
      <c r="RBB844" s="396"/>
      <c r="RBC844" s="396"/>
      <c r="RBD844" s="396"/>
      <c r="RBE844" s="396"/>
      <c r="RBF844" s="396"/>
      <c r="RBG844" s="396"/>
      <c r="RBH844" s="396"/>
      <c r="RBI844" s="396"/>
      <c r="RBJ844" s="396"/>
      <c r="RBK844" s="396"/>
      <c r="RBL844" s="396"/>
      <c r="RBM844" s="396"/>
      <c r="RBN844" s="396"/>
      <c r="RBO844" s="396"/>
      <c r="RBP844" s="396"/>
      <c r="RBQ844" s="396"/>
      <c r="RBR844" s="396"/>
      <c r="RBS844" s="396"/>
      <c r="RBT844" s="396"/>
      <c r="RBU844" s="396"/>
      <c r="RBV844" s="396"/>
      <c r="RBW844" s="396"/>
      <c r="RBX844" s="396"/>
      <c r="RBY844" s="396"/>
      <c r="RBZ844" s="396"/>
      <c r="RCA844" s="396"/>
      <c r="RCB844" s="396"/>
      <c r="RCC844" s="396"/>
      <c r="RCD844" s="396"/>
      <c r="RCE844" s="396"/>
      <c r="RCF844" s="396"/>
      <c r="RCG844" s="396"/>
      <c r="RCH844" s="396"/>
      <c r="RCI844" s="396"/>
      <c r="RCJ844" s="396"/>
      <c r="RCK844" s="396"/>
      <c r="RCL844" s="396"/>
      <c r="RCM844" s="396"/>
      <c r="RCN844" s="396"/>
      <c r="RCO844" s="396"/>
      <c r="RCP844" s="396"/>
      <c r="RCQ844" s="396"/>
      <c r="RCR844" s="396"/>
      <c r="RCS844" s="396"/>
      <c r="RCT844" s="396"/>
      <c r="RCU844" s="396"/>
      <c r="RCV844" s="396"/>
      <c r="RCW844" s="396"/>
      <c r="RCX844" s="396"/>
      <c r="RCY844" s="396"/>
      <c r="RCZ844" s="396"/>
      <c r="RDA844" s="396"/>
      <c r="RDB844" s="396"/>
      <c r="RDC844" s="396"/>
      <c r="RDD844" s="396"/>
      <c r="RDE844" s="396"/>
      <c r="RDF844" s="396"/>
      <c r="RDG844" s="396"/>
      <c r="RDH844" s="396"/>
      <c r="RDI844" s="396"/>
      <c r="RDJ844" s="396"/>
      <c r="RDK844" s="396"/>
      <c r="RDL844" s="396"/>
      <c r="RDM844" s="396"/>
      <c r="RDN844" s="396"/>
      <c r="RDO844" s="396"/>
      <c r="RDP844" s="396"/>
      <c r="RDQ844" s="396"/>
      <c r="RDR844" s="396"/>
      <c r="RDS844" s="396"/>
      <c r="RDT844" s="396"/>
      <c r="RDU844" s="396"/>
      <c r="RDV844" s="396"/>
      <c r="RDW844" s="396"/>
      <c r="RDX844" s="396"/>
      <c r="RDY844" s="396"/>
      <c r="RDZ844" s="396"/>
      <c r="REA844" s="396"/>
      <c r="REB844" s="396"/>
      <c r="REC844" s="396"/>
      <c r="RED844" s="396"/>
      <c r="REE844" s="396"/>
      <c r="REF844" s="396"/>
      <c r="REG844" s="396"/>
      <c r="REH844" s="396"/>
      <c r="REI844" s="396"/>
      <c r="REJ844" s="396"/>
      <c r="REK844" s="396"/>
      <c r="REL844" s="396"/>
      <c r="REM844" s="396"/>
      <c r="REN844" s="396"/>
      <c r="REO844" s="396"/>
      <c r="REP844" s="396"/>
      <c r="REQ844" s="396"/>
      <c r="RER844" s="396"/>
      <c r="RES844" s="396"/>
      <c r="RET844" s="396"/>
      <c r="REU844" s="396"/>
      <c r="REV844" s="396"/>
      <c r="REW844" s="396"/>
      <c r="REX844" s="396"/>
      <c r="REY844" s="396"/>
      <c r="REZ844" s="396"/>
      <c r="RFA844" s="396"/>
      <c r="RFB844" s="396"/>
      <c r="RFC844" s="396"/>
      <c r="RFD844" s="396"/>
      <c r="RFE844" s="396"/>
      <c r="RFF844" s="396"/>
      <c r="RFG844" s="396"/>
      <c r="RFH844" s="396"/>
      <c r="RFI844" s="396"/>
      <c r="RFJ844" s="396"/>
      <c r="RFK844" s="396"/>
      <c r="RFL844" s="396"/>
      <c r="RFM844" s="396"/>
      <c r="RFN844" s="396"/>
      <c r="RFO844" s="396"/>
      <c r="RFP844" s="396"/>
      <c r="RFQ844" s="396"/>
      <c r="RFR844" s="396"/>
      <c r="RFS844" s="396"/>
      <c r="RFT844" s="396"/>
      <c r="RFU844" s="396"/>
      <c r="RFV844" s="396"/>
      <c r="RFW844" s="396"/>
      <c r="RFX844" s="396"/>
      <c r="RFY844" s="396"/>
      <c r="RFZ844" s="396"/>
      <c r="RGA844" s="396"/>
      <c r="RGB844" s="396"/>
      <c r="RGC844" s="396"/>
      <c r="RGD844" s="396"/>
      <c r="RGE844" s="396"/>
      <c r="RGF844" s="396"/>
      <c r="RGG844" s="396"/>
      <c r="RGH844" s="396"/>
      <c r="RGI844" s="396"/>
      <c r="RGJ844" s="396"/>
      <c r="RGK844" s="396"/>
      <c r="RGL844" s="396"/>
      <c r="RGM844" s="396"/>
      <c r="RGN844" s="396"/>
      <c r="RGO844" s="396"/>
      <c r="RGP844" s="396"/>
      <c r="RGQ844" s="396"/>
      <c r="RGR844" s="396"/>
      <c r="RGS844" s="396"/>
      <c r="RGT844" s="396"/>
      <c r="RGU844" s="396"/>
      <c r="RGV844" s="396"/>
      <c r="RGW844" s="396"/>
      <c r="RGX844" s="396"/>
      <c r="RGY844" s="396"/>
      <c r="RGZ844" s="396"/>
      <c r="RHA844" s="396"/>
      <c r="RHB844" s="396"/>
      <c r="RHC844" s="396"/>
      <c r="RHD844" s="396"/>
      <c r="RHE844" s="396"/>
      <c r="RHF844" s="396"/>
      <c r="RHG844" s="396"/>
      <c r="RHH844" s="396"/>
      <c r="RHI844" s="396"/>
      <c r="RHJ844" s="396"/>
      <c r="RHK844" s="396"/>
      <c r="RHL844" s="396"/>
      <c r="RHM844" s="396"/>
      <c r="RHN844" s="396"/>
      <c r="RHO844" s="396"/>
      <c r="RHP844" s="396"/>
      <c r="RHQ844" s="396"/>
      <c r="RHR844" s="396"/>
      <c r="RHS844" s="396"/>
      <c r="RHT844" s="396"/>
      <c r="RHU844" s="396"/>
      <c r="RHV844" s="396"/>
      <c r="RHW844" s="396"/>
      <c r="RHX844" s="396"/>
      <c r="RHY844" s="396"/>
      <c r="RHZ844" s="396"/>
      <c r="RIA844" s="396"/>
      <c r="RIB844" s="396"/>
      <c r="RIC844" s="396"/>
      <c r="RID844" s="396"/>
      <c r="RIE844" s="396"/>
      <c r="RIF844" s="396"/>
      <c r="RIG844" s="396"/>
      <c r="RIH844" s="396"/>
      <c r="RII844" s="396"/>
      <c r="RIJ844" s="396"/>
      <c r="RIK844" s="396"/>
      <c r="RIL844" s="396"/>
      <c r="RIM844" s="396"/>
      <c r="RIN844" s="396"/>
      <c r="RIO844" s="396"/>
      <c r="RIP844" s="396"/>
      <c r="RIQ844" s="396"/>
      <c r="RIR844" s="396"/>
      <c r="RIS844" s="396"/>
      <c r="RIT844" s="396"/>
      <c r="RIU844" s="396"/>
      <c r="RIV844" s="396"/>
      <c r="RIW844" s="396"/>
      <c r="RIX844" s="396"/>
      <c r="RIY844" s="396"/>
      <c r="RIZ844" s="396"/>
      <c r="RJA844" s="396"/>
      <c r="RJB844" s="396"/>
      <c r="RJC844" s="396"/>
      <c r="RJD844" s="396"/>
      <c r="RJE844" s="396"/>
      <c r="RJF844" s="396"/>
      <c r="RJG844" s="396"/>
      <c r="RJH844" s="396"/>
      <c r="RJI844" s="396"/>
      <c r="RJJ844" s="396"/>
      <c r="RJK844" s="396"/>
      <c r="RJL844" s="396"/>
      <c r="RJM844" s="396"/>
      <c r="RJN844" s="396"/>
      <c r="RJO844" s="396"/>
      <c r="RJP844" s="396"/>
      <c r="RJQ844" s="396"/>
      <c r="RJR844" s="396"/>
      <c r="RJS844" s="396"/>
      <c r="RJT844" s="396"/>
      <c r="RJU844" s="396"/>
      <c r="RJV844" s="396"/>
      <c r="RJW844" s="396"/>
      <c r="RJX844" s="396"/>
      <c r="RJY844" s="396"/>
      <c r="RJZ844" s="396"/>
      <c r="RKA844" s="396"/>
      <c r="RKB844" s="396"/>
      <c r="RKC844" s="396"/>
      <c r="RKD844" s="396"/>
      <c r="RKE844" s="396"/>
      <c r="RKF844" s="396"/>
      <c r="RKG844" s="396"/>
      <c r="RKH844" s="396"/>
      <c r="RKI844" s="396"/>
      <c r="RKJ844" s="396"/>
      <c r="RKK844" s="396"/>
      <c r="RKL844" s="396"/>
      <c r="RKM844" s="396"/>
      <c r="RKN844" s="396"/>
      <c r="RKO844" s="396"/>
      <c r="RKP844" s="396"/>
      <c r="RKQ844" s="396"/>
      <c r="RKR844" s="396"/>
      <c r="RKS844" s="396"/>
      <c r="RKT844" s="396"/>
      <c r="RKU844" s="396"/>
      <c r="RKV844" s="396"/>
      <c r="RKW844" s="396"/>
      <c r="RKX844" s="396"/>
      <c r="RKY844" s="396"/>
      <c r="RKZ844" s="396"/>
      <c r="RLA844" s="396"/>
      <c r="RLB844" s="396"/>
      <c r="RLC844" s="396"/>
      <c r="RLD844" s="396"/>
      <c r="RLE844" s="396"/>
      <c r="RLF844" s="396"/>
      <c r="RLG844" s="396"/>
      <c r="RLH844" s="396"/>
      <c r="RLI844" s="396"/>
      <c r="RLJ844" s="396"/>
      <c r="RLK844" s="396"/>
      <c r="RLL844" s="396"/>
      <c r="RLM844" s="396"/>
      <c r="RLN844" s="396"/>
      <c r="RLO844" s="396"/>
      <c r="RLP844" s="396"/>
      <c r="RLQ844" s="396"/>
      <c r="RLR844" s="396"/>
      <c r="RLS844" s="396"/>
      <c r="RLT844" s="396"/>
      <c r="RLU844" s="396"/>
      <c r="RLV844" s="396"/>
      <c r="RLW844" s="396"/>
      <c r="RLX844" s="396"/>
      <c r="RLY844" s="396"/>
      <c r="RLZ844" s="396"/>
      <c r="RMA844" s="396"/>
      <c r="RMB844" s="396"/>
      <c r="RMC844" s="396"/>
      <c r="RMD844" s="396"/>
      <c r="RME844" s="396"/>
      <c r="RMF844" s="396"/>
      <c r="RMG844" s="396"/>
      <c r="RMH844" s="396"/>
      <c r="RMI844" s="396"/>
      <c r="RMJ844" s="396"/>
      <c r="RMK844" s="396"/>
      <c r="RML844" s="396"/>
      <c r="RMM844" s="396"/>
      <c r="RMN844" s="396"/>
      <c r="RMO844" s="396"/>
      <c r="RMP844" s="396"/>
      <c r="RMQ844" s="396"/>
      <c r="RMR844" s="396"/>
      <c r="RMS844" s="396"/>
      <c r="RMT844" s="396"/>
      <c r="RMU844" s="396"/>
      <c r="RMV844" s="396"/>
      <c r="RMW844" s="396"/>
      <c r="RMX844" s="396"/>
      <c r="RMY844" s="396"/>
      <c r="RMZ844" s="396"/>
      <c r="RNA844" s="396"/>
      <c r="RNB844" s="396"/>
      <c r="RNC844" s="396"/>
      <c r="RND844" s="396"/>
      <c r="RNE844" s="396"/>
      <c r="RNF844" s="396"/>
      <c r="RNG844" s="396"/>
      <c r="RNH844" s="396"/>
      <c r="RNI844" s="396"/>
      <c r="RNJ844" s="396"/>
      <c r="RNK844" s="396"/>
      <c r="RNL844" s="396"/>
      <c r="RNM844" s="396"/>
      <c r="RNN844" s="396"/>
      <c r="RNO844" s="396"/>
      <c r="RNP844" s="396"/>
      <c r="RNQ844" s="396"/>
      <c r="RNR844" s="396"/>
      <c r="RNS844" s="396"/>
      <c r="RNT844" s="396"/>
      <c r="RNU844" s="396"/>
      <c r="RNV844" s="396"/>
      <c r="RNW844" s="396"/>
      <c r="RNX844" s="396"/>
      <c r="RNY844" s="396"/>
      <c r="RNZ844" s="396"/>
      <c r="ROA844" s="396"/>
      <c r="ROB844" s="396"/>
      <c r="ROC844" s="396"/>
      <c r="ROD844" s="396"/>
      <c r="ROE844" s="396"/>
      <c r="ROF844" s="396"/>
      <c r="ROG844" s="396"/>
      <c r="ROH844" s="396"/>
      <c r="ROI844" s="396"/>
      <c r="ROJ844" s="396"/>
      <c r="ROK844" s="396"/>
      <c r="ROL844" s="396"/>
      <c r="ROM844" s="396"/>
      <c r="RON844" s="396"/>
      <c r="ROO844" s="396"/>
      <c r="ROP844" s="396"/>
      <c r="ROQ844" s="396"/>
      <c r="ROR844" s="396"/>
      <c r="ROS844" s="396"/>
      <c r="ROT844" s="396"/>
      <c r="ROU844" s="396"/>
      <c r="ROV844" s="396"/>
      <c r="ROW844" s="396"/>
      <c r="ROX844" s="396"/>
      <c r="ROY844" s="396"/>
      <c r="ROZ844" s="396"/>
      <c r="RPA844" s="396"/>
      <c r="RPB844" s="396"/>
      <c r="RPC844" s="396"/>
      <c r="RPD844" s="396"/>
      <c r="RPE844" s="396"/>
      <c r="RPF844" s="396"/>
      <c r="RPG844" s="396"/>
      <c r="RPH844" s="396"/>
      <c r="RPI844" s="396"/>
      <c r="RPJ844" s="396"/>
      <c r="RPK844" s="396"/>
      <c r="RPL844" s="396"/>
      <c r="RPM844" s="396"/>
      <c r="RPN844" s="396"/>
      <c r="RPO844" s="396"/>
      <c r="RPP844" s="396"/>
      <c r="RPQ844" s="396"/>
      <c r="RPR844" s="396"/>
      <c r="RPS844" s="396"/>
      <c r="RPT844" s="396"/>
      <c r="RPU844" s="396"/>
      <c r="RPV844" s="396"/>
      <c r="RPW844" s="396"/>
      <c r="RPX844" s="396"/>
      <c r="RPY844" s="396"/>
      <c r="RPZ844" s="396"/>
      <c r="RQA844" s="396"/>
      <c r="RQB844" s="396"/>
      <c r="RQC844" s="396"/>
      <c r="RQD844" s="396"/>
      <c r="RQE844" s="396"/>
      <c r="RQF844" s="396"/>
      <c r="RQG844" s="396"/>
      <c r="RQH844" s="396"/>
      <c r="RQI844" s="396"/>
      <c r="RQJ844" s="396"/>
      <c r="RQK844" s="396"/>
      <c r="RQL844" s="396"/>
      <c r="RQM844" s="396"/>
      <c r="RQN844" s="396"/>
      <c r="RQO844" s="396"/>
      <c r="RQP844" s="396"/>
      <c r="RQQ844" s="396"/>
      <c r="RQR844" s="396"/>
      <c r="RQS844" s="396"/>
      <c r="RQT844" s="396"/>
      <c r="RQU844" s="396"/>
      <c r="RQV844" s="396"/>
      <c r="RQW844" s="396"/>
      <c r="RQX844" s="396"/>
      <c r="RQY844" s="396"/>
      <c r="RQZ844" s="396"/>
      <c r="RRA844" s="396"/>
      <c r="RRB844" s="396"/>
      <c r="RRC844" s="396"/>
      <c r="RRD844" s="396"/>
      <c r="RRE844" s="396"/>
      <c r="RRF844" s="396"/>
      <c r="RRG844" s="396"/>
      <c r="RRH844" s="396"/>
      <c r="RRI844" s="396"/>
      <c r="RRJ844" s="396"/>
      <c r="RRK844" s="396"/>
      <c r="RRL844" s="396"/>
      <c r="RRM844" s="396"/>
      <c r="RRN844" s="396"/>
      <c r="RRO844" s="396"/>
      <c r="RRP844" s="396"/>
      <c r="RRQ844" s="396"/>
      <c r="RRR844" s="396"/>
      <c r="RRS844" s="396"/>
      <c r="RRT844" s="396"/>
      <c r="RRU844" s="396"/>
      <c r="RRV844" s="396"/>
      <c r="RRW844" s="396"/>
      <c r="RRX844" s="396"/>
      <c r="RRY844" s="396"/>
      <c r="RRZ844" s="396"/>
      <c r="RSA844" s="396"/>
      <c r="RSB844" s="396"/>
      <c r="RSC844" s="396"/>
      <c r="RSD844" s="396"/>
      <c r="RSE844" s="396"/>
      <c r="RSF844" s="396"/>
      <c r="RSG844" s="396"/>
      <c r="RSH844" s="396"/>
      <c r="RSI844" s="396"/>
      <c r="RSJ844" s="396"/>
      <c r="RSK844" s="396"/>
      <c r="RSL844" s="396"/>
      <c r="RSM844" s="396"/>
      <c r="RSN844" s="396"/>
      <c r="RSO844" s="396"/>
      <c r="RSP844" s="396"/>
      <c r="RSQ844" s="396"/>
      <c r="RSR844" s="396"/>
      <c r="RSS844" s="396"/>
      <c r="RST844" s="396"/>
      <c r="RSU844" s="396"/>
      <c r="RSV844" s="396"/>
      <c r="RSW844" s="396"/>
      <c r="RSX844" s="396"/>
      <c r="RSY844" s="396"/>
      <c r="RSZ844" s="396"/>
      <c r="RTA844" s="396"/>
      <c r="RTB844" s="396"/>
      <c r="RTC844" s="396"/>
      <c r="RTD844" s="396"/>
      <c r="RTE844" s="396"/>
      <c r="RTF844" s="396"/>
      <c r="RTG844" s="396"/>
      <c r="RTH844" s="396"/>
      <c r="RTI844" s="396"/>
      <c r="RTJ844" s="396"/>
      <c r="RTK844" s="396"/>
      <c r="RTL844" s="396"/>
      <c r="RTM844" s="396"/>
      <c r="RTN844" s="396"/>
      <c r="RTO844" s="396"/>
      <c r="RTP844" s="396"/>
      <c r="RTQ844" s="396"/>
      <c r="RTR844" s="396"/>
      <c r="RTS844" s="396"/>
      <c r="RTT844" s="396"/>
      <c r="RTU844" s="396"/>
      <c r="RTV844" s="396"/>
      <c r="RTW844" s="396"/>
      <c r="RTX844" s="396"/>
      <c r="RTY844" s="396"/>
      <c r="RTZ844" s="396"/>
      <c r="RUA844" s="396"/>
      <c r="RUB844" s="396"/>
      <c r="RUC844" s="396"/>
      <c r="RUD844" s="396"/>
      <c r="RUE844" s="396"/>
      <c r="RUF844" s="396"/>
      <c r="RUG844" s="396"/>
      <c r="RUH844" s="396"/>
      <c r="RUI844" s="396"/>
      <c r="RUJ844" s="396"/>
      <c r="RUK844" s="396"/>
      <c r="RUL844" s="396"/>
      <c r="RUM844" s="396"/>
      <c r="RUN844" s="396"/>
      <c r="RUO844" s="396"/>
      <c r="RUP844" s="396"/>
      <c r="RUQ844" s="396"/>
      <c r="RUR844" s="396"/>
      <c r="RUS844" s="396"/>
      <c r="RUT844" s="396"/>
      <c r="RUU844" s="396"/>
      <c r="RUV844" s="396"/>
      <c r="RUW844" s="396"/>
      <c r="RUX844" s="396"/>
      <c r="RUY844" s="396"/>
      <c r="RUZ844" s="396"/>
      <c r="RVA844" s="396"/>
      <c r="RVB844" s="396"/>
      <c r="RVC844" s="396"/>
      <c r="RVD844" s="396"/>
      <c r="RVE844" s="396"/>
      <c r="RVF844" s="396"/>
      <c r="RVG844" s="396"/>
      <c r="RVH844" s="396"/>
      <c r="RVI844" s="396"/>
      <c r="RVJ844" s="396"/>
      <c r="RVK844" s="396"/>
      <c r="RVL844" s="396"/>
      <c r="RVM844" s="396"/>
      <c r="RVN844" s="396"/>
      <c r="RVO844" s="396"/>
      <c r="RVP844" s="396"/>
      <c r="RVQ844" s="396"/>
      <c r="RVR844" s="396"/>
      <c r="RVS844" s="396"/>
      <c r="RVT844" s="396"/>
      <c r="RVU844" s="396"/>
      <c r="RVV844" s="396"/>
      <c r="RVW844" s="396"/>
      <c r="RVX844" s="396"/>
      <c r="RVY844" s="396"/>
      <c r="RVZ844" s="396"/>
      <c r="RWA844" s="396"/>
      <c r="RWB844" s="396"/>
      <c r="RWC844" s="396"/>
      <c r="RWD844" s="396"/>
      <c r="RWE844" s="396"/>
      <c r="RWF844" s="396"/>
      <c r="RWG844" s="396"/>
      <c r="RWH844" s="396"/>
      <c r="RWI844" s="396"/>
      <c r="RWJ844" s="396"/>
      <c r="RWK844" s="396"/>
      <c r="RWL844" s="396"/>
      <c r="RWM844" s="396"/>
      <c r="RWN844" s="396"/>
      <c r="RWO844" s="396"/>
      <c r="RWP844" s="396"/>
      <c r="RWQ844" s="396"/>
      <c r="RWR844" s="396"/>
      <c r="RWS844" s="396"/>
      <c r="RWT844" s="396"/>
      <c r="RWU844" s="396"/>
      <c r="RWV844" s="396"/>
      <c r="RWW844" s="396"/>
      <c r="RWX844" s="396"/>
      <c r="RWY844" s="396"/>
      <c r="RWZ844" s="396"/>
      <c r="RXA844" s="396"/>
      <c r="RXB844" s="396"/>
      <c r="RXC844" s="396"/>
      <c r="RXD844" s="396"/>
      <c r="RXE844" s="396"/>
      <c r="RXF844" s="396"/>
      <c r="RXG844" s="396"/>
      <c r="RXH844" s="396"/>
      <c r="RXI844" s="396"/>
      <c r="RXJ844" s="396"/>
      <c r="RXK844" s="396"/>
      <c r="RXL844" s="396"/>
      <c r="RXM844" s="396"/>
      <c r="RXN844" s="396"/>
      <c r="RXO844" s="396"/>
      <c r="RXP844" s="396"/>
      <c r="RXQ844" s="396"/>
      <c r="RXR844" s="396"/>
      <c r="RXS844" s="396"/>
      <c r="RXT844" s="396"/>
      <c r="RXU844" s="396"/>
      <c r="RXV844" s="396"/>
      <c r="RXW844" s="396"/>
      <c r="RXX844" s="396"/>
      <c r="RXY844" s="396"/>
      <c r="RXZ844" s="396"/>
      <c r="RYA844" s="396"/>
      <c r="RYB844" s="396"/>
      <c r="RYC844" s="396"/>
      <c r="RYD844" s="396"/>
      <c r="RYE844" s="396"/>
      <c r="RYF844" s="396"/>
      <c r="RYG844" s="396"/>
      <c r="RYH844" s="396"/>
      <c r="RYI844" s="396"/>
      <c r="RYJ844" s="396"/>
      <c r="RYK844" s="396"/>
      <c r="RYL844" s="396"/>
      <c r="RYM844" s="396"/>
      <c r="RYN844" s="396"/>
      <c r="RYO844" s="396"/>
      <c r="RYP844" s="396"/>
      <c r="RYQ844" s="396"/>
      <c r="RYR844" s="396"/>
      <c r="RYS844" s="396"/>
      <c r="RYT844" s="396"/>
      <c r="RYU844" s="396"/>
      <c r="RYV844" s="396"/>
      <c r="RYW844" s="396"/>
      <c r="RYX844" s="396"/>
      <c r="RYY844" s="396"/>
      <c r="RYZ844" s="396"/>
      <c r="RZA844" s="396"/>
      <c r="RZB844" s="396"/>
      <c r="RZC844" s="396"/>
      <c r="RZD844" s="396"/>
      <c r="RZE844" s="396"/>
      <c r="RZF844" s="396"/>
      <c r="RZG844" s="396"/>
      <c r="RZH844" s="396"/>
      <c r="RZI844" s="396"/>
      <c r="RZJ844" s="396"/>
      <c r="RZK844" s="396"/>
      <c r="RZL844" s="396"/>
      <c r="RZM844" s="396"/>
      <c r="RZN844" s="396"/>
      <c r="RZO844" s="396"/>
      <c r="RZP844" s="396"/>
      <c r="RZQ844" s="396"/>
      <c r="RZR844" s="396"/>
      <c r="RZS844" s="396"/>
      <c r="RZT844" s="396"/>
      <c r="RZU844" s="396"/>
      <c r="RZV844" s="396"/>
      <c r="RZW844" s="396"/>
      <c r="RZX844" s="396"/>
      <c r="RZY844" s="396"/>
      <c r="RZZ844" s="396"/>
      <c r="SAA844" s="396"/>
      <c r="SAB844" s="396"/>
      <c r="SAC844" s="396"/>
      <c r="SAD844" s="396"/>
      <c r="SAE844" s="396"/>
      <c r="SAF844" s="396"/>
      <c r="SAG844" s="396"/>
      <c r="SAH844" s="396"/>
      <c r="SAI844" s="396"/>
      <c r="SAJ844" s="396"/>
      <c r="SAK844" s="396"/>
      <c r="SAL844" s="396"/>
      <c r="SAM844" s="396"/>
      <c r="SAN844" s="396"/>
      <c r="SAO844" s="396"/>
      <c r="SAP844" s="396"/>
      <c r="SAQ844" s="396"/>
      <c r="SAR844" s="396"/>
      <c r="SAS844" s="396"/>
      <c r="SAT844" s="396"/>
      <c r="SAU844" s="396"/>
      <c r="SAV844" s="396"/>
      <c r="SAW844" s="396"/>
      <c r="SAX844" s="396"/>
      <c r="SAY844" s="396"/>
      <c r="SAZ844" s="396"/>
      <c r="SBA844" s="396"/>
      <c r="SBB844" s="396"/>
      <c r="SBC844" s="396"/>
      <c r="SBD844" s="396"/>
      <c r="SBE844" s="396"/>
      <c r="SBF844" s="396"/>
      <c r="SBG844" s="396"/>
      <c r="SBH844" s="396"/>
      <c r="SBI844" s="396"/>
      <c r="SBJ844" s="396"/>
      <c r="SBK844" s="396"/>
      <c r="SBL844" s="396"/>
      <c r="SBM844" s="396"/>
      <c r="SBN844" s="396"/>
      <c r="SBO844" s="396"/>
      <c r="SBP844" s="396"/>
      <c r="SBQ844" s="396"/>
      <c r="SBR844" s="396"/>
      <c r="SBS844" s="396"/>
      <c r="SBT844" s="396"/>
      <c r="SBU844" s="396"/>
      <c r="SBV844" s="396"/>
      <c r="SBW844" s="396"/>
      <c r="SBX844" s="396"/>
      <c r="SBY844" s="396"/>
      <c r="SBZ844" s="396"/>
      <c r="SCA844" s="396"/>
      <c r="SCB844" s="396"/>
      <c r="SCC844" s="396"/>
      <c r="SCD844" s="396"/>
      <c r="SCE844" s="396"/>
      <c r="SCF844" s="396"/>
      <c r="SCG844" s="396"/>
      <c r="SCH844" s="396"/>
      <c r="SCI844" s="396"/>
      <c r="SCJ844" s="396"/>
      <c r="SCK844" s="396"/>
      <c r="SCL844" s="396"/>
      <c r="SCM844" s="396"/>
      <c r="SCN844" s="396"/>
      <c r="SCO844" s="396"/>
      <c r="SCP844" s="396"/>
      <c r="SCQ844" s="396"/>
      <c r="SCR844" s="396"/>
      <c r="SCS844" s="396"/>
      <c r="SCT844" s="396"/>
      <c r="SCU844" s="396"/>
      <c r="SCV844" s="396"/>
      <c r="SCW844" s="396"/>
      <c r="SCX844" s="396"/>
      <c r="SCY844" s="396"/>
      <c r="SCZ844" s="396"/>
      <c r="SDA844" s="396"/>
      <c r="SDB844" s="396"/>
      <c r="SDC844" s="396"/>
      <c r="SDD844" s="396"/>
      <c r="SDE844" s="396"/>
      <c r="SDF844" s="396"/>
      <c r="SDG844" s="396"/>
      <c r="SDH844" s="396"/>
      <c r="SDI844" s="396"/>
      <c r="SDJ844" s="396"/>
      <c r="SDK844" s="396"/>
      <c r="SDL844" s="396"/>
      <c r="SDM844" s="396"/>
      <c r="SDN844" s="396"/>
      <c r="SDO844" s="396"/>
      <c r="SDP844" s="396"/>
      <c r="SDQ844" s="396"/>
      <c r="SDR844" s="396"/>
      <c r="SDS844" s="396"/>
      <c r="SDT844" s="396"/>
      <c r="SDU844" s="396"/>
      <c r="SDV844" s="396"/>
      <c r="SDW844" s="396"/>
      <c r="SDX844" s="396"/>
      <c r="SDY844" s="396"/>
      <c r="SDZ844" s="396"/>
      <c r="SEA844" s="396"/>
      <c r="SEB844" s="396"/>
      <c r="SEC844" s="396"/>
      <c r="SED844" s="396"/>
      <c r="SEE844" s="396"/>
      <c r="SEF844" s="396"/>
      <c r="SEG844" s="396"/>
      <c r="SEH844" s="396"/>
      <c r="SEI844" s="396"/>
      <c r="SEJ844" s="396"/>
      <c r="SEK844" s="396"/>
      <c r="SEL844" s="396"/>
      <c r="SEM844" s="396"/>
      <c r="SEN844" s="396"/>
      <c r="SEO844" s="396"/>
      <c r="SEP844" s="396"/>
      <c r="SEQ844" s="396"/>
      <c r="SER844" s="396"/>
      <c r="SES844" s="396"/>
      <c r="SET844" s="396"/>
      <c r="SEU844" s="396"/>
      <c r="SEV844" s="396"/>
      <c r="SEW844" s="396"/>
      <c r="SEX844" s="396"/>
      <c r="SEY844" s="396"/>
      <c r="SEZ844" s="396"/>
      <c r="SFA844" s="396"/>
      <c r="SFB844" s="396"/>
      <c r="SFC844" s="396"/>
      <c r="SFD844" s="396"/>
      <c r="SFE844" s="396"/>
      <c r="SFF844" s="396"/>
      <c r="SFG844" s="396"/>
      <c r="SFH844" s="396"/>
      <c r="SFI844" s="396"/>
      <c r="SFJ844" s="396"/>
      <c r="SFK844" s="396"/>
      <c r="SFL844" s="396"/>
      <c r="SFM844" s="396"/>
      <c r="SFN844" s="396"/>
      <c r="SFO844" s="396"/>
      <c r="SFP844" s="396"/>
      <c r="SFQ844" s="396"/>
      <c r="SFR844" s="396"/>
      <c r="SFS844" s="396"/>
      <c r="SFT844" s="396"/>
      <c r="SFU844" s="396"/>
      <c r="SFV844" s="396"/>
      <c r="SFW844" s="396"/>
      <c r="SFX844" s="396"/>
      <c r="SFY844" s="396"/>
      <c r="SFZ844" s="396"/>
      <c r="SGA844" s="396"/>
      <c r="SGB844" s="396"/>
      <c r="SGC844" s="396"/>
      <c r="SGD844" s="396"/>
      <c r="SGE844" s="396"/>
      <c r="SGF844" s="396"/>
      <c r="SGG844" s="396"/>
      <c r="SGH844" s="396"/>
      <c r="SGI844" s="396"/>
      <c r="SGJ844" s="396"/>
      <c r="SGK844" s="396"/>
      <c r="SGL844" s="396"/>
      <c r="SGM844" s="396"/>
      <c r="SGN844" s="396"/>
      <c r="SGO844" s="396"/>
      <c r="SGP844" s="396"/>
      <c r="SGQ844" s="396"/>
      <c r="SGR844" s="396"/>
      <c r="SGS844" s="396"/>
      <c r="SGT844" s="396"/>
      <c r="SGU844" s="396"/>
      <c r="SGV844" s="396"/>
      <c r="SGW844" s="396"/>
      <c r="SGX844" s="396"/>
      <c r="SGY844" s="396"/>
      <c r="SGZ844" s="396"/>
      <c r="SHA844" s="396"/>
      <c r="SHB844" s="396"/>
      <c r="SHC844" s="396"/>
      <c r="SHD844" s="396"/>
      <c r="SHE844" s="396"/>
      <c r="SHF844" s="396"/>
      <c r="SHG844" s="396"/>
      <c r="SHH844" s="396"/>
      <c r="SHI844" s="396"/>
      <c r="SHJ844" s="396"/>
      <c r="SHK844" s="396"/>
      <c r="SHL844" s="396"/>
      <c r="SHM844" s="396"/>
      <c r="SHN844" s="396"/>
      <c r="SHO844" s="396"/>
      <c r="SHP844" s="396"/>
      <c r="SHQ844" s="396"/>
      <c r="SHR844" s="396"/>
      <c r="SHS844" s="396"/>
      <c r="SHT844" s="396"/>
      <c r="SHU844" s="396"/>
      <c r="SHV844" s="396"/>
      <c r="SHW844" s="396"/>
      <c r="SHX844" s="396"/>
      <c r="SHY844" s="396"/>
      <c r="SHZ844" s="396"/>
      <c r="SIA844" s="396"/>
      <c r="SIB844" s="396"/>
      <c r="SIC844" s="396"/>
      <c r="SID844" s="396"/>
      <c r="SIE844" s="396"/>
      <c r="SIF844" s="396"/>
      <c r="SIG844" s="396"/>
      <c r="SIH844" s="396"/>
      <c r="SII844" s="396"/>
      <c r="SIJ844" s="396"/>
      <c r="SIK844" s="396"/>
      <c r="SIL844" s="396"/>
      <c r="SIM844" s="396"/>
      <c r="SIN844" s="396"/>
      <c r="SIO844" s="396"/>
      <c r="SIP844" s="396"/>
      <c r="SIQ844" s="396"/>
      <c r="SIR844" s="396"/>
      <c r="SIS844" s="396"/>
      <c r="SIT844" s="396"/>
      <c r="SIU844" s="396"/>
      <c r="SIV844" s="396"/>
      <c r="SIW844" s="396"/>
      <c r="SIX844" s="396"/>
      <c r="SIY844" s="396"/>
      <c r="SIZ844" s="396"/>
      <c r="SJA844" s="396"/>
      <c r="SJB844" s="396"/>
      <c r="SJC844" s="396"/>
      <c r="SJD844" s="396"/>
      <c r="SJE844" s="396"/>
      <c r="SJF844" s="396"/>
      <c r="SJG844" s="396"/>
      <c r="SJH844" s="396"/>
      <c r="SJI844" s="396"/>
      <c r="SJJ844" s="396"/>
      <c r="SJK844" s="396"/>
      <c r="SJL844" s="396"/>
      <c r="SJM844" s="396"/>
      <c r="SJN844" s="396"/>
      <c r="SJO844" s="396"/>
      <c r="SJP844" s="396"/>
      <c r="SJQ844" s="396"/>
      <c r="SJR844" s="396"/>
      <c r="SJS844" s="396"/>
      <c r="SJT844" s="396"/>
      <c r="SJU844" s="396"/>
      <c r="SJV844" s="396"/>
      <c r="SJW844" s="396"/>
      <c r="SJX844" s="396"/>
      <c r="SJY844" s="396"/>
      <c r="SJZ844" s="396"/>
      <c r="SKA844" s="396"/>
      <c r="SKB844" s="396"/>
      <c r="SKC844" s="396"/>
      <c r="SKD844" s="396"/>
      <c r="SKE844" s="396"/>
      <c r="SKF844" s="396"/>
      <c r="SKG844" s="396"/>
      <c r="SKH844" s="396"/>
      <c r="SKI844" s="396"/>
      <c r="SKJ844" s="396"/>
      <c r="SKK844" s="396"/>
      <c r="SKL844" s="396"/>
      <c r="SKM844" s="396"/>
      <c r="SKN844" s="396"/>
      <c r="SKO844" s="396"/>
      <c r="SKP844" s="396"/>
      <c r="SKQ844" s="396"/>
      <c r="SKR844" s="396"/>
      <c r="SKS844" s="396"/>
      <c r="SKT844" s="396"/>
      <c r="SKU844" s="396"/>
      <c r="SKV844" s="396"/>
      <c r="SKW844" s="396"/>
      <c r="SKX844" s="396"/>
      <c r="SKY844" s="396"/>
      <c r="SKZ844" s="396"/>
      <c r="SLA844" s="396"/>
      <c r="SLB844" s="396"/>
      <c r="SLC844" s="396"/>
      <c r="SLD844" s="396"/>
      <c r="SLE844" s="396"/>
      <c r="SLF844" s="396"/>
      <c r="SLG844" s="396"/>
      <c r="SLH844" s="396"/>
      <c r="SLI844" s="396"/>
      <c r="SLJ844" s="396"/>
      <c r="SLK844" s="396"/>
      <c r="SLL844" s="396"/>
      <c r="SLM844" s="396"/>
      <c r="SLN844" s="396"/>
      <c r="SLO844" s="396"/>
      <c r="SLP844" s="396"/>
      <c r="SLQ844" s="396"/>
      <c r="SLR844" s="396"/>
      <c r="SLS844" s="396"/>
      <c r="SLT844" s="396"/>
      <c r="SLU844" s="396"/>
      <c r="SLV844" s="396"/>
      <c r="SLW844" s="396"/>
      <c r="SLX844" s="396"/>
      <c r="SLY844" s="396"/>
      <c r="SLZ844" s="396"/>
      <c r="SMA844" s="396"/>
      <c r="SMB844" s="396"/>
      <c r="SMC844" s="396"/>
      <c r="SMD844" s="396"/>
      <c r="SME844" s="396"/>
      <c r="SMF844" s="396"/>
      <c r="SMG844" s="396"/>
      <c r="SMH844" s="396"/>
      <c r="SMI844" s="396"/>
      <c r="SMJ844" s="396"/>
      <c r="SMK844" s="396"/>
      <c r="SML844" s="396"/>
      <c r="SMM844" s="396"/>
      <c r="SMN844" s="396"/>
      <c r="SMO844" s="396"/>
      <c r="SMP844" s="396"/>
      <c r="SMQ844" s="396"/>
      <c r="SMR844" s="396"/>
      <c r="SMS844" s="396"/>
      <c r="SMT844" s="396"/>
      <c r="SMU844" s="396"/>
      <c r="SMV844" s="396"/>
      <c r="SMW844" s="396"/>
      <c r="SMX844" s="396"/>
      <c r="SMY844" s="396"/>
      <c r="SMZ844" s="396"/>
      <c r="SNA844" s="396"/>
      <c r="SNB844" s="396"/>
      <c r="SNC844" s="396"/>
      <c r="SND844" s="396"/>
      <c r="SNE844" s="396"/>
      <c r="SNF844" s="396"/>
      <c r="SNG844" s="396"/>
      <c r="SNH844" s="396"/>
      <c r="SNI844" s="396"/>
      <c r="SNJ844" s="396"/>
      <c r="SNK844" s="396"/>
      <c r="SNL844" s="396"/>
      <c r="SNM844" s="396"/>
      <c r="SNN844" s="396"/>
      <c r="SNO844" s="396"/>
      <c r="SNP844" s="396"/>
      <c r="SNQ844" s="396"/>
      <c r="SNR844" s="396"/>
      <c r="SNS844" s="396"/>
      <c r="SNT844" s="396"/>
      <c r="SNU844" s="396"/>
      <c r="SNV844" s="396"/>
      <c r="SNW844" s="396"/>
      <c r="SNX844" s="396"/>
      <c r="SNY844" s="396"/>
      <c r="SNZ844" s="396"/>
      <c r="SOA844" s="396"/>
      <c r="SOB844" s="396"/>
      <c r="SOC844" s="396"/>
      <c r="SOD844" s="396"/>
      <c r="SOE844" s="396"/>
      <c r="SOF844" s="396"/>
      <c r="SOG844" s="396"/>
      <c r="SOH844" s="396"/>
      <c r="SOI844" s="396"/>
      <c r="SOJ844" s="396"/>
      <c r="SOK844" s="396"/>
      <c r="SOL844" s="396"/>
      <c r="SOM844" s="396"/>
      <c r="SON844" s="396"/>
      <c r="SOO844" s="396"/>
      <c r="SOP844" s="396"/>
      <c r="SOQ844" s="396"/>
      <c r="SOR844" s="396"/>
      <c r="SOS844" s="396"/>
      <c r="SOT844" s="396"/>
      <c r="SOU844" s="396"/>
      <c r="SOV844" s="396"/>
      <c r="SOW844" s="396"/>
      <c r="SOX844" s="396"/>
      <c r="SOY844" s="396"/>
      <c r="SOZ844" s="396"/>
      <c r="SPA844" s="396"/>
      <c r="SPB844" s="396"/>
      <c r="SPC844" s="396"/>
      <c r="SPD844" s="396"/>
      <c r="SPE844" s="396"/>
      <c r="SPF844" s="396"/>
      <c r="SPG844" s="396"/>
      <c r="SPH844" s="396"/>
      <c r="SPI844" s="396"/>
      <c r="SPJ844" s="396"/>
      <c r="SPK844" s="396"/>
      <c r="SPL844" s="396"/>
      <c r="SPM844" s="396"/>
      <c r="SPN844" s="396"/>
      <c r="SPO844" s="396"/>
      <c r="SPP844" s="396"/>
      <c r="SPQ844" s="396"/>
      <c r="SPR844" s="396"/>
      <c r="SPS844" s="396"/>
      <c r="SPT844" s="396"/>
      <c r="SPU844" s="396"/>
      <c r="SPV844" s="396"/>
      <c r="SPW844" s="396"/>
      <c r="SPX844" s="396"/>
      <c r="SPY844" s="396"/>
      <c r="SPZ844" s="396"/>
      <c r="SQA844" s="396"/>
      <c r="SQB844" s="396"/>
      <c r="SQC844" s="396"/>
      <c r="SQD844" s="396"/>
      <c r="SQE844" s="396"/>
      <c r="SQF844" s="396"/>
      <c r="SQG844" s="396"/>
      <c r="SQH844" s="396"/>
      <c r="SQI844" s="396"/>
      <c r="SQJ844" s="396"/>
      <c r="SQK844" s="396"/>
      <c r="SQL844" s="396"/>
      <c r="SQM844" s="396"/>
      <c r="SQN844" s="396"/>
      <c r="SQO844" s="396"/>
      <c r="SQP844" s="396"/>
      <c r="SQQ844" s="396"/>
      <c r="SQR844" s="396"/>
      <c r="SQS844" s="396"/>
      <c r="SQT844" s="396"/>
      <c r="SQU844" s="396"/>
      <c r="SQV844" s="396"/>
      <c r="SQW844" s="396"/>
      <c r="SQX844" s="396"/>
      <c r="SQY844" s="396"/>
      <c r="SQZ844" s="396"/>
      <c r="SRA844" s="396"/>
      <c r="SRB844" s="396"/>
      <c r="SRC844" s="396"/>
      <c r="SRD844" s="396"/>
      <c r="SRE844" s="396"/>
      <c r="SRF844" s="396"/>
      <c r="SRG844" s="396"/>
      <c r="SRH844" s="396"/>
      <c r="SRI844" s="396"/>
      <c r="SRJ844" s="396"/>
      <c r="SRK844" s="396"/>
      <c r="SRL844" s="396"/>
      <c r="SRM844" s="396"/>
      <c r="SRN844" s="396"/>
      <c r="SRO844" s="396"/>
      <c r="SRP844" s="396"/>
      <c r="SRQ844" s="396"/>
      <c r="SRR844" s="396"/>
      <c r="SRS844" s="396"/>
      <c r="SRT844" s="396"/>
      <c r="SRU844" s="396"/>
      <c r="SRV844" s="396"/>
      <c r="SRW844" s="396"/>
      <c r="SRX844" s="396"/>
      <c r="SRY844" s="396"/>
      <c r="SRZ844" s="396"/>
      <c r="SSA844" s="396"/>
      <c r="SSB844" s="396"/>
      <c r="SSC844" s="396"/>
      <c r="SSD844" s="396"/>
      <c r="SSE844" s="396"/>
      <c r="SSF844" s="396"/>
      <c r="SSG844" s="396"/>
      <c r="SSH844" s="396"/>
      <c r="SSI844" s="396"/>
      <c r="SSJ844" s="396"/>
      <c r="SSK844" s="396"/>
      <c r="SSL844" s="396"/>
      <c r="SSM844" s="396"/>
      <c r="SSN844" s="396"/>
      <c r="SSO844" s="396"/>
      <c r="SSP844" s="396"/>
      <c r="SSQ844" s="396"/>
      <c r="SSR844" s="396"/>
      <c r="SSS844" s="396"/>
      <c r="SST844" s="396"/>
      <c r="SSU844" s="396"/>
      <c r="SSV844" s="396"/>
      <c r="SSW844" s="396"/>
      <c r="SSX844" s="396"/>
      <c r="SSY844" s="396"/>
      <c r="SSZ844" s="396"/>
      <c r="STA844" s="396"/>
      <c r="STB844" s="396"/>
      <c r="STC844" s="396"/>
      <c r="STD844" s="396"/>
      <c r="STE844" s="396"/>
      <c r="STF844" s="396"/>
      <c r="STG844" s="396"/>
      <c r="STH844" s="396"/>
      <c r="STI844" s="396"/>
      <c r="STJ844" s="396"/>
      <c r="STK844" s="396"/>
      <c r="STL844" s="396"/>
      <c r="STM844" s="396"/>
      <c r="STN844" s="396"/>
      <c r="STO844" s="396"/>
      <c r="STP844" s="396"/>
      <c r="STQ844" s="396"/>
      <c r="STR844" s="396"/>
      <c r="STS844" s="396"/>
      <c r="STT844" s="396"/>
      <c r="STU844" s="396"/>
      <c r="STV844" s="396"/>
      <c r="STW844" s="396"/>
      <c r="STX844" s="396"/>
      <c r="STY844" s="396"/>
      <c r="STZ844" s="396"/>
      <c r="SUA844" s="396"/>
      <c r="SUB844" s="396"/>
      <c r="SUC844" s="396"/>
      <c r="SUD844" s="396"/>
      <c r="SUE844" s="396"/>
      <c r="SUF844" s="396"/>
      <c r="SUG844" s="396"/>
      <c r="SUH844" s="396"/>
      <c r="SUI844" s="396"/>
      <c r="SUJ844" s="396"/>
      <c r="SUK844" s="396"/>
      <c r="SUL844" s="396"/>
      <c r="SUM844" s="396"/>
      <c r="SUN844" s="396"/>
      <c r="SUO844" s="396"/>
      <c r="SUP844" s="396"/>
      <c r="SUQ844" s="396"/>
      <c r="SUR844" s="396"/>
      <c r="SUS844" s="396"/>
      <c r="SUT844" s="396"/>
      <c r="SUU844" s="396"/>
      <c r="SUV844" s="396"/>
      <c r="SUW844" s="396"/>
      <c r="SUX844" s="396"/>
      <c r="SUY844" s="396"/>
      <c r="SUZ844" s="396"/>
      <c r="SVA844" s="396"/>
      <c r="SVB844" s="396"/>
      <c r="SVC844" s="396"/>
      <c r="SVD844" s="396"/>
      <c r="SVE844" s="396"/>
      <c r="SVF844" s="396"/>
      <c r="SVG844" s="396"/>
      <c r="SVH844" s="396"/>
      <c r="SVI844" s="396"/>
      <c r="SVJ844" s="396"/>
      <c r="SVK844" s="396"/>
      <c r="SVL844" s="396"/>
      <c r="SVM844" s="396"/>
      <c r="SVN844" s="396"/>
      <c r="SVO844" s="396"/>
      <c r="SVP844" s="396"/>
      <c r="SVQ844" s="396"/>
      <c r="SVR844" s="396"/>
      <c r="SVS844" s="396"/>
      <c r="SVT844" s="396"/>
      <c r="SVU844" s="396"/>
      <c r="SVV844" s="396"/>
      <c r="SVW844" s="396"/>
      <c r="SVX844" s="396"/>
      <c r="SVY844" s="396"/>
      <c r="SVZ844" s="396"/>
      <c r="SWA844" s="396"/>
      <c r="SWB844" s="396"/>
      <c r="SWC844" s="396"/>
      <c r="SWD844" s="396"/>
      <c r="SWE844" s="396"/>
      <c r="SWF844" s="396"/>
      <c r="SWG844" s="396"/>
      <c r="SWH844" s="396"/>
      <c r="SWI844" s="396"/>
      <c r="SWJ844" s="396"/>
      <c r="SWK844" s="396"/>
      <c r="SWL844" s="396"/>
      <c r="SWM844" s="396"/>
      <c r="SWN844" s="396"/>
      <c r="SWO844" s="396"/>
      <c r="SWP844" s="396"/>
      <c r="SWQ844" s="396"/>
      <c r="SWR844" s="396"/>
      <c r="SWS844" s="396"/>
      <c r="SWT844" s="396"/>
      <c r="SWU844" s="396"/>
      <c r="SWV844" s="396"/>
      <c r="SWW844" s="396"/>
      <c r="SWX844" s="396"/>
      <c r="SWY844" s="396"/>
      <c r="SWZ844" s="396"/>
      <c r="SXA844" s="396"/>
      <c r="SXB844" s="396"/>
      <c r="SXC844" s="396"/>
      <c r="SXD844" s="396"/>
      <c r="SXE844" s="396"/>
      <c r="SXF844" s="396"/>
      <c r="SXG844" s="396"/>
      <c r="SXH844" s="396"/>
      <c r="SXI844" s="396"/>
      <c r="SXJ844" s="396"/>
      <c r="SXK844" s="396"/>
      <c r="SXL844" s="396"/>
      <c r="SXM844" s="396"/>
      <c r="SXN844" s="396"/>
      <c r="SXO844" s="396"/>
      <c r="SXP844" s="396"/>
      <c r="SXQ844" s="396"/>
      <c r="SXR844" s="396"/>
      <c r="SXS844" s="396"/>
      <c r="SXT844" s="396"/>
      <c r="SXU844" s="396"/>
      <c r="SXV844" s="396"/>
      <c r="SXW844" s="396"/>
      <c r="SXX844" s="396"/>
      <c r="SXY844" s="396"/>
      <c r="SXZ844" s="396"/>
      <c r="SYA844" s="396"/>
      <c r="SYB844" s="396"/>
      <c r="SYC844" s="396"/>
      <c r="SYD844" s="396"/>
      <c r="SYE844" s="396"/>
      <c r="SYF844" s="396"/>
      <c r="SYG844" s="396"/>
      <c r="SYH844" s="396"/>
      <c r="SYI844" s="396"/>
      <c r="SYJ844" s="396"/>
      <c r="SYK844" s="396"/>
      <c r="SYL844" s="396"/>
      <c r="SYM844" s="396"/>
      <c r="SYN844" s="396"/>
      <c r="SYO844" s="396"/>
      <c r="SYP844" s="396"/>
      <c r="SYQ844" s="396"/>
      <c r="SYR844" s="396"/>
      <c r="SYS844" s="396"/>
      <c r="SYT844" s="396"/>
      <c r="SYU844" s="396"/>
      <c r="SYV844" s="396"/>
      <c r="SYW844" s="396"/>
      <c r="SYX844" s="396"/>
      <c r="SYY844" s="396"/>
      <c r="SYZ844" s="396"/>
      <c r="SZA844" s="396"/>
      <c r="SZB844" s="396"/>
      <c r="SZC844" s="396"/>
      <c r="SZD844" s="396"/>
      <c r="SZE844" s="396"/>
      <c r="SZF844" s="396"/>
      <c r="SZG844" s="396"/>
      <c r="SZH844" s="396"/>
      <c r="SZI844" s="396"/>
      <c r="SZJ844" s="396"/>
      <c r="SZK844" s="396"/>
      <c r="SZL844" s="396"/>
      <c r="SZM844" s="396"/>
      <c r="SZN844" s="396"/>
      <c r="SZO844" s="396"/>
      <c r="SZP844" s="396"/>
      <c r="SZQ844" s="396"/>
      <c r="SZR844" s="396"/>
      <c r="SZS844" s="396"/>
      <c r="SZT844" s="396"/>
      <c r="SZU844" s="396"/>
      <c r="SZV844" s="396"/>
      <c r="SZW844" s="396"/>
      <c r="SZX844" s="396"/>
      <c r="SZY844" s="396"/>
      <c r="SZZ844" s="396"/>
      <c r="TAA844" s="396"/>
      <c r="TAB844" s="396"/>
      <c r="TAC844" s="396"/>
      <c r="TAD844" s="396"/>
      <c r="TAE844" s="396"/>
      <c r="TAF844" s="396"/>
      <c r="TAG844" s="396"/>
      <c r="TAH844" s="396"/>
      <c r="TAI844" s="396"/>
      <c r="TAJ844" s="396"/>
      <c r="TAK844" s="396"/>
      <c r="TAL844" s="396"/>
      <c r="TAM844" s="396"/>
      <c r="TAN844" s="396"/>
      <c r="TAO844" s="396"/>
      <c r="TAP844" s="396"/>
      <c r="TAQ844" s="396"/>
      <c r="TAR844" s="396"/>
      <c r="TAS844" s="396"/>
      <c r="TAT844" s="396"/>
      <c r="TAU844" s="396"/>
      <c r="TAV844" s="396"/>
      <c r="TAW844" s="396"/>
      <c r="TAX844" s="396"/>
      <c r="TAY844" s="396"/>
      <c r="TAZ844" s="396"/>
      <c r="TBA844" s="396"/>
      <c r="TBB844" s="396"/>
      <c r="TBC844" s="396"/>
      <c r="TBD844" s="396"/>
      <c r="TBE844" s="396"/>
      <c r="TBF844" s="396"/>
      <c r="TBG844" s="396"/>
      <c r="TBH844" s="396"/>
      <c r="TBI844" s="396"/>
      <c r="TBJ844" s="396"/>
      <c r="TBK844" s="396"/>
      <c r="TBL844" s="396"/>
      <c r="TBM844" s="396"/>
      <c r="TBN844" s="396"/>
      <c r="TBO844" s="396"/>
      <c r="TBP844" s="396"/>
      <c r="TBQ844" s="396"/>
      <c r="TBR844" s="396"/>
      <c r="TBS844" s="396"/>
      <c r="TBT844" s="396"/>
      <c r="TBU844" s="396"/>
      <c r="TBV844" s="396"/>
      <c r="TBW844" s="396"/>
      <c r="TBX844" s="396"/>
      <c r="TBY844" s="396"/>
      <c r="TBZ844" s="396"/>
      <c r="TCA844" s="396"/>
      <c r="TCB844" s="396"/>
      <c r="TCC844" s="396"/>
      <c r="TCD844" s="396"/>
      <c r="TCE844" s="396"/>
      <c r="TCF844" s="396"/>
      <c r="TCG844" s="396"/>
      <c r="TCH844" s="396"/>
      <c r="TCI844" s="396"/>
      <c r="TCJ844" s="396"/>
      <c r="TCK844" s="396"/>
      <c r="TCL844" s="396"/>
      <c r="TCM844" s="396"/>
      <c r="TCN844" s="396"/>
      <c r="TCO844" s="396"/>
      <c r="TCP844" s="396"/>
      <c r="TCQ844" s="396"/>
      <c r="TCR844" s="396"/>
      <c r="TCS844" s="396"/>
      <c r="TCT844" s="396"/>
      <c r="TCU844" s="396"/>
      <c r="TCV844" s="396"/>
      <c r="TCW844" s="396"/>
      <c r="TCX844" s="396"/>
      <c r="TCY844" s="396"/>
      <c r="TCZ844" s="396"/>
      <c r="TDA844" s="396"/>
      <c r="TDB844" s="396"/>
      <c r="TDC844" s="396"/>
      <c r="TDD844" s="396"/>
      <c r="TDE844" s="396"/>
      <c r="TDF844" s="396"/>
      <c r="TDG844" s="396"/>
      <c r="TDH844" s="396"/>
      <c r="TDI844" s="396"/>
      <c r="TDJ844" s="396"/>
      <c r="TDK844" s="396"/>
      <c r="TDL844" s="396"/>
      <c r="TDM844" s="396"/>
      <c r="TDN844" s="396"/>
      <c r="TDO844" s="396"/>
      <c r="TDP844" s="396"/>
      <c r="TDQ844" s="396"/>
      <c r="TDR844" s="396"/>
      <c r="TDS844" s="396"/>
      <c r="TDT844" s="396"/>
      <c r="TDU844" s="396"/>
      <c r="TDV844" s="396"/>
      <c r="TDW844" s="396"/>
      <c r="TDX844" s="396"/>
      <c r="TDY844" s="396"/>
      <c r="TDZ844" s="396"/>
      <c r="TEA844" s="396"/>
      <c r="TEB844" s="396"/>
      <c r="TEC844" s="396"/>
      <c r="TED844" s="396"/>
      <c r="TEE844" s="396"/>
      <c r="TEF844" s="396"/>
      <c r="TEG844" s="396"/>
      <c r="TEH844" s="396"/>
      <c r="TEI844" s="396"/>
      <c r="TEJ844" s="396"/>
      <c r="TEK844" s="396"/>
      <c r="TEL844" s="396"/>
      <c r="TEM844" s="396"/>
      <c r="TEN844" s="396"/>
      <c r="TEO844" s="396"/>
      <c r="TEP844" s="396"/>
      <c r="TEQ844" s="396"/>
      <c r="TER844" s="396"/>
      <c r="TES844" s="396"/>
      <c r="TET844" s="396"/>
      <c r="TEU844" s="396"/>
      <c r="TEV844" s="396"/>
      <c r="TEW844" s="396"/>
      <c r="TEX844" s="396"/>
      <c r="TEY844" s="396"/>
      <c r="TEZ844" s="396"/>
      <c r="TFA844" s="396"/>
      <c r="TFB844" s="396"/>
      <c r="TFC844" s="396"/>
      <c r="TFD844" s="396"/>
      <c r="TFE844" s="396"/>
      <c r="TFF844" s="396"/>
      <c r="TFG844" s="396"/>
      <c r="TFH844" s="396"/>
      <c r="TFI844" s="396"/>
      <c r="TFJ844" s="396"/>
      <c r="TFK844" s="396"/>
      <c r="TFL844" s="396"/>
      <c r="TFM844" s="396"/>
      <c r="TFN844" s="396"/>
      <c r="TFO844" s="396"/>
      <c r="TFP844" s="396"/>
      <c r="TFQ844" s="396"/>
      <c r="TFR844" s="396"/>
      <c r="TFS844" s="396"/>
      <c r="TFT844" s="396"/>
      <c r="TFU844" s="396"/>
      <c r="TFV844" s="396"/>
      <c r="TFW844" s="396"/>
      <c r="TFX844" s="396"/>
      <c r="TFY844" s="396"/>
      <c r="TFZ844" s="396"/>
      <c r="TGA844" s="396"/>
      <c r="TGB844" s="396"/>
      <c r="TGC844" s="396"/>
      <c r="TGD844" s="396"/>
      <c r="TGE844" s="396"/>
      <c r="TGF844" s="396"/>
      <c r="TGG844" s="396"/>
      <c r="TGH844" s="396"/>
      <c r="TGI844" s="396"/>
      <c r="TGJ844" s="396"/>
      <c r="TGK844" s="396"/>
      <c r="TGL844" s="396"/>
      <c r="TGM844" s="396"/>
      <c r="TGN844" s="396"/>
      <c r="TGO844" s="396"/>
      <c r="TGP844" s="396"/>
      <c r="TGQ844" s="396"/>
      <c r="TGR844" s="396"/>
      <c r="TGS844" s="396"/>
      <c r="TGT844" s="396"/>
      <c r="TGU844" s="396"/>
      <c r="TGV844" s="396"/>
      <c r="TGW844" s="396"/>
      <c r="TGX844" s="396"/>
      <c r="TGY844" s="396"/>
      <c r="TGZ844" s="396"/>
      <c r="THA844" s="396"/>
      <c r="THB844" s="396"/>
      <c r="THC844" s="396"/>
      <c r="THD844" s="396"/>
      <c r="THE844" s="396"/>
      <c r="THF844" s="396"/>
      <c r="THG844" s="396"/>
      <c r="THH844" s="396"/>
      <c r="THI844" s="396"/>
      <c r="THJ844" s="396"/>
      <c r="THK844" s="396"/>
      <c r="THL844" s="396"/>
      <c r="THM844" s="396"/>
      <c r="THN844" s="396"/>
      <c r="THO844" s="396"/>
      <c r="THP844" s="396"/>
      <c r="THQ844" s="396"/>
      <c r="THR844" s="396"/>
      <c r="THS844" s="396"/>
      <c r="THT844" s="396"/>
      <c r="THU844" s="396"/>
      <c r="THV844" s="396"/>
      <c r="THW844" s="396"/>
      <c r="THX844" s="396"/>
      <c r="THY844" s="396"/>
      <c r="THZ844" s="396"/>
      <c r="TIA844" s="396"/>
      <c r="TIB844" s="396"/>
      <c r="TIC844" s="396"/>
      <c r="TID844" s="396"/>
      <c r="TIE844" s="396"/>
      <c r="TIF844" s="396"/>
      <c r="TIG844" s="396"/>
      <c r="TIH844" s="396"/>
      <c r="TII844" s="396"/>
      <c r="TIJ844" s="396"/>
      <c r="TIK844" s="396"/>
      <c r="TIL844" s="396"/>
      <c r="TIM844" s="396"/>
      <c r="TIN844" s="396"/>
      <c r="TIO844" s="396"/>
      <c r="TIP844" s="396"/>
      <c r="TIQ844" s="396"/>
      <c r="TIR844" s="396"/>
      <c r="TIS844" s="396"/>
      <c r="TIT844" s="396"/>
      <c r="TIU844" s="396"/>
      <c r="TIV844" s="396"/>
      <c r="TIW844" s="396"/>
      <c r="TIX844" s="396"/>
      <c r="TIY844" s="396"/>
      <c r="TIZ844" s="396"/>
      <c r="TJA844" s="396"/>
      <c r="TJB844" s="396"/>
      <c r="TJC844" s="396"/>
      <c r="TJD844" s="396"/>
      <c r="TJE844" s="396"/>
      <c r="TJF844" s="396"/>
      <c r="TJG844" s="396"/>
      <c r="TJH844" s="396"/>
      <c r="TJI844" s="396"/>
      <c r="TJJ844" s="396"/>
      <c r="TJK844" s="396"/>
      <c r="TJL844" s="396"/>
      <c r="TJM844" s="396"/>
      <c r="TJN844" s="396"/>
      <c r="TJO844" s="396"/>
      <c r="TJP844" s="396"/>
      <c r="TJQ844" s="396"/>
      <c r="TJR844" s="396"/>
      <c r="TJS844" s="396"/>
      <c r="TJT844" s="396"/>
      <c r="TJU844" s="396"/>
      <c r="TJV844" s="396"/>
      <c r="TJW844" s="396"/>
      <c r="TJX844" s="396"/>
      <c r="TJY844" s="396"/>
      <c r="TJZ844" s="396"/>
      <c r="TKA844" s="396"/>
      <c r="TKB844" s="396"/>
      <c r="TKC844" s="396"/>
      <c r="TKD844" s="396"/>
      <c r="TKE844" s="396"/>
      <c r="TKF844" s="396"/>
      <c r="TKG844" s="396"/>
      <c r="TKH844" s="396"/>
      <c r="TKI844" s="396"/>
      <c r="TKJ844" s="396"/>
      <c r="TKK844" s="396"/>
      <c r="TKL844" s="396"/>
      <c r="TKM844" s="396"/>
      <c r="TKN844" s="396"/>
      <c r="TKO844" s="396"/>
      <c r="TKP844" s="396"/>
      <c r="TKQ844" s="396"/>
      <c r="TKR844" s="396"/>
      <c r="TKS844" s="396"/>
      <c r="TKT844" s="396"/>
      <c r="TKU844" s="396"/>
      <c r="TKV844" s="396"/>
      <c r="TKW844" s="396"/>
      <c r="TKX844" s="396"/>
      <c r="TKY844" s="396"/>
      <c r="TKZ844" s="396"/>
      <c r="TLA844" s="396"/>
      <c r="TLB844" s="396"/>
      <c r="TLC844" s="396"/>
      <c r="TLD844" s="396"/>
      <c r="TLE844" s="396"/>
      <c r="TLF844" s="396"/>
      <c r="TLG844" s="396"/>
      <c r="TLH844" s="396"/>
      <c r="TLI844" s="396"/>
      <c r="TLJ844" s="396"/>
      <c r="TLK844" s="396"/>
      <c r="TLL844" s="396"/>
      <c r="TLM844" s="396"/>
      <c r="TLN844" s="396"/>
      <c r="TLO844" s="396"/>
      <c r="TLP844" s="396"/>
      <c r="TLQ844" s="396"/>
      <c r="TLR844" s="396"/>
      <c r="TLS844" s="396"/>
      <c r="TLT844" s="396"/>
      <c r="TLU844" s="396"/>
      <c r="TLV844" s="396"/>
      <c r="TLW844" s="396"/>
      <c r="TLX844" s="396"/>
      <c r="TLY844" s="396"/>
      <c r="TLZ844" s="396"/>
      <c r="TMA844" s="396"/>
      <c r="TMB844" s="396"/>
      <c r="TMC844" s="396"/>
      <c r="TMD844" s="396"/>
      <c r="TME844" s="396"/>
      <c r="TMF844" s="396"/>
      <c r="TMG844" s="396"/>
      <c r="TMH844" s="396"/>
      <c r="TMI844" s="396"/>
      <c r="TMJ844" s="396"/>
      <c r="TMK844" s="396"/>
      <c r="TML844" s="396"/>
      <c r="TMM844" s="396"/>
      <c r="TMN844" s="396"/>
      <c r="TMO844" s="396"/>
      <c r="TMP844" s="396"/>
      <c r="TMQ844" s="396"/>
      <c r="TMR844" s="396"/>
      <c r="TMS844" s="396"/>
      <c r="TMT844" s="396"/>
      <c r="TMU844" s="396"/>
      <c r="TMV844" s="396"/>
      <c r="TMW844" s="396"/>
      <c r="TMX844" s="396"/>
      <c r="TMY844" s="396"/>
      <c r="TMZ844" s="396"/>
      <c r="TNA844" s="396"/>
      <c r="TNB844" s="396"/>
      <c r="TNC844" s="396"/>
      <c r="TND844" s="396"/>
      <c r="TNE844" s="396"/>
      <c r="TNF844" s="396"/>
      <c r="TNG844" s="396"/>
      <c r="TNH844" s="396"/>
      <c r="TNI844" s="396"/>
      <c r="TNJ844" s="396"/>
      <c r="TNK844" s="396"/>
      <c r="TNL844" s="396"/>
      <c r="TNM844" s="396"/>
      <c r="TNN844" s="396"/>
      <c r="TNO844" s="396"/>
      <c r="TNP844" s="396"/>
      <c r="TNQ844" s="396"/>
      <c r="TNR844" s="396"/>
      <c r="TNS844" s="396"/>
      <c r="TNT844" s="396"/>
      <c r="TNU844" s="396"/>
      <c r="TNV844" s="396"/>
      <c r="TNW844" s="396"/>
      <c r="TNX844" s="396"/>
      <c r="TNY844" s="396"/>
      <c r="TNZ844" s="396"/>
      <c r="TOA844" s="396"/>
      <c r="TOB844" s="396"/>
      <c r="TOC844" s="396"/>
      <c r="TOD844" s="396"/>
      <c r="TOE844" s="396"/>
      <c r="TOF844" s="396"/>
      <c r="TOG844" s="396"/>
      <c r="TOH844" s="396"/>
      <c r="TOI844" s="396"/>
      <c r="TOJ844" s="396"/>
      <c r="TOK844" s="396"/>
      <c r="TOL844" s="396"/>
      <c r="TOM844" s="396"/>
      <c r="TON844" s="396"/>
      <c r="TOO844" s="396"/>
      <c r="TOP844" s="396"/>
      <c r="TOQ844" s="396"/>
      <c r="TOR844" s="396"/>
      <c r="TOS844" s="396"/>
      <c r="TOT844" s="396"/>
      <c r="TOU844" s="396"/>
      <c r="TOV844" s="396"/>
      <c r="TOW844" s="396"/>
      <c r="TOX844" s="396"/>
      <c r="TOY844" s="396"/>
      <c r="TOZ844" s="396"/>
      <c r="TPA844" s="396"/>
      <c r="TPB844" s="396"/>
      <c r="TPC844" s="396"/>
      <c r="TPD844" s="396"/>
      <c r="TPE844" s="396"/>
      <c r="TPF844" s="396"/>
      <c r="TPG844" s="396"/>
      <c r="TPH844" s="396"/>
      <c r="TPI844" s="396"/>
      <c r="TPJ844" s="396"/>
      <c r="TPK844" s="396"/>
      <c r="TPL844" s="396"/>
      <c r="TPM844" s="396"/>
      <c r="TPN844" s="396"/>
      <c r="TPO844" s="396"/>
      <c r="TPP844" s="396"/>
      <c r="TPQ844" s="396"/>
      <c r="TPR844" s="396"/>
      <c r="TPS844" s="396"/>
      <c r="TPT844" s="396"/>
      <c r="TPU844" s="396"/>
      <c r="TPV844" s="396"/>
      <c r="TPW844" s="396"/>
      <c r="TPX844" s="396"/>
      <c r="TPY844" s="396"/>
      <c r="TPZ844" s="396"/>
      <c r="TQA844" s="396"/>
      <c r="TQB844" s="396"/>
      <c r="TQC844" s="396"/>
      <c r="TQD844" s="396"/>
      <c r="TQE844" s="396"/>
      <c r="TQF844" s="396"/>
      <c r="TQG844" s="396"/>
      <c r="TQH844" s="396"/>
      <c r="TQI844" s="396"/>
      <c r="TQJ844" s="396"/>
      <c r="TQK844" s="396"/>
      <c r="TQL844" s="396"/>
      <c r="TQM844" s="396"/>
      <c r="TQN844" s="396"/>
      <c r="TQO844" s="396"/>
      <c r="TQP844" s="396"/>
      <c r="TQQ844" s="396"/>
      <c r="TQR844" s="396"/>
      <c r="TQS844" s="396"/>
      <c r="TQT844" s="396"/>
      <c r="TQU844" s="396"/>
      <c r="TQV844" s="396"/>
      <c r="TQW844" s="396"/>
      <c r="TQX844" s="396"/>
      <c r="TQY844" s="396"/>
      <c r="TQZ844" s="396"/>
      <c r="TRA844" s="396"/>
      <c r="TRB844" s="396"/>
      <c r="TRC844" s="396"/>
      <c r="TRD844" s="396"/>
      <c r="TRE844" s="396"/>
      <c r="TRF844" s="396"/>
      <c r="TRG844" s="396"/>
      <c r="TRH844" s="396"/>
      <c r="TRI844" s="396"/>
      <c r="TRJ844" s="396"/>
      <c r="TRK844" s="396"/>
      <c r="TRL844" s="396"/>
      <c r="TRM844" s="396"/>
      <c r="TRN844" s="396"/>
      <c r="TRO844" s="396"/>
      <c r="TRP844" s="396"/>
      <c r="TRQ844" s="396"/>
      <c r="TRR844" s="396"/>
      <c r="TRS844" s="396"/>
      <c r="TRT844" s="396"/>
      <c r="TRU844" s="396"/>
      <c r="TRV844" s="396"/>
      <c r="TRW844" s="396"/>
      <c r="TRX844" s="396"/>
      <c r="TRY844" s="396"/>
      <c r="TRZ844" s="396"/>
      <c r="TSA844" s="396"/>
      <c r="TSB844" s="396"/>
      <c r="TSC844" s="396"/>
      <c r="TSD844" s="396"/>
      <c r="TSE844" s="396"/>
      <c r="TSF844" s="396"/>
      <c r="TSG844" s="396"/>
      <c r="TSH844" s="396"/>
      <c r="TSI844" s="396"/>
      <c r="TSJ844" s="396"/>
      <c r="TSK844" s="396"/>
      <c r="TSL844" s="396"/>
      <c r="TSM844" s="396"/>
      <c r="TSN844" s="396"/>
      <c r="TSO844" s="396"/>
      <c r="TSP844" s="396"/>
      <c r="TSQ844" s="396"/>
      <c r="TSR844" s="396"/>
      <c r="TSS844" s="396"/>
      <c r="TST844" s="396"/>
      <c r="TSU844" s="396"/>
      <c r="TSV844" s="396"/>
      <c r="TSW844" s="396"/>
      <c r="TSX844" s="396"/>
      <c r="TSY844" s="396"/>
      <c r="TSZ844" s="396"/>
      <c r="TTA844" s="396"/>
      <c r="TTB844" s="396"/>
      <c r="TTC844" s="396"/>
      <c r="TTD844" s="396"/>
      <c r="TTE844" s="396"/>
      <c r="TTF844" s="396"/>
      <c r="TTG844" s="396"/>
      <c r="TTH844" s="396"/>
      <c r="TTI844" s="396"/>
      <c r="TTJ844" s="396"/>
      <c r="TTK844" s="396"/>
      <c r="TTL844" s="396"/>
      <c r="TTM844" s="396"/>
      <c r="TTN844" s="396"/>
      <c r="TTO844" s="396"/>
      <c r="TTP844" s="396"/>
      <c r="TTQ844" s="396"/>
      <c r="TTR844" s="396"/>
      <c r="TTS844" s="396"/>
      <c r="TTT844" s="396"/>
      <c r="TTU844" s="396"/>
      <c r="TTV844" s="396"/>
      <c r="TTW844" s="396"/>
      <c r="TTX844" s="396"/>
      <c r="TTY844" s="396"/>
      <c r="TTZ844" s="396"/>
      <c r="TUA844" s="396"/>
      <c r="TUB844" s="396"/>
      <c r="TUC844" s="396"/>
      <c r="TUD844" s="396"/>
      <c r="TUE844" s="396"/>
      <c r="TUF844" s="396"/>
      <c r="TUG844" s="396"/>
      <c r="TUH844" s="396"/>
      <c r="TUI844" s="396"/>
      <c r="TUJ844" s="396"/>
      <c r="TUK844" s="396"/>
      <c r="TUL844" s="396"/>
      <c r="TUM844" s="396"/>
      <c r="TUN844" s="396"/>
      <c r="TUO844" s="396"/>
      <c r="TUP844" s="396"/>
      <c r="TUQ844" s="396"/>
      <c r="TUR844" s="396"/>
      <c r="TUS844" s="396"/>
      <c r="TUT844" s="396"/>
      <c r="TUU844" s="396"/>
      <c r="TUV844" s="396"/>
      <c r="TUW844" s="396"/>
      <c r="TUX844" s="396"/>
      <c r="TUY844" s="396"/>
      <c r="TUZ844" s="396"/>
      <c r="TVA844" s="396"/>
      <c r="TVB844" s="396"/>
      <c r="TVC844" s="396"/>
      <c r="TVD844" s="396"/>
      <c r="TVE844" s="396"/>
      <c r="TVF844" s="396"/>
      <c r="TVG844" s="396"/>
      <c r="TVH844" s="396"/>
      <c r="TVI844" s="396"/>
      <c r="TVJ844" s="396"/>
      <c r="TVK844" s="396"/>
      <c r="TVL844" s="396"/>
      <c r="TVM844" s="396"/>
      <c r="TVN844" s="396"/>
      <c r="TVO844" s="396"/>
      <c r="TVP844" s="396"/>
      <c r="TVQ844" s="396"/>
      <c r="TVR844" s="396"/>
      <c r="TVS844" s="396"/>
      <c r="TVT844" s="396"/>
      <c r="TVU844" s="396"/>
      <c r="TVV844" s="396"/>
      <c r="TVW844" s="396"/>
      <c r="TVX844" s="396"/>
      <c r="TVY844" s="396"/>
      <c r="TVZ844" s="396"/>
      <c r="TWA844" s="396"/>
      <c r="TWB844" s="396"/>
      <c r="TWC844" s="396"/>
      <c r="TWD844" s="396"/>
      <c r="TWE844" s="396"/>
      <c r="TWF844" s="396"/>
      <c r="TWG844" s="396"/>
      <c r="TWH844" s="396"/>
      <c r="TWI844" s="396"/>
      <c r="TWJ844" s="396"/>
      <c r="TWK844" s="396"/>
      <c r="TWL844" s="396"/>
      <c r="TWM844" s="396"/>
      <c r="TWN844" s="396"/>
      <c r="TWO844" s="396"/>
      <c r="TWP844" s="396"/>
      <c r="TWQ844" s="396"/>
      <c r="TWR844" s="396"/>
      <c r="TWS844" s="396"/>
      <c r="TWT844" s="396"/>
      <c r="TWU844" s="396"/>
      <c r="TWV844" s="396"/>
      <c r="TWW844" s="396"/>
      <c r="TWX844" s="396"/>
      <c r="TWY844" s="396"/>
      <c r="TWZ844" s="396"/>
      <c r="TXA844" s="396"/>
      <c r="TXB844" s="396"/>
      <c r="TXC844" s="396"/>
      <c r="TXD844" s="396"/>
      <c r="TXE844" s="396"/>
      <c r="TXF844" s="396"/>
      <c r="TXG844" s="396"/>
      <c r="TXH844" s="396"/>
      <c r="TXI844" s="396"/>
      <c r="TXJ844" s="396"/>
      <c r="TXK844" s="396"/>
      <c r="TXL844" s="396"/>
      <c r="TXM844" s="396"/>
      <c r="TXN844" s="396"/>
      <c r="TXO844" s="396"/>
      <c r="TXP844" s="396"/>
      <c r="TXQ844" s="396"/>
      <c r="TXR844" s="396"/>
      <c r="TXS844" s="396"/>
      <c r="TXT844" s="396"/>
      <c r="TXU844" s="396"/>
      <c r="TXV844" s="396"/>
      <c r="TXW844" s="396"/>
      <c r="TXX844" s="396"/>
      <c r="TXY844" s="396"/>
      <c r="TXZ844" s="396"/>
      <c r="TYA844" s="396"/>
      <c r="TYB844" s="396"/>
      <c r="TYC844" s="396"/>
      <c r="TYD844" s="396"/>
      <c r="TYE844" s="396"/>
      <c r="TYF844" s="396"/>
      <c r="TYG844" s="396"/>
      <c r="TYH844" s="396"/>
      <c r="TYI844" s="396"/>
      <c r="TYJ844" s="396"/>
      <c r="TYK844" s="396"/>
      <c r="TYL844" s="396"/>
      <c r="TYM844" s="396"/>
      <c r="TYN844" s="396"/>
      <c r="TYO844" s="396"/>
      <c r="TYP844" s="396"/>
      <c r="TYQ844" s="396"/>
      <c r="TYR844" s="396"/>
      <c r="TYS844" s="396"/>
      <c r="TYT844" s="396"/>
      <c r="TYU844" s="396"/>
      <c r="TYV844" s="396"/>
      <c r="TYW844" s="396"/>
      <c r="TYX844" s="396"/>
      <c r="TYY844" s="396"/>
      <c r="TYZ844" s="396"/>
      <c r="TZA844" s="396"/>
      <c r="TZB844" s="396"/>
      <c r="TZC844" s="396"/>
      <c r="TZD844" s="396"/>
      <c r="TZE844" s="396"/>
      <c r="TZF844" s="396"/>
      <c r="TZG844" s="396"/>
      <c r="TZH844" s="396"/>
      <c r="TZI844" s="396"/>
      <c r="TZJ844" s="396"/>
      <c r="TZK844" s="396"/>
      <c r="TZL844" s="396"/>
      <c r="TZM844" s="396"/>
      <c r="TZN844" s="396"/>
      <c r="TZO844" s="396"/>
      <c r="TZP844" s="396"/>
      <c r="TZQ844" s="396"/>
      <c r="TZR844" s="396"/>
      <c r="TZS844" s="396"/>
      <c r="TZT844" s="396"/>
      <c r="TZU844" s="396"/>
      <c r="TZV844" s="396"/>
      <c r="TZW844" s="396"/>
      <c r="TZX844" s="396"/>
      <c r="TZY844" s="396"/>
      <c r="TZZ844" s="396"/>
      <c r="UAA844" s="396"/>
      <c r="UAB844" s="396"/>
      <c r="UAC844" s="396"/>
      <c r="UAD844" s="396"/>
      <c r="UAE844" s="396"/>
      <c r="UAF844" s="396"/>
      <c r="UAG844" s="396"/>
      <c r="UAH844" s="396"/>
      <c r="UAI844" s="396"/>
      <c r="UAJ844" s="396"/>
      <c r="UAK844" s="396"/>
      <c r="UAL844" s="396"/>
      <c r="UAM844" s="396"/>
      <c r="UAN844" s="396"/>
      <c r="UAO844" s="396"/>
      <c r="UAP844" s="396"/>
      <c r="UAQ844" s="396"/>
      <c r="UAR844" s="396"/>
      <c r="UAS844" s="396"/>
      <c r="UAT844" s="396"/>
      <c r="UAU844" s="396"/>
      <c r="UAV844" s="396"/>
      <c r="UAW844" s="396"/>
      <c r="UAX844" s="396"/>
      <c r="UAY844" s="396"/>
      <c r="UAZ844" s="396"/>
      <c r="UBA844" s="396"/>
      <c r="UBB844" s="396"/>
      <c r="UBC844" s="396"/>
      <c r="UBD844" s="396"/>
      <c r="UBE844" s="396"/>
      <c r="UBF844" s="396"/>
      <c r="UBG844" s="396"/>
      <c r="UBH844" s="396"/>
      <c r="UBI844" s="396"/>
      <c r="UBJ844" s="396"/>
      <c r="UBK844" s="396"/>
      <c r="UBL844" s="396"/>
      <c r="UBM844" s="396"/>
      <c r="UBN844" s="396"/>
      <c r="UBO844" s="396"/>
      <c r="UBP844" s="396"/>
      <c r="UBQ844" s="396"/>
      <c r="UBR844" s="396"/>
      <c r="UBS844" s="396"/>
      <c r="UBT844" s="396"/>
      <c r="UBU844" s="396"/>
      <c r="UBV844" s="396"/>
      <c r="UBW844" s="396"/>
      <c r="UBX844" s="396"/>
      <c r="UBY844" s="396"/>
      <c r="UBZ844" s="396"/>
      <c r="UCA844" s="396"/>
      <c r="UCB844" s="396"/>
      <c r="UCC844" s="396"/>
      <c r="UCD844" s="396"/>
      <c r="UCE844" s="396"/>
      <c r="UCF844" s="396"/>
      <c r="UCG844" s="396"/>
      <c r="UCH844" s="396"/>
      <c r="UCI844" s="396"/>
      <c r="UCJ844" s="396"/>
      <c r="UCK844" s="396"/>
      <c r="UCL844" s="396"/>
      <c r="UCM844" s="396"/>
      <c r="UCN844" s="396"/>
      <c r="UCO844" s="396"/>
      <c r="UCP844" s="396"/>
      <c r="UCQ844" s="396"/>
      <c r="UCR844" s="396"/>
      <c r="UCS844" s="396"/>
      <c r="UCT844" s="396"/>
      <c r="UCU844" s="396"/>
      <c r="UCV844" s="396"/>
      <c r="UCW844" s="396"/>
      <c r="UCX844" s="396"/>
      <c r="UCY844" s="396"/>
      <c r="UCZ844" s="396"/>
      <c r="UDA844" s="396"/>
      <c r="UDB844" s="396"/>
      <c r="UDC844" s="396"/>
      <c r="UDD844" s="396"/>
      <c r="UDE844" s="396"/>
      <c r="UDF844" s="396"/>
      <c r="UDG844" s="396"/>
      <c r="UDH844" s="396"/>
      <c r="UDI844" s="396"/>
      <c r="UDJ844" s="396"/>
      <c r="UDK844" s="396"/>
      <c r="UDL844" s="396"/>
      <c r="UDM844" s="396"/>
      <c r="UDN844" s="396"/>
      <c r="UDO844" s="396"/>
      <c r="UDP844" s="396"/>
      <c r="UDQ844" s="396"/>
      <c r="UDR844" s="396"/>
      <c r="UDS844" s="396"/>
      <c r="UDT844" s="396"/>
      <c r="UDU844" s="396"/>
      <c r="UDV844" s="396"/>
      <c r="UDW844" s="396"/>
      <c r="UDX844" s="396"/>
      <c r="UDY844" s="396"/>
      <c r="UDZ844" s="396"/>
      <c r="UEA844" s="396"/>
      <c r="UEB844" s="396"/>
      <c r="UEC844" s="396"/>
      <c r="UED844" s="396"/>
      <c r="UEE844" s="396"/>
      <c r="UEF844" s="396"/>
      <c r="UEG844" s="396"/>
      <c r="UEH844" s="396"/>
      <c r="UEI844" s="396"/>
      <c r="UEJ844" s="396"/>
      <c r="UEK844" s="396"/>
      <c r="UEL844" s="396"/>
      <c r="UEM844" s="396"/>
      <c r="UEN844" s="396"/>
      <c r="UEO844" s="396"/>
      <c r="UEP844" s="396"/>
      <c r="UEQ844" s="396"/>
      <c r="UER844" s="396"/>
      <c r="UES844" s="396"/>
      <c r="UET844" s="396"/>
      <c r="UEU844" s="396"/>
      <c r="UEV844" s="396"/>
      <c r="UEW844" s="396"/>
      <c r="UEX844" s="396"/>
      <c r="UEY844" s="396"/>
      <c r="UEZ844" s="396"/>
      <c r="UFA844" s="396"/>
      <c r="UFB844" s="396"/>
      <c r="UFC844" s="396"/>
      <c r="UFD844" s="396"/>
      <c r="UFE844" s="396"/>
      <c r="UFF844" s="396"/>
      <c r="UFG844" s="396"/>
      <c r="UFH844" s="396"/>
      <c r="UFI844" s="396"/>
      <c r="UFJ844" s="396"/>
      <c r="UFK844" s="396"/>
      <c r="UFL844" s="396"/>
      <c r="UFM844" s="396"/>
      <c r="UFN844" s="396"/>
      <c r="UFO844" s="396"/>
      <c r="UFP844" s="396"/>
      <c r="UFQ844" s="396"/>
      <c r="UFR844" s="396"/>
      <c r="UFS844" s="396"/>
      <c r="UFT844" s="396"/>
      <c r="UFU844" s="396"/>
      <c r="UFV844" s="396"/>
      <c r="UFW844" s="396"/>
      <c r="UFX844" s="396"/>
      <c r="UFY844" s="396"/>
      <c r="UFZ844" s="396"/>
      <c r="UGA844" s="396"/>
      <c r="UGB844" s="396"/>
      <c r="UGC844" s="396"/>
      <c r="UGD844" s="396"/>
      <c r="UGE844" s="396"/>
      <c r="UGF844" s="396"/>
      <c r="UGG844" s="396"/>
      <c r="UGH844" s="396"/>
      <c r="UGI844" s="396"/>
      <c r="UGJ844" s="396"/>
      <c r="UGK844" s="396"/>
      <c r="UGL844" s="396"/>
      <c r="UGM844" s="396"/>
      <c r="UGN844" s="396"/>
      <c r="UGO844" s="396"/>
      <c r="UGP844" s="396"/>
      <c r="UGQ844" s="396"/>
      <c r="UGR844" s="396"/>
      <c r="UGS844" s="396"/>
      <c r="UGT844" s="396"/>
      <c r="UGU844" s="396"/>
      <c r="UGV844" s="396"/>
      <c r="UGW844" s="396"/>
      <c r="UGX844" s="396"/>
      <c r="UGY844" s="396"/>
      <c r="UGZ844" s="396"/>
      <c r="UHA844" s="396"/>
      <c r="UHB844" s="396"/>
      <c r="UHC844" s="396"/>
      <c r="UHD844" s="396"/>
      <c r="UHE844" s="396"/>
      <c r="UHF844" s="396"/>
      <c r="UHG844" s="396"/>
      <c r="UHH844" s="396"/>
      <c r="UHI844" s="396"/>
      <c r="UHJ844" s="396"/>
      <c r="UHK844" s="396"/>
      <c r="UHL844" s="396"/>
      <c r="UHM844" s="396"/>
      <c r="UHN844" s="396"/>
      <c r="UHO844" s="396"/>
      <c r="UHP844" s="396"/>
      <c r="UHQ844" s="396"/>
      <c r="UHR844" s="396"/>
      <c r="UHS844" s="396"/>
      <c r="UHT844" s="396"/>
      <c r="UHU844" s="396"/>
      <c r="UHV844" s="396"/>
      <c r="UHW844" s="396"/>
      <c r="UHX844" s="396"/>
      <c r="UHY844" s="396"/>
      <c r="UHZ844" s="396"/>
      <c r="UIA844" s="396"/>
      <c r="UIB844" s="396"/>
      <c r="UIC844" s="396"/>
      <c r="UID844" s="396"/>
      <c r="UIE844" s="396"/>
      <c r="UIF844" s="396"/>
      <c r="UIG844" s="396"/>
      <c r="UIH844" s="396"/>
      <c r="UII844" s="396"/>
      <c r="UIJ844" s="396"/>
      <c r="UIK844" s="396"/>
      <c r="UIL844" s="396"/>
      <c r="UIM844" s="396"/>
      <c r="UIN844" s="396"/>
      <c r="UIO844" s="396"/>
      <c r="UIP844" s="396"/>
      <c r="UIQ844" s="396"/>
      <c r="UIR844" s="396"/>
      <c r="UIS844" s="396"/>
      <c r="UIT844" s="396"/>
      <c r="UIU844" s="396"/>
      <c r="UIV844" s="396"/>
      <c r="UIW844" s="396"/>
      <c r="UIX844" s="396"/>
      <c r="UIY844" s="396"/>
      <c r="UIZ844" s="396"/>
      <c r="UJA844" s="396"/>
      <c r="UJB844" s="396"/>
      <c r="UJC844" s="396"/>
      <c r="UJD844" s="396"/>
      <c r="UJE844" s="396"/>
      <c r="UJF844" s="396"/>
      <c r="UJG844" s="396"/>
      <c r="UJH844" s="396"/>
      <c r="UJI844" s="396"/>
      <c r="UJJ844" s="396"/>
      <c r="UJK844" s="396"/>
      <c r="UJL844" s="396"/>
      <c r="UJM844" s="396"/>
      <c r="UJN844" s="396"/>
      <c r="UJO844" s="396"/>
      <c r="UJP844" s="396"/>
      <c r="UJQ844" s="396"/>
      <c r="UJR844" s="396"/>
      <c r="UJS844" s="396"/>
      <c r="UJT844" s="396"/>
      <c r="UJU844" s="396"/>
      <c r="UJV844" s="396"/>
      <c r="UJW844" s="396"/>
      <c r="UJX844" s="396"/>
      <c r="UJY844" s="396"/>
      <c r="UJZ844" s="396"/>
      <c r="UKA844" s="396"/>
      <c r="UKB844" s="396"/>
      <c r="UKC844" s="396"/>
      <c r="UKD844" s="396"/>
      <c r="UKE844" s="396"/>
      <c r="UKF844" s="396"/>
      <c r="UKG844" s="396"/>
      <c r="UKH844" s="396"/>
      <c r="UKI844" s="396"/>
      <c r="UKJ844" s="396"/>
      <c r="UKK844" s="396"/>
      <c r="UKL844" s="396"/>
      <c r="UKM844" s="396"/>
      <c r="UKN844" s="396"/>
      <c r="UKO844" s="396"/>
      <c r="UKP844" s="396"/>
      <c r="UKQ844" s="396"/>
      <c r="UKR844" s="396"/>
      <c r="UKS844" s="396"/>
      <c r="UKT844" s="396"/>
      <c r="UKU844" s="396"/>
      <c r="UKV844" s="396"/>
      <c r="UKW844" s="396"/>
      <c r="UKX844" s="396"/>
      <c r="UKY844" s="396"/>
      <c r="UKZ844" s="396"/>
      <c r="ULA844" s="396"/>
      <c r="ULB844" s="396"/>
      <c r="ULC844" s="396"/>
      <c r="ULD844" s="396"/>
      <c r="ULE844" s="396"/>
      <c r="ULF844" s="396"/>
      <c r="ULG844" s="396"/>
      <c r="ULH844" s="396"/>
      <c r="ULI844" s="396"/>
      <c r="ULJ844" s="396"/>
      <c r="ULK844" s="396"/>
      <c r="ULL844" s="396"/>
      <c r="ULM844" s="396"/>
      <c r="ULN844" s="396"/>
      <c r="ULO844" s="396"/>
      <c r="ULP844" s="396"/>
      <c r="ULQ844" s="396"/>
      <c r="ULR844" s="396"/>
      <c r="ULS844" s="396"/>
      <c r="ULT844" s="396"/>
      <c r="ULU844" s="396"/>
      <c r="ULV844" s="396"/>
      <c r="ULW844" s="396"/>
      <c r="ULX844" s="396"/>
      <c r="ULY844" s="396"/>
      <c r="ULZ844" s="396"/>
      <c r="UMA844" s="396"/>
      <c r="UMB844" s="396"/>
      <c r="UMC844" s="396"/>
      <c r="UMD844" s="396"/>
      <c r="UME844" s="396"/>
      <c r="UMF844" s="396"/>
      <c r="UMG844" s="396"/>
      <c r="UMH844" s="396"/>
      <c r="UMI844" s="396"/>
      <c r="UMJ844" s="396"/>
      <c r="UMK844" s="396"/>
      <c r="UML844" s="396"/>
      <c r="UMM844" s="396"/>
      <c r="UMN844" s="396"/>
      <c r="UMO844" s="396"/>
      <c r="UMP844" s="396"/>
      <c r="UMQ844" s="396"/>
      <c r="UMR844" s="396"/>
      <c r="UMS844" s="396"/>
      <c r="UMT844" s="396"/>
      <c r="UMU844" s="396"/>
      <c r="UMV844" s="396"/>
      <c r="UMW844" s="396"/>
      <c r="UMX844" s="396"/>
      <c r="UMY844" s="396"/>
      <c r="UMZ844" s="396"/>
      <c r="UNA844" s="396"/>
      <c r="UNB844" s="396"/>
      <c r="UNC844" s="396"/>
      <c r="UND844" s="396"/>
      <c r="UNE844" s="396"/>
      <c r="UNF844" s="396"/>
      <c r="UNG844" s="396"/>
      <c r="UNH844" s="396"/>
      <c r="UNI844" s="396"/>
      <c r="UNJ844" s="396"/>
      <c r="UNK844" s="396"/>
      <c r="UNL844" s="396"/>
      <c r="UNM844" s="396"/>
      <c r="UNN844" s="396"/>
      <c r="UNO844" s="396"/>
      <c r="UNP844" s="396"/>
      <c r="UNQ844" s="396"/>
      <c r="UNR844" s="396"/>
      <c r="UNS844" s="396"/>
      <c r="UNT844" s="396"/>
      <c r="UNU844" s="396"/>
      <c r="UNV844" s="396"/>
      <c r="UNW844" s="396"/>
      <c r="UNX844" s="396"/>
      <c r="UNY844" s="396"/>
      <c r="UNZ844" s="396"/>
      <c r="UOA844" s="396"/>
      <c r="UOB844" s="396"/>
      <c r="UOC844" s="396"/>
      <c r="UOD844" s="396"/>
      <c r="UOE844" s="396"/>
      <c r="UOF844" s="396"/>
      <c r="UOG844" s="396"/>
      <c r="UOH844" s="396"/>
      <c r="UOI844" s="396"/>
      <c r="UOJ844" s="396"/>
      <c r="UOK844" s="396"/>
      <c r="UOL844" s="396"/>
      <c r="UOM844" s="396"/>
      <c r="UON844" s="396"/>
      <c r="UOO844" s="396"/>
      <c r="UOP844" s="396"/>
      <c r="UOQ844" s="396"/>
      <c r="UOR844" s="396"/>
      <c r="UOS844" s="396"/>
      <c r="UOT844" s="396"/>
      <c r="UOU844" s="396"/>
      <c r="UOV844" s="396"/>
      <c r="UOW844" s="396"/>
      <c r="UOX844" s="396"/>
      <c r="UOY844" s="396"/>
      <c r="UOZ844" s="396"/>
      <c r="UPA844" s="396"/>
      <c r="UPB844" s="396"/>
      <c r="UPC844" s="396"/>
      <c r="UPD844" s="396"/>
      <c r="UPE844" s="396"/>
      <c r="UPF844" s="396"/>
      <c r="UPG844" s="396"/>
      <c r="UPH844" s="396"/>
      <c r="UPI844" s="396"/>
      <c r="UPJ844" s="396"/>
      <c r="UPK844" s="396"/>
      <c r="UPL844" s="396"/>
      <c r="UPM844" s="396"/>
      <c r="UPN844" s="396"/>
      <c r="UPO844" s="396"/>
      <c r="UPP844" s="396"/>
      <c r="UPQ844" s="396"/>
      <c r="UPR844" s="396"/>
      <c r="UPS844" s="396"/>
      <c r="UPT844" s="396"/>
      <c r="UPU844" s="396"/>
      <c r="UPV844" s="396"/>
      <c r="UPW844" s="396"/>
      <c r="UPX844" s="396"/>
      <c r="UPY844" s="396"/>
      <c r="UPZ844" s="396"/>
      <c r="UQA844" s="396"/>
      <c r="UQB844" s="396"/>
      <c r="UQC844" s="396"/>
      <c r="UQD844" s="396"/>
      <c r="UQE844" s="396"/>
      <c r="UQF844" s="396"/>
      <c r="UQG844" s="396"/>
      <c r="UQH844" s="396"/>
      <c r="UQI844" s="396"/>
      <c r="UQJ844" s="396"/>
      <c r="UQK844" s="396"/>
      <c r="UQL844" s="396"/>
      <c r="UQM844" s="396"/>
      <c r="UQN844" s="396"/>
      <c r="UQO844" s="396"/>
      <c r="UQP844" s="396"/>
      <c r="UQQ844" s="396"/>
      <c r="UQR844" s="396"/>
      <c r="UQS844" s="396"/>
      <c r="UQT844" s="396"/>
      <c r="UQU844" s="396"/>
      <c r="UQV844" s="396"/>
      <c r="UQW844" s="396"/>
      <c r="UQX844" s="396"/>
      <c r="UQY844" s="396"/>
      <c r="UQZ844" s="396"/>
      <c r="URA844" s="396"/>
      <c r="URB844" s="396"/>
      <c r="URC844" s="396"/>
      <c r="URD844" s="396"/>
      <c r="URE844" s="396"/>
      <c r="URF844" s="396"/>
      <c r="URG844" s="396"/>
      <c r="URH844" s="396"/>
      <c r="URI844" s="396"/>
      <c r="URJ844" s="396"/>
      <c r="URK844" s="396"/>
      <c r="URL844" s="396"/>
      <c r="URM844" s="396"/>
      <c r="URN844" s="396"/>
      <c r="URO844" s="396"/>
      <c r="URP844" s="396"/>
      <c r="URQ844" s="396"/>
      <c r="URR844" s="396"/>
      <c r="URS844" s="396"/>
      <c r="URT844" s="396"/>
      <c r="URU844" s="396"/>
      <c r="URV844" s="396"/>
      <c r="URW844" s="396"/>
      <c r="URX844" s="396"/>
      <c r="URY844" s="396"/>
      <c r="URZ844" s="396"/>
      <c r="USA844" s="396"/>
      <c r="USB844" s="396"/>
      <c r="USC844" s="396"/>
      <c r="USD844" s="396"/>
      <c r="USE844" s="396"/>
      <c r="USF844" s="396"/>
      <c r="USG844" s="396"/>
      <c r="USH844" s="396"/>
      <c r="USI844" s="396"/>
      <c r="USJ844" s="396"/>
      <c r="USK844" s="396"/>
      <c r="USL844" s="396"/>
      <c r="USM844" s="396"/>
      <c r="USN844" s="396"/>
      <c r="USO844" s="396"/>
      <c r="USP844" s="396"/>
      <c r="USQ844" s="396"/>
      <c r="USR844" s="396"/>
      <c r="USS844" s="396"/>
      <c r="UST844" s="396"/>
      <c r="USU844" s="396"/>
      <c r="USV844" s="396"/>
      <c r="USW844" s="396"/>
      <c r="USX844" s="396"/>
      <c r="USY844" s="396"/>
      <c r="USZ844" s="396"/>
      <c r="UTA844" s="396"/>
      <c r="UTB844" s="396"/>
      <c r="UTC844" s="396"/>
      <c r="UTD844" s="396"/>
      <c r="UTE844" s="396"/>
      <c r="UTF844" s="396"/>
      <c r="UTG844" s="396"/>
      <c r="UTH844" s="396"/>
      <c r="UTI844" s="396"/>
      <c r="UTJ844" s="396"/>
      <c r="UTK844" s="396"/>
      <c r="UTL844" s="396"/>
      <c r="UTM844" s="396"/>
      <c r="UTN844" s="396"/>
      <c r="UTO844" s="396"/>
      <c r="UTP844" s="396"/>
      <c r="UTQ844" s="396"/>
      <c r="UTR844" s="396"/>
      <c r="UTS844" s="396"/>
      <c r="UTT844" s="396"/>
      <c r="UTU844" s="396"/>
      <c r="UTV844" s="396"/>
      <c r="UTW844" s="396"/>
      <c r="UTX844" s="396"/>
      <c r="UTY844" s="396"/>
      <c r="UTZ844" s="396"/>
      <c r="UUA844" s="396"/>
      <c r="UUB844" s="396"/>
      <c r="UUC844" s="396"/>
      <c r="UUD844" s="396"/>
      <c r="UUE844" s="396"/>
      <c r="UUF844" s="396"/>
      <c r="UUG844" s="396"/>
      <c r="UUH844" s="396"/>
      <c r="UUI844" s="396"/>
      <c r="UUJ844" s="396"/>
      <c r="UUK844" s="396"/>
      <c r="UUL844" s="396"/>
      <c r="UUM844" s="396"/>
      <c r="UUN844" s="396"/>
      <c r="UUO844" s="396"/>
      <c r="UUP844" s="396"/>
      <c r="UUQ844" s="396"/>
      <c r="UUR844" s="396"/>
      <c r="UUS844" s="396"/>
      <c r="UUT844" s="396"/>
      <c r="UUU844" s="396"/>
      <c r="UUV844" s="396"/>
      <c r="UUW844" s="396"/>
      <c r="UUX844" s="396"/>
      <c r="UUY844" s="396"/>
      <c r="UUZ844" s="396"/>
      <c r="UVA844" s="396"/>
      <c r="UVB844" s="396"/>
      <c r="UVC844" s="396"/>
      <c r="UVD844" s="396"/>
      <c r="UVE844" s="396"/>
      <c r="UVF844" s="396"/>
      <c r="UVG844" s="396"/>
      <c r="UVH844" s="396"/>
      <c r="UVI844" s="396"/>
      <c r="UVJ844" s="396"/>
      <c r="UVK844" s="396"/>
      <c r="UVL844" s="396"/>
      <c r="UVM844" s="396"/>
      <c r="UVN844" s="396"/>
      <c r="UVO844" s="396"/>
      <c r="UVP844" s="396"/>
      <c r="UVQ844" s="396"/>
      <c r="UVR844" s="396"/>
      <c r="UVS844" s="396"/>
      <c r="UVT844" s="396"/>
      <c r="UVU844" s="396"/>
      <c r="UVV844" s="396"/>
      <c r="UVW844" s="396"/>
      <c r="UVX844" s="396"/>
      <c r="UVY844" s="396"/>
      <c r="UVZ844" s="396"/>
      <c r="UWA844" s="396"/>
      <c r="UWB844" s="396"/>
      <c r="UWC844" s="396"/>
      <c r="UWD844" s="396"/>
      <c r="UWE844" s="396"/>
      <c r="UWF844" s="396"/>
      <c r="UWG844" s="396"/>
      <c r="UWH844" s="396"/>
      <c r="UWI844" s="396"/>
      <c r="UWJ844" s="396"/>
      <c r="UWK844" s="396"/>
      <c r="UWL844" s="396"/>
      <c r="UWM844" s="396"/>
      <c r="UWN844" s="396"/>
      <c r="UWO844" s="396"/>
      <c r="UWP844" s="396"/>
      <c r="UWQ844" s="396"/>
      <c r="UWR844" s="396"/>
      <c r="UWS844" s="396"/>
      <c r="UWT844" s="396"/>
      <c r="UWU844" s="396"/>
      <c r="UWV844" s="396"/>
      <c r="UWW844" s="396"/>
      <c r="UWX844" s="396"/>
      <c r="UWY844" s="396"/>
      <c r="UWZ844" s="396"/>
      <c r="UXA844" s="396"/>
      <c r="UXB844" s="396"/>
      <c r="UXC844" s="396"/>
      <c r="UXD844" s="396"/>
      <c r="UXE844" s="396"/>
      <c r="UXF844" s="396"/>
      <c r="UXG844" s="396"/>
      <c r="UXH844" s="396"/>
      <c r="UXI844" s="396"/>
      <c r="UXJ844" s="396"/>
      <c r="UXK844" s="396"/>
      <c r="UXL844" s="396"/>
      <c r="UXM844" s="396"/>
      <c r="UXN844" s="396"/>
      <c r="UXO844" s="396"/>
      <c r="UXP844" s="396"/>
      <c r="UXQ844" s="396"/>
      <c r="UXR844" s="396"/>
      <c r="UXS844" s="396"/>
      <c r="UXT844" s="396"/>
      <c r="UXU844" s="396"/>
      <c r="UXV844" s="396"/>
      <c r="UXW844" s="396"/>
      <c r="UXX844" s="396"/>
      <c r="UXY844" s="396"/>
      <c r="UXZ844" s="396"/>
      <c r="UYA844" s="396"/>
      <c r="UYB844" s="396"/>
      <c r="UYC844" s="396"/>
      <c r="UYD844" s="396"/>
      <c r="UYE844" s="396"/>
      <c r="UYF844" s="396"/>
      <c r="UYG844" s="396"/>
      <c r="UYH844" s="396"/>
      <c r="UYI844" s="396"/>
      <c r="UYJ844" s="396"/>
      <c r="UYK844" s="396"/>
      <c r="UYL844" s="396"/>
      <c r="UYM844" s="396"/>
      <c r="UYN844" s="396"/>
      <c r="UYO844" s="396"/>
      <c r="UYP844" s="396"/>
      <c r="UYQ844" s="396"/>
      <c r="UYR844" s="396"/>
      <c r="UYS844" s="396"/>
      <c r="UYT844" s="396"/>
      <c r="UYU844" s="396"/>
      <c r="UYV844" s="396"/>
      <c r="UYW844" s="396"/>
      <c r="UYX844" s="396"/>
      <c r="UYY844" s="396"/>
      <c r="UYZ844" s="396"/>
      <c r="UZA844" s="396"/>
      <c r="UZB844" s="396"/>
      <c r="UZC844" s="396"/>
      <c r="UZD844" s="396"/>
      <c r="UZE844" s="396"/>
      <c r="UZF844" s="396"/>
      <c r="UZG844" s="396"/>
      <c r="UZH844" s="396"/>
      <c r="UZI844" s="396"/>
      <c r="UZJ844" s="396"/>
      <c r="UZK844" s="396"/>
      <c r="UZL844" s="396"/>
      <c r="UZM844" s="396"/>
      <c r="UZN844" s="396"/>
      <c r="UZO844" s="396"/>
      <c r="UZP844" s="396"/>
      <c r="UZQ844" s="396"/>
      <c r="UZR844" s="396"/>
      <c r="UZS844" s="396"/>
      <c r="UZT844" s="396"/>
      <c r="UZU844" s="396"/>
      <c r="UZV844" s="396"/>
      <c r="UZW844" s="396"/>
      <c r="UZX844" s="396"/>
      <c r="UZY844" s="396"/>
      <c r="UZZ844" s="396"/>
      <c r="VAA844" s="396"/>
      <c r="VAB844" s="396"/>
      <c r="VAC844" s="396"/>
      <c r="VAD844" s="396"/>
      <c r="VAE844" s="396"/>
      <c r="VAF844" s="396"/>
      <c r="VAG844" s="396"/>
      <c r="VAH844" s="396"/>
      <c r="VAI844" s="396"/>
      <c r="VAJ844" s="396"/>
      <c r="VAK844" s="396"/>
      <c r="VAL844" s="396"/>
      <c r="VAM844" s="396"/>
      <c r="VAN844" s="396"/>
      <c r="VAO844" s="396"/>
      <c r="VAP844" s="396"/>
      <c r="VAQ844" s="396"/>
      <c r="VAR844" s="396"/>
      <c r="VAS844" s="396"/>
      <c r="VAT844" s="396"/>
      <c r="VAU844" s="396"/>
      <c r="VAV844" s="396"/>
      <c r="VAW844" s="396"/>
      <c r="VAX844" s="396"/>
      <c r="VAY844" s="396"/>
      <c r="VAZ844" s="396"/>
      <c r="VBA844" s="396"/>
      <c r="VBB844" s="396"/>
      <c r="VBC844" s="396"/>
      <c r="VBD844" s="396"/>
      <c r="VBE844" s="396"/>
      <c r="VBF844" s="396"/>
      <c r="VBG844" s="396"/>
      <c r="VBH844" s="396"/>
      <c r="VBI844" s="396"/>
      <c r="VBJ844" s="396"/>
      <c r="VBK844" s="396"/>
      <c r="VBL844" s="396"/>
      <c r="VBM844" s="396"/>
      <c r="VBN844" s="396"/>
      <c r="VBO844" s="396"/>
      <c r="VBP844" s="396"/>
      <c r="VBQ844" s="396"/>
      <c r="VBR844" s="396"/>
      <c r="VBS844" s="396"/>
      <c r="VBT844" s="396"/>
      <c r="VBU844" s="396"/>
      <c r="VBV844" s="396"/>
      <c r="VBW844" s="396"/>
      <c r="VBX844" s="396"/>
      <c r="VBY844" s="396"/>
      <c r="VBZ844" s="396"/>
      <c r="VCA844" s="396"/>
      <c r="VCB844" s="396"/>
      <c r="VCC844" s="396"/>
      <c r="VCD844" s="396"/>
      <c r="VCE844" s="396"/>
      <c r="VCF844" s="396"/>
      <c r="VCG844" s="396"/>
      <c r="VCH844" s="396"/>
      <c r="VCI844" s="396"/>
      <c r="VCJ844" s="396"/>
      <c r="VCK844" s="396"/>
      <c r="VCL844" s="396"/>
      <c r="VCM844" s="396"/>
      <c r="VCN844" s="396"/>
      <c r="VCO844" s="396"/>
      <c r="VCP844" s="396"/>
      <c r="VCQ844" s="396"/>
      <c r="VCR844" s="396"/>
      <c r="VCS844" s="396"/>
      <c r="VCT844" s="396"/>
      <c r="VCU844" s="396"/>
      <c r="VCV844" s="396"/>
      <c r="VCW844" s="396"/>
      <c r="VCX844" s="396"/>
      <c r="VCY844" s="396"/>
      <c r="VCZ844" s="396"/>
      <c r="VDA844" s="396"/>
      <c r="VDB844" s="396"/>
      <c r="VDC844" s="396"/>
      <c r="VDD844" s="396"/>
      <c r="VDE844" s="396"/>
      <c r="VDF844" s="396"/>
      <c r="VDG844" s="396"/>
      <c r="VDH844" s="396"/>
      <c r="VDI844" s="396"/>
      <c r="VDJ844" s="396"/>
      <c r="VDK844" s="396"/>
      <c r="VDL844" s="396"/>
      <c r="VDM844" s="396"/>
      <c r="VDN844" s="396"/>
      <c r="VDO844" s="396"/>
      <c r="VDP844" s="396"/>
      <c r="VDQ844" s="396"/>
      <c r="VDR844" s="396"/>
      <c r="VDS844" s="396"/>
      <c r="VDT844" s="396"/>
      <c r="VDU844" s="396"/>
      <c r="VDV844" s="396"/>
      <c r="VDW844" s="396"/>
      <c r="VDX844" s="396"/>
      <c r="VDY844" s="396"/>
      <c r="VDZ844" s="396"/>
      <c r="VEA844" s="396"/>
      <c r="VEB844" s="396"/>
      <c r="VEC844" s="396"/>
      <c r="VED844" s="396"/>
      <c r="VEE844" s="396"/>
      <c r="VEF844" s="396"/>
      <c r="VEG844" s="396"/>
      <c r="VEH844" s="396"/>
      <c r="VEI844" s="396"/>
      <c r="VEJ844" s="396"/>
      <c r="VEK844" s="396"/>
      <c r="VEL844" s="396"/>
      <c r="VEM844" s="396"/>
      <c r="VEN844" s="396"/>
      <c r="VEO844" s="396"/>
      <c r="VEP844" s="396"/>
      <c r="VEQ844" s="396"/>
      <c r="VER844" s="396"/>
      <c r="VES844" s="396"/>
      <c r="VET844" s="396"/>
      <c r="VEU844" s="396"/>
      <c r="VEV844" s="396"/>
      <c r="VEW844" s="396"/>
      <c r="VEX844" s="396"/>
      <c r="VEY844" s="396"/>
      <c r="VEZ844" s="396"/>
      <c r="VFA844" s="396"/>
      <c r="VFB844" s="396"/>
      <c r="VFC844" s="396"/>
      <c r="VFD844" s="396"/>
      <c r="VFE844" s="396"/>
      <c r="VFF844" s="396"/>
      <c r="VFG844" s="396"/>
      <c r="VFH844" s="396"/>
      <c r="VFI844" s="396"/>
      <c r="VFJ844" s="396"/>
      <c r="VFK844" s="396"/>
      <c r="VFL844" s="396"/>
      <c r="VFM844" s="396"/>
      <c r="VFN844" s="396"/>
      <c r="VFO844" s="396"/>
      <c r="VFP844" s="396"/>
      <c r="VFQ844" s="396"/>
      <c r="VFR844" s="396"/>
      <c r="VFS844" s="396"/>
      <c r="VFT844" s="396"/>
      <c r="VFU844" s="396"/>
      <c r="VFV844" s="396"/>
      <c r="VFW844" s="396"/>
      <c r="VFX844" s="396"/>
      <c r="VFY844" s="396"/>
      <c r="VFZ844" s="396"/>
      <c r="VGA844" s="396"/>
      <c r="VGB844" s="396"/>
      <c r="VGC844" s="396"/>
      <c r="VGD844" s="396"/>
      <c r="VGE844" s="396"/>
      <c r="VGF844" s="396"/>
      <c r="VGG844" s="396"/>
      <c r="VGH844" s="396"/>
      <c r="VGI844" s="396"/>
      <c r="VGJ844" s="396"/>
      <c r="VGK844" s="396"/>
      <c r="VGL844" s="396"/>
      <c r="VGM844" s="396"/>
      <c r="VGN844" s="396"/>
      <c r="VGO844" s="396"/>
      <c r="VGP844" s="396"/>
      <c r="VGQ844" s="396"/>
      <c r="VGR844" s="396"/>
      <c r="VGS844" s="396"/>
      <c r="VGT844" s="396"/>
      <c r="VGU844" s="396"/>
      <c r="VGV844" s="396"/>
      <c r="VGW844" s="396"/>
      <c r="VGX844" s="396"/>
      <c r="VGY844" s="396"/>
      <c r="VGZ844" s="396"/>
      <c r="VHA844" s="396"/>
      <c r="VHB844" s="396"/>
      <c r="VHC844" s="396"/>
      <c r="VHD844" s="396"/>
      <c r="VHE844" s="396"/>
      <c r="VHF844" s="396"/>
      <c r="VHG844" s="396"/>
      <c r="VHH844" s="396"/>
      <c r="VHI844" s="396"/>
      <c r="VHJ844" s="396"/>
      <c r="VHK844" s="396"/>
      <c r="VHL844" s="396"/>
      <c r="VHM844" s="396"/>
      <c r="VHN844" s="396"/>
      <c r="VHO844" s="396"/>
      <c r="VHP844" s="396"/>
      <c r="VHQ844" s="396"/>
      <c r="VHR844" s="396"/>
      <c r="VHS844" s="396"/>
      <c r="VHT844" s="396"/>
      <c r="VHU844" s="396"/>
      <c r="VHV844" s="396"/>
      <c r="VHW844" s="396"/>
      <c r="VHX844" s="396"/>
      <c r="VHY844" s="396"/>
      <c r="VHZ844" s="396"/>
      <c r="VIA844" s="396"/>
      <c r="VIB844" s="396"/>
      <c r="VIC844" s="396"/>
      <c r="VID844" s="396"/>
      <c r="VIE844" s="396"/>
      <c r="VIF844" s="396"/>
      <c r="VIG844" s="396"/>
      <c r="VIH844" s="396"/>
      <c r="VII844" s="396"/>
      <c r="VIJ844" s="396"/>
      <c r="VIK844" s="396"/>
      <c r="VIL844" s="396"/>
      <c r="VIM844" s="396"/>
      <c r="VIN844" s="396"/>
      <c r="VIO844" s="396"/>
      <c r="VIP844" s="396"/>
      <c r="VIQ844" s="396"/>
      <c r="VIR844" s="396"/>
      <c r="VIS844" s="396"/>
      <c r="VIT844" s="396"/>
      <c r="VIU844" s="396"/>
      <c r="VIV844" s="396"/>
      <c r="VIW844" s="396"/>
      <c r="VIX844" s="396"/>
      <c r="VIY844" s="396"/>
      <c r="VIZ844" s="396"/>
      <c r="VJA844" s="396"/>
      <c r="VJB844" s="396"/>
      <c r="VJC844" s="396"/>
      <c r="VJD844" s="396"/>
      <c r="VJE844" s="396"/>
      <c r="VJF844" s="396"/>
      <c r="VJG844" s="396"/>
      <c r="VJH844" s="396"/>
      <c r="VJI844" s="396"/>
      <c r="VJJ844" s="396"/>
      <c r="VJK844" s="396"/>
      <c r="VJL844" s="396"/>
      <c r="VJM844" s="396"/>
      <c r="VJN844" s="396"/>
      <c r="VJO844" s="396"/>
      <c r="VJP844" s="396"/>
      <c r="VJQ844" s="396"/>
      <c r="VJR844" s="396"/>
      <c r="VJS844" s="396"/>
      <c r="VJT844" s="396"/>
      <c r="VJU844" s="396"/>
      <c r="VJV844" s="396"/>
      <c r="VJW844" s="396"/>
      <c r="VJX844" s="396"/>
      <c r="VJY844" s="396"/>
      <c r="VJZ844" s="396"/>
      <c r="VKA844" s="396"/>
      <c r="VKB844" s="396"/>
      <c r="VKC844" s="396"/>
      <c r="VKD844" s="396"/>
      <c r="VKE844" s="396"/>
      <c r="VKF844" s="396"/>
      <c r="VKG844" s="396"/>
      <c r="VKH844" s="396"/>
      <c r="VKI844" s="396"/>
      <c r="VKJ844" s="396"/>
      <c r="VKK844" s="396"/>
      <c r="VKL844" s="396"/>
      <c r="VKM844" s="396"/>
      <c r="VKN844" s="396"/>
      <c r="VKO844" s="396"/>
      <c r="VKP844" s="396"/>
      <c r="VKQ844" s="396"/>
      <c r="VKR844" s="396"/>
      <c r="VKS844" s="396"/>
      <c r="VKT844" s="396"/>
      <c r="VKU844" s="396"/>
      <c r="VKV844" s="396"/>
      <c r="VKW844" s="396"/>
      <c r="VKX844" s="396"/>
      <c r="VKY844" s="396"/>
      <c r="VKZ844" s="396"/>
      <c r="VLA844" s="396"/>
      <c r="VLB844" s="396"/>
      <c r="VLC844" s="396"/>
      <c r="VLD844" s="396"/>
      <c r="VLE844" s="396"/>
      <c r="VLF844" s="396"/>
      <c r="VLG844" s="396"/>
      <c r="VLH844" s="396"/>
      <c r="VLI844" s="396"/>
      <c r="VLJ844" s="396"/>
      <c r="VLK844" s="396"/>
      <c r="VLL844" s="396"/>
      <c r="VLM844" s="396"/>
      <c r="VLN844" s="396"/>
      <c r="VLO844" s="396"/>
      <c r="VLP844" s="396"/>
      <c r="VLQ844" s="396"/>
      <c r="VLR844" s="396"/>
      <c r="VLS844" s="396"/>
      <c r="VLT844" s="396"/>
      <c r="VLU844" s="396"/>
      <c r="VLV844" s="396"/>
      <c r="VLW844" s="396"/>
      <c r="VLX844" s="396"/>
      <c r="VLY844" s="396"/>
      <c r="VLZ844" s="396"/>
      <c r="VMA844" s="396"/>
      <c r="VMB844" s="396"/>
      <c r="VMC844" s="396"/>
      <c r="VMD844" s="396"/>
      <c r="VME844" s="396"/>
      <c r="VMF844" s="396"/>
      <c r="VMG844" s="396"/>
      <c r="VMH844" s="396"/>
      <c r="VMI844" s="396"/>
      <c r="VMJ844" s="396"/>
      <c r="VMK844" s="396"/>
      <c r="VML844" s="396"/>
      <c r="VMM844" s="396"/>
      <c r="VMN844" s="396"/>
      <c r="VMO844" s="396"/>
      <c r="VMP844" s="396"/>
      <c r="VMQ844" s="396"/>
      <c r="VMR844" s="396"/>
      <c r="VMS844" s="396"/>
      <c r="VMT844" s="396"/>
      <c r="VMU844" s="396"/>
      <c r="VMV844" s="396"/>
      <c r="VMW844" s="396"/>
      <c r="VMX844" s="396"/>
      <c r="VMY844" s="396"/>
      <c r="VMZ844" s="396"/>
      <c r="VNA844" s="396"/>
      <c r="VNB844" s="396"/>
      <c r="VNC844" s="396"/>
      <c r="VND844" s="396"/>
      <c r="VNE844" s="396"/>
      <c r="VNF844" s="396"/>
      <c r="VNG844" s="396"/>
      <c r="VNH844" s="396"/>
      <c r="VNI844" s="396"/>
      <c r="VNJ844" s="396"/>
      <c r="VNK844" s="396"/>
      <c r="VNL844" s="396"/>
      <c r="VNM844" s="396"/>
      <c r="VNN844" s="396"/>
      <c r="VNO844" s="396"/>
      <c r="VNP844" s="396"/>
      <c r="VNQ844" s="396"/>
      <c r="VNR844" s="396"/>
      <c r="VNS844" s="396"/>
      <c r="VNT844" s="396"/>
      <c r="VNU844" s="396"/>
      <c r="VNV844" s="396"/>
      <c r="VNW844" s="396"/>
      <c r="VNX844" s="396"/>
      <c r="VNY844" s="396"/>
      <c r="VNZ844" s="396"/>
      <c r="VOA844" s="396"/>
      <c r="VOB844" s="396"/>
      <c r="VOC844" s="396"/>
      <c r="VOD844" s="396"/>
      <c r="VOE844" s="396"/>
      <c r="VOF844" s="396"/>
      <c r="VOG844" s="396"/>
      <c r="VOH844" s="396"/>
      <c r="VOI844" s="396"/>
      <c r="VOJ844" s="396"/>
      <c r="VOK844" s="396"/>
      <c r="VOL844" s="396"/>
      <c r="VOM844" s="396"/>
      <c r="VON844" s="396"/>
      <c r="VOO844" s="396"/>
      <c r="VOP844" s="396"/>
      <c r="VOQ844" s="396"/>
      <c r="VOR844" s="396"/>
      <c r="VOS844" s="396"/>
      <c r="VOT844" s="396"/>
      <c r="VOU844" s="396"/>
      <c r="VOV844" s="396"/>
      <c r="VOW844" s="396"/>
      <c r="VOX844" s="396"/>
      <c r="VOY844" s="396"/>
      <c r="VOZ844" s="396"/>
      <c r="VPA844" s="396"/>
      <c r="VPB844" s="396"/>
      <c r="VPC844" s="396"/>
      <c r="VPD844" s="396"/>
      <c r="VPE844" s="396"/>
      <c r="VPF844" s="396"/>
      <c r="VPG844" s="396"/>
      <c r="VPH844" s="396"/>
      <c r="VPI844" s="396"/>
      <c r="VPJ844" s="396"/>
      <c r="VPK844" s="396"/>
      <c r="VPL844" s="396"/>
      <c r="VPM844" s="396"/>
      <c r="VPN844" s="396"/>
      <c r="VPO844" s="396"/>
      <c r="VPP844" s="396"/>
      <c r="VPQ844" s="396"/>
      <c r="VPR844" s="396"/>
      <c r="VPS844" s="396"/>
      <c r="VPT844" s="396"/>
      <c r="VPU844" s="396"/>
      <c r="VPV844" s="396"/>
      <c r="VPW844" s="396"/>
      <c r="VPX844" s="396"/>
      <c r="VPY844" s="396"/>
      <c r="VPZ844" s="396"/>
      <c r="VQA844" s="396"/>
      <c r="VQB844" s="396"/>
      <c r="VQC844" s="396"/>
      <c r="VQD844" s="396"/>
      <c r="VQE844" s="396"/>
      <c r="VQF844" s="396"/>
      <c r="VQG844" s="396"/>
      <c r="VQH844" s="396"/>
      <c r="VQI844" s="396"/>
      <c r="VQJ844" s="396"/>
      <c r="VQK844" s="396"/>
      <c r="VQL844" s="396"/>
      <c r="VQM844" s="396"/>
      <c r="VQN844" s="396"/>
      <c r="VQO844" s="396"/>
      <c r="VQP844" s="396"/>
      <c r="VQQ844" s="396"/>
      <c r="VQR844" s="396"/>
      <c r="VQS844" s="396"/>
      <c r="VQT844" s="396"/>
      <c r="VQU844" s="396"/>
      <c r="VQV844" s="396"/>
      <c r="VQW844" s="396"/>
      <c r="VQX844" s="396"/>
      <c r="VQY844" s="396"/>
      <c r="VQZ844" s="396"/>
      <c r="VRA844" s="396"/>
      <c r="VRB844" s="396"/>
      <c r="VRC844" s="396"/>
      <c r="VRD844" s="396"/>
      <c r="VRE844" s="396"/>
      <c r="VRF844" s="396"/>
      <c r="VRG844" s="396"/>
      <c r="VRH844" s="396"/>
      <c r="VRI844" s="396"/>
      <c r="VRJ844" s="396"/>
      <c r="VRK844" s="396"/>
      <c r="VRL844" s="396"/>
      <c r="VRM844" s="396"/>
      <c r="VRN844" s="396"/>
      <c r="VRO844" s="396"/>
      <c r="VRP844" s="396"/>
      <c r="VRQ844" s="396"/>
      <c r="VRR844" s="396"/>
      <c r="VRS844" s="396"/>
      <c r="VRT844" s="396"/>
      <c r="VRU844" s="396"/>
      <c r="VRV844" s="396"/>
      <c r="VRW844" s="396"/>
      <c r="VRX844" s="396"/>
      <c r="VRY844" s="396"/>
      <c r="VRZ844" s="396"/>
      <c r="VSA844" s="396"/>
      <c r="VSB844" s="396"/>
      <c r="VSC844" s="396"/>
      <c r="VSD844" s="396"/>
      <c r="VSE844" s="396"/>
      <c r="VSF844" s="396"/>
      <c r="VSG844" s="396"/>
      <c r="VSH844" s="396"/>
      <c r="VSI844" s="396"/>
      <c r="VSJ844" s="396"/>
      <c r="VSK844" s="396"/>
      <c r="VSL844" s="396"/>
      <c r="VSM844" s="396"/>
      <c r="VSN844" s="396"/>
      <c r="VSO844" s="396"/>
      <c r="VSP844" s="396"/>
      <c r="VSQ844" s="396"/>
      <c r="VSR844" s="396"/>
      <c r="VSS844" s="396"/>
      <c r="VST844" s="396"/>
      <c r="VSU844" s="396"/>
      <c r="VSV844" s="396"/>
      <c r="VSW844" s="396"/>
      <c r="VSX844" s="396"/>
      <c r="VSY844" s="396"/>
      <c r="VSZ844" s="396"/>
      <c r="VTA844" s="396"/>
      <c r="VTB844" s="396"/>
      <c r="VTC844" s="396"/>
      <c r="VTD844" s="396"/>
      <c r="VTE844" s="396"/>
      <c r="VTF844" s="396"/>
      <c r="VTG844" s="396"/>
      <c r="VTH844" s="396"/>
      <c r="VTI844" s="396"/>
      <c r="VTJ844" s="396"/>
      <c r="VTK844" s="396"/>
      <c r="VTL844" s="396"/>
      <c r="VTM844" s="396"/>
      <c r="VTN844" s="396"/>
      <c r="VTO844" s="396"/>
      <c r="VTP844" s="396"/>
      <c r="VTQ844" s="396"/>
      <c r="VTR844" s="396"/>
      <c r="VTS844" s="396"/>
      <c r="VTT844" s="396"/>
      <c r="VTU844" s="396"/>
      <c r="VTV844" s="396"/>
      <c r="VTW844" s="396"/>
      <c r="VTX844" s="396"/>
      <c r="VTY844" s="396"/>
      <c r="VTZ844" s="396"/>
      <c r="VUA844" s="396"/>
      <c r="VUB844" s="396"/>
      <c r="VUC844" s="396"/>
      <c r="VUD844" s="396"/>
      <c r="VUE844" s="396"/>
      <c r="VUF844" s="396"/>
      <c r="VUG844" s="396"/>
      <c r="VUH844" s="396"/>
      <c r="VUI844" s="396"/>
      <c r="VUJ844" s="396"/>
      <c r="VUK844" s="396"/>
      <c r="VUL844" s="396"/>
      <c r="VUM844" s="396"/>
      <c r="VUN844" s="396"/>
      <c r="VUO844" s="396"/>
      <c r="VUP844" s="396"/>
      <c r="VUQ844" s="396"/>
      <c r="VUR844" s="396"/>
      <c r="VUS844" s="396"/>
      <c r="VUT844" s="396"/>
      <c r="VUU844" s="396"/>
      <c r="VUV844" s="396"/>
      <c r="VUW844" s="396"/>
      <c r="VUX844" s="396"/>
      <c r="VUY844" s="396"/>
      <c r="VUZ844" s="396"/>
      <c r="VVA844" s="396"/>
      <c r="VVB844" s="396"/>
      <c r="VVC844" s="396"/>
      <c r="VVD844" s="396"/>
      <c r="VVE844" s="396"/>
      <c r="VVF844" s="396"/>
      <c r="VVG844" s="396"/>
      <c r="VVH844" s="396"/>
      <c r="VVI844" s="396"/>
      <c r="VVJ844" s="396"/>
      <c r="VVK844" s="396"/>
      <c r="VVL844" s="396"/>
      <c r="VVM844" s="396"/>
      <c r="VVN844" s="396"/>
      <c r="VVO844" s="396"/>
      <c r="VVP844" s="396"/>
      <c r="VVQ844" s="396"/>
      <c r="VVR844" s="396"/>
      <c r="VVS844" s="396"/>
      <c r="VVT844" s="396"/>
      <c r="VVU844" s="396"/>
      <c r="VVV844" s="396"/>
      <c r="VVW844" s="396"/>
      <c r="VVX844" s="396"/>
      <c r="VVY844" s="396"/>
      <c r="VVZ844" s="396"/>
      <c r="VWA844" s="396"/>
      <c r="VWB844" s="396"/>
      <c r="VWC844" s="396"/>
      <c r="VWD844" s="396"/>
      <c r="VWE844" s="396"/>
      <c r="VWF844" s="396"/>
      <c r="VWG844" s="396"/>
      <c r="VWH844" s="396"/>
      <c r="VWI844" s="396"/>
      <c r="VWJ844" s="396"/>
      <c r="VWK844" s="396"/>
      <c r="VWL844" s="396"/>
      <c r="VWM844" s="396"/>
      <c r="VWN844" s="396"/>
      <c r="VWO844" s="396"/>
      <c r="VWP844" s="396"/>
      <c r="VWQ844" s="396"/>
      <c r="VWR844" s="396"/>
      <c r="VWS844" s="396"/>
      <c r="VWT844" s="396"/>
      <c r="VWU844" s="396"/>
      <c r="VWV844" s="396"/>
      <c r="VWW844" s="396"/>
      <c r="VWX844" s="396"/>
      <c r="VWY844" s="396"/>
      <c r="VWZ844" s="396"/>
      <c r="VXA844" s="396"/>
      <c r="VXB844" s="396"/>
      <c r="VXC844" s="396"/>
      <c r="VXD844" s="396"/>
      <c r="VXE844" s="396"/>
      <c r="VXF844" s="396"/>
      <c r="VXG844" s="396"/>
      <c r="VXH844" s="396"/>
      <c r="VXI844" s="396"/>
      <c r="VXJ844" s="396"/>
      <c r="VXK844" s="396"/>
      <c r="VXL844" s="396"/>
      <c r="VXM844" s="396"/>
      <c r="VXN844" s="396"/>
      <c r="VXO844" s="396"/>
      <c r="VXP844" s="396"/>
      <c r="VXQ844" s="396"/>
      <c r="VXR844" s="396"/>
      <c r="VXS844" s="396"/>
      <c r="VXT844" s="396"/>
      <c r="VXU844" s="396"/>
      <c r="VXV844" s="396"/>
      <c r="VXW844" s="396"/>
      <c r="VXX844" s="396"/>
      <c r="VXY844" s="396"/>
      <c r="VXZ844" s="396"/>
      <c r="VYA844" s="396"/>
      <c r="VYB844" s="396"/>
      <c r="VYC844" s="396"/>
      <c r="VYD844" s="396"/>
      <c r="VYE844" s="396"/>
      <c r="VYF844" s="396"/>
      <c r="VYG844" s="396"/>
      <c r="VYH844" s="396"/>
      <c r="VYI844" s="396"/>
      <c r="VYJ844" s="396"/>
      <c r="VYK844" s="396"/>
      <c r="VYL844" s="396"/>
      <c r="VYM844" s="396"/>
      <c r="VYN844" s="396"/>
      <c r="VYO844" s="396"/>
      <c r="VYP844" s="396"/>
      <c r="VYQ844" s="396"/>
      <c r="VYR844" s="396"/>
      <c r="VYS844" s="396"/>
      <c r="VYT844" s="396"/>
      <c r="VYU844" s="396"/>
      <c r="VYV844" s="396"/>
      <c r="VYW844" s="396"/>
      <c r="VYX844" s="396"/>
      <c r="VYY844" s="396"/>
      <c r="VYZ844" s="396"/>
      <c r="VZA844" s="396"/>
      <c r="VZB844" s="396"/>
      <c r="VZC844" s="396"/>
      <c r="VZD844" s="396"/>
      <c r="VZE844" s="396"/>
      <c r="VZF844" s="396"/>
      <c r="VZG844" s="396"/>
      <c r="VZH844" s="396"/>
      <c r="VZI844" s="396"/>
      <c r="VZJ844" s="396"/>
      <c r="VZK844" s="396"/>
      <c r="VZL844" s="396"/>
      <c r="VZM844" s="396"/>
      <c r="VZN844" s="396"/>
      <c r="VZO844" s="396"/>
      <c r="VZP844" s="396"/>
      <c r="VZQ844" s="396"/>
      <c r="VZR844" s="396"/>
      <c r="VZS844" s="396"/>
      <c r="VZT844" s="396"/>
      <c r="VZU844" s="396"/>
      <c r="VZV844" s="396"/>
      <c r="VZW844" s="396"/>
      <c r="VZX844" s="396"/>
      <c r="VZY844" s="396"/>
      <c r="VZZ844" s="396"/>
      <c r="WAA844" s="396"/>
      <c r="WAB844" s="396"/>
      <c r="WAC844" s="396"/>
      <c r="WAD844" s="396"/>
      <c r="WAE844" s="396"/>
      <c r="WAF844" s="396"/>
      <c r="WAG844" s="396"/>
      <c r="WAH844" s="396"/>
      <c r="WAI844" s="396"/>
      <c r="WAJ844" s="396"/>
      <c r="WAK844" s="396"/>
      <c r="WAL844" s="396"/>
      <c r="WAM844" s="396"/>
      <c r="WAN844" s="396"/>
      <c r="WAO844" s="396"/>
      <c r="WAP844" s="396"/>
      <c r="WAQ844" s="396"/>
      <c r="WAR844" s="396"/>
      <c r="WAS844" s="396"/>
      <c r="WAT844" s="396"/>
      <c r="WAU844" s="396"/>
      <c r="WAV844" s="396"/>
      <c r="WAW844" s="396"/>
      <c r="WAX844" s="396"/>
      <c r="WAY844" s="396"/>
      <c r="WAZ844" s="396"/>
      <c r="WBA844" s="396"/>
      <c r="WBB844" s="396"/>
      <c r="WBC844" s="396"/>
      <c r="WBD844" s="396"/>
      <c r="WBE844" s="396"/>
      <c r="WBF844" s="396"/>
      <c r="WBG844" s="396"/>
      <c r="WBH844" s="396"/>
      <c r="WBI844" s="396"/>
      <c r="WBJ844" s="396"/>
      <c r="WBK844" s="396"/>
      <c r="WBL844" s="396"/>
      <c r="WBM844" s="396"/>
      <c r="WBN844" s="396"/>
      <c r="WBO844" s="396"/>
      <c r="WBP844" s="396"/>
      <c r="WBQ844" s="396"/>
      <c r="WBR844" s="396"/>
      <c r="WBS844" s="396"/>
      <c r="WBT844" s="396"/>
      <c r="WBU844" s="396"/>
      <c r="WBV844" s="396"/>
      <c r="WBW844" s="396"/>
      <c r="WBX844" s="396"/>
      <c r="WBY844" s="396"/>
      <c r="WBZ844" s="396"/>
      <c r="WCA844" s="396"/>
      <c r="WCB844" s="396"/>
      <c r="WCC844" s="396"/>
      <c r="WCD844" s="396"/>
      <c r="WCE844" s="396"/>
      <c r="WCF844" s="396"/>
      <c r="WCG844" s="396"/>
      <c r="WCH844" s="396"/>
      <c r="WCI844" s="396"/>
      <c r="WCJ844" s="396"/>
      <c r="WCK844" s="396"/>
      <c r="WCL844" s="396"/>
      <c r="WCM844" s="396"/>
      <c r="WCN844" s="396"/>
      <c r="WCO844" s="396"/>
      <c r="WCP844" s="396"/>
      <c r="WCQ844" s="396"/>
      <c r="WCR844" s="396"/>
      <c r="WCS844" s="396"/>
      <c r="WCT844" s="396"/>
      <c r="WCU844" s="396"/>
      <c r="WCV844" s="396"/>
      <c r="WCW844" s="396"/>
      <c r="WCX844" s="396"/>
      <c r="WCY844" s="396"/>
      <c r="WCZ844" s="396"/>
      <c r="WDA844" s="396"/>
      <c r="WDB844" s="396"/>
      <c r="WDC844" s="396"/>
      <c r="WDD844" s="396"/>
      <c r="WDE844" s="396"/>
      <c r="WDF844" s="396"/>
      <c r="WDG844" s="396"/>
      <c r="WDH844" s="396"/>
      <c r="WDI844" s="396"/>
      <c r="WDJ844" s="396"/>
      <c r="WDK844" s="396"/>
      <c r="WDL844" s="396"/>
      <c r="WDM844" s="396"/>
      <c r="WDN844" s="396"/>
      <c r="WDO844" s="396"/>
      <c r="WDP844" s="396"/>
      <c r="WDQ844" s="396"/>
      <c r="WDR844" s="396"/>
      <c r="WDS844" s="396"/>
      <c r="WDT844" s="396"/>
      <c r="WDU844" s="396"/>
      <c r="WDV844" s="396"/>
      <c r="WDW844" s="396"/>
      <c r="WDX844" s="396"/>
      <c r="WDY844" s="396"/>
      <c r="WDZ844" s="396"/>
      <c r="WEA844" s="396"/>
      <c r="WEB844" s="396"/>
      <c r="WEC844" s="396"/>
      <c r="WED844" s="396"/>
      <c r="WEE844" s="396"/>
      <c r="WEF844" s="396"/>
      <c r="WEG844" s="396"/>
      <c r="WEH844" s="396"/>
      <c r="WEI844" s="396"/>
      <c r="WEJ844" s="396"/>
      <c r="WEK844" s="396"/>
      <c r="WEL844" s="396"/>
      <c r="WEM844" s="396"/>
      <c r="WEN844" s="396"/>
      <c r="WEO844" s="396"/>
      <c r="WEP844" s="396"/>
      <c r="WEQ844" s="396"/>
      <c r="WER844" s="396"/>
      <c r="WES844" s="396"/>
      <c r="WET844" s="396"/>
      <c r="WEU844" s="396"/>
      <c r="WEV844" s="396"/>
      <c r="WEW844" s="396"/>
      <c r="WEX844" s="396"/>
      <c r="WEY844" s="396"/>
      <c r="WEZ844" s="396"/>
      <c r="WFA844" s="396"/>
      <c r="WFB844" s="396"/>
      <c r="WFC844" s="396"/>
      <c r="WFD844" s="396"/>
      <c r="WFE844" s="396"/>
      <c r="WFF844" s="396"/>
      <c r="WFG844" s="396"/>
      <c r="WFH844" s="396"/>
      <c r="WFI844" s="396"/>
      <c r="WFJ844" s="396"/>
      <c r="WFK844" s="396"/>
      <c r="WFL844" s="396"/>
      <c r="WFM844" s="396"/>
      <c r="WFN844" s="396"/>
      <c r="WFO844" s="396"/>
      <c r="WFP844" s="396"/>
      <c r="WFQ844" s="396"/>
      <c r="WFR844" s="396"/>
      <c r="WFS844" s="396"/>
      <c r="WFT844" s="396"/>
      <c r="WFU844" s="396"/>
      <c r="WFV844" s="396"/>
      <c r="WFW844" s="396"/>
      <c r="WFX844" s="396"/>
      <c r="WFY844" s="396"/>
      <c r="WFZ844" s="396"/>
      <c r="WGA844" s="396"/>
      <c r="WGB844" s="396"/>
      <c r="WGC844" s="396"/>
      <c r="WGD844" s="396"/>
      <c r="WGE844" s="396"/>
      <c r="WGF844" s="396"/>
      <c r="WGG844" s="396"/>
      <c r="WGH844" s="396"/>
      <c r="WGI844" s="396"/>
      <c r="WGJ844" s="396"/>
      <c r="WGK844" s="396"/>
      <c r="WGL844" s="396"/>
      <c r="WGM844" s="396"/>
      <c r="WGN844" s="396"/>
      <c r="WGO844" s="396"/>
      <c r="WGP844" s="396"/>
      <c r="WGQ844" s="396"/>
      <c r="WGR844" s="396"/>
      <c r="WGS844" s="396"/>
      <c r="WGT844" s="396"/>
      <c r="WGU844" s="396"/>
      <c r="WGV844" s="396"/>
      <c r="WGW844" s="396"/>
      <c r="WGX844" s="396"/>
      <c r="WGY844" s="396"/>
      <c r="WGZ844" s="396"/>
      <c r="WHA844" s="396"/>
      <c r="WHB844" s="396"/>
      <c r="WHC844" s="396"/>
      <c r="WHD844" s="396"/>
      <c r="WHE844" s="396"/>
      <c r="WHF844" s="396"/>
      <c r="WHG844" s="396"/>
      <c r="WHH844" s="396"/>
      <c r="WHI844" s="396"/>
      <c r="WHJ844" s="396"/>
      <c r="WHK844" s="396"/>
      <c r="WHL844" s="396"/>
      <c r="WHM844" s="396"/>
      <c r="WHN844" s="396"/>
      <c r="WHO844" s="396"/>
      <c r="WHP844" s="396"/>
      <c r="WHQ844" s="396"/>
      <c r="WHR844" s="396"/>
      <c r="WHS844" s="396"/>
      <c r="WHT844" s="396"/>
      <c r="WHU844" s="396"/>
      <c r="WHV844" s="396"/>
      <c r="WHW844" s="396"/>
      <c r="WHX844" s="396"/>
      <c r="WHY844" s="396"/>
      <c r="WHZ844" s="396"/>
      <c r="WIA844" s="396"/>
      <c r="WIB844" s="396"/>
      <c r="WIC844" s="396"/>
      <c r="WID844" s="396"/>
      <c r="WIE844" s="396"/>
      <c r="WIF844" s="396"/>
      <c r="WIG844" s="396"/>
      <c r="WIH844" s="396"/>
      <c r="WII844" s="396"/>
      <c r="WIJ844" s="396"/>
      <c r="WIK844" s="396"/>
      <c r="WIL844" s="396"/>
      <c r="WIM844" s="396"/>
      <c r="WIN844" s="396"/>
      <c r="WIO844" s="396"/>
      <c r="WIP844" s="396"/>
      <c r="WIQ844" s="396"/>
      <c r="WIR844" s="396"/>
      <c r="WIS844" s="396"/>
      <c r="WIT844" s="396"/>
      <c r="WIU844" s="396"/>
      <c r="WIV844" s="396"/>
      <c r="WIW844" s="396"/>
      <c r="WIX844" s="396"/>
      <c r="WIY844" s="396"/>
      <c r="WIZ844" s="396"/>
      <c r="WJA844" s="396"/>
      <c r="WJB844" s="396"/>
      <c r="WJC844" s="396"/>
      <c r="WJD844" s="396"/>
      <c r="WJE844" s="396"/>
      <c r="WJF844" s="396"/>
      <c r="WJG844" s="396"/>
      <c r="WJH844" s="396"/>
      <c r="WJI844" s="396"/>
      <c r="WJJ844" s="396"/>
      <c r="WJK844" s="396"/>
      <c r="WJL844" s="396"/>
      <c r="WJM844" s="396"/>
      <c r="WJN844" s="396"/>
      <c r="WJO844" s="396"/>
      <c r="WJP844" s="396"/>
      <c r="WJQ844" s="396"/>
      <c r="WJR844" s="396"/>
      <c r="WJS844" s="396"/>
      <c r="WJT844" s="396"/>
      <c r="WJU844" s="396"/>
      <c r="WJV844" s="396"/>
      <c r="WJW844" s="396"/>
      <c r="WJX844" s="396"/>
      <c r="WJY844" s="396"/>
      <c r="WJZ844" s="396"/>
      <c r="WKA844" s="396"/>
      <c r="WKB844" s="396"/>
      <c r="WKC844" s="396"/>
      <c r="WKD844" s="396"/>
      <c r="WKE844" s="396"/>
      <c r="WKF844" s="396"/>
      <c r="WKG844" s="396"/>
      <c r="WKH844" s="396"/>
      <c r="WKI844" s="396"/>
      <c r="WKJ844" s="396"/>
      <c r="WKK844" s="396"/>
      <c r="WKL844" s="396"/>
      <c r="WKM844" s="396"/>
      <c r="WKN844" s="396"/>
      <c r="WKO844" s="396"/>
      <c r="WKP844" s="396"/>
      <c r="WKQ844" s="396"/>
      <c r="WKR844" s="396"/>
      <c r="WKS844" s="396"/>
      <c r="WKT844" s="396"/>
      <c r="WKU844" s="396"/>
      <c r="WKV844" s="396"/>
      <c r="WKW844" s="396"/>
      <c r="WKX844" s="396"/>
      <c r="WKY844" s="396"/>
      <c r="WKZ844" s="396"/>
      <c r="WLA844" s="396"/>
      <c r="WLB844" s="396"/>
      <c r="WLC844" s="396"/>
      <c r="WLD844" s="396"/>
      <c r="WLE844" s="396"/>
      <c r="WLF844" s="396"/>
      <c r="WLG844" s="396"/>
      <c r="WLH844" s="396"/>
      <c r="WLI844" s="396"/>
      <c r="WLJ844" s="396"/>
      <c r="WLK844" s="396"/>
      <c r="WLL844" s="396"/>
      <c r="WLM844" s="396"/>
      <c r="WLN844" s="396"/>
      <c r="WLO844" s="396"/>
      <c r="WLP844" s="396"/>
      <c r="WLQ844" s="396"/>
      <c r="WLR844" s="396"/>
      <c r="WLS844" s="396"/>
      <c r="WLT844" s="396"/>
      <c r="WLU844" s="396"/>
      <c r="WLV844" s="396"/>
      <c r="WLW844" s="396"/>
      <c r="WLX844" s="396"/>
      <c r="WLY844" s="396"/>
      <c r="WLZ844" s="396"/>
      <c r="WMA844" s="396"/>
      <c r="WMB844" s="396"/>
      <c r="WMC844" s="396"/>
      <c r="WMD844" s="396"/>
      <c r="WME844" s="396"/>
      <c r="WMF844" s="396"/>
      <c r="WMG844" s="396"/>
      <c r="WMH844" s="396"/>
      <c r="WMI844" s="396"/>
      <c r="WMJ844" s="396"/>
      <c r="WMK844" s="396"/>
      <c r="WML844" s="396"/>
      <c r="WMM844" s="396"/>
      <c r="WMN844" s="396"/>
      <c r="WMO844" s="396"/>
      <c r="WMP844" s="396"/>
      <c r="WMQ844" s="396"/>
      <c r="WMR844" s="396"/>
      <c r="WMS844" s="396"/>
      <c r="WMT844" s="396"/>
      <c r="WMU844" s="396"/>
      <c r="WMV844" s="396"/>
      <c r="WMW844" s="396"/>
      <c r="WMX844" s="396"/>
      <c r="WMY844" s="396"/>
      <c r="WMZ844" s="396"/>
      <c r="WNA844" s="396"/>
      <c r="WNB844" s="396"/>
      <c r="WNC844" s="396"/>
      <c r="WND844" s="396"/>
      <c r="WNE844" s="396"/>
      <c r="WNF844" s="396"/>
      <c r="WNG844" s="396"/>
      <c r="WNH844" s="396"/>
      <c r="WNI844" s="396"/>
      <c r="WNJ844" s="396"/>
      <c r="WNK844" s="396"/>
      <c r="WNL844" s="396"/>
      <c r="WNM844" s="396"/>
      <c r="WNN844" s="396"/>
      <c r="WNO844" s="396"/>
      <c r="WNP844" s="396"/>
      <c r="WNQ844" s="396"/>
      <c r="WNR844" s="396"/>
      <c r="WNS844" s="396"/>
      <c r="WNT844" s="396"/>
      <c r="WNU844" s="396"/>
      <c r="WNV844" s="396"/>
      <c r="WNW844" s="396"/>
      <c r="WNX844" s="396"/>
      <c r="WNY844" s="396"/>
      <c r="WNZ844" s="396"/>
      <c r="WOA844" s="396"/>
      <c r="WOB844" s="396"/>
      <c r="WOC844" s="396"/>
      <c r="WOD844" s="396"/>
      <c r="WOE844" s="396"/>
      <c r="WOF844" s="396"/>
      <c r="WOG844" s="396"/>
      <c r="WOH844" s="396"/>
      <c r="WOI844" s="396"/>
      <c r="WOJ844" s="396"/>
      <c r="WOK844" s="396"/>
      <c r="WOL844" s="396"/>
      <c r="WOM844" s="396"/>
      <c r="WON844" s="396"/>
      <c r="WOO844" s="396"/>
      <c r="WOP844" s="396"/>
      <c r="WOQ844" s="396"/>
      <c r="WOR844" s="396"/>
      <c r="WOS844" s="396"/>
      <c r="WOT844" s="396"/>
      <c r="WOU844" s="396"/>
      <c r="WOV844" s="396"/>
      <c r="WOW844" s="396"/>
      <c r="WOX844" s="396"/>
      <c r="WOY844" s="396"/>
      <c r="WOZ844" s="396"/>
      <c r="WPA844" s="396"/>
      <c r="WPB844" s="396"/>
      <c r="WPC844" s="396"/>
      <c r="WPD844" s="396"/>
      <c r="WPE844" s="396"/>
      <c r="WPF844" s="396"/>
      <c r="WPG844" s="396"/>
      <c r="WPH844" s="396"/>
      <c r="WPI844" s="396"/>
      <c r="WPJ844" s="396"/>
      <c r="WPK844" s="396"/>
      <c r="WPL844" s="396"/>
      <c r="WPM844" s="396"/>
      <c r="WPN844" s="396"/>
      <c r="WPO844" s="396"/>
      <c r="WPP844" s="396"/>
      <c r="WPQ844" s="396"/>
      <c r="WPR844" s="396"/>
      <c r="WPS844" s="396"/>
      <c r="WPT844" s="396"/>
      <c r="WPU844" s="396"/>
      <c r="WPV844" s="396"/>
      <c r="WPW844" s="396"/>
      <c r="WPX844" s="396"/>
      <c r="WPY844" s="396"/>
      <c r="WPZ844" s="396"/>
      <c r="WQA844" s="396"/>
      <c r="WQB844" s="396"/>
      <c r="WQC844" s="396"/>
      <c r="WQD844" s="396"/>
      <c r="WQE844" s="396"/>
      <c r="WQF844" s="396"/>
      <c r="WQG844" s="396"/>
      <c r="WQH844" s="396"/>
      <c r="WQI844" s="396"/>
      <c r="WQJ844" s="396"/>
      <c r="WQK844" s="396"/>
      <c r="WQL844" s="396"/>
      <c r="WQM844" s="396"/>
      <c r="WQN844" s="396"/>
      <c r="WQO844" s="396"/>
      <c r="WQP844" s="396"/>
      <c r="WQQ844" s="396"/>
      <c r="WQR844" s="396"/>
      <c r="WQS844" s="396"/>
      <c r="WQT844" s="396"/>
      <c r="WQU844" s="396"/>
      <c r="WQV844" s="396"/>
      <c r="WQW844" s="396"/>
      <c r="WQX844" s="396"/>
      <c r="WQY844" s="396"/>
      <c r="WQZ844" s="396"/>
      <c r="WRA844" s="396"/>
      <c r="WRB844" s="396"/>
      <c r="WRC844" s="396"/>
      <c r="WRD844" s="396"/>
      <c r="WRE844" s="396"/>
      <c r="WRF844" s="396"/>
      <c r="WRG844" s="396"/>
      <c r="WRH844" s="396"/>
      <c r="WRI844" s="396"/>
      <c r="WRJ844" s="396"/>
      <c r="WRK844" s="396"/>
      <c r="WRL844" s="396"/>
      <c r="WRM844" s="396"/>
      <c r="WRN844" s="396"/>
      <c r="WRO844" s="396"/>
      <c r="WRP844" s="396"/>
      <c r="WRQ844" s="396"/>
      <c r="WRR844" s="396"/>
      <c r="WRS844" s="396"/>
      <c r="WRT844" s="396"/>
      <c r="WRU844" s="396"/>
      <c r="WRV844" s="396"/>
      <c r="WRW844" s="396"/>
      <c r="WRX844" s="396"/>
      <c r="WRY844" s="396"/>
      <c r="WRZ844" s="396"/>
      <c r="WSA844" s="396"/>
      <c r="WSB844" s="396"/>
      <c r="WSC844" s="396"/>
      <c r="WSD844" s="396"/>
      <c r="WSE844" s="396"/>
      <c r="WSF844" s="396"/>
      <c r="WSG844" s="396"/>
      <c r="WSH844" s="396"/>
      <c r="WSI844" s="396"/>
      <c r="WSJ844" s="396"/>
      <c r="WSK844" s="396"/>
      <c r="WSL844" s="396"/>
      <c r="WSM844" s="396"/>
      <c r="WSN844" s="396"/>
      <c r="WSO844" s="396"/>
      <c r="WSP844" s="396"/>
      <c r="WSQ844" s="396"/>
      <c r="WSR844" s="396"/>
      <c r="WSS844" s="396"/>
      <c r="WST844" s="396"/>
      <c r="WSU844" s="396"/>
      <c r="WSV844" s="396"/>
      <c r="WSW844" s="396"/>
      <c r="WSX844" s="396"/>
      <c r="WSY844" s="396"/>
      <c r="WSZ844" s="396"/>
      <c r="WTA844" s="396"/>
      <c r="WTB844" s="396"/>
      <c r="WTC844" s="396"/>
      <c r="WTD844" s="396"/>
      <c r="WTE844" s="396"/>
      <c r="WTF844" s="396"/>
      <c r="WTG844" s="396"/>
      <c r="WTH844" s="396"/>
      <c r="WTI844" s="396"/>
      <c r="WTJ844" s="396"/>
      <c r="WTK844" s="396"/>
      <c r="WTL844" s="396"/>
      <c r="WTM844" s="396"/>
      <c r="WTN844" s="396"/>
      <c r="WTO844" s="396"/>
      <c r="WTP844" s="396"/>
      <c r="WTQ844" s="396"/>
      <c r="WTR844" s="396"/>
      <c r="WTS844" s="396"/>
      <c r="WTT844" s="396"/>
      <c r="WTU844" s="396"/>
      <c r="WTV844" s="396"/>
      <c r="WTW844" s="396"/>
      <c r="WTX844" s="396"/>
      <c r="WTY844" s="396"/>
      <c r="WTZ844" s="396"/>
      <c r="WUA844" s="396"/>
      <c r="WUB844" s="396"/>
      <c r="WUC844" s="396"/>
      <c r="WUD844" s="396"/>
      <c r="WUE844" s="396"/>
      <c r="WUF844" s="396"/>
      <c r="WUG844" s="396"/>
      <c r="WUH844" s="396"/>
      <c r="WUI844" s="396"/>
      <c r="WUJ844" s="396"/>
      <c r="WUK844" s="396"/>
      <c r="WUL844" s="396"/>
      <c r="WUM844" s="396"/>
      <c r="WUN844" s="396"/>
      <c r="WUO844" s="396"/>
      <c r="WUP844" s="396"/>
      <c r="WUQ844" s="396"/>
      <c r="WUR844" s="396"/>
      <c r="WUS844" s="396"/>
      <c r="WUT844" s="396"/>
      <c r="WUU844" s="396"/>
      <c r="WUV844" s="396"/>
      <c r="WUW844" s="396"/>
      <c r="WUX844" s="396"/>
      <c r="WUY844" s="396"/>
      <c r="WUZ844" s="396"/>
      <c r="WVA844" s="396"/>
      <c r="WVB844" s="396"/>
      <c r="WVC844" s="396"/>
      <c r="WVD844" s="396"/>
      <c r="WVE844" s="396"/>
      <c r="WVF844" s="396"/>
      <c r="WVG844" s="396"/>
      <c r="WVH844" s="396"/>
      <c r="WVI844" s="396"/>
      <c r="WVJ844" s="396"/>
      <c r="WVK844" s="396"/>
      <c r="WVL844" s="396"/>
      <c r="WVM844" s="396"/>
      <c r="WVN844" s="396"/>
      <c r="WVO844" s="396"/>
      <c r="WVP844" s="396"/>
      <c r="WVQ844" s="396"/>
      <c r="WVR844" s="396"/>
      <c r="WVS844" s="396"/>
      <c r="WVT844" s="396"/>
      <c r="WVU844" s="396"/>
      <c r="WVV844" s="396"/>
      <c r="WVW844" s="396"/>
      <c r="WVX844" s="396"/>
      <c r="WVY844" s="396"/>
      <c r="WVZ844" s="396"/>
      <c r="WWA844" s="396"/>
      <c r="WWB844" s="396"/>
      <c r="WWC844" s="396"/>
      <c r="WWD844" s="396"/>
      <c r="WWE844" s="396"/>
      <c r="WWF844" s="396"/>
      <c r="WWG844" s="396"/>
      <c r="WWH844" s="396"/>
      <c r="WWI844" s="396"/>
      <c r="WWJ844" s="396"/>
      <c r="WWK844" s="396"/>
      <c r="WWL844" s="396"/>
      <c r="WWM844" s="396"/>
      <c r="WWN844" s="396"/>
      <c r="WWO844" s="396"/>
      <c r="WWP844" s="396"/>
      <c r="WWQ844" s="396"/>
      <c r="WWR844" s="396"/>
      <c r="WWS844" s="396"/>
      <c r="WWT844" s="396"/>
      <c r="WWU844" s="396"/>
      <c r="WWV844" s="396"/>
      <c r="WWW844" s="396"/>
      <c r="WWX844" s="396"/>
      <c r="WWY844" s="396"/>
      <c r="WWZ844" s="396"/>
      <c r="WXA844" s="396"/>
      <c r="WXB844" s="396"/>
      <c r="WXC844" s="396"/>
      <c r="WXD844" s="396"/>
      <c r="WXE844" s="396"/>
      <c r="WXF844" s="396"/>
      <c r="WXG844" s="396"/>
      <c r="WXH844" s="396"/>
      <c r="WXI844" s="396"/>
      <c r="WXJ844" s="396"/>
      <c r="WXK844" s="396"/>
      <c r="WXL844" s="396"/>
      <c r="WXM844" s="396"/>
      <c r="WXN844" s="396"/>
      <c r="WXO844" s="396"/>
      <c r="WXP844" s="396"/>
      <c r="WXQ844" s="396"/>
      <c r="WXR844" s="396"/>
      <c r="WXS844" s="396"/>
      <c r="WXT844" s="396"/>
      <c r="WXU844" s="396"/>
      <c r="WXV844" s="396"/>
      <c r="WXW844" s="396"/>
      <c r="WXX844" s="396"/>
      <c r="WXY844" s="396"/>
      <c r="WXZ844" s="396"/>
      <c r="WYA844" s="396"/>
    </row>
    <row r="845" spans="1:16199" s="394" customFormat="1" ht="35.25" x14ac:dyDescent="0.5">
      <c r="A845" s="318">
        <v>821</v>
      </c>
      <c r="C845" s="364" t="s">
        <v>491</v>
      </c>
      <c r="D845" s="383"/>
      <c r="E845" s="355" t="s">
        <v>17016</v>
      </c>
      <c r="F845" s="355" t="s">
        <v>17016</v>
      </c>
      <c r="G845" s="355" t="s">
        <v>17016</v>
      </c>
      <c r="H845" s="355" t="s">
        <v>17016</v>
      </c>
      <c r="I845" s="355" t="s">
        <v>17016</v>
      </c>
      <c r="J845" s="360">
        <f>J846</f>
        <v>3234.9</v>
      </c>
      <c r="K845" s="360">
        <f t="shared" ref="K845:M845" si="471">K846</f>
        <v>1996</v>
      </c>
      <c r="L845" s="360">
        <f t="shared" si="471"/>
        <v>1996</v>
      </c>
      <c r="M845" s="361">
        <f t="shared" si="471"/>
        <v>63</v>
      </c>
      <c r="N845" s="355" t="s">
        <v>17016</v>
      </c>
      <c r="O845" s="355" t="s">
        <v>17016</v>
      </c>
      <c r="P845" s="358" t="s">
        <v>17016</v>
      </c>
      <c r="Q845" s="362">
        <f>Q846</f>
        <v>6148791.3200000003</v>
      </c>
      <c r="R845" s="362">
        <f t="shared" ref="R845:U845" si="472">R846</f>
        <v>0</v>
      </c>
      <c r="S845" s="360">
        <f t="shared" si="472"/>
        <v>5314895.870000001</v>
      </c>
      <c r="T845" s="360">
        <f t="shared" si="472"/>
        <v>344435.5</v>
      </c>
      <c r="U845" s="360">
        <f t="shared" si="472"/>
        <v>489459.94999999925</v>
      </c>
      <c r="V845" s="356">
        <f t="shared" si="470"/>
        <v>1900.7670468948036</v>
      </c>
      <c r="W845" s="363">
        <f>W846</f>
        <v>3770.81</v>
      </c>
      <c r="X845" s="396"/>
      <c r="Y845" s="396"/>
      <c r="Z845" s="396"/>
      <c r="AA845" s="396"/>
      <c r="AB845" s="396"/>
      <c r="AC845" s="396"/>
      <c r="AD845" s="396"/>
      <c r="AE845" s="396"/>
      <c r="AF845" s="396"/>
      <c r="AG845" s="396"/>
      <c r="AH845" s="396"/>
      <c r="AI845" s="396"/>
      <c r="AJ845" s="396"/>
      <c r="AK845" s="396"/>
      <c r="AL845" s="396"/>
      <c r="AM845" s="396"/>
      <c r="AN845" s="396"/>
      <c r="AO845" s="396"/>
      <c r="AP845" s="396"/>
      <c r="AQ845" s="396"/>
      <c r="AR845" s="396"/>
      <c r="AS845" s="396"/>
      <c r="AT845" s="396"/>
      <c r="AU845" s="396"/>
      <c r="AV845" s="396"/>
      <c r="AW845" s="396"/>
      <c r="AX845" s="396"/>
      <c r="AY845" s="396"/>
      <c r="AZ845" s="396"/>
      <c r="BA845" s="396"/>
      <c r="BB845" s="396"/>
      <c r="BC845" s="396"/>
      <c r="BD845" s="396"/>
      <c r="BE845" s="396"/>
      <c r="BF845" s="396"/>
      <c r="BG845" s="396"/>
      <c r="BH845" s="396"/>
      <c r="BI845" s="396"/>
      <c r="BJ845" s="396"/>
      <c r="BK845" s="396"/>
      <c r="BL845" s="396"/>
      <c r="BM845" s="396"/>
      <c r="BN845" s="396"/>
      <c r="BO845" s="396"/>
      <c r="BP845" s="396"/>
      <c r="BQ845" s="396"/>
      <c r="BR845" s="396"/>
      <c r="BS845" s="396"/>
      <c r="BT845" s="396"/>
      <c r="BU845" s="396"/>
      <c r="BV845" s="396"/>
      <c r="BW845" s="396"/>
      <c r="BX845" s="396"/>
      <c r="BY845" s="396"/>
      <c r="BZ845" s="396"/>
      <c r="CA845" s="396"/>
      <c r="CB845" s="396"/>
      <c r="CC845" s="396"/>
      <c r="CD845" s="396"/>
      <c r="CE845" s="396"/>
      <c r="CF845" s="396"/>
      <c r="CG845" s="396"/>
      <c r="CH845" s="396"/>
      <c r="CI845" s="396"/>
      <c r="CJ845" s="396"/>
      <c r="CK845" s="396"/>
      <c r="CL845" s="396"/>
      <c r="CM845" s="396"/>
      <c r="CN845" s="396"/>
      <c r="CO845" s="396"/>
      <c r="CP845" s="396"/>
      <c r="CQ845" s="396"/>
      <c r="CR845" s="396"/>
      <c r="CS845" s="396"/>
      <c r="CT845" s="396"/>
      <c r="CU845" s="396"/>
      <c r="CV845" s="396"/>
      <c r="CW845" s="396"/>
      <c r="CX845" s="396"/>
      <c r="CY845" s="396"/>
      <c r="CZ845" s="396"/>
      <c r="DA845" s="396"/>
      <c r="DB845" s="396"/>
      <c r="DC845" s="396"/>
      <c r="DD845" s="396"/>
      <c r="DE845" s="396"/>
      <c r="DF845" s="396"/>
      <c r="DG845" s="396"/>
      <c r="DH845" s="396"/>
      <c r="DI845" s="396"/>
      <c r="DJ845" s="396"/>
      <c r="DK845" s="396"/>
      <c r="DL845" s="396"/>
      <c r="DM845" s="396"/>
      <c r="DN845" s="396"/>
      <c r="DO845" s="396"/>
      <c r="DP845" s="396"/>
      <c r="DQ845" s="396"/>
      <c r="DR845" s="396"/>
      <c r="DS845" s="396"/>
      <c r="DT845" s="396"/>
      <c r="DU845" s="396"/>
      <c r="DV845" s="396"/>
      <c r="DW845" s="396"/>
      <c r="DX845" s="396"/>
      <c r="DY845" s="396"/>
      <c r="DZ845" s="396"/>
      <c r="EA845" s="396"/>
      <c r="EB845" s="396"/>
      <c r="EC845" s="396"/>
      <c r="ED845" s="396"/>
      <c r="EE845" s="396"/>
      <c r="EF845" s="396"/>
      <c r="EG845" s="396"/>
      <c r="EH845" s="396"/>
      <c r="EI845" s="396"/>
      <c r="EJ845" s="396"/>
      <c r="EK845" s="396"/>
      <c r="EL845" s="396"/>
      <c r="EM845" s="396"/>
      <c r="EN845" s="396"/>
      <c r="EO845" s="396"/>
      <c r="EP845" s="396"/>
      <c r="EQ845" s="396"/>
      <c r="ER845" s="396"/>
      <c r="ES845" s="396"/>
      <c r="ET845" s="396"/>
      <c r="EU845" s="396"/>
      <c r="EV845" s="396"/>
      <c r="EW845" s="396"/>
      <c r="EX845" s="396"/>
      <c r="EY845" s="396"/>
      <c r="EZ845" s="396"/>
      <c r="FA845" s="396"/>
      <c r="FB845" s="396"/>
      <c r="FC845" s="396"/>
      <c r="FD845" s="396"/>
      <c r="FE845" s="396"/>
      <c r="FF845" s="396"/>
      <c r="FG845" s="396"/>
      <c r="FH845" s="396"/>
      <c r="FI845" s="396"/>
      <c r="FJ845" s="396"/>
      <c r="FK845" s="396"/>
      <c r="FL845" s="396"/>
      <c r="FM845" s="396"/>
      <c r="FN845" s="396"/>
      <c r="FO845" s="396"/>
      <c r="FP845" s="396"/>
      <c r="FQ845" s="396"/>
      <c r="FR845" s="396"/>
      <c r="FS845" s="396"/>
      <c r="FT845" s="396"/>
      <c r="FU845" s="396"/>
      <c r="FV845" s="396"/>
      <c r="FW845" s="396"/>
      <c r="FX845" s="396"/>
      <c r="FY845" s="396"/>
      <c r="FZ845" s="396"/>
      <c r="GA845" s="396"/>
      <c r="GB845" s="396"/>
      <c r="GC845" s="396"/>
      <c r="GD845" s="396"/>
      <c r="GE845" s="396"/>
      <c r="GF845" s="396"/>
      <c r="GG845" s="396"/>
      <c r="GH845" s="396"/>
      <c r="GI845" s="396"/>
      <c r="GJ845" s="396"/>
      <c r="GK845" s="396"/>
      <c r="GL845" s="396"/>
      <c r="GM845" s="396"/>
      <c r="GN845" s="396"/>
      <c r="GO845" s="396"/>
      <c r="GP845" s="396"/>
      <c r="GQ845" s="396"/>
      <c r="GR845" s="396"/>
      <c r="GS845" s="396"/>
      <c r="GT845" s="396"/>
      <c r="GU845" s="396"/>
      <c r="GV845" s="396"/>
      <c r="GW845" s="396"/>
      <c r="GX845" s="396"/>
      <c r="GY845" s="396"/>
      <c r="GZ845" s="396"/>
      <c r="HA845" s="396"/>
      <c r="HB845" s="396"/>
      <c r="HC845" s="396"/>
      <c r="HD845" s="396"/>
      <c r="HE845" s="396"/>
      <c r="HF845" s="396"/>
      <c r="HG845" s="396"/>
      <c r="HH845" s="396"/>
      <c r="HI845" s="396"/>
      <c r="HJ845" s="396"/>
      <c r="HK845" s="396"/>
      <c r="HL845" s="396"/>
      <c r="HM845" s="396"/>
      <c r="HN845" s="396"/>
      <c r="HO845" s="396"/>
      <c r="HP845" s="396"/>
      <c r="HQ845" s="396"/>
      <c r="HR845" s="396"/>
      <c r="HS845" s="396"/>
      <c r="HT845" s="396"/>
      <c r="HU845" s="396"/>
      <c r="HV845" s="396"/>
      <c r="HW845" s="396"/>
      <c r="HX845" s="396"/>
      <c r="HY845" s="396"/>
      <c r="HZ845" s="396"/>
      <c r="IA845" s="396"/>
      <c r="IB845" s="396"/>
      <c r="IC845" s="396"/>
      <c r="ID845" s="396"/>
      <c r="IE845" s="396"/>
      <c r="IF845" s="396"/>
      <c r="IG845" s="396"/>
      <c r="IH845" s="396"/>
      <c r="II845" s="396"/>
      <c r="IJ845" s="396"/>
      <c r="IK845" s="396"/>
      <c r="IL845" s="396"/>
      <c r="IM845" s="396"/>
      <c r="IN845" s="396"/>
      <c r="IO845" s="396"/>
      <c r="IP845" s="396"/>
      <c r="IQ845" s="396"/>
      <c r="IR845" s="396"/>
      <c r="IS845" s="396"/>
      <c r="IT845" s="396"/>
      <c r="IU845" s="396"/>
      <c r="IV845" s="396"/>
      <c r="IW845" s="396"/>
      <c r="IX845" s="396"/>
      <c r="IY845" s="396"/>
      <c r="IZ845" s="396"/>
      <c r="JA845" s="396"/>
      <c r="JB845" s="396"/>
      <c r="JC845" s="396"/>
      <c r="JD845" s="396"/>
      <c r="JE845" s="396"/>
      <c r="JF845" s="396"/>
      <c r="JG845" s="396"/>
      <c r="JH845" s="396"/>
      <c r="JI845" s="396"/>
      <c r="JJ845" s="396"/>
      <c r="JK845" s="396"/>
      <c r="JL845" s="396"/>
      <c r="JM845" s="396"/>
      <c r="JN845" s="396"/>
      <c r="JO845" s="396"/>
      <c r="JP845" s="396"/>
      <c r="JQ845" s="396"/>
      <c r="JR845" s="396"/>
      <c r="JS845" s="396"/>
      <c r="JT845" s="396"/>
      <c r="JU845" s="396"/>
      <c r="JV845" s="396"/>
      <c r="JW845" s="396"/>
      <c r="JX845" s="396"/>
      <c r="JY845" s="396"/>
      <c r="JZ845" s="396"/>
      <c r="KA845" s="396"/>
      <c r="KB845" s="396"/>
      <c r="KC845" s="396"/>
      <c r="KD845" s="396"/>
      <c r="KE845" s="396"/>
      <c r="KF845" s="396"/>
      <c r="KG845" s="396"/>
      <c r="KH845" s="396"/>
      <c r="KI845" s="396"/>
      <c r="KJ845" s="396"/>
      <c r="KK845" s="396"/>
      <c r="KL845" s="396"/>
      <c r="KM845" s="396"/>
      <c r="KN845" s="396"/>
      <c r="KO845" s="396"/>
      <c r="KP845" s="396"/>
      <c r="KQ845" s="396"/>
      <c r="KR845" s="396"/>
      <c r="KS845" s="396"/>
      <c r="KT845" s="396"/>
      <c r="KU845" s="396"/>
      <c r="KV845" s="396"/>
      <c r="KW845" s="396"/>
      <c r="KX845" s="396"/>
      <c r="KY845" s="396"/>
      <c r="KZ845" s="396"/>
      <c r="LA845" s="396"/>
      <c r="LB845" s="396"/>
      <c r="LC845" s="396"/>
      <c r="LD845" s="396"/>
      <c r="LE845" s="396"/>
      <c r="LF845" s="396"/>
      <c r="LG845" s="396"/>
      <c r="LH845" s="396"/>
      <c r="LI845" s="396"/>
      <c r="LJ845" s="396"/>
      <c r="LK845" s="396"/>
      <c r="LL845" s="396"/>
      <c r="LM845" s="396"/>
      <c r="LN845" s="396"/>
      <c r="LO845" s="396"/>
      <c r="LP845" s="396"/>
      <c r="LQ845" s="396"/>
      <c r="LR845" s="396"/>
      <c r="LS845" s="396"/>
      <c r="LT845" s="396"/>
      <c r="LU845" s="396"/>
      <c r="LV845" s="396"/>
      <c r="LW845" s="396"/>
      <c r="LX845" s="396"/>
      <c r="LY845" s="396"/>
      <c r="LZ845" s="396"/>
      <c r="MA845" s="396"/>
      <c r="MB845" s="396"/>
      <c r="MC845" s="396"/>
      <c r="MD845" s="396"/>
      <c r="ME845" s="396"/>
      <c r="MF845" s="396"/>
      <c r="MG845" s="396"/>
      <c r="MH845" s="396"/>
      <c r="MI845" s="396"/>
      <c r="MJ845" s="396"/>
      <c r="MK845" s="396"/>
      <c r="ML845" s="396"/>
      <c r="MM845" s="396"/>
      <c r="MN845" s="396"/>
      <c r="MO845" s="396"/>
      <c r="MP845" s="396"/>
      <c r="MQ845" s="396"/>
      <c r="MR845" s="396"/>
      <c r="MS845" s="396"/>
      <c r="MT845" s="396"/>
      <c r="MU845" s="396"/>
      <c r="MV845" s="396"/>
      <c r="MW845" s="396"/>
      <c r="MX845" s="396"/>
      <c r="MY845" s="396"/>
      <c r="MZ845" s="396"/>
      <c r="NA845" s="396"/>
      <c r="NB845" s="396"/>
      <c r="NC845" s="396"/>
      <c r="ND845" s="396"/>
      <c r="NE845" s="396"/>
      <c r="NF845" s="396"/>
      <c r="NG845" s="396"/>
      <c r="NH845" s="396"/>
      <c r="NI845" s="396"/>
      <c r="NJ845" s="396"/>
      <c r="NK845" s="396"/>
      <c r="NL845" s="396"/>
      <c r="NM845" s="396"/>
      <c r="NN845" s="396"/>
      <c r="NO845" s="396"/>
      <c r="NP845" s="396"/>
      <c r="NQ845" s="396"/>
      <c r="NR845" s="396"/>
      <c r="NS845" s="396"/>
      <c r="NT845" s="396"/>
      <c r="NU845" s="396"/>
      <c r="NV845" s="396"/>
      <c r="NW845" s="396"/>
      <c r="NX845" s="396"/>
      <c r="NY845" s="396"/>
      <c r="NZ845" s="396"/>
      <c r="OA845" s="396"/>
      <c r="OB845" s="396"/>
      <c r="OC845" s="396"/>
      <c r="OD845" s="396"/>
      <c r="OE845" s="396"/>
      <c r="OF845" s="396"/>
      <c r="OG845" s="396"/>
      <c r="OH845" s="396"/>
      <c r="OI845" s="396"/>
      <c r="OJ845" s="396"/>
      <c r="OK845" s="396"/>
      <c r="OL845" s="396"/>
      <c r="OM845" s="396"/>
      <c r="ON845" s="396"/>
      <c r="OO845" s="396"/>
      <c r="OP845" s="396"/>
      <c r="OQ845" s="396"/>
      <c r="OR845" s="396"/>
      <c r="OS845" s="396"/>
      <c r="OT845" s="396"/>
      <c r="OU845" s="396"/>
      <c r="OV845" s="396"/>
      <c r="OW845" s="396"/>
      <c r="OX845" s="396"/>
      <c r="OY845" s="396"/>
      <c r="OZ845" s="396"/>
      <c r="PA845" s="396"/>
      <c r="PB845" s="396"/>
      <c r="PC845" s="396"/>
      <c r="PD845" s="396"/>
      <c r="PE845" s="396"/>
      <c r="PF845" s="396"/>
      <c r="PG845" s="396"/>
      <c r="PH845" s="396"/>
      <c r="PI845" s="396"/>
      <c r="PJ845" s="396"/>
      <c r="PK845" s="396"/>
      <c r="PL845" s="396"/>
      <c r="PM845" s="396"/>
      <c r="PN845" s="396"/>
      <c r="PO845" s="396"/>
      <c r="PP845" s="396"/>
      <c r="PQ845" s="396"/>
      <c r="PR845" s="396"/>
      <c r="PS845" s="396"/>
      <c r="PT845" s="396"/>
      <c r="PU845" s="396"/>
      <c r="PV845" s="396"/>
      <c r="PW845" s="396"/>
      <c r="PX845" s="396"/>
      <c r="PY845" s="396"/>
      <c r="PZ845" s="396"/>
      <c r="QA845" s="396"/>
      <c r="QB845" s="396"/>
      <c r="QC845" s="396"/>
      <c r="QD845" s="396"/>
      <c r="QE845" s="396"/>
      <c r="QF845" s="396"/>
      <c r="QG845" s="396"/>
      <c r="QH845" s="396"/>
      <c r="QI845" s="396"/>
      <c r="QJ845" s="396"/>
      <c r="QK845" s="396"/>
      <c r="QL845" s="396"/>
      <c r="QM845" s="396"/>
      <c r="QN845" s="396"/>
      <c r="QO845" s="396"/>
      <c r="QP845" s="396"/>
      <c r="QQ845" s="396"/>
      <c r="QR845" s="396"/>
      <c r="QS845" s="396"/>
      <c r="QT845" s="396"/>
      <c r="QU845" s="396"/>
      <c r="QV845" s="396"/>
      <c r="QW845" s="396"/>
      <c r="QX845" s="396"/>
      <c r="QY845" s="396"/>
      <c r="QZ845" s="396"/>
      <c r="RA845" s="396"/>
      <c r="RB845" s="396"/>
      <c r="RC845" s="396"/>
      <c r="RD845" s="396"/>
      <c r="RE845" s="396"/>
      <c r="RF845" s="396"/>
      <c r="RG845" s="396"/>
      <c r="RH845" s="396"/>
      <c r="RI845" s="396"/>
      <c r="RJ845" s="396"/>
      <c r="RK845" s="396"/>
      <c r="RL845" s="396"/>
      <c r="RM845" s="396"/>
      <c r="RN845" s="396"/>
      <c r="RO845" s="396"/>
      <c r="RP845" s="396"/>
      <c r="RQ845" s="396"/>
      <c r="RR845" s="396"/>
      <c r="RS845" s="396"/>
      <c r="RT845" s="396"/>
      <c r="RU845" s="396"/>
      <c r="RV845" s="396"/>
      <c r="RW845" s="396"/>
      <c r="RX845" s="396"/>
      <c r="RY845" s="396"/>
      <c r="RZ845" s="396"/>
      <c r="SA845" s="396"/>
      <c r="SB845" s="396"/>
      <c r="SC845" s="396"/>
      <c r="SD845" s="396"/>
      <c r="SE845" s="396"/>
      <c r="SF845" s="396"/>
      <c r="SG845" s="396"/>
      <c r="SH845" s="396"/>
      <c r="SI845" s="396"/>
      <c r="SJ845" s="396"/>
      <c r="SK845" s="396"/>
      <c r="SL845" s="396"/>
      <c r="SM845" s="396"/>
      <c r="SN845" s="396"/>
      <c r="SO845" s="396"/>
      <c r="SP845" s="396"/>
      <c r="SQ845" s="396"/>
      <c r="SR845" s="396"/>
      <c r="SS845" s="396"/>
      <c r="ST845" s="396"/>
      <c r="SU845" s="396"/>
      <c r="SV845" s="396"/>
      <c r="SW845" s="396"/>
      <c r="SX845" s="396"/>
      <c r="SY845" s="396"/>
      <c r="SZ845" s="396"/>
      <c r="TA845" s="396"/>
      <c r="TB845" s="396"/>
      <c r="TC845" s="396"/>
      <c r="TD845" s="396"/>
      <c r="TE845" s="396"/>
      <c r="TF845" s="396"/>
      <c r="TG845" s="396"/>
      <c r="TH845" s="396"/>
      <c r="TI845" s="396"/>
      <c r="TJ845" s="396"/>
      <c r="TK845" s="396"/>
      <c r="TL845" s="396"/>
      <c r="TM845" s="396"/>
      <c r="TN845" s="396"/>
      <c r="TO845" s="396"/>
      <c r="TP845" s="396"/>
      <c r="TQ845" s="396"/>
      <c r="TR845" s="396"/>
      <c r="TS845" s="396"/>
      <c r="TT845" s="396"/>
      <c r="TU845" s="396"/>
      <c r="TV845" s="396"/>
      <c r="TW845" s="396"/>
      <c r="TX845" s="396"/>
      <c r="TY845" s="396"/>
      <c r="TZ845" s="396"/>
      <c r="UA845" s="396"/>
      <c r="UB845" s="396"/>
      <c r="UC845" s="396"/>
      <c r="UD845" s="396"/>
      <c r="UE845" s="396"/>
      <c r="UF845" s="396"/>
      <c r="UG845" s="396"/>
      <c r="UH845" s="396"/>
      <c r="UI845" s="396"/>
      <c r="UJ845" s="396"/>
      <c r="UK845" s="396"/>
      <c r="UL845" s="396"/>
      <c r="UM845" s="396"/>
      <c r="UN845" s="396"/>
      <c r="UO845" s="396"/>
      <c r="UP845" s="396"/>
      <c r="UQ845" s="396"/>
      <c r="UR845" s="396"/>
      <c r="US845" s="396"/>
      <c r="UT845" s="396"/>
      <c r="UU845" s="396"/>
      <c r="UV845" s="396"/>
      <c r="UW845" s="396"/>
      <c r="UX845" s="396"/>
      <c r="UY845" s="396"/>
      <c r="UZ845" s="396"/>
      <c r="VA845" s="396"/>
      <c r="VB845" s="396"/>
      <c r="VC845" s="396"/>
      <c r="VD845" s="396"/>
      <c r="VE845" s="396"/>
      <c r="VF845" s="396"/>
      <c r="VG845" s="396"/>
      <c r="VH845" s="396"/>
      <c r="VI845" s="396"/>
      <c r="VJ845" s="396"/>
      <c r="VK845" s="396"/>
      <c r="VL845" s="396"/>
      <c r="VM845" s="396"/>
      <c r="VN845" s="396"/>
      <c r="VO845" s="396"/>
      <c r="VP845" s="396"/>
      <c r="VQ845" s="396"/>
      <c r="VR845" s="396"/>
      <c r="VS845" s="396"/>
      <c r="VT845" s="396"/>
      <c r="VU845" s="396"/>
      <c r="VV845" s="396"/>
      <c r="VW845" s="396"/>
      <c r="VX845" s="396"/>
      <c r="VY845" s="396"/>
      <c r="VZ845" s="396"/>
      <c r="WA845" s="396"/>
      <c r="WB845" s="396"/>
      <c r="WC845" s="396"/>
      <c r="WD845" s="396"/>
      <c r="WE845" s="396"/>
      <c r="WF845" s="396"/>
      <c r="WG845" s="396"/>
      <c r="WH845" s="396"/>
      <c r="WI845" s="396"/>
      <c r="WJ845" s="396"/>
      <c r="WK845" s="396"/>
      <c r="WL845" s="396"/>
      <c r="WM845" s="396"/>
      <c r="WN845" s="396"/>
      <c r="WO845" s="396"/>
      <c r="WP845" s="396"/>
      <c r="WQ845" s="396"/>
      <c r="WR845" s="396"/>
      <c r="WS845" s="396"/>
      <c r="WT845" s="396"/>
      <c r="WU845" s="396"/>
      <c r="WV845" s="396"/>
      <c r="WW845" s="396"/>
      <c r="WX845" s="396"/>
      <c r="WY845" s="396"/>
      <c r="WZ845" s="396"/>
      <c r="XA845" s="396"/>
      <c r="XB845" s="396"/>
      <c r="XC845" s="396"/>
      <c r="XD845" s="396"/>
      <c r="XE845" s="396"/>
      <c r="XF845" s="396"/>
      <c r="XG845" s="396"/>
      <c r="XH845" s="396"/>
      <c r="XI845" s="396"/>
      <c r="XJ845" s="396"/>
      <c r="XK845" s="396"/>
      <c r="XL845" s="396"/>
      <c r="XM845" s="396"/>
      <c r="XN845" s="396"/>
      <c r="XO845" s="396"/>
      <c r="XP845" s="396"/>
      <c r="XQ845" s="396"/>
      <c r="XR845" s="396"/>
      <c r="XS845" s="396"/>
      <c r="XT845" s="396"/>
      <c r="XU845" s="396"/>
      <c r="XV845" s="396"/>
      <c r="XW845" s="396"/>
      <c r="XX845" s="396"/>
      <c r="XY845" s="396"/>
      <c r="XZ845" s="396"/>
      <c r="YA845" s="396"/>
      <c r="YB845" s="396"/>
      <c r="YC845" s="396"/>
      <c r="YD845" s="396"/>
      <c r="YE845" s="396"/>
      <c r="YF845" s="396"/>
      <c r="YG845" s="396"/>
      <c r="YH845" s="396"/>
      <c r="YI845" s="396"/>
      <c r="YJ845" s="396"/>
      <c r="YK845" s="396"/>
      <c r="YL845" s="396"/>
      <c r="YM845" s="396"/>
      <c r="YN845" s="396"/>
      <c r="YO845" s="396"/>
      <c r="YP845" s="396"/>
      <c r="YQ845" s="396"/>
      <c r="YR845" s="396"/>
      <c r="YS845" s="396"/>
      <c r="YT845" s="396"/>
      <c r="YU845" s="396"/>
      <c r="YV845" s="396"/>
      <c r="YW845" s="396"/>
      <c r="YX845" s="396"/>
      <c r="YY845" s="396"/>
      <c r="YZ845" s="396"/>
      <c r="ZA845" s="396"/>
      <c r="ZB845" s="396"/>
      <c r="ZC845" s="396"/>
      <c r="ZD845" s="396"/>
      <c r="ZE845" s="396"/>
      <c r="ZF845" s="396"/>
      <c r="ZG845" s="396"/>
      <c r="ZH845" s="396"/>
      <c r="ZI845" s="396"/>
      <c r="ZJ845" s="396"/>
      <c r="ZK845" s="396"/>
      <c r="ZL845" s="396"/>
      <c r="ZM845" s="396"/>
      <c r="ZN845" s="396"/>
      <c r="ZO845" s="396"/>
      <c r="ZP845" s="396"/>
      <c r="ZQ845" s="396"/>
      <c r="ZR845" s="396"/>
      <c r="ZS845" s="396"/>
      <c r="ZT845" s="396"/>
      <c r="ZU845" s="396"/>
      <c r="ZV845" s="396"/>
      <c r="ZW845" s="396"/>
      <c r="ZX845" s="396"/>
      <c r="ZY845" s="396"/>
      <c r="ZZ845" s="396"/>
      <c r="AAA845" s="396"/>
      <c r="AAB845" s="396"/>
      <c r="AAC845" s="396"/>
      <c r="AAD845" s="396"/>
      <c r="AAE845" s="396"/>
      <c r="AAF845" s="396"/>
      <c r="AAG845" s="396"/>
      <c r="AAH845" s="396"/>
      <c r="AAI845" s="396"/>
      <c r="AAJ845" s="396"/>
      <c r="AAK845" s="396"/>
      <c r="AAL845" s="396"/>
      <c r="AAM845" s="396"/>
      <c r="AAN845" s="396"/>
      <c r="AAO845" s="396"/>
      <c r="AAP845" s="396"/>
      <c r="AAQ845" s="396"/>
      <c r="AAR845" s="396"/>
      <c r="AAS845" s="396"/>
      <c r="AAT845" s="396"/>
      <c r="AAU845" s="396"/>
      <c r="AAV845" s="396"/>
      <c r="AAW845" s="396"/>
      <c r="AAX845" s="396"/>
      <c r="AAY845" s="396"/>
      <c r="AAZ845" s="396"/>
      <c r="ABA845" s="396"/>
      <c r="ABB845" s="396"/>
      <c r="ABC845" s="396"/>
      <c r="ABD845" s="396"/>
      <c r="ABE845" s="396"/>
      <c r="ABF845" s="396"/>
      <c r="ABG845" s="396"/>
      <c r="ABH845" s="396"/>
      <c r="ABI845" s="396"/>
      <c r="ABJ845" s="396"/>
      <c r="ABK845" s="396"/>
      <c r="ABL845" s="396"/>
      <c r="ABM845" s="396"/>
      <c r="ABN845" s="396"/>
      <c r="ABO845" s="396"/>
      <c r="ABP845" s="396"/>
      <c r="ABQ845" s="396"/>
      <c r="ABR845" s="396"/>
      <c r="ABS845" s="396"/>
      <c r="ABT845" s="396"/>
      <c r="ABU845" s="396"/>
      <c r="ABV845" s="396"/>
      <c r="ABW845" s="396"/>
      <c r="ABX845" s="396"/>
      <c r="ABY845" s="396"/>
      <c r="ABZ845" s="396"/>
      <c r="ACA845" s="396"/>
      <c r="ACB845" s="396"/>
      <c r="ACC845" s="396"/>
      <c r="ACD845" s="396"/>
      <c r="ACE845" s="396"/>
      <c r="ACF845" s="396"/>
      <c r="ACG845" s="396"/>
      <c r="ACH845" s="396"/>
      <c r="ACI845" s="396"/>
      <c r="ACJ845" s="396"/>
      <c r="ACK845" s="396"/>
      <c r="ACL845" s="396"/>
      <c r="ACM845" s="396"/>
      <c r="ACN845" s="396"/>
      <c r="ACO845" s="396"/>
      <c r="ACP845" s="396"/>
      <c r="ACQ845" s="396"/>
      <c r="ACR845" s="396"/>
      <c r="ACS845" s="396"/>
      <c r="ACT845" s="396"/>
      <c r="ACU845" s="396"/>
      <c r="ACV845" s="396"/>
      <c r="ACW845" s="396"/>
      <c r="ACX845" s="396"/>
      <c r="ACY845" s="396"/>
      <c r="ACZ845" s="396"/>
      <c r="ADA845" s="396"/>
      <c r="ADB845" s="396"/>
      <c r="ADC845" s="396"/>
      <c r="ADD845" s="396"/>
      <c r="ADE845" s="396"/>
      <c r="ADF845" s="396"/>
      <c r="ADG845" s="396"/>
      <c r="ADH845" s="396"/>
      <c r="ADI845" s="396"/>
      <c r="ADJ845" s="396"/>
      <c r="ADK845" s="396"/>
      <c r="ADL845" s="396"/>
      <c r="ADM845" s="396"/>
      <c r="ADN845" s="396"/>
      <c r="ADO845" s="396"/>
      <c r="ADP845" s="396"/>
      <c r="ADQ845" s="396"/>
      <c r="ADR845" s="396"/>
      <c r="ADS845" s="396"/>
      <c r="ADT845" s="396"/>
      <c r="ADU845" s="396"/>
      <c r="ADV845" s="396"/>
      <c r="ADW845" s="396"/>
      <c r="ADX845" s="396"/>
      <c r="ADY845" s="396"/>
      <c r="ADZ845" s="396"/>
      <c r="AEA845" s="396"/>
      <c r="AEB845" s="396"/>
      <c r="AEC845" s="396"/>
      <c r="AED845" s="396"/>
      <c r="AEE845" s="396"/>
      <c r="AEF845" s="396"/>
      <c r="AEG845" s="396"/>
      <c r="AEH845" s="396"/>
      <c r="AEI845" s="396"/>
      <c r="AEJ845" s="396"/>
      <c r="AEK845" s="396"/>
      <c r="AEL845" s="396"/>
      <c r="AEM845" s="396"/>
      <c r="AEN845" s="396"/>
      <c r="AEO845" s="396"/>
      <c r="AEP845" s="396"/>
      <c r="AEQ845" s="396"/>
      <c r="AER845" s="396"/>
      <c r="AES845" s="396"/>
      <c r="AET845" s="396"/>
      <c r="AEU845" s="396"/>
      <c r="AEV845" s="396"/>
      <c r="AEW845" s="396"/>
      <c r="AEX845" s="396"/>
      <c r="AEY845" s="396"/>
      <c r="AEZ845" s="396"/>
      <c r="AFA845" s="396"/>
      <c r="AFB845" s="396"/>
      <c r="AFC845" s="396"/>
      <c r="AFD845" s="396"/>
      <c r="AFE845" s="396"/>
      <c r="AFF845" s="396"/>
      <c r="AFG845" s="396"/>
      <c r="AFH845" s="396"/>
      <c r="AFI845" s="396"/>
      <c r="AFJ845" s="396"/>
      <c r="AFK845" s="396"/>
      <c r="AFL845" s="396"/>
      <c r="AFM845" s="396"/>
      <c r="AFN845" s="396"/>
      <c r="AFO845" s="396"/>
      <c r="AFP845" s="396"/>
      <c r="AFQ845" s="396"/>
      <c r="AFR845" s="396"/>
      <c r="AFS845" s="396"/>
      <c r="AFT845" s="396"/>
      <c r="AFU845" s="396"/>
      <c r="AFV845" s="396"/>
      <c r="AFW845" s="396"/>
      <c r="AFX845" s="396"/>
      <c r="AFY845" s="396"/>
      <c r="AFZ845" s="396"/>
      <c r="AGA845" s="396"/>
      <c r="AGB845" s="396"/>
      <c r="AGC845" s="396"/>
      <c r="AGD845" s="396"/>
      <c r="AGE845" s="396"/>
      <c r="AGF845" s="396"/>
      <c r="AGG845" s="396"/>
      <c r="AGH845" s="396"/>
      <c r="AGI845" s="396"/>
      <c r="AGJ845" s="396"/>
      <c r="AGK845" s="396"/>
      <c r="AGL845" s="396"/>
      <c r="AGM845" s="396"/>
      <c r="AGN845" s="396"/>
      <c r="AGO845" s="396"/>
      <c r="AGP845" s="396"/>
      <c r="AGQ845" s="396"/>
      <c r="AGR845" s="396"/>
      <c r="AGS845" s="396"/>
      <c r="AGT845" s="396"/>
      <c r="AGU845" s="396"/>
      <c r="AGV845" s="396"/>
      <c r="AGW845" s="396"/>
      <c r="AGX845" s="396"/>
      <c r="AGY845" s="396"/>
      <c r="AGZ845" s="396"/>
      <c r="AHA845" s="396"/>
      <c r="AHB845" s="396"/>
      <c r="AHC845" s="396"/>
      <c r="AHD845" s="396"/>
      <c r="AHE845" s="396"/>
      <c r="AHF845" s="396"/>
      <c r="AHG845" s="396"/>
      <c r="AHH845" s="396"/>
      <c r="AHI845" s="396"/>
      <c r="AHJ845" s="396"/>
      <c r="AHK845" s="396"/>
      <c r="AHL845" s="396"/>
      <c r="AHM845" s="396"/>
      <c r="AHN845" s="396"/>
      <c r="AHO845" s="396"/>
      <c r="AHP845" s="396"/>
      <c r="AHQ845" s="396"/>
      <c r="AHR845" s="396"/>
      <c r="AHS845" s="396"/>
      <c r="AHT845" s="396"/>
      <c r="AHU845" s="396"/>
      <c r="AHV845" s="396"/>
      <c r="AHW845" s="396"/>
      <c r="AHX845" s="396"/>
      <c r="AHY845" s="396"/>
      <c r="AHZ845" s="396"/>
      <c r="AIA845" s="396"/>
      <c r="AIB845" s="396"/>
      <c r="AIC845" s="396"/>
      <c r="AID845" s="396"/>
      <c r="AIE845" s="396"/>
      <c r="AIF845" s="396"/>
      <c r="AIG845" s="396"/>
      <c r="AIH845" s="396"/>
      <c r="AII845" s="396"/>
      <c r="AIJ845" s="396"/>
      <c r="AIK845" s="396"/>
      <c r="AIL845" s="396"/>
      <c r="AIM845" s="396"/>
      <c r="AIN845" s="396"/>
      <c r="AIO845" s="396"/>
      <c r="AIP845" s="396"/>
      <c r="AIQ845" s="396"/>
      <c r="AIR845" s="396"/>
      <c r="AIS845" s="396"/>
      <c r="AIT845" s="396"/>
      <c r="AIU845" s="396"/>
      <c r="AIV845" s="396"/>
      <c r="AIW845" s="396"/>
      <c r="AIX845" s="396"/>
      <c r="AIY845" s="396"/>
      <c r="AIZ845" s="396"/>
      <c r="AJA845" s="396"/>
      <c r="AJB845" s="396"/>
      <c r="AJC845" s="396"/>
      <c r="AJD845" s="396"/>
      <c r="AJE845" s="396"/>
      <c r="AJF845" s="396"/>
      <c r="AJG845" s="396"/>
      <c r="AJH845" s="396"/>
      <c r="AJI845" s="396"/>
      <c r="AJJ845" s="396"/>
      <c r="AJK845" s="396"/>
      <c r="AJL845" s="396"/>
      <c r="AJM845" s="396"/>
      <c r="AJN845" s="396"/>
      <c r="AJO845" s="396"/>
      <c r="AJP845" s="396"/>
      <c r="AJQ845" s="396"/>
      <c r="AJR845" s="396"/>
      <c r="AJS845" s="396"/>
      <c r="AJT845" s="396"/>
      <c r="AJU845" s="396"/>
      <c r="AJV845" s="396"/>
      <c r="AJW845" s="396"/>
      <c r="AJX845" s="396"/>
      <c r="AJY845" s="396"/>
      <c r="AJZ845" s="396"/>
      <c r="AKA845" s="396"/>
      <c r="AKB845" s="396"/>
      <c r="AKC845" s="396"/>
      <c r="AKD845" s="396"/>
      <c r="AKE845" s="396"/>
      <c r="AKF845" s="396"/>
      <c r="AKG845" s="396"/>
      <c r="AKH845" s="396"/>
      <c r="AKI845" s="396"/>
      <c r="AKJ845" s="396"/>
      <c r="AKK845" s="396"/>
      <c r="AKL845" s="396"/>
      <c r="AKM845" s="396"/>
      <c r="AKN845" s="396"/>
      <c r="AKO845" s="396"/>
      <c r="AKP845" s="396"/>
      <c r="AKQ845" s="396"/>
      <c r="AKR845" s="396"/>
      <c r="AKS845" s="396"/>
      <c r="AKT845" s="396"/>
      <c r="AKU845" s="396"/>
      <c r="AKV845" s="396"/>
      <c r="AKW845" s="396"/>
      <c r="AKX845" s="396"/>
      <c r="AKY845" s="396"/>
      <c r="AKZ845" s="396"/>
      <c r="ALA845" s="396"/>
      <c r="ALB845" s="396"/>
      <c r="ALC845" s="396"/>
      <c r="ALD845" s="396"/>
      <c r="ALE845" s="396"/>
      <c r="ALF845" s="396"/>
      <c r="ALG845" s="396"/>
      <c r="ALH845" s="396"/>
      <c r="ALI845" s="396"/>
      <c r="ALJ845" s="396"/>
      <c r="ALK845" s="396"/>
      <c r="ALL845" s="396"/>
      <c r="ALM845" s="396"/>
      <c r="ALN845" s="396"/>
      <c r="ALO845" s="396"/>
      <c r="ALP845" s="396"/>
      <c r="ALQ845" s="396"/>
      <c r="ALR845" s="396"/>
      <c r="ALS845" s="396"/>
      <c r="ALT845" s="396"/>
      <c r="ALU845" s="396"/>
      <c r="ALV845" s="396"/>
      <c r="ALW845" s="396"/>
      <c r="ALX845" s="396"/>
      <c r="ALY845" s="396"/>
      <c r="ALZ845" s="396"/>
      <c r="AMA845" s="396"/>
      <c r="AMB845" s="396"/>
      <c r="AMC845" s="396"/>
      <c r="AMD845" s="396"/>
      <c r="AME845" s="396"/>
      <c r="AMF845" s="396"/>
      <c r="AMG845" s="396"/>
      <c r="AMH845" s="396"/>
      <c r="AMI845" s="396"/>
      <c r="AMJ845" s="396"/>
      <c r="AMK845" s="396"/>
      <c r="AML845" s="396"/>
      <c r="AMM845" s="396"/>
      <c r="AMN845" s="396"/>
      <c r="AMO845" s="396"/>
      <c r="AMP845" s="396"/>
      <c r="AMQ845" s="396"/>
      <c r="AMR845" s="396"/>
      <c r="AMS845" s="396"/>
      <c r="AMT845" s="396"/>
      <c r="AMU845" s="396"/>
      <c r="AMV845" s="396"/>
      <c r="AMW845" s="396"/>
      <c r="AMX845" s="396"/>
      <c r="AMY845" s="396"/>
      <c r="AMZ845" s="396"/>
      <c r="ANA845" s="396"/>
      <c r="ANB845" s="396"/>
      <c r="ANC845" s="396"/>
      <c r="AND845" s="396"/>
      <c r="ANE845" s="396"/>
      <c r="ANF845" s="396"/>
      <c r="ANG845" s="396"/>
      <c r="ANH845" s="396"/>
      <c r="ANI845" s="396"/>
      <c r="ANJ845" s="396"/>
      <c r="ANK845" s="396"/>
      <c r="ANL845" s="396"/>
      <c r="ANM845" s="396"/>
      <c r="ANN845" s="396"/>
      <c r="ANO845" s="396"/>
      <c r="ANP845" s="396"/>
      <c r="ANQ845" s="396"/>
      <c r="ANR845" s="396"/>
      <c r="ANS845" s="396"/>
      <c r="ANT845" s="396"/>
      <c r="ANU845" s="396"/>
      <c r="ANV845" s="396"/>
      <c r="ANW845" s="396"/>
      <c r="ANX845" s="396"/>
      <c r="ANY845" s="396"/>
      <c r="ANZ845" s="396"/>
      <c r="AOA845" s="396"/>
      <c r="AOB845" s="396"/>
      <c r="AOC845" s="396"/>
      <c r="AOD845" s="396"/>
      <c r="AOE845" s="396"/>
      <c r="AOF845" s="396"/>
      <c r="AOG845" s="396"/>
      <c r="AOH845" s="396"/>
      <c r="AOI845" s="396"/>
      <c r="AOJ845" s="396"/>
      <c r="AOK845" s="396"/>
      <c r="AOL845" s="396"/>
      <c r="AOM845" s="396"/>
      <c r="AON845" s="396"/>
      <c r="AOO845" s="396"/>
      <c r="AOP845" s="396"/>
      <c r="AOQ845" s="396"/>
      <c r="AOR845" s="396"/>
      <c r="AOS845" s="396"/>
      <c r="AOT845" s="396"/>
      <c r="AOU845" s="396"/>
      <c r="AOV845" s="396"/>
      <c r="AOW845" s="396"/>
      <c r="AOX845" s="396"/>
      <c r="AOY845" s="396"/>
      <c r="AOZ845" s="396"/>
      <c r="APA845" s="396"/>
      <c r="APB845" s="396"/>
      <c r="APC845" s="396"/>
      <c r="APD845" s="396"/>
      <c r="APE845" s="396"/>
      <c r="APF845" s="396"/>
      <c r="APG845" s="396"/>
      <c r="APH845" s="396"/>
      <c r="API845" s="396"/>
      <c r="APJ845" s="396"/>
      <c r="APK845" s="396"/>
      <c r="APL845" s="396"/>
      <c r="APM845" s="396"/>
      <c r="APN845" s="396"/>
      <c r="APO845" s="396"/>
      <c r="APP845" s="396"/>
      <c r="APQ845" s="396"/>
      <c r="APR845" s="396"/>
      <c r="APS845" s="396"/>
      <c r="APT845" s="396"/>
      <c r="APU845" s="396"/>
      <c r="APV845" s="396"/>
      <c r="APW845" s="396"/>
      <c r="APX845" s="396"/>
      <c r="APY845" s="396"/>
      <c r="APZ845" s="396"/>
      <c r="AQA845" s="396"/>
      <c r="AQB845" s="396"/>
      <c r="AQC845" s="396"/>
      <c r="AQD845" s="396"/>
      <c r="AQE845" s="396"/>
      <c r="AQF845" s="396"/>
      <c r="AQG845" s="396"/>
      <c r="AQH845" s="396"/>
      <c r="AQI845" s="396"/>
      <c r="AQJ845" s="396"/>
      <c r="AQK845" s="396"/>
      <c r="AQL845" s="396"/>
      <c r="AQM845" s="396"/>
      <c r="AQN845" s="396"/>
      <c r="AQO845" s="396"/>
      <c r="AQP845" s="396"/>
      <c r="AQQ845" s="396"/>
      <c r="AQR845" s="396"/>
      <c r="AQS845" s="396"/>
      <c r="AQT845" s="396"/>
      <c r="AQU845" s="396"/>
      <c r="AQV845" s="396"/>
      <c r="AQW845" s="396"/>
      <c r="AQX845" s="396"/>
      <c r="AQY845" s="396"/>
      <c r="AQZ845" s="396"/>
      <c r="ARA845" s="396"/>
      <c r="ARB845" s="396"/>
      <c r="ARC845" s="396"/>
      <c r="ARD845" s="396"/>
      <c r="ARE845" s="396"/>
      <c r="ARF845" s="396"/>
      <c r="ARG845" s="396"/>
      <c r="ARH845" s="396"/>
      <c r="ARI845" s="396"/>
      <c r="ARJ845" s="396"/>
      <c r="ARK845" s="396"/>
      <c r="ARL845" s="396"/>
      <c r="ARM845" s="396"/>
      <c r="ARN845" s="396"/>
      <c r="ARO845" s="396"/>
      <c r="ARP845" s="396"/>
      <c r="ARQ845" s="396"/>
      <c r="ARR845" s="396"/>
      <c r="ARS845" s="396"/>
      <c r="ART845" s="396"/>
      <c r="ARU845" s="396"/>
      <c r="ARV845" s="396"/>
      <c r="ARW845" s="396"/>
      <c r="ARX845" s="396"/>
      <c r="ARY845" s="396"/>
      <c r="ARZ845" s="396"/>
      <c r="ASA845" s="396"/>
      <c r="ASB845" s="396"/>
      <c r="ASC845" s="396"/>
      <c r="ASD845" s="396"/>
      <c r="ASE845" s="396"/>
      <c r="ASF845" s="396"/>
      <c r="ASG845" s="396"/>
      <c r="ASH845" s="396"/>
      <c r="ASI845" s="396"/>
      <c r="ASJ845" s="396"/>
      <c r="ASK845" s="396"/>
      <c r="ASL845" s="396"/>
      <c r="ASM845" s="396"/>
      <c r="ASN845" s="396"/>
      <c r="ASO845" s="396"/>
      <c r="ASP845" s="396"/>
      <c r="ASQ845" s="396"/>
      <c r="ASR845" s="396"/>
      <c r="ASS845" s="396"/>
      <c r="AST845" s="396"/>
      <c r="ASU845" s="396"/>
      <c r="ASV845" s="396"/>
      <c r="ASW845" s="396"/>
      <c r="ASX845" s="396"/>
      <c r="ASY845" s="396"/>
      <c r="ASZ845" s="396"/>
      <c r="ATA845" s="396"/>
      <c r="ATB845" s="396"/>
      <c r="ATC845" s="396"/>
      <c r="ATD845" s="396"/>
      <c r="ATE845" s="396"/>
      <c r="ATF845" s="396"/>
      <c r="ATG845" s="396"/>
      <c r="ATH845" s="396"/>
      <c r="ATI845" s="396"/>
      <c r="ATJ845" s="396"/>
      <c r="ATK845" s="396"/>
      <c r="ATL845" s="396"/>
      <c r="ATM845" s="396"/>
      <c r="ATN845" s="396"/>
      <c r="ATO845" s="396"/>
      <c r="ATP845" s="396"/>
      <c r="ATQ845" s="396"/>
      <c r="ATR845" s="396"/>
      <c r="ATS845" s="396"/>
      <c r="ATT845" s="396"/>
      <c r="ATU845" s="396"/>
      <c r="ATV845" s="396"/>
      <c r="ATW845" s="396"/>
      <c r="ATX845" s="396"/>
      <c r="ATY845" s="396"/>
      <c r="ATZ845" s="396"/>
      <c r="AUA845" s="396"/>
      <c r="AUB845" s="396"/>
      <c r="AUC845" s="396"/>
      <c r="AUD845" s="396"/>
      <c r="AUE845" s="396"/>
      <c r="AUF845" s="396"/>
      <c r="AUG845" s="396"/>
      <c r="AUH845" s="396"/>
      <c r="AUI845" s="396"/>
      <c r="AUJ845" s="396"/>
      <c r="AUK845" s="396"/>
      <c r="AUL845" s="396"/>
      <c r="AUM845" s="396"/>
      <c r="AUN845" s="396"/>
      <c r="AUO845" s="396"/>
      <c r="AUP845" s="396"/>
      <c r="AUQ845" s="396"/>
      <c r="AUR845" s="396"/>
      <c r="AUS845" s="396"/>
      <c r="AUT845" s="396"/>
      <c r="AUU845" s="396"/>
      <c r="AUV845" s="396"/>
      <c r="AUW845" s="396"/>
      <c r="AUX845" s="396"/>
      <c r="AUY845" s="396"/>
      <c r="AUZ845" s="396"/>
      <c r="AVA845" s="396"/>
      <c r="AVB845" s="396"/>
      <c r="AVC845" s="396"/>
      <c r="AVD845" s="396"/>
      <c r="AVE845" s="396"/>
      <c r="AVF845" s="396"/>
      <c r="AVG845" s="396"/>
      <c r="AVH845" s="396"/>
      <c r="AVI845" s="396"/>
      <c r="AVJ845" s="396"/>
      <c r="AVK845" s="396"/>
      <c r="AVL845" s="396"/>
      <c r="AVM845" s="396"/>
      <c r="AVN845" s="396"/>
      <c r="AVO845" s="396"/>
      <c r="AVP845" s="396"/>
      <c r="AVQ845" s="396"/>
      <c r="AVR845" s="396"/>
      <c r="AVS845" s="396"/>
      <c r="AVT845" s="396"/>
      <c r="AVU845" s="396"/>
      <c r="AVV845" s="396"/>
      <c r="AVW845" s="396"/>
      <c r="AVX845" s="396"/>
      <c r="AVY845" s="396"/>
      <c r="AVZ845" s="396"/>
      <c r="AWA845" s="396"/>
      <c r="AWB845" s="396"/>
      <c r="AWC845" s="396"/>
      <c r="AWD845" s="396"/>
      <c r="AWE845" s="396"/>
      <c r="AWF845" s="396"/>
      <c r="AWG845" s="396"/>
      <c r="AWH845" s="396"/>
      <c r="AWI845" s="396"/>
      <c r="AWJ845" s="396"/>
      <c r="AWK845" s="396"/>
      <c r="AWL845" s="396"/>
      <c r="AWM845" s="396"/>
      <c r="AWN845" s="396"/>
      <c r="AWO845" s="396"/>
      <c r="AWP845" s="396"/>
      <c r="AWQ845" s="396"/>
      <c r="AWR845" s="396"/>
      <c r="AWS845" s="396"/>
      <c r="AWT845" s="396"/>
      <c r="AWU845" s="396"/>
      <c r="AWV845" s="396"/>
      <c r="AWW845" s="396"/>
      <c r="AWX845" s="396"/>
      <c r="AWY845" s="396"/>
      <c r="AWZ845" s="396"/>
      <c r="AXA845" s="396"/>
      <c r="AXB845" s="396"/>
      <c r="AXC845" s="396"/>
      <c r="AXD845" s="396"/>
      <c r="AXE845" s="396"/>
      <c r="AXF845" s="396"/>
      <c r="AXG845" s="396"/>
      <c r="AXH845" s="396"/>
      <c r="AXI845" s="396"/>
      <c r="AXJ845" s="396"/>
      <c r="AXK845" s="396"/>
      <c r="AXL845" s="396"/>
      <c r="AXM845" s="396"/>
      <c r="AXN845" s="396"/>
      <c r="AXO845" s="396"/>
      <c r="AXP845" s="396"/>
      <c r="AXQ845" s="396"/>
      <c r="AXR845" s="396"/>
      <c r="AXS845" s="396"/>
      <c r="AXT845" s="396"/>
      <c r="AXU845" s="396"/>
      <c r="AXV845" s="396"/>
      <c r="AXW845" s="396"/>
      <c r="AXX845" s="396"/>
      <c r="AXY845" s="396"/>
      <c r="AXZ845" s="396"/>
      <c r="AYA845" s="396"/>
      <c r="AYB845" s="396"/>
      <c r="AYC845" s="396"/>
      <c r="AYD845" s="396"/>
      <c r="AYE845" s="396"/>
      <c r="AYF845" s="396"/>
      <c r="AYG845" s="396"/>
      <c r="AYH845" s="396"/>
      <c r="AYI845" s="396"/>
      <c r="AYJ845" s="396"/>
      <c r="AYK845" s="396"/>
      <c r="AYL845" s="396"/>
      <c r="AYM845" s="396"/>
      <c r="AYN845" s="396"/>
      <c r="AYO845" s="396"/>
      <c r="AYP845" s="396"/>
      <c r="AYQ845" s="396"/>
      <c r="AYR845" s="396"/>
      <c r="AYS845" s="396"/>
      <c r="AYT845" s="396"/>
      <c r="AYU845" s="396"/>
      <c r="AYV845" s="396"/>
      <c r="AYW845" s="396"/>
      <c r="AYX845" s="396"/>
      <c r="AYY845" s="396"/>
      <c r="AYZ845" s="396"/>
      <c r="AZA845" s="396"/>
      <c r="AZB845" s="396"/>
      <c r="AZC845" s="396"/>
      <c r="AZD845" s="396"/>
      <c r="AZE845" s="396"/>
      <c r="AZF845" s="396"/>
      <c r="AZG845" s="396"/>
      <c r="AZH845" s="396"/>
      <c r="AZI845" s="396"/>
      <c r="AZJ845" s="396"/>
      <c r="AZK845" s="396"/>
      <c r="AZL845" s="396"/>
      <c r="AZM845" s="396"/>
      <c r="AZN845" s="396"/>
      <c r="AZO845" s="396"/>
      <c r="AZP845" s="396"/>
      <c r="AZQ845" s="396"/>
      <c r="AZR845" s="396"/>
      <c r="AZS845" s="396"/>
      <c r="AZT845" s="396"/>
      <c r="AZU845" s="396"/>
      <c r="AZV845" s="396"/>
      <c r="AZW845" s="396"/>
      <c r="AZX845" s="396"/>
      <c r="AZY845" s="396"/>
      <c r="AZZ845" s="396"/>
      <c r="BAA845" s="396"/>
      <c r="BAB845" s="396"/>
      <c r="BAC845" s="396"/>
      <c r="BAD845" s="396"/>
      <c r="BAE845" s="396"/>
      <c r="BAF845" s="396"/>
      <c r="BAG845" s="396"/>
      <c r="BAH845" s="396"/>
      <c r="BAI845" s="396"/>
      <c r="BAJ845" s="396"/>
      <c r="BAK845" s="396"/>
      <c r="BAL845" s="396"/>
      <c r="BAM845" s="396"/>
      <c r="BAN845" s="396"/>
      <c r="BAO845" s="396"/>
      <c r="BAP845" s="396"/>
      <c r="BAQ845" s="396"/>
      <c r="BAR845" s="396"/>
      <c r="BAS845" s="396"/>
      <c r="BAT845" s="396"/>
      <c r="BAU845" s="396"/>
      <c r="BAV845" s="396"/>
      <c r="BAW845" s="396"/>
      <c r="BAX845" s="396"/>
      <c r="BAY845" s="396"/>
      <c r="BAZ845" s="396"/>
      <c r="BBA845" s="396"/>
      <c r="BBB845" s="396"/>
      <c r="BBC845" s="396"/>
      <c r="BBD845" s="396"/>
      <c r="BBE845" s="396"/>
      <c r="BBF845" s="396"/>
      <c r="BBG845" s="396"/>
      <c r="BBH845" s="396"/>
      <c r="BBI845" s="396"/>
      <c r="BBJ845" s="396"/>
      <c r="BBK845" s="396"/>
      <c r="BBL845" s="396"/>
      <c r="BBM845" s="396"/>
      <c r="BBN845" s="396"/>
      <c r="BBO845" s="396"/>
      <c r="BBP845" s="396"/>
      <c r="BBQ845" s="396"/>
      <c r="BBR845" s="396"/>
      <c r="BBS845" s="396"/>
      <c r="BBT845" s="396"/>
      <c r="BBU845" s="396"/>
      <c r="BBV845" s="396"/>
      <c r="BBW845" s="396"/>
      <c r="BBX845" s="396"/>
      <c r="BBY845" s="396"/>
      <c r="BBZ845" s="396"/>
      <c r="BCA845" s="396"/>
      <c r="BCB845" s="396"/>
      <c r="BCC845" s="396"/>
      <c r="BCD845" s="396"/>
      <c r="BCE845" s="396"/>
      <c r="BCF845" s="396"/>
      <c r="BCG845" s="396"/>
      <c r="BCH845" s="396"/>
      <c r="BCI845" s="396"/>
      <c r="BCJ845" s="396"/>
      <c r="BCK845" s="396"/>
      <c r="BCL845" s="396"/>
      <c r="BCM845" s="396"/>
      <c r="BCN845" s="396"/>
      <c r="BCO845" s="396"/>
      <c r="BCP845" s="396"/>
      <c r="BCQ845" s="396"/>
      <c r="BCR845" s="396"/>
      <c r="BCS845" s="396"/>
      <c r="BCT845" s="396"/>
      <c r="BCU845" s="396"/>
      <c r="BCV845" s="396"/>
      <c r="BCW845" s="396"/>
      <c r="BCX845" s="396"/>
      <c r="BCY845" s="396"/>
      <c r="BCZ845" s="396"/>
      <c r="BDA845" s="396"/>
      <c r="BDB845" s="396"/>
      <c r="BDC845" s="396"/>
      <c r="BDD845" s="396"/>
      <c r="BDE845" s="396"/>
      <c r="BDF845" s="396"/>
      <c r="BDG845" s="396"/>
      <c r="BDH845" s="396"/>
      <c r="BDI845" s="396"/>
      <c r="BDJ845" s="396"/>
      <c r="BDK845" s="396"/>
      <c r="BDL845" s="396"/>
      <c r="BDM845" s="396"/>
      <c r="BDN845" s="396"/>
      <c r="BDO845" s="396"/>
      <c r="BDP845" s="396"/>
      <c r="BDQ845" s="396"/>
      <c r="BDR845" s="396"/>
      <c r="BDS845" s="396"/>
      <c r="BDT845" s="396"/>
      <c r="BDU845" s="396"/>
      <c r="BDV845" s="396"/>
      <c r="BDW845" s="396"/>
      <c r="BDX845" s="396"/>
      <c r="BDY845" s="396"/>
      <c r="BDZ845" s="396"/>
      <c r="BEA845" s="396"/>
      <c r="BEB845" s="396"/>
      <c r="BEC845" s="396"/>
      <c r="BED845" s="396"/>
      <c r="BEE845" s="396"/>
      <c r="BEF845" s="396"/>
      <c r="BEG845" s="396"/>
      <c r="BEH845" s="396"/>
      <c r="BEI845" s="396"/>
      <c r="BEJ845" s="396"/>
      <c r="BEK845" s="396"/>
      <c r="BEL845" s="396"/>
      <c r="BEM845" s="396"/>
      <c r="BEN845" s="396"/>
      <c r="BEO845" s="396"/>
      <c r="BEP845" s="396"/>
      <c r="BEQ845" s="396"/>
      <c r="BER845" s="396"/>
      <c r="BES845" s="396"/>
      <c r="BET845" s="396"/>
      <c r="BEU845" s="396"/>
      <c r="BEV845" s="396"/>
      <c r="BEW845" s="396"/>
      <c r="BEX845" s="396"/>
      <c r="BEY845" s="396"/>
      <c r="BEZ845" s="396"/>
      <c r="BFA845" s="396"/>
      <c r="BFB845" s="396"/>
      <c r="BFC845" s="396"/>
      <c r="BFD845" s="396"/>
      <c r="BFE845" s="396"/>
      <c r="BFF845" s="396"/>
      <c r="BFG845" s="396"/>
      <c r="BFH845" s="396"/>
      <c r="BFI845" s="396"/>
      <c r="BFJ845" s="396"/>
      <c r="BFK845" s="396"/>
      <c r="BFL845" s="396"/>
      <c r="BFM845" s="396"/>
      <c r="BFN845" s="396"/>
      <c r="BFO845" s="396"/>
      <c r="BFP845" s="396"/>
      <c r="BFQ845" s="396"/>
      <c r="BFR845" s="396"/>
      <c r="BFS845" s="396"/>
      <c r="BFT845" s="396"/>
      <c r="BFU845" s="396"/>
      <c r="BFV845" s="396"/>
      <c r="BFW845" s="396"/>
      <c r="BFX845" s="396"/>
      <c r="BFY845" s="396"/>
      <c r="BFZ845" s="396"/>
      <c r="BGA845" s="396"/>
      <c r="BGB845" s="396"/>
      <c r="BGC845" s="396"/>
      <c r="BGD845" s="396"/>
      <c r="BGE845" s="396"/>
      <c r="BGF845" s="396"/>
      <c r="BGG845" s="396"/>
      <c r="BGH845" s="396"/>
      <c r="BGI845" s="396"/>
      <c r="BGJ845" s="396"/>
      <c r="BGK845" s="396"/>
      <c r="BGL845" s="396"/>
      <c r="BGM845" s="396"/>
      <c r="BGN845" s="396"/>
      <c r="BGO845" s="396"/>
      <c r="BGP845" s="396"/>
      <c r="BGQ845" s="396"/>
      <c r="BGR845" s="396"/>
      <c r="BGS845" s="396"/>
      <c r="BGT845" s="396"/>
      <c r="BGU845" s="396"/>
      <c r="BGV845" s="396"/>
      <c r="BGW845" s="396"/>
      <c r="BGX845" s="396"/>
      <c r="BGY845" s="396"/>
      <c r="BGZ845" s="396"/>
      <c r="BHA845" s="396"/>
      <c r="BHB845" s="396"/>
      <c r="BHC845" s="396"/>
      <c r="BHD845" s="396"/>
      <c r="BHE845" s="396"/>
      <c r="BHF845" s="396"/>
      <c r="BHG845" s="396"/>
      <c r="BHH845" s="396"/>
      <c r="BHI845" s="396"/>
      <c r="BHJ845" s="396"/>
      <c r="BHK845" s="396"/>
      <c r="BHL845" s="396"/>
      <c r="BHM845" s="396"/>
      <c r="BHN845" s="396"/>
      <c r="BHO845" s="396"/>
      <c r="BHP845" s="396"/>
      <c r="BHQ845" s="396"/>
      <c r="BHR845" s="396"/>
      <c r="BHS845" s="396"/>
      <c r="BHT845" s="396"/>
      <c r="BHU845" s="396"/>
      <c r="BHV845" s="396"/>
      <c r="BHW845" s="396"/>
      <c r="BHX845" s="396"/>
      <c r="BHY845" s="396"/>
      <c r="BHZ845" s="396"/>
      <c r="BIA845" s="396"/>
      <c r="BIB845" s="396"/>
      <c r="BIC845" s="396"/>
      <c r="BID845" s="396"/>
      <c r="BIE845" s="396"/>
      <c r="BIF845" s="396"/>
      <c r="BIG845" s="396"/>
      <c r="BIH845" s="396"/>
      <c r="BII845" s="396"/>
      <c r="BIJ845" s="396"/>
      <c r="BIK845" s="396"/>
      <c r="BIL845" s="396"/>
      <c r="BIM845" s="396"/>
      <c r="BIN845" s="396"/>
      <c r="BIO845" s="396"/>
      <c r="BIP845" s="396"/>
      <c r="BIQ845" s="396"/>
      <c r="BIR845" s="396"/>
      <c r="BIS845" s="396"/>
      <c r="BIT845" s="396"/>
      <c r="BIU845" s="396"/>
      <c r="BIV845" s="396"/>
      <c r="BIW845" s="396"/>
      <c r="BIX845" s="396"/>
      <c r="BIY845" s="396"/>
      <c r="BIZ845" s="396"/>
      <c r="BJA845" s="396"/>
      <c r="BJB845" s="396"/>
      <c r="BJC845" s="396"/>
      <c r="BJD845" s="396"/>
      <c r="BJE845" s="396"/>
      <c r="BJF845" s="396"/>
      <c r="BJG845" s="396"/>
      <c r="BJH845" s="396"/>
      <c r="BJI845" s="396"/>
      <c r="BJJ845" s="396"/>
      <c r="BJK845" s="396"/>
      <c r="BJL845" s="396"/>
      <c r="BJM845" s="396"/>
      <c r="BJN845" s="396"/>
      <c r="BJO845" s="396"/>
      <c r="BJP845" s="396"/>
      <c r="BJQ845" s="396"/>
      <c r="BJR845" s="396"/>
      <c r="BJS845" s="396"/>
      <c r="BJT845" s="396"/>
      <c r="BJU845" s="396"/>
      <c r="BJV845" s="396"/>
      <c r="BJW845" s="396"/>
      <c r="BJX845" s="396"/>
      <c r="BJY845" s="396"/>
      <c r="BJZ845" s="396"/>
      <c r="BKA845" s="396"/>
      <c r="BKB845" s="396"/>
      <c r="BKC845" s="396"/>
      <c r="BKD845" s="396"/>
      <c r="BKE845" s="396"/>
      <c r="BKF845" s="396"/>
      <c r="BKG845" s="396"/>
      <c r="BKH845" s="396"/>
      <c r="BKI845" s="396"/>
      <c r="BKJ845" s="396"/>
      <c r="BKK845" s="396"/>
      <c r="BKL845" s="396"/>
      <c r="BKM845" s="396"/>
      <c r="BKN845" s="396"/>
      <c r="BKO845" s="396"/>
      <c r="BKP845" s="396"/>
      <c r="BKQ845" s="396"/>
      <c r="BKR845" s="396"/>
      <c r="BKS845" s="396"/>
      <c r="BKT845" s="396"/>
      <c r="BKU845" s="396"/>
      <c r="BKV845" s="396"/>
      <c r="BKW845" s="396"/>
      <c r="BKX845" s="396"/>
      <c r="BKY845" s="396"/>
      <c r="BKZ845" s="396"/>
      <c r="BLA845" s="396"/>
      <c r="BLB845" s="396"/>
      <c r="BLC845" s="396"/>
      <c r="BLD845" s="396"/>
      <c r="BLE845" s="396"/>
      <c r="BLF845" s="396"/>
      <c r="BLG845" s="396"/>
      <c r="BLH845" s="396"/>
      <c r="BLI845" s="396"/>
      <c r="BLJ845" s="396"/>
      <c r="BLK845" s="396"/>
      <c r="BLL845" s="396"/>
      <c r="BLM845" s="396"/>
      <c r="BLN845" s="396"/>
      <c r="BLO845" s="396"/>
      <c r="BLP845" s="396"/>
      <c r="BLQ845" s="396"/>
      <c r="BLR845" s="396"/>
      <c r="BLS845" s="396"/>
      <c r="BLT845" s="396"/>
      <c r="BLU845" s="396"/>
      <c r="BLV845" s="396"/>
      <c r="BLW845" s="396"/>
      <c r="BLX845" s="396"/>
      <c r="BLY845" s="396"/>
      <c r="BLZ845" s="396"/>
      <c r="BMA845" s="396"/>
      <c r="BMB845" s="396"/>
      <c r="BMC845" s="396"/>
      <c r="BMD845" s="396"/>
      <c r="BME845" s="396"/>
      <c r="BMF845" s="396"/>
      <c r="BMG845" s="396"/>
      <c r="BMH845" s="396"/>
      <c r="BMI845" s="396"/>
      <c r="BMJ845" s="396"/>
      <c r="BMK845" s="396"/>
      <c r="BML845" s="396"/>
      <c r="BMM845" s="396"/>
      <c r="BMN845" s="396"/>
      <c r="BMO845" s="396"/>
      <c r="BMP845" s="396"/>
      <c r="BMQ845" s="396"/>
      <c r="BMR845" s="396"/>
      <c r="BMS845" s="396"/>
      <c r="BMT845" s="396"/>
      <c r="BMU845" s="396"/>
      <c r="BMV845" s="396"/>
      <c r="BMW845" s="396"/>
      <c r="BMX845" s="396"/>
      <c r="BMY845" s="396"/>
      <c r="BMZ845" s="396"/>
      <c r="BNA845" s="396"/>
      <c r="BNB845" s="396"/>
      <c r="BNC845" s="396"/>
      <c r="BND845" s="396"/>
      <c r="BNE845" s="396"/>
      <c r="BNF845" s="396"/>
      <c r="BNG845" s="396"/>
      <c r="BNH845" s="396"/>
      <c r="BNI845" s="396"/>
      <c r="BNJ845" s="396"/>
      <c r="BNK845" s="396"/>
      <c r="BNL845" s="396"/>
      <c r="BNM845" s="396"/>
      <c r="BNN845" s="396"/>
      <c r="BNO845" s="396"/>
      <c r="BNP845" s="396"/>
      <c r="BNQ845" s="396"/>
      <c r="BNR845" s="396"/>
      <c r="BNS845" s="396"/>
      <c r="BNT845" s="396"/>
      <c r="BNU845" s="396"/>
      <c r="BNV845" s="396"/>
      <c r="BNW845" s="396"/>
      <c r="BNX845" s="396"/>
      <c r="BNY845" s="396"/>
      <c r="BNZ845" s="396"/>
      <c r="BOA845" s="396"/>
      <c r="BOB845" s="396"/>
      <c r="BOC845" s="396"/>
      <c r="BOD845" s="396"/>
      <c r="BOE845" s="396"/>
      <c r="BOF845" s="396"/>
      <c r="BOG845" s="396"/>
      <c r="BOH845" s="396"/>
      <c r="BOI845" s="396"/>
      <c r="BOJ845" s="396"/>
      <c r="BOK845" s="396"/>
      <c r="BOL845" s="396"/>
      <c r="BOM845" s="396"/>
      <c r="BON845" s="396"/>
      <c r="BOO845" s="396"/>
      <c r="BOP845" s="396"/>
      <c r="BOQ845" s="396"/>
      <c r="BOR845" s="396"/>
      <c r="BOS845" s="396"/>
      <c r="BOT845" s="396"/>
      <c r="BOU845" s="396"/>
      <c r="BOV845" s="396"/>
      <c r="BOW845" s="396"/>
      <c r="BOX845" s="396"/>
      <c r="BOY845" s="396"/>
      <c r="BOZ845" s="396"/>
      <c r="BPA845" s="396"/>
      <c r="BPB845" s="396"/>
      <c r="BPC845" s="396"/>
      <c r="BPD845" s="396"/>
      <c r="BPE845" s="396"/>
      <c r="BPF845" s="396"/>
      <c r="BPG845" s="396"/>
      <c r="BPH845" s="396"/>
      <c r="BPI845" s="396"/>
      <c r="BPJ845" s="396"/>
      <c r="BPK845" s="396"/>
      <c r="BPL845" s="396"/>
      <c r="BPM845" s="396"/>
      <c r="BPN845" s="396"/>
      <c r="BPO845" s="396"/>
      <c r="BPP845" s="396"/>
      <c r="BPQ845" s="396"/>
      <c r="BPR845" s="396"/>
      <c r="BPS845" s="396"/>
      <c r="BPT845" s="396"/>
      <c r="BPU845" s="396"/>
      <c r="BPV845" s="396"/>
      <c r="BPW845" s="396"/>
      <c r="BPX845" s="396"/>
      <c r="BPY845" s="396"/>
      <c r="BPZ845" s="396"/>
      <c r="BQA845" s="396"/>
      <c r="BQB845" s="396"/>
      <c r="BQC845" s="396"/>
      <c r="BQD845" s="396"/>
      <c r="BQE845" s="396"/>
      <c r="BQF845" s="396"/>
      <c r="BQG845" s="396"/>
      <c r="BQH845" s="396"/>
      <c r="BQI845" s="396"/>
      <c r="BQJ845" s="396"/>
      <c r="BQK845" s="396"/>
      <c r="BQL845" s="396"/>
      <c r="BQM845" s="396"/>
      <c r="BQN845" s="396"/>
      <c r="BQO845" s="396"/>
      <c r="BQP845" s="396"/>
      <c r="BQQ845" s="396"/>
      <c r="BQR845" s="396"/>
      <c r="BQS845" s="396"/>
      <c r="BQT845" s="396"/>
      <c r="BQU845" s="396"/>
      <c r="BQV845" s="396"/>
      <c r="BQW845" s="396"/>
      <c r="BQX845" s="396"/>
      <c r="BQY845" s="396"/>
      <c r="BQZ845" s="396"/>
      <c r="BRA845" s="396"/>
      <c r="BRB845" s="396"/>
      <c r="BRC845" s="396"/>
      <c r="BRD845" s="396"/>
      <c r="BRE845" s="396"/>
      <c r="BRF845" s="396"/>
      <c r="BRG845" s="396"/>
      <c r="BRH845" s="396"/>
      <c r="BRI845" s="396"/>
      <c r="BRJ845" s="396"/>
      <c r="BRK845" s="396"/>
      <c r="BRL845" s="396"/>
      <c r="BRM845" s="396"/>
      <c r="BRN845" s="396"/>
      <c r="BRO845" s="396"/>
      <c r="BRP845" s="396"/>
      <c r="BRQ845" s="396"/>
      <c r="BRR845" s="396"/>
      <c r="BRS845" s="396"/>
      <c r="BRT845" s="396"/>
      <c r="BRU845" s="396"/>
      <c r="BRV845" s="396"/>
      <c r="BRW845" s="396"/>
      <c r="BRX845" s="396"/>
      <c r="BRY845" s="396"/>
      <c r="BRZ845" s="396"/>
      <c r="BSA845" s="396"/>
      <c r="BSB845" s="396"/>
      <c r="BSC845" s="396"/>
      <c r="BSD845" s="396"/>
      <c r="BSE845" s="396"/>
      <c r="BSF845" s="396"/>
      <c r="BSG845" s="396"/>
      <c r="BSH845" s="396"/>
      <c r="BSI845" s="396"/>
      <c r="BSJ845" s="396"/>
      <c r="BSK845" s="396"/>
      <c r="BSL845" s="396"/>
      <c r="BSM845" s="396"/>
      <c r="BSN845" s="396"/>
      <c r="BSO845" s="396"/>
      <c r="BSP845" s="396"/>
      <c r="BSQ845" s="396"/>
      <c r="BSR845" s="396"/>
      <c r="BSS845" s="396"/>
      <c r="BST845" s="396"/>
      <c r="BSU845" s="396"/>
      <c r="BSV845" s="396"/>
      <c r="BSW845" s="396"/>
      <c r="BSX845" s="396"/>
      <c r="BSY845" s="396"/>
      <c r="BSZ845" s="396"/>
      <c r="BTA845" s="396"/>
      <c r="BTB845" s="396"/>
      <c r="BTC845" s="396"/>
      <c r="BTD845" s="396"/>
      <c r="BTE845" s="396"/>
      <c r="BTF845" s="396"/>
      <c r="BTG845" s="396"/>
      <c r="BTH845" s="396"/>
      <c r="BTI845" s="396"/>
      <c r="BTJ845" s="396"/>
      <c r="BTK845" s="396"/>
      <c r="BTL845" s="396"/>
      <c r="BTM845" s="396"/>
      <c r="BTN845" s="396"/>
      <c r="BTO845" s="396"/>
      <c r="BTP845" s="396"/>
      <c r="BTQ845" s="396"/>
      <c r="BTR845" s="396"/>
      <c r="BTS845" s="396"/>
      <c r="BTT845" s="396"/>
      <c r="BTU845" s="396"/>
      <c r="BTV845" s="396"/>
      <c r="BTW845" s="396"/>
      <c r="BTX845" s="396"/>
      <c r="BTY845" s="396"/>
      <c r="BTZ845" s="396"/>
      <c r="BUA845" s="396"/>
      <c r="BUB845" s="396"/>
      <c r="BUC845" s="396"/>
      <c r="BUD845" s="396"/>
      <c r="BUE845" s="396"/>
      <c r="BUF845" s="396"/>
      <c r="BUG845" s="396"/>
      <c r="BUH845" s="396"/>
      <c r="BUI845" s="396"/>
      <c r="BUJ845" s="396"/>
      <c r="BUK845" s="396"/>
      <c r="BUL845" s="396"/>
      <c r="BUM845" s="396"/>
      <c r="BUN845" s="396"/>
      <c r="BUO845" s="396"/>
      <c r="BUP845" s="396"/>
      <c r="BUQ845" s="396"/>
      <c r="BUR845" s="396"/>
      <c r="BUS845" s="396"/>
      <c r="BUT845" s="396"/>
      <c r="BUU845" s="396"/>
      <c r="BUV845" s="396"/>
      <c r="BUW845" s="396"/>
      <c r="BUX845" s="396"/>
      <c r="BUY845" s="396"/>
      <c r="BUZ845" s="396"/>
      <c r="BVA845" s="396"/>
      <c r="BVB845" s="396"/>
      <c r="BVC845" s="396"/>
      <c r="BVD845" s="396"/>
      <c r="BVE845" s="396"/>
      <c r="BVF845" s="396"/>
      <c r="BVG845" s="396"/>
      <c r="BVH845" s="396"/>
      <c r="BVI845" s="396"/>
      <c r="BVJ845" s="396"/>
      <c r="BVK845" s="396"/>
      <c r="BVL845" s="396"/>
      <c r="BVM845" s="396"/>
      <c r="BVN845" s="396"/>
      <c r="BVO845" s="396"/>
      <c r="BVP845" s="396"/>
      <c r="BVQ845" s="396"/>
      <c r="BVR845" s="396"/>
      <c r="BVS845" s="396"/>
      <c r="BVT845" s="396"/>
      <c r="BVU845" s="396"/>
      <c r="BVV845" s="396"/>
      <c r="BVW845" s="396"/>
      <c r="BVX845" s="396"/>
      <c r="BVY845" s="396"/>
      <c r="BVZ845" s="396"/>
      <c r="BWA845" s="396"/>
      <c r="BWB845" s="396"/>
      <c r="BWC845" s="396"/>
      <c r="BWD845" s="396"/>
      <c r="BWE845" s="396"/>
      <c r="BWF845" s="396"/>
      <c r="BWG845" s="396"/>
      <c r="BWH845" s="396"/>
      <c r="BWI845" s="396"/>
      <c r="BWJ845" s="396"/>
      <c r="BWK845" s="396"/>
      <c r="BWL845" s="396"/>
      <c r="BWM845" s="396"/>
      <c r="BWN845" s="396"/>
      <c r="BWO845" s="396"/>
      <c r="BWP845" s="396"/>
      <c r="BWQ845" s="396"/>
      <c r="BWR845" s="396"/>
      <c r="BWS845" s="396"/>
      <c r="BWT845" s="396"/>
      <c r="BWU845" s="396"/>
      <c r="BWV845" s="396"/>
      <c r="BWW845" s="396"/>
      <c r="BWX845" s="396"/>
      <c r="BWY845" s="396"/>
      <c r="BWZ845" s="396"/>
      <c r="BXA845" s="396"/>
      <c r="BXB845" s="396"/>
      <c r="BXC845" s="396"/>
      <c r="BXD845" s="396"/>
      <c r="BXE845" s="396"/>
      <c r="BXF845" s="396"/>
      <c r="BXG845" s="396"/>
      <c r="BXH845" s="396"/>
      <c r="BXI845" s="396"/>
      <c r="BXJ845" s="396"/>
      <c r="BXK845" s="396"/>
      <c r="BXL845" s="396"/>
      <c r="BXM845" s="396"/>
      <c r="BXN845" s="396"/>
      <c r="BXO845" s="396"/>
      <c r="BXP845" s="396"/>
      <c r="BXQ845" s="396"/>
      <c r="BXR845" s="396"/>
      <c r="BXS845" s="396"/>
      <c r="BXT845" s="396"/>
      <c r="BXU845" s="396"/>
      <c r="BXV845" s="396"/>
      <c r="BXW845" s="396"/>
      <c r="BXX845" s="396"/>
      <c r="BXY845" s="396"/>
      <c r="BXZ845" s="396"/>
      <c r="BYA845" s="396"/>
      <c r="BYB845" s="396"/>
      <c r="BYC845" s="396"/>
      <c r="BYD845" s="396"/>
      <c r="BYE845" s="396"/>
      <c r="BYF845" s="396"/>
      <c r="BYG845" s="396"/>
      <c r="BYH845" s="396"/>
      <c r="BYI845" s="396"/>
      <c r="BYJ845" s="396"/>
      <c r="BYK845" s="396"/>
      <c r="BYL845" s="396"/>
      <c r="BYM845" s="396"/>
      <c r="BYN845" s="396"/>
      <c r="BYO845" s="396"/>
      <c r="BYP845" s="396"/>
      <c r="BYQ845" s="396"/>
      <c r="BYR845" s="396"/>
      <c r="BYS845" s="396"/>
      <c r="BYT845" s="396"/>
      <c r="BYU845" s="396"/>
      <c r="BYV845" s="396"/>
      <c r="BYW845" s="396"/>
      <c r="BYX845" s="396"/>
      <c r="BYY845" s="396"/>
      <c r="BYZ845" s="396"/>
      <c r="BZA845" s="396"/>
      <c r="BZB845" s="396"/>
      <c r="BZC845" s="396"/>
      <c r="BZD845" s="396"/>
      <c r="BZE845" s="396"/>
      <c r="BZF845" s="396"/>
      <c r="BZG845" s="396"/>
      <c r="BZH845" s="396"/>
      <c r="BZI845" s="396"/>
      <c r="BZJ845" s="396"/>
      <c r="BZK845" s="396"/>
      <c r="BZL845" s="396"/>
      <c r="BZM845" s="396"/>
      <c r="BZN845" s="396"/>
      <c r="BZO845" s="396"/>
      <c r="BZP845" s="396"/>
      <c r="BZQ845" s="396"/>
      <c r="BZR845" s="396"/>
      <c r="BZS845" s="396"/>
      <c r="BZT845" s="396"/>
      <c r="BZU845" s="396"/>
      <c r="BZV845" s="396"/>
      <c r="BZW845" s="396"/>
      <c r="BZX845" s="396"/>
      <c r="BZY845" s="396"/>
      <c r="BZZ845" s="396"/>
      <c r="CAA845" s="396"/>
      <c r="CAB845" s="396"/>
      <c r="CAC845" s="396"/>
      <c r="CAD845" s="396"/>
      <c r="CAE845" s="396"/>
      <c r="CAF845" s="396"/>
      <c r="CAG845" s="396"/>
      <c r="CAH845" s="396"/>
      <c r="CAI845" s="396"/>
      <c r="CAJ845" s="396"/>
      <c r="CAK845" s="396"/>
      <c r="CAL845" s="396"/>
      <c r="CAM845" s="396"/>
      <c r="CAN845" s="396"/>
      <c r="CAO845" s="396"/>
      <c r="CAP845" s="396"/>
      <c r="CAQ845" s="396"/>
      <c r="CAR845" s="396"/>
      <c r="CAS845" s="396"/>
      <c r="CAT845" s="396"/>
      <c r="CAU845" s="396"/>
      <c r="CAV845" s="396"/>
      <c r="CAW845" s="396"/>
      <c r="CAX845" s="396"/>
      <c r="CAY845" s="396"/>
      <c r="CAZ845" s="396"/>
      <c r="CBA845" s="396"/>
      <c r="CBB845" s="396"/>
      <c r="CBC845" s="396"/>
      <c r="CBD845" s="396"/>
      <c r="CBE845" s="396"/>
      <c r="CBF845" s="396"/>
      <c r="CBG845" s="396"/>
      <c r="CBH845" s="396"/>
      <c r="CBI845" s="396"/>
      <c r="CBJ845" s="396"/>
      <c r="CBK845" s="396"/>
      <c r="CBL845" s="396"/>
      <c r="CBM845" s="396"/>
      <c r="CBN845" s="396"/>
      <c r="CBO845" s="396"/>
      <c r="CBP845" s="396"/>
      <c r="CBQ845" s="396"/>
      <c r="CBR845" s="396"/>
      <c r="CBS845" s="396"/>
      <c r="CBT845" s="396"/>
      <c r="CBU845" s="396"/>
      <c r="CBV845" s="396"/>
      <c r="CBW845" s="396"/>
      <c r="CBX845" s="396"/>
      <c r="CBY845" s="396"/>
      <c r="CBZ845" s="396"/>
      <c r="CCA845" s="396"/>
      <c r="CCB845" s="396"/>
      <c r="CCC845" s="396"/>
      <c r="CCD845" s="396"/>
      <c r="CCE845" s="396"/>
      <c r="CCF845" s="396"/>
      <c r="CCG845" s="396"/>
      <c r="CCH845" s="396"/>
      <c r="CCI845" s="396"/>
      <c r="CCJ845" s="396"/>
      <c r="CCK845" s="396"/>
      <c r="CCL845" s="396"/>
      <c r="CCM845" s="396"/>
      <c r="CCN845" s="396"/>
      <c r="CCO845" s="396"/>
      <c r="CCP845" s="396"/>
      <c r="CCQ845" s="396"/>
      <c r="CCR845" s="396"/>
      <c r="CCS845" s="396"/>
      <c r="CCT845" s="396"/>
      <c r="CCU845" s="396"/>
      <c r="CCV845" s="396"/>
      <c r="CCW845" s="396"/>
      <c r="CCX845" s="396"/>
      <c r="CCY845" s="396"/>
      <c r="CCZ845" s="396"/>
      <c r="CDA845" s="396"/>
      <c r="CDB845" s="396"/>
      <c r="CDC845" s="396"/>
      <c r="CDD845" s="396"/>
      <c r="CDE845" s="396"/>
      <c r="CDF845" s="396"/>
      <c r="CDG845" s="396"/>
      <c r="CDH845" s="396"/>
      <c r="CDI845" s="396"/>
      <c r="CDJ845" s="396"/>
      <c r="CDK845" s="396"/>
      <c r="CDL845" s="396"/>
      <c r="CDM845" s="396"/>
      <c r="CDN845" s="396"/>
      <c r="CDO845" s="396"/>
      <c r="CDP845" s="396"/>
      <c r="CDQ845" s="396"/>
      <c r="CDR845" s="396"/>
      <c r="CDS845" s="396"/>
      <c r="CDT845" s="396"/>
      <c r="CDU845" s="396"/>
      <c r="CDV845" s="396"/>
      <c r="CDW845" s="396"/>
      <c r="CDX845" s="396"/>
      <c r="CDY845" s="396"/>
      <c r="CDZ845" s="396"/>
      <c r="CEA845" s="396"/>
      <c r="CEB845" s="396"/>
      <c r="CEC845" s="396"/>
      <c r="CED845" s="396"/>
      <c r="CEE845" s="396"/>
      <c r="CEF845" s="396"/>
      <c r="CEG845" s="396"/>
      <c r="CEH845" s="396"/>
      <c r="CEI845" s="396"/>
      <c r="CEJ845" s="396"/>
      <c r="CEK845" s="396"/>
      <c r="CEL845" s="396"/>
      <c r="CEM845" s="396"/>
      <c r="CEN845" s="396"/>
      <c r="CEO845" s="396"/>
      <c r="CEP845" s="396"/>
      <c r="CEQ845" s="396"/>
      <c r="CER845" s="396"/>
      <c r="CES845" s="396"/>
      <c r="CET845" s="396"/>
      <c r="CEU845" s="396"/>
      <c r="CEV845" s="396"/>
      <c r="CEW845" s="396"/>
      <c r="CEX845" s="396"/>
      <c r="CEY845" s="396"/>
      <c r="CEZ845" s="396"/>
      <c r="CFA845" s="396"/>
      <c r="CFB845" s="396"/>
      <c r="CFC845" s="396"/>
      <c r="CFD845" s="396"/>
      <c r="CFE845" s="396"/>
      <c r="CFF845" s="396"/>
      <c r="CFG845" s="396"/>
      <c r="CFH845" s="396"/>
      <c r="CFI845" s="396"/>
      <c r="CFJ845" s="396"/>
      <c r="CFK845" s="396"/>
      <c r="CFL845" s="396"/>
      <c r="CFM845" s="396"/>
      <c r="CFN845" s="396"/>
      <c r="CFO845" s="396"/>
      <c r="CFP845" s="396"/>
      <c r="CFQ845" s="396"/>
      <c r="CFR845" s="396"/>
      <c r="CFS845" s="396"/>
      <c r="CFT845" s="396"/>
      <c r="CFU845" s="396"/>
      <c r="CFV845" s="396"/>
      <c r="CFW845" s="396"/>
      <c r="CFX845" s="396"/>
      <c r="CFY845" s="396"/>
      <c r="CFZ845" s="396"/>
      <c r="CGA845" s="396"/>
      <c r="CGB845" s="396"/>
      <c r="CGC845" s="396"/>
      <c r="CGD845" s="396"/>
      <c r="CGE845" s="396"/>
      <c r="CGF845" s="396"/>
      <c r="CGG845" s="396"/>
      <c r="CGH845" s="396"/>
      <c r="CGI845" s="396"/>
      <c r="CGJ845" s="396"/>
      <c r="CGK845" s="396"/>
      <c r="CGL845" s="396"/>
      <c r="CGM845" s="396"/>
      <c r="CGN845" s="396"/>
      <c r="CGO845" s="396"/>
      <c r="CGP845" s="396"/>
      <c r="CGQ845" s="396"/>
      <c r="CGR845" s="396"/>
      <c r="CGS845" s="396"/>
      <c r="CGT845" s="396"/>
      <c r="CGU845" s="396"/>
      <c r="CGV845" s="396"/>
      <c r="CGW845" s="396"/>
      <c r="CGX845" s="396"/>
      <c r="CGY845" s="396"/>
      <c r="CGZ845" s="396"/>
      <c r="CHA845" s="396"/>
      <c r="CHB845" s="396"/>
      <c r="CHC845" s="396"/>
      <c r="CHD845" s="396"/>
      <c r="CHE845" s="396"/>
      <c r="CHF845" s="396"/>
      <c r="CHG845" s="396"/>
      <c r="CHH845" s="396"/>
      <c r="CHI845" s="396"/>
      <c r="CHJ845" s="396"/>
      <c r="CHK845" s="396"/>
      <c r="CHL845" s="396"/>
      <c r="CHM845" s="396"/>
      <c r="CHN845" s="396"/>
      <c r="CHO845" s="396"/>
      <c r="CHP845" s="396"/>
      <c r="CHQ845" s="396"/>
      <c r="CHR845" s="396"/>
      <c r="CHS845" s="396"/>
      <c r="CHT845" s="396"/>
      <c r="CHU845" s="396"/>
      <c r="CHV845" s="396"/>
      <c r="CHW845" s="396"/>
      <c r="CHX845" s="396"/>
      <c r="CHY845" s="396"/>
      <c r="CHZ845" s="396"/>
      <c r="CIA845" s="396"/>
      <c r="CIB845" s="396"/>
      <c r="CIC845" s="396"/>
      <c r="CID845" s="396"/>
      <c r="CIE845" s="396"/>
      <c r="CIF845" s="396"/>
      <c r="CIG845" s="396"/>
      <c r="CIH845" s="396"/>
      <c r="CII845" s="396"/>
      <c r="CIJ845" s="396"/>
      <c r="CIK845" s="396"/>
      <c r="CIL845" s="396"/>
      <c r="CIM845" s="396"/>
      <c r="CIN845" s="396"/>
      <c r="CIO845" s="396"/>
      <c r="CIP845" s="396"/>
      <c r="CIQ845" s="396"/>
      <c r="CIR845" s="396"/>
      <c r="CIS845" s="396"/>
      <c r="CIT845" s="396"/>
      <c r="CIU845" s="396"/>
      <c r="CIV845" s="396"/>
      <c r="CIW845" s="396"/>
      <c r="CIX845" s="396"/>
      <c r="CIY845" s="396"/>
      <c r="CIZ845" s="396"/>
      <c r="CJA845" s="396"/>
      <c r="CJB845" s="396"/>
      <c r="CJC845" s="396"/>
      <c r="CJD845" s="396"/>
      <c r="CJE845" s="396"/>
      <c r="CJF845" s="396"/>
      <c r="CJG845" s="396"/>
      <c r="CJH845" s="396"/>
      <c r="CJI845" s="396"/>
      <c r="CJJ845" s="396"/>
      <c r="CJK845" s="396"/>
      <c r="CJL845" s="396"/>
      <c r="CJM845" s="396"/>
      <c r="CJN845" s="396"/>
      <c r="CJO845" s="396"/>
      <c r="CJP845" s="396"/>
      <c r="CJQ845" s="396"/>
      <c r="CJR845" s="396"/>
      <c r="CJS845" s="396"/>
      <c r="CJT845" s="396"/>
      <c r="CJU845" s="396"/>
      <c r="CJV845" s="396"/>
      <c r="CJW845" s="396"/>
      <c r="CJX845" s="396"/>
      <c r="CJY845" s="396"/>
      <c r="CJZ845" s="396"/>
      <c r="CKA845" s="396"/>
      <c r="CKB845" s="396"/>
      <c r="CKC845" s="396"/>
      <c r="CKD845" s="396"/>
      <c r="CKE845" s="396"/>
      <c r="CKF845" s="396"/>
      <c r="CKG845" s="396"/>
      <c r="CKH845" s="396"/>
      <c r="CKI845" s="396"/>
      <c r="CKJ845" s="396"/>
      <c r="CKK845" s="396"/>
      <c r="CKL845" s="396"/>
      <c r="CKM845" s="396"/>
      <c r="CKN845" s="396"/>
      <c r="CKO845" s="396"/>
      <c r="CKP845" s="396"/>
      <c r="CKQ845" s="396"/>
      <c r="CKR845" s="396"/>
      <c r="CKS845" s="396"/>
      <c r="CKT845" s="396"/>
      <c r="CKU845" s="396"/>
      <c r="CKV845" s="396"/>
      <c r="CKW845" s="396"/>
      <c r="CKX845" s="396"/>
      <c r="CKY845" s="396"/>
      <c r="CKZ845" s="396"/>
      <c r="CLA845" s="396"/>
      <c r="CLB845" s="396"/>
      <c r="CLC845" s="396"/>
      <c r="CLD845" s="396"/>
      <c r="CLE845" s="396"/>
      <c r="CLF845" s="396"/>
      <c r="CLG845" s="396"/>
      <c r="CLH845" s="396"/>
      <c r="CLI845" s="396"/>
      <c r="CLJ845" s="396"/>
      <c r="CLK845" s="396"/>
      <c r="CLL845" s="396"/>
      <c r="CLM845" s="396"/>
      <c r="CLN845" s="396"/>
      <c r="CLO845" s="396"/>
      <c r="CLP845" s="396"/>
      <c r="CLQ845" s="396"/>
      <c r="CLR845" s="396"/>
      <c r="CLS845" s="396"/>
      <c r="CLT845" s="396"/>
      <c r="CLU845" s="396"/>
      <c r="CLV845" s="396"/>
      <c r="CLW845" s="396"/>
      <c r="CLX845" s="396"/>
      <c r="CLY845" s="396"/>
      <c r="CLZ845" s="396"/>
      <c r="CMA845" s="396"/>
      <c r="CMB845" s="396"/>
      <c r="CMC845" s="396"/>
      <c r="CMD845" s="396"/>
      <c r="CME845" s="396"/>
      <c r="CMF845" s="396"/>
      <c r="CMG845" s="396"/>
      <c r="CMH845" s="396"/>
      <c r="CMI845" s="396"/>
      <c r="CMJ845" s="396"/>
      <c r="CMK845" s="396"/>
      <c r="CML845" s="396"/>
      <c r="CMM845" s="396"/>
      <c r="CMN845" s="396"/>
      <c r="CMO845" s="396"/>
      <c r="CMP845" s="396"/>
      <c r="CMQ845" s="396"/>
      <c r="CMR845" s="396"/>
      <c r="CMS845" s="396"/>
      <c r="CMT845" s="396"/>
      <c r="CMU845" s="396"/>
      <c r="CMV845" s="396"/>
      <c r="CMW845" s="396"/>
      <c r="CMX845" s="396"/>
      <c r="CMY845" s="396"/>
      <c r="CMZ845" s="396"/>
      <c r="CNA845" s="396"/>
      <c r="CNB845" s="396"/>
      <c r="CNC845" s="396"/>
      <c r="CND845" s="396"/>
      <c r="CNE845" s="396"/>
      <c r="CNF845" s="396"/>
      <c r="CNG845" s="396"/>
      <c r="CNH845" s="396"/>
      <c r="CNI845" s="396"/>
      <c r="CNJ845" s="396"/>
      <c r="CNK845" s="396"/>
      <c r="CNL845" s="396"/>
      <c r="CNM845" s="396"/>
      <c r="CNN845" s="396"/>
      <c r="CNO845" s="396"/>
      <c r="CNP845" s="396"/>
      <c r="CNQ845" s="396"/>
      <c r="CNR845" s="396"/>
      <c r="CNS845" s="396"/>
      <c r="CNT845" s="396"/>
      <c r="CNU845" s="396"/>
      <c r="CNV845" s="396"/>
      <c r="CNW845" s="396"/>
      <c r="CNX845" s="396"/>
      <c r="CNY845" s="396"/>
      <c r="CNZ845" s="396"/>
      <c r="COA845" s="396"/>
      <c r="COB845" s="396"/>
      <c r="COC845" s="396"/>
      <c r="COD845" s="396"/>
      <c r="COE845" s="396"/>
      <c r="COF845" s="396"/>
      <c r="COG845" s="396"/>
      <c r="COH845" s="396"/>
      <c r="COI845" s="396"/>
      <c r="COJ845" s="396"/>
      <c r="COK845" s="396"/>
      <c r="COL845" s="396"/>
      <c r="COM845" s="396"/>
      <c r="CON845" s="396"/>
      <c r="COO845" s="396"/>
      <c r="COP845" s="396"/>
      <c r="COQ845" s="396"/>
      <c r="COR845" s="396"/>
      <c r="COS845" s="396"/>
      <c r="COT845" s="396"/>
      <c r="COU845" s="396"/>
      <c r="COV845" s="396"/>
      <c r="COW845" s="396"/>
      <c r="COX845" s="396"/>
      <c r="COY845" s="396"/>
      <c r="COZ845" s="396"/>
      <c r="CPA845" s="396"/>
      <c r="CPB845" s="396"/>
      <c r="CPC845" s="396"/>
      <c r="CPD845" s="396"/>
      <c r="CPE845" s="396"/>
      <c r="CPF845" s="396"/>
      <c r="CPG845" s="396"/>
      <c r="CPH845" s="396"/>
      <c r="CPI845" s="396"/>
      <c r="CPJ845" s="396"/>
      <c r="CPK845" s="396"/>
      <c r="CPL845" s="396"/>
      <c r="CPM845" s="396"/>
      <c r="CPN845" s="396"/>
      <c r="CPO845" s="396"/>
      <c r="CPP845" s="396"/>
      <c r="CPQ845" s="396"/>
      <c r="CPR845" s="396"/>
      <c r="CPS845" s="396"/>
      <c r="CPT845" s="396"/>
      <c r="CPU845" s="396"/>
      <c r="CPV845" s="396"/>
      <c r="CPW845" s="396"/>
      <c r="CPX845" s="396"/>
      <c r="CPY845" s="396"/>
      <c r="CPZ845" s="396"/>
      <c r="CQA845" s="396"/>
      <c r="CQB845" s="396"/>
      <c r="CQC845" s="396"/>
      <c r="CQD845" s="396"/>
      <c r="CQE845" s="396"/>
      <c r="CQF845" s="396"/>
      <c r="CQG845" s="396"/>
      <c r="CQH845" s="396"/>
      <c r="CQI845" s="396"/>
      <c r="CQJ845" s="396"/>
      <c r="CQK845" s="396"/>
      <c r="CQL845" s="396"/>
      <c r="CQM845" s="396"/>
      <c r="CQN845" s="396"/>
      <c r="CQO845" s="396"/>
      <c r="CQP845" s="396"/>
      <c r="CQQ845" s="396"/>
      <c r="CQR845" s="396"/>
      <c r="CQS845" s="396"/>
      <c r="CQT845" s="396"/>
      <c r="CQU845" s="396"/>
      <c r="CQV845" s="396"/>
      <c r="CQW845" s="396"/>
      <c r="CQX845" s="396"/>
      <c r="CQY845" s="396"/>
      <c r="CQZ845" s="396"/>
      <c r="CRA845" s="396"/>
      <c r="CRB845" s="396"/>
      <c r="CRC845" s="396"/>
      <c r="CRD845" s="396"/>
      <c r="CRE845" s="396"/>
      <c r="CRF845" s="396"/>
      <c r="CRG845" s="396"/>
      <c r="CRH845" s="396"/>
      <c r="CRI845" s="396"/>
      <c r="CRJ845" s="396"/>
      <c r="CRK845" s="396"/>
      <c r="CRL845" s="396"/>
      <c r="CRM845" s="396"/>
      <c r="CRN845" s="396"/>
      <c r="CRO845" s="396"/>
      <c r="CRP845" s="396"/>
      <c r="CRQ845" s="396"/>
      <c r="CRR845" s="396"/>
      <c r="CRS845" s="396"/>
      <c r="CRT845" s="396"/>
      <c r="CRU845" s="396"/>
      <c r="CRV845" s="396"/>
      <c r="CRW845" s="396"/>
      <c r="CRX845" s="396"/>
      <c r="CRY845" s="396"/>
      <c r="CRZ845" s="396"/>
      <c r="CSA845" s="396"/>
      <c r="CSB845" s="396"/>
      <c r="CSC845" s="396"/>
      <c r="CSD845" s="396"/>
      <c r="CSE845" s="396"/>
      <c r="CSF845" s="396"/>
      <c r="CSG845" s="396"/>
      <c r="CSH845" s="396"/>
      <c r="CSI845" s="396"/>
      <c r="CSJ845" s="396"/>
      <c r="CSK845" s="396"/>
      <c r="CSL845" s="396"/>
      <c r="CSM845" s="396"/>
      <c r="CSN845" s="396"/>
      <c r="CSO845" s="396"/>
      <c r="CSP845" s="396"/>
      <c r="CSQ845" s="396"/>
      <c r="CSR845" s="396"/>
      <c r="CSS845" s="396"/>
      <c r="CST845" s="396"/>
      <c r="CSU845" s="396"/>
      <c r="CSV845" s="396"/>
      <c r="CSW845" s="396"/>
      <c r="CSX845" s="396"/>
      <c r="CSY845" s="396"/>
      <c r="CSZ845" s="396"/>
      <c r="CTA845" s="396"/>
      <c r="CTB845" s="396"/>
      <c r="CTC845" s="396"/>
      <c r="CTD845" s="396"/>
      <c r="CTE845" s="396"/>
      <c r="CTF845" s="396"/>
      <c r="CTG845" s="396"/>
      <c r="CTH845" s="396"/>
      <c r="CTI845" s="396"/>
      <c r="CTJ845" s="396"/>
      <c r="CTK845" s="396"/>
      <c r="CTL845" s="396"/>
      <c r="CTM845" s="396"/>
      <c r="CTN845" s="396"/>
      <c r="CTO845" s="396"/>
      <c r="CTP845" s="396"/>
      <c r="CTQ845" s="396"/>
      <c r="CTR845" s="396"/>
      <c r="CTS845" s="396"/>
      <c r="CTT845" s="396"/>
      <c r="CTU845" s="396"/>
      <c r="CTV845" s="396"/>
      <c r="CTW845" s="396"/>
      <c r="CTX845" s="396"/>
      <c r="CTY845" s="396"/>
      <c r="CTZ845" s="396"/>
      <c r="CUA845" s="396"/>
      <c r="CUB845" s="396"/>
      <c r="CUC845" s="396"/>
      <c r="CUD845" s="396"/>
      <c r="CUE845" s="396"/>
      <c r="CUF845" s="396"/>
      <c r="CUG845" s="396"/>
      <c r="CUH845" s="396"/>
      <c r="CUI845" s="396"/>
      <c r="CUJ845" s="396"/>
      <c r="CUK845" s="396"/>
      <c r="CUL845" s="396"/>
      <c r="CUM845" s="396"/>
      <c r="CUN845" s="396"/>
      <c r="CUO845" s="396"/>
      <c r="CUP845" s="396"/>
      <c r="CUQ845" s="396"/>
      <c r="CUR845" s="396"/>
      <c r="CUS845" s="396"/>
      <c r="CUT845" s="396"/>
      <c r="CUU845" s="396"/>
      <c r="CUV845" s="396"/>
      <c r="CUW845" s="396"/>
      <c r="CUX845" s="396"/>
      <c r="CUY845" s="396"/>
      <c r="CUZ845" s="396"/>
      <c r="CVA845" s="396"/>
      <c r="CVB845" s="396"/>
      <c r="CVC845" s="396"/>
      <c r="CVD845" s="396"/>
      <c r="CVE845" s="396"/>
      <c r="CVF845" s="396"/>
      <c r="CVG845" s="396"/>
      <c r="CVH845" s="396"/>
      <c r="CVI845" s="396"/>
      <c r="CVJ845" s="396"/>
      <c r="CVK845" s="396"/>
      <c r="CVL845" s="396"/>
      <c r="CVM845" s="396"/>
      <c r="CVN845" s="396"/>
      <c r="CVO845" s="396"/>
      <c r="CVP845" s="396"/>
      <c r="CVQ845" s="396"/>
      <c r="CVR845" s="396"/>
      <c r="CVS845" s="396"/>
      <c r="CVT845" s="396"/>
      <c r="CVU845" s="396"/>
      <c r="CVV845" s="396"/>
      <c r="CVW845" s="396"/>
      <c r="CVX845" s="396"/>
      <c r="CVY845" s="396"/>
      <c r="CVZ845" s="396"/>
      <c r="CWA845" s="396"/>
      <c r="CWB845" s="396"/>
      <c r="CWC845" s="396"/>
      <c r="CWD845" s="396"/>
      <c r="CWE845" s="396"/>
      <c r="CWF845" s="396"/>
      <c r="CWG845" s="396"/>
      <c r="CWH845" s="396"/>
      <c r="CWI845" s="396"/>
      <c r="CWJ845" s="396"/>
      <c r="CWK845" s="396"/>
      <c r="CWL845" s="396"/>
      <c r="CWM845" s="396"/>
      <c r="CWN845" s="396"/>
      <c r="CWO845" s="396"/>
      <c r="CWP845" s="396"/>
      <c r="CWQ845" s="396"/>
      <c r="CWR845" s="396"/>
      <c r="CWS845" s="396"/>
      <c r="CWT845" s="396"/>
      <c r="CWU845" s="396"/>
      <c r="CWV845" s="396"/>
      <c r="CWW845" s="396"/>
      <c r="CWX845" s="396"/>
      <c r="CWY845" s="396"/>
      <c r="CWZ845" s="396"/>
      <c r="CXA845" s="396"/>
      <c r="CXB845" s="396"/>
      <c r="CXC845" s="396"/>
      <c r="CXD845" s="396"/>
      <c r="CXE845" s="396"/>
      <c r="CXF845" s="396"/>
      <c r="CXG845" s="396"/>
      <c r="CXH845" s="396"/>
      <c r="CXI845" s="396"/>
      <c r="CXJ845" s="396"/>
      <c r="CXK845" s="396"/>
      <c r="CXL845" s="396"/>
      <c r="CXM845" s="396"/>
      <c r="CXN845" s="396"/>
      <c r="CXO845" s="396"/>
      <c r="CXP845" s="396"/>
      <c r="CXQ845" s="396"/>
      <c r="CXR845" s="396"/>
      <c r="CXS845" s="396"/>
      <c r="CXT845" s="396"/>
      <c r="CXU845" s="396"/>
      <c r="CXV845" s="396"/>
      <c r="CXW845" s="396"/>
      <c r="CXX845" s="396"/>
      <c r="CXY845" s="396"/>
      <c r="CXZ845" s="396"/>
      <c r="CYA845" s="396"/>
      <c r="CYB845" s="396"/>
      <c r="CYC845" s="396"/>
      <c r="CYD845" s="396"/>
      <c r="CYE845" s="396"/>
      <c r="CYF845" s="396"/>
      <c r="CYG845" s="396"/>
      <c r="CYH845" s="396"/>
      <c r="CYI845" s="396"/>
      <c r="CYJ845" s="396"/>
      <c r="CYK845" s="396"/>
      <c r="CYL845" s="396"/>
      <c r="CYM845" s="396"/>
      <c r="CYN845" s="396"/>
      <c r="CYO845" s="396"/>
      <c r="CYP845" s="396"/>
      <c r="CYQ845" s="396"/>
      <c r="CYR845" s="396"/>
      <c r="CYS845" s="396"/>
      <c r="CYT845" s="396"/>
      <c r="CYU845" s="396"/>
      <c r="CYV845" s="396"/>
      <c r="CYW845" s="396"/>
      <c r="CYX845" s="396"/>
      <c r="CYY845" s="396"/>
      <c r="CYZ845" s="396"/>
      <c r="CZA845" s="396"/>
      <c r="CZB845" s="396"/>
      <c r="CZC845" s="396"/>
      <c r="CZD845" s="396"/>
      <c r="CZE845" s="396"/>
      <c r="CZF845" s="396"/>
      <c r="CZG845" s="396"/>
      <c r="CZH845" s="396"/>
      <c r="CZI845" s="396"/>
      <c r="CZJ845" s="396"/>
      <c r="CZK845" s="396"/>
      <c r="CZL845" s="396"/>
      <c r="CZM845" s="396"/>
      <c r="CZN845" s="396"/>
      <c r="CZO845" s="396"/>
      <c r="CZP845" s="396"/>
      <c r="CZQ845" s="396"/>
      <c r="CZR845" s="396"/>
      <c r="CZS845" s="396"/>
      <c r="CZT845" s="396"/>
      <c r="CZU845" s="396"/>
      <c r="CZV845" s="396"/>
      <c r="CZW845" s="396"/>
      <c r="CZX845" s="396"/>
      <c r="CZY845" s="396"/>
      <c r="CZZ845" s="396"/>
      <c r="DAA845" s="396"/>
      <c r="DAB845" s="396"/>
      <c r="DAC845" s="396"/>
      <c r="DAD845" s="396"/>
      <c r="DAE845" s="396"/>
      <c r="DAF845" s="396"/>
      <c r="DAG845" s="396"/>
      <c r="DAH845" s="396"/>
      <c r="DAI845" s="396"/>
      <c r="DAJ845" s="396"/>
      <c r="DAK845" s="396"/>
      <c r="DAL845" s="396"/>
      <c r="DAM845" s="396"/>
      <c r="DAN845" s="396"/>
      <c r="DAO845" s="396"/>
      <c r="DAP845" s="396"/>
      <c r="DAQ845" s="396"/>
      <c r="DAR845" s="396"/>
      <c r="DAS845" s="396"/>
      <c r="DAT845" s="396"/>
      <c r="DAU845" s="396"/>
      <c r="DAV845" s="396"/>
      <c r="DAW845" s="396"/>
      <c r="DAX845" s="396"/>
      <c r="DAY845" s="396"/>
      <c r="DAZ845" s="396"/>
      <c r="DBA845" s="396"/>
      <c r="DBB845" s="396"/>
      <c r="DBC845" s="396"/>
      <c r="DBD845" s="396"/>
      <c r="DBE845" s="396"/>
      <c r="DBF845" s="396"/>
      <c r="DBG845" s="396"/>
      <c r="DBH845" s="396"/>
      <c r="DBI845" s="396"/>
      <c r="DBJ845" s="396"/>
      <c r="DBK845" s="396"/>
      <c r="DBL845" s="396"/>
      <c r="DBM845" s="396"/>
      <c r="DBN845" s="396"/>
      <c r="DBO845" s="396"/>
      <c r="DBP845" s="396"/>
      <c r="DBQ845" s="396"/>
      <c r="DBR845" s="396"/>
      <c r="DBS845" s="396"/>
      <c r="DBT845" s="396"/>
      <c r="DBU845" s="396"/>
      <c r="DBV845" s="396"/>
      <c r="DBW845" s="396"/>
      <c r="DBX845" s="396"/>
      <c r="DBY845" s="396"/>
      <c r="DBZ845" s="396"/>
      <c r="DCA845" s="396"/>
      <c r="DCB845" s="396"/>
      <c r="DCC845" s="396"/>
      <c r="DCD845" s="396"/>
      <c r="DCE845" s="396"/>
      <c r="DCF845" s="396"/>
      <c r="DCG845" s="396"/>
      <c r="DCH845" s="396"/>
      <c r="DCI845" s="396"/>
      <c r="DCJ845" s="396"/>
      <c r="DCK845" s="396"/>
      <c r="DCL845" s="396"/>
      <c r="DCM845" s="396"/>
      <c r="DCN845" s="396"/>
      <c r="DCO845" s="396"/>
      <c r="DCP845" s="396"/>
      <c r="DCQ845" s="396"/>
      <c r="DCR845" s="396"/>
      <c r="DCS845" s="396"/>
      <c r="DCT845" s="396"/>
      <c r="DCU845" s="396"/>
      <c r="DCV845" s="396"/>
      <c r="DCW845" s="396"/>
      <c r="DCX845" s="396"/>
      <c r="DCY845" s="396"/>
      <c r="DCZ845" s="396"/>
      <c r="DDA845" s="396"/>
      <c r="DDB845" s="396"/>
      <c r="DDC845" s="396"/>
      <c r="DDD845" s="396"/>
      <c r="DDE845" s="396"/>
      <c r="DDF845" s="396"/>
      <c r="DDG845" s="396"/>
      <c r="DDH845" s="396"/>
      <c r="DDI845" s="396"/>
      <c r="DDJ845" s="396"/>
      <c r="DDK845" s="396"/>
      <c r="DDL845" s="396"/>
      <c r="DDM845" s="396"/>
      <c r="DDN845" s="396"/>
      <c r="DDO845" s="396"/>
      <c r="DDP845" s="396"/>
      <c r="DDQ845" s="396"/>
      <c r="DDR845" s="396"/>
      <c r="DDS845" s="396"/>
      <c r="DDT845" s="396"/>
      <c r="DDU845" s="396"/>
      <c r="DDV845" s="396"/>
      <c r="DDW845" s="396"/>
      <c r="DDX845" s="396"/>
      <c r="DDY845" s="396"/>
      <c r="DDZ845" s="396"/>
      <c r="DEA845" s="396"/>
      <c r="DEB845" s="396"/>
      <c r="DEC845" s="396"/>
      <c r="DED845" s="396"/>
      <c r="DEE845" s="396"/>
      <c r="DEF845" s="396"/>
      <c r="DEG845" s="396"/>
      <c r="DEH845" s="396"/>
      <c r="DEI845" s="396"/>
      <c r="DEJ845" s="396"/>
      <c r="DEK845" s="396"/>
      <c r="DEL845" s="396"/>
      <c r="DEM845" s="396"/>
      <c r="DEN845" s="396"/>
      <c r="DEO845" s="396"/>
      <c r="DEP845" s="396"/>
      <c r="DEQ845" s="396"/>
      <c r="DER845" s="396"/>
      <c r="DES845" s="396"/>
      <c r="DET845" s="396"/>
      <c r="DEU845" s="396"/>
      <c r="DEV845" s="396"/>
      <c r="DEW845" s="396"/>
      <c r="DEX845" s="396"/>
      <c r="DEY845" s="396"/>
      <c r="DEZ845" s="396"/>
      <c r="DFA845" s="396"/>
      <c r="DFB845" s="396"/>
      <c r="DFC845" s="396"/>
      <c r="DFD845" s="396"/>
      <c r="DFE845" s="396"/>
      <c r="DFF845" s="396"/>
      <c r="DFG845" s="396"/>
      <c r="DFH845" s="396"/>
      <c r="DFI845" s="396"/>
      <c r="DFJ845" s="396"/>
      <c r="DFK845" s="396"/>
      <c r="DFL845" s="396"/>
      <c r="DFM845" s="396"/>
      <c r="DFN845" s="396"/>
      <c r="DFO845" s="396"/>
      <c r="DFP845" s="396"/>
      <c r="DFQ845" s="396"/>
      <c r="DFR845" s="396"/>
      <c r="DFS845" s="396"/>
      <c r="DFT845" s="396"/>
      <c r="DFU845" s="396"/>
      <c r="DFV845" s="396"/>
      <c r="DFW845" s="396"/>
      <c r="DFX845" s="396"/>
      <c r="DFY845" s="396"/>
      <c r="DFZ845" s="396"/>
      <c r="DGA845" s="396"/>
      <c r="DGB845" s="396"/>
      <c r="DGC845" s="396"/>
      <c r="DGD845" s="396"/>
      <c r="DGE845" s="396"/>
      <c r="DGF845" s="396"/>
      <c r="DGG845" s="396"/>
      <c r="DGH845" s="396"/>
      <c r="DGI845" s="396"/>
      <c r="DGJ845" s="396"/>
      <c r="DGK845" s="396"/>
      <c r="DGL845" s="396"/>
      <c r="DGM845" s="396"/>
      <c r="DGN845" s="396"/>
      <c r="DGO845" s="396"/>
      <c r="DGP845" s="396"/>
      <c r="DGQ845" s="396"/>
      <c r="DGR845" s="396"/>
      <c r="DGS845" s="396"/>
      <c r="DGT845" s="396"/>
      <c r="DGU845" s="396"/>
      <c r="DGV845" s="396"/>
      <c r="DGW845" s="396"/>
      <c r="DGX845" s="396"/>
      <c r="DGY845" s="396"/>
      <c r="DGZ845" s="396"/>
      <c r="DHA845" s="396"/>
      <c r="DHB845" s="396"/>
      <c r="DHC845" s="396"/>
      <c r="DHD845" s="396"/>
      <c r="DHE845" s="396"/>
      <c r="DHF845" s="396"/>
      <c r="DHG845" s="396"/>
      <c r="DHH845" s="396"/>
      <c r="DHI845" s="396"/>
      <c r="DHJ845" s="396"/>
      <c r="DHK845" s="396"/>
      <c r="DHL845" s="396"/>
      <c r="DHM845" s="396"/>
      <c r="DHN845" s="396"/>
      <c r="DHO845" s="396"/>
      <c r="DHP845" s="396"/>
      <c r="DHQ845" s="396"/>
      <c r="DHR845" s="396"/>
      <c r="DHS845" s="396"/>
      <c r="DHT845" s="396"/>
      <c r="DHU845" s="396"/>
      <c r="DHV845" s="396"/>
      <c r="DHW845" s="396"/>
      <c r="DHX845" s="396"/>
      <c r="DHY845" s="396"/>
      <c r="DHZ845" s="396"/>
      <c r="DIA845" s="396"/>
      <c r="DIB845" s="396"/>
      <c r="DIC845" s="396"/>
      <c r="DID845" s="396"/>
      <c r="DIE845" s="396"/>
      <c r="DIF845" s="396"/>
      <c r="DIG845" s="396"/>
      <c r="DIH845" s="396"/>
      <c r="DII845" s="396"/>
      <c r="DIJ845" s="396"/>
      <c r="DIK845" s="396"/>
      <c r="DIL845" s="396"/>
      <c r="DIM845" s="396"/>
      <c r="DIN845" s="396"/>
      <c r="DIO845" s="396"/>
      <c r="DIP845" s="396"/>
      <c r="DIQ845" s="396"/>
      <c r="DIR845" s="396"/>
      <c r="DIS845" s="396"/>
      <c r="DIT845" s="396"/>
      <c r="DIU845" s="396"/>
      <c r="DIV845" s="396"/>
      <c r="DIW845" s="396"/>
      <c r="DIX845" s="396"/>
      <c r="DIY845" s="396"/>
      <c r="DIZ845" s="396"/>
      <c r="DJA845" s="396"/>
      <c r="DJB845" s="396"/>
      <c r="DJC845" s="396"/>
      <c r="DJD845" s="396"/>
      <c r="DJE845" s="396"/>
      <c r="DJF845" s="396"/>
      <c r="DJG845" s="396"/>
      <c r="DJH845" s="396"/>
      <c r="DJI845" s="396"/>
      <c r="DJJ845" s="396"/>
      <c r="DJK845" s="396"/>
      <c r="DJL845" s="396"/>
      <c r="DJM845" s="396"/>
      <c r="DJN845" s="396"/>
      <c r="DJO845" s="396"/>
      <c r="DJP845" s="396"/>
      <c r="DJQ845" s="396"/>
      <c r="DJR845" s="396"/>
      <c r="DJS845" s="396"/>
      <c r="DJT845" s="396"/>
      <c r="DJU845" s="396"/>
      <c r="DJV845" s="396"/>
      <c r="DJW845" s="396"/>
      <c r="DJX845" s="396"/>
      <c r="DJY845" s="396"/>
      <c r="DJZ845" s="396"/>
      <c r="DKA845" s="396"/>
      <c r="DKB845" s="396"/>
      <c r="DKC845" s="396"/>
      <c r="DKD845" s="396"/>
      <c r="DKE845" s="396"/>
      <c r="DKF845" s="396"/>
      <c r="DKG845" s="396"/>
      <c r="DKH845" s="396"/>
      <c r="DKI845" s="396"/>
      <c r="DKJ845" s="396"/>
      <c r="DKK845" s="396"/>
      <c r="DKL845" s="396"/>
      <c r="DKM845" s="396"/>
      <c r="DKN845" s="396"/>
      <c r="DKO845" s="396"/>
      <c r="DKP845" s="396"/>
      <c r="DKQ845" s="396"/>
      <c r="DKR845" s="396"/>
      <c r="DKS845" s="396"/>
      <c r="DKT845" s="396"/>
      <c r="DKU845" s="396"/>
      <c r="DKV845" s="396"/>
      <c r="DKW845" s="396"/>
      <c r="DKX845" s="396"/>
      <c r="DKY845" s="396"/>
      <c r="DKZ845" s="396"/>
      <c r="DLA845" s="396"/>
      <c r="DLB845" s="396"/>
      <c r="DLC845" s="396"/>
      <c r="DLD845" s="396"/>
      <c r="DLE845" s="396"/>
      <c r="DLF845" s="396"/>
      <c r="DLG845" s="396"/>
      <c r="DLH845" s="396"/>
      <c r="DLI845" s="396"/>
      <c r="DLJ845" s="396"/>
      <c r="DLK845" s="396"/>
      <c r="DLL845" s="396"/>
      <c r="DLM845" s="396"/>
      <c r="DLN845" s="396"/>
      <c r="DLO845" s="396"/>
      <c r="DLP845" s="396"/>
      <c r="DLQ845" s="396"/>
      <c r="DLR845" s="396"/>
      <c r="DLS845" s="396"/>
      <c r="DLT845" s="396"/>
      <c r="DLU845" s="396"/>
      <c r="DLV845" s="396"/>
      <c r="DLW845" s="396"/>
      <c r="DLX845" s="396"/>
      <c r="DLY845" s="396"/>
      <c r="DLZ845" s="396"/>
      <c r="DMA845" s="396"/>
      <c r="DMB845" s="396"/>
      <c r="DMC845" s="396"/>
      <c r="DMD845" s="396"/>
      <c r="DME845" s="396"/>
      <c r="DMF845" s="396"/>
      <c r="DMG845" s="396"/>
      <c r="DMH845" s="396"/>
      <c r="DMI845" s="396"/>
      <c r="DMJ845" s="396"/>
      <c r="DMK845" s="396"/>
      <c r="DML845" s="396"/>
      <c r="DMM845" s="396"/>
      <c r="DMN845" s="396"/>
      <c r="DMO845" s="396"/>
      <c r="DMP845" s="396"/>
      <c r="DMQ845" s="396"/>
      <c r="DMR845" s="396"/>
      <c r="DMS845" s="396"/>
      <c r="DMT845" s="396"/>
      <c r="DMU845" s="396"/>
      <c r="DMV845" s="396"/>
      <c r="DMW845" s="396"/>
      <c r="DMX845" s="396"/>
      <c r="DMY845" s="396"/>
      <c r="DMZ845" s="396"/>
      <c r="DNA845" s="396"/>
      <c r="DNB845" s="396"/>
      <c r="DNC845" s="396"/>
      <c r="DND845" s="396"/>
      <c r="DNE845" s="396"/>
      <c r="DNF845" s="396"/>
      <c r="DNG845" s="396"/>
      <c r="DNH845" s="396"/>
      <c r="DNI845" s="396"/>
      <c r="DNJ845" s="396"/>
      <c r="DNK845" s="396"/>
      <c r="DNL845" s="396"/>
      <c r="DNM845" s="396"/>
      <c r="DNN845" s="396"/>
      <c r="DNO845" s="396"/>
      <c r="DNP845" s="396"/>
      <c r="DNQ845" s="396"/>
      <c r="DNR845" s="396"/>
      <c r="DNS845" s="396"/>
      <c r="DNT845" s="396"/>
      <c r="DNU845" s="396"/>
      <c r="DNV845" s="396"/>
      <c r="DNW845" s="396"/>
      <c r="DNX845" s="396"/>
      <c r="DNY845" s="396"/>
      <c r="DNZ845" s="396"/>
      <c r="DOA845" s="396"/>
      <c r="DOB845" s="396"/>
      <c r="DOC845" s="396"/>
      <c r="DOD845" s="396"/>
      <c r="DOE845" s="396"/>
      <c r="DOF845" s="396"/>
      <c r="DOG845" s="396"/>
      <c r="DOH845" s="396"/>
      <c r="DOI845" s="396"/>
      <c r="DOJ845" s="396"/>
      <c r="DOK845" s="396"/>
      <c r="DOL845" s="396"/>
      <c r="DOM845" s="396"/>
      <c r="DON845" s="396"/>
      <c r="DOO845" s="396"/>
      <c r="DOP845" s="396"/>
      <c r="DOQ845" s="396"/>
      <c r="DOR845" s="396"/>
      <c r="DOS845" s="396"/>
      <c r="DOT845" s="396"/>
      <c r="DOU845" s="396"/>
      <c r="DOV845" s="396"/>
      <c r="DOW845" s="396"/>
      <c r="DOX845" s="396"/>
      <c r="DOY845" s="396"/>
      <c r="DOZ845" s="396"/>
      <c r="DPA845" s="396"/>
      <c r="DPB845" s="396"/>
      <c r="DPC845" s="396"/>
      <c r="DPD845" s="396"/>
      <c r="DPE845" s="396"/>
      <c r="DPF845" s="396"/>
      <c r="DPG845" s="396"/>
      <c r="DPH845" s="396"/>
      <c r="DPI845" s="396"/>
      <c r="DPJ845" s="396"/>
      <c r="DPK845" s="396"/>
      <c r="DPL845" s="396"/>
      <c r="DPM845" s="396"/>
      <c r="DPN845" s="396"/>
      <c r="DPO845" s="396"/>
      <c r="DPP845" s="396"/>
      <c r="DPQ845" s="396"/>
      <c r="DPR845" s="396"/>
      <c r="DPS845" s="396"/>
      <c r="DPT845" s="396"/>
      <c r="DPU845" s="396"/>
      <c r="DPV845" s="396"/>
      <c r="DPW845" s="396"/>
      <c r="DPX845" s="396"/>
      <c r="DPY845" s="396"/>
      <c r="DPZ845" s="396"/>
      <c r="DQA845" s="396"/>
      <c r="DQB845" s="396"/>
      <c r="DQC845" s="396"/>
      <c r="DQD845" s="396"/>
      <c r="DQE845" s="396"/>
      <c r="DQF845" s="396"/>
      <c r="DQG845" s="396"/>
      <c r="DQH845" s="396"/>
      <c r="DQI845" s="396"/>
      <c r="DQJ845" s="396"/>
      <c r="DQK845" s="396"/>
      <c r="DQL845" s="396"/>
      <c r="DQM845" s="396"/>
      <c r="DQN845" s="396"/>
      <c r="DQO845" s="396"/>
      <c r="DQP845" s="396"/>
      <c r="DQQ845" s="396"/>
      <c r="DQR845" s="396"/>
      <c r="DQS845" s="396"/>
      <c r="DQT845" s="396"/>
      <c r="DQU845" s="396"/>
      <c r="DQV845" s="396"/>
      <c r="DQW845" s="396"/>
      <c r="DQX845" s="396"/>
      <c r="DQY845" s="396"/>
      <c r="DQZ845" s="396"/>
      <c r="DRA845" s="396"/>
      <c r="DRB845" s="396"/>
      <c r="DRC845" s="396"/>
      <c r="DRD845" s="396"/>
      <c r="DRE845" s="396"/>
      <c r="DRF845" s="396"/>
      <c r="DRG845" s="396"/>
      <c r="DRH845" s="396"/>
      <c r="DRI845" s="396"/>
      <c r="DRJ845" s="396"/>
      <c r="DRK845" s="396"/>
      <c r="DRL845" s="396"/>
      <c r="DRM845" s="396"/>
      <c r="DRN845" s="396"/>
      <c r="DRO845" s="396"/>
      <c r="DRP845" s="396"/>
      <c r="DRQ845" s="396"/>
      <c r="DRR845" s="396"/>
      <c r="DRS845" s="396"/>
      <c r="DRT845" s="396"/>
      <c r="DRU845" s="396"/>
      <c r="DRV845" s="396"/>
      <c r="DRW845" s="396"/>
      <c r="DRX845" s="396"/>
      <c r="DRY845" s="396"/>
      <c r="DRZ845" s="396"/>
      <c r="DSA845" s="396"/>
      <c r="DSB845" s="396"/>
      <c r="DSC845" s="396"/>
      <c r="DSD845" s="396"/>
      <c r="DSE845" s="396"/>
      <c r="DSF845" s="396"/>
      <c r="DSG845" s="396"/>
      <c r="DSH845" s="396"/>
      <c r="DSI845" s="396"/>
      <c r="DSJ845" s="396"/>
      <c r="DSK845" s="396"/>
      <c r="DSL845" s="396"/>
      <c r="DSM845" s="396"/>
      <c r="DSN845" s="396"/>
      <c r="DSO845" s="396"/>
      <c r="DSP845" s="396"/>
      <c r="DSQ845" s="396"/>
      <c r="DSR845" s="396"/>
      <c r="DSS845" s="396"/>
      <c r="DST845" s="396"/>
      <c r="DSU845" s="396"/>
      <c r="DSV845" s="396"/>
      <c r="DSW845" s="396"/>
      <c r="DSX845" s="396"/>
      <c r="DSY845" s="396"/>
      <c r="DSZ845" s="396"/>
      <c r="DTA845" s="396"/>
      <c r="DTB845" s="396"/>
      <c r="DTC845" s="396"/>
      <c r="DTD845" s="396"/>
      <c r="DTE845" s="396"/>
      <c r="DTF845" s="396"/>
      <c r="DTG845" s="396"/>
      <c r="DTH845" s="396"/>
      <c r="DTI845" s="396"/>
      <c r="DTJ845" s="396"/>
      <c r="DTK845" s="396"/>
      <c r="DTL845" s="396"/>
      <c r="DTM845" s="396"/>
      <c r="DTN845" s="396"/>
      <c r="DTO845" s="396"/>
      <c r="DTP845" s="396"/>
      <c r="DTQ845" s="396"/>
      <c r="DTR845" s="396"/>
      <c r="DTS845" s="396"/>
      <c r="DTT845" s="396"/>
      <c r="DTU845" s="396"/>
      <c r="DTV845" s="396"/>
      <c r="DTW845" s="396"/>
      <c r="DTX845" s="396"/>
      <c r="DTY845" s="396"/>
      <c r="DTZ845" s="396"/>
      <c r="DUA845" s="396"/>
      <c r="DUB845" s="396"/>
      <c r="DUC845" s="396"/>
      <c r="DUD845" s="396"/>
      <c r="DUE845" s="396"/>
      <c r="DUF845" s="396"/>
      <c r="DUG845" s="396"/>
      <c r="DUH845" s="396"/>
      <c r="DUI845" s="396"/>
      <c r="DUJ845" s="396"/>
      <c r="DUK845" s="396"/>
      <c r="DUL845" s="396"/>
      <c r="DUM845" s="396"/>
      <c r="DUN845" s="396"/>
      <c r="DUO845" s="396"/>
      <c r="DUP845" s="396"/>
      <c r="DUQ845" s="396"/>
      <c r="DUR845" s="396"/>
      <c r="DUS845" s="396"/>
      <c r="DUT845" s="396"/>
      <c r="DUU845" s="396"/>
      <c r="DUV845" s="396"/>
      <c r="DUW845" s="396"/>
      <c r="DUX845" s="396"/>
      <c r="DUY845" s="396"/>
      <c r="DUZ845" s="396"/>
      <c r="DVA845" s="396"/>
      <c r="DVB845" s="396"/>
      <c r="DVC845" s="396"/>
      <c r="DVD845" s="396"/>
      <c r="DVE845" s="396"/>
      <c r="DVF845" s="396"/>
      <c r="DVG845" s="396"/>
      <c r="DVH845" s="396"/>
      <c r="DVI845" s="396"/>
      <c r="DVJ845" s="396"/>
      <c r="DVK845" s="396"/>
      <c r="DVL845" s="396"/>
      <c r="DVM845" s="396"/>
      <c r="DVN845" s="396"/>
      <c r="DVO845" s="396"/>
      <c r="DVP845" s="396"/>
      <c r="DVQ845" s="396"/>
      <c r="DVR845" s="396"/>
      <c r="DVS845" s="396"/>
      <c r="DVT845" s="396"/>
      <c r="DVU845" s="396"/>
      <c r="DVV845" s="396"/>
      <c r="DVW845" s="396"/>
      <c r="DVX845" s="396"/>
      <c r="DVY845" s="396"/>
      <c r="DVZ845" s="396"/>
      <c r="DWA845" s="396"/>
      <c r="DWB845" s="396"/>
      <c r="DWC845" s="396"/>
      <c r="DWD845" s="396"/>
      <c r="DWE845" s="396"/>
      <c r="DWF845" s="396"/>
      <c r="DWG845" s="396"/>
      <c r="DWH845" s="396"/>
      <c r="DWI845" s="396"/>
      <c r="DWJ845" s="396"/>
      <c r="DWK845" s="396"/>
      <c r="DWL845" s="396"/>
      <c r="DWM845" s="396"/>
      <c r="DWN845" s="396"/>
      <c r="DWO845" s="396"/>
      <c r="DWP845" s="396"/>
      <c r="DWQ845" s="396"/>
      <c r="DWR845" s="396"/>
      <c r="DWS845" s="396"/>
      <c r="DWT845" s="396"/>
      <c r="DWU845" s="396"/>
      <c r="DWV845" s="396"/>
      <c r="DWW845" s="396"/>
      <c r="DWX845" s="396"/>
      <c r="DWY845" s="396"/>
      <c r="DWZ845" s="396"/>
      <c r="DXA845" s="396"/>
      <c r="DXB845" s="396"/>
      <c r="DXC845" s="396"/>
      <c r="DXD845" s="396"/>
      <c r="DXE845" s="396"/>
      <c r="DXF845" s="396"/>
      <c r="DXG845" s="396"/>
      <c r="DXH845" s="396"/>
      <c r="DXI845" s="396"/>
      <c r="DXJ845" s="396"/>
      <c r="DXK845" s="396"/>
      <c r="DXL845" s="396"/>
      <c r="DXM845" s="396"/>
      <c r="DXN845" s="396"/>
      <c r="DXO845" s="396"/>
      <c r="DXP845" s="396"/>
      <c r="DXQ845" s="396"/>
      <c r="DXR845" s="396"/>
      <c r="DXS845" s="396"/>
      <c r="DXT845" s="396"/>
      <c r="DXU845" s="396"/>
      <c r="DXV845" s="396"/>
      <c r="DXW845" s="396"/>
      <c r="DXX845" s="396"/>
      <c r="DXY845" s="396"/>
      <c r="DXZ845" s="396"/>
      <c r="DYA845" s="396"/>
      <c r="DYB845" s="396"/>
      <c r="DYC845" s="396"/>
      <c r="DYD845" s="396"/>
      <c r="DYE845" s="396"/>
      <c r="DYF845" s="396"/>
      <c r="DYG845" s="396"/>
      <c r="DYH845" s="396"/>
      <c r="DYI845" s="396"/>
      <c r="DYJ845" s="396"/>
      <c r="DYK845" s="396"/>
      <c r="DYL845" s="396"/>
      <c r="DYM845" s="396"/>
      <c r="DYN845" s="396"/>
      <c r="DYO845" s="396"/>
      <c r="DYP845" s="396"/>
      <c r="DYQ845" s="396"/>
      <c r="DYR845" s="396"/>
      <c r="DYS845" s="396"/>
      <c r="DYT845" s="396"/>
      <c r="DYU845" s="396"/>
      <c r="DYV845" s="396"/>
      <c r="DYW845" s="396"/>
      <c r="DYX845" s="396"/>
      <c r="DYY845" s="396"/>
      <c r="DYZ845" s="396"/>
      <c r="DZA845" s="396"/>
      <c r="DZB845" s="396"/>
      <c r="DZC845" s="396"/>
      <c r="DZD845" s="396"/>
      <c r="DZE845" s="396"/>
      <c r="DZF845" s="396"/>
      <c r="DZG845" s="396"/>
      <c r="DZH845" s="396"/>
      <c r="DZI845" s="396"/>
      <c r="DZJ845" s="396"/>
      <c r="DZK845" s="396"/>
      <c r="DZL845" s="396"/>
      <c r="DZM845" s="396"/>
      <c r="DZN845" s="396"/>
      <c r="DZO845" s="396"/>
      <c r="DZP845" s="396"/>
      <c r="DZQ845" s="396"/>
      <c r="DZR845" s="396"/>
      <c r="DZS845" s="396"/>
      <c r="DZT845" s="396"/>
      <c r="DZU845" s="396"/>
      <c r="DZV845" s="396"/>
      <c r="DZW845" s="396"/>
      <c r="DZX845" s="396"/>
      <c r="DZY845" s="396"/>
      <c r="DZZ845" s="396"/>
      <c r="EAA845" s="396"/>
      <c r="EAB845" s="396"/>
      <c r="EAC845" s="396"/>
      <c r="EAD845" s="396"/>
      <c r="EAE845" s="396"/>
      <c r="EAF845" s="396"/>
      <c r="EAG845" s="396"/>
      <c r="EAH845" s="396"/>
      <c r="EAI845" s="396"/>
      <c r="EAJ845" s="396"/>
      <c r="EAK845" s="396"/>
      <c r="EAL845" s="396"/>
      <c r="EAM845" s="396"/>
      <c r="EAN845" s="396"/>
      <c r="EAO845" s="396"/>
      <c r="EAP845" s="396"/>
      <c r="EAQ845" s="396"/>
      <c r="EAR845" s="396"/>
      <c r="EAS845" s="396"/>
      <c r="EAT845" s="396"/>
      <c r="EAU845" s="396"/>
      <c r="EAV845" s="396"/>
      <c r="EAW845" s="396"/>
      <c r="EAX845" s="396"/>
      <c r="EAY845" s="396"/>
      <c r="EAZ845" s="396"/>
      <c r="EBA845" s="396"/>
      <c r="EBB845" s="396"/>
      <c r="EBC845" s="396"/>
      <c r="EBD845" s="396"/>
      <c r="EBE845" s="396"/>
      <c r="EBF845" s="396"/>
      <c r="EBG845" s="396"/>
      <c r="EBH845" s="396"/>
      <c r="EBI845" s="396"/>
      <c r="EBJ845" s="396"/>
      <c r="EBK845" s="396"/>
      <c r="EBL845" s="396"/>
      <c r="EBM845" s="396"/>
      <c r="EBN845" s="396"/>
      <c r="EBO845" s="396"/>
      <c r="EBP845" s="396"/>
      <c r="EBQ845" s="396"/>
      <c r="EBR845" s="396"/>
      <c r="EBS845" s="396"/>
      <c r="EBT845" s="396"/>
      <c r="EBU845" s="396"/>
      <c r="EBV845" s="396"/>
      <c r="EBW845" s="396"/>
      <c r="EBX845" s="396"/>
      <c r="EBY845" s="396"/>
      <c r="EBZ845" s="396"/>
      <c r="ECA845" s="396"/>
      <c r="ECB845" s="396"/>
      <c r="ECC845" s="396"/>
      <c r="ECD845" s="396"/>
      <c r="ECE845" s="396"/>
      <c r="ECF845" s="396"/>
      <c r="ECG845" s="396"/>
      <c r="ECH845" s="396"/>
      <c r="ECI845" s="396"/>
      <c r="ECJ845" s="396"/>
      <c r="ECK845" s="396"/>
      <c r="ECL845" s="396"/>
      <c r="ECM845" s="396"/>
      <c r="ECN845" s="396"/>
      <c r="ECO845" s="396"/>
      <c r="ECP845" s="396"/>
      <c r="ECQ845" s="396"/>
      <c r="ECR845" s="396"/>
      <c r="ECS845" s="396"/>
      <c r="ECT845" s="396"/>
      <c r="ECU845" s="396"/>
      <c r="ECV845" s="396"/>
      <c r="ECW845" s="396"/>
      <c r="ECX845" s="396"/>
      <c r="ECY845" s="396"/>
      <c r="ECZ845" s="396"/>
      <c r="EDA845" s="396"/>
      <c r="EDB845" s="396"/>
      <c r="EDC845" s="396"/>
      <c r="EDD845" s="396"/>
      <c r="EDE845" s="396"/>
      <c r="EDF845" s="396"/>
      <c r="EDG845" s="396"/>
      <c r="EDH845" s="396"/>
      <c r="EDI845" s="396"/>
      <c r="EDJ845" s="396"/>
      <c r="EDK845" s="396"/>
      <c r="EDL845" s="396"/>
      <c r="EDM845" s="396"/>
      <c r="EDN845" s="396"/>
      <c r="EDO845" s="396"/>
      <c r="EDP845" s="396"/>
      <c r="EDQ845" s="396"/>
      <c r="EDR845" s="396"/>
      <c r="EDS845" s="396"/>
      <c r="EDT845" s="396"/>
      <c r="EDU845" s="396"/>
      <c r="EDV845" s="396"/>
      <c r="EDW845" s="396"/>
      <c r="EDX845" s="396"/>
      <c r="EDY845" s="396"/>
      <c r="EDZ845" s="396"/>
      <c r="EEA845" s="396"/>
      <c r="EEB845" s="396"/>
      <c r="EEC845" s="396"/>
      <c r="EED845" s="396"/>
      <c r="EEE845" s="396"/>
      <c r="EEF845" s="396"/>
      <c r="EEG845" s="396"/>
      <c r="EEH845" s="396"/>
      <c r="EEI845" s="396"/>
      <c r="EEJ845" s="396"/>
      <c r="EEK845" s="396"/>
      <c r="EEL845" s="396"/>
      <c r="EEM845" s="396"/>
      <c r="EEN845" s="396"/>
      <c r="EEO845" s="396"/>
      <c r="EEP845" s="396"/>
      <c r="EEQ845" s="396"/>
      <c r="EER845" s="396"/>
      <c r="EES845" s="396"/>
      <c r="EET845" s="396"/>
      <c r="EEU845" s="396"/>
      <c r="EEV845" s="396"/>
      <c r="EEW845" s="396"/>
      <c r="EEX845" s="396"/>
      <c r="EEY845" s="396"/>
      <c r="EEZ845" s="396"/>
      <c r="EFA845" s="396"/>
      <c r="EFB845" s="396"/>
      <c r="EFC845" s="396"/>
      <c r="EFD845" s="396"/>
      <c r="EFE845" s="396"/>
      <c r="EFF845" s="396"/>
      <c r="EFG845" s="396"/>
      <c r="EFH845" s="396"/>
      <c r="EFI845" s="396"/>
      <c r="EFJ845" s="396"/>
      <c r="EFK845" s="396"/>
      <c r="EFL845" s="396"/>
      <c r="EFM845" s="396"/>
      <c r="EFN845" s="396"/>
      <c r="EFO845" s="396"/>
      <c r="EFP845" s="396"/>
      <c r="EFQ845" s="396"/>
      <c r="EFR845" s="396"/>
      <c r="EFS845" s="396"/>
      <c r="EFT845" s="396"/>
      <c r="EFU845" s="396"/>
      <c r="EFV845" s="396"/>
      <c r="EFW845" s="396"/>
      <c r="EFX845" s="396"/>
      <c r="EFY845" s="396"/>
      <c r="EFZ845" s="396"/>
      <c r="EGA845" s="396"/>
      <c r="EGB845" s="396"/>
      <c r="EGC845" s="396"/>
      <c r="EGD845" s="396"/>
      <c r="EGE845" s="396"/>
      <c r="EGF845" s="396"/>
      <c r="EGG845" s="396"/>
      <c r="EGH845" s="396"/>
      <c r="EGI845" s="396"/>
      <c r="EGJ845" s="396"/>
      <c r="EGK845" s="396"/>
      <c r="EGL845" s="396"/>
      <c r="EGM845" s="396"/>
      <c r="EGN845" s="396"/>
      <c r="EGO845" s="396"/>
      <c r="EGP845" s="396"/>
      <c r="EGQ845" s="396"/>
      <c r="EGR845" s="396"/>
      <c r="EGS845" s="396"/>
      <c r="EGT845" s="396"/>
      <c r="EGU845" s="396"/>
      <c r="EGV845" s="396"/>
      <c r="EGW845" s="396"/>
      <c r="EGX845" s="396"/>
      <c r="EGY845" s="396"/>
      <c r="EGZ845" s="396"/>
      <c r="EHA845" s="396"/>
      <c r="EHB845" s="396"/>
      <c r="EHC845" s="396"/>
      <c r="EHD845" s="396"/>
      <c r="EHE845" s="396"/>
      <c r="EHF845" s="396"/>
      <c r="EHG845" s="396"/>
      <c r="EHH845" s="396"/>
      <c r="EHI845" s="396"/>
      <c r="EHJ845" s="396"/>
      <c r="EHK845" s="396"/>
      <c r="EHL845" s="396"/>
      <c r="EHM845" s="396"/>
      <c r="EHN845" s="396"/>
      <c r="EHO845" s="396"/>
      <c r="EHP845" s="396"/>
      <c r="EHQ845" s="396"/>
      <c r="EHR845" s="396"/>
      <c r="EHS845" s="396"/>
      <c r="EHT845" s="396"/>
      <c r="EHU845" s="396"/>
      <c r="EHV845" s="396"/>
      <c r="EHW845" s="396"/>
      <c r="EHX845" s="396"/>
      <c r="EHY845" s="396"/>
      <c r="EHZ845" s="396"/>
      <c r="EIA845" s="396"/>
      <c r="EIB845" s="396"/>
      <c r="EIC845" s="396"/>
      <c r="EID845" s="396"/>
      <c r="EIE845" s="396"/>
      <c r="EIF845" s="396"/>
      <c r="EIG845" s="396"/>
      <c r="EIH845" s="396"/>
      <c r="EII845" s="396"/>
      <c r="EIJ845" s="396"/>
      <c r="EIK845" s="396"/>
      <c r="EIL845" s="396"/>
      <c r="EIM845" s="396"/>
      <c r="EIN845" s="396"/>
      <c r="EIO845" s="396"/>
      <c r="EIP845" s="396"/>
      <c r="EIQ845" s="396"/>
      <c r="EIR845" s="396"/>
      <c r="EIS845" s="396"/>
      <c r="EIT845" s="396"/>
      <c r="EIU845" s="396"/>
      <c r="EIV845" s="396"/>
      <c r="EIW845" s="396"/>
      <c r="EIX845" s="396"/>
      <c r="EIY845" s="396"/>
      <c r="EIZ845" s="396"/>
      <c r="EJA845" s="396"/>
      <c r="EJB845" s="396"/>
      <c r="EJC845" s="396"/>
      <c r="EJD845" s="396"/>
      <c r="EJE845" s="396"/>
      <c r="EJF845" s="396"/>
      <c r="EJG845" s="396"/>
      <c r="EJH845" s="396"/>
      <c r="EJI845" s="396"/>
      <c r="EJJ845" s="396"/>
      <c r="EJK845" s="396"/>
      <c r="EJL845" s="396"/>
      <c r="EJM845" s="396"/>
      <c r="EJN845" s="396"/>
      <c r="EJO845" s="396"/>
      <c r="EJP845" s="396"/>
      <c r="EJQ845" s="396"/>
      <c r="EJR845" s="396"/>
      <c r="EJS845" s="396"/>
      <c r="EJT845" s="396"/>
      <c r="EJU845" s="396"/>
      <c r="EJV845" s="396"/>
      <c r="EJW845" s="396"/>
      <c r="EJX845" s="396"/>
      <c r="EJY845" s="396"/>
      <c r="EJZ845" s="396"/>
      <c r="EKA845" s="396"/>
      <c r="EKB845" s="396"/>
      <c r="EKC845" s="396"/>
      <c r="EKD845" s="396"/>
      <c r="EKE845" s="396"/>
      <c r="EKF845" s="396"/>
      <c r="EKG845" s="396"/>
      <c r="EKH845" s="396"/>
      <c r="EKI845" s="396"/>
      <c r="EKJ845" s="396"/>
      <c r="EKK845" s="396"/>
      <c r="EKL845" s="396"/>
      <c r="EKM845" s="396"/>
      <c r="EKN845" s="396"/>
      <c r="EKO845" s="396"/>
      <c r="EKP845" s="396"/>
      <c r="EKQ845" s="396"/>
      <c r="EKR845" s="396"/>
      <c r="EKS845" s="396"/>
      <c r="EKT845" s="396"/>
      <c r="EKU845" s="396"/>
      <c r="EKV845" s="396"/>
      <c r="EKW845" s="396"/>
      <c r="EKX845" s="396"/>
      <c r="EKY845" s="396"/>
      <c r="EKZ845" s="396"/>
      <c r="ELA845" s="396"/>
      <c r="ELB845" s="396"/>
      <c r="ELC845" s="396"/>
      <c r="ELD845" s="396"/>
      <c r="ELE845" s="396"/>
      <c r="ELF845" s="396"/>
      <c r="ELG845" s="396"/>
      <c r="ELH845" s="396"/>
      <c r="ELI845" s="396"/>
      <c r="ELJ845" s="396"/>
      <c r="ELK845" s="396"/>
      <c r="ELL845" s="396"/>
      <c r="ELM845" s="396"/>
      <c r="ELN845" s="396"/>
      <c r="ELO845" s="396"/>
      <c r="ELP845" s="396"/>
      <c r="ELQ845" s="396"/>
      <c r="ELR845" s="396"/>
      <c r="ELS845" s="396"/>
      <c r="ELT845" s="396"/>
      <c r="ELU845" s="396"/>
      <c r="ELV845" s="396"/>
      <c r="ELW845" s="396"/>
      <c r="ELX845" s="396"/>
      <c r="ELY845" s="396"/>
      <c r="ELZ845" s="396"/>
      <c r="EMA845" s="396"/>
      <c r="EMB845" s="396"/>
      <c r="EMC845" s="396"/>
      <c r="EMD845" s="396"/>
      <c r="EME845" s="396"/>
      <c r="EMF845" s="396"/>
      <c r="EMG845" s="396"/>
      <c r="EMH845" s="396"/>
      <c r="EMI845" s="396"/>
      <c r="EMJ845" s="396"/>
      <c r="EMK845" s="396"/>
      <c r="EML845" s="396"/>
      <c r="EMM845" s="396"/>
      <c r="EMN845" s="396"/>
      <c r="EMO845" s="396"/>
      <c r="EMP845" s="396"/>
      <c r="EMQ845" s="396"/>
      <c r="EMR845" s="396"/>
      <c r="EMS845" s="396"/>
      <c r="EMT845" s="396"/>
      <c r="EMU845" s="396"/>
      <c r="EMV845" s="396"/>
      <c r="EMW845" s="396"/>
      <c r="EMX845" s="396"/>
      <c r="EMY845" s="396"/>
      <c r="EMZ845" s="396"/>
      <c r="ENA845" s="396"/>
      <c r="ENB845" s="396"/>
      <c r="ENC845" s="396"/>
      <c r="END845" s="396"/>
      <c r="ENE845" s="396"/>
      <c r="ENF845" s="396"/>
      <c r="ENG845" s="396"/>
      <c r="ENH845" s="396"/>
      <c r="ENI845" s="396"/>
      <c r="ENJ845" s="396"/>
      <c r="ENK845" s="396"/>
      <c r="ENL845" s="396"/>
      <c r="ENM845" s="396"/>
      <c r="ENN845" s="396"/>
      <c r="ENO845" s="396"/>
      <c r="ENP845" s="396"/>
      <c r="ENQ845" s="396"/>
      <c r="ENR845" s="396"/>
      <c r="ENS845" s="396"/>
      <c r="ENT845" s="396"/>
      <c r="ENU845" s="396"/>
      <c r="ENV845" s="396"/>
      <c r="ENW845" s="396"/>
      <c r="ENX845" s="396"/>
      <c r="ENY845" s="396"/>
      <c r="ENZ845" s="396"/>
      <c r="EOA845" s="396"/>
      <c r="EOB845" s="396"/>
      <c r="EOC845" s="396"/>
      <c r="EOD845" s="396"/>
      <c r="EOE845" s="396"/>
      <c r="EOF845" s="396"/>
      <c r="EOG845" s="396"/>
      <c r="EOH845" s="396"/>
      <c r="EOI845" s="396"/>
      <c r="EOJ845" s="396"/>
      <c r="EOK845" s="396"/>
      <c r="EOL845" s="396"/>
      <c r="EOM845" s="396"/>
      <c r="EON845" s="396"/>
      <c r="EOO845" s="396"/>
      <c r="EOP845" s="396"/>
      <c r="EOQ845" s="396"/>
      <c r="EOR845" s="396"/>
      <c r="EOS845" s="396"/>
      <c r="EOT845" s="396"/>
      <c r="EOU845" s="396"/>
      <c r="EOV845" s="396"/>
      <c r="EOW845" s="396"/>
      <c r="EOX845" s="396"/>
      <c r="EOY845" s="396"/>
      <c r="EOZ845" s="396"/>
      <c r="EPA845" s="396"/>
      <c r="EPB845" s="396"/>
      <c r="EPC845" s="396"/>
      <c r="EPD845" s="396"/>
      <c r="EPE845" s="396"/>
      <c r="EPF845" s="396"/>
      <c r="EPG845" s="396"/>
      <c r="EPH845" s="396"/>
      <c r="EPI845" s="396"/>
      <c r="EPJ845" s="396"/>
      <c r="EPK845" s="396"/>
      <c r="EPL845" s="396"/>
      <c r="EPM845" s="396"/>
      <c r="EPN845" s="396"/>
      <c r="EPO845" s="396"/>
      <c r="EPP845" s="396"/>
      <c r="EPQ845" s="396"/>
      <c r="EPR845" s="396"/>
      <c r="EPS845" s="396"/>
      <c r="EPT845" s="396"/>
      <c r="EPU845" s="396"/>
      <c r="EPV845" s="396"/>
      <c r="EPW845" s="396"/>
      <c r="EPX845" s="396"/>
      <c r="EPY845" s="396"/>
      <c r="EPZ845" s="396"/>
      <c r="EQA845" s="396"/>
      <c r="EQB845" s="396"/>
      <c r="EQC845" s="396"/>
      <c r="EQD845" s="396"/>
      <c r="EQE845" s="396"/>
      <c r="EQF845" s="396"/>
      <c r="EQG845" s="396"/>
      <c r="EQH845" s="396"/>
      <c r="EQI845" s="396"/>
      <c r="EQJ845" s="396"/>
      <c r="EQK845" s="396"/>
      <c r="EQL845" s="396"/>
      <c r="EQM845" s="396"/>
      <c r="EQN845" s="396"/>
      <c r="EQO845" s="396"/>
      <c r="EQP845" s="396"/>
      <c r="EQQ845" s="396"/>
      <c r="EQR845" s="396"/>
      <c r="EQS845" s="396"/>
      <c r="EQT845" s="396"/>
      <c r="EQU845" s="396"/>
      <c r="EQV845" s="396"/>
      <c r="EQW845" s="396"/>
      <c r="EQX845" s="396"/>
      <c r="EQY845" s="396"/>
      <c r="EQZ845" s="396"/>
      <c r="ERA845" s="396"/>
      <c r="ERB845" s="396"/>
      <c r="ERC845" s="396"/>
      <c r="ERD845" s="396"/>
      <c r="ERE845" s="396"/>
      <c r="ERF845" s="396"/>
      <c r="ERG845" s="396"/>
      <c r="ERH845" s="396"/>
      <c r="ERI845" s="396"/>
      <c r="ERJ845" s="396"/>
      <c r="ERK845" s="396"/>
      <c r="ERL845" s="396"/>
      <c r="ERM845" s="396"/>
      <c r="ERN845" s="396"/>
      <c r="ERO845" s="396"/>
      <c r="ERP845" s="396"/>
      <c r="ERQ845" s="396"/>
      <c r="ERR845" s="396"/>
      <c r="ERS845" s="396"/>
      <c r="ERT845" s="396"/>
      <c r="ERU845" s="396"/>
      <c r="ERV845" s="396"/>
      <c r="ERW845" s="396"/>
      <c r="ERX845" s="396"/>
      <c r="ERY845" s="396"/>
      <c r="ERZ845" s="396"/>
      <c r="ESA845" s="396"/>
      <c r="ESB845" s="396"/>
      <c r="ESC845" s="396"/>
      <c r="ESD845" s="396"/>
      <c r="ESE845" s="396"/>
      <c r="ESF845" s="396"/>
      <c r="ESG845" s="396"/>
      <c r="ESH845" s="396"/>
      <c r="ESI845" s="396"/>
      <c r="ESJ845" s="396"/>
      <c r="ESK845" s="396"/>
      <c r="ESL845" s="396"/>
      <c r="ESM845" s="396"/>
      <c r="ESN845" s="396"/>
      <c r="ESO845" s="396"/>
      <c r="ESP845" s="396"/>
      <c r="ESQ845" s="396"/>
      <c r="ESR845" s="396"/>
      <c r="ESS845" s="396"/>
      <c r="EST845" s="396"/>
      <c r="ESU845" s="396"/>
      <c r="ESV845" s="396"/>
      <c r="ESW845" s="396"/>
      <c r="ESX845" s="396"/>
      <c r="ESY845" s="396"/>
      <c r="ESZ845" s="396"/>
      <c r="ETA845" s="396"/>
      <c r="ETB845" s="396"/>
      <c r="ETC845" s="396"/>
      <c r="ETD845" s="396"/>
      <c r="ETE845" s="396"/>
      <c r="ETF845" s="396"/>
      <c r="ETG845" s="396"/>
      <c r="ETH845" s="396"/>
      <c r="ETI845" s="396"/>
      <c r="ETJ845" s="396"/>
      <c r="ETK845" s="396"/>
      <c r="ETL845" s="396"/>
      <c r="ETM845" s="396"/>
      <c r="ETN845" s="396"/>
      <c r="ETO845" s="396"/>
      <c r="ETP845" s="396"/>
      <c r="ETQ845" s="396"/>
      <c r="ETR845" s="396"/>
      <c r="ETS845" s="396"/>
      <c r="ETT845" s="396"/>
      <c r="ETU845" s="396"/>
      <c r="ETV845" s="396"/>
      <c r="ETW845" s="396"/>
      <c r="ETX845" s="396"/>
      <c r="ETY845" s="396"/>
      <c r="ETZ845" s="396"/>
      <c r="EUA845" s="396"/>
      <c r="EUB845" s="396"/>
      <c r="EUC845" s="396"/>
      <c r="EUD845" s="396"/>
      <c r="EUE845" s="396"/>
      <c r="EUF845" s="396"/>
      <c r="EUG845" s="396"/>
      <c r="EUH845" s="396"/>
      <c r="EUI845" s="396"/>
      <c r="EUJ845" s="396"/>
      <c r="EUK845" s="396"/>
      <c r="EUL845" s="396"/>
      <c r="EUM845" s="396"/>
      <c r="EUN845" s="396"/>
      <c r="EUO845" s="396"/>
      <c r="EUP845" s="396"/>
      <c r="EUQ845" s="396"/>
      <c r="EUR845" s="396"/>
      <c r="EUS845" s="396"/>
      <c r="EUT845" s="396"/>
      <c r="EUU845" s="396"/>
      <c r="EUV845" s="396"/>
      <c r="EUW845" s="396"/>
      <c r="EUX845" s="396"/>
      <c r="EUY845" s="396"/>
      <c r="EUZ845" s="396"/>
      <c r="EVA845" s="396"/>
      <c r="EVB845" s="396"/>
      <c r="EVC845" s="396"/>
      <c r="EVD845" s="396"/>
      <c r="EVE845" s="396"/>
      <c r="EVF845" s="396"/>
      <c r="EVG845" s="396"/>
      <c r="EVH845" s="396"/>
      <c r="EVI845" s="396"/>
      <c r="EVJ845" s="396"/>
      <c r="EVK845" s="396"/>
      <c r="EVL845" s="396"/>
      <c r="EVM845" s="396"/>
      <c r="EVN845" s="396"/>
      <c r="EVO845" s="396"/>
      <c r="EVP845" s="396"/>
      <c r="EVQ845" s="396"/>
      <c r="EVR845" s="396"/>
      <c r="EVS845" s="396"/>
      <c r="EVT845" s="396"/>
      <c r="EVU845" s="396"/>
      <c r="EVV845" s="396"/>
      <c r="EVW845" s="396"/>
      <c r="EVX845" s="396"/>
      <c r="EVY845" s="396"/>
      <c r="EVZ845" s="396"/>
      <c r="EWA845" s="396"/>
      <c r="EWB845" s="396"/>
      <c r="EWC845" s="396"/>
      <c r="EWD845" s="396"/>
      <c r="EWE845" s="396"/>
      <c r="EWF845" s="396"/>
      <c r="EWG845" s="396"/>
      <c r="EWH845" s="396"/>
      <c r="EWI845" s="396"/>
      <c r="EWJ845" s="396"/>
      <c r="EWK845" s="396"/>
      <c r="EWL845" s="396"/>
      <c r="EWM845" s="396"/>
      <c r="EWN845" s="396"/>
      <c r="EWO845" s="396"/>
      <c r="EWP845" s="396"/>
      <c r="EWQ845" s="396"/>
      <c r="EWR845" s="396"/>
      <c r="EWS845" s="396"/>
      <c r="EWT845" s="396"/>
      <c r="EWU845" s="396"/>
      <c r="EWV845" s="396"/>
      <c r="EWW845" s="396"/>
      <c r="EWX845" s="396"/>
      <c r="EWY845" s="396"/>
      <c r="EWZ845" s="396"/>
      <c r="EXA845" s="396"/>
      <c r="EXB845" s="396"/>
      <c r="EXC845" s="396"/>
      <c r="EXD845" s="396"/>
      <c r="EXE845" s="396"/>
      <c r="EXF845" s="396"/>
      <c r="EXG845" s="396"/>
      <c r="EXH845" s="396"/>
      <c r="EXI845" s="396"/>
      <c r="EXJ845" s="396"/>
      <c r="EXK845" s="396"/>
      <c r="EXL845" s="396"/>
      <c r="EXM845" s="396"/>
      <c r="EXN845" s="396"/>
      <c r="EXO845" s="396"/>
      <c r="EXP845" s="396"/>
      <c r="EXQ845" s="396"/>
      <c r="EXR845" s="396"/>
      <c r="EXS845" s="396"/>
      <c r="EXT845" s="396"/>
      <c r="EXU845" s="396"/>
      <c r="EXV845" s="396"/>
      <c r="EXW845" s="396"/>
      <c r="EXX845" s="396"/>
      <c r="EXY845" s="396"/>
      <c r="EXZ845" s="396"/>
      <c r="EYA845" s="396"/>
      <c r="EYB845" s="396"/>
      <c r="EYC845" s="396"/>
      <c r="EYD845" s="396"/>
      <c r="EYE845" s="396"/>
      <c r="EYF845" s="396"/>
      <c r="EYG845" s="396"/>
      <c r="EYH845" s="396"/>
      <c r="EYI845" s="396"/>
      <c r="EYJ845" s="396"/>
      <c r="EYK845" s="396"/>
      <c r="EYL845" s="396"/>
      <c r="EYM845" s="396"/>
      <c r="EYN845" s="396"/>
      <c r="EYO845" s="396"/>
      <c r="EYP845" s="396"/>
      <c r="EYQ845" s="396"/>
      <c r="EYR845" s="396"/>
      <c r="EYS845" s="396"/>
      <c r="EYT845" s="396"/>
      <c r="EYU845" s="396"/>
      <c r="EYV845" s="396"/>
      <c r="EYW845" s="396"/>
      <c r="EYX845" s="396"/>
      <c r="EYY845" s="396"/>
      <c r="EYZ845" s="396"/>
      <c r="EZA845" s="396"/>
      <c r="EZB845" s="396"/>
      <c r="EZC845" s="396"/>
      <c r="EZD845" s="396"/>
      <c r="EZE845" s="396"/>
      <c r="EZF845" s="396"/>
      <c r="EZG845" s="396"/>
      <c r="EZH845" s="396"/>
      <c r="EZI845" s="396"/>
      <c r="EZJ845" s="396"/>
      <c r="EZK845" s="396"/>
      <c r="EZL845" s="396"/>
      <c r="EZM845" s="396"/>
      <c r="EZN845" s="396"/>
      <c r="EZO845" s="396"/>
      <c r="EZP845" s="396"/>
      <c r="EZQ845" s="396"/>
      <c r="EZR845" s="396"/>
      <c r="EZS845" s="396"/>
      <c r="EZT845" s="396"/>
      <c r="EZU845" s="396"/>
      <c r="EZV845" s="396"/>
      <c r="EZW845" s="396"/>
      <c r="EZX845" s="396"/>
      <c r="EZY845" s="396"/>
      <c r="EZZ845" s="396"/>
      <c r="FAA845" s="396"/>
      <c r="FAB845" s="396"/>
      <c r="FAC845" s="396"/>
      <c r="FAD845" s="396"/>
      <c r="FAE845" s="396"/>
      <c r="FAF845" s="396"/>
      <c r="FAG845" s="396"/>
      <c r="FAH845" s="396"/>
      <c r="FAI845" s="396"/>
      <c r="FAJ845" s="396"/>
      <c r="FAK845" s="396"/>
      <c r="FAL845" s="396"/>
      <c r="FAM845" s="396"/>
      <c r="FAN845" s="396"/>
      <c r="FAO845" s="396"/>
      <c r="FAP845" s="396"/>
      <c r="FAQ845" s="396"/>
      <c r="FAR845" s="396"/>
      <c r="FAS845" s="396"/>
      <c r="FAT845" s="396"/>
      <c r="FAU845" s="396"/>
      <c r="FAV845" s="396"/>
      <c r="FAW845" s="396"/>
      <c r="FAX845" s="396"/>
      <c r="FAY845" s="396"/>
      <c r="FAZ845" s="396"/>
      <c r="FBA845" s="396"/>
      <c r="FBB845" s="396"/>
      <c r="FBC845" s="396"/>
      <c r="FBD845" s="396"/>
      <c r="FBE845" s="396"/>
      <c r="FBF845" s="396"/>
      <c r="FBG845" s="396"/>
      <c r="FBH845" s="396"/>
      <c r="FBI845" s="396"/>
      <c r="FBJ845" s="396"/>
      <c r="FBK845" s="396"/>
      <c r="FBL845" s="396"/>
      <c r="FBM845" s="396"/>
      <c r="FBN845" s="396"/>
      <c r="FBO845" s="396"/>
      <c r="FBP845" s="396"/>
      <c r="FBQ845" s="396"/>
      <c r="FBR845" s="396"/>
      <c r="FBS845" s="396"/>
      <c r="FBT845" s="396"/>
      <c r="FBU845" s="396"/>
      <c r="FBV845" s="396"/>
      <c r="FBW845" s="396"/>
      <c r="FBX845" s="396"/>
      <c r="FBY845" s="396"/>
      <c r="FBZ845" s="396"/>
      <c r="FCA845" s="396"/>
      <c r="FCB845" s="396"/>
      <c r="FCC845" s="396"/>
      <c r="FCD845" s="396"/>
      <c r="FCE845" s="396"/>
      <c r="FCF845" s="396"/>
      <c r="FCG845" s="396"/>
      <c r="FCH845" s="396"/>
      <c r="FCI845" s="396"/>
      <c r="FCJ845" s="396"/>
      <c r="FCK845" s="396"/>
      <c r="FCL845" s="396"/>
      <c r="FCM845" s="396"/>
      <c r="FCN845" s="396"/>
      <c r="FCO845" s="396"/>
      <c r="FCP845" s="396"/>
      <c r="FCQ845" s="396"/>
      <c r="FCR845" s="396"/>
      <c r="FCS845" s="396"/>
      <c r="FCT845" s="396"/>
      <c r="FCU845" s="396"/>
      <c r="FCV845" s="396"/>
      <c r="FCW845" s="396"/>
      <c r="FCX845" s="396"/>
      <c r="FCY845" s="396"/>
      <c r="FCZ845" s="396"/>
      <c r="FDA845" s="396"/>
      <c r="FDB845" s="396"/>
      <c r="FDC845" s="396"/>
      <c r="FDD845" s="396"/>
      <c r="FDE845" s="396"/>
      <c r="FDF845" s="396"/>
      <c r="FDG845" s="396"/>
      <c r="FDH845" s="396"/>
      <c r="FDI845" s="396"/>
      <c r="FDJ845" s="396"/>
      <c r="FDK845" s="396"/>
      <c r="FDL845" s="396"/>
      <c r="FDM845" s="396"/>
      <c r="FDN845" s="396"/>
      <c r="FDO845" s="396"/>
      <c r="FDP845" s="396"/>
      <c r="FDQ845" s="396"/>
      <c r="FDR845" s="396"/>
      <c r="FDS845" s="396"/>
      <c r="FDT845" s="396"/>
      <c r="FDU845" s="396"/>
      <c r="FDV845" s="396"/>
      <c r="FDW845" s="396"/>
      <c r="FDX845" s="396"/>
      <c r="FDY845" s="396"/>
      <c r="FDZ845" s="396"/>
      <c r="FEA845" s="396"/>
      <c r="FEB845" s="396"/>
      <c r="FEC845" s="396"/>
      <c r="FED845" s="396"/>
      <c r="FEE845" s="396"/>
      <c r="FEF845" s="396"/>
      <c r="FEG845" s="396"/>
      <c r="FEH845" s="396"/>
      <c r="FEI845" s="396"/>
      <c r="FEJ845" s="396"/>
      <c r="FEK845" s="396"/>
      <c r="FEL845" s="396"/>
      <c r="FEM845" s="396"/>
      <c r="FEN845" s="396"/>
      <c r="FEO845" s="396"/>
      <c r="FEP845" s="396"/>
      <c r="FEQ845" s="396"/>
      <c r="FER845" s="396"/>
      <c r="FES845" s="396"/>
      <c r="FET845" s="396"/>
      <c r="FEU845" s="396"/>
      <c r="FEV845" s="396"/>
      <c r="FEW845" s="396"/>
      <c r="FEX845" s="396"/>
      <c r="FEY845" s="396"/>
      <c r="FEZ845" s="396"/>
      <c r="FFA845" s="396"/>
      <c r="FFB845" s="396"/>
      <c r="FFC845" s="396"/>
      <c r="FFD845" s="396"/>
      <c r="FFE845" s="396"/>
      <c r="FFF845" s="396"/>
      <c r="FFG845" s="396"/>
      <c r="FFH845" s="396"/>
      <c r="FFI845" s="396"/>
      <c r="FFJ845" s="396"/>
      <c r="FFK845" s="396"/>
      <c r="FFL845" s="396"/>
      <c r="FFM845" s="396"/>
      <c r="FFN845" s="396"/>
      <c r="FFO845" s="396"/>
      <c r="FFP845" s="396"/>
      <c r="FFQ845" s="396"/>
      <c r="FFR845" s="396"/>
      <c r="FFS845" s="396"/>
      <c r="FFT845" s="396"/>
      <c r="FFU845" s="396"/>
      <c r="FFV845" s="396"/>
      <c r="FFW845" s="396"/>
      <c r="FFX845" s="396"/>
      <c r="FFY845" s="396"/>
      <c r="FFZ845" s="396"/>
      <c r="FGA845" s="396"/>
      <c r="FGB845" s="396"/>
      <c r="FGC845" s="396"/>
      <c r="FGD845" s="396"/>
      <c r="FGE845" s="396"/>
      <c r="FGF845" s="396"/>
      <c r="FGG845" s="396"/>
      <c r="FGH845" s="396"/>
      <c r="FGI845" s="396"/>
      <c r="FGJ845" s="396"/>
      <c r="FGK845" s="396"/>
      <c r="FGL845" s="396"/>
      <c r="FGM845" s="396"/>
      <c r="FGN845" s="396"/>
      <c r="FGO845" s="396"/>
      <c r="FGP845" s="396"/>
      <c r="FGQ845" s="396"/>
      <c r="FGR845" s="396"/>
      <c r="FGS845" s="396"/>
      <c r="FGT845" s="396"/>
      <c r="FGU845" s="396"/>
      <c r="FGV845" s="396"/>
      <c r="FGW845" s="396"/>
      <c r="FGX845" s="396"/>
      <c r="FGY845" s="396"/>
      <c r="FGZ845" s="396"/>
      <c r="FHA845" s="396"/>
      <c r="FHB845" s="396"/>
      <c r="FHC845" s="396"/>
      <c r="FHD845" s="396"/>
      <c r="FHE845" s="396"/>
      <c r="FHF845" s="396"/>
      <c r="FHG845" s="396"/>
      <c r="FHH845" s="396"/>
      <c r="FHI845" s="396"/>
      <c r="FHJ845" s="396"/>
      <c r="FHK845" s="396"/>
      <c r="FHL845" s="396"/>
      <c r="FHM845" s="396"/>
      <c r="FHN845" s="396"/>
      <c r="FHO845" s="396"/>
      <c r="FHP845" s="396"/>
      <c r="FHQ845" s="396"/>
      <c r="FHR845" s="396"/>
      <c r="FHS845" s="396"/>
      <c r="FHT845" s="396"/>
      <c r="FHU845" s="396"/>
      <c r="FHV845" s="396"/>
      <c r="FHW845" s="396"/>
      <c r="FHX845" s="396"/>
      <c r="FHY845" s="396"/>
      <c r="FHZ845" s="396"/>
      <c r="FIA845" s="396"/>
      <c r="FIB845" s="396"/>
      <c r="FIC845" s="396"/>
      <c r="FID845" s="396"/>
      <c r="FIE845" s="396"/>
      <c r="FIF845" s="396"/>
      <c r="FIG845" s="396"/>
      <c r="FIH845" s="396"/>
      <c r="FII845" s="396"/>
      <c r="FIJ845" s="396"/>
      <c r="FIK845" s="396"/>
      <c r="FIL845" s="396"/>
      <c r="FIM845" s="396"/>
      <c r="FIN845" s="396"/>
      <c r="FIO845" s="396"/>
      <c r="FIP845" s="396"/>
      <c r="FIQ845" s="396"/>
      <c r="FIR845" s="396"/>
      <c r="FIS845" s="396"/>
      <c r="FIT845" s="396"/>
      <c r="FIU845" s="396"/>
      <c r="FIV845" s="396"/>
      <c r="FIW845" s="396"/>
      <c r="FIX845" s="396"/>
      <c r="FIY845" s="396"/>
      <c r="FIZ845" s="396"/>
      <c r="FJA845" s="396"/>
      <c r="FJB845" s="396"/>
      <c r="FJC845" s="396"/>
      <c r="FJD845" s="396"/>
      <c r="FJE845" s="396"/>
      <c r="FJF845" s="396"/>
      <c r="FJG845" s="396"/>
      <c r="FJH845" s="396"/>
      <c r="FJI845" s="396"/>
      <c r="FJJ845" s="396"/>
      <c r="FJK845" s="396"/>
      <c r="FJL845" s="396"/>
      <c r="FJM845" s="396"/>
      <c r="FJN845" s="396"/>
      <c r="FJO845" s="396"/>
      <c r="FJP845" s="396"/>
      <c r="FJQ845" s="396"/>
      <c r="FJR845" s="396"/>
      <c r="FJS845" s="396"/>
      <c r="FJT845" s="396"/>
      <c r="FJU845" s="396"/>
      <c r="FJV845" s="396"/>
      <c r="FJW845" s="396"/>
      <c r="FJX845" s="396"/>
      <c r="FJY845" s="396"/>
      <c r="FJZ845" s="396"/>
      <c r="FKA845" s="396"/>
      <c r="FKB845" s="396"/>
      <c r="FKC845" s="396"/>
      <c r="FKD845" s="396"/>
      <c r="FKE845" s="396"/>
      <c r="FKF845" s="396"/>
      <c r="FKG845" s="396"/>
      <c r="FKH845" s="396"/>
      <c r="FKI845" s="396"/>
      <c r="FKJ845" s="396"/>
      <c r="FKK845" s="396"/>
      <c r="FKL845" s="396"/>
      <c r="FKM845" s="396"/>
      <c r="FKN845" s="396"/>
      <c r="FKO845" s="396"/>
      <c r="FKP845" s="396"/>
      <c r="FKQ845" s="396"/>
      <c r="FKR845" s="396"/>
      <c r="FKS845" s="396"/>
      <c r="FKT845" s="396"/>
      <c r="FKU845" s="396"/>
      <c r="FKV845" s="396"/>
      <c r="FKW845" s="396"/>
      <c r="FKX845" s="396"/>
      <c r="FKY845" s="396"/>
      <c r="FKZ845" s="396"/>
      <c r="FLA845" s="396"/>
      <c r="FLB845" s="396"/>
      <c r="FLC845" s="396"/>
      <c r="FLD845" s="396"/>
      <c r="FLE845" s="396"/>
      <c r="FLF845" s="396"/>
      <c r="FLG845" s="396"/>
      <c r="FLH845" s="396"/>
      <c r="FLI845" s="396"/>
      <c r="FLJ845" s="396"/>
      <c r="FLK845" s="396"/>
      <c r="FLL845" s="396"/>
      <c r="FLM845" s="396"/>
      <c r="FLN845" s="396"/>
      <c r="FLO845" s="396"/>
      <c r="FLP845" s="396"/>
      <c r="FLQ845" s="396"/>
      <c r="FLR845" s="396"/>
      <c r="FLS845" s="396"/>
      <c r="FLT845" s="396"/>
      <c r="FLU845" s="396"/>
      <c r="FLV845" s="396"/>
      <c r="FLW845" s="396"/>
      <c r="FLX845" s="396"/>
      <c r="FLY845" s="396"/>
      <c r="FLZ845" s="396"/>
      <c r="FMA845" s="396"/>
      <c r="FMB845" s="396"/>
      <c r="FMC845" s="396"/>
      <c r="FMD845" s="396"/>
      <c r="FME845" s="396"/>
      <c r="FMF845" s="396"/>
      <c r="FMG845" s="396"/>
      <c r="FMH845" s="396"/>
      <c r="FMI845" s="396"/>
      <c r="FMJ845" s="396"/>
      <c r="FMK845" s="396"/>
      <c r="FML845" s="396"/>
      <c r="FMM845" s="396"/>
      <c r="FMN845" s="396"/>
      <c r="FMO845" s="396"/>
      <c r="FMP845" s="396"/>
      <c r="FMQ845" s="396"/>
      <c r="FMR845" s="396"/>
      <c r="FMS845" s="396"/>
      <c r="FMT845" s="396"/>
      <c r="FMU845" s="396"/>
      <c r="FMV845" s="396"/>
      <c r="FMW845" s="396"/>
      <c r="FMX845" s="396"/>
      <c r="FMY845" s="396"/>
      <c r="FMZ845" s="396"/>
      <c r="FNA845" s="396"/>
      <c r="FNB845" s="396"/>
      <c r="FNC845" s="396"/>
      <c r="FND845" s="396"/>
      <c r="FNE845" s="396"/>
      <c r="FNF845" s="396"/>
      <c r="FNG845" s="396"/>
      <c r="FNH845" s="396"/>
      <c r="FNI845" s="396"/>
      <c r="FNJ845" s="396"/>
      <c r="FNK845" s="396"/>
      <c r="FNL845" s="396"/>
      <c r="FNM845" s="396"/>
      <c r="FNN845" s="396"/>
      <c r="FNO845" s="396"/>
      <c r="FNP845" s="396"/>
      <c r="FNQ845" s="396"/>
      <c r="FNR845" s="396"/>
      <c r="FNS845" s="396"/>
      <c r="FNT845" s="396"/>
      <c r="FNU845" s="396"/>
      <c r="FNV845" s="396"/>
      <c r="FNW845" s="396"/>
      <c r="FNX845" s="396"/>
      <c r="FNY845" s="396"/>
      <c r="FNZ845" s="396"/>
      <c r="FOA845" s="396"/>
      <c r="FOB845" s="396"/>
      <c r="FOC845" s="396"/>
      <c r="FOD845" s="396"/>
      <c r="FOE845" s="396"/>
      <c r="FOF845" s="396"/>
      <c r="FOG845" s="396"/>
      <c r="FOH845" s="396"/>
      <c r="FOI845" s="396"/>
      <c r="FOJ845" s="396"/>
      <c r="FOK845" s="396"/>
      <c r="FOL845" s="396"/>
      <c r="FOM845" s="396"/>
      <c r="FON845" s="396"/>
      <c r="FOO845" s="396"/>
      <c r="FOP845" s="396"/>
      <c r="FOQ845" s="396"/>
      <c r="FOR845" s="396"/>
      <c r="FOS845" s="396"/>
      <c r="FOT845" s="396"/>
      <c r="FOU845" s="396"/>
      <c r="FOV845" s="396"/>
      <c r="FOW845" s="396"/>
      <c r="FOX845" s="396"/>
      <c r="FOY845" s="396"/>
      <c r="FOZ845" s="396"/>
      <c r="FPA845" s="396"/>
      <c r="FPB845" s="396"/>
      <c r="FPC845" s="396"/>
      <c r="FPD845" s="396"/>
      <c r="FPE845" s="396"/>
      <c r="FPF845" s="396"/>
      <c r="FPG845" s="396"/>
      <c r="FPH845" s="396"/>
      <c r="FPI845" s="396"/>
      <c r="FPJ845" s="396"/>
      <c r="FPK845" s="396"/>
      <c r="FPL845" s="396"/>
      <c r="FPM845" s="396"/>
      <c r="FPN845" s="396"/>
      <c r="FPO845" s="396"/>
      <c r="FPP845" s="396"/>
      <c r="FPQ845" s="396"/>
      <c r="FPR845" s="396"/>
      <c r="FPS845" s="396"/>
      <c r="FPT845" s="396"/>
      <c r="FPU845" s="396"/>
      <c r="FPV845" s="396"/>
      <c r="FPW845" s="396"/>
      <c r="FPX845" s="396"/>
      <c r="FPY845" s="396"/>
      <c r="FPZ845" s="396"/>
      <c r="FQA845" s="396"/>
      <c r="FQB845" s="396"/>
      <c r="FQC845" s="396"/>
      <c r="FQD845" s="396"/>
      <c r="FQE845" s="396"/>
      <c r="FQF845" s="396"/>
      <c r="FQG845" s="396"/>
      <c r="FQH845" s="396"/>
      <c r="FQI845" s="396"/>
      <c r="FQJ845" s="396"/>
      <c r="FQK845" s="396"/>
      <c r="FQL845" s="396"/>
      <c r="FQM845" s="396"/>
      <c r="FQN845" s="396"/>
      <c r="FQO845" s="396"/>
      <c r="FQP845" s="396"/>
      <c r="FQQ845" s="396"/>
      <c r="FQR845" s="396"/>
      <c r="FQS845" s="396"/>
      <c r="FQT845" s="396"/>
      <c r="FQU845" s="396"/>
      <c r="FQV845" s="396"/>
      <c r="FQW845" s="396"/>
      <c r="FQX845" s="396"/>
      <c r="FQY845" s="396"/>
      <c r="FQZ845" s="396"/>
      <c r="FRA845" s="396"/>
      <c r="FRB845" s="396"/>
      <c r="FRC845" s="396"/>
      <c r="FRD845" s="396"/>
      <c r="FRE845" s="396"/>
      <c r="FRF845" s="396"/>
      <c r="FRG845" s="396"/>
      <c r="FRH845" s="396"/>
      <c r="FRI845" s="396"/>
      <c r="FRJ845" s="396"/>
      <c r="FRK845" s="396"/>
      <c r="FRL845" s="396"/>
      <c r="FRM845" s="396"/>
      <c r="FRN845" s="396"/>
      <c r="FRO845" s="396"/>
      <c r="FRP845" s="396"/>
      <c r="FRQ845" s="396"/>
      <c r="FRR845" s="396"/>
      <c r="FRS845" s="396"/>
      <c r="FRT845" s="396"/>
      <c r="FRU845" s="396"/>
      <c r="FRV845" s="396"/>
      <c r="FRW845" s="396"/>
      <c r="FRX845" s="396"/>
      <c r="FRY845" s="396"/>
      <c r="FRZ845" s="396"/>
      <c r="FSA845" s="396"/>
      <c r="FSB845" s="396"/>
      <c r="FSC845" s="396"/>
      <c r="FSD845" s="396"/>
      <c r="FSE845" s="396"/>
      <c r="FSF845" s="396"/>
      <c r="FSG845" s="396"/>
      <c r="FSH845" s="396"/>
      <c r="FSI845" s="396"/>
      <c r="FSJ845" s="396"/>
      <c r="FSK845" s="396"/>
      <c r="FSL845" s="396"/>
      <c r="FSM845" s="396"/>
      <c r="FSN845" s="396"/>
      <c r="FSO845" s="396"/>
      <c r="FSP845" s="396"/>
      <c r="FSQ845" s="396"/>
      <c r="FSR845" s="396"/>
      <c r="FSS845" s="396"/>
      <c r="FST845" s="396"/>
      <c r="FSU845" s="396"/>
      <c r="FSV845" s="396"/>
      <c r="FSW845" s="396"/>
      <c r="FSX845" s="396"/>
      <c r="FSY845" s="396"/>
      <c r="FSZ845" s="396"/>
      <c r="FTA845" s="396"/>
      <c r="FTB845" s="396"/>
      <c r="FTC845" s="396"/>
      <c r="FTD845" s="396"/>
      <c r="FTE845" s="396"/>
      <c r="FTF845" s="396"/>
      <c r="FTG845" s="396"/>
      <c r="FTH845" s="396"/>
      <c r="FTI845" s="396"/>
      <c r="FTJ845" s="396"/>
      <c r="FTK845" s="396"/>
      <c r="FTL845" s="396"/>
      <c r="FTM845" s="396"/>
      <c r="FTN845" s="396"/>
      <c r="FTO845" s="396"/>
      <c r="FTP845" s="396"/>
      <c r="FTQ845" s="396"/>
      <c r="FTR845" s="396"/>
      <c r="FTS845" s="396"/>
      <c r="FTT845" s="396"/>
      <c r="FTU845" s="396"/>
      <c r="FTV845" s="396"/>
      <c r="FTW845" s="396"/>
      <c r="FTX845" s="396"/>
      <c r="FTY845" s="396"/>
      <c r="FTZ845" s="396"/>
      <c r="FUA845" s="396"/>
      <c r="FUB845" s="396"/>
      <c r="FUC845" s="396"/>
      <c r="FUD845" s="396"/>
      <c r="FUE845" s="396"/>
      <c r="FUF845" s="396"/>
      <c r="FUG845" s="396"/>
      <c r="FUH845" s="396"/>
      <c r="FUI845" s="396"/>
      <c r="FUJ845" s="396"/>
      <c r="FUK845" s="396"/>
      <c r="FUL845" s="396"/>
      <c r="FUM845" s="396"/>
      <c r="FUN845" s="396"/>
      <c r="FUO845" s="396"/>
      <c r="FUP845" s="396"/>
      <c r="FUQ845" s="396"/>
      <c r="FUR845" s="396"/>
      <c r="FUS845" s="396"/>
      <c r="FUT845" s="396"/>
      <c r="FUU845" s="396"/>
      <c r="FUV845" s="396"/>
      <c r="FUW845" s="396"/>
      <c r="FUX845" s="396"/>
      <c r="FUY845" s="396"/>
      <c r="FUZ845" s="396"/>
      <c r="FVA845" s="396"/>
      <c r="FVB845" s="396"/>
      <c r="FVC845" s="396"/>
      <c r="FVD845" s="396"/>
      <c r="FVE845" s="396"/>
      <c r="FVF845" s="396"/>
      <c r="FVG845" s="396"/>
      <c r="FVH845" s="396"/>
      <c r="FVI845" s="396"/>
      <c r="FVJ845" s="396"/>
      <c r="FVK845" s="396"/>
      <c r="FVL845" s="396"/>
      <c r="FVM845" s="396"/>
      <c r="FVN845" s="396"/>
      <c r="FVO845" s="396"/>
      <c r="FVP845" s="396"/>
      <c r="FVQ845" s="396"/>
      <c r="FVR845" s="396"/>
      <c r="FVS845" s="396"/>
      <c r="FVT845" s="396"/>
      <c r="FVU845" s="396"/>
      <c r="FVV845" s="396"/>
      <c r="FVW845" s="396"/>
      <c r="FVX845" s="396"/>
      <c r="FVY845" s="396"/>
      <c r="FVZ845" s="396"/>
      <c r="FWA845" s="396"/>
      <c r="FWB845" s="396"/>
      <c r="FWC845" s="396"/>
      <c r="FWD845" s="396"/>
      <c r="FWE845" s="396"/>
      <c r="FWF845" s="396"/>
      <c r="FWG845" s="396"/>
      <c r="FWH845" s="396"/>
      <c r="FWI845" s="396"/>
      <c r="FWJ845" s="396"/>
      <c r="FWK845" s="396"/>
      <c r="FWL845" s="396"/>
      <c r="FWM845" s="396"/>
      <c r="FWN845" s="396"/>
      <c r="FWO845" s="396"/>
      <c r="FWP845" s="396"/>
      <c r="FWQ845" s="396"/>
      <c r="FWR845" s="396"/>
      <c r="FWS845" s="396"/>
      <c r="FWT845" s="396"/>
      <c r="FWU845" s="396"/>
      <c r="FWV845" s="396"/>
      <c r="FWW845" s="396"/>
      <c r="FWX845" s="396"/>
      <c r="FWY845" s="396"/>
      <c r="FWZ845" s="396"/>
      <c r="FXA845" s="396"/>
      <c r="FXB845" s="396"/>
      <c r="FXC845" s="396"/>
      <c r="FXD845" s="396"/>
      <c r="FXE845" s="396"/>
      <c r="FXF845" s="396"/>
      <c r="FXG845" s="396"/>
      <c r="FXH845" s="396"/>
      <c r="FXI845" s="396"/>
      <c r="FXJ845" s="396"/>
      <c r="FXK845" s="396"/>
      <c r="FXL845" s="396"/>
      <c r="FXM845" s="396"/>
      <c r="FXN845" s="396"/>
      <c r="FXO845" s="396"/>
      <c r="FXP845" s="396"/>
      <c r="FXQ845" s="396"/>
      <c r="FXR845" s="396"/>
      <c r="FXS845" s="396"/>
      <c r="FXT845" s="396"/>
      <c r="FXU845" s="396"/>
      <c r="FXV845" s="396"/>
      <c r="FXW845" s="396"/>
      <c r="FXX845" s="396"/>
      <c r="FXY845" s="396"/>
      <c r="FXZ845" s="396"/>
      <c r="FYA845" s="396"/>
      <c r="FYB845" s="396"/>
      <c r="FYC845" s="396"/>
      <c r="FYD845" s="396"/>
      <c r="FYE845" s="396"/>
      <c r="FYF845" s="396"/>
      <c r="FYG845" s="396"/>
      <c r="FYH845" s="396"/>
      <c r="FYI845" s="396"/>
      <c r="FYJ845" s="396"/>
      <c r="FYK845" s="396"/>
      <c r="FYL845" s="396"/>
      <c r="FYM845" s="396"/>
      <c r="FYN845" s="396"/>
      <c r="FYO845" s="396"/>
      <c r="FYP845" s="396"/>
      <c r="FYQ845" s="396"/>
      <c r="FYR845" s="396"/>
      <c r="FYS845" s="396"/>
      <c r="FYT845" s="396"/>
      <c r="FYU845" s="396"/>
      <c r="FYV845" s="396"/>
      <c r="FYW845" s="396"/>
      <c r="FYX845" s="396"/>
      <c r="FYY845" s="396"/>
      <c r="FYZ845" s="396"/>
      <c r="FZA845" s="396"/>
      <c r="FZB845" s="396"/>
      <c r="FZC845" s="396"/>
      <c r="FZD845" s="396"/>
      <c r="FZE845" s="396"/>
      <c r="FZF845" s="396"/>
      <c r="FZG845" s="396"/>
      <c r="FZH845" s="396"/>
      <c r="FZI845" s="396"/>
      <c r="FZJ845" s="396"/>
      <c r="FZK845" s="396"/>
      <c r="FZL845" s="396"/>
      <c r="FZM845" s="396"/>
      <c r="FZN845" s="396"/>
      <c r="FZO845" s="396"/>
      <c r="FZP845" s="396"/>
      <c r="FZQ845" s="396"/>
      <c r="FZR845" s="396"/>
      <c r="FZS845" s="396"/>
      <c r="FZT845" s="396"/>
      <c r="FZU845" s="396"/>
      <c r="FZV845" s="396"/>
      <c r="FZW845" s="396"/>
      <c r="FZX845" s="396"/>
      <c r="FZY845" s="396"/>
      <c r="FZZ845" s="396"/>
      <c r="GAA845" s="396"/>
      <c r="GAB845" s="396"/>
      <c r="GAC845" s="396"/>
      <c r="GAD845" s="396"/>
      <c r="GAE845" s="396"/>
      <c r="GAF845" s="396"/>
      <c r="GAG845" s="396"/>
      <c r="GAH845" s="396"/>
      <c r="GAI845" s="396"/>
      <c r="GAJ845" s="396"/>
      <c r="GAK845" s="396"/>
      <c r="GAL845" s="396"/>
      <c r="GAM845" s="396"/>
      <c r="GAN845" s="396"/>
      <c r="GAO845" s="396"/>
      <c r="GAP845" s="396"/>
      <c r="GAQ845" s="396"/>
      <c r="GAR845" s="396"/>
      <c r="GAS845" s="396"/>
      <c r="GAT845" s="396"/>
      <c r="GAU845" s="396"/>
      <c r="GAV845" s="396"/>
      <c r="GAW845" s="396"/>
      <c r="GAX845" s="396"/>
      <c r="GAY845" s="396"/>
      <c r="GAZ845" s="396"/>
      <c r="GBA845" s="396"/>
      <c r="GBB845" s="396"/>
      <c r="GBC845" s="396"/>
      <c r="GBD845" s="396"/>
      <c r="GBE845" s="396"/>
      <c r="GBF845" s="396"/>
      <c r="GBG845" s="396"/>
      <c r="GBH845" s="396"/>
      <c r="GBI845" s="396"/>
      <c r="GBJ845" s="396"/>
      <c r="GBK845" s="396"/>
      <c r="GBL845" s="396"/>
      <c r="GBM845" s="396"/>
      <c r="GBN845" s="396"/>
      <c r="GBO845" s="396"/>
      <c r="GBP845" s="396"/>
      <c r="GBQ845" s="396"/>
      <c r="GBR845" s="396"/>
      <c r="GBS845" s="396"/>
      <c r="GBT845" s="396"/>
      <c r="GBU845" s="396"/>
      <c r="GBV845" s="396"/>
      <c r="GBW845" s="396"/>
      <c r="GBX845" s="396"/>
      <c r="GBY845" s="396"/>
      <c r="GBZ845" s="396"/>
      <c r="GCA845" s="396"/>
      <c r="GCB845" s="396"/>
      <c r="GCC845" s="396"/>
      <c r="GCD845" s="396"/>
      <c r="GCE845" s="396"/>
      <c r="GCF845" s="396"/>
      <c r="GCG845" s="396"/>
      <c r="GCH845" s="396"/>
      <c r="GCI845" s="396"/>
      <c r="GCJ845" s="396"/>
      <c r="GCK845" s="396"/>
      <c r="GCL845" s="396"/>
      <c r="GCM845" s="396"/>
      <c r="GCN845" s="396"/>
      <c r="GCO845" s="396"/>
      <c r="GCP845" s="396"/>
      <c r="GCQ845" s="396"/>
      <c r="GCR845" s="396"/>
      <c r="GCS845" s="396"/>
      <c r="GCT845" s="396"/>
      <c r="GCU845" s="396"/>
      <c r="GCV845" s="396"/>
      <c r="GCW845" s="396"/>
      <c r="GCX845" s="396"/>
      <c r="GCY845" s="396"/>
      <c r="GCZ845" s="396"/>
      <c r="GDA845" s="396"/>
      <c r="GDB845" s="396"/>
      <c r="GDC845" s="396"/>
      <c r="GDD845" s="396"/>
      <c r="GDE845" s="396"/>
      <c r="GDF845" s="396"/>
      <c r="GDG845" s="396"/>
      <c r="GDH845" s="396"/>
      <c r="GDI845" s="396"/>
      <c r="GDJ845" s="396"/>
      <c r="GDK845" s="396"/>
      <c r="GDL845" s="396"/>
      <c r="GDM845" s="396"/>
      <c r="GDN845" s="396"/>
      <c r="GDO845" s="396"/>
      <c r="GDP845" s="396"/>
      <c r="GDQ845" s="396"/>
      <c r="GDR845" s="396"/>
      <c r="GDS845" s="396"/>
      <c r="GDT845" s="396"/>
      <c r="GDU845" s="396"/>
      <c r="GDV845" s="396"/>
      <c r="GDW845" s="396"/>
      <c r="GDX845" s="396"/>
      <c r="GDY845" s="396"/>
      <c r="GDZ845" s="396"/>
      <c r="GEA845" s="396"/>
      <c r="GEB845" s="396"/>
      <c r="GEC845" s="396"/>
      <c r="GED845" s="396"/>
      <c r="GEE845" s="396"/>
      <c r="GEF845" s="396"/>
      <c r="GEG845" s="396"/>
      <c r="GEH845" s="396"/>
      <c r="GEI845" s="396"/>
      <c r="GEJ845" s="396"/>
      <c r="GEK845" s="396"/>
      <c r="GEL845" s="396"/>
      <c r="GEM845" s="396"/>
      <c r="GEN845" s="396"/>
      <c r="GEO845" s="396"/>
      <c r="GEP845" s="396"/>
      <c r="GEQ845" s="396"/>
      <c r="GER845" s="396"/>
      <c r="GES845" s="396"/>
      <c r="GET845" s="396"/>
      <c r="GEU845" s="396"/>
      <c r="GEV845" s="396"/>
      <c r="GEW845" s="396"/>
      <c r="GEX845" s="396"/>
      <c r="GEY845" s="396"/>
      <c r="GEZ845" s="396"/>
      <c r="GFA845" s="396"/>
      <c r="GFB845" s="396"/>
      <c r="GFC845" s="396"/>
      <c r="GFD845" s="396"/>
      <c r="GFE845" s="396"/>
      <c r="GFF845" s="396"/>
      <c r="GFG845" s="396"/>
      <c r="GFH845" s="396"/>
      <c r="GFI845" s="396"/>
      <c r="GFJ845" s="396"/>
      <c r="GFK845" s="396"/>
      <c r="GFL845" s="396"/>
      <c r="GFM845" s="396"/>
      <c r="GFN845" s="396"/>
      <c r="GFO845" s="396"/>
      <c r="GFP845" s="396"/>
      <c r="GFQ845" s="396"/>
      <c r="GFR845" s="396"/>
      <c r="GFS845" s="396"/>
      <c r="GFT845" s="396"/>
      <c r="GFU845" s="396"/>
      <c r="GFV845" s="396"/>
      <c r="GFW845" s="396"/>
      <c r="GFX845" s="396"/>
      <c r="GFY845" s="396"/>
      <c r="GFZ845" s="396"/>
      <c r="GGA845" s="396"/>
      <c r="GGB845" s="396"/>
      <c r="GGC845" s="396"/>
      <c r="GGD845" s="396"/>
      <c r="GGE845" s="396"/>
      <c r="GGF845" s="396"/>
      <c r="GGG845" s="396"/>
      <c r="GGH845" s="396"/>
      <c r="GGI845" s="396"/>
      <c r="GGJ845" s="396"/>
      <c r="GGK845" s="396"/>
      <c r="GGL845" s="396"/>
      <c r="GGM845" s="396"/>
      <c r="GGN845" s="396"/>
      <c r="GGO845" s="396"/>
      <c r="GGP845" s="396"/>
      <c r="GGQ845" s="396"/>
      <c r="GGR845" s="396"/>
      <c r="GGS845" s="396"/>
      <c r="GGT845" s="396"/>
      <c r="GGU845" s="396"/>
      <c r="GGV845" s="396"/>
      <c r="GGW845" s="396"/>
      <c r="GGX845" s="396"/>
      <c r="GGY845" s="396"/>
      <c r="GGZ845" s="396"/>
      <c r="GHA845" s="396"/>
      <c r="GHB845" s="396"/>
      <c r="GHC845" s="396"/>
      <c r="GHD845" s="396"/>
      <c r="GHE845" s="396"/>
      <c r="GHF845" s="396"/>
      <c r="GHG845" s="396"/>
      <c r="GHH845" s="396"/>
      <c r="GHI845" s="396"/>
      <c r="GHJ845" s="396"/>
      <c r="GHK845" s="396"/>
      <c r="GHL845" s="396"/>
      <c r="GHM845" s="396"/>
      <c r="GHN845" s="396"/>
      <c r="GHO845" s="396"/>
      <c r="GHP845" s="396"/>
      <c r="GHQ845" s="396"/>
      <c r="GHR845" s="396"/>
      <c r="GHS845" s="396"/>
      <c r="GHT845" s="396"/>
      <c r="GHU845" s="396"/>
      <c r="GHV845" s="396"/>
      <c r="GHW845" s="396"/>
      <c r="GHX845" s="396"/>
      <c r="GHY845" s="396"/>
      <c r="GHZ845" s="396"/>
      <c r="GIA845" s="396"/>
      <c r="GIB845" s="396"/>
      <c r="GIC845" s="396"/>
      <c r="GID845" s="396"/>
      <c r="GIE845" s="396"/>
      <c r="GIF845" s="396"/>
      <c r="GIG845" s="396"/>
      <c r="GIH845" s="396"/>
      <c r="GII845" s="396"/>
      <c r="GIJ845" s="396"/>
      <c r="GIK845" s="396"/>
      <c r="GIL845" s="396"/>
      <c r="GIM845" s="396"/>
      <c r="GIN845" s="396"/>
      <c r="GIO845" s="396"/>
      <c r="GIP845" s="396"/>
      <c r="GIQ845" s="396"/>
      <c r="GIR845" s="396"/>
      <c r="GIS845" s="396"/>
      <c r="GIT845" s="396"/>
      <c r="GIU845" s="396"/>
      <c r="GIV845" s="396"/>
      <c r="GIW845" s="396"/>
      <c r="GIX845" s="396"/>
      <c r="GIY845" s="396"/>
      <c r="GIZ845" s="396"/>
      <c r="GJA845" s="396"/>
      <c r="GJB845" s="396"/>
      <c r="GJC845" s="396"/>
      <c r="GJD845" s="396"/>
      <c r="GJE845" s="396"/>
      <c r="GJF845" s="396"/>
      <c r="GJG845" s="396"/>
      <c r="GJH845" s="396"/>
      <c r="GJI845" s="396"/>
      <c r="GJJ845" s="396"/>
      <c r="GJK845" s="396"/>
      <c r="GJL845" s="396"/>
      <c r="GJM845" s="396"/>
      <c r="GJN845" s="396"/>
      <c r="GJO845" s="396"/>
      <c r="GJP845" s="396"/>
      <c r="GJQ845" s="396"/>
      <c r="GJR845" s="396"/>
      <c r="GJS845" s="396"/>
      <c r="GJT845" s="396"/>
      <c r="GJU845" s="396"/>
      <c r="GJV845" s="396"/>
      <c r="GJW845" s="396"/>
      <c r="GJX845" s="396"/>
      <c r="GJY845" s="396"/>
      <c r="GJZ845" s="396"/>
      <c r="GKA845" s="396"/>
      <c r="GKB845" s="396"/>
      <c r="GKC845" s="396"/>
      <c r="GKD845" s="396"/>
      <c r="GKE845" s="396"/>
      <c r="GKF845" s="396"/>
      <c r="GKG845" s="396"/>
      <c r="GKH845" s="396"/>
      <c r="GKI845" s="396"/>
      <c r="GKJ845" s="396"/>
      <c r="GKK845" s="396"/>
      <c r="GKL845" s="396"/>
      <c r="GKM845" s="396"/>
      <c r="GKN845" s="396"/>
      <c r="GKO845" s="396"/>
      <c r="GKP845" s="396"/>
      <c r="GKQ845" s="396"/>
      <c r="GKR845" s="396"/>
      <c r="GKS845" s="396"/>
      <c r="GKT845" s="396"/>
      <c r="GKU845" s="396"/>
      <c r="GKV845" s="396"/>
      <c r="GKW845" s="396"/>
      <c r="GKX845" s="396"/>
      <c r="GKY845" s="396"/>
      <c r="GKZ845" s="396"/>
      <c r="GLA845" s="396"/>
      <c r="GLB845" s="396"/>
      <c r="GLC845" s="396"/>
      <c r="GLD845" s="396"/>
      <c r="GLE845" s="396"/>
      <c r="GLF845" s="396"/>
      <c r="GLG845" s="396"/>
      <c r="GLH845" s="396"/>
      <c r="GLI845" s="396"/>
      <c r="GLJ845" s="396"/>
      <c r="GLK845" s="396"/>
      <c r="GLL845" s="396"/>
      <c r="GLM845" s="396"/>
      <c r="GLN845" s="396"/>
      <c r="GLO845" s="396"/>
      <c r="GLP845" s="396"/>
      <c r="GLQ845" s="396"/>
      <c r="GLR845" s="396"/>
      <c r="GLS845" s="396"/>
      <c r="GLT845" s="396"/>
      <c r="GLU845" s="396"/>
      <c r="GLV845" s="396"/>
      <c r="GLW845" s="396"/>
      <c r="GLX845" s="396"/>
      <c r="GLY845" s="396"/>
      <c r="GLZ845" s="396"/>
      <c r="GMA845" s="396"/>
      <c r="GMB845" s="396"/>
      <c r="GMC845" s="396"/>
      <c r="GMD845" s="396"/>
      <c r="GME845" s="396"/>
      <c r="GMF845" s="396"/>
      <c r="GMG845" s="396"/>
      <c r="GMH845" s="396"/>
      <c r="GMI845" s="396"/>
      <c r="GMJ845" s="396"/>
      <c r="GMK845" s="396"/>
      <c r="GML845" s="396"/>
      <c r="GMM845" s="396"/>
      <c r="GMN845" s="396"/>
      <c r="GMO845" s="396"/>
      <c r="GMP845" s="396"/>
      <c r="GMQ845" s="396"/>
      <c r="GMR845" s="396"/>
      <c r="GMS845" s="396"/>
      <c r="GMT845" s="396"/>
      <c r="GMU845" s="396"/>
      <c r="GMV845" s="396"/>
      <c r="GMW845" s="396"/>
      <c r="GMX845" s="396"/>
      <c r="GMY845" s="396"/>
      <c r="GMZ845" s="396"/>
      <c r="GNA845" s="396"/>
      <c r="GNB845" s="396"/>
      <c r="GNC845" s="396"/>
      <c r="GND845" s="396"/>
      <c r="GNE845" s="396"/>
      <c r="GNF845" s="396"/>
      <c r="GNG845" s="396"/>
      <c r="GNH845" s="396"/>
      <c r="GNI845" s="396"/>
      <c r="GNJ845" s="396"/>
      <c r="GNK845" s="396"/>
      <c r="GNL845" s="396"/>
      <c r="GNM845" s="396"/>
      <c r="GNN845" s="396"/>
      <c r="GNO845" s="396"/>
      <c r="GNP845" s="396"/>
      <c r="GNQ845" s="396"/>
      <c r="GNR845" s="396"/>
      <c r="GNS845" s="396"/>
      <c r="GNT845" s="396"/>
      <c r="GNU845" s="396"/>
      <c r="GNV845" s="396"/>
      <c r="GNW845" s="396"/>
      <c r="GNX845" s="396"/>
      <c r="GNY845" s="396"/>
      <c r="GNZ845" s="396"/>
      <c r="GOA845" s="396"/>
      <c r="GOB845" s="396"/>
      <c r="GOC845" s="396"/>
      <c r="GOD845" s="396"/>
      <c r="GOE845" s="396"/>
      <c r="GOF845" s="396"/>
      <c r="GOG845" s="396"/>
      <c r="GOH845" s="396"/>
      <c r="GOI845" s="396"/>
      <c r="GOJ845" s="396"/>
      <c r="GOK845" s="396"/>
      <c r="GOL845" s="396"/>
      <c r="GOM845" s="396"/>
      <c r="GON845" s="396"/>
      <c r="GOO845" s="396"/>
      <c r="GOP845" s="396"/>
      <c r="GOQ845" s="396"/>
      <c r="GOR845" s="396"/>
      <c r="GOS845" s="396"/>
      <c r="GOT845" s="396"/>
      <c r="GOU845" s="396"/>
      <c r="GOV845" s="396"/>
      <c r="GOW845" s="396"/>
      <c r="GOX845" s="396"/>
      <c r="GOY845" s="396"/>
      <c r="GOZ845" s="396"/>
      <c r="GPA845" s="396"/>
      <c r="GPB845" s="396"/>
      <c r="GPC845" s="396"/>
      <c r="GPD845" s="396"/>
      <c r="GPE845" s="396"/>
      <c r="GPF845" s="396"/>
      <c r="GPG845" s="396"/>
      <c r="GPH845" s="396"/>
      <c r="GPI845" s="396"/>
      <c r="GPJ845" s="396"/>
      <c r="GPK845" s="396"/>
      <c r="GPL845" s="396"/>
      <c r="GPM845" s="396"/>
      <c r="GPN845" s="396"/>
      <c r="GPO845" s="396"/>
      <c r="GPP845" s="396"/>
      <c r="GPQ845" s="396"/>
      <c r="GPR845" s="396"/>
      <c r="GPS845" s="396"/>
      <c r="GPT845" s="396"/>
      <c r="GPU845" s="396"/>
      <c r="GPV845" s="396"/>
      <c r="GPW845" s="396"/>
      <c r="GPX845" s="396"/>
      <c r="GPY845" s="396"/>
      <c r="GPZ845" s="396"/>
      <c r="GQA845" s="396"/>
      <c r="GQB845" s="396"/>
      <c r="GQC845" s="396"/>
      <c r="GQD845" s="396"/>
      <c r="GQE845" s="396"/>
      <c r="GQF845" s="396"/>
      <c r="GQG845" s="396"/>
      <c r="GQH845" s="396"/>
      <c r="GQI845" s="396"/>
      <c r="GQJ845" s="396"/>
      <c r="GQK845" s="396"/>
      <c r="GQL845" s="396"/>
      <c r="GQM845" s="396"/>
      <c r="GQN845" s="396"/>
      <c r="GQO845" s="396"/>
      <c r="GQP845" s="396"/>
      <c r="GQQ845" s="396"/>
      <c r="GQR845" s="396"/>
      <c r="GQS845" s="396"/>
      <c r="GQT845" s="396"/>
      <c r="GQU845" s="396"/>
      <c r="GQV845" s="396"/>
      <c r="GQW845" s="396"/>
      <c r="GQX845" s="396"/>
      <c r="GQY845" s="396"/>
      <c r="GQZ845" s="396"/>
      <c r="GRA845" s="396"/>
      <c r="GRB845" s="396"/>
      <c r="GRC845" s="396"/>
      <c r="GRD845" s="396"/>
      <c r="GRE845" s="396"/>
      <c r="GRF845" s="396"/>
      <c r="GRG845" s="396"/>
      <c r="GRH845" s="396"/>
      <c r="GRI845" s="396"/>
      <c r="GRJ845" s="396"/>
      <c r="GRK845" s="396"/>
      <c r="GRL845" s="396"/>
      <c r="GRM845" s="396"/>
      <c r="GRN845" s="396"/>
      <c r="GRO845" s="396"/>
      <c r="GRP845" s="396"/>
      <c r="GRQ845" s="396"/>
      <c r="GRR845" s="396"/>
      <c r="GRS845" s="396"/>
      <c r="GRT845" s="396"/>
      <c r="GRU845" s="396"/>
      <c r="GRV845" s="396"/>
      <c r="GRW845" s="396"/>
      <c r="GRX845" s="396"/>
      <c r="GRY845" s="396"/>
      <c r="GRZ845" s="396"/>
      <c r="GSA845" s="396"/>
      <c r="GSB845" s="396"/>
      <c r="GSC845" s="396"/>
      <c r="GSD845" s="396"/>
      <c r="GSE845" s="396"/>
      <c r="GSF845" s="396"/>
      <c r="GSG845" s="396"/>
      <c r="GSH845" s="396"/>
      <c r="GSI845" s="396"/>
      <c r="GSJ845" s="396"/>
      <c r="GSK845" s="396"/>
      <c r="GSL845" s="396"/>
      <c r="GSM845" s="396"/>
      <c r="GSN845" s="396"/>
      <c r="GSO845" s="396"/>
      <c r="GSP845" s="396"/>
      <c r="GSQ845" s="396"/>
      <c r="GSR845" s="396"/>
      <c r="GSS845" s="396"/>
      <c r="GST845" s="396"/>
      <c r="GSU845" s="396"/>
      <c r="GSV845" s="396"/>
      <c r="GSW845" s="396"/>
      <c r="GSX845" s="396"/>
      <c r="GSY845" s="396"/>
      <c r="GSZ845" s="396"/>
      <c r="GTA845" s="396"/>
      <c r="GTB845" s="396"/>
      <c r="GTC845" s="396"/>
      <c r="GTD845" s="396"/>
      <c r="GTE845" s="396"/>
      <c r="GTF845" s="396"/>
      <c r="GTG845" s="396"/>
      <c r="GTH845" s="396"/>
      <c r="GTI845" s="396"/>
      <c r="GTJ845" s="396"/>
      <c r="GTK845" s="396"/>
      <c r="GTL845" s="396"/>
      <c r="GTM845" s="396"/>
      <c r="GTN845" s="396"/>
      <c r="GTO845" s="396"/>
      <c r="GTP845" s="396"/>
      <c r="GTQ845" s="396"/>
      <c r="GTR845" s="396"/>
      <c r="GTS845" s="396"/>
      <c r="GTT845" s="396"/>
      <c r="GTU845" s="396"/>
      <c r="GTV845" s="396"/>
      <c r="GTW845" s="396"/>
      <c r="GTX845" s="396"/>
      <c r="GTY845" s="396"/>
      <c r="GTZ845" s="396"/>
      <c r="GUA845" s="396"/>
      <c r="GUB845" s="396"/>
      <c r="GUC845" s="396"/>
      <c r="GUD845" s="396"/>
      <c r="GUE845" s="396"/>
      <c r="GUF845" s="396"/>
      <c r="GUG845" s="396"/>
      <c r="GUH845" s="396"/>
      <c r="GUI845" s="396"/>
      <c r="GUJ845" s="396"/>
      <c r="GUK845" s="396"/>
      <c r="GUL845" s="396"/>
      <c r="GUM845" s="396"/>
      <c r="GUN845" s="396"/>
      <c r="GUO845" s="396"/>
      <c r="GUP845" s="396"/>
      <c r="GUQ845" s="396"/>
      <c r="GUR845" s="396"/>
      <c r="GUS845" s="396"/>
      <c r="GUT845" s="396"/>
      <c r="GUU845" s="396"/>
      <c r="GUV845" s="396"/>
      <c r="GUW845" s="396"/>
      <c r="GUX845" s="396"/>
      <c r="GUY845" s="396"/>
      <c r="GUZ845" s="396"/>
      <c r="GVA845" s="396"/>
      <c r="GVB845" s="396"/>
      <c r="GVC845" s="396"/>
      <c r="GVD845" s="396"/>
      <c r="GVE845" s="396"/>
      <c r="GVF845" s="396"/>
      <c r="GVG845" s="396"/>
      <c r="GVH845" s="396"/>
      <c r="GVI845" s="396"/>
      <c r="GVJ845" s="396"/>
      <c r="GVK845" s="396"/>
      <c r="GVL845" s="396"/>
      <c r="GVM845" s="396"/>
      <c r="GVN845" s="396"/>
      <c r="GVO845" s="396"/>
      <c r="GVP845" s="396"/>
      <c r="GVQ845" s="396"/>
      <c r="GVR845" s="396"/>
      <c r="GVS845" s="396"/>
      <c r="GVT845" s="396"/>
      <c r="GVU845" s="396"/>
      <c r="GVV845" s="396"/>
      <c r="GVW845" s="396"/>
      <c r="GVX845" s="396"/>
      <c r="GVY845" s="396"/>
      <c r="GVZ845" s="396"/>
      <c r="GWA845" s="396"/>
      <c r="GWB845" s="396"/>
      <c r="GWC845" s="396"/>
      <c r="GWD845" s="396"/>
      <c r="GWE845" s="396"/>
      <c r="GWF845" s="396"/>
      <c r="GWG845" s="396"/>
      <c r="GWH845" s="396"/>
      <c r="GWI845" s="396"/>
      <c r="GWJ845" s="396"/>
      <c r="GWK845" s="396"/>
      <c r="GWL845" s="396"/>
      <c r="GWM845" s="396"/>
      <c r="GWN845" s="396"/>
      <c r="GWO845" s="396"/>
      <c r="GWP845" s="396"/>
      <c r="GWQ845" s="396"/>
      <c r="GWR845" s="396"/>
      <c r="GWS845" s="396"/>
      <c r="GWT845" s="396"/>
      <c r="GWU845" s="396"/>
      <c r="GWV845" s="396"/>
      <c r="GWW845" s="396"/>
      <c r="GWX845" s="396"/>
      <c r="GWY845" s="396"/>
      <c r="GWZ845" s="396"/>
      <c r="GXA845" s="396"/>
      <c r="GXB845" s="396"/>
      <c r="GXC845" s="396"/>
      <c r="GXD845" s="396"/>
      <c r="GXE845" s="396"/>
      <c r="GXF845" s="396"/>
      <c r="GXG845" s="396"/>
      <c r="GXH845" s="396"/>
      <c r="GXI845" s="396"/>
      <c r="GXJ845" s="396"/>
      <c r="GXK845" s="396"/>
      <c r="GXL845" s="396"/>
      <c r="GXM845" s="396"/>
      <c r="GXN845" s="396"/>
      <c r="GXO845" s="396"/>
      <c r="GXP845" s="396"/>
      <c r="GXQ845" s="396"/>
      <c r="GXR845" s="396"/>
      <c r="GXS845" s="396"/>
      <c r="GXT845" s="396"/>
      <c r="GXU845" s="396"/>
      <c r="GXV845" s="396"/>
      <c r="GXW845" s="396"/>
      <c r="GXX845" s="396"/>
      <c r="GXY845" s="396"/>
      <c r="GXZ845" s="396"/>
      <c r="GYA845" s="396"/>
      <c r="GYB845" s="396"/>
      <c r="GYC845" s="396"/>
      <c r="GYD845" s="396"/>
      <c r="GYE845" s="396"/>
      <c r="GYF845" s="396"/>
      <c r="GYG845" s="396"/>
      <c r="GYH845" s="396"/>
      <c r="GYI845" s="396"/>
      <c r="GYJ845" s="396"/>
      <c r="GYK845" s="396"/>
      <c r="GYL845" s="396"/>
      <c r="GYM845" s="396"/>
      <c r="GYN845" s="396"/>
      <c r="GYO845" s="396"/>
      <c r="GYP845" s="396"/>
      <c r="GYQ845" s="396"/>
      <c r="GYR845" s="396"/>
      <c r="GYS845" s="396"/>
      <c r="GYT845" s="396"/>
      <c r="GYU845" s="396"/>
      <c r="GYV845" s="396"/>
      <c r="GYW845" s="396"/>
      <c r="GYX845" s="396"/>
      <c r="GYY845" s="396"/>
      <c r="GYZ845" s="396"/>
      <c r="GZA845" s="396"/>
      <c r="GZB845" s="396"/>
      <c r="GZC845" s="396"/>
      <c r="GZD845" s="396"/>
      <c r="GZE845" s="396"/>
      <c r="GZF845" s="396"/>
      <c r="GZG845" s="396"/>
      <c r="GZH845" s="396"/>
      <c r="GZI845" s="396"/>
      <c r="GZJ845" s="396"/>
      <c r="GZK845" s="396"/>
      <c r="GZL845" s="396"/>
      <c r="GZM845" s="396"/>
      <c r="GZN845" s="396"/>
      <c r="GZO845" s="396"/>
      <c r="GZP845" s="396"/>
      <c r="GZQ845" s="396"/>
      <c r="GZR845" s="396"/>
      <c r="GZS845" s="396"/>
      <c r="GZT845" s="396"/>
      <c r="GZU845" s="396"/>
      <c r="GZV845" s="396"/>
      <c r="GZW845" s="396"/>
      <c r="GZX845" s="396"/>
      <c r="GZY845" s="396"/>
      <c r="GZZ845" s="396"/>
      <c r="HAA845" s="396"/>
      <c r="HAB845" s="396"/>
      <c r="HAC845" s="396"/>
      <c r="HAD845" s="396"/>
      <c r="HAE845" s="396"/>
      <c r="HAF845" s="396"/>
      <c r="HAG845" s="396"/>
      <c r="HAH845" s="396"/>
      <c r="HAI845" s="396"/>
      <c r="HAJ845" s="396"/>
      <c r="HAK845" s="396"/>
      <c r="HAL845" s="396"/>
      <c r="HAM845" s="396"/>
      <c r="HAN845" s="396"/>
      <c r="HAO845" s="396"/>
      <c r="HAP845" s="396"/>
      <c r="HAQ845" s="396"/>
      <c r="HAR845" s="396"/>
      <c r="HAS845" s="396"/>
      <c r="HAT845" s="396"/>
      <c r="HAU845" s="396"/>
      <c r="HAV845" s="396"/>
      <c r="HAW845" s="396"/>
      <c r="HAX845" s="396"/>
      <c r="HAY845" s="396"/>
      <c r="HAZ845" s="396"/>
      <c r="HBA845" s="396"/>
      <c r="HBB845" s="396"/>
      <c r="HBC845" s="396"/>
      <c r="HBD845" s="396"/>
      <c r="HBE845" s="396"/>
      <c r="HBF845" s="396"/>
      <c r="HBG845" s="396"/>
      <c r="HBH845" s="396"/>
      <c r="HBI845" s="396"/>
      <c r="HBJ845" s="396"/>
      <c r="HBK845" s="396"/>
      <c r="HBL845" s="396"/>
      <c r="HBM845" s="396"/>
      <c r="HBN845" s="396"/>
      <c r="HBO845" s="396"/>
      <c r="HBP845" s="396"/>
      <c r="HBQ845" s="396"/>
      <c r="HBR845" s="396"/>
      <c r="HBS845" s="396"/>
      <c r="HBT845" s="396"/>
      <c r="HBU845" s="396"/>
      <c r="HBV845" s="396"/>
      <c r="HBW845" s="396"/>
      <c r="HBX845" s="396"/>
      <c r="HBY845" s="396"/>
      <c r="HBZ845" s="396"/>
      <c r="HCA845" s="396"/>
      <c r="HCB845" s="396"/>
      <c r="HCC845" s="396"/>
      <c r="HCD845" s="396"/>
      <c r="HCE845" s="396"/>
      <c r="HCF845" s="396"/>
      <c r="HCG845" s="396"/>
      <c r="HCH845" s="396"/>
      <c r="HCI845" s="396"/>
      <c r="HCJ845" s="396"/>
      <c r="HCK845" s="396"/>
      <c r="HCL845" s="396"/>
      <c r="HCM845" s="396"/>
      <c r="HCN845" s="396"/>
      <c r="HCO845" s="396"/>
      <c r="HCP845" s="396"/>
      <c r="HCQ845" s="396"/>
      <c r="HCR845" s="396"/>
      <c r="HCS845" s="396"/>
      <c r="HCT845" s="396"/>
      <c r="HCU845" s="396"/>
      <c r="HCV845" s="396"/>
      <c r="HCW845" s="396"/>
      <c r="HCX845" s="396"/>
      <c r="HCY845" s="396"/>
      <c r="HCZ845" s="396"/>
      <c r="HDA845" s="396"/>
      <c r="HDB845" s="396"/>
      <c r="HDC845" s="396"/>
      <c r="HDD845" s="396"/>
      <c r="HDE845" s="396"/>
      <c r="HDF845" s="396"/>
      <c r="HDG845" s="396"/>
      <c r="HDH845" s="396"/>
      <c r="HDI845" s="396"/>
      <c r="HDJ845" s="396"/>
      <c r="HDK845" s="396"/>
      <c r="HDL845" s="396"/>
      <c r="HDM845" s="396"/>
      <c r="HDN845" s="396"/>
      <c r="HDO845" s="396"/>
      <c r="HDP845" s="396"/>
      <c r="HDQ845" s="396"/>
      <c r="HDR845" s="396"/>
      <c r="HDS845" s="396"/>
      <c r="HDT845" s="396"/>
      <c r="HDU845" s="396"/>
      <c r="HDV845" s="396"/>
      <c r="HDW845" s="396"/>
      <c r="HDX845" s="396"/>
      <c r="HDY845" s="396"/>
      <c r="HDZ845" s="396"/>
      <c r="HEA845" s="396"/>
      <c r="HEB845" s="396"/>
      <c r="HEC845" s="396"/>
      <c r="HED845" s="396"/>
      <c r="HEE845" s="396"/>
      <c r="HEF845" s="396"/>
      <c r="HEG845" s="396"/>
      <c r="HEH845" s="396"/>
      <c r="HEI845" s="396"/>
      <c r="HEJ845" s="396"/>
      <c r="HEK845" s="396"/>
      <c r="HEL845" s="396"/>
      <c r="HEM845" s="396"/>
      <c r="HEN845" s="396"/>
      <c r="HEO845" s="396"/>
      <c r="HEP845" s="396"/>
      <c r="HEQ845" s="396"/>
      <c r="HER845" s="396"/>
      <c r="HES845" s="396"/>
      <c r="HET845" s="396"/>
      <c r="HEU845" s="396"/>
      <c r="HEV845" s="396"/>
      <c r="HEW845" s="396"/>
      <c r="HEX845" s="396"/>
      <c r="HEY845" s="396"/>
      <c r="HEZ845" s="396"/>
      <c r="HFA845" s="396"/>
      <c r="HFB845" s="396"/>
      <c r="HFC845" s="396"/>
      <c r="HFD845" s="396"/>
      <c r="HFE845" s="396"/>
      <c r="HFF845" s="396"/>
      <c r="HFG845" s="396"/>
      <c r="HFH845" s="396"/>
      <c r="HFI845" s="396"/>
      <c r="HFJ845" s="396"/>
      <c r="HFK845" s="396"/>
      <c r="HFL845" s="396"/>
      <c r="HFM845" s="396"/>
      <c r="HFN845" s="396"/>
      <c r="HFO845" s="396"/>
      <c r="HFP845" s="396"/>
      <c r="HFQ845" s="396"/>
      <c r="HFR845" s="396"/>
      <c r="HFS845" s="396"/>
      <c r="HFT845" s="396"/>
      <c r="HFU845" s="396"/>
      <c r="HFV845" s="396"/>
      <c r="HFW845" s="396"/>
      <c r="HFX845" s="396"/>
      <c r="HFY845" s="396"/>
      <c r="HFZ845" s="396"/>
      <c r="HGA845" s="396"/>
      <c r="HGB845" s="396"/>
      <c r="HGC845" s="396"/>
      <c r="HGD845" s="396"/>
      <c r="HGE845" s="396"/>
      <c r="HGF845" s="396"/>
      <c r="HGG845" s="396"/>
      <c r="HGH845" s="396"/>
      <c r="HGI845" s="396"/>
      <c r="HGJ845" s="396"/>
      <c r="HGK845" s="396"/>
      <c r="HGL845" s="396"/>
      <c r="HGM845" s="396"/>
      <c r="HGN845" s="396"/>
      <c r="HGO845" s="396"/>
      <c r="HGP845" s="396"/>
      <c r="HGQ845" s="396"/>
      <c r="HGR845" s="396"/>
      <c r="HGS845" s="396"/>
      <c r="HGT845" s="396"/>
      <c r="HGU845" s="396"/>
      <c r="HGV845" s="396"/>
      <c r="HGW845" s="396"/>
      <c r="HGX845" s="396"/>
      <c r="HGY845" s="396"/>
      <c r="HGZ845" s="396"/>
      <c r="HHA845" s="396"/>
      <c r="HHB845" s="396"/>
      <c r="HHC845" s="396"/>
      <c r="HHD845" s="396"/>
      <c r="HHE845" s="396"/>
      <c r="HHF845" s="396"/>
      <c r="HHG845" s="396"/>
      <c r="HHH845" s="396"/>
      <c r="HHI845" s="396"/>
      <c r="HHJ845" s="396"/>
      <c r="HHK845" s="396"/>
      <c r="HHL845" s="396"/>
      <c r="HHM845" s="396"/>
      <c r="HHN845" s="396"/>
      <c r="HHO845" s="396"/>
      <c r="HHP845" s="396"/>
      <c r="HHQ845" s="396"/>
      <c r="HHR845" s="396"/>
      <c r="HHS845" s="396"/>
      <c r="HHT845" s="396"/>
      <c r="HHU845" s="396"/>
      <c r="HHV845" s="396"/>
      <c r="HHW845" s="396"/>
      <c r="HHX845" s="396"/>
      <c r="HHY845" s="396"/>
      <c r="HHZ845" s="396"/>
      <c r="HIA845" s="396"/>
      <c r="HIB845" s="396"/>
      <c r="HIC845" s="396"/>
      <c r="HID845" s="396"/>
      <c r="HIE845" s="396"/>
      <c r="HIF845" s="396"/>
      <c r="HIG845" s="396"/>
      <c r="HIH845" s="396"/>
      <c r="HII845" s="396"/>
      <c r="HIJ845" s="396"/>
      <c r="HIK845" s="396"/>
      <c r="HIL845" s="396"/>
      <c r="HIM845" s="396"/>
      <c r="HIN845" s="396"/>
      <c r="HIO845" s="396"/>
      <c r="HIP845" s="396"/>
      <c r="HIQ845" s="396"/>
      <c r="HIR845" s="396"/>
      <c r="HIS845" s="396"/>
      <c r="HIT845" s="396"/>
      <c r="HIU845" s="396"/>
      <c r="HIV845" s="396"/>
      <c r="HIW845" s="396"/>
      <c r="HIX845" s="396"/>
      <c r="HIY845" s="396"/>
      <c r="HIZ845" s="396"/>
      <c r="HJA845" s="396"/>
      <c r="HJB845" s="396"/>
      <c r="HJC845" s="396"/>
      <c r="HJD845" s="396"/>
      <c r="HJE845" s="396"/>
      <c r="HJF845" s="396"/>
      <c r="HJG845" s="396"/>
      <c r="HJH845" s="396"/>
      <c r="HJI845" s="396"/>
      <c r="HJJ845" s="396"/>
      <c r="HJK845" s="396"/>
      <c r="HJL845" s="396"/>
      <c r="HJM845" s="396"/>
      <c r="HJN845" s="396"/>
      <c r="HJO845" s="396"/>
      <c r="HJP845" s="396"/>
      <c r="HJQ845" s="396"/>
      <c r="HJR845" s="396"/>
      <c r="HJS845" s="396"/>
      <c r="HJT845" s="396"/>
      <c r="HJU845" s="396"/>
      <c r="HJV845" s="396"/>
      <c r="HJW845" s="396"/>
      <c r="HJX845" s="396"/>
      <c r="HJY845" s="396"/>
      <c r="HJZ845" s="396"/>
      <c r="HKA845" s="396"/>
      <c r="HKB845" s="396"/>
      <c r="HKC845" s="396"/>
      <c r="HKD845" s="396"/>
      <c r="HKE845" s="396"/>
      <c r="HKF845" s="396"/>
      <c r="HKG845" s="396"/>
      <c r="HKH845" s="396"/>
      <c r="HKI845" s="396"/>
      <c r="HKJ845" s="396"/>
      <c r="HKK845" s="396"/>
      <c r="HKL845" s="396"/>
      <c r="HKM845" s="396"/>
      <c r="HKN845" s="396"/>
      <c r="HKO845" s="396"/>
      <c r="HKP845" s="396"/>
      <c r="HKQ845" s="396"/>
      <c r="HKR845" s="396"/>
      <c r="HKS845" s="396"/>
      <c r="HKT845" s="396"/>
      <c r="HKU845" s="396"/>
      <c r="HKV845" s="396"/>
      <c r="HKW845" s="396"/>
      <c r="HKX845" s="396"/>
      <c r="HKY845" s="396"/>
      <c r="HKZ845" s="396"/>
      <c r="HLA845" s="396"/>
      <c r="HLB845" s="396"/>
      <c r="HLC845" s="396"/>
      <c r="HLD845" s="396"/>
      <c r="HLE845" s="396"/>
      <c r="HLF845" s="396"/>
      <c r="HLG845" s="396"/>
      <c r="HLH845" s="396"/>
      <c r="HLI845" s="396"/>
      <c r="HLJ845" s="396"/>
      <c r="HLK845" s="396"/>
      <c r="HLL845" s="396"/>
      <c r="HLM845" s="396"/>
      <c r="HLN845" s="396"/>
      <c r="HLO845" s="396"/>
      <c r="HLP845" s="396"/>
      <c r="HLQ845" s="396"/>
      <c r="HLR845" s="396"/>
      <c r="HLS845" s="396"/>
      <c r="HLT845" s="396"/>
      <c r="HLU845" s="396"/>
      <c r="HLV845" s="396"/>
      <c r="HLW845" s="396"/>
      <c r="HLX845" s="396"/>
      <c r="HLY845" s="396"/>
      <c r="HLZ845" s="396"/>
      <c r="HMA845" s="396"/>
      <c r="HMB845" s="396"/>
      <c r="HMC845" s="396"/>
      <c r="HMD845" s="396"/>
      <c r="HME845" s="396"/>
      <c r="HMF845" s="396"/>
      <c r="HMG845" s="396"/>
      <c r="HMH845" s="396"/>
      <c r="HMI845" s="396"/>
      <c r="HMJ845" s="396"/>
      <c r="HMK845" s="396"/>
      <c r="HML845" s="396"/>
      <c r="HMM845" s="396"/>
      <c r="HMN845" s="396"/>
      <c r="HMO845" s="396"/>
      <c r="HMP845" s="396"/>
      <c r="HMQ845" s="396"/>
      <c r="HMR845" s="396"/>
      <c r="HMS845" s="396"/>
      <c r="HMT845" s="396"/>
      <c r="HMU845" s="396"/>
      <c r="HMV845" s="396"/>
      <c r="HMW845" s="396"/>
      <c r="HMX845" s="396"/>
      <c r="HMY845" s="396"/>
      <c r="HMZ845" s="396"/>
      <c r="HNA845" s="396"/>
      <c r="HNB845" s="396"/>
      <c r="HNC845" s="396"/>
      <c r="HND845" s="396"/>
      <c r="HNE845" s="396"/>
      <c r="HNF845" s="396"/>
      <c r="HNG845" s="396"/>
      <c r="HNH845" s="396"/>
      <c r="HNI845" s="396"/>
      <c r="HNJ845" s="396"/>
      <c r="HNK845" s="396"/>
      <c r="HNL845" s="396"/>
      <c r="HNM845" s="396"/>
      <c r="HNN845" s="396"/>
      <c r="HNO845" s="396"/>
      <c r="HNP845" s="396"/>
      <c r="HNQ845" s="396"/>
      <c r="HNR845" s="396"/>
      <c r="HNS845" s="396"/>
      <c r="HNT845" s="396"/>
      <c r="HNU845" s="396"/>
      <c r="HNV845" s="396"/>
      <c r="HNW845" s="396"/>
      <c r="HNX845" s="396"/>
      <c r="HNY845" s="396"/>
      <c r="HNZ845" s="396"/>
      <c r="HOA845" s="396"/>
      <c r="HOB845" s="396"/>
      <c r="HOC845" s="396"/>
      <c r="HOD845" s="396"/>
      <c r="HOE845" s="396"/>
      <c r="HOF845" s="396"/>
      <c r="HOG845" s="396"/>
      <c r="HOH845" s="396"/>
      <c r="HOI845" s="396"/>
      <c r="HOJ845" s="396"/>
      <c r="HOK845" s="396"/>
      <c r="HOL845" s="396"/>
      <c r="HOM845" s="396"/>
      <c r="HON845" s="396"/>
      <c r="HOO845" s="396"/>
      <c r="HOP845" s="396"/>
      <c r="HOQ845" s="396"/>
      <c r="HOR845" s="396"/>
      <c r="HOS845" s="396"/>
      <c r="HOT845" s="396"/>
      <c r="HOU845" s="396"/>
      <c r="HOV845" s="396"/>
      <c r="HOW845" s="396"/>
      <c r="HOX845" s="396"/>
      <c r="HOY845" s="396"/>
      <c r="HOZ845" s="396"/>
      <c r="HPA845" s="396"/>
      <c r="HPB845" s="396"/>
      <c r="HPC845" s="396"/>
      <c r="HPD845" s="396"/>
      <c r="HPE845" s="396"/>
      <c r="HPF845" s="396"/>
      <c r="HPG845" s="396"/>
      <c r="HPH845" s="396"/>
      <c r="HPI845" s="396"/>
      <c r="HPJ845" s="396"/>
      <c r="HPK845" s="396"/>
      <c r="HPL845" s="396"/>
      <c r="HPM845" s="396"/>
      <c r="HPN845" s="396"/>
      <c r="HPO845" s="396"/>
      <c r="HPP845" s="396"/>
      <c r="HPQ845" s="396"/>
      <c r="HPR845" s="396"/>
      <c r="HPS845" s="396"/>
      <c r="HPT845" s="396"/>
      <c r="HPU845" s="396"/>
      <c r="HPV845" s="396"/>
      <c r="HPW845" s="396"/>
      <c r="HPX845" s="396"/>
      <c r="HPY845" s="396"/>
      <c r="HPZ845" s="396"/>
      <c r="HQA845" s="396"/>
      <c r="HQB845" s="396"/>
      <c r="HQC845" s="396"/>
      <c r="HQD845" s="396"/>
      <c r="HQE845" s="396"/>
      <c r="HQF845" s="396"/>
      <c r="HQG845" s="396"/>
      <c r="HQH845" s="396"/>
      <c r="HQI845" s="396"/>
      <c r="HQJ845" s="396"/>
      <c r="HQK845" s="396"/>
      <c r="HQL845" s="396"/>
      <c r="HQM845" s="396"/>
      <c r="HQN845" s="396"/>
      <c r="HQO845" s="396"/>
      <c r="HQP845" s="396"/>
      <c r="HQQ845" s="396"/>
      <c r="HQR845" s="396"/>
      <c r="HQS845" s="396"/>
      <c r="HQT845" s="396"/>
      <c r="HQU845" s="396"/>
      <c r="HQV845" s="396"/>
      <c r="HQW845" s="396"/>
      <c r="HQX845" s="396"/>
      <c r="HQY845" s="396"/>
      <c r="HQZ845" s="396"/>
      <c r="HRA845" s="396"/>
      <c r="HRB845" s="396"/>
      <c r="HRC845" s="396"/>
      <c r="HRD845" s="396"/>
      <c r="HRE845" s="396"/>
      <c r="HRF845" s="396"/>
      <c r="HRG845" s="396"/>
      <c r="HRH845" s="396"/>
      <c r="HRI845" s="396"/>
      <c r="HRJ845" s="396"/>
      <c r="HRK845" s="396"/>
      <c r="HRL845" s="396"/>
      <c r="HRM845" s="396"/>
      <c r="HRN845" s="396"/>
      <c r="HRO845" s="396"/>
      <c r="HRP845" s="396"/>
      <c r="HRQ845" s="396"/>
      <c r="HRR845" s="396"/>
      <c r="HRS845" s="396"/>
      <c r="HRT845" s="396"/>
      <c r="HRU845" s="396"/>
      <c r="HRV845" s="396"/>
      <c r="HRW845" s="396"/>
      <c r="HRX845" s="396"/>
      <c r="HRY845" s="396"/>
      <c r="HRZ845" s="396"/>
      <c r="HSA845" s="396"/>
      <c r="HSB845" s="396"/>
      <c r="HSC845" s="396"/>
      <c r="HSD845" s="396"/>
      <c r="HSE845" s="396"/>
      <c r="HSF845" s="396"/>
      <c r="HSG845" s="396"/>
      <c r="HSH845" s="396"/>
      <c r="HSI845" s="396"/>
      <c r="HSJ845" s="396"/>
      <c r="HSK845" s="396"/>
      <c r="HSL845" s="396"/>
      <c r="HSM845" s="396"/>
      <c r="HSN845" s="396"/>
      <c r="HSO845" s="396"/>
      <c r="HSP845" s="396"/>
      <c r="HSQ845" s="396"/>
      <c r="HSR845" s="396"/>
      <c r="HSS845" s="396"/>
      <c r="HST845" s="396"/>
      <c r="HSU845" s="396"/>
      <c r="HSV845" s="396"/>
      <c r="HSW845" s="396"/>
      <c r="HSX845" s="396"/>
      <c r="HSY845" s="396"/>
      <c r="HSZ845" s="396"/>
      <c r="HTA845" s="396"/>
      <c r="HTB845" s="396"/>
      <c r="HTC845" s="396"/>
      <c r="HTD845" s="396"/>
      <c r="HTE845" s="396"/>
      <c r="HTF845" s="396"/>
      <c r="HTG845" s="396"/>
      <c r="HTH845" s="396"/>
      <c r="HTI845" s="396"/>
      <c r="HTJ845" s="396"/>
      <c r="HTK845" s="396"/>
      <c r="HTL845" s="396"/>
      <c r="HTM845" s="396"/>
      <c r="HTN845" s="396"/>
      <c r="HTO845" s="396"/>
      <c r="HTP845" s="396"/>
      <c r="HTQ845" s="396"/>
      <c r="HTR845" s="396"/>
      <c r="HTS845" s="396"/>
      <c r="HTT845" s="396"/>
      <c r="HTU845" s="396"/>
      <c r="HTV845" s="396"/>
      <c r="HTW845" s="396"/>
      <c r="HTX845" s="396"/>
      <c r="HTY845" s="396"/>
      <c r="HTZ845" s="396"/>
      <c r="HUA845" s="396"/>
      <c r="HUB845" s="396"/>
      <c r="HUC845" s="396"/>
      <c r="HUD845" s="396"/>
      <c r="HUE845" s="396"/>
      <c r="HUF845" s="396"/>
      <c r="HUG845" s="396"/>
      <c r="HUH845" s="396"/>
      <c r="HUI845" s="396"/>
      <c r="HUJ845" s="396"/>
      <c r="HUK845" s="396"/>
      <c r="HUL845" s="396"/>
      <c r="HUM845" s="396"/>
      <c r="HUN845" s="396"/>
      <c r="HUO845" s="396"/>
      <c r="HUP845" s="396"/>
      <c r="HUQ845" s="396"/>
      <c r="HUR845" s="396"/>
      <c r="HUS845" s="396"/>
      <c r="HUT845" s="396"/>
      <c r="HUU845" s="396"/>
      <c r="HUV845" s="396"/>
      <c r="HUW845" s="396"/>
      <c r="HUX845" s="396"/>
      <c r="HUY845" s="396"/>
      <c r="HUZ845" s="396"/>
      <c r="HVA845" s="396"/>
      <c r="HVB845" s="396"/>
      <c r="HVC845" s="396"/>
      <c r="HVD845" s="396"/>
      <c r="HVE845" s="396"/>
      <c r="HVF845" s="396"/>
      <c r="HVG845" s="396"/>
      <c r="HVH845" s="396"/>
      <c r="HVI845" s="396"/>
      <c r="HVJ845" s="396"/>
      <c r="HVK845" s="396"/>
      <c r="HVL845" s="396"/>
      <c r="HVM845" s="396"/>
      <c r="HVN845" s="396"/>
      <c r="HVO845" s="396"/>
      <c r="HVP845" s="396"/>
      <c r="HVQ845" s="396"/>
      <c r="HVR845" s="396"/>
      <c r="HVS845" s="396"/>
      <c r="HVT845" s="396"/>
      <c r="HVU845" s="396"/>
      <c r="HVV845" s="396"/>
      <c r="HVW845" s="396"/>
      <c r="HVX845" s="396"/>
      <c r="HVY845" s="396"/>
      <c r="HVZ845" s="396"/>
      <c r="HWA845" s="396"/>
      <c r="HWB845" s="396"/>
      <c r="HWC845" s="396"/>
      <c r="HWD845" s="396"/>
      <c r="HWE845" s="396"/>
      <c r="HWF845" s="396"/>
      <c r="HWG845" s="396"/>
      <c r="HWH845" s="396"/>
      <c r="HWI845" s="396"/>
      <c r="HWJ845" s="396"/>
      <c r="HWK845" s="396"/>
      <c r="HWL845" s="396"/>
      <c r="HWM845" s="396"/>
      <c r="HWN845" s="396"/>
      <c r="HWO845" s="396"/>
      <c r="HWP845" s="396"/>
      <c r="HWQ845" s="396"/>
      <c r="HWR845" s="396"/>
      <c r="HWS845" s="396"/>
      <c r="HWT845" s="396"/>
      <c r="HWU845" s="396"/>
      <c r="HWV845" s="396"/>
      <c r="HWW845" s="396"/>
      <c r="HWX845" s="396"/>
      <c r="HWY845" s="396"/>
      <c r="HWZ845" s="396"/>
      <c r="HXA845" s="396"/>
      <c r="HXB845" s="396"/>
      <c r="HXC845" s="396"/>
      <c r="HXD845" s="396"/>
      <c r="HXE845" s="396"/>
      <c r="HXF845" s="396"/>
      <c r="HXG845" s="396"/>
      <c r="HXH845" s="396"/>
      <c r="HXI845" s="396"/>
      <c r="HXJ845" s="396"/>
      <c r="HXK845" s="396"/>
      <c r="HXL845" s="396"/>
      <c r="HXM845" s="396"/>
      <c r="HXN845" s="396"/>
      <c r="HXO845" s="396"/>
      <c r="HXP845" s="396"/>
      <c r="HXQ845" s="396"/>
      <c r="HXR845" s="396"/>
      <c r="HXS845" s="396"/>
      <c r="HXT845" s="396"/>
      <c r="HXU845" s="396"/>
      <c r="HXV845" s="396"/>
      <c r="HXW845" s="396"/>
      <c r="HXX845" s="396"/>
      <c r="HXY845" s="396"/>
      <c r="HXZ845" s="396"/>
      <c r="HYA845" s="396"/>
      <c r="HYB845" s="396"/>
      <c r="HYC845" s="396"/>
      <c r="HYD845" s="396"/>
      <c r="HYE845" s="396"/>
      <c r="HYF845" s="396"/>
      <c r="HYG845" s="396"/>
      <c r="HYH845" s="396"/>
      <c r="HYI845" s="396"/>
      <c r="HYJ845" s="396"/>
      <c r="HYK845" s="396"/>
      <c r="HYL845" s="396"/>
      <c r="HYM845" s="396"/>
      <c r="HYN845" s="396"/>
      <c r="HYO845" s="396"/>
      <c r="HYP845" s="396"/>
      <c r="HYQ845" s="396"/>
      <c r="HYR845" s="396"/>
      <c r="HYS845" s="396"/>
      <c r="HYT845" s="396"/>
      <c r="HYU845" s="396"/>
      <c r="HYV845" s="396"/>
      <c r="HYW845" s="396"/>
      <c r="HYX845" s="396"/>
      <c r="HYY845" s="396"/>
      <c r="HYZ845" s="396"/>
      <c r="HZA845" s="396"/>
      <c r="HZB845" s="396"/>
      <c r="HZC845" s="396"/>
      <c r="HZD845" s="396"/>
      <c r="HZE845" s="396"/>
      <c r="HZF845" s="396"/>
      <c r="HZG845" s="396"/>
      <c r="HZH845" s="396"/>
      <c r="HZI845" s="396"/>
      <c r="HZJ845" s="396"/>
      <c r="HZK845" s="396"/>
      <c r="HZL845" s="396"/>
      <c r="HZM845" s="396"/>
      <c r="HZN845" s="396"/>
      <c r="HZO845" s="396"/>
      <c r="HZP845" s="396"/>
      <c r="HZQ845" s="396"/>
      <c r="HZR845" s="396"/>
      <c r="HZS845" s="396"/>
      <c r="HZT845" s="396"/>
      <c r="HZU845" s="396"/>
      <c r="HZV845" s="396"/>
      <c r="HZW845" s="396"/>
      <c r="HZX845" s="396"/>
      <c r="HZY845" s="396"/>
      <c r="HZZ845" s="396"/>
      <c r="IAA845" s="396"/>
      <c r="IAB845" s="396"/>
      <c r="IAC845" s="396"/>
      <c r="IAD845" s="396"/>
      <c r="IAE845" s="396"/>
      <c r="IAF845" s="396"/>
      <c r="IAG845" s="396"/>
      <c r="IAH845" s="396"/>
      <c r="IAI845" s="396"/>
      <c r="IAJ845" s="396"/>
      <c r="IAK845" s="396"/>
      <c r="IAL845" s="396"/>
      <c r="IAM845" s="396"/>
      <c r="IAN845" s="396"/>
      <c r="IAO845" s="396"/>
      <c r="IAP845" s="396"/>
      <c r="IAQ845" s="396"/>
      <c r="IAR845" s="396"/>
      <c r="IAS845" s="396"/>
      <c r="IAT845" s="396"/>
      <c r="IAU845" s="396"/>
      <c r="IAV845" s="396"/>
      <c r="IAW845" s="396"/>
      <c r="IAX845" s="396"/>
      <c r="IAY845" s="396"/>
      <c r="IAZ845" s="396"/>
      <c r="IBA845" s="396"/>
      <c r="IBB845" s="396"/>
      <c r="IBC845" s="396"/>
      <c r="IBD845" s="396"/>
      <c r="IBE845" s="396"/>
      <c r="IBF845" s="396"/>
      <c r="IBG845" s="396"/>
      <c r="IBH845" s="396"/>
      <c r="IBI845" s="396"/>
      <c r="IBJ845" s="396"/>
      <c r="IBK845" s="396"/>
      <c r="IBL845" s="396"/>
      <c r="IBM845" s="396"/>
      <c r="IBN845" s="396"/>
      <c r="IBO845" s="396"/>
      <c r="IBP845" s="396"/>
      <c r="IBQ845" s="396"/>
      <c r="IBR845" s="396"/>
      <c r="IBS845" s="396"/>
      <c r="IBT845" s="396"/>
      <c r="IBU845" s="396"/>
      <c r="IBV845" s="396"/>
      <c r="IBW845" s="396"/>
      <c r="IBX845" s="396"/>
      <c r="IBY845" s="396"/>
      <c r="IBZ845" s="396"/>
      <c r="ICA845" s="396"/>
      <c r="ICB845" s="396"/>
      <c r="ICC845" s="396"/>
      <c r="ICD845" s="396"/>
      <c r="ICE845" s="396"/>
      <c r="ICF845" s="396"/>
      <c r="ICG845" s="396"/>
      <c r="ICH845" s="396"/>
      <c r="ICI845" s="396"/>
      <c r="ICJ845" s="396"/>
      <c r="ICK845" s="396"/>
      <c r="ICL845" s="396"/>
      <c r="ICM845" s="396"/>
      <c r="ICN845" s="396"/>
      <c r="ICO845" s="396"/>
      <c r="ICP845" s="396"/>
      <c r="ICQ845" s="396"/>
      <c r="ICR845" s="396"/>
      <c r="ICS845" s="396"/>
      <c r="ICT845" s="396"/>
      <c r="ICU845" s="396"/>
      <c r="ICV845" s="396"/>
      <c r="ICW845" s="396"/>
      <c r="ICX845" s="396"/>
      <c r="ICY845" s="396"/>
      <c r="ICZ845" s="396"/>
      <c r="IDA845" s="396"/>
      <c r="IDB845" s="396"/>
      <c r="IDC845" s="396"/>
      <c r="IDD845" s="396"/>
      <c r="IDE845" s="396"/>
      <c r="IDF845" s="396"/>
      <c r="IDG845" s="396"/>
      <c r="IDH845" s="396"/>
      <c r="IDI845" s="396"/>
      <c r="IDJ845" s="396"/>
      <c r="IDK845" s="396"/>
      <c r="IDL845" s="396"/>
      <c r="IDM845" s="396"/>
      <c r="IDN845" s="396"/>
      <c r="IDO845" s="396"/>
      <c r="IDP845" s="396"/>
      <c r="IDQ845" s="396"/>
      <c r="IDR845" s="396"/>
      <c r="IDS845" s="396"/>
      <c r="IDT845" s="396"/>
      <c r="IDU845" s="396"/>
      <c r="IDV845" s="396"/>
      <c r="IDW845" s="396"/>
      <c r="IDX845" s="396"/>
      <c r="IDY845" s="396"/>
      <c r="IDZ845" s="396"/>
      <c r="IEA845" s="396"/>
      <c r="IEB845" s="396"/>
      <c r="IEC845" s="396"/>
      <c r="IED845" s="396"/>
      <c r="IEE845" s="396"/>
      <c r="IEF845" s="396"/>
      <c r="IEG845" s="396"/>
      <c r="IEH845" s="396"/>
      <c r="IEI845" s="396"/>
      <c r="IEJ845" s="396"/>
      <c r="IEK845" s="396"/>
      <c r="IEL845" s="396"/>
      <c r="IEM845" s="396"/>
      <c r="IEN845" s="396"/>
      <c r="IEO845" s="396"/>
      <c r="IEP845" s="396"/>
      <c r="IEQ845" s="396"/>
      <c r="IER845" s="396"/>
      <c r="IES845" s="396"/>
      <c r="IET845" s="396"/>
      <c r="IEU845" s="396"/>
      <c r="IEV845" s="396"/>
      <c r="IEW845" s="396"/>
      <c r="IEX845" s="396"/>
      <c r="IEY845" s="396"/>
      <c r="IEZ845" s="396"/>
      <c r="IFA845" s="396"/>
      <c r="IFB845" s="396"/>
      <c r="IFC845" s="396"/>
      <c r="IFD845" s="396"/>
      <c r="IFE845" s="396"/>
      <c r="IFF845" s="396"/>
      <c r="IFG845" s="396"/>
      <c r="IFH845" s="396"/>
      <c r="IFI845" s="396"/>
      <c r="IFJ845" s="396"/>
      <c r="IFK845" s="396"/>
      <c r="IFL845" s="396"/>
      <c r="IFM845" s="396"/>
      <c r="IFN845" s="396"/>
      <c r="IFO845" s="396"/>
      <c r="IFP845" s="396"/>
      <c r="IFQ845" s="396"/>
      <c r="IFR845" s="396"/>
      <c r="IFS845" s="396"/>
      <c r="IFT845" s="396"/>
      <c r="IFU845" s="396"/>
      <c r="IFV845" s="396"/>
      <c r="IFW845" s="396"/>
      <c r="IFX845" s="396"/>
      <c r="IFY845" s="396"/>
      <c r="IFZ845" s="396"/>
      <c r="IGA845" s="396"/>
      <c r="IGB845" s="396"/>
      <c r="IGC845" s="396"/>
      <c r="IGD845" s="396"/>
      <c r="IGE845" s="396"/>
      <c r="IGF845" s="396"/>
      <c r="IGG845" s="396"/>
      <c r="IGH845" s="396"/>
      <c r="IGI845" s="396"/>
      <c r="IGJ845" s="396"/>
      <c r="IGK845" s="396"/>
      <c r="IGL845" s="396"/>
      <c r="IGM845" s="396"/>
      <c r="IGN845" s="396"/>
      <c r="IGO845" s="396"/>
      <c r="IGP845" s="396"/>
      <c r="IGQ845" s="396"/>
      <c r="IGR845" s="396"/>
      <c r="IGS845" s="396"/>
      <c r="IGT845" s="396"/>
      <c r="IGU845" s="396"/>
      <c r="IGV845" s="396"/>
      <c r="IGW845" s="396"/>
      <c r="IGX845" s="396"/>
      <c r="IGY845" s="396"/>
      <c r="IGZ845" s="396"/>
      <c r="IHA845" s="396"/>
      <c r="IHB845" s="396"/>
      <c r="IHC845" s="396"/>
      <c r="IHD845" s="396"/>
      <c r="IHE845" s="396"/>
      <c r="IHF845" s="396"/>
      <c r="IHG845" s="396"/>
      <c r="IHH845" s="396"/>
      <c r="IHI845" s="396"/>
      <c r="IHJ845" s="396"/>
      <c r="IHK845" s="396"/>
      <c r="IHL845" s="396"/>
      <c r="IHM845" s="396"/>
      <c r="IHN845" s="396"/>
      <c r="IHO845" s="396"/>
      <c r="IHP845" s="396"/>
      <c r="IHQ845" s="396"/>
      <c r="IHR845" s="396"/>
      <c r="IHS845" s="396"/>
      <c r="IHT845" s="396"/>
      <c r="IHU845" s="396"/>
      <c r="IHV845" s="396"/>
      <c r="IHW845" s="396"/>
      <c r="IHX845" s="396"/>
      <c r="IHY845" s="396"/>
      <c r="IHZ845" s="396"/>
      <c r="IIA845" s="396"/>
      <c r="IIB845" s="396"/>
      <c r="IIC845" s="396"/>
      <c r="IID845" s="396"/>
      <c r="IIE845" s="396"/>
      <c r="IIF845" s="396"/>
      <c r="IIG845" s="396"/>
      <c r="IIH845" s="396"/>
      <c r="III845" s="396"/>
      <c r="IIJ845" s="396"/>
      <c r="IIK845" s="396"/>
      <c r="IIL845" s="396"/>
      <c r="IIM845" s="396"/>
      <c r="IIN845" s="396"/>
      <c r="IIO845" s="396"/>
      <c r="IIP845" s="396"/>
      <c r="IIQ845" s="396"/>
      <c r="IIR845" s="396"/>
      <c r="IIS845" s="396"/>
      <c r="IIT845" s="396"/>
      <c r="IIU845" s="396"/>
      <c r="IIV845" s="396"/>
      <c r="IIW845" s="396"/>
      <c r="IIX845" s="396"/>
      <c r="IIY845" s="396"/>
      <c r="IIZ845" s="396"/>
      <c r="IJA845" s="396"/>
      <c r="IJB845" s="396"/>
      <c r="IJC845" s="396"/>
      <c r="IJD845" s="396"/>
      <c r="IJE845" s="396"/>
      <c r="IJF845" s="396"/>
      <c r="IJG845" s="396"/>
      <c r="IJH845" s="396"/>
      <c r="IJI845" s="396"/>
      <c r="IJJ845" s="396"/>
      <c r="IJK845" s="396"/>
      <c r="IJL845" s="396"/>
      <c r="IJM845" s="396"/>
      <c r="IJN845" s="396"/>
      <c r="IJO845" s="396"/>
      <c r="IJP845" s="396"/>
      <c r="IJQ845" s="396"/>
      <c r="IJR845" s="396"/>
      <c r="IJS845" s="396"/>
      <c r="IJT845" s="396"/>
      <c r="IJU845" s="396"/>
      <c r="IJV845" s="396"/>
      <c r="IJW845" s="396"/>
      <c r="IJX845" s="396"/>
      <c r="IJY845" s="396"/>
      <c r="IJZ845" s="396"/>
      <c r="IKA845" s="396"/>
      <c r="IKB845" s="396"/>
      <c r="IKC845" s="396"/>
      <c r="IKD845" s="396"/>
      <c r="IKE845" s="396"/>
      <c r="IKF845" s="396"/>
      <c r="IKG845" s="396"/>
      <c r="IKH845" s="396"/>
      <c r="IKI845" s="396"/>
      <c r="IKJ845" s="396"/>
      <c r="IKK845" s="396"/>
      <c r="IKL845" s="396"/>
      <c r="IKM845" s="396"/>
      <c r="IKN845" s="396"/>
      <c r="IKO845" s="396"/>
      <c r="IKP845" s="396"/>
      <c r="IKQ845" s="396"/>
      <c r="IKR845" s="396"/>
      <c r="IKS845" s="396"/>
      <c r="IKT845" s="396"/>
      <c r="IKU845" s="396"/>
      <c r="IKV845" s="396"/>
      <c r="IKW845" s="396"/>
      <c r="IKX845" s="396"/>
      <c r="IKY845" s="396"/>
      <c r="IKZ845" s="396"/>
      <c r="ILA845" s="396"/>
      <c r="ILB845" s="396"/>
      <c r="ILC845" s="396"/>
      <c r="ILD845" s="396"/>
      <c r="ILE845" s="396"/>
      <c r="ILF845" s="396"/>
      <c r="ILG845" s="396"/>
      <c r="ILH845" s="396"/>
      <c r="ILI845" s="396"/>
      <c r="ILJ845" s="396"/>
      <c r="ILK845" s="396"/>
      <c r="ILL845" s="396"/>
      <c r="ILM845" s="396"/>
      <c r="ILN845" s="396"/>
      <c r="ILO845" s="396"/>
      <c r="ILP845" s="396"/>
      <c r="ILQ845" s="396"/>
      <c r="ILR845" s="396"/>
      <c r="ILS845" s="396"/>
      <c r="ILT845" s="396"/>
      <c r="ILU845" s="396"/>
      <c r="ILV845" s="396"/>
      <c r="ILW845" s="396"/>
      <c r="ILX845" s="396"/>
      <c r="ILY845" s="396"/>
      <c r="ILZ845" s="396"/>
      <c r="IMA845" s="396"/>
      <c r="IMB845" s="396"/>
      <c r="IMC845" s="396"/>
      <c r="IMD845" s="396"/>
      <c r="IME845" s="396"/>
      <c r="IMF845" s="396"/>
      <c r="IMG845" s="396"/>
      <c r="IMH845" s="396"/>
      <c r="IMI845" s="396"/>
      <c r="IMJ845" s="396"/>
      <c r="IMK845" s="396"/>
      <c r="IML845" s="396"/>
      <c r="IMM845" s="396"/>
      <c r="IMN845" s="396"/>
      <c r="IMO845" s="396"/>
      <c r="IMP845" s="396"/>
      <c r="IMQ845" s="396"/>
      <c r="IMR845" s="396"/>
      <c r="IMS845" s="396"/>
      <c r="IMT845" s="396"/>
      <c r="IMU845" s="396"/>
      <c r="IMV845" s="396"/>
      <c r="IMW845" s="396"/>
      <c r="IMX845" s="396"/>
      <c r="IMY845" s="396"/>
      <c r="IMZ845" s="396"/>
      <c r="INA845" s="396"/>
      <c r="INB845" s="396"/>
      <c r="INC845" s="396"/>
      <c r="IND845" s="396"/>
      <c r="INE845" s="396"/>
      <c r="INF845" s="396"/>
      <c r="ING845" s="396"/>
      <c r="INH845" s="396"/>
      <c r="INI845" s="396"/>
      <c r="INJ845" s="396"/>
      <c r="INK845" s="396"/>
      <c r="INL845" s="396"/>
      <c r="INM845" s="396"/>
      <c r="INN845" s="396"/>
      <c r="INO845" s="396"/>
      <c r="INP845" s="396"/>
      <c r="INQ845" s="396"/>
      <c r="INR845" s="396"/>
      <c r="INS845" s="396"/>
      <c r="INT845" s="396"/>
      <c r="INU845" s="396"/>
      <c r="INV845" s="396"/>
      <c r="INW845" s="396"/>
      <c r="INX845" s="396"/>
      <c r="INY845" s="396"/>
      <c r="INZ845" s="396"/>
      <c r="IOA845" s="396"/>
      <c r="IOB845" s="396"/>
      <c r="IOC845" s="396"/>
      <c r="IOD845" s="396"/>
      <c r="IOE845" s="396"/>
      <c r="IOF845" s="396"/>
      <c r="IOG845" s="396"/>
      <c r="IOH845" s="396"/>
      <c r="IOI845" s="396"/>
      <c r="IOJ845" s="396"/>
      <c r="IOK845" s="396"/>
      <c r="IOL845" s="396"/>
      <c r="IOM845" s="396"/>
      <c r="ION845" s="396"/>
      <c r="IOO845" s="396"/>
      <c r="IOP845" s="396"/>
      <c r="IOQ845" s="396"/>
      <c r="IOR845" s="396"/>
      <c r="IOS845" s="396"/>
      <c r="IOT845" s="396"/>
      <c r="IOU845" s="396"/>
      <c r="IOV845" s="396"/>
      <c r="IOW845" s="396"/>
      <c r="IOX845" s="396"/>
      <c r="IOY845" s="396"/>
      <c r="IOZ845" s="396"/>
      <c r="IPA845" s="396"/>
      <c r="IPB845" s="396"/>
      <c r="IPC845" s="396"/>
      <c r="IPD845" s="396"/>
      <c r="IPE845" s="396"/>
      <c r="IPF845" s="396"/>
      <c r="IPG845" s="396"/>
      <c r="IPH845" s="396"/>
      <c r="IPI845" s="396"/>
      <c r="IPJ845" s="396"/>
      <c r="IPK845" s="396"/>
      <c r="IPL845" s="396"/>
      <c r="IPM845" s="396"/>
      <c r="IPN845" s="396"/>
      <c r="IPO845" s="396"/>
      <c r="IPP845" s="396"/>
      <c r="IPQ845" s="396"/>
      <c r="IPR845" s="396"/>
      <c r="IPS845" s="396"/>
      <c r="IPT845" s="396"/>
      <c r="IPU845" s="396"/>
      <c r="IPV845" s="396"/>
      <c r="IPW845" s="396"/>
      <c r="IPX845" s="396"/>
      <c r="IPY845" s="396"/>
      <c r="IPZ845" s="396"/>
      <c r="IQA845" s="396"/>
      <c r="IQB845" s="396"/>
      <c r="IQC845" s="396"/>
      <c r="IQD845" s="396"/>
      <c r="IQE845" s="396"/>
      <c r="IQF845" s="396"/>
      <c r="IQG845" s="396"/>
      <c r="IQH845" s="396"/>
      <c r="IQI845" s="396"/>
      <c r="IQJ845" s="396"/>
      <c r="IQK845" s="396"/>
      <c r="IQL845" s="396"/>
      <c r="IQM845" s="396"/>
      <c r="IQN845" s="396"/>
      <c r="IQO845" s="396"/>
      <c r="IQP845" s="396"/>
      <c r="IQQ845" s="396"/>
      <c r="IQR845" s="396"/>
      <c r="IQS845" s="396"/>
      <c r="IQT845" s="396"/>
      <c r="IQU845" s="396"/>
      <c r="IQV845" s="396"/>
      <c r="IQW845" s="396"/>
      <c r="IQX845" s="396"/>
      <c r="IQY845" s="396"/>
      <c r="IQZ845" s="396"/>
      <c r="IRA845" s="396"/>
      <c r="IRB845" s="396"/>
      <c r="IRC845" s="396"/>
      <c r="IRD845" s="396"/>
      <c r="IRE845" s="396"/>
      <c r="IRF845" s="396"/>
      <c r="IRG845" s="396"/>
      <c r="IRH845" s="396"/>
      <c r="IRI845" s="396"/>
      <c r="IRJ845" s="396"/>
      <c r="IRK845" s="396"/>
      <c r="IRL845" s="396"/>
      <c r="IRM845" s="396"/>
      <c r="IRN845" s="396"/>
      <c r="IRO845" s="396"/>
      <c r="IRP845" s="396"/>
      <c r="IRQ845" s="396"/>
      <c r="IRR845" s="396"/>
      <c r="IRS845" s="396"/>
      <c r="IRT845" s="396"/>
      <c r="IRU845" s="396"/>
      <c r="IRV845" s="396"/>
      <c r="IRW845" s="396"/>
      <c r="IRX845" s="396"/>
      <c r="IRY845" s="396"/>
      <c r="IRZ845" s="396"/>
      <c r="ISA845" s="396"/>
      <c r="ISB845" s="396"/>
      <c r="ISC845" s="396"/>
      <c r="ISD845" s="396"/>
      <c r="ISE845" s="396"/>
      <c r="ISF845" s="396"/>
      <c r="ISG845" s="396"/>
      <c r="ISH845" s="396"/>
      <c r="ISI845" s="396"/>
      <c r="ISJ845" s="396"/>
      <c r="ISK845" s="396"/>
      <c r="ISL845" s="396"/>
      <c r="ISM845" s="396"/>
      <c r="ISN845" s="396"/>
      <c r="ISO845" s="396"/>
      <c r="ISP845" s="396"/>
      <c r="ISQ845" s="396"/>
      <c r="ISR845" s="396"/>
      <c r="ISS845" s="396"/>
      <c r="IST845" s="396"/>
      <c r="ISU845" s="396"/>
      <c r="ISV845" s="396"/>
      <c r="ISW845" s="396"/>
      <c r="ISX845" s="396"/>
      <c r="ISY845" s="396"/>
      <c r="ISZ845" s="396"/>
      <c r="ITA845" s="396"/>
      <c r="ITB845" s="396"/>
      <c r="ITC845" s="396"/>
      <c r="ITD845" s="396"/>
      <c r="ITE845" s="396"/>
      <c r="ITF845" s="396"/>
      <c r="ITG845" s="396"/>
      <c r="ITH845" s="396"/>
      <c r="ITI845" s="396"/>
      <c r="ITJ845" s="396"/>
      <c r="ITK845" s="396"/>
      <c r="ITL845" s="396"/>
      <c r="ITM845" s="396"/>
      <c r="ITN845" s="396"/>
      <c r="ITO845" s="396"/>
      <c r="ITP845" s="396"/>
      <c r="ITQ845" s="396"/>
      <c r="ITR845" s="396"/>
      <c r="ITS845" s="396"/>
      <c r="ITT845" s="396"/>
      <c r="ITU845" s="396"/>
      <c r="ITV845" s="396"/>
      <c r="ITW845" s="396"/>
      <c r="ITX845" s="396"/>
      <c r="ITY845" s="396"/>
      <c r="ITZ845" s="396"/>
      <c r="IUA845" s="396"/>
      <c r="IUB845" s="396"/>
      <c r="IUC845" s="396"/>
      <c r="IUD845" s="396"/>
      <c r="IUE845" s="396"/>
      <c r="IUF845" s="396"/>
      <c r="IUG845" s="396"/>
      <c r="IUH845" s="396"/>
      <c r="IUI845" s="396"/>
      <c r="IUJ845" s="396"/>
      <c r="IUK845" s="396"/>
      <c r="IUL845" s="396"/>
      <c r="IUM845" s="396"/>
      <c r="IUN845" s="396"/>
      <c r="IUO845" s="396"/>
      <c r="IUP845" s="396"/>
      <c r="IUQ845" s="396"/>
      <c r="IUR845" s="396"/>
      <c r="IUS845" s="396"/>
      <c r="IUT845" s="396"/>
      <c r="IUU845" s="396"/>
      <c r="IUV845" s="396"/>
      <c r="IUW845" s="396"/>
      <c r="IUX845" s="396"/>
      <c r="IUY845" s="396"/>
      <c r="IUZ845" s="396"/>
      <c r="IVA845" s="396"/>
      <c r="IVB845" s="396"/>
      <c r="IVC845" s="396"/>
      <c r="IVD845" s="396"/>
      <c r="IVE845" s="396"/>
      <c r="IVF845" s="396"/>
      <c r="IVG845" s="396"/>
      <c r="IVH845" s="396"/>
      <c r="IVI845" s="396"/>
      <c r="IVJ845" s="396"/>
      <c r="IVK845" s="396"/>
      <c r="IVL845" s="396"/>
      <c r="IVM845" s="396"/>
      <c r="IVN845" s="396"/>
      <c r="IVO845" s="396"/>
      <c r="IVP845" s="396"/>
      <c r="IVQ845" s="396"/>
      <c r="IVR845" s="396"/>
      <c r="IVS845" s="396"/>
      <c r="IVT845" s="396"/>
      <c r="IVU845" s="396"/>
      <c r="IVV845" s="396"/>
      <c r="IVW845" s="396"/>
      <c r="IVX845" s="396"/>
      <c r="IVY845" s="396"/>
      <c r="IVZ845" s="396"/>
      <c r="IWA845" s="396"/>
      <c r="IWB845" s="396"/>
      <c r="IWC845" s="396"/>
      <c r="IWD845" s="396"/>
      <c r="IWE845" s="396"/>
      <c r="IWF845" s="396"/>
      <c r="IWG845" s="396"/>
      <c r="IWH845" s="396"/>
      <c r="IWI845" s="396"/>
      <c r="IWJ845" s="396"/>
      <c r="IWK845" s="396"/>
      <c r="IWL845" s="396"/>
      <c r="IWM845" s="396"/>
      <c r="IWN845" s="396"/>
      <c r="IWO845" s="396"/>
      <c r="IWP845" s="396"/>
      <c r="IWQ845" s="396"/>
      <c r="IWR845" s="396"/>
      <c r="IWS845" s="396"/>
      <c r="IWT845" s="396"/>
      <c r="IWU845" s="396"/>
      <c r="IWV845" s="396"/>
      <c r="IWW845" s="396"/>
      <c r="IWX845" s="396"/>
      <c r="IWY845" s="396"/>
      <c r="IWZ845" s="396"/>
      <c r="IXA845" s="396"/>
      <c r="IXB845" s="396"/>
      <c r="IXC845" s="396"/>
      <c r="IXD845" s="396"/>
      <c r="IXE845" s="396"/>
      <c r="IXF845" s="396"/>
      <c r="IXG845" s="396"/>
      <c r="IXH845" s="396"/>
      <c r="IXI845" s="396"/>
      <c r="IXJ845" s="396"/>
      <c r="IXK845" s="396"/>
      <c r="IXL845" s="396"/>
      <c r="IXM845" s="396"/>
      <c r="IXN845" s="396"/>
      <c r="IXO845" s="396"/>
      <c r="IXP845" s="396"/>
      <c r="IXQ845" s="396"/>
      <c r="IXR845" s="396"/>
      <c r="IXS845" s="396"/>
      <c r="IXT845" s="396"/>
      <c r="IXU845" s="396"/>
      <c r="IXV845" s="396"/>
      <c r="IXW845" s="396"/>
      <c r="IXX845" s="396"/>
      <c r="IXY845" s="396"/>
      <c r="IXZ845" s="396"/>
      <c r="IYA845" s="396"/>
      <c r="IYB845" s="396"/>
      <c r="IYC845" s="396"/>
      <c r="IYD845" s="396"/>
      <c r="IYE845" s="396"/>
      <c r="IYF845" s="396"/>
      <c r="IYG845" s="396"/>
      <c r="IYH845" s="396"/>
      <c r="IYI845" s="396"/>
      <c r="IYJ845" s="396"/>
      <c r="IYK845" s="396"/>
      <c r="IYL845" s="396"/>
      <c r="IYM845" s="396"/>
      <c r="IYN845" s="396"/>
      <c r="IYO845" s="396"/>
      <c r="IYP845" s="396"/>
      <c r="IYQ845" s="396"/>
      <c r="IYR845" s="396"/>
      <c r="IYS845" s="396"/>
      <c r="IYT845" s="396"/>
      <c r="IYU845" s="396"/>
      <c r="IYV845" s="396"/>
      <c r="IYW845" s="396"/>
      <c r="IYX845" s="396"/>
      <c r="IYY845" s="396"/>
      <c r="IYZ845" s="396"/>
      <c r="IZA845" s="396"/>
      <c r="IZB845" s="396"/>
      <c r="IZC845" s="396"/>
      <c r="IZD845" s="396"/>
      <c r="IZE845" s="396"/>
      <c r="IZF845" s="396"/>
      <c r="IZG845" s="396"/>
      <c r="IZH845" s="396"/>
      <c r="IZI845" s="396"/>
      <c r="IZJ845" s="396"/>
      <c r="IZK845" s="396"/>
      <c r="IZL845" s="396"/>
      <c r="IZM845" s="396"/>
      <c r="IZN845" s="396"/>
      <c r="IZO845" s="396"/>
      <c r="IZP845" s="396"/>
      <c r="IZQ845" s="396"/>
      <c r="IZR845" s="396"/>
      <c r="IZS845" s="396"/>
      <c r="IZT845" s="396"/>
      <c r="IZU845" s="396"/>
      <c r="IZV845" s="396"/>
      <c r="IZW845" s="396"/>
      <c r="IZX845" s="396"/>
      <c r="IZY845" s="396"/>
      <c r="IZZ845" s="396"/>
      <c r="JAA845" s="396"/>
      <c r="JAB845" s="396"/>
      <c r="JAC845" s="396"/>
      <c r="JAD845" s="396"/>
      <c r="JAE845" s="396"/>
      <c r="JAF845" s="396"/>
      <c r="JAG845" s="396"/>
      <c r="JAH845" s="396"/>
      <c r="JAI845" s="396"/>
      <c r="JAJ845" s="396"/>
      <c r="JAK845" s="396"/>
      <c r="JAL845" s="396"/>
      <c r="JAM845" s="396"/>
      <c r="JAN845" s="396"/>
      <c r="JAO845" s="396"/>
      <c r="JAP845" s="396"/>
      <c r="JAQ845" s="396"/>
      <c r="JAR845" s="396"/>
      <c r="JAS845" s="396"/>
      <c r="JAT845" s="396"/>
      <c r="JAU845" s="396"/>
      <c r="JAV845" s="396"/>
      <c r="JAW845" s="396"/>
      <c r="JAX845" s="396"/>
      <c r="JAY845" s="396"/>
      <c r="JAZ845" s="396"/>
      <c r="JBA845" s="396"/>
      <c r="JBB845" s="396"/>
      <c r="JBC845" s="396"/>
      <c r="JBD845" s="396"/>
      <c r="JBE845" s="396"/>
      <c r="JBF845" s="396"/>
      <c r="JBG845" s="396"/>
      <c r="JBH845" s="396"/>
      <c r="JBI845" s="396"/>
      <c r="JBJ845" s="396"/>
      <c r="JBK845" s="396"/>
      <c r="JBL845" s="396"/>
      <c r="JBM845" s="396"/>
      <c r="JBN845" s="396"/>
      <c r="JBO845" s="396"/>
      <c r="JBP845" s="396"/>
      <c r="JBQ845" s="396"/>
      <c r="JBR845" s="396"/>
      <c r="JBS845" s="396"/>
      <c r="JBT845" s="396"/>
      <c r="JBU845" s="396"/>
      <c r="JBV845" s="396"/>
      <c r="JBW845" s="396"/>
      <c r="JBX845" s="396"/>
      <c r="JBY845" s="396"/>
      <c r="JBZ845" s="396"/>
      <c r="JCA845" s="396"/>
      <c r="JCB845" s="396"/>
      <c r="JCC845" s="396"/>
      <c r="JCD845" s="396"/>
      <c r="JCE845" s="396"/>
      <c r="JCF845" s="396"/>
      <c r="JCG845" s="396"/>
      <c r="JCH845" s="396"/>
      <c r="JCI845" s="396"/>
      <c r="JCJ845" s="396"/>
      <c r="JCK845" s="396"/>
      <c r="JCL845" s="396"/>
      <c r="JCM845" s="396"/>
      <c r="JCN845" s="396"/>
      <c r="JCO845" s="396"/>
      <c r="JCP845" s="396"/>
      <c r="JCQ845" s="396"/>
      <c r="JCR845" s="396"/>
      <c r="JCS845" s="396"/>
      <c r="JCT845" s="396"/>
      <c r="JCU845" s="396"/>
      <c r="JCV845" s="396"/>
      <c r="JCW845" s="396"/>
      <c r="JCX845" s="396"/>
      <c r="JCY845" s="396"/>
      <c r="JCZ845" s="396"/>
      <c r="JDA845" s="396"/>
      <c r="JDB845" s="396"/>
      <c r="JDC845" s="396"/>
      <c r="JDD845" s="396"/>
      <c r="JDE845" s="396"/>
      <c r="JDF845" s="396"/>
      <c r="JDG845" s="396"/>
      <c r="JDH845" s="396"/>
      <c r="JDI845" s="396"/>
      <c r="JDJ845" s="396"/>
      <c r="JDK845" s="396"/>
      <c r="JDL845" s="396"/>
      <c r="JDM845" s="396"/>
      <c r="JDN845" s="396"/>
      <c r="JDO845" s="396"/>
      <c r="JDP845" s="396"/>
      <c r="JDQ845" s="396"/>
      <c r="JDR845" s="396"/>
      <c r="JDS845" s="396"/>
      <c r="JDT845" s="396"/>
      <c r="JDU845" s="396"/>
      <c r="JDV845" s="396"/>
      <c r="JDW845" s="396"/>
      <c r="JDX845" s="396"/>
      <c r="JDY845" s="396"/>
      <c r="JDZ845" s="396"/>
      <c r="JEA845" s="396"/>
      <c r="JEB845" s="396"/>
      <c r="JEC845" s="396"/>
      <c r="JED845" s="396"/>
      <c r="JEE845" s="396"/>
      <c r="JEF845" s="396"/>
      <c r="JEG845" s="396"/>
      <c r="JEH845" s="396"/>
      <c r="JEI845" s="396"/>
      <c r="JEJ845" s="396"/>
      <c r="JEK845" s="396"/>
      <c r="JEL845" s="396"/>
      <c r="JEM845" s="396"/>
      <c r="JEN845" s="396"/>
      <c r="JEO845" s="396"/>
      <c r="JEP845" s="396"/>
      <c r="JEQ845" s="396"/>
      <c r="JER845" s="396"/>
      <c r="JES845" s="396"/>
      <c r="JET845" s="396"/>
      <c r="JEU845" s="396"/>
      <c r="JEV845" s="396"/>
      <c r="JEW845" s="396"/>
      <c r="JEX845" s="396"/>
      <c r="JEY845" s="396"/>
      <c r="JEZ845" s="396"/>
      <c r="JFA845" s="396"/>
      <c r="JFB845" s="396"/>
      <c r="JFC845" s="396"/>
      <c r="JFD845" s="396"/>
      <c r="JFE845" s="396"/>
      <c r="JFF845" s="396"/>
      <c r="JFG845" s="396"/>
      <c r="JFH845" s="396"/>
      <c r="JFI845" s="396"/>
      <c r="JFJ845" s="396"/>
      <c r="JFK845" s="396"/>
      <c r="JFL845" s="396"/>
      <c r="JFM845" s="396"/>
      <c r="JFN845" s="396"/>
      <c r="JFO845" s="396"/>
      <c r="JFP845" s="396"/>
      <c r="JFQ845" s="396"/>
      <c r="JFR845" s="396"/>
      <c r="JFS845" s="396"/>
      <c r="JFT845" s="396"/>
      <c r="JFU845" s="396"/>
      <c r="JFV845" s="396"/>
      <c r="JFW845" s="396"/>
      <c r="JFX845" s="396"/>
      <c r="JFY845" s="396"/>
      <c r="JFZ845" s="396"/>
      <c r="JGA845" s="396"/>
      <c r="JGB845" s="396"/>
      <c r="JGC845" s="396"/>
      <c r="JGD845" s="396"/>
      <c r="JGE845" s="396"/>
      <c r="JGF845" s="396"/>
      <c r="JGG845" s="396"/>
      <c r="JGH845" s="396"/>
      <c r="JGI845" s="396"/>
      <c r="JGJ845" s="396"/>
      <c r="JGK845" s="396"/>
      <c r="JGL845" s="396"/>
      <c r="JGM845" s="396"/>
      <c r="JGN845" s="396"/>
      <c r="JGO845" s="396"/>
      <c r="JGP845" s="396"/>
      <c r="JGQ845" s="396"/>
      <c r="JGR845" s="396"/>
      <c r="JGS845" s="396"/>
      <c r="JGT845" s="396"/>
      <c r="JGU845" s="396"/>
      <c r="JGV845" s="396"/>
      <c r="JGW845" s="396"/>
      <c r="JGX845" s="396"/>
      <c r="JGY845" s="396"/>
      <c r="JGZ845" s="396"/>
      <c r="JHA845" s="396"/>
      <c r="JHB845" s="396"/>
      <c r="JHC845" s="396"/>
      <c r="JHD845" s="396"/>
      <c r="JHE845" s="396"/>
      <c r="JHF845" s="396"/>
      <c r="JHG845" s="396"/>
      <c r="JHH845" s="396"/>
      <c r="JHI845" s="396"/>
      <c r="JHJ845" s="396"/>
      <c r="JHK845" s="396"/>
      <c r="JHL845" s="396"/>
      <c r="JHM845" s="396"/>
      <c r="JHN845" s="396"/>
      <c r="JHO845" s="396"/>
      <c r="JHP845" s="396"/>
      <c r="JHQ845" s="396"/>
      <c r="JHR845" s="396"/>
      <c r="JHS845" s="396"/>
      <c r="JHT845" s="396"/>
      <c r="JHU845" s="396"/>
      <c r="JHV845" s="396"/>
      <c r="JHW845" s="396"/>
      <c r="JHX845" s="396"/>
      <c r="JHY845" s="396"/>
      <c r="JHZ845" s="396"/>
      <c r="JIA845" s="396"/>
      <c r="JIB845" s="396"/>
      <c r="JIC845" s="396"/>
      <c r="JID845" s="396"/>
      <c r="JIE845" s="396"/>
      <c r="JIF845" s="396"/>
      <c r="JIG845" s="396"/>
      <c r="JIH845" s="396"/>
      <c r="JII845" s="396"/>
      <c r="JIJ845" s="396"/>
      <c r="JIK845" s="396"/>
      <c r="JIL845" s="396"/>
      <c r="JIM845" s="396"/>
      <c r="JIN845" s="396"/>
      <c r="JIO845" s="396"/>
      <c r="JIP845" s="396"/>
      <c r="JIQ845" s="396"/>
      <c r="JIR845" s="396"/>
      <c r="JIS845" s="396"/>
      <c r="JIT845" s="396"/>
      <c r="JIU845" s="396"/>
      <c r="JIV845" s="396"/>
      <c r="JIW845" s="396"/>
      <c r="JIX845" s="396"/>
      <c r="JIY845" s="396"/>
      <c r="JIZ845" s="396"/>
      <c r="JJA845" s="396"/>
      <c r="JJB845" s="396"/>
      <c r="JJC845" s="396"/>
      <c r="JJD845" s="396"/>
      <c r="JJE845" s="396"/>
      <c r="JJF845" s="396"/>
      <c r="JJG845" s="396"/>
      <c r="JJH845" s="396"/>
      <c r="JJI845" s="396"/>
      <c r="JJJ845" s="396"/>
      <c r="JJK845" s="396"/>
      <c r="JJL845" s="396"/>
      <c r="JJM845" s="396"/>
      <c r="JJN845" s="396"/>
      <c r="JJO845" s="396"/>
      <c r="JJP845" s="396"/>
      <c r="JJQ845" s="396"/>
      <c r="JJR845" s="396"/>
      <c r="JJS845" s="396"/>
      <c r="JJT845" s="396"/>
      <c r="JJU845" s="396"/>
      <c r="JJV845" s="396"/>
      <c r="JJW845" s="396"/>
      <c r="JJX845" s="396"/>
      <c r="JJY845" s="396"/>
      <c r="JJZ845" s="396"/>
      <c r="JKA845" s="396"/>
      <c r="JKB845" s="396"/>
      <c r="JKC845" s="396"/>
      <c r="JKD845" s="396"/>
      <c r="JKE845" s="396"/>
      <c r="JKF845" s="396"/>
      <c r="JKG845" s="396"/>
      <c r="JKH845" s="396"/>
      <c r="JKI845" s="396"/>
      <c r="JKJ845" s="396"/>
      <c r="JKK845" s="396"/>
      <c r="JKL845" s="396"/>
      <c r="JKM845" s="396"/>
      <c r="JKN845" s="396"/>
      <c r="JKO845" s="396"/>
      <c r="JKP845" s="396"/>
      <c r="JKQ845" s="396"/>
      <c r="JKR845" s="396"/>
      <c r="JKS845" s="396"/>
      <c r="JKT845" s="396"/>
      <c r="JKU845" s="396"/>
      <c r="JKV845" s="396"/>
      <c r="JKW845" s="396"/>
      <c r="JKX845" s="396"/>
      <c r="JKY845" s="396"/>
      <c r="JKZ845" s="396"/>
      <c r="JLA845" s="396"/>
      <c r="JLB845" s="396"/>
      <c r="JLC845" s="396"/>
      <c r="JLD845" s="396"/>
      <c r="JLE845" s="396"/>
      <c r="JLF845" s="396"/>
      <c r="JLG845" s="396"/>
      <c r="JLH845" s="396"/>
      <c r="JLI845" s="396"/>
      <c r="JLJ845" s="396"/>
      <c r="JLK845" s="396"/>
      <c r="JLL845" s="396"/>
      <c r="JLM845" s="396"/>
      <c r="JLN845" s="396"/>
      <c r="JLO845" s="396"/>
      <c r="JLP845" s="396"/>
      <c r="JLQ845" s="396"/>
      <c r="JLR845" s="396"/>
      <c r="JLS845" s="396"/>
      <c r="JLT845" s="396"/>
      <c r="JLU845" s="396"/>
      <c r="JLV845" s="396"/>
      <c r="JLW845" s="396"/>
      <c r="JLX845" s="396"/>
      <c r="JLY845" s="396"/>
      <c r="JLZ845" s="396"/>
      <c r="JMA845" s="396"/>
      <c r="JMB845" s="396"/>
      <c r="JMC845" s="396"/>
      <c r="JMD845" s="396"/>
      <c r="JME845" s="396"/>
      <c r="JMF845" s="396"/>
      <c r="JMG845" s="396"/>
      <c r="JMH845" s="396"/>
      <c r="JMI845" s="396"/>
      <c r="JMJ845" s="396"/>
      <c r="JMK845" s="396"/>
      <c r="JML845" s="396"/>
      <c r="JMM845" s="396"/>
      <c r="JMN845" s="396"/>
      <c r="JMO845" s="396"/>
      <c r="JMP845" s="396"/>
      <c r="JMQ845" s="396"/>
      <c r="JMR845" s="396"/>
      <c r="JMS845" s="396"/>
      <c r="JMT845" s="396"/>
      <c r="JMU845" s="396"/>
      <c r="JMV845" s="396"/>
      <c r="JMW845" s="396"/>
      <c r="JMX845" s="396"/>
      <c r="JMY845" s="396"/>
      <c r="JMZ845" s="396"/>
      <c r="JNA845" s="396"/>
      <c r="JNB845" s="396"/>
      <c r="JNC845" s="396"/>
      <c r="JND845" s="396"/>
      <c r="JNE845" s="396"/>
      <c r="JNF845" s="396"/>
      <c r="JNG845" s="396"/>
      <c r="JNH845" s="396"/>
      <c r="JNI845" s="396"/>
      <c r="JNJ845" s="396"/>
      <c r="JNK845" s="396"/>
      <c r="JNL845" s="396"/>
      <c r="JNM845" s="396"/>
      <c r="JNN845" s="396"/>
      <c r="JNO845" s="396"/>
      <c r="JNP845" s="396"/>
      <c r="JNQ845" s="396"/>
      <c r="JNR845" s="396"/>
      <c r="JNS845" s="396"/>
      <c r="JNT845" s="396"/>
      <c r="JNU845" s="396"/>
      <c r="JNV845" s="396"/>
      <c r="JNW845" s="396"/>
      <c r="JNX845" s="396"/>
      <c r="JNY845" s="396"/>
      <c r="JNZ845" s="396"/>
      <c r="JOA845" s="396"/>
      <c r="JOB845" s="396"/>
      <c r="JOC845" s="396"/>
      <c r="JOD845" s="396"/>
      <c r="JOE845" s="396"/>
      <c r="JOF845" s="396"/>
      <c r="JOG845" s="396"/>
      <c r="JOH845" s="396"/>
      <c r="JOI845" s="396"/>
      <c r="JOJ845" s="396"/>
      <c r="JOK845" s="396"/>
      <c r="JOL845" s="396"/>
      <c r="JOM845" s="396"/>
      <c r="JON845" s="396"/>
      <c r="JOO845" s="396"/>
      <c r="JOP845" s="396"/>
      <c r="JOQ845" s="396"/>
      <c r="JOR845" s="396"/>
      <c r="JOS845" s="396"/>
      <c r="JOT845" s="396"/>
      <c r="JOU845" s="396"/>
      <c r="JOV845" s="396"/>
      <c r="JOW845" s="396"/>
      <c r="JOX845" s="396"/>
      <c r="JOY845" s="396"/>
      <c r="JOZ845" s="396"/>
      <c r="JPA845" s="396"/>
      <c r="JPB845" s="396"/>
      <c r="JPC845" s="396"/>
      <c r="JPD845" s="396"/>
      <c r="JPE845" s="396"/>
      <c r="JPF845" s="396"/>
      <c r="JPG845" s="396"/>
      <c r="JPH845" s="396"/>
      <c r="JPI845" s="396"/>
      <c r="JPJ845" s="396"/>
      <c r="JPK845" s="396"/>
      <c r="JPL845" s="396"/>
      <c r="JPM845" s="396"/>
      <c r="JPN845" s="396"/>
      <c r="JPO845" s="396"/>
      <c r="JPP845" s="396"/>
      <c r="JPQ845" s="396"/>
      <c r="JPR845" s="396"/>
      <c r="JPS845" s="396"/>
      <c r="JPT845" s="396"/>
      <c r="JPU845" s="396"/>
      <c r="JPV845" s="396"/>
      <c r="JPW845" s="396"/>
      <c r="JPX845" s="396"/>
      <c r="JPY845" s="396"/>
      <c r="JPZ845" s="396"/>
      <c r="JQA845" s="396"/>
      <c r="JQB845" s="396"/>
      <c r="JQC845" s="396"/>
      <c r="JQD845" s="396"/>
      <c r="JQE845" s="396"/>
      <c r="JQF845" s="396"/>
      <c r="JQG845" s="396"/>
      <c r="JQH845" s="396"/>
      <c r="JQI845" s="396"/>
      <c r="JQJ845" s="396"/>
      <c r="JQK845" s="396"/>
      <c r="JQL845" s="396"/>
      <c r="JQM845" s="396"/>
      <c r="JQN845" s="396"/>
      <c r="JQO845" s="396"/>
      <c r="JQP845" s="396"/>
      <c r="JQQ845" s="396"/>
      <c r="JQR845" s="396"/>
      <c r="JQS845" s="396"/>
      <c r="JQT845" s="396"/>
      <c r="JQU845" s="396"/>
      <c r="JQV845" s="396"/>
      <c r="JQW845" s="396"/>
      <c r="JQX845" s="396"/>
      <c r="JQY845" s="396"/>
      <c r="JQZ845" s="396"/>
      <c r="JRA845" s="396"/>
      <c r="JRB845" s="396"/>
      <c r="JRC845" s="396"/>
      <c r="JRD845" s="396"/>
      <c r="JRE845" s="396"/>
      <c r="JRF845" s="396"/>
      <c r="JRG845" s="396"/>
      <c r="JRH845" s="396"/>
      <c r="JRI845" s="396"/>
      <c r="JRJ845" s="396"/>
      <c r="JRK845" s="396"/>
      <c r="JRL845" s="396"/>
      <c r="JRM845" s="396"/>
      <c r="JRN845" s="396"/>
      <c r="JRO845" s="396"/>
      <c r="JRP845" s="396"/>
      <c r="JRQ845" s="396"/>
      <c r="JRR845" s="396"/>
      <c r="JRS845" s="396"/>
      <c r="JRT845" s="396"/>
      <c r="JRU845" s="396"/>
      <c r="JRV845" s="396"/>
      <c r="JRW845" s="396"/>
      <c r="JRX845" s="396"/>
      <c r="JRY845" s="396"/>
      <c r="JRZ845" s="396"/>
      <c r="JSA845" s="396"/>
      <c r="JSB845" s="396"/>
      <c r="JSC845" s="396"/>
      <c r="JSD845" s="396"/>
      <c r="JSE845" s="396"/>
      <c r="JSF845" s="396"/>
      <c r="JSG845" s="396"/>
      <c r="JSH845" s="396"/>
      <c r="JSI845" s="396"/>
      <c r="JSJ845" s="396"/>
      <c r="JSK845" s="396"/>
      <c r="JSL845" s="396"/>
      <c r="JSM845" s="396"/>
      <c r="JSN845" s="396"/>
      <c r="JSO845" s="396"/>
      <c r="JSP845" s="396"/>
      <c r="JSQ845" s="396"/>
      <c r="JSR845" s="396"/>
      <c r="JSS845" s="396"/>
      <c r="JST845" s="396"/>
      <c r="JSU845" s="396"/>
      <c r="JSV845" s="396"/>
      <c r="JSW845" s="396"/>
      <c r="JSX845" s="396"/>
      <c r="JSY845" s="396"/>
      <c r="JSZ845" s="396"/>
      <c r="JTA845" s="396"/>
      <c r="JTB845" s="396"/>
      <c r="JTC845" s="396"/>
      <c r="JTD845" s="396"/>
      <c r="JTE845" s="396"/>
      <c r="JTF845" s="396"/>
      <c r="JTG845" s="396"/>
      <c r="JTH845" s="396"/>
      <c r="JTI845" s="396"/>
      <c r="JTJ845" s="396"/>
      <c r="JTK845" s="396"/>
      <c r="JTL845" s="396"/>
      <c r="JTM845" s="396"/>
      <c r="JTN845" s="396"/>
      <c r="JTO845" s="396"/>
      <c r="JTP845" s="396"/>
      <c r="JTQ845" s="396"/>
      <c r="JTR845" s="396"/>
      <c r="JTS845" s="396"/>
      <c r="JTT845" s="396"/>
      <c r="JTU845" s="396"/>
      <c r="JTV845" s="396"/>
      <c r="JTW845" s="396"/>
      <c r="JTX845" s="396"/>
      <c r="JTY845" s="396"/>
      <c r="JTZ845" s="396"/>
      <c r="JUA845" s="396"/>
      <c r="JUB845" s="396"/>
      <c r="JUC845" s="396"/>
      <c r="JUD845" s="396"/>
      <c r="JUE845" s="396"/>
      <c r="JUF845" s="396"/>
      <c r="JUG845" s="396"/>
      <c r="JUH845" s="396"/>
      <c r="JUI845" s="396"/>
      <c r="JUJ845" s="396"/>
      <c r="JUK845" s="396"/>
      <c r="JUL845" s="396"/>
      <c r="JUM845" s="396"/>
      <c r="JUN845" s="396"/>
      <c r="JUO845" s="396"/>
      <c r="JUP845" s="396"/>
      <c r="JUQ845" s="396"/>
      <c r="JUR845" s="396"/>
      <c r="JUS845" s="396"/>
      <c r="JUT845" s="396"/>
      <c r="JUU845" s="396"/>
      <c r="JUV845" s="396"/>
      <c r="JUW845" s="396"/>
      <c r="JUX845" s="396"/>
      <c r="JUY845" s="396"/>
      <c r="JUZ845" s="396"/>
      <c r="JVA845" s="396"/>
      <c r="JVB845" s="396"/>
      <c r="JVC845" s="396"/>
      <c r="JVD845" s="396"/>
      <c r="JVE845" s="396"/>
      <c r="JVF845" s="396"/>
      <c r="JVG845" s="396"/>
      <c r="JVH845" s="396"/>
      <c r="JVI845" s="396"/>
      <c r="JVJ845" s="396"/>
      <c r="JVK845" s="396"/>
      <c r="JVL845" s="396"/>
      <c r="JVM845" s="396"/>
      <c r="JVN845" s="396"/>
      <c r="JVO845" s="396"/>
      <c r="JVP845" s="396"/>
      <c r="JVQ845" s="396"/>
      <c r="JVR845" s="396"/>
      <c r="JVS845" s="396"/>
      <c r="JVT845" s="396"/>
      <c r="JVU845" s="396"/>
      <c r="JVV845" s="396"/>
      <c r="JVW845" s="396"/>
      <c r="JVX845" s="396"/>
      <c r="JVY845" s="396"/>
      <c r="JVZ845" s="396"/>
      <c r="JWA845" s="396"/>
      <c r="JWB845" s="396"/>
      <c r="JWC845" s="396"/>
      <c r="JWD845" s="396"/>
      <c r="JWE845" s="396"/>
      <c r="JWF845" s="396"/>
      <c r="JWG845" s="396"/>
      <c r="JWH845" s="396"/>
      <c r="JWI845" s="396"/>
      <c r="JWJ845" s="396"/>
      <c r="JWK845" s="396"/>
      <c r="JWL845" s="396"/>
      <c r="JWM845" s="396"/>
      <c r="JWN845" s="396"/>
      <c r="JWO845" s="396"/>
      <c r="JWP845" s="396"/>
      <c r="JWQ845" s="396"/>
      <c r="JWR845" s="396"/>
      <c r="JWS845" s="396"/>
      <c r="JWT845" s="396"/>
      <c r="JWU845" s="396"/>
      <c r="JWV845" s="396"/>
      <c r="JWW845" s="396"/>
      <c r="JWX845" s="396"/>
      <c r="JWY845" s="396"/>
      <c r="JWZ845" s="396"/>
      <c r="JXA845" s="396"/>
      <c r="JXB845" s="396"/>
      <c r="JXC845" s="396"/>
      <c r="JXD845" s="396"/>
      <c r="JXE845" s="396"/>
      <c r="JXF845" s="396"/>
      <c r="JXG845" s="396"/>
      <c r="JXH845" s="396"/>
      <c r="JXI845" s="396"/>
      <c r="JXJ845" s="396"/>
      <c r="JXK845" s="396"/>
      <c r="JXL845" s="396"/>
      <c r="JXM845" s="396"/>
      <c r="JXN845" s="396"/>
      <c r="JXO845" s="396"/>
      <c r="JXP845" s="396"/>
      <c r="JXQ845" s="396"/>
      <c r="JXR845" s="396"/>
      <c r="JXS845" s="396"/>
      <c r="JXT845" s="396"/>
      <c r="JXU845" s="396"/>
      <c r="JXV845" s="396"/>
      <c r="JXW845" s="396"/>
      <c r="JXX845" s="396"/>
      <c r="JXY845" s="396"/>
      <c r="JXZ845" s="396"/>
      <c r="JYA845" s="396"/>
      <c r="JYB845" s="396"/>
      <c r="JYC845" s="396"/>
      <c r="JYD845" s="396"/>
      <c r="JYE845" s="396"/>
      <c r="JYF845" s="396"/>
      <c r="JYG845" s="396"/>
      <c r="JYH845" s="396"/>
      <c r="JYI845" s="396"/>
      <c r="JYJ845" s="396"/>
      <c r="JYK845" s="396"/>
      <c r="JYL845" s="396"/>
      <c r="JYM845" s="396"/>
      <c r="JYN845" s="396"/>
      <c r="JYO845" s="396"/>
      <c r="JYP845" s="396"/>
      <c r="JYQ845" s="396"/>
      <c r="JYR845" s="396"/>
      <c r="JYS845" s="396"/>
      <c r="JYT845" s="396"/>
      <c r="JYU845" s="396"/>
      <c r="JYV845" s="396"/>
      <c r="JYW845" s="396"/>
      <c r="JYX845" s="396"/>
      <c r="JYY845" s="396"/>
      <c r="JYZ845" s="396"/>
      <c r="JZA845" s="396"/>
      <c r="JZB845" s="396"/>
      <c r="JZC845" s="396"/>
      <c r="JZD845" s="396"/>
      <c r="JZE845" s="396"/>
      <c r="JZF845" s="396"/>
      <c r="JZG845" s="396"/>
      <c r="JZH845" s="396"/>
      <c r="JZI845" s="396"/>
      <c r="JZJ845" s="396"/>
      <c r="JZK845" s="396"/>
      <c r="JZL845" s="396"/>
      <c r="JZM845" s="396"/>
      <c r="JZN845" s="396"/>
      <c r="JZO845" s="396"/>
      <c r="JZP845" s="396"/>
      <c r="JZQ845" s="396"/>
      <c r="JZR845" s="396"/>
      <c r="JZS845" s="396"/>
      <c r="JZT845" s="396"/>
      <c r="JZU845" s="396"/>
      <c r="JZV845" s="396"/>
      <c r="JZW845" s="396"/>
      <c r="JZX845" s="396"/>
      <c r="JZY845" s="396"/>
      <c r="JZZ845" s="396"/>
      <c r="KAA845" s="396"/>
      <c r="KAB845" s="396"/>
      <c r="KAC845" s="396"/>
      <c r="KAD845" s="396"/>
      <c r="KAE845" s="396"/>
      <c r="KAF845" s="396"/>
      <c r="KAG845" s="396"/>
      <c r="KAH845" s="396"/>
      <c r="KAI845" s="396"/>
      <c r="KAJ845" s="396"/>
      <c r="KAK845" s="396"/>
      <c r="KAL845" s="396"/>
      <c r="KAM845" s="396"/>
      <c r="KAN845" s="396"/>
      <c r="KAO845" s="396"/>
      <c r="KAP845" s="396"/>
      <c r="KAQ845" s="396"/>
      <c r="KAR845" s="396"/>
      <c r="KAS845" s="396"/>
      <c r="KAT845" s="396"/>
      <c r="KAU845" s="396"/>
      <c r="KAV845" s="396"/>
      <c r="KAW845" s="396"/>
      <c r="KAX845" s="396"/>
      <c r="KAY845" s="396"/>
      <c r="KAZ845" s="396"/>
      <c r="KBA845" s="396"/>
      <c r="KBB845" s="396"/>
      <c r="KBC845" s="396"/>
      <c r="KBD845" s="396"/>
      <c r="KBE845" s="396"/>
      <c r="KBF845" s="396"/>
      <c r="KBG845" s="396"/>
      <c r="KBH845" s="396"/>
      <c r="KBI845" s="396"/>
      <c r="KBJ845" s="396"/>
      <c r="KBK845" s="396"/>
      <c r="KBL845" s="396"/>
      <c r="KBM845" s="396"/>
      <c r="KBN845" s="396"/>
      <c r="KBO845" s="396"/>
      <c r="KBP845" s="396"/>
      <c r="KBQ845" s="396"/>
      <c r="KBR845" s="396"/>
      <c r="KBS845" s="396"/>
      <c r="KBT845" s="396"/>
      <c r="KBU845" s="396"/>
      <c r="KBV845" s="396"/>
      <c r="KBW845" s="396"/>
      <c r="KBX845" s="396"/>
      <c r="KBY845" s="396"/>
      <c r="KBZ845" s="396"/>
      <c r="KCA845" s="396"/>
      <c r="KCB845" s="396"/>
      <c r="KCC845" s="396"/>
      <c r="KCD845" s="396"/>
      <c r="KCE845" s="396"/>
      <c r="KCF845" s="396"/>
      <c r="KCG845" s="396"/>
      <c r="KCH845" s="396"/>
      <c r="KCI845" s="396"/>
      <c r="KCJ845" s="396"/>
      <c r="KCK845" s="396"/>
      <c r="KCL845" s="396"/>
      <c r="KCM845" s="396"/>
      <c r="KCN845" s="396"/>
      <c r="KCO845" s="396"/>
      <c r="KCP845" s="396"/>
      <c r="KCQ845" s="396"/>
      <c r="KCR845" s="396"/>
      <c r="KCS845" s="396"/>
      <c r="KCT845" s="396"/>
      <c r="KCU845" s="396"/>
      <c r="KCV845" s="396"/>
      <c r="KCW845" s="396"/>
      <c r="KCX845" s="396"/>
      <c r="KCY845" s="396"/>
      <c r="KCZ845" s="396"/>
      <c r="KDA845" s="396"/>
      <c r="KDB845" s="396"/>
      <c r="KDC845" s="396"/>
      <c r="KDD845" s="396"/>
      <c r="KDE845" s="396"/>
      <c r="KDF845" s="396"/>
      <c r="KDG845" s="396"/>
      <c r="KDH845" s="396"/>
      <c r="KDI845" s="396"/>
      <c r="KDJ845" s="396"/>
      <c r="KDK845" s="396"/>
      <c r="KDL845" s="396"/>
      <c r="KDM845" s="396"/>
      <c r="KDN845" s="396"/>
      <c r="KDO845" s="396"/>
      <c r="KDP845" s="396"/>
      <c r="KDQ845" s="396"/>
      <c r="KDR845" s="396"/>
      <c r="KDS845" s="396"/>
      <c r="KDT845" s="396"/>
      <c r="KDU845" s="396"/>
      <c r="KDV845" s="396"/>
      <c r="KDW845" s="396"/>
      <c r="KDX845" s="396"/>
      <c r="KDY845" s="396"/>
      <c r="KDZ845" s="396"/>
      <c r="KEA845" s="396"/>
      <c r="KEB845" s="396"/>
      <c r="KEC845" s="396"/>
      <c r="KED845" s="396"/>
      <c r="KEE845" s="396"/>
      <c r="KEF845" s="396"/>
      <c r="KEG845" s="396"/>
      <c r="KEH845" s="396"/>
      <c r="KEI845" s="396"/>
      <c r="KEJ845" s="396"/>
      <c r="KEK845" s="396"/>
      <c r="KEL845" s="396"/>
      <c r="KEM845" s="396"/>
      <c r="KEN845" s="396"/>
      <c r="KEO845" s="396"/>
      <c r="KEP845" s="396"/>
      <c r="KEQ845" s="396"/>
      <c r="KER845" s="396"/>
      <c r="KES845" s="396"/>
      <c r="KET845" s="396"/>
      <c r="KEU845" s="396"/>
      <c r="KEV845" s="396"/>
      <c r="KEW845" s="396"/>
      <c r="KEX845" s="396"/>
      <c r="KEY845" s="396"/>
      <c r="KEZ845" s="396"/>
      <c r="KFA845" s="396"/>
      <c r="KFB845" s="396"/>
      <c r="KFC845" s="396"/>
      <c r="KFD845" s="396"/>
      <c r="KFE845" s="396"/>
      <c r="KFF845" s="396"/>
      <c r="KFG845" s="396"/>
      <c r="KFH845" s="396"/>
      <c r="KFI845" s="396"/>
      <c r="KFJ845" s="396"/>
      <c r="KFK845" s="396"/>
      <c r="KFL845" s="396"/>
      <c r="KFM845" s="396"/>
      <c r="KFN845" s="396"/>
      <c r="KFO845" s="396"/>
      <c r="KFP845" s="396"/>
      <c r="KFQ845" s="396"/>
      <c r="KFR845" s="396"/>
      <c r="KFS845" s="396"/>
      <c r="KFT845" s="396"/>
      <c r="KFU845" s="396"/>
      <c r="KFV845" s="396"/>
      <c r="KFW845" s="396"/>
      <c r="KFX845" s="396"/>
      <c r="KFY845" s="396"/>
      <c r="KFZ845" s="396"/>
      <c r="KGA845" s="396"/>
      <c r="KGB845" s="396"/>
      <c r="KGC845" s="396"/>
      <c r="KGD845" s="396"/>
      <c r="KGE845" s="396"/>
      <c r="KGF845" s="396"/>
      <c r="KGG845" s="396"/>
      <c r="KGH845" s="396"/>
      <c r="KGI845" s="396"/>
      <c r="KGJ845" s="396"/>
      <c r="KGK845" s="396"/>
      <c r="KGL845" s="396"/>
      <c r="KGM845" s="396"/>
      <c r="KGN845" s="396"/>
      <c r="KGO845" s="396"/>
      <c r="KGP845" s="396"/>
      <c r="KGQ845" s="396"/>
      <c r="KGR845" s="396"/>
      <c r="KGS845" s="396"/>
      <c r="KGT845" s="396"/>
      <c r="KGU845" s="396"/>
      <c r="KGV845" s="396"/>
      <c r="KGW845" s="396"/>
      <c r="KGX845" s="396"/>
      <c r="KGY845" s="396"/>
      <c r="KGZ845" s="396"/>
      <c r="KHA845" s="396"/>
      <c r="KHB845" s="396"/>
      <c r="KHC845" s="396"/>
      <c r="KHD845" s="396"/>
      <c r="KHE845" s="396"/>
      <c r="KHF845" s="396"/>
      <c r="KHG845" s="396"/>
      <c r="KHH845" s="396"/>
      <c r="KHI845" s="396"/>
      <c r="KHJ845" s="396"/>
      <c r="KHK845" s="396"/>
      <c r="KHL845" s="396"/>
      <c r="KHM845" s="396"/>
      <c r="KHN845" s="396"/>
      <c r="KHO845" s="396"/>
      <c r="KHP845" s="396"/>
      <c r="KHQ845" s="396"/>
      <c r="KHR845" s="396"/>
      <c r="KHS845" s="396"/>
      <c r="KHT845" s="396"/>
      <c r="KHU845" s="396"/>
      <c r="KHV845" s="396"/>
      <c r="KHW845" s="396"/>
      <c r="KHX845" s="396"/>
      <c r="KHY845" s="396"/>
      <c r="KHZ845" s="396"/>
      <c r="KIA845" s="396"/>
      <c r="KIB845" s="396"/>
      <c r="KIC845" s="396"/>
      <c r="KID845" s="396"/>
      <c r="KIE845" s="396"/>
      <c r="KIF845" s="396"/>
      <c r="KIG845" s="396"/>
      <c r="KIH845" s="396"/>
      <c r="KII845" s="396"/>
      <c r="KIJ845" s="396"/>
      <c r="KIK845" s="396"/>
      <c r="KIL845" s="396"/>
      <c r="KIM845" s="396"/>
      <c r="KIN845" s="396"/>
      <c r="KIO845" s="396"/>
      <c r="KIP845" s="396"/>
      <c r="KIQ845" s="396"/>
      <c r="KIR845" s="396"/>
      <c r="KIS845" s="396"/>
      <c r="KIT845" s="396"/>
      <c r="KIU845" s="396"/>
      <c r="KIV845" s="396"/>
      <c r="KIW845" s="396"/>
      <c r="KIX845" s="396"/>
      <c r="KIY845" s="396"/>
      <c r="KIZ845" s="396"/>
      <c r="KJA845" s="396"/>
      <c r="KJB845" s="396"/>
      <c r="KJC845" s="396"/>
      <c r="KJD845" s="396"/>
      <c r="KJE845" s="396"/>
      <c r="KJF845" s="396"/>
      <c r="KJG845" s="396"/>
      <c r="KJH845" s="396"/>
      <c r="KJI845" s="396"/>
      <c r="KJJ845" s="396"/>
      <c r="KJK845" s="396"/>
      <c r="KJL845" s="396"/>
      <c r="KJM845" s="396"/>
      <c r="KJN845" s="396"/>
      <c r="KJO845" s="396"/>
      <c r="KJP845" s="396"/>
      <c r="KJQ845" s="396"/>
      <c r="KJR845" s="396"/>
      <c r="KJS845" s="396"/>
      <c r="KJT845" s="396"/>
      <c r="KJU845" s="396"/>
      <c r="KJV845" s="396"/>
      <c r="KJW845" s="396"/>
      <c r="KJX845" s="396"/>
      <c r="KJY845" s="396"/>
      <c r="KJZ845" s="396"/>
      <c r="KKA845" s="396"/>
      <c r="KKB845" s="396"/>
      <c r="KKC845" s="396"/>
      <c r="KKD845" s="396"/>
      <c r="KKE845" s="396"/>
      <c r="KKF845" s="396"/>
      <c r="KKG845" s="396"/>
      <c r="KKH845" s="396"/>
      <c r="KKI845" s="396"/>
      <c r="KKJ845" s="396"/>
      <c r="KKK845" s="396"/>
      <c r="KKL845" s="396"/>
      <c r="KKM845" s="396"/>
      <c r="KKN845" s="396"/>
      <c r="KKO845" s="396"/>
      <c r="KKP845" s="396"/>
      <c r="KKQ845" s="396"/>
      <c r="KKR845" s="396"/>
      <c r="KKS845" s="396"/>
      <c r="KKT845" s="396"/>
      <c r="KKU845" s="396"/>
      <c r="KKV845" s="396"/>
      <c r="KKW845" s="396"/>
      <c r="KKX845" s="396"/>
      <c r="KKY845" s="396"/>
      <c r="KKZ845" s="396"/>
      <c r="KLA845" s="396"/>
      <c r="KLB845" s="396"/>
      <c r="KLC845" s="396"/>
      <c r="KLD845" s="396"/>
      <c r="KLE845" s="396"/>
      <c r="KLF845" s="396"/>
      <c r="KLG845" s="396"/>
      <c r="KLH845" s="396"/>
      <c r="KLI845" s="396"/>
      <c r="KLJ845" s="396"/>
      <c r="KLK845" s="396"/>
      <c r="KLL845" s="396"/>
      <c r="KLM845" s="396"/>
      <c r="KLN845" s="396"/>
      <c r="KLO845" s="396"/>
      <c r="KLP845" s="396"/>
      <c r="KLQ845" s="396"/>
      <c r="KLR845" s="396"/>
      <c r="KLS845" s="396"/>
      <c r="KLT845" s="396"/>
      <c r="KLU845" s="396"/>
      <c r="KLV845" s="396"/>
      <c r="KLW845" s="396"/>
      <c r="KLX845" s="396"/>
      <c r="KLY845" s="396"/>
      <c r="KLZ845" s="396"/>
      <c r="KMA845" s="396"/>
      <c r="KMB845" s="396"/>
      <c r="KMC845" s="396"/>
      <c r="KMD845" s="396"/>
      <c r="KME845" s="396"/>
      <c r="KMF845" s="396"/>
      <c r="KMG845" s="396"/>
      <c r="KMH845" s="396"/>
      <c r="KMI845" s="396"/>
      <c r="KMJ845" s="396"/>
      <c r="KMK845" s="396"/>
      <c r="KML845" s="396"/>
      <c r="KMM845" s="396"/>
      <c r="KMN845" s="396"/>
      <c r="KMO845" s="396"/>
      <c r="KMP845" s="396"/>
      <c r="KMQ845" s="396"/>
      <c r="KMR845" s="396"/>
      <c r="KMS845" s="396"/>
      <c r="KMT845" s="396"/>
      <c r="KMU845" s="396"/>
      <c r="KMV845" s="396"/>
      <c r="KMW845" s="396"/>
      <c r="KMX845" s="396"/>
      <c r="KMY845" s="396"/>
      <c r="KMZ845" s="396"/>
      <c r="KNA845" s="396"/>
      <c r="KNB845" s="396"/>
      <c r="KNC845" s="396"/>
      <c r="KND845" s="396"/>
      <c r="KNE845" s="396"/>
      <c r="KNF845" s="396"/>
      <c r="KNG845" s="396"/>
      <c r="KNH845" s="396"/>
      <c r="KNI845" s="396"/>
      <c r="KNJ845" s="396"/>
      <c r="KNK845" s="396"/>
      <c r="KNL845" s="396"/>
      <c r="KNM845" s="396"/>
      <c r="KNN845" s="396"/>
      <c r="KNO845" s="396"/>
      <c r="KNP845" s="396"/>
      <c r="KNQ845" s="396"/>
      <c r="KNR845" s="396"/>
      <c r="KNS845" s="396"/>
      <c r="KNT845" s="396"/>
      <c r="KNU845" s="396"/>
      <c r="KNV845" s="396"/>
      <c r="KNW845" s="396"/>
      <c r="KNX845" s="396"/>
      <c r="KNY845" s="396"/>
      <c r="KNZ845" s="396"/>
      <c r="KOA845" s="396"/>
      <c r="KOB845" s="396"/>
      <c r="KOC845" s="396"/>
      <c r="KOD845" s="396"/>
      <c r="KOE845" s="396"/>
      <c r="KOF845" s="396"/>
      <c r="KOG845" s="396"/>
      <c r="KOH845" s="396"/>
      <c r="KOI845" s="396"/>
      <c r="KOJ845" s="396"/>
      <c r="KOK845" s="396"/>
      <c r="KOL845" s="396"/>
      <c r="KOM845" s="396"/>
      <c r="KON845" s="396"/>
      <c r="KOO845" s="396"/>
      <c r="KOP845" s="396"/>
      <c r="KOQ845" s="396"/>
      <c r="KOR845" s="396"/>
      <c r="KOS845" s="396"/>
      <c r="KOT845" s="396"/>
      <c r="KOU845" s="396"/>
      <c r="KOV845" s="396"/>
      <c r="KOW845" s="396"/>
      <c r="KOX845" s="396"/>
      <c r="KOY845" s="396"/>
      <c r="KOZ845" s="396"/>
      <c r="KPA845" s="396"/>
      <c r="KPB845" s="396"/>
      <c r="KPC845" s="396"/>
      <c r="KPD845" s="396"/>
      <c r="KPE845" s="396"/>
      <c r="KPF845" s="396"/>
      <c r="KPG845" s="396"/>
      <c r="KPH845" s="396"/>
      <c r="KPI845" s="396"/>
      <c r="KPJ845" s="396"/>
      <c r="KPK845" s="396"/>
      <c r="KPL845" s="396"/>
      <c r="KPM845" s="396"/>
      <c r="KPN845" s="396"/>
      <c r="KPO845" s="396"/>
      <c r="KPP845" s="396"/>
      <c r="KPQ845" s="396"/>
      <c r="KPR845" s="396"/>
      <c r="KPS845" s="396"/>
      <c r="KPT845" s="396"/>
      <c r="KPU845" s="396"/>
      <c r="KPV845" s="396"/>
      <c r="KPW845" s="396"/>
      <c r="KPX845" s="396"/>
      <c r="KPY845" s="396"/>
      <c r="KPZ845" s="396"/>
      <c r="KQA845" s="396"/>
      <c r="KQB845" s="396"/>
      <c r="KQC845" s="396"/>
      <c r="KQD845" s="396"/>
      <c r="KQE845" s="396"/>
      <c r="KQF845" s="396"/>
      <c r="KQG845" s="396"/>
      <c r="KQH845" s="396"/>
      <c r="KQI845" s="396"/>
      <c r="KQJ845" s="396"/>
      <c r="KQK845" s="396"/>
      <c r="KQL845" s="396"/>
      <c r="KQM845" s="396"/>
      <c r="KQN845" s="396"/>
      <c r="KQO845" s="396"/>
      <c r="KQP845" s="396"/>
      <c r="KQQ845" s="396"/>
      <c r="KQR845" s="396"/>
      <c r="KQS845" s="396"/>
      <c r="KQT845" s="396"/>
      <c r="KQU845" s="396"/>
      <c r="KQV845" s="396"/>
      <c r="KQW845" s="396"/>
      <c r="KQX845" s="396"/>
      <c r="KQY845" s="396"/>
      <c r="KQZ845" s="396"/>
      <c r="KRA845" s="396"/>
      <c r="KRB845" s="396"/>
      <c r="KRC845" s="396"/>
      <c r="KRD845" s="396"/>
      <c r="KRE845" s="396"/>
      <c r="KRF845" s="396"/>
      <c r="KRG845" s="396"/>
      <c r="KRH845" s="396"/>
      <c r="KRI845" s="396"/>
      <c r="KRJ845" s="396"/>
      <c r="KRK845" s="396"/>
      <c r="KRL845" s="396"/>
      <c r="KRM845" s="396"/>
      <c r="KRN845" s="396"/>
      <c r="KRO845" s="396"/>
      <c r="KRP845" s="396"/>
      <c r="KRQ845" s="396"/>
      <c r="KRR845" s="396"/>
      <c r="KRS845" s="396"/>
      <c r="KRT845" s="396"/>
      <c r="KRU845" s="396"/>
      <c r="KRV845" s="396"/>
      <c r="KRW845" s="396"/>
      <c r="KRX845" s="396"/>
      <c r="KRY845" s="396"/>
      <c r="KRZ845" s="396"/>
      <c r="KSA845" s="396"/>
      <c r="KSB845" s="396"/>
      <c r="KSC845" s="396"/>
      <c r="KSD845" s="396"/>
      <c r="KSE845" s="396"/>
      <c r="KSF845" s="396"/>
      <c r="KSG845" s="396"/>
      <c r="KSH845" s="396"/>
      <c r="KSI845" s="396"/>
      <c r="KSJ845" s="396"/>
      <c r="KSK845" s="396"/>
      <c r="KSL845" s="396"/>
      <c r="KSM845" s="396"/>
      <c r="KSN845" s="396"/>
      <c r="KSO845" s="396"/>
      <c r="KSP845" s="396"/>
      <c r="KSQ845" s="396"/>
      <c r="KSR845" s="396"/>
      <c r="KSS845" s="396"/>
      <c r="KST845" s="396"/>
      <c r="KSU845" s="396"/>
      <c r="KSV845" s="396"/>
      <c r="KSW845" s="396"/>
      <c r="KSX845" s="396"/>
      <c r="KSY845" s="396"/>
      <c r="KSZ845" s="396"/>
      <c r="KTA845" s="396"/>
      <c r="KTB845" s="396"/>
      <c r="KTC845" s="396"/>
      <c r="KTD845" s="396"/>
      <c r="KTE845" s="396"/>
      <c r="KTF845" s="396"/>
      <c r="KTG845" s="396"/>
      <c r="KTH845" s="396"/>
      <c r="KTI845" s="396"/>
      <c r="KTJ845" s="396"/>
      <c r="KTK845" s="396"/>
      <c r="KTL845" s="396"/>
      <c r="KTM845" s="396"/>
      <c r="KTN845" s="396"/>
      <c r="KTO845" s="396"/>
      <c r="KTP845" s="396"/>
      <c r="KTQ845" s="396"/>
      <c r="KTR845" s="396"/>
      <c r="KTS845" s="396"/>
      <c r="KTT845" s="396"/>
      <c r="KTU845" s="396"/>
      <c r="KTV845" s="396"/>
      <c r="KTW845" s="396"/>
      <c r="KTX845" s="396"/>
      <c r="KTY845" s="396"/>
      <c r="KTZ845" s="396"/>
      <c r="KUA845" s="396"/>
      <c r="KUB845" s="396"/>
      <c r="KUC845" s="396"/>
      <c r="KUD845" s="396"/>
      <c r="KUE845" s="396"/>
      <c r="KUF845" s="396"/>
      <c r="KUG845" s="396"/>
      <c r="KUH845" s="396"/>
      <c r="KUI845" s="396"/>
      <c r="KUJ845" s="396"/>
      <c r="KUK845" s="396"/>
      <c r="KUL845" s="396"/>
      <c r="KUM845" s="396"/>
      <c r="KUN845" s="396"/>
      <c r="KUO845" s="396"/>
      <c r="KUP845" s="396"/>
      <c r="KUQ845" s="396"/>
      <c r="KUR845" s="396"/>
      <c r="KUS845" s="396"/>
      <c r="KUT845" s="396"/>
      <c r="KUU845" s="396"/>
      <c r="KUV845" s="396"/>
      <c r="KUW845" s="396"/>
      <c r="KUX845" s="396"/>
      <c r="KUY845" s="396"/>
      <c r="KUZ845" s="396"/>
      <c r="KVA845" s="396"/>
      <c r="KVB845" s="396"/>
      <c r="KVC845" s="396"/>
      <c r="KVD845" s="396"/>
      <c r="KVE845" s="396"/>
      <c r="KVF845" s="396"/>
      <c r="KVG845" s="396"/>
      <c r="KVH845" s="396"/>
      <c r="KVI845" s="396"/>
      <c r="KVJ845" s="396"/>
      <c r="KVK845" s="396"/>
      <c r="KVL845" s="396"/>
      <c r="KVM845" s="396"/>
      <c r="KVN845" s="396"/>
      <c r="KVO845" s="396"/>
      <c r="KVP845" s="396"/>
      <c r="KVQ845" s="396"/>
      <c r="KVR845" s="396"/>
      <c r="KVS845" s="396"/>
      <c r="KVT845" s="396"/>
      <c r="KVU845" s="396"/>
      <c r="KVV845" s="396"/>
      <c r="KVW845" s="396"/>
      <c r="KVX845" s="396"/>
      <c r="KVY845" s="396"/>
      <c r="KVZ845" s="396"/>
      <c r="KWA845" s="396"/>
      <c r="KWB845" s="396"/>
      <c r="KWC845" s="396"/>
      <c r="KWD845" s="396"/>
      <c r="KWE845" s="396"/>
      <c r="KWF845" s="396"/>
      <c r="KWG845" s="396"/>
      <c r="KWH845" s="396"/>
      <c r="KWI845" s="396"/>
      <c r="KWJ845" s="396"/>
      <c r="KWK845" s="396"/>
      <c r="KWL845" s="396"/>
      <c r="KWM845" s="396"/>
      <c r="KWN845" s="396"/>
      <c r="KWO845" s="396"/>
      <c r="KWP845" s="396"/>
      <c r="KWQ845" s="396"/>
      <c r="KWR845" s="396"/>
      <c r="KWS845" s="396"/>
      <c r="KWT845" s="396"/>
      <c r="KWU845" s="396"/>
      <c r="KWV845" s="396"/>
      <c r="KWW845" s="396"/>
      <c r="KWX845" s="396"/>
      <c r="KWY845" s="396"/>
      <c r="KWZ845" s="396"/>
      <c r="KXA845" s="396"/>
      <c r="KXB845" s="396"/>
      <c r="KXC845" s="396"/>
      <c r="KXD845" s="396"/>
      <c r="KXE845" s="396"/>
      <c r="KXF845" s="396"/>
      <c r="KXG845" s="396"/>
      <c r="KXH845" s="396"/>
      <c r="KXI845" s="396"/>
      <c r="KXJ845" s="396"/>
      <c r="KXK845" s="396"/>
      <c r="KXL845" s="396"/>
      <c r="KXM845" s="396"/>
      <c r="KXN845" s="396"/>
      <c r="KXO845" s="396"/>
      <c r="KXP845" s="396"/>
      <c r="KXQ845" s="396"/>
      <c r="KXR845" s="396"/>
      <c r="KXS845" s="396"/>
      <c r="KXT845" s="396"/>
      <c r="KXU845" s="396"/>
      <c r="KXV845" s="396"/>
      <c r="KXW845" s="396"/>
      <c r="KXX845" s="396"/>
      <c r="KXY845" s="396"/>
      <c r="KXZ845" s="396"/>
      <c r="KYA845" s="396"/>
      <c r="KYB845" s="396"/>
      <c r="KYC845" s="396"/>
      <c r="KYD845" s="396"/>
      <c r="KYE845" s="396"/>
      <c r="KYF845" s="396"/>
      <c r="KYG845" s="396"/>
      <c r="KYH845" s="396"/>
      <c r="KYI845" s="396"/>
      <c r="KYJ845" s="396"/>
      <c r="KYK845" s="396"/>
      <c r="KYL845" s="396"/>
      <c r="KYM845" s="396"/>
      <c r="KYN845" s="396"/>
      <c r="KYO845" s="396"/>
      <c r="KYP845" s="396"/>
      <c r="KYQ845" s="396"/>
      <c r="KYR845" s="396"/>
      <c r="KYS845" s="396"/>
      <c r="KYT845" s="396"/>
      <c r="KYU845" s="396"/>
      <c r="KYV845" s="396"/>
      <c r="KYW845" s="396"/>
      <c r="KYX845" s="396"/>
      <c r="KYY845" s="396"/>
      <c r="KYZ845" s="396"/>
      <c r="KZA845" s="396"/>
      <c r="KZB845" s="396"/>
      <c r="KZC845" s="396"/>
      <c r="KZD845" s="396"/>
      <c r="KZE845" s="396"/>
      <c r="KZF845" s="396"/>
      <c r="KZG845" s="396"/>
      <c r="KZH845" s="396"/>
      <c r="KZI845" s="396"/>
      <c r="KZJ845" s="396"/>
      <c r="KZK845" s="396"/>
      <c r="KZL845" s="396"/>
      <c r="KZM845" s="396"/>
      <c r="KZN845" s="396"/>
      <c r="KZO845" s="396"/>
      <c r="KZP845" s="396"/>
      <c r="KZQ845" s="396"/>
      <c r="KZR845" s="396"/>
      <c r="KZS845" s="396"/>
      <c r="KZT845" s="396"/>
      <c r="KZU845" s="396"/>
      <c r="KZV845" s="396"/>
      <c r="KZW845" s="396"/>
      <c r="KZX845" s="396"/>
      <c r="KZY845" s="396"/>
      <c r="KZZ845" s="396"/>
      <c r="LAA845" s="396"/>
      <c r="LAB845" s="396"/>
      <c r="LAC845" s="396"/>
      <c r="LAD845" s="396"/>
      <c r="LAE845" s="396"/>
      <c r="LAF845" s="396"/>
      <c r="LAG845" s="396"/>
      <c r="LAH845" s="396"/>
      <c r="LAI845" s="396"/>
      <c r="LAJ845" s="396"/>
      <c r="LAK845" s="396"/>
      <c r="LAL845" s="396"/>
      <c r="LAM845" s="396"/>
      <c r="LAN845" s="396"/>
      <c r="LAO845" s="396"/>
      <c r="LAP845" s="396"/>
      <c r="LAQ845" s="396"/>
      <c r="LAR845" s="396"/>
      <c r="LAS845" s="396"/>
      <c r="LAT845" s="396"/>
      <c r="LAU845" s="396"/>
      <c r="LAV845" s="396"/>
      <c r="LAW845" s="396"/>
      <c r="LAX845" s="396"/>
      <c r="LAY845" s="396"/>
      <c r="LAZ845" s="396"/>
      <c r="LBA845" s="396"/>
      <c r="LBB845" s="396"/>
      <c r="LBC845" s="396"/>
      <c r="LBD845" s="396"/>
      <c r="LBE845" s="396"/>
      <c r="LBF845" s="396"/>
      <c r="LBG845" s="396"/>
      <c r="LBH845" s="396"/>
      <c r="LBI845" s="396"/>
      <c r="LBJ845" s="396"/>
      <c r="LBK845" s="396"/>
      <c r="LBL845" s="396"/>
      <c r="LBM845" s="396"/>
      <c r="LBN845" s="396"/>
      <c r="LBO845" s="396"/>
      <c r="LBP845" s="396"/>
      <c r="LBQ845" s="396"/>
      <c r="LBR845" s="396"/>
      <c r="LBS845" s="396"/>
      <c r="LBT845" s="396"/>
      <c r="LBU845" s="396"/>
      <c r="LBV845" s="396"/>
      <c r="LBW845" s="396"/>
      <c r="LBX845" s="396"/>
      <c r="LBY845" s="396"/>
      <c r="LBZ845" s="396"/>
      <c r="LCA845" s="396"/>
      <c r="LCB845" s="396"/>
      <c r="LCC845" s="396"/>
      <c r="LCD845" s="396"/>
      <c r="LCE845" s="396"/>
      <c r="LCF845" s="396"/>
      <c r="LCG845" s="396"/>
      <c r="LCH845" s="396"/>
      <c r="LCI845" s="396"/>
      <c r="LCJ845" s="396"/>
      <c r="LCK845" s="396"/>
      <c r="LCL845" s="396"/>
      <c r="LCM845" s="396"/>
      <c r="LCN845" s="396"/>
      <c r="LCO845" s="396"/>
      <c r="LCP845" s="396"/>
      <c r="LCQ845" s="396"/>
      <c r="LCR845" s="396"/>
      <c r="LCS845" s="396"/>
      <c r="LCT845" s="396"/>
      <c r="LCU845" s="396"/>
      <c r="LCV845" s="396"/>
      <c r="LCW845" s="396"/>
      <c r="LCX845" s="396"/>
      <c r="LCY845" s="396"/>
      <c r="LCZ845" s="396"/>
      <c r="LDA845" s="396"/>
      <c r="LDB845" s="396"/>
      <c r="LDC845" s="396"/>
      <c r="LDD845" s="396"/>
      <c r="LDE845" s="396"/>
      <c r="LDF845" s="396"/>
      <c r="LDG845" s="396"/>
      <c r="LDH845" s="396"/>
      <c r="LDI845" s="396"/>
      <c r="LDJ845" s="396"/>
      <c r="LDK845" s="396"/>
      <c r="LDL845" s="396"/>
      <c r="LDM845" s="396"/>
      <c r="LDN845" s="396"/>
      <c r="LDO845" s="396"/>
      <c r="LDP845" s="396"/>
      <c r="LDQ845" s="396"/>
      <c r="LDR845" s="396"/>
      <c r="LDS845" s="396"/>
      <c r="LDT845" s="396"/>
      <c r="LDU845" s="396"/>
      <c r="LDV845" s="396"/>
      <c r="LDW845" s="396"/>
      <c r="LDX845" s="396"/>
      <c r="LDY845" s="396"/>
      <c r="LDZ845" s="396"/>
      <c r="LEA845" s="396"/>
      <c r="LEB845" s="396"/>
      <c r="LEC845" s="396"/>
      <c r="LED845" s="396"/>
      <c r="LEE845" s="396"/>
      <c r="LEF845" s="396"/>
      <c r="LEG845" s="396"/>
      <c r="LEH845" s="396"/>
      <c r="LEI845" s="396"/>
      <c r="LEJ845" s="396"/>
      <c r="LEK845" s="396"/>
      <c r="LEL845" s="396"/>
      <c r="LEM845" s="396"/>
      <c r="LEN845" s="396"/>
      <c r="LEO845" s="396"/>
      <c r="LEP845" s="396"/>
      <c r="LEQ845" s="396"/>
      <c r="LER845" s="396"/>
      <c r="LES845" s="396"/>
      <c r="LET845" s="396"/>
      <c r="LEU845" s="396"/>
      <c r="LEV845" s="396"/>
      <c r="LEW845" s="396"/>
      <c r="LEX845" s="396"/>
      <c r="LEY845" s="396"/>
      <c r="LEZ845" s="396"/>
      <c r="LFA845" s="396"/>
      <c r="LFB845" s="396"/>
      <c r="LFC845" s="396"/>
      <c r="LFD845" s="396"/>
      <c r="LFE845" s="396"/>
      <c r="LFF845" s="396"/>
      <c r="LFG845" s="396"/>
      <c r="LFH845" s="396"/>
      <c r="LFI845" s="396"/>
      <c r="LFJ845" s="396"/>
      <c r="LFK845" s="396"/>
      <c r="LFL845" s="396"/>
      <c r="LFM845" s="396"/>
      <c r="LFN845" s="396"/>
      <c r="LFO845" s="396"/>
      <c r="LFP845" s="396"/>
      <c r="LFQ845" s="396"/>
      <c r="LFR845" s="396"/>
      <c r="LFS845" s="396"/>
      <c r="LFT845" s="396"/>
      <c r="LFU845" s="396"/>
      <c r="LFV845" s="396"/>
      <c r="LFW845" s="396"/>
      <c r="LFX845" s="396"/>
      <c r="LFY845" s="396"/>
      <c r="LFZ845" s="396"/>
      <c r="LGA845" s="396"/>
      <c r="LGB845" s="396"/>
      <c r="LGC845" s="396"/>
      <c r="LGD845" s="396"/>
      <c r="LGE845" s="396"/>
      <c r="LGF845" s="396"/>
      <c r="LGG845" s="396"/>
      <c r="LGH845" s="396"/>
      <c r="LGI845" s="396"/>
      <c r="LGJ845" s="396"/>
      <c r="LGK845" s="396"/>
      <c r="LGL845" s="396"/>
      <c r="LGM845" s="396"/>
      <c r="LGN845" s="396"/>
      <c r="LGO845" s="396"/>
      <c r="LGP845" s="396"/>
      <c r="LGQ845" s="396"/>
      <c r="LGR845" s="396"/>
      <c r="LGS845" s="396"/>
      <c r="LGT845" s="396"/>
      <c r="LGU845" s="396"/>
      <c r="LGV845" s="396"/>
      <c r="LGW845" s="396"/>
      <c r="LGX845" s="396"/>
      <c r="LGY845" s="396"/>
      <c r="LGZ845" s="396"/>
      <c r="LHA845" s="396"/>
      <c r="LHB845" s="396"/>
      <c r="LHC845" s="396"/>
      <c r="LHD845" s="396"/>
      <c r="LHE845" s="396"/>
      <c r="LHF845" s="396"/>
      <c r="LHG845" s="396"/>
      <c r="LHH845" s="396"/>
      <c r="LHI845" s="396"/>
      <c r="LHJ845" s="396"/>
      <c r="LHK845" s="396"/>
      <c r="LHL845" s="396"/>
      <c r="LHM845" s="396"/>
      <c r="LHN845" s="396"/>
      <c r="LHO845" s="396"/>
      <c r="LHP845" s="396"/>
      <c r="LHQ845" s="396"/>
      <c r="LHR845" s="396"/>
      <c r="LHS845" s="396"/>
      <c r="LHT845" s="396"/>
      <c r="LHU845" s="396"/>
      <c r="LHV845" s="396"/>
      <c r="LHW845" s="396"/>
      <c r="LHX845" s="396"/>
      <c r="LHY845" s="396"/>
      <c r="LHZ845" s="396"/>
      <c r="LIA845" s="396"/>
      <c r="LIB845" s="396"/>
      <c r="LIC845" s="396"/>
      <c r="LID845" s="396"/>
      <c r="LIE845" s="396"/>
      <c r="LIF845" s="396"/>
      <c r="LIG845" s="396"/>
      <c r="LIH845" s="396"/>
      <c r="LII845" s="396"/>
      <c r="LIJ845" s="396"/>
      <c r="LIK845" s="396"/>
      <c r="LIL845" s="396"/>
      <c r="LIM845" s="396"/>
      <c r="LIN845" s="396"/>
      <c r="LIO845" s="396"/>
      <c r="LIP845" s="396"/>
      <c r="LIQ845" s="396"/>
      <c r="LIR845" s="396"/>
      <c r="LIS845" s="396"/>
      <c r="LIT845" s="396"/>
      <c r="LIU845" s="396"/>
      <c r="LIV845" s="396"/>
      <c r="LIW845" s="396"/>
      <c r="LIX845" s="396"/>
      <c r="LIY845" s="396"/>
      <c r="LIZ845" s="396"/>
      <c r="LJA845" s="396"/>
      <c r="LJB845" s="396"/>
      <c r="LJC845" s="396"/>
      <c r="LJD845" s="396"/>
      <c r="LJE845" s="396"/>
      <c r="LJF845" s="396"/>
      <c r="LJG845" s="396"/>
      <c r="LJH845" s="396"/>
      <c r="LJI845" s="396"/>
      <c r="LJJ845" s="396"/>
      <c r="LJK845" s="396"/>
      <c r="LJL845" s="396"/>
      <c r="LJM845" s="396"/>
      <c r="LJN845" s="396"/>
      <c r="LJO845" s="396"/>
      <c r="LJP845" s="396"/>
      <c r="LJQ845" s="396"/>
      <c r="LJR845" s="396"/>
      <c r="LJS845" s="396"/>
      <c r="LJT845" s="396"/>
      <c r="LJU845" s="396"/>
      <c r="LJV845" s="396"/>
      <c r="LJW845" s="396"/>
      <c r="LJX845" s="396"/>
      <c r="LJY845" s="396"/>
      <c r="LJZ845" s="396"/>
      <c r="LKA845" s="396"/>
      <c r="LKB845" s="396"/>
      <c r="LKC845" s="396"/>
      <c r="LKD845" s="396"/>
      <c r="LKE845" s="396"/>
      <c r="LKF845" s="396"/>
      <c r="LKG845" s="396"/>
      <c r="LKH845" s="396"/>
      <c r="LKI845" s="396"/>
      <c r="LKJ845" s="396"/>
      <c r="LKK845" s="396"/>
      <c r="LKL845" s="396"/>
      <c r="LKM845" s="396"/>
      <c r="LKN845" s="396"/>
      <c r="LKO845" s="396"/>
      <c r="LKP845" s="396"/>
      <c r="LKQ845" s="396"/>
      <c r="LKR845" s="396"/>
      <c r="LKS845" s="396"/>
      <c r="LKT845" s="396"/>
      <c r="LKU845" s="396"/>
      <c r="LKV845" s="396"/>
      <c r="LKW845" s="396"/>
      <c r="LKX845" s="396"/>
      <c r="LKY845" s="396"/>
      <c r="LKZ845" s="396"/>
      <c r="LLA845" s="396"/>
      <c r="LLB845" s="396"/>
      <c r="LLC845" s="396"/>
      <c r="LLD845" s="396"/>
      <c r="LLE845" s="396"/>
      <c r="LLF845" s="396"/>
      <c r="LLG845" s="396"/>
      <c r="LLH845" s="396"/>
      <c r="LLI845" s="396"/>
      <c r="LLJ845" s="396"/>
      <c r="LLK845" s="396"/>
      <c r="LLL845" s="396"/>
      <c r="LLM845" s="396"/>
      <c r="LLN845" s="396"/>
      <c r="LLO845" s="396"/>
      <c r="LLP845" s="396"/>
      <c r="LLQ845" s="396"/>
      <c r="LLR845" s="396"/>
      <c r="LLS845" s="396"/>
      <c r="LLT845" s="396"/>
      <c r="LLU845" s="396"/>
      <c r="LLV845" s="396"/>
      <c r="LLW845" s="396"/>
      <c r="LLX845" s="396"/>
      <c r="LLY845" s="396"/>
      <c r="LLZ845" s="396"/>
      <c r="LMA845" s="396"/>
      <c r="LMB845" s="396"/>
      <c r="LMC845" s="396"/>
      <c r="LMD845" s="396"/>
      <c r="LME845" s="396"/>
      <c r="LMF845" s="396"/>
      <c r="LMG845" s="396"/>
      <c r="LMH845" s="396"/>
      <c r="LMI845" s="396"/>
      <c r="LMJ845" s="396"/>
      <c r="LMK845" s="396"/>
      <c r="LML845" s="396"/>
      <c r="LMM845" s="396"/>
      <c r="LMN845" s="396"/>
      <c r="LMO845" s="396"/>
      <c r="LMP845" s="396"/>
      <c r="LMQ845" s="396"/>
      <c r="LMR845" s="396"/>
      <c r="LMS845" s="396"/>
      <c r="LMT845" s="396"/>
      <c r="LMU845" s="396"/>
      <c r="LMV845" s="396"/>
      <c r="LMW845" s="396"/>
      <c r="LMX845" s="396"/>
      <c r="LMY845" s="396"/>
      <c r="LMZ845" s="396"/>
      <c r="LNA845" s="396"/>
      <c r="LNB845" s="396"/>
      <c r="LNC845" s="396"/>
      <c r="LND845" s="396"/>
      <c r="LNE845" s="396"/>
      <c r="LNF845" s="396"/>
      <c r="LNG845" s="396"/>
      <c r="LNH845" s="396"/>
      <c r="LNI845" s="396"/>
      <c r="LNJ845" s="396"/>
      <c r="LNK845" s="396"/>
      <c r="LNL845" s="396"/>
      <c r="LNM845" s="396"/>
      <c r="LNN845" s="396"/>
      <c r="LNO845" s="396"/>
      <c r="LNP845" s="396"/>
      <c r="LNQ845" s="396"/>
      <c r="LNR845" s="396"/>
      <c r="LNS845" s="396"/>
      <c r="LNT845" s="396"/>
      <c r="LNU845" s="396"/>
      <c r="LNV845" s="396"/>
      <c r="LNW845" s="396"/>
      <c r="LNX845" s="396"/>
      <c r="LNY845" s="396"/>
      <c r="LNZ845" s="396"/>
      <c r="LOA845" s="396"/>
      <c r="LOB845" s="396"/>
      <c r="LOC845" s="396"/>
      <c r="LOD845" s="396"/>
      <c r="LOE845" s="396"/>
      <c r="LOF845" s="396"/>
      <c r="LOG845" s="396"/>
      <c r="LOH845" s="396"/>
      <c r="LOI845" s="396"/>
      <c r="LOJ845" s="396"/>
      <c r="LOK845" s="396"/>
      <c r="LOL845" s="396"/>
      <c r="LOM845" s="396"/>
      <c r="LON845" s="396"/>
      <c r="LOO845" s="396"/>
      <c r="LOP845" s="396"/>
      <c r="LOQ845" s="396"/>
      <c r="LOR845" s="396"/>
      <c r="LOS845" s="396"/>
      <c r="LOT845" s="396"/>
      <c r="LOU845" s="396"/>
      <c r="LOV845" s="396"/>
      <c r="LOW845" s="396"/>
      <c r="LOX845" s="396"/>
      <c r="LOY845" s="396"/>
      <c r="LOZ845" s="396"/>
      <c r="LPA845" s="396"/>
      <c r="LPB845" s="396"/>
      <c r="LPC845" s="396"/>
      <c r="LPD845" s="396"/>
      <c r="LPE845" s="396"/>
      <c r="LPF845" s="396"/>
      <c r="LPG845" s="396"/>
      <c r="LPH845" s="396"/>
      <c r="LPI845" s="396"/>
      <c r="LPJ845" s="396"/>
      <c r="LPK845" s="396"/>
      <c r="LPL845" s="396"/>
      <c r="LPM845" s="396"/>
      <c r="LPN845" s="396"/>
      <c r="LPO845" s="396"/>
      <c r="LPP845" s="396"/>
      <c r="LPQ845" s="396"/>
      <c r="LPR845" s="396"/>
      <c r="LPS845" s="396"/>
      <c r="LPT845" s="396"/>
      <c r="LPU845" s="396"/>
      <c r="LPV845" s="396"/>
      <c r="LPW845" s="396"/>
      <c r="LPX845" s="396"/>
      <c r="LPY845" s="396"/>
      <c r="LPZ845" s="396"/>
      <c r="LQA845" s="396"/>
      <c r="LQB845" s="396"/>
      <c r="LQC845" s="396"/>
      <c r="LQD845" s="396"/>
      <c r="LQE845" s="396"/>
      <c r="LQF845" s="396"/>
      <c r="LQG845" s="396"/>
      <c r="LQH845" s="396"/>
      <c r="LQI845" s="396"/>
      <c r="LQJ845" s="396"/>
      <c r="LQK845" s="396"/>
      <c r="LQL845" s="396"/>
      <c r="LQM845" s="396"/>
      <c r="LQN845" s="396"/>
      <c r="LQO845" s="396"/>
      <c r="LQP845" s="396"/>
      <c r="LQQ845" s="396"/>
      <c r="LQR845" s="396"/>
      <c r="LQS845" s="396"/>
      <c r="LQT845" s="396"/>
      <c r="LQU845" s="396"/>
      <c r="LQV845" s="396"/>
      <c r="LQW845" s="396"/>
      <c r="LQX845" s="396"/>
      <c r="LQY845" s="396"/>
      <c r="LQZ845" s="396"/>
      <c r="LRA845" s="396"/>
      <c r="LRB845" s="396"/>
      <c r="LRC845" s="396"/>
      <c r="LRD845" s="396"/>
      <c r="LRE845" s="396"/>
      <c r="LRF845" s="396"/>
      <c r="LRG845" s="396"/>
      <c r="LRH845" s="396"/>
      <c r="LRI845" s="396"/>
      <c r="LRJ845" s="396"/>
      <c r="LRK845" s="396"/>
      <c r="LRL845" s="396"/>
      <c r="LRM845" s="396"/>
      <c r="LRN845" s="396"/>
      <c r="LRO845" s="396"/>
      <c r="LRP845" s="396"/>
      <c r="LRQ845" s="396"/>
      <c r="LRR845" s="396"/>
      <c r="LRS845" s="396"/>
      <c r="LRT845" s="396"/>
      <c r="LRU845" s="396"/>
      <c r="LRV845" s="396"/>
      <c r="LRW845" s="396"/>
      <c r="LRX845" s="396"/>
      <c r="LRY845" s="396"/>
      <c r="LRZ845" s="396"/>
      <c r="LSA845" s="396"/>
      <c r="LSB845" s="396"/>
      <c r="LSC845" s="396"/>
      <c r="LSD845" s="396"/>
      <c r="LSE845" s="396"/>
      <c r="LSF845" s="396"/>
      <c r="LSG845" s="396"/>
      <c r="LSH845" s="396"/>
      <c r="LSI845" s="396"/>
      <c r="LSJ845" s="396"/>
      <c r="LSK845" s="396"/>
      <c r="LSL845" s="396"/>
      <c r="LSM845" s="396"/>
      <c r="LSN845" s="396"/>
      <c r="LSO845" s="396"/>
      <c r="LSP845" s="396"/>
      <c r="LSQ845" s="396"/>
      <c r="LSR845" s="396"/>
      <c r="LSS845" s="396"/>
      <c r="LST845" s="396"/>
      <c r="LSU845" s="396"/>
      <c r="LSV845" s="396"/>
      <c r="LSW845" s="396"/>
      <c r="LSX845" s="396"/>
      <c r="LSY845" s="396"/>
      <c r="LSZ845" s="396"/>
      <c r="LTA845" s="396"/>
      <c r="LTB845" s="396"/>
      <c r="LTC845" s="396"/>
      <c r="LTD845" s="396"/>
      <c r="LTE845" s="396"/>
      <c r="LTF845" s="396"/>
      <c r="LTG845" s="396"/>
      <c r="LTH845" s="396"/>
      <c r="LTI845" s="396"/>
      <c r="LTJ845" s="396"/>
      <c r="LTK845" s="396"/>
      <c r="LTL845" s="396"/>
      <c r="LTM845" s="396"/>
      <c r="LTN845" s="396"/>
      <c r="LTO845" s="396"/>
      <c r="LTP845" s="396"/>
      <c r="LTQ845" s="396"/>
      <c r="LTR845" s="396"/>
      <c r="LTS845" s="396"/>
      <c r="LTT845" s="396"/>
      <c r="LTU845" s="396"/>
      <c r="LTV845" s="396"/>
      <c r="LTW845" s="396"/>
      <c r="LTX845" s="396"/>
      <c r="LTY845" s="396"/>
      <c r="LTZ845" s="396"/>
      <c r="LUA845" s="396"/>
      <c r="LUB845" s="396"/>
      <c r="LUC845" s="396"/>
      <c r="LUD845" s="396"/>
      <c r="LUE845" s="396"/>
      <c r="LUF845" s="396"/>
      <c r="LUG845" s="396"/>
      <c r="LUH845" s="396"/>
      <c r="LUI845" s="396"/>
      <c r="LUJ845" s="396"/>
      <c r="LUK845" s="396"/>
      <c r="LUL845" s="396"/>
      <c r="LUM845" s="396"/>
      <c r="LUN845" s="396"/>
      <c r="LUO845" s="396"/>
      <c r="LUP845" s="396"/>
      <c r="LUQ845" s="396"/>
      <c r="LUR845" s="396"/>
      <c r="LUS845" s="396"/>
      <c r="LUT845" s="396"/>
      <c r="LUU845" s="396"/>
      <c r="LUV845" s="396"/>
      <c r="LUW845" s="396"/>
      <c r="LUX845" s="396"/>
      <c r="LUY845" s="396"/>
      <c r="LUZ845" s="396"/>
      <c r="LVA845" s="396"/>
      <c r="LVB845" s="396"/>
      <c r="LVC845" s="396"/>
      <c r="LVD845" s="396"/>
      <c r="LVE845" s="396"/>
      <c r="LVF845" s="396"/>
      <c r="LVG845" s="396"/>
      <c r="LVH845" s="396"/>
      <c r="LVI845" s="396"/>
      <c r="LVJ845" s="396"/>
      <c r="LVK845" s="396"/>
      <c r="LVL845" s="396"/>
      <c r="LVM845" s="396"/>
      <c r="LVN845" s="396"/>
      <c r="LVO845" s="396"/>
      <c r="LVP845" s="396"/>
      <c r="LVQ845" s="396"/>
      <c r="LVR845" s="396"/>
      <c r="LVS845" s="396"/>
      <c r="LVT845" s="396"/>
      <c r="LVU845" s="396"/>
      <c r="LVV845" s="396"/>
      <c r="LVW845" s="396"/>
      <c r="LVX845" s="396"/>
      <c r="LVY845" s="396"/>
      <c r="LVZ845" s="396"/>
      <c r="LWA845" s="396"/>
      <c r="LWB845" s="396"/>
      <c r="LWC845" s="396"/>
      <c r="LWD845" s="396"/>
      <c r="LWE845" s="396"/>
      <c r="LWF845" s="396"/>
      <c r="LWG845" s="396"/>
      <c r="LWH845" s="396"/>
      <c r="LWI845" s="396"/>
      <c r="LWJ845" s="396"/>
      <c r="LWK845" s="396"/>
      <c r="LWL845" s="396"/>
      <c r="LWM845" s="396"/>
      <c r="LWN845" s="396"/>
      <c r="LWO845" s="396"/>
      <c r="LWP845" s="396"/>
      <c r="LWQ845" s="396"/>
      <c r="LWR845" s="396"/>
      <c r="LWS845" s="396"/>
      <c r="LWT845" s="396"/>
      <c r="LWU845" s="396"/>
      <c r="LWV845" s="396"/>
      <c r="LWW845" s="396"/>
      <c r="LWX845" s="396"/>
      <c r="LWY845" s="396"/>
      <c r="LWZ845" s="396"/>
      <c r="LXA845" s="396"/>
      <c r="LXB845" s="396"/>
      <c r="LXC845" s="396"/>
      <c r="LXD845" s="396"/>
      <c r="LXE845" s="396"/>
      <c r="LXF845" s="396"/>
      <c r="LXG845" s="396"/>
      <c r="LXH845" s="396"/>
      <c r="LXI845" s="396"/>
      <c r="LXJ845" s="396"/>
      <c r="LXK845" s="396"/>
      <c r="LXL845" s="396"/>
      <c r="LXM845" s="396"/>
      <c r="LXN845" s="396"/>
      <c r="LXO845" s="396"/>
      <c r="LXP845" s="396"/>
      <c r="LXQ845" s="396"/>
      <c r="LXR845" s="396"/>
      <c r="LXS845" s="396"/>
      <c r="LXT845" s="396"/>
      <c r="LXU845" s="396"/>
      <c r="LXV845" s="396"/>
      <c r="LXW845" s="396"/>
      <c r="LXX845" s="396"/>
      <c r="LXY845" s="396"/>
      <c r="LXZ845" s="396"/>
      <c r="LYA845" s="396"/>
      <c r="LYB845" s="396"/>
      <c r="LYC845" s="396"/>
      <c r="LYD845" s="396"/>
      <c r="LYE845" s="396"/>
      <c r="LYF845" s="396"/>
      <c r="LYG845" s="396"/>
      <c r="LYH845" s="396"/>
      <c r="LYI845" s="396"/>
      <c r="LYJ845" s="396"/>
      <c r="LYK845" s="396"/>
      <c r="LYL845" s="396"/>
      <c r="LYM845" s="396"/>
      <c r="LYN845" s="396"/>
      <c r="LYO845" s="396"/>
      <c r="LYP845" s="396"/>
      <c r="LYQ845" s="396"/>
      <c r="LYR845" s="396"/>
      <c r="LYS845" s="396"/>
      <c r="LYT845" s="396"/>
      <c r="LYU845" s="396"/>
      <c r="LYV845" s="396"/>
      <c r="LYW845" s="396"/>
      <c r="LYX845" s="396"/>
      <c r="LYY845" s="396"/>
      <c r="LYZ845" s="396"/>
      <c r="LZA845" s="396"/>
      <c r="LZB845" s="396"/>
      <c r="LZC845" s="396"/>
      <c r="LZD845" s="396"/>
      <c r="LZE845" s="396"/>
      <c r="LZF845" s="396"/>
      <c r="LZG845" s="396"/>
      <c r="LZH845" s="396"/>
      <c r="LZI845" s="396"/>
      <c r="LZJ845" s="396"/>
      <c r="LZK845" s="396"/>
      <c r="LZL845" s="396"/>
      <c r="LZM845" s="396"/>
      <c r="LZN845" s="396"/>
      <c r="LZO845" s="396"/>
      <c r="LZP845" s="396"/>
      <c r="LZQ845" s="396"/>
      <c r="LZR845" s="396"/>
      <c r="LZS845" s="396"/>
      <c r="LZT845" s="396"/>
      <c r="LZU845" s="396"/>
      <c r="LZV845" s="396"/>
      <c r="LZW845" s="396"/>
      <c r="LZX845" s="396"/>
      <c r="LZY845" s="396"/>
      <c r="LZZ845" s="396"/>
      <c r="MAA845" s="396"/>
      <c r="MAB845" s="396"/>
      <c r="MAC845" s="396"/>
      <c r="MAD845" s="396"/>
      <c r="MAE845" s="396"/>
      <c r="MAF845" s="396"/>
      <c r="MAG845" s="396"/>
      <c r="MAH845" s="396"/>
      <c r="MAI845" s="396"/>
      <c r="MAJ845" s="396"/>
      <c r="MAK845" s="396"/>
      <c r="MAL845" s="396"/>
      <c r="MAM845" s="396"/>
      <c r="MAN845" s="396"/>
      <c r="MAO845" s="396"/>
      <c r="MAP845" s="396"/>
      <c r="MAQ845" s="396"/>
      <c r="MAR845" s="396"/>
      <c r="MAS845" s="396"/>
      <c r="MAT845" s="396"/>
      <c r="MAU845" s="396"/>
      <c r="MAV845" s="396"/>
      <c r="MAW845" s="396"/>
      <c r="MAX845" s="396"/>
      <c r="MAY845" s="396"/>
      <c r="MAZ845" s="396"/>
      <c r="MBA845" s="396"/>
      <c r="MBB845" s="396"/>
      <c r="MBC845" s="396"/>
      <c r="MBD845" s="396"/>
      <c r="MBE845" s="396"/>
      <c r="MBF845" s="396"/>
      <c r="MBG845" s="396"/>
      <c r="MBH845" s="396"/>
      <c r="MBI845" s="396"/>
      <c r="MBJ845" s="396"/>
      <c r="MBK845" s="396"/>
      <c r="MBL845" s="396"/>
      <c r="MBM845" s="396"/>
      <c r="MBN845" s="396"/>
      <c r="MBO845" s="396"/>
      <c r="MBP845" s="396"/>
      <c r="MBQ845" s="396"/>
      <c r="MBR845" s="396"/>
      <c r="MBS845" s="396"/>
      <c r="MBT845" s="396"/>
      <c r="MBU845" s="396"/>
      <c r="MBV845" s="396"/>
      <c r="MBW845" s="396"/>
      <c r="MBX845" s="396"/>
      <c r="MBY845" s="396"/>
      <c r="MBZ845" s="396"/>
      <c r="MCA845" s="396"/>
      <c r="MCB845" s="396"/>
      <c r="MCC845" s="396"/>
      <c r="MCD845" s="396"/>
      <c r="MCE845" s="396"/>
      <c r="MCF845" s="396"/>
      <c r="MCG845" s="396"/>
      <c r="MCH845" s="396"/>
      <c r="MCI845" s="396"/>
      <c r="MCJ845" s="396"/>
      <c r="MCK845" s="396"/>
      <c r="MCL845" s="396"/>
      <c r="MCM845" s="396"/>
      <c r="MCN845" s="396"/>
      <c r="MCO845" s="396"/>
      <c r="MCP845" s="396"/>
      <c r="MCQ845" s="396"/>
      <c r="MCR845" s="396"/>
      <c r="MCS845" s="396"/>
      <c r="MCT845" s="396"/>
      <c r="MCU845" s="396"/>
      <c r="MCV845" s="396"/>
      <c r="MCW845" s="396"/>
      <c r="MCX845" s="396"/>
      <c r="MCY845" s="396"/>
      <c r="MCZ845" s="396"/>
      <c r="MDA845" s="396"/>
      <c r="MDB845" s="396"/>
      <c r="MDC845" s="396"/>
      <c r="MDD845" s="396"/>
      <c r="MDE845" s="396"/>
      <c r="MDF845" s="396"/>
      <c r="MDG845" s="396"/>
      <c r="MDH845" s="396"/>
      <c r="MDI845" s="396"/>
      <c r="MDJ845" s="396"/>
      <c r="MDK845" s="396"/>
      <c r="MDL845" s="396"/>
      <c r="MDM845" s="396"/>
      <c r="MDN845" s="396"/>
      <c r="MDO845" s="396"/>
      <c r="MDP845" s="396"/>
      <c r="MDQ845" s="396"/>
      <c r="MDR845" s="396"/>
      <c r="MDS845" s="396"/>
      <c r="MDT845" s="396"/>
      <c r="MDU845" s="396"/>
      <c r="MDV845" s="396"/>
      <c r="MDW845" s="396"/>
      <c r="MDX845" s="396"/>
      <c r="MDY845" s="396"/>
      <c r="MDZ845" s="396"/>
      <c r="MEA845" s="396"/>
      <c r="MEB845" s="396"/>
      <c r="MEC845" s="396"/>
      <c r="MED845" s="396"/>
      <c r="MEE845" s="396"/>
      <c r="MEF845" s="396"/>
      <c r="MEG845" s="396"/>
      <c r="MEH845" s="396"/>
      <c r="MEI845" s="396"/>
      <c r="MEJ845" s="396"/>
      <c r="MEK845" s="396"/>
      <c r="MEL845" s="396"/>
      <c r="MEM845" s="396"/>
      <c r="MEN845" s="396"/>
      <c r="MEO845" s="396"/>
      <c r="MEP845" s="396"/>
      <c r="MEQ845" s="396"/>
      <c r="MER845" s="396"/>
      <c r="MES845" s="396"/>
      <c r="MET845" s="396"/>
      <c r="MEU845" s="396"/>
      <c r="MEV845" s="396"/>
      <c r="MEW845" s="396"/>
      <c r="MEX845" s="396"/>
      <c r="MEY845" s="396"/>
      <c r="MEZ845" s="396"/>
      <c r="MFA845" s="396"/>
      <c r="MFB845" s="396"/>
      <c r="MFC845" s="396"/>
      <c r="MFD845" s="396"/>
      <c r="MFE845" s="396"/>
      <c r="MFF845" s="396"/>
      <c r="MFG845" s="396"/>
      <c r="MFH845" s="396"/>
      <c r="MFI845" s="396"/>
      <c r="MFJ845" s="396"/>
      <c r="MFK845" s="396"/>
      <c r="MFL845" s="396"/>
      <c r="MFM845" s="396"/>
      <c r="MFN845" s="396"/>
      <c r="MFO845" s="396"/>
      <c r="MFP845" s="396"/>
      <c r="MFQ845" s="396"/>
      <c r="MFR845" s="396"/>
      <c r="MFS845" s="396"/>
      <c r="MFT845" s="396"/>
      <c r="MFU845" s="396"/>
      <c r="MFV845" s="396"/>
      <c r="MFW845" s="396"/>
      <c r="MFX845" s="396"/>
      <c r="MFY845" s="396"/>
      <c r="MFZ845" s="396"/>
      <c r="MGA845" s="396"/>
      <c r="MGB845" s="396"/>
      <c r="MGC845" s="396"/>
      <c r="MGD845" s="396"/>
      <c r="MGE845" s="396"/>
      <c r="MGF845" s="396"/>
      <c r="MGG845" s="396"/>
      <c r="MGH845" s="396"/>
      <c r="MGI845" s="396"/>
      <c r="MGJ845" s="396"/>
      <c r="MGK845" s="396"/>
      <c r="MGL845" s="396"/>
      <c r="MGM845" s="396"/>
      <c r="MGN845" s="396"/>
      <c r="MGO845" s="396"/>
      <c r="MGP845" s="396"/>
      <c r="MGQ845" s="396"/>
      <c r="MGR845" s="396"/>
      <c r="MGS845" s="396"/>
      <c r="MGT845" s="396"/>
      <c r="MGU845" s="396"/>
      <c r="MGV845" s="396"/>
      <c r="MGW845" s="396"/>
      <c r="MGX845" s="396"/>
      <c r="MGY845" s="396"/>
      <c r="MGZ845" s="396"/>
      <c r="MHA845" s="396"/>
      <c r="MHB845" s="396"/>
      <c r="MHC845" s="396"/>
      <c r="MHD845" s="396"/>
      <c r="MHE845" s="396"/>
      <c r="MHF845" s="396"/>
      <c r="MHG845" s="396"/>
      <c r="MHH845" s="396"/>
      <c r="MHI845" s="396"/>
      <c r="MHJ845" s="396"/>
      <c r="MHK845" s="396"/>
      <c r="MHL845" s="396"/>
      <c r="MHM845" s="396"/>
      <c r="MHN845" s="396"/>
      <c r="MHO845" s="396"/>
      <c r="MHP845" s="396"/>
      <c r="MHQ845" s="396"/>
      <c r="MHR845" s="396"/>
      <c r="MHS845" s="396"/>
      <c r="MHT845" s="396"/>
      <c r="MHU845" s="396"/>
      <c r="MHV845" s="396"/>
      <c r="MHW845" s="396"/>
      <c r="MHX845" s="396"/>
      <c r="MHY845" s="396"/>
      <c r="MHZ845" s="396"/>
      <c r="MIA845" s="396"/>
      <c r="MIB845" s="396"/>
      <c r="MIC845" s="396"/>
      <c r="MID845" s="396"/>
      <c r="MIE845" s="396"/>
      <c r="MIF845" s="396"/>
      <c r="MIG845" s="396"/>
      <c r="MIH845" s="396"/>
      <c r="MII845" s="396"/>
      <c r="MIJ845" s="396"/>
      <c r="MIK845" s="396"/>
      <c r="MIL845" s="396"/>
      <c r="MIM845" s="396"/>
      <c r="MIN845" s="396"/>
      <c r="MIO845" s="396"/>
      <c r="MIP845" s="396"/>
      <c r="MIQ845" s="396"/>
      <c r="MIR845" s="396"/>
      <c r="MIS845" s="396"/>
      <c r="MIT845" s="396"/>
      <c r="MIU845" s="396"/>
      <c r="MIV845" s="396"/>
      <c r="MIW845" s="396"/>
      <c r="MIX845" s="396"/>
      <c r="MIY845" s="396"/>
      <c r="MIZ845" s="396"/>
      <c r="MJA845" s="396"/>
      <c r="MJB845" s="396"/>
      <c r="MJC845" s="396"/>
      <c r="MJD845" s="396"/>
      <c r="MJE845" s="396"/>
      <c r="MJF845" s="396"/>
      <c r="MJG845" s="396"/>
      <c r="MJH845" s="396"/>
      <c r="MJI845" s="396"/>
      <c r="MJJ845" s="396"/>
      <c r="MJK845" s="396"/>
      <c r="MJL845" s="396"/>
      <c r="MJM845" s="396"/>
      <c r="MJN845" s="396"/>
      <c r="MJO845" s="396"/>
      <c r="MJP845" s="396"/>
      <c r="MJQ845" s="396"/>
      <c r="MJR845" s="396"/>
      <c r="MJS845" s="396"/>
      <c r="MJT845" s="396"/>
      <c r="MJU845" s="396"/>
      <c r="MJV845" s="396"/>
      <c r="MJW845" s="396"/>
      <c r="MJX845" s="396"/>
      <c r="MJY845" s="396"/>
      <c r="MJZ845" s="396"/>
      <c r="MKA845" s="396"/>
      <c r="MKB845" s="396"/>
      <c r="MKC845" s="396"/>
      <c r="MKD845" s="396"/>
      <c r="MKE845" s="396"/>
      <c r="MKF845" s="396"/>
      <c r="MKG845" s="396"/>
      <c r="MKH845" s="396"/>
      <c r="MKI845" s="396"/>
      <c r="MKJ845" s="396"/>
      <c r="MKK845" s="396"/>
      <c r="MKL845" s="396"/>
      <c r="MKM845" s="396"/>
      <c r="MKN845" s="396"/>
      <c r="MKO845" s="396"/>
      <c r="MKP845" s="396"/>
      <c r="MKQ845" s="396"/>
      <c r="MKR845" s="396"/>
      <c r="MKS845" s="396"/>
      <c r="MKT845" s="396"/>
      <c r="MKU845" s="396"/>
      <c r="MKV845" s="396"/>
      <c r="MKW845" s="396"/>
      <c r="MKX845" s="396"/>
      <c r="MKY845" s="396"/>
      <c r="MKZ845" s="396"/>
      <c r="MLA845" s="396"/>
      <c r="MLB845" s="396"/>
      <c r="MLC845" s="396"/>
      <c r="MLD845" s="396"/>
      <c r="MLE845" s="396"/>
      <c r="MLF845" s="396"/>
      <c r="MLG845" s="396"/>
      <c r="MLH845" s="396"/>
      <c r="MLI845" s="396"/>
      <c r="MLJ845" s="396"/>
      <c r="MLK845" s="396"/>
      <c r="MLL845" s="396"/>
      <c r="MLM845" s="396"/>
      <c r="MLN845" s="396"/>
      <c r="MLO845" s="396"/>
      <c r="MLP845" s="396"/>
      <c r="MLQ845" s="396"/>
      <c r="MLR845" s="396"/>
      <c r="MLS845" s="396"/>
      <c r="MLT845" s="396"/>
      <c r="MLU845" s="396"/>
      <c r="MLV845" s="396"/>
      <c r="MLW845" s="396"/>
      <c r="MLX845" s="396"/>
      <c r="MLY845" s="396"/>
      <c r="MLZ845" s="396"/>
      <c r="MMA845" s="396"/>
      <c r="MMB845" s="396"/>
      <c r="MMC845" s="396"/>
      <c r="MMD845" s="396"/>
      <c r="MME845" s="396"/>
      <c r="MMF845" s="396"/>
      <c r="MMG845" s="396"/>
      <c r="MMH845" s="396"/>
      <c r="MMI845" s="396"/>
      <c r="MMJ845" s="396"/>
      <c r="MMK845" s="396"/>
      <c r="MML845" s="396"/>
      <c r="MMM845" s="396"/>
      <c r="MMN845" s="396"/>
      <c r="MMO845" s="396"/>
      <c r="MMP845" s="396"/>
      <c r="MMQ845" s="396"/>
      <c r="MMR845" s="396"/>
      <c r="MMS845" s="396"/>
      <c r="MMT845" s="396"/>
      <c r="MMU845" s="396"/>
      <c r="MMV845" s="396"/>
      <c r="MMW845" s="396"/>
      <c r="MMX845" s="396"/>
      <c r="MMY845" s="396"/>
      <c r="MMZ845" s="396"/>
      <c r="MNA845" s="396"/>
      <c r="MNB845" s="396"/>
      <c r="MNC845" s="396"/>
      <c r="MND845" s="396"/>
      <c r="MNE845" s="396"/>
      <c r="MNF845" s="396"/>
      <c r="MNG845" s="396"/>
      <c r="MNH845" s="396"/>
      <c r="MNI845" s="396"/>
      <c r="MNJ845" s="396"/>
      <c r="MNK845" s="396"/>
      <c r="MNL845" s="396"/>
      <c r="MNM845" s="396"/>
      <c r="MNN845" s="396"/>
      <c r="MNO845" s="396"/>
      <c r="MNP845" s="396"/>
      <c r="MNQ845" s="396"/>
      <c r="MNR845" s="396"/>
      <c r="MNS845" s="396"/>
      <c r="MNT845" s="396"/>
      <c r="MNU845" s="396"/>
      <c r="MNV845" s="396"/>
      <c r="MNW845" s="396"/>
      <c r="MNX845" s="396"/>
      <c r="MNY845" s="396"/>
      <c r="MNZ845" s="396"/>
      <c r="MOA845" s="396"/>
      <c r="MOB845" s="396"/>
      <c r="MOC845" s="396"/>
      <c r="MOD845" s="396"/>
      <c r="MOE845" s="396"/>
      <c r="MOF845" s="396"/>
      <c r="MOG845" s="396"/>
      <c r="MOH845" s="396"/>
      <c r="MOI845" s="396"/>
      <c r="MOJ845" s="396"/>
      <c r="MOK845" s="396"/>
      <c r="MOL845" s="396"/>
      <c r="MOM845" s="396"/>
      <c r="MON845" s="396"/>
      <c r="MOO845" s="396"/>
      <c r="MOP845" s="396"/>
      <c r="MOQ845" s="396"/>
      <c r="MOR845" s="396"/>
      <c r="MOS845" s="396"/>
      <c r="MOT845" s="396"/>
      <c r="MOU845" s="396"/>
      <c r="MOV845" s="396"/>
      <c r="MOW845" s="396"/>
      <c r="MOX845" s="396"/>
      <c r="MOY845" s="396"/>
      <c r="MOZ845" s="396"/>
      <c r="MPA845" s="396"/>
      <c r="MPB845" s="396"/>
      <c r="MPC845" s="396"/>
      <c r="MPD845" s="396"/>
      <c r="MPE845" s="396"/>
      <c r="MPF845" s="396"/>
      <c r="MPG845" s="396"/>
      <c r="MPH845" s="396"/>
      <c r="MPI845" s="396"/>
      <c r="MPJ845" s="396"/>
      <c r="MPK845" s="396"/>
      <c r="MPL845" s="396"/>
      <c r="MPM845" s="396"/>
      <c r="MPN845" s="396"/>
      <c r="MPO845" s="396"/>
      <c r="MPP845" s="396"/>
      <c r="MPQ845" s="396"/>
      <c r="MPR845" s="396"/>
      <c r="MPS845" s="396"/>
      <c r="MPT845" s="396"/>
      <c r="MPU845" s="396"/>
      <c r="MPV845" s="396"/>
      <c r="MPW845" s="396"/>
      <c r="MPX845" s="396"/>
      <c r="MPY845" s="396"/>
      <c r="MPZ845" s="396"/>
      <c r="MQA845" s="396"/>
      <c r="MQB845" s="396"/>
      <c r="MQC845" s="396"/>
      <c r="MQD845" s="396"/>
      <c r="MQE845" s="396"/>
      <c r="MQF845" s="396"/>
      <c r="MQG845" s="396"/>
      <c r="MQH845" s="396"/>
      <c r="MQI845" s="396"/>
      <c r="MQJ845" s="396"/>
      <c r="MQK845" s="396"/>
      <c r="MQL845" s="396"/>
      <c r="MQM845" s="396"/>
      <c r="MQN845" s="396"/>
      <c r="MQO845" s="396"/>
      <c r="MQP845" s="396"/>
      <c r="MQQ845" s="396"/>
      <c r="MQR845" s="396"/>
      <c r="MQS845" s="396"/>
      <c r="MQT845" s="396"/>
      <c r="MQU845" s="396"/>
      <c r="MQV845" s="396"/>
      <c r="MQW845" s="396"/>
      <c r="MQX845" s="396"/>
      <c r="MQY845" s="396"/>
      <c r="MQZ845" s="396"/>
      <c r="MRA845" s="396"/>
      <c r="MRB845" s="396"/>
      <c r="MRC845" s="396"/>
      <c r="MRD845" s="396"/>
      <c r="MRE845" s="396"/>
      <c r="MRF845" s="396"/>
      <c r="MRG845" s="396"/>
      <c r="MRH845" s="396"/>
      <c r="MRI845" s="396"/>
      <c r="MRJ845" s="396"/>
      <c r="MRK845" s="396"/>
      <c r="MRL845" s="396"/>
      <c r="MRM845" s="396"/>
      <c r="MRN845" s="396"/>
      <c r="MRO845" s="396"/>
      <c r="MRP845" s="396"/>
      <c r="MRQ845" s="396"/>
      <c r="MRR845" s="396"/>
      <c r="MRS845" s="396"/>
      <c r="MRT845" s="396"/>
      <c r="MRU845" s="396"/>
      <c r="MRV845" s="396"/>
      <c r="MRW845" s="396"/>
      <c r="MRX845" s="396"/>
      <c r="MRY845" s="396"/>
      <c r="MRZ845" s="396"/>
      <c r="MSA845" s="396"/>
      <c r="MSB845" s="396"/>
      <c r="MSC845" s="396"/>
      <c r="MSD845" s="396"/>
      <c r="MSE845" s="396"/>
      <c r="MSF845" s="396"/>
      <c r="MSG845" s="396"/>
      <c r="MSH845" s="396"/>
      <c r="MSI845" s="396"/>
      <c r="MSJ845" s="396"/>
      <c r="MSK845" s="396"/>
      <c r="MSL845" s="396"/>
      <c r="MSM845" s="396"/>
      <c r="MSN845" s="396"/>
      <c r="MSO845" s="396"/>
      <c r="MSP845" s="396"/>
      <c r="MSQ845" s="396"/>
      <c r="MSR845" s="396"/>
      <c r="MSS845" s="396"/>
      <c r="MST845" s="396"/>
      <c r="MSU845" s="396"/>
      <c r="MSV845" s="396"/>
      <c r="MSW845" s="396"/>
      <c r="MSX845" s="396"/>
      <c r="MSY845" s="396"/>
      <c r="MSZ845" s="396"/>
      <c r="MTA845" s="396"/>
      <c r="MTB845" s="396"/>
      <c r="MTC845" s="396"/>
      <c r="MTD845" s="396"/>
      <c r="MTE845" s="396"/>
      <c r="MTF845" s="396"/>
      <c r="MTG845" s="396"/>
      <c r="MTH845" s="396"/>
      <c r="MTI845" s="396"/>
      <c r="MTJ845" s="396"/>
      <c r="MTK845" s="396"/>
      <c r="MTL845" s="396"/>
      <c r="MTM845" s="396"/>
      <c r="MTN845" s="396"/>
      <c r="MTO845" s="396"/>
      <c r="MTP845" s="396"/>
      <c r="MTQ845" s="396"/>
      <c r="MTR845" s="396"/>
      <c r="MTS845" s="396"/>
      <c r="MTT845" s="396"/>
      <c r="MTU845" s="396"/>
      <c r="MTV845" s="396"/>
      <c r="MTW845" s="396"/>
      <c r="MTX845" s="396"/>
      <c r="MTY845" s="396"/>
      <c r="MTZ845" s="396"/>
      <c r="MUA845" s="396"/>
      <c r="MUB845" s="396"/>
      <c r="MUC845" s="396"/>
      <c r="MUD845" s="396"/>
      <c r="MUE845" s="396"/>
      <c r="MUF845" s="396"/>
      <c r="MUG845" s="396"/>
      <c r="MUH845" s="396"/>
      <c r="MUI845" s="396"/>
      <c r="MUJ845" s="396"/>
      <c r="MUK845" s="396"/>
      <c r="MUL845" s="396"/>
      <c r="MUM845" s="396"/>
      <c r="MUN845" s="396"/>
      <c r="MUO845" s="396"/>
      <c r="MUP845" s="396"/>
      <c r="MUQ845" s="396"/>
      <c r="MUR845" s="396"/>
      <c r="MUS845" s="396"/>
      <c r="MUT845" s="396"/>
      <c r="MUU845" s="396"/>
      <c r="MUV845" s="396"/>
      <c r="MUW845" s="396"/>
      <c r="MUX845" s="396"/>
      <c r="MUY845" s="396"/>
      <c r="MUZ845" s="396"/>
      <c r="MVA845" s="396"/>
      <c r="MVB845" s="396"/>
      <c r="MVC845" s="396"/>
      <c r="MVD845" s="396"/>
      <c r="MVE845" s="396"/>
      <c r="MVF845" s="396"/>
      <c r="MVG845" s="396"/>
      <c r="MVH845" s="396"/>
      <c r="MVI845" s="396"/>
      <c r="MVJ845" s="396"/>
      <c r="MVK845" s="396"/>
      <c r="MVL845" s="396"/>
      <c r="MVM845" s="396"/>
      <c r="MVN845" s="396"/>
      <c r="MVO845" s="396"/>
      <c r="MVP845" s="396"/>
      <c r="MVQ845" s="396"/>
      <c r="MVR845" s="396"/>
      <c r="MVS845" s="396"/>
      <c r="MVT845" s="396"/>
      <c r="MVU845" s="396"/>
      <c r="MVV845" s="396"/>
      <c r="MVW845" s="396"/>
      <c r="MVX845" s="396"/>
      <c r="MVY845" s="396"/>
      <c r="MVZ845" s="396"/>
      <c r="MWA845" s="396"/>
      <c r="MWB845" s="396"/>
      <c r="MWC845" s="396"/>
      <c r="MWD845" s="396"/>
      <c r="MWE845" s="396"/>
      <c r="MWF845" s="396"/>
      <c r="MWG845" s="396"/>
      <c r="MWH845" s="396"/>
      <c r="MWI845" s="396"/>
      <c r="MWJ845" s="396"/>
      <c r="MWK845" s="396"/>
      <c r="MWL845" s="396"/>
      <c r="MWM845" s="396"/>
      <c r="MWN845" s="396"/>
      <c r="MWO845" s="396"/>
      <c r="MWP845" s="396"/>
      <c r="MWQ845" s="396"/>
      <c r="MWR845" s="396"/>
      <c r="MWS845" s="396"/>
      <c r="MWT845" s="396"/>
      <c r="MWU845" s="396"/>
      <c r="MWV845" s="396"/>
      <c r="MWW845" s="396"/>
      <c r="MWX845" s="396"/>
      <c r="MWY845" s="396"/>
      <c r="MWZ845" s="396"/>
      <c r="MXA845" s="396"/>
      <c r="MXB845" s="396"/>
      <c r="MXC845" s="396"/>
      <c r="MXD845" s="396"/>
      <c r="MXE845" s="396"/>
      <c r="MXF845" s="396"/>
      <c r="MXG845" s="396"/>
      <c r="MXH845" s="396"/>
      <c r="MXI845" s="396"/>
      <c r="MXJ845" s="396"/>
      <c r="MXK845" s="396"/>
      <c r="MXL845" s="396"/>
      <c r="MXM845" s="396"/>
      <c r="MXN845" s="396"/>
      <c r="MXO845" s="396"/>
      <c r="MXP845" s="396"/>
      <c r="MXQ845" s="396"/>
      <c r="MXR845" s="396"/>
      <c r="MXS845" s="396"/>
      <c r="MXT845" s="396"/>
      <c r="MXU845" s="396"/>
      <c r="MXV845" s="396"/>
      <c r="MXW845" s="396"/>
      <c r="MXX845" s="396"/>
      <c r="MXY845" s="396"/>
      <c r="MXZ845" s="396"/>
      <c r="MYA845" s="396"/>
      <c r="MYB845" s="396"/>
      <c r="MYC845" s="396"/>
      <c r="MYD845" s="396"/>
      <c r="MYE845" s="396"/>
      <c r="MYF845" s="396"/>
      <c r="MYG845" s="396"/>
      <c r="MYH845" s="396"/>
      <c r="MYI845" s="396"/>
      <c r="MYJ845" s="396"/>
      <c r="MYK845" s="396"/>
      <c r="MYL845" s="396"/>
      <c r="MYM845" s="396"/>
      <c r="MYN845" s="396"/>
      <c r="MYO845" s="396"/>
      <c r="MYP845" s="396"/>
      <c r="MYQ845" s="396"/>
      <c r="MYR845" s="396"/>
      <c r="MYS845" s="396"/>
      <c r="MYT845" s="396"/>
      <c r="MYU845" s="396"/>
      <c r="MYV845" s="396"/>
      <c r="MYW845" s="396"/>
      <c r="MYX845" s="396"/>
      <c r="MYY845" s="396"/>
      <c r="MYZ845" s="396"/>
      <c r="MZA845" s="396"/>
      <c r="MZB845" s="396"/>
      <c r="MZC845" s="396"/>
      <c r="MZD845" s="396"/>
      <c r="MZE845" s="396"/>
      <c r="MZF845" s="396"/>
      <c r="MZG845" s="396"/>
      <c r="MZH845" s="396"/>
      <c r="MZI845" s="396"/>
      <c r="MZJ845" s="396"/>
      <c r="MZK845" s="396"/>
      <c r="MZL845" s="396"/>
      <c r="MZM845" s="396"/>
      <c r="MZN845" s="396"/>
      <c r="MZO845" s="396"/>
      <c r="MZP845" s="396"/>
      <c r="MZQ845" s="396"/>
      <c r="MZR845" s="396"/>
      <c r="MZS845" s="396"/>
      <c r="MZT845" s="396"/>
      <c r="MZU845" s="396"/>
      <c r="MZV845" s="396"/>
      <c r="MZW845" s="396"/>
      <c r="MZX845" s="396"/>
      <c r="MZY845" s="396"/>
      <c r="MZZ845" s="396"/>
      <c r="NAA845" s="396"/>
      <c r="NAB845" s="396"/>
      <c r="NAC845" s="396"/>
      <c r="NAD845" s="396"/>
      <c r="NAE845" s="396"/>
      <c r="NAF845" s="396"/>
      <c r="NAG845" s="396"/>
      <c r="NAH845" s="396"/>
      <c r="NAI845" s="396"/>
      <c r="NAJ845" s="396"/>
      <c r="NAK845" s="396"/>
      <c r="NAL845" s="396"/>
      <c r="NAM845" s="396"/>
      <c r="NAN845" s="396"/>
      <c r="NAO845" s="396"/>
      <c r="NAP845" s="396"/>
      <c r="NAQ845" s="396"/>
      <c r="NAR845" s="396"/>
      <c r="NAS845" s="396"/>
      <c r="NAT845" s="396"/>
      <c r="NAU845" s="396"/>
      <c r="NAV845" s="396"/>
      <c r="NAW845" s="396"/>
      <c r="NAX845" s="396"/>
      <c r="NAY845" s="396"/>
      <c r="NAZ845" s="396"/>
      <c r="NBA845" s="396"/>
      <c r="NBB845" s="396"/>
      <c r="NBC845" s="396"/>
      <c r="NBD845" s="396"/>
      <c r="NBE845" s="396"/>
      <c r="NBF845" s="396"/>
      <c r="NBG845" s="396"/>
      <c r="NBH845" s="396"/>
      <c r="NBI845" s="396"/>
      <c r="NBJ845" s="396"/>
      <c r="NBK845" s="396"/>
      <c r="NBL845" s="396"/>
      <c r="NBM845" s="396"/>
      <c r="NBN845" s="396"/>
      <c r="NBO845" s="396"/>
      <c r="NBP845" s="396"/>
      <c r="NBQ845" s="396"/>
      <c r="NBR845" s="396"/>
      <c r="NBS845" s="396"/>
      <c r="NBT845" s="396"/>
      <c r="NBU845" s="396"/>
      <c r="NBV845" s="396"/>
      <c r="NBW845" s="396"/>
      <c r="NBX845" s="396"/>
      <c r="NBY845" s="396"/>
      <c r="NBZ845" s="396"/>
      <c r="NCA845" s="396"/>
      <c r="NCB845" s="396"/>
      <c r="NCC845" s="396"/>
      <c r="NCD845" s="396"/>
      <c r="NCE845" s="396"/>
      <c r="NCF845" s="396"/>
      <c r="NCG845" s="396"/>
      <c r="NCH845" s="396"/>
      <c r="NCI845" s="396"/>
      <c r="NCJ845" s="396"/>
      <c r="NCK845" s="396"/>
      <c r="NCL845" s="396"/>
      <c r="NCM845" s="396"/>
      <c r="NCN845" s="396"/>
      <c r="NCO845" s="396"/>
      <c r="NCP845" s="396"/>
      <c r="NCQ845" s="396"/>
      <c r="NCR845" s="396"/>
      <c r="NCS845" s="396"/>
      <c r="NCT845" s="396"/>
      <c r="NCU845" s="396"/>
      <c r="NCV845" s="396"/>
      <c r="NCW845" s="396"/>
      <c r="NCX845" s="396"/>
      <c r="NCY845" s="396"/>
      <c r="NCZ845" s="396"/>
      <c r="NDA845" s="396"/>
      <c r="NDB845" s="396"/>
      <c r="NDC845" s="396"/>
      <c r="NDD845" s="396"/>
      <c r="NDE845" s="396"/>
      <c r="NDF845" s="396"/>
      <c r="NDG845" s="396"/>
      <c r="NDH845" s="396"/>
      <c r="NDI845" s="396"/>
      <c r="NDJ845" s="396"/>
      <c r="NDK845" s="396"/>
      <c r="NDL845" s="396"/>
      <c r="NDM845" s="396"/>
      <c r="NDN845" s="396"/>
      <c r="NDO845" s="396"/>
      <c r="NDP845" s="396"/>
      <c r="NDQ845" s="396"/>
      <c r="NDR845" s="396"/>
      <c r="NDS845" s="396"/>
      <c r="NDT845" s="396"/>
      <c r="NDU845" s="396"/>
      <c r="NDV845" s="396"/>
      <c r="NDW845" s="396"/>
      <c r="NDX845" s="396"/>
      <c r="NDY845" s="396"/>
      <c r="NDZ845" s="396"/>
      <c r="NEA845" s="396"/>
      <c r="NEB845" s="396"/>
      <c r="NEC845" s="396"/>
      <c r="NED845" s="396"/>
      <c r="NEE845" s="396"/>
      <c r="NEF845" s="396"/>
      <c r="NEG845" s="396"/>
      <c r="NEH845" s="396"/>
      <c r="NEI845" s="396"/>
      <c r="NEJ845" s="396"/>
      <c r="NEK845" s="396"/>
      <c r="NEL845" s="396"/>
      <c r="NEM845" s="396"/>
      <c r="NEN845" s="396"/>
      <c r="NEO845" s="396"/>
      <c r="NEP845" s="396"/>
      <c r="NEQ845" s="396"/>
      <c r="NER845" s="396"/>
      <c r="NES845" s="396"/>
      <c r="NET845" s="396"/>
      <c r="NEU845" s="396"/>
      <c r="NEV845" s="396"/>
      <c r="NEW845" s="396"/>
      <c r="NEX845" s="396"/>
      <c r="NEY845" s="396"/>
      <c r="NEZ845" s="396"/>
      <c r="NFA845" s="396"/>
      <c r="NFB845" s="396"/>
      <c r="NFC845" s="396"/>
      <c r="NFD845" s="396"/>
      <c r="NFE845" s="396"/>
      <c r="NFF845" s="396"/>
      <c r="NFG845" s="396"/>
      <c r="NFH845" s="396"/>
      <c r="NFI845" s="396"/>
      <c r="NFJ845" s="396"/>
      <c r="NFK845" s="396"/>
      <c r="NFL845" s="396"/>
      <c r="NFM845" s="396"/>
      <c r="NFN845" s="396"/>
      <c r="NFO845" s="396"/>
      <c r="NFP845" s="396"/>
      <c r="NFQ845" s="396"/>
      <c r="NFR845" s="396"/>
      <c r="NFS845" s="396"/>
      <c r="NFT845" s="396"/>
      <c r="NFU845" s="396"/>
      <c r="NFV845" s="396"/>
      <c r="NFW845" s="396"/>
      <c r="NFX845" s="396"/>
      <c r="NFY845" s="396"/>
      <c r="NFZ845" s="396"/>
      <c r="NGA845" s="396"/>
      <c r="NGB845" s="396"/>
      <c r="NGC845" s="396"/>
      <c r="NGD845" s="396"/>
      <c r="NGE845" s="396"/>
      <c r="NGF845" s="396"/>
      <c r="NGG845" s="396"/>
      <c r="NGH845" s="396"/>
      <c r="NGI845" s="396"/>
      <c r="NGJ845" s="396"/>
      <c r="NGK845" s="396"/>
      <c r="NGL845" s="396"/>
      <c r="NGM845" s="396"/>
      <c r="NGN845" s="396"/>
      <c r="NGO845" s="396"/>
      <c r="NGP845" s="396"/>
      <c r="NGQ845" s="396"/>
      <c r="NGR845" s="396"/>
      <c r="NGS845" s="396"/>
      <c r="NGT845" s="396"/>
      <c r="NGU845" s="396"/>
      <c r="NGV845" s="396"/>
      <c r="NGW845" s="396"/>
      <c r="NGX845" s="396"/>
      <c r="NGY845" s="396"/>
      <c r="NGZ845" s="396"/>
      <c r="NHA845" s="396"/>
      <c r="NHB845" s="396"/>
      <c r="NHC845" s="396"/>
      <c r="NHD845" s="396"/>
      <c r="NHE845" s="396"/>
      <c r="NHF845" s="396"/>
      <c r="NHG845" s="396"/>
      <c r="NHH845" s="396"/>
      <c r="NHI845" s="396"/>
      <c r="NHJ845" s="396"/>
      <c r="NHK845" s="396"/>
      <c r="NHL845" s="396"/>
      <c r="NHM845" s="396"/>
      <c r="NHN845" s="396"/>
      <c r="NHO845" s="396"/>
      <c r="NHP845" s="396"/>
      <c r="NHQ845" s="396"/>
      <c r="NHR845" s="396"/>
      <c r="NHS845" s="396"/>
      <c r="NHT845" s="396"/>
      <c r="NHU845" s="396"/>
      <c r="NHV845" s="396"/>
      <c r="NHW845" s="396"/>
      <c r="NHX845" s="396"/>
      <c r="NHY845" s="396"/>
      <c r="NHZ845" s="396"/>
      <c r="NIA845" s="396"/>
      <c r="NIB845" s="396"/>
      <c r="NIC845" s="396"/>
      <c r="NID845" s="396"/>
      <c r="NIE845" s="396"/>
      <c r="NIF845" s="396"/>
      <c r="NIG845" s="396"/>
      <c r="NIH845" s="396"/>
      <c r="NII845" s="396"/>
      <c r="NIJ845" s="396"/>
      <c r="NIK845" s="396"/>
      <c r="NIL845" s="396"/>
      <c r="NIM845" s="396"/>
      <c r="NIN845" s="396"/>
      <c r="NIO845" s="396"/>
      <c r="NIP845" s="396"/>
      <c r="NIQ845" s="396"/>
      <c r="NIR845" s="396"/>
      <c r="NIS845" s="396"/>
      <c r="NIT845" s="396"/>
      <c r="NIU845" s="396"/>
      <c r="NIV845" s="396"/>
      <c r="NIW845" s="396"/>
      <c r="NIX845" s="396"/>
      <c r="NIY845" s="396"/>
      <c r="NIZ845" s="396"/>
      <c r="NJA845" s="396"/>
      <c r="NJB845" s="396"/>
      <c r="NJC845" s="396"/>
      <c r="NJD845" s="396"/>
      <c r="NJE845" s="396"/>
      <c r="NJF845" s="396"/>
      <c r="NJG845" s="396"/>
      <c r="NJH845" s="396"/>
      <c r="NJI845" s="396"/>
      <c r="NJJ845" s="396"/>
      <c r="NJK845" s="396"/>
      <c r="NJL845" s="396"/>
      <c r="NJM845" s="396"/>
      <c r="NJN845" s="396"/>
      <c r="NJO845" s="396"/>
      <c r="NJP845" s="396"/>
      <c r="NJQ845" s="396"/>
      <c r="NJR845" s="396"/>
      <c r="NJS845" s="396"/>
      <c r="NJT845" s="396"/>
      <c r="NJU845" s="396"/>
      <c r="NJV845" s="396"/>
      <c r="NJW845" s="396"/>
      <c r="NJX845" s="396"/>
      <c r="NJY845" s="396"/>
      <c r="NJZ845" s="396"/>
      <c r="NKA845" s="396"/>
      <c r="NKB845" s="396"/>
      <c r="NKC845" s="396"/>
      <c r="NKD845" s="396"/>
      <c r="NKE845" s="396"/>
      <c r="NKF845" s="396"/>
      <c r="NKG845" s="396"/>
      <c r="NKH845" s="396"/>
      <c r="NKI845" s="396"/>
      <c r="NKJ845" s="396"/>
      <c r="NKK845" s="396"/>
      <c r="NKL845" s="396"/>
      <c r="NKM845" s="396"/>
      <c r="NKN845" s="396"/>
      <c r="NKO845" s="396"/>
      <c r="NKP845" s="396"/>
      <c r="NKQ845" s="396"/>
      <c r="NKR845" s="396"/>
      <c r="NKS845" s="396"/>
      <c r="NKT845" s="396"/>
      <c r="NKU845" s="396"/>
      <c r="NKV845" s="396"/>
      <c r="NKW845" s="396"/>
      <c r="NKX845" s="396"/>
      <c r="NKY845" s="396"/>
      <c r="NKZ845" s="396"/>
      <c r="NLA845" s="396"/>
      <c r="NLB845" s="396"/>
      <c r="NLC845" s="396"/>
      <c r="NLD845" s="396"/>
      <c r="NLE845" s="396"/>
      <c r="NLF845" s="396"/>
      <c r="NLG845" s="396"/>
      <c r="NLH845" s="396"/>
      <c r="NLI845" s="396"/>
      <c r="NLJ845" s="396"/>
      <c r="NLK845" s="396"/>
      <c r="NLL845" s="396"/>
      <c r="NLM845" s="396"/>
      <c r="NLN845" s="396"/>
      <c r="NLO845" s="396"/>
      <c r="NLP845" s="396"/>
      <c r="NLQ845" s="396"/>
      <c r="NLR845" s="396"/>
      <c r="NLS845" s="396"/>
      <c r="NLT845" s="396"/>
      <c r="NLU845" s="396"/>
      <c r="NLV845" s="396"/>
      <c r="NLW845" s="396"/>
      <c r="NLX845" s="396"/>
      <c r="NLY845" s="396"/>
      <c r="NLZ845" s="396"/>
      <c r="NMA845" s="396"/>
      <c r="NMB845" s="396"/>
      <c r="NMC845" s="396"/>
      <c r="NMD845" s="396"/>
      <c r="NME845" s="396"/>
      <c r="NMF845" s="396"/>
      <c r="NMG845" s="396"/>
      <c r="NMH845" s="396"/>
      <c r="NMI845" s="396"/>
      <c r="NMJ845" s="396"/>
      <c r="NMK845" s="396"/>
      <c r="NML845" s="396"/>
      <c r="NMM845" s="396"/>
      <c r="NMN845" s="396"/>
      <c r="NMO845" s="396"/>
      <c r="NMP845" s="396"/>
      <c r="NMQ845" s="396"/>
      <c r="NMR845" s="396"/>
      <c r="NMS845" s="396"/>
      <c r="NMT845" s="396"/>
      <c r="NMU845" s="396"/>
      <c r="NMV845" s="396"/>
      <c r="NMW845" s="396"/>
      <c r="NMX845" s="396"/>
      <c r="NMY845" s="396"/>
      <c r="NMZ845" s="396"/>
      <c r="NNA845" s="396"/>
      <c r="NNB845" s="396"/>
      <c r="NNC845" s="396"/>
      <c r="NND845" s="396"/>
      <c r="NNE845" s="396"/>
      <c r="NNF845" s="396"/>
      <c r="NNG845" s="396"/>
      <c r="NNH845" s="396"/>
      <c r="NNI845" s="396"/>
      <c r="NNJ845" s="396"/>
      <c r="NNK845" s="396"/>
      <c r="NNL845" s="396"/>
      <c r="NNM845" s="396"/>
      <c r="NNN845" s="396"/>
      <c r="NNO845" s="396"/>
      <c r="NNP845" s="396"/>
      <c r="NNQ845" s="396"/>
      <c r="NNR845" s="396"/>
      <c r="NNS845" s="396"/>
      <c r="NNT845" s="396"/>
      <c r="NNU845" s="396"/>
      <c r="NNV845" s="396"/>
      <c r="NNW845" s="396"/>
      <c r="NNX845" s="396"/>
      <c r="NNY845" s="396"/>
      <c r="NNZ845" s="396"/>
      <c r="NOA845" s="396"/>
      <c r="NOB845" s="396"/>
      <c r="NOC845" s="396"/>
      <c r="NOD845" s="396"/>
      <c r="NOE845" s="396"/>
      <c r="NOF845" s="396"/>
      <c r="NOG845" s="396"/>
      <c r="NOH845" s="396"/>
      <c r="NOI845" s="396"/>
      <c r="NOJ845" s="396"/>
      <c r="NOK845" s="396"/>
      <c r="NOL845" s="396"/>
      <c r="NOM845" s="396"/>
      <c r="NON845" s="396"/>
      <c r="NOO845" s="396"/>
      <c r="NOP845" s="396"/>
      <c r="NOQ845" s="396"/>
      <c r="NOR845" s="396"/>
      <c r="NOS845" s="396"/>
      <c r="NOT845" s="396"/>
      <c r="NOU845" s="396"/>
      <c r="NOV845" s="396"/>
      <c r="NOW845" s="396"/>
      <c r="NOX845" s="396"/>
      <c r="NOY845" s="396"/>
      <c r="NOZ845" s="396"/>
      <c r="NPA845" s="396"/>
      <c r="NPB845" s="396"/>
      <c r="NPC845" s="396"/>
      <c r="NPD845" s="396"/>
      <c r="NPE845" s="396"/>
      <c r="NPF845" s="396"/>
      <c r="NPG845" s="396"/>
      <c r="NPH845" s="396"/>
      <c r="NPI845" s="396"/>
      <c r="NPJ845" s="396"/>
      <c r="NPK845" s="396"/>
      <c r="NPL845" s="396"/>
      <c r="NPM845" s="396"/>
      <c r="NPN845" s="396"/>
      <c r="NPO845" s="396"/>
      <c r="NPP845" s="396"/>
      <c r="NPQ845" s="396"/>
      <c r="NPR845" s="396"/>
      <c r="NPS845" s="396"/>
      <c r="NPT845" s="396"/>
      <c r="NPU845" s="396"/>
      <c r="NPV845" s="396"/>
      <c r="NPW845" s="396"/>
      <c r="NPX845" s="396"/>
      <c r="NPY845" s="396"/>
      <c r="NPZ845" s="396"/>
      <c r="NQA845" s="396"/>
      <c r="NQB845" s="396"/>
      <c r="NQC845" s="396"/>
      <c r="NQD845" s="396"/>
      <c r="NQE845" s="396"/>
      <c r="NQF845" s="396"/>
      <c r="NQG845" s="396"/>
      <c r="NQH845" s="396"/>
      <c r="NQI845" s="396"/>
      <c r="NQJ845" s="396"/>
      <c r="NQK845" s="396"/>
      <c r="NQL845" s="396"/>
      <c r="NQM845" s="396"/>
      <c r="NQN845" s="396"/>
      <c r="NQO845" s="396"/>
      <c r="NQP845" s="396"/>
      <c r="NQQ845" s="396"/>
      <c r="NQR845" s="396"/>
      <c r="NQS845" s="396"/>
      <c r="NQT845" s="396"/>
      <c r="NQU845" s="396"/>
      <c r="NQV845" s="396"/>
      <c r="NQW845" s="396"/>
      <c r="NQX845" s="396"/>
      <c r="NQY845" s="396"/>
      <c r="NQZ845" s="396"/>
      <c r="NRA845" s="396"/>
      <c r="NRB845" s="396"/>
      <c r="NRC845" s="396"/>
      <c r="NRD845" s="396"/>
      <c r="NRE845" s="396"/>
      <c r="NRF845" s="396"/>
      <c r="NRG845" s="396"/>
      <c r="NRH845" s="396"/>
      <c r="NRI845" s="396"/>
      <c r="NRJ845" s="396"/>
      <c r="NRK845" s="396"/>
      <c r="NRL845" s="396"/>
      <c r="NRM845" s="396"/>
      <c r="NRN845" s="396"/>
      <c r="NRO845" s="396"/>
      <c r="NRP845" s="396"/>
      <c r="NRQ845" s="396"/>
      <c r="NRR845" s="396"/>
      <c r="NRS845" s="396"/>
      <c r="NRT845" s="396"/>
      <c r="NRU845" s="396"/>
      <c r="NRV845" s="396"/>
      <c r="NRW845" s="396"/>
      <c r="NRX845" s="396"/>
      <c r="NRY845" s="396"/>
      <c r="NRZ845" s="396"/>
      <c r="NSA845" s="396"/>
      <c r="NSB845" s="396"/>
      <c r="NSC845" s="396"/>
      <c r="NSD845" s="396"/>
      <c r="NSE845" s="396"/>
      <c r="NSF845" s="396"/>
      <c r="NSG845" s="396"/>
      <c r="NSH845" s="396"/>
      <c r="NSI845" s="396"/>
      <c r="NSJ845" s="396"/>
      <c r="NSK845" s="396"/>
      <c r="NSL845" s="396"/>
      <c r="NSM845" s="396"/>
      <c r="NSN845" s="396"/>
      <c r="NSO845" s="396"/>
      <c r="NSP845" s="396"/>
      <c r="NSQ845" s="396"/>
      <c r="NSR845" s="396"/>
      <c r="NSS845" s="396"/>
      <c r="NST845" s="396"/>
      <c r="NSU845" s="396"/>
      <c r="NSV845" s="396"/>
      <c r="NSW845" s="396"/>
      <c r="NSX845" s="396"/>
      <c r="NSY845" s="396"/>
      <c r="NSZ845" s="396"/>
      <c r="NTA845" s="396"/>
      <c r="NTB845" s="396"/>
      <c r="NTC845" s="396"/>
      <c r="NTD845" s="396"/>
      <c r="NTE845" s="396"/>
      <c r="NTF845" s="396"/>
      <c r="NTG845" s="396"/>
      <c r="NTH845" s="396"/>
      <c r="NTI845" s="396"/>
      <c r="NTJ845" s="396"/>
      <c r="NTK845" s="396"/>
      <c r="NTL845" s="396"/>
      <c r="NTM845" s="396"/>
      <c r="NTN845" s="396"/>
      <c r="NTO845" s="396"/>
      <c r="NTP845" s="396"/>
      <c r="NTQ845" s="396"/>
      <c r="NTR845" s="396"/>
      <c r="NTS845" s="396"/>
      <c r="NTT845" s="396"/>
      <c r="NTU845" s="396"/>
      <c r="NTV845" s="396"/>
      <c r="NTW845" s="396"/>
      <c r="NTX845" s="396"/>
      <c r="NTY845" s="396"/>
      <c r="NTZ845" s="396"/>
      <c r="NUA845" s="396"/>
      <c r="NUB845" s="396"/>
      <c r="NUC845" s="396"/>
      <c r="NUD845" s="396"/>
      <c r="NUE845" s="396"/>
      <c r="NUF845" s="396"/>
      <c r="NUG845" s="396"/>
      <c r="NUH845" s="396"/>
      <c r="NUI845" s="396"/>
      <c r="NUJ845" s="396"/>
      <c r="NUK845" s="396"/>
      <c r="NUL845" s="396"/>
      <c r="NUM845" s="396"/>
      <c r="NUN845" s="396"/>
      <c r="NUO845" s="396"/>
      <c r="NUP845" s="396"/>
      <c r="NUQ845" s="396"/>
      <c r="NUR845" s="396"/>
      <c r="NUS845" s="396"/>
      <c r="NUT845" s="396"/>
      <c r="NUU845" s="396"/>
      <c r="NUV845" s="396"/>
      <c r="NUW845" s="396"/>
      <c r="NUX845" s="396"/>
      <c r="NUY845" s="396"/>
      <c r="NUZ845" s="396"/>
      <c r="NVA845" s="396"/>
      <c r="NVB845" s="396"/>
      <c r="NVC845" s="396"/>
      <c r="NVD845" s="396"/>
      <c r="NVE845" s="396"/>
      <c r="NVF845" s="396"/>
      <c r="NVG845" s="396"/>
      <c r="NVH845" s="396"/>
      <c r="NVI845" s="396"/>
      <c r="NVJ845" s="396"/>
      <c r="NVK845" s="396"/>
      <c r="NVL845" s="396"/>
      <c r="NVM845" s="396"/>
      <c r="NVN845" s="396"/>
      <c r="NVO845" s="396"/>
      <c r="NVP845" s="396"/>
      <c r="NVQ845" s="396"/>
      <c r="NVR845" s="396"/>
      <c r="NVS845" s="396"/>
      <c r="NVT845" s="396"/>
      <c r="NVU845" s="396"/>
      <c r="NVV845" s="396"/>
      <c r="NVW845" s="396"/>
      <c r="NVX845" s="396"/>
      <c r="NVY845" s="396"/>
      <c r="NVZ845" s="396"/>
      <c r="NWA845" s="396"/>
      <c r="NWB845" s="396"/>
      <c r="NWC845" s="396"/>
      <c r="NWD845" s="396"/>
      <c r="NWE845" s="396"/>
      <c r="NWF845" s="396"/>
      <c r="NWG845" s="396"/>
      <c r="NWH845" s="396"/>
      <c r="NWI845" s="396"/>
      <c r="NWJ845" s="396"/>
      <c r="NWK845" s="396"/>
      <c r="NWL845" s="396"/>
      <c r="NWM845" s="396"/>
      <c r="NWN845" s="396"/>
      <c r="NWO845" s="396"/>
      <c r="NWP845" s="396"/>
      <c r="NWQ845" s="396"/>
      <c r="NWR845" s="396"/>
      <c r="NWS845" s="396"/>
      <c r="NWT845" s="396"/>
      <c r="NWU845" s="396"/>
      <c r="NWV845" s="396"/>
      <c r="NWW845" s="396"/>
      <c r="NWX845" s="396"/>
      <c r="NWY845" s="396"/>
      <c r="NWZ845" s="396"/>
      <c r="NXA845" s="396"/>
      <c r="NXB845" s="396"/>
      <c r="NXC845" s="396"/>
      <c r="NXD845" s="396"/>
      <c r="NXE845" s="396"/>
      <c r="NXF845" s="396"/>
      <c r="NXG845" s="396"/>
      <c r="NXH845" s="396"/>
      <c r="NXI845" s="396"/>
      <c r="NXJ845" s="396"/>
      <c r="NXK845" s="396"/>
      <c r="NXL845" s="396"/>
      <c r="NXM845" s="396"/>
      <c r="NXN845" s="396"/>
      <c r="NXO845" s="396"/>
      <c r="NXP845" s="396"/>
      <c r="NXQ845" s="396"/>
      <c r="NXR845" s="396"/>
      <c r="NXS845" s="396"/>
      <c r="NXT845" s="396"/>
      <c r="NXU845" s="396"/>
      <c r="NXV845" s="396"/>
      <c r="NXW845" s="396"/>
      <c r="NXX845" s="396"/>
      <c r="NXY845" s="396"/>
      <c r="NXZ845" s="396"/>
      <c r="NYA845" s="396"/>
      <c r="NYB845" s="396"/>
      <c r="NYC845" s="396"/>
      <c r="NYD845" s="396"/>
      <c r="NYE845" s="396"/>
      <c r="NYF845" s="396"/>
      <c r="NYG845" s="396"/>
      <c r="NYH845" s="396"/>
      <c r="NYI845" s="396"/>
      <c r="NYJ845" s="396"/>
      <c r="NYK845" s="396"/>
      <c r="NYL845" s="396"/>
      <c r="NYM845" s="396"/>
      <c r="NYN845" s="396"/>
      <c r="NYO845" s="396"/>
      <c r="NYP845" s="396"/>
      <c r="NYQ845" s="396"/>
      <c r="NYR845" s="396"/>
      <c r="NYS845" s="396"/>
      <c r="NYT845" s="396"/>
      <c r="NYU845" s="396"/>
      <c r="NYV845" s="396"/>
      <c r="NYW845" s="396"/>
      <c r="NYX845" s="396"/>
      <c r="NYY845" s="396"/>
      <c r="NYZ845" s="396"/>
      <c r="NZA845" s="396"/>
      <c r="NZB845" s="396"/>
      <c r="NZC845" s="396"/>
      <c r="NZD845" s="396"/>
      <c r="NZE845" s="396"/>
      <c r="NZF845" s="396"/>
      <c r="NZG845" s="396"/>
      <c r="NZH845" s="396"/>
      <c r="NZI845" s="396"/>
      <c r="NZJ845" s="396"/>
      <c r="NZK845" s="396"/>
      <c r="NZL845" s="396"/>
      <c r="NZM845" s="396"/>
      <c r="NZN845" s="396"/>
      <c r="NZO845" s="396"/>
      <c r="NZP845" s="396"/>
      <c r="NZQ845" s="396"/>
      <c r="NZR845" s="396"/>
      <c r="NZS845" s="396"/>
      <c r="NZT845" s="396"/>
      <c r="NZU845" s="396"/>
      <c r="NZV845" s="396"/>
      <c r="NZW845" s="396"/>
      <c r="NZX845" s="396"/>
      <c r="NZY845" s="396"/>
      <c r="NZZ845" s="396"/>
      <c r="OAA845" s="396"/>
      <c r="OAB845" s="396"/>
      <c r="OAC845" s="396"/>
      <c r="OAD845" s="396"/>
      <c r="OAE845" s="396"/>
      <c r="OAF845" s="396"/>
      <c r="OAG845" s="396"/>
      <c r="OAH845" s="396"/>
      <c r="OAI845" s="396"/>
      <c r="OAJ845" s="396"/>
      <c r="OAK845" s="396"/>
      <c r="OAL845" s="396"/>
      <c r="OAM845" s="396"/>
      <c r="OAN845" s="396"/>
      <c r="OAO845" s="396"/>
      <c r="OAP845" s="396"/>
      <c r="OAQ845" s="396"/>
      <c r="OAR845" s="396"/>
      <c r="OAS845" s="396"/>
      <c r="OAT845" s="396"/>
      <c r="OAU845" s="396"/>
      <c r="OAV845" s="396"/>
      <c r="OAW845" s="396"/>
      <c r="OAX845" s="396"/>
      <c r="OAY845" s="396"/>
      <c r="OAZ845" s="396"/>
      <c r="OBA845" s="396"/>
      <c r="OBB845" s="396"/>
      <c r="OBC845" s="396"/>
      <c r="OBD845" s="396"/>
      <c r="OBE845" s="396"/>
      <c r="OBF845" s="396"/>
      <c r="OBG845" s="396"/>
      <c r="OBH845" s="396"/>
      <c r="OBI845" s="396"/>
      <c r="OBJ845" s="396"/>
      <c r="OBK845" s="396"/>
      <c r="OBL845" s="396"/>
      <c r="OBM845" s="396"/>
      <c r="OBN845" s="396"/>
      <c r="OBO845" s="396"/>
      <c r="OBP845" s="396"/>
      <c r="OBQ845" s="396"/>
      <c r="OBR845" s="396"/>
      <c r="OBS845" s="396"/>
      <c r="OBT845" s="396"/>
      <c r="OBU845" s="396"/>
      <c r="OBV845" s="396"/>
      <c r="OBW845" s="396"/>
      <c r="OBX845" s="396"/>
      <c r="OBY845" s="396"/>
      <c r="OBZ845" s="396"/>
      <c r="OCA845" s="396"/>
      <c r="OCB845" s="396"/>
      <c r="OCC845" s="396"/>
      <c r="OCD845" s="396"/>
      <c r="OCE845" s="396"/>
      <c r="OCF845" s="396"/>
      <c r="OCG845" s="396"/>
      <c r="OCH845" s="396"/>
      <c r="OCI845" s="396"/>
      <c r="OCJ845" s="396"/>
      <c r="OCK845" s="396"/>
      <c r="OCL845" s="396"/>
      <c r="OCM845" s="396"/>
      <c r="OCN845" s="396"/>
      <c r="OCO845" s="396"/>
      <c r="OCP845" s="396"/>
      <c r="OCQ845" s="396"/>
      <c r="OCR845" s="396"/>
      <c r="OCS845" s="396"/>
      <c r="OCT845" s="396"/>
      <c r="OCU845" s="396"/>
      <c r="OCV845" s="396"/>
      <c r="OCW845" s="396"/>
      <c r="OCX845" s="396"/>
      <c r="OCY845" s="396"/>
      <c r="OCZ845" s="396"/>
      <c r="ODA845" s="396"/>
      <c r="ODB845" s="396"/>
      <c r="ODC845" s="396"/>
      <c r="ODD845" s="396"/>
      <c r="ODE845" s="396"/>
      <c r="ODF845" s="396"/>
      <c r="ODG845" s="396"/>
      <c r="ODH845" s="396"/>
      <c r="ODI845" s="396"/>
      <c r="ODJ845" s="396"/>
      <c r="ODK845" s="396"/>
      <c r="ODL845" s="396"/>
      <c r="ODM845" s="396"/>
      <c r="ODN845" s="396"/>
      <c r="ODO845" s="396"/>
      <c r="ODP845" s="396"/>
      <c r="ODQ845" s="396"/>
      <c r="ODR845" s="396"/>
      <c r="ODS845" s="396"/>
      <c r="ODT845" s="396"/>
      <c r="ODU845" s="396"/>
      <c r="ODV845" s="396"/>
      <c r="ODW845" s="396"/>
      <c r="ODX845" s="396"/>
      <c r="ODY845" s="396"/>
      <c r="ODZ845" s="396"/>
      <c r="OEA845" s="396"/>
      <c r="OEB845" s="396"/>
      <c r="OEC845" s="396"/>
      <c r="OED845" s="396"/>
      <c r="OEE845" s="396"/>
      <c r="OEF845" s="396"/>
      <c r="OEG845" s="396"/>
      <c r="OEH845" s="396"/>
      <c r="OEI845" s="396"/>
      <c r="OEJ845" s="396"/>
      <c r="OEK845" s="396"/>
      <c r="OEL845" s="396"/>
      <c r="OEM845" s="396"/>
      <c r="OEN845" s="396"/>
      <c r="OEO845" s="396"/>
      <c r="OEP845" s="396"/>
      <c r="OEQ845" s="396"/>
      <c r="OER845" s="396"/>
      <c r="OES845" s="396"/>
      <c r="OET845" s="396"/>
      <c r="OEU845" s="396"/>
      <c r="OEV845" s="396"/>
      <c r="OEW845" s="396"/>
      <c r="OEX845" s="396"/>
      <c r="OEY845" s="396"/>
      <c r="OEZ845" s="396"/>
      <c r="OFA845" s="396"/>
      <c r="OFB845" s="396"/>
      <c r="OFC845" s="396"/>
      <c r="OFD845" s="396"/>
      <c r="OFE845" s="396"/>
      <c r="OFF845" s="396"/>
      <c r="OFG845" s="396"/>
      <c r="OFH845" s="396"/>
      <c r="OFI845" s="396"/>
      <c r="OFJ845" s="396"/>
      <c r="OFK845" s="396"/>
      <c r="OFL845" s="396"/>
      <c r="OFM845" s="396"/>
      <c r="OFN845" s="396"/>
      <c r="OFO845" s="396"/>
      <c r="OFP845" s="396"/>
      <c r="OFQ845" s="396"/>
      <c r="OFR845" s="396"/>
      <c r="OFS845" s="396"/>
      <c r="OFT845" s="396"/>
      <c r="OFU845" s="396"/>
      <c r="OFV845" s="396"/>
      <c r="OFW845" s="396"/>
      <c r="OFX845" s="396"/>
      <c r="OFY845" s="396"/>
      <c r="OFZ845" s="396"/>
      <c r="OGA845" s="396"/>
      <c r="OGB845" s="396"/>
      <c r="OGC845" s="396"/>
      <c r="OGD845" s="396"/>
      <c r="OGE845" s="396"/>
      <c r="OGF845" s="396"/>
      <c r="OGG845" s="396"/>
      <c r="OGH845" s="396"/>
      <c r="OGI845" s="396"/>
      <c r="OGJ845" s="396"/>
      <c r="OGK845" s="396"/>
      <c r="OGL845" s="396"/>
      <c r="OGM845" s="396"/>
      <c r="OGN845" s="396"/>
      <c r="OGO845" s="396"/>
      <c r="OGP845" s="396"/>
      <c r="OGQ845" s="396"/>
      <c r="OGR845" s="396"/>
      <c r="OGS845" s="396"/>
      <c r="OGT845" s="396"/>
      <c r="OGU845" s="396"/>
      <c r="OGV845" s="396"/>
      <c r="OGW845" s="396"/>
      <c r="OGX845" s="396"/>
      <c r="OGY845" s="396"/>
      <c r="OGZ845" s="396"/>
      <c r="OHA845" s="396"/>
      <c r="OHB845" s="396"/>
      <c r="OHC845" s="396"/>
      <c r="OHD845" s="396"/>
      <c r="OHE845" s="396"/>
      <c r="OHF845" s="396"/>
      <c r="OHG845" s="396"/>
      <c r="OHH845" s="396"/>
      <c r="OHI845" s="396"/>
      <c r="OHJ845" s="396"/>
      <c r="OHK845" s="396"/>
      <c r="OHL845" s="396"/>
      <c r="OHM845" s="396"/>
      <c r="OHN845" s="396"/>
      <c r="OHO845" s="396"/>
      <c r="OHP845" s="396"/>
      <c r="OHQ845" s="396"/>
      <c r="OHR845" s="396"/>
      <c r="OHS845" s="396"/>
      <c r="OHT845" s="396"/>
      <c r="OHU845" s="396"/>
      <c r="OHV845" s="396"/>
      <c r="OHW845" s="396"/>
      <c r="OHX845" s="396"/>
      <c r="OHY845" s="396"/>
      <c r="OHZ845" s="396"/>
      <c r="OIA845" s="396"/>
      <c r="OIB845" s="396"/>
      <c r="OIC845" s="396"/>
      <c r="OID845" s="396"/>
      <c r="OIE845" s="396"/>
      <c r="OIF845" s="396"/>
      <c r="OIG845" s="396"/>
      <c r="OIH845" s="396"/>
      <c r="OII845" s="396"/>
      <c r="OIJ845" s="396"/>
      <c r="OIK845" s="396"/>
      <c r="OIL845" s="396"/>
      <c r="OIM845" s="396"/>
      <c r="OIN845" s="396"/>
      <c r="OIO845" s="396"/>
      <c r="OIP845" s="396"/>
      <c r="OIQ845" s="396"/>
      <c r="OIR845" s="396"/>
      <c r="OIS845" s="396"/>
      <c r="OIT845" s="396"/>
      <c r="OIU845" s="396"/>
      <c r="OIV845" s="396"/>
      <c r="OIW845" s="396"/>
      <c r="OIX845" s="396"/>
      <c r="OIY845" s="396"/>
      <c r="OIZ845" s="396"/>
      <c r="OJA845" s="396"/>
      <c r="OJB845" s="396"/>
      <c r="OJC845" s="396"/>
      <c r="OJD845" s="396"/>
      <c r="OJE845" s="396"/>
      <c r="OJF845" s="396"/>
      <c r="OJG845" s="396"/>
      <c r="OJH845" s="396"/>
      <c r="OJI845" s="396"/>
      <c r="OJJ845" s="396"/>
      <c r="OJK845" s="396"/>
      <c r="OJL845" s="396"/>
      <c r="OJM845" s="396"/>
      <c r="OJN845" s="396"/>
      <c r="OJO845" s="396"/>
      <c r="OJP845" s="396"/>
      <c r="OJQ845" s="396"/>
      <c r="OJR845" s="396"/>
      <c r="OJS845" s="396"/>
      <c r="OJT845" s="396"/>
      <c r="OJU845" s="396"/>
      <c r="OJV845" s="396"/>
      <c r="OJW845" s="396"/>
      <c r="OJX845" s="396"/>
      <c r="OJY845" s="396"/>
      <c r="OJZ845" s="396"/>
      <c r="OKA845" s="396"/>
      <c r="OKB845" s="396"/>
      <c r="OKC845" s="396"/>
      <c r="OKD845" s="396"/>
      <c r="OKE845" s="396"/>
      <c r="OKF845" s="396"/>
      <c r="OKG845" s="396"/>
      <c r="OKH845" s="396"/>
      <c r="OKI845" s="396"/>
      <c r="OKJ845" s="396"/>
      <c r="OKK845" s="396"/>
      <c r="OKL845" s="396"/>
      <c r="OKM845" s="396"/>
      <c r="OKN845" s="396"/>
      <c r="OKO845" s="396"/>
      <c r="OKP845" s="396"/>
      <c r="OKQ845" s="396"/>
      <c r="OKR845" s="396"/>
      <c r="OKS845" s="396"/>
      <c r="OKT845" s="396"/>
      <c r="OKU845" s="396"/>
      <c r="OKV845" s="396"/>
      <c r="OKW845" s="396"/>
      <c r="OKX845" s="396"/>
      <c r="OKY845" s="396"/>
      <c r="OKZ845" s="396"/>
      <c r="OLA845" s="396"/>
      <c r="OLB845" s="396"/>
      <c r="OLC845" s="396"/>
      <c r="OLD845" s="396"/>
      <c r="OLE845" s="396"/>
      <c r="OLF845" s="396"/>
      <c r="OLG845" s="396"/>
      <c r="OLH845" s="396"/>
      <c r="OLI845" s="396"/>
      <c r="OLJ845" s="396"/>
      <c r="OLK845" s="396"/>
      <c r="OLL845" s="396"/>
      <c r="OLM845" s="396"/>
      <c r="OLN845" s="396"/>
      <c r="OLO845" s="396"/>
      <c r="OLP845" s="396"/>
      <c r="OLQ845" s="396"/>
      <c r="OLR845" s="396"/>
      <c r="OLS845" s="396"/>
      <c r="OLT845" s="396"/>
      <c r="OLU845" s="396"/>
      <c r="OLV845" s="396"/>
      <c r="OLW845" s="396"/>
      <c r="OLX845" s="396"/>
      <c r="OLY845" s="396"/>
      <c r="OLZ845" s="396"/>
      <c r="OMA845" s="396"/>
      <c r="OMB845" s="396"/>
      <c r="OMC845" s="396"/>
      <c r="OMD845" s="396"/>
      <c r="OME845" s="396"/>
      <c r="OMF845" s="396"/>
      <c r="OMG845" s="396"/>
      <c r="OMH845" s="396"/>
      <c r="OMI845" s="396"/>
      <c r="OMJ845" s="396"/>
      <c r="OMK845" s="396"/>
      <c r="OML845" s="396"/>
      <c r="OMM845" s="396"/>
      <c r="OMN845" s="396"/>
      <c r="OMO845" s="396"/>
      <c r="OMP845" s="396"/>
      <c r="OMQ845" s="396"/>
      <c r="OMR845" s="396"/>
      <c r="OMS845" s="396"/>
      <c r="OMT845" s="396"/>
      <c r="OMU845" s="396"/>
      <c r="OMV845" s="396"/>
      <c r="OMW845" s="396"/>
      <c r="OMX845" s="396"/>
      <c r="OMY845" s="396"/>
      <c r="OMZ845" s="396"/>
      <c r="ONA845" s="396"/>
      <c r="ONB845" s="396"/>
      <c r="ONC845" s="396"/>
      <c r="OND845" s="396"/>
      <c r="ONE845" s="396"/>
      <c r="ONF845" s="396"/>
      <c r="ONG845" s="396"/>
      <c r="ONH845" s="396"/>
      <c r="ONI845" s="396"/>
      <c r="ONJ845" s="396"/>
      <c r="ONK845" s="396"/>
      <c r="ONL845" s="396"/>
      <c r="ONM845" s="396"/>
      <c r="ONN845" s="396"/>
      <c r="ONO845" s="396"/>
      <c r="ONP845" s="396"/>
      <c r="ONQ845" s="396"/>
      <c r="ONR845" s="396"/>
      <c r="ONS845" s="396"/>
      <c r="ONT845" s="396"/>
      <c r="ONU845" s="396"/>
      <c r="ONV845" s="396"/>
      <c r="ONW845" s="396"/>
      <c r="ONX845" s="396"/>
      <c r="ONY845" s="396"/>
      <c r="ONZ845" s="396"/>
      <c r="OOA845" s="396"/>
      <c r="OOB845" s="396"/>
      <c r="OOC845" s="396"/>
      <c r="OOD845" s="396"/>
      <c r="OOE845" s="396"/>
      <c r="OOF845" s="396"/>
      <c r="OOG845" s="396"/>
      <c r="OOH845" s="396"/>
      <c r="OOI845" s="396"/>
      <c r="OOJ845" s="396"/>
      <c r="OOK845" s="396"/>
      <c r="OOL845" s="396"/>
      <c r="OOM845" s="396"/>
      <c r="OON845" s="396"/>
      <c r="OOO845" s="396"/>
      <c r="OOP845" s="396"/>
      <c r="OOQ845" s="396"/>
      <c r="OOR845" s="396"/>
      <c r="OOS845" s="396"/>
      <c r="OOT845" s="396"/>
      <c r="OOU845" s="396"/>
      <c r="OOV845" s="396"/>
      <c r="OOW845" s="396"/>
      <c r="OOX845" s="396"/>
      <c r="OOY845" s="396"/>
      <c r="OOZ845" s="396"/>
      <c r="OPA845" s="396"/>
      <c r="OPB845" s="396"/>
      <c r="OPC845" s="396"/>
      <c r="OPD845" s="396"/>
      <c r="OPE845" s="396"/>
      <c r="OPF845" s="396"/>
      <c r="OPG845" s="396"/>
      <c r="OPH845" s="396"/>
      <c r="OPI845" s="396"/>
      <c r="OPJ845" s="396"/>
      <c r="OPK845" s="396"/>
      <c r="OPL845" s="396"/>
      <c r="OPM845" s="396"/>
      <c r="OPN845" s="396"/>
      <c r="OPO845" s="396"/>
      <c r="OPP845" s="396"/>
      <c r="OPQ845" s="396"/>
      <c r="OPR845" s="396"/>
      <c r="OPS845" s="396"/>
      <c r="OPT845" s="396"/>
      <c r="OPU845" s="396"/>
      <c r="OPV845" s="396"/>
      <c r="OPW845" s="396"/>
      <c r="OPX845" s="396"/>
      <c r="OPY845" s="396"/>
      <c r="OPZ845" s="396"/>
      <c r="OQA845" s="396"/>
      <c r="OQB845" s="396"/>
      <c r="OQC845" s="396"/>
      <c r="OQD845" s="396"/>
      <c r="OQE845" s="396"/>
      <c r="OQF845" s="396"/>
      <c r="OQG845" s="396"/>
      <c r="OQH845" s="396"/>
      <c r="OQI845" s="396"/>
      <c r="OQJ845" s="396"/>
      <c r="OQK845" s="396"/>
      <c r="OQL845" s="396"/>
      <c r="OQM845" s="396"/>
      <c r="OQN845" s="396"/>
      <c r="OQO845" s="396"/>
      <c r="OQP845" s="396"/>
      <c r="OQQ845" s="396"/>
      <c r="OQR845" s="396"/>
      <c r="OQS845" s="396"/>
      <c r="OQT845" s="396"/>
      <c r="OQU845" s="396"/>
      <c r="OQV845" s="396"/>
      <c r="OQW845" s="396"/>
      <c r="OQX845" s="396"/>
      <c r="OQY845" s="396"/>
      <c r="OQZ845" s="396"/>
      <c r="ORA845" s="396"/>
      <c r="ORB845" s="396"/>
      <c r="ORC845" s="396"/>
      <c r="ORD845" s="396"/>
      <c r="ORE845" s="396"/>
      <c r="ORF845" s="396"/>
      <c r="ORG845" s="396"/>
      <c r="ORH845" s="396"/>
      <c r="ORI845" s="396"/>
      <c r="ORJ845" s="396"/>
      <c r="ORK845" s="396"/>
      <c r="ORL845" s="396"/>
      <c r="ORM845" s="396"/>
      <c r="ORN845" s="396"/>
      <c r="ORO845" s="396"/>
      <c r="ORP845" s="396"/>
      <c r="ORQ845" s="396"/>
      <c r="ORR845" s="396"/>
      <c r="ORS845" s="396"/>
      <c r="ORT845" s="396"/>
      <c r="ORU845" s="396"/>
      <c r="ORV845" s="396"/>
      <c r="ORW845" s="396"/>
      <c r="ORX845" s="396"/>
      <c r="ORY845" s="396"/>
      <c r="ORZ845" s="396"/>
      <c r="OSA845" s="396"/>
      <c r="OSB845" s="396"/>
      <c r="OSC845" s="396"/>
      <c r="OSD845" s="396"/>
      <c r="OSE845" s="396"/>
      <c r="OSF845" s="396"/>
      <c r="OSG845" s="396"/>
      <c r="OSH845" s="396"/>
      <c r="OSI845" s="396"/>
      <c r="OSJ845" s="396"/>
      <c r="OSK845" s="396"/>
      <c r="OSL845" s="396"/>
      <c r="OSM845" s="396"/>
      <c r="OSN845" s="396"/>
      <c r="OSO845" s="396"/>
      <c r="OSP845" s="396"/>
      <c r="OSQ845" s="396"/>
      <c r="OSR845" s="396"/>
      <c r="OSS845" s="396"/>
      <c r="OST845" s="396"/>
      <c r="OSU845" s="396"/>
      <c r="OSV845" s="396"/>
      <c r="OSW845" s="396"/>
      <c r="OSX845" s="396"/>
      <c r="OSY845" s="396"/>
      <c r="OSZ845" s="396"/>
      <c r="OTA845" s="396"/>
      <c r="OTB845" s="396"/>
      <c r="OTC845" s="396"/>
      <c r="OTD845" s="396"/>
      <c r="OTE845" s="396"/>
      <c r="OTF845" s="396"/>
      <c r="OTG845" s="396"/>
      <c r="OTH845" s="396"/>
      <c r="OTI845" s="396"/>
      <c r="OTJ845" s="396"/>
      <c r="OTK845" s="396"/>
      <c r="OTL845" s="396"/>
      <c r="OTM845" s="396"/>
      <c r="OTN845" s="396"/>
      <c r="OTO845" s="396"/>
      <c r="OTP845" s="396"/>
      <c r="OTQ845" s="396"/>
      <c r="OTR845" s="396"/>
      <c r="OTS845" s="396"/>
      <c r="OTT845" s="396"/>
      <c r="OTU845" s="396"/>
      <c r="OTV845" s="396"/>
      <c r="OTW845" s="396"/>
      <c r="OTX845" s="396"/>
      <c r="OTY845" s="396"/>
      <c r="OTZ845" s="396"/>
      <c r="OUA845" s="396"/>
      <c r="OUB845" s="396"/>
      <c r="OUC845" s="396"/>
      <c r="OUD845" s="396"/>
      <c r="OUE845" s="396"/>
      <c r="OUF845" s="396"/>
      <c r="OUG845" s="396"/>
      <c r="OUH845" s="396"/>
      <c r="OUI845" s="396"/>
      <c r="OUJ845" s="396"/>
      <c r="OUK845" s="396"/>
      <c r="OUL845" s="396"/>
      <c r="OUM845" s="396"/>
      <c r="OUN845" s="396"/>
      <c r="OUO845" s="396"/>
      <c r="OUP845" s="396"/>
      <c r="OUQ845" s="396"/>
      <c r="OUR845" s="396"/>
      <c r="OUS845" s="396"/>
      <c r="OUT845" s="396"/>
      <c r="OUU845" s="396"/>
      <c r="OUV845" s="396"/>
      <c r="OUW845" s="396"/>
      <c r="OUX845" s="396"/>
      <c r="OUY845" s="396"/>
      <c r="OUZ845" s="396"/>
      <c r="OVA845" s="396"/>
      <c r="OVB845" s="396"/>
      <c r="OVC845" s="396"/>
      <c r="OVD845" s="396"/>
      <c r="OVE845" s="396"/>
      <c r="OVF845" s="396"/>
      <c r="OVG845" s="396"/>
      <c r="OVH845" s="396"/>
      <c r="OVI845" s="396"/>
      <c r="OVJ845" s="396"/>
      <c r="OVK845" s="396"/>
      <c r="OVL845" s="396"/>
      <c r="OVM845" s="396"/>
      <c r="OVN845" s="396"/>
      <c r="OVO845" s="396"/>
      <c r="OVP845" s="396"/>
      <c r="OVQ845" s="396"/>
      <c r="OVR845" s="396"/>
      <c r="OVS845" s="396"/>
      <c r="OVT845" s="396"/>
      <c r="OVU845" s="396"/>
      <c r="OVV845" s="396"/>
      <c r="OVW845" s="396"/>
      <c r="OVX845" s="396"/>
      <c r="OVY845" s="396"/>
      <c r="OVZ845" s="396"/>
      <c r="OWA845" s="396"/>
      <c r="OWB845" s="396"/>
      <c r="OWC845" s="396"/>
      <c r="OWD845" s="396"/>
      <c r="OWE845" s="396"/>
      <c r="OWF845" s="396"/>
      <c r="OWG845" s="396"/>
      <c r="OWH845" s="396"/>
      <c r="OWI845" s="396"/>
      <c r="OWJ845" s="396"/>
      <c r="OWK845" s="396"/>
      <c r="OWL845" s="396"/>
      <c r="OWM845" s="396"/>
      <c r="OWN845" s="396"/>
      <c r="OWO845" s="396"/>
      <c r="OWP845" s="396"/>
      <c r="OWQ845" s="396"/>
      <c r="OWR845" s="396"/>
      <c r="OWS845" s="396"/>
      <c r="OWT845" s="396"/>
      <c r="OWU845" s="396"/>
      <c r="OWV845" s="396"/>
      <c r="OWW845" s="396"/>
      <c r="OWX845" s="396"/>
      <c r="OWY845" s="396"/>
      <c r="OWZ845" s="396"/>
      <c r="OXA845" s="396"/>
      <c r="OXB845" s="396"/>
      <c r="OXC845" s="396"/>
      <c r="OXD845" s="396"/>
      <c r="OXE845" s="396"/>
      <c r="OXF845" s="396"/>
      <c r="OXG845" s="396"/>
      <c r="OXH845" s="396"/>
      <c r="OXI845" s="396"/>
      <c r="OXJ845" s="396"/>
      <c r="OXK845" s="396"/>
      <c r="OXL845" s="396"/>
      <c r="OXM845" s="396"/>
      <c r="OXN845" s="396"/>
      <c r="OXO845" s="396"/>
      <c r="OXP845" s="396"/>
      <c r="OXQ845" s="396"/>
      <c r="OXR845" s="396"/>
      <c r="OXS845" s="396"/>
      <c r="OXT845" s="396"/>
      <c r="OXU845" s="396"/>
      <c r="OXV845" s="396"/>
      <c r="OXW845" s="396"/>
      <c r="OXX845" s="396"/>
      <c r="OXY845" s="396"/>
      <c r="OXZ845" s="396"/>
      <c r="OYA845" s="396"/>
      <c r="OYB845" s="396"/>
      <c r="OYC845" s="396"/>
      <c r="OYD845" s="396"/>
      <c r="OYE845" s="396"/>
      <c r="OYF845" s="396"/>
      <c r="OYG845" s="396"/>
      <c r="OYH845" s="396"/>
      <c r="OYI845" s="396"/>
      <c r="OYJ845" s="396"/>
      <c r="OYK845" s="396"/>
      <c r="OYL845" s="396"/>
      <c r="OYM845" s="396"/>
      <c r="OYN845" s="396"/>
      <c r="OYO845" s="396"/>
      <c r="OYP845" s="396"/>
      <c r="OYQ845" s="396"/>
      <c r="OYR845" s="396"/>
      <c r="OYS845" s="396"/>
      <c r="OYT845" s="396"/>
      <c r="OYU845" s="396"/>
      <c r="OYV845" s="396"/>
      <c r="OYW845" s="396"/>
      <c r="OYX845" s="396"/>
      <c r="OYY845" s="396"/>
      <c r="OYZ845" s="396"/>
      <c r="OZA845" s="396"/>
      <c r="OZB845" s="396"/>
      <c r="OZC845" s="396"/>
      <c r="OZD845" s="396"/>
      <c r="OZE845" s="396"/>
      <c r="OZF845" s="396"/>
      <c r="OZG845" s="396"/>
      <c r="OZH845" s="396"/>
      <c r="OZI845" s="396"/>
      <c r="OZJ845" s="396"/>
      <c r="OZK845" s="396"/>
      <c r="OZL845" s="396"/>
      <c r="OZM845" s="396"/>
      <c r="OZN845" s="396"/>
      <c r="OZO845" s="396"/>
      <c r="OZP845" s="396"/>
      <c r="OZQ845" s="396"/>
      <c r="OZR845" s="396"/>
      <c r="OZS845" s="396"/>
      <c r="OZT845" s="396"/>
      <c r="OZU845" s="396"/>
      <c r="OZV845" s="396"/>
      <c r="OZW845" s="396"/>
      <c r="OZX845" s="396"/>
      <c r="OZY845" s="396"/>
      <c r="OZZ845" s="396"/>
      <c r="PAA845" s="396"/>
      <c r="PAB845" s="396"/>
      <c r="PAC845" s="396"/>
      <c r="PAD845" s="396"/>
      <c r="PAE845" s="396"/>
      <c r="PAF845" s="396"/>
      <c r="PAG845" s="396"/>
      <c r="PAH845" s="396"/>
      <c r="PAI845" s="396"/>
      <c r="PAJ845" s="396"/>
      <c r="PAK845" s="396"/>
      <c r="PAL845" s="396"/>
      <c r="PAM845" s="396"/>
      <c r="PAN845" s="396"/>
      <c r="PAO845" s="396"/>
      <c r="PAP845" s="396"/>
      <c r="PAQ845" s="396"/>
      <c r="PAR845" s="396"/>
      <c r="PAS845" s="396"/>
      <c r="PAT845" s="396"/>
      <c r="PAU845" s="396"/>
      <c r="PAV845" s="396"/>
      <c r="PAW845" s="396"/>
      <c r="PAX845" s="396"/>
      <c r="PAY845" s="396"/>
      <c r="PAZ845" s="396"/>
      <c r="PBA845" s="396"/>
      <c r="PBB845" s="396"/>
      <c r="PBC845" s="396"/>
      <c r="PBD845" s="396"/>
      <c r="PBE845" s="396"/>
      <c r="PBF845" s="396"/>
      <c r="PBG845" s="396"/>
      <c r="PBH845" s="396"/>
      <c r="PBI845" s="396"/>
      <c r="PBJ845" s="396"/>
      <c r="PBK845" s="396"/>
      <c r="PBL845" s="396"/>
      <c r="PBM845" s="396"/>
      <c r="PBN845" s="396"/>
      <c r="PBO845" s="396"/>
      <c r="PBP845" s="396"/>
      <c r="PBQ845" s="396"/>
      <c r="PBR845" s="396"/>
      <c r="PBS845" s="396"/>
      <c r="PBT845" s="396"/>
      <c r="PBU845" s="396"/>
      <c r="PBV845" s="396"/>
      <c r="PBW845" s="396"/>
      <c r="PBX845" s="396"/>
      <c r="PBY845" s="396"/>
      <c r="PBZ845" s="396"/>
      <c r="PCA845" s="396"/>
      <c r="PCB845" s="396"/>
      <c r="PCC845" s="396"/>
      <c r="PCD845" s="396"/>
      <c r="PCE845" s="396"/>
      <c r="PCF845" s="396"/>
      <c r="PCG845" s="396"/>
      <c r="PCH845" s="396"/>
      <c r="PCI845" s="396"/>
      <c r="PCJ845" s="396"/>
      <c r="PCK845" s="396"/>
      <c r="PCL845" s="396"/>
      <c r="PCM845" s="396"/>
      <c r="PCN845" s="396"/>
      <c r="PCO845" s="396"/>
      <c r="PCP845" s="396"/>
      <c r="PCQ845" s="396"/>
      <c r="PCR845" s="396"/>
      <c r="PCS845" s="396"/>
      <c r="PCT845" s="396"/>
      <c r="PCU845" s="396"/>
      <c r="PCV845" s="396"/>
      <c r="PCW845" s="396"/>
      <c r="PCX845" s="396"/>
      <c r="PCY845" s="396"/>
      <c r="PCZ845" s="396"/>
      <c r="PDA845" s="396"/>
      <c r="PDB845" s="396"/>
      <c r="PDC845" s="396"/>
      <c r="PDD845" s="396"/>
      <c r="PDE845" s="396"/>
      <c r="PDF845" s="396"/>
      <c r="PDG845" s="396"/>
      <c r="PDH845" s="396"/>
      <c r="PDI845" s="396"/>
      <c r="PDJ845" s="396"/>
      <c r="PDK845" s="396"/>
      <c r="PDL845" s="396"/>
      <c r="PDM845" s="396"/>
      <c r="PDN845" s="396"/>
      <c r="PDO845" s="396"/>
      <c r="PDP845" s="396"/>
      <c r="PDQ845" s="396"/>
      <c r="PDR845" s="396"/>
      <c r="PDS845" s="396"/>
      <c r="PDT845" s="396"/>
      <c r="PDU845" s="396"/>
      <c r="PDV845" s="396"/>
      <c r="PDW845" s="396"/>
      <c r="PDX845" s="396"/>
      <c r="PDY845" s="396"/>
      <c r="PDZ845" s="396"/>
      <c r="PEA845" s="396"/>
      <c r="PEB845" s="396"/>
      <c r="PEC845" s="396"/>
      <c r="PED845" s="396"/>
      <c r="PEE845" s="396"/>
      <c r="PEF845" s="396"/>
      <c r="PEG845" s="396"/>
      <c r="PEH845" s="396"/>
      <c r="PEI845" s="396"/>
      <c r="PEJ845" s="396"/>
      <c r="PEK845" s="396"/>
      <c r="PEL845" s="396"/>
      <c r="PEM845" s="396"/>
      <c r="PEN845" s="396"/>
      <c r="PEO845" s="396"/>
      <c r="PEP845" s="396"/>
      <c r="PEQ845" s="396"/>
      <c r="PER845" s="396"/>
      <c r="PES845" s="396"/>
      <c r="PET845" s="396"/>
      <c r="PEU845" s="396"/>
      <c r="PEV845" s="396"/>
      <c r="PEW845" s="396"/>
      <c r="PEX845" s="396"/>
      <c r="PEY845" s="396"/>
      <c r="PEZ845" s="396"/>
      <c r="PFA845" s="396"/>
      <c r="PFB845" s="396"/>
      <c r="PFC845" s="396"/>
      <c r="PFD845" s="396"/>
      <c r="PFE845" s="396"/>
      <c r="PFF845" s="396"/>
      <c r="PFG845" s="396"/>
      <c r="PFH845" s="396"/>
      <c r="PFI845" s="396"/>
      <c r="PFJ845" s="396"/>
      <c r="PFK845" s="396"/>
      <c r="PFL845" s="396"/>
      <c r="PFM845" s="396"/>
      <c r="PFN845" s="396"/>
      <c r="PFO845" s="396"/>
      <c r="PFP845" s="396"/>
      <c r="PFQ845" s="396"/>
      <c r="PFR845" s="396"/>
      <c r="PFS845" s="396"/>
      <c r="PFT845" s="396"/>
      <c r="PFU845" s="396"/>
      <c r="PFV845" s="396"/>
      <c r="PFW845" s="396"/>
      <c r="PFX845" s="396"/>
      <c r="PFY845" s="396"/>
      <c r="PFZ845" s="396"/>
      <c r="PGA845" s="396"/>
      <c r="PGB845" s="396"/>
      <c r="PGC845" s="396"/>
      <c r="PGD845" s="396"/>
      <c r="PGE845" s="396"/>
      <c r="PGF845" s="396"/>
      <c r="PGG845" s="396"/>
      <c r="PGH845" s="396"/>
      <c r="PGI845" s="396"/>
      <c r="PGJ845" s="396"/>
      <c r="PGK845" s="396"/>
      <c r="PGL845" s="396"/>
      <c r="PGM845" s="396"/>
      <c r="PGN845" s="396"/>
      <c r="PGO845" s="396"/>
      <c r="PGP845" s="396"/>
      <c r="PGQ845" s="396"/>
      <c r="PGR845" s="396"/>
      <c r="PGS845" s="396"/>
      <c r="PGT845" s="396"/>
      <c r="PGU845" s="396"/>
      <c r="PGV845" s="396"/>
      <c r="PGW845" s="396"/>
      <c r="PGX845" s="396"/>
      <c r="PGY845" s="396"/>
      <c r="PGZ845" s="396"/>
      <c r="PHA845" s="396"/>
      <c r="PHB845" s="396"/>
      <c r="PHC845" s="396"/>
      <c r="PHD845" s="396"/>
      <c r="PHE845" s="396"/>
      <c r="PHF845" s="396"/>
      <c r="PHG845" s="396"/>
      <c r="PHH845" s="396"/>
      <c r="PHI845" s="396"/>
      <c r="PHJ845" s="396"/>
      <c r="PHK845" s="396"/>
      <c r="PHL845" s="396"/>
      <c r="PHM845" s="396"/>
      <c r="PHN845" s="396"/>
      <c r="PHO845" s="396"/>
      <c r="PHP845" s="396"/>
      <c r="PHQ845" s="396"/>
      <c r="PHR845" s="396"/>
      <c r="PHS845" s="396"/>
      <c r="PHT845" s="396"/>
      <c r="PHU845" s="396"/>
      <c r="PHV845" s="396"/>
      <c r="PHW845" s="396"/>
      <c r="PHX845" s="396"/>
      <c r="PHY845" s="396"/>
      <c r="PHZ845" s="396"/>
      <c r="PIA845" s="396"/>
      <c r="PIB845" s="396"/>
      <c r="PIC845" s="396"/>
      <c r="PID845" s="396"/>
      <c r="PIE845" s="396"/>
      <c r="PIF845" s="396"/>
      <c r="PIG845" s="396"/>
      <c r="PIH845" s="396"/>
      <c r="PII845" s="396"/>
      <c r="PIJ845" s="396"/>
      <c r="PIK845" s="396"/>
      <c r="PIL845" s="396"/>
      <c r="PIM845" s="396"/>
      <c r="PIN845" s="396"/>
      <c r="PIO845" s="396"/>
      <c r="PIP845" s="396"/>
      <c r="PIQ845" s="396"/>
      <c r="PIR845" s="396"/>
      <c r="PIS845" s="396"/>
      <c r="PIT845" s="396"/>
      <c r="PIU845" s="396"/>
      <c r="PIV845" s="396"/>
      <c r="PIW845" s="396"/>
      <c r="PIX845" s="396"/>
      <c r="PIY845" s="396"/>
      <c r="PIZ845" s="396"/>
      <c r="PJA845" s="396"/>
      <c r="PJB845" s="396"/>
      <c r="PJC845" s="396"/>
      <c r="PJD845" s="396"/>
      <c r="PJE845" s="396"/>
      <c r="PJF845" s="396"/>
      <c r="PJG845" s="396"/>
      <c r="PJH845" s="396"/>
      <c r="PJI845" s="396"/>
      <c r="PJJ845" s="396"/>
      <c r="PJK845" s="396"/>
      <c r="PJL845" s="396"/>
      <c r="PJM845" s="396"/>
      <c r="PJN845" s="396"/>
      <c r="PJO845" s="396"/>
      <c r="PJP845" s="396"/>
      <c r="PJQ845" s="396"/>
      <c r="PJR845" s="396"/>
      <c r="PJS845" s="396"/>
      <c r="PJT845" s="396"/>
      <c r="PJU845" s="396"/>
      <c r="PJV845" s="396"/>
      <c r="PJW845" s="396"/>
      <c r="PJX845" s="396"/>
      <c r="PJY845" s="396"/>
      <c r="PJZ845" s="396"/>
      <c r="PKA845" s="396"/>
      <c r="PKB845" s="396"/>
      <c r="PKC845" s="396"/>
      <c r="PKD845" s="396"/>
      <c r="PKE845" s="396"/>
      <c r="PKF845" s="396"/>
      <c r="PKG845" s="396"/>
      <c r="PKH845" s="396"/>
      <c r="PKI845" s="396"/>
      <c r="PKJ845" s="396"/>
      <c r="PKK845" s="396"/>
      <c r="PKL845" s="396"/>
      <c r="PKM845" s="396"/>
      <c r="PKN845" s="396"/>
      <c r="PKO845" s="396"/>
      <c r="PKP845" s="396"/>
      <c r="PKQ845" s="396"/>
      <c r="PKR845" s="396"/>
      <c r="PKS845" s="396"/>
      <c r="PKT845" s="396"/>
      <c r="PKU845" s="396"/>
      <c r="PKV845" s="396"/>
      <c r="PKW845" s="396"/>
      <c r="PKX845" s="396"/>
      <c r="PKY845" s="396"/>
      <c r="PKZ845" s="396"/>
      <c r="PLA845" s="396"/>
      <c r="PLB845" s="396"/>
      <c r="PLC845" s="396"/>
      <c r="PLD845" s="396"/>
      <c r="PLE845" s="396"/>
      <c r="PLF845" s="396"/>
      <c r="PLG845" s="396"/>
      <c r="PLH845" s="396"/>
      <c r="PLI845" s="396"/>
      <c r="PLJ845" s="396"/>
      <c r="PLK845" s="396"/>
      <c r="PLL845" s="396"/>
      <c r="PLM845" s="396"/>
      <c r="PLN845" s="396"/>
      <c r="PLO845" s="396"/>
      <c r="PLP845" s="396"/>
      <c r="PLQ845" s="396"/>
      <c r="PLR845" s="396"/>
      <c r="PLS845" s="396"/>
      <c r="PLT845" s="396"/>
      <c r="PLU845" s="396"/>
      <c r="PLV845" s="396"/>
      <c r="PLW845" s="396"/>
      <c r="PLX845" s="396"/>
      <c r="PLY845" s="396"/>
      <c r="PLZ845" s="396"/>
      <c r="PMA845" s="396"/>
      <c r="PMB845" s="396"/>
      <c r="PMC845" s="396"/>
      <c r="PMD845" s="396"/>
      <c r="PME845" s="396"/>
      <c r="PMF845" s="396"/>
      <c r="PMG845" s="396"/>
      <c r="PMH845" s="396"/>
      <c r="PMI845" s="396"/>
      <c r="PMJ845" s="396"/>
      <c r="PMK845" s="396"/>
      <c r="PML845" s="396"/>
      <c r="PMM845" s="396"/>
      <c r="PMN845" s="396"/>
      <c r="PMO845" s="396"/>
      <c r="PMP845" s="396"/>
      <c r="PMQ845" s="396"/>
      <c r="PMR845" s="396"/>
      <c r="PMS845" s="396"/>
      <c r="PMT845" s="396"/>
      <c r="PMU845" s="396"/>
      <c r="PMV845" s="396"/>
      <c r="PMW845" s="396"/>
      <c r="PMX845" s="396"/>
      <c r="PMY845" s="396"/>
      <c r="PMZ845" s="396"/>
      <c r="PNA845" s="396"/>
      <c r="PNB845" s="396"/>
      <c r="PNC845" s="396"/>
      <c r="PND845" s="396"/>
      <c r="PNE845" s="396"/>
      <c r="PNF845" s="396"/>
      <c r="PNG845" s="396"/>
      <c r="PNH845" s="396"/>
      <c r="PNI845" s="396"/>
      <c r="PNJ845" s="396"/>
      <c r="PNK845" s="396"/>
      <c r="PNL845" s="396"/>
      <c r="PNM845" s="396"/>
      <c r="PNN845" s="396"/>
      <c r="PNO845" s="396"/>
      <c r="PNP845" s="396"/>
      <c r="PNQ845" s="396"/>
      <c r="PNR845" s="396"/>
      <c r="PNS845" s="396"/>
      <c r="PNT845" s="396"/>
      <c r="PNU845" s="396"/>
      <c r="PNV845" s="396"/>
      <c r="PNW845" s="396"/>
      <c r="PNX845" s="396"/>
      <c r="PNY845" s="396"/>
      <c r="PNZ845" s="396"/>
      <c r="POA845" s="396"/>
      <c r="POB845" s="396"/>
      <c r="POC845" s="396"/>
      <c r="POD845" s="396"/>
      <c r="POE845" s="396"/>
      <c r="POF845" s="396"/>
      <c r="POG845" s="396"/>
      <c r="POH845" s="396"/>
      <c r="POI845" s="396"/>
      <c r="POJ845" s="396"/>
      <c r="POK845" s="396"/>
      <c r="POL845" s="396"/>
      <c r="POM845" s="396"/>
      <c r="PON845" s="396"/>
      <c r="POO845" s="396"/>
      <c r="POP845" s="396"/>
      <c r="POQ845" s="396"/>
      <c r="POR845" s="396"/>
      <c r="POS845" s="396"/>
      <c r="POT845" s="396"/>
      <c r="POU845" s="396"/>
      <c r="POV845" s="396"/>
      <c r="POW845" s="396"/>
      <c r="POX845" s="396"/>
      <c r="POY845" s="396"/>
      <c r="POZ845" s="396"/>
      <c r="PPA845" s="396"/>
      <c r="PPB845" s="396"/>
      <c r="PPC845" s="396"/>
      <c r="PPD845" s="396"/>
      <c r="PPE845" s="396"/>
      <c r="PPF845" s="396"/>
      <c r="PPG845" s="396"/>
      <c r="PPH845" s="396"/>
      <c r="PPI845" s="396"/>
      <c r="PPJ845" s="396"/>
      <c r="PPK845" s="396"/>
      <c r="PPL845" s="396"/>
      <c r="PPM845" s="396"/>
      <c r="PPN845" s="396"/>
      <c r="PPO845" s="396"/>
      <c r="PPP845" s="396"/>
      <c r="PPQ845" s="396"/>
      <c r="PPR845" s="396"/>
      <c r="PPS845" s="396"/>
      <c r="PPT845" s="396"/>
      <c r="PPU845" s="396"/>
      <c r="PPV845" s="396"/>
      <c r="PPW845" s="396"/>
      <c r="PPX845" s="396"/>
      <c r="PPY845" s="396"/>
      <c r="PPZ845" s="396"/>
      <c r="PQA845" s="396"/>
      <c r="PQB845" s="396"/>
      <c r="PQC845" s="396"/>
      <c r="PQD845" s="396"/>
      <c r="PQE845" s="396"/>
      <c r="PQF845" s="396"/>
      <c r="PQG845" s="396"/>
      <c r="PQH845" s="396"/>
      <c r="PQI845" s="396"/>
      <c r="PQJ845" s="396"/>
      <c r="PQK845" s="396"/>
      <c r="PQL845" s="396"/>
      <c r="PQM845" s="396"/>
      <c r="PQN845" s="396"/>
      <c r="PQO845" s="396"/>
      <c r="PQP845" s="396"/>
      <c r="PQQ845" s="396"/>
      <c r="PQR845" s="396"/>
      <c r="PQS845" s="396"/>
      <c r="PQT845" s="396"/>
      <c r="PQU845" s="396"/>
      <c r="PQV845" s="396"/>
      <c r="PQW845" s="396"/>
      <c r="PQX845" s="396"/>
      <c r="PQY845" s="396"/>
      <c r="PQZ845" s="396"/>
      <c r="PRA845" s="396"/>
      <c r="PRB845" s="396"/>
      <c r="PRC845" s="396"/>
      <c r="PRD845" s="396"/>
      <c r="PRE845" s="396"/>
      <c r="PRF845" s="396"/>
      <c r="PRG845" s="396"/>
      <c r="PRH845" s="396"/>
      <c r="PRI845" s="396"/>
      <c r="PRJ845" s="396"/>
      <c r="PRK845" s="396"/>
      <c r="PRL845" s="396"/>
      <c r="PRM845" s="396"/>
      <c r="PRN845" s="396"/>
      <c r="PRO845" s="396"/>
      <c r="PRP845" s="396"/>
      <c r="PRQ845" s="396"/>
      <c r="PRR845" s="396"/>
      <c r="PRS845" s="396"/>
      <c r="PRT845" s="396"/>
      <c r="PRU845" s="396"/>
      <c r="PRV845" s="396"/>
      <c r="PRW845" s="396"/>
      <c r="PRX845" s="396"/>
      <c r="PRY845" s="396"/>
      <c r="PRZ845" s="396"/>
      <c r="PSA845" s="396"/>
      <c r="PSB845" s="396"/>
      <c r="PSC845" s="396"/>
      <c r="PSD845" s="396"/>
      <c r="PSE845" s="396"/>
      <c r="PSF845" s="396"/>
      <c r="PSG845" s="396"/>
      <c r="PSH845" s="396"/>
      <c r="PSI845" s="396"/>
      <c r="PSJ845" s="396"/>
      <c r="PSK845" s="396"/>
      <c r="PSL845" s="396"/>
      <c r="PSM845" s="396"/>
      <c r="PSN845" s="396"/>
      <c r="PSO845" s="396"/>
      <c r="PSP845" s="396"/>
      <c r="PSQ845" s="396"/>
      <c r="PSR845" s="396"/>
      <c r="PSS845" s="396"/>
      <c r="PST845" s="396"/>
      <c r="PSU845" s="396"/>
      <c r="PSV845" s="396"/>
      <c r="PSW845" s="396"/>
      <c r="PSX845" s="396"/>
      <c r="PSY845" s="396"/>
      <c r="PSZ845" s="396"/>
      <c r="PTA845" s="396"/>
      <c r="PTB845" s="396"/>
      <c r="PTC845" s="396"/>
      <c r="PTD845" s="396"/>
      <c r="PTE845" s="396"/>
      <c r="PTF845" s="396"/>
      <c r="PTG845" s="396"/>
      <c r="PTH845" s="396"/>
      <c r="PTI845" s="396"/>
      <c r="PTJ845" s="396"/>
      <c r="PTK845" s="396"/>
      <c r="PTL845" s="396"/>
      <c r="PTM845" s="396"/>
      <c r="PTN845" s="396"/>
      <c r="PTO845" s="396"/>
      <c r="PTP845" s="396"/>
      <c r="PTQ845" s="396"/>
      <c r="PTR845" s="396"/>
      <c r="PTS845" s="396"/>
      <c r="PTT845" s="396"/>
      <c r="PTU845" s="396"/>
      <c r="PTV845" s="396"/>
      <c r="PTW845" s="396"/>
      <c r="PTX845" s="396"/>
      <c r="PTY845" s="396"/>
      <c r="PTZ845" s="396"/>
      <c r="PUA845" s="396"/>
      <c r="PUB845" s="396"/>
      <c r="PUC845" s="396"/>
      <c r="PUD845" s="396"/>
      <c r="PUE845" s="396"/>
      <c r="PUF845" s="396"/>
      <c r="PUG845" s="396"/>
      <c r="PUH845" s="396"/>
      <c r="PUI845" s="396"/>
      <c r="PUJ845" s="396"/>
      <c r="PUK845" s="396"/>
      <c r="PUL845" s="396"/>
      <c r="PUM845" s="396"/>
      <c r="PUN845" s="396"/>
      <c r="PUO845" s="396"/>
      <c r="PUP845" s="396"/>
      <c r="PUQ845" s="396"/>
      <c r="PUR845" s="396"/>
      <c r="PUS845" s="396"/>
      <c r="PUT845" s="396"/>
      <c r="PUU845" s="396"/>
      <c r="PUV845" s="396"/>
      <c r="PUW845" s="396"/>
      <c r="PUX845" s="396"/>
      <c r="PUY845" s="396"/>
      <c r="PUZ845" s="396"/>
      <c r="PVA845" s="396"/>
      <c r="PVB845" s="396"/>
      <c r="PVC845" s="396"/>
      <c r="PVD845" s="396"/>
      <c r="PVE845" s="396"/>
      <c r="PVF845" s="396"/>
      <c r="PVG845" s="396"/>
      <c r="PVH845" s="396"/>
      <c r="PVI845" s="396"/>
      <c r="PVJ845" s="396"/>
      <c r="PVK845" s="396"/>
      <c r="PVL845" s="396"/>
      <c r="PVM845" s="396"/>
      <c r="PVN845" s="396"/>
      <c r="PVO845" s="396"/>
      <c r="PVP845" s="396"/>
      <c r="PVQ845" s="396"/>
      <c r="PVR845" s="396"/>
      <c r="PVS845" s="396"/>
      <c r="PVT845" s="396"/>
      <c r="PVU845" s="396"/>
      <c r="PVV845" s="396"/>
      <c r="PVW845" s="396"/>
      <c r="PVX845" s="396"/>
      <c r="PVY845" s="396"/>
      <c r="PVZ845" s="396"/>
      <c r="PWA845" s="396"/>
      <c r="PWB845" s="396"/>
      <c r="PWC845" s="396"/>
      <c r="PWD845" s="396"/>
      <c r="PWE845" s="396"/>
      <c r="PWF845" s="396"/>
      <c r="PWG845" s="396"/>
      <c r="PWH845" s="396"/>
      <c r="PWI845" s="396"/>
      <c r="PWJ845" s="396"/>
      <c r="PWK845" s="396"/>
      <c r="PWL845" s="396"/>
      <c r="PWM845" s="396"/>
      <c r="PWN845" s="396"/>
      <c r="PWO845" s="396"/>
      <c r="PWP845" s="396"/>
      <c r="PWQ845" s="396"/>
      <c r="PWR845" s="396"/>
      <c r="PWS845" s="396"/>
      <c r="PWT845" s="396"/>
      <c r="PWU845" s="396"/>
      <c r="PWV845" s="396"/>
      <c r="PWW845" s="396"/>
      <c r="PWX845" s="396"/>
      <c r="PWY845" s="396"/>
      <c r="PWZ845" s="396"/>
      <c r="PXA845" s="396"/>
      <c r="PXB845" s="396"/>
      <c r="PXC845" s="396"/>
      <c r="PXD845" s="396"/>
      <c r="PXE845" s="396"/>
      <c r="PXF845" s="396"/>
      <c r="PXG845" s="396"/>
      <c r="PXH845" s="396"/>
      <c r="PXI845" s="396"/>
      <c r="PXJ845" s="396"/>
      <c r="PXK845" s="396"/>
      <c r="PXL845" s="396"/>
      <c r="PXM845" s="396"/>
      <c r="PXN845" s="396"/>
      <c r="PXO845" s="396"/>
      <c r="PXP845" s="396"/>
      <c r="PXQ845" s="396"/>
      <c r="PXR845" s="396"/>
      <c r="PXS845" s="396"/>
      <c r="PXT845" s="396"/>
      <c r="PXU845" s="396"/>
      <c r="PXV845" s="396"/>
      <c r="PXW845" s="396"/>
      <c r="PXX845" s="396"/>
      <c r="PXY845" s="396"/>
      <c r="PXZ845" s="396"/>
      <c r="PYA845" s="396"/>
      <c r="PYB845" s="396"/>
      <c r="PYC845" s="396"/>
      <c r="PYD845" s="396"/>
      <c r="PYE845" s="396"/>
      <c r="PYF845" s="396"/>
      <c r="PYG845" s="396"/>
      <c r="PYH845" s="396"/>
      <c r="PYI845" s="396"/>
      <c r="PYJ845" s="396"/>
      <c r="PYK845" s="396"/>
      <c r="PYL845" s="396"/>
      <c r="PYM845" s="396"/>
      <c r="PYN845" s="396"/>
      <c r="PYO845" s="396"/>
      <c r="PYP845" s="396"/>
      <c r="PYQ845" s="396"/>
      <c r="PYR845" s="396"/>
      <c r="PYS845" s="396"/>
      <c r="PYT845" s="396"/>
      <c r="PYU845" s="396"/>
      <c r="PYV845" s="396"/>
      <c r="PYW845" s="396"/>
      <c r="PYX845" s="396"/>
      <c r="PYY845" s="396"/>
      <c r="PYZ845" s="396"/>
      <c r="PZA845" s="396"/>
      <c r="PZB845" s="396"/>
      <c r="PZC845" s="396"/>
      <c r="PZD845" s="396"/>
      <c r="PZE845" s="396"/>
      <c r="PZF845" s="396"/>
      <c r="PZG845" s="396"/>
      <c r="PZH845" s="396"/>
      <c r="PZI845" s="396"/>
      <c r="PZJ845" s="396"/>
      <c r="PZK845" s="396"/>
      <c r="PZL845" s="396"/>
      <c r="PZM845" s="396"/>
      <c r="PZN845" s="396"/>
      <c r="PZO845" s="396"/>
      <c r="PZP845" s="396"/>
      <c r="PZQ845" s="396"/>
      <c r="PZR845" s="396"/>
      <c r="PZS845" s="396"/>
      <c r="PZT845" s="396"/>
      <c r="PZU845" s="396"/>
      <c r="PZV845" s="396"/>
      <c r="PZW845" s="396"/>
      <c r="PZX845" s="396"/>
      <c r="PZY845" s="396"/>
      <c r="PZZ845" s="396"/>
      <c r="QAA845" s="396"/>
      <c r="QAB845" s="396"/>
      <c r="QAC845" s="396"/>
      <c r="QAD845" s="396"/>
      <c r="QAE845" s="396"/>
      <c r="QAF845" s="396"/>
      <c r="QAG845" s="396"/>
      <c r="QAH845" s="396"/>
      <c r="QAI845" s="396"/>
      <c r="QAJ845" s="396"/>
      <c r="QAK845" s="396"/>
      <c r="QAL845" s="396"/>
      <c r="QAM845" s="396"/>
      <c r="QAN845" s="396"/>
      <c r="QAO845" s="396"/>
      <c r="QAP845" s="396"/>
      <c r="QAQ845" s="396"/>
      <c r="QAR845" s="396"/>
      <c r="QAS845" s="396"/>
      <c r="QAT845" s="396"/>
      <c r="QAU845" s="396"/>
      <c r="QAV845" s="396"/>
      <c r="QAW845" s="396"/>
      <c r="QAX845" s="396"/>
      <c r="QAY845" s="396"/>
      <c r="QAZ845" s="396"/>
      <c r="QBA845" s="396"/>
      <c r="QBB845" s="396"/>
      <c r="QBC845" s="396"/>
      <c r="QBD845" s="396"/>
      <c r="QBE845" s="396"/>
      <c r="QBF845" s="396"/>
      <c r="QBG845" s="396"/>
      <c r="QBH845" s="396"/>
      <c r="QBI845" s="396"/>
      <c r="QBJ845" s="396"/>
      <c r="QBK845" s="396"/>
      <c r="QBL845" s="396"/>
      <c r="QBM845" s="396"/>
      <c r="QBN845" s="396"/>
      <c r="QBO845" s="396"/>
      <c r="QBP845" s="396"/>
      <c r="QBQ845" s="396"/>
      <c r="QBR845" s="396"/>
      <c r="QBS845" s="396"/>
      <c r="QBT845" s="396"/>
      <c r="QBU845" s="396"/>
      <c r="QBV845" s="396"/>
      <c r="QBW845" s="396"/>
      <c r="QBX845" s="396"/>
      <c r="QBY845" s="396"/>
      <c r="QBZ845" s="396"/>
      <c r="QCA845" s="396"/>
      <c r="QCB845" s="396"/>
      <c r="QCC845" s="396"/>
      <c r="QCD845" s="396"/>
      <c r="QCE845" s="396"/>
      <c r="QCF845" s="396"/>
      <c r="QCG845" s="396"/>
      <c r="QCH845" s="396"/>
      <c r="QCI845" s="396"/>
      <c r="QCJ845" s="396"/>
      <c r="QCK845" s="396"/>
      <c r="QCL845" s="396"/>
      <c r="QCM845" s="396"/>
      <c r="QCN845" s="396"/>
      <c r="QCO845" s="396"/>
      <c r="QCP845" s="396"/>
      <c r="QCQ845" s="396"/>
      <c r="QCR845" s="396"/>
      <c r="QCS845" s="396"/>
      <c r="QCT845" s="396"/>
      <c r="QCU845" s="396"/>
      <c r="QCV845" s="396"/>
      <c r="QCW845" s="396"/>
      <c r="QCX845" s="396"/>
      <c r="QCY845" s="396"/>
      <c r="QCZ845" s="396"/>
      <c r="QDA845" s="396"/>
      <c r="QDB845" s="396"/>
      <c r="QDC845" s="396"/>
      <c r="QDD845" s="396"/>
      <c r="QDE845" s="396"/>
      <c r="QDF845" s="396"/>
      <c r="QDG845" s="396"/>
      <c r="QDH845" s="396"/>
      <c r="QDI845" s="396"/>
      <c r="QDJ845" s="396"/>
      <c r="QDK845" s="396"/>
      <c r="QDL845" s="396"/>
      <c r="QDM845" s="396"/>
      <c r="QDN845" s="396"/>
      <c r="QDO845" s="396"/>
      <c r="QDP845" s="396"/>
      <c r="QDQ845" s="396"/>
      <c r="QDR845" s="396"/>
      <c r="QDS845" s="396"/>
      <c r="QDT845" s="396"/>
      <c r="QDU845" s="396"/>
      <c r="QDV845" s="396"/>
      <c r="QDW845" s="396"/>
      <c r="QDX845" s="396"/>
      <c r="QDY845" s="396"/>
      <c r="QDZ845" s="396"/>
      <c r="QEA845" s="396"/>
      <c r="QEB845" s="396"/>
      <c r="QEC845" s="396"/>
      <c r="QED845" s="396"/>
      <c r="QEE845" s="396"/>
      <c r="QEF845" s="396"/>
      <c r="QEG845" s="396"/>
      <c r="QEH845" s="396"/>
      <c r="QEI845" s="396"/>
      <c r="QEJ845" s="396"/>
      <c r="QEK845" s="396"/>
      <c r="QEL845" s="396"/>
      <c r="QEM845" s="396"/>
      <c r="QEN845" s="396"/>
      <c r="QEO845" s="396"/>
      <c r="QEP845" s="396"/>
      <c r="QEQ845" s="396"/>
      <c r="QER845" s="396"/>
      <c r="QES845" s="396"/>
      <c r="QET845" s="396"/>
      <c r="QEU845" s="396"/>
      <c r="QEV845" s="396"/>
      <c r="QEW845" s="396"/>
      <c r="QEX845" s="396"/>
      <c r="QEY845" s="396"/>
      <c r="QEZ845" s="396"/>
      <c r="QFA845" s="396"/>
      <c r="QFB845" s="396"/>
      <c r="QFC845" s="396"/>
      <c r="QFD845" s="396"/>
      <c r="QFE845" s="396"/>
      <c r="QFF845" s="396"/>
      <c r="QFG845" s="396"/>
      <c r="QFH845" s="396"/>
      <c r="QFI845" s="396"/>
      <c r="QFJ845" s="396"/>
      <c r="QFK845" s="396"/>
      <c r="QFL845" s="396"/>
      <c r="QFM845" s="396"/>
      <c r="QFN845" s="396"/>
      <c r="QFO845" s="396"/>
      <c r="QFP845" s="396"/>
      <c r="QFQ845" s="396"/>
      <c r="QFR845" s="396"/>
      <c r="QFS845" s="396"/>
      <c r="QFT845" s="396"/>
      <c r="QFU845" s="396"/>
      <c r="QFV845" s="396"/>
      <c r="QFW845" s="396"/>
      <c r="QFX845" s="396"/>
      <c r="QFY845" s="396"/>
      <c r="QFZ845" s="396"/>
      <c r="QGA845" s="396"/>
      <c r="QGB845" s="396"/>
      <c r="QGC845" s="396"/>
      <c r="QGD845" s="396"/>
      <c r="QGE845" s="396"/>
      <c r="QGF845" s="396"/>
      <c r="QGG845" s="396"/>
      <c r="QGH845" s="396"/>
      <c r="QGI845" s="396"/>
      <c r="QGJ845" s="396"/>
      <c r="QGK845" s="396"/>
      <c r="QGL845" s="396"/>
      <c r="QGM845" s="396"/>
      <c r="QGN845" s="396"/>
      <c r="QGO845" s="396"/>
      <c r="QGP845" s="396"/>
      <c r="QGQ845" s="396"/>
      <c r="QGR845" s="396"/>
      <c r="QGS845" s="396"/>
      <c r="QGT845" s="396"/>
      <c r="QGU845" s="396"/>
      <c r="QGV845" s="396"/>
      <c r="QGW845" s="396"/>
      <c r="QGX845" s="396"/>
      <c r="QGY845" s="396"/>
      <c r="QGZ845" s="396"/>
      <c r="QHA845" s="396"/>
      <c r="QHB845" s="396"/>
      <c r="QHC845" s="396"/>
      <c r="QHD845" s="396"/>
      <c r="QHE845" s="396"/>
      <c r="QHF845" s="396"/>
      <c r="QHG845" s="396"/>
      <c r="QHH845" s="396"/>
      <c r="QHI845" s="396"/>
      <c r="QHJ845" s="396"/>
      <c r="QHK845" s="396"/>
      <c r="QHL845" s="396"/>
      <c r="QHM845" s="396"/>
      <c r="QHN845" s="396"/>
      <c r="QHO845" s="396"/>
      <c r="QHP845" s="396"/>
      <c r="QHQ845" s="396"/>
      <c r="QHR845" s="396"/>
      <c r="QHS845" s="396"/>
      <c r="QHT845" s="396"/>
      <c r="QHU845" s="396"/>
      <c r="QHV845" s="396"/>
      <c r="QHW845" s="396"/>
      <c r="QHX845" s="396"/>
      <c r="QHY845" s="396"/>
      <c r="QHZ845" s="396"/>
      <c r="QIA845" s="396"/>
      <c r="QIB845" s="396"/>
      <c r="QIC845" s="396"/>
      <c r="QID845" s="396"/>
      <c r="QIE845" s="396"/>
      <c r="QIF845" s="396"/>
      <c r="QIG845" s="396"/>
      <c r="QIH845" s="396"/>
      <c r="QII845" s="396"/>
      <c r="QIJ845" s="396"/>
      <c r="QIK845" s="396"/>
      <c r="QIL845" s="396"/>
      <c r="QIM845" s="396"/>
      <c r="QIN845" s="396"/>
      <c r="QIO845" s="396"/>
      <c r="QIP845" s="396"/>
      <c r="QIQ845" s="396"/>
      <c r="QIR845" s="396"/>
      <c r="QIS845" s="396"/>
      <c r="QIT845" s="396"/>
      <c r="QIU845" s="396"/>
      <c r="QIV845" s="396"/>
      <c r="QIW845" s="396"/>
      <c r="QIX845" s="396"/>
      <c r="QIY845" s="396"/>
      <c r="QIZ845" s="396"/>
      <c r="QJA845" s="396"/>
      <c r="QJB845" s="396"/>
      <c r="QJC845" s="396"/>
      <c r="QJD845" s="396"/>
      <c r="QJE845" s="396"/>
      <c r="QJF845" s="396"/>
      <c r="QJG845" s="396"/>
      <c r="QJH845" s="396"/>
      <c r="QJI845" s="396"/>
      <c r="QJJ845" s="396"/>
      <c r="QJK845" s="396"/>
      <c r="QJL845" s="396"/>
      <c r="QJM845" s="396"/>
      <c r="QJN845" s="396"/>
      <c r="QJO845" s="396"/>
      <c r="QJP845" s="396"/>
      <c r="QJQ845" s="396"/>
      <c r="QJR845" s="396"/>
      <c r="QJS845" s="396"/>
      <c r="QJT845" s="396"/>
      <c r="QJU845" s="396"/>
      <c r="QJV845" s="396"/>
      <c r="QJW845" s="396"/>
      <c r="QJX845" s="396"/>
      <c r="QJY845" s="396"/>
      <c r="QJZ845" s="396"/>
      <c r="QKA845" s="396"/>
      <c r="QKB845" s="396"/>
      <c r="QKC845" s="396"/>
      <c r="QKD845" s="396"/>
      <c r="QKE845" s="396"/>
      <c r="QKF845" s="396"/>
      <c r="QKG845" s="396"/>
      <c r="QKH845" s="396"/>
      <c r="QKI845" s="396"/>
      <c r="QKJ845" s="396"/>
      <c r="QKK845" s="396"/>
      <c r="QKL845" s="396"/>
      <c r="QKM845" s="396"/>
      <c r="QKN845" s="396"/>
      <c r="QKO845" s="396"/>
      <c r="QKP845" s="396"/>
      <c r="QKQ845" s="396"/>
      <c r="QKR845" s="396"/>
      <c r="QKS845" s="396"/>
      <c r="QKT845" s="396"/>
      <c r="QKU845" s="396"/>
      <c r="QKV845" s="396"/>
      <c r="QKW845" s="396"/>
      <c r="QKX845" s="396"/>
      <c r="QKY845" s="396"/>
      <c r="QKZ845" s="396"/>
      <c r="QLA845" s="396"/>
      <c r="QLB845" s="396"/>
      <c r="QLC845" s="396"/>
      <c r="QLD845" s="396"/>
      <c r="QLE845" s="396"/>
      <c r="QLF845" s="396"/>
      <c r="QLG845" s="396"/>
      <c r="QLH845" s="396"/>
      <c r="QLI845" s="396"/>
      <c r="QLJ845" s="396"/>
      <c r="QLK845" s="396"/>
      <c r="QLL845" s="396"/>
      <c r="QLM845" s="396"/>
      <c r="QLN845" s="396"/>
      <c r="QLO845" s="396"/>
      <c r="QLP845" s="396"/>
      <c r="QLQ845" s="396"/>
      <c r="QLR845" s="396"/>
      <c r="QLS845" s="396"/>
      <c r="QLT845" s="396"/>
      <c r="QLU845" s="396"/>
      <c r="QLV845" s="396"/>
      <c r="QLW845" s="396"/>
      <c r="QLX845" s="396"/>
      <c r="QLY845" s="396"/>
      <c r="QLZ845" s="396"/>
      <c r="QMA845" s="396"/>
      <c r="QMB845" s="396"/>
      <c r="QMC845" s="396"/>
      <c r="QMD845" s="396"/>
      <c r="QME845" s="396"/>
      <c r="QMF845" s="396"/>
      <c r="QMG845" s="396"/>
      <c r="QMH845" s="396"/>
      <c r="QMI845" s="396"/>
      <c r="QMJ845" s="396"/>
      <c r="QMK845" s="396"/>
      <c r="QML845" s="396"/>
      <c r="QMM845" s="396"/>
      <c r="QMN845" s="396"/>
      <c r="QMO845" s="396"/>
      <c r="QMP845" s="396"/>
      <c r="QMQ845" s="396"/>
      <c r="QMR845" s="396"/>
      <c r="QMS845" s="396"/>
      <c r="QMT845" s="396"/>
      <c r="QMU845" s="396"/>
      <c r="QMV845" s="396"/>
      <c r="QMW845" s="396"/>
      <c r="QMX845" s="396"/>
      <c r="QMY845" s="396"/>
      <c r="QMZ845" s="396"/>
      <c r="QNA845" s="396"/>
      <c r="QNB845" s="396"/>
      <c r="QNC845" s="396"/>
      <c r="QND845" s="396"/>
      <c r="QNE845" s="396"/>
      <c r="QNF845" s="396"/>
      <c r="QNG845" s="396"/>
      <c r="QNH845" s="396"/>
      <c r="QNI845" s="396"/>
      <c r="QNJ845" s="396"/>
      <c r="QNK845" s="396"/>
      <c r="QNL845" s="396"/>
      <c r="QNM845" s="396"/>
      <c r="QNN845" s="396"/>
      <c r="QNO845" s="396"/>
      <c r="QNP845" s="396"/>
      <c r="QNQ845" s="396"/>
      <c r="QNR845" s="396"/>
      <c r="QNS845" s="396"/>
      <c r="QNT845" s="396"/>
      <c r="QNU845" s="396"/>
      <c r="QNV845" s="396"/>
      <c r="QNW845" s="396"/>
      <c r="QNX845" s="396"/>
      <c r="QNY845" s="396"/>
      <c r="QNZ845" s="396"/>
      <c r="QOA845" s="396"/>
      <c r="QOB845" s="396"/>
      <c r="QOC845" s="396"/>
      <c r="QOD845" s="396"/>
      <c r="QOE845" s="396"/>
      <c r="QOF845" s="396"/>
      <c r="QOG845" s="396"/>
      <c r="QOH845" s="396"/>
      <c r="QOI845" s="396"/>
      <c r="QOJ845" s="396"/>
      <c r="QOK845" s="396"/>
      <c r="QOL845" s="396"/>
      <c r="QOM845" s="396"/>
      <c r="QON845" s="396"/>
      <c r="QOO845" s="396"/>
      <c r="QOP845" s="396"/>
      <c r="QOQ845" s="396"/>
      <c r="QOR845" s="396"/>
      <c r="QOS845" s="396"/>
      <c r="QOT845" s="396"/>
      <c r="QOU845" s="396"/>
      <c r="QOV845" s="396"/>
      <c r="QOW845" s="396"/>
      <c r="QOX845" s="396"/>
      <c r="QOY845" s="396"/>
      <c r="QOZ845" s="396"/>
      <c r="QPA845" s="396"/>
      <c r="QPB845" s="396"/>
      <c r="QPC845" s="396"/>
      <c r="QPD845" s="396"/>
      <c r="QPE845" s="396"/>
      <c r="QPF845" s="396"/>
      <c r="QPG845" s="396"/>
      <c r="QPH845" s="396"/>
      <c r="QPI845" s="396"/>
      <c r="QPJ845" s="396"/>
      <c r="QPK845" s="396"/>
      <c r="QPL845" s="396"/>
      <c r="QPM845" s="396"/>
      <c r="QPN845" s="396"/>
      <c r="QPO845" s="396"/>
      <c r="QPP845" s="396"/>
      <c r="QPQ845" s="396"/>
      <c r="QPR845" s="396"/>
      <c r="QPS845" s="396"/>
      <c r="QPT845" s="396"/>
      <c r="QPU845" s="396"/>
      <c r="QPV845" s="396"/>
      <c r="QPW845" s="396"/>
      <c r="QPX845" s="396"/>
      <c r="QPY845" s="396"/>
      <c r="QPZ845" s="396"/>
      <c r="QQA845" s="396"/>
      <c r="QQB845" s="396"/>
      <c r="QQC845" s="396"/>
      <c r="QQD845" s="396"/>
      <c r="QQE845" s="396"/>
      <c r="QQF845" s="396"/>
      <c r="QQG845" s="396"/>
      <c r="QQH845" s="396"/>
      <c r="QQI845" s="396"/>
      <c r="QQJ845" s="396"/>
      <c r="QQK845" s="396"/>
      <c r="QQL845" s="396"/>
      <c r="QQM845" s="396"/>
      <c r="QQN845" s="396"/>
      <c r="QQO845" s="396"/>
      <c r="QQP845" s="396"/>
      <c r="QQQ845" s="396"/>
      <c r="QQR845" s="396"/>
      <c r="QQS845" s="396"/>
      <c r="QQT845" s="396"/>
      <c r="QQU845" s="396"/>
      <c r="QQV845" s="396"/>
      <c r="QQW845" s="396"/>
      <c r="QQX845" s="396"/>
      <c r="QQY845" s="396"/>
      <c r="QQZ845" s="396"/>
      <c r="QRA845" s="396"/>
      <c r="QRB845" s="396"/>
      <c r="QRC845" s="396"/>
      <c r="QRD845" s="396"/>
      <c r="QRE845" s="396"/>
      <c r="QRF845" s="396"/>
      <c r="QRG845" s="396"/>
      <c r="QRH845" s="396"/>
      <c r="QRI845" s="396"/>
      <c r="QRJ845" s="396"/>
      <c r="QRK845" s="396"/>
      <c r="QRL845" s="396"/>
      <c r="QRM845" s="396"/>
      <c r="QRN845" s="396"/>
      <c r="QRO845" s="396"/>
      <c r="QRP845" s="396"/>
      <c r="QRQ845" s="396"/>
      <c r="QRR845" s="396"/>
      <c r="QRS845" s="396"/>
      <c r="QRT845" s="396"/>
      <c r="QRU845" s="396"/>
      <c r="QRV845" s="396"/>
      <c r="QRW845" s="396"/>
      <c r="QRX845" s="396"/>
      <c r="QRY845" s="396"/>
      <c r="QRZ845" s="396"/>
      <c r="QSA845" s="396"/>
      <c r="QSB845" s="396"/>
      <c r="QSC845" s="396"/>
      <c r="QSD845" s="396"/>
      <c r="QSE845" s="396"/>
      <c r="QSF845" s="396"/>
      <c r="QSG845" s="396"/>
      <c r="QSH845" s="396"/>
      <c r="QSI845" s="396"/>
      <c r="QSJ845" s="396"/>
      <c r="QSK845" s="396"/>
      <c r="QSL845" s="396"/>
      <c r="QSM845" s="396"/>
      <c r="QSN845" s="396"/>
      <c r="QSO845" s="396"/>
      <c r="QSP845" s="396"/>
      <c r="QSQ845" s="396"/>
      <c r="QSR845" s="396"/>
      <c r="QSS845" s="396"/>
      <c r="QST845" s="396"/>
      <c r="QSU845" s="396"/>
      <c r="QSV845" s="396"/>
      <c r="QSW845" s="396"/>
      <c r="QSX845" s="396"/>
      <c r="QSY845" s="396"/>
      <c r="QSZ845" s="396"/>
      <c r="QTA845" s="396"/>
      <c r="QTB845" s="396"/>
      <c r="QTC845" s="396"/>
      <c r="QTD845" s="396"/>
      <c r="QTE845" s="396"/>
      <c r="QTF845" s="396"/>
      <c r="QTG845" s="396"/>
      <c r="QTH845" s="396"/>
      <c r="QTI845" s="396"/>
      <c r="QTJ845" s="396"/>
      <c r="QTK845" s="396"/>
      <c r="QTL845" s="396"/>
      <c r="QTM845" s="396"/>
      <c r="QTN845" s="396"/>
      <c r="QTO845" s="396"/>
      <c r="QTP845" s="396"/>
      <c r="QTQ845" s="396"/>
      <c r="QTR845" s="396"/>
      <c r="QTS845" s="396"/>
      <c r="QTT845" s="396"/>
      <c r="QTU845" s="396"/>
      <c r="QTV845" s="396"/>
      <c r="QTW845" s="396"/>
      <c r="QTX845" s="396"/>
      <c r="QTY845" s="396"/>
      <c r="QTZ845" s="396"/>
      <c r="QUA845" s="396"/>
      <c r="QUB845" s="396"/>
      <c r="QUC845" s="396"/>
      <c r="QUD845" s="396"/>
      <c r="QUE845" s="396"/>
      <c r="QUF845" s="396"/>
      <c r="QUG845" s="396"/>
      <c r="QUH845" s="396"/>
      <c r="QUI845" s="396"/>
      <c r="QUJ845" s="396"/>
      <c r="QUK845" s="396"/>
      <c r="QUL845" s="396"/>
      <c r="QUM845" s="396"/>
      <c r="QUN845" s="396"/>
      <c r="QUO845" s="396"/>
      <c r="QUP845" s="396"/>
      <c r="QUQ845" s="396"/>
      <c r="QUR845" s="396"/>
      <c r="QUS845" s="396"/>
      <c r="QUT845" s="396"/>
      <c r="QUU845" s="396"/>
      <c r="QUV845" s="396"/>
      <c r="QUW845" s="396"/>
      <c r="QUX845" s="396"/>
      <c r="QUY845" s="396"/>
      <c r="QUZ845" s="396"/>
      <c r="QVA845" s="396"/>
      <c r="QVB845" s="396"/>
      <c r="QVC845" s="396"/>
      <c r="QVD845" s="396"/>
      <c r="QVE845" s="396"/>
      <c r="QVF845" s="396"/>
      <c r="QVG845" s="396"/>
      <c r="QVH845" s="396"/>
      <c r="QVI845" s="396"/>
      <c r="QVJ845" s="396"/>
      <c r="QVK845" s="396"/>
      <c r="QVL845" s="396"/>
      <c r="QVM845" s="396"/>
      <c r="QVN845" s="396"/>
      <c r="QVO845" s="396"/>
      <c r="QVP845" s="396"/>
      <c r="QVQ845" s="396"/>
      <c r="QVR845" s="396"/>
      <c r="QVS845" s="396"/>
      <c r="QVT845" s="396"/>
      <c r="QVU845" s="396"/>
      <c r="QVV845" s="396"/>
      <c r="QVW845" s="396"/>
      <c r="QVX845" s="396"/>
      <c r="QVY845" s="396"/>
      <c r="QVZ845" s="396"/>
      <c r="QWA845" s="396"/>
      <c r="QWB845" s="396"/>
      <c r="QWC845" s="396"/>
      <c r="QWD845" s="396"/>
      <c r="QWE845" s="396"/>
      <c r="QWF845" s="396"/>
      <c r="QWG845" s="396"/>
      <c r="QWH845" s="396"/>
      <c r="QWI845" s="396"/>
      <c r="QWJ845" s="396"/>
      <c r="QWK845" s="396"/>
      <c r="QWL845" s="396"/>
      <c r="QWM845" s="396"/>
      <c r="QWN845" s="396"/>
      <c r="QWO845" s="396"/>
      <c r="QWP845" s="396"/>
      <c r="QWQ845" s="396"/>
      <c r="QWR845" s="396"/>
      <c r="QWS845" s="396"/>
      <c r="QWT845" s="396"/>
      <c r="QWU845" s="396"/>
      <c r="QWV845" s="396"/>
      <c r="QWW845" s="396"/>
      <c r="QWX845" s="396"/>
      <c r="QWY845" s="396"/>
      <c r="QWZ845" s="396"/>
      <c r="QXA845" s="396"/>
      <c r="QXB845" s="396"/>
      <c r="QXC845" s="396"/>
      <c r="QXD845" s="396"/>
      <c r="QXE845" s="396"/>
      <c r="QXF845" s="396"/>
      <c r="QXG845" s="396"/>
      <c r="QXH845" s="396"/>
      <c r="QXI845" s="396"/>
      <c r="QXJ845" s="396"/>
      <c r="QXK845" s="396"/>
      <c r="QXL845" s="396"/>
      <c r="QXM845" s="396"/>
      <c r="QXN845" s="396"/>
      <c r="QXO845" s="396"/>
      <c r="QXP845" s="396"/>
      <c r="QXQ845" s="396"/>
      <c r="QXR845" s="396"/>
      <c r="QXS845" s="396"/>
      <c r="QXT845" s="396"/>
      <c r="QXU845" s="396"/>
      <c r="QXV845" s="396"/>
      <c r="QXW845" s="396"/>
      <c r="QXX845" s="396"/>
      <c r="QXY845" s="396"/>
      <c r="QXZ845" s="396"/>
      <c r="QYA845" s="396"/>
      <c r="QYB845" s="396"/>
      <c r="QYC845" s="396"/>
      <c r="QYD845" s="396"/>
      <c r="QYE845" s="396"/>
      <c r="QYF845" s="396"/>
      <c r="QYG845" s="396"/>
      <c r="QYH845" s="396"/>
      <c r="QYI845" s="396"/>
      <c r="QYJ845" s="396"/>
      <c r="QYK845" s="396"/>
      <c r="QYL845" s="396"/>
      <c r="QYM845" s="396"/>
      <c r="QYN845" s="396"/>
      <c r="QYO845" s="396"/>
      <c r="QYP845" s="396"/>
      <c r="QYQ845" s="396"/>
      <c r="QYR845" s="396"/>
      <c r="QYS845" s="396"/>
      <c r="QYT845" s="396"/>
      <c r="QYU845" s="396"/>
      <c r="QYV845" s="396"/>
      <c r="QYW845" s="396"/>
      <c r="QYX845" s="396"/>
      <c r="QYY845" s="396"/>
      <c r="QYZ845" s="396"/>
      <c r="QZA845" s="396"/>
      <c r="QZB845" s="396"/>
      <c r="QZC845" s="396"/>
      <c r="QZD845" s="396"/>
      <c r="QZE845" s="396"/>
      <c r="QZF845" s="396"/>
      <c r="QZG845" s="396"/>
      <c r="QZH845" s="396"/>
      <c r="QZI845" s="396"/>
      <c r="QZJ845" s="396"/>
      <c r="QZK845" s="396"/>
      <c r="QZL845" s="396"/>
      <c r="QZM845" s="396"/>
      <c r="QZN845" s="396"/>
      <c r="QZO845" s="396"/>
      <c r="QZP845" s="396"/>
      <c r="QZQ845" s="396"/>
      <c r="QZR845" s="396"/>
      <c r="QZS845" s="396"/>
      <c r="QZT845" s="396"/>
      <c r="QZU845" s="396"/>
      <c r="QZV845" s="396"/>
      <c r="QZW845" s="396"/>
      <c r="QZX845" s="396"/>
      <c r="QZY845" s="396"/>
      <c r="QZZ845" s="396"/>
      <c r="RAA845" s="396"/>
      <c r="RAB845" s="396"/>
      <c r="RAC845" s="396"/>
      <c r="RAD845" s="396"/>
      <c r="RAE845" s="396"/>
      <c r="RAF845" s="396"/>
      <c r="RAG845" s="396"/>
      <c r="RAH845" s="396"/>
      <c r="RAI845" s="396"/>
      <c r="RAJ845" s="396"/>
      <c r="RAK845" s="396"/>
      <c r="RAL845" s="396"/>
      <c r="RAM845" s="396"/>
      <c r="RAN845" s="396"/>
      <c r="RAO845" s="396"/>
      <c r="RAP845" s="396"/>
      <c r="RAQ845" s="396"/>
      <c r="RAR845" s="396"/>
      <c r="RAS845" s="396"/>
      <c r="RAT845" s="396"/>
      <c r="RAU845" s="396"/>
      <c r="RAV845" s="396"/>
      <c r="RAW845" s="396"/>
      <c r="RAX845" s="396"/>
      <c r="RAY845" s="396"/>
      <c r="RAZ845" s="396"/>
      <c r="RBA845" s="396"/>
      <c r="RBB845" s="396"/>
      <c r="RBC845" s="396"/>
      <c r="RBD845" s="396"/>
      <c r="RBE845" s="396"/>
      <c r="RBF845" s="396"/>
      <c r="RBG845" s="396"/>
      <c r="RBH845" s="396"/>
      <c r="RBI845" s="396"/>
      <c r="RBJ845" s="396"/>
      <c r="RBK845" s="396"/>
      <c r="RBL845" s="396"/>
      <c r="RBM845" s="396"/>
      <c r="RBN845" s="396"/>
      <c r="RBO845" s="396"/>
      <c r="RBP845" s="396"/>
      <c r="RBQ845" s="396"/>
      <c r="RBR845" s="396"/>
      <c r="RBS845" s="396"/>
      <c r="RBT845" s="396"/>
      <c r="RBU845" s="396"/>
      <c r="RBV845" s="396"/>
      <c r="RBW845" s="396"/>
      <c r="RBX845" s="396"/>
      <c r="RBY845" s="396"/>
      <c r="RBZ845" s="396"/>
      <c r="RCA845" s="396"/>
      <c r="RCB845" s="396"/>
      <c r="RCC845" s="396"/>
      <c r="RCD845" s="396"/>
      <c r="RCE845" s="396"/>
      <c r="RCF845" s="396"/>
      <c r="RCG845" s="396"/>
      <c r="RCH845" s="396"/>
      <c r="RCI845" s="396"/>
      <c r="RCJ845" s="396"/>
      <c r="RCK845" s="396"/>
      <c r="RCL845" s="396"/>
      <c r="RCM845" s="396"/>
      <c r="RCN845" s="396"/>
      <c r="RCO845" s="396"/>
      <c r="RCP845" s="396"/>
      <c r="RCQ845" s="396"/>
      <c r="RCR845" s="396"/>
      <c r="RCS845" s="396"/>
      <c r="RCT845" s="396"/>
      <c r="RCU845" s="396"/>
      <c r="RCV845" s="396"/>
      <c r="RCW845" s="396"/>
      <c r="RCX845" s="396"/>
      <c r="RCY845" s="396"/>
      <c r="RCZ845" s="396"/>
      <c r="RDA845" s="396"/>
      <c r="RDB845" s="396"/>
      <c r="RDC845" s="396"/>
      <c r="RDD845" s="396"/>
      <c r="RDE845" s="396"/>
      <c r="RDF845" s="396"/>
      <c r="RDG845" s="396"/>
      <c r="RDH845" s="396"/>
      <c r="RDI845" s="396"/>
      <c r="RDJ845" s="396"/>
      <c r="RDK845" s="396"/>
      <c r="RDL845" s="396"/>
      <c r="RDM845" s="396"/>
      <c r="RDN845" s="396"/>
      <c r="RDO845" s="396"/>
      <c r="RDP845" s="396"/>
      <c r="RDQ845" s="396"/>
      <c r="RDR845" s="396"/>
      <c r="RDS845" s="396"/>
      <c r="RDT845" s="396"/>
      <c r="RDU845" s="396"/>
      <c r="RDV845" s="396"/>
      <c r="RDW845" s="396"/>
      <c r="RDX845" s="396"/>
      <c r="RDY845" s="396"/>
      <c r="RDZ845" s="396"/>
      <c r="REA845" s="396"/>
      <c r="REB845" s="396"/>
      <c r="REC845" s="396"/>
      <c r="RED845" s="396"/>
      <c r="REE845" s="396"/>
      <c r="REF845" s="396"/>
      <c r="REG845" s="396"/>
      <c r="REH845" s="396"/>
      <c r="REI845" s="396"/>
      <c r="REJ845" s="396"/>
      <c r="REK845" s="396"/>
      <c r="REL845" s="396"/>
      <c r="REM845" s="396"/>
      <c r="REN845" s="396"/>
      <c r="REO845" s="396"/>
      <c r="REP845" s="396"/>
      <c r="REQ845" s="396"/>
      <c r="RER845" s="396"/>
      <c r="RES845" s="396"/>
      <c r="RET845" s="396"/>
      <c r="REU845" s="396"/>
      <c r="REV845" s="396"/>
      <c r="REW845" s="396"/>
      <c r="REX845" s="396"/>
      <c r="REY845" s="396"/>
      <c r="REZ845" s="396"/>
      <c r="RFA845" s="396"/>
      <c r="RFB845" s="396"/>
      <c r="RFC845" s="396"/>
      <c r="RFD845" s="396"/>
      <c r="RFE845" s="396"/>
      <c r="RFF845" s="396"/>
      <c r="RFG845" s="396"/>
      <c r="RFH845" s="396"/>
      <c r="RFI845" s="396"/>
      <c r="RFJ845" s="396"/>
      <c r="RFK845" s="396"/>
      <c r="RFL845" s="396"/>
      <c r="RFM845" s="396"/>
      <c r="RFN845" s="396"/>
      <c r="RFO845" s="396"/>
      <c r="RFP845" s="396"/>
      <c r="RFQ845" s="396"/>
      <c r="RFR845" s="396"/>
      <c r="RFS845" s="396"/>
      <c r="RFT845" s="396"/>
      <c r="RFU845" s="396"/>
      <c r="RFV845" s="396"/>
      <c r="RFW845" s="396"/>
      <c r="RFX845" s="396"/>
      <c r="RFY845" s="396"/>
      <c r="RFZ845" s="396"/>
      <c r="RGA845" s="396"/>
      <c r="RGB845" s="396"/>
      <c r="RGC845" s="396"/>
      <c r="RGD845" s="396"/>
      <c r="RGE845" s="396"/>
      <c r="RGF845" s="396"/>
      <c r="RGG845" s="396"/>
      <c r="RGH845" s="396"/>
      <c r="RGI845" s="396"/>
      <c r="RGJ845" s="396"/>
      <c r="RGK845" s="396"/>
      <c r="RGL845" s="396"/>
      <c r="RGM845" s="396"/>
      <c r="RGN845" s="396"/>
      <c r="RGO845" s="396"/>
      <c r="RGP845" s="396"/>
      <c r="RGQ845" s="396"/>
      <c r="RGR845" s="396"/>
      <c r="RGS845" s="396"/>
      <c r="RGT845" s="396"/>
      <c r="RGU845" s="396"/>
      <c r="RGV845" s="396"/>
      <c r="RGW845" s="396"/>
      <c r="RGX845" s="396"/>
      <c r="RGY845" s="396"/>
      <c r="RGZ845" s="396"/>
      <c r="RHA845" s="396"/>
      <c r="RHB845" s="396"/>
      <c r="RHC845" s="396"/>
      <c r="RHD845" s="396"/>
      <c r="RHE845" s="396"/>
      <c r="RHF845" s="396"/>
      <c r="RHG845" s="396"/>
      <c r="RHH845" s="396"/>
      <c r="RHI845" s="396"/>
      <c r="RHJ845" s="396"/>
      <c r="RHK845" s="396"/>
      <c r="RHL845" s="396"/>
      <c r="RHM845" s="396"/>
      <c r="RHN845" s="396"/>
      <c r="RHO845" s="396"/>
      <c r="RHP845" s="396"/>
      <c r="RHQ845" s="396"/>
      <c r="RHR845" s="396"/>
      <c r="RHS845" s="396"/>
      <c r="RHT845" s="396"/>
      <c r="RHU845" s="396"/>
      <c r="RHV845" s="396"/>
      <c r="RHW845" s="396"/>
      <c r="RHX845" s="396"/>
      <c r="RHY845" s="396"/>
      <c r="RHZ845" s="396"/>
      <c r="RIA845" s="396"/>
      <c r="RIB845" s="396"/>
      <c r="RIC845" s="396"/>
      <c r="RID845" s="396"/>
      <c r="RIE845" s="396"/>
      <c r="RIF845" s="396"/>
      <c r="RIG845" s="396"/>
      <c r="RIH845" s="396"/>
      <c r="RII845" s="396"/>
      <c r="RIJ845" s="396"/>
      <c r="RIK845" s="396"/>
      <c r="RIL845" s="396"/>
      <c r="RIM845" s="396"/>
      <c r="RIN845" s="396"/>
      <c r="RIO845" s="396"/>
      <c r="RIP845" s="396"/>
      <c r="RIQ845" s="396"/>
      <c r="RIR845" s="396"/>
      <c r="RIS845" s="396"/>
      <c r="RIT845" s="396"/>
      <c r="RIU845" s="396"/>
      <c r="RIV845" s="396"/>
      <c r="RIW845" s="396"/>
      <c r="RIX845" s="396"/>
      <c r="RIY845" s="396"/>
      <c r="RIZ845" s="396"/>
      <c r="RJA845" s="396"/>
      <c r="RJB845" s="396"/>
      <c r="RJC845" s="396"/>
      <c r="RJD845" s="396"/>
      <c r="RJE845" s="396"/>
      <c r="RJF845" s="396"/>
      <c r="RJG845" s="396"/>
      <c r="RJH845" s="396"/>
      <c r="RJI845" s="396"/>
      <c r="RJJ845" s="396"/>
      <c r="RJK845" s="396"/>
      <c r="RJL845" s="396"/>
      <c r="RJM845" s="396"/>
      <c r="RJN845" s="396"/>
      <c r="RJO845" s="396"/>
      <c r="RJP845" s="396"/>
      <c r="RJQ845" s="396"/>
      <c r="RJR845" s="396"/>
      <c r="RJS845" s="396"/>
      <c r="RJT845" s="396"/>
      <c r="RJU845" s="396"/>
      <c r="RJV845" s="396"/>
      <c r="RJW845" s="396"/>
      <c r="RJX845" s="396"/>
      <c r="RJY845" s="396"/>
      <c r="RJZ845" s="396"/>
      <c r="RKA845" s="396"/>
      <c r="RKB845" s="396"/>
      <c r="RKC845" s="396"/>
      <c r="RKD845" s="396"/>
      <c r="RKE845" s="396"/>
      <c r="RKF845" s="396"/>
      <c r="RKG845" s="396"/>
      <c r="RKH845" s="396"/>
      <c r="RKI845" s="396"/>
      <c r="RKJ845" s="396"/>
      <c r="RKK845" s="396"/>
      <c r="RKL845" s="396"/>
      <c r="RKM845" s="396"/>
      <c r="RKN845" s="396"/>
      <c r="RKO845" s="396"/>
      <c r="RKP845" s="396"/>
      <c r="RKQ845" s="396"/>
      <c r="RKR845" s="396"/>
      <c r="RKS845" s="396"/>
      <c r="RKT845" s="396"/>
      <c r="RKU845" s="396"/>
      <c r="RKV845" s="396"/>
      <c r="RKW845" s="396"/>
      <c r="RKX845" s="396"/>
      <c r="RKY845" s="396"/>
      <c r="RKZ845" s="396"/>
      <c r="RLA845" s="396"/>
      <c r="RLB845" s="396"/>
      <c r="RLC845" s="396"/>
      <c r="RLD845" s="396"/>
      <c r="RLE845" s="396"/>
      <c r="RLF845" s="396"/>
      <c r="RLG845" s="396"/>
      <c r="RLH845" s="396"/>
      <c r="RLI845" s="396"/>
      <c r="RLJ845" s="396"/>
      <c r="RLK845" s="396"/>
      <c r="RLL845" s="396"/>
      <c r="RLM845" s="396"/>
      <c r="RLN845" s="396"/>
      <c r="RLO845" s="396"/>
      <c r="RLP845" s="396"/>
      <c r="RLQ845" s="396"/>
      <c r="RLR845" s="396"/>
      <c r="RLS845" s="396"/>
      <c r="RLT845" s="396"/>
      <c r="RLU845" s="396"/>
      <c r="RLV845" s="396"/>
      <c r="RLW845" s="396"/>
      <c r="RLX845" s="396"/>
      <c r="RLY845" s="396"/>
      <c r="RLZ845" s="396"/>
      <c r="RMA845" s="396"/>
      <c r="RMB845" s="396"/>
      <c r="RMC845" s="396"/>
      <c r="RMD845" s="396"/>
      <c r="RME845" s="396"/>
      <c r="RMF845" s="396"/>
      <c r="RMG845" s="396"/>
      <c r="RMH845" s="396"/>
      <c r="RMI845" s="396"/>
      <c r="RMJ845" s="396"/>
      <c r="RMK845" s="396"/>
      <c r="RML845" s="396"/>
      <c r="RMM845" s="396"/>
      <c r="RMN845" s="396"/>
      <c r="RMO845" s="396"/>
      <c r="RMP845" s="396"/>
      <c r="RMQ845" s="396"/>
      <c r="RMR845" s="396"/>
      <c r="RMS845" s="396"/>
      <c r="RMT845" s="396"/>
      <c r="RMU845" s="396"/>
      <c r="RMV845" s="396"/>
      <c r="RMW845" s="396"/>
      <c r="RMX845" s="396"/>
      <c r="RMY845" s="396"/>
      <c r="RMZ845" s="396"/>
      <c r="RNA845" s="396"/>
      <c r="RNB845" s="396"/>
      <c r="RNC845" s="396"/>
      <c r="RND845" s="396"/>
      <c r="RNE845" s="396"/>
      <c r="RNF845" s="396"/>
      <c r="RNG845" s="396"/>
      <c r="RNH845" s="396"/>
      <c r="RNI845" s="396"/>
      <c r="RNJ845" s="396"/>
      <c r="RNK845" s="396"/>
      <c r="RNL845" s="396"/>
      <c r="RNM845" s="396"/>
      <c r="RNN845" s="396"/>
      <c r="RNO845" s="396"/>
      <c r="RNP845" s="396"/>
      <c r="RNQ845" s="396"/>
      <c r="RNR845" s="396"/>
      <c r="RNS845" s="396"/>
      <c r="RNT845" s="396"/>
      <c r="RNU845" s="396"/>
      <c r="RNV845" s="396"/>
      <c r="RNW845" s="396"/>
      <c r="RNX845" s="396"/>
      <c r="RNY845" s="396"/>
      <c r="RNZ845" s="396"/>
      <c r="ROA845" s="396"/>
      <c r="ROB845" s="396"/>
      <c r="ROC845" s="396"/>
      <c r="ROD845" s="396"/>
      <c r="ROE845" s="396"/>
      <c r="ROF845" s="396"/>
      <c r="ROG845" s="396"/>
      <c r="ROH845" s="396"/>
      <c r="ROI845" s="396"/>
      <c r="ROJ845" s="396"/>
      <c r="ROK845" s="396"/>
      <c r="ROL845" s="396"/>
      <c r="ROM845" s="396"/>
      <c r="RON845" s="396"/>
      <c r="ROO845" s="396"/>
      <c r="ROP845" s="396"/>
      <c r="ROQ845" s="396"/>
      <c r="ROR845" s="396"/>
      <c r="ROS845" s="396"/>
      <c r="ROT845" s="396"/>
      <c r="ROU845" s="396"/>
      <c r="ROV845" s="396"/>
      <c r="ROW845" s="396"/>
      <c r="ROX845" s="396"/>
      <c r="ROY845" s="396"/>
      <c r="ROZ845" s="396"/>
      <c r="RPA845" s="396"/>
      <c r="RPB845" s="396"/>
      <c r="RPC845" s="396"/>
      <c r="RPD845" s="396"/>
      <c r="RPE845" s="396"/>
      <c r="RPF845" s="396"/>
      <c r="RPG845" s="396"/>
      <c r="RPH845" s="396"/>
      <c r="RPI845" s="396"/>
      <c r="RPJ845" s="396"/>
      <c r="RPK845" s="396"/>
      <c r="RPL845" s="396"/>
      <c r="RPM845" s="396"/>
      <c r="RPN845" s="396"/>
      <c r="RPO845" s="396"/>
      <c r="RPP845" s="396"/>
      <c r="RPQ845" s="396"/>
      <c r="RPR845" s="396"/>
      <c r="RPS845" s="396"/>
      <c r="RPT845" s="396"/>
      <c r="RPU845" s="396"/>
      <c r="RPV845" s="396"/>
      <c r="RPW845" s="396"/>
      <c r="RPX845" s="396"/>
      <c r="RPY845" s="396"/>
      <c r="RPZ845" s="396"/>
      <c r="RQA845" s="396"/>
      <c r="RQB845" s="396"/>
      <c r="RQC845" s="396"/>
      <c r="RQD845" s="396"/>
      <c r="RQE845" s="396"/>
      <c r="RQF845" s="396"/>
      <c r="RQG845" s="396"/>
      <c r="RQH845" s="396"/>
      <c r="RQI845" s="396"/>
      <c r="RQJ845" s="396"/>
      <c r="RQK845" s="396"/>
      <c r="RQL845" s="396"/>
      <c r="RQM845" s="396"/>
      <c r="RQN845" s="396"/>
      <c r="RQO845" s="396"/>
      <c r="RQP845" s="396"/>
      <c r="RQQ845" s="396"/>
      <c r="RQR845" s="396"/>
      <c r="RQS845" s="396"/>
      <c r="RQT845" s="396"/>
      <c r="RQU845" s="396"/>
      <c r="RQV845" s="396"/>
      <c r="RQW845" s="396"/>
      <c r="RQX845" s="396"/>
      <c r="RQY845" s="396"/>
      <c r="RQZ845" s="396"/>
      <c r="RRA845" s="396"/>
      <c r="RRB845" s="396"/>
      <c r="RRC845" s="396"/>
      <c r="RRD845" s="396"/>
      <c r="RRE845" s="396"/>
      <c r="RRF845" s="396"/>
      <c r="RRG845" s="396"/>
      <c r="RRH845" s="396"/>
      <c r="RRI845" s="396"/>
      <c r="RRJ845" s="396"/>
      <c r="RRK845" s="396"/>
      <c r="RRL845" s="396"/>
      <c r="RRM845" s="396"/>
      <c r="RRN845" s="396"/>
      <c r="RRO845" s="396"/>
      <c r="RRP845" s="396"/>
      <c r="RRQ845" s="396"/>
      <c r="RRR845" s="396"/>
      <c r="RRS845" s="396"/>
      <c r="RRT845" s="396"/>
      <c r="RRU845" s="396"/>
      <c r="RRV845" s="396"/>
      <c r="RRW845" s="396"/>
      <c r="RRX845" s="396"/>
      <c r="RRY845" s="396"/>
      <c r="RRZ845" s="396"/>
      <c r="RSA845" s="396"/>
      <c r="RSB845" s="396"/>
      <c r="RSC845" s="396"/>
      <c r="RSD845" s="396"/>
      <c r="RSE845" s="396"/>
      <c r="RSF845" s="396"/>
      <c r="RSG845" s="396"/>
      <c r="RSH845" s="396"/>
      <c r="RSI845" s="396"/>
      <c r="RSJ845" s="396"/>
      <c r="RSK845" s="396"/>
      <c r="RSL845" s="396"/>
      <c r="RSM845" s="396"/>
      <c r="RSN845" s="396"/>
      <c r="RSO845" s="396"/>
      <c r="RSP845" s="396"/>
      <c r="RSQ845" s="396"/>
      <c r="RSR845" s="396"/>
      <c r="RSS845" s="396"/>
      <c r="RST845" s="396"/>
      <c r="RSU845" s="396"/>
      <c r="RSV845" s="396"/>
      <c r="RSW845" s="396"/>
      <c r="RSX845" s="396"/>
      <c r="RSY845" s="396"/>
      <c r="RSZ845" s="396"/>
      <c r="RTA845" s="396"/>
      <c r="RTB845" s="396"/>
      <c r="RTC845" s="396"/>
      <c r="RTD845" s="396"/>
      <c r="RTE845" s="396"/>
      <c r="RTF845" s="396"/>
      <c r="RTG845" s="396"/>
      <c r="RTH845" s="396"/>
      <c r="RTI845" s="396"/>
      <c r="RTJ845" s="396"/>
      <c r="RTK845" s="396"/>
      <c r="RTL845" s="396"/>
      <c r="RTM845" s="396"/>
      <c r="RTN845" s="396"/>
      <c r="RTO845" s="396"/>
      <c r="RTP845" s="396"/>
      <c r="RTQ845" s="396"/>
      <c r="RTR845" s="396"/>
      <c r="RTS845" s="396"/>
      <c r="RTT845" s="396"/>
      <c r="RTU845" s="396"/>
      <c r="RTV845" s="396"/>
      <c r="RTW845" s="396"/>
      <c r="RTX845" s="396"/>
      <c r="RTY845" s="396"/>
      <c r="RTZ845" s="396"/>
      <c r="RUA845" s="396"/>
      <c r="RUB845" s="396"/>
      <c r="RUC845" s="396"/>
      <c r="RUD845" s="396"/>
      <c r="RUE845" s="396"/>
      <c r="RUF845" s="396"/>
      <c r="RUG845" s="396"/>
      <c r="RUH845" s="396"/>
      <c r="RUI845" s="396"/>
      <c r="RUJ845" s="396"/>
      <c r="RUK845" s="396"/>
      <c r="RUL845" s="396"/>
      <c r="RUM845" s="396"/>
      <c r="RUN845" s="396"/>
      <c r="RUO845" s="396"/>
      <c r="RUP845" s="396"/>
      <c r="RUQ845" s="396"/>
      <c r="RUR845" s="396"/>
      <c r="RUS845" s="396"/>
      <c r="RUT845" s="396"/>
      <c r="RUU845" s="396"/>
      <c r="RUV845" s="396"/>
      <c r="RUW845" s="396"/>
      <c r="RUX845" s="396"/>
      <c r="RUY845" s="396"/>
      <c r="RUZ845" s="396"/>
      <c r="RVA845" s="396"/>
      <c r="RVB845" s="396"/>
      <c r="RVC845" s="396"/>
      <c r="RVD845" s="396"/>
      <c r="RVE845" s="396"/>
      <c r="RVF845" s="396"/>
      <c r="RVG845" s="396"/>
      <c r="RVH845" s="396"/>
      <c r="RVI845" s="396"/>
      <c r="RVJ845" s="396"/>
      <c r="RVK845" s="396"/>
      <c r="RVL845" s="396"/>
      <c r="RVM845" s="396"/>
      <c r="RVN845" s="396"/>
      <c r="RVO845" s="396"/>
      <c r="RVP845" s="396"/>
      <c r="RVQ845" s="396"/>
      <c r="RVR845" s="396"/>
      <c r="RVS845" s="396"/>
      <c r="RVT845" s="396"/>
      <c r="RVU845" s="396"/>
      <c r="RVV845" s="396"/>
      <c r="RVW845" s="396"/>
      <c r="RVX845" s="396"/>
      <c r="RVY845" s="396"/>
      <c r="RVZ845" s="396"/>
      <c r="RWA845" s="396"/>
      <c r="RWB845" s="396"/>
      <c r="RWC845" s="396"/>
      <c r="RWD845" s="396"/>
      <c r="RWE845" s="396"/>
      <c r="RWF845" s="396"/>
      <c r="RWG845" s="396"/>
      <c r="RWH845" s="396"/>
      <c r="RWI845" s="396"/>
      <c r="RWJ845" s="396"/>
      <c r="RWK845" s="396"/>
      <c r="RWL845" s="396"/>
      <c r="RWM845" s="396"/>
      <c r="RWN845" s="396"/>
      <c r="RWO845" s="396"/>
      <c r="RWP845" s="396"/>
      <c r="RWQ845" s="396"/>
      <c r="RWR845" s="396"/>
      <c r="RWS845" s="396"/>
      <c r="RWT845" s="396"/>
      <c r="RWU845" s="396"/>
      <c r="RWV845" s="396"/>
      <c r="RWW845" s="396"/>
      <c r="RWX845" s="396"/>
      <c r="RWY845" s="396"/>
      <c r="RWZ845" s="396"/>
      <c r="RXA845" s="396"/>
      <c r="RXB845" s="396"/>
      <c r="RXC845" s="396"/>
      <c r="RXD845" s="396"/>
      <c r="RXE845" s="396"/>
      <c r="RXF845" s="396"/>
      <c r="RXG845" s="396"/>
      <c r="RXH845" s="396"/>
      <c r="RXI845" s="396"/>
      <c r="RXJ845" s="396"/>
      <c r="RXK845" s="396"/>
      <c r="RXL845" s="396"/>
      <c r="RXM845" s="396"/>
      <c r="RXN845" s="396"/>
      <c r="RXO845" s="396"/>
      <c r="RXP845" s="396"/>
      <c r="RXQ845" s="396"/>
      <c r="RXR845" s="396"/>
      <c r="RXS845" s="396"/>
      <c r="RXT845" s="396"/>
      <c r="RXU845" s="396"/>
      <c r="RXV845" s="396"/>
      <c r="RXW845" s="396"/>
      <c r="RXX845" s="396"/>
      <c r="RXY845" s="396"/>
      <c r="RXZ845" s="396"/>
      <c r="RYA845" s="396"/>
      <c r="RYB845" s="396"/>
      <c r="RYC845" s="396"/>
      <c r="RYD845" s="396"/>
      <c r="RYE845" s="396"/>
      <c r="RYF845" s="396"/>
      <c r="RYG845" s="396"/>
      <c r="RYH845" s="396"/>
      <c r="RYI845" s="396"/>
      <c r="RYJ845" s="396"/>
      <c r="RYK845" s="396"/>
      <c r="RYL845" s="396"/>
      <c r="RYM845" s="396"/>
      <c r="RYN845" s="396"/>
      <c r="RYO845" s="396"/>
      <c r="RYP845" s="396"/>
      <c r="RYQ845" s="396"/>
      <c r="RYR845" s="396"/>
      <c r="RYS845" s="396"/>
      <c r="RYT845" s="396"/>
      <c r="RYU845" s="396"/>
      <c r="RYV845" s="396"/>
      <c r="RYW845" s="396"/>
      <c r="RYX845" s="396"/>
      <c r="RYY845" s="396"/>
      <c r="RYZ845" s="396"/>
      <c r="RZA845" s="396"/>
      <c r="RZB845" s="396"/>
      <c r="RZC845" s="396"/>
      <c r="RZD845" s="396"/>
      <c r="RZE845" s="396"/>
      <c r="RZF845" s="396"/>
      <c r="RZG845" s="396"/>
      <c r="RZH845" s="396"/>
      <c r="RZI845" s="396"/>
      <c r="RZJ845" s="396"/>
      <c r="RZK845" s="396"/>
      <c r="RZL845" s="396"/>
      <c r="RZM845" s="396"/>
      <c r="RZN845" s="396"/>
      <c r="RZO845" s="396"/>
      <c r="RZP845" s="396"/>
      <c r="RZQ845" s="396"/>
      <c r="RZR845" s="396"/>
      <c r="RZS845" s="396"/>
      <c r="RZT845" s="396"/>
      <c r="RZU845" s="396"/>
      <c r="RZV845" s="396"/>
      <c r="RZW845" s="396"/>
      <c r="RZX845" s="396"/>
      <c r="RZY845" s="396"/>
      <c r="RZZ845" s="396"/>
      <c r="SAA845" s="396"/>
      <c r="SAB845" s="396"/>
      <c r="SAC845" s="396"/>
      <c r="SAD845" s="396"/>
      <c r="SAE845" s="396"/>
      <c r="SAF845" s="396"/>
      <c r="SAG845" s="396"/>
      <c r="SAH845" s="396"/>
      <c r="SAI845" s="396"/>
      <c r="SAJ845" s="396"/>
      <c r="SAK845" s="396"/>
      <c r="SAL845" s="396"/>
      <c r="SAM845" s="396"/>
      <c r="SAN845" s="396"/>
      <c r="SAO845" s="396"/>
      <c r="SAP845" s="396"/>
      <c r="SAQ845" s="396"/>
      <c r="SAR845" s="396"/>
      <c r="SAS845" s="396"/>
      <c r="SAT845" s="396"/>
      <c r="SAU845" s="396"/>
      <c r="SAV845" s="396"/>
      <c r="SAW845" s="396"/>
      <c r="SAX845" s="396"/>
      <c r="SAY845" s="396"/>
      <c r="SAZ845" s="396"/>
      <c r="SBA845" s="396"/>
      <c r="SBB845" s="396"/>
      <c r="SBC845" s="396"/>
      <c r="SBD845" s="396"/>
      <c r="SBE845" s="396"/>
      <c r="SBF845" s="396"/>
      <c r="SBG845" s="396"/>
      <c r="SBH845" s="396"/>
      <c r="SBI845" s="396"/>
      <c r="SBJ845" s="396"/>
      <c r="SBK845" s="396"/>
      <c r="SBL845" s="396"/>
      <c r="SBM845" s="396"/>
      <c r="SBN845" s="396"/>
      <c r="SBO845" s="396"/>
      <c r="SBP845" s="396"/>
      <c r="SBQ845" s="396"/>
      <c r="SBR845" s="396"/>
      <c r="SBS845" s="396"/>
      <c r="SBT845" s="396"/>
      <c r="SBU845" s="396"/>
      <c r="SBV845" s="396"/>
      <c r="SBW845" s="396"/>
      <c r="SBX845" s="396"/>
      <c r="SBY845" s="396"/>
      <c r="SBZ845" s="396"/>
      <c r="SCA845" s="396"/>
      <c r="SCB845" s="396"/>
      <c r="SCC845" s="396"/>
      <c r="SCD845" s="396"/>
      <c r="SCE845" s="396"/>
      <c r="SCF845" s="396"/>
      <c r="SCG845" s="396"/>
      <c r="SCH845" s="396"/>
      <c r="SCI845" s="396"/>
      <c r="SCJ845" s="396"/>
      <c r="SCK845" s="396"/>
      <c r="SCL845" s="396"/>
      <c r="SCM845" s="396"/>
      <c r="SCN845" s="396"/>
      <c r="SCO845" s="396"/>
      <c r="SCP845" s="396"/>
      <c r="SCQ845" s="396"/>
      <c r="SCR845" s="396"/>
      <c r="SCS845" s="396"/>
      <c r="SCT845" s="396"/>
      <c r="SCU845" s="396"/>
      <c r="SCV845" s="396"/>
      <c r="SCW845" s="396"/>
      <c r="SCX845" s="396"/>
      <c r="SCY845" s="396"/>
      <c r="SCZ845" s="396"/>
      <c r="SDA845" s="396"/>
      <c r="SDB845" s="396"/>
      <c r="SDC845" s="396"/>
      <c r="SDD845" s="396"/>
      <c r="SDE845" s="396"/>
      <c r="SDF845" s="396"/>
      <c r="SDG845" s="396"/>
      <c r="SDH845" s="396"/>
      <c r="SDI845" s="396"/>
      <c r="SDJ845" s="396"/>
      <c r="SDK845" s="396"/>
      <c r="SDL845" s="396"/>
      <c r="SDM845" s="396"/>
      <c r="SDN845" s="396"/>
      <c r="SDO845" s="396"/>
      <c r="SDP845" s="396"/>
      <c r="SDQ845" s="396"/>
      <c r="SDR845" s="396"/>
      <c r="SDS845" s="396"/>
      <c r="SDT845" s="396"/>
      <c r="SDU845" s="396"/>
      <c r="SDV845" s="396"/>
      <c r="SDW845" s="396"/>
      <c r="SDX845" s="396"/>
      <c r="SDY845" s="396"/>
      <c r="SDZ845" s="396"/>
      <c r="SEA845" s="396"/>
      <c r="SEB845" s="396"/>
      <c r="SEC845" s="396"/>
      <c r="SED845" s="396"/>
      <c r="SEE845" s="396"/>
      <c r="SEF845" s="396"/>
      <c r="SEG845" s="396"/>
      <c r="SEH845" s="396"/>
      <c r="SEI845" s="396"/>
      <c r="SEJ845" s="396"/>
      <c r="SEK845" s="396"/>
      <c r="SEL845" s="396"/>
      <c r="SEM845" s="396"/>
      <c r="SEN845" s="396"/>
      <c r="SEO845" s="396"/>
      <c r="SEP845" s="396"/>
      <c r="SEQ845" s="396"/>
      <c r="SER845" s="396"/>
      <c r="SES845" s="396"/>
      <c r="SET845" s="396"/>
      <c r="SEU845" s="396"/>
      <c r="SEV845" s="396"/>
      <c r="SEW845" s="396"/>
      <c r="SEX845" s="396"/>
      <c r="SEY845" s="396"/>
      <c r="SEZ845" s="396"/>
      <c r="SFA845" s="396"/>
      <c r="SFB845" s="396"/>
      <c r="SFC845" s="396"/>
      <c r="SFD845" s="396"/>
      <c r="SFE845" s="396"/>
      <c r="SFF845" s="396"/>
      <c r="SFG845" s="396"/>
      <c r="SFH845" s="396"/>
      <c r="SFI845" s="396"/>
      <c r="SFJ845" s="396"/>
      <c r="SFK845" s="396"/>
      <c r="SFL845" s="396"/>
      <c r="SFM845" s="396"/>
      <c r="SFN845" s="396"/>
      <c r="SFO845" s="396"/>
      <c r="SFP845" s="396"/>
      <c r="SFQ845" s="396"/>
      <c r="SFR845" s="396"/>
      <c r="SFS845" s="396"/>
      <c r="SFT845" s="396"/>
      <c r="SFU845" s="396"/>
      <c r="SFV845" s="396"/>
      <c r="SFW845" s="396"/>
      <c r="SFX845" s="396"/>
      <c r="SFY845" s="396"/>
      <c r="SFZ845" s="396"/>
      <c r="SGA845" s="396"/>
      <c r="SGB845" s="396"/>
      <c r="SGC845" s="396"/>
      <c r="SGD845" s="396"/>
      <c r="SGE845" s="396"/>
      <c r="SGF845" s="396"/>
      <c r="SGG845" s="396"/>
      <c r="SGH845" s="396"/>
      <c r="SGI845" s="396"/>
      <c r="SGJ845" s="396"/>
      <c r="SGK845" s="396"/>
      <c r="SGL845" s="396"/>
      <c r="SGM845" s="396"/>
      <c r="SGN845" s="396"/>
      <c r="SGO845" s="396"/>
      <c r="SGP845" s="396"/>
      <c r="SGQ845" s="396"/>
      <c r="SGR845" s="396"/>
      <c r="SGS845" s="396"/>
      <c r="SGT845" s="396"/>
      <c r="SGU845" s="396"/>
      <c r="SGV845" s="396"/>
      <c r="SGW845" s="396"/>
      <c r="SGX845" s="396"/>
      <c r="SGY845" s="396"/>
      <c r="SGZ845" s="396"/>
      <c r="SHA845" s="396"/>
      <c r="SHB845" s="396"/>
      <c r="SHC845" s="396"/>
      <c r="SHD845" s="396"/>
      <c r="SHE845" s="396"/>
      <c r="SHF845" s="396"/>
      <c r="SHG845" s="396"/>
      <c r="SHH845" s="396"/>
      <c r="SHI845" s="396"/>
      <c r="SHJ845" s="396"/>
      <c r="SHK845" s="396"/>
      <c r="SHL845" s="396"/>
      <c r="SHM845" s="396"/>
      <c r="SHN845" s="396"/>
      <c r="SHO845" s="396"/>
      <c r="SHP845" s="396"/>
      <c r="SHQ845" s="396"/>
      <c r="SHR845" s="396"/>
      <c r="SHS845" s="396"/>
      <c r="SHT845" s="396"/>
      <c r="SHU845" s="396"/>
      <c r="SHV845" s="396"/>
      <c r="SHW845" s="396"/>
      <c r="SHX845" s="396"/>
      <c r="SHY845" s="396"/>
      <c r="SHZ845" s="396"/>
      <c r="SIA845" s="396"/>
      <c r="SIB845" s="396"/>
      <c r="SIC845" s="396"/>
      <c r="SID845" s="396"/>
      <c r="SIE845" s="396"/>
      <c r="SIF845" s="396"/>
      <c r="SIG845" s="396"/>
      <c r="SIH845" s="396"/>
      <c r="SII845" s="396"/>
      <c r="SIJ845" s="396"/>
      <c r="SIK845" s="396"/>
      <c r="SIL845" s="396"/>
      <c r="SIM845" s="396"/>
      <c r="SIN845" s="396"/>
      <c r="SIO845" s="396"/>
      <c r="SIP845" s="396"/>
      <c r="SIQ845" s="396"/>
      <c r="SIR845" s="396"/>
      <c r="SIS845" s="396"/>
      <c r="SIT845" s="396"/>
      <c r="SIU845" s="396"/>
      <c r="SIV845" s="396"/>
      <c r="SIW845" s="396"/>
      <c r="SIX845" s="396"/>
      <c r="SIY845" s="396"/>
      <c r="SIZ845" s="396"/>
      <c r="SJA845" s="396"/>
      <c r="SJB845" s="396"/>
      <c r="SJC845" s="396"/>
      <c r="SJD845" s="396"/>
      <c r="SJE845" s="396"/>
      <c r="SJF845" s="396"/>
      <c r="SJG845" s="396"/>
      <c r="SJH845" s="396"/>
      <c r="SJI845" s="396"/>
      <c r="SJJ845" s="396"/>
      <c r="SJK845" s="396"/>
      <c r="SJL845" s="396"/>
      <c r="SJM845" s="396"/>
      <c r="SJN845" s="396"/>
      <c r="SJO845" s="396"/>
      <c r="SJP845" s="396"/>
      <c r="SJQ845" s="396"/>
      <c r="SJR845" s="396"/>
      <c r="SJS845" s="396"/>
      <c r="SJT845" s="396"/>
      <c r="SJU845" s="396"/>
      <c r="SJV845" s="396"/>
      <c r="SJW845" s="396"/>
      <c r="SJX845" s="396"/>
      <c r="SJY845" s="396"/>
      <c r="SJZ845" s="396"/>
      <c r="SKA845" s="396"/>
      <c r="SKB845" s="396"/>
      <c r="SKC845" s="396"/>
      <c r="SKD845" s="396"/>
      <c r="SKE845" s="396"/>
      <c r="SKF845" s="396"/>
      <c r="SKG845" s="396"/>
      <c r="SKH845" s="396"/>
      <c r="SKI845" s="396"/>
      <c r="SKJ845" s="396"/>
      <c r="SKK845" s="396"/>
      <c r="SKL845" s="396"/>
      <c r="SKM845" s="396"/>
      <c r="SKN845" s="396"/>
      <c r="SKO845" s="396"/>
      <c r="SKP845" s="396"/>
      <c r="SKQ845" s="396"/>
      <c r="SKR845" s="396"/>
      <c r="SKS845" s="396"/>
      <c r="SKT845" s="396"/>
      <c r="SKU845" s="396"/>
      <c r="SKV845" s="396"/>
      <c r="SKW845" s="396"/>
      <c r="SKX845" s="396"/>
      <c r="SKY845" s="396"/>
      <c r="SKZ845" s="396"/>
      <c r="SLA845" s="396"/>
      <c r="SLB845" s="396"/>
      <c r="SLC845" s="396"/>
      <c r="SLD845" s="396"/>
      <c r="SLE845" s="396"/>
      <c r="SLF845" s="396"/>
      <c r="SLG845" s="396"/>
      <c r="SLH845" s="396"/>
      <c r="SLI845" s="396"/>
      <c r="SLJ845" s="396"/>
      <c r="SLK845" s="396"/>
      <c r="SLL845" s="396"/>
      <c r="SLM845" s="396"/>
      <c r="SLN845" s="396"/>
      <c r="SLO845" s="396"/>
      <c r="SLP845" s="396"/>
      <c r="SLQ845" s="396"/>
      <c r="SLR845" s="396"/>
      <c r="SLS845" s="396"/>
      <c r="SLT845" s="396"/>
      <c r="SLU845" s="396"/>
      <c r="SLV845" s="396"/>
      <c r="SLW845" s="396"/>
      <c r="SLX845" s="396"/>
      <c r="SLY845" s="396"/>
      <c r="SLZ845" s="396"/>
      <c r="SMA845" s="396"/>
      <c r="SMB845" s="396"/>
      <c r="SMC845" s="396"/>
      <c r="SMD845" s="396"/>
      <c r="SME845" s="396"/>
      <c r="SMF845" s="396"/>
      <c r="SMG845" s="396"/>
      <c r="SMH845" s="396"/>
      <c r="SMI845" s="396"/>
      <c r="SMJ845" s="396"/>
      <c r="SMK845" s="396"/>
      <c r="SML845" s="396"/>
      <c r="SMM845" s="396"/>
      <c r="SMN845" s="396"/>
      <c r="SMO845" s="396"/>
      <c r="SMP845" s="396"/>
      <c r="SMQ845" s="396"/>
      <c r="SMR845" s="396"/>
      <c r="SMS845" s="396"/>
      <c r="SMT845" s="396"/>
      <c r="SMU845" s="396"/>
      <c r="SMV845" s="396"/>
      <c r="SMW845" s="396"/>
      <c r="SMX845" s="396"/>
      <c r="SMY845" s="396"/>
      <c r="SMZ845" s="396"/>
      <c r="SNA845" s="396"/>
      <c r="SNB845" s="396"/>
      <c r="SNC845" s="396"/>
      <c r="SND845" s="396"/>
      <c r="SNE845" s="396"/>
      <c r="SNF845" s="396"/>
      <c r="SNG845" s="396"/>
      <c r="SNH845" s="396"/>
      <c r="SNI845" s="396"/>
      <c r="SNJ845" s="396"/>
      <c r="SNK845" s="396"/>
      <c r="SNL845" s="396"/>
      <c r="SNM845" s="396"/>
      <c r="SNN845" s="396"/>
      <c r="SNO845" s="396"/>
      <c r="SNP845" s="396"/>
      <c r="SNQ845" s="396"/>
      <c r="SNR845" s="396"/>
      <c r="SNS845" s="396"/>
      <c r="SNT845" s="396"/>
      <c r="SNU845" s="396"/>
      <c r="SNV845" s="396"/>
      <c r="SNW845" s="396"/>
      <c r="SNX845" s="396"/>
      <c r="SNY845" s="396"/>
      <c r="SNZ845" s="396"/>
      <c r="SOA845" s="396"/>
      <c r="SOB845" s="396"/>
      <c r="SOC845" s="396"/>
      <c r="SOD845" s="396"/>
      <c r="SOE845" s="396"/>
      <c r="SOF845" s="396"/>
      <c r="SOG845" s="396"/>
      <c r="SOH845" s="396"/>
      <c r="SOI845" s="396"/>
      <c r="SOJ845" s="396"/>
      <c r="SOK845" s="396"/>
      <c r="SOL845" s="396"/>
      <c r="SOM845" s="396"/>
      <c r="SON845" s="396"/>
      <c r="SOO845" s="396"/>
      <c r="SOP845" s="396"/>
      <c r="SOQ845" s="396"/>
      <c r="SOR845" s="396"/>
      <c r="SOS845" s="396"/>
      <c r="SOT845" s="396"/>
      <c r="SOU845" s="396"/>
      <c r="SOV845" s="396"/>
      <c r="SOW845" s="396"/>
      <c r="SOX845" s="396"/>
      <c r="SOY845" s="396"/>
      <c r="SOZ845" s="396"/>
      <c r="SPA845" s="396"/>
      <c r="SPB845" s="396"/>
      <c r="SPC845" s="396"/>
      <c r="SPD845" s="396"/>
      <c r="SPE845" s="396"/>
      <c r="SPF845" s="396"/>
      <c r="SPG845" s="396"/>
      <c r="SPH845" s="396"/>
      <c r="SPI845" s="396"/>
      <c r="SPJ845" s="396"/>
      <c r="SPK845" s="396"/>
      <c r="SPL845" s="396"/>
      <c r="SPM845" s="396"/>
      <c r="SPN845" s="396"/>
      <c r="SPO845" s="396"/>
      <c r="SPP845" s="396"/>
      <c r="SPQ845" s="396"/>
      <c r="SPR845" s="396"/>
      <c r="SPS845" s="396"/>
      <c r="SPT845" s="396"/>
      <c r="SPU845" s="396"/>
      <c r="SPV845" s="396"/>
      <c r="SPW845" s="396"/>
      <c r="SPX845" s="396"/>
      <c r="SPY845" s="396"/>
      <c r="SPZ845" s="396"/>
      <c r="SQA845" s="396"/>
      <c r="SQB845" s="396"/>
      <c r="SQC845" s="396"/>
      <c r="SQD845" s="396"/>
      <c r="SQE845" s="396"/>
      <c r="SQF845" s="396"/>
      <c r="SQG845" s="396"/>
      <c r="SQH845" s="396"/>
      <c r="SQI845" s="396"/>
      <c r="SQJ845" s="396"/>
      <c r="SQK845" s="396"/>
      <c r="SQL845" s="396"/>
      <c r="SQM845" s="396"/>
      <c r="SQN845" s="396"/>
      <c r="SQO845" s="396"/>
      <c r="SQP845" s="396"/>
      <c r="SQQ845" s="396"/>
      <c r="SQR845" s="396"/>
      <c r="SQS845" s="396"/>
      <c r="SQT845" s="396"/>
      <c r="SQU845" s="396"/>
      <c r="SQV845" s="396"/>
      <c r="SQW845" s="396"/>
      <c r="SQX845" s="396"/>
      <c r="SQY845" s="396"/>
      <c r="SQZ845" s="396"/>
      <c r="SRA845" s="396"/>
      <c r="SRB845" s="396"/>
      <c r="SRC845" s="396"/>
      <c r="SRD845" s="396"/>
      <c r="SRE845" s="396"/>
      <c r="SRF845" s="396"/>
      <c r="SRG845" s="396"/>
      <c r="SRH845" s="396"/>
      <c r="SRI845" s="396"/>
      <c r="SRJ845" s="396"/>
      <c r="SRK845" s="396"/>
      <c r="SRL845" s="396"/>
      <c r="SRM845" s="396"/>
      <c r="SRN845" s="396"/>
      <c r="SRO845" s="396"/>
      <c r="SRP845" s="396"/>
      <c r="SRQ845" s="396"/>
      <c r="SRR845" s="396"/>
      <c r="SRS845" s="396"/>
      <c r="SRT845" s="396"/>
      <c r="SRU845" s="396"/>
      <c r="SRV845" s="396"/>
      <c r="SRW845" s="396"/>
      <c r="SRX845" s="396"/>
      <c r="SRY845" s="396"/>
      <c r="SRZ845" s="396"/>
      <c r="SSA845" s="396"/>
      <c r="SSB845" s="396"/>
      <c r="SSC845" s="396"/>
      <c r="SSD845" s="396"/>
      <c r="SSE845" s="396"/>
      <c r="SSF845" s="396"/>
      <c r="SSG845" s="396"/>
      <c r="SSH845" s="396"/>
      <c r="SSI845" s="396"/>
      <c r="SSJ845" s="396"/>
      <c r="SSK845" s="396"/>
      <c r="SSL845" s="396"/>
      <c r="SSM845" s="396"/>
      <c r="SSN845" s="396"/>
      <c r="SSO845" s="396"/>
      <c r="SSP845" s="396"/>
      <c r="SSQ845" s="396"/>
      <c r="SSR845" s="396"/>
      <c r="SSS845" s="396"/>
      <c r="SST845" s="396"/>
      <c r="SSU845" s="396"/>
      <c r="SSV845" s="396"/>
      <c r="SSW845" s="396"/>
      <c r="SSX845" s="396"/>
      <c r="SSY845" s="396"/>
      <c r="SSZ845" s="396"/>
      <c r="STA845" s="396"/>
      <c r="STB845" s="396"/>
      <c r="STC845" s="396"/>
      <c r="STD845" s="396"/>
      <c r="STE845" s="396"/>
      <c r="STF845" s="396"/>
      <c r="STG845" s="396"/>
      <c r="STH845" s="396"/>
      <c r="STI845" s="396"/>
      <c r="STJ845" s="396"/>
      <c r="STK845" s="396"/>
      <c r="STL845" s="396"/>
      <c r="STM845" s="396"/>
      <c r="STN845" s="396"/>
      <c r="STO845" s="396"/>
      <c r="STP845" s="396"/>
      <c r="STQ845" s="396"/>
      <c r="STR845" s="396"/>
      <c r="STS845" s="396"/>
      <c r="STT845" s="396"/>
      <c r="STU845" s="396"/>
      <c r="STV845" s="396"/>
      <c r="STW845" s="396"/>
      <c r="STX845" s="396"/>
      <c r="STY845" s="396"/>
      <c r="STZ845" s="396"/>
      <c r="SUA845" s="396"/>
      <c r="SUB845" s="396"/>
      <c r="SUC845" s="396"/>
      <c r="SUD845" s="396"/>
      <c r="SUE845" s="396"/>
      <c r="SUF845" s="396"/>
      <c r="SUG845" s="396"/>
      <c r="SUH845" s="396"/>
      <c r="SUI845" s="396"/>
      <c r="SUJ845" s="396"/>
      <c r="SUK845" s="396"/>
      <c r="SUL845" s="396"/>
      <c r="SUM845" s="396"/>
      <c r="SUN845" s="396"/>
      <c r="SUO845" s="396"/>
      <c r="SUP845" s="396"/>
      <c r="SUQ845" s="396"/>
      <c r="SUR845" s="396"/>
      <c r="SUS845" s="396"/>
      <c r="SUT845" s="396"/>
      <c r="SUU845" s="396"/>
      <c r="SUV845" s="396"/>
      <c r="SUW845" s="396"/>
      <c r="SUX845" s="396"/>
      <c r="SUY845" s="396"/>
      <c r="SUZ845" s="396"/>
      <c r="SVA845" s="396"/>
      <c r="SVB845" s="396"/>
      <c r="SVC845" s="396"/>
      <c r="SVD845" s="396"/>
      <c r="SVE845" s="396"/>
      <c r="SVF845" s="396"/>
      <c r="SVG845" s="396"/>
      <c r="SVH845" s="396"/>
      <c r="SVI845" s="396"/>
      <c r="SVJ845" s="396"/>
      <c r="SVK845" s="396"/>
      <c r="SVL845" s="396"/>
      <c r="SVM845" s="396"/>
      <c r="SVN845" s="396"/>
      <c r="SVO845" s="396"/>
      <c r="SVP845" s="396"/>
      <c r="SVQ845" s="396"/>
      <c r="SVR845" s="396"/>
      <c r="SVS845" s="396"/>
      <c r="SVT845" s="396"/>
      <c r="SVU845" s="396"/>
      <c r="SVV845" s="396"/>
      <c r="SVW845" s="396"/>
      <c r="SVX845" s="396"/>
      <c r="SVY845" s="396"/>
      <c r="SVZ845" s="396"/>
      <c r="SWA845" s="396"/>
      <c r="SWB845" s="396"/>
      <c r="SWC845" s="396"/>
      <c r="SWD845" s="396"/>
      <c r="SWE845" s="396"/>
      <c r="SWF845" s="396"/>
      <c r="SWG845" s="396"/>
      <c r="SWH845" s="396"/>
      <c r="SWI845" s="396"/>
      <c r="SWJ845" s="396"/>
      <c r="SWK845" s="396"/>
      <c r="SWL845" s="396"/>
      <c r="SWM845" s="396"/>
      <c r="SWN845" s="396"/>
      <c r="SWO845" s="396"/>
      <c r="SWP845" s="396"/>
      <c r="SWQ845" s="396"/>
      <c r="SWR845" s="396"/>
      <c r="SWS845" s="396"/>
      <c r="SWT845" s="396"/>
      <c r="SWU845" s="396"/>
      <c r="SWV845" s="396"/>
      <c r="SWW845" s="396"/>
      <c r="SWX845" s="396"/>
      <c r="SWY845" s="396"/>
      <c r="SWZ845" s="396"/>
      <c r="SXA845" s="396"/>
      <c r="SXB845" s="396"/>
      <c r="SXC845" s="396"/>
      <c r="SXD845" s="396"/>
      <c r="SXE845" s="396"/>
      <c r="SXF845" s="396"/>
      <c r="SXG845" s="396"/>
      <c r="SXH845" s="396"/>
      <c r="SXI845" s="396"/>
      <c r="SXJ845" s="396"/>
      <c r="SXK845" s="396"/>
      <c r="SXL845" s="396"/>
      <c r="SXM845" s="396"/>
      <c r="SXN845" s="396"/>
      <c r="SXO845" s="396"/>
      <c r="SXP845" s="396"/>
      <c r="SXQ845" s="396"/>
      <c r="SXR845" s="396"/>
      <c r="SXS845" s="396"/>
      <c r="SXT845" s="396"/>
      <c r="SXU845" s="396"/>
      <c r="SXV845" s="396"/>
      <c r="SXW845" s="396"/>
      <c r="SXX845" s="396"/>
      <c r="SXY845" s="396"/>
      <c r="SXZ845" s="396"/>
      <c r="SYA845" s="396"/>
      <c r="SYB845" s="396"/>
      <c r="SYC845" s="396"/>
      <c r="SYD845" s="396"/>
      <c r="SYE845" s="396"/>
      <c r="SYF845" s="396"/>
      <c r="SYG845" s="396"/>
      <c r="SYH845" s="396"/>
      <c r="SYI845" s="396"/>
      <c r="SYJ845" s="396"/>
      <c r="SYK845" s="396"/>
      <c r="SYL845" s="396"/>
      <c r="SYM845" s="396"/>
      <c r="SYN845" s="396"/>
      <c r="SYO845" s="396"/>
      <c r="SYP845" s="396"/>
      <c r="SYQ845" s="396"/>
      <c r="SYR845" s="396"/>
      <c r="SYS845" s="396"/>
      <c r="SYT845" s="396"/>
      <c r="SYU845" s="396"/>
      <c r="SYV845" s="396"/>
      <c r="SYW845" s="396"/>
      <c r="SYX845" s="396"/>
      <c r="SYY845" s="396"/>
      <c r="SYZ845" s="396"/>
      <c r="SZA845" s="396"/>
      <c r="SZB845" s="396"/>
      <c r="SZC845" s="396"/>
      <c r="SZD845" s="396"/>
      <c r="SZE845" s="396"/>
      <c r="SZF845" s="396"/>
      <c r="SZG845" s="396"/>
      <c r="SZH845" s="396"/>
      <c r="SZI845" s="396"/>
      <c r="SZJ845" s="396"/>
      <c r="SZK845" s="396"/>
      <c r="SZL845" s="396"/>
      <c r="SZM845" s="396"/>
      <c r="SZN845" s="396"/>
      <c r="SZO845" s="396"/>
      <c r="SZP845" s="396"/>
      <c r="SZQ845" s="396"/>
      <c r="SZR845" s="396"/>
      <c r="SZS845" s="396"/>
      <c r="SZT845" s="396"/>
      <c r="SZU845" s="396"/>
      <c r="SZV845" s="396"/>
      <c r="SZW845" s="396"/>
      <c r="SZX845" s="396"/>
      <c r="SZY845" s="396"/>
      <c r="SZZ845" s="396"/>
      <c r="TAA845" s="396"/>
      <c r="TAB845" s="396"/>
      <c r="TAC845" s="396"/>
      <c r="TAD845" s="396"/>
      <c r="TAE845" s="396"/>
      <c r="TAF845" s="396"/>
      <c r="TAG845" s="396"/>
      <c r="TAH845" s="396"/>
      <c r="TAI845" s="396"/>
      <c r="TAJ845" s="396"/>
      <c r="TAK845" s="396"/>
      <c r="TAL845" s="396"/>
      <c r="TAM845" s="396"/>
      <c r="TAN845" s="396"/>
      <c r="TAO845" s="396"/>
      <c r="TAP845" s="396"/>
      <c r="TAQ845" s="396"/>
      <c r="TAR845" s="396"/>
      <c r="TAS845" s="396"/>
      <c r="TAT845" s="396"/>
      <c r="TAU845" s="396"/>
      <c r="TAV845" s="396"/>
      <c r="TAW845" s="396"/>
      <c r="TAX845" s="396"/>
      <c r="TAY845" s="396"/>
      <c r="TAZ845" s="396"/>
      <c r="TBA845" s="396"/>
      <c r="TBB845" s="396"/>
      <c r="TBC845" s="396"/>
      <c r="TBD845" s="396"/>
      <c r="TBE845" s="396"/>
      <c r="TBF845" s="396"/>
      <c r="TBG845" s="396"/>
      <c r="TBH845" s="396"/>
      <c r="TBI845" s="396"/>
      <c r="TBJ845" s="396"/>
      <c r="TBK845" s="396"/>
      <c r="TBL845" s="396"/>
      <c r="TBM845" s="396"/>
      <c r="TBN845" s="396"/>
      <c r="TBO845" s="396"/>
      <c r="TBP845" s="396"/>
      <c r="TBQ845" s="396"/>
      <c r="TBR845" s="396"/>
      <c r="TBS845" s="396"/>
      <c r="TBT845" s="396"/>
      <c r="TBU845" s="396"/>
      <c r="TBV845" s="396"/>
      <c r="TBW845" s="396"/>
      <c r="TBX845" s="396"/>
      <c r="TBY845" s="396"/>
      <c r="TBZ845" s="396"/>
      <c r="TCA845" s="396"/>
      <c r="TCB845" s="396"/>
      <c r="TCC845" s="396"/>
      <c r="TCD845" s="396"/>
      <c r="TCE845" s="396"/>
      <c r="TCF845" s="396"/>
      <c r="TCG845" s="396"/>
      <c r="TCH845" s="396"/>
      <c r="TCI845" s="396"/>
      <c r="TCJ845" s="396"/>
      <c r="TCK845" s="396"/>
      <c r="TCL845" s="396"/>
      <c r="TCM845" s="396"/>
      <c r="TCN845" s="396"/>
      <c r="TCO845" s="396"/>
      <c r="TCP845" s="396"/>
      <c r="TCQ845" s="396"/>
      <c r="TCR845" s="396"/>
      <c r="TCS845" s="396"/>
      <c r="TCT845" s="396"/>
      <c r="TCU845" s="396"/>
      <c r="TCV845" s="396"/>
      <c r="TCW845" s="396"/>
      <c r="TCX845" s="396"/>
      <c r="TCY845" s="396"/>
      <c r="TCZ845" s="396"/>
      <c r="TDA845" s="396"/>
      <c r="TDB845" s="396"/>
      <c r="TDC845" s="396"/>
      <c r="TDD845" s="396"/>
      <c r="TDE845" s="396"/>
      <c r="TDF845" s="396"/>
      <c r="TDG845" s="396"/>
      <c r="TDH845" s="396"/>
      <c r="TDI845" s="396"/>
      <c r="TDJ845" s="396"/>
      <c r="TDK845" s="396"/>
      <c r="TDL845" s="396"/>
      <c r="TDM845" s="396"/>
      <c r="TDN845" s="396"/>
      <c r="TDO845" s="396"/>
      <c r="TDP845" s="396"/>
      <c r="TDQ845" s="396"/>
      <c r="TDR845" s="396"/>
      <c r="TDS845" s="396"/>
      <c r="TDT845" s="396"/>
      <c r="TDU845" s="396"/>
      <c r="TDV845" s="396"/>
      <c r="TDW845" s="396"/>
      <c r="TDX845" s="396"/>
      <c r="TDY845" s="396"/>
      <c r="TDZ845" s="396"/>
      <c r="TEA845" s="396"/>
      <c r="TEB845" s="396"/>
      <c r="TEC845" s="396"/>
      <c r="TED845" s="396"/>
      <c r="TEE845" s="396"/>
      <c r="TEF845" s="396"/>
      <c r="TEG845" s="396"/>
      <c r="TEH845" s="396"/>
      <c r="TEI845" s="396"/>
      <c r="TEJ845" s="396"/>
      <c r="TEK845" s="396"/>
      <c r="TEL845" s="396"/>
      <c r="TEM845" s="396"/>
      <c r="TEN845" s="396"/>
      <c r="TEO845" s="396"/>
      <c r="TEP845" s="396"/>
      <c r="TEQ845" s="396"/>
      <c r="TER845" s="396"/>
      <c r="TES845" s="396"/>
      <c r="TET845" s="396"/>
      <c r="TEU845" s="396"/>
      <c r="TEV845" s="396"/>
      <c r="TEW845" s="396"/>
      <c r="TEX845" s="396"/>
      <c r="TEY845" s="396"/>
      <c r="TEZ845" s="396"/>
      <c r="TFA845" s="396"/>
      <c r="TFB845" s="396"/>
      <c r="TFC845" s="396"/>
      <c r="TFD845" s="396"/>
      <c r="TFE845" s="396"/>
      <c r="TFF845" s="396"/>
      <c r="TFG845" s="396"/>
      <c r="TFH845" s="396"/>
      <c r="TFI845" s="396"/>
      <c r="TFJ845" s="396"/>
      <c r="TFK845" s="396"/>
      <c r="TFL845" s="396"/>
      <c r="TFM845" s="396"/>
      <c r="TFN845" s="396"/>
      <c r="TFO845" s="396"/>
      <c r="TFP845" s="396"/>
      <c r="TFQ845" s="396"/>
      <c r="TFR845" s="396"/>
      <c r="TFS845" s="396"/>
      <c r="TFT845" s="396"/>
      <c r="TFU845" s="396"/>
      <c r="TFV845" s="396"/>
      <c r="TFW845" s="396"/>
      <c r="TFX845" s="396"/>
      <c r="TFY845" s="396"/>
      <c r="TFZ845" s="396"/>
      <c r="TGA845" s="396"/>
      <c r="TGB845" s="396"/>
      <c r="TGC845" s="396"/>
      <c r="TGD845" s="396"/>
      <c r="TGE845" s="396"/>
      <c r="TGF845" s="396"/>
      <c r="TGG845" s="396"/>
      <c r="TGH845" s="396"/>
      <c r="TGI845" s="396"/>
      <c r="TGJ845" s="396"/>
      <c r="TGK845" s="396"/>
      <c r="TGL845" s="396"/>
      <c r="TGM845" s="396"/>
      <c r="TGN845" s="396"/>
      <c r="TGO845" s="396"/>
      <c r="TGP845" s="396"/>
      <c r="TGQ845" s="396"/>
      <c r="TGR845" s="396"/>
      <c r="TGS845" s="396"/>
      <c r="TGT845" s="396"/>
      <c r="TGU845" s="396"/>
      <c r="TGV845" s="396"/>
      <c r="TGW845" s="396"/>
      <c r="TGX845" s="396"/>
      <c r="TGY845" s="396"/>
      <c r="TGZ845" s="396"/>
      <c r="THA845" s="396"/>
      <c r="THB845" s="396"/>
      <c r="THC845" s="396"/>
      <c r="THD845" s="396"/>
      <c r="THE845" s="396"/>
      <c r="THF845" s="396"/>
      <c r="THG845" s="396"/>
      <c r="THH845" s="396"/>
      <c r="THI845" s="396"/>
      <c r="THJ845" s="396"/>
      <c r="THK845" s="396"/>
      <c r="THL845" s="396"/>
      <c r="THM845" s="396"/>
      <c r="THN845" s="396"/>
      <c r="THO845" s="396"/>
      <c r="THP845" s="396"/>
      <c r="THQ845" s="396"/>
      <c r="THR845" s="396"/>
      <c r="THS845" s="396"/>
      <c r="THT845" s="396"/>
      <c r="THU845" s="396"/>
      <c r="THV845" s="396"/>
      <c r="THW845" s="396"/>
      <c r="THX845" s="396"/>
      <c r="THY845" s="396"/>
      <c r="THZ845" s="396"/>
      <c r="TIA845" s="396"/>
      <c r="TIB845" s="396"/>
      <c r="TIC845" s="396"/>
      <c r="TID845" s="396"/>
      <c r="TIE845" s="396"/>
      <c r="TIF845" s="396"/>
      <c r="TIG845" s="396"/>
      <c r="TIH845" s="396"/>
      <c r="TII845" s="396"/>
      <c r="TIJ845" s="396"/>
      <c r="TIK845" s="396"/>
      <c r="TIL845" s="396"/>
      <c r="TIM845" s="396"/>
      <c r="TIN845" s="396"/>
      <c r="TIO845" s="396"/>
      <c r="TIP845" s="396"/>
      <c r="TIQ845" s="396"/>
      <c r="TIR845" s="396"/>
      <c r="TIS845" s="396"/>
      <c r="TIT845" s="396"/>
      <c r="TIU845" s="396"/>
      <c r="TIV845" s="396"/>
      <c r="TIW845" s="396"/>
      <c r="TIX845" s="396"/>
      <c r="TIY845" s="396"/>
      <c r="TIZ845" s="396"/>
      <c r="TJA845" s="396"/>
      <c r="TJB845" s="396"/>
      <c r="TJC845" s="396"/>
      <c r="TJD845" s="396"/>
      <c r="TJE845" s="396"/>
      <c r="TJF845" s="396"/>
      <c r="TJG845" s="396"/>
      <c r="TJH845" s="396"/>
      <c r="TJI845" s="396"/>
      <c r="TJJ845" s="396"/>
      <c r="TJK845" s="396"/>
      <c r="TJL845" s="396"/>
      <c r="TJM845" s="396"/>
      <c r="TJN845" s="396"/>
      <c r="TJO845" s="396"/>
      <c r="TJP845" s="396"/>
      <c r="TJQ845" s="396"/>
      <c r="TJR845" s="396"/>
      <c r="TJS845" s="396"/>
      <c r="TJT845" s="396"/>
      <c r="TJU845" s="396"/>
      <c r="TJV845" s="396"/>
      <c r="TJW845" s="396"/>
      <c r="TJX845" s="396"/>
      <c r="TJY845" s="396"/>
      <c r="TJZ845" s="396"/>
      <c r="TKA845" s="396"/>
      <c r="TKB845" s="396"/>
      <c r="TKC845" s="396"/>
      <c r="TKD845" s="396"/>
      <c r="TKE845" s="396"/>
      <c r="TKF845" s="396"/>
      <c r="TKG845" s="396"/>
      <c r="TKH845" s="396"/>
      <c r="TKI845" s="396"/>
      <c r="TKJ845" s="396"/>
      <c r="TKK845" s="396"/>
      <c r="TKL845" s="396"/>
      <c r="TKM845" s="396"/>
      <c r="TKN845" s="396"/>
      <c r="TKO845" s="396"/>
      <c r="TKP845" s="396"/>
      <c r="TKQ845" s="396"/>
      <c r="TKR845" s="396"/>
      <c r="TKS845" s="396"/>
      <c r="TKT845" s="396"/>
      <c r="TKU845" s="396"/>
      <c r="TKV845" s="396"/>
      <c r="TKW845" s="396"/>
      <c r="TKX845" s="396"/>
      <c r="TKY845" s="396"/>
      <c r="TKZ845" s="396"/>
      <c r="TLA845" s="396"/>
      <c r="TLB845" s="396"/>
      <c r="TLC845" s="396"/>
      <c r="TLD845" s="396"/>
      <c r="TLE845" s="396"/>
      <c r="TLF845" s="396"/>
      <c r="TLG845" s="396"/>
      <c r="TLH845" s="396"/>
      <c r="TLI845" s="396"/>
      <c r="TLJ845" s="396"/>
      <c r="TLK845" s="396"/>
      <c r="TLL845" s="396"/>
      <c r="TLM845" s="396"/>
      <c r="TLN845" s="396"/>
      <c r="TLO845" s="396"/>
      <c r="TLP845" s="396"/>
      <c r="TLQ845" s="396"/>
      <c r="TLR845" s="396"/>
      <c r="TLS845" s="396"/>
      <c r="TLT845" s="396"/>
      <c r="TLU845" s="396"/>
      <c r="TLV845" s="396"/>
      <c r="TLW845" s="396"/>
      <c r="TLX845" s="396"/>
      <c r="TLY845" s="396"/>
      <c r="TLZ845" s="396"/>
      <c r="TMA845" s="396"/>
      <c r="TMB845" s="396"/>
      <c r="TMC845" s="396"/>
      <c r="TMD845" s="396"/>
      <c r="TME845" s="396"/>
      <c r="TMF845" s="396"/>
      <c r="TMG845" s="396"/>
      <c r="TMH845" s="396"/>
      <c r="TMI845" s="396"/>
      <c r="TMJ845" s="396"/>
      <c r="TMK845" s="396"/>
      <c r="TML845" s="396"/>
      <c r="TMM845" s="396"/>
      <c r="TMN845" s="396"/>
      <c r="TMO845" s="396"/>
      <c r="TMP845" s="396"/>
      <c r="TMQ845" s="396"/>
      <c r="TMR845" s="396"/>
      <c r="TMS845" s="396"/>
      <c r="TMT845" s="396"/>
      <c r="TMU845" s="396"/>
      <c r="TMV845" s="396"/>
      <c r="TMW845" s="396"/>
      <c r="TMX845" s="396"/>
      <c r="TMY845" s="396"/>
      <c r="TMZ845" s="396"/>
      <c r="TNA845" s="396"/>
      <c r="TNB845" s="396"/>
      <c r="TNC845" s="396"/>
      <c r="TND845" s="396"/>
      <c r="TNE845" s="396"/>
      <c r="TNF845" s="396"/>
      <c r="TNG845" s="396"/>
      <c r="TNH845" s="396"/>
      <c r="TNI845" s="396"/>
      <c r="TNJ845" s="396"/>
      <c r="TNK845" s="396"/>
      <c r="TNL845" s="396"/>
      <c r="TNM845" s="396"/>
      <c r="TNN845" s="396"/>
      <c r="TNO845" s="396"/>
      <c r="TNP845" s="396"/>
      <c r="TNQ845" s="396"/>
      <c r="TNR845" s="396"/>
      <c r="TNS845" s="396"/>
      <c r="TNT845" s="396"/>
      <c r="TNU845" s="396"/>
      <c r="TNV845" s="396"/>
      <c r="TNW845" s="396"/>
      <c r="TNX845" s="396"/>
      <c r="TNY845" s="396"/>
      <c r="TNZ845" s="396"/>
      <c r="TOA845" s="396"/>
      <c r="TOB845" s="396"/>
      <c r="TOC845" s="396"/>
      <c r="TOD845" s="396"/>
      <c r="TOE845" s="396"/>
      <c r="TOF845" s="396"/>
      <c r="TOG845" s="396"/>
      <c r="TOH845" s="396"/>
      <c r="TOI845" s="396"/>
      <c r="TOJ845" s="396"/>
      <c r="TOK845" s="396"/>
      <c r="TOL845" s="396"/>
      <c r="TOM845" s="396"/>
      <c r="TON845" s="396"/>
      <c r="TOO845" s="396"/>
      <c r="TOP845" s="396"/>
      <c r="TOQ845" s="396"/>
      <c r="TOR845" s="396"/>
      <c r="TOS845" s="396"/>
      <c r="TOT845" s="396"/>
      <c r="TOU845" s="396"/>
      <c r="TOV845" s="396"/>
      <c r="TOW845" s="396"/>
      <c r="TOX845" s="396"/>
      <c r="TOY845" s="396"/>
      <c r="TOZ845" s="396"/>
      <c r="TPA845" s="396"/>
      <c r="TPB845" s="396"/>
      <c r="TPC845" s="396"/>
      <c r="TPD845" s="396"/>
      <c r="TPE845" s="396"/>
      <c r="TPF845" s="396"/>
      <c r="TPG845" s="396"/>
      <c r="TPH845" s="396"/>
      <c r="TPI845" s="396"/>
      <c r="TPJ845" s="396"/>
      <c r="TPK845" s="396"/>
      <c r="TPL845" s="396"/>
      <c r="TPM845" s="396"/>
      <c r="TPN845" s="396"/>
      <c r="TPO845" s="396"/>
      <c r="TPP845" s="396"/>
      <c r="TPQ845" s="396"/>
      <c r="TPR845" s="396"/>
      <c r="TPS845" s="396"/>
      <c r="TPT845" s="396"/>
      <c r="TPU845" s="396"/>
      <c r="TPV845" s="396"/>
      <c r="TPW845" s="396"/>
      <c r="TPX845" s="396"/>
      <c r="TPY845" s="396"/>
      <c r="TPZ845" s="396"/>
      <c r="TQA845" s="396"/>
      <c r="TQB845" s="396"/>
      <c r="TQC845" s="396"/>
      <c r="TQD845" s="396"/>
      <c r="TQE845" s="396"/>
      <c r="TQF845" s="396"/>
      <c r="TQG845" s="396"/>
      <c r="TQH845" s="396"/>
      <c r="TQI845" s="396"/>
      <c r="TQJ845" s="396"/>
      <c r="TQK845" s="396"/>
      <c r="TQL845" s="396"/>
      <c r="TQM845" s="396"/>
      <c r="TQN845" s="396"/>
      <c r="TQO845" s="396"/>
      <c r="TQP845" s="396"/>
      <c r="TQQ845" s="396"/>
      <c r="TQR845" s="396"/>
      <c r="TQS845" s="396"/>
      <c r="TQT845" s="396"/>
      <c r="TQU845" s="396"/>
      <c r="TQV845" s="396"/>
      <c r="TQW845" s="396"/>
      <c r="TQX845" s="396"/>
      <c r="TQY845" s="396"/>
      <c r="TQZ845" s="396"/>
      <c r="TRA845" s="396"/>
      <c r="TRB845" s="396"/>
      <c r="TRC845" s="396"/>
      <c r="TRD845" s="396"/>
      <c r="TRE845" s="396"/>
      <c r="TRF845" s="396"/>
      <c r="TRG845" s="396"/>
      <c r="TRH845" s="396"/>
      <c r="TRI845" s="396"/>
      <c r="TRJ845" s="396"/>
      <c r="TRK845" s="396"/>
      <c r="TRL845" s="396"/>
      <c r="TRM845" s="396"/>
      <c r="TRN845" s="396"/>
      <c r="TRO845" s="396"/>
      <c r="TRP845" s="396"/>
      <c r="TRQ845" s="396"/>
      <c r="TRR845" s="396"/>
      <c r="TRS845" s="396"/>
      <c r="TRT845" s="396"/>
      <c r="TRU845" s="396"/>
      <c r="TRV845" s="396"/>
      <c r="TRW845" s="396"/>
      <c r="TRX845" s="396"/>
      <c r="TRY845" s="396"/>
      <c r="TRZ845" s="396"/>
      <c r="TSA845" s="396"/>
      <c r="TSB845" s="396"/>
      <c r="TSC845" s="396"/>
      <c r="TSD845" s="396"/>
      <c r="TSE845" s="396"/>
      <c r="TSF845" s="396"/>
      <c r="TSG845" s="396"/>
      <c r="TSH845" s="396"/>
      <c r="TSI845" s="396"/>
      <c r="TSJ845" s="396"/>
      <c r="TSK845" s="396"/>
      <c r="TSL845" s="396"/>
      <c r="TSM845" s="396"/>
      <c r="TSN845" s="396"/>
      <c r="TSO845" s="396"/>
      <c r="TSP845" s="396"/>
      <c r="TSQ845" s="396"/>
      <c r="TSR845" s="396"/>
      <c r="TSS845" s="396"/>
      <c r="TST845" s="396"/>
      <c r="TSU845" s="396"/>
      <c r="TSV845" s="396"/>
      <c r="TSW845" s="396"/>
      <c r="TSX845" s="396"/>
      <c r="TSY845" s="396"/>
      <c r="TSZ845" s="396"/>
      <c r="TTA845" s="396"/>
      <c r="TTB845" s="396"/>
      <c r="TTC845" s="396"/>
      <c r="TTD845" s="396"/>
      <c r="TTE845" s="396"/>
      <c r="TTF845" s="396"/>
      <c r="TTG845" s="396"/>
      <c r="TTH845" s="396"/>
      <c r="TTI845" s="396"/>
      <c r="TTJ845" s="396"/>
      <c r="TTK845" s="396"/>
      <c r="TTL845" s="396"/>
      <c r="TTM845" s="396"/>
      <c r="TTN845" s="396"/>
      <c r="TTO845" s="396"/>
      <c r="TTP845" s="396"/>
      <c r="TTQ845" s="396"/>
      <c r="TTR845" s="396"/>
      <c r="TTS845" s="396"/>
      <c r="TTT845" s="396"/>
      <c r="TTU845" s="396"/>
      <c r="TTV845" s="396"/>
      <c r="TTW845" s="396"/>
      <c r="TTX845" s="396"/>
      <c r="TTY845" s="396"/>
      <c r="TTZ845" s="396"/>
      <c r="TUA845" s="396"/>
      <c r="TUB845" s="396"/>
      <c r="TUC845" s="396"/>
      <c r="TUD845" s="396"/>
      <c r="TUE845" s="396"/>
      <c r="TUF845" s="396"/>
      <c r="TUG845" s="396"/>
      <c r="TUH845" s="396"/>
      <c r="TUI845" s="396"/>
      <c r="TUJ845" s="396"/>
      <c r="TUK845" s="396"/>
      <c r="TUL845" s="396"/>
      <c r="TUM845" s="396"/>
      <c r="TUN845" s="396"/>
      <c r="TUO845" s="396"/>
      <c r="TUP845" s="396"/>
      <c r="TUQ845" s="396"/>
      <c r="TUR845" s="396"/>
      <c r="TUS845" s="396"/>
      <c r="TUT845" s="396"/>
      <c r="TUU845" s="396"/>
      <c r="TUV845" s="396"/>
      <c r="TUW845" s="396"/>
      <c r="TUX845" s="396"/>
      <c r="TUY845" s="396"/>
      <c r="TUZ845" s="396"/>
      <c r="TVA845" s="396"/>
      <c r="TVB845" s="396"/>
      <c r="TVC845" s="396"/>
      <c r="TVD845" s="396"/>
      <c r="TVE845" s="396"/>
      <c r="TVF845" s="396"/>
      <c r="TVG845" s="396"/>
      <c r="TVH845" s="396"/>
      <c r="TVI845" s="396"/>
      <c r="TVJ845" s="396"/>
      <c r="TVK845" s="396"/>
      <c r="TVL845" s="396"/>
      <c r="TVM845" s="396"/>
      <c r="TVN845" s="396"/>
      <c r="TVO845" s="396"/>
      <c r="TVP845" s="396"/>
      <c r="TVQ845" s="396"/>
      <c r="TVR845" s="396"/>
      <c r="TVS845" s="396"/>
      <c r="TVT845" s="396"/>
      <c r="TVU845" s="396"/>
      <c r="TVV845" s="396"/>
      <c r="TVW845" s="396"/>
      <c r="TVX845" s="396"/>
      <c r="TVY845" s="396"/>
      <c r="TVZ845" s="396"/>
      <c r="TWA845" s="396"/>
      <c r="TWB845" s="396"/>
      <c r="TWC845" s="396"/>
      <c r="TWD845" s="396"/>
      <c r="TWE845" s="396"/>
      <c r="TWF845" s="396"/>
      <c r="TWG845" s="396"/>
      <c r="TWH845" s="396"/>
      <c r="TWI845" s="396"/>
      <c r="TWJ845" s="396"/>
      <c r="TWK845" s="396"/>
      <c r="TWL845" s="396"/>
      <c r="TWM845" s="396"/>
      <c r="TWN845" s="396"/>
      <c r="TWO845" s="396"/>
      <c r="TWP845" s="396"/>
      <c r="TWQ845" s="396"/>
      <c r="TWR845" s="396"/>
      <c r="TWS845" s="396"/>
      <c r="TWT845" s="396"/>
      <c r="TWU845" s="396"/>
      <c r="TWV845" s="396"/>
      <c r="TWW845" s="396"/>
      <c r="TWX845" s="396"/>
      <c r="TWY845" s="396"/>
      <c r="TWZ845" s="396"/>
      <c r="TXA845" s="396"/>
      <c r="TXB845" s="396"/>
      <c r="TXC845" s="396"/>
      <c r="TXD845" s="396"/>
      <c r="TXE845" s="396"/>
      <c r="TXF845" s="396"/>
      <c r="TXG845" s="396"/>
      <c r="TXH845" s="396"/>
      <c r="TXI845" s="396"/>
      <c r="TXJ845" s="396"/>
      <c r="TXK845" s="396"/>
      <c r="TXL845" s="396"/>
      <c r="TXM845" s="396"/>
      <c r="TXN845" s="396"/>
      <c r="TXO845" s="396"/>
      <c r="TXP845" s="396"/>
      <c r="TXQ845" s="396"/>
      <c r="TXR845" s="396"/>
      <c r="TXS845" s="396"/>
      <c r="TXT845" s="396"/>
      <c r="TXU845" s="396"/>
      <c r="TXV845" s="396"/>
      <c r="TXW845" s="396"/>
      <c r="TXX845" s="396"/>
      <c r="TXY845" s="396"/>
      <c r="TXZ845" s="396"/>
      <c r="TYA845" s="396"/>
      <c r="TYB845" s="396"/>
      <c r="TYC845" s="396"/>
      <c r="TYD845" s="396"/>
      <c r="TYE845" s="396"/>
      <c r="TYF845" s="396"/>
      <c r="TYG845" s="396"/>
      <c r="TYH845" s="396"/>
      <c r="TYI845" s="396"/>
      <c r="TYJ845" s="396"/>
      <c r="TYK845" s="396"/>
      <c r="TYL845" s="396"/>
      <c r="TYM845" s="396"/>
      <c r="TYN845" s="396"/>
      <c r="TYO845" s="396"/>
      <c r="TYP845" s="396"/>
      <c r="TYQ845" s="396"/>
      <c r="TYR845" s="396"/>
      <c r="TYS845" s="396"/>
      <c r="TYT845" s="396"/>
      <c r="TYU845" s="396"/>
      <c r="TYV845" s="396"/>
      <c r="TYW845" s="396"/>
      <c r="TYX845" s="396"/>
      <c r="TYY845" s="396"/>
      <c r="TYZ845" s="396"/>
      <c r="TZA845" s="396"/>
      <c r="TZB845" s="396"/>
      <c r="TZC845" s="396"/>
      <c r="TZD845" s="396"/>
      <c r="TZE845" s="396"/>
      <c r="TZF845" s="396"/>
      <c r="TZG845" s="396"/>
      <c r="TZH845" s="396"/>
      <c r="TZI845" s="396"/>
      <c r="TZJ845" s="396"/>
      <c r="TZK845" s="396"/>
      <c r="TZL845" s="396"/>
      <c r="TZM845" s="396"/>
      <c r="TZN845" s="396"/>
      <c r="TZO845" s="396"/>
      <c r="TZP845" s="396"/>
      <c r="TZQ845" s="396"/>
      <c r="TZR845" s="396"/>
      <c r="TZS845" s="396"/>
      <c r="TZT845" s="396"/>
      <c r="TZU845" s="396"/>
      <c r="TZV845" s="396"/>
      <c r="TZW845" s="396"/>
      <c r="TZX845" s="396"/>
      <c r="TZY845" s="396"/>
      <c r="TZZ845" s="396"/>
      <c r="UAA845" s="396"/>
      <c r="UAB845" s="396"/>
      <c r="UAC845" s="396"/>
      <c r="UAD845" s="396"/>
      <c r="UAE845" s="396"/>
      <c r="UAF845" s="396"/>
      <c r="UAG845" s="396"/>
      <c r="UAH845" s="396"/>
      <c r="UAI845" s="396"/>
      <c r="UAJ845" s="396"/>
      <c r="UAK845" s="396"/>
      <c r="UAL845" s="396"/>
      <c r="UAM845" s="396"/>
      <c r="UAN845" s="396"/>
      <c r="UAO845" s="396"/>
      <c r="UAP845" s="396"/>
      <c r="UAQ845" s="396"/>
      <c r="UAR845" s="396"/>
      <c r="UAS845" s="396"/>
      <c r="UAT845" s="396"/>
      <c r="UAU845" s="396"/>
      <c r="UAV845" s="396"/>
      <c r="UAW845" s="396"/>
      <c r="UAX845" s="396"/>
      <c r="UAY845" s="396"/>
      <c r="UAZ845" s="396"/>
      <c r="UBA845" s="396"/>
      <c r="UBB845" s="396"/>
      <c r="UBC845" s="396"/>
      <c r="UBD845" s="396"/>
      <c r="UBE845" s="396"/>
      <c r="UBF845" s="396"/>
      <c r="UBG845" s="396"/>
      <c r="UBH845" s="396"/>
      <c r="UBI845" s="396"/>
      <c r="UBJ845" s="396"/>
      <c r="UBK845" s="396"/>
      <c r="UBL845" s="396"/>
      <c r="UBM845" s="396"/>
      <c r="UBN845" s="396"/>
      <c r="UBO845" s="396"/>
      <c r="UBP845" s="396"/>
      <c r="UBQ845" s="396"/>
      <c r="UBR845" s="396"/>
      <c r="UBS845" s="396"/>
      <c r="UBT845" s="396"/>
      <c r="UBU845" s="396"/>
      <c r="UBV845" s="396"/>
      <c r="UBW845" s="396"/>
      <c r="UBX845" s="396"/>
      <c r="UBY845" s="396"/>
      <c r="UBZ845" s="396"/>
      <c r="UCA845" s="396"/>
      <c r="UCB845" s="396"/>
      <c r="UCC845" s="396"/>
      <c r="UCD845" s="396"/>
      <c r="UCE845" s="396"/>
      <c r="UCF845" s="396"/>
      <c r="UCG845" s="396"/>
      <c r="UCH845" s="396"/>
      <c r="UCI845" s="396"/>
      <c r="UCJ845" s="396"/>
      <c r="UCK845" s="396"/>
      <c r="UCL845" s="396"/>
      <c r="UCM845" s="396"/>
      <c r="UCN845" s="396"/>
      <c r="UCO845" s="396"/>
      <c r="UCP845" s="396"/>
      <c r="UCQ845" s="396"/>
      <c r="UCR845" s="396"/>
      <c r="UCS845" s="396"/>
      <c r="UCT845" s="396"/>
      <c r="UCU845" s="396"/>
      <c r="UCV845" s="396"/>
      <c r="UCW845" s="396"/>
      <c r="UCX845" s="396"/>
      <c r="UCY845" s="396"/>
      <c r="UCZ845" s="396"/>
      <c r="UDA845" s="396"/>
      <c r="UDB845" s="396"/>
      <c r="UDC845" s="396"/>
      <c r="UDD845" s="396"/>
      <c r="UDE845" s="396"/>
      <c r="UDF845" s="396"/>
      <c r="UDG845" s="396"/>
      <c r="UDH845" s="396"/>
      <c r="UDI845" s="396"/>
      <c r="UDJ845" s="396"/>
      <c r="UDK845" s="396"/>
      <c r="UDL845" s="396"/>
      <c r="UDM845" s="396"/>
      <c r="UDN845" s="396"/>
      <c r="UDO845" s="396"/>
      <c r="UDP845" s="396"/>
      <c r="UDQ845" s="396"/>
      <c r="UDR845" s="396"/>
      <c r="UDS845" s="396"/>
      <c r="UDT845" s="396"/>
      <c r="UDU845" s="396"/>
      <c r="UDV845" s="396"/>
      <c r="UDW845" s="396"/>
      <c r="UDX845" s="396"/>
      <c r="UDY845" s="396"/>
      <c r="UDZ845" s="396"/>
      <c r="UEA845" s="396"/>
      <c r="UEB845" s="396"/>
      <c r="UEC845" s="396"/>
      <c r="UED845" s="396"/>
      <c r="UEE845" s="396"/>
      <c r="UEF845" s="396"/>
      <c r="UEG845" s="396"/>
      <c r="UEH845" s="396"/>
      <c r="UEI845" s="396"/>
      <c r="UEJ845" s="396"/>
      <c r="UEK845" s="396"/>
      <c r="UEL845" s="396"/>
      <c r="UEM845" s="396"/>
      <c r="UEN845" s="396"/>
      <c r="UEO845" s="396"/>
      <c r="UEP845" s="396"/>
      <c r="UEQ845" s="396"/>
      <c r="UER845" s="396"/>
      <c r="UES845" s="396"/>
      <c r="UET845" s="396"/>
      <c r="UEU845" s="396"/>
      <c r="UEV845" s="396"/>
      <c r="UEW845" s="396"/>
      <c r="UEX845" s="396"/>
      <c r="UEY845" s="396"/>
      <c r="UEZ845" s="396"/>
      <c r="UFA845" s="396"/>
      <c r="UFB845" s="396"/>
      <c r="UFC845" s="396"/>
      <c r="UFD845" s="396"/>
      <c r="UFE845" s="396"/>
      <c r="UFF845" s="396"/>
      <c r="UFG845" s="396"/>
      <c r="UFH845" s="396"/>
      <c r="UFI845" s="396"/>
      <c r="UFJ845" s="396"/>
      <c r="UFK845" s="396"/>
      <c r="UFL845" s="396"/>
      <c r="UFM845" s="396"/>
      <c r="UFN845" s="396"/>
      <c r="UFO845" s="396"/>
      <c r="UFP845" s="396"/>
      <c r="UFQ845" s="396"/>
      <c r="UFR845" s="396"/>
      <c r="UFS845" s="396"/>
      <c r="UFT845" s="396"/>
      <c r="UFU845" s="396"/>
      <c r="UFV845" s="396"/>
      <c r="UFW845" s="396"/>
      <c r="UFX845" s="396"/>
      <c r="UFY845" s="396"/>
      <c r="UFZ845" s="396"/>
      <c r="UGA845" s="396"/>
      <c r="UGB845" s="396"/>
      <c r="UGC845" s="396"/>
      <c r="UGD845" s="396"/>
      <c r="UGE845" s="396"/>
      <c r="UGF845" s="396"/>
      <c r="UGG845" s="396"/>
      <c r="UGH845" s="396"/>
      <c r="UGI845" s="396"/>
      <c r="UGJ845" s="396"/>
      <c r="UGK845" s="396"/>
      <c r="UGL845" s="396"/>
      <c r="UGM845" s="396"/>
      <c r="UGN845" s="396"/>
      <c r="UGO845" s="396"/>
      <c r="UGP845" s="396"/>
      <c r="UGQ845" s="396"/>
      <c r="UGR845" s="396"/>
      <c r="UGS845" s="396"/>
      <c r="UGT845" s="396"/>
      <c r="UGU845" s="396"/>
      <c r="UGV845" s="396"/>
      <c r="UGW845" s="396"/>
      <c r="UGX845" s="396"/>
      <c r="UGY845" s="396"/>
      <c r="UGZ845" s="396"/>
      <c r="UHA845" s="396"/>
      <c r="UHB845" s="396"/>
      <c r="UHC845" s="396"/>
      <c r="UHD845" s="396"/>
      <c r="UHE845" s="396"/>
      <c r="UHF845" s="396"/>
      <c r="UHG845" s="396"/>
      <c r="UHH845" s="396"/>
      <c r="UHI845" s="396"/>
      <c r="UHJ845" s="396"/>
      <c r="UHK845" s="396"/>
      <c r="UHL845" s="396"/>
      <c r="UHM845" s="396"/>
      <c r="UHN845" s="396"/>
      <c r="UHO845" s="396"/>
      <c r="UHP845" s="396"/>
      <c r="UHQ845" s="396"/>
      <c r="UHR845" s="396"/>
      <c r="UHS845" s="396"/>
      <c r="UHT845" s="396"/>
      <c r="UHU845" s="396"/>
      <c r="UHV845" s="396"/>
      <c r="UHW845" s="396"/>
      <c r="UHX845" s="396"/>
      <c r="UHY845" s="396"/>
      <c r="UHZ845" s="396"/>
      <c r="UIA845" s="396"/>
      <c r="UIB845" s="396"/>
      <c r="UIC845" s="396"/>
      <c r="UID845" s="396"/>
      <c r="UIE845" s="396"/>
      <c r="UIF845" s="396"/>
      <c r="UIG845" s="396"/>
      <c r="UIH845" s="396"/>
      <c r="UII845" s="396"/>
      <c r="UIJ845" s="396"/>
      <c r="UIK845" s="396"/>
      <c r="UIL845" s="396"/>
      <c r="UIM845" s="396"/>
      <c r="UIN845" s="396"/>
      <c r="UIO845" s="396"/>
      <c r="UIP845" s="396"/>
      <c r="UIQ845" s="396"/>
      <c r="UIR845" s="396"/>
      <c r="UIS845" s="396"/>
      <c r="UIT845" s="396"/>
      <c r="UIU845" s="396"/>
      <c r="UIV845" s="396"/>
      <c r="UIW845" s="396"/>
      <c r="UIX845" s="396"/>
      <c r="UIY845" s="396"/>
      <c r="UIZ845" s="396"/>
      <c r="UJA845" s="396"/>
      <c r="UJB845" s="396"/>
      <c r="UJC845" s="396"/>
      <c r="UJD845" s="396"/>
      <c r="UJE845" s="396"/>
      <c r="UJF845" s="396"/>
      <c r="UJG845" s="396"/>
      <c r="UJH845" s="396"/>
      <c r="UJI845" s="396"/>
      <c r="UJJ845" s="396"/>
      <c r="UJK845" s="396"/>
      <c r="UJL845" s="396"/>
      <c r="UJM845" s="396"/>
      <c r="UJN845" s="396"/>
      <c r="UJO845" s="396"/>
      <c r="UJP845" s="396"/>
      <c r="UJQ845" s="396"/>
      <c r="UJR845" s="396"/>
      <c r="UJS845" s="396"/>
      <c r="UJT845" s="396"/>
      <c r="UJU845" s="396"/>
      <c r="UJV845" s="396"/>
      <c r="UJW845" s="396"/>
      <c r="UJX845" s="396"/>
      <c r="UJY845" s="396"/>
      <c r="UJZ845" s="396"/>
      <c r="UKA845" s="396"/>
      <c r="UKB845" s="396"/>
      <c r="UKC845" s="396"/>
      <c r="UKD845" s="396"/>
      <c r="UKE845" s="396"/>
      <c r="UKF845" s="396"/>
      <c r="UKG845" s="396"/>
      <c r="UKH845" s="396"/>
      <c r="UKI845" s="396"/>
      <c r="UKJ845" s="396"/>
      <c r="UKK845" s="396"/>
      <c r="UKL845" s="396"/>
      <c r="UKM845" s="396"/>
      <c r="UKN845" s="396"/>
      <c r="UKO845" s="396"/>
      <c r="UKP845" s="396"/>
      <c r="UKQ845" s="396"/>
      <c r="UKR845" s="396"/>
      <c r="UKS845" s="396"/>
      <c r="UKT845" s="396"/>
      <c r="UKU845" s="396"/>
      <c r="UKV845" s="396"/>
      <c r="UKW845" s="396"/>
      <c r="UKX845" s="396"/>
      <c r="UKY845" s="396"/>
      <c r="UKZ845" s="396"/>
      <c r="ULA845" s="396"/>
      <c r="ULB845" s="396"/>
      <c r="ULC845" s="396"/>
      <c r="ULD845" s="396"/>
      <c r="ULE845" s="396"/>
      <c r="ULF845" s="396"/>
      <c r="ULG845" s="396"/>
      <c r="ULH845" s="396"/>
      <c r="ULI845" s="396"/>
      <c r="ULJ845" s="396"/>
      <c r="ULK845" s="396"/>
      <c r="ULL845" s="396"/>
      <c r="ULM845" s="396"/>
      <c r="ULN845" s="396"/>
      <c r="ULO845" s="396"/>
      <c r="ULP845" s="396"/>
      <c r="ULQ845" s="396"/>
      <c r="ULR845" s="396"/>
      <c r="ULS845" s="396"/>
      <c r="ULT845" s="396"/>
      <c r="ULU845" s="396"/>
      <c r="ULV845" s="396"/>
      <c r="ULW845" s="396"/>
      <c r="ULX845" s="396"/>
      <c r="ULY845" s="396"/>
      <c r="ULZ845" s="396"/>
      <c r="UMA845" s="396"/>
      <c r="UMB845" s="396"/>
      <c r="UMC845" s="396"/>
      <c r="UMD845" s="396"/>
      <c r="UME845" s="396"/>
      <c r="UMF845" s="396"/>
      <c r="UMG845" s="396"/>
      <c r="UMH845" s="396"/>
      <c r="UMI845" s="396"/>
      <c r="UMJ845" s="396"/>
      <c r="UMK845" s="396"/>
      <c r="UML845" s="396"/>
      <c r="UMM845" s="396"/>
      <c r="UMN845" s="396"/>
      <c r="UMO845" s="396"/>
      <c r="UMP845" s="396"/>
      <c r="UMQ845" s="396"/>
      <c r="UMR845" s="396"/>
      <c r="UMS845" s="396"/>
      <c r="UMT845" s="396"/>
      <c r="UMU845" s="396"/>
      <c r="UMV845" s="396"/>
      <c r="UMW845" s="396"/>
      <c r="UMX845" s="396"/>
      <c r="UMY845" s="396"/>
      <c r="UMZ845" s="396"/>
      <c r="UNA845" s="396"/>
      <c r="UNB845" s="396"/>
      <c r="UNC845" s="396"/>
      <c r="UND845" s="396"/>
      <c r="UNE845" s="396"/>
      <c r="UNF845" s="396"/>
      <c r="UNG845" s="396"/>
      <c r="UNH845" s="396"/>
      <c r="UNI845" s="396"/>
      <c r="UNJ845" s="396"/>
      <c r="UNK845" s="396"/>
      <c r="UNL845" s="396"/>
      <c r="UNM845" s="396"/>
      <c r="UNN845" s="396"/>
      <c r="UNO845" s="396"/>
      <c r="UNP845" s="396"/>
      <c r="UNQ845" s="396"/>
      <c r="UNR845" s="396"/>
      <c r="UNS845" s="396"/>
      <c r="UNT845" s="396"/>
      <c r="UNU845" s="396"/>
      <c r="UNV845" s="396"/>
      <c r="UNW845" s="396"/>
      <c r="UNX845" s="396"/>
      <c r="UNY845" s="396"/>
      <c r="UNZ845" s="396"/>
      <c r="UOA845" s="396"/>
      <c r="UOB845" s="396"/>
      <c r="UOC845" s="396"/>
      <c r="UOD845" s="396"/>
      <c r="UOE845" s="396"/>
      <c r="UOF845" s="396"/>
      <c r="UOG845" s="396"/>
      <c r="UOH845" s="396"/>
      <c r="UOI845" s="396"/>
      <c r="UOJ845" s="396"/>
      <c r="UOK845" s="396"/>
      <c r="UOL845" s="396"/>
      <c r="UOM845" s="396"/>
      <c r="UON845" s="396"/>
      <c r="UOO845" s="396"/>
      <c r="UOP845" s="396"/>
      <c r="UOQ845" s="396"/>
      <c r="UOR845" s="396"/>
      <c r="UOS845" s="396"/>
      <c r="UOT845" s="396"/>
      <c r="UOU845" s="396"/>
      <c r="UOV845" s="396"/>
      <c r="UOW845" s="396"/>
      <c r="UOX845" s="396"/>
      <c r="UOY845" s="396"/>
      <c r="UOZ845" s="396"/>
      <c r="UPA845" s="396"/>
      <c r="UPB845" s="396"/>
      <c r="UPC845" s="396"/>
      <c r="UPD845" s="396"/>
      <c r="UPE845" s="396"/>
      <c r="UPF845" s="396"/>
      <c r="UPG845" s="396"/>
      <c r="UPH845" s="396"/>
      <c r="UPI845" s="396"/>
      <c r="UPJ845" s="396"/>
      <c r="UPK845" s="396"/>
      <c r="UPL845" s="396"/>
      <c r="UPM845" s="396"/>
      <c r="UPN845" s="396"/>
      <c r="UPO845" s="396"/>
      <c r="UPP845" s="396"/>
      <c r="UPQ845" s="396"/>
      <c r="UPR845" s="396"/>
      <c r="UPS845" s="396"/>
      <c r="UPT845" s="396"/>
      <c r="UPU845" s="396"/>
      <c r="UPV845" s="396"/>
      <c r="UPW845" s="396"/>
      <c r="UPX845" s="396"/>
      <c r="UPY845" s="396"/>
      <c r="UPZ845" s="396"/>
      <c r="UQA845" s="396"/>
      <c r="UQB845" s="396"/>
      <c r="UQC845" s="396"/>
      <c r="UQD845" s="396"/>
      <c r="UQE845" s="396"/>
      <c r="UQF845" s="396"/>
      <c r="UQG845" s="396"/>
      <c r="UQH845" s="396"/>
      <c r="UQI845" s="396"/>
      <c r="UQJ845" s="396"/>
      <c r="UQK845" s="396"/>
      <c r="UQL845" s="396"/>
      <c r="UQM845" s="396"/>
      <c r="UQN845" s="396"/>
      <c r="UQO845" s="396"/>
      <c r="UQP845" s="396"/>
      <c r="UQQ845" s="396"/>
      <c r="UQR845" s="396"/>
      <c r="UQS845" s="396"/>
      <c r="UQT845" s="396"/>
      <c r="UQU845" s="396"/>
      <c r="UQV845" s="396"/>
      <c r="UQW845" s="396"/>
      <c r="UQX845" s="396"/>
      <c r="UQY845" s="396"/>
      <c r="UQZ845" s="396"/>
      <c r="URA845" s="396"/>
      <c r="URB845" s="396"/>
      <c r="URC845" s="396"/>
      <c r="URD845" s="396"/>
      <c r="URE845" s="396"/>
      <c r="URF845" s="396"/>
      <c r="URG845" s="396"/>
      <c r="URH845" s="396"/>
      <c r="URI845" s="396"/>
      <c r="URJ845" s="396"/>
      <c r="URK845" s="396"/>
      <c r="URL845" s="396"/>
      <c r="URM845" s="396"/>
      <c r="URN845" s="396"/>
      <c r="URO845" s="396"/>
      <c r="URP845" s="396"/>
      <c r="URQ845" s="396"/>
      <c r="URR845" s="396"/>
      <c r="URS845" s="396"/>
      <c r="URT845" s="396"/>
      <c r="URU845" s="396"/>
      <c r="URV845" s="396"/>
      <c r="URW845" s="396"/>
      <c r="URX845" s="396"/>
      <c r="URY845" s="396"/>
      <c r="URZ845" s="396"/>
      <c r="USA845" s="396"/>
      <c r="USB845" s="396"/>
      <c r="USC845" s="396"/>
      <c r="USD845" s="396"/>
      <c r="USE845" s="396"/>
      <c r="USF845" s="396"/>
      <c r="USG845" s="396"/>
      <c r="USH845" s="396"/>
      <c r="USI845" s="396"/>
      <c r="USJ845" s="396"/>
      <c r="USK845" s="396"/>
      <c r="USL845" s="396"/>
      <c r="USM845" s="396"/>
      <c r="USN845" s="396"/>
      <c r="USO845" s="396"/>
      <c r="USP845" s="396"/>
      <c r="USQ845" s="396"/>
      <c r="USR845" s="396"/>
      <c r="USS845" s="396"/>
      <c r="UST845" s="396"/>
      <c r="USU845" s="396"/>
      <c r="USV845" s="396"/>
      <c r="USW845" s="396"/>
      <c r="USX845" s="396"/>
      <c r="USY845" s="396"/>
      <c r="USZ845" s="396"/>
      <c r="UTA845" s="396"/>
      <c r="UTB845" s="396"/>
      <c r="UTC845" s="396"/>
      <c r="UTD845" s="396"/>
      <c r="UTE845" s="396"/>
      <c r="UTF845" s="396"/>
      <c r="UTG845" s="396"/>
      <c r="UTH845" s="396"/>
      <c r="UTI845" s="396"/>
      <c r="UTJ845" s="396"/>
      <c r="UTK845" s="396"/>
      <c r="UTL845" s="396"/>
      <c r="UTM845" s="396"/>
      <c r="UTN845" s="396"/>
      <c r="UTO845" s="396"/>
      <c r="UTP845" s="396"/>
      <c r="UTQ845" s="396"/>
      <c r="UTR845" s="396"/>
      <c r="UTS845" s="396"/>
      <c r="UTT845" s="396"/>
      <c r="UTU845" s="396"/>
      <c r="UTV845" s="396"/>
      <c r="UTW845" s="396"/>
      <c r="UTX845" s="396"/>
      <c r="UTY845" s="396"/>
      <c r="UTZ845" s="396"/>
      <c r="UUA845" s="396"/>
      <c r="UUB845" s="396"/>
      <c r="UUC845" s="396"/>
      <c r="UUD845" s="396"/>
      <c r="UUE845" s="396"/>
      <c r="UUF845" s="396"/>
      <c r="UUG845" s="396"/>
      <c r="UUH845" s="396"/>
      <c r="UUI845" s="396"/>
      <c r="UUJ845" s="396"/>
      <c r="UUK845" s="396"/>
      <c r="UUL845" s="396"/>
      <c r="UUM845" s="396"/>
      <c r="UUN845" s="396"/>
      <c r="UUO845" s="396"/>
      <c r="UUP845" s="396"/>
      <c r="UUQ845" s="396"/>
      <c r="UUR845" s="396"/>
      <c r="UUS845" s="396"/>
      <c r="UUT845" s="396"/>
      <c r="UUU845" s="396"/>
      <c r="UUV845" s="396"/>
      <c r="UUW845" s="396"/>
      <c r="UUX845" s="396"/>
      <c r="UUY845" s="396"/>
      <c r="UUZ845" s="396"/>
      <c r="UVA845" s="396"/>
      <c r="UVB845" s="396"/>
      <c r="UVC845" s="396"/>
      <c r="UVD845" s="396"/>
      <c r="UVE845" s="396"/>
      <c r="UVF845" s="396"/>
      <c r="UVG845" s="396"/>
      <c r="UVH845" s="396"/>
      <c r="UVI845" s="396"/>
      <c r="UVJ845" s="396"/>
      <c r="UVK845" s="396"/>
      <c r="UVL845" s="396"/>
      <c r="UVM845" s="396"/>
      <c r="UVN845" s="396"/>
      <c r="UVO845" s="396"/>
      <c r="UVP845" s="396"/>
      <c r="UVQ845" s="396"/>
      <c r="UVR845" s="396"/>
      <c r="UVS845" s="396"/>
      <c r="UVT845" s="396"/>
      <c r="UVU845" s="396"/>
      <c r="UVV845" s="396"/>
      <c r="UVW845" s="396"/>
      <c r="UVX845" s="396"/>
      <c r="UVY845" s="396"/>
      <c r="UVZ845" s="396"/>
      <c r="UWA845" s="396"/>
      <c r="UWB845" s="396"/>
      <c r="UWC845" s="396"/>
      <c r="UWD845" s="396"/>
      <c r="UWE845" s="396"/>
      <c r="UWF845" s="396"/>
      <c r="UWG845" s="396"/>
      <c r="UWH845" s="396"/>
      <c r="UWI845" s="396"/>
      <c r="UWJ845" s="396"/>
      <c r="UWK845" s="396"/>
      <c r="UWL845" s="396"/>
      <c r="UWM845" s="396"/>
      <c r="UWN845" s="396"/>
      <c r="UWO845" s="396"/>
      <c r="UWP845" s="396"/>
      <c r="UWQ845" s="396"/>
      <c r="UWR845" s="396"/>
      <c r="UWS845" s="396"/>
      <c r="UWT845" s="396"/>
      <c r="UWU845" s="396"/>
      <c r="UWV845" s="396"/>
      <c r="UWW845" s="396"/>
      <c r="UWX845" s="396"/>
      <c r="UWY845" s="396"/>
      <c r="UWZ845" s="396"/>
      <c r="UXA845" s="396"/>
      <c r="UXB845" s="396"/>
      <c r="UXC845" s="396"/>
      <c r="UXD845" s="396"/>
      <c r="UXE845" s="396"/>
      <c r="UXF845" s="396"/>
      <c r="UXG845" s="396"/>
      <c r="UXH845" s="396"/>
      <c r="UXI845" s="396"/>
      <c r="UXJ845" s="396"/>
      <c r="UXK845" s="396"/>
      <c r="UXL845" s="396"/>
      <c r="UXM845" s="396"/>
      <c r="UXN845" s="396"/>
      <c r="UXO845" s="396"/>
      <c r="UXP845" s="396"/>
      <c r="UXQ845" s="396"/>
      <c r="UXR845" s="396"/>
      <c r="UXS845" s="396"/>
      <c r="UXT845" s="396"/>
      <c r="UXU845" s="396"/>
      <c r="UXV845" s="396"/>
      <c r="UXW845" s="396"/>
      <c r="UXX845" s="396"/>
      <c r="UXY845" s="396"/>
      <c r="UXZ845" s="396"/>
      <c r="UYA845" s="396"/>
      <c r="UYB845" s="396"/>
      <c r="UYC845" s="396"/>
      <c r="UYD845" s="396"/>
      <c r="UYE845" s="396"/>
      <c r="UYF845" s="396"/>
      <c r="UYG845" s="396"/>
      <c r="UYH845" s="396"/>
      <c r="UYI845" s="396"/>
      <c r="UYJ845" s="396"/>
      <c r="UYK845" s="396"/>
      <c r="UYL845" s="396"/>
      <c r="UYM845" s="396"/>
      <c r="UYN845" s="396"/>
      <c r="UYO845" s="396"/>
      <c r="UYP845" s="396"/>
      <c r="UYQ845" s="396"/>
      <c r="UYR845" s="396"/>
      <c r="UYS845" s="396"/>
      <c r="UYT845" s="396"/>
      <c r="UYU845" s="396"/>
      <c r="UYV845" s="396"/>
      <c r="UYW845" s="396"/>
      <c r="UYX845" s="396"/>
      <c r="UYY845" s="396"/>
      <c r="UYZ845" s="396"/>
      <c r="UZA845" s="396"/>
      <c r="UZB845" s="396"/>
      <c r="UZC845" s="396"/>
      <c r="UZD845" s="396"/>
      <c r="UZE845" s="396"/>
      <c r="UZF845" s="396"/>
      <c r="UZG845" s="396"/>
      <c r="UZH845" s="396"/>
      <c r="UZI845" s="396"/>
      <c r="UZJ845" s="396"/>
      <c r="UZK845" s="396"/>
      <c r="UZL845" s="396"/>
      <c r="UZM845" s="396"/>
      <c r="UZN845" s="396"/>
      <c r="UZO845" s="396"/>
      <c r="UZP845" s="396"/>
      <c r="UZQ845" s="396"/>
      <c r="UZR845" s="396"/>
      <c r="UZS845" s="396"/>
      <c r="UZT845" s="396"/>
      <c r="UZU845" s="396"/>
      <c r="UZV845" s="396"/>
      <c r="UZW845" s="396"/>
      <c r="UZX845" s="396"/>
      <c r="UZY845" s="396"/>
      <c r="UZZ845" s="396"/>
      <c r="VAA845" s="396"/>
      <c r="VAB845" s="396"/>
      <c r="VAC845" s="396"/>
      <c r="VAD845" s="396"/>
      <c r="VAE845" s="396"/>
      <c r="VAF845" s="396"/>
      <c r="VAG845" s="396"/>
      <c r="VAH845" s="396"/>
      <c r="VAI845" s="396"/>
      <c r="VAJ845" s="396"/>
      <c r="VAK845" s="396"/>
      <c r="VAL845" s="396"/>
      <c r="VAM845" s="396"/>
      <c r="VAN845" s="396"/>
      <c r="VAO845" s="396"/>
      <c r="VAP845" s="396"/>
      <c r="VAQ845" s="396"/>
      <c r="VAR845" s="396"/>
      <c r="VAS845" s="396"/>
      <c r="VAT845" s="396"/>
      <c r="VAU845" s="396"/>
      <c r="VAV845" s="396"/>
      <c r="VAW845" s="396"/>
      <c r="VAX845" s="396"/>
      <c r="VAY845" s="396"/>
      <c r="VAZ845" s="396"/>
      <c r="VBA845" s="396"/>
      <c r="VBB845" s="396"/>
      <c r="VBC845" s="396"/>
      <c r="VBD845" s="396"/>
      <c r="VBE845" s="396"/>
      <c r="VBF845" s="396"/>
      <c r="VBG845" s="396"/>
      <c r="VBH845" s="396"/>
      <c r="VBI845" s="396"/>
      <c r="VBJ845" s="396"/>
      <c r="VBK845" s="396"/>
      <c r="VBL845" s="396"/>
      <c r="VBM845" s="396"/>
      <c r="VBN845" s="396"/>
      <c r="VBO845" s="396"/>
      <c r="VBP845" s="396"/>
      <c r="VBQ845" s="396"/>
      <c r="VBR845" s="396"/>
      <c r="VBS845" s="396"/>
      <c r="VBT845" s="396"/>
      <c r="VBU845" s="396"/>
      <c r="VBV845" s="396"/>
      <c r="VBW845" s="396"/>
      <c r="VBX845" s="396"/>
      <c r="VBY845" s="396"/>
      <c r="VBZ845" s="396"/>
      <c r="VCA845" s="396"/>
      <c r="VCB845" s="396"/>
      <c r="VCC845" s="396"/>
      <c r="VCD845" s="396"/>
      <c r="VCE845" s="396"/>
      <c r="VCF845" s="396"/>
      <c r="VCG845" s="396"/>
      <c r="VCH845" s="396"/>
      <c r="VCI845" s="396"/>
      <c r="VCJ845" s="396"/>
      <c r="VCK845" s="396"/>
      <c r="VCL845" s="396"/>
      <c r="VCM845" s="396"/>
      <c r="VCN845" s="396"/>
      <c r="VCO845" s="396"/>
      <c r="VCP845" s="396"/>
      <c r="VCQ845" s="396"/>
      <c r="VCR845" s="396"/>
      <c r="VCS845" s="396"/>
      <c r="VCT845" s="396"/>
      <c r="VCU845" s="396"/>
      <c r="VCV845" s="396"/>
      <c r="VCW845" s="396"/>
      <c r="VCX845" s="396"/>
      <c r="VCY845" s="396"/>
      <c r="VCZ845" s="396"/>
      <c r="VDA845" s="396"/>
      <c r="VDB845" s="396"/>
      <c r="VDC845" s="396"/>
      <c r="VDD845" s="396"/>
      <c r="VDE845" s="396"/>
      <c r="VDF845" s="396"/>
      <c r="VDG845" s="396"/>
      <c r="VDH845" s="396"/>
      <c r="VDI845" s="396"/>
      <c r="VDJ845" s="396"/>
      <c r="VDK845" s="396"/>
      <c r="VDL845" s="396"/>
      <c r="VDM845" s="396"/>
      <c r="VDN845" s="396"/>
      <c r="VDO845" s="396"/>
      <c r="VDP845" s="396"/>
      <c r="VDQ845" s="396"/>
      <c r="VDR845" s="396"/>
      <c r="VDS845" s="396"/>
      <c r="VDT845" s="396"/>
      <c r="VDU845" s="396"/>
      <c r="VDV845" s="396"/>
      <c r="VDW845" s="396"/>
      <c r="VDX845" s="396"/>
      <c r="VDY845" s="396"/>
      <c r="VDZ845" s="396"/>
      <c r="VEA845" s="396"/>
      <c r="VEB845" s="396"/>
      <c r="VEC845" s="396"/>
      <c r="VED845" s="396"/>
      <c r="VEE845" s="396"/>
      <c r="VEF845" s="396"/>
      <c r="VEG845" s="396"/>
      <c r="VEH845" s="396"/>
      <c r="VEI845" s="396"/>
      <c r="VEJ845" s="396"/>
      <c r="VEK845" s="396"/>
      <c r="VEL845" s="396"/>
      <c r="VEM845" s="396"/>
      <c r="VEN845" s="396"/>
      <c r="VEO845" s="396"/>
      <c r="VEP845" s="396"/>
      <c r="VEQ845" s="396"/>
      <c r="VER845" s="396"/>
      <c r="VES845" s="396"/>
      <c r="VET845" s="396"/>
      <c r="VEU845" s="396"/>
      <c r="VEV845" s="396"/>
      <c r="VEW845" s="396"/>
      <c r="VEX845" s="396"/>
      <c r="VEY845" s="396"/>
      <c r="VEZ845" s="396"/>
      <c r="VFA845" s="396"/>
      <c r="VFB845" s="396"/>
      <c r="VFC845" s="396"/>
      <c r="VFD845" s="396"/>
      <c r="VFE845" s="396"/>
      <c r="VFF845" s="396"/>
      <c r="VFG845" s="396"/>
      <c r="VFH845" s="396"/>
      <c r="VFI845" s="396"/>
      <c r="VFJ845" s="396"/>
      <c r="VFK845" s="396"/>
      <c r="VFL845" s="396"/>
      <c r="VFM845" s="396"/>
      <c r="VFN845" s="396"/>
      <c r="VFO845" s="396"/>
      <c r="VFP845" s="396"/>
      <c r="VFQ845" s="396"/>
      <c r="VFR845" s="396"/>
      <c r="VFS845" s="396"/>
      <c r="VFT845" s="396"/>
      <c r="VFU845" s="396"/>
      <c r="VFV845" s="396"/>
      <c r="VFW845" s="396"/>
      <c r="VFX845" s="396"/>
      <c r="VFY845" s="396"/>
      <c r="VFZ845" s="396"/>
      <c r="VGA845" s="396"/>
      <c r="VGB845" s="396"/>
      <c r="VGC845" s="396"/>
      <c r="VGD845" s="396"/>
      <c r="VGE845" s="396"/>
      <c r="VGF845" s="396"/>
      <c r="VGG845" s="396"/>
      <c r="VGH845" s="396"/>
      <c r="VGI845" s="396"/>
      <c r="VGJ845" s="396"/>
      <c r="VGK845" s="396"/>
      <c r="VGL845" s="396"/>
      <c r="VGM845" s="396"/>
      <c r="VGN845" s="396"/>
      <c r="VGO845" s="396"/>
      <c r="VGP845" s="396"/>
      <c r="VGQ845" s="396"/>
      <c r="VGR845" s="396"/>
      <c r="VGS845" s="396"/>
      <c r="VGT845" s="396"/>
      <c r="VGU845" s="396"/>
      <c r="VGV845" s="396"/>
      <c r="VGW845" s="396"/>
      <c r="VGX845" s="396"/>
      <c r="VGY845" s="396"/>
      <c r="VGZ845" s="396"/>
      <c r="VHA845" s="396"/>
      <c r="VHB845" s="396"/>
      <c r="VHC845" s="396"/>
      <c r="VHD845" s="396"/>
      <c r="VHE845" s="396"/>
      <c r="VHF845" s="396"/>
      <c r="VHG845" s="396"/>
      <c r="VHH845" s="396"/>
      <c r="VHI845" s="396"/>
      <c r="VHJ845" s="396"/>
      <c r="VHK845" s="396"/>
      <c r="VHL845" s="396"/>
      <c r="VHM845" s="396"/>
      <c r="VHN845" s="396"/>
      <c r="VHO845" s="396"/>
      <c r="VHP845" s="396"/>
      <c r="VHQ845" s="396"/>
      <c r="VHR845" s="396"/>
      <c r="VHS845" s="396"/>
      <c r="VHT845" s="396"/>
      <c r="VHU845" s="396"/>
      <c r="VHV845" s="396"/>
      <c r="VHW845" s="396"/>
      <c r="VHX845" s="396"/>
      <c r="VHY845" s="396"/>
      <c r="VHZ845" s="396"/>
      <c r="VIA845" s="396"/>
      <c r="VIB845" s="396"/>
      <c r="VIC845" s="396"/>
      <c r="VID845" s="396"/>
      <c r="VIE845" s="396"/>
      <c r="VIF845" s="396"/>
      <c r="VIG845" s="396"/>
      <c r="VIH845" s="396"/>
      <c r="VII845" s="396"/>
      <c r="VIJ845" s="396"/>
      <c r="VIK845" s="396"/>
      <c r="VIL845" s="396"/>
      <c r="VIM845" s="396"/>
      <c r="VIN845" s="396"/>
      <c r="VIO845" s="396"/>
      <c r="VIP845" s="396"/>
      <c r="VIQ845" s="396"/>
      <c r="VIR845" s="396"/>
      <c r="VIS845" s="396"/>
      <c r="VIT845" s="396"/>
      <c r="VIU845" s="396"/>
      <c r="VIV845" s="396"/>
      <c r="VIW845" s="396"/>
      <c r="VIX845" s="396"/>
      <c r="VIY845" s="396"/>
      <c r="VIZ845" s="396"/>
      <c r="VJA845" s="396"/>
      <c r="VJB845" s="396"/>
      <c r="VJC845" s="396"/>
      <c r="VJD845" s="396"/>
      <c r="VJE845" s="396"/>
      <c r="VJF845" s="396"/>
      <c r="VJG845" s="396"/>
      <c r="VJH845" s="396"/>
      <c r="VJI845" s="396"/>
      <c r="VJJ845" s="396"/>
      <c r="VJK845" s="396"/>
      <c r="VJL845" s="396"/>
      <c r="VJM845" s="396"/>
      <c r="VJN845" s="396"/>
      <c r="VJO845" s="396"/>
      <c r="VJP845" s="396"/>
      <c r="VJQ845" s="396"/>
      <c r="VJR845" s="396"/>
      <c r="VJS845" s="396"/>
      <c r="VJT845" s="396"/>
      <c r="VJU845" s="396"/>
      <c r="VJV845" s="396"/>
      <c r="VJW845" s="396"/>
      <c r="VJX845" s="396"/>
      <c r="VJY845" s="396"/>
      <c r="VJZ845" s="396"/>
      <c r="VKA845" s="396"/>
      <c r="VKB845" s="396"/>
      <c r="VKC845" s="396"/>
      <c r="VKD845" s="396"/>
      <c r="VKE845" s="396"/>
      <c r="VKF845" s="396"/>
      <c r="VKG845" s="396"/>
      <c r="VKH845" s="396"/>
      <c r="VKI845" s="396"/>
      <c r="VKJ845" s="396"/>
      <c r="VKK845" s="396"/>
      <c r="VKL845" s="396"/>
      <c r="VKM845" s="396"/>
      <c r="VKN845" s="396"/>
      <c r="VKO845" s="396"/>
      <c r="VKP845" s="396"/>
      <c r="VKQ845" s="396"/>
      <c r="VKR845" s="396"/>
      <c r="VKS845" s="396"/>
      <c r="VKT845" s="396"/>
      <c r="VKU845" s="396"/>
      <c r="VKV845" s="396"/>
      <c r="VKW845" s="396"/>
      <c r="VKX845" s="396"/>
      <c r="VKY845" s="396"/>
      <c r="VKZ845" s="396"/>
      <c r="VLA845" s="396"/>
      <c r="VLB845" s="396"/>
      <c r="VLC845" s="396"/>
      <c r="VLD845" s="396"/>
      <c r="VLE845" s="396"/>
      <c r="VLF845" s="396"/>
      <c r="VLG845" s="396"/>
      <c r="VLH845" s="396"/>
      <c r="VLI845" s="396"/>
      <c r="VLJ845" s="396"/>
      <c r="VLK845" s="396"/>
      <c r="VLL845" s="396"/>
      <c r="VLM845" s="396"/>
      <c r="VLN845" s="396"/>
      <c r="VLO845" s="396"/>
      <c r="VLP845" s="396"/>
      <c r="VLQ845" s="396"/>
      <c r="VLR845" s="396"/>
      <c r="VLS845" s="396"/>
      <c r="VLT845" s="396"/>
      <c r="VLU845" s="396"/>
      <c r="VLV845" s="396"/>
      <c r="VLW845" s="396"/>
      <c r="VLX845" s="396"/>
      <c r="VLY845" s="396"/>
      <c r="VLZ845" s="396"/>
      <c r="VMA845" s="396"/>
      <c r="VMB845" s="396"/>
      <c r="VMC845" s="396"/>
      <c r="VMD845" s="396"/>
      <c r="VME845" s="396"/>
      <c r="VMF845" s="396"/>
      <c r="VMG845" s="396"/>
      <c r="VMH845" s="396"/>
      <c r="VMI845" s="396"/>
      <c r="VMJ845" s="396"/>
      <c r="VMK845" s="396"/>
      <c r="VML845" s="396"/>
      <c r="VMM845" s="396"/>
      <c r="VMN845" s="396"/>
      <c r="VMO845" s="396"/>
      <c r="VMP845" s="396"/>
      <c r="VMQ845" s="396"/>
      <c r="VMR845" s="396"/>
      <c r="VMS845" s="396"/>
      <c r="VMT845" s="396"/>
      <c r="VMU845" s="396"/>
      <c r="VMV845" s="396"/>
      <c r="VMW845" s="396"/>
      <c r="VMX845" s="396"/>
      <c r="VMY845" s="396"/>
      <c r="VMZ845" s="396"/>
      <c r="VNA845" s="396"/>
      <c r="VNB845" s="396"/>
      <c r="VNC845" s="396"/>
      <c r="VND845" s="396"/>
      <c r="VNE845" s="396"/>
      <c r="VNF845" s="396"/>
      <c r="VNG845" s="396"/>
      <c r="VNH845" s="396"/>
      <c r="VNI845" s="396"/>
      <c r="VNJ845" s="396"/>
      <c r="VNK845" s="396"/>
      <c r="VNL845" s="396"/>
      <c r="VNM845" s="396"/>
      <c r="VNN845" s="396"/>
      <c r="VNO845" s="396"/>
      <c r="VNP845" s="396"/>
      <c r="VNQ845" s="396"/>
      <c r="VNR845" s="396"/>
      <c r="VNS845" s="396"/>
      <c r="VNT845" s="396"/>
      <c r="VNU845" s="396"/>
      <c r="VNV845" s="396"/>
      <c r="VNW845" s="396"/>
      <c r="VNX845" s="396"/>
      <c r="VNY845" s="396"/>
      <c r="VNZ845" s="396"/>
      <c r="VOA845" s="396"/>
      <c r="VOB845" s="396"/>
      <c r="VOC845" s="396"/>
      <c r="VOD845" s="396"/>
      <c r="VOE845" s="396"/>
      <c r="VOF845" s="396"/>
      <c r="VOG845" s="396"/>
      <c r="VOH845" s="396"/>
      <c r="VOI845" s="396"/>
      <c r="VOJ845" s="396"/>
      <c r="VOK845" s="396"/>
      <c r="VOL845" s="396"/>
      <c r="VOM845" s="396"/>
      <c r="VON845" s="396"/>
      <c r="VOO845" s="396"/>
      <c r="VOP845" s="396"/>
      <c r="VOQ845" s="396"/>
      <c r="VOR845" s="396"/>
      <c r="VOS845" s="396"/>
      <c r="VOT845" s="396"/>
      <c r="VOU845" s="396"/>
      <c r="VOV845" s="396"/>
      <c r="VOW845" s="396"/>
      <c r="VOX845" s="396"/>
      <c r="VOY845" s="396"/>
      <c r="VOZ845" s="396"/>
      <c r="VPA845" s="396"/>
      <c r="VPB845" s="396"/>
      <c r="VPC845" s="396"/>
      <c r="VPD845" s="396"/>
      <c r="VPE845" s="396"/>
      <c r="VPF845" s="396"/>
      <c r="VPG845" s="396"/>
      <c r="VPH845" s="396"/>
      <c r="VPI845" s="396"/>
      <c r="VPJ845" s="396"/>
      <c r="VPK845" s="396"/>
      <c r="VPL845" s="396"/>
      <c r="VPM845" s="396"/>
      <c r="VPN845" s="396"/>
      <c r="VPO845" s="396"/>
      <c r="VPP845" s="396"/>
      <c r="VPQ845" s="396"/>
      <c r="VPR845" s="396"/>
      <c r="VPS845" s="396"/>
      <c r="VPT845" s="396"/>
      <c r="VPU845" s="396"/>
      <c r="VPV845" s="396"/>
      <c r="VPW845" s="396"/>
      <c r="VPX845" s="396"/>
      <c r="VPY845" s="396"/>
      <c r="VPZ845" s="396"/>
      <c r="VQA845" s="396"/>
      <c r="VQB845" s="396"/>
      <c r="VQC845" s="396"/>
      <c r="VQD845" s="396"/>
      <c r="VQE845" s="396"/>
      <c r="VQF845" s="396"/>
      <c r="VQG845" s="396"/>
      <c r="VQH845" s="396"/>
      <c r="VQI845" s="396"/>
      <c r="VQJ845" s="396"/>
      <c r="VQK845" s="396"/>
      <c r="VQL845" s="396"/>
      <c r="VQM845" s="396"/>
      <c r="VQN845" s="396"/>
      <c r="VQO845" s="396"/>
      <c r="VQP845" s="396"/>
      <c r="VQQ845" s="396"/>
      <c r="VQR845" s="396"/>
      <c r="VQS845" s="396"/>
      <c r="VQT845" s="396"/>
      <c r="VQU845" s="396"/>
      <c r="VQV845" s="396"/>
      <c r="VQW845" s="396"/>
      <c r="VQX845" s="396"/>
      <c r="VQY845" s="396"/>
      <c r="VQZ845" s="396"/>
      <c r="VRA845" s="396"/>
      <c r="VRB845" s="396"/>
      <c r="VRC845" s="396"/>
      <c r="VRD845" s="396"/>
      <c r="VRE845" s="396"/>
      <c r="VRF845" s="396"/>
      <c r="VRG845" s="396"/>
      <c r="VRH845" s="396"/>
      <c r="VRI845" s="396"/>
      <c r="VRJ845" s="396"/>
      <c r="VRK845" s="396"/>
      <c r="VRL845" s="396"/>
      <c r="VRM845" s="396"/>
      <c r="VRN845" s="396"/>
      <c r="VRO845" s="396"/>
      <c r="VRP845" s="396"/>
      <c r="VRQ845" s="396"/>
      <c r="VRR845" s="396"/>
      <c r="VRS845" s="396"/>
      <c r="VRT845" s="396"/>
      <c r="VRU845" s="396"/>
      <c r="VRV845" s="396"/>
      <c r="VRW845" s="396"/>
      <c r="VRX845" s="396"/>
      <c r="VRY845" s="396"/>
      <c r="VRZ845" s="396"/>
      <c r="VSA845" s="396"/>
      <c r="VSB845" s="396"/>
      <c r="VSC845" s="396"/>
      <c r="VSD845" s="396"/>
      <c r="VSE845" s="396"/>
      <c r="VSF845" s="396"/>
      <c r="VSG845" s="396"/>
      <c r="VSH845" s="396"/>
      <c r="VSI845" s="396"/>
      <c r="VSJ845" s="396"/>
      <c r="VSK845" s="396"/>
      <c r="VSL845" s="396"/>
      <c r="VSM845" s="396"/>
      <c r="VSN845" s="396"/>
      <c r="VSO845" s="396"/>
      <c r="VSP845" s="396"/>
      <c r="VSQ845" s="396"/>
      <c r="VSR845" s="396"/>
      <c r="VSS845" s="396"/>
      <c r="VST845" s="396"/>
      <c r="VSU845" s="396"/>
      <c r="VSV845" s="396"/>
      <c r="VSW845" s="396"/>
      <c r="VSX845" s="396"/>
      <c r="VSY845" s="396"/>
      <c r="VSZ845" s="396"/>
      <c r="VTA845" s="396"/>
      <c r="VTB845" s="396"/>
      <c r="VTC845" s="396"/>
      <c r="VTD845" s="396"/>
      <c r="VTE845" s="396"/>
      <c r="VTF845" s="396"/>
      <c r="VTG845" s="396"/>
      <c r="VTH845" s="396"/>
      <c r="VTI845" s="396"/>
      <c r="VTJ845" s="396"/>
      <c r="VTK845" s="396"/>
      <c r="VTL845" s="396"/>
      <c r="VTM845" s="396"/>
      <c r="VTN845" s="396"/>
      <c r="VTO845" s="396"/>
      <c r="VTP845" s="396"/>
      <c r="VTQ845" s="396"/>
      <c r="VTR845" s="396"/>
      <c r="VTS845" s="396"/>
      <c r="VTT845" s="396"/>
      <c r="VTU845" s="396"/>
      <c r="VTV845" s="396"/>
      <c r="VTW845" s="396"/>
      <c r="VTX845" s="396"/>
      <c r="VTY845" s="396"/>
      <c r="VTZ845" s="396"/>
      <c r="VUA845" s="396"/>
      <c r="VUB845" s="396"/>
      <c r="VUC845" s="396"/>
      <c r="VUD845" s="396"/>
      <c r="VUE845" s="396"/>
      <c r="VUF845" s="396"/>
      <c r="VUG845" s="396"/>
      <c r="VUH845" s="396"/>
      <c r="VUI845" s="396"/>
      <c r="VUJ845" s="396"/>
      <c r="VUK845" s="396"/>
      <c r="VUL845" s="396"/>
      <c r="VUM845" s="396"/>
      <c r="VUN845" s="396"/>
      <c r="VUO845" s="396"/>
      <c r="VUP845" s="396"/>
      <c r="VUQ845" s="396"/>
      <c r="VUR845" s="396"/>
      <c r="VUS845" s="396"/>
      <c r="VUT845" s="396"/>
      <c r="VUU845" s="396"/>
      <c r="VUV845" s="396"/>
      <c r="VUW845" s="396"/>
      <c r="VUX845" s="396"/>
      <c r="VUY845" s="396"/>
      <c r="VUZ845" s="396"/>
      <c r="VVA845" s="396"/>
      <c r="VVB845" s="396"/>
      <c r="VVC845" s="396"/>
      <c r="VVD845" s="396"/>
      <c r="VVE845" s="396"/>
      <c r="VVF845" s="396"/>
      <c r="VVG845" s="396"/>
      <c r="VVH845" s="396"/>
      <c r="VVI845" s="396"/>
      <c r="VVJ845" s="396"/>
      <c r="VVK845" s="396"/>
      <c r="VVL845" s="396"/>
      <c r="VVM845" s="396"/>
      <c r="VVN845" s="396"/>
      <c r="VVO845" s="396"/>
      <c r="VVP845" s="396"/>
      <c r="VVQ845" s="396"/>
      <c r="VVR845" s="396"/>
      <c r="VVS845" s="396"/>
      <c r="VVT845" s="396"/>
      <c r="VVU845" s="396"/>
      <c r="VVV845" s="396"/>
      <c r="VVW845" s="396"/>
      <c r="VVX845" s="396"/>
      <c r="VVY845" s="396"/>
      <c r="VVZ845" s="396"/>
      <c r="VWA845" s="396"/>
      <c r="VWB845" s="396"/>
      <c r="VWC845" s="396"/>
      <c r="VWD845" s="396"/>
      <c r="VWE845" s="396"/>
      <c r="VWF845" s="396"/>
      <c r="VWG845" s="396"/>
      <c r="VWH845" s="396"/>
      <c r="VWI845" s="396"/>
      <c r="VWJ845" s="396"/>
      <c r="VWK845" s="396"/>
      <c r="VWL845" s="396"/>
      <c r="VWM845" s="396"/>
      <c r="VWN845" s="396"/>
      <c r="VWO845" s="396"/>
      <c r="VWP845" s="396"/>
      <c r="VWQ845" s="396"/>
      <c r="VWR845" s="396"/>
      <c r="VWS845" s="396"/>
      <c r="VWT845" s="396"/>
      <c r="VWU845" s="396"/>
      <c r="VWV845" s="396"/>
      <c r="VWW845" s="396"/>
      <c r="VWX845" s="396"/>
      <c r="VWY845" s="396"/>
      <c r="VWZ845" s="396"/>
      <c r="VXA845" s="396"/>
      <c r="VXB845" s="396"/>
      <c r="VXC845" s="396"/>
      <c r="VXD845" s="396"/>
      <c r="VXE845" s="396"/>
      <c r="VXF845" s="396"/>
      <c r="VXG845" s="396"/>
      <c r="VXH845" s="396"/>
      <c r="VXI845" s="396"/>
      <c r="VXJ845" s="396"/>
      <c r="VXK845" s="396"/>
      <c r="VXL845" s="396"/>
      <c r="VXM845" s="396"/>
      <c r="VXN845" s="396"/>
      <c r="VXO845" s="396"/>
      <c r="VXP845" s="396"/>
      <c r="VXQ845" s="396"/>
      <c r="VXR845" s="396"/>
      <c r="VXS845" s="396"/>
      <c r="VXT845" s="396"/>
      <c r="VXU845" s="396"/>
      <c r="VXV845" s="396"/>
      <c r="VXW845" s="396"/>
      <c r="VXX845" s="396"/>
      <c r="VXY845" s="396"/>
      <c r="VXZ845" s="396"/>
      <c r="VYA845" s="396"/>
      <c r="VYB845" s="396"/>
      <c r="VYC845" s="396"/>
      <c r="VYD845" s="396"/>
      <c r="VYE845" s="396"/>
      <c r="VYF845" s="396"/>
      <c r="VYG845" s="396"/>
      <c r="VYH845" s="396"/>
      <c r="VYI845" s="396"/>
      <c r="VYJ845" s="396"/>
      <c r="VYK845" s="396"/>
      <c r="VYL845" s="396"/>
      <c r="VYM845" s="396"/>
      <c r="VYN845" s="396"/>
      <c r="VYO845" s="396"/>
      <c r="VYP845" s="396"/>
      <c r="VYQ845" s="396"/>
      <c r="VYR845" s="396"/>
      <c r="VYS845" s="396"/>
      <c r="VYT845" s="396"/>
      <c r="VYU845" s="396"/>
      <c r="VYV845" s="396"/>
      <c r="VYW845" s="396"/>
      <c r="VYX845" s="396"/>
      <c r="VYY845" s="396"/>
      <c r="VYZ845" s="396"/>
      <c r="VZA845" s="396"/>
      <c r="VZB845" s="396"/>
      <c r="VZC845" s="396"/>
      <c r="VZD845" s="396"/>
      <c r="VZE845" s="396"/>
      <c r="VZF845" s="396"/>
      <c r="VZG845" s="396"/>
      <c r="VZH845" s="396"/>
      <c r="VZI845" s="396"/>
      <c r="VZJ845" s="396"/>
      <c r="VZK845" s="396"/>
      <c r="VZL845" s="396"/>
      <c r="VZM845" s="396"/>
      <c r="VZN845" s="396"/>
      <c r="VZO845" s="396"/>
      <c r="VZP845" s="396"/>
      <c r="VZQ845" s="396"/>
      <c r="VZR845" s="396"/>
      <c r="VZS845" s="396"/>
      <c r="VZT845" s="396"/>
      <c r="VZU845" s="396"/>
      <c r="VZV845" s="396"/>
      <c r="VZW845" s="396"/>
      <c r="VZX845" s="396"/>
      <c r="VZY845" s="396"/>
      <c r="VZZ845" s="396"/>
      <c r="WAA845" s="396"/>
      <c r="WAB845" s="396"/>
      <c r="WAC845" s="396"/>
      <c r="WAD845" s="396"/>
      <c r="WAE845" s="396"/>
      <c r="WAF845" s="396"/>
      <c r="WAG845" s="396"/>
      <c r="WAH845" s="396"/>
      <c r="WAI845" s="396"/>
      <c r="WAJ845" s="396"/>
      <c r="WAK845" s="396"/>
      <c r="WAL845" s="396"/>
      <c r="WAM845" s="396"/>
      <c r="WAN845" s="396"/>
      <c r="WAO845" s="396"/>
      <c r="WAP845" s="396"/>
      <c r="WAQ845" s="396"/>
      <c r="WAR845" s="396"/>
      <c r="WAS845" s="396"/>
      <c r="WAT845" s="396"/>
      <c r="WAU845" s="396"/>
      <c r="WAV845" s="396"/>
      <c r="WAW845" s="396"/>
      <c r="WAX845" s="396"/>
      <c r="WAY845" s="396"/>
      <c r="WAZ845" s="396"/>
      <c r="WBA845" s="396"/>
      <c r="WBB845" s="396"/>
      <c r="WBC845" s="396"/>
      <c r="WBD845" s="396"/>
      <c r="WBE845" s="396"/>
      <c r="WBF845" s="396"/>
      <c r="WBG845" s="396"/>
      <c r="WBH845" s="396"/>
      <c r="WBI845" s="396"/>
      <c r="WBJ845" s="396"/>
      <c r="WBK845" s="396"/>
      <c r="WBL845" s="396"/>
      <c r="WBM845" s="396"/>
      <c r="WBN845" s="396"/>
      <c r="WBO845" s="396"/>
      <c r="WBP845" s="396"/>
      <c r="WBQ845" s="396"/>
      <c r="WBR845" s="396"/>
      <c r="WBS845" s="396"/>
      <c r="WBT845" s="396"/>
      <c r="WBU845" s="396"/>
      <c r="WBV845" s="396"/>
      <c r="WBW845" s="396"/>
      <c r="WBX845" s="396"/>
      <c r="WBY845" s="396"/>
      <c r="WBZ845" s="396"/>
      <c r="WCA845" s="396"/>
      <c r="WCB845" s="396"/>
      <c r="WCC845" s="396"/>
      <c r="WCD845" s="396"/>
      <c r="WCE845" s="396"/>
      <c r="WCF845" s="396"/>
      <c r="WCG845" s="396"/>
      <c r="WCH845" s="396"/>
      <c r="WCI845" s="396"/>
      <c r="WCJ845" s="396"/>
      <c r="WCK845" s="396"/>
      <c r="WCL845" s="396"/>
      <c r="WCM845" s="396"/>
      <c r="WCN845" s="396"/>
      <c r="WCO845" s="396"/>
      <c r="WCP845" s="396"/>
      <c r="WCQ845" s="396"/>
      <c r="WCR845" s="396"/>
      <c r="WCS845" s="396"/>
      <c r="WCT845" s="396"/>
      <c r="WCU845" s="396"/>
      <c r="WCV845" s="396"/>
      <c r="WCW845" s="396"/>
      <c r="WCX845" s="396"/>
      <c r="WCY845" s="396"/>
      <c r="WCZ845" s="396"/>
      <c r="WDA845" s="396"/>
      <c r="WDB845" s="396"/>
      <c r="WDC845" s="396"/>
      <c r="WDD845" s="396"/>
      <c r="WDE845" s="396"/>
      <c r="WDF845" s="396"/>
      <c r="WDG845" s="396"/>
      <c r="WDH845" s="396"/>
      <c r="WDI845" s="396"/>
      <c r="WDJ845" s="396"/>
      <c r="WDK845" s="396"/>
      <c r="WDL845" s="396"/>
      <c r="WDM845" s="396"/>
      <c r="WDN845" s="396"/>
      <c r="WDO845" s="396"/>
      <c r="WDP845" s="396"/>
      <c r="WDQ845" s="396"/>
      <c r="WDR845" s="396"/>
      <c r="WDS845" s="396"/>
      <c r="WDT845" s="396"/>
      <c r="WDU845" s="396"/>
      <c r="WDV845" s="396"/>
      <c r="WDW845" s="396"/>
      <c r="WDX845" s="396"/>
      <c r="WDY845" s="396"/>
      <c r="WDZ845" s="396"/>
      <c r="WEA845" s="396"/>
      <c r="WEB845" s="396"/>
      <c r="WEC845" s="396"/>
      <c r="WED845" s="396"/>
      <c r="WEE845" s="396"/>
      <c r="WEF845" s="396"/>
      <c r="WEG845" s="396"/>
      <c r="WEH845" s="396"/>
      <c r="WEI845" s="396"/>
      <c r="WEJ845" s="396"/>
      <c r="WEK845" s="396"/>
      <c r="WEL845" s="396"/>
      <c r="WEM845" s="396"/>
      <c r="WEN845" s="396"/>
      <c r="WEO845" s="396"/>
      <c r="WEP845" s="396"/>
      <c r="WEQ845" s="396"/>
      <c r="WER845" s="396"/>
      <c r="WES845" s="396"/>
      <c r="WET845" s="396"/>
      <c r="WEU845" s="396"/>
      <c r="WEV845" s="396"/>
      <c r="WEW845" s="396"/>
      <c r="WEX845" s="396"/>
      <c r="WEY845" s="396"/>
      <c r="WEZ845" s="396"/>
      <c r="WFA845" s="396"/>
      <c r="WFB845" s="396"/>
      <c r="WFC845" s="396"/>
      <c r="WFD845" s="396"/>
      <c r="WFE845" s="396"/>
      <c r="WFF845" s="396"/>
      <c r="WFG845" s="396"/>
      <c r="WFH845" s="396"/>
      <c r="WFI845" s="396"/>
      <c r="WFJ845" s="396"/>
      <c r="WFK845" s="396"/>
      <c r="WFL845" s="396"/>
      <c r="WFM845" s="396"/>
      <c r="WFN845" s="396"/>
      <c r="WFO845" s="396"/>
      <c r="WFP845" s="396"/>
      <c r="WFQ845" s="396"/>
      <c r="WFR845" s="396"/>
      <c r="WFS845" s="396"/>
      <c r="WFT845" s="396"/>
      <c r="WFU845" s="396"/>
      <c r="WFV845" s="396"/>
      <c r="WFW845" s="396"/>
      <c r="WFX845" s="396"/>
      <c r="WFY845" s="396"/>
      <c r="WFZ845" s="396"/>
      <c r="WGA845" s="396"/>
      <c r="WGB845" s="396"/>
      <c r="WGC845" s="396"/>
      <c r="WGD845" s="396"/>
      <c r="WGE845" s="396"/>
      <c r="WGF845" s="396"/>
      <c r="WGG845" s="396"/>
      <c r="WGH845" s="396"/>
      <c r="WGI845" s="396"/>
      <c r="WGJ845" s="396"/>
      <c r="WGK845" s="396"/>
      <c r="WGL845" s="396"/>
      <c r="WGM845" s="396"/>
      <c r="WGN845" s="396"/>
      <c r="WGO845" s="396"/>
      <c r="WGP845" s="396"/>
      <c r="WGQ845" s="396"/>
      <c r="WGR845" s="396"/>
      <c r="WGS845" s="396"/>
      <c r="WGT845" s="396"/>
      <c r="WGU845" s="396"/>
      <c r="WGV845" s="396"/>
      <c r="WGW845" s="396"/>
      <c r="WGX845" s="396"/>
      <c r="WGY845" s="396"/>
      <c r="WGZ845" s="396"/>
      <c r="WHA845" s="396"/>
      <c r="WHB845" s="396"/>
      <c r="WHC845" s="396"/>
      <c r="WHD845" s="396"/>
      <c r="WHE845" s="396"/>
      <c r="WHF845" s="396"/>
      <c r="WHG845" s="396"/>
      <c r="WHH845" s="396"/>
      <c r="WHI845" s="396"/>
      <c r="WHJ845" s="396"/>
      <c r="WHK845" s="396"/>
      <c r="WHL845" s="396"/>
      <c r="WHM845" s="396"/>
      <c r="WHN845" s="396"/>
      <c r="WHO845" s="396"/>
      <c r="WHP845" s="396"/>
      <c r="WHQ845" s="396"/>
      <c r="WHR845" s="396"/>
      <c r="WHS845" s="396"/>
      <c r="WHT845" s="396"/>
      <c r="WHU845" s="396"/>
      <c r="WHV845" s="396"/>
      <c r="WHW845" s="396"/>
      <c r="WHX845" s="396"/>
      <c r="WHY845" s="396"/>
      <c r="WHZ845" s="396"/>
      <c r="WIA845" s="396"/>
      <c r="WIB845" s="396"/>
      <c r="WIC845" s="396"/>
      <c r="WID845" s="396"/>
      <c r="WIE845" s="396"/>
      <c r="WIF845" s="396"/>
      <c r="WIG845" s="396"/>
      <c r="WIH845" s="396"/>
      <c r="WII845" s="396"/>
      <c r="WIJ845" s="396"/>
      <c r="WIK845" s="396"/>
      <c r="WIL845" s="396"/>
      <c r="WIM845" s="396"/>
      <c r="WIN845" s="396"/>
      <c r="WIO845" s="396"/>
      <c r="WIP845" s="396"/>
      <c r="WIQ845" s="396"/>
      <c r="WIR845" s="396"/>
      <c r="WIS845" s="396"/>
      <c r="WIT845" s="396"/>
      <c r="WIU845" s="396"/>
      <c r="WIV845" s="396"/>
      <c r="WIW845" s="396"/>
      <c r="WIX845" s="396"/>
      <c r="WIY845" s="396"/>
      <c r="WIZ845" s="396"/>
      <c r="WJA845" s="396"/>
      <c r="WJB845" s="396"/>
      <c r="WJC845" s="396"/>
      <c r="WJD845" s="396"/>
      <c r="WJE845" s="396"/>
      <c r="WJF845" s="396"/>
      <c r="WJG845" s="396"/>
      <c r="WJH845" s="396"/>
      <c r="WJI845" s="396"/>
      <c r="WJJ845" s="396"/>
      <c r="WJK845" s="396"/>
      <c r="WJL845" s="396"/>
      <c r="WJM845" s="396"/>
      <c r="WJN845" s="396"/>
      <c r="WJO845" s="396"/>
      <c r="WJP845" s="396"/>
      <c r="WJQ845" s="396"/>
      <c r="WJR845" s="396"/>
      <c r="WJS845" s="396"/>
      <c r="WJT845" s="396"/>
      <c r="WJU845" s="396"/>
      <c r="WJV845" s="396"/>
      <c r="WJW845" s="396"/>
      <c r="WJX845" s="396"/>
      <c r="WJY845" s="396"/>
      <c r="WJZ845" s="396"/>
      <c r="WKA845" s="396"/>
      <c r="WKB845" s="396"/>
      <c r="WKC845" s="396"/>
      <c r="WKD845" s="396"/>
      <c r="WKE845" s="396"/>
      <c r="WKF845" s="396"/>
      <c r="WKG845" s="396"/>
      <c r="WKH845" s="396"/>
      <c r="WKI845" s="396"/>
      <c r="WKJ845" s="396"/>
      <c r="WKK845" s="396"/>
      <c r="WKL845" s="396"/>
      <c r="WKM845" s="396"/>
      <c r="WKN845" s="396"/>
      <c r="WKO845" s="396"/>
      <c r="WKP845" s="396"/>
      <c r="WKQ845" s="396"/>
      <c r="WKR845" s="396"/>
      <c r="WKS845" s="396"/>
      <c r="WKT845" s="396"/>
      <c r="WKU845" s="396"/>
      <c r="WKV845" s="396"/>
      <c r="WKW845" s="396"/>
      <c r="WKX845" s="396"/>
      <c r="WKY845" s="396"/>
      <c r="WKZ845" s="396"/>
      <c r="WLA845" s="396"/>
      <c r="WLB845" s="396"/>
      <c r="WLC845" s="396"/>
      <c r="WLD845" s="396"/>
      <c r="WLE845" s="396"/>
      <c r="WLF845" s="396"/>
      <c r="WLG845" s="396"/>
      <c r="WLH845" s="396"/>
      <c r="WLI845" s="396"/>
      <c r="WLJ845" s="396"/>
      <c r="WLK845" s="396"/>
      <c r="WLL845" s="396"/>
      <c r="WLM845" s="396"/>
      <c r="WLN845" s="396"/>
      <c r="WLO845" s="396"/>
      <c r="WLP845" s="396"/>
      <c r="WLQ845" s="396"/>
      <c r="WLR845" s="396"/>
      <c r="WLS845" s="396"/>
      <c r="WLT845" s="396"/>
      <c r="WLU845" s="396"/>
      <c r="WLV845" s="396"/>
      <c r="WLW845" s="396"/>
      <c r="WLX845" s="396"/>
      <c r="WLY845" s="396"/>
      <c r="WLZ845" s="396"/>
      <c r="WMA845" s="396"/>
      <c r="WMB845" s="396"/>
      <c r="WMC845" s="396"/>
      <c r="WMD845" s="396"/>
      <c r="WME845" s="396"/>
      <c r="WMF845" s="396"/>
      <c r="WMG845" s="396"/>
      <c r="WMH845" s="396"/>
      <c r="WMI845" s="396"/>
      <c r="WMJ845" s="396"/>
      <c r="WMK845" s="396"/>
      <c r="WML845" s="396"/>
      <c r="WMM845" s="396"/>
      <c r="WMN845" s="396"/>
      <c r="WMO845" s="396"/>
      <c r="WMP845" s="396"/>
      <c r="WMQ845" s="396"/>
      <c r="WMR845" s="396"/>
      <c r="WMS845" s="396"/>
      <c r="WMT845" s="396"/>
      <c r="WMU845" s="396"/>
      <c r="WMV845" s="396"/>
      <c r="WMW845" s="396"/>
      <c r="WMX845" s="396"/>
      <c r="WMY845" s="396"/>
      <c r="WMZ845" s="396"/>
      <c r="WNA845" s="396"/>
      <c r="WNB845" s="396"/>
      <c r="WNC845" s="396"/>
      <c r="WND845" s="396"/>
      <c r="WNE845" s="396"/>
      <c r="WNF845" s="396"/>
      <c r="WNG845" s="396"/>
      <c r="WNH845" s="396"/>
      <c r="WNI845" s="396"/>
      <c r="WNJ845" s="396"/>
      <c r="WNK845" s="396"/>
      <c r="WNL845" s="396"/>
      <c r="WNM845" s="396"/>
      <c r="WNN845" s="396"/>
      <c r="WNO845" s="396"/>
      <c r="WNP845" s="396"/>
      <c r="WNQ845" s="396"/>
      <c r="WNR845" s="396"/>
      <c r="WNS845" s="396"/>
      <c r="WNT845" s="396"/>
      <c r="WNU845" s="396"/>
      <c r="WNV845" s="396"/>
      <c r="WNW845" s="396"/>
      <c r="WNX845" s="396"/>
      <c r="WNY845" s="396"/>
      <c r="WNZ845" s="396"/>
      <c r="WOA845" s="396"/>
      <c r="WOB845" s="396"/>
      <c r="WOC845" s="396"/>
      <c r="WOD845" s="396"/>
      <c r="WOE845" s="396"/>
      <c r="WOF845" s="396"/>
      <c r="WOG845" s="396"/>
      <c r="WOH845" s="396"/>
      <c r="WOI845" s="396"/>
      <c r="WOJ845" s="396"/>
      <c r="WOK845" s="396"/>
      <c r="WOL845" s="396"/>
      <c r="WOM845" s="396"/>
      <c r="WON845" s="396"/>
      <c r="WOO845" s="396"/>
      <c r="WOP845" s="396"/>
      <c r="WOQ845" s="396"/>
      <c r="WOR845" s="396"/>
      <c r="WOS845" s="396"/>
      <c r="WOT845" s="396"/>
      <c r="WOU845" s="396"/>
      <c r="WOV845" s="396"/>
      <c r="WOW845" s="396"/>
      <c r="WOX845" s="396"/>
      <c r="WOY845" s="396"/>
      <c r="WOZ845" s="396"/>
      <c r="WPA845" s="396"/>
      <c r="WPB845" s="396"/>
      <c r="WPC845" s="396"/>
      <c r="WPD845" s="396"/>
      <c r="WPE845" s="396"/>
      <c r="WPF845" s="396"/>
      <c r="WPG845" s="396"/>
      <c r="WPH845" s="396"/>
      <c r="WPI845" s="396"/>
      <c r="WPJ845" s="396"/>
      <c r="WPK845" s="396"/>
      <c r="WPL845" s="396"/>
      <c r="WPM845" s="396"/>
      <c r="WPN845" s="396"/>
      <c r="WPO845" s="396"/>
      <c r="WPP845" s="396"/>
      <c r="WPQ845" s="396"/>
      <c r="WPR845" s="396"/>
      <c r="WPS845" s="396"/>
      <c r="WPT845" s="396"/>
      <c r="WPU845" s="396"/>
      <c r="WPV845" s="396"/>
      <c r="WPW845" s="396"/>
      <c r="WPX845" s="396"/>
      <c r="WPY845" s="396"/>
      <c r="WPZ845" s="396"/>
      <c r="WQA845" s="396"/>
      <c r="WQB845" s="396"/>
      <c r="WQC845" s="396"/>
      <c r="WQD845" s="396"/>
      <c r="WQE845" s="396"/>
      <c r="WQF845" s="396"/>
      <c r="WQG845" s="396"/>
      <c r="WQH845" s="396"/>
      <c r="WQI845" s="396"/>
      <c r="WQJ845" s="396"/>
      <c r="WQK845" s="396"/>
      <c r="WQL845" s="396"/>
      <c r="WQM845" s="396"/>
      <c r="WQN845" s="396"/>
      <c r="WQO845" s="396"/>
      <c r="WQP845" s="396"/>
      <c r="WQQ845" s="396"/>
      <c r="WQR845" s="396"/>
      <c r="WQS845" s="396"/>
      <c r="WQT845" s="396"/>
      <c r="WQU845" s="396"/>
      <c r="WQV845" s="396"/>
      <c r="WQW845" s="396"/>
      <c r="WQX845" s="396"/>
      <c r="WQY845" s="396"/>
      <c r="WQZ845" s="396"/>
      <c r="WRA845" s="396"/>
      <c r="WRB845" s="396"/>
      <c r="WRC845" s="396"/>
      <c r="WRD845" s="396"/>
      <c r="WRE845" s="396"/>
      <c r="WRF845" s="396"/>
      <c r="WRG845" s="396"/>
      <c r="WRH845" s="396"/>
      <c r="WRI845" s="396"/>
      <c r="WRJ845" s="396"/>
      <c r="WRK845" s="396"/>
      <c r="WRL845" s="396"/>
      <c r="WRM845" s="396"/>
      <c r="WRN845" s="396"/>
      <c r="WRO845" s="396"/>
      <c r="WRP845" s="396"/>
      <c r="WRQ845" s="396"/>
      <c r="WRR845" s="396"/>
      <c r="WRS845" s="396"/>
      <c r="WRT845" s="396"/>
      <c r="WRU845" s="396"/>
      <c r="WRV845" s="396"/>
      <c r="WRW845" s="396"/>
      <c r="WRX845" s="396"/>
      <c r="WRY845" s="396"/>
      <c r="WRZ845" s="396"/>
      <c r="WSA845" s="396"/>
      <c r="WSB845" s="396"/>
      <c r="WSC845" s="396"/>
      <c r="WSD845" s="396"/>
      <c r="WSE845" s="396"/>
      <c r="WSF845" s="396"/>
      <c r="WSG845" s="396"/>
      <c r="WSH845" s="396"/>
      <c r="WSI845" s="396"/>
      <c r="WSJ845" s="396"/>
      <c r="WSK845" s="396"/>
      <c r="WSL845" s="396"/>
      <c r="WSM845" s="396"/>
      <c r="WSN845" s="396"/>
      <c r="WSO845" s="396"/>
      <c r="WSP845" s="396"/>
      <c r="WSQ845" s="396"/>
      <c r="WSR845" s="396"/>
      <c r="WSS845" s="396"/>
      <c r="WST845" s="396"/>
      <c r="WSU845" s="396"/>
      <c r="WSV845" s="396"/>
      <c r="WSW845" s="396"/>
      <c r="WSX845" s="396"/>
      <c r="WSY845" s="396"/>
      <c r="WSZ845" s="396"/>
      <c r="WTA845" s="396"/>
      <c r="WTB845" s="396"/>
      <c r="WTC845" s="396"/>
      <c r="WTD845" s="396"/>
      <c r="WTE845" s="396"/>
      <c r="WTF845" s="396"/>
      <c r="WTG845" s="396"/>
      <c r="WTH845" s="396"/>
      <c r="WTI845" s="396"/>
      <c r="WTJ845" s="396"/>
      <c r="WTK845" s="396"/>
      <c r="WTL845" s="396"/>
      <c r="WTM845" s="396"/>
      <c r="WTN845" s="396"/>
      <c r="WTO845" s="396"/>
      <c r="WTP845" s="396"/>
      <c r="WTQ845" s="396"/>
      <c r="WTR845" s="396"/>
      <c r="WTS845" s="396"/>
      <c r="WTT845" s="396"/>
      <c r="WTU845" s="396"/>
      <c r="WTV845" s="396"/>
      <c r="WTW845" s="396"/>
      <c r="WTX845" s="396"/>
      <c r="WTY845" s="396"/>
      <c r="WTZ845" s="396"/>
      <c r="WUA845" s="396"/>
      <c r="WUB845" s="396"/>
      <c r="WUC845" s="396"/>
      <c r="WUD845" s="396"/>
      <c r="WUE845" s="396"/>
      <c r="WUF845" s="396"/>
      <c r="WUG845" s="396"/>
      <c r="WUH845" s="396"/>
      <c r="WUI845" s="396"/>
      <c r="WUJ845" s="396"/>
      <c r="WUK845" s="396"/>
      <c r="WUL845" s="396"/>
      <c r="WUM845" s="396"/>
      <c r="WUN845" s="396"/>
      <c r="WUO845" s="396"/>
      <c r="WUP845" s="396"/>
      <c r="WUQ845" s="396"/>
      <c r="WUR845" s="396"/>
      <c r="WUS845" s="396"/>
      <c r="WUT845" s="396"/>
      <c r="WUU845" s="396"/>
      <c r="WUV845" s="396"/>
      <c r="WUW845" s="396"/>
      <c r="WUX845" s="396"/>
      <c r="WUY845" s="396"/>
      <c r="WUZ845" s="396"/>
      <c r="WVA845" s="396"/>
      <c r="WVB845" s="396"/>
      <c r="WVC845" s="396"/>
      <c r="WVD845" s="396"/>
      <c r="WVE845" s="396"/>
      <c r="WVF845" s="396"/>
      <c r="WVG845" s="396"/>
      <c r="WVH845" s="396"/>
      <c r="WVI845" s="396"/>
      <c r="WVJ845" s="396"/>
      <c r="WVK845" s="396"/>
      <c r="WVL845" s="396"/>
      <c r="WVM845" s="396"/>
      <c r="WVN845" s="396"/>
      <c r="WVO845" s="396"/>
      <c r="WVP845" s="396"/>
      <c r="WVQ845" s="396"/>
      <c r="WVR845" s="396"/>
      <c r="WVS845" s="396"/>
      <c r="WVT845" s="396"/>
      <c r="WVU845" s="396"/>
      <c r="WVV845" s="396"/>
      <c r="WVW845" s="396"/>
      <c r="WVX845" s="396"/>
      <c r="WVY845" s="396"/>
      <c r="WVZ845" s="396"/>
      <c r="WWA845" s="396"/>
      <c r="WWB845" s="396"/>
      <c r="WWC845" s="396"/>
      <c r="WWD845" s="396"/>
      <c r="WWE845" s="396"/>
      <c r="WWF845" s="396"/>
      <c r="WWG845" s="396"/>
      <c r="WWH845" s="396"/>
      <c r="WWI845" s="396"/>
      <c r="WWJ845" s="396"/>
      <c r="WWK845" s="396"/>
      <c r="WWL845" s="396"/>
      <c r="WWM845" s="396"/>
      <c r="WWN845" s="396"/>
      <c r="WWO845" s="396"/>
      <c r="WWP845" s="396"/>
      <c r="WWQ845" s="396"/>
      <c r="WWR845" s="396"/>
      <c r="WWS845" s="396"/>
      <c r="WWT845" s="396"/>
      <c r="WWU845" s="396"/>
      <c r="WWV845" s="396"/>
      <c r="WWW845" s="396"/>
      <c r="WWX845" s="396"/>
      <c r="WWY845" s="396"/>
      <c r="WWZ845" s="396"/>
      <c r="WXA845" s="396"/>
      <c r="WXB845" s="396"/>
      <c r="WXC845" s="396"/>
      <c r="WXD845" s="396"/>
      <c r="WXE845" s="396"/>
      <c r="WXF845" s="396"/>
      <c r="WXG845" s="396"/>
      <c r="WXH845" s="396"/>
      <c r="WXI845" s="396"/>
      <c r="WXJ845" s="396"/>
      <c r="WXK845" s="396"/>
      <c r="WXL845" s="396"/>
      <c r="WXM845" s="396"/>
      <c r="WXN845" s="396"/>
      <c r="WXO845" s="396"/>
      <c r="WXP845" s="396"/>
      <c r="WXQ845" s="396"/>
      <c r="WXR845" s="396"/>
      <c r="WXS845" s="396"/>
      <c r="WXT845" s="396"/>
      <c r="WXU845" s="396"/>
      <c r="WXV845" s="396"/>
      <c r="WXW845" s="396"/>
      <c r="WXX845" s="396"/>
      <c r="WXY845" s="396"/>
      <c r="WXZ845" s="396"/>
      <c r="WYA845" s="396"/>
    </row>
    <row r="846" spans="1:16199" ht="35.25" x14ac:dyDescent="0.5">
      <c r="A846" s="318">
        <v>822</v>
      </c>
      <c r="C846" s="397">
        <v>1</v>
      </c>
      <c r="D846" s="375" t="s">
        <v>16237</v>
      </c>
      <c r="E846" s="369">
        <v>1981</v>
      </c>
      <c r="F846" s="369"/>
      <c r="G846" s="355" t="s">
        <v>17178</v>
      </c>
      <c r="H846" s="369">
        <v>3</v>
      </c>
      <c r="I846" s="369">
        <v>2</v>
      </c>
      <c r="J846" s="370">
        <v>3234.9</v>
      </c>
      <c r="K846" s="370">
        <v>1996</v>
      </c>
      <c r="L846" s="370">
        <v>1996</v>
      </c>
      <c r="M846" s="361">
        <v>63</v>
      </c>
      <c r="N846" s="369" t="s">
        <v>17038</v>
      </c>
      <c r="O846" s="369" t="s">
        <v>17076</v>
      </c>
      <c r="P846" s="369" t="s">
        <v>17042</v>
      </c>
      <c r="Q846" s="370">
        <v>6148791.3200000003</v>
      </c>
      <c r="R846" s="373"/>
      <c r="S846" s="370">
        <v>5314895.870000001</v>
      </c>
      <c r="T846" s="370">
        <v>344435.5</v>
      </c>
      <c r="U846" s="370">
        <v>489459.94999999925</v>
      </c>
      <c r="V846" s="356">
        <f t="shared" si="470"/>
        <v>1900.7670468948036</v>
      </c>
      <c r="W846" s="373">
        <v>3770.81</v>
      </c>
    </row>
    <row r="847" spans="1:16199" s="394" customFormat="1" ht="35.25" x14ac:dyDescent="0.5">
      <c r="A847" s="318">
        <v>823</v>
      </c>
      <c r="C847" s="364" t="s">
        <v>71</v>
      </c>
      <c r="D847" s="383"/>
      <c r="E847" s="355" t="s">
        <v>17016</v>
      </c>
      <c r="F847" s="355" t="s">
        <v>17016</v>
      </c>
      <c r="G847" s="355" t="s">
        <v>17016</v>
      </c>
      <c r="H847" s="355" t="s">
        <v>17016</v>
      </c>
      <c r="I847" s="355" t="s">
        <v>17016</v>
      </c>
      <c r="J847" s="360">
        <f>SUM(J848:J858)</f>
        <v>14362.6</v>
      </c>
      <c r="K847" s="360">
        <f t="shared" ref="K847:M847" si="473">SUM(K848:K858)</f>
        <v>11385.640000000001</v>
      </c>
      <c r="L847" s="360">
        <f t="shared" si="473"/>
        <v>11306.76</v>
      </c>
      <c r="M847" s="361">
        <f t="shared" si="473"/>
        <v>693</v>
      </c>
      <c r="N847" s="355" t="s">
        <v>17016</v>
      </c>
      <c r="O847" s="355" t="s">
        <v>17016</v>
      </c>
      <c r="P847" s="358" t="s">
        <v>17016</v>
      </c>
      <c r="Q847" s="362">
        <f>SUM(Q848:Q858)</f>
        <v>81477457.75</v>
      </c>
      <c r="R847" s="362">
        <f t="shared" ref="R847:U847" si="474">SUM(R848:R858)</f>
        <v>0</v>
      </c>
      <c r="S847" s="362">
        <f t="shared" si="474"/>
        <v>67825084.650000006</v>
      </c>
      <c r="T847" s="362">
        <f t="shared" si="474"/>
        <v>3575904.9000000004</v>
      </c>
      <c r="U847" s="362">
        <f t="shared" si="474"/>
        <v>10076468.199999999</v>
      </c>
      <c r="V847" s="356">
        <f t="shared" si="470"/>
        <v>5672.8905455836684</v>
      </c>
      <c r="W847" s="363">
        <f>MAX(W848:W858)</f>
        <v>9027.48</v>
      </c>
      <c r="X847" s="396"/>
      <c r="Y847" s="396"/>
      <c r="Z847" s="396"/>
      <c r="AA847" s="396"/>
      <c r="AB847" s="396"/>
      <c r="AC847" s="396"/>
      <c r="AD847" s="396"/>
      <c r="AE847" s="396"/>
      <c r="AF847" s="396"/>
      <c r="AG847" s="396"/>
      <c r="AH847" s="396"/>
      <c r="AI847" s="396"/>
      <c r="AJ847" s="396"/>
      <c r="AK847" s="396"/>
      <c r="AL847" s="396"/>
      <c r="AM847" s="396"/>
      <c r="AN847" s="396"/>
      <c r="AO847" s="396"/>
      <c r="AP847" s="396"/>
      <c r="AQ847" s="396"/>
      <c r="AR847" s="396"/>
      <c r="AS847" s="396"/>
      <c r="AT847" s="396"/>
      <c r="AU847" s="396"/>
      <c r="AV847" s="396"/>
      <c r="AW847" s="396"/>
      <c r="AX847" s="396"/>
      <c r="AY847" s="396"/>
      <c r="AZ847" s="396"/>
      <c r="BA847" s="396"/>
      <c r="BB847" s="396"/>
      <c r="BC847" s="396"/>
      <c r="BD847" s="396"/>
      <c r="BE847" s="396"/>
      <c r="BF847" s="396"/>
      <c r="BG847" s="396"/>
      <c r="BH847" s="396"/>
      <c r="BI847" s="396"/>
      <c r="BJ847" s="396"/>
      <c r="BK847" s="396"/>
      <c r="BL847" s="396"/>
      <c r="BM847" s="396"/>
      <c r="BN847" s="396"/>
      <c r="BO847" s="396"/>
      <c r="BP847" s="396"/>
      <c r="BQ847" s="396"/>
      <c r="BR847" s="396"/>
      <c r="BS847" s="396"/>
      <c r="BT847" s="396"/>
      <c r="BU847" s="396"/>
      <c r="BV847" s="396"/>
      <c r="BW847" s="396"/>
      <c r="BX847" s="396"/>
      <c r="BY847" s="396"/>
      <c r="BZ847" s="396"/>
      <c r="CA847" s="396"/>
      <c r="CB847" s="396"/>
      <c r="CC847" s="396"/>
      <c r="CD847" s="396"/>
      <c r="CE847" s="396"/>
      <c r="CF847" s="396"/>
      <c r="CG847" s="396"/>
      <c r="CH847" s="396"/>
      <c r="CI847" s="396"/>
      <c r="CJ847" s="396"/>
      <c r="CK847" s="396"/>
      <c r="CL847" s="396"/>
      <c r="CM847" s="396"/>
      <c r="CN847" s="396"/>
      <c r="CO847" s="396"/>
      <c r="CP847" s="396"/>
      <c r="CQ847" s="396"/>
      <c r="CR847" s="396"/>
      <c r="CS847" s="396"/>
      <c r="CT847" s="396"/>
      <c r="CU847" s="396"/>
      <c r="CV847" s="396"/>
      <c r="CW847" s="396"/>
      <c r="CX847" s="396"/>
      <c r="CY847" s="396"/>
      <c r="CZ847" s="396"/>
      <c r="DA847" s="396"/>
      <c r="DB847" s="396"/>
      <c r="DC847" s="396"/>
      <c r="DD847" s="396"/>
      <c r="DE847" s="396"/>
      <c r="DF847" s="396"/>
      <c r="DG847" s="396"/>
      <c r="DH847" s="396"/>
      <c r="DI847" s="396"/>
      <c r="DJ847" s="396"/>
      <c r="DK847" s="396"/>
      <c r="DL847" s="396"/>
      <c r="DM847" s="396"/>
      <c r="DN847" s="396"/>
      <c r="DO847" s="396"/>
      <c r="DP847" s="396"/>
      <c r="DQ847" s="396"/>
      <c r="DR847" s="396"/>
      <c r="DS847" s="396"/>
      <c r="DT847" s="396"/>
      <c r="DU847" s="396"/>
      <c r="DV847" s="396"/>
      <c r="DW847" s="396"/>
      <c r="DX847" s="396"/>
      <c r="DY847" s="396"/>
      <c r="DZ847" s="396"/>
      <c r="EA847" s="396"/>
      <c r="EB847" s="396"/>
      <c r="EC847" s="396"/>
      <c r="ED847" s="396"/>
      <c r="EE847" s="396"/>
      <c r="EF847" s="396"/>
      <c r="EG847" s="396"/>
      <c r="EH847" s="396"/>
      <c r="EI847" s="396"/>
      <c r="EJ847" s="396"/>
      <c r="EK847" s="396"/>
      <c r="EL847" s="396"/>
      <c r="EM847" s="396"/>
      <c r="EN847" s="396"/>
      <c r="EO847" s="396"/>
      <c r="EP847" s="396"/>
      <c r="EQ847" s="396"/>
      <c r="ER847" s="396"/>
      <c r="ES847" s="396"/>
      <c r="ET847" s="396"/>
      <c r="EU847" s="396"/>
      <c r="EV847" s="396"/>
      <c r="EW847" s="396"/>
      <c r="EX847" s="396"/>
      <c r="EY847" s="396"/>
      <c r="EZ847" s="396"/>
      <c r="FA847" s="396"/>
      <c r="FB847" s="396"/>
      <c r="FC847" s="396"/>
      <c r="FD847" s="396"/>
      <c r="FE847" s="396"/>
      <c r="FF847" s="396"/>
      <c r="FG847" s="396"/>
      <c r="FH847" s="396"/>
      <c r="FI847" s="396"/>
      <c r="FJ847" s="396"/>
      <c r="FK847" s="396"/>
      <c r="FL847" s="396"/>
      <c r="FM847" s="396"/>
      <c r="FN847" s="396"/>
      <c r="FO847" s="396"/>
      <c r="FP847" s="396"/>
      <c r="FQ847" s="396"/>
      <c r="FR847" s="396"/>
      <c r="FS847" s="396"/>
      <c r="FT847" s="396"/>
      <c r="FU847" s="396"/>
      <c r="FV847" s="396"/>
      <c r="FW847" s="396"/>
      <c r="FX847" s="396"/>
      <c r="FY847" s="396"/>
      <c r="FZ847" s="396"/>
      <c r="GA847" s="396"/>
      <c r="GB847" s="396"/>
      <c r="GC847" s="396"/>
      <c r="GD847" s="396"/>
      <c r="GE847" s="396"/>
      <c r="GF847" s="396"/>
      <c r="GG847" s="396"/>
      <c r="GH847" s="396"/>
      <c r="GI847" s="396"/>
      <c r="GJ847" s="396"/>
      <c r="GK847" s="396"/>
      <c r="GL847" s="396"/>
      <c r="GM847" s="396"/>
      <c r="GN847" s="396"/>
      <c r="GO847" s="396"/>
      <c r="GP847" s="396"/>
      <c r="GQ847" s="396"/>
      <c r="GR847" s="396"/>
      <c r="GS847" s="396"/>
      <c r="GT847" s="396"/>
      <c r="GU847" s="396"/>
      <c r="GV847" s="396"/>
      <c r="GW847" s="396"/>
      <c r="GX847" s="396"/>
      <c r="GY847" s="396"/>
      <c r="GZ847" s="396"/>
      <c r="HA847" s="396"/>
      <c r="HB847" s="396"/>
      <c r="HC847" s="396"/>
      <c r="HD847" s="396"/>
      <c r="HE847" s="396"/>
      <c r="HF847" s="396"/>
      <c r="HG847" s="396"/>
      <c r="HH847" s="396"/>
      <c r="HI847" s="396"/>
      <c r="HJ847" s="396"/>
      <c r="HK847" s="396"/>
      <c r="HL847" s="396"/>
      <c r="HM847" s="396"/>
      <c r="HN847" s="396"/>
      <c r="HO847" s="396"/>
      <c r="HP847" s="396"/>
      <c r="HQ847" s="396"/>
      <c r="HR847" s="396"/>
      <c r="HS847" s="396"/>
      <c r="HT847" s="396"/>
      <c r="HU847" s="396"/>
      <c r="HV847" s="396"/>
      <c r="HW847" s="396"/>
      <c r="HX847" s="396"/>
      <c r="HY847" s="396"/>
      <c r="HZ847" s="396"/>
      <c r="IA847" s="396"/>
      <c r="IB847" s="396"/>
      <c r="IC847" s="396"/>
      <c r="ID847" s="396"/>
      <c r="IE847" s="396"/>
      <c r="IF847" s="396"/>
      <c r="IG847" s="396"/>
      <c r="IH847" s="396"/>
      <c r="II847" s="396"/>
      <c r="IJ847" s="396"/>
      <c r="IK847" s="396"/>
      <c r="IL847" s="396"/>
      <c r="IM847" s="396"/>
      <c r="IN847" s="396"/>
      <c r="IO847" s="396"/>
      <c r="IP847" s="396"/>
      <c r="IQ847" s="396"/>
      <c r="IR847" s="396"/>
      <c r="IS847" s="396"/>
      <c r="IT847" s="396"/>
      <c r="IU847" s="396"/>
      <c r="IV847" s="396"/>
      <c r="IW847" s="396"/>
      <c r="IX847" s="396"/>
      <c r="IY847" s="396"/>
      <c r="IZ847" s="396"/>
      <c r="JA847" s="396"/>
      <c r="JB847" s="396"/>
      <c r="JC847" s="396"/>
      <c r="JD847" s="396"/>
      <c r="JE847" s="396"/>
      <c r="JF847" s="396"/>
      <c r="JG847" s="396"/>
      <c r="JH847" s="396"/>
      <c r="JI847" s="396"/>
      <c r="JJ847" s="396"/>
      <c r="JK847" s="396"/>
      <c r="JL847" s="396"/>
      <c r="JM847" s="396"/>
      <c r="JN847" s="396"/>
      <c r="JO847" s="396"/>
      <c r="JP847" s="396"/>
      <c r="JQ847" s="396"/>
      <c r="JR847" s="396"/>
      <c r="JS847" s="396"/>
      <c r="JT847" s="396"/>
      <c r="JU847" s="396"/>
      <c r="JV847" s="396"/>
      <c r="JW847" s="396"/>
      <c r="JX847" s="396"/>
      <c r="JY847" s="396"/>
      <c r="JZ847" s="396"/>
      <c r="KA847" s="396"/>
      <c r="KB847" s="396"/>
      <c r="KC847" s="396"/>
      <c r="KD847" s="396"/>
      <c r="KE847" s="396"/>
      <c r="KF847" s="396"/>
      <c r="KG847" s="396"/>
      <c r="KH847" s="396"/>
      <c r="KI847" s="396"/>
      <c r="KJ847" s="396"/>
      <c r="KK847" s="396"/>
      <c r="KL847" s="396"/>
      <c r="KM847" s="396"/>
      <c r="KN847" s="396"/>
      <c r="KO847" s="396"/>
      <c r="KP847" s="396"/>
      <c r="KQ847" s="396"/>
      <c r="KR847" s="396"/>
      <c r="KS847" s="396"/>
      <c r="KT847" s="396"/>
      <c r="KU847" s="396"/>
      <c r="KV847" s="396"/>
      <c r="KW847" s="396"/>
      <c r="KX847" s="396"/>
      <c r="KY847" s="396"/>
      <c r="KZ847" s="396"/>
      <c r="LA847" s="396"/>
      <c r="LB847" s="396"/>
      <c r="LC847" s="396"/>
      <c r="LD847" s="396"/>
      <c r="LE847" s="396"/>
      <c r="LF847" s="396"/>
      <c r="LG847" s="396"/>
      <c r="LH847" s="396"/>
      <c r="LI847" s="396"/>
      <c r="LJ847" s="396"/>
      <c r="LK847" s="396"/>
      <c r="LL847" s="396"/>
      <c r="LM847" s="396"/>
      <c r="LN847" s="396"/>
      <c r="LO847" s="396"/>
      <c r="LP847" s="396"/>
      <c r="LQ847" s="396"/>
      <c r="LR847" s="396"/>
      <c r="LS847" s="396"/>
      <c r="LT847" s="396"/>
      <c r="LU847" s="396"/>
      <c r="LV847" s="396"/>
      <c r="LW847" s="396"/>
      <c r="LX847" s="396"/>
      <c r="LY847" s="396"/>
      <c r="LZ847" s="396"/>
      <c r="MA847" s="396"/>
      <c r="MB847" s="396"/>
      <c r="MC847" s="396"/>
      <c r="MD847" s="396"/>
      <c r="ME847" s="396"/>
      <c r="MF847" s="396"/>
      <c r="MG847" s="396"/>
      <c r="MH847" s="396"/>
      <c r="MI847" s="396"/>
      <c r="MJ847" s="396"/>
      <c r="MK847" s="396"/>
      <c r="ML847" s="396"/>
      <c r="MM847" s="396"/>
      <c r="MN847" s="396"/>
      <c r="MO847" s="396"/>
      <c r="MP847" s="396"/>
      <c r="MQ847" s="396"/>
      <c r="MR847" s="396"/>
      <c r="MS847" s="396"/>
      <c r="MT847" s="396"/>
      <c r="MU847" s="396"/>
      <c r="MV847" s="396"/>
      <c r="MW847" s="396"/>
      <c r="MX847" s="396"/>
      <c r="MY847" s="396"/>
      <c r="MZ847" s="396"/>
      <c r="NA847" s="396"/>
      <c r="NB847" s="396"/>
      <c r="NC847" s="396"/>
      <c r="ND847" s="396"/>
      <c r="NE847" s="396"/>
      <c r="NF847" s="396"/>
      <c r="NG847" s="396"/>
      <c r="NH847" s="396"/>
      <c r="NI847" s="396"/>
      <c r="NJ847" s="396"/>
      <c r="NK847" s="396"/>
      <c r="NL847" s="396"/>
      <c r="NM847" s="396"/>
      <c r="NN847" s="396"/>
      <c r="NO847" s="396"/>
      <c r="NP847" s="396"/>
      <c r="NQ847" s="396"/>
      <c r="NR847" s="396"/>
      <c r="NS847" s="396"/>
      <c r="NT847" s="396"/>
      <c r="NU847" s="396"/>
      <c r="NV847" s="396"/>
      <c r="NW847" s="396"/>
      <c r="NX847" s="396"/>
      <c r="NY847" s="396"/>
      <c r="NZ847" s="396"/>
      <c r="OA847" s="396"/>
      <c r="OB847" s="396"/>
      <c r="OC847" s="396"/>
      <c r="OD847" s="396"/>
      <c r="OE847" s="396"/>
      <c r="OF847" s="396"/>
      <c r="OG847" s="396"/>
      <c r="OH847" s="396"/>
      <c r="OI847" s="396"/>
      <c r="OJ847" s="396"/>
      <c r="OK847" s="396"/>
      <c r="OL847" s="396"/>
      <c r="OM847" s="396"/>
      <c r="ON847" s="396"/>
      <c r="OO847" s="396"/>
      <c r="OP847" s="396"/>
      <c r="OQ847" s="396"/>
      <c r="OR847" s="396"/>
      <c r="OS847" s="396"/>
      <c r="OT847" s="396"/>
      <c r="OU847" s="396"/>
      <c r="OV847" s="396"/>
      <c r="OW847" s="396"/>
      <c r="OX847" s="396"/>
      <c r="OY847" s="396"/>
      <c r="OZ847" s="396"/>
      <c r="PA847" s="396"/>
      <c r="PB847" s="396"/>
      <c r="PC847" s="396"/>
      <c r="PD847" s="396"/>
      <c r="PE847" s="396"/>
      <c r="PF847" s="396"/>
      <c r="PG847" s="396"/>
      <c r="PH847" s="396"/>
      <c r="PI847" s="396"/>
      <c r="PJ847" s="396"/>
      <c r="PK847" s="396"/>
      <c r="PL847" s="396"/>
      <c r="PM847" s="396"/>
      <c r="PN847" s="396"/>
      <c r="PO847" s="396"/>
      <c r="PP847" s="396"/>
      <c r="PQ847" s="396"/>
      <c r="PR847" s="396"/>
      <c r="PS847" s="396"/>
      <c r="PT847" s="396"/>
      <c r="PU847" s="396"/>
      <c r="PV847" s="396"/>
      <c r="PW847" s="396"/>
      <c r="PX847" s="396"/>
      <c r="PY847" s="396"/>
      <c r="PZ847" s="396"/>
      <c r="QA847" s="396"/>
      <c r="QB847" s="396"/>
      <c r="QC847" s="396"/>
      <c r="QD847" s="396"/>
      <c r="QE847" s="396"/>
      <c r="QF847" s="396"/>
      <c r="QG847" s="396"/>
      <c r="QH847" s="396"/>
      <c r="QI847" s="396"/>
      <c r="QJ847" s="396"/>
      <c r="QK847" s="396"/>
      <c r="QL847" s="396"/>
      <c r="QM847" s="396"/>
      <c r="QN847" s="396"/>
      <c r="QO847" s="396"/>
      <c r="QP847" s="396"/>
      <c r="QQ847" s="396"/>
      <c r="QR847" s="396"/>
      <c r="QS847" s="396"/>
      <c r="QT847" s="396"/>
      <c r="QU847" s="396"/>
      <c r="QV847" s="396"/>
      <c r="QW847" s="396"/>
      <c r="QX847" s="396"/>
      <c r="QY847" s="396"/>
      <c r="QZ847" s="396"/>
      <c r="RA847" s="396"/>
      <c r="RB847" s="396"/>
      <c r="RC847" s="396"/>
      <c r="RD847" s="396"/>
      <c r="RE847" s="396"/>
      <c r="RF847" s="396"/>
      <c r="RG847" s="396"/>
      <c r="RH847" s="396"/>
      <c r="RI847" s="396"/>
      <c r="RJ847" s="396"/>
      <c r="RK847" s="396"/>
      <c r="RL847" s="396"/>
      <c r="RM847" s="396"/>
      <c r="RN847" s="396"/>
      <c r="RO847" s="396"/>
      <c r="RP847" s="396"/>
      <c r="RQ847" s="396"/>
      <c r="RR847" s="396"/>
      <c r="RS847" s="396"/>
      <c r="RT847" s="396"/>
      <c r="RU847" s="396"/>
      <c r="RV847" s="396"/>
      <c r="RW847" s="396"/>
      <c r="RX847" s="396"/>
      <c r="RY847" s="396"/>
      <c r="RZ847" s="396"/>
      <c r="SA847" s="396"/>
      <c r="SB847" s="396"/>
      <c r="SC847" s="396"/>
      <c r="SD847" s="396"/>
      <c r="SE847" s="396"/>
      <c r="SF847" s="396"/>
      <c r="SG847" s="396"/>
      <c r="SH847" s="396"/>
      <c r="SI847" s="396"/>
      <c r="SJ847" s="396"/>
      <c r="SK847" s="396"/>
      <c r="SL847" s="396"/>
      <c r="SM847" s="396"/>
      <c r="SN847" s="396"/>
      <c r="SO847" s="396"/>
      <c r="SP847" s="396"/>
      <c r="SQ847" s="396"/>
      <c r="SR847" s="396"/>
      <c r="SS847" s="396"/>
      <c r="ST847" s="396"/>
      <c r="SU847" s="396"/>
      <c r="SV847" s="396"/>
      <c r="SW847" s="396"/>
      <c r="SX847" s="396"/>
      <c r="SY847" s="396"/>
      <c r="SZ847" s="396"/>
      <c r="TA847" s="396"/>
      <c r="TB847" s="396"/>
      <c r="TC847" s="396"/>
      <c r="TD847" s="396"/>
      <c r="TE847" s="396"/>
      <c r="TF847" s="396"/>
      <c r="TG847" s="396"/>
      <c r="TH847" s="396"/>
      <c r="TI847" s="396"/>
      <c r="TJ847" s="396"/>
      <c r="TK847" s="396"/>
      <c r="TL847" s="396"/>
      <c r="TM847" s="396"/>
      <c r="TN847" s="396"/>
      <c r="TO847" s="396"/>
      <c r="TP847" s="396"/>
      <c r="TQ847" s="396"/>
      <c r="TR847" s="396"/>
      <c r="TS847" s="396"/>
      <c r="TT847" s="396"/>
      <c r="TU847" s="396"/>
      <c r="TV847" s="396"/>
      <c r="TW847" s="396"/>
      <c r="TX847" s="396"/>
      <c r="TY847" s="396"/>
      <c r="TZ847" s="396"/>
      <c r="UA847" s="396"/>
      <c r="UB847" s="396"/>
      <c r="UC847" s="396"/>
      <c r="UD847" s="396"/>
      <c r="UE847" s="396"/>
      <c r="UF847" s="396"/>
      <c r="UG847" s="396"/>
      <c r="UH847" s="396"/>
      <c r="UI847" s="396"/>
      <c r="UJ847" s="396"/>
      <c r="UK847" s="396"/>
      <c r="UL847" s="396"/>
      <c r="UM847" s="396"/>
      <c r="UN847" s="396"/>
      <c r="UO847" s="396"/>
      <c r="UP847" s="396"/>
      <c r="UQ847" s="396"/>
      <c r="UR847" s="396"/>
      <c r="US847" s="396"/>
      <c r="UT847" s="396"/>
      <c r="UU847" s="396"/>
      <c r="UV847" s="396"/>
      <c r="UW847" s="396"/>
      <c r="UX847" s="396"/>
      <c r="UY847" s="396"/>
      <c r="UZ847" s="396"/>
      <c r="VA847" s="396"/>
      <c r="VB847" s="396"/>
      <c r="VC847" s="396"/>
      <c r="VD847" s="396"/>
      <c r="VE847" s="396"/>
      <c r="VF847" s="396"/>
      <c r="VG847" s="396"/>
      <c r="VH847" s="396"/>
      <c r="VI847" s="396"/>
      <c r="VJ847" s="396"/>
      <c r="VK847" s="396"/>
      <c r="VL847" s="396"/>
      <c r="VM847" s="396"/>
      <c r="VN847" s="396"/>
      <c r="VO847" s="396"/>
      <c r="VP847" s="396"/>
      <c r="VQ847" s="396"/>
      <c r="VR847" s="396"/>
      <c r="VS847" s="396"/>
      <c r="VT847" s="396"/>
      <c r="VU847" s="396"/>
      <c r="VV847" s="396"/>
      <c r="VW847" s="396"/>
      <c r="VX847" s="396"/>
      <c r="VY847" s="396"/>
      <c r="VZ847" s="396"/>
      <c r="WA847" s="396"/>
      <c r="WB847" s="396"/>
      <c r="WC847" s="396"/>
      <c r="WD847" s="396"/>
      <c r="WE847" s="396"/>
      <c r="WF847" s="396"/>
      <c r="WG847" s="396"/>
      <c r="WH847" s="396"/>
      <c r="WI847" s="396"/>
      <c r="WJ847" s="396"/>
      <c r="WK847" s="396"/>
      <c r="WL847" s="396"/>
      <c r="WM847" s="396"/>
      <c r="WN847" s="396"/>
      <c r="WO847" s="396"/>
      <c r="WP847" s="396"/>
      <c r="WQ847" s="396"/>
      <c r="WR847" s="396"/>
      <c r="WS847" s="396"/>
      <c r="WT847" s="396"/>
      <c r="WU847" s="396"/>
      <c r="WV847" s="396"/>
      <c r="WW847" s="396"/>
      <c r="WX847" s="396"/>
      <c r="WY847" s="396"/>
      <c r="WZ847" s="396"/>
      <c r="XA847" s="396"/>
      <c r="XB847" s="396"/>
      <c r="XC847" s="396"/>
      <c r="XD847" s="396"/>
      <c r="XE847" s="396"/>
      <c r="XF847" s="396"/>
      <c r="XG847" s="396"/>
      <c r="XH847" s="396"/>
      <c r="XI847" s="396"/>
      <c r="XJ847" s="396"/>
      <c r="XK847" s="396"/>
      <c r="XL847" s="396"/>
      <c r="XM847" s="396"/>
      <c r="XN847" s="396"/>
      <c r="XO847" s="396"/>
      <c r="XP847" s="396"/>
      <c r="XQ847" s="396"/>
      <c r="XR847" s="396"/>
      <c r="XS847" s="396"/>
      <c r="XT847" s="396"/>
      <c r="XU847" s="396"/>
      <c r="XV847" s="396"/>
      <c r="XW847" s="396"/>
      <c r="XX847" s="396"/>
      <c r="XY847" s="396"/>
      <c r="XZ847" s="396"/>
      <c r="YA847" s="396"/>
      <c r="YB847" s="396"/>
      <c r="YC847" s="396"/>
      <c r="YD847" s="396"/>
      <c r="YE847" s="396"/>
      <c r="YF847" s="396"/>
      <c r="YG847" s="396"/>
      <c r="YH847" s="396"/>
      <c r="YI847" s="396"/>
      <c r="YJ847" s="396"/>
      <c r="YK847" s="396"/>
      <c r="YL847" s="396"/>
      <c r="YM847" s="396"/>
      <c r="YN847" s="396"/>
      <c r="YO847" s="396"/>
      <c r="YP847" s="396"/>
      <c r="YQ847" s="396"/>
      <c r="YR847" s="396"/>
      <c r="YS847" s="396"/>
      <c r="YT847" s="396"/>
      <c r="YU847" s="396"/>
      <c r="YV847" s="396"/>
      <c r="YW847" s="396"/>
      <c r="YX847" s="396"/>
      <c r="YY847" s="396"/>
      <c r="YZ847" s="396"/>
      <c r="ZA847" s="396"/>
      <c r="ZB847" s="396"/>
      <c r="ZC847" s="396"/>
      <c r="ZD847" s="396"/>
      <c r="ZE847" s="396"/>
      <c r="ZF847" s="396"/>
      <c r="ZG847" s="396"/>
      <c r="ZH847" s="396"/>
      <c r="ZI847" s="396"/>
      <c r="ZJ847" s="396"/>
      <c r="ZK847" s="396"/>
      <c r="ZL847" s="396"/>
      <c r="ZM847" s="396"/>
      <c r="ZN847" s="396"/>
      <c r="ZO847" s="396"/>
      <c r="ZP847" s="396"/>
      <c r="ZQ847" s="396"/>
      <c r="ZR847" s="396"/>
      <c r="ZS847" s="396"/>
      <c r="ZT847" s="396"/>
      <c r="ZU847" s="396"/>
      <c r="ZV847" s="396"/>
      <c r="ZW847" s="396"/>
      <c r="ZX847" s="396"/>
      <c r="ZY847" s="396"/>
      <c r="ZZ847" s="396"/>
      <c r="AAA847" s="396"/>
      <c r="AAB847" s="396"/>
      <c r="AAC847" s="396"/>
      <c r="AAD847" s="396"/>
      <c r="AAE847" s="396"/>
      <c r="AAF847" s="396"/>
      <c r="AAG847" s="396"/>
      <c r="AAH847" s="396"/>
      <c r="AAI847" s="396"/>
      <c r="AAJ847" s="396"/>
      <c r="AAK847" s="396"/>
      <c r="AAL847" s="396"/>
      <c r="AAM847" s="396"/>
      <c r="AAN847" s="396"/>
      <c r="AAO847" s="396"/>
      <c r="AAP847" s="396"/>
      <c r="AAQ847" s="396"/>
      <c r="AAR847" s="396"/>
      <c r="AAS847" s="396"/>
      <c r="AAT847" s="396"/>
      <c r="AAU847" s="396"/>
      <c r="AAV847" s="396"/>
      <c r="AAW847" s="396"/>
      <c r="AAX847" s="396"/>
      <c r="AAY847" s="396"/>
      <c r="AAZ847" s="396"/>
      <c r="ABA847" s="396"/>
      <c r="ABB847" s="396"/>
      <c r="ABC847" s="396"/>
      <c r="ABD847" s="396"/>
      <c r="ABE847" s="396"/>
      <c r="ABF847" s="396"/>
      <c r="ABG847" s="396"/>
      <c r="ABH847" s="396"/>
      <c r="ABI847" s="396"/>
      <c r="ABJ847" s="396"/>
      <c r="ABK847" s="396"/>
      <c r="ABL847" s="396"/>
      <c r="ABM847" s="396"/>
      <c r="ABN847" s="396"/>
      <c r="ABO847" s="396"/>
      <c r="ABP847" s="396"/>
      <c r="ABQ847" s="396"/>
      <c r="ABR847" s="396"/>
      <c r="ABS847" s="396"/>
      <c r="ABT847" s="396"/>
      <c r="ABU847" s="396"/>
      <c r="ABV847" s="396"/>
      <c r="ABW847" s="396"/>
      <c r="ABX847" s="396"/>
      <c r="ABY847" s="396"/>
      <c r="ABZ847" s="396"/>
      <c r="ACA847" s="396"/>
      <c r="ACB847" s="396"/>
      <c r="ACC847" s="396"/>
      <c r="ACD847" s="396"/>
      <c r="ACE847" s="396"/>
      <c r="ACF847" s="396"/>
      <c r="ACG847" s="396"/>
      <c r="ACH847" s="396"/>
      <c r="ACI847" s="396"/>
      <c r="ACJ847" s="396"/>
      <c r="ACK847" s="396"/>
      <c r="ACL847" s="396"/>
      <c r="ACM847" s="396"/>
      <c r="ACN847" s="396"/>
      <c r="ACO847" s="396"/>
      <c r="ACP847" s="396"/>
      <c r="ACQ847" s="396"/>
      <c r="ACR847" s="396"/>
      <c r="ACS847" s="396"/>
      <c r="ACT847" s="396"/>
      <c r="ACU847" s="396"/>
      <c r="ACV847" s="396"/>
      <c r="ACW847" s="396"/>
      <c r="ACX847" s="396"/>
      <c r="ACY847" s="396"/>
      <c r="ACZ847" s="396"/>
      <c r="ADA847" s="396"/>
      <c r="ADB847" s="396"/>
      <c r="ADC847" s="396"/>
      <c r="ADD847" s="396"/>
      <c r="ADE847" s="396"/>
      <c r="ADF847" s="396"/>
      <c r="ADG847" s="396"/>
      <c r="ADH847" s="396"/>
      <c r="ADI847" s="396"/>
      <c r="ADJ847" s="396"/>
      <c r="ADK847" s="396"/>
      <c r="ADL847" s="396"/>
      <c r="ADM847" s="396"/>
      <c r="ADN847" s="396"/>
      <c r="ADO847" s="396"/>
      <c r="ADP847" s="396"/>
      <c r="ADQ847" s="396"/>
      <c r="ADR847" s="396"/>
      <c r="ADS847" s="396"/>
      <c r="ADT847" s="396"/>
      <c r="ADU847" s="396"/>
      <c r="ADV847" s="396"/>
      <c r="ADW847" s="396"/>
      <c r="ADX847" s="396"/>
      <c r="ADY847" s="396"/>
      <c r="ADZ847" s="396"/>
      <c r="AEA847" s="396"/>
      <c r="AEB847" s="396"/>
      <c r="AEC847" s="396"/>
      <c r="AED847" s="396"/>
      <c r="AEE847" s="396"/>
      <c r="AEF847" s="396"/>
      <c r="AEG847" s="396"/>
      <c r="AEH847" s="396"/>
      <c r="AEI847" s="396"/>
      <c r="AEJ847" s="396"/>
      <c r="AEK847" s="396"/>
      <c r="AEL847" s="396"/>
      <c r="AEM847" s="396"/>
      <c r="AEN847" s="396"/>
      <c r="AEO847" s="396"/>
      <c r="AEP847" s="396"/>
      <c r="AEQ847" s="396"/>
      <c r="AER847" s="396"/>
      <c r="AES847" s="396"/>
      <c r="AET847" s="396"/>
      <c r="AEU847" s="396"/>
      <c r="AEV847" s="396"/>
      <c r="AEW847" s="396"/>
      <c r="AEX847" s="396"/>
      <c r="AEY847" s="396"/>
      <c r="AEZ847" s="396"/>
      <c r="AFA847" s="396"/>
      <c r="AFB847" s="396"/>
      <c r="AFC847" s="396"/>
      <c r="AFD847" s="396"/>
      <c r="AFE847" s="396"/>
      <c r="AFF847" s="396"/>
      <c r="AFG847" s="396"/>
      <c r="AFH847" s="396"/>
      <c r="AFI847" s="396"/>
      <c r="AFJ847" s="396"/>
      <c r="AFK847" s="396"/>
      <c r="AFL847" s="396"/>
      <c r="AFM847" s="396"/>
      <c r="AFN847" s="396"/>
      <c r="AFO847" s="396"/>
      <c r="AFP847" s="396"/>
      <c r="AFQ847" s="396"/>
      <c r="AFR847" s="396"/>
      <c r="AFS847" s="396"/>
      <c r="AFT847" s="396"/>
      <c r="AFU847" s="396"/>
      <c r="AFV847" s="396"/>
      <c r="AFW847" s="396"/>
      <c r="AFX847" s="396"/>
      <c r="AFY847" s="396"/>
      <c r="AFZ847" s="396"/>
      <c r="AGA847" s="396"/>
      <c r="AGB847" s="396"/>
      <c r="AGC847" s="396"/>
      <c r="AGD847" s="396"/>
      <c r="AGE847" s="396"/>
      <c r="AGF847" s="396"/>
      <c r="AGG847" s="396"/>
      <c r="AGH847" s="396"/>
      <c r="AGI847" s="396"/>
      <c r="AGJ847" s="396"/>
      <c r="AGK847" s="396"/>
      <c r="AGL847" s="396"/>
      <c r="AGM847" s="396"/>
      <c r="AGN847" s="396"/>
      <c r="AGO847" s="396"/>
      <c r="AGP847" s="396"/>
      <c r="AGQ847" s="396"/>
      <c r="AGR847" s="396"/>
      <c r="AGS847" s="396"/>
      <c r="AGT847" s="396"/>
      <c r="AGU847" s="396"/>
      <c r="AGV847" s="396"/>
      <c r="AGW847" s="396"/>
      <c r="AGX847" s="396"/>
      <c r="AGY847" s="396"/>
      <c r="AGZ847" s="396"/>
      <c r="AHA847" s="396"/>
      <c r="AHB847" s="396"/>
      <c r="AHC847" s="396"/>
      <c r="AHD847" s="396"/>
      <c r="AHE847" s="396"/>
      <c r="AHF847" s="396"/>
      <c r="AHG847" s="396"/>
      <c r="AHH847" s="396"/>
      <c r="AHI847" s="396"/>
      <c r="AHJ847" s="396"/>
      <c r="AHK847" s="396"/>
      <c r="AHL847" s="396"/>
      <c r="AHM847" s="396"/>
      <c r="AHN847" s="396"/>
      <c r="AHO847" s="396"/>
      <c r="AHP847" s="396"/>
      <c r="AHQ847" s="396"/>
      <c r="AHR847" s="396"/>
      <c r="AHS847" s="396"/>
      <c r="AHT847" s="396"/>
      <c r="AHU847" s="396"/>
      <c r="AHV847" s="396"/>
      <c r="AHW847" s="396"/>
      <c r="AHX847" s="396"/>
      <c r="AHY847" s="396"/>
      <c r="AHZ847" s="396"/>
      <c r="AIA847" s="396"/>
      <c r="AIB847" s="396"/>
      <c r="AIC847" s="396"/>
      <c r="AID847" s="396"/>
      <c r="AIE847" s="396"/>
      <c r="AIF847" s="396"/>
      <c r="AIG847" s="396"/>
      <c r="AIH847" s="396"/>
      <c r="AII847" s="396"/>
      <c r="AIJ847" s="396"/>
      <c r="AIK847" s="396"/>
      <c r="AIL847" s="396"/>
      <c r="AIM847" s="396"/>
      <c r="AIN847" s="396"/>
      <c r="AIO847" s="396"/>
      <c r="AIP847" s="396"/>
      <c r="AIQ847" s="396"/>
      <c r="AIR847" s="396"/>
      <c r="AIS847" s="396"/>
      <c r="AIT847" s="396"/>
      <c r="AIU847" s="396"/>
      <c r="AIV847" s="396"/>
      <c r="AIW847" s="396"/>
      <c r="AIX847" s="396"/>
      <c r="AIY847" s="396"/>
      <c r="AIZ847" s="396"/>
      <c r="AJA847" s="396"/>
      <c r="AJB847" s="396"/>
      <c r="AJC847" s="396"/>
      <c r="AJD847" s="396"/>
      <c r="AJE847" s="396"/>
      <c r="AJF847" s="396"/>
      <c r="AJG847" s="396"/>
      <c r="AJH847" s="396"/>
      <c r="AJI847" s="396"/>
      <c r="AJJ847" s="396"/>
      <c r="AJK847" s="396"/>
      <c r="AJL847" s="396"/>
      <c r="AJM847" s="396"/>
      <c r="AJN847" s="396"/>
      <c r="AJO847" s="396"/>
      <c r="AJP847" s="396"/>
      <c r="AJQ847" s="396"/>
      <c r="AJR847" s="396"/>
      <c r="AJS847" s="396"/>
      <c r="AJT847" s="396"/>
      <c r="AJU847" s="396"/>
      <c r="AJV847" s="396"/>
      <c r="AJW847" s="396"/>
      <c r="AJX847" s="396"/>
      <c r="AJY847" s="396"/>
      <c r="AJZ847" s="396"/>
      <c r="AKA847" s="396"/>
      <c r="AKB847" s="396"/>
      <c r="AKC847" s="396"/>
      <c r="AKD847" s="396"/>
      <c r="AKE847" s="396"/>
      <c r="AKF847" s="396"/>
      <c r="AKG847" s="396"/>
      <c r="AKH847" s="396"/>
      <c r="AKI847" s="396"/>
      <c r="AKJ847" s="396"/>
      <c r="AKK847" s="396"/>
      <c r="AKL847" s="396"/>
      <c r="AKM847" s="396"/>
      <c r="AKN847" s="396"/>
      <c r="AKO847" s="396"/>
      <c r="AKP847" s="396"/>
      <c r="AKQ847" s="396"/>
      <c r="AKR847" s="396"/>
      <c r="AKS847" s="396"/>
      <c r="AKT847" s="396"/>
      <c r="AKU847" s="396"/>
      <c r="AKV847" s="396"/>
      <c r="AKW847" s="396"/>
      <c r="AKX847" s="396"/>
      <c r="AKY847" s="396"/>
      <c r="AKZ847" s="396"/>
      <c r="ALA847" s="396"/>
      <c r="ALB847" s="396"/>
      <c r="ALC847" s="396"/>
      <c r="ALD847" s="396"/>
      <c r="ALE847" s="396"/>
      <c r="ALF847" s="396"/>
      <c r="ALG847" s="396"/>
      <c r="ALH847" s="396"/>
      <c r="ALI847" s="396"/>
      <c r="ALJ847" s="396"/>
      <c r="ALK847" s="396"/>
      <c r="ALL847" s="396"/>
      <c r="ALM847" s="396"/>
      <c r="ALN847" s="396"/>
      <c r="ALO847" s="396"/>
      <c r="ALP847" s="396"/>
      <c r="ALQ847" s="396"/>
      <c r="ALR847" s="396"/>
      <c r="ALS847" s="396"/>
      <c r="ALT847" s="396"/>
      <c r="ALU847" s="396"/>
      <c r="ALV847" s="396"/>
      <c r="ALW847" s="396"/>
      <c r="ALX847" s="396"/>
      <c r="ALY847" s="396"/>
      <c r="ALZ847" s="396"/>
      <c r="AMA847" s="396"/>
      <c r="AMB847" s="396"/>
      <c r="AMC847" s="396"/>
      <c r="AMD847" s="396"/>
      <c r="AME847" s="396"/>
      <c r="AMF847" s="396"/>
      <c r="AMG847" s="396"/>
      <c r="AMH847" s="396"/>
      <c r="AMI847" s="396"/>
      <c r="AMJ847" s="396"/>
      <c r="AMK847" s="396"/>
      <c r="AML847" s="396"/>
      <c r="AMM847" s="396"/>
      <c r="AMN847" s="396"/>
      <c r="AMO847" s="396"/>
      <c r="AMP847" s="396"/>
      <c r="AMQ847" s="396"/>
      <c r="AMR847" s="396"/>
      <c r="AMS847" s="396"/>
      <c r="AMT847" s="396"/>
      <c r="AMU847" s="396"/>
      <c r="AMV847" s="396"/>
      <c r="AMW847" s="396"/>
      <c r="AMX847" s="396"/>
      <c r="AMY847" s="396"/>
      <c r="AMZ847" s="396"/>
      <c r="ANA847" s="396"/>
      <c r="ANB847" s="396"/>
      <c r="ANC847" s="396"/>
      <c r="AND847" s="396"/>
      <c r="ANE847" s="396"/>
      <c r="ANF847" s="396"/>
      <c r="ANG847" s="396"/>
      <c r="ANH847" s="396"/>
      <c r="ANI847" s="396"/>
      <c r="ANJ847" s="396"/>
      <c r="ANK847" s="396"/>
      <c r="ANL847" s="396"/>
      <c r="ANM847" s="396"/>
      <c r="ANN847" s="396"/>
      <c r="ANO847" s="396"/>
      <c r="ANP847" s="396"/>
      <c r="ANQ847" s="396"/>
      <c r="ANR847" s="396"/>
      <c r="ANS847" s="396"/>
      <c r="ANT847" s="396"/>
      <c r="ANU847" s="396"/>
      <c r="ANV847" s="396"/>
      <c r="ANW847" s="396"/>
      <c r="ANX847" s="396"/>
      <c r="ANY847" s="396"/>
      <c r="ANZ847" s="396"/>
      <c r="AOA847" s="396"/>
      <c r="AOB847" s="396"/>
      <c r="AOC847" s="396"/>
      <c r="AOD847" s="396"/>
      <c r="AOE847" s="396"/>
      <c r="AOF847" s="396"/>
      <c r="AOG847" s="396"/>
      <c r="AOH847" s="396"/>
      <c r="AOI847" s="396"/>
      <c r="AOJ847" s="396"/>
      <c r="AOK847" s="396"/>
      <c r="AOL847" s="396"/>
      <c r="AOM847" s="396"/>
      <c r="AON847" s="396"/>
      <c r="AOO847" s="396"/>
      <c r="AOP847" s="396"/>
      <c r="AOQ847" s="396"/>
      <c r="AOR847" s="396"/>
      <c r="AOS847" s="396"/>
      <c r="AOT847" s="396"/>
      <c r="AOU847" s="396"/>
      <c r="AOV847" s="396"/>
      <c r="AOW847" s="396"/>
      <c r="AOX847" s="396"/>
      <c r="AOY847" s="396"/>
      <c r="AOZ847" s="396"/>
      <c r="APA847" s="396"/>
      <c r="APB847" s="396"/>
      <c r="APC847" s="396"/>
      <c r="APD847" s="396"/>
      <c r="APE847" s="396"/>
      <c r="APF847" s="396"/>
      <c r="APG847" s="396"/>
      <c r="APH847" s="396"/>
      <c r="API847" s="396"/>
      <c r="APJ847" s="396"/>
      <c r="APK847" s="396"/>
      <c r="APL847" s="396"/>
      <c r="APM847" s="396"/>
      <c r="APN847" s="396"/>
      <c r="APO847" s="396"/>
      <c r="APP847" s="396"/>
      <c r="APQ847" s="396"/>
      <c r="APR847" s="396"/>
      <c r="APS847" s="396"/>
      <c r="APT847" s="396"/>
      <c r="APU847" s="396"/>
      <c r="APV847" s="396"/>
      <c r="APW847" s="396"/>
      <c r="APX847" s="396"/>
      <c r="APY847" s="396"/>
      <c r="APZ847" s="396"/>
      <c r="AQA847" s="396"/>
      <c r="AQB847" s="396"/>
      <c r="AQC847" s="396"/>
      <c r="AQD847" s="396"/>
      <c r="AQE847" s="396"/>
      <c r="AQF847" s="396"/>
      <c r="AQG847" s="396"/>
      <c r="AQH847" s="396"/>
      <c r="AQI847" s="396"/>
      <c r="AQJ847" s="396"/>
      <c r="AQK847" s="396"/>
      <c r="AQL847" s="396"/>
      <c r="AQM847" s="396"/>
      <c r="AQN847" s="396"/>
      <c r="AQO847" s="396"/>
      <c r="AQP847" s="396"/>
      <c r="AQQ847" s="396"/>
      <c r="AQR847" s="396"/>
      <c r="AQS847" s="396"/>
      <c r="AQT847" s="396"/>
      <c r="AQU847" s="396"/>
      <c r="AQV847" s="396"/>
      <c r="AQW847" s="396"/>
      <c r="AQX847" s="396"/>
      <c r="AQY847" s="396"/>
      <c r="AQZ847" s="396"/>
      <c r="ARA847" s="396"/>
      <c r="ARB847" s="396"/>
      <c r="ARC847" s="396"/>
      <c r="ARD847" s="396"/>
      <c r="ARE847" s="396"/>
      <c r="ARF847" s="396"/>
      <c r="ARG847" s="396"/>
      <c r="ARH847" s="396"/>
      <c r="ARI847" s="396"/>
      <c r="ARJ847" s="396"/>
      <c r="ARK847" s="396"/>
      <c r="ARL847" s="396"/>
      <c r="ARM847" s="396"/>
      <c r="ARN847" s="396"/>
      <c r="ARO847" s="396"/>
      <c r="ARP847" s="396"/>
      <c r="ARQ847" s="396"/>
      <c r="ARR847" s="396"/>
      <c r="ARS847" s="396"/>
      <c r="ART847" s="396"/>
      <c r="ARU847" s="396"/>
      <c r="ARV847" s="396"/>
      <c r="ARW847" s="396"/>
      <c r="ARX847" s="396"/>
      <c r="ARY847" s="396"/>
      <c r="ARZ847" s="396"/>
      <c r="ASA847" s="396"/>
      <c r="ASB847" s="396"/>
      <c r="ASC847" s="396"/>
      <c r="ASD847" s="396"/>
      <c r="ASE847" s="396"/>
      <c r="ASF847" s="396"/>
      <c r="ASG847" s="396"/>
      <c r="ASH847" s="396"/>
      <c r="ASI847" s="396"/>
      <c r="ASJ847" s="396"/>
      <c r="ASK847" s="396"/>
      <c r="ASL847" s="396"/>
      <c r="ASM847" s="396"/>
      <c r="ASN847" s="396"/>
      <c r="ASO847" s="396"/>
      <c r="ASP847" s="396"/>
      <c r="ASQ847" s="396"/>
      <c r="ASR847" s="396"/>
      <c r="ASS847" s="396"/>
      <c r="AST847" s="396"/>
      <c r="ASU847" s="396"/>
      <c r="ASV847" s="396"/>
      <c r="ASW847" s="396"/>
      <c r="ASX847" s="396"/>
      <c r="ASY847" s="396"/>
      <c r="ASZ847" s="396"/>
      <c r="ATA847" s="396"/>
      <c r="ATB847" s="396"/>
      <c r="ATC847" s="396"/>
      <c r="ATD847" s="396"/>
      <c r="ATE847" s="396"/>
      <c r="ATF847" s="396"/>
      <c r="ATG847" s="396"/>
      <c r="ATH847" s="396"/>
      <c r="ATI847" s="396"/>
      <c r="ATJ847" s="396"/>
      <c r="ATK847" s="396"/>
      <c r="ATL847" s="396"/>
      <c r="ATM847" s="396"/>
      <c r="ATN847" s="396"/>
      <c r="ATO847" s="396"/>
      <c r="ATP847" s="396"/>
      <c r="ATQ847" s="396"/>
      <c r="ATR847" s="396"/>
      <c r="ATS847" s="396"/>
      <c r="ATT847" s="396"/>
      <c r="ATU847" s="396"/>
      <c r="ATV847" s="396"/>
      <c r="ATW847" s="396"/>
      <c r="ATX847" s="396"/>
      <c r="ATY847" s="396"/>
      <c r="ATZ847" s="396"/>
      <c r="AUA847" s="396"/>
      <c r="AUB847" s="396"/>
      <c r="AUC847" s="396"/>
      <c r="AUD847" s="396"/>
      <c r="AUE847" s="396"/>
      <c r="AUF847" s="396"/>
      <c r="AUG847" s="396"/>
      <c r="AUH847" s="396"/>
      <c r="AUI847" s="396"/>
      <c r="AUJ847" s="396"/>
      <c r="AUK847" s="396"/>
      <c r="AUL847" s="396"/>
      <c r="AUM847" s="396"/>
      <c r="AUN847" s="396"/>
      <c r="AUO847" s="396"/>
      <c r="AUP847" s="396"/>
      <c r="AUQ847" s="396"/>
      <c r="AUR847" s="396"/>
      <c r="AUS847" s="396"/>
      <c r="AUT847" s="396"/>
      <c r="AUU847" s="396"/>
      <c r="AUV847" s="396"/>
      <c r="AUW847" s="396"/>
      <c r="AUX847" s="396"/>
      <c r="AUY847" s="396"/>
      <c r="AUZ847" s="396"/>
      <c r="AVA847" s="396"/>
      <c r="AVB847" s="396"/>
      <c r="AVC847" s="396"/>
      <c r="AVD847" s="396"/>
      <c r="AVE847" s="396"/>
      <c r="AVF847" s="396"/>
      <c r="AVG847" s="396"/>
      <c r="AVH847" s="396"/>
      <c r="AVI847" s="396"/>
      <c r="AVJ847" s="396"/>
      <c r="AVK847" s="396"/>
      <c r="AVL847" s="396"/>
      <c r="AVM847" s="396"/>
      <c r="AVN847" s="396"/>
      <c r="AVO847" s="396"/>
      <c r="AVP847" s="396"/>
      <c r="AVQ847" s="396"/>
      <c r="AVR847" s="396"/>
      <c r="AVS847" s="396"/>
      <c r="AVT847" s="396"/>
      <c r="AVU847" s="396"/>
      <c r="AVV847" s="396"/>
      <c r="AVW847" s="396"/>
      <c r="AVX847" s="396"/>
      <c r="AVY847" s="396"/>
      <c r="AVZ847" s="396"/>
      <c r="AWA847" s="396"/>
      <c r="AWB847" s="396"/>
      <c r="AWC847" s="396"/>
      <c r="AWD847" s="396"/>
      <c r="AWE847" s="396"/>
      <c r="AWF847" s="396"/>
      <c r="AWG847" s="396"/>
      <c r="AWH847" s="396"/>
      <c r="AWI847" s="396"/>
      <c r="AWJ847" s="396"/>
      <c r="AWK847" s="396"/>
      <c r="AWL847" s="396"/>
      <c r="AWM847" s="396"/>
      <c r="AWN847" s="396"/>
      <c r="AWO847" s="396"/>
      <c r="AWP847" s="396"/>
      <c r="AWQ847" s="396"/>
      <c r="AWR847" s="396"/>
      <c r="AWS847" s="396"/>
      <c r="AWT847" s="396"/>
      <c r="AWU847" s="396"/>
      <c r="AWV847" s="396"/>
      <c r="AWW847" s="396"/>
      <c r="AWX847" s="396"/>
      <c r="AWY847" s="396"/>
      <c r="AWZ847" s="396"/>
      <c r="AXA847" s="396"/>
      <c r="AXB847" s="396"/>
      <c r="AXC847" s="396"/>
      <c r="AXD847" s="396"/>
      <c r="AXE847" s="396"/>
      <c r="AXF847" s="396"/>
      <c r="AXG847" s="396"/>
      <c r="AXH847" s="396"/>
      <c r="AXI847" s="396"/>
      <c r="AXJ847" s="396"/>
      <c r="AXK847" s="396"/>
      <c r="AXL847" s="396"/>
      <c r="AXM847" s="396"/>
      <c r="AXN847" s="396"/>
      <c r="AXO847" s="396"/>
      <c r="AXP847" s="396"/>
      <c r="AXQ847" s="396"/>
      <c r="AXR847" s="396"/>
      <c r="AXS847" s="396"/>
      <c r="AXT847" s="396"/>
      <c r="AXU847" s="396"/>
      <c r="AXV847" s="396"/>
      <c r="AXW847" s="396"/>
      <c r="AXX847" s="396"/>
      <c r="AXY847" s="396"/>
      <c r="AXZ847" s="396"/>
      <c r="AYA847" s="396"/>
      <c r="AYB847" s="396"/>
      <c r="AYC847" s="396"/>
      <c r="AYD847" s="396"/>
      <c r="AYE847" s="396"/>
      <c r="AYF847" s="396"/>
      <c r="AYG847" s="396"/>
      <c r="AYH847" s="396"/>
      <c r="AYI847" s="396"/>
      <c r="AYJ847" s="396"/>
      <c r="AYK847" s="396"/>
      <c r="AYL847" s="396"/>
      <c r="AYM847" s="396"/>
      <c r="AYN847" s="396"/>
      <c r="AYO847" s="396"/>
      <c r="AYP847" s="396"/>
      <c r="AYQ847" s="396"/>
      <c r="AYR847" s="396"/>
      <c r="AYS847" s="396"/>
      <c r="AYT847" s="396"/>
      <c r="AYU847" s="396"/>
      <c r="AYV847" s="396"/>
      <c r="AYW847" s="396"/>
      <c r="AYX847" s="396"/>
      <c r="AYY847" s="396"/>
      <c r="AYZ847" s="396"/>
      <c r="AZA847" s="396"/>
      <c r="AZB847" s="396"/>
      <c r="AZC847" s="396"/>
      <c r="AZD847" s="396"/>
      <c r="AZE847" s="396"/>
      <c r="AZF847" s="396"/>
      <c r="AZG847" s="396"/>
      <c r="AZH847" s="396"/>
      <c r="AZI847" s="396"/>
      <c r="AZJ847" s="396"/>
      <c r="AZK847" s="396"/>
      <c r="AZL847" s="396"/>
      <c r="AZM847" s="396"/>
      <c r="AZN847" s="396"/>
      <c r="AZO847" s="396"/>
      <c r="AZP847" s="396"/>
      <c r="AZQ847" s="396"/>
      <c r="AZR847" s="396"/>
      <c r="AZS847" s="396"/>
      <c r="AZT847" s="396"/>
      <c r="AZU847" s="396"/>
      <c r="AZV847" s="396"/>
      <c r="AZW847" s="396"/>
      <c r="AZX847" s="396"/>
      <c r="AZY847" s="396"/>
      <c r="AZZ847" s="396"/>
      <c r="BAA847" s="396"/>
      <c r="BAB847" s="396"/>
      <c r="BAC847" s="396"/>
      <c r="BAD847" s="396"/>
      <c r="BAE847" s="396"/>
      <c r="BAF847" s="396"/>
      <c r="BAG847" s="396"/>
      <c r="BAH847" s="396"/>
      <c r="BAI847" s="396"/>
      <c r="BAJ847" s="396"/>
      <c r="BAK847" s="396"/>
      <c r="BAL847" s="396"/>
      <c r="BAM847" s="396"/>
      <c r="BAN847" s="396"/>
      <c r="BAO847" s="396"/>
      <c r="BAP847" s="396"/>
      <c r="BAQ847" s="396"/>
      <c r="BAR847" s="396"/>
      <c r="BAS847" s="396"/>
      <c r="BAT847" s="396"/>
      <c r="BAU847" s="396"/>
      <c r="BAV847" s="396"/>
      <c r="BAW847" s="396"/>
      <c r="BAX847" s="396"/>
      <c r="BAY847" s="396"/>
      <c r="BAZ847" s="396"/>
      <c r="BBA847" s="396"/>
      <c r="BBB847" s="396"/>
      <c r="BBC847" s="396"/>
      <c r="BBD847" s="396"/>
      <c r="BBE847" s="396"/>
      <c r="BBF847" s="396"/>
      <c r="BBG847" s="396"/>
      <c r="BBH847" s="396"/>
      <c r="BBI847" s="396"/>
      <c r="BBJ847" s="396"/>
      <c r="BBK847" s="396"/>
      <c r="BBL847" s="396"/>
      <c r="BBM847" s="396"/>
      <c r="BBN847" s="396"/>
      <c r="BBO847" s="396"/>
      <c r="BBP847" s="396"/>
      <c r="BBQ847" s="396"/>
      <c r="BBR847" s="396"/>
      <c r="BBS847" s="396"/>
      <c r="BBT847" s="396"/>
      <c r="BBU847" s="396"/>
      <c r="BBV847" s="396"/>
      <c r="BBW847" s="396"/>
      <c r="BBX847" s="396"/>
      <c r="BBY847" s="396"/>
      <c r="BBZ847" s="396"/>
      <c r="BCA847" s="396"/>
      <c r="BCB847" s="396"/>
      <c r="BCC847" s="396"/>
      <c r="BCD847" s="396"/>
      <c r="BCE847" s="396"/>
      <c r="BCF847" s="396"/>
      <c r="BCG847" s="396"/>
      <c r="BCH847" s="396"/>
      <c r="BCI847" s="396"/>
      <c r="BCJ847" s="396"/>
      <c r="BCK847" s="396"/>
      <c r="BCL847" s="396"/>
      <c r="BCM847" s="396"/>
      <c r="BCN847" s="396"/>
      <c r="BCO847" s="396"/>
      <c r="BCP847" s="396"/>
      <c r="BCQ847" s="396"/>
      <c r="BCR847" s="396"/>
      <c r="BCS847" s="396"/>
      <c r="BCT847" s="396"/>
      <c r="BCU847" s="396"/>
      <c r="BCV847" s="396"/>
      <c r="BCW847" s="396"/>
      <c r="BCX847" s="396"/>
      <c r="BCY847" s="396"/>
      <c r="BCZ847" s="396"/>
      <c r="BDA847" s="396"/>
      <c r="BDB847" s="396"/>
      <c r="BDC847" s="396"/>
      <c r="BDD847" s="396"/>
      <c r="BDE847" s="396"/>
      <c r="BDF847" s="396"/>
      <c r="BDG847" s="396"/>
      <c r="BDH847" s="396"/>
      <c r="BDI847" s="396"/>
      <c r="BDJ847" s="396"/>
      <c r="BDK847" s="396"/>
      <c r="BDL847" s="396"/>
      <c r="BDM847" s="396"/>
      <c r="BDN847" s="396"/>
      <c r="BDO847" s="396"/>
      <c r="BDP847" s="396"/>
      <c r="BDQ847" s="396"/>
      <c r="BDR847" s="396"/>
      <c r="BDS847" s="396"/>
      <c r="BDT847" s="396"/>
      <c r="BDU847" s="396"/>
      <c r="BDV847" s="396"/>
      <c r="BDW847" s="396"/>
      <c r="BDX847" s="396"/>
      <c r="BDY847" s="396"/>
      <c r="BDZ847" s="396"/>
      <c r="BEA847" s="396"/>
      <c r="BEB847" s="396"/>
      <c r="BEC847" s="396"/>
      <c r="BED847" s="396"/>
      <c r="BEE847" s="396"/>
      <c r="BEF847" s="396"/>
      <c r="BEG847" s="396"/>
      <c r="BEH847" s="396"/>
      <c r="BEI847" s="396"/>
      <c r="BEJ847" s="396"/>
      <c r="BEK847" s="396"/>
      <c r="BEL847" s="396"/>
      <c r="BEM847" s="396"/>
      <c r="BEN847" s="396"/>
      <c r="BEO847" s="396"/>
      <c r="BEP847" s="396"/>
      <c r="BEQ847" s="396"/>
      <c r="BER847" s="396"/>
      <c r="BES847" s="396"/>
      <c r="BET847" s="396"/>
      <c r="BEU847" s="396"/>
      <c r="BEV847" s="396"/>
      <c r="BEW847" s="396"/>
      <c r="BEX847" s="396"/>
      <c r="BEY847" s="396"/>
      <c r="BEZ847" s="396"/>
      <c r="BFA847" s="396"/>
      <c r="BFB847" s="396"/>
      <c r="BFC847" s="396"/>
      <c r="BFD847" s="396"/>
      <c r="BFE847" s="396"/>
      <c r="BFF847" s="396"/>
      <c r="BFG847" s="396"/>
      <c r="BFH847" s="396"/>
      <c r="BFI847" s="396"/>
      <c r="BFJ847" s="396"/>
      <c r="BFK847" s="396"/>
      <c r="BFL847" s="396"/>
      <c r="BFM847" s="396"/>
      <c r="BFN847" s="396"/>
      <c r="BFO847" s="396"/>
      <c r="BFP847" s="396"/>
      <c r="BFQ847" s="396"/>
      <c r="BFR847" s="396"/>
      <c r="BFS847" s="396"/>
      <c r="BFT847" s="396"/>
      <c r="BFU847" s="396"/>
      <c r="BFV847" s="396"/>
      <c r="BFW847" s="396"/>
      <c r="BFX847" s="396"/>
      <c r="BFY847" s="396"/>
      <c r="BFZ847" s="396"/>
      <c r="BGA847" s="396"/>
      <c r="BGB847" s="396"/>
      <c r="BGC847" s="396"/>
      <c r="BGD847" s="396"/>
      <c r="BGE847" s="396"/>
      <c r="BGF847" s="396"/>
      <c r="BGG847" s="396"/>
      <c r="BGH847" s="396"/>
      <c r="BGI847" s="396"/>
      <c r="BGJ847" s="396"/>
      <c r="BGK847" s="396"/>
      <c r="BGL847" s="396"/>
      <c r="BGM847" s="396"/>
      <c r="BGN847" s="396"/>
      <c r="BGO847" s="396"/>
      <c r="BGP847" s="396"/>
      <c r="BGQ847" s="396"/>
      <c r="BGR847" s="396"/>
      <c r="BGS847" s="396"/>
      <c r="BGT847" s="396"/>
      <c r="BGU847" s="396"/>
      <c r="BGV847" s="396"/>
      <c r="BGW847" s="396"/>
      <c r="BGX847" s="396"/>
      <c r="BGY847" s="396"/>
      <c r="BGZ847" s="396"/>
      <c r="BHA847" s="396"/>
      <c r="BHB847" s="396"/>
      <c r="BHC847" s="396"/>
      <c r="BHD847" s="396"/>
      <c r="BHE847" s="396"/>
      <c r="BHF847" s="396"/>
      <c r="BHG847" s="396"/>
      <c r="BHH847" s="396"/>
      <c r="BHI847" s="396"/>
      <c r="BHJ847" s="396"/>
      <c r="BHK847" s="396"/>
      <c r="BHL847" s="396"/>
      <c r="BHM847" s="396"/>
      <c r="BHN847" s="396"/>
      <c r="BHO847" s="396"/>
      <c r="BHP847" s="396"/>
      <c r="BHQ847" s="396"/>
      <c r="BHR847" s="396"/>
      <c r="BHS847" s="396"/>
      <c r="BHT847" s="396"/>
      <c r="BHU847" s="396"/>
      <c r="BHV847" s="396"/>
      <c r="BHW847" s="396"/>
      <c r="BHX847" s="396"/>
      <c r="BHY847" s="396"/>
      <c r="BHZ847" s="396"/>
      <c r="BIA847" s="396"/>
      <c r="BIB847" s="396"/>
      <c r="BIC847" s="396"/>
      <c r="BID847" s="396"/>
      <c r="BIE847" s="396"/>
      <c r="BIF847" s="396"/>
      <c r="BIG847" s="396"/>
      <c r="BIH847" s="396"/>
      <c r="BII847" s="396"/>
      <c r="BIJ847" s="396"/>
      <c r="BIK847" s="396"/>
      <c r="BIL847" s="396"/>
      <c r="BIM847" s="396"/>
      <c r="BIN847" s="396"/>
      <c r="BIO847" s="396"/>
      <c r="BIP847" s="396"/>
      <c r="BIQ847" s="396"/>
      <c r="BIR847" s="396"/>
      <c r="BIS847" s="396"/>
      <c r="BIT847" s="396"/>
      <c r="BIU847" s="396"/>
      <c r="BIV847" s="396"/>
      <c r="BIW847" s="396"/>
      <c r="BIX847" s="396"/>
      <c r="BIY847" s="396"/>
      <c r="BIZ847" s="396"/>
      <c r="BJA847" s="396"/>
      <c r="BJB847" s="396"/>
      <c r="BJC847" s="396"/>
      <c r="BJD847" s="396"/>
      <c r="BJE847" s="396"/>
      <c r="BJF847" s="396"/>
      <c r="BJG847" s="396"/>
      <c r="BJH847" s="396"/>
      <c r="BJI847" s="396"/>
      <c r="BJJ847" s="396"/>
      <c r="BJK847" s="396"/>
      <c r="BJL847" s="396"/>
      <c r="BJM847" s="396"/>
      <c r="BJN847" s="396"/>
      <c r="BJO847" s="396"/>
      <c r="BJP847" s="396"/>
      <c r="BJQ847" s="396"/>
      <c r="BJR847" s="396"/>
      <c r="BJS847" s="396"/>
      <c r="BJT847" s="396"/>
      <c r="BJU847" s="396"/>
      <c r="BJV847" s="396"/>
      <c r="BJW847" s="396"/>
      <c r="BJX847" s="396"/>
      <c r="BJY847" s="396"/>
      <c r="BJZ847" s="396"/>
      <c r="BKA847" s="396"/>
      <c r="BKB847" s="396"/>
      <c r="BKC847" s="396"/>
      <c r="BKD847" s="396"/>
      <c r="BKE847" s="396"/>
      <c r="BKF847" s="396"/>
      <c r="BKG847" s="396"/>
      <c r="BKH847" s="396"/>
      <c r="BKI847" s="396"/>
      <c r="BKJ847" s="396"/>
      <c r="BKK847" s="396"/>
      <c r="BKL847" s="396"/>
      <c r="BKM847" s="396"/>
      <c r="BKN847" s="396"/>
      <c r="BKO847" s="396"/>
      <c r="BKP847" s="396"/>
      <c r="BKQ847" s="396"/>
      <c r="BKR847" s="396"/>
      <c r="BKS847" s="396"/>
      <c r="BKT847" s="396"/>
      <c r="BKU847" s="396"/>
      <c r="BKV847" s="396"/>
      <c r="BKW847" s="396"/>
      <c r="BKX847" s="396"/>
      <c r="BKY847" s="396"/>
      <c r="BKZ847" s="396"/>
      <c r="BLA847" s="396"/>
      <c r="BLB847" s="396"/>
      <c r="BLC847" s="396"/>
      <c r="BLD847" s="396"/>
      <c r="BLE847" s="396"/>
      <c r="BLF847" s="396"/>
      <c r="BLG847" s="396"/>
      <c r="BLH847" s="396"/>
      <c r="BLI847" s="396"/>
      <c r="BLJ847" s="396"/>
      <c r="BLK847" s="396"/>
      <c r="BLL847" s="396"/>
      <c r="BLM847" s="396"/>
      <c r="BLN847" s="396"/>
      <c r="BLO847" s="396"/>
      <c r="BLP847" s="396"/>
      <c r="BLQ847" s="396"/>
      <c r="BLR847" s="396"/>
      <c r="BLS847" s="396"/>
      <c r="BLT847" s="396"/>
      <c r="BLU847" s="396"/>
      <c r="BLV847" s="396"/>
      <c r="BLW847" s="396"/>
      <c r="BLX847" s="396"/>
      <c r="BLY847" s="396"/>
      <c r="BLZ847" s="396"/>
      <c r="BMA847" s="396"/>
      <c r="BMB847" s="396"/>
      <c r="BMC847" s="396"/>
      <c r="BMD847" s="396"/>
      <c r="BME847" s="396"/>
      <c r="BMF847" s="396"/>
      <c r="BMG847" s="396"/>
      <c r="BMH847" s="396"/>
      <c r="BMI847" s="396"/>
      <c r="BMJ847" s="396"/>
      <c r="BMK847" s="396"/>
      <c r="BML847" s="396"/>
      <c r="BMM847" s="396"/>
      <c r="BMN847" s="396"/>
      <c r="BMO847" s="396"/>
      <c r="BMP847" s="396"/>
      <c r="BMQ847" s="396"/>
      <c r="BMR847" s="396"/>
      <c r="BMS847" s="396"/>
      <c r="BMT847" s="396"/>
      <c r="BMU847" s="396"/>
      <c r="BMV847" s="396"/>
      <c r="BMW847" s="396"/>
      <c r="BMX847" s="396"/>
      <c r="BMY847" s="396"/>
      <c r="BMZ847" s="396"/>
      <c r="BNA847" s="396"/>
      <c r="BNB847" s="396"/>
      <c r="BNC847" s="396"/>
      <c r="BND847" s="396"/>
      <c r="BNE847" s="396"/>
      <c r="BNF847" s="396"/>
      <c r="BNG847" s="396"/>
      <c r="BNH847" s="396"/>
      <c r="BNI847" s="396"/>
      <c r="BNJ847" s="396"/>
      <c r="BNK847" s="396"/>
      <c r="BNL847" s="396"/>
      <c r="BNM847" s="396"/>
      <c r="BNN847" s="396"/>
      <c r="BNO847" s="396"/>
      <c r="BNP847" s="396"/>
      <c r="BNQ847" s="396"/>
      <c r="BNR847" s="396"/>
      <c r="BNS847" s="396"/>
      <c r="BNT847" s="396"/>
      <c r="BNU847" s="396"/>
      <c r="BNV847" s="396"/>
      <c r="BNW847" s="396"/>
      <c r="BNX847" s="396"/>
      <c r="BNY847" s="396"/>
      <c r="BNZ847" s="396"/>
      <c r="BOA847" s="396"/>
      <c r="BOB847" s="396"/>
      <c r="BOC847" s="396"/>
      <c r="BOD847" s="396"/>
      <c r="BOE847" s="396"/>
      <c r="BOF847" s="396"/>
      <c r="BOG847" s="396"/>
      <c r="BOH847" s="396"/>
      <c r="BOI847" s="396"/>
      <c r="BOJ847" s="396"/>
      <c r="BOK847" s="396"/>
      <c r="BOL847" s="396"/>
      <c r="BOM847" s="396"/>
      <c r="BON847" s="396"/>
      <c r="BOO847" s="396"/>
      <c r="BOP847" s="396"/>
      <c r="BOQ847" s="396"/>
      <c r="BOR847" s="396"/>
      <c r="BOS847" s="396"/>
      <c r="BOT847" s="396"/>
      <c r="BOU847" s="396"/>
      <c r="BOV847" s="396"/>
      <c r="BOW847" s="396"/>
      <c r="BOX847" s="396"/>
      <c r="BOY847" s="396"/>
      <c r="BOZ847" s="396"/>
      <c r="BPA847" s="396"/>
      <c r="BPB847" s="396"/>
      <c r="BPC847" s="396"/>
      <c r="BPD847" s="396"/>
      <c r="BPE847" s="396"/>
      <c r="BPF847" s="396"/>
      <c r="BPG847" s="396"/>
      <c r="BPH847" s="396"/>
      <c r="BPI847" s="396"/>
      <c r="BPJ847" s="396"/>
      <c r="BPK847" s="396"/>
      <c r="BPL847" s="396"/>
      <c r="BPM847" s="396"/>
      <c r="BPN847" s="396"/>
      <c r="BPO847" s="396"/>
      <c r="BPP847" s="396"/>
      <c r="BPQ847" s="396"/>
      <c r="BPR847" s="396"/>
      <c r="BPS847" s="396"/>
      <c r="BPT847" s="396"/>
      <c r="BPU847" s="396"/>
      <c r="BPV847" s="396"/>
      <c r="BPW847" s="396"/>
      <c r="BPX847" s="396"/>
      <c r="BPY847" s="396"/>
      <c r="BPZ847" s="396"/>
      <c r="BQA847" s="396"/>
      <c r="BQB847" s="396"/>
      <c r="BQC847" s="396"/>
      <c r="BQD847" s="396"/>
      <c r="BQE847" s="396"/>
      <c r="BQF847" s="396"/>
      <c r="BQG847" s="396"/>
      <c r="BQH847" s="396"/>
      <c r="BQI847" s="396"/>
      <c r="BQJ847" s="396"/>
      <c r="BQK847" s="396"/>
      <c r="BQL847" s="396"/>
      <c r="BQM847" s="396"/>
      <c r="BQN847" s="396"/>
      <c r="BQO847" s="396"/>
      <c r="BQP847" s="396"/>
      <c r="BQQ847" s="396"/>
      <c r="BQR847" s="396"/>
      <c r="BQS847" s="396"/>
      <c r="BQT847" s="396"/>
      <c r="BQU847" s="396"/>
      <c r="BQV847" s="396"/>
      <c r="BQW847" s="396"/>
      <c r="BQX847" s="396"/>
      <c r="BQY847" s="396"/>
      <c r="BQZ847" s="396"/>
      <c r="BRA847" s="396"/>
      <c r="BRB847" s="396"/>
      <c r="BRC847" s="396"/>
      <c r="BRD847" s="396"/>
      <c r="BRE847" s="396"/>
      <c r="BRF847" s="396"/>
      <c r="BRG847" s="396"/>
      <c r="BRH847" s="396"/>
      <c r="BRI847" s="396"/>
      <c r="BRJ847" s="396"/>
      <c r="BRK847" s="396"/>
      <c r="BRL847" s="396"/>
      <c r="BRM847" s="396"/>
      <c r="BRN847" s="396"/>
      <c r="BRO847" s="396"/>
      <c r="BRP847" s="396"/>
      <c r="BRQ847" s="396"/>
      <c r="BRR847" s="396"/>
      <c r="BRS847" s="396"/>
      <c r="BRT847" s="396"/>
      <c r="BRU847" s="396"/>
      <c r="BRV847" s="396"/>
      <c r="BRW847" s="396"/>
      <c r="BRX847" s="396"/>
      <c r="BRY847" s="396"/>
      <c r="BRZ847" s="396"/>
      <c r="BSA847" s="396"/>
      <c r="BSB847" s="396"/>
      <c r="BSC847" s="396"/>
      <c r="BSD847" s="396"/>
      <c r="BSE847" s="396"/>
      <c r="BSF847" s="396"/>
      <c r="BSG847" s="396"/>
      <c r="BSH847" s="396"/>
      <c r="BSI847" s="396"/>
      <c r="BSJ847" s="396"/>
      <c r="BSK847" s="396"/>
      <c r="BSL847" s="396"/>
      <c r="BSM847" s="396"/>
      <c r="BSN847" s="396"/>
      <c r="BSO847" s="396"/>
      <c r="BSP847" s="396"/>
      <c r="BSQ847" s="396"/>
      <c r="BSR847" s="396"/>
      <c r="BSS847" s="396"/>
      <c r="BST847" s="396"/>
      <c r="BSU847" s="396"/>
      <c r="BSV847" s="396"/>
      <c r="BSW847" s="396"/>
      <c r="BSX847" s="396"/>
      <c r="BSY847" s="396"/>
      <c r="BSZ847" s="396"/>
      <c r="BTA847" s="396"/>
      <c r="BTB847" s="396"/>
      <c r="BTC847" s="396"/>
      <c r="BTD847" s="396"/>
      <c r="BTE847" s="396"/>
      <c r="BTF847" s="396"/>
      <c r="BTG847" s="396"/>
      <c r="BTH847" s="396"/>
      <c r="BTI847" s="396"/>
      <c r="BTJ847" s="396"/>
      <c r="BTK847" s="396"/>
      <c r="BTL847" s="396"/>
      <c r="BTM847" s="396"/>
      <c r="BTN847" s="396"/>
      <c r="BTO847" s="396"/>
      <c r="BTP847" s="396"/>
      <c r="BTQ847" s="396"/>
      <c r="BTR847" s="396"/>
      <c r="BTS847" s="396"/>
      <c r="BTT847" s="396"/>
      <c r="BTU847" s="396"/>
      <c r="BTV847" s="396"/>
      <c r="BTW847" s="396"/>
      <c r="BTX847" s="396"/>
      <c r="BTY847" s="396"/>
      <c r="BTZ847" s="396"/>
      <c r="BUA847" s="396"/>
      <c r="BUB847" s="396"/>
      <c r="BUC847" s="396"/>
      <c r="BUD847" s="396"/>
      <c r="BUE847" s="396"/>
      <c r="BUF847" s="396"/>
      <c r="BUG847" s="396"/>
      <c r="BUH847" s="396"/>
      <c r="BUI847" s="396"/>
      <c r="BUJ847" s="396"/>
      <c r="BUK847" s="396"/>
      <c r="BUL847" s="396"/>
      <c r="BUM847" s="396"/>
      <c r="BUN847" s="396"/>
      <c r="BUO847" s="396"/>
      <c r="BUP847" s="396"/>
      <c r="BUQ847" s="396"/>
      <c r="BUR847" s="396"/>
      <c r="BUS847" s="396"/>
      <c r="BUT847" s="396"/>
      <c r="BUU847" s="396"/>
      <c r="BUV847" s="396"/>
      <c r="BUW847" s="396"/>
      <c r="BUX847" s="396"/>
      <c r="BUY847" s="396"/>
      <c r="BUZ847" s="396"/>
      <c r="BVA847" s="396"/>
      <c r="BVB847" s="396"/>
      <c r="BVC847" s="396"/>
      <c r="BVD847" s="396"/>
      <c r="BVE847" s="396"/>
      <c r="BVF847" s="396"/>
      <c r="BVG847" s="396"/>
      <c r="BVH847" s="396"/>
      <c r="BVI847" s="396"/>
      <c r="BVJ847" s="396"/>
      <c r="BVK847" s="396"/>
      <c r="BVL847" s="396"/>
      <c r="BVM847" s="396"/>
      <c r="BVN847" s="396"/>
      <c r="BVO847" s="396"/>
      <c r="BVP847" s="396"/>
      <c r="BVQ847" s="396"/>
      <c r="BVR847" s="396"/>
      <c r="BVS847" s="396"/>
      <c r="BVT847" s="396"/>
      <c r="BVU847" s="396"/>
      <c r="BVV847" s="396"/>
      <c r="BVW847" s="396"/>
      <c r="BVX847" s="396"/>
      <c r="BVY847" s="396"/>
      <c r="BVZ847" s="396"/>
      <c r="BWA847" s="396"/>
      <c r="BWB847" s="396"/>
      <c r="BWC847" s="396"/>
      <c r="BWD847" s="396"/>
      <c r="BWE847" s="396"/>
      <c r="BWF847" s="396"/>
      <c r="BWG847" s="396"/>
      <c r="BWH847" s="396"/>
      <c r="BWI847" s="396"/>
      <c r="BWJ847" s="396"/>
      <c r="BWK847" s="396"/>
      <c r="BWL847" s="396"/>
      <c r="BWM847" s="396"/>
      <c r="BWN847" s="396"/>
      <c r="BWO847" s="396"/>
      <c r="BWP847" s="396"/>
      <c r="BWQ847" s="396"/>
      <c r="BWR847" s="396"/>
      <c r="BWS847" s="396"/>
      <c r="BWT847" s="396"/>
      <c r="BWU847" s="396"/>
      <c r="BWV847" s="396"/>
      <c r="BWW847" s="396"/>
      <c r="BWX847" s="396"/>
      <c r="BWY847" s="396"/>
      <c r="BWZ847" s="396"/>
      <c r="BXA847" s="396"/>
      <c r="BXB847" s="396"/>
      <c r="BXC847" s="396"/>
      <c r="BXD847" s="396"/>
      <c r="BXE847" s="396"/>
      <c r="BXF847" s="396"/>
      <c r="BXG847" s="396"/>
      <c r="BXH847" s="396"/>
      <c r="BXI847" s="396"/>
      <c r="BXJ847" s="396"/>
      <c r="BXK847" s="396"/>
      <c r="BXL847" s="396"/>
      <c r="BXM847" s="396"/>
      <c r="BXN847" s="396"/>
      <c r="BXO847" s="396"/>
      <c r="BXP847" s="396"/>
      <c r="BXQ847" s="396"/>
      <c r="BXR847" s="396"/>
      <c r="BXS847" s="396"/>
      <c r="BXT847" s="396"/>
      <c r="BXU847" s="396"/>
      <c r="BXV847" s="396"/>
      <c r="BXW847" s="396"/>
      <c r="BXX847" s="396"/>
      <c r="BXY847" s="396"/>
      <c r="BXZ847" s="396"/>
      <c r="BYA847" s="396"/>
      <c r="BYB847" s="396"/>
      <c r="BYC847" s="396"/>
      <c r="BYD847" s="396"/>
      <c r="BYE847" s="396"/>
      <c r="BYF847" s="396"/>
      <c r="BYG847" s="396"/>
      <c r="BYH847" s="396"/>
      <c r="BYI847" s="396"/>
      <c r="BYJ847" s="396"/>
      <c r="BYK847" s="396"/>
      <c r="BYL847" s="396"/>
      <c r="BYM847" s="396"/>
      <c r="BYN847" s="396"/>
      <c r="BYO847" s="396"/>
      <c r="BYP847" s="396"/>
      <c r="BYQ847" s="396"/>
      <c r="BYR847" s="396"/>
      <c r="BYS847" s="396"/>
      <c r="BYT847" s="396"/>
      <c r="BYU847" s="396"/>
      <c r="BYV847" s="396"/>
      <c r="BYW847" s="396"/>
      <c r="BYX847" s="396"/>
      <c r="BYY847" s="396"/>
      <c r="BYZ847" s="396"/>
      <c r="BZA847" s="396"/>
      <c r="BZB847" s="396"/>
      <c r="BZC847" s="396"/>
      <c r="BZD847" s="396"/>
      <c r="BZE847" s="396"/>
      <c r="BZF847" s="396"/>
      <c r="BZG847" s="396"/>
      <c r="BZH847" s="396"/>
      <c r="BZI847" s="396"/>
      <c r="BZJ847" s="396"/>
      <c r="BZK847" s="396"/>
      <c r="BZL847" s="396"/>
      <c r="BZM847" s="396"/>
      <c r="BZN847" s="396"/>
      <c r="BZO847" s="396"/>
      <c r="BZP847" s="396"/>
      <c r="BZQ847" s="396"/>
      <c r="BZR847" s="396"/>
      <c r="BZS847" s="396"/>
      <c r="BZT847" s="396"/>
      <c r="BZU847" s="396"/>
      <c r="BZV847" s="396"/>
      <c r="BZW847" s="396"/>
      <c r="BZX847" s="396"/>
      <c r="BZY847" s="396"/>
      <c r="BZZ847" s="396"/>
      <c r="CAA847" s="396"/>
      <c r="CAB847" s="396"/>
      <c r="CAC847" s="396"/>
      <c r="CAD847" s="396"/>
      <c r="CAE847" s="396"/>
      <c r="CAF847" s="396"/>
      <c r="CAG847" s="396"/>
      <c r="CAH847" s="396"/>
      <c r="CAI847" s="396"/>
      <c r="CAJ847" s="396"/>
      <c r="CAK847" s="396"/>
      <c r="CAL847" s="396"/>
      <c r="CAM847" s="396"/>
      <c r="CAN847" s="396"/>
      <c r="CAO847" s="396"/>
      <c r="CAP847" s="396"/>
      <c r="CAQ847" s="396"/>
      <c r="CAR847" s="396"/>
      <c r="CAS847" s="396"/>
      <c r="CAT847" s="396"/>
      <c r="CAU847" s="396"/>
      <c r="CAV847" s="396"/>
      <c r="CAW847" s="396"/>
      <c r="CAX847" s="396"/>
      <c r="CAY847" s="396"/>
      <c r="CAZ847" s="396"/>
      <c r="CBA847" s="396"/>
      <c r="CBB847" s="396"/>
      <c r="CBC847" s="396"/>
      <c r="CBD847" s="396"/>
      <c r="CBE847" s="396"/>
      <c r="CBF847" s="396"/>
      <c r="CBG847" s="396"/>
      <c r="CBH847" s="396"/>
      <c r="CBI847" s="396"/>
      <c r="CBJ847" s="396"/>
      <c r="CBK847" s="396"/>
      <c r="CBL847" s="396"/>
      <c r="CBM847" s="396"/>
      <c r="CBN847" s="396"/>
      <c r="CBO847" s="396"/>
      <c r="CBP847" s="396"/>
      <c r="CBQ847" s="396"/>
      <c r="CBR847" s="396"/>
      <c r="CBS847" s="396"/>
      <c r="CBT847" s="396"/>
      <c r="CBU847" s="396"/>
      <c r="CBV847" s="396"/>
      <c r="CBW847" s="396"/>
      <c r="CBX847" s="396"/>
      <c r="CBY847" s="396"/>
      <c r="CBZ847" s="396"/>
      <c r="CCA847" s="396"/>
      <c r="CCB847" s="396"/>
      <c r="CCC847" s="396"/>
      <c r="CCD847" s="396"/>
      <c r="CCE847" s="396"/>
      <c r="CCF847" s="396"/>
      <c r="CCG847" s="396"/>
      <c r="CCH847" s="396"/>
      <c r="CCI847" s="396"/>
      <c r="CCJ847" s="396"/>
      <c r="CCK847" s="396"/>
      <c r="CCL847" s="396"/>
      <c r="CCM847" s="396"/>
      <c r="CCN847" s="396"/>
      <c r="CCO847" s="396"/>
      <c r="CCP847" s="396"/>
      <c r="CCQ847" s="396"/>
      <c r="CCR847" s="396"/>
      <c r="CCS847" s="396"/>
      <c r="CCT847" s="396"/>
      <c r="CCU847" s="396"/>
      <c r="CCV847" s="396"/>
      <c r="CCW847" s="396"/>
      <c r="CCX847" s="396"/>
      <c r="CCY847" s="396"/>
      <c r="CCZ847" s="396"/>
      <c r="CDA847" s="396"/>
      <c r="CDB847" s="396"/>
      <c r="CDC847" s="396"/>
      <c r="CDD847" s="396"/>
      <c r="CDE847" s="396"/>
      <c r="CDF847" s="396"/>
      <c r="CDG847" s="396"/>
      <c r="CDH847" s="396"/>
      <c r="CDI847" s="396"/>
      <c r="CDJ847" s="396"/>
      <c r="CDK847" s="396"/>
      <c r="CDL847" s="396"/>
      <c r="CDM847" s="396"/>
      <c r="CDN847" s="396"/>
      <c r="CDO847" s="396"/>
      <c r="CDP847" s="396"/>
      <c r="CDQ847" s="396"/>
      <c r="CDR847" s="396"/>
      <c r="CDS847" s="396"/>
      <c r="CDT847" s="396"/>
      <c r="CDU847" s="396"/>
      <c r="CDV847" s="396"/>
      <c r="CDW847" s="396"/>
      <c r="CDX847" s="396"/>
      <c r="CDY847" s="396"/>
      <c r="CDZ847" s="396"/>
      <c r="CEA847" s="396"/>
      <c r="CEB847" s="396"/>
      <c r="CEC847" s="396"/>
      <c r="CED847" s="396"/>
      <c r="CEE847" s="396"/>
      <c r="CEF847" s="396"/>
      <c r="CEG847" s="396"/>
      <c r="CEH847" s="396"/>
      <c r="CEI847" s="396"/>
      <c r="CEJ847" s="396"/>
      <c r="CEK847" s="396"/>
      <c r="CEL847" s="396"/>
      <c r="CEM847" s="396"/>
      <c r="CEN847" s="396"/>
      <c r="CEO847" s="396"/>
      <c r="CEP847" s="396"/>
      <c r="CEQ847" s="396"/>
      <c r="CER847" s="396"/>
      <c r="CES847" s="396"/>
      <c r="CET847" s="396"/>
      <c r="CEU847" s="396"/>
      <c r="CEV847" s="396"/>
      <c r="CEW847" s="396"/>
      <c r="CEX847" s="396"/>
      <c r="CEY847" s="396"/>
      <c r="CEZ847" s="396"/>
      <c r="CFA847" s="396"/>
      <c r="CFB847" s="396"/>
      <c r="CFC847" s="396"/>
      <c r="CFD847" s="396"/>
      <c r="CFE847" s="396"/>
      <c r="CFF847" s="396"/>
      <c r="CFG847" s="396"/>
      <c r="CFH847" s="396"/>
      <c r="CFI847" s="396"/>
      <c r="CFJ847" s="396"/>
      <c r="CFK847" s="396"/>
      <c r="CFL847" s="396"/>
      <c r="CFM847" s="396"/>
      <c r="CFN847" s="396"/>
      <c r="CFO847" s="396"/>
      <c r="CFP847" s="396"/>
      <c r="CFQ847" s="396"/>
      <c r="CFR847" s="396"/>
      <c r="CFS847" s="396"/>
      <c r="CFT847" s="396"/>
      <c r="CFU847" s="396"/>
      <c r="CFV847" s="396"/>
      <c r="CFW847" s="396"/>
      <c r="CFX847" s="396"/>
      <c r="CFY847" s="396"/>
      <c r="CFZ847" s="396"/>
      <c r="CGA847" s="396"/>
      <c r="CGB847" s="396"/>
      <c r="CGC847" s="396"/>
      <c r="CGD847" s="396"/>
      <c r="CGE847" s="396"/>
      <c r="CGF847" s="396"/>
      <c r="CGG847" s="396"/>
      <c r="CGH847" s="396"/>
      <c r="CGI847" s="396"/>
      <c r="CGJ847" s="396"/>
      <c r="CGK847" s="396"/>
      <c r="CGL847" s="396"/>
      <c r="CGM847" s="396"/>
      <c r="CGN847" s="396"/>
      <c r="CGO847" s="396"/>
      <c r="CGP847" s="396"/>
      <c r="CGQ847" s="396"/>
      <c r="CGR847" s="396"/>
      <c r="CGS847" s="396"/>
      <c r="CGT847" s="396"/>
      <c r="CGU847" s="396"/>
      <c r="CGV847" s="396"/>
      <c r="CGW847" s="396"/>
      <c r="CGX847" s="396"/>
      <c r="CGY847" s="396"/>
      <c r="CGZ847" s="396"/>
      <c r="CHA847" s="396"/>
      <c r="CHB847" s="396"/>
      <c r="CHC847" s="396"/>
      <c r="CHD847" s="396"/>
      <c r="CHE847" s="396"/>
      <c r="CHF847" s="396"/>
      <c r="CHG847" s="396"/>
      <c r="CHH847" s="396"/>
      <c r="CHI847" s="396"/>
      <c r="CHJ847" s="396"/>
      <c r="CHK847" s="396"/>
      <c r="CHL847" s="396"/>
      <c r="CHM847" s="396"/>
      <c r="CHN847" s="396"/>
      <c r="CHO847" s="396"/>
      <c r="CHP847" s="396"/>
      <c r="CHQ847" s="396"/>
      <c r="CHR847" s="396"/>
      <c r="CHS847" s="396"/>
      <c r="CHT847" s="396"/>
      <c r="CHU847" s="396"/>
      <c r="CHV847" s="396"/>
      <c r="CHW847" s="396"/>
      <c r="CHX847" s="396"/>
      <c r="CHY847" s="396"/>
      <c r="CHZ847" s="396"/>
      <c r="CIA847" s="396"/>
      <c r="CIB847" s="396"/>
      <c r="CIC847" s="396"/>
      <c r="CID847" s="396"/>
      <c r="CIE847" s="396"/>
      <c r="CIF847" s="396"/>
      <c r="CIG847" s="396"/>
      <c r="CIH847" s="396"/>
      <c r="CII847" s="396"/>
      <c r="CIJ847" s="396"/>
      <c r="CIK847" s="396"/>
      <c r="CIL847" s="396"/>
      <c r="CIM847" s="396"/>
      <c r="CIN847" s="396"/>
      <c r="CIO847" s="396"/>
      <c r="CIP847" s="396"/>
      <c r="CIQ847" s="396"/>
      <c r="CIR847" s="396"/>
      <c r="CIS847" s="396"/>
      <c r="CIT847" s="396"/>
      <c r="CIU847" s="396"/>
      <c r="CIV847" s="396"/>
      <c r="CIW847" s="396"/>
      <c r="CIX847" s="396"/>
      <c r="CIY847" s="396"/>
      <c r="CIZ847" s="396"/>
      <c r="CJA847" s="396"/>
      <c r="CJB847" s="396"/>
      <c r="CJC847" s="396"/>
      <c r="CJD847" s="396"/>
      <c r="CJE847" s="396"/>
      <c r="CJF847" s="396"/>
      <c r="CJG847" s="396"/>
      <c r="CJH847" s="396"/>
      <c r="CJI847" s="396"/>
      <c r="CJJ847" s="396"/>
      <c r="CJK847" s="396"/>
      <c r="CJL847" s="396"/>
      <c r="CJM847" s="396"/>
      <c r="CJN847" s="396"/>
      <c r="CJO847" s="396"/>
      <c r="CJP847" s="396"/>
      <c r="CJQ847" s="396"/>
      <c r="CJR847" s="396"/>
      <c r="CJS847" s="396"/>
      <c r="CJT847" s="396"/>
      <c r="CJU847" s="396"/>
      <c r="CJV847" s="396"/>
      <c r="CJW847" s="396"/>
      <c r="CJX847" s="396"/>
      <c r="CJY847" s="396"/>
      <c r="CJZ847" s="396"/>
      <c r="CKA847" s="396"/>
      <c r="CKB847" s="396"/>
      <c r="CKC847" s="396"/>
      <c r="CKD847" s="396"/>
      <c r="CKE847" s="396"/>
      <c r="CKF847" s="396"/>
      <c r="CKG847" s="396"/>
      <c r="CKH847" s="396"/>
      <c r="CKI847" s="396"/>
      <c r="CKJ847" s="396"/>
      <c r="CKK847" s="396"/>
      <c r="CKL847" s="396"/>
      <c r="CKM847" s="396"/>
      <c r="CKN847" s="396"/>
      <c r="CKO847" s="396"/>
      <c r="CKP847" s="396"/>
      <c r="CKQ847" s="396"/>
      <c r="CKR847" s="396"/>
      <c r="CKS847" s="396"/>
      <c r="CKT847" s="396"/>
      <c r="CKU847" s="396"/>
      <c r="CKV847" s="396"/>
      <c r="CKW847" s="396"/>
      <c r="CKX847" s="396"/>
      <c r="CKY847" s="396"/>
      <c r="CKZ847" s="396"/>
      <c r="CLA847" s="396"/>
      <c r="CLB847" s="396"/>
      <c r="CLC847" s="396"/>
      <c r="CLD847" s="396"/>
      <c r="CLE847" s="396"/>
      <c r="CLF847" s="396"/>
      <c r="CLG847" s="396"/>
      <c r="CLH847" s="396"/>
      <c r="CLI847" s="396"/>
      <c r="CLJ847" s="396"/>
      <c r="CLK847" s="396"/>
      <c r="CLL847" s="396"/>
      <c r="CLM847" s="396"/>
      <c r="CLN847" s="396"/>
      <c r="CLO847" s="396"/>
      <c r="CLP847" s="396"/>
      <c r="CLQ847" s="396"/>
      <c r="CLR847" s="396"/>
      <c r="CLS847" s="396"/>
      <c r="CLT847" s="396"/>
      <c r="CLU847" s="396"/>
      <c r="CLV847" s="396"/>
      <c r="CLW847" s="396"/>
      <c r="CLX847" s="396"/>
      <c r="CLY847" s="396"/>
      <c r="CLZ847" s="396"/>
      <c r="CMA847" s="396"/>
      <c r="CMB847" s="396"/>
      <c r="CMC847" s="396"/>
      <c r="CMD847" s="396"/>
      <c r="CME847" s="396"/>
      <c r="CMF847" s="396"/>
      <c r="CMG847" s="396"/>
      <c r="CMH847" s="396"/>
      <c r="CMI847" s="396"/>
      <c r="CMJ847" s="396"/>
      <c r="CMK847" s="396"/>
      <c r="CML847" s="396"/>
      <c r="CMM847" s="396"/>
      <c r="CMN847" s="396"/>
      <c r="CMO847" s="396"/>
      <c r="CMP847" s="396"/>
      <c r="CMQ847" s="396"/>
      <c r="CMR847" s="396"/>
      <c r="CMS847" s="396"/>
      <c r="CMT847" s="396"/>
      <c r="CMU847" s="396"/>
      <c r="CMV847" s="396"/>
      <c r="CMW847" s="396"/>
      <c r="CMX847" s="396"/>
      <c r="CMY847" s="396"/>
      <c r="CMZ847" s="396"/>
      <c r="CNA847" s="396"/>
      <c r="CNB847" s="396"/>
      <c r="CNC847" s="396"/>
      <c r="CND847" s="396"/>
      <c r="CNE847" s="396"/>
      <c r="CNF847" s="396"/>
      <c r="CNG847" s="396"/>
      <c r="CNH847" s="396"/>
      <c r="CNI847" s="396"/>
      <c r="CNJ847" s="396"/>
      <c r="CNK847" s="396"/>
      <c r="CNL847" s="396"/>
      <c r="CNM847" s="396"/>
      <c r="CNN847" s="396"/>
      <c r="CNO847" s="396"/>
      <c r="CNP847" s="396"/>
      <c r="CNQ847" s="396"/>
      <c r="CNR847" s="396"/>
      <c r="CNS847" s="396"/>
      <c r="CNT847" s="396"/>
      <c r="CNU847" s="396"/>
      <c r="CNV847" s="396"/>
      <c r="CNW847" s="396"/>
      <c r="CNX847" s="396"/>
      <c r="CNY847" s="396"/>
      <c r="CNZ847" s="396"/>
      <c r="COA847" s="396"/>
      <c r="COB847" s="396"/>
      <c r="COC847" s="396"/>
      <c r="COD847" s="396"/>
      <c r="COE847" s="396"/>
      <c r="COF847" s="396"/>
      <c r="COG847" s="396"/>
      <c r="COH847" s="396"/>
      <c r="COI847" s="396"/>
      <c r="COJ847" s="396"/>
      <c r="COK847" s="396"/>
      <c r="COL847" s="396"/>
      <c r="COM847" s="396"/>
      <c r="CON847" s="396"/>
      <c r="COO847" s="396"/>
      <c r="COP847" s="396"/>
      <c r="COQ847" s="396"/>
      <c r="COR847" s="396"/>
      <c r="COS847" s="396"/>
      <c r="COT847" s="396"/>
      <c r="COU847" s="396"/>
      <c r="COV847" s="396"/>
      <c r="COW847" s="396"/>
      <c r="COX847" s="396"/>
      <c r="COY847" s="396"/>
      <c r="COZ847" s="396"/>
      <c r="CPA847" s="396"/>
      <c r="CPB847" s="396"/>
      <c r="CPC847" s="396"/>
      <c r="CPD847" s="396"/>
      <c r="CPE847" s="396"/>
      <c r="CPF847" s="396"/>
      <c r="CPG847" s="396"/>
      <c r="CPH847" s="396"/>
      <c r="CPI847" s="396"/>
      <c r="CPJ847" s="396"/>
      <c r="CPK847" s="396"/>
      <c r="CPL847" s="396"/>
      <c r="CPM847" s="396"/>
      <c r="CPN847" s="396"/>
      <c r="CPO847" s="396"/>
      <c r="CPP847" s="396"/>
      <c r="CPQ847" s="396"/>
      <c r="CPR847" s="396"/>
      <c r="CPS847" s="396"/>
      <c r="CPT847" s="396"/>
      <c r="CPU847" s="396"/>
      <c r="CPV847" s="396"/>
      <c r="CPW847" s="396"/>
      <c r="CPX847" s="396"/>
      <c r="CPY847" s="396"/>
      <c r="CPZ847" s="396"/>
      <c r="CQA847" s="396"/>
      <c r="CQB847" s="396"/>
      <c r="CQC847" s="396"/>
      <c r="CQD847" s="396"/>
      <c r="CQE847" s="396"/>
      <c r="CQF847" s="396"/>
      <c r="CQG847" s="396"/>
      <c r="CQH847" s="396"/>
      <c r="CQI847" s="396"/>
      <c r="CQJ847" s="396"/>
      <c r="CQK847" s="396"/>
      <c r="CQL847" s="396"/>
      <c r="CQM847" s="396"/>
      <c r="CQN847" s="396"/>
      <c r="CQO847" s="396"/>
      <c r="CQP847" s="396"/>
      <c r="CQQ847" s="396"/>
      <c r="CQR847" s="396"/>
      <c r="CQS847" s="396"/>
      <c r="CQT847" s="396"/>
      <c r="CQU847" s="396"/>
      <c r="CQV847" s="396"/>
      <c r="CQW847" s="396"/>
      <c r="CQX847" s="396"/>
      <c r="CQY847" s="396"/>
      <c r="CQZ847" s="396"/>
      <c r="CRA847" s="396"/>
      <c r="CRB847" s="396"/>
      <c r="CRC847" s="396"/>
      <c r="CRD847" s="396"/>
      <c r="CRE847" s="396"/>
      <c r="CRF847" s="396"/>
      <c r="CRG847" s="396"/>
      <c r="CRH847" s="396"/>
      <c r="CRI847" s="396"/>
      <c r="CRJ847" s="396"/>
      <c r="CRK847" s="396"/>
      <c r="CRL847" s="396"/>
      <c r="CRM847" s="396"/>
      <c r="CRN847" s="396"/>
      <c r="CRO847" s="396"/>
      <c r="CRP847" s="396"/>
      <c r="CRQ847" s="396"/>
      <c r="CRR847" s="396"/>
      <c r="CRS847" s="396"/>
      <c r="CRT847" s="396"/>
      <c r="CRU847" s="396"/>
      <c r="CRV847" s="396"/>
      <c r="CRW847" s="396"/>
      <c r="CRX847" s="396"/>
      <c r="CRY847" s="396"/>
      <c r="CRZ847" s="396"/>
      <c r="CSA847" s="396"/>
      <c r="CSB847" s="396"/>
      <c r="CSC847" s="396"/>
      <c r="CSD847" s="396"/>
      <c r="CSE847" s="396"/>
      <c r="CSF847" s="396"/>
      <c r="CSG847" s="396"/>
      <c r="CSH847" s="396"/>
      <c r="CSI847" s="396"/>
      <c r="CSJ847" s="396"/>
      <c r="CSK847" s="396"/>
      <c r="CSL847" s="396"/>
      <c r="CSM847" s="396"/>
      <c r="CSN847" s="396"/>
      <c r="CSO847" s="396"/>
      <c r="CSP847" s="396"/>
      <c r="CSQ847" s="396"/>
      <c r="CSR847" s="396"/>
      <c r="CSS847" s="396"/>
      <c r="CST847" s="396"/>
      <c r="CSU847" s="396"/>
      <c r="CSV847" s="396"/>
      <c r="CSW847" s="396"/>
      <c r="CSX847" s="396"/>
      <c r="CSY847" s="396"/>
      <c r="CSZ847" s="396"/>
      <c r="CTA847" s="396"/>
      <c r="CTB847" s="396"/>
      <c r="CTC847" s="396"/>
      <c r="CTD847" s="396"/>
      <c r="CTE847" s="396"/>
      <c r="CTF847" s="396"/>
      <c r="CTG847" s="396"/>
      <c r="CTH847" s="396"/>
      <c r="CTI847" s="396"/>
      <c r="CTJ847" s="396"/>
      <c r="CTK847" s="396"/>
      <c r="CTL847" s="396"/>
      <c r="CTM847" s="396"/>
      <c r="CTN847" s="396"/>
      <c r="CTO847" s="396"/>
      <c r="CTP847" s="396"/>
      <c r="CTQ847" s="396"/>
      <c r="CTR847" s="396"/>
      <c r="CTS847" s="396"/>
      <c r="CTT847" s="396"/>
      <c r="CTU847" s="396"/>
      <c r="CTV847" s="396"/>
      <c r="CTW847" s="396"/>
      <c r="CTX847" s="396"/>
      <c r="CTY847" s="396"/>
      <c r="CTZ847" s="396"/>
      <c r="CUA847" s="396"/>
      <c r="CUB847" s="396"/>
      <c r="CUC847" s="396"/>
      <c r="CUD847" s="396"/>
      <c r="CUE847" s="396"/>
      <c r="CUF847" s="396"/>
      <c r="CUG847" s="396"/>
      <c r="CUH847" s="396"/>
      <c r="CUI847" s="396"/>
      <c r="CUJ847" s="396"/>
      <c r="CUK847" s="396"/>
      <c r="CUL847" s="396"/>
      <c r="CUM847" s="396"/>
      <c r="CUN847" s="396"/>
      <c r="CUO847" s="396"/>
      <c r="CUP847" s="396"/>
      <c r="CUQ847" s="396"/>
      <c r="CUR847" s="396"/>
      <c r="CUS847" s="396"/>
      <c r="CUT847" s="396"/>
      <c r="CUU847" s="396"/>
      <c r="CUV847" s="396"/>
      <c r="CUW847" s="396"/>
      <c r="CUX847" s="396"/>
      <c r="CUY847" s="396"/>
      <c r="CUZ847" s="396"/>
      <c r="CVA847" s="396"/>
      <c r="CVB847" s="396"/>
      <c r="CVC847" s="396"/>
      <c r="CVD847" s="396"/>
      <c r="CVE847" s="396"/>
      <c r="CVF847" s="396"/>
      <c r="CVG847" s="396"/>
      <c r="CVH847" s="396"/>
      <c r="CVI847" s="396"/>
      <c r="CVJ847" s="396"/>
      <c r="CVK847" s="396"/>
      <c r="CVL847" s="396"/>
      <c r="CVM847" s="396"/>
      <c r="CVN847" s="396"/>
      <c r="CVO847" s="396"/>
      <c r="CVP847" s="396"/>
      <c r="CVQ847" s="396"/>
      <c r="CVR847" s="396"/>
      <c r="CVS847" s="396"/>
      <c r="CVT847" s="396"/>
      <c r="CVU847" s="396"/>
      <c r="CVV847" s="396"/>
      <c r="CVW847" s="396"/>
      <c r="CVX847" s="396"/>
      <c r="CVY847" s="396"/>
      <c r="CVZ847" s="396"/>
      <c r="CWA847" s="396"/>
      <c r="CWB847" s="396"/>
      <c r="CWC847" s="396"/>
      <c r="CWD847" s="396"/>
      <c r="CWE847" s="396"/>
      <c r="CWF847" s="396"/>
      <c r="CWG847" s="396"/>
      <c r="CWH847" s="396"/>
      <c r="CWI847" s="396"/>
      <c r="CWJ847" s="396"/>
      <c r="CWK847" s="396"/>
      <c r="CWL847" s="396"/>
      <c r="CWM847" s="396"/>
      <c r="CWN847" s="396"/>
      <c r="CWO847" s="396"/>
      <c r="CWP847" s="396"/>
      <c r="CWQ847" s="396"/>
      <c r="CWR847" s="396"/>
      <c r="CWS847" s="396"/>
      <c r="CWT847" s="396"/>
      <c r="CWU847" s="396"/>
      <c r="CWV847" s="396"/>
      <c r="CWW847" s="396"/>
      <c r="CWX847" s="396"/>
      <c r="CWY847" s="396"/>
      <c r="CWZ847" s="396"/>
      <c r="CXA847" s="396"/>
      <c r="CXB847" s="396"/>
      <c r="CXC847" s="396"/>
      <c r="CXD847" s="396"/>
      <c r="CXE847" s="396"/>
      <c r="CXF847" s="396"/>
      <c r="CXG847" s="396"/>
      <c r="CXH847" s="396"/>
      <c r="CXI847" s="396"/>
      <c r="CXJ847" s="396"/>
      <c r="CXK847" s="396"/>
      <c r="CXL847" s="396"/>
      <c r="CXM847" s="396"/>
      <c r="CXN847" s="396"/>
      <c r="CXO847" s="396"/>
      <c r="CXP847" s="396"/>
      <c r="CXQ847" s="396"/>
      <c r="CXR847" s="396"/>
      <c r="CXS847" s="396"/>
      <c r="CXT847" s="396"/>
      <c r="CXU847" s="396"/>
      <c r="CXV847" s="396"/>
      <c r="CXW847" s="396"/>
      <c r="CXX847" s="396"/>
      <c r="CXY847" s="396"/>
      <c r="CXZ847" s="396"/>
      <c r="CYA847" s="396"/>
      <c r="CYB847" s="396"/>
      <c r="CYC847" s="396"/>
      <c r="CYD847" s="396"/>
      <c r="CYE847" s="396"/>
      <c r="CYF847" s="396"/>
      <c r="CYG847" s="396"/>
      <c r="CYH847" s="396"/>
      <c r="CYI847" s="396"/>
      <c r="CYJ847" s="396"/>
      <c r="CYK847" s="396"/>
      <c r="CYL847" s="396"/>
      <c r="CYM847" s="396"/>
      <c r="CYN847" s="396"/>
      <c r="CYO847" s="396"/>
      <c r="CYP847" s="396"/>
      <c r="CYQ847" s="396"/>
      <c r="CYR847" s="396"/>
      <c r="CYS847" s="396"/>
      <c r="CYT847" s="396"/>
      <c r="CYU847" s="396"/>
      <c r="CYV847" s="396"/>
      <c r="CYW847" s="396"/>
      <c r="CYX847" s="396"/>
      <c r="CYY847" s="396"/>
      <c r="CYZ847" s="396"/>
      <c r="CZA847" s="396"/>
      <c r="CZB847" s="396"/>
      <c r="CZC847" s="396"/>
      <c r="CZD847" s="396"/>
      <c r="CZE847" s="396"/>
      <c r="CZF847" s="396"/>
      <c r="CZG847" s="396"/>
      <c r="CZH847" s="396"/>
      <c r="CZI847" s="396"/>
      <c r="CZJ847" s="396"/>
      <c r="CZK847" s="396"/>
      <c r="CZL847" s="396"/>
      <c r="CZM847" s="396"/>
      <c r="CZN847" s="396"/>
      <c r="CZO847" s="396"/>
      <c r="CZP847" s="396"/>
      <c r="CZQ847" s="396"/>
      <c r="CZR847" s="396"/>
      <c r="CZS847" s="396"/>
      <c r="CZT847" s="396"/>
      <c r="CZU847" s="396"/>
      <c r="CZV847" s="396"/>
      <c r="CZW847" s="396"/>
      <c r="CZX847" s="396"/>
      <c r="CZY847" s="396"/>
      <c r="CZZ847" s="396"/>
      <c r="DAA847" s="396"/>
      <c r="DAB847" s="396"/>
      <c r="DAC847" s="396"/>
      <c r="DAD847" s="396"/>
      <c r="DAE847" s="396"/>
      <c r="DAF847" s="396"/>
      <c r="DAG847" s="396"/>
      <c r="DAH847" s="396"/>
      <c r="DAI847" s="396"/>
      <c r="DAJ847" s="396"/>
      <c r="DAK847" s="396"/>
      <c r="DAL847" s="396"/>
      <c r="DAM847" s="396"/>
      <c r="DAN847" s="396"/>
      <c r="DAO847" s="396"/>
      <c r="DAP847" s="396"/>
      <c r="DAQ847" s="396"/>
      <c r="DAR847" s="396"/>
      <c r="DAS847" s="396"/>
      <c r="DAT847" s="396"/>
      <c r="DAU847" s="396"/>
      <c r="DAV847" s="396"/>
      <c r="DAW847" s="396"/>
      <c r="DAX847" s="396"/>
      <c r="DAY847" s="396"/>
      <c r="DAZ847" s="396"/>
      <c r="DBA847" s="396"/>
      <c r="DBB847" s="396"/>
      <c r="DBC847" s="396"/>
      <c r="DBD847" s="396"/>
      <c r="DBE847" s="396"/>
      <c r="DBF847" s="396"/>
      <c r="DBG847" s="396"/>
      <c r="DBH847" s="396"/>
      <c r="DBI847" s="396"/>
      <c r="DBJ847" s="396"/>
      <c r="DBK847" s="396"/>
      <c r="DBL847" s="396"/>
      <c r="DBM847" s="396"/>
      <c r="DBN847" s="396"/>
      <c r="DBO847" s="396"/>
      <c r="DBP847" s="396"/>
      <c r="DBQ847" s="396"/>
      <c r="DBR847" s="396"/>
      <c r="DBS847" s="396"/>
      <c r="DBT847" s="396"/>
      <c r="DBU847" s="396"/>
      <c r="DBV847" s="396"/>
      <c r="DBW847" s="396"/>
      <c r="DBX847" s="396"/>
      <c r="DBY847" s="396"/>
      <c r="DBZ847" s="396"/>
      <c r="DCA847" s="396"/>
      <c r="DCB847" s="396"/>
      <c r="DCC847" s="396"/>
      <c r="DCD847" s="396"/>
      <c r="DCE847" s="396"/>
      <c r="DCF847" s="396"/>
      <c r="DCG847" s="396"/>
      <c r="DCH847" s="396"/>
      <c r="DCI847" s="396"/>
      <c r="DCJ847" s="396"/>
      <c r="DCK847" s="396"/>
      <c r="DCL847" s="396"/>
      <c r="DCM847" s="396"/>
      <c r="DCN847" s="396"/>
      <c r="DCO847" s="396"/>
      <c r="DCP847" s="396"/>
      <c r="DCQ847" s="396"/>
      <c r="DCR847" s="396"/>
      <c r="DCS847" s="396"/>
      <c r="DCT847" s="396"/>
      <c r="DCU847" s="396"/>
      <c r="DCV847" s="396"/>
      <c r="DCW847" s="396"/>
      <c r="DCX847" s="396"/>
      <c r="DCY847" s="396"/>
      <c r="DCZ847" s="396"/>
      <c r="DDA847" s="396"/>
      <c r="DDB847" s="396"/>
      <c r="DDC847" s="396"/>
      <c r="DDD847" s="396"/>
      <c r="DDE847" s="396"/>
      <c r="DDF847" s="396"/>
      <c r="DDG847" s="396"/>
      <c r="DDH847" s="396"/>
      <c r="DDI847" s="396"/>
      <c r="DDJ847" s="396"/>
      <c r="DDK847" s="396"/>
      <c r="DDL847" s="396"/>
      <c r="DDM847" s="396"/>
      <c r="DDN847" s="396"/>
      <c r="DDO847" s="396"/>
      <c r="DDP847" s="396"/>
      <c r="DDQ847" s="396"/>
      <c r="DDR847" s="396"/>
      <c r="DDS847" s="396"/>
      <c r="DDT847" s="396"/>
      <c r="DDU847" s="396"/>
      <c r="DDV847" s="396"/>
      <c r="DDW847" s="396"/>
      <c r="DDX847" s="396"/>
      <c r="DDY847" s="396"/>
      <c r="DDZ847" s="396"/>
      <c r="DEA847" s="396"/>
      <c r="DEB847" s="396"/>
      <c r="DEC847" s="396"/>
      <c r="DED847" s="396"/>
      <c r="DEE847" s="396"/>
      <c r="DEF847" s="396"/>
      <c r="DEG847" s="396"/>
      <c r="DEH847" s="396"/>
      <c r="DEI847" s="396"/>
      <c r="DEJ847" s="396"/>
      <c r="DEK847" s="396"/>
      <c r="DEL847" s="396"/>
      <c r="DEM847" s="396"/>
      <c r="DEN847" s="396"/>
      <c r="DEO847" s="396"/>
      <c r="DEP847" s="396"/>
      <c r="DEQ847" s="396"/>
      <c r="DER847" s="396"/>
      <c r="DES847" s="396"/>
      <c r="DET847" s="396"/>
      <c r="DEU847" s="396"/>
      <c r="DEV847" s="396"/>
      <c r="DEW847" s="396"/>
      <c r="DEX847" s="396"/>
      <c r="DEY847" s="396"/>
      <c r="DEZ847" s="396"/>
      <c r="DFA847" s="396"/>
      <c r="DFB847" s="396"/>
      <c r="DFC847" s="396"/>
      <c r="DFD847" s="396"/>
      <c r="DFE847" s="396"/>
      <c r="DFF847" s="396"/>
      <c r="DFG847" s="396"/>
      <c r="DFH847" s="396"/>
      <c r="DFI847" s="396"/>
      <c r="DFJ847" s="396"/>
      <c r="DFK847" s="396"/>
      <c r="DFL847" s="396"/>
      <c r="DFM847" s="396"/>
      <c r="DFN847" s="396"/>
      <c r="DFO847" s="396"/>
      <c r="DFP847" s="396"/>
      <c r="DFQ847" s="396"/>
      <c r="DFR847" s="396"/>
      <c r="DFS847" s="396"/>
      <c r="DFT847" s="396"/>
      <c r="DFU847" s="396"/>
      <c r="DFV847" s="396"/>
      <c r="DFW847" s="396"/>
      <c r="DFX847" s="396"/>
      <c r="DFY847" s="396"/>
      <c r="DFZ847" s="396"/>
      <c r="DGA847" s="396"/>
      <c r="DGB847" s="396"/>
      <c r="DGC847" s="396"/>
      <c r="DGD847" s="396"/>
      <c r="DGE847" s="396"/>
      <c r="DGF847" s="396"/>
      <c r="DGG847" s="396"/>
      <c r="DGH847" s="396"/>
      <c r="DGI847" s="396"/>
      <c r="DGJ847" s="396"/>
      <c r="DGK847" s="396"/>
      <c r="DGL847" s="396"/>
      <c r="DGM847" s="396"/>
      <c r="DGN847" s="396"/>
      <c r="DGO847" s="396"/>
      <c r="DGP847" s="396"/>
      <c r="DGQ847" s="396"/>
      <c r="DGR847" s="396"/>
      <c r="DGS847" s="396"/>
      <c r="DGT847" s="396"/>
      <c r="DGU847" s="396"/>
      <c r="DGV847" s="396"/>
      <c r="DGW847" s="396"/>
      <c r="DGX847" s="396"/>
      <c r="DGY847" s="396"/>
      <c r="DGZ847" s="396"/>
      <c r="DHA847" s="396"/>
      <c r="DHB847" s="396"/>
      <c r="DHC847" s="396"/>
      <c r="DHD847" s="396"/>
      <c r="DHE847" s="396"/>
      <c r="DHF847" s="396"/>
      <c r="DHG847" s="396"/>
      <c r="DHH847" s="396"/>
      <c r="DHI847" s="396"/>
      <c r="DHJ847" s="396"/>
      <c r="DHK847" s="396"/>
      <c r="DHL847" s="396"/>
      <c r="DHM847" s="396"/>
      <c r="DHN847" s="396"/>
      <c r="DHO847" s="396"/>
      <c r="DHP847" s="396"/>
      <c r="DHQ847" s="396"/>
      <c r="DHR847" s="396"/>
      <c r="DHS847" s="396"/>
      <c r="DHT847" s="396"/>
      <c r="DHU847" s="396"/>
      <c r="DHV847" s="396"/>
      <c r="DHW847" s="396"/>
      <c r="DHX847" s="396"/>
      <c r="DHY847" s="396"/>
      <c r="DHZ847" s="396"/>
      <c r="DIA847" s="396"/>
      <c r="DIB847" s="396"/>
      <c r="DIC847" s="396"/>
      <c r="DID847" s="396"/>
      <c r="DIE847" s="396"/>
      <c r="DIF847" s="396"/>
      <c r="DIG847" s="396"/>
      <c r="DIH847" s="396"/>
      <c r="DII847" s="396"/>
      <c r="DIJ847" s="396"/>
      <c r="DIK847" s="396"/>
      <c r="DIL847" s="396"/>
      <c r="DIM847" s="396"/>
      <c r="DIN847" s="396"/>
      <c r="DIO847" s="396"/>
      <c r="DIP847" s="396"/>
      <c r="DIQ847" s="396"/>
      <c r="DIR847" s="396"/>
      <c r="DIS847" s="396"/>
      <c r="DIT847" s="396"/>
      <c r="DIU847" s="396"/>
      <c r="DIV847" s="396"/>
      <c r="DIW847" s="396"/>
      <c r="DIX847" s="396"/>
      <c r="DIY847" s="396"/>
      <c r="DIZ847" s="396"/>
      <c r="DJA847" s="396"/>
      <c r="DJB847" s="396"/>
      <c r="DJC847" s="396"/>
      <c r="DJD847" s="396"/>
      <c r="DJE847" s="396"/>
      <c r="DJF847" s="396"/>
      <c r="DJG847" s="396"/>
      <c r="DJH847" s="396"/>
      <c r="DJI847" s="396"/>
      <c r="DJJ847" s="396"/>
      <c r="DJK847" s="396"/>
      <c r="DJL847" s="396"/>
      <c r="DJM847" s="396"/>
      <c r="DJN847" s="396"/>
      <c r="DJO847" s="396"/>
      <c r="DJP847" s="396"/>
      <c r="DJQ847" s="396"/>
      <c r="DJR847" s="396"/>
      <c r="DJS847" s="396"/>
      <c r="DJT847" s="396"/>
      <c r="DJU847" s="396"/>
      <c r="DJV847" s="396"/>
      <c r="DJW847" s="396"/>
      <c r="DJX847" s="396"/>
      <c r="DJY847" s="396"/>
      <c r="DJZ847" s="396"/>
      <c r="DKA847" s="396"/>
      <c r="DKB847" s="396"/>
      <c r="DKC847" s="396"/>
      <c r="DKD847" s="396"/>
      <c r="DKE847" s="396"/>
      <c r="DKF847" s="396"/>
      <c r="DKG847" s="396"/>
      <c r="DKH847" s="396"/>
      <c r="DKI847" s="396"/>
      <c r="DKJ847" s="396"/>
      <c r="DKK847" s="396"/>
      <c r="DKL847" s="396"/>
      <c r="DKM847" s="396"/>
      <c r="DKN847" s="396"/>
      <c r="DKO847" s="396"/>
      <c r="DKP847" s="396"/>
      <c r="DKQ847" s="396"/>
      <c r="DKR847" s="396"/>
      <c r="DKS847" s="396"/>
      <c r="DKT847" s="396"/>
      <c r="DKU847" s="396"/>
      <c r="DKV847" s="396"/>
      <c r="DKW847" s="396"/>
      <c r="DKX847" s="396"/>
      <c r="DKY847" s="396"/>
      <c r="DKZ847" s="396"/>
      <c r="DLA847" s="396"/>
      <c r="DLB847" s="396"/>
      <c r="DLC847" s="396"/>
      <c r="DLD847" s="396"/>
      <c r="DLE847" s="396"/>
      <c r="DLF847" s="396"/>
      <c r="DLG847" s="396"/>
      <c r="DLH847" s="396"/>
      <c r="DLI847" s="396"/>
      <c r="DLJ847" s="396"/>
      <c r="DLK847" s="396"/>
      <c r="DLL847" s="396"/>
      <c r="DLM847" s="396"/>
      <c r="DLN847" s="396"/>
      <c r="DLO847" s="396"/>
      <c r="DLP847" s="396"/>
      <c r="DLQ847" s="396"/>
      <c r="DLR847" s="396"/>
      <c r="DLS847" s="396"/>
      <c r="DLT847" s="396"/>
      <c r="DLU847" s="396"/>
      <c r="DLV847" s="396"/>
      <c r="DLW847" s="396"/>
      <c r="DLX847" s="396"/>
      <c r="DLY847" s="396"/>
      <c r="DLZ847" s="396"/>
      <c r="DMA847" s="396"/>
      <c r="DMB847" s="396"/>
      <c r="DMC847" s="396"/>
      <c r="DMD847" s="396"/>
      <c r="DME847" s="396"/>
      <c r="DMF847" s="396"/>
      <c r="DMG847" s="396"/>
      <c r="DMH847" s="396"/>
      <c r="DMI847" s="396"/>
      <c r="DMJ847" s="396"/>
      <c r="DMK847" s="396"/>
      <c r="DML847" s="396"/>
      <c r="DMM847" s="396"/>
      <c r="DMN847" s="396"/>
      <c r="DMO847" s="396"/>
      <c r="DMP847" s="396"/>
      <c r="DMQ847" s="396"/>
      <c r="DMR847" s="396"/>
      <c r="DMS847" s="396"/>
      <c r="DMT847" s="396"/>
      <c r="DMU847" s="396"/>
      <c r="DMV847" s="396"/>
      <c r="DMW847" s="396"/>
      <c r="DMX847" s="396"/>
      <c r="DMY847" s="396"/>
      <c r="DMZ847" s="396"/>
      <c r="DNA847" s="396"/>
      <c r="DNB847" s="396"/>
      <c r="DNC847" s="396"/>
      <c r="DND847" s="396"/>
      <c r="DNE847" s="396"/>
      <c r="DNF847" s="396"/>
      <c r="DNG847" s="396"/>
      <c r="DNH847" s="396"/>
      <c r="DNI847" s="396"/>
      <c r="DNJ847" s="396"/>
      <c r="DNK847" s="396"/>
      <c r="DNL847" s="396"/>
      <c r="DNM847" s="396"/>
      <c r="DNN847" s="396"/>
      <c r="DNO847" s="396"/>
      <c r="DNP847" s="396"/>
      <c r="DNQ847" s="396"/>
      <c r="DNR847" s="396"/>
      <c r="DNS847" s="396"/>
      <c r="DNT847" s="396"/>
      <c r="DNU847" s="396"/>
      <c r="DNV847" s="396"/>
      <c r="DNW847" s="396"/>
      <c r="DNX847" s="396"/>
      <c r="DNY847" s="396"/>
      <c r="DNZ847" s="396"/>
      <c r="DOA847" s="396"/>
      <c r="DOB847" s="396"/>
      <c r="DOC847" s="396"/>
      <c r="DOD847" s="396"/>
      <c r="DOE847" s="396"/>
      <c r="DOF847" s="396"/>
      <c r="DOG847" s="396"/>
      <c r="DOH847" s="396"/>
      <c r="DOI847" s="396"/>
      <c r="DOJ847" s="396"/>
      <c r="DOK847" s="396"/>
      <c r="DOL847" s="396"/>
      <c r="DOM847" s="396"/>
      <c r="DON847" s="396"/>
      <c r="DOO847" s="396"/>
      <c r="DOP847" s="396"/>
      <c r="DOQ847" s="396"/>
      <c r="DOR847" s="396"/>
      <c r="DOS847" s="396"/>
      <c r="DOT847" s="396"/>
      <c r="DOU847" s="396"/>
      <c r="DOV847" s="396"/>
      <c r="DOW847" s="396"/>
      <c r="DOX847" s="396"/>
      <c r="DOY847" s="396"/>
      <c r="DOZ847" s="396"/>
      <c r="DPA847" s="396"/>
      <c r="DPB847" s="396"/>
      <c r="DPC847" s="396"/>
      <c r="DPD847" s="396"/>
      <c r="DPE847" s="396"/>
      <c r="DPF847" s="396"/>
      <c r="DPG847" s="396"/>
      <c r="DPH847" s="396"/>
      <c r="DPI847" s="396"/>
      <c r="DPJ847" s="396"/>
      <c r="DPK847" s="396"/>
      <c r="DPL847" s="396"/>
      <c r="DPM847" s="396"/>
      <c r="DPN847" s="396"/>
      <c r="DPO847" s="396"/>
      <c r="DPP847" s="396"/>
      <c r="DPQ847" s="396"/>
      <c r="DPR847" s="396"/>
      <c r="DPS847" s="396"/>
      <c r="DPT847" s="396"/>
      <c r="DPU847" s="396"/>
      <c r="DPV847" s="396"/>
      <c r="DPW847" s="396"/>
      <c r="DPX847" s="396"/>
      <c r="DPY847" s="396"/>
      <c r="DPZ847" s="396"/>
      <c r="DQA847" s="396"/>
      <c r="DQB847" s="396"/>
      <c r="DQC847" s="396"/>
      <c r="DQD847" s="396"/>
      <c r="DQE847" s="396"/>
      <c r="DQF847" s="396"/>
      <c r="DQG847" s="396"/>
      <c r="DQH847" s="396"/>
      <c r="DQI847" s="396"/>
      <c r="DQJ847" s="396"/>
      <c r="DQK847" s="396"/>
      <c r="DQL847" s="396"/>
      <c r="DQM847" s="396"/>
      <c r="DQN847" s="396"/>
      <c r="DQO847" s="396"/>
      <c r="DQP847" s="396"/>
      <c r="DQQ847" s="396"/>
      <c r="DQR847" s="396"/>
      <c r="DQS847" s="396"/>
      <c r="DQT847" s="396"/>
      <c r="DQU847" s="396"/>
      <c r="DQV847" s="396"/>
      <c r="DQW847" s="396"/>
      <c r="DQX847" s="396"/>
      <c r="DQY847" s="396"/>
      <c r="DQZ847" s="396"/>
      <c r="DRA847" s="396"/>
      <c r="DRB847" s="396"/>
      <c r="DRC847" s="396"/>
      <c r="DRD847" s="396"/>
      <c r="DRE847" s="396"/>
      <c r="DRF847" s="396"/>
      <c r="DRG847" s="396"/>
      <c r="DRH847" s="396"/>
      <c r="DRI847" s="396"/>
      <c r="DRJ847" s="396"/>
      <c r="DRK847" s="396"/>
      <c r="DRL847" s="396"/>
      <c r="DRM847" s="396"/>
      <c r="DRN847" s="396"/>
      <c r="DRO847" s="396"/>
      <c r="DRP847" s="396"/>
      <c r="DRQ847" s="396"/>
      <c r="DRR847" s="396"/>
      <c r="DRS847" s="396"/>
      <c r="DRT847" s="396"/>
      <c r="DRU847" s="396"/>
      <c r="DRV847" s="396"/>
      <c r="DRW847" s="396"/>
      <c r="DRX847" s="396"/>
      <c r="DRY847" s="396"/>
      <c r="DRZ847" s="396"/>
      <c r="DSA847" s="396"/>
      <c r="DSB847" s="396"/>
      <c r="DSC847" s="396"/>
      <c r="DSD847" s="396"/>
      <c r="DSE847" s="396"/>
      <c r="DSF847" s="396"/>
      <c r="DSG847" s="396"/>
      <c r="DSH847" s="396"/>
      <c r="DSI847" s="396"/>
      <c r="DSJ847" s="396"/>
      <c r="DSK847" s="396"/>
      <c r="DSL847" s="396"/>
      <c r="DSM847" s="396"/>
      <c r="DSN847" s="396"/>
      <c r="DSO847" s="396"/>
      <c r="DSP847" s="396"/>
      <c r="DSQ847" s="396"/>
      <c r="DSR847" s="396"/>
      <c r="DSS847" s="396"/>
      <c r="DST847" s="396"/>
      <c r="DSU847" s="396"/>
      <c r="DSV847" s="396"/>
      <c r="DSW847" s="396"/>
      <c r="DSX847" s="396"/>
      <c r="DSY847" s="396"/>
      <c r="DSZ847" s="396"/>
      <c r="DTA847" s="396"/>
      <c r="DTB847" s="396"/>
      <c r="DTC847" s="396"/>
      <c r="DTD847" s="396"/>
      <c r="DTE847" s="396"/>
      <c r="DTF847" s="396"/>
      <c r="DTG847" s="396"/>
      <c r="DTH847" s="396"/>
      <c r="DTI847" s="396"/>
      <c r="DTJ847" s="396"/>
      <c r="DTK847" s="396"/>
      <c r="DTL847" s="396"/>
      <c r="DTM847" s="396"/>
      <c r="DTN847" s="396"/>
      <c r="DTO847" s="396"/>
      <c r="DTP847" s="396"/>
      <c r="DTQ847" s="396"/>
      <c r="DTR847" s="396"/>
      <c r="DTS847" s="396"/>
      <c r="DTT847" s="396"/>
      <c r="DTU847" s="396"/>
      <c r="DTV847" s="396"/>
      <c r="DTW847" s="396"/>
      <c r="DTX847" s="396"/>
      <c r="DTY847" s="396"/>
      <c r="DTZ847" s="396"/>
      <c r="DUA847" s="396"/>
      <c r="DUB847" s="396"/>
      <c r="DUC847" s="396"/>
      <c r="DUD847" s="396"/>
      <c r="DUE847" s="396"/>
      <c r="DUF847" s="396"/>
      <c r="DUG847" s="396"/>
      <c r="DUH847" s="396"/>
      <c r="DUI847" s="396"/>
      <c r="DUJ847" s="396"/>
      <c r="DUK847" s="396"/>
      <c r="DUL847" s="396"/>
      <c r="DUM847" s="396"/>
      <c r="DUN847" s="396"/>
      <c r="DUO847" s="396"/>
      <c r="DUP847" s="396"/>
      <c r="DUQ847" s="396"/>
      <c r="DUR847" s="396"/>
      <c r="DUS847" s="396"/>
      <c r="DUT847" s="396"/>
      <c r="DUU847" s="396"/>
      <c r="DUV847" s="396"/>
      <c r="DUW847" s="396"/>
      <c r="DUX847" s="396"/>
      <c r="DUY847" s="396"/>
      <c r="DUZ847" s="396"/>
      <c r="DVA847" s="396"/>
      <c r="DVB847" s="396"/>
      <c r="DVC847" s="396"/>
      <c r="DVD847" s="396"/>
      <c r="DVE847" s="396"/>
      <c r="DVF847" s="396"/>
      <c r="DVG847" s="396"/>
      <c r="DVH847" s="396"/>
      <c r="DVI847" s="396"/>
      <c r="DVJ847" s="396"/>
      <c r="DVK847" s="396"/>
      <c r="DVL847" s="396"/>
      <c r="DVM847" s="396"/>
      <c r="DVN847" s="396"/>
      <c r="DVO847" s="396"/>
      <c r="DVP847" s="396"/>
      <c r="DVQ847" s="396"/>
      <c r="DVR847" s="396"/>
      <c r="DVS847" s="396"/>
      <c r="DVT847" s="396"/>
      <c r="DVU847" s="396"/>
      <c r="DVV847" s="396"/>
      <c r="DVW847" s="396"/>
      <c r="DVX847" s="396"/>
      <c r="DVY847" s="396"/>
      <c r="DVZ847" s="396"/>
      <c r="DWA847" s="396"/>
      <c r="DWB847" s="396"/>
      <c r="DWC847" s="396"/>
      <c r="DWD847" s="396"/>
      <c r="DWE847" s="396"/>
      <c r="DWF847" s="396"/>
      <c r="DWG847" s="396"/>
      <c r="DWH847" s="396"/>
      <c r="DWI847" s="396"/>
      <c r="DWJ847" s="396"/>
      <c r="DWK847" s="396"/>
      <c r="DWL847" s="396"/>
      <c r="DWM847" s="396"/>
      <c r="DWN847" s="396"/>
      <c r="DWO847" s="396"/>
      <c r="DWP847" s="396"/>
      <c r="DWQ847" s="396"/>
      <c r="DWR847" s="396"/>
      <c r="DWS847" s="396"/>
      <c r="DWT847" s="396"/>
      <c r="DWU847" s="396"/>
      <c r="DWV847" s="396"/>
      <c r="DWW847" s="396"/>
      <c r="DWX847" s="396"/>
      <c r="DWY847" s="396"/>
      <c r="DWZ847" s="396"/>
      <c r="DXA847" s="396"/>
      <c r="DXB847" s="396"/>
      <c r="DXC847" s="396"/>
      <c r="DXD847" s="396"/>
      <c r="DXE847" s="396"/>
      <c r="DXF847" s="396"/>
      <c r="DXG847" s="396"/>
      <c r="DXH847" s="396"/>
      <c r="DXI847" s="396"/>
      <c r="DXJ847" s="396"/>
      <c r="DXK847" s="396"/>
      <c r="DXL847" s="396"/>
      <c r="DXM847" s="396"/>
      <c r="DXN847" s="396"/>
      <c r="DXO847" s="396"/>
      <c r="DXP847" s="396"/>
      <c r="DXQ847" s="396"/>
      <c r="DXR847" s="396"/>
      <c r="DXS847" s="396"/>
      <c r="DXT847" s="396"/>
      <c r="DXU847" s="396"/>
      <c r="DXV847" s="396"/>
      <c r="DXW847" s="396"/>
      <c r="DXX847" s="396"/>
      <c r="DXY847" s="396"/>
      <c r="DXZ847" s="396"/>
      <c r="DYA847" s="396"/>
      <c r="DYB847" s="396"/>
      <c r="DYC847" s="396"/>
      <c r="DYD847" s="396"/>
      <c r="DYE847" s="396"/>
      <c r="DYF847" s="396"/>
      <c r="DYG847" s="396"/>
      <c r="DYH847" s="396"/>
      <c r="DYI847" s="396"/>
      <c r="DYJ847" s="396"/>
      <c r="DYK847" s="396"/>
      <c r="DYL847" s="396"/>
      <c r="DYM847" s="396"/>
      <c r="DYN847" s="396"/>
      <c r="DYO847" s="396"/>
      <c r="DYP847" s="396"/>
      <c r="DYQ847" s="396"/>
      <c r="DYR847" s="396"/>
      <c r="DYS847" s="396"/>
      <c r="DYT847" s="396"/>
      <c r="DYU847" s="396"/>
      <c r="DYV847" s="396"/>
      <c r="DYW847" s="396"/>
      <c r="DYX847" s="396"/>
      <c r="DYY847" s="396"/>
      <c r="DYZ847" s="396"/>
      <c r="DZA847" s="396"/>
      <c r="DZB847" s="396"/>
      <c r="DZC847" s="396"/>
      <c r="DZD847" s="396"/>
      <c r="DZE847" s="396"/>
      <c r="DZF847" s="396"/>
      <c r="DZG847" s="396"/>
      <c r="DZH847" s="396"/>
      <c r="DZI847" s="396"/>
      <c r="DZJ847" s="396"/>
      <c r="DZK847" s="396"/>
      <c r="DZL847" s="396"/>
      <c r="DZM847" s="396"/>
      <c r="DZN847" s="396"/>
      <c r="DZO847" s="396"/>
      <c r="DZP847" s="396"/>
      <c r="DZQ847" s="396"/>
      <c r="DZR847" s="396"/>
      <c r="DZS847" s="396"/>
      <c r="DZT847" s="396"/>
      <c r="DZU847" s="396"/>
      <c r="DZV847" s="396"/>
      <c r="DZW847" s="396"/>
      <c r="DZX847" s="396"/>
      <c r="DZY847" s="396"/>
      <c r="DZZ847" s="396"/>
      <c r="EAA847" s="396"/>
      <c r="EAB847" s="396"/>
      <c r="EAC847" s="396"/>
      <c r="EAD847" s="396"/>
      <c r="EAE847" s="396"/>
      <c r="EAF847" s="396"/>
      <c r="EAG847" s="396"/>
      <c r="EAH847" s="396"/>
      <c r="EAI847" s="396"/>
      <c r="EAJ847" s="396"/>
      <c r="EAK847" s="396"/>
      <c r="EAL847" s="396"/>
      <c r="EAM847" s="396"/>
      <c r="EAN847" s="396"/>
      <c r="EAO847" s="396"/>
      <c r="EAP847" s="396"/>
      <c r="EAQ847" s="396"/>
      <c r="EAR847" s="396"/>
      <c r="EAS847" s="396"/>
      <c r="EAT847" s="396"/>
      <c r="EAU847" s="396"/>
      <c r="EAV847" s="396"/>
      <c r="EAW847" s="396"/>
      <c r="EAX847" s="396"/>
      <c r="EAY847" s="396"/>
      <c r="EAZ847" s="396"/>
      <c r="EBA847" s="396"/>
      <c r="EBB847" s="396"/>
      <c r="EBC847" s="396"/>
      <c r="EBD847" s="396"/>
      <c r="EBE847" s="396"/>
      <c r="EBF847" s="396"/>
      <c r="EBG847" s="396"/>
      <c r="EBH847" s="396"/>
      <c r="EBI847" s="396"/>
      <c r="EBJ847" s="396"/>
      <c r="EBK847" s="396"/>
      <c r="EBL847" s="396"/>
      <c r="EBM847" s="396"/>
      <c r="EBN847" s="396"/>
      <c r="EBO847" s="396"/>
      <c r="EBP847" s="396"/>
      <c r="EBQ847" s="396"/>
      <c r="EBR847" s="396"/>
      <c r="EBS847" s="396"/>
      <c r="EBT847" s="396"/>
      <c r="EBU847" s="396"/>
      <c r="EBV847" s="396"/>
      <c r="EBW847" s="396"/>
      <c r="EBX847" s="396"/>
      <c r="EBY847" s="396"/>
      <c r="EBZ847" s="396"/>
      <c r="ECA847" s="396"/>
      <c r="ECB847" s="396"/>
      <c r="ECC847" s="396"/>
      <c r="ECD847" s="396"/>
      <c r="ECE847" s="396"/>
      <c r="ECF847" s="396"/>
      <c r="ECG847" s="396"/>
      <c r="ECH847" s="396"/>
      <c r="ECI847" s="396"/>
      <c r="ECJ847" s="396"/>
      <c r="ECK847" s="396"/>
      <c r="ECL847" s="396"/>
      <c r="ECM847" s="396"/>
      <c r="ECN847" s="396"/>
      <c r="ECO847" s="396"/>
      <c r="ECP847" s="396"/>
      <c r="ECQ847" s="396"/>
      <c r="ECR847" s="396"/>
      <c r="ECS847" s="396"/>
      <c r="ECT847" s="396"/>
      <c r="ECU847" s="396"/>
      <c r="ECV847" s="396"/>
      <c r="ECW847" s="396"/>
      <c r="ECX847" s="396"/>
      <c r="ECY847" s="396"/>
      <c r="ECZ847" s="396"/>
      <c r="EDA847" s="396"/>
      <c r="EDB847" s="396"/>
      <c r="EDC847" s="396"/>
      <c r="EDD847" s="396"/>
      <c r="EDE847" s="396"/>
      <c r="EDF847" s="396"/>
      <c r="EDG847" s="396"/>
      <c r="EDH847" s="396"/>
      <c r="EDI847" s="396"/>
      <c r="EDJ847" s="396"/>
      <c r="EDK847" s="396"/>
      <c r="EDL847" s="396"/>
      <c r="EDM847" s="396"/>
      <c r="EDN847" s="396"/>
      <c r="EDO847" s="396"/>
      <c r="EDP847" s="396"/>
      <c r="EDQ847" s="396"/>
      <c r="EDR847" s="396"/>
      <c r="EDS847" s="396"/>
      <c r="EDT847" s="396"/>
      <c r="EDU847" s="396"/>
      <c r="EDV847" s="396"/>
      <c r="EDW847" s="396"/>
      <c r="EDX847" s="396"/>
      <c r="EDY847" s="396"/>
      <c r="EDZ847" s="396"/>
      <c r="EEA847" s="396"/>
      <c r="EEB847" s="396"/>
      <c r="EEC847" s="396"/>
      <c r="EED847" s="396"/>
      <c r="EEE847" s="396"/>
      <c r="EEF847" s="396"/>
      <c r="EEG847" s="396"/>
      <c r="EEH847" s="396"/>
      <c r="EEI847" s="396"/>
      <c r="EEJ847" s="396"/>
      <c r="EEK847" s="396"/>
      <c r="EEL847" s="396"/>
      <c r="EEM847" s="396"/>
      <c r="EEN847" s="396"/>
      <c r="EEO847" s="396"/>
      <c r="EEP847" s="396"/>
      <c r="EEQ847" s="396"/>
      <c r="EER847" s="396"/>
      <c r="EES847" s="396"/>
      <c r="EET847" s="396"/>
      <c r="EEU847" s="396"/>
      <c r="EEV847" s="396"/>
      <c r="EEW847" s="396"/>
      <c r="EEX847" s="396"/>
      <c r="EEY847" s="396"/>
      <c r="EEZ847" s="396"/>
      <c r="EFA847" s="396"/>
      <c r="EFB847" s="396"/>
      <c r="EFC847" s="396"/>
      <c r="EFD847" s="396"/>
      <c r="EFE847" s="396"/>
      <c r="EFF847" s="396"/>
      <c r="EFG847" s="396"/>
      <c r="EFH847" s="396"/>
      <c r="EFI847" s="396"/>
      <c r="EFJ847" s="396"/>
      <c r="EFK847" s="396"/>
      <c r="EFL847" s="396"/>
      <c r="EFM847" s="396"/>
      <c r="EFN847" s="396"/>
      <c r="EFO847" s="396"/>
      <c r="EFP847" s="396"/>
      <c r="EFQ847" s="396"/>
      <c r="EFR847" s="396"/>
      <c r="EFS847" s="396"/>
      <c r="EFT847" s="396"/>
      <c r="EFU847" s="396"/>
      <c r="EFV847" s="396"/>
      <c r="EFW847" s="396"/>
      <c r="EFX847" s="396"/>
      <c r="EFY847" s="396"/>
      <c r="EFZ847" s="396"/>
      <c r="EGA847" s="396"/>
      <c r="EGB847" s="396"/>
      <c r="EGC847" s="396"/>
      <c r="EGD847" s="396"/>
      <c r="EGE847" s="396"/>
      <c r="EGF847" s="396"/>
      <c r="EGG847" s="396"/>
      <c r="EGH847" s="396"/>
      <c r="EGI847" s="396"/>
      <c r="EGJ847" s="396"/>
      <c r="EGK847" s="396"/>
      <c r="EGL847" s="396"/>
      <c r="EGM847" s="396"/>
      <c r="EGN847" s="396"/>
      <c r="EGO847" s="396"/>
      <c r="EGP847" s="396"/>
      <c r="EGQ847" s="396"/>
      <c r="EGR847" s="396"/>
      <c r="EGS847" s="396"/>
      <c r="EGT847" s="396"/>
      <c r="EGU847" s="396"/>
      <c r="EGV847" s="396"/>
      <c r="EGW847" s="396"/>
      <c r="EGX847" s="396"/>
      <c r="EGY847" s="396"/>
      <c r="EGZ847" s="396"/>
      <c r="EHA847" s="396"/>
      <c r="EHB847" s="396"/>
      <c r="EHC847" s="396"/>
      <c r="EHD847" s="396"/>
      <c r="EHE847" s="396"/>
      <c r="EHF847" s="396"/>
      <c r="EHG847" s="396"/>
      <c r="EHH847" s="396"/>
      <c r="EHI847" s="396"/>
      <c r="EHJ847" s="396"/>
      <c r="EHK847" s="396"/>
      <c r="EHL847" s="396"/>
      <c r="EHM847" s="396"/>
      <c r="EHN847" s="396"/>
      <c r="EHO847" s="396"/>
      <c r="EHP847" s="396"/>
      <c r="EHQ847" s="396"/>
      <c r="EHR847" s="396"/>
      <c r="EHS847" s="396"/>
      <c r="EHT847" s="396"/>
      <c r="EHU847" s="396"/>
      <c r="EHV847" s="396"/>
      <c r="EHW847" s="396"/>
      <c r="EHX847" s="396"/>
      <c r="EHY847" s="396"/>
      <c r="EHZ847" s="396"/>
      <c r="EIA847" s="396"/>
      <c r="EIB847" s="396"/>
      <c r="EIC847" s="396"/>
      <c r="EID847" s="396"/>
      <c r="EIE847" s="396"/>
      <c r="EIF847" s="396"/>
      <c r="EIG847" s="396"/>
      <c r="EIH847" s="396"/>
      <c r="EII847" s="396"/>
      <c r="EIJ847" s="396"/>
      <c r="EIK847" s="396"/>
      <c r="EIL847" s="396"/>
      <c r="EIM847" s="396"/>
      <c r="EIN847" s="396"/>
      <c r="EIO847" s="396"/>
      <c r="EIP847" s="396"/>
      <c r="EIQ847" s="396"/>
      <c r="EIR847" s="396"/>
      <c r="EIS847" s="396"/>
      <c r="EIT847" s="396"/>
      <c r="EIU847" s="396"/>
      <c r="EIV847" s="396"/>
      <c r="EIW847" s="396"/>
      <c r="EIX847" s="396"/>
      <c r="EIY847" s="396"/>
      <c r="EIZ847" s="396"/>
      <c r="EJA847" s="396"/>
      <c r="EJB847" s="396"/>
      <c r="EJC847" s="396"/>
      <c r="EJD847" s="396"/>
      <c r="EJE847" s="396"/>
      <c r="EJF847" s="396"/>
      <c r="EJG847" s="396"/>
      <c r="EJH847" s="396"/>
      <c r="EJI847" s="396"/>
      <c r="EJJ847" s="396"/>
      <c r="EJK847" s="396"/>
      <c r="EJL847" s="396"/>
      <c r="EJM847" s="396"/>
      <c r="EJN847" s="396"/>
      <c r="EJO847" s="396"/>
      <c r="EJP847" s="396"/>
      <c r="EJQ847" s="396"/>
      <c r="EJR847" s="396"/>
      <c r="EJS847" s="396"/>
      <c r="EJT847" s="396"/>
      <c r="EJU847" s="396"/>
      <c r="EJV847" s="396"/>
      <c r="EJW847" s="396"/>
      <c r="EJX847" s="396"/>
      <c r="EJY847" s="396"/>
      <c r="EJZ847" s="396"/>
      <c r="EKA847" s="396"/>
      <c r="EKB847" s="396"/>
      <c r="EKC847" s="396"/>
      <c r="EKD847" s="396"/>
      <c r="EKE847" s="396"/>
      <c r="EKF847" s="396"/>
      <c r="EKG847" s="396"/>
      <c r="EKH847" s="396"/>
      <c r="EKI847" s="396"/>
      <c r="EKJ847" s="396"/>
      <c r="EKK847" s="396"/>
      <c r="EKL847" s="396"/>
      <c r="EKM847" s="396"/>
      <c r="EKN847" s="396"/>
      <c r="EKO847" s="396"/>
      <c r="EKP847" s="396"/>
      <c r="EKQ847" s="396"/>
      <c r="EKR847" s="396"/>
      <c r="EKS847" s="396"/>
      <c r="EKT847" s="396"/>
      <c r="EKU847" s="396"/>
      <c r="EKV847" s="396"/>
      <c r="EKW847" s="396"/>
      <c r="EKX847" s="396"/>
      <c r="EKY847" s="396"/>
      <c r="EKZ847" s="396"/>
      <c r="ELA847" s="396"/>
      <c r="ELB847" s="396"/>
      <c r="ELC847" s="396"/>
      <c r="ELD847" s="396"/>
      <c r="ELE847" s="396"/>
      <c r="ELF847" s="396"/>
      <c r="ELG847" s="396"/>
      <c r="ELH847" s="396"/>
      <c r="ELI847" s="396"/>
      <c r="ELJ847" s="396"/>
      <c r="ELK847" s="396"/>
      <c r="ELL847" s="396"/>
      <c r="ELM847" s="396"/>
      <c r="ELN847" s="396"/>
      <c r="ELO847" s="396"/>
      <c r="ELP847" s="396"/>
      <c r="ELQ847" s="396"/>
      <c r="ELR847" s="396"/>
      <c r="ELS847" s="396"/>
      <c r="ELT847" s="396"/>
      <c r="ELU847" s="396"/>
      <c r="ELV847" s="396"/>
      <c r="ELW847" s="396"/>
      <c r="ELX847" s="396"/>
      <c r="ELY847" s="396"/>
      <c r="ELZ847" s="396"/>
      <c r="EMA847" s="396"/>
      <c r="EMB847" s="396"/>
      <c r="EMC847" s="396"/>
      <c r="EMD847" s="396"/>
      <c r="EME847" s="396"/>
      <c r="EMF847" s="396"/>
      <c r="EMG847" s="396"/>
      <c r="EMH847" s="396"/>
      <c r="EMI847" s="396"/>
      <c r="EMJ847" s="396"/>
      <c r="EMK847" s="396"/>
      <c r="EML847" s="396"/>
      <c r="EMM847" s="396"/>
      <c r="EMN847" s="396"/>
      <c r="EMO847" s="396"/>
      <c r="EMP847" s="396"/>
      <c r="EMQ847" s="396"/>
      <c r="EMR847" s="396"/>
      <c r="EMS847" s="396"/>
      <c r="EMT847" s="396"/>
      <c r="EMU847" s="396"/>
      <c r="EMV847" s="396"/>
      <c r="EMW847" s="396"/>
      <c r="EMX847" s="396"/>
      <c r="EMY847" s="396"/>
      <c r="EMZ847" s="396"/>
      <c r="ENA847" s="396"/>
      <c r="ENB847" s="396"/>
      <c r="ENC847" s="396"/>
      <c r="END847" s="396"/>
      <c r="ENE847" s="396"/>
      <c r="ENF847" s="396"/>
      <c r="ENG847" s="396"/>
      <c r="ENH847" s="396"/>
      <c r="ENI847" s="396"/>
      <c r="ENJ847" s="396"/>
      <c r="ENK847" s="396"/>
      <c r="ENL847" s="396"/>
      <c r="ENM847" s="396"/>
      <c r="ENN847" s="396"/>
      <c r="ENO847" s="396"/>
      <c r="ENP847" s="396"/>
      <c r="ENQ847" s="396"/>
      <c r="ENR847" s="396"/>
      <c r="ENS847" s="396"/>
      <c r="ENT847" s="396"/>
      <c r="ENU847" s="396"/>
      <c r="ENV847" s="396"/>
      <c r="ENW847" s="396"/>
      <c r="ENX847" s="396"/>
      <c r="ENY847" s="396"/>
      <c r="ENZ847" s="396"/>
      <c r="EOA847" s="396"/>
      <c r="EOB847" s="396"/>
      <c r="EOC847" s="396"/>
      <c r="EOD847" s="396"/>
      <c r="EOE847" s="396"/>
      <c r="EOF847" s="396"/>
      <c r="EOG847" s="396"/>
      <c r="EOH847" s="396"/>
      <c r="EOI847" s="396"/>
      <c r="EOJ847" s="396"/>
      <c r="EOK847" s="396"/>
      <c r="EOL847" s="396"/>
      <c r="EOM847" s="396"/>
      <c r="EON847" s="396"/>
      <c r="EOO847" s="396"/>
      <c r="EOP847" s="396"/>
      <c r="EOQ847" s="396"/>
      <c r="EOR847" s="396"/>
      <c r="EOS847" s="396"/>
      <c r="EOT847" s="396"/>
      <c r="EOU847" s="396"/>
      <c r="EOV847" s="396"/>
      <c r="EOW847" s="396"/>
      <c r="EOX847" s="396"/>
      <c r="EOY847" s="396"/>
      <c r="EOZ847" s="396"/>
      <c r="EPA847" s="396"/>
      <c r="EPB847" s="396"/>
      <c r="EPC847" s="396"/>
      <c r="EPD847" s="396"/>
      <c r="EPE847" s="396"/>
      <c r="EPF847" s="396"/>
      <c r="EPG847" s="396"/>
      <c r="EPH847" s="396"/>
      <c r="EPI847" s="396"/>
      <c r="EPJ847" s="396"/>
      <c r="EPK847" s="396"/>
      <c r="EPL847" s="396"/>
      <c r="EPM847" s="396"/>
      <c r="EPN847" s="396"/>
      <c r="EPO847" s="396"/>
      <c r="EPP847" s="396"/>
      <c r="EPQ847" s="396"/>
      <c r="EPR847" s="396"/>
      <c r="EPS847" s="396"/>
      <c r="EPT847" s="396"/>
      <c r="EPU847" s="396"/>
      <c r="EPV847" s="396"/>
      <c r="EPW847" s="396"/>
      <c r="EPX847" s="396"/>
      <c r="EPY847" s="396"/>
      <c r="EPZ847" s="396"/>
      <c r="EQA847" s="396"/>
      <c r="EQB847" s="396"/>
      <c r="EQC847" s="396"/>
      <c r="EQD847" s="396"/>
      <c r="EQE847" s="396"/>
      <c r="EQF847" s="396"/>
      <c r="EQG847" s="396"/>
      <c r="EQH847" s="396"/>
      <c r="EQI847" s="396"/>
      <c r="EQJ847" s="396"/>
      <c r="EQK847" s="396"/>
      <c r="EQL847" s="396"/>
      <c r="EQM847" s="396"/>
      <c r="EQN847" s="396"/>
      <c r="EQO847" s="396"/>
      <c r="EQP847" s="396"/>
      <c r="EQQ847" s="396"/>
      <c r="EQR847" s="396"/>
      <c r="EQS847" s="396"/>
      <c r="EQT847" s="396"/>
      <c r="EQU847" s="396"/>
      <c r="EQV847" s="396"/>
      <c r="EQW847" s="396"/>
      <c r="EQX847" s="396"/>
      <c r="EQY847" s="396"/>
      <c r="EQZ847" s="396"/>
      <c r="ERA847" s="396"/>
      <c r="ERB847" s="396"/>
      <c r="ERC847" s="396"/>
      <c r="ERD847" s="396"/>
      <c r="ERE847" s="396"/>
      <c r="ERF847" s="396"/>
      <c r="ERG847" s="396"/>
      <c r="ERH847" s="396"/>
      <c r="ERI847" s="396"/>
      <c r="ERJ847" s="396"/>
      <c r="ERK847" s="396"/>
      <c r="ERL847" s="396"/>
      <c r="ERM847" s="396"/>
      <c r="ERN847" s="396"/>
      <c r="ERO847" s="396"/>
      <c r="ERP847" s="396"/>
      <c r="ERQ847" s="396"/>
      <c r="ERR847" s="396"/>
      <c r="ERS847" s="396"/>
      <c r="ERT847" s="396"/>
      <c r="ERU847" s="396"/>
      <c r="ERV847" s="396"/>
      <c r="ERW847" s="396"/>
      <c r="ERX847" s="396"/>
      <c r="ERY847" s="396"/>
      <c r="ERZ847" s="396"/>
      <c r="ESA847" s="396"/>
      <c r="ESB847" s="396"/>
      <c r="ESC847" s="396"/>
      <c r="ESD847" s="396"/>
      <c r="ESE847" s="396"/>
      <c r="ESF847" s="396"/>
      <c r="ESG847" s="396"/>
      <c r="ESH847" s="396"/>
      <c r="ESI847" s="396"/>
      <c r="ESJ847" s="396"/>
      <c r="ESK847" s="396"/>
      <c r="ESL847" s="396"/>
      <c r="ESM847" s="396"/>
      <c r="ESN847" s="396"/>
      <c r="ESO847" s="396"/>
      <c r="ESP847" s="396"/>
      <c r="ESQ847" s="396"/>
      <c r="ESR847" s="396"/>
      <c r="ESS847" s="396"/>
      <c r="EST847" s="396"/>
      <c r="ESU847" s="396"/>
      <c r="ESV847" s="396"/>
      <c r="ESW847" s="396"/>
      <c r="ESX847" s="396"/>
      <c r="ESY847" s="396"/>
      <c r="ESZ847" s="396"/>
      <c r="ETA847" s="396"/>
      <c r="ETB847" s="396"/>
      <c r="ETC847" s="396"/>
      <c r="ETD847" s="396"/>
      <c r="ETE847" s="396"/>
      <c r="ETF847" s="396"/>
      <c r="ETG847" s="396"/>
      <c r="ETH847" s="396"/>
      <c r="ETI847" s="396"/>
      <c r="ETJ847" s="396"/>
      <c r="ETK847" s="396"/>
      <c r="ETL847" s="396"/>
      <c r="ETM847" s="396"/>
      <c r="ETN847" s="396"/>
      <c r="ETO847" s="396"/>
      <c r="ETP847" s="396"/>
      <c r="ETQ847" s="396"/>
      <c r="ETR847" s="396"/>
      <c r="ETS847" s="396"/>
      <c r="ETT847" s="396"/>
      <c r="ETU847" s="396"/>
      <c r="ETV847" s="396"/>
      <c r="ETW847" s="396"/>
      <c r="ETX847" s="396"/>
      <c r="ETY847" s="396"/>
      <c r="ETZ847" s="396"/>
      <c r="EUA847" s="396"/>
      <c r="EUB847" s="396"/>
      <c r="EUC847" s="396"/>
      <c r="EUD847" s="396"/>
      <c r="EUE847" s="396"/>
      <c r="EUF847" s="396"/>
      <c r="EUG847" s="396"/>
      <c r="EUH847" s="396"/>
      <c r="EUI847" s="396"/>
      <c r="EUJ847" s="396"/>
      <c r="EUK847" s="396"/>
      <c r="EUL847" s="396"/>
      <c r="EUM847" s="396"/>
      <c r="EUN847" s="396"/>
      <c r="EUO847" s="396"/>
      <c r="EUP847" s="396"/>
      <c r="EUQ847" s="396"/>
      <c r="EUR847" s="396"/>
      <c r="EUS847" s="396"/>
      <c r="EUT847" s="396"/>
      <c r="EUU847" s="396"/>
      <c r="EUV847" s="396"/>
      <c r="EUW847" s="396"/>
      <c r="EUX847" s="396"/>
      <c r="EUY847" s="396"/>
      <c r="EUZ847" s="396"/>
      <c r="EVA847" s="396"/>
      <c r="EVB847" s="396"/>
      <c r="EVC847" s="396"/>
      <c r="EVD847" s="396"/>
      <c r="EVE847" s="396"/>
      <c r="EVF847" s="396"/>
      <c r="EVG847" s="396"/>
      <c r="EVH847" s="396"/>
      <c r="EVI847" s="396"/>
      <c r="EVJ847" s="396"/>
      <c r="EVK847" s="396"/>
      <c r="EVL847" s="396"/>
      <c r="EVM847" s="396"/>
      <c r="EVN847" s="396"/>
      <c r="EVO847" s="396"/>
      <c r="EVP847" s="396"/>
      <c r="EVQ847" s="396"/>
      <c r="EVR847" s="396"/>
      <c r="EVS847" s="396"/>
      <c r="EVT847" s="396"/>
      <c r="EVU847" s="396"/>
      <c r="EVV847" s="396"/>
      <c r="EVW847" s="396"/>
      <c r="EVX847" s="396"/>
      <c r="EVY847" s="396"/>
      <c r="EVZ847" s="396"/>
      <c r="EWA847" s="396"/>
      <c r="EWB847" s="396"/>
      <c r="EWC847" s="396"/>
      <c r="EWD847" s="396"/>
      <c r="EWE847" s="396"/>
      <c r="EWF847" s="396"/>
      <c r="EWG847" s="396"/>
      <c r="EWH847" s="396"/>
      <c r="EWI847" s="396"/>
      <c r="EWJ847" s="396"/>
      <c r="EWK847" s="396"/>
      <c r="EWL847" s="396"/>
      <c r="EWM847" s="396"/>
      <c r="EWN847" s="396"/>
      <c r="EWO847" s="396"/>
      <c r="EWP847" s="396"/>
      <c r="EWQ847" s="396"/>
      <c r="EWR847" s="396"/>
      <c r="EWS847" s="396"/>
      <c r="EWT847" s="396"/>
      <c r="EWU847" s="396"/>
      <c r="EWV847" s="396"/>
      <c r="EWW847" s="396"/>
      <c r="EWX847" s="396"/>
      <c r="EWY847" s="396"/>
      <c r="EWZ847" s="396"/>
      <c r="EXA847" s="396"/>
      <c r="EXB847" s="396"/>
      <c r="EXC847" s="396"/>
      <c r="EXD847" s="396"/>
      <c r="EXE847" s="396"/>
      <c r="EXF847" s="396"/>
      <c r="EXG847" s="396"/>
      <c r="EXH847" s="396"/>
      <c r="EXI847" s="396"/>
      <c r="EXJ847" s="396"/>
      <c r="EXK847" s="396"/>
      <c r="EXL847" s="396"/>
      <c r="EXM847" s="396"/>
      <c r="EXN847" s="396"/>
      <c r="EXO847" s="396"/>
      <c r="EXP847" s="396"/>
      <c r="EXQ847" s="396"/>
      <c r="EXR847" s="396"/>
      <c r="EXS847" s="396"/>
      <c r="EXT847" s="396"/>
      <c r="EXU847" s="396"/>
      <c r="EXV847" s="396"/>
      <c r="EXW847" s="396"/>
      <c r="EXX847" s="396"/>
      <c r="EXY847" s="396"/>
      <c r="EXZ847" s="396"/>
      <c r="EYA847" s="396"/>
      <c r="EYB847" s="396"/>
      <c r="EYC847" s="396"/>
      <c r="EYD847" s="396"/>
      <c r="EYE847" s="396"/>
      <c r="EYF847" s="396"/>
      <c r="EYG847" s="396"/>
      <c r="EYH847" s="396"/>
      <c r="EYI847" s="396"/>
      <c r="EYJ847" s="396"/>
      <c r="EYK847" s="396"/>
      <c r="EYL847" s="396"/>
      <c r="EYM847" s="396"/>
      <c r="EYN847" s="396"/>
      <c r="EYO847" s="396"/>
      <c r="EYP847" s="396"/>
      <c r="EYQ847" s="396"/>
      <c r="EYR847" s="396"/>
      <c r="EYS847" s="396"/>
      <c r="EYT847" s="396"/>
      <c r="EYU847" s="396"/>
      <c r="EYV847" s="396"/>
      <c r="EYW847" s="396"/>
      <c r="EYX847" s="396"/>
      <c r="EYY847" s="396"/>
      <c r="EYZ847" s="396"/>
      <c r="EZA847" s="396"/>
      <c r="EZB847" s="396"/>
      <c r="EZC847" s="396"/>
      <c r="EZD847" s="396"/>
      <c r="EZE847" s="396"/>
      <c r="EZF847" s="396"/>
      <c r="EZG847" s="396"/>
      <c r="EZH847" s="396"/>
      <c r="EZI847" s="396"/>
      <c r="EZJ847" s="396"/>
      <c r="EZK847" s="396"/>
      <c r="EZL847" s="396"/>
      <c r="EZM847" s="396"/>
      <c r="EZN847" s="396"/>
      <c r="EZO847" s="396"/>
      <c r="EZP847" s="396"/>
      <c r="EZQ847" s="396"/>
      <c r="EZR847" s="396"/>
      <c r="EZS847" s="396"/>
      <c r="EZT847" s="396"/>
      <c r="EZU847" s="396"/>
      <c r="EZV847" s="396"/>
      <c r="EZW847" s="396"/>
      <c r="EZX847" s="396"/>
      <c r="EZY847" s="396"/>
      <c r="EZZ847" s="396"/>
      <c r="FAA847" s="396"/>
      <c r="FAB847" s="396"/>
      <c r="FAC847" s="396"/>
      <c r="FAD847" s="396"/>
      <c r="FAE847" s="396"/>
      <c r="FAF847" s="396"/>
      <c r="FAG847" s="396"/>
      <c r="FAH847" s="396"/>
      <c r="FAI847" s="396"/>
      <c r="FAJ847" s="396"/>
      <c r="FAK847" s="396"/>
      <c r="FAL847" s="396"/>
      <c r="FAM847" s="396"/>
      <c r="FAN847" s="396"/>
      <c r="FAO847" s="396"/>
      <c r="FAP847" s="396"/>
      <c r="FAQ847" s="396"/>
      <c r="FAR847" s="396"/>
      <c r="FAS847" s="396"/>
      <c r="FAT847" s="396"/>
      <c r="FAU847" s="396"/>
      <c r="FAV847" s="396"/>
      <c r="FAW847" s="396"/>
      <c r="FAX847" s="396"/>
      <c r="FAY847" s="396"/>
      <c r="FAZ847" s="396"/>
      <c r="FBA847" s="396"/>
      <c r="FBB847" s="396"/>
      <c r="FBC847" s="396"/>
      <c r="FBD847" s="396"/>
      <c r="FBE847" s="396"/>
      <c r="FBF847" s="396"/>
      <c r="FBG847" s="396"/>
      <c r="FBH847" s="396"/>
      <c r="FBI847" s="396"/>
      <c r="FBJ847" s="396"/>
      <c r="FBK847" s="396"/>
      <c r="FBL847" s="396"/>
      <c r="FBM847" s="396"/>
      <c r="FBN847" s="396"/>
      <c r="FBO847" s="396"/>
      <c r="FBP847" s="396"/>
      <c r="FBQ847" s="396"/>
      <c r="FBR847" s="396"/>
      <c r="FBS847" s="396"/>
      <c r="FBT847" s="396"/>
      <c r="FBU847" s="396"/>
      <c r="FBV847" s="396"/>
      <c r="FBW847" s="396"/>
      <c r="FBX847" s="396"/>
      <c r="FBY847" s="396"/>
      <c r="FBZ847" s="396"/>
      <c r="FCA847" s="396"/>
      <c r="FCB847" s="396"/>
      <c r="FCC847" s="396"/>
      <c r="FCD847" s="396"/>
      <c r="FCE847" s="396"/>
      <c r="FCF847" s="396"/>
      <c r="FCG847" s="396"/>
      <c r="FCH847" s="396"/>
      <c r="FCI847" s="396"/>
      <c r="FCJ847" s="396"/>
      <c r="FCK847" s="396"/>
      <c r="FCL847" s="396"/>
      <c r="FCM847" s="396"/>
      <c r="FCN847" s="396"/>
      <c r="FCO847" s="396"/>
      <c r="FCP847" s="396"/>
      <c r="FCQ847" s="396"/>
      <c r="FCR847" s="396"/>
      <c r="FCS847" s="396"/>
      <c r="FCT847" s="396"/>
      <c r="FCU847" s="396"/>
      <c r="FCV847" s="396"/>
      <c r="FCW847" s="396"/>
      <c r="FCX847" s="396"/>
      <c r="FCY847" s="396"/>
      <c r="FCZ847" s="396"/>
      <c r="FDA847" s="396"/>
      <c r="FDB847" s="396"/>
      <c r="FDC847" s="396"/>
      <c r="FDD847" s="396"/>
      <c r="FDE847" s="396"/>
      <c r="FDF847" s="396"/>
      <c r="FDG847" s="396"/>
      <c r="FDH847" s="396"/>
      <c r="FDI847" s="396"/>
      <c r="FDJ847" s="396"/>
      <c r="FDK847" s="396"/>
      <c r="FDL847" s="396"/>
      <c r="FDM847" s="396"/>
      <c r="FDN847" s="396"/>
      <c r="FDO847" s="396"/>
      <c r="FDP847" s="396"/>
      <c r="FDQ847" s="396"/>
      <c r="FDR847" s="396"/>
      <c r="FDS847" s="396"/>
      <c r="FDT847" s="396"/>
      <c r="FDU847" s="396"/>
      <c r="FDV847" s="396"/>
      <c r="FDW847" s="396"/>
      <c r="FDX847" s="396"/>
      <c r="FDY847" s="396"/>
      <c r="FDZ847" s="396"/>
      <c r="FEA847" s="396"/>
      <c r="FEB847" s="396"/>
      <c r="FEC847" s="396"/>
      <c r="FED847" s="396"/>
      <c r="FEE847" s="396"/>
      <c r="FEF847" s="396"/>
      <c r="FEG847" s="396"/>
      <c r="FEH847" s="396"/>
      <c r="FEI847" s="396"/>
      <c r="FEJ847" s="396"/>
      <c r="FEK847" s="396"/>
      <c r="FEL847" s="396"/>
      <c r="FEM847" s="396"/>
      <c r="FEN847" s="396"/>
      <c r="FEO847" s="396"/>
      <c r="FEP847" s="396"/>
      <c r="FEQ847" s="396"/>
      <c r="FER847" s="396"/>
      <c r="FES847" s="396"/>
      <c r="FET847" s="396"/>
      <c r="FEU847" s="396"/>
      <c r="FEV847" s="396"/>
      <c r="FEW847" s="396"/>
      <c r="FEX847" s="396"/>
      <c r="FEY847" s="396"/>
      <c r="FEZ847" s="396"/>
      <c r="FFA847" s="396"/>
      <c r="FFB847" s="396"/>
      <c r="FFC847" s="396"/>
      <c r="FFD847" s="396"/>
      <c r="FFE847" s="396"/>
      <c r="FFF847" s="396"/>
      <c r="FFG847" s="396"/>
      <c r="FFH847" s="396"/>
      <c r="FFI847" s="396"/>
      <c r="FFJ847" s="396"/>
      <c r="FFK847" s="396"/>
      <c r="FFL847" s="396"/>
      <c r="FFM847" s="396"/>
      <c r="FFN847" s="396"/>
      <c r="FFO847" s="396"/>
      <c r="FFP847" s="396"/>
      <c r="FFQ847" s="396"/>
      <c r="FFR847" s="396"/>
      <c r="FFS847" s="396"/>
      <c r="FFT847" s="396"/>
      <c r="FFU847" s="396"/>
      <c r="FFV847" s="396"/>
      <c r="FFW847" s="396"/>
      <c r="FFX847" s="396"/>
      <c r="FFY847" s="396"/>
      <c r="FFZ847" s="396"/>
      <c r="FGA847" s="396"/>
      <c r="FGB847" s="396"/>
      <c r="FGC847" s="396"/>
      <c r="FGD847" s="396"/>
      <c r="FGE847" s="396"/>
      <c r="FGF847" s="396"/>
      <c r="FGG847" s="396"/>
      <c r="FGH847" s="396"/>
      <c r="FGI847" s="396"/>
      <c r="FGJ847" s="396"/>
      <c r="FGK847" s="396"/>
      <c r="FGL847" s="396"/>
      <c r="FGM847" s="396"/>
      <c r="FGN847" s="396"/>
      <c r="FGO847" s="396"/>
      <c r="FGP847" s="396"/>
      <c r="FGQ847" s="396"/>
      <c r="FGR847" s="396"/>
      <c r="FGS847" s="396"/>
      <c r="FGT847" s="396"/>
      <c r="FGU847" s="396"/>
      <c r="FGV847" s="396"/>
      <c r="FGW847" s="396"/>
      <c r="FGX847" s="396"/>
      <c r="FGY847" s="396"/>
      <c r="FGZ847" s="396"/>
      <c r="FHA847" s="396"/>
      <c r="FHB847" s="396"/>
      <c r="FHC847" s="396"/>
      <c r="FHD847" s="396"/>
      <c r="FHE847" s="396"/>
      <c r="FHF847" s="396"/>
      <c r="FHG847" s="396"/>
      <c r="FHH847" s="396"/>
      <c r="FHI847" s="396"/>
      <c r="FHJ847" s="396"/>
      <c r="FHK847" s="396"/>
      <c r="FHL847" s="396"/>
      <c r="FHM847" s="396"/>
      <c r="FHN847" s="396"/>
      <c r="FHO847" s="396"/>
      <c r="FHP847" s="396"/>
      <c r="FHQ847" s="396"/>
      <c r="FHR847" s="396"/>
      <c r="FHS847" s="396"/>
      <c r="FHT847" s="396"/>
      <c r="FHU847" s="396"/>
      <c r="FHV847" s="396"/>
      <c r="FHW847" s="396"/>
      <c r="FHX847" s="396"/>
      <c r="FHY847" s="396"/>
      <c r="FHZ847" s="396"/>
      <c r="FIA847" s="396"/>
      <c r="FIB847" s="396"/>
      <c r="FIC847" s="396"/>
      <c r="FID847" s="396"/>
      <c r="FIE847" s="396"/>
      <c r="FIF847" s="396"/>
      <c r="FIG847" s="396"/>
      <c r="FIH847" s="396"/>
      <c r="FII847" s="396"/>
      <c r="FIJ847" s="396"/>
      <c r="FIK847" s="396"/>
      <c r="FIL847" s="396"/>
      <c r="FIM847" s="396"/>
      <c r="FIN847" s="396"/>
      <c r="FIO847" s="396"/>
      <c r="FIP847" s="396"/>
      <c r="FIQ847" s="396"/>
      <c r="FIR847" s="396"/>
      <c r="FIS847" s="396"/>
      <c r="FIT847" s="396"/>
      <c r="FIU847" s="396"/>
      <c r="FIV847" s="396"/>
      <c r="FIW847" s="396"/>
      <c r="FIX847" s="396"/>
      <c r="FIY847" s="396"/>
      <c r="FIZ847" s="396"/>
      <c r="FJA847" s="396"/>
      <c r="FJB847" s="396"/>
      <c r="FJC847" s="396"/>
      <c r="FJD847" s="396"/>
      <c r="FJE847" s="396"/>
      <c r="FJF847" s="396"/>
      <c r="FJG847" s="396"/>
      <c r="FJH847" s="396"/>
      <c r="FJI847" s="396"/>
      <c r="FJJ847" s="396"/>
      <c r="FJK847" s="396"/>
      <c r="FJL847" s="396"/>
      <c r="FJM847" s="396"/>
      <c r="FJN847" s="396"/>
      <c r="FJO847" s="396"/>
      <c r="FJP847" s="396"/>
      <c r="FJQ847" s="396"/>
      <c r="FJR847" s="396"/>
      <c r="FJS847" s="396"/>
      <c r="FJT847" s="396"/>
      <c r="FJU847" s="396"/>
      <c r="FJV847" s="396"/>
      <c r="FJW847" s="396"/>
      <c r="FJX847" s="396"/>
      <c r="FJY847" s="396"/>
      <c r="FJZ847" s="396"/>
      <c r="FKA847" s="396"/>
      <c r="FKB847" s="396"/>
      <c r="FKC847" s="396"/>
      <c r="FKD847" s="396"/>
      <c r="FKE847" s="396"/>
      <c r="FKF847" s="396"/>
      <c r="FKG847" s="396"/>
      <c r="FKH847" s="396"/>
      <c r="FKI847" s="396"/>
      <c r="FKJ847" s="396"/>
      <c r="FKK847" s="396"/>
      <c r="FKL847" s="396"/>
      <c r="FKM847" s="396"/>
      <c r="FKN847" s="396"/>
      <c r="FKO847" s="396"/>
      <c r="FKP847" s="396"/>
      <c r="FKQ847" s="396"/>
      <c r="FKR847" s="396"/>
      <c r="FKS847" s="396"/>
      <c r="FKT847" s="396"/>
      <c r="FKU847" s="396"/>
      <c r="FKV847" s="396"/>
      <c r="FKW847" s="396"/>
      <c r="FKX847" s="396"/>
      <c r="FKY847" s="396"/>
      <c r="FKZ847" s="396"/>
      <c r="FLA847" s="396"/>
      <c r="FLB847" s="396"/>
      <c r="FLC847" s="396"/>
      <c r="FLD847" s="396"/>
      <c r="FLE847" s="396"/>
      <c r="FLF847" s="396"/>
      <c r="FLG847" s="396"/>
      <c r="FLH847" s="396"/>
      <c r="FLI847" s="396"/>
      <c r="FLJ847" s="396"/>
      <c r="FLK847" s="396"/>
      <c r="FLL847" s="396"/>
      <c r="FLM847" s="396"/>
      <c r="FLN847" s="396"/>
      <c r="FLO847" s="396"/>
      <c r="FLP847" s="396"/>
      <c r="FLQ847" s="396"/>
      <c r="FLR847" s="396"/>
      <c r="FLS847" s="396"/>
      <c r="FLT847" s="396"/>
      <c r="FLU847" s="396"/>
      <c r="FLV847" s="396"/>
      <c r="FLW847" s="396"/>
      <c r="FLX847" s="396"/>
      <c r="FLY847" s="396"/>
      <c r="FLZ847" s="396"/>
      <c r="FMA847" s="396"/>
      <c r="FMB847" s="396"/>
      <c r="FMC847" s="396"/>
      <c r="FMD847" s="396"/>
      <c r="FME847" s="396"/>
      <c r="FMF847" s="396"/>
      <c r="FMG847" s="396"/>
      <c r="FMH847" s="396"/>
      <c r="FMI847" s="396"/>
      <c r="FMJ847" s="396"/>
      <c r="FMK847" s="396"/>
      <c r="FML847" s="396"/>
      <c r="FMM847" s="396"/>
      <c r="FMN847" s="396"/>
      <c r="FMO847" s="396"/>
      <c r="FMP847" s="396"/>
      <c r="FMQ847" s="396"/>
      <c r="FMR847" s="396"/>
      <c r="FMS847" s="396"/>
      <c r="FMT847" s="396"/>
      <c r="FMU847" s="396"/>
      <c r="FMV847" s="396"/>
      <c r="FMW847" s="396"/>
      <c r="FMX847" s="396"/>
      <c r="FMY847" s="396"/>
      <c r="FMZ847" s="396"/>
      <c r="FNA847" s="396"/>
      <c r="FNB847" s="396"/>
      <c r="FNC847" s="396"/>
      <c r="FND847" s="396"/>
      <c r="FNE847" s="396"/>
      <c r="FNF847" s="396"/>
      <c r="FNG847" s="396"/>
      <c r="FNH847" s="396"/>
      <c r="FNI847" s="396"/>
      <c r="FNJ847" s="396"/>
      <c r="FNK847" s="396"/>
      <c r="FNL847" s="396"/>
      <c r="FNM847" s="396"/>
      <c r="FNN847" s="396"/>
      <c r="FNO847" s="396"/>
      <c r="FNP847" s="396"/>
      <c r="FNQ847" s="396"/>
      <c r="FNR847" s="396"/>
      <c r="FNS847" s="396"/>
      <c r="FNT847" s="396"/>
      <c r="FNU847" s="396"/>
      <c r="FNV847" s="396"/>
      <c r="FNW847" s="396"/>
      <c r="FNX847" s="396"/>
      <c r="FNY847" s="396"/>
      <c r="FNZ847" s="396"/>
      <c r="FOA847" s="396"/>
      <c r="FOB847" s="396"/>
      <c r="FOC847" s="396"/>
      <c r="FOD847" s="396"/>
      <c r="FOE847" s="396"/>
      <c r="FOF847" s="396"/>
      <c r="FOG847" s="396"/>
      <c r="FOH847" s="396"/>
      <c r="FOI847" s="396"/>
      <c r="FOJ847" s="396"/>
      <c r="FOK847" s="396"/>
      <c r="FOL847" s="396"/>
      <c r="FOM847" s="396"/>
      <c r="FON847" s="396"/>
      <c r="FOO847" s="396"/>
      <c r="FOP847" s="396"/>
      <c r="FOQ847" s="396"/>
      <c r="FOR847" s="396"/>
      <c r="FOS847" s="396"/>
      <c r="FOT847" s="396"/>
      <c r="FOU847" s="396"/>
      <c r="FOV847" s="396"/>
      <c r="FOW847" s="396"/>
      <c r="FOX847" s="396"/>
      <c r="FOY847" s="396"/>
      <c r="FOZ847" s="396"/>
      <c r="FPA847" s="396"/>
      <c r="FPB847" s="396"/>
      <c r="FPC847" s="396"/>
      <c r="FPD847" s="396"/>
      <c r="FPE847" s="396"/>
      <c r="FPF847" s="396"/>
      <c r="FPG847" s="396"/>
      <c r="FPH847" s="396"/>
      <c r="FPI847" s="396"/>
      <c r="FPJ847" s="396"/>
      <c r="FPK847" s="396"/>
      <c r="FPL847" s="396"/>
      <c r="FPM847" s="396"/>
      <c r="FPN847" s="396"/>
      <c r="FPO847" s="396"/>
      <c r="FPP847" s="396"/>
      <c r="FPQ847" s="396"/>
      <c r="FPR847" s="396"/>
      <c r="FPS847" s="396"/>
      <c r="FPT847" s="396"/>
      <c r="FPU847" s="396"/>
      <c r="FPV847" s="396"/>
      <c r="FPW847" s="396"/>
      <c r="FPX847" s="396"/>
      <c r="FPY847" s="396"/>
      <c r="FPZ847" s="396"/>
      <c r="FQA847" s="396"/>
      <c r="FQB847" s="396"/>
      <c r="FQC847" s="396"/>
      <c r="FQD847" s="396"/>
      <c r="FQE847" s="396"/>
      <c r="FQF847" s="396"/>
      <c r="FQG847" s="396"/>
      <c r="FQH847" s="396"/>
      <c r="FQI847" s="396"/>
      <c r="FQJ847" s="396"/>
      <c r="FQK847" s="396"/>
      <c r="FQL847" s="396"/>
      <c r="FQM847" s="396"/>
      <c r="FQN847" s="396"/>
      <c r="FQO847" s="396"/>
      <c r="FQP847" s="396"/>
      <c r="FQQ847" s="396"/>
      <c r="FQR847" s="396"/>
      <c r="FQS847" s="396"/>
      <c r="FQT847" s="396"/>
      <c r="FQU847" s="396"/>
      <c r="FQV847" s="396"/>
      <c r="FQW847" s="396"/>
      <c r="FQX847" s="396"/>
      <c r="FQY847" s="396"/>
      <c r="FQZ847" s="396"/>
      <c r="FRA847" s="396"/>
      <c r="FRB847" s="396"/>
      <c r="FRC847" s="396"/>
      <c r="FRD847" s="396"/>
      <c r="FRE847" s="396"/>
      <c r="FRF847" s="396"/>
      <c r="FRG847" s="396"/>
      <c r="FRH847" s="396"/>
      <c r="FRI847" s="396"/>
      <c r="FRJ847" s="396"/>
      <c r="FRK847" s="396"/>
      <c r="FRL847" s="396"/>
      <c r="FRM847" s="396"/>
      <c r="FRN847" s="396"/>
      <c r="FRO847" s="396"/>
      <c r="FRP847" s="396"/>
      <c r="FRQ847" s="396"/>
      <c r="FRR847" s="396"/>
      <c r="FRS847" s="396"/>
      <c r="FRT847" s="396"/>
      <c r="FRU847" s="396"/>
      <c r="FRV847" s="396"/>
      <c r="FRW847" s="396"/>
      <c r="FRX847" s="396"/>
      <c r="FRY847" s="396"/>
      <c r="FRZ847" s="396"/>
      <c r="FSA847" s="396"/>
      <c r="FSB847" s="396"/>
      <c r="FSC847" s="396"/>
      <c r="FSD847" s="396"/>
      <c r="FSE847" s="396"/>
      <c r="FSF847" s="396"/>
      <c r="FSG847" s="396"/>
      <c r="FSH847" s="396"/>
      <c r="FSI847" s="396"/>
      <c r="FSJ847" s="396"/>
      <c r="FSK847" s="396"/>
      <c r="FSL847" s="396"/>
      <c r="FSM847" s="396"/>
      <c r="FSN847" s="396"/>
      <c r="FSO847" s="396"/>
      <c r="FSP847" s="396"/>
      <c r="FSQ847" s="396"/>
      <c r="FSR847" s="396"/>
      <c r="FSS847" s="396"/>
      <c r="FST847" s="396"/>
      <c r="FSU847" s="396"/>
      <c r="FSV847" s="396"/>
      <c r="FSW847" s="396"/>
      <c r="FSX847" s="396"/>
      <c r="FSY847" s="396"/>
      <c r="FSZ847" s="396"/>
      <c r="FTA847" s="396"/>
      <c r="FTB847" s="396"/>
      <c r="FTC847" s="396"/>
      <c r="FTD847" s="396"/>
      <c r="FTE847" s="396"/>
      <c r="FTF847" s="396"/>
      <c r="FTG847" s="396"/>
      <c r="FTH847" s="396"/>
      <c r="FTI847" s="396"/>
      <c r="FTJ847" s="396"/>
      <c r="FTK847" s="396"/>
      <c r="FTL847" s="396"/>
      <c r="FTM847" s="396"/>
      <c r="FTN847" s="396"/>
      <c r="FTO847" s="396"/>
      <c r="FTP847" s="396"/>
      <c r="FTQ847" s="396"/>
      <c r="FTR847" s="396"/>
      <c r="FTS847" s="396"/>
      <c r="FTT847" s="396"/>
      <c r="FTU847" s="396"/>
      <c r="FTV847" s="396"/>
      <c r="FTW847" s="396"/>
      <c r="FTX847" s="396"/>
      <c r="FTY847" s="396"/>
      <c r="FTZ847" s="396"/>
      <c r="FUA847" s="396"/>
      <c r="FUB847" s="396"/>
      <c r="FUC847" s="396"/>
      <c r="FUD847" s="396"/>
      <c r="FUE847" s="396"/>
      <c r="FUF847" s="396"/>
      <c r="FUG847" s="396"/>
      <c r="FUH847" s="396"/>
      <c r="FUI847" s="396"/>
      <c r="FUJ847" s="396"/>
      <c r="FUK847" s="396"/>
      <c r="FUL847" s="396"/>
      <c r="FUM847" s="396"/>
      <c r="FUN847" s="396"/>
      <c r="FUO847" s="396"/>
      <c r="FUP847" s="396"/>
      <c r="FUQ847" s="396"/>
      <c r="FUR847" s="396"/>
      <c r="FUS847" s="396"/>
      <c r="FUT847" s="396"/>
      <c r="FUU847" s="396"/>
      <c r="FUV847" s="396"/>
      <c r="FUW847" s="396"/>
      <c r="FUX847" s="396"/>
      <c r="FUY847" s="396"/>
      <c r="FUZ847" s="396"/>
      <c r="FVA847" s="396"/>
      <c r="FVB847" s="396"/>
      <c r="FVC847" s="396"/>
      <c r="FVD847" s="396"/>
      <c r="FVE847" s="396"/>
      <c r="FVF847" s="396"/>
      <c r="FVG847" s="396"/>
      <c r="FVH847" s="396"/>
      <c r="FVI847" s="396"/>
      <c r="FVJ847" s="396"/>
      <c r="FVK847" s="396"/>
      <c r="FVL847" s="396"/>
      <c r="FVM847" s="396"/>
      <c r="FVN847" s="396"/>
      <c r="FVO847" s="396"/>
      <c r="FVP847" s="396"/>
      <c r="FVQ847" s="396"/>
      <c r="FVR847" s="396"/>
      <c r="FVS847" s="396"/>
      <c r="FVT847" s="396"/>
      <c r="FVU847" s="396"/>
      <c r="FVV847" s="396"/>
      <c r="FVW847" s="396"/>
      <c r="FVX847" s="396"/>
      <c r="FVY847" s="396"/>
      <c r="FVZ847" s="396"/>
      <c r="FWA847" s="396"/>
      <c r="FWB847" s="396"/>
      <c r="FWC847" s="396"/>
      <c r="FWD847" s="396"/>
      <c r="FWE847" s="396"/>
      <c r="FWF847" s="396"/>
      <c r="FWG847" s="396"/>
      <c r="FWH847" s="396"/>
      <c r="FWI847" s="396"/>
      <c r="FWJ847" s="396"/>
      <c r="FWK847" s="396"/>
      <c r="FWL847" s="396"/>
      <c r="FWM847" s="396"/>
      <c r="FWN847" s="396"/>
      <c r="FWO847" s="396"/>
      <c r="FWP847" s="396"/>
      <c r="FWQ847" s="396"/>
      <c r="FWR847" s="396"/>
      <c r="FWS847" s="396"/>
      <c r="FWT847" s="396"/>
      <c r="FWU847" s="396"/>
      <c r="FWV847" s="396"/>
      <c r="FWW847" s="396"/>
      <c r="FWX847" s="396"/>
      <c r="FWY847" s="396"/>
      <c r="FWZ847" s="396"/>
      <c r="FXA847" s="396"/>
      <c r="FXB847" s="396"/>
      <c r="FXC847" s="396"/>
      <c r="FXD847" s="396"/>
      <c r="FXE847" s="396"/>
      <c r="FXF847" s="396"/>
      <c r="FXG847" s="396"/>
      <c r="FXH847" s="396"/>
      <c r="FXI847" s="396"/>
      <c r="FXJ847" s="396"/>
      <c r="FXK847" s="396"/>
      <c r="FXL847" s="396"/>
      <c r="FXM847" s="396"/>
      <c r="FXN847" s="396"/>
      <c r="FXO847" s="396"/>
      <c r="FXP847" s="396"/>
      <c r="FXQ847" s="396"/>
      <c r="FXR847" s="396"/>
      <c r="FXS847" s="396"/>
      <c r="FXT847" s="396"/>
      <c r="FXU847" s="396"/>
      <c r="FXV847" s="396"/>
      <c r="FXW847" s="396"/>
      <c r="FXX847" s="396"/>
      <c r="FXY847" s="396"/>
      <c r="FXZ847" s="396"/>
      <c r="FYA847" s="396"/>
      <c r="FYB847" s="396"/>
      <c r="FYC847" s="396"/>
      <c r="FYD847" s="396"/>
      <c r="FYE847" s="396"/>
      <c r="FYF847" s="396"/>
      <c r="FYG847" s="396"/>
      <c r="FYH847" s="396"/>
      <c r="FYI847" s="396"/>
      <c r="FYJ847" s="396"/>
      <c r="FYK847" s="396"/>
      <c r="FYL847" s="396"/>
      <c r="FYM847" s="396"/>
      <c r="FYN847" s="396"/>
      <c r="FYO847" s="396"/>
      <c r="FYP847" s="396"/>
      <c r="FYQ847" s="396"/>
      <c r="FYR847" s="396"/>
      <c r="FYS847" s="396"/>
      <c r="FYT847" s="396"/>
      <c r="FYU847" s="396"/>
      <c r="FYV847" s="396"/>
      <c r="FYW847" s="396"/>
      <c r="FYX847" s="396"/>
      <c r="FYY847" s="396"/>
      <c r="FYZ847" s="396"/>
      <c r="FZA847" s="396"/>
      <c r="FZB847" s="396"/>
      <c r="FZC847" s="396"/>
      <c r="FZD847" s="396"/>
      <c r="FZE847" s="396"/>
      <c r="FZF847" s="396"/>
      <c r="FZG847" s="396"/>
      <c r="FZH847" s="396"/>
      <c r="FZI847" s="396"/>
      <c r="FZJ847" s="396"/>
      <c r="FZK847" s="396"/>
      <c r="FZL847" s="396"/>
      <c r="FZM847" s="396"/>
      <c r="FZN847" s="396"/>
      <c r="FZO847" s="396"/>
      <c r="FZP847" s="396"/>
      <c r="FZQ847" s="396"/>
      <c r="FZR847" s="396"/>
      <c r="FZS847" s="396"/>
      <c r="FZT847" s="396"/>
      <c r="FZU847" s="396"/>
      <c r="FZV847" s="396"/>
      <c r="FZW847" s="396"/>
      <c r="FZX847" s="396"/>
      <c r="FZY847" s="396"/>
      <c r="FZZ847" s="396"/>
      <c r="GAA847" s="396"/>
      <c r="GAB847" s="396"/>
      <c r="GAC847" s="396"/>
      <c r="GAD847" s="396"/>
      <c r="GAE847" s="396"/>
      <c r="GAF847" s="396"/>
      <c r="GAG847" s="396"/>
      <c r="GAH847" s="396"/>
      <c r="GAI847" s="396"/>
      <c r="GAJ847" s="396"/>
      <c r="GAK847" s="396"/>
      <c r="GAL847" s="396"/>
      <c r="GAM847" s="396"/>
      <c r="GAN847" s="396"/>
      <c r="GAO847" s="396"/>
      <c r="GAP847" s="396"/>
      <c r="GAQ847" s="396"/>
      <c r="GAR847" s="396"/>
      <c r="GAS847" s="396"/>
      <c r="GAT847" s="396"/>
      <c r="GAU847" s="396"/>
      <c r="GAV847" s="396"/>
      <c r="GAW847" s="396"/>
      <c r="GAX847" s="396"/>
      <c r="GAY847" s="396"/>
      <c r="GAZ847" s="396"/>
      <c r="GBA847" s="396"/>
      <c r="GBB847" s="396"/>
      <c r="GBC847" s="396"/>
      <c r="GBD847" s="396"/>
      <c r="GBE847" s="396"/>
      <c r="GBF847" s="396"/>
      <c r="GBG847" s="396"/>
      <c r="GBH847" s="396"/>
      <c r="GBI847" s="396"/>
      <c r="GBJ847" s="396"/>
      <c r="GBK847" s="396"/>
      <c r="GBL847" s="396"/>
      <c r="GBM847" s="396"/>
      <c r="GBN847" s="396"/>
      <c r="GBO847" s="396"/>
      <c r="GBP847" s="396"/>
      <c r="GBQ847" s="396"/>
      <c r="GBR847" s="396"/>
      <c r="GBS847" s="396"/>
      <c r="GBT847" s="396"/>
      <c r="GBU847" s="396"/>
      <c r="GBV847" s="396"/>
      <c r="GBW847" s="396"/>
      <c r="GBX847" s="396"/>
      <c r="GBY847" s="396"/>
      <c r="GBZ847" s="396"/>
      <c r="GCA847" s="396"/>
      <c r="GCB847" s="396"/>
      <c r="GCC847" s="396"/>
      <c r="GCD847" s="396"/>
      <c r="GCE847" s="396"/>
      <c r="GCF847" s="396"/>
      <c r="GCG847" s="396"/>
      <c r="GCH847" s="396"/>
      <c r="GCI847" s="396"/>
      <c r="GCJ847" s="396"/>
      <c r="GCK847" s="396"/>
      <c r="GCL847" s="396"/>
      <c r="GCM847" s="396"/>
      <c r="GCN847" s="396"/>
      <c r="GCO847" s="396"/>
      <c r="GCP847" s="396"/>
      <c r="GCQ847" s="396"/>
      <c r="GCR847" s="396"/>
      <c r="GCS847" s="396"/>
      <c r="GCT847" s="396"/>
      <c r="GCU847" s="396"/>
      <c r="GCV847" s="396"/>
      <c r="GCW847" s="396"/>
      <c r="GCX847" s="396"/>
      <c r="GCY847" s="396"/>
      <c r="GCZ847" s="396"/>
      <c r="GDA847" s="396"/>
      <c r="GDB847" s="396"/>
      <c r="GDC847" s="396"/>
      <c r="GDD847" s="396"/>
      <c r="GDE847" s="396"/>
      <c r="GDF847" s="396"/>
      <c r="GDG847" s="396"/>
      <c r="GDH847" s="396"/>
      <c r="GDI847" s="396"/>
      <c r="GDJ847" s="396"/>
      <c r="GDK847" s="396"/>
      <c r="GDL847" s="396"/>
      <c r="GDM847" s="396"/>
      <c r="GDN847" s="396"/>
      <c r="GDO847" s="396"/>
      <c r="GDP847" s="396"/>
      <c r="GDQ847" s="396"/>
      <c r="GDR847" s="396"/>
      <c r="GDS847" s="396"/>
      <c r="GDT847" s="396"/>
      <c r="GDU847" s="396"/>
      <c r="GDV847" s="396"/>
      <c r="GDW847" s="396"/>
      <c r="GDX847" s="396"/>
      <c r="GDY847" s="396"/>
      <c r="GDZ847" s="396"/>
      <c r="GEA847" s="396"/>
      <c r="GEB847" s="396"/>
      <c r="GEC847" s="396"/>
      <c r="GED847" s="396"/>
      <c r="GEE847" s="396"/>
      <c r="GEF847" s="396"/>
      <c r="GEG847" s="396"/>
      <c r="GEH847" s="396"/>
      <c r="GEI847" s="396"/>
      <c r="GEJ847" s="396"/>
      <c r="GEK847" s="396"/>
      <c r="GEL847" s="396"/>
      <c r="GEM847" s="396"/>
      <c r="GEN847" s="396"/>
      <c r="GEO847" s="396"/>
      <c r="GEP847" s="396"/>
      <c r="GEQ847" s="396"/>
      <c r="GER847" s="396"/>
      <c r="GES847" s="396"/>
      <c r="GET847" s="396"/>
      <c r="GEU847" s="396"/>
      <c r="GEV847" s="396"/>
      <c r="GEW847" s="396"/>
      <c r="GEX847" s="396"/>
      <c r="GEY847" s="396"/>
      <c r="GEZ847" s="396"/>
      <c r="GFA847" s="396"/>
      <c r="GFB847" s="396"/>
      <c r="GFC847" s="396"/>
      <c r="GFD847" s="396"/>
      <c r="GFE847" s="396"/>
      <c r="GFF847" s="396"/>
      <c r="GFG847" s="396"/>
      <c r="GFH847" s="396"/>
      <c r="GFI847" s="396"/>
      <c r="GFJ847" s="396"/>
      <c r="GFK847" s="396"/>
      <c r="GFL847" s="396"/>
      <c r="GFM847" s="396"/>
      <c r="GFN847" s="396"/>
      <c r="GFO847" s="396"/>
      <c r="GFP847" s="396"/>
      <c r="GFQ847" s="396"/>
      <c r="GFR847" s="396"/>
      <c r="GFS847" s="396"/>
      <c r="GFT847" s="396"/>
      <c r="GFU847" s="396"/>
      <c r="GFV847" s="396"/>
      <c r="GFW847" s="396"/>
      <c r="GFX847" s="396"/>
      <c r="GFY847" s="396"/>
      <c r="GFZ847" s="396"/>
      <c r="GGA847" s="396"/>
      <c r="GGB847" s="396"/>
      <c r="GGC847" s="396"/>
      <c r="GGD847" s="396"/>
      <c r="GGE847" s="396"/>
      <c r="GGF847" s="396"/>
      <c r="GGG847" s="396"/>
      <c r="GGH847" s="396"/>
      <c r="GGI847" s="396"/>
      <c r="GGJ847" s="396"/>
      <c r="GGK847" s="396"/>
      <c r="GGL847" s="396"/>
      <c r="GGM847" s="396"/>
      <c r="GGN847" s="396"/>
      <c r="GGO847" s="396"/>
      <c r="GGP847" s="396"/>
      <c r="GGQ847" s="396"/>
      <c r="GGR847" s="396"/>
      <c r="GGS847" s="396"/>
      <c r="GGT847" s="396"/>
      <c r="GGU847" s="396"/>
      <c r="GGV847" s="396"/>
      <c r="GGW847" s="396"/>
      <c r="GGX847" s="396"/>
      <c r="GGY847" s="396"/>
      <c r="GGZ847" s="396"/>
      <c r="GHA847" s="396"/>
      <c r="GHB847" s="396"/>
      <c r="GHC847" s="396"/>
      <c r="GHD847" s="396"/>
      <c r="GHE847" s="396"/>
      <c r="GHF847" s="396"/>
      <c r="GHG847" s="396"/>
      <c r="GHH847" s="396"/>
      <c r="GHI847" s="396"/>
      <c r="GHJ847" s="396"/>
      <c r="GHK847" s="396"/>
      <c r="GHL847" s="396"/>
      <c r="GHM847" s="396"/>
      <c r="GHN847" s="396"/>
      <c r="GHO847" s="396"/>
      <c r="GHP847" s="396"/>
      <c r="GHQ847" s="396"/>
      <c r="GHR847" s="396"/>
      <c r="GHS847" s="396"/>
      <c r="GHT847" s="396"/>
      <c r="GHU847" s="396"/>
      <c r="GHV847" s="396"/>
      <c r="GHW847" s="396"/>
      <c r="GHX847" s="396"/>
      <c r="GHY847" s="396"/>
      <c r="GHZ847" s="396"/>
      <c r="GIA847" s="396"/>
      <c r="GIB847" s="396"/>
      <c r="GIC847" s="396"/>
      <c r="GID847" s="396"/>
      <c r="GIE847" s="396"/>
      <c r="GIF847" s="396"/>
      <c r="GIG847" s="396"/>
      <c r="GIH847" s="396"/>
      <c r="GII847" s="396"/>
      <c r="GIJ847" s="396"/>
      <c r="GIK847" s="396"/>
      <c r="GIL847" s="396"/>
      <c r="GIM847" s="396"/>
      <c r="GIN847" s="396"/>
      <c r="GIO847" s="396"/>
      <c r="GIP847" s="396"/>
      <c r="GIQ847" s="396"/>
      <c r="GIR847" s="396"/>
      <c r="GIS847" s="396"/>
      <c r="GIT847" s="396"/>
      <c r="GIU847" s="396"/>
      <c r="GIV847" s="396"/>
      <c r="GIW847" s="396"/>
      <c r="GIX847" s="396"/>
      <c r="GIY847" s="396"/>
      <c r="GIZ847" s="396"/>
      <c r="GJA847" s="396"/>
      <c r="GJB847" s="396"/>
      <c r="GJC847" s="396"/>
      <c r="GJD847" s="396"/>
      <c r="GJE847" s="396"/>
      <c r="GJF847" s="396"/>
      <c r="GJG847" s="396"/>
      <c r="GJH847" s="396"/>
      <c r="GJI847" s="396"/>
      <c r="GJJ847" s="396"/>
      <c r="GJK847" s="396"/>
      <c r="GJL847" s="396"/>
      <c r="GJM847" s="396"/>
      <c r="GJN847" s="396"/>
      <c r="GJO847" s="396"/>
      <c r="GJP847" s="396"/>
      <c r="GJQ847" s="396"/>
      <c r="GJR847" s="396"/>
      <c r="GJS847" s="396"/>
      <c r="GJT847" s="396"/>
      <c r="GJU847" s="396"/>
      <c r="GJV847" s="396"/>
      <c r="GJW847" s="396"/>
      <c r="GJX847" s="396"/>
      <c r="GJY847" s="396"/>
      <c r="GJZ847" s="396"/>
      <c r="GKA847" s="396"/>
      <c r="GKB847" s="396"/>
      <c r="GKC847" s="396"/>
      <c r="GKD847" s="396"/>
      <c r="GKE847" s="396"/>
      <c r="GKF847" s="396"/>
      <c r="GKG847" s="396"/>
      <c r="GKH847" s="396"/>
      <c r="GKI847" s="396"/>
      <c r="GKJ847" s="396"/>
      <c r="GKK847" s="396"/>
      <c r="GKL847" s="396"/>
      <c r="GKM847" s="396"/>
      <c r="GKN847" s="396"/>
      <c r="GKO847" s="396"/>
      <c r="GKP847" s="396"/>
      <c r="GKQ847" s="396"/>
      <c r="GKR847" s="396"/>
      <c r="GKS847" s="396"/>
      <c r="GKT847" s="396"/>
      <c r="GKU847" s="396"/>
      <c r="GKV847" s="396"/>
      <c r="GKW847" s="396"/>
      <c r="GKX847" s="396"/>
      <c r="GKY847" s="396"/>
      <c r="GKZ847" s="396"/>
      <c r="GLA847" s="396"/>
      <c r="GLB847" s="396"/>
      <c r="GLC847" s="396"/>
      <c r="GLD847" s="396"/>
      <c r="GLE847" s="396"/>
      <c r="GLF847" s="396"/>
      <c r="GLG847" s="396"/>
      <c r="GLH847" s="396"/>
      <c r="GLI847" s="396"/>
      <c r="GLJ847" s="396"/>
      <c r="GLK847" s="396"/>
      <c r="GLL847" s="396"/>
      <c r="GLM847" s="396"/>
      <c r="GLN847" s="396"/>
      <c r="GLO847" s="396"/>
      <c r="GLP847" s="396"/>
      <c r="GLQ847" s="396"/>
      <c r="GLR847" s="396"/>
      <c r="GLS847" s="396"/>
      <c r="GLT847" s="396"/>
      <c r="GLU847" s="396"/>
      <c r="GLV847" s="396"/>
      <c r="GLW847" s="396"/>
      <c r="GLX847" s="396"/>
      <c r="GLY847" s="396"/>
      <c r="GLZ847" s="396"/>
      <c r="GMA847" s="396"/>
      <c r="GMB847" s="396"/>
      <c r="GMC847" s="396"/>
      <c r="GMD847" s="396"/>
      <c r="GME847" s="396"/>
      <c r="GMF847" s="396"/>
      <c r="GMG847" s="396"/>
      <c r="GMH847" s="396"/>
      <c r="GMI847" s="396"/>
      <c r="GMJ847" s="396"/>
      <c r="GMK847" s="396"/>
      <c r="GML847" s="396"/>
      <c r="GMM847" s="396"/>
      <c r="GMN847" s="396"/>
      <c r="GMO847" s="396"/>
      <c r="GMP847" s="396"/>
      <c r="GMQ847" s="396"/>
      <c r="GMR847" s="396"/>
      <c r="GMS847" s="396"/>
      <c r="GMT847" s="396"/>
      <c r="GMU847" s="396"/>
      <c r="GMV847" s="396"/>
      <c r="GMW847" s="396"/>
      <c r="GMX847" s="396"/>
      <c r="GMY847" s="396"/>
      <c r="GMZ847" s="396"/>
      <c r="GNA847" s="396"/>
      <c r="GNB847" s="396"/>
      <c r="GNC847" s="396"/>
      <c r="GND847" s="396"/>
      <c r="GNE847" s="396"/>
      <c r="GNF847" s="396"/>
      <c r="GNG847" s="396"/>
      <c r="GNH847" s="396"/>
      <c r="GNI847" s="396"/>
      <c r="GNJ847" s="396"/>
      <c r="GNK847" s="396"/>
      <c r="GNL847" s="396"/>
      <c r="GNM847" s="396"/>
      <c r="GNN847" s="396"/>
      <c r="GNO847" s="396"/>
      <c r="GNP847" s="396"/>
      <c r="GNQ847" s="396"/>
      <c r="GNR847" s="396"/>
      <c r="GNS847" s="396"/>
      <c r="GNT847" s="396"/>
      <c r="GNU847" s="396"/>
      <c r="GNV847" s="396"/>
      <c r="GNW847" s="396"/>
      <c r="GNX847" s="396"/>
      <c r="GNY847" s="396"/>
      <c r="GNZ847" s="396"/>
      <c r="GOA847" s="396"/>
      <c r="GOB847" s="396"/>
      <c r="GOC847" s="396"/>
      <c r="GOD847" s="396"/>
      <c r="GOE847" s="396"/>
      <c r="GOF847" s="396"/>
      <c r="GOG847" s="396"/>
      <c r="GOH847" s="396"/>
      <c r="GOI847" s="396"/>
      <c r="GOJ847" s="396"/>
      <c r="GOK847" s="396"/>
      <c r="GOL847" s="396"/>
      <c r="GOM847" s="396"/>
      <c r="GON847" s="396"/>
      <c r="GOO847" s="396"/>
      <c r="GOP847" s="396"/>
      <c r="GOQ847" s="396"/>
      <c r="GOR847" s="396"/>
      <c r="GOS847" s="396"/>
      <c r="GOT847" s="396"/>
      <c r="GOU847" s="396"/>
      <c r="GOV847" s="396"/>
      <c r="GOW847" s="396"/>
      <c r="GOX847" s="396"/>
      <c r="GOY847" s="396"/>
      <c r="GOZ847" s="396"/>
      <c r="GPA847" s="396"/>
      <c r="GPB847" s="396"/>
      <c r="GPC847" s="396"/>
      <c r="GPD847" s="396"/>
      <c r="GPE847" s="396"/>
      <c r="GPF847" s="396"/>
      <c r="GPG847" s="396"/>
      <c r="GPH847" s="396"/>
      <c r="GPI847" s="396"/>
      <c r="GPJ847" s="396"/>
      <c r="GPK847" s="396"/>
      <c r="GPL847" s="396"/>
      <c r="GPM847" s="396"/>
      <c r="GPN847" s="396"/>
      <c r="GPO847" s="396"/>
      <c r="GPP847" s="396"/>
      <c r="GPQ847" s="396"/>
      <c r="GPR847" s="396"/>
      <c r="GPS847" s="396"/>
      <c r="GPT847" s="396"/>
      <c r="GPU847" s="396"/>
      <c r="GPV847" s="396"/>
      <c r="GPW847" s="396"/>
      <c r="GPX847" s="396"/>
      <c r="GPY847" s="396"/>
      <c r="GPZ847" s="396"/>
      <c r="GQA847" s="396"/>
      <c r="GQB847" s="396"/>
      <c r="GQC847" s="396"/>
      <c r="GQD847" s="396"/>
      <c r="GQE847" s="396"/>
      <c r="GQF847" s="396"/>
      <c r="GQG847" s="396"/>
      <c r="GQH847" s="396"/>
      <c r="GQI847" s="396"/>
      <c r="GQJ847" s="396"/>
      <c r="GQK847" s="396"/>
      <c r="GQL847" s="396"/>
      <c r="GQM847" s="396"/>
      <c r="GQN847" s="396"/>
      <c r="GQO847" s="396"/>
      <c r="GQP847" s="396"/>
      <c r="GQQ847" s="396"/>
      <c r="GQR847" s="396"/>
      <c r="GQS847" s="396"/>
      <c r="GQT847" s="396"/>
      <c r="GQU847" s="396"/>
      <c r="GQV847" s="396"/>
      <c r="GQW847" s="396"/>
      <c r="GQX847" s="396"/>
      <c r="GQY847" s="396"/>
      <c r="GQZ847" s="396"/>
      <c r="GRA847" s="396"/>
      <c r="GRB847" s="396"/>
      <c r="GRC847" s="396"/>
      <c r="GRD847" s="396"/>
      <c r="GRE847" s="396"/>
      <c r="GRF847" s="396"/>
      <c r="GRG847" s="396"/>
      <c r="GRH847" s="396"/>
      <c r="GRI847" s="396"/>
      <c r="GRJ847" s="396"/>
      <c r="GRK847" s="396"/>
      <c r="GRL847" s="396"/>
      <c r="GRM847" s="396"/>
      <c r="GRN847" s="396"/>
      <c r="GRO847" s="396"/>
      <c r="GRP847" s="396"/>
      <c r="GRQ847" s="396"/>
      <c r="GRR847" s="396"/>
      <c r="GRS847" s="396"/>
      <c r="GRT847" s="396"/>
      <c r="GRU847" s="396"/>
      <c r="GRV847" s="396"/>
      <c r="GRW847" s="396"/>
      <c r="GRX847" s="396"/>
      <c r="GRY847" s="396"/>
      <c r="GRZ847" s="396"/>
      <c r="GSA847" s="396"/>
      <c r="GSB847" s="396"/>
      <c r="GSC847" s="396"/>
      <c r="GSD847" s="396"/>
      <c r="GSE847" s="396"/>
      <c r="GSF847" s="396"/>
      <c r="GSG847" s="396"/>
      <c r="GSH847" s="396"/>
      <c r="GSI847" s="396"/>
      <c r="GSJ847" s="396"/>
      <c r="GSK847" s="396"/>
      <c r="GSL847" s="396"/>
      <c r="GSM847" s="396"/>
      <c r="GSN847" s="396"/>
      <c r="GSO847" s="396"/>
      <c r="GSP847" s="396"/>
      <c r="GSQ847" s="396"/>
      <c r="GSR847" s="396"/>
      <c r="GSS847" s="396"/>
      <c r="GST847" s="396"/>
      <c r="GSU847" s="396"/>
      <c r="GSV847" s="396"/>
      <c r="GSW847" s="396"/>
      <c r="GSX847" s="396"/>
      <c r="GSY847" s="396"/>
      <c r="GSZ847" s="396"/>
      <c r="GTA847" s="396"/>
      <c r="GTB847" s="396"/>
      <c r="GTC847" s="396"/>
      <c r="GTD847" s="396"/>
      <c r="GTE847" s="396"/>
      <c r="GTF847" s="396"/>
      <c r="GTG847" s="396"/>
      <c r="GTH847" s="396"/>
      <c r="GTI847" s="396"/>
      <c r="GTJ847" s="396"/>
      <c r="GTK847" s="396"/>
      <c r="GTL847" s="396"/>
      <c r="GTM847" s="396"/>
      <c r="GTN847" s="396"/>
      <c r="GTO847" s="396"/>
      <c r="GTP847" s="396"/>
      <c r="GTQ847" s="396"/>
      <c r="GTR847" s="396"/>
      <c r="GTS847" s="396"/>
      <c r="GTT847" s="396"/>
      <c r="GTU847" s="396"/>
      <c r="GTV847" s="396"/>
      <c r="GTW847" s="396"/>
      <c r="GTX847" s="396"/>
      <c r="GTY847" s="396"/>
      <c r="GTZ847" s="396"/>
      <c r="GUA847" s="396"/>
      <c r="GUB847" s="396"/>
      <c r="GUC847" s="396"/>
      <c r="GUD847" s="396"/>
      <c r="GUE847" s="396"/>
      <c r="GUF847" s="396"/>
      <c r="GUG847" s="396"/>
      <c r="GUH847" s="396"/>
      <c r="GUI847" s="396"/>
      <c r="GUJ847" s="396"/>
      <c r="GUK847" s="396"/>
      <c r="GUL847" s="396"/>
      <c r="GUM847" s="396"/>
      <c r="GUN847" s="396"/>
      <c r="GUO847" s="396"/>
      <c r="GUP847" s="396"/>
      <c r="GUQ847" s="396"/>
      <c r="GUR847" s="396"/>
      <c r="GUS847" s="396"/>
      <c r="GUT847" s="396"/>
      <c r="GUU847" s="396"/>
      <c r="GUV847" s="396"/>
      <c r="GUW847" s="396"/>
      <c r="GUX847" s="396"/>
      <c r="GUY847" s="396"/>
      <c r="GUZ847" s="396"/>
      <c r="GVA847" s="396"/>
      <c r="GVB847" s="396"/>
      <c r="GVC847" s="396"/>
      <c r="GVD847" s="396"/>
      <c r="GVE847" s="396"/>
      <c r="GVF847" s="396"/>
      <c r="GVG847" s="396"/>
      <c r="GVH847" s="396"/>
      <c r="GVI847" s="396"/>
      <c r="GVJ847" s="396"/>
      <c r="GVK847" s="396"/>
      <c r="GVL847" s="396"/>
      <c r="GVM847" s="396"/>
      <c r="GVN847" s="396"/>
      <c r="GVO847" s="396"/>
      <c r="GVP847" s="396"/>
      <c r="GVQ847" s="396"/>
      <c r="GVR847" s="396"/>
      <c r="GVS847" s="396"/>
      <c r="GVT847" s="396"/>
      <c r="GVU847" s="396"/>
      <c r="GVV847" s="396"/>
      <c r="GVW847" s="396"/>
      <c r="GVX847" s="396"/>
      <c r="GVY847" s="396"/>
      <c r="GVZ847" s="396"/>
      <c r="GWA847" s="396"/>
      <c r="GWB847" s="396"/>
      <c r="GWC847" s="396"/>
      <c r="GWD847" s="396"/>
      <c r="GWE847" s="396"/>
      <c r="GWF847" s="396"/>
      <c r="GWG847" s="396"/>
      <c r="GWH847" s="396"/>
      <c r="GWI847" s="396"/>
      <c r="GWJ847" s="396"/>
      <c r="GWK847" s="396"/>
      <c r="GWL847" s="396"/>
      <c r="GWM847" s="396"/>
      <c r="GWN847" s="396"/>
      <c r="GWO847" s="396"/>
      <c r="GWP847" s="396"/>
      <c r="GWQ847" s="396"/>
      <c r="GWR847" s="396"/>
      <c r="GWS847" s="396"/>
      <c r="GWT847" s="396"/>
      <c r="GWU847" s="396"/>
      <c r="GWV847" s="396"/>
      <c r="GWW847" s="396"/>
      <c r="GWX847" s="396"/>
      <c r="GWY847" s="396"/>
      <c r="GWZ847" s="396"/>
      <c r="GXA847" s="396"/>
      <c r="GXB847" s="396"/>
      <c r="GXC847" s="396"/>
      <c r="GXD847" s="396"/>
      <c r="GXE847" s="396"/>
      <c r="GXF847" s="396"/>
      <c r="GXG847" s="396"/>
      <c r="GXH847" s="396"/>
      <c r="GXI847" s="396"/>
      <c r="GXJ847" s="396"/>
      <c r="GXK847" s="396"/>
      <c r="GXL847" s="396"/>
      <c r="GXM847" s="396"/>
      <c r="GXN847" s="396"/>
      <c r="GXO847" s="396"/>
      <c r="GXP847" s="396"/>
      <c r="GXQ847" s="396"/>
      <c r="GXR847" s="396"/>
      <c r="GXS847" s="396"/>
      <c r="GXT847" s="396"/>
      <c r="GXU847" s="396"/>
      <c r="GXV847" s="396"/>
      <c r="GXW847" s="396"/>
      <c r="GXX847" s="396"/>
      <c r="GXY847" s="396"/>
      <c r="GXZ847" s="396"/>
      <c r="GYA847" s="396"/>
      <c r="GYB847" s="396"/>
      <c r="GYC847" s="396"/>
      <c r="GYD847" s="396"/>
      <c r="GYE847" s="396"/>
      <c r="GYF847" s="396"/>
      <c r="GYG847" s="396"/>
      <c r="GYH847" s="396"/>
      <c r="GYI847" s="396"/>
      <c r="GYJ847" s="396"/>
      <c r="GYK847" s="396"/>
      <c r="GYL847" s="396"/>
      <c r="GYM847" s="396"/>
      <c r="GYN847" s="396"/>
      <c r="GYO847" s="396"/>
      <c r="GYP847" s="396"/>
      <c r="GYQ847" s="396"/>
      <c r="GYR847" s="396"/>
      <c r="GYS847" s="396"/>
      <c r="GYT847" s="396"/>
      <c r="GYU847" s="396"/>
      <c r="GYV847" s="396"/>
      <c r="GYW847" s="396"/>
      <c r="GYX847" s="396"/>
      <c r="GYY847" s="396"/>
      <c r="GYZ847" s="396"/>
      <c r="GZA847" s="396"/>
      <c r="GZB847" s="396"/>
      <c r="GZC847" s="396"/>
      <c r="GZD847" s="396"/>
      <c r="GZE847" s="396"/>
      <c r="GZF847" s="396"/>
      <c r="GZG847" s="396"/>
      <c r="GZH847" s="396"/>
      <c r="GZI847" s="396"/>
      <c r="GZJ847" s="396"/>
      <c r="GZK847" s="396"/>
      <c r="GZL847" s="396"/>
      <c r="GZM847" s="396"/>
      <c r="GZN847" s="396"/>
      <c r="GZO847" s="396"/>
      <c r="GZP847" s="396"/>
      <c r="GZQ847" s="396"/>
      <c r="GZR847" s="396"/>
      <c r="GZS847" s="396"/>
      <c r="GZT847" s="396"/>
      <c r="GZU847" s="396"/>
      <c r="GZV847" s="396"/>
      <c r="GZW847" s="396"/>
      <c r="GZX847" s="396"/>
      <c r="GZY847" s="396"/>
      <c r="GZZ847" s="396"/>
      <c r="HAA847" s="396"/>
      <c r="HAB847" s="396"/>
      <c r="HAC847" s="396"/>
      <c r="HAD847" s="396"/>
      <c r="HAE847" s="396"/>
      <c r="HAF847" s="396"/>
      <c r="HAG847" s="396"/>
      <c r="HAH847" s="396"/>
      <c r="HAI847" s="396"/>
      <c r="HAJ847" s="396"/>
      <c r="HAK847" s="396"/>
      <c r="HAL847" s="396"/>
      <c r="HAM847" s="396"/>
      <c r="HAN847" s="396"/>
      <c r="HAO847" s="396"/>
      <c r="HAP847" s="396"/>
      <c r="HAQ847" s="396"/>
      <c r="HAR847" s="396"/>
      <c r="HAS847" s="396"/>
      <c r="HAT847" s="396"/>
      <c r="HAU847" s="396"/>
      <c r="HAV847" s="396"/>
      <c r="HAW847" s="396"/>
      <c r="HAX847" s="396"/>
      <c r="HAY847" s="396"/>
      <c r="HAZ847" s="396"/>
      <c r="HBA847" s="396"/>
      <c r="HBB847" s="396"/>
      <c r="HBC847" s="396"/>
      <c r="HBD847" s="396"/>
      <c r="HBE847" s="396"/>
      <c r="HBF847" s="396"/>
      <c r="HBG847" s="396"/>
      <c r="HBH847" s="396"/>
      <c r="HBI847" s="396"/>
      <c r="HBJ847" s="396"/>
      <c r="HBK847" s="396"/>
      <c r="HBL847" s="396"/>
      <c r="HBM847" s="396"/>
      <c r="HBN847" s="396"/>
      <c r="HBO847" s="396"/>
      <c r="HBP847" s="396"/>
      <c r="HBQ847" s="396"/>
      <c r="HBR847" s="396"/>
      <c r="HBS847" s="396"/>
      <c r="HBT847" s="396"/>
      <c r="HBU847" s="396"/>
      <c r="HBV847" s="396"/>
      <c r="HBW847" s="396"/>
      <c r="HBX847" s="396"/>
      <c r="HBY847" s="396"/>
      <c r="HBZ847" s="396"/>
      <c r="HCA847" s="396"/>
      <c r="HCB847" s="396"/>
      <c r="HCC847" s="396"/>
      <c r="HCD847" s="396"/>
      <c r="HCE847" s="396"/>
      <c r="HCF847" s="396"/>
      <c r="HCG847" s="396"/>
      <c r="HCH847" s="396"/>
      <c r="HCI847" s="396"/>
      <c r="HCJ847" s="396"/>
      <c r="HCK847" s="396"/>
      <c r="HCL847" s="396"/>
      <c r="HCM847" s="396"/>
      <c r="HCN847" s="396"/>
      <c r="HCO847" s="396"/>
      <c r="HCP847" s="396"/>
      <c r="HCQ847" s="396"/>
      <c r="HCR847" s="396"/>
      <c r="HCS847" s="396"/>
      <c r="HCT847" s="396"/>
      <c r="HCU847" s="396"/>
      <c r="HCV847" s="396"/>
      <c r="HCW847" s="396"/>
      <c r="HCX847" s="396"/>
      <c r="HCY847" s="396"/>
      <c r="HCZ847" s="396"/>
      <c r="HDA847" s="396"/>
      <c r="HDB847" s="396"/>
      <c r="HDC847" s="396"/>
      <c r="HDD847" s="396"/>
      <c r="HDE847" s="396"/>
      <c r="HDF847" s="396"/>
      <c r="HDG847" s="396"/>
      <c r="HDH847" s="396"/>
      <c r="HDI847" s="396"/>
      <c r="HDJ847" s="396"/>
      <c r="HDK847" s="396"/>
      <c r="HDL847" s="396"/>
      <c r="HDM847" s="396"/>
      <c r="HDN847" s="396"/>
      <c r="HDO847" s="396"/>
      <c r="HDP847" s="396"/>
      <c r="HDQ847" s="396"/>
      <c r="HDR847" s="396"/>
      <c r="HDS847" s="396"/>
      <c r="HDT847" s="396"/>
      <c r="HDU847" s="396"/>
      <c r="HDV847" s="396"/>
      <c r="HDW847" s="396"/>
      <c r="HDX847" s="396"/>
      <c r="HDY847" s="396"/>
      <c r="HDZ847" s="396"/>
      <c r="HEA847" s="396"/>
      <c r="HEB847" s="396"/>
      <c r="HEC847" s="396"/>
      <c r="HED847" s="396"/>
      <c r="HEE847" s="396"/>
      <c r="HEF847" s="396"/>
      <c r="HEG847" s="396"/>
      <c r="HEH847" s="396"/>
      <c r="HEI847" s="396"/>
      <c r="HEJ847" s="396"/>
      <c r="HEK847" s="396"/>
      <c r="HEL847" s="396"/>
      <c r="HEM847" s="396"/>
      <c r="HEN847" s="396"/>
      <c r="HEO847" s="396"/>
      <c r="HEP847" s="396"/>
      <c r="HEQ847" s="396"/>
      <c r="HER847" s="396"/>
      <c r="HES847" s="396"/>
      <c r="HET847" s="396"/>
      <c r="HEU847" s="396"/>
      <c r="HEV847" s="396"/>
      <c r="HEW847" s="396"/>
      <c r="HEX847" s="396"/>
      <c r="HEY847" s="396"/>
      <c r="HEZ847" s="396"/>
      <c r="HFA847" s="396"/>
      <c r="HFB847" s="396"/>
      <c r="HFC847" s="396"/>
      <c r="HFD847" s="396"/>
      <c r="HFE847" s="396"/>
      <c r="HFF847" s="396"/>
      <c r="HFG847" s="396"/>
      <c r="HFH847" s="396"/>
      <c r="HFI847" s="396"/>
      <c r="HFJ847" s="396"/>
      <c r="HFK847" s="396"/>
      <c r="HFL847" s="396"/>
      <c r="HFM847" s="396"/>
      <c r="HFN847" s="396"/>
      <c r="HFO847" s="396"/>
      <c r="HFP847" s="396"/>
      <c r="HFQ847" s="396"/>
      <c r="HFR847" s="396"/>
      <c r="HFS847" s="396"/>
      <c r="HFT847" s="396"/>
      <c r="HFU847" s="396"/>
      <c r="HFV847" s="396"/>
      <c r="HFW847" s="396"/>
      <c r="HFX847" s="396"/>
      <c r="HFY847" s="396"/>
      <c r="HFZ847" s="396"/>
      <c r="HGA847" s="396"/>
      <c r="HGB847" s="396"/>
      <c r="HGC847" s="396"/>
      <c r="HGD847" s="396"/>
      <c r="HGE847" s="396"/>
      <c r="HGF847" s="396"/>
      <c r="HGG847" s="396"/>
      <c r="HGH847" s="396"/>
      <c r="HGI847" s="396"/>
      <c r="HGJ847" s="396"/>
      <c r="HGK847" s="396"/>
      <c r="HGL847" s="396"/>
      <c r="HGM847" s="396"/>
      <c r="HGN847" s="396"/>
      <c r="HGO847" s="396"/>
      <c r="HGP847" s="396"/>
      <c r="HGQ847" s="396"/>
      <c r="HGR847" s="396"/>
      <c r="HGS847" s="396"/>
      <c r="HGT847" s="396"/>
      <c r="HGU847" s="396"/>
      <c r="HGV847" s="396"/>
      <c r="HGW847" s="396"/>
      <c r="HGX847" s="396"/>
      <c r="HGY847" s="396"/>
      <c r="HGZ847" s="396"/>
      <c r="HHA847" s="396"/>
      <c r="HHB847" s="396"/>
      <c r="HHC847" s="396"/>
      <c r="HHD847" s="396"/>
      <c r="HHE847" s="396"/>
      <c r="HHF847" s="396"/>
      <c r="HHG847" s="396"/>
      <c r="HHH847" s="396"/>
      <c r="HHI847" s="396"/>
      <c r="HHJ847" s="396"/>
      <c r="HHK847" s="396"/>
      <c r="HHL847" s="396"/>
      <c r="HHM847" s="396"/>
      <c r="HHN847" s="396"/>
      <c r="HHO847" s="396"/>
      <c r="HHP847" s="396"/>
      <c r="HHQ847" s="396"/>
      <c r="HHR847" s="396"/>
      <c r="HHS847" s="396"/>
      <c r="HHT847" s="396"/>
      <c r="HHU847" s="396"/>
      <c r="HHV847" s="396"/>
      <c r="HHW847" s="396"/>
      <c r="HHX847" s="396"/>
      <c r="HHY847" s="396"/>
      <c r="HHZ847" s="396"/>
      <c r="HIA847" s="396"/>
      <c r="HIB847" s="396"/>
      <c r="HIC847" s="396"/>
      <c r="HID847" s="396"/>
      <c r="HIE847" s="396"/>
      <c r="HIF847" s="396"/>
      <c r="HIG847" s="396"/>
      <c r="HIH847" s="396"/>
      <c r="HII847" s="396"/>
      <c r="HIJ847" s="396"/>
      <c r="HIK847" s="396"/>
      <c r="HIL847" s="396"/>
      <c r="HIM847" s="396"/>
      <c r="HIN847" s="396"/>
      <c r="HIO847" s="396"/>
      <c r="HIP847" s="396"/>
      <c r="HIQ847" s="396"/>
      <c r="HIR847" s="396"/>
      <c r="HIS847" s="396"/>
      <c r="HIT847" s="396"/>
      <c r="HIU847" s="396"/>
      <c r="HIV847" s="396"/>
      <c r="HIW847" s="396"/>
      <c r="HIX847" s="396"/>
      <c r="HIY847" s="396"/>
      <c r="HIZ847" s="396"/>
      <c r="HJA847" s="396"/>
      <c r="HJB847" s="396"/>
      <c r="HJC847" s="396"/>
      <c r="HJD847" s="396"/>
      <c r="HJE847" s="396"/>
      <c r="HJF847" s="396"/>
      <c r="HJG847" s="396"/>
      <c r="HJH847" s="396"/>
      <c r="HJI847" s="396"/>
      <c r="HJJ847" s="396"/>
      <c r="HJK847" s="396"/>
      <c r="HJL847" s="396"/>
      <c r="HJM847" s="396"/>
      <c r="HJN847" s="396"/>
      <c r="HJO847" s="396"/>
      <c r="HJP847" s="396"/>
      <c r="HJQ847" s="396"/>
      <c r="HJR847" s="396"/>
      <c r="HJS847" s="396"/>
      <c r="HJT847" s="396"/>
      <c r="HJU847" s="396"/>
      <c r="HJV847" s="396"/>
      <c r="HJW847" s="396"/>
      <c r="HJX847" s="396"/>
      <c r="HJY847" s="396"/>
      <c r="HJZ847" s="396"/>
      <c r="HKA847" s="396"/>
      <c r="HKB847" s="396"/>
      <c r="HKC847" s="396"/>
      <c r="HKD847" s="396"/>
      <c r="HKE847" s="396"/>
      <c r="HKF847" s="396"/>
      <c r="HKG847" s="396"/>
      <c r="HKH847" s="396"/>
      <c r="HKI847" s="396"/>
      <c r="HKJ847" s="396"/>
      <c r="HKK847" s="396"/>
      <c r="HKL847" s="396"/>
      <c r="HKM847" s="396"/>
      <c r="HKN847" s="396"/>
      <c r="HKO847" s="396"/>
      <c r="HKP847" s="396"/>
      <c r="HKQ847" s="396"/>
      <c r="HKR847" s="396"/>
      <c r="HKS847" s="396"/>
      <c r="HKT847" s="396"/>
      <c r="HKU847" s="396"/>
      <c r="HKV847" s="396"/>
      <c r="HKW847" s="396"/>
      <c r="HKX847" s="396"/>
      <c r="HKY847" s="396"/>
      <c r="HKZ847" s="396"/>
      <c r="HLA847" s="396"/>
      <c r="HLB847" s="396"/>
      <c r="HLC847" s="396"/>
      <c r="HLD847" s="396"/>
      <c r="HLE847" s="396"/>
      <c r="HLF847" s="396"/>
      <c r="HLG847" s="396"/>
      <c r="HLH847" s="396"/>
      <c r="HLI847" s="396"/>
      <c r="HLJ847" s="396"/>
      <c r="HLK847" s="396"/>
      <c r="HLL847" s="396"/>
      <c r="HLM847" s="396"/>
      <c r="HLN847" s="396"/>
      <c r="HLO847" s="396"/>
      <c r="HLP847" s="396"/>
      <c r="HLQ847" s="396"/>
      <c r="HLR847" s="396"/>
      <c r="HLS847" s="396"/>
      <c r="HLT847" s="396"/>
      <c r="HLU847" s="396"/>
      <c r="HLV847" s="396"/>
      <c r="HLW847" s="396"/>
      <c r="HLX847" s="396"/>
      <c r="HLY847" s="396"/>
      <c r="HLZ847" s="396"/>
      <c r="HMA847" s="396"/>
      <c r="HMB847" s="396"/>
      <c r="HMC847" s="396"/>
      <c r="HMD847" s="396"/>
      <c r="HME847" s="396"/>
      <c r="HMF847" s="396"/>
      <c r="HMG847" s="396"/>
      <c r="HMH847" s="396"/>
      <c r="HMI847" s="396"/>
      <c r="HMJ847" s="396"/>
      <c r="HMK847" s="396"/>
      <c r="HML847" s="396"/>
      <c r="HMM847" s="396"/>
      <c r="HMN847" s="396"/>
      <c r="HMO847" s="396"/>
      <c r="HMP847" s="396"/>
      <c r="HMQ847" s="396"/>
      <c r="HMR847" s="396"/>
      <c r="HMS847" s="396"/>
      <c r="HMT847" s="396"/>
      <c r="HMU847" s="396"/>
      <c r="HMV847" s="396"/>
      <c r="HMW847" s="396"/>
      <c r="HMX847" s="396"/>
      <c r="HMY847" s="396"/>
      <c r="HMZ847" s="396"/>
      <c r="HNA847" s="396"/>
      <c r="HNB847" s="396"/>
      <c r="HNC847" s="396"/>
      <c r="HND847" s="396"/>
      <c r="HNE847" s="396"/>
      <c r="HNF847" s="396"/>
      <c r="HNG847" s="396"/>
      <c r="HNH847" s="396"/>
      <c r="HNI847" s="396"/>
      <c r="HNJ847" s="396"/>
      <c r="HNK847" s="396"/>
      <c r="HNL847" s="396"/>
      <c r="HNM847" s="396"/>
      <c r="HNN847" s="396"/>
      <c r="HNO847" s="396"/>
      <c r="HNP847" s="396"/>
      <c r="HNQ847" s="396"/>
      <c r="HNR847" s="396"/>
      <c r="HNS847" s="396"/>
      <c r="HNT847" s="396"/>
      <c r="HNU847" s="396"/>
      <c r="HNV847" s="396"/>
      <c r="HNW847" s="396"/>
      <c r="HNX847" s="396"/>
      <c r="HNY847" s="396"/>
      <c r="HNZ847" s="396"/>
      <c r="HOA847" s="396"/>
      <c r="HOB847" s="396"/>
      <c r="HOC847" s="396"/>
      <c r="HOD847" s="396"/>
      <c r="HOE847" s="396"/>
      <c r="HOF847" s="396"/>
      <c r="HOG847" s="396"/>
      <c r="HOH847" s="396"/>
      <c r="HOI847" s="396"/>
      <c r="HOJ847" s="396"/>
      <c r="HOK847" s="396"/>
      <c r="HOL847" s="396"/>
      <c r="HOM847" s="396"/>
      <c r="HON847" s="396"/>
      <c r="HOO847" s="396"/>
      <c r="HOP847" s="396"/>
      <c r="HOQ847" s="396"/>
      <c r="HOR847" s="396"/>
      <c r="HOS847" s="396"/>
      <c r="HOT847" s="396"/>
      <c r="HOU847" s="396"/>
      <c r="HOV847" s="396"/>
      <c r="HOW847" s="396"/>
      <c r="HOX847" s="396"/>
      <c r="HOY847" s="396"/>
      <c r="HOZ847" s="396"/>
      <c r="HPA847" s="396"/>
      <c r="HPB847" s="396"/>
      <c r="HPC847" s="396"/>
      <c r="HPD847" s="396"/>
      <c r="HPE847" s="396"/>
      <c r="HPF847" s="396"/>
      <c r="HPG847" s="396"/>
      <c r="HPH847" s="396"/>
      <c r="HPI847" s="396"/>
      <c r="HPJ847" s="396"/>
      <c r="HPK847" s="396"/>
      <c r="HPL847" s="396"/>
      <c r="HPM847" s="396"/>
      <c r="HPN847" s="396"/>
      <c r="HPO847" s="396"/>
      <c r="HPP847" s="396"/>
      <c r="HPQ847" s="396"/>
      <c r="HPR847" s="396"/>
      <c r="HPS847" s="396"/>
      <c r="HPT847" s="396"/>
      <c r="HPU847" s="396"/>
      <c r="HPV847" s="396"/>
      <c r="HPW847" s="396"/>
      <c r="HPX847" s="396"/>
      <c r="HPY847" s="396"/>
      <c r="HPZ847" s="396"/>
      <c r="HQA847" s="396"/>
      <c r="HQB847" s="396"/>
      <c r="HQC847" s="396"/>
      <c r="HQD847" s="396"/>
      <c r="HQE847" s="396"/>
      <c r="HQF847" s="396"/>
      <c r="HQG847" s="396"/>
      <c r="HQH847" s="396"/>
      <c r="HQI847" s="396"/>
      <c r="HQJ847" s="396"/>
      <c r="HQK847" s="396"/>
      <c r="HQL847" s="396"/>
      <c r="HQM847" s="396"/>
      <c r="HQN847" s="396"/>
      <c r="HQO847" s="396"/>
      <c r="HQP847" s="396"/>
      <c r="HQQ847" s="396"/>
      <c r="HQR847" s="396"/>
      <c r="HQS847" s="396"/>
      <c r="HQT847" s="396"/>
      <c r="HQU847" s="396"/>
      <c r="HQV847" s="396"/>
      <c r="HQW847" s="396"/>
      <c r="HQX847" s="396"/>
      <c r="HQY847" s="396"/>
      <c r="HQZ847" s="396"/>
      <c r="HRA847" s="396"/>
      <c r="HRB847" s="396"/>
      <c r="HRC847" s="396"/>
      <c r="HRD847" s="396"/>
      <c r="HRE847" s="396"/>
      <c r="HRF847" s="396"/>
      <c r="HRG847" s="396"/>
      <c r="HRH847" s="396"/>
      <c r="HRI847" s="396"/>
      <c r="HRJ847" s="396"/>
      <c r="HRK847" s="396"/>
      <c r="HRL847" s="396"/>
      <c r="HRM847" s="396"/>
      <c r="HRN847" s="396"/>
      <c r="HRO847" s="396"/>
      <c r="HRP847" s="396"/>
      <c r="HRQ847" s="396"/>
      <c r="HRR847" s="396"/>
      <c r="HRS847" s="396"/>
      <c r="HRT847" s="396"/>
      <c r="HRU847" s="396"/>
      <c r="HRV847" s="396"/>
      <c r="HRW847" s="396"/>
      <c r="HRX847" s="396"/>
      <c r="HRY847" s="396"/>
      <c r="HRZ847" s="396"/>
      <c r="HSA847" s="396"/>
      <c r="HSB847" s="396"/>
      <c r="HSC847" s="396"/>
      <c r="HSD847" s="396"/>
      <c r="HSE847" s="396"/>
      <c r="HSF847" s="396"/>
      <c r="HSG847" s="396"/>
      <c r="HSH847" s="396"/>
      <c r="HSI847" s="396"/>
      <c r="HSJ847" s="396"/>
      <c r="HSK847" s="396"/>
      <c r="HSL847" s="396"/>
      <c r="HSM847" s="396"/>
      <c r="HSN847" s="396"/>
      <c r="HSO847" s="396"/>
      <c r="HSP847" s="396"/>
      <c r="HSQ847" s="396"/>
      <c r="HSR847" s="396"/>
      <c r="HSS847" s="396"/>
      <c r="HST847" s="396"/>
      <c r="HSU847" s="396"/>
      <c r="HSV847" s="396"/>
      <c r="HSW847" s="396"/>
      <c r="HSX847" s="396"/>
      <c r="HSY847" s="396"/>
      <c r="HSZ847" s="396"/>
      <c r="HTA847" s="396"/>
      <c r="HTB847" s="396"/>
      <c r="HTC847" s="396"/>
      <c r="HTD847" s="396"/>
      <c r="HTE847" s="396"/>
      <c r="HTF847" s="396"/>
      <c r="HTG847" s="396"/>
      <c r="HTH847" s="396"/>
      <c r="HTI847" s="396"/>
      <c r="HTJ847" s="396"/>
      <c r="HTK847" s="396"/>
      <c r="HTL847" s="396"/>
      <c r="HTM847" s="396"/>
      <c r="HTN847" s="396"/>
      <c r="HTO847" s="396"/>
      <c r="HTP847" s="396"/>
      <c r="HTQ847" s="396"/>
      <c r="HTR847" s="396"/>
      <c r="HTS847" s="396"/>
      <c r="HTT847" s="396"/>
      <c r="HTU847" s="396"/>
      <c r="HTV847" s="396"/>
      <c r="HTW847" s="396"/>
      <c r="HTX847" s="396"/>
      <c r="HTY847" s="396"/>
      <c r="HTZ847" s="396"/>
      <c r="HUA847" s="396"/>
      <c r="HUB847" s="396"/>
      <c r="HUC847" s="396"/>
      <c r="HUD847" s="396"/>
      <c r="HUE847" s="396"/>
      <c r="HUF847" s="396"/>
      <c r="HUG847" s="396"/>
      <c r="HUH847" s="396"/>
      <c r="HUI847" s="396"/>
      <c r="HUJ847" s="396"/>
      <c r="HUK847" s="396"/>
      <c r="HUL847" s="396"/>
      <c r="HUM847" s="396"/>
      <c r="HUN847" s="396"/>
      <c r="HUO847" s="396"/>
      <c r="HUP847" s="396"/>
      <c r="HUQ847" s="396"/>
      <c r="HUR847" s="396"/>
      <c r="HUS847" s="396"/>
      <c r="HUT847" s="396"/>
      <c r="HUU847" s="396"/>
      <c r="HUV847" s="396"/>
      <c r="HUW847" s="396"/>
      <c r="HUX847" s="396"/>
      <c r="HUY847" s="396"/>
      <c r="HUZ847" s="396"/>
      <c r="HVA847" s="396"/>
      <c r="HVB847" s="396"/>
      <c r="HVC847" s="396"/>
      <c r="HVD847" s="396"/>
      <c r="HVE847" s="396"/>
      <c r="HVF847" s="396"/>
      <c r="HVG847" s="396"/>
      <c r="HVH847" s="396"/>
      <c r="HVI847" s="396"/>
      <c r="HVJ847" s="396"/>
      <c r="HVK847" s="396"/>
      <c r="HVL847" s="396"/>
      <c r="HVM847" s="396"/>
      <c r="HVN847" s="396"/>
      <c r="HVO847" s="396"/>
      <c r="HVP847" s="396"/>
      <c r="HVQ847" s="396"/>
      <c r="HVR847" s="396"/>
      <c r="HVS847" s="396"/>
      <c r="HVT847" s="396"/>
      <c r="HVU847" s="396"/>
      <c r="HVV847" s="396"/>
      <c r="HVW847" s="396"/>
      <c r="HVX847" s="396"/>
      <c r="HVY847" s="396"/>
      <c r="HVZ847" s="396"/>
      <c r="HWA847" s="396"/>
      <c r="HWB847" s="396"/>
      <c r="HWC847" s="396"/>
      <c r="HWD847" s="396"/>
      <c r="HWE847" s="396"/>
      <c r="HWF847" s="396"/>
      <c r="HWG847" s="396"/>
      <c r="HWH847" s="396"/>
      <c r="HWI847" s="396"/>
      <c r="HWJ847" s="396"/>
      <c r="HWK847" s="396"/>
      <c r="HWL847" s="396"/>
      <c r="HWM847" s="396"/>
      <c r="HWN847" s="396"/>
      <c r="HWO847" s="396"/>
      <c r="HWP847" s="396"/>
      <c r="HWQ847" s="396"/>
      <c r="HWR847" s="396"/>
      <c r="HWS847" s="396"/>
      <c r="HWT847" s="396"/>
      <c r="HWU847" s="396"/>
      <c r="HWV847" s="396"/>
      <c r="HWW847" s="396"/>
      <c r="HWX847" s="396"/>
      <c r="HWY847" s="396"/>
      <c r="HWZ847" s="396"/>
      <c r="HXA847" s="396"/>
      <c r="HXB847" s="396"/>
      <c r="HXC847" s="396"/>
      <c r="HXD847" s="396"/>
      <c r="HXE847" s="396"/>
      <c r="HXF847" s="396"/>
      <c r="HXG847" s="396"/>
      <c r="HXH847" s="396"/>
      <c r="HXI847" s="396"/>
      <c r="HXJ847" s="396"/>
      <c r="HXK847" s="396"/>
      <c r="HXL847" s="396"/>
      <c r="HXM847" s="396"/>
      <c r="HXN847" s="396"/>
      <c r="HXO847" s="396"/>
      <c r="HXP847" s="396"/>
      <c r="HXQ847" s="396"/>
      <c r="HXR847" s="396"/>
      <c r="HXS847" s="396"/>
      <c r="HXT847" s="396"/>
      <c r="HXU847" s="396"/>
      <c r="HXV847" s="396"/>
      <c r="HXW847" s="396"/>
      <c r="HXX847" s="396"/>
      <c r="HXY847" s="396"/>
      <c r="HXZ847" s="396"/>
      <c r="HYA847" s="396"/>
      <c r="HYB847" s="396"/>
      <c r="HYC847" s="396"/>
      <c r="HYD847" s="396"/>
      <c r="HYE847" s="396"/>
      <c r="HYF847" s="396"/>
      <c r="HYG847" s="396"/>
      <c r="HYH847" s="396"/>
      <c r="HYI847" s="396"/>
      <c r="HYJ847" s="396"/>
      <c r="HYK847" s="396"/>
      <c r="HYL847" s="396"/>
      <c r="HYM847" s="396"/>
      <c r="HYN847" s="396"/>
      <c r="HYO847" s="396"/>
      <c r="HYP847" s="396"/>
      <c r="HYQ847" s="396"/>
      <c r="HYR847" s="396"/>
      <c r="HYS847" s="396"/>
      <c r="HYT847" s="396"/>
      <c r="HYU847" s="396"/>
      <c r="HYV847" s="396"/>
      <c r="HYW847" s="396"/>
      <c r="HYX847" s="396"/>
      <c r="HYY847" s="396"/>
      <c r="HYZ847" s="396"/>
      <c r="HZA847" s="396"/>
      <c r="HZB847" s="396"/>
      <c r="HZC847" s="396"/>
      <c r="HZD847" s="396"/>
      <c r="HZE847" s="396"/>
      <c r="HZF847" s="396"/>
      <c r="HZG847" s="396"/>
      <c r="HZH847" s="396"/>
      <c r="HZI847" s="396"/>
      <c r="HZJ847" s="396"/>
      <c r="HZK847" s="396"/>
      <c r="HZL847" s="396"/>
      <c r="HZM847" s="396"/>
      <c r="HZN847" s="396"/>
      <c r="HZO847" s="396"/>
      <c r="HZP847" s="396"/>
      <c r="HZQ847" s="396"/>
      <c r="HZR847" s="396"/>
      <c r="HZS847" s="396"/>
      <c r="HZT847" s="396"/>
      <c r="HZU847" s="396"/>
      <c r="HZV847" s="396"/>
      <c r="HZW847" s="396"/>
      <c r="HZX847" s="396"/>
      <c r="HZY847" s="396"/>
      <c r="HZZ847" s="396"/>
      <c r="IAA847" s="396"/>
      <c r="IAB847" s="396"/>
      <c r="IAC847" s="396"/>
      <c r="IAD847" s="396"/>
      <c r="IAE847" s="396"/>
      <c r="IAF847" s="396"/>
      <c r="IAG847" s="396"/>
      <c r="IAH847" s="396"/>
      <c r="IAI847" s="396"/>
      <c r="IAJ847" s="396"/>
      <c r="IAK847" s="396"/>
      <c r="IAL847" s="396"/>
      <c r="IAM847" s="396"/>
      <c r="IAN847" s="396"/>
      <c r="IAO847" s="396"/>
      <c r="IAP847" s="396"/>
      <c r="IAQ847" s="396"/>
      <c r="IAR847" s="396"/>
      <c r="IAS847" s="396"/>
      <c r="IAT847" s="396"/>
      <c r="IAU847" s="396"/>
      <c r="IAV847" s="396"/>
      <c r="IAW847" s="396"/>
      <c r="IAX847" s="396"/>
      <c r="IAY847" s="396"/>
      <c r="IAZ847" s="396"/>
      <c r="IBA847" s="396"/>
      <c r="IBB847" s="396"/>
      <c r="IBC847" s="396"/>
      <c r="IBD847" s="396"/>
      <c r="IBE847" s="396"/>
      <c r="IBF847" s="396"/>
      <c r="IBG847" s="396"/>
      <c r="IBH847" s="396"/>
      <c r="IBI847" s="396"/>
      <c r="IBJ847" s="396"/>
      <c r="IBK847" s="396"/>
      <c r="IBL847" s="396"/>
      <c r="IBM847" s="396"/>
      <c r="IBN847" s="396"/>
      <c r="IBO847" s="396"/>
      <c r="IBP847" s="396"/>
      <c r="IBQ847" s="396"/>
      <c r="IBR847" s="396"/>
      <c r="IBS847" s="396"/>
      <c r="IBT847" s="396"/>
      <c r="IBU847" s="396"/>
      <c r="IBV847" s="396"/>
      <c r="IBW847" s="396"/>
      <c r="IBX847" s="396"/>
      <c r="IBY847" s="396"/>
      <c r="IBZ847" s="396"/>
      <c r="ICA847" s="396"/>
      <c r="ICB847" s="396"/>
      <c r="ICC847" s="396"/>
      <c r="ICD847" s="396"/>
      <c r="ICE847" s="396"/>
      <c r="ICF847" s="396"/>
      <c r="ICG847" s="396"/>
      <c r="ICH847" s="396"/>
      <c r="ICI847" s="396"/>
      <c r="ICJ847" s="396"/>
      <c r="ICK847" s="396"/>
      <c r="ICL847" s="396"/>
      <c r="ICM847" s="396"/>
      <c r="ICN847" s="396"/>
      <c r="ICO847" s="396"/>
      <c r="ICP847" s="396"/>
      <c r="ICQ847" s="396"/>
      <c r="ICR847" s="396"/>
      <c r="ICS847" s="396"/>
      <c r="ICT847" s="396"/>
      <c r="ICU847" s="396"/>
      <c r="ICV847" s="396"/>
      <c r="ICW847" s="396"/>
      <c r="ICX847" s="396"/>
      <c r="ICY847" s="396"/>
      <c r="ICZ847" s="396"/>
      <c r="IDA847" s="396"/>
      <c r="IDB847" s="396"/>
      <c r="IDC847" s="396"/>
      <c r="IDD847" s="396"/>
      <c r="IDE847" s="396"/>
      <c r="IDF847" s="396"/>
      <c r="IDG847" s="396"/>
      <c r="IDH847" s="396"/>
      <c r="IDI847" s="396"/>
      <c r="IDJ847" s="396"/>
      <c r="IDK847" s="396"/>
      <c r="IDL847" s="396"/>
      <c r="IDM847" s="396"/>
      <c r="IDN847" s="396"/>
      <c r="IDO847" s="396"/>
      <c r="IDP847" s="396"/>
      <c r="IDQ847" s="396"/>
      <c r="IDR847" s="396"/>
      <c r="IDS847" s="396"/>
      <c r="IDT847" s="396"/>
      <c r="IDU847" s="396"/>
      <c r="IDV847" s="396"/>
      <c r="IDW847" s="396"/>
      <c r="IDX847" s="396"/>
      <c r="IDY847" s="396"/>
      <c r="IDZ847" s="396"/>
      <c r="IEA847" s="396"/>
      <c r="IEB847" s="396"/>
      <c r="IEC847" s="396"/>
      <c r="IED847" s="396"/>
      <c r="IEE847" s="396"/>
      <c r="IEF847" s="396"/>
      <c r="IEG847" s="396"/>
      <c r="IEH847" s="396"/>
      <c r="IEI847" s="396"/>
      <c r="IEJ847" s="396"/>
      <c r="IEK847" s="396"/>
      <c r="IEL847" s="396"/>
      <c r="IEM847" s="396"/>
      <c r="IEN847" s="396"/>
      <c r="IEO847" s="396"/>
      <c r="IEP847" s="396"/>
      <c r="IEQ847" s="396"/>
      <c r="IER847" s="396"/>
      <c r="IES847" s="396"/>
      <c r="IET847" s="396"/>
      <c r="IEU847" s="396"/>
      <c r="IEV847" s="396"/>
      <c r="IEW847" s="396"/>
      <c r="IEX847" s="396"/>
      <c r="IEY847" s="396"/>
      <c r="IEZ847" s="396"/>
      <c r="IFA847" s="396"/>
      <c r="IFB847" s="396"/>
      <c r="IFC847" s="396"/>
      <c r="IFD847" s="396"/>
      <c r="IFE847" s="396"/>
      <c r="IFF847" s="396"/>
      <c r="IFG847" s="396"/>
      <c r="IFH847" s="396"/>
      <c r="IFI847" s="396"/>
      <c r="IFJ847" s="396"/>
      <c r="IFK847" s="396"/>
      <c r="IFL847" s="396"/>
      <c r="IFM847" s="396"/>
      <c r="IFN847" s="396"/>
      <c r="IFO847" s="396"/>
      <c r="IFP847" s="396"/>
      <c r="IFQ847" s="396"/>
      <c r="IFR847" s="396"/>
      <c r="IFS847" s="396"/>
      <c r="IFT847" s="396"/>
      <c r="IFU847" s="396"/>
      <c r="IFV847" s="396"/>
      <c r="IFW847" s="396"/>
      <c r="IFX847" s="396"/>
      <c r="IFY847" s="396"/>
      <c r="IFZ847" s="396"/>
      <c r="IGA847" s="396"/>
      <c r="IGB847" s="396"/>
      <c r="IGC847" s="396"/>
      <c r="IGD847" s="396"/>
      <c r="IGE847" s="396"/>
      <c r="IGF847" s="396"/>
      <c r="IGG847" s="396"/>
      <c r="IGH847" s="396"/>
      <c r="IGI847" s="396"/>
      <c r="IGJ847" s="396"/>
      <c r="IGK847" s="396"/>
      <c r="IGL847" s="396"/>
      <c r="IGM847" s="396"/>
      <c r="IGN847" s="396"/>
      <c r="IGO847" s="396"/>
      <c r="IGP847" s="396"/>
      <c r="IGQ847" s="396"/>
      <c r="IGR847" s="396"/>
      <c r="IGS847" s="396"/>
      <c r="IGT847" s="396"/>
      <c r="IGU847" s="396"/>
      <c r="IGV847" s="396"/>
      <c r="IGW847" s="396"/>
      <c r="IGX847" s="396"/>
      <c r="IGY847" s="396"/>
      <c r="IGZ847" s="396"/>
      <c r="IHA847" s="396"/>
      <c r="IHB847" s="396"/>
      <c r="IHC847" s="396"/>
      <c r="IHD847" s="396"/>
      <c r="IHE847" s="396"/>
      <c r="IHF847" s="396"/>
      <c r="IHG847" s="396"/>
      <c r="IHH847" s="396"/>
      <c r="IHI847" s="396"/>
      <c r="IHJ847" s="396"/>
      <c r="IHK847" s="396"/>
      <c r="IHL847" s="396"/>
      <c r="IHM847" s="396"/>
      <c r="IHN847" s="396"/>
      <c r="IHO847" s="396"/>
      <c r="IHP847" s="396"/>
      <c r="IHQ847" s="396"/>
      <c r="IHR847" s="396"/>
      <c r="IHS847" s="396"/>
      <c r="IHT847" s="396"/>
      <c r="IHU847" s="396"/>
      <c r="IHV847" s="396"/>
      <c r="IHW847" s="396"/>
      <c r="IHX847" s="396"/>
      <c r="IHY847" s="396"/>
      <c r="IHZ847" s="396"/>
      <c r="IIA847" s="396"/>
      <c r="IIB847" s="396"/>
      <c r="IIC847" s="396"/>
      <c r="IID847" s="396"/>
      <c r="IIE847" s="396"/>
      <c r="IIF847" s="396"/>
      <c r="IIG847" s="396"/>
      <c r="IIH847" s="396"/>
      <c r="III847" s="396"/>
      <c r="IIJ847" s="396"/>
      <c r="IIK847" s="396"/>
      <c r="IIL847" s="396"/>
      <c r="IIM847" s="396"/>
      <c r="IIN847" s="396"/>
      <c r="IIO847" s="396"/>
      <c r="IIP847" s="396"/>
      <c r="IIQ847" s="396"/>
      <c r="IIR847" s="396"/>
      <c r="IIS847" s="396"/>
      <c r="IIT847" s="396"/>
      <c r="IIU847" s="396"/>
      <c r="IIV847" s="396"/>
      <c r="IIW847" s="396"/>
      <c r="IIX847" s="396"/>
      <c r="IIY847" s="396"/>
      <c r="IIZ847" s="396"/>
      <c r="IJA847" s="396"/>
      <c r="IJB847" s="396"/>
      <c r="IJC847" s="396"/>
      <c r="IJD847" s="396"/>
      <c r="IJE847" s="396"/>
      <c r="IJF847" s="396"/>
      <c r="IJG847" s="396"/>
      <c r="IJH847" s="396"/>
      <c r="IJI847" s="396"/>
      <c r="IJJ847" s="396"/>
      <c r="IJK847" s="396"/>
      <c r="IJL847" s="396"/>
      <c r="IJM847" s="396"/>
      <c r="IJN847" s="396"/>
      <c r="IJO847" s="396"/>
      <c r="IJP847" s="396"/>
      <c r="IJQ847" s="396"/>
      <c r="IJR847" s="396"/>
      <c r="IJS847" s="396"/>
      <c r="IJT847" s="396"/>
      <c r="IJU847" s="396"/>
      <c r="IJV847" s="396"/>
      <c r="IJW847" s="396"/>
      <c r="IJX847" s="396"/>
      <c r="IJY847" s="396"/>
      <c r="IJZ847" s="396"/>
      <c r="IKA847" s="396"/>
      <c r="IKB847" s="396"/>
      <c r="IKC847" s="396"/>
      <c r="IKD847" s="396"/>
      <c r="IKE847" s="396"/>
      <c r="IKF847" s="396"/>
      <c r="IKG847" s="396"/>
      <c r="IKH847" s="396"/>
      <c r="IKI847" s="396"/>
      <c r="IKJ847" s="396"/>
      <c r="IKK847" s="396"/>
      <c r="IKL847" s="396"/>
      <c r="IKM847" s="396"/>
      <c r="IKN847" s="396"/>
      <c r="IKO847" s="396"/>
      <c r="IKP847" s="396"/>
      <c r="IKQ847" s="396"/>
      <c r="IKR847" s="396"/>
      <c r="IKS847" s="396"/>
      <c r="IKT847" s="396"/>
      <c r="IKU847" s="396"/>
      <c r="IKV847" s="396"/>
      <c r="IKW847" s="396"/>
      <c r="IKX847" s="396"/>
      <c r="IKY847" s="396"/>
      <c r="IKZ847" s="396"/>
      <c r="ILA847" s="396"/>
      <c r="ILB847" s="396"/>
      <c r="ILC847" s="396"/>
      <c r="ILD847" s="396"/>
      <c r="ILE847" s="396"/>
      <c r="ILF847" s="396"/>
      <c r="ILG847" s="396"/>
      <c r="ILH847" s="396"/>
      <c r="ILI847" s="396"/>
      <c r="ILJ847" s="396"/>
      <c r="ILK847" s="396"/>
      <c r="ILL847" s="396"/>
      <c r="ILM847" s="396"/>
      <c r="ILN847" s="396"/>
      <c r="ILO847" s="396"/>
      <c r="ILP847" s="396"/>
      <c r="ILQ847" s="396"/>
      <c r="ILR847" s="396"/>
      <c r="ILS847" s="396"/>
      <c r="ILT847" s="396"/>
      <c r="ILU847" s="396"/>
      <c r="ILV847" s="396"/>
      <c r="ILW847" s="396"/>
      <c r="ILX847" s="396"/>
      <c r="ILY847" s="396"/>
      <c r="ILZ847" s="396"/>
      <c r="IMA847" s="396"/>
      <c r="IMB847" s="396"/>
      <c r="IMC847" s="396"/>
      <c r="IMD847" s="396"/>
      <c r="IME847" s="396"/>
      <c r="IMF847" s="396"/>
      <c r="IMG847" s="396"/>
      <c r="IMH847" s="396"/>
      <c r="IMI847" s="396"/>
      <c r="IMJ847" s="396"/>
      <c r="IMK847" s="396"/>
      <c r="IML847" s="396"/>
      <c r="IMM847" s="396"/>
      <c r="IMN847" s="396"/>
      <c r="IMO847" s="396"/>
      <c r="IMP847" s="396"/>
      <c r="IMQ847" s="396"/>
      <c r="IMR847" s="396"/>
      <c r="IMS847" s="396"/>
      <c r="IMT847" s="396"/>
      <c r="IMU847" s="396"/>
      <c r="IMV847" s="396"/>
      <c r="IMW847" s="396"/>
      <c r="IMX847" s="396"/>
      <c r="IMY847" s="396"/>
      <c r="IMZ847" s="396"/>
      <c r="INA847" s="396"/>
      <c r="INB847" s="396"/>
      <c r="INC847" s="396"/>
      <c r="IND847" s="396"/>
      <c r="INE847" s="396"/>
      <c r="INF847" s="396"/>
      <c r="ING847" s="396"/>
      <c r="INH847" s="396"/>
      <c r="INI847" s="396"/>
      <c r="INJ847" s="396"/>
      <c r="INK847" s="396"/>
      <c r="INL847" s="396"/>
      <c r="INM847" s="396"/>
      <c r="INN847" s="396"/>
      <c r="INO847" s="396"/>
      <c r="INP847" s="396"/>
      <c r="INQ847" s="396"/>
      <c r="INR847" s="396"/>
      <c r="INS847" s="396"/>
      <c r="INT847" s="396"/>
      <c r="INU847" s="396"/>
      <c r="INV847" s="396"/>
      <c r="INW847" s="396"/>
      <c r="INX847" s="396"/>
      <c r="INY847" s="396"/>
      <c r="INZ847" s="396"/>
      <c r="IOA847" s="396"/>
      <c r="IOB847" s="396"/>
      <c r="IOC847" s="396"/>
      <c r="IOD847" s="396"/>
      <c r="IOE847" s="396"/>
      <c r="IOF847" s="396"/>
      <c r="IOG847" s="396"/>
      <c r="IOH847" s="396"/>
      <c r="IOI847" s="396"/>
      <c r="IOJ847" s="396"/>
      <c r="IOK847" s="396"/>
      <c r="IOL847" s="396"/>
      <c r="IOM847" s="396"/>
      <c r="ION847" s="396"/>
      <c r="IOO847" s="396"/>
      <c r="IOP847" s="396"/>
      <c r="IOQ847" s="396"/>
      <c r="IOR847" s="396"/>
      <c r="IOS847" s="396"/>
      <c r="IOT847" s="396"/>
      <c r="IOU847" s="396"/>
      <c r="IOV847" s="396"/>
      <c r="IOW847" s="396"/>
      <c r="IOX847" s="396"/>
      <c r="IOY847" s="396"/>
      <c r="IOZ847" s="396"/>
      <c r="IPA847" s="396"/>
      <c r="IPB847" s="396"/>
      <c r="IPC847" s="396"/>
      <c r="IPD847" s="396"/>
      <c r="IPE847" s="396"/>
      <c r="IPF847" s="396"/>
      <c r="IPG847" s="396"/>
      <c r="IPH847" s="396"/>
      <c r="IPI847" s="396"/>
      <c r="IPJ847" s="396"/>
      <c r="IPK847" s="396"/>
      <c r="IPL847" s="396"/>
      <c r="IPM847" s="396"/>
      <c r="IPN847" s="396"/>
      <c r="IPO847" s="396"/>
      <c r="IPP847" s="396"/>
      <c r="IPQ847" s="396"/>
      <c r="IPR847" s="396"/>
      <c r="IPS847" s="396"/>
      <c r="IPT847" s="396"/>
      <c r="IPU847" s="396"/>
      <c r="IPV847" s="396"/>
      <c r="IPW847" s="396"/>
      <c r="IPX847" s="396"/>
      <c r="IPY847" s="396"/>
      <c r="IPZ847" s="396"/>
      <c r="IQA847" s="396"/>
      <c r="IQB847" s="396"/>
      <c r="IQC847" s="396"/>
      <c r="IQD847" s="396"/>
      <c r="IQE847" s="396"/>
      <c r="IQF847" s="396"/>
      <c r="IQG847" s="396"/>
      <c r="IQH847" s="396"/>
      <c r="IQI847" s="396"/>
      <c r="IQJ847" s="396"/>
      <c r="IQK847" s="396"/>
      <c r="IQL847" s="396"/>
      <c r="IQM847" s="396"/>
      <c r="IQN847" s="396"/>
      <c r="IQO847" s="396"/>
      <c r="IQP847" s="396"/>
      <c r="IQQ847" s="396"/>
      <c r="IQR847" s="396"/>
      <c r="IQS847" s="396"/>
      <c r="IQT847" s="396"/>
      <c r="IQU847" s="396"/>
      <c r="IQV847" s="396"/>
      <c r="IQW847" s="396"/>
      <c r="IQX847" s="396"/>
      <c r="IQY847" s="396"/>
      <c r="IQZ847" s="396"/>
      <c r="IRA847" s="396"/>
      <c r="IRB847" s="396"/>
      <c r="IRC847" s="396"/>
      <c r="IRD847" s="396"/>
      <c r="IRE847" s="396"/>
      <c r="IRF847" s="396"/>
      <c r="IRG847" s="396"/>
      <c r="IRH847" s="396"/>
      <c r="IRI847" s="396"/>
      <c r="IRJ847" s="396"/>
      <c r="IRK847" s="396"/>
      <c r="IRL847" s="396"/>
      <c r="IRM847" s="396"/>
      <c r="IRN847" s="396"/>
      <c r="IRO847" s="396"/>
      <c r="IRP847" s="396"/>
      <c r="IRQ847" s="396"/>
      <c r="IRR847" s="396"/>
      <c r="IRS847" s="396"/>
      <c r="IRT847" s="396"/>
      <c r="IRU847" s="396"/>
      <c r="IRV847" s="396"/>
      <c r="IRW847" s="396"/>
      <c r="IRX847" s="396"/>
      <c r="IRY847" s="396"/>
      <c r="IRZ847" s="396"/>
      <c r="ISA847" s="396"/>
      <c r="ISB847" s="396"/>
      <c r="ISC847" s="396"/>
      <c r="ISD847" s="396"/>
      <c r="ISE847" s="396"/>
      <c r="ISF847" s="396"/>
      <c r="ISG847" s="396"/>
      <c r="ISH847" s="396"/>
      <c r="ISI847" s="396"/>
      <c r="ISJ847" s="396"/>
      <c r="ISK847" s="396"/>
      <c r="ISL847" s="396"/>
      <c r="ISM847" s="396"/>
      <c r="ISN847" s="396"/>
      <c r="ISO847" s="396"/>
      <c r="ISP847" s="396"/>
      <c r="ISQ847" s="396"/>
      <c r="ISR847" s="396"/>
      <c r="ISS847" s="396"/>
      <c r="IST847" s="396"/>
      <c r="ISU847" s="396"/>
      <c r="ISV847" s="396"/>
      <c r="ISW847" s="396"/>
      <c r="ISX847" s="396"/>
      <c r="ISY847" s="396"/>
      <c r="ISZ847" s="396"/>
      <c r="ITA847" s="396"/>
      <c r="ITB847" s="396"/>
      <c r="ITC847" s="396"/>
      <c r="ITD847" s="396"/>
      <c r="ITE847" s="396"/>
      <c r="ITF847" s="396"/>
      <c r="ITG847" s="396"/>
      <c r="ITH847" s="396"/>
      <c r="ITI847" s="396"/>
      <c r="ITJ847" s="396"/>
      <c r="ITK847" s="396"/>
      <c r="ITL847" s="396"/>
      <c r="ITM847" s="396"/>
      <c r="ITN847" s="396"/>
      <c r="ITO847" s="396"/>
      <c r="ITP847" s="396"/>
      <c r="ITQ847" s="396"/>
      <c r="ITR847" s="396"/>
      <c r="ITS847" s="396"/>
      <c r="ITT847" s="396"/>
      <c r="ITU847" s="396"/>
      <c r="ITV847" s="396"/>
      <c r="ITW847" s="396"/>
      <c r="ITX847" s="396"/>
      <c r="ITY847" s="396"/>
      <c r="ITZ847" s="396"/>
      <c r="IUA847" s="396"/>
      <c r="IUB847" s="396"/>
      <c r="IUC847" s="396"/>
      <c r="IUD847" s="396"/>
      <c r="IUE847" s="396"/>
      <c r="IUF847" s="396"/>
      <c r="IUG847" s="396"/>
      <c r="IUH847" s="396"/>
      <c r="IUI847" s="396"/>
      <c r="IUJ847" s="396"/>
      <c r="IUK847" s="396"/>
      <c r="IUL847" s="396"/>
      <c r="IUM847" s="396"/>
      <c r="IUN847" s="396"/>
      <c r="IUO847" s="396"/>
      <c r="IUP847" s="396"/>
      <c r="IUQ847" s="396"/>
      <c r="IUR847" s="396"/>
      <c r="IUS847" s="396"/>
      <c r="IUT847" s="396"/>
      <c r="IUU847" s="396"/>
      <c r="IUV847" s="396"/>
      <c r="IUW847" s="396"/>
      <c r="IUX847" s="396"/>
      <c r="IUY847" s="396"/>
      <c r="IUZ847" s="396"/>
      <c r="IVA847" s="396"/>
      <c r="IVB847" s="396"/>
      <c r="IVC847" s="396"/>
      <c r="IVD847" s="396"/>
      <c r="IVE847" s="396"/>
      <c r="IVF847" s="396"/>
      <c r="IVG847" s="396"/>
      <c r="IVH847" s="396"/>
      <c r="IVI847" s="396"/>
      <c r="IVJ847" s="396"/>
      <c r="IVK847" s="396"/>
      <c r="IVL847" s="396"/>
      <c r="IVM847" s="396"/>
      <c r="IVN847" s="396"/>
      <c r="IVO847" s="396"/>
      <c r="IVP847" s="396"/>
      <c r="IVQ847" s="396"/>
      <c r="IVR847" s="396"/>
      <c r="IVS847" s="396"/>
      <c r="IVT847" s="396"/>
      <c r="IVU847" s="396"/>
      <c r="IVV847" s="396"/>
      <c r="IVW847" s="396"/>
      <c r="IVX847" s="396"/>
      <c r="IVY847" s="396"/>
      <c r="IVZ847" s="396"/>
      <c r="IWA847" s="396"/>
      <c r="IWB847" s="396"/>
      <c r="IWC847" s="396"/>
      <c r="IWD847" s="396"/>
      <c r="IWE847" s="396"/>
      <c r="IWF847" s="396"/>
      <c r="IWG847" s="396"/>
      <c r="IWH847" s="396"/>
      <c r="IWI847" s="396"/>
      <c r="IWJ847" s="396"/>
      <c r="IWK847" s="396"/>
      <c r="IWL847" s="396"/>
      <c r="IWM847" s="396"/>
      <c r="IWN847" s="396"/>
      <c r="IWO847" s="396"/>
      <c r="IWP847" s="396"/>
      <c r="IWQ847" s="396"/>
      <c r="IWR847" s="396"/>
      <c r="IWS847" s="396"/>
      <c r="IWT847" s="396"/>
      <c r="IWU847" s="396"/>
      <c r="IWV847" s="396"/>
      <c r="IWW847" s="396"/>
      <c r="IWX847" s="396"/>
      <c r="IWY847" s="396"/>
      <c r="IWZ847" s="396"/>
      <c r="IXA847" s="396"/>
      <c r="IXB847" s="396"/>
      <c r="IXC847" s="396"/>
      <c r="IXD847" s="396"/>
      <c r="IXE847" s="396"/>
      <c r="IXF847" s="396"/>
      <c r="IXG847" s="396"/>
      <c r="IXH847" s="396"/>
      <c r="IXI847" s="396"/>
      <c r="IXJ847" s="396"/>
      <c r="IXK847" s="396"/>
      <c r="IXL847" s="396"/>
      <c r="IXM847" s="396"/>
      <c r="IXN847" s="396"/>
      <c r="IXO847" s="396"/>
      <c r="IXP847" s="396"/>
      <c r="IXQ847" s="396"/>
      <c r="IXR847" s="396"/>
      <c r="IXS847" s="396"/>
      <c r="IXT847" s="396"/>
      <c r="IXU847" s="396"/>
      <c r="IXV847" s="396"/>
      <c r="IXW847" s="396"/>
      <c r="IXX847" s="396"/>
      <c r="IXY847" s="396"/>
      <c r="IXZ847" s="396"/>
      <c r="IYA847" s="396"/>
      <c r="IYB847" s="396"/>
      <c r="IYC847" s="396"/>
      <c r="IYD847" s="396"/>
      <c r="IYE847" s="396"/>
      <c r="IYF847" s="396"/>
      <c r="IYG847" s="396"/>
      <c r="IYH847" s="396"/>
      <c r="IYI847" s="396"/>
      <c r="IYJ847" s="396"/>
      <c r="IYK847" s="396"/>
      <c r="IYL847" s="396"/>
      <c r="IYM847" s="396"/>
      <c r="IYN847" s="396"/>
      <c r="IYO847" s="396"/>
      <c r="IYP847" s="396"/>
      <c r="IYQ847" s="396"/>
      <c r="IYR847" s="396"/>
      <c r="IYS847" s="396"/>
      <c r="IYT847" s="396"/>
      <c r="IYU847" s="396"/>
      <c r="IYV847" s="396"/>
      <c r="IYW847" s="396"/>
      <c r="IYX847" s="396"/>
      <c r="IYY847" s="396"/>
      <c r="IYZ847" s="396"/>
      <c r="IZA847" s="396"/>
      <c r="IZB847" s="396"/>
      <c r="IZC847" s="396"/>
      <c r="IZD847" s="396"/>
      <c r="IZE847" s="396"/>
      <c r="IZF847" s="396"/>
      <c r="IZG847" s="396"/>
      <c r="IZH847" s="396"/>
      <c r="IZI847" s="396"/>
      <c r="IZJ847" s="396"/>
      <c r="IZK847" s="396"/>
      <c r="IZL847" s="396"/>
      <c r="IZM847" s="396"/>
      <c r="IZN847" s="396"/>
      <c r="IZO847" s="396"/>
      <c r="IZP847" s="396"/>
      <c r="IZQ847" s="396"/>
      <c r="IZR847" s="396"/>
      <c r="IZS847" s="396"/>
      <c r="IZT847" s="396"/>
      <c r="IZU847" s="396"/>
      <c r="IZV847" s="396"/>
      <c r="IZW847" s="396"/>
      <c r="IZX847" s="396"/>
      <c r="IZY847" s="396"/>
      <c r="IZZ847" s="396"/>
      <c r="JAA847" s="396"/>
      <c r="JAB847" s="396"/>
      <c r="JAC847" s="396"/>
      <c r="JAD847" s="396"/>
      <c r="JAE847" s="396"/>
      <c r="JAF847" s="396"/>
      <c r="JAG847" s="396"/>
      <c r="JAH847" s="396"/>
      <c r="JAI847" s="396"/>
      <c r="JAJ847" s="396"/>
      <c r="JAK847" s="396"/>
      <c r="JAL847" s="396"/>
      <c r="JAM847" s="396"/>
      <c r="JAN847" s="396"/>
      <c r="JAO847" s="396"/>
      <c r="JAP847" s="396"/>
      <c r="JAQ847" s="396"/>
      <c r="JAR847" s="396"/>
      <c r="JAS847" s="396"/>
      <c r="JAT847" s="396"/>
      <c r="JAU847" s="396"/>
      <c r="JAV847" s="396"/>
      <c r="JAW847" s="396"/>
      <c r="JAX847" s="396"/>
      <c r="JAY847" s="396"/>
      <c r="JAZ847" s="396"/>
      <c r="JBA847" s="396"/>
      <c r="JBB847" s="396"/>
      <c r="JBC847" s="396"/>
      <c r="JBD847" s="396"/>
      <c r="JBE847" s="396"/>
      <c r="JBF847" s="396"/>
      <c r="JBG847" s="396"/>
      <c r="JBH847" s="396"/>
      <c r="JBI847" s="396"/>
      <c r="JBJ847" s="396"/>
      <c r="JBK847" s="396"/>
      <c r="JBL847" s="396"/>
      <c r="JBM847" s="396"/>
      <c r="JBN847" s="396"/>
      <c r="JBO847" s="396"/>
      <c r="JBP847" s="396"/>
      <c r="JBQ847" s="396"/>
      <c r="JBR847" s="396"/>
      <c r="JBS847" s="396"/>
      <c r="JBT847" s="396"/>
      <c r="JBU847" s="396"/>
      <c r="JBV847" s="396"/>
      <c r="JBW847" s="396"/>
      <c r="JBX847" s="396"/>
      <c r="JBY847" s="396"/>
      <c r="JBZ847" s="396"/>
      <c r="JCA847" s="396"/>
      <c r="JCB847" s="396"/>
      <c r="JCC847" s="396"/>
      <c r="JCD847" s="396"/>
      <c r="JCE847" s="396"/>
      <c r="JCF847" s="396"/>
      <c r="JCG847" s="396"/>
      <c r="JCH847" s="396"/>
      <c r="JCI847" s="396"/>
      <c r="JCJ847" s="396"/>
      <c r="JCK847" s="396"/>
      <c r="JCL847" s="396"/>
      <c r="JCM847" s="396"/>
      <c r="JCN847" s="396"/>
      <c r="JCO847" s="396"/>
      <c r="JCP847" s="396"/>
      <c r="JCQ847" s="396"/>
      <c r="JCR847" s="396"/>
      <c r="JCS847" s="396"/>
      <c r="JCT847" s="396"/>
      <c r="JCU847" s="396"/>
      <c r="JCV847" s="396"/>
      <c r="JCW847" s="396"/>
      <c r="JCX847" s="396"/>
      <c r="JCY847" s="396"/>
      <c r="JCZ847" s="396"/>
      <c r="JDA847" s="396"/>
      <c r="JDB847" s="396"/>
      <c r="JDC847" s="396"/>
      <c r="JDD847" s="396"/>
      <c r="JDE847" s="396"/>
      <c r="JDF847" s="396"/>
      <c r="JDG847" s="396"/>
      <c r="JDH847" s="396"/>
      <c r="JDI847" s="396"/>
      <c r="JDJ847" s="396"/>
      <c r="JDK847" s="396"/>
      <c r="JDL847" s="396"/>
      <c r="JDM847" s="396"/>
      <c r="JDN847" s="396"/>
      <c r="JDO847" s="396"/>
      <c r="JDP847" s="396"/>
      <c r="JDQ847" s="396"/>
      <c r="JDR847" s="396"/>
      <c r="JDS847" s="396"/>
      <c r="JDT847" s="396"/>
      <c r="JDU847" s="396"/>
      <c r="JDV847" s="396"/>
      <c r="JDW847" s="396"/>
      <c r="JDX847" s="396"/>
      <c r="JDY847" s="396"/>
      <c r="JDZ847" s="396"/>
      <c r="JEA847" s="396"/>
      <c r="JEB847" s="396"/>
      <c r="JEC847" s="396"/>
      <c r="JED847" s="396"/>
      <c r="JEE847" s="396"/>
      <c r="JEF847" s="396"/>
      <c r="JEG847" s="396"/>
      <c r="JEH847" s="396"/>
      <c r="JEI847" s="396"/>
      <c r="JEJ847" s="396"/>
      <c r="JEK847" s="396"/>
      <c r="JEL847" s="396"/>
      <c r="JEM847" s="396"/>
      <c r="JEN847" s="396"/>
      <c r="JEO847" s="396"/>
      <c r="JEP847" s="396"/>
      <c r="JEQ847" s="396"/>
      <c r="JER847" s="396"/>
      <c r="JES847" s="396"/>
      <c r="JET847" s="396"/>
      <c r="JEU847" s="396"/>
      <c r="JEV847" s="396"/>
      <c r="JEW847" s="396"/>
      <c r="JEX847" s="396"/>
      <c r="JEY847" s="396"/>
      <c r="JEZ847" s="396"/>
      <c r="JFA847" s="396"/>
      <c r="JFB847" s="396"/>
      <c r="JFC847" s="396"/>
      <c r="JFD847" s="396"/>
      <c r="JFE847" s="396"/>
      <c r="JFF847" s="396"/>
      <c r="JFG847" s="396"/>
      <c r="JFH847" s="396"/>
      <c r="JFI847" s="396"/>
      <c r="JFJ847" s="396"/>
      <c r="JFK847" s="396"/>
      <c r="JFL847" s="396"/>
      <c r="JFM847" s="396"/>
      <c r="JFN847" s="396"/>
      <c r="JFO847" s="396"/>
      <c r="JFP847" s="396"/>
      <c r="JFQ847" s="396"/>
      <c r="JFR847" s="396"/>
      <c r="JFS847" s="396"/>
      <c r="JFT847" s="396"/>
      <c r="JFU847" s="396"/>
      <c r="JFV847" s="396"/>
      <c r="JFW847" s="396"/>
      <c r="JFX847" s="396"/>
      <c r="JFY847" s="396"/>
      <c r="JFZ847" s="396"/>
      <c r="JGA847" s="396"/>
      <c r="JGB847" s="396"/>
      <c r="JGC847" s="396"/>
      <c r="JGD847" s="396"/>
      <c r="JGE847" s="396"/>
      <c r="JGF847" s="396"/>
      <c r="JGG847" s="396"/>
      <c r="JGH847" s="396"/>
      <c r="JGI847" s="396"/>
      <c r="JGJ847" s="396"/>
      <c r="JGK847" s="396"/>
      <c r="JGL847" s="396"/>
      <c r="JGM847" s="396"/>
      <c r="JGN847" s="396"/>
      <c r="JGO847" s="396"/>
      <c r="JGP847" s="396"/>
      <c r="JGQ847" s="396"/>
      <c r="JGR847" s="396"/>
      <c r="JGS847" s="396"/>
      <c r="JGT847" s="396"/>
      <c r="JGU847" s="396"/>
      <c r="JGV847" s="396"/>
      <c r="JGW847" s="396"/>
      <c r="JGX847" s="396"/>
      <c r="JGY847" s="396"/>
      <c r="JGZ847" s="396"/>
      <c r="JHA847" s="396"/>
      <c r="JHB847" s="396"/>
      <c r="JHC847" s="396"/>
      <c r="JHD847" s="396"/>
      <c r="JHE847" s="396"/>
      <c r="JHF847" s="396"/>
      <c r="JHG847" s="396"/>
      <c r="JHH847" s="396"/>
      <c r="JHI847" s="396"/>
      <c r="JHJ847" s="396"/>
      <c r="JHK847" s="396"/>
      <c r="JHL847" s="396"/>
      <c r="JHM847" s="396"/>
      <c r="JHN847" s="396"/>
      <c r="JHO847" s="396"/>
      <c r="JHP847" s="396"/>
      <c r="JHQ847" s="396"/>
      <c r="JHR847" s="396"/>
      <c r="JHS847" s="396"/>
      <c r="JHT847" s="396"/>
      <c r="JHU847" s="396"/>
      <c r="JHV847" s="396"/>
      <c r="JHW847" s="396"/>
      <c r="JHX847" s="396"/>
      <c r="JHY847" s="396"/>
      <c r="JHZ847" s="396"/>
      <c r="JIA847" s="396"/>
      <c r="JIB847" s="396"/>
      <c r="JIC847" s="396"/>
      <c r="JID847" s="396"/>
      <c r="JIE847" s="396"/>
      <c r="JIF847" s="396"/>
      <c r="JIG847" s="396"/>
      <c r="JIH847" s="396"/>
      <c r="JII847" s="396"/>
      <c r="JIJ847" s="396"/>
      <c r="JIK847" s="396"/>
      <c r="JIL847" s="396"/>
      <c r="JIM847" s="396"/>
      <c r="JIN847" s="396"/>
      <c r="JIO847" s="396"/>
      <c r="JIP847" s="396"/>
      <c r="JIQ847" s="396"/>
      <c r="JIR847" s="396"/>
      <c r="JIS847" s="396"/>
      <c r="JIT847" s="396"/>
      <c r="JIU847" s="396"/>
      <c r="JIV847" s="396"/>
      <c r="JIW847" s="396"/>
      <c r="JIX847" s="396"/>
      <c r="JIY847" s="396"/>
      <c r="JIZ847" s="396"/>
      <c r="JJA847" s="396"/>
      <c r="JJB847" s="396"/>
      <c r="JJC847" s="396"/>
      <c r="JJD847" s="396"/>
      <c r="JJE847" s="396"/>
      <c r="JJF847" s="396"/>
      <c r="JJG847" s="396"/>
      <c r="JJH847" s="396"/>
      <c r="JJI847" s="396"/>
      <c r="JJJ847" s="396"/>
      <c r="JJK847" s="396"/>
      <c r="JJL847" s="396"/>
      <c r="JJM847" s="396"/>
      <c r="JJN847" s="396"/>
      <c r="JJO847" s="396"/>
      <c r="JJP847" s="396"/>
      <c r="JJQ847" s="396"/>
      <c r="JJR847" s="396"/>
      <c r="JJS847" s="396"/>
      <c r="JJT847" s="396"/>
      <c r="JJU847" s="396"/>
      <c r="JJV847" s="396"/>
      <c r="JJW847" s="396"/>
      <c r="JJX847" s="396"/>
      <c r="JJY847" s="396"/>
      <c r="JJZ847" s="396"/>
      <c r="JKA847" s="396"/>
      <c r="JKB847" s="396"/>
      <c r="JKC847" s="396"/>
      <c r="JKD847" s="396"/>
      <c r="JKE847" s="396"/>
      <c r="JKF847" s="396"/>
      <c r="JKG847" s="396"/>
      <c r="JKH847" s="396"/>
      <c r="JKI847" s="396"/>
      <c r="JKJ847" s="396"/>
      <c r="JKK847" s="396"/>
      <c r="JKL847" s="396"/>
      <c r="JKM847" s="396"/>
      <c r="JKN847" s="396"/>
      <c r="JKO847" s="396"/>
      <c r="JKP847" s="396"/>
      <c r="JKQ847" s="396"/>
      <c r="JKR847" s="396"/>
      <c r="JKS847" s="396"/>
      <c r="JKT847" s="396"/>
      <c r="JKU847" s="396"/>
      <c r="JKV847" s="396"/>
      <c r="JKW847" s="396"/>
      <c r="JKX847" s="396"/>
      <c r="JKY847" s="396"/>
      <c r="JKZ847" s="396"/>
      <c r="JLA847" s="396"/>
      <c r="JLB847" s="396"/>
      <c r="JLC847" s="396"/>
      <c r="JLD847" s="396"/>
      <c r="JLE847" s="396"/>
      <c r="JLF847" s="396"/>
      <c r="JLG847" s="396"/>
      <c r="JLH847" s="396"/>
      <c r="JLI847" s="396"/>
      <c r="JLJ847" s="396"/>
      <c r="JLK847" s="396"/>
      <c r="JLL847" s="396"/>
      <c r="JLM847" s="396"/>
      <c r="JLN847" s="396"/>
      <c r="JLO847" s="396"/>
      <c r="JLP847" s="396"/>
      <c r="JLQ847" s="396"/>
      <c r="JLR847" s="396"/>
      <c r="JLS847" s="396"/>
      <c r="JLT847" s="396"/>
      <c r="JLU847" s="396"/>
      <c r="JLV847" s="396"/>
      <c r="JLW847" s="396"/>
      <c r="JLX847" s="396"/>
      <c r="JLY847" s="396"/>
      <c r="JLZ847" s="396"/>
      <c r="JMA847" s="396"/>
      <c r="JMB847" s="396"/>
      <c r="JMC847" s="396"/>
      <c r="JMD847" s="396"/>
      <c r="JME847" s="396"/>
      <c r="JMF847" s="396"/>
      <c r="JMG847" s="396"/>
      <c r="JMH847" s="396"/>
      <c r="JMI847" s="396"/>
      <c r="JMJ847" s="396"/>
      <c r="JMK847" s="396"/>
      <c r="JML847" s="396"/>
      <c r="JMM847" s="396"/>
      <c r="JMN847" s="396"/>
      <c r="JMO847" s="396"/>
      <c r="JMP847" s="396"/>
      <c r="JMQ847" s="396"/>
      <c r="JMR847" s="396"/>
      <c r="JMS847" s="396"/>
      <c r="JMT847" s="396"/>
      <c r="JMU847" s="396"/>
      <c r="JMV847" s="396"/>
      <c r="JMW847" s="396"/>
      <c r="JMX847" s="396"/>
      <c r="JMY847" s="396"/>
      <c r="JMZ847" s="396"/>
      <c r="JNA847" s="396"/>
      <c r="JNB847" s="396"/>
      <c r="JNC847" s="396"/>
      <c r="JND847" s="396"/>
      <c r="JNE847" s="396"/>
      <c r="JNF847" s="396"/>
      <c r="JNG847" s="396"/>
      <c r="JNH847" s="396"/>
      <c r="JNI847" s="396"/>
      <c r="JNJ847" s="396"/>
      <c r="JNK847" s="396"/>
      <c r="JNL847" s="396"/>
      <c r="JNM847" s="396"/>
      <c r="JNN847" s="396"/>
      <c r="JNO847" s="396"/>
      <c r="JNP847" s="396"/>
      <c r="JNQ847" s="396"/>
      <c r="JNR847" s="396"/>
      <c r="JNS847" s="396"/>
      <c r="JNT847" s="396"/>
      <c r="JNU847" s="396"/>
      <c r="JNV847" s="396"/>
      <c r="JNW847" s="396"/>
      <c r="JNX847" s="396"/>
      <c r="JNY847" s="396"/>
      <c r="JNZ847" s="396"/>
      <c r="JOA847" s="396"/>
      <c r="JOB847" s="396"/>
      <c r="JOC847" s="396"/>
      <c r="JOD847" s="396"/>
      <c r="JOE847" s="396"/>
      <c r="JOF847" s="396"/>
      <c r="JOG847" s="396"/>
      <c r="JOH847" s="396"/>
      <c r="JOI847" s="396"/>
      <c r="JOJ847" s="396"/>
      <c r="JOK847" s="396"/>
      <c r="JOL847" s="396"/>
      <c r="JOM847" s="396"/>
      <c r="JON847" s="396"/>
      <c r="JOO847" s="396"/>
      <c r="JOP847" s="396"/>
      <c r="JOQ847" s="396"/>
      <c r="JOR847" s="396"/>
      <c r="JOS847" s="396"/>
      <c r="JOT847" s="396"/>
      <c r="JOU847" s="396"/>
      <c r="JOV847" s="396"/>
      <c r="JOW847" s="396"/>
      <c r="JOX847" s="396"/>
      <c r="JOY847" s="396"/>
      <c r="JOZ847" s="396"/>
      <c r="JPA847" s="396"/>
      <c r="JPB847" s="396"/>
      <c r="JPC847" s="396"/>
      <c r="JPD847" s="396"/>
      <c r="JPE847" s="396"/>
      <c r="JPF847" s="396"/>
      <c r="JPG847" s="396"/>
      <c r="JPH847" s="396"/>
      <c r="JPI847" s="396"/>
      <c r="JPJ847" s="396"/>
      <c r="JPK847" s="396"/>
      <c r="JPL847" s="396"/>
      <c r="JPM847" s="396"/>
      <c r="JPN847" s="396"/>
      <c r="JPO847" s="396"/>
      <c r="JPP847" s="396"/>
      <c r="JPQ847" s="396"/>
      <c r="JPR847" s="396"/>
      <c r="JPS847" s="396"/>
      <c r="JPT847" s="396"/>
      <c r="JPU847" s="396"/>
      <c r="JPV847" s="396"/>
      <c r="JPW847" s="396"/>
      <c r="JPX847" s="396"/>
      <c r="JPY847" s="396"/>
      <c r="JPZ847" s="396"/>
      <c r="JQA847" s="396"/>
      <c r="JQB847" s="396"/>
      <c r="JQC847" s="396"/>
      <c r="JQD847" s="396"/>
      <c r="JQE847" s="396"/>
      <c r="JQF847" s="396"/>
      <c r="JQG847" s="396"/>
      <c r="JQH847" s="396"/>
      <c r="JQI847" s="396"/>
      <c r="JQJ847" s="396"/>
      <c r="JQK847" s="396"/>
      <c r="JQL847" s="396"/>
      <c r="JQM847" s="396"/>
      <c r="JQN847" s="396"/>
      <c r="JQO847" s="396"/>
      <c r="JQP847" s="396"/>
      <c r="JQQ847" s="396"/>
      <c r="JQR847" s="396"/>
      <c r="JQS847" s="396"/>
      <c r="JQT847" s="396"/>
      <c r="JQU847" s="396"/>
      <c r="JQV847" s="396"/>
      <c r="JQW847" s="396"/>
      <c r="JQX847" s="396"/>
      <c r="JQY847" s="396"/>
      <c r="JQZ847" s="396"/>
      <c r="JRA847" s="396"/>
      <c r="JRB847" s="396"/>
      <c r="JRC847" s="396"/>
      <c r="JRD847" s="396"/>
      <c r="JRE847" s="396"/>
      <c r="JRF847" s="396"/>
      <c r="JRG847" s="396"/>
      <c r="JRH847" s="396"/>
      <c r="JRI847" s="396"/>
      <c r="JRJ847" s="396"/>
      <c r="JRK847" s="396"/>
      <c r="JRL847" s="396"/>
      <c r="JRM847" s="396"/>
      <c r="JRN847" s="396"/>
      <c r="JRO847" s="396"/>
      <c r="JRP847" s="396"/>
      <c r="JRQ847" s="396"/>
      <c r="JRR847" s="396"/>
      <c r="JRS847" s="396"/>
      <c r="JRT847" s="396"/>
      <c r="JRU847" s="396"/>
      <c r="JRV847" s="396"/>
      <c r="JRW847" s="396"/>
      <c r="JRX847" s="396"/>
      <c r="JRY847" s="396"/>
      <c r="JRZ847" s="396"/>
      <c r="JSA847" s="396"/>
      <c r="JSB847" s="396"/>
      <c r="JSC847" s="396"/>
      <c r="JSD847" s="396"/>
      <c r="JSE847" s="396"/>
      <c r="JSF847" s="396"/>
      <c r="JSG847" s="396"/>
      <c r="JSH847" s="396"/>
      <c r="JSI847" s="396"/>
      <c r="JSJ847" s="396"/>
      <c r="JSK847" s="396"/>
      <c r="JSL847" s="396"/>
      <c r="JSM847" s="396"/>
      <c r="JSN847" s="396"/>
      <c r="JSO847" s="396"/>
      <c r="JSP847" s="396"/>
      <c r="JSQ847" s="396"/>
      <c r="JSR847" s="396"/>
      <c r="JSS847" s="396"/>
      <c r="JST847" s="396"/>
      <c r="JSU847" s="396"/>
      <c r="JSV847" s="396"/>
      <c r="JSW847" s="396"/>
      <c r="JSX847" s="396"/>
      <c r="JSY847" s="396"/>
      <c r="JSZ847" s="396"/>
      <c r="JTA847" s="396"/>
      <c r="JTB847" s="396"/>
      <c r="JTC847" s="396"/>
      <c r="JTD847" s="396"/>
      <c r="JTE847" s="396"/>
      <c r="JTF847" s="396"/>
      <c r="JTG847" s="396"/>
      <c r="JTH847" s="396"/>
      <c r="JTI847" s="396"/>
      <c r="JTJ847" s="396"/>
      <c r="JTK847" s="396"/>
      <c r="JTL847" s="396"/>
      <c r="JTM847" s="396"/>
      <c r="JTN847" s="396"/>
      <c r="JTO847" s="396"/>
      <c r="JTP847" s="396"/>
      <c r="JTQ847" s="396"/>
      <c r="JTR847" s="396"/>
      <c r="JTS847" s="396"/>
      <c r="JTT847" s="396"/>
      <c r="JTU847" s="396"/>
      <c r="JTV847" s="396"/>
      <c r="JTW847" s="396"/>
      <c r="JTX847" s="396"/>
      <c r="JTY847" s="396"/>
      <c r="JTZ847" s="396"/>
      <c r="JUA847" s="396"/>
      <c r="JUB847" s="396"/>
      <c r="JUC847" s="396"/>
      <c r="JUD847" s="396"/>
      <c r="JUE847" s="396"/>
      <c r="JUF847" s="396"/>
      <c r="JUG847" s="396"/>
      <c r="JUH847" s="396"/>
      <c r="JUI847" s="396"/>
      <c r="JUJ847" s="396"/>
      <c r="JUK847" s="396"/>
      <c r="JUL847" s="396"/>
      <c r="JUM847" s="396"/>
      <c r="JUN847" s="396"/>
      <c r="JUO847" s="396"/>
      <c r="JUP847" s="396"/>
      <c r="JUQ847" s="396"/>
      <c r="JUR847" s="396"/>
      <c r="JUS847" s="396"/>
      <c r="JUT847" s="396"/>
      <c r="JUU847" s="396"/>
      <c r="JUV847" s="396"/>
      <c r="JUW847" s="396"/>
      <c r="JUX847" s="396"/>
      <c r="JUY847" s="396"/>
      <c r="JUZ847" s="396"/>
      <c r="JVA847" s="396"/>
      <c r="JVB847" s="396"/>
      <c r="JVC847" s="396"/>
      <c r="JVD847" s="396"/>
      <c r="JVE847" s="396"/>
      <c r="JVF847" s="396"/>
      <c r="JVG847" s="396"/>
      <c r="JVH847" s="396"/>
      <c r="JVI847" s="396"/>
      <c r="JVJ847" s="396"/>
      <c r="JVK847" s="396"/>
      <c r="JVL847" s="396"/>
      <c r="JVM847" s="396"/>
      <c r="JVN847" s="396"/>
      <c r="JVO847" s="396"/>
      <c r="JVP847" s="396"/>
      <c r="JVQ847" s="396"/>
      <c r="JVR847" s="396"/>
      <c r="JVS847" s="396"/>
      <c r="JVT847" s="396"/>
      <c r="JVU847" s="396"/>
      <c r="JVV847" s="396"/>
      <c r="JVW847" s="396"/>
      <c r="JVX847" s="396"/>
      <c r="JVY847" s="396"/>
      <c r="JVZ847" s="396"/>
      <c r="JWA847" s="396"/>
      <c r="JWB847" s="396"/>
      <c r="JWC847" s="396"/>
      <c r="JWD847" s="396"/>
      <c r="JWE847" s="396"/>
      <c r="JWF847" s="396"/>
      <c r="JWG847" s="396"/>
      <c r="JWH847" s="396"/>
      <c r="JWI847" s="396"/>
      <c r="JWJ847" s="396"/>
      <c r="JWK847" s="396"/>
      <c r="JWL847" s="396"/>
      <c r="JWM847" s="396"/>
      <c r="JWN847" s="396"/>
      <c r="JWO847" s="396"/>
      <c r="JWP847" s="396"/>
      <c r="JWQ847" s="396"/>
      <c r="JWR847" s="396"/>
      <c r="JWS847" s="396"/>
      <c r="JWT847" s="396"/>
      <c r="JWU847" s="396"/>
      <c r="JWV847" s="396"/>
      <c r="JWW847" s="396"/>
      <c r="JWX847" s="396"/>
      <c r="JWY847" s="396"/>
      <c r="JWZ847" s="396"/>
      <c r="JXA847" s="396"/>
      <c r="JXB847" s="396"/>
      <c r="JXC847" s="396"/>
      <c r="JXD847" s="396"/>
      <c r="JXE847" s="396"/>
      <c r="JXF847" s="396"/>
      <c r="JXG847" s="396"/>
      <c r="JXH847" s="396"/>
      <c r="JXI847" s="396"/>
      <c r="JXJ847" s="396"/>
      <c r="JXK847" s="396"/>
      <c r="JXL847" s="396"/>
      <c r="JXM847" s="396"/>
      <c r="JXN847" s="396"/>
      <c r="JXO847" s="396"/>
      <c r="JXP847" s="396"/>
      <c r="JXQ847" s="396"/>
      <c r="JXR847" s="396"/>
      <c r="JXS847" s="396"/>
      <c r="JXT847" s="396"/>
      <c r="JXU847" s="396"/>
      <c r="JXV847" s="396"/>
      <c r="JXW847" s="396"/>
      <c r="JXX847" s="396"/>
      <c r="JXY847" s="396"/>
      <c r="JXZ847" s="396"/>
      <c r="JYA847" s="396"/>
      <c r="JYB847" s="396"/>
      <c r="JYC847" s="396"/>
      <c r="JYD847" s="396"/>
      <c r="JYE847" s="396"/>
      <c r="JYF847" s="396"/>
      <c r="JYG847" s="396"/>
      <c r="JYH847" s="396"/>
      <c r="JYI847" s="396"/>
      <c r="JYJ847" s="396"/>
      <c r="JYK847" s="396"/>
      <c r="JYL847" s="396"/>
      <c r="JYM847" s="396"/>
      <c r="JYN847" s="396"/>
      <c r="JYO847" s="396"/>
      <c r="JYP847" s="396"/>
      <c r="JYQ847" s="396"/>
      <c r="JYR847" s="396"/>
      <c r="JYS847" s="396"/>
      <c r="JYT847" s="396"/>
      <c r="JYU847" s="396"/>
      <c r="JYV847" s="396"/>
      <c r="JYW847" s="396"/>
      <c r="JYX847" s="396"/>
      <c r="JYY847" s="396"/>
      <c r="JYZ847" s="396"/>
      <c r="JZA847" s="396"/>
      <c r="JZB847" s="396"/>
      <c r="JZC847" s="396"/>
      <c r="JZD847" s="396"/>
      <c r="JZE847" s="396"/>
      <c r="JZF847" s="396"/>
      <c r="JZG847" s="396"/>
      <c r="JZH847" s="396"/>
      <c r="JZI847" s="396"/>
      <c r="JZJ847" s="396"/>
      <c r="JZK847" s="396"/>
      <c r="JZL847" s="396"/>
      <c r="JZM847" s="396"/>
      <c r="JZN847" s="396"/>
      <c r="JZO847" s="396"/>
      <c r="JZP847" s="396"/>
      <c r="JZQ847" s="396"/>
      <c r="JZR847" s="396"/>
      <c r="JZS847" s="396"/>
      <c r="JZT847" s="396"/>
      <c r="JZU847" s="396"/>
      <c r="JZV847" s="396"/>
      <c r="JZW847" s="396"/>
      <c r="JZX847" s="396"/>
      <c r="JZY847" s="396"/>
      <c r="JZZ847" s="396"/>
      <c r="KAA847" s="396"/>
      <c r="KAB847" s="396"/>
      <c r="KAC847" s="396"/>
      <c r="KAD847" s="396"/>
      <c r="KAE847" s="396"/>
      <c r="KAF847" s="396"/>
      <c r="KAG847" s="396"/>
      <c r="KAH847" s="396"/>
      <c r="KAI847" s="396"/>
      <c r="KAJ847" s="396"/>
      <c r="KAK847" s="396"/>
      <c r="KAL847" s="396"/>
      <c r="KAM847" s="396"/>
      <c r="KAN847" s="396"/>
      <c r="KAO847" s="396"/>
      <c r="KAP847" s="396"/>
      <c r="KAQ847" s="396"/>
      <c r="KAR847" s="396"/>
      <c r="KAS847" s="396"/>
      <c r="KAT847" s="396"/>
      <c r="KAU847" s="396"/>
      <c r="KAV847" s="396"/>
      <c r="KAW847" s="396"/>
      <c r="KAX847" s="396"/>
      <c r="KAY847" s="396"/>
      <c r="KAZ847" s="396"/>
      <c r="KBA847" s="396"/>
      <c r="KBB847" s="396"/>
      <c r="KBC847" s="396"/>
      <c r="KBD847" s="396"/>
      <c r="KBE847" s="396"/>
      <c r="KBF847" s="396"/>
      <c r="KBG847" s="396"/>
      <c r="KBH847" s="396"/>
      <c r="KBI847" s="396"/>
      <c r="KBJ847" s="396"/>
      <c r="KBK847" s="396"/>
      <c r="KBL847" s="396"/>
      <c r="KBM847" s="396"/>
      <c r="KBN847" s="396"/>
      <c r="KBO847" s="396"/>
      <c r="KBP847" s="396"/>
      <c r="KBQ847" s="396"/>
      <c r="KBR847" s="396"/>
      <c r="KBS847" s="396"/>
      <c r="KBT847" s="396"/>
      <c r="KBU847" s="396"/>
      <c r="KBV847" s="396"/>
      <c r="KBW847" s="396"/>
      <c r="KBX847" s="396"/>
      <c r="KBY847" s="396"/>
      <c r="KBZ847" s="396"/>
      <c r="KCA847" s="396"/>
      <c r="KCB847" s="396"/>
      <c r="KCC847" s="396"/>
      <c r="KCD847" s="396"/>
      <c r="KCE847" s="396"/>
      <c r="KCF847" s="396"/>
      <c r="KCG847" s="396"/>
      <c r="KCH847" s="396"/>
      <c r="KCI847" s="396"/>
      <c r="KCJ847" s="396"/>
      <c r="KCK847" s="396"/>
      <c r="KCL847" s="396"/>
      <c r="KCM847" s="396"/>
      <c r="KCN847" s="396"/>
      <c r="KCO847" s="396"/>
      <c r="KCP847" s="396"/>
      <c r="KCQ847" s="396"/>
      <c r="KCR847" s="396"/>
      <c r="KCS847" s="396"/>
      <c r="KCT847" s="396"/>
      <c r="KCU847" s="396"/>
      <c r="KCV847" s="396"/>
      <c r="KCW847" s="396"/>
      <c r="KCX847" s="396"/>
      <c r="KCY847" s="396"/>
      <c r="KCZ847" s="396"/>
      <c r="KDA847" s="396"/>
      <c r="KDB847" s="396"/>
      <c r="KDC847" s="396"/>
      <c r="KDD847" s="396"/>
      <c r="KDE847" s="396"/>
      <c r="KDF847" s="396"/>
      <c r="KDG847" s="396"/>
      <c r="KDH847" s="396"/>
      <c r="KDI847" s="396"/>
      <c r="KDJ847" s="396"/>
      <c r="KDK847" s="396"/>
      <c r="KDL847" s="396"/>
      <c r="KDM847" s="396"/>
      <c r="KDN847" s="396"/>
      <c r="KDO847" s="396"/>
      <c r="KDP847" s="396"/>
      <c r="KDQ847" s="396"/>
      <c r="KDR847" s="396"/>
      <c r="KDS847" s="396"/>
      <c r="KDT847" s="396"/>
      <c r="KDU847" s="396"/>
      <c r="KDV847" s="396"/>
      <c r="KDW847" s="396"/>
      <c r="KDX847" s="396"/>
      <c r="KDY847" s="396"/>
      <c r="KDZ847" s="396"/>
      <c r="KEA847" s="396"/>
      <c r="KEB847" s="396"/>
      <c r="KEC847" s="396"/>
      <c r="KED847" s="396"/>
      <c r="KEE847" s="396"/>
      <c r="KEF847" s="396"/>
      <c r="KEG847" s="396"/>
      <c r="KEH847" s="396"/>
      <c r="KEI847" s="396"/>
      <c r="KEJ847" s="396"/>
      <c r="KEK847" s="396"/>
      <c r="KEL847" s="396"/>
      <c r="KEM847" s="396"/>
      <c r="KEN847" s="396"/>
      <c r="KEO847" s="396"/>
      <c r="KEP847" s="396"/>
      <c r="KEQ847" s="396"/>
      <c r="KER847" s="396"/>
      <c r="KES847" s="396"/>
      <c r="KET847" s="396"/>
      <c r="KEU847" s="396"/>
      <c r="KEV847" s="396"/>
      <c r="KEW847" s="396"/>
      <c r="KEX847" s="396"/>
      <c r="KEY847" s="396"/>
      <c r="KEZ847" s="396"/>
      <c r="KFA847" s="396"/>
      <c r="KFB847" s="396"/>
      <c r="KFC847" s="396"/>
      <c r="KFD847" s="396"/>
      <c r="KFE847" s="396"/>
      <c r="KFF847" s="396"/>
      <c r="KFG847" s="396"/>
      <c r="KFH847" s="396"/>
      <c r="KFI847" s="396"/>
      <c r="KFJ847" s="396"/>
      <c r="KFK847" s="396"/>
      <c r="KFL847" s="396"/>
      <c r="KFM847" s="396"/>
      <c r="KFN847" s="396"/>
      <c r="KFO847" s="396"/>
      <c r="KFP847" s="396"/>
      <c r="KFQ847" s="396"/>
      <c r="KFR847" s="396"/>
      <c r="KFS847" s="396"/>
      <c r="KFT847" s="396"/>
      <c r="KFU847" s="396"/>
      <c r="KFV847" s="396"/>
      <c r="KFW847" s="396"/>
      <c r="KFX847" s="396"/>
      <c r="KFY847" s="396"/>
      <c r="KFZ847" s="396"/>
      <c r="KGA847" s="396"/>
      <c r="KGB847" s="396"/>
      <c r="KGC847" s="396"/>
      <c r="KGD847" s="396"/>
      <c r="KGE847" s="396"/>
      <c r="KGF847" s="396"/>
      <c r="KGG847" s="396"/>
      <c r="KGH847" s="396"/>
      <c r="KGI847" s="396"/>
      <c r="KGJ847" s="396"/>
      <c r="KGK847" s="396"/>
      <c r="KGL847" s="396"/>
      <c r="KGM847" s="396"/>
      <c r="KGN847" s="396"/>
      <c r="KGO847" s="396"/>
      <c r="KGP847" s="396"/>
      <c r="KGQ847" s="396"/>
      <c r="KGR847" s="396"/>
      <c r="KGS847" s="396"/>
      <c r="KGT847" s="396"/>
      <c r="KGU847" s="396"/>
      <c r="KGV847" s="396"/>
      <c r="KGW847" s="396"/>
      <c r="KGX847" s="396"/>
      <c r="KGY847" s="396"/>
      <c r="KGZ847" s="396"/>
      <c r="KHA847" s="396"/>
      <c r="KHB847" s="396"/>
      <c r="KHC847" s="396"/>
      <c r="KHD847" s="396"/>
      <c r="KHE847" s="396"/>
      <c r="KHF847" s="396"/>
      <c r="KHG847" s="396"/>
      <c r="KHH847" s="396"/>
      <c r="KHI847" s="396"/>
      <c r="KHJ847" s="396"/>
      <c r="KHK847" s="396"/>
      <c r="KHL847" s="396"/>
      <c r="KHM847" s="396"/>
      <c r="KHN847" s="396"/>
      <c r="KHO847" s="396"/>
      <c r="KHP847" s="396"/>
      <c r="KHQ847" s="396"/>
      <c r="KHR847" s="396"/>
      <c r="KHS847" s="396"/>
      <c r="KHT847" s="396"/>
      <c r="KHU847" s="396"/>
      <c r="KHV847" s="396"/>
      <c r="KHW847" s="396"/>
      <c r="KHX847" s="396"/>
      <c r="KHY847" s="396"/>
      <c r="KHZ847" s="396"/>
      <c r="KIA847" s="396"/>
      <c r="KIB847" s="396"/>
      <c r="KIC847" s="396"/>
      <c r="KID847" s="396"/>
      <c r="KIE847" s="396"/>
      <c r="KIF847" s="396"/>
      <c r="KIG847" s="396"/>
      <c r="KIH847" s="396"/>
      <c r="KII847" s="396"/>
      <c r="KIJ847" s="396"/>
      <c r="KIK847" s="396"/>
      <c r="KIL847" s="396"/>
      <c r="KIM847" s="396"/>
      <c r="KIN847" s="396"/>
      <c r="KIO847" s="396"/>
      <c r="KIP847" s="396"/>
      <c r="KIQ847" s="396"/>
      <c r="KIR847" s="396"/>
      <c r="KIS847" s="396"/>
      <c r="KIT847" s="396"/>
      <c r="KIU847" s="396"/>
      <c r="KIV847" s="396"/>
      <c r="KIW847" s="396"/>
      <c r="KIX847" s="396"/>
      <c r="KIY847" s="396"/>
      <c r="KIZ847" s="396"/>
      <c r="KJA847" s="396"/>
      <c r="KJB847" s="396"/>
      <c r="KJC847" s="396"/>
      <c r="KJD847" s="396"/>
      <c r="KJE847" s="396"/>
      <c r="KJF847" s="396"/>
      <c r="KJG847" s="396"/>
      <c r="KJH847" s="396"/>
      <c r="KJI847" s="396"/>
      <c r="KJJ847" s="396"/>
      <c r="KJK847" s="396"/>
      <c r="KJL847" s="396"/>
      <c r="KJM847" s="396"/>
      <c r="KJN847" s="396"/>
      <c r="KJO847" s="396"/>
      <c r="KJP847" s="396"/>
      <c r="KJQ847" s="396"/>
      <c r="KJR847" s="396"/>
      <c r="KJS847" s="396"/>
      <c r="KJT847" s="396"/>
      <c r="KJU847" s="396"/>
      <c r="KJV847" s="396"/>
      <c r="KJW847" s="396"/>
      <c r="KJX847" s="396"/>
      <c r="KJY847" s="396"/>
      <c r="KJZ847" s="396"/>
      <c r="KKA847" s="396"/>
      <c r="KKB847" s="396"/>
      <c r="KKC847" s="396"/>
      <c r="KKD847" s="396"/>
      <c r="KKE847" s="396"/>
      <c r="KKF847" s="396"/>
      <c r="KKG847" s="396"/>
      <c r="KKH847" s="396"/>
      <c r="KKI847" s="396"/>
      <c r="KKJ847" s="396"/>
      <c r="KKK847" s="396"/>
      <c r="KKL847" s="396"/>
      <c r="KKM847" s="396"/>
      <c r="KKN847" s="396"/>
      <c r="KKO847" s="396"/>
      <c r="KKP847" s="396"/>
      <c r="KKQ847" s="396"/>
      <c r="KKR847" s="396"/>
      <c r="KKS847" s="396"/>
      <c r="KKT847" s="396"/>
      <c r="KKU847" s="396"/>
      <c r="KKV847" s="396"/>
      <c r="KKW847" s="396"/>
      <c r="KKX847" s="396"/>
      <c r="KKY847" s="396"/>
      <c r="KKZ847" s="396"/>
      <c r="KLA847" s="396"/>
      <c r="KLB847" s="396"/>
      <c r="KLC847" s="396"/>
      <c r="KLD847" s="396"/>
      <c r="KLE847" s="396"/>
      <c r="KLF847" s="396"/>
      <c r="KLG847" s="396"/>
      <c r="KLH847" s="396"/>
      <c r="KLI847" s="396"/>
      <c r="KLJ847" s="396"/>
      <c r="KLK847" s="396"/>
      <c r="KLL847" s="396"/>
      <c r="KLM847" s="396"/>
      <c r="KLN847" s="396"/>
      <c r="KLO847" s="396"/>
      <c r="KLP847" s="396"/>
      <c r="KLQ847" s="396"/>
      <c r="KLR847" s="396"/>
      <c r="KLS847" s="396"/>
      <c r="KLT847" s="396"/>
      <c r="KLU847" s="396"/>
      <c r="KLV847" s="396"/>
      <c r="KLW847" s="396"/>
      <c r="KLX847" s="396"/>
      <c r="KLY847" s="396"/>
      <c r="KLZ847" s="396"/>
      <c r="KMA847" s="396"/>
      <c r="KMB847" s="396"/>
      <c r="KMC847" s="396"/>
      <c r="KMD847" s="396"/>
      <c r="KME847" s="396"/>
      <c r="KMF847" s="396"/>
      <c r="KMG847" s="396"/>
      <c r="KMH847" s="396"/>
      <c r="KMI847" s="396"/>
      <c r="KMJ847" s="396"/>
      <c r="KMK847" s="396"/>
      <c r="KML847" s="396"/>
      <c r="KMM847" s="396"/>
      <c r="KMN847" s="396"/>
      <c r="KMO847" s="396"/>
      <c r="KMP847" s="396"/>
      <c r="KMQ847" s="396"/>
      <c r="KMR847" s="396"/>
      <c r="KMS847" s="396"/>
      <c r="KMT847" s="396"/>
      <c r="KMU847" s="396"/>
      <c r="KMV847" s="396"/>
      <c r="KMW847" s="396"/>
      <c r="KMX847" s="396"/>
      <c r="KMY847" s="396"/>
      <c r="KMZ847" s="396"/>
      <c r="KNA847" s="396"/>
      <c r="KNB847" s="396"/>
      <c r="KNC847" s="396"/>
      <c r="KND847" s="396"/>
      <c r="KNE847" s="396"/>
      <c r="KNF847" s="396"/>
      <c r="KNG847" s="396"/>
      <c r="KNH847" s="396"/>
      <c r="KNI847" s="396"/>
      <c r="KNJ847" s="396"/>
      <c r="KNK847" s="396"/>
      <c r="KNL847" s="396"/>
      <c r="KNM847" s="396"/>
      <c r="KNN847" s="396"/>
      <c r="KNO847" s="396"/>
      <c r="KNP847" s="396"/>
      <c r="KNQ847" s="396"/>
      <c r="KNR847" s="396"/>
      <c r="KNS847" s="396"/>
      <c r="KNT847" s="396"/>
      <c r="KNU847" s="396"/>
      <c r="KNV847" s="396"/>
      <c r="KNW847" s="396"/>
      <c r="KNX847" s="396"/>
      <c r="KNY847" s="396"/>
      <c r="KNZ847" s="396"/>
      <c r="KOA847" s="396"/>
      <c r="KOB847" s="396"/>
      <c r="KOC847" s="396"/>
      <c r="KOD847" s="396"/>
      <c r="KOE847" s="396"/>
      <c r="KOF847" s="396"/>
      <c r="KOG847" s="396"/>
      <c r="KOH847" s="396"/>
      <c r="KOI847" s="396"/>
      <c r="KOJ847" s="396"/>
      <c r="KOK847" s="396"/>
      <c r="KOL847" s="396"/>
      <c r="KOM847" s="396"/>
      <c r="KON847" s="396"/>
      <c r="KOO847" s="396"/>
      <c r="KOP847" s="396"/>
      <c r="KOQ847" s="396"/>
      <c r="KOR847" s="396"/>
      <c r="KOS847" s="396"/>
      <c r="KOT847" s="396"/>
      <c r="KOU847" s="396"/>
      <c r="KOV847" s="396"/>
      <c r="KOW847" s="396"/>
      <c r="KOX847" s="396"/>
      <c r="KOY847" s="396"/>
      <c r="KOZ847" s="396"/>
      <c r="KPA847" s="396"/>
      <c r="KPB847" s="396"/>
      <c r="KPC847" s="396"/>
      <c r="KPD847" s="396"/>
      <c r="KPE847" s="396"/>
      <c r="KPF847" s="396"/>
      <c r="KPG847" s="396"/>
      <c r="KPH847" s="396"/>
      <c r="KPI847" s="396"/>
      <c r="KPJ847" s="396"/>
      <c r="KPK847" s="396"/>
      <c r="KPL847" s="396"/>
      <c r="KPM847" s="396"/>
      <c r="KPN847" s="396"/>
      <c r="KPO847" s="396"/>
      <c r="KPP847" s="396"/>
      <c r="KPQ847" s="396"/>
      <c r="KPR847" s="396"/>
      <c r="KPS847" s="396"/>
      <c r="KPT847" s="396"/>
      <c r="KPU847" s="396"/>
      <c r="KPV847" s="396"/>
      <c r="KPW847" s="396"/>
      <c r="KPX847" s="396"/>
      <c r="KPY847" s="396"/>
      <c r="KPZ847" s="396"/>
      <c r="KQA847" s="396"/>
      <c r="KQB847" s="396"/>
      <c r="KQC847" s="396"/>
      <c r="KQD847" s="396"/>
      <c r="KQE847" s="396"/>
      <c r="KQF847" s="396"/>
      <c r="KQG847" s="396"/>
      <c r="KQH847" s="396"/>
      <c r="KQI847" s="396"/>
      <c r="KQJ847" s="396"/>
      <c r="KQK847" s="396"/>
      <c r="KQL847" s="396"/>
      <c r="KQM847" s="396"/>
      <c r="KQN847" s="396"/>
      <c r="KQO847" s="396"/>
      <c r="KQP847" s="396"/>
      <c r="KQQ847" s="396"/>
      <c r="KQR847" s="396"/>
      <c r="KQS847" s="396"/>
      <c r="KQT847" s="396"/>
      <c r="KQU847" s="396"/>
      <c r="KQV847" s="396"/>
      <c r="KQW847" s="396"/>
      <c r="KQX847" s="396"/>
      <c r="KQY847" s="396"/>
      <c r="KQZ847" s="396"/>
      <c r="KRA847" s="396"/>
      <c r="KRB847" s="396"/>
      <c r="KRC847" s="396"/>
      <c r="KRD847" s="396"/>
      <c r="KRE847" s="396"/>
      <c r="KRF847" s="396"/>
      <c r="KRG847" s="396"/>
      <c r="KRH847" s="396"/>
      <c r="KRI847" s="396"/>
      <c r="KRJ847" s="396"/>
      <c r="KRK847" s="396"/>
      <c r="KRL847" s="396"/>
      <c r="KRM847" s="396"/>
      <c r="KRN847" s="396"/>
      <c r="KRO847" s="396"/>
      <c r="KRP847" s="396"/>
      <c r="KRQ847" s="396"/>
      <c r="KRR847" s="396"/>
      <c r="KRS847" s="396"/>
      <c r="KRT847" s="396"/>
      <c r="KRU847" s="396"/>
      <c r="KRV847" s="396"/>
      <c r="KRW847" s="396"/>
      <c r="KRX847" s="396"/>
      <c r="KRY847" s="396"/>
      <c r="KRZ847" s="396"/>
      <c r="KSA847" s="396"/>
      <c r="KSB847" s="396"/>
      <c r="KSC847" s="396"/>
      <c r="KSD847" s="396"/>
      <c r="KSE847" s="396"/>
      <c r="KSF847" s="396"/>
      <c r="KSG847" s="396"/>
      <c r="KSH847" s="396"/>
      <c r="KSI847" s="396"/>
      <c r="KSJ847" s="396"/>
      <c r="KSK847" s="396"/>
      <c r="KSL847" s="396"/>
      <c r="KSM847" s="396"/>
      <c r="KSN847" s="396"/>
      <c r="KSO847" s="396"/>
      <c r="KSP847" s="396"/>
      <c r="KSQ847" s="396"/>
      <c r="KSR847" s="396"/>
      <c r="KSS847" s="396"/>
      <c r="KST847" s="396"/>
      <c r="KSU847" s="396"/>
      <c r="KSV847" s="396"/>
      <c r="KSW847" s="396"/>
      <c r="KSX847" s="396"/>
      <c r="KSY847" s="396"/>
      <c r="KSZ847" s="396"/>
      <c r="KTA847" s="396"/>
      <c r="KTB847" s="396"/>
      <c r="KTC847" s="396"/>
      <c r="KTD847" s="396"/>
      <c r="KTE847" s="396"/>
      <c r="KTF847" s="396"/>
      <c r="KTG847" s="396"/>
      <c r="KTH847" s="396"/>
      <c r="KTI847" s="396"/>
      <c r="KTJ847" s="396"/>
      <c r="KTK847" s="396"/>
      <c r="KTL847" s="396"/>
      <c r="KTM847" s="396"/>
      <c r="KTN847" s="396"/>
      <c r="KTO847" s="396"/>
      <c r="KTP847" s="396"/>
      <c r="KTQ847" s="396"/>
      <c r="KTR847" s="396"/>
      <c r="KTS847" s="396"/>
      <c r="KTT847" s="396"/>
      <c r="KTU847" s="396"/>
      <c r="KTV847" s="396"/>
      <c r="KTW847" s="396"/>
      <c r="KTX847" s="396"/>
      <c r="KTY847" s="396"/>
      <c r="KTZ847" s="396"/>
      <c r="KUA847" s="396"/>
      <c r="KUB847" s="396"/>
      <c r="KUC847" s="396"/>
      <c r="KUD847" s="396"/>
      <c r="KUE847" s="396"/>
      <c r="KUF847" s="396"/>
      <c r="KUG847" s="396"/>
      <c r="KUH847" s="396"/>
      <c r="KUI847" s="396"/>
      <c r="KUJ847" s="396"/>
      <c r="KUK847" s="396"/>
      <c r="KUL847" s="396"/>
      <c r="KUM847" s="396"/>
      <c r="KUN847" s="396"/>
      <c r="KUO847" s="396"/>
      <c r="KUP847" s="396"/>
      <c r="KUQ847" s="396"/>
      <c r="KUR847" s="396"/>
      <c r="KUS847" s="396"/>
      <c r="KUT847" s="396"/>
      <c r="KUU847" s="396"/>
      <c r="KUV847" s="396"/>
      <c r="KUW847" s="396"/>
      <c r="KUX847" s="396"/>
      <c r="KUY847" s="396"/>
      <c r="KUZ847" s="396"/>
      <c r="KVA847" s="396"/>
      <c r="KVB847" s="396"/>
      <c r="KVC847" s="396"/>
      <c r="KVD847" s="396"/>
      <c r="KVE847" s="396"/>
      <c r="KVF847" s="396"/>
      <c r="KVG847" s="396"/>
      <c r="KVH847" s="396"/>
      <c r="KVI847" s="396"/>
      <c r="KVJ847" s="396"/>
      <c r="KVK847" s="396"/>
      <c r="KVL847" s="396"/>
      <c r="KVM847" s="396"/>
      <c r="KVN847" s="396"/>
      <c r="KVO847" s="396"/>
      <c r="KVP847" s="396"/>
      <c r="KVQ847" s="396"/>
      <c r="KVR847" s="396"/>
      <c r="KVS847" s="396"/>
      <c r="KVT847" s="396"/>
      <c r="KVU847" s="396"/>
      <c r="KVV847" s="396"/>
      <c r="KVW847" s="396"/>
      <c r="KVX847" s="396"/>
      <c r="KVY847" s="396"/>
      <c r="KVZ847" s="396"/>
      <c r="KWA847" s="396"/>
      <c r="KWB847" s="396"/>
      <c r="KWC847" s="396"/>
      <c r="KWD847" s="396"/>
      <c r="KWE847" s="396"/>
      <c r="KWF847" s="396"/>
      <c r="KWG847" s="396"/>
      <c r="KWH847" s="396"/>
      <c r="KWI847" s="396"/>
      <c r="KWJ847" s="396"/>
      <c r="KWK847" s="396"/>
      <c r="KWL847" s="396"/>
      <c r="KWM847" s="396"/>
      <c r="KWN847" s="396"/>
      <c r="KWO847" s="396"/>
      <c r="KWP847" s="396"/>
      <c r="KWQ847" s="396"/>
      <c r="KWR847" s="396"/>
      <c r="KWS847" s="396"/>
      <c r="KWT847" s="396"/>
      <c r="KWU847" s="396"/>
      <c r="KWV847" s="396"/>
      <c r="KWW847" s="396"/>
      <c r="KWX847" s="396"/>
      <c r="KWY847" s="396"/>
      <c r="KWZ847" s="396"/>
      <c r="KXA847" s="396"/>
      <c r="KXB847" s="396"/>
      <c r="KXC847" s="396"/>
      <c r="KXD847" s="396"/>
      <c r="KXE847" s="396"/>
      <c r="KXF847" s="396"/>
      <c r="KXG847" s="396"/>
      <c r="KXH847" s="396"/>
      <c r="KXI847" s="396"/>
      <c r="KXJ847" s="396"/>
      <c r="KXK847" s="396"/>
      <c r="KXL847" s="396"/>
      <c r="KXM847" s="396"/>
      <c r="KXN847" s="396"/>
      <c r="KXO847" s="396"/>
      <c r="KXP847" s="396"/>
      <c r="KXQ847" s="396"/>
      <c r="KXR847" s="396"/>
      <c r="KXS847" s="396"/>
      <c r="KXT847" s="396"/>
      <c r="KXU847" s="396"/>
      <c r="KXV847" s="396"/>
      <c r="KXW847" s="396"/>
      <c r="KXX847" s="396"/>
      <c r="KXY847" s="396"/>
      <c r="KXZ847" s="396"/>
      <c r="KYA847" s="396"/>
      <c r="KYB847" s="396"/>
      <c r="KYC847" s="396"/>
      <c r="KYD847" s="396"/>
      <c r="KYE847" s="396"/>
      <c r="KYF847" s="396"/>
      <c r="KYG847" s="396"/>
      <c r="KYH847" s="396"/>
      <c r="KYI847" s="396"/>
      <c r="KYJ847" s="396"/>
      <c r="KYK847" s="396"/>
      <c r="KYL847" s="396"/>
      <c r="KYM847" s="396"/>
      <c r="KYN847" s="396"/>
      <c r="KYO847" s="396"/>
      <c r="KYP847" s="396"/>
      <c r="KYQ847" s="396"/>
      <c r="KYR847" s="396"/>
      <c r="KYS847" s="396"/>
      <c r="KYT847" s="396"/>
      <c r="KYU847" s="396"/>
      <c r="KYV847" s="396"/>
      <c r="KYW847" s="396"/>
      <c r="KYX847" s="396"/>
      <c r="KYY847" s="396"/>
      <c r="KYZ847" s="396"/>
      <c r="KZA847" s="396"/>
      <c r="KZB847" s="396"/>
      <c r="KZC847" s="396"/>
      <c r="KZD847" s="396"/>
      <c r="KZE847" s="396"/>
      <c r="KZF847" s="396"/>
      <c r="KZG847" s="396"/>
      <c r="KZH847" s="396"/>
      <c r="KZI847" s="396"/>
      <c r="KZJ847" s="396"/>
      <c r="KZK847" s="396"/>
      <c r="KZL847" s="396"/>
      <c r="KZM847" s="396"/>
      <c r="KZN847" s="396"/>
      <c r="KZO847" s="396"/>
      <c r="KZP847" s="396"/>
      <c r="KZQ847" s="396"/>
      <c r="KZR847" s="396"/>
      <c r="KZS847" s="396"/>
      <c r="KZT847" s="396"/>
      <c r="KZU847" s="396"/>
      <c r="KZV847" s="396"/>
      <c r="KZW847" s="396"/>
      <c r="KZX847" s="396"/>
      <c r="KZY847" s="396"/>
      <c r="KZZ847" s="396"/>
      <c r="LAA847" s="396"/>
      <c r="LAB847" s="396"/>
      <c r="LAC847" s="396"/>
      <c r="LAD847" s="396"/>
      <c r="LAE847" s="396"/>
      <c r="LAF847" s="396"/>
      <c r="LAG847" s="396"/>
      <c r="LAH847" s="396"/>
      <c r="LAI847" s="396"/>
      <c r="LAJ847" s="396"/>
      <c r="LAK847" s="396"/>
      <c r="LAL847" s="396"/>
      <c r="LAM847" s="396"/>
      <c r="LAN847" s="396"/>
      <c r="LAO847" s="396"/>
      <c r="LAP847" s="396"/>
      <c r="LAQ847" s="396"/>
      <c r="LAR847" s="396"/>
      <c r="LAS847" s="396"/>
      <c r="LAT847" s="396"/>
      <c r="LAU847" s="396"/>
      <c r="LAV847" s="396"/>
      <c r="LAW847" s="396"/>
      <c r="LAX847" s="396"/>
      <c r="LAY847" s="396"/>
      <c r="LAZ847" s="396"/>
      <c r="LBA847" s="396"/>
      <c r="LBB847" s="396"/>
      <c r="LBC847" s="396"/>
      <c r="LBD847" s="396"/>
      <c r="LBE847" s="396"/>
      <c r="LBF847" s="396"/>
      <c r="LBG847" s="396"/>
      <c r="LBH847" s="396"/>
      <c r="LBI847" s="396"/>
      <c r="LBJ847" s="396"/>
      <c r="LBK847" s="396"/>
      <c r="LBL847" s="396"/>
      <c r="LBM847" s="396"/>
      <c r="LBN847" s="396"/>
      <c r="LBO847" s="396"/>
      <c r="LBP847" s="396"/>
      <c r="LBQ847" s="396"/>
      <c r="LBR847" s="396"/>
      <c r="LBS847" s="396"/>
      <c r="LBT847" s="396"/>
      <c r="LBU847" s="396"/>
      <c r="LBV847" s="396"/>
      <c r="LBW847" s="396"/>
      <c r="LBX847" s="396"/>
      <c r="LBY847" s="396"/>
      <c r="LBZ847" s="396"/>
      <c r="LCA847" s="396"/>
      <c r="LCB847" s="396"/>
      <c r="LCC847" s="396"/>
      <c r="LCD847" s="396"/>
      <c r="LCE847" s="396"/>
      <c r="LCF847" s="396"/>
      <c r="LCG847" s="396"/>
      <c r="LCH847" s="396"/>
      <c r="LCI847" s="396"/>
      <c r="LCJ847" s="396"/>
      <c r="LCK847" s="396"/>
      <c r="LCL847" s="396"/>
      <c r="LCM847" s="396"/>
      <c r="LCN847" s="396"/>
      <c r="LCO847" s="396"/>
      <c r="LCP847" s="396"/>
      <c r="LCQ847" s="396"/>
      <c r="LCR847" s="396"/>
      <c r="LCS847" s="396"/>
      <c r="LCT847" s="396"/>
      <c r="LCU847" s="396"/>
      <c r="LCV847" s="396"/>
      <c r="LCW847" s="396"/>
      <c r="LCX847" s="396"/>
      <c r="LCY847" s="396"/>
      <c r="LCZ847" s="396"/>
      <c r="LDA847" s="396"/>
      <c r="LDB847" s="396"/>
      <c r="LDC847" s="396"/>
      <c r="LDD847" s="396"/>
      <c r="LDE847" s="396"/>
      <c r="LDF847" s="396"/>
      <c r="LDG847" s="396"/>
      <c r="LDH847" s="396"/>
      <c r="LDI847" s="396"/>
      <c r="LDJ847" s="396"/>
      <c r="LDK847" s="396"/>
      <c r="LDL847" s="396"/>
      <c r="LDM847" s="396"/>
      <c r="LDN847" s="396"/>
      <c r="LDO847" s="396"/>
      <c r="LDP847" s="396"/>
      <c r="LDQ847" s="396"/>
      <c r="LDR847" s="396"/>
      <c r="LDS847" s="396"/>
      <c r="LDT847" s="396"/>
      <c r="LDU847" s="396"/>
      <c r="LDV847" s="396"/>
      <c r="LDW847" s="396"/>
      <c r="LDX847" s="396"/>
      <c r="LDY847" s="396"/>
      <c r="LDZ847" s="396"/>
      <c r="LEA847" s="396"/>
      <c r="LEB847" s="396"/>
      <c r="LEC847" s="396"/>
      <c r="LED847" s="396"/>
      <c r="LEE847" s="396"/>
      <c r="LEF847" s="396"/>
      <c r="LEG847" s="396"/>
      <c r="LEH847" s="396"/>
      <c r="LEI847" s="396"/>
      <c r="LEJ847" s="396"/>
      <c r="LEK847" s="396"/>
      <c r="LEL847" s="396"/>
      <c r="LEM847" s="396"/>
      <c r="LEN847" s="396"/>
      <c r="LEO847" s="396"/>
      <c r="LEP847" s="396"/>
      <c r="LEQ847" s="396"/>
      <c r="LER847" s="396"/>
      <c r="LES847" s="396"/>
      <c r="LET847" s="396"/>
      <c r="LEU847" s="396"/>
      <c r="LEV847" s="396"/>
      <c r="LEW847" s="396"/>
      <c r="LEX847" s="396"/>
      <c r="LEY847" s="396"/>
      <c r="LEZ847" s="396"/>
      <c r="LFA847" s="396"/>
      <c r="LFB847" s="396"/>
      <c r="LFC847" s="396"/>
      <c r="LFD847" s="396"/>
      <c r="LFE847" s="396"/>
      <c r="LFF847" s="396"/>
      <c r="LFG847" s="396"/>
      <c r="LFH847" s="396"/>
      <c r="LFI847" s="396"/>
      <c r="LFJ847" s="396"/>
      <c r="LFK847" s="396"/>
      <c r="LFL847" s="396"/>
      <c r="LFM847" s="396"/>
      <c r="LFN847" s="396"/>
      <c r="LFO847" s="396"/>
      <c r="LFP847" s="396"/>
      <c r="LFQ847" s="396"/>
      <c r="LFR847" s="396"/>
      <c r="LFS847" s="396"/>
      <c r="LFT847" s="396"/>
      <c r="LFU847" s="396"/>
      <c r="LFV847" s="396"/>
      <c r="LFW847" s="396"/>
      <c r="LFX847" s="396"/>
      <c r="LFY847" s="396"/>
      <c r="LFZ847" s="396"/>
      <c r="LGA847" s="396"/>
      <c r="LGB847" s="396"/>
      <c r="LGC847" s="396"/>
      <c r="LGD847" s="396"/>
      <c r="LGE847" s="396"/>
      <c r="LGF847" s="396"/>
      <c r="LGG847" s="396"/>
      <c r="LGH847" s="396"/>
      <c r="LGI847" s="396"/>
      <c r="LGJ847" s="396"/>
      <c r="LGK847" s="396"/>
      <c r="LGL847" s="396"/>
      <c r="LGM847" s="396"/>
      <c r="LGN847" s="396"/>
      <c r="LGO847" s="396"/>
      <c r="LGP847" s="396"/>
      <c r="LGQ847" s="396"/>
      <c r="LGR847" s="396"/>
      <c r="LGS847" s="396"/>
      <c r="LGT847" s="396"/>
      <c r="LGU847" s="396"/>
      <c r="LGV847" s="396"/>
      <c r="LGW847" s="396"/>
      <c r="LGX847" s="396"/>
      <c r="LGY847" s="396"/>
      <c r="LGZ847" s="396"/>
      <c r="LHA847" s="396"/>
      <c r="LHB847" s="396"/>
      <c r="LHC847" s="396"/>
      <c r="LHD847" s="396"/>
      <c r="LHE847" s="396"/>
      <c r="LHF847" s="396"/>
      <c r="LHG847" s="396"/>
      <c r="LHH847" s="396"/>
      <c r="LHI847" s="396"/>
      <c r="LHJ847" s="396"/>
      <c r="LHK847" s="396"/>
      <c r="LHL847" s="396"/>
      <c r="LHM847" s="396"/>
      <c r="LHN847" s="396"/>
      <c r="LHO847" s="396"/>
      <c r="LHP847" s="396"/>
      <c r="LHQ847" s="396"/>
      <c r="LHR847" s="396"/>
      <c r="LHS847" s="396"/>
      <c r="LHT847" s="396"/>
      <c r="LHU847" s="396"/>
      <c r="LHV847" s="396"/>
      <c r="LHW847" s="396"/>
      <c r="LHX847" s="396"/>
      <c r="LHY847" s="396"/>
      <c r="LHZ847" s="396"/>
      <c r="LIA847" s="396"/>
      <c r="LIB847" s="396"/>
      <c r="LIC847" s="396"/>
      <c r="LID847" s="396"/>
      <c r="LIE847" s="396"/>
      <c r="LIF847" s="396"/>
      <c r="LIG847" s="396"/>
      <c r="LIH847" s="396"/>
      <c r="LII847" s="396"/>
      <c r="LIJ847" s="396"/>
      <c r="LIK847" s="396"/>
      <c r="LIL847" s="396"/>
      <c r="LIM847" s="396"/>
      <c r="LIN847" s="396"/>
      <c r="LIO847" s="396"/>
      <c r="LIP847" s="396"/>
      <c r="LIQ847" s="396"/>
      <c r="LIR847" s="396"/>
      <c r="LIS847" s="396"/>
      <c r="LIT847" s="396"/>
      <c r="LIU847" s="396"/>
      <c r="LIV847" s="396"/>
      <c r="LIW847" s="396"/>
      <c r="LIX847" s="396"/>
      <c r="LIY847" s="396"/>
      <c r="LIZ847" s="396"/>
      <c r="LJA847" s="396"/>
      <c r="LJB847" s="396"/>
      <c r="LJC847" s="396"/>
      <c r="LJD847" s="396"/>
      <c r="LJE847" s="396"/>
      <c r="LJF847" s="396"/>
      <c r="LJG847" s="396"/>
      <c r="LJH847" s="396"/>
      <c r="LJI847" s="396"/>
      <c r="LJJ847" s="396"/>
      <c r="LJK847" s="396"/>
      <c r="LJL847" s="396"/>
      <c r="LJM847" s="396"/>
      <c r="LJN847" s="396"/>
      <c r="LJO847" s="396"/>
      <c r="LJP847" s="396"/>
      <c r="LJQ847" s="396"/>
      <c r="LJR847" s="396"/>
      <c r="LJS847" s="396"/>
      <c r="LJT847" s="396"/>
      <c r="LJU847" s="396"/>
      <c r="LJV847" s="396"/>
      <c r="LJW847" s="396"/>
      <c r="LJX847" s="396"/>
      <c r="LJY847" s="396"/>
      <c r="LJZ847" s="396"/>
      <c r="LKA847" s="396"/>
      <c r="LKB847" s="396"/>
      <c r="LKC847" s="396"/>
      <c r="LKD847" s="396"/>
      <c r="LKE847" s="396"/>
      <c r="LKF847" s="396"/>
      <c r="LKG847" s="396"/>
      <c r="LKH847" s="396"/>
      <c r="LKI847" s="396"/>
      <c r="LKJ847" s="396"/>
      <c r="LKK847" s="396"/>
      <c r="LKL847" s="396"/>
      <c r="LKM847" s="396"/>
      <c r="LKN847" s="396"/>
      <c r="LKO847" s="396"/>
      <c r="LKP847" s="396"/>
      <c r="LKQ847" s="396"/>
      <c r="LKR847" s="396"/>
      <c r="LKS847" s="396"/>
      <c r="LKT847" s="396"/>
      <c r="LKU847" s="396"/>
      <c r="LKV847" s="396"/>
      <c r="LKW847" s="396"/>
      <c r="LKX847" s="396"/>
      <c r="LKY847" s="396"/>
      <c r="LKZ847" s="396"/>
      <c r="LLA847" s="396"/>
      <c r="LLB847" s="396"/>
      <c r="LLC847" s="396"/>
      <c r="LLD847" s="396"/>
      <c r="LLE847" s="396"/>
      <c r="LLF847" s="396"/>
      <c r="LLG847" s="396"/>
      <c r="LLH847" s="396"/>
      <c r="LLI847" s="396"/>
      <c r="LLJ847" s="396"/>
      <c r="LLK847" s="396"/>
      <c r="LLL847" s="396"/>
      <c r="LLM847" s="396"/>
      <c r="LLN847" s="396"/>
      <c r="LLO847" s="396"/>
      <c r="LLP847" s="396"/>
      <c r="LLQ847" s="396"/>
      <c r="LLR847" s="396"/>
      <c r="LLS847" s="396"/>
      <c r="LLT847" s="396"/>
      <c r="LLU847" s="396"/>
      <c r="LLV847" s="396"/>
      <c r="LLW847" s="396"/>
      <c r="LLX847" s="396"/>
      <c r="LLY847" s="396"/>
      <c r="LLZ847" s="396"/>
      <c r="LMA847" s="396"/>
      <c r="LMB847" s="396"/>
      <c r="LMC847" s="396"/>
      <c r="LMD847" s="396"/>
      <c r="LME847" s="396"/>
      <c r="LMF847" s="396"/>
      <c r="LMG847" s="396"/>
      <c r="LMH847" s="396"/>
      <c r="LMI847" s="396"/>
      <c r="LMJ847" s="396"/>
      <c r="LMK847" s="396"/>
      <c r="LML847" s="396"/>
      <c r="LMM847" s="396"/>
      <c r="LMN847" s="396"/>
      <c r="LMO847" s="396"/>
      <c r="LMP847" s="396"/>
      <c r="LMQ847" s="396"/>
      <c r="LMR847" s="396"/>
      <c r="LMS847" s="396"/>
      <c r="LMT847" s="396"/>
      <c r="LMU847" s="396"/>
      <c r="LMV847" s="396"/>
      <c r="LMW847" s="396"/>
      <c r="LMX847" s="396"/>
      <c r="LMY847" s="396"/>
      <c r="LMZ847" s="396"/>
      <c r="LNA847" s="396"/>
      <c r="LNB847" s="396"/>
      <c r="LNC847" s="396"/>
      <c r="LND847" s="396"/>
      <c r="LNE847" s="396"/>
      <c r="LNF847" s="396"/>
      <c r="LNG847" s="396"/>
      <c r="LNH847" s="396"/>
      <c r="LNI847" s="396"/>
      <c r="LNJ847" s="396"/>
      <c r="LNK847" s="396"/>
      <c r="LNL847" s="396"/>
      <c r="LNM847" s="396"/>
      <c r="LNN847" s="396"/>
      <c r="LNO847" s="396"/>
      <c r="LNP847" s="396"/>
      <c r="LNQ847" s="396"/>
      <c r="LNR847" s="396"/>
      <c r="LNS847" s="396"/>
      <c r="LNT847" s="396"/>
      <c r="LNU847" s="396"/>
      <c r="LNV847" s="396"/>
      <c r="LNW847" s="396"/>
      <c r="LNX847" s="396"/>
      <c r="LNY847" s="396"/>
      <c r="LNZ847" s="396"/>
      <c r="LOA847" s="396"/>
      <c r="LOB847" s="396"/>
      <c r="LOC847" s="396"/>
      <c r="LOD847" s="396"/>
      <c r="LOE847" s="396"/>
      <c r="LOF847" s="396"/>
      <c r="LOG847" s="396"/>
      <c r="LOH847" s="396"/>
      <c r="LOI847" s="396"/>
      <c r="LOJ847" s="396"/>
      <c r="LOK847" s="396"/>
      <c r="LOL847" s="396"/>
      <c r="LOM847" s="396"/>
      <c r="LON847" s="396"/>
      <c r="LOO847" s="396"/>
      <c r="LOP847" s="396"/>
      <c r="LOQ847" s="396"/>
      <c r="LOR847" s="396"/>
      <c r="LOS847" s="396"/>
      <c r="LOT847" s="396"/>
      <c r="LOU847" s="396"/>
      <c r="LOV847" s="396"/>
      <c r="LOW847" s="396"/>
      <c r="LOX847" s="396"/>
      <c r="LOY847" s="396"/>
      <c r="LOZ847" s="396"/>
      <c r="LPA847" s="396"/>
      <c r="LPB847" s="396"/>
      <c r="LPC847" s="396"/>
      <c r="LPD847" s="396"/>
      <c r="LPE847" s="396"/>
      <c r="LPF847" s="396"/>
      <c r="LPG847" s="396"/>
      <c r="LPH847" s="396"/>
      <c r="LPI847" s="396"/>
      <c r="LPJ847" s="396"/>
      <c r="LPK847" s="396"/>
      <c r="LPL847" s="396"/>
      <c r="LPM847" s="396"/>
      <c r="LPN847" s="396"/>
      <c r="LPO847" s="396"/>
      <c r="LPP847" s="396"/>
      <c r="LPQ847" s="396"/>
      <c r="LPR847" s="396"/>
      <c r="LPS847" s="396"/>
      <c r="LPT847" s="396"/>
      <c r="LPU847" s="396"/>
      <c r="LPV847" s="396"/>
      <c r="LPW847" s="396"/>
      <c r="LPX847" s="396"/>
      <c r="LPY847" s="396"/>
      <c r="LPZ847" s="396"/>
      <c r="LQA847" s="396"/>
      <c r="LQB847" s="396"/>
      <c r="LQC847" s="396"/>
      <c r="LQD847" s="396"/>
      <c r="LQE847" s="396"/>
      <c r="LQF847" s="396"/>
      <c r="LQG847" s="396"/>
      <c r="LQH847" s="396"/>
      <c r="LQI847" s="396"/>
      <c r="LQJ847" s="396"/>
      <c r="LQK847" s="396"/>
      <c r="LQL847" s="396"/>
      <c r="LQM847" s="396"/>
      <c r="LQN847" s="396"/>
      <c r="LQO847" s="396"/>
      <c r="LQP847" s="396"/>
      <c r="LQQ847" s="396"/>
      <c r="LQR847" s="396"/>
      <c r="LQS847" s="396"/>
      <c r="LQT847" s="396"/>
      <c r="LQU847" s="396"/>
      <c r="LQV847" s="396"/>
      <c r="LQW847" s="396"/>
      <c r="LQX847" s="396"/>
      <c r="LQY847" s="396"/>
      <c r="LQZ847" s="396"/>
      <c r="LRA847" s="396"/>
      <c r="LRB847" s="396"/>
      <c r="LRC847" s="396"/>
      <c r="LRD847" s="396"/>
      <c r="LRE847" s="396"/>
      <c r="LRF847" s="396"/>
      <c r="LRG847" s="396"/>
      <c r="LRH847" s="396"/>
      <c r="LRI847" s="396"/>
      <c r="LRJ847" s="396"/>
      <c r="LRK847" s="396"/>
      <c r="LRL847" s="396"/>
      <c r="LRM847" s="396"/>
      <c r="LRN847" s="396"/>
      <c r="LRO847" s="396"/>
      <c r="LRP847" s="396"/>
      <c r="LRQ847" s="396"/>
      <c r="LRR847" s="396"/>
      <c r="LRS847" s="396"/>
      <c r="LRT847" s="396"/>
      <c r="LRU847" s="396"/>
      <c r="LRV847" s="396"/>
      <c r="LRW847" s="396"/>
      <c r="LRX847" s="396"/>
      <c r="LRY847" s="396"/>
      <c r="LRZ847" s="396"/>
      <c r="LSA847" s="396"/>
      <c r="LSB847" s="396"/>
      <c r="LSC847" s="396"/>
      <c r="LSD847" s="396"/>
      <c r="LSE847" s="396"/>
      <c r="LSF847" s="396"/>
      <c r="LSG847" s="396"/>
      <c r="LSH847" s="396"/>
      <c r="LSI847" s="396"/>
      <c r="LSJ847" s="396"/>
      <c r="LSK847" s="396"/>
      <c r="LSL847" s="396"/>
      <c r="LSM847" s="396"/>
      <c r="LSN847" s="396"/>
      <c r="LSO847" s="396"/>
      <c r="LSP847" s="396"/>
      <c r="LSQ847" s="396"/>
      <c r="LSR847" s="396"/>
      <c r="LSS847" s="396"/>
      <c r="LST847" s="396"/>
      <c r="LSU847" s="396"/>
      <c r="LSV847" s="396"/>
      <c r="LSW847" s="396"/>
      <c r="LSX847" s="396"/>
      <c r="LSY847" s="396"/>
      <c r="LSZ847" s="396"/>
      <c r="LTA847" s="396"/>
      <c r="LTB847" s="396"/>
      <c r="LTC847" s="396"/>
      <c r="LTD847" s="396"/>
      <c r="LTE847" s="396"/>
      <c r="LTF847" s="396"/>
      <c r="LTG847" s="396"/>
      <c r="LTH847" s="396"/>
      <c r="LTI847" s="396"/>
      <c r="LTJ847" s="396"/>
      <c r="LTK847" s="396"/>
      <c r="LTL847" s="396"/>
      <c r="LTM847" s="396"/>
      <c r="LTN847" s="396"/>
      <c r="LTO847" s="396"/>
      <c r="LTP847" s="396"/>
      <c r="LTQ847" s="396"/>
      <c r="LTR847" s="396"/>
      <c r="LTS847" s="396"/>
      <c r="LTT847" s="396"/>
      <c r="LTU847" s="396"/>
      <c r="LTV847" s="396"/>
      <c r="LTW847" s="396"/>
      <c r="LTX847" s="396"/>
      <c r="LTY847" s="396"/>
      <c r="LTZ847" s="396"/>
      <c r="LUA847" s="396"/>
      <c r="LUB847" s="396"/>
      <c r="LUC847" s="396"/>
      <c r="LUD847" s="396"/>
      <c r="LUE847" s="396"/>
      <c r="LUF847" s="396"/>
      <c r="LUG847" s="396"/>
      <c r="LUH847" s="396"/>
      <c r="LUI847" s="396"/>
      <c r="LUJ847" s="396"/>
      <c r="LUK847" s="396"/>
      <c r="LUL847" s="396"/>
      <c r="LUM847" s="396"/>
      <c r="LUN847" s="396"/>
      <c r="LUO847" s="396"/>
      <c r="LUP847" s="396"/>
      <c r="LUQ847" s="396"/>
      <c r="LUR847" s="396"/>
      <c r="LUS847" s="396"/>
      <c r="LUT847" s="396"/>
      <c r="LUU847" s="396"/>
      <c r="LUV847" s="396"/>
      <c r="LUW847" s="396"/>
      <c r="LUX847" s="396"/>
      <c r="LUY847" s="396"/>
      <c r="LUZ847" s="396"/>
      <c r="LVA847" s="396"/>
      <c r="LVB847" s="396"/>
      <c r="LVC847" s="396"/>
      <c r="LVD847" s="396"/>
      <c r="LVE847" s="396"/>
      <c r="LVF847" s="396"/>
      <c r="LVG847" s="396"/>
      <c r="LVH847" s="396"/>
      <c r="LVI847" s="396"/>
      <c r="LVJ847" s="396"/>
      <c r="LVK847" s="396"/>
      <c r="LVL847" s="396"/>
      <c r="LVM847" s="396"/>
      <c r="LVN847" s="396"/>
      <c r="LVO847" s="396"/>
      <c r="LVP847" s="396"/>
      <c r="LVQ847" s="396"/>
      <c r="LVR847" s="396"/>
      <c r="LVS847" s="396"/>
      <c r="LVT847" s="396"/>
      <c r="LVU847" s="396"/>
      <c r="LVV847" s="396"/>
      <c r="LVW847" s="396"/>
      <c r="LVX847" s="396"/>
      <c r="LVY847" s="396"/>
      <c r="LVZ847" s="396"/>
      <c r="LWA847" s="396"/>
      <c r="LWB847" s="396"/>
      <c r="LWC847" s="396"/>
      <c r="LWD847" s="396"/>
      <c r="LWE847" s="396"/>
      <c r="LWF847" s="396"/>
      <c r="LWG847" s="396"/>
      <c r="LWH847" s="396"/>
      <c r="LWI847" s="396"/>
      <c r="LWJ847" s="396"/>
      <c r="LWK847" s="396"/>
      <c r="LWL847" s="396"/>
      <c r="LWM847" s="396"/>
      <c r="LWN847" s="396"/>
      <c r="LWO847" s="396"/>
      <c r="LWP847" s="396"/>
      <c r="LWQ847" s="396"/>
      <c r="LWR847" s="396"/>
      <c r="LWS847" s="396"/>
      <c r="LWT847" s="396"/>
      <c r="LWU847" s="396"/>
      <c r="LWV847" s="396"/>
      <c r="LWW847" s="396"/>
      <c r="LWX847" s="396"/>
      <c r="LWY847" s="396"/>
      <c r="LWZ847" s="396"/>
      <c r="LXA847" s="396"/>
      <c r="LXB847" s="396"/>
      <c r="LXC847" s="396"/>
      <c r="LXD847" s="396"/>
      <c r="LXE847" s="396"/>
      <c r="LXF847" s="396"/>
      <c r="LXG847" s="396"/>
      <c r="LXH847" s="396"/>
      <c r="LXI847" s="396"/>
      <c r="LXJ847" s="396"/>
      <c r="LXK847" s="396"/>
      <c r="LXL847" s="396"/>
      <c r="LXM847" s="396"/>
      <c r="LXN847" s="396"/>
      <c r="LXO847" s="396"/>
      <c r="LXP847" s="396"/>
      <c r="LXQ847" s="396"/>
      <c r="LXR847" s="396"/>
      <c r="LXS847" s="396"/>
      <c r="LXT847" s="396"/>
      <c r="LXU847" s="396"/>
      <c r="LXV847" s="396"/>
      <c r="LXW847" s="396"/>
      <c r="LXX847" s="396"/>
      <c r="LXY847" s="396"/>
      <c r="LXZ847" s="396"/>
      <c r="LYA847" s="396"/>
      <c r="LYB847" s="396"/>
      <c r="LYC847" s="396"/>
      <c r="LYD847" s="396"/>
      <c r="LYE847" s="396"/>
      <c r="LYF847" s="396"/>
      <c r="LYG847" s="396"/>
      <c r="LYH847" s="396"/>
      <c r="LYI847" s="396"/>
      <c r="LYJ847" s="396"/>
      <c r="LYK847" s="396"/>
      <c r="LYL847" s="396"/>
      <c r="LYM847" s="396"/>
      <c r="LYN847" s="396"/>
      <c r="LYO847" s="396"/>
      <c r="LYP847" s="396"/>
      <c r="LYQ847" s="396"/>
      <c r="LYR847" s="396"/>
      <c r="LYS847" s="396"/>
      <c r="LYT847" s="396"/>
      <c r="LYU847" s="396"/>
      <c r="LYV847" s="396"/>
      <c r="LYW847" s="396"/>
      <c r="LYX847" s="396"/>
      <c r="LYY847" s="396"/>
      <c r="LYZ847" s="396"/>
      <c r="LZA847" s="396"/>
      <c r="LZB847" s="396"/>
      <c r="LZC847" s="396"/>
      <c r="LZD847" s="396"/>
      <c r="LZE847" s="396"/>
      <c r="LZF847" s="396"/>
      <c r="LZG847" s="396"/>
      <c r="LZH847" s="396"/>
      <c r="LZI847" s="396"/>
      <c r="LZJ847" s="396"/>
      <c r="LZK847" s="396"/>
      <c r="LZL847" s="396"/>
      <c r="LZM847" s="396"/>
      <c r="LZN847" s="396"/>
      <c r="LZO847" s="396"/>
      <c r="LZP847" s="396"/>
      <c r="LZQ847" s="396"/>
      <c r="LZR847" s="396"/>
      <c r="LZS847" s="396"/>
      <c r="LZT847" s="396"/>
      <c r="LZU847" s="396"/>
      <c r="LZV847" s="396"/>
      <c r="LZW847" s="396"/>
      <c r="LZX847" s="396"/>
      <c r="LZY847" s="396"/>
      <c r="LZZ847" s="396"/>
      <c r="MAA847" s="396"/>
      <c r="MAB847" s="396"/>
      <c r="MAC847" s="396"/>
      <c r="MAD847" s="396"/>
      <c r="MAE847" s="396"/>
      <c r="MAF847" s="396"/>
      <c r="MAG847" s="396"/>
      <c r="MAH847" s="396"/>
      <c r="MAI847" s="396"/>
      <c r="MAJ847" s="396"/>
      <c r="MAK847" s="396"/>
      <c r="MAL847" s="396"/>
      <c r="MAM847" s="396"/>
      <c r="MAN847" s="396"/>
      <c r="MAO847" s="396"/>
      <c r="MAP847" s="396"/>
      <c r="MAQ847" s="396"/>
      <c r="MAR847" s="396"/>
      <c r="MAS847" s="396"/>
      <c r="MAT847" s="396"/>
      <c r="MAU847" s="396"/>
      <c r="MAV847" s="396"/>
      <c r="MAW847" s="396"/>
      <c r="MAX847" s="396"/>
      <c r="MAY847" s="396"/>
      <c r="MAZ847" s="396"/>
      <c r="MBA847" s="396"/>
      <c r="MBB847" s="396"/>
      <c r="MBC847" s="396"/>
      <c r="MBD847" s="396"/>
      <c r="MBE847" s="396"/>
      <c r="MBF847" s="396"/>
      <c r="MBG847" s="396"/>
      <c r="MBH847" s="396"/>
      <c r="MBI847" s="396"/>
      <c r="MBJ847" s="396"/>
      <c r="MBK847" s="396"/>
      <c r="MBL847" s="396"/>
      <c r="MBM847" s="396"/>
      <c r="MBN847" s="396"/>
      <c r="MBO847" s="396"/>
      <c r="MBP847" s="396"/>
      <c r="MBQ847" s="396"/>
      <c r="MBR847" s="396"/>
      <c r="MBS847" s="396"/>
      <c r="MBT847" s="396"/>
      <c r="MBU847" s="396"/>
      <c r="MBV847" s="396"/>
      <c r="MBW847" s="396"/>
      <c r="MBX847" s="396"/>
      <c r="MBY847" s="396"/>
      <c r="MBZ847" s="396"/>
      <c r="MCA847" s="396"/>
      <c r="MCB847" s="396"/>
      <c r="MCC847" s="396"/>
      <c r="MCD847" s="396"/>
      <c r="MCE847" s="396"/>
      <c r="MCF847" s="396"/>
      <c r="MCG847" s="396"/>
      <c r="MCH847" s="396"/>
      <c r="MCI847" s="396"/>
      <c r="MCJ847" s="396"/>
      <c r="MCK847" s="396"/>
      <c r="MCL847" s="396"/>
      <c r="MCM847" s="396"/>
      <c r="MCN847" s="396"/>
      <c r="MCO847" s="396"/>
      <c r="MCP847" s="396"/>
      <c r="MCQ847" s="396"/>
      <c r="MCR847" s="396"/>
      <c r="MCS847" s="396"/>
      <c r="MCT847" s="396"/>
      <c r="MCU847" s="396"/>
      <c r="MCV847" s="396"/>
      <c r="MCW847" s="396"/>
      <c r="MCX847" s="396"/>
      <c r="MCY847" s="396"/>
      <c r="MCZ847" s="396"/>
      <c r="MDA847" s="396"/>
      <c r="MDB847" s="396"/>
      <c r="MDC847" s="396"/>
      <c r="MDD847" s="396"/>
      <c r="MDE847" s="396"/>
      <c r="MDF847" s="396"/>
      <c r="MDG847" s="396"/>
      <c r="MDH847" s="396"/>
      <c r="MDI847" s="396"/>
      <c r="MDJ847" s="396"/>
      <c r="MDK847" s="396"/>
      <c r="MDL847" s="396"/>
      <c r="MDM847" s="396"/>
      <c r="MDN847" s="396"/>
      <c r="MDO847" s="396"/>
      <c r="MDP847" s="396"/>
      <c r="MDQ847" s="396"/>
      <c r="MDR847" s="396"/>
      <c r="MDS847" s="396"/>
      <c r="MDT847" s="396"/>
      <c r="MDU847" s="396"/>
      <c r="MDV847" s="396"/>
      <c r="MDW847" s="396"/>
      <c r="MDX847" s="396"/>
      <c r="MDY847" s="396"/>
      <c r="MDZ847" s="396"/>
      <c r="MEA847" s="396"/>
      <c r="MEB847" s="396"/>
      <c r="MEC847" s="396"/>
      <c r="MED847" s="396"/>
      <c r="MEE847" s="396"/>
      <c r="MEF847" s="396"/>
      <c r="MEG847" s="396"/>
      <c r="MEH847" s="396"/>
      <c r="MEI847" s="396"/>
      <c r="MEJ847" s="396"/>
      <c r="MEK847" s="396"/>
      <c r="MEL847" s="396"/>
      <c r="MEM847" s="396"/>
      <c r="MEN847" s="396"/>
      <c r="MEO847" s="396"/>
      <c r="MEP847" s="396"/>
      <c r="MEQ847" s="396"/>
      <c r="MER847" s="396"/>
      <c r="MES847" s="396"/>
      <c r="MET847" s="396"/>
      <c r="MEU847" s="396"/>
      <c r="MEV847" s="396"/>
      <c r="MEW847" s="396"/>
      <c r="MEX847" s="396"/>
      <c r="MEY847" s="396"/>
      <c r="MEZ847" s="396"/>
      <c r="MFA847" s="396"/>
      <c r="MFB847" s="396"/>
      <c r="MFC847" s="396"/>
      <c r="MFD847" s="396"/>
      <c r="MFE847" s="396"/>
      <c r="MFF847" s="396"/>
      <c r="MFG847" s="396"/>
      <c r="MFH847" s="396"/>
      <c r="MFI847" s="396"/>
      <c r="MFJ847" s="396"/>
      <c r="MFK847" s="396"/>
      <c r="MFL847" s="396"/>
      <c r="MFM847" s="396"/>
      <c r="MFN847" s="396"/>
      <c r="MFO847" s="396"/>
      <c r="MFP847" s="396"/>
      <c r="MFQ847" s="396"/>
      <c r="MFR847" s="396"/>
      <c r="MFS847" s="396"/>
      <c r="MFT847" s="396"/>
      <c r="MFU847" s="396"/>
      <c r="MFV847" s="396"/>
      <c r="MFW847" s="396"/>
      <c r="MFX847" s="396"/>
      <c r="MFY847" s="396"/>
      <c r="MFZ847" s="396"/>
      <c r="MGA847" s="396"/>
      <c r="MGB847" s="396"/>
      <c r="MGC847" s="396"/>
      <c r="MGD847" s="396"/>
      <c r="MGE847" s="396"/>
      <c r="MGF847" s="396"/>
      <c r="MGG847" s="396"/>
      <c r="MGH847" s="396"/>
      <c r="MGI847" s="396"/>
      <c r="MGJ847" s="396"/>
      <c r="MGK847" s="396"/>
      <c r="MGL847" s="396"/>
      <c r="MGM847" s="396"/>
      <c r="MGN847" s="396"/>
      <c r="MGO847" s="396"/>
      <c r="MGP847" s="396"/>
      <c r="MGQ847" s="396"/>
      <c r="MGR847" s="396"/>
      <c r="MGS847" s="396"/>
      <c r="MGT847" s="396"/>
      <c r="MGU847" s="396"/>
      <c r="MGV847" s="396"/>
      <c r="MGW847" s="396"/>
      <c r="MGX847" s="396"/>
      <c r="MGY847" s="396"/>
      <c r="MGZ847" s="396"/>
      <c r="MHA847" s="396"/>
      <c r="MHB847" s="396"/>
      <c r="MHC847" s="396"/>
      <c r="MHD847" s="396"/>
      <c r="MHE847" s="396"/>
      <c r="MHF847" s="396"/>
      <c r="MHG847" s="396"/>
      <c r="MHH847" s="396"/>
      <c r="MHI847" s="396"/>
      <c r="MHJ847" s="396"/>
      <c r="MHK847" s="396"/>
      <c r="MHL847" s="396"/>
      <c r="MHM847" s="396"/>
      <c r="MHN847" s="396"/>
      <c r="MHO847" s="396"/>
      <c r="MHP847" s="396"/>
      <c r="MHQ847" s="396"/>
      <c r="MHR847" s="396"/>
      <c r="MHS847" s="396"/>
      <c r="MHT847" s="396"/>
      <c r="MHU847" s="396"/>
      <c r="MHV847" s="396"/>
      <c r="MHW847" s="396"/>
      <c r="MHX847" s="396"/>
      <c r="MHY847" s="396"/>
      <c r="MHZ847" s="396"/>
      <c r="MIA847" s="396"/>
      <c r="MIB847" s="396"/>
      <c r="MIC847" s="396"/>
      <c r="MID847" s="396"/>
      <c r="MIE847" s="396"/>
      <c r="MIF847" s="396"/>
      <c r="MIG847" s="396"/>
      <c r="MIH847" s="396"/>
      <c r="MII847" s="396"/>
      <c r="MIJ847" s="396"/>
      <c r="MIK847" s="396"/>
      <c r="MIL847" s="396"/>
      <c r="MIM847" s="396"/>
      <c r="MIN847" s="396"/>
      <c r="MIO847" s="396"/>
      <c r="MIP847" s="396"/>
      <c r="MIQ847" s="396"/>
      <c r="MIR847" s="396"/>
      <c r="MIS847" s="396"/>
      <c r="MIT847" s="396"/>
      <c r="MIU847" s="396"/>
      <c r="MIV847" s="396"/>
      <c r="MIW847" s="396"/>
      <c r="MIX847" s="396"/>
      <c r="MIY847" s="396"/>
      <c r="MIZ847" s="396"/>
      <c r="MJA847" s="396"/>
      <c r="MJB847" s="396"/>
      <c r="MJC847" s="396"/>
      <c r="MJD847" s="396"/>
      <c r="MJE847" s="396"/>
      <c r="MJF847" s="396"/>
      <c r="MJG847" s="396"/>
      <c r="MJH847" s="396"/>
      <c r="MJI847" s="396"/>
      <c r="MJJ847" s="396"/>
      <c r="MJK847" s="396"/>
      <c r="MJL847" s="396"/>
      <c r="MJM847" s="396"/>
      <c r="MJN847" s="396"/>
      <c r="MJO847" s="396"/>
      <c r="MJP847" s="396"/>
      <c r="MJQ847" s="396"/>
      <c r="MJR847" s="396"/>
      <c r="MJS847" s="396"/>
      <c r="MJT847" s="396"/>
      <c r="MJU847" s="396"/>
      <c r="MJV847" s="396"/>
      <c r="MJW847" s="396"/>
      <c r="MJX847" s="396"/>
      <c r="MJY847" s="396"/>
      <c r="MJZ847" s="396"/>
      <c r="MKA847" s="396"/>
      <c r="MKB847" s="396"/>
      <c r="MKC847" s="396"/>
      <c r="MKD847" s="396"/>
      <c r="MKE847" s="396"/>
      <c r="MKF847" s="396"/>
      <c r="MKG847" s="396"/>
      <c r="MKH847" s="396"/>
      <c r="MKI847" s="396"/>
      <c r="MKJ847" s="396"/>
      <c r="MKK847" s="396"/>
      <c r="MKL847" s="396"/>
      <c r="MKM847" s="396"/>
      <c r="MKN847" s="396"/>
      <c r="MKO847" s="396"/>
      <c r="MKP847" s="396"/>
      <c r="MKQ847" s="396"/>
      <c r="MKR847" s="396"/>
      <c r="MKS847" s="396"/>
      <c r="MKT847" s="396"/>
      <c r="MKU847" s="396"/>
      <c r="MKV847" s="396"/>
      <c r="MKW847" s="396"/>
      <c r="MKX847" s="396"/>
      <c r="MKY847" s="396"/>
      <c r="MKZ847" s="396"/>
      <c r="MLA847" s="396"/>
      <c r="MLB847" s="396"/>
      <c r="MLC847" s="396"/>
      <c r="MLD847" s="396"/>
      <c r="MLE847" s="396"/>
      <c r="MLF847" s="396"/>
      <c r="MLG847" s="396"/>
      <c r="MLH847" s="396"/>
      <c r="MLI847" s="396"/>
      <c r="MLJ847" s="396"/>
      <c r="MLK847" s="396"/>
      <c r="MLL847" s="396"/>
      <c r="MLM847" s="396"/>
      <c r="MLN847" s="396"/>
      <c r="MLO847" s="396"/>
      <c r="MLP847" s="396"/>
      <c r="MLQ847" s="396"/>
      <c r="MLR847" s="396"/>
      <c r="MLS847" s="396"/>
      <c r="MLT847" s="396"/>
      <c r="MLU847" s="396"/>
      <c r="MLV847" s="396"/>
      <c r="MLW847" s="396"/>
      <c r="MLX847" s="396"/>
      <c r="MLY847" s="396"/>
      <c r="MLZ847" s="396"/>
      <c r="MMA847" s="396"/>
      <c r="MMB847" s="396"/>
      <c r="MMC847" s="396"/>
      <c r="MMD847" s="396"/>
      <c r="MME847" s="396"/>
      <c r="MMF847" s="396"/>
      <c r="MMG847" s="396"/>
      <c r="MMH847" s="396"/>
      <c r="MMI847" s="396"/>
      <c r="MMJ847" s="396"/>
      <c r="MMK847" s="396"/>
      <c r="MML847" s="396"/>
      <c r="MMM847" s="396"/>
      <c r="MMN847" s="396"/>
      <c r="MMO847" s="396"/>
      <c r="MMP847" s="396"/>
      <c r="MMQ847" s="396"/>
      <c r="MMR847" s="396"/>
      <c r="MMS847" s="396"/>
      <c r="MMT847" s="396"/>
      <c r="MMU847" s="396"/>
      <c r="MMV847" s="396"/>
      <c r="MMW847" s="396"/>
      <c r="MMX847" s="396"/>
      <c r="MMY847" s="396"/>
      <c r="MMZ847" s="396"/>
      <c r="MNA847" s="396"/>
      <c r="MNB847" s="396"/>
      <c r="MNC847" s="396"/>
      <c r="MND847" s="396"/>
      <c r="MNE847" s="396"/>
      <c r="MNF847" s="396"/>
      <c r="MNG847" s="396"/>
      <c r="MNH847" s="396"/>
      <c r="MNI847" s="396"/>
      <c r="MNJ847" s="396"/>
      <c r="MNK847" s="396"/>
      <c r="MNL847" s="396"/>
      <c r="MNM847" s="396"/>
      <c r="MNN847" s="396"/>
      <c r="MNO847" s="396"/>
      <c r="MNP847" s="396"/>
      <c r="MNQ847" s="396"/>
      <c r="MNR847" s="396"/>
      <c r="MNS847" s="396"/>
      <c r="MNT847" s="396"/>
      <c r="MNU847" s="396"/>
      <c r="MNV847" s="396"/>
      <c r="MNW847" s="396"/>
      <c r="MNX847" s="396"/>
      <c r="MNY847" s="396"/>
      <c r="MNZ847" s="396"/>
      <c r="MOA847" s="396"/>
      <c r="MOB847" s="396"/>
      <c r="MOC847" s="396"/>
      <c r="MOD847" s="396"/>
      <c r="MOE847" s="396"/>
      <c r="MOF847" s="396"/>
      <c r="MOG847" s="396"/>
      <c r="MOH847" s="396"/>
      <c r="MOI847" s="396"/>
      <c r="MOJ847" s="396"/>
      <c r="MOK847" s="396"/>
      <c r="MOL847" s="396"/>
      <c r="MOM847" s="396"/>
      <c r="MON847" s="396"/>
      <c r="MOO847" s="396"/>
      <c r="MOP847" s="396"/>
      <c r="MOQ847" s="396"/>
      <c r="MOR847" s="396"/>
      <c r="MOS847" s="396"/>
      <c r="MOT847" s="396"/>
      <c r="MOU847" s="396"/>
      <c r="MOV847" s="396"/>
      <c r="MOW847" s="396"/>
      <c r="MOX847" s="396"/>
      <c r="MOY847" s="396"/>
      <c r="MOZ847" s="396"/>
      <c r="MPA847" s="396"/>
      <c r="MPB847" s="396"/>
      <c r="MPC847" s="396"/>
      <c r="MPD847" s="396"/>
      <c r="MPE847" s="396"/>
      <c r="MPF847" s="396"/>
      <c r="MPG847" s="396"/>
      <c r="MPH847" s="396"/>
      <c r="MPI847" s="396"/>
      <c r="MPJ847" s="396"/>
      <c r="MPK847" s="396"/>
      <c r="MPL847" s="396"/>
      <c r="MPM847" s="396"/>
      <c r="MPN847" s="396"/>
      <c r="MPO847" s="396"/>
      <c r="MPP847" s="396"/>
      <c r="MPQ847" s="396"/>
      <c r="MPR847" s="396"/>
      <c r="MPS847" s="396"/>
      <c r="MPT847" s="396"/>
      <c r="MPU847" s="396"/>
      <c r="MPV847" s="396"/>
      <c r="MPW847" s="396"/>
      <c r="MPX847" s="396"/>
      <c r="MPY847" s="396"/>
      <c r="MPZ847" s="396"/>
      <c r="MQA847" s="396"/>
      <c r="MQB847" s="396"/>
      <c r="MQC847" s="396"/>
      <c r="MQD847" s="396"/>
      <c r="MQE847" s="396"/>
      <c r="MQF847" s="396"/>
      <c r="MQG847" s="396"/>
      <c r="MQH847" s="396"/>
      <c r="MQI847" s="396"/>
      <c r="MQJ847" s="396"/>
      <c r="MQK847" s="396"/>
      <c r="MQL847" s="396"/>
      <c r="MQM847" s="396"/>
      <c r="MQN847" s="396"/>
      <c r="MQO847" s="396"/>
      <c r="MQP847" s="396"/>
      <c r="MQQ847" s="396"/>
      <c r="MQR847" s="396"/>
      <c r="MQS847" s="396"/>
      <c r="MQT847" s="396"/>
      <c r="MQU847" s="396"/>
      <c r="MQV847" s="396"/>
      <c r="MQW847" s="396"/>
      <c r="MQX847" s="396"/>
      <c r="MQY847" s="396"/>
      <c r="MQZ847" s="396"/>
      <c r="MRA847" s="396"/>
      <c r="MRB847" s="396"/>
      <c r="MRC847" s="396"/>
      <c r="MRD847" s="396"/>
      <c r="MRE847" s="396"/>
      <c r="MRF847" s="396"/>
      <c r="MRG847" s="396"/>
      <c r="MRH847" s="396"/>
      <c r="MRI847" s="396"/>
      <c r="MRJ847" s="396"/>
      <c r="MRK847" s="396"/>
      <c r="MRL847" s="396"/>
      <c r="MRM847" s="396"/>
      <c r="MRN847" s="396"/>
      <c r="MRO847" s="396"/>
      <c r="MRP847" s="396"/>
      <c r="MRQ847" s="396"/>
      <c r="MRR847" s="396"/>
      <c r="MRS847" s="396"/>
      <c r="MRT847" s="396"/>
      <c r="MRU847" s="396"/>
      <c r="MRV847" s="396"/>
      <c r="MRW847" s="396"/>
      <c r="MRX847" s="396"/>
      <c r="MRY847" s="396"/>
      <c r="MRZ847" s="396"/>
      <c r="MSA847" s="396"/>
      <c r="MSB847" s="396"/>
      <c r="MSC847" s="396"/>
      <c r="MSD847" s="396"/>
      <c r="MSE847" s="396"/>
      <c r="MSF847" s="396"/>
      <c r="MSG847" s="396"/>
      <c r="MSH847" s="396"/>
      <c r="MSI847" s="396"/>
      <c r="MSJ847" s="396"/>
      <c r="MSK847" s="396"/>
      <c r="MSL847" s="396"/>
      <c r="MSM847" s="396"/>
      <c r="MSN847" s="396"/>
      <c r="MSO847" s="396"/>
      <c r="MSP847" s="396"/>
      <c r="MSQ847" s="396"/>
      <c r="MSR847" s="396"/>
      <c r="MSS847" s="396"/>
      <c r="MST847" s="396"/>
      <c r="MSU847" s="396"/>
      <c r="MSV847" s="396"/>
      <c r="MSW847" s="396"/>
      <c r="MSX847" s="396"/>
      <c r="MSY847" s="396"/>
      <c r="MSZ847" s="396"/>
      <c r="MTA847" s="396"/>
      <c r="MTB847" s="396"/>
      <c r="MTC847" s="396"/>
      <c r="MTD847" s="396"/>
      <c r="MTE847" s="396"/>
      <c r="MTF847" s="396"/>
      <c r="MTG847" s="396"/>
      <c r="MTH847" s="396"/>
      <c r="MTI847" s="396"/>
      <c r="MTJ847" s="396"/>
      <c r="MTK847" s="396"/>
      <c r="MTL847" s="396"/>
      <c r="MTM847" s="396"/>
      <c r="MTN847" s="396"/>
      <c r="MTO847" s="396"/>
      <c r="MTP847" s="396"/>
      <c r="MTQ847" s="396"/>
      <c r="MTR847" s="396"/>
      <c r="MTS847" s="396"/>
      <c r="MTT847" s="396"/>
      <c r="MTU847" s="396"/>
      <c r="MTV847" s="396"/>
      <c r="MTW847" s="396"/>
      <c r="MTX847" s="396"/>
      <c r="MTY847" s="396"/>
      <c r="MTZ847" s="396"/>
      <c r="MUA847" s="396"/>
      <c r="MUB847" s="396"/>
      <c r="MUC847" s="396"/>
      <c r="MUD847" s="396"/>
      <c r="MUE847" s="396"/>
      <c r="MUF847" s="396"/>
      <c r="MUG847" s="396"/>
      <c r="MUH847" s="396"/>
      <c r="MUI847" s="396"/>
      <c r="MUJ847" s="396"/>
      <c r="MUK847" s="396"/>
      <c r="MUL847" s="396"/>
      <c r="MUM847" s="396"/>
      <c r="MUN847" s="396"/>
      <c r="MUO847" s="396"/>
      <c r="MUP847" s="396"/>
      <c r="MUQ847" s="396"/>
      <c r="MUR847" s="396"/>
      <c r="MUS847" s="396"/>
      <c r="MUT847" s="396"/>
      <c r="MUU847" s="396"/>
      <c r="MUV847" s="396"/>
      <c r="MUW847" s="396"/>
      <c r="MUX847" s="396"/>
      <c r="MUY847" s="396"/>
      <c r="MUZ847" s="396"/>
      <c r="MVA847" s="396"/>
      <c r="MVB847" s="396"/>
      <c r="MVC847" s="396"/>
      <c r="MVD847" s="396"/>
      <c r="MVE847" s="396"/>
      <c r="MVF847" s="396"/>
      <c r="MVG847" s="396"/>
      <c r="MVH847" s="396"/>
      <c r="MVI847" s="396"/>
      <c r="MVJ847" s="396"/>
      <c r="MVK847" s="396"/>
      <c r="MVL847" s="396"/>
      <c r="MVM847" s="396"/>
      <c r="MVN847" s="396"/>
      <c r="MVO847" s="396"/>
      <c r="MVP847" s="396"/>
      <c r="MVQ847" s="396"/>
      <c r="MVR847" s="396"/>
      <c r="MVS847" s="396"/>
      <c r="MVT847" s="396"/>
      <c r="MVU847" s="396"/>
      <c r="MVV847" s="396"/>
      <c r="MVW847" s="396"/>
      <c r="MVX847" s="396"/>
      <c r="MVY847" s="396"/>
      <c r="MVZ847" s="396"/>
      <c r="MWA847" s="396"/>
      <c r="MWB847" s="396"/>
      <c r="MWC847" s="396"/>
      <c r="MWD847" s="396"/>
      <c r="MWE847" s="396"/>
      <c r="MWF847" s="396"/>
      <c r="MWG847" s="396"/>
      <c r="MWH847" s="396"/>
      <c r="MWI847" s="396"/>
      <c r="MWJ847" s="396"/>
      <c r="MWK847" s="396"/>
      <c r="MWL847" s="396"/>
      <c r="MWM847" s="396"/>
      <c r="MWN847" s="396"/>
      <c r="MWO847" s="396"/>
      <c r="MWP847" s="396"/>
      <c r="MWQ847" s="396"/>
      <c r="MWR847" s="396"/>
      <c r="MWS847" s="396"/>
      <c r="MWT847" s="396"/>
      <c r="MWU847" s="396"/>
      <c r="MWV847" s="396"/>
      <c r="MWW847" s="396"/>
      <c r="MWX847" s="396"/>
      <c r="MWY847" s="396"/>
      <c r="MWZ847" s="396"/>
      <c r="MXA847" s="396"/>
      <c r="MXB847" s="396"/>
      <c r="MXC847" s="396"/>
      <c r="MXD847" s="396"/>
      <c r="MXE847" s="396"/>
      <c r="MXF847" s="396"/>
      <c r="MXG847" s="396"/>
      <c r="MXH847" s="396"/>
      <c r="MXI847" s="396"/>
      <c r="MXJ847" s="396"/>
      <c r="MXK847" s="396"/>
      <c r="MXL847" s="396"/>
      <c r="MXM847" s="396"/>
      <c r="MXN847" s="396"/>
      <c r="MXO847" s="396"/>
      <c r="MXP847" s="396"/>
      <c r="MXQ847" s="396"/>
      <c r="MXR847" s="396"/>
      <c r="MXS847" s="396"/>
      <c r="MXT847" s="396"/>
      <c r="MXU847" s="396"/>
      <c r="MXV847" s="396"/>
      <c r="MXW847" s="396"/>
      <c r="MXX847" s="396"/>
      <c r="MXY847" s="396"/>
      <c r="MXZ847" s="396"/>
      <c r="MYA847" s="396"/>
      <c r="MYB847" s="396"/>
      <c r="MYC847" s="396"/>
      <c r="MYD847" s="396"/>
      <c r="MYE847" s="396"/>
      <c r="MYF847" s="396"/>
      <c r="MYG847" s="396"/>
      <c r="MYH847" s="396"/>
      <c r="MYI847" s="396"/>
      <c r="MYJ847" s="396"/>
      <c r="MYK847" s="396"/>
      <c r="MYL847" s="396"/>
      <c r="MYM847" s="396"/>
      <c r="MYN847" s="396"/>
      <c r="MYO847" s="396"/>
      <c r="MYP847" s="396"/>
      <c r="MYQ847" s="396"/>
      <c r="MYR847" s="396"/>
      <c r="MYS847" s="396"/>
      <c r="MYT847" s="396"/>
      <c r="MYU847" s="396"/>
      <c r="MYV847" s="396"/>
      <c r="MYW847" s="396"/>
      <c r="MYX847" s="396"/>
      <c r="MYY847" s="396"/>
      <c r="MYZ847" s="396"/>
      <c r="MZA847" s="396"/>
      <c r="MZB847" s="396"/>
      <c r="MZC847" s="396"/>
      <c r="MZD847" s="396"/>
      <c r="MZE847" s="396"/>
      <c r="MZF847" s="396"/>
      <c r="MZG847" s="396"/>
      <c r="MZH847" s="396"/>
      <c r="MZI847" s="396"/>
      <c r="MZJ847" s="396"/>
      <c r="MZK847" s="396"/>
      <c r="MZL847" s="396"/>
      <c r="MZM847" s="396"/>
      <c r="MZN847" s="396"/>
      <c r="MZO847" s="396"/>
      <c r="MZP847" s="396"/>
      <c r="MZQ847" s="396"/>
      <c r="MZR847" s="396"/>
      <c r="MZS847" s="396"/>
      <c r="MZT847" s="396"/>
      <c r="MZU847" s="396"/>
      <c r="MZV847" s="396"/>
      <c r="MZW847" s="396"/>
      <c r="MZX847" s="396"/>
      <c r="MZY847" s="396"/>
      <c r="MZZ847" s="396"/>
      <c r="NAA847" s="396"/>
      <c r="NAB847" s="396"/>
      <c r="NAC847" s="396"/>
      <c r="NAD847" s="396"/>
      <c r="NAE847" s="396"/>
      <c r="NAF847" s="396"/>
      <c r="NAG847" s="396"/>
      <c r="NAH847" s="396"/>
      <c r="NAI847" s="396"/>
      <c r="NAJ847" s="396"/>
      <c r="NAK847" s="396"/>
      <c r="NAL847" s="396"/>
      <c r="NAM847" s="396"/>
      <c r="NAN847" s="396"/>
      <c r="NAO847" s="396"/>
      <c r="NAP847" s="396"/>
      <c r="NAQ847" s="396"/>
      <c r="NAR847" s="396"/>
      <c r="NAS847" s="396"/>
      <c r="NAT847" s="396"/>
      <c r="NAU847" s="396"/>
      <c r="NAV847" s="396"/>
      <c r="NAW847" s="396"/>
      <c r="NAX847" s="396"/>
      <c r="NAY847" s="396"/>
      <c r="NAZ847" s="396"/>
      <c r="NBA847" s="396"/>
      <c r="NBB847" s="396"/>
      <c r="NBC847" s="396"/>
      <c r="NBD847" s="396"/>
      <c r="NBE847" s="396"/>
      <c r="NBF847" s="396"/>
      <c r="NBG847" s="396"/>
      <c r="NBH847" s="396"/>
      <c r="NBI847" s="396"/>
      <c r="NBJ847" s="396"/>
      <c r="NBK847" s="396"/>
      <c r="NBL847" s="396"/>
      <c r="NBM847" s="396"/>
      <c r="NBN847" s="396"/>
      <c r="NBO847" s="396"/>
      <c r="NBP847" s="396"/>
      <c r="NBQ847" s="396"/>
      <c r="NBR847" s="396"/>
      <c r="NBS847" s="396"/>
      <c r="NBT847" s="396"/>
      <c r="NBU847" s="396"/>
      <c r="NBV847" s="396"/>
      <c r="NBW847" s="396"/>
      <c r="NBX847" s="396"/>
      <c r="NBY847" s="396"/>
      <c r="NBZ847" s="396"/>
      <c r="NCA847" s="396"/>
      <c r="NCB847" s="396"/>
      <c r="NCC847" s="396"/>
      <c r="NCD847" s="396"/>
      <c r="NCE847" s="396"/>
      <c r="NCF847" s="396"/>
      <c r="NCG847" s="396"/>
      <c r="NCH847" s="396"/>
      <c r="NCI847" s="396"/>
      <c r="NCJ847" s="396"/>
      <c r="NCK847" s="396"/>
      <c r="NCL847" s="396"/>
      <c r="NCM847" s="396"/>
      <c r="NCN847" s="396"/>
      <c r="NCO847" s="396"/>
      <c r="NCP847" s="396"/>
      <c r="NCQ847" s="396"/>
      <c r="NCR847" s="396"/>
      <c r="NCS847" s="396"/>
      <c r="NCT847" s="396"/>
      <c r="NCU847" s="396"/>
      <c r="NCV847" s="396"/>
      <c r="NCW847" s="396"/>
      <c r="NCX847" s="396"/>
      <c r="NCY847" s="396"/>
      <c r="NCZ847" s="396"/>
      <c r="NDA847" s="396"/>
      <c r="NDB847" s="396"/>
      <c r="NDC847" s="396"/>
      <c r="NDD847" s="396"/>
      <c r="NDE847" s="396"/>
      <c r="NDF847" s="396"/>
      <c r="NDG847" s="396"/>
      <c r="NDH847" s="396"/>
      <c r="NDI847" s="396"/>
      <c r="NDJ847" s="396"/>
      <c r="NDK847" s="396"/>
      <c r="NDL847" s="396"/>
      <c r="NDM847" s="396"/>
      <c r="NDN847" s="396"/>
      <c r="NDO847" s="396"/>
      <c r="NDP847" s="396"/>
      <c r="NDQ847" s="396"/>
      <c r="NDR847" s="396"/>
      <c r="NDS847" s="396"/>
      <c r="NDT847" s="396"/>
      <c r="NDU847" s="396"/>
      <c r="NDV847" s="396"/>
      <c r="NDW847" s="396"/>
      <c r="NDX847" s="396"/>
      <c r="NDY847" s="396"/>
      <c r="NDZ847" s="396"/>
      <c r="NEA847" s="396"/>
      <c r="NEB847" s="396"/>
      <c r="NEC847" s="396"/>
      <c r="NED847" s="396"/>
      <c r="NEE847" s="396"/>
      <c r="NEF847" s="396"/>
      <c r="NEG847" s="396"/>
      <c r="NEH847" s="396"/>
      <c r="NEI847" s="396"/>
      <c r="NEJ847" s="396"/>
      <c r="NEK847" s="396"/>
      <c r="NEL847" s="396"/>
      <c r="NEM847" s="396"/>
      <c r="NEN847" s="396"/>
      <c r="NEO847" s="396"/>
      <c r="NEP847" s="396"/>
      <c r="NEQ847" s="396"/>
      <c r="NER847" s="396"/>
      <c r="NES847" s="396"/>
      <c r="NET847" s="396"/>
      <c r="NEU847" s="396"/>
      <c r="NEV847" s="396"/>
      <c r="NEW847" s="396"/>
      <c r="NEX847" s="396"/>
      <c r="NEY847" s="396"/>
      <c r="NEZ847" s="396"/>
      <c r="NFA847" s="396"/>
      <c r="NFB847" s="396"/>
      <c r="NFC847" s="396"/>
      <c r="NFD847" s="396"/>
      <c r="NFE847" s="396"/>
      <c r="NFF847" s="396"/>
      <c r="NFG847" s="396"/>
      <c r="NFH847" s="396"/>
      <c r="NFI847" s="396"/>
      <c r="NFJ847" s="396"/>
      <c r="NFK847" s="396"/>
      <c r="NFL847" s="396"/>
      <c r="NFM847" s="396"/>
      <c r="NFN847" s="396"/>
      <c r="NFO847" s="396"/>
      <c r="NFP847" s="396"/>
      <c r="NFQ847" s="396"/>
      <c r="NFR847" s="396"/>
      <c r="NFS847" s="396"/>
      <c r="NFT847" s="396"/>
      <c r="NFU847" s="396"/>
      <c r="NFV847" s="396"/>
      <c r="NFW847" s="396"/>
      <c r="NFX847" s="396"/>
      <c r="NFY847" s="396"/>
      <c r="NFZ847" s="396"/>
      <c r="NGA847" s="396"/>
      <c r="NGB847" s="396"/>
      <c r="NGC847" s="396"/>
      <c r="NGD847" s="396"/>
      <c r="NGE847" s="396"/>
      <c r="NGF847" s="396"/>
      <c r="NGG847" s="396"/>
      <c r="NGH847" s="396"/>
      <c r="NGI847" s="396"/>
      <c r="NGJ847" s="396"/>
      <c r="NGK847" s="396"/>
      <c r="NGL847" s="396"/>
      <c r="NGM847" s="396"/>
      <c r="NGN847" s="396"/>
      <c r="NGO847" s="396"/>
      <c r="NGP847" s="396"/>
      <c r="NGQ847" s="396"/>
      <c r="NGR847" s="396"/>
      <c r="NGS847" s="396"/>
      <c r="NGT847" s="396"/>
      <c r="NGU847" s="396"/>
      <c r="NGV847" s="396"/>
      <c r="NGW847" s="396"/>
      <c r="NGX847" s="396"/>
      <c r="NGY847" s="396"/>
      <c r="NGZ847" s="396"/>
      <c r="NHA847" s="396"/>
      <c r="NHB847" s="396"/>
      <c r="NHC847" s="396"/>
      <c r="NHD847" s="396"/>
      <c r="NHE847" s="396"/>
      <c r="NHF847" s="396"/>
      <c r="NHG847" s="396"/>
      <c r="NHH847" s="396"/>
      <c r="NHI847" s="396"/>
      <c r="NHJ847" s="396"/>
      <c r="NHK847" s="396"/>
      <c r="NHL847" s="396"/>
      <c r="NHM847" s="396"/>
      <c r="NHN847" s="396"/>
      <c r="NHO847" s="396"/>
      <c r="NHP847" s="396"/>
      <c r="NHQ847" s="396"/>
      <c r="NHR847" s="396"/>
      <c r="NHS847" s="396"/>
      <c r="NHT847" s="396"/>
      <c r="NHU847" s="396"/>
      <c r="NHV847" s="396"/>
      <c r="NHW847" s="396"/>
      <c r="NHX847" s="396"/>
      <c r="NHY847" s="396"/>
      <c r="NHZ847" s="396"/>
      <c r="NIA847" s="396"/>
      <c r="NIB847" s="396"/>
      <c r="NIC847" s="396"/>
      <c r="NID847" s="396"/>
      <c r="NIE847" s="396"/>
      <c r="NIF847" s="396"/>
      <c r="NIG847" s="396"/>
      <c r="NIH847" s="396"/>
      <c r="NII847" s="396"/>
      <c r="NIJ847" s="396"/>
      <c r="NIK847" s="396"/>
      <c r="NIL847" s="396"/>
      <c r="NIM847" s="396"/>
      <c r="NIN847" s="396"/>
      <c r="NIO847" s="396"/>
      <c r="NIP847" s="396"/>
      <c r="NIQ847" s="396"/>
      <c r="NIR847" s="396"/>
      <c r="NIS847" s="396"/>
      <c r="NIT847" s="396"/>
      <c r="NIU847" s="396"/>
      <c r="NIV847" s="396"/>
      <c r="NIW847" s="396"/>
      <c r="NIX847" s="396"/>
      <c r="NIY847" s="396"/>
      <c r="NIZ847" s="396"/>
      <c r="NJA847" s="396"/>
      <c r="NJB847" s="396"/>
      <c r="NJC847" s="396"/>
      <c r="NJD847" s="396"/>
      <c r="NJE847" s="396"/>
      <c r="NJF847" s="396"/>
      <c r="NJG847" s="396"/>
      <c r="NJH847" s="396"/>
      <c r="NJI847" s="396"/>
      <c r="NJJ847" s="396"/>
      <c r="NJK847" s="396"/>
      <c r="NJL847" s="396"/>
      <c r="NJM847" s="396"/>
      <c r="NJN847" s="396"/>
      <c r="NJO847" s="396"/>
      <c r="NJP847" s="396"/>
      <c r="NJQ847" s="396"/>
      <c r="NJR847" s="396"/>
      <c r="NJS847" s="396"/>
      <c r="NJT847" s="396"/>
      <c r="NJU847" s="396"/>
      <c r="NJV847" s="396"/>
      <c r="NJW847" s="396"/>
      <c r="NJX847" s="396"/>
      <c r="NJY847" s="396"/>
      <c r="NJZ847" s="396"/>
      <c r="NKA847" s="396"/>
      <c r="NKB847" s="396"/>
      <c r="NKC847" s="396"/>
      <c r="NKD847" s="396"/>
      <c r="NKE847" s="396"/>
      <c r="NKF847" s="396"/>
      <c r="NKG847" s="396"/>
      <c r="NKH847" s="396"/>
      <c r="NKI847" s="396"/>
      <c r="NKJ847" s="396"/>
      <c r="NKK847" s="396"/>
      <c r="NKL847" s="396"/>
      <c r="NKM847" s="396"/>
      <c r="NKN847" s="396"/>
      <c r="NKO847" s="396"/>
      <c r="NKP847" s="396"/>
      <c r="NKQ847" s="396"/>
      <c r="NKR847" s="396"/>
      <c r="NKS847" s="396"/>
      <c r="NKT847" s="396"/>
      <c r="NKU847" s="396"/>
      <c r="NKV847" s="396"/>
      <c r="NKW847" s="396"/>
      <c r="NKX847" s="396"/>
      <c r="NKY847" s="396"/>
      <c r="NKZ847" s="396"/>
      <c r="NLA847" s="396"/>
      <c r="NLB847" s="396"/>
      <c r="NLC847" s="396"/>
      <c r="NLD847" s="396"/>
      <c r="NLE847" s="396"/>
      <c r="NLF847" s="396"/>
      <c r="NLG847" s="396"/>
      <c r="NLH847" s="396"/>
      <c r="NLI847" s="396"/>
      <c r="NLJ847" s="396"/>
      <c r="NLK847" s="396"/>
      <c r="NLL847" s="396"/>
      <c r="NLM847" s="396"/>
      <c r="NLN847" s="396"/>
      <c r="NLO847" s="396"/>
      <c r="NLP847" s="396"/>
      <c r="NLQ847" s="396"/>
      <c r="NLR847" s="396"/>
      <c r="NLS847" s="396"/>
      <c r="NLT847" s="396"/>
      <c r="NLU847" s="396"/>
      <c r="NLV847" s="396"/>
      <c r="NLW847" s="396"/>
      <c r="NLX847" s="396"/>
      <c r="NLY847" s="396"/>
      <c r="NLZ847" s="396"/>
      <c r="NMA847" s="396"/>
      <c r="NMB847" s="396"/>
      <c r="NMC847" s="396"/>
      <c r="NMD847" s="396"/>
      <c r="NME847" s="396"/>
      <c r="NMF847" s="396"/>
      <c r="NMG847" s="396"/>
      <c r="NMH847" s="396"/>
      <c r="NMI847" s="396"/>
      <c r="NMJ847" s="396"/>
      <c r="NMK847" s="396"/>
      <c r="NML847" s="396"/>
      <c r="NMM847" s="396"/>
      <c r="NMN847" s="396"/>
      <c r="NMO847" s="396"/>
      <c r="NMP847" s="396"/>
      <c r="NMQ847" s="396"/>
      <c r="NMR847" s="396"/>
      <c r="NMS847" s="396"/>
      <c r="NMT847" s="396"/>
      <c r="NMU847" s="396"/>
      <c r="NMV847" s="396"/>
      <c r="NMW847" s="396"/>
      <c r="NMX847" s="396"/>
      <c r="NMY847" s="396"/>
      <c r="NMZ847" s="396"/>
      <c r="NNA847" s="396"/>
      <c r="NNB847" s="396"/>
      <c r="NNC847" s="396"/>
      <c r="NND847" s="396"/>
      <c r="NNE847" s="396"/>
      <c r="NNF847" s="396"/>
      <c r="NNG847" s="396"/>
      <c r="NNH847" s="396"/>
      <c r="NNI847" s="396"/>
      <c r="NNJ847" s="396"/>
      <c r="NNK847" s="396"/>
      <c r="NNL847" s="396"/>
      <c r="NNM847" s="396"/>
      <c r="NNN847" s="396"/>
      <c r="NNO847" s="396"/>
      <c r="NNP847" s="396"/>
      <c r="NNQ847" s="396"/>
      <c r="NNR847" s="396"/>
      <c r="NNS847" s="396"/>
      <c r="NNT847" s="396"/>
      <c r="NNU847" s="396"/>
      <c r="NNV847" s="396"/>
      <c r="NNW847" s="396"/>
      <c r="NNX847" s="396"/>
      <c r="NNY847" s="396"/>
      <c r="NNZ847" s="396"/>
      <c r="NOA847" s="396"/>
      <c r="NOB847" s="396"/>
      <c r="NOC847" s="396"/>
      <c r="NOD847" s="396"/>
      <c r="NOE847" s="396"/>
      <c r="NOF847" s="396"/>
      <c r="NOG847" s="396"/>
      <c r="NOH847" s="396"/>
      <c r="NOI847" s="396"/>
      <c r="NOJ847" s="396"/>
      <c r="NOK847" s="396"/>
      <c r="NOL847" s="396"/>
      <c r="NOM847" s="396"/>
      <c r="NON847" s="396"/>
      <c r="NOO847" s="396"/>
      <c r="NOP847" s="396"/>
      <c r="NOQ847" s="396"/>
      <c r="NOR847" s="396"/>
      <c r="NOS847" s="396"/>
      <c r="NOT847" s="396"/>
      <c r="NOU847" s="396"/>
      <c r="NOV847" s="396"/>
      <c r="NOW847" s="396"/>
      <c r="NOX847" s="396"/>
      <c r="NOY847" s="396"/>
      <c r="NOZ847" s="396"/>
      <c r="NPA847" s="396"/>
      <c r="NPB847" s="396"/>
      <c r="NPC847" s="396"/>
      <c r="NPD847" s="396"/>
      <c r="NPE847" s="396"/>
      <c r="NPF847" s="396"/>
      <c r="NPG847" s="396"/>
      <c r="NPH847" s="396"/>
      <c r="NPI847" s="396"/>
      <c r="NPJ847" s="396"/>
      <c r="NPK847" s="396"/>
      <c r="NPL847" s="396"/>
      <c r="NPM847" s="396"/>
      <c r="NPN847" s="396"/>
      <c r="NPO847" s="396"/>
      <c r="NPP847" s="396"/>
      <c r="NPQ847" s="396"/>
      <c r="NPR847" s="396"/>
      <c r="NPS847" s="396"/>
      <c r="NPT847" s="396"/>
      <c r="NPU847" s="396"/>
      <c r="NPV847" s="396"/>
      <c r="NPW847" s="396"/>
      <c r="NPX847" s="396"/>
      <c r="NPY847" s="396"/>
      <c r="NPZ847" s="396"/>
      <c r="NQA847" s="396"/>
      <c r="NQB847" s="396"/>
      <c r="NQC847" s="396"/>
      <c r="NQD847" s="396"/>
      <c r="NQE847" s="396"/>
      <c r="NQF847" s="396"/>
      <c r="NQG847" s="396"/>
      <c r="NQH847" s="396"/>
      <c r="NQI847" s="396"/>
      <c r="NQJ847" s="396"/>
      <c r="NQK847" s="396"/>
      <c r="NQL847" s="396"/>
      <c r="NQM847" s="396"/>
      <c r="NQN847" s="396"/>
      <c r="NQO847" s="396"/>
      <c r="NQP847" s="396"/>
      <c r="NQQ847" s="396"/>
      <c r="NQR847" s="396"/>
      <c r="NQS847" s="396"/>
      <c r="NQT847" s="396"/>
      <c r="NQU847" s="396"/>
      <c r="NQV847" s="396"/>
      <c r="NQW847" s="396"/>
      <c r="NQX847" s="396"/>
      <c r="NQY847" s="396"/>
      <c r="NQZ847" s="396"/>
      <c r="NRA847" s="396"/>
      <c r="NRB847" s="396"/>
      <c r="NRC847" s="396"/>
      <c r="NRD847" s="396"/>
      <c r="NRE847" s="396"/>
      <c r="NRF847" s="396"/>
      <c r="NRG847" s="396"/>
      <c r="NRH847" s="396"/>
      <c r="NRI847" s="396"/>
      <c r="NRJ847" s="396"/>
      <c r="NRK847" s="396"/>
      <c r="NRL847" s="396"/>
      <c r="NRM847" s="396"/>
      <c r="NRN847" s="396"/>
      <c r="NRO847" s="396"/>
      <c r="NRP847" s="396"/>
      <c r="NRQ847" s="396"/>
      <c r="NRR847" s="396"/>
      <c r="NRS847" s="396"/>
      <c r="NRT847" s="396"/>
      <c r="NRU847" s="396"/>
      <c r="NRV847" s="396"/>
      <c r="NRW847" s="396"/>
      <c r="NRX847" s="396"/>
      <c r="NRY847" s="396"/>
      <c r="NRZ847" s="396"/>
      <c r="NSA847" s="396"/>
      <c r="NSB847" s="396"/>
      <c r="NSC847" s="396"/>
      <c r="NSD847" s="396"/>
      <c r="NSE847" s="396"/>
      <c r="NSF847" s="396"/>
      <c r="NSG847" s="396"/>
      <c r="NSH847" s="396"/>
      <c r="NSI847" s="396"/>
      <c r="NSJ847" s="396"/>
      <c r="NSK847" s="396"/>
      <c r="NSL847" s="396"/>
      <c r="NSM847" s="396"/>
      <c r="NSN847" s="396"/>
      <c r="NSO847" s="396"/>
      <c r="NSP847" s="396"/>
      <c r="NSQ847" s="396"/>
      <c r="NSR847" s="396"/>
      <c r="NSS847" s="396"/>
      <c r="NST847" s="396"/>
      <c r="NSU847" s="396"/>
      <c r="NSV847" s="396"/>
      <c r="NSW847" s="396"/>
      <c r="NSX847" s="396"/>
      <c r="NSY847" s="396"/>
      <c r="NSZ847" s="396"/>
      <c r="NTA847" s="396"/>
      <c r="NTB847" s="396"/>
      <c r="NTC847" s="396"/>
      <c r="NTD847" s="396"/>
      <c r="NTE847" s="396"/>
      <c r="NTF847" s="396"/>
      <c r="NTG847" s="396"/>
      <c r="NTH847" s="396"/>
      <c r="NTI847" s="396"/>
      <c r="NTJ847" s="396"/>
      <c r="NTK847" s="396"/>
      <c r="NTL847" s="396"/>
      <c r="NTM847" s="396"/>
      <c r="NTN847" s="396"/>
      <c r="NTO847" s="396"/>
      <c r="NTP847" s="396"/>
      <c r="NTQ847" s="396"/>
      <c r="NTR847" s="396"/>
      <c r="NTS847" s="396"/>
      <c r="NTT847" s="396"/>
      <c r="NTU847" s="396"/>
      <c r="NTV847" s="396"/>
      <c r="NTW847" s="396"/>
      <c r="NTX847" s="396"/>
      <c r="NTY847" s="396"/>
      <c r="NTZ847" s="396"/>
      <c r="NUA847" s="396"/>
      <c r="NUB847" s="396"/>
      <c r="NUC847" s="396"/>
      <c r="NUD847" s="396"/>
      <c r="NUE847" s="396"/>
      <c r="NUF847" s="396"/>
      <c r="NUG847" s="396"/>
      <c r="NUH847" s="396"/>
      <c r="NUI847" s="396"/>
      <c r="NUJ847" s="396"/>
      <c r="NUK847" s="396"/>
      <c r="NUL847" s="396"/>
      <c r="NUM847" s="396"/>
      <c r="NUN847" s="396"/>
      <c r="NUO847" s="396"/>
      <c r="NUP847" s="396"/>
      <c r="NUQ847" s="396"/>
      <c r="NUR847" s="396"/>
      <c r="NUS847" s="396"/>
      <c r="NUT847" s="396"/>
      <c r="NUU847" s="396"/>
      <c r="NUV847" s="396"/>
      <c r="NUW847" s="396"/>
      <c r="NUX847" s="396"/>
      <c r="NUY847" s="396"/>
      <c r="NUZ847" s="396"/>
      <c r="NVA847" s="396"/>
      <c r="NVB847" s="396"/>
      <c r="NVC847" s="396"/>
      <c r="NVD847" s="396"/>
      <c r="NVE847" s="396"/>
      <c r="NVF847" s="396"/>
      <c r="NVG847" s="396"/>
      <c r="NVH847" s="396"/>
      <c r="NVI847" s="396"/>
      <c r="NVJ847" s="396"/>
      <c r="NVK847" s="396"/>
      <c r="NVL847" s="396"/>
      <c r="NVM847" s="396"/>
      <c r="NVN847" s="396"/>
      <c r="NVO847" s="396"/>
      <c r="NVP847" s="396"/>
      <c r="NVQ847" s="396"/>
      <c r="NVR847" s="396"/>
      <c r="NVS847" s="396"/>
      <c r="NVT847" s="396"/>
      <c r="NVU847" s="396"/>
      <c r="NVV847" s="396"/>
      <c r="NVW847" s="396"/>
      <c r="NVX847" s="396"/>
      <c r="NVY847" s="396"/>
      <c r="NVZ847" s="396"/>
      <c r="NWA847" s="396"/>
      <c r="NWB847" s="396"/>
      <c r="NWC847" s="396"/>
      <c r="NWD847" s="396"/>
      <c r="NWE847" s="396"/>
      <c r="NWF847" s="396"/>
      <c r="NWG847" s="396"/>
      <c r="NWH847" s="396"/>
      <c r="NWI847" s="396"/>
      <c r="NWJ847" s="396"/>
      <c r="NWK847" s="396"/>
      <c r="NWL847" s="396"/>
      <c r="NWM847" s="396"/>
      <c r="NWN847" s="396"/>
      <c r="NWO847" s="396"/>
      <c r="NWP847" s="396"/>
      <c r="NWQ847" s="396"/>
      <c r="NWR847" s="396"/>
      <c r="NWS847" s="396"/>
      <c r="NWT847" s="396"/>
      <c r="NWU847" s="396"/>
      <c r="NWV847" s="396"/>
      <c r="NWW847" s="396"/>
      <c r="NWX847" s="396"/>
      <c r="NWY847" s="396"/>
      <c r="NWZ847" s="396"/>
      <c r="NXA847" s="396"/>
      <c r="NXB847" s="396"/>
      <c r="NXC847" s="396"/>
      <c r="NXD847" s="396"/>
      <c r="NXE847" s="396"/>
      <c r="NXF847" s="396"/>
      <c r="NXG847" s="396"/>
      <c r="NXH847" s="396"/>
      <c r="NXI847" s="396"/>
      <c r="NXJ847" s="396"/>
      <c r="NXK847" s="396"/>
      <c r="NXL847" s="396"/>
      <c r="NXM847" s="396"/>
      <c r="NXN847" s="396"/>
      <c r="NXO847" s="396"/>
      <c r="NXP847" s="396"/>
      <c r="NXQ847" s="396"/>
      <c r="NXR847" s="396"/>
      <c r="NXS847" s="396"/>
      <c r="NXT847" s="396"/>
      <c r="NXU847" s="396"/>
      <c r="NXV847" s="396"/>
      <c r="NXW847" s="396"/>
      <c r="NXX847" s="396"/>
      <c r="NXY847" s="396"/>
      <c r="NXZ847" s="396"/>
      <c r="NYA847" s="396"/>
      <c r="NYB847" s="396"/>
      <c r="NYC847" s="396"/>
      <c r="NYD847" s="396"/>
      <c r="NYE847" s="396"/>
      <c r="NYF847" s="396"/>
      <c r="NYG847" s="396"/>
      <c r="NYH847" s="396"/>
      <c r="NYI847" s="396"/>
      <c r="NYJ847" s="396"/>
      <c r="NYK847" s="396"/>
      <c r="NYL847" s="396"/>
      <c r="NYM847" s="396"/>
      <c r="NYN847" s="396"/>
      <c r="NYO847" s="396"/>
      <c r="NYP847" s="396"/>
      <c r="NYQ847" s="396"/>
      <c r="NYR847" s="396"/>
      <c r="NYS847" s="396"/>
      <c r="NYT847" s="396"/>
      <c r="NYU847" s="396"/>
      <c r="NYV847" s="396"/>
      <c r="NYW847" s="396"/>
      <c r="NYX847" s="396"/>
      <c r="NYY847" s="396"/>
      <c r="NYZ847" s="396"/>
      <c r="NZA847" s="396"/>
      <c r="NZB847" s="396"/>
      <c r="NZC847" s="396"/>
      <c r="NZD847" s="396"/>
      <c r="NZE847" s="396"/>
      <c r="NZF847" s="396"/>
      <c r="NZG847" s="396"/>
      <c r="NZH847" s="396"/>
      <c r="NZI847" s="396"/>
      <c r="NZJ847" s="396"/>
      <c r="NZK847" s="396"/>
      <c r="NZL847" s="396"/>
      <c r="NZM847" s="396"/>
      <c r="NZN847" s="396"/>
      <c r="NZO847" s="396"/>
      <c r="NZP847" s="396"/>
      <c r="NZQ847" s="396"/>
      <c r="NZR847" s="396"/>
      <c r="NZS847" s="396"/>
      <c r="NZT847" s="396"/>
      <c r="NZU847" s="396"/>
      <c r="NZV847" s="396"/>
      <c r="NZW847" s="396"/>
      <c r="NZX847" s="396"/>
      <c r="NZY847" s="396"/>
      <c r="NZZ847" s="396"/>
      <c r="OAA847" s="396"/>
      <c r="OAB847" s="396"/>
      <c r="OAC847" s="396"/>
      <c r="OAD847" s="396"/>
      <c r="OAE847" s="396"/>
      <c r="OAF847" s="396"/>
      <c r="OAG847" s="396"/>
      <c r="OAH847" s="396"/>
      <c r="OAI847" s="396"/>
      <c r="OAJ847" s="396"/>
      <c r="OAK847" s="396"/>
      <c r="OAL847" s="396"/>
      <c r="OAM847" s="396"/>
      <c r="OAN847" s="396"/>
      <c r="OAO847" s="396"/>
      <c r="OAP847" s="396"/>
      <c r="OAQ847" s="396"/>
      <c r="OAR847" s="396"/>
      <c r="OAS847" s="396"/>
      <c r="OAT847" s="396"/>
      <c r="OAU847" s="396"/>
      <c r="OAV847" s="396"/>
      <c r="OAW847" s="396"/>
      <c r="OAX847" s="396"/>
      <c r="OAY847" s="396"/>
      <c r="OAZ847" s="396"/>
      <c r="OBA847" s="396"/>
      <c r="OBB847" s="396"/>
      <c r="OBC847" s="396"/>
      <c r="OBD847" s="396"/>
      <c r="OBE847" s="396"/>
      <c r="OBF847" s="396"/>
      <c r="OBG847" s="396"/>
      <c r="OBH847" s="396"/>
      <c r="OBI847" s="396"/>
      <c r="OBJ847" s="396"/>
      <c r="OBK847" s="396"/>
      <c r="OBL847" s="396"/>
      <c r="OBM847" s="396"/>
      <c r="OBN847" s="396"/>
      <c r="OBO847" s="396"/>
      <c r="OBP847" s="396"/>
      <c r="OBQ847" s="396"/>
      <c r="OBR847" s="396"/>
      <c r="OBS847" s="396"/>
      <c r="OBT847" s="396"/>
      <c r="OBU847" s="396"/>
      <c r="OBV847" s="396"/>
      <c r="OBW847" s="396"/>
      <c r="OBX847" s="396"/>
      <c r="OBY847" s="396"/>
      <c r="OBZ847" s="396"/>
      <c r="OCA847" s="396"/>
      <c r="OCB847" s="396"/>
      <c r="OCC847" s="396"/>
      <c r="OCD847" s="396"/>
      <c r="OCE847" s="396"/>
      <c r="OCF847" s="396"/>
      <c r="OCG847" s="396"/>
      <c r="OCH847" s="396"/>
      <c r="OCI847" s="396"/>
      <c r="OCJ847" s="396"/>
      <c r="OCK847" s="396"/>
      <c r="OCL847" s="396"/>
      <c r="OCM847" s="396"/>
      <c r="OCN847" s="396"/>
      <c r="OCO847" s="396"/>
      <c r="OCP847" s="396"/>
      <c r="OCQ847" s="396"/>
      <c r="OCR847" s="396"/>
      <c r="OCS847" s="396"/>
      <c r="OCT847" s="396"/>
      <c r="OCU847" s="396"/>
      <c r="OCV847" s="396"/>
      <c r="OCW847" s="396"/>
      <c r="OCX847" s="396"/>
      <c r="OCY847" s="396"/>
      <c r="OCZ847" s="396"/>
      <c r="ODA847" s="396"/>
      <c r="ODB847" s="396"/>
      <c r="ODC847" s="396"/>
      <c r="ODD847" s="396"/>
      <c r="ODE847" s="396"/>
      <c r="ODF847" s="396"/>
      <c r="ODG847" s="396"/>
      <c r="ODH847" s="396"/>
      <c r="ODI847" s="396"/>
      <c r="ODJ847" s="396"/>
      <c r="ODK847" s="396"/>
      <c r="ODL847" s="396"/>
      <c r="ODM847" s="396"/>
      <c r="ODN847" s="396"/>
      <c r="ODO847" s="396"/>
      <c r="ODP847" s="396"/>
      <c r="ODQ847" s="396"/>
      <c r="ODR847" s="396"/>
      <c r="ODS847" s="396"/>
      <c r="ODT847" s="396"/>
      <c r="ODU847" s="396"/>
      <c r="ODV847" s="396"/>
      <c r="ODW847" s="396"/>
      <c r="ODX847" s="396"/>
      <c r="ODY847" s="396"/>
      <c r="ODZ847" s="396"/>
      <c r="OEA847" s="396"/>
      <c r="OEB847" s="396"/>
      <c r="OEC847" s="396"/>
      <c r="OED847" s="396"/>
      <c r="OEE847" s="396"/>
      <c r="OEF847" s="396"/>
      <c r="OEG847" s="396"/>
      <c r="OEH847" s="396"/>
      <c r="OEI847" s="396"/>
      <c r="OEJ847" s="396"/>
      <c r="OEK847" s="396"/>
      <c r="OEL847" s="396"/>
      <c r="OEM847" s="396"/>
      <c r="OEN847" s="396"/>
      <c r="OEO847" s="396"/>
      <c r="OEP847" s="396"/>
      <c r="OEQ847" s="396"/>
      <c r="OER847" s="396"/>
      <c r="OES847" s="396"/>
      <c r="OET847" s="396"/>
      <c r="OEU847" s="396"/>
      <c r="OEV847" s="396"/>
      <c r="OEW847" s="396"/>
      <c r="OEX847" s="396"/>
      <c r="OEY847" s="396"/>
      <c r="OEZ847" s="396"/>
      <c r="OFA847" s="396"/>
      <c r="OFB847" s="396"/>
      <c r="OFC847" s="396"/>
      <c r="OFD847" s="396"/>
      <c r="OFE847" s="396"/>
      <c r="OFF847" s="396"/>
      <c r="OFG847" s="396"/>
      <c r="OFH847" s="396"/>
      <c r="OFI847" s="396"/>
      <c r="OFJ847" s="396"/>
      <c r="OFK847" s="396"/>
      <c r="OFL847" s="396"/>
      <c r="OFM847" s="396"/>
      <c r="OFN847" s="396"/>
      <c r="OFO847" s="396"/>
      <c r="OFP847" s="396"/>
      <c r="OFQ847" s="396"/>
      <c r="OFR847" s="396"/>
      <c r="OFS847" s="396"/>
      <c r="OFT847" s="396"/>
      <c r="OFU847" s="396"/>
      <c r="OFV847" s="396"/>
      <c r="OFW847" s="396"/>
      <c r="OFX847" s="396"/>
      <c r="OFY847" s="396"/>
      <c r="OFZ847" s="396"/>
      <c r="OGA847" s="396"/>
      <c r="OGB847" s="396"/>
      <c r="OGC847" s="396"/>
      <c r="OGD847" s="396"/>
      <c r="OGE847" s="396"/>
      <c r="OGF847" s="396"/>
      <c r="OGG847" s="396"/>
      <c r="OGH847" s="396"/>
      <c r="OGI847" s="396"/>
      <c r="OGJ847" s="396"/>
      <c r="OGK847" s="396"/>
      <c r="OGL847" s="396"/>
      <c r="OGM847" s="396"/>
      <c r="OGN847" s="396"/>
      <c r="OGO847" s="396"/>
      <c r="OGP847" s="396"/>
      <c r="OGQ847" s="396"/>
      <c r="OGR847" s="396"/>
      <c r="OGS847" s="396"/>
      <c r="OGT847" s="396"/>
      <c r="OGU847" s="396"/>
      <c r="OGV847" s="396"/>
      <c r="OGW847" s="396"/>
      <c r="OGX847" s="396"/>
      <c r="OGY847" s="396"/>
      <c r="OGZ847" s="396"/>
      <c r="OHA847" s="396"/>
      <c r="OHB847" s="396"/>
      <c r="OHC847" s="396"/>
      <c r="OHD847" s="396"/>
      <c r="OHE847" s="396"/>
      <c r="OHF847" s="396"/>
      <c r="OHG847" s="396"/>
      <c r="OHH847" s="396"/>
      <c r="OHI847" s="396"/>
      <c r="OHJ847" s="396"/>
      <c r="OHK847" s="396"/>
      <c r="OHL847" s="396"/>
      <c r="OHM847" s="396"/>
      <c r="OHN847" s="396"/>
      <c r="OHO847" s="396"/>
      <c r="OHP847" s="396"/>
      <c r="OHQ847" s="396"/>
      <c r="OHR847" s="396"/>
      <c r="OHS847" s="396"/>
      <c r="OHT847" s="396"/>
      <c r="OHU847" s="396"/>
      <c r="OHV847" s="396"/>
      <c r="OHW847" s="396"/>
      <c r="OHX847" s="396"/>
      <c r="OHY847" s="396"/>
      <c r="OHZ847" s="396"/>
      <c r="OIA847" s="396"/>
      <c r="OIB847" s="396"/>
      <c r="OIC847" s="396"/>
      <c r="OID847" s="396"/>
      <c r="OIE847" s="396"/>
      <c r="OIF847" s="396"/>
      <c r="OIG847" s="396"/>
      <c r="OIH847" s="396"/>
      <c r="OII847" s="396"/>
      <c r="OIJ847" s="396"/>
      <c r="OIK847" s="396"/>
      <c r="OIL847" s="396"/>
      <c r="OIM847" s="396"/>
      <c r="OIN847" s="396"/>
      <c r="OIO847" s="396"/>
      <c r="OIP847" s="396"/>
      <c r="OIQ847" s="396"/>
      <c r="OIR847" s="396"/>
      <c r="OIS847" s="396"/>
      <c r="OIT847" s="396"/>
      <c r="OIU847" s="396"/>
      <c r="OIV847" s="396"/>
      <c r="OIW847" s="396"/>
      <c r="OIX847" s="396"/>
      <c r="OIY847" s="396"/>
      <c r="OIZ847" s="396"/>
      <c r="OJA847" s="396"/>
      <c r="OJB847" s="396"/>
      <c r="OJC847" s="396"/>
      <c r="OJD847" s="396"/>
      <c r="OJE847" s="396"/>
      <c r="OJF847" s="396"/>
      <c r="OJG847" s="396"/>
      <c r="OJH847" s="396"/>
      <c r="OJI847" s="396"/>
      <c r="OJJ847" s="396"/>
      <c r="OJK847" s="396"/>
      <c r="OJL847" s="396"/>
      <c r="OJM847" s="396"/>
      <c r="OJN847" s="396"/>
      <c r="OJO847" s="396"/>
      <c r="OJP847" s="396"/>
      <c r="OJQ847" s="396"/>
      <c r="OJR847" s="396"/>
      <c r="OJS847" s="396"/>
      <c r="OJT847" s="396"/>
      <c r="OJU847" s="396"/>
      <c r="OJV847" s="396"/>
      <c r="OJW847" s="396"/>
      <c r="OJX847" s="396"/>
      <c r="OJY847" s="396"/>
      <c r="OJZ847" s="396"/>
      <c r="OKA847" s="396"/>
      <c r="OKB847" s="396"/>
      <c r="OKC847" s="396"/>
      <c r="OKD847" s="396"/>
      <c r="OKE847" s="396"/>
      <c r="OKF847" s="396"/>
      <c r="OKG847" s="396"/>
      <c r="OKH847" s="396"/>
      <c r="OKI847" s="396"/>
      <c r="OKJ847" s="396"/>
      <c r="OKK847" s="396"/>
      <c r="OKL847" s="396"/>
      <c r="OKM847" s="396"/>
      <c r="OKN847" s="396"/>
      <c r="OKO847" s="396"/>
      <c r="OKP847" s="396"/>
      <c r="OKQ847" s="396"/>
      <c r="OKR847" s="396"/>
      <c r="OKS847" s="396"/>
      <c r="OKT847" s="396"/>
      <c r="OKU847" s="396"/>
      <c r="OKV847" s="396"/>
      <c r="OKW847" s="396"/>
      <c r="OKX847" s="396"/>
      <c r="OKY847" s="396"/>
      <c r="OKZ847" s="396"/>
      <c r="OLA847" s="396"/>
      <c r="OLB847" s="396"/>
      <c r="OLC847" s="396"/>
      <c r="OLD847" s="396"/>
      <c r="OLE847" s="396"/>
      <c r="OLF847" s="396"/>
      <c r="OLG847" s="396"/>
      <c r="OLH847" s="396"/>
      <c r="OLI847" s="396"/>
      <c r="OLJ847" s="396"/>
      <c r="OLK847" s="396"/>
      <c r="OLL847" s="396"/>
      <c r="OLM847" s="396"/>
      <c r="OLN847" s="396"/>
      <c r="OLO847" s="396"/>
      <c r="OLP847" s="396"/>
      <c r="OLQ847" s="396"/>
      <c r="OLR847" s="396"/>
      <c r="OLS847" s="396"/>
      <c r="OLT847" s="396"/>
      <c r="OLU847" s="396"/>
      <c r="OLV847" s="396"/>
      <c r="OLW847" s="396"/>
      <c r="OLX847" s="396"/>
      <c r="OLY847" s="396"/>
      <c r="OLZ847" s="396"/>
      <c r="OMA847" s="396"/>
      <c r="OMB847" s="396"/>
      <c r="OMC847" s="396"/>
      <c r="OMD847" s="396"/>
      <c r="OME847" s="396"/>
      <c r="OMF847" s="396"/>
      <c r="OMG847" s="396"/>
      <c r="OMH847" s="396"/>
      <c r="OMI847" s="396"/>
      <c r="OMJ847" s="396"/>
      <c r="OMK847" s="396"/>
      <c r="OML847" s="396"/>
      <c r="OMM847" s="396"/>
      <c r="OMN847" s="396"/>
      <c r="OMO847" s="396"/>
      <c r="OMP847" s="396"/>
      <c r="OMQ847" s="396"/>
      <c r="OMR847" s="396"/>
      <c r="OMS847" s="396"/>
      <c r="OMT847" s="396"/>
      <c r="OMU847" s="396"/>
      <c r="OMV847" s="396"/>
      <c r="OMW847" s="396"/>
      <c r="OMX847" s="396"/>
      <c r="OMY847" s="396"/>
      <c r="OMZ847" s="396"/>
      <c r="ONA847" s="396"/>
      <c r="ONB847" s="396"/>
      <c r="ONC847" s="396"/>
      <c r="OND847" s="396"/>
      <c r="ONE847" s="396"/>
      <c r="ONF847" s="396"/>
      <c r="ONG847" s="396"/>
      <c r="ONH847" s="396"/>
      <c r="ONI847" s="396"/>
      <c r="ONJ847" s="396"/>
      <c r="ONK847" s="396"/>
      <c r="ONL847" s="396"/>
      <c r="ONM847" s="396"/>
      <c r="ONN847" s="396"/>
      <c r="ONO847" s="396"/>
      <c r="ONP847" s="396"/>
      <c r="ONQ847" s="396"/>
      <c r="ONR847" s="396"/>
      <c r="ONS847" s="396"/>
      <c r="ONT847" s="396"/>
      <c r="ONU847" s="396"/>
      <c r="ONV847" s="396"/>
      <c r="ONW847" s="396"/>
      <c r="ONX847" s="396"/>
      <c r="ONY847" s="396"/>
      <c r="ONZ847" s="396"/>
      <c r="OOA847" s="396"/>
      <c r="OOB847" s="396"/>
      <c r="OOC847" s="396"/>
      <c r="OOD847" s="396"/>
      <c r="OOE847" s="396"/>
      <c r="OOF847" s="396"/>
      <c r="OOG847" s="396"/>
      <c r="OOH847" s="396"/>
      <c r="OOI847" s="396"/>
      <c r="OOJ847" s="396"/>
      <c r="OOK847" s="396"/>
      <c r="OOL847" s="396"/>
      <c r="OOM847" s="396"/>
      <c r="OON847" s="396"/>
      <c r="OOO847" s="396"/>
      <c r="OOP847" s="396"/>
      <c r="OOQ847" s="396"/>
      <c r="OOR847" s="396"/>
      <c r="OOS847" s="396"/>
      <c r="OOT847" s="396"/>
      <c r="OOU847" s="396"/>
      <c r="OOV847" s="396"/>
      <c r="OOW847" s="396"/>
      <c r="OOX847" s="396"/>
      <c r="OOY847" s="396"/>
      <c r="OOZ847" s="396"/>
      <c r="OPA847" s="396"/>
      <c r="OPB847" s="396"/>
      <c r="OPC847" s="396"/>
      <c r="OPD847" s="396"/>
      <c r="OPE847" s="396"/>
      <c r="OPF847" s="396"/>
      <c r="OPG847" s="396"/>
      <c r="OPH847" s="396"/>
      <c r="OPI847" s="396"/>
      <c r="OPJ847" s="396"/>
      <c r="OPK847" s="396"/>
      <c r="OPL847" s="396"/>
      <c r="OPM847" s="396"/>
      <c r="OPN847" s="396"/>
      <c r="OPO847" s="396"/>
      <c r="OPP847" s="396"/>
      <c r="OPQ847" s="396"/>
      <c r="OPR847" s="396"/>
      <c r="OPS847" s="396"/>
      <c r="OPT847" s="396"/>
      <c r="OPU847" s="396"/>
      <c r="OPV847" s="396"/>
      <c r="OPW847" s="396"/>
      <c r="OPX847" s="396"/>
      <c r="OPY847" s="396"/>
      <c r="OPZ847" s="396"/>
      <c r="OQA847" s="396"/>
      <c r="OQB847" s="396"/>
      <c r="OQC847" s="396"/>
      <c r="OQD847" s="396"/>
      <c r="OQE847" s="396"/>
      <c r="OQF847" s="396"/>
      <c r="OQG847" s="396"/>
      <c r="OQH847" s="396"/>
      <c r="OQI847" s="396"/>
      <c r="OQJ847" s="396"/>
      <c r="OQK847" s="396"/>
      <c r="OQL847" s="396"/>
      <c r="OQM847" s="396"/>
      <c r="OQN847" s="396"/>
      <c r="OQO847" s="396"/>
      <c r="OQP847" s="396"/>
      <c r="OQQ847" s="396"/>
      <c r="OQR847" s="396"/>
      <c r="OQS847" s="396"/>
      <c r="OQT847" s="396"/>
      <c r="OQU847" s="396"/>
      <c r="OQV847" s="396"/>
      <c r="OQW847" s="396"/>
      <c r="OQX847" s="396"/>
      <c r="OQY847" s="396"/>
      <c r="OQZ847" s="396"/>
      <c r="ORA847" s="396"/>
      <c r="ORB847" s="396"/>
      <c r="ORC847" s="396"/>
      <c r="ORD847" s="396"/>
      <c r="ORE847" s="396"/>
      <c r="ORF847" s="396"/>
      <c r="ORG847" s="396"/>
      <c r="ORH847" s="396"/>
      <c r="ORI847" s="396"/>
      <c r="ORJ847" s="396"/>
      <c r="ORK847" s="396"/>
      <c r="ORL847" s="396"/>
      <c r="ORM847" s="396"/>
      <c r="ORN847" s="396"/>
      <c r="ORO847" s="396"/>
      <c r="ORP847" s="396"/>
      <c r="ORQ847" s="396"/>
      <c r="ORR847" s="396"/>
      <c r="ORS847" s="396"/>
      <c r="ORT847" s="396"/>
      <c r="ORU847" s="396"/>
      <c r="ORV847" s="396"/>
      <c r="ORW847" s="396"/>
      <c r="ORX847" s="396"/>
      <c r="ORY847" s="396"/>
      <c r="ORZ847" s="396"/>
      <c r="OSA847" s="396"/>
      <c r="OSB847" s="396"/>
      <c r="OSC847" s="396"/>
      <c r="OSD847" s="396"/>
      <c r="OSE847" s="396"/>
      <c r="OSF847" s="396"/>
      <c r="OSG847" s="396"/>
      <c r="OSH847" s="396"/>
      <c r="OSI847" s="396"/>
      <c r="OSJ847" s="396"/>
      <c r="OSK847" s="396"/>
      <c r="OSL847" s="396"/>
      <c r="OSM847" s="396"/>
      <c r="OSN847" s="396"/>
      <c r="OSO847" s="396"/>
      <c r="OSP847" s="396"/>
      <c r="OSQ847" s="396"/>
      <c r="OSR847" s="396"/>
      <c r="OSS847" s="396"/>
      <c r="OST847" s="396"/>
      <c r="OSU847" s="396"/>
      <c r="OSV847" s="396"/>
      <c r="OSW847" s="396"/>
      <c r="OSX847" s="396"/>
      <c r="OSY847" s="396"/>
      <c r="OSZ847" s="396"/>
      <c r="OTA847" s="396"/>
      <c r="OTB847" s="396"/>
      <c r="OTC847" s="396"/>
      <c r="OTD847" s="396"/>
      <c r="OTE847" s="396"/>
      <c r="OTF847" s="396"/>
      <c r="OTG847" s="396"/>
      <c r="OTH847" s="396"/>
      <c r="OTI847" s="396"/>
      <c r="OTJ847" s="396"/>
      <c r="OTK847" s="396"/>
      <c r="OTL847" s="396"/>
      <c r="OTM847" s="396"/>
      <c r="OTN847" s="396"/>
      <c r="OTO847" s="396"/>
      <c r="OTP847" s="396"/>
      <c r="OTQ847" s="396"/>
      <c r="OTR847" s="396"/>
      <c r="OTS847" s="396"/>
      <c r="OTT847" s="396"/>
      <c r="OTU847" s="396"/>
      <c r="OTV847" s="396"/>
      <c r="OTW847" s="396"/>
      <c r="OTX847" s="396"/>
      <c r="OTY847" s="396"/>
      <c r="OTZ847" s="396"/>
      <c r="OUA847" s="396"/>
      <c r="OUB847" s="396"/>
      <c r="OUC847" s="396"/>
      <c r="OUD847" s="396"/>
      <c r="OUE847" s="396"/>
      <c r="OUF847" s="396"/>
      <c r="OUG847" s="396"/>
      <c r="OUH847" s="396"/>
      <c r="OUI847" s="396"/>
      <c r="OUJ847" s="396"/>
      <c r="OUK847" s="396"/>
      <c r="OUL847" s="396"/>
      <c r="OUM847" s="396"/>
      <c r="OUN847" s="396"/>
      <c r="OUO847" s="396"/>
      <c r="OUP847" s="396"/>
      <c r="OUQ847" s="396"/>
      <c r="OUR847" s="396"/>
      <c r="OUS847" s="396"/>
      <c r="OUT847" s="396"/>
      <c r="OUU847" s="396"/>
      <c r="OUV847" s="396"/>
      <c r="OUW847" s="396"/>
      <c r="OUX847" s="396"/>
      <c r="OUY847" s="396"/>
      <c r="OUZ847" s="396"/>
      <c r="OVA847" s="396"/>
      <c r="OVB847" s="396"/>
      <c r="OVC847" s="396"/>
      <c r="OVD847" s="396"/>
      <c r="OVE847" s="396"/>
      <c r="OVF847" s="396"/>
      <c r="OVG847" s="396"/>
      <c r="OVH847" s="396"/>
      <c r="OVI847" s="396"/>
      <c r="OVJ847" s="396"/>
      <c r="OVK847" s="396"/>
      <c r="OVL847" s="396"/>
      <c r="OVM847" s="396"/>
      <c r="OVN847" s="396"/>
      <c r="OVO847" s="396"/>
      <c r="OVP847" s="396"/>
      <c r="OVQ847" s="396"/>
      <c r="OVR847" s="396"/>
      <c r="OVS847" s="396"/>
      <c r="OVT847" s="396"/>
      <c r="OVU847" s="396"/>
      <c r="OVV847" s="396"/>
      <c r="OVW847" s="396"/>
      <c r="OVX847" s="396"/>
      <c r="OVY847" s="396"/>
      <c r="OVZ847" s="396"/>
      <c r="OWA847" s="396"/>
      <c r="OWB847" s="396"/>
      <c r="OWC847" s="396"/>
      <c r="OWD847" s="396"/>
      <c r="OWE847" s="396"/>
      <c r="OWF847" s="396"/>
      <c r="OWG847" s="396"/>
      <c r="OWH847" s="396"/>
      <c r="OWI847" s="396"/>
      <c r="OWJ847" s="396"/>
      <c r="OWK847" s="396"/>
      <c r="OWL847" s="396"/>
      <c r="OWM847" s="396"/>
      <c r="OWN847" s="396"/>
      <c r="OWO847" s="396"/>
      <c r="OWP847" s="396"/>
      <c r="OWQ847" s="396"/>
      <c r="OWR847" s="396"/>
      <c r="OWS847" s="396"/>
      <c r="OWT847" s="396"/>
      <c r="OWU847" s="396"/>
      <c r="OWV847" s="396"/>
      <c r="OWW847" s="396"/>
      <c r="OWX847" s="396"/>
      <c r="OWY847" s="396"/>
      <c r="OWZ847" s="396"/>
      <c r="OXA847" s="396"/>
      <c r="OXB847" s="396"/>
      <c r="OXC847" s="396"/>
      <c r="OXD847" s="396"/>
      <c r="OXE847" s="396"/>
      <c r="OXF847" s="396"/>
      <c r="OXG847" s="396"/>
      <c r="OXH847" s="396"/>
      <c r="OXI847" s="396"/>
      <c r="OXJ847" s="396"/>
      <c r="OXK847" s="396"/>
      <c r="OXL847" s="396"/>
      <c r="OXM847" s="396"/>
      <c r="OXN847" s="396"/>
      <c r="OXO847" s="396"/>
      <c r="OXP847" s="396"/>
      <c r="OXQ847" s="396"/>
      <c r="OXR847" s="396"/>
      <c r="OXS847" s="396"/>
      <c r="OXT847" s="396"/>
      <c r="OXU847" s="396"/>
      <c r="OXV847" s="396"/>
      <c r="OXW847" s="396"/>
      <c r="OXX847" s="396"/>
      <c r="OXY847" s="396"/>
      <c r="OXZ847" s="396"/>
      <c r="OYA847" s="396"/>
      <c r="OYB847" s="396"/>
      <c r="OYC847" s="396"/>
      <c r="OYD847" s="396"/>
      <c r="OYE847" s="396"/>
      <c r="OYF847" s="396"/>
      <c r="OYG847" s="396"/>
      <c r="OYH847" s="396"/>
      <c r="OYI847" s="396"/>
      <c r="OYJ847" s="396"/>
      <c r="OYK847" s="396"/>
      <c r="OYL847" s="396"/>
      <c r="OYM847" s="396"/>
      <c r="OYN847" s="396"/>
      <c r="OYO847" s="396"/>
      <c r="OYP847" s="396"/>
      <c r="OYQ847" s="396"/>
      <c r="OYR847" s="396"/>
      <c r="OYS847" s="396"/>
      <c r="OYT847" s="396"/>
      <c r="OYU847" s="396"/>
      <c r="OYV847" s="396"/>
      <c r="OYW847" s="396"/>
      <c r="OYX847" s="396"/>
      <c r="OYY847" s="396"/>
      <c r="OYZ847" s="396"/>
      <c r="OZA847" s="396"/>
      <c r="OZB847" s="396"/>
      <c r="OZC847" s="396"/>
      <c r="OZD847" s="396"/>
      <c r="OZE847" s="396"/>
      <c r="OZF847" s="396"/>
      <c r="OZG847" s="396"/>
      <c r="OZH847" s="396"/>
      <c r="OZI847" s="396"/>
      <c r="OZJ847" s="396"/>
      <c r="OZK847" s="396"/>
      <c r="OZL847" s="396"/>
      <c r="OZM847" s="396"/>
      <c r="OZN847" s="396"/>
      <c r="OZO847" s="396"/>
      <c r="OZP847" s="396"/>
      <c r="OZQ847" s="396"/>
      <c r="OZR847" s="396"/>
      <c r="OZS847" s="396"/>
      <c r="OZT847" s="396"/>
      <c r="OZU847" s="396"/>
      <c r="OZV847" s="396"/>
      <c r="OZW847" s="396"/>
      <c r="OZX847" s="396"/>
      <c r="OZY847" s="396"/>
      <c r="OZZ847" s="396"/>
      <c r="PAA847" s="396"/>
      <c r="PAB847" s="396"/>
      <c r="PAC847" s="396"/>
      <c r="PAD847" s="396"/>
      <c r="PAE847" s="396"/>
      <c r="PAF847" s="396"/>
      <c r="PAG847" s="396"/>
      <c r="PAH847" s="396"/>
      <c r="PAI847" s="396"/>
      <c r="PAJ847" s="396"/>
      <c r="PAK847" s="396"/>
      <c r="PAL847" s="396"/>
      <c r="PAM847" s="396"/>
      <c r="PAN847" s="396"/>
      <c r="PAO847" s="396"/>
      <c r="PAP847" s="396"/>
      <c r="PAQ847" s="396"/>
      <c r="PAR847" s="396"/>
      <c r="PAS847" s="396"/>
      <c r="PAT847" s="396"/>
      <c r="PAU847" s="396"/>
      <c r="PAV847" s="396"/>
      <c r="PAW847" s="396"/>
      <c r="PAX847" s="396"/>
      <c r="PAY847" s="396"/>
      <c r="PAZ847" s="396"/>
      <c r="PBA847" s="396"/>
      <c r="PBB847" s="396"/>
      <c r="PBC847" s="396"/>
      <c r="PBD847" s="396"/>
      <c r="PBE847" s="396"/>
      <c r="PBF847" s="396"/>
      <c r="PBG847" s="396"/>
      <c r="PBH847" s="396"/>
      <c r="PBI847" s="396"/>
      <c r="PBJ847" s="396"/>
      <c r="PBK847" s="396"/>
      <c r="PBL847" s="396"/>
      <c r="PBM847" s="396"/>
      <c r="PBN847" s="396"/>
      <c r="PBO847" s="396"/>
      <c r="PBP847" s="396"/>
      <c r="PBQ847" s="396"/>
      <c r="PBR847" s="396"/>
      <c r="PBS847" s="396"/>
      <c r="PBT847" s="396"/>
      <c r="PBU847" s="396"/>
      <c r="PBV847" s="396"/>
      <c r="PBW847" s="396"/>
      <c r="PBX847" s="396"/>
      <c r="PBY847" s="396"/>
      <c r="PBZ847" s="396"/>
      <c r="PCA847" s="396"/>
      <c r="PCB847" s="396"/>
      <c r="PCC847" s="396"/>
      <c r="PCD847" s="396"/>
      <c r="PCE847" s="396"/>
      <c r="PCF847" s="396"/>
      <c r="PCG847" s="396"/>
      <c r="PCH847" s="396"/>
      <c r="PCI847" s="396"/>
      <c r="PCJ847" s="396"/>
      <c r="PCK847" s="396"/>
      <c r="PCL847" s="396"/>
      <c r="PCM847" s="396"/>
      <c r="PCN847" s="396"/>
      <c r="PCO847" s="396"/>
      <c r="PCP847" s="396"/>
      <c r="PCQ847" s="396"/>
      <c r="PCR847" s="396"/>
      <c r="PCS847" s="396"/>
      <c r="PCT847" s="396"/>
      <c r="PCU847" s="396"/>
      <c r="PCV847" s="396"/>
      <c r="PCW847" s="396"/>
      <c r="PCX847" s="396"/>
      <c r="PCY847" s="396"/>
      <c r="PCZ847" s="396"/>
      <c r="PDA847" s="396"/>
      <c r="PDB847" s="396"/>
      <c r="PDC847" s="396"/>
      <c r="PDD847" s="396"/>
      <c r="PDE847" s="396"/>
      <c r="PDF847" s="396"/>
      <c r="PDG847" s="396"/>
      <c r="PDH847" s="396"/>
      <c r="PDI847" s="396"/>
      <c r="PDJ847" s="396"/>
      <c r="PDK847" s="396"/>
      <c r="PDL847" s="396"/>
      <c r="PDM847" s="396"/>
      <c r="PDN847" s="396"/>
      <c r="PDO847" s="396"/>
      <c r="PDP847" s="396"/>
      <c r="PDQ847" s="396"/>
      <c r="PDR847" s="396"/>
      <c r="PDS847" s="396"/>
      <c r="PDT847" s="396"/>
      <c r="PDU847" s="396"/>
      <c r="PDV847" s="396"/>
      <c r="PDW847" s="396"/>
      <c r="PDX847" s="396"/>
      <c r="PDY847" s="396"/>
      <c r="PDZ847" s="396"/>
      <c r="PEA847" s="396"/>
      <c r="PEB847" s="396"/>
      <c r="PEC847" s="396"/>
      <c r="PED847" s="396"/>
      <c r="PEE847" s="396"/>
      <c r="PEF847" s="396"/>
      <c r="PEG847" s="396"/>
      <c r="PEH847" s="396"/>
      <c r="PEI847" s="396"/>
      <c r="PEJ847" s="396"/>
      <c r="PEK847" s="396"/>
      <c r="PEL847" s="396"/>
      <c r="PEM847" s="396"/>
      <c r="PEN847" s="396"/>
      <c r="PEO847" s="396"/>
      <c r="PEP847" s="396"/>
      <c r="PEQ847" s="396"/>
      <c r="PER847" s="396"/>
      <c r="PES847" s="396"/>
      <c r="PET847" s="396"/>
      <c r="PEU847" s="396"/>
      <c r="PEV847" s="396"/>
      <c r="PEW847" s="396"/>
      <c r="PEX847" s="396"/>
      <c r="PEY847" s="396"/>
      <c r="PEZ847" s="396"/>
      <c r="PFA847" s="396"/>
      <c r="PFB847" s="396"/>
      <c r="PFC847" s="396"/>
      <c r="PFD847" s="396"/>
      <c r="PFE847" s="396"/>
      <c r="PFF847" s="396"/>
      <c r="PFG847" s="396"/>
      <c r="PFH847" s="396"/>
      <c r="PFI847" s="396"/>
      <c r="PFJ847" s="396"/>
      <c r="PFK847" s="396"/>
      <c r="PFL847" s="396"/>
      <c r="PFM847" s="396"/>
      <c r="PFN847" s="396"/>
      <c r="PFO847" s="396"/>
      <c r="PFP847" s="396"/>
      <c r="PFQ847" s="396"/>
      <c r="PFR847" s="396"/>
      <c r="PFS847" s="396"/>
      <c r="PFT847" s="396"/>
      <c r="PFU847" s="396"/>
      <c r="PFV847" s="396"/>
      <c r="PFW847" s="396"/>
      <c r="PFX847" s="396"/>
      <c r="PFY847" s="396"/>
      <c r="PFZ847" s="396"/>
      <c r="PGA847" s="396"/>
      <c r="PGB847" s="396"/>
      <c r="PGC847" s="396"/>
      <c r="PGD847" s="396"/>
      <c r="PGE847" s="396"/>
      <c r="PGF847" s="396"/>
      <c r="PGG847" s="396"/>
      <c r="PGH847" s="396"/>
      <c r="PGI847" s="396"/>
      <c r="PGJ847" s="396"/>
      <c r="PGK847" s="396"/>
      <c r="PGL847" s="396"/>
      <c r="PGM847" s="396"/>
      <c r="PGN847" s="396"/>
      <c r="PGO847" s="396"/>
      <c r="PGP847" s="396"/>
      <c r="PGQ847" s="396"/>
      <c r="PGR847" s="396"/>
      <c r="PGS847" s="396"/>
      <c r="PGT847" s="396"/>
      <c r="PGU847" s="396"/>
      <c r="PGV847" s="396"/>
      <c r="PGW847" s="396"/>
      <c r="PGX847" s="396"/>
      <c r="PGY847" s="396"/>
      <c r="PGZ847" s="396"/>
      <c r="PHA847" s="396"/>
      <c r="PHB847" s="396"/>
      <c r="PHC847" s="396"/>
      <c r="PHD847" s="396"/>
      <c r="PHE847" s="396"/>
      <c r="PHF847" s="396"/>
      <c r="PHG847" s="396"/>
      <c r="PHH847" s="396"/>
      <c r="PHI847" s="396"/>
      <c r="PHJ847" s="396"/>
      <c r="PHK847" s="396"/>
      <c r="PHL847" s="396"/>
      <c r="PHM847" s="396"/>
      <c r="PHN847" s="396"/>
      <c r="PHO847" s="396"/>
      <c r="PHP847" s="396"/>
      <c r="PHQ847" s="396"/>
      <c r="PHR847" s="396"/>
      <c r="PHS847" s="396"/>
      <c r="PHT847" s="396"/>
      <c r="PHU847" s="396"/>
      <c r="PHV847" s="396"/>
      <c r="PHW847" s="396"/>
      <c r="PHX847" s="396"/>
      <c r="PHY847" s="396"/>
      <c r="PHZ847" s="396"/>
      <c r="PIA847" s="396"/>
      <c r="PIB847" s="396"/>
      <c r="PIC847" s="396"/>
      <c r="PID847" s="396"/>
      <c r="PIE847" s="396"/>
      <c r="PIF847" s="396"/>
      <c r="PIG847" s="396"/>
      <c r="PIH847" s="396"/>
      <c r="PII847" s="396"/>
      <c r="PIJ847" s="396"/>
      <c r="PIK847" s="396"/>
      <c r="PIL847" s="396"/>
      <c r="PIM847" s="396"/>
      <c r="PIN847" s="396"/>
      <c r="PIO847" s="396"/>
      <c r="PIP847" s="396"/>
      <c r="PIQ847" s="396"/>
      <c r="PIR847" s="396"/>
      <c r="PIS847" s="396"/>
      <c r="PIT847" s="396"/>
      <c r="PIU847" s="396"/>
      <c r="PIV847" s="396"/>
      <c r="PIW847" s="396"/>
      <c r="PIX847" s="396"/>
      <c r="PIY847" s="396"/>
      <c r="PIZ847" s="396"/>
      <c r="PJA847" s="396"/>
      <c r="PJB847" s="396"/>
      <c r="PJC847" s="396"/>
      <c r="PJD847" s="396"/>
      <c r="PJE847" s="396"/>
      <c r="PJF847" s="396"/>
      <c r="PJG847" s="396"/>
      <c r="PJH847" s="396"/>
      <c r="PJI847" s="396"/>
      <c r="PJJ847" s="396"/>
      <c r="PJK847" s="396"/>
      <c r="PJL847" s="396"/>
      <c r="PJM847" s="396"/>
      <c r="PJN847" s="396"/>
      <c r="PJO847" s="396"/>
      <c r="PJP847" s="396"/>
      <c r="PJQ847" s="396"/>
      <c r="PJR847" s="396"/>
      <c r="PJS847" s="396"/>
      <c r="PJT847" s="396"/>
      <c r="PJU847" s="396"/>
      <c r="PJV847" s="396"/>
      <c r="PJW847" s="396"/>
      <c r="PJX847" s="396"/>
      <c r="PJY847" s="396"/>
      <c r="PJZ847" s="396"/>
      <c r="PKA847" s="396"/>
      <c r="PKB847" s="396"/>
      <c r="PKC847" s="396"/>
      <c r="PKD847" s="396"/>
      <c r="PKE847" s="396"/>
      <c r="PKF847" s="396"/>
      <c r="PKG847" s="396"/>
      <c r="PKH847" s="396"/>
      <c r="PKI847" s="396"/>
      <c r="PKJ847" s="396"/>
      <c r="PKK847" s="396"/>
      <c r="PKL847" s="396"/>
      <c r="PKM847" s="396"/>
      <c r="PKN847" s="396"/>
      <c r="PKO847" s="396"/>
      <c r="PKP847" s="396"/>
      <c r="PKQ847" s="396"/>
      <c r="PKR847" s="396"/>
      <c r="PKS847" s="396"/>
      <c r="PKT847" s="396"/>
      <c r="PKU847" s="396"/>
      <c r="PKV847" s="396"/>
      <c r="PKW847" s="396"/>
      <c r="PKX847" s="396"/>
      <c r="PKY847" s="396"/>
      <c r="PKZ847" s="396"/>
      <c r="PLA847" s="396"/>
      <c r="PLB847" s="396"/>
      <c r="PLC847" s="396"/>
      <c r="PLD847" s="396"/>
      <c r="PLE847" s="396"/>
      <c r="PLF847" s="396"/>
      <c r="PLG847" s="396"/>
      <c r="PLH847" s="396"/>
      <c r="PLI847" s="396"/>
      <c r="PLJ847" s="396"/>
      <c r="PLK847" s="396"/>
      <c r="PLL847" s="396"/>
      <c r="PLM847" s="396"/>
      <c r="PLN847" s="396"/>
      <c r="PLO847" s="396"/>
      <c r="PLP847" s="396"/>
      <c r="PLQ847" s="396"/>
      <c r="PLR847" s="396"/>
      <c r="PLS847" s="396"/>
      <c r="PLT847" s="396"/>
      <c r="PLU847" s="396"/>
      <c r="PLV847" s="396"/>
      <c r="PLW847" s="396"/>
      <c r="PLX847" s="396"/>
      <c r="PLY847" s="396"/>
      <c r="PLZ847" s="396"/>
      <c r="PMA847" s="396"/>
      <c r="PMB847" s="396"/>
      <c r="PMC847" s="396"/>
      <c r="PMD847" s="396"/>
      <c r="PME847" s="396"/>
      <c r="PMF847" s="396"/>
      <c r="PMG847" s="396"/>
      <c r="PMH847" s="396"/>
      <c r="PMI847" s="396"/>
      <c r="PMJ847" s="396"/>
      <c r="PMK847" s="396"/>
      <c r="PML847" s="396"/>
      <c r="PMM847" s="396"/>
      <c r="PMN847" s="396"/>
      <c r="PMO847" s="396"/>
      <c r="PMP847" s="396"/>
      <c r="PMQ847" s="396"/>
      <c r="PMR847" s="396"/>
      <c r="PMS847" s="396"/>
      <c r="PMT847" s="396"/>
      <c r="PMU847" s="396"/>
      <c r="PMV847" s="396"/>
      <c r="PMW847" s="396"/>
      <c r="PMX847" s="396"/>
      <c r="PMY847" s="396"/>
      <c r="PMZ847" s="396"/>
      <c r="PNA847" s="396"/>
      <c r="PNB847" s="396"/>
      <c r="PNC847" s="396"/>
      <c r="PND847" s="396"/>
      <c r="PNE847" s="396"/>
      <c r="PNF847" s="396"/>
      <c r="PNG847" s="396"/>
      <c r="PNH847" s="396"/>
      <c r="PNI847" s="396"/>
      <c r="PNJ847" s="396"/>
      <c r="PNK847" s="396"/>
      <c r="PNL847" s="396"/>
      <c r="PNM847" s="396"/>
      <c r="PNN847" s="396"/>
      <c r="PNO847" s="396"/>
      <c r="PNP847" s="396"/>
      <c r="PNQ847" s="396"/>
      <c r="PNR847" s="396"/>
      <c r="PNS847" s="396"/>
      <c r="PNT847" s="396"/>
      <c r="PNU847" s="396"/>
      <c r="PNV847" s="396"/>
      <c r="PNW847" s="396"/>
      <c r="PNX847" s="396"/>
      <c r="PNY847" s="396"/>
      <c r="PNZ847" s="396"/>
      <c r="POA847" s="396"/>
      <c r="POB847" s="396"/>
      <c r="POC847" s="396"/>
      <c r="POD847" s="396"/>
      <c r="POE847" s="396"/>
      <c r="POF847" s="396"/>
      <c r="POG847" s="396"/>
      <c r="POH847" s="396"/>
      <c r="POI847" s="396"/>
      <c r="POJ847" s="396"/>
      <c r="POK847" s="396"/>
      <c r="POL847" s="396"/>
      <c r="POM847" s="396"/>
      <c r="PON847" s="396"/>
      <c r="POO847" s="396"/>
      <c r="POP847" s="396"/>
      <c r="POQ847" s="396"/>
      <c r="POR847" s="396"/>
      <c r="POS847" s="396"/>
      <c r="POT847" s="396"/>
      <c r="POU847" s="396"/>
      <c r="POV847" s="396"/>
      <c r="POW847" s="396"/>
      <c r="POX847" s="396"/>
      <c r="POY847" s="396"/>
      <c r="POZ847" s="396"/>
      <c r="PPA847" s="396"/>
      <c r="PPB847" s="396"/>
      <c r="PPC847" s="396"/>
      <c r="PPD847" s="396"/>
      <c r="PPE847" s="396"/>
      <c r="PPF847" s="396"/>
      <c r="PPG847" s="396"/>
      <c r="PPH847" s="396"/>
      <c r="PPI847" s="396"/>
      <c r="PPJ847" s="396"/>
      <c r="PPK847" s="396"/>
      <c r="PPL847" s="396"/>
      <c r="PPM847" s="396"/>
      <c r="PPN847" s="396"/>
      <c r="PPO847" s="396"/>
      <c r="PPP847" s="396"/>
      <c r="PPQ847" s="396"/>
      <c r="PPR847" s="396"/>
      <c r="PPS847" s="396"/>
      <c r="PPT847" s="396"/>
      <c r="PPU847" s="396"/>
      <c r="PPV847" s="396"/>
      <c r="PPW847" s="396"/>
      <c r="PPX847" s="396"/>
      <c r="PPY847" s="396"/>
      <c r="PPZ847" s="396"/>
      <c r="PQA847" s="396"/>
      <c r="PQB847" s="396"/>
      <c r="PQC847" s="396"/>
      <c r="PQD847" s="396"/>
      <c r="PQE847" s="396"/>
      <c r="PQF847" s="396"/>
      <c r="PQG847" s="396"/>
      <c r="PQH847" s="396"/>
      <c r="PQI847" s="396"/>
      <c r="PQJ847" s="396"/>
      <c r="PQK847" s="396"/>
      <c r="PQL847" s="396"/>
      <c r="PQM847" s="396"/>
      <c r="PQN847" s="396"/>
      <c r="PQO847" s="396"/>
      <c r="PQP847" s="396"/>
      <c r="PQQ847" s="396"/>
      <c r="PQR847" s="396"/>
      <c r="PQS847" s="396"/>
      <c r="PQT847" s="396"/>
      <c r="PQU847" s="396"/>
      <c r="PQV847" s="396"/>
      <c r="PQW847" s="396"/>
      <c r="PQX847" s="396"/>
      <c r="PQY847" s="396"/>
      <c r="PQZ847" s="396"/>
      <c r="PRA847" s="396"/>
      <c r="PRB847" s="396"/>
      <c r="PRC847" s="396"/>
      <c r="PRD847" s="396"/>
      <c r="PRE847" s="396"/>
      <c r="PRF847" s="396"/>
      <c r="PRG847" s="396"/>
      <c r="PRH847" s="396"/>
      <c r="PRI847" s="396"/>
      <c r="PRJ847" s="396"/>
      <c r="PRK847" s="396"/>
      <c r="PRL847" s="396"/>
      <c r="PRM847" s="396"/>
      <c r="PRN847" s="396"/>
      <c r="PRO847" s="396"/>
      <c r="PRP847" s="396"/>
      <c r="PRQ847" s="396"/>
      <c r="PRR847" s="396"/>
      <c r="PRS847" s="396"/>
      <c r="PRT847" s="396"/>
      <c r="PRU847" s="396"/>
      <c r="PRV847" s="396"/>
      <c r="PRW847" s="396"/>
      <c r="PRX847" s="396"/>
      <c r="PRY847" s="396"/>
      <c r="PRZ847" s="396"/>
      <c r="PSA847" s="396"/>
      <c r="PSB847" s="396"/>
      <c r="PSC847" s="396"/>
      <c r="PSD847" s="396"/>
      <c r="PSE847" s="396"/>
      <c r="PSF847" s="396"/>
      <c r="PSG847" s="396"/>
      <c r="PSH847" s="396"/>
      <c r="PSI847" s="396"/>
      <c r="PSJ847" s="396"/>
      <c r="PSK847" s="396"/>
      <c r="PSL847" s="396"/>
      <c r="PSM847" s="396"/>
      <c r="PSN847" s="396"/>
      <c r="PSO847" s="396"/>
      <c r="PSP847" s="396"/>
      <c r="PSQ847" s="396"/>
      <c r="PSR847" s="396"/>
      <c r="PSS847" s="396"/>
      <c r="PST847" s="396"/>
      <c r="PSU847" s="396"/>
      <c r="PSV847" s="396"/>
      <c r="PSW847" s="396"/>
      <c r="PSX847" s="396"/>
      <c r="PSY847" s="396"/>
      <c r="PSZ847" s="396"/>
      <c r="PTA847" s="396"/>
      <c r="PTB847" s="396"/>
      <c r="PTC847" s="396"/>
      <c r="PTD847" s="396"/>
      <c r="PTE847" s="396"/>
      <c r="PTF847" s="396"/>
      <c r="PTG847" s="396"/>
      <c r="PTH847" s="396"/>
      <c r="PTI847" s="396"/>
      <c r="PTJ847" s="396"/>
      <c r="PTK847" s="396"/>
      <c r="PTL847" s="396"/>
      <c r="PTM847" s="396"/>
      <c r="PTN847" s="396"/>
      <c r="PTO847" s="396"/>
      <c r="PTP847" s="396"/>
      <c r="PTQ847" s="396"/>
      <c r="PTR847" s="396"/>
      <c r="PTS847" s="396"/>
      <c r="PTT847" s="396"/>
      <c r="PTU847" s="396"/>
      <c r="PTV847" s="396"/>
      <c r="PTW847" s="396"/>
      <c r="PTX847" s="396"/>
      <c r="PTY847" s="396"/>
      <c r="PTZ847" s="396"/>
      <c r="PUA847" s="396"/>
      <c r="PUB847" s="396"/>
      <c r="PUC847" s="396"/>
      <c r="PUD847" s="396"/>
      <c r="PUE847" s="396"/>
      <c r="PUF847" s="396"/>
      <c r="PUG847" s="396"/>
      <c r="PUH847" s="396"/>
      <c r="PUI847" s="396"/>
      <c r="PUJ847" s="396"/>
      <c r="PUK847" s="396"/>
      <c r="PUL847" s="396"/>
      <c r="PUM847" s="396"/>
      <c r="PUN847" s="396"/>
      <c r="PUO847" s="396"/>
      <c r="PUP847" s="396"/>
      <c r="PUQ847" s="396"/>
      <c r="PUR847" s="396"/>
      <c r="PUS847" s="396"/>
      <c r="PUT847" s="396"/>
      <c r="PUU847" s="396"/>
      <c r="PUV847" s="396"/>
      <c r="PUW847" s="396"/>
      <c r="PUX847" s="396"/>
      <c r="PUY847" s="396"/>
      <c r="PUZ847" s="396"/>
      <c r="PVA847" s="396"/>
      <c r="PVB847" s="396"/>
      <c r="PVC847" s="396"/>
      <c r="PVD847" s="396"/>
      <c r="PVE847" s="396"/>
      <c r="PVF847" s="396"/>
      <c r="PVG847" s="396"/>
      <c r="PVH847" s="396"/>
      <c r="PVI847" s="396"/>
      <c r="PVJ847" s="396"/>
      <c r="PVK847" s="396"/>
      <c r="PVL847" s="396"/>
      <c r="PVM847" s="396"/>
      <c r="PVN847" s="396"/>
      <c r="PVO847" s="396"/>
      <c r="PVP847" s="396"/>
      <c r="PVQ847" s="396"/>
      <c r="PVR847" s="396"/>
      <c r="PVS847" s="396"/>
      <c r="PVT847" s="396"/>
      <c r="PVU847" s="396"/>
      <c r="PVV847" s="396"/>
      <c r="PVW847" s="396"/>
      <c r="PVX847" s="396"/>
      <c r="PVY847" s="396"/>
      <c r="PVZ847" s="396"/>
      <c r="PWA847" s="396"/>
      <c r="PWB847" s="396"/>
      <c r="PWC847" s="396"/>
      <c r="PWD847" s="396"/>
      <c r="PWE847" s="396"/>
      <c r="PWF847" s="396"/>
      <c r="PWG847" s="396"/>
      <c r="PWH847" s="396"/>
      <c r="PWI847" s="396"/>
      <c r="PWJ847" s="396"/>
      <c r="PWK847" s="396"/>
      <c r="PWL847" s="396"/>
      <c r="PWM847" s="396"/>
      <c r="PWN847" s="396"/>
      <c r="PWO847" s="396"/>
      <c r="PWP847" s="396"/>
      <c r="PWQ847" s="396"/>
      <c r="PWR847" s="396"/>
      <c r="PWS847" s="396"/>
      <c r="PWT847" s="396"/>
      <c r="PWU847" s="396"/>
      <c r="PWV847" s="396"/>
      <c r="PWW847" s="396"/>
      <c r="PWX847" s="396"/>
      <c r="PWY847" s="396"/>
      <c r="PWZ847" s="396"/>
      <c r="PXA847" s="396"/>
      <c r="PXB847" s="396"/>
      <c r="PXC847" s="396"/>
      <c r="PXD847" s="396"/>
      <c r="PXE847" s="396"/>
      <c r="PXF847" s="396"/>
      <c r="PXG847" s="396"/>
      <c r="PXH847" s="396"/>
      <c r="PXI847" s="396"/>
      <c r="PXJ847" s="396"/>
      <c r="PXK847" s="396"/>
      <c r="PXL847" s="396"/>
      <c r="PXM847" s="396"/>
      <c r="PXN847" s="396"/>
      <c r="PXO847" s="396"/>
      <c r="PXP847" s="396"/>
      <c r="PXQ847" s="396"/>
      <c r="PXR847" s="396"/>
      <c r="PXS847" s="396"/>
      <c r="PXT847" s="396"/>
      <c r="PXU847" s="396"/>
      <c r="PXV847" s="396"/>
      <c r="PXW847" s="396"/>
      <c r="PXX847" s="396"/>
      <c r="PXY847" s="396"/>
      <c r="PXZ847" s="396"/>
      <c r="PYA847" s="396"/>
      <c r="PYB847" s="396"/>
      <c r="PYC847" s="396"/>
      <c r="PYD847" s="396"/>
      <c r="PYE847" s="396"/>
      <c r="PYF847" s="396"/>
      <c r="PYG847" s="396"/>
      <c r="PYH847" s="396"/>
      <c r="PYI847" s="396"/>
      <c r="PYJ847" s="396"/>
      <c r="PYK847" s="396"/>
      <c r="PYL847" s="396"/>
      <c r="PYM847" s="396"/>
      <c r="PYN847" s="396"/>
      <c r="PYO847" s="396"/>
      <c r="PYP847" s="396"/>
      <c r="PYQ847" s="396"/>
      <c r="PYR847" s="396"/>
      <c r="PYS847" s="396"/>
      <c r="PYT847" s="396"/>
      <c r="PYU847" s="396"/>
      <c r="PYV847" s="396"/>
      <c r="PYW847" s="396"/>
      <c r="PYX847" s="396"/>
      <c r="PYY847" s="396"/>
      <c r="PYZ847" s="396"/>
      <c r="PZA847" s="396"/>
      <c r="PZB847" s="396"/>
      <c r="PZC847" s="396"/>
      <c r="PZD847" s="396"/>
      <c r="PZE847" s="396"/>
      <c r="PZF847" s="396"/>
      <c r="PZG847" s="396"/>
      <c r="PZH847" s="396"/>
      <c r="PZI847" s="396"/>
      <c r="PZJ847" s="396"/>
      <c r="PZK847" s="396"/>
      <c r="PZL847" s="396"/>
      <c r="PZM847" s="396"/>
      <c r="PZN847" s="396"/>
      <c r="PZO847" s="396"/>
      <c r="PZP847" s="396"/>
      <c r="PZQ847" s="396"/>
      <c r="PZR847" s="396"/>
      <c r="PZS847" s="396"/>
      <c r="PZT847" s="396"/>
      <c r="PZU847" s="396"/>
      <c r="PZV847" s="396"/>
      <c r="PZW847" s="396"/>
      <c r="PZX847" s="396"/>
      <c r="PZY847" s="396"/>
      <c r="PZZ847" s="396"/>
      <c r="QAA847" s="396"/>
      <c r="QAB847" s="396"/>
      <c r="QAC847" s="396"/>
      <c r="QAD847" s="396"/>
      <c r="QAE847" s="396"/>
      <c r="QAF847" s="396"/>
      <c r="QAG847" s="396"/>
      <c r="QAH847" s="396"/>
      <c r="QAI847" s="396"/>
      <c r="QAJ847" s="396"/>
      <c r="QAK847" s="396"/>
      <c r="QAL847" s="396"/>
      <c r="QAM847" s="396"/>
      <c r="QAN847" s="396"/>
      <c r="QAO847" s="396"/>
      <c r="QAP847" s="396"/>
      <c r="QAQ847" s="396"/>
      <c r="QAR847" s="396"/>
      <c r="QAS847" s="396"/>
      <c r="QAT847" s="396"/>
      <c r="QAU847" s="396"/>
      <c r="QAV847" s="396"/>
      <c r="QAW847" s="396"/>
      <c r="QAX847" s="396"/>
      <c r="QAY847" s="396"/>
      <c r="QAZ847" s="396"/>
      <c r="QBA847" s="396"/>
      <c r="QBB847" s="396"/>
      <c r="QBC847" s="396"/>
      <c r="QBD847" s="396"/>
      <c r="QBE847" s="396"/>
      <c r="QBF847" s="396"/>
      <c r="QBG847" s="396"/>
      <c r="QBH847" s="396"/>
      <c r="QBI847" s="396"/>
      <c r="QBJ847" s="396"/>
      <c r="QBK847" s="396"/>
      <c r="QBL847" s="396"/>
      <c r="QBM847" s="396"/>
      <c r="QBN847" s="396"/>
      <c r="QBO847" s="396"/>
      <c r="QBP847" s="396"/>
      <c r="QBQ847" s="396"/>
      <c r="QBR847" s="396"/>
      <c r="QBS847" s="396"/>
      <c r="QBT847" s="396"/>
      <c r="QBU847" s="396"/>
      <c r="QBV847" s="396"/>
      <c r="QBW847" s="396"/>
      <c r="QBX847" s="396"/>
      <c r="QBY847" s="396"/>
      <c r="QBZ847" s="396"/>
      <c r="QCA847" s="396"/>
      <c r="QCB847" s="396"/>
      <c r="QCC847" s="396"/>
      <c r="QCD847" s="396"/>
      <c r="QCE847" s="396"/>
      <c r="QCF847" s="396"/>
      <c r="QCG847" s="396"/>
      <c r="QCH847" s="396"/>
      <c r="QCI847" s="396"/>
      <c r="QCJ847" s="396"/>
      <c r="QCK847" s="396"/>
      <c r="QCL847" s="396"/>
      <c r="QCM847" s="396"/>
      <c r="QCN847" s="396"/>
      <c r="QCO847" s="396"/>
      <c r="QCP847" s="396"/>
      <c r="QCQ847" s="396"/>
      <c r="QCR847" s="396"/>
      <c r="QCS847" s="396"/>
      <c r="QCT847" s="396"/>
      <c r="QCU847" s="396"/>
      <c r="QCV847" s="396"/>
      <c r="QCW847" s="396"/>
      <c r="QCX847" s="396"/>
      <c r="QCY847" s="396"/>
      <c r="QCZ847" s="396"/>
      <c r="QDA847" s="396"/>
      <c r="QDB847" s="396"/>
      <c r="QDC847" s="396"/>
      <c r="QDD847" s="396"/>
      <c r="QDE847" s="396"/>
      <c r="QDF847" s="396"/>
      <c r="QDG847" s="396"/>
      <c r="QDH847" s="396"/>
      <c r="QDI847" s="396"/>
      <c r="QDJ847" s="396"/>
      <c r="QDK847" s="396"/>
      <c r="QDL847" s="396"/>
      <c r="QDM847" s="396"/>
      <c r="QDN847" s="396"/>
      <c r="QDO847" s="396"/>
      <c r="QDP847" s="396"/>
      <c r="QDQ847" s="396"/>
      <c r="QDR847" s="396"/>
      <c r="QDS847" s="396"/>
      <c r="QDT847" s="396"/>
      <c r="QDU847" s="396"/>
      <c r="QDV847" s="396"/>
      <c r="QDW847" s="396"/>
      <c r="QDX847" s="396"/>
      <c r="QDY847" s="396"/>
      <c r="QDZ847" s="396"/>
      <c r="QEA847" s="396"/>
      <c r="QEB847" s="396"/>
      <c r="QEC847" s="396"/>
      <c r="QED847" s="396"/>
      <c r="QEE847" s="396"/>
      <c r="QEF847" s="396"/>
      <c r="QEG847" s="396"/>
      <c r="QEH847" s="396"/>
      <c r="QEI847" s="396"/>
      <c r="QEJ847" s="396"/>
      <c r="QEK847" s="396"/>
      <c r="QEL847" s="396"/>
      <c r="QEM847" s="396"/>
      <c r="QEN847" s="396"/>
      <c r="QEO847" s="396"/>
      <c r="QEP847" s="396"/>
      <c r="QEQ847" s="396"/>
      <c r="QER847" s="396"/>
      <c r="QES847" s="396"/>
      <c r="QET847" s="396"/>
      <c r="QEU847" s="396"/>
      <c r="QEV847" s="396"/>
      <c r="QEW847" s="396"/>
      <c r="QEX847" s="396"/>
      <c r="QEY847" s="396"/>
      <c r="QEZ847" s="396"/>
      <c r="QFA847" s="396"/>
      <c r="QFB847" s="396"/>
      <c r="QFC847" s="396"/>
      <c r="QFD847" s="396"/>
      <c r="QFE847" s="396"/>
      <c r="QFF847" s="396"/>
      <c r="QFG847" s="396"/>
      <c r="QFH847" s="396"/>
      <c r="QFI847" s="396"/>
      <c r="QFJ847" s="396"/>
      <c r="QFK847" s="396"/>
      <c r="QFL847" s="396"/>
      <c r="QFM847" s="396"/>
      <c r="QFN847" s="396"/>
      <c r="QFO847" s="396"/>
      <c r="QFP847" s="396"/>
      <c r="QFQ847" s="396"/>
      <c r="QFR847" s="396"/>
      <c r="QFS847" s="396"/>
      <c r="QFT847" s="396"/>
      <c r="QFU847" s="396"/>
      <c r="QFV847" s="396"/>
      <c r="QFW847" s="396"/>
      <c r="QFX847" s="396"/>
      <c r="QFY847" s="396"/>
      <c r="QFZ847" s="396"/>
      <c r="QGA847" s="396"/>
      <c r="QGB847" s="396"/>
      <c r="QGC847" s="396"/>
      <c r="QGD847" s="396"/>
      <c r="QGE847" s="396"/>
      <c r="QGF847" s="396"/>
      <c r="QGG847" s="396"/>
      <c r="QGH847" s="396"/>
      <c r="QGI847" s="396"/>
      <c r="QGJ847" s="396"/>
      <c r="QGK847" s="396"/>
      <c r="QGL847" s="396"/>
      <c r="QGM847" s="396"/>
      <c r="QGN847" s="396"/>
      <c r="QGO847" s="396"/>
      <c r="QGP847" s="396"/>
      <c r="QGQ847" s="396"/>
      <c r="QGR847" s="396"/>
      <c r="QGS847" s="396"/>
      <c r="QGT847" s="396"/>
      <c r="QGU847" s="396"/>
      <c r="QGV847" s="396"/>
      <c r="QGW847" s="396"/>
      <c r="QGX847" s="396"/>
      <c r="QGY847" s="396"/>
      <c r="QGZ847" s="396"/>
      <c r="QHA847" s="396"/>
      <c r="QHB847" s="396"/>
      <c r="QHC847" s="396"/>
      <c r="QHD847" s="396"/>
      <c r="QHE847" s="396"/>
      <c r="QHF847" s="396"/>
      <c r="QHG847" s="396"/>
      <c r="QHH847" s="396"/>
      <c r="QHI847" s="396"/>
      <c r="QHJ847" s="396"/>
      <c r="QHK847" s="396"/>
      <c r="QHL847" s="396"/>
      <c r="QHM847" s="396"/>
      <c r="QHN847" s="396"/>
      <c r="QHO847" s="396"/>
      <c r="QHP847" s="396"/>
      <c r="QHQ847" s="396"/>
      <c r="QHR847" s="396"/>
      <c r="QHS847" s="396"/>
      <c r="QHT847" s="396"/>
      <c r="QHU847" s="396"/>
      <c r="QHV847" s="396"/>
      <c r="QHW847" s="396"/>
      <c r="QHX847" s="396"/>
      <c r="QHY847" s="396"/>
      <c r="QHZ847" s="396"/>
      <c r="QIA847" s="396"/>
      <c r="QIB847" s="396"/>
      <c r="QIC847" s="396"/>
      <c r="QID847" s="396"/>
      <c r="QIE847" s="396"/>
      <c r="QIF847" s="396"/>
      <c r="QIG847" s="396"/>
      <c r="QIH847" s="396"/>
      <c r="QII847" s="396"/>
      <c r="QIJ847" s="396"/>
      <c r="QIK847" s="396"/>
      <c r="QIL847" s="396"/>
      <c r="QIM847" s="396"/>
      <c r="QIN847" s="396"/>
      <c r="QIO847" s="396"/>
      <c r="QIP847" s="396"/>
      <c r="QIQ847" s="396"/>
      <c r="QIR847" s="396"/>
      <c r="QIS847" s="396"/>
      <c r="QIT847" s="396"/>
      <c r="QIU847" s="396"/>
      <c r="QIV847" s="396"/>
      <c r="QIW847" s="396"/>
      <c r="QIX847" s="396"/>
      <c r="QIY847" s="396"/>
      <c r="QIZ847" s="396"/>
      <c r="QJA847" s="396"/>
      <c r="QJB847" s="396"/>
      <c r="QJC847" s="396"/>
      <c r="QJD847" s="396"/>
      <c r="QJE847" s="396"/>
      <c r="QJF847" s="396"/>
      <c r="QJG847" s="396"/>
      <c r="QJH847" s="396"/>
      <c r="QJI847" s="396"/>
      <c r="QJJ847" s="396"/>
      <c r="QJK847" s="396"/>
      <c r="QJL847" s="396"/>
      <c r="QJM847" s="396"/>
      <c r="QJN847" s="396"/>
      <c r="QJO847" s="396"/>
      <c r="QJP847" s="396"/>
      <c r="QJQ847" s="396"/>
      <c r="QJR847" s="396"/>
      <c r="QJS847" s="396"/>
      <c r="QJT847" s="396"/>
      <c r="QJU847" s="396"/>
      <c r="QJV847" s="396"/>
      <c r="QJW847" s="396"/>
      <c r="QJX847" s="396"/>
      <c r="QJY847" s="396"/>
      <c r="QJZ847" s="396"/>
      <c r="QKA847" s="396"/>
      <c r="QKB847" s="396"/>
      <c r="QKC847" s="396"/>
      <c r="QKD847" s="396"/>
      <c r="QKE847" s="396"/>
      <c r="QKF847" s="396"/>
      <c r="QKG847" s="396"/>
      <c r="QKH847" s="396"/>
      <c r="QKI847" s="396"/>
      <c r="QKJ847" s="396"/>
      <c r="QKK847" s="396"/>
      <c r="QKL847" s="396"/>
      <c r="QKM847" s="396"/>
      <c r="QKN847" s="396"/>
      <c r="QKO847" s="396"/>
      <c r="QKP847" s="396"/>
      <c r="QKQ847" s="396"/>
      <c r="QKR847" s="396"/>
      <c r="QKS847" s="396"/>
      <c r="QKT847" s="396"/>
      <c r="QKU847" s="396"/>
      <c r="QKV847" s="396"/>
      <c r="QKW847" s="396"/>
      <c r="QKX847" s="396"/>
      <c r="QKY847" s="396"/>
      <c r="QKZ847" s="396"/>
      <c r="QLA847" s="396"/>
      <c r="QLB847" s="396"/>
      <c r="QLC847" s="396"/>
      <c r="QLD847" s="396"/>
      <c r="QLE847" s="396"/>
      <c r="QLF847" s="396"/>
      <c r="QLG847" s="396"/>
      <c r="QLH847" s="396"/>
      <c r="QLI847" s="396"/>
      <c r="QLJ847" s="396"/>
      <c r="QLK847" s="396"/>
      <c r="QLL847" s="396"/>
      <c r="QLM847" s="396"/>
      <c r="QLN847" s="396"/>
      <c r="QLO847" s="396"/>
      <c r="QLP847" s="396"/>
      <c r="QLQ847" s="396"/>
      <c r="QLR847" s="396"/>
      <c r="QLS847" s="396"/>
      <c r="QLT847" s="396"/>
      <c r="QLU847" s="396"/>
      <c r="QLV847" s="396"/>
      <c r="QLW847" s="396"/>
      <c r="QLX847" s="396"/>
      <c r="QLY847" s="396"/>
      <c r="QLZ847" s="396"/>
      <c r="QMA847" s="396"/>
      <c r="QMB847" s="396"/>
      <c r="QMC847" s="396"/>
      <c r="QMD847" s="396"/>
      <c r="QME847" s="396"/>
      <c r="QMF847" s="396"/>
      <c r="QMG847" s="396"/>
      <c r="QMH847" s="396"/>
      <c r="QMI847" s="396"/>
      <c r="QMJ847" s="396"/>
      <c r="QMK847" s="396"/>
      <c r="QML847" s="396"/>
      <c r="QMM847" s="396"/>
      <c r="QMN847" s="396"/>
      <c r="QMO847" s="396"/>
      <c r="QMP847" s="396"/>
      <c r="QMQ847" s="396"/>
      <c r="QMR847" s="396"/>
      <c r="QMS847" s="396"/>
      <c r="QMT847" s="396"/>
      <c r="QMU847" s="396"/>
      <c r="QMV847" s="396"/>
      <c r="QMW847" s="396"/>
      <c r="QMX847" s="396"/>
      <c r="QMY847" s="396"/>
      <c r="QMZ847" s="396"/>
      <c r="QNA847" s="396"/>
      <c r="QNB847" s="396"/>
      <c r="QNC847" s="396"/>
      <c r="QND847" s="396"/>
      <c r="QNE847" s="396"/>
      <c r="QNF847" s="396"/>
      <c r="QNG847" s="396"/>
      <c r="QNH847" s="396"/>
      <c r="QNI847" s="396"/>
      <c r="QNJ847" s="396"/>
      <c r="QNK847" s="396"/>
      <c r="QNL847" s="396"/>
      <c r="QNM847" s="396"/>
      <c r="QNN847" s="396"/>
      <c r="QNO847" s="396"/>
      <c r="QNP847" s="396"/>
      <c r="QNQ847" s="396"/>
      <c r="QNR847" s="396"/>
      <c r="QNS847" s="396"/>
      <c r="QNT847" s="396"/>
      <c r="QNU847" s="396"/>
      <c r="QNV847" s="396"/>
      <c r="QNW847" s="396"/>
      <c r="QNX847" s="396"/>
      <c r="QNY847" s="396"/>
      <c r="QNZ847" s="396"/>
      <c r="QOA847" s="396"/>
      <c r="QOB847" s="396"/>
      <c r="QOC847" s="396"/>
      <c r="QOD847" s="396"/>
      <c r="QOE847" s="396"/>
      <c r="QOF847" s="396"/>
      <c r="QOG847" s="396"/>
      <c r="QOH847" s="396"/>
      <c r="QOI847" s="396"/>
      <c r="QOJ847" s="396"/>
      <c r="QOK847" s="396"/>
      <c r="QOL847" s="396"/>
      <c r="QOM847" s="396"/>
      <c r="QON847" s="396"/>
      <c r="QOO847" s="396"/>
      <c r="QOP847" s="396"/>
      <c r="QOQ847" s="396"/>
      <c r="QOR847" s="396"/>
      <c r="QOS847" s="396"/>
      <c r="QOT847" s="396"/>
      <c r="QOU847" s="396"/>
      <c r="QOV847" s="396"/>
      <c r="QOW847" s="396"/>
      <c r="QOX847" s="396"/>
      <c r="QOY847" s="396"/>
      <c r="QOZ847" s="396"/>
      <c r="QPA847" s="396"/>
      <c r="QPB847" s="396"/>
      <c r="QPC847" s="396"/>
      <c r="QPD847" s="396"/>
      <c r="QPE847" s="396"/>
      <c r="QPF847" s="396"/>
      <c r="QPG847" s="396"/>
      <c r="QPH847" s="396"/>
      <c r="QPI847" s="396"/>
      <c r="QPJ847" s="396"/>
      <c r="QPK847" s="396"/>
      <c r="QPL847" s="396"/>
      <c r="QPM847" s="396"/>
      <c r="QPN847" s="396"/>
      <c r="QPO847" s="396"/>
      <c r="QPP847" s="396"/>
      <c r="QPQ847" s="396"/>
      <c r="QPR847" s="396"/>
      <c r="QPS847" s="396"/>
      <c r="QPT847" s="396"/>
      <c r="QPU847" s="396"/>
      <c r="QPV847" s="396"/>
      <c r="QPW847" s="396"/>
      <c r="QPX847" s="396"/>
      <c r="QPY847" s="396"/>
      <c r="QPZ847" s="396"/>
      <c r="QQA847" s="396"/>
      <c r="QQB847" s="396"/>
      <c r="QQC847" s="396"/>
      <c r="QQD847" s="396"/>
      <c r="QQE847" s="396"/>
      <c r="QQF847" s="396"/>
      <c r="QQG847" s="396"/>
      <c r="QQH847" s="396"/>
      <c r="QQI847" s="396"/>
      <c r="QQJ847" s="396"/>
      <c r="QQK847" s="396"/>
      <c r="QQL847" s="396"/>
      <c r="QQM847" s="396"/>
      <c r="QQN847" s="396"/>
      <c r="QQO847" s="396"/>
      <c r="QQP847" s="396"/>
      <c r="QQQ847" s="396"/>
      <c r="QQR847" s="396"/>
      <c r="QQS847" s="396"/>
      <c r="QQT847" s="396"/>
      <c r="QQU847" s="396"/>
      <c r="QQV847" s="396"/>
      <c r="QQW847" s="396"/>
      <c r="QQX847" s="396"/>
      <c r="QQY847" s="396"/>
      <c r="QQZ847" s="396"/>
      <c r="QRA847" s="396"/>
      <c r="QRB847" s="396"/>
      <c r="QRC847" s="396"/>
      <c r="QRD847" s="396"/>
      <c r="QRE847" s="396"/>
      <c r="QRF847" s="396"/>
      <c r="QRG847" s="396"/>
      <c r="QRH847" s="396"/>
      <c r="QRI847" s="396"/>
      <c r="QRJ847" s="396"/>
      <c r="QRK847" s="396"/>
      <c r="QRL847" s="396"/>
      <c r="QRM847" s="396"/>
      <c r="QRN847" s="396"/>
      <c r="QRO847" s="396"/>
      <c r="QRP847" s="396"/>
      <c r="QRQ847" s="396"/>
      <c r="QRR847" s="396"/>
      <c r="QRS847" s="396"/>
      <c r="QRT847" s="396"/>
      <c r="QRU847" s="396"/>
      <c r="QRV847" s="396"/>
      <c r="QRW847" s="396"/>
      <c r="QRX847" s="396"/>
      <c r="QRY847" s="396"/>
      <c r="QRZ847" s="396"/>
      <c r="QSA847" s="396"/>
      <c r="QSB847" s="396"/>
      <c r="QSC847" s="396"/>
      <c r="QSD847" s="396"/>
      <c r="QSE847" s="396"/>
      <c r="QSF847" s="396"/>
      <c r="QSG847" s="396"/>
      <c r="QSH847" s="396"/>
      <c r="QSI847" s="396"/>
      <c r="QSJ847" s="396"/>
      <c r="QSK847" s="396"/>
      <c r="QSL847" s="396"/>
      <c r="QSM847" s="396"/>
      <c r="QSN847" s="396"/>
      <c r="QSO847" s="396"/>
      <c r="QSP847" s="396"/>
      <c r="QSQ847" s="396"/>
      <c r="QSR847" s="396"/>
      <c r="QSS847" s="396"/>
      <c r="QST847" s="396"/>
      <c r="QSU847" s="396"/>
      <c r="QSV847" s="396"/>
      <c r="QSW847" s="396"/>
      <c r="QSX847" s="396"/>
      <c r="QSY847" s="396"/>
      <c r="QSZ847" s="396"/>
      <c r="QTA847" s="396"/>
      <c r="QTB847" s="396"/>
      <c r="QTC847" s="396"/>
      <c r="QTD847" s="396"/>
      <c r="QTE847" s="396"/>
      <c r="QTF847" s="396"/>
      <c r="QTG847" s="396"/>
      <c r="QTH847" s="396"/>
      <c r="QTI847" s="396"/>
      <c r="QTJ847" s="396"/>
      <c r="QTK847" s="396"/>
      <c r="QTL847" s="396"/>
      <c r="QTM847" s="396"/>
      <c r="QTN847" s="396"/>
      <c r="QTO847" s="396"/>
      <c r="QTP847" s="396"/>
      <c r="QTQ847" s="396"/>
      <c r="QTR847" s="396"/>
      <c r="QTS847" s="396"/>
      <c r="QTT847" s="396"/>
      <c r="QTU847" s="396"/>
      <c r="QTV847" s="396"/>
      <c r="QTW847" s="396"/>
      <c r="QTX847" s="396"/>
      <c r="QTY847" s="396"/>
      <c r="QTZ847" s="396"/>
      <c r="QUA847" s="396"/>
      <c r="QUB847" s="396"/>
      <c r="QUC847" s="396"/>
      <c r="QUD847" s="396"/>
      <c r="QUE847" s="396"/>
      <c r="QUF847" s="396"/>
      <c r="QUG847" s="396"/>
      <c r="QUH847" s="396"/>
      <c r="QUI847" s="396"/>
      <c r="QUJ847" s="396"/>
      <c r="QUK847" s="396"/>
      <c r="QUL847" s="396"/>
      <c r="QUM847" s="396"/>
      <c r="QUN847" s="396"/>
      <c r="QUO847" s="396"/>
      <c r="QUP847" s="396"/>
      <c r="QUQ847" s="396"/>
      <c r="QUR847" s="396"/>
      <c r="QUS847" s="396"/>
      <c r="QUT847" s="396"/>
      <c r="QUU847" s="396"/>
      <c r="QUV847" s="396"/>
      <c r="QUW847" s="396"/>
      <c r="QUX847" s="396"/>
      <c r="QUY847" s="396"/>
      <c r="QUZ847" s="396"/>
      <c r="QVA847" s="396"/>
      <c r="QVB847" s="396"/>
      <c r="QVC847" s="396"/>
      <c r="QVD847" s="396"/>
      <c r="QVE847" s="396"/>
      <c r="QVF847" s="396"/>
      <c r="QVG847" s="396"/>
      <c r="QVH847" s="396"/>
      <c r="QVI847" s="396"/>
      <c r="QVJ847" s="396"/>
      <c r="QVK847" s="396"/>
      <c r="QVL847" s="396"/>
      <c r="QVM847" s="396"/>
      <c r="QVN847" s="396"/>
      <c r="QVO847" s="396"/>
      <c r="QVP847" s="396"/>
      <c r="QVQ847" s="396"/>
      <c r="QVR847" s="396"/>
      <c r="QVS847" s="396"/>
      <c r="QVT847" s="396"/>
      <c r="QVU847" s="396"/>
      <c r="QVV847" s="396"/>
      <c r="QVW847" s="396"/>
      <c r="QVX847" s="396"/>
      <c r="QVY847" s="396"/>
      <c r="QVZ847" s="396"/>
      <c r="QWA847" s="396"/>
      <c r="QWB847" s="396"/>
      <c r="QWC847" s="396"/>
      <c r="QWD847" s="396"/>
      <c r="QWE847" s="396"/>
      <c r="QWF847" s="396"/>
      <c r="QWG847" s="396"/>
      <c r="QWH847" s="396"/>
      <c r="QWI847" s="396"/>
      <c r="QWJ847" s="396"/>
      <c r="QWK847" s="396"/>
      <c r="QWL847" s="396"/>
      <c r="QWM847" s="396"/>
      <c r="QWN847" s="396"/>
      <c r="QWO847" s="396"/>
      <c r="QWP847" s="396"/>
      <c r="QWQ847" s="396"/>
      <c r="QWR847" s="396"/>
      <c r="QWS847" s="396"/>
      <c r="QWT847" s="396"/>
      <c r="QWU847" s="396"/>
      <c r="QWV847" s="396"/>
      <c r="QWW847" s="396"/>
      <c r="QWX847" s="396"/>
      <c r="QWY847" s="396"/>
      <c r="QWZ847" s="396"/>
      <c r="QXA847" s="396"/>
      <c r="QXB847" s="396"/>
      <c r="QXC847" s="396"/>
      <c r="QXD847" s="396"/>
      <c r="QXE847" s="396"/>
      <c r="QXF847" s="396"/>
      <c r="QXG847" s="396"/>
      <c r="QXH847" s="396"/>
      <c r="QXI847" s="396"/>
      <c r="QXJ847" s="396"/>
      <c r="QXK847" s="396"/>
      <c r="QXL847" s="396"/>
      <c r="QXM847" s="396"/>
      <c r="QXN847" s="396"/>
      <c r="QXO847" s="396"/>
      <c r="QXP847" s="396"/>
      <c r="QXQ847" s="396"/>
      <c r="QXR847" s="396"/>
      <c r="QXS847" s="396"/>
      <c r="QXT847" s="396"/>
      <c r="QXU847" s="396"/>
      <c r="QXV847" s="396"/>
      <c r="QXW847" s="396"/>
      <c r="QXX847" s="396"/>
      <c r="QXY847" s="396"/>
      <c r="QXZ847" s="396"/>
      <c r="QYA847" s="396"/>
      <c r="QYB847" s="396"/>
      <c r="QYC847" s="396"/>
      <c r="QYD847" s="396"/>
      <c r="QYE847" s="396"/>
      <c r="QYF847" s="396"/>
      <c r="QYG847" s="396"/>
      <c r="QYH847" s="396"/>
      <c r="QYI847" s="396"/>
      <c r="QYJ847" s="396"/>
      <c r="QYK847" s="396"/>
      <c r="QYL847" s="396"/>
      <c r="QYM847" s="396"/>
      <c r="QYN847" s="396"/>
      <c r="QYO847" s="396"/>
      <c r="QYP847" s="396"/>
      <c r="QYQ847" s="396"/>
      <c r="QYR847" s="396"/>
      <c r="QYS847" s="396"/>
      <c r="QYT847" s="396"/>
      <c r="QYU847" s="396"/>
      <c r="QYV847" s="396"/>
      <c r="QYW847" s="396"/>
      <c r="QYX847" s="396"/>
      <c r="QYY847" s="396"/>
      <c r="QYZ847" s="396"/>
      <c r="QZA847" s="396"/>
      <c r="QZB847" s="396"/>
      <c r="QZC847" s="396"/>
      <c r="QZD847" s="396"/>
      <c r="QZE847" s="396"/>
      <c r="QZF847" s="396"/>
      <c r="QZG847" s="396"/>
      <c r="QZH847" s="396"/>
      <c r="QZI847" s="396"/>
      <c r="QZJ847" s="396"/>
      <c r="QZK847" s="396"/>
      <c r="QZL847" s="396"/>
      <c r="QZM847" s="396"/>
      <c r="QZN847" s="396"/>
      <c r="QZO847" s="396"/>
      <c r="QZP847" s="396"/>
      <c r="QZQ847" s="396"/>
      <c r="QZR847" s="396"/>
      <c r="QZS847" s="396"/>
      <c r="QZT847" s="396"/>
      <c r="QZU847" s="396"/>
      <c r="QZV847" s="396"/>
      <c r="QZW847" s="396"/>
      <c r="QZX847" s="396"/>
      <c r="QZY847" s="396"/>
      <c r="QZZ847" s="396"/>
      <c r="RAA847" s="396"/>
      <c r="RAB847" s="396"/>
      <c r="RAC847" s="396"/>
      <c r="RAD847" s="396"/>
      <c r="RAE847" s="396"/>
      <c r="RAF847" s="396"/>
      <c r="RAG847" s="396"/>
      <c r="RAH847" s="396"/>
      <c r="RAI847" s="396"/>
      <c r="RAJ847" s="396"/>
      <c r="RAK847" s="396"/>
      <c r="RAL847" s="396"/>
      <c r="RAM847" s="396"/>
      <c r="RAN847" s="396"/>
      <c r="RAO847" s="396"/>
      <c r="RAP847" s="396"/>
      <c r="RAQ847" s="396"/>
      <c r="RAR847" s="396"/>
      <c r="RAS847" s="396"/>
      <c r="RAT847" s="396"/>
      <c r="RAU847" s="396"/>
      <c r="RAV847" s="396"/>
      <c r="RAW847" s="396"/>
      <c r="RAX847" s="396"/>
      <c r="RAY847" s="396"/>
      <c r="RAZ847" s="396"/>
      <c r="RBA847" s="396"/>
      <c r="RBB847" s="396"/>
      <c r="RBC847" s="396"/>
      <c r="RBD847" s="396"/>
      <c r="RBE847" s="396"/>
      <c r="RBF847" s="396"/>
      <c r="RBG847" s="396"/>
      <c r="RBH847" s="396"/>
      <c r="RBI847" s="396"/>
      <c r="RBJ847" s="396"/>
      <c r="RBK847" s="396"/>
      <c r="RBL847" s="396"/>
      <c r="RBM847" s="396"/>
      <c r="RBN847" s="396"/>
      <c r="RBO847" s="396"/>
      <c r="RBP847" s="396"/>
      <c r="RBQ847" s="396"/>
      <c r="RBR847" s="396"/>
      <c r="RBS847" s="396"/>
      <c r="RBT847" s="396"/>
      <c r="RBU847" s="396"/>
      <c r="RBV847" s="396"/>
      <c r="RBW847" s="396"/>
      <c r="RBX847" s="396"/>
      <c r="RBY847" s="396"/>
      <c r="RBZ847" s="396"/>
      <c r="RCA847" s="396"/>
      <c r="RCB847" s="396"/>
      <c r="RCC847" s="396"/>
      <c r="RCD847" s="396"/>
      <c r="RCE847" s="396"/>
      <c r="RCF847" s="396"/>
      <c r="RCG847" s="396"/>
      <c r="RCH847" s="396"/>
      <c r="RCI847" s="396"/>
      <c r="RCJ847" s="396"/>
      <c r="RCK847" s="396"/>
      <c r="RCL847" s="396"/>
      <c r="RCM847" s="396"/>
      <c r="RCN847" s="396"/>
      <c r="RCO847" s="396"/>
      <c r="RCP847" s="396"/>
      <c r="RCQ847" s="396"/>
      <c r="RCR847" s="396"/>
      <c r="RCS847" s="396"/>
      <c r="RCT847" s="396"/>
      <c r="RCU847" s="396"/>
      <c r="RCV847" s="396"/>
      <c r="RCW847" s="396"/>
      <c r="RCX847" s="396"/>
      <c r="RCY847" s="396"/>
      <c r="RCZ847" s="396"/>
      <c r="RDA847" s="396"/>
      <c r="RDB847" s="396"/>
      <c r="RDC847" s="396"/>
      <c r="RDD847" s="396"/>
      <c r="RDE847" s="396"/>
      <c r="RDF847" s="396"/>
      <c r="RDG847" s="396"/>
      <c r="RDH847" s="396"/>
      <c r="RDI847" s="396"/>
      <c r="RDJ847" s="396"/>
      <c r="RDK847" s="396"/>
      <c r="RDL847" s="396"/>
      <c r="RDM847" s="396"/>
      <c r="RDN847" s="396"/>
      <c r="RDO847" s="396"/>
      <c r="RDP847" s="396"/>
      <c r="RDQ847" s="396"/>
      <c r="RDR847" s="396"/>
      <c r="RDS847" s="396"/>
      <c r="RDT847" s="396"/>
      <c r="RDU847" s="396"/>
      <c r="RDV847" s="396"/>
      <c r="RDW847" s="396"/>
      <c r="RDX847" s="396"/>
      <c r="RDY847" s="396"/>
      <c r="RDZ847" s="396"/>
      <c r="REA847" s="396"/>
      <c r="REB847" s="396"/>
      <c r="REC847" s="396"/>
      <c r="RED847" s="396"/>
      <c r="REE847" s="396"/>
      <c r="REF847" s="396"/>
      <c r="REG847" s="396"/>
      <c r="REH847" s="396"/>
      <c r="REI847" s="396"/>
      <c r="REJ847" s="396"/>
      <c r="REK847" s="396"/>
      <c r="REL847" s="396"/>
      <c r="REM847" s="396"/>
      <c r="REN847" s="396"/>
      <c r="REO847" s="396"/>
      <c r="REP847" s="396"/>
      <c r="REQ847" s="396"/>
      <c r="RER847" s="396"/>
      <c r="RES847" s="396"/>
      <c r="RET847" s="396"/>
      <c r="REU847" s="396"/>
      <c r="REV847" s="396"/>
      <c r="REW847" s="396"/>
      <c r="REX847" s="396"/>
      <c r="REY847" s="396"/>
      <c r="REZ847" s="396"/>
      <c r="RFA847" s="396"/>
      <c r="RFB847" s="396"/>
      <c r="RFC847" s="396"/>
      <c r="RFD847" s="396"/>
      <c r="RFE847" s="396"/>
      <c r="RFF847" s="396"/>
      <c r="RFG847" s="396"/>
      <c r="RFH847" s="396"/>
      <c r="RFI847" s="396"/>
      <c r="RFJ847" s="396"/>
      <c r="RFK847" s="396"/>
      <c r="RFL847" s="396"/>
      <c r="RFM847" s="396"/>
      <c r="RFN847" s="396"/>
      <c r="RFO847" s="396"/>
      <c r="RFP847" s="396"/>
      <c r="RFQ847" s="396"/>
      <c r="RFR847" s="396"/>
      <c r="RFS847" s="396"/>
      <c r="RFT847" s="396"/>
      <c r="RFU847" s="396"/>
      <c r="RFV847" s="396"/>
      <c r="RFW847" s="396"/>
      <c r="RFX847" s="396"/>
      <c r="RFY847" s="396"/>
      <c r="RFZ847" s="396"/>
      <c r="RGA847" s="396"/>
      <c r="RGB847" s="396"/>
      <c r="RGC847" s="396"/>
      <c r="RGD847" s="396"/>
      <c r="RGE847" s="396"/>
      <c r="RGF847" s="396"/>
      <c r="RGG847" s="396"/>
      <c r="RGH847" s="396"/>
      <c r="RGI847" s="396"/>
      <c r="RGJ847" s="396"/>
      <c r="RGK847" s="396"/>
      <c r="RGL847" s="396"/>
      <c r="RGM847" s="396"/>
      <c r="RGN847" s="396"/>
      <c r="RGO847" s="396"/>
      <c r="RGP847" s="396"/>
      <c r="RGQ847" s="396"/>
      <c r="RGR847" s="396"/>
      <c r="RGS847" s="396"/>
      <c r="RGT847" s="396"/>
      <c r="RGU847" s="396"/>
      <c r="RGV847" s="396"/>
      <c r="RGW847" s="396"/>
      <c r="RGX847" s="396"/>
      <c r="RGY847" s="396"/>
      <c r="RGZ847" s="396"/>
      <c r="RHA847" s="396"/>
      <c r="RHB847" s="396"/>
      <c r="RHC847" s="396"/>
      <c r="RHD847" s="396"/>
      <c r="RHE847" s="396"/>
      <c r="RHF847" s="396"/>
      <c r="RHG847" s="396"/>
      <c r="RHH847" s="396"/>
      <c r="RHI847" s="396"/>
      <c r="RHJ847" s="396"/>
      <c r="RHK847" s="396"/>
      <c r="RHL847" s="396"/>
      <c r="RHM847" s="396"/>
      <c r="RHN847" s="396"/>
      <c r="RHO847" s="396"/>
      <c r="RHP847" s="396"/>
      <c r="RHQ847" s="396"/>
      <c r="RHR847" s="396"/>
      <c r="RHS847" s="396"/>
      <c r="RHT847" s="396"/>
      <c r="RHU847" s="396"/>
      <c r="RHV847" s="396"/>
      <c r="RHW847" s="396"/>
      <c r="RHX847" s="396"/>
      <c r="RHY847" s="396"/>
      <c r="RHZ847" s="396"/>
      <c r="RIA847" s="396"/>
      <c r="RIB847" s="396"/>
      <c r="RIC847" s="396"/>
      <c r="RID847" s="396"/>
      <c r="RIE847" s="396"/>
      <c r="RIF847" s="396"/>
      <c r="RIG847" s="396"/>
      <c r="RIH847" s="396"/>
      <c r="RII847" s="396"/>
      <c r="RIJ847" s="396"/>
      <c r="RIK847" s="396"/>
      <c r="RIL847" s="396"/>
      <c r="RIM847" s="396"/>
      <c r="RIN847" s="396"/>
      <c r="RIO847" s="396"/>
      <c r="RIP847" s="396"/>
      <c r="RIQ847" s="396"/>
      <c r="RIR847" s="396"/>
      <c r="RIS847" s="396"/>
      <c r="RIT847" s="396"/>
      <c r="RIU847" s="396"/>
      <c r="RIV847" s="396"/>
      <c r="RIW847" s="396"/>
      <c r="RIX847" s="396"/>
      <c r="RIY847" s="396"/>
      <c r="RIZ847" s="396"/>
      <c r="RJA847" s="396"/>
      <c r="RJB847" s="396"/>
      <c r="RJC847" s="396"/>
      <c r="RJD847" s="396"/>
      <c r="RJE847" s="396"/>
      <c r="RJF847" s="396"/>
      <c r="RJG847" s="396"/>
      <c r="RJH847" s="396"/>
      <c r="RJI847" s="396"/>
      <c r="RJJ847" s="396"/>
      <c r="RJK847" s="396"/>
      <c r="RJL847" s="396"/>
      <c r="RJM847" s="396"/>
      <c r="RJN847" s="396"/>
      <c r="RJO847" s="396"/>
      <c r="RJP847" s="396"/>
      <c r="RJQ847" s="396"/>
      <c r="RJR847" s="396"/>
      <c r="RJS847" s="396"/>
      <c r="RJT847" s="396"/>
      <c r="RJU847" s="396"/>
      <c r="RJV847" s="396"/>
      <c r="RJW847" s="396"/>
      <c r="RJX847" s="396"/>
      <c r="RJY847" s="396"/>
      <c r="RJZ847" s="396"/>
      <c r="RKA847" s="396"/>
      <c r="RKB847" s="396"/>
      <c r="RKC847" s="396"/>
      <c r="RKD847" s="396"/>
      <c r="RKE847" s="396"/>
      <c r="RKF847" s="396"/>
      <c r="RKG847" s="396"/>
      <c r="RKH847" s="396"/>
      <c r="RKI847" s="396"/>
      <c r="RKJ847" s="396"/>
      <c r="RKK847" s="396"/>
      <c r="RKL847" s="396"/>
      <c r="RKM847" s="396"/>
      <c r="RKN847" s="396"/>
      <c r="RKO847" s="396"/>
      <c r="RKP847" s="396"/>
      <c r="RKQ847" s="396"/>
      <c r="RKR847" s="396"/>
      <c r="RKS847" s="396"/>
      <c r="RKT847" s="396"/>
      <c r="RKU847" s="396"/>
      <c r="RKV847" s="396"/>
      <c r="RKW847" s="396"/>
      <c r="RKX847" s="396"/>
      <c r="RKY847" s="396"/>
      <c r="RKZ847" s="396"/>
      <c r="RLA847" s="396"/>
      <c r="RLB847" s="396"/>
      <c r="RLC847" s="396"/>
      <c r="RLD847" s="396"/>
      <c r="RLE847" s="396"/>
      <c r="RLF847" s="396"/>
      <c r="RLG847" s="396"/>
      <c r="RLH847" s="396"/>
      <c r="RLI847" s="396"/>
      <c r="RLJ847" s="396"/>
      <c r="RLK847" s="396"/>
      <c r="RLL847" s="396"/>
      <c r="RLM847" s="396"/>
      <c r="RLN847" s="396"/>
      <c r="RLO847" s="396"/>
      <c r="RLP847" s="396"/>
      <c r="RLQ847" s="396"/>
      <c r="RLR847" s="396"/>
      <c r="RLS847" s="396"/>
      <c r="RLT847" s="396"/>
      <c r="RLU847" s="396"/>
      <c r="RLV847" s="396"/>
      <c r="RLW847" s="396"/>
      <c r="RLX847" s="396"/>
      <c r="RLY847" s="396"/>
      <c r="RLZ847" s="396"/>
      <c r="RMA847" s="396"/>
      <c r="RMB847" s="396"/>
      <c r="RMC847" s="396"/>
      <c r="RMD847" s="396"/>
      <c r="RME847" s="396"/>
      <c r="RMF847" s="396"/>
      <c r="RMG847" s="396"/>
      <c r="RMH847" s="396"/>
      <c r="RMI847" s="396"/>
      <c r="RMJ847" s="396"/>
      <c r="RMK847" s="396"/>
      <c r="RML847" s="396"/>
      <c r="RMM847" s="396"/>
      <c r="RMN847" s="396"/>
      <c r="RMO847" s="396"/>
      <c r="RMP847" s="396"/>
      <c r="RMQ847" s="396"/>
      <c r="RMR847" s="396"/>
      <c r="RMS847" s="396"/>
      <c r="RMT847" s="396"/>
      <c r="RMU847" s="396"/>
      <c r="RMV847" s="396"/>
      <c r="RMW847" s="396"/>
      <c r="RMX847" s="396"/>
      <c r="RMY847" s="396"/>
      <c r="RMZ847" s="396"/>
      <c r="RNA847" s="396"/>
      <c r="RNB847" s="396"/>
      <c r="RNC847" s="396"/>
      <c r="RND847" s="396"/>
      <c r="RNE847" s="396"/>
      <c r="RNF847" s="396"/>
      <c r="RNG847" s="396"/>
      <c r="RNH847" s="396"/>
      <c r="RNI847" s="396"/>
      <c r="RNJ847" s="396"/>
      <c r="RNK847" s="396"/>
      <c r="RNL847" s="396"/>
      <c r="RNM847" s="396"/>
      <c r="RNN847" s="396"/>
      <c r="RNO847" s="396"/>
      <c r="RNP847" s="396"/>
      <c r="RNQ847" s="396"/>
      <c r="RNR847" s="396"/>
      <c r="RNS847" s="396"/>
      <c r="RNT847" s="396"/>
      <c r="RNU847" s="396"/>
      <c r="RNV847" s="396"/>
      <c r="RNW847" s="396"/>
      <c r="RNX847" s="396"/>
      <c r="RNY847" s="396"/>
      <c r="RNZ847" s="396"/>
      <c r="ROA847" s="396"/>
      <c r="ROB847" s="396"/>
      <c r="ROC847" s="396"/>
      <c r="ROD847" s="396"/>
      <c r="ROE847" s="396"/>
      <c r="ROF847" s="396"/>
      <c r="ROG847" s="396"/>
      <c r="ROH847" s="396"/>
      <c r="ROI847" s="396"/>
      <c r="ROJ847" s="396"/>
      <c r="ROK847" s="396"/>
      <c r="ROL847" s="396"/>
      <c r="ROM847" s="396"/>
      <c r="RON847" s="396"/>
      <c r="ROO847" s="396"/>
      <c r="ROP847" s="396"/>
      <c r="ROQ847" s="396"/>
      <c r="ROR847" s="396"/>
      <c r="ROS847" s="396"/>
      <c r="ROT847" s="396"/>
      <c r="ROU847" s="396"/>
      <c r="ROV847" s="396"/>
      <c r="ROW847" s="396"/>
      <c r="ROX847" s="396"/>
      <c r="ROY847" s="396"/>
      <c r="ROZ847" s="396"/>
      <c r="RPA847" s="396"/>
      <c r="RPB847" s="396"/>
      <c r="RPC847" s="396"/>
      <c r="RPD847" s="396"/>
      <c r="RPE847" s="396"/>
      <c r="RPF847" s="396"/>
      <c r="RPG847" s="396"/>
      <c r="RPH847" s="396"/>
      <c r="RPI847" s="396"/>
      <c r="RPJ847" s="396"/>
      <c r="RPK847" s="396"/>
      <c r="RPL847" s="396"/>
      <c r="RPM847" s="396"/>
      <c r="RPN847" s="396"/>
      <c r="RPO847" s="396"/>
      <c r="RPP847" s="396"/>
      <c r="RPQ847" s="396"/>
      <c r="RPR847" s="396"/>
      <c r="RPS847" s="396"/>
      <c r="RPT847" s="396"/>
      <c r="RPU847" s="396"/>
      <c r="RPV847" s="396"/>
      <c r="RPW847" s="396"/>
      <c r="RPX847" s="396"/>
      <c r="RPY847" s="396"/>
      <c r="RPZ847" s="396"/>
      <c r="RQA847" s="396"/>
      <c r="RQB847" s="396"/>
      <c r="RQC847" s="396"/>
      <c r="RQD847" s="396"/>
      <c r="RQE847" s="396"/>
      <c r="RQF847" s="396"/>
      <c r="RQG847" s="396"/>
      <c r="RQH847" s="396"/>
      <c r="RQI847" s="396"/>
      <c r="RQJ847" s="396"/>
      <c r="RQK847" s="396"/>
      <c r="RQL847" s="396"/>
      <c r="RQM847" s="396"/>
      <c r="RQN847" s="396"/>
      <c r="RQO847" s="396"/>
      <c r="RQP847" s="396"/>
      <c r="RQQ847" s="396"/>
      <c r="RQR847" s="396"/>
      <c r="RQS847" s="396"/>
      <c r="RQT847" s="396"/>
      <c r="RQU847" s="396"/>
      <c r="RQV847" s="396"/>
      <c r="RQW847" s="396"/>
      <c r="RQX847" s="396"/>
      <c r="RQY847" s="396"/>
      <c r="RQZ847" s="396"/>
      <c r="RRA847" s="396"/>
      <c r="RRB847" s="396"/>
      <c r="RRC847" s="396"/>
      <c r="RRD847" s="396"/>
      <c r="RRE847" s="396"/>
      <c r="RRF847" s="396"/>
      <c r="RRG847" s="396"/>
      <c r="RRH847" s="396"/>
      <c r="RRI847" s="396"/>
      <c r="RRJ847" s="396"/>
      <c r="RRK847" s="396"/>
      <c r="RRL847" s="396"/>
      <c r="RRM847" s="396"/>
      <c r="RRN847" s="396"/>
      <c r="RRO847" s="396"/>
      <c r="RRP847" s="396"/>
      <c r="RRQ847" s="396"/>
      <c r="RRR847" s="396"/>
      <c r="RRS847" s="396"/>
      <c r="RRT847" s="396"/>
      <c r="RRU847" s="396"/>
      <c r="RRV847" s="396"/>
      <c r="RRW847" s="396"/>
      <c r="RRX847" s="396"/>
      <c r="RRY847" s="396"/>
      <c r="RRZ847" s="396"/>
      <c r="RSA847" s="396"/>
      <c r="RSB847" s="396"/>
      <c r="RSC847" s="396"/>
      <c r="RSD847" s="396"/>
      <c r="RSE847" s="396"/>
      <c r="RSF847" s="396"/>
      <c r="RSG847" s="396"/>
      <c r="RSH847" s="396"/>
      <c r="RSI847" s="396"/>
      <c r="RSJ847" s="396"/>
      <c r="RSK847" s="396"/>
      <c r="RSL847" s="396"/>
      <c r="RSM847" s="396"/>
      <c r="RSN847" s="396"/>
      <c r="RSO847" s="396"/>
      <c r="RSP847" s="396"/>
      <c r="RSQ847" s="396"/>
      <c r="RSR847" s="396"/>
      <c r="RSS847" s="396"/>
      <c r="RST847" s="396"/>
      <c r="RSU847" s="396"/>
      <c r="RSV847" s="396"/>
      <c r="RSW847" s="396"/>
      <c r="RSX847" s="396"/>
      <c r="RSY847" s="396"/>
      <c r="RSZ847" s="396"/>
      <c r="RTA847" s="396"/>
      <c r="RTB847" s="396"/>
      <c r="RTC847" s="396"/>
      <c r="RTD847" s="396"/>
      <c r="RTE847" s="396"/>
      <c r="RTF847" s="396"/>
      <c r="RTG847" s="396"/>
      <c r="RTH847" s="396"/>
      <c r="RTI847" s="396"/>
      <c r="RTJ847" s="396"/>
      <c r="RTK847" s="396"/>
      <c r="RTL847" s="396"/>
      <c r="RTM847" s="396"/>
      <c r="RTN847" s="396"/>
      <c r="RTO847" s="396"/>
      <c r="RTP847" s="396"/>
      <c r="RTQ847" s="396"/>
      <c r="RTR847" s="396"/>
      <c r="RTS847" s="396"/>
      <c r="RTT847" s="396"/>
      <c r="RTU847" s="396"/>
      <c r="RTV847" s="396"/>
      <c r="RTW847" s="396"/>
      <c r="RTX847" s="396"/>
      <c r="RTY847" s="396"/>
      <c r="RTZ847" s="396"/>
      <c r="RUA847" s="396"/>
      <c r="RUB847" s="396"/>
      <c r="RUC847" s="396"/>
      <c r="RUD847" s="396"/>
      <c r="RUE847" s="396"/>
      <c r="RUF847" s="396"/>
      <c r="RUG847" s="396"/>
      <c r="RUH847" s="396"/>
      <c r="RUI847" s="396"/>
      <c r="RUJ847" s="396"/>
      <c r="RUK847" s="396"/>
      <c r="RUL847" s="396"/>
      <c r="RUM847" s="396"/>
      <c r="RUN847" s="396"/>
      <c r="RUO847" s="396"/>
      <c r="RUP847" s="396"/>
      <c r="RUQ847" s="396"/>
      <c r="RUR847" s="396"/>
      <c r="RUS847" s="396"/>
      <c r="RUT847" s="396"/>
      <c r="RUU847" s="396"/>
      <c r="RUV847" s="396"/>
      <c r="RUW847" s="396"/>
      <c r="RUX847" s="396"/>
      <c r="RUY847" s="396"/>
      <c r="RUZ847" s="396"/>
      <c r="RVA847" s="396"/>
      <c r="RVB847" s="396"/>
      <c r="RVC847" s="396"/>
      <c r="RVD847" s="396"/>
      <c r="RVE847" s="396"/>
      <c r="RVF847" s="396"/>
      <c r="RVG847" s="396"/>
      <c r="RVH847" s="396"/>
      <c r="RVI847" s="396"/>
      <c r="RVJ847" s="396"/>
      <c r="RVK847" s="396"/>
      <c r="RVL847" s="396"/>
      <c r="RVM847" s="396"/>
      <c r="RVN847" s="396"/>
      <c r="RVO847" s="396"/>
      <c r="RVP847" s="396"/>
      <c r="RVQ847" s="396"/>
      <c r="RVR847" s="396"/>
      <c r="RVS847" s="396"/>
      <c r="RVT847" s="396"/>
      <c r="RVU847" s="396"/>
      <c r="RVV847" s="396"/>
      <c r="RVW847" s="396"/>
      <c r="RVX847" s="396"/>
      <c r="RVY847" s="396"/>
      <c r="RVZ847" s="396"/>
      <c r="RWA847" s="396"/>
      <c r="RWB847" s="396"/>
      <c r="RWC847" s="396"/>
      <c r="RWD847" s="396"/>
      <c r="RWE847" s="396"/>
      <c r="RWF847" s="396"/>
      <c r="RWG847" s="396"/>
      <c r="RWH847" s="396"/>
      <c r="RWI847" s="396"/>
      <c r="RWJ847" s="396"/>
      <c r="RWK847" s="396"/>
      <c r="RWL847" s="396"/>
      <c r="RWM847" s="396"/>
      <c r="RWN847" s="396"/>
      <c r="RWO847" s="396"/>
      <c r="RWP847" s="396"/>
      <c r="RWQ847" s="396"/>
      <c r="RWR847" s="396"/>
      <c r="RWS847" s="396"/>
      <c r="RWT847" s="396"/>
      <c r="RWU847" s="396"/>
      <c r="RWV847" s="396"/>
      <c r="RWW847" s="396"/>
      <c r="RWX847" s="396"/>
      <c r="RWY847" s="396"/>
      <c r="RWZ847" s="396"/>
      <c r="RXA847" s="396"/>
      <c r="RXB847" s="396"/>
      <c r="RXC847" s="396"/>
      <c r="RXD847" s="396"/>
      <c r="RXE847" s="396"/>
      <c r="RXF847" s="396"/>
      <c r="RXG847" s="396"/>
      <c r="RXH847" s="396"/>
      <c r="RXI847" s="396"/>
      <c r="RXJ847" s="396"/>
      <c r="RXK847" s="396"/>
      <c r="RXL847" s="396"/>
      <c r="RXM847" s="396"/>
      <c r="RXN847" s="396"/>
      <c r="RXO847" s="396"/>
      <c r="RXP847" s="396"/>
      <c r="RXQ847" s="396"/>
      <c r="RXR847" s="396"/>
      <c r="RXS847" s="396"/>
      <c r="RXT847" s="396"/>
      <c r="RXU847" s="396"/>
      <c r="RXV847" s="396"/>
      <c r="RXW847" s="396"/>
      <c r="RXX847" s="396"/>
      <c r="RXY847" s="396"/>
      <c r="RXZ847" s="396"/>
      <c r="RYA847" s="396"/>
      <c r="RYB847" s="396"/>
      <c r="RYC847" s="396"/>
      <c r="RYD847" s="396"/>
      <c r="RYE847" s="396"/>
      <c r="RYF847" s="396"/>
      <c r="RYG847" s="396"/>
      <c r="RYH847" s="396"/>
      <c r="RYI847" s="396"/>
      <c r="RYJ847" s="396"/>
      <c r="RYK847" s="396"/>
      <c r="RYL847" s="396"/>
      <c r="RYM847" s="396"/>
      <c r="RYN847" s="396"/>
      <c r="RYO847" s="396"/>
      <c r="RYP847" s="396"/>
      <c r="RYQ847" s="396"/>
      <c r="RYR847" s="396"/>
      <c r="RYS847" s="396"/>
      <c r="RYT847" s="396"/>
      <c r="RYU847" s="396"/>
      <c r="RYV847" s="396"/>
      <c r="RYW847" s="396"/>
      <c r="RYX847" s="396"/>
      <c r="RYY847" s="396"/>
      <c r="RYZ847" s="396"/>
      <c r="RZA847" s="396"/>
      <c r="RZB847" s="396"/>
      <c r="RZC847" s="396"/>
      <c r="RZD847" s="396"/>
      <c r="RZE847" s="396"/>
      <c r="RZF847" s="396"/>
      <c r="RZG847" s="396"/>
      <c r="RZH847" s="396"/>
      <c r="RZI847" s="396"/>
      <c r="RZJ847" s="396"/>
      <c r="RZK847" s="396"/>
      <c r="RZL847" s="396"/>
      <c r="RZM847" s="396"/>
      <c r="RZN847" s="396"/>
      <c r="RZO847" s="396"/>
      <c r="RZP847" s="396"/>
      <c r="RZQ847" s="396"/>
      <c r="RZR847" s="396"/>
      <c r="RZS847" s="396"/>
      <c r="RZT847" s="396"/>
      <c r="RZU847" s="396"/>
      <c r="RZV847" s="396"/>
      <c r="RZW847" s="396"/>
      <c r="RZX847" s="396"/>
      <c r="RZY847" s="396"/>
      <c r="RZZ847" s="396"/>
      <c r="SAA847" s="396"/>
      <c r="SAB847" s="396"/>
      <c r="SAC847" s="396"/>
      <c r="SAD847" s="396"/>
      <c r="SAE847" s="396"/>
      <c r="SAF847" s="396"/>
      <c r="SAG847" s="396"/>
      <c r="SAH847" s="396"/>
      <c r="SAI847" s="396"/>
      <c r="SAJ847" s="396"/>
      <c r="SAK847" s="396"/>
      <c r="SAL847" s="396"/>
      <c r="SAM847" s="396"/>
      <c r="SAN847" s="396"/>
      <c r="SAO847" s="396"/>
      <c r="SAP847" s="396"/>
      <c r="SAQ847" s="396"/>
      <c r="SAR847" s="396"/>
      <c r="SAS847" s="396"/>
      <c r="SAT847" s="396"/>
      <c r="SAU847" s="396"/>
      <c r="SAV847" s="396"/>
      <c r="SAW847" s="396"/>
      <c r="SAX847" s="396"/>
      <c r="SAY847" s="396"/>
      <c r="SAZ847" s="396"/>
      <c r="SBA847" s="396"/>
      <c r="SBB847" s="396"/>
      <c r="SBC847" s="396"/>
      <c r="SBD847" s="396"/>
      <c r="SBE847" s="396"/>
      <c r="SBF847" s="396"/>
      <c r="SBG847" s="396"/>
      <c r="SBH847" s="396"/>
      <c r="SBI847" s="396"/>
      <c r="SBJ847" s="396"/>
      <c r="SBK847" s="396"/>
      <c r="SBL847" s="396"/>
      <c r="SBM847" s="396"/>
      <c r="SBN847" s="396"/>
      <c r="SBO847" s="396"/>
      <c r="SBP847" s="396"/>
      <c r="SBQ847" s="396"/>
      <c r="SBR847" s="396"/>
      <c r="SBS847" s="396"/>
      <c r="SBT847" s="396"/>
      <c r="SBU847" s="396"/>
      <c r="SBV847" s="396"/>
      <c r="SBW847" s="396"/>
      <c r="SBX847" s="396"/>
      <c r="SBY847" s="396"/>
      <c r="SBZ847" s="396"/>
      <c r="SCA847" s="396"/>
      <c r="SCB847" s="396"/>
      <c r="SCC847" s="396"/>
      <c r="SCD847" s="396"/>
      <c r="SCE847" s="396"/>
      <c r="SCF847" s="396"/>
      <c r="SCG847" s="396"/>
      <c r="SCH847" s="396"/>
      <c r="SCI847" s="396"/>
      <c r="SCJ847" s="396"/>
      <c r="SCK847" s="396"/>
      <c r="SCL847" s="396"/>
      <c r="SCM847" s="396"/>
      <c r="SCN847" s="396"/>
      <c r="SCO847" s="396"/>
      <c r="SCP847" s="396"/>
      <c r="SCQ847" s="396"/>
      <c r="SCR847" s="396"/>
      <c r="SCS847" s="396"/>
      <c r="SCT847" s="396"/>
      <c r="SCU847" s="396"/>
      <c r="SCV847" s="396"/>
      <c r="SCW847" s="396"/>
      <c r="SCX847" s="396"/>
      <c r="SCY847" s="396"/>
      <c r="SCZ847" s="396"/>
      <c r="SDA847" s="396"/>
      <c r="SDB847" s="396"/>
      <c r="SDC847" s="396"/>
      <c r="SDD847" s="396"/>
      <c r="SDE847" s="396"/>
      <c r="SDF847" s="396"/>
      <c r="SDG847" s="396"/>
      <c r="SDH847" s="396"/>
      <c r="SDI847" s="396"/>
      <c r="SDJ847" s="396"/>
      <c r="SDK847" s="396"/>
      <c r="SDL847" s="396"/>
      <c r="SDM847" s="396"/>
      <c r="SDN847" s="396"/>
      <c r="SDO847" s="396"/>
      <c r="SDP847" s="396"/>
      <c r="SDQ847" s="396"/>
      <c r="SDR847" s="396"/>
      <c r="SDS847" s="396"/>
      <c r="SDT847" s="396"/>
      <c r="SDU847" s="396"/>
      <c r="SDV847" s="396"/>
      <c r="SDW847" s="396"/>
      <c r="SDX847" s="396"/>
      <c r="SDY847" s="396"/>
      <c r="SDZ847" s="396"/>
      <c r="SEA847" s="396"/>
      <c r="SEB847" s="396"/>
      <c r="SEC847" s="396"/>
      <c r="SED847" s="396"/>
      <c r="SEE847" s="396"/>
      <c r="SEF847" s="396"/>
      <c r="SEG847" s="396"/>
      <c r="SEH847" s="396"/>
      <c r="SEI847" s="396"/>
      <c r="SEJ847" s="396"/>
      <c r="SEK847" s="396"/>
      <c r="SEL847" s="396"/>
      <c r="SEM847" s="396"/>
      <c r="SEN847" s="396"/>
      <c r="SEO847" s="396"/>
      <c r="SEP847" s="396"/>
      <c r="SEQ847" s="396"/>
      <c r="SER847" s="396"/>
      <c r="SES847" s="396"/>
      <c r="SET847" s="396"/>
      <c r="SEU847" s="396"/>
      <c r="SEV847" s="396"/>
      <c r="SEW847" s="396"/>
      <c r="SEX847" s="396"/>
      <c r="SEY847" s="396"/>
      <c r="SEZ847" s="396"/>
      <c r="SFA847" s="396"/>
      <c r="SFB847" s="396"/>
      <c r="SFC847" s="396"/>
      <c r="SFD847" s="396"/>
      <c r="SFE847" s="396"/>
      <c r="SFF847" s="396"/>
      <c r="SFG847" s="396"/>
      <c r="SFH847" s="396"/>
      <c r="SFI847" s="396"/>
      <c r="SFJ847" s="396"/>
      <c r="SFK847" s="396"/>
      <c r="SFL847" s="396"/>
      <c r="SFM847" s="396"/>
      <c r="SFN847" s="396"/>
      <c r="SFO847" s="396"/>
      <c r="SFP847" s="396"/>
      <c r="SFQ847" s="396"/>
      <c r="SFR847" s="396"/>
      <c r="SFS847" s="396"/>
      <c r="SFT847" s="396"/>
      <c r="SFU847" s="396"/>
      <c r="SFV847" s="396"/>
      <c r="SFW847" s="396"/>
      <c r="SFX847" s="396"/>
      <c r="SFY847" s="396"/>
      <c r="SFZ847" s="396"/>
      <c r="SGA847" s="396"/>
      <c r="SGB847" s="396"/>
      <c r="SGC847" s="396"/>
      <c r="SGD847" s="396"/>
      <c r="SGE847" s="396"/>
      <c r="SGF847" s="396"/>
      <c r="SGG847" s="396"/>
      <c r="SGH847" s="396"/>
      <c r="SGI847" s="396"/>
      <c r="SGJ847" s="396"/>
      <c r="SGK847" s="396"/>
      <c r="SGL847" s="396"/>
      <c r="SGM847" s="396"/>
      <c r="SGN847" s="396"/>
      <c r="SGO847" s="396"/>
      <c r="SGP847" s="396"/>
      <c r="SGQ847" s="396"/>
      <c r="SGR847" s="396"/>
      <c r="SGS847" s="396"/>
      <c r="SGT847" s="396"/>
      <c r="SGU847" s="396"/>
      <c r="SGV847" s="396"/>
      <c r="SGW847" s="396"/>
      <c r="SGX847" s="396"/>
      <c r="SGY847" s="396"/>
      <c r="SGZ847" s="396"/>
      <c r="SHA847" s="396"/>
      <c r="SHB847" s="396"/>
      <c r="SHC847" s="396"/>
      <c r="SHD847" s="396"/>
      <c r="SHE847" s="396"/>
      <c r="SHF847" s="396"/>
      <c r="SHG847" s="396"/>
      <c r="SHH847" s="396"/>
      <c r="SHI847" s="396"/>
      <c r="SHJ847" s="396"/>
      <c r="SHK847" s="396"/>
      <c r="SHL847" s="396"/>
      <c r="SHM847" s="396"/>
      <c r="SHN847" s="396"/>
      <c r="SHO847" s="396"/>
      <c r="SHP847" s="396"/>
      <c r="SHQ847" s="396"/>
      <c r="SHR847" s="396"/>
      <c r="SHS847" s="396"/>
      <c r="SHT847" s="396"/>
      <c r="SHU847" s="396"/>
      <c r="SHV847" s="396"/>
      <c r="SHW847" s="396"/>
      <c r="SHX847" s="396"/>
      <c r="SHY847" s="396"/>
      <c r="SHZ847" s="396"/>
      <c r="SIA847" s="396"/>
      <c r="SIB847" s="396"/>
      <c r="SIC847" s="396"/>
      <c r="SID847" s="396"/>
      <c r="SIE847" s="396"/>
      <c r="SIF847" s="396"/>
      <c r="SIG847" s="396"/>
      <c r="SIH847" s="396"/>
      <c r="SII847" s="396"/>
      <c r="SIJ847" s="396"/>
      <c r="SIK847" s="396"/>
      <c r="SIL847" s="396"/>
      <c r="SIM847" s="396"/>
      <c r="SIN847" s="396"/>
      <c r="SIO847" s="396"/>
      <c r="SIP847" s="396"/>
      <c r="SIQ847" s="396"/>
      <c r="SIR847" s="396"/>
      <c r="SIS847" s="396"/>
      <c r="SIT847" s="396"/>
      <c r="SIU847" s="396"/>
      <c r="SIV847" s="396"/>
      <c r="SIW847" s="396"/>
      <c r="SIX847" s="396"/>
      <c r="SIY847" s="396"/>
      <c r="SIZ847" s="396"/>
      <c r="SJA847" s="396"/>
      <c r="SJB847" s="396"/>
      <c r="SJC847" s="396"/>
      <c r="SJD847" s="396"/>
      <c r="SJE847" s="396"/>
      <c r="SJF847" s="396"/>
      <c r="SJG847" s="396"/>
      <c r="SJH847" s="396"/>
      <c r="SJI847" s="396"/>
      <c r="SJJ847" s="396"/>
      <c r="SJK847" s="396"/>
      <c r="SJL847" s="396"/>
      <c r="SJM847" s="396"/>
      <c r="SJN847" s="396"/>
      <c r="SJO847" s="396"/>
      <c r="SJP847" s="396"/>
      <c r="SJQ847" s="396"/>
      <c r="SJR847" s="396"/>
      <c r="SJS847" s="396"/>
      <c r="SJT847" s="396"/>
      <c r="SJU847" s="396"/>
      <c r="SJV847" s="396"/>
      <c r="SJW847" s="396"/>
      <c r="SJX847" s="396"/>
      <c r="SJY847" s="396"/>
      <c r="SJZ847" s="396"/>
      <c r="SKA847" s="396"/>
      <c r="SKB847" s="396"/>
      <c r="SKC847" s="396"/>
      <c r="SKD847" s="396"/>
      <c r="SKE847" s="396"/>
      <c r="SKF847" s="396"/>
      <c r="SKG847" s="396"/>
      <c r="SKH847" s="396"/>
      <c r="SKI847" s="396"/>
      <c r="SKJ847" s="396"/>
      <c r="SKK847" s="396"/>
      <c r="SKL847" s="396"/>
      <c r="SKM847" s="396"/>
      <c r="SKN847" s="396"/>
      <c r="SKO847" s="396"/>
      <c r="SKP847" s="396"/>
      <c r="SKQ847" s="396"/>
      <c r="SKR847" s="396"/>
      <c r="SKS847" s="396"/>
      <c r="SKT847" s="396"/>
      <c r="SKU847" s="396"/>
      <c r="SKV847" s="396"/>
      <c r="SKW847" s="396"/>
      <c r="SKX847" s="396"/>
      <c r="SKY847" s="396"/>
      <c r="SKZ847" s="396"/>
      <c r="SLA847" s="396"/>
      <c r="SLB847" s="396"/>
      <c r="SLC847" s="396"/>
      <c r="SLD847" s="396"/>
      <c r="SLE847" s="396"/>
      <c r="SLF847" s="396"/>
      <c r="SLG847" s="396"/>
      <c r="SLH847" s="396"/>
      <c r="SLI847" s="396"/>
      <c r="SLJ847" s="396"/>
      <c r="SLK847" s="396"/>
      <c r="SLL847" s="396"/>
      <c r="SLM847" s="396"/>
      <c r="SLN847" s="396"/>
      <c r="SLO847" s="396"/>
      <c r="SLP847" s="396"/>
      <c r="SLQ847" s="396"/>
      <c r="SLR847" s="396"/>
      <c r="SLS847" s="396"/>
      <c r="SLT847" s="396"/>
      <c r="SLU847" s="396"/>
      <c r="SLV847" s="396"/>
      <c r="SLW847" s="396"/>
      <c r="SLX847" s="396"/>
      <c r="SLY847" s="396"/>
      <c r="SLZ847" s="396"/>
      <c r="SMA847" s="396"/>
      <c r="SMB847" s="396"/>
      <c r="SMC847" s="396"/>
      <c r="SMD847" s="396"/>
      <c r="SME847" s="396"/>
      <c r="SMF847" s="396"/>
      <c r="SMG847" s="396"/>
      <c r="SMH847" s="396"/>
      <c r="SMI847" s="396"/>
      <c r="SMJ847" s="396"/>
      <c r="SMK847" s="396"/>
      <c r="SML847" s="396"/>
      <c r="SMM847" s="396"/>
      <c r="SMN847" s="396"/>
      <c r="SMO847" s="396"/>
      <c r="SMP847" s="396"/>
      <c r="SMQ847" s="396"/>
      <c r="SMR847" s="396"/>
      <c r="SMS847" s="396"/>
      <c r="SMT847" s="396"/>
      <c r="SMU847" s="396"/>
      <c r="SMV847" s="396"/>
      <c r="SMW847" s="396"/>
      <c r="SMX847" s="396"/>
      <c r="SMY847" s="396"/>
      <c r="SMZ847" s="396"/>
      <c r="SNA847" s="396"/>
      <c r="SNB847" s="396"/>
      <c r="SNC847" s="396"/>
      <c r="SND847" s="396"/>
      <c r="SNE847" s="396"/>
      <c r="SNF847" s="396"/>
      <c r="SNG847" s="396"/>
      <c r="SNH847" s="396"/>
      <c r="SNI847" s="396"/>
      <c r="SNJ847" s="396"/>
      <c r="SNK847" s="396"/>
      <c r="SNL847" s="396"/>
      <c r="SNM847" s="396"/>
      <c r="SNN847" s="396"/>
      <c r="SNO847" s="396"/>
      <c r="SNP847" s="396"/>
      <c r="SNQ847" s="396"/>
      <c r="SNR847" s="396"/>
      <c r="SNS847" s="396"/>
      <c r="SNT847" s="396"/>
      <c r="SNU847" s="396"/>
      <c r="SNV847" s="396"/>
      <c r="SNW847" s="396"/>
      <c r="SNX847" s="396"/>
      <c r="SNY847" s="396"/>
      <c r="SNZ847" s="396"/>
      <c r="SOA847" s="396"/>
      <c r="SOB847" s="396"/>
      <c r="SOC847" s="396"/>
      <c r="SOD847" s="396"/>
      <c r="SOE847" s="396"/>
      <c r="SOF847" s="396"/>
      <c r="SOG847" s="396"/>
      <c r="SOH847" s="396"/>
      <c r="SOI847" s="396"/>
      <c r="SOJ847" s="396"/>
      <c r="SOK847" s="396"/>
      <c r="SOL847" s="396"/>
      <c r="SOM847" s="396"/>
      <c r="SON847" s="396"/>
      <c r="SOO847" s="396"/>
      <c r="SOP847" s="396"/>
      <c r="SOQ847" s="396"/>
      <c r="SOR847" s="396"/>
      <c r="SOS847" s="396"/>
      <c r="SOT847" s="396"/>
      <c r="SOU847" s="396"/>
      <c r="SOV847" s="396"/>
      <c r="SOW847" s="396"/>
      <c r="SOX847" s="396"/>
      <c r="SOY847" s="396"/>
      <c r="SOZ847" s="396"/>
      <c r="SPA847" s="396"/>
      <c r="SPB847" s="396"/>
      <c r="SPC847" s="396"/>
      <c r="SPD847" s="396"/>
      <c r="SPE847" s="396"/>
      <c r="SPF847" s="396"/>
      <c r="SPG847" s="396"/>
      <c r="SPH847" s="396"/>
      <c r="SPI847" s="396"/>
      <c r="SPJ847" s="396"/>
      <c r="SPK847" s="396"/>
      <c r="SPL847" s="396"/>
      <c r="SPM847" s="396"/>
      <c r="SPN847" s="396"/>
      <c r="SPO847" s="396"/>
      <c r="SPP847" s="396"/>
      <c r="SPQ847" s="396"/>
      <c r="SPR847" s="396"/>
      <c r="SPS847" s="396"/>
      <c r="SPT847" s="396"/>
      <c r="SPU847" s="396"/>
      <c r="SPV847" s="396"/>
      <c r="SPW847" s="396"/>
      <c r="SPX847" s="396"/>
      <c r="SPY847" s="396"/>
      <c r="SPZ847" s="396"/>
      <c r="SQA847" s="396"/>
      <c r="SQB847" s="396"/>
      <c r="SQC847" s="396"/>
      <c r="SQD847" s="396"/>
      <c r="SQE847" s="396"/>
      <c r="SQF847" s="396"/>
      <c r="SQG847" s="396"/>
      <c r="SQH847" s="396"/>
      <c r="SQI847" s="396"/>
      <c r="SQJ847" s="396"/>
      <c r="SQK847" s="396"/>
      <c r="SQL847" s="396"/>
      <c r="SQM847" s="396"/>
      <c r="SQN847" s="396"/>
      <c r="SQO847" s="396"/>
      <c r="SQP847" s="396"/>
      <c r="SQQ847" s="396"/>
      <c r="SQR847" s="396"/>
      <c r="SQS847" s="396"/>
      <c r="SQT847" s="396"/>
      <c r="SQU847" s="396"/>
      <c r="SQV847" s="396"/>
      <c r="SQW847" s="396"/>
      <c r="SQX847" s="396"/>
      <c r="SQY847" s="396"/>
      <c r="SQZ847" s="396"/>
      <c r="SRA847" s="396"/>
      <c r="SRB847" s="396"/>
      <c r="SRC847" s="396"/>
      <c r="SRD847" s="396"/>
      <c r="SRE847" s="396"/>
      <c r="SRF847" s="396"/>
      <c r="SRG847" s="396"/>
      <c r="SRH847" s="396"/>
      <c r="SRI847" s="396"/>
      <c r="SRJ847" s="396"/>
      <c r="SRK847" s="396"/>
      <c r="SRL847" s="396"/>
      <c r="SRM847" s="396"/>
      <c r="SRN847" s="396"/>
      <c r="SRO847" s="396"/>
      <c r="SRP847" s="396"/>
      <c r="SRQ847" s="396"/>
      <c r="SRR847" s="396"/>
      <c r="SRS847" s="396"/>
      <c r="SRT847" s="396"/>
      <c r="SRU847" s="396"/>
      <c r="SRV847" s="396"/>
      <c r="SRW847" s="396"/>
      <c r="SRX847" s="396"/>
      <c r="SRY847" s="396"/>
      <c r="SRZ847" s="396"/>
      <c r="SSA847" s="396"/>
      <c r="SSB847" s="396"/>
      <c r="SSC847" s="396"/>
      <c r="SSD847" s="396"/>
      <c r="SSE847" s="396"/>
      <c r="SSF847" s="396"/>
      <c r="SSG847" s="396"/>
      <c r="SSH847" s="396"/>
      <c r="SSI847" s="396"/>
      <c r="SSJ847" s="396"/>
      <c r="SSK847" s="396"/>
      <c r="SSL847" s="396"/>
      <c r="SSM847" s="396"/>
      <c r="SSN847" s="396"/>
      <c r="SSO847" s="396"/>
      <c r="SSP847" s="396"/>
      <c r="SSQ847" s="396"/>
      <c r="SSR847" s="396"/>
      <c r="SSS847" s="396"/>
      <c r="SST847" s="396"/>
      <c r="SSU847" s="396"/>
      <c r="SSV847" s="396"/>
      <c r="SSW847" s="396"/>
      <c r="SSX847" s="396"/>
      <c r="SSY847" s="396"/>
      <c r="SSZ847" s="396"/>
      <c r="STA847" s="396"/>
      <c r="STB847" s="396"/>
      <c r="STC847" s="396"/>
      <c r="STD847" s="396"/>
      <c r="STE847" s="396"/>
      <c r="STF847" s="396"/>
      <c r="STG847" s="396"/>
      <c r="STH847" s="396"/>
      <c r="STI847" s="396"/>
      <c r="STJ847" s="396"/>
      <c r="STK847" s="396"/>
      <c r="STL847" s="396"/>
      <c r="STM847" s="396"/>
      <c r="STN847" s="396"/>
      <c r="STO847" s="396"/>
      <c r="STP847" s="396"/>
      <c r="STQ847" s="396"/>
      <c r="STR847" s="396"/>
      <c r="STS847" s="396"/>
      <c r="STT847" s="396"/>
      <c r="STU847" s="396"/>
      <c r="STV847" s="396"/>
      <c r="STW847" s="396"/>
      <c r="STX847" s="396"/>
      <c r="STY847" s="396"/>
      <c r="STZ847" s="396"/>
      <c r="SUA847" s="396"/>
      <c r="SUB847" s="396"/>
      <c r="SUC847" s="396"/>
      <c r="SUD847" s="396"/>
      <c r="SUE847" s="396"/>
      <c r="SUF847" s="396"/>
      <c r="SUG847" s="396"/>
      <c r="SUH847" s="396"/>
      <c r="SUI847" s="396"/>
      <c r="SUJ847" s="396"/>
      <c r="SUK847" s="396"/>
      <c r="SUL847" s="396"/>
      <c r="SUM847" s="396"/>
      <c r="SUN847" s="396"/>
      <c r="SUO847" s="396"/>
      <c r="SUP847" s="396"/>
      <c r="SUQ847" s="396"/>
      <c r="SUR847" s="396"/>
      <c r="SUS847" s="396"/>
      <c r="SUT847" s="396"/>
      <c r="SUU847" s="396"/>
      <c r="SUV847" s="396"/>
      <c r="SUW847" s="396"/>
      <c r="SUX847" s="396"/>
      <c r="SUY847" s="396"/>
      <c r="SUZ847" s="396"/>
      <c r="SVA847" s="396"/>
      <c r="SVB847" s="396"/>
      <c r="SVC847" s="396"/>
      <c r="SVD847" s="396"/>
      <c r="SVE847" s="396"/>
      <c r="SVF847" s="396"/>
      <c r="SVG847" s="396"/>
      <c r="SVH847" s="396"/>
      <c r="SVI847" s="396"/>
      <c r="SVJ847" s="396"/>
      <c r="SVK847" s="396"/>
      <c r="SVL847" s="396"/>
      <c r="SVM847" s="396"/>
      <c r="SVN847" s="396"/>
      <c r="SVO847" s="396"/>
      <c r="SVP847" s="396"/>
      <c r="SVQ847" s="396"/>
      <c r="SVR847" s="396"/>
      <c r="SVS847" s="396"/>
      <c r="SVT847" s="396"/>
      <c r="SVU847" s="396"/>
      <c r="SVV847" s="396"/>
      <c r="SVW847" s="396"/>
      <c r="SVX847" s="396"/>
      <c r="SVY847" s="396"/>
      <c r="SVZ847" s="396"/>
      <c r="SWA847" s="396"/>
      <c r="SWB847" s="396"/>
      <c r="SWC847" s="396"/>
      <c r="SWD847" s="396"/>
      <c r="SWE847" s="396"/>
      <c r="SWF847" s="396"/>
      <c r="SWG847" s="396"/>
      <c r="SWH847" s="396"/>
      <c r="SWI847" s="396"/>
      <c r="SWJ847" s="396"/>
      <c r="SWK847" s="396"/>
      <c r="SWL847" s="396"/>
      <c r="SWM847" s="396"/>
      <c r="SWN847" s="396"/>
      <c r="SWO847" s="396"/>
      <c r="SWP847" s="396"/>
      <c r="SWQ847" s="396"/>
      <c r="SWR847" s="396"/>
      <c r="SWS847" s="396"/>
      <c r="SWT847" s="396"/>
      <c r="SWU847" s="396"/>
      <c r="SWV847" s="396"/>
      <c r="SWW847" s="396"/>
      <c r="SWX847" s="396"/>
      <c r="SWY847" s="396"/>
      <c r="SWZ847" s="396"/>
      <c r="SXA847" s="396"/>
      <c r="SXB847" s="396"/>
      <c r="SXC847" s="396"/>
      <c r="SXD847" s="396"/>
      <c r="SXE847" s="396"/>
      <c r="SXF847" s="396"/>
      <c r="SXG847" s="396"/>
      <c r="SXH847" s="396"/>
      <c r="SXI847" s="396"/>
      <c r="SXJ847" s="396"/>
      <c r="SXK847" s="396"/>
      <c r="SXL847" s="396"/>
      <c r="SXM847" s="396"/>
      <c r="SXN847" s="396"/>
      <c r="SXO847" s="396"/>
      <c r="SXP847" s="396"/>
      <c r="SXQ847" s="396"/>
      <c r="SXR847" s="396"/>
      <c r="SXS847" s="396"/>
      <c r="SXT847" s="396"/>
      <c r="SXU847" s="396"/>
      <c r="SXV847" s="396"/>
      <c r="SXW847" s="396"/>
      <c r="SXX847" s="396"/>
      <c r="SXY847" s="396"/>
      <c r="SXZ847" s="396"/>
      <c r="SYA847" s="396"/>
      <c r="SYB847" s="396"/>
      <c r="SYC847" s="396"/>
      <c r="SYD847" s="396"/>
      <c r="SYE847" s="396"/>
      <c r="SYF847" s="396"/>
      <c r="SYG847" s="396"/>
      <c r="SYH847" s="396"/>
      <c r="SYI847" s="396"/>
      <c r="SYJ847" s="396"/>
      <c r="SYK847" s="396"/>
      <c r="SYL847" s="396"/>
      <c r="SYM847" s="396"/>
      <c r="SYN847" s="396"/>
      <c r="SYO847" s="396"/>
      <c r="SYP847" s="396"/>
      <c r="SYQ847" s="396"/>
      <c r="SYR847" s="396"/>
      <c r="SYS847" s="396"/>
      <c r="SYT847" s="396"/>
      <c r="SYU847" s="396"/>
      <c r="SYV847" s="396"/>
      <c r="SYW847" s="396"/>
      <c r="SYX847" s="396"/>
      <c r="SYY847" s="396"/>
      <c r="SYZ847" s="396"/>
      <c r="SZA847" s="396"/>
      <c r="SZB847" s="396"/>
      <c r="SZC847" s="396"/>
      <c r="SZD847" s="396"/>
      <c r="SZE847" s="396"/>
      <c r="SZF847" s="396"/>
      <c r="SZG847" s="396"/>
      <c r="SZH847" s="396"/>
      <c r="SZI847" s="396"/>
      <c r="SZJ847" s="396"/>
      <c r="SZK847" s="396"/>
      <c r="SZL847" s="396"/>
      <c r="SZM847" s="396"/>
      <c r="SZN847" s="396"/>
      <c r="SZO847" s="396"/>
      <c r="SZP847" s="396"/>
      <c r="SZQ847" s="396"/>
      <c r="SZR847" s="396"/>
      <c r="SZS847" s="396"/>
      <c r="SZT847" s="396"/>
      <c r="SZU847" s="396"/>
      <c r="SZV847" s="396"/>
      <c r="SZW847" s="396"/>
      <c r="SZX847" s="396"/>
      <c r="SZY847" s="396"/>
      <c r="SZZ847" s="396"/>
      <c r="TAA847" s="396"/>
      <c r="TAB847" s="396"/>
      <c r="TAC847" s="396"/>
      <c r="TAD847" s="396"/>
      <c r="TAE847" s="396"/>
      <c r="TAF847" s="396"/>
      <c r="TAG847" s="396"/>
      <c r="TAH847" s="396"/>
      <c r="TAI847" s="396"/>
      <c r="TAJ847" s="396"/>
      <c r="TAK847" s="396"/>
      <c r="TAL847" s="396"/>
      <c r="TAM847" s="396"/>
      <c r="TAN847" s="396"/>
      <c r="TAO847" s="396"/>
      <c r="TAP847" s="396"/>
      <c r="TAQ847" s="396"/>
      <c r="TAR847" s="396"/>
      <c r="TAS847" s="396"/>
      <c r="TAT847" s="396"/>
      <c r="TAU847" s="396"/>
      <c r="TAV847" s="396"/>
      <c r="TAW847" s="396"/>
      <c r="TAX847" s="396"/>
      <c r="TAY847" s="396"/>
      <c r="TAZ847" s="396"/>
      <c r="TBA847" s="396"/>
      <c r="TBB847" s="396"/>
      <c r="TBC847" s="396"/>
      <c r="TBD847" s="396"/>
      <c r="TBE847" s="396"/>
      <c r="TBF847" s="396"/>
      <c r="TBG847" s="396"/>
      <c r="TBH847" s="396"/>
      <c r="TBI847" s="396"/>
      <c r="TBJ847" s="396"/>
      <c r="TBK847" s="396"/>
      <c r="TBL847" s="396"/>
      <c r="TBM847" s="396"/>
      <c r="TBN847" s="396"/>
      <c r="TBO847" s="396"/>
      <c r="TBP847" s="396"/>
      <c r="TBQ847" s="396"/>
      <c r="TBR847" s="396"/>
      <c r="TBS847" s="396"/>
      <c r="TBT847" s="396"/>
      <c r="TBU847" s="396"/>
      <c r="TBV847" s="396"/>
      <c r="TBW847" s="396"/>
      <c r="TBX847" s="396"/>
      <c r="TBY847" s="396"/>
      <c r="TBZ847" s="396"/>
      <c r="TCA847" s="396"/>
      <c r="TCB847" s="396"/>
      <c r="TCC847" s="396"/>
      <c r="TCD847" s="396"/>
      <c r="TCE847" s="396"/>
      <c r="TCF847" s="396"/>
      <c r="TCG847" s="396"/>
      <c r="TCH847" s="396"/>
      <c r="TCI847" s="396"/>
      <c r="TCJ847" s="396"/>
      <c r="TCK847" s="396"/>
      <c r="TCL847" s="396"/>
      <c r="TCM847" s="396"/>
      <c r="TCN847" s="396"/>
      <c r="TCO847" s="396"/>
      <c r="TCP847" s="396"/>
      <c r="TCQ847" s="396"/>
      <c r="TCR847" s="396"/>
      <c r="TCS847" s="396"/>
      <c r="TCT847" s="396"/>
      <c r="TCU847" s="396"/>
      <c r="TCV847" s="396"/>
      <c r="TCW847" s="396"/>
      <c r="TCX847" s="396"/>
      <c r="TCY847" s="396"/>
      <c r="TCZ847" s="396"/>
      <c r="TDA847" s="396"/>
      <c r="TDB847" s="396"/>
      <c r="TDC847" s="396"/>
      <c r="TDD847" s="396"/>
      <c r="TDE847" s="396"/>
      <c r="TDF847" s="396"/>
      <c r="TDG847" s="396"/>
      <c r="TDH847" s="396"/>
      <c r="TDI847" s="396"/>
      <c r="TDJ847" s="396"/>
      <c r="TDK847" s="396"/>
      <c r="TDL847" s="396"/>
      <c r="TDM847" s="396"/>
      <c r="TDN847" s="396"/>
      <c r="TDO847" s="396"/>
      <c r="TDP847" s="396"/>
      <c r="TDQ847" s="396"/>
      <c r="TDR847" s="396"/>
      <c r="TDS847" s="396"/>
      <c r="TDT847" s="396"/>
      <c r="TDU847" s="396"/>
      <c r="TDV847" s="396"/>
      <c r="TDW847" s="396"/>
      <c r="TDX847" s="396"/>
      <c r="TDY847" s="396"/>
      <c r="TDZ847" s="396"/>
      <c r="TEA847" s="396"/>
      <c r="TEB847" s="396"/>
      <c r="TEC847" s="396"/>
      <c r="TED847" s="396"/>
      <c r="TEE847" s="396"/>
      <c r="TEF847" s="396"/>
      <c r="TEG847" s="396"/>
      <c r="TEH847" s="396"/>
      <c r="TEI847" s="396"/>
      <c r="TEJ847" s="396"/>
      <c r="TEK847" s="396"/>
      <c r="TEL847" s="396"/>
      <c r="TEM847" s="396"/>
      <c r="TEN847" s="396"/>
      <c r="TEO847" s="396"/>
      <c r="TEP847" s="396"/>
      <c r="TEQ847" s="396"/>
      <c r="TER847" s="396"/>
      <c r="TES847" s="396"/>
      <c r="TET847" s="396"/>
      <c r="TEU847" s="396"/>
      <c r="TEV847" s="396"/>
      <c r="TEW847" s="396"/>
      <c r="TEX847" s="396"/>
      <c r="TEY847" s="396"/>
      <c r="TEZ847" s="396"/>
      <c r="TFA847" s="396"/>
      <c r="TFB847" s="396"/>
      <c r="TFC847" s="396"/>
      <c r="TFD847" s="396"/>
      <c r="TFE847" s="396"/>
      <c r="TFF847" s="396"/>
      <c r="TFG847" s="396"/>
      <c r="TFH847" s="396"/>
      <c r="TFI847" s="396"/>
      <c r="TFJ847" s="396"/>
      <c r="TFK847" s="396"/>
      <c r="TFL847" s="396"/>
      <c r="TFM847" s="396"/>
      <c r="TFN847" s="396"/>
      <c r="TFO847" s="396"/>
      <c r="TFP847" s="396"/>
      <c r="TFQ847" s="396"/>
      <c r="TFR847" s="396"/>
      <c r="TFS847" s="396"/>
      <c r="TFT847" s="396"/>
      <c r="TFU847" s="396"/>
      <c r="TFV847" s="396"/>
      <c r="TFW847" s="396"/>
      <c r="TFX847" s="396"/>
      <c r="TFY847" s="396"/>
      <c r="TFZ847" s="396"/>
      <c r="TGA847" s="396"/>
      <c r="TGB847" s="396"/>
      <c r="TGC847" s="396"/>
      <c r="TGD847" s="396"/>
      <c r="TGE847" s="396"/>
      <c r="TGF847" s="396"/>
      <c r="TGG847" s="396"/>
      <c r="TGH847" s="396"/>
      <c r="TGI847" s="396"/>
      <c r="TGJ847" s="396"/>
      <c r="TGK847" s="396"/>
      <c r="TGL847" s="396"/>
      <c r="TGM847" s="396"/>
      <c r="TGN847" s="396"/>
      <c r="TGO847" s="396"/>
      <c r="TGP847" s="396"/>
      <c r="TGQ847" s="396"/>
      <c r="TGR847" s="396"/>
      <c r="TGS847" s="396"/>
      <c r="TGT847" s="396"/>
      <c r="TGU847" s="396"/>
      <c r="TGV847" s="396"/>
      <c r="TGW847" s="396"/>
      <c r="TGX847" s="396"/>
      <c r="TGY847" s="396"/>
      <c r="TGZ847" s="396"/>
      <c r="THA847" s="396"/>
      <c r="THB847" s="396"/>
      <c r="THC847" s="396"/>
      <c r="THD847" s="396"/>
      <c r="THE847" s="396"/>
      <c r="THF847" s="396"/>
      <c r="THG847" s="396"/>
      <c r="THH847" s="396"/>
      <c r="THI847" s="396"/>
      <c r="THJ847" s="396"/>
      <c r="THK847" s="396"/>
      <c r="THL847" s="396"/>
      <c r="THM847" s="396"/>
      <c r="THN847" s="396"/>
      <c r="THO847" s="396"/>
      <c r="THP847" s="396"/>
      <c r="THQ847" s="396"/>
      <c r="THR847" s="396"/>
      <c r="THS847" s="396"/>
      <c r="THT847" s="396"/>
      <c r="THU847" s="396"/>
      <c r="THV847" s="396"/>
      <c r="THW847" s="396"/>
      <c r="THX847" s="396"/>
      <c r="THY847" s="396"/>
      <c r="THZ847" s="396"/>
      <c r="TIA847" s="396"/>
      <c r="TIB847" s="396"/>
      <c r="TIC847" s="396"/>
      <c r="TID847" s="396"/>
      <c r="TIE847" s="396"/>
      <c r="TIF847" s="396"/>
      <c r="TIG847" s="396"/>
      <c r="TIH847" s="396"/>
      <c r="TII847" s="396"/>
      <c r="TIJ847" s="396"/>
      <c r="TIK847" s="396"/>
      <c r="TIL847" s="396"/>
      <c r="TIM847" s="396"/>
      <c r="TIN847" s="396"/>
      <c r="TIO847" s="396"/>
      <c r="TIP847" s="396"/>
      <c r="TIQ847" s="396"/>
      <c r="TIR847" s="396"/>
      <c r="TIS847" s="396"/>
      <c r="TIT847" s="396"/>
      <c r="TIU847" s="396"/>
      <c r="TIV847" s="396"/>
      <c r="TIW847" s="396"/>
      <c r="TIX847" s="396"/>
      <c r="TIY847" s="396"/>
      <c r="TIZ847" s="396"/>
      <c r="TJA847" s="396"/>
      <c r="TJB847" s="396"/>
      <c r="TJC847" s="396"/>
      <c r="TJD847" s="396"/>
      <c r="TJE847" s="396"/>
      <c r="TJF847" s="396"/>
      <c r="TJG847" s="396"/>
      <c r="TJH847" s="396"/>
      <c r="TJI847" s="396"/>
      <c r="TJJ847" s="396"/>
      <c r="TJK847" s="396"/>
      <c r="TJL847" s="396"/>
      <c r="TJM847" s="396"/>
      <c r="TJN847" s="396"/>
      <c r="TJO847" s="396"/>
      <c r="TJP847" s="396"/>
      <c r="TJQ847" s="396"/>
      <c r="TJR847" s="396"/>
      <c r="TJS847" s="396"/>
      <c r="TJT847" s="396"/>
      <c r="TJU847" s="396"/>
      <c r="TJV847" s="396"/>
      <c r="TJW847" s="396"/>
      <c r="TJX847" s="396"/>
      <c r="TJY847" s="396"/>
      <c r="TJZ847" s="396"/>
      <c r="TKA847" s="396"/>
      <c r="TKB847" s="396"/>
      <c r="TKC847" s="396"/>
      <c r="TKD847" s="396"/>
      <c r="TKE847" s="396"/>
      <c r="TKF847" s="396"/>
      <c r="TKG847" s="396"/>
      <c r="TKH847" s="396"/>
      <c r="TKI847" s="396"/>
      <c r="TKJ847" s="396"/>
      <c r="TKK847" s="396"/>
      <c r="TKL847" s="396"/>
      <c r="TKM847" s="396"/>
      <c r="TKN847" s="396"/>
      <c r="TKO847" s="396"/>
      <c r="TKP847" s="396"/>
      <c r="TKQ847" s="396"/>
      <c r="TKR847" s="396"/>
      <c r="TKS847" s="396"/>
      <c r="TKT847" s="396"/>
      <c r="TKU847" s="396"/>
      <c r="TKV847" s="396"/>
      <c r="TKW847" s="396"/>
      <c r="TKX847" s="396"/>
      <c r="TKY847" s="396"/>
      <c r="TKZ847" s="396"/>
      <c r="TLA847" s="396"/>
      <c r="TLB847" s="396"/>
      <c r="TLC847" s="396"/>
      <c r="TLD847" s="396"/>
      <c r="TLE847" s="396"/>
      <c r="TLF847" s="396"/>
      <c r="TLG847" s="396"/>
      <c r="TLH847" s="396"/>
      <c r="TLI847" s="396"/>
      <c r="TLJ847" s="396"/>
      <c r="TLK847" s="396"/>
      <c r="TLL847" s="396"/>
      <c r="TLM847" s="396"/>
      <c r="TLN847" s="396"/>
      <c r="TLO847" s="396"/>
      <c r="TLP847" s="396"/>
      <c r="TLQ847" s="396"/>
      <c r="TLR847" s="396"/>
      <c r="TLS847" s="396"/>
      <c r="TLT847" s="396"/>
      <c r="TLU847" s="396"/>
      <c r="TLV847" s="396"/>
      <c r="TLW847" s="396"/>
      <c r="TLX847" s="396"/>
      <c r="TLY847" s="396"/>
      <c r="TLZ847" s="396"/>
      <c r="TMA847" s="396"/>
      <c r="TMB847" s="396"/>
      <c r="TMC847" s="396"/>
      <c r="TMD847" s="396"/>
      <c r="TME847" s="396"/>
      <c r="TMF847" s="396"/>
      <c r="TMG847" s="396"/>
      <c r="TMH847" s="396"/>
      <c r="TMI847" s="396"/>
      <c r="TMJ847" s="396"/>
      <c r="TMK847" s="396"/>
      <c r="TML847" s="396"/>
      <c r="TMM847" s="396"/>
      <c r="TMN847" s="396"/>
      <c r="TMO847" s="396"/>
      <c r="TMP847" s="396"/>
      <c r="TMQ847" s="396"/>
      <c r="TMR847" s="396"/>
      <c r="TMS847" s="396"/>
      <c r="TMT847" s="396"/>
      <c r="TMU847" s="396"/>
      <c r="TMV847" s="396"/>
      <c r="TMW847" s="396"/>
      <c r="TMX847" s="396"/>
      <c r="TMY847" s="396"/>
      <c r="TMZ847" s="396"/>
      <c r="TNA847" s="396"/>
      <c r="TNB847" s="396"/>
      <c r="TNC847" s="396"/>
      <c r="TND847" s="396"/>
      <c r="TNE847" s="396"/>
      <c r="TNF847" s="396"/>
      <c r="TNG847" s="396"/>
      <c r="TNH847" s="396"/>
      <c r="TNI847" s="396"/>
      <c r="TNJ847" s="396"/>
      <c r="TNK847" s="396"/>
      <c r="TNL847" s="396"/>
      <c r="TNM847" s="396"/>
      <c r="TNN847" s="396"/>
      <c r="TNO847" s="396"/>
      <c r="TNP847" s="396"/>
      <c r="TNQ847" s="396"/>
      <c r="TNR847" s="396"/>
      <c r="TNS847" s="396"/>
      <c r="TNT847" s="396"/>
      <c r="TNU847" s="396"/>
      <c r="TNV847" s="396"/>
      <c r="TNW847" s="396"/>
      <c r="TNX847" s="396"/>
      <c r="TNY847" s="396"/>
      <c r="TNZ847" s="396"/>
      <c r="TOA847" s="396"/>
      <c r="TOB847" s="396"/>
      <c r="TOC847" s="396"/>
      <c r="TOD847" s="396"/>
      <c r="TOE847" s="396"/>
      <c r="TOF847" s="396"/>
      <c r="TOG847" s="396"/>
      <c r="TOH847" s="396"/>
      <c r="TOI847" s="396"/>
      <c r="TOJ847" s="396"/>
      <c r="TOK847" s="396"/>
      <c r="TOL847" s="396"/>
      <c r="TOM847" s="396"/>
      <c r="TON847" s="396"/>
      <c r="TOO847" s="396"/>
      <c r="TOP847" s="396"/>
      <c r="TOQ847" s="396"/>
      <c r="TOR847" s="396"/>
      <c r="TOS847" s="396"/>
      <c r="TOT847" s="396"/>
      <c r="TOU847" s="396"/>
      <c r="TOV847" s="396"/>
      <c r="TOW847" s="396"/>
      <c r="TOX847" s="396"/>
      <c r="TOY847" s="396"/>
      <c r="TOZ847" s="396"/>
      <c r="TPA847" s="396"/>
      <c r="TPB847" s="396"/>
      <c r="TPC847" s="396"/>
      <c r="TPD847" s="396"/>
      <c r="TPE847" s="396"/>
      <c r="TPF847" s="396"/>
      <c r="TPG847" s="396"/>
      <c r="TPH847" s="396"/>
      <c r="TPI847" s="396"/>
      <c r="TPJ847" s="396"/>
      <c r="TPK847" s="396"/>
      <c r="TPL847" s="396"/>
      <c r="TPM847" s="396"/>
      <c r="TPN847" s="396"/>
      <c r="TPO847" s="396"/>
      <c r="TPP847" s="396"/>
      <c r="TPQ847" s="396"/>
      <c r="TPR847" s="396"/>
      <c r="TPS847" s="396"/>
      <c r="TPT847" s="396"/>
      <c r="TPU847" s="396"/>
      <c r="TPV847" s="396"/>
      <c r="TPW847" s="396"/>
      <c r="TPX847" s="396"/>
      <c r="TPY847" s="396"/>
      <c r="TPZ847" s="396"/>
      <c r="TQA847" s="396"/>
      <c r="TQB847" s="396"/>
      <c r="TQC847" s="396"/>
      <c r="TQD847" s="396"/>
      <c r="TQE847" s="396"/>
      <c r="TQF847" s="396"/>
      <c r="TQG847" s="396"/>
      <c r="TQH847" s="396"/>
      <c r="TQI847" s="396"/>
      <c r="TQJ847" s="396"/>
      <c r="TQK847" s="396"/>
      <c r="TQL847" s="396"/>
      <c r="TQM847" s="396"/>
      <c r="TQN847" s="396"/>
      <c r="TQO847" s="396"/>
      <c r="TQP847" s="396"/>
      <c r="TQQ847" s="396"/>
      <c r="TQR847" s="396"/>
      <c r="TQS847" s="396"/>
      <c r="TQT847" s="396"/>
      <c r="TQU847" s="396"/>
      <c r="TQV847" s="396"/>
      <c r="TQW847" s="396"/>
      <c r="TQX847" s="396"/>
      <c r="TQY847" s="396"/>
      <c r="TQZ847" s="396"/>
      <c r="TRA847" s="396"/>
      <c r="TRB847" s="396"/>
      <c r="TRC847" s="396"/>
      <c r="TRD847" s="396"/>
      <c r="TRE847" s="396"/>
      <c r="TRF847" s="396"/>
      <c r="TRG847" s="396"/>
      <c r="TRH847" s="396"/>
      <c r="TRI847" s="396"/>
      <c r="TRJ847" s="396"/>
      <c r="TRK847" s="396"/>
      <c r="TRL847" s="396"/>
      <c r="TRM847" s="396"/>
      <c r="TRN847" s="396"/>
      <c r="TRO847" s="396"/>
      <c r="TRP847" s="396"/>
      <c r="TRQ847" s="396"/>
      <c r="TRR847" s="396"/>
      <c r="TRS847" s="396"/>
      <c r="TRT847" s="396"/>
      <c r="TRU847" s="396"/>
      <c r="TRV847" s="396"/>
      <c r="TRW847" s="396"/>
      <c r="TRX847" s="396"/>
      <c r="TRY847" s="396"/>
      <c r="TRZ847" s="396"/>
      <c r="TSA847" s="396"/>
      <c r="TSB847" s="396"/>
      <c r="TSC847" s="396"/>
      <c r="TSD847" s="396"/>
      <c r="TSE847" s="396"/>
      <c r="TSF847" s="396"/>
      <c r="TSG847" s="396"/>
      <c r="TSH847" s="396"/>
      <c r="TSI847" s="396"/>
      <c r="TSJ847" s="396"/>
      <c r="TSK847" s="396"/>
      <c r="TSL847" s="396"/>
      <c r="TSM847" s="396"/>
      <c r="TSN847" s="396"/>
      <c r="TSO847" s="396"/>
      <c r="TSP847" s="396"/>
      <c r="TSQ847" s="396"/>
      <c r="TSR847" s="396"/>
      <c r="TSS847" s="396"/>
      <c r="TST847" s="396"/>
      <c r="TSU847" s="396"/>
      <c r="TSV847" s="396"/>
      <c r="TSW847" s="396"/>
      <c r="TSX847" s="396"/>
      <c r="TSY847" s="396"/>
      <c r="TSZ847" s="396"/>
      <c r="TTA847" s="396"/>
      <c r="TTB847" s="396"/>
      <c r="TTC847" s="396"/>
      <c r="TTD847" s="396"/>
      <c r="TTE847" s="396"/>
      <c r="TTF847" s="396"/>
      <c r="TTG847" s="396"/>
      <c r="TTH847" s="396"/>
      <c r="TTI847" s="396"/>
      <c r="TTJ847" s="396"/>
      <c r="TTK847" s="396"/>
      <c r="TTL847" s="396"/>
      <c r="TTM847" s="396"/>
      <c r="TTN847" s="396"/>
      <c r="TTO847" s="396"/>
      <c r="TTP847" s="396"/>
      <c r="TTQ847" s="396"/>
      <c r="TTR847" s="396"/>
      <c r="TTS847" s="396"/>
      <c r="TTT847" s="396"/>
      <c r="TTU847" s="396"/>
      <c r="TTV847" s="396"/>
      <c r="TTW847" s="396"/>
      <c r="TTX847" s="396"/>
      <c r="TTY847" s="396"/>
      <c r="TTZ847" s="396"/>
      <c r="TUA847" s="396"/>
      <c r="TUB847" s="396"/>
      <c r="TUC847" s="396"/>
      <c r="TUD847" s="396"/>
      <c r="TUE847" s="396"/>
      <c r="TUF847" s="396"/>
      <c r="TUG847" s="396"/>
      <c r="TUH847" s="396"/>
      <c r="TUI847" s="396"/>
      <c r="TUJ847" s="396"/>
      <c r="TUK847" s="396"/>
      <c r="TUL847" s="396"/>
      <c r="TUM847" s="396"/>
      <c r="TUN847" s="396"/>
      <c r="TUO847" s="396"/>
      <c r="TUP847" s="396"/>
      <c r="TUQ847" s="396"/>
      <c r="TUR847" s="396"/>
      <c r="TUS847" s="396"/>
      <c r="TUT847" s="396"/>
      <c r="TUU847" s="396"/>
      <c r="TUV847" s="396"/>
      <c r="TUW847" s="396"/>
      <c r="TUX847" s="396"/>
      <c r="TUY847" s="396"/>
      <c r="TUZ847" s="396"/>
      <c r="TVA847" s="396"/>
      <c r="TVB847" s="396"/>
      <c r="TVC847" s="396"/>
      <c r="TVD847" s="396"/>
      <c r="TVE847" s="396"/>
      <c r="TVF847" s="396"/>
      <c r="TVG847" s="396"/>
      <c r="TVH847" s="396"/>
      <c r="TVI847" s="396"/>
      <c r="TVJ847" s="396"/>
      <c r="TVK847" s="396"/>
      <c r="TVL847" s="396"/>
      <c r="TVM847" s="396"/>
      <c r="TVN847" s="396"/>
      <c r="TVO847" s="396"/>
      <c r="TVP847" s="396"/>
      <c r="TVQ847" s="396"/>
      <c r="TVR847" s="396"/>
      <c r="TVS847" s="396"/>
      <c r="TVT847" s="396"/>
      <c r="TVU847" s="396"/>
      <c r="TVV847" s="396"/>
      <c r="TVW847" s="396"/>
      <c r="TVX847" s="396"/>
      <c r="TVY847" s="396"/>
      <c r="TVZ847" s="396"/>
      <c r="TWA847" s="396"/>
      <c r="TWB847" s="396"/>
      <c r="TWC847" s="396"/>
      <c r="TWD847" s="396"/>
      <c r="TWE847" s="396"/>
      <c r="TWF847" s="396"/>
      <c r="TWG847" s="396"/>
      <c r="TWH847" s="396"/>
      <c r="TWI847" s="396"/>
      <c r="TWJ847" s="396"/>
      <c r="TWK847" s="396"/>
      <c r="TWL847" s="396"/>
      <c r="TWM847" s="396"/>
      <c r="TWN847" s="396"/>
      <c r="TWO847" s="396"/>
      <c r="TWP847" s="396"/>
      <c r="TWQ847" s="396"/>
      <c r="TWR847" s="396"/>
      <c r="TWS847" s="396"/>
      <c r="TWT847" s="396"/>
      <c r="TWU847" s="396"/>
      <c r="TWV847" s="396"/>
      <c r="TWW847" s="396"/>
      <c r="TWX847" s="396"/>
      <c r="TWY847" s="396"/>
      <c r="TWZ847" s="396"/>
      <c r="TXA847" s="396"/>
      <c r="TXB847" s="396"/>
      <c r="TXC847" s="396"/>
      <c r="TXD847" s="396"/>
      <c r="TXE847" s="396"/>
      <c r="TXF847" s="396"/>
      <c r="TXG847" s="396"/>
      <c r="TXH847" s="396"/>
      <c r="TXI847" s="396"/>
      <c r="TXJ847" s="396"/>
      <c r="TXK847" s="396"/>
      <c r="TXL847" s="396"/>
      <c r="TXM847" s="396"/>
      <c r="TXN847" s="396"/>
      <c r="TXO847" s="396"/>
      <c r="TXP847" s="396"/>
      <c r="TXQ847" s="396"/>
      <c r="TXR847" s="396"/>
      <c r="TXS847" s="396"/>
      <c r="TXT847" s="396"/>
      <c r="TXU847" s="396"/>
      <c r="TXV847" s="396"/>
      <c r="TXW847" s="396"/>
      <c r="TXX847" s="396"/>
      <c r="TXY847" s="396"/>
      <c r="TXZ847" s="396"/>
      <c r="TYA847" s="396"/>
      <c r="TYB847" s="396"/>
      <c r="TYC847" s="396"/>
      <c r="TYD847" s="396"/>
      <c r="TYE847" s="396"/>
      <c r="TYF847" s="396"/>
      <c r="TYG847" s="396"/>
      <c r="TYH847" s="396"/>
      <c r="TYI847" s="396"/>
      <c r="TYJ847" s="396"/>
      <c r="TYK847" s="396"/>
      <c r="TYL847" s="396"/>
      <c r="TYM847" s="396"/>
      <c r="TYN847" s="396"/>
      <c r="TYO847" s="396"/>
      <c r="TYP847" s="396"/>
      <c r="TYQ847" s="396"/>
      <c r="TYR847" s="396"/>
      <c r="TYS847" s="396"/>
      <c r="TYT847" s="396"/>
      <c r="TYU847" s="396"/>
      <c r="TYV847" s="396"/>
      <c r="TYW847" s="396"/>
      <c r="TYX847" s="396"/>
      <c r="TYY847" s="396"/>
      <c r="TYZ847" s="396"/>
      <c r="TZA847" s="396"/>
      <c r="TZB847" s="396"/>
      <c r="TZC847" s="396"/>
      <c r="TZD847" s="396"/>
      <c r="TZE847" s="396"/>
      <c r="TZF847" s="396"/>
      <c r="TZG847" s="396"/>
      <c r="TZH847" s="396"/>
      <c r="TZI847" s="396"/>
      <c r="TZJ847" s="396"/>
      <c r="TZK847" s="396"/>
      <c r="TZL847" s="396"/>
      <c r="TZM847" s="396"/>
      <c r="TZN847" s="396"/>
      <c r="TZO847" s="396"/>
      <c r="TZP847" s="396"/>
      <c r="TZQ847" s="396"/>
      <c r="TZR847" s="396"/>
      <c r="TZS847" s="396"/>
      <c r="TZT847" s="396"/>
      <c r="TZU847" s="396"/>
      <c r="TZV847" s="396"/>
      <c r="TZW847" s="396"/>
      <c r="TZX847" s="396"/>
      <c r="TZY847" s="396"/>
      <c r="TZZ847" s="396"/>
      <c r="UAA847" s="396"/>
      <c r="UAB847" s="396"/>
      <c r="UAC847" s="396"/>
      <c r="UAD847" s="396"/>
      <c r="UAE847" s="396"/>
      <c r="UAF847" s="396"/>
      <c r="UAG847" s="396"/>
      <c r="UAH847" s="396"/>
      <c r="UAI847" s="396"/>
      <c r="UAJ847" s="396"/>
      <c r="UAK847" s="396"/>
      <c r="UAL847" s="396"/>
      <c r="UAM847" s="396"/>
      <c r="UAN847" s="396"/>
      <c r="UAO847" s="396"/>
      <c r="UAP847" s="396"/>
      <c r="UAQ847" s="396"/>
      <c r="UAR847" s="396"/>
      <c r="UAS847" s="396"/>
      <c r="UAT847" s="396"/>
      <c r="UAU847" s="396"/>
      <c r="UAV847" s="396"/>
      <c r="UAW847" s="396"/>
      <c r="UAX847" s="396"/>
      <c r="UAY847" s="396"/>
      <c r="UAZ847" s="396"/>
      <c r="UBA847" s="396"/>
      <c r="UBB847" s="396"/>
      <c r="UBC847" s="396"/>
      <c r="UBD847" s="396"/>
      <c r="UBE847" s="396"/>
      <c r="UBF847" s="396"/>
      <c r="UBG847" s="396"/>
      <c r="UBH847" s="396"/>
      <c r="UBI847" s="396"/>
      <c r="UBJ847" s="396"/>
      <c r="UBK847" s="396"/>
      <c r="UBL847" s="396"/>
      <c r="UBM847" s="396"/>
      <c r="UBN847" s="396"/>
      <c r="UBO847" s="396"/>
      <c r="UBP847" s="396"/>
      <c r="UBQ847" s="396"/>
      <c r="UBR847" s="396"/>
      <c r="UBS847" s="396"/>
      <c r="UBT847" s="396"/>
      <c r="UBU847" s="396"/>
      <c r="UBV847" s="396"/>
      <c r="UBW847" s="396"/>
      <c r="UBX847" s="396"/>
      <c r="UBY847" s="396"/>
      <c r="UBZ847" s="396"/>
      <c r="UCA847" s="396"/>
      <c r="UCB847" s="396"/>
      <c r="UCC847" s="396"/>
      <c r="UCD847" s="396"/>
      <c r="UCE847" s="396"/>
      <c r="UCF847" s="396"/>
      <c r="UCG847" s="396"/>
      <c r="UCH847" s="396"/>
      <c r="UCI847" s="396"/>
      <c r="UCJ847" s="396"/>
      <c r="UCK847" s="396"/>
      <c r="UCL847" s="396"/>
      <c r="UCM847" s="396"/>
      <c r="UCN847" s="396"/>
      <c r="UCO847" s="396"/>
      <c r="UCP847" s="396"/>
      <c r="UCQ847" s="396"/>
      <c r="UCR847" s="396"/>
      <c r="UCS847" s="396"/>
      <c r="UCT847" s="396"/>
      <c r="UCU847" s="396"/>
      <c r="UCV847" s="396"/>
      <c r="UCW847" s="396"/>
      <c r="UCX847" s="396"/>
      <c r="UCY847" s="396"/>
      <c r="UCZ847" s="396"/>
      <c r="UDA847" s="396"/>
      <c r="UDB847" s="396"/>
      <c r="UDC847" s="396"/>
      <c r="UDD847" s="396"/>
      <c r="UDE847" s="396"/>
      <c r="UDF847" s="396"/>
      <c r="UDG847" s="396"/>
      <c r="UDH847" s="396"/>
      <c r="UDI847" s="396"/>
      <c r="UDJ847" s="396"/>
      <c r="UDK847" s="396"/>
      <c r="UDL847" s="396"/>
      <c r="UDM847" s="396"/>
      <c r="UDN847" s="396"/>
      <c r="UDO847" s="396"/>
      <c r="UDP847" s="396"/>
      <c r="UDQ847" s="396"/>
      <c r="UDR847" s="396"/>
      <c r="UDS847" s="396"/>
      <c r="UDT847" s="396"/>
      <c r="UDU847" s="396"/>
      <c r="UDV847" s="396"/>
      <c r="UDW847" s="396"/>
      <c r="UDX847" s="396"/>
      <c r="UDY847" s="396"/>
      <c r="UDZ847" s="396"/>
      <c r="UEA847" s="396"/>
      <c r="UEB847" s="396"/>
      <c r="UEC847" s="396"/>
      <c r="UED847" s="396"/>
      <c r="UEE847" s="396"/>
      <c r="UEF847" s="396"/>
      <c r="UEG847" s="396"/>
      <c r="UEH847" s="396"/>
      <c r="UEI847" s="396"/>
      <c r="UEJ847" s="396"/>
      <c r="UEK847" s="396"/>
      <c r="UEL847" s="396"/>
      <c r="UEM847" s="396"/>
      <c r="UEN847" s="396"/>
      <c r="UEO847" s="396"/>
      <c r="UEP847" s="396"/>
      <c r="UEQ847" s="396"/>
      <c r="UER847" s="396"/>
      <c r="UES847" s="396"/>
      <c r="UET847" s="396"/>
      <c r="UEU847" s="396"/>
      <c r="UEV847" s="396"/>
      <c r="UEW847" s="396"/>
      <c r="UEX847" s="396"/>
      <c r="UEY847" s="396"/>
      <c r="UEZ847" s="396"/>
      <c r="UFA847" s="396"/>
      <c r="UFB847" s="396"/>
      <c r="UFC847" s="396"/>
      <c r="UFD847" s="396"/>
      <c r="UFE847" s="396"/>
      <c r="UFF847" s="396"/>
      <c r="UFG847" s="396"/>
      <c r="UFH847" s="396"/>
      <c r="UFI847" s="396"/>
      <c r="UFJ847" s="396"/>
      <c r="UFK847" s="396"/>
      <c r="UFL847" s="396"/>
      <c r="UFM847" s="396"/>
      <c r="UFN847" s="396"/>
      <c r="UFO847" s="396"/>
      <c r="UFP847" s="396"/>
      <c r="UFQ847" s="396"/>
      <c r="UFR847" s="396"/>
      <c r="UFS847" s="396"/>
      <c r="UFT847" s="396"/>
      <c r="UFU847" s="396"/>
      <c r="UFV847" s="396"/>
      <c r="UFW847" s="396"/>
      <c r="UFX847" s="396"/>
      <c r="UFY847" s="396"/>
      <c r="UFZ847" s="396"/>
      <c r="UGA847" s="396"/>
      <c r="UGB847" s="396"/>
      <c r="UGC847" s="396"/>
      <c r="UGD847" s="396"/>
      <c r="UGE847" s="396"/>
      <c r="UGF847" s="396"/>
      <c r="UGG847" s="396"/>
      <c r="UGH847" s="396"/>
      <c r="UGI847" s="396"/>
      <c r="UGJ847" s="396"/>
      <c r="UGK847" s="396"/>
      <c r="UGL847" s="396"/>
      <c r="UGM847" s="396"/>
      <c r="UGN847" s="396"/>
      <c r="UGO847" s="396"/>
      <c r="UGP847" s="396"/>
      <c r="UGQ847" s="396"/>
      <c r="UGR847" s="396"/>
      <c r="UGS847" s="396"/>
      <c r="UGT847" s="396"/>
      <c r="UGU847" s="396"/>
      <c r="UGV847" s="396"/>
      <c r="UGW847" s="396"/>
      <c r="UGX847" s="396"/>
      <c r="UGY847" s="396"/>
      <c r="UGZ847" s="396"/>
      <c r="UHA847" s="396"/>
      <c r="UHB847" s="396"/>
      <c r="UHC847" s="396"/>
      <c r="UHD847" s="396"/>
      <c r="UHE847" s="396"/>
      <c r="UHF847" s="396"/>
      <c r="UHG847" s="396"/>
      <c r="UHH847" s="396"/>
      <c r="UHI847" s="396"/>
      <c r="UHJ847" s="396"/>
      <c r="UHK847" s="396"/>
      <c r="UHL847" s="396"/>
      <c r="UHM847" s="396"/>
      <c r="UHN847" s="396"/>
      <c r="UHO847" s="396"/>
      <c r="UHP847" s="396"/>
      <c r="UHQ847" s="396"/>
      <c r="UHR847" s="396"/>
      <c r="UHS847" s="396"/>
      <c r="UHT847" s="396"/>
      <c r="UHU847" s="396"/>
      <c r="UHV847" s="396"/>
      <c r="UHW847" s="396"/>
      <c r="UHX847" s="396"/>
      <c r="UHY847" s="396"/>
      <c r="UHZ847" s="396"/>
      <c r="UIA847" s="396"/>
      <c r="UIB847" s="396"/>
      <c r="UIC847" s="396"/>
      <c r="UID847" s="396"/>
      <c r="UIE847" s="396"/>
      <c r="UIF847" s="396"/>
      <c r="UIG847" s="396"/>
      <c r="UIH847" s="396"/>
      <c r="UII847" s="396"/>
      <c r="UIJ847" s="396"/>
      <c r="UIK847" s="396"/>
      <c r="UIL847" s="396"/>
      <c r="UIM847" s="396"/>
      <c r="UIN847" s="396"/>
      <c r="UIO847" s="396"/>
      <c r="UIP847" s="396"/>
      <c r="UIQ847" s="396"/>
      <c r="UIR847" s="396"/>
      <c r="UIS847" s="396"/>
      <c r="UIT847" s="396"/>
      <c r="UIU847" s="396"/>
      <c r="UIV847" s="396"/>
      <c r="UIW847" s="396"/>
      <c r="UIX847" s="396"/>
      <c r="UIY847" s="396"/>
      <c r="UIZ847" s="396"/>
      <c r="UJA847" s="396"/>
      <c r="UJB847" s="396"/>
      <c r="UJC847" s="396"/>
      <c r="UJD847" s="396"/>
      <c r="UJE847" s="396"/>
      <c r="UJF847" s="396"/>
      <c r="UJG847" s="396"/>
      <c r="UJH847" s="396"/>
      <c r="UJI847" s="396"/>
      <c r="UJJ847" s="396"/>
      <c r="UJK847" s="396"/>
      <c r="UJL847" s="396"/>
      <c r="UJM847" s="396"/>
      <c r="UJN847" s="396"/>
      <c r="UJO847" s="396"/>
      <c r="UJP847" s="396"/>
      <c r="UJQ847" s="396"/>
      <c r="UJR847" s="396"/>
      <c r="UJS847" s="396"/>
      <c r="UJT847" s="396"/>
      <c r="UJU847" s="396"/>
      <c r="UJV847" s="396"/>
      <c r="UJW847" s="396"/>
      <c r="UJX847" s="396"/>
      <c r="UJY847" s="396"/>
      <c r="UJZ847" s="396"/>
      <c r="UKA847" s="396"/>
      <c r="UKB847" s="396"/>
      <c r="UKC847" s="396"/>
      <c r="UKD847" s="396"/>
      <c r="UKE847" s="396"/>
      <c r="UKF847" s="396"/>
      <c r="UKG847" s="396"/>
      <c r="UKH847" s="396"/>
      <c r="UKI847" s="396"/>
      <c r="UKJ847" s="396"/>
      <c r="UKK847" s="396"/>
      <c r="UKL847" s="396"/>
      <c r="UKM847" s="396"/>
      <c r="UKN847" s="396"/>
      <c r="UKO847" s="396"/>
      <c r="UKP847" s="396"/>
      <c r="UKQ847" s="396"/>
      <c r="UKR847" s="396"/>
      <c r="UKS847" s="396"/>
      <c r="UKT847" s="396"/>
      <c r="UKU847" s="396"/>
      <c r="UKV847" s="396"/>
      <c r="UKW847" s="396"/>
      <c r="UKX847" s="396"/>
      <c r="UKY847" s="396"/>
      <c r="UKZ847" s="396"/>
      <c r="ULA847" s="396"/>
      <c r="ULB847" s="396"/>
      <c r="ULC847" s="396"/>
      <c r="ULD847" s="396"/>
      <c r="ULE847" s="396"/>
      <c r="ULF847" s="396"/>
      <c r="ULG847" s="396"/>
      <c r="ULH847" s="396"/>
      <c r="ULI847" s="396"/>
      <c r="ULJ847" s="396"/>
      <c r="ULK847" s="396"/>
      <c r="ULL847" s="396"/>
      <c r="ULM847" s="396"/>
      <c r="ULN847" s="396"/>
      <c r="ULO847" s="396"/>
      <c r="ULP847" s="396"/>
      <c r="ULQ847" s="396"/>
      <c r="ULR847" s="396"/>
      <c r="ULS847" s="396"/>
      <c r="ULT847" s="396"/>
      <c r="ULU847" s="396"/>
      <c r="ULV847" s="396"/>
      <c r="ULW847" s="396"/>
      <c r="ULX847" s="396"/>
      <c r="ULY847" s="396"/>
      <c r="ULZ847" s="396"/>
      <c r="UMA847" s="396"/>
      <c r="UMB847" s="396"/>
      <c r="UMC847" s="396"/>
      <c r="UMD847" s="396"/>
      <c r="UME847" s="396"/>
      <c r="UMF847" s="396"/>
      <c r="UMG847" s="396"/>
      <c r="UMH847" s="396"/>
      <c r="UMI847" s="396"/>
      <c r="UMJ847" s="396"/>
      <c r="UMK847" s="396"/>
      <c r="UML847" s="396"/>
      <c r="UMM847" s="396"/>
      <c r="UMN847" s="396"/>
      <c r="UMO847" s="396"/>
      <c r="UMP847" s="396"/>
      <c r="UMQ847" s="396"/>
      <c r="UMR847" s="396"/>
      <c r="UMS847" s="396"/>
      <c r="UMT847" s="396"/>
      <c r="UMU847" s="396"/>
      <c r="UMV847" s="396"/>
      <c r="UMW847" s="396"/>
      <c r="UMX847" s="396"/>
      <c r="UMY847" s="396"/>
      <c r="UMZ847" s="396"/>
      <c r="UNA847" s="396"/>
      <c r="UNB847" s="396"/>
      <c r="UNC847" s="396"/>
      <c r="UND847" s="396"/>
      <c r="UNE847" s="396"/>
      <c r="UNF847" s="396"/>
      <c r="UNG847" s="396"/>
      <c r="UNH847" s="396"/>
      <c r="UNI847" s="396"/>
      <c r="UNJ847" s="396"/>
      <c r="UNK847" s="396"/>
      <c r="UNL847" s="396"/>
      <c r="UNM847" s="396"/>
      <c r="UNN847" s="396"/>
      <c r="UNO847" s="396"/>
      <c r="UNP847" s="396"/>
      <c r="UNQ847" s="396"/>
      <c r="UNR847" s="396"/>
      <c r="UNS847" s="396"/>
      <c r="UNT847" s="396"/>
      <c r="UNU847" s="396"/>
      <c r="UNV847" s="396"/>
      <c r="UNW847" s="396"/>
      <c r="UNX847" s="396"/>
      <c r="UNY847" s="396"/>
      <c r="UNZ847" s="396"/>
      <c r="UOA847" s="396"/>
      <c r="UOB847" s="396"/>
      <c r="UOC847" s="396"/>
      <c r="UOD847" s="396"/>
      <c r="UOE847" s="396"/>
      <c r="UOF847" s="396"/>
      <c r="UOG847" s="396"/>
      <c r="UOH847" s="396"/>
      <c r="UOI847" s="396"/>
      <c r="UOJ847" s="396"/>
      <c r="UOK847" s="396"/>
      <c r="UOL847" s="396"/>
      <c r="UOM847" s="396"/>
      <c r="UON847" s="396"/>
      <c r="UOO847" s="396"/>
      <c r="UOP847" s="396"/>
      <c r="UOQ847" s="396"/>
      <c r="UOR847" s="396"/>
      <c r="UOS847" s="396"/>
      <c r="UOT847" s="396"/>
      <c r="UOU847" s="396"/>
      <c r="UOV847" s="396"/>
      <c r="UOW847" s="396"/>
      <c r="UOX847" s="396"/>
      <c r="UOY847" s="396"/>
      <c r="UOZ847" s="396"/>
      <c r="UPA847" s="396"/>
      <c r="UPB847" s="396"/>
      <c r="UPC847" s="396"/>
      <c r="UPD847" s="396"/>
      <c r="UPE847" s="396"/>
      <c r="UPF847" s="396"/>
      <c r="UPG847" s="396"/>
      <c r="UPH847" s="396"/>
      <c r="UPI847" s="396"/>
      <c r="UPJ847" s="396"/>
      <c r="UPK847" s="396"/>
      <c r="UPL847" s="396"/>
      <c r="UPM847" s="396"/>
      <c r="UPN847" s="396"/>
      <c r="UPO847" s="396"/>
      <c r="UPP847" s="396"/>
      <c r="UPQ847" s="396"/>
      <c r="UPR847" s="396"/>
      <c r="UPS847" s="396"/>
      <c r="UPT847" s="396"/>
      <c r="UPU847" s="396"/>
      <c r="UPV847" s="396"/>
      <c r="UPW847" s="396"/>
      <c r="UPX847" s="396"/>
      <c r="UPY847" s="396"/>
      <c r="UPZ847" s="396"/>
      <c r="UQA847" s="396"/>
      <c r="UQB847" s="396"/>
      <c r="UQC847" s="396"/>
      <c r="UQD847" s="396"/>
      <c r="UQE847" s="396"/>
      <c r="UQF847" s="396"/>
      <c r="UQG847" s="396"/>
      <c r="UQH847" s="396"/>
      <c r="UQI847" s="396"/>
      <c r="UQJ847" s="396"/>
      <c r="UQK847" s="396"/>
      <c r="UQL847" s="396"/>
      <c r="UQM847" s="396"/>
      <c r="UQN847" s="396"/>
      <c r="UQO847" s="396"/>
      <c r="UQP847" s="396"/>
      <c r="UQQ847" s="396"/>
      <c r="UQR847" s="396"/>
      <c r="UQS847" s="396"/>
      <c r="UQT847" s="396"/>
      <c r="UQU847" s="396"/>
      <c r="UQV847" s="396"/>
      <c r="UQW847" s="396"/>
      <c r="UQX847" s="396"/>
      <c r="UQY847" s="396"/>
      <c r="UQZ847" s="396"/>
      <c r="URA847" s="396"/>
      <c r="URB847" s="396"/>
      <c r="URC847" s="396"/>
      <c r="URD847" s="396"/>
      <c r="URE847" s="396"/>
      <c r="URF847" s="396"/>
      <c r="URG847" s="396"/>
      <c r="URH847" s="396"/>
      <c r="URI847" s="396"/>
      <c r="URJ847" s="396"/>
      <c r="URK847" s="396"/>
      <c r="URL847" s="396"/>
      <c r="URM847" s="396"/>
      <c r="URN847" s="396"/>
      <c r="URO847" s="396"/>
      <c r="URP847" s="396"/>
      <c r="URQ847" s="396"/>
      <c r="URR847" s="396"/>
      <c r="URS847" s="396"/>
      <c r="URT847" s="396"/>
      <c r="URU847" s="396"/>
      <c r="URV847" s="396"/>
      <c r="URW847" s="396"/>
      <c r="URX847" s="396"/>
      <c r="URY847" s="396"/>
      <c r="URZ847" s="396"/>
      <c r="USA847" s="396"/>
      <c r="USB847" s="396"/>
      <c r="USC847" s="396"/>
      <c r="USD847" s="396"/>
      <c r="USE847" s="396"/>
      <c r="USF847" s="396"/>
      <c r="USG847" s="396"/>
      <c r="USH847" s="396"/>
      <c r="USI847" s="396"/>
      <c r="USJ847" s="396"/>
      <c r="USK847" s="396"/>
      <c r="USL847" s="396"/>
      <c r="USM847" s="396"/>
      <c r="USN847" s="396"/>
      <c r="USO847" s="396"/>
      <c r="USP847" s="396"/>
      <c r="USQ847" s="396"/>
      <c r="USR847" s="396"/>
      <c r="USS847" s="396"/>
      <c r="UST847" s="396"/>
      <c r="USU847" s="396"/>
      <c r="USV847" s="396"/>
      <c r="USW847" s="396"/>
      <c r="USX847" s="396"/>
      <c r="USY847" s="396"/>
      <c r="USZ847" s="396"/>
      <c r="UTA847" s="396"/>
      <c r="UTB847" s="396"/>
      <c r="UTC847" s="396"/>
      <c r="UTD847" s="396"/>
      <c r="UTE847" s="396"/>
      <c r="UTF847" s="396"/>
      <c r="UTG847" s="396"/>
      <c r="UTH847" s="396"/>
      <c r="UTI847" s="396"/>
      <c r="UTJ847" s="396"/>
      <c r="UTK847" s="396"/>
      <c r="UTL847" s="396"/>
      <c r="UTM847" s="396"/>
      <c r="UTN847" s="396"/>
      <c r="UTO847" s="396"/>
      <c r="UTP847" s="396"/>
      <c r="UTQ847" s="396"/>
      <c r="UTR847" s="396"/>
      <c r="UTS847" s="396"/>
      <c r="UTT847" s="396"/>
      <c r="UTU847" s="396"/>
      <c r="UTV847" s="396"/>
      <c r="UTW847" s="396"/>
      <c r="UTX847" s="396"/>
      <c r="UTY847" s="396"/>
      <c r="UTZ847" s="396"/>
      <c r="UUA847" s="396"/>
      <c r="UUB847" s="396"/>
      <c r="UUC847" s="396"/>
      <c r="UUD847" s="396"/>
      <c r="UUE847" s="396"/>
      <c r="UUF847" s="396"/>
      <c r="UUG847" s="396"/>
      <c r="UUH847" s="396"/>
      <c r="UUI847" s="396"/>
      <c r="UUJ847" s="396"/>
      <c r="UUK847" s="396"/>
      <c r="UUL847" s="396"/>
      <c r="UUM847" s="396"/>
      <c r="UUN847" s="396"/>
      <c r="UUO847" s="396"/>
      <c r="UUP847" s="396"/>
      <c r="UUQ847" s="396"/>
      <c r="UUR847" s="396"/>
      <c r="UUS847" s="396"/>
      <c r="UUT847" s="396"/>
      <c r="UUU847" s="396"/>
      <c r="UUV847" s="396"/>
      <c r="UUW847" s="396"/>
      <c r="UUX847" s="396"/>
      <c r="UUY847" s="396"/>
      <c r="UUZ847" s="396"/>
      <c r="UVA847" s="396"/>
      <c r="UVB847" s="396"/>
      <c r="UVC847" s="396"/>
      <c r="UVD847" s="396"/>
      <c r="UVE847" s="396"/>
      <c r="UVF847" s="396"/>
      <c r="UVG847" s="396"/>
      <c r="UVH847" s="396"/>
      <c r="UVI847" s="396"/>
      <c r="UVJ847" s="396"/>
      <c r="UVK847" s="396"/>
      <c r="UVL847" s="396"/>
      <c r="UVM847" s="396"/>
      <c r="UVN847" s="396"/>
      <c r="UVO847" s="396"/>
      <c r="UVP847" s="396"/>
      <c r="UVQ847" s="396"/>
      <c r="UVR847" s="396"/>
      <c r="UVS847" s="396"/>
      <c r="UVT847" s="396"/>
      <c r="UVU847" s="396"/>
      <c r="UVV847" s="396"/>
      <c r="UVW847" s="396"/>
      <c r="UVX847" s="396"/>
      <c r="UVY847" s="396"/>
      <c r="UVZ847" s="396"/>
      <c r="UWA847" s="396"/>
      <c r="UWB847" s="396"/>
      <c r="UWC847" s="396"/>
      <c r="UWD847" s="396"/>
      <c r="UWE847" s="396"/>
      <c r="UWF847" s="396"/>
      <c r="UWG847" s="396"/>
      <c r="UWH847" s="396"/>
      <c r="UWI847" s="396"/>
      <c r="UWJ847" s="396"/>
      <c r="UWK847" s="396"/>
      <c r="UWL847" s="396"/>
      <c r="UWM847" s="396"/>
      <c r="UWN847" s="396"/>
      <c r="UWO847" s="396"/>
      <c r="UWP847" s="396"/>
      <c r="UWQ847" s="396"/>
      <c r="UWR847" s="396"/>
      <c r="UWS847" s="396"/>
      <c r="UWT847" s="396"/>
      <c r="UWU847" s="396"/>
      <c r="UWV847" s="396"/>
      <c r="UWW847" s="396"/>
      <c r="UWX847" s="396"/>
      <c r="UWY847" s="396"/>
      <c r="UWZ847" s="396"/>
      <c r="UXA847" s="396"/>
      <c r="UXB847" s="396"/>
      <c r="UXC847" s="396"/>
      <c r="UXD847" s="396"/>
      <c r="UXE847" s="396"/>
      <c r="UXF847" s="396"/>
      <c r="UXG847" s="396"/>
      <c r="UXH847" s="396"/>
      <c r="UXI847" s="396"/>
      <c r="UXJ847" s="396"/>
      <c r="UXK847" s="396"/>
      <c r="UXL847" s="396"/>
      <c r="UXM847" s="396"/>
      <c r="UXN847" s="396"/>
      <c r="UXO847" s="396"/>
      <c r="UXP847" s="396"/>
      <c r="UXQ847" s="396"/>
      <c r="UXR847" s="396"/>
      <c r="UXS847" s="396"/>
      <c r="UXT847" s="396"/>
      <c r="UXU847" s="396"/>
      <c r="UXV847" s="396"/>
      <c r="UXW847" s="396"/>
      <c r="UXX847" s="396"/>
      <c r="UXY847" s="396"/>
      <c r="UXZ847" s="396"/>
      <c r="UYA847" s="396"/>
      <c r="UYB847" s="396"/>
      <c r="UYC847" s="396"/>
      <c r="UYD847" s="396"/>
      <c r="UYE847" s="396"/>
      <c r="UYF847" s="396"/>
      <c r="UYG847" s="396"/>
      <c r="UYH847" s="396"/>
      <c r="UYI847" s="396"/>
      <c r="UYJ847" s="396"/>
      <c r="UYK847" s="396"/>
      <c r="UYL847" s="396"/>
      <c r="UYM847" s="396"/>
      <c r="UYN847" s="396"/>
      <c r="UYO847" s="396"/>
      <c r="UYP847" s="396"/>
      <c r="UYQ847" s="396"/>
      <c r="UYR847" s="396"/>
      <c r="UYS847" s="396"/>
      <c r="UYT847" s="396"/>
      <c r="UYU847" s="396"/>
      <c r="UYV847" s="396"/>
      <c r="UYW847" s="396"/>
      <c r="UYX847" s="396"/>
      <c r="UYY847" s="396"/>
      <c r="UYZ847" s="396"/>
      <c r="UZA847" s="396"/>
      <c r="UZB847" s="396"/>
      <c r="UZC847" s="396"/>
      <c r="UZD847" s="396"/>
      <c r="UZE847" s="396"/>
      <c r="UZF847" s="396"/>
      <c r="UZG847" s="396"/>
      <c r="UZH847" s="396"/>
      <c r="UZI847" s="396"/>
      <c r="UZJ847" s="396"/>
      <c r="UZK847" s="396"/>
      <c r="UZL847" s="396"/>
      <c r="UZM847" s="396"/>
      <c r="UZN847" s="396"/>
      <c r="UZO847" s="396"/>
      <c r="UZP847" s="396"/>
      <c r="UZQ847" s="396"/>
      <c r="UZR847" s="396"/>
      <c r="UZS847" s="396"/>
      <c r="UZT847" s="396"/>
      <c r="UZU847" s="396"/>
      <c r="UZV847" s="396"/>
      <c r="UZW847" s="396"/>
      <c r="UZX847" s="396"/>
      <c r="UZY847" s="396"/>
      <c r="UZZ847" s="396"/>
      <c r="VAA847" s="396"/>
      <c r="VAB847" s="396"/>
      <c r="VAC847" s="396"/>
      <c r="VAD847" s="396"/>
      <c r="VAE847" s="396"/>
      <c r="VAF847" s="396"/>
      <c r="VAG847" s="396"/>
      <c r="VAH847" s="396"/>
      <c r="VAI847" s="396"/>
      <c r="VAJ847" s="396"/>
      <c r="VAK847" s="396"/>
      <c r="VAL847" s="396"/>
      <c r="VAM847" s="396"/>
      <c r="VAN847" s="396"/>
      <c r="VAO847" s="396"/>
      <c r="VAP847" s="396"/>
      <c r="VAQ847" s="396"/>
      <c r="VAR847" s="396"/>
      <c r="VAS847" s="396"/>
      <c r="VAT847" s="396"/>
      <c r="VAU847" s="396"/>
      <c r="VAV847" s="396"/>
      <c r="VAW847" s="396"/>
      <c r="VAX847" s="396"/>
      <c r="VAY847" s="396"/>
      <c r="VAZ847" s="396"/>
      <c r="VBA847" s="396"/>
      <c r="VBB847" s="396"/>
      <c r="VBC847" s="396"/>
      <c r="VBD847" s="396"/>
      <c r="VBE847" s="396"/>
      <c r="VBF847" s="396"/>
      <c r="VBG847" s="396"/>
      <c r="VBH847" s="396"/>
      <c r="VBI847" s="396"/>
      <c r="VBJ847" s="396"/>
      <c r="VBK847" s="396"/>
      <c r="VBL847" s="396"/>
      <c r="VBM847" s="396"/>
      <c r="VBN847" s="396"/>
      <c r="VBO847" s="396"/>
      <c r="VBP847" s="396"/>
      <c r="VBQ847" s="396"/>
      <c r="VBR847" s="396"/>
      <c r="VBS847" s="396"/>
      <c r="VBT847" s="396"/>
      <c r="VBU847" s="396"/>
      <c r="VBV847" s="396"/>
      <c r="VBW847" s="396"/>
      <c r="VBX847" s="396"/>
      <c r="VBY847" s="396"/>
      <c r="VBZ847" s="396"/>
      <c r="VCA847" s="396"/>
      <c r="VCB847" s="396"/>
      <c r="VCC847" s="396"/>
      <c r="VCD847" s="396"/>
      <c r="VCE847" s="396"/>
      <c r="VCF847" s="396"/>
      <c r="VCG847" s="396"/>
      <c r="VCH847" s="396"/>
      <c r="VCI847" s="396"/>
      <c r="VCJ847" s="396"/>
      <c r="VCK847" s="396"/>
      <c r="VCL847" s="396"/>
      <c r="VCM847" s="396"/>
      <c r="VCN847" s="396"/>
      <c r="VCO847" s="396"/>
      <c r="VCP847" s="396"/>
      <c r="VCQ847" s="396"/>
      <c r="VCR847" s="396"/>
      <c r="VCS847" s="396"/>
      <c r="VCT847" s="396"/>
      <c r="VCU847" s="396"/>
      <c r="VCV847" s="396"/>
      <c r="VCW847" s="396"/>
      <c r="VCX847" s="396"/>
      <c r="VCY847" s="396"/>
      <c r="VCZ847" s="396"/>
      <c r="VDA847" s="396"/>
      <c r="VDB847" s="396"/>
      <c r="VDC847" s="396"/>
      <c r="VDD847" s="396"/>
      <c r="VDE847" s="396"/>
      <c r="VDF847" s="396"/>
      <c r="VDG847" s="396"/>
      <c r="VDH847" s="396"/>
      <c r="VDI847" s="396"/>
      <c r="VDJ847" s="396"/>
      <c r="VDK847" s="396"/>
      <c r="VDL847" s="396"/>
      <c r="VDM847" s="396"/>
      <c r="VDN847" s="396"/>
      <c r="VDO847" s="396"/>
      <c r="VDP847" s="396"/>
      <c r="VDQ847" s="396"/>
      <c r="VDR847" s="396"/>
      <c r="VDS847" s="396"/>
      <c r="VDT847" s="396"/>
      <c r="VDU847" s="396"/>
      <c r="VDV847" s="396"/>
      <c r="VDW847" s="396"/>
      <c r="VDX847" s="396"/>
      <c r="VDY847" s="396"/>
      <c r="VDZ847" s="396"/>
      <c r="VEA847" s="396"/>
      <c r="VEB847" s="396"/>
      <c r="VEC847" s="396"/>
      <c r="VED847" s="396"/>
      <c r="VEE847" s="396"/>
      <c r="VEF847" s="396"/>
      <c r="VEG847" s="396"/>
      <c r="VEH847" s="396"/>
      <c r="VEI847" s="396"/>
      <c r="VEJ847" s="396"/>
      <c r="VEK847" s="396"/>
      <c r="VEL847" s="396"/>
      <c r="VEM847" s="396"/>
      <c r="VEN847" s="396"/>
      <c r="VEO847" s="396"/>
      <c r="VEP847" s="396"/>
      <c r="VEQ847" s="396"/>
      <c r="VER847" s="396"/>
      <c r="VES847" s="396"/>
      <c r="VET847" s="396"/>
      <c r="VEU847" s="396"/>
      <c r="VEV847" s="396"/>
      <c r="VEW847" s="396"/>
      <c r="VEX847" s="396"/>
      <c r="VEY847" s="396"/>
      <c r="VEZ847" s="396"/>
      <c r="VFA847" s="396"/>
      <c r="VFB847" s="396"/>
      <c r="VFC847" s="396"/>
      <c r="VFD847" s="396"/>
      <c r="VFE847" s="396"/>
      <c r="VFF847" s="396"/>
      <c r="VFG847" s="396"/>
      <c r="VFH847" s="396"/>
      <c r="VFI847" s="396"/>
      <c r="VFJ847" s="396"/>
      <c r="VFK847" s="396"/>
      <c r="VFL847" s="396"/>
      <c r="VFM847" s="396"/>
      <c r="VFN847" s="396"/>
      <c r="VFO847" s="396"/>
      <c r="VFP847" s="396"/>
      <c r="VFQ847" s="396"/>
      <c r="VFR847" s="396"/>
      <c r="VFS847" s="396"/>
      <c r="VFT847" s="396"/>
      <c r="VFU847" s="396"/>
      <c r="VFV847" s="396"/>
      <c r="VFW847" s="396"/>
      <c r="VFX847" s="396"/>
      <c r="VFY847" s="396"/>
      <c r="VFZ847" s="396"/>
      <c r="VGA847" s="396"/>
      <c r="VGB847" s="396"/>
      <c r="VGC847" s="396"/>
      <c r="VGD847" s="396"/>
      <c r="VGE847" s="396"/>
      <c r="VGF847" s="396"/>
      <c r="VGG847" s="396"/>
      <c r="VGH847" s="396"/>
      <c r="VGI847" s="396"/>
      <c r="VGJ847" s="396"/>
      <c r="VGK847" s="396"/>
      <c r="VGL847" s="396"/>
      <c r="VGM847" s="396"/>
      <c r="VGN847" s="396"/>
      <c r="VGO847" s="396"/>
      <c r="VGP847" s="396"/>
      <c r="VGQ847" s="396"/>
      <c r="VGR847" s="396"/>
      <c r="VGS847" s="396"/>
      <c r="VGT847" s="396"/>
      <c r="VGU847" s="396"/>
      <c r="VGV847" s="396"/>
      <c r="VGW847" s="396"/>
      <c r="VGX847" s="396"/>
      <c r="VGY847" s="396"/>
      <c r="VGZ847" s="396"/>
      <c r="VHA847" s="396"/>
      <c r="VHB847" s="396"/>
      <c r="VHC847" s="396"/>
      <c r="VHD847" s="396"/>
      <c r="VHE847" s="396"/>
      <c r="VHF847" s="396"/>
      <c r="VHG847" s="396"/>
      <c r="VHH847" s="396"/>
      <c r="VHI847" s="396"/>
      <c r="VHJ847" s="396"/>
      <c r="VHK847" s="396"/>
      <c r="VHL847" s="396"/>
      <c r="VHM847" s="396"/>
      <c r="VHN847" s="396"/>
      <c r="VHO847" s="396"/>
      <c r="VHP847" s="396"/>
      <c r="VHQ847" s="396"/>
      <c r="VHR847" s="396"/>
      <c r="VHS847" s="396"/>
      <c r="VHT847" s="396"/>
      <c r="VHU847" s="396"/>
      <c r="VHV847" s="396"/>
      <c r="VHW847" s="396"/>
      <c r="VHX847" s="396"/>
      <c r="VHY847" s="396"/>
      <c r="VHZ847" s="396"/>
      <c r="VIA847" s="396"/>
      <c r="VIB847" s="396"/>
      <c r="VIC847" s="396"/>
      <c r="VID847" s="396"/>
      <c r="VIE847" s="396"/>
      <c r="VIF847" s="396"/>
      <c r="VIG847" s="396"/>
      <c r="VIH847" s="396"/>
      <c r="VII847" s="396"/>
      <c r="VIJ847" s="396"/>
      <c r="VIK847" s="396"/>
      <c r="VIL847" s="396"/>
      <c r="VIM847" s="396"/>
      <c r="VIN847" s="396"/>
      <c r="VIO847" s="396"/>
      <c r="VIP847" s="396"/>
      <c r="VIQ847" s="396"/>
      <c r="VIR847" s="396"/>
      <c r="VIS847" s="396"/>
      <c r="VIT847" s="396"/>
      <c r="VIU847" s="396"/>
      <c r="VIV847" s="396"/>
      <c r="VIW847" s="396"/>
      <c r="VIX847" s="396"/>
      <c r="VIY847" s="396"/>
      <c r="VIZ847" s="396"/>
      <c r="VJA847" s="396"/>
      <c r="VJB847" s="396"/>
      <c r="VJC847" s="396"/>
      <c r="VJD847" s="396"/>
      <c r="VJE847" s="396"/>
      <c r="VJF847" s="396"/>
      <c r="VJG847" s="396"/>
      <c r="VJH847" s="396"/>
      <c r="VJI847" s="396"/>
      <c r="VJJ847" s="396"/>
      <c r="VJK847" s="396"/>
      <c r="VJL847" s="396"/>
      <c r="VJM847" s="396"/>
      <c r="VJN847" s="396"/>
      <c r="VJO847" s="396"/>
      <c r="VJP847" s="396"/>
      <c r="VJQ847" s="396"/>
      <c r="VJR847" s="396"/>
      <c r="VJS847" s="396"/>
      <c r="VJT847" s="396"/>
      <c r="VJU847" s="396"/>
      <c r="VJV847" s="396"/>
      <c r="VJW847" s="396"/>
      <c r="VJX847" s="396"/>
      <c r="VJY847" s="396"/>
      <c r="VJZ847" s="396"/>
      <c r="VKA847" s="396"/>
      <c r="VKB847" s="396"/>
      <c r="VKC847" s="396"/>
      <c r="VKD847" s="396"/>
      <c r="VKE847" s="396"/>
      <c r="VKF847" s="396"/>
      <c r="VKG847" s="396"/>
      <c r="VKH847" s="396"/>
      <c r="VKI847" s="396"/>
      <c r="VKJ847" s="396"/>
      <c r="VKK847" s="396"/>
      <c r="VKL847" s="396"/>
      <c r="VKM847" s="396"/>
      <c r="VKN847" s="396"/>
      <c r="VKO847" s="396"/>
      <c r="VKP847" s="396"/>
      <c r="VKQ847" s="396"/>
      <c r="VKR847" s="396"/>
      <c r="VKS847" s="396"/>
      <c r="VKT847" s="396"/>
      <c r="VKU847" s="396"/>
      <c r="VKV847" s="396"/>
      <c r="VKW847" s="396"/>
      <c r="VKX847" s="396"/>
      <c r="VKY847" s="396"/>
      <c r="VKZ847" s="396"/>
      <c r="VLA847" s="396"/>
      <c r="VLB847" s="396"/>
      <c r="VLC847" s="396"/>
      <c r="VLD847" s="396"/>
      <c r="VLE847" s="396"/>
      <c r="VLF847" s="396"/>
      <c r="VLG847" s="396"/>
      <c r="VLH847" s="396"/>
      <c r="VLI847" s="396"/>
      <c r="VLJ847" s="396"/>
      <c r="VLK847" s="396"/>
      <c r="VLL847" s="396"/>
      <c r="VLM847" s="396"/>
      <c r="VLN847" s="396"/>
      <c r="VLO847" s="396"/>
      <c r="VLP847" s="396"/>
      <c r="VLQ847" s="396"/>
      <c r="VLR847" s="396"/>
      <c r="VLS847" s="396"/>
      <c r="VLT847" s="396"/>
      <c r="VLU847" s="396"/>
      <c r="VLV847" s="396"/>
      <c r="VLW847" s="396"/>
      <c r="VLX847" s="396"/>
      <c r="VLY847" s="396"/>
      <c r="VLZ847" s="396"/>
      <c r="VMA847" s="396"/>
      <c r="VMB847" s="396"/>
      <c r="VMC847" s="396"/>
      <c r="VMD847" s="396"/>
      <c r="VME847" s="396"/>
      <c r="VMF847" s="396"/>
      <c r="VMG847" s="396"/>
      <c r="VMH847" s="396"/>
      <c r="VMI847" s="396"/>
      <c r="VMJ847" s="396"/>
      <c r="VMK847" s="396"/>
      <c r="VML847" s="396"/>
      <c r="VMM847" s="396"/>
      <c r="VMN847" s="396"/>
      <c r="VMO847" s="396"/>
      <c r="VMP847" s="396"/>
      <c r="VMQ847" s="396"/>
      <c r="VMR847" s="396"/>
      <c r="VMS847" s="396"/>
      <c r="VMT847" s="396"/>
      <c r="VMU847" s="396"/>
      <c r="VMV847" s="396"/>
      <c r="VMW847" s="396"/>
      <c r="VMX847" s="396"/>
      <c r="VMY847" s="396"/>
      <c r="VMZ847" s="396"/>
      <c r="VNA847" s="396"/>
      <c r="VNB847" s="396"/>
      <c r="VNC847" s="396"/>
      <c r="VND847" s="396"/>
      <c r="VNE847" s="396"/>
      <c r="VNF847" s="396"/>
      <c r="VNG847" s="396"/>
      <c r="VNH847" s="396"/>
      <c r="VNI847" s="396"/>
      <c r="VNJ847" s="396"/>
      <c r="VNK847" s="396"/>
      <c r="VNL847" s="396"/>
      <c r="VNM847" s="396"/>
      <c r="VNN847" s="396"/>
      <c r="VNO847" s="396"/>
      <c r="VNP847" s="396"/>
      <c r="VNQ847" s="396"/>
      <c r="VNR847" s="396"/>
      <c r="VNS847" s="396"/>
      <c r="VNT847" s="396"/>
      <c r="VNU847" s="396"/>
      <c r="VNV847" s="396"/>
      <c r="VNW847" s="396"/>
      <c r="VNX847" s="396"/>
      <c r="VNY847" s="396"/>
      <c r="VNZ847" s="396"/>
      <c r="VOA847" s="396"/>
      <c r="VOB847" s="396"/>
      <c r="VOC847" s="396"/>
      <c r="VOD847" s="396"/>
      <c r="VOE847" s="396"/>
      <c r="VOF847" s="396"/>
      <c r="VOG847" s="396"/>
      <c r="VOH847" s="396"/>
      <c r="VOI847" s="396"/>
      <c r="VOJ847" s="396"/>
      <c r="VOK847" s="396"/>
      <c r="VOL847" s="396"/>
      <c r="VOM847" s="396"/>
      <c r="VON847" s="396"/>
      <c r="VOO847" s="396"/>
      <c r="VOP847" s="396"/>
      <c r="VOQ847" s="396"/>
      <c r="VOR847" s="396"/>
      <c r="VOS847" s="396"/>
      <c r="VOT847" s="396"/>
      <c r="VOU847" s="396"/>
      <c r="VOV847" s="396"/>
      <c r="VOW847" s="396"/>
      <c r="VOX847" s="396"/>
      <c r="VOY847" s="396"/>
      <c r="VOZ847" s="396"/>
      <c r="VPA847" s="396"/>
      <c r="VPB847" s="396"/>
      <c r="VPC847" s="396"/>
      <c r="VPD847" s="396"/>
      <c r="VPE847" s="396"/>
      <c r="VPF847" s="396"/>
      <c r="VPG847" s="396"/>
      <c r="VPH847" s="396"/>
      <c r="VPI847" s="396"/>
      <c r="VPJ847" s="396"/>
      <c r="VPK847" s="396"/>
      <c r="VPL847" s="396"/>
      <c r="VPM847" s="396"/>
      <c r="VPN847" s="396"/>
      <c r="VPO847" s="396"/>
      <c r="VPP847" s="396"/>
      <c r="VPQ847" s="396"/>
      <c r="VPR847" s="396"/>
      <c r="VPS847" s="396"/>
      <c r="VPT847" s="396"/>
      <c r="VPU847" s="396"/>
      <c r="VPV847" s="396"/>
      <c r="VPW847" s="396"/>
      <c r="VPX847" s="396"/>
      <c r="VPY847" s="396"/>
      <c r="VPZ847" s="396"/>
      <c r="VQA847" s="396"/>
      <c r="VQB847" s="396"/>
      <c r="VQC847" s="396"/>
      <c r="VQD847" s="396"/>
      <c r="VQE847" s="396"/>
      <c r="VQF847" s="396"/>
      <c r="VQG847" s="396"/>
      <c r="VQH847" s="396"/>
      <c r="VQI847" s="396"/>
      <c r="VQJ847" s="396"/>
      <c r="VQK847" s="396"/>
      <c r="VQL847" s="396"/>
      <c r="VQM847" s="396"/>
      <c r="VQN847" s="396"/>
      <c r="VQO847" s="396"/>
      <c r="VQP847" s="396"/>
      <c r="VQQ847" s="396"/>
      <c r="VQR847" s="396"/>
      <c r="VQS847" s="396"/>
      <c r="VQT847" s="396"/>
      <c r="VQU847" s="396"/>
      <c r="VQV847" s="396"/>
      <c r="VQW847" s="396"/>
      <c r="VQX847" s="396"/>
      <c r="VQY847" s="396"/>
      <c r="VQZ847" s="396"/>
      <c r="VRA847" s="396"/>
      <c r="VRB847" s="396"/>
      <c r="VRC847" s="396"/>
      <c r="VRD847" s="396"/>
      <c r="VRE847" s="396"/>
      <c r="VRF847" s="396"/>
      <c r="VRG847" s="396"/>
      <c r="VRH847" s="396"/>
      <c r="VRI847" s="396"/>
      <c r="VRJ847" s="396"/>
      <c r="VRK847" s="396"/>
      <c r="VRL847" s="396"/>
      <c r="VRM847" s="396"/>
      <c r="VRN847" s="396"/>
      <c r="VRO847" s="396"/>
      <c r="VRP847" s="396"/>
      <c r="VRQ847" s="396"/>
      <c r="VRR847" s="396"/>
      <c r="VRS847" s="396"/>
      <c r="VRT847" s="396"/>
      <c r="VRU847" s="396"/>
      <c r="VRV847" s="396"/>
      <c r="VRW847" s="396"/>
      <c r="VRX847" s="396"/>
      <c r="VRY847" s="396"/>
      <c r="VRZ847" s="396"/>
      <c r="VSA847" s="396"/>
      <c r="VSB847" s="396"/>
      <c r="VSC847" s="396"/>
      <c r="VSD847" s="396"/>
      <c r="VSE847" s="396"/>
      <c r="VSF847" s="396"/>
      <c r="VSG847" s="396"/>
      <c r="VSH847" s="396"/>
      <c r="VSI847" s="396"/>
      <c r="VSJ847" s="396"/>
      <c r="VSK847" s="396"/>
      <c r="VSL847" s="396"/>
      <c r="VSM847" s="396"/>
      <c r="VSN847" s="396"/>
      <c r="VSO847" s="396"/>
      <c r="VSP847" s="396"/>
      <c r="VSQ847" s="396"/>
      <c r="VSR847" s="396"/>
      <c r="VSS847" s="396"/>
      <c r="VST847" s="396"/>
      <c r="VSU847" s="396"/>
      <c r="VSV847" s="396"/>
      <c r="VSW847" s="396"/>
      <c r="VSX847" s="396"/>
      <c r="VSY847" s="396"/>
      <c r="VSZ847" s="396"/>
      <c r="VTA847" s="396"/>
      <c r="VTB847" s="396"/>
      <c r="VTC847" s="396"/>
      <c r="VTD847" s="396"/>
      <c r="VTE847" s="396"/>
      <c r="VTF847" s="396"/>
      <c r="VTG847" s="396"/>
      <c r="VTH847" s="396"/>
      <c r="VTI847" s="396"/>
      <c r="VTJ847" s="396"/>
      <c r="VTK847" s="396"/>
      <c r="VTL847" s="396"/>
      <c r="VTM847" s="396"/>
      <c r="VTN847" s="396"/>
      <c r="VTO847" s="396"/>
      <c r="VTP847" s="396"/>
      <c r="VTQ847" s="396"/>
      <c r="VTR847" s="396"/>
      <c r="VTS847" s="396"/>
      <c r="VTT847" s="396"/>
      <c r="VTU847" s="396"/>
      <c r="VTV847" s="396"/>
      <c r="VTW847" s="396"/>
      <c r="VTX847" s="396"/>
      <c r="VTY847" s="396"/>
      <c r="VTZ847" s="396"/>
      <c r="VUA847" s="396"/>
      <c r="VUB847" s="396"/>
      <c r="VUC847" s="396"/>
      <c r="VUD847" s="396"/>
      <c r="VUE847" s="396"/>
      <c r="VUF847" s="396"/>
      <c r="VUG847" s="396"/>
      <c r="VUH847" s="396"/>
      <c r="VUI847" s="396"/>
      <c r="VUJ847" s="396"/>
      <c r="VUK847" s="396"/>
      <c r="VUL847" s="396"/>
      <c r="VUM847" s="396"/>
      <c r="VUN847" s="396"/>
      <c r="VUO847" s="396"/>
      <c r="VUP847" s="396"/>
      <c r="VUQ847" s="396"/>
      <c r="VUR847" s="396"/>
      <c r="VUS847" s="396"/>
      <c r="VUT847" s="396"/>
      <c r="VUU847" s="396"/>
      <c r="VUV847" s="396"/>
      <c r="VUW847" s="396"/>
      <c r="VUX847" s="396"/>
      <c r="VUY847" s="396"/>
      <c r="VUZ847" s="396"/>
      <c r="VVA847" s="396"/>
      <c r="VVB847" s="396"/>
      <c r="VVC847" s="396"/>
      <c r="VVD847" s="396"/>
      <c r="VVE847" s="396"/>
      <c r="VVF847" s="396"/>
      <c r="VVG847" s="396"/>
      <c r="VVH847" s="396"/>
      <c r="VVI847" s="396"/>
      <c r="VVJ847" s="396"/>
      <c r="VVK847" s="396"/>
      <c r="VVL847" s="396"/>
      <c r="VVM847" s="396"/>
      <c r="VVN847" s="396"/>
      <c r="VVO847" s="396"/>
      <c r="VVP847" s="396"/>
      <c r="VVQ847" s="396"/>
      <c r="VVR847" s="396"/>
      <c r="VVS847" s="396"/>
      <c r="VVT847" s="396"/>
      <c r="VVU847" s="396"/>
      <c r="VVV847" s="396"/>
      <c r="VVW847" s="396"/>
      <c r="VVX847" s="396"/>
      <c r="VVY847" s="396"/>
      <c r="VVZ847" s="396"/>
      <c r="VWA847" s="396"/>
      <c r="VWB847" s="396"/>
      <c r="VWC847" s="396"/>
      <c r="VWD847" s="396"/>
      <c r="VWE847" s="396"/>
      <c r="VWF847" s="396"/>
      <c r="VWG847" s="396"/>
      <c r="VWH847" s="396"/>
      <c r="VWI847" s="396"/>
      <c r="VWJ847" s="396"/>
      <c r="VWK847" s="396"/>
      <c r="VWL847" s="396"/>
      <c r="VWM847" s="396"/>
      <c r="VWN847" s="396"/>
      <c r="VWO847" s="396"/>
      <c r="VWP847" s="396"/>
      <c r="VWQ847" s="396"/>
      <c r="VWR847" s="396"/>
      <c r="VWS847" s="396"/>
      <c r="VWT847" s="396"/>
      <c r="VWU847" s="396"/>
      <c r="VWV847" s="396"/>
      <c r="VWW847" s="396"/>
      <c r="VWX847" s="396"/>
      <c r="VWY847" s="396"/>
      <c r="VWZ847" s="396"/>
      <c r="VXA847" s="396"/>
      <c r="VXB847" s="396"/>
      <c r="VXC847" s="396"/>
      <c r="VXD847" s="396"/>
      <c r="VXE847" s="396"/>
      <c r="VXF847" s="396"/>
      <c r="VXG847" s="396"/>
      <c r="VXH847" s="396"/>
      <c r="VXI847" s="396"/>
      <c r="VXJ847" s="396"/>
      <c r="VXK847" s="396"/>
      <c r="VXL847" s="396"/>
      <c r="VXM847" s="396"/>
      <c r="VXN847" s="396"/>
      <c r="VXO847" s="396"/>
      <c r="VXP847" s="396"/>
      <c r="VXQ847" s="396"/>
      <c r="VXR847" s="396"/>
      <c r="VXS847" s="396"/>
      <c r="VXT847" s="396"/>
      <c r="VXU847" s="396"/>
      <c r="VXV847" s="396"/>
      <c r="VXW847" s="396"/>
      <c r="VXX847" s="396"/>
      <c r="VXY847" s="396"/>
      <c r="VXZ847" s="396"/>
      <c r="VYA847" s="396"/>
      <c r="VYB847" s="396"/>
      <c r="VYC847" s="396"/>
      <c r="VYD847" s="396"/>
      <c r="VYE847" s="396"/>
      <c r="VYF847" s="396"/>
      <c r="VYG847" s="396"/>
      <c r="VYH847" s="396"/>
      <c r="VYI847" s="396"/>
      <c r="VYJ847" s="396"/>
      <c r="VYK847" s="396"/>
      <c r="VYL847" s="396"/>
      <c r="VYM847" s="396"/>
      <c r="VYN847" s="396"/>
      <c r="VYO847" s="396"/>
      <c r="VYP847" s="396"/>
      <c r="VYQ847" s="396"/>
      <c r="VYR847" s="396"/>
      <c r="VYS847" s="396"/>
      <c r="VYT847" s="396"/>
      <c r="VYU847" s="396"/>
      <c r="VYV847" s="396"/>
      <c r="VYW847" s="396"/>
      <c r="VYX847" s="396"/>
      <c r="VYY847" s="396"/>
      <c r="VYZ847" s="396"/>
      <c r="VZA847" s="396"/>
      <c r="VZB847" s="396"/>
      <c r="VZC847" s="396"/>
      <c r="VZD847" s="396"/>
      <c r="VZE847" s="396"/>
      <c r="VZF847" s="396"/>
      <c r="VZG847" s="396"/>
      <c r="VZH847" s="396"/>
      <c r="VZI847" s="396"/>
      <c r="VZJ847" s="396"/>
      <c r="VZK847" s="396"/>
      <c r="VZL847" s="396"/>
      <c r="VZM847" s="396"/>
      <c r="VZN847" s="396"/>
      <c r="VZO847" s="396"/>
      <c r="VZP847" s="396"/>
      <c r="VZQ847" s="396"/>
      <c r="VZR847" s="396"/>
      <c r="VZS847" s="396"/>
      <c r="VZT847" s="396"/>
      <c r="VZU847" s="396"/>
      <c r="VZV847" s="396"/>
      <c r="VZW847" s="396"/>
      <c r="VZX847" s="396"/>
      <c r="VZY847" s="396"/>
      <c r="VZZ847" s="396"/>
      <c r="WAA847" s="396"/>
      <c r="WAB847" s="396"/>
      <c r="WAC847" s="396"/>
      <c r="WAD847" s="396"/>
      <c r="WAE847" s="396"/>
      <c r="WAF847" s="396"/>
      <c r="WAG847" s="396"/>
      <c r="WAH847" s="396"/>
      <c r="WAI847" s="396"/>
      <c r="WAJ847" s="396"/>
      <c r="WAK847" s="396"/>
      <c r="WAL847" s="396"/>
      <c r="WAM847" s="396"/>
      <c r="WAN847" s="396"/>
      <c r="WAO847" s="396"/>
      <c r="WAP847" s="396"/>
      <c r="WAQ847" s="396"/>
      <c r="WAR847" s="396"/>
      <c r="WAS847" s="396"/>
      <c r="WAT847" s="396"/>
      <c r="WAU847" s="396"/>
      <c r="WAV847" s="396"/>
      <c r="WAW847" s="396"/>
      <c r="WAX847" s="396"/>
      <c r="WAY847" s="396"/>
      <c r="WAZ847" s="396"/>
      <c r="WBA847" s="396"/>
      <c r="WBB847" s="396"/>
      <c r="WBC847" s="396"/>
      <c r="WBD847" s="396"/>
      <c r="WBE847" s="396"/>
      <c r="WBF847" s="396"/>
      <c r="WBG847" s="396"/>
      <c r="WBH847" s="396"/>
      <c r="WBI847" s="396"/>
      <c r="WBJ847" s="396"/>
      <c r="WBK847" s="396"/>
      <c r="WBL847" s="396"/>
      <c r="WBM847" s="396"/>
      <c r="WBN847" s="396"/>
      <c r="WBO847" s="396"/>
      <c r="WBP847" s="396"/>
      <c r="WBQ847" s="396"/>
      <c r="WBR847" s="396"/>
      <c r="WBS847" s="396"/>
      <c r="WBT847" s="396"/>
      <c r="WBU847" s="396"/>
      <c r="WBV847" s="396"/>
      <c r="WBW847" s="396"/>
      <c r="WBX847" s="396"/>
      <c r="WBY847" s="396"/>
      <c r="WBZ847" s="396"/>
      <c r="WCA847" s="396"/>
      <c r="WCB847" s="396"/>
      <c r="WCC847" s="396"/>
      <c r="WCD847" s="396"/>
      <c r="WCE847" s="396"/>
      <c r="WCF847" s="396"/>
      <c r="WCG847" s="396"/>
      <c r="WCH847" s="396"/>
      <c r="WCI847" s="396"/>
      <c r="WCJ847" s="396"/>
      <c r="WCK847" s="396"/>
      <c r="WCL847" s="396"/>
      <c r="WCM847" s="396"/>
      <c r="WCN847" s="396"/>
      <c r="WCO847" s="396"/>
      <c r="WCP847" s="396"/>
      <c r="WCQ847" s="396"/>
      <c r="WCR847" s="396"/>
      <c r="WCS847" s="396"/>
      <c r="WCT847" s="396"/>
      <c r="WCU847" s="396"/>
      <c r="WCV847" s="396"/>
      <c r="WCW847" s="396"/>
      <c r="WCX847" s="396"/>
      <c r="WCY847" s="396"/>
      <c r="WCZ847" s="396"/>
      <c r="WDA847" s="396"/>
      <c r="WDB847" s="396"/>
      <c r="WDC847" s="396"/>
      <c r="WDD847" s="396"/>
      <c r="WDE847" s="396"/>
      <c r="WDF847" s="396"/>
      <c r="WDG847" s="396"/>
      <c r="WDH847" s="396"/>
      <c r="WDI847" s="396"/>
      <c r="WDJ847" s="396"/>
      <c r="WDK847" s="396"/>
      <c r="WDL847" s="396"/>
      <c r="WDM847" s="396"/>
      <c r="WDN847" s="396"/>
      <c r="WDO847" s="396"/>
      <c r="WDP847" s="396"/>
      <c r="WDQ847" s="396"/>
      <c r="WDR847" s="396"/>
      <c r="WDS847" s="396"/>
      <c r="WDT847" s="396"/>
      <c r="WDU847" s="396"/>
      <c r="WDV847" s="396"/>
      <c r="WDW847" s="396"/>
      <c r="WDX847" s="396"/>
      <c r="WDY847" s="396"/>
      <c r="WDZ847" s="396"/>
      <c r="WEA847" s="396"/>
      <c r="WEB847" s="396"/>
      <c r="WEC847" s="396"/>
      <c r="WED847" s="396"/>
      <c r="WEE847" s="396"/>
      <c r="WEF847" s="396"/>
      <c r="WEG847" s="396"/>
      <c r="WEH847" s="396"/>
      <c r="WEI847" s="396"/>
      <c r="WEJ847" s="396"/>
      <c r="WEK847" s="396"/>
      <c r="WEL847" s="396"/>
      <c r="WEM847" s="396"/>
      <c r="WEN847" s="396"/>
      <c r="WEO847" s="396"/>
      <c r="WEP847" s="396"/>
      <c r="WEQ847" s="396"/>
      <c r="WER847" s="396"/>
      <c r="WES847" s="396"/>
      <c r="WET847" s="396"/>
      <c r="WEU847" s="396"/>
      <c r="WEV847" s="396"/>
      <c r="WEW847" s="396"/>
      <c r="WEX847" s="396"/>
      <c r="WEY847" s="396"/>
      <c r="WEZ847" s="396"/>
      <c r="WFA847" s="396"/>
      <c r="WFB847" s="396"/>
      <c r="WFC847" s="396"/>
      <c r="WFD847" s="396"/>
      <c r="WFE847" s="396"/>
      <c r="WFF847" s="396"/>
      <c r="WFG847" s="396"/>
      <c r="WFH847" s="396"/>
      <c r="WFI847" s="396"/>
      <c r="WFJ847" s="396"/>
      <c r="WFK847" s="396"/>
      <c r="WFL847" s="396"/>
      <c r="WFM847" s="396"/>
      <c r="WFN847" s="396"/>
      <c r="WFO847" s="396"/>
      <c r="WFP847" s="396"/>
      <c r="WFQ847" s="396"/>
      <c r="WFR847" s="396"/>
      <c r="WFS847" s="396"/>
      <c r="WFT847" s="396"/>
      <c r="WFU847" s="396"/>
      <c r="WFV847" s="396"/>
      <c r="WFW847" s="396"/>
      <c r="WFX847" s="396"/>
      <c r="WFY847" s="396"/>
      <c r="WFZ847" s="396"/>
      <c r="WGA847" s="396"/>
      <c r="WGB847" s="396"/>
      <c r="WGC847" s="396"/>
      <c r="WGD847" s="396"/>
      <c r="WGE847" s="396"/>
      <c r="WGF847" s="396"/>
      <c r="WGG847" s="396"/>
      <c r="WGH847" s="396"/>
      <c r="WGI847" s="396"/>
      <c r="WGJ847" s="396"/>
      <c r="WGK847" s="396"/>
      <c r="WGL847" s="396"/>
      <c r="WGM847" s="396"/>
      <c r="WGN847" s="396"/>
      <c r="WGO847" s="396"/>
      <c r="WGP847" s="396"/>
      <c r="WGQ847" s="396"/>
      <c r="WGR847" s="396"/>
      <c r="WGS847" s="396"/>
      <c r="WGT847" s="396"/>
      <c r="WGU847" s="396"/>
      <c r="WGV847" s="396"/>
      <c r="WGW847" s="396"/>
      <c r="WGX847" s="396"/>
      <c r="WGY847" s="396"/>
      <c r="WGZ847" s="396"/>
      <c r="WHA847" s="396"/>
      <c r="WHB847" s="396"/>
      <c r="WHC847" s="396"/>
      <c r="WHD847" s="396"/>
      <c r="WHE847" s="396"/>
      <c r="WHF847" s="396"/>
      <c r="WHG847" s="396"/>
      <c r="WHH847" s="396"/>
      <c r="WHI847" s="396"/>
      <c r="WHJ847" s="396"/>
      <c r="WHK847" s="396"/>
      <c r="WHL847" s="396"/>
      <c r="WHM847" s="396"/>
      <c r="WHN847" s="396"/>
      <c r="WHO847" s="396"/>
      <c r="WHP847" s="396"/>
      <c r="WHQ847" s="396"/>
      <c r="WHR847" s="396"/>
      <c r="WHS847" s="396"/>
      <c r="WHT847" s="396"/>
      <c r="WHU847" s="396"/>
      <c r="WHV847" s="396"/>
      <c r="WHW847" s="396"/>
      <c r="WHX847" s="396"/>
      <c r="WHY847" s="396"/>
      <c r="WHZ847" s="396"/>
      <c r="WIA847" s="396"/>
      <c r="WIB847" s="396"/>
      <c r="WIC847" s="396"/>
      <c r="WID847" s="396"/>
      <c r="WIE847" s="396"/>
      <c r="WIF847" s="396"/>
      <c r="WIG847" s="396"/>
      <c r="WIH847" s="396"/>
      <c r="WII847" s="396"/>
      <c r="WIJ847" s="396"/>
      <c r="WIK847" s="396"/>
      <c r="WIL847" s="396"/>
      <c r="WIM847" s="396"/>
      <c r="WIN847" s="396"/>
      <c r="WIO847" s="396"/>
      <c r="WIP847" s="396"/>
      <c r="WIQ847" s="396"/>
      <c r="WIR847" s="396"/>
      <c r="WIS847" s="396"/>
      <c r="WIT847" s="396"/>
      <c r="WIU847" s="396"/>
      <c r="WIV847" s="396"/>
      <c r="WIW847" s="396"/>
      <c r="WIX847" s="396"/>
      <c r="WIY847" s="396"/>
      <c r="WIZ847" s="396"/>
      <c r="WJA847" s="396"/>
      <c r="WJB847" s="396"/>
      <c r="WJC847" s="396"/>
      <c r="WJD847" s="396"/>
      <c r="WJE847" s="396"/>
      <c r="WJF847" s="396"/>
      <c r="WJG847" s="396"/>
      <c r="WJH847" s="396"/>
      <c r="WJI847" s="396"/>
      <c r="WJJ847" s="396"/>
      <c r="WJK847" s="396"/>
      <c r="WJL847" s="396"/>
      <c r="WJM847" s="396"/>
      <c r="WJN847" s="396"/>
      <c r="WJO847" s="396"/>
      <c r="WJP847" s="396"/>
      <c r="WJQ847" s="396"/>
      <c r="WJR847" s="396"/>
      <c r="WJS847" s="396"/>
      <c r="WJT847" s="396"/>
      <c r="WJU847" s="396"/>
      <c r="WJV847" s="396"/>
      <c r="WJW847" s="396"/>
      <c r="WJX847" s="396"/>
      <c r="WJY847" s="396"/>
      <c r="WJZ847" s="396"/>
      <c r="WKA847" s="396"/>
      <c r="WKB847" s="396"/>
      <c r="WKC847" s="396"/>
      <c r="WKD847" s="396"/>
      <c r="WKE847" s="396"/>
      <c r="WKF847" s="396"/>
      <c r="WKG847" s="396"/>
      <c r="WKH847" s="396"/>
      <c r="WKI847" s="396"/>
      <c r="WKJ847" s="396"/>
      <c r="WKK847" s="396"/>
      <c r="WKL847" s="396"/>
      <c r="WKM847" s="396"/>
      <c r="WKN847" s="396"/>
      <c r="WKO847" s="396"/>
      <c r="WKP847" s="396"/>
      <c r="WKQ847" s="396"/>
      <c r="WKR847" s="396"/>
      <c r="WKS847" s="396"/>
      <c r="WKT847" s="396"/>
      <c r="WKU847" s="396"/>
      <c r="WKV847" s="396"/>
      <c r="WKW847" s="396"/>
      <c r="WKX847" s="396"/>
      <c r="WKY847" s="396"/>
      <c r="WKZ847" s="396"/>
      <c r="WLA847" s="396"/>
      <c r="WLB847" s="396"/>
      <c r="WLC847" s="396"/>
      <c r="WLD847" s="396"/>
      <c r="WLE847" s="396"/>
      <c r="WLF847" s="396"/>
      <c r="WLG847" s="396"/>
      <c r="WLH847" s="396"/>
      <c r="WLI847" s="396"/>
      <c r="WLJ847" s="396"/>
      <c r="WLK847" s="396"/>
      <c r="WLL847" s="396"/>
      <c r="WLM847" s="396"/>
      <c r="WLN847" s="396"/>
      <c r="WLO847" s="396"/>
      <c r="WLP847" s="396"/>
      <c r="WLQ847" s="396"/>
      <c r="WLR847" s="396"/>
      <c r="WLS847" s="396"/>
      <c r="WLT847" s="396"/>
      <c r="WLU847" s="396"/>
      <c r="WLV847" s="396"/>
      <c r="WLW847" s="396"/>
      <c r="WLX847" s="396"/>
      <c r="WLY847" s="396"/>
      <c r="WLZ847" s="396"/>
      <c r="WMA847" s="396"/>
      <c r="WMB847" s="396"/>
      <c r="WMC847" s="396"/>
      <c r="WMD847" s="396"/>
      <c r="WME847" s="396"/>
      <c r="WMF847" s="396"/>
      <c r="WMG847" s="396"/>
      <c r="WMH847" s="396"/>
      <c r="WMI847" s="396"/>
      <c r="WMJ847" s="396"/>
      <c r="WMK847" s="396"/>
      <c r="WML847" s="396"/>
      <c r="WMM847" s="396"/>
      <c r="WMN847" s="396"/>
      <c r="WMO847" s="396"/>
      <c r="WMP847" s="396"/>
      <c r="WMQ847" s="396"/>
      <c r="WMR847" s="396"/>
      <c r="WMS847" s="396"/>
      <c r="WMT847" s="396"/>
      <c r="WMU847" s="396"/>
      <c r="WMV847" s="396"/>
      <c r="WMW847" s="396"/>
      <c r="WMX847" s="396"/>
      <c r="WMY847" s="396"/>
      <c r="WMZ847" s="396"/>
      <c r="WNA847" s="396"/>
      <c r="WNB847" s="396"/>
      <c r="WNC847" s="396"/>
      <c r="WND847" s="396"/>
      <c r="WNE847" s="396"/>
      <c r="WNF847" s="396"/>
      <c r="WNG847" s="396"/>
      <c r="WNH847" s="396"/>
      <c r="WNI847" s="396"/>
      <c r="WNJ847" s="396"/>
      <c r="WNK847" s="396"/>
      <c r="WNL847" s="396"/>
      <c r="WNM847" s="396"/>
      <c r="WNN847" s="396"/>
      <c r="WNO847" s="396"/>
      <c r="WNP847" s="396"/>
      <c r="WNQ847" s="396"/>
      <c r="WNR847" s="396"/>
      <c r="WNS847" s="396"/>
      <c r="WNT847" s="396"/>
      <c r="WNU847" s="396"/>
      <c r="WNV847" s="396"/>
      <c r="WNW847" s="396"/>
      <c r="WNX847" s="396"/>
      <c r="WNY847" s="396"/>
      <c r="WNZ847" s="396"/>
      <c r="WOA847" s="396"/>
      <c r="WOB847" s="396"/>
      <c r="WOC847" s="396"/>
      <c r="WOD847" s="396"/>
      <c r="WOE847" s="396"/>
      <c r="WOF847" s="396"/>
      <c r="WOG847" s="396"/>
      <c r="WOH847" s="396"/>
      <c r="WOI847" s="396"/>
      <c r="WOJ847" s="396"/>
      <c r="WOK847" s="396"/>
      <c r="WOL847" s="396"/>
      <c r="WOM847" s="396"/>
      <c r="WON847" s="396"/>
      <c r="WOO847" s="396"/>
      <c r="WOP847" s="396"/>
      <c r="WOQ847" s="396"/>
      <c r="WOR847" s="396"/>
      <c r="WOS847" s="396"/>
      <c r="WOT847" s="396"/>
      <c r="WOU847" s="396"/>
      <c r="WOV847" s="396"/>
      <c r="WOW847" s="396"/>
      <c r="WOX847" s="396"/>
      <c r="WOY847" s="396"/>
      <c r="WOZ847" s="396"/>
      <c r="WPA847" s="396"/>
      <c r="WPB847" s="396"/>
      <c r="WPC847" s="396"/>
      <c r="WPD847" s="396"/>
      <c r="WPE847" s="396"/>
      <c r="WPF847" s="396"/>
      <c r="WPG847" s="396"/>
      <c r="WPH847" s="396"/>
      <c r="WPI847" s="396"/>
      <c r="WPJ847" s="396"/>
      <c r="WPK847" s="396"/>
      <c r="WPL847" s="396"/>
      <c r="WPM847" s="396"/>
      <c r="WPN847" s="396"/>
      <c r="WPO847" s="396"/>
      <c r="WPP847" s="396"/>
      <c r="WPQ847" s="396"/>
      <c r="WPR847" s="396"/>
      <c r="WPS847" s="396"/>
      <c r="WPT847" s="396"/>
      <c r="WPU847" s="396"/>
      <c r="WPV847" s="396"/>
      <c r="WPW847" s="396"/>
      <c r="WPX847" s="396"/>
      <c r="WPY847" s="396"/>
      <c r="WPZ847" s="396"/>
      <c r="WQA847" s="396"/>
      <c r="WQB847" s="396"/>
      <c r="WQC847" s="396"/>
      <c r="WQD847" s="396"/>
      <c r="WQE847" s="396"/>
      <c r="WQF847" s="396"/>
      <c r="WQG847" s="396"/>
      <c r="WQH847" s="396"/>
      <c r="WQI847" s="396"/>
      <c r="WQJ847" s="396"/>
      <c r="WQK847" s="396"/>
      <c r="WQL847" s="396"/>
      <c r="WQM847" s="396"/>
      <c r="WQN847" s="396"/>
      <c r="WQO847" s="396"/>
      <c r="WQP847" s="396"/>
      <c r="WQQ847" s="396"/>
      <c r="WQR847" s="396"/>
      <c r="WQS847" s="396"/>
      <c r="WQT847" s="396"/>
      <c r="WQU847" s="396"/>
      <c r="WQV847" s="396"/>
      <c r="WQW847" s="396"/>
      <c r="WQX847" s="396"/>
      <c r="WQY847" s="396"/>
      <c r="WQZ847" s="396"/>
      <c r="WRA847" s="396"/>
      <c r="WRB847" s="396"/>
      <c r="WRC847" s="396"/>
      <c r="WRD847" s="396"/>
      <c r="WRE847" s="396"/>
      <c r="WRF847" s="396"/>
      <c r="WRG847" s="396"/>
      <c r="WRH847" s="396"/>
      <c r="WRI847" s="396"/>
      <c r="WRJ847" s="396"/>
      <c r="WRK847" s="396"/>
      <c r="WRL847" s="396"/>
      <c r="WRM847" s="396"/>
      <c r="WRN847" s="396"/>
      <c r="WRO847" s="396"/>
      <c r="WRP847" s="396"/>
      <c r="WRQ847" s="396"/>
      <c r="WRR847" s="396"/>
      <c r="WRS847" s="396"/>
      <c r="WRT847" s="396"/>
      <c r="WRU847" s="396"/>
      <c r="WRV847" s="396"/>
      <c r="WRW847" s="396"/>
      <c r="WRX847" s="396"/>
      <c r="WRY847" s="396"/>
      <c r="WRZ847" s="396"/>
      <c r="WSA847" s="396"/>
      <c r="WSB847" s="396"/>
      <c r="WSC847" s="396"/>
      <c r="WSD847" s="396"/>
      <c r="WSE847" s="396"/>
      <c r="WSF847" s="396"/>
      <c r="WSG847" s="396"/>
      <c r="WSH847" s="396"/>
      <c r="WSI847" s="396"/>
      <c r="WSJ847" s="396"/>
      <c r="WSK847" s="396"/>
      <c r="WSL847" s="396"/>
      <c r="WSM847" s="396"/>
      <c r="WSN847" s="396"/>
      <c r="WSO847" s="396"/>
      <c r="WSP847" s="396"/>
      <c r="WSQ847" s="396"/>
      <c r="WSR847" s="396"/>
      <c r="WSS847" s="396"/>
      <c r="WST847" s="396"/>
      <c r="WSU847" s="396"/>
      <c r="WSV847" s="396"/>
      <c r="WSW847" s="396"/>
      <c r="WSX847" s="396"/>
      <c r="WSY847" s="396"/>
      <c r="WSZ847" s="396"/>
      <c r="WTA847" s="396"/>
      <c r="WTB847" s="396"/>
      <c r="WTC847" s="396"/>
      <c r="WTD847" s="396"/>
      <c r="WTE847" s="396"/>
      <c r="WTF847" s="396"/>
      <c r="WTG847" s="396"/>
      <c r="WTH847" s="396"/>
      <c r="WTI847" s="396"/>
      <c r="WTJ847" s="396"/>
      <c r="WTK847" s="396"/>
      <c r="WTL847" s="396"/>
      <c r="WTM847" s="396"/>
      <c r="WTN847" s="396"/>
      <c r="WTO847" s="396"/>
      <c r="WTP847" s="396"/>
      <c r="WTQ847" s="396"/>
      <c r="WTR847" s="396"/>
      <c r="WTS847" s="396"/>
      <c r="WTT847" s="396"/>
      <c r="WTU847" s="396"/>
      <c r="WTV847" s="396"/>
      <c r="WTW847" s="396"/>
      <c r="WTX847" s="396"/>
      <c r="WTY847" s="396"/>
      <c r="WTZ847" s="396"/>
      <c r="WUA847" s="396"/>
      <c r="WUB847" s="396"/>
      <c r="WUC847" s="396"/>
      <c r="WUD847" s="396"/>
      <c r="WUE847" s="396"/>
      <c r="WUF847" s="396"/>
      <c r="WUG847" s="396"/>
      <c r="WUH847" s="396"/>
      <c r="WUI847" s="396"/>
      <c r="WUJ847" s="396"/>
      <c r="WUK847" s="396"/>
      <c r="WUL847" s="396"/>
      <c r="WUM847" s="396"/>
      <c r="WUN847" s="396"/>
      <c r="WUO847" s="396"/>
      <c r="WUP847" s="396"/>
      <c r="WUQ847" s="396"/>
      <c r="WUR847" s="396"/>
      <c r="WUS847" s="396"/>
      <c r="WUT847" s="396"/>
      <c r="WUU847" s="396"/>
      <c r="WUV847" s="396"/>
      <c r="WUW847" s="396"/>
      <c r="WUX847" s="396"/>
      <c r="WUY847" s="396"/>
      <c r="WUZ847" s="396"/>
      <c r="WVA847" s="396"/>
      <c r="WVB847" s="396"/>
      <c r="WVC847" s="396"/>
      <c r="WVD847" s="396"/>
      <c r="WVE847" s="396"/>
      <c r="WVF847" s="396"/>
      <c r="WVG847" s="396"/>
      <c r="WVH847" s="396"/>
      <c r="WVI847" s="396"/>
      <c r="WVJ847" s="396"/>
      <c r="WVK847" s="396"/>
      <c r="WVL847" s="396"/>
      <c r="WVM847" s="396"/>
      <c r="WVN847" s="396"/>
      <c r="WVO847" s="396"/>
      <c r="WVP847" s="396"/>
      <c r="WVQ847" s="396"/>
      <c r="WVR847" s="396"/>
      <c r="WVS847" s="396"/>
      <c r="WVT847" s="396"/>
      <c r="WVU847" s="396"/>
      <c r="WVV847" s="396"/>
      <c r="WVW847" s="396"/>
      <c r="WVX847" s="396"/>
      <c r="WVY847" s="396"/>
      <c r="WVZ847" s="396"/>
      <c r="WWA847" s="396"/>
      <c r="WWB847" s="396"/>
      <c r="WWC847" s="396"/>
      <c r="WWD847" s="396"/>
      <c r="WWE847" s="396"/>
      <c r="WWF847" s="396"/>
      <c r="WWG847" s="396"/>
      <c r="WWH847" s="396"/>
      <c r="WWI847" s="396"/>
      <c r="WWJ847" s="396"/>
      <c r="WWK847" s="396"/>
      <c r="WWL847" s="396"/>
      <c r="WWM847" s="396"/>
      <c r="WWN847" s="396"/>
      <c r="WWO847" s="396"/>
      <c r="WWP847" s="396"/>
      <c r="WWQ847" s="396"/>
      <c r="WWR847" s="396"/>
      <c r="WWS847" s="396"/>
      <c r="WWT847" s="396"/>
      <c r="WWU847" s="396"/>
      <c r="WWV847" s="396"/>
      <c r="WWW847" s="396"/>
      <c r="WWX847" s="396"/>
      <c r="WWY847" s="396"/>
      <c r="WWZ847" s="396"/>
      <c r="WXA847" s="396"/>
      <c r="WXB847" s="396"/>
      <c r="WXC847" s="396"/>
      <c r="WXD847" s="396"/>
      <c r="WXE847" s="396"/>
      <c r="WXF847" s="396"/>
      <c r="WXG847" s="396"/>
      <c r="WXH847" s="396"/>
      <c r="WXI847" s="396"/>
      <c r="WXJ847" s="396"/>
      <c r="WXK847" s="396"/>
      <c r="WXL847" s="396"/>
      <c r="WXM847" s="396"/>
      <c r="WXN847" s="396"/>
      <c r="WXO847" s="396"/>
      <c r="WXP847" s="396"/>
      <c r="WXQ847" s="396"/>
      <c r="WXR847" s="396"/>
      <c r="WXS847" s="396"/>
      <c r="WXT847" s="396"/>
      <c r="WXU847" s="396"/>
      <c r="WXV847" s="396"/>
      <c r="WXW847" s="396"/>
      <c r="WXX847" s="396"/>
      <c r="WXY847" s="396"/>
      <c r="WXZ847" s="396"/>
      <c r="WYA847" s="396"/>
    </row>
    <row r="848" spans="1:16199" ht="35.25" x14ac:dyDescent="0.5">
      <c r="A848" s="318">
        <v>824</v>
      </c>
      <c r="C848" s="397">
        <v>2</v>
      </c>
      <c r="D848" s="375" t="s">
        <v>5058</v>
      </c>
      <c r="E848" s="355">
        <v>1961</v>
      </c>
      <c r="F848" s="355"/>
      <c r="G848" s="355" t="s">
        <v>17178</v>
      </c>
      <c r="H848" s="355">
        <v>4</v>
      </c>
      <c r="I848" s="355">
        <v>2</v>
      </c>
      <c r="J848" s="366">
        <v>1356.2</v>
      </c>
      <c r="K848" s="366">
        <v>1151.0999999999999</v>
      </c>
      <c r="L848" s="366">
        <v>1151.0999999999999</v>
      </c>
      <c r="M848" s="361">
        <v>80</v>
      </c>
      <c r="N848" s="355" t="s">
        <v>17038</v>
      </c>
      <c r="O848" s="355" t="s">
        <v>17054</v>
      </c>
      <c r="P848" s="358" t="s">
        <v>17313</v>
      </c>
      <c r="Q848" s="370">
        <v>4584360</v>
      </c>
      <c r="R848" s="373"/>
      <c r="S848" s="370">
        <v>3483812.67</v>
      </c>
      <c r="T848" s="370">
        <v>183358.56</v>
      </c>
      <c r="U848" s="370">
        <f t="shared" ref="U848:U858" si="475">Q848-S848-T848</f>
        <v>917188.77</v>
      </c>
      <c r="V848" s="356">
        <f t="shared" si="470"/>
        <v>3380.2978911664945</v>
      </c>
      <c r="W848" s="373">
        <v>4250.599793540775</v>
      </c>
    </row>
    <row r="849" spans="1:16199" ht="35.25" x14ac:dyDescent="0.5">
      <c r="A849" s="318">
        <v>825</v>
      </c>
      <c r="C849" s="397">
        <v>3</v>
      </c>
      <c r="D849" s="375" t="s">
        <v>5106</v>
      </c>
      <c r="E849" s="369">
        <v>1958</v>
      </c>
      <c r="F849" s="369"/>
      <c r="G849" s="355" t="s">
        <v>17178</v>
      </c>
      <c r="H849" s="369">
        <v>3</v>
      </c>
      <c r="I849" s="369">
        <v>4</v>
      </c>
      <c r="J849" s="370">
        <v>1768</v>
      </c>
      <c r="K849" s="370">
        <v>1236</v>
      </c>
      <c r="L849" s="370">
        <v>1236</v>
      </c>
      <c r="M849" s="361">
        <v>78</v>
      </c>
      <c r="N849" s="369" t="s">
        <v>17038</v>
      </c>
      <c r="O849" s="369" t="s">
        <v>17054</v>
      </c>
      <c r="P849" s="369" t="s">
        <v>17396</v>
      </c>
      <c r="Q849" s="370">
        <v>10770680</v>
      </c>
      <c r="R849" s="373"/>
      <c r="S849" s="370">
        <v>9014995.1600000001</v>
      </c>
      <c r="T849" s="370">
        <v>474473.43</v>
      </c>
      <c r="U849" s="370">
        <f t="shared" si="475"/>
        <v>1281211.4099999999</v>
      </c>
      <c r="V849" s="356">
        <f t="shared" si="470"/>
        <v>6092.0135746606338</v>
      </c>
      <c r="W849" s="373">
        <v>6347.3389638009057</v>
      </c>
    </row>
    <row r="850" spans="1:16199" ht="35.25" x14ac:dyDescent="0.5">
      <c r="A850" s="318">
        <v>826</v>
      </c>
      <c r="C850" s="397">
        <v>4</v>
      </c>
      <c r="D850" s="399" t="s">
        <v>6228</v>
      </c>
      <c r="E850" s="369">
        <v>1960</v>
      </c>
      <c r="F850" s="369"/>
      <c r="G850" s="355" t="s">
        <v>17178</v>
      </c>
      <c r="H850" s="369">
        <v>2</v>
      </c>
      <c r="I850" s="369">
        <v>2</v>
      </c>
      <c r="J850" s="370">
        <v>597.20000000000005</v>
      </c>
      <c r="K850" s="370">
        <v>526.75</v>
      </c>
      <c r="L850" s="370">
        <v>526.75</v>
      </c>
      <c r="M850" s="361">
        <v>42</v>
      </c>
      <c r="N850" s="369" t="s">
        <v>17038</v>
      </c>
      <c r="O850" s="369" t="s">
        <v>17054</v>
      </c>
      <c r="P850" s="369" t="s">
        <v>17396</v>
      </c>
      <c r="Q850" s="370">
        <v>5147181.88</v>
      </c>
      <c r="R850" s="373"/>
      <c r="S850" s="370">
        <v>4405228.72</v>
      </c>
      <c r="T850" s="370">
        <v>231868.29</v>
      </c>
      <c r="U850" s="370">
        <f t="shared" si="475"/>
        <v>510084.87000000011</v>
      </c>
      <c r="V850" s="356">
        <f t="shared" si="470"/>
        <v>8618.857803081044</v>
      </c>
      <c r="W850" s="373">
        <v>9027.48</v>
      </c>
    </row>
    <row r="851" spans="1:16199" ht="35.25" x14ac:dyDescent="0.5">
      <c r="A851" s="318">
        <v>827</v>
      </c>
      <c r="C851" s="397">
        <v>5</v>
      </c>
      <c r="D851" s="399" t="s">
        <v>181</v>
      </c>
      <c r="E851" s="369">
        <v>1947</v>
      </c>
      <c r="F851" s="369"/>
      <c r="G851" s="355" t="s">
        <v>17178</v>
      </c>
      <c r="H851" s="369">
        <v>3</v>
      </c>
      <c r="I851" s="369">
        <v>5</v>
      </c>
      <c r="J851" s="370">
        <v>2290.3000000000002</v>
      </c>
      <c r="K851" s="370">
        <v>1874.7</v>
      </c>
      <c r="L851" s="370">
        <v>1874.7</v>
      </c>
      <c r="M851" s="361">
        <v>125</v>
      </c>
      <c r="N851" s="369" t="s">
        <v>17038</v>
      </c>
      <c r="O851" s="369" t="s">
        <v>17054</v>
      </c>
      <c r="P851" s="369" t="s">
        <v>17367</v>
      </c>
      <c r="Q851" s="370">
        <v>12214720</v>
      </c>
      <c r="R851" s="373"/>
      <c r="S851" s="370">
        <v>10242512.73</v>
      </c>
      <c r="T851" s="370">
        <v>539646.98</v>
      </c>
      <c r="U851" s="370">
        <f t="shared" si="475"/>
        <v>1432560.2899999996</v>
      </c>
      <c r="V851" s="356">
        <f t="shared" si="470"/>
        <v>5333.2401868750812</v>
      </c>
      <c r="W851" s="373">
        <v>6759.375732436798</v>
      </c>
    </row>
    <row r="852" spans="1:16199" ht="35.25" x14ac:dyDescent="0.5">
      <c r="A852" s="318">
        <v>828</v>
      </c>
      <c r="C852" s="397">
        <v>6</v>
      </c>
      <c r="D852" s="399" t="s">
        <v>6839</v>
      </c>
      <c r="E852" s="369">
        <v>1967</v>
      </c>
      <c r="F852" s="369"/>
      <c r="G852" s="355" t="s">
        <v>17178</v>
      </c>
      <c r="H852" s="369">
        <v>2</v>
      </c>
      <c r="I852" s="369">
        <v>2</v>
      </c>
      <c r="J852" s="370">
        <v>725.1</v>
      </c>
      <c r="K852" s="370">
        <v>725.1</v>
      </c>
      <c r="L852" s="370">
        <v>725.1</v>
      </c>
      <c r="M852" s="361">
        <v>42</v>
      </c>
      <c r="N852" s="369" t="s">
        <v>17038</v>
      </c>
      <c r="O852" s="369" t="s">
        <v>17054</v>
      </c>
      <c r="P852" s="369" t="s">
        <v>17396</v>
      </c>
      <c r="Q852" s="370">
        <v>6239027.8300000001</v>
      </c>
      <c r="R852" s="373"/>
      <c r="S852" s="370">
        <v>5350147.3499999996</v>
      </c>
      <c r="T852" s="370">
        <v>282308.81</v>
      </c>
      <c r="U852" s="370">
        <f t="shared" si="475"/>
        <v>606571.67000000039</v>
      </c>
      <c r="V852" s="356">
        <f t="shared" si="470"/>
        <v>8604.3688180940553</v>
      </c>
      <c r="W852" s="373">
        <v>8753.5640303406417</v>
      </c>
    </row>
    <row r="853" spans="1:16199" ht="35.25" x14ac:dyDescent="0.5">
      <c r="A853" s="318">
        <v>829</v>
      </c>
      <c r="C853" s="397">
        <v>7</v>
      </c>
      <c r="D853" s="399" t="s">
        <v>6815</v>
      </c>
      <c r="E853" s="369">
        <v>1966</v>
      </c>
      <c r="F853" s="369"/>
      <c r="G853" s="355" t="s">
        <v>17178</v>
      </c>
      <c r="H853" s="369">
        <v>2</v>
      </c>
      <c r="I853" s="369">
        <v>2</v>
      </c>
      <c r="J853" s="370">
        <v>677.5</v>
      </c>
      <c r="K853" s="370">
        <v>389.6</v>
      </c>
      <c r="L853" s="370">
        <v>389.6</v>
      </c>
      <c r="M853" s="361">
        <v>40</v>
      </c>
      <c r="N853" s="369" t="s">
        <v>17038</v>
      </c>
      <c r="O853" s="369" t="s">
        <v>17054</v>
      </c>
      <c r="P853" s="369" t="s">
        <v>17396</v>
      </c>
      <c r="Q853" s="370">
        <v>5067104.12</v>
      </c>
      <c r="R853" s="373"/>
      <c r="S853" s="370">
        <v>4297684.68</v>
      </c>
      <c r="T853" s="370">
        <v>226707.67</v>
      </c>
      <c r="U853" s="370">
        <f t="shared" si="475"/>
        <v>542711.77000000037</v>
      </c>
      <c r="V853" s="356">
        <f t="shared" si="470"/>
        <v>7479.1204723247238</v>
      </c>
      <c r="W853" s="373">
        <v>8730.1795967527687</v>
      </c>
    </row>
    <row r="854" spans="1:16199" ht="35.25" x14ac:dyDescent="0.5">
      <c r="A854" s="318">
        <v>830</v>
      </c>
      <c r="C854" s="397">
        <v>8</v>
      </c>
      <c r="D854" s="399" t="s">
        <v>184</v>
      </c>
      <c r="E854" s="369">
        <v>1930</v>
      </c>
      <c r="F854" s="369"/>
      <c r="G854" s="355" t="s">
        <v>17178</v>
      </c>
      <c r="H854" s="369">
        <v>3</v>
      </c>
      <c r="I854" s="369">
        <v>3</v>
      </c>
      <c r="J854" s="370">
        <v>1289.5999999999999</v>
      </c>
      <c r="K854" s="370">
        <v>910</v>
      </c>
      <c r="L854" s="370">
        <v>910</v>
      </c>
      <c r="M854" s="361">
        <v>86</v>
      </c>
      <c r="N854" s="369" t="s">
        <v>17038</v>
      </c>
      <c r="O854" s="369" t="s">
        <v>17054</v>
      </c>
      <c r="P854" s="369" t="s">
        <v>17396</v>
      </c>
      <c r="Q854" s="370">
        <v>7561975.7599999998</v>
      </c>
      <c r="R854" s="373"/>
      <c r="S854" s="370">
        <v>6147582.1399999997</v>
      </c>
      <c r="T854" s="370">
        <v>325286.75</v>
      </c>
      <c r="U854" s="370">
        <f t="shared" si="475"/>
        <v>1089106.8700000001</v>
      </c>
      <c r="V854" s="356">
        <f t="shared" si="470"/>
        <v>5863.8149503722088</v>
      </c>
      <c r="W854" s="373">
        <v>6482.0911910669975</v>
      </c>
    </row>
    <row r="855" spans="1:16199" ht="35.25" x14ac:dyDescent="0.5">
      <c r="A855" s="318">
        <v>831</v>
      </c>
      <c r="C855" s="397">
        <v>9</v>
      </c>
      <c r="D855" s="399" t="s">
        <v>6721</v>
      </c>
      <c r="E855" s="369">
        <v>1959</v>
      </c>
      <c r="F855" s="369"/>
      <c r="G855" s="355" t="s">
        <v>17178</v>
      </c>
      <c r="H855" s="369">
        <v>2</v>
      </c>
      <c r="I855" s="369">
        <v>2</v>
      </c>
      <c r="J855" s="370">
        <v>672.8</v>
      </c>
      <c r="K855" s="370">
        <v>633.29999999999995</v>
      </c>
      <c r="L855" s="370">
        <v>633.29999999999995</v>
      </c>
      <c r="M855" s="361">
        <v>32</v>
      </c>
      <c r="N855" s="369" t="s">
        <v>17038</v>
      </c>
      <c r="O855" s="369" t="s">
        <v>17054</v>
      </c>
      <c r="P855" s="369" t="s">
        <v>17396</v>
      </c>
      <c r="Q855" s="370">
        <v>5311964.34</v>
      </c>
      <c r="R855" s="373"/>
      <c r="S855" s="370">
        <v>4568808.96</v>
      </c>
      <c r="T855" s="370">
        <v>240661.62</v>
      </c>
      <c r="U855" s="370">
        <f t="shared" si="475"/>
        <v>502493.75999999989</v>
      </c>
      <c r="V855" s="356">
        <f t="shared" si="470"/>
        <v>7895.309661117717</v>
      </c>
      <c r="W855" s="373">
        <v>8769.8668846611181</v>
      </c>
    </row>
    <row r="856" spans="1:16199" ht="35.25" x14ac:dyDescent="0.5">
      <c r="A856" s="318">
        <v>832</v>
      </c>
      <c r="C856" s="397">
        <v>10</v>
      </c>
      <c r="D856" s="399" t="s">
        <v>6785</v>
      </c>
      <c r="E856" s="369">
        <v>1960</v>
      </c>
      <c r="F856" s="369"/>
      <c r="G856" s="355" t="s">
        <v>17178</v>
      </c>
      <c r="H856" s="369">
        <v>3</v>
      </c>
      <c r="I856" s="369">
        <v>2</v>
      </c>
      <c r="J856" s="370">
        <v>1028.0999999999999</v>
      </c>
      <c r="K856" s="370">
        <v>963.49</v>
      </c>
      <c r="L856" s="370">
        <v>963.49</v>
      </c>
      <c r="M856" s="361">
        <v>36</v>
      </c>
      <c r="N856" s="369" t="s">
        <v>17038</v>
      </c>
      <c r="O856" s="369" t="s">
        <v>17054</v>
      </c>
      <c r="P856" s="369" t="s">
        <v>17367</v>
      </c>
      <c r="Q856" s="370">
        <v>5436615.9900000002</v>
      </c>
      <c r="R856" s="373"/>
      <c r="S856" s="370">
        <v>4423294.09</v>
      </c>
      <c r="T856" s="370">
        <v>233252.88</v>
      </c>
      <c r="U856" s="370">
        <f t="shared" si="475"/>
        <v>780069.02000000037</v>
      </c>
      <c r="V856" s="356">
        <f t="shared" si="470"/>
        <v>5288.0225561715797</v>
      </c>
      <c r="W856" s="373">
        <v>5812.4864390623488</v>
      </c>
    </row>
    <row r="857" spans="1:16199" ht="35.25" x14ac:dyDescent="0.5">
      <c r="A857" s="318">
        <v>833</v>
      </c>
      <c r="C857" s="397">
        <v>11</v>
      </c>
      <c r="D857" s="399" t="s">
        <v>1141</v>
      </c>
      <c r="E857" s="369">
        <v>1957</v>
      </c>
      <c r="F857" s="369"/>
      <c r="G857" s="355" t="s">
        <v>17178</v>
      </c>
      <c r="H857" s="369">
        <v>3</v>
      </c>
      <c r="I857" s="369">
        <v>4</v>
      </c>
      <c r="J857" s="370">
        <v>2391.6</v>
      </c>
      <c r="K857" s="370">
        <v>1546.4</v>
      </c>
      <c r="L857" s="370">
        <v>1546.4</v>
      </c>
      <c r="M857" s="361">
        <v>70</v>
      </c>
      <c r="N857" s="369" t="s">
        <v>17038</v>
      </c>
      <c r="O857" s="369" t="s">
        <v>17054</v>
      </c>
      <c r="P857" s="369" t="s">
        <v>17396</v>
      </c>
      <c r="Q857" s="370">
        <v>12020437.83</v>
      </c>
      <c r="R857" s="373"/>
      <c r="S857" s="370">
        <v>10014279.380000001</v>
      </c>
      <c r="T857" s="370">
        <v>529037.87</v>
      </c>
      <c r="U857" s="370">
        <f t="shared" si="475"/>
        <v>1477120.5799999991</v>
      </c>
      <c r="V857" s="356">
        <f t="shared" si="470"/>
        <v>5026.1071374811845</v>
      </c>
      <c r="W857" s="373">
        <v>5248.045137648437</v>
      </c>
    </row>
    <row r="858" spans="1:16199" ht="35.25" x14ac:dyDescent="0.5">
      <c r="A858" s="318">
        <v>834</v>
      </c>
      <c r="C858" s="397">
        <v>12</v>
      </c>
      <c r="D858" s="399" t="s">
        <v>4962</v>
      </c>
      <c r="E858" s="355">
        <v>1935</v>
      </c>
      <c r="F858" s="355"/>
      <c r="G858" s="355" t="s">
        <v>17178</v>
      </c>
      <c r="H858" s="355">
        <v>4</v>
      </c>
      <c r="I858" s="355">
        <v>2</v>
      </c>
      <c r="J858" s="366">
        <v>1566.2</v>
      </c>
      <c r="K858" s="366">
        <v>1429.2</v>
      </c>
      <c r="L858" s="366">
        <v>1350.32</v>
      </c>
      <c r="M858" s="367">
        <v>62</v>
      </c>
      <c r="N858" s="355" t="s">
        <v>17038</v>
      </c>
      <c r="O858" s="355" t="s">
        <v>17054</v>
      </c>
      <c r="P858" s="358" t="s">
        <v>17447</v>
      </c>
      <c r="Q858" s="370">
        <v>7123390</v>
      </c>
      <c r="R858" s="373"/>
      <c r="S858" s="370">
        <v>5876738.7699999996</v>
      </c>
      <c r="T858" s="370">
        <v>309302.03999999998</v>
      </c>
      <c r="U858" s="370">
        <f t="shared" si="475"/>
        <v>937349.19000000041</v>
      </c>
      <c r="V858" s="356">
        <f t="shared" si="470"/>
        <v>4548.1994636700292</v>
      </c>
      <c r="W858" s="373">
        <v>4624.7499221044573</v>
      </c>
    </row>
    <row r="859" spans="1:16199" s="394" customFormat="1" ht="35.25" x14ac:dyDescent="0.5">
      <c r="A859" s="318">
        <v>835</v>
      </c>
      <c r="C859" s="364" t="s">
        <v>342</v>
      </c>
      <c r="D859" s="383"/>
      <c r="E859" s="355" t="s">
        <v>17016</v>
      </c>
      <c r="F859" s="355" t="s">
        <v>17016</v>
      </c>
      <c r="G859" s="355" t="s">
        <v>17016</v>
      </c>
      <c r="H859" s="355" t="s">
        <v>17016</v>
      </c>
      <c r="I859" s="355" t="s">
        <v>17016</v>
      </c>
      <c r="J859" s="360">
        <f>J860</f>
        <v>1343.5</v>
      </c>
      <c r="K859" s="360">
        <f t="shared" ref="K859:M859" si="476">K860</f>
        <v>919.2</v>
      </c>
      <c r="L859" s="360">
        <f t="shared" si="476"/>
        <v>919.2</v>
      </c>
      <c r="M859" s="361">
        <f t="shared" si="476"/>
        <v>57</v>
      </c>
      <c r="N859" s="355" t="s">
        <v>17016</v>
      </c>
      <c r="O859" s="355" t="s">
        <v>17016</v>
      </c>
      <c r="P859" s="358" t="s">
        <v>17016</v>
      </c>
      <c r="Q859" s="362">
        <v>5747868.4900000002</v>
      </c>
      <c r="R859" s="362"/>
      <c r="S859" s="360">
        <f>S860</f>
        <v>4850776.84</v>
      </c>
      <c r="T859" s="360">
        <f>T860</f>
        <v>255304.04</v>
      </c>
      <c r="U859" s="360">
        <f>U860</f>
        <v>641787.61000000034</v>
      </c>
      <c r="V859" s="356">
        <f t="shared" si="470"/>
        <v>4278.2794864160778</v>
      </c>
      <c r="W859" s="373">
        <f>W860</f>
        <v>6181.6327502791219</v>
      </c>
      <c r="X859" s="396"/>
      <c r="Y859" s="396"/>
      <c r="Z859" s="396"/>
      <c r="AA859" s="396"/>
      <c r="AB859" s="396"/>
      <c r="AC859" s="396"/>
      <c r="AD859" s="396"/>
      <c r="AE859" s="396"/>
      <c r="AF859" s="396"/>
      <c r="AG859" s="396"/>
      <c r="AH859" s="396"/>
      <c r="AI859" s="396"/>
      <c r="AJ859" s="396"/>
      <c r="AK859" s="396"/>
      <c r="AL859" s="396"/>
      <c r="AM859" s="396"/>
      <c r="AN859" s="396"/>
      <c r="AO859" s="396"/>
      <c r="AP859" s="396"/>
      <c r="AQ859" s="396"/>
      <c r="AR859" s="396"/>
      <c r="AS859" s="396"/>
      <c r="AT859" s="396"/>
      <c r="AU859" s="396"/>
      <c r="AV859" s="396"/>
      <c r="AW859" s="396"/>
      <c r="AX859" s="396"/>
      <c r="AY859" s="396"/>
      <c r="AZ859" s="396"/>
      <c r="BA859" s="396"/>
      <c r="BB859" s="396"/>
      <c r="BC859" s="396"/>
      <c r="BD859" s="396"/>
      <c r="BE859" s="396"/>
      <c r="BF859" s="396"/>
      <c r="BG859" s="396"/>
      <c r="BH859" s="396"/>
      <c r="BI859" s="396"/>
      <c r="BJ859" s="396"/>
      <c r="BK859" s="396"/>
      <c r="BL859" s="396"/>
      <c r="BM859" s="396"/>
      <c r="BN859" s="396"/>
      <c r="BO859" s="396"/>
      <c r="BP859" s="396"/>
      <c r="BQ859" s="396"/>
      <c r="BR859" s="396"/>
      <c r="BS859" s="396"/>
      <c r="BT859" s="396"/>
      <c r="BU859" s="396"/>
      <c r="BV859" s="396"/>
      <c r="BW859" s="396"/>
      <c r="BX859" s="396"/>
      <c r="BY859" s="396"/>
      <c r="BZ859" s="396"/>
      <c r="CA859" s="396"/>
      <c r="CB859" s="396"/>
      <c r="CC859" s="396"/>
      <c r="CD859" s="396"/>
      <c r="CE859" s="396"/>
      <c r="CF859" s="396"/>
      <c r="CG859" s="396"/>
      <c r="CH859" s="396"/>
      <c r="CI859" s="396"/>
      <c r="CJ859" s="396"/>
      <c r="CK859" s="396"/>
      <c r="CL859" s="396"/>
      <c r="CM859" s="396"/>
      <c r="CN859" s="396"/>
      <c r="CO859" s="396"/>
      <c r="CP859" s="396"/>
      <c r="CQ859" s="396"/>
      <c r="CR859" s="396"/>
      <c r="CS859" s="396"/>
      <c r="CT859" s="396"/>
      <c r="CU859" s="396"/>
      <c r="CV859" s="396"/>
      <c r="CW859" s="396"/>
      <c r="CX859" s="396"/>
      <c r="CY859" s="396"/>
      <c r="CZ859" s="396"/>
      <c r="DA859" s="396"/>
      <c r="DB859" s="396"/>
      <c r="DC859" s="396"/>
      <c r="DD859" s="396"/>
      <c r="DE859" s="396"/>
      <c r="DF859" s="396"/>
      <c r="DG859" s="396"/>
      <c r="DH859" s="396"/>
      <c r="DI859" s="396"/>
      <c r="DJ859" s="396"/>
      <c r="DK859" s="396"/>
      <c r="DL859" s="396"/>
      <c r="DM859" s="396"/>
      <c r="DN859" s="396"/>
      <c r="DO859" s="396"/>
      <c r="DP859" s="396"/>
      <c r="DQ859" s="396"/>
      <c r="DR859" s="396"/>
      <c r="DS859" s="396"/>
      <c r="DT859" s="396"/>
      <c r="DU859" s="396"/>
      <c r="DV859" s="396"/>
      <c r="DW859" s="396"/>
      <c r="DX859" s="396"/>
      <c r="DY859" s="396"/>
      <c r="DZ859" s="396"/>
      <c r="EA859" s="396"/>
      <c r="EB859" s="396"/>
      <c r="EC859" s="396"/>
      <c r="ED859" s="396"/>
      <c r="EE859" s="396"/>
      <c r="EF859" s="396"/>
      <c r="EG859" s="396"/>
      <c r="EH859" s="396"/>
      <c r="EI859" s="396"/>
      <c r="EJ859" s="396"/>
      <c r="EK859" s="396"/>
      <c r="EL859" s="396"/>
      <c r="EM859" s="396"/>
      <c r="EN859" s="396"/>
      <c r="EO859" s="396"/>
      <c r="EP859" s="396"/>
      <c r="EQ859" s="396"/>
      <c r="ER859" s="396"/>
      <c r="ES859" s="396"/>
      <c r="ET859" s="396"/>
      <c r="EU859" s="396"/>
      <c r="EV859" s="396"/>
      <c r="EW859" s="396"/>
      <c r="EX859" s="396"/>
      <c r="EY859" s="396"/>
      <c r="EZ859" s="396"/>
      <c r="FA859" s="396"/>
      <c r="FB859" s="396"/>
      <c r="FC859" s="396"/>
      <c r="FD859" s="396"/>
      <c r="FE859" s="396"/>
      <c r="FF859" s="396"/>
      <c r="FG859" s="396"/>
      <c r="FH859" s="396"/>
      <c r="FI859" s="396"/>
      <c r="FJ859" s="396"/>
      <c r="FK859" s="396"/>
      <c r="FL859" s="396"/>
      <c r="FM859" s="396"/>
      <c r="FN859" s="396"/>
      <c r="FO859" s="396"/>
      <c r="FP859" s="396"/>
      <c r="FQ859" s="396"/>
      <c r="FR859" s="396"/>
      <c r="FS859" s="396"/>
      <c r="FT859" s="396"/>
      <c r="FU859" s="396"/>
      <c r="FV859" s="396"/>
      <c r="FW859" s="396"/>
      <c r="FX859" s="396"/>
      <c r="FY859" s="396"/>
      <c r="FZ859" s="396"/>
      <c r="GA859" s="396"/>
      <c r="GB859" s="396"/>
      <c r="GC859" s="396"/>
      <c r="GD859" s="396"/>
      <c r="GE859" s="396"/>
      <c r="GF859" s="396"/>
      <c r="GG859" s="396"/>
      <c r="GH859" s="396"/>
      <c r="GI859" s="396"/>
      <c r="GJ859" s="396"/>
      <c r="GK859" s="396"/>
      <c r="GL859" s="396"/>
      <c r="GM859" s="396"/>
      <c r="GN859" s="396"/>
      <c r="GO859" s="396"/>
      <c r="GP859" s="396"/>
      <c r="GQ859" s="396"/>
      <c r="GR859" s="396"/>
      <c r="GS859" s="396"/>
      <c r="GT859" s="396"/>
      <c r="GU859" s="396"/>
      <c r="GV859" s="396"/>
      <c r="GW859" s="396"/>
      <c r="GX859" s="396"/>
      <c r="GY859" s="396"/>
      <c r="GZ859" s="396"/>
      <c r="HA859" s="396"/>
      <c r="HB859" s="396"/>
      <c r="HC859" s="396"/>
      <c r="HD859" s="396"/>
      <c r="HE859" s="396"/>
      <c r="HF859" s="396"/>
      <c r="HG859" s="396"/>
      <c r="HH859" s="396"/>
      <c r="HI859" s="396"/>
      <c r="HJ859" s="396"/>
      <c r="HK859" s="396"/>
      <c r="HL859" s="396"/>
      <c r="HM859" s="396"/>
      <c r="HN859" s="396"/>
      <c r="HO859" s="396"/>
      <c r="HP859" s="396"/>
      <c r="HQ859" s="396"/>
      <c r="HR859" s="396"/>
      <c r="HS859" s="396"/>
      <c r="HT859" s="396"/>
      <c r="HU859" s="396"/>
      <c r="HV859" s="396"/>
      <c r="HW859" s="396"/>
      <c r="HX859" s="396"/>
      <c r="HY859" s="396"/>
      <c r="HZ859" s="396"/>
      <c r="IA859" s="396"/>
      <c r="IB859" s="396"/>
      <c r="IC859" s="396"/>
      <c r="ID859" s="396"/>
      <c r="IE859" s="396"/>
      <c r="IF859" s="396"/>
      <c r="IG859" s="396"/>
      <c r="IH859" s="396"/>
      <c r="II859" s="396"/>
      <c r="IJ859" s="396"/>
      <c r="IK859" s="396"/>
      <c r="IL859" s="396"/>
      <c r="IM859" s="396"/>
      <c r="IN859" s="396"/>
      <c r="IO859" s="396"/>
      <c r="IP859" s="396"/>
      <c r="IQ859" s="396"/>
      <c r="IR859" s="396"/>
      <c r="IS859" s="396"/>
      <c r="IT859" s="396"/>
      <c r="IU859" s="396"/>
      <c r="IV859" s="396"/>
      <c r="IW859" s="396"/>
      <c r="IX859" s="396"/>
      <c r="IY859" s="396"/>
      <c r="IZ859" s="396"/>
      <c r="JA859" s="396"/>
      <c r="JB859" s="396"/>
      <c r="JC859" s="396"/>
      <c r="JD859" s="396"/>
      <c r="JE859" s="396"/>
      <c r="JF859" s="396"/>
      <c r="JG859" s="396"/>
      <c r="JH859" s="396"/>
      <c r="JI859" s="396"/>
      <c r="JJ859" s="396"/>
      <c r="JK859" s="396"/>
      <c r="JL859" s="396"/>
      <c r="JM859" s="396"/>
      <c r="JN859" s="396"/>
      <c r="JO859" s="396"/>
      <c r="JP859" s="396"/>
      <c r="JQ859" s="396"/>
      <c r="JR859" s="396"/>
      <c r="JS859" s="396"/>
      <c r="JT859" s="396"/>
      <c r="JU859" s="396"/>
      <c r="JV859" s="396"/>
      <c r="JW859" s="396"/>
      <c r="JX859" s="396"/>
      <c r="JY859" s="396"/>
      <c r="JZ859" s="396"/>
      <c r="KA859" s="396"/>
      <c r="KB859" s="396"/>
      <c r="KC859" s="396"/>
      <c r="KD859" s="396"/>
      <c r="KE859" s="396"/>
      <c r="KF859" s="396"/>
      <c r="KG859" s="396"/>
      <c r="KH859" s="396"/>
      <c r="KI859" s="396"/>
      <c r="KJ859" s="396"/>
      <c r="KK859" s="396"/>
      <c r="KL859" s="396"/>
      <c r="KM859" s="396"/>
      <c r="KN859" s="396"/>
      <c r="KO859" s="396"/>
      <c r="KP859" s="396"/>
      <c r="KQ859" s="396"/>
      <c r="KR859" s="396"/>
      <c r="KS859" s="396"/>
      <c r="KT859" s="396"/>
      <c r="KU859" s="396"/>
      <c r="KV859" s="396"/>
      <c r="KW859" s="396"/>
      <c r="KX859" s="396"/>
      <c r="KY859" s="396"/>
      <c r="KZ859" s="396"/>
      <c r="LA859" s="396"/>
      <c r="LB859" s="396"/>
      <c r="LC859" s="396"/>
      <c r="LD859" s="396"/>
      <c r="LE859" s="396"/>
      <c r="LF859" s="396"/>
      <c r="LG859" s="396"/>
      <c r="LH859" s="396"/>
      <c r="LI859" s="396"/>
      <c r="LJ859" s="396"/>
      <c r="LK859" s="396"/>
      <c r="LL859" s="396"/>
      <c r="LM859" s="396"/>
      <c r="LN859" s="396"/>
      <c r="LO859" s="396"/>
      <c r="LP859" s="396"/>
      <c r="LQ859" s="396"/>
      <c r="LR859" s="396"/>
      <c r="LS859" s="396"/>
      <c r="LT859" s="396"/>
      <c r="LU859" s="396"/>
      <c r="LV859" s="396"/>
      <c r="LW859" s="396"/>
      <c r="LX859" s="396"/>
      <c r="LY859" s="396"/>
      <c r="LZ859" s="396"/>
      <c r="MA859" s="396"/>
      <c r="MB859" s="396"/>
      <c r="MC859" s="396"/>
      <c r="MD859" s="396"/>
      <c r="ME859" s="396"/>
      <c r="MF859" s="396"/>
      <c r="MG859" s="396"/>
      <c r="MH859" s="396"/>
      <c r="MI859" s="396"/>
      <c r="MJ859" s="396"/>
      <c r="MK859" s="396"/>
      <c r="ML859" s="396"/>
      <c r="MM859" s="396"/>
      <c r="MN859" s="396"/>
      <c r="MO859" s="396"/>
      <c r="MP859" s="396"/>
      <c r="MQ859" s="396"/>
      <c r="MR859" s="396"/>
      <c r="MS859" s="396"/>
      <c r="MT859" s="396"/>
      <c r="MU859" s="396"/>
      <c r="MV859" s="396"/>
      <c r="MW859" s="396"/>
      <c r="MX859" s="396"/>
      <c r="MY859" s="396"/>
      <c r="MZ859" s="396"/>
      <c r="NA859" s="396"/>
      <c r="NB859" s="396"/>
      <c r="NC859" s="396"/>
      <c r="ND859" s="396"/>
      <c r="NE859" s="396"/>
      <c r="NF859" s="396"/>
      <c r="NG859" s="396"/>
      <c r="NH859" s="396"/>
      <c r="NI859" s="396"/>
      <c r="NJ859" s="396"/>
      <c r="NK859" s="396"/>
      <c r="NL859" s="396"/>
      <c r="NM859" s="396"/>
      <c r="NN859" s="396"/>
      <c r="NO859" s="396"/>
      <c r="NP859" s="396"/>
      <c r="NQ859" s="396"/>
      <c r="NR859" s="396"/>
      <c r="NS859" s="396"/>
      <c r="NT859" s="396"/>
      <c r="NU859" s="396"/>
      <c r="NV859" s="396"/>
      <c r="NW859" s="396"/>
      <c r="NX859" s="396"/>
      <c r="NY859" s="396"/>
      <c r="NZ859" s="396"/>
      <c r="OA859" s="396"/>
      <c r="OB859" s="396"/>
      <c r="OC859" s="396"/>
      <c r="OD859" s="396"/>
      <c r="OE859" s="396"/>
      <c r="OF859" s="396"/>
      <c r="OG859" s="396"/>
      <c r="OH859" s="396"/>
      <c r="OI859" s="396"/>
      <c r="OJ859" s="396"/>
      <c r="OK859" s="396"/>
      <c r="OL859" s="396"/>
      <c r="OM859" s="396"/>
      <c r="ON859" s="396"/>
      <c r="OO859" s="396"/>
      <c r="OP859" s="396"/>
      <c r="OQ859" s="396"/>
      <c r="OR859" s="396"/>
      <c r="OS859" s="396"/>
      <c r="OT859" s="396"/>
      <c r="OU859" s="396"/>
      <c r="OV859" s="396"/>
      <c r="OW859" s="396"/>
      <c r="OX859" s="396"/>
      <c r="OY859" s="396"/>
      <c r="OZ859" s="396"/>
      <c r="PA859" s="396"/>
      <c r="PB859" s="396"/>
      <c r="PC859" s="396"/>
      <c r="PD859" s="396"/>
      <c r="PE859" s="396"/>
      <c r="PF859" s="396"/>
      <c r="PG859" s="396"/>
      <c r="PH859" s="396"/>
      <c r="PI859" s="396"/>
      <c r="PJ859" s="396"/>
      <c r="PK859" s="396"/>
      <c r="PL859" s="396"/>
      <c r="PM859" s="396"/>
      <c r="PN859" s="396"/>
      <c r="PO859" s="396"/>
      <c r="PP859" s="396"/>
      <c r="PQ859" s="396"/>
      <c r="PR859" s="396"/>
      <c r="PS859" s="396"/>
      <c r="PT859" s="396"/>
      <c r="PU859" s="396"/>
      <c r="PV859" s="396"/>
      <c r="PW859" s="396"/>
      <c r="PX859" s="396"/>
      <c r="PY859" s="396"/>
      <c r="PZ859" s="396"/>
      <c r="QA859" s="396"/>
      <c r="QB859" s="396"/>
      <c r="QC859" s="396"/>
      <c r="QD859" s="396"/>
      <c r="QE859" s="396"/>
      <c r="QF859" s="396"/>
      <c r="QG859" s="396"/>
      <c r="QH859" s="396"/>
      <c r="QI859" s="396"/>
      <c r="QJ859" s="396"/>
      <c r="QK859" s="396"/>
      <c r="QL859" s="396"/>
      <c r="QM859" s="396"/>
      <c r="QN859" s="396"/>
      <c r="QO859" s="396"/>
      <c r="QP859" s="396"/>
      <c r="QQ859" s="396"/>
      <c r="QR859" s="396"/>
      <c r="QS859" s="396"/>
      <c r="QT859" s="396"/>
      <c r="QU859" s="396"/>
      <c r="QV859" s="396"/>
      <c r="QW859" s="396"/>
      <c r="QX859" s="396"/>
      <c r="QY859" s="396"/>
      <c r="QZ859" s="396"/>
      <c r="RA859" s="396"/>
      <c r="RB859" s="396"/>
      <c r="RC859" s="396"/>
      <c r="RD859" s="396"/>
      <c r="RE859" s="396"/>
      <c r="RF859" s="396"/>
      <c r="RG859" s="396"/>
      <c r="RH859" s="396"/>
      <c r="RI859" s="396"/>
      <c r="RJ859" s="396"/>
      <c r="RK859" s="396"/>
      <c r="RL859" s="396"/>
      <c r="RM859" s="396"/>
      <c r="RN859" s="396"/>
      <c r="RO859" s="396"/>
      <c r="RP859" s="396"/>
      <c r="RQ859" s="396"/>
      <c r="RR859" s="396"/>
      <c r="RS859" s="396"/>
      <c r="RT859" s="396"/>
      <c r="RU859" s="396"/>
      <c r="RV859" s="396"/>
      <c r="RW859" s="396"/>
      <c r="RX859" s="396"/>
      <c r="RY859" s="396"/>
      <c r="RZ859" s="396"/>
      <c r="SA859" s="396"/>
      <c r="SB859" s="396"/>
      <c r="SC859" s="396"/>
      <c r="SD859" s="396"/>
      <c r="SE859" s="396"/>
      <c r="SF859" s="396"/>
      <c r="SG859" s="396"/>
      <c r="SH859" s="396"/>
      <c r="SI859" s="396"/>
      <c r="SJ859" s="396"/>
      <c r="SK859" s="396"/>
      <c r="SL859" s="396"/>
      <c r="SM859" s="396"/>
      <c r="SN859" s="396"/>
      <c r="SO859" s="396"/>
      <c r="SP859" s="396"/>
      <c r="SQ859" s="396"/>
      <c r="SR859" s="396"/>
      <c r="SS859" s="396"/>
      <c r="ST859" s="396"/>
      <c r="SU859" s="396"/>
      <c r="SV859" s="396"/>
      <c r="SW859" s="396"/>
      <c r="SX859" s="396"/>
      <c r="SY859" s="396"/>
      <c r="SZ859" s="396"/>
      <c r="TA859" s="396"/>
      <c r="TB859" s="396"/>
      <c r="TC859" s="396"/>
      <c r="TD859" s="396"/>
      <c r="TE859" s="396"/>
      <c r="TF859" s="396"/>
      <c r="TG859" s="396"/>
      <c r="TH859" s="396"/>
      <c r="TI859" s="396"/>
      <c r="TJ859" s="396"/>
      <c r="TK859" s="396"/>
      <c r="TL859" s="396"/>
      <c r="TM859" s="396"/>
      <c r="TN859" s="396"/>
      <c r="TO859" s="396"/>
      <c r="TP859" s="396"/>
      <c r="TQ859" s="396"/>
      <c r="TR859" s="396"/>
      <c r="TS859" s="396"/>
      <c r="TT859" s="396"/>
      <c r="TU859" s="396"/>
      <c r="TV859" s="396"/>
      <c r="TW859" s="396"/>
      <c r="TX859" s="396"/>
      <c r="TY859" s="396"/>
      <c r="TZ859" s="396"/>
      <c r="UA859" s="396"/>
      <c r="UB859" s="396"/>
      <c r="UC859" s="396"/>
      <c r="UD859" s="396"/>
      <c r="UE859" s="396"/>
      <c r="UF859" s="396"/>
      <c r="UG859" s="396"/>
      <c r="UH859" s="396"/>
      <c r="UI859" s="396"/>
      <c r="UJ859" s="396"/>
      <c r="UK859" s="396"/>
      <c r="UL859" s="396"/>
      <c r="UM859" s="396"/>
      <c r="UN859" s="396"/>
      <c r="UO859" s="396"/>
      <c r="UP859" s="396"/>
      <c r="UQ859" s="396"/>
      <c r="UR859" s="396"/>
      <c r="US859" s="396"/>
      <c r="UT859" s="396"/>
      <c r="UU859" s="396"/>
      <c r="UV859" s="396"/>
      <c r="UW859" s="396"/>
      <c r="UX859" s="396"/>
      <c r="UY859" s="396"/>
      <c r="UZ859" s="396"/>
      <c r="VA859" s="396"/>
      <c r="VB859" s="396"/>
      <c r="VC859" s="396"/>
      <c r="VD859" s="396"/>
      <c r="VE859" s="396"/>
      <c r="VF859" s="396"/>
      <c r="VG859" s="396"/>
      <c r="VH859" s="396"/>
      <c r="VI859" s="396"/>
      <c r="VJ859" s="396"/>
      <c r="VK859" s="396"/>
      <c r="VL859" s="396"/>
      <c r="VM859" s="396"/>
      <c r="VN859" s="396"/>
      <c r="VO859" s="396"/>
      <c r="VP859" s="396"/>
      <c r="VQ859" s="396"/>
      <c r="VR859" s="396"/>
      <c r="VS859" s="396"/>
      <c r="VT859" s="396"/>
      <c r="VU859" s="396"/>
      <c r="VV859" s="396"/>
      <c r="VW859" s="396"/>
      <c r="VX859" s="396"/>
      <c r="VY859" s="396"/>
      <c r="VZ859" s="396"/>
      <c r="WA859" s="396"/>
      <c r="WB859" s="396"/>
      <c r="WC859" s="396"/>
      <c r="WD859" s="396"/>
      <c r="WE859" s="396"/>
      <c r="WF859" s="396"/>
      <c r="WG859" s="396"/>
      <c r="WH859" s="396"/>
      <c r="WI859" s="396"/>
      <c r="WJ859" s="396"/>
      <c r="WK859" s="396"/>
      <c r="WL859" s="396"/>
      <c r="WM859" s="396"/>
      <c r="WN859" s="396"/>
      <c r="WO859" s="396"/>
      <c r="WP859" s="396"/>
      <c r="WQ859" s="396"/>
      <c r="WR859" s="396"/>
      <c r="WS859" s="396"/>
      <c r="WT859" s="396"/>
      <c r="WU859" s="396"/>
      <c r="WV859" s="396"/>
      <c r="WW859" s="396"/>
      <c r="WX859" s="396"/>
      <c r="WY859" s="396"/>
      <c r="WZ859" s="396"/>
      <c r="XA859" s="396"/>
      <c r="XB859" s="396"/>
      <c r="XC859" s="396"/>
      <c r="XD859" s="396"/>
      <c r="XE859" s="396"/>
      <c r="XF859" s="396"/>
      <c r="XG859" s="396"/>
      <c r="XH859" s="396"/>
      <c r="XI859" s="396"/>
      <c r="XJ859" s="396"/>
      <c r="XK859" s="396"/>
      <c r="XL859" s="396"/>
      <c r="XM859" s="396"/>
      <c r="XN859" s="396"/>
      <c r="XO859" s="396"/>
      <c r="XP859" s="396"/>
      <c r="XQ859" s="396"/>
      <c r="XR859" s="396"/>
      <c r="XS859" s="396"/>
      <c r="XT859" s="396"/>
      <c r="XU859" s="396"/>
      <c r="XV859" s="396"/>
      <c r="XW859" s="396"/>
      <c r="XX859" s="396"/>
      <c r="XY859" s="396"/>
      <c r="XZ859" s="396"/>
      <c r="YA859" s="396"/>
      <c r="YB859" s="396"/>
      <c r="YC859" s="396"/>
      <c r="YD859" s="396"/>
      <c r="YE859" s="396"/>
      <c r="YF859" s="396"/>
      <c r="YG859" s="396"/>
      <c r="YH859" s="396"/>
      <c r="YI859" s="396"/>
      <c r="YJ859" s="396"/>
      <c r="YK859" s="396"/>
      <c r="YL859" s="396"/>
      <c r="YM859" s="396"/>
      <c r="YN859" s="396"/>
      <c r="YO859" s="396"/>
      <c r="YP859" s="396"/>
      <c r="YQ859" s="396"/>
      <c r="YR859" s="396"/>
      <c r="YS859" s="396"/>
      <c r="YT859" s="396"/>
      <c r="YU859" s="396"/>
      <c r="YV859" s="396"/>
      <c r="YW859" s="396"/>
      <c r="YX859" s="396"/>
      <c r="YY859" s="396"/>
      <c r="YZ859" s="396"/>
      <c r="ZA859" s="396"/>
      <c r="ZB859" s="396"/>
      <c r="ZC859" s="396"/>
      <c r="ZD859" s="396"/>
      <c r="ZE859" s="396"/>
      <c r="ZF859" s="396"/>
      <c r="ZG859" s="396"/>
      <c r="ZH859" s="396"/>
      <c r="ZI859" s="396"/>
      <c r="ZJ859" s="396"/>
      <c r="ZK859" s="396"/>
      <c r="ZL859" s="396"/>
      <c r="ZM859" s="396"/>
      <c r="ZN859" s="396"/>
      <c r="ZO859" s="396"/>
      <c r="ZP859" s="396"/>
      <c r="ZQ859" s="396"/>
      <c r="ZR859" s="396"/>
      <c r="ZS859" s="396"/>
      <c r="ZT859" s="396"/>
      <c r="ZU859" s="396"/>
      <c r="ZV859" s="396"/>
      <c r="ZW859" s="396"/>
      <c r="ZX859" s="396"/>
      <c r="ZY859" s="396"/>
      <c r="ZZ859" s="396"/>
      <c r="AAA859" s="396"/>
      <c r="AAB859" s="396"/>
      <c r="AAC859" s="396"/>
      <c r="AAD859" s="396"/>
      <c r="AAE859" s="396"/>
      <c r="AAF859" s="396"/>
      <c r="AAG859" s="396"/>
      <c r="AAH859" s="396"/>
      <c r="AAI859" s="396"/>
      <c r="AAJ859" s="396"/>
      <c r="AAK859" s="396"/>
      <c r="AAL859" s="396"/>
      <c r="AAM859" s="396"/>
      <c r="AAN859" s="396"/>
      <c r="AAO859" s="396"/>
      <c r="AAP859" s="396"/>
      <c r="AAQ859" s="396"/>
      <c r="AAR859" s="396"/>
      <c r="AAS859" s="396"/>
      <c r="AAT859" s="396"/>
      <c r="AAU859" s="396"/>
      <c r="AAV859" s="396"/>
      <c r="AAW859" s="396"/>
      <c r="AAX859" s="396"/>
      <c r="AAY859" s="396"/>
      <c r="AAZ859" s="396"/>
      <c r="ABA859" s="396"/>
      <c r="ABB859" s="396"/>
      <c r="ABC859" s="396"/>
      <c r="ABD859" s="396"/>
      <c r="ABE859" s="396"/>
      <c r="ABF859" s="396"/>
      <c r="ABG859" s="396"/>
      <c r="ABH859" s="396"/>
      <c r="ABI859" s="396"/>
      <c r="ABJ859" s="396"/>
      <c r="ABK859" s="396"/>
      <c r="ABL859" s="396"/>
      <c r="ABM859" s="396"/>
      <c r="ABN859" s="396"/>
      <c r="ABO859" s="396"/>
      <c r="ABP859" s="396"/>
      <c r="ABQ859" s="396"/>
      <c r="ABR859" s="396"/>
      <c r="ABS859" s="396"/>
      <c r="ABT859" s="396"/>
      <c r="ABU859" s="396"/>
      <c r="ABV859" s="396"/>
      <c r="ABW859" s="396"/>
      <c r="ABX859" s="396"/>
      <c r="ABY859" s="396"/>
      <c r="ABZ859" s="396"/>
      <c r="ACA859" s="396"/>
      <c r="ACB859" s="396"/>
      <c r="ACC859" s="396"/>
      <c r="ACD859" s="396"/>
      <c r="ACE859" s="396"/>
      <c r="ACF859" s="396"/>
      <c r="ACG859" s="396"/>
      <c r="ACH859" s="396"/>
      <c r="ACI859" s="396"/>
      <c r="ACJ859" s="396"/>
      <c r="ACK859" s="396"/>
      <c r="ACL859" s="396"/>
      <c r="ACM859" s="396"/>
      <c r="ACN859" s="396"/>
      <c r="ACO859" s="396"/>
      <c r="ACP859" s="396"/>
      <c r="ACQ859" s="396"/>
      <c r="ACR859" s="396"/>
      <c r="ACS859" s="396"/>
      <c r="ACT859" s="396"/>
      <c r="ACU859" s="396"/>
      <c r="ACV859" s="396"/>
      <c r="ACW859" s="396"/>
      <c r="ACX859" s="396"/>
      <c r="ACY859" s="396"/>
      <c r="ACZ859" s="396"/>
      <c r="ADA859" s="396"/>
      <c r="ADB859" s="396"/>
      <c r="ADC859" s="396"/>
      <c r="ADD859" s="396"/>
      <c r="ADE859" s="396"/>
      <c r="ADF859" s="396"/>
      <c r="ADG859" s="396"/>
      <c r="ADH859" s="396"/>
      <c r="ADI859" s="396"/>
      <c r="ADJ859" s="396"/>
      <c r="ADK859" s="396"/>
      <c r="ADL859" s="396"/>
      <c r="ADM859" s="396"/>
      <c r="ADN859" s="396"/>
      <c r="ADO859" s="396"/>
      <c r="ADP859" s="396"/>
      <c r="ADQ859" s="396"/>
      <c r="ADR859" s="396"/>
      <c r="ADS859" s="396"/>
      <c r="ADT859" s="396"/>
      <c r="ADU859" s="396"/>
      <c r="ADV859" s="396"/>
      <c r="ADW859" s="396"/>
      <c r="ADX859" s="396"/>
      <c r="ADY859" s="396"/>
      <c r="ADZ859" s="396"/>
      <c r="AEA859" s="396"/>
      <c r="AEB859" s="396"/>
      <c r="AEC859" s="396"/>
      <c r="AED859" s="396"/>
      <c r="AEE859" s="396"/>
      <c r="AEF859" s="396"/>
      <c r="AEG859" s="396"/>
      <c r="AEH859" s="396"/>
      <c r="AEI859" s="396"/>
      <c r="AEJ859" s="396"/>
      <c r="AEK859" s="396"/>
      <c r="AEL859" s="396"/>
      <c r="AEM859" s="396"/>
      <c r="AEN859" s="396"/>
      <c r="AEO859" s="396"/>
      <c r="AEP859" s="396"/>
      <c r="AEQ859" s="396"/>
      <c r="AER859" s="396"/>
      <c r="AES859" s="396"/>
      <c r="AET859" s="396"/>
      <c r="AEU859" s="396"/>
      <c r="AEV859" s="396"/>
      <c r="AEW859" s="396"/>
      <c r="AEX859" s="396"/>
      <c r="AEY859" s="396"/>
      <c r="AEZ859" s="396"/>
      <c r="AFA859" s="396"/>
      <c r="AFB859" s="396"/>
      <c r="AFC859" s="396"/>
      <c r="AFD859" s="396"/>
      <c r="AFE859" s="396"/>
      <c r="AFF859" s="396"/>
      <c r="AFG859" s="396"/>
      <c r="AFH859" s="396"/>
      <c r="AFI859" s="396"/>
      <c r="AFJ859" s="396"/>
      <c r="AFK859" s="396"/>
      <c r="AFL859" s="396"/>
      <c r="AFM859" s="396"/>
      <c r="AFN859" s="396"/>
      <c r="AFO859" s="396"/>
      <c r="AFP859" s="396"/>
      <c r="AFQ859" s="396"/>
      <c r="AFR859" s="396"/>
      <c r="AFS859" s="396"/>
      <c r="AFT859" s="396"/>
      <c r="AFU859" s="396"/>
      <c r="AFV859" s="396"/>
      <c r="AFW859" s="396"/>
      <c r="AFX859" s="396"/>
      <c r="AFY859" s="396"/>
      <c r="AFZ859" s="396"/>
      <c r="AGA859" s="396"/>
      <c r="AGB859" s="396"/>
      <c r="AGC859" s="396"/>
      <c r="AGD859" s="396"/>
      <c r="AGE859" s="396"/>
      <c r="AGF859" s="396"/>
      <c r="AGG859" s="396"/>
      <c r="AGH859" s="396"/>
      <c r="AGI859" s="396"/>
      <c r="AGJ859" s="396"/>
      <c r="AGK859" s="396"/>
      <c r="AGL859" s="396"/>
      <c r="AGM859" s="396"/>
      <c r="AGN859" s="396"/>
      <c r="AGO859" s="396"/>
      <c r="AGP859" s="396"/>
      <c r="AGQ859" s="396"/>
      <c r="AGR859" s="396"/>
      <c r="AGS859" s="396"/>
      <c r="AGT859" s="396"/>
      <c r="AGU859" s="396"/>
      <c r="AGV859" s="396"/>
      <c r="AGW859" s="396"/>
      <c r="AGX859" s="396"/>
      <c r="AGY859" s="396"/>
      <c r="AGZ859" s="396"/>
      <c r="AHA859" s="396"/>
      <c r="AHB859" s="396"/>
      <c r="AHC859" s="396"/>
      <c r="AHD859" s="396"/>
      <c r="AHE859" s="396"/>
      <c r="AHF859" s="396"/>
      <c r="AHG859" s="396"/>
      <c r="AHH859" s="396"/>
      <c r="AHI859" s="396"/>
      <c r="AHJ859" s="396"/>
      <c r="AHK859" s="396"/>
      <c r="AHL859" s="396"/>
      <c r="AHM859" s="396"/>
      <c r="AHN859" s="396"/>
      <c r="AHO859" s="396"/>
      <c r="AHP859" s="396"/>
      <c r="AHQ859" s="396"/>
      <c r="AHR859" s="396"/>
      <c r="AHS859" s="396"/>
      <c r="AHT859" s="396"/>
      <c r="AHU859" s="396"/>
      <c r="AHV859" s="396"/>
      <c r="AHW859" s="396"/>
      <c r="AHX859" s="396"/>
      <c r="AHY859" s="396"/>
      <c r="AHZ859" s="396"/>
      <c r="AIA859" s="396"/>
      <c r="AIB859" s="396"/>
      <c r="AIC859" s="396"/>
      <c r="AID859" s="396"/>
      <c r="AIE859" s="396"/>
      <c r="AIF859" s="396"/>
      <c r="AIG859" s="396"/>
      <c r="AIH859" s="396"/>
      <c r="AII859" s="396"/>
      <c r="AIJ859" s="396"/>
      <c r="AIK859" s="396"/>
      <c r="AIL859" s="396"/>
      <c r="AIM859" s="396"/>
      <c r="AIN859" s="396"/>
      <c r="AIO859" s="396"/>
      <c r="AIP859" s="396"/>
      <c r="AIQ859" s="396"/>
      <c r="AIR859" s="396"/>
      <c r="AIS859" s="396"/>
      <c r="AIT859" s="396"/>
      <c r="AIU859" s="396"/>
      <c r="AIV859" s="396"/>
      <c r="AIW859" s="396"/>
      <c r="AIX859" s="396"/>
      <c r="AIY859" s="396"/>
      <c r="AIZ859" s="396"/>
      <c r="AJA859" s="396"/>
      <c r="AJB859" s="396"/>
      <c r="AJC859" s="396"/>
      <c r="AJD859" s="396"/>
      <c r="AJE859" s="396"/>
      <c r="AJF859" s="396"/>
      <c r="AJG859" s="396"/>
      <c r="AJH859" s="396"/>
      <c r="AJI859" s="396"/>
      <c r="AJJ859" s="396"/>
      <c r="AJK859" s="396"/>
      <c r="AJL859" s="396"/>
      <c r="AJM859" s="396"/>
      <c r="AJN859" s="396"/>
      <c r="AJO859" s="396"/>
      <c r="AJP859" s="396"/>
      <c r="AJQ859" s="396"/>
      <c r="AJR859" s="396"/>
      <c r="AJS859" s="396"/>
      <c r="AJT859" s="396"/>
      <c r="AJU859" s="396"/>
      <c r="AJV859" s="396"/>
      <c r="AJW859" s="396"/>
      <c r="AJX859" s="396"/>
      <c r="AJY859" s="396"/>
      <c r="AJZ859" s="396"/>
      <c r="AKA859" s="396"/>
      <c r="AKB859" s="396"/>
      <c r="AKC859" s="396"/>
      <c r="AKD859" s="396"/>
      <c r="AKE859" s="396"/>
      <c r="AKF859" s="396"/>
      <c r="AKG859" s="396"/>
      <c r="AKH859" s="396"/>
      <c r="AKI859" s="396"/>
      <c r="AKJ859" s="396"/>
      <c r="AKK859" s="396"/>
      <c r="AKL859" s="396"/>
      <c r="AKM859" s="396"/>
      <c r="AKN859" s="396"/>
      <c r="AKO859" s="396"/>
      <c r="AKP859" s="396"/>
      <c r="AKQ859" s="396"/>
      <c r="AKR859" s="396"/>
      <c r="AKS859" s="396"/>
      <c r="AKT859" s="396"/>
      <c r="AKU859" s="396"/>
      <c r="AKV859" s="396"/>
      <c r="AKW859" s="396"/>
      <c r="AKX859" s="396"/>
      <c r="AKY859" s="396"/>
      <c r="AKZ859" s="396"/>
      <c r="ALA859" s="396"/>
      <c r="ALB859" s="396"/>
      <c r="ALC859" s="396"/>
      <c r="ALD859" s="396"/>
      <c r="ALE859" s="396"/>
      <c r="ALF859" s="396"/>
      <c r="ALG859" s="396"/>
      <c r="ALH859" s="396"/>
      <c r="ALI859" s="396"/>
      <c r="ALJ859" s="396"/>
      <c r="ALK859" s="396"/>
      <c r="ALL859" s="396"/>
      <c r="ALM859" s="396"/>
      <c r="ALN859" s="396"/>
      <c r="ALO859" s="396"/>
      <c r="ALP859" s="396"/>
      <c r="ALQ859" s="396"/>
      <c r="ALR859" s="396"/>
      <c r="ALS859" s="396"/>
      <c r="ALT859" s="396"/>
      <c r="ALU859" s="396"/>
      <c r="ALV859" s="396"/>
      <c r="ALW859" s="396"/>
      <c r="ALX859" s="396"/>
      <c r="ALY859" s="396"/>
      <c r="ALZ859" s="396"/>
      <c r="AMA859" s="396"/>
      <c r="AMB859" s="396"/>
      <c r="AMC859" s="396"/>
      <c r="AMD859" s="396"/>
      <c r="AME859" s="396"/>
      <c r="AMF859" s="396"/>
      <c r="AMG859" s="396"/>
      <c r="AMH859" s="396"/>
      <c r="AMI859" s="396"/>
      <c r="AMJ859" s="396"/>
      <c r="AMK859" s="396"/>
      <c r="AML859" s="396"/>
      <c r="AMM859" s="396"/>
      <c r="AMN859" s="396"/>
      <c r="AMO859" s="396"/>
      <c r="AMP859" s="396"/>
      <c r="AMQ859" s="396"/>
      <c r="AMR859" s="396"/>
      <c r="AMS859" s="396"/>
      <c r="AMT859" s="396"/>
      <c r="AMU859" s="396"/>
      <c r="AMV859" s="396"/>
      <c r="AMW859" s="396"/>
      <c r="AMX859" s="396"/>
      <c r="AMY859" s="396"/>
      <c r="AMZ859" s="396"/>
      <c r="ANA859" s="396"/>
      <c r="ANB859" s="396"/>
      <c r="ANC859" s="396"/>
      <c r="AND859" s="396"/>
      <c r="ANE859" s="396"/>
      <c r="ANF859" s="396"/>
      <c r="ANG859" s="396"/>
      <c r="ANH859" s="396"/>
      <c r="ANI859" s="396"/>
      <c r="ANJ859" s="396"/>
      <c r="ANK859" s="396"/>
      <c r="ANL859" s="396"/>
      <c r="ANM859" s="396"/>
      <c r="ANN859" s="396"/>
      <c r="ANO859" s="396"/>
      <c r="ANP859" s="396"/>
      <c r="ANQ859" s="396"/>
      <c r="ANR859" s="396"/>
      <c r="ANS859" s="396"/>
      <c r="ANT859" s="396"/>
      <c r="ANU859" s="396"/>
      <c r="ANV859" s="396"/>
      <c r="ANW859" s="396"/>
      <c r="ANX859" s="396"/>
      <c r="ANY859" s="396"/>
      <c r="ANZ859" s="396"/>
      <c r="AOA859" s="396"/>
      <c r="AOB859" s="396"/>
      <c r="AOC859" s="396"/>
      <c r="AOD859" s="396"/>
      <c r="AOE859" s="396"/>
      <c r="AOF859" s="396"/>
      <c r="AOG859" s="396"/>
      <c r="AOH859" s="396"/>
      <c r="AOI859" s="396"/>
      <c r="AOJ859" s="396"/>
      <c r="AOK859" s="396"/>
      <c r="AOL859" s="396"/>
      <c r="AOM859" s="396"/>
      <c r="AON859" s="396"/>
      <c r="AOO859" s="396"/>
      <c r="AOP859" s="396"/>
      <c r="AOQ859" s="396"/>
      <c r="AOR859" s="396"/>
      <c r="AOS859" s="396"/>
      <c r="AOT859" s="396"/>
      <c r="AOU859" s="396"/>
      <c r="AOV859" s="396"/>
      <c r="AOW859" s="396"/>
      <c r="AOX859" s="396"/>
      <c r="AOY859" s="396"/>
      <c r="AOZ859" s="396"/>
      <c r="APA859" s="396"/>
      <c r="APB859" s="396"/>
      <c r="APC859" s="396"/>
      <c r="APD859" s="396"/>
      <c r="APE859" s="396"/>
      <c r="APF859" s="396"/>
      <c r="APG859" s="396"/>
      <c r="APH859" s="396"/>
      <c r="API859" s="396"/>
      <c r="APJ859" s="396"/>
      <c r="APK859" s="396"/>
      <c r="APL859" s="396"/>
      <c r="APM859" s="396"/>
      <c r="APN859" s="396"/>
      <c r="APO859" s="396"/>
      <c r="APP859" s="396"/>
      <c r="APQ859" s="396"/>
      <c r="APR859" s="396"/>
      <c r="APS859" s="396"/>
      <c r="APT859" s="396"/>
      <c r="APU859" s="396"/>
      <c r="APV859" s="396"/>
      <c r="APW859" s="396"/>
      <c r="APX859" s="396"/>
      <c r="APY859" s="396"/>
      <c r="APZ859" s="396"/>
      <c r="AQA859" s="396"/>
      <c r="AQB859" s="396"/>
      <c r="AQC859" s="396"/>
      <c r="AQD859" s="396"/>
      <c r="AQE859" s="396"/>
      <c r="AQF859" s="396"/>
      <c r="AQG859" s="396"/>
      <c r="AQH859" s="396"/>
      <c r="AQI859" s="396"/>
      <c r="AQJ859" s="396"/>
      <c r="AQK859" s="396"/>
      <c r="AQL859" s="396"/>
      <c r="AQM859" s="396"/>
      <c r="AQN859" s="396"/>
      <c r="AQO859" s="396"/>
      <c r="AQP859" s="396"/>
      <c r="AQQ859" s="396"/>
      <c r="AQR859" s="396"/>
      <c r="AQS859" s="396"/>
      <c r="AQT859" s="396"/>
      <c r="AQU859" s="396"/>
      <c r="AQV859" s="396"/>
      <c r="AQW859" s="396"/>
      <c r="AQX859" s="396"/>
      <c r="AQY859" s="396"/>
      <c r="AQZ859" s="396"/>
      <c r="ARA859" s="396"/>
      <c r="ARB859" s="396"/>
      <c r="ARC859" s="396"/>
      <c r="ARD859" s="396"/>
      <c r="ARE859" s="396"/>
      <c r="ARF859" s="396"/>
      <c r="ARG859" s="396"/>
      <c r="ARH859" s="396"/>
      <c r="ARI859" s="396"/>
      <c r="ARJ859" s="396"/>
      <c r="ARK859" s="396"/>
      <c r="ARL859" s="396"/>
      <c r="ARM859" s="396"/>
      <c r="ARN859" s="396"/>
      <c r="ARO859" s="396"/>
      <c r="ARP859" s="396"/>
      <c r="ARQ859" s="396"/>
      <c r="ARR859" s="396"/>
      <c r="ARS859" s="396"/>
      <c r="ART859" s="396"/>
      <c r="ARU859" s="396"/>
      <c r="ARV859" s="396"/>
      <c r="ARW859" s="396"/>
      <c r="ARX859" s="396"/>
      <c r="ARY859" s="396"/>
      <c r="ARZ859" s="396"/>
      <c r="ASA859" s="396"/>
      <c r="ASB859" s="396"/>
      <c r="ASC859" s="396"/>
      <c r="ASD859" s="396"/>
      <c r="ASE859" s="396"/>
      <c r="ASF859" s="396"/>
      <c r="ASG859" s="396"/>
      <c r="ASH859" s="396"/>
      <c r="ASI859" s="396"/>
      <c r="ASJ859" s="396"/>
      <c r="ASK859" s="396"/>
      <c r="ASL859" s="396"/>
      <c r="ASM859" s="396"/>
      <c r="ASN859" s="396"/>
      <c r="ASO859" s="396"/>
      <c r="ASP859" s="396"/>
      <c r="ASQ859" s="396"/>
      <c r="ASR859" s="396"/>
      <c r="ASS859" s="396"/>
      <c r="AST859" s="396"/>
      <c r="ASU859" s="396"/>
      <c r="ASV859" s="396"/>
      <c r="ASW859" s="396"/>
      <c r="ASX859" s="396"/>
      <c r="ASY859" s="396"/>
      <c r="ASZ859" s="396"/>
      <c r="ATA859" s="396"/>
      <c r="ATB859" s="396"/>
      <c r="ATC859" s="396"/>
      <c r="ATD859" s="396"/>
      <c r="ATE859" s="396"/>
      <c r="ATF859" s="396"/>
      <c r="ATG859" s="396"/>
      <c r="ATH859" s="396"/>
      <c r="ATI859" s="396"/>
      <c r="ATJ859" s="396"/>
      <c r="ATK859" s="396"/>
      <c r="ATL859" s="396"/>
      <c r="ATM859" s="396"/>
      <c r="ATN859" s="396"/>
      <c r="ATO859" s="396"/>
      <c r="ATP859" s="396"/>
      <c r="ATQ859" s="396"/>
      <c r="ATR859" s="396"/>
      <c r="ATS859" s="396"/>
      <c r="ATT859" s="396"/>
      <c r="ATU859" s="396"/>
      <c r="ATV859" s="396"/>
      <c r="ATW859" s="396"/>
      <c r="ATX859" s="396"/>
      <c r="ATY859" s="396"/>
      <c r="ATZ859" s="396"/>
      <c r="AUA859" s="396"/>
      <c r="AUB859" s="396"/>
      <c r="AUC859" s="396"/>
      <c r="AUD859" s="396"/>
      <c r="AUE859" s="396"/>
      <c r="AUF859" s="396"/>
      <c r="AUG859" s="396"/>
      <c r="AUH859" s="396"/>
      <c r="AUI859" s="396"/>
      <c r="AUJ859" s="396"/>
      <c r="AUK859" s="396"/>
      <c r="AUL859" s="396"/>
      <c r="AUM859" s="396"/>
      <c r="AUN859" s="396"/>
      <c r="AUO859" s="396"/>
      <c r="AUP859" s="396"/>
      <c r="AUQ859" s="396"/>
      <c r="AUR859" s="396"/>
      <c r="AUS859" s="396"/>
      <c r="AUT859" s="396"/>
      <c r="AUU859" s="396"/>
      <c r="AUV859" s="396"/>
      <c r="AUW859" s="396"/>
      <c r="AUX859" s="396"/>
      <c r="AUY859" s="396"/>
      <c r="AUZ859" s="396"/>
      <c r="AVA859" s="396"/>
      <c r="AVB859" s="396"/>
      <c r="AVC859" s="396"/>
      <c r="AVD859" s="396"/>
      <c r="AVE859" s="396"/>
      <c r="AVF859" s="396"/>
      <c r="AVG859" s="396"/>
      <c r="AVH859" s="396"/>
      <c r="AVI859" s="396"/>
      <c r="AVJ859" s="396"/>
      <c r="AVK859" s="396"/>
      <c r="AVL859" s="396"/>
      <c r="AVM859" s="396"/>
      <c r="AVN859" s="396"/>
      <c r="AVO859" s="396"/>
      <c r="AVP859" s="396"/>
      <c r="AVQ859" s="396"/>
      <c r="AVR859" s="396"/>
      <c r="AVS859" s="396"/>
      <c r="AVT859" s="396"/>
      <c r="AVU859" s="396"/>
      <c r="AVV859" s="396"/>
      <c r="AVW859" s="396"/>
      <c r="AVX859" s="396"/>
      <c r="AVY859" s="396"/>
      <c r="AVZ859" s="396"/>
      <c r="AWA859" s="396"/>
      <c r="AWB859" s="396"/>
      <c r="AWC859" s="396"/>
      <c r="AWD859" s="396"/>
      <c r="AWE859" s="396"/>
      <c r="AWF859" s="396"/>
      <c r="AWG859" s="396"/>
      <c r="AWH859" s="396"/>
      <c r="AWI859" s="396"/>
      <c r="AWJ859" s="396"/>
      <c r="AWK859" s="396"/>
      <c r="AWL859" s="396"/>
      <c r="AWM859" s="396"/>
      <c r="AWN859" s="396"/>
      <c r="AWO859" s="396"/>
      <c r="AWP859" s="396"/>
      <c r="AWQ859" s="396"/>
      <c r="AWR859" s="396"/>
      <c r="AWS859" s="396"/>
      <c r="AWT859" s="396"/>
      <c r="AWU859" s="396"/>
      <c r="AWV859" s="396"/>
      <c r="AWW859" s="396"/>
      <c r="AWX859" s="396"/>
      <c r="AWY859" s="396"/>
      <c r="AWZ859" s="396"/>
      <c r="AXA859" s="396"/>
      <c r="AXB859" s="396"/>
      <c r="AXC859" s="396"/>
      <c r="AXD859" s="396"/>
      <c r="AXE859" s="396"/>
      <c r="AXF859" s="396"/>
      <c r="AXG859" s="396"/>
      <c r="AXH859" s="396"/>
      <c r="AXI859" s="396"/>
      <c r="AXJ859" s="396"/>
      <c r="AXK859" s="396"/>
      <c r="AXL859" s="396"/>
      <c r="AXM859" s="396"/>
      <c r="AXN859" s="396"/>
      <c r="AXO859" s="396"/>
      <c r="AXP859" s="396"/>
      <c r="AXQ859" s="396"/>
      <c r="AXR859" s="396"/>
      <c r="AXS859" s="396"/>
      <c r="AXT859" s="396"/>
      <c r="AXU859" s="396"/>
      <c r="AXV859" s="396"/>
      <c r="AXW859" s="396"/>
      <c r="AXX859" s="396"/>
      <c r="AXY859" s="396"/>
      <c r="AXZ859" s="396"/>
      <c r="AYA859" s="396"/>
      <c r="AYB859" s="396"/>
      <c r="AYC859" s="396"/>
      <c r="AYD859" s="396"/>
      <c r="AYE859" s="396"/>
      <c r="AYF859" s="396"/>
      <c r="AYG859" s="396"/>
      <c r="AYH859" s="396"/>
      <c r="AYI859" s="396"/>
      <c r="AYJ859" s="396"/>
      <c r="AYK859" s="396"/>
      <c r="AYL859" s="396"/>
      <c r="AYM859" s="396"/>
      <c r="AYN859" s="396"/>
      <c r="AYO859" s="396"/>
      <c r="AYP859" s="396"/>
      <c r="AYQ859" s="396"/>
      <c r="AYR859" s="396"/>
      <c r="AYS859" s="396"/>
      <c r="AYT859" s="396"/>
      <c r="AYU859" s="396"/>
      <c r="AYV859" s="396"/>
      <c r="AYW859" s="396"/>
      <c r="AYX859" s="396"/>
      <c r="AYY859" s="396"/>
      <c r="AYZ859" s="396"/>
      <c r="AZA859" s="396"/>
      <c r="AZB859" s="396"/>
      <c r="AZC859" s="396"/>
      <c r="AZD859" s="396"/>
      <c r="AZE859" s="396"/>
      <c r="AZF859" s="396"/>
      <c r="AZG859" s="396"/>
      <c r="AZH859" s="396"/>
      <c r="AZI859" s="396"/>
      <c r="AZJ859" s="396"/>
      <c r="AZK859" s="396"/>
      <c r="AZL859" s="396"/>
      <c r="AZM859" s="396"/>
      <c r="AZN859" s="396"/>
      <c r="AZO859" s="396"/>
      <c r="AZP859" s="396"/>
      <c r="AZQ859" s="396"/>
      <c r="AZR859" s="396"/>
      <c r="AZS859" s="396"/>
      <c r="AZT859" s="396"/>
      <c r="AZU859" s="396"/>
      <c r="AZV859" s="396"/>
      <c r="AZW859" s="396"/>
      <c r="AZX859" s="396"/>
      <c r="AZY859" s="396"/>
      <c r="AZZ859" s="396"/>
      <c r="BAA859" s="396"/>
      <c r="BAB859" s="396"/>
      <c r="BAC859" s="396"/>
      <c r="BAD859" s="396"/>
      <c r="BAE859" s="396"/>
      <c r="BAF859" s="396"/>
      <c r="BAG859" s="396"/>
      <c r="BAH859" s="396"/>
      <c r="BAI859" s="396"/>
      <c r="BAJ859" s="396"/>
      <c r="BAK859" s="396"/>
      <c r="BAL859" s="396"/>
      <c r="BAM859" s="396"/>
      <c r="BAN859" s="396"/>
      <c r="BAO859" s="396"/>
      <c r="BAP859" s="396"/>
      <c r="BAQ859" s="396"/>
      <c r="BAR859" s="396"/>
      <c r="BAS859" s="396"/>
      <c r="BAT859" s="396"/>
      <c r="BAU859" s="396"/>
      <c r="BAV859" s="396"/>
      <c r="BAW859" s="396"/>
      <c r="BAX859" s="396"/>
      <c r="BAY859" s="396"/>
      <c r="BAZ859" s="396"/>
      <c r="BBA859" s="396"/>
      <c r="BBB859" s="396"/>
      <c r="BBC859" s="396"/>
      <c r="BBD859" s="396"/>
      <c r="BBE859" s="396"/>
      <c r="BBF859" s="396"/>
      <c r="BBG859" s="396"/>
      <c r="BBH859" s="396"/>
      <c r="BBI859" s="396"/>
      <c r="BBJ859" s="396"/>
      <c r="BBK859" s="396"/>
      <c r="BBL859" s="396"/>
      <c r="BBM859" s="396"/>
      <c r="BBN859" s="396"/>
      <c r="BBO859" s="396"/>
      <c r="BBP859" s="396"/>
      <c r="BBQ859" s="396"/>
      <c r="BBR859" s="396"/>
      <c r="BBS859" s="396"/>
      <c r="BBT859" s="396"/>
      <c r="BBU859" s="396"/>
      <c r="BBV859" s="396"/>
      <c r="BBW859" s="396"/>
      <c r="BBX859" s="396"/>
      <c r="BBY859" s="396"/>
      <c r="BBZ859" s="396"/>
      <c r="BCA859" s="396"/>
      <c r="BCB859" s="396"/>
      <c r="BCC859" s="396"/>
      <c r="BCD859" s="396"/>
      <c r="BCE859" s="396"/>
      <c r="BCF859" s="396"/>
      <c r="BCG859" s="396"/>
      <c r="BCH859" s="396"/>
      <c r="BCI859" s="396"/>
      <c r="BCJ859" s="396"/>
      <c r="BCK859" s="396"/>
      <c r="BCL859" s="396"/>
      <c r="BCM859" s="396"/>
      <c r="BCN859" s="396"/>
      <c r="BCO859" s="396"/>
      <c r="BCP859" s="396"/>
      <c r="BCQ859" s="396"/>
      <c r="BCR859" s="396"/>
      <c r="BCS859" s="396"/>
      <c r="BCT859" s="396"/>
      <c r="BCU859" s="396"/>
      <c r="BCV859" s="396"/>
      <c r="BCW859" s="396"/>
      <c r="BCX859" s="396"/>
      <c r="BCY859" s="396"/>
      <c r="BCZ859" s="396"/>
      <c r="BDA859" s="396"/>
      <c r="BDB859" s="396"/>
      <c r="BDC859" s="396"/>
      <c r="BDD859" s="396"/>
      <c r="BDE859" s="396"/>
      <c r="BDF859" s="396"/>
      <c r="BDG859" s="396"/>
      <c r="BDH859" s="396"/>
      <c r="BDI859" s="396"/>
      <c r="BDJ859" s="396"/>
      <c r="BDK859" s="396"/>
      <c r="BDL859" s="396"/>
      <c r="BDM859" s="396"/>
      <c r="BDN859" s="396"/>
      <c r="BDO859" s="396"/>
      <c r="BDP859" s="396"/>
      <c r="BDQ859" s="396"/>
      <c r="BDR859" s="396"/>
      <c r="BDS859" s="396"/>
      <c r="BDT859" s="396"/>
      <c r="BDU859" s="396"/>
      <c r="BDV859" s="396"/>
      <c r="BDW859" s="396"/>
      <c r="BDX859" s="396"/>
      <c r="BDY859" s="396"/>
      <c r="BDZ859" s="396"/>
      <c r="BEA859" s="396"/>
      <c r="BEB859" s="396"/>
      <c r="BEC859" s="396"/>
      <c r="BED859" s="396"/>
      <c r="BEE859" s="396"/>
      <c r="BEF859" s="396"/>
      <c r="BEG859" s="396"/>
      <c r="BEH859" s="396"/>
      <c r="BEI859" s="396"/>
      <c r="BEJ859" s="396"/>
      <c r="BEK859" s="396"/>
      <c r="BEL859" s="396"/>
      <c r="BEM859" s="396"/>
      <c r="BEN859" s="396"/>
      <c r="BEO859" s="396"/>
      <c r="BEP859" s="396"/>
      <c r="BEQ859" s="396"/>
      <c r="BER859" s="396"/>
      <c r="BES859" s="396"/>
      <c r="BET859" s="396"/>
      <c r="BEU859" s="396"/>
      <c r="BEV859" s="396"/>
      <c r="BEW859" s="396"/>
      <c r="BEX859" s="396"/>
      <c r="BEY859" s="396"/>
      <c r="BEZ859" s="396"/>
      <c r="BFA859" s="396"/>
      <c r="BFB859" s="396"/>
      <c r="BFC859" s="396"/>
      <c r="BFD859" s="396"/>
      <c r="BFE859" s="396"/>
      <c r="BFF859" s="396"/>
      <c r="BFG859" s="396"/>
      <c r="BFH859" s="396"/>
      <c r="BFI859" s="396"/>
      <c r="BFJ859" s="396"/>
      <c r="BFK859" s="396"/>
      <c r="BFL859" s="396"/>
      <c r="BFM859" s="396"/>
      <c r="BFN859" s="396"/>
      <c r="BFO859" s="396"/>
      <c r="BFP859" s="396"/>
      <c r="BFQ859" s="396"/>
      <c r="BFR859" s="396"/>
      <c r="BFS859" s="396"/>
      <c r="BFT859" s="396"/>
      <c r="BFU859" s="396"/>
      <c r="BFV859" s="396"/>
      <c r="BFW859" s="396"/>
      <c r="BFX859" s="396"/>
      <c r="BFY859" s="396"/>
      <c r="BFZ859" s="396"/>
      <c r="BGA859" s="396"/>
      <c r="BGB859" s="396"/>
      <c r="BGC859" s="396"/>
      <c r="BGD859" s="396"/>
      <c r="BGE859" s="396"/>
      <c r="BGF859" s="396"/>
      <c r="BGG859" s="396"/>
      <c r="BGH859" s="396"/>
      <c r="BGI859" s="396"/>
      <c r="BGJ859" s="396"/>
      <c r="BGK859" s="396"/>
      <c r="BGL859" s="396"/>
      <c r="BGM859" s="396"/>
      <c r="BGN859" s="396"/>
      <c r="BGO859" s="396"/>
      <c r="BGP859" s="396"/>
      <c r="BGQ859" s="396"/>
      <c r="BGR859" s="396"/>
      <c r="BGS859" s="396"/>
      <c r="BGT859" s="396"/>
      <c r="BGU859" s="396"/>
      <c r="BGV859" s="396"/>
      <c r="BGW859" s="396"/>
      <c r="BGX859" s="396"/>
      <c r="BGY859" s="396"/>
      <c r="BGZ859" s="396"/>
      <c r="BHA859" s="396"/>
      <c r="BHB859" s="396"/>
      <c r="BHC859" s="396"/>
      <c r="BHD859" s="396"/>
      <c r="BHE859" s="396"/>
      <c r="BHF859" s="396"/>
      <c r="BHG859" s="396"/>
      <c r="BHH859" s="396"/>
      <c r="BHI859" s="396"/>
      <c r="BHJ859" s="396"/>
      <c r="BHK859" s="396"/>
      <c r="BHL859" s="396"/>
      <c r="BHM859" s="396"/>
      <c r="BHN859" s="396"/>
      <c r="BHO859" s="396"/>
      <c r="BHP859" s="396"/>
      <c r="BHQ859" s="396"/>
      <c r="BHR859" s="396"/>
      <c r="BHS859" s="396"/>
      <c r="BHT859" s="396"/>
      <c r="BHU859" s="396"/>
      <c r="BHV859" s="396"/>
      <c r="BHW859" s="396"/>
      <c r="BHX859" s="396"/>
      <c r="BHY859" s="396"/>
      <c r="BHZ859" s="396"/>
      <c r="BIA859" s="396"/>
      <c r="BIB859" s="396"/>
      <c r="BIC859" s="396"/>
      <c r="BID859" s="396"/>
      <c r="BIE859" s="396"/>
      <c r="BIF859" s="396"/>
      <c r="BIG859" s="396"/>
      <c r="BIH859" s="396"/>
      <c r="BII859" s="396"/>
      <c r="BIJ859" s="396"/>
      <c r="BIK859" s="396"/>
      <c r="BIL859" s="396"/>
      <c r="BIM859" s="396"/>
      <c r="BIN859" s="396"/>
      <c r="BIO859" s="396"/>
      <c r="BIP859" s="396"/>
      <c r="BIQ859" s="396"/>
      <c r="BIR859" s="396"/>
      <c r="BIS859" s="396"/>
      <c r="BIT859" s="396"/>
      <c r="BIU859" s="396"/>
      <c r="BIV859" s="396"/>
      <c r="BIW859" s="396"/>
      <c r="BIX859" s="396"/>
      <c r="BIY859" s="396"/>
      <c r="BIZ859" s="396"/>
      <c r="BJA859" s="396"/>
      <c r="BJB859" s="396"/>
      <c r="BJC859" s="396"/>
      <c r="BJD859" s="396"/>
      <c r="BJE859" s="396"/>
      <c r="BJF859" s="396"/>
      <c r="BJG859" s="396"/>
      <c r="BJH859" s="396"/>
      <c r="BJI859" s="396"/>
      <c r="BJJ859" s="396"/>
      <c r="BJK859" s="396"/>
      <c r="BJL859" s="396"/>
      <c r="BJM859" s="396"/>
      <c r="BJN859" s="396"/>
      <c r="BJO859" s="396"/>
      <c r="BJP859" s="396"/>
      <c r="BJQ859" s="396"/>
      <c r="BJR859" s="396"/>
      <c r="BJS859" s="396"/>
      <c r="BJT859" s="396"/>
      <c r="BJU859" s="396"/>
      <c r="BJV859" s="396"/>
      <c r="BJW859" s="396"/>
      <c r="BJX859" s="396"/>
      <c r="BJY859" s="396"/>
      <c r="BJZ859" s="396"/>
      <c r="BKA859" s="396"/>
      <c r="BKB859" s="396"/>
      <c r="BKC859" s="396"/>
      <c r="BKD859" s="396"/>
      <c r="BKE859" s="396"/>
      <c r="BKF859" s="396"/>
      <c r="BKG859" s="396"/>
      <c r="BKH859" s="396"/>
      <c r="BKI859" s="396"/>
      <c r="BKJ859" s="396"/>
      <c r="BKK859" s="396"/>
      <c r="BKL859" s="396"/>
      <c r="BKM859" s="396"/>
      <c r="BKN859" s="396"/>
      <c r="BKO859" s="396"/>
      <c r="BKP859" s="396"/>
      <c r="BKQ859" s="396"/>
      <c r="BKR859" s="396"/>
      <c r="BKS859" s="396"/>
      <c r="BKT859" s="396"/>
      <c r="BKU859" s="396"/>
      <c r="BKV859" s="396"/>
      <c r="BKW859" s="396"/>
      <c r="BKX859" s="396"/>
      <c r="BKY859" s="396"/>
      <c r="BKZ859" s="396"/>
      <c r="BLA859" s="396"/>
      <c r="BLB859" s="396"/>
      <c r="BLC859" s="396"/>
      <c r="BLD859" s="396"/>
      <c r="BLE859" s="396"/>
      <c r="BLF859" s="396"/>
      <c r="BLG859" s="396"/>
      <c r="BLH859" s="396"/>
      <c r="BLI859" s="396"/>
      <c r="BLJ859" s="396"/>
      <c r="BLK859" s="396"/>
      <c r="BLL859" s="396"/>
      <c r="BLM859" s="396"/>
      <c r="BLN859" s="396"/>
      <c r="BLO859" s="396"/>
      <c r="BLP859" s="396"/>
      <c r="BLQ859" s="396"/>
      <c r="BLR859" s="396"/>
      <c r="BLS859" s="396"/>
      <c r="BLT859" s="396"/>
      <c r="BLU859" s="396"/>
      <c r="BLV859" s="396"/>
      <c r="BLW859" s="396"/>
      <c r="BLX859" s="396"/>
      <c r="BLY859" s="396"/>
      <c r="BLZ859" s="396"/>
      <c r="BMA859" s="396"/>
      <c r="BMB859" s="396"/>
      <c r="BMC859" s="396"/>
      <c r="BMD859" s="396"/>
      <c r="BME859" s="396"/>
      <c r="BMF859" s="396"/>
      <c r="BMG859" s="396"/>
      <c r="BMH859" s="396"/>
      <c r="BMI859" s="396"/>
      <c r="BMJ859" s="396"/>
      <c r="BMK859" s="396"/>
      <c r="BML859" s="396"/>
      <c r="BMM859" s="396"/>
      <c r="BMN859" s="396"/>
      <c r="BMO859" s="396"/>
      <c r="BMP859" s="396"/>
      <c r="BMQ859" s="396"/>
      <c r="BMR859" s="396"/>
      <c r="BMS859" s="396"/>
      <c r="BMT859" s="396"/>
      <c r="BMU859" s="396"/>
      <c r="BMV859" s="396"/>
      <c r="BMW859" s="396"/>
      <c r="BMX859" s="396"/>
      <c r="BMY859" s="396"/>
      <c r="BMZ859" s="396"/>
      <c r="BNA859" s="396"/>
      <c r="BNB859" s="396"/>
      <c r="BNC859" s="396"/>
      <c r="BND859" s="396"/>
      <c r="BNE859" s="396"/>
      <c r="BNF859" s="396"/>
      <c r="BNG859" s="396"/>
      <c r="BNH859" s="396"/>
      <c r="BNI859" s="396"/>
      <c r="BNJ859" s="396"/>
      <c r="BNK859" s="396"/>
      <c r="BNL859" s="396"/>
      <c r="BNM859" s="396"/>
      <c r="BNN859" s="396"/>
      <c r="BNO859" s="396"/>
      <c r="BNP859" s="396"/>
      <c r="BNQ859" s="396"/>
      <c r="BNR859" s="396"/>
      <c r="BNS859" s="396"/>
      <c r="BNT859" s="396"/>
      <c r="BNU859" s="396"/>
      <c r="BNV859" s="396"/>
      <c r="BNW859" s="396"/>
      <c r="BNX859" s="396"/>
      <c r="BNY859" s="396"/>
      <c r="BNZ859" s="396"/>
      <c r="BOA859" s="396"/>
      <c r="BOB859" s="396"/>
      <c r="BOC859" s="396"/>
      <c r="BOD859" s="396"/>
      <c r="BOE859" s="396"/>
      <c r="BOF859" s="396"/>
      <c r="BOG859" s="396"/>
      <c r="BOH859" s="396"/>
      <c r="BOI859" s="396"/>
      <c r="BOJ859" s="396"/>
      <c r="BOK859" s="396"/>
      <c r="BOL859" s="396"/>
      <c r="BOM859" s="396"/>
      <c r="BON859" s="396"/>
      <c r="BOO859" s="396"/>
      <c r="BOP859" s="396"/>
      <c r="BOQ859" s="396"/>
      <c r="BOR859" s="396"/>
      <c r="BOS859" s="396"/>
      <c r="BOT859" s="396"/>
      <c r="BOU859" s="396"/>
      <c r="BOV859" s="396"/>
      <c r="BOW859" s="396"/>
      <c r="BOX859" s="396"/>
      <c r="BOY859" s="396"/>
      <c r="BOZ859" s="396"/>
      <c r="BPA859" s="396"/>
      <c r="BPB859" s="396"/>
      <c r="BPC859" s="396"/>
      <c r="BPD859" s="396"/>
      <c r="BPE859" s="396"/>
      <c r="BPF859" s="396"/>
      <c r="BPG859" s="396"/>
      <c r="BPH859" s="396"/>
      <c r="BPI859" s="396"/>
      <c r="BPJ859" s="396"/>
      <c r="BPK859" s="396"/>
      <c r="BPL859" s="396"/>
      <c r="BPM859" s="396"/>
      <c r="BPN859" s="396"/>
      <c r="BPO859" s="396"/>
      <c r="BPP859" s="396"/>
      <c r="BPQ859" s="396"/>
      <c r="BPR859" s="396"/>
      <c r="BPS859" s="396"/>
      <c r="BPT859" s="396"/>
      <c r="BPU859" s="396"/>
      <c r="BPV859" s="396"/>
      <c r="BPW859" s="396"/>
      <c r="BPX859" s="396"/>
      <c r="BPY859" s="396"/>
      <c r="BPZ859" s="396"/>
      <c r="BQA859" s="396"/>
      <c r="BQB859" s="396"/>
      <c r="BQC859" s="396"/>
      <c r="BQD859" s="396"/>
      <c r="BQE859" s="396"/>
      <c r="BQF859" s="396"/>
      <c r="BQG859" s="396"/>
      <c r="BQH859" s="396"/>
      <c r="BQI859" s="396"/>
      <c r="BQJ859" s="396"/>
      <c r="BQK859" s="396"/>
      <c r="BQL859" s="396"/>
      <c r="BQM859" s="396"/>
      <c r="BQN859" s="396"/>
      <c r="BQO859" s="396"/>
      <c r="BQP859" s="396"/>
      <c r="BQQ859" s="396"/>
      <c r="BQR859" s="396"/>
      <c r="BQS859" s="396"/>
      <c r="BQT859" s="396"/>
      <c r="BQU859" s="396"/>
      <c r="BQV859" s="396"/>
      <c r="BQW859" s="396"/>
      <c r="BQX859" s="396"/>
      <c r="BQY859" s="396"/>
      <c r="BQZ859" s="396"/>
      <c r="BRA859" s="396"/>
      <c r="BRB859" s="396"/>
      <c r="BRC859" s="396"/>
      <c r="BRD859" s="396"/>
      <c r="BRE859" s="396"/>
      <c r="BRF859" s="396"/>
      <c r="BRG859" s="396"/>
      <c r="BRH859" s="396"/>
      <c r="BRI859" s="396"/>
      <c r="BRJ859" s="396"/>
      <c r="BRK859" s="396"/>
      <c r="BRL859" s="396"/>
      <c r="BRM859" s="396"/>
      <c r="BRN859" s="396"/>
      <c r="BRO859" s="396"/>
      <c r="BRP859" s="396"/>
      <c r="BRQ859" s="396"/>
      <c r="BRR859" s="396"/>
      <c r="BRS859" s="396"/>
      <c r="BRT859" s="396"/>
      <c r="BRU859" s="396"/>
      <c r="BRV859" s="396"/>
      <c r="BRW859" s="396"/>
      <c r="BRX859" s="396"/>
      <c r="BRY859" s="396"/>
      <c r="BRZ859" s="396"/>
      <c r="BSA859" s="396"/>
      <c r="BSB859" s="396"/>
      <c r="BSC859" s="396"/>
      <c r="BSD859" s="396"/>
      <c r="BSE859" s="396"/>
      <c r="BSF859" s="396"/>
      <c r="BSG859" s="396"/>
      <c r="BSH859" s="396"/>
      <c r="BSI859" s="396"/>
      <c r="BSJ859" s="396"/>
      <c r="BSK859" s="396"/>
      <c r="BSL859" s="396"/>
      <c r="BSM859" s="396"/>
      <c r="BSN859" s="396"/>
      <c r="BSO859" s="396"/>
      <c r="BSP859" s="396"/>
      <c r="BSQ859" s="396"/>
      <c r="BSR859" s="396"/>
      <c r="BSS859" s="396"/>
      <c r="BST859" s="396"/>
      <c r="BSU859" s="396"/>
      <c r="BSV859" s="396"/>
      <c r="BSW859" s="396"/>
      <c r="BSX859" s="396"/>
      <c r="BSY859" s="396"/>
      <c r="BSZ859" s="396"/>
      <c r="BTA859" s="396"/>
      <c r="BTB859" s="396"/>
      <c r="BTC859" s="396"/>
      <c r="BTD859" s="396"/>
      <c r="BTE859" s="396"/>
      <c r="BTF859" s="396"/>
      <c r="BTG859" s="396"/>
      <c r="BTH859" s="396"/>
      <c r="BTI859" s="396"/>
      <c r="BTJ859" s="396"/>
      <c r="BTK859" s="396"/>
      <c r="BTL859" s="396"/>
      <c r="BTM859" s="396"/>
      <c r="BTN859" s="396"/>
      <c r="BTO859" s="396"/>
      <c r="BTP859" s="396"/>
      <c r="BTQ859" s="396"/>
      <c r="BTR859" s="396"/>
      <c r="BTS859" s="396"/>
      <c r="BTT859" s="396"/>
      <c r="BTU859" s="396"/>
      <c r="BTV859" s="396"/>
      <c r="BTW859" s="396"/>
      <c r="BTX859" s="396"/>
      <c r="BTY859" s="396"/>
      <c r="BTZ859" s="396"/>
      <c r="BUA859" s="396"/>
      <c r="BUB859" s="396"/>
      <c r="BUC859" s="396"/>
      <c r="BUD859" s="396"/>
      <c r="BUE859" s="396"/>
      <c r="BUF859" s="396"/>
      <c r="BUG859" s="396"/>
      <c r="BUH859" s="396"/>
      <c r="BUI859" s="396"/>
      <c r="BUJ859" s="396"/>
      <c r="BUK859" s="396"/>
      <c r="BUL859" s="396"/>
      <c r="BUM859" s="396"/>
      <c r="BUN859" s="396"/>
      <c r="BUO859" s="396"/>
      <c r="BUP859" s="396"/>
      <c r="BUQ859" s="396"/>
      <c r="BUR859" s="396"/>
      <c r="BUS859" s="396"/>
      <c r="BUT859" s="396"/>
      <c r="BUU859" s="396"/>
      <c r="BUV859" s="396"/>
      <c r="BUW859" s="396"/>
      <c r="BUX859" s="396"/>
      <c r="BUY859" s="396"/>
      <c r="BUZ859" s="396"/>
      <c r="BVA859" s="396"/>
      <c r="BVB859" s="396"/>
      <c r="BVC859" s="396"/>
      <c r="BVD859" s="396"/>
      <c r="BVE859" s="396"/>
      <c r="BVF859" s="396"/>
      <c r="BVG859" s="396"/>
      <c r="BVH859" s="396"/>
      <c r="BVI859" s="396"/>
      <c r="BVJ859" s="396"/>
      <c r="BVK859" s="396"/>
      <c r="BVL859" s="396"/>
      <c r="BVM859" s="396"/>
      <c r="BVN859" s="396"/>
      <c r="BVO859" s="396"/>
      <c r="BVP859" s="396"/>
      <c r="BVQ859" s="396"/>
      <c r="BVR859" s="396"/>
      <c r="BVS859" s="396"/>
      <c r="BVT859" s="396"/>
      <c r="BVU859" s="396"/>
      <c r="BVV859" s="396"/>
      <c r="BVW859" s="396"/>
      <c r="BVX859" s="396"/>
      <c r="BVY859" s="396"/>
      <c r="BVZ859" s="396"/>
      <c r="BWA859" s="396"/>
      <c r="BWB859" s="396"/>
      <c r="BWC859" s="396"/>
      <c r="BWD859" s="396"/>
      <c r="BWE859" s="396"/>
      <c r="BWF859" s="396"/>
      <c r="BWG859" s="396"/>
      <c r="BWH859" s="396"/>
      <c r="BWI859" s="396"/>
      <c r="BWJ859" s="396"/>
      <c r="BWK859" s="396"/>
      <c r="BWL859" s="396"/>
      <c r="BWM859" s="396"/>
      <c r="BWN859" s="396"/>
      <c r="BWO859" s="396"/>
      <c r="BWP859" s="396"/>
      <c r="BWQ859" s="396"/>
      <c r="BWR859" s="396"/>
      <c r="BWS859" s="396"/>
      <c r="BWT859" s="396"/>
      <c r="BWU859" s="396"/>
      <c r="BWV859" s="396"/>
      <c r="BWW859" s="396"/>
      <c r="BWX859" s="396"/>
      <c r="BWY859" s="396"/>
      <c r="BWZ859" s="396"/>
      <c r="BXA859" s="396"/>
      <c r="BXB859" s="396"/>
      <c r="BXC859" s="396"/>
      <c r="BXD859" s="396"/>
      <c r="BXE859" s="396"/>
      <c r="BXF859" s="396"/>
      <c r="BXG859" s="396"/>
      <c r="BXH859" s="396"/>
      <c r="BXI859" s="396"/>
      <c r="BXJ859" s="396"/>
      <c r="BXK859" s="396"/>
      <c r="BXL859" s="396"/>
      <c r="BXM859" s="396"/>
      <c r="BXN859" s="396"/>
      <c r="BXO859" s="396"/>
      <c r="BXP859" s="396"/>
      <c r="BXQ859" s="396"/>
      <c r="BXR859" s="396"/>
      <c r="BXS859" s="396"/>
      <c r="BXT859" s="396"/>
      <c r="BXU859" s="396"/>
      <c r="BXV859" s="396"/>
      <c r="BXW859" s="396"/>
      <c r="BXX859" s="396"/>
      <c r="BXY859" s="396"/>
      <c r="BXZ859" s="396"/>
      <c r="BYA859" s="396"/>
      <c r="BYB859" s="396"/>
      <c r="BYC859" s="396"/>
      <c r="BYD859" s="396"/>
      <c r="BYE859" s="396"/>
      <c r="BYF859" s="396"/>
      <c r="BYG859" s="396"/>
      <c r="BYH859" s="396"/>
      <c r="BYI859" s="396"/>
      <c r="BYJ859" s="396"/>
      <c r="BYK859" s="396"/>
      <c r="BYL859" s="396"/>
      <c r="BYM859" s="396"/>
      <c r="BYN859" s="396"/>
      <c r="BYO859" s="396"/>
      <c r="BYP859" s="396"/>
      <c r="BYQ859" s="396"/>
      <c r="BYR859" s="396"/>
      <c r="BYS859" s="396"/>
      <c r="BYT859" s="396"/>
      <c r="BYU859" s="396"/>
      <c r="BYV859" s="396"/>
      <c r="BYW859" s="396"/>
      <c r="BYX859" s="396"/>
      <c r="BYY859" s="396"/>
      <c r="BYZ859" s="396"/>
      <c r="BZA859" s="396"/>
      <c r="BZB859" s="396"/>
      <c r="BZC859" s="396"/>
      <c r="BZD859" s="396"/>
      <c r="BZE859" s="396"/>
      <c r="BZF859" s="396"/>
      <c r="BZG859" s="396"/>
      <c r="BZH859" s="396"/>
      <c r="BZI859" s="396"/>
      <c r="BZJ859" s="396"/>
      <c r="BZK859" s="396"/>
      <c r="BZL859" s="396"/>
      <c r="BZM859" s="396"/>
      <c r="BZN859" s="396"/>
      <c r="BZO859" s="396"/>
      <c r="BZP859" s="396"/>
      <c r="BZQ859" s="396"/>
      <c r="BZR859" s="396"/>
      <c r="BZS859" s="396"/>
      <c r="BZT859" s="396"/>
      <c r="BZU859" s="396"/>
      <c r="BZV859" s="396"/>
      <c r="BZW859" s="396"/>
      <c r="BZX859" s="396"/>
      <c r="BZY859" s="396"/>
      <c r="BZZ859" s="396"/>
      <c r="CAA859" s="396"/>
      <c r="CAB859" s="396"/>
      <c r="CAC859" s="396"/>
      <c r="CAD859" s="396"/>
      <c r="CAE859" s="396"/>
      <c r="CAF859" s="396"/>
      <c r="CAG859" s="396"/>
      <c r="CAH859" s="396"/>
      <c r="CAI859" s="396"/>
      <c r="CAJ859" s="396"/>
      <c r="CAK859" s="396"/>
      <c r="CAL859" s="396"/>
      <c r="CAM859" s="396"/>
      <c r="CAN859" s="396"/>
      <c r="CAO859" s="396"/>
      <c r="CAP859" s="396"/>
      <c r="CAQ859" s="396"/>
      <c r="CAR859" s="396"/>
      <c r="CAS859" s="396"/>
      <c r="CAT859" s="396"/>
      <c r="CAU859" s="396"/>
      <c r="CAV859" s="396"/>
      <c r="CAW859" s="396"/>
      <c r="CAX859" s="396"/>
      <c r="CAY859" s="396"/>
      <c r="CAZ859" s="396"/>
      <c r="CBA859" s="396"/>
      <c r="CBB859" s="396"/>
      <c r="CBC859" s="396"/>
      <c r="CBD859" s="396"/>
      <c r="CBE859" s="396"/>
      <c r="CBF859" s="396"/>
      <c r="CBG859" s="396"/>
      <c r="CBH859" s="396"/>
      <c r="CBI859" s="396"/>
      <c r="CBJ859" s="396"/>
      <c r="CBK859" s="396"/>
      <c r="CBL859" s="396"/>
      <c r="CBM859" s="396"/>
      <c r="CBN859" s="396"/>
      <c r="CBO859" s="396"/>
      <c r="CBP859" s="396"/>
      <c r="CBQ859" s="396"/>
      <c r="CBR859" s="396"/>
      <c r="CBS859" s="396"/>
      <c r="CBT859" s="396"/>
      <c r="CBU859" s="396"/>
      <c r="CBV859" s="396"/>
      <c r="CBW859" s="396"/>
      <c r="CBX859" s="396"/>
      <c r="CBY859" s="396"/>
      <c r="CBZ859" s="396"/>
      <c r="CCA859" s="396"/>
      <c r="CCB859" s="396"/>
      <c r="CCC859" s="396"/>
      <c r="CCD859" s="396"/>
      <c r="CCE859" s="396"/>
      <c r="CCF859" s="396"/>
      <c r="CCG859" s="396"/>
      <c r="CCH859" s="396"/>
      <c r="CCI859" s="396"/>
      <c r="CCJ859" s="396"/>
      <c r="CCK859" s="396"/>
      <c r="CCL859" s="396"/>
      <c r="CCM859" s="396"/>
      <c r="CCN859" s="396"/>
      <c r="CCO859" s="396"/>
      <c r="CCP859" s="396"/>
      <c r="CCQ859" s="396"/>
      <c r="CCR859" s="396"/>
      <c r="CCS859" s="396"/>
      <c r="CCT859" s="396"/>
      <c r="CCU859" s="396"/>
      <c r="CCV859" s="396"/>
      <c r="CCW859" s="396"/>
      <c r="CCX859" s="396"/>
      <c r="CCY859" s="396"/>
      <c r="CCZ859" s="396"/>
      <c r="CDA859" s="396"/>
      <c r="CDB859" s="396"/>
      <c r="CDC859" s="396"/>
      <c r="CDD859" s="396"/>
      <c r="CDE859" s="396"/>
      <c r="CDF859" s="396"/>
      <c r="CDG859" s="396"/>
      <c r="CDH859" s="396"/>
      <c r="CDI859" s="396"/>
      <c r="CDJ859" s="396"/>
      <c r="CDK859" s="396"/>
      <c r="CDL859" s="396"/>
      <c r="CDM859" s="396"/>
      <c r="CDN859" s="396"/>
      <c r="CDO859" s="396"/>
      <c r="CDP859" s="396"/>
      <c r="CDQ859" s="396"/>
      <c r="CDR859" s="396"/>
      <c r="CDS859" s="396"/>
      <c r="CDT859" s="396"/>
      <c r="CDU859" s="396"/>
      <c r="CDV859" s="396"/>
      <c r="CDW859" s="396"/>
      <c r="CDX859" s="396"/>
      <c r="CDY859" s="396"/>
      <c r="CDZ859" s="396"/>
      <c r="CEA859" s="396"/>
      <c r="CEB859" s="396"/>
      <c r="CEC859" s="396"/>
      <c r="CED859" s="396"/>
      <c r="CEE859" s="396"/>
      <c r="CEF859" s="396"/>
      <c r="CEG859" s="396"/>
      <c r="CEH859" s="396"/>
      <c r="CEI859" s="396"/>
      <c r="CEJ859" s="396"/>
      <c r="CEK859" s="396"/>
      <c r="CEL859" s="396"/>
      <c r="CEM859" s="396"/>
      <c r="CEN859" s="396"/>
      <c r="CEO859" s="396"/>
      <c r="CEP859" s="396"/>
      <c r="CEQ859" s="396"/>
      <c r="CER859" s="396"/>
      <c r="CES859" s="396"/>
      <c r="CET859" s="396"/>
      <c r="CEU859" s="396"/>
      <c r="CEV859" s="396"/>
      <c r="CEW859" s="396"/>
      <c r="CEX859" s="396"/>
      <c r="CEY859" s="396"/>
      <c r="CEZ859" s="396"/>
      <c r="CFA859" s="396"/>
      <c r="CFB859" s="396"/>
      <c r="CFC859" s="396"/>
      <c r="CFD859" s="396"/>
      <c r="CFE859" s="396"/>
      <c r="CFF859" s="396"/>
      <c r="CFG859" s="396"/>
      <c r="CFH859" s="396"/>
      <c r="CFI859" s="396"/>
      <c r="CFJ859" s="396"/>
      <c r="CFK859" s="396"/>
      <c r="CFL859" s="396"/>
      <c r="CFM859" s="396"/>
      <c r="CFN859" s="396"/>
      <c r="CFO859" s="396"/>
      <c r="CFP859" s="396"/>
      <c r="CFQ859" s="396"/>
      <c r="CFR859" s="396"/>
      <c r="CFS859" s="396"/>
      <c r="CFT859" s="396"/>
      <c r="CFU859" s="396"/>
      <c r="CFV859" s="396"/>
      <c r="CFW859" s="396"/>
      <c r="CFX859" s="396"/>
      <c r="CFY859" s="396"/>
      <c r="CFZ859" s="396"/>
      <c r="CGA859" s="396"/>
      <c r="CGB859" s="396"/>
      <c r="CGC859" s="396"/>
      <c r="CGD859" s="396"/>
      <c r="CGE859" s="396"/>
      <c r="CGF859" s="396"/>
      <c r="CGG859" s="396"/>
      <c r="CGH859" s="396"/>
      <c r="CGI859" s="396"/>
      <c r="CGJ859" s="396"/>
      <c r="CGK859" s="396"/>
      <c r="CGL859" s="396"/>
      <c r="CGM859" s="396"/>
      <c r="CGN859" s="396"/>
      <c r="CGO859" s="396"/>
      <c r="CGP859" s="396"/>
      <c r="CGQ859" s="396"/>
      <c r="CGR859" s="396"/>
      <c r="CGS859" s="396"/>
      <c r="CGT859" s="396"/>
      <c r="CGU859" s="396"/>
      <c r="CGV859" s="396"/>
      <c r="CGW859" s="396"/>
      <c r="CGX859" s="396"/>
      <c r="CGY859" s="396"/>
      <c r="CGZ859" s="396"/>
      <c r="CHA859" s="396"/>
      <c r="CHB859" s="396"/>
      <c r="CHC859" s="396"/>
      <c r="CHD859" s="396"/>
      <c r="CHE859" s="396"/>
      <c r="CHF859" s="396"/>
      <c r="CHG859" s="396"/>
      <c r="CHH859" s="396"/>
      <c r="CHI859" s="396"/>
      <c r="CHJ859" s="396"/>
      <c r="CHK859" s="396"/>
      <c r="CHL859" s="396"/>
      <c r="CHM859" s="396"/>
      <c r="CHN859" s="396"/>
      <c r="CHO859" s="396"/>
      <c r="CHP859" s="396"/>
      <c r="CHQ859" s="396"/>
      <c r="CHR859" s="396"/>
      <c r="CHS859" s="396"/>
      <c r="CHT859" s="396"/>
      <c r="CHU859" s="396"/>
      <c r="CHV859" s="396"/>
      <c r="CHW859" s="396"/>
      <c r="CHX859" s="396"/>
      <c r="CHY859" s="396"/>
      <c r="CHZ859" s="396"/>
      <c r="CIA859" s="396"/>
      <c r="CIB859" s="396"/>
      <c r="CIC859" s="396"/>
      <c r="CID859" s="396"/>
      <c r="CIE859" s="396"/>
      <c r="CIF859" s="396"/>
      <c r="CIG859" s="396"/>
      <c r="CIH859" s="396"/>
      <c r="CII859" s="396"/>
      <c r="CIJ859" s="396"/>
      <c r="CIK859" s="396"/>
      <c r="CIL859" s="396"/>
      <c r="CIM859" s="396"/>
      <c r="CIN859" s="396"/>
      <c r="CIO859" s="396"/>
      <c r="CIP859" s="396"/>
      <c r="CIQ859" s="396"/>
      <c r="CIR859" s="396"/>
      <c r="CIS859" s="396"/>
      <c r="CIT859" s="396"/>
      <c r="CIU859" s="396"/>
      <c r="CIV859" s="396"/>
      <c r="CIW859" s="396"/>
      <c r="CIX859" s="396"/>
      <c r="CIY859" s="396"/>
      <c r="CIZ859" s="396"/>
      <c r="CJA859" s="396"/>
      <c r="CJB859" s="396"/>
      <c r="CJC859" s="396"/>
      <c r="CJD859" s="396"/>
      <c r="CJE859" s="396"/>
      <c r="CJF859" s="396"/>
      <c r="CJG859" s="396"/>
      <c r="CJH859" s="396"/>
      <c r="CJI859" s="396"/>
      <c r="CJJ859" s="396"/>
      <c r="CJK859" s="396"/>
      <c r="CJL859" s="396"/>
      <c r="CJM859" s="396"/>
      <c r="CJN859" s="396"/>
      <c r="CJO859" s="396"/>
      <c r="CJP859" s="396"/>
      <c r="CJQ859" s="396"/>
      <c r="CJR859" s="396"/>
      <c r="CJS859" s="396"/>
      <c r="CJT859" s="396"/>
      <c r="CJU859" s="396"/>
      <c r="CJV859" s="396"/>
      <c r="CJW859" s="396"/>
      <c r="CJX859" s="396"/>
      <c r="CJY859" s="396"/>
      <c r="CJZ859" s="396"/>
      <c r="CKA859" s="396"/>
      <c r="CKB859" s="396"/>
      <c r="CKC859" s="396"/>
      <c r="CKD859" s="396"/>
      <c r="CKE859" s="396"/>
      <c r="CKF859" s="396"/>
      <c r="CKG859" s="396"/>
      <c r="CKH859" s="396"/>
      <c r="CKI859" s="396"/>
      <c r="CKJ859" s="396"/>
      <c r="CKK859" s="396"/>
      <c r="CKL859" s="396"/>
      <c r="CKM859" s="396"/>
      <c r="CKN859" s="396"/>
      <c r="CKO859" s="396"/>
      <c r="CKP859" s="396"/>
      <c r="CKQ859" s="396"/>
      <c r="CKR859" s="396"/>
      <c r="CKS859" s="396"/>
      <c r="CKT859" s="396"/>
      <c r="CKU859" s="396"/>
      <c r="CKV859" s="396"/>
      <c r="CKW859" s="396"/>
      <c r="CKX859" s="396"/>
      <c r="CKY859" s="396"/>
      <c r="CKZ859" s="396"/>
      <c r="CLA859" s="396"/>
      <c r="CLB859" s="396"/>
      <c r="CLC859" s="396"/>
      <c r="CLD859" s="396"/>
      <c r="CLE859" s="396"/>
      <c r="CLF859" s="396"/>
      <c r="CLG859" s="396"/>
      <c r="CLH859" s="396"/>
      <c r="CLI859" s="396"/>
      <c r="CLJ859" s="396"/>
      <c r="CLK859" s="396"/>
      <c r="CLL859" s="396"/>
      <c r="CLM859" s="396"/>
      <c r="CLN859" s="396"/>
      <c r="CLO859" s="396"/>
      <c r="CLP859" s="396"/>
      <c r="CLQ859" s="396"/>
      <c r="CLR859" s="396"/>
      <c r="CLS859" s="396"/>
      <c r="CLT859" s="396"/>
      <c r="CLU859" s="396"/>
      <c r="CLV859" s="396"/>
      <c r="CLW859" s="396"/>
      <c r="CLX859" s="396"/>
      <c r="CLY859" s="396"/>
      <c r="CLZ859" s="396"/>
      <c r="CMA859" s="396"/>
      <c r="CMB859" s="396"/>
      <c r="CMC859" s="396"/>
      <c r="CMD859" s="396"/>
      <c r="CME859" s="396"/>
      <c r="CMF859" s="396"/>
      <c r="CMG859" s="396"/>
      <c r="CMH859" s="396"/>
      <c r="CMI859" s="396"/>
      <c r="CMJ859" s="396"/>
      <c r="CMK859" s="396"/>
      <c r="CML859" s="396"/>
      <c r="CMM859" s="396"/>
      <c r="CMN859" s="396"/>
      <c r="CMO859" s="396"/>
      <c r="CMP859" s="396"/>
      <c r="CMQ859" s="396"/>
      <c r="CMR859" s="396"/>
      <c r="CMS859" s="396"/>
      <c r="CMT859" s="396"/>
      <c r="CMU859" s="396"/>
      <c r="CMV859" s="396"/>
      <c r="CMW859" s="396"/>
      <c r="CMX859" s="396"/>
      <c r="CMY859" s="396"/>
      <c r="CMZ859" s="396"/>
      <c r="CNA859" s="396"/>
      <c r="CNB859" s="396"/>
      <c r="CNC859" s="396"/>
      <c r="CND859" s="396"/>
      <c r="CNE859" s="396"/>
      <c r="CNF859" s="396"/>
      <c r="CNG859" s="396"/>
      <c r="CNH859" s="396"/>
      <c r="CNI859" s="396"/>
      <c r="CNJ859" s="396"/>
      <c r="CNK859" s="396"/>
      <c r="CNL859" s="396"/>
      <c r="CNM859" s="396"/>
      <c r="CNN859" s="396"/>
      <c r="CNO859" s="396"/>
      <c r="CNP859" s="396"/>
      <c r="CNQ859" s="396"/>
      <c r="CNR859" s="396"/>
      <c r="CNS859" s="396"/>
      <c r="CNT859" s="396"/>
      <c r="CNU859" s="396"/>
      <c r="CNV859" s="396"/>
      <c r="CNW859" s="396"/>
      <c r="CNX859" s="396"/>
      <c r="CNY859" s="396"/>
      <c r="CNZ859" s="396"/>
      <c r="COA859" s="396"/>
      <c r="COB859" s="396"/>
      <c r="COC859" s="396"/>
      <c r="COD859" s="396"/>
      <c r="COE859" s="396"/>
      <c r="COF859" s="396"/>
      <c r="COG859" s="396"/>
      <c r="COH859" s="396"/>
      <c r="COI859" s="396"/>
      <c r="COJ859" s="396"/>
      <c r="COK859" s="396"/>
      <c r="COL859" s="396"/>
      <c r="COM859" s="396"/>
      <c r="CON859" s="396"/>
      <c r="COO859" s="396"/>
      <c r="COP859" s="396"/>
      <c r="COQ859" s="396"/>
      <c r="COR859" s="396"/>
      <c r="COS859" s="396"/>
      <c r="COT859" s="396"/>
      <c r="COU859" s="396"/>
      <c r="COV859" s="396"/>
      <c r="COW859" s="396"/>
      <c r="COX859" s="396"/>
      <c r="COY859" s="396"/>
      <c r="COZ859" s="396"/>
      <c r="CPA859" s="396"/>
      <c r="CPB859" s="396"/>
      <c r="CPC859" s="396"/>
      <c r="CPD859" s="396"/>
      <c r="CPE859" s="396"/>
      <c r="CPF859" s="396"/>
      <c r="CPG859" s="396"/>
      <c r="CPH859" s="396"/>
      <c r="CPI859" s="396"/>
      <c r="CPJ859" s="396"/>
      <c r="CPK859" s="396"/>
      <c r="CPL859" s="396"/>
      <c r="CPM859" s="396"/>
      <c r="CPN859" s="396"/>
      <c r="CPO859" s="396"/>
      <c r="CPP859" s="396"/>
      <c r="CPQ859" s="396"/>
      <c r="CPR859" s="396"/>
      <c r="CPS859" s="396"/>
      <c r="CPT859" s="396"/>
      <c r="CPU859" s="396"/>
      <c r="CPV859" s="396"/>
      <c r="CPW859" s="396"/>
      <c r="CPX859" s="396"/>
      <c r="CPY859" s="396"/>
      <c r="CPZ859" s="396"/>
      <c r="CQA859" s="396"/>
      <c r="CQB859" s="396"/>
      <c r="CQC859" s="396"/>
      <c r="CQD859" s="396"/>
      <c r="CQE859" s="396"/>
      <c r="CQF859" s="396"/>
      <c r="CQG859" s="396"/>
      <c r="CQH859" s="396"/>
      <c r="CQI859" s="396"/>
      <c r="CQJ859" s="396"/>
      <c r="CQK859" s="396"/>
      <c r="CQL859" s="396"/>
      <c r="CQM859" s="396"/>
      <c r="CQN859" s="396"/>
      <c r="CQO859" s="396"/>
      <c r="CQP859" s="396"/>
      <c r="CQQ859" s="396"/>
      <c r="CQR859" s="396"/>
      <c r="CQS859" s="396"/>
      <c r="CQT859" s="396"/>
      <c r="CQU859" s="396"/>
      <c r="CQV859" s="396"/>
      <c r="CQW859" s="396"/>
      <c r="CQX859" s="396"/>
      <c r="CQY859" s="396"/>
      <c r="CQZ859" s="396"/>
      <c r="CRA859" s="396"/>
      <c r="CRB859" s="396"/>
      <c r="CRC859" s="396"/>
      <c r="CRD859" s="396"/>
      <c r="CRE859" s="396"/>
      <c r="CRF859" s="396"/>
      <c r="CRG859" s="396"/>
      <c r="CRH859" s="396"/>
      <c r="CRI859" s="396"/>
      <c r="CRJ859" s="396"/>
      <c r="CRK859" s="396"/>
      <c r="CRL859" s="396"/>
      <c r="CRM859" s="396"/>
      <c r="CRN859" s="396"/>
      <c r="CRO859" s="396"/>
      <c r="CRP859" s="396"/>
      <c r="CRQ859" s="396"/>
      <c r="CRR859" s="396"/>
      <c r="CRS859" s="396"/>
      <c r="CRT859" s="396"/>
      <c r="CRU859" s="396"/>
      <c r="CRV859" s="396"/>
      <c r="CRW859" s="396"/>
      <c r="CRX859" s="396"/>
      <c r="CRY859" s="396"/>
      <c r="CRZ859" s="396"/>
      <c r="CSA859" s="396"/>
      <c r="CSB859" s="396"/>
      <c r="CSC859" s="396"/>
      <c r="CSD859" s="396"/>
      <c r="CSE859" s="396"/>
      <c r="CSF859" s="396"/>
      <c r="CSG859" s="396"/>
      <c r="CSH859" s="396"/>
      <c r="CSI859" s="396"/>
      <c r="CSJ859" s="396"/>
      <c r="CSK859" s="396"/>
      <c r="CSL859" s="396"/>
      <c r="CSM859" s="396"/>
      <c r="CSN859" s="396"/>
      <c r="CSO859" s="396"/>
      <c r="CSP859" s="396"/>
      <c r="CSQ859" s="396"/>
      <c r="CSR859" s="396"/>
      <c r="CSS859" s="396"/>
      <c r="CST859" s="396"/>
      <c r="CSU859" s="396"/>
      <c r="CSV859" s="396"/>
      <c r="CSW859" s="396"/>
      <c r="CSX859" s="396"/>
      <c r="CSY859" s="396"/>
      <c r="CSZ859" s="396"/>
      <c r="CTA859" s="396"/>
      <c r="CTB859" s="396"/>
      <c r="CTC859" s="396"/>
      <c r="CTD859" s="396"/>
      <c r="CTE859" s="396"/>
      <c r="CTF859" s="396"/>
      <c r="CTG859" s="396"/>
      <c r="CTH859" s="396"/>
      <c r="CTI859" s="396"/>
      <c r="CTJ859" s="396"/>
      <c r="CTK859" s="396"/>
      <c r="CTL859" s="396"/>
      <c r="CTM859" s="396"/>
      <c r="CTN859" s="396"/>
      <c r="CTO859" s="396"/>
      <c r="CTP859" s="396"/>
      <c r="CTQ859" s="396"/>
      <c r="CTR859" s="396"/>
      <c r="CTS859" s="396"/>
      <c r="CTT859" s="396"/>
      <c r="CTU859" s="396"/>
      <c r="CTV859" s="396"/>
      <c r="CTW859" s="396"/>
      <c r="CTX859" s="396"/>
      <c r="CTY859" s="396"/>
      <c r="CTZ859" s="396"/>
      <c r="CUA859" s="396"/>
      <c r="CUB859" s="396"/>
      <c r="CUC859" s="396"/>
      <c r="CUD859" s="396"/>
      <c r="CUE859" s="396"/>
      <c r="CUF859" s="396"/>
      <c r="CUG859" s="396"/>
      <c r="CUH859" s="396"/>
      <c r="CUI859" s="396"/>
      <c r="CUJ859" s="396"/>
      <c r="CUK859" s="396"/>
      <c r="CUL859" s="396"/>
      <c r="CUM859" s="396"/>
      <c r="CUN859" s="396"/>
      <c r="CUO859" s="396"/>
      <c r="CUP859" s="396"/>
      <c r="CUQ859" s="396"/>
      <c r="CUR859" s="396"/>
      <c r="CUS859" s="396"/>
      <c r="CUT859" s="396"/>
      <c r="CUU859" s="396"/>
      <c r="CUV859" s="396"/>
      <c r="CUW859" s="396"/>
      <c r="CUX859" s="396"/>
      <c r="CUY859" s="396"/>
      <c r="CUZ859" s="396"/>
      <c r="CVA859" s="396"/>
      <c r="CVB859" s="396"/>
      <c r="CVC859" s="396"/>
      <c r="CVD859" s="396"/>
      <c r="CVE859" s="396"/>
      <c r="CVF859" s="396"/>
      <c r="CVG859" s="396"/>
      <c r="CVH859" s="396"/>
      <c r="CVI859" s="396"/>
      <c r="CVJ859" s="396"/>
      <c r="CVK859" s="396"/>
      <c r="CVL859" s="396"/>
      <c r="CVM859" s="396"/>
      <c r="CVN859" s="396"/>
      <c r="CVO859" s="396"/>
      <c r="CVP859" s="396"/>
      <c r="CVQ859" s="396"/>
      <c r="CVR859" s="396"/>
      <c r="CVS859" s="396"/>
      <c r="CVT859" s="396"/>
      <c r="CVU859" s="396"/>
      <c r="CVV859" s="396"/>
      <c r="CVW859" s="396"/>
      <c r="CVX859" s="396"/>
      <c r="CVY859" s="396"/>
      <c r="CVZ859" s="396"/>
      <c r="CWA859" s="396"/>
      <c r="CWB859" s="396"/>
      <c r="CWC859" s="396"/>
      <c r="CWD859" s="396"/>
      <c r="CWE859" s="396"/>
      <c r="CWF859" s="396"/>
      <c r="CWG859" s="396"/>
      <c r="CWH859" s="396"/>
      <c r="CWI859" s="396"/>
      <c r="CWJ859" s="396"/>
      <c r="CWK859" s="396"/>
      <c r="CWL859" s="396"/>
      <c r="CWM859" s="396"/>
      <c r="CWN859" s="396"/>
      <c r="CWO859" s="396"/>
      <c r="CWP859" s="396"/>
      <c r="CWQ859" s="396"/>
      <c r="CWR859" s="396"/>
      <c r="CWS859" s="396"/>
      <c r="CWT859" s="396"/>
      <c r="CWU859" s="396"/>
      <c r="CWV859" s="396"/>
      <c r="CWW859" s="396"/>
      <c r="CWX859" s="396"/>
      <c r="CWY859" s="396"/>
      <c r="CWZ859" s="396"/>
      <c r="CXA859" s="396"/>
      <c r="CXB859" s="396"/>
      <c r="CXC859" s="396"/>
      <c r="CXD859" s="396"/>
      <c r="CXE859" s="396"/>
      <c r="CXF859" s="396"/>
      <c r="CXG859" s="396"/>
      <c r="CXH859" s="396"/>
      <c r="CXI859" s="396"/>
      <c r="CXJ859" s="396"/>
      <c r="CXK859" s="396"/>
      <c r="CXL859" s="396"/>
      <c r="CXM859" s="396"/>
      <c r="CXN859" s="396"/>
      <c r="CXO859" s="396"/>
      <c r="CXP859" s="396"/>
      <c r="CXQ859" s="396"/>
      <c r="CXR859" s="396"/>
      <c r="CXS859" s="396"/>
      <c r="CXT859" s="396"/>
      <c r="CXU859" s="396"/>
      <c r="CXV859" s="396"/>
      <c r="CXW859" s="396"/>
      <c r="CXX859" s="396"/>
      <c r="CXY859" s="396"/>
      <c r="CXZ859" s="396"/>
      <c r="CYA859" s="396"/>
      <c r="CYB859" s="396"/>
      <c r="CYC859" s="396"/>
      <c r="CYD859" s="396"/>
      <c r="CYE859" s="396"/>
      <c r="CYF859" s="396"/>
      <c r="CYG859" s="396"/>
      <c r="CYH859" s="396"/>
      <c r="CYI859" s="396"/>
      <c r="CYJ859" s="396"/>
      <c r="CYK859" s="396"/>
      <c r="CYL859" s="396"/>
      <c r="CYM859" s="396"/>
      <c r="CYN859" s="396"/>
      <c r="CYO859" s="396"/>
      <c r="CYP859" s="396"/>
      <c r="CYQ859" s="396"/>
      <c r="CYR859" s="396"/>
      <c r="CYS859" s="396"/>
      <c r="CYT859" s="396"/>
      <c r="CYU859" s="396"/>
      <c r="CYV859" s="396"/>
      <c r="CYW859" s="396"/>
      <c r="CYX859" s="396"/>
      <c r="CYY859" s="396"/>
      <c r="CYZ859" s="396"/>
      <c r="CZA859" s="396"/>
      <c r="CZB859" s="396"/>
      <c r="CZC859" s="396"/>
      <c r="CZD859" s="396"/>
      <c r="CZE859" s="396"/>
      <c r="CZF859" s="396"/>
      <c r="CZG859" s="396"/>
      <c r="CZH859" s="396"/>
      <c r="CZI859" s="396"/>
      <c r="CZJ859" s="396"/>
      <c r="CZK859" s="396"/>
      <c r="CZL859" s="396"/>
      <c r="CZM859" s="396"/>
      <c r="CZN859" s="396"/>
      <c r="CZO859" s="396"/>
      <c r="CZP859" s="396"/>
      <c r="CZQ859" s="396"/>
      <c r="CZR859" s="396"/>
      <c r="CZS859" s="396"/>
      <c r="CZT859" s="396"/>
      <c r="CZU859" s="396"/>
      <c r="CZV859" s="396"/>
      <c r="CZW859" s="396"/>
      <c r="CZX859" s="396"/>
      <c r="CZY859" s="396"/>
      <c r="CZZ859" s="396"/>
      <c r="DAA859" s="396"/>
      <c r="DAB859" s="396"/>
      <c r="DAC859" s="396"/>
      <c r="DAD859" s="396"/>
      <c r="DAE859" s="396"/>
      <c r="DAF859" s="396"/>
      <c r="DAG859" s="396"/>
      <c r="DAH859" s="396"/>
      <c r="DAI859" s="396"/>
      <c r="DAJ859" s="396"/>
      <c r="DAK859" s="396"/>
      <c r="DAL859" s="396"/>
      <c r="DAM859" s="396"/>
      <c r="DAN859" s="396"/>
      <c r="DAO859" s="396"/>
      <c r="DAP859" s="396"/>
      <c r="DAQ859" s="396"/>
      <c r="DAR859" s="396"/>
      <c r="DAS859" s="396"/>
      <c r="DAT859" s="396"/>
      <c r="DAU859" s="396"/>
      <c r="DAV859" s="396"/>
      <c r="DAW859" s="396"/>
      <c r="DAX859" s="396"/>
      <c r="DAY859" s="396"/>
      <c r="DAZ859" s="396"/>
      <c r="DBA859" s="396"/>
      <c r="DBB859" s="396"/>
      <c r="DBC859" s="396"/>
      <c r="DBD859" s="396"/>
      <c r="DBE859" s="396"/>
      <c r="DBF859" s="396"/>
      <c r="DBG859" s="396"/>
      <c r="DBH859" s="396"/>
      <c r="DBI859" s="396"/>
      <c r="DBJ859" s="396"/>
      <c r="DBK859" s="396"/>
      <c r="DBL859" s="396"/>
      <c r="DBM859" s="396"/>
      <c r="DBN859" s="396"/>
      <c r="DBO859" s="396"/>
      <c r="DBP859" s="396"/>
      <c r="DBQ859" s="396"/>
      <c r="DBR859" s="396"/>
      <c r="DBS859" s="396"/>
      <c r="DBT859" s="396"/>
      <c r="DBU859" s="396"/>
      <c r="DBV859" s="396"/>
      <c r="DBW859" s="396"/>
      <c r="DBX859" s="396"/>
      <c r="DBY859" s="396"/>
      <c r="DBZ859" s="396"/>
      <c r="DCA859" s="396"/>
      <c r="DCB859" s="396"/>
      <c r="DCC859" s="396"/>
      <c r="DCD859" s="396"/>
      <c r="DCE859" s="396"/>
      <c r="DCF859" s="396"/>
      <c r="DCG859" s="396"/>
      <c r="DCH859" s="396"/>
      <c r="DCI859" s="396"/>
      <c r="DCJ859" s="396"/>
      <c r="DCK859" s="396"/>
      <c r="DCL859" s="396"/>
      <c r="DCM859" s="396"/>
      <c r="DCN859" s="396"/>
      <c r="DCO859" s="396"/>
      <c r="DCP859" s="396"/>
      <c r="DCQ859" s="396"/>
      <c r="DCR859" s="396"/>
      <c r="DCS859" s="396"/>
      <c r="DCT859" s="396"/>
      <c r="DCU859" s="396"/>
      <c r="DCV859" s="396"/>
      <c r="DCW859" s="396"/>
      <c r="DCX859" s="396"/>
      <c r="DCY859" s="396"/>
      <c r="DCZ859" s="396"/>
      <c r="DDA859" s="396"/>
      <c r="DDB859" s="396"/>
      <c r="DDC859" s="396"/>
      <c r="DDD859" s="396"/>
      <c r="DDE859" s="396"/>
      <c r="DDF859" s="396"/>
      <c r="DDG859" s="396"/>
      <c r="DDH859" s="396"/>
      <c r="DDI859" s="396"/>
      <c r="DDJ859" s="396"/>
      <c r="DDK859" s="396"/>
      <c r="DDL859" s="396"/>
      <c r="DDM859" s="396"/>
      <c r="DDN859" s="396"/>
      <c r="DDO859" s="396"/>
      <c r="DDP859" s="396"/>
      <c r="DDQ859" s="396"/>
      <c r="DDR859" s="396"/>
      <c r="DDS859" s="396"/>
      <c r="DDT859" s="396"/>
      <c r="DDU859" s="396"/>
      <c r="DDV859" s="396"/>
      <c r="DDW859" s="396"/>
      <c r="DDX859" s="396"/>
      <c r="DDY859" s="396"/>
      <c r="DDZ859" s="396"/>
      <c r="DEA859" s="396"/>
      <c r="DEB859" s="396"/>
      <c r="DEC859" s="396"/>
      <c r="DED859" s="396"/>
      <c r="DEE859" s="396"/>
      <c r="DEF859" s="396"/>
      <c r="DEG859" s="396"/>
      <c r="DEH859" s="396"/>
      <c r="DEI859" s="396"/>
      <c r="DEJ859" s="396"/>
      <c r="DEK859" s="396"/>
      <c r="DEL859" s="396"/>
      <c r="DEM859" s="396"/>
      <c r="DEN859" s="396"/>
      <c r="DEO859" s="396"/>
      <c r="DEP859" s="396"/>
      <c r="DEQ859" s="396"/>
      <c r="DER859" s="396"/>
      <c r="DES859" s="396"/>
      <c r="DET859" s="396"/>
      <c r="DEU859" s="396"/>
      <c r="DEV859" s="396"/>
      <c r="DEW859" s="396"/>
      <c r="DEX859" s="396"/>
      <c r="DEY859" s="396"/>
      <c r="DEZ859" s="396"/>
      <c r="DFA859" s="396"/>
      <c r="DFB859" s="396"/>
      <c r="DFC859" s="396"/>
      <c r="DFD859" s="396"/>
      <c r="DFE859" s="396"/>
      <c r="DFF859" s="396"/>
      <c r="DFG859" s="396"/>
      <c r="DFH859" s="396"/>
      <c r="DFI859" s="396"/>
      <c r="DFJ859" s="396"/>
      <c r="DFK859" s="396"/>
      <c r="DFL859" s="396"/>
      <c r="DFM859" s="396"/>
      <c r="DFN859" s="396"/>
      <c r="DFO859" s="396"/>
      <c r="DFP859" s="396"/>
      <c r="DFQ859" s="396"/>
      <c r="DFR859" s="396"/>
      <c r="DFS859" s="396"/>
      <c r="DFT859" s="396"/>
      <c r="DFU859" s="396"/>
      <c r="DFV859" s="396"/>
      <c r="DFW859" s="396"/>
      <c r="DFX859" s="396"/>
      <c r="DFY859" s="396"/>
      <c r="DFZ859" s="396"/>
      <c r="DGA859" s="396"/>
      <c r="DGB859" s="396"/>
      <c r="DGC859" s="396"/>
      <c r="DGD859" s="396"/>
      <c r="DGE859" s="396"/>
      <c r="DGF859" s="396"/>
      <c r="DGG859" s="396"/>
      <c r="DGH859" s="396"/>
      <c r="DGI859" s="396"/>
      <c r="DGJ859" s="396"/>
      <c r="DGK859" s="396"/>
      <c r="DGL859" s="396"/>
      <c r="DGM859" s="396"/>
      <c r="DGN859" s="396"/>
      <c r="DGO859" s="396"/>
      <c r="DGP859" s="396"/>
      <c r="DGQ859" s="396"/>
      <c r="DGR859" s="396"/>
      <c r="DGS859" s="396"/>
      <c r="DGT859" s="396"/>
      <c r="DGU859" s="396"/>
      <c r="DGV859" s="396"/>
      <c r="DGW859" s="396"/>
      <c r="DGX859" s="396"/>
      <c r="DGY859" s="396"/>
      <c r="DGZ859" s="396"/>
      <c r="DHA859" s="396"/>
      <c r="DHB859" s="396"/>
      <c r="DHC859" s="396"/>
      <c r="DHD859" s="396"/>
      <c r="DHE859" s="396"/>
      <c r="DHF859" s="396"/>
      <c r="DHG859" s="396"/>
      <c r="DHH859" s="396"/>
      <c r="DHI859" s="396"/>
      <c r="DHJ859" s="396"/>
      <c r="DHK859" s="396"/>
      <c r="DHL859" s="396"/>
      <c r="DHM859" s="396"/>
      <c r="DHN859" s="396"/>
      <c r="DHO859" s="396"/>
      <c r="DHP859" s="396"/>
      <c r="DHQ859" s="396"/>
      <c r="DHR859" s="396"/>
      <c r="DHS859" s="396"/>
      <c r="DHT859" s="396"/>
      <c r="DHU859" s="396"/>
      <c r="DHV859" s="396"/>
      <c r="DHW859" s="396"/>
      <c r="DHX859" s="396"/>
      <c r="DHY859" s="396"/>
      <c r="DHZ859" s="396"/>
      <c r="DIA859" s="396"/>
      <c r="DIB859" s="396"/>
      <c r="DIC859" s="396"/>
      <c r="DID859" s="396"/>
      <c r="DIE859" s="396"/>
      <c r="DIF859" s="396"/>
      <c r="DIG859" s="396"/>
      <c r="DIH859" s="396"/>
      <c r="DII859" s="396"/>
      <c r="DIJ859" s="396"/>
      <c r="DIK859" s="396"/>
      <c r="DIL859" s="396"/>
      <c r="DIM859" s="396"/>
      <c r="DIN859" s="396"/>
      <c r="DIO859" s="396"/>
      <c r="DIP859" s="396"/>
      <c r="DIQ859" s="396"/>
      <c r="DIR859" s="396"/>
      <c r="DIS859" s="396"/>
      <c r="DIT859" s="396"/>
      <c r="DIU859" s="396"/>
      <c r="DIV859" s="396"/>
      <c r="DIW859" s="396"/>
      <c r="DIX859" s="396"/>
      <c r="DIY859" s="396"/>
      <c r="DIZ859" s="396"/>
      <c r="DJA859" s="396"/>
      <c r="DJB859" s="396"/>
      <c r="DJC859" s="396"/>
      <c r="DJD859" s="396"/>
      <c r="DJE859" s="396"/>
      <c r="DJF859" s="396"/>
      <c r="DJG859" s="396"/>
      <c r="DJH859" s="396"/>
      <c r="DJI859" s="396"/>
      <c r="DJJ859" s="396"/>
      <c r="DJK859" s="396"/>
      <c r="DJL859" s="396"/>
      <c r="DJM859" s="396"/>
      <c r="DJN859" s="396"/>
      <c r="DJO859" s="396"/>
      <c r="DJP859" s="396"/>
      <c r="DJQ859" s="396"/>
      <c r="DJR859" s="396"/>
      <c r="DJS859" s="396"/>
      <c r="DJT859" s="396"/>
      <c r="DJU859" s="396"/>
      <c r="DJV859" s="396"/>
      <c r="DJW859" s="396"/>
      <c r="DJX859" s="396"/>
      <c r="DJY859" s="396"/>
      <c r="DJZ859" s="396"/>
      <c r="DKA859" s="396"/>
      <c r="DKB859" s="396"/>
      <c r="DKC859" s="396"/>
      <c r="DKD859" s="396"/>
      <c r="DKE859" s="396"/>
      <c r="DKF859" s="396"/>
      <c r="DKG859" s="396"/>
      <c r="DKH859" s="396"/>
      <c r="DKI859" s="396"/>
      <c r="DKJ859" s="396"/>
      <c r="DKK859" s="396"/>
      <c r="DKL859" s="396"/>
      <c r="DKM859" s="396"/>
      <c r="DKN859" s="396"/>
      <c r="DKO859" s="396"/>
      <c r="DKP859" s="396"/>
      <c r="DKQ859" s="396"/>
      <c r="DKR859" s="396"/>
      <c r="DKS859" s="396"/>
      <c r="DKT859" s="396"/>
      <c r="DKU859" s="396"/>
      <c r="DKV859" s="396"/>
      <c r="DKW859" s="396"/>
      <c r="DKX859" s="396"/>
      <c r="DKY859" s="396"/>
      <c r="DKZ859" s="396"/>
      <c r="DLA859" s="396"/>
      <c r="DLB859" s="396"/>
      <c r="DLC859" s="396"/>
      <c r="DLD859" s="396"/>
      <c r="DLE859" s="396"/>
      <c r="DLF859" s="396"/>
      <c r="DLG859" s="396"/>
      <c r="DLH859" s="396"/>
      <c r="DLI859" s="396"/>
      <c r="DLJ859" s="396"/>
      <c r="DLK859" s="396"/>
      <c r="DLL859" s="396"/>
      <c r="DLM859" s="396"/>
      <c r="DLN859" s="396"/>
      <c r="DLO859" s="396"/>
      <c r="DLP859" s="396"/>
      <c r="DLQ859" s="396"/>
      <c r="DLR859" s="396"/>
      <c r="DLS859" s="396"/>
      <c r="DLT859" s="396"/>
      <c r="DLU859" s="396"/>
      <c r="DLV859" s="396"/>
      <c r="DLW859" s="396"/>
      <c r="DLX859" s="396"/>
      <c r="DLY859" s="396"/>
      <c r="DLZ859" s="396"/>
      <c r="DMA859" s="396"/>
      <c r="DMB859" s="396"/>
      <c r="DMC859" s="396"/>
      <c r="DMD859" s="396"/>
      <c r="DME859" s="396"/>
      <c r="DMF859" s="396"/>
      <c r="DMG859" s="396"/>
      <c r="DMH859" s="396"/>
      <c r="DMI859" s="396"/>
      <c r="DMJ859" s="396"/>
      <c r="DMK859" s="396"/>
      <c r="DML859" s="396"/>
      <c r="DMM859" s="396"/>
      <c r="DMN859" s="396"/>
      <c r="DMO859" s="396"/>
      <c r="DMP859" s="396"/>
      <c r="DMQ859" s="396"/>
      <c r="DMR859" s="396"/>
      <c r="DMS859" s="396"/>
      <c r="DMT859" s="396"/>
      <c r="DMU859" s="396"/>
      <c r="DMV859" s="396"/>
      <c r="DMW859" s="396"/>
      <c r="DMX859" s="396"/>
      <c r="DMY859" s="396"/>
      <c r="DMZ859" s="396"/>
      <c r="DNA859" s="396"/>
      <c r="DNB859" s="396"/>
      <c r="DNC859" s="396"/>
      <c r="DND859" s="396"/>
      <c r="DNE859" s="396"/>
      <c r="DNF859" s="396"/>
      <c r="DNG859" s="396"/>
      <c r="DNH859" s="396"/>
      <c r="DNI859" s="396"/>
      <c r="DNJ859" s="396"/>
      <c r="DNK859" s="396"/>
      <c r="DNL859" s="396"/>
      <c r="DNM859" s="396"/>
      <c r="DNN859" s="396"/>
      <c r="DNO859" s="396"/>
      <c r="DNP859" s="396"/>
      <c r="DNQ859" s="396"/>
      <c r="DNR859" s="396"/>
      <c r="DNS859" s="396"/>
      <c r="DNT859" s="396"/>
      <c r="DNU859" s="396"/>
      <c r="DNV859" s="396"/>
      <c r="DNW859" s="396"/>
      <c r="DNX859" s="396"/>
      <c r="DNY859" s="396"/>
      <c r="DNZ859" s="396"/>
      <c r="DOA859" s="396"/>
      <c r="DOB859" s="396"/>
      <c r="DOC859" s="396"/>
      <c r="DOD859" s="396"/>
      <c r="DOE859" s="396"/>
      <c r="DOF859" s="396"/>
      <c r="DOG859" s="396"/>
      <c r="DOH859" s="396"/>
      <c r="DOI859" s="396"/>
      <c r="DOJ859" s="396"/>
      <c r="DOK859" s="396"/>
      <c r="DOL859" s="396"/>
      <c r="DOM859" s="396"/>
      <c r="DON859" s="396"/>
      <c r="DOO859" s="396"/>
      <c r="DOP859" s="396"/>
      <c r="DOQ859" s="396"/>
      <c r="DOR859" s="396"/>
      <c r="DOS859" s="396"/>
      <c r="DOT859" s="396"/>
      <c r="DOU859" s="396"/>
      <c r="DOV859" s="396"/>
      <c r="DOW859" s="396"/>
      <c r="DOX859" s="396"/>
      <c r="DOY859" s="396"/>
      <c r="DOZ859" s="396"/>
      <c r="DPA859" s="396"/>
      <c r="DPB859" s="396"/>
      <c r="DPC859" s="396"/>
      <c r="DPD859" s="396"/>
      <c r="DPE859" s="396"/>
      <c r="DPF859" s="396"/>
      <c r="DPG859" s="396"/>
      <c r="DPH859" s="396"/>
      <c r="DPI859" s="396"/>
      <c r="DPJ859" s="396"/>
      <c r="DPK859" s="396"/>
      <c r="DPL859" s="396"/>
      <c r="DPM859" s="396"/>
      <c r="DPN859" s="396"/>
      <c r="DPO859" s="396"/>
      <c r="DPP859" s="396"/>
      <c r="DPQ859" s="396"/>
      <c r="DPR859" s="396"/>
      <c r="DPS859" s="396"/>
      <c r="DPT859" s="396"/>
      <c r="DPU859" s="396"/>
      <c r="DPV859" s="396"/>
      <c r="DPW859" s="396"/>
      <c r="DPX859" s="396"/>
      <c r="DPY859" s="396"/>
      <c r="DPZ859" s="396"/>
      <c r="DQA859" s="396"/>
      <c r="DQB859" s="396"/>
      <c r="DQC859" s="396"/>
      <c r="DQD859" s="396"/>
      <c r="DQE859" s="396"/>
      <c r="DQF859" s="396"/>
      <c r="DQG859" s="396"/>
      <c r="DQH859" s="396"/>
      <c r="DQI859" s="396"/>
      <c r="DQJ859" s="396"/>
      <c r="DQK859" s="396"/>
      <c r="DQL859" s="396"/>
      <c r="DQM859" s="396"/>
      <c r="DQN859" s="396"/>
      <c r="DQO859" s="396"/>
      <c r="DQP859" s="396"/>
      <c r="DQQ859" s="396"/>
      <c r="DQR859" s="396"/>
      <c r="DQS859" s="396"/>
      <c r="DQT859" s="396"/>
      <c r="DQU859" s="396"/>
      <c r="DQV859" s="396"/>
      <c r="DQW859" s="396"/>
      <c r="DQX859" s="396"/>
      <c r="DQY859" s="396"/>
      <c r="DQZ859" s="396"/>
      <c r="DRA859" s="396"/>
      <c r="DRB859" s="396"/>
      <c r="DRC859" s="396"/>
      <c r="DRD859" s="396"/>
      <c r="DRE859" s="396"/>
      <c r="DRF859" s="396"/>
      <c r="DRG859" s="396"/>
      <c r="DRH859" s="396"/>
      <c r="DRI859" s="396"/>
      <c r="DRJ859" s="396"/>
      <c r="DRK859" s="396"/>
      <c r="DRL859" s="396"/>
      <c r="DRM859" s="396"/>
      <c r="DRN859" s="396"/>
      <c r="DRO859" s="396"/>
      <c r="DRP859" s="396"/>
      <c r="DRQ859" s="396"/>
      <c r="DRR859" s="396"/>
      <c r="DRS859" s="396"/>
      <c r="DRT859" s="396"/>
      <c r="DRU859" s="396"/>
      <c r="DRV859" s="396"/>
      <c r="DRW859" s="396"/>
      <c r="DRX859" s="396"/>
      <c r="DRY859" s="396"/>
      <c r="DRZ859" s="396"/>
      <c r="DSA859" s="396"/>
      <c r="DSB859" s="396"/>
      <c r="DSC859" s="396"/>
      <c r="DSD859" s="396"/>
      <c r="DSE859" s="396"/>
      <c r="DSF859" s="396"/>
      <c r="DSG859" s="396"/>
      <c r="DSH859" s="396"/>
      <c r="DSI859" s="396"/>
      <c r="DSJ859" s="396"/>
      <c r="DSK859" s="396"/>
      <c r="DSL859" s="396"/>
      <c r="DSM859" s="396"/>
      <c r="DSN859" s="396"/>
      <c r="DSO859" s="396"/>
      <c r="DSP859" s="396"/>
      <c r="DSQ859" s="396"/>
      <c r="DSR859" s="396"/>
      <c r="DSS859" s="396"/>
      <c r="DST859" s="396"/>
      <c r="DSU859" s="396"/>
      <c r="DSV859" s="396"/>
      <c r="DSW859" s="396"/>
      <c r="DSX859" s="396"/>
      <c r="DSY859" s="396"/>
      <c r="DSZ859" s="396"/>
      <c r="DTA859" s="396"/>
      <c r="DTB859" s="396"/>
      <c r="DTC859" s="396"/>
      <c r="DTD859" s="396"/>
      <c r="DTE859" s="396"/>
      <c r="DTF859" s="396"/>
      <c r="DTG859" s="396"/>
      <c r="DTH859" s="396"/>
      <c r="DTI859" s="396"/>
      <c r="DTJ859" s="396"/>
      <c r="DTK859" s="396"/>
      <c r="DTL859" s="396"/>
      <c r="DTM859" s="396"/>
      <c r="DTN859" s="396"/>
      <c r="DTO859" s="396"/>
      <c r="DTP859" s="396"/>
      <c r="DTQ859" s="396"/>
      <c r="DTR859" s="396"/>
      <c r="DTS859" s="396"/>
      <c r="DTT859" s="396"/>
      <c r="DTU859" s="396"/>
      <c r="DTV859" s="396"/>
      <c r="DTW859" s="396"/>
      <c r="DTX859" s="396"/>
      <c r="DTY859" s="396"/>
      <c r="DTZ859" s="396"/>
      <c r="DUA859" s="396"/>
      <c r="DUB859" s="396"/>
      <c r="DUC859" s="396"/>
      <c r="DUD859" s="396"/>
      <c r="DUE859" s="396"/>
      <c r="DUF859" s="396"/>
      <c r="DUG859" s="396"/>
      <c r="DUH859" s="396"/>
      <c r="DUI859" s="396"/>
      <c r="DUJ859" s="396"/>
      <c r="DUK859" s="396"/>
      <c r="DUL859" s="396"/>
      <c r="DUM859" s="396"/>
      <c r="DUN859" s="396"/>
      <c r="DUO859" s="396"/>
      <c r="DUP859" s="396"/>
      <c r="DUQ859" s="396"/>
      <c r="DUR859" s="396"/>
      <c r="DUS859" s="396"/>
      <c r="DUT859" s="396"/>
      <c r="DUU859" s="396"/>
      <c r="DUV859" s="396"/>
      <c r="DUW859" s="396"/>
      <c r="DUX859" s="396"/>
      <c r="DUY859" s="396"/>
      <c r="DUZ859" s="396"/>
      <c r="DVA859" s="396"/>
      <c r="DVB859" s="396"/>
      <c r="DVC859" s="396"/>
      <c r="DVD859" s="396"/>
      <c r="DVE859" s="396"/>
      <c r="DVF859" s="396"/>
      <c r="DVG859" s="396"/>
      <c r="DVH859" s="396"/>
      <c r="DVI859" s="396"/>
      <c r="DVJ859" s="396"/>
      <c r="DVK859" s="396"/>
      <c r="DVL859" s="396"/>
      <c r="DVM859" s="396"/>
      <c r="DVN859" s="396"/>
      <c r="DVO859" s="396"/>
      <c r="DVP859" s="396"/>
      <c r="DVQ859" s="396"/>
      <c r="DVR859" s="396"/>
      <c r="DVS859" s="396"/>
      <c r="DVT859" s="396"/>
      <c r="DVU859" s="396"/>
      <c r="DVV859" s="396"/>
      <c r="DVW859" s="396"/>
      <c r="DVX859" s="396"/>
      <c r="DVY859" s="396"/>
      <c r="DVZ859" s="396"/>
      <c r="DWA859" s="396"/>
      <c r="DWB859" s="396"/>
      <c r="DWC859" s="396"/>
      <c r="DWD859" s="396"/>
      <c r="DWE859" s="396"/>
      <c r="DWF859" s="396"/>
      <c r="DWG859" s="396"/>
      <c r="DWH859" s="396"/>
      <c r="DWI859" s="396"/>
      <c r="DWJ859" s="396"/>
      <c r="DWK859" s="396"/>
      <c r="DWL859" s="396"/>
      <c r="DWM859" s="396"/>
      <c r="DWN859" s="396"/>
      <c r="DWO859" s="396"/>
      <c r="DWP859" s="396"/>
      <c r="DWQ859" s="396"/>
      <c r="DWR859" s="396"/>
      <c r="DWS859" s="396"/>
      <c r="DWT859" s="396"/>
      <c r="DWU859" s="396"/>
      <c r="DWV859" s="396"/>
      <c r="DWW859" s="396"/>
      <c r="DWX859" s="396"/>
      <c r="DWY859" s="396"/>
      <c r="DWZ859" s="396"/>
      <c r="DXA859" s="396"/>
      <c r="DXB859" s="396"/>
      <c r="DXC859" s="396"/>
      <c r="DXD859" s="396"/>
      <c r="DXE859" s="396"/>
      <c r="DXF859" s="396"/>
      <c r="DXG859" s="396"/>
      <c r="DXH859" s="396"/>
      <c r="DXI859" s="396"/>
      <c r="DXJ859" s="396"/>
      <c r="DXK859" s="396"/>
      <c r="DXL859" s="396"/>
      <c r="DXM859" s="396"/>
      <c r="DXN859" s="396"/>
      <c r="DXO859" s="396"/>
      <c r="DXP859" s="396"/>
      <c r="DXQ859" s="396"/>
      <c r="DXR859" s="396"/>
      <c r="DXS859" s="396"/>
      <c r="DXT859" s="396"/>
      <c r="DXU859" s="396"/>
      <c r="DXV859" s="396"/>
      <c r="DXW859" s="396"/>
      <c r="DXX859" s="396"/>
      <c r="DXY859" s="396"/>
      <c r="DXZ859" s="396"/>
      <c r="DYA859" s="396"/>
      <c r="DYB859" s="396"/>
      <c r="DYC859" s="396"/>
      <c r="DYD859" s="396"/>
      <c r="DYE859" s="396"/>
      <c r="DYF859" s="396"/>
      <c r="DYG859" s="396"/>
      <c r="DYH859" s="396"/>
      <c r="DYI859" s="396"/>
      <c r="DYJ859" s="396"/>
      <c r="DYK859" s="396"/>
      <c r="DYL859" s="396"/>
      <c r="DYM859" s="396"/>
      <c r="DYN859" s="396"/>
      <c r="DYO859" s="396"/>
      <c r="DYP859" s="396"/>
      <c r="DYQ859" s="396"/>
      <c r="DYR859" s="396"/>
      <c r="DYS859" s="396"/>
      <c r="DYT859" s="396"/>
      <c r="DYU859" s="396"/>
      <c r="DYV859" s="396"/>
      <c r="DYW859" s="396"/>
      <c r="DYX859" s="396"/>
      <c r="DYY859" s="396"/>
      <c r="DYZ859" s="396"/>
      <c r="DZA859" s="396"/>
      <c r="DZB859" s="396"/>
      <c r="DZC859" s="396"/>
      <c r="DZD859" s="396"/>
      <c r="DZE859" s="396"/>
      <c r="DZF859" s="396"/>
      <c r="DZG859" s="396"/>
      <c r="DZH859" s="396"/>
      <c r="DZI859" s="396"/>
      <c r="DZJ859" s="396"/>
      <c r="DZK859" s="396"/>
      <c r="DZL859" s="396"/>
      <c r="DZM859" s="396"/>
      <c r="DZN859" s="396"/>
      <c r="DZO859" s="396"/>
      <c r="DZP859" s="396"/>
      <c r="DZQ859" s="396"/>
      <c r="DZR859" s="396"/>
      <c r="DZS859" s="396"/>
      <c r="DZT859" s="396"/>
      <c r="DZU859" s="396"/>
      <c r="DZV859" s="396"/>
      <c r="DZW859" s="396"/>
      <c r="DZX859" s="396"/>
      <c r="DZY859" s="396"/>
      <c r="DZZ859" s="396"/>
      <c r="EAA859" s="396"/>
      <c r="EAB859" s="396"/>
      <c r="EAC859" s="396"/>
      <c r="EAD859" s="396"/>
      <c r="EAE859" s="396"/>
      <c r="EAF859" s="396"/>
      <c r="EAG859" s="396"/>
      <c r="EAH859" s="396"/>
      <c r="EAI859" s="396"/>
      <c r="EAJ859" s="396"/>
      <c r="EAK859" s="396"/>
      <c r="EAL859" s="396"/>
      <c r="EAM859" s="396"/>
      <c r="EAN859" s="396"/>
      <c r="EAO859" s="396"/>
      <c r="EAP859" s="396"/>
      <c r="EAQ859" s="396"/>
      <c r="EAR859" s="396"/>
      <c r="EAS859" s="396"/>
      <c r="EAT859" s="396"/>
      <c r="EAU859" s="396"/>
      <c r="EAV859" s="396"/>
      <c r="EAW859" s="396"/>
      <c r="EAX859" s="396"/>
      <c r="EAY859" s="396"/>
      <c r="EAZ859" s="396"/>
      <c r="EBA859" s="396"/>
      <c r="EBB859" s="396"/>
      <c r="EBC859" s="396"/>
      <c r="EBD859" s="396"/>
      <c r="EBE859" s="396"/>
      <c r="EBF859" s="396"/>
      <c r="EBG859" s="396"/>
      <c r="EBH859" s="396"/>
      <c r="EBI859" s="396"/>
      <c r="EBJ859" s="396"/>
      <c r="EBK859" s="396"/>
      <c r="EBL859" s="396"/>
      <c r="EBM859" s="396"/>
      <c r="EBN859" s="396"/>
      <c r="EBO859" s="396"/>
      <c r="EBP859" s="396"/>
      <c r="EBQ859" s="396"/>
      <c r="EBR859" s="396"/>
      <c r="EBS859" s="396"/>
      <c r="EBT859" s="396"/>
      <c r="EBU859" s="396"/>
      <c r="EBV859" s="396"/>
      <c r="EBW859" s="396"/>
      <c r="EBX859" s="396"/>
      <c r="EBY859" s="396"/>
      <c r="EBZ859" s="396"/>
      <c r="ECA859" s="396"/>
      <c r="ECB859" s="396"/>
      <c r="ECC859" s="396"/>
      <c r="ECD859" s="396"/>
      <c r="ECE859" s="396"/>
      <c r="ECF859" s="396"/>
      <c r="ECG859" s="396"/>
      <c r="ECH859" s="396"/>
      <c r="ECI859" s="396"/>
      <c r="ECJ859" s="396"/>
      <c r="ECK859" s="396"/>
      <c r="ECL859" s="396"/>
      <c r="ECM859" s="396"/>
      <c r="ECN859" s="396"/>
      <c r="ECO859" s="396"/>
      <c r="ECP859" s="396"/>
      <c r="ECQ859" s="396"/>
      <c r="ECR859" s="396"/>
      <c r="ECS859" s="396"/>
      <c r="ECT859" s="396"/>
      <c r="ECU859" s="396"/>
      <c r="ECV859" s="396"/>
      <c r="ECW859" s="396"/>
      <c r="ECX859" s="396"/>
      <c r="ECY859" s="396"/>
      <c r="ECZ859" s="396"/>
      <c r="EDA859" s="396"/>
      <c r="EDB859" s="396"/>
      <c r="EDC859" s="396"/>
      <c r="EDD859" s="396"/>
      <c r="EDE859" s="396"/>
      <c r="EDF859" s="396"/>
      <c r="EDG859" s="396"/>
      <c r="EDH859" s="396"/>
      <c r="EDI859" s="396"/>
      <c r="EDJ859" s="396"/>
      <c r="EDK859" s="396"/>
      <c r="EDL859" s="396"/>
      <c r="EDM859" s="396"/>
      <c r="EDN859" s="396"/>
      <c r="EDO859" s="396"/>
      <c r="EDP859" s="396"/>
      <c r="EDQ859" s="396"/>
      <c r="EDR859" s="396"/>
      <c r="EDS859" s="396"/>
      <c r="EDT859" s="396"/>
      <c r="EDU859" s="396"/>
      <c r="EDV859" s="396"/>
      <c r="EDW859" s="396"/>
      <c r="EDX859" s="396"/>
      <c r="EDY859" s="396"/>
      <c r="EDZ859" s="396"/>
      <c r="EEA859" s="396"/>
      <c r="EEB859" s="396"/>
      <c r="EEC859" s="396"/>
      <c r="EED859" s="396"/>
      <c r="EEE859" s="396"/>
      <c r="EEF859" s="396"/>
      <c r="EEG859" s="396"/>
      <c r="EEH859" s="396"/>
      <c r="EEI859" s="396"/>
      <c r="EEJ859" s="396"/>
      <c r="EEK859" s="396"/>
      <c r="EEL859" s="396"/>
      <c r="EEM859" s="396"/>
      <c r="EEN859" s="396"/>
      <c r="EEO859" s="396"/>
      <c r="EEP859" s="396"/>
      <c r="EEQ859" s="396"/>
      <c r="EER859" s="396"/>
      <c r="EES859" s="396"/>
      <c r="EET859" s="396"/>
      <c r="EEU859" s="396"/>
      <c r="EEV859" s="396"/>
      <c r="EEW859" s="396"/>
      <c r="EEX859" s="396"/>
      <c r="EEY859" s="396"/>
      <c r="EEZ859" s="396"/>
      <c r="EFA859" s="396"/>
      <c r="EFB859" s="396"/>
      <c r="EFC859" s="396"/>
      <c r="EFD859" s="396"/>
      <c r="EFE859" s="396"/>
      <c r="EFF859" s="396"/>
      <c r="EFG859" s="396"/>
      <c r="EFH859" s="396"/>
      <c r="EFI859" s="396"/>
      <c r="EFJ859" s="396"/>
      <c r="EFK859" s="396"/>
      <c r="EFL859" s="396"/>
      <c r="EFM859" s="396"/>
      <c r="EFN859" s="396"/>
      <c r="EFO859" s="396"/>
      <c r="EFP859" s="396"/>
      <c r="EFQ859" s="396"/>
      <c r="EFR859" s="396"/>
      <c r="EFS859" s="396"/>
      <c r="EFT859" s="396"/>
      <c r="EFU859" s="396"/>
      <c r="EFV859" s="396"/>
      <c r="EFW859" s="396"/>
      <c r="EFX859" s="396"/>
      <c r="EFY859" s="396"/>
      <c r="EFZ859" s="396"/>
      <c r="EGA859" s="396"/>
      <c r="EGB859" s="396"/>
      <c r="EGC859" s="396"/>
      <c r="EGD859" s="396"/>
      <c r="EGE859" s="396"/>
      <c r="EGF859" s="396"/>
      <c r="EGG859" s="396"/>
      <c r="EGH859" s="396"/>
      <c r="EGI859" s="396"/>
      <c r="EGJ859" s="396"/>
      <c r="EGK859" s="396"/>
      <c r="EGL859" s="396"/>
      <c r="EGM859" s="396"/>
      <c r="EGN859" s="396"/>
      <c r="EGO859" s="396"/>
      <c r="EGP859" s="396"/>
      <c r="EGQ859" s="396"/>
      <c r="EGR859" s="396"/>
      <c r="EGS859" s="396"/>
      <c r="EGT859" s="396"/>
      <c r="EGU859" s="396"/>
      <c r="EGV859" s="396"/>
      <c r="EGW859" s="396"/>
      <c r="EGX859" s="396"/>
      <c r="EGY859" s="396"/>
      <c r="EGZ859" s="396"/>
      <c r="EHA859" s="396"/>
      <c r="EHB859" s="396"/>
      <c r="EHC859" s="396"/>
      <c r="EHD859" s="396"/>
      <c r="EHE859" s="396"/>
      <c r="EHF859" s="396"/>
      <c r="EHG859" s="396"/>
      <c r="EHH859" s="396"/>
      <c r="EHI859" s="396"/>
      <c r="EHJ859" s="396"/>
      <c r="EHK859" s="396"/>
      <c r="EHL859" s="396"/>
      <c r="EHM859" s="396"/>
      <c r="EHN859" s="396"/>
      <c r="EHO859" s="396"/>
      <c r="EHP859" s="396"/>
      <c r="EHQ859" s="396"/>
      <c r="EHR859" s="396"/>
      <c r="EHS859" s="396"/>
      <c r="EHT859" s="396"/>
      <c r="EHU859" s="396"/>
      <c r="EHV859" s="396"/>
      <c r="EHW859" s="396"/>
      <c r="EHX859" s="396"/>
      <c r="EHY859" s="396"/>
      <c r="EHZ859" s="396"/>
      <c r="EIA859" s="396"/>
      <c r="EIB859" s="396"/>
      <c r="EIC859" s="396"/>
      <c r="EID859" s="396"/>
      <c r="EIE859" s="396"/>
      <c r="EIF859" s="396"/>
      <c r="EIG859" s="396"/>
      <c r="EIH859" s="396"/>
      <c r="EII859" s="396"/>
      <c r="EIJ859" s="396"/>
      <c r="EIK859" s="396"/>
      <c r="EIL859" s="396"/>
      <c r="EIM859" s="396"/>
      <c r="EIN859" s="396"/>
      <c r="EIO859" s="396"/>
      <c r="EIP859" s="396"/>
      <c r="EIQ859" s="396"/>
      <c r="EIR859" s="396"/>
      <c r="EIS859" s="396"/>
      <c r="EIT859" s="396"/>
      <c r="EIU859" s="396"/>
      <c r="EIV859" s="396"/>
      <c r="EIW859" s="396"/>
      <c r="EIX859" s="396"/>
      <c r="EIY859" s="396"/>
      <c r="EIZ859" s="396"/>
      <c r="EJA859" s="396"/>
      <c r="EJB859" s="396"/>
      <c r="EJC859" s="396"/>
      <c r="EJD859" s="396"/>
      <c r="EJE859" s="396"/>
      <c r="EJF859" s="396"/>
      <c r="EJG859" s="396"/>
      <c r="EJH859" s="396"/>
      <c r="EJI859" s="396"/>
      <c r="EJJ859" s="396"/>
      <c r="EJK859" s="396"/>
      <c r="EJL859" s="396"/>
      <c r="EJM859" s="396"/>
      <c r="EJN859" s="396"/>
      <c r="EJO859" s="396"/>
      <c r="EJP859" s="396"/>
      <c r="EJQ859" s="396"/>
      <c r="EJR859" s="396"/>
      <c r="EJS859" s="396"/>
      <c r="EJT859" s="396"/>
      <c r="EJU859" s="396"/>
      <c r="EJV859" s="396"/>
      <c r="EJW859" s="396"/>
      <c r="EJX859" s="396"/>
      <c r="EJY859" s="396"/>
      <c r="EJZ859" s="396"/>
      <c r="EKA859" s="396"/>
      <c r="EKB859" s="396"/>
      <c r="EKC859" s="396"/>
      <c r="EKD859" s="396"/>
      <c r="EKE859" s="396"/>
      <c r="EKF859" s="396"/>
      <c r="EKG859" s="396"/>
      <c r="EKH859" s="396"/>
      <c r="EKI859" s="396"/>
      <c r="EKJ859" s="396"/>
      <c r="EKK859" s="396"/>
      <c r="EKL859" s="396"/>
      <c r="EKM859" s="396"/>
      <c r="EKN859" s="396"/>
      <c r="EKO859" s="396"/>
      <c r="EKP859" s="396"/>
      <c r="EKQ859" s="396"/>
      <c r="EKR859" s="396"/>
      <c r="EKS859" s="396"/>
      <c r="EKT859" s="396"/>
      <c r="EKU859" s="396"/>
      <c r="EKV859" s="396"/>
      <c r="EKW859" s="396"/>
      <c r="EKX859" s="396"/>
      <c r="EKY859" s="396"/>
      <c r="EKZ859" s="396"/>
      <c r="ELA859" s="396"/>
      <c r="ELB859" s="396"/>
      <c r="ELC859" s="396"/>
      <c r="ELD859" s="396"/>
      <c r="ELE859" s="396"/>
      <c r="ELF859" s="396"/>
      <c r="ELG859" s="396"/>
      <c r="ELH859" s="396"/>
      <c r="ELI859" s="396"/>
      <c r="ELJ859" s="396"/>
      <c r="ELK859" s="396"/>
      <c r="ELL859" s="396"/>
      <c r="ELM859" s="396"/>
      <c r="ELN859" s="396"/>
      <c r="ELO859" s="396"/>
      <c r="ELP859" s="396"/>
      <c r="ELQ859" s="396"/>
      <c r="ELR859" s="396"/>
      <c r="ELS859" s="396"/>
      <c r="ELT859" s="396"/>
      <c r="ELU859" s="396"/>
      <c r="ELV859" s="396"/>
      <c r="ELW859" s="396"/>
      <c r="ELX859" s="396"/>
      <c r="ELY859" s="396"/>
      <c r="ELZ859" s="396"/>
      <c r="EMA859" s="396"/>
      <c r="EMB859" s="396"/>
      <c r="EMC859" s="396"/>
      <c r="EMD859" s="396"/>
      <c r="EME859" s="396"/>
      <c r="EMF859" s="396"/>
      <c r="EMG859" s="396"/>
      <c r="EMH859" s="396"/>
      <c r="EMI859" s="396"/>
      <c r="EMJ859" s="396"/>
      <c r="EMK859" s="396"/>
      <c r="EML859" s="396"/>
      <c r="EMM859" s="396"/>
      <c r="EMN859" s="396"/>
      <c r="EMO859" s="396"/>
      <c r="EMP859" s="396"/>
      <c r="EMQ859" s="396"/>
      <c r="EMR859" s="396"/>
      <c r="EMS859" s="396"/>
      <c r="EMT859" s="396"/>
      <c r="EMU859" s="396"/>
      <c r="EMV859" s="396"/>
      <c r="EMW859" s="396"/>
      <c r="EMX859" s="396"/>
      <c r="EMY859" s="396"/>
      <c r="EMZ859" s="396"/>
      <c r="ENA859" s="396"/>
      <c r="ENB859" s="396"/>
      <c r="ENC859" s="396"/>
      <c r="END859" s="396"/>
      <c r="ENE859" s="396"/>
      <c r="ENF859" s="396"/>
      <c r="ENG859" s="396"/>
      <c r="ENH859" s="396"/>
      <c r="ENI859" s="396"/>
      <c r="ENJ859" s="396"/>
      <c r="ENK859" s="396"/>
      <c r="ENL859" s="396"/>
      <c r="ENM859" s="396"/>
      <c r="ENN859" s="396"/>
      <c r="ENO859" s="396"/>
      <c r="ENP859" s="396"/>
      <c r="ENQ859" s="396"/>
      <c r="ENR859" s="396"/>
      <c r="ENS859" s="396"/>
      <c r="ENT859" s="396"/>
      <c r="ENU859" s="396"/>
      <c r="ENV859" s="396"/>
      <c r="ENW859" s="396"/>
      <c r="ENX859" s="396"/>
      <c r="ENY859" s="396"/>
      <c r="ENZ859" s="396"/>
      <c r="EOA859" s="396"/>
      <c r="EOB859" s="396"/>
      <c r="EOC859" s="396"/>
      <c r="EOD859" s="396"/>
      <c r="EOE859" s="396"/>
      <c r="EOF859" s="396"/>
      <c r="EOG859" s="396"/>
      <c r="EOH859" s="396"/>
      <c r="EOI859" s="396"/>
      <c r="EOJ859" s="396"/>
      <c r="EOK859" s="396"/>
      <c r="EOL859" s="396"/>
      <c r="EOM859" s="396"/>
      <c r="EON859" s="396"/>
      <c r="EOO859" s="396"/>
      <c r="EOP859" s="396"/>
      <c r="EOQ859" s="396"/>
      <c r="EOR859" s="396"/>
      <c r="EOS859" s="396"/>
      <c r="EOT859" s="396"/>
      <c r="EOU859" s="396"/>
      <c r="EOV859" s="396"/>
      <c r="EOW859" s="396"/>
      <c r="EOX859" s="396"/>
      <c r="EOY859" s="396"/>
      <c r="EOZ859" s="396"/>
      <c r="EPA859" s="396"/>
      <c r="EPB859" s="396"/>
      <c r="EPC859" s="396"/>
      <c r="EPD859" s="396"/>
      <c r="EPE859" s="396"/>
      <c r="EPF859" s="396"/>
      <c r="EPG859" s="396"/>
      <c r="EPH859" s="396"/>
      <c r="EPI859" s="396"/>
      <c r="EPJ859" s="396"/>
      <c r="EPK859" s="396"/>
      <c r="EPL859" s="396"/>
      <c r="EPM859" s="396"/>
      <c r="EPN859" s="396"/>
      <c r="EPO859" s="396"/>
      <c r="EPP859" s="396"/>
      <c r="EPQ859" s="396"/>
      <c r="EPR859" s="396"/>
      <c r="EPS859" s="396"/>
      <c r="EPT859" s="396"/>
      <c r="EPU859" s="396"/>
      <c r="EPV859" s="396"/>
      <c r="EPW859" s="396"/>
      <c r="EPX859" s="396"/>
      <c r="EPY859" s="396"/>
      <c r="EPZ859" s="396"/>
      <c r="EQA859" s="396"/>
      <c r="EQB859" s="396"/>
      <c r="EQC859" s="396"/>
      <c r="EQD859" s="396"/>
      <c r="EQE859" s="396"/>
      <c r="EQF859" s="396"/>
      <c r="EQG859" s="396"/>
      <c r="EQH859" s="396"/>
      <c r="EQI859" s="396"/>
      <c r="EQJ859" s="396"/>
      <c r="EQK859" s="396"/>
      <c r="EQL859" s="396"/>
      <c r="EQM859" s="396"/>
      <c r="EQN859" s="396"/>
      <c r="EQO859" s="396"/>
      <c r="EQP859" s="396"/>
      <c r="EQQ859" s="396"/>
      <c r="EQR859" s="396"/>
      <c r="EQS859" s="396"/>
      <c r="EQT859" s="396"/>
      <c r="EQU859" s="396"/>
      <c r="EQV859" s="396"/>
      <c r="EQW859" s="396"/>
      <c r="EQX859" s="396"/>
      <c r="EQY859" s="396"/>
      <c r="EQZ859" s="396"/>
      <c r="ERA859" s="396"/>
      <c r="ERB859" s="396"/>
      <c r="ERC859" s="396"/>
      <c r="ERD859" s="396"/>
      <c r="ERE859" s="396"/>
      <c r="ERF859" s="396"/>
      <c r="ERG859" s="396"/>
      <c r="ERH859" s="396"/>
      <c r="ERI859" s="396"/>
      <c r="ERJ859" s="396"/>
      <c r="ERK859" s="396"/>
      <c r="ERL859" s="396"/>
      <c r="ERM859" s="396"/>
      <c r="ERN859" s="396"/>
      <c r="ERO859" s="396"/>
      <c r="ERP859" s="396"/>
      <c r="ERQ859" s="396"/>
      <c r="ERR859" s="396"/>
      <c r="ERS859" s="396"/>
      <c r="ERT859" s="396"/>
      <c r="ERU859" s="396"/>
      <c r="ERV859" s="396"/>
      <c r="ERW859" s="396"/>
      <c r="ERX859" s="396"/>
      <c r="ERY859" s="396"/>
      <c r="ERZ859" s="396"/>
      <c r="ESA859" s="396"/>
      <c r="ESB859" s="396"/>
      <c r="ESC859" s="396"/>
      <c r="ESD859" s="396"/>
      <c r="ESE859" s="396"/>
      <c r="ESF859" s="396"/>
      <c r="ESG859" s="396"/>
      <c r="ESH859" s="396"/>
      <c r="ESI859" s="396"/>
      <c r="ESJ859" s="396"/>
      <c r="ESK859" s="396"/>
      <c r="ESL859" s="396"/>
      <c r="ESM859" s="396"/>
      <c r="ESN859" s="396"/>
      <c r="ESO859" s="396"/>
      <c r="ESP859" s="396"/>
      <c r="ESQ859" s="396"/>
      <c r="ESR859" s="396"/>
      <c r="ESS859" s="396"/>
      <c r="EST859" s="396"/>
      <c r="ESU859" s="396"/>
      <c r="ESV859" s="396"/>
      <c r="ESW859" s="396"/>
      <c r="ESX859" s="396"/>
      <c r="ESY859" s="396"/>
      <c r="ESZ859" s="396"/>
      <c r="ETA859" s="396"/>
      <c r="ETB859" s="396"/>
      <c r="ETC859" s="396"/>
      <c r="ETD859" s="396"/>
      <c r="ETE859" s="396"/>
      <c r="ETF859" s="396"/>
      <c r="ETG859" s="396"/>
      <c r="ETH859" s="396"/>
      <c r="ETI859" s="396"/>
      <c r="ETJ859" s="396"/>
      <c r="ETK859" s="396"/>
      <c r="ETL859" s="396"/>
      <c r="ETM859" s="396"/>
      <c r="ETN859" s="396"/>
      <c r="ETO859" s="396"/>
      <c r="ETP859" s="396"/>
      <c r="ETQ859" s="396"/>
      <c r="ETR859" s="396"/>
      <c r="ETS859" s="396"/>
      <c r="ETT859" s="396"/>
      <c r="ETU859" s="396"/>
      <c r="ETV859" s="396"/>
      <c r="ETW859" s="396"/>
      <c r="ETX859" s="396"/>
      <c r="ETY859" s="396"/>
      <c r="ETZ859" s="396"/>
      <c r="EUA859" s="396"/>
      <c r="EUB859" s="396"/>
      <c r="EUC859" s="396"/>
      <c r="EUD859" s="396"/>
      <c r="EUE859" s="396"/>
      <c r="EUF859" s="396"/>
      <c r="EUG859" s="396"/>
      <c r="EUH859" s="396"/>
      <c r="EUI859" s="396"/>
      <c r="EUJ859" s="396"/>
      <c r="EUK859" s="396"/>
      <c r="EUL859" s="396"/>
      <c r="EUM859" s="396"/>
      <c r="EUN859" s="396"/>
      <c r="EUO859" s="396"/>
      <c r="EUP859" s="396"/>
      <c r="EUQ859" s="396"/>
      <c r="EUR859" s="396"/>
      <c r="EUS859" s="396"/>
      <c r="EUT859" s="396"/>
      <c r="EUU859" s="396"/>
      <c r="EUV859" s="396"/>
      <c r="EUW859" s="396"/>
      <c r="EUX859" s="396"/>
      <c r="EUY859" s="396"/>
      <c r="EUZ859" s="396"/>
      <c r="EVA859" s="396"/>
      <c r="EVB859" s="396"/>
      <c r="EVC859" s="396"/>
      <c r="EVD859" s="396"/>
      <c r="EVE859" s="396"/>
      <c r="EVF859" s="396"/>
      <c r="EVG859" s="396"/>
      <c r="EVH859" s="396"/>
      <c r="EVI859" s="396"/>
      <c r="EVJ859" s="396"/>
      <c r="EVK859" s="396"/>
      <c r="EVL859" s="396"/>
      <c r="EVM859" s="396"/>
      <c r="EVN859" s="396"/>
      <c r="EVO859" s="396"/>
      <c r="EVP859" s="396"/>
      <c r="EVQ859" s="396"/>
      <c r="EVR859" s="396"/>
      <c r="EVS859" s="396"/>
      <c r="EVT859" s="396"/>
      <c r="EVU859" s="396"/>
      <c r="EVV859" s="396"/>
      <c r="EVW859" s="396"/>
      <c r="EVX859" s="396"/>
      <c r="EVY859" s="396"/>
      <c r="EVZ859" s="396"/>
      <c r="EWA859" s="396"/>
      <c r="EWB859" s="396"/>
      <c r="EWC859" s="396"/>
      <c r="EWD859" s="396"/>
      <c r="EWE859" s="396"/>
      <c r="EWF859" s="396"/>
      <c r="EWG859" s="396"/>
      <c r="EWH859" s="396"/>
      <c r="EWI859" s="396"/>
      <c r="EWJ859" s="396"/>
      <c r="EWK859" s="396"/>
      <c r="EWL859" s="396"/>
      <c r="EWM859" s="396"/>
      <c r="EWN859" s="396"/>
      <c r="EWO859" s="396"/>
      <c r="EWP859" s="396"/>
      <c r="EWQ859" s="396"/>
      <c r="EWR859" s="396"/>
      <c r="EWS859" s="396"/>
      <c r="EWT859" s="396"/>
      <c r="EWU859" s="396"/>
      <c r="EWV859" s="396"/>
      <c r="EWW859" s="396"/>
      <c r="EWX859" s="396"/>
      <c r="EWY859" s="396"/>
      <c r="EWZ859" s="396"/>
      <c r="EXA859" s="396"/>
      <c r="EXB859" s="396"/>
      <c r="EXC859" s="396"/>
      <c r="EXD859" s="396"/>
      <c r="EXE859" s="396"/>
      <c r="EXF859" s="396"/>
      <c r="EXG859" s="396"/>
      <c r="EXH859" s="396"/>
      <c r="EXI859" s="396"/>
      <c r="EXJ859" s="396"/>
      <c r="EXK859" s="396"/>
      <c r="EXL859" s="396"/>
      <c r="EXM859" s="396"/>
      <c r="EXN859" s="396"/>
      <c r="EXO859" s="396"/>
      <c r="EXP859" s="396"/>
      <c r="EXQ859" s="396"/>
      <c r="EXR859" s="396"/>
      <c r="EXS859" s="396"/>
      <c r="EXT859" s="396"/>
      <c r="EXU859" s="396"/>
      <c r="EXV859" s="396"/>
      <c r="EXW859" s="396"/>
      <c r="EXX859" s="396"/>
      <c r="EXY859" s="396"/>
      <c r="EXZ859" s="396"/>
      <c r="EYA859" s="396"/>
      <c r="EYB859" s="396"/>
      <c r="EYC859" s="396"/>
      <c r="EYD859" s="396"/>
      <c r="EYE859" s="396"/>
      <c r="EYF859" s="396"/>
      <c r="EYG859" s="396"/>
      <c r="EYH859" s="396"/>
      <c r="EYI859" s="396"/>
      <c r="EYJ859" s="396"/>
      <c r="EYK859" s="396"/>
      <c r="EYL859" s="396"/>
      <c r="EYM859" s="396"/>
      <c r="EYN859" s="396"/>
      <c r="EYO859" s="396"/>
      <c r="EYP859" s="396"/>
      <c r="EYQ859" s="396"/>
      <c r="EYR859" s="396"/>
      <c r="EYS859" s="396"/>
      <c r="EYT859" s="396"/>
      <c r="EYU859" s="396"/>
      <c r="EYV859" s="396"/>
      <c r="EYW859" s="396"/>
      <c r="EYX859" s="396"/>
      <c r="EYY859" s="396"/>
      <c r="EYZ859" s="396"/>
      <c r="EZA859" s="396"/>
      <c r="EZB859" s="396"/>
      <c r="EZC859" s="396"/>
      <c r="EZD859" s="396"/>
      <c r="EZE859" s="396"/>
      <c r="EZF859" s="396"/>
      <c r="EZG859" s="396"/>
      <c r="EZH859" s="396"/>
      <c r="EZI859" s="396"/>
      <c r="EZJ859" s="396"/>
      <c r="EZK859" s="396"/>
      <c r="EZL859" s="396"/>
      <c r="EZM859" s="396"/>
      <c r="EZN859" s="396"/>
      <c r="EZO859" s="396"/>
      <c r="EZP859" s="396"/>
      <c r="EZQ859" s="396"/>
      <c r="EZR859" s="396"/>
      <c r="EZS859" s="396"/>
      <c r="EZT859" s="396"/>
      <c r="EZU859" s="396"/>
      <c r="EZV859" s="396"/>
      <c r="EZW859" s="396"/>
      <c r="EZX859" s="396"/>
      <c r="EZY859" s="396"/>
      <c r="EZZ859" s="396"/>
      <c r="FAA859" s="396"/>
      <c r="FAB859" s="396"/>
      <c r="FAC859" s="396"/>
      <c r="FAD859" s="396"/>
      <c r="FAE859" s="396"/>
      <c r="FAF859" s="396"/>
      <c r="FAG859" s="396"/>
      <c r="FAH859" s="396"/>
      <c r="FAI859" s="396"/>
      <c r="FAJ859" s="396"/>
      <c r="FAK859" s="396"/>
      <c r="FAL859" s="396"/>
      <c r="FAM859" s="396"/>
      <c r="FAN859" s="396"/>
      <c r="FAO859" s="396"/>
      <c r="FAP859" s="396"/>
      <c r="FAQ859" s="396"/>
      <c r="FAR859" s="396"/>
      <c r="FAS859" s="396"/>
      <c r="FAT859" s="396"/>
      <c r="FAU859" s="396"/>
      <c r="FAV859" s="396"/>
      <c r="FAW859" s="396"/>
      <c r="FAX859" s="396"/>
      <c r="FAY859" s="396"/>
      <c r="FAZ859" s="396"/>
      <c r="FBA859" s="396"/>
      <c r="FBB859" s="396"/>
      <c r="FBC859" s="396"/>
      <c r="FBD859" s="396"/>
      <c r="FBE859" s="396"/>
      <c r="FBF859" s="396"/>
      <c r="FBG859" s="396"/>
      <c r="FBH859" s="396"/>
      <c r="FBI859" s="396"/>
      <c r="FBJ859" s="396"/>
      <c r="FBK859" s="396"/>
      <c r="FBL859" s="396"/>
      <c r="FBM859" s="396"/>
      <c r="FBN859" s="396"/>
      <c r="FBO859" s="396"/>
      <c r="FBP859" s="396"/>
      <c r="FBQ859" s="396"/>
      <c r="FBR859" s="396"/>
      <c r="FBS859" s="396"/>
      <c r="FBT859" s="396"/>
      <c r="FBU859" s="396"/>
      <c r="FBV859" s="396"/>
      <c r="FBW859" s="396"/>
      <c r="FBX859" s="396"/>
      <c r="FBY859" s="396"/>
      <c r="FBZ859" s="396"/>
      <c r="FCA859" s="396"/>
      <c r="FCB859" s="396"/>
      <c r="FCC859" s="396"/>
      <c r="FCD859" s="396"/>
      <c r="FCE859" s="396"/>
      <c r="FCF859" s="396"/>
      <c r="FCG859" s="396"/>
      <c r="FCH859" s="396"/>
      <c r="FCI859" s="396"/>
      <c r="FCJ859" s="396"/>
      <c r="FCK859" s="396"/>
      <c r="FCL859" s="396"/>
      <c r="FCM859" s="396"/>
      <c r="FCN859" s="396"/>
      <c r="FCO859" s="396"/>
      <c r="FCP859" s="396"/>
      <c r="FCQ859" s="396"/>
      <c r="FCR859" s="396"/>
      <c r="FCS859" s="396"/>
      <c r="FCT859" s="396"/>
      <c r="FCU859" s="396"/>
      <c r="FCV859" s="396"/>
      <c r="FCW859" s="396"/>
      <c r="FCX859" s="396"/>
      <c r="FCY859" s="396"/>
      <c r="FCZ859" s="396"/>
      <c r="FDA859" s="396"/>
      <c r="FDB859" s="396"/>
      <c r="FDC859" s="396"/>
      <c r="FDD859" s="396"/>
      <c r="FDE859" s="396"/>
      <c r="FDF859" s="396"/>
      <c r="FDG859" s="396"/>
      <c r="FDH859" s="396"/>
      <c r="FDI859" s="396"/>
      <c r="FDJ859" s="396"/>
      <c r="FDK859" s="396"/>
      <c r="FDL859" s="396"/>
      <c r="FDM859" s="396"/>
      <c r="FDN859" s="396"/>
      <c r="FDO859" s="396"/>
      <c r="FDP859" s="396"/>
      <c r="FDQ859" s="396"/>
      <c r="FDR859" s="396"/>
      <c r="FDS859" s="396"/>
      <c r="FDT859" s="396"/>
      <c r="FDU859" s="396"/>
      <c r="FDV859" s="396"/>
      <c r="FDW859" s="396"/>
      <c r="FDX859" s="396"/>
      <c r="FDY859" s="396"/>
      <c r="FDZ859" s="396"/>
      <c r="FEA859" s="396"/>
      <c r="FEB859" s="396"/>
      <c r="FEC859" s="396"/>
      <c r="FED859" s="396"/>
      <c r="FEE859" s="396"/>
      <c r="FEF859" s="396"/>
      <c r="FEG859" s="396"/>
      <c r="FEH859" s="396"/>
      <c r="FEI859" s="396"/>
      <c r="FEJ859" s="396"/>
      <c r="FEK859" s="396"/>
      <c r="FEL859" s="396"/>
      <c r="FEM859" s="396"/>
      <c r="FEN859" s="396"/>
      <c r="FEO859" s="396"/>
      <c r="FEP859" s="396"/>
      <c r="FEQ859" s="396"/>
      <c r="FER859" s="396"/>
      <c r="FES859" s="396"/>
      <c r="FET859" s="396"/>
      <c r="FEU859" s="396"/>
      <c r="FEV859" s="396"/>
      <c r="FEW859" s="396"/>
      <c r="FEX859" s="396"/>
      <c r="FEY859" s="396"/>
      <c r="FEZ859" s="396"/>
      <c r="FFA859" s="396"/>
      <c r="FFB859" s="396"/>
      <c r="FFC859" s="396"/>
      <c r="FFD859" s="396"/>
      <c r="FFE859" s="396"/>
      <c r="FFF859" s="396"/>
      <c r="FFG859" s="396"/>
      <c r="FFH859" s="396"/>
      <c r="FFI859" s="396"/>
      <c r="FFJ859" s="396"/>
      <c r="FFK859" s="396"/>
      <c r="FFL859" s="396"/>
      <c r="FFM859" s="396"/>
      <c r="FFN859" s="396"/>
      <c r="FFO859" s="396"/>
      <c r="FFP859" s="396"/>
      <c r="FFQ859" s="396"/>
      <c r="FFR859" s="396"/>
      <c r="FFS859" s="396"/>
      <c r="FFT859" s="396"/>
      <c r="FFU859" s="396"/>
      <c r="FFV859" s="396"/>
      <c r="FFW859" s="396"/>
      <c r="FFX859" s="396"/>
      <c r="FFY859" s="396"/>
      <c r="FFZ859" s="396"/>
      <c r="FGA859" s="396"/>
      <c r="FGB859" s="396"/>
      <c r="FGC859" s="396"/>
      <c r="FGD859" s="396"/>
      <c r="FGE859" s="396"/>
      <c r="FGF859" s="396"/>
      <c r="FGG859" s="396"/>
      <c r="FGH859" s="396"/>
      <c r="FGI859" s="396"/>
      <c r="FGJ859" s="396"/>
      <c r="FGK859" s="396"/>
      <c r="FGL859" s="396"/>
      <c r="FGM859" s="396"/>
      <c r="FGN859" s="396"/>
      <c r="FGO859" s="396"/>
      <c r="FGP859" s="396"/>
      <c r="FGQ859" s="396"/>
      <c r="FGR859" s="396"/>
      <c r="FGS859" s="396"/>
      <c r="FGT859" s="396"/>
      <c r="FGU859" s="396"/>
      <c r="FGV859" s="396"/>
      <c r="FGW859" s="396"/>
      <c r="FGX859" s="396"/>
      <c r="FGY859" s="396"/>
      <c r="FGZ859" s="396"/>
      <c r="FHA859" s="396"/>
      <c r="FHB859" s="396"/>
      <c r="FHC859" s="396"/>
      <c r="FHD859" s="396"/>
      <c r="FHE859" s="396"/>
      <c r="FHF859" s="396"/>
      <c r="FHG859" s="396"/>
      <c r="FHH859" s="396"/>
      <c r="FHI859" s="396"/>
      <c r="FHJ859" s="396"/>
      <c r="FHK859" s="396"/>
      <c r="FHL859" s="396"/>
      <c r="FHM859" s="396"/>
      <c r="FHN859" s="396"/>
      <c r="FHO859" s="396"/>
      <c r="FHP859" s="396"/>
      <c r="FHQ859" s="396"/>
      <c r="FHR859" s="396"/>
      <c r="FHS859" s="396"/>
      <c r="FHT859" s="396"/>
      <c r="FHU859" s="396"/>
      <c r="FHV859" s="396"/>
      <c r="FHW859" s="396"/>
      <c r="FHX859" s="396"/>
      <c r="FHY859" s="396"/>
      <c r="FHZ859" s="396"/>
      <c r="FIA859" s="396"/>
      <c r="FIB859" s="396"/>
      <c r="FIC859" s="396"/>
      <c r="FID859" s="396"/>
      <c r="FIE859" s="396"/>
      <c r="FIF859" s="396"/>
      <c r="FIG859" s="396"/>
      <c r="FIH859" s="396"/>
      <c r="FII859" s="396"/>
      <c r="FIJ859" s="396"/>
      <c r="FIK859" s="396"/>
      <c r="FIL859" s="396"/>
      <c r="FIM859" s="396"/>
      <c r="FIN859" s="396"/>
      <c r="FIO859" s="396"/>
      <c r="FIP859" s="396"/>
      <c r="FIQ859" s="396"/>
      <c r="FIR859" s="396"/>
      <c r="FIS859" s="396"/>
      <c r="FIT859" s="396"/>
      <c r="FIU859" s="396"/>
      <c r="FIV859" s="396"/>
      <c r="FIW859" s="396"/>
      <c r="FIX859" s="396"/>
      <c r="FIY859" s="396"/>
      <c r="FIZ859" s="396"/>
      <c r="FJA859" s="396"/>
      <c r="FJB859" s="396"/>
      <c r="FJC859" s="396"/>
      <c r="FJD859" s="396"/>
      <c r="FJE859" s="396"/>
      <c r="FJF859" s="396"/>
      <c r="FJG859" s="396"/>
      <c r="FJH859" s="396"/>
      <c r="FJI859" s="396"/>
      <c r="FJJ859" s="396"/>
      <c r="FJK859" s="396"/>
      <c r="FJL859" s="396"/>
      <c r="FJM859" s="396"/>
      <c r="FJN859" s="396"/>
      <c r="FJO859" s="396"/>
      <c r="FJP859" s="396"/>
      <c r="FJQ859" s="396"/>
      <c r="FJR859" s="396"/>
      <c r="FJS859" s="396"/>
      <c r="FJT859" s="396"/>
      <c r="FJU859" s="396"/>
      <c r="FJV859" s="396"/>
      <c r="FJW859" s="396"/>
      <c r="FJX859" s="396"/>
      <c r="FJY859" s="396"/>
      <c r="FJZ859" s="396"/>
      <c r="FKA859" s="396"/>
      <c r="FKB859" s="396"/>
      <c r="FKC859" s="396"/>
      <c r="FKD859" s="396"/>
      <c r="FKE859" s="396"/>
      <c r="FKF859" s="396"/>
      <c r="FKG859" s="396"/>
      <c r="FKH859" s="396"/>
      <c r="FKI859" s="396"/>
      <c r="FKJ859" s="396"/>
      <c r="FKK859" s="396"/>
      <c r="FKL859" s="396"/>
      <c r="FKM859" s="396"/>
      <c r="FKN859" s="396"/>
      <c r="FKO859" s="396"/>
      <c r="FKP859" s="396"/>
      <c r="FKQ859" s="396"/>
      <c r="FKR859" s="396"/>
      <c r="FKS859" s="396"/>
      <c r="FKT859" s="396"/>
      <c r="FKU859" s="396"/>
      <c r="FKV859" s="396"/>
      <c r="FKW859" s="396"/>
      <c r="FKX859" s="396"/>
      <c r="FKY859" s="396"/>
      <c r="FKZ859" s="396"/>
      <c r="FLA859" s="396"/>
      <c r="FLB859" s="396"/>
      <c r="FLC859" s="396"/>
      <c r="FLD859" s="396"/>
      <c r="FLE859" s="396"/>
      <c r="FLF859" s="396"/>
      <c r="FLG859" s="396"/>
      <c r="FLH859" s="396"/>
      <c r="FLI859" s="396"/>
      <c r="FLJ859" s="396"/>
      <c r="FLK859" s="396"/>
      <c r="FLL859" s="396"/>
      <c r="FLM859" s="396"/>
      <c r="FLN859" s="396"/>
      <c r="FLO859" s="396"/>
      <c r="FLP859" s="396"/>
      <c r="FLQ859" s="396"/>
      <c r="FLR859" s="396"/>
      <c r="FLS859" s="396"/>
      <c r="FLT859" s="396"/>
      <c r="FLU859" s="396"/>
      <c r="FLV859" s="396"/>
      <c r="FLW859" s="396"/>
      <c r="FLX859" s="396"/>
      <c r="FLY859" s="396"/>
      <c r="FLZ859" s="396"/>
      <c r="FMA859" s="396"/>
      <c r="FMB859" s="396"/>
      <c r="FMC859" s="396"/>
      <c r="FMD859" s="396"/>
      <c r="FME859" s="396"/>
      <c r="FMF859" s="396"/>
      <c r="FMG859" s="396"/>
      <c r="FMH859" s="396"/>
      <c r="FMI859" s="396"/>
      <c r="FMJ859" s="396"/>
      <c r="FMK859" s="396"/>
      <c r="FML859" s="396"/>
      <c r="FMM859" s="396"/>
      <c r="FMN859" s="396"/>
      <c r="FMO859" s="396"/>
      <c r="FMP859" s="396"/>
      <c r="FMQ859" s="396"/>
      <c r="FMR859" s="396"/>
      <c r="FMS859" s="396"/>
      <c r="FMT859" s="396"/>
      <c r="FMU859" s="396"/>
      <c r="FMV859" s="396"/>
      <c r="FMW859" s="396"/>
      <c r="FMX859" s="396"/>
      <c r="FMY859" s="396"/>
      <c r="FMZ859" s="396"/>
      <c r="FNA859" s="396"/>
      <c r="FNB859" s="396"/>
      <c r="FNC859" s="396"/>
      <c r="FND859" s="396"/>
      <c r="FNE859" s="396"/>
      <c r="FNF859" s="396"/>
      <c r="FNG859" s="396"/>
      <c r="FNH859" s="396"/>
      <c r="FNI859" s="396"/>
      <c r="FNJ859" s="396"/>
      <c r="FNK859" s="396"/>
      <c r="FNL859" s="396"/>
      <c r="FNM859" s="396"/>
      <c r="FNN859" s="396"/>
      <c r="FNO859" s="396"/>
      <c r="FNP859" s="396"/>
      <c r="FNQ859" s="396"/>
      <c r="FNR859" s="396"/>
      <c r="FNS859" s="396"/>
      <c r="FNT859" s="396"/>
      <c r="FNU859" s="396"/>
      <c r="FNV859" s="396"/>
      <c r="FNW859" s="396"/>
      <c r="FNX859" s="396"/>
      <c r="FNY859" s="396"/>
      <c r="FNZ859" s="396"/>
      <c r="FOA859" s="396"/>
      <c r="FOB859" s="396"/>
      <c r="FOC859" s="396"/>
      <c r="FOD859" s="396"/>
      <c r="FOE859" s="396"/>
      <c r="FOF859" s="396"/>
      <c r="FOG859" s="396"/>
      <c r="FOH859" s="396"/>
      <c r="FOI859" s="396"/>
      <c r="FOJ859" s="396"/>
      <c r="FOK859" s="396"/>
      <c r="FOL859" s="396"/>
      <c r="FOM859" s="396"/>
      <c r="FON859" s="396"/>
      <c r="FOO859" s="396"/>
      <c r="FOP859" s="396"/>
      <c r="FOQ859" s="396"/>
      <c r="FOR859" s="396"/>
      <c r="FOS859" s="396"/>
      <c r="FOT859" s="396"/>
      <c r="FOU859" s="396"/>
      <c r="FOV859" s="396"/>
      <c r="FOW859" s="396"/>
      <c r="FOX859" s="396"/>
      <c r="FOY859" s="396"/>
      <c r="FOZ859" s="396"/>
      <c r="FPA859" s="396"/>
      <c r="FPB859" s="396"/>
      <c r="FPC859" s="396"/>
      <c r="FPD859" s="396"/>
      <c r="FPE859" s="396"/>
      <c r="FPF859" s="396"/>
      <c r="FPG859" s="396"/>
      <c r="FPH859" s="396"/>
      <c r="FPI859" s="396"/>
      <c r="FPJ859" s="396"/>
      <c r="FPK859" s="396"/>
      <c r="FPL859" s="396"/>
      <c r="FPM859" s="396"/>
      <c r="FPN859" s="396"/>
      <c r="FPO859" s="396"/>
      <c r="FPP859" s="396"/>
      <c r="FPQ859" s="396"/>
      <c r="FPR859" s="396"/>
      <c r="FPS859" s="396"/>
      <c r="FPT859" s="396"/>
      <c r="FPU859" s="396"/>
      <c r="FPV859" s="396"/>
      <c r="FPW859" s="396"/>
      <c r="FPX859" s="396"/>
      <c r="FPY859" s="396"/>
      <c r="FPZ859" s="396"/>
      <c r="FQA859" s="396"/>
      <c r="FQB859" s="396"/>
      <c r="FQC859" s="396"/>
      <c r="FQD859" s="396"/>
      <c r="FQE859" s="396"/>
      <c r="FQF859" s="396"/>
      <c r="FQG859" s="396"/>
      <c r="FQH859" s="396"/>
      <c r="FQI859" s="396"/>
      <c r="FQJ859" s="396"/>
      <c r="FQK859" s="396"/>
      <c r="FQL859" s="396"/>
      <c r="FQM859" s="396"/>
      <c r="FQN859" s="396"/>
      <c r="FQO859" s="396"/>
      <c r="FQP859" s="396"/>
      <c r="FQQ859" s="396"/>
      <c r="FQR859" s="396"/>
      <c r="FQS859" s="396"/>
      <c r="FQT859" s="396"/>
      <c r="FQU859" s="396"/>
      <c r="FQV859" s="396"/>
      <c r="FQW859" s="396"/>
      <c r="FQX859" s="396"/>
      <c r="FQY859" s="396"/>
      <c r="FQZ859" s="396"/>
      <c r="FRA859" s="396"/>
      <c r="FRB859" s="396"/>
      <c r="FRC859" s="396"/>
      <c r="FRD859" s="396"/>
      <c r="FRE859" s="396"/>
      <c r="FRF859" s="396"/>
      <c r="FRG859" s="396"/>
      <c r="FRH859" s="396"/>
      <c r="FRI859" s="396"/>
      <c r="FRJ859" s="396"/>
      <c r="FRK859" s="396"/>
      <c r="FRL859" s="396"/>
      <c r="FRM859" s="396"/>
      <c r="FRN859" s="396"/>
      <c r="FRO859" s="396"/>
      <c r="FRP859" s="396"/>
      <c r="FRQ859" s="396"/>
      <c r="FRR859" s="396"/>
      <c r="FRS859" s="396"/>
      <c r="FRT859" s="396"/>
      <c r="FRU859" s="396"/>
      <c r="FRV859" s="396"/>
      <c r="FRW859" s="396"/>
      <c r="FRX859" s="396"/>
      <c r="FRY859" s="396"/>
      <c r="FRZ859" s="396"/>
      <c r="FSA859" s="396"/>
      <c r="FSB859" s="396"/>
      <c r="FSC859" s="396"/>
      <c r="FSD859" s="396"/>
      <c r="FSE859" s="396"/>
      <c r="FSF859" s="396"/>
      <c r="FSG859" s="396"/>
      <c r="FSH859" s="396"/>
      <c r="FSI859" s="396"/>
      <c r="FSJ859" s="396"/>
      <c r="FSK859" s="396"/>
      <c r="FSL859" s="396"/>
      <c r="FSM859" s="396"/>
      <c r="FSN859" s="396"/>
      <c r="FSO859" s="396"/>
      <c r="FSP859" s="396"/>
      <c r="FSQ859" s="396"/>
      <c r="FSR859" s="396"/>
      <c r="FSS859" s="396"/>
      <c r="FST859" s="396"/>
      <c r="FSU859" s="396"/>
      <c r="FSV859" s="396"/>
      <c r="FSW859" s="396"/>
      <c r="FSX859" s="396"/>
      <c r="FSY859" s="396"/>
      <c r="FSZ859" s="396"/>
      <c r="FTA859" s="396"/>
      <c r="FTB859" s="396"/>
      <c r="FTC859" s="396"/>
      <c r="FTD859" s="396"/>
      <c r="FTE859" s="396"/>
      <c r="FTF859" s="396"/>
      <c r="FTG859" s="396"/>
      <c r="FTH859" s="396"/>
      <c r="FTI859" s="396"/>
      <c r="FTJ859" s="396"/>
      <c r="FTK859" s="396"/>
      <c r="FTL859" s="396"/>
      <c r="FTM859" s="396"/>
      <c r="FTN859" s="396"/>
      <c r="FTO859" s="396"/>
      <c r="FTP859" s="396"/>
      <c r="FTQ859" s="396"/>
      <c r="FTR859" s="396"/>
      <c r="FTS859" s="396"/>
      <c r="FTT859" s="396"/>
      <c r="FTU859" s="396"/>
      <c r="FTV859" s="396"/>
      <c r="FTW859" s="396"/>
      <c r="FTX859" s="396"/>
      <c r="FTY859" s="396"/>
      <c r="FTZ859" s="396"/>
      <c r="FUA859" s="396"/>
      <c r="FUB859" s="396"/>
      <c r="FUC859" s="396"/>
      <c r="FUD859" s="396"/>
      <c r="FUE859" s="396"/>
      <c r="FUF859" s="396"/>
      <c r="FUG859" s="396"/>
      <c r="FUH859" s="396"/>
      <c r="FUI859" s="396"/>
      <c r="FUJ859" s="396"/>
      <c r="FUK859" s="396"/>
      <c r="FUL859" s="396"/>
      <c r="FUM859" s="396"/>
      <c r="FUN859" s="396"/>
      <c r="FUO859" s="396"/>
      <c r="FUP859" s="396"/>
      <c r="FUQ859" s="396"/>
      <c r="FUR859" s="396"/>
      <c r="FUS859" s="396"/>
      <c r="FUT859" s="396"/>
      <c r="FUU859" s="396"/>
      <c r="FUV859" s="396"/>
      <c r="FUW859" s="396"/>
      <c r="FUX859" s="396"/>
      <c r="FUY859" s="396"/>
      <c r="FUZ859" s="396"/>
      <c r="FVA859" s="396"/>
      <c r="FVB859" s="396"/>
      <c r="FVC859" s="396"/>
      <c r="FVD859" s="396"/>
      <c r="FVE859" s="396"/>
      <c r="FVF859" s="396"/>
      <c r="FVG859" s="396"/>
      <c r="FVH859" s="396"/>
      <c r="FVI859" s="396"/>
      <c r="FVJ859" s="396"/>
      <c r="FVK859" s="396"/>
      <c r="FVL859" s="396"/>
      <c r="FVM859" s="396"/>
      <c r="FVN859" s="396"/>
      <c r="FVO859" s="396"/>
      <c r="FVP859" s="396"/>
      <c r="FVQ859" s="396"/>
      <c r="FVR859" s="396"/>
      <c r="FVS859" s="396"/>
      <c r="FVT859" s="396"/>
      <c r="FVU859" s="396"/>
      <c r="FVV859" s="396"/>
      <c r="FVW859" s="396"/>
      <c r="FVX859" s="396"/>
      <c r="FVY859" s="396"/>
      <c r="FVZ859" s="396"/>
      <c r="FWA859" s="396"/>
      <c r="FWB859" s="396"/>
      <c r="FWC859" s="396"/>
      <c r="FWD859" s="396"/>
      <c r="FWE859" s="396"/>
      <c r="FWF859" s="396"/>
      <c r="FWG859" s="396"/>
      <c r="FWH859" s="396"/>
      <c r="FWI859" s="396"/>
      <c r="FWJ859" s="396"/>
      <c r="FWK859" s="396"/>
      <c r="FWL859" s="396"/>
      <c r="FWM859" s="396"/>
      <c r="FWN859" s="396"/>
      <c r="FWO859" s="396"/>
      <c r="FWP859" s="396"/>
      <c r="FWQ859" s="396"/>
      <c r="FWR859" s="396"/>
      <c r="FWS859" s="396"/>
      <c r="FWT859" s="396"/>
      <c r="FWU859" s="396"/>
      <c r="FWV859" s="396"/>
      <c r="FWW859" s="396"/>
      <c r="FWX859" s="396"/>
      <c r="FWY859" s="396"/>
      <c r="FWZ859" s="396"/>
      <c r="FXA859" s="396"/>
      <c r="FXB859" s="396"/>
      <c r="FXC859" s="396"/>
      <c r="FXD859" s="396"/>
      <c r="FXE859" s="396"/>
      <c r="FXF859" s="396"/>
      <c r="FXG859" s="396"/>
      <c r="FXH859" s="396"/>
      <c r="FXI859" s="396"/>
      <c r="FXJ859" s="396"/>
      <c r="FXK859" s="396"/>
      <c r="FXL859" s="396"/>
      <c r="FXM859" s="396"/>
      <c r="FXN859" s="396"/>
      <c r="FXO859" s="396"/>
      <c r="FXP859" s="396"/>
      <c r="FXQ859" s="396"/>
      <c r="FXR859" s="396"/>
      <c r="FXS859" s="396"/>
      <c r="FXT859" s="396"/>
      <c r="FXU859" s="396"/>
      <c r="FXV859" s="396"/>
      <c r="FXW859" s="396"/>
      <c r="FXX859" s="396"/>
      <c r="FXY859" s="396"/>
      <c r="FXZ859" s="396"/>
      <c r="FYA859" s="396"/>
      <c r="FYB859" s="396"/>
      <c r="FYC859" s="396"/>
      <c r="FYD859" s="396"/>
      <c r="FYE859" s="396"/>
      <c r="FYF859" s="396"/>
      <c r="FYG859" s="396"/>
      <c r="FYH859" s="396"/>
      <c r="FYI859" s="396"/>
      <c r="FYJ859" s="396"/>
      <c r="FYK859" s="396"/>
      <c r="FYL859" s="396"/>
      <c r="FYM859" s="396"/>
      <c r="FYN859" s="396"/>
      <c r="FYO859" s="396"/>
      <c r="FYP859" s="396"/>
      <c r="FYQ859" s="396"/>
      <c r="FYR859" s="396"/>
      <c r="FYS859" s="396"/>
      <c r="FYT859" s="396"/>
      <c r="FYU859" s="396"/>
      <c r="FYV859" s="396"/>
      <c r="FYW859" s="396"/>
      <c r="FYX859" s="396"/>
      <c r="FYY859" s="396"/>
      <c r="FYZ859" s="396"/>
      <c r="FZA859" s="396"/>
      <c r="FZB859" s="396"/>
      <c r="FZC859" s="396"/>
      <c r="FZD859" s="396"/>
      <c r="FZE859" s="396"/>
      <c r="FZF859" s="396"/>
      <c r="FZG859" s="396"/>
      <c r="FZH859" s="396"/>
      <c r="FZI859" s="396"/>
      <c r="FZJ859" s="396"/>
      <c r="FZK859" s="396"/>
      <c r="FZL859" s="396"/>
      <c r="FZM859" s="396"/>
      <c r="FZN859" s="396"/>
      <c r="FZO859" s="396"/>
      <c r="FZP859" s="396"/>
      <c r="FZQ859" s="396"/>
      <c r="FZR859" s="396"/>
      <c r="FZS859" s="396"/>
      <c r="FZT859" s="396"/>
      <c r="FZU859" s="396"/>
      <c r="FZV859" s="396"/>
      <c r="FZW859" s="396"/>
      <c r="FZX859" s="396"/>
      <c r="FZY859" s="396"/>
      <c r="FZZ859" s="396"/>
      <c r="GAA859" s="396"/>
      <c r="GAB859" s="396"/>
      <c r="GAC859" s="396"/>
      <c r="GAD859" s="396"/>
      <c r="GAE859" s="396"/>
      <c r="GAF859" s="396"/>
      <c r="GAG859" s="396"/>
      <c r="GAH859" s="396"/>
      <c r="GAI859" s="396"/>
      <c r="GAJ859" s="396"/>
      <c r="GAK859" s="396"/>
      <c r="GAL859" s="396"/>
      <c r="GAM859" s="396"/>
      <c r="GAN859" s="396"/>
      <c r="GAO859" s="396"/>
      <c r="GAP859" s="396"/>
      <c r="GAQ859" s="396"/>
      <c r="GAR859" s="396"/>
      <c r="GAS859" s="396"/>
      <c r="GAT859" s="396"/>
      <c r="GAU859" s="396"/>
      <c r="GAV859" s="396"/>
      <c r="GAW859" s="396"/>
      <c r="GAX859" s="396"/>
      <c r="GAY859" s="396"/>
      <c r="GAZ859" s="396"/>
      <c r="GBA859" s="396"/>
      <c r="GBB859" s="396"/>
      <c r="GBC859" s="396"/>
      <c r="GBD859" s="396"/>
      <c r="GBE859" s="396"/>
      <c r="GBF859" s="396"/>
      <c r="GBG859" s="396"/>
      <c r="GBH859" s="396"/>
      <c r="GBI859" s="396"/>
      <c r="GBJ859" s="396"/>
      <c r="GBK859" s="396"/>
      <c r="GBL859" s="396"/>
      <c r="GBM859" s="396"/>
      <c r="GBN859" s="396"/>
      <c r="GBO859" s="396"/>
      <c r="GBP859" s="396"/>
      <c r="GBQ859" s="396"/>
      <c r="GBR859" s="396"/>
      <c r="GBS859" s="396"/>
      <c r="GBT859" s="396"/>
      <c r="GBU859" s="396"/>
      <c r="GBV859" s="396"/>
      <c r="GBW859" s="396"/>
      <c r="GBX859" s="396"/>
      <c r="GBY859" s="396"/>
      <c r="GBZ859" s="396"/>
      <c r="GCA859" s="396"/>
      <c r="GCB859" s="396"/>
      <c r="GCC859" s="396"/>
      <c r="GCD859" s="396"/>
      <c r="GCE859" s="396"/>
      <c r="GCF859" s="396"/>
      <c r="GCG859" s="396"/>
      <c r="GCH859" s="396"/>
      <c r="GCI859" s="396"/>
      <c r="GCJ859" s="396"/>
      <c r="GCK859" s="396"/>
      <c r="GCL859" s="396"/>
      <c r="GCM859" s="396"/>
      <c r="GCN859" s="396"/>
      <c r="GCO859" s="396"/>
      <c r="GCP859" s="396"/>
      <c r="GCQ859" s="396"/>
      <c r="GCR859" s="396"/>
      <c r="GCS859" s="396"/>
      <c r="GCT859" s="396"/>
      <c r="GCU859" s="396"/>
      <c r="GCV859" s="396"/>
      <c r="GCW859" s="396"/>
      <c r="GCX859" s="396"/>
      <c r="GCY859" s="396"/>
      <c r="GCZ859" s="396"/>
      <c r="GDA859" s="396"/>
      <c r="GDB859" s="396"/>
      <c r="GDC859" s="396"/>
      <c r="GDD859" s="396"/>
      <c r="GDE859" s="396"/>
      <c r="GDF859" s="396"/>
      <c r="GDG859" s="396"/>
      <c r="GDH859" s="396"/>
      <c r="GDI859" s="396"/>
      <c r="GDJ859" s="396"/>
      <c r="GDK859" s="396"/>
      <c r="GDL859" s="396"/>
      <c r="GDM859" s="396"/>
      <c r="GDN859" s="396"/>
      <c r="GDO859" s="396"/>
      <c r="GDP859" s="396"/>
      <c r="GDQ859" s="396"/>
      <c r="GDR859" s="396"/>
      <c r="GDS859" s="396"/>
      <c r="GDT859" s="396"/>
      <c r="GDU859" s="396"/>
      <c r="GDV859" s="396"/>
      <c r="GDW859" s="396"/>
      <c r="GDX859" s="396"/>
      <c r="GDY859" s="396"/>
      <c r="GDZ859" s="396"/>
      <c r="GEA859" s="396"/>
      <c r="GEB859" s="396"/>
      <c r="GEC859" s="396"/>
      <c r="GED859" s="396"/>
      <c r="GEE859" s="396"/>
      <c r="GEF859" s="396"/>
      <c r="GEG859" s="396"/>
      <c r="GEH859" s="396"/>
      <c r="GEI859" s="396"/>
      <c r="GEJ859" s="396"/>
      <c r="GEK859" s="396"/>
      <c r="GEL859" s="396"/>
      <c r="GEM859" s="396"/>
      <c r="GEN859" s="396"/>
      <c r="GEO859" s="396"/>
      <c r="GEP859" s="396"/>
      <c r="GEQ859" s="396"/>
      <c r="GER859" s="396"/>
      <c r="GES859" s="396"/>
      <c r="GET859" s="396"/>
      <c r="GEU859" s="396"/>
      <c r="GEV859" s="396"/>
      <c r="GEW859" s="396"/>
      <c r="GEX859" s="396"/>
      <c r="GEY859" s="396"/>
      <c r="GEZ859" s="396"/>
      <c r="GFA859" s="396"/>
      <c r="GFB859" s="396"/>
      <c r="GFC859" s="396"/>
      <c r="GFD859" s="396"/>
      <c r="GFE859" s="396"/>
      <c r="GFF859" s="396"/>
      <c r="GFG859" s="396"/>
      <c r="GFH859" s="396"/>
      <c r="GFI859" s="396"/>
      <c r="GFJ859" s="396"/>
      <c r="GFK859" s="396"/>
      <c r="GFL859" s="396"/>
      <c r="GFM859" s="396"/>
      <c r="GFN859" s="396"/>
      <c r="GFO859" s="396"/>
      <c r="GFP859" s="396"/>
      <c r="GFQ859" s="396"/>
      <c r="GFR859" s="396"/>
      <c r="GFS859" s="396"/>
      <c r="GFT859" s="396"/>
      <c r="GFU859" s="396"/>
      <c r="GFV859" s="396"/>
      <c r="GFW859" s="396"/>
      <c r="GFX859" s="396"/>
      <c r="GFY859" s="396"/>
      <c r="GFZ859" s="396"/>
      <c r="GGA859" s="396"/>
      <c r="GGB859" s="396"/>
      <c r="GGC859" s="396"/>
      <c r="GGD859" s="396"/>
      <c r="GGE859" s="396"/>
      <c r="GGF859" s="396"/>
      <c r="GGG859" s="396"/>
      <c r="GGH859" s="396"/>
      <c r="GGI859" s="396"/>
      <c r="GGJ859" s="396"/>
      <c r="GGK859" s="396"/>
      <c r="GGL859" s="396"/>
      <c r="GGM859" s="396"/>
      <c r="GGN859" s="396"/>
      <c r="GGO859" s="396"/>
      <c r="GGP859" s="396"/>
      <c r="GGQ859" s="396"/>
      <c r="GGR859" s="396"/>
      <c r="GGS859" s="396"/>
      <c r="GGT859" s="396"/>
      <c r="GGU859" s="396"/>
      <c r="GGV859" s="396"/>
      <c r="GGW859" s="396"/>
      <c r="GGX859" s="396"/>
      <c r="GGY859" s="396"/>
      <c r="GGZ859" s="396"/>
      <c r="GHA859" s="396"/>
      <c r="GHB859" s="396"/>
      <c r="GHC859" s="396"/>
      <c r="GHD859" s="396"/>
      <c r="GHE859" s="396"/>
      <c r="GHF859" s="396"/>
      <c r="GHG859" s="396"/>
      <c r="GHH859" s="396"/>
      <c r="GHI859" s="396"/>
      <c r="GHJ859" s="396"/>
      <c r="GHK859" s="396"/>
      <c r="GHL859" s="396"/>
      <c r="GHM859" s="396"/>
      <c r="GHN859" s="396"/>
      <c r="GHO859" s="396"/>
      <c r="GHP859" s="396"/>
      <c r="GHQ859" s="396"/>
      <c r="GHR859" s="396"/>
      <c r="GHS859" s="396"/>
      <c r="GHT859" s="396"/>
      <c r="GHU859" s="396"/>
      <c r="GHV859" s="396"/>
      <c r="GHW859" s="396"/>
      <c r="GHX859" s="396"/>
      <c r="GHY859" s="396"/>
      <c r="GHZ859" s="396"/>
      <c r="GIA859" s="396"/>
      <c r="GIB859" s="396"/>
      <c r="GIC859" s="396"/>
      <c r="GID859" s="396"/>
      <c r="GIE859" s="396"/>
      <c r="GIF859" s="396"/>
      <c r="GIG859" s="396"/>
      <c r="GIH859" s="396"/>
      <c r="GII859" s="396"/>
      <c r="GIJ859" s="396"/>
      <c r="GIK859" s="396"/>
      <c r="GIL859" s="396"/>
      <c r="GIM859" s="396"/>
      <c r="GIN859" s="396"/>
      <c r="GIO859" s="396"/>
      <c r="GIP859" s="396"/>
      <c r="GIQ859" s="396"/>
      <c r="GIR859" s="396"/>
      <c r="GIS859" s="396"/>
      <c r="GIT859" s="396"/>
      <c r="GIU859" s="396"/>
      <c r="GIV859" s="396"/>
      <c r="GIW859" s="396"/>
      <c r="GIX859" s="396"/>
      <c r="GIY859" s="396"/>
      <c r="GIZ859" s="396"/>
      <c r="GJA859" s="396"/>
      <c r="GJB859" s="396"/>
      <c r="GJC859" s="396"/>
      <c r="GJD859" s="396"/>
      <c r="GJE859" s="396"/>
      <c r="GJF859" s="396"/>
      <c r="GJG859" s="396"/>
      <c r="GJH859" s="396"/>
      <c r="GJI859" s="396"/>
      <c r="GJJ859" s="396"/>
      <c r="GJK859" s="396"/>
      <c r="GJL859" s="396"/>
      <c r="GJM859" s="396"/>
      <c r="GJN859" s="396"/>
      <c r="GJO859" s="396"/>
      <c r="GJP859" s="396"/>
      <c r="GJQ859" s="396"/>
      <c r="GJR859" s="396"/>
      <c r="GJS859" s="396"/>
      <c r="GJT859" s="396"/>
      <c r="GJU859" s="396"/>
      <c r="GJV859" s="396"/>
      <c r="GJW859" s="396"/>
      <c r="GJX859" s="396"/>
      <c r="GJY859" s="396"/>
      <c r="GJZ859" s="396"/>
      <c r="GKA859" s="396"/>
      <c r="GKB859" s="396"/>
      <c r="GKC859" s="396"/>
      <c r="GKD859" s="396"/>
      <c r="GKE859" s="396"/>
      <c r="GKF859" s="396"/>
      <c r="GKG859" s="396"/>
      <c r="GKH859" s="396"/>
      <c r="GKI859" s="396"/>
      <c r="GKJ859" s="396"/>
      <c r="GKK859" s="396"/>
      <c r="GKL859" s="396"/>
      <c r="GKM859" s="396"/>
      <c r="GKN859" s="396"/>
      <c r="GKO859" s="396"/>
      <c r="GKP859" s="396"/>
      <c r="GKQ859" s="396"/>
      <c r="GKR859" s="396"/>
      <c r="GKS859" s="396"/>
      <c r="GKT859" s="396"/>
      <c r="GKU859" s="396"/>
      <c r="GKV859" s="396"/>
      <c r="GKW859" s="396"/>
      <c r="GKX859" s="396"/>
      <c r="GKY859" s="396"/>
      <c r="GKZ859" s="396"/>
      <c r="GLA859" s="396"/>
      <c r="GLB859" s="396"/>
      <c r="GLC859" s="396"/>
      <c r="GLD859" s="396"/>
      <c r="GLE859" s="396"/>
      <c r="GLF859" s="396"/>
      <c r="GLG859" s="396"/>
      <c r="GLH859" s="396"/>
      <c r="GLI859" s="396"/>
      <c r="GLJ859" s="396"/>
      <c r="GLK859" s="396"/>
      <c r="GLL859" s="396"/>
      <c r="GLM859" s="396"/>
      <c r="GLN859" s="396"/>
      <c r="GLO859" s="396"/>
      <c r="GLP859" s="396"/>
      <c r="GLQ859" s="396"/>
      <c r="GLR859" s="396"/>
      <c r="GLS859" s="396"/>
      <c r="GLT859" s="396"/>
      <c r="GLU859" s="396"/>
      <c r="GLV859" s="396"/>
      <c r="GLW859" s="396"/>
      <c r="GLX859" s="396"/>
      <c r="GLY859" s="396"/>
      <c r="GLZ859" s="396"/>
      <c r="GMA859" s="396"/>
      <c r="GMB859" s="396"/>
      <c r="GMC859" s="396"/>
      <c r="GMD859" s="396"/>
      <c r="GME859" s="396"/>
      <c r="GMF859" s="396"/>
      <c r="GMG859" s="396"/>
      <c r="GMH859" s="396"/>
      <c r="GMI859" s="396"/>
      <c r="GMJ859" s="396"/>
      <c r="GMK859" s="396"/>
      <c r="GML859" s="396"/>
      <c r="GMM859" s="396"/>
      <c r="GMN859" s="396"/>
      <c r="GMO859" s="396"/>
      <c r="GMP859" s="396"/>
      <c r="GMQ859" s="396"/>
      <c r="GMR859" s="396"/>
      <c r="GMS859" s="396"/>
      <c r="GMT859" s="396"/>
      <c r="GMU859" s="396"/>
      <c r="GMV859" s="396"/>
      <c r="GMW859" s="396"/>
      <c r="GMX859" s="396"/>
      <c r="GMY859" s="396"/>
      <c r="GMZ859" s="396"/>
      <c r="GNA859" s="396"/>
      <c r="GNB859" s="396"/>
      <c r="GNC859" s="396"/>
      <c r="GND859" s="396"/>
      <c r="GNE859" s="396"/>
      <c r="GNF859" s="396"/>
      <c r="GNG859" s="396"/>
      <c r="GNH859" s="396"/>
      <c r="GNI859" s="396"/>
      <c r="GNJ859" s="396"/>
      <c r="GNK859" s="396"/>
      <c r="GNL859" s="396"/>
      <c r="GNM859" s="396"/>
      <c r="GNN859" s="396"/>
      <c r="GNO859" s="396"/>
      <c r="GNP859" s="396"/>
      <c r="GNQ859" s="396"/>
      <c r="GNR859" s="396"/>
      <c r="GNS859" s="396"/>
      <c r="GNT859" s="396"/>
      <c r="GNU859" s="396"/>
      <c r="GNV859" s="396"/>
      <c r="GNW859" s="396"/>
      <c r="GNX859" s="396"/>
      <c r="GNY859" s="396"/>
      <c r="GNZ859" s="396"/>
      <c r="GOA859" s="396"/>
      <c r="GOB859" s="396"/>
      <c r="GOC859" s="396"/>
      <c r="GOD859" s="396"/>
      <c r="GOE859" s="396"/>
      <c r="GOF859" s="396"/>
      <c r="GOG859" s="396"/>
      <c r="GOH859" s="396"/>
      <c r="GOI859" s="396"/>
      <c r="GOJ859" s="396"/>
      <c r="GOK859" s="396"/>
      <c r="GOL859" s="396"/>
      <c r="GOM859" s="396"/>
      <c r="GON859" s="396"/>
      <c r="GOO859" s="396"/>
      <c r="GOP859" s="396"/>
      <c r="GOQ859" s="396"/>
      <c r="GOR859" s="396"/>
      <c r="GOS859" s="396"/>
      <c r="GOT859" s="396"/>
      <c r="GOU859" s="396"/>
      <c r="GOV859" s="396"/>
      <c r="GOW859" s="396"/>
      <c r="GOX859" s="396"/>
      <c r="GOY859" s="396"/>
      <c r="GOZ859" s="396"/>
      <c r="GPA859" s="396"/>
      <c r="GPB859" s="396"/>
      <c r="GPC859" s="396"/>
      <c r="GPD859" s="396"/>
      <c r="GPE859" s="396"/>
      <c r="GPF859" s="396"/>
      <c r="GPG859" s="396"/>
      <c r="GPH859" s="396"/>
      <c r="GPI859" s="396"/>
      <c r="GPJ859" s="396"/>
      <c r="GPK859" s="396"/>
      <c r="GPL859" s="396"/>
      <c r="GPM859" s="396"/>
      <c r="GPN859" s="396"/>
      <c r="GPO859" s="396"/>
      <c r="GPP859" s="396"/>
      <c r="GPQ859" s="396"/>
      <c r="GPR859" s="396"/>
      <c r="GPS859" s="396"/>
      <c r="GPT859" s="396"/>
      <c r="GPU859" s="396"/>
      <c r="GPV859" s="396"/>
      <c r="GPW859" s="396"/>
      <c r="GPX859" s="396"/>
      <c r="GPY859" s="396"/>
      <c r="GPZ859" s="396"/>
      <c r="GQA859" s="396"/>
      <c r="GQB859" s="396"/>
      <c r="GQC859" s="396"/>
      <c r="GQD859" s="396"/>
      <c r="GQE859" s="396"/>
      <c r="GQF859" s="396"/>
      <c r="GQG859" s="396"/>
      <c r="GQH859" s="396"/>
      <c r="GQI859" s="396"/>
      <c r="GQJ859" s="396"/>
      <c r="GQK859" s="396"/>
      <c r="GQL859" s="396"/>
      <c r="GQM859" s="396"/>
      <c r="GQN859" s="396"/>
      <c r="GQO859" s="396"/>
      <c r="GQP859" s="396"/>
      <c r="GQQ859" s="396"/>
      <c r="GQR859" s="396"/>
      <c r="GQS859" s="396"/>
      <c r="GQT859" s="396"/>
      <c r="GQU859" s="396"/>
      <c r="GQV859" s="396"/>
      <c r="GQW859" s="396"/>
      <c r="GQX859" s="396"/>
      <c r="GQY859" s="396"/>
      <c r="GQZ859" s="396"/>
      <c r="GRA859" s="396"/>
      <c r="GRB859" s="396"/>
      <c r="GRC859" s="396"/>
      <c r="GRD859" s="396"/>
      <c r="GRE859" s="396"/>
      <c r="GRF859" s="396"/>
      <c r="GRG859" s="396"/>
      <c r="GRH859" s="396"/>
      <c r="GRI859" s="396"/>
      <c r="GRJ859" s="396"/>
      <c r="GRK859" s="396"/>
      <c r="GRL859" s="396"/>
      <c r="GRM859" s="396"/>
      <c r="GRN859" s="396"/>
      <c r="GRO859" s="396"/>
      <c r="GRP859" s="396"/>
      <c r="GRQ859" s="396"/>
      <c r="GRR859" s="396"/>
      <c r="GRS859" s="396"/>
      <c r="GRT859" s="396"/>
      <c r="GRU859" s="396"/>
      <c r="GRV859" s="396"/>
      <c r="GRW859" s="396"/>
      <c r="GRX859" s="396"/>
      <c r="GRY859" s="396"/>
      <c r="GRZ859" s="396"/>
      <c r="GSA859" s="396"/>
      <c r="GSB859" s="396"/>
      <c r="GSC859" s="396"/>
      <c r="GSD859" s="396"/>
      <c r="GSE859" s="396"/>
      <c r="GSF859" s="396"/>
      <c r="GSG859" s="396"/>
      <c r="GSH859" s="396"/>
      <c r="GSI859" s="396"/>
      <c r="GSJ859" s="396"/>
      <c r="GSK859" s="396"/>
      <c r="GSL859" s="396"/>
      <c r="GSM859" s="396"/>
      <c r="GSN859" s="396"/>
      <c r="GSO859" s="396"/>
      <c r="GSP859" s="396"/>
      <c r="GSQ859" s="396"/>
      <c r="GSR859" s="396"/>
      <c r="GSS859" s="396"/>
      <c r="GST859" s="396"/>
      <c r="GSU859" s="396"/>
      <c r="GSV859" s="396"/>
      <c r="GSW859" s="396"/>
      <c r="GSX859" s="396"/>
      <c r="GSY859" s="396"/>
      <c r="GSZ859" s="396"/>
      <c r="GTA859" s="396"/>
      <c r="GTB859" s="396"/>
      <c r="GTC859" s="396"/>
      <c r="GTD859" s="396"/>
      <c r="GTE859" s="396"/>
      <c r="GTF859" s="396"/>
      <c r="GTG859" s="396"/>
      <c r="GTH859" s="396"/>
      <c r="GTI859" s="396"/>
      <c r="GTJ859" s="396"/>
      <c r="GTK859" s="396"/>
      <c r="GTL859" s="396"/>
      <c r="GTM859" s="396"/>
      <c r="GTN859" s="396"/>
      <c r="GTO859" s="396"/>
      <c r="GTP859" s="396"/>
      <c r="GTQ859" s="396"/>
      <c r="GTR859" s="396"/>
      <c r="GTS859" s="396"/>
      <c r="GTT859" s="396"/>
      <c r="GTU859" s="396"/>
      <c r="GTV859" s="396"/>
      <c r="GTW859" s="396"/>
      <c r="GTX859" s="396"/>
      <c r="GTY859" s="396"/>
      <c r="GTZ859" s="396"/>
      <c r="GUA859" s="396"/>
      <c r="GUB859" s="396"/>
      <c r="GUC859" s="396"/>
      <c r="GUD859" s="396"/>
      <c r="GUE859" s="396"/>
      <c r="GUF859" s="396"/>
      <c r="GUG859" s="396"/>
      <c r="GUH859" s="396"/>
      <c r="GUI859" s="396"/>
      <c r="GUJ859" s="396"/>
      <c r="GUK859" s="396"/>
      <c r="GUL859" s="396"/>
      <c r="GUM859" s="396"/>
      <c r="GUN859" s="396"/>
      <c r="GUO859" s="396"/>
      <c r="GUP859" s="396"/>
      <c r="GUQ859" s="396"/>
      <c r="GUR859" s="396"/>
      <c r="GUS859" s="396"/>
      <c r="GUT859" s="396"/>
      <c r="GUU859" s="396"/>
      <c r="GUV859" s="396"/>
      <c r="GUW859" s="396"/>
      <c r="GUX859" s="396"/>
      <c r="GUY859" s="396"/>
      <c r="GUZ859" s="396"/>
      <c r="GVA859" s="396"/>
      <c r="GVB859" s="396"/>
      <c r="GVC859" s="396"/>
      <c r="GVD859" s="396"/>
      <c r="GVE859" s="396"/>
      <c r="GVF859" s="396"/>
      <c r="GVG859" s="396"/>
      <c r="GVH859" s="396"/>
      <c r="GVI859" s="396"/>
      <c r="GVJ859" s="396"/>
      <c r="GVK859" s="396"/>
      <c r="GVL859" s="396"/>
      <c r="GVM859" s="396"/>
      <c r="GVN859" s="396"/>
      <c r="GVO859" s="396"/>
      <c r="GVP859" s="396"/>
      <c r="GVQ859" s="396"/>
      <c r="GVR859" s="396"/>
      <c r="GVS859" s="396"/>
      <c r="GVT859" s="396"/>
      <c r="GVU859" s="396"/>
      <c r="GVV859" s="396"/>
      <c r="GVW859" s="396"/>
      <c r="GVX859" s="396"/>
      <c r="GVY859" s="396"/>
      <c r="GVZ859" s="396"/>
      <c r="GWA859" s="396"/>
      <c r="GWB859" s="396"/>
      <c r="GWC859" s="396"/>
      <c r="GWD859" s="396"/>
      <c r="GWE859" s="396"/>
      <c r="GWF859" s="396"/>
      <c r="GWG859" s="396"/>
      <c r="GWH859" s="396"/>
      <c r="GWI859" s="396"/>
      <c r="GWJ859" s="396"/>
      <c r="GWK859" s="396"/>
      <c r="GWL859" s="396"/>
      <c r="GWM859" s="396"/>
      <c r="GWN859" s="396"/>
      <c r="GWO859" s="396"/>
      <c r="GWP859" s="396"/>
      <c r="GWQ859" s="396"/>
      <c r="GWR859" s="396"/>
      <c r="GWS859" s="396"/>
      <c r="GWT859" s="396"/>
      <c r="GWU859" s="396"/>
      <c r="GWV859" s="396"/>
      <c r="GWW859" s="396"/>
      <c r="GWX859" s="396"/>
      <c r="GWY859" s="396"/>
      <c r="GWZ859" s="396"/>
      <c r="GXA859" s="396"/>
      <c r="GXB859" s="396"/>
      <c r="GXC859" s="396"/>
      <c r="GXD859" s="396"/>
      <c r="GXE859" s="396"/>
      <c r="GXF859" s="396"/>
      <c r="GXG859" s="396"/>
      <c r="GXH859" s="396"/>
      <c r="GXI859" s="396"/>
      <c r="GXJ859" s="396"/>
      <c r="GXK859" s="396"/>
      <c r="GXL859" s="396"/>
      <c r="GXM859" s="396"/>
      <c r="GXN859" s="396"/>
      <c r="GXO859" s="396"/>
      <c r="GXP859" s="396"/>
      <c r="GXQ859" s="396"/>
      <c r="GXR859" s="396"/>
      <c r="GXS859" s="396"/>
      <c r="GXT859" s="396"/>
      <c r="GXU859" s="396"/>
      <c r="GXV859" s="396"/>
      <c r="GXW859" s="396"/>
      <c r="GXX859" s="396"/>
      <c r="GXY859" s="396"/>
      <c r="GXZ859" s="396"/>
      <c r="GYA859" s="396"/>
      <c r="GYB859" s="396"/>
      <c r="GYC859" s="396"/>
      <c r="GYD859" s="396"/>
      <c r="GYE859" s="396"/>
      <c r="GYF859" s="396"/>
      <c r="GYG859" s="396"/>
      <c r="GYH859" s="396"/>
      <c r="GYI859" s="396"/>
      <c r="GYJ859" s="396"/>
      <c r="GYK859" s="396"/>
      <c r="GYL859" s="396"/>
      <c r="GYM859" s="396"/>
      <c r="GYN859" s="396"/>
      <c r="GYO859" s="396"/>
      <c r="GYP859" s="396"/>
      <c r="GYQ859" s="396"/>
      <c r="GYR859" s="396"/>
      <c r="GYS859" s="396"/>
      <c r="GYT859" s="396"/>
      <c r="GYU859" s="396"/>
      <c r="GYV859" s="396"/>
      <c r="GYW859" s="396"/>
      <c r="GYX859" s="396"/>
      <c r="GYY859" s="396"/>
      <c r="GYZ859" s="396"/>
      <c r="GZA859" s="396"/>
      <c r="GZB859" s="396"/>
      <c r="GZC859" s="396"/>
      <c r="GZD859" s="396"/>
      <c r="GZE859" s="396"/>
      <c r="GZF859" s="396"/>
      <c r="GZG859" s="396"/>
      <c r="GZH859" s="396"/>
      <c r="GZI859" s="396"/>
      <c r="GZJ859" s="396"/>
      <c r="GZK859" s="396"/>
      <c r="GZL859" s="396"/>
      <c r="GZM859" s="396"/>
      <c r="GZN859" s="396"/>
      <c r="GZO859" s="396"/>
      <c r="GZP859" s="396"/>
      <c r="GZQ859" s="396"/>
      <c r="GZR859" s="396"/>
      <c r="GZS859" s="396"/>
      <c r="GZT859" s="396"/>
      <c r="GZU859" s="396"/>
      <c r="GZV859" s="396"/>
      <c r="GZW859" s="396"/>
      <c r="GZX859" s="396"/>
      <c r="GZY859" s="396"/>
      <c r="GZZ859" s="396"/>
      <c r="HAA859" s="396"/>
      <c r="HAB859" s="396"/>
      <c r="HAC859" s="396"/>
      <c r="HAD859" s="396"/>
      <c r="HAE859" s="396"/>
      <c r="HAF859" s="396"/>
      <c r="HAG859" s="396"/>
      <c r="HAH859" s="396"/>
      <c r="HAI859" s="396"/>
      <c r="HAJ859" s="396"/>
      <c r="HAK859" s="396"/>
      <c r="HAL859" s="396"/>
      <c r="HAM859" s="396"/>
      <c r="HAN859" s="396"/>
      <c r="HAO859" s="396"/>
      <c r="HAP859" s="396"/>
      <c r="HAQ859" s="396"/>
      <c r="HAR859" s="396"/>
      <c r="HAS859" s="396"/>
      <c r="HAT859" s="396"/>
      <c r="HAU859" s="396"/>
      <c r="HAV859" s="396"/>
      <c r="HAW859" s="396"/>
      <c r="HAX859" s="396"/>
      <c r="HAY859" s="396"/>
      <c r="HAZ859" s="396"/>
      <c r="HBA859" s="396"/>
      <c r="HBB859" s="396"/>
      <c r="HBC859" s="396"/>
      <c r="HBD859" s="396"/>
      <c r="HBE859" s="396"/>
      <c r="HBF859" s="396"/>
      <c r="HBG859" s="396"/>
      <c r="HBH859" s="396"/>
      <c r="HBI859" s="396"/>
      <c r="HBJ859" s="396"/>
      <c r="HBK859" s="396"/>
      <c r="HBL859" s="396"/>
      <c r="HBM859" s="396"/>
      <c r="HBN859" s="396"/>
      <c r="HBO859" s="396"/>
      <c r="HBP859" s="396"/>
      <c r="HBQ859" s="396"/>
      <c r="HBR859" s="396"/>
      <c r="HBS859" s="396"/>
      <c r="HBT859" s="396"/>
      <c r="HBU859" s="396"/>
      <c r="HBV859" s="396"/>
      <c r="HBW859" s="396"/>
      <c r="HBX859" s="396"/>
      <c r="HBY859" s="396"/>
      <c r="HBZ859" s="396"/>
      <c r="HCA859" s="396"/>
      <c r="HCB859" s="396"/>
      <c r="HCC859" s="396"/>
      <c r="HCD859" s="396"/>
      <c r="HCE859" s="396"/>
      <c r="HCF859" s="396"/>
      <c r="HCG859" s="396"/>
      <c r="HCH859" s="396"/>
      <c r="HCI859" s="396"/>
      <c r="HCJ859" s="396"/>
      <c r="HCK859" s="396"/>
      <c r="HCL859" s="396"/>
      <c r="HCM859" s="396"/>
      <c r="HCN859" s="396"/>
      <c r="HCO859" s="396"/>
      <c r="HCP859" s="396"/>
      <c r="HCQ859" s="396"/>
      <c r="HCR859" s="396"/>
      <c r="HCS859" s="396"/>
      <c r="HCT859" s="396"/>
      <c r="HCU859" s="396"/>
      <c r="HCV859" s="396"/>
      <c r="HCW859" s="396"/>
      <c r="HCX859" s="396"/>
      <c r="HCY859" s="396"/>
      <c r="HCZ859" s="396"/>
      <c r="HDA859" s="396"/>
      <c r="HDB859" s="396"/>
      <c r="HDC859" s="396"/>
      <c r="HDD859" s="396"/>
      <c r="HDE859" s="396"/>
      <c r="HDF859" s="396"/>
      <c r="HDG859" s="396"/>
      <c r="HDH859" s="396"/>
      <c r="HDI859" s="396"/>
      <c r="HDJ859" s="396"/>
      <c r="HDK859" s="396"/>
      <c r="HDL859" s="396"/>
      <c r="HDM859" s="396"/>
      <c r="HDN859" s="396"/>
      <c r="HDO859" s="396"/>
      <c r="HDP859" s="396"/>
      <c r="HDQ859" s="396"/>
      <c r="HDR859" s="396"/>
      <c r="HDS859" s="396"/>
      <c r="HDT859" s="396"/>
      <c r="HDU859" s="396"/>
      <c r="HDV859" s="396"/>
      <c r="HDW859" s="396"/>
      <c r="HDX859" s="396"/>
      <c r="HDY859" s="396"/>
      <c r="HDZ859" s="396"/>
      <c r="HEA859" s="396"/>
      <c r="HEB859" s="396"/>
      <c r="HEC859" s="396"/>
      <c r="HED859" s="396"/>
      <c r="HEE859" s="396"/>
      <c r="HEF859" s="396"/>
      <c r="HEG859" s="396"/>
      <c r="HEH859" s="396"/>
      <c r="HEI859" s="396"/>
      <c r="HEJ859" s="396"/>
      <c r="HEK859" s="396"/>
      <c r="HEL859" s="396"/>
      <c r="HEM859" s="396"/>
      <c r="HEN859" s="396"/>
      <c r="HEO859" s="396"/>
      <c r="HEP859" s="396"/>
      <c r="HEQ859" s="396"/>
      <c r="HER859" s="396"/>
      <c r="HES859" s="396"/>
      <c r="HET859" s="396"/>
      <c r="HEU859" s="396"/>
      <c r="HEV859" s="396"/>
      <c r="HEW859" s="396"/>
      <c r="HEX859" s="396"/>
      <c r="HEY859" s="396"/>
      <c r="HEZ859" s="396"/>
      <c r="HFA859" s="396"/>
      <c r="HFB859" s="396"/>
      <c r="HFC859" s="396"/>
      <c r="HFD859" s="396"/>
      <c r="HFE859" s="396"/>
      <c r="HFF859" s="396"/>
      <c r="HFG859" s="396"/>
      <c r="HFH859" s="396"/>
      <c r="HFI859" s="396"/>
      <c r="HFJ859" s="396"/>
      <c r="HFK859" s="396"/>
      <c r="HFL859" s="396"/>
      <c r="HFM859" s="396"/>
      <c r="HFN859" s="396"/>
      <c r="HFO859" s="396"/>
      <c r="HFP859" s="396"/>
      <c r="HFQ859" s="396"/>
      <c r="HFR859" s="396"/>
      <c r="HFS859" s="396"/>
      <c r="HFT859" s="396"/>
      <c r="HFU859" s="396"/>
      <c r="HFV859" s="396"/>
      <c r="HFW859" s="396"/>
      <c r="HFX859" s="396"/>
      <c r="HFY859" s="396"/>
      <c r="HFZ859" s="396"/>
      <c r="HGA859" s="396"/>
      <c r="HGB859" s="396"/>
      <c r="HGC859" s="396"/>
      <c r="HGD859" s="396"/>
      <c r="HGE859" s="396"/>
      <c r="HGF859" s="396"/>
      <c r="HGG859" s="396"/>
      <c r="HGH859" s="396"/>
      <c r="HGI859" s="396"/>
      <c r="HGJ859" s="396"/>
      <c r="HGK859" s="396"/>
      <c r="HGL859" s="396"/>
      <c r="HGM859" s="396"/>
      <c r="HGN859" s="396"/>
      <c r="HGO859" s="396"/>
      <c r="HGP859" s="396"/>
      <c r="HGQ859" s="396"/>
      <c r="HGR859" s="396"/>
      <c r="HGS859" s="396"/>
      <c r="HGT859" s="396"/>
      <c r="HGU859" s="396"/>
      <c r="HGV859" s="396"/>
      <c r="HGW859" s="396"/>
      <c r="HGX859" s="396"/>
      <c r="HGY859" s="396"/>
      <c r="HGZ859" s="396"/>
      <c r="HHA859" s="396"/>
      <c r="HHB859" s="396"/>
      <c r="HHC859" s="396"/>
      <c r="HHD859" s="396"/>
      <c r="HHE859" s="396"/>
      <c r="HHF859" s="396"/>
      <c r="HHG859" s="396"/>
      <c r="HHH859" s="396"/>
      <c r="HHI859" s="396"/>
      <c r="HHJ859" s="396"/>
      <c r="HHK859" s="396"/>
      <c r="HHL859" s="396"/>
      <c r="HHM859" s="396"/>
      <c r="HHN859" s="396"/>
      <c r="HHO859" s="396"/>
      <c r="HHP859" s="396"/>
      <c r="HHQ859" s="396"/>
      <c r="HHR859" s="396"/>
      <c r="HHS859" s="396"/>
      <c r="HHT859" s="396"/>
      <c r="HHU859" s="396"/>
      <c r="HHV859" s="396"/>
      <c r="HHW859" s="396"/>
      <c r="HHX859" s="396"/>
      <c r="HHY859" s="396"/>
      <c r="HHZ859" s="396"/>
      <c r="HIA859" s="396"/>
      <c r="HIB859" s="396"/>
      <c r="HIC859" s="396"/>
      <c r="HID859" s="396"/>
      <c r="HIE859" s="396"/>
      <c r="HIF859" s="396"/>
      <c r="HIG859" s="396"/>
      <c r="HIH859" s="396"/>
      <c r="HII859" s="396"/>
      <c r="HIJ859" s="396"/>
      <c r="HIK859" s="396"/>
      <c r="HIL859" s="396"/>
      <c r="HIM859" s="396"/>
      <c r="HIN859" s="396"/>
      <c r="HIO859" s="396"/>
      <c r="HIP859" s="396"/>
      <c r="HIQ859" s="396"/>
      <c r="HIR859" s="396"/>
      <c r="HIS859" s="396"/>
      <c r="HIT859" s="396"/>
      <c r="HIU859" s="396"/>
      <c r="HIV859" s="396"/>
      <c r="HIW859" s="396"/>
      <c r="HIX859" s="396"/>
      <c r="HIY859" s="396"/>
      <c r="HIZ859" s="396"/>
      <c r="HJA859" s="396"/>
      <c r="HJB859" s="396"/>
      <c r="HJC859" s="396"/>
      <c r="HJD859" s="396"/>
      <c r="HJE859" s="396"/>
      <c r="HJF859" s="396"/>
      <c r="HJG859" s="396"/>
      <c r="HJH859" s="396"/>
      <c r="HJI859" s="396"/>
      <c r="HJJ859" s="396"/>
      <c r="HJK859" s="396"/>
      <c r="HJL859" s="396"/>
      <c r="HJM859" s="396"/>
      <c r="HJN859" s="396"/>
      <c r="HJO859" s="396"/>
      <c r="HJP859" s="396"/>
      <c r="HJQ859" s="396"/>
      <c r="HJR859" s="396"/>
      <c r="HJS859" s="396"/>
      <c r="HJT859" s="396"/>
      <c r="HJU859" s="396"/>
      <c r="HJV859" s="396"/>
      <c r="HJW859" s="396"/>
      <c r="HJX859" s="396"/>
      <c r="HJY859" s="396"/>
      <c r="HJZ859" s="396"/>
      <c r="HKA859" s="396"/>
      <c r="HKB859" s="396"/>
      <c r="HKC859" s="396"/>
      <c r="HKD859" s="396"/>
      <c r="HKE859" s="396"/>
      <c r="HKF859" s="396"/>
      <c r="HKG859" s="396"/>
      <c r="HKH859" s="396"/>
      <c r="HKI859" s="396"/>
      <c r="HKJ859" s="396"/>
      <c r="HKK859" s="396"/>
      <c r="HKL859" s="396"/>
      <c r="HKM859" s="396"/>
      <c r="HKN859" s="396"/>
      <c r="HKO859" s="396"/>
      <c r="HKP859" s="396"/>
      <c r="HKQ859" s="396"/>
      <c r="HKR859" s="396"/>
      <c r="HKS859" s="396"/>
      <c r="HKT859" s="396"/>
      <c r="HKU859" s="396"/>
      <c r="HKV859" s="396"/>
      <c r="HKW859" s="396"/>
      <c r="HKX859" s="396"/>
      <c r="HKY859" s="396"/>
      <c r="HKZ859" s="396"/>
      <c r="HLA859" s="396"/>
      <c r="HLB859" s="396"/>
      <c r="HLC859" s="396"/>
      <c r="HLD859" s="396"/>
      <c r="HLE859" s="396"/>
      <c r="HLF859" s="396"/>
      <c r="HLG859" s="396"/>
      <c r="HLH859" s="396"/>
      <c r="HLI859" s="396"/>
      <c r="HLJ859" s="396"/>
      <c r="HLK859" s="396"/>
      <c r="HLL859" s="396"/>
      <c r="HLM859" s="396"/>
      <c r="HLN859" s="396"/>
      <c r="HLO859" s="396"/>
      <c r="HLP859" s="396"/>
      <c r="HLQ859" s="396"/>
      <c r="HLR859" s="396"/>
      <c r="HLS859" s="396"/>
      <c r="HLT859" s="396"/>
      <c r="HLU859" s="396"/>
      <c r="HLV859" s="396"/>
      <c r="HLW859" s="396"/>
      <c r="HLX859" s="396"/>
      <c r="HLY859" s="396"/>
      <c r="HLZ859" s="396"/>
      <c r="HMA859" s="396"/>
      <c r="HMB859" s="396"/>
      <c r="HMC859" s="396"/>
      <c r="HMD859" s="396"/>
      <c r="HME859" s="396"/>
      <c r="HMF859" s="396"/>
      <c r="HMG859" s="396"/>
      <c r="HMH859" s="396"/>
      <c r="HMI859" s="396"/>
      <c r="HMJ859" s="396"/>
      <c r="HMK859" s="396"/>
      <c r="HML859" s="396"/>
      <c r="HMM859" s="396"/>
      <c r="HMN859" s="396"/>
      <c r="HMO859" s="396"/>
      <c r="HMP859" s="396"/>
      <c r="HMQ859" s="396"/>
      <c r="HMR859" s="396"/>
      <c r="HMS859" s="396"/>
      <c r="HMT859" s="396"/>
      <c r="HMU859" s="396"/>
      <c r="HMV859" s="396"/>
      <c r="HMW859" s="396"/>
      <c r="HMX859" s="396"/>
      <c r="HMY859" s="396"/>
      <c r="HMZ859" s="396"/>
      <c r="HNA859" s="396"/>
      <c r="HNB859" s="396"/>
      <c r="HNC859" s="396"/>
      <c r="HND859" s="396"/>
      <c r="HNE859" s="396"/>
      <c r="HNF859" s="396"/>
      <c r="HNG859" s="396"/>
      <c r="HNH859" s="396"/>
      <c r="HNI859" s="396"/>
      <c r="HNJ859" s="396"/>
      <c r="HNK859" s="396"/>
      <c r="HNL859" s="396"/>
      <c r="HNM859" s="396"/>
      <c r="HNN859" s="396"/>
      <c r="HNO859" s="396"/>
      <c r="HNP859" s="396"/>
      <c r="HNQ859" s="396"/>
      <c r="HNR859" s="396"/>
      <c r="HNS859" s="396"/>
      <c r="HNT859" s="396"/>
      <c r="HNU859" s="396"/>
      <c r="HNV859" s="396"/>
      <c r="HNW859" s="396"/>
      <c r="HNX859" s="396"/>
      <c r="HNY859" s="396"/>
      <c r="HNZ859" s="396"/>
      <c r="HOA859" s="396"/>
      <c r="HOB859" s="396"/>
      <c r="HOC859" s="396"/>
      <c r="HOD859" s="396"/>
      <c r="HOE859" s="396"/>
      <c r="HOF859" s="396"/>
      <c r="HOG859" s="396"/>
      <c r="HOH859" s="396"/>
      <c r="HOI859" s="396"/>
      <c r="HOJ859" s="396"/>
      <c r="HOK859" s="396"/>
      <c r="HOL859" s="396"/>
      <c r="HOM859" s="396"/>
      <c r="HON859" s="396"/>
      <c r="HOO859" s="396"/>
      <c r="HOP859" s="396"/>
      <c r="HOQ859" s="396"/>
      <c r="HOR859" s="396"/>
      <c r="HOS859" s="396"/>
      <c r="HOT859" s="396"/>
      <c r="HOU859" s="396"/>
      <c r="HOV859" s="396"/>
      <c r="HOW859" s="396"/>
      <c r="HOX859" s="396"/>
      <c r="HOY859" s="396"/>
      <c r="HOZ859" s="396"/>
      <c r="HPA859" s="396"/>
      <c r="HPB859" s="396"/>
      <c r="HPC859" s="396"/>
      <c r="HPD859" s="396"/>
      <c r="HPE859" s="396"/>
      <c r="HPF859" s="396"/>
      <c r="HPG859" s="396"/>
      <c r="HPH859" s="396"/>
      <c r="HPI859" s="396"/>
      <c r="HPJ859" s="396"/>
      <c r="HPK859" s="396"/>
      <c r="HPL859" s="396"/>
      <c r="HPM859" s="396"/>
      <c r="HPN859" s="396"/>
      <c r="HPO859" s="396"/>
      <c r="HPP859" s="396"/>
      <c r="HPQ859" s="396"/>
      <c r="HPR859" s="396"/>
      <c r="HPS859" s="396"/>
      <c r="HPT859" s="396"/>
      <c r="HPU859" s="396"/>
      <c r="HPV859" s="396"/>
      <c r="HPW859" s="396"/>
      <c r="HPX859" s="396"/>
      <c r="HPY859" s="396"/>
      <c r="HPZ859" s="396"/>
      <c r="HQA859" s="396"/>
      <c r="HQB859" s="396"/>
      <c r="HQC859" s="396"/>
      <c r="HQD859" s="396"/>
      <c r="HQE859" s="396"/>
      <c r="HQF859" s="396"/>
      <c r="HQG859" s="396"/>
      <c r="HQH859" s="396"/>
      <c r="HQI859" s="396"/>
      <c r="HQJ859" s="396"/>
      <c r="HQK859" s="396"/>
      <c r="HQL859" s="396"/>
      <c r="HQM859" s="396"/>
      <c r="HQN859" s="396"/>
      <c r="HQO859" s="396"/>
      <c r="HQP859" s="396"/>
      <c r="HQQ859" s="396"/>
      <c r="HQR859" s="396"/>
      <c r="HQS859" s="396"/>
      <c r="HQT859" s="396"/>
      <c r="HQU859" s="396"/>
      <c r="HQV859" s="396"/>
      <c r="HQW859" s="396"/>
      <c r="HQX859" s="396"/>
      <c r="HQY859" s="396"/>
      <c r="HQZ859" s="396"/>
      <c r="HRA859" s="396"/>
      <c r="HRB859" s="396"/>
      <c r="HRC859" s="396"/>
      <c r="HRD859" s="396"/>
      <c r="HRE859" s="396"/>
      <c r="HRF859" s="396"/>
      <c r="HRG859" s="396"/>
      <c r="HRH859" s="396"/>
      <c r="HRI859" s="396"/>
      <c r="HRJ859" s="396"/>
      <c r="HRK859" s="396"/>
      <c r="HRL859" s="396"/>
      <c r="HRM859" s="396"/>
      <c r="HRN859" s="396"/>
      <c r="HRO859" s="396"/>
      <c r="HRP859" s="396"/>
      <c r="HRQ859" s="396"/>
      <c r="HRR859" s="396"/>
      <c r="HRS859" s="396"/>
      <c r="HRT859" s="396"/>
      <c r="HRU859" s="396"/>
      <c r="HRV859" s="396"/>
      <c r="HRW859" s="396"/>
      <c r="HRX859" s="396"/>
      <c r="HRY859" s="396"/>
      <c r="HRZ859" s="396"/>
      <c r="HSA859" s="396"/>
      <c r="HSB859" s="396"/>
      <c r="HSC859" s="396"/>
      <c r="HSD859" s="396"/>
      <c r="HSE859" s="396"/>
      <c r="HSF859" s="396"/>
      <c r="HSG859" s="396"/>
      <c r="HSH859" s="396"/>
      <c r="HSI859" s="396"/>
      <c r="HSJ859" s="396"/>
      <c r="HSK859" s="396"/>
      <c r="HSL859" s="396"/>
      <c r="HSM859" s="396"/>
      <c r="HSN859" s="396"/>
      <c r="HSO859" s="396"/>
      <c r="HSP859" s="396"/>
      <c r="HSQ859" s="396"/>
      <c r="HSR859" s="396"/>
      <c r="HSS859" s="396"/>
      <c r="HST859" s="396"/>
      <c r="HSU859" s="396"/>
      <c r="HSV859" s="396"/>
      <c r="HSW859" s="396"/>
      <c r="HSX859" s="396"/>
      <c r="HSY859" s="396"/>
      <c r="HSZ859" s="396"/>
      <c r="HTA859" s="396"/>
      <c r="HTB859" s="396"/>
      <c r="HTC859" s="396"/>
      <c r="HTD859" s="396"/>
      <c r="HTE859" s="396"/>
      <c r="HTF859" s="396"/>
      <c r="HTG859" s="396"/>
      <c r="HTH859" s="396"/>
      <c r="HTI859" s="396"/>
      <c r="HTJ859" s="396"/>
      <c r="HTK859" s="396"/>
      <c r="HTL859" s="396"/>
      <c r="HTM859" s="396"/>
      <c r="HTN859" s="396"/>
      <c r="HTO859" s="396"/>
      <c r="HTP859" s="396"/>
      <c r="HTQ859" s="396"/>
      <c r="HTR859" s="396"/>
      <c r="HTS859" s="396"/>
      <c r="HTT859" s="396"/>
      <c r="HTU859" s="396"/>
      <c r="HTV859" s="396"/>
      <c r="HTW859" s="396"/>
      <c r="HTX859" s="396"/>
      <c r="HTY859" s="396"/>
      <c r="HTZ859" s="396"/>
      <c r="HUA859" s="396"/>
      <c r="HUB859" s="396"/>
      <c r="HUC859" s="396"/>
      <c r="HUD859" s="396"/>
      <c r="HUE859" s="396"/>
      <c r="HUF859" s="396"/>
      <c r="HUG859" s="396"/>
      <c r="HUH859" s="396"/>
      <c r="HUI859" s="396"/>
      <c r="HUJ859" s="396"/>
      <c r="HUK859" s="396"/>
      <c r="HUL859" s="396"/>
      <c r="HUM859" s="396"/>
      <c r="HUN859" s="396"/>
      <c r="HUO859" s="396"/>
      <c r="HUP859" s="396"/>
      <c r="HUQ859" s="396"/>
      <c r="HUR859" s="396"/>
      <c r="HUS859" s="396"/>
      <c r="HUT859" s="396"/>
      <c r="HUU859" s="396"/>
      <c r="HUV859" s="396"/>
      <c r="HUW859" s="396"/>
      <c r="HUX859" s="396"/>
      <c r="HUY859" s="396"/>
      <c r="HUZ859" s="396"/>
      <c r="HVA859" s="396"/>
      <c r="HVB859" s="396"/>
      <c r="HVC859" s="396"/>
      <c r="HVD859" s="396"/>
      <c r="HVE859" s="396"/>
      <c r="HVF859" s="396"/>
      <c r="HVG859" s="396"/>
      <c r="HVH859" s="396"/>
      <c r="HVI859" s="396"/>
      <c r="HVJ859" s="396"/>
      <c r="HVK859" s="396"/>
      <c r="HVL859" s="396"/>
      <c r="HVM859" s="396"/>
      <c r="HVN859" s="396"/>
      <c r="HVO859" s="396"/>
      <c r="HVP859" s="396"/>
      <c r="HVQ859" s="396"/>
      <c r="HVR859" s="396"/>
      <c r="HVS859" s="396"/>
      <c r="HVT859" s="396"/>
      <c r="HVU859" s="396"/>
      <c r="HVV859" s="396"/>
      <c r="HVW859" s="396"/>
      <c r="HVX859" s="396"/>
      <c r="HVY859" s="396"/>
      <c r="HVZ859" s="396"/>
      <c r="HWA859" s="396"/>
      <c r="HWB859" s="396"/>
      <c r="HWC859" s="396"/>
      <c r="HWD859" s="396"/>
      <c r="HWE859" s="396"/>
      <c r="HWF859" s="396"/>
      <c r="HWG859" s="396"/>
      <c r="HWH859" s="396"/>
      <c r="HWI859" s="396"/>
      <c r="HWJ859" s="396"/>
      <c r="HWK859" s="396"/>
      <c r="HWL859" s="396"/>
      <c r="HWM859" s="396"/>
      <c r="HWN859" s="396"/>
      <c r="HWO859" s="396"/>
      <c r="HWP859" s="396"/>
      <c r="HWQ859" s="396"/>
      <c r="HWR859" s="396"/>
      <c r="HWS859" s="396"/>
      <c r="HWT859" s="396"/>
      <c r="HWU859" s="396"/>
      <c r="HWV859" s="396"/>
      <c r="HWW859" s="396"/>
      <c r="HWX859" s="396"/>
      <c r="HWY859" s="396"/>
      <c r="HWZ859" s="396"/>
      <c r="HXA859" s="396"/>
      <c r="HXB859" s="396"/>
      <c r="HXC859" s="396"/>
      <c r="HXD859" s="396"/>
      <c r="HXE859" s="396"/>
      <c r="HXF859" s="396"/>
      <c r="HXG859" s="396"/>
      <c r="HXH859" s="396"/>
      <c r="HXI859" s="396"/>
      <c r="HXJ859" s="396"/>
      <c r="HXK859" s="396"/>
      <c r="HXL859" s="396"/>
      <c r="HXM859" s="396"/>
      <c r="HXN859" s="396"/>
      <c r="HXO859" s="396"/>
      <c r="HXP859" s="396"/>
      <c r="HXQ859" s="396"/>
      <c r="HXR859" s="396"/>
      <c r="HXS859" s="396"/>
      <c r="HXT859" s="396"/>
      <c r="HXU859" s="396"/>
      <c r="HXV859" s="396"/>
      <c r="HXW859" s="396"/>
      <c r="HXX859" s="396"/>
      <c r="HXY859" s="396"/>
      <c r="HXZ859" s="396"/>
      <c r="HYA859" s="396"/>
      <c r="HYB859" s="396"/>
      <c r="HYC859" s="396"/>
      <c r="HYD859" s="396"/>
      <c r="HYE859" s="396"/>
      <c r="HYF859" s="396"/>
      <c r="HYG859" s="396"/>
      <c r="HYH859" s="396"/>
      <c r="HYI859" s="396"/>
      <c r="HYJ859" s="396"/>
      <c r="HYK859" s="396"/>
      <c r="HYL859" s="396"/>
      <c r="HYM859" s="396"/>
      <c r="HYN859" s="396"/>
      <c r="HYO859" s="396"/>
      <c r="HYP859" s="396"/>
      <c r="HYQ859" s="396"/>
      <c r="HYR859" s="396"/>
      <c r="HYS859" s="396"/>
      <c r="HYT859" s="396"/>
      <c r="HYU859" s="396"/>
      <c r="HYV859" s="396"/>
      <c r="HYW859" s="396"/>
      <c r="HYX859" s="396"/>
      <c r="HYY859" s="396"/>
      <c r="HYZ859" s="396"/>
      <c r="HZA859" s="396"/>
      <c r="HZB859" s="396"/>
      <c r="HZC859" s="396"/>
      <c r="HZD859" s="396"/>
      <c r="HZE859" s="396"/>
      <c r="HZF859" s="396"/>
      <c r="HZG859" s="396"/>
      <c r="HZH859" s="396"/>
      <c r="HZI859" s="396"/>
      <c r="HZJ859" s="396"/>
      <c r="HZK859" s="396"/>
      <c r="HZL859" s="396"/>
      <c r="HZM859" s="396"/>
      <c r="HZN859" s="396"/>
      <c r="HZO859" s="396"/>
      <c r="HZP859" s="396"/>
      <c r="HZQ859" s="396"/>
      <c r="HZR859" s="396"/>
      <c r="HZS859" s="396"/>
      <c r="HZT859" s="396"/>
      <c r="HZU859" s="396"/>
      <c r="HZV859" s="396"/>
      <c r="HZW859" s="396"/>
      <c r="HZX859" s="396"/>
      <c r="HZY859" s="396"/>
      <c r="HZZ859" s="396"/>
      <c r="IAA859" s="396"/>
      <c r="IAB859" s="396"/>
      <c r="IAC859" s="396"/>
      <c r="IAD859" s="396"/>
      <c r="IAE859" s="396"/>
      <c r="IAF859" s="396"/>
      <c r="IAG859" s="396"/>
      <c r="IAH859" s="396"/>
      <c r="IAI859" s="396"/>
      <c r="IAJ859" s="396"/>
      <c r="IAK859" s="396"/>
      <c r="IAL859" s="396"/>
      <c r="IAM859" s="396"/>
      <c r="IAN859" s="396"/>
      <c r="IAO859" s="396"/>
      <c r="IAP859" s="396"/>
      <c r="IAQ859" s="396"/>
      <c r="IAR859" s="396"/>
      <c r="IAS859" s="396"/>
      <c r="IAT859" s="396"/>
      <c r="IAU859" s="396"/>
      <c r="IAV859" s="396"/>
      <c r="IAW859" s="396"/>
      <c r="IAX859" s="396"/>
      <c r="IAY859" s="396"/>
      <c r="IAZ859" s="396"/>
      <c r="IBA859" s="396"/>
      <c r="IBB859" s="396"/>
      <c r="IBC859" s="396"/>
      <c r="IBD859" s="396"/>
      <c r="IBE859" s="396"/>
      <c r="IBF859" s="396"/>
      <c r="IBG859" s="396"/>
      <c r="IBH859" s="396"/>
      <c r="IBI859" s="396"/>
      <c r="IBJ859" s="396"/>
      <c r="IBK859" s="396"/>
      <c r="IBL859" s="396"/>
      <c r="IBM859" s="396"/>
      <c r="IBN859" s="396"/>
      <c r="IBO859" s="396"/>
      <c r="IBP859" s="396"/>
      <c r="IBQ859" s="396"/>
      <c r="IBR859" s="396"/>
      <c r="IBS859" s="396"/>
      <c r="IBT859" s="396"/>
      <c r="IBU859" s="396"/>
      <c r="IBV859" s="396"/>
      <c r="IBW859" s="396"/>
      <c r="IBX859" s="396"/>
      <c r="IBY859" s="396"/>
      <c r="IBZ859" s="396"/>
      <c r="ICA859" s="396"/>
      <c r="ICB859" s="396"/>
      <c r="ICC859" s="396"/>
      <c r="ICD859" s="396"/>
      <c r="ICE859" s="396"/>
      <c r="ICF859" s="396"/>
      <c r="ICG859" s="396"/>
      <c r="ICH859" s="396"/>
      <c r="ICI859" s="396"/>
      <c r="ICJ859" s="396"/>
      <c r="ICK859" s="396"/>
      <c r="ICL859" s="396"/>
      <c r="ICM859" s="396"/>
      <c r="ICN859" s="396"/>
      <c r="ICO859" s="396"/>
      <c r="ICP859" s="396"/>
      <c r="ICQ859" s="396"/>
      <c r="ICR859" s="396"/>
      <c r="ICS859" s="396"/>
      <c r="ICT859" s="396"/>
      <c r="ICU859" s="396"/>
      <c r="ICV859" s="396"/>
      <c r="ICW859" s="396"/>
      <c r="ICX859" s="396"/>
      <c r="ICY859" s="396"/>
      <c r="ICZ859" s="396"/>
      <c r="IDA859" s="396"/>
      <c r="IDB859" s="396"/>
      <c r="IDC859" s="396"/>
      <c r="IDD859" s="396"/>
      <c r="IDE859" s="396"/>
      <c r="IDF859" s="396"/>
      <c r="IDG859" s="396"/>
      <c r="IDH859" s="396"/>
      <c r="IDI859" s="396"/>
      <c r="IDJ859" s="396"/>
      <c r="IDK859" s="396"/>
      <c r="IDL859" s="396"/>
      <c r="IDM859" s="396"/>
      <c r="IDN859" s="396"/>
      <c r="IDO859" s="396"/>
      <c r="IDP859" s="396"/>
      <c r="IDQ859" s="396"/>
      <c r="IDR859" s="396"/>
      <c r="IDS859" s="396"/>
      <c r="IDT859" s="396"/>
      <c r="IDU859" s="396"/>
      <c r="IDV859" s="396"/>
      <c r="IDW859" s="396"/>
      <c r="IDX859" s="396"/>
      <c r="IDY859" s="396"/>
      <c r="IDZ859" s="396"/>
      <c r="IEA859" s="396"/>
      <c r="IEB859" s="396"/>
      <c r="IEC859" s="396"/>
      <c r="IED859" s="396"/>
      <c r="IEE859" s="396"/>
      <c r="IEF859" s="396"/>
      <c r="IEG859" s="396"/>
      <c r="IEH859" s="396"/>
      <c r="IEI859" s="396"/>
      <c r="IEJ859" s="396"/>
      <c r="IEK859" s="396"/>
      <c r="IEL859" s="396"/>
      <c r="IEM859" s="396"/>
      <c r="IEN859" s="396"/>
      <c r="IEO859" s="396"/>
      <c r="IEP859" s="396"/>
      <c r="IEQ859" s="396"/>
      <c r="IER859" s="396"/>
      <c r="IES859" s="396"/>
      <c r="IET859" s="396"/>
      <c r="IEU859" s="396"/>
      <c r="IEV859" s="396"/>
      <c r="IEW859" s="396"/>
      <c r="IEX859" s="396"/>
      <c r="IEY859" s="396"/>
      <c r="IEZ859" s="396"/>
      <c r="IFA859" s="396"/>
      <c r="IFB859" s="396"/>
      <c r="IFC859" s="396"/>
      <c r="IFD859" s="396"/>
      <c r="IFE859" s="396"/>
      <c r="IFF859" s="396"/>
      <c r="IFG859" s="396"/>
      <c r="IFH859" s="396"/>
      <c r="IFI859" s="396"/>
      <c r="IFJ859" s="396"/>
      <c r="IFK859" s="396"/>
      <c r="IFL859" s="396"/>
      <c r="IFM859" s="396"/>
      <c r="IFN859" s="396"/>
      <c r="IFO859" s="396"/>
      <c r="IFP859" s="396"/>
      <c r="IFQ859" s="396"/>
      <c r="IFR859" s="396"/>
      <c r="IFS859" s="396"/>
      <c r="IFT859" s="396"/>
      <c r="IFU859" s="396"/>
      <c r="IFV859" s="396"/>
      <c r="IFW859" s="396"/>
      <c r="IFX859" s="396"/>
      <c r="IFY859" s="396"/>
      <c r="IFZ859" s="396"/>
      <c r="IGA859" s="396"/>
      <c r="IGB859" s="396"/>
      <c r="IGC859" s="396"/>
      <c r="IGD859" s="396"/>
      <c r="IGE859" s="396"/>
      <c r="IGF859" s="396"/>
      <c r="IGG859" s="396"/>
      <c r="IGH859" s="396"/>
      <c r="IGI859" s="396"/>
      <c r="IGJ859" s="396"/>
      <c r="IGK859" s="396"/>
      <c r="IGL859" s="396"/>
      <c r="IGM859" s="396"/>
      <c r="IGN859" s="396"/>
      <c r="IGO859" s="396"/>
      <c r="IGP859" s="396"/>
      <c r="IGQ859" s="396"/>
      <c r="IGR859" s="396"/>
      <c r="IGS859" s="396"/>
      <c r="IGT859" s="396"/>
      <c r="IGU859" s="396"/>
      <c r="IGV859" s="396"/>
      <c r="IGW859" s="396"/>
      <c r="IGX859" s="396"/>
      <c r="IGY859" s="396"/>
      <c r="IGZ859" s="396"/>
      <c r="IHA859" s="396"/>
      <c r="IHB859" s="396"/>
      <c r="IHC859" s="396"/>
      <c r="IHD859" s="396"/>
      <c r="IHE859" s="396"/>
      <c r="IHF859" s="396"/>
      <c r="IHG859" s="396"/>
      <c r="IHH859" s="396"/>
      <c r="IHI859" s="396"/>
      <c r="IHJ859" s="396"/>
      <c r="IHK859" s="396"/>
      <c r="IHL859" s="396"/>
      <c r="IHM859" s="396"/>
      <c r="IHN859" s="396"/>
      <c r="IHO859" s="396"/>
      <c r="IHP859" s="396"/>
      <c r="IHQ859" s="396"/>
      <c r="IHR859" s="396"/>
      <c r="IHS859" s="396"/>
      <c r="IHT859" s="396"/>
      <c r="IHU859" s="396"/>
      <c r="IHV859" s="396"/>
      <c r="IHW859" s="396"/>
      <c r="IHX859" s="396"/>
      <c r="IHY859" s="396"/>
      <c r="IHZ859" s="396"/>
      <c r="IIA859" s="396"/>
      <c r="IIB859" s="396"/>
      <c r="IIC859" s="396"/>
      <c r="IID859" s="396"/>
      <c r="IIE859" s="396"/>
      <c r="IIF859" s="396"/>
      <c r="IIG859" s="396"/>
      <c r="IIH859" s="396"/>
      <c r="III859" s="396"/>
      <c r="IIJ859" s="396"/>
      <c r="IIK859" s="396"/>
      <c r="IIL859" s="396"/>
      <c r="IIM859" s="396"/>
      <c r="IIN859" s="396"/>
      <c r="IIO859" s="396"/>
      <c r="IIP859" s="396"/>
      <c r="IIQ859" s="396"/>
      <c r="IIR859" s="396"/>
      <c r="IIS859" s="396"/>
      <c r="IIT859" s="396"/>
      <c r="IIU859" s="396"/>
      <c r="IIV859" s="396"/>
      <c r="IIW859" s="396"/>
      <c r="IIX859" s="396"/>
      <c r="IIY859" s="396"/>
      <c r="IIZ859" s="396"/>
      <c r="IJA859" s="396"/>
      <c r="IJB859" s="396"/>
      <c r="IJC859" s="396"/>
      <c r="IJD859" s="396"/>
      <c r="IJE859" s="396"/>
      <c r="IJF859" s="396"/>
      <c r="IJG859" s="396"/>
      <c r="IJH859" s="396"/>
      <c r="IJI859" s="396"/>
      <c r="IJJ859" s="396"/>
      <c r="IJK859" s="396"/>
      <c r="IJL859" s="396"/>
      <c r="IJM859" s="396"/>
      <c r="IJN859" s="396"/>
      <c r="IJO859" s="396"/>
      <c r="IJP859" s="396"/>
      <c r="IJQ859" s="396"/>
      <c r="IJR859" s="396"/>
      <c r="IJS859" s="396"/>
      <c r="IJT859" s="396"/>
      <c r="IJU859" s="396"/>
      <c r="IJV859" s="396"/>
      <c r="IJW859" s="396"/>
      <c r="IJX859" s="396"/>
      <c r="IJY859" s="396"/>
      <c r="IJZ859" s="396"/>
      <c r="IKA859" s="396"/>
      <c r="IKB859" s="396"/>
      <c r="IKC859" s="396"/>
      <c r="IKD859" s="396"/>
      <c r="IKE859" s="396"/>
      <c r="IKF859" s="396"/>
      <c r="IKG859" s="396"/>
      <c r="IKH859" s="396"/>
      <c r="IKI859" s="396"/>
      <c r="IKJ859" s="396"/>
      <c r="IKK859" s="396"/>
      <c r="IKL859" s="396"/>
      <c r="IKM859" s="396"/>
      <c r="IKN859" s="396"/>
      <c r="IKO859" s="396"/>
      <c r="IKP859" s="396"/>
      <c r="IKQ859" s="396"/>
      <c r="IKR859" s="396"/>
      <c r="IKS859" s="396"/>
      <c r="IKT859" s="396"/>
      <c r="IKU859" s="396"/>
      <c r="IKV859" s="396"/>
      <c r="IKW859" s="396"/>
      <c r="IKX859" s="396"/>
      <c r="IKY859" s="396"/>
      <c r="IKZ859" s="396"/>
      <c r="ILA859" s="396"/>
      <c r="ILB859" s="396"/>
      <c r="ILC859" s="396"/>
      <c r="ILD859" s="396"/>
      <c r="ILE859" s="396"/>
      <c r="ILF859" s="396"/>
      <c r="ILG859" s="396"/>
      <c r="ILH859" s="396"/>
      <c r="ILI859" s="396"/>
      <c r="ILJ859" s="396"/>
      <c r="ILK859" s="396"/>
      <c r="ILL859" s="396"/>
      <c r="ILM859" s="396"/>
      <c r="ILN859" s="396"/>
      <c r="ILO859" s="396"/>
      <c r="ILP859" s="396"/>
      <c r="ILQ859" s="396"/>
      <c r="ILR859" s="396"/>
      <c r="ILS859" s="396"/>
      <c r="ILT859" s="396"/>
      <c r="ILU859" s="396"/>
      <c r="ILV859" s="396"/>
      <c r="ILW859" s="396"/>
      <c r="ILX859" s="396"/>
      <c r="ILY859" s="396"/>
      <c r="ILZ859" s="396"/>
      <c r="IMA859" s="396"/>
      <c r="IMB859" s="396"/>
      <c r="IMC859" s="396"/>
      <c r="IMD859" s="396"/>
      <c r="IME859" s="396"/>
      <c r="IMF859" s="396"/>
      <c r="IMG859" s="396"/>
      <c r="IMH859" s="396"/>
      <c r="IMI859" s="396"/>
      <c r="IMJ859" s="396"/>
      <c r="IMK859" s="396"/>
      <c r="IML859" s="396"/>
      <c r="IMM859" s="396"/>
      <c r="IMN859" s="396"/>
      <c r="IMO859" s="396"/>
      <c r="IMP859" s="396"/>
      <c r="IMQ859" s="396"/>
      <c r="IMR859" s="396"/>
      <c r="IMS859" s="396"/>
      <c r="IMT859" s="396"/>
      <c r="IMU859" s="396"/>
      <c r="IMV859" s="396"/>
      <c r="IMW859" s="396"/>
      <c r="IMX859" s="396"/>
      <c r="IMY859" s="396"/>
      <c r="IMZ859" s="396"/>
      <c r="INA859" s="396"/>
      <c r="INB859" s="396"/>
      <c r="INC859" s="396"/>
      <c r="IND859" s="396"/>
      <c r="INE859" s="396"/>
      <c r="INF859" s="396"/>
      <c r="ING859" s="396"/>
      <c r="INH859" s="396"/>
      <c r="INI859" s="396"/>
      <c r="INJ859" s="396"/>
      <c r="INK859" s="396"/>
      <c r="INL859" s="396"/>
      <c r="INM859" s="396"/>
      <c r="INN859" s="396"/>
      <c r="INO859" s="396"/>
      <c r="INP859" s="396"/>
      <c r="INQ859" s="396"/>
      <c r="INR859" s="396"/>
      <c r="INS859" s="396"/>
      <c r="INT859" s="396"/>
      <c r="INU859" s="396"/>
      <c r="INV859" s="396"/>
      <c r="INW859" s="396"/>
      <c r="INX859" s="396"/>
      <c r="INY859" s="396"/>
      <c r="INZ859" s="396"/>
      <c r="IOA859" s="396"/>
      <c r="IOB859" s="396"/>
      <c r="IOC859" s="396"/>
      <c r="IOD859" s="396"/>
      <c r="IOE859" s="396"/>
      <c r="IOF859" s="396"/>
      <c r="IOG859" s="396"/>
      <c r="IOH859" s="396"/>
      <c r="IOI859" s="396"/>
      <c r="IOJ859" s="396"/>
      <c r="IOK859" s="396"/>
      <c r="IOL859" s="396"/>
      <c r="IOM859" s="396"/>
      <c r="ION859" s="396"/>
      <c r="IOO859" s="396"/>
      <c r="IOP859" s="396"/>
      <c r="IOQ859" s="396"/>
      <c r="IOR859" s="396"/>
      <c r="IOS859" s="396"/>
      <c r="IOT859" s="396"/>
      <c r="IOU859" s="396"/>
      <c r="IOV859" s="396"/>
      <c r="IOW859" s="396"/>
      <c r="IOX859" s="396"/>
      <c r="IOY859" s="396"/>
      <c r="IOZ859" s="396"/>
      <c r="IPA859" s="396"/>
      <c r="IPB859" s="396"/>
      <c r="IPC859" s="396"/>
      <c r="IPD859" s="396"/>
      <c r="IPE859" s="396"/>
      <c r="IPF859" s="396"/>
      <c r="IPG859" s="396"/>
      <c r="IPH859" s="396"/>
      <c r="IPI859" s="396"/>
      <c r="IPJ859" s="396"/>
      <c r="IPK859" s="396"/>
      <c r="IPL859" s="396"/>
      <c r="IPM859" s="396"/>
      <c r="IPN859" s="396"/>
      <c r="IPO859" s="396"/>
      <c r="IPP859" s="396"/>
      <c r="IPQ859" s="396"/>
      <c r="IPR859" s="396"/>
      <c r="IPS859" s="396"/>
      <c r="IPT859" s="396"/>
      <c r="IPU859" s="396"/>
      <c r="IPV859" s="396"/>
      <c r="IPW859" s="396"/>
      <c r="IPX859" s="396"/>
      <c r="IPY859" s="396"/>
      <c r="IPZ859" s="396"/>
      <c r="IQA859" s="396"/>
      <c r="IQB859" s="396"/>
      <c r="IQC859" s="396"/>
      <c r="IQD859" s="396"/>
      <c r="IQE859" s="396"/>
      <c r="IQF859" s="396"/>
      <c r="IQG859" s="396"/>
      <c r="IQH859" s="396"/>
      <c r="IQI859" s="396"/>
      <c r="IQJ859" s="396"/>
      <c r="IQK859" s="396"/>
      <c r="IQL859" s="396"/>
      <c r="IQM859" s="396"/>
      <c r="IQN859" s="396"/>
      <c r="IQO859" s="396"/>
      <c r="IQP859" s="396"/>
      <c r="IQQ859" s="396"/>
      <c r="IQR859" s="396"/>
      <c r="IQS859" s="396"/>
      <c r="IQT859" s="396"/>
      <c r="IQU859" s="396"/>
      <c r="IQV859" s="396"/>
      <c r="IQW859" s="396"/>
      <c r="IQX859" s="396"/>
      <c r="IQY859" s="396"/>
      <c r="IQZ859" s="396"/>
      <c r="IRA859" s="396"/>
      <c r="IRB859" s="396"/>
      <c r="IRC859" s="396"/>
      <c r="IRD859" s="396"/>
      <c r="IRE859" s="396"/>
      <c r="IRF859" s="396"/>
      <c r="IRG859" s="396"/>
      <c r="IRH859" s="396"/>
      <c r="IRI859" s="396"/>
      <c r="IRJ859" s="396"/>
      <c r="IRK859" s="396"/>
      <c r="IRL859" s="396"/>
      <c r="IRM859" s="396"/>
      <c r="IRN859" s="396"/>
      <c r="IRO859" s="396"/>
      <c r="IRP859" s="396"/>
      <c r="IRQ859" s="396"/>
      <c r="IRR859" s="396"/>
      <c r="IRS859" s="396"/>
      <c r="IRT859" s="396"/>
      <c r="IRU859" s="396"/>
      <c r="IRV859" s="396"/>
      <c r="IRW859" s="396"/>
      <c r="IRX859" s="396"/>
      <c r="IRY859" s="396"/>
      <c r="IRZ859" s="396"/>
      <c r="ISA859" s="396"/>
      <c r="ISB859" s="396"/>
      <c r="ISC859" s="396"/>
      <c r="ISD859" s="396"/>
      <c r="ISE859" s="396"/>
      <c r="ISF859" s="396"/>
      <c r="ISG859" s="396"/>
      <c r="ISH859" s="396"/>
      <c r="ISI859" s="396"/>
      <c r="ISJ859" s="396"/>
      <c r="ISK859" s="396"/>
      <c r="ISL859" s="396"/>
      <c r="ISM859" s="396"/>
      <c r="ISN859" s="396"/>
      <c r="ISO859" s="396"/>
      <c r="ISP859" s="396"/>
      <c r="ISQ859" s="396"/>
      <c r="ISR859" s="396"/>
      <c r="ISS859" s="396"/>
      <c r="IST859" s="396"/>
      <c r="ISU859" s="396"/>
      <c r="ISV859" s="396"/>
      <c r="ISW859" s="396"/>
      <c r="ISX859" s="396"/>
      <c r="ISY859" s="396"/>
      <c r="ISZ859" s="396"/>
      <c r="ITA859" s="396"/>
      <c r="ITB859" s="396"/>
      <c r="ITC859" s="396"/>
      <c r="ITD859" s="396"/>
      <c r="ITE859" s="396"/>
      <c r="ITF859" s="396"/>
      <c r="ITG859" s="396"/>
      <c r="ITH859" s="396"/>
      <c r="ITI859" s="396"/>
      <c r="ITJ859" s="396"/>
      <c r="ITK859" s="396"/>
      <c r="ITL859" s="396"/>
      <c r="ITM859" s="396"/>
      <c r="ITN859" s="396"/>
      <c r="ITO859" s="396"/>
      <c r="ITP859" s="396"/>
      <c r="ITQ859" s="396"/>
      <c r="ITR859" s="396"/>
      <c r="ITS859" s="396"/>
      <c r="ITT859" s="396"/>
      <c r="ITU859" s="396"/>
      <c r="ITV859" s="396"/>
      <c r="ITW859" s="396"/>
      <c r="ITX859" s="396"/>
      <c r="ITY859" s="396"/>
      <c r="ITZ859" s="396"/>
      <c r="IUA859" s="396"/>
      <c r="IUB859" s="396"/>
      <c r="IUC859" s="396"/>
      <c r="IUD859" s="396"/>
      <c r="IUE859" s="396"/>
      <c r="IUF859" s="396"/>
      <c r="IUG859" s="396"/>
      <c r="IUH859" s="396"/>
      <c r="IUI859" s="396"/>
      <c r="IUJ859" s="396"/>
      <c r="IUK859" s="396"/>
      <c r="IUL859" s="396"/>
      <c r="IUM859" s="396"/>
      <c r="IUN859" s="396"/>
      <c r="IUO859" s="396"/>
      <c r="IUP859" s="396"/>
      <c r="IUQ859" s="396"/>
      <c r="IUR859" s="396"/>
      <c r="IUS859" s="396"/>
      <c r="IUT859" s="396"/>
      <c r="IUU859" s="396"/>
      <c r="IUV859" s="396"/>
      <c r="IUW859" s="396"/>
      <c r="IUX859" s="396"/>
      <c r="IUY859" s="396"/>
      <c r="IUZ859" s="396"/>
      <c r="IVA859" s="396"/>
      <c r="IVB859" s="396"/>
      <c r="IVC859" s="396"/>
      <c r="IVD859" s="396"/>
      <c r="IVE859" s="396"/>
      <c r="IVF859" s="396"/>
      <c r="IVG859" s="396"/>
      <c r="IVH859" s="396"/>
      <c r="IVI859" s="396"/>
      <c r="IVJ859" s="396"/>
      <c r="IVK859" s="396"/>
      <c r="IVL859" s="396"/>
      <c r="IVM859" s="396"/>
      <c r="IVN859" s="396"/>
      <c r="IVO859" s="396"/>
      <c r="IVP859" s="396"/>
      <c r="IVQ859" s="396"/>
      <c r="IVR859" s="396"/>
      <c r="IVS859" s="396"/>
      <c r="IVT859" s="396"/>
      <c r="IVU859" s="396"/>
      <c r="IVV859" s="396"/>
      <c r="IVW859" s="396"/>
      <c r="IVX859" s="396"/>
      <c r="IVY859" s="396"/>
      <c r="IVZ859" s="396"/>
      <c r="IWA859" s="396"/>
      <c r="IWB859" s="396"/>
      <c r="IWC859" s="396"/>
      <c r="IWD859" s="396"/>
      <c r="IWE859" s="396"/>
      <c r="IWF859" s="396"/>
      <c r="IWG859" s="396"/>
      <c r="IWH859" s="396"/>
      <c r="IWI859" s="396"/>
      <c r="IWJ859" s="396"/>
      <c r="IWK859" s="396"/>
      <c r="IWL859" s="396"/>
      <c r="IWM859" s="396"/>
      <c r="IWN859" s="396"/>
      <c r="IWO859" s="396"/>
      <c r="IWP859" s="396"/>
      <c r="IWQ859" s="396"/>
      <c r="IWR859" s="396"/>
      <c r="IWS859" s="396"/>
      <c r="IWT859" s="396"/>
      <c r="IWU859" s="396"/>
      <c r="IWV859" s="396"/>
      <c r="IWW859" s="396"/>
      <c r="IWX859" s="396"/>
      <c r="IWY859" s="396"/>
      <c r="IWZ859" s="396"/>
      <c r="IXA859" s="396"/>
      <c r="IXB859" s="396"/>
      <c r="IXC859" s="396"/>
      <c r="IXD859" s="396"/>
      <c r="IXE859" s="396"/>
      <c r="IXF859" s="396"/>
      <c r="IXG859" s="396"/>
      <c r="IXH859" s="396"/>
      <c r="IXI859" s="396"/>
      <c r="IXJ859" s="396"/>
      <c r="IXK859" s="396"/>
      <c r="IXL859" s="396"/>
      <c r="IXM859" s="396"/>
      <c r="IXN859" s="396"/>
      <c r="IXO859" s="396"/>
      <c r="IXP859" s="396"/>
      <c r="IXQ859" s="396"/>
      <c r="IXR859" s="396"/>
      <c r="IXS859" s="396"/>
      <c r="IXT859" s="396"/>
      <c r="IXU859" s="396"/>
      <c r="IXV859" s="396"/>
      <c r="IXW859" s="396"/>
      <c r="IXX859" s="396"/>
      <c r="IXY859" s="396"/>
      <c r="IXZ859" s="396"/>
      <c r="IYA859" s="396"/>
      <c r="IYB859" s="396"/>
      <c r="IYC859" s="396"/>
      <c r="IYD859" s="396"/>
      <c r="IYE859" s="396"/>
      <c r="IYF859" s="396"/>
      <c r="IYG859" s="396"/>
      <c r="IYH859" s="396"/>
      <c r="IYI859" s="396"/>
      <c r="IYJ859" s="396"/>
      <c r="IYK859" s="396"/>
      <c r="IYL859" s="396"/>
      <c r="IYM859" s="396"/>
      <c r="IYN859" s="396"/>
      <c r="IYO859" s="396"/>
      <c r="IYP859" s="396"/>
      <c r="IYQ859" s="396"/>
      <c r="IYR859" s="396"/>
      <c r="IYS859" s="396"/>
      <c r="IYT859" s="396"/>
      <c r="IYU859" s="396"/>
      <c r="IYV859" s="396"/>
      <c r="IYW859" s="396"/>
      <c r="IYX859" s="396"/>
      <c r="IYY859" s="396"/>
      <c r="IYZ859" s="396"/>
      <c r="IZA859" s="396"/>
      <c r="IZB859" s="396"/>
      <c r="IZC859" s="396"/>
      <c r="IZD859" s="396"/>
      <c r="IZE859" s="396"/>
      <c r="IZF859" s="396"/>
      <c r="IZG859" s="396"/>
      <c r="IZH859" s="396"/>
      <c r="IZI859" s="396"/>
      <c r="IZJ859" s="396"/>
      <c r="IZK859" s="396"/>
      <c r="IZL859" s="396"/>
      <c r="IZM859" s="396"/>
      <c r="IZN859" s="396"/>
      <c r="IZO859" s="396"/>
      <c r="IZP859" s="396"/>
      <c r="IZQ859" s="396"/>
      <c r="IZR859" s="396"/>
      <c r="IZS859" s="396"/>
      <c r="IZT859" s="396"/>
      <c r="IZU859" s="396"/>
      <c r="IZV859" s="396"/>
      <c r="IZW859" s="396"/>
      <c r="IZX859" s="396"/>
      <c r="IZY859" s="396"/>
      <c r="IZZ859" s="396"/>
      <c r="JAA859" s="396"/>
      <c r="JAB859" s="396"/>
      <c r="JAC859" s="396"/>
      <c r="JAD859" s="396"/>
      <c r="JAE859" s="396"/>
      <c r="JAF859" s="396"/>
      <c r="JAG859" s="396"/>
      <c r="JAH859" s="396"/>
      <c r="JAI859" s="396"/>
      <c r="JAJ859" s="396"/>
      <c r="JAK859" s="396"/>
      <c r="JAL859" s="396"/>
      <c r="JAM859" s="396"/>
      <c r="JAN859" s="396"/>
      <c r="JAO859" s="396"/>
      <c r="JAP859" s="396"/>
      <c r="JAQ859" s="396"/>
      <c r="JAR859" s="396"/>
      <c r="JAS859" s="396"/>
      <c r="JAT859" s="396"/>
      <c r="JAU859" s="396"/>
      <c r="JAV859" s="396"/>
      <c r="JAW859" s="396"/>
      <c r="JAX859" s="396"/>
      <c r="JAY859" s="396"/>
      <c r="JAZ859" s="396"/>
      <c r="JBA859" s="396"/>
      <c r="JBB859" s="396"/>
      <c r="JBC859" s="396"/>
      <c r="JBD859" s="396"/>
      <c r="JBE859" s="396"/>
      <c r="JBF859" s="396"/>
      <c r="JBG859" s="396"/>
      <c r="JBH859" s="396"/>
      <c r="JBI859" s="396"/>
      <c r="JBJ859" s="396"/>
      <c r="JBK859" s="396"/>
      <c r="JBL859" s="396"/>
      <c r="JBM859" s="396"/>
      <c r="JBN859" s="396"/>
      <c r="JBO859" s="396"/>
      <c r="JBP859" s="396"/>
      <c r="JBQ859" s="396"/>
      <c r="JBR859" s="396"/>
      <c r="JBS859" s="396"/>
      <c r="JBT859" s="396"/>
      <c r="JBU859" s="396"/>
      <c r="JBV859" s="396"/>
      <c r="JBW859" s="396"/>
      <c r="JBX859" s="396"/>
      <c r="JBY859" s="396"/>
      <c r="JBZ859" s="396"/>
      <c r="JCA859" s="396"/>
      <c r="JCB859" s="396"/>
      <c r="JCC859" s="396"/>
      <c r="JCD859" s="396"/>
      <c r="JCE859" s="396"/>
      <c r="JCF859" s="396"/>
      <c r="JCG859" s="396"/>
      <c r="JCH859" s="396"/>
      <c r="JCI859" s="396"/>
      <c r="JCJ859" s="396"/>
      <c r="JCK859" s="396"/>
      <c r="JCL859" s="396"/>
      <c r="JCM859" s="396"/>
      <c r="JCN859" s="396"/>
      <c r="JCO859" s="396"/>
      <c r="JCP859" s="396"/>
      <c r="JCQ859" s="396"/>
      <c r="JCR859" s="396"/>
      <c r="JCS859" s="396"/>
      <c r="JCT859" s="396"/>
      <c r="JCU859" s="396"/>
      <c r="JCV859" s="396"/>
      <c r="JCW859" s="396"/>
      <c r="JCX859" s="396"/>
      <c r="JCY859" s="396"/>
      <c r="JCZ859" s="396"/>
      <c r="JDA859" s="396"/>
      <c r="JDB859" s="396"/>
      <c r="JDC859" s="396"/>
      <c r="JDD859" s="396"/>
      <c r="JDE859" s="396"/>
      <c r="JDF859" s="396"/>
      <c r="JDG859" s="396"/>
      <c r="JDH859" s="396"/>
      <c r="JDI859" s="396"/>
      <c r="JDJ859" s="396"/>
      <c r="JDK859" s="396"/>
      <c r="JDL859" s="396"/>
      <c r="JDM859" s="396"/>
      <c r="JDN859" s="396"/>
      <c r="JDO859" s="396"/>
      <c r="JDP859" s="396"/>
      <c r="JDQ859" s="396"/>
      <c r="JDR859" s="396"/>
      <c r="JDS859" s="396"/>
      <c r="JDT859" s="396"/>
      <c r="JDU859" s="396"/>
      <c r="JDV859" s="396"/>
      <c r="JDW859" s="396"/>
      <c r="JDX859" s="396"/>
      <c r="JDY859" s="396"/>
      <c r="JDZ859" s="396"/>
      <c r="JEA859" s="396"/>
      <c r="JEB859" s="396"/>
      <c r="JEC859" s="396"/>
      <c r="JED859" s="396"/>
      <c r="JEE859" s="396"/>
      <c r="JEF859" s="396"/>
      <c r="JEG859" s="396"/>
      <c r="JEH859" s="396"/>
      <c r="JEI859" s="396"/>
      <c r="JEJ859" s="396"/>
      <c r="JEK859" s="396"/>
      <c r="JEL859" s="396"/>
      <c r="JEM859" s="396"/>
      <c r="JEN859" s="396"/>
      <c r="JEO859" s="396"/>
      <c r="JEP859" s="396"/>
      <c r="JEQ859" s="396"/>
      <c r="JER859" s="396"/>
      <c r="JES859" s="396"/>
      <c r="JET859" s="396"/>
      <c r="JEU859" s="396"/>
      <c r="JEV859" s="396"/>
      <c r="JEW859" s="396"/>
      <c r="JEX859" s="396"/>
      <c r="JEY859" s="396"/>
      <c r="JEZ859" s="396"/>
      <c r="JFA859" s="396"/>
      <c r="JFB859" s="396"/>
      <c r="JFC859" s="396"/>
      <c r="JFD859" s="396"/>
      <c r="JFE859" s="396"/>
      <c r="JFF859" s="396"/>
      <c r="JFG859" s="396"/>
      <c r="JFH859" s="396"/>
      <c r="JFI859" s="396"/>
      <c r="JFJ859" s="396"/>
      <c r="JFK859" s="396"/>
      <c r="JFL859" s="396"/>
      <c r="JFM859" s="396"/>
      <c r="JFN859" s="396"/>
      <c r="JFO859" s="396"/>
      <c r="JFP859" s="396"/>
      <c r="JFQ859" s="396"/>
      <c r="JFR859" s="396"/>
      <c r="JFS859" s="396"/>
      <c r="JFT859" s="396"/>
      <c r="JFU859" s="396"/>
      <c r="JFV859" s="396"/>
      <c r="JFW859" s="396"/>
      <c r="JFX859" s="396"/>
      <c r="JFY859" s="396"/>
      <c r="JFZ859" s="396"/>
      <c r="JGA859" s="396"/>
      <c r="JGB859" s="396"/>
      <c r="JGC859" s="396"/>
      <c r="JGD859" s="396"/>
      <c r="JGE859" s="396"/>
      <c r="JGF859" s="396"/>
      <c r="JGG859" s="396"/>
      <c r="JGH859" s="396"/>
      <c r="JGI859" s="396"/>
      <c r="JGJ859" s="396"/>
      <c r="JGK859" s="396"/>
      <c r="JGL859" s="396"/>
      <c r="JGM859" s="396"/>
      <c r="JGN859" s="396"/>
      <c r="JGO859" s="396"/>
      <c r="JGP859" s="396"/>
      <c r="JGQ859" s="396"/>
      <c r="JGR859" s="396"/>
      <c r="JGS859" s="396"/>
      <c r="JGT859" s="396"/>
      <c r="JGU859" s="396"/>
      <c r="JGV859" s="396"/>
      <c r="JGW859" s="396"/>
      <c r="JGX859" s="396"/>
      <c r="JGY859" s="396"/>
      <c r="JGZ859" s="396"/>
      <c r="JHA859" s="396"/>
      <c r="JHB859" s="396"/>
      <c r="JHC859" s="396"/>
      <c r="JHD859" s="396"/>
      <c r="JHE859" s="396"/>
      <c r="JHF859" s="396"/>
      <c r="JHG859" s="396"/>
      <c r="JHH859" s="396"/>
      <c r="JHI859" s="396"/>
      <c r="JHJ859" s="396"/>
      <c r="JHK859" s="396"/>
      <c r="JHL859" s="396"/>
      <c r="JHM859" s="396"/>
      <c r="JHN859" s="396"/>
      <c r="JHO859" s="396"/>
      <c r="JHP859" s="396"/>
      <c r="JHQ859" s="396"/>
      <c r="JHR859" s="396"/>
      <c r="JHS859" s="396"/>
      <c r="JHT859" s="396"/>
      <c r="JHU859" s="396"/>
      <c r="JHV859" s="396"/>
      <c r="JHW859" s="396"/>
      <c r="JHX859" s="396"/>
      <c r="JHY859" s="396"/>
      <c r="JHZ859" s="396"/>
      <c r="JIA859" s="396"/>
      <c r="JIB859" s="396"/>
      <c r="JIC859" s="396"/>
      <c r="JID859" s="396"/>
      <c r="JIE859" s="396"/>
      <c r="JIF859" s="396"/>
      <c r="JIG859" s="396"/>
      <c r="JIH859" s="396"/>
      <c r="JII859" s="396"/>
      <c r="JIJ859" s="396"/>
      <c r="JIK859" s="396"/>
      <c r="JIL859" s="396"/>
      <c r="JIM859" s="396"/>
      <c r="JIN859" s="396"/>
      <c r="JIO859" s="396"/>
      <c r="JIP859" s="396"/>
      <c r="JIQ859" s="396"/>
      <c r="JIR859" s="396"/>
      <c r="JIS859" s="396"/>
      <c r="JIT859" s="396"/>
      <c r="JIU859" s="396"/>
      <c r="JIV859" s="396"/>
      <c r="JIW859" s="396"/>
      <c r="JIX859" s="396"/>
      <c r="JIY859" s="396"/>
      <c r="JIZ859" s="396"/>
      <c r="JJA859" s="396"/>
      <c r="JJB859" s="396"/>
      <c r="JJC859" s="396"/>
      <c r="JJD859" s="396"/>
      <c r="JJE859" s="396"/>
      <c r="JJF859" s="396"/>
      <c r="JJG859" s="396"/>
      <c r="JJH859" s="396"/>
      <c r="JJI859" s="396"/>
      <c r="JJJ859" s="396"/>
      <c r="JJK859" s="396"/>
      <c r="JJL859" s="396"/>
      <c r="JJM859" s="396"/>
      <c r="JJN859" s="396"/>
      <c r="JJO859" s="396"/>
      <c r="JJP859" s="396"/>
      <c r="JJQ859" s="396"/>
      <c r="JJR859" s="396"/>
      <c r="JJS859" s="396"/>
      <c r="JJT859" s="396"/>
      <c r="JJU859" s="396"/>
      <c r="JJV859" s="396"/>
      <c r="JJW859" s="396"/>
      <c r="JJX859" s="396"/>
      <c r="JJY859" s="396"/>
      <c r="JJZ859" s="396"/>
      <c r="JKA859" s="396"/>
      <c r="JKB859" s="396"/>
      <c r="JKC859" s="396"/>
      <c r="JKD859" s="396"/>
      <c r="JKE859" s="396"/>
      <c r="JKF859" s="396"/>
      <c r="JKG859" s="396"/>
      <c r="JKH859" s="396"/>
      <c r="JKI859" s="396"/>
      <c r="JKJ859" s="396"/>
      <c r="JKK859" s="396"/>
      <c r="JKL859" s="396"/>
      <c r="JKM859" s="396"/>
      <c r="JKN859" s="396"/>
      <c r="JKO859" s="396"/>
      <c r="JKP859" s="396"/>
      <c r="JKQ859" s="396"/>
      <c r="JKR859" s="396"/>
      <c r="JKS859" s="396"/>
      <c r="JKT859" s="396"/>
      <c r="JKU859" s="396"/>
      <c r="JKV859" s="396"/>
      <c r="JKW859" s="396"/>
      <c r="JKX859" s="396"/>
      <c r="JKY859" s="396"/>
      <c r="JKZ859" s="396"/>
      <c r="JLA859" s="396"/>
      <c r="JLB859" s="396"/>
      <c r="JLC859" s="396"/>
      <c r="JLD859" s="396"/>
      <c r="JLE859" s="396"/>
      <c r="JLF859" s="396"/>
      <c r="JLG859" s="396"/>
      <c r="JLH859" s="396"/>
      <c r="JLI859" s="396"/>
      <c r="JLJ859" s="396"/>
      <c r="JLK859" s="396"/>
      <c r="JLL859" s="396"/>
      <c r="JLM859" s="396"/>
      <c r="JLN859" s="396"/>
      <c r="JLO859" s="396"/>
      <c r="JLP859" s="396"/>
      <c r="JLQ859" s="396"/>
      <c r="JLR859" s="396"/>
      <c r="JLS859" s="396"/>
      <c r="JLT859" s="396"/>
      <c r="JLU859" s="396"/>
      <c r="JLV859" s="396"/>
      <c r="JLW859" s="396"/>
      <c r="JLX859" s="396"/>
      <c r="JLY859" s="396"/>
      <c r="JLZ859" s="396"/>
      <c r="JMA859" s="396"/>
      <c r="JMB859" s="396"/>
      <c r="JMC859" s="396"/>
      <c r="JMD859" s="396"/>
      <c r="JME859" s="396"/>
      <c r="JMF859" s="396"/>
      <c r="JMG859" s="396"/>
      <c r="JMH859" s="396"/>
      <c r="JMI859" s="396"/>
      <c r="JMJ859" s="396"/>
      <c r="JMK859" s="396"/>
      <c r="JML859" s="396"/>
      <c r="JMM859" s="396"/>
      <c r="JMN859" s="396"/>
      <c r="JMO859" s="396"/>
      <c r="JMP859" s="396"/>
      <c r="JMQ859" s="396"/>
      <c r="JMR859" s="396"/>
      <c r="JMS859" s="396"/>
      <c r="JMT859" s="396"/>
      <c r="JMU859" s="396"/>
      <c r="JMV859" s="396"/>
      <c r="JMW859" s="396"/>
      <c r="JMX859" s="396"/>
      <c r="JMY859" s="396"/>
      <c r="JMZ859" s="396"/>
      <c r="JNA859" s="396"/>
      <c r="JNB859" s="396"/>
      <c r="JNC859" s="396"/>
      <c r="JND859" s="396"/>
      <c r="JNE859" s="396"/>
      <c r="JNF859" s="396"/>
      <c r="JNG859" s="396"/>
      <c r="JNH859" s="396"/>
      <c r="JNI859" s="396"/>
      <c r="JNJ859" s="396"/>
      <c r="JNK859" s="396"/>
      <c r="JNL859" s="396"/>
      <c r="JNM859" s="396"/>
      <c r="JNN859" s="396"/>
      <c r="JNO859" s="396"/>
      <c r="JNP859" s="396"/>
      <c r="JNQ859" s="396"/>
      <c r="JNR859" s="396"/>
      <c r="JNS859" s="396"/>
      <c r="JNT859" s="396"/>
      <c r="JNU859" s="396"/>
      <c r="JNV859" s="396"/>
      <c r="JNW859" s="396"/>
      <c r="JNX859" s="396"/>
      <c r="JNY859" s="396"/>
      <c r="JNZ859" s="396"/>
      <c r="JOA859" s="396"/>
      <c r="JOB859" s="396"/>
      <c r="JOC859" s="396"/>
      <c r="JOD859" s="396"/>
      <c r="JOE859" s="396"/>
      <c r="JOF859" s="396"/>
      <c r="JOG859" s="396"/>
      <c r="JOH859" s="396"/>
      <c r="JOI859" s="396"/>
      <c r="JOJ859" s="396"/>
      <c r="JOK859" s="396"/>
      <c r="JOL859" s="396"/>
      <c r="JOM859" s="396"/>
      <c r="JON859" s="396"/>
      <c r="JOO859" s="396"/>
      <c r="JOP859" s="396"/>
      <c r="JOQ859" s="396"/>
      <c r="JOR859" s="396"/>
      <c r="JOS859" s="396"/>
      <c r="JOT859" s="396"/>
      <c r="JOU859" s="396"/>
      <c r="JOV859" s="396"/>
      <c r="JOW859" s="396"/>
      <c r="JOX859" s="396"/>
      <c r="JOY859" s="396"/>
      <c r="JOZ859" s="396"/>
      <c r="JPA859" s="396"/>
      <c r="JPB859" s="396"/>
      <c r="JPC859" s="396"/>
      <c r="JPD859" s="396"/>
      <c r="JPE859" s="396"/>
      <c r="JPF859" s="396"/>
      <c r="JPG859" s="396"/>
      <c r="JPH859" s="396"/>
      <c r="JPI859" s="396"/>
      <c r="JPJ859" s="396"/>
      <c r="JPK859" s="396"/>
      <c r="JPL859" s="396"/>
      <c r="JPM859" s="396"/>
      <c r="JPN859" s="396"/>
      <c r="JPO859" s="396"/>
      <c r="JPP859" s="396"/>
      <c r="JPQ859" s="396"/>
      <c r="JPR859" s="396"/>
      <c r="JPS859" s="396"/>
      <c r="JPT859" s="396"/>
      <c r="JPU859" s="396"/>
      <c r="JPV859" s="396"/>
      <c r="JPW859" s="396"/>
      <c r="JPX859" s="396"/>
      <c r="JPY859" s="396"/>
      <c r="JPZ859" s="396"/>
      <c r="JQA859" s="396"/>
      <c r="JQB859" s="396"/>
      <c r="JQC859" s="396"/>
      <c r="JQD859" s="396"/>
      <c r="JQE859" s="396"/>
      <c r="JQF859" s="396"/>
      <c r="JQG859" s="396"/>
      <c r="JQH859" s="396"/>
      <c r="JQI859" s="396"/>
      <c r="JQJ859" s="396"/>
      <c r="JQK859" s="396"/>
      <c r="JQL859" s="396"/>
      <c r="JQM859" s="396"/>
      <c r="JQN859" s="396"/>
      <c r="JQO859" s="396"/>
      <c r="JQP859" s="396"/>
      <c r="JQQ859" s="396"/>
      <c r="JQR859" s="396"/>
      <c r="JQS859" s="396"/>
      <c r="JQT859" s="396"/>
      <c r="JQU859" s="396"/>
      <c r="JQV859" s="396"/>
      <c r="JQW859" s="396"/>
      <c r="JQX859" s="396"/>
      <c r="JQY859" s="396"/>
      <c r="JQZ859" s="396"/>
      <c r="JRA859" s="396"/>
      <c r="JRB859" s="396"/>
      <c r="JRC859" s="396"/>
      <c r="JRD859" s="396"/>
      <c r="JRE859" s="396"/>
      <c r="JRF859" s="396"/>
      <c r="JRG859" s="396"/>
      <c r="JRH859" s="396"/>
      <c r="JRI859" s="396"/>
      <c r="JRJ859" s="396"/>
      <c r="JRK859" s="396"/>
      <c r="JRL859" s="396"/>
      <c r="JRM859" s="396"/>
      <c r="JRN859" s="396"/>
      <c r="JRO859" s="396"/>
      <c r="JRP859" s="396"/>
      <c r="JRQ859" s="396"/>
      <c r="JRR859" s="396"/>
      <c r="JRS859" s="396"/>
      <c r="JRT859" s="396"/>
      <c r="JRU859" s="396"/>
      <c r="JRV859" s="396"/>
      <c r="JRW859" s="396"/>
      <c r="JRX859" s="396"/>
      <c r="JRY859" s="396"/>
      <c r="JRZ859" s="396"/>
      <c r="JSA859" s="396"/>
      <c r="JSB859" s="396"/>
      <c r="JSC859" s="396"/>
      <c r="JSD859" s="396"/>
      <c r="JSE859" s="396"/>
      <c r="JSF859" s="396"/>
      <c r="JSG859" s="396"/>
      <c r="JSH859" s="396"/>
      <c r="JSI859" s="396"/>
      <c r="JSJ859" s="396"/>
      <c r="JSK859" s="396"/>
      <c r="JSL859" s="396"/>
      <c r="JSM859" s="396"/>
      <c r="JSN859" s="396"/>
      <c r="JSO859" s="396"/>
      <c r="JSP859" s="396"/>
      <c r="JSQ859" s="396"/>
      <c r="JSR859" s="396"/>
      <c r="JSS859" s="396"/>
      <c r="JST859" s="396"/>
      <c r="JSU859" s="396"/>
      <c r="JSV859" s="396"/>
      <c r="JSW859" s="396"/>
      <c r="JSX859" s="396"/>
      <c r="JSY859" s="396"/>
      <c r="JSZ859" s="396"/>
      <c r="JTA859" s="396"/>
      <c r="JTB859" s="396"/>
      <c r="JTC859" s="396"/>
      <c r="JTD859" s="396"/>
      <c r="JTE859" s="396"/>
      <c r="JTF859" s="396"/>
      <c r="JTG859" s="396"/>
      <c r="JTH859" s="396"/>
      <c r="JTI859" s="396"/>
      <c r="JTJ859" s="396"/>
      <c r="JTK859" s="396"/>
      <c r="JTL859" s="396"/>
      <c r="JTM859" s="396"/>
      <c r="JTN859" s="396"/>
      <c r="JTO859" s="396"/>
      <c r="JTP859" s="396"/>
      <c r="JTQ859" s="396"/>
      <c r="JTR859" s="396"/>
      <c r="JTS859" s="396"/>
      <c r="JTT859" s="396"/>
      <c r="JTU859" s="396"/>
      <c r="JTV859" s="396"/>
      <c r="JTW859" s="396"/>
      <c r="JTX859" s="396"/>
      <c r="JTY859" s="396"/>
      <c r="JTZ859" s="396"/>
      <c r="JUA859" s="396"/>
      <c r="JUB859" s="396"/>
      <c r="JUC859" s="396"/>
      <c r="JUD859" s="396"/>
      <c r="JUE859" s="396"/>
      <c r="JUF859" s="396"/>
      <c r="JUG859" s="396"/>
      <c r="JUH859" s="396"/>
      <c r="JUI859" s="396"/>
      <c r="JUJ859" s="396"/>
      <c r="JUK859" s="396"/>
      <c r="JUL859" s="396"/>
      <c r="JUM859" s="396"/>
      <c r="JUN859" s="396"/>
      <c r="JUO859" s="396"/>
      <c r="JUP859" s="396"/>
      <c r="JUQ859" s="396"/>
      <c r="JUR859" s="396"/>
      <c r="JUS859" s="396"/>
      <c r="JUT859" s="396"/>
      <c r="JUU859" s="396"/>
      <c r="JUV859" s="396"/>
      <c r="JUW859" s="396"/>
      <c r="JUX859" s="396"/>
      <c r="JUY859" s="396"/>
      <c r="JUZ859" s="396"/>
      <c r="JVA859" s="396"/>
      <c r="JVB859" s="396"/>
      <c r="JVC859" s="396"/>
      <c r="JVD859" s="396"/>
      <c r="JVE859" s="396"/>
      <c r="JVF859" s="396"/>
      <c r="JVG859" s="396"/>
      <c r="JVH859" s="396"/>
      <c r="JVI859" s="396"/>
      <c r="JVJ859" s="396"/>
      <c r="JVK859" s="396"/>
      <c r="JVL859" s="396"/>
      <c r="JVM859" s="396"/>
      <c r="JVN859" s="396"/>
      <c r="JVO859" s="396"/>
      <c r="JVP859" s="396"/>
      <c r="JVQ859" s="396"/>
      <c r="JVR859" s="396"/>
      <c r="JVS859" s="396"/>
      <c r="JVT859" s="396"/>
      <c r="JVU859" s="396"/>
      <c r="JVV859" s="396"/>
      <c r="JVW859" s="396"/>
      <c r="JVX859" s="396"/>
      <c r="JVY859" s="396"/>
      <c r="JVZ859" s="396"/>
      <c r="JWA859" s="396"/>
      <c r="JWB859" s="396"/>
      <c r="JWC859" s="396"/>
      <c r="JWD859" s="396"/>
      <c r="JWE859" s="396"/>
      <c r="JWF859" s="396"/>
      <c r="JWG859" s="396"/>
      <c r="JWH859" s="396"/>
      <c r="JWI859" s="396"/>
      <c r="JWJ859" s="396"/>
      <c r="JWK859" s="396"/>
      <c r="JWL859" s="396"/>
      <c r="JWM859" s="396"/>
      <c r="JWN859" s="396"/>
      <c r="JWO859" s="396"/>
      <c r="JWP859" s="396"/>
      <c r="JWQ859" s="396"/>
      <c r="JWR859" s="396"/>
      <c r="JWS859" s="396"/>
      <c r="JWT859" s="396"/>
      <c r="JWU859" s="396"/>
      <c r="JWV859" s="396"/>
      <c r="JWW859" s="396"/>
      <c r="JWX859" s="396"/>
      <c r="JWY859" s="396"/>
      <c r="JWZ859" s="396"/>
      <c r="JXA859" s="396"/>
      <c r="JXB859" s="396"/>
      <c r="JXC859" s="396"/>
      <c r="JXD859" s="396"/>
      <c r="JXE859" s="396"/>
      <c r="JXF859" s="396"/>
      <c r="JXG859" s="396"/>
      <c r="JXH859" s="396"/>
      <c r="JXI859" s="396"/>
      <c r="JXJ859" s="396"/>
      <c r="JXK859" s="396"/>
      <c r="JXL859" s="396"/>
      <c r="JXM859" s="396"/>
      <c r="JXN859" s="396"/>
      <c r="JXO859" s="396"/>
      <c r="JXP859" s="396"/>
      <c r="JXQ859" s="396"/>
      <c r="JXR859" s="396"/>
      <c r="JXS859" s="396"/>
      <c r="JXT859" s="396"/>
      <c r="JXU859" s="396"/>
      <c r="JXV859" s="396"/>
      <c r="JXW859" s="396"/>
      <c r="JXX859" s="396"/>
      <c r="JXY859" s="396"/>
      <c r="JXZ859" s="396"/>
      <c r="JYA859" s="396"/>
      <c r="JYB859" s="396"/>
      <c r="JYC859" s="396"/>
      <c r="JYD859" s="396"/>
      <c r="JYE859" s="396"/>
      <c r="JYF859" s="396"/>
      <c r="JYG859" s="396"/>
      <c r="JYH859" s="396"/>
      <c r="JYI859" s="396"/>
      <c r="JYJ859" s="396"/>
      <c r="JYK859" s="396"/>
      <c r="JYL859" s="396"/>
      <c r="JYM859" s="396"/>
      <c r="JYN859" s="396"/>
      <c r="JYO859" s="396"/>
      <c r="JYP859" s="396"/>
      <c r="JYQ859" s="396"/>
      <c r="JYR859" s="396"/>
      <c r="JYS859" s="396"/>
      <c r="JYT859" s="396"/>
      <c r="JYU859" s="396"/>
      <c r="JYV859" s="396"/>
      <c r="JYW859" s="396"/>
      <c r="JYX859" s="396"/>
      <c r="JYY859" s="396"/>
      <c r="JYZ859" s="396"/>
      <c r="JZA859" s="396"/>
      <c r="JZB859" s="396"/>
      <c r="JZC859" s="396"/>
      <c r="JZD859" s="396"/>
      <c r="JZE859" s="396"/>
      <c r="JZF859" s="396"/>
      <c r="JZG859" s="396"/>
      <c r="JZH859" s="396"/>
      <c r="JZI859" s="396"/>
      <c r="JZJ859" s="396"/>
      <c r="JZK859" s="396"/>
      <c r="JZL859" s="396"/>
      <c r="JZM859" s="396"/>
      <c r="JZN859" s="396"/>
      <c r="JZO859" s="396"/>
      <c r="JZP859" s="396"/>
      <c r="JZQ859" s="396"/>
      <c r="JZR859" s="396"/>
      <c r="JZS859" s="396"/>
      <c r="JZT859" s="396"/>
      <c r="JZU859" s="396"/>
      <c r="JZV859" s="396"/>
      <c r="JZW859" s="396"/>
      <c r="JZX859" s="396"/>
      <c r="JZY859" s="396"/>
      <c r="JZZ859" s="396"/>
      <c r="KAA859" s="396"/>
      <c r="KAB859" s="396"/>
      <c r="KAC859" s="396"/>
      <c r="KAD859" s="396"/>
      <c r="KAE859" s="396"/>
      <c r="KAF859" s="396"/>
      <c r="KAG859" s="396"/>
      <c r="KAH859" s="396"/>
      <c r="KAI859" s="396"/>
      <c r="KAJ859" s="396"/>
      <c r="KAK859" s="396"/>
      <c r="KAL859" s="396"/>
      <c r="KAM859" s="396"/>
      <c r="KAN859" s="396"/>
      <c r="KAO859" s="396"/>
      <c r="KAP859" s="396"/>
      <c r="KAQ859" s="396"/>
      <c r="KAR859" s="396"/>
      <c r="KAS859" s="396"/>
      <c r="KAT859" s="396"/>
      <c r="KAU859" s="396"/>
      <c r="KAV859" s="396"/>
      <c r="KAW859" s="396"/>
      <c r="KAX859" s="396"/>
      <c r="KAY859" s="396"/>
      <c r="KAZ859" s="396"/>
      <c r="KBA859" s="396"/>
      <c r="KBB859" s="396"/>
      <c r="KBC859" s="396"/>
      <c r="KBD859" s="396"/>
      <c r="KBE859" s="396"/>
      <c r="KBF859" s="396"/>
      <c r="KBG859" s="396"/>
      <c r="KBH859" s="396"/>
      <c r="KBI859" s="396"/>
      <c r="KBJ859" s="396"/>
      <c r="KBK859" s="396"/>
      <c r="KBL859" s="396"/>
      <c r="KBM859" s="396"/>
      <c r="KBN859" s="396"/>
      <c r="KBO859" s="396"/>
      <c r="KBP859" s="396"/>
      <c r="KBQ859" s="396"/>
      <c r="KBR859" s="396"/>
      <c r="KBS859" s="396"/>
      <c r="KBT859" s="396"/>
      <c r="KBU859" s="396"/>
      <c r="KBV859" s="396"/>
      <c r="KBW859" s="396"/>
      <c r="KBX859" s="396"/>
      <c r="KBY859" s="396"/>
      <c r="KBZ859" s="396"/>
      <c r="KCA859" s="396"/>
      <c r="KCB859" s="396"/>
      <c r="KCC859" s="396"/>
      <c r="KCD859" s="396"/>
      <c r="KCE859" s="396"/>
      <c r="KCF859" s="396"/>
      <c r="KCG859" s="396"/>
      <c r="KCH859" s="396"/>
      <c r="KCI859" s="396"/>
      <c r="KCJ859" s="396"/>
      <c r="KCK859" s="396"/>
      <c r="KCL859" s="396"/>
      <c r="KCM859" s="396"/>
      <c r="KCN859" s="396"/>
      <c r="KCO859" s="396"/>
      <c r="KCP859" s="396"/>
      <c r="KCQ859" s="396"/>
      <c r="KCR859" s="396"/>
      <c r="KCS859" s="396"/>
      <c r="KCT859" s="396"/>
      <c r="KCU859" s="396"/>
      <c r="KCV859" s="396"/>
      <c r="KCW859" s="396"/>
      <c r="KCX859" s="396"/>
      <c r="KCY859" s="396"/>
      <c r="KCZ859" s="396"/>
      <c r="KDA859" s="396"/>
      <c r="KDB859" s="396"/>
      <c r="KDC859" s="396"/>
      <c r="KDD859" s="396"/>
      <c r="KDE859" s="396"/>
      <c r="KDF859" s="396"/>
      <c r="KDG859" s="396"/>
      <c r="KDH859" s="396"/>
      <c r="KDI859" s="396"/>
      <c r="KDJ859" s="396"/>
      <c r="KDK859" s="396"/>
      <c r="KDL859" s="396"/>
      <c r="KDM859" s="396"/>
      <c r="KDN859" s="396"/>
      <c r="KDO859" s="396"/>
      <c r="KDP859" s="396"/>
      <c r="KDQ859" s="396"/>
      <c r="KDR859" s="396"/>
      <c r="KDS859" s="396"/>
      <c r="KDT859" s="396"/>
      <c r="KDU859" s="396"/>
      <c r="KDV859" s="396"/>
      <c r="KDW859" s="396"/>
      <c r="KDX859" s="396"/>
      <c r="KDY859" s="396"/>
      <c r="KDZ859" s="396"/>
      <c r="KEA859" s="396"/>
      <c r="KEB859" s="396"/>
      <c r="KEC859" s="396"/>
      <c r="KED859" s="396"/>
      <c r="KEE859" s="396"/>
      <c r="KEF859" s="396"/>
      <c r="KEG859" s="396"/>
      <c r="KEH859" s="396"/>
      <c r="KEI859" s="396"/>
      <c r="KEJ859" s="396"/>
      <c r="KEK859" s="396"/>
      <c r="KEL859" s="396"/>
      <c r="KEM859" s="396"/>
      <c r="KEN859" s="396"/>
      <c r="KEO859" s="396"/>
      <c r="KEP859" s="396"/>
      <c r="KEQ859" s="396"/>
      <c r="KER859" s="396"/>
      <c r="KES859" s="396"/>
      <c r="KET859" s="396"/>
      <c r="KEU859" s="396"/>
      <c r="KEV859" s="396"/>
      <c r="KEW859" s="396"/>
      <c r="KEX859" s="396"/>
      <c r="KEY859" s="396"/>
      <c r="KEZ859" s="396"/>
      <c r="KFA859" s="396"/>
      <c r="KFB859" s="396"/>
      <c r="KFC859" s="396"/>
      <c r="KFD859" s="396"/>
      <c r="KFE859" s="396"/>
      <c r="KFF859" s="396"/>
      <c r="KFG859" s="396"/>
      <c r="KFH859" s="396"/>
      <c r="KFI859" s="396"/>
      <c r="KFJ859" s="396"/>
      <c r="KFK859" s="396"/>
      <c r="KFL859" s="396"/>
      <c r="KFM859" s="396"/>
      <c r="KFN859" s="396"/>
      <c r="KFO859" s="396"/>
      <c r="KFP859" s="396"/>
      <c r="KFQ859" s="396"/>
      <c r="KFR859" s="396"/>
      <c r="KFS859" s="396"/>
      <c r="KFT859" s="396"/>
      <c r="KFU859" s="396"/>
      <c r="KFV859" s="396"/>
      <c r="KFW859" s="396"/>
      <c r="KFX859" s="396"/>
      <c r="KFY859" s="396"/>
      <c r="KFZ859" s="396"/>
      <c r="KGA859" s="396"/>
      <c r="KGB859" s="396"/>
      <c r="KGC859" s="396"/>
      <c r="KGD859" s="396"/>
      <c r="KGE859" s="396"/>
      <c r="KGF859" s="396"/>
      <c r="KGG859" s="396"/>
      <c r="KGH859" s="396"/>
      <c r="KGI859" s="396"/>
      <c r="KGJ859" s="396"/>
      <c r="KGK859" s="396"/>
      <c r="KGL859" s="396"/>
      <c r="KGM859" s="396"/>
      <c r="KGN859" s="396"/>
      <c r="KGO859" s="396"/>
      <c r="KGP859" s="396"/>
      <c r="KGQ859" s="396"/>
      <c r="KGR859" s="396"/>
      <c r="KGS859" s="396"/>
      <c r="KGT859" s="396"/>
      <c r="KGU859" s="396"/>
      <c r="KGV859" s="396"/>
      <c r="KGW859" s="396"/>
      <c r="KGX859" s="396"/>
      <c r="KGY859" s="396"/>
      <c r="KGZ859" s="396"/>
      <c r="KHA859" s="396"/>
      <c r="KHB859" s="396"/>
      <c r="KHC859" s="396"/>
      <c r="KHD859" s="396"/>
      <c r="KHE859" s="396"/>
      <c r="KHF859" s="396"/>
      <c r="KHG859" s="396"/>
      <c r="KHH859" s="396"/>
      <c r="KHI859" s="396"/>
      <c r="KHJ859" s="396"/>
      <c r="KHK859" s="396"/>
      <c r="KHL859" s="396"/>
      <c r="KHM859" s="396"/>
      <c r="KHN859" s="396"/>
      <c r="KHO859" s="396"/>
      <c r="KHP859" s="396"/>
      <c r="KHQ859" s="396"/>
      <c r="KHR859" s="396"/>
      <c r="KHS859" s="396"/>
      <c r="KHT859" s="396"/>
      <c r="KHU859" s="396"/>
      <c r="KHV859" s="396"/>
      <c r="KHW859" s="396"/>
      <c r="KHX859" s="396"/>
      <c r="KHY859" s="396"/>
      <c r="KHZ859" s="396"/>
      <c r="KIA859" s="396"/>
      <c r="KIB859" s="396"/>
      <c r="KIC859" s="396"/>
      <c r="KID859" s="396"/>
      <c r="KIE859" s="396"/>
      <c r="KIF859" s="396"/>
      <c r="KIG859" s="396"/>
      <c r="KIH859" s="396"/>
      <c r="KII859" s="396"/>
      <c r="KIJ859" s="396"/>
      <c r="KIK859" s="396"/>
      <c r="KIL859" s="396"/>
      <c r="KIM859" s="396"/>
      <c r="KIN859" s="396"/>
      <c r="KIO859" s="396"/>
      <c r="KIP859" s="396"/>
      <c r="KIQ859" s="396"/>
      <c r="KIR859" s="396"/>
      <c r="KIS859" s="396"/>
      <c r="KIT859" s="396"/>
      <c r="KIU859" s="396"/>
      <c r="KIV859" s="396"/>
      <c r="KIW859" s="396"/>
      <c r="KIX859" s="396"/>
      <c r="KIY859" s="396"/>
      <c r="KIZ859" s="396"/>
      <c r="KJA859" s="396"/>
      <c r="KJB859" s="396"/>
      <c r="KJC859" s="396"/>
      <c r="KJD859" s="396"/>
      <c r="KJE859" s="396"/>
      <c r="KJF859" s="396"/>
      <c r="KJG859" s="396"/>
      <c r="KJH859" s="396"/>
      <c r="KJI859" s="396"/>
      <c r="KJJ859" s="396"/>
      <c r="KJK859" s="396"/>
      <c r="KJL859" s="396"/>
      <c r="KJM859" s="396"/>
      <c r="KJN859" s="396"/>
      <c r="KJO859" s="396"/>
      <c r="KJP859" s="396"/>
      <c r="KJQ859" s="396"/>
      <c r="KJR859" s="396"/>
      <c r="KJS859" s="396"/>
      <c r="KJT859" s="396"/>
      <c r="KJU859" s="396"/>
      <c r="KJV859" s="396"/>
      <c r="KJW859" s="396"/>
      <c r="KJX859" s="396"/>
      <c r="KJY859" s="396"/>
      <c r="KJZ859" s="396"/>
      <c r="KKA859" s="396"/>
      <c r="KKB859" s="396"/>
      <c r="KKC859" s="396"/>
      <c r="KKD859" s="396"/>
      <c r="KKE859" s="396"/>
      <c r="KKF859" s="396"/>
      <c r="KKG859" s="396"/>
      <c r="KKH859" s="396"/>
      <c r="KKI859" s="396"/>
      <c r="KKJ859" s="396"/>
      <c r="KKK859" s="396"/>
      <c r="KKL859" s="396"/>
      <c r="KKM859" s="396"/>
      <c r="KKN859" s="396"/>
      <c r="KKO859" s="396"/>
      <c r="KKP859" s="396"/>
      <c r="KKQ859" s="396"/>
      <c r="KKR859" s="396"/>
      <c r="KKS859" s="396"/>
      <c r="KKT859" s="396"/>
      <c r="KKU859" s="396"/>
      <c r="KKV859" s="396"/>
      <c r="KKW859" s="396"/>
      <c r="KKX859" s="396"/>
      <c r="KKY859" s="396"/>
      <c r="KKZ859" s="396"/>
      <c r="KLA859" s="396"/>
      <c r="KLB859" s="396"/>
      <c r="KLC859" s="396"/>
      <c r="KLD859" s="396"/>
      <c r="KLE859" s="396"/>
      <c r="KLF859" s="396"/>
      <c r="KLG859" s="396"/>
      <c r="KLH859" s="396"/>
      <c r="KLI859" s="396"/>
      <c r="KLJ859" s="396"/>
      <c r="KLK859" s="396"/>
      <c r="KLL859" s="396"/>
      <c r="KLM859" s="396"/>
      <c r="KLN859" s="396"/>
      <c r="KLO859" s="396"/>
      <c r="KLP859" s="396"/>
      <c r="KLQ859" s="396"/>
      <c r="KLR859" s="396"/>
      <c r="KLS859" s="396"/>
      <c r="KLT859" s="396"/>
      <c r="KLU859" s="396"/>
      <c r="KLV859" s="396"/>
      <c r="KLW859" s="396"/>
      <c r="KLX859" s="396"/>
      <c r="KLY859" s="396"/>
      <c r="KLZ859" s="396"/>
      <c r="KMA859" s="396"/>
      <c r="KMB859" s="396"/>
      <c r="KMC859" s="396"/>
      <c r="KMD859" s="396"/>
      <c r="KME859" s="396"/>
      <c r="KMF859" s="396"/>
      <c r="KMG859" s="396"/>
      <c r="KMH859" s="396"/>
      <c r="KMI859" s="396"/>
      <c r="KMJ859" s="396"/>
      <c r="KMK859" s="396"/>
      <c r="KML859" s="396"/>
      <c r="KMM859" s="396"/>
      <c r="KMN859" s="396"/>
      <c r="KMO859" s="396"/>
      <c r="KMP859" s="396"/>
      <c r="KMQ859" s="396"/>
      <c r="KMR859" s="396"/>
      <c r="KMS859" s="396"/>
      <c r="KMT859" s="396"/>
      <c r="KMU859" s="396"/>
      <c r="KMV859" s="396"/>
      <c r="KMW859" s="396"/>
      <c r="KMX859" s="396"/>
      <c r="KMY859" s="396"/>
      <c r="KMZ859" s="396"/>
      <c r="KNA859" s="396"/>
      <c r="KNB859" s="396"/>
      <c r="KNC859" s="396"/>
      <c r="KND859" s="396"/>
      <c r="KNE859" s="396"/>
      <c r="KNF859" s="396"/>
      <c r="KNG859" s="396"/>
      <c r="KNH859" s="396"/>
      <c r="KNI859" s="396"/>
      <c r="KNJ859" s="396"/>
      <c r="KNK859" s="396"/>
      <c r="KNL859" s="396"/>
      <c r="KNM859" s="396"/>
      <c r="KNN859" s="396"/>
      <c r="KNO859" s="396"/>
      <c r="KNP859" s="396"/>
      <c r="KNQ859" s="396"/>
      <c r="KNR859" s="396"/>
      <c r="KNS859" s="396"/>
      <c r="KNT859" s="396"/>
      <c r="KNU859" s="396"/>
      <c r="KNV859" s="396"/>
      <c r="KNW859" s="396"/>
      <c r="KNX859" s="396"/>
      <c r="KNY859" s="396"/>
      <c r="KNZ859" s="396"/>
      <c r="KOA859" s="396"/>
      <c r="KOB859" s="396"/>
      <c r="KOC859" s="396"/>
      <c r="KOD859" s="396"/>
      <c r="KOE859" s="396"/>
      <c r="KOF859" s="396"/>
      <c r="KOG859" s="396"/>
      <c r="KOH859" s="396"/>
      <c r="KOI859" s="396"/>
      <c r="KOJ859" s="396"/>
      <c r="KOK859" s="396"/>
      <c r="KOL859" s="396"/>
      <c r="KOM859" s="396"/>
      <c r="KON859" s="396"/>
      <c r="KOO859" s="396"/>
      <c r="KOP859" s="396"/>
      <c r="KOQ859" s="396"/>
      <c r="KOR859" s="396"/>
      <c r="KOS859" s="396"/>
      <c r="KOT859" s="396"/>
      <c r="KOU859" s="396"/>
      <c r="KOV859" s="396"/>
      <c r="KOW859" s="396"/>
      <c r="KOX859" s="396"/>
      <c r="KOY859" s="396"/>
      <c r="KOZ859" s="396"/>
      <c r="KPA859" s="396"/>
      <c r="KPB859" s="396"/>
      <c r="KPC859" s="396"/>
      <c r="KPD859" s="396"/>
      <c r="KPE859" s="396"/>
      <c r="KPF859" s="396"/>
      <c r="KPG859" s="396"/>
      <c r="KPH859" s="396"/>
      <c r="KPI859" s="396"/>
      <c r="KPJ859" s="396"/>
      <c r="KPK859" s="396"/>
      <c r="KPL859" s="396"/>
      <c r="KPM859" s="396"/>
      <c r="KPN859" s="396"/>
      <c r="KPO859" s="396"/>
      <c r="KPP859" s="396"/>
      <c r="KPQ859" s="396"/>
      <c r="KPR859" s="396"/>
      <c r="KPS859" s="396"/>
      <c r="KPT859" s="396"/>
      <c r="KPU859" s="396"/>
      <c r="KPV859" s="396"/>
      <c r="KPW859" s="396"/>
      <c r="KPX859" s="396"/>
      <c r="KPY859" s="396"/>
      <c r="KPZ859" s="396"/>
      <c r="KQA859" s="396"/>
      <c r="KQB859" s="396"/>
      <c r="KQC859" s="396"/>
      <c r="KQD859" s="396"/>
      <c r="KQE859" s="396"/>
      <c r="KQF859" s="396"/>
      <c r="KQG859" s="396"/>
      <c r="KQH859" s="396"/>
      <c r="KQI859" s="396"/>
      <c r="KQJ859" s="396"/>
      <c r="KQK859" s="396"/>
      <c r="KQL859" s="396"/>
      <c r="KQM859" s="396"/>
      <c r="KQN859" s="396"/>
      <c r="KQO859" s="396"/>
      <c r="KQP859" s="396"/>
      <c r="KQQ859" s="396"/>
      <c r="KQR859" s="396"/>
      <c r="KQS859" s="396"/>
      <c r="KQT859" s="396"/>
      <c r="KQU859" s="396"/>
      <c r="KQV859" s="396"/>
      <c r="KQW859" s="396"/>
      <c r="KQX859" s="396"/>
      <c r="KQY859" s="396"/>
      <c r="KQZ859" s="396"/>
      <c r="KRA859" s="396"/>
      <c r="KRB859" s="396"/>
      <c r="KRC859" s="396"/>
      <c r="KRD859" s="396"/>
      <c r="KRE859" s="396"/>
      <c r="KRF859" s="396"/>
      <c r="KRG859" s="396"/>
      <c r="KRH859" s="396"/>
      <c r="KRI859" s="396"/>
      <c r="KRJ859" s="396"/>
      <c r="KRK859" s="396"/>
      <c r="KRL859" s="396"/>
      <c r="KRM859" s="396"/>
      <c r="KRN859" s="396"/>
      <c r="KRO859" s="396"/>
      <c r="KRP859" s="396"/>
      <c r="KRQ859" s="396"/>
      <c r="KRR859" s="396"/>
      <c r="KRS859" s="396"/>
      <c r="KRT859" s="396"/>
      <c r="KRU859" s="396"/>
      <c r="KRV859" s="396"/>
      <c r="KRW859" s="396"/>
      <c r="KRX859" s="396"/>
      <c r="KRY859" s="396"/>
      <c r="KRZ859" s="396"/>
      <c r="KSA859" s="396"/>
      <c r="KSB859" s="396"/>
      <c r="KSC859" s="396"/>
      <c r="KSD859" s="396"/>
      <c r="KSE859" s="396"/>
      <c r="KSF859" s="396"/>
      <c r="KSG859" s="396"/>
      <c r="KSH859" s="396"/>
      <c r="KSI859" s="396"/>
      <c r="KSJ859" s="396"/>
      <c r="KSK859" s="396"/>
      <c r="KSL859" s="396"/>
      <c r="KSM859" s="396"/>
      <c r="KSN859" s="396"/>
      <c r="KSO859" s="396"/>
      <c r="KSP859" s="396"/>
      <c r="KSQ859" s="396"/>
      <c r="KSR859" s="396"/>
      <c r="KSS859" s="396"/>
      <c r="KST859" s="396"/>
      <c r="KSU859" s="396"/>
      <c r="KSV859" s="396"/>
      <c r="KSW859" s="396"/>
      <c r="KSX859" s="396"/>
      <c r="KSY859" s="396"/>
      <c r="KSZ859" s="396"/>
      <c r="KTA859" s="396"/>
      <c r="KTB859" s="396"/>
      <c r="KTC859" s="396"/>
      <c r="KTD859" s="396"/>
      <c r="KTE859" s="396"/>
      <c r="KTF859" s="396"/>
      <c r="KTG859" s="396"/>
      <c r="KTH859" s="396"/>
      <c r="KTI859" s="396"/>
      <c r="KTJ859" s="396"/>
      <c r="KTK859" s="396"/>
      <c r="KTL859" s="396"/>
      <c r="KTM859" s="396"/>
      <c r="KTN859" s="396"/>
      <c r="KTO859" s="396"/>
      <c r="KTP859" s="396"/>
      <c r="KTQ859" s="396"/>
      <c r="KTR859" s="396"/>
      <c r="KTS859" s="396"/>
      <c r="KTT859" s="396"/>
      <c r="KTU859" s="396"/>
      <c r="KTV859" s="396"/>
      <c r="KTW859" s="396"/>
      <c r="KTX859" s="396"/>
      <c r="KTY859" s="396"/>
      <c r="KTZ859" s="396"/>
      <c r="KUA859" s="396"/>
      <c r="KUB859" s="396"/>
      <c r="KUC859" s="396"/>
      <c r="KUD859" s="396"/>
      <c r="KUE859" s="396"/>
      <c r="KUF859" s="396"/>
      <c r="KUG859" s="396"/>
      <c r="KUH859" s="396"/>
      <c r="KUI859" s="396"/>
      <c r="KUJ859" s="396"/>
      <c r="KUK859" s="396"/>
      <c r="KUL859" s="396"/>
      <c r="KUM859" s="396"/>
      <c r="KUN859" s="396"/>
      <c r="KUO859" s="396"/>
      <c r="KUP859" s="396"/>
      <c r="KUQ859" s="396"/>
      <c r="KUR859" s="396"/>
      <c r="KUS859" s="396"/>
      <c r="KUT859" s="396"/>
      <c r="KUU859" s="396"/>
      <c r="KUV859" s="396"/>
      <c r="KUW859" s="396"/>
      <c r="KUX859" s="396"/>
      <c r="KUY859" s="396"/>
      <c r="KUZ859" s="396"/>
      <c r="KVA859" s="396"/>
      <c r="KVB859" s="396"/>
      <c r="KVC859" s="396"/>
      <c r="KVD859" s="396"/>
      <c r="KVE859" s="396"/>
      <c r="KVF859" s="396"/>
      <c r="KVG859" s="396"/>
      <c r="KVH859" s="396"/>
      <c r="KVI859" s="396"/>
      <c r="KVJ859" s="396"/>
      <c r="KVK859" s="396"/>
      <c r="KVL859" s="396"/>
      <c r="KVM859" s="396"/>
      <c r="KVN859" s="396"/>
      <c r="KVO859" s="396"/>
      <c r="KVP859" s="396"/>
      <c r="KVQ859" s="396"/>
      <c r="KVR859" s="396"/>
      <c r="KVS859" s="396"/>
      <c r="KVT859" s="396"/>
      <c r="KVU859" s="396"/>
      <c r="KVV859" s="396"/>
      <c r="KVW859" s="396"/>
      <c r="KVX859" s="396"/>
      <c r="KVY859" s="396"/>
      <c r="KVZ859" s="396"/>
      <c r="KWA859" s="396"/>
      <c r="KWB859" s="396"/>
      <c r="KWC859" s="396"/>
      <c r="KWD859" s="396"/>
      <c r="KWE859" s="396"/>
      <c r="KWF859" s="396"/>
      <c r="KWG859" s="396"/>
      <c r="KWH859" s="396"/>
      <c r="KWI859" s="396"/>
      <c r="KWJ859" s="396"/>
      <c r="KWK859" s="396"/>
      <c r="KWL859" s="396"/>
      <c r="KWM859" s="396"/>
      <c r="KWN859" s="396"/>
      <c r="KWO859" s="396"/>
      <c r="KWP859" s="396"/>
      <c r="KWQ859" s="396"/>
      <c r="KWR859" s="396"/>
      <c r="KWS859" s="396"/>
      <c r="KWT859" s="396"/>
      <c r="KWU859" s="396"/>
      <c r="KWV859" s="396"/>
      <c r="KWW859" s="396"/>
      <c r="KWX859" s="396"/>
      <c r="KWY859" s="396"/>
      <c r="KWZ859" s="396"/>
      <c r="KXA859" s="396"/>
      <c r="KXB859" s="396"/>
      <c r="KXC859" s="396"/>
      <c r="KXD859" s="396"/>
      <c r="KXE859" s="396"/>
      <c r="KXF859" s="396"/>
      <c r="KXG859" s="396"/>
      <c r="KXH859" s="396"/>
      <c r="KXI859" s="396"/>
      <c r="KXJ859" s="396"/>
      <c r="KXK859" s="396"/>
      <c r="KXL859" s="396"/>
      <c r="KXM859" s="396"/>
      <c r="KXN859" s="396"/>
      <c r="KXO859" s="396"/>
      <c r="KXP859" s="396"/>
      <c r="KXQ859" s="396"/>
      <c r="KXR859" s="396"/>
      <c r="KXS859" s="396"/>
      <c r="KXT859" s="396"/>
      <c r="KXU859" s="396"/>
      <c r="KXV859" s="396"/>
      <c r="KXW859" s="396"/>
      <c r="KXX859" s="396"/>
      <c r="KXY859" s="396"/>
      <c r="KXZ859" s="396"/>
      <c r="KYA859" s="396"/>
      <c r="KYB859" s="396"/>
      <c r="KYC859" s="396"/>
      <c r="KYD859" s="396"/>
      <c r="KYE859" s="396"/>
      <c r="KYF859" s="396"/>
      <c r="KYG859" s="396"/>
      <c r="KYH859" s="396"/>
      <c r="KYI859" s="396"/>
      <c r="KYJ859" s="396"/>
      <c r="KYK859" s="396"/>
      <c r="KYL859" s="396"/>
      <c r="KYM859" s="396"/>
      <c r="KYN859" s="396"/>
      <c r="KYO859" s="396"/>
      <c r="KYP859" s="396"/>
      <c r="KYQ859" s="396"/>
      <c r="KYR859" s="396"/>
      <c r="KYS859" s="396"/>
      <c r="KYT859" s="396"/>
      <c r="KYU859" s="396"/>
      <c r="KYV859" s="396"/>
      <c r="KYW859" s="396"/>
      <c r="KYX859" s="396"/>
      <c r="KYY859" s="396"/>
      <c r="KYZ859" s="396"/>
      <c r="KZA859" s="396"/>
      <c r="KZB859" s="396"/>
      <c r="KZC859" s="396"/>
      <c r="KZD859" s="396"/>
      <c r="KZE859" s="396"/>
      <c r="KZF859" s="396"/>
      <c r="KZG859" s="396"/>
      <c r="KZH859" s="396"/>
      <c r="KZI859" s="396"/>
      <c r="KZJ859" s="396"/>
      <c r="KZK859" s="396"/>
      <c r="KZL859" s="396"/>
      <c r="KZM859" s="396"/>
      <c r="KZN859" s="396"/>
      <c r="KZO859" s="396"/>
      <c r="KZP859" s="396"/>
      <c r="KZQ859" s="396"/>
      <c r="KZR859" s="396"/>
      <c r="KZS859" s="396"/>
      <c r="KZT859" s="396"/>
      <c r="KZU859" s="396"/>
      <c r="KZV859" s="396"/>
      <c r="KZW859" s="396"/>
      <c r="KZX859" s="396"/>
      <c r="KZY859" s="396"/>
      <c r="KZZ859" s="396"/>
      <c r="LAA859" s="396"/>
      <c r="LAB859" s="396"/>
      <c r="LAC859" s="396"/>
      <c r="LAD859" s="396"/>
      <c r="LAE859" s="396"/>
      <c r="LAF859" s="396"/>
      <c r="LAG859" s="396"/>
      <c r="LAH859" s="396"/>
      <c r="LAI859" s="396"/>
      <c r="LAJ859" s="396"/>
      <c r="LAK859" s="396"/>
      <c r="LAL859" s="396"/>
      <c r="LAM859" s="396"/>
      <c r="LAN859" s="396"/>
      <c r="LAO859" s="396"/>
      <c r="LAP859" s="396"/>
      <c r="LAQ859" s="396"/>
      <c r="LAR859" s="396"/>
      <c r="LAS859" s="396"/>
      <c r="LAT859" s="396"/>
      <c r="LAU859" s="396"/>
      <c r="LAV859" s="396"/>
      <c r="LAW859" s="396"/>
      <c r="LAX859" s="396"/>
      <c r="LAY859" s="396"/>
      <c r="LAZ859" s="396"/>
      <c r="LBA859" s="396"/>
      <c r="LBB859" s="396"/>
      <c r="LBC859" s="396"/>
      <c r="LBD859" s="396"/>
      <c r="LBE859" s="396"/>
      <c r="LBF859" s="396"/>
      <c r="LBG859" s="396"/>
      <c r="LBH859" s="396"/>
      <c r="LBI859" s="396"/>
      <c r="LBJ859" s="396"/>
      <c r="LBK859" s="396"/>
      <c r="LBL859" s="396"/>
      <c r="LBM859" s="396"/>
      <c r="LBN859" s="396"/>
      <c r="LBO859" s="396"/>
      <c r="LBP859" s="396"/>
      <c r="LBQ859" s="396"/>
      <c r="LBR859" s="396"/>
      <c r="LBS859" s="396"/>
      <c r="LBT859" s="396"/>
      <c r="LBU859" s="396"/>
      <c r="LBV859" s="396"/>
      <c r="LBW859" s="396"/>
      <c r="LBX859" s="396"/>
      <c r="LBY859" s="396"/>
      <c r="LBZ859" s="396"/>
      <c r="LCA859" s="396"/>
      <c r="LCB859" s="396"/>
      <c r="LCC859" s="396"/>
      <c r="LCD859" s="396"/>
      <c r="LCE859" s="396"/>
      <c r="LCF859" s="396"/>
      <c r="LCG859" s="396"/>
      <c r="LCH859" s="396"/>
      <c r="LCI859" s="396"/>
      <c r="LCJ859" s="396"/>
      <c r="LCK859" s="396"/>
      <c r="LCL859" s="396"/>
      <c r="LCM859" s="396"/>
      <c r="LCN859" s="396"/>
      <c r="LCO859" s="396"/>
      <c r="LCP859" s="396"/>
      <c r="LCQ859" s="396"/>
      <c r="LCR859" s="396"/>
      <c r="LCS859" s="396"/>
      <c r="LCT859" s="396"/>
      <c r="LCU859" s="396"/>
      <c r="LCV859" s="396"/>
      <c r="LCW859" s="396"/>
      <c r="LCX859" s="396"/>
      <c r="LCY859" s="396"/>
      <c r="LCZ859" s="396"/>
      <c r="LDA859" s="396"/>
      <c r="LDB859" s="396"/>
      <c r="LDC859" s="396"/>
      <c r="LDD859" s="396"/>
      <c r="LDE859" s="396"/>
      <c r="LDF859" s="396"/>
      <c r="LDG859" s="396"/>
      <c r="LDH859" s="396"/>
      <c r="LDI859" s="396"/>
      <c r="LDJ859" s="396"/>
      <c r="LDK859" s="396"/>
      <c r="LDL859" s="396"/>
      <c r="LDM859" s="396"/>
      <c r="LDN859" s="396"/>
      <c r="LDO859" s="396"/>
      <c r="LDP859" s="396"/>
      <c r="LDQ859" s="396"/>
      <c r="LDR859" s="396"/>
      <c r="LDS859" s="396"/>
      <c r="LDT859" s="396"/>
      <c r="LDU859" s="396"/>
      <c r="LDV859" s="396"/>
      <c r="LDW859" s="396"/>
      <c r="LDX859" s="396"/>
      <c r="LDY859" s="396"/>
      <c r="LDZ859" s="396"/>
      <c r="LEA859" s="396"/>
      <c r="LEB859" s="396"/>
      <c r="LEC859" s="396"/>
      <c r="LED859" s="396"/>
      <c r="LEE859" s="396"/>
      <c r="LEF859" s="396"/>
      <c r="LEG859" s="396"/>
      <c r="LEH859" s="396"/>
      <c r="LEI859" s="396"/>
      <c r="LEJ859" s="396"/>
      <c r="LEK859" s="396"/>
      <c r="LEL859" s="396"/>
      <c r="LEM859" s="396"/>
      <c r="LEN859" s="396"/>
      <c r="LEO859" s="396"/>
      <c r="LEP859" s="396"/>
      <c r="LEQ859" s="396"/>
      <c r="LER859" s="396"/>
      <c r="LES859" s="396"/>
      <c r="LET859" s="396"/>
      <c r="LEU859" s="396"/>
      <c r="LEV859" s="396"/>
      <c r="LEW859" s="396"/>
      <c r="LEX859" s="396"/>
      <c r="LEY859" s="396"/>
      <c r="LEZ859" s="396"/>
      <c r="LFA859" s="396"/>
      <c r="LFB859" s="396"/>
      <c r="LFC859" s="396"/>
      <c r="LFD859" s="396"/>
      <c r="LFE859" s="396"/>
      <c r="LFF859" s="396"/>
      <c r="LFG859" s="396"/>
      <c r="LFH859" s="396"/>
      <c r="LFI859" s="396"/>
      <c r="LFJ859" s="396"/>
      <c r="LFK859" s="396"/>
      <c r="LFL859" s="396"/>
      <c r="LFM859" s="396"/>
      <c r="LFN859" s="396"/>
      <c r="LFO859" s="396"/>
      <c r="LFP859" s="396"/>
      <c r="LFQ859" s="396"/>
      <c r="LFR859" s="396"/>
      <c r="LFS859" s="396"/>
      <c r="LFT859" s="396"/>
      <c r="LFU859" s="396"/>
      <c r="LFV859" s="396"/>
      <c r="LFW859" s="396"/>
      <c r="LFX859" s="396"/>
      <c r="LFY859" s="396"/>
      <c r="LFZ859" s="396"/>
      <c r="LGA859" s="396"/>
      <c r="LGB859" s="396"/>
      <c r="LGC859" s="396"/>
      <c r="LGD859" s="396"/>
      <c r="LGE859" s="396"/>
      <c r="LGF859" s="396"/>
      <c r="LGG859" s="396"/>
      <c r="LGH859" s="396"/>
      <c r="LGI859" s="396"/>
      <c r="LGJ859" s="396"/>
      <c r="LGK859" s="396"/>
      <c r="LGL859" s="396"/>
      <c r="LGM859" s="396"/>
      <c r="LGN859" s="396"/>
      <c r="LGO859" s="396"/>
      <c r="LGP859" s="396"/>
      <c r="LGQ859" s="396"/>
      <c r="LGR859" s="396"/>
      <c r="LGS859" s="396"/>
      <c r="LGT859" s="396"/>
      <c r="LGU859" s="396"/>
      <c r="LGV859" s="396"/>
      <c r="LGW859" s="396"/>
      <c r="LGX859" s="396"/>
      <c r="LGY859" s="396"/>
      <c r="LGZ859" s="396"/>
      <c r="LHA859" s="396"/>
      <c r="LHB859" s="396"/>
      <c r="LHC859" s="396"/>
      <c r="LHD859" s="396"/>
      <c r="LHE859" s="396"/>
      <c r="LHF859" s="396"/>
      <c r="LHG859" s="396"/>
      <c r="LHH859" s="396"/>
      <c r="LHI859" s="396"/>
      <c r="LHJ859" s="396"/>
      <c r="LHK859" s="396"/>
      <c r="LHL859" s="396"/>
      <c r="LHM859" s="396"/>
      <c r="LHN859" s="396"/>
      <c r="LHO859" s="396"/>
      <c r="LHP859" s="396"/>
      <c r="LHQ859" s="396"/>
      <c r="LHR859" s="396"/>
      <c r="LHS859" s="396"/>
      <c r="LHT859" s="396"/>
      <c r="LHU859" s="396"/>
      <c r="LHV859" s="396"/>
      <c r="LHW859" s="396"/>
      <c r="LHX859" s="396"/>
      <c r="LHY859" s="396"/>
      <c r="LHZ859" s="396"/>
      <c r="LIA859" s="396"/>
      <c r="LIB859" s="396"/>
      <c r="LIC859" s="396"/>
      <c r="LID859" s="396"/>
      <c r="LIE859" s="396"/>
      <c r="LIF859" s="396"/>
      <c r="LIG859" s="396"/>
      <c r="LIH859" s="396"/>
      <c r="LII859" s="396"/>
      <c r="LIJ859" s="396"/>
      <c r="LIK859" s="396"/>
      <c r="LIL859" s="396"/>
      <c r="LIM859" s="396"/>
      <c r="LIN859" s="396"/>
      <c r="LIO859" s="396"/>
      <c r="LIP859" s="396"/>
      <c r="LIQ859" s="396"/>
      <c r="LIR859" s="396"/>
      <c r="LIS859" s="396"/>
      <c r="LIT859" s="396"/>
      <c r="LIU859" s="396"/>
      <c r="LIV859" s="396"/>
      <c r="LIW859" s="396"/>
      <c r="LIX859" s="396"/>
      <c r="LIY859" s="396"/>
      <c r="LIZ859" s="396"/>
      <c r="LJA859" s="396"/>
      <c r="LJB859" s="396"/>
      <c r="LJC859" s="396"/>
      <c r="LJD859" s="396"/>
      <c r="LJE859" s="396"/>
      <c r="LJF859" s="396"/>
      <c r="LJG859" s="396"/>
      <c r="LJH859" s="396"/>
      <c r="LJI859" s="396"/>
      <c r="LJJ859" s="396"/>
      <c r="LJK859" s="396"/>
      <c r="LJL859" s="396"/>
      <c r="LJM859" s="396"/>
      <c r="LJN859" s="396"/>
      <c r="LJO859" s="396"/>
      <c r="LJP859" s="396"/>
      <c r="LJQ859" s="396"/>
      <c r="LJR859" s="396"/>
      <c r="LJS859" s="396"/>
      <c r="LJT859" s="396"/>
      <c r="LJU859" s="396"/>
      <c r="LJV859" s="396"/>
      <c r="LJW859" s="396"/>
      <c r="LJX859" s="396"/>
      <c r="LJY859" s="396"/>
      <c r="LJZ859" s="396"/>
      <c r="LKA859" s="396"/>
      <c r="LKB859" s="396"/>
      <c r="LKC859" s="396"/>
      <c r="LKD859" s="396"/>
      <c r="LKE859" s="396"/>
      <c r="LKF859" s="396"/>
      <c r="LKG859" s="396"/>
      <c r="LKH859" s="396"/>
      <c r="LKI859" s="396"/>
      <c r="LKJ859" s="396"/>
      <c r="LKK859" s="396"/>
      <c r="LKL859" s="396"/>
      <c r="LKM859" s="396"/>
      <c r="LKN859" s="396"/>
      <c r="LKO859" s="396"/>
      <c r="LKP859" s="396"/>
      <c r="LKQ859" s="396"/>
      <c r="LKR859" s="396"/>
      <c r="LKS859" s="396"/>
      <c r="LKT859" s="396"/>
      <c r="LKU859" s="396"/>
      <c r="LKV859" s="396"/>
      <c r="LKW859" s="396"/>
      <c r="LKX859" s="396"/>
      <c r="LKY859" s="396"/>
      <c r="LKZ859" s="396"/>
      <c r="LLA859" s="396"/>
      <c r="LLB859" s="396"/>
      <c r="LLC859" s="396"/>
      <c r="LLD859" s="396"/>
      <c r="LLE859" s="396"/>
      <c r="LLF859" s="396"/>
      <c r="LLG859" s="396"/>
      <c r="LLH859" s="396"/>
      <c r="LLI859" s="396"/>
      <c r="LLJ859" s="396"/>
      <c r="LLK859" s="396"/>
      <c r="LLL859" s="396"/>
      <c r="LLM859" s="396"/>
      <c r="LLN859" s="396"/>
      <c r="LLO859" s="396"/>
      <c r="LLP859" s="396"/>
      <c r="LLQ859" s="396"/>
      <c r="LLR859" s="396"/>
      <c r="LLS859" s="396"/>
      <c r="LLT859" s="396"/>
      <c r="LLU859" s="396"/>
      <c r="LLV859" s="396"/>
      <c r="LLW859" s="396"/>
      <c r="LLX859" s="396"/>
      <c r="LLY859" s="396"/>
      <c r="LLZ859" s="396"/>
      <c r="LMA859" s="396"/>
      <c r="LMB859" s="396"/>
      <c r="LMC859" s="396"/>
      <c r="LMD859" s="396"/>
      <c r="LME859" s="396"/>
      <c r="LMF859" s="396"/>
      <c r="LMG859" s="396"/>
      <c r="LMH859" s="396"/>
      <c r="LMI859" s="396"/>
      <c r="LMJ859" s="396"/>
      <c r="LMK859" s="396"/>
      <c r="LML859" s="396"/>
      <c r="LMM859" s="396"/>
      <c r="LMN859" s="396"/>
      <c r="LMO859" s="396"/>
      <c r="LMP859" s="396"/>
      <c r="LMQ859" s="396"/>
      <c r="LMR859" s="396"/>
      <c r="LMS859" s="396"/>
      <c r="LMT859" s="396"/>
      <c r="LMU859" s="396"/>
      <c r="LMV859" s="396"/>
      <c r="LMW859" s="396"/>
      <c r="LMX859" s="396"/>
      <c r="LMY859" s="396"/>
      <c r="LMZ859" s="396"/>
      <c r="LNA859" s="396"/>
      <c r="LNB859" s="396"/>
      <c r="LNC859" s="396"/>
      <c r="LND859" s="396"/>
      <c r="LNE859" s="396"/>
      <c r="LNF859" s="396"/>
      <c r="LNG859" s="396"/>
      <c r="LNH859" s="396"/>
      <c r="LNI859" s="396"/>
      <c r="LNJ859" s="396"/>
      <c r="LNK859" s="396"/>
      <c r="LNL859" s="396"/>
      <c r="LNM859" s="396"/>
      <c r="LNN859" s="396"/>
      <c r="LNO859" s="396"/>
      <c r="LNP859" s="396"/>
      <c r="LNQ859" s="396"/>
      <c r="LNR859" s="396"/>
      <c r="LNS859" s="396"/>
      <c r="LNT859" s="396"/>
      <c r="LNU859" s="396"/>
      <c r="LNV859" s="396"/>
      <c r="LNW859" s="396"/>
      <c r="LNX859" s="396"/>
      <c r="LNY859" s="396"/>
      <c r="LNZ859" s="396"/>
      <c r="LOA859" s="396"/>
      <c r="LOB859" s="396"/>
      <c r="LOC859" s="396"/>
      <c r="LOD859" s="396"/>
      <c r="LOE859" s="396"/>
      <c r="LOF859" s="396"/>
      <c r="LOG859" s="396"/>
      <c r="LOH859" s="396"/>
      <c r="LOI859" s="396"/>
      <c r="LOJ859" s="396"/>
      <c r="LOK859" s="396"/>
      <c r="LOL859" s="396"/>
      <c r="LOM859" s="396"/>
      <c r="LON859" s="396"/>
      <c r="LOO859" s="396"/>
      <c r="LOP859" s="396"/>
      <c r="LOQ859" s="396"/>
      <c r="LOR859" s="396"/>
      <c r="LOS859" s="396"/>
      <c r="LOT859" s="396"/>
      <c r="LOU859" s="396"/>
      <c r="LOV859" s="396"/>
      <c r="LOW859" s="396"/>
      <c r="LOX859" s="396"/>
      <c r="LOY859" s="396"/>
      <c r="LOZ859" s="396"/>
      <c r="LPA859" s="396"/>
      <c r="LPB859" s="396"/>
      <c r="LPC859" s="396"/>
      <c r="LPD859" s="396"/>
      <c r="LPE859" s="396"/>
      <c r="LPF859" s="396"/>
      <c r="LPG859" s="396"/>
      <c r="LPH859" s="396"/>
      <c r="LPI859" s="396"/>
      <c r="LPJ859" s="396"/>
      <c r="LPK859" s="396"/>
      <c r="LPL859" s="396"/>
      <c r="LPM859" s="396"/>
      <c r="LPN859" s="396"/>
      <c r="LPO859" s="396"/>
      <c r="LPP859" s="396"/>
      <c r="LPQ859" s="396"/>
      <c r="LPR859" s="396"/>
      <c r="LPS859" s="396"/>
      <c r="LPT859" s="396"/>
      <c r="LPU859" s="396"/>
      <c r="LPV859" s="396"/>
      <c r="LPW859" s="396"/>
      <c r="LPX859" s="396"/>
      <c r="LPY859" s="396"/>
      <c r="LPZ859" s="396"/>
      <c r="LQA859" s="396"/>
      <c r="LQB859" s="396"/>
      <c r="LQC859" s="396"/>
      <c r="LQD859" s="396"/>
      <c r="LQE859" s="396"/>
      <c r="LQF859" s="396"/>
      <c r="LQG859" s="396"/>
      <c r="LQH859" s="396"/>
      <c r="LQI859" s="396"/>
      <c r="LQJ859" s="396"/>
      <c r="LQK859" s="396"/>
      <c r="LQL859" s="396"/>
      <c r="LQM859" s="396"/>
      <c r="LQN859" s="396"/>
      <c r="LQO859" s="396"/>
      <c r="LQP859" s="396"/>
      <c r="LQQ859" s="396"/>
      <c r="LQR859" s="396"/>
      <c r="LQS859" s="396"/>
      <c r="LQT859" s="396"/>
      <c r="LQU859" s="396"/>
      <c r="LQV859" s="396"/>
      <c r="LQW859" s="396"/>
      <c r="LQX859" s="396"/>
      <c r="LQY859" s="396"/>
      <c r="LQZ859" s="396"/>
      <c r="LRA859" s="396"/>
      <c r="LRB859" s="396"/>
      <c r="LRC859" s="396"/>
      <c r="LRD859" s="396"/>
      <c r="LRE859" s="396"/>
      <c r="LRF859" s="396"/>
      <c r="LRG859" s="396"/>
      <c r="LRH859" s="396"/>
      <c r="LRI859" s="396"/>
      <c r="LRJ859" s="396"/>
      <c r="LRK859" s="396"/>
      <c r="LRL859" s="396"/>
      <c r="LRM859" s="396"/>
      <c r="LRN859" s="396"/>
      <c r="LRO859" s="396"/>
      <c r="LRP859" s="396"/>
      <c r="LRQ859" s="396"/>
      <c r="LRR859" s="396"/>
      <c r="LRS859" s="396"/>
      <c r="LRT859" s="396"/>
      <c r="LRU859" s="396"/>
      <c r="LRV859" s="396"/>
      <c r="LRW859" s="396"/>
      <c r="LRX859" s="396"/>
      <c r="LRY859" s="396"/>
      <c r="LRZ859" s="396"/>
      <c r="LSA859" s="396"/>
      <c r="LSB859" s="396"/>
      <c r="LSC859" s="396"/>
      <c r="LSD859" s="396"/>
      <c r="LSE859" s="396"/>
      <c r="LSF859" s="396"/>
      <c r="LSG859" s="396"/>
      <c r="LSH859" s="396"/>
      <c r="LSI859" s="396"/>
      <c r="LSJ859" s="396"/>
      <c r="LSK859" s="396"/>
      <c r="LSL859" s="396"/>
      <c r="LSM859" s="396"/>
      <c r="LSN859" s="396"/>
      <c r="LSO859" s="396"/>
      <c r="LSP859" s="396"/>
      <c r="LSQ859" s="396"/>
      <c r="LSR859" s="396"/>
      <c r="LSS859" s="396"/>
      <c r="LST859" s="396"/>
      <c r="LSU859" s="396"/>
      <c r="LSV859" s="396"/>
      <c r="LSW859" s="396"/>
      <c r="LSX859" s="396"/>
      <c r="LSY859" s="396"/>
      <c r="LSZ859" s="396"/>
      <c r="LTA859" s="396"/>
      <c r="LTB859" s="396"/>
      <c r="LTC859" s="396"/>
      <c r="LTD859" s="396"/>
      <c r="LTE859" s="396"/>
      <c r="LTF859" s="396"/>
      <c r="LTG859" s="396"/>
      <c r="LTH859" s="396"/>
      <c r="LTI859" s="396"/>
      <c r="LTJ859" s="396"/>
      <c r="LTK859" s="396"/>
      <c r="LTL859" s="396"/>
      <c r="LTM859" s="396"/>
      <c r="LTN859" s="396"/>
      <c r="LTO859" s="396"/>
      <c r="LTP859" s="396"/>
      <c r="LTQ859" s="396"/>
      <c r="LTR859" s="396"/>
      <c r="LTS859" s="396"/>
      <c r="LTT859" s="396"/>
      <c r="LTU859" s="396"/>
      <c r="LTV859" s="396"/>
      <c r="LTW859" s="396"/>
      <c r="LTX859" s="396"/>
      <c r="LTY859" s="396"/>
      <c r="LTZ859" s="396"/>
      <c r="LUA859" s="396"/>
      <c r="LUB859" s="396"/>
      <c r="LUC859" s="396"/>
      <c r="LUD859" s="396"/>
      <c r="LUE859" s="396"/>
      <c r="LUF859" s="396"/>
      <c r="LUG859" s="396"/>
      <c r="LUH859" s="396"/>
      <c r="LUI859" s="396"/>
      <c r="LUJ859" s="396"/>
      <c r="LUK859" s="396"/>
      <c r="LUL859" s="396"/>
      <c r="LUM859" s="396"/>
      <c r="LUN859" s="396"/>
      <c r="LUO859" s="396"/>
      <c r="LUP859" s="396"/>
      <c r="LUQ859" s="396"/>
      <c r="LUR859" s="396"/>
      <c r="LUS859" s="396"/>
      <c r="LUT859" s="396"/>
      <c r="LUU859" s="396"/>
      <c r="LUV859" s="396"/>
      <c r="LUW859" s="396"/>
      <c r="LUX859" s="396"/>
      <c r="LUY859" s="396"/>
      <c r="LUZ859" s="396"/>
      <c r="LVA859" s="396"/>
      <c r="LVB859" s="396"/>
      <c r="LVC859" s="396"/>
      <c r="LVD859" s="396"/>
      <c r="LVE859" s="396"/>
      <c r="LVF859" s="396"/>
      <c r="LVG859" s="396"/>
      <c r="LVH859" s="396"/>
      <c r="LVI859" s="396"/>
      <c r="LVJ859" s="396"/>
      <c r="LVK859" s="396"/>
      <c r="LVL859" s="396"/>
      <c r="LVM859" s="396"/>
      <c r="LVN859" s="396"/>
      <c r="LVO859" s="396"/>
      <c r="LVP859" s="396"/>
      <c r="LVQ859" s="396"/>
      <c r="LVR859" s="396"/>
      <c r="LVS859" s="396"/>
      <c r="LVT859" s="396"/>
      <c r="LVU859" s="396"/>
      <c r="LVV859" s="396"/>
      <c r="LVW859" s="396"/>
      <c r="LVX859" s="396"/>
      <c r="LVY859" s="396"/>
      <c r="LVZ859" s="396"/>
      <c r="LWA859" s="396"/>
      <c r="LWB859" s="396"/>
      <c r="LWC859" s="396"/>
      <c r="LWD859" s="396"/>
      <c r="LWE859" s="396"/>
      <c r="LWF859" s="396"/>
      <c r="LWG859" s="396"/>
      <c r="LWH859" s="396"/>
      <c r="LWI859" s="396"/>
      <c r="LWJ859" s="396"/>
      <c r="LWK859" s="396"/>
      <c r="LWL859" s="396"/>
      <c r="LWM859" s="396"/>
      <c r="LWN859" s="396"/>
      <c r="LWO859" s="396"/>
      <c r="LWP859" s="396"/>
      <c r="LWQ859" s="396"/>
      <c r="LWR859" s="396"/>
      <c r="LWS859" s="396"/>
      <c r="LWT859" s="396"/>
      <c r="LWU859" s="396"/>
      <c r="LWV859" s="396"/>
      <c r="LWW859" s="396"/>
      <c r="LWX859" s="396"/>
      <c r="LWY859" s="396"/>
      <c r="LWZ859" s="396"/>
      <c r="LXA859" s="396"/>
      <c r="LXB859" s="396"/>
      <c r="LXC859" s="396"/>
      <c r="LXD859" s="396"/>
      <c r="LXE859" s="396"/>
      <c r="LXF859" s="396"/>
      <c r="LXG859" s="396"/>
      <c r="LXH859" s="396"/>
      <c r="LXI859" s="396"/>
      <c r="LXJ859" s="396"/>
      <c r="LXK859" s="396"/>
      <c r="LXL859" s="396"/>
      <c r="LXM859" s="396"/>
      <c r="LXN859" s="396"/>
      <c r="LXO859" s="396"/>
      <c r="LXP859" s="396"/>
      <c r="LXQ859" s="396"/>
      <c r="LXR859" s="396"/>
      <c r="LXS859" s="396"/>
      <c r="LXT859" s="396"/>
      <c r="LXU859" s="396"/>
      <c r="LXV859" s="396"/>
      <c r="LXW859" s="396"/>
      <c r="LXX859" s="396"/>
      <c r="LXY859" s="396"/>
      <c r="LXZ859" s="396"/>
      <c r="LYA859" s="396"/>
      <c r="LYB859" s="396"/>
      <c r="LYC859" s="396"/>
      <c r="LYD859" s="396"/>
      <c r="LYE859" s="396"/>
      <c r="LYF859" s="396"/>
      <c r="LYG859" s="396"/>
      <c r="LYH859" s="396"/>
      <c r="LYI859" s="396"/>
      <c r="LYJ859" s="396"/>
      <c r="LYK859" s="396"/>
      <c r="LYL859" s="396"/>
      <c r="LYM859" s="396"/>
      <c r="LYN859" s="396"/>
      <c r="LYO859" s="396"/>
      <c r="LYP859" s="396"/>
      <c r="LYQ859" s="396"/>
      <c r="LYR859" s="396"/>
      <c r="LYS859" s="396"/>
      <c r="LYT859" s="396"/>
      <c r="LYU859" s="396"/>
      <c r="LYV859" s="396"/>
      <c r="LYW859" s="396"/>
      <c r="LYX859" s="396"/>
      <c r="LYY859" s="396"/>
      <c r="LYZ859" s="396"/>
      <c r="LZA859" s="396"/>
      <c r="LZB859" s="396"/>
      <c r="LZC859" s="396"/>
      <c r="LZD859" s="396"/>
      <c r="LZE859" s="396"/>
      <c r="LZF859" s="396"/>
      <c r="LZG859" s="396"/>
      <c r="LZH859" s="396"/>
      <c r="LZI859" s="396"/>
      <c r="LZJ859" s="396"/>
      <c r="LZK859" s="396"/>
      <c r="LZL859" s="396"/>
      <c r="LZM859" s="396"/>
      <c r="LZN859" s="396"/>
      <c r="LZO859" s="396"/>
      <c r="LZP859" s="396"/>
      <c r="LZQ859" s="396"/>
      <c r="LZR859" s="396"/>
      <c r="LZS859" s="396"/>
      <c r="LZT859" s="396"/>
      <c r="LZU859" s="396"/>
      <c r="LZV859" s="396"/>
      <c r="LZW859" s="396"/>
      <c r="LZX859" s="396"/>
      <c r="LZY859" s="396"/>
      <c r="LZZ859" s="396"/>
      <c r="MAA859" s="396"/>
      <c r="MAB859" s="396"/>
      <c r="MAC859" s="396"/>
      <c r="MAD859" s="396"/>
      <c r="MAE859" s="396"/>
      <c r="MAF859" s="396"/>
      <c r="MAG859" s="396"/>
      <c r="MAH859" s="396"/>
      <c r="MAI859" s="396"/>
      <c r="MAJ859" s="396"/>
      <c r="MAK859" s="396"/>
      <c r="MAL859" s="396"/>
      <c r="MAM859" s="396"/>
      <c r="MAN859" s="396"/>
      <c r="MAO859" s="396"/>
      <c r="MAP859" s="396"/>
      <c r="MAQ859" s="396"/>
      <c r="MAR859" s="396"/>
      <c r="MAS859" s="396"/>
      <c r="MAT859" s="396"/>
      <c r="MAU859" s="396"/>
      <c r="MAV859" s="396"/>
      <c r="MAW859" s="396"/>
      <c r="MAX859" s="396"/>
      <c r="MAY859" s="396"/>
      <c r="MAZ859" s="396"/>
      <c r="MBA859" s="396"/>
      <c r="MBB859" s="396"/>
      <c r="MBC859" s="396"/>
      <c r="MBD859" s="396"/>
      <c r="MBE859" s="396"/>
      <c r="MBF859" s="396"/>
      <c r="MBG859" s="396"/>
      <c r="MBH859" s="396"/>
      <c r="MBI859" s="396"/>
      <c r="MBJ859" s="396"/>
      <c r="MBK859" s="396"/>
      <c r="MBL859" s="396"/>
      <c r="MBM859" s="396"/>
      <c r="MBN859" s="396"/>
      <c r="MBO859" s="396"/>
      <c r="MBP859" s="396"/>
      <c r="MBQ859" s="396"/>
      <c r="MBR859" s="396"/>
      <c r="MBS859" s="396"/>
      <c r="MBT859" s="396"/>
      <c r="MBU859" s="396"/>
      <c r="MBV859" s="396"/>
      <c r="MBW859" s="396"/>
      <c r="MBX859" s="396"/>
      <c r="MBY859" s="396"/>
      <c r="MBZ859" s="396"/>
      <c r="MCA859" s="396"/>
      <c r="MCB859" s="396"/>
      <c r="MCC859" s="396"/>
      <c r="MCD859" s="396"/>
      <c r="MCE859" s="396"/>
      <c r="MCF859" s="396"/>
      <c r="MCG859" s="396"/>
      <c r="MCH859" s="396"/>
      <c r="MCI859" s="396"/>
      <c r="MCJ859" s="396"/>
      <c r="MCK859" s="396"/>
      <c r="MCL859" s="396"/>
      <c r="MCM859" s="396"/>
      <c r="MCN859" s="396"/>
      <c r="MCO859" s="396"/>
      <c r="MCP859" s="396"/>
      <c r="MCQ859" s="396"/>
      <c r="MCR859" s="396"/>
      <c r="MCS859" s="396"/>
      <c r="MCT859" s="396"/>
      <c r="MCU859" s="396"/>
      <c r="MCV859" s="396"/>
      <c r="MCW859" s="396"/>
      <c r="MCX859" s="396"/>
      <c r="MCY859" s="396"/>
      <c r="MCZ859" s="396"/>
      <c r="MDA859" s="396"/>
      <c r="MDB859" s="396"/>
      <c r="MDC859" s="396"/>
      <c r="MDD859" s="396"/>
      <c r="MDE859" s="396"/>
      <c r="MDF859" s="396"/>
      <c r="MDG859" s="396"/>
      <c r="MDH859" s="396"/>
      <c r="MDI859" s="396"/>
      <c r="MDJ859" s="396"/>
      <c r="MDK859" s="396"/>
      <c r="MDL859" s="396"/>
      <c r="MDM859" s="396"/>
      <c r="MDN859" s="396"/>
      <c r="MDO859" s="396"/>
      <c r="MDP859" s="396"/>
      <c r="MDQ859" s="396"/>
      <c r="MDR859" s="396"/>
      <c r="MDS859" s="396"/>
      <c r="MDT859" s="396"/>
      <c r="MDU859" s="396"/>
      <c r="MDV859" s="396"/>
      <c r="MDW859" s="396"/>
      <c r="MDX859" s="396"/>
      <c r="MDY859" s="396"/>
      <c r="MDZ859" s="396"/>
      <c r="MEA859" s="396"/>
      <c r="MEB859" s="396"/>
      <c r="MEC859" s="396"/>
      <c r="MED859" s="396"/>
      <c r="MEE859" s="396"/>
      <c r="MEF859" s="396"/>
      <c r="MEG859" s="396"/>
      <c r="MEH859" s="396"/>
      <c r="MEI859" s="396"/>
      <c r="MEJ859" s="396"/>
      <c r="MEK859" s="396"/>
      <c r="MEL859" s="396"/>
      <c r="MEM859" s="396"/>
      <c r="MEN859" s="396"/>
      <c r="MEO859" s="396"/>
      <c r="MEP859" s="396"/>
      <c r="MEQ859" s="396"/>
      <c r="MER859" s="396"/>
      <c r="MES859" s="396"/>
      <c r="MET859" s="396"/>
      <c r="MEU859" s="396"/>
      <c r="MEV859" s="396"/>
      <c r="MEW859" s="396"/>
      <c r="MEX859" s="396"/>
      <c r="MEY859" s="396"/>
      <c r="MEZ859" s="396"/>
      <c r="MFA859" s="396"/>
      <c r="MFB859" s="396"/>
      <c r="MFC859" s="396"/>
      <c r="MFD859" s="396"/>
      <c r="MFE859" s="396"/>
      <c r="MFF859" s="396"/>
      <c r="MFG859" s="396"/>
      <c r="MFH859" s="396"/>
      <c r="MFI859" s="396"/>
      <c r="MFJ859" s="396"/>
      <c r="MFK859" s="396"/>
      <c r="MFL859" s="396"/>
      <c r="MFM859" s="396"/>
      <c r="MFN859" s="396"/>
      <c r="MFO859" s="396"/>
      <c r="MFP859" s="396"/>
      <c r="MFQ859" s="396"/>
      <c r="MFR859" s="396"/>
      <c r="MFS859" s="396"/>
      <c r="MFT859" s="396"/>
      <c r="MFU859" s="396"/>
      <c r="MFV859" s="396"/>
      <c r="MFW859" s="396"/>
      <c r="MFX859" s="396"/>
      <c r="MFY859" s="396"/>
      <c r="MFZ859" s="396"/>
      <c r="MGA859" s="396"/>
      <c r="MGB859" s="396"/>
      <c r="MGC859" s="396"/>
      <c r="MGD859" s="396"/>
      <c r="MGE859" s="396"/>
      <c r="MGF859" s="396"/>
      <c r="MGG859" s="396"/>
      <c r="MGH859" s="396"/>
      <c r="MGI859" s="396"/>
      <c r="MGJ859" s="396"/>
      <c r="MGK859" s="396"/>
      <c r="MGL859" s="396"/>
      <c r="MGM859" s="396"/>
      <c r="MGN859" s="396"/>
      <c r="MGO859" s="396"/>
      <c r="MGP859" s="396"/>
      <c r="MGQ859" s="396"/>
      <c r="MGR859" s="396"/>
      <c r="MGS859" s="396"/>
      <c r="MGT859" s="396"/>
      <c r="MGU859" s="396"/>
      <c r="MGV859" s="396"/>
      <c r="MGW859" s="396"/>
      <c r="MGX859" s="396"/>
      <c r="MGY859" s="396"/>
      <c r="MGZ859" s="396"/>
      <c r="MHA859" s="396"/>
      <c r="MHB859" s="396"/>
      <c r="MHC859" s="396"/>
      <c r="MHD859" s="396"/>
      <c r="MHE859" s="396"/>
      <c r="MHF859" s="396"/>
      <c r="MHG859" s="396"/>
      <c r="MHH859" s="396"/>
      <c r="MHI859" s="396"/>
      <c r="MHJ859" s="396"/>
      <c r="MHK859" s="396"/>
      <c r="MHL859" s="396"/>
      <c r="MHM859" s="396"/>
      <c r="MHN859" s="396"/>
      <c r="MHO859" s="396"/>
      <c r="MHP859" s="396"/>
      <c r="MHQ859" s="396"/>
      <c r="MHR859" s="396"/>
      <c r="MHS859" s="396"/>
      <c r="MHT859" s="396"/>
      <c r="MHU859" s="396"/>
      <c r="MHV859" s="396"/>
      <c r="MHW859" s="396"/>
      <c r="MHX859" s="396"/>
      <c r="MHY859" s="396"/>
      <c r="MHZ859" s="396"/>
      <c r="MIA859" s="396"/>
      <c r="MIB859" s="396"/>
      <c r="MIC859" s="396"/>
      <c r="MID859" s="396"/>
      <c r="MIE859" s="396"/>
      <c r="MIF859" s="396"/>
      <c r="MIG859" s="396"/>
      <c r="MIH859" s="396"/>
      <c r="MII859" s="396"/>
      <c r="MIJ859" s="396"/>
      <c r="MIK859" s="396"/>
      <c r="MIL859" s="396"/>
      <c r="MIM859" s="396"/>
      <c r="MIN859" s="396"/>
      <c r="MIO859" s="396"/>
      <c r="MIP859" s="396"/>
      <c r="MIQ859" s="396"/>
      <c r="MIR859" s="396"/>
      <c r="MIS859" s="396"/>
      <c r="MIT859" s="396"/>
      <c r="MIU859" s="396"/>
      <c r="MIV859" s="396"/>
      <c r="MIW859" s="396"/>
      <c r="MIX859" s="396"/>
      <c r="MIY859" s="396"/>
      <c r="MIZ859" s="396"/>
      <c r="MJA859" s="396"/>
      <c r="MJB859" s="396"/>
      <c r="MJC859" s="396"/>
      <c r="MJD859" s="396"/>
      <c r="MJE859" s="396"/>
      <c r="MJF859" s="396"/>
      <c r="MJG859" s="396"/>
      <c r="MJH859" s="396"/>
      <c r="MJI859" s="396"/>
      <c r="MJJ859" s="396"/>
      <c r="MJK859" s="396"/>
      <c r="MJL859" s="396"/>
      <c r="MJM859" s="396"/>
      <c r="MJN859" s="396"/>
      <c r="MJO859" s="396"/>
      <c r="MJP859" s="396"/>
      <c r="MJQ859" s="396"/>
      <c r="MJR859" s="396"/>
      <c r="MJS859" s="396"/>
      <c r="MJT859" s="396"/>
      <c r="MJU859" s="396"/>
      <c r="MJV859" s="396"/>
      <c r="MJW859" s="396"/>
      <c r="MJX859" s="396"/>
      <c r="MJY859" s="396"/>
      <c r="MJZ859" s="396"/>
      <c r="MKA859" s="396"/>
      <c r="MKB859" s="396"/>
      <c r="MKC859" s="396"/>
      <c r="MKD859" s="396"/>
      <c r="MKE859" s="396"/>
      <c r="MKF859" s="396"/>
      <c r="MKG859" s="396"/>
      <c r="MKH859" s="396"/>
      <c r="MKI859" s="396"/>
      <c r="MKJ859" s="396"/>
      <c r="MKK859" s="396"/>
      <c r="MKL859" s="396"/>
      <c r="MKM859" s="396"/>
      <c r="MKN859" s="396"/>
      <c r="MKO859" s="396"/>
      <c r="MKP859" s="396"/>
      <c r="MKQ859" s="396"/>
      <c r="MKR859" s="396"/>
      <c r="MKS859" s="396"/>
      <c r="MKT859" s="396"/>
      <c r="MKU859" s="396"/>
      <c r="MKV859" s="396"/>
      <c r="MKW859" s="396"/>
      <c r="MKX859" s="396"/>
      <c r="MKY859" s="396"/>
      <c r="MKZ859" s="396"/>
      <c r="MLA859" s="396"/>
      <c r="MLB859" s="396"/>
      <c r="MLC859" s="396"/>
      <c r="MLD859" s="396"/>
      <c r="MLE859" s="396"/>
      <c r="MLF859" s="396"/>
      <c r="MLG859" s="396"/>
      <c r="MLH859" s="396"/>
      <c r="MLI859" s="396"/>
      <c r="MLJ859" s="396"/>
      <c r="MLK859" s="396"/>
      <c r="MLL859" s="396"/>
      <c r="MLM859" s="396"/>
      <c r="MLN859" s="396"/>
      <c r="MLO859" s="396"/>
      <c r="MLP859" s="396"/>
      <c r="MLQ859" s="396"/>
      <c r="MLR859" s="396"/>
      <c r="MLS859" s="396"/>
      <c r="MLT859" s="396"/>
      <c r="MLU859" s="396"/>
      <c r="MLV859" s="396"/>
      <c r="MLW859" s="396"/>
      <c r="MLX859" s="396"/>
      <c r="MLY859" s="396"/>
      <c r="MLZ859" s="396"/>
      <c r="MMA859" s="396"/>
      <c r="MMB859" s="396"/>
      <c r="MMC859" s="396"/>
      <c r="MMD859" s="396"/>
      <c r="MME859" s="396"/>
      <c r="MMF859" s="396"/>
      <c r="MMG859" s="396"/>
      <c r="MMH859" s="396"/>
      <c r="MMI859" s="396"/>
      <c r="MMJ859" s="396"/>
      <c r="MMK859" s="396"/>
      <c r="MML859" s="396"/>
      <c r="MMM859" s="396"/>
      <c r="MMN859" s="396"/>
      <c r="MMO859" s="396"/>
      <c r="MMP859" s="396"/>
      <c r="MMQ859" s="396"/>
      <c r="MMR859" s="396"/>
      <c r="MMS859" s="396"/>
      <c r="MMT859" s="396"/>
      <c r="MMU859" s="396"/>
      <c r="MMV859" s="396"/>
      <c r="MMW859" s="396"/>
      <c r="MMX859" s="396"/>
      <c r="MMY859" s="396"/>
      <c r="MMZ859" s="396"/>
      <c r="MNA859" s="396"/>
      <c r="MNB859" s="396"/>
      <c r="MNC859" s="396"/>
      <c r="MND859" s="396"/>
      <c r="MNE859" s="396"/>
      <c r="MNF859" s="396"/>
      <c r="MNG859" s="396"/>
      <c r="MNH859" s="396"/>
      <c r="MNI859" s="396"/>
      <c r="MNJ859" s="396"/>
      <c r="MNK859" s="396"/>
      <c r="MNL859" s="396"/>
      <c r="MNM859" s="396"/>
      <c r="MNN859" s="396"/>
      <c r="MNO859" s="396"/>
      <c r="MNP859" s="396"/>
      <c r="MNQ859" s="396"/>
      <c r="MNR859" s="396"/>
      <c r="MNS859" s="396"/>
      <c r="MNT859" s="396"/>
      <c r="MNU859" s="396"/>
      <c r="MNV859" s="396"/>
      <c r="MNW859" s="396"/>
      <c r="MNX859" s="396"/>
      <c r="MNY859" s="396"/>
      <c r="MNZ859" s="396"/>
      <c r="MOA859" s="396"/>
      <c r="MOB859" s="396"/>
      <c r="MOC859" s="396"/>
      <c r="MOD859" s="396"/>
      <c r="MOE859" s="396"/>
      <c r="MOF859" s="396"/>
      <c r="MOG859" s="396"/>
      <c r="MOH859" s="396"/>
      <c r="MOI859" s="396"/>
      <c r="MOJ859" s="396"/>
      <c r="MOK859" s="396"/>
      <c r="MOL859" s="396"/>
      <c r="MOM859" s="396"/>
      <c r="MON859" s="396"/>
      <c r="MOO859" s="396"/>
      <c r="MOP859" s="396"/>
      <c r="MOQ859" s="396"/>
      <c r="MOR859" s="396"/>
      <c r="MOS859" s="396"/>
      <c r="MOT859" s="396"/>
      <c r="MOU859" s="396"/>
      <c r="MOV859" s="396"/>
      <c r="MOW859" s="396"/>
      <c r="MOX859" s="396"/>
      <c r="MOY859" s="396"/>
      <c r="MOZ859" s="396"/>
      <c r="MPA859" s="396"/>
      <c r="MPB859" s="396"/>
      <c r="MPC859" s="396"/>
      <c r="MPD859" s="396"/>
      <c r="MPE859" s="396"/>
      <c r="MPF859" s="396"/>
      <c r="MPG859" s="396"/>
      <c r="MPH859" s="396"/>
      <c r="MPI859" s="396"/>
      <c r="MPJ859" s="396"/>
      <c r="MPK859" s="396"/>
      <c r="MPL859" s="396"/>
      <c r="MPM859" s="396"/>
      <c r="MPN859" s="396"/>
      <c r="MPO859" s="396"/>
      <c r="MPP859" s="396"/>
      <c r="MPQ859" s="396"/>
      <c r="MPR859" s="396"/>
      <c r="MPS859" s="396"/>
      <c r="MPT859" s="396"/>
      <c r="MPU859" s="396"/>
      <c r="MPV859" s="396"/>
      <c r="MPW859" s="396"/>
      <c r="MPX859" s="396"/>
      <c r="MPY859" s="396"/>
      <c r="MPZ859" s="396"/>
      <c r="MQA859" s="396"/>
      <c r="MQB859" s="396"/>
      <c r="MQC859" s="396"/>
      <c r="MQD859" s="396"/>
      <c r="MQE859" s="396"/>
      <c r="MQF859" s="396"/>
      <c r="MQG859" s="396"/>
      <c r="MQH859" s="396"/>
      <c r="MQI859" s="396"/>
      <c r="MQJ859" s="396"/>
      <c r="MQK859" s="396"/>
      <c r="MQL859" s="396"/>
      <c r="MQM859" s="396"/>
      <c r="MQN859" s="396"/>
      <c r="MQO859" s="396"/>
      <c r="MQP859" s="396"/>
      <c r="MQQ859" s="396"/>
      <c r="MQR859" s="396"/>
      <c r="MQS859" s="396"/>
      <c r="MQT859" s="396"/>
      <c r="MQU859" s="396"/>
      <c r="MQV859" s="396"/>
      <c r="MQW859" s="396"/>
      <c r="MQX859" s="396"/>
      <c r="MQY859" s="396"/>
      <c r="MQZ859" s="396"/>
      <c r="MRA859" s="396"/>
      <c r="MRB859" s="396"/>
      <c r="MRC859" s="396"/>
      <c r="MRD859" s="396"/>
      <c r="MRE859" s="396"/>
      <c r="MRF859" s="396"/>
      <c r="MRG859" s="396"/>
      <c r="MRH859" s="396"/>
      <c r="MRI859" s="396"/>
      <c r="MRJ859" s="396"/>
      <c r="MRK859" s="396"/>
      <c r="MRL859" s="396"/>
      <c r="MRM859" s="396"/>
      <c r="MRN859" s="396"/>
      <c r="MRO859" s="396"/>
      <c r="MRP859" s="396"/>
      <c r="MRQ859" s="396"/>
      <c r="MRR859" s="396"/>
      <c r="MRS859" s="396"/>
      <c r="MRT859" s="396"/>
      <c r="MRU859" s="396"/>
      <c r="MRV859" s="396"/>
      <c r="MRW859" s="396"/>
      <c r="MRX859" s="396"/>
      <c r="MRY859" s="396"/>
      <c r="MRZ859" s="396"/>
      <c r="MSA859" s="396"/>
      <c r="MSB859" s="396"/>
      <c r="MSC859" s="396"/>
      <c r="MSD859" s="396"/>
      <c r="MSE859" s="396"/>
      <c r="MSF859" s="396"/>
      <c r="MSG859" s="396"/>
      <c r="MSH859" s="396"/>
      <c r="MSI859" s="396"/>
      <c r="MSJ859" s="396"/>
      <c r="MSK859" s="396"/>
      <c r="MSL859" s="396"/>
      <c r="MSM859" s="396"/>
      <c r="MSN859" s="396"/>
      <c r="MSO859" s="396"/>
      <c r="MSP859" s="396"/>
      <c r="MSQ859" s="396"/>
      <c r="MSR859" s="396"/>
      <c r="MSS859" s="396"/>
      <c r="MST859" s="396"/>
      <c r="MSU859" s="396"/>
      <c r="MSV859" s="396"/>
      <c r="MSW859" s="396"/>
      <c r="MSX859" s="396"/>
      <c r="MSY859" s="396"/>
      <c r="MSZ859" s="396"/>
      <c r="MTA859" s="396"/>
      <c r="MTB859" s="396"/>
      <c r="MTC859" s="396"/>
      <c r="MTD859" s="396"/>
      <c r="MTE859" s="396"/>
      <c r="MTF859" s="396"/>
      <c r="MTG859" s="396"/>
      <c r="MTH859" s="396"/>
      <c r="MTI859" s="396"/>
      <c r="MTJ859" s="396"/>
      <c r="MTK859" s="396"/>
      <c r="MTL859" s="396"/>
      <c r="MTM859" s="396"/>
      <c r="MTN859" s="396"/>
      <c r="MTO859" s="396"/>
      <c r="MTP859" s="396"/>
      <c r="MTQ859" s="396"/>
      <c r="MTR859" s="396"/>
      <c r="MTS859" s="396"/>
      <c r="MTT859" s="396"/>
      <c r="MTU859" s="396"/>
      <c r="MTV859" s="396"/>
      <c r="MTW859" s="396"/>
      <c r="MTX859" s="396"/>
      <c r="MTY859" s="396"/>
      <c r="MTZ859" s="396"/>
      <c r="MUA859" s="396"/>
      <c r="MUB859" s="396"/>
      <c r="MUC859" s="396"/>
      <c r="MUD859" s="396"/>
      <c r="MUE859" s="396"/>
      <c r="MUF859" s="396"/>
      <c r="MUG859" s="396"/>
      <c r="MUH859" s="396"/>
      <c r="MUI859" s="396"/>
      <c r="MUJ859" s="396"/>
      <c r="MUK859" s="396"/>
      <c r="MUL859" s="396"/>
      <c r="MUM859" s="396"/>
      <c r="MUN859" s="396"/>
      <c r="MUO859" s="396"/>
      <c r="MUP859" s="396"/>
      <c r="MUQ859" s="396"/>
      <c r="MUR859" s="396"/>
      <c r="MUS859" s="396"/>
      <c r="MUT859" s="396"/>
      <c r="MUU859" s="396"/>
      <c r="MUV859" s="396"/>
      <c r="MUW859" s="396"/>
      <c r="MUX859" s="396"/>
      <c r="MUY859" s="396"/>
      <c r="MUZ859" s="396"/>
      <c r="MVA859" s="396"/>
      <c r="MVB859" s="396"/>
      <c r="MVC859" s="396"/>
      <c r="MVD859" s="396"/>
      <c r="MVE859" s="396"/>
      <c r="MVF859" s="396"/>
      <c r="MVG859" s="396"/>
      <c r="MVH859" s="396"/>
      <c r="MVI859" s="396"/>
      <c r="MVJ859" s="396"/>
      <c r="MVK859" s="396"/>
      <c r="MVL859" s="396"/>
      <c r="MVM859" s="396"/>
      <c r="MVN859" s="396"/>
      <c r="MVO859" s="396"/>
      <c r="MVP859" s="396"/>
      <c r="MVQ859" s="396"/>
      <c r="MVR859" s="396"/>
      <c r="MVS859" s="396"/>
      <c r="MVT859" s="396"/>
      <c r="MVU859" s="396"/>
      <c r="MVV859" s="396"/>
      <c r="MVW859" s="396"/>
      <c r="MVX859" s="396"/>
      <c r="MVY859" s="396"/>
      <c r="MVZ859" s="396"/>
      <c r="MWA859" s="396"/>
      <c r="MWB859" s="396"/>
      <c r="MWC859" s="396"/>
      <c r="MWD859" s="396"/>
      <c r="MWE859" s="396"/>
      <c r="MWF859" s="396"/>
      <c r="MWG859" s="396"/>
      <c r="MWH859" s="396"/>
      <c r="MWI859" s="396"/>
      <c r="MWJ859" s="396"/>
      <c r="MWK859" s="396"/>
      <c r="MWL859" s="396"/>
      <c r="MWM859" s="396"/>
      <c r="MWN859" s="396"/>
      <c r="MWO859" s="396"/>
      <c r="MWP859" s="396"/>
      <c r="MWQ859" s="396"/>
      <c r="MWR859" s="396"/>
      <c r="MWS859" s="396"/>
      <c r="MWT859" s="396"/>
      <c r="MWU859" s="396"/>
      <c r="MWV859" s="396"/>
      <c r="MWW859" s="396"/>
      <c r="MWX859" s="396"/>
      <c r="MWY859" s="396"/>
      <c r="MWZ859" s="396"/>
      <c r="MXA859" s="396"/>
      <c r="MXB859" s="396"/>
      <c r="MXC859" s="396"/>
      <c r="MXD859" s="396"/>
      <c r="MXE859" s="396"/>
      <c r="MXF859" s="396"/>
      <c r="MXG859" s="396"/>
      <c r="MXH859" s="396"/>
      <c r="MXI859" s="396"/>
      <c r="MXJ859" s="396"/>
      <c r="MXK859" s="396"/>
      <c r="MXL859" s="396"/>
      <c r="MXM859" s="396"/>
      <c r="MXN859" s="396"/>
      <c r="MXO859" s="396"/>
      <c r="MXP859" s="396"/>
      <c r="MXQ859" s="396"/>
      <c r="MXR859" s="396"/>
      <c r="MXS859" s="396"/>
      <c r="MXT859" s="396"/>
      <c r="MXU859" s="396"/>
      <c r="MXV859" s="396"/>
      <c r="MXW859" s="396"/>
      <c r="MXX859" s="396"/>
      <c r="MXY859" s="396"/>
      <c r="MXZ859" s="396"/>
      <c r="MYA859" s="396"/>
      <c r="MYB859" s="396"/>
      <c r="MYC859" s="396"/>
      <c r="MYD859" s="396"/>
      <c r="MYE859" s="396"/>
      <c r="MYF859" s="396"/>
      <c r="MYG859" s="396"/>
      <c r="MYH859" s="396"/>
      <c r="MYI859" s="396"/>
      <c r="MYJ859" s="396"/>
      <c r="MYK859" s="396"/>
      <c r="MYL859" s="396"/>
      <c r="MYM859" s="396"/>
      <c r="MYN859" s="396"/>
      <c r="MYO859" s="396"/>
      <c r="MYP859" s="396"/>
      <c r="MYQ859" s="396"/>
      <c r="MYR859" s="396"/>
      <c r="MYS859" s="396"/>
      <c r="MYT859" s="396"/>
      <c r="MYU859" s="396"/>
      <c r="MYV859" s="396"/>
      <c r="MYW859" s="396"/>
      <c r="MYX859" s="396"/>
      <c r="MYY859" s="396"/>
      <c r="MYZ859" s="396"/>
      <c r="MZA859" s="396"/>
      <c r="MZB859" s="396"/>
      <c r="MZC859" s="396"/>
      <c r="MZD859" s="396"/>
      <c r="MZE859" s="396"/>
      <c r="MZF859" s="396"/>
      <c r="MZG859" s="396"/>
      <c r="MZH859" s="396"/>
      <c r="MZI859" s="396"/>
      <c r="MZJ859" s="396"/>
      <c r="MZK859" s="396"/>
      <c r="MZL859" s="396"/>
      <c r="MZM859" s="396"/>
      <c r="MZN859" s="396"/>
      <c r="MZO859" s="396"/>
      <c r="MZP859" s="396"/>
      <c r="MZQ859" s="396"/>
      <c r="MZR859" s="396"/>
      <c r="MZS859" s="396"/>
      <c r="MZT859" s="396"/>
      <c r="MZU859" s="396"/>
      <c r="MZV859" s="396"/>
      <c r="MZW859" s="396"/>
      <c r="MZX859" s="396"/>
      <c r="MZY859" s="396"/>
      <c r="MZZ859" s="396"/>
      <c r="NAA859" s="396"/>
      <c r="NAB859" s="396"/>
      <c r="NAC859" s="396"/>
      <c r="NAD859" s="396"/>
      <c r="NAE859" s="396"/>
      <c r="NAF859" s="396"/>
      <c r="NAG859" s="396"/>
      <c r="NAH859" s="396"/>
      <c r="NAI859" s="396"/>
      <c r="NAJ859" s="396"/>
      <c r="NAK859" s="396"/>
      <c r="NAL859" s="396"/>
      <c r="NAM859" s="396"/>
      <c r="NAN859" s="396"/>
      <c r="NAO859" s="396"/>
      <c r="NAP859" s="396"/>
      <c r="NAQ859" s="396"/>
      <c r="NAR859" s="396"/>
      <c r="NAS859" s="396"/>
      <c r="NAT859" s="396"/>
      <c r="NAU859" s="396"/>
      <c r="NAV859" s="396"/>
      <c r="NAW859" s="396"/>
      <c r="NAX859" s="396"/>
      <c r="NAY859" s="396"/>
      <c r="NAZ859" s="396"/>
      <c r="NBA859" s="396"/>
      <c r="NBB859" s="396"/>
      <c r="NBC859" s="396"/>
      <c r="NBD859" s="396"/>
      <c r="NBE859" s="396"/>
      <c r="NBF859" s="396"/>
      <c r="NBG859" s="396"/>
      <c r="NBH859" s="396"/>
      <c r="NBI859" s="396"/>
      <c r="NBJ859" s="396"/>
      <c r="NBK859" s="396"/>
      <c r="NBL859" s="396"/>
      <c r="NBM859" s="396"/>
      <c r="NBN859" s="396"/>
      <c r="NBO859" s="396"/>
      <c r="NBP859" s="396"/>
      <c r="NBQ859" s="396"/>
      <c r="NBR859" s="396"/>
      <c r="NBS859" s="396"/>
      <c r="NBT859" s="396"/>
      <c r="NBU859" s="396"/>
      <c r="NBV859" s="396"/>
      <c r="NBW859" s="396"/>
      <c r="NBX859" s="396"/>
      <c r="NBY859" s="396"/>
      <c r="NBZ859" s="396"/>
      <c r="NCA859" s="396"/>
      <c r="NCB859" s="396"/>
      <c r="NCC859" s="396"/>
      <c r="NCD859" s="396"/>
      <c r="NCE859" s="396"/>
      <c r="NCF859" s="396"/>
      <c r="NCG859" s="396"/>
      <c r="NCH859" s="396"/>
      <c r="NCI859" s="396"/>
      <c r="NCJ859" s="396"/>
      <c r="NCK859" s="396"/>
      <c r="NCL859" s="396"/>
      <c r="NCM859" s="396"/>
      <c r="NCN859" s="396"/>
      <c r="NCO859" s="396"/>
      <c r="NCP859" s="396"/>
      <c r="NCQ859" s="396"/>
      <c r="NCR859" s="396"/>
      <c r="NCS859" s="396"/>
      <c r="NCT859" s="396"/>
      <c r="NCU859" s="396"/>
      <c r="NCV859" s="396"/>
      <c r="NCW859" s="396"/>
      <c r="NCX859" s="396"/>
      <c r="NCY859" s="396"/>
      <c r="NCZ859" s="396"/>
      <c r="NDA859" s="396"/>
      <c r="NDB859" s="396"/>
      <c r="NDC859" s="396"/>
      <c r="NDD859" s="396"/>
      <c r="NDE859" s="396"/>
      <c r="NDF859" s="396"/>
      <c r="NDG859" s="396"/>
      <c r="NDH859" s="396"/>
      <c r="NDI859" s="396"/>
      <c r="NDJ859" s="396"/>
      <c r="NDK859" s="396"/>
      <c r="NDL859" s="396"/>
      <c r="NDM859" s="396"/>
      <c r="NDN859" s="396"/>
      <c r="NDO859" s="396"/>
      <c r="NDP859" s="396"/>
      <c r="NDQ859" s="396"/>
      <c r="NDR859" s="396"/>
      <c r="NDS859" s="396"/>
      <c r="NDT859" s="396"/>
      <c r="NDU859" s="396"/>
      <c r="NDV859" s="396"/>
      <c r="NDW859" s="396"/>
      <c r="NDX859" s="396"/>
      <c r="NDY859" s="396"/>
      <c r="NDZ859" s="396"/>
      <c r="NEA859" s="396"/>
      <c r="NEB859" s="396"/>
      <c r="NEC859" s="396"/>
      <c r="NED859" s="396"/>
      <c r="NEE859" s="396"/>
      <c r="NEF859" s="396"/>
      <c r="NEG859" s="396"/>
      <c r="NEH859" s="396"/>
      <c r="NEI859" s="396"/>
      <c r="NEJ859" s="396"/>
      <c r="NEK859" s="396"/>
      <c r="NEL859" s="396"/>
      <c r="NEM859" s="396"/>
      <c r="NEN859" s="396"/>
      <c r="NEO859" s="396"/>
      <c r="NEP859" s="396"/>
      <c r="NEQ859" s="396"/>
      <c r="NER859" s="396"/>
      <c r="NES859" s="396"/>
      <c r="NET859" s="396"/>
      <c r="NEU859" s="396"/>
      <c r="NEV859" s="396"/>
      <c r="NEW859" s="396"/>
      <c r="NEX859" s="396"/>
      <c r="NEY859" s="396"/>
      <c r="NEZ859" s="396"/>
      <c r="NFA859" s="396"/>
      <c r="NFB859" s="396"/>
      <c r="NFC859" s="396"/>
      <c r="NFD859" s="396"/>
      <c r="NFE859" s="396"/>
      <c r="NFF859" s="396"/>
      <c r="NFG859" s="396"/>
      <c r="NFH859" s="396"/>
      <c r="NFI859" s="396"/>
      <c r="NFJ859" s="396"/>
      <c r="NFK859" s="396"/>
      <c r="NFL859" s="396"/>
      <c r="NFM859" s="396"/>
      <c r="NFN859" s="396"/>
      <c r="NFO859" s="396"/>
      <c r="NFP859" s="396"/>
      <c r="NFQ859" s="396"/>
      <c r="NFR859" s="396"/>
      <c r="NFS859" s="396"/>
      <c r="NFT859" s="396"/>
      <c r="NFU859" s="396"/>
      <c r="NFV859" s="396"/>
      <c r="NFW859" s="396"/>
      <c r="NFX859" s="396"/>
      <c r="NFY859" s="396"/>
      <c r="NFZ859" s="396"/>
      <c r="NGA859" s="396"/>
      <c r="NGB859" s="396"/>
      <c r="NGC859" s="396"/>
      <c r="NGD859" s="396"/>
      <c r="NGE859" s="396"/>
      <c r="NGF859" s="396"/>
      <c r="NGG859" s="396"/>
      <c r="NGH859" s="396"/>
      <c r="NGI859" s="396"/>
      <c r="NGJ859" s="396"/>
      <c r="NGK859" s="396"/>
      <c r="NGL859" s="396"/>
      <c r="NGM859" s="396"/>
      <c r="NGN859" s="396"/>
      <c r="NGO859" s="396"/>
      <c r="NGP859" s="396"/>
      <c r="NGQ859" s="396"/>
      <c r="NGR859" s="396"/>
      <c r="NGS859" s="396"/>
      <c r="NGT859" s="396"/>
      <c r="NGU859" s="396"/>
      <c r="NGV859" s="396"/>
      <c r="NGW859" s="396"/>
      <c r="NGX859" s="396"/>
      <c r="NGY859" s="396"/>
      <c r="NGZ859" s="396"/>
      <c r="NHA859" s="396"/>
      <c r="NHB859" s="396"/>
      <c r="NHC859" s="396"/>
      <c r="NHD859" s="396"/>
      <c r="NHE859" s="396"/>
      <c r="NHF859" s="396"/>
      <c r="NHG859" s="396"/>
      <c r="NHH859" s="396"/>
      <c r="NHI859" s="396"/>
      <c r="NHJ859" s="396"/>
      <c r="NHK859" s="396"/>
      <c r="NHL859" s="396"/>
      <c r="NHM859" s="396"/>
      <c r="NHN859" s="396"/>
      <c r="NHO859" s="396"/>
      <c r="NHP859" s="396"/>
      <c r="NHQ859" s="396"/>
      <c r="NHR859" s="396"/>
      <c r="NHS859" s="396"/>
      <c r="NHT859" s="396"/>
      <c r="NHU859" s="396"/>
      <c r="NHV859" s="396"/>
      <c r="NHW859" s="396"/>
      <c r="NHX859" s="396"/>
      <c r="NHY859" s="396"/>
      <c r="NHZ859" s="396"/>
      <c r="NIA859" s="396"/>
      <c r="NIB859" s="396"/>
      <c r="NIC859" s="396"/>
      <c r="NID859" s="396"/>
      <c r="NIE859" s="396"/>
      <c r="NIF859" s="396"/>
      <c r="NIG859" s="396"/>
      <c r="NIH859" s="396"/>
      <c r="NII859" s="396"/>
      <c r="NIJ859" s="396"/>
      <c r="NIK859" s="396"/>
      <c r="NIL859" s="396"/>
      <c r="NIM859" s="396"/>
      <c r="NIN859" s="396"/>
      <c r="NIO859" s="396"/>
      <c r="NIP859" s="396"/>
      <c r="NIQ859" s="396"/>
      <c r="NIR859" s="396"/>
      <c r="NIS859" s="396"/>
      <c r="NIT859" s="396"/>
      <c r="NIU859" s="396"/>
      <c r="NIV859" s="396"/>
      <c r="NIW859" s="396"/>
      <c r="NIX859" s="396"/>
      <c r="NIY859" s="396"/>
      <c r="NIZ859" s="396"/>
      <c r="NJA859" s="396"/>
      <c r="NJB859" s="396"/>
      <c r="NJC859" s="396"/>
      <c r="NJD859" s="396"/>
      <c r="NJE859" s="396"/>
      <c r="NJF859" s="396"/>
      <c r="NJG859" s="396"/>
      <c r="NJH859" s="396"/>
      <c r="NJI859" s="396"/>
      <c r="NJJ859" s="396"/>
      <c r="NJK859" s="396"/>
      <c r="NJL859" s="396"/>
      <c r="NJM859" s="396"/>
      <c r="NJN859" s="396"/>
      <c r="NJO859" s="396"/>
      <c r="NJP859" s="396"/>
      <c r="NJQ859" s="396"/>
      <c r="NJR859" s="396"/>
      <c r="NJS859" s="396"/>
      <c r="NJT859" s="396"/>
      <c r="NJU859" s="396"/>
      <c r="NJV859" s="396"/>
      <c r="NJW859" s="396"/>
      <c r="NJX859" s="396"/>
      <c r="NJY859" s="396"/>
      <c r="NJZ859" s="396"/>
      <c r="NKA859" s="396"/>
      <c r="NKB859" s="396"/>
      <c r="NKC859" s="396"/>
      <c r="NKD859" s="396"/>
      <c r="NKE859" s="396"/>
      <c r="NKF859" s="396"/>
      <c r="NKG859" s="396"/>
      <c r="NKH859" s="396"/>
      <c r="NKI859" s="396"/>
      <c r="NKJ859" s="396"/>
      <c r="NKK859" s="396"/>
      <c r="NKL859" s="396"/>
      <c r="NKM859" s="396"/>
      <c r="NKN859" s="396"/>
      <c r="NKO859" s="396"/>
      <c r="NKP859" s="396"/>
      <c r="NKQ859" s="396"/>
      <c r="NKR859" s="396"/>
      <c r="NKS859" s="396"/>
      <c r="NKT859" s="396"/>
      <c r="NKU859" s="396"/>
      <c r="NKV859" s="396"/>
      <c r="NKW859" s="396"/>
      <c r="NKX859" s="396"/>
      <c r="NKY859" s="396"/>
      <c r="NKZ859" s="396"/>
      <c r="NLA859" s="396"/>
      <c r="NLB859" s="396"/>
      <c r="NLC859" s="396"/>
      <c r="NLD859" s="396"/>
      <c r="NLE859" s="396"/>
      <c r="NLF859" s="396"/>
      <c r="NLG859" s="396"/>
      <c r="NLH859" s="396"/>
      <c r="NLI859" s="396"/>
      <c r="NLJ859" s="396"/>
      <c r="NLK859" s="396"/>
      <c r="NLL859" s="396"/>
      <c r="NLM859" s="396"/>
      <c r="NLN859" s="396"/>
      <c r="NLO859" s="396"/>
      <c r="NLP859" s="396"/>
      <c r="NLQ859" s="396"/>
      <c r="NLR859" s="396"/>
      <c r="NLS859" s="396"/>
      <c r="NLT859" s="396"/>
      <c r="NLU859" s="396"/>
      <c r="NLV859" s="396"/>
      <c r="NLW859" s="396"/>
      <c r="NLX859" s="396"/>
      <c r="NLY859" s="396"/>
      <c r="NLZ859" s="396"/>
      <c r="NMA859" s="396"/>
      <c r="NMB859" s="396"/>
      <c r="NMC859" s="396"/>
      <c r="NMD859" s="396"/>
      <c r="NME859" s="396"/>
      <c r="NMF859" s="396"/>
      <c r="NMG859" s="396"/>
      <c r="NMH859" s="396"/>
      <c r="NMI859" s="396"/>
      <c r="NMJ859" s="396"/>
      <c r="NMK859" s="396"/>
      <c r="NML859" s="396"/>
      <c r="NMM859" s="396"/>
      <c r="NMN859" s="396"/>
      <c r="NMO859" s="396"/>
      <c r="NMP859" s="396"/>
      <c r="NMQ859" s="396"/>
      <c r="NMR859" s="396"/>
      <c r="NMS859" s="396"/>
      <c r="NMT859" s="396"/>
      <c r="NMU859" s="396"/>
      <c r="NMV859" s="396"/>
      <c r="NMW859" s="396"/>
      <c r="NMX859" s="396"/>
      <c r="NMY859" s="396"/>
      <c r="NMZ859" s="396"/>
      <c r="NNA859" s="396"/>
      <c r="NNB859" s="396"/>
      <c r="NNC859" s="396"/>
      <c r="NND859" s="396"/>
      <c r="NNE859" s="396"/>
      <c r="NNF859" s="396"/>
      <c r="NNG859" s="396"/>
      <c r="NNH859" s="396"/>
      <c r="NNI859" s="396"/>
      <c r="NNJ859" s="396"/>
      <c r="NNK859" s="396"/>
      <c r="NNL859" s="396"/>
      <c r="NNM859" s="396"/>
      <c r="NNN859" s="396"/>
      <c r="NNO859" s="396"/>
      <c r="NNP859" s="396"/>
      <c r="NNQ859" s="396"/>
      <c r="NNR859" s="396"/>
      <c r="NNS859" s="396"/>
      <c r="NNT859" s="396"/>
      <c r="NNU859" s="396"/>
      <c r="NNV859" s="396"/>
      <c r="NNW859" s="396"/>
      <c r="NNX859" s="396"/>
      <c r="NNY859" s="396"/>
      <c r="NNZ859" s="396"/>
      <c r="NOA859" s="396"/>
      <c r="NOB859" s="396"/>
      <c r="NOC859" s="396"/>
      <c r="NOD859" s="396"/>
      <c r="NOE859" s="396"/>
      <c r="NOF859" s="396"/>
      <c r="NOG859" s="396"/>
      <c r="NOH859" s="396"/>
      <c r="NOI859" s="396"/>
      <c r="NOJ859" s="396"/>
      <c r="NOK859" s="396"/>
      <c r="NOL859" s="396"/>
      <c r="NOM859" s="396"/>
      <c r="NON859" s="396"/>
      <c r="NOO859" s="396"/>
      <c r="NOP859" s="396"/>
      <c r="NOQ859" s="396"/>
      <c r="NOR859" s="396"/>
      <c r="NOS859" s="396"/>
      <c r="NOT859" s="396"/>
      <c r="NOU859" s="396"/>
      <c r="NOV859" s="396"/>
      <c r="NOW859" s="396"/>
      <c r="NOX859" s="396"/>
      <c r="NOY859" s="396"/>
      <c r="NOZ859" s="396"/>
      <c r="NPA859" s="396"/>
      <c r="NPB859" s="396"/>
      <c r="NPC859" s="396"/>
      <c r="NPD859" s="396"/>
      <c r="NPE859" s="396"/>
      <c r="NPF859" s="396"/>
      <c r="NPG859" s="396"/>
      <c r="NPH859" s="396"/>
      <c r="NPI859" s="396"/>
      <c r="NPJ859" s="396"/>
      <c r="NPK859" s="396"/>
      <c r="NPL859" s="396"/>
      <c r="NPM859" s="396"/>
      <c r="NPN859" s="396"/>
      <c r="NPO859" s="396"/>
      <c r="NPP859" s="396"/>
      <c r="NPQ859" s="396"/>
      <c r="NPR859" s="396"/>
      <c r="NPS859" s="396"/>
      <c r="NPT859" s="396"/>
      <c r="NPU859" s="396"/>
      <c r="NPV859" s="396"/>
      <c r="NPW859" s="396"/>
      <c r="NPX859" s="396"/>
      <c r="NPY859" s="396"/>
      <c r="NPZ859" s="396"/>
      <c r="NQA859" s="396"/>
      <c r="NQB859" s="396"/>
      <c r="NQC859" s="396"/>
      <c r="NQD859" s="396"/>
      <c r="NQE859" s="396"/>
      <c r="NQF859" s="396"/>
      <c r="NQG859" s="396"/>
      <c r="NQH859" s="396"/>
      <c r="NQI859" s="396"/>
      <c r="NQJ859" s="396"/>
      <c r="NQK859" s="396"/>
      <c r="NQL859" s="396"/>
      <c r="NQM859" s="396"/>
      <c r="NQN859" s="396"/>
      <c r="NQO859" s="396"/>
      <c r="NQP859" s="396"/>
      <c r="NQQ859" s="396"/>
      <c r="NQR859" s="396"/>
      <c r="NQS859" s="396"/>
      <c r="NQT859" s="396"/>
      <c r="NQU859" s="396"/>
      <c r="NQV859" s="396"/>
      <c r="NQW859" s="396"/>
      <c r="NQX859" s="396"/>
      <c r="NQY859" s="396"/>
      <c r="NQZ859" s="396"/>
      <c r="NRA859" s="396"/>
      <c r="NRB859" s="396"/>
      <c r="NRC859" s="396"/>
      <c r="NRD859" s="396"/>
      <c r="NRE859" s="396"/>
      <c r="NRF859" s="396"/>
      <c r="NRG859" s="396"/>
      <c r="NRH859" s="396"/>
      <c r="NRI859" s="396"/>
      <c r="NRJ859" s="396"/>
      <c r="NRK859" s="396"/>
      <c r="NRL859" s="396"/>
      <c r="NRM859" s="396"/>
      <c r="NRN859" s="396"/>
      <c r="NRO859" s="396"/>
      <c r="NRP859" s="396"/>
      <c r="NRQ859" s="396"/>
      <c r="NRR859" s="396"/>
      <c r="NRS859" s="396"/>
      <c r="NRT859" s="396"/>
      <c r="NRU859" s="396"/>
      <c r="NRV859" s="396"/>
      <c r="NRW859" s="396"/>
      <c r="NRX859" s="396"/>
      <c r="NRY859" s="396"/>
      <c r="NRZ859" s="396"/>
      <c r="NSA859" s="396"/>
      <c r="NSB859" s="396"/>
      <c r="NSC859" s="396"/>
      <c r="NSD859" s="396"/>
      <c r="NSE859" s="396"/>
      <c r="NSF859" s="396"/>
      <c r="NSG859" s="396"/>
      <c r="NSH859" s="396"/>
      <c r="NSI859" s="396"/>
      <c r="NSJ859" s="396"/>
      <c r="NSK859" s="396"/>
      <c r="NSL859" s="396"/>
      <c r="NSM859" s="396"/>
      <c r="NSN859" s="396"/>
      <c r="NSO859" s="396"/>
      <c r="NSP859" s="396"/>
      <c r="NSQ859" s="396"/>
      <c r="NSR859" s="396"/>
      <c r="NSS859" s="396"/>
      <c r="NST859" s="396"/>
      <c r="NSU859" s="396"/>
      <c r="NSV859" s="396"/>
      <c r="NSW859" s="396"/>
      <c r="NSX859" s="396"/>
      <c r="NSY859" s="396"/>
      <c r="NSZ859" s="396"/>
      <c r="NTA859" s="396"/>
      <c r="NTB859" s="396"/>
      <c r="NTC859" s="396"/>
      <c r="NTD859" s="396"/>
      <c r="NTE859" s="396"/>
      <c r="NTF859" s="396"/>
      <c r="NTG859" s="396"/>
      <c r="NTH859" s="396"/>
      <c r="NTI859" s="396"/>
      <c r="NTJ859" s="396"/>
      <c r="NTK859" s="396"/>
      <c r="NTL859" s="396"/>
      <c r="NTM859" s="396"/>
      <c r="NTN859" s="396"/>
      <c r="NTO859" s="396"/>
      <c r="NTP859" s="396"/>
      <c r="NTQ859" s="396"/>
      <c r="NTR859" s="396"/>
      <c r="NTS859" s="396"/>
      <c r="NTT859" s="396"/>
      <c r="NTU859" s="396"/>
      <c r="NTV859" s="396"/>
      <c r="NTW859" s="396"/>
      <c r="NTX859" s="396"/>
      <c r="NTY859" s="396"/>
      <c r="NTZ859" s="396"/>
      <c r="NUA859" s="396"/>
      <c r="NUB859" s="396"/>
      <c r="NUC859" s="396"/>
      <c r="NUD859" s="396"/>
      <c r="NUE859" s="396"/>
      <c r="NUF859" s="396"/>
      <c r="NUG859" s="396"/>
      <c r="NUH859" s="396"/>
      <c r="NUI859" s="396"/>
      <c r="NUJ859" s="396"/>
      <c r="NUK859" s="396"/>
      <c r="NUL859" s="396"/>
      <c r="NUM859" s="396"/>
      <c r="NUN859" s="396"/>
      <c r="NUO859" s="396"/>
      <c r="NUP859" s="396"/>
      <c r="NUQ859" s="396"/>
      <c r="NUR859" s="396"/>
      <c r="NUS859" s="396"/>
      <c r="NUT859" s="396"/>
      <c r="NUU859" s="396"/>
      <c r="NUV859" s="396"/>
      <c r="NUW859" s="396"/>
      <c r="NUX859" s="396"/>
      <c r="NUY859" s="396"/>
      <c r="NUZ859" s="396"/>
      <c r="NVA859" s="396"/>
      <c r="NVB859" s="396"/>
      <c r="NVC859" s="396"/>
      <c r="NVD859" s="396"/>
      <c r="NVE859" s="396"/>
      <c r="NVF859" s="396"/>
      <c r="NVG859" s="396"/>
      <c r="NVH859" s="396"/>
      <c r="NVI859" s="396"/>
      <c r="NVJ859" s="396"/>
      <c r="NVK859" s="396"/>
      <c r="NVL859" s="396"/>
      <c r="NVM859" s="396"/>
      <c r="NVN859" s="396"/>
      <c r="NVO859" s="396"/>
      <c r="NVP859" s="396"/>
      <c r="NVQ859" s="396"/>
      <c r="NVR859" s="396"/>
      <c r="NVS859" s="396"/>
      <c r="NVT859" s="396"/>
      <c r="NVU859" s="396"/>
      <c r="NVV859" s="396"/>
      <c r="NVW859" s="396"/>
      <c r="NVX859" s="396"/>
      <c r="NVY859" s="396"/>
      <c r="NVZ859" s="396"/>
      <c r="NWA859" s="396"/>
      <c r="NWB859" s="396"/>
      <c r="NWC859" s="396"/>
      <c r="NWD859" s="396"/>
      <c r="NWE859" s="396"/>
      <c r="NWF859" s="396"/>
      <c r="NWG859" s="396"/>
      <c r="NWH859" s="396"/>
      <c r="NWI859" s="396"/>
      <c r="NWJ859" s="396"/>
      <c r="NWK859" s="396"/>
      <c r="NWL859" s="396"/>
      <c r="NWM859" s="396"/>
      <c r="NWN859" s="396"/>
      <c r="NWO859" s="396"/>
      <c r="NWP859" s="396"/>
      <c r="NWQ859" s="396"/>
      <c r="NWR859" s="396"/>
      <c r="NWS859" s="396"/>
      <c r="NWT859" s="396"/>
      <c r="NWU859" s="396"/>
      <c r="NWV859" s="396"/>
      <c r="NWW859" s="396"/>
      <c r="NWX859" s="396"/>
      <c r="NWY859" s="396"/>
      <c r="NWZ859" s="396"/>
      <c r="NXA859" s="396"/>
      <c r="NXB859" s="396"/>
      <c r="NXC859" s="396"/>
      <c r="NXD859" s="396"/>
      <c r="NXE859" s="396"/>
      <c r="NXF859" s="396"/>
      <c r="NXG859" s="396"/>
      <c r="NXH859" s="396"/>
      <c r="NXI859" s="396"/>
      <c r="NXJ859" s="396"/>
      <c r="NXK859" s="396"/>
      <c r="NXL859" s="396"/>
      <c r="NXM859" s="396"/>
      <c r="NXN859" s="396"/>
      <c r="NXO859" s="396"/>
      <c r="NXP859" s="396"/>
      <c r="NXQ859" s="396"/>
      <c r="NXR859" s="396"/>
      <c r="NXS859" s="396"/>
      <c r="NXT859" s="396"/>
      <c r="NXU859" s="396"/>
      <c r="NXV859" s="396"/>
      <c r="NXW859" s="396"/>
      <c r="NXX859" s="396"/>
      <c r="NXY859" s="396"/>
      <c r="NXZ859" s="396"/>
      <c r="NYA859" s="396"/>
      <c r="NYB859" s="396"/>
      <c r="NYC859" s="396"/>
      <c r="NYD859" s="396"/>
      <c r="NYE859" s="396"/>
      <c r="NYF859" s="396"/>
      <c r="NYG859" s="396"/>
      <c r="NYH859" s="396"/>
      <c r="NYI859" s="396"/>
      <c r="NYJ859" s="396"/>
      <c r="NYK859" s="396"/>
      <c r="NYL859" s="396"/>
      <c r="NYM859" s="396"/>
      <c r="NYN859" s="396"/>
      <c r="NYO859" s="396"/>
      <c r="NYP859" s="396"/>
      <c r="NYQ859" s="396"/>
      <c r="NYR859" s="396"/>
      <c r="NYS859" s="396"/>
      <c r="NYT859" s="396"/>
      <c r="NYU859" s="396"/>
      <c r="NYV859" s="396"/>
      <c r="NYW859" s="396"/>
      <c r="NYX859" s="396"/>
      <c r="NYY859" s="396"/>
      <c r="NYZ859" s="396"/>
      <c r="NZA859" s="396"/>
      <c r="NZB859" s="396"/>
      <c r="NZC859" s="396"/>
      <c r="NZD859" s="396"/>
      <c r="NZE859" s="396"/>
      <c r="NZF859" s="396"/>
      <c r="NZG859" s="396"/>
      <c r="NZH859" s="396"/>
      <c r="NZI859" s="396"/>
      <c r="NZJ859" s="396"/>
      <c r="NZK859" s="396"/>
      <c r="NZL859" s="396"/>
      <c r="NZM859" s="396"/>
      <c r="NZN859" s="396"/>
      <c r="NZO859" s="396"/>
      <c r="NZP859" s="396"/>
      <c r="NZQ859" s="396"/>
      <c r="NZR859" s="396"/>
      <c r="NZS859" s="396"/>
      <c r="NZT859" s="396"/>
      <c r="NZU859" s="396"/>
      <c r="NZV859" s="396"/>
      <c r="NZW859" s="396"/>
      <c r="NZX859" s="396"/>
      <c r="NZY859" s="396"/>
      <c r="NZZ859" s="396"/>
      <c r="OAA859" s="396"/>
      <c r="OAB859" s="396"/>
      <c r="OAC859" s="396"/>
      <c r="OAD859" s="396"/>
      <c r="OAE859" s="396"/>
      <c r="OAF859" s="396"/>
      <c r="OAG859" s="396"/>
      <c r="OAH859" s="396"/>
      <c r="OAI859" s="396"/>
      <c r="OAJ859" s="396"/>
      <c r="OAK859" s="396"/>
      <c r="OAL859" s="396"/>
      <c r="OAM859" s="396"/>
      <c r="OAN859" s="396"/>
      <c r="OAO859" s="396"/>
      <c r="OAP859" s="396"/>
      <c r="OAQ859" s="396"/>
      <c r="OAR859" s="396"/>
      <c r="OAS859" s="396"/>
      <c r="OAT859" s="396"/>
      <c r="OAU859" s="396"/>
      <c r="OAV859" s="396"/>
      <c r="OAW859" s="396"/>
      <c r="OAX859" s="396"/>
      <c r="OAY859" s="396"/>
      <c r="OAZ859" s="396"/>
      <c r="OBA859" s="396"/>
      <c r="OBB859" s="396"/>
      <c r="OBC859" s="396"/>
      <c r="OBD859" s="396"/>
      <c r="OBE859" s="396"/>
      <c r="OBF859" s="396"/>
      <c r="OBG859" s="396"/>
      <c r="OBH859" s="396"/>
      <c r="OBI859" s="396"/>
      <c r="OBJ859" s="396"/>
      <c r="OBK859" s="396"/>
      <c r="OBL859" s="396"/>
      <c r="OBM859" s="396"/>
      <c r="OBN859" s="396"/>
      <c r="OBO859" s="396"/>
      <c r="OBP859" s="396"/>
      <c r="OBQ859" s="396"/>
      <c r="OBR859" s="396"/>
      <c r="OBS859" s="396"/>
      <c r="OBT859" s="396"/>
      <c r="OBU859" s="396"/>
      <c r="OBV859" s="396"/>
      <c r="OBW859" s="396"/>
      <c r="OBX859" s="396"/>
      <c r="OBY859" s="396"/>
      <c r="OBZ859" s="396"/>
      <c r="OCA859" s="396"/>
      <c r="OCB859" s="396"/>
      <c r="OCC859" s="396"/>
      <c r="OCD859" s="396"/>
      <c r="OCE859" s="396"/>
      <c r="OCF859" s="396"/>
      <c r="OCG859" s="396"/>
      <c r="OCH859" s="396"/>
      <c r="OCI859" s="396"/>
      <c r="OCJ859" s="396"/>
      <c r="OCK859" s="396"/>
      <c r="OCL859" s="396"/>
      <c r="OCM859" s="396"/>
      <c r="OCN859" s="396"/>
      <c r="OCO859" s="396"/>
      <c r="OCP859" s="396"/>
      <c r="OCQ859" s="396"/>
      <c r="OCR859" s="396"/>
      <c r="OCS859" s="396"/>
      <c r="OCT859" s="396"/>
      <c r="OCU859" s="396"/>
      <c r="OCV859" s="396"/>
      <c r="OCW859" s="396"/>
      <c r="OCX859" s="396"/>
      <c r="OCY859" s="396"/>
      <c r="OCZ859" s="396"/>
      <c r="ODA859" s="396"/>
      <c r="ODB859" s="396"/>
      <c r="ODC859" s="396"/>
      <c r="ODD859" s="396"/>
      <c r="ODE859" s="396"/>
      <c r="ODF859" s="396"/>
      <c r="ODG859" s="396"/>
      <c r="ODH859" s="396"/>
      <c r="ODI859" s="396"/>
      <c r="ODJ859" s="396"/>
      <c r="ODK859" s="396"/>
      <c r="ODL859" s="396"/>
      <c r="ODM859" s="396"/>
      <c r="ODN859" s="396"/>
      <c r="ODO859" s="396"/>
      <c r="ODP859" s="396"/>
      <c r="ODQ859" s="396"/>
      <c r="ODR859" s="396"/>
      <c r="ODS859" s="396"/>
      <c r="ODT859" s="396"/>
      <c r="ODU859" s="396"/>
      <c r="ODV859" s="396"/>
      <c r="ODW859" s="396"/>
      <c r="ODX859" s="396"/>
      <c r="ODY859" s="396"/>
      <c r="ODZ859" s="396"/>
      <c r="OEA859" s="396"/>
      <c r="OEB859" s="396"/>
      <c r="OEC859" s="396"/>
      <c r="OED859" s="396"/>
      <c r="OEE859" s="396"/>
      <c r="OEF859" s="396"/>
      <c r="OEG859" s="396"/>
      <c r="OEH859" s="396"/>
      <c r="OEI859" s="396"/>
      <c r="OEJ859" s="396"/>
      <c r="OEK859" s="396"/>
      <c r="OEL859" s="396"/>
      <c r="OEM859" s="396"/>
      <c r="OEN859" s="396"/>
      <c r="OEO859" s="396"/>
      <c r="OEP859" s="396"/>
      <c r="OEQ859" s="396"/>
      <c r="OER859" s="396"/>
      <c r="OES859" s="396"/>
      <c r="OET859" s="396"/>
      <c r="OEU859" s="396"/>
      <c r="OEV859" s="396"/>
      <c r="OEW859" s="396"/>
      <c r="OEX859" s="396"/>
      <c r="OEY859" s="396"/>
      <c r="OEZ859" s="396"/>
      <c r="OFA859" s="396"/>
      <c r="OFB859" s="396"/>
      <c r="OFC859" s="396"/>
      <c r="OFD859" s="396"/>
      <c r="OFE859" s="396"/>
      <c r="OFF859" s="396"/>
      <c r="OFG859" s="396"/>
      <c r="OFH859" s="396"/>
      <c r="OFI859" s="396"/>
      <c r="OFJ859" s="396"/>
      <c r="OFK859" s="396"/>
      <c r="OFL859" s="396"/>
      <c r="OFM859" s="396"/>
      <c r="OFN859" s="396"/>
      <c r="OFO859" s="396"/>
      <c r="OFP859" s="396"/>
      <c r="OFQ859" s="396"/>
      <c r="OFR859" s="396"/>
      <c r="OFS859" s="396"/>
      <c r="OFT859" s="396"/>
      <c r="OFU859" s="396"/>
      <c r="OFV859" s="396"/>
      <c r="OFW859" s="396"/>
      <c r="OFX859" s="396"/>
      <c r="OFY859" s="396"/>
      <c r="OFZ859" s="396"/>
      <c r="OGA859" s="396"/>
      <c r="OGB859" s="396"/>
      <c r="OGC859" s="396"/>
      <c r="OGD859" s="396"/>
      <c r="OGE859" s="396"/>
      <c r="OGF859" s="396"/>
      <c r="OGG859" s="396"/>
      <c r="OGH859" s="396"/>
      <c r="OGI859" s="396"/>
      <c r="OGJ859" s="396"/>
      <c r="OGK859" s="396"/>
      <c r="OGL859" s="396"/>
      <c r="OGM859" s="396"/>
      <c r="OGN859" s="396"/>
      <c r="OGO859" s="396"/>
      <c r="OGP859" s="396"/>
      <c r="OGQ859" s="396"/>
      <c r="OGR859" s="396"/>
      <c r="OGS859" s="396"/>
      <c r="OGT859" s="396"/>
      <c r="OGU859" s="396"/>
      <c r="OGV859" s="396"/>
      <c r="OGW859" s="396"/>
      <c r="OGX859" s="396"/>
      <c r="OGY859" s="396"/>
      <c r="OGZ859" s="396"/>
      <c r="OHA859" s="396"/>
      <c r="OHB859" s="396"/>
      <c r="OHC859" s="396"/>
      <c r="OHD859" s="396"/>
      <c r="OHE859" s="396"/>
      <c r="OHF859" s="396"/>
      <c r="OHG859" s="396"/>
      <c r="OHH859" s="396"/>
      <c r="OHI859" s="396"/>
      <c r="OHJ859" s="396"/>
      <c r="OHK859" s="396"/>
      <c r="OHL859" s="396"/>
      <c r="OHM859" s="396"/>
      <c r="OHN859" s="396"/>
      <c r="OHO859" s="396"/>
      <c r="OHP859" s="396"/>
      <c r="OHQ859" s="396"/>
      <c r="OHR859" s="396"/>
      <c r="OHS859" s="396"/>
      <c r="OHT859" s="396"/>
      <c r="OHU859" s="396"/>
      <c r="OHV859" s="396"/>
      <c r="OHW859" s="396"/>
      <c r="OHX859" s="396"/>
      <c r="OHY859" s="396"/>
      <c r="OHZ859" s="396"/>
      <c r="OIA859" s="396"/>
      <c r="OIB859" s="396"/>
      <c r="OIC859" s="396"/>
      <c r="OID859" s="396"/>
      <c r="OIE859" s="396"/>
      <c r="OIF859" s="396"/>
      <c r="OIG859" s="396"/>
      <c r="OIH859" s="396"/>
      <c r="OII859" s="396"/>
      <c r="OIJ859" s="396"/>
      <c r="OIK859" s="396"/>
      <c r="OIL859" s="396"/>
      <c r="OIM859" s="396"/>
      <c r="OIN859" s="396"/>
      <c r="OIO859" s="396"/>
      <c r="OIP859" s="396"/>
      <c r="OIQ859" s="396"/>
      <c r="OIR859" s="396"/>
      <c r="OIS859" s="396"/>
      <c r="OIT859" s="396"/>
      <c r="OIU859" s="396"/>
      <c r="OIV859" s="396"/>
      <c r="OIW859" s="396"/>
      <c r="OIX859" s="396"/>
      <c r="OIY859" s="396"/>
      <c r="OIZ859" s="396"/>
      <c r="OJA859" s="396"/>
      <c r="OJB859" s="396"/>
      <c r="OJC859" s="396"/>
      <c r="OJD859" s="396"/>
      <c r="OJE859" s="396"/>
      <c r="OJF859" s="396"/>
      <c r="OJG859" s="396"/>
      <c r="OJH859" s="396"/>
      <c r="OJI859" s="396"/>
      <c r="OJJ859" s="396"/>
      <c r="OJK859" s="396"/>
      <c r="OJL859" s="396"/>
      <c r="OJM859" s="396"/>
      <c r="OJN859" s="396"/>
      <c r="OJO859" s="396"/>
      <c r="OJP859" s="396"/>
      <c r="OJQ859" s="396"/>
      <c r="OJR859" s="396"/>
      <c r="OJS859" s="396"/>
      <c r="OJT859" s="396"/>
      <c r="OJU859" s="396"/>
      <c r="OJV859" s="396"/>
      <c r="OJW859" s="396"/>
      <c r="OJX859" s="396"/>
      <c r="OJY859" s="396"/>
      <c r="OJZ859" s="396"/>
      <c r="OKA859" s="396"/>
      <c r="OKB859" s="396"/>
      <c r="OKC859" s="396"/>
      <c r="OKD859" s="396"/>
      <c r="OKE859" s="396"/>
      <c r="OKF859" s="396"/>
      <c r="OKG859" s="396"/>
      <c r="OKH859" s="396"/>
      <c r="OKI859" s="396"/>
      <c r="OKJ859" s="396"/>
      <c r="OKK859" s="396"/>
      <c r="OKL859" s="396"/>
      <c r="OKM859" s="396"/>
      <c r="OKN859" s="396"/>
      <c r="OKO859" s="396"/>
      <c r="OKP859" s="396"/>
      <c r="OKQ859" s="396"/>
      <c r="OKR859" s="396"/>
      <c r="OKS859" s="396"/>
      <c r="OKT859" s="396"/>
      <c r="OKU859" s="396"/>
      <c r="OKV859" s="396"/>
      <c r="OKW859" s="396"/>
      <c r="OKX859" s="396"/>
      <c r="OKY859" s="396"/>
      <c r="OKZ859" s="396"/>
      <c r="OLA859" s="396"/>
      <c r="OLB859" s="396"/>
      <c r="OLC859" s="396"/>
      <c r="OLD859" s="396"/>
      <c r="OLE859" s="396"/>
      <c r="OLF859" s="396"/>
      <c r="OLG859" s="396"/>
      <c r="OLH859" s="396"/>
      <c r="OLI859" s="396"/>
      <c r="OLJ859" s="396"/>
      <c r="OLK859" s="396"/>
      <c r="OLL859" s="396"/>
      <c r="OLM859" s="396"/>
      <c r="OLN859" s="396"/>
      <c r="OLO859" s="396"/>
      <c r="OLP859" s="396"/>
      <c r="OLQ859" s="396"/>
      <c r="OLR859" s="396"/>
      <c r="OLS859" s="396"/>
      <c r="OLT859" s="396"/>
      <c r="OLU859" s="396"/>
      <c r="OLV859" s="396"/>
      <c r="OLW859" s="396"/>
      <c r="OLX859" s="396"/>
      <c r="OLY859" s="396"/>
      <c r="OLZ859" s="396"/>
      <c r="OMA859" s="396"/>
      <c r="OMB859" s="396"/>
      <c r="OMC859" s="396"/>
      <c r="OMD859" s="396"/>
      <c r="OME859" s="396"/>
      <c r="OMF859" s="396"/>
      <c r="OMG859" s="396"/>
      <c r="OMH859" s="396"/>
      <c r="OMI859" s="396"/>
      <c r="OMJ859" s="396"/>
      <c r="OMK859" s="396"/>
      <c r="OML859" s="396"/>
      <c r="OMM859" s="396"/>
      <c r="OMN859" s="396"/>
      <c r="OMO859" s="396"/>
      <c r="OMP859" s="396"/>
      <c r="OMQ859" s="396"/>
      <c r="OMR859" s="396"/>
      <c r="OMS859" s="396"/>
      <c r="OMT859" s="396"/>
      <c r="OMU859" s="396"/>
      <c r="OMV859" s="396"/>
      <c r="OMW859" s="396"/>
      <c r="OMX859" s="396"/>
      <c r="OMY859" s="396"/>
      <c r="OMZ859" s="396"/>
      <c r="ONA859" s="396"/>
      <c r="ONB859" s="396"/>
      <c r="ONC859" s="396"/>
      <c r="OND859" s="396"/>
      <c r="ONE859" s="396"/>
      <c r="ONF859" s="396"/>
      <c r="ONG859" s="396"/>
      <c r="ONH859" s="396"/>
      <c r="ONI859" s="396"/>
      <c r="ONJ859" s="396"/>
      <c r="ONK859" s="396"/>
      <c r="ONL859" s="396"/>
      <c r="ONM859" s="396"/>
      <c r="ONN859" s="396"/>
      <c r="ONO859" s="396"/>
      <c r="ONP859" s="396"/>
      <c r="ONQ859" s="396"/>
      <c r="ONR859" s="396"/>
      <c r="ONS859" s="396"/>
      <c r="ONT859" s="396"/>
      <c r="ONU859" s="396"/>
      <c r="ONV859" s="396"/>
      <c r="ONW859" s="396"/>
      <c r="ONX859" s="396"/>
      <c r="ONY859" s="396"/>
      <c r="ONZ859" s="396"/>
      <c r="OOA859" s="396"/>
      <c r="OOB859" s="396"/>
      <c r="OOC859" s="396"/>
      <c r="OOD859" s="396"/>
      <c r="OOE859" s="396"/>
      <c r="OOF859" s="396"/>
      <c r="OOG859" s="396"/>
      <c r="OOH859" s="396"/>
      <c r="OOI859" s="396"/>
      <c r="OOJ859" s="396"/>
      <c r="OOK859" s="396"/>
      <c r="OOL859" s="396"/>
      <c r="OOM859" s="396"/>
      <c r="OON859" s="396"/>
      <c r="OOO859" s="396"/>
      <c r="OOP859" s="396"/>
      <c r="OOQ859" s="396"/>
      <c r="OOR859" s="396"/>
      <c r="OOS859" s="396"/>
      <c r="OOT859" s="396"/>
      <c r="OOU859" s="396"/>
      <c r="OOV859" s="396"/>
      <c r="OOW859" s="396"/>
      <c r="OOX859" s="396"/>
      <c r="OOY859" s="396"/>
      <c r="OOZ859" s="396"/>
      <c r="OPA859" s="396"/>
      <c r="OPB859" s="396"/>
      <c r="OPC859" s="396"/>
      <c r="OPD859" s="396"/>
      <c r="OPE859" s="396"/>
      <c r="OPF859" s="396"/>
      <c r="OPG859" s="396"/>
      <c r="OPH859" s="396"/>
      <c r="OPI859" s="396"/>
      <c r="OPJ859" s="396"/>
      <c r="OPK859" s="396"/>
      <c r="OPL859" s="396"/>
      <c r="OPM859" s="396"/>
      <c r="OPN859" s="396"/>
      <c r="OPO859" s="396"/>
      <c r="OPP859" s="396"/>
      <c r="OPQ859" s="396"/>
      <c r="OPR859" s="396"/>
      <c r="OPS859" s="396"/>
      <c r="OPT859" s="396"/>
      <c r="OPU859" s="396"/>
      <c r="OPV859" s="396"/>
      <c r="OPW859" s="396"/>
      <c r="OPX859" s="396"/>
      <c r="OPY859" s="396"/>
      <c r="OPZ859" s="396"/>
      <c r="OQA859" s="396"/>
      <c r="OQB859" s="396"/>
      <c r="OQC859" s="396"/>
      <c r="OQD859" s="396"/>
      <c r="OQE859" s="396"/>
      <c r="OQF859" s="396"/>
      <c r="OQG859" s="396"/>
      <c r="OQH859" s="396"/>
      <c r="OQI859" s="396"/>
      <c r="OQJ859" s="396"/>
      <c r="OQK859" s="396"/>
      <c r="OQL859" s="396"/>
      <c r="OQM859" s="396"/>
      <c r="OQN859" s="396"/>
      <c r="OQO859" s="396"/>
      <c r="OQP859" s="396"/>
      <c r="OQQ859" s="396"/>
      <c r="OQR859" s="396"/>
      <c r="OQS859" s="396"/>
      <c r="OQT859" s="396"/>
      <c r="OQU859" s="396"/>
      <c r="OQV859" s="396"/>
      <c r="OQW859" s="396"/>
      <c r="OQX859" s="396"/>
      <c r="OQY859" s="396"/>
      <c r="OQZ859" s="396"/>
      <c r="ORA859" s="396"/>
      <c r="ORB859" s="396"/>
      <c r="ORC859" s="396"/>
      <c r="ORD859" s="396"/>
      <c r="ORE859" s="396"/>
      <c r="ORF859" s="396"/>
      <c r="ORG859" s="396"/>
      <c r="ORH859" s="396"/>
      <c r="ORI859" s="396"/>
      <c r="ORJ859" s="396"/>
      <c r="ORK859" s="396"/>
      <c r="ORL859" s="396"/>
      <c r="ORM859" s="396"/>
      <c r="ORN859" s="396"/>
      <c r="ORO859" s="396"/>
      <c r="ORP859" s="396"/>
      <c r="ORQ859" s="396"/>
      <c r="ORR859" s="396"/>
      <c r="ORS859" s="396"/>
      <c r="ORT859" s="396"/>
      <c r="ORU859" s="396"/>
      <c r="ORV859" s="396"/>
      <c r="ORW859" s="396"/>
      <c r="ORX859" s="396"/>
      <c r="ORY859" s="396"/>
      <c r="ORZ859" s="396"/>
      <c r="OSA859" s="396"/>
      <c r="OSB859" s="396"/>
      <c r="OSC859" s="396"/>
      <c r="OSD859" s="396"/>
      <c r="OSE859" s="396"/>
      <c r="OSF859" s="396"/>
      <c r="OSG859" s="396"/>
      <c r="OSH859" s="396"/>
      <c r="OSI859" s="396"/>
      <c r="OSJ859" s="396"/>
      <c r="OSK859" s="396"/>
      <c r="OSL859" s="396"/>
      <c r="OSM859" s="396"/>
      <c r="OSN859" s="396"/>
      <c r="OSO859" s="396"/>
      <c r="OSP859" s="396"/>
      <c r="OSQ859" s="396"/>
      <c r="OSR859" s="396"/>
      <c r="OSS859" s="396"/>
      <c r="OST859" s="396"/>
      <c r="OSU859" s="396"/>
      <c r="OSV859" s="396"/>
      <c r="OSW859" s="396"/>
      <c r="OSX859" s="396"/>
      <c r="OSY859" s="396"/>
      <c r="OSZ859" s="396"/>
      <c r="OTA859" s="396"/>
      <c r="OTB859" s="396"/>
      <c r="OTC859" s="396"/>
      <c r="OTD859" s="396"/>
      <c r="OTE859" s="396"/>
      <c r="OTF859" s="396"/>
      <c r="OTG859" s="396"/>
      <c r="OTH859" s="396"/>
      <c r="OTI859" s="396"/>
      <c r="OTJ859" s="396"/>
      <c r="OTK859" s="396"/>
      <c r="OTL859" s="396"/>
      <c r="OTM859" s="396"/>
      <c r="OTN859" s="396"/>
      <c r="OTO859" s="396"/>
      <c r="OTP859" s="396"/>
      <c r="OTQ859" s="396"/>
      <c r="OTR859" s="396"/>
      <c r="OTS859" s="396"/>
      <c r="OTT859" s="396"/>
      <c r="OTU859" s="396"/>
      <c r="OTV859" s="396"/>
      <c r="OTW859" s="396"/>
      <c r="OTX859" s="396"/>
      <c r="OTY859" s="396"/>
      <c r="OTZ859" s="396"/>
      <c r="OUA859" s="396"/>
      <c r="OUB859" s="396"/>
      <c r="OUC859" s="396"/>
      <c r="OUD859" s="396"/>
      <c r="OUE859" s="396"/>
      <c r="OUF859" s="396"/>
      <c r="OUG859" s="396"/>
      <c r="OUH859" s="396"/>
      <c r="OUI859" s="396"/>
      <c r="OUJ859" s="396"/>
      <c r="OUK859" s="396"/>
      <c r="OUL859" s="396"/>
      <c r="OUM859" s="396"/>
      <c r="OUN859" s="396"/>
      <c r="OUO859" s="396"/>
      <c r="OUP859" s="396"/>
      <c r="OUQ859" s="396"/>
      <c r="OUR859" s="396"/>
      <c r="OUS859" s="396"/>
      <c r="OUT859" s="396"/>
      <c r="OUU859" s="396"/>
      <c r="OUV859" s="396"/>
      <c r="OUW859" s="396"/>
      <c r="OUX859" s="396"/>
      <c r="OUY859" s="396"/>
      <c r="OUZ859" s="396"/>
      <c r="OVA859" s="396"/>
      <c r="OVB859" s="396"/>
      <c r="OVC859" s="396"/>
      <c r="OVD859" s="396"/>
      <c r="OVE859" s="396"/>
      <c r="OVF859" s="396"/>
      <c r="OVG859" s="396"/>
      <c r="OVH859" s="396"/>
      <c r="OVI859" s="396"/>
      <c r="OVJ859" s="396"/>
      <c r="OVK859" s="396"/>
      <c r="OVL859" s="396"/>
      <c r="OVM859" s="396"/>
      <c r="OVN859" s="396"/>
      <c r="OVO859" s="396"/>
      <c r="OVP859" s="396"/>
      <c r="OVQ859" s="396"/>
      <c r="OVR859" s="396"/>
      <c r="OVS859" s="396"/>
      <c r="OVT859" s="396"/>
      <c r="OVU859" s="396"/>
      <c r="OVV859" s="396"/>
      <c r="OVW859" s="396"/>
      <c r="OVX859" s="396"/>
      <c r="OVY859" s="396"/>
      <c r="OVZ859" s="396"/>
      <c r="OWA859" s="396"/>
      <c r="OWB859" s="396"/>
      <c r="OWC859" s="396"/>
      <c r="OWD859" s="396"/>
      <c r="OWE859" s="396"/>
      <c r="OWF859" s="396"/>
      <c r="OWG859" s="396"/>
      <c r="OWH859" s="396"/>
      <c r="OWI859" s="396"/>
      <c r="OWJ859" s="396"/>
      <c r="OWK859" s="396"/>
      <c r="OWL859" s="396"/>
      <c r="OWM859" s="396"/>
      <c r="OWN859" s="396"/>
      <c r="OWO859" s="396"/>
      <c r="OWP859" s="396"/>
      <c r="OWQ859" s="396"/>
      <c r="OWR859" s="396"/>
      <c r="OWS859" s="396"/>
      <c r="OWT859" s="396"/>
      <c r="OWU859" s="396"/>
      <c r="OWV859" s="396"/>
      <c r="OWW859" s="396"/>
      <c r="OWX859" s="396"/>
      <c r="OWY859" s="396"/>
      <c r="OWZ859" s="396"/>
      <c r="OXA859" s="396"/>
      <c r="OXB859" s="396"/>
      <c r="OXC859" s="396"/>
      <c r="OXD859" s="396"/>
      <c r="OXE859" s="396"/>
      <c r="OXF859" s="396"/>
      <c r="OXG859" s="396"/>
      <c r="OXH859" s="396"/>
      <c r="OXI859" s="396"/>
      <c r="OXJ859" s="396"/>
      <c r="OXK859" s="396"/>
      <c r="OXL859" s="396"/>
      <c r="OXM859" s="396"/>
      <c r="OXN859" s="396"/>
      <c r="OXO859" s="396"/>
      <c r="OXP859" s="396"/>
      <c r="OXQ859" s="396"/>
      <c r="OXR859" s="396"/>
      <c r="OXS859" s="396"/>
      <c r="OXT859" s="396"/>
      <c r="OXU859" s="396"/>
      <c r="OXV859" s="396"/>
      <c r="OXW859" s="396"/>
      <c r="OXX859" s="396"/>
      <c r="OXY859" s="396"/>
      <c r="OXZ859" s="396"/>
      <c r="OYA859" s="396"/>
      <c r="OYB859" s="396"/>
      <c r="OYC859" s="396"/>
      <c r="OYD859" s="396"/>
      <c r="OYE859" s="396"/>
      <c r="OYF859" s="396"/>
      <c r="OYG859" s="396"/>
      <c r="OYH859" s="396"/>
      <c r="OYI859" s="396"/>
      <c r="OYJ859" s="396"/>
      <c r="OYK859" s="396"/>
      <c r="OYL859" s="396"/>
      <c r="OYM859" s="396"/>
      <c r="OYN859" s="396"/>
      <c r="OYO859" s="396"/>
      <c r="OYP859" s="396"/>
      <c r="OYQ859" s="396"/>
      <c r="OYR859" s="396"/>
      <c r="OYS859" s="396"/>
      <c r="OYT859" s="396"/>
      <c r="OYU859" s="396"/>
      <c r="OYV859" s="396"/>
      <c r="OYW859" s="396"/>
      <c r="OYX859" s="396"/>
      <c r="OYY859" s="396"/>
      <c r="OYZ859" s="396"/>
      <c r="OZA859" s="396"/>
      <c r="OZB859" s="396"/>
      <c r="OZC859" s="396"/>
      <c r="OZD859" s="396"/>
      <c r="OZE859" s="396"/>
      <c r="OZF859" s="396"/>
      <c r="OZG859" s="396"/>
      <c r="OZH859" s="396"/>
      <c r="OZI859" s="396"/>
      <c r="OZJ859" s="396"/>
      <c r="OZK859" s="396"/>
      <c r="OZL859" s="396"/>
      <c r="OZM859" s="396"/>
      <c r="OZN859" s="396"/>
      <c r="OZO859" s="396"/>
      <c r="OZP859" s="396"/>
      <c r="OZQ859" s="396"/>
      <c r="OZR859" s="396"/>
      <c r="OZS859" s="396"/>
      <c r="OZT859" s="396"/>
      <c r="OZU859" s="396"/>
      <c r="OZV859" s="396"/>
      <c r="OZW859" s="396"/>
      <c r="OZX859" s="396"/>
      <c r="OZY859" s="396"/>
      <c r="OZZ859" s="396"/>
      <c r="PAA859" s="396"/>
      <c r="PAB859" s="396"/>
      <c r="PAC859" s="396"/>
      <c r="PAD859" s="396"/>
      <c r="PAE859" s="396"/>
      <c r="PAF859" s="396"/>
      <c r="PAG859" s="396"/>
      <c r="PAH859" s="396"/>
      <c r="PAI859" s="396"/>
      <c r="PAJ859" s="396"/>
      <c r="PAK859" s="396"/>
      <c r="PAL859" s="396"/>
      <c r="PAM859" s="396"/>
      <c r="PAN859" s="396"/>
      <c r="PAO859" s="396"/>
      <c r="PAP859" s="396"/>
      <c r="PAQ859" s="396"/>
      <c r="PAR859" s="396"/>
      <c r="PAS859" s="396"/>
      <c r="PAT859" s="396"/>
      <c r="PAU859" s="396"/>
      <c r="PAV859" s="396"/>
      <c r="PAW859" s="396"/>
      <c r="PAX859" s="396"/>
      <c r="PAY859" s="396"/>
      <c r="PAZ859" s="396"/>
      <c r="PBA859" s="396"/>
      <c r="PBB859" s="396"/>
      <c r="PBC859" s="396"/>
      <c r="PBD859" s="396"/>
      <c r="PBE859" s="396"/>
      <c r="PBF859" s="396"/>
      <c r="PBG859" s="396"/>
      <c r="PBH859" s="396"/>
      <c r="PBI859" s="396"/>
      <c r="PBJ859" s="396"/>
      <c r="PBK859" s="396"/>
      <c r="PBL859" s="396"/>
      <c r="PBM859" s="396"/>
      <c r="PBN859" s="396"/>
      <c r="PBO859" s="396"/>
      <c r="PBP859" s="396"/>
      <c r="PBQ859" s="396"/>
      <c r="PBR859" s="396"/>
      <c r="PBS859" s="396"/>
      <c r="PBT859" s="396"/>
      <c r="PBU859" s="396"/>
      <c r="PBV859" s="396"/>
      <c r="PBW859" s="396"/>
      <c r="PBX859" s="396"/>
      <c r="PBY859" s="396"/>
      <c r="PBZ859" s="396"/>
      <c r="PCA859" s="396"/>
      <c r="PCB859" s="396"/>
      <c r="PCC859" s="396"/>
      <c r="PCD859" s="396"/>
      <c r="PCE859" s="396"/>
      <c r="PCF859" s="396"/>
      <c r="PCG859" s="396"/>
      <c r="PCH859" s="396"/>
      <c r="PCI859" s="396"/>
      <c r="PCJ859" s="396"/>
      <c r="PCK859" s="396"/>
      <c r="PCL859" s="396"/>
      <c r="PCM859" s="396"/>
      <c r="PCN859" s="396"/>
      <c r="PCO859" s="396"/>
      <c r="PCP859" s="396"/>
      <c r="PCQ859" s="396"/>
      <c r="PCR859" s="396"/>
      <c r="PCS859" s="396"/>
      <c r="PCT859" s="396"/>
      <c r="PCU859" s="396"/>
      <c r="PCV859" s="396"/>
      <c r="PCW859" s="396"/>
      <c r="PCX859" s="396"/>
      <c r="PCY859" s="396"/>
      <c r="PCZ859" s="396"/>
      <c r="PDA859" s="396"/>
      <c r="PDB859" s="396"/>
      <c r="PDC859" s="396"/>
      <c r="PDD859" s="396"/>
      <c r="PDE859" s="396"/>
      <c r="PDF859" s="396"/>
      <c r="PDG859" s="396"/>
      <c r="PDH859" s="396"/>
      <c r="PDI859" s="396"/>
      <c r="PDJ859" s="396"/>
      <c r="PDK859" s="396"/>
      <c r="PDL859" s="396"/>
      <c r="PDM859" s="396"/>
      <c r="PDN859" s="396"/>
      <c r="PDO859" s="396"/>
      <c r="PDP859" s="396"/>
      <c r="PDQ859" s="396"/>
      <c r="PDR859" s="396"/>
      <c r="PDS859" s="396"/>
      <c r="PDT859" s="396"/>
      <c r="PDU859" s="396"/>
      <c r="PDV859" s="396"/>
      <c r="PDW859" s="396"/>
      <c r="PDX859" s="396"/>
      <c r="PDY859" s="396"/>
      <c r="PDZ859" s="396"/>
      <c r="PEA859" s="396"/>
      <c r="PEB859" s="396"/>
      <c r="PEC859" s="396"/>
      <c r="PED859" s="396"/>
      <c r="PEE859" s="396"/>
      <c r="PEF859" s="396"/>
      <c r="PEG859" s="396"/>
      <c r="PEH859" s="396"/>
      <c r="PEI859" s="396"/>
      <c r="PEJ859" s="396"/>
      <c r="PEK859" s="396"/>
      <c r="PEL859" s="396"/>
      <c r="PEM859" s="396"/>
      <c r="PEN859" s="396"/>
      <c r="PEO859" s="396"/>
      <c r="PEP859" s="396"/>
      <c r="PEQ859" s="396"/>
      <c r="PER859" s="396"/>
      <c r="PES859" s="396"/>
      <c r="PET859" s="396"/>
      <c r="PEU859" s="396"/>
      <c r="PEV859" s="396"/>
      <c r="PEW859" s="396"/>
      <c r="PEX859" s="396"/>
      <c r="PEY859" s="396"/>
      <c r="PEZ859" s="396"/>
      <c r="PFA859" s="396"/>
      <c r="PFB859" s="396"/>
      <c r="PFC859" s="396"/>
      <c r="PFD859" s="396"/>
      <c r="PFE859" s="396"/>
      <c r="PFF859" s="396"/>
      <c r="PFG859" s="396"/>
      <c r="PFH859" s="396"/>
      <c r="PFI859" s="396"/>
      <c r="PFJ859" s="396"/>
      <c r="PFK859" s="396"/>
      <c r="PFL859" s="396"/>
      <c r="PFM859" s="396"/>
      <c r="PFN859" s="396"/>
      <c r="PFO859" s="396"/>
      <c r="PFP859" s="396"/>
      <c r="PFQ859" s="396"/>
      <c r="PFR859" s="396"/>
      <c r="PFS859" s="396"/>
      <c r="PFT859" s="396"/>
      <c r="PFU859" s="396"/>
      <c r="PFV859" s="396"/>
      <c r="PFW859" s="396"/>
      <c r="PFX859" s="396"/>
      <c r="PFY859" s="396"/>
      <c r="PFZ859" s="396"/>
      <c r="PGA859" s="396"/>
      <c r="PGB859" s="396"/>
      <c r="PGC859" s="396"/>
      <c r="PGD859" s="396"/>
      <c r="PGE859" s="396"/>
      <c r="PGF859" s="396"/>
      <c r="PGG859" s="396"/>
      <c r="PGH859" s="396"/>
      <c r="PGI859" s="396"/>
      <c r="PGJ859" s="396"/>
      <c r="PGK859" s="396"/>
      <c r="PGL859" s="396"/>
      <c r="PGM859" s="396"/>
      <c r="PGN859" s="396"/>
      <c r="PGO859" s="396"/>
      <c r="PGP859" s="396"/>
      <c r="PGQ859" s="396"/>
      <c r="PGR859" s="396"/>
      <c r="PGS859" s="396"/>
      <c r="PGT859" s="396"/>
      <c r="PGU859" s="396"/>
      <c r="PGV859" s="396"/>
      <c r="PGW859" s="396"/>
      <c r="PGX859" s="396"/>
      <c r="PGY859" s="396"/>
      <c r="PGZ859" s="396"/>
      <c r="PHA859" s="396"/>
      <c r="PHB859" s="396"/>
      <c r="PHC859" s="396"/>
      <c r="PHD859" s="396"/>
      <c r="PHE859" s="396"/>
      <c r="PHF859" s="396"/>
      <c r="PHG859" s="396"/>
      <c r="PHH859" s="396"/>
      <c r="PHI859" s="396"/>
      <c r="PHJ859" s="396"/>
      <c r="PHK859" s="396"/>
      <c r="PHL859" s="396"/>
      <c r="PHM859" s="396"/>
      <c r="PHN859" s="396"/>
      <c r="PHO859" s="396"/>
      <c r="PHP859" s="396"/>
      <c r="PHQ859" s="396"/>
      <c r="PHR859" s="396"/>
      <c r="PHS859" s="396"/>
      <c r="PHT859" s="396"/>
      <c r="PHU859" s="396"/>
      <c r="PHV859" s="396"/>
      <c r="PHW859" s="396"/>
      <c r="PHX859" s="396"/>
      <c r="PHY859" s="396"/>
      <c r="PHZ859" s="396"/>
      <c r="PIA859" s="396"/>
      <c r="PIB859" s="396"/>
      <c r="PIC859" s="396"/>
      <c r="PID859" s="396"/>
      <c r="PIE859" s="396"/>
      <c r="PIF859" s="396"/>
      <c r="PIG859" s="396"/>
      <c r="PIH859" s="396"/>
      <c r="PII859" s="396"/>
      <c r="PIJ859" s="396"/>
      <c r="PIK859" s="396"/>
      <c r="PIL859" s="396"/>
      <c r="PIM859" s="396"/>
      <c r="PIN859" s="396"/>
      <c r="PIO859" s="396"/>
      <c r="PIP859" s="396"/>
      <c r="PIQ859" s="396"/>
      <c r="PIR859" s="396"/>
      <c r="PIS859" s="396"/>
      <c r="PIT859" s="396"/>
      <c r="PIU859" s="396"/>
      <c r="PIV859" s="396"/>
      <c r="PIW859" s="396"/>
      <c r="PIX859" s="396"/>
      <c r="PIY859" s="396"/>
      <c r="PIZ859" s="396"/>
      <c r="PJA859" s="396"/>
      <c r="PJB859" s="396"/>
      <c r="PJC859" s="396"/>
      <c r="PJD859" s="396"/>
      <c r="PJE859" s="396"/>
      <c r="PJF859" s="396"/>
      <c r="PJG859" s="396"/>
      <c r="PJH859" s="396"/>
      <c r="PJI859" s="396"/>
      <c r="PJJ859" s="396"/>
      <c r="PJK859" s="396"/>
      <c r="PJL859" s="396"/>
      <c r="PJM859" s="396"/>
      <c r="PJN859" s="396"/>
      <c r="PJO859" s="396"/>
      <c r="PJP859" s="396"/>
      <c r="PJQ859" s="396"/>
      <c r="PJR859" s="396"/>
      <c r="PJS859" s="396"/>
      <c r="PJT859" s="396"/>
      <c r="PJU859" s="396"/>
      <c r="PJV859" s="396"/>
      <c r="PJW859" s="396"/>
      <c r="PJX859" s="396"/>
      <c r="PJY859" s="396"/>
      <c r="PJZ859" s="396"/>
      <c r="PKA859" s="396"/>
      <c r="PKB859" s="396"/>
      <c r="PKC859" s="396"/>
      <c r="PKD859" s="396"/>
      <c r="PKE859" s="396"/>
      <c r="PKF859" s="396"/>
      <c r="PKG859" s="396"/>
      <c r="PKH859" s="396"/>
      <c r="PKI859" s="396"/>
      <c r="PKJ859" s="396"/>
      <c r="PKK859" s="396"/>
      <c r="PKL859" s="396"/>
      <c r="PKM859" s="396"/>
      <c r="PKN859" s="396"/>
      <c r="PKO859" s="396"/>
      <c r="PKP859" s="396"/>
      <c r="PKQ859" s="396"/>
      <c r="PKR859" s="396"/>
      <c r="PKS859" s="396"/>
      <c r="PKT859" s="396"/>
      <c r="PKU859" s="396"/>
      <c r="PKV859" s="396"/>
      <c r="PKW859" s="396"/>
      <c r="PKX859" s="396"/>
      <c r="PKY859" s="396"/>
      <c r="PKZ859" s="396"/>
      <c r="PLA859" s="396"/>
      <c r="PLB859" s="396"/>
      <c r="PLC859" s="396"/>
      <c r="PLD859" s="396"/>
      <c r="PLE859" s="396"/>
      <c r="PLF859" s="396"/>
      <c r="PLG859" s="396"/>
      <c r="PLH859" s="396"/>
      <c r="PLI859" s="396"/>
      <c r="PLJ859" s="396"/>
      <c r="PLK859" s="396"/>
      <c r="PLL859" s="396"/>
      <c r="PLM859" s="396"/>
      <c r="PLN859" s="396"/>
      <c r="PLO859" s="396"/>
      <c r="PLP859" s="396"/>
      <c r="PLQ859" s="396"/>
      <c r="PLR859" s="396"/>
      <c r="PLS859" s="396"/>
      <c r="PLT859" s="396"/>
      <c r="PLU859" s="396"/>
      <c r="PLV859" s="396"/>
      <c r="PLW859" s="396"/>
      <c r="PLX859" s="396"/>
      <c r="PLY859" s="396"/>
      <c r="PLZ859" s="396"/>
      <c r="PMA859" s="396"/>
      <c r="PMB859" s="396"/>
      <c r="PMC859" s="396"/>
      <c r="PMD859" s="396"/>
      <c r="PME859" s="396"/>
      <c r="PMF859" s="396"/>
      <c r="PMG859" s="396"/>
      <c r="PMH859" s="396"/>
      <c r="PMI859" s="396"/>
      <c r="PMJ859" s="396"/>
      <c r="PMK859" s="396"/>
      <c r="PML859" s="396"/>
      <c r="PMM859" s="396"/>
      <c r="PMN859" s="396"/>
      <c r="PMO859" s="396"/>
      <c r="PMP859" s="396"/>
      <c r="PMQ859" s="396"/>
      <c r="PMR859" s="396"/>
      <c r="PMS859" s="396"/>
      <c r="PMT859" s="396"/>
      <c r="PMU859" s="396"/>
      <c r="PMV859" s="396"/>
      <c r="PMW859" s="396"/>
      <c r="PMX859" s="396"/>
      <c r="PMY859" s="396"/>
      <c r="PMZ859" s="396"/>
      <c r="PNA859" s="396"/>
      <c r="PNB859" s="396"/>
      <c r="PNC859" s="396"/>
      <c r="PND859" s="396"/>
      <c r="PNE859" s="396"/>
      <c r="PNF859" s="396"/>
      <c r="PNG859" s="396"/>
      <c r="PNH859" s="396"/>
      <c r="PNI859" s="396"/>
      <c r="PNJ859" s="396"/>
      <c r="PNK859" s="396"/>
      <c r="PNL859" s="396"/>
      <c r="PNM859" s="396"/>
      <c r="PNN859" s="396"/>
      <c r="PNO859" s="396"/>
      <c r="PNP859" s="396"/>
      <c r="PNQ859" s="396"/>
      <c r="PNR859" s="396"/>
      <c r="PNS859" s="396"/>
      <c r="PNT859" s="396"/>
      <c r="PNU859" s="396"/>
      <c r="PNV859" s="396"/>
      <c r="PNW859" s="396"/>
      <c r="PNX859" s="396"/>
      <c r="PNY859" s="396"/>
      <c r="PNZ859" s="396"/>
      <c r="POA859" s="396"/>
      <c r="POB859" s="396"/>
      <c r="POC859" s="396"/>
      <c r="POD859" s="396"/>
      <c r="POE859" s="396"/>
      <c r="POF859" s="396"/>
      <c r="POG859" s="396"/>
      <c r="POH859" s="396"/>
      <c r="POI859" s="396"/>
      <c r="POJ859" s="396"/>
      <c r="POK859" s="396"/>
      <c r="POL859" s="396"/>
      <c r="POM859" s="396"/>
      <c r="PON859" s="396"/>
      <c r="POO859" s="396"/>
      <c r="POP859" s="396"/>
      <c r="POQ859" s="396"/>
      <c r="POR859" s="396"/>
      <c r="POS859" s="396"/>
      <c r="POT859" s="396"/>
      <c r="POU859" s="396"/>
      <c r="POV859" s="396"/>
      <c r="POW859" s="396"/>
      <c r="POX859" s="396"/>
      <c r="POY859" s="396"/>
      <c r="POZ859" s="396"/>
      <c r="PPA859" s="396"/>
      <c r="PPB859" s="396"/>
      <c r="PPC859" s="396"/>
      <c r="PPD859" s="396"/>
      <c r="PPE859" s="396"/>
      <c r="PPF859" s="396"/>
      <c r="PPG859" s="396"/>
      <c r="PPH859" s="396"/>
      <c r="PPI859" s="396"/>
      <c r="PPJ859" s="396"/>
      <c r="PPK859" s="396"/>
      <c r="PPL859" s="396"/>
      <c r="PPM859" s="396"/>
      <c r="PPN859" s="396"/>
      <c r="PPO859" s="396"/>
      <c r="PPP859" s="396"/>
      <c r="PPQ859" s="396"/>
      <c r="PPR859" s="396"/>
      <c r="PPS859" s="396"/>
      <c r="PPT859" s="396"/>
      <c r="PPU859" s="396"/>
      <c r="PPV859" s="396"/>
      <c r="PPW859" s="396"/>
      <c r="PPX859" s="396"/>
      <c r="PPY859" s="396"/>
      <c r="PPZ859" s="396"/>
      <c r="PQA859" s="396"/>
      <c r="PQB859" s="396"/>
      <c r="PQC859" s="396"/>
      <c r="PQD859" s="396"/>
      <c r="PQE859" s="396"/>
      <c r="PQF859" s="396"/>
      <c r="PQG859" s="396"/>
      <c r="PQH859" s="396"/>
      <c r="PQI859" s="396"/>
      <c r="PQJ859" s="396"/>
      <c r="PQK859" s="396"/>
      <c r="PQL859" s="396"/>
      <c r="PQM859" s="396"/>
      <c r="PQN859" s="396"/>
      <c r="PQO859" s="396"/>
      <c r="PQP859" s="396"/>
      <c r="PQQ859" s="396"/>
      <c r="PQR859" s="396"/>
      <c r="PQS859" s="396"/>
      <c r="PQT859" s="396"/>
      <c r="PQU859" s="396"/>
      <c r="PQV859" s="396"/>
      <c r="PQW859" s="396"/>
      <c r="PQX859" s="396"/>
      <c r="PQY859" s="396"/>
      <c r="PQZ859" s="396"/>
      <c r="PRA859" s="396"/>
      <c r="PRB859" s="396"/>
      <c r="PRC859" s="396"/>
      <c r="PRD859" s="396"/>
      <c r="PRE859" s="396"/>
      <c r="PRF859" s="396"/>
      <c r="PRG859" s="396"/>
      <c r="PRH859" s="396"/>
      <c r="PRI859" s="396"/>
      <c r="PRJ859" s="396"/>
      <c r="PRK859" s="396"/>
      <c r="PRL859" s="396"/>
      <c r="PRM859" s="396"/>
      <c r="PRN859" s="396"/>
      <c r="PRO859" s="396"/>
      <c r="PRP859" s="396"/>
      <c r="PRQ859" s="396"/>
      <c r="PRR859" s="396"/>
      <c r="PRS859" s="396"/>
      <c r="PRT859" s="396"/>
      <c r="PRU859" s="396"/>
      <c r="PRV859" s="396"/>
      <c r="PRW859" s="396"/>
      <c r="PRX859" s="396"/>
      <c r="PRY859" s="396"/>
      <c r="PRZ859" s="396"/>
      <c r="PSA859" s="396"/>
      <c r="PSB859" s="396"/>
      <c r="PSC859" s="396"/>
      <c r="PSD859" s="396"/>
      <c r="PSE859" s="396"/>
      <c r="PSF859" s="396"/>
      <c r="PSG859" s="396"/>
      <c r="PSH859" s="396"/>
      <c r="PSI859" s="396"/>
      <c r="PSJ859" s="396"/>
      <c r="PSK859" s="396"/>
      <c r="PSL859" s="396"/>
      <c r="PSM859" s="396"/>
      <c r="PSN859" s="396"/>
      <c r="PSO859" s="396"/>
      <c r="PSP859" s="396"/>
      <c r="PSQ859" s="396"/>
      <c r="PSR859" s="396"/>
      <c r="PSS859" s="396"/>
      <c r="PST859" s="396"/>
      <c r="PSU859" s="396"/>
      <c r="PSV859" s="396"/>
      <c r="PSW859" s="396"/>
      <c r="PSX859" s="396"/>
      <c r="PSY859" s="396"/>
      <c r="PSZ859" s="396"/>
      <c r="PTA859" s="396"/>
      <c r="PTB859" s="396"/>
      <c r="PTC859" s="396"/>
      <c r="PTD859" s="396"/>
      <c r="PTE859" s="396"/>
      <c r="PTF859" s="396"/>
      <c r="PTG859" s="396"/>
      <c r="PTH859" s="396"/>
      <c r="PTI859" s="396"/>
      <c r="PTJ859" s="396"/>
      <c r="PTK859" s="396"/>
      <c r="PTL859" s="396"/>
      <c r="PTM859" s="396"/>
      <c r="PTN859" s="396"/>
      <c r="PTO859" s="396"/>
      <c r="PTP859" s="396"/>
      <c r="PTQ859" s="396"/>
      <c r="PTR859" s="396"/>
      <c r="PTS859" s="396"/>
      <c r="PTT859" s="396"/>
      <c r="PTU859" s="396"/>
      <c r="PTV859" s="396"/>
      <c r="PTW859" s="396"/>
      <c r="PTX859" s="396"/>
      <c r="PTY859" s="396"/>
      <c r="PTZ859" s="396"/>
      <c r="PUA859" s="396"/>
      <c r="PUB859" s="396"/>
      <c r="PUC859" s="396"/>
      <c r="PUD859" s="396"/>
      <c r="PUE859" s="396"/>
      <c r="PUF859" s="396"/>
      <c r="PUG859" s="396"/>
      <c r="PUH859" s="396"/>
      <c r="PUI859" s="396"/>
      <c r="PUJ859" s="396"/>
      <c r="PUK859" s="396"/>
      <c r="PUL859" s="396"/>
      <c r="PUM859" s="396"/>
      <c r="PUN859" s="396"/>
      <c r="PUO859" s="396"/>
      <c r="PUP859" s="396"/>
      <c r="PUQ859" s="396"/>
      <c r="PUR859" s="396"/>
      <c r="PUS859" s="396"/>
      <c r="PUT859" s="396"/>
      <c r="PUU859" s="396"/>
      <c r="PUV859" s="396"/>
      <c r="PUW859" s="396"/>
      <c r="PUX859" s="396"/>
      <c r="PUY859" s="396"/>
      <c r="PUZ859" s="396"/>
      <c r="PVA859" s="396"/>
      <c r="PVB859" s="396"/>
      <c r="PVC859" s="396"/>
      <c r="PVD859" s="396"/>
      <c r="PVE859" s="396"/>
      <c r="PVF859" s="396"/>
      <c r="PVG859" s="396"/>
      <c r="PVH859" s="396"/>
      <c r="PVI859" s="396"/>
      <c r="PVJ859" s="396"/>
      <c r="PVK859" s="396"/>
      <c r="PVL859" s="396"/>
      <c r="PVM859" s="396"/>
      <c r="PVN859" s="396"/>
      <c r="PVO859" s="396"/>
      <c r="PVP859" s="396"/>
      <c r="PVQ859" s="396"/>
      <c r="PVR859" s="396"/>
      <c r="PVS859" s="396"/>
      <c r="PVT859" s="396"/>
      <c r="PVU859" s="396"/>
      <c r="PVV859" s="396"/>
      <c r="PVW859" s="396"/>
      <c r="PVX859" s="396"/>
      <c r="PVY859" s="396"/>
      <c r="PVZ859" s="396"/>
      <c r="PWA859" s="396"/>
      <c r="PWB859" s="396"/>
      <c r="PWC859" s="396"/>
      <c r="PWD859" s="396"/>
      <c r="PWE859" s="396"/>
      <c r="PWF859" s="396"/>
      <c r="PWG859" s="396"/>
      <c r="PWH859" s="396"/>
      <c r="PWI859" s="396"/>
      <c r="PWJ859" s="396"/>
      <c r="PWK859" s="396"/>
      <c r="PWL859" s="396"/>
      <c r="PWM859" s="396"/>
      <c r="PWN859" s="396"/>
      <c r="PWO859" s="396"/>
      <c r="PWP859" s="396"/>
      <c r="PWQ859" s="396"/>
      <c r="PWR859" s="396"/>
      <c r="PWS859" s="396"/>
      <c r="PWT859" s="396"/>
      <c r="PWU859" s="396"/>
      <c r="PWV859" s="396"/>
      <c r="PWW859" s="396"/>
      <c r="PWX859" s="396"/>
      <c r="PWY859" s="396"/>
      <c r="PWZ859" s="396"/>
      <c r="PXA859" s="396"/>
      <c r="PXB859" s="396"/>
      <c r="PXC859" s="396"/>
      <c r="PXD859" s="396"/>
      <c r="PXE859" s="396"/>
      <c r="PXF859" s="396"/>
      <c r="PXG859" s="396"/>
      <c r="PXH859" s="396"/>
      <c r="PXI859" s="396"/>
      <c r="PXJ859" s="396"/>
      <c r="PXK859" s="396"/>
      <c r="PXL859" s="396"/>
      <c r="PXM859" s="396"/>
      <c r="PXN859" s="396"/>
      <c r="PXO859" s="396"/>
      <c r="PXP859" s="396"/>
      <c r="PXQ859" s="396"/>
      <c r="PXR859" s="396"/>
      <c r="PXS859" s="396"/>
      <c r="PXT859" s="396"/>
      <c r="PXU859" s="396"/>
      <c r="PXV859" s="396"/>
      <c r="PXW859" s="396"/>
      <c r="PXX859" s="396"/>
      <c r="PXY859" s="396"/>
      <c r="PXZ859" s="396"/>
      <c r="PYA859" s="396"/>
      <c r="PYB859" s="396"/>
      <c r="PYC859" s="396"/>
      <c r="PYD859" s="396"/>
      <c r="PYE859" s="396"/>
      <c r="PYF859" s="396"/>
      <c r="PYG859" s="396"/>
      <c r="PYH859" s="396"/>
      <c r="PYI859" s="396"/>
      <c r="PYJ859" s="396"/>
      <c r="PYK859" s="396"/>
      <c r="PYL859" s="396"/>
      <c r="PYM859" s="396"/>
      <c r="PYN859" s="396"/>
      <c r="PYO859" s="396"/>
      <c r="PYP859" s="396"/>
      <c r="PYQ859" s="396"/>
      <c r="PYR859" s="396"/>
      <c r="PYS859" s="396"/>
      <c r="PYT859" s="396"/>
      <c r="PYU859" s="396"/>
      <c r="PYV859" s="396"/>
      <c r="PYW859" s="396"/>
      <c r="PYX859" s="396"/>
      <c r="PYY859" s="396"/>
      <c r="PYZ859" s="396"/>
      <c r="PZA859" s="396"/>
      <c r="PZB859" s="396"/>
      <c r="PZC859" s="396"/>
      <c r="PZD859" s="396"/>
      <c r="PZE859" s="396"/>
      <c r="PZF859" s="396"/>
      <c r="PZG859" s="396"/>
      <c r="PZH859" s="396"/>
      <c r="PZI859" s="396"/>
      <c r="PZJ859" s="396"/>
      <c r="PZK859" s="396"/>
      <c r="PZL859" s="396"/>
      <c r="PZM859" s="396"/>
      <c r="PZN859" s="396"/>
      <c r="PZO859" s="396"/>
      <c r="PZP859" s="396"/>
      <c r="PZQ859" s="396"/>
      <c r="PZR859" s="396"/>
      <c r="PZS859" s="396"/>
      <c r="PZT859" s="396"/>
      <c r="PZU859" s="396"/>
      <c r="PZV859" s="396"/>
      <c r="PZW859" s="396"/>
      <c r="PZX859" s="396"/>
      <c r="PZY859" s="396"/>
      <c r="PZZ859" s="396"/>
      <c r="QAA859" s="396"/>
      <c r="QAB859" s="396"/>
      <c r="QAC859" s="396"/>
      <c r="QAD859" s="396"/>
      <c r="QAE859" s="396"/>
      <c r="QAF859" s="396"/>
      <c r="QAG859" s="396"/>
      <c r="QAH859" s="396"/>
      <c r="QAI859" s="396"/>
      <c r="QAJ859" s="396"/>
      <c r="QAK859" s="396"/>
      <c r="QAL859" s="396"/>
      <c r="QAM859" s="396"/>
      <c r="QAN859" s="396"/>
      <c r="QAO859" s="396"/>
      <c r="QAP859" s="396"/>
      <c r="QAQ859" s="396"/>
      <c r="QAR859" s="396"/>
      <c r="QAS859" s="396"/>
      <c r="QAT859" s="396"/>
      <c r="QAU859" s="396"/>
      <c r="QAV859" s="396"/>
      <c r="QAW859" s="396"/>
      <c r="QAX859" s="396"/>
      <c r="QAY859" s="396"/>
      <c r="QAZ859" s="396"/>
      <c r="QBA859" s="396"/>
      <c r="QBB859" s="396"/>
      <c r="QBC859" s="396"/>
      <c r="QBD859" s="396"/>
      <c r="QBE859" s="396"/>
      <c r="QBF859" s="396"/>
      <c r="QBG859" s="396"/>
      <c r="QBH859" s="396"/>
      <c r="QBI859" s="396"/>
      <c r="QBJ859" s="396"/>
      <c r="QBK859" s="396"/>
      <c r="QBL859" s="396"/>
      <c r="QBM859" s="396"/>
      <c r="QBN859" s="396"/>
      <c r="QBO859" s="396"/>
      <c r="QBP859" s="396"/>
      <c r="QBQ859" s="396"/>
      <c r="QBR859" s="396"/>
      <c r="QBS859" s="396"/>
      <c r="QBT859" s="396"/>
      <c r="QBU859" s="396"/>
      <c r="QBV859" s="396"/>
      <c r="QBW859" s="396"/>
      <c r="QBX859" s="396"/>
      <c r="QBY859" s="396"/>
      <c r="QBZ859" s="396"/>
      <c r="QCA859" s="396"/>
      <c r="QCB859" s="396"/>
      <c r="QCC859" s="396"/>
      <c r="QCD859" s="396"/>
      <c r="QCE859" s="396"/>
      <c r="QCF859" s="396"/>
      <c r="QCG859" s="396"/>
      <c r="QCH859" s="396"/>
      <c r="QCI859" s="396"/>
      <c r="QCJ859" s="396"/>
      <c r="QCK859" s="396"/>
      <c r="QCL859" s="396"/>
      <c r="QCM859" s="396"/>
      <c r="QCN859" s="396"/>
      <c r="QCO859" s="396"/>
      <c r="QCP859" s="396"/>
      <c r="QCQ859" s="396"/>
      <c r="QCR859" s="396"/>
      <c r="QCS859" s="396"/>
      <c r="QCT859" s="396"/>
      <c r="QCU859" s="396"/>
      <c r="QCV859" s="396"/>
      <c r="QCW859" s="396"/>
      <c r="QCX859" s="396"/>
      <c r="QCY859" s="396"/>
      <c r="QCZ859" s="396"/>
      <c r="QDA859" s="396"/>
      <c r="QDB859" s="396"/>
      <c r="QDC859" s="396"/>
      <c r="QDD859" s="396"/>
      <c r="QDE859" s="396"/>
      <c r="QDF859" s="396"/>
      <c r="QDG859" s="396"/>
      <c r="QDH859" s="396"/>
      <c r="QDI859" s="396"/>
      <c r="QDJ859" s="396"/>
      <c r="QDK859" s="396"/>
      <c r="QDL859" s="396"/>
      <c r="QDM859" s="396"/>
      <c r="QDN859" s="396"/>
      <c r="QDO859" s="396"/>
      <c r="QDP859" s="396"/>
      <c r="QDQ859" s="396"/>
      <c r="QDR859" s="396"/>
      <c r="QDS859" s="396"/>
      <c r="QDT859" s="396"/>
      <c r="QDU859" s="396"/>
      <c r="QDV859" s="396"/>
      <c r="QDW859" s="396"/>
      <c r="QDX859" s="396"/>
      <c r="QDY859" s="396"/>
      <c r="QDZ859" s="396"/>
      <c r="QEA859" s="396"/>
      <c r="QEB859" s="396"/>
      <c r="QEC859" s="396"/>
      <c r="QED859" s="396"/>
      <c r="QEE859" s="396"/>
      <c r="QEF859" s="396"/>
      <c r="QEG859" s="396"/>
      <c r="QEH859" s="396"/>
      <c r="QEI859" s="396"/>
      <c r="QEJ859" s="396"/>
      <c r="QEK859" s="396"/>
      <c r="QEL859" s="396"/>
      <c r="QEM859" s="396"/>
      <c r="QEN859" s="396"/>
      <c r="QEO859" s="396"/>
      <c r="QEP859" s="396"/>
      <c r="QEQ859" s="396"/>
      <c r="QER859" s="396"/>
      <c r="QES859" s="396"/>
      <c r="QET859" s="396"/>
      <c r="QEU859" s="396"/>
      <c r="QEV859" s="396"/>
      <c r="QEW859" s="396"/>
      <c r="QEX859" s="396"/>
      <c r="QEY859" s="396"/>
      <c r="QEZ859" s="396"/>
      <c r="QFA859" s="396"/>
      <c r="QFB859" s="396"/>
      <c r="QFC859" s="396"/>
      <c r="QFD859" s="396"/>
      <c r="QFE859" s="396"/>
      <c r="QFF859" s="396"/>
      <c r="QFG859" s="396"/>
      <c r="QFH859" s="396"/>
      <c r="QFI859" s="396"/>
      <c r="QFJ859" s="396"/>
      <c r="QFK859" s="396"/>
      <c r="QFL859" s="396"/>
      <c r="QFM859" s="396"/>
      <c r="QFN859" s="396"/>
      <c r="QFO859" s="396"/>
      <c r="QFP859" s="396"/>
      <c r="QFQ859" s="396"/>
      <c r="QFR859" s="396"/>
      <c r="QFS859" s="396"/>
      <c r="QFT859" s="396"/>
      <c r="QFU859" s="396"/>
      <c r="QFV859" s="396"/>
      <c r="QFW859" s="396"/>
      <c r="QFX859" s="396"/>
      <c r="QFY859" s="396"/>
      <c r="QFZ859" s="396"/>
      <c r="QGA859" s="396"/>
      <c r="QGB859" s="396"/>
      <c r="QGC859" s="396"/>
      <c r="QGD859" s="396"/>
      <c r="QGE859" s="396"/>
      <c r="QGF859" s="396"/>
      <c r="QGG859" s="396"/>
      <c r="QGH859" s="396"/>
      <c r="QGI859" s="396"/>
      <c r="QGJ859" s="396"/>
      <c r="QGK859" s="396"/>
      <c r="QGL859" s="396"/>
      <c r="QGM859" s="396"/>
      <c r="QGN859" s="396"/>
      <c r="QGO859" s="396"/>
      <c r="QGP859" s="396"/>
      <c r="QGQ859" s="396"/>
      <c r="QGR859" s="396"/>
      <c r="QGS859" s="396"/>
      <c r="QGT859" s="396"/>
      <c r="QGU859" s="396"/>
      <c r="QGV859" s="396"/>
      <c r="QGW859" s="396"/>
      <c r="QGX859" s="396"/>
      <c r="QGY859" s="396"/>
      <c r="QGZ859" s="396"/>
      <c r="QHA859" s="396"/>
      <c r="QHB859" s="396"/>
      <c r="QHC859" s="396"/>
      <c r="QHD859" s="396"/>
      <c r="QHE859" s="396"/>
      <c r="QHF859" s="396"/>
      <c r="QHG859" s="396"/>
      <c r="QHH859" s="396"/>
      <c r="QHI859" s="396"/>
      <c r="QHJ859" s="396"/>
      <c r="QHK859" s="396"/>
      <c r="QHL859" s="396"/>
      <c r="QHM859" s="396"/>
      <c r="QHN859" s="396"/>
      <c r="QHO859" s="396"/>
      <c r="QHP859" s="396"/>
      <c r="QHQ859" s="396"/>
      <c r="QHR859" s="396"/>
      <c r="QHS859" s="396"/>
      <c r="QHT859" s="396"/>
      <c r="QHU859" s="396"/>
      <c r="QHV859" s="396"/>
      <c r="QHW859" s="396"/>
      <c r="QHX859" s="396"/>
      <c r="QHY859" s="396"/>
      <c r="QHZ859" s="396"/>
      <c r="QIA859" s="396"/>
      <c r="QIB859" s="396"/>
      <c r="QIC859" s="396"/>
      <c r="QID859" s="396"/>
      <c r="QIE859" s="396"/>
      <c r="QIF859" s="396"/>
      <c r="QIG859" s="396"/>
      <c r="QIH859" s="396"/>
      <c r="QII859" s="396"/>
      <c r="QIJ859" s="396"/>
      <c r="QIK859" s="396"/>
      <c r="QIL859" s="396"/>
      <c r="QIM859" s="396"/>
      <c r="QIN859" s="396"/>
      <c r="QIO859" s="396"/>
      <c r="QIP859" s="396"/>
      <c r="QIQ859" s="396"/>
      <c r="QIR859" s="396"/>
      <c r="QIS859" s="396"/>
      <c r="QIT859" s="396"/>
      <c r="QIU859" s="396"/>
      <c r="QIV859" s="396"/>
      <c r="QIW859" s="396"/>
      <c r="QIX859" s="396"/>
      <c r="QIY859" s="396"/>
      <c r="QIZ859" s="396"/>
      <c r="QJA859" s="396"/>
      <c r="QJB859" s="396"/>
      <c r="QJC859" s="396"/>
      <c r="QJD859" s="396"/>
      <c r="QJE859" s="396"/>
      <c r="QJF859" s="396"/>
      <c r="QJG859" s="396"/>
      <c r="QJH859" s="396"/>
      <c r="QJI859" s="396"/>
      <c r="QJJ859" s="396"/>
      <c r="QJK859" s="396"/>
      <c r="QJL859" s="396"/>
      <c r="QJM859" s="396"/>
      <c r="QJN859" s="396"/>
      <c r="QJO859" s="396"/>
      <c r="QJP859" s="396"/>
      <c r="QJQ859" s="396"/>
      <c r="QJR859" s="396"/>
      <c r="QJS859" s="396"/>
      <c r="QJT859" s="396"/>
      <c r="QJU859" s="396"/>
      <c r="QJV859" s="396"/>
      <c r="QJW859" s="396"/>
      <c r="QJX859" s="396"/>
      <c r="QJY859" s="396"/>
      <c r="QJZ859" s="396"/>
      <c r="QKA859" s="396"/>
      <c r="QKB859" s="396"/>
      <c r="QKC859" s="396"/>
      <c r="QKD859" s="396"/>
      <c r="QKE859" s="396"/>
      <c r="QKF859" s="396"/>
      <c r="QKG859" s="396"/>
      <c r="QKH859" s="396"/>
      <c r="QKI859" s="396"/>
      <c r="QKJ859" s="396"/>
      <c r="QKK859" s="396"/>
      <c r="QKL859" s="396"/>
      <c r="QKM859" s="396"/>
      <c r="QKN859" s="396"/>
      <c r="QKO859" s="396"/>
      <c r="QKP859" s="396"/>
      <c r="QKQ859" s="396"/>
      <c r="QKR859" s="396"/>
      <c r="QKS859" s="396"/>
      <c r="QKT859" s="396"/>
      <c r="QKU859" s="396"/>
      <c r="QKV859" s="396"/>
      <c r="QKW859" s="396"/>
      <c r="QKX859" s="396"/>
      <c r="QKY859" s="396"/>
      <c r="QKZ859" s="396"/>
      <c r="QLA859" s="396"/>
      <c r="QLB859" s="396"/>
      <c r="QLC859" s="396"/>
      <c r="QLD859" s="396"/>
      <c r="QLE859" s="396"/>
      <c r="QLF859" s="396"/>
      <c r="QLG859" s="396"/>
      <c r="QLH859" s="396"/>
      <c r="QLI859" s="396"/>
      <c r="QLJ859" s="396"/>
      <c r="QLK859" s="396"/>
      <c r="QLL859" s="396"/>
      <c r="QLM859" s="396"/>
      <c r="QLN859" s="396"/>
      <c r="QLO859" s="396"/>
      <c r="QLP859" s="396"/>
      <c r="QLQ859" s="396"/>
      <c r="QLR859" s="396"/>
      <c r="QLS859" s="396"/>
      <c r="QLT859" s="396"/>
      <c r="QLU859" s="396"/>
      <c r="QLV859" s="396"/>
      <c r="QLW859" s="396"/>
      <c r="QLX859" s="396"/>
      <c r="QLY859" s="396"/>
      <c r="QLZ859" s="396"/>
      <c r="QMA859" s="396"/>
      <c r="QMB859" s="396"/>
      <c r="QMC859" s="396"/>
      <c r="QMD859" s="396"/>
      <c r="QME859" s="396"/>
      <c r="QMF859" s="396"/>
      <c r="QMG859" s="396"/>
      <c r="QMH859" s="396"/>
      <c r="QMI859" s="396"/>
      <c r="QMJ859" s="396"/>
      <c r="QMK859" s="396"/>
      <c r="QML859" s="396"/>
      <c r="QMM859" s="396"/>
      <c r="QMN859" s="396"/>
      <c r="QMO859" s="396"/>
      <c r="QMP859" s="396"/>
      <c r="QMQ859" s="396"/>
      <c r="QMR859" s="396"/>
      <c r="QMS859" s="396"/>
      <c r="QMT859" s="396"/>
      <c r="QMU859" s="396"/>
      <c r="QMV859" s="396"/>
      <c r="QMW859" s="396"/>
      <c r="QMX859" s="396"/>
      <c r="QMY859" s="396"/>
      <c r="QMZ859" s="396"/>
      <c r="QNA859" s="396"/>
      <c r="QNB859" s="396"/>
      <c r="QNC859" s="396"/>
      <c r="QND859" s="396"/>
      <c r="QNE859" s="396"/>
      <c r="QNF859" s="396"/>
      <c r="QNG859" s="396"/>
      <c r="QNH859" s="396"/>
      <c r="QNI859" s="396"/>
      <c r="QNJ859" s="396"/>
      <c r="QNK859" s="396"/>
      <c r="QNL859" s="396"/>
      <c r="QNM859" s="396"/>
      <c r="QNN859" s="396"/>
      <c r="QNO859" s="396"/>
      <c r="QNP859" s="396"/>
      <c r="QNQ859" s="396"/>
      <c r="QNR859" s="396"/>
      <c r="QNS859" s="396"/>
      <c r="QNT859" s="396"/>
      <c r="QNU859" s="396"/>
      <c r="QNV859" s="396"/>
      <c r="QNW859" s="396"/>
      <c r="QNX859" s="396"/>
      <c r="QNY859" s="396"/>
      <c r="QNZ859" s="396"/>
      <c r="QOA859" s="396"/>
      <c r="QOB859" s="396"/>
      <c r="QOC859" s="396"/>
      <c r="QOD859" s="396"/>
      <c r="QOE859" s="396"/>
      <c r="QOF859" s="396"/>
      <c r="QOG859" s="396"/>
      <c r="QOH859" s="396"/>
      <c r="QOI859" s="396"/>
      <c r="QOJ859" s="396"/>
      <c r="QOK859" s="396"/>
      <c r="QOL859" s="396"/>
      <c r="QOM859" s="396"/>
      <c r="QON859" s="396"/>
      <c r="QOO859" s="396"/>
      <c r="QOP859" s="396"/>
      <c r="QOQ859" s="396"/>
      <c r="QOR859" s="396"/>
      <c r="QOS859" s="396"/>
      <c r="QOT859" s="396"/>
      <c r="QOU859" s="396"/>
      <c r="QOV859" s="396"/>
      <c r="QOW859" s="396"/>
      <c r="QOX859" s="396"/>
      <c r="QOY859" s="396"/>
      <c r="QOZ859" s="396"/>
      <c r="QPA859" s="396"/>
      <c r="QPB859" s="396"/>
      <c r="QPC859" s="396"/>
      <c r="QPD859" s="396"/>
      <c r="QPE859" s="396"/>
      <c r="QPF859" s="396"/>
      <c r="QPG859" s="396"/>
      <c r="QPH859" s="396"/>
      <c r="QPI859" s="396"/>
      <c r="QPJ859" s="396"/>
      <c r="QPK859" s="396"/>
      <c r="QPL859" s="396"/>
      <c r="QPM859" s="396"/>
      <c r="QPN859" s="396"/>
      <c r="QPO859" s="396"/>
      <c r="QPP859" s="396"/>
      <c r="QPQ859" s="396"/>
      <c r="QPR859" s="396"/>
      <c r="QPS859" s="396"/>
      <c r="QPT859" s="396"/>
      <c r="QPU859" s="396"/>
      <c r="QPV859" s="396"/>
      <c r="QPW859" s="396"/>
      <c r="QPX859" s="396"/>
      <c r="QPY859" s="396"/>
      <c r="QPZ859" s="396"/>
      <c r="QQA859" s="396"/>
      <c r="QQB859" s="396"/>
      <c r="QQC859" s="396"/>
      <c r="QQD859" s="396"/>
      <c r="QQE859" s="396"/>
      <c r="QQF859" s="396"/>
      <c r="QQG859" s="396"/>
      <c r="QQH859" s="396"/>
      <c r="QQI859" s="396"/>
      <c r="QQJ859" s="396"/>
      <c r="QQK859" s="396"/>
      <c r="QQL859" s="396"/>
      <c r="QQM859" s="396"/>
      <c r="QQN859" s="396"/>
      <c r="QQO859" s="396"/>
      <c r="QQP859" s="396"/>
      <c r="QQQ859" s="396"/>
      <c r="QQR859" s="396"/>
      <c r="QQS859" s="396"/>
      <c r="QQT859" s="396"/>
      <c r="QQU859" s="396"/>
      <c r="QQV859" s="396"/>
      <c r="QQW859" s="396"/>
      <c r="QQX859" s="396"/>
      <c r="QQY859" s="396"/>
      <c r="QQZ859" s="396"/>
      <c r="QRA859" s="396"/>
      <c r="QRB859" s="396"/>
      <c r="QRC859" s="396"/>
      <c r="QRD859" s="396"/>
      <c r="QRE859" s="396"/>
      <c r="QRF859" s="396"/>
      <c r="QRG859" s="396"/>
      <c r="QRH859" s="396"/>
      <c r="QRI859" s="396"/>
      <c r="QRJ859" s="396"/>
      <c r="QRK859" s="396"/>
      <c r="QRL859" s="396"/>
      <c r="QRM859" s="396"/>
      <c r="QRN859" s="396"/>
      <c r="QRO859" s="396"/>
      <c r="QRP859" s="396"/>
      <c r="QRQ859" s="396"/>
      <c r="QRR859" s="396"/>
      <c r="QRS859" s="396"/>
      <c r="QRT859" s="396"/>
      <c r="QRU859" s="396"/>
      <c r="QRV859" s="396"/>
      <c r="QRW859" s="396"/>
      <c r="QRX859" s="396"/>
      <c r="QRY859" s="396"/>
      <c r="QRZ859" s="396"/>
      <c r="QSA859" s="396"/>
      <c r="QSB859" s="396"/>
      <c r="QSC859" s="396"/>
      <c r="QSD859" s="396"/>
      <c r="QSE859" s="396"/>
      <c r="QSF859" s="396"/>
      <c r="QSG859" s="396"/>
      <c r="QSH859" s="396"/>
      <c r="QSI859" s="396"/>
      <c r="QSJ859" s="396"/>
      <c r="QSK859" s="396"/>
      <c r="QSL859" s="396"/>
      <c r="QSM859" s="396"/>
      <c r="QSN859" s="396"/>
      <c r="QSO859" s="396"/>
      <c r="QSP859" s="396"/>
      <c r="QSQ859" s="396"/>
      <c r="QSR859" s="396"/>
      <c r="QSS859" s="396"/>
      <c r="QST859" s="396"/>
      <c r="QSU859" s="396"/>
      <c r="QSV859" s="396"/>
      <c r="QSW859" s="396"/>
      <c r="QSX859" s="396"/>
      <c r="QSY859" s="396"/>
      <c r="QSZ859" s="396"/>
      <c r="QTA859" s="396"/>
      <c r="QTB859" s="396"/>
      <c r="QTC859" s="396"/>
      <c r="QTD859" s="396"/>
      <c r="QTE859" s="396"/>
      <c r="QTF859" s="396"/>
      <c r="QTG859" s="396"/>
      <c r="QTH859" s="396"/>
      <c r="QTI859" s="396"/>
      <c r="QTJ859" s="396"/>
      <c r="QTK859" s="396"/>
      <c r="QTL859" s="396"/>
      <c r="QTM859" s="396"/>
      <c r="QTN859" s="396"/>
      <c r="QTO859" s="396"/>
      <c r="QTP859" s="396"/>
      <c r="QTQ859" s="396"/>
      <c r="QTR859" s="396"/>
      <c r="QTS859" s="396"/>
      <c r="QTT859" s="396"/>
      <c r="QTU859" s="396"/>
      <c r="QTV859" s="396"/>
      <c r="QTW859" s="396"/>
      <c r="QTX859" s="396"/>
      <c r="QTY859" s="396"/>
      <c r="QTZ859" s="396"/>
      <c r="QUA859" s="396"/>
      <c r="QUB859" s="396"/>
      <c r="QUC859" s="396"/>
      <c r="QUD859" s="396"/>
      <c r="QUE859" s="396"/>
      <c r="QUF859" s="396"/>
      <c r="QUG859" s="396"/>
      <c r="QUH859" s="396"/>
      <c r="QUI859" s="396"/>
      <c r="QUJ859" s="396"/>
      <c r="QUK859" s="396"/>
      <c r="QUL859" s="396"/>
      <c r="QUM859" s="396"/>
      <c r="QUN859" s="396"/>
      <c r="QUO859" s="396"/>
      <c r="QUP859" s="396"/>
      <c r="QUQ859" s="396"/>
      <c r="QUR859" s="396"/>
      <c r="QUS859" s="396"/>
      <c r="QUT859" s="396"/>
      <c r="QUU859" s="396"/>
      <c r="QUV859" s="396"/>
      <c r="QUW859" s="396"/>
      <c r="QUX859" s="396"/>
      <c r="QUY859" s="396"/>
      <c r="QUZ859" s="396"/>
      <c r="QVA859" s="396"/>
      <c r="QVB859" s="396"/>
      <c r="QVC859" s="396"/>
      <c r="QVD859" s="396"/>
      <c r="QVE859" s="396"/>
      <c r="QVF859" s="396"/>
      <c r="QVG859" s="396"/>
      <c r="QVH859" s="396"/>
      <c r="QVI859" s="396"/>
      <c r="QVJ859" s="396"/>
      <c r="QVK859" s="396"/>
      <c r="QVL859" s="396"/>
      <c r="QVM859" s="396"/>
      <c r="QVN859" s="396"/>
      <c r="QVO859" s="396"/>
      <c r="QVP859" s="396"/>
      <c r="QVQ859" s="396"/>
      <c r="QVR859" s="396"/>
      <c r="QVS859" s="396"/>
      <c r="QVT859" s="396"/>
      <c r="QVU859" s="396"/>
      <c r="QVV859" s="396"/>
      <c r="QVW859" s="396"/>
      <c r="QVX859" s="396"/>
      <c r="QVY859" s="396"/>
      <c r="QVZ859" s="396"/>
      <c r="QWA859" s="396"/>
      <c r="QWB859" s="396"/>
      <c r="QWC859" s="396"/>
      <c r="QWD859" s="396"/>
      <c r="QWE859" s="396"/>
      <c r="QWF859" s="396"/>
      <c r="QWG859" s="396"/>
      <c r="QWH859" s="396"/>
      <c r="QWI859" s="396"/>
      <c r="QWJ859" s="396"/>
      <c r="QWK859" s="396"/>
      <c r="QWL859" s="396"/>
      <c r="QWM859" s="396"/>
      <c r="QWN859" s="396"/>
      <c r="QWO859" s="396"/>
      <c r="QWP859" s="396"/>
      <c r="QWQ859" s="396"/>
      <c r="QWR859" s="396"/>
      <c r="QWS859" s="396"/>
      <c r="QWT859" s="396"/>
      <c r="QWU859" s="396"/>
      <c r="QWV859" s="396"/>
      <c r="QWW859" s="396"/>
      <c r="QWX859" s="396"/>
      <c r="QWY859" s="396"/>
      <c r="QWZ859" s="396"/>
      <c r="QXA859" s="396"/>
      <c r="QXB859" s="396"/>
      <c r="QXC859" s="396"/>
      <c r="QXD859" s="396"/>
      <c r="QXE859" s="396"/>
      <c r="QXF859" s="396"/>
      <c r="QXG859" s="396"/>
      <c r="QXH859" s="396"/>
      <c r="QXI859" s="396"/>
      <c r="QXJ859" s="396"/>
      <c r="QXK859" s="396"/>
      <c r="QXL859" s="396"/>
      <c r="QXM859" s="396"/>
      <c r="QXN859" s="396"/>
      <c r="QXO859" s="396"/>
      <c r="QXP859" s="396"/>
      <c r="QXQ859" s="396"/>
      <c r="QXR859" s="396"/>
      <c r="QXS859" s="396"/>
      <c r="QXT859" s="396"/>
      <c r="QXU859" s="396"/>
      <c r="QXV859" s="396"/>
      <c r="QXW859" s="396"/>
      <c r="QXX859" s="396"/>
      <c r="QXY859" s="396"/>
      <c r="QXZ859" s="396"/>
      <c r="QYA859" s="396"/>
      <c r="QYB859" s="396"/>
      <c r="QYC859" s="396"/>
      <c r="QYD859" s="396"/>
      <c r="QYE859" s="396"/>
      <c r="QYF859" s="396"/>
      <c r="QYG859" s="396"/>
      <c r="QYH859" s="396"/>
      <c r="QYI859" s="396"/>
      <c r="QYJ859" s="396"/>
      <c r="QYK859" s="396"/>
      <c r="QYL859" s="396"/>
      <c r="QYM859" s="396"/>
      <c r="QYN859" s="396"/>
      <c r="QYO859" s="396"/>
      <c r="QYP859" s="396"/>
      <c r="QYQ859" s="396"/>
      <c r="QYR859" s="396"/>
      <c r="QYS859" s="396"/>
      <c r="QYT859" s="396"/>
      <c r="QYU859" s="396"/>
      <c r="QYV859" s="396"/>
      <c r="QYW859" s="396"/>
      <c r="QYX859" s="396"/>
      <c r="QYY859" s="396"/>
      <c r="QYZ859" s="396"/>
      <c r="QZA859" s="396"/>
      <c r="QZB859" s="396"/>
      <c r="QZC859" s="396"/>
      <c r="QZD859" s="396"/>
      <c r="QZE859" s="396"/>
      <c r="QZF859" s="396"/>
      <c r="QZG859" s="396"/>
      <c r="QZH859" s="396"/>
      <c r="QZI859" s="396"/>
      <c r="QZJ859" s="396"/>
      <c r="QZK859" s="396"/>
      <c r="QZL859" s="396"/>
      <c r="QZM859" s="396"/>
      <c r="QZN859" s="396"/>
      <c r="QZO859" s="396"/>
      <c r="QZP859" s="396"/>
      <c r="QZQ859" s="396"/>
      <c r="QZR859" s="396"/>
      <c r="QZS859" s="396"/>
      <c r="QZT859" s="396"/>
      <c r="QZU859" s="396"/>
      <c r="QZV859" s="396"/>
      <c r="QZW859" s="396"/>
      <c r="QZX859" s="396"/>
      <c r="QZY859" s="396"/>
      <c r="QZZ859" s="396"/>
      <c r="RAA859" s="396"/>
      <c r="RAB859" s="396"/>
      <c r="RAC859" s="396"/>
      <c r="RAD859" s="396"/>
      <c r="RAE859" s="396"/>
      <c r="RAF859" s="396"/>
      <c r="RAG859" s="396"/>
      <c r="RAH859" s="396"/>
      <c r="RAI859" s="396"/>
      <c r="RAJ859" s="396"/>
      <c r="RAK859" s="396"/>
      <c r="RAL859" s="396"/>
      <c r="RAM859" s="396"/>
      <c r="RAN859" s="396"/>
      <c r="RAO859" s="396"/>
      <c r="RAP859" s="396"/>
      <c r="RAQ859" s="396"/>
      <c r="RAR859" s="396"/>
      <c r="RAS859" s="396"/>
      <c r="RAT859" s="396"/>
      <c r="RAU859" s="396"/>
      <c r="RAV859" s="396"/>
      <c r="RAW859" s="396"/>
      <c r="RAX859" s="396"/>
      <c r="RAY859" s="396"/>
      <c r="RAZ859" s="396"/>
      <c r="RBA859" s="396"/>
      <c r="RBB859" s="396"/>
      <c r="RBC859" s="396"/>
      <c r="RBD859" s="396"/>
      <c r="RBE859" s="396"/>
      <c r="RBF859" s="396"/>
      <c r="RBG859" s="396"/>
      <c r="RBH859" s="396"/>
      <c r="RBI859" s="396"/>
      <c r="RBJ859" s="396"/>
      <c r="RBK859" s="396"/>
      <c r="RBL859" s="396"/>
      <c r="RBM859" s="396"/>
      <c r="RBN859" s="396"/>
      <c r="RBO859" s="396"/>
      <c r="RBP859" s="396"/>
      <c r="RBQ859" s="396"/>
      <c r="RBR859" s="396"/>
      <c r="RBS859" s="396"/>
      <c r="RBT859" s="396"/>
      <c r="RBU859" s="396"/>
      <c r="RBV859" s="396"/>
      <c r="RBW859" s="396"/>
      <c r="RBX859" s="396"/>
      <c r="RBY859" s="396"/>
      <c r="RBZ859" s="396"/>
      <c r="RCA859" s="396"/>
      <c r="RCB859" s="396"/>
      <c r="RCC859" s="396"/>
      <c r="RCD859" s="396"/>
      <c r="RCE859" s="396"/>
      <c r="RCF859" s="396"/>
      <c r="RCG859" s="396"/>
      <c r="RCH859" s="396"/>
      <c r="RCI859" s="396"/>
      <c r="RCJ859" s="396"/>
      <c r="RCK859" s="396"/>
      <c r="RCL859" s="396"/>
      <c r="RCM859" s="396"/>
      <c r="RCN859" s="396"/>
      <c r="RCO859" s="396"/>
      <c r="RCP859" s="396"/>
      <c r="RCQ859" s="396"/>
      <c r="RCR859" s="396"/>
      <c r="RCS859" s="396"/>
      <c r="RCT859" s="396"/>
      <c r="RCU859" s="396"/>
      <c r="RCV859" s="396"/>
      <c r="RCW859" s="396"/>
      <c r="RCX859" s="396"/>
      <c r="RCY859" s="396"/>
      <c r="RCZ859" s="396"/>
      <c r="RDA859" s="396"/>
      <c r="RDB859" s="396"/>
      <c r="RDC859" s="396"/>
      <c r="RDD859" s="396"/>
      <c r="RDE859" s="396"/>
      <c r="RDF859" s="396"/>
      <c r="RDG859" s="396"/>
      <c r="RDH859" s="396"/>
      <c r="RDI859" s="396"/>
      <c r="RDJ859" s="396"/>
      <c r="RDK859" s="396"/>
      <c r="RDL859" s="396"/>
      <c r="RDM859" s="396"/>
      <c r="RDN859" s="396"/>
      <c r="RDO859" s="396"/>
      <c r="RDP859" s="396"/>
      <c r="RDQ859" s="396"/>
      <c r="RDR859" s="396"/>
      <c r="RDS859" s="396"/>
      <c r="RDT859" s="396"/>
      <c r="RDU859" s="396"/>
      <c r="RDV859" s="396"/>
      <c r="RDW859" s="396"/>
      <c r="RDX859" s="396"/>
      <c r="RDY859" s="396"/>
      <c r="RDZ859" s="396"/>
      <c r="REA859" s="396"/>
      <c r="REB859" s="396"/>
      <c r="REC859" s="396"/>
      <c r="RED859" s="396"/>
      <c r="REE859" s="396"/>
      <c r="REF859" s="396"/>
      <c r="REG859" s="396"/>
      <c r="REH859" s="396"/>
      <c r="REI859" s="396"/>
      <c r="REJ859" s="396"/>
      <c r="REK859" s="396"/>
      <c r="REL859" s="396"/>
      <c r="REM859" s="396"/>
      <c r="REN859" s="396"/>
      <c r="REO859" s="396"/>
      <c r="REP859" s="396"/>
      <c r="REQ859" s="396"/>
      <c r="RER859" s="396"/>
      <c r="RES859" s="396"/>
      <c r="RET859" s="396"/>
      <c r="REU859" s="396"/>
      <c r="REV859" s="396"/>
      <c r="REW859" s="396"/>
      <c r="REX859" s="396"/>
      <c r="REY859" s="396"/>
      <c r="REZ859" s="396"/>
      <c r="RFA859" s="396"/>
      <c r="RFB859" s="396"/>
      <c r="RFC859" s="396"/>
      <c r="RFD859" s="396"/>
      <c r="RFE859" s="396"/>
      <c r="RFF859" s="396"/>
      <c r="RFG859" s="396"/>
      <c r="RFH859" s="396"/>
      <c r="RFI859" s="396"/>
      <c r="RFJ859" s="396"/>
      <c r="RFK859" s="396"/>
      <c r="RFL859" s="396"/>
      <c r="RFM859" s="396"/>
      <c r="RFN859" s="396"/>
      <c r="RFO859" s="396"/>
      <c r="RFP859" s="396"/>
      <c r="RFQ859" s="396"/>
      <c r="RFR859" s="396"/>
      <c r="RFS859" s="396"/>
      <c r="RFT859" s="396"/>
      <c r="RFU859" s="396"/>
      <c r="RFV859" s="396"/>
      <c r="RFW859" s="396"/>
      <c r="RFX859" s="396"/>
      <c r="RFY859" s="396"/>
      <c r="RFZ859" s="396"/>
      <c r="RGA859" s="396"/>
      <c r="RGB859" s="396"/>
      <c r="RGC859" s="396"/>
      <c r="RGD859" s="396"/>
      <c r="RGE859" s="396"/>
      <c r="RGF859" s="396"/>
      <c r="RGG859" s="396"/>
      <c r="RGH859" s="396"/>
      <c r="RGI859" s="396"/>
      <c r="RGJ859" s="396"/>
      <c r="RGK859" s="396"/>
      <c r="RGL859" s="396"/>
      <c r="RGM859" s="396"/>
      <c r="RGN859" s="396"/>
      <c r="RGO859" s="396"/>
      <c r="RGP859" s="396"/>
      <c r="RGQ859" s="396"/>
      <c r="RGR859" s="396"/>
      <c r="RGS859" s="396"/>
      <c r="RGT859" s="396"/>
      <c r="RGU859" s="396"/>
      <c r="RGV859" s="396"/>
      <c r="RGW859" s="396"/>
      <c r="RGX859" s="396"/>
      <c r="RGY859" s="396"/>
      <c r="RGZ859" s="396"/>
      <c r="RHA859" s="396"/>
      <c r="RHB859" s="396"/>
      <c r="RHC859" s="396"/>
      <c r="RHD859" s="396"/>
      <c r="RHE859" s="396"/>
      <c r="RHF859" s="396"/>
      <c r="RHG859" s="396"/>
      <c r="RHH859" s="396"/>
      <c r="RHI859" s="396"/>
      <c r="RHJ859" s="396"/>
      <c r="RHK859" s="396"/>
      <c r="RHL859" s="396"/>
      <c r="RHM859" s="396"/>
      <c r="RHN859" s="396"/>
      <c r="RHO859" s="396"/>
      <c r="RHP859" s="396"/>
      <c r="RHQ859" s="396"/>
      <c r="RHR859" s="396"/>
      <c r="RHS859" s="396"/>
      <c r="RHT859" s="396"/>
      <c r="RHU859" s="396"/>
      <c r="RHV859" s="396"/>
      <c r="RHW859" s="396"/>
      <c r="RHX859" s="396"/>
      <c r="RHY859" s="396"/>
      <c r="RHZ859" s="396"/>
      <c r="RIA859" s="396"/>
      <c r="RIB859" s="396"/>
      <c r="RIC859" s="396"/>
      <c r="RID859" s="396"/>
      <c r="RIE859" s="396"/>
      <c r="RIF859" s="396"/>
      <c r="RIG859" s="396"/>
      <c r="RIH859" s="396"/>
      <c r="RII859" s="396"/>
      <c r="RIJ859" s="396"/>
      <c r="RIK859" s="396"/>
      <c r="RIL859" s="396"/>
      <c r="RIM859" s="396"/>
      <c r="RIN859" s="396"/>
      <c r="RIO859" s="396"/>
      <c r="RIP859" s="396"/>
      <c r="RIQ859" s="396"/>
      <c r="RIR859" s="396"/>
      <c r="RIS859" s="396"/>
      <c r="RIT859" s="396"/>
      <c r="RIU859" s="396"/>
      <c r="RIV859" s="396"/>
      <c r="RIW859" s="396"/>
      <c r="RIX859" s="396"/>
      <c r="RIY859" s="396"/>
      <c r="RIZ859" s="396"/>
      <c r="RJA859" s="396"/>
      <c r="RJB859" s="396"/>
      <c r="RJC859" s="396"/>
      <c r="RJD859" s="396"/>
      <c r="RJE859" s="396"/>
      <c r="RJF859" s="396"/>
      <c r="RJG859" s="396"/>
      <c r="RJH859" s="396"/>
      <c r="RJI859" s="396"/>
      <c r="RJJ859" s="396"/>
      <c r="RJK859" s="396"/>
      <c r="RJL859" s="396"/>
      <c r="RJM859" s="396"/>
      <c r="RJN859" s="396"/>
      <c r="RJO859" s="396"/>
      <c r="RJP859" s="396"/>
      <c r="RJQ859" s="396"/>
      <c r="RJR859" s="396"/>
      <c r="RJS859" s="396"/>
      <c r="RJT859" s="396"/>
      <c r="RJU859" s="396"/>
      <c r="RJV859" s="396"/>
      <c r="RJW859" s="396"/>
      <c r="RJX859" s="396"/>
      <c r="RJY859" s="396"/>
      <c r="RJZ859" s="396"/>
      <c r="RKA859" s="396"/>
      <c r="RKB859" s="396"/>
      <c r="RKC859" s="396"/>
      <c r="RKD859" s="396"/>
      <c r="RKE859" s="396"/>
      <c r="RKF859" s="396"/>
      <c r="RKG859" s="396"/>
      <c r="RKH859" s="396"/>
      <c r="RKI859" s="396"/>
      <c r="RKJ859" s="396"/>
      <c r="RKK859" s="396"/>
      <c r="RKL859" s="396"/>
      <c r="RKM859" s="396"/>
      <c r="RKN859" s="396"/>
      <c r="RKO859" s="396"/>
      <c r="RKP859" s="396"/>
      <c r="RKQ859" s="396"/>
      <c r="RKR859" s="396"/>
      <c r="RKS859" s="396"/>
      <c r="RKT859" s="396"/>
      <c r="RKU859" s="396"/>
      <c r="RKV859" s="396"/>
      <c r="RKW859" s="396"/>
      <c r="RKX859" s="396"/>
      <c r="RKY859" s="396"/>
      <c r="RKZ859" s="396"/>
      <c r="RLA859" s="396"/>
      <c r="RLB859" s="396"/>
      <c r="RLC859" s="396"/>
      <c r="RLD859" s="396"/>
      <c r="RLE859" s="396"/>
      <c r="RLF859" s="396"/>
      <c r="RLG859" s="396"/>
      <c r="RLH859" s="396"/>
      <c r="RLI859" s="396"/>
      <c r="RLJ859" s="396"/>
      <c r="RLK859" s="396"/>
      <c r="RLL859" s="396"/>
      <c r="RLM859" s="396"/>
      <c r="RLN859" s="396"/>
      <c r="RLO859" s="396"/>
      <c r="RLP859" s="396"/>
      <c r="RLQ859" s="396"/>
      <c r="RLR859" s="396"/>
      <c r="RLS859" s="396"/>
      <c r="RLT859" s="396"/>
      <c r="RLU859" s="396"/>
      <c r="RLV859" s="396"/>
      <c r="RLW859" s="396"/>
      <c r="RLX859" s="396"/>
      <c r="RLY859" s="396"/>
      <c r="RLZ859" s="396"/>
      <c r="RMA859" s="396"/>
      <c r="RMB859" s="396"/>
      <c r="RMC859" s="396"/>
      <c r="RMD859" s="396"/>
      <c r="RME859" s="396"/>
      <c r="RMF859" s="396"/>
      <c r="RMG859" s="396"/>
      <c r="RMH859" s="396"/>
      <c r="RMI859" s="396"/>
      <c r="RMJ859" s="396"/>
      <c r="RMK859" s="396"/>
      <c r="RML859" s="396"/>
      <c r="RMM859" s="396"/>
      <c r="RMN859" s="396"/>
      <c r="RMO859" s="396"/>
      <c r="RMP859" s="396"/>
      <c r="RMQ859" s="396"/>
      <c r="RMR859" s="396"/>
      <c r="RMS859" s="396"/>
      <c r="RMT859" s="396"/>
      <c r="RMU859" s="396"/>
      <c r="RMV859" s="396"/>
      <c r="RMW859" s="396"/>
      <c r="RMX859" s="396"/>
      <c r="RMY859" s="396"/>
      <c r="RMZ859" s="396"/>
      <c r="RNA859" s="396"/>
      <c r="RNB859" s="396"/>
      <c r="RNC859" s="396"/>
      <c r="RND859" s="396"/>
      <c r="RNE859" s="396"/>
      <c r="RNF859" s="396"/>
      <c r="RNG859" s="396"/>
      <c r="RNH859" s="396"/>
      <c r="RNI859" s="396"/>
      <c r="RNJ859" s="396"/>
      <c r="RNK859" s="396"/>
      <c r="RNL859" s="396"/>
      <c r="RNM859" s="396"/>
      <c r="RNN859" s="396"/>
      <c r="RNO859" s="396"/>
      <c r="RNP859" s="396"/>
      <c r="RNQ859" s="396"/>
      <c r="RNR859" s="396"/>
      <c r="RNS859" s="396"/>
      <c r="RNT859" s="396"/>
      <c r="RNU859" s="396"/>
      <c r="RNV859" s="396"/>
      <c r="RNW859" s="396"/>
      <c r="RNX859" s="396"/>
      <c r="RNY859" s="396"/>
      <c r="RNZ859" s="396"/>
      <c r="ROA859" s="396"/>
      <c r="ROB859" s="396"/>
      <c r="ROC859" s="396"/>
      <c r="ROD859" s="396"/>
      <c r="ROE859" s="396"/>
      <c r="ROF859" s="396"/>
      <c r="ROG859" s="396"/>
      <c r="ROH859" s="396"/>
      <c r="ROI859" s="396"/>
      <c r="ROJ859" s="396"/>
      <c r="ROK859" s="396"/>
      <c r="ROL859" s="396"/>
      <c r="ROM859" s="396"/>
      <c r="RON859" s="396"/>
      <c r="ROO859" s="396"/>
      <c r="ROP859" s="396"/>
      <c r="ROQ859" s="396"/>
      <c r="ROR859" s="396"/>
      <c r="ROS859" s="396"/>
      <c r="ROT859" s="396"/>
      <c r="ROU859" s="396"/>
      <c r="ROV859" s="396"/>
      <c r="ROW859" s="396"/>
      <c r="ROX859" s="396"/>
      <c r="ROY859" s="396"/>
      <c r="ROZ859" s="396"/>
      <c r="RPA859" s="396"/>
      <c r="RPB859" s="396"/>
      <c r="RPC859" s="396"/>
      <c r="RPD859" s="396"/>
      <c r="RPE859" s="396"/>
      <c r="RPF859" s="396"/>
      <c r="RPG859" s="396"/>
      <c r="RPH859" s="396"/>
      <c r="RPI859" s="396"/>
      <c r="RPJ859" s="396"/>
      <c r="RPK859" s="396"/>
      <c r="RPL859" s="396"/>
      <c r="RPM859" s="396"/>
      <c r="RPN859" s="396"/>
      <c r="RPO859" s="396"/>
      <c r="RPP859" s="396"/>
      <c r="RPQ859" s="396"/>
      <c r="RPR859" s="396"/>
      <c r="RPS859" s="396"/>
      <c r="RPT859" s="396"/>
      <c r="RPU859" s="396"/>
      <c r="RPV859" s="396"/>
      <c r="RPW859" s="396"/>
      <c r="RPX859" s="396"/>
      <c r="RPY859" s="396"/>
      <c r="RPZ859" s="396"/>
      <c r="RQA859" s="396"/>
      <c r="RQB859" s="396"/>
      <c r="RQC859" s="396"/>
      <c r="RQD859" s="396"/>
      <c r="RQE859" s="396"/>
      <c r="RQF859" s="396"/>
      <c r="RQG859" s="396"/>
      <c r="RQH859" s="396"/>
      <c r="RQI859" s="396"/>
      <c r="RQJ859" s="396"/>
      <c r="RQK859" s="396"/>
      <c r="RQL859" s="396"/>
      <c r="RQM859" s="396"/>
      <c r="RQN859" s="396"/>
      <c r="RQO859" s="396"/>
      <c r="RQP859" s="396"/>
      <c r="RQQ859" s="396"/>
      <c r="RQR859" s="396"/>
      <c r="RQS859" s="396"/>
      <c r="RQT859" s="396"/>
      <c r="RQU859" s="396"/>
      <c r="RQV859" s="396"/>
      <c r="RQW859" s="396"/>
      <c r="RQX859" s="396"/>
      <c r="RQY859" s="396"/>
      <c r="RQZ859" s="396"/>
      <c r="RRA859" s="396"/>
      <c r="RRB859" s="396"/>
      <c r="RRC859" s="396"/>
      <c r="RRD859" s="396"/>
      <c r="RRE859" s="396"/>
      <c r="RRF859" s="396"/>
      <c r="RRG859" s="396"/>
      <c r="RRH859" s="396"/>
      <c r="RRI859" s="396"/>
      <c r="RRJ859" s="396"/>
      <c r="RRK859" s="396"/>
      <c r="RRL859" s="396"/>
      <c r="RRM859" s="396"/>
      <c r="RRN859" s="396"/>
      <c r="RRO859" s="396"/>
      <c r="RRP859" s="396"/>
      <c r="RRQ859" s="396"/>
      <c r="RRR859" s="396"/>
      <c r="RRS859" s="396"/>
      <c r="RRT859" s="396"/>
      <c r="RRU859" s="396"/>
      <c r="RRV859" s="396"/>
      <c r="RRW859" s="396"/>
      <c r="RRX859" s="396"/>
      <c r="RRY859" s="396"/>
      <c r="RRZ859" s="396"/>
      <c r="RSA859" s="396"/>
      <c r="RSB859" s="396"/>
      <c r="RSC859" s="396"/>
      <c r="RSD859" s="396"/>
      <c r="RSE859" s="396"/>
      <c r="RSF859" s="396"/>
      <c r="RSG859" s="396"/>
      <c r="RSH859" s="396"/>
      <c r="RSI859" s="396"/>
      <c r="RSJ859" s="396"/>
      <c r="RSK859" s="396"/>
      <c r="RSL859" s="396"/>
      <c r="RSM859" s="396"/>
      <c r="RSN859" s="396"/>
      <c r="RSO859" s="396"/>
      <c r="RSP859" s="396"/>
      <c r="RSQ859" s="396"/>
      <c r="RSR859" s="396"/>
      <c r="RSS859" s="396"/>
      <c r="RST859" s="396"/>
      <c r="RSU859" s="396"/>
      <c r="RSV859" s="396"/>
      <c r="RSW859" s="396"/>
      <c r="RSX859" s="396"/>
      <c r="RSY859" s="396"/>
      <c r="RSZ859" s="396"/>
      <c r="RTA859" s="396"/>
      <c r="RTB859" s="396"/>
      <c r="RTC859" s="396"/>
      <c r="RTD859" s="396"/>
      <c r="RTE859" s="396"/>
      <c r="RTF859" s="396"/>
      <c r="RTG859" s="396"/>
      <c r="RTH859" s="396"/>
      <c r="RTI859" s="396"/>
      <c r="RTJ859" s="396"/>
      <c r="RTK859" s="396"/>
      <c r="RTL859" s="396"/>
      <c r="RTM859" s="396"/>
      <c r="RTN859" s="396"/>
      <c r="RTO859" s="396"/>
      <c r="RTP859" s="396"/>
      <c r="RTQ859" s="396"/>
      <c r="RTR859" s="396"/>
      <c r="RTS859" s="396"/>
      <c r="RTT859" s="396"/>
      <c r="RTU859" s="396"/>
      <c r="RTV859" s="396"/>
      <c r="RTW859" s="396"/>
      <c r="RTX859" s="396"/>
      <c r="RTY859" s="396"/>
      <c r="RTZ859" s="396"/>
      <c r="RUA859" s="396"/>
      <c r="RUB859" s="396"/>
      <c r="RUC859" s="396"/>
      <c r="RUD859" s="396"/>
      <c r="RUE859" s="396"/>
      <c r="RUF859" s="396"/>
      <c r="RUG859" s="396"/>
      <c r="RUH859" s="396"/>
      <c r="RUI859" s="396"/>
      <c r="RUJ859" s="396"/>
      <c r="RUK859" s="396"/>
      <c r="RUL859" s="396"/>
      <c r="RUM859" s="396"/>
      <c r="RUN859" s="396"/>
      <c r="RUO859" s="396"/>
      <c r="RUP859" s="396"/>
      <c r="RUQ859" s="396"/>
      <c r="RUR859" s="396"/>
      <c r="RUS859" s="396"/>
      <c r="RUT859" s="396"/>
      <c r="RUU859" s="396"/>
      <c r="RUV859" s="396"/>
      <c r="RUW859" s="396"/>
      <c r="RUX859" s="396"/>
      <c r="RUY859" s="396"/>
      <c r="RUZ859" s="396"/>
      <c r="RVA859" s="396"/>
      <c r="RVB859" s="396"/>
      <c r="RVC859" s="396"/>
      <c r="RVD859" s="396"/>
      <c r="RVE859" s="396"/>
      <c r="RVF859" s="396"/>
      <c r="RVG859" s="396"/>
      <c r="RVH859" s="396"/>
      <c r="RVI859" s="396"/>
      <c r="RVJ859" s="396"/>
      <c r="RVK859" s="396"/>
      <c r="RVL859" s="396"/>
      <c r="RVM859" s="396"/>
      <c r="RVN859" s="396"/>
      <c r="RVO859" s="396"/>
      <c r="RVP859" s="396"/>
      <c r="RVQ859" s="396"/>
      <c r="RVR859" s="396"/>
      <c r="RVS859" s="396"/>
      <c r="RVT859" s="396"/>
      <c r="RVU859" s="396"/>
      <c r="RVV859" s="396"/>
      <c r="RVW859" s="396"/>
      <c r="RVX859" s="396"/>
      <c r="RVY859" s="396"/>
      <c r="RVZ859" s="396"/>
      <c r="RWA859" s="396"/>
      <c r="RWB859" s="396"/>
      <c r="RWC859" s="396"/>
      <c r="RWD859" s="396"/>
      <c r="RWE859" s="396"/>
      <c r="RWF859" s="396"/>
      <c r="RWG859" s="396"/>
      <c r="RWH859" s="396"/>
      <c r="RWI859" s="396"/>
      <c r="RWJ859" s="396"/>
      <c r="RWK859" s="396"/>
      <c r="RWL859" s="396"/>
      <c r="RWM859" s="396"/>
      <c r="RWN859" s="396"/>
      <c r="RWO859" s="396"/>
      <c r="RWP859" s="396"/>
      <c r="RWQ859" s="396"/>
      <c r="RWR859" s="396"/>
      <c r="RWS859" s="396"/>
      <c r="RWT859" s="396"/>
      <c r="RWU859" s="396"/>
      <c r="RWV859" s="396"/>
      <c r="RWW859" s="396"/>
      <c r="RWX859" s="396"/>
      <c r="RWY859" s="396"/>
      <c r="RWZ859" s="396"/>
      <c r="RXA859" s="396"/>
      <c r="RXB859" s="396"/>
      <c r="RXC859" s="396"/>
      <c r="RXD859" s="396"/>
      <c r="RXE859" s="396"/>
      <c r="RXF859" s="396"/>
      <c r="RXG859" s="396"/>
      <c r="RXH859" s="396"/>
      <c r="RXI859" s="396"/>
      <c r="RXJ859" s="396"/>
      <c r="RXK859" s="396"/>
      <c r="RXL859" s="396"/>
      <c r="RXM859" s="396"/>
      <c r="RXN859" s="396"/>
      <c r="RXO859" s="396"/>
      <c r="RXP859" s="396"/>
      <c r="RXQ859" s="396"/>
      <c r="RXR859" s="396"/>
      <c r="RXS859" s="396"/>
      <c r="RXT859" s="396"/>
      <c r="RXU859" s="396"/>
      <c r="RXV859" s="396"/>
      <c r="RXW859" s="396"/>
      <c r="RXX859" s="396"/>
      <c r="RXY859" s="396"/>
      <c r="RXZ859" s="396"/>
      <c r="RYA859" s="396"/>
      <c r="RYB859" s="396"/>
      <c r="RYC859" s="396"/>
      <c r="RYD859" s="396"/>
      <c r="RYE859" s="396"/>
      <c r="RYF859" s="396"/>
      <c r="RYG859" s="396"/>
      <c r="RYH859" s="396"/>
      <c r="RYI859" s="396"/>
      <c r="RYJ859" s="396"/>
      <c r="RYK859" s="396"/>
      <c r="RYL859" s="396"/>
      <c r="RYM859" s="396"/>
      <c r="RYN859" s="396"/>
      <c r="RYO859" s="396"/>
      <c r="RYP859" s="396"/>
      <c r="RYQ859" s="396"/>
      <c r="RYR859" s="396"/>
      <c r="RYS859" s="396"/>
      <c r="RYT859" s="396"/>
      <c r="RYU859" s="396"/>
      <c r="RYV859" s="396"/>
      <c r="RYW859" s="396"/>
      <c r="RYX859" s="396"/>
      <c r="RYY859" s="396"/>
      <c r="RYZ859" s="396"/>
      <c r="RZA859" s="396"/>
      <c r="RZB859" s="396"/>
      <c r="RZC859" s="396"/>
      <c r="RZD859" s="396"/>
      <c r="RZE859" s="396"/>
      <c r="RZF859" s="396"/>
      <c r="RZG859" s="396"/>
      <c r="RZH859" s="396"/>
      <c r="RZI859" s="396"/>
      <c r="RZJ859" s="396"/>
      <c r="RZK859" s="396"/>
      <c r="RZL859" s="396"/>
      <c r="RZM859" s="396"/>
      <c r="RZN859" s="396"/>
      <c r="RZO859" s="396"/>
      <c r="RZP859" s="396"/>
      <c r="RZQ859" s="396"/>
      <c r="RZR859" s="396"/>
      <c r="RZS859" s="396"/>
      <c r="RZT859" s="396"/>
      <c r="RZU859" s="396"/>
      <c r="RZV859" s="396"/>
      <c r="RZW859" s="396"/>
      <c r="RZX859" s="396"/>
      <c r="RZY859" s="396"/>
      <c r="RZZ859" s="396"/>
      <c r="SAA859" s="396"/>
      <c r="SAB859" s="396"/>
      <c r="SAC859" s="396"/>
      <c r="SAD859" s="396"/>
      <c r="SAE859" s="396"/>
      <c r="SAF859" s="396"/>
      <c r="SAG859" s="396"/>
      <c r="SAH859" s="396"/>
      <c r="SAI859" s="396"/>
      <c r="SAJ859" s="396"/>
      <c r="SAK859" s="396"/>
      <c r="SAL859" s="396"/>
      <c r="SAM859" s="396"/>
      <c r="SAN859" s="396"/>
      <c r="SAO859" s="396"/>
      <c r="SAP859" s="396"/>
      <c r="SAQ859" s="396"/>
      <c r="SAR859" s="396"/>
      <c r="SAS859" s="396"/>
      <c r="SAT859" s="396"/>
      <c r="SAU859" s="396"/>
      <c r="SAV859" s="396"/>
      <c r="SAW859" s="396"/>
      <c r="SAX859" s="396"/>
      <c r="SAY859" s="396"/>
      <c r="SAZ859" s="396"/>
      <c r="SBA859" s="396"/>
      <c r="SBB859" s="396"/>
      <c r="SBC859" s="396"/>
      <c r="SBD859" s="396"/>
      <c r="SBE859" s="396"/>
      <c r="SBF859" s="396"/>
      <c r="SBG859" s="396"/>
      <c r="SBH859" s="396"/>
      <c r="SBI859" s="396"/>
      <c r="SBJ859" s="396"/>
      <c r="SBK859" s="396"/>
      <c r="SBL859" s="396"/>
      <c r="SBM859" s="396"/>
      <c r="SBN859" s="396"/>
      <c r="SBO859" s="396"/>
      <c r="SBP859" s="396"/>
      <c r="SBQ859" s="396"/>
      <c r="SBR859" s="396"/>
      <c r="SBS859" s="396"/>
      <c r="SBT859" s="396"/>
      <c r="SBU859" s="396"/>
      <c r="SBV859" s="396"/>
      <c r="SBW859" s="396"/>
      <c r="SBX859" s="396"/>
      <c r="SBY859" s="396"/>
      <c r="SBZ859" s="396"/>
      <c r="SCA859" s="396"/>
      <c r="SCB859" s="396"/>
      <c r="SCC859" s="396"/>
      <c r="SCD859" s="396"/>
      <c r="SCE859" s="396"/>
      <c r="SCF859" s="396"/>
      <c r="SCG859" s="396"/>
      <c r="SCH859" s="396"/>
      <c r="SCI859" s="396"/>
      <c r="SCJ859" s="396"/>
      <c r="SCK859" s="396"/>
      <c r="SCL859" s="396"/>
      <c r="SCM859" s="396"/>
      <c r="SCN859" s="396"/>
      <c r="SCO859" s="396"/>
      <c r="SCP859" s="396"/>
      <c r="SCQ859" s="396"/>
      <c r="SCR859" s="396"/>
      <c r="SCS859" s="396"/>
      <c r="SCT859" s="396"/>
      <c r="SCU859" s="396"/>
      <c r="SCV859" s="396"/>
      <c r="SCW859" s="396"/>
      <c r="SCX859" s="396"/>
      <c r="SCY859" s="396"/>
      <c r="SCZ859" s="396"/>
      <c r="SDA859" s="396"/>
      <c r="SDB859" s="396"/>
      <c r="SDC859" s="396"/>
      <c r="SDD859" s="396"/>
      <c r="SDE859" s="396"/>
      <c r="SDF859" s="396"/>
      <c r="SDG859" s="396"/>
      <c r="SDH859" s="396"/>
      <c r="SDI859" s="396"/>
      <c r="SDJ859" s="396"/>
      <c r="SDK859" s="396"/>
      <c r="SDL859" s="396"/>
      <c r="SDM859" s="396"/>
      <c r="SDN859" s="396"/>
      <c r="SDO859" s="396"/>
      <c r="SDP859" s="396"/>
      <c r="SDQ859" s="396"/>
      <c r="SDR859" s="396"/>
      <c r="SDS859" s="396"/>
      <c r="SDT859" s="396"/>
      <c r="SDU859" s="396"/>
      <c r="SDV859" s="396"/>
      <c r="SDW859" s="396"/>
      <c r="SDX859" s="396"/>
      <c r="SDY859" s="396"/>
      <c r="SDZ859" s="396"/>
      <c r="SEA859" s="396"/>
      <c r="SEB859" s="396"/>
      <c r="SEC859" s="396"/>
      <c r="SED859" s="396"/>
      <c r="SEE859" s="396"/>
      <c r="SEF859" s="396"/>
      <c r="SEG859" s="396"/>
      <c r="SEH859" s="396"/>
      <c r="SEI859" s="396"/>
      <c r="SEJ859" s="396"/>
      <c r="SEK859" s="396"/>
      <c r="SEL859" s="396"/>
      <c r="SEM859" s="396"/>
      <c r="SEN859" s="396"/>
      <c r="SEO859" s="396"/>
      <c r="SEP859" s="396"/>
      <c r="SEQ859" s="396"/>
      <c r="SER859" s="396"/>
      <c r="SES859" s="396"/>
      <c r="SET859" s="396"/>
      <c r="SEU859" s="396"/>
      <c r="SEV859" s="396"/>
      <c r="SEW859" s="396"/>
      <c r="SEX859" s="396"/>
      <c r="SEY859" s="396"/>
      <c r="SEZ859" s="396"/>
      <c r="SFA859" s="396"/>
      <c r="SFB859" s="396"/>
      <c r="SFC859" s="396"/>
      <c r="SFD859" s="396"/>
      <c r="SFE859" s="396"/>
      <c r="SFF859" s="396"/>
      <c r="SFG859" s="396"/>
      <c r="SFH859" s="396"/>
      <c r="SFI859" s="396"/>
      <c r="SFJ859" s="396"/>
      <c r="SFK859" s="396"/>
      <c r="SFL859" s="396"/>
      <c r="SFM859" s="396"/>
      <c r="SFN859" s="396"/>
      <c r="SFO859" s="396"/>
      <c r="SFP859" s="396"/>
      <c r="SFQ859" s="396"/>
      <c r="SFR859" s="396"/>
      <c r="SFS859" s="396"/>
      <c r="SFT859" s="396"/>
      <c r="SFU859" s="396"/>
      <c r="SFV859" s="396"/>
      <c r="SFW859" s="396"/>
      <c r="SFX859" s="396"/>
      <c r="SFY859" s="396"/>
      <c r="SFZ859" s="396"/>
      <c r="SGA859" s="396"/>
      <c r="SGB859" s="396"/>
      <c r="SGC859" s="396"/>
      <c r="SGD859" s="396"/>
      <c r="SGE859" s="396"/>
      <c r="SGF859" s="396"/>
      <c r="SGG859" s="396"/>
      <c r="SGH859" s="396"/>
      <c r="SGI859" s="396"/>
      <c r="SGJ859" s="396"/>
      <c r="SGK859" s="396"/>
      <c r="SGL859" s="396"/>
      <c r="SGM859" s="396"/>
      <c r="SGN859" s="396"/>
      <c r="SGO859" s="396"/>
      <c r="SGP859" s="396"/>
      <c r="SGQ859" s="396"/>
      <c r="SGR859" s="396"/>
      <c r="SGS859" s="396"/>
      <c r="SGT859" s="396"/>
      <c r="SGU859" s="396"/>
      <c r="SGV859" s="396"/>
      <c r="SGW859" s="396"/>
      <c r="SGX859" s="396"/>
      <c r="SGY859" s="396"/>
      <c r="SGZ859" s="396"/>
      <c r="SHA859" s="396"/>
      <c r="SHB859" s="396"/>
      <c r="SHC859" s="396"/>
      <c r="SHD859" s="396"/>
      <c r="SHE859" s="396"/>
      <c r="SHF859" s="396"/>
      <c r="SHG859" s="396"/>
      <c r="SHH859" s="396"/>
      <c r="SHI859" s="396"/>
      <c r="SHJ859" s="396"/>
      <c r="SHK859" s="396"/>
      <c r="SHL859" s="396"/>
      <c r="SHM859" s="396"/>
      <c r="SHN859" s="396"/>
      <c r="SHO859" s="396"/>
      <c r="SHP859" s="396"/>
      <c r="SHQ859" s="396"/>
      <c r="SHR859" s="396"/>
      <c r="SHS859" s="396"/>
      <c r="SHT859" s="396"/>
      <c r="SHU859" s="396"/>
      <c r="SHV859" s="396"/>
      <c r="SHW859" s="396"/>
      <c r="SHX859" s="396"/>
      <c r="SHY859" s="396"/>
      <c r="SHZ859" s="396"/>
      <c r="SIA859" s="396"/>
      <c r="SIB859" s="396"/>
      <c r="SIC859" s="396"/>
      <c r="SID859" s="396"/>
      <c r="SIE859" s="396"/>
      <c r="SIF859" s="396"/>
      <c r="SIG859" s="396"/>
      <c r="SIH859" s="396"/>
      <c r="SII859" s="396"/>
      <c r="SIJ859" s="396"/>
      <c r="SIK859" s="396"/>
      <c r="SIL859" s="396"/>
      <c r="SIM859" s="396"/>
      <c r="SIN859" s="396"/>
      <c r="SIO859" s="396"/>
      <c r="SIP859" s="396"/>
      <c r="SIQ859" s="396"/>
      <c r="SIR859" s="396"/>
      <c r="SIS859" s="396"/>
      <c r="SIT859" s="396"/>
      <c r="SIU859" s="396"/>
      <c r="SIV859" s="396"/>
      <c r="SIW859" s="396"/>
      <c r="SIX859" s="396"/>
      <c r="SIY859" s="396"/>
      <c r="SIZ859" s="396"/>
      <c r="SJA859" s="396"/>
      <c r="SJB859" s="396"/>
      <c r="SJC859" s="396"/>
      <c r="SJD859" s="396"/>
      <c r="SJE859" s="396"/>
      <c r="SJF859" s="396"/>
      <c r="SJG859" s="396"/>
      <c r="SJH859" s="396"/>
      <c r="SJI859" s="396"/>
      <c r="SJJ859" s="396"/>
      <c r="SJK859" s="396"/>
      <c r="SJL859" s="396"/>
      <c r="SJM859" s="396"/>
      <c r="SJN859" s="396"/>
      <c r="SJO859" s="396"/>
      <c r="SJP859" s="396"/>
      <c r="SJQ859" s="396"/>
      <c r="SJR859" s="396"/>
      <c r="SJS859" s="396"/>
      <c r="SJT859" s="396"/>
      <c r="SJU859" s="396"/>
      <c r="SJV859" s="396"/>
      <c r="SJW859" s="396"/>
      <c r="SJX859" s="396"/>
      <c r="SJY859" s="396"/>
      <c r="SJZ859" s="396"/>
      <c r="SKA859" s="396"/>
      <c r="SKB859" s="396"/>
      <c r="SKC859" s="396"/>
      <c r="SKD859" s="396"/>
      <c r="SKE859" s="396"/>
      <c r="SKF859" s="396"/>
      <c r="SKG859" s="396"/>
      <c r="SKH859" s="396"/>
      <c r="SKI859" s="396"/>
      <c r="SKJ859" s="396"/>
      <c r="SKK859" s="396"/>
      <c r="SKL859" s="396"/>
      <c r="SKM859" s="396"/>
      <c r="SKN859" s="396"/>
      <c r="SKO859" s="396"/>
      <c r="SKP859" s="396"/>
      <c r="SKQ859" s="396"/>
      <c r="SKR859" s="396"/>
      <c r="SKS859" s="396"/>
      <c r="SKT859" s="396"/>
      <c r="SKU859" s="396"/>
      <c r="SKV859" s="396"/>
      <c r="SKW859" s="396"/>
      <c r="SKX859" s="396"/>
      <c r="SKY859" s="396"/>
      <c r="SKZ859" s="396"/>
      <c r="SLA859" s="396"/>
      <c r="SLB859" s="396"/>
      <c r="SLC859" s="396"/>
      <c r="SLD859" s="396"/>
      <c r="SLE859" s="396"/>
      <c r="SLF859" s="396"/>
      <c r="SLG859" s="396"/>
      <c r="SLH859" s="396"/>
      <c r="SLI859" s="396"/>
      <c r="SLJ859" s="396"/>
      <c r="SLK859" s="396"/>
      <c r="SLL859" s="396"/>
      <c r="SLM859" s="396"/>
      <c r="SLN859" s="396"/>
      <c r="SLO859" s="396"/>
      <c r="SLP859" s="396"/>
      <c r="SLQ859" s="396"/>
      <c r="SLR859" s="396"/>
      <c r="SLS859" s="396"/>
      <c r="SLT859" s="396"/>
      <c r="SLU859" s="396"/>
      <c r="SLV859" s="396"/>
      <c r="SLW859" s="396"/>
      <c r="SLX859" s="396"/>
      <c r="SLY859" s="396"/>
      <c r="SLZ859" s="396"/>
      <c r="SMA859" s="396"/>
      <c r="SMB859" s="396"/>
      <c r="SMC859" s="396"/>
      <c r="SMD859" s="396"/>
      <c r="SME859" s="396"/>
      <c r="SMF859" s="396"/>
      <c r="SMG859" s="396"/>
      <c r="SMH859" s="396"/>
      <c r="SMI859" s="396"/>
      <c r="SMJ859" s="396"/>
      <c r="SMK859" s="396"/>
      <c r="SML859" s="396"/>
      <c r="SMM859" s="396"/>
      <c r="SMN859" s="396"/>
      <c r="SMO859" s="396"/>
      <c r="SMP859" s="396"/>
      <c r="SMQ859" s="396"/>
      <c r="SMR859" s="396"/>
      <c r="SMS859" s="396"/>
      <c r="SMT859" s="396"/>
      <c r="SMU859" s="396"/>
      <c r="SMV859" s="396"/>
      <c r="SMW859" s="396"/>
      <c r="SMX859" s="396"/>
      <c r="SMY859" s="396"/>
      <c r="SMZ859" s="396"/>
      <c r="SNA859" s="396"/>
      <c r="SNB859" s="396"/>
      <c r="SNC859" s="396"/>
      <c r="SND859" s="396"/>
      <c r="SNE859" s="396"/>
      <c r="SNF859" s="396"/>
      <c r="SNG859" s="396"/>
      <c r="SNH859" s="396"/>
      <c r="SNI859" s="396"/>
      <c r="SNJ859" s="396"/>
      <c r="SNK859" s="396"/>
      <c r="SNL859" s="396"/>
      <c r="SNM859" s="396"/>
      <c r="SNN859" s="396"/>
      <c r="SNO859" s="396"/>
      <c r="SNP859" s="396"/>
      <c r="SNQ859" s="396"/>
      <c r="SNR859" s="396"/>
      <c r="SNS859" s="396"/>
      <c r="SNT859" s="396"/>
      <c r="SNU859" s="396"/>
      <c r="SNV859" s="396"/>
      <c r="SNW859" s="396"/>
      <c r="SNX859" s="396"/>
      <c r="SNY859" s="396"/>
      <c r="SNZ859" s="396"/>
      <c r="SOA859" s="396"/>
      <c r="SOB859" s="396"/>
      <c r="SOC859" s="396"/>
      <c r="SOD859" s="396"/>
      <c r="SOE859" s="396"/>
      <c r="SOF859" s="396"/>
      <c r="SOG859" s="396"/>
      <c r="SOH859" s="396"/>
      <c r="SOI859" s="396"/>
      <c r="SOJ859" s="396"/>
      <c r="SOK859" s="396"/>
      <c r="SOL859" s="396"/>
      <c r="SOM859" s="396"/>
      <c r="SON859" s="396"/>
      <c r="SOO859" s="396"/>
      <c r="SOP859" s="396"/>
      <c r="SOQ859" s="396"/>
      <c r="SOR859" s="396"/>
      <c r="SOS859" s="396"/>
      <c r="SOT859" s="396"/>
      <c r="SOU859" s="396"/>
      <c r="SOV859" s="396"/>
      <c r="SOW859" s="396"/>
      <c r="SOX859" s="396"/>
      <c r="SOY859" s="396"/>
      <c r="SOZ859" s="396"/>
      <c r="SPA859" s="396"/>
      <c r="SPB859" s="396"/>
      <c r="SPC859" s="396"/>
      <c r="SPD859" s="396"/>
      <c r="SPE859" s="396"/>
      <c r="SPF859" s="396"/>
      <c r="SPG859" s="396"/>
      <c r="SPH859" s="396"/>
      <c r="SPI859" s="396"/>
      <c r="SPJ859" s="396"/>
      <c r="SPK859" s="396"/>
      <c r="SPL859" s="396"/>
      <c r="SPM859" s="396"/>
      <c r="SPN859" s="396"/>
      <c r="SPO859" s="396"/>
      <c r="SPP859" s="396"/>
      <c r="SPQ859" s="396"/>
      <c r="SPR859" s="396"/>
      <c r="SPS859" s="396"/>
      <c r="SPT859" s="396"/>
      <c r="SPU859" s="396"/>
      <c r="SPV859" s="396"/>
      <c r="SPW859" s="396"/>
      <c r="SPX859" s="396"/>
      <c r="SPY859" s="396"/>
      <c r="SPZ859" s="396"/>
      <c r="SQA859" s="396"/>
      <c r="SQB859" s="396"/>
      <c r="SQC859" s="396"/>
      <c r="SQD859" s="396"/>
      <c r="SQE859" s="396"/>
      <c r="SQF859" s="396"/>
      <c r="SQG859" s="396"/>
      <c r="SQH859" s="396"/>
      <c r="SQI859" s="396"/>
      <c r="SQJ859" s="396"/>
      <c r="SQK859" s="396"/>
      <c r="SQL859" s="396"/>
      <c r="SQM859" s="396"/>
      <c r="SQN859" s="396"/>
      <c r="SQO859" s="396"/>
      <c r="SQP859" s="396"/>
      <c r="SQQ859" s="396"/>
      <c r="SQR859" s="396"/>
      <c r="SQS859" s="396"/>
      <c r="SQT859" s="396"/>
      <c r="SQU859" s="396"/>
      <c r="SQV859" s="396"/>
      <c r="SQW859" s="396"/>
      <c r="SQX859" s="396"/>
      <c r="SQY859" s="396"/>
      <c r="SQZ859" s="396"/>
      <c r="SRA859" s="396"/>
      <c r="SRB859" s="396"/>
      <c r="SRC859" s="396"/>
      <c r="SRD859" s="396"/>
      <c r="SRE859" s="396"/>
      <c r="SRF859" s="396"/>
      <c r="SRG859" s="396"/>
      <c r="SRH859" s="396"/>
      <c r="SRI859" s="396"/>
      <c r="SRJ859" s="396"/>
      <c r="SRK859" s="396"/>
      <c r="SRL859" s="396"/>
      <c r="SRM859" s="396"/>
      <c r="SRN859" s="396"/>
      <c r="SRO859" s="396"/>
      <c r="SRP859" s="396"/>
      <c r="SRQ859" s="396"/>
      <c r="SRR859" s="396"/>
      <c r="SRS859" s="396"/>
      <c r="SRT859" s="396"/>
      <c r="SRU859" s="396"/>
      <c r="SRV859" s="396"/>
      <c r="SRW859" s="396"/>
      <c r="SRX859" s="396"/>
      <c r="SRY859" s="396"/>
      <c r="SRZ859" s="396"/>
      <c r="SSA859" s="396"/>
      <c r="SSB859" s="396"/>
      <c r="SSC859" s="396"/>
      <c r="SSD859" s="396"/>
      <c r="SSE859" s="396"/>
      <c r="SSF859" s="396"/>
      <c r="SSG859" s="396"/>
      <c r="SSH859" s="396"/>
      <c r="SSI859" s="396"/>
      <c r="SSJ859" s="396"/>
      <c r="SSK859" s="396"/>
      <c r="SSL859" s="396"/>
      <c r="SSM859" s="396"/>
      <c r="SSN859" s="396"/>
      <c r="SSO859" s="396"/>
      <c r="SSP859" s="396"/>
      <c r="SSQ859" s="396"/>
      <c r="SSR859" s="396"/>
      <c r="SSS859" s="396"/>
      <c r="SST859" s="396"/>
      <c r="SSU859" s="396"/>
      <c r="SSV859" s="396"/>
      <c r="SSW859" s="396"/>
      <c r="SSX859" s="396"/>
      <c r="SSY859" s="396"/>
      <c r="SSZ859" s="396"/>
      <c r="STA859" s="396"/>
      <c r="STB859" s="396"/>
      <c r="STC859" s="396"/>
      <c r="STD859" s="396"/>
      <c r="STE859" s="396"/>
      <c r="STF859" s="396"/>
      <c r="STG859" s="396"/>
      <c r="STH859" s="396"/>
      <c r="STI859" s="396"/>
      <c r="STJ859" s="396"/>
      <c r="STK859" s="396"/>
      <c r="STL859" s="396"/>
      <c r="STM859" s="396"/>
      <c r="STN859" s="396"/>
      <c r="STO859" s="396"/>
      <c r="STP859" s="396"/>
      <c r="STQ859" s="396"/>
      <c r="STR859" s="396"/>
      <c r="STS859" s="396"/>
      <c r="STT859" s="396"/>
      <c r="STU859" s="396"/>
      <c r="STV859" s="396"/>
      <c r="STW859" s="396"/>
      <c r="STX859" s="396"/>
      <c r="STY859" s="396"/>
      <c r="STZ859" s="396"/>
      <c r="SUA859" s="396"/>
      <c r="SUB859" s="396"/>
      <c r="SUC859" s="396"/>
      <c r="SUD859" s="396"/>
      <c r="SUE859" s="396"/>
      <c r="SUF859" s="396"/>
      <c r="SUG859" s="396"/>
      <c r="SUH859" s="396"/>
      <c r="SUI859" s="396"/>
      <c r="SUJ859" s="396"/>
      <c r="SUK859" s="396"/>
      <c r="SUL859" s="396"/>
      <c r="SUM859" s="396"/>
      <c r="SUN859" s="396"/>
      <c r="SUO859" s="396"/>
      <c r="SUP859" s="396"/>
      <c r="SUQ859" s="396"/>
      <c r="SUR859" s="396"/>
      <c r="SUS859" s="396"/>
      <c r="SUT859" s="396"/>
      <c r="SUU859" s="396"/>
      <c r="SUV859" s="396"/>
      <c r="SUW859" s="396"/>
      <c r="SUX859" s="396"/>
      <c r="SUY859" s="396"/>
      <c r="SUZ859" s="396"/>
      <c r="SVA859" s="396"/>
      <c r="SVB859" s="396"/>
      <c r="SVC859" s="396"/>
      <c r="SVD859" s="396"/>
      <c r="SVE859" s="396"/>
      <c r="SVF859" s="396"/>
      <c r="SVG859" s="396"/>
      <c r="SVH859" s="396"/>
      <c r="SVI859" s="396"/>
      <c r="SVJ859" s="396"/>
      <c r="SVK859" s="396"/>
      <c r="SVL859" s="396"/>
      <c r="SVM859" s="396"/>
      <c r="SVN859" s="396"/>
      <c r="SVO859" s="396"/>
      <c r="SVP859" s="396"/>
      <c r="SVQ859" s="396"/>
      <c r="SVR859" s="396"/>
      <c r="SVS859" s="396"/>
      <c r="SVT859" s="396"/>
      <c r="SVU859" s="396"/>
      <c r="SVV859" s="396"/>
      <c r="SVW859" s="396"/>
      <c r="SVX859" s="396"/>
      <c r="SVY859" s="396"/>
      <c r="SVZ859" s="396"/>
      <c r="SWA859" s="396"/>
      <c r="SWB859" s="396"/>
      <c r="SWC859" s="396"/>
      <c r="SWD859" s="396"/>
      <c r="SWE859" s="396"/>
      <c r="SWF859" s="396"/>
      <c r="SWG859" s="396"/>
      <c r="SWH859" s="396"/>
      <c r="SWI859" s="396"/>
      <c r="SWJ859" s="396"/>
      <c r="SWK859" s="396"/>
      <c r="SWL859" s="396"/>
      <c r="SWM859" s="396"/>
      <c r="SWN859" s="396"/>
      <c r="SWO859" s="396"/>
      <c r="SWP859" s="396"/>
      <c r="SWQ859" s="396"/>
      <c r="SWR859" s="396"/>
      <c r="SWS859" s="396"/>
      <c r="SWT859" s="396"/>
      <c r="SWU859" s="396"/>
      <c r="SWV859" s="396"/>
      <c r="SWW859" s="396"/>
      <c r="SWX859" s="396"/>
      <c r="SWY859" s="396"/>
      <c r="SWZ859" s="396"/>
      <c r="SXA859" s="396"/>
      <c r="SXB859" s="396"/>
      <c r="SXC859" s="396"/>
      <c r="SXD859" s="396"/>
      <c r="SXE859" s="396"/>
      <c r="SXF859" s="396"/>
      <c r="SXG859" s="396"/>
      <c r="SXH859" s="396"/>
      <c r="SXI859" s="396"/>
      <c r="SXJ859" s="396"/>
      <c r="SXK859" s="396"/>
      <c r="SXL859" s="396"/>
      <c r="SXM859" s="396"/>
      <c r="SXN859" s="396"/>
      <c r="SXO859" s="396"/>
      <c r="SXP859" s="396"/>
      <c r="SXQ859" s="396"/>
      <c r="SXR859" s="396"/>
      <c r="SXS859" s="396"/>
      <c r="SXT859" s="396"/>
      <c r="SXU859" s="396"/>
      <c r="SXV859" s="396"/>
      <c r="SXW859" s="396"/>
      <c r="SXX859" s="396"/>
      <c r="SXY859" s="396"/>
      <c r="SXZ859" s="396"/>
      <c r="SYA859" s="396"/>
      <c r="SYB859" s="396"/>
      <c r="SYC859" s="396"/>
      <c r="SYD859" s="396"/>
      <c r="SYE859" s="396"/>
      <c r="SYF859" s="396"/>
      <c r="SYG859" s="396"/>
      <c r="SYH859" s="396"/>
      <c r="SYI859" s="396"/>
      <c r="SYJ859" s="396"/>
      <c r="SYK859" s="396"/>
      <c r="SYL859" s="396"/>
      <c r="SYM859" s="396"/>
      <c r="SYN859" s="396"/>
      <c r="SYO859" s="396"/>
      <c r="SYP859" s="396"/>
      <c r="SYQ859" s="396"/>
      <c r="SYR859" s="396"/>
      <c r="SYS859" s="396"/>
      <c r="SYT859" s="396"/>
      <c r="SYU859" s="396"/>
      <c r="SYV859" s="396"/>
      <c r="SYW859" s="396"/>
      <c r="SYX859" s="396"/>
      <c r="SYY859" s="396"/>
      <c r="SYZ859" s="396"/>
      <c r="SZA859" s="396"/>
      <c r="SZB859" s="396"/>
      <c r="SZC859" s="396"/>
      <c r="SZD859" s="396"/>
      <c r="SZE859" s="396"/>
      <c r="SZF859" s="396"/>
      <c r="SZG859" s="396"/>
      <c r="SZH859" s="396"/>
      <c r="SZI859" s="396"/>
      <c r="SZJ859" s="396"/>
      <c r="SZK859" s="396"/>
      <c r="SZL859" s="396"/>
      <c r="SZM859" s="396"/>
      <c r="SZN859" s="396"/>
      <c r="SZO859" s="396"/>
      <c r="SZP859" s="396"/>
      <c r="SZQ859" s="396"/>
      <c r="SZR859" s="396"/>
      <c r="SZS859" s="396"/>
      <c r="SZT859" s="396"/>
      <c r="SZU859" s="396"/>
      <c r="SZV859" s="396"/>
      <c r="SZW859" s="396"/>
      <c r="SZX859" s="396"/>
      <c r="SZY859" s="396"/>
      <c r="SZZ859" s="396"/>
      <c r="TAA859" s="396"/>
      <c r="TAB859" s="396"/>
      <c r="TAC859" s="396"/>
      <c r="TAD859" s="396"/>
      <c r="TAE859" s="396"/>
      <c r="TAF859" s="396"/>
      <c r="TAG859" s="396"/>
      <c r="TAH859" s="396"/>
      <c r="TAI859" s="396"/>
      <c r="TAJ859" s="396"/>
      <c r="TAK859" s="396"/>
      <c r="TAL859" s="396"/>
      <c r="TAM859" s="396"/>
      <c r="TAN859" s="396"/>
      <c r="TAO859" s="396"/>
      <c r="TAP859" s="396"/>
      <c r="TAQ859" s="396"/>
      <c r="TAR859" s="396"/>
      <c r="TAS859" s="396"/>
      <c r="TAT859" s="396"/>
      <c r="TAU859" s="396"/>
      <c r="TAV859" s="396"/>
      <c r="TAW859" s="396"/>
      <c r="TAX859" s="396"/>
      <c r="TAY859" s="396"/>
      <c r="TAZ859" s="396"/>
      <c r="TBA859" s="396"/>
      <c r="TBB859" s="396"/>
      <c r="TBC859" s="396"/>
      <c r="TBD859" s="396"/>
      <c r="TBE859" s="396"/>
      <c r="TBF859" s="396"/>
      <c r="TBG859" s="396"/>
      <c r="TBH859" s="396"/>
      <c r="TBI859" s="396"/>
      <c r="TBJ859" s="396"/>
      <c r="TBK859" s="396"/>
      <c r="TBL859" s="396"/>
      <c r="TBM859" s="396"/>
      <c r="TBN859" s="396"/>
      <c r="TBO859" s="396"/>
      <c r="TBP859" s="396"/>
      <c r="TBQ859" s="396"/>
      <c r="TBR859" s="396"/>
      <c r="TBS859" s="396"/>
      <c r="TBT859" s="396"/>
      <c r="TBU859" s="396"/>
      <c r="TBV859" s="396"/>
      <c r="TBW859" s="396"/>
      <c r="TBX859" s="396"/>
      <c r="TBY859" s="396"/>
      <c r="TBZ859" s="396"/>
      <c r="TCA859" s="396"/>
      <c r="TCB859" s="396"/>
      <c r="TCC859" s="396"/>
      <c r="TCD859" s="396"/>
      <c r="TCE859" s="396"/>
      <c r="TCF859" s="396"/>
      <c r="TCG859" s="396"/>
      <c r="TCH859" s="396"/>
      <c r="TCI859" s="396"/>
      <c r="TCJ859" s="396"/>
      <c r="TCK859" s="396"/>
      <c r="TCL859" s="396"/>
      <c r="TCM859" s="396"/>
      <c r="TCN859" s="396"/>
      <c r="TCO859" s="396"/>
      <c r="TCP859" s="396"/>
      <c r="TCQ859" s="396"/>
      <c r="TCR859" s="396"/>
      <c r="TCS859" s="396"/>
      <c r="TCT859" s="396"/>
      <c r="TCU859" s="396"/>
      <c r="TCV859" s="396"/>
      <c r="TCW859" s="396"/>
      <c r="TCX859" s="396"/>
      <c r="TCY859" s="396"/>
      <c r="TCZ859" s="396"/>
      <c r="TDA859" s="396"/>
      <c r="TDB859" s="396"/>
      <c r="TDC859" s="396"/>
      <c r="TDD859" s="396"/>
      <c r="TDE859" s="396"/>
      <c r="TDF859" s="396"/>
      <c r="TDG859" s="396"/>
      <c r="TDH859" s="396"/>
      <c r="TDI859" s="396"/>
      <c r="TDJ859" s="396"/>
      <c r="TDK859" s="396"/>
      <c r="TDL859" s="396"/>
      <c r="TDM859" s="396"/>
      <c r="TDN859" s="396"/>
      <c r="TDO859" s="396"/>
      <c r="TDP859" s="396"/>
      <c r="TDQ859" s="396"/>
      <c r="TDR859" s="396"/>
      <c r="TDS859" s="396"/>
      <c r="TDT859" s="396"/>
      <c r="TDU859" s="396"/>
      <c r="TDV859" s="396"/>
      <c r="TDW859" s="396"/>
      <c r="TDX859" s="396"/>
      <c r="TDY859" s="396"/>
      <c r="TDZ859" s="396"/>
      <c r="TEA859" s="396"/>
      <c r="TEB859" s="396"/>
      <c r="TEC859" s="396"/>
      <c r="TED859" s="396"/>
      <c r="TEE859" s="396"/>
      <c r="TEF859" s="396"/>
      <c r="TEG859" s="396"/>
      <c r="TEH859" s="396"/>
      <c r="TEI859" s="396"/>
      <c r="TEJ859" s="396"/>
      <c r="TEK859" s="396"/>
      <c r="TEL859" s="396"/>
      <c r="TEM859" s="396"/>
      <c r="TEN859" s="396"/>
      <c r="TEO859" s="396"/>
      <c r="TEP859" s="396"/>
      <c r="TEQ859" s="396"/>
      <c r="TER859" s="396"/>
      <c r="TES859" s="396"/>
      <c r="TET859" s="396"/>
      <c r="TEU859" s="396"/>
      <c r="TEV859" s="396"/>
      <c r="TEW859" s="396"/>
      <c r="TEX859" s="396"/>
      <c r="TEY859" s="396"/>
      <c r="TEZ859" s="396"/>
      <c r="TFA859" s="396"/>
      <c r="TFB859" s="396"/>
      <c r="TFC859" s="396"/>
      <c r="TFD859" s="396"/>
      <c r="TFE859" s="396"/>
      <c r="TFF859" s="396"/>
      <c r="TFG859" s="396"/>
      <c r="TFH859" s="396"/>
      <c r="TFI859" s="396"/>
      <c r="TFJ859" s="396"/>
      <c r="TFK859" s="396"/>
      <c r="TFL859" s="396"/>
      <c r="TFM859" s="396"/>
      <c r="TFN859" s="396"/>
      <c r="TFO859" s="396"/>
      <c r="TFP859" s="396"/>
      <c r="TFQ859" s="396"/>
      <c r="TFR859" s="396"/>
      <c r="TFS859" s="396"/>
      <c r="TFT859" s="396"/>
      <c r="TFU859" s="396"/>
      <c r="TFV859" s="396"/>
      <c r="TFW859" s="396"/>
      <c r="TFX859" s="396"/>
      <c r="TFY859" s="396"/>
      <c r="TFZ859" s="396"/>
      <c r="TGA859" s="396"/>
      <c r="TGB859" s="396"/>
      <c r="TGC859" s="396"/>
      <c r="TGD859" s="396"/>
      <c r="TGE859" s="396"/>
      <c r="TGF859" s="396"/>
      <c r="TGG859" s="396"/>
      <c r="TGH859" s="396"/>
      <c r="TGI859" s="396"/>
      <c r="TGJ859" s="396"/>
      <c r="TGK859" s="396"/>
      <c r="TGL859" s="396"/>
      <c r="TGM859" s="396"/>
      <c r="TGN859" s="396"/>
      <c r="TGO859" s="396"/>
      <c r="TGP859" s="396"/>
      <c r="TGQ859" s="396"/>
      <c r="TGR859" s="396"/>
      <c r="TGS859" s="396"/>
      <c r="TGT859" s="396"/>
      <c r="TGU859" s="396"/>
      <c r="TGV859" s="396"/>
      <c r="TGW859" s="396"/>
      <c r="TGX859" s="396"/>
      <c r="TGY859" s="396"/>
      <c r="TGZ859" s="396"/>
      <c r="THA859" s="396"/>
      <c r="THB859" s="396"/>
      <c r="THC859" s="396"/>
      <c r="THD859" s="396"/>
      <c r="THE859" s="396"/>
      <c r="THF859" s="396"/>
      <c r="THG859" s="396"/>
      <c r="THH859" s="396"/>
      <c r="THI859" s="396"/>
      <c r="THJ859" s="396"/>
      <c r="THK859" s="396"/>
      <c r="THL859" s="396"/>
      <c r="THM859" s="396"/>
      <c r="THN859" s="396"/>
      <c r="THO859" s="396"/>
      <c r="THP859" s="396"/>
      <c r="THQ859" s="396"/>
      <c r="THR859" s="396"/>
      <c r="THS859" s="396"/>
      <c r="THT859" s="396"/>
      <c r="THU859" s="396"/>
      <c r="THV859" s="396"/>
      <c r="THW859" s="396"/>
      <c r="THX859" s="396"/>
      <c r="THY859" s="396"/>
      <c r="THZ859" s="396"/>
      <c r="TIA859" s="396"/>
      <c r="TIB859" s="396"/>
      <c r="TIC859" s="396"/>
      <c r="TID859" s="396"/>
      <c r="TIE859" s="396"/>
      <c r="TIF859" s="396"/>
      <c r="TIG859" s="396"/>
      <c r="TIH859" s="396"/>
      <c r="TII859" s="396"/>
      <c r="TIJ859" s="396"/>
      <c r="TIK859" s="396"/>
      <c r="TIL859" s="396"/>
      <c r="TIM859" s="396"/>
      <c r="TIN859" s="396"/>
      <c r="TIO859" s="396"/>
      <c r="TIP859" s="396"/>
      <c r="TIQ859" s="396"/>
      <c r="TIR859" s="396"/>
      <c r="TIS859" s="396"/>
      <c r="TIT859" s="396"/>
      <c r="TIU859" s="396"/>
      <c r="TIV859" s="396"/>
      <c r="TIW859" s="396"/>
      <c r="TIX859" s="396"/>
      <c r="TIY859" s="396"/>
      <c r="TIZ859" s="396"/>
      <c r="TJA859" s="396"/>
      <c r="TJB859" s="396"/>
      <c r="TJC859" s="396"/>
      <c r="TJD859" s="396"/>
      <c r="TJE859" s="396"/>
      <c r="TJF859" s="396"/>
      <c r="TJG859" s="396"/>
      <c r="TJH859" s="396"/>
      <c r="TJI859" s="396"/>
      <c r="TJJ859" s="396"/>
      <c r="TJK859" s="396"/>
      <c r="TJL859" s="396"/>
      <c r="TJM859" s="396"/>
      <c r="TJN859" s="396"/>
      <c r="TJO859" s="396"/>
      <c r="TJP859" s="396"/>
      <c r="TJQ859" s="396"/>
      <c r="TJR859" s="396"/>
      <c r="TJS859" s="396"/>
      <c r="TJT859" s="396"/>
      <c r="TJU859" s="396"/>
      <c r="TJV859" s="396"/>
      <c r="TJW859" s="396"/>
      <c r="TJX859" s="396"/>
      <c r="TJY859" s="396"/>
      <c r="TJZ859" s="396"/>
      <c r="TKA859" s="396"/>
      <c r="TKB859" s="396"/>
      <c r="TKC859" s="396"/>
      <c r="TKD859" s="396"/>
      <c r="TKE859" s="396"/>
      <c r="TKF859" s="396"/>
      <c r="TKG859" s="396"/>
      <c r="TKH859" s="396"/>
      <c r="TKI859" s="396"/>
      <c r="TKJ859" s="396"/>
      <c r="TKK859" s="396"/>
      <c r="TKL859" s="396"/>
      <c r="TKM859" s="396"/>
      <c r="TKN859" s="396"/>
      <c r="TKO859" s="396"/>
      <c r="TKP859" s="396"/>
      <c r="TKQ859" s="396"/>
      <c r="TKR859" s="396"/>
      <c r="TKS859" s="396"/>
      <c r="TKT859" s="396"/>
      <c r="TKU859" s="396"/>
      <c r="TKV859" s="396"/>
      <c r="TKW859" s="396"/>
      <c r="TKX859" s="396"/>
      <c r="TKY859" s="396"/>
      <c r="TKZ859" s="396"/>
      <c r="TLA859" s="396"/>
      <c r="TLB859" s="396"/>
      <c r="TLC859" s="396"/>
      <c r="TLD859" s="396"/>
      <c r="TLE859" s="396"/>
      <c r="TLF859" s="396"/>
      <c r="TLG859" s="396"/>
      <c r="TLH859" s="396"/>
      <c r="TLI859" s="396"/>
      <c r="TLJ859" s="396"/>
      <c r="TLK859" s="396"/>
      <c r="TLL859" s="396"/>
      <c r="TLM859" s="396"/>
      <c r="TLN859" s="396"/>
      <c r="TLO859" s="396"/>
      <c r="TLP859" s="396"/>
      <c r="TLQ859" s="396"/>
      <c r="TLR859" s="396"/>
      <c r="TLS859" s="396"/>
      <c r="TLT859" s="396"/>
      <c r="TLU859" s="396"/>
      <c r="TLV859" s="396"/>
      <c r="TLW859" s="396"/>
      <c r="TLX859" s="396"/>
      <c r="TLY859" s="396"/>
      <c r="TLZ859" s="396"/>
      <c r="TMA859" s="396"/>
      <c r="TMB859" s="396"/>
      <c r="TMC859" s="396"/>
      <c r="TMD859" s="396"/>
      <c r="TME859" s="396"/>
      <c r="TMF859" s="396"/>
      <c r="TMG859" s="396"/>
      <c r="TMH859" s="396"/>
      <c r="TMI859" s="396"/>
      <c r="TMJ859" s="396"/>
      <c r="TMK859" s="396"/>
      <c r="TML859" s="396"/>
      <c r="TMM859" s="396"/>
      <c r="TMN859" s="396"/>
      <c r="TMO859" s="396"/>
      <c r="TMP859" s="396"/>
      <c r="TMQ859" s="396"/>
      <c r="TMR859" s="396"/>
      <c r="TMS859" s="396"/>
      <c r="TMT859" s="396"/>
      <c r="TMU859" s="396"/>
      <c r="TMV859" s="396"/>
      <c r="TMW859" s="396"/>
      <c r="TMX859" s="396"/>
      <c r="TMY859" s="396"/>
      <c r="TMZ859" s="396"/>
      <c r="TNA859" s="396"/>
      <c r="TNB859" s="396"/>
      <c r="TNC859" s="396"/>
      <c r="TND859" s="396"/>
      <c r="TNE859" s="396"/>
      <c r="TNF859" s="396"/>
      <c r="TNG859" s="396"/>
      <c r="TNH859" s="396"/>
      <c r="TNI859" s="396"/>
      <c r="TNJ859" s="396"/>
      <c r="TNK859" s="396"/>
      <c r="TNL859" s="396"/>
      <c r="TNM859" s="396"/>
      <c r="TNN859" s="396"/>
      <c r="TNO859" s="396"/>
      <c r="TNP859" s="396"/>
      <c r="TNQ859" s="396"/>
      <c r="TNR859" s="396"/>
      <c r="TNS859" s="396"/>
      <c r="TNT859" s="396"/>
      <c r="TNU859" s="396"/>
      <c r="TNV859" s="396"/>
      <c r="TNW859" s="396"/>
      <c r="TNX859" s="396"/>
      <c r="TNY859" s="396"/>
      <c r="TNZ859" s="396"/>
      <c r="TOA859" s="396"/>
      <c r="TOB859" s="396"/>
      <c r="TOC859" s="396"/>
      <c r="TOD859" s="396"/>
      <c r="TOE859" s="396"/>
      <c r="TOF859" s="396"/>
      <c r="TOG859" s="396"/>
      <c r="TOH859" s="396"/>
      <c r="TOI859" s="396"/>
      <c r="TOJ859" s="396"/>
      <c r="TOK859" s="396"/>
      <c r="TOL859" s="396"/>
      <c r="TOM859" s="396"/>
      <c r="TON859" s="396"/>
      <c r="TOO859" s="396"/>
      <c r="TOP859" s="396"/>
      <c r="TOQ859" s="396"/>
      <c r="TOR859" s="396"/>
      <c r="TOS859" s="396"/>
      <c r="TOT859" s="396"/>
      <c r="TOU859" s="396"/>
      <c r="TOV859" s="396"/>
      <c r="TOW859" s="396"/>
      <c r="TOX859" s="396"/>
      <c r="TOY859" s="396"/>
      <c r="TOZ859" s="396"/>
      <c r="TPA859" s="396"/>
      <c r="TPB859" s="396"/>
      <c r="TPC859" s="396"/>
      <c r="TPD859" s="396"/>
      <c r="TPE859" s="396"/>
      <c r="TPF859" s="396"/>
      <c r="TPG859" s="396"/>
      <c r="TPH859" s="396"/>
      <c r="TPI859" s="396"/>
      <c r="TPJ859" s="396"/>
      <c r="TPK859" s="396"/>
      <c r="TPL859" s="396"/>
      <c r="TPM859" s="396"/>
      <c r="TPN859" s="396"/>
      <c r="TPO859" s="396"/>
      <c r="TPP859" s="396"/>
      <c r="TPQ859" s="396"/>
      <c r="TPR859" s="396"/>
      <c r="TPS859" s="396"/>
      <c r="TPT859" s="396"/>
      <c r="TPU859" s="396"/>
      <c r="TPV859" s="396"/>
      <c r="TPW859" s="396"/>
      <c r="TPX859" s="396"/>
      <c r="TPY859" s="396"/>
      <c r="TPZ859" s="396"/>
      <c r="TQA859" s="396"/>
      <c r="TQB859" s="396"/>
      <c r="TQC859" s="396"/>
      <c r="TQD859" s="396"/>
      <c r="TQE859" s="396"/>
      <c r="TQF859" s="396"/>
      <c r="TQG859" s="396"/>
      <c r="TQH859" s="396"/>
      <c r="TQI859" s="396"/>
      <c r="TQJ859" s="396"/>
      <c r="TQK859" s="396"/>
      <c r="TQL859" s="396"/>
      <c r="TQM859" s="396"/>
      <c r="TQN859" s="396"/>
      <c r="TQO859" s="396"/>
      <c r="TQP859" s="396"/>
      <c r="TQQ859" s="396"/>
      <c r="TQR859" s="396"/>
      <c r="TQS859" s="396"/>
      <c r="TQT859" s="396"/>
      <c r="TQU859" s="396"/>
      <c r="TQV859" s="396"/>
      <c r="TQW859" s="396"/>
      <c r="TQX859" s="396"/>
      <c r="TQY859" s="396"/>
      <c r="TQZ859" s="396"/>
      <c r="TRA859" s="396"/>
      <c r="TRB859" s="396"/>
      <c r="TRC859" s="396"/>
      <c r="TRD859" s="396"/>
      <c r="TRE859" s="396"/>
      <c r="TRF859" s="396"/>
      <c r="TRG859" s="396"/>
      <c r="TRH859" s="396"/>
      <c r="TRI859" s="396"/>
      <c r="TRJ859" s="396"/>
      <c r="TRK859" s="396"/>
      <c r="TRL859" s="396"/>
      <c r="TRM859" s="396"/>
      <c r="TRN859" s="396"/>
      <c r="TRO859" s="396"/>
      <c r="TRP859" s="396"/>
      <c r="TRQ859" s="396"/>
      <c r="TRR859" s="396"/>
      <c r="TRS859" s="396"/>
      <c r="TRT859" s="396"/>
      <c r="TRU859" s="396"/>
      <c r="TRV859" s="396"/>
      <c r="TRW859" s="396"/>
      <c r="TRX859" s="396"/>
      <c r="TRY859" s="396"/>
      <c r="TRZ859" s="396"/>
      <c r="TSA859" s="396"/>
      <c r="TSB859" s="396"/>
      <c r="TSC859" s="396"/>
      <c r="TSD859" s="396"/>
      <c r="TSE859" s="396"/>
      <c r="TSF859" s="396"/>
      <c r="TSG859" s="396"/>
      <c r="TSH859" s="396"/>
      <c r="TSI859" s="396"/>
      <c r="TSJ859" s="396"/>
      <c r="TSK859" s="396"/>
      <c r="TSL859" s="396"/>
      <c r="TSM859" s="396"/>
      <c r="TSN859" s="396"/>
      <c r="TSO859" s="396"/>
      <c r="TSP859" s="396"/>
      <c r="TSQ859" s="396"/>
      <c r="TSR859" s="396"/>
      <c r="TSS859" s="396"/>
      <c r="TST859" s="396"/>
      <c r="TSU859" s="396"/>
      <c r="TSV859" s="396"/>
      <c r="TSW859" s="396"/>
      <c r="TSX859" s="396"/>
      <c r="TSY859" s="396"/>
      <c r="TSZ859" s="396"/>
      <c r="TTA859" s="396"/>
      <c r="TTB859" s="396"/>
      <c r="TTC859" s="396"/>
      <c r="TTD859" s="396"/>
      <c r="TTE859" s="396"/>
      <c r="TTF859" s="396"/>
      <c r="TTG859" s="396"/>
      <c r="TTH859" s="396"/>
      <c r="TTI859" s="396"/>
      <c r="TTJ859" s="396"/>
      <c r="TTK859" s="396"/>
      <c r="TTL859" s="396"/>
      <c r="TTM859" s="396"/>
      <c r="TTN859" s="396"/>
      <c r="TTO859" s="396"/>
      <c r="TTP859" s="396"/>
      <c r="TTQ859" s="396"/>
      <c r="TTR859" s="396"/>
      <c r="TTS859" s="396"/>
      <c r="TTT859" s="396"/>
      <c r="TTU859" s="396"/>
      <c r="TTV859" s="396"/>
      <c r="TTW859" s="396"/>
      <c r="TTX859" s="396"/>
      <c r="TTY859" s="396"/>
      <c r="TTZ859" s="396"/>
      <c r="TUA859" s="396"/>
      <c r="TUB859" s="396"/>
      <c r="TUC859" s="396"/>
      <c r="TUD859" s="396"/>
      <c r="TUE859" s="396"/>
      <c r="TUF859" s="396"/>
      <c r="TUG859" s="396"/>
      <c r="TUH859" s="396"/>
      <c r="TUI859" s="396"/>
      <c r="TUJ859" s="396"/>
      <c r="TUK859" s="396"/>
      <c r="TUL859" s="396"/>
      <c r="TUM859" s="396"/>
      <c r="TUN859" s="396"/>
      <c r="TUO859" s="396"/>
      <c r="TUP859" s="396"/>
      <c r="TUQ859" s="396"/>
      <c r="TUR859" s="396"/>
      <c r="TUS859" s="396"/>
      <c r="TUT859" s="396"/>
      <c r="TUU859" s="396"/>
      <c r="TUV859" s="396"/>
      <c r="TUW859" s="396"/>
      <c r="TUX859" s="396"/>
      <c r="TUY859" s="396"/>
      <c r="TUZ859" s="396"/>
      <c r="TVA859" s="396"/>
      <c r="TVB859" s="396"/>
      <c r="TVC859" s="396"/>
      <c r="TVD859" s="396"/>
      <c r="TVE859" s="396"/>
      <c r="TVF859" s="396"/>
      <c r="TVG859" s="396"/>
      <c r="TVH859" s="396"/>
      <c r="TVI859" s="396"/>
      <c r="TVJ859" s="396"/>
      <c r="TVK859" s="396"/>
      <c r="TVL859" s="396"/>
      <c r="TVM859" s="396"/>
      <c r="TVN859" s="396"/>
      <c r="TVO859" s="396"/>
      <c r="TVP859" s="396"/>
      <c r="TVQ859" s="396"/>
      <c r="TVR859" s="396"/>
      <c r="TVS859" s="396"/>
      <c r="TVT859" s="396"/>
      <c r="TVU859" s="396"/>
      <c r="TVV859" s="396"/>
      <c r="TVW859" s="396"/>
      <c r="TVX859" s="396"/>
      <c r="TVY859" s="396"/>
      <c r="TVZ859" s="396"/>
      <c r="TWA859" s="396"/>
      <c r="TWB859" s="396"/>
      <c r="TWC859" s="396"/>
      <c r="TWD859" s="396"/>
      <c r="TWE859" s="396"/>
      <c r="TWF859" s="396"/>
      <c r="TWG859" s="396"/>
      <c r="TWH859" s="396"/>
      <c r="TWI859" s="396"/>
      <c r="TWJ859" s="396"/>
      <c r="TWK859" s="396"/>
      <c r="TWL859" s="396"/>
      <c r="TWM859" s="396"/>
      <c r="TWN859" s="396"/>
      <c r="TWO859" s="396"/>
      <c r="TWP859" s="396"/>
      <c r="TWQ859" s="396"/>
      <c r="TWR859" s="396"/>
      <c r="TWS859" s="396"/>
      <c r="TWT859" s="396"/>
      <c r="TWU859" s="396"/>
      <c r="TWV859" s="396"/>
      <c r="TWW859" s="396"/>
      <c r="TWX859" s="396"/>
      <c r="TWY859" s="396"/>
      <c r="TWZ859" s="396"/>
      <c r="TXA859" s="396"/>
      <c r="TXB859" s="396"/>
      <c r="TXC859" s="396"/>
      <c r="TXD859" s="396"/>
      <c r="TXE859" s="396"/>
      <c r="TXF859" s="396"/>
      <c r="TXG859" s="396"/>
      <c r="TXH859" s="396"/>
      <c r="TXI859" s="396"/>
      <c r="TXJ859" s="396"/>
      <c r="TXK859" s="396"/>
      <c r="TXL859" s="396"/>
      <c r="TXM859" s="396"/>
      <c r="TXN859" s="396"/>
      <c r="TXO859" s="396"/>
      <c r="TXP859" s="396"/>
      <c r="TXQ859" s="396"/>
      <c r="TXR859" s="396"/>
      <c r="TXS859" s="396"/>
      <c r="TXT859" s="396"/>
      <c r="TXU859" s="396"/>
      <c r="TXV859" s="396"/>
      <c r="TXW859" s="396"/>
      <c r="TXX859" s="396"/>
      <c r="TXY859" s="396"/>
      <c r="TXZ859" s="396"/>
      <c r="TYA859" s="396"/>
      <c r="TYB859" s="396"/>
      <c r="TYC859" s="396"/>
      <c r="TYD859" s="396"/>
      <c r="TYE859" s="396"/>
      <c r="TYF859" s="396"/>
      <c r="TYG859" s="396"/>
      <c r="TYH859" s="396"/>
      <c r="TYI859" s="396"/>
      <c r="TYJ859" s="396"/>
      <c r="TYK859" s="396"/>
      <c r="TYL859" s="396"/>
      <c r="TYM859" s="396"/>
      <c r="TYN859" s="396"/>
      <c r="TYO859" s="396"/>
      <c r="TYP859" s="396"/>
      <c r="TYQ859" s="396"/>
      <c r="TYR859" s="396"/>
      <c r="TYS859" s="396"/>
      <c r="TYT859" s="396"/>
      <c r="TYU859" s="396"/>
      <c r="TYV859" s="396"/>
      <c r="TYW859" s="396"/>
      <c r="TYX859" s="396"/>
      <c r="TYY859" s="396"/>
      <c r="TYZ859" s="396"/>
      <c r="TZA859" s="396"/>
      <c r="TZB859" s="396"/>
      <c r="TZC859" s="396"/>
      <c r="TZD859" s="396"/>
      <c r="TZE859" s="396"/>
      <c r="TZF859" s="396"/>
      <c r="TZG859" s="396"/>
      <c r="TZH859" s="396"/>
      <c r="TZI859" s="396"/>
      <c r="TZJ859" s="396"/>
      <c r="TZK859" s="396"/>
      <c r="TZL859" s="396"/>
      <c r="TZM859" s="396"/>
      <c r="TZN859" s="396"/>
      <c r="TZO859" s="396"/>
      <c r="TZP859" s="396"/>
      <c r="TZQ859" s="396"/>
      <c r="TZR859" s="396"/>
      <c r="TZS859" s="396"/>
      <c r="TZT859" s="396"/>
      <c r="TZU859" s="396"/>
      <c r="TZV859" s="396"/>
      <c r="TZW859" s="396"/>
      <c r="TZX859" s="396"/>
      <c r="TZY859" s="396"/>
      <c r="TZZ859" s="396"/>
      <c r="UAA859" s="396"/>
      <c r="UAB859" s="396"/>
      <c r="UAC859" s="396"/>
      <c r="UAD859" s="396"/>
      <c r="UAE859" s="396"/>
      <c r="UAF859" s="396"/>
      <c r="UAG859" s="396"/>
      <c r="UAH859" s="396"/>
      <c r="UAI859" s="396"/>
      <c r="UAJ859" s="396"/>
      <c r="UAK859" s="396"/>
      <c r="UAL859" s="396"/>
      <c r="UAM859" s="396"/>
      <c r="UAN859" s="396"/>
      <c r="UAO859" s="396"/>
      <c r="UAP859" s="396"/>
      <c r="UAQ859" s="396"/>
      <c r="UAR859" s="396"/>
      <c r="UAS859" s="396"/>
      <c r="UAT859" s="396"/>
      <c r="UAU859" s="396"/>
      <c r="UAV859" s="396"/>
      <c r="UAW859" s="396"/>
      <c r="UAX859" s="396"/>
      <c r="UAY859" s="396"/>
      <c r="UAZ859" s="396"/>
      <c r="UBA859" s="396"/>
      <c r="UBB859" s="396"/>
      <c r="UBC859" s="396"/>
      <c r="UBD859" s="396"/>
      <c r="UBE859" s="396"/>
      <c r="UBF859" s="396"/>
      <c r="UBG859" s="396"/>
      <c r="UBH859" s="396"/>
      <c r="UBI859" s="396"/>
      <c r="UBJ859" s="396"/>
      <c r="UBK859" s="396"/>
      <c r="UBL859" s="396"/>
      <c r="UBM859" s="396"/>
      <c r="UBN859" s="396"/>
      <c r="UBO859" s="396"/>
      <c r="UBP859" s="396"/>
      <c r="UBQ859" s="396"/>
      <c r="UBR859" s="396"/>
      <c r="UBS859" s="396"/>
      <c r="UBT859" s="396"/>
      <c r="UBU859" s="396"/>
      <c r="UBV859" s="396"/>
      <c r="UBW859" s="396"/>
      <c r="UBX859" s="396"/>
      <c r="UBY859" s="396"/>
      <c r="UBZ859" s="396"/>
      <c r="UCA859" s="396"/>
      <c r="UCB859" s="396"/>
      <c r="UCC859" s="396"/>
      <c r="UCD859" s="396"/>
      <c r="UCE859" s="396"/>
      <c r="UCF859" s="396"/>
      <c r="UCG859" s="396"/>
      <c r="UCH859" s="396"/>
      <c r="UCI859" s="396"/>
      <c r="UCJ859" s="396"/>
      <c r="UCK859" s="396"/>
      <c r="UCL859" s="396"/>
      <c r="UCM859" s="396"/>
      <c r="UCN859" s="396"/>
      <c r="UCO859" s="396"/>
      <c r="UCP859" s="396"/>
      <c r="UCQ859" s="396"/>
      <c r="UCR859" s="396"/>
      <c r="UCS859" s="396"/>
      <c r="UCT859" s="396"/>
      <c r="UCU859" s="396"/>
      <c r="UCV859" s="396"/>
      <c r="UCW859" s="396"/>
      <c r="UCX859" s="396"/>
      <c r="UCY859" s="396"/>
      <c r="UCZ859" s="396"/>
      <c r="UDA859" s="396"/>
      <c r="UDB859" s="396"/>
      <c r="UDC859" s="396"/>
      <c r="UDD859" s="396"/>
      <c r="UDE859" s="396"/>
      <c r="UDF859" s="396"/>
      <c r="UDG859" s="396"/>
      <c r="UDH859" s="396"/>
      <c r="UDI859" s="396"/>
      <c r="UDJ859" s="396"/>
      <c r="UDK859" s="396"/>
      <c r="UDL859" s="396"/>
      <c r="UDM859" s="396"/>
      <c r="UDN859" s="396"/>
      <c r="UDO859" s="396"/>
      <c r="UDP859" s="396"/>
      <c r="UDQ859" s="396"/>
      <c r="UDR859" s="396"/>
      <c r="UDS859" s="396"/>
      <c r="UDT859" s="396"/>
      <c r="UDU859" s="396"/>
      <c r="UDV859" s="396"/>
      <c r="UDW859" s="396"/>
      <c r="UDX859" s="396"/>
      <c r="UDY859" s="396"/>
      <c r="UDZ859" s="396"/>
      <c r="UEA859" s="396"/>
      <c r="UEB859" s="396"/>
      <c r="UEC859" s="396"/>
      <c r="UED859" s="396"/>
      <c r="UEE859" s="396"/>
      <c r="UEF859" s="396"/>
      <c r="UEG859" s="396"/>
      <c r="UEH859" s="396"/>
      <c r="UEI859" s="396"/>
      <c r="UEJ859" s="396"/>
      <c r="UEK859" s="396"/>
      <c r="UEL859" s="396"/>
      <c r="UEM859" s="396"/>
      <c r="UEN859" s="396"/>
      <c r="UEO859" s="396"/>
      <c r="UEP859" s="396"/>
      <c r="UEQ859" s="396"/>
      <c r="UER859" s="396"/>
      <c r="UES859" s="396"/>
      <c r="UET859" s="396"/>
      <c r="UEU859" s="396"/>
      <c r="UEV859" s="396"/>
      <c r="UEW859" s="396"/>
      <c r="UEX859" s="396"/>
      <c r="UEY859" s="396"/>
      <c r="UEZ859" s="396"/>
      <c r="UFA859" s="396"/>
      <c r="UFB859" s="396"/>
      <c r="UFC859" s="396"/>
      <c r="UFD859" s="396"/>
      <c r="UFE859" s="396"/>
      <c r="UFF859" s="396"/>
      <c r="UFG859" s="396"/>
      <c r="UFH859" s="396"/>
      <c r="UFI859" s="396"/>
      <c r="UFJ859" s="396"/>
      <c r="UFK859" s="396"/>
      <c r="UFL859" s="396"/>
      <c r="UFM859" s="396"/>
      <c r="UFN859" s="396"/>
      <c r="UFO859" s="396"/>
      <c r="UFP859" s="396"/>
      <c r="UFQ859" s="396"/>
      <c r="UFR859" s="396"/>
      <c r="UFS859" s="396"/>
      <c r="UFT859" s="396"/>
      <c r="UFU859" s="396"/>
      <c r="UFV859" s="396"/>
      <c r="UFW859" s="396"/>
      <c r="UFX859" s="396"/>
      <c r="UFY859" s="396"/>
      <c r="UFZ859" s="396"/>
      <c r="UGA859" s="396"/>
      <c r="UGB859" s="396"/>
      <c r="UGC859" s="396"/>
      <c r="UGD859" s="396"/>
      <c r="UGE859" s="396"/>
      <c r="UGF859" s="396"/>
      <c r="UGG859" s="396"/>
      <c r="UGH859" s="396"/>
      <c r="UGI859" s="396"/>
      <c r="UGJ859" s="396"/>
      <c r="UGK859" s="396"/>
      <c r="UGL859" s="396"/>
      <c r="UGM859" s="396"/>
      <c r="UGN859" s="396"/>
      <c r="UGO859" s="396"/>
      <c r="UGP859" s="396"/>
      <c r="UGQ859" s="396"/>
      <c r="UGR859" s="396"/>
      <c r="UGS859" s="396"/>
      <c r="UGT859" s="396"/>
      <c r="UGU859" s="396"/>
      <c r="UGV859" s="396"/>
      <c r="UGW859" s="396"/>
      <c r="UGX859" s="396"/>
      <c r="UGY859" s="396"/>
      <c r="UGZ859" s="396"/>
      <c r="UHA859" s="396"/>
      <c r="UHB859" s="396"/>
      <c r="UHC859" s="396"/>
      <c r="UHD859" s="396"/>
      <c r="UHE859" s="396"/>
      <c r="UHF859" s="396"/>
      <c r="UHG859" s="396"/>
      <c r="UHH859" s="396"/>
      <c r="UHI859" s="396"/>
      <c r="UHJ859" s="396"/>
      <c r="UHK859" s="396"/>
      <c r="UHL859" s="396"/>
      <c r="UHM859" s="396"/>
      <c r="UHN859" s="396"/>
      <c r="UHO859" s="396"/>
      <c r="UHP859" s="396"/>
      <c r="UHQ859" s="396"/>
      <c r="UHR859" s="396"/>
      <c r="UHS859" s="396"/>
      <c r="UHT859" s="396"/>
      <c r="UHU859" s="396"/>
      <c r="UHV859" s="396"/>
      <c r="UHW859" s="396"/>
      <c r="UHX859" s="396"/>
      <c r="UHY859" s="396"/>
      <c r="UHZ859" s="396"/>
      <c r="UIA859" s="396"/>
      <c r="UIB859" s="396"/>
      <c r="UIC859" s="396"/>
      <c r="UID859" s="396"/>
      <c r="UIE859" s="396"/>
      <c r="UIF859" s="396"/>
      <c r="UIG859" s="396"/>
      <c r="UIH859" s="396"/>
      <c r="UII859" s="396"/>
      <c r="UIJ859" s="396"/>
      <c r="UIK859" s="396"/>
      <c r="UIL859" s="396"/>
      <c r="UIM859" s="396"/>
      <c r="UIN859" s="396"/>
      <c r="UIO859" s="396"/>
      <c r="UIP859" s="396"/>
      <c r="UIQ859" s="396"/>
      <c r="UIR859" s="396"/>
      <c r="UIS859" s="396"/>
      <c r="UIT859" s="396"/>
      <c r="UIU859" s="396"/>
      <c r="UIV859" s="396"/>
      <c r="UIW859" s="396"/>
      <c r="UIX859" s="396"/>
      <c r="UIY859" s="396"/>
      <c r="UIZ859" s="396"/>
      <c r="UJA859" s="396"/>
      <c r="UJB859" s="396"/>
      <c r="UJC859" s="396"/>
      <c r="UJD859" s="396"/>
      <c r="UJE859" s="396"/>
      <c r="UJF859" s="396"/>
      <c r="UJG859" s="396"/>
      <c r="UJH859" s="396"/>
      <c r="UJI859" s="396"/>
      <c r="UJJ859" s="396"/>
      <c r="UJK859" s="396"/>
      <c r="UJL859" s="396"/>
      <c r="UJM859" s="396"/>
      <c r="UJN859" s="396"/>
      <c r="UJO859" s="396"/>
      <c r="UJP859" s="396"/>
      <c r="UJQ859" s="396"/>
      <c r="UJR859" s="396"/>
      <c r="UJS859" s="396"/>
      <c r="UJT859" s="396"/>
      <c r="UJU859" s="396"/>
      <c r="UJV859" s="396"/>
      <c r="UJW859" s="396"/>
      <c r="UJX859" s="396"/>
      <c r="UJY859" s="396"/>
      <c r="UJZ859" s="396"/>
      <c r="UKA859" s="396"/>
      <c r="UKB859" s="396"/>
      <c r="UKC859" s="396"/>
      <c r="UKD859" s="396"/>
      <c r="UKE859" s="396"/>
      <c r="UKF859" s="396"/>
      <c r="UKG859" s="396"/>
      <c r="UKH859" s="396"/>
      <c r="UKI859" s="396"/>
      <c r="UKJ859" s="396"/>
      <c r="UKK859" s="396"/>
      <c r="UKL859" s="396"/>
      <c r="UKM859" s="396"/>
      <c r="UKN859" s="396"/>
      <c r="UKO859" s="396"/>
      <c r="UKP859" s="396"/>
      <c r="UKQ859" s="396"/>
      <c r="UKR859" s="396"/>
      <c r="UKS859" s="396"/>
      <c r="UKT859" s="396"/>
      <c r="UKU859" s="396"/>
      <c r="UKV859" s="396"/>
      <c r="UKW859" s="396"/>
      <c r="UKX859" s="396"/>
      <c r="UKY859" s="396"/>
      <c r="UKZ859" s="396"/>
      <c r="ULA859" s="396"/>
      <c r="ULB859" s="396"/>
      <c r="ULC859" s="396"/>
      <c r="ULD859" s="396"/>
      <c r="ULE859" s="396"/>
      <c r="ULF859" s="396"/>
      <c r="ULG859" s="396"/>
      <c r="ULH859" s="396"/>
      <c r="ULI859" s="396"/>
      <c r="ULJ859" s="396"/>
      <c r="ULK859" s="396"/>
      <c r="ULL859" s="396"/>
      <c r="ULM859" s="396"/>
      <c r="ULN859" s="396"/>
      <c r="ULO859" s="396"/>
      <c r="ULP859" s="396"/>
      <c r="ULQ859" s="396"/>
      <c r="ULR859" s="396"/>
      <c r="ULS859" s="396"/>
      <c r="ULT859" s="396"/>
      <c r="ULU859" s="396"/>
      <c r="ULV859" s="396"/>
      <c r="ULW859" s="396"/>
      <c r="ULX859" s="396"/>
      <c r="ULY859" s="396"/>
      <c r="ULZ859" s="396"/>
      <c r="UMA859" s="396"/>
      <c r="UMB859" s="396"/>
      <c r="UMC859" s="396"/>
      <c r="UMD859" s="396"/>
      <c r="UME859" s="396"/>
      <c r="UMF859" s="396"/>
      <c r="UMG859" s="396"/>
      <c r="UMH859" s="396"/>
      <c r="UMI859" s="396"/>
      <c r="UMJ859" s="396"/>
      <c r="UMK859" s="396"/>
      <c r="UML859" s="396"/>
      <c r="UMM859" s="396"/>
      <c r="UMN859" s="396"/>
      <c r="UMO859" s="396"/>
      <c r="UMP859" s="396"/>
      <c r="UMQ859" s="396"/>
      <c r="UMR859" s="396"/>
      <c r="UMS859" s="396"/>
      <c r="UMT859" s="396"/>
      <c r="UMU859" s="396"/>
      <c r="UMV859" s="396"/>
      <c r="UMW859" s="396"/>
      <c r="UMX859" s="396"/>
      <c r="UMY859" s="396"/>
      <c r="UMZ859" s="396"/>
      <c r="UNA859" s="396"/>
      <c r="UNB859" s="396"/>
      <c r="UNC859" s="396"/>
      <c r="UND859" s="396"/>
      <c r="UNE859" s="396"/>
      <c r="UNF859" s="396"/>
      <c r="UNG859" s="396"/>
      <c r="UNH859" s="396"/>
      <c r="UNI859" s="396"/>
      <c r="UNJ859" s="396"/>
      <c r="UNK859" s="396"/>
      <c r="UNL859" s="396"/>
      <c r="UNM859" s="396"/>
      <c r="UNN859" s="396"/>
      <c r="UNO859" s="396"/>
      <c r="UNP859" s="396"/>
      <c r="UNQ859" s="396"/>
      <c r="UNR859" s="396"/>
      <c r="UNS859" s="396"/>
      <c r="UNT859" s="396"/>
      <c r="UNU859" s="396"/>
      <c r="UNV859" s="396"/>
      <c r="UNW859" s="396"/>
      <c r="UNX859" s="396"/>
      <c r="UNY859" s="396"/>
      <c r="UNZ859" s="396"/>
      <c r="UOA859" s="396"/>
      <c r="UOB859" s="396"/>
      <c r="UOC859" s="396"/>
      <c r="UOD859" s="396"/>
      <c r="UOE859" s="396"/>
      <c r="UOF859" s="396"/>
      <c r="UOG859" s="396"/>
      <c r="UOH859" s="396"/>
      <c r="UOI859" s="396"/>
      <c r="UOJ859" s="396"/>
      <c r="UOK859" s="396"/>
      <c r="UOL859" s="396"/>
      <c r="UOM859" s="396"/>
      <c r="UON859" s="396"/>
      <c r="UOO859" s="396"/>
      <c r="UOP859" s="396"/>
      <c r="UOQ859" s="396"/>
      <c r="UOR859" s="396"/>
      <c r="UOS859" s="396"/>
      <c r="UOT859" s="396"/>
      <c r="UOU859" s="396"/>
      <c r="UOV859" s="396"/>
      <c r="UOW859" s="396"/>
      <c r="UOX859" s="396"/>
      <c r="UOY859" s="396"/>
      <c r="UOZ859" s="396"/>
      <c r="UPA859" s="396"/>
      <c r="UPB859" s="396"/>
      <c r="UPC859" s="396"/>
      <c r="UPD859" s="396"/>
      <c r="UPE859" s="396"/>
      <c r="UPF859" s="396"/>
      <c r="UPG859" s="396"/>
      <c r="UPH859" s="396"/>
      <c r="UPI859" s="396"/>
      <c r="UPJ859" s="396"/>
      <c r="UPK859" s="396"/>
      <c r="UPL859" s="396"/>
      <c r="UPM859" s="396"/>
      <c r="UPN859" s="396"/>
      <c r="UPO859" s="396"/>
      <c r="UPP859" s="396"/>
      <c r="UPQ859" s="396"/>
      <c r="UPR859" s="396"/>
      <c r="UPS859" s="396"/>
      <c r="UPT859" s="396"/>
      <c r="UPU859" s="396"/>
      <c r="UPV859" s="396"/>
      <c r="UPW859" s="396"/>
      <c r="UPX859" s="396"/>
      <c r="UPY859" s="396"/>
      <c r="UPZ859" s="396"/>
      <c r="UQA859" s="396"/>
      <c r="UQB859" s="396"/>
      <c r="UQC859" s="396"/>
      <c r="UQD859" s="396"/>
      <c r="UQE859" s="396"/>
      <c r="UQF859" s="396"/>
      <c r="UQG859" s="396"/>
      <c r="UQH859" s="396"/>
      <c r="UQI859" s="396"/>
      <c r="UQJ859" s="396"/>
      <c r="UQK859" s="396"/>
      <c r="UQL859" s="396"/>
      <c r="UQM859" s="396"/>
      <c r="UQN859" s="396"/>
      <c r="UQO859" s="396"/>
      <c r="UQP859" s="396"/>
      <c r="UQQ859" s="396"/>
      <c r="UQR859" s="396"/>
      <c r="UQS859" s="396"/>
      <c r="UQT859" s="396"/>
      <c r="UQU859" s="396"/>
      <c r="UQV859" s="396"/>
      <c r="UQW859" s="396"/>
      <c r="UQX859" s="396"/>
      <c r="UQY859" s="396"/>
      <c r="UQZ859" s="396"/>
      <c r="URA859" s="396"/>
      <c r="URB859" s="396"/>
      <c r="URC859" s="396"/>
      <c r="URD859" s="396"/>
      <c r="URE859" s="396"/>
      <c r="URF859" s="396"/>
      <c r="URG859" s="396"/>
      <c r="URH859" s="396"/>
      <c r="URI859" s="396"/>
      <c r="URJ859" s="396"/>
      <c r="URK859" s="396"/>
      <c r="URL859" s="396"/>
      <c r="URM859" s="396"/>
      <c r="URN859" s="396"/>
      <c r="URO859" s="396"/>
      <c r="URP859" s="396"/>
      <c r="URQ859" s="396"/>
      <c r="URR859" s="396"/>
      <c r="URS859" s="396"/>
      <c r="URT859" s="396"/>
      <c r="URU859" s="396"/>
      <c r="URV859" s="396"/>
      <c r="URW859" s="396"/>
      <c r="URX859" s="396"/>
      <c r="URY859" s="396"/>
      <c r="URZ859" s="396"/>
      <c r="USA859" s="396"/>
      <c r="USB859" s="396"/>
      <c r="USC859" s="396"/>
      <c r="USD859" s="396"/>
      <c r="USE859" s="396"/>
      <c r="USF859" s="396"/>
      <c r="USG859" s="396"/>
      <c r="USH859" s="396"/>
      <c r="USI859" s="396"/>
      <c r="USJ859" s="396"/>
      <c r="USK859" s="396"/>
      <c r="USL859" s="396"/>
      <c r="USM859" s="396"/>
      <c r="USN859" s="396"/>
      <c r="USO859" s="396"/>
      <c r="USP859" s="396"/>
      <c r="USQ859" s="396"/>
      <c r="USR859" s="396"/>
      <c r="USS859" s="396"/>
      <c r="UST859" s="396"/>
      <c r="USU859" s="396"/>
      <c r="USV859" s="396"/>
      <c r="USW859" s="396"/>
      <c r="USX859" s="396"/>
      <c r="USY859" s="396"/>
      <c r="USZ859" s="396"/>
      <c r="UTA859" s="396"/>
      <c r="UTB859" s="396"/>
      <c r="UTC859" s="396"/>
      <c r="UTD859" s="396"/>
      <c r="UTE859" s="396"/>
      <c r="UTF859" s="396"/>
      <c r="UTG859" s="396"/>
      <c r="UTH859" s="396"/>
      <c r="UTI859" s="396"/>
      <c r="UTJ859" s="396"/>
      <c r="UTK859" s="396"/>
      <c r="UTL859" s="396"/>
      <c r="UTM859" s="396"/>
      <c r="UTN859" s="396"/>
      <c r="UTO859" s="396"/>
      <c r="UTP859" s="396"/>
      <c r="UTQ859" s="396"/>
      <c r="UTR859" s="396"/>
      <c r="UTS859" s="396"/>
      <c r="UTT859" s="396"/>
      <c r="UTU859" s="396"/>
      <c r="UTV859" s="396"/>
      <c r="UTW859" s="396"/>
      <c r="UTX859" s="396"/>
      <c r="UTY859" s="396"/>
      <c r="UTZ859" s="396"/>
      <c r="UUA859" s="396"/>
      <c r="UUB859" s="396"/>
      <c r="UUC859" s="396"/>
      <c r="UUD859" s="396"/>
      <c r="UUE859" s="396"/>
      <c r="UUF859" s="396"/>
      <c r="UUG859" s="396"/>
      <c r="UUH859" s="396"/>
      <c r="UUI859" s="396"/>
      <c r="UUJ859" s="396"/>
      <c r="UUK859" s="396"/>
      <c r="UUL859" s="396"/>
      <c r="UUM859" s="396"/>
      <c r="UUN859" s="396"/>
      <c r="UUO859" s="396"/>
      <c r="UUP859" s="396"/>
      <c r="UUQ859" s="396"/>
      <c r="UUR859" s="396"/>
      <c r="UUS859" s="396"/>
      <c r="UUT859" s="396"/>
      <c r="UUU859" s="396"/>
      <c r="UUV859" s="396"/>
      <c r="UUW859" s="396"/>
      <c r="UUX859" s="396"/>
      <c r="UUY859" s="396"/>
      <c r="UUZ859" s="396"/>
      <c r="UVA859" s="396"/>
      <c r="UVB859" s="396"/>
      <c r="UVC859" s="396"/>
      <c r="UVD859" s="396"/>
      <c r="UVE859" s="396"/>
      <c r="UVF859" s="396"/>
      <c r="UVG859" s="396"/>
      <c r="UVH859" s="396"/>
      <c r="UVI859" s="396"/>
      <c r="UVJ859" s="396"/>
      <c r="UVK859" s="396"/>
      <c r="UVL859" s="396"/>
      <c r="UVM859" s="396"/>
      <c r="UVN859" s="396"/>
      <c r="UVO859" s="396"/>
      <c r="UVP859" s="396"/>
      <c r="UVQ859" s="396"/>
      <c r="UVR859" s="396"/>
      <c r="UVS859" s="396"/>
      <c r="UVT859" s="396"/>
      <c r="UVU859" s="396"/>
      <c r="UVV859" s="396"/>
      <c r="UVW859" s="396"/>
      <c r="UVX859" s="396"/>
      <c r="UVY859" s="396"/>
      <c r="UVZ859" s="396"/>
      <c r="UWA859" s="396"/>
      <c r="UWB859" s="396"/>
      <c r="UWC859" s="396"/>
      <c r="UWD859" s="396"/>
      <c r="UWE859" s="396"/>
      <c r="UWF859" s="396"/>
      <c r="UWG859" s="396"/>
      <c r="UWH859" s="396"/>
      <c r="UWI859" s="396"/>
      <c r="UWJ859" s="396"/>
      <c r="UWK859" s="396"/>
      <c r="UWL859" s="396"/>
      <c r="UWM859" s="396"/>
      <c r="UWN859" s="396"/>
      <c r="UWO859" s="396"/>
      <c r="UWP859" s="396"/>
      <c r="UWQ859" s="396"/>
      <c r="UWR859" s="396"/>
      <c r="UWS859" s="396"/>
      <c r="UWT859" s="396"/>
      <c r="UWU859" s="396"/>
      <c r="UWV859" s="396"/>
      <c r="UWW859" s="396"/>
      <c r="UWX859" s="396"/>
      <c r="UWY859" s="396"/>
      <c r="UWZ859" s="396"/>
      <c r="UXA859" s="396"/>
      <c r="UXB859" s="396"/>
      <c r="UXC859" s="396"/>
      <c r="UXD859" s="396"/>
      <c r="UXE859" s="396"/>
      <c r="UXF859" s="396"/>
      <c r="UXG859" s="396"/>
      <c r="UXH859" s="396"/>
      <c r="UXI859" s="396"/>
      <c r="UXJ859" s="396"/>
      <c r="UXK859" s="396"/>
      <c r="UXL859" s="396"/>
      <c r="UXM859" s="396"/>
      <c r="UXN859" s="396"/>
      <c r="UXO859" s="396"/>
      <c r="UXP859" s="396"/>
      <c r="UXQ859" s="396"/>
      <c r="UXR859" s="396"/>
      <c r="UXS859" s="396"/>
      <c r="UXT859" s="396"/>
      <c r="UXU859" s="396"/>
      <c r="UXV859" s="396"/>
      <c r="UXW859" s="396"/>
      <c r="UXX859" s="396"/>
      <c r="UXY859" s="396"/>
      <c r="UXZ859" s="396"/>
      <c r="UYA859" s="396"/>
      <c r="UYB859" s="396"/>
      <c r="UYC859" s="396"/>
      <c r="UYD859" s="396"/>
      <c r="UYE859" s="396"/>
      <c r="UYF859" s="396"/>
      <c r="UYG859" s="396"/>
      <c r="UYH859" s="396"/>
      <c r="UYI859" s="396"/>
      <c r="UYJ859" s="396"/>
      <c r="UYK859" s="396"/>
      <c r="UYL859" s="396"/>
      <c r="UYM859" s="396"/>
      <c r="UYN859" s="396"/>
      <c r="UYO859" s="396"/>
      <c r="UYP859" s="396"/>
      <c r="UYQ859" s="396"/>
      <c r="UYR859" s="396"/>
      <c r="UYS859" s="396"/>
      <c r="UYT859" s="396"/>
      <c r="UYU859" s="396"/>
      <c r="UYV859" s="396"/>
      <c r="UYW859" s="396"/>
      <c r="UYX859" s="396"/>
      <c r="UYY859" s="396"/>
      <c r="UYZ859" s="396"/>
      <c r="UZA859" s="396"/>
      <c r="UZB859" s="396"/>
      <c r="UZC859" s="396"/>
      <c r="UZD859" s="396"/>
      <c r="UZE859" s="396"/>
      <c r="UZF859" s="396"/>
      <c r="UZG859" s="396"/>
      <c r="UZH859" s="396"/>
      <c r="UZI859" s="396"/>
      <c r="UZJ859" s="396"/>
      <c r="UZK859" s="396"/>
      <c r="UZL859" s="396"/>
      <c r="UZM859" s="396"/>
      <c r="UZN859" s="396"/>
      <c r="UZO859" s="396"/>
      <c r="UZP859" s="396"/>
      <c r="UZQ859" s="396"/>
      <c r="UZR859" s="396"/>
      <c r="UZS859" s="396"/>
      <c r="UZT859" s="396"/>
      <c r="UZU859" s="396"/>
      <c r="UZV859" s="396"/>
      <c r="UZW859" s="396"/>
      <c r="UZX859" s="396"/>
      <c r="UZY859" s="396"/>
      <c r="UZZ859" s="396"/>
      <c r="VAA859" s="396"/>
      <c r="VAB859" s="396"/>
      <c r="VAC859" s="396"/>
      <c r="VAD859" s="396"/>
      <c r="VAE859" s="396"/>
      <c r="VAF859" s="396"/>
      <c r="VAG859" s="396"/>
      <c r="VAH859" s="396"/>
      <c r="VAI859" s="396"/>
      <c r="VAJ859" s="396"/>
      <c r="VAK859" s="396"/>
      <c r="VAL859" s="396"/>
      <c r="VAM859" s="396"/>
      <c r="VAN859" s="396"/>
      <c r="VAO859" s="396"/>
      <c r="VAP859" s="396"/>
      <c r="VAQ859" s="396"/>
      <c r="VAR859" s="396"/>
      <c r="VAS859" s="396"/>
      <c r="VAT859" s="396"/>
      <c r="VAU859" s="396"/>
      <c r="VAV859" s="396"/>
      <c r="VAW859" s="396"/>
      <c r="VAX859" s="396"/>
      <c r="VAY859" s="396"/>
      <c r="VAZ859" s="396"/>
      <c r="VBA859" s="396"/>
      <c r="VBB859" s="396"/>
      <c r="VBC859" s="396"/>
      <c r="VBD859" s="396"/>
      <c r="VBE859" s="396"/>
      <c r="VBF859" s="396"/>
      <c r="VBG859" s="396"/>
      <c r="VBH859" s="396"/>
      <c r="VBI859" s="396"/>
      <c r="VBJ859" s="396"/>
      <c r="VBK859" s="396"/>
      <c r="VBL859" s="396"/>
      <c r="VBM859" s="396"/>
      <c r="VBN859" s="396"/>
      <c r="VBO859" s="396"/>
      <c r="VBP859" s="396"/>
      <c r="VBQ859" s="396"/>
      <c r="VBR859" s="396"/>
      <c r="VBS859" s="396"/>
      <c r="VBT859" s="396"/>
      <c r="VBU859" s="396"/>
      <c r="VBV859" s="396"/>
      <c r="VBW859" s="396"/>
      <c r="VBX859" s="396"/>
      <c r="VBY859" s="396"/>
      <c r="VBZ859" s="396"/>
      <c r="VCA859" s="396"/>
      <c r="VCB859" s="396"/>
      <c r="VCC859" s="396"/>
      <c r="VCD859" s="396"/>
      <c r="VCE859" s="396"/>
      <c r="VCF859" s="396"/>
      <c r="VCG859" s="396"/>
      <c r="VCH859" s="396"/>
      <c r="VCI859" s="396"/>
      <c r="VCJ859" s="396"/>
      <c r="VCK859" s="396"/>
      <c r="VCL859" s="396"/>
      <c r="VCM859" s="396"/>
      <c r="VCN859" s="396"/>
      <c r="VCO859" s="396"/>
      <c r="VCP859" s="396"/>
      <c r="VCQ859" s="396"/>
      <c r="VCR859" s="396"/>
      <c r="VCS859" s="396"/>
      <c r="VCT859" s="396"/>
      <c r="VCU859" s="396"/>
      <c r="VCV859" s="396"/>
      <c r="VCW859" s="396"/>
      <c r="VCX859" s="396"/>
      <c r="VCY859" s="396"/>
      <c r="VCZ859" s="396"/>
      <c r="VDA859" s="396"/>
      <c r="VDB859" s="396"/>
      <c r="VDC859" s="396"/>
      <c r="VDD859" s="396"/>
      <c r="VDE859" s="396"/>
      <c r="VDF859" s="396"/>
      <c r="VDG859" s="396"/>
      <c r="VDH859" s="396"/>
      <c r="VDI859" s="396"/>
      <c r="VDJ859" s="396"/>
      <c r="VDK859" s="396"/>
      <c r="VDL859" s="396"/>
      <c r="VDM859" s="396"/>
      <c r="VDN859" s="396"/>
      <c r="VDO859" s="396"/>
      <c r="VDP859" s="396"/>
      <c r="VDQ859" s="396"/>
      <c r="VDR859" s="396"/>
      <c r="VDS859" s="396"/>
      <c r="VDT859" s="396"/>
      <c r="VDU859" s="396"/>
      <c r="VDV859" s="396"/>
      <c r="VDW859" s="396"/>
      <c r="VDX859" s="396"/>
      <c r="VDY859" s="396"/>
      <c r="VDZ859" s="396"/>
      <c r="VEA859" s="396"/>
      <c r="VEB859" s="396"/>
      <c r="VEC859" s="396"/>
      <c r="VED859" s="396"/>
      <c r="VEE859" s="396"/>
      <c r="VEF859" s="396"/>
      <c r="VEG859" s="396"/>
      <c r="VEH859" s="396"/>
      <c r="VEI859" s="396"/>
      <c r="VEJ859" s="396"/>
      <c r="VEK859" s="396"/>
      <c r="VEL859" s="396"/>
      <c r="VEM859" s="396"/>
      <c r="VEN859" s="396"/>
      <c r="VEO859" s="396"/>
      <c r="VEP859" s="396"/>
      <c r="VEQ859" s="396"/>
      <c r="VER859" s="396"/>
      <c r="VES859" s="396"/>
      <c r="VET859" s="396"/>
      <c r="VEU859" s="396"/>
      <c r="VEV859" s="396"/>
      <c r="VEW859" s="396"/>
      <c r="VEX859" s="396"/>
      <c r="VEY859" s="396"/>
      <c r="VEZ859" s="396"/>
      <c r="VFA859" s="396"/>
      <c r="VFB859" s="396"/>
      <c r="VFC859" s="396"/>
      <c r="VFD859" s="396"/>
      <c r="VFE859" s="396"/>
      <c r="VFF859" s="396"/>
      <c r="VFG859" s="396"/>
      <c r="VFH859" s="396"/>
      <c r="VFI859" s="396"/>
      <c r="VFJ859" s="396"/>
      <c r="VFK859" s="396"/>
      <c r="VFL859" s="396"/>
      <c r="VFM859" s="396"/>
      <c r="VFN859" s="396"/>
      <c r="VFO859" s="396"/>
      <c r="VFP859" s="396"/>
      <c r="VFQ859" s="396"/>
      <c r="VFR859" s="396"/>
      <c r="VFS859" s="396"/>
      <c r="VFT859" s="396"/>
      <c r="VFU859" s="396"/>
      <c r="VFV859" s="396"/>
      <c r="VFW859" s="396"/>
      <c r="VFX859" s="396"/>
      <c r="VFY859" s="396"/>
      <c r="VFZ859" s="396"/>
      <c r="VGA859" s="396"/>
      <c r="VGB859" s="396"/>
      <c r="VGC859" s="396"/>
      <c r="VGD859" s="396"/>
      <c r="VGE859" s="396"/>
      <c r="VGF859" s="396"/>
      <c r="VGG859" s="396"/>
      <c r="VGH859" s="396"/>
      <c r="VGI859" s="396"/>
      <c r="VGJ859" s="396"/>
      <c r="VGK859" s="396"/>
      <c r="VGL859" s="396"/>
      <c r="VGM859" s="396"/>
      <c r="VGN859" s="396"/>
      <c r="VGO859" s="396"/>
      <c r="VGP859" s="396"/>
      <c r="VGQ859" s="396"/>
      <c r="VGR859" s="396"/>
      <c r="VGS859" s="396"/>
      <c r="VGT859" s="396"/>
      <c r="VGU859" s="396"/>
      <c r="VGV859" s="396"/>
      <c r="VGW859" s="396"/>
      <c r="VGX859" s="396"/>
      <c r="VGY859" s="396"/>
      <c r="VGZ859" s="396"/>
      <c r="VHA859" s="396"/>
      <c r="VHB859" s="396"/>
      <c r="VHC859" s="396"/>
      <c r="VHD859" s="396"/>
      <c r="VHE859" s="396"/>
      <c r="VHF859" s="396"/>
      <c r="VHG859" s="396"/>
      <c r="VHH859" s="396"/>
      <c r="VHI859" s="396"/>
      <c r="VHJ859" s="396"/>
      <c r="VHK859" s="396"/>
      <c r="VHL859" s="396"/>
      <c r="VHM859" s="396"/>
      <c r="VHN859" s="396"/>
      <c r="VHO859" s="396"/>
      <c r="VHP859" s="396"/>
      <c r="VHQ859" s="396"/>
      <c r="VHR859" s="396"/>
      <c r="VHS859" s="396"/>
      <c r="VHT859" s="396"/>
      <c r="VHU859" s="396"/>
      <c r="VHV859" s="396"/>
      <c r="VHW859" s="396"/>
      <c r="VHX859" s="396"/>
      <c r="VHY859" s="396"/>
      <c r="VHZ859" s="396"/>
      <c r="VIA859" s="396"/>
      <c r="VIB859" s="396"/>
      <c r="VIC859" s="396"/>
      <c r="VID859" s="396"/>
      <c r="VIE859" s="396"/>
      <c r="VIF859" s="396"/>
      <c r="VIG859" s="396"/>
      <c r="VIH859" s="396"/>
      <c r="VII859" s="396"/>
      <c r="VIJ859" s="396"/>
      <c r="VIK859" s="396"/>
      <c r="VIL859" s="396"/>
      <c r="VIM859" s="396"/>
      <c r="VIN859" s="396"/>
      <c r="VIO859" s="396"/>
      <c r="VIP859" s="396"/>
      <c r="VIQ859" s="396"/>
      <c r="VIR859" s="396"/>
      <c r="VIS859" s="396"/>
      <c r="VIT859" s="396"/>
      <c r="VIU859" s="396"/>
      <c r="VIV859" s="396"/>
      <c r="VIW859" s="396"/>
      <c r="VIX859" s="396"/>
      <c r="VIY859" s="396"/>
      <c r="VIZ859" s="396"/>
      <c r="VJA859" s="396"/>
      <c r="VJB859" s="396"/>
      <c r="VJC859" s="396"/>
      <c r="VJD859" s="396"/>
      <c r="VJE859" s="396"/>
      <c r="VJF859" s="396"/>
      <c r="VJG859" s="396"/>
      <c r="VJH859" s="396"/>
      <c r="VJI859" s="396"/>
      <c r="VJJ859" s="396"/>
      <c r="VJK859" s="396"/>
      <c r="VJL859" s="396"/>
      <c r="VJM859" s="396"/>
      <c r="VJN859" s="396"/>
      <c r="VJO859" s="396"/>
      <c r="VJP859" s="396"/>
      <c r="VJQ859" s="396"/>
      <c r="VJR859" s="396"/>
      <c r="VJS859" s="396"/>
      <c r="VJT859" s="396"/>
      <c r="VJU859" s="396"/>
      <c r="VJV859" s="396"/>
      <c r="VJW859" s="396"/>
      <c r="VJX859" s="396"/>
      <c r="VJY859" s="396"/>
      <c r="VJZ859" s="396"/>
      <c r="VKA859" s="396"/>
      <c r="VKB859" s="396"/>
      <c r="VKC859" s="396"/>
      <c r="VKD859" s="396"/>
      <c r="VKE859" s="396"/>
      <c r="VKF859" s="396"/>
      <c r="VKG859" s="396"/>
      <c r="VKH859" s="396"/>
      <c r="VKI859" s="396"/>
      <c r="VKJ859" s="396"/>
      <c r="VKK859" s="396"/>
      <c r="VKL859" s="396"/>
      <c r="VKM859" s="396"/>
      <c r="VKN859" s="396"/>
      <c r="VKO859" s="396"/>
      <c r="VKP859" s="396"/>
      <c r="VKQ859" s="396"/>
      <c r="VKR859" s="396"/>
      <c r="VKS859" s="396"/>
      <c r="VKT859" s="396"/>
      <c r="VKU859" s="396"/>
      <c r="VKV859" s="396"/>
      <c r="VKW859" s="396"/>
      <c r="VKX859" s="396"/>
      <c r="VKY859" s="396"/>
      <c r="VKZ859" s="396"/>
      <c r="VLA859" s="396"/>
      <c r="VLB859" s="396"/>
      <c r="VLC859" s="396"/>
      <c r="VLD859" s="396"/>
      <c r="VLE859" s="396"/>
      <c r="VLF859" s="396"/>
      <c r="VLG859" s="396"/>
      <c r="VLH859" s="396"/>
      <c r="VLI859" s="396"/>
      <c r="VLJ859" s="396"/>
      <c r="VLK859" s="396"/>
      <c r="VLL859" s="396"/>
      <c r="VLM859" s="396"/>
      <c r="VLN859" s="396"/>
      <c r="VLO859" s="396"/>
      <c r="VLP859" s="396"/>
      <c r="VLQ859" s="396"/>
      <c r="VLR859" s="396"/>
      <c r="VLS859" s="396"/>
      <c r="VLT859" s="396"/>
      <c r="VLU859" s="396"/>
      <c r="VLV859" s="396"/>
      <c r="VLW859" s="396"/>
      <c r="VLX859" s="396"/>
      <c r="VLY859" s="396"/>
      <c r="VLZ859" s="396"/>
      <c r="VMA859" s="396"/>
      <c r="VMB859" s="396"/>
      <c r="VMC859" s="396"/>
      <c r="VMD859" s="396"/>
      <c r="VME859" s="396"/>
      <c r="VMF859" s="396"/>
      <c r="VMG859" s="396"/>
      <c r="VMH859" s="396"/>
      <c r="VMI859" s="396"/>
      <c r="VMJ859" s="396"/>
      <c r="VMK859" s="396"/>
      <c r="VML859" s="396"/>
      <c r="VMM859" s="396"/>
      <c r="VMN859" s="396"/>
      <c r="VMO859" s="396"/>
      <c r="VMP859" s="396"/>
      <c r="VMQ859" s="396"/>
      <c r="VMR859" s="396"/>
      <c r="VMS859" s="396"/>
      <c r="VMT859" s="396"/>
      <c r="VMU859" s="396"/>
      <c r="VMV859" s="396"/>
      <c r="VMW859" s="396"/>
      <c r="VMX859" s="396"/>
      <c r="VMY859" s="396"/>
      <c r="VMZ859" s="396"/>
      <c r="VNA859" s="396"/>
      <c r="VNB859" s="396"/>
      <c r="VNC859" s="396"/>
      <c r="VND859" s="396"/>
      <c r="VNE859" s="396"/>
      <c r="VNF859" s="396"/>
      <c r="VNG859" s="396"/>
      <c r="VNH859" s="396"/>
      <c r="VNI859" s="396"/>
      <c r="VNJ859" s="396"/>
      <c r="VNK859" s="396"/>
      <c r="VNL859" s="396"/>
      <c r="VNM859" s="396"/>
      <c r="VNN859" s="396"/>
      <c r="VNO859" s="396"/>
      <c r="VNP859" s="396"/>
      <c r="VNQ859" s="396"/>
      <c r="VNR859" s="396"/>
      <c r="VNS859" s="396"/>
      <c r="VNT859" s="396"/>
      <c r="VNU859" s="396"/>
      <c r="VNV859" s="396"/>
      <c r="VNW859" s="396"/>
      <c r="VNX859" s="396"/>
      <c r="VNY859" s="396"/>
      <c r="VNZ859" s="396"/>
      <c r="VOA859" s="396"/>
      <c r="VOB859" s="396"/>
      <c r="VOC859" s="396"/>
      <c r="VOD859" s="396"/>
      <c r="VOE859" s="396"/>
      <c r="VOF859" s="396"/>
      <c r="VOG859" s="396"/>
      <c r="VOH859" s="396"/>
      <c r="VOI859" s="396"/>
      <c r="VOJ859" s="396"/>
      <c r="VOK859" s="396"/>
      <c r="VOL859" s="396"/>
      <c r="VOM859" s="396"/>
      <c r="VON859" s="396"/>
      <c r="VOO859" s="396"/>
      <c r="VOP859" s="396"/>
      <c r="VOQ859" s="396"/>
      <c r="VOR859" s="396"/>
      <c r="VOS859" s="396"/>
      <c r="VOT859" s="396"/>
      <c r="VOU859" s="396"/>
      <c r="VOV859" s="396"/>
      <c r="VOW859" s="396"/>
      <c r="VOX859" s="396"/>
      <c r="VOY859" s="396"/>
      <c r="VOZ859" s="396"/>
      <c r="VPA859" s="396"/>
      <c r="VPB859" s="396"/>
      <c r="VPC859" s="396"/>
      <c r="VPD859" s="396"/>
      <c r="VPE859" s="396"/>
      <c r="VPF859" s="396"/>
      <c r="VPG859" s="396"/>
      <c r="VPH859" s="396"/>
      <c r="VPI859" s="396"/>
      <c r="VPJ859" s="396"/>
      <c r="VPK859" s="396"/>
      <c r="VPL859" s="396"/>
      <c r="VPM859" s="396"/>
      <c r="VPN859" s="396"/>
      <c r="VPO859" s="396"/>
      <c r="VPP859" s="396"/>
      <c r="VPQ859" s="396"/>
      <c r="VPR859" s="396"/>
      <c r="VPS859" s="396"/>
      <c r="VPT859" s="396"/>
      <c r="VPU859" s="396"/>
      <c r="VPV859" s="396"/>
      <c r="VPW859" s="396"/>
      <c r="VPX859" s="396"/>
      <c r="VPY859" s="396"/>
      <c r="VPZ859" s="396"/>
      <c r="VQA859" s="396"/>
      <c r="VQB859" s="396"/>
      <c r="VQC859" s="396"/>
      <c r="VQD859" s="396"/>
      <c r="VQE859" s="396"/>
      <c r="VQF859" s="396"/>
      <c r="VQG859" s="396"/>
      <c r="VQH859" s="396"/>
      <c r="VQI859" s="396"/>
      <c r="VQJ859" s="396"/>
      <c r="VQK859" s="396"/>
      <c r="VQL859" s="396"/>
      <c r="VQM859" s="396"/>
      <c r="VQN859" s="396"/>
      <c r="VQO859" s="396"/>
      <c r="VQP859" s="396"/>
      <c r="VQQ859" s="396"/>
      <c r="VQR859" s="396"/>
      <c r="VQS859" s="396"/>
      <c r="VQT859" s="396"/>
      <c r="VQU859" s="396"/>
      <c r="VQV859" s="396"/>
      <c r="VQW859" s="396"/>
      <c r="VQX859" s="396"/>
      <c r="VQY859" s="396"/>
      <c r="VQZ859" s="396"/>
      <c r="VRA859" s="396"/>
      <c r="VRB859" s="396"/>
      <c r="VRC859" s="396"/>
      <c r="VRD859" s="396"/>
      <c r="VRE859" s="396"/>
      <c r="VRF859" s="396"/>
      <c r="VRG859" s="396"/>
      <c r="VRH859" s="396"/>
      <c r="VRI859" s="396"/>
      <c r="VRJ859" s="396"/>
      <c r="VRK859" s="396"/>
      <c r="VRL859" s="396"/>
      <c r="VRM859" s="396"/>
      <c r="VRN859" s="396"/>
      <c r="VRO859" s="396"/>
      <c r="VRP859" s="396"/>
      <c r="VRQ859" s="396"/>
      <c r="VRR859" s="396"/>
      <c r="VRS859" s="396"/>
      <c r="VRT859" s="396"/>
      <c r="VRU859" s="396"/>
      <c r="VRV859" s="396"/>
      <c r="VRW859" s="396"/>
      <c r="VRX859" s="396"/>
      <c r="VRY859" s="396"/>
      <c r="VRZ859" s="396"/>
      <c r="VSA859" s="396"/>
      <c r="VSB859" s="396"/>
      <c r="VSC859" s="396"/>
      <c r="VSD859" s="396"/>
      <c r="VSE859" s="396"/>
      <c r="VSF859" s="396"/>
      <c r="VSG859" s="396"/>
      <c r="VSH859" s="396"/>
      <c r="VSI859" s="396"/>
      <c r="VSJ859" s="396"/>
      <c r="VSK859" s="396"/>
      <c r="VSL859" s="396"/>
      <c r="VSM859" s="396"/>
      <c r="VSN859" s="396"/>
      <c r="VSO859" s="396"/>
      <c r="VSP859" s="396"/>
      <c r="VSQ859" s="396"/>
      <c r="VSR859" s="396"/>
      <c r="VSS859" s="396"/>
      <c r="VST859" s="396"/>
      <c r="VSU859" s="396"/>
      <c r="VSV859" s="396"/>
      <c r="VSW859" s="396"/>
      <c r="VSX859" s="396"/>
      <c r="VSY859" s="396"/>
      <c r="VSZ859" s="396"/>
      <c r="VTA859" s="396"/>
      <c r="VTB859" s="396"/>
      <c r="VTC859" s="396"/>
      <c r="VTD859" s="396"/>
      <c r="VTE859" s="396"/>
      <c r="VTF859" s="396"/>
      <c r="VTG859" s="396"/>
      <c r="VTH859" s="396"/>
      <c r="VTI859" s="396"/>
      <c r="VTJ859" s="396"/>
      <c r="VTK859" s="396"/>
      <c r="VTL859" s="396"/>
      <c r="VTM859" s="396"/>
      <c r="VTN859" s="396"/>
      <c r="VTO859" s="396"/>
      <c r="VTP859" s="396"/>
      <c r="VTQ859" s="396"/>
      <c r="VTR859" s="396"/>
      <c r="VTS859" s="396"/>
      <c r="VTT859" s="396"/>
      <c r="VTU859" s="396"/>
      <c r="VTV859" s="396"/>
      <c r="VTW859" s="396"/>
      <c r="VTX859" s="396"/>
      <c r="VTY859" s="396"/>
      <c r="VTZ859" s="396"/>
      <c r="VUA859" s="396"/>
      <c r="VUB859" s="396"/>
      <c r="VUC859" s="396"/>
      <c r="VUD859" s="396"/>
      <c r="VUE859" s="396"/>
      <c r="VUF859" s="396"/>
      <c r="VUG859" s="396"/>
      <c r="VUH859" s="396"/>
      <c r="VUI859" s="396"/>
      <c r="VUJ859" s="396"/>
      <c r="VUK859" s="396"/>
      <c r="VUL859" s="396"/>
      <c r="VUM859" s="396"/>
      <c r="VUN859" s="396"/>
      <c r="VUO859" s="396"/>
      <c r="VUP859" s="396"/>
      <c r="VUQ859" s="396"/>
      <c r="VUR859" s="396"/>
      <c r="VUS859" s="396"/>
      <c r="VUT859" s="396"/>
      <c r="VUU859" s="396"/>
      <c r="VUV859" s="396"/>
      <c r="VUW859" s="396"/>
      <c r="VUX859" s="396"/>
      <c r="VUY859" s="396"/>
      <c r="VUZ859" s="396"/>
      <c r="VVA859" s="396"/>
      <c r="VVB859" s="396"/>
      <c r="VVC859" s="396"/>
      <c r="VVD859" s="396"/>
      <c r="VVE859" s="396"/>
      <c r="VVF859" s="396"/>
      <c r="VVG859" s="396"/>
      <c r="VVH859" s="396"/>
      <c r="VVI859" s="396"/>
      <c r="VVJ859" s="396"/>
      <c r="VVK859" s="396"/>
      <c r="VVL859" s="396"/>
      <c r="VVM859" s="396"/>
      <c r="VVN859" s="396"/>
      <c r="VVO859" s="396"/>
      <c r="VVP859" s="396"/>
      <c r="VVQ859" s="396"/>
      <c r="VVR859" s="396"/>
      <c r="VVS859" s="396"/>
      <c r="VVT859" s="396"/>
      <c r="VVU859" s="396"/>
      <c r="VVV859" s="396"/>
      <c r="VVW859" s="396"/>
      <c r="VVX859" s="396"/>
      <c r="VVY859" s="396"/>
      <c r="VVZ859" s="396"/>
      <c r="VWA859" s="396"/>
      <c r="VWB859" s="396"/>
      <c r="VWC859" s="396"/>
      <c r="VWD859" s="396"/>
      <c r="VWE859" s="396"/>
      <c r="VWF859" s="396"/>
      <c r="VWG859" s="396"/>
      <c r="VWH859" s="396"/>
      <c r="VWI859" s="396"/>
      <c r="VWJ859" s="396"/>
      <c r="VWK859" s="396"/>
      <c r="VWL859" s="396"/>
      <c r="VWM859" s="396"/>
      <c r="VWN859" s="396"/>
      <c r="VWO859" s="396"/>
      <c r="VWP859" s="396"/>
      <c r="VWQ859" s="396"/>
      <c r="VWR859" s="396"/>
      <c r="VWS859" s="396"/>
      <c r="VWT859" s="396"/>
      <c r="VWU859" s="396"/>
      <c r="VWV859" s="396"/>
      <c r="VWW859" s="396"/>
      <c r="VWX859" s="396"/>
      <c r="VWY859" s="396"/>
      <c r="VWZ859" s="396"/>
      <c r="VXA859" s="396"/>
      <c r="VXB859" s="396"/>
      <c r="VXC859" s="396"/>
      <c r="VXD859" s="396"/>
      <c r="VXE859" s="396"/>
      <c r="VXF859" s="396"/>
      <c r="VXG859" s="396"/>
      <c r="VXH859" s="396"/>
      <c r="VXI859" s="396"/>
      <c r="VXJ859" s="396"/>
      <c r="VXK859" s="396"/>
      <c r="VXL859" s="396"/>
      <c r="VXM859" s="396"/>
      <c r="VXN859" s="396"/>
      <c r="VXO859" s="396"/>
      <c r="VXP859" s="396"/>
      <c r="VXQ859" s="396"/>
      <c r="VXR859" s="396"/>
      <c r="VXS859" s="396"/>
      <c r="VXT859" s="396"/>
      <c r="VXU859" s="396"/>
      <c r="VXV859" s="396"/>
      <c r="VXW859" s="396"/>
      <c r="VXX859" s="396"/>
      <c r="VXY859" s="396"/>
      <c r="VXZ859" s="396"/>
      <c r="VYA859" s="396"/>
      <c r="VYB859" s="396"/>
      <c r="VYC859" s="396"/>
      <c r="VYD859" s="396"/>
      <c r="VYE859" s="396"/>
      <c r="VYF859" s="396"/>
      <c r="VYG859" s="396"/>
      <c r="VYH859" s="396"/>
      <c r="VYI859" s="396"/>
      <c r="VYJ859" s="396"/>
      <c r="VYK859" s="396"/>
      <c r="VYL859" s="396"/>
      <c r="VYM859" s="396"/>
      <c r="VYN859" s="396"/>
      <c r="VYO859" s="396"/>
      <c r="VYP859" s="396"/>
      <c r="VYQ859" s="396"/>
      <c r="VYR859" s="396"/>
      <c r="VYS859" s="396"/>
      <c r="VYT859" s="396"/>
      <c r="VYU859" s="396"/>
      <c r="VYV859" s="396"/>
      <c r="VYW859" s="396"/>
      <c r="VYX859" s="396"/>
      <c r="VYY859" s="396"/>
      <c r="VYZ859" s="396"/>
      <c r="VZA859" s="396"/>
      <c r="VZB859" s="396"/>
      <c r="VZC859" s="396"/>
      <c r="VZD859" s="396"/>
      <c r="VZE859" s="396"/>
      <c r="VZF859" s="396"/>
      <c r="VZG859" s="396"/>
      <c r="VZH859" s="396"/>
      <c r="VZI859" s="396"/>
      <c r="VZJ859" s="396"/>
      <c r="VZK859" s="396"/>
      <c r="VZL859" s="396"/>
      <c r="VZM859" s="396"/>
      <c r="VZN859" s="396"/>
      <c r="VZO859" s="396"/>
      <c r="VZP859" s="396"/>
      <c r="VZQ859" s="396"/>
      <c r="VZR859" s="396"/>
      <c r="VZS859" s="396"/>
      <c r="VZT859" s="396"/>
      <c r="VZU859" s="396"/>
      <c r="VZV859" s="396"/>
      <c r="VZW859" s="396"/>
      <c r="VZX859" s="396"/>
      <c r="VZY859" s="396"/>
      <c r="VZZ859" s="396"/>
      <c r="WAA859" s="396"/>
      <c r="WAB859" s="396"/>
      <c r="WAC859" s="396"/>
      <c r="WAD859" s="396"/>
      <c r="WAE859" s="396"/>
      <c r="WAF859" s="396"/>
      <c r="WAG859" s="396"/>
      <c r="WAH859" s="396"/>
      <c r="WAI859" s="396"/>
      <c r="WAJ859" s="396"/>
      <c r="WAK859" s="396"/>
      <c r="WAL859" s="396"/>
      <c r="WAM859" s="396"/>
      <c r="WAN859" s="396"/>
      <c r="WAO859" s="396"/>
      <c r="WAP859" s="396"/>
      <c r="WAQ859" s="396"/>
      <c r="WAR859" s="396"/>
      <c r="WAS859" s="396"/>
      <c r="WAT859" s="396"/>
      <c r="WAU859" s="396"/>
      <c r="WAV859" s="396"/>
      <c r="WAW859" s="396"/>
      <c r="WAX859" s="396"/>
      <c r="WAY859" s="396"/>
      <c r="WAZ859" s="396"/>
      <c r="WBA859" s="396"/>
      <c r="WBB859" s="396"/>
      <c r="WBC859" s="396"/>
      <c r="WBD859" s="396"/>
      <c r="WBE859" s="396"/>
      <c r="WBF859" s="396"/>
      <c r="WBG859" s="396"/>
      <c r="WBH859" s="396"/>
      <c r="WBI859" s="396"/>
      <c r="WBJ859" s="396"/>
      <c r="WBK859" s="396"/>
      <c r="WBL859" s="396"/>
      <c r="WBM859" s="396"/>
      <c r="WBN859" s="396"/>
      <c r="WBO859" s="396"/>
      <c r="WBP859" s="396"/>
      <c r="WBQ859" s="396"/>
      <c r="WBR859" s="396"/>
      <c r="WBS859" s="396"/>
      <c r="WBT859" s="396"/>
      <c r="WBU859" s="396"/>
      <c r="WBV859" s="396"/>
      <c r="WBW859" s="396"/>
      <c r="WBX859" s="396"/>
      <c r="WBY859" s="396"/>
      <c r="WBZ859" s="396"/>
      <c r="WCA859" s="396"/>
      <c r="WCB859" s="396"/>
      <c r="WCC859" s="396"/>
      <c r="WCD859" s="396"/>
      <c r="WCE859" s="396"/>
      <c r="WCF859" s="396"/>
      <c r="WCG859" s="396"/>
      <c r="WCH859" s="396"/>
      <c r="WCI859" s="396"/>
      <c r="WCJ859" s="396"/>
      <c r="WCK859" s="396"/>
      <c r="WCL859" s="396"/>
      <c r="WCM859" s="396"/>
      <c r="WCN859" s="396"/>
      <c r="WCO859" s="396"/>
      <c r="WCP859" s="396"/>
      <c r="WCQ859" s="396"/>
      <c r="WCR859" s="396"/>
      <c r="WCS859" s="396"/>
      <c r="WCT859" s="396"/>
      <c r="WCU859" s="396"/>
      <c r="WCV859" s="396"/>
      <c r="WCW859" s="396"/>
      <c r="WCX859" s="396"/>
      <c r="WCY859" s="396"/>
      <c r="WCZ859" s="396"/>
      <c r="WDA859" s="396"/>
      <c r="WDB859" s="396"/>
      <c r="WDC859" s="396"/>
      <c r="WDD859" s="396"/>
      <c r="WDE859" s="396"/>
      <c r="WDF859" s="396"/>
      <c r="WDG859" s="396"/>
      <c r="WDH859" s="396"/>
      <c r="WDI859" s="396"/>
      <c r="WDJ859" s="396"/>
      <c r="WDK859" s="396"/>
      <c r="WDL859" s="396"/>
      <c r="WDM859" s="396"/>
      <c r="WDN859" s="396"/>
      <c r="WDO859" s="396"/>
      <c r="WDP859" s="396"/>
      <c r="WDQ859" s="396"/>
      <c r="WDR859" s="396"/>
      <c r="WDS859" s="396"/>
      <c r="WDT859" s="396"/>
      <c r="WDU859" s="396"/>
      <c r="WDV859" s="396"/>
      <c r="WDW859" s="396"/>
      <c r="WDX859" s="396"/>
      <c r="WDY859" s="396"/>
      <c r="WDZ859" s="396"/>
      <c r="WEA859" s="396"/>
      <c r="WEB859" s="396"/>
      <c r="WEC859" s="396"/>
      <c r="WED859" s="396"/>
      <c r="WEE859" s="396"/>
      <c r="WEF859" s="396"/>
      <c r="WEG859" s="396"/>
      <c r="WEH859" s="396"/>
      <c r="WEI859" s="396"/>
      <c r="WEJ859" s="396"/>
      <c r="WEK859" s="396"/>
      <c r="WEL859" s="396"/>
      <c r="WEM859" s="396"/>
      <c r="WEN859" s="396"/>
      <c r="WEO859" s="396"/>
      <c r="WEP859" s="396"/>
      <c r="WEQ859" s="396"/>
      <c r="WER859" s="396"/>
      <c r="WES859" s="396"/>
      <c r="WET859" s="396"/>
      <c r="WEU859" s="396"/>
      <c r="WEV859" s="396"/>
      <c r="WEW859" s="396"/>
      <c r="WEX859" s="396"/>
      <c r="WEY859" s="396"/>
      <c r="WEZ859" s="396"/>
      <c r="WFA859" s="396"/>
      <c r="WFB859" s="396"/>
      <c r="WFC859" s="396"/>
      <c r="WFD859" s="396"/>
      <c r="WFE859" s="396"/>
      <c r="WFF859" s="396"/>
      <c r="WFG859" s="396"/>
      <c r="WFH859" s="396"/>
      <c r="WFI859" s="396"/>
      <c r="WFJ859" s="396"/>
      <c r="WFK859" s="396"/>
      <c r="WFL859" s="396"/>
      <c r="WFM859" s="396"/>
      <c r="WFN859" s="396"/>
      <c r="WFO859" s="396"/>
      <c r="WFP859" s="396"/>
      <c r="WFQ859" s="396"/>
      <c r="WFR859" s="396"/>
      <c r="WFS859" s="396"/>
      <c r="WFT859" s="396"/>
      <c r="WFU859" s="396"/>
      <c r="WFV859" s="396"/>
      <c r="WFW859" s="396"/>
      <c r="WFX859" s="396"/>
      <c r="WFY859" s="396"/>
      <c r="WFZ859" s="396"/>
      <c r="WGA859" s="396"/>
      <c r="WGB859" s="396"/>
      <c r="WGC859" s="396"/>
      <c r="WGD859" s="396"/>
      <c r="WGE859" s="396"/>
      <c r="WGF859" s="396"/>
      <c r="WGG859" s="396"/>
      <c r="WGH859" s="396"/>
      <c r="WGI859" s="396"/>
      <c r="WGJ859" s="396"/>
      <c r="WGK859" s="396"/>
      <c r="WGL859" s="396"/>
      <c r="WGM859" s="396"/>
      <c r="WGN859" s="396"/>
      <c r="WGO859" s="396"/>
      <c r="WGP859" s="396"/>
      <c r="WGQ859" s="396"/>
      <c r="WGR859" s="396"/>
      <c r="WGS859" s="396"/>
      <c r="WGT859" s="396"/>
      <c r="WGU859" s="396"/>
      <c r="WGV859" s="396"/>
      <c r="WGW859" s="396"/>
      <c r="WGX859" s="396"/>
      <c r="WGY859" s="396"/>
      <c r="WGZ859" s="396"/>
      <c r="WHA859" s="396"/>
      <c r="WHB859" s="396"/>
      <c r="WHC859" s="396"/>
      <c r="WHD859" s="396"/>
      <c r="WHE859" s="396"/>
      <c r="WHF859" s="396"/>
      <c r="WHG859" s="396"/>
      <c r="WHH859" s="396"/>
      <c r="WHI859" s="396"/>
      <c r="WHJ859" s="396"/>
      <c r="WHK859" s="396"/>
      <c r="WHL859" s="396"/>
      <c r="WHM859" s="396"/>
      <c r="WHN859" s="396"/>
      <c r="WHO859" s="396"/>
      <c r="WHP859" s="396"/>
      <c r="WHQ859" s="396"/>
      <c r="WHR859" s="396"/>
      <c r="WHS859" s="396"/>
      <c r="WHT859" s="396"/>
      <c r="WHU859" s="396"/>
      <c r="WHV859" s="396"/>
      <c r="WHW859" s="396"/>
      <c r="WHX859" s="396"/>
      <c r="WHY859" s="396"/>
      <c r="WHZ859" s="396"/>
      <c r="WIA859" s="396"/>
      <c r="WIB859" s="396"/>
      <c r="WIC859" s="396"/>
      <c r="WID859" s="396"/>
      <c r="WIE859" s="396"/>
      <c r="WIF859" s="396"/>
      <c r="WIG859" s="396"/>
      <c r="WIH859" s="396"/>
      <c r="WII859" s="396"/>
      <c r="WIJ859" s="396"/>
      <c r="WIK859" s="396"/>
      <c r="WIL859" s="396"/>
      <c r="WIM859" s="396"/>
      <c r="WIN859" s="396"/>
      <c r="WIO859" s="396"/>
      <c r="WIP859" s="396"/>
      <c r="WIQ859" s="396"/>
      <c r="WIR859" s="396"/>
      <c r="WIS859" s="396"/>
      <c r="WIT859" s="396"/>
      <c r="WIU859" s="396"/>
      <c r="WIV859" s="396"/>
      <c r="WIW859" s="396"/>
      <c r="WIX859" s="396"/>
      <c r="WIY859" s="396"/>
      <c r="WIZ859" s="396"/>
      <c r="WJA859" s="396"/>
      <c r="WJB859" s="396"/>
      <c r="WJC859" s="396"/>
      <c r="WJD859" s="396"/>
      <c r="WJE859" s="396"/>
      <c r="WJF859" s="396"/>
      <c r="WJG859" s="396"/>
      <c r="WJH859" s="396"/>
      <c r="WJI859" s="396"/>
      <c r="WJJ859" s="396"/>
      <c r="WJK859" s="396"/>
      <c r="WJL859" s="396"/>
      <c r="WJM859" s="396"/>
      <c r="WJN859" s="396"/>
      <c r="WJO859" s="396"/>
      <c r="WJP859" s="396"/>
      <c r="WJQ859" s="396"/>
      <c r="WJR859" s="396"/>
      <c r="WJS859" s="396"/>
      <c r="WJT859" s="396"/>
      <c r="WJU859" s="396"/>
      <c r="WJV859" s="396"/>
      <c r="WJW859" s="396"/>
      <c r="WJX859" s="396"/>
      <c r="WJY859" s="396"/>
      <c r="WJZ859" s="396"/>
      <c r="WKA859" s="396"/>
      <c r="WKB859" s="396"/>
      <c r="WKC859" s="396"/>
      <c r="WKD859" s="396"/>
      <c r="WKE859" s="396"/>
      <c r="WKF859" s="396"/>
      <c r="WKG859" s="396"/>
      <c r="WKH859" s="396"/>
      <c r="WKI859" s="396"/>
      <c r="WKJ859" s="396"/>
      <c r="WKK859" s="396"/>
      <c r="WKL859" s="396"/>
      <c r="WKM859" s="396"/>
      <c r="WKN859" s="396"/>
      <c r="WKO859" s="396"/>
      <c r="WKP859" s="396"/>
      <c r="WKQ859" s="396"/>
      <c r="WKR859" s="396"/>
      <c r="WKS859" s="396"/>
      <c r="WKT859" s="396"/>
      <c r="WKU859" s="396"/>
      <c r="WKV859" s="396"/>
      <c r="WKW859" s="396"/>
      <c r="WKX859" s="396"/>
      <c r="WKY859" s="396"/>
      <c r="WKZ859" s="396"/>
      <c r="WLA859" s="396"/>
      <c r="WLB859" s="396"/>
      <c r="WLC859" s="396"/>
      <c r="WLD859" s="396"/>
      <c r="WLE859" s="396"/>
      <c r="WLF859" s="396"/>
      <c r="WLG859" s="396"/>
      <c r="WLH859" s="396"/>
      <c r="WLI859" s="396"/>
      <c r="WLJ859" s="396"/>
      <c r="WLK859" s="396"/>
      <c r="WLL859" s="396"/>
      <c r="WLM859" s="396"/>
      <c r="WLN859" s="396"/>
      <c r="WLO859" s="396"/>
      <c r="WLP859" s="396"/>
      <c r="WLQ859" s="396"/>
      <c r="WLR859" s="396"/>
      <c r="WLS859" s="396"/>
      <c r="WLT859" s="396"/>
      <c r="WLU859" s="396"/>
      <c r="WLV859" s="396"/>
      <c r="WLW859" s="396"/>
      <c r="WLX859" s="396"/>
      <c r="WLY859" s="396"/>
      <c r="WLZ859" s="396"/>
      <c r="WMA859" s="396"/>
      <c r="WMB859" s="396"/>
      <c r="WMC859" s="396"/>
      <c r="WMD859" s="396"/>
      <c r="WME859" s="396"/>
      <c r="WMF859" s="396"/>
      <c r="WMG859" s="396"/>
      <c r="WMH859" s="396"/>
      <c r="WMI859" s="396"/>
      <c r="WMJ859" s="396"/>
      <c r="WMK859" s="396"/>
      <c r="WML859" s="396"/>
      <c r="WMM859" s="396"/>
      <c r="WMN859" s="396"/>
      <c r="WMO859" s="396"/>
      <c r="WMP859" s="396"/>
      <c r="WMQ859" s="396"/>
      <c r="WMR859" s="396"/>
      <c r="WMS859" s="396"/>
      <c r="WMT859" s="396"/>
      <c r="WMU859" s="396"/>
      <c r="WMV859" s="396"/>
      <c r="WMW859" s="396"/>
      <c r="WMX859" s="396"/>
      <c r="WMY859" s="396"/>
      <c r="WMZ859" s="396"/>
      <c r="WNA859" s="396"/>
      <c r="WNB859" s="396"/>
      <c r="WNC859" s="396"/>
      <c r="WND859" s="396"/>
      <c r="WNE859" s="396"/>
      <c r="WNF859" s="396"/>
      <c r="WNG859" s="396"/>
      <c r="WNH859" s="396"/>
      <c r="WNI859" s="396"/>
      <c r="WNJ859" s="396"/>
      <c r="WNK859" s="396"/>
      <c r="WNL859" s="396"/>
      <c r="WNM859" s="396"/>
      <c r="WNN859" s="396"/>
      <c r="WNO859" s="396"/>
      <c r="WNP859" s="396"/>
      <c r="WNQ859" s="396"/>
      <c r="WNR859" s="396"/>
      <c r="WNS859" s="396"/>
      <c r="WNT859" s="396"/>
      <c r="WNU859" s="396"/>
      <c r="WNV859" s="396"/>
      <c r="WNW859" s="396"/>
      <c r="WNX859" s="396"/>
      <c r="WNY859" s="396"/>
      <c r="WNZ859" s="396"/>
      <c r="WOA859" s="396"/>
      <c r="WOB859" s="396"/>
      <c r="WOC859" s="396"/>
      <c r="WOD859" s="396"/>
      <c r="WOE859" s="396"/>
      <c r="WOF859" s="396"/>
      <c r="WOG859" s="396"/>
      <c r="WOH859" s="396"/>
      <c r="WOI859" s="396"/>
      <c r="WOJ859" s="396"/>
      <c r="WOK859" s="396"/>
      <c r="WOL859" s="396"/>
      <c r="WOM859" s="396"/>
      <c r="WON859" s="396"/>
      <c r="WOO859" s="396"/>
      <c r="WOP859" s="396"/>
      <c r="WOQ859" s="396"/>
      <c r="WOR859" s="396"/>
      <c r="WOS859" s="396"/>
      <c r="WOT859" s="396"/>
      <c r="WOU859" s="396"/>
      <c r="WOV859" s="396"/>
      <c r="WOW859" s="396"/>
      <c r="WOX859" s="396"/>
      <c r="WOY859" s="396"/>
      <c r="WOZ859" s="396"/>
      <c r="WPA859" s="396"/>
      <c r="WPB859" s="396"/>
      <c r="WPC859" s="396"/>
      <c r="WPD859" s="396"/>
      <c r="WPE859" s="396"/>
      <c r="WPF859" s="396"/>
      <c r="WPG859" s="396"/>
      <c r="WPH859" s="396"/>
      <c r="WPI859" s="396"/>
      <c r="WPJ859" s="396"/>
      <c r="WPK859" s="396"/>
      <c r="WPL859" s="396"/>
      <c r="WPM859" s="396"/>
      <c r="WPN859" s="396"/>
      <c r="WPO859" s="396"/>
      <c r="WPP859" s="396"/>
      <c r="WPQ859" s="396"/>
      <c r="WPR859" s="396"/>
      <c r="WPS859" s="396"/>
      <c r="WPT859" s="396"/>
      <c r="WPU859" s="396"/>
      <c r="WPV859" s="396"/>
      <c r="WPW859" s="396"/>
      <c r="WPX859" s="396"/>
      <c r="WPY859" s="396"/>
      <c r="WPZ859" s="396"/>
      <c r="WQA859" s="396"/>
      <c r="WQB859" s="396"/>
      <c r="WQC859" s="396"/>
      <c r="WQD859" s="396"/>
      <c r="WQE859" s="396"/>
      <c r="WQF859" s="396"/>
      <c r="WQG859" s="396"/>
      <c r="WQH859" s="396"/>
      <c r="WQI859" s="396"/>
      <c r="WQJ859" s="396"/>
      <c r="WQK859" s="396"/>
      <c r="WQL859" s="396"/>
      <c r="WQM859" s="396"/>
      <c r="WQN859" s="396"/>
      <c r="WQO859" s="396"/>
      <c r="WQP859" s="396"/>
      <c r="WQQ859" s="396"/>
      <c r="WQR859" s="396"/>
      <c r="WQS859" s="396"/>
      <c r="WQT859" s="396"/>
      <c r="WQU859" s="396"/>
      <c r="WQV859" s="396"/>
      <c r="WQW859" s="396"/>
      <c r="WQX859" s="396"/>
      <c r="WQY859" s="396"/>
      <c r="WQZ859" s="396"/>
      <c r="WRA859" s="396"/>
      <c r="WRB859" s="396"/>
      <c r="WRC859" s="396"/>
      <c r="WRD859" s="396"/>
      <c r="WRE859" s="396"/>
      <c r="WRF859" s="396"/>
      <c r="WRG859" s="396"/>
      <c r="WRH859" s="396"/>
      <c r="WRI859" s="396"/>
      <c r="WRJ859" s="396"/>
      <c r="WRK859" s="396"/>
      <c r="WRL859" s="396"/>
      <c r="WRM859" s="396"/>
      <c r="WRN859" s="396"/>
      <c r="WRO859" s="396"/>
      <c r="WRP859" s="396"/>
      <c r="WRQ859" s="396"/>
      <c r="WRR859" s="396"/>
      <c r="WRS859" s="396"/>
      <c r="WRT859" s="396"/>
      <c r="WRU859" s="396"/>
      <c r="WRV859" s="396"/>
      <c r="WRW859" s="396"/>
      <c r="WRX859" s="396"/>
      <c r="WRY859" s="396"/>
      <c r="WRZ859" s="396"/>
      <c r="WSA859" s="396"/>
      <c r="WSB859" s="396"/>
      <c r="WSC859" s="396"/>
      <c r="WSD859" s="396"/>
      <c r="WSE859" s="396"/>
      <c r="WSF859" s="396"/>
      <c r="WSG859" s="396"/>
      <c r="WSH859" s="396"/>
      <c r="WSI859" s="396"/>
      <c r="WSJ859" s="396"/>
      <c r="WSK859" s="396"/>
      <c r="WSL859" s="396"/>
      <c r="WSM859" s="396"/>
      <c r="WSN859" s="396"/>
      <c r="WSO859" s="396"/>
      <c r="WSP859" s="396"/>
      <c r="WSQ859" s="396"/>
      <c r="WSR859" s="396"/>
      <c r="WSS859" s="396"/>
      <c r="WST859" s="396"/>
      <c r="WSU859" s="396"/>
      <c r="WSV859" s="396"/>
      <c r="WSW859" s="396"/>
      <c r="WSX859" s="396"/>
      <c r="WSY859" s="396"/>
      <c r="WSZ859" s="396"/>
      <c r="WTA859" s="396"/>
      <c r="WTB859" s="396"/>
      <c r="WTC859" s="396"/>
      <c r="WTD859" s="396"/>
      <c r="WTE859" s="396"/>
      <c r="WTF859" s="396"/>
      <c r="WTG859" s="396"/>
      <c r="WTH859" s="396"/>
      <c r="WTI859" s="396"/>
      <c r="WTJ859" s="396"/>
      <c r="WTK859" s="396"/>
      <c r="WTL859" s="396"/>
      <c r="WTM859" s="396"/>
      <c r="WTN859" s="396"/>
      <c r="WTO859" s="396"/>
      <c r="WTP859" s="396"/>
      <c r="WTQ859" s="396"/>
      <c r="WTR859" s="396"/>
      <c r="WTS859" s="396"/>
      <c r="WTT859" s="396"/>
      <c r="WTU859" s="396"/>
      <c r="WTV859" s="396"/>
      <c r="WTW859" s="396"/>
      <c r="WTX859" s="396"/>
      <c r="WTY859" s="396"/>
      <c r="WTZ859" s="396"/>
      <c r="WUA859" s="396"/>
      <c r="WUB859" s="396"/>
      <c r="WUC859" s="396"/>
      <c r="WUD859" s="396"/>
      <c r="WUE859" s="396"/>
      <c r="WUF859" s="396"/>
      <c r="WUG859" s="396"/>
      <c r="WUH859" s="396"/>
      <c r="WUI859" s="396"/>
      <c r="WUJ859" s="396"/>
      <c r="WUK859" s="396"/>
      <c r="WUL859" s="396"/>
      <c r="WUM859" s="396"/>
      <c r="WUN859" s="396"/>
      <c r="WUO859" s="396"/>
      <c r="WUP859" s="396"/>
      <c r="WUQ859" s="396"/>
      <c r="WUR859" s="396"/>
      <c r="WUS859" s="396"/>
      <c r="WUT859" s="396"/>
      <c r="WUU859" s="396"/>
      <c r="WUV859" s="396"/>
      <c r="WUW859" s="396"/>
      <c r="WUX859" s="396"/>
      <c r="WUY859" s="396"/>
      <c r="WUZ859" s="396"/>
      <c r="WVA859" s="396"/>
      <c r="WVB859" s="396"/>
      <c r="WVC859" s="396"/>
      <c r="WVD859" s="396"/>
      <c r="WVE859" s="396"/>
      <c r="WVF859" s="396"/>
      <c r="WVG859" s="396"/>
      <c r="WVH859" s="396"/>
      <c r="WVI859" s="396"/>
      <c r="WVJ859" s="396"/>
      <c r="WVK859" s="396"/>
      <c r="WVL859" s="396"/>
      <c r="WVM859" s="396"/>
      <c r="WVN859" s="396"/>
      <c r="WVO859" s="396"/>
      <c r="WVP859" s="396"/>
      <c r="WVQ859" s="396"/>
      <c r="WVR859" s="396"/>
      <c r="WVS859" s="396"/>
      <c r="WVT859" s="396"/>
      <c r="WVU859" s="396"/>
      <c r="WVV859" s="396"/>
      <c r="WVW859" s="396"/>
      <c r="WVX859" s="396"/>
      <c r="WVY859" s="396"/>
      <c r="WVZ859" s="396"/>
      <c r="WWA859" s="396"/>
      <c r="WWB859" s="396"/>
      <c r="WWC859" s="396"/>
      <c r="WWD859" s="396"/>
      <c r="WWE859" s="396"/>
      <c r="WWF859" s="396"/>
      <c r="WWG859" s="396"/>
      <c r="WWH859" s="396"/>
      <c r="WWI859" s="396"/>
      <c r="WWJ859" s="396"/>
      <c r="WWK859" s="396"/>
      <c r="WWL859" s="396"/>
      <c r="WWM859" s="396"/>
      <c r="WWN859" s="396"/>
      <c r="WWO859" s="396"/>
      <c r="WWP859" s="396"/>
      <c r="WWQ859" s="396"/>
      <c r="WWR859" s="396"/>
      <c r="WWS859" s="396"/>
      <c r="WWT859" s="396"/>
      <c r="WWU859" s="396"/>
      <c r="WWV859" s="396"/>
      <c r="WWW859" s="396"/>
      <c r="WWX859" s="396"/>
      <c r="WWY859" s="396"/>
      <c r="WWZ859" s="396"/>
      <c r="WXA859" s="396"/>
      <c r="WXB859" s="396"/>
      <c r="WXC859" s="396"/>
      <c r="WXD859" s="396"/>
      <c r="WXE859" s="396"/>
      <c r="WXF859" s="396"/>
      <c r="WXG859" s="396"/>
      <c r="WXH859" s="396"/>
      <c r="WXI859" s="396"/>
      <c r="WXJ859" s="396"/>
      <c r="WXK859" s="396"/>
      <c r="WXL859" s="396"/>
      <c r="WXM859" s="396"/>
      <c r="WXN859" s="396"/>
      <c r="WXO859" s="396"/>
      <c r="WXP859" s="396"/>
      <c r="WXQ859" s="396"/>
      <c r="WXR859" s="396"/>
      <c r="WXS859" s="396"/>
      <c r="WXT859" s="396"/>
      <c r="WXU859" s="396"/>
      <c r="WXV859" s="396"/>
      <c r="WXW859" s="396"/>
      <c r="WXX859" s="396"/>
      <c r="WXY859" s="396"/>
      <c r="WXZ859" s="396"/>
      <c r="WYA859" s="396"/>
    </row>
    <row r="860" spans="1:16199" ht="35.25" x14ac:dyDescent="0.5">
      <c r="A860" s="318">
        <v>836</v>
      </c>
      <c r="C860" s="397">
        <v>13</v>
      </c>
      <c r="D860" s="375" t="s">
        <v>13017</v>
      </c>
      <c r="E860" s="369">
        <v>1969</v>
      </c>
      <c r="F860" s="369"/>
      <c r="G860" s="355" t="s">
        <v>17178</v>
      </c>
      <c r="H860" s="369">
        <v>2</v>
      </c>
      <c r="I860" s="369">
        <v>3</v>
      </c>
      <c r="J860" s="370">
        <v>1343.5</v>
      </c>
      <c r="K860" s="370">
        <v>919.2</v>
      </c>
      <c r="L860" s="370">
        <v>919.2</v>
      </c>
      <c r="M860" s="361">
        <v>57</v>
      </c>
      <c r="N860" s="369" t="s">
        <v>17038</v>
      </c>
      <c r="O860" s="369" t="s">
        <v>17076</v>
      </c>
      <c r="P860" s="369" t="s">
        <v>17042</v>
      </c>
      <c r="Q860" s="370">
        <v>5747868.4900000002</v>
      </c>
      <c r="R860" s="373"/>
      <c r="S860" s="370">
        <v>4850776.84</v>
      </c>
      <c r="T860" s="370">
        <v>255304.04</v>
      </c>
      <c r="U860" s="370">
        <f>Q860-S860-T860</f>
        <v>641787.61000000034</v>
      </c>
      <c r="V860" s="356">
        <f t="shared" si="470"/>
        <v>4278.2794864160778</v>
      </c>
      <c r="W860" s="373">
        <v>6181.6327502791219</v>
      </c>
    </row>
    <row r="861" spans="1:16199" s="394" customFormat="1" ht="35.25" x14ac:dyDescent="0.5">
      <c r="A861" s="318">
        <v>837</v>
      </c>
      <c r="C861" s="364" t="s">
        <v>341</v>
      </c>
      <c r="D861" s="383"/>
      <c r="E861" s="355" t="s">
        <v>17016</v>
      </c>
      <c r="F861" s="355" t="s">
        <v>17016</v>
      </c>
      <c r="G861" s="355" t="s">
        <v>17016</v>
      </c>
      <c r="H861" s="355" t="s">
        <v>17016</v>
      </c>
      <c r="I861" s="355" t="s">
        <v>17016</v>
      </c>
      <c r="J861" s="360">
        <f>J862</f>
        <v>642.9</v>
      </c>
      <c r="K861" s="360">
        <f t="shared" ref="K861:M861" si="477">K862</f>
        <v>437.2</v>
      </c>
      <c r="L861" s="360">
        <f t="shared" si="477"/>
        <v>437.2</v>
      </c>
      <c r="M861" s="361">
        <f t="shared" si="477"/>
        <v>24</v>
      </c>
      <c r="N861" s="355" t="s">
        <v>17016</v>
      </c>
      <c r="O861" s="355" t="s">
        <v>17016</v>
      </c>
      <c r="P861" s="358" t="s">
        <v>17016</v>
      </c>
      <c r="Q861" s="362">
        <f>Q862</f>
        <v>5975409.9800000004</v>
      </c>
      <c r="R861" s="362">
        <f t="shared" ref="R861:U861" si="478">R862</f>
        <v>0</v>
      </c>
      <c r="S861" s="360">
        <f t="shared" si="478"/>
        <v>5211830.43</v>
      </c>
      <c r="T861" s="360">
        <f t="shared" si="478"/>
        <v>274306.86</v>
      </c>
      <c r="U861" s="360">
        <f t="shared" si="478"/>
        <v>489272.69000000076</v>
      </c>
      <c r="V861" s="356">
        <f t="shared" si="470"/>
        <v>9294.4625602737597</v>
      </c>
      <c r="W861" s="373">
        <f>W862</f>
        <v>10976.133146679111</v>
      </c>
      <c r="X861" s="396"/>
      <c r="Y861" s="396"/>
      <c r="Z861" s="396"/>
      <c r="AA861" s="396"/>
      <c r="AB861" s="396"/>
      <c r="AC861" s="396"/>
      <c r="AD861" s="396"/>
      <c r="AE861" s="396"/>
      <c r="AF861" s="396"/>
      <c r="AG861" s="396"/>
      <c r="AH861" s="396"/>
      <c r="AI861" s="396"/>
      <c r="AJ861" s="396"/>
      <c r="AK861" s="396"/>
      <c r="AL861" s="396"/>
      <c r="AM861" s="396"/>
      <c r="AN861" s="396"/>
      <c r="AO861" s="396"/>
      <c r="AP861" s="396"/>
      <c r="AQ861" s="396"/>
      <c r="AR861" s="396"/>
      <c r="AS861" s="396"/>
      <c r="AT861" s="396"/>
      <c r="AU861" s="396"/>
      <c r="AV861" s="396"/>
      <c r="AW861" s="396"/>
      <c r="AX861" s="396"/>
      <c r="AY861" s="396"/>
      <c r="AZ861" s="396"/>
      <c r="BA861" s="396"/>
      <c r="BB861" s="396"/>
      <c r="BC861" s="396"/>
      <c r="BD861" s="396"/>
      <c r="BE861" s="396"/>
      <c r="BF861" s="396"/>
      <c r="BG861" s="396"/>
      <c r="BH861" s="396"/>
      <c r="BI861" s="396"/>
      <c r="BJ861" s="396"/>
      <c r="BK861" s="396"/>
      <c r="BL861" s="396"/>
      <c r="BM861" s="396"/>
      <c r="BN861" s="396"/>
      <c r="BO861" s="396"/>
      <c r="BP861" s="396"/>
      <c r="BQ861" s="396"/>
      <c r="BR861" s="396"/>
      <c r="BS861" s="396"/>
      <c r="BT861" s="396"/>
      <c r="BU861" s="396"/>
      <c r="BV861" s="396"/>
      <c r="BW861" s="396"/>
      <c r="BX861" s="396"/>
      <c r="BY861" s="396"/>
      <c r="BZ861" s="396"/>
      <c r="CA861" s="396"/>
      <c r="CB861" s="396"/>
      <c r="CC861" s="396"/>
      <c r="CD861" s="396"/>
      <c r="CE861" s="396"/>
      <c r="CF861" s="396"/>
      <c r="CG861" s="396"/>
      <c r="CH861" s="396"/>
      <c r="CI861" s="396"/>
      <c r="CJ861" s="396"/>
      <c r="CK861" s="396"/>
      <c r="CL861" s="396"/>
      <c r="CM861" s="396"/>
      <c r="CN861" s="396"/>
      <c r="CO861" s="396"/>
      <c r="CP861" s="396"/>
      <c r="CQ861" s="396"/>
      <c r="CR861" s="396"/>
      <c r="CS861" s="396"/>
      <c r="CT861" s="396"/>
      <c r="CU861" s="396"/>
      <c r="CV861" s="396"/>
      <c r="CW861" s="396"/>
      <c r="CX861" s="396"/>
      <c r="CY861" s="396"/>
      <c r="CZ861" s="396"/>
      <c r="DA861" s="396"/>
      <c r="DB861" s="396"/>
      <c r="DC861" s="396"/>
      <c r="DD861" s="396"/>
      <c r="DE861" s="396"/>
      <c r="DF861" s="396"/>
      <c r="DG861" s="396"/>
      <c r="DH861" s="396"/>
      <c r="DI861" s="396"/>
      <c r="DJ861" s="396"/>
      <c r="DK861" s="396"/>
      <c r="DL861" s="396"/>
      <c r="DM861" s="396"/>
      <c r="DN861" s="396"/>
      <c r="DO861" s="396"/>
      <c r="DP861" s="396"/>
      <c r="DQ861" s="396"/>
      <c r="DR861" s="396"/>
      <c r="DS861" s="396"/>
      <c r="DT861" s="396"/>
      <c r="DU861" s="396"/>
      <c r="DV861" s="396"/>
      <c r="DW861" s="396"/>
      <c r="DX861" s="396"/>
      <c r="DY861" s="396"/>
      <c r="DZ861" s="396"/>
      <c r="EA861" s="396"/>
      <c r="EB861" s="396"/>
      <c r="EC861" s="396"/>
      <c r="ED861" s="396"/>
      <c r="EE861" s="396"/>
      <c r="EF861" s="396"/>
      <c r="EG861" s="396"/>
      <c r="EH861" s="396"/>
      <c r="EI861" s="396"/>
      <c r="EJ861" s="396"/>
      <c r="EK861" s="396"/>
      <c r="EL861" s="396"/>
      <c r="EM861" s="396"/>
      <c r="EN861" s="396"/>
      <c r="EO861" s="396"/>
      <c r="EP861" s="396"/>
      <c r="EQ861" s="396"/>
      <c r="ER861" s="396"/>
      <c r="ES861" s="396"/>
      <c r="ET861" s="396"/>
      <c r="EU861" s="396"/>
      <c r="EV861" s="396"/>
      <c r="EW861" s="396"/>
      <c r="EX861" s="396"/>
      <c r="EY861" s="396"/>
      <c r="EZ861" s="396"/>
      <c r="FA861" s="396"/>
      <c r="FB861" s="396"/>
      <c r="FC861" s="396"/>
      <c r="FD861" s="396"/>
      <c r="FE861" s="396"/>
      <c r="FF861" s="396"/>
      <c r="FG861" s="396"/>
      <c r="FH861" s="396"/>
      <c r="FI861" s="396"/>
      <c r="FJ861" s="396"/>
      <c r="FK861" s="396"/>
      <c r="FL861" s="396"/>
      <c r="FM861" s="396"/>
      <c r="FN861" s="396"/>
      <c r="FO861" s="396"/>
      <c r="FP861" s="396"/>
      <c r="FQ861" s="396"/>
      <c r="FR861" s="396"/>
      <c r="FS861" s="396"/>
      <c r="FT861" s="396"/>
      <c r="FU861" s="396"/>
      <c r="FV861" s="396"/>
      <c r="FW861" s="396"/>
      <c r="FX861" s="396"/>
      <c r="FY861" s="396"/>
      <c r="FZ861" s="396"/>
      <c r="GA861" s="396"/>
      <c r="GB861" s="396"/>
      <c r="GC861" s="396"/>
      <c r="GD861" s="396"/>
      <c r="GE861" s="396"/>
      <c r="GF861" s="396"/>
      <c r="GG861" s="396"/>
      <c r="GH861" s="396"/>
      <c r="GI861" s="396"/>
      <c r="GJ861" s="396"/>
      <c r="GK861" s="396"/>
      <c r="GL861" s="396"/>
      <c r="GM861" s="396"/>
      <c r="GN861" s="396"/>
      <c r="GO861" s="396"/>
      <c r="GP861" s="396"/>
      <c r="GQ861" s="396"/>
      <c r="GR861" s="396"/>
      <c r="GS861" s="396"/>
      <c r="GT861" s="396"/>
      <c r="GU861" s="396"/>
      <c r="GV861" s="396"/>
      <c r="GW861" s="396"/>
      <c r="GX861" s="396"/>
      <c r="GY861" s="396"/>
      <c r="GZ861" s="396"/>
      <c r="HA861" s="396"/>
      <c r="HB861" s="396"/>
      <c r="HC861" s="396"/>
      <c r="HD861" s="396"/>
      <c r="HE861" s="396"/>
      <c r="HF861" s="396"/>
      <c r="HG861" s="396"/>
      <c r="HH861" s="396"/>
      <c r="HI861" s="396"/>
      <c r="HJ861" s="396"/>
      <c r="HK861" s="396"/>
      <c r="HL861" s="396"/>
      <c r="HM861" s="396"/>
      <c r="HN861" s="396"/>
      <c r="HO861" s="396"/>
      <c r="HP861" s="396"/>
      <c r="HQ861" s="396"/>
      <c r="HR861" s="396"/>
      <c r="HS861" s="396"/>
      <c r="HT861" s="396"/>
      <c r="HU861" s="396"/>
      <c r="HV861" s="396"/>
      <c r="HW861" s="396"/>
      <c r="HX861" s="396"/>
      <c r="HY861" s="396"/>
      <c r="HZ861" s="396"/>
      <c r="IA861" s="396"/>
      <c r="IB861" s="396"/>
      <c r="IC861" s="396"/>
      <c r="ID861" s="396"/>
      <c r="IE861" s="396"/>
      <c r="IF861" s="396"/>
      <c r="IG861" s="396"/>
      <c r="IH861" s="396"/>
      <c r="II861" s="396"/>
      <c r="IJ861" s="396"/>
      <c r="IK861" s="396"/>
      <c r="IL861" s="396"/>
      <c r="IM861" s="396"/>
      <c r="IN861" s="396"/>
      <c r="IO861" s="396"/>
      <c r="IP861" s="396"/>
      <c r="IQ861" s="396"/>
      <c r="IR861" s="396"/>
      <c r="IS861" s="396"/>
      <c r="IT861" s="396"/>
      <c r="IU861" s="396"/>
      <c r="IV861" s="396"/>
      <c r="IW861" s="396"/>
      <c r="IX861" s="396"/>
      <c r="IY861" s="396"/>
      <c r="IZ861" s="396"/>
      <c r="JA861" s="396"/>
      <c r="JB861" s="396"/>
      <c r="JC861" s="396"/>
      <c r="JD861" s="396"/>
      <c r="JE861" s="396"/>
      <c r="JF861" s="396"/>
      <c r="JG861" s="396"/>
      <c r="JH861" s="396"/>
      <c r="JI861" s="396"/>
      <c r="JJ861" s="396"/>
      <c r="JK861" s="396"/>
      <c r="JL861" s="396"/>
      <c r="JM861" s="396"/>
      <c r="JN861" s="396"/>
      <c r="JO861" s="396"/>
      <c r="JP861" s="396"/>
      <c r="JQ861" s="396"/>
      <c r="JR861" s="396"/>
      <c r="JS861" s="396"/>
      <c r="JT861" s="396"/>
      <c r="JU861" s="396"/>
      <c r="JV861" s="396"/>
      <c r="JW861" s="396"/>
      <c r="JX861" s="396"/>
      <c r="JY861" s="396"/>
      <c r="JZ861" s="396"/>
      <c r="KA861" s="396"/>
      <c r="KB861" s="396"/>
      <c r="KC861" s="396"/>
      <c r="KD861" s="396"/>
      <c r="KE861" s="396"/>
      <c r="KF861" s="396"/>
      <c r="KG861" s="396"/>
      <c r="KH861" s="396"/>
      <c r="KI861" s="396"/>
      <c r="KJ861" s="396"/>
      <c r="KK861" s="396"/>
      <c r="KL861" s="396"/>
      <c r="KM861" s="396"/>
      <c r="KN861" s="396"/>
      <c r="KO861" s="396"/>
      <c r="KP861" s="396"/>
      <c r="KQ861" s="396"/>
      <c r="KR861" s="396"/>
      <c r="KS861" s="396"/>
      <c r="KT861" s="396"/>
      <c r="KU861" s="396"/>
      <c r="KV861" s="396"/>
      <c r="KW861" s="396"/>
      <c r="KX861" s="396"/>
      <c r="KY861" s="396"/>
      <c r="KZ861" s="396"/>
      <c r="LA861" s="396"/>
      <c r="LB861" s="396"/>
      <c r="LC861" s="396"/>
      <c r="LD861" s="396"/>
      <c r="LE861" s="396"/>
      <c r="LF861" s="396"/>
      <c r="LG861" s="396"/>
      <c r="LH861" s="396"/>
      <c r="LI861" s="396"/>
      <c r="LJ861" s="396"/>
      <c r="LK861" s="396"/>
      <c r="LL861" s="396"/>
      <c r="LM861" s="396"/>
      <c r="LN861" s="396"/>
      <c r="LO861" s="396"/>
      <c r="LP861" s="396"/>
      <c r="LQ861" s="396"/>
      <c r="LR861" s="396"/>
      <c r="LS861" s="396"/>
      <c r="LT861" s="396"/>
      <c r="LU861" s="396"/>
      <c r="LV861" s="396"/>
      <c r="LW861" s="396"/>
      <c r="LX861" s="396"/>
      <c r="LY861" s="396"/>
      <c r="LZ861" s="396"/>
      <c r="MA861" s="396"/>
      <c r="MB861" s="396"/>
      <c r="MC861" s="396"/>
      <c r="MD861" s="396"/>
      <c r="ME861" s="396"/>
      <c r="MF861" s="396"/>
      <c r="MG861" s="396"/>
      <c r="MH861" s="396"/>
      <c r="MI861" s="396"/>
      <c r="MJ861" s="396"/>
      <c r="MK861" s="396"/>
      <c r="ML861" s="396"/>
      <c r="MM861" s="396"/>
      <c r="MN861" s="396"/>
      <c r="MO861" s="396"/>
      <c r="MP861" s="396"/>
      <c r="MQ861" s="396"/>
      <c r="MR861" s="396"/>
      <c r="MS861" s="396"/>
      <c r="MT861" s="396"/>
      <c r="MU861" s="396"/>
      <c r="MV861" s="396"/>
      <c r="MW861" s="396"/>
      <c r="MX861" s="396"/>
      <c r="MY861" s="396"/>
      <c r="MZ861" s="396"/>
      <c r="NA861" s="396"/>
      <c r="NB861" s="396"/>
      <c r="NC861" s="396"/>
      <c r="ND861" s="396"/>
      <c r="NE861" s="396"/>
      <c r="NF861" s="396"/>
      <c r="NG861" s="396"/>
      <c r="NH861" s="396"/>
      <c r="NI861" s="396"/>
      <c r="NJ861" s="396"/>
      <c r="NK861" s="396"/>
      <c r="NL861" s="396"/>
      <c r="NM861" s="396"/>
      <c r="NN861" s="396"/>
      <c r="NO861" s="396"/>
      <c r="NP861" s="396"/>
      <c r="NQ861" s="396"/>
      <c r="NR861" s="396"/>
      <c r="NS861" s="396"/>
      <c r="NT861" s="396"/>
      <c r="NU861" s="396"/>
      <c r="NV861" s="396"/>
      <c r="NW861" s="396"/>
      <c r="NX861" s="396"/>
      <c r="NY861" s="396"/>
      <c r="NZ861" s="396"/>
      <c r="OA861" s="396"/>
      <c r="OB861" s="396"/>
      <c r="OC861" s="396"/>
      <c r="OD861" s="396"/>
      <c r="OE861" s="396"/>
      <c r="OF861" s="396"/>
      <c r="OG861" s="396"/>
      <c r="OH861" s="396"/>
      <c r="OI861" s="396"/>
      <c r="OJ861" s="396"/>
      <c r="OK861" s="396"/>
      <c r="OL861" s="396"/>
      <c r="OM861" s="396"/>
      <c r="ON861" s="396"/>
      <c r="OO861" s="396"/>
      <c r="OP861" s="396"/>
      <c r="OQ861" s="396"/>
      <c r="OR861" s="396"/>
      <c r="OS861" s="396"/>
      <c r="OT861" s="396"/>
      <c r="OU861" s="396"/>
      <c r="OV861" s="396"/>
      <c r="OW861" s="396"/>
      <c r="OX861" s="396"/>
      <c r="OY861" s="396"/>
      <c r="OZ861" s="396"/>
      <c r="PA861" s="396"/>
      <c r="PB861" s="396"/>
      <c r="PC861" s="396"/>
      <c r="PD861" s="396"/>
      <c r="PE861" s="396"/>
      <c r="PF861" s="396"/>
      <c r="PG861" s="396"/>
      <c r="PH861" s="396"/>
      <c r="PI861" s="396"/>
      <c r="PJ861" s="396"/>
      <c r="PK861" s="396"/>
      <c r="PL861" s="396"/>
      <c r="PM861" s="396"/>
      <c r="PN861" s="396"/>
      <c r="PO861" s="396"/>
      <c r="PP861" s="396"/>
      <c r="PQ861" s="396"/>
      <c r="PR861" s="396"/>
      <c r="PS861" s="396"/>
      <c r="PT861" s="396"/>
      <c r="PU861" s="396"/>
      <c r="PV861" s="396"/>
      <c r="PW861" s="396"/>
      <c r="PX861" s="396"/>
      <c r="PY861" s="396"/>
      <c r="PZ861" s="396"/>
      <c r="QA861" s="396"/>
      <c r="QB861" s="396"/>
      <c r="QC861" s="396"/>
      <c r="QD861" s="396"/>
      <c r="QE861" s="396"/>
      <c r="QF861" s="396"/>
      <c r="QG861" s="396"/>
      <c r="QH861" s="396"/>
      <c r="QI861" s="396"/>
      <c r="QJ861" s="396"/>
      <c r="QK861" s="396"/>
      <c r="QL861" s="396"/>
      <c r="QM861" s="396"/>
      <c r="QN861" s="396"/>
      <c r="QO861" s="396"/>
      <c r="QP861" s="396"/>
      <c r="QQ861" s="396"/>
      <c r="QR861" s="396"/>
      <c r="QS861" s="396"/>
      <c r="QT861" s="396"/>
      <c r="QU861" s="396"/>
      <c r="QV861" s="396"/>
      <c r="QW861" s="396"/>
      <c r="QX861" s="396"/>
      <c r="QY861" s="396"/>
      <c r="QZ861" s="396"/>
      <c r="RA861" s="396"/>
      <c r="RB861" s="396"/>
      <c r="RC861" s="396"/>
      <c r="RD861" s="396"/>
      <c r="RE861" s="396"/>
      <c r="RF861" s="396"/>
      <c r="RG861" s="396"/>
      <c r="RH861" s="396"/>
      <c r="RI861" s="396"/>
      <c r="RJ861" s="396"/>
      <c r="RK861" s="396"/>
      <c r="RL861" s="396"/>
      <c r="RM861" s="396"/>
      <c r="RN861" s="396"/>
      <c r="RO861" s="396"/>
      <c r="RP861" s="396"/>
      <c r="RQ861" s="396"/>
      <c r="RR861" s="396"/>
      <c r="RS861" s="396"/>
      <c r="RT861" s="396"/>
      <c r="RU861" s="396"/>
      <c r="RV861" s="396"/>
      <c r="RW861" s="396"/>
      <c r="RX861" s="396"/>
      <c r="RY861" s="396"/>
      <c r="RZ861" s="396"/>
      <c r="SA861" s="396"/>
      <c r="SB861" s="396"/>
      <c r="SC861" s="396"/>
      <c r="SD861" s="396"/>
      <c r="SE861" s="396"/>
      <c r="SF861" s="396"/>
      <c r="SG861" s="396"/>
      <c r="SH861" s="396"/>
      <c r="SI861" s="396"/>
      <c r="SJ861" s="396"/>
      <c r="SK861" s="396"/>
      <c r="SL861" s="396"/>
      <c r="SM861" s="396"/>
      <c r="SN861" s="396"/>
      <c r="SO861" s="396"/>
      <c r="SP861" s="396"/>
      <c r="SQ861" s="396"/>
      <c r="SR861" s="396"/>
      <c r="SS861" s="396"/>
      <c r="ST861" s="396"/>
      <c r="SU861" s="396"/>
      <c r="SV861" s="396"/>
      <c r="SW861" s="396"/>
      <c r="SX861" s="396"/>
      <c r="SY861" s="396"/>
      <c r="SZ861" s="396"/>
      <c r="TA861" s="396"/>
      <c r="TB861" s="396"/>
      <c r="TC861" s="396"/>
      <c r="TD861" s="396"/>
      <c r="TE861" s="396"/>
      <c r="TF861" s="396"/>
      <c r="TG861" s="396"/>
      <c r="TH861" s="396"/>
      <c r="TI861" s="396"/>
      <c r="TJ861" s="396"/>
      <c r="TK861" s="396"/>
      <c r="TL861" s="396"/>
      <c r="TM861" s="396"/>
      <c r="TN861" s="396"/>
      <c r="TO861" s="396"/>
      <c r="TP861" s="396"/>
      <c r="TQ861" s="396"/>
      <c r="TR861" s="396"/>
      <c r="TS861" s="396"/>
      <c r="TT861" s="396"/>
      <c r="TU861" s="396"/>
      <c r="TV861" s="396"/>
      <c r="TW861" s="396"/>
      <c r="TX861" s="396"/>
      <c r="TY861" s="396"/>
      <c r="TZ861" s="396"/>
      <c r="UA861" s="396"/>
      <c r="UB861" s="396"/>
      <c r="UC861" s="396"/>
      <c r="UD861" s="396"/>
      <c r="UE861" s="396"/>
      <c r="UF861" s="396"/>
      <c r="UG861" s="396"/>
      <c r="UH861" s="396"/>
      <c r="UI861" s="396"/>
      <c r="UJ861" s="396"/>
      <c r="UK861" s="396"/>
      <c r="UL861" s="396"/>
      <c r="UM861" s="396"/>
      <c r="UN861" s="396"/>
      <c r="UO861" s="396"/>
      <c r="UP861" s="396"/>
      <c r="UQ861" s="396"/>
      <c r="UR861" s="396"/>
      <c r="US861" s="396"/>
      <c r="UT861" s="396"/>
      <c r="UU861" s="396"/>
      <c r="UV861" s="396"/>
      <c r="UW861" s="396"/>
      <c r="UX861" s="396"/>
      <c r="UY861" s="396"/>
      <c r="UZ861" s="396"/>
      <c r="VA861" s="396"/>
      <c r="VB861" s="396"/>
      <c r="VC861" s="396"/>
      <c r="VD861" s="396"/>
      <c r="VE861" s="396"/>
      <c r="VF861" s="396"/>
      <c r="VG861" s="396"/>
      <c r="VH861" s="396"/>
      <c r="VI861" s="396"/>
      <c r="VJ861" s="396"/>
      <c r="VK861" s="396"/>
      <c r="VL861" s="396"/>
      <c r="VM861" s="396"/>
      <c r="VN861" s="396"/>
      <c r="VO861" s="396"/>
      <c r="VP861" s="396"/>
      <c r="VQ861" s="396"/>
      <c r="VR861" s="396"/>
      <c r="VS861" s="396"/>
      <c r="VT861" s="396"/>
      <c r="VU861" s="396"/>
      <c r="VV861" s="396"/>
      <c r="VW861" s="396"/>
      <c r="VX861" s="396"/>
      <c r="VY861" s="396"/>
      <c r="VZ861" s="396"/>
      <c r="WA861" s="396"/>
      <c r="WB861" s="396"/>
      <c r="WC861" s="396"/>
      <c r="WD861" s="396"/>
      <c r="WE861" s="396"/>
      <c r="WF861" s="396"/>
      <c r="WG861" s="396"/>
      <c r="WH861" s="396"/>
      <c r="WI861" s="396"/>
      <c r="WJ861" s="396"/>
      <c r="WK861" s="396"/>
      <c r="WL861" s="396"/>
      <c r="WM861" s="396"/>
      <c r="WN861" s="396"/>
      <c r="WO861" s="396"/>
      <c r="WP861" s="396"/>
      <c r="WQ861" s="396"/>
      <c r="WR861" s="396"/>
      <c r="WS861" s="396"/>
      <c r="WT861" s="396"/>
      <c r="WU861" s="396"/>
      <c r="WV861" s="396"/>
      <c r="WW861" s="396"/>
      <c r="WX861" s="396"/>
      <c r="WY861" s="396"/>
      <c r="WZ861" s="396"/>
      <c r="XA861" s="396"/>
      <c r="XB861" s="396"/>
      <c r="XC861" s="396"/>
      <c r="XD861" s="396"/>
      <c r="XE861" s="396"/>
      <c r="XF861" s="396"/>
      <c r="XG861" s="396"/>
      <c r="XH861" s="396"/>
      <c r="XI861" s="396"/>
      <c r="XJ861" s="396"/>
      <c r="XK861" s="396"/>
      <c r="XL861" s="396"/>
      <c r="XM861" s="396"/>
      <c r="XN861" s="396"/>
      <c r="XO861" s="396"/>
      <c r="XP861" s="396"/>
      <c r="XQ861" s="396"/>
      <c r="XR861" s="396"/>
      <c r="XS861" s="396"/>
      <c r="XT861" s="396"/>
      <c r="XU861" s="396"/>
      <c r="XV861" s="396"/>
      <c r="XW861" s="396"/>
      <c r="XX861" s="396"/>
      <c r="XY861" s="396"/>
      <c r="XZ861" s="396"/>
      <c r="YA861" s="396"/>
      <c r="YB861" s="396"/>
      <c r="YC861" s="396"/>
      <c r="YD861" s="396"/>
      <c r="YE861" s="396"/>
      <c r="YF861" s="396"/>
      <c r="YG861" s="396"/>
      <c r="YH861" s="396"/>
      <c r="YI861" s="396"/>
      <c r="YJ861" s="396"/>
      <c r="YK861" s="396"/>
      <c r="YL861" s="396"/>
      <c r="YM861" s="396"/>
      <c r="YN861" s="396"/>
      <c r="YO861" s="396"/>
      <c r="YP861" s="396"/>
      <c r="YQ861" s="396"/>
      <c r="YR861" s="396"/>
      <c r="YS861" s="396"/>
      <c r="YT861" s="396"/>
      <c r="YU861" s="396"/>
      <c r="YV861" s="396"/>
      <c r="YW861" s="396"/>
      <c r="YX861" s="396"/>
      <c r="YY861" s="396"/>
      <c r="YZ861" s="396"/>
      <c r="ZA861" s="396"/>
      <c r="ZB861" s="396"/>
      <c r="ZC861" s="396"/>
      <c r="ZD861" s="396"/>
      <c r="ZE861" s="396"/>
      <c r="ZF861" s="396"/>
      <c r="ZG861" s="396"/>
      <c r="ZH861" s="396"/>
      <c r="ZI861" s="396"/>
      <c r="ZJ861" s="396"/>
      <c r="ZK861" s="396"/>
      <c r="ZL861" s="396"/>
      <c r="ZM861" s="396"/>
      <c r="ZN861" s="396"/>
      <c r="ZO861" s="396"/>
      <c r="ZP861" s="396"/>
      <c r="ZQ861" s="396"/>
      <c r="ZR861" s="396"/>
      <c r="ZS861" s="396"/>
      <c r="ZT861" s="396"/>
      <c r="ZU861" s="396"/>
      <c r="ZV861" s="396"/>
      <c r="ZW861" s="396"/>
      <c r="ZX861" s="396"/>
      <c r="ZY861" s="396"/>
      <c r="ZZ861" s="396"/>
      <c r="AAA861" s="396"/>
      <c r="AAB861" s="396"/>
      <c r="AAC861" s="396"/>
      <c r="AAD861" s="396"/>
      <c r="AAE861" s="396"/>
      <c r="AAF861" s="396"/>
      <c r="AAG861" s="396"/>
      <c r="AAH861" s="396"/>
      <c r="AAI861" s="396"/>
      <c r="AAJ861" s="396"/>
      <c r="AAK861" s="396"/>
      <c r="AAL861" s="396"/>
      <c r="AAM861" s="396"/>
      <c r="AAN861" s="396"/>
      <c r="AAO861" s="396"/>
      <c r="AAP861" s="396"/>
      <c r="AAQ861" s="396"/>
      <c r="AAR861" s="396"/>
      <c r="AAS861" s="396"/>
      <c r="AAT861" s="396"/>
      <c r="AAU861" s="396"/>
      <c r="AAV861" s="396"/>
      <c r="AAW861" s="396"/>
      <c r="AAX861" s="396"/>
      <c r="AAY861" s="396"/>
      <c r="AAZ861" s="396"/>
      <c r="ABA861" s="396"/>
      <c r="ABB861" s="396"/>
      <c r="ABC861" s="396"/>
      <c r="ABD861" s="396"/>
      <c r="ABE861" s="396"/>
      <c r="ABF861" s="396"/>
      <c r="ABG861" s="396"/>
      <c r="ABH861" s="396"/>
      <c r="ABI861" s="396"/>
      <c r="ABJ861" s="396"/>
      <c r="ABK861" s="396"/>
      <c r="ABL861" s="396"/>
      <c r="ABM861" s="396"/>
      <c r="ABN861" s="396"/>
      <c r="ABO861" s="396"/>
      <c r="ABP861" s="396"/>
      <c r="ABQ861" s="396"/>
      <c r="ABR861" s="396"/>
      <c r="ABS861" s="396"/>
      <c r="ABT861" s="396"/>
      <c r="ABU861" s="396"/>
      <c r="ABV861" s="396"/>
      <c r="ABW861" s="396"/>
      <c r="ABX861" s="396"/>
      <c r="ABY861" s="396"/>
      <c r="ABZ861" s="396"/>
      <c r="ACA861" s="396"/>
      <c r="ACB861" s="396"/>
      <c r="ACC861" s="396"/>
      <c r="ACD861" s="396"/>
      <c r="ACE861" s="396"/>
      <c r="ACF861" s="396"/>
      <c r="ACG861" s="396"/>
      <c r="ACH861" s="396"/>
      <c r="ACI861" s="396"/>
      <c r="ACJ861" s="396"/>
      <c r="ACK861" s="396"/>
      <c r="ACL861" s="396"/>
      <c r="ACM861" s="396"/>
      <c r="ACN861" s="396"/>
      <c r="ACO861" s="396"/>
      <c r="ACP861" s="396"/>
      <c r="ACQ861" s="396"/>
      <c r="ACR861" s="396"/>
      <c r="ACS861" s="396"/>
      <c r="ACT861" s="396"/>
      <c r="ACU861" s="396"/>
      <c r="ACV861" s="396"/>
      <c r="ACW861" s="396"/>
      <c r="ACX861" s="396"/>
      <c r="ACY861" s="396"/>
      <c r="ACZ861" s="396"/>
      <c r="ADA861" s="396"/>
      <c r="ADB861" s="396"/>
      <c r="ADC861" s="396"/>
      <c r="ADD861" s="396"/>
      <c r="ADE861" s="396"/>
      <c r="ADF861" s="396"/>
      <c r="ADG861" s="396"/>
      <c r="ADH861" s="396"/>
      <c r="ADI861" s="396"/>
      <c r="ADJ861" s="396"/>
      <c r="ADK861" s="396"/>
      <c r="ADL861" s="396"/>
      <c r="ADM861" s="396"/>
      <c r="ADN861" s="396"/>
      <c r="ADO861" s="396"/>
      <c r="ADP861" s="396"/>
      <c r="ADQ861" s="396"/>
      <c r="ADR861" s="396"/>
      <c r="ADS861" s="396"/>
      <c r="ADT861" s="396"/>
      <c r="ADU861" s="396"/>
      <c r="ADV861" s="396"/>
      <c r="ADW861" s="396"/>
      <c r="ADX861" s="396"/>
      <c r="ADY861" s="396"/>
      <c r="ADZ861" s="396"/>
      <c r="AEA861" s="396"/>
      <c r="AEB861" s="396"/>
      <c r="AEC861" s="396"/>
      <c r="AED861" s="396"/>
      <c r="AEE861" s="396"/>
      <c r="AEF861" s="396"/>
      <c r="AEG861" s="396"/>
      <c r="AEH861" s="396"/>
      <c r="AEI861" s="396"/>
      <c r="AEJ861" s="396"/>
      <c r="AEK861" s="396"/>
      <c r="AEL861" s="396"/>
      <c r="AEM861" s="396"/>
      <c r="AEN861" s="396"/>
      <c r="AEO861" s="396"/>
      <c r="AEP861" s="396"/>
      <c r="AEQ861" s="396"/>
      <c r="AER861" s="396"/>
      <c r="AES861" s="396"/>
      <c r="AET861" s="396"/>
      <c r="AEU861" s="396"/>
      <c r="AEV861" s="396"/>
      <c r="AEW861" s="396"/>
      <c r="AEX861" s="396"/>
      <c r="AEY861" s="396"/>
      <c r="AEZ861" s="396"/>
      <c r="AFA861" s="396"/>
      <c r="AFB861" s="396"/>
      <c r="AFC861" s="396"/>
      <c r="AFD861" s="396"/>
      <c r="AFE861" s="396"/>
      <c r="AFF861" s="396"/>
      <c r="AFG861" s="396"/>
      <c r="AFH861" s="396"/>
      <c r="AFI861" s="396"/>
      <c r="AFJ861" s="396"/>
      <c r="AFK861" s="396"/>
      <c r="AFL861" s="396"/>
      <c r="AFM861" s="396"/>
      <c r="AFN861" s="396"/>
      <c r="AFO861" s="396"/>
      <c r="AFP861" s="396"/>
      <c r="AFQ861" s="396"/>
      <c r="AFR861" s="396"/>
      <c r="AFS861" s="396"/>
      <c r="AFT861" s="396"/>
      <c r="AFU861" s="396"/>
      <c r="AFV861" s="396"/>
      <c r="AFW861" s="396"/>
      <c r="AFX861" s="396"/>
      <c r="AFY861" s="396"/>
      <c r="AFZ861" s="396"/>
      <c r="AGA861" s="396"/>
      <c r="AGB861" s="396"/>
      <c r="AGC861" s="396"/>
      <c r="AGD861" s="396"/>
      <c r="AGE861" s="396"/>
      <c r="AGF861" s="396"/>
      <c r="AGG861" s="396"/>
      <c r="AGH861" s="396"/>
      <c r="AGI861" s="396"/>
      <c r="AGJ861" s="396"/>
      <c r="AGK861" s="396"/>
      <c r="AGL861" s="396"/>
      <c r="AGM861" s="396"/>
      <c r="AGN861" s="396"/>
      <c r="AGO861" s="396"/>
      <c r="AGP861" s="396"/>
      <c r="AGQ861" s="396"/>
      <c r="AGR861" s="396"/>
      <c r="AGS861" s="396"/>
      <c r="AGT861" s="396"/>
      <c r="AGU861" s="396"/>
      <c r="AGV861" s="396"/>
      <c r="AGW861" s="396"/>
      <c r="AGX861" s="396"/>
      <c r="AGY861" s="396"/>
      <c r="AGZ861" s="396"/>
      <c r="AHA861" s="396"/>
      <c r="AHB861" s="396"/>
      <c r="AHC861" s="396"/>
      <c r="AHD861" s="396"/>
      <c r="AHE861" s="396"/>
      <c r="AHF861" s="396"/>
      <c r="AHG861" s="396"/>
      <c r="AHH861" s="396"/>
      <c r="AHI861" s="396"/>
      <c r="AHJ861" s="396"/>
      <c r="AHK861" s="396"/>
      <c r="AHL861" s="396"/>
      <c r="AHM861" s="396"/>
      <c r="AHN861" s="396"/>
      <c r="AHO861" s="396"/>
      <c r="AHP861" s="396"/>
      <c r="AHQ861" s="396"/>
      <c r="AHR861" s="396"/>
      <c r="AHS861" s="396"/>
      <c r="AHT861" s="396"/>
      <c r="AHU861" s="396"/>
      <c r="AHV861" s="396"/>
      <c r="AHW861" s="396"/>
      <c r="AHX861" s="396"/>
      <c r="AHY861" s="396"/>
      <c r="AHZ861" s="396"/>
      <c r="AIA861" s="396"/>
      <c r="AIB861" s="396"/>
      <c r="AIC861" s="396"/>
      <c r="AID861" s="396"/>
      <c r="AIE861" s="396"/>
      <c r="AIF861" s="396"/>
      <c r="AIG861" s="396"/>
      <c r="AIH861" s="396"/>
      <c r="AII861" s="396"/>
      <c r="AIJ861" s="396"/>
      <c r="AIK861" s="396"/>
      <c r="AIL861" s="396"/>
      <c r="AIM861" s="396"/>
      <c r="AIN861" s="396"/>
      <c r="AIO861" s="396"/>
      <c r="AIP861" s="396"/>
      <c r="AIQ861" s="396"/>
      <c r="AIR861" s="396"/>
      <c r="AIS861" s="396"/>
      <c r="AIT861" s="396"/>
      <c r="AIU861" s="396"/>
      <c r="AIV861" s="396"/>
      <c r="AIW861" s="396"/>
      <c r="AIX861" s="396"/>
      <c r="AIY861" s="396"/>
      <c r="AIZ861" s="396"/>
      <c r="AJA861" s="396"/>
      <c r="AJB861" s="396"/>
      <c r="AJC861" s="396"/>
      <c r="AJD861" s="396"/>
      <c r="AJE861" s="396"/>
      <c r="AJF861" s="396"/>
      <c r="AJG861" s="396"/>
      <c r="AJH861" s="396"/>
      <c r="AJI861" s="396"/>
      <c r="AJJ861" s="396"/>
      <c r="AJK861" s="396"/>
      <c r="AJL861" s="396"/>
      <c r="AJM861" s="396"/>
      <c r="AJN861" s="396"/>
      <c r="AJO861" s="396"/>
      <c r="AJP861" s="396"/>
      <c r="AJQ861" s="396"/>
      <c r="AJR861" s="396"/>
      <c r="AJS861" s="396"/>
      <c r="AJT861" s="396"/>
      <c r="AJU861" s="396"/>
      <c r="AJV861" s="396"/>
      <c r="AJW861" s="396"/>
      <c r="AJX861" s="396"/>
      <c r="AJY861" s="396"/>
      <c r="AJZ861" s="396"/>
      <c r="AKA861" s="396"/>
      <c r="AKB861" s="396"/>
      <c r="AKC861" s="396"/>
      <c r="AKD861" s="396"/>
      <c r="AKE861" s="396"/>
      <c r="AKF861" s="396"/>
      <c r="AKG861" s="396"/>
      <c r="AKH861" s="396"/>
      <c r="AKI861" s="396"/>
      <c r="AKJ861" s="396"/>
      <c r="AKK861" s="396"/>
      <c r="AKL861" s="396"/>
      <c r="AKM861" s="396"/>
      <c r="AKN861" s="396"/>
      <c r="AKO861" s="396"/>
      <c r="AKP861" s="396"/>
      <c r="AKQ861" s="396"/>
      <c r="AKR861" s="396"/>
      <c r="AKS861" s="396"/>
      <c r="AKT861" s="396"/>
      <c r="AKU861" s="396"/>
      <c r="AKV861" s="396"/>
      <c r="AKW861" s="396"/>
      <c r="AKX861" s="396"/>
      <c r="AKY861" s="396"/>
      <c r="AKZ861" s="396"/>
      <c r="ALA861" s="396"/>
      <c r="ALB861" s="396"/>
      <c r="ALC861" s="396"/>
      <c r="ALD861" s="396"/>
      <c r="ALE861" s="396"/>
      <c r="ALF861" s="396"/>
      <c r="ALG861" s="396"/>
      <c r="ALH861" s="396"/>
      <c r="ALI861" s="396"/>
      <c r="ALJ861" s="396"/>
      <c r="ALK861" s="396"/>
      <c r="ALL861" s="396"/>
      <c r="ALM861" s="396"/>
      <c r="ALN861" s="396"/>
      <c r="ALO861" s="396"/>
      <c r="ALP861" s="396"/>
      <c r="ALQ861" s="396"/>
      <c r="ALR861" s="396"/>
      <c r="ALS861" s="396"/>
      <c r="ALT861" s="396"/>
      <c r="ALU861" s="396"/>
      <c r="ALV861" s="396"/>
      <c r="ALW861" s="396"/>
      <c r="ALX861" s="396"/>
      <c r="ALY861" s="396"/>
      <c r="ALZ861" s="396"/>
      <c r="AMA861" s="396"/>
      <c r="AMB861" s="396"/>
      <c r="AMC861" s="396"/>
      <c r="AMD861" s="396"/>
      <c r="AME861" s="396"/>
      <c r="AMF861" s="396"/>
      <c r="AMG861" s="396"/>
      <c r="AMH861" s="396"/>
      <c r="AMI861" s="396"/>
      <c r="AMJ861" s="396"/>
      <c r="AMK861" s="396"/>
      <c r="AML861" s="396"/>
      <c r="AMM861" s="396"/>
      <c r="AMN861" s="396"/>
      <c r="AMO861" s="396"/>
      <c r="AMP861" s="396"/>
      <c r="AMQ861" s="396"/>
      <c r="AMR861" s="396"/>
      <c r="AMS861" s="396"/>
      <c r="AMT861" s="396"/>
      <c r="AMU861" s="396"/>
      <c r="AMV861" s="396"/>
      <c r="AMW861" s="396"/>
      <c r="AMX861" s="396"/>
      <c r="AMY861" s="396"/>
      <c r="AMZ861" s="396"/>
      <c r="ANA861" s="396"/>
      <c r="ANB861" s="396"/>
      <c r="ANC861" s="396"/>
      <c r="AND861" s="396"/>
      <c r="ANE861" s="396"/>
      <c r="ANF861" s="396"/>
      <c r="ANG861" s="396"/>
      <c r="ANH861" s="396"/>
      <c r="ANI861" s="396"/>
      <c r="ANJ861" s="396"/>
      <c r="ANK861" s="396"/>
      <c r="ANL861" s="396"/>
      <c r="ANM861" s="396"/>
      <c r="ANN861" s="396"/>
      <c r="ANO861" s="396"/>
      <c r="ANP861" s="396"/>
      <c r="ANQ861" s="396"/>
      <c r="ANR861" s="396"/>
      <c r="ANS861" s="396"/>
      <c r="ANT861" s="396"/>
      <c r="ANU861" s="396"/>
      <c r="ANV861" s="396"/>
      <c r="ANW861" s="396"/>
      <c r="ANX861" s="396"/>
      <c r="ANY861" s="396"/>
      <c r="ANZ861" s="396"/>
      <c r="AOA861" s="396"/>
      <c r="AOB861" s="396"/>
      <c r="AOC861" s="396"/>
      <c r="AOD861" s="396"/>
      <c r="AOE861" s="396"/>
      <c r="AOF861" s="396"/>
      <c r="AOG861" s="396"/>
      <c r="AOH861" s="396"/>
      <c r="AOI861" s="396"/>
      <c r="AOJ861" s="396"/>
      <c r="AOK861" s="396"/>
      <c r="AOL861" s="396"/>
      <c r="AOM861" s="396"/>
      <c r="AON861" s="396"/>
      <c r="AOO861" s="396"/>
      <c r="AOP861" s="396"/>
      <c r="AOQ861" s="396"/>
      <c r="AOR861" s="396"/>
      <c r="AOS861" s="396"/>
      <c r="AOT861" s="396"/>
      <c r="AOU861" s="396"/>
      <c r="AOV861" s="396"/>
      <c r="AOW861" s="396"/>
      <c r="AOX861" s="396"/>
      <c r="AOY861" s="396"/>
      <c r="AOZ861" s="396"/>
      <c r="APA861" s="396"/>
      <c r="APB861" s="396"/>
      <c r="APC861" s="396"/>
      <c r="APD861" s="396"/>
      <c r="APE861" s="396"/>
      <c r="APF861" s="396"/>
      <c r="APG861" s="396"/>
      <c r="APH861" s="396"/>
      <c r="API861" s="396"/>
      <c r="APJ861" s="396"/>
      <c r="APK861" s="396"/>
      <c r="APL861" s="396"/>
      <c r="APM861" s="396"/>
      <c r="APN861" s="396"/>
      <c r="APO861" s="396"/>
      <c r="APP861" s="396"/>
      <c r="APQ861" s="396"/>
      <c r="APR861" s="396"/>
      <c r="APS861" s="396"/>
      <c r="APT861" s="396"/>
      <c r="APU861" s="396"/>
      <c r="APV861" s="396"/>
      <c r="APW861" s="396"/>
      <c r="APX861" s="396"/>
      <c r="APY861" s="396"/>
      <c r="APZ861" s="396"/>
      <c r="AQA861" s="396"/>
      <c r="AQB861" s="396"/>
      <c r="AQC861" s="396"/>
      <c r="AQD861" s="396"/>
      <c r="AQE861" s="396"/>
      <c r="AQF861" s="396"/>
      <c r="AQG861" s="396"/>
      <c r="AQH861" s="396"/>
      <c r="AQI861" s="396"/>
      <c r="AQJ861" s="396"/>
      <c r="AQK861" s="396"/>
      <c r="AQL861" s="396"/>
      <c r="AQM861" s="396"/>
      <c r="AQN861" s="396"/>
      <c r="AQO861" s="396"/>
      <c r="AQP861" s="396"/>
      <c r="AQQ861" s="396"/>
      <c r="AQR861" s="396"/>
      <c r="AQS861" s="396"/>
      <c r="AQT861" s="396"/>
      <c r="AQU861" s="396"/>
      <c r="AQV861" s="396"/>
      <c r="AQW861" s="396"/>
      <c r="AQX861" s="396"/>
      <c r="AQY861" s="396"/>
      <c r="AQZ861" s="396"/>
      <c r="ARA861" s="396"/>
      <c r="ARB861" s="396"/>
      <c r="ARC861" s="396"/>
      <c r="ARD861" s="396"/>
      <c r="ARE861" s="396"/>
      <c r="ARF861" s="396"/>
      <c r="ARG861" s="396"/>
      <c r="ARH861" s="396"/>
      <c r="ARI861" s="396"/>
      <c r="ARJ861" s="396"/>
      <c r="ARK861" s="396"/>
      <c r="ARL861" s="396"/>
      <c r="ARM861" s="396"/>
      <c r="ARN861" s="396"/>
      <c r="ARO861" s="396"/>
      <c r="ARP861" s="396"/>
      <c r="ARQ861" s="396"/>
      <c r="ARR861" s="396"/>
      <c r="ARS861" s="396"/>
      <c r="ART861" s="396"/>
      <c r="ARU861" s="396"/>
      <c r="ARV861" s="396"/>
      <c r="ARW861" s="396"/>
      <c r="ARX861" s="396"/>
      <c r="ARY861" s="396"/>
      <c r="ARZ861" s="396"/>
      <c r="ASA861" s="396"/>
      <c r="ASB861" s="396"/>
      <c r="ASC861" s="396"/>
      <c r="ASD861" s="396"/>
      <c r="ASE861" s="396"/>
      <c r="ASF861" s="396"/>
      <c r="ASG861" s="396"/>
      <c r="ASH861" s="396"/>
      <c r="ASI861" s="396"/>
      <c r="ASJ861" s="396"/>
      <c r="ASK861" s="396"/>
      <c r="ASL861" s="396"/>
      <c r="ASM861" s="396"/>
      <c r="ASN861" s="396"/>
      <c r="ASO861" s="396"/>
      <c r="ASP861" s="396"/>
      <c r="ASQ861" s="396"/>
      <c r="ASR861" s="396"/>
      <c r="ASS861" s="396"/>
      <c r="AST861" s="396"/>
      <c r="ASU861" s="396"/>
      <c r="ASV861" s="396"/>
      <c r="ASW861" s="396"/>
      <c r="ASX861" s="396"/>
      <c r="ASY861" s="396"/>
      <c r="ASZ861" s="396"/>
      <c r="ATA861" s="396"/>
      <c r="ATB861" s="396"/>
      <c r="ATC861" s="396"/>
      <c r="ATD861" s="396"/>
      <c r="ATE861" s="396"/>
      <c r="ATF861" s="396"/>
      <c r="ATG861" s="396"/>
      <c r="ATH861" s="396"/>
      <c r="ATI861" s="396"/>
      <c r="ATJ861" s="396"/>
      <c r="ATK861" s="396"/>
      <c r="ATL861" s="396"/>
      <c r="ATM861" s="396"/>
      <c r="ATN861" s="396"/>
      <c r="ATO861" s="396"/>
      <c r="ATP861" s="396"/>
      <c r="ATQ861" s="396"/>
      <c r="ATR861" s="396"/>
      <c r="ATS861" s="396"/>
      <c r="ATT861" s="396"/>
      <c r="ATU861" s="396"/>
      <c r="ATV861" s="396"/>
      <c r="ATW861" s="396"/>
      <c r="ATX861" s="396"/>
      <c r="ATY861" s="396"/>
      <c r="ATZ861" s="396"/>
      <c r="AUA861" s="396"/>
      <c r="AUB861" s="396"/>
      <c r="AUC861" s="396"/>
      <c r="AUD861" s="396"/>
      <c r="AUE861" s="396"/>
      <c r="AUF861" s="396"/>
      <c r="AUG861" s="396"/>
      <c r="AUH861" s="396"/>
      <c r="AUI861" s="396"/>
      <c r="AUJ861" s="396"/>
      <c r="AUK861" s="396"/>
      <c r="AUL861" s="396"/>
      <c r="AUM861" s="396"/>
      <c r="AUN861" s="396"/>
      <c r="AUO861" s="396"/>
      <c r="AUP861" s="396"/>
      <c r="AUQ861" s="396"/>
      <c r="AUR861" s="396"/>
      <c r="AUS861" s="396"/>
      <c r="AUT861" s="396"/>
      <c r="AUU861" s="396"/>
      <c r="AUV861" s="396"/>
      <c r="AUW861" s="396"/>
      <c r="AUX861" s="396"/>
      <c r="AUY861" s="396"/>
      <c r="AUZ861" s="396"/>
      <c r="AVA861" s="396"/>
      <c r="AVB861" s="396"/>
      <c r="AVC861" s="396"/>
      <c r="AVD861" s="396"/>
      <c r="AVE861" s="396"/>
      <c r="AVF861" s="396"/>
      <c r="AVG861" s="396"/>
      <c r="AVH861" s="396"/>
      <c r="AVI861" s="396"/>
      <c r="AVJ861" s="396"/>
      <c r="AVK861" s="396"/>
      <c r="AVL861" s="396"/>
      <c r="AVM861" s="396"/>
      <c r="AVN861" s="396"/>
      <c r="AVO861" s="396"/>
      <c r="AVP861" s="396"/>
      <c r="AVQ861" s="396"/>
      <c r="AVR861" s="396"/>
      <c r="AVS861" s="396"/>
      <c r="AVT861" s="396"/>
      <c r="AVU861" s="396"/>
      <c r="AVV861" s="396"/>
      <c r="AVW861" s="396"/>
      <c r="AVX861" s="396"/>
      <c r="AVY861" s="396"/>
      <c r="AVZ861" s="396"/>
      <c r="AWA861" s="396"/>
      <c r="AWB861" s="396"/>
      <c r="AWC861" s="396"/>
      <c r="AWD861" s="396"/>
      <c r="AWE861" s="396"/>
      <c r="AWF861" s="396"/>
      <c r="AWG861" s="396"/>
      <c r="AWH861" s="396"/>
      <c r="AWI861" s="396"/>
      <c r="AWJ861" s="396"/>
      <c r="AWK861" s="396"/>
      <c r="AWL861" s="396"/>
      <c r="AWM861" s="396"/>
      <c r="AWN861" s="396"/>
      <c r="AWO861" s="396"/>
      <c r="AWP861" s="396"/>
      <c r="AWQ861" s="396"/>
      <c r="AWR861" s="396"/>
      <c r="AWS861" s="396"/>
      <c r="AWT861" s="396"/>
      <c r="AWU861" s="396"/>
      <c r="AWV861" s="396"/>
      <c r="AWW861" s="396"/>
      <c r="AWX861" s="396"/>
      <c r="AWY861" s="396"/>
      <c r="AWZ861" s="396"/>
      <c r="AXA861" s="396"/>
      <c r="AXB861" s="396"/>
      <c r="AXC861" s="396"/>
      <c r="AXD861" s="396"/>
      <c r="AXE861" s="396"/>
      <c r="AXF861" s="396"/>
      <c r="AXG861" s="396"/>
      <c r="AXH861" s="396"/>
      <c r="AXI861" s="396"/>
      <c r="AXJ861" s="396"/>
      <c r="AXK861" s="396"/>
      <c r="AXL861" s="396"/>
      <c r="AXM861" s="396"/>
      <c r="AXN861" s="396"/>
      <c r="AXO861" s="396"/>
      <c r="AXP861" s="396"/>
      <c r="AXQ861" s="396"/>
      <c r="AXR861" s="396"/>
      <c r="AXS861" s="396"/>
      <c r="AXT861" s="396"/>
      <c r="AXU861" s="396"/>
      <c r="AXV861" s="396"/>
      <c r="AXW861" s="396"/>
      <c r="AXX861" s="396"/>
      <c r="AXY861" s="396"/>
      <c r="AXZ861" s="396"/>
      <c r="AYA861" s="396"/>
      <c r="AYB861" s="396"/>
      <c r="AYC861" s="396"/>
      <c r="AYD861" s="396"/>
      <c r="AYE861" s="396"/>
      <c r="AYF861" s="396"/>
      <c r="AYG861" s="396"/>
      <c r="AYH861" s="396"/>
      <c r="AYI861" s="396"/>
      <c r="AYJ861" s="396"/>
      <c r="AYK861" s="396"/>
      <c r="AYL861" s="396"/>
      <c r="AYM861" s="396"/>
      <c r="AYN861" s="396"/>
      <c r="AYO861" s="396"/>
      <c r="AYP861" s="396"/>
      <c r="AYQ861" s="396"/>
      <c r="AYR861" s="396"/>
      <c r="AYS861" s="396"/>
      <c r="AYT861" s="396"/>
      <c r="AYU861" s="396"/>
      <c r="AYV861" s="396"/>
      <c r="AYW861" s="396"/>
      <c r="AYX861" s="396"/>
      <c r="AYY861" s="396"/>
      <c r="AYZ861" s="396"/>
      <c r="AZA861" s="396"/>
      <c r="AZB861" s="396"/>
      <c r="AZC861" s="396"/>
      <c r="AZD861" s="396"/>
      <c r="AZE861" s="396"/>
      <c r="AZF861" s="396"/>
      <c r="AZG861" s="396"/>
      <c r="AZH861" s="396"/>
      <c r="AZI861" s="396"/>
      <c r="AZJ861" s="396"/>
      <c r="AZK861" s="396"/>
      <c r="AZL861" s="396"/>
      <c r="AZM861" s="396"/>
      <c r="AZN861" s="396"/>
      <c r="AZO861" s="396"/>
      <c r="AZP861" s="396"/>
      <c r="AZQ861" s="396"/>
      <c r="AZR861" s="396"/>
      <c r="AZS861" s="396"/>
      <c r="AZT861" s="396"/>
      <c r="AZU861" s="396"/>
      <c r="AZV861" s="396"/>
      <c r="AZW861" s="396"/>
      <c r="AZX861" s="396"/>
      <c r="AZY861" s="396"/>
      <c r="AZZ861" s="396"/>
      <c r="BAA861" s="396"/>
      <c r="BAB861" s="396"/>
      <c r="BAC861" s="396"/>
      <c r="BAD861" s="396"/>
      <c r="BAE861" s="396"/>
      <c r="BAF861" s="396"/>
      <c r="BAG861" s="396"/>
      <c r="BAH861" s="396"/>
      <c r="BAI861" s="396"/>
      <c r="BAJ861" s="396"/>
      <c r="BAK861" s="396"/>
      <c r="BAL861" s="396"/>
      <c r="BAM861" s="396"/>
      <c r="BAN861" s="396"/>
      <c r="BAO861" s="396"/>
      <c r="BAP861" s="396"/>
      <c r="BAQ861" s="396"/>
      <c r="BAR861" s="396"/>
      <c r="BAS861" s="396"/>
      <c r="BAT861" s="396"/>
      <c r="BAU861" s="396"/>
      <c r="BAV861" s="396"/>
      <c r="BAW861" s="396"/>
      <c r="BAX861" s="396"/>
      <c r="BAY861" s="396"/>
      <c r="BAZ861" s="396"/>
      <c r="BBA861" s="396"/>
      <c r="BBB861" s="396"/>
      <c r="BBC861" s="396"/>
      <c r="BBD861" s="396"/>
      <c r="BBE861" s="396"/>
      <c r="BBF861" s="396"/>
      <c r="BBG861" s="396"/>
      <c r="BBH861" s="396"/>
      <c r="BBI861" s="396"/>
      <c r="BBJ861" s="396"/>
      <c r="BBK861" s="396"/>
      <c r="BBL861" s="396"/>
      <c r="BBM861" s="396"/>
      <c r="BBN861" s="396"/>
      <c r="BBO861" s="396"/>
      <c r="BBP861" s="396"/>
      <c r="BBQ861" s="396"/>
      <c r="BBR861" s="396"/>
      <c r="BBS861" s="396"/>
      <c r="BBT861" s="396"/>
      <c r="BBU861" s="396"/>
      <c r="BBV861" s="396"/>
      <c r="BBW861" s="396"/>
      <c r="BBX861" s="396"/>
      <c r="BBY861" s="396"/>
      <c r="BBZ861" s="396"/>
      <c r="BCA861" s="396"/>
      <c r="BCB861" s="396"/>
      <c r="BCC861" s="396"/>
      <c r="BCD861" s="396"/>
      <c r="BCE861" s="396"/>
      <c r="BCF861" s="396"/>
      <c r="BCG861" s="396"/>
      <c r="BCH861" s="396"/>
      <c r="BCI861" s="396"/>
      <c r="BCJ861" s="396"/>
      <c r="BCK861" s="396"/>
      <c r="BCL861" s="396"/>
      <c r="BCM861" s="396"/>
      <c r="BCN861" s="396"/>
      <c r="BCO861" s="396"/>
      <c r="BCP861" s="396"/>
      <c r="BCQ861" s="396"/>
      <c r="BCR861" s="396"/>
      <c r="BCS861" s="396"/>
      <c r="BCT861" s="396"/>
      <c r="BCU861" s="396"/>
      <c r="BCV861" s="396"/>
      <c r="BCW861" s="396"/>
      <c r="BCX861" s="396"/>
      <c r="BCY861" s="396"/>
      <c r="BCZ861" s="396"/>
      <c r="BDA861" s="396"/>
      <c r="BDB861" s="396"/>
      <c r="BDC861" s="396"/>
      <c r="BDD861" s="396"/>
      <c r="BDE861" s="396"/>
      <c r="BDF861" s="396"/>
      <c r="BDG861" s="396"/>
      <c r="BDH861" s="396"/>
      <c r="BDI861" s="396"/>
      <c r="BDJ861" s="396"/>
      <c r="BDK861" s="396"/>
      <c r="BDL861" s="396"/>
      <c r="BDM861" s="396"/>
      <c r="BDN861" s="396"/>
      <c r="BDO861" s="396"/>
      <c r="BDP861" s="396"/>
      <c r="BDQ861" s="396"/>
      <c r="BDR861" s="396"/>
      <c r="BDS861" s="396"/>
      <c r="BDT861" s="396"/>
      <c r="BDU861" s="396"/>
      <c r="BDV861" s="396"/>
      <c r="BDW861" s="396"/>
      <c r="BDX861" s="396"/>
      <c r="BDY861" s="396"/>
      <c r="BDZ861" s="396"/>
      <c r="BEA861" s="396"/>
      <c r="BEB861" s="396"/>
      <c r="BEC861" s="396"/>
      <c r="BED861" s="396"/>
      <c r="BEE861" s="396"/>
      <c r="BEF861" s="396"/>
      <c r="BEG861" s="396"/>
      <c r="BEH861" s="396"/>
      <c r="BEI861" s="396"/>
      <c r="BEJ861" s="396"/>
      <c r="BEK861" s="396"/>
      <c r="BEL861" s="396"/>
      <c r="BEM861" s="396"/>
      <c r="BEN861" s="396"/>
      <c r="BEO861" s="396"/>
      <c r="BEP861" s="396"/>
      <c r="BEQ861" s="396"/>
      <c r="BER861" s="396"/>
      <c r="BES861" s="396"/>
      <c r="BET861" s="396"/>
      <c r="BEU861" s="396"/>
      <c r="BEV861" s="396"/>
      <c r="BEW861" s="396"/>
      <c r="BEX861" s="396"/>
      <c r="BEY861" s="396"/>
      <c r="BEZ861" s="396"/>
      <c r="BFA861" s="396"/>
      <c r="BFB861" s="396"/>
      <c r="BFC861" s="396"/>
      <c r="BFD861" s="396"/>
      <c r="BFE861" s="396"/>
      <c r="BFF861" s="396"/>
      <c r="BFG861" s="396"/>
      <c r="BFH861" s="396"/>
      <c r="BFI861" s="396"/>
      <c r="BFJ861" s="396"/>
      <c r="BFK861" s="396"/>
      <c r="BFL861" s="396"/>
      <c r="BFM861" s="396"/>
      <c r="BFN861" s="396"/>
      <c r="BFO861" s="396"/>
      <c r="BFP861" s="396"/>
      <c r="BFQ861" s="396"/>
      <c r="BFR861" s="396"/>
      <c r="BFS861" s="396"/>
      <c r="BFT861" s="396"/>
      <c r="BFU861" s="396"/>
      <c r="BFV861" s="396"/>
      <c r="BFW861" s="396"/>
      <c r="BFX861" s="396"/>
      <c r="BFY861" s="396"/>
      <c r="BFZ861" s="396"/>
      <c r="BGA861" s="396"/>
      <c r="BGB861" s="396"/>
      <c r="BGC861" s="396"/>
      <c r="BGD861" s="396"/>
      <c r="BGE861" s="396"/>
      <c r="BGF861" s="396"/>
      <c r="BGG861" s="396"/>
      <c r="BGH861" s="396"/>
      <c r="BGI861" s="396"/>
      <c r="BGJ861" s="396"/>
      <c r="BGK861" s="396"/>
      <c r="BGL861" s="396"/>
      <c r="BGM861" s="396"/>
      <c r="BGN861" s="396"/>
      <c r="BGO861" s="396"/>
      <c r="BGP861" s="396"/>
      <c r="BGQ861" s="396"/>
      <c r="BGR861" s="396"/>
      <c r="BGS861" s="396"/>
      <c r="BGT861" s="396"/>
      <c r="BGU861" s="396"/>
      <c r="BGV861" s="396"/>
      <c r="BGW861" s="396"/>
      <c r="BGX861" s="396"/>
      <c r="BGY861" s="396"/>
      <c r="BGZ861" s="396"/>
      <c r="BHA861" s="396"/>
      <c r="BHB861" s="396"/>
      <c r="BHC861" s="396"/>
      <c r="BHD861" s="396"/>
      <c r="BHE861" s="396"/>
      <c r="BHF861" s="396"/>
      <c r="BHG861" s="396"/>
      <c r="BHH861" s="396"/>
      <c r="BHI861" s="396"/>
      <c r="BHJ861" s="396"/>
      <c r="BHK861" s="396"/>
      <c r="BHL861" s="396"/>
      <c r="BHM861" s="396"/>
      <c r="BHN861" s="396"/>
      <c r="BHO861" s="396"/>
      <c r="BHP861" s="396"/>
      <c r="BHQ861" s="396"/>
      <c r="BHR861" s="396"/>
      <c r="BHS861" s="396"/>
      <c r="BHT861" s="396"/>
      <c r="BHU861" s="396"/>
      <c r="BHV861" s="396"/>
      <c r="BHW861" s="396"/>
      <c r="BHX861" s="396"/>
      <c r="BHY861" s="396"/>
      <c r="BHZ861" s="396"/>
      <c r="BIA861" s="396"/>
      <c r="BIB861" s="396"/>
      <c r="BIC861" s="396"/>
      <c r="BID861" s="396"/>
      <c r="BIE861" s="396"/>
      <c r="BIF861" s="396"/>
      <c r="BIG861" s="396"/>
      <c r="BIH861" s="396"/>
      <c r="BII861" s="396"/>
      <c r="BIJ861" s="396"/>
      <c r="BIK861" s="396"/>
      <c r="BIL861" s="396"/>
      <c r="BIM861" s="396"/>
      <c r="BIN861" s="396"/>
      <c r="BIO861" s="396"/>
      <c r="BIP861" s="396"/>
      <c r="BIQ861" s="396"/>
      <c r="BIR861" s="396"/>
      <c r="BIS861" s="396"/>
      <c r="BIT861" s="396"/>
      <c r="BIU861" s="396"/>
      <c r="BIV861" s="396"/>
      <c r="BIW861" s="396"/>
      <c r="BIX861" s="396"/>
      <c r="BIY861" s="396"/>
      <c r="BIZ861" s="396"/>
      <c r="BJA861" s="396"/>
      <c r="BJB861" s="396"/>
      <c r="BJC861" s="396"/>
      <c r="BJD861" s="396"/>
      <c r="BJE861" s="396"/>
      <c r="BJF861" s="396"/>
      <c r="BJG861" s="396"/>
      <c r="BJH861" s="396"/>
      <c r="BJI861" s="396"/>
      <c r="BJJ861" s="396"/>
      <c r="BJK861" s="396"/>
      <c r="BJL861" s="396"/>
      <c r="BJM861" s="396"/>
      <c r="BJN861" s="396"/>
      <c r="BJO861" s="396"/>
      <c r="BJP861" s="396"/>
      <c r="BJQ861" s="396"/>
      <c r="BJR861" s="396"/>
      <c r="BJS861" s="396"/>
      <c r="BJT861" s="396"/>
      <c r="BJU861" s="396"/>
      <c r="BJV861" s="396"/>
      <c r="BJW861" s="396"/>
      <c r="BJX861" s="396"/>
      <c r="BJY861" s="396"/>
      <c r="BJZ861" s="396"/>
      <c r="BKA861" s="396"/>
      <c r="BKB861" s="396"/>
      <c r="BKC861" s="396"/>
      <c r="BKD861" s="396"/>
      <c r="BKE861" s="396"/>
      <c r="BKF861" s="396"/>
      <c r="BKG861" s="396"/>
      <c r="BKH861" s="396"/>
      <c r="BKI861" s="396"/>
      <c r="BKJ861" s="396"/>
      <c r="BKK861" s="396"/>
      <c r="BKL861" s="396"/>
      <c r="BKM861" s="396"/>
      <c r="BKN861" s="396"/>
      <c r="BKO861" s="396"/>
      <c r="BKP861" s="396"/>
      <c r="BKQ861" s="396"/>
      <c r="BKR861" s="396"/>
      <c r="BKS861" s="396"/>
      <c r="BKT861" s="396"/>
      <c r="BKU861" s="396"/>
      <c r="BKV861" s="396"/>
      <c r="BKW861" s="396"/>
      <c r="BKX861" s="396"/>
      <c r="BKY861" s="396"/>
      <c r="BKZ861" s="396"/>
      <c r="BLA861" s="396"/>
      <c r="BLB861" s="396"/>
      <c r="BLC861" s="396"/>
      <c r="BLD861" s="396"/>
      <c r="BLE861" s="396"/>
      <c r="BLF861" s="396"/>
      <c r="BLG861" s="396"/>
      <c r="BLH861" s="396"/>
      <c r="BLI861" s="396"/>
      <c r="BLJ861" s="396"/>
      <c r="BLK861" s="396"/>
      <c r="BLL861" s="396"/>
      <c r="BLM861" s="396"/>
      <c r="BLN861" s="396"/>
      <c r="BLO861" s="396"/>
      <c r="BLP861" s="396"/>
      <c r="BLQ861" s="396"/>
      <c r="BLR861" s="396"/>
      <c r="BLS861" s="396"/>
      <c r="BLT861" s="396"/>
      <c r="BLU861" s="396"/>
      <c r="BLV861" s="396"/>
      <c r="BLW861" s="396"/>
      <c r="BLX861" s="396"/>
      <c r="BLY861" s="396"/>
      <c r="BLZ861" s="396"/>
      <c r="BMA861" s="396"/>
      <c r="BMB861" s="396"/>
      <c r="BMC861" s="396"/>
      <c r="BMD861" s="396"/>
      <c r="BME861" s="396"/>
      <c r="BMF861" s="396"/>
      <c r="BMG861" s="396"/>
      <c r="BMH861" s="396"/>
      <c r="BMI861" s="396"/>
      <c r="BMJ861" s="396"/>
      <c r="BMK861" s="396"/>
      <c r="BML861" s="396"/>
      <c r="BMM861" s="396"/>
      <c r="BMN861" s="396"/>
      <c r="BMO861" s="396"/>
      <c r="BMP861" s="396"/>
      <c r="BMQ861" s="396"/>
      <c r="BMR861" s="396"/>
      <c r="BMS861" s="396"/>
      <c r="BMT861" s="396"/>
      <c r="BMU861" s="396"/>
      <c r="BMV861" s="396"/>
      <c r="BMW861" s="396"/>
      <c r="BMX861" s="396"/>
      <c r="BMY861" s="396"/>
      <c r="BMZ861" s="396"/>
      <c r="BNA861" s="396"/>
      <c r="BNB861" s="396"/>
      <c r="BNC861" s="396"/>
      <c r="BND861" s="396"/>
      <c r="BNE861" s="396"/>
      <c r="BNF861" s="396"/>
      <c r="BNG861" s="396"/>
      <c r="BNH861" s="396"/>
      <c r="BNI861" s="396"/>
      <c r="BNJ861" s="396"/>
      <c r="BNK861" s="396"/>
      <c r="BNL861" s="396"/>
      <c r="BNM861" s="396"/>
      <c r="BNN861" s="396"/>
      <c r="BNO861" s="396"/>
      <c r="BNP861" s="396"/>
      <c r="BNQ861" s="396"/>
      <c r="BNR861" s="396"/>
      <c r="BNS861" s="396"/>
      <c r="BNT861" s="396"/>
      <c r="BNU861" s="396"/>
      <c r="BNV861" s="396"/>
      <c r="BNW861" s="396"/>
      <c r="BNX861" s="396"/>
      <c r="BNY861" s="396"/>
      <c r="BNZ861" s="396"/>
      <c r="BOA861" s="396"/>
      <c r="BOB861" s="396"/>
      <c r="BOC861" s="396"/>
      <c r="BOD861" s="396"/>
      <c r="BOE861" s="396"/>
      <c r="BOF861" s="396"/>
      <c r="BOG861" s="396"/>
      <c r="BOH861" s="396"/>
      <c r="BOI861" s="396"/>
      <c r="BOJ861" s="396"/>
      <c r="BOK861" s="396"/>
      <c r="BOL861" s="396"/>
      <c r="BOM861" s="396"/>
      <c r="BON861" s="396"/>
      <c r="BOO861" s="396"/>
      <c r="BOP861" s="396"/>
      <c r="BOQ861" s="396"/>
      <c r="BOR861" s="396"/>
      <c r="BOS861" s="396"/>
      <c r="BOT861" s="396"/>
      <c r="BOU861" s="396"/>
      <c r="BOV861" s="396"/>
      <c r="BOW861" s="396"/>
      <c r="BOX861" s="396"/>
      <c r="BOY861" s="396"/>
      <c r="BOZ861" s="396"/>
      <c r="BPA861" s="396"/>
      <c r="BPB861" s="396"/>
      <c r="BPC861" s="396"/>
      <c r="BPD861" s="396"/>
      <c r="BPE861" s="396"/>
      <c r="BPF861" s="396"/>
      <c r="BPG861" s="396"/>
      <c r="BPH861" s="396"/>
      <c r="BPI861" s="396"/>
      <c r="BPJ861" s="396"/>
      <c r="BPK861" s="396"/>
      <c r="BPL861" s="396"/>
      <c r="BPM861" s="396"/>
      <c r="BPN861" s="396"/>
      <c r="BPO861" s="396"/>
      <c r="BPP861" s="396"/>
      <c r="BPQ861" s="396"/>
      <c r="BPR861" s="396"/>
      <c r="BPS861" s="396"/>
      <c r="BPT861" s="396"/>
      <c r="BPU861" s="396"/>
      <c r="BPV861" s="396"/>
      <c r="BPW861" s="396"/>
      <c r="BPX861" s="396"/>
      <c r="BPY861" s="396"/>
      <c r="BPZ861" s="396"/>
      <c r="BQA861" s="396"/>
      <c r="BQB861" s="396"/>
      <c r="BQC861" s="396"/>
      <c r="BQD861" s="396"/>
      <c r="BQE861" s="396"/>
      <c r="BQF861" s="396"/>
      <c r="BQG861" s="396"/>
      <c r="BQH861" s="396"/>
      <c r="BQI861" s="396"/>
      <c r="BQJ861" s="396"/>
      <c r="BQK861" s="396"/>
      <c r="BQL861" s="396"/>
      <c r="BQM861" s="396"/>
      <c r="BQN861" s="396"/>
      <c r="BQO861" s="396"/>
      <c r="BQP861" s="396"/>
      <c r="BQQ861" s="396"/>
      <c r="BQR861" s="396"/>
      <c r="BQS861" s="396"/>
      <c r="BQT861" s="396"/>
      <c r="BQU861" s="396"/>
      <c r="BQV861" s="396"/>
      <c r="BQW861" s="396"/>
      <c r="BQX861" s="396"/>
      <c r="BQY861" s="396"/>
      <c r="BQZ861" s="396"/>
      <c r="BRA861" s="396"/>
      <c r="BRB861" s="396"/>
      <c r="BRC861" s="396"/>
      <c r="BRD861" s="396"/>
      <c r="BRE861" s="396"/>
      <c r="BRF861" s="396"/>
      <c r="BRG861" s="396"/>
      <c r="BRH861" s="396"/>
      <c r="BRI861" s="396"/>
      <c r="BRJ861" s="396"/>
      <c r="BRK861" s="396"/>
      <c r="BRL861" s="396"/>
      <c r="BRM861" s="396"/>
      <c r="BRN861" s="396"/>
      <c r="BRO861" s="396"/>
      <c r="BRP861" s="396"/>
      <c r="BRQ861" s="396"/>
      <c r="BRR861" s="396"/>
      <c r="BRS861" s="396"/>
      <c r="BRT861" s="396"/>
      <c r="BRU861" s="396"/>
      <c r="BRV861" s="396"/>
      <c r="BRW861" s="396"/>
      <c r="BRX861" s="396"/>
      <c r="BRY861" s="396"/>
      <c r="BRZ861" s="396"/>
      <c r="BSA861" s="396"/>
      <c r="BSB861" s="396"/>
      <c r="BSC861" s="396"/>
      <c r="BSD861" s="396"/>
      <c r="BSE861" s="396"/>
      <c r="BSF861" s="396"/>
      <c r="BSG861" s="396"/>
      <c r="BSH861" s="396"/>
      <c r="BSI861" s="396"/>
      <c r="BSJ861" s="396"/>
      <c r="BSK861" s="396"/>
      <c r="BSL861" s="396"/>
      <c r="BSM861" s="396"/>
      <c r="BSN861" s="396"/>
      <c r="BSO861" s="396"/>
      <c r="BSP861" s="396"/>
      <c r="BSQ861" s="396"/>
      <c r="BSR861" s="396"/>
      <c r="BSS861" s="396"/>
      <c r="BST861" s="396"/>
      <c r="BSU861" s="396"/>
      <c r="BSV861" s="396"/>
      <c r="BSW861" s="396"/>
      <c r="BSX861" s="396"/>
      <c r="BSY861" s="396"/>
      <c r="BSZ861" s="396"/>
      <c r="BTA861" s="396"/>
      <c r="BTB861" s="396"/>
      <c r="BTC861" s="396"/>
      <c r="BTD861" s="396"/>
      <c r="BTE861" s="396"/>
      <c r="BTF861" s="396"/>
      <c r="BTG861" s="396"/>
      <c r="BTH861" s="396"/>
      <c r="BTI861" s="396"/>
      <c r="BTJ861" s="396"/>
      <c r="BTK861" s="396"/>
      <c r="BTL861" s="396"/>
      <c r="BTM861" s="396"/>
      <c r="BTN861" s="396"/>
      <c r="BTO861" s="396"/>
      <c r="BTP861" s="396"/>
      <c r="BTQ861" s="396"/>
      <c r="BTR861" s="396"/>
      <c r="BTS861" s="396"/>
      <c r="BTT861" s="396"/>
      <c r="BTU861" s="396"/>
      <c r="BTV861" s="396"/>
      <c r="BTW861" s="396"/>
      <c r="BTX861" s="396"/>
      <c r="BTY861" s="396"/>
      <c r="BTZ861" s="396"/>
      <c r="BUA861" s="396"/>
      <c r="BUB861" s="396"/>
      <c r="BUC861" s="396"/>
      <c r="BUD861" s="396"/>
      <c r="BUE861" s="396"/>
      <c r="BUF861" s="396"/>
      <c r="BUG861" s="396"/>
      <c r="BUH861" s="396"/>
      <c r="BUI861" s="396"/>
      <c r="BUJ861" s="396"/>
      <c r="BUK861" s="396"/>
      <c r="BUL861" s="396"/>
      <c r="BUM861" s="396"/>
      <c r="BUN861" s="396"/>
      <c r="BUO861" s="396"/>
      <c r="BUP861" s="396"/>
      <c r="BUQ861" s="396"/>
      <c r="BUR861" s="396"/>
      <c r="BUS861" s="396"/>
      <c r="BUT861" s="396"/>
      <c r="BUU861" s="396"/>
      <c r="BUV861" s="396"/>
      <c r="BUW861" s="396"/>
      <c r="BUX861" s="396"/>
      <c r="BUY861" s="396"/>
      <c r="BUZ861" s="396"/>
      <c r="BVA861" s="396"/>
      <c r="BVB861" s="396"/>
      <c r="BVC861" s="396"/>
      <c r="BVD861" s="396"/>
      <c r="BVE861" s="396"/>
      <c r="BVF861" s="396"/>
      <c r="BVG861" s="396"/>
      <c r="BVH861" s="396"/>
      <c r="BVI861" s="396"/>
      <c r="BVJ861" s="396"/>
      <c r="BVK861" s="396"/>
      <c r="BVL861" s="396"/>
      <c r="BVM861" s="396"/>
      <c r="BVN861" s="396"/>
      <c r="BVO861" s="396"/>
      <c r="BVP861" s="396"/>
      <c r="BVQ861" s="396"/>
      <c r="BVR861" s="396"/>
      <c r="BVS861" s="396"/>
      <c r="BVT861" s="396"/>
      <c r="BVU861" s="396"/>
      <c r="BVV861" s="396"/>
      <c r="BVW861" s="396"/>
      <c r="BVX861" s="396"/>
      <c r="BVY861" s="396"/>
      <c r="BVZ861" s="396"/>
      <c r="BWA861" s="396"/>
      <c r="BWB861" s="396"/>
      <c r="BWC861" s="396"/>
      <c r="BWD861" s="396"/>
      <c r="BWE861" s="396"/>
      <c r="BWF861" s="396"/>
      <c r="BWG861" s="396"/>
      <c r="BWH861" s="396"/>
      <c r="BWI861" s="396"/>
      <c r="BWJ861" s="396"/>
      <c r="BWK861" s="396"/>
      <c r="BWL861" s="396"/>
      <c r="BWM861" s="396"/>
      <c r="BWN861" s="396"/>
      <c r="BWO861" s="396"/>
      <c r="BWP861" s="396"/>
      <c r="BWQ861" s="396"/>
      <c r="BWR861" s="396"/>
      <c r="BWS861" s="396"/>
      <c r="BWT861" s="396"/>
      <c r="BWU861" s="396"/>
      <c r="BWV861" s="396"/>
      <c r="BWW861" s="396"/>
      <c r="BWX861" s="396"/>
      <c r="BWY861" s="396"/>
      <c r="BWZ861" s="396"/>
      <c r="BXA861" s="396"/>
      <c r="BXB861" s="396"/>
      <c r="BXC861" s="396"/>
      <c r="BXD861" s="396"/>
      <c r="BXE861" s="396"/>
      <c r="BXF861" s="396"/>
      <c r="BXG861" s="396"/>
      <c r="BXH861" s="396"/>
      <c r="BXI861" s="396"/>
      <c r="BXJ861" s="396"/>
      <c r="BXK861" s="396"/>
      <c r="BXL861" s="396"/>
      <c r="BXM861" s="396"/>
      <c r="BXN861" s="396"/>
      <c r="BXO861" s="396"/>
      <c r="BXP861" s="396"/>
      <c r="BXQ861" s="396"/>
      <c r="BXR861" s="396"/>
      <c r="BXS861" s="396"/>
      <c r="BXT861" s="396"/>
      <c r="BXU861" s="396"/>
      <c r="BXV861" s="396"/>
      <c r="BXW861" s="396"/>
      <c r="BXX861" s="396"/>
      <c r="BXY861" s="396"/>
      <c r="BXZ861" s="396"/>
      <c r="BYA861" s="396"/>
      <c r="BYB861" s="396"/>
      <c r="BYC861" s="396"/>
      <c r="BYD861" s="396"/>
      <c r="BYE861" s="396"/>
      <c r="BYF861" s="396"/>
      <c r="BYG861" s="396"/>
      <c r="BYH861" s="396"/>
      <c r="BYI861" s="396"/>
      <c r="BYJ861" s="396"/>
      <c r="BYK861" s="396"/>
      <c r="BYL861" s="396"/>
      <c r="BYM861" s="396"/>
      <c r="BYN861" s="396"/>
      <c r="BYO861" s="396"/>
      <c r="BYP861" s="396"/>
      <c r="BYQ861" s="396"/>
      <c r="BYR861" s="396"/>
      <c r="BYS861" s="396"/>
      <c r="BYT861" s="396"/>
      <c r="BYU861" s="396"/>
      <c r="BYV861" s="396"/>
      <c r="BYW861" s="396"/>
      <c r="BYX861" s="396"/>
      <c r="BYY861" s="396"/>
      <c r="BYZ861" s="396"/>
      <c r="BZA861" s="396"/>
      <c r="BZB861" s="396"/>
      <c r="BZC861" s="396"/>
      <c r="BZD861" s="396"/>
      <c r="BZE861" s="396"/>
      <c r="BZF861" s="396"/>
      <c r="BZG861" s="396"/>
      <c r="BZH861" s="396"/>
      <c r="BZI861" s="396"/>
      <c r="BZJ861" s="396"/>
      <c r="BZK861" s="396"/>
      <c r="BZL861" s="396"/>
      <c r="BZM861" s="396"/>
      <c r="BZN861" s="396"/>
      <c r="BZO861" s="396"/>
      <c r="BZP861" s="396"/>
      <c r="BZQ861" s="396"/>
      <c r="BZR861" s="396"/>
      <c r="BZS861" s="396"/>
      <c r="BZT861" s="396"/>
      <c r="BZU861" s="396"/>
      <c r="BZV861" s="396"/>
      <c r="BZW861" s="396"/>
      <c r="BZX861" s="396"/>
      <c r="BZY861" s="396"/>
      <c r="BZZ861" s="396"/>
      <c r="CAA861" s="396"/>
      <c r="CAB861" s="396"/>
      <c r="CAC861" s="396"/>
      <c r="CAD861" s="396"/>
      <c r="CAE861" s="396"/>
      <c r="CAF861" s="396"/>
      <c r="CAG861" s="396"/>
      <c r="CAH861" s="396"/>
      <c r="CAI861" s="396"/>
      <c r="CAJ861" s="396"/>
      <c r="CAK861" s="396"/>
      <c r="CAL861" s="396"/>
      <c r="CAM861" s="396"/>
      <c r="CAN861" s="396"/>
      <c r="CAO861" s="396"/>
      <c r="CAP861" s="396"/>
      <c r="CAQ861" s="396"/>
      <c r="CAR861" s="396"/>
      <c r="CAS861" s="396"/>
      <c r="CAT861" s="396"/>
      <c r="CAU861" s="396"/>
      <c r="CAV861" s="396"/>
      <c r="CAW861" s="396"/>
      <c r="CAX861" s="396"/>
      <c r="CAY861" s="396"/>
      <c r="CAZ861" s="396"/>
      <c r="CBA861" s="396"/>
      <c r="CBB861" s="396"/>
      <c r="CBC861" s="396"/>
      <c r="CBD861" s="396"/>
      <c r="CBE861" s="396"/>
      <c r="CBF861" s="396"/>
      <c r="CBG861" s="396"/>
      <c r="CBH861" s="396"/>
      <c r="CBI861" s="396"/>
      <c r="CBJ861" s="396"/>
      <c r="CBK861" s="396"/>
      <c r="CBL861" s="396"/>
      <c r="CBM861" s="396"/>
      <c r="CBN861" s="396"/>
      <c r="CBO861" s="396"/>
      <c r="CBP861" s="396"/>
      <c r="CBQ861" s="396"/>
      <c r="CBR861" s="396"/>
      <c r="CBS861" s="396"/>
      <c r="CBT861" s="396"/>
      <c r="CBU861" s="396"/>
      <c r="CBV861" s="396"/>
      <c r="CBW861" s="396"/>
      <c r="CBX861" s="396"/>
      <c r="CBY861" s="396"/>
      <c r="CBZ861" s="396"/>
      <c r="CCA861" s="396"/>
      <c r="CCB861" s="396"/>
      <c r="CCC861" s="396"/>
      <c r="CCD861" s="396"/>
      <c r="CCE861" s="396"/>
      <c r="CCF861" s="396"/>
      <c r="CCG861" s="396"/>
      <c r="CCH861" s="396"/>
      <c r="CCI861" s="396"/>
      <c r="CCJ861" s="396"/>
      <c r="CCK861" s="396"/>
      <c r="CCL861" s="396"/>
      <c r="CCM861" s="396"/>
      <c r="CCN861" s="396"/>
      <c r="CCO861" s="396"/>
      <c r="CCP861" s="396"/>
      <c r="CCQ861" s="396"/>
      <c r="CCR861" s="396"/>
      <c r="CCS861" s="396"/>
      <c r="CCT861" s="396"/>
      <c r="CCU861" s="396"/>
      <c r="CCV861" s="396"/>
      <c r="CCW861" s="396"/>
      <c r="CCX861" s="396"/>
      <c r="CCY861" s="396"/>
      <c r="CCZ861" s="396"/>
      <c r="CDA861" s="396"/>
      <c r="CDB861" s="396"/>
      <c r="CDC861" s="396"/>
      <c r="CDD861" s="396"/>
      <c r="CDE861" s="396"/>
      <c r="CDF861" s="396"/>
      <c r="CDG861" s="396"/>
      <c r="CDH861" s="396"/>
      <c r="CDI861" s="396"/>
      <c r="CDJ861" s="396"/>
      <c r="CDK861" s="396"/>
      <c r="CDL861" s="396"/>
      <c r="CDM861" s="396"/>
      <c r="CDN861" s="396"/>
      <c r="CDO861" s="396"/>
      <c r="CDP861" s="396"/>
      <c r="CDQ861" s="396"/>
      <c r="CDR861" s="396"/>
      <c r="CDS861" s="396"/>
      <c r="CDT861" s="396"/>
      <c r="CDU861" s="396"/>
      <c r="CDV861" s="396"/>
      <c r="CDW861" s="396"/>
      <c r="CDX861" s="396"/>
      <c r="CDY861" s="396"/>
      <c r="CDZ861" s="396"/>
      <c r="CEA861" s="396"/>
      <c r="CEB861" s="396"/>
      <c r="CEC861" s="396"/>
      <c r="CED861" s="396"/>
      <c r="CEE861" s="396"/>
      <c r="CEF861" s="396"/>
      <c r="CEG861" s="396"/>
      <c r="CEH861" s="396"/>
      <c r="CEI861" s="396"/>
      <c r="CEJ861" s="396"/>
      <c r="CEK861" s="396"/>
      <c r="CEL861" s="396"/>
      <c r="CEM861" s="396"/>
      <c r="CEN861" s="396"/>
      <c r="CEO861" s="396"/>
      <c r="CEP861" s="396"/>
      <c r="CEQ861" s="396"/>
      <c r="CER861" s="396"/>
      <c r="CES861" s="396"/>
      <c r="CET861" s="396"/>
      <c r="CEU861" s="396"/>
      <c r="CEV861" s="396"/>
      <c r="CEW861" s="396"/>
      <c r="CEX861" s="396"/>
      <c r="CEY861" s="396"/>
      <c r="CEZ861" s="396"/>
      <c r="CFA861" s="396"/>
      <c r="CFB861" s="396"/>
      <c r="CFC861" s="396"/>
      <c r="CFD861" s="396"/>
      <c r="CFE861" s="396"/>
      <c r="CFF861" s="396"/>
      <c r="CFG861" s="396"/>
      <c r="CFH861" s="396"/>
      <c r="CFI861" s="396"/>
      <c r="CFJ861" s="396"/>
      <c r="CFK861" s="396"/>
      <c r="CFL861" s="396"/>
      <c r="CFM861" s="396"/>
      <c r="CFN861" s="396"/>
      <c r="CFO861" s="396"/>
      <c r="CFP861" s="396"/>
      <c r="CFQ861" s="396"/>
      <c r="CFR861" s="396"/>
      <c r="CFS861" s="396"/>
      <c r="CFT861" s="396"/>
      <c r="CFU861" s="396"/>
      <c r="CFV861" s="396"/>
      <c r="CFW861" s="396"/>
      <c r="CFX861" s="396"/>
      <c r="CFY861" s="396"/>
      <c r="CFZ861" s="396"/>
      <c r="CGA861" s="396"/>
      <c r="CGB861" s="396"/>
      <c r="CGC861" s="396"/>
      <c r="CGD861" s="396"/>
      <c r="CGE861" s="396"/>
      <c r="CGF861" s="396"/>
      <c r="CGG861" s="396"/>
      <c r="CGH861" s="396"/>
      <c r="CGI861" s="396"/>
      <c r="CGJ861" s="396"/>
      <c r="CGK861" s="396"/>
      <c r="CGL861" s="396"/>
      <c r="CGM861" s="396"/>
      <c r="CGN861" s="396"/>
      <c r="CGO861" s="396"/>
      <c r="CGP861" s="396"/>
      <c r="CGQ861" s="396"/>
      <c r="CGR861" s="396"/>
      <c r="CGS861" s="396"/>
      <c r="CGT861" s="396"/>
      <c r="CGU861" s="396"/>
      <c r="CGV861" s="396"/>
      <c r="CGW861" s="396"/>
      <c r="CGX861" s="396"/>
      <c r="CGY861" s="396"/>
      <c r="CGZ861" s="396"/>
      <c r="CHA861" s="396"/>
      <c r="CHB861" s="396"/>
      <c r="CHC861" s="396"/>
      <c r="CHD861" s="396"/>
      <c r="CHE861" s="396"/>
      <c r="CHF861" s="396"/>
      <c r="CHG861" s="396"/>
      <c r="CHH861" s="396"/>
      <c r="CHI861" s="396"/>
      <c r="CHJ861" s="396"/>
      <c r="CHK861" s="396"/>
      <c r="CHL861" s="396"/>
      <c r="CHM861" s="396"/>
      <c r="CHN861" s="396"/>
      <c r="CHO861" s="396"/>
      <c r="CHP861" s="396"/>
      <c r="CHQ861" s="396"/>
      <c r="CHR861" s="396"/>
      <c r="CHS861" s="396"/>
      <c r="CHT861" s="396"/>
      <c r="CHU861" s="396"/>
      <c r="CHV861" s="396"/>
      <c r="CHW861" s="396"/>
      <c r="CHX861" s="396"/>
      <c r="CHY861" s="396"/>
      <c r="CHZ861" s="396"/>
      <c r="CIA861" s="396"/>
      <c r="CIB861" s="396"/>
      <c r="CIC861" s="396"/>
      <c r="CID861" s="396"/>
      <c r="CIE861" s="396"/>
      <c r="CIF861" s="396"/>
      <c r="CIG861" s="396"/>
      <c r="CIH861" s="396"/>
      <c r="CII861" s="396"/>
      <c r="CIJ861" s="396"/>
      <c r="CIK861" s="396"/>
      <c r="CIL861" s="396"/>
      <c r="CIM861" s="396"/>
      <c r="CIN861" s="396"/>
      <c r="CIO861" s="396"/>
      <c r="CIP861" s="396"/>
      <c r="CIQ861" s="396"/>
      <c r="CIR861" s="396"/>
      <c r="CIS861" s="396"/>
      <c r="CIT861" s="396"/>
      <c r="CIU861" s="396"/>
      <c r="CIV861" s="396"/>
      <c r="CIW861" s="396"/>
      <c r="CIX861" s="396"/>
      <c r="CIY861" s="396"/>
      <c r="CIZ861" s="396"/>
      <c r="CJA861" s="396"/>
      <c r="CJB861" s="396"/>
      <c r="CJC861" s="396"/>
      <c r="CJD861" s="396"/>
      <c r="CJE861" s="396"/>
      <c r="CJF861" s="396"/>
      <c r="CJG861" s="396"/>
      <c r="CJH861" s="396"/>
      <c r="CJI861" s="396"/>
      <c r="CJJ861" s="396"/>
      <c r="CJK861" s="396"/>
      <c r="CJL861" s="396"/>
      <c r="CJM861" s="396"/>
      <c r="CJN861" s="396"/>
      <c r="CJO861" s="396"/>
      <c r="CJP861" s="396"/>
      <c r="CJQ861" s="396"/>
      <c r="CJR861" s="396"/>
      <c r="CJS861" s="396"/>
      <c r="CJT861" s="396"/>
      <c r="CJU861" s="396"/>
      <c r="CJV861" s="396"/>
      <c r="CJW861" s="396"/>
      <c r="CJX861" s="396"/>
      <c r="CJY861" s="396"/>
      <c r="CJZ861" s="396"/>
      <c r="CKA861" s="396"/>
      <c r="CKB861" s="396"/>
      <c r="CKC861" s="396"/>
      <c r="CKD861" s="396"/>
      <c r="CKE861" s="396"/>
      <c r="CKF861" s="396"/>
      <c r="CKG861" s="396"/>
      <c r="CKH861" s="396"/>
      <c r="CKI861" s="396"/>
      <c r="CKJ861" s="396"/>
      <c r="CKK861" s="396"/>
      <c r="CKL861" s="396"/>
      <c r="CKM861" s="396"/>
      <c r="CKN861" s="396"/>
      <c r="CKO861" s="396"/>
      <c r="CKP861" s="396"/>
      <c r="CKQ861" s="396"/>
      <c r="CKR861" s="396"/>
      <c r="CKS861" s="396"/>
      <c r="CKT861" s="396"/>
      <c r="CKU861" s="396"/>
      <c r="CKV861" s="396"/>
      <c r="CKW861" s="396"/>
      <c r="CKX861" s="396"/>
      <c r="CKY861" s="396"/>
      <c r="CKZ861" s="396"/>
      <c r="CLA861" s="396"/>
      <c r="CLB861" s="396"/>
      <c r="CLC861" s="396"/>
      <c r="CLD861" s="396"/>
      <c r="CLE861" s="396"/>
      <c r="CLF861" s="396"/>
      <c r="CLG861" s="396"/>
      <c r="CLH861" s="396"/>
      <c r="CLI861" s="396"/>
      <c r="CLJ861" s="396"/>
      <c r="CLK861" s="396"/>
      <c r="CLL861" s="396"/>
      <c r="CLM861" s="396"/>
      <c r="CLN861" s="396"/>
      <c r="CLO861" s="396"/>
      <c r="CLP861" s="396"/>
      <c r="CLQ861" s="396"/>
      <c r="CLR861" s="396"/>
      <c r="CLS861" s="396"/>
      <c r="CLT861" s="396"/>
      <c r="CLU861" s="396"/>
      <c r="CLV861" s="396"/>
      <c r="CLW861" s="396"/>
      <c r="CLX861" s="396"/>
      <c r="CLY861" s="396"/>
      <c r="CLZ861" s="396"/>
      <c r="CMA861" s="396"/>
      <c r="CMB861" s="396"/>
      <c r="CMC861" s="396"/>
      <c r="CMD861" s="396"/>
      <c r="CME861" s="396"/>
      <c r="CMF861" s="396"/>
      <c r="CMG861" s="396"/>
      <c r="CMH861" s="396"/>
      <c r="CMI861" s="396"/>
      <c r="CMJ861" s="396"/>
      <c r="CMK861" s="396"/>
      <c r="CML861" s="396"/>
      <c r="CMM861" s="396"/>
      <c r="CMN861" s="396"/>
      <c r="CMO861" s="396"/>
      <c r="CMP861" s="396"/>
      <c r="CMQ861" s="396"/>
      <c r="CMR861" s="396"/>
      <c r="CMS861" s="396"/>
      <c r="CMT861" s="396"/>
      <c r="CMU861" s="396"/>
      <c r="CMV861" s="396"/>
      <c r="CMW861" s="396"/>
      <c r="CMX861" s="396"/>
      <c r="CMY861" s="396"/>
      <c r="CMZ861" s="396"/>
      <c r="CNA861" s="396"/>
      <c r="CNB861" s="396"/>
      <c r="CNC861" s="396"/>
      <c r="CND861" s="396"/>
      <c r="CNE861" s="396"/>
      <c r="CNF861" s="396"/>
      <c r="CNG861" s="396"/>
      <c r="CNH861" s="396"/>
      <c r="CNI861" s="396"/>
      <c r="CNJ861" s="396"/>
      <c r="CNK861" s="396"/>
      <c r="CNL861" s="396"/>
      <c r="CNM861" s="396"/>
      <c r="CNN861" s="396"/>
      <c r="CNO861" s="396"/>
      <c r="CNP861" s="396"/>
      <c r="CNQ861" s="396"/>
      <c r="CNR861" s="396"/>
      <c r="CNS861" s="396"/>
      <c r="CNT861" s="396"/>
      <c r="CNU861" s="396"/>
      <c r="CNV861" s="396"/>
      <c r="CNW861" s="396"/>
      <c r="CNX861" s="396"/>
      <c r="CNY861" s="396"/>
      <c r="CNZ861" s="396"/>
      <c r="COA861" s="396"/>
      <c r="COB861" s="396"/>
      <c r="COC861" s="396"/>
      <c r="COD861" s="396"/>
      <c r="COE861" s="396"/>
      <c r="COF861" s="396"/>
      <c r="COG861" s="396"/>
      <c r="COH861" s="396"/>
      <c r="COI861" s="396"/>
      <c r="COJ861" s="396"/>
      <c r="COK861" s="396"/>
      <c r="COL861" s="396"/>
      <c r="COM861" s="396"/>
      <c r="CON861" s="396"/>
      <c r="COO861" s="396"/>
      <c r="COP861" s="396"/>
      <c r="COQ861" s="396"/>
      <c r="COR861" s="396"/>
      <c r="COS861" s="396"/>
      <c r="COT861" s="396"/>
      <c r="COU861" s="396"/>
      <c r="COV861" s="396"/>
      <c r="COW861" s="396"/>
      <c r="COX861" s="396"/>
      <c r="COY861" s="396"/>
      <c r="COZ861" s="396"/>
      <c r="CPA861" s="396"/>
      <c r="CPB861" s="396"/>
      <c r="CPC861" s="396"/>
      <c r="CPD861" s="396"/>
      <c r="CPE861" s="396"/>
      <c r="CPF861" s="396"/>
      <c r="CPG861" s="396"/>
      <c r="CPH861" s="396"/>
      <c r="CPI861" s="396"/>
      <c r="CPJ861" s="396"/>
      <c r="CPK861" s="396"/>
      <c r="CPL861" s="396"/>
      <c r="CPM861" s="396"/>
      <c r="CPN861" s="396"/>
      <c r="CPO861" s="396"/>
      <c r="CPP861" s="396"/>
      <c r="CPQ861" s="396"/>
      <c r="CPR861" s="396"/>
      <c r="CPS861" s="396"/>
      <c r="CPT861" s="396"/>
      <c r="CPU861" s="396"/>
      <c r="CPV861" s="396"/>
      <c r="CPW861" s="396"/>
      <c r="CPX861" s="396"/>
      <c r="CPY861" s="396"/>
      <c r="CPZ861" s="396"/>
      <c r="CQA861" s="396"/>
      <c r="CQB861" s="396"/>
      <c r="CQC861" s="396"/>
      <c r="CQD861" s="396"/>
      <c r="CQE861" s="396"/>
      <c r="CQF861" s="396"/>
      <c r="CQG861" s="396"/>
      <c r="CQH861" s="396"/>
      <c r="CQI861" s="396"/>
      <c r="CQJ861" s="396"/>
      <c r="CQK861" s="396"/>
      <c r="CQL861" s="396"/>
      <c r="CQM861" s="396"/>
      <c r="CQN861" s="396"/>
      <c r="CQO861" s="396"/>
      <c r="CQP861" s="396"/>
      <c r="CQQ861" s="396"/>
      <c r="CQR861" s="396"/>
      <c r="CQS861" s="396"/>
      <c r="CQT861" s="396"/>
      <c r="CQU861" s="396"/>
      <c r="CQV861" s="396"/>
      <c r="CQW861" s="396"/>
      <c r="CQX861" s="396"/>
      <c r="CQY861" s="396"/>
      <c r="CQZ861" s="396"/>
      <c r="CRA861" s="396"/>
      <c r="CRB861" s="396"/>
      <c r="CRC861" s="396"/>
      <c r="CRD861" s="396"/>
      <c r="CRE861" s="396"/>
      <c r="CRF861" s="396"/>
      <c r="CRG861" s="396"/>
      <c r="CRH861" s="396"/>
      <c r="CRI861" s="396"/>
      <c r="CRJ861" s="396"/>
      <c r="CRK861" s="396"/>
      <c r="CRL861" s="396"/>
      <c r="CRM861" s="396"/>
      <c r="CRN861" s="396"/>
      <c r="CRO861" s="396"/>
      <c r="CRP861" s="396"/>
      <c r="CRQ861" s="396"/>
      <c r="CRR861" s="396"/>
      <c r="CRS861" s="396"/>
      <c r="CRT861" s="396"/>
      <c r="CRU861" s="396"/>
      <c r="CRV861" s="396"/>
      <c r="CRW861" s="396"/>
      <c r="CRX861" s="396"/>
      <c r="CRY861" s="396"/>
      <c r="CRZ861" s="396"/>
      <c r="CSA861" s="396"/>
      <c r="CSB861" s="396"/>
      <c r="CSC861" s="396"/>
      <c r="CSD861" s="396"/>
      <c r="CSE861" s="396"/>
      <c r="CSF861" s="396"/>
      <c r="CSG861" s="396"/>
      <c r="CSH861" s="396"/>
      <c r="CSI861" s="396"/>
      <c r="CSJ861" s="396"/>
      <c r="CSK861" s="396"/>
      <c r="CSL861" s="396"/>
      <c r="CSM861" s="396"/>
      <c r="CSN861" s="396"/>
      <c r="CSO861" s="396"/>
      <c r="CSP861" s="396"/>
      <c r="CSQ861" s="396"/>
      <c r="CSR861" s="396"/>
      <c r="CSS861" s="396"/>
      <c r="CST861" s="396"/>
      <c r="CSU861" s="396"/>
      <c r="CSV861" s="396"/>
      <c r="CSW861" s="396"/>
      <c r="CSX861" s="396"/>
      <c r="CSY861" s="396"/>
      <c r="CSZ861" s="396"/>
      <c r="CTA861" s="396"/>
      <c r="CTB861" s="396"/>
      <c r="CTC861" s="396"/>
      <c r="CTD861" s="396"/>
      <c r="CTE861" s="396"/>
      <c r="CTF861" s="396"/>
      <c r="CTG861" s="396"/>
      <c r="CTH861" s="396"/>
      <c r="CTI861" s="396"/>
      <c r="CTJ861" s="396"/>
      <c r="CTK861" s="396"/>
      <c r="CTL861" s="396"/>
      <c r="CTM861" s="396"/>
      <c r="CTN861" s="396"/>
      <c r="CTO861" s="396"/>
      <c r="CTP861" s="396"/>
      <c r="CTQ861" s="396"/>
      <c r="CTR861" s="396"/>
      <c r="CTS861" s="396"/>
      <c r="CTT861" s="396"/>
      <c r="CTU861" s="396"/>
      <c r="CTV861" s="396"/>
      <c r="CTW861" s="396"/>
      <c r="CTX861" s="396"/>
      <c r="CTY861" s="396"/>
      <c r="CTZ861" s="396"/>
      <c r="CUA861" s="396"/>
      <c r="CUB861" s="396"/>
      <c r="CUC861" s="396"/>
      <c r="CUD861" s="396"/>
      <c r="CUE861" s="396"/>
      <c r="CUF861" s="396"/>
      <c r="CUG861" s="396"/>
      <c r="CUH861" s="396"/>
      <c r="CUI861" s="396"/>
      <c r="CUJ861" s="396"/>
      <c r="CUK861" s="396"/>
      <c r="CUL861" s="396"/>
      <c r="CUM861" s="396"/>
      <c r="CUN861" s="396"/>
      <c r="CUO861" s="396"/>
      <c r="CUP861" s="396"/>
      <c r="CUQ861" s="396"/>
      <c r="CUR861" s="396"/>
      <c r="CUS861" s="396"/>
      <c r="CUT861" s="396"/>
      <c r="CUU861" s="396"/>
      <c r="CUV861" s="396"/>
      <c r="CUW861" s="396"/>
      <c r="CUX861" s="396"/>
      <c r="CUY861" s="396"/>
      <c r="CUZ861" s="396"/>
      <c r="CVA861" s="396"/>
      <c r="CVB861" s="396"/>
      <c r="CVC861" s="396"/>
      <c r="CVD861" s="396"/>
      <c r="CVE861" s="396"/>
      <c r="CVF861" s="396"/>
      <c r="CVG861" s="396"/>
      <c r="CVH861" s="396"/>
      <c r="CVI861" s="396"/>
      <c r="CVJ861" s="396"/>
      <c r="CVK861" s="396"/>
      <c r="CVL861" s="396"/>
      <c r="CVM861" s="396"/>
      <c r="CVN861" s="396"/>
      <c r="CVO861" s="396"/>
      <c r="CVP861" s="396"/>
      <c r="CVQ861" s="396"/>
      <c r="CVR861" s="396"/>
      <c r="CVS861" s="396"/>
      <c r="CVT861" s="396"/>
      <c r="CVU861" s="396"/>
      <c r="CVV861" s="396"/>
      <c r="CVW861" s="396"/>
      <c r="CVX861" s="396"/>
      <c r="CVY861" s="396"/>
      <c r="CVZ861" s="396"/>
      <c r="CWA861" s="396"/>
      <c r="CWB861" s="396"/>
      <c r="CWC861" s="396"/>
      <c r="CWD861" s="396"/>
      <c r="CWE861" s="396"/>
      <c r="CWF861" s="396"/>
      <c r="CWG861" s="396"/>
      <c r="CWH861" s="396"/>
      <c r="CWI861" s="396"/>
      <c r="CWJ861" s="396"/>
      <c r="CWK861" s="396"/>
      <c r="CWL861" s="396"/>
      <c r="CWM861" s="396"/>
      <c r="CWN861" s="396"/>
      <c r="CWO861" s="396"/>
      <c r="CWP861" s="396"/>
      <c r="CWQ861" s="396"/>
      <c r="CWR861" s="396"/>
      <c r="CWS861" s="396"/>
      <c r="CWT861" s="396"/>
      <c r="CWU861" s="396"/>
      <c r="CWV861" s="396"/>
      <c r="CWW861" s="396"/>
      <c r="CWX861" s="396"/>
      <c r="CWY861" s="396"/>
      <c r="CWZ861" s="396"/>
      <c r="CXA861" s="396"/>
      <c r="CXB861" s="396"/>
      <c r="CXC861" s="396"/>
      <c r="CXD861" s="396"/>
      <c r="CXE861" s="396"/>
      <c r="CXF861" s="396"/>
      <c r="CXG861" s="396"/>
      <c r="CXH861" s="396"/>
      <c r="CXI861" s="396"/>
      <c r="CXJ861" s="396"/>
      <c r="CXK861" s="396"/>
      <c r="CXL861" s="396"/>
      <c r="CXM861" s="396"/>
      <c r="CXN861" s="396"/>
      <c r="CXO861" s="396"/>
      <c r="CXP861" s="396"/>
      <c r="CXQ861" s="396"/>
      <c r="CXR861" s="396"/>
      <c r="CXS861" s="396"/>
      <c r="CXT861" s="396"/>
      <c r="CXU861" s="396"/>
      <c r="CXV861" s="396"/>
      <c r="CXW861" s="396"/>
      <c r="CXX861" s="396"/>
      <c r="CXY861" s="396"/>
      <c r="CXZ861" s="396"/>
      <c r="CYA861" s="396"/>
      <c r="CYB861" s="396"/>
      <c r="CYC861" s="396"/>
      <c r="CYD861" s="396"/>
      <c r="CYE861" s="396"/>
      <c r="CYF861" s="396"/>
      <c r="CYG861" s="396"/>
      <c r="CYH861" s="396"/>
      <c r="CYI861" s="396"/>
      <c r="CYJ861" s="396"/>
      <c r="CYK861" s="396"/>
      <c r="CYL861" s="396"/>
      <c r="CYM861" s="396"/>
      <c r="CYN861" s="396"/>
      <c r="CYO861" s="396"/>
      <c r="CYP861" s="396"/>
      <c r="CYQ861" s="396"/>
      <c r="CYR861" s="396"/>
      <c r="CYS861" s="396"/>
      <c r="CYT861" s="396"/>
      <c r="CYU861" s="396"/>
      <c r="CYV861" s="396"/>
      <c r="CYW861" s="396"/>
      <c r="CYX861" s="396"/>
      <c r="CYY861" s="396"/>
      <c r="CYZ861" s="396"/>
      <c r="CZA861" s="396"/>
      <c r="CZB861" s="396"/>
      <c r="CZC861" s="396"/>
      <c r="CZD861" s="396"/>
      <c r="CZE861" s="396"/>
      <c r="CZF861" s="396"/>
      <c r="CZG861" s="396"/>
      <c r="CZH861" s="396"/>
      <c r="CZI861" s="396"/>
      <c r="CZJ861" s="396"/>
      <c r="CZK861" s="396"/>
      <c r="CZL861" s="396"/>
      <c r="CZM861" s="396"/>
      <c r="CZN861" s="396"/>
      <c r="CZO861" s="396"/>
      <c r="CZP861" s="396"/>
      <c r="CZQ861" s="396"/>
      <c r="CZR861" s="396"/>
      <c r="CZS861" s="396"/>
      <c r="CZT861" s="396"/>
      <c r="CZU861" s="396"/>
      <c r="CZV861" s="396"/>
      <c r="CZW861" s="396"/>
      <c r="CZX861" s="396"/>
      <c r="CZY861" s="396"/>
      <c r="CZZ861" s="396"/>
      <c r="DAA861" s="396"/>
      <c r="DAB861" s="396"/>
      <c r="DAC861" s="396"/>
      <c r="DAD861" s="396"/>
      <c r="DAE861" s="396"/>
      <c r="DAF861" s="396"/>
      <c r="DAG861" s="396"/>
      <c r="DAH861" s="396"/>
      <c r="DAI861" s="396"/>
      <c r="DAJ861" s="396"/>
      <c r="DAK861" s="396"/>
      <c r="DAL861" s="396"/>
      <c r="DAM861" s="396"/>
      <c r="DAN861" s="396"/>
      <c r="DAO861" s="396"/>
      <c r="DAP861" s="396"/>
      <c r="DAQ861" s="396"/>
      <c r="DAR861" s="396"/>
      <c r="DAS861" s="396"/>
      <c r="DAT861" s="396"/>
      <c r="DAU861" s="396"/>
      <c r="DAV861" s="396"/>
      <c r="DAW861" s="396"/>
      <c r="DAX861" s="396"/>
      <c r="DAY861" s="396"/>
      <c r="DAZ861" s="396"/>
      <c r="DBA861" s="396"/>
      <c r="DBB861" s="396"/>
      <c r="DBC861" s="396"/>
      <c r="DBD861" s="396"/>
      <c r="DBE861" s="396"/>
      <c r="DBF861" s="396"/>
      <c r="DBG861" s="396"/>
      <c r="DBH861" s="396"/>
      <c r="DBI861" s="396"/>
      <c r="DBJ861" s="396"/>
      <c r="DBK861" s="396"/>
      <c r="DBL861" s="396"/>
      <c r="DBM861" s="396"/>
      <c r="DBN861" s="396"/>
      <c r="DBO861" s="396"/>
      <c r="DBP861" s="396"/>
      <c r="DBQ861" s="396"/>
      <c r="DBR861" s="396"/>
      <c r="DBS861" s="396"/>
      <c r="DBT861" s="396"/>
      <c r="DBU861" s="396"/>
      <c r="DBV861" s="396"/>
      <c r="DBW861" s="396"/>
      <c r="DBX861" s="396"/>
      <c r="DBY861" s="396"/>
      <c r="DBZ861" s="396"/>
      <c r="DCA861" s="396"/>
      <c r="DCB861" s="396"/>
      <c r="DCC861" s="396"/>
      <c r="DCD861" s="396"/>
      <c r="DCE861" s="396"/>
      <c r="DCF861" s="396"/>
      <c r="DCG861" s="396"/>
      <c r="DCH861" s="396"/>
      <c r="DCI861" s="396"/>
      <c r="DCJ861" s="396"/>
      <c r="DCK861" s="396"/>
      <c r="DCL861" s="396"/>
      <c r="DCM861" s="396"/>
      <c r="DCN861" s="396"/>
      <c r="DCO861" s="396"/>
      <c r="DCP861" s="396"/>
      <c r="DCQ861" s="396"/>
      <c r="DCR861" s="396"/>
      <c r="DCS861" s="396"/>
      <c r="DCT861" s="396"/>
      <c r="DCU861" s="396"/>
      <c r="DCV861" s="396"/>
      <c r="DCW861" s="396"/>
      <c r="DCX861" s="396"/>
      <c r="DCY861" s="396"/>
      <c r="DCZ861" s="396"/>
      <c r="DDA861" s="396"/>
      <c r="DDB861" s="396"/>
      <c r="DDC861" s="396"/>
      <c r="DDD861" s="396"/>
      <c r="DDE861" s="396"/>
      <c r="DDF861" s="396"/>
      <c r="DDG861" s="396"/>
      <c r="DDH861" s="396"/>
      <c r="DDI861" s="396"/>
      <c r="DDJ861" s="396"/>
      <c r="DDK861" s="396"/>
      <c r="DDL861" s="396"/>
      <c r="DDM861" s="396"/>
      <c r="DDN861" s="396"/>
      <c r="DDO861" s="396"/>
      <c r="DDP861" s="396"/>
      <c r="DDQ861" s="396"/>
      <c r="DDR861" s="396"/>
      <c r="DDS861" s="396"/>
      <c r="DDT861" s="396"/>
      <c r="DDU861" s="396"/>
      <c r="DDV861" s="396"/>
      <c r="DDW861" s="396"/>
      <c r="DDX861" s="396"/>
      <c r="DDY861" s="396"/>
      <c r="DDZ861" s="396"/>
      <c r="DEA861" s="396"/>
      <c r="DEB861" s="396"/>
      <c r="DEC861" s="396"/>
      <c r="DED861" s="396"/>
      <c r="DEE861" s="396"/>
      <c r="DEF861" s="396"/>
      <c r="DEG861" s="396"/>
      <c r="DEH861" s="396"/>
      <c r="DEI861" s="396"/>
      <c r="DEJ861" s="396"/>
      <c r="DEK861" s="396"/>
      <c r="DEL861" s="396"/>
      <c r="DEM861" s="396"/>
      <c r="DEN861" s="396"/>
      <c r="DEO861" s="396"/>
      <c r="DEP861" s="396"/>
      <c r="DEQ861" s="396"/>
      <c r="DER861" s="396"/>
      <c r="DES861" s="396"/>
      <c r="DET861" s="396"/>
      <c r="DEU861" s="396"/>
      <c r="DEV861" s="396"/>
      <c r="DEW861" s="396"/>
      <c r="DEX861" s="396"/>
      <c r="DEY861" s="396"/>
      <c r="DEZ861" s="396"/>
      <c r="DFA861" s="396"/>
      <c r="DFB861" s="396"/>
      <c r="DFC861" s="396"/>
      <c r="DFD861" s="396"/>
      <c r="DFE861" s="396"/>
      <c r="DFF861" s="396"/>
      <c r="DFG861" s="396"/>
      <c r="DFH861" s="396"/>
      <c r="DFI861" s="396"/>
      <c r="DFJ861" s="396"/>
      <c r="DFK861" s="396"/>
      <c r="DFL861" s="396"/>
      <c r="DFM861" s="396"/>
      <c r="DFN861" s="396"/>
      <c r="DFO861" s="396"/>
      <c r="DFP861" s="396"/>
      <c r="DFQ861" s="396"/>
      <c r="DFR861" s="396"/>
      <c r="DFS861" s="396"/>
      <c r="DFT861" s="396"/>
      <c r="DFU861" s="396"/>
      <c r="DFV861" s="396"/>
      <c r="DFW861" s="396"/>
      <c r="DFX861" s="396"/>
      <c r="DFY861" s="396"/>
      <c r="DFZ861" s="396"/>
      <c r="DGA861" s="396"/>
      <c r="DGB861" s="396"/>
      <c r="DGC861" s="396"/>
      <c r="DGD861" s="396"/>
      <c r="DGE861" s="396"/>
      <c r="DGF861" s="396"/>
      <c r="DGG861" s="396"/>
      <c r="DGH861" s="396"/>
      <c r="DGI861" s="396"/>
      <c r="DGJ861" s="396"/>
      <c r="DGK861" s="396"/>
      <c r="DGL861" s="396"/>
      <c r="DGM861" s="396"/>
      <c r="DGN861" s="396"/>
      <c r="DGO861" s="396"/>
      <c r="DGP861" s="396"/>
      <c r="DGQ861" s="396"/>
      <c r="DGR861" s="396"/>
      <c r="DGS861" s="396"/>
      <c r="DGT861" s="396"/>
      <c r="DGU861" s="396"/>
      <c r="DGV861" s="396"/>
      <c r="DGW861" s="396"/>
      <c r="DGX861" s="396"/>
      <c r="DGY861" s="396"/>
      <c r="DGZ861" s="396"/>
      <c r="DHA861" s="396"/>
      <c r="DHB861" s="396"/>
      <c r="DHC861" s="396"/>
      <c r="DHD861" s="396"/>
      <c r="DHE861" s="396"/>
      <c r="DHF861" s="396"/>
      <c r="DHG861" s="396"/>
      <c r="DHH861" s="396"/>
      <c r="DHI861" s="396"/>
      <c r="DHJ861" s="396"/>
      <c r="DHK861" s="396"/>
      <c r="DHL861" s="396"/>
      <c r="DHM861" s="396"/>
      <c r="DHN861" s="396"/>
      <c r="DHO861" s="396"/>
      <c r="DHP861" s="396"/>
      <c r="DHQ861" s="396"/>
      <c r="DHR861" s="396"/>
      <c r="DHS861" s="396"/>
      <c r="DHT861" s="396"/>
      <c r="DHU861" s="396"/>
      <c r="DHV861" s="396"/>
      <c r="DHW861" s="396"/>
      <c r="DHX861" s="396"/>
      <c r="DHY861" s="396"/>
      <c r="DHZ861" s="396"/>
      <c r="DIA861" s="396"/>
      <c r="DIB861" s="396"/>
      <c r="DIC861" s="396"/>
      <c r="DID861" s="396"/>
      <c r="DIE861" s="396"/>
      <c r="DIF861" s="396"/>
      <c r="DIG861" s="396"/>
      <c r="DIH861" s="396"/>
      <c r="DII861" s="396"/>
      <c r="DIJ861" s="396"/>
      <c r="DIK861" s="396"/>
      <c r="DIL861" s="396"/>
      <c r="DIM861" s="396"/>
      <c r="DIN861" s="396"/>
      <c r="DIO861" s="396"/>
      <c r="DIP861" s="396"/>
      <c r="DIQ861" s="396"/>
      <c r="DIR861" s="396"/>
      <c r="DIS861" s="396"/>
      <c r="DIT861" s="396"/>
      <c r="DIU861" s="396"/>
      <c r="DIV861" s="396"/>
      <c r="DIW861" s="396"/>
      <c r="DIX861" s="396"/>
      <c r="DIY861" s="396"/>
      <c r="DIZ861" s="396"/>
      <c r="DJA861" s="396"/>
      <c r="DJB861" s="396"/>
      <c r="DJC861" s="396"/>
      <c r="DJD861" s="396"/>
      <c r="DJE861" s="396"/>
      <c r="DJF861" s="396"/>
      <c r="DJG861" s="396"/>
      <c r="DJH861" s="396"/>
      <c r="DJI861" s="396"/>
      <c r="DJJ861" s="396"/>
      <c r="DJK861" s="396"/>
      <c r="DJL861" s="396"/>
      <c r="DJM861" s="396"/>
      <c r="DJN861" s="396"/>
      <c r="DJO861" s="396"/>
      <c r="DJP861" s="396"/>
      <c r="DJQ861" s="396"/>
      <c r="DJR861" s="396"/>
      <c r="DJS861" s="396"/>
      <c r="DJT861" s="396"/>
      <c r="DJU861" s="396"/>
      <c r="DJV861" s="396"/>
      <c r="DJW861" s="396"/>
      <c r="DJX861" s="396"/>
      <c r="DJY861" s="396"/>
      <c r="DJZ861" s="396"/>
      <c r="DKA861" s="396"/>
      <c r="DKB861" s="396"/>
      <c r="DKC861" s="396"/>
      <c r="DKD861" s="396"/>
      <c r="DKE861" s="396"/>
      <c r="DKF861" s="396"/>
      <c r="DKG861" s="396"/>
      <c r="DKH861" s="396"/>
      <c r="DKI861" s="396"/>
      <c r="DKJ861" s="396"/>
      <c r="DKK861" s="396"/>
      <c r="DKL861" s="396"/>
      <c r="DKM861" s="396"/>
      <c r="DKN861" s="396"/>
      <c r="DKO861" s="396"/>
      <c r="DKP861" s="396"/>
      <c r="DKQ861" s="396"/>
      <c r="DKR861" s="396"/>
      <c r="DKS861" s="396"/>
      <c r="DKT861" s="396"/>
      <c r="DKU861" s="396"/>
      <c r="DKV861" s="396"/>
      <c r="DKW861" s="396"/>
      <c r="DKX861" s="396"/>
      <c r="DKY861" s="396"/>
      <c r="DKZ861" s="396"/>
      <c r="DLA861" s="396"/>
      <c r="DLB861" s="396"/>
      <c r="DLC861" s="396"/>
      <c r="DLD861" s="396"/>
      <c r="DLE861" s="396"/>
      <c r="DLF861" s="396"/>
      <c r="DLG861" s="396"/>
      <c r="DLH861" s="396"/>
      <c r="DLI861" s="396"/>
      <c r="DLJ861" s="396"/>
      <c r="DLK861" s="396"/>
      <c r="DLL861" s="396"/>
      <c r="DLM861" s="396"/>
      <c r="DLN861" s="396"/>
      <c r="DLO861" s="396"/>
      <c r="DLP861" s="396"/>
      <c r="DLQ861" s="396"/>
      <c r="DLR861" s="396"/>
      <c r="DLS861" s="396"/>
      <c r="DLT861" s="396"/>
      <c r="DLU861" s="396"/>
      <c r="DLV861" s="396"/>
      <c r="DLW861" s="396"/>
      <c r="DLX861" s="396"/>
      <c r="DLY861" s="396"/>
      <c r="DLZ861" s="396"/>
      <c r="DMA861" s="396"/>
      <c r="DMB861" s="396"/>
      <c r="DMC861" s="396"/>
      <c r="DMD861" s="396"/>
      <c r="DME861" s="396"/>
      <c r="DMF861" s="396"/>
      <c r="DMG861" s="396"/>
      <c r="DMH861" s="396"/>
      <c r="DMI861" s="396"/>
      <c r="DMJ861" s="396"/>
      <c r="DMK861" s="396"/>
      <c r="DML861" s="396"/>
      <c r="DMM861" s="396"/>
      <c r="DMN861" s="396"/>
      <c r="DMO861" s="396"/>
      <c r="DMP861" s="396"/>
      <c r="DMQ861" s="396"/>
      <c r="DMR861" s="396"/>
      <c r="DMS861" s="396"/>
      <c r="DMT861" s="396"/>
      <c r="DMU861" s="396"/>
      <c r="DMV861" s="396"/>
      <c r="DMW861" s="396"/>
      <c r="DMX861" s="396"/>
      <c r="DMY861" s="396"/>
      <c r="DMZ861" s="396"/>
      <c r="DNA861" s="396"/>
      <c r="DNB861" s="396"/>
      <c r="DNC861" s="396"/>
      <c r="DND861" s="396"/>
      <c r="DNE861" s="396"/>
      <c r="DNF861" s="396"/>
      <c r="DNG861" s="396"/>
      <c r="DNH861" s="396"/>
      <c r="DNI861" s="396"/>
      <c r="DNJ861" s="396"/>
      <c r="DNK861" s="396"/>
      <c r="DNL861" s="396"/>
      <c r="DNM861" s="396"/>
      <c r="DNN861" s="396"/>
      <c r="DNO861" s="396"/>
      <c r="DNP861" s="396"/>
      <c r="DNQ861" s="396"/>
      <c r="DNR861" s="396"/>
      <c r="DNS861" s="396"/>
      <c r="DNT861" s="396"/>
      <c r="DNU861" s="396"/>
      <c r="DNV861" s="396"/>
      <c r="DNW861" s="396"/>
      <c r="DNX861" s="396"/>
      <c r="DNY861" s="396"/>
      <c r="DNZ861" s="396"/>
      <c r="DOA861" s="396"/>
      <c r="DOB861" s="396"/>
      <c r="DOC861" s="396"/>
      <c r="DOD861" s="396"/>
      <c r="DOE861" s="396"/>
      <c r="DOF861" s="396"/>
      <c r="DOG861" s="396"/>
      <c r="DOH861" s="396"/>
      <c r="DOI861" s="396"/>
      <c r="DOJ861" s="396"/>
      <c r="DOK861" s="396"/>
      <c r="DOL861" s="396"/>
      <c r="DOM861" s="396"/>
      <c r="DON861" s="396"/>
      <c r="DOO861" s="396"/>
      <c r="DOP861" s="396"/>
      <c r="DOQ861" s="396"/>
      <c r="DOR861" s="396"/>
      <c r="DOS861" s="396"/>
      <c r="DOT861" s="396"/>
      <c r="DOU861" s="396"/>
      <c r="DOV861" s="396"/>
      <c r="DOW861" s="396"/>
      <c r="DOX861" s="396"/>
      <c r="DOY861" s="396"/>
      <c r="DOZ861" s="396"/>
      <c r="DPA861" s="396"/>
      <c r="DPB861" s="396"/>
      <c r="DPC861" s="396"/>
      <c r="DPD861" s="396"/>
      <c r="DPE861" s="396"/>
      <c r="DPF861" s="396"/>
      <c r="DPG861" s="396"/>
      <c r="DPH861" s="396"/>
      <c r="DPI861" s="396"/>
      <c r="DPJ861" s="396"/>
      <c r="DPK861" s="396"/>
      <c r="DPL861" s="396"/>
      <c r="DPM861" s="396"/>
      <c r="DPN861" s="396"/>
      <c r="DPO861" s="396"/>
      <c r="DPP861" s="396"/>
      <c r="DPQ861" s="396"/>
      <c r="DPR861" s="396"/>
      <c r="DPS861" s="396"/>
      <c r="DPT861" s="396"/>
      <c r="DPU861" s="396"/>
      <c r="DPV861" s="396"/>
      <c r="DPW861" s="396"/>
      <c r="DPX861" s="396"/>
      <c r="DPY861" s="396"/>
      <c r="DPZ861" s="396"/>
      <c r="DQA861" s="396"/>
      <c r="DQB861" s="396"/>
      <c r="DQC861" s="396"/>
      <c r="DQD861" s="396"/>
      <c r="DQE861" s="396"/>
      <c r="DQF861" s="396"/>
      <c r="DQG861" s="396"/>
      <c r="DQH861" s="396"/>
      <c r="DQI861" s="396"/>
      <c r="DQJ861" s="396"/>
      <c r="DQK861" s="396"/>
      <c r="DQL861" s="396"/>
      <c r="DQM861" s="396"/>
      <c r="DQN861" s="396"/>
      <c r="DQO861" s="396"/>
      <c r="DQP861" s="396"/>
      <c r="DQQ861" s="396"/>
      <c r="DQR861" s="396"/>
      <c r="DQS861" s="396"/>
      <c r="DQT861" s="396"/>
      <c r="DQU861" s="396"/>
      <c r="DQV861" s="396"/>
      <c r="DQW861" s="396"/>
      <c r="DQX861" s="396"/>
      <c r="DQY861" s="396"/>
      <c r="DQZ861" s="396"/>
      <c r="DRA861" s="396"/>
      <c r="DRB861" s="396"/>
      <c r="DRC861" s="396"/>
      <c r="DRD861" s="396"/>
      <c r="DRE861" s="396"/>
      <c r="DRF861" s="396"/>
      <c r="DRG861" s="396"/>
      <c r="DRH861" s="396"/>
      <c r="DRI861" s="396"/>
      <c r="DRJ861" s="396"/>
      <c r="DRK861" s="396"/>
      <c r="DRL861" s="396"/>
      <c r="DRM861" s="396"/>
      <c r="DRN861" s="396"/>
      <c r="DRO861" s="396"/>
      <c r="DRP861" s="396"/>
      <c r="DRQ861" s="396"/>
      <c r="DRR861" s="396"/>
      <c r="DRS861" s="396"/>
      <c r="DRT861" s="396"/>
      <c r="DRU861" s="396"/>
      <c r="DRV861" s="396"/>
      <c r="DRW861" s="396"/>
      <c r="DRX861" s="396"/>
      <c r="DRY861" s="396"/>
      <c r="DRZ861" s="396"/>
      <c r="DSA861" s="396"/>
      <c r="DSB861" s="396"/>
      <c r="DSC861" s="396"/>
      <c r="DSD861" s="396"/>
      <c r="DSE861" s="396"/>
      <c r="DSF861" s="396"/>
      <c r="DSG861" s="396"/>
      <c r="DSH861" s="396"/>
      <c r="DSI861" s="396"/>
      <c r="DSJ861" s="396"/>
      <c r="DSK861" s="396"/>
      <c r="DSL861" s="396"/>
      <c r="DSM861" s="396"/>
      <c r="DSN861" s="396"/>
      <c r="DSO861" s="396"/>
      <c r="DSP861" s="396"/>
      <c r="DSQ861" s="396"/>
      <c r="DSR861" s="396"/>
      <c r="DSS861" s="396"/>
      <c r="DST861" s="396"/>
      <c r="DSU861" s="396"/>
      <c r="DSV861" s="396"/>
      <c r="DSW861" s="396"/>
      <c r="DSX861" s="396"/>
      <c r="DSY861" s="396"/>
      <c r="DSZ861" s="396"/>
      <c r="DTA861" s="396"/>
      <c r="DTB861" s="396"/>
      <c r="DTC861" s="396"/>
      <c r="DTD861" s="396"/>
      <c r="DTE861" s="396"/>
      <c r="DTF861" s="396"/>
      <c r="DTG861" s="396"/>
      <c r="DTH861" s="396"/>
      <c r="DTI861" s="396"/>
      <c r="DTJ861" s="396"/>
      <c r="DTK861" s="396"/>
      <c r="DTL861" s="396"/>
      <c r="DTM861" s="396"/>
      <c r="DTN861" s="396"/>
      <c r="DTO861" s="396"/>
      <c r="DTP861" s="396"/>
      <c r="DTQ861" s="396"/>
      <c r="DTR861" s="396"/>
      <c r="DTS861" s="396"/>
      <c r="DTT861" s="396"/>
      <c r="DTU861" s="396"/>
      <c r="DTV861" s="396"/>
      <c r="DTW861" s="396"/>
      <c r="DTX861" s="396"/>
      <c r="DTY861" s="396"/>
      <c r="DTZ861" s="396"/>
      <c r="DUA861" s="396"/>
      <c r="DUB861" s="396"/>
      <c r="DUC861" s="396"/>
      <c r="DUD861" s="396"/>
      <c r="DUE861" s="396"/>
      <c r="DUF861" s="396"/>
      <c r="DUG861" s="396"/>
      <c r="DUH861" s="396"/>
      <c r="DUI861" s="396"/>
      <c r="DUJ861" s="396"/>
      <c r="DUK861" s="396"/>
      <c r="DUL861" s="396"/>
      <c r="DUM861" s="396"/>
      <c r="DUN861" s="396"/>
      <c r="DUO861" s="396"/>
      <c r="DUP861" s="396"/>
      <c r="DUQ861" s="396"/>
      <c r="DUR861" s="396"/>
      <c r="DUS861" s="396"/>
      <c r="DUT861" s="396"/>
      <c r="DUU861" s="396"/>
      <c r="DUV861" s="396"/>
      <c r="DUW861" s="396"/>
      <c r="DUX861" s="396"/>
      <c r="DUY861" s="396"/>
      <c r="DUZ861" s="396"/>
      <c r="DVA861" s="396"/>
      <c r="DVB861" s="396"/>
      <c r="DVC861" s="396"/>
      <c r="DVD861" s="396"/>
      <c r="DVE861" s="396"/>
      <c r="DVF861" s="396"/>
      <c r="DVG861" s="396"/>
      <c r="DVH861" s="396"/>
      <c r="DVI861" s="396"/>
      <c r="DVJ861" s="396"/>
      <c r="DVK861" s="396"/>
      <c r="DVL861" s="396"/>
      <c r="DVM861" s="396"/>
      <c r="DVN861" s="396"/>
      <c r="DVO861" s="396"/>
      <c r="DVP861" s="396"/>
      <c r="DVQ861" s="396"/>
      <c r="DVR861" s="396"/>
      <c r="DVS861" s="396"/>
      <c r="DVT861" s="396"/>
      <c r="DVU861" s="396"/>
      <c r="DVV861" s="396"/>
      <c r="DVW861" s="396"/>
      <c r="DVX861" s="396"/>
      <c r="DVY861" s="396"/>
      <c r="DVZ861" s="396"/>
      <c r="DWA861" s="396"/>
      <c r="DWB861" s="396"/>
      <c r="DWC861" s="396"/>
      <c r="DWD861" s="396"/>
      <c r="DWE861" s="396"/>
      <c r="DWF861" s="396"/>
      <c r="DWG861" s="396"/>
      <c r="DWH861" s="396"/>
      <c r="DWI861" s="396"/>
      <c r="DWJ861" s="396"/>
      <c r="DWK861" s="396"/>
      <c r="DWL861" s="396"/>
      <c r="DWM861" s="396"/>
      <c r="DWN861" s="396"/>
      <c r="DWO861" s="396"/>
      <c r="DWP861" s="396"/>
      <c r="DWQ861" s="396"/>
      <c r="DWR861" s="396"/>
      <c r="DWS861" s="396"/>
      <c r="DWT861" s="396"/>
      <c r="DWU861" s="396"/>
      <c r="DWV861" s="396"/>
      <c r="DWW861" s="396"/>
      <c r="DWX861" s="396"/>
      <c r="DWY861" s="396"/>
      <c r="DWZ861" s="396"/>
      <c r="DXA861" s="396"/>
      <c r="DXB861" s="396"/>
      <c r="DXC861" s="396"/>
      <c r="DXD861" s="396"/>
      <c r="DXE861" s="396"/>
      <c r="DXF861" s="396"/>
      <c r="DXG861" s="396"/>
      <c r="DXH861" s="396"/>
      <c r="DXI861" s="396"/>
      <c r="DXJ861" s="396"/>
      <c r="DXK861" s="396"/>
      <c r="DXL861" s="396"/>
      <c r="DXM861" s="396"/>
      <c r="DXN861" s="396"/>
      <c r="DXO861" s="396"/>
      <c r="DXP861" s="396"/>
      <c r="DXQ861" s="396"/>
      <c r="DXR861" s="396"/>
      <c r="DXS861" s="396"/>
      <c r="DXT861" s="396"/>
      <c r="DXU861" s="396"/>
      <c r="DXV861" s="396"/>
      <c r="DXW861" s="396"/>
      <c r="DXX861" s="396"/>
      <c r="DXY861" s="396"/>
      <c r="DXZ861" s="396"/>
      <c r="DYA861" s="396"/>
      <c r="DYB861" s="396"/>
      <c r="DYC861" s="396"/>
      <c r="DYD861" s="396"/>
      <c r="DYE861" s="396"/>
      <c r="DYF861" s="396"/>
      <c r="DYG861" s="396"/>
      <c r="DYH861" s="396"/>
      <c r="DYI861" s="396"/>
      <c r="DYJ861" s="396"/>
      <c r="DYK861" s="396"/>
      <c r="DYL861" s="396"/>
      <c r="DYM861" s="396"/>
      <c r="DYN861" s="396"/>
      <c r="DYO861" s="396"/>
      <c r="DYP861" s="396"/>
      <c r="DYQ861" s="396"/>
      <c r="DYR861" s="396"/>
      <c r="DYS861" s="396"/>
      <c r="DYT861" s="396"/>
      <c r="DYU861" s="396"/>
      <c r="DYV861" s="396"/>
      <c r="DYW861" s="396"/>
      <c r="DYX861" s="396"/>
      <c r="DYY861" s="396"/>
      <c r="DYZ861" s="396"/>
      <c r="DZA861" s="396"/>
      <c r="DZB861" s="396"/>
      <c r="DZC861" s="396"/>
      <c r="DZD861" s="396"/>
      <c r="DZE861" s="396"/>
      <c r="DZF861" s="396"/>
      <c r="DZG861" s="396"/>
      <c r="DZH861" s="396"/>
      <c r="DZI861" s="396"/>
      <c r="DZJ861" s="396"/>
      <c r="DZK861" s="396"/>
      <c r="DZL861" s="396"/>
      <c r="DZM861" s="396"/>
      <c r="DZN861" s="396"/>
      <c r="DZO861" s="396"/>
      <c r="DZP861" s="396"/>
      <c r="DZQ861" s="396"/>
      <c r="DZR861" s="396"/>
      <c r="DZS861" s="396"/>
      <c r="DZT861" s="396"/>
      <c r="DZU861" s="396"/>
      <c r="DZV861" s="396"/>
      <c r="DZW861" s="396"/>
      <c r="DZX861" s="396"/>
      <c r="DZY861" s="396"/>
      <c r="DZZ861" s="396"/>
      <c r="EAA861" s="396"/>
      <c r="EAB861" s="396"/>
      <c r="EAC861" s="396"/>
      <c r="EAD861" s="396"/>
      <c r="EAE861" s="396"/>
      <c r="EAF861" s="396"/>
      <c r="EAG861" s="396"/>
      <c r="EAH861" s="396"/>
      <c r="EAI861" s="396"/>
      <c r="EAJ861" s="396"/>
      <c r="EAK861" s="396"/>
      <c r="EAL861" s="396"/>
      <c r="EAM861" s="396"/>
      <c r="EAN861" s="396"/>
      <c r="EAO861" s="396"/>
      <c r="EAP861" s="396"/>
      <c r="EAQ861" s="396"/>
      <c r="EAR861" s="396"/>
      <c r="EAS861" s="396"/>
      <c r="EAT861" s="396"/>
      <c r="EAU861" s="396"/>
      <c r="EAV861" s="396"/>
      <c r="EAW861" s="396"/>
      <c r="EAX861" s="396"/>
      <c r="EAY861" s="396"/>
      <c r="EAZ861" s="396"/>
      <c r="EBA861" s="396"/>
      <c r="EBB861" s="396"/>
      <c r="EBC861" s="396"/>
      <c r="EBD861" s="396"/>
      <c r="EBE861" s="396"/>
      <c r="EBF861" s="396"/>
      <c r="EBG861" s="396"/>
      <c r="EBH861" s="396"/>
      <c r="EBI861" s="396"/>
      <c r="EBJ861" s="396"/>
      <c r="EBK861" s="396"/>
      <c r="EBL861" s="396"/>
      <c r="EBM861" s="396"/>
      <c r="EBN861" s="396"/>
      <c r="EBO861" s="396"/>
      <c r="EBP861" s="396"/>
      <c r="EBQ861" s="396"/>
      <c r="EBR861" s="396"/>
      <c r="EBS861" s="396"/>
      <c r="EBT861" s="396"/>
      <c r="EBU861" s="396"/>
      <c r="EBV861" s="396"/>
      <c r="EBW861" s="396"/>
      <c r="EBX861" s="396"/>
      <c r="EBY861" s="396"/>
      <c r="EBZ861" s="396"/>
      <c r="ECA861" s="396"/>
      <c r="ECB861" s="396"/>
      <c r="ECC861" s="396"/>
      <c r="ECD861" s="396"/>
      <c r="ECE861" s="396"/>
      <c r="ECF861" s="396"/>
      <c r="ECG861" s="396"/>
      <c r="ECH861" s="396"/>
      <c r="ECI861" s="396"/>
      <c r="ECJ861" s="396"/>
      <c r="ECK861" s="396"/>
      <c r="ECL861" s="396"/>
      <c r="ECM861" s="396"/>
      <c r="ECN861" s="396"/>
      <c r="ECO861" s="396"/>
      <c r="ECP861" s="396"/>
      <c r="ECQ861" s="396"/>
      <c r="ECR861" s="396"/>
      <c r="ECS861" s="396"/>
      <c r="ECT861" s="396"/>
      <c r="ECU861" s="396"/>
      <c r="ECV861" s="396"/>
      <c r="ECW861" s="396"/>
      <c r="ECX861" s="396"/>
      <c r="ECY861" s="396"/>
      <c r="ECZ861" s="396"/>
      <c r="EDA861" s="396"/>
      <c r="EDB861" s="396"/>
      <c r="EDC861" s="396"/>
      <c r="EDD861" s="396"/>
      <c r="EDE861" s="396"/>
      <c r="EDF861" s="396"/>
      <c r="EDG861" s="396"/>
      <c r="EDH861" s="396"/>
      <c r="EDI861" s="396"/>
      <c r="EDJ861" s="396"/>
      <c r="EDK861" s="396"/>
      <c r="EDL861" s="396"/>
      <c r="EDM861" s="396"/>
      <c r="EDN861" s="396"/>
      <c r="EDO861" s="396"/>
      <c r="EDP861" s="396"/>
      <c r="EDQ861" s="396"/>
      <c r="EDR861" s="396"/>
      <c r="EDS861" s="396"/>
      <c r="EDT861" s="396"/>
      <c r="EDU861" s="396"/>
      <c r="EDV861" s="396"/>
      <c r="EDW861" s="396"/>
      <c r="EDX861" s="396"/>
      <c r="EDY861" s="396"/>
      <c r="EDZ861" s="396"/>
      <c r="EEA861" s="396"/>
      <c r="EEB861" s="396"/>
      <c r="EEC861" s="396"/>
      <c r="EED861" s="396"/>
      <c r="EEE861" s="396"/>
      <c r="EEF861" s="396"/>
      <c r="EEG861" s="396"/>
      <c r="EEH861" s="396"/>
      <c r="EEI861" s="396"/>
      <c r="EEJ861" s="396"/>
      <c r="EEK861" s="396"/>
      <c r="EEL861" s="396"/>
      <c r="EEM861" s="396"/>
      <c r="EEN861" s="396"/>
      <c r="EEO861" s="396"/>
      <c r="EEP861" s="396"/>
      <c r="EEQ861" s="396"/>
      <c r="EER861" s="396"/>
      <c r="EES861" s="396"/>
      <c r="EET861" s="396"/>
      <c r="EEU861" s="396"/>
      <c r="EEV861" s="396"/>
      <c r="EEW861" s="396"/>
      <c r="EEX861" s="396"/>
      <c r="EEY861" s="396"/>
      <c r="EEZ861" s="396"/>
      <c r="EFA861" s="396"/>
      <c r="EFB861" s="396"/>
      <c r="EFC861" s="396"/>
      <c r="EFD861" s="396"/>
      <c r="EFE861" s="396"/>
      <c r="EFF861" s="396"/>
      <c r="EFG861" s="396"/>
      <c r="EFH861" s="396"/>
      <c r="EFI861" s="396"/>
      <c r="EFJ861" s="396"/>
      <c r="EFK861" s="396"/>
      <c r="EFL861" s="396"/>
      <c r="EFM861" s="396"/>
      <c r="EFN861" s="396"/>
      <c r="EFO861" s="396"/>
      <c r="EFP861" s="396"/>
      <c r="EFQ861" s="396"/>
      <c r="EFR861" s="396"/>
      <c r="EFS861" s="396"/>
      <c r="EFT861" s="396"/>
      <c r="EFU861" s="396"/>
      <c r="EFV861" s="396"/>
      <c r="EFW861" s="396"/>
      <c r="EFX861" s="396"/>
      <c r="EFY861" s="396"/>
      <c r="EFZ861" s="396"/>
      <c r="EGA861" s="396"/>
      <c r="EGB861" s="396"/>
      <c r="EGC861" s="396"/>
      <c r="EGD861" s="396"/>
      <c r="EGE861" s="396"/>
      <c r="EGF861" s="396"/>
      <c r="EGG861" s="396"/>
      <c r="EGH861" s="396"/>
      <c r="EGI861" s="396"/>
      <c r="EGJ861" s="396"/>
      <c r="EGK861" s="396"/>
      <c r="EGL861" s="396"/>
      <c r="EGM861" s="396"/>
      <c r="EGN861" s="396"/>
      <c r="EGO861" s="396"/>
      <c r="EGP861" s="396"/>
      <c r="EGQ861" s="396"/>
      <c r="EGR861" s="396"/>
      <c r="EGS861" s="396"/>
      <c r="EGT861" s="396"/>
      <c r="EGU861" s="396"/>
      <c r="EGV861" s="396"/>
      <c r="EGW861" s="396"/>
      <c r="EGX861" s="396"/>
      <c r="EGY861" s="396"/>
      <c r="EGZ861" s="396"/>
      <c r="EHA861" s="396"/>
      <c r="EHB861" s="396"/>
      <c r="EHC861" s="396"/>
      <c r="EHD861" s="396"/>
      <c r="EHE861" s="396"/>
      <c r="EHF861" s="396"/>
      <c r="EHG861" s="396"/>
      <c r="EHH861" s="396"/>
      <c r="EHI861" s="396"/>
      <c r="EHJ861" s="396"/>
      <c r="EHK861" s="396"/>
      <c r="EHL861" s="396"/>
      <c r="EHM861" s="396"/>
      <c r="EHN861" s="396"/>
      <c r="EHO861" s="396"/>
      <c r="EHP861" s="396"/>
      <c r="EHQ861" s="396"/>
      <c r="EHR861" s="396"/>
      <c r="EHS861" s="396"/>
      <c r="EHT861" s="396"/>
      <c r="EHU861" s="396"/>
      <c r="EHV861" s="396"/>
      <c r="EHW861" s="396"/>
      <c r="EHX861" s="396"/>
      <c r="EHY861" s="396"/>
      <c r="EHZ861" s="396"/>
      <c r="EIA861" s="396"/>
      <c r="EIB861" s="396"/>
      <c r="EIC861" s="396"/>
      <c r="EID861" s="396"/>
      <c r="EIE861" s="396"/>
      <c r="EIF861" s="396"/>
      <c r="EIG861" s="396"/>
      <c r="EIH861" s="396"/>
      <c r="EII861" s="396"/>
      <c r="EIJ861" s="396"/>
      <c r="EIK861" s="396"/>
      <c r="EIL861" s="396"/>
      <c r="EIM861" s="396"/>
      <c r="EIN861" s="396"/>
      <c r="EIO861" s="396"/>
      <c r="EIP861" s="396"/>
      <c r="EIQ861" s="396"/>
      <c r="EIR861" s="396"/>
      <c r="EIS861" s="396"/>
      <c r="EIT861" s="396"/>
      <c r="EIU861" s="396"/>
      <c r="EIV861" s="396"/>
      <c r="EIW861" s="396"/>
      <c r="EIX861" s="396"/>
      <c r="EIY861" s="396"/>
      <c r="EIZ861" s="396"/>
      <c r="EJA861" s="396"/>
      <c r="EJB861" s="396"/>
      <c r="EJC861" s="396"/>
      <c r="EJD861" s="396"/>
      <c r="EJE861" s="396"/>
      <c r="EJF861" s="396"/>
      <c r="EJG861" s="396"/>
      <c r="EJH861" s="396"/>
      <c r="EJI861" s="396"/>
      <c r="EJJ861" s="396"/>
      <c r="EJK861" s="396"/>
      <c r="EJL861" s="396"/>
      <c r="EJM861" s="396"/>
      <c r="EJN861" s="396"/>
      <c r="EJO861" s="396"/>
      <c r="EJP861" s="396"/>
      <c r="EJQ861" s="396"/>
      <c r="EJR861" s="396"/>
      <c r="EJS861" s="396"/>
      <c r="EJT861" s="396"/>
      <c r="EJU861" s="396"/>
      <c r="EJV861" s="396"/>
      <c r="EJW861" s="396"/>
      <c r="EJX861" s="396"/>
      <c r="EJY861" s="396"/>
      <c r="EJZ861" s="396"/>
      <c r="EKA861" s="396"/>
      <c r="EKB861" s="396"/>
      <c r="EKC861" s="396"/>
      <c r="EKD861" s="396"/>
      <c r="EKE861" s="396"/>
      <c r="EKF861" s="396"/>
      <c r="EKG861" s="396"/>
      <c r="EKH861" s="396"/>
      <c r="EKI861" s="396"/>
      <c r="EKJ861" s="396"/>
      <c r="EKK861" s="396"/>
      <c r="EKL861" s="396"/>
      <c r="EKM861" s="396"/>
      <c r="EKN861" s="396"/>
      <c r="EKO861" s="396"/>
      <c r="EKP861" s="396"/>
      <c r="EKQ861" s="396"/>
      <c r="EKR861" s="396"/>
      <c r="EKS861" s="396"/>
      <c r="EKT861" s="396"/>
      <c r="EKU861" s="396"/>
      <c r="EKV861" s="396"/>
      <c r="EKW861" s="396"/>
      <c r="EKX861" s="396"/>
      <c r="EKY861" s="396"/>
      <c r="EKZ861" s="396"/>
      <c r="ELA861" s="396"/>
      <c r="ELB861" s="396"/>
      <c r="ELC861" s="396"/>
      <c r="ELD861" s="396"/>
      <c r="ELE861" s="396"/>
      <c r="ELF861" s="396"/>
      <c r="ELG861" s="396"/>
      <c r="ELH861" s="396"/>
      <c r="ELI861" s="396"/>
      <c r="ELJ861" s="396"/>
      <c r="ELK861" s="396"/>
      <c r="ELL861" s="396"/>
      <c r="ELM861" s="396"/>
      <c r="ELN861" s="396"/>
      <c r="ELO861" s="396"/>
      <c r="ELP861" s="396"/>
      <c r="ELQ861" s="396"/>
      <c r="ELR861" s="396"/>
      <c r="ELS861" s="396"/>
      <c r="ELT861" s="396"/>
      <c r="ELU861" s="396"/>
      <c r="ELV861" s="396"/>
      <c r="ELW861" s="396"/>
      <c r="ELX861" s="396"/>
      <c r="ELY861" s="396"/>
      <c r="ELZ861" s="396"/>
      <c r="EMA861" s="396"/>
      <c r="EMB861" s="396"/>
      <c r="EMC861" s="396"/>
      <c r="EMD861" s="396"/>
      <c r="EME861" s="396"/>
      <c r="EMF861" s="396"/>
      <c r="EMG861" s="396"/>
      <c r="EMH861" s="396"/>
      <c r="EMI861" s="396"/>
      <c r="EMJ861" s="396"/>
      <c r="EMK861" s="396"/>
      <c r="EML861" s="396"/>
      <c r="EMM861" s="396"/>
      <c r="EMN861" s="396"/>
      <c r="EMO861" s="396"/>
      <c r="EMP861" s="396"/>
      <c r="EMQ861" s="396"/>
      <c r="EMR861" s="396"/>
      <c r="EMS861" s="396"/>
      <c r="EMT861" s="396"/>
      <c r="EMU861" s="396"/>
      <c r="EMV861" s="396"/>
      <c r="EMW861" s="396"/>
      <c r="EMX861" s="396"/>
      <c r="EMY861" s="396"/>
      <c r="EMZ861" s="396"/>
      <c r="ENA861" s="396"/>
      <c r="ENB861" s="396"/>
      <c r="ENC861" s="396"/>
      <c r="END861" s="396"/>
      <c r="ENE861" s="396"/>
      <c r="ENF861" s="396"/>
      <c r="ENG861" s="396"/>
      <c r="ENH861" s="396"/>
      <c r="ENI861" s="396"/>
      <c r="ENJ861" s="396"/>
      <c r="ENK861" s="396"/>
      <c r="ENL861" s="396"/>
      <c r="ENM861" s="396"/>
      <c r="ENN861" s="396"/>
      <c r="ENO861" s="396"/>
      <c r="ENP861" s="396"/>
      <c r="ENQ861" s="396"/>
      <c r="ENR861" s="396"/>
      <c r="ENS861" s="396"/>
      <c r="ENT861" s="396"/>
      <c r="ENU861" s="396"/>
      <c r="ENV861" s="396"/>
      <c r="ENW861" s="396"/>
      <c r="ENX861" s="396"/>
      <c r="ENY861" s="396"/>
      <c r="ENZ861" s="396"/>
      <c r="EOA861" s="396"/>
      <c r="EOB861" s="396"/>
      <c r="EOC861" s="396"/>
      <c r="EOD861" s="396"/>
      <c r="EOE861" s="396"/>
      <c r="EOF861" s="396"/>
      <c r="EOG861" s="396"/>
      <c r="EOH861" s="396"/>
      <c r="EOI861" s="396"/>
      <c r="EOJ861" s="396"/>
      <c r="EOK861" s="396"/>
      <c r="EOL861" s="396"/>
      <c r="EOM861" s="396"/>
      <c r="EON861" s="396"/>
      <c r="EOO861" s="396"/>
      <c r="EOP861" s="396"/>
      <c r="EOQ861" s="396"/>
      <c r="EOR861" s="396"/>
      <c r="EOS861" s="396"/>
      <c r="EOT861" s="396"/>
      <c r="EOU861" s="396"/>
      <c r="EOV861" s="396"/>
      <c r="EOW861" s="396"/>
      <c r="EOX861" s="396"/>
      <c r="EOY861" s="396"/>
      <c r="EOZ861" s="396"/>
      <c r="EPA861" s="396"/>
      <c r="EPB861" s="396"/>
      <c r="EPC861" s="396"/>
      <c r="EPD861" s="396"/>
      <c r="EPE861" s="396"/>
      <c r="EPF861" s="396"/>
      <c r="EPG861" s="396"/>
      <c r="EPH861" s="396"/>
      <c r="EPI861" s="396"/>
      <c r="EPJ861" s="396"/>
      <c r="EPK861" s="396"/>
      <c r="EPL861" s="396"/>
      <c r="EPM861" s="396"/>
      <c r="EPN861" s="396"/>
      <c r="EPO861" s="396"/>
      <c r="EPP861" s="396"/>
      <c r="EPQ861" s="396"/>
      <c r="EPR861" s="396"/>
      <c r="EPS861" s="396"/>
      <c r="EPT861" s="396"/>
      <c r="EPU861" s="396"/>
      <c r="EPV861" s="396"/>
      <c r="EPW861" s="396"/>
      <c r="EPX861" s="396"/>
      <c r="EPY861" s="396"/>
      <c r="EPZ861" s="396"/>
      <c r="EQA861" s="396"/>
      <c r="EQB861" s="396"/>
      <c r="EQC861" s="396"/>
      <c r="EQD861" s="396"/>
      <c r="EQE861" s="396"/>
      <c r="EQF861" s="396"/>
      <c r="EQG861" s="396"/>
      <c r="EQH861" s="396"/>
      <c r="EQI861" s="396"/>
      <c r="EQJ861" s="396"/>
      <c r="EQK861" s="396"/>
      <c r="EQL861" s="396"/>
      <c r="EQM861" s="396"/>
      <c r="EQN861" s="396"/>
      <c r="EQO861" s="396"/>
      <c r="EQP861" s="396"/>
      <c r="EQQ861" s="396"/>
      <c r="EQR861" s="396"/>
      <c r="EQS861" s="396"/>
      <c r="EQT861" s="396"/>
      <c r="EQU861" s="396"/>
      <c r="EQV861" s="396"/>
      <c r="EQW861" s="396"/>
      <c r="EQX861" s="396"/>
      <c r="EQY861" s="396"/>
      <c r="EQZ861" s="396"/>
      <c r="ERA861" s="396"/>
      <c r="ERB861" s="396"/>
      <c r="ERC861" s="396"/>
      <c r="ERD861" s="396"/>
      <c r="ERE861" s="396"/>
      <c r="ERF861" s="396"/>
      <c r="ERG861" s="396"/>
      <c r="ERH861" s="396"/>
      <c r="ERI861" s="396"/>
      <c r="ERJ861" s="396"/>
      <c r="ERK861" s="396"/>
      <c r="ERL861" s="396"/>
      <c r="ERM861" s="396"/>
      <c r="ERN861" s="396"/>
      <c r="ERO861" s="396"/>
      <c r="ERP861" s="396"/>
      <c r="ERQ861" s="396"/>
      <c r="ERR861" s="396"/>
      <c r="ERS861" s="396"/>
      <c r="ERT861" s="396"/>
      <c r="ERU861" s="396"/>
      <c r="ERV861" s="396"/>
      <c r="ERW861" s="396"/>
      <c r="ERX861" s="396"/>
      <c r="ERY861" s="396"/>
      <c r="ERZ861" s="396"/>
      <c r="ESA861" s="396"/>
      <c r="ESB861" s="396"/>
      <c r="ESC861" s="396"/>
      <c r="ESD861" s="396"/>
      <c r="ESE861" s="396"/>
      <c r="ESF861" s="396"/>
      <c r="ESG861" s="396"/>
      <c r="ESH861" s="396"/>
      <c r="ESI861" s="396"/>
      <c r="ESJ861" s="396"/>
      <c r="ESK861" s="396"/>
      <c r="ESL861" s="396"/>
      <c r="ESM861" s="396"/>
      <c r="ESN861" s="396"/>
      <c r="ESO861" s="396"/>
      <c r="ESP861" s="396"/>
      <c r="ESQ861" s="396"/>
      <c r="ESR861" s="396"/>
      <c r="ESS861" s="396"/>
      <c r="EST861" s="396"/>
      <c r="ESU861" s="396"/>
      <c r="ESV861" s="396"/>
      <c r="ESW861" s="396"/>
      <c r="ESX861" s="396"/>
      <c r="ESY861" s="396"/>
      <c r="ESZ861" s="396"/>
      <c r="ETA861" s="396"/>
      <c r="ETB861" s="396"/>
      <c r="ETC861" s="396"/>
      <c r="ETD861" s="396"/>
      <c r="ETE861" s="396"/>
      <c r="ETF861" s="396"/>
      <c r="ETG861" s="396"/>
      <c r="ETH861" s="396"/>
      <c r="ETI861" s="396"/>
      <c r="ETJ861" s="396"/>
      <c r="ETK861" s="396"/>
      <c r="ETL861" s="396"/>
      <c r="ETM861" s="396"/>
      <c r="ETN861" s="396"/>
      <c r="ETO861" s="396"/>
      <c r="ETP861" s="396"/>
      <c r="ETQ861" s="396"/>
      <c r="ETR861" s="396"/>
      <c r="ETS861" s="396"/>
      <c r="ETT861" s="396"/>
      <c r="ETU861" s="396"/>
      <c r="ETV861" s="396"/>
      <c r="ETW861" s="396"/>
      <c r="ETX861" s="396"/>
      <c r="ETY861" s="396"/>
      <c r="ETZ861" s="396"/>
      <c r="EUA861" s="396"/>
      <c r="EUB861" s="396"/>
      <c r="EUC861" s="396"/>
      <c r="EUD861" s="396"/>
      <c r="EUE861" s="396"/>
      <c r="EUF861" s="396"/>
      <c r="EUG861" s="396"/>
      <c r="EUH861" s="396"/>
      <c r="EUI861" s="396"/>
      <c r="EUJ861" s="396"/>
      <c r="EUK861" s="396"/>
      <c r="EUL861" s="396"/>
      <c r="EUM861" s="396"/>
      <c r="EUN861" s="396"/>
      <c r="EUO861" s="396"/>
      <c r="EUP861" s="396"/>
      <c r="EUQ861" s="396"/>
      <c r="EUR861" s="396"/>
      <c r="EUS861" s="396"/>
      <c r="EUT861" s="396"/>
      <c r="EUU861" s="396"/>
      <c r="EUV861" s="396"/>
      <c r="EUW861" s="396"/>
      <c r="EUX861" s="396"/>
      <c r="EUY861" s="396"/>
      <c r="EUZ861" s="396"/>
      <c r="EVA861" s="396"/>
      <c r="EVB861" s="396"/>
      <c r="EVC861" s="396"/>
      <c r="EVD861" s="396"/>
      <c r="EVE861" s="396"/>
      <c r="EVF861" s="396"/>
      <c r="EVG861" s="396"/>
      <c r="EVH861" s="396"/>
      <c r="EVI861" s="396"/>
      <c r="EVJ861" s="396"/>
      <c r="EVK861" s="396"/>
      <c r="EVL861" s="396"/>
      <c r="EVM861" s="396"/>
      <c r="EVN861" s="396"/>
      <c r="EVO861" s="396"/>
      <c r="EVP861" s="396"/>
      <c r="EVQ861" s="396"/>
      <c r="EVR861" s="396"/>
      <c r="EVS861" s="396"/>
      <c r="EVT861" s="396"/>
      <c r="EVU861" s="396"/>
      <c r="EVV861" s="396"/>
      <c r="EVW861" s="396"/>
      <c r="EVX861" s="396"/>
      <c r="EVY861" s="396"/>
      <c r="EVZ861" s="396"/>
      <c r="EWA861" s="396"/>
      <c r="EWB861" s="396"/>
      <c r="EWC861" s="396"/>
      <c r="EWD861" s="396"/>
      <c r="EWE861" s="396"/>
      <c r="EWF861" s="396"/>
      <c r="EWG861" s="396"/>
      <c r="EWH861" s="396"/>
      <c r="EWI861" s="396"/>
      <c r="EWJ861" s="396"/>
      <c r="EWK861" s="396"/>
      <c r="EWL861" s="396"/>
      <c r="EWM861" s="396"/>
      <c r="EWN861" s="396"/>
      <c r="EWO861" s="396"/>
      <c r="EWP861" s="396"/>
      <c r="EWQ861" s="396"/>
      <c r="EWR861" s="396"/>
      <c r="EWS861" s="396"/>
      <c r="EWT861" s="396"/>
      <c r="EWU861" s="396"/>
      <c r="EWV861" s="396"/>
      <c r="EWW861" s="396"/>
      <c r="EWX861" s="396"/>
      <c r="EWY861" s="396"/>
      <c r="EWZ861" s="396"/>
      <c r="EXA861" s="396"/>
      <c r="EXB861" s="396"/>
      <c r="EXC861" s="396"/>
      <c r="EXD861" s="396"/>
      <c r="EXE861" s="396"/>
      <c r="EXF861" s="396"/>
      <c r="EXG861" s="396"/>
      <c r="EXH861" s="396"/>
      <c r="EXI861" s="396"/>
      <c r="EXJ861" s="396"/>
      <c r="EXK861" s="396"/>
      <c r="EXL861" s="396"/>
      <c r="EXM861" s="396"/>
      <c r="EXN861" s="396"/>
      <c r="EXO861" s="396"/>
      <c r="EXP861" s="396"/>
      <c r="EXQ861" s="396"/>
      <c r="EXR861" s="396"/>
      <c r="EXS861" s="396"/>
      <c r="EXT861" s="396"/>
      <c r="EXU861" s="396"/>
      <c r="EXV861" s="396"/>
      <c r="EXW861" s="396"/>
      <c r="EXX861" s="396"/>
      <c r="EXY861" s="396"/>
      <c r="EXZ861" s="396"/>
      <c r="EYA861" s="396"/>
      <c r="EYB861" s="396"/>
      <c r="EYC861" s="396"/>
      <c r="EYD861" s="396"/>
      <c r="EYE861" s="396"/>
      <c r="EYF861" s="396"/>
      <c r="EYG861" s="396"/>
      <c r="EYH861" s="396"/>
      <c r="EYI861" s="396"/>
      <c r="EYJ861" s="396"/>
      <c r="EYK861" s="396"/>
      <c r="EYL861" s="396"/>
      <c r="EYM861" s="396"/>
      <c r="EYN861" s="396"/>
      <c r="EYO861" s="396"/>
      <c r="EYP861" s="396"/>
      <c r="EYQ861" s="396"/>
      <c r="EYR861" s="396"/>
      <c r="EYS861" s="396"/>
      <c r="EYT861" s="396"/>
      <c r="EYU861" s="396"/>
      <c r="EYV861" s="396"/>
      <c r="EYW861" s="396"/>
      <c r="EYX861" s="396"/>
      <c r="EYY861" s="396"/>
      <c r="EYZ861" s="396"/>
      <c r="EZA861" s="396"/>
      <c r="EZB861" s="396"/>
      <c r="EZC861" s="396"/>
      <c r="EZD861" s="396"/>
      <c r="EZE861" s="396"/>
      <c r="EZF861" s="396"/>
      <c r="EZG861" s="396"/>
      <c r="EZH861" s="396"/>
      <c r="EZI861" s="396"/>
      <c r="EZJ861" s="396"/>
      <c r="EZK861" s="396"/>
      <c r="EZL861" s="396"/>
      <c r="EZM861" s="396"/>
      <c r="EZN861" s="396"/>
      <c r="EZO861" s="396"/>
      <c r="EZP861" s="396"/>
      <c r="EZQ861" s="396"/>
      <c r="EZR861" s="396"/>
      <c r="EZS861" s="396"/>
      <c r="EZT861" s="396"/>
      <c r="EZU861" s="396"/>
      <c r="EZV861" s="396"/>
      <c r="EZW861" s="396"/>
      <c r="EZX861" s="396"/>
      <c r="EZY861" s="396"/>
      <c r="EZZ861" s="396"/>
      <c r="FAA861" s="396"/>
      <c r="FAB861" s="396"/>
      <c r="FAC861" s="396"/>
      <c r="FAD861" s="396"/>
      <c r="FAE861" s="396"/>
      <c r="FAF861" s="396"/>
      <c r="FAG861" s="396"/>
      <c r="FAH861" s="396"/>
      <c r="FAI861" s="396"/>
      <c r="FAJ861" s="396"/>
      <c r="FAK861" s="396"/>
      <c r="FAL861" s="396"/>
      <c r="FAM861" s="396"/>
      <c r="FAN861" s="396"/>
      <c r="FAO861" s="396"/>
      <c r="FAP861" s="396"/>
      <c r="FAQ861" s="396"/>
      <c r="FAR861" s="396"/>
      <c r="FAS861" s="396"/>
      <c r="FAT861" s="396"/>
      <c r="FAU861" s="396"/>
      <c r="FAV861" s="396"/>
      <c r="FAW861" s="396"/>
      <c r="FAX861" s="396"/>
      <c r="FAY861" s="396"/>
      <c r="FAZ861" s="396"/>
      <c r="FBA861" s="396"/>
      <c r="FBB861" s="396"/>
      <c r="FBC861" s="396"/>
      <c r="FBD861" s="396"/>
      <c r="FBE861" s="396"/>
      <c r="FBF861" s="396"/>
      <c r="FBG861" s="396"/>
      <c r="FBH861" s="396"/>
      <c r="FBI861" s="396"/>
      <c r="FBJ861" s="396"/>
      <c r="FBK861" s="396"/>
      <c r="FBL861" s="396"/>
      <c r="FBM861" s="396"/>
      <c r="FBN861" s="396"/>
      <c r="FBO861" s="396"/>
      <c r="FBP861" s="396"/>
      <c r="FBQ861" s="396"/>
      <c r="FBR861" s="396"/>
      <c r="FBS861" s="396"/>
      <c r="FBT861" s="396"/>
      <c r="FBU861" s="396"/>
      <c r="FBV861" s="396"/>
      <c r="FBW861" s="396"/>
      <c r="FBX861" s="396"/>
      <c r="FBY861" s="396"/>
      <c r="FBZ861" s="396"/>
      <c r="FCA861" s="396"/>
      <c r="FCB861" s="396"/>
      <c r="FCC861" s="396"/>
      <c r="FCD861" s="396"/>
      <c r="FCE861" s="396"/>
      <c r="FCF861" s="396"/>
      <c r="FCG861" s="396"/>
      <c r="FCH861" s="396"/>
      <c r="FCI861" s="396"/>
      <c r="FCJ861" s="396"/>
      <c r="FCK861" s="396"/>
      <c r="FCL861" s="396"/>
      <c r="FCM861" s="396"/>
      <c r="FCN861" s="396"/>
      <c r="FCO861" s="396"/>
      <c r="FCP861" s="396"/>
      <c r="FCQ861" s="396"/>
      <c r="FCR861" s="396"/>
      <c r="FCS861" s="396"/>
      <c r="FCT861" s="396"/>
      <c r="FCU861" s="396"/>
      <c r="FCV861" s="396"/>
      <c r="FCW861" s="396"/>
      <c r="FCX861" s="396"/>
      <c r="FCY861" s="396"/>
      <c r="FCZ861" s="396"/>
      <c r="FDA861" s="396"/>
      <c r="FDB861" s="396"/>
      <c r="FDC861" s="396"/>
      <c r="FDD861" s="396"/>
      <c r="FDE861" s="396"/>
      <c r="FDF861" s="396"/>
      <c r="FDG861" s="396"/>
      <c r="FDH861" s="396"/>
      <c r="FDI861" s="396"/>
      <c r="FDJ861" s="396"/>
      <c r="FDK861" s="396"/>
      <c r="FDL861" s="396"/>
      <c r="FDM861" s="396"/>
      <c r="FDN861" s="396"/>
      <c r="FDO861" s="396"/>
      <c r="FDP861" s="396"/>
      <c r="FDQ861" s="396"/>
      <c r="FDR861" s="396"/>
      <c r="FDS861" s="396"/>
      <c r="FDT861" s="396"/>
      <c r="FDU861" s="396"/>
      <c r="FDV861" s="396"/>
      <c r="FDW861" s="396"/>
      <c r="FDX861" s="396"/>
      <c r="FDY861" s="396"/>
      <c r="FDZ861" s="396"/>
      <c r="FEA861" s="396"/>
      <c r="FEB861" s="396"/>
      <c r="FEC861" s="396"/>
      <c r="FED861" s="396"/>
      <c r="FEE861" s="396"/>
      <c r="FEF861" s="396"/>
      <c r="FEG861" s="396"/>
      <c r="FEH861" s="396"/>
      <c r="FEI861" s="396"/>
      <c r="FEJ861" s="396"/>
      <c r="FEK861" s="396"/>
      <c r="FEL861" s="396"/>
      <c r="FEM861" s="396"/>
      <c r="FEN861" s="396"/>
      <c r="FEO861" s="396"/>
      <c r="FEP861" s="396"/>
      <c r="FEQ861" s="396"/>
      <c r="FER861" s="396"/>
      <c r="FES861" s="396"/>
      <c r="FET861" s="396"/>
      <c r="FEU861" s="396"/>
      <c r="FEV861" s="396"/>
      <c r="FEW861" s="396"/>
      <c r="FEX861" s="396"/>
      <c r="FEY861" s="396"/>
      <c r="FEZ861" s="396"/>
      <c r="FFA861" s="396"/>
      <c r="FFB861" s="396"/>
      <c r="FFC861" s="396"/>
      <c r="FFD861" s="396"/>
      <c r="FFE861" s="396"/>
      <c r="FFF861" s="396"/>
      <c r="FFG861" s="396"/>
      <c r="FFH861" s="396"/>
      <c r="FFI861" s="396"/>
      <c r="FFJ861" s="396"/>
      <c r="FFK861" s="396"/>
      <c r="FFL861" s="396"/>
      <c r="FFM861" s="396"/>
      <c r="FFN861" s="396"/>
      <c r="FFO861" s="396"/>
      <c r="FFP861" s="396"/>
      <c r="FFQ861" s="396"/>
      <c r="FFR861" s="396"/>
      <c r="FFS861" s="396"/>
      <c r="FFT861" s="396"/>
      <c r="FFU861" s="396"/>
      <c r="FFV861" s="396"/>
      <c r="FFW861" s="396"/>
      <c r="FFX861" s="396"/>
      <c r="FFY861" s="396"/>
      <c r="FFZ861" s="396"/>
      <c r="FGA861" s="396"/>
      <c r="FGB861" s="396"/>
      <c r="FGC861" s="396"/>
      <c r="FGD861" s="396"/>
      <c r="FGE861" s="396"/>
      <c r="FGF861" s="396"/>
      <c r="FGG861" s="396"/>
      <c r="FGH861" s="396"/>
      <c r="FGI861" s="396"/>
      <c r="FGJ861" s="396"/>
      <c r="FGK861" s="396"/>
      <c r="FGL861" s="396"/>
      <c r="FGM861" s="396"/>
      <c r="FGN861" s="396"/>
      <c r="FGO861" s="396"/>
      <c r="FGP861" s="396"/>
      <c r="FGQ861" s="396"/>
      <c r="FGR861" s="396"/>
      <c r="FGS861" s="396"/>
      <c r="FGT861" s="396"/>
      <c r="FGU861" s="396"/>
      <c r="FGV861" s="396"/>
      <c r="FGW861" s="396"/>
      <c r="FGX861" s="396"/>
      <c r="FGY861" s="396"/>
      <c r="FGZ861" s="396"/>
      <c r="FHA861" s="396"/>
      <c r="FHB861" s="396"/>
      <c r="FHC861" s="396"/>
      <c r="FHD861" s="396"/>
      <c r="FHE861" s="396"/>
      <c r="FHF861" s="396"/>
      <c r="FHG861" s="396"/>
      <c r="FHH861" s="396"/>
      <c r="FHI861" s="396"/>
      <c r="FHJ861" s="396"/>
      <c r="FHK861" s="396"/>
      <c r="FHL861" s="396"/>
      <c r="FHM861" s="396"/>
      <c r="FHN861" s="396"/>
      <c r="FHO861" s="396"/>
      <c r="FHP861" s="396"/>
      <c r="FHQ861" s="396"/>
      <c r="FHR861" s="396"/>
      <c r="FHS861" s="396"/>
      <c r="FHT861" s="396"/>
      <c r="FHU861" s="396"/>
      <c r="FHV861" s="396"/>
      <c r="FHW861" s="396"/>
      <c r="FHX861" s="396"/>
      <c r="FHY861" s="396"/>
      <c r="FHZ861" s="396"/>
      <c r="FIA861" s="396"/>
      <c r="FIB861" s="396"/>
      <c r="FIC861" s="396"/>
      <c r="FID861" s="396"/>
      <c r="FIE861" s="396"/>
      <c r="FIF861" s="396"/>
      <c r="FIG861" s="396"/>
      <c r="FIH861" s="396"/>
      <c r="FII861" s="396"/>
      <c r="FIJ861" s="396"/>
      <c r="FIK861" s="396"/>
      <c r="FIL861" s="396"/>
      <c r="FIM861" s="396"/>
      <c r="FIN861" s="396"/>
      <c r="FIO861" s="396"/>
      <c r="FIP861" s="396"/>
      <c r="FIQ861" s="396"/>
      <c r="FIR861" s="396"/>
      <c r="FIS861" s="396"/>
      <c r="FIT861" s="396"/>
      <c r="FIU861" s="396"/>
      <c r="FIV861" s="396"/>
      <c r="FIW861" s="396"/>
      <c r="FIX861" s="396"/>
      <c r="FIY861" s="396"/>
      <c r="FIZ861" s="396"/>
      <c r="FJA861" s="396"/>
      <c r="FJB861" s="396"/>
      <c r="FJC861" s="396"/>
      <c r="FJD861" s="396"/>
      <c r="FJE861" s="396"/>
      <c r="FJF861" s="396"/>
      <c r="FJG861" s="396"/>
      <c r="FJH861" s="396"/>
      <c r="FJI861" s="396"/>
      <c r="FJJ861" s="396"/>
      <c r="FJK861" s="396"/>
      <c r="FJL861" s="396"/>
      <c r="FJM861" s="396"/>
      <c r="FJN861" s="396"/>
      <c r="FJO861" s="396"/>
      <c r="FJP861" s="396"/>
      <c r="FJQ861" s="396"/>
      <c r="FJR861" s="396"/>
      <c r="FJS861" s="396"/>
      <c r="FJT861" s="396"/>
      <c r="FJU861" s="396"/>
      <c r="FJV861" s="396"/>
      <c r="FJW861" s="396"/>
      <c r="FJX861" s="396"/>
      <c r="FJY861" s="396"/>
      <c r="FJZ861" s="396"/>
      <c r="FKA861" s="396"/>
      <c r="FKB861" s="396"/>
      <c r="FKC861" s="396"/>
      <c r="FKD861" s="396"/>
      <c r="FKE861" s="396"/>
      <c r="FKF861" s="396"/>
      <c r="FKG861" s="396"/>
      <c r="FKH861" s="396"/>
      <c r="FKI861" s="396"/>
      <c r="FKJ861" s="396"/>
      <c r="FKK861" s="396"/>
      <c r="FKL861" s="396"/>
      <c r="FKM861" s="396"/>
      <c r="FKN861" s="396"/>
      <c r="FKO861" s="396"/>
      <c r="FKP861" s="396"/>
      <c r="FKQ861" s="396"/>
      <c r="FKR861" s="396"/>
      <c r="FKS861" s="396"/>
      <c r="FKT861" s="396"/>
      <c r="FKU861" s="396"/>
      <c r="FKV861" s="396"/>
      <c r="FKW861" s="396"/>
      <c r="FKX861" s="396"/>
      <c r="FKY861" s="396"/>
      <c r="FKZ861" s="396"/>
      <c r="FLA861" s="396"/>
      <c r="FLB861" s="396"/>
      <c r="FLC861" s="396"/>
      <c r="FLD861" s="396"/>
      <c r="FLE861" s="396"/>
      <c r="FLF861" s="396"/>
      <c r="FLG861" s="396"/>
      <c r="FLH861" s="396"/>
      <c r="FLI861" s="396"/>
      <c r="FLJ861" s="396"/>
      <c r="FLK861" s="396"/>
      <c r="FLL861" s="396"/>
      <c r="FLM861" s="396"/>
      <c r="FLN861" s="396"/>
      <c r="FLO861" s="396"/>
      <c r="FLP861" s="396"/>
      <c r="FLQ861" s="396"/>
      <c r="FLR861" s="396"/>
      <c r="FLS861" s="396"/>
      <c r="FLT861" s="396"/>
      <c r="FLU861" s="396"/>
      <c r="FLV861" s="396"/>
      <c r="FLW861" s="396"/>
      <c r="FLX861" s="396"/>
      <c r="FLY861" s="396"/>
      <c r="FLZ861" s="396"/>
      <c r="FMA861" s="396"/>
      <c r="FMB861" s="396"/>
      <c r="FMC861" s="396"/>
      <c r="FMD861" s="396"/>
      <c r="FME861" s="396"/>
      <c r="FMF861" s="396"/>
      <c r="FMG861" s="396"/>
      <c r="FMH861" s="396"/>
      <c r="FMI861" s="396"/>
      <c r="FMJ861" s="396"/>
      <c r="FMK861" s="396"/>
      <c r="FML861" s="396"/>
      <c r="FMM861" s="396"/>
      <c r="FMN861" s="396"/>
      <c r="FMO861" s="396"/>
      <c r="FMP861" s="396"/>
      <c r="FMQ861" s="396"/>
      <c r="FMR861" s="396"/>
      <c r="FMS861" s="396"/>
      <c r="FMT861" s="396"/>
      <c r="FMU861" s="396"/>
      <c r="FMV861" s="396"/>
      <c r="FMW861" s="396"/>
      <c r="FMX861" s="396"/>
      <c r="FMY861" s="396"/>
      <c r="FMZ861" s="396"/>
      <c r="FNA861" s="396"/>
      <c r="FNB861" s="396"/>
      <c r="FNC861" s="396"/>
      <c r="FND861" s="396"/>
      <c r="FNE861" s="396"/>
      <c r="FNF861" s="396"/>
      <c r="FNG861" s="396"/>
      <c r="FNH861" s="396"/>
      <c r="FNI861" s="396"/>
      <c r="FNJ861" s="396"/>
      <c r="FNK861" s="396"/>
      <c r="FNL861" s="396"/>
      <c r="FNM861" s="396"/>
      <c r="FNN861" s="396"/>
      <c r="FNO861" s="396"/>
      <c r="FNP861" s="396"/>
      <c r="FNQ861" s="396"/>
      <c r="FNR861" s="396"/>
      <c r="FNS861" s="396"/>
      <c r="FNT861" s="396"/>
      <c r="FNU861" s="396"/>
      <c r="FNV861" s="396"/>
      <c r="FNW861" s="396"/>
      <c r="FNX861" s="396"/>
      <c r="FNY861" s="396"/>
      <c r="FNZ861" s="396"/>
      <c r="FOA861" s="396"/>
      <c r="FOB861" s="396"/>
      <c r="FOC861" s="396"/>
      <c r="FOD861" s="396"/>
      <c r="FOE861" s="396"/>
      <c r="FOF861" s="396"/>
      <c r="FOG861" s="396"/>
      <c r="FOH861" s="396"/>
      <c r="FOI861" s="396"/>
      <c r="FOJ861" s="396"/>
      <c r="FOK861" s="396"/>
      <c r="FOL861" s="396"/>
      <c r="FOM861" s="396"/>
      <c r="FON861" s="396"/>
      <c r="FOO861" s="396"/>
      <c r="FOP861" s="396"/>
      <c r="FOQ861" s="396"/>
      <c r="FOR861" s="396"/>
      <c r="FOS861" s="396"/>
      <c r="FOT861" s="396"/>
      <c r="FOU861" s="396"/>
      <c r="FOV861" s="396"/>
      <c r="FOW861" s="396"/>
      <c r="FOX861" s="396"/>
      <c r="FOY861" s="396"/>
      <c r="FOZ861" s="396"/>
      <c r="FPA861" s="396"/>
      <c r="FPB861" s="396"/>
      <c r="FPC861" s="396"/>
      <c r="FPD861" s="396"/>
      <c r="FPE861" s="396"/>
      <c r="FPF861" s="396"/>
      <c r="FPG861" s="396"/>
      <c r="FPH861" s="396"/>
      <c r="FPI861" s="396"/>
      <c r="FPJ861" s="396"/>
      <c r="FPK861" s="396"/>
      <c r="FPL861" s="396"/>
      <c r="FPM861" s="396"/>
      <c r="FPN861" s="396"/>
      <c r="FPO861" s="396"/>
      <c r="FPP861" s="396"/>
      <c r="FPQ861" s="396"/>
      <c r="FPR861" s="396"/>
      <c r="FPS861" s="396"/>
      <c r="FPT861" s="396"/>
      <c r="FPU861" s="396"/>
      <c r="FPV861" s="396"/>
      <c r="FPW861" s="396"/>
      <c r="FPX861" s="396"/>
      <c r="FPY861" s="396"/>
      <c r="FPZ861" s="396"/>
      <c r="FQA861" s="396"/>
      <c r="FQB861" s="396"/>
      <c r="FQC861" s="396"/>
      <c r="FQD861" s="396"/>
      <c r="FQE861" s="396"/>
      <c r="FQF861" s="396"/>
      <c r="FQG861" s="396"/>
      <c r="FQH861" s="396"/>
      <c r="FQI861" s="396"/>
      <c r="FQJ861" s="396"/>
      <c r="FQK861" s="396"/>
      <c r="FQL861" s="396"/>
      <c r="FQM861" s="396"/>
      <c r="FQN861" s="396"/>
      <c r="FQO861" s="396"/>
      <c r="FQP861" s="396"/>
      <c r="FQQ861" s="396"/>
      <c r="FQR861" s="396"/>
      <c r="FQS861" s="396"/>
      <c r="FQT861" s="396"/>
      <c r="FQU861" s="396"/>
      <c r="FQV861" s="396"/>
      <c r="FQW861" s="396"/>
      <c r="FQX861" s="396"/>
      <c r="FQY861" s="396"/>
      <c r="FQZ861" s="396"/>
      <c r="FRA861" s="396"/>
      <c r="FRB861" s="396"/>
      <c r="FRC861" s="396"/>
      <c r="FRD861" s="396"/>
      <c r="FRE861" s="396"/>
      <c r="FRF861" s="396"/>
      <c r="FRG861" s="396"/>
      <c r="FRH861" s="396"/>
      <c r="FRI861" s="396"/>
      <c r="FRJ861" s="396"/>
      <c r="FRK861" s="396"/>
      <c r="FRL861" s="396"/>
      <c r="FRM861" s="396"/>
      <c r="FRN861" s="396"/>
      <c r="FRO861" s="396"/>
      <c r="FRP861" s="396"/>
      <c r="FRQ861" s="396"/>
      <c r="FRR861" s="396"/>
      <c r="FRS861" s="396"/>
      <c r="FRT861" s="396"/>
      <c r="FRU861" s="396"/>
      <c r="FRV861" s="396"/>
      <c r="FRW861" s="396"/>
      <c r="FRX861" s="396"/>
      <c r="FRY861" s="396"/>
      <c r="FRZ861" s="396"/>
      <c r="FSA861" s="396"/>
      <c r="FSB861" s="396"/>
      <c r="FSC861" s="396"/>
      <c r="FSD861" s="396"/>
      <c r="FSE861" s="396"/>
      <c r="FSF861" s="396"/>
      <c r="FSG861" s="396"/>
      <c r="FSH861" s="396"/>
      <c r="FSI861" s="396"/>
      <c r="FSJ861" s="396"/>
      <c r="FSK861" s="396"/>
      <c r="FSL861" s="396"/>
      <c r="FSM861" s="396"/>
      <c r="FSN861" s="396"/>
      <c r="FSO861" s="396"/>
      <c r="FSP861" s="396"/>
      <c r="FSQ861" s="396"/>
      <c r="FSR861" s="396"/>
      <c r="FSS861" s="396"/>
      <c r="FST861" s="396"/>
      <c r="FSU861" s="396"/>
      <c r="FSV861" s="396"/>
      <c r="FSW861" s="396"/>
      <c r="FSX861" s="396"/>
      <c r="FSY861" s="396"/>
      <c r="FSZ861" s="396"/>
      <c r="FTA861" s="396"/>
      <c r="FTB861" s="396"/>
      <c r="FTC861" s="396"/>
      <c r="FTD861" s="396"/>
      <c r="FTE861" s="396"/>
      <c r="FTF861" s="396"/>
      <c r="FTG861" s="396"/>
      <c r="FTH861" s="396"/>
      <c r="FTI861" s="396"/>
      <c r="FTJ861" s="396"/>
      <c r="FTK861" s="396"/>
      <c r="FTL861" s="396"/>
      <c r="FTM861" s="396"/>
      <c r="FTN861" s="396"/>
      <c r="FTO861" s="396"/>
      <c r="FTP861" s="396"/>
      <c r="FTQ861" s="396"/>
      <c r="FTR861" s="396"/>
      <c r="FTS861" s="396"/>
      <c r="FTT861" s="396"/>
      <c r="FTU861" s="396"/>
      <c r="FTV861" s="396"/>
      <c r="FTW861" s="396"/>
      <c r="FTX861" s="396"/>
      <c r="FTY861" s="396"/>
      <c r="FTZ861" s="396"/>
      <c r="FUA861" s="396"/>
      <c r="FUB861" s="396"/>
      <c r="FUC861" s="396"/>
      <c r="FUD861" s="396"/>
      <c r="FUE861" s="396"/>
      <c r="FUF861" s="396"/>
      <c r="FUG861" s="396"/>
      <c r="FUH861" s="396"/>
      <c r="FUI861" s="396"/>
      <c r="FUJ861" s="396"/>
      <c r="FUK861" s="396"/>
      <c r="FUL861" s="396"/>
      <c r="FUM861" s="396"/>
      <c r="FUN861" s="396"/>
      <c r="FUO861" s="396"/>
      <c r="FUP861" s="396"/>
      <c r="FUQ861" s="396"/>
      <c r="FUR861" s="396"/>
      <c r="FUS861" s="396"/>
      <c r="FUT861" s="396"/>
      <c r="FUU861" s="396"/>
      <c r="FUV861" s="396"/>
      <c r="FUW861" s="396"/>
      <c r="FUX861" s="396"/>
      <c r="FUY861" s="396"/>
      <c r="FUZ861" s="396"/>
      <c r="FVA861" s="396"/>
      <c r="FVB861" s="396"/>
      <c r="FVC861" s="396"/>
      <c r="FVD861" s="396"/>
      <c r="FVE861" s="396"/>
      <c r="FVF861" s="396"/>
      <c r="FVG861" s="396"/>
      <c r="FVH861" s="396"/>
      <c r="FVI861" s="396"/>
      <c r="FVJ861" s="396"/>
      <c r="FVK861" s="396"/>
      <c r="FVL861" s="396"/>
      <c r="FVM861" s="396"/>
      <c r="FVN861" s="396"/>
      <c r="FVO861" s="396"/>
      <c r="FVP861" s="396"/>
      <c r="FVQ861" s="396"/>
      <c r="FVR861" s="396"/>
      <c r="FVS861" s="396"/>
      <c r="FVT861" s="396"/>
      <c r="FVU861" s="396"/>
      <c r="FVV861" s="396"/>
      <c r="FVW861" s="396"/>
      <c r="FVX861" s="396"/>
      <c r="FVY861" s="396"/>
      <c r="FVZ861" s="396"/>
      <c r="FWA861" s="396"/>
      <c r="FWB861" s="396"/>
      <c r="FWC861" s="396"/>
      <c r="FWD861" s="396"/>
      <c r="FWE861" s="396"/>
      <c r="FWF861" s="396"/>
      <c r="FWG861" s="396"/>
      <c r="FWH861" s="396"/>
      <c r="FWI861" s="396"/>
      <c r="FWJ861" s="396"/>
      <c r="FWK861" s="396"/>
      <c r="FWL861" s="396"/>
      <c r="FWM861" s="396"/>
      <c r="FWN861" s="396"/>
      <c r="FWO861" s="396"/>
      <c r="FWP861" s="396"/>
      <c r="FWQ861" s="396"/>
      <c r="FWR861" s="396"/>
      <c r="FWS861" s="396"/>
      <c r="FWT861" s="396"/>
      <c r="FWU861" s="396"/>
      <c r="FWV861" s="396"/>
      <c r="FWW861" s="396"/>
      <c r="FWX861" s="396"/>
      <c r="FWY861" s="396"/>
      <c r="FWZ861" s="396"/>
      <c r="FXA861" s="396"/>
      <c r="FXB861" s="396"/>
      <c r="FXC861" s="396"/>
      <c r="FXD861" s="396"/>
      <c r="FXE861" s="396"/>
      <c r="FXF861" s="396"/>
      <c r="FXG861" s="396"/>
      <c r="FXH861" s="396"/>
      <c r="FXI861" s="396"/>
      <c r="FXJ861" s="396"/>
      <c r="FXK861" s="396"/>
      <c r="FXL861" s="396"/>
      <c r="FXM861" s="396"/>
      <c r="FXN861" s="396"/>
      <c r="FXO861" s="396"/>
      <c r="FXP861" s="396"/>
      <c r="FXQ861" s="396"/>
      <c r="FXR861" s="396"/>
      <c r="FXS861" s="396"/>
      <c r="FXT861" s="396"/>
      <c r="FXU861" s="396"/>
      <c r="FXV861" s="396"/>
      <c r="FXW861" s="396"/>
      <c r="FXX861" s="396"/>
      <c r="FXY861" s="396"/>
      <c r="FXZ861" s="396"/>
      <c r="FYA861" s="396"/>
      <c r="FYB861" s="396"/>
      <c r="FYC861" s="396"/>
      <c r="FYD861" s="396"/>
      <c r="FYE861" s="396"/>
      <c r="FYF861" s="396"/>
      <c r="FYG861" s="396"/>
      <c r="FYH861" s="396"/>
      <c r="FYI861" s="396"/>
      <c r="FYJ861" s="396"/>
      <c r="FYK861" s="396"/>
      <c r="FYL861" s="396"/>
      <c r="FYM861" s="396"/>
      <c r="FYN861" s="396"/>
      <c r="FYO861" s="396"/>
      <c r="FYP861" s="396"/>
      <c r="FYQ861" s="396"/>
      <c r="FYR861" s="396"/>
      <c r="FYS861" s="396"/>
      <c r="FYT861" s="396"/>
      <c r="FYU861" s="396"/>
      <c r="FYV861" s="396"/>
      <c r="FYW861" s="396"/>
      <c r="FYX861" s="396"/>
      <c r="FYY861" s="396"/>
      <c r="FYZ861" s="396"/>
      <c r="FZA861" s="396"/>
      <c r="FZB861" s="396"/>
      <c r="FZC861" s="396"/>
      <c r="FZD861" s="396"/>
      <c r="FZE861" s="396"/>
      <c r="FZF861" s="396"/>
      <c r="FZG861" s="396"/>
      <c r="FZH861" s="396"/>
      <c r="FZI861" s="396"/>
      <c r="FZJ861" s="396"/>
      <c r="FZK861" s="396"/>
      <c r="FZL861" s="396"/>
      <c r="FZM861" s="396"/>
      <c r="FZN861" s="396"/>
      <c r="FZO861" s="396"/>
      <c r="FZP861" s="396"/>
      <c r="FZQ861" s="396"/>
      <c r="FZR861" s="396"/>
      <c r="FZS861" s="396"/>
      <c r="FZT861" s="396"/>
      <c r="FZU861" s="396"/>
      <c r="FZV861" s="396"/>
      <c r="FZW861" s="396"/>
      <c r="FZX861" s="396"/>
      <c r="FZY861" s="396"/>
      <c r="FZZ861" s="396"/>
      <c r="GAA861" s="396"/>
      <c r="GAB861" s="396"/>
      <c r="GAC861" s="396"/>
      <c r="GAD861" s="396"/>
      <c r="GAE861" s="396"/>
      <c r="GAF861" s="396"/>
      <c r="GAG861" s="396"/>
      <c r="GAH861" s="396"/>
      <c r="GAI861" s="396"/>
      <c r="GAJ861" s="396"/>
      <c r="GAK861" s="396"/>
      <c r="GAL861" s="396"/>
      <c r="GAM861" s="396"/>
      <c r="GAN861" s="396"/>
      <c r="GAO861" s="396"/>
      <c r="GAP861" s="396"/>
      <c r="GAQ861" s="396"/>
      <c r="GAR861" s="396"/>
      <c r="GAS861" s="396"/>
      <c r="GAT861" s="396"/>
      <c r="GAU861" s="396"/>
      <c r="GAV861" s="396"/>
      <c r="GAW861" s="396"/>
      <c r="GAX861" s="396"/>
      <c r="GAY861" s="396"/>
      <c r="GAZ861" s="396"/>
      <c r="GBA861" s="396"/>
      <c r="GBB861" s="396"/>
      <c r="GBC861" s="396"/>
      <c r="GBD861" s="396"/>
      <c r="GBE861" s="396"/>
      <c r="GBF861" s="396"/>
      <c r="GBG861" s="396"/>
      <c r="GBH861" s="396"/>
      <c r="GBI861" s="396"/>
      <c r="GBJ861" s="396"/>
      <c r="GBK861" s="396"/>
      <c r="GBL861" s="396"/>
      <c r="GBM861" s="396"/>
      <c r="GBN861" s="396"/>
      <c r="GBO861" s="396"/>
      <c r="GBP861" s="396"/>
      <c r="GBQ861" s="396"/>
      <c r="GBR861" s="396"/>
      <c r="GBS861" s="396"/>
      <c r="GBT861" s="396"/>
      <c r="GBU861" s="396"/>
      <c r="GBV861" s="396"/>
      <c r="GBW861" s="396"/>
      <c r="GBX861" s="396"/>
      <c r="GBY861" s="396"/>
      <c r="GBZ861" s="396"/>
      <c r="GCA861" s="396"/>
      <c r="GCB861" s="396"/>
      <c r="GCC861" s="396"/>
      <c r="GCD861" s="396"/>
      <c r="GCE861" s="396"/>
      <c r="GCF861" s="396"/>
      <c r="GCG861" s="396"/>
      <c r="GCH861" s="396"/>
      <c r="GCI861" s="396"/>
      <c r="GCJ861" s="396"/>
      <c r="GCK861" s="396"/>
      <c r="GCL861" s="396"/>
      <c r="GCM861" s="396"/>
      <c r="GCN861" s="396"/>
      <c r="GCO861" s="396"/>
      <c r="GCP861" s="396"/>
      <c r="GCQ861" s="396"/>
      <c r="GCR861" s="396"/>
      <c r="GCS861" s="396"/>
      <c r="GCT861" s="396"/>
      <c r="GCU861" s="396"/>
      <c r="GCV861" s="396"/>
      <c r="GCW861" s="396"/>
      <c r="GCX861" s="396"/>
      <c r="GCY861" s="396"/>
      <c r="GCZ861" s="396"/>
      <c r="GDA861" s="396"/>
      <c r="GDB861" s="396"/>
      <c r="GDC861" s="396"/>
      <c r="GDD861" s="396"/>
      <c r="GDE861" s="396"/>
      <c r="GDF861" s="396"/>
      <c r="GDG861" s="396"/>
      <c r="GDH861" s="396"/>
      <c r="GDI861" s="396"/>
      <c r="GDJ861" s="396"/>
      <c r="GDK861" s="396"/>
      <c r="GDL861" s="396"/>
      <c r="GDM861" s="396"/>
      <c r="GDN861" s="396"/>
      <c r="GDO861" s="396"/>
      <c r="GDP861" s="396"/>
      <c r="GDQ861" s="396"/>
      <c r="GDR861" s="396"/>
      <c r="GDS861" s="396"/>
      <c r="GDT861" s="396"/>
      <c r="GDU861" s="396"/>
      <c r="GDV861" s="396"/>
      <c r="GDW861" s="396"/>
      <c r="GDX861" s="396"/>
      <c r="GDY861" s="396"/>
      <c r="GDZ861" s="396"/>
      <c r="GEA861" s="396"/>
      <c r="GEB861" s="396"/>
      <c r="GEC861" s="396"/>
      <c r="GED861" s="396"/>
      <c r="GEE861" s="396"/>
      <c r="GEF861" s="396"/>
      <c r="GEG861" s="396"/>
      <c r="GEH861" s="396"/>
      <c r="GEI861" s="396"/>
      <c r="GEJ861" s="396"/>
      <c r="GEK861" s="396"/>
      <c r="GEL861" s="396"/>
      <c r="GEM861" s="396"/>
      <c r="GEN861" s="396"/>
      <c r="GEO861" s="396"/>
      <c r="GEP861" s="396"/>
      <c r="GEQ861" s="396"/>
      <c r="GER861" s="396"/>
      <c r="GES861" s="396"/>
      <c r="GET861" s="396"/>
      <c r="GEU861" s="396"/>
      <c r="GEV861" s="396"/>
      <c r="GEW861" s="396"/>
      <c r="GEX861" s="396"/>
      <c r="GEY861" s="396"/>
      <c r="GEZ861" s="396"/>
      <c r="GFA861" s="396"/>
      <c r="GFB861" s="396"/>
      <c r="GFC861" s="396"/>
      <c r="GFD861" s="396"/>
      <c r="GFE861" s="396"/>
      <c r="GFF861" s="396"/>
      <c r="GFG861" s="396"/>
      <c r="GFH861" s="396"/>
      <c r="GFI861" s="396"/>
      <c r="GFJ861" s="396"/>
      <c r="GFK861" s="396"/>
      <c r="GFL861" s="396"/>
      <c r="GFM861" s="396"/>
      <c r="GFN861" s="396"/>
      <c r="GFO861" s="396"/>
      <c r="GFP861" s="396"/>
      <c r="GFQ861" s="396"/>
      <c r="GFR861" s="396"/>
      <c r="GFS861" s="396"/>
      <c r="GFT861" s="396"/>
      <c r="GFU861" s="396"/>
      <c r="GFV861" s="396"/>
      <c r="GFW861" s="396"/>
      <c r="GFX861" s="396"/>
      <c r="GFY861" s="396"/>
      <c r="GFZ861" s="396"/>
      <c r="GGA861" s="396"/>
      <c r="GGB861" s="396"/>
      <c r="GGC861" s="396"/>
      <c r="GGD861" s="396"/>
      <c r="GGE861" s="396"/>
      <c r="GGF861" s="396"/>
      <c r="GGG861" s="396"/>
      <c r="GGH861" s="396"/>
      <c r="GGI861" s="396"/>
      <c r="GGJ861" s="396"/>
      <c r="GGK861" s="396"/>
      <c r="GGL861" s="396"/>
      <c r="GGM861" s="396"/>
      <c r="GGN861" s="396"/>
      <c r="GGO861" s="396"/>
      <c r="GGP861" s="396"/>
      <c r="GGQ861" s="396"/>
      <c r="GGR861" s="396"/>
      <c r="GGS861" s="396"/>
      <c r="GGT861" s="396"/>
      <c r="GGU861" s="396"/>
      <c r="GGV861" s="396"/>
      <c r="GGW861" s="396"/>
      <c r="GGX861" s="396"/>
      <c r="GGY861" s="396"/>
      <c r="GGZ861" s="396"/>
      <c r="GHA861" s="396"/>
      <c r="GHB861" s="396"/>
      <c r="GHC861" s="396"/>
      <c r="GHD861" s="396"/>
      <c r="GHE861" s="396"/>
      <c r="GHF861" s="396"/>
      <c r="GHG861" s="396"/>
      <c r="GHH861" s="396"/>
      <c r="GHI861" s="396"/>
      <c r="GHJ861" s="396"/>
      <c r="GHK861" s="396"/>
      <c r="GHL861" s="396"/>
      <c r="GHM861" s="396"/>
      <c r="GHN861" s="396"/>
      <c r="GHO861" s="396"/>
      <c r="GHP861" s="396"/>
      <c r="GHQ861" s="396"/>
      <c r="GHR861" s="396"/>
      <c r="GHS861" s="396"/>
      <c r="GHT861" s="396"/>
      <c r="GHU861" s="396"/>
      <c r="GHV861" s="396"/>
      <c r="GHW861" s="396"/>
      <c r="GHX861" s="396"/>
      <c r="GHY861" s="396"/>
      <c r="GHZ861" s="396"/>
      <c r="GIA861" s="396"/>
      <c r="GIB861" s="396"/>
      <c r="GIC861" s="396"/>
      <c r="GID861" s="396"/>
      <c r="GIE861" s="396"/>
      <c r="GIF861" s="396"/>
      <c r="GIG861" s="396"/>
      <c r="GIH861" s="396"/>
      <c r="GII861" s="396"/>
      <c r="GIJ861" s="396"/>
      <c r="GIK861" s="396"/>
      <c r="GIL861" s="396"/>
      <c r="GIM861" s="396"/>
      <c r="GIN861" s="396"/>
      <c r="GIO861" s="396"/>
      <c r="GIP861" s="396"/>
      <c r="GIQ861" s="396"/>
      <c r="GIR861" s="396"/>
      <c r="GIS861" s="396"/>
      <c r="GIT861" s="396"/>
      <c r="GIU861" s="396"/>
      <c r="GIV861" s="396"/>
      <c r="GIW861" s="396"/>
      <c r="GIX861" s="396"/>
      <c r="GIY861" s="396"/>
      <c r="GIZ861" s="396"/>
      <c r="GJA861" s="396"/>
      <c r="GJB861" s="396"/>
      <c r="GJC861" s="396"/>
      <c r="GJD861" s="396"/>
      <c r="GJE861" s="396"/>
      <c r="GJF861" s="396"/>
      <c r="GJG861" s="396"/>
      <c r="GJH861" s="396"/>
      <c r="GJI861" s="396"/>
      <c r="GJJ861" s="396"/>
      <c r="GJK861" s="396"/>
      <c r="GJL861" s="396"/>
      <c r="GJM861" s="396"/>
      <c r="GJN861" s="396"/>
      <c r="GJO861" s="396"/>
      <c r="GJP861" s="396"/>
      <c r="GJQ861" s="396"/>
      <c r="GJR861" s="396"/>
      <c r="GJS861" s="396"/>
      <c r="GJT861" s="396"/>
      <c r="GJU861" s="396"/>
      <c r="GJV861" s="396"/>
      <c r="GJW861" s="396"/>
      <c r="GJX861" s="396"/>
      <c r="GJY861" s="396"/>
      <c r="GJZ861" s="396"/>
      <c r="GKA861" s="396"/>
      <c r="GKB861" s="396"/>
      <c r="GKC861" s="396"/>
      <c r="GKD861" s="396"/>
      <c r="GKE861" s="396"/>
      <c r="GKF861" s="396"/>
      <c r="GKG861" s="396"/>
      <c r="GKH861" s="396"/>
      <c r="GKI861" s="396"/>
      <c r="GKJ861" s="396"/>
      <c r="GKK861" s="396"/>
      <c r="GKL861" s="396"/>
      <c r="GKM861" s="396"/>
      <c r="GKN861" s="396"/>
      <c r="GKO861" s="396"/>
      <c r="GKP861" s="396"/>
      <c r="GKQ861" s="396"/>
      <c r="GKR861" s="396"/>
      <c r="GKS861" s="396"/>
      <c r="GKT861" s="396"/>
      <c r="GKU861" s="396"/>
      <c r="GKV861" s="396"/>
      <c r="GKW861" s="396"/>
      <c r="GKX861" s="396"/>
      <c r="GKY861" s="396"/>
      <c r="GKZ861" s="396"/>
      <c r="GLA861" s="396"/>
      <c r="GLB861" s="396"/>
      <c r="GLC861" s="396"/>
      <c r="GLD861" s="396"/>
      <c r="GLE861" s="396"/>
      <c r="GLF861" s="396"/>
      <c r="GLG861" s="396"/>
      <c r="GLH861" s="396"/>
      <c r="GLI861" s="396"/>
      <c r="GLJ861" s="396"/>
      <c r="GLK861" s="396"/>
      <c r="GLL861" s="396"/>
      <c r="GLM861" s="396"/>
      <c r="GLN861" s="396"/>
      <c r="GLO861" s="396"/>
      <c r="GLP861" s="396"/>
      <c r="GLQ861" s="396"/>
      <c r="GLR861" s="396"/>
      <c r="GLS861" s="396"/>
      <c r="GLT861" s="396"/>
      <c r="GLU861" s="396"/>
      <c r="GLV861" s="396"/>
      <c r="GLW861" s="396"/>
      <c r="GLX861" s="396"/>
      <c r="GLY861" s="396"/>
      <c r="GLZ861" s="396"/>
      <c r="GMA861" s="396"/>
      <c r="GMB861" s="396"/>
      <c r="GMC861" s="396"/>
      <c r="GMD861" s="396"/>
      <c r="GME861" s="396"/>
      <c r="GMF861" s="396"/>
      <c r="GMG861" s="396"/>
      <c r="GMH861" s="396"/>
      <c r="GMI861" s="396"/>
      <c r="GMJ861" s="396"/>
      <c r="GMK861" s="396"/>
      <c r="GML861" s="396"/>
      <c r="GMM861" s="396"/>
      <c r="GMN861" s="396"/>
      <c r="GMO861" s="396"/>
      <c r="GMP861" s="396"/>
      <c r="GMQ861" s="396"/>
      <c r="GMR861" s="396"/>
      <c r="GMS861" s="396"/>
      <c r="GMT861" s="396"/>
      <c r="GMU861" s="396"/>
      <c r="GMV861" s="396"/>
      <c r="GMW861" s="396"/>
      <c r="GMX861" s="396"/>
      <c r="GMY861" s="396"/>
      <c r="GMZ861" s="396"/>
      <c r="GNA861" s="396"/>
      <c r="GNB861" s="396"/>
      <c r="GNC861" s="396"/>
      <c r="GND861" s="396"/>
      <c r="GNE861" s="396"/>
      <c r="GNF861" s="396"/>
      <c r="GNG861" s="396"/>
      <c r="GNH861" s="396"/>
      <c r="GNI861" s="396"/>
      <c r="GNJ861" s="396"/>
      <c r="GNK861" s="396"/>
      <c r="GNL861" s="396"/>
      <c r="GNM861" s="396"/>
      <c r="GNN861" s="396"/>
      <c r="GNO861" s="396"/>
      <c r="GNP861" s="396"/>
      <c r="GNQ861" s="396"/>
      <c r="GNR861" s="396"/>
      <c r="GNS861" s="396"/>
      <c r="GNT861" s="396"/>
      <c r="GNU861" s="396"/>
      <c r="GNV861" s="396"/>
      <c r="GNW861" s="396"/>
      <c r="GNX861" s="396"/>
      <c r="GNY861" s="396"/>
      <c r="GNZ861" s="396"/>
      <c r="GOA861" s="396"/>
      <c r="GOB861" s="396"/>
      <c r="GOC861" s="396"/>
      <c r="GOD861" s="396"/>
      <c r="GOE861" s="396"/>
      <c r="GOF861" s="396"/>
      <c r="GOG861" s="396"/>
      <c r="GOH861" s="396"/>
      <c r="GOI861" s="396"/>
      <c r="GOJ861" s="396"/>
      <c r="GOK861" s="396"/>
      <c r="GOL861" s="396"/>
      <c r="GOM861" s="396"/>
      <c r="GON861" s="396"/>
      <c r="GOO861" s="396"/>
      <c r="GOP861" s="396"/>
      <c r="GOQ861" s="396"/>
      <c r="GOR861" s="396"/>
      <c r="GOS861" s="396"/>
      <c r="GOT861" s="396"/>
      <c r="GOU861" s="396"/>
      <c r="GOV861" s="396"/>
      <c r="GOW861" s="396"/>
      <c r="GOX861" s="396"/>
      <c r="GOY861" s="396"/>
      <c r="GOZ861" s="396"/>
      <c r="GPA861" s="396"/>
      <c r="GPB861" s="396"/>
      <c r="GPC861" s="396"/>
      <c r="GPD861" s="396"/>
      <c r="GPE861" s="396"/>
      <c r="GPF861" s="396"/>
      <c r="GPG861" s="396"/>
      <c r="GPH861" s="396"/>
      <c r="GPI861" s="396"/>
      <c r="GPJ861" s="396"/>
      <c r="GPK861" s="396"/>
      <c r="GPL861" s="396"/>
      <c r="GPM861" s="396"/>
      <c r="GPN861" s="396"/>
      <c r="GPO861" s="396"/>
      <c r="GPP861" s="396"/>
      <c r="GPQ861" s="396"/>
      <c r="GPR861" s="396"/>
      <c r="GPS861" s="396"/>
      <c r="GPT861" s="396"/>
      <c r="GPU861" s="396"/>
      <c r="GPV861" s="396"/>
      <c r="GPW861" s="396"/>
      <c r="GPX861" s="396"/>
      <c r="GPY861" s="396"/>
      <c r="GPZ861" s="396"/>
      <c r="GQA861" s="396"/>
      <c r="GQB861" s="396"/>
      <c r="GQC861" s="396"/>
      <c r="GQD861" s="396"/>
      <c r="GQE861" s="396"/>
      <c r="GQF861" s="396"/>
      <c r="GQG861" s="396"/>
      <c r="GQH861" s="396"/>
      <c r="GQI861" s="396"/>
      <c r="GQJ861" s="396"/>
      <c r="GQK861" s="396"/>
      <c r="GQL861" s="396"/>
      <c r="GQM861" s="396"/>
      <c r="GQN861" s="396"/>
      <c r="GQO861" s="396"/>
      <c r="GQP861" s="396"/>
      <c r="GQQ861" s="396"/>
      <c r="GQR861" s="396"/>
      <c r="GQS861" s="396"/>
      <c r="GQT861" s="396"/>
      <c r="GQU861" s="396"/>
      <c r="GQV861" s="396"/>
      <c r="GQW861" s="396"/>
      <c r="GQX861" s="396"/>
      <c r="GQY861" s="396"/>
      <c r="GQZ861" s="396"/>
      <c r="GRA861" s="396"/>
      <c r="GRB861" s="396"/>
      <c r="GRC861" s="396"/>
      <c r="GRD861" s="396"/>
      <c r="GRE861" s="396"/>
      <c r="GRF861" s="396"/>
      <c r="GRG861" s="396"/>
      <c r="GRH861" s="396"/>
      <c r="GRI861" s="396"/>
      <c r="GRJ861" s="396"/>
      <c r="GRK861" s="396"/>
      <c r="GRL861" s="396"/>
      <c r="GRM861" s="396"/>
      <c r="GRN861" s="396"/>
      <c r="GRO861" s="396"/>
      <c r="GRP861" s="396"/>
      <c r="GRQ861" s="396"/>
      <c r="GRR861" s="396"/>
      <c r="GRS861" s="396"/>
      <c r="GRT861" s="396"/>
      <c r="GRU861" s="396"/>
      <c r="GRV861" s="396"/>
      <c r="GRW861" s="396"/>
      <c r="GRX861" s="396"/>
      <c r="GRY861" s="396"/>
      <c r="GRZ861" s="396"/>
      <c r="GSA861" s="396"/>
      <c r="GSB861" s="396"/>
      <c r="GSC861" s="396"/>
      <c r="GSD861" s="396"/>
      <c r="GSE861" s="396"/>
      <c r="GSF861" s="396"/>
      <c r="GSG861" s="396"/>
      <c r="GSH861" s="396"/>
      <c r="GSI861" s="396"/>
      <c r="GSJ861" s="396"/>
      <c r="GSK861" s="396"/>
      <c r="GSL861" s="396"/>
      <c r="GSM861" s="396"/>
      <c r="GSN861" s="396"/>
      <c r="GSO861" s="396"/>
      <c r="GSP861" s="396"/>
      <c r="GSQ861" s="396"/>
      <c r="GSR861" s="396"/>
      <c r="GSS861" s="396"/>
      <c r="GST861" s="396"/>
      <c r="GSU861" s="396"/>
      <c r="GSV861" s="396"/>
      <c r="GSW861" s="396"/>
      <c r="GSX861" s="396"/>
      <c r="GSY861" s="396"/>
      <c r="GSZ861" s="396"/>
      <c r="GTA861" s="396"/>
      <c r="GTB861" s="396"/>
      <c r="GTC861" s="396"/>
      <c r="GTD861" s="396"/>
      <c r="GTE861" s="396"/>
      <c r="GTF861" s="396"/>
      <c r="GTG861" s="396"/>
      <c r="GTH861" s="396"/>
      <c r="GTI861" s="396"/>
      <c r="GTJ861" s="396"/>
      <c r="GTK861" s="396"/>
      <c r="GTL861" s="396"/>
      <c r="GTM861" s="396"/>
      <c r="GTN861" s="396"/>
      <c r="GTO861" s="396"/>
      <c r="GTP861" s="396"/>
      <c r="GTQ861" s="396"/>
      <c r="GTR861" s="396"/>
      <c r="GTS861" s="396"/>
      <c r="GTT861" s="396"/>
      <c r="GTU861" s="396"/>
      <c r="GTV861" s="396"/>
      <c r="GTW861" s="396"/>
      <c r="GTX861" s="396"/>
      <c r="GTY861" s="396"/>
      <c r="GTZ861" s="396"/>
      <c r="GUA861" s="396"/>
      <c r="GUB861" s="396"/>
      <c r="GUC861" s="396"/>
      <c r="GUD861" s="396"/>
      <c r="GUE861" s="396"/>
      <c r="GUF861" s="396"/>
      <c r="GUG861" s="396"/>
      <c r="GUH861" s="396"/>
      <c r="GUI861" s="396"/>
      <c r="GUJ861" s="396"/>
      <c r="GUK861" s="396"/>
      <c r="GUL861" s="396"/>
      <c r="GUM861" s="396"/>
      <c r="GUN861" s="396"/>
      <c r="GUO861" s="396"/>
      <c r="GUP861" s="396"/>
      <c r="GUQ861" s="396"/>
      <c r="GUR861" s="396"/>
      <c r="GUS861" s="396"/>
      <c r="GUT861" s="396"/>
      <c r="GUU861" s="396"/>
      <c r="GUV861" s="396"/>
      <c r="GUW861" s="396"/>
      <c r="GUX861" s="396"/>
      <c r="GUY861" s="396"/>
      <c r="GUZ861" s="396"/>
      <c r="GVA861" s="396"/>
      <c r="GVB861" s="396"/>
      <c r="GVC861" s="396"/>
      <c r="GVD861" s="396"/>
      <c r="GVE861" s="396"/>
      <c r="GVF861" s="396"/>
      <c r="GVG861" s="396"/>
      <c r="GVH861" s="396"/>
      <c r="GVI861" s="396"/>
      <c r="GVJ861" s="396"/>
      <c r="GVK861" s="396"/>
      <c r="GVL861" s="396"/>
      <c r="GVM861" s="396"/>
      <c r="GVN861" s="396"/>
      <c r="GVO861" s="396"/>
      <c r="GVP861" s="396"/>
      <c r="GVQ861" s="396"/>
      <c r="GVR861" s="396"/>
      <c r="GVS861" s="396"/>
      <c r="GVT861" s="396"/>
      <c r="GVU861" s="396"/>
      <c r="GVV861" s="396"/>
      <c r="GVW861" s="396"/>
      <c r="GVX861" s="396"/>
      <c r="GVY861" s="396"/>
      <c r="GVZ861" s="396"/>
      <c r="GWA861" s="396"/>
      <c r="GWB861" s="396"/>
      <c r="GWC861" s="396"/>
      <c r="GWD861" s="396"/>
      <c r="GWE861" s="396"/>
      <c r="GWF861" s="396"/>
      <c r="GWG861" s="396"/>
      <c r="GWH861" s="396"/>
      <c r="GWI861" s="396"/>
      <c r="GWJ861" s="396"/>
      <c r="GWK861" s="396"/>
      <c r="GWL861" s="396"/>
      <c r="GWM861" s="396"/>
      <c r="GWN861" s="396"/>
      <c r="GWO861" s="396"/>
      <c r="GWP861" s="396"/>
      <c r="GWQ861" s="396"/>
      <c r="GWR861" s="396"/>
      <c r="GWS861" s="396"/>
      <c r="GWT861" s="396"/>
      <c r="GWU861" s="396"/>
      <c r="GWV861" s="396"/>
      <c r="GWW861" s="396"/>
      <c r="GWX861" s="396"/>
      <c r="GWY861" s="396"/>
      <c r="GWZ861" s="396"/>
      <c r="GXA861" s="396"/>
      <c r="GXB861" s="396"/>
      <c r="GXC861" s="396"/>
      <c r="GXD861" s="396"/>
      <c r="GXE861" s="396"/>
      <c r="GXF861" s="396"/>
      <c r="GXG861" s="396"/>
      <c r="GXH861" s="396"/>
      <c r="GXI861" s="396"/>
      <c r="GXJ861" s="396"/>
      <c r="GXK861" s="396"/>
      <c r="GXL861" s="396"/>
      <c r="GXM861" s="396"/>
      <c r="GXN861" s="396"/>
      <c r="GXO861" s="396"/>
      <c r="GXP861" s="396"/>
      <c r="GXQ861" s="396"/>
      <c r="GXR861" s="396"/>
      <c r="GXS861" s="396"/>
      <c r="GXT861" s="396"/>
      <c r="GXU861" s="396"/>
      <c r="GXV861" s="396"/>
      <c r="GXW861" s="396"/>
      <c r="GXX861" s="396"/>
      <c r="GXY861" s="396"/>
      <c r="GXZ861" s="396"/>
      <c r="GYA861" s="396"/>
      <c r="GYB861" s="396"/>
      <c r="GYC861" s="396"/>
      <c r="GYD861" s="396"/>
      <c r="GYE861" s="396"/>
      <c r="GYF861" s="396"/>
      <c r="GYG861" s="396"/>
      <c r="GYH861" s="396"/>
      <c r="GYI861" s="396"/>
      <c r="GYJ861" s="396"/>
      <c r="GYK861" s="396"/>
      <c r="GYL861" s="396"/>
      <c r="GYM861" s="396"/>
      <c r="GYN861" s="396"/>
      <c r="GYO861" s="396"/>
      <c r="GYP861" s="396"/>
      <c r="GYQ861" s="396"/>
      <c r="GYR861" s="396"/>
      <c r="GYS861" s="396"/>
      <c r="GYT861" s="396"/>
      <c r="GYU861" s="396"/>
      <c r="GYV861" s="396"/>
      <c r="GYW861" s="396"/>
      <c r="GYX861" s="396"/>
      <c r="GYY861" s="396"/>
      <c r="GYZ861" s="396"/>
      <c r="GZA861" s="396"/>
      <c r="GZB861" s="396"/>
      <c r="GZC861" s="396"/>
      <c r="GZD861" s="396"/>
      <c r="GZE861" s="396"/>
      <c r="GZF861" s="396"/>
      <c r="GZG861" s="396"/>
      <c r="GZH861" s="396"/>
      <c r="GZI861" s="396"/>
      <c r="GZJ861" s="396"/>
      <c r="GZK861" s="396"/>
      <c r="GZL861" s="396"/>
      <c r="GZM861" s="396"/>
      <c r="GZN861" s="396"/>
      <c r="GZO861" s="396"/>
      <c r="GZP861" s="396"/>
      <c r="GZQ861" s="396"/>
      <c r="GZR861" s="396"/>
      <c r="GZS861" s="396"/>
      <c r="GZT861" s="396"/>
      <c r="GZU861" s="396"/>
      <c r="GZV861" s="396"/>
      <c r="GZW861" s="396"/>
      <c r="GZX861" s="396"/>
      <c r="GZY861" s="396"/>
      <c r="GZZ861" s="396"/>
      <c r="HAA861" s="396"/>
      <c r="HAB861" s="396"/>
      <c r="HAC861" s="396"/>
      <c r="HAD861" s="396"/>
      <c r="HAE861" s="396"/>
      <c r="HAF861" s="396"/>
      <c r="HAG861" s="396"/>
      <c r="HAH861" s="396"/>
      <c r="HAI861" s="396"/>
      <c r="HAJ861" s="396"/>
      <c r="HAK861" s="396"/>
      <c r="HAL861" s="396"/>
      <c r="HAM861" s="396"/>
      <c r="HAN861" s="396"/>
      <c r="HAO861" s="396"/>
      <c r="HAP861" s="396"/>
      <c r="HAQ861" s="396"/>
      <c r="HAR861" s="396"/>
      <c r="HAS861" s="396"/>
      <c r="HAT861" s="396"/>
      <c r="HAU861" s="396"/>
      <c r="HAV861" s="396"/>
      <c r="HAW861" s="396"/>
      <c r="HAX861" s="396"/>
      <c r="HAY861" s="396"/>
      <c r="HAZ861" s="396"/>
      <c r="HBA861" s="396"/>
      <c r="HBB861" s="396"/>
      <c r="HBC861" s="396"/>
      <c r="HBD861" s="396"/>
      <c r="HBE861" s="396"/>
      <c r="HBF861" s="396"/>
      <c r="HBG861" s="396"/>
      <c r="HBH861" s="396"/>
      <c r="HBI861" s="396"/>
      <c r="HBJ861" s="396"/>
      <c r="HBK861" s="396"/>
      <c r="HBL861" s="396"/>
      <c r="HBM861" s="396"/>
      <c r="HBN861" s="396"/>
      <c r="HBO861" s="396"/>
      <c r="HBP861" s="396"/>
      <c r="HBQ861" s="396"/>
      <c r="HBR861" s="396"/>
      <c r="HBS861" s="396"/>
      <c r="HBT861" s="396"/>
      <c r="HBU861" s="396"/>
      <c r="HBV861" s="396"/>
      <c r="HBW861" s="396"/>
      <c r="HBX861" s="396"/>
      <c r="HBY861" s="396"/>
      <c r="HBZ861" s="396"/>
      <c r="HCA861" s="396"/>
      <c r="HCB861" s="396"/>
      <c r="HCC861" s="396"/>
      <c r="HCD861" s="396"/>
      <c r="HCE861" s="396"/>
      <c r="HCF861" s="396"/>
      <c r="HCG861" s="396"/>
      <c r="HCH861" s="396"/>
      <c r="HCI861" s="396"/>
      <c r="HCJ861" s="396"/>
      <c r="HCK861" s="396"/>
      <c r="HCL861" s="396"/>
      <c r="HCM861" s="396"/>
      <c r="HCN861" s="396"/>
      <c r="HCO861" s="396"/>
      <c r="HCP861" s="396"/>
      <c r="HCQ861" s="396"/>
      <c r="HCR861" s="396"/>
      <c r="HCS861" s="396"/>
      <c r="HCT861" s="396"/>
      <c r="HCU861" s="396"/>
      <c r="HCV861" s="396"/>
      <c r="HCW861" s="396"/>
      <c r="HCX861" s="396"/>
      <c r="HCY861" s="396"/>
      <c r="HCZ861" s="396"/>
      <c r="HDA861" s="396"/>
      <c r="HDB861" s="396"/>
      <c r="HDC861" s="396"/>
      <c r="HDD861" s="396"/>
      <c r="HDE861" s="396"/>
      <c r="HDF861" s="396"/>
      <c r="HDG861" s="396"/>
      <c r="HDH861" s="396"/>
      <c r="HDI861" s="396"/>
      <c r="HDJ861" s="396"/>
      <c r="HDK861" s="396"/>
      <c r="HDL861" s="396"/>
      <c r="HDM861" s="396"/>
      <c r="HDN861" s="396"/>
      <c r="HDO861" s="396"/>
      <c r="HDP861" s="396"/>
      <c r="HDQ861" s="396"/>
      <c r="HDR861" s="396"/>
      <c r="HDS861" s="396"/>
      <c r="HDT861" s="396"/>
      <c r="HDU861" s="396"/>
      <c r="HDV861" s="396"/>
      <c r="HDW861" s="396"/>
      <c r="HDX861" s="396"/>
      <c r="HDY861" s="396"/>
      <c r="HDZ861" s="396"/>
      <c r="HEA861" s="396"/>
      <c r="HEB861" s="396"/>
      <c r="HEC861" s="396"/>
      <c r="HED861" s="396"/>
      <c r="HEE861" s="396"/>
      <c r="HEF861" s="396"/>
      <c r="HEG861" s="396"/>
      <c r="HEH861" s="396"/>
      <c r="HEI861" s="396"/>
      <c r="HEJ861" s="396"/>
      <c r="HEK861" s="396"/>
      <c r="HEL861" s="396"/>
      <c r="HEM861" s="396"/>
      <c r="HEN861" s="396"/>
      <c r="HEO861" s="396"/>
      <c r="HEP861" s="396"/>
      <c r="HEQ861" s="396"/>
      <c r="HER861" s="396"/>
      <c r="HES861" s="396"/>
      <c r="HET861" s="396"/>
      <c r="HEU861" s="396"/>
      <c r="HEV861" s="396"/>
      <c r="HEW861" s="396"/>
      <c r="HEX861" s="396"/>
      <c r="HEY861" s="396"/>
      <c r="HEZ861" s="396"/>
      <c r="HFA861" s="396"/>
      <c r="HFB861" s="396"/>
      <c r="HFC861" s="396"/>
      <c r="HFD861" s="396"/>
      <c r="HFE861" s="396"/>
      <c r="HFF861" s="396"/>
      <c r="HFG861" s="396"/>
      <c r="HFH861" s="396"/>
      <c r="HFI861" s="396"/>
      <c r="HFJ861" s="396"/>
      <c r="HFK861" s="396"/>
      <c r="HFL861" s="396"/>
      <c r="HFM861" s="396"/>
      <c r="HFN861" s="396"/>
      <c r="HFO861" s="396"/>
      <c r="HFP861" s="396"/>
      <c r="HFQ861" s="396"/>
      <c r="HFR861" s="396"/>
      <c r="HFS861" s="396"/>
      <c r="HFT861" s="396"/>
      <c r="HFU861" s="396"/>
      <c r="HFV861" s="396"/>
      <c r="HFW861" s="396"/>
      <c r="HFX861" s="396"/>
      <c r="HFY861" s="396"/>
      <c r="HFZ861" s="396"/>
      <c r="HGA861" s="396"/>
      <c r="HGB861" s="396"/>
      <c r="HGC861" s="396"/>
      <c r="HGD861" s="396"/>
      <c r="HGE861" s="396"/>
      <c r="HGF861" s="396"/>
      <c r="HGG861" s="396"/>
      <c r="HGH861" s="396"/>
      <c r="HGI861" s="396"/>
      <c r="HGJ861" s="396"/>
      <c r="HGK861" s="396"/>
      <c r="HGL861" s="396"/>
      <c r="HGM861" s="396"/>
      <c r="HGN861" s="396"/>
      <c r="HGO861" s="396"/>
      <c r="HGP861" s="396"/>
      <c r="HGQ861" s="396"/>
      <c r="HGR861" s="396"/>
      <c r="HGS861" s="396"/>
      <c r="HGT861" s="396"/>
      <c r="HGU861" s="396"/>
      <c r="HGV861" s="396"/>
      <c r="HGW861" s="396"/>
      <c r="HGX861" s="396"/>
      <c r="HGY861" s="396"/>
      <c r="HGZ861" s="396"/>
      <c r="HHA861" s="396"/>
      <c r="HHB861" s="396"/>
      <c r="HHC861" s="396"/>
      <c r="HHD861" s="396"/>
      <c r="HHE861" s="396"/>
      <c r="HHF861" s="396"/>
      <c r="HHG861" s="396"/>
      <c r="HHH861" s="396"/>
      <c r="HHI861" s="396"/>
      <c r="HHJ861" s="396"/>
      <c r="HHK861" s="396"/>
      <c r="HHL861" s="396"/>
      <c r="HHM861" s="396"/>
      <c r="HHN861" s="396"/>
      <c r="HHO861" s="396"/>
      <c r="HHP861" s="396"/>
      <c r="HHQ861" s="396"/>
      <c r="HHR861" s="396"/>
      <c r="HHS861" s="396"/>
      <c r="HHT861" s="396"/>
      <c r="HHU861" s="396"/>
      <c r="HHV861" s="396"/>
      <c r="HHW861" s="396"/>
      <c r="HHX861" s="396"/>
      <c r="HHY861" s="396"/>
      <c r="HHZ861" s="396"/>
      <c r="HIA861" s="396"/>
      <c r="HIB861" s="396"/>
      <c r="HIC861" s="396"/>
      <c r="HID861" s="396"/>
      <c r="HIE861" s="396"/>
      <c r="HIF861" s="396"/>
      <c r="HIG861" s="396"/>
      <c r="HIH861" s="396"/>
      <c r="HII861" s="396"/>
      <c r="HIJ861" s="396"/>
      <c r="HIK861" s="396"/>
      <c r="HIL861" s="396"/>
      <c r="HIM861" s="396"/>
      <c r="HIN861" s="396"/>
      <c r="HIO861" s="396"/>
      <c r="HIP861" s="396"/>
      <c r="HIQ861" s="396"/>
      <c r="HIR861" s="396"/>
      <c r="HIS861" s="396"/>
      <c r="HIT861" s="396"/>
      <c r="HIU861" s="396"/>
      <c r="HIV861" s="396"/>
      <c r="HIW861" s="396"/>
      <c r="HIX861" s="396"/>
      <c r="HIY861" s="396"/>
      <c r="HIZ861" s="396"/>
      <c r="HJA861" s="396"/>
      <c r="HJB861" s="396"/>
      <c r="HJC861" s="396"/>
      <c r="HJD861" s="396"/>
      <c r="HJE861" s="396"/>
      <c r="HJF861" s="396"/>
      <c r="HJG861" s="396"/>
      <c r="HJH861" s="396"/>
      <c r="HJI861" s="396"/>
      <c r="HJJ861" s="396"/>
      <c r="HJK861" s="396"/>
      <c r="HJL861" s="396"/>
      <c r="HJM861" s="396"/>
      <c r="HJN861" s="396"/>
      <c r="HJO861" s="396"/>
      <c r="HJP861" s="396"/>
      <c r="HJQ861" s="396"/>
      <c r="HJR861" s="396"/>
      <c r="HJS861" s="396"/>
      <c r="HJT861" s="396"/>
      <c r="HJU861" s="396"/>
      <c r="HJV861" s="396"/>
      <c r="HJW861" s="396"/>
      <c r="HJX861" s="396"/>
      <c r="HJY861" s="396"/>
      <c r="HJZ861" s="396"/>
      <c r="HKA861" s="396"/>
      <c r="HKB861" s="396"/>
      <c r="HKC861" s="396"/>
      <c r="HKD861" s="396"/>
      <c r="HKE861" s="396"/>
      <c r="HKF861" s="396"/>
      <c r="HKG861" s="396"/>
      <c r="HKH861" s="396"/>
      <c r="HKI861" s="396"/>
      <c r="HKJ861" s="396"/>
      <c r="HKK861" s="396"/>
      <c r="HKL861" s="396"/>
      <c r="HKM861" s="396"/>
      <c r="HKN861" s="396"/>
      <c r="HKO861" s="396"/>
      <c r="HKP861" s="396"/>
      <c r="HKQ861" s="396"/>
      <c r="HKR861" s="396"/>
      <c r="HKS861" s="396"/>
      <c r="HKT861" s="396"/>
      <c r="HKU861" s="396"/>
      <c r="HKV861" s="396"/>
      <c r="HKW861" s="396"/>
      <c r="HKX861" s="396"/>
      <c r="HKY861" s="396"/>
      <c r="HKZ861" s="396"/>
      <c r="HLA861" s="396"/>
      <c r="HLB861" s="396"/>
      <c r="HLC861" s="396"/>
      <c r="HLD861" s="396"/>
      <c r="HLE861" s="396"/>
      <c r="HLF861" s="396"/>
      <c r="HLG861" s="396"/>
      <c r="HLH861" s="396"/>
      <c r="HLI861" s="396"/>
      <c r="HLJ861" s="396"/>
      <c r="HLK861" s="396"/>
      <c r="HLL861" s="396"/>
      <c r="HLM861" s="396"/>
      <c r="HLN861" s="396"/>
      <c r="HLO861" s="396"/>
      <c r="HLP861" s="396"/>
      <c r="HLQ861" s="396"/>
      <c r="HLR861" s="396"/>
      <c r="HLS861" s="396"/>
      <c r="HLT861" s="396"/>
      <c r="HLU861" s="396"/>
      <c r="HLV861" s="396"/>
      <c r="HLW861" s="396"/>
      <c r="HLX861" s="396"/>
      <c r="HLY861" s="396"/>
      <c r="HLZ861" s="396"/>
      <c r="HMA861" s="396"/>
      <c r="HMB861" s="396"/>
      <c r="HMC861" s="396"/>
      <c r="HMD861" s="396"/>
      <c r="HME861" s="396"/>
      <c r="HMF861" s="396"/>
      <c r="HMG861" s="396"/>
      <c r="HMH861" s="396"/>
      <c r="HMI861" s="396"/>
      <c r="HMJ861" s="396"/>
      <c r="HMK861" s="396"/>
      <c r="HML861" s="396"/>
      <c r="HMM861" s="396"/>
      <c r="HMN861" s="396"/>
      <c r="HMO861" s="396"/>
      <c r="HMP861" s="396"/>
      <c r="HMQ861" s="396"/>
      <c r="HMR861" s="396"/>
      <c r="HMS861" s="396"/>
      <c r="HMT861" s="396"/>
      <c r="HMU861" s="396"/>
      <c r="HMV861" s="396"/>
      <c r="HMW861" s="396"/>
      <c r="HMX861" s="396"/>
      <c r="HMY861" s="396"/>
      <c r="HMZ861" s="396"/>
      <c r="HNA861" s="396"/>
      <c r="HNB861" s="396"/>
      <c r="HNC861" s="396"/>
      <c r="HND861" s="396"/>
      <c r="HNE861" s="396"/>
      <c r="HNF861" s="396"/>
      <c r="HNG861" s="396"/>
      <c r="HNH861" s="396"/>
      <c r="HNI861" s="396"/>
      <c r="HNJ861" s="396"/>
      <c r="HNK861" s="396"/>
      <c r="HNL861" s="396"/>
      <c r="HNM861" s="396"/>
      <c r="HNN861" s="396"/>
      <c r="HNO861" s="396"/>
      <c r="HNP861" s="396"/>
      <c r="HNQ861" s="396"/>
      <c r="HNR861" s="396"/>
      <c r="HNS861" s="396"/>
      <c r="HNT861" s="396"/>
      <c r="HNU861" s="396"/>
      <c r="HNV861" s="396"/>
      <c r="HNW861" s="396"/>
      <c r="HNX861" s="396"/>
      <c r="HNY861" s="396"/>
      <c r="HNZ861" s="396"/>
      <c r="HOA861" s="396"/>
      <c r="HOB861" s="396"/>
      <c r="HOC861" s="396"/>
      <c r="HOD861" s="396"/>
      <c r="HOE861" s="396"/>
      <c r="HOF861" s="396"/>
      <c r="HOG861" s="396"/>
      <c r="HOH861" s="396"/>
      <c r="HOI861" s="396"/>
      <c r="HOJ861" s="396"/>
      <c r="HOK861" s="396"/>
      <c r="HOL861" s="396"/>
      <c r="HOM861" s="396"/>
      <c r="HON861" s="396"/>
      <c r="HOO861" s="396"/>
      <c r="HOP861" s="396"/>
      <c r="HOQ861" s="396"/>
      <c r="HOR861" s="396"/>
      <c r="HOS861" s="396"/>
      <c r="HOT861" s="396"/>
      <c r="HOU861" s="396"/>
      <c r="HOV861" s="396"/>
      <c r="HOW861" s="396"/>
      <c r="HOX861" s="396"/>
      <c r="HOY861" s="396"/>
      <c r="HOZ861" s="396"/>
      <c r="HPA861" s="396"/>
      <c r="HPB861" s="396"/>
      <c r="HPC861" s="396"/>
      <c r="HPD861" s="396"/>
      <c r="HPE861" s="396"/>
      <c r="HPF861" s="396"/>
      <c r="HPG861" s="396"/>
      <c r="HPH861" s="396"/>
      <c r="HPI861" s="396"/>
      <c r="HPJ861" s="396"/>
      <c r="HPK861" s="396"/>
      <c r="HPL861" s="396"/>
      <c r="HPM861" s="396"/>
      <c r="HPN861" s="396"/>
      <c r="HPO861" s="396"/>
      <c r="HPP861" s="396"/>
      <c r="HPQ861" s="396"/>
      <c r="HPR861" s="396"/>
      <c r="HPS861" s="396"/>
      <c r="HPT861" s="396"/>
      <c r="HPU861" s="396"/>
      <c r="HPV861" s="396"/>
      <c r="HPW861" s="396"/>
      <c r="HPX861" s="396"/>
      <c r="HPY861" s="396"/>
      <c r="HPZ861" s="396"/>
      <c r="HQA861" s="396"/>
      <c r="HQB861" s="396"/>
      <c r="HQC861" s="396"/>
      <c r="HQD861" s="396"/>
      <c r="HQE861" s="396"/>
      <c r="HQF861" s="396"/>
      <c r="HQG861" s="396"/>
      <c r="HQH861" s="396"/>
      <c r="HQI861" s="396"/>
      <c r="HQJ861" s="396"/>
      <c r="HQK861" s="396"/>
      <c r="HQL861" s="396"/>
      <c r="HQM861" s="396"/>
      <c r="HQN861" s="396"/>
      <c r="HQO861" s="396"/>
      <c r="HQP861" s="396"/>
      <c r="HQQ861" s="396"/>
      <c r="HQR861" s="396"/>
      <c r="HQS861" s="396"/>
      <c r="HQT861" s="396"/>
      <c r="HQU861" s="396"/>
      <c r="HQV861" s="396"/>
      <c r="HQW861" s="396"/>
      <c r="HQX861" s="396"/>
      <c r="HQY861" s="396"/>
      <c r="HQZ861" s="396"/>
      <c r="HRA861" s="396"/>
      <c r="HRB861" s="396"/>
      <c r="HRC861" s="396"/>
      <c r="HRD861" s="396"/>
      <c r="HRE861" s="396"/>
      <c r="HRF861" s="396"/>
      <c r="HRG861" s="396"/>
      <c r="HRH861" s="396"/>
      <c r="HRI861" s="396"/>
      <c r="HRJ861" s="396"/>
      <c r="HRK861" s="396"/>
      <c r="HRL861" s="396"/>
      <c r="HRM861" s="396"/>
      <c r="HRN861" s="396"/>
      <c r="HRO861" s="396"/>
      <c r="HRP861" s="396"/>
      <c r="HRQ861" s="396"/>
      <c r="HRR861" s="396"/>
      <c r="HRS861" s="396"/>
      <c r="HRT861" s="396"/>
      <c r="HRU861" s="396"/>
      <c r="HRV861" s="396"/>
      <c r="HRW861" s="396"/>
      <c r="HRX861" s="396"/>
      <c r="HRY861" s="396"/>
      <c r="HRZ861" s="396"/>
      <c r="HSA861" s="396"/>
      <c r="HSB861" s="396"/>
      <c r="HSC861" s="396"/>
      <c r="HSD861" s="396"/>
      <c r="HSE861" s="396"/>
      <c r="HSF861" s="396"/>
      <c r="HSG861" s="396"/>
      <c r="HSH861" s="396"/>
      <c r="HSI861" s="396"/>
      <c r="HSJ861" s="396"/>
      <c r="HSK861" s="396"/>
      <c r="HSL861" s="396"/>
      <c r="HSM861" s="396"/>
      <c r="HSN861" s="396"/>
      <c r="HSO861" s="396"/>
      <c r="HSP861" s="396"/>
      <c r="HSQ861" s="396"/>
      <c r="HSR861" s="396"/>
      <c r="HSS861" s="396"/>
      <c r="HST861" s="396"/>
      <c r="HSU861" s="396"/>
      <c r="HSV861" s="396"/>
      <c r="HSW861" s="396"/>
      <c r="HSX861" s="396"/>
      <c r="HSY861" s="396"/>
      <c r="HSZ861" s="396"/>
      <c r="HTA861" s="396"/>
      <c r="HTB861" s="396"/>
      <c r="HTC861" s="396"/>
      <c r="HTD861" s="396"/>
      <c r="HTE861" s="396"/>
      <c r="HTF861" s="396"/>
      <c r="HTG861" s="396"/>
      <c r="HTH861" s="396"/>
      <c r="HTI861" s="396"/>
      <c r="HTJ861" s="396"/>
      <c r="HTK861" s="396"/>
      <c r="HTL861" s="396"/>
      <c r="HTM861" s="396"/>
      <c r="HTN861" s="396"/>
      <c r="HTO861" s="396"/>
      <c r="HTP861" s="396"/>
      <c r="HTQ861" s="396"/>
      <c r="HTR861" s="396"/>
      <c r="HTS861" s="396"/>
      <c r="HTT861" s="396"/>
      <c r="HTU861" s="396"/>
      <c r="HTV861" s="396"/>
      <c r="HTW861" s="396"/>
      <c r="HTX861" s="396"/>
      <c r="HTY861" s="396"/>
      <c r="HTZ861" s="396"/>
      <c r="HUA861" s="396"/>
      <c r="HUB861" s="396"/>
      <c r="HUC861" s="396"/>
      <c r="HUD861" s="396"/>
      <c r="HUE861" s="396"/>
      <c r="HUF861" s="396"/>
      <c r="HUG861" s="396"/>
      <c r="HUH861" s="396"/>
      <c r="HUI861" s="396"/>
      <c r="HUJ861" s="396"/>
      <c r="HUK861" s="396"/>
      <c r="HUL861" s="396"/>
      <c r="HUM861" s="396"/>
      <c r="HUN861" s="396"/>
      <c r="HUO861" s="396"/>
      <c r="HUP861" s="396"/>
      <c r="HUQ861" s="396"/>
      <c r="HUR861" s="396"/>
      <c r="HUS861" s="396"/>
      <c r="HUT861" s="396"/>
      <c r="HUU861" s="396"/>
      <c r="HUV861" s="396"/>
      <c r="HUW861" s="396"/>
      <c r="HUX861" s="396"/>
      <c r="HUY861" s="396"/>
      <c r="HUZ861" s="396"/>
      <c r="HVA861" s="396"/>
      <c r="HVB861" s="396"/>
      <c r="HVC861" s="396"/>
      <c r="HVD861" s="396"/>
      <c r="HVE861" s="396"/>
      <c r="HVF861" s="396"/>
      <c r="HVG861" s="396"/>
      <c r="HVH861" s="396"/>
      <c r="HVI861" s="396"/>
      <c r="HVJ861" s="396"/>
      <c r="HVK861" s="396"/>
      <c r="HVL861" s="396"/>
      <c r="HVM861" s="396"/>
      <c r="HVN861" s="396"/>
      <c r="HVO861" s="396"/>
      <c r="HVP861" s="396"/>
      <c r="HVQ861" s="396"/>
      <c r="HVR861" s="396"/>
      <c r="HVS861" s="396"/>
      <c r="HVT861" s="396"/>
      <c r="HVU861" s="396"/>
      <c r="HVV861" s="396"/>
      <c r="HVW861" s="396"/>
      <c r="HVX861" s="396"/>
      <c r="HVY861" s="396"/>
      <c r="HVZ861" s="396"/>
      <c r="HWA861" s="396"/>
      <c r="HWB861" s="396"/>
      <c r="HWC861" s="396"/>
      <c r="HWD861" s="396"/>
      <c r="HWE861" s="396"/>
      <c r="HWF861" s="396"/>
      <c r="HWG861" s="396"/>
      <c r="HWH861" s="396"/>
      <c r="HWI861" s="396"/>
      <c r="HWJ861" s="396"/>
      <c r="HWK861" s="396"/>
      <c r="HWL861" s="396"/>
      <c r="HWM861" s="396"/>
      <c r="HWN861" s="396"/>
      <c r="HWO861" s="396"/>
      <c r="HWP861" s="396"/>
      <c r="HWQ861" s="396"/>
      <c r="HWR861" s="396"/>
      <c r="HWS861" s="396"/>
      <c r="HWT861" s="396"/>
      <c r="HWU861" s="396"/>
      <c r="HWV861" s="396"/>
      <c r="HWW861" s="396"/>
      <c r="HWX861" s="396"/>
      <c r="HWY861" s="396"/>
      <c r="HWZ861" s="396"/>
      <c r="HXA861" s="396"/>
      <c r="HXB861" s="396"/>
      <c r="HXC861" s="396"/>
      <c r="HXD861" s="396"/>
      <c r="HXE861" s="396"/>
      <c r="HXF861" s="396"/>
      <c r="HXG861" s="396"/>
      <c r="HXH861" s="396"/>
      <c r="HXI861" s="396"/>
      <c r="HXJ861" s="396"/>
      <c r="HXK861" s="396"/>
      <c r="HXL861" s="396"/>
      <c r="HXM861" s="396"/>
      <c r="HXN861" s="396"/>
      <c r="HXO861" s="396"/>
      <c r="HXP861" s="396"/>
      <c r="HXQ861" s="396"/>
      <c r="HXR861" s="396"/>
      <c r="HXS861" s="396"/>
      <c r="HXT861" s="396"/>
      <c r="HXU861" s="396"/>
      <c r="HXV861" s="396"/>
      <c r="HXW861" s="396"/>
      <c r="HXX861" s="396"/>
      <c r="HXY861" s="396"/>
      <c r="HXZ861" s="396"/>
      <c r="HYA861" s="396"/>
      <c r="HYB861" s="396"/>
      <c r="HYC861" s="396"/>
      <c r="HYD861" s="396"/>
      <c r="HYE861" s="396"/>
      <c r="HYF861" s="396"/>
      <c r="HYG861" s="396"/>
      <c r="HYH861" s="396"/>
      <c r="HYI861" s="396"/>
      <c r="HYJ861" s="396"/>
      <c r="HYK861" s="396"/>
      <c r="HYL861" s="396"/>
      <c r="HYM861" s="396"/>
      <c r="HYN861" s="396"/>
      <c r="HYO861" s="396"/>
      <c r="HYP861" s="396"/>
      <c r="HYQ861" s="396"/>
      <c r="HYR861" s="396"/>
      <c r="HYS861" s="396"/>
      <c r="HYT861" s="396"/>
      <c r="HYU861" s="396"/>
      <c r="HYV861" s="396"/>
      <c r="HYW861" s="396"/>
      <c r="HYX861" s="396"/>
      <c r="HYY861" s="396"/>
      <c r="HYZ861" s="396"/>
      <c r="HZA861" s="396"/>
      <c r="HZB861" s="396"/>
      <c r="HZC861" s="396"/>
      <c r="HZD861" s="396"/>
      <c r="HZE861" s="396"/>
      <c r="HZF861" s="396"/>
      <c r="HZG861" s="396"/>
      <c r="HZH861" s="396"/>
      <c r="HZI861" s="396"/>
      <c r="HZJ861" s="396"/>
      <c r="HZK861" s="396"/>
      <c r="HZL861" s="396"/>
      <c r="HZM861" s="396"/>
      <c r="HZN861" s="396"/>
      <c r="HZO861" s="396"/>
      <c r="HZP861" s="396"/>
      <c r="HZQ861" s="396"/>
      <c r="HZR861" s="396"/>
      <c r="HZS861" s="396"/>
      <c r="HZT861" s="396"/>
      <c r="HZU861" s="396"/>
      <c r="HZV861" s="396"/>
      <c r="HZW861" s="396"/>
      <c r="HZX861" s="396"/>
      <c r="HZY861" s="396"/>
      <c r="HZZ861" s="396"/>
      <c r="IAA861" s="396"/>
      <c r="IAB861" s="396"/>
      <c r="IAC861" s="396"/>
      <c r="IAD861" s="396"/>
      <c r="IAE861" s="396"/>
      <c r="IAF861" s="396"/>
      <c r="IAG861" s="396"/>
      <c r="IAH861" s="396"/>
      <c r="IAI861" s="396"/>
      <c r="IAJ861" s="396"/>
      <c r="IAK861" s="396"/>
      <c r="IAL861" s="396"/>
      <c r="IAM861" s="396"/>
      <c r="IAN861" s="396"/>
      <c r="IAO861" s="396"/>
      <c r="IAP861" s="396"/>
      <c r="IAQ861" s="396"/>
      <c r="IAR861" s="396"/>
      <c r="IAS861" s="396"/>
      <c r="IAT861" s="396"/>
      <c r="IAU861" s="396"/>
      <c r="IAV861" s="396"/>
      <c r="IAW861" s="396"/>
      <c r="IAX861" s="396"/>
      <c r="IAY861" s="396"/>
      <c r="IAZ861" s="396"/>
      <c r="IBA861" s="396"/>
      <c r="IBB861" s="396"/>
      <c r="IBC861" s="396"/>
      <c r="IBD861" s="396"/>
      <c r="IBE861" s="396"/>
      <c r="IBF861" s="396"/>
      <c r="IBG861" s="396"/>
      <c r="IBH861" s="396"/>
      <c r="IBI861" s="396"/>
      <c r="IBJ861" s="396"/>
      <c r="IBK861" s="396"/>
      <c r="IBL861" s="396"/>
      <c r="IBM861" s="396"/>
      <c r="IBN861" s="396"/>
      <c r="IBO861" s="396"/>
      <c r="IBP861" s="396"/>
      <c r="IBQ861" s="396"/>
      <c r="IBR861" s="396"/>
      <c r="IBS861" s="396"/>
      <c r="IBT861" s="396"/>
      <c r="IBU861" s="396"/>
      <c r="IBV861" s="396"/>
      <c r="IBW861" s="396"/>
      <c r="IBX861" s="396"/>
      <c r="IBY861" s="396"/>
      <c r="IBZ861" s="396"/>
      <c r="ICA861" s="396"/>
      <c r="ICB861" s="396"/>
      <c r="ICC861" s="396"/>
      <c r="ICD861" s="396"/>
      <c r="ICE861" s="396"/>
      <c r="ICF861" s="396"/>
      <c r="ICG861" s="396"/>
      <c r="ICH861" s="396"/>
      <c r="ICI861" s="396"/>
      <c r="ICJ861" s="396"/>
      <c r="ICK861" s="396"/>
      <c r="ICL861" s="396"/>
      <c r="ICM861" s="396"/>
      <c r="ICN861" s="396"/>
      <c r="ICO861" s="396"/>
      <c r="ICP861" s="396"/>
      <c r="ICQ861" s="396"/>
      <c r="ICR861" s="396"/>
      <c r="ICS861" s="396"/>
      <c r="ICT861" s="396"/>
      <c r="ICU861" s="396"/>
      <c r="ICV861" s="396"/>
      <c r="ICW861" s="396"/>
      <c r="ICX861" s="396"/>
      <c r="ICY861" s="396"/>
      <c r="ICZ861" s="396"/>
      <c r="IDA861" s="396"/>
      <c r="IDB861" s="396"/>
      <c r="IDC861" s="396"/>
      <c r="IDD861" s="396"/>
      <c r="IDE861" s="396"/>
      <c r="IDF861" s="396"/>
      <c r="IDG861" s="396"/>
      <c r="IDH861" s="396"/>
      <c r="IDI861" s="396"/>
      <c r="IDJ861" s="396"/>
      <c r="IDK861" s="396"/>
      <c r="IDL861" s="396"/>
      <c r="IDM861" s="396"/>
      <c r="IDN861" s="396"/>
      <c r="IDO861" s="396"/>
      <c r="IDP861" s="396"/>
      <c r="IDQ861" s="396"/>
      <c r="IDR861" s="396"/>
      <c r="IDS861" s="396"/>
      <c r="IDT861" s="396"/>
      <c r="IDU861" s="396"/>
      <c r="IDV861" s="396"/>
      <c r="IDW861" s="396"/>
      <c r="IDX861" s="396"/>
      <c r="IDY861" s="396"/>
      <c r="IDZ861" s="396"/>
      <c r="IEA861" s="396"/>
      <c r="IEB861" s="396"/>
      <c r="IEC861" s="396"/>
      <c r="IED861" s="396"/>
      <c r="IEE861" s="396"/>
      <c r="IEF861" s="396"/>
      <c r="IEG861" s="396"/>
      <c r="IEH861" s="396"/>
      <c r="IEI861" s="396"/>
      <c r="IEJ861" s="396"/>
      <c r="IEK861" s="396"/>
      <c r="IEL861" s="396"/>
      <c r="IEM861" s="396"/>
      <c r="IEN861" s="396"/>
      <c r="IEO861" s="396"/>
      <c r="IEP861" s="396"/>
      <c r="IEQ861" s="396"/>
      <c r="IER861" s="396"/>
      <c r="IES861" s="396"/>
      <c r="IET861" s="396"/>
      <c r="IEU861" s="396"/>
      <c r="IEV861" s="396"/>
      <c r="IEW861" s="396"/>
      <c r="IEX861" s="396"/>
      <c r="IEY861" s="396"/>
      <c r="IEZ861" s="396"/>
      <c r="IFA861" s="396"/>
      <c r="IFB861" s="396"/>
      <c r="IFC861" s="396"/>
      <c r="IFD861" s="396"/>
      <c r="IFE861" s="396"/>
      <c r="IFF861" s="396"/>
      <c r="IFG861" s="396"/>
      <c r="IFH861" s="396"/>
      <c r="IFI861" s="396"/>
      <c r="IFJ861" s="396"/>
      <c r="IFK861" s="396"/>
      <c r="IFL861" s="396"/>
      <c r="IFM861" s="396"/>
      <c r="IFN861" s="396"/>
      <c r="IFO861" s="396"/>
      <c r="IFP861" s="396"/>
      <c r="IFQ861" s="396"/>
      <c r="IFR861" s="396"/>
      <c r="IFS861" s="396"/>
      <c r="IFT861" s="396"/>
      <c r="IFU861" s="396"/>
      <c r="IFV861" s="396"/>
      <c r="IFW861" s="396"/>
      <c r="IFX861" s="396"/>
      <c r="IFY861" s="396"/>
      <c r="IFZ861" s="396"/>
      <c r="IGA861" s="396"/>
      <c r="IGB861" s="396"/>
      <c r="IGC861" s="396"/>
      <c r="IGD861" s="396"/>
      <c r="IGE861" s="396"/>
      <c r="IGF861" s="396"/>
      <c r="IGG861" s="396"/>
      <c r="IGH861" s="396"/>
      <c r="IGI861" s="396"/>
      <c r="IGJ861" s="396"/>
      <c r="IGK861" s="396"/>
      <c r="IGL861" s="396"/>
      <c r="IGM861" s="396"/>
      <c r="IGN861" s="396"/>
      <c r="IGO861" s="396"/>
      <c r="IGP861" s="396"/>
      <c r="IGQ861" s="396"/>
      <c r="IGR861" s="396"/>
      <c r="IGS861" s="396"/>
      <c r="IGT861" s="396"/>
      <c r="IGU861" s="396"/>
      <c r="IGV861" s="396"/>
      <c r="IGW861" s="396"/>
      <c r="IGX861" s="396"/>
      <c r="IGY861" s="396"/>
      <c r="IGZ861" s="396"/>
      <c r="IHA861" s="396"/>
      <c r="IHB861" s="396"/>
      <c r="IHC861" s="396"/>
      <c r="IHD861" s="396"/>
      <c r="IHE861" s="396"/>
      <c r="IHF861" s="396"/>
      <c r="IHG861" s="396"/>
      <c r="IHH861" s="396"/>
      <c r="IHI861" s="396"/>
      <c r="IHJ861" s="396"/>
      <c r="IHK861" s="396"/>
      <c r="IHL861" s="396"/>
      <c r="IHM861" s="396"/>
      <c r="IHN861" s="396"/>
      <c r="IHO861" s="396"/>
      <c r="IHP861" s="396"/>
      <c r="IHQ861" s="396"/>
      <c r="IHR861" s="396"/>
      <c r="IHS861" s="396"/>
      <c r="IHT861" s="396"/>
      <c r="IHU861" s="396"/>
      <c r="IHV861" s="396"/>
      <c r="IHW861" s="396"/>
      <c r="IHX861" s="396"/>
      <c r="IHY861" s="396"/>
      <c r="IHZ861" s="396"/>
      <c r="IIA861" s="396"/>
      <c r="IIB861" s="396"/>
      <c r="IIC861" s="396"/>
      <c r="IID861" s="396"/>
      <c r="IIE861" s="396"/>
      <c r="IIF861" s="396"/>
      <c r="IIG861" s="396"/>
      <c r="IIH861" s="396"/>
      <c r="III861" s="396"/>
      <c r="IIJ861" s="396"/>
      <c r="IIK861" s="396"/>
      <c r="IIL861" s="396"/>
      <c r="IIM861" s="396"/>
      <c r="IIN861" s="396"/>
      <c r="IIO861" s="396"/>
      <c r="IIP861" s="396"/>
      <c r="IIQ861" s="396"/>
      <c r="IIR861" s="396"/>
      <c r="IIS861" s="396"/>
      <c r="IIT861" s="396"/>
      <c r="IIU861" s="396"/>
      <c r="IIV861" s="396"/>
      <c r="IIW861" s="396"/>
      <c r="IIX861" s="396"/>
      <c r="IIY861" s="396"/>
      <c r="IIZ861" s="396"/>
      <c r="IJA861" s="396"/>
      <c r="IJB861" s="396"/>
      <c r="IJC861" s="396"/>
      <c r="IJD861" s="396"/>
      <c r="IJE861" s="396"/>
      <c r="IJF861" s="396"/>
      <c r="IJG861" s="396"/>
      <c r="IJH861" s="396"/>
      <c r="IJI861" s="396"/>
      <c r="IJJ861" s="396"/>
      <c r="IJK861" s="396"/>
      <c r="IJL861" s="396"/>
      <c r="IJM861" s="396"/>
      <c r="IJN861" s="396"/>
      <c r="IJO861" s="396"/>
      <c r="IJP861" s="396"/>
      <c r="IJQ861" s="396"/>
      <c r="IJR861" s="396"/>
      <c r="IJS861" s="396"/>
      <c r="IJT861" s="396"/>
      <c r="IJU861" s="396"/>
      <c r="IJV861" s="396"/>
      <c r="IJW861" s="396"/>
      <c r="IJX861" s="396"/>
      <c r="IJY861" s="396"/>
      <c r="IJZ861" s="396"/>
      <c r="IKA861" s="396"/>
      <c r="IKB861" s="396"/>
      <c r="IKC861" s="396"/>
      <c r="IKD861" s="396"/>
      <c r="IKE861" s="396"/>
      <c r="IKF861" s="396"/>
      <c r="IKG861" s="396"/>
      <c r="IKH861" s="396"/>
      <c r="IKI861" s="396"/>
      <c r="IKJ861" s="396"/>
      <c r="IKK861" s="396"/>
      <c r="IKL861" s="396"/>
      <c r="IKM861" s="396"/>
      <c r="IKN861" s="396"/>
      <c r="IKO861" s="396"/>
      <c r="IKP861" s="396"/>
      <c r="IKQ861" s="396"/>
      <c r="IKR861" s="396"/>
      <c r="IKS861" s="396"/>
      <c r="IKT861" s="396"/>
      <c r="IKU861" s="396"/>
      <c r="IKV861" s="396"/>
      <c r="IKW861" s="396"/>
      <c r="IKX861" s="396"/>
      <c r="IKY861" s="396"/>
      <c r="IKZ861" s="396"/>
      <c r="ILA861" s="396"/>
      <c r="ILB861" s="396"/>
      <c r="ILC861" s="396"/>
      <c r="ILD861" s="396"/>
      <c r="ILE861" s="396"/>
      <c r="ILF861" s="396"/>
      <c r="ILG861" s="396"/>
      <c r="ILH861" s="396"/>
      <c r="ILI861" s="396"/>
      <c r="ILJ861" s="396"/>
      <c r="ILK861" s="396"/>
      <c r="ILL861" s="396"/>
      <c r="ILM861" s="396"/>
      <c r="ILN861" s="396"/>
      <c r="ILO861" s="396"/>
      <c r="ILP861" s="396"/>
      <c r="ILQ861" s="396"/>
      <c r="ILR861" s="396"/>
      <c r="ILS861" s="396"/>
      <c r="ILT861" s="396"/>
      <c r="ILU861" s="396"/>
      <c r="ILV861" s="396"/>
      <c r="ILW861" s="396"/>
      <c r="ILX861" s="396"/>
      <c r="ILY861" s="396"/>
      <c r="ILZ861" s="396"/>
      <c r="IMA861" s="396"/>
      <c r="IMB861" s="396"/>
      <c r="IMC861" s="396"/>
      <c r="IMD861" s="396"/>
      <c r="IME861" s="396"/>
      <c r="IMF861" s="396"/>
      <c r="IMG861" s="396"/>
      <c r="IMH861" s="396"/>
      <c r="IMI861" s="396"/>
      <c r="IMJ861" s="396"/>
      <c r="IMK861" s="396"/>
      <c r="IML861" s="396"/>
      <c r="IMM861" s="396"/>
      <c r="IMN861" s="396"/>
      <c r="IMO861" s="396"/>
      <c r="IMP861" s="396"/>
      <c r="IMQ861" s="396"/>
      <c r="IMR861" s="396"/>
      <c r="IMS861" s="396"/>
      <c r="IMT861" s="396"/>
      <c r="IMU861" s="396"/>
      <c r="IMV861" s="396"/>
      <c r="IMW861" s="396"/>
      <c r="IMX861" s="396"/>
      <c r="IMY861" s="396"/>
      <c r="IMZ861" s="396"/>
      <c r="INA861" s="396"/>
      <c r="INB861" s="396"/>
      <c r="INC861" s="396"/>
      <c r="IND861" s="396"/>
      <c r="INE861" s="396"/>
      <c r="INF861" s="396"/>
      <c r="ING861" s="396"/>
      <c r="INH861" s="396"/>
      <c r="INI861" s="396"/>
      <c r="INJ861" s="396"/>
      <c r="INK861" s="396"/>
      <c r="INL861" s="396"/>
      <c r="INM861" s="396"/>
      <c r="INN861" s="396"/>
      <c r="INO861" s="396"/>
      <c r="INP861" s="396"/>
      <c r="INQ861" s="396"/>
      <c r="INR861" s="396"/>
      <c r="INS861" s="396"/>
      <c r="INT861" s="396"/>
      <c r="INU861" s="396"/>
      <c r="INV861" s="396"/>
      <c r="INW861" s="396"/>
      <c r="INX861" s="396"/>
      <c r="INY861" s="396"/>
      <c r="INZ861" s="396"/>
      <c r="IOA861" s="396"/>
      <c r="IOB861" s="396"/>
      <c r="IOC861" s="396"/>
      <c r="IOD861" s="396"/>
      <c r="IOE861" s="396"/>
      <c r="IOF861" s="396"/>
      <c r="IOG861" s="396"/>
      <c r="IOH861" s="396"/>
      <c r="IOI861" s="396"/>
      <c r="IOJ861" s="396"/>
      <c r="IOK861" s="396"/>
      <c r="IOL861" s="396"/>
      <c r="IOM861" s="396"/>
      <c r="ION861" s="396"/>
      <c r="IOO861" s="396"/>
      <c r="IOP861" s="396"/>
      <c r="IOQ861" s="396"/>
      <c r="IOR861" s="396"/>
      <c r="IOS861" s="396"/>
      <c r="IOT861" s="396"/>
      <c r="IOU861" s="396"/>
      <c r="IOV861" s="396"/>
      <c r="IOW861" s="396"/>
      <c r="IOX861" s="396"/>
      <c r="IOY861" s="396"/>
      <c r="IOZ861" s="396"/>
      <c r="IPA861" s="396"/>
      <c r="IPB861" s="396"/>
      <c r="IPC861" s="396"/>
      <c r="IPD861" s="396"/>
      <c r="IPE861" s="396"/>
      <c r="IPF861" s="396"/>
      <c r="IPG861" s="396"/>
      <c r="IPH861" s="396"/>
      <c r="IPI861" s="396"/>
      <c r="IPJ861" s="396"/>
      <c r="IPK861" s="396"/>
      <c r="IPL861" s="396"/>
      <c r="IPM861" s="396"/>
      <c r="IPN861" s="396"/>
      <c r="IPO861" s="396"/>
      <c r="IPP861" s="396"/>
      <c r="IPQ861" s="396"/>
      <c r="IPR861" s="396"/>
      <c r="IPS861" s="396"/>
      <c r="IPT861" s="396"/>
      <c r="IPU861" s="396"/>
      <c r="IPV861" s="396"/>
      <c r="IPW861" s="396"/>
      <c r="IPX861" s="396"/>
      <c r="IPY861" s="396"/>
      <c r="IPZ861" s="396"/>
      <c r="IQA861" s="396"/>
      <c r="IQB861" s="396"/>
      <c r="IQC861" s="396"/>
      <c r="IQD861" s="396"/>
      <c r="IQE861" s="396"/>
      <c r="IQF861" s="396"/>
      <c r="IQG861" s="396"/>
      <c r="IQH861" s="396"/>
      <c r="IQI861" s="396"/>
      <c r="IQJ861" s="396"/>
      <c r="IQK861" s="396"/>
      <c r="IQL861" s="396"/>
      <c r="IQM861" s="396"/>
      <c r="IQN861" s="396"/>
      <c r="IQO861" s="396"/>
      <c r="IQP861" s="396"/>
      <c r="IQQ861" s="396"/>
      <c r="IQR861" s="396"/>
      <c r="IQS861" s="396"/>
      <c r="IQT861" s="396"/>
      <c r="IQU861" s="396"/>
      <c r="IQV861" s="396"/>
      <c r="IQW861" s="396"/>
      <c r="IQX861" s="396"/>
      <c r="IQY861" s="396"/>
      <c r="IQZ861" s="396"/>
      <c r="IRA861" s="396"/>
      <c r="IRB861" s="396"/>
      <c r="IRC861" s="396"/>
      <c r="IRD861" s="396"/>
      <c r="IRE861" s="396"/>
      <c r="IRF861" s="396"/>
      <c r="IRG861" s="396"/>
      <c r="IRH861" s="396"/>
      <c r="IRI861" s="396"/>
      <c r="IRJ861" s="396"/>
      <c r="IRK861" s="396"/>
      <c r="IRL861" s="396"/>
      <c r="IRM861" s="396"/>
      <c r="IRN861" s="396"/>
      <c r="IRO861" s="396"/>
      <c r="IRP861" s="396"/>
      <c r="IRQ861" s="396"/>
      <c r="IRR861" s="396"/>
      <c r="IRS861" s="396"/>
      <c r="IRT861" s="396"/>
      <c r="IRU861" s="396"/>
      <c r="IRV861" s="396"/>
      <c r="IRW861" s="396"/>
      <c r="IRX861" s="396"/>
      <c r="IRY861" s="396"/>
      <c r="IRZ861" s="396"/>
      <c r="ISA861" s="396"/>
      <c r="ISB861" s="396"/>
      <c r="ISC861" s="396"/>
      <c r="ISD861" s="396"/>
      <c r="ISE861" s="396"/>
      <c r="ISF861" s="396"/>
      <c r="ISG861" s="396"/>
      <c r="ISH861" s="396"/>
      <c r="ISI861" s="396"/>
      <c r="ISJ861" s="396"/>
      <c r="ISK861" s="396"/>
      <c r="ISL861" s="396"/>
      <c r="ISM861" s="396"/>
      <c r="ISN861" s="396"/>
      <c r="ISO861" s="396"/>
      <c r="ISP861" s="396"/>
      <c r="ISQ861" s="396"/>
      <c r="ISR861" s="396"/>
      <c r="ISS861" s="396"/>
      <c r="IST861" s="396"/>
      <c r="ISU861" s="396"/>
      <c r="ISV861" s="396"/>
      <c r="ISW861" s="396"/>
      <c r="ISX861" s="396"/>
      <c r="ISY861" s="396"/>
      <c r="ISZ861" s="396"/>
      <c r="ITA861" s="396"/>
      <c r="ITB861" s="396"/>
      <c r="ITC861" s="396"/>
      <c r="ITD861" s="396"/>
      <c r="ITE861" s="396"/>
      <c r="ITF861" s="396"/>
      <c r="ITG861" s="396"/>
      <c r="ITH861" s="396"/>
      <c r="ITI861" s="396"/>
      <c r="ITJ861" s="396"/>
      <c r="ITK861" s="396"/>
      <c r="ITL861" s="396"/>
      <c r="ITM861" s="396"/>
      <c r="ITN861" s="396"/>
      <c r="ITO861" s="396"/>
      <c r="ITP861" s="396"/>
      <c r="ITQ861" s="396"/>
      <c r="ITR861" s="396"/>
      <c r="ITS861" s="396"/>
      <c r="ITT861" s="396"/>
      <c r="ITU861" s="396"/>
      <c r="ITV861" s="396"/>
      <c r="ITW861" s="396"/>
      <c r="ITX861" s="396"/>
      <c r="ITY861" s="396"/>
      <c r="ITZ861" s="396"/>
      <c r="IUA861" s="396"/>
      <c r="IUB861" s="396"/>
      <c r="IUC861" s="396"/>
      <c r="IUD861" s="396"/>
      <c r="IUE861" s="396"/>
      <c r="IUF861" s="396"/>
      <c r="IUG861" s="396"/>
      <c r="IUH861" s="396"/>
      <c r="IUI861" s="396"/>
      <c r="IUJ861" s="396"/>
      <c r="IUK861" s="396"/>
      <c r="IUL861" s="396"/>
      <c r="IUM861" s="396"/>
      <c r="IUN861" s="396"/>
      <c r="IUO861" s="396"/>
      <c r="IUP861" s="396"/>
      <c r="IUQ861" s="396"/>
      <c r="IUR861" s="396"/>
      <c r="IUS861" s="396"/>
      <c r="IUT861" s="396"/>
      <c r="IUU861" s="396"/>
      <c r="IUV861" s="396"/>
      <c r="IUW861" s="396"/>
      <c r="IUX861" s="396"/>
      <c r="IUY861" s="396"/>
      <c r="IUZ861" s="396"/>
      <c r="IVA861" s="396"/>
      <c r="IVB861" s="396"/>
      <c r="IVC861" s="396"/>
      <c r="IVD861" s="396"/>
      <c r="IVE861" s="396"/>
      <c r="IVF861" s="396"/>
      <c r="IVG861" s="396"/>
      <c r="IVH861" s="396"/>
      <c r="IVI861" s="396"/>
      <c r="IVJ861" s="396"/>
      <c r="IVK861" s="396"/>
      <c r="IVL861" s="396"/>
      <c r="IVM861" s="396"/>
      <c r="IVN861" s="396"/>
      <c r="IVO861" s="396"/>
      <c r="IVP861" s="396"/>
      <c r="IVQ861" s="396"/>
      <c r="IVR861" s="396"/>
      <c r="IVS861" s="396"/>
      <c r="IVT861" s="396"/>
      <c r="IVU861" s="396"/>
      <c r="IVV861" s="396"/>
      <c r="IVW861" s="396"/>
      <c r="IVX861" s="396"/>
      <c r="IVY861" s="396"/>
      <c r="IVZ861" s="396"/>
      <c r="IWA861" s="396"/>
      <c r="IWB861" s="396"/>
      <c r="IWC861" s="396"/>
      <c r="IWD861" s="396"/>
      <c r="IWE861" s="396"/>
      <c r="IWF861" s="396"/>
      <c r="IWG861" s="396"/>
      <c r="IWH861" s="396"/>
      <c r="IWI861" s="396"/>
      <c r="IWJ861" s="396"/>
      <c r="IWK861" s="396"/>
      <c r="IWL861" s="396"/>
      <c r="IWM861" s="396"/>
      <c r="IWN861" s="396"/>
      <c r="IWO861" s="396"/>
      <c r="IWP861" s="396"/>
      <c r="IWQ861" s="396"/>
      <c r="IWR861" s="396"/>
      <c r="IWS861" s="396"/>
      <c r="IWT861" s="396"/>
      <c r="IWU861" s="396"/>
      <c r="IWV861" s="396"/>
      <c r="IWW861" s="396"/>
      <c r="IWX861" s="396"/>
      <c r="IWY861" s="396"/>
      <c r="IWZ861" s="396"/>
      <c r="IXA861" s="396"/>
      <c r="IXB861" s="396"/>
      <c r="IXC861" s="396"/>
      <c r="IXD861" s="396"/>
      <c r="IXE861" s="396"/>
      <c r="IXF861" s="396"/>
      <c r="IXG861" s="396"/>
      <c r="IXH861" s="396"/>
      <c r="IXI861" s="396"/>
      <c r="IXJ861" s="396"/>
      <c r="IXK861" s="396"/>
      <c r="IXL861" s="396"/>
      <c r="IXM861" s="396"/>
      <c r="IXN861" s="396"/>
      <c r="IXO861" s="396"/>
      <c r="IXP861" s="396"/>
      <c r="IXQ861" s="396"/>
      <c r="IXR861" s="396"/>
      <c r="IXS861" s="396"/>
      <c r="IXT861" s="396"/>
      <c r="IXU861" s="396"/>
      <c r="IXV861" s="396"/>
      <c r="IXW861" s="396"/>
      <c r="IXX861" s="396"/>
      <c r="IXY861" s="396"/>
      <c r="IXZ861" s="396"/>
      <c r="IYA861" s="396"/>
      <c r="IYB861" s="396"/>
      <c r="IYC861" s="396"/>
      <c r="IYD861" s="396"/>
      <c r="IYE861" s="396"/>
      <c r="IYF861" s="396"/>
      <c r="IYG861" s="396"/>
      <c r="IYH861" s="396"/>
      <c r="IYI861" s="396"/>
      <c r="IYJ861" s="396"/>
      <c r="IYK861" s="396"/>
      <c r="IYL861" s="396"/>
      <c r="IYM861" s="396"/>
      <c r="IYN861" s="396"/>
      <c r="IYO861" s="396"/>
      <c r="IYP861" s="396"/>
      <c r="IYQ861" s="396"/>
      <c r="IYR861" s="396"/>
      <c r="IYS861" s="396"/>
      <c r="IYT861" s="396"/>
      <c r="IYU861" s="396"/>
      <c r="IYV861" s="396"/>
      <c r="IYW861" s="396"/>
      <c r="IYX861" s="396"/>
      <c r="IYY861" s="396"/>
      <c r="IYZ861" s="396"/>
      <c r="IZA861" s="396"/>
      <c r="IZB861" s="396"/>
      <c r="IZC861" s="396"/>
      <c r="IZD861" s="396"/>
      <c r="IZE861" s="396"/>
      <c r="IZF861" s="396"/>
      <c r="IZG861" s="396"/>
      <c r="IZH861" s="396"/>
      <c r="IZI861" s="396"/>
      <c r="IZJ861" s="396"/>
      <c r="IZK861" s="396"/>
      <c r="IZL861" s="396"/>
      <c r="IZM861" s="396"/>
      <c r="IZN861" s="396"/>
      <c r="IZO861" s="396"/>
      <c r="IZP861" s="396"/>
      <c r="IZQ861" s="396"/>
      <c r="IZR861" s="396"/>
      <c r="IZS861" s="396"/>
      <c r="IZT861" s="396"/>
      <c r="IZU861" s="396"/>
      <c r="IZV861" s="396"/>
      <c r="IZW861" s="396"/>
      <c r="IZX861" s="396"/>
      <c r="IZY861" s="396"/>
      <c r="IZZ861" s="396"/>
      <c r="JAA861" s="396"/>
      <c r="JAB861" s="396"/>
      <c r="JAC861" s="396"/>
      <c r="JAD861" s="396"/>
      <c r="JAE861" s="396"/>
      <c r="JAF861" s="396"/>
      <c r="JAG861" s="396"/>
      <c r="JAH861" s="396"/>
      <c r="JAI861" s="396"/>
      <c r="JAJ861" s="396"/>
      <c r="JAK861" s="396"/>
      <c r="JAL861" s="396"/>
      <c r="JAM861" s="396"/>
      <c r="JAN861" s="396"/>
      <c r="JAO861" s="396"/>
      <c r="JAP861" s="396"/>
      <c r="JAQ861" s="396"/>
      <c r="JAR861" s="396"/>
      <c r="JAS861" s="396"/>
      <c r="JAT861" s="396"/>
      <c r="JAU861" s="396"/>
      <c r="JAV861" s="396"/>
      <c r="JAW861" s="396"/>
      <c r="JAX861" s="396"/>
      <c r="JAY861" s="396"/>
      <c r="JAZ861" s="396"/>
      <c r="JBA861" s="396"/>
      <c r="JBB861" s="396"/>
      <c r="JBC861" s="396"/>
      <c r="JBD861" s="396"/>
      <c r="JBE861" s="396"/>
      <c r="JBF861" s="396"/>
      <c r="JBG861" s="396"/>
      <c r="JBH861" s="396"/>
      <c r="JBI861" s="396"/>
      <c r="JBJ861" s="396"/>
      <c r="JBK861" s="396"/>
      <c r="JBL861" s="396"/>
      <c r="JBM861" s="396"/>
      <c r="JBN861" s="396"/>
      <c r="JBO861" s="396"/>
      <c r="JBP861" s="396"/>
      <c r="JBQ861" s="396"/>
      <c r="JBR861" s="396"/>
      <c r="JBS861" s="396"/>
      <c r="JBT861" s="396"/>
      <c r="JBU861" s="396"/>
      <c r="JBV861" s="396"/>
      <c r="JBW861" s="396"/>
      <c r="JBX861" s="396"/>
      <c r="JBY861" s="396"/>
      <c r="JBZ861" s="396"/>
      <c r="JCA861" s="396"/>
      <c r="JCB861" s="396"/>
      <c r="JCC861" s="396"/>
      <c r="JCD861" s="396"/>
      <c r="JCE861" s="396"/>
      <c r="JCF861" s="396"/>
      <c r="JCG861" s="396"/>
      <c r="JCH861" s="396"/>
      <c r="JCI861" s="396"/>
      <c r="JCJ861" s="396"/>
      <c r="JCK861" s="396"/>
      <c r="JCL861" s="396"/>
      <c r="JCM861" s="396"/>
      <c r="JCN861" s="396"/>
      <c r="JCO861" s="396"/>
      <c r="JCP861" s="396"/>
      <c r="JCQ861" s="396"/>
      <c r="JCR861" s="396"/>
      <c r="JCS861" s="396"/>
      <c r="JCT861" s="396"/>
      <c r="JCU861" s="396"/>
      <c r="JCV861" s="396"/>
      <c r="JCW861" s="396"/>
      <c r="JCX861" s="396"/>
      <c r="JCY861" s="396"/>
      <c r="JCZ861" s="396"/>
      <c r="JDA861" s="396"/>
      <c r="JDB861" s="396"/>
      <c r="JDC861" s="396"/>
      <c r="JDD861" s="396"/>
      <c r="JDE861" s="396"/>
      <c r="JDF861" s="396"/>
      <c r="JDG861" s="396"/>
      <c r="JDH861" s="396"/>
      <c r="JDI861" s="396"/>
      <c r="JDJ861" s="396"/>
      <c r="JDK861" s="396"/>
      <c r="JDL861" s="396"/>
      <c r="JDM861" s="396"/>
      <c r="JDN861" s="396"/>
      <c r="JDO861" s="396"/>
      <c r="JDP861" s="396"/>
      <c r="JDQ861" s="396"/>
      <c r="JDR861" s="396"/>
      <c r="JDS861" s="396"/>
      <c r="JDT861" s="396"/>
      <c r="JDU861" s="396"/>
      <c r="JDV861" s="396"/>
      <c r="JDW861" s="396"/>
      <c r="JDX861" s="396"/>
      <c r="JDY861" s="396"/>
      <c r="JDZ861" s="396"/>
      <c r="JEA861" s="396"/>
      <c r="JEB861" s="396"/>
      <c r="JEC861" s="396"/>
      <c r="JED861" s="396"/>
      <c r="JEE861" s="396"/>
      <c r="JEF861" s="396"/>
      <c r="JEG861" s="396"/>
      <c r="JEH861" s="396"/>
      <c r="JEI861" s="396"/>
      <c r="JEJ861" s="396"/>
      <c r="JEK861" s="396"/>
      <c r="JEL861" s="396"/>
      <c r="JEM861" s="396"/>
      <c r="JEN861" s="396"/>
      <c r="JEO861" s="396"/>
      <c r="JEP861" s="396"/>
      <c r="JEQ861" s="396"/>
      <c r="JER861" s="396"/>
      <c r="JES861" s="396"/>
      <c r="JET861" s="396"/>
      <c r="JEU861" s="396"/>
      <c r="JEV861" s="396"/>
      <c r="JEW861" s="396"/>
      <c r="JEX861" s="396"/>
      <c r="JEY861" s="396"/>
      <c r="JEZ861" s="396"/>
      <c r="JFA861" s="396"/>
      <c r="JFB861" s="396"/>
      <c r="JFC861" s="396"/>
      <c r="JFD861" s="396"/>
      <c r="JFE861" s="396"/>
      <c r="JFF861" s="396"/>
      <c r="JFG861" s="396"/>
      <c r="JFH861" s="396"/>
      <c r="JFI861" s="396"/>
      <c r="JFJ861" s="396"/>
      <c r="JFK861" s="396"/>
      <c r="JFL861" s="396"/>
      <c r="JFM861" s="396"/>
      <c r="JFN861" s="396"/>
      <c r="JFO861" s="396"/>
      <c r="JFP861" s="396"/>
      <c r="JFQ861" s="396"/>
      <c r="JFR861" s="396"/>
      <c r="JFS861" s="396"/>
      <c r="JFT861" s="396"/>
      <c r="JFU861" s="396"/>
      <c r="JFV861" s="396"/>
      <c r="JFW861" s="396"/>
      <c r="JFX861" s="396"/>
      <c r="JFY861" s="396"/>
      <c r="JFZ861" s="396"/>
      <c r="JGA861" s="396"/>
      <c r="JGB861" s="396"/>
      <c r="JGC861" s="396"/>
      <c r="JGD861" s="396"/>
      <c r="JGE861" s="396"/>
      <c r="JGF861" s="396"/>
      <c r="JGG861" s="396"/>
      <c r="JGH861" s="396"/>
      <c r="JGI861" s="396"/>
      <c r="JGJ861" s="396"/>
      <c r="JGK861" s="396"/>
      <c r="JGL861" s="396"/>
      <c r="JGM861" s="396"/>
      <c r="JGN861" s="396"/>
      <c r="JGO861" s="396"/>
      <c r="JGP861" s="396"/>
      <c r="JGQ861" s="396"/>
      <c r="JGR861" s="396"/>
      <c r="JGS861" s="396"/>
      <c r="JGT861" s="396"/>
      <c r="JGU861" s="396"/>
      <c r="JGV861" s="396"/>
      <c r="JGW861" s="396"/>
      <c r="JGX861" s="396"/>
      <c r="JGY861" s="396"/>
      <c r="JGZ861" s="396"/>
      <c r="JHA861" s="396"/>
      <c r="JHB861" s="396"/>
      <c r="JHC861" s="396"/>
      <c r="JHD861" s="396"/>
      <c r="JHE861" s="396"/>
      <c r="JHF861" s="396"/>
      <c r="JHG861" s="396"/>
      <c r="JHH861" s="396"/>
      <c r="JHI861" s="396"/>
      <c r="JHJ861" s="396"/>
      <c r="JHK861" s="396"/>
      <c r="JHL861" s="396"/>
      <c r="JHM861" s="396"/>
      <c r="JHN861" s="396"/>
      <c r="JHO861" s="396"/>
      <c r="JHP861" s="396"/>
      <c r="JHQ861" s="396"/>
      <c r="JHR861" s="396"/>
      <c r="JHS861" s="396"/>
      <c r="JHT861" s="396"/>
      <c r="JHU861" s="396"/>
      <c r="JHV861" s="396"/>
      <c r="JHW861" s="396"/>
      <c r="JHX861" s="396"/>
      <c r="JHY861" s="396"/>
      <c r="JHZ861" s="396"/>
      <c r="JIA861" s="396"/>
      <c r="JIB861" s="396"/>
      <c r="JIC861" s="396"/>
      <c r="JID861" s="396"/>
      <c r="JIE861" s="396"/>
      <c r="JIF861" s="396"/>
      <c r="JIG861" s="396"/>
      <c r="JIH861" s="396"/>
      <c r="JII861" s="396"/>
      <c r="JIJ861" s="396"/>
      <c r="JIK861" s="396"/>
      <c r="JIL861" s="396"/>
      <c r="JIM861" s="396"/>
      <c r="JIN861" s="396"/>
      <c r="JIO861" s="396"/>
      <c r="JIP861" s="396"/>
      <c r="JIQ861" s="396"/>
      <c r="JIR861" s="396"/>
      <c r="JIS861" s="396"/>
      <c r="JIT861" s="396"/>
      <c r="JIU861" s="396"/>
      <c r="JIV861" s="396"/>
      <c r="JIW861" s="396"/>
      <c r="JIX861" s="396"/>
      <c r="JIY861" s="396"/>
      <c r="JIZ861" s="396"/>
      <c r="JJA861" s="396"/>
      <c r="JJB861" s="396"/>
      <c r="JJC861" s="396"/>
      <c r="JJD861" s="396"/>
      <c r="JJE861" s="396"/>
      <c r="JJF861" s="396"/>
      <c r="JJG861" s="396"/>
      <c r="JJH861" s="396"/>
      <c r="JJI861" s="396"/>
      <c r="JJJ861" s="396"/>
      <c r="JJK861" s="396"/>
      <c r="JJL861" s="396"/>
      <c r="JJM861" s="396"/>
      <c r="JJN861" s="396"/>
      <c r="JJO861" s="396"/>
      <c r="JJP861" s="396"/>
      <c r="JJQ861" s="396"/>
      <c r="JJR861" s="396"/>
      <c r="JJS861" s="396"/>
      <c r="JJT861" s="396"/>
      <c r="JJU861" s="396"/>
      <c r="JJV861" s="396"/>
      <c r="JJW861" s="396"/>
      <c r="JJX861" s="396"/>
      <c r="JJY861" s="396"/>
      <c r="JJZ861" s="396"/>
      <c r="JKA861" s="396"/>
      <c r="JKB861" s="396"/>
      <c r="JKC861" s="396"/>
      <c r="JKD861" s="396"/>
      <c r="JKE861" s="396"/>
      <c r="JKF861" s="396"/>
      <c r="JKG861" s="396"/>
      <c r="JKH861" s="396"/>
      <c r="JKI861" s="396"/>
      <c r="JKJ861" s="396"/>
      <c r="JKK861" s="396"/>
      <c r="JKL861" s="396"/>
      <c r="JKM861" s="396"/>
      <c r="JKN861" s="396"/>
      <c r="JKO861" s="396"/>
      <c r="JKP861" s="396"/>
      <c r="JKQ861" s="396"/>
      <c r="JKR861" s="396"/>
      <c r="JKS861" s="396"/>
      <c r="JKT861" s="396"/>
      <c r="JKU861" s="396"/>
      <c r="JKV861" s="396"/>
      <c r="JKW861" s="396"/>
      <c r="JKX861" s="396"/>
      <c r="JKY861" s="396"/>
      <c r="JKZ861" s="396"/>
      <c r="JLA861" s="396"/>
      <c r="JLB861" s="396"/>
      <c r="JLC861" s="396"/>
      <c r="JLD861" s="396"/>
      <c r="JLE861" s="396"/>
      <c r="JLF861" s="396"/>
      <c r="JLG861" s="396"/>
      <c r="JLH861" s="396"/>
      <c r="JLI861" s="396"/>
      <c r="JLJ861" s="396"/>
      <c r="JLK861" s="396"/>
      <c r="JLL861" s="396"/>
      <c r="JLM861" s="396"/>
      <c r="JLN861" s="396"/>
      <c r="JLO861" s="396"/>
      <c r="JLP861" s="396"/>
      <c r="JLQ861" s="396"/>
      <c r="JLR861" s="396"/>
      <c r="JLS861" s="396"/>
      <c r="JLT861" s="396"/>
      <c r="JLU861" s="396"/>
      <c r="JLV861" s="396"/>
      <c r="JLW861" s="396"/>
      <c r="JLX861" s="396"/>
      <c r="JLY861" s="396"/>
      <c r="JLZ861" s="396"/>
      <c r="JMA861" s="396"/>
      <c r="JMB861" s="396"/>
      <c r="JMC861" s="396"/>
      <c r="JMD861" s="396"/>
      <c r="JME861" s="396"/>
      <c r="JMF861" s="396"/>
      <c r="JMG861" s="396"/>
      <c r="JMH861" s="396"/>
      <c r="JMI861" s="396"/>
      <c r="JMJ861" s="396"/>
      <c r="JMK861" s="396"/>
      <c r="JML861" s="396"/>
      <c r="JMM861" s="396"/>
      <c r="JMN861" s="396"/>
      <c r="JMO861" s="396"/>
      <c r="JMP861" s="396"/>
      <c r="JMQ861" s="396"/>
      <c r="JMR861" s="396"/>
      <c r="JMS861" s="396"/>
      <c r="JMT861" s="396"/>
      <c r="JMU861" s="396"/>
      <c r="JMV861" s="396"/>
      <c r="JMW861" s="396"/>
      <c r="JMX861" s="396"/>
      <c r="JMY861" s="396"/>
      <c r="JMZ861" s="396"/>
      <c r="JNA861" s="396"/>
      <c r="JNB861" s="396"/>
      <c r="JNC861" s="396"/>
      <c r="JND861" s="396"/>
      <c r="JNE861" s="396"/>
      <c r="JNF861" s="396"/>
      <c r="JNG861" s="396"/>
      <c r="JNH861" s="396"/>
      <c r="JNI861" s="396"/>
      <c r="JNJ861" s="396"/>
      <c r="JNK861" s="396"/>
      <c r="JNL861" s="396"/>
      <c r="JNM861" s="396"/>
      <c r="JNN861" s="396"/>
      <c r="JNO861" s="396"/>
      <c r="JNP861" s="396"/>
      <c r="JNQ861" s="396"/>
      <c r="JNR861" s="396"/>
      <c r="JNS861" s="396"/>
      <c r="JNT861" s="396"/>
      <c r="JNU861" s="396"/>
      <c r="JNV861" s="396"/>
      <c r="JNW861" s="396"/>
      <c r="JNX861" s="396"/>
      <c r="JNY861" s="396"/>
      <c r="JNZ861" s="396"/>
      <c r="JOA861" s="396"/>
      <c r="JOB861" s="396"/>
      <c r="JOC861" s="396"/>
      <c r="JOD861" s="396"/>
      <c r="JOE861" s="396"/>
      <c r="JOF861" s="396"/>
      <c r="JOG861" s="396"/>
      <c r="JOH861" s="396"/>
      <c r="JOI861" s="396"/>
      <c r="JOJ861" s="396"/>
      <c r="JOK861" s="396"/>
      <c r="JOL861" s="396"/>
      <c r="JOM861" s="396"/>
      <c r="JON861" s="396"/>
      <c r="JOO861" s="396"/>
      <c r="JOP861" s="396"/>
      <c r="JOQ861" s="396"/>
      <c r="JOR861" s="396"/>
      <c r="JOS861" s="396"/>
      <c r="JOT861" s="396"/>
      <c r="JOU861" s="396"/>
      <c r="JOV861" s="396"/>
      <c r="JOW861" s="396"/>
      <c r="JOX861" s="396"/>
      <c r="JOY861" s="396"/>
      <c r="JOZ861" s="396"/>
      <c r="JPA861" s="396"/>
      <c r="JPB861" s="396"/>
      <c r="JPC861" s="396"/>
      <c r="JPD861" s="396"/>
      <c r="JPE861" s="396"/>
      <c r="JPF861" s="396"/>
      <c r="JPG861" s="396"/>
      <c r="JPH861" s="396"/>
      <c r="JPI861" s="396"/>
      <c r="JPJ861" s="396"/>
      <c r="JPK861" s="396"/>
      <c r="JPL861" s="396"/>
      <c r="JPM861" s="396"/>
      <c r="JPN861" s="396"/>
      <c r="JPO861" s="396"/>
      <c r="JPP861" s="396"/>
      <c r="JPQ861" s="396"/>
      <c r="JPR861" s="396"/>
      <c r="JPS861" s="396"/>
      <c r="JPT861" s="396"/>
      <c r="JPU861" s="396"/>
      <c r="JPV861" s="396"/>
      <c r="JPW861" s="396"/>
      <c r="JPX861" s="396"/>
      <c r="JPY861" s="396"/>
      <c r="JPZ861" s="396"/>
      <c r="JQA861" s="396"/>
      <c r="JQB861" s="396"/>
      <c r="JQC861" s="396"/>
      <c r="JQD861" s="396"/>
      <c r="JQE861" s="396"/>
      <c r="JQF861" s="396"/>
      <c r="JQG861" s="396"/>
      <c r="JQH861" s="396"/>
      <c r="JQI861" s="396"/>
      <c r="JQJ861" s="396"/>
      <c r="JQK861" s="396"/>
      <c r="JQL861" s="396"/>
      <c r="JQM861" s="396"/>
      <c r="JQN861" s="396"/>
      <c r="JQO861" s="396"/>
      <c r="JQP861" s="396"/>
      <c r="JQQ861" s="396"/>
      <c r="JQR861" s="396"/>
      <c r="JQS861" s="396"/>
      <c r="JQT861" s="396"/>
      <c r="JQU861" s="396"/>
      <c r="JQV861" s="396"/>
      <c r="JQW861" s="396"/>
      <c r="JQX861" s="396"/>
      <c r="JQY861" s="396"/>
      <c r="JQZ861" s="396"/>
      <c r="JRA861" s="396"/>
      <c r="JRB861" s="396"/>
      <c r="JRC861" s="396"/>
      <c r="JRD861" s="396"/>
      <c r="JRE861" s="396"/>
      <c r="JRF861" s="396"/>
      <c r="JRG861" s="396"/>
      <c r="JRH861" s="396"/>
      <c r="JRI861" s="396"/>
      <c r="JRJ861" s="396"/>
      <c r="JRK861" s="396"/>
      <c r="JRL861" s="396"/>
      <c r="JRM861" s="396"/>
      <c r="JRN861" s="396"/>
      <c r="JRO861" s="396"/>
      <c r="JRP861" s="396"/>
      <c r="JRQ861" s="396"/>
      <c r="JRR861" s="396"/>
      <c r="JRS861" s="396"/>
      <c r="JRT861" s="396"/>
      <c r="JRU861" s="396"/>
      <c r="JRV861" s="396"/>
      <c r="JRW861" s="396"/>
      <c r="JRX861" s="396"/>
      <c r="JRY861" s="396"/>
      <c r="JRZ861" s="396"/>
      <c r="JSA861" s="396"/>
      <c r="JSB861" s="396"/>
      <c r="JSC861" s="396"/>
      <c r="JSD861" s="396"/>
      <c r="JSE861" s="396"/>
      <c r="JSF861" s="396"/>
      <c r="JSG861" s="396"/>
      <c r="JSH861" s="396"/>
      <c r="JSI861" s="396"/>
      <c r="JSJ861" s="396"/>
      <c r="JSK861" s="396"/>
      <c r="JSL861" s="396"/>
      <c r="JSM861" s="396"/>
      <c r="JSN861" s="396"/>
      <c r="JSO861" s="396"/>
      <c r="JSP861" s="396"/>
      <c r="JSQ861" s="396"/>
      <c r="JSR861" s="396"/>
      <c r="JSS861" s="396"/>
      <c r="JST861" s="396"/>
      <c r="JSU861" s="396"/>
      <c r="JSV861" s="396"/>
      <c r="JSW861" s="396"/>
      <c r="JSX861" s="396"/>
      <c r="JSY861" s="396"/>
      <c r="JSZ861" s="396"/>
      <c r="JTA861" s="396"/>
      <c r="JTB861" s="396"/>
      <c r="JTC861" s="396"/>
      <c r="JTD861" s="396"/>
      <c r="JTE861" s="396"/>
      <c r="JTF861" s="396"/>
      <c r="JTG861" s="396"/>
      <c r="JTH861" s="396"/>
      <c r="JTI861" s="396"/>
      <c r="JTJ861" s="396"/>
      <c r="JTK861" s="396"/>
      <c r="JTL861" s="396"/>
      <c r="JTM861" s="396"/>
      <c r="JTN861" s="396"/>
      <c r="JTO861" s="396"/>
      <c r="JTP861" s="396"/>
      <c r="JTQ861" s="396"/>
      <c r="JTR861" s="396"/>
      <c r="JTS861" s="396"/>
      <c r="JTT861" s="396"/>
      <c r="JTU861" s="396"/>
      <c r="JTV861" s="396"/>
      <c r="JTW861" s="396"/>
      <c r="JTX861" s="396"/>
      <c r="JTY861" s="396"/>
      <c r="JTZ861" s="396"/>
      <c r="JUA861" s="396"/>
      <c r="JUB861" s="396"/>
      <c r="JUC861" s="396"/>
      <c r="JUD861" s="396"/>
      <c r="JUE861" s="396"/>
      <c r="JUF861" s="396"/>
      <c r="JUG861" s="396"/>
      <c r="JUH861" s="396"/>
      <c r="JUI861" s="396"/>
      <c r="JUJ861" s="396"/>
      <c r="JUK861" s="396"/>
      <c r="JUL861" s="396"/>
      <c r="JUM861" s="396"/>
      <c r="JUN861" s="396"/>
      <c r="JUO861" s="396"/>
      <c r="JUP861" s="396"/>
      <c r="JUQ861" s="396"/>
      <c r="JUR861" s="396"/>
      <c r="JUS861" s="396"/>
      <c r="JUT861" s="396"/>
      <c r="JUU861" s="396"/>
      <c r="JUV861" s="396"/>
      <c r="JUW861" s="396"/>
      <c r="JUX861" s="396"/>
      <c r="JUY861" s="396"/>
      <c r="JUZ861" s="396"/>
      <c r="JVA861" s="396"/>
      <c r="JVB861" s="396"/>
      <c r="JVC861" s="396"/>
      <c r="JVD861" s="396"/>
      <c r="JVE861" s="396"/>
      <c r="JVF861" s="396"/>
      <c r="JVG861" s="396"/>
      <c r="JVH861" s="396"/>
      <c r="JVI861" s="396"/>
      <c r="JVJ861" s="396"/>
      <c r="JVK861" s="396"/>
      <c r="JVL861" s="396"/>
      <c r="JVM861" s="396"/>
      <c r="JVN861" s="396"/>
      <c r="JVO861" s="396"/>
      <c r="JVP861" s="396"/>
      <c r="JVQ861" s="396"/>
      <c r="JVR861" s="396"/>
      <c r="JVS861" s="396"/>
      <c r="JVT861" s="396"/>
      <c r="JVU861" s="396"/>
      <c r="JVV861" s="396"/>
      <c r="JVW861" s="396"/>
      <c r="JVX861" s="396"/>
      <c r="JVY861" s="396"/>
      <c r="JVZ861" s="396"/>
      <c r="JWA861" s="396"/>
      <c r="JWB861" s="396"/>
      <c r="JWC861" s="396"/>
      <c r="JWD861" s="396"/>
      <c r="JWE861" s="396"/>
      <c r="JWF861" s="396"/>
      <c r="JWG861" s="396"/>
      <c r="JWH861" s="396"/>
      <c r="JWI861" s="396"/>
      <c r="JWJ861" s="396"/>
      <c r="JWK861" s="396"/>
      <c r="JWL861" s="396"/>
      <c r="JWM861" s="396"/>
      <c r="JWN861" s="396"/>
      <c r="JWO861" s="396"/>
      <c r="JWP861" s="396"/>
      <c r="JWQ861" s="396"/>
      <c r="JWR861" s="396"/>
      <c r="JWS861" s="396"/>
      <c r="JWT861" s="396"/>
      <c r="JWU861" s="396"/>
      <c r="JWV861" s="396"/>
      <c r="JWW861" s="396"/>
      <c r="JWX861" s="396"/>
      <c r="JWY861" s="396"/>
      <c r="JWZ861" s="396"/>
      <c r="JXA861" s="396"/>
      <c r="JXB861" s="396"/>
      <c r="JXC861" s="396"/>
      <c r="JXD861" s="396"/>
      <c r="JXE861" s="396"/>
      <c r="JXF861" s="396"/>
      <c r="JXG861" s="396"/>
      <c r="JXH861" s="396"/>
      <c r="JXI861" s="396"/>
      <c r="JXJ861" s="396"/>
      <c r="JXK861" s="396"/>
      <c r="JXL861" s="396"/>
      <c r="JXM861" s="396"/>
      <c r="JXN861" s="396"/>
      <c r="JXO861" s="396"/>
      <c r="JXP861" s="396"/>
      <c r="JXQ861" s="396"/>
      <c r="JXR861" s="396"/>
      <c r="JXS861" s="396"/>
      <c r="JXT861" s="396"/>
      <c r="JXU861" s="396"/>
      <c r="JXV861" s="396"/>
      <c r="JXW861" s="396"/>
      <c r="JXX861" s="396"/>
      <c r="JXY861" s="396"/>
      <c r="JXZ861" s="396"/>
      <c r="JYA861" s="396"/>
      <c r="JYB861" s="396"/>
      <c r="JYC861" s="396"/>
      <c r="JYD861" s="396"/>
      <c r="JYE861" s="396"/>
      <c r="JYF861" s="396"/>
      <c r="JYG861" s="396"/>
      <c r="JYH861" s="396"/>
      <c r="JYI861" s="396"/>
      <c r="JYJ861" s="396"/>
      <c r="JYK861" s="396"/>
      <c r="JYL861" s="396"/>
      <c r="JYM861" s="396"/>
      <c r="JYN861" s="396"/>
      <c r="JYO861" s="396"/>
      <c r="JYP861" s="396"/>
      <c r="JYQ861" s="396"/>
      <c r="JYR861" s="396"/>
      <c r="JYS861" s="396"/>
      <c r="JYT861" s="396"/>
      <c r="JYU861" s="396"/>
      <c r="JYV861" s="396"/>
      <c r="JYW861" s="396"/>
      <c r="JYX861" s="396"/>
      <c r="JYY861" s="396"/>
      <c r="JYZ861" s="396"/>
      <c r="JZA861" s="396"/>
      <c r="JZB861" s="396"/>
      <c r="JZC861" s="396"/>
      <c r="JZD861" s="396"/>
      <c r="JZE861" s="396"/>
      <c r="JZF861" s="396"/>
      <c r="JZG861" s="396"/>
      <c r="JZH861" s="396"/>
      <c r="JZI861" s="396"/>
      <c r="JZJ861" s="396"/>
      <c r="JZK861" s="396"/>
      <c r="JZL861" s="396"/>
      <c r="JZM861" s="396"/>
      <c r="JZN861" s="396"/>
      <c r="JZO861" s="396"/>
      <c r="JZP861" s="396"/>
      <c r="JZQ861" s="396"/>
      <c r="JZR861" s="396"/>
      <c r="JZS861" s="396"/>
      <c r="JZT861" s="396"/>
      <c r="JZU861" s="396"/>
      <c r="JZV861" s="396"/>
      <c r="JZW861" s="396"/>
      <c r="JZX861" s="396"/>
      <c r="JZY861" s="396"/>
      <c r="JZZ861" s="396"/>
      <c r="KAA861" s="396"/>
      <c r="KAB861" s="396"/>
      <c r="KAC861" s="396"/>
      <c r="KAD861" s="396"/>
      <c r="KAE861" s="396"/>
      <c r="KAF861" s="396"/>
      <c r="KAG861" s="396"/>
      <c r="KAH861" s="396"/>
      <c r="KAI861" s="396"/>
      <c r="KAJ861" s="396"/>
      <c r="KAK861" s="396"/>
      <c r="KAL861" s="396"/>
      <c r="KAM861" s="396"/>
      <c r="KAN861" s="396"/>
      <c r="KAO861" s="396"/>
      <c r="KAP861" s="396"/>
      <c r="KAQ861" s="396"/>
      <c r="KAR861" s="396"/>
      <c r="KAS861" s="396"/>
      <c r="KAT861" s="396"/>
      <c r="KAU861" s="396"/>
      <c r="KAV861" s="396"/>
      <c r="KAW861" s="396"/>
      <c r="KAX861" s="396"/>
      <c r="KAY861" s="396"/>
      <c r="KAZ861" s="396"/>
      <c r="KBA861" s="396"/>
      <c r="KBB861" s="396"/>
      <c r="KBC861" s="396"/>
      <c r="KBD861" s="396"/>
      <c r="KBE861" s="396"/>
      <c r="KBF861" s="396"/>
      <c r="KBG861" s="396"/>
      <c r="KBH861" s="396"/>
      <c r="KBI861" s="396"/>
      <c r="KBJ861" s="396"/>
      <c r="KBK861" s="396"/>
      <c r="KBL861" s="396"/>
      <c r="KBM861" s="396"/>
      <c r="KBN861" s="396"/>
      <c r="KBO861" s="396"/>
      <c r="KBP861" s="396"/>
      <c r="KBQ861" s="396"/>
      <c r="KBR861" s="396"/>
      <c r="KBS861" s="396"/>
      <c r="KBT861" s="396"/>
      <c r="KBU861" s="396"/>
      <c r="KBV861" s="396"/>
      <c r="KBW861" s="396"/>
      <c r="KBX861" s="396"/>
      <c r="KBY861" s="396"/>
      <c r="KBZ861" s="396"/>
      <c r="KCA861" s="396"/>
      <c r="KCB861" s="396"/>
      <c r="KCC861" s="396"/>
      <c r="KCD861" s="396"/>
      <c r="KCE861" s="396"/>
      <c r="KCF861" s="396"/>
      <c r="KCG861" s="396"/>
      <c r="KCH861" s="396"/>
      <c r="KCI861" s="396"/>
      <c r="KCJ861" s="396"/>
      <c r="KCK861" s="396"/>
      <c r="KCL861" s="396"/>
      <c r="KCM861" s="396"/>
      <c r="KCN861" s="396"/>
      <c r="KCO861" s="396"/>
      <c r="KCP861" s="396"/>
      <c r="KCQ861" s="396"/>
      <c r="KCR861" s="396"/>
      <c r="KCS861" s="396"/>
      <c r="KCT861" s="396"/>
      <c r="KCU861" s="396"/>
      <c r="KCV861" s="396"/>
      <c r="KCW861" s="396"/>
      <c r="KCX861" s="396"/>
      <c r="KCY861" s="396"/>
      <c r="KCZ861" s="396"/>
      <c r="KDA861" s="396"/>
      <c r="KDB861" s="396"/>
      <c r="KDC861" s="396"/>
      <c r="KDD861" s="396"/>
      <c r="KDE861" s="396"/>
      <c r="KDF861" s="396"/>
      <c r="KDG861" s="396"/>
      <c r="KDH861" s="396"/>
      <c r="KDI861" s="396"/>
      <c r="KDJ861" s="396"/>
      <c r="KDK861" s="396"/>
      <c r="KDL861" s="396"/>
      <c r="KDM861" s="396"/>
      <c r="KDN861" s="396"/>
      <c r="KDO861" s="396"/>
      <c r="KDP861" s="396"/>
      <c r="KDQ861" s="396"/>
      <c r="KDR861" s="396"/>
      <c r="KDS861" s="396"/>
      <c r="KDT861" s="396"/>
      <c r="KDU861" s="396"/>
      <c r="KDV861" s="396"/>
      <c r="KDW861" s="396"/>
      <c r="KDX861" s="396"/>
      <c r="KDY861" s="396"/>
      <c r="KDZ861" s="396"/>
      <c r="KEA861" s="396"/>
      <c r="KEB861" s="396"/>
      <c r="KEC861" s="396"/>
      <c r="KED861" s="396"/>
      <c r="KEE861" s="396"/>
      <c r="KEF861" s="396"/>
      <c r="KEG861" s="396"/>
      <c r="KEH861" s="396"/>
      <c r="KEI861" s="396"/>
      <c r="KEJ861" s="396"/>
      <c r="KEK861" s="396"/>
      <c r="KEL861" s="396"/>
      <c r="KEM861" s="396"/>
      <c r="KEN861" s="396"/>
      <c r="KEO861" s="396"/>
      <c r="KEP861" s="396"/>
      <c r="KEQ861" s="396"/>
      <c r="KER861" s="396"/>
      <c r="KES861" s="396"/>
      <c r="KET861" s="396"/>
      <c r="KEU861" s="396"/>
      <c r="KEV861" s="396"/>
      <c r="KEW861" s="396"/>
      <c r="KEX861" s="396"/>
      <c r="KEY861" s="396"/>
      <c r="KEZ861" s="396"/>
      <c r="KFA861" s="396"/>
      <c r="KFB861" s="396"/>
      <c r="KFC861" s="396"/>
      <c r="KFD861" s="396"/>
      <c r="KFE861" s="396"/>
      <c r="KFF861" s="396"/>
      <c r="KFG861" s="396"/>
      <c r="KFH861" s="396"/>
      <c r="KFI861" s="396"/>
      <c r="KFJ861" s="396"/>
      <c r="KFK861" s="396"/>
      <c r="KFL861" s="396"/>
      <c r="KFM861" s="396"/>
      <c r="KFN861" s="396"/>
      <c r="KFO861" s="396"/>
      <c r="KFP861" s="396"/>
      <c r="KFQ861" s="396"/>
      <c r="KFR861" s="396"/>
      <c r="KFS861" s="396"/>
      <c r="KFT861" s="396"/>
      <c r="KFU861" s="396"/>
      <c r="KFV861" s="396"/>
      <c r="KFW861" s="396"/>
      <c r="KFX861" s="396"/>
      <c r="KFY861" s="396"/>
      <c r="KFZ861" s="396"/>
      <c r="KGA861" s="396"/>
      <c r="KGB861" s="396"/>
      <c r="KGC861" s="396"/>
      <c r="KGD861" s="396"/>
      <c r="KGE861" s="396"/>
      <c r="KGF861" s="396"/>
      <c r="KGG861" s="396"/>
      <c r="KGH861" s="396"/>
      <c r="KGI861" s="396"/>
      <c r="KGJ861" s="396"/>
      <c r="KGK861" s="396"/>
      <c r="KGL861" s="396"/>
      <c r="KGM861" s="396"/>
      <c r="KGN861" s="396"/>
      <c r="KGO861" s="396"/>
      <c r="KGP861" s="396"/>
      <c r="KGQ861" s="396"/>
      <c r="KGR861" s="396"/>
      <c r="KGS861" s="396"/>
      <c r="KGT861" s="396"/>
      <c r="KGU861" s="396"/>
      <c r="KGV861" s="396"/>
      <c r="KGW861" s="396"/>
      <c r="KGX861" s="396"/>
      <c r="KGY861" s="396"/>
      <c r="KGZ861" s="396"/>
      <c r="KHA861" s="396"/>
      <c r="KHB861" s="396"/>
      <c r="KHC861" s="396"/>
      <c r="KHD861" s="396"/>
      <c r="KHE861" s="396"/>
      <c r="KHF861" s="396"/>
      <c r="KHG861" s="396"/>
      <c r="KHH861" s="396"/>
      <c r="KHI861" s="396"/>
      <c r="KHJ861" s="396"/>
      <c r="KHK861" s="396"/>
      <c r="KHL861" s="396"/>
      <c r="KHM861" s="396"/>
      <c r="KHN861" s="396"/>
      <c r="KHO861" s="396"/>
      <c r="KHP861" s="396"/>
      <c r="KHQ861" s="396"/>
      <c r="KHR861" s="396"/>
      <c r="KHS861" s="396"/>
      <c r="KHT861" s="396"/>
      <c r="KHU861" s="396"/>
      <c r="KHV861" s="396"/>
      <c r="KHW861" s="396"/>
      <c r="KHX861" s="396"/>
      <c r="KHY861" s="396"/>
      <c r="KHZ861" s="396"/>
      <c r="KIA861" s="396"/>
      <c r="KIB861" s="396"/>
      <c r="KIC861" s="396"/>
      <c r="KID861" s="396"/>
      <c r="KIE861" s="396"/>
      <c r="KIF861" s="396"/>
      <c r="KIG861" s="396"/>
      <c r="KIH861" s="396"/>
      <c r="KII861" s="396"/>
      <c r="KIJ861" s="396"/>
      <c r="KIK861" s="396"/>
      <c r="KIL861" s="396"/>
      <c r="KIM861" s="396"/>
      <c r="KIN861" s="396"/>
      <c r="KIO861" s="396"/>
      <c r="KIP861" s="396"/>
      <c r="KIQ861" s="396"/>
      <c r="KIR861" s="396"/>
      <c r="KIS861" s="396"/>
      <c r="KIT861" s="396"/>
      <c r="KIU861" s="396"/>
      <c r="KIV861" s="396"/>
      <c r="KIW861" s="396"/>
      <c r="KIX861" s="396"/>
      <c r="KIY861" s="396"/>
      <c r="KIZ861" s="396"/>
      <c r="KJA861" s="396"/>
      <c r="KJB861" s="396"/>
      <c r="KJC861" s="396"/>
      <c r="KJD861" s="396"/>
      <c r="KJE861" s="396"/>
      <c r="KJF861" s="396"/>
      <c r="KJG861" s="396"/>
      <c r="KJH861" s="396"/>
      <c r="KJI861" s="396"/>
      <c r="KJJ861" s="396"/>
      <c r="KJK861" s="396"/>
      <c r="KJL861" s="396"/>
      <c r="KJM861" s="396"/>
      <c r="KJN861" s="396"/>
      <c r="KJO861" s="396"/>
      <c r="KJP861" s="396"/>
      <c r="KJQ861" s="396"/>
      <c r="KJR861" s="396"/>
      <c r="KJS861" s="396"/>
      <c r="KJT861" s="396"/>
      <c r="KJU861" s="396"/>
      <c r="KJV861" s="396"/>
      <c r="KJW861" s="396"/>
      <c r="KJX861" s="396"/>
      <c r="KJY861" s="396"/>
      <c r="KJZ861" s="396"/>
      <c r="KKA861" s="396"/>
      <c r="KKB861" s="396"/>
      <c r="KKC861" s="396"/>
      <c r="KKD861" s="396"/>
      <c r="KKE861" s="396"/>
      <c r="KKF861" s="396"/>
      <c r="KKG861" s="396"/>
      <c r="KKH861" s="396"/>
      <c r="KKI861" s="396"/>
      <c r="KKJ861" s="396"/>
      <c r="KKK861" s="396"/>
      <c r="KKL861" s="396"/>
      <c r="KKM861" s="396"/>
      <c r="KKN861" s="396"/>
      <c r="KKO861" s="396"/>
      <c r="KKP861" s="396"/>
      <c r="KKQ861" s="396"/>
      <c r="KKR861" s="396"/>
      <c r="KKS861" s="396"/>
      <c r="KKT861" s="396"/>
      <c r="KKU861" s="396"/>
      <c r="KKV861" s="396"/>
      <c r="KKW861" s="396"/>
      <c r="KKX861" s="396"/>
      <c r="KKY861" s="396"/>
      <c r="KKZ861" s="396"/>
      <c r="KLA861" s="396"/>
      <c r="KLB861" s="396"/>
      <c r="KLC861" s="396"/>
      <c r="KLD861" s="396"/>
      <c r="KLE861" s="396"/>
      <c r="KLF861" s="396"/>
      <c r="KLG861" s="396"/>
      <c r="KLH861" s="396"/>
      <c r="KLI861" s="396"/>
      <c r="KLJ861" s="396"/>
      <c r="KLK861" s="396"/>
      <c r="KLL861" s="396"/>
      <c r="KLM861" s="396"/>
      <c r="KLN861" s="396"/>
      <c r="KLO861" s="396"/>
      <c r="KLP861" s="396"/>
      <c r="KLQ861" s="396"/>
      <c r="KLR861" s="396"/>
      <c r="KLS861" s="396"/>
      <c r="KLT861" s="396"/>
      <c r="KLU861" s="396"/>
      <c r="KLV861" s="396"/>
      <c r="KLW861" s="396"/>
      <c r="KLX861" s="396"/>
      <c r="KLY861" s="396"/>
      <c r="KLZ861" s="396"/>
      <c r="KMA861" s="396"/>
      <c r="KMB861" s="396"/>
      <c r="KMC861" s="396"/>
      <c r="KMD861" s="396"/>
      <c r="KME861" s="396"/>
      <c r="KMF861" s="396"/>
      <c r="KMG861" s="396"/>
      <c r="KMH861" s="396"/>
      <c r="KMI861" s="396"/>
      <c r="KMJ861" s="396"/>
      <c r="KMK861" s="396"/>
      <c r="KML861" s="396"/>
      <c r="KMM861" s="396"/>
      <c r="KMN861" s="396"/>
      <c r="KMO861" s="396"/>
      <c r="KMP861" s="396"/>
      <c r="KMQ861" s="396"/>
      <c r="KMR861" s="396"/>
      <c r="KMS861" s="396"/>
      <c r="KMT861" s="396"/>
      <c r="KMU861" s="396"/>
      <c r="KMV861" s="396"/>
      <c r="KMW861" s="396"/>
      <c r="KMX861" s="396"/>
      <c r="KMY861" s="396"/>
      <c r="KMZ861" s="396"/>
      <c r="KNA861" s="396"/>
      <c r="KNB861" s="396"/>
      <c r="KNC861" s="396"/>
      <c r="KND861" s="396"/>
      <c r="KNE861" s="396"/>
      <c r="KNF861" s="396"/>
      <c r="KNG861" s="396"/>
      <c r="KNH861" s="396"/>
      <c r="KNI861" s="396"/>
      <c r="KNJ861" s="396"/>
      <c r="KNK861" s="396"/>
      <c r="KNL861" s="396"/>
      <c r="KNM861" s="396"/>
      <c r="KNN861" s="396"/>
      <c r="KNO861" s="396"/>
      <c r="KNP861" s="396"/>
      <c r="KNQ861" s="396"/>
      <c r="KNR861" s="396"/>
      <c r="KNS861" s="396"/>
      <c r="KNT861" s="396"/>
      <c r="KNU861" s="396"/>
      <c r="KNV861" s="396"/>
      <c r="KNW861" s="396"/>
      <c r="KNX861" s="396"/>
      <c r="KNY861" s="396"/>
      <c r="KNZ861" s="396"/>
      <c r="KOA861" s="396"/>
      <c r="KOB861" s="396"/>
      <c r="KOC861" s="396"/>
      <c r="KOD861" s="396"/>
      <c r="KOE861" s="396"/>
      <c r="KOF861" s="396"/>
      <c r="KOG861" s="396"/>
      <c r="KOH861" s="396"/>
      <c r="KOI861" s="396"/>
      <c r="KOJ861" s="396"/>
      <c r="KOK861" s="396"/>
      <c r="KOL861" s="396"/>
      <c r="KOM861" s="396"/>
      <c r="KON861" s="396"/>
      <c r="KOO861" s="396"/>
      <c r="KOP861" s="396"/>
      <c r="KOQ861" s="396"/>
      <c r="KOR861" s="396"/>
      <c r="KOS861" s="396"/>
      <c r="KOT861" s="396"/>
      <c r="KOU861" s="396"/>
      <c r="KOV861" s="396"/>
      <c r="KOW861" s="396"/>
      <c r="KOX861" s="396"/>
      <c r="KOY861" s="396"/>
      <c r="KOZ861" s="396"/>
      <c r="KPA861" s="396"/>
      <c r="KPB861" s="396"/>
      <c r="KPC861" s="396"/>
      <c r="KPD861" s="396"/>
      <c r="KPE861" s="396"/>
      <c r="KPF861" s="396"/>
      <c r="KPG861" s="396"/>
      <c r="KPH861" s="396"/>
      <c r="KPI861" s="396"/>
      <c r="KPJ861" s="396"/>
      <c r="KPK861" s="396"/>
      <c r="KPL861" s="396"/>
      <c r="KPM861" s="396"/>
      <c r="KPN861" s="396"/>
      <c r="KPO861" s="396"/>
      <c r="KPP861" s="396"/>
      <c r="KPQ861" s="396"/>
      <c r="KPR861" s="396"/>
      <c r="KPS861" s="396"/>
      <c r="KPT861" s="396"/>
      <c r="KPU861" s="396"/>
      <c r="KPV861" s="396"/>
      <c r="KPW861" s="396"/>
      <c r="KPX861" s="396"/>
      <c r="KPY861" s="396"/>
      <c r="KPZ861" s="396"/>
      <c r="KQA861" s="396"/>
      <c r="KQB861" s="396"/>
      <c r="KQC861" s="396"/>
      <c r="KQD861" s="396"/>
      <c r="KQE861" s="396"/>
      <c r="KQF861" s="396"/>
      <c r="KQG861" s="396"/>
      <c r="KQH861" s="396"/>
      <c r="KQI861" s="396"/>
      <c r="KQJ861" s="396"/>
      <c r="KQK861" s="396"/>
      <c r="KQL861" s="396"/>
      <c r="KQM861" s="396"/>
      <c r="KQN861" s="396"/>
      <c r="KQO861" s="396"/>
      <c r="KQP861" s="396"/>
      <c r="KQQ861" s="396"/>
      <c r="KQR861" s="396"/>
      <c r="KQS861" s="396"/>
      <c r="KQT861" s="396"/>
      <c r="KQU861" s="396"/>
      <c r="KQV861" s="396"/>
      <c r="KQW861" s="396"/>
      <c r="KQX861" s="396"/>
      <c r="KQY861" s="396"/>
      <c r="KQZ861" s="396"/>
      <c r="KRA861" s="396"/>
      <c r="KRB861" s="396"/>
      <c r="KRC861" s="396"/>
      <c r="KRD861" s="396"/>
      <c r="KRE861" s="396"/>
      <c r="KRF861" s="396"/>
      <c r="KRG861" s="396"/>
      <c r="KRH861" s="396"/>
      <c r="KRI861" s="396"/>
      <c r="KRJ861" s="396"/>
      <c r="KRK861" s="396"/>
      <c r="KRL861" s="396"/>
      <c r="KRM861" s="396"/>
      <c r="KRN861" s="396"/>
      <c r="KRO861" s="396"/>
      <c r="KRP861" s="396"/>
      <c r="KRQ861" s="396"/>
      <c r="KRR861" s="396"/>
      <c r="KRS861" s="396"/>
      <c r="KRT861" s="396"/>
      <c r="KRU861" s="396"/>
      <c r="KRV861" s="396"/>
      <c r="KRW861" s="396"/>
      <c r="KRX861" s="396"/>
      <c r="KRY861" s="396"/>
      <c r="KRZ861" s="396"/>
      <c r="KSA861" s="396"/>
      <c r="KSB861" s="396"/>
      <c r="KSC861" s="396"/>
      <c r="KSD861" s="396"/>
      <c r="KSE861" s="396"/>
      <c r="KSF861" s="396"/>
      <c r="KSG861" s="396"/>
      <c r="KSH861" s="396"/>
      <c r="KSI861" s="396"/>
      <c r="KSJ861" s="396"/>
      <c r="KSK861" s="396"/>
      <c r="KSL861" s="396"/>
      <c r="KSM861" s="396"/>
      <c r="KSN861" s="396"/>
      <c r="KSO861" s="396"/>
      <c r="KSP861" s="396"/>
      <c r="KSQ861" s="396"/>
      <c r="KSR861" s="396"/>
      <c r="KSS861" s="396"/>
      <c r="KST861" s="396"/>
      <c r="KSU861" s="396"/>
      <c r="KSV861" s="396"/>
      <c r="KSW861" s="396"/>
      <c r="KSX861" s="396"/>
      <c r="KSY861" s="396"/>
      <c r="KSZ861" s="396"/>
      <c r="KTA861" s="396"/>
      <c r="KTB861" s="396"/>
      <c r="KTC861" s="396"/>
      <c r="KTD861" s="396"/>
      <c r="KTE861" s="396"/>
      <c r="KTF861" s="396"/>
      <c r="KTG861" s="396"/>
      <c r="KTH861" s="396"/>
      <c r="KTI861" s="396"/>
      <c r="KTJ861" s="396"/>
      <c r="KTK861" s="396"/>
      <c r="KTL861" s="396"/>
      <c r="KTM861" s="396"/>
      <c r="KTN861" s="396"/>
      <c r="KTO861" s="396"/>
      <c r="KTP861" s="396"/>
      <c r="KTQ861" s="396"/>
      <c r="KTR861" s="396"/>
      <c r="KTS861" s="396"/>
      <c r="KTT861" s="396"/>
      <c r="KTU861" s="396"/>
      <c r="KTV861" s="396"/>
      <c r="KTW861" s="396"/>
      <c r="KTX861" s="396"/>
      <c r="KTY861" s="396"/>
      <c r="KTZ861" s="396"/>
      <c r="KUA861" s="396"/>
      <c r="KUB861" s="396"/>
      <c r="KUC861" s="396"/>
      <c r="KUD861" s="396"/>
      <c r="KUE861" s="396"/>
      <c r="KUF861" s="396"/>
      <c r="KUG861" s="396"/>
      <c r="KUH861" s="396"/>
      <c r="KUI861" s="396"/>
      <c r="KUJ861" s="396"/>
      <c r="KUK861" s="396"/>
      <c r="KUL861" s="396"/>
      <c r="KUM861" s="396"/>
      <c r="KUN861" s="396"/>
      <c r="KUO861" s="396"/>
      <c r="KUP861" s="396"/>
      <c r="KUQ861" s="396"/>
      <c r="KUR861" s="396"/>
      <c r="KUS861" s="396"/>
      <c r="KUT861" s="396"/>
      <c r="KUU861" s="396"/>
      <c r="KUV861" s="396"/>
      <c r="KUW861" s="396"/>
      <c r="KUX861" s="396"/>
      <c r="KUY861" s="396"/>
      <c r="KUZ861" s="396"/>
      <c r="KVA861" s="396"/>
      <c r="KVB861" s="396"/>
      <c r="KVC861" s="396"/>
      <c r="KVD861" s="396"/>
      <c r="KVE861" s="396"/>
      <c r="KVF861" s="396"/>
      <c r="KVG861" s="396"/>
      <c r="KVH861" s="396"/>
      <c r="KVI861" s="396"/>
      <c r="KVJ861" s="396"/>
      <c r="KVK861" s="396"/>
      <c r="KVL861" s="396"/>
      <c r="KVM861" s="396"/>
      <c r="KVN861" s="396"/>
      <c r="KVO861" s="396"/>
      <c r="KVP861" s="396"/>
      <c r="KVQ861" s="396"/>
      <c r="KVR861" s="396"/>
      <c r="KVS861" s="396"/>
      <c r="KVT861" s="396"/>
      <c r="KVU861" s="396"/>
      <c r="KVV861" s="396"/>
      <c r="KVW861" s="396"/>
      <c r="KVX861" s="396"/>
      <c r="KVY861" s="396"/>
      <c r="KVZ861" s="396"/>
      <c r="KWA861" s="396"/>
      <c r="KWB861" s="396"/>
      <c r="KWC861" s="396"/>
      <c r="KWD861" s="396"/>
      <c r="KWE861" s="396"/>
      <c r="KWF861" s="396"/>
      <c r="KWG861" s="396"/>
      <c r="KWH861" s="396"/>
      <c r="KWI861" s="396"/>
      <c r="KWJ861" s="396"/>
      <c r="KWK861" s="396"/>
      <c r="KWL861" s="396"/>
      <c r="KWM861" s="396"/>
      <c r="KWN861" s="396"/>
      <c r="KWO861" s="396"/>
      <c r="KWP861" s="396"/>
      <c r="KWQ861" s="396"/>
      <c r="KWR861" s="396"/>
      <c r="KWS861" s="396"/>
      <c r="KWT861" s="396"/>
      <c r="KWU861" s="396"/>
      <c r="KWV861" s="396"/>
      <c r="KWW861" s="396"/>
      <c r="KWX861" s="396"/>
      <c r="KWY861" s="396"/>
      <c r="KWZ861" s="396"/>
      <c r="KXA861" s="396"/>
      <c r="KXB861" s="396"/>
      <c r="KXC861" s="396"/>
      <c r="KXD861" s="396"/>
      <c r="KXE861" s="396"/>
      <c r="KXF861" s="396"/>
      <c r="KXG861" s="396"/>
      <c r="KXH861" s="396"/>
      <c r="KXI861" s="396"/>
      <c r="KXJ861" s="396"/>
      <c r="KXK861" s="396"/>
      <c r="KXL861" s="396"/>
      <c r="KXM861" s="396"/>
      <c r="KXN861" s="396"/>
      <c r="KXO861" s="396"/>
      <c r="KXP861" s="396"/>
      <c r="KXQ861" s="396"/>
      <c r="KXR861" s="396"/>
      <c r="KXS861" s="396"/>
      <c r="KXT861" s="396"/>
      <c r="KXU861" s="396"/>
      <c r="KXV861" s="396"/>
      <c r="KXW861" s="396"/>
      <c r="KXX861" s="396"/>
      <c r="KXY861" s="396"/>
      <c r="KXZ861" s="396"/>
      <c r="KYA861" s="396"/>
      <c r="KYB861" s="396"/>
      <c r="KYC861" s="396"/>
      <c r="KYD861" s="396"/>
      <c r="KYE861" s="396"/>
      <c r="KYF861" s="396"/>
      <c r="KYG861" s="396"/>
      <c r="KYH861" s="396"/>
      <c r="KYI861" s="396"/>
      <c r="KYJ861" s="396"/>
      <c r="KYK861" s="396"/>
      <c r="KYL861" s="396"/>
      <c r="KYM861" s="396"/>
      <c r="KYN861" s="396"/>
      <c r="KYO861" s="396"/>
      <c r="KYP861" s="396"/>
      <c r="KYQ861" s="396"/>
      <c r="KYR861" s="396"/>
      <c r="KYS861" s="396"/>
      <c r="KYT861" s="396"/>
      <c r="KYU861" s="396"/>
      <c r="KYV861" s="396"/>
      <c r="KYW861" s="396"/>
      <c r="KYX861" s="396"/>
      <c r="KYY861" s="396"/>
      <c r="KYZ861" s="396"/>
      <c r="KZA861" s="396"/>
      <c r="KZB861" s="396"/>
      <c r="KZC861" s="396"/>
      <c r="KZD861" s="396"/>
      <c r="KZE861" s="396"/>
      <c r="KZF861" s="396"/>
      <c r="KZG861" s="396"/>
      <c r="KZH861" s="396"/>
      <c r="KZI861" s="396"/>
      <c r="KZJ861" s="396"/>
      <c r="KZK861" s="396"/>
      <c r="KZL861" s="396"/>
      <c r="KZM861" s="396"/>
      <c r="KZN861" s="396"/>
      <c r="KZO861" s="396"/>
      <c r="KZP861" s="396"/>
      <c r="KZQ861" s="396"/>
      <c r="KZR861" s="396"/>
      <c r="KZS861" s="396"/>
      <c r="KZT861" s="396"/>
      <c r="KZU861" s="396"/>
      <c r="KZV861" s="396"/>
      <c r="KZW861" s="396"/>
      <c r="KZX861" s="396"/>
      <c r="KZY861" s="396"/>
      <c r="KZZ861" s="396"/>
      <c r="LAA861" s="396"/>
      <c r="LAB861" s="396"/>
      <c r="LAC861" s="396"/>
      <c r="LAD861" s="396"/>
      <c r="LAE861" s="396"/>
      <c r="LAF861" s="396"/>
      <c r="LAG861" s="396"/>
      <c r="LAH861" s="396"/>
      <c r="LAI861" s="396"/>
      <c r="LAJ861" s="396"/>
      <c r="LAK861" s="396"/>
      <c r="LAL861" s="396"/>
      <c r="LAM861" s="396"/>
      <c r="LAN861" s="396"/>
      <c r="LAO861" s="396"/>
      <c r="LAP861" s="396"/>
      <c r="LAQ861" s="396"/>
      <c r="LAR861" s="396"/>
      <c r="LAS861" s="396"/>
      <c r="LAT861" s="396"/>
      <c r="LAU861" s="396"/>
      <c r="LAV861" s="396"/>
      <c r="LAW861" s="396"/>
      <c r="LAX861" s="396"/>
      <c r="LAY861" s="396"/>
      <c r="LAZ861" s="396"/>
      <c r="LBA861" s="396"/>
      <c r="LBB861" s="396"/>
      <c r="LBC861" s="396"/>
      <c r="LBD861" s="396"/>
      <c r="LBE861" s="396"/>
      <c r="LBF861" s="396"/>
      <c r="LBG861" s="396"/>
      <c r="LBH861" s="396"/>
      <c r="LBI861" s="396"/>
      <c r="LBJ861" s="396"/>
      <c r="LBK861" s="396"/>
      <c r="LBL861" s="396"/>
      <c r="LBM861" s="396"/>
      <c r="LBN861" s="396"/>
      <c r="LBO861" s="396"/>
      <c r="LBP861" s="396"/>
      <c r="LBQ861" s="396"/>
      <c r="LBR861" s="396"/>
      <c r="LBS861" s="396"/>
      <c r="LBT861" s="396"/>
      <c r="LBU861" s="396"/>
      <c r="LBV861" s="396"/>
      <c r="LBW861" s="396"/>
      <c r="LBX861" s="396"/>
      <c r="LBY861" s="396"/>
      <c r="LBZ861" s="396"/>
      <c r="LCA861" s="396"/>
      <c r="LCB861" s="396"/>
      <c r="LCC861" s="396"/>
      <c r="LCD861" s="396"/>
      <c r="LCE861" s="396"/>
      <c r="LCF861" s="396"/>
      <c r="LCG861" s="396"/>
      <c r="LCH861" s="396"/>
      <c r="LCI861" s="396"/>
      <c r="LCJ861" s="396"/>
      <c r="LCK861" s="396"/>
      <c r="LCL861" s="396"/>
      <c r="LCM861" s="396"/>
      <c r="LCN861" s="396"/>
      <c r="LCO861" s="396"/>
      <c r="LCP861" s="396"/>
      <c r="LCQ861" s="396"/>
      <c r="LCR861" s="396"/>
      <c r="LCS861" s="396"/>
      <c r="LCT861" s="396"/>
      <c r="LCU861" s="396"/>
      <c r="LCV861" s="396"/>
      <c r="LCW861" s="396"/>
      <c r="LCX861" s="396"/>
      <c r="LCY861" s="396"/>
      <c r="LCZ861" s="396"/>
      <c r="LDA861" s="396"/>
      <c r="LDB861" s="396"/>
      <c r="LDC861" s="396"/>
      <c r="LDD861" s="396"/>
      <c r="LDE861" s="396"/>
      <c r="LDF861" s="396"/>
      <c r="LDG861" s="396"/>
      <c r="LDH861" s="396"/>
      <c r="LDI861" s="396"/>
      <c r="LDJ861" s="396"/>
      <c r="LDK861" s="396"/>
      <c r="LDL861" s="396"/>
      <c r="LDM861" s="396"/>
      <c r="LDN861" s="396"/>
      <c r="LDO861" s="396"/>
      <c r="LDP861" s="396"/>
      <c r="LDQ861" s="396"/>
      <c r="LDR861" s="396"/>
      <c r="LDS861" s="396"/>
      <c r="LDT861" s="396"/>
      <c r="LDU861" s="396"/>
      <c r="LDV861" s="396"/>
      <c r="LDW861" s="396"/>
      <c r="LDX861" s="396"/>
      <c r="LDY861" s="396"/>
      <c r="LDZ861" s="396"/>
      <c r="LEA861" s="396"/>
      <c r="LEB861" s="396"/>
      <c r="LEC861" s="396"/>
      <c r="LED861" s="396"/>
      <c r="LEE861" s="396"/>
      <c r="LEF861" s="396"/>
      <c r="LEG861" s="396"/>
      <c r="LEH861" s="396"/>
      <c r="LEI861" s="396"/>
      <c r="LEJ861" s="396"/>
      <c r="LEK861" s="396"/>
      <c r="LEL861" s="396"/>
      <c r="LEM861" s="396"/>
      <c r="LEN861" s="396"/>
      <c r="LEO861" s="396"/>
      <c r="LEP861" s="396"/>
      <c r="LEQ861" s="396"/>
      <c r="LER861" s="396"/>
      <c r="LES861" s="396"/>
      <c r="LET861" s="396"/>
      <c r="LEU861" s="396"/>
      <c r="LEV861" s="396"/>
      <c r="LEW861" s="396"/>
      <c r="LEX861" s="396"/>
      <c r="LEY861" s="396"/>
      <c r="LEZ861" s="396"/>
      <c r="LFA861" s="396"/>
      <c r="LFB861" s="396"/>
      <c r="LFC861" s="396"/>
      <c r="LFD861" s="396"/>
      <c r="LFE861" s="396"/>
      <c r="LFF861" s="396"/>
      <c r="LFG861" s="396"/>
      <c r="LFH861" s="396"/>
      <c r="LFI861" s="396"/>
      <c r="LFJ861" s="396"/>
      <c r="LFK861" s="396"/>
      <c r="LFL861" s="396"/>
      <c r="LFM861" s="396"/>
      <c r="LFN861" s="396"/>
      <c r="LFO861" s="396"/>
      <c r="LFP861" s="396"/>
      <c r="LFQ861" s="396"/>
      <c r="LFR861" s="396"/>
      <c r="LFS861" s="396"/>
      <c r="LFT861" s="396"/>
      <c r="LFU861" s="396"/>
      <c r="LFV861" s="396"/>
      <c r="LFW861" s="396"/>
      <c r="LFX861" s="396"/>
      <c r="LFY861" s="396"/>
      <c r="LFZ861" s="396"/>
      <c r="LGA861" s="396"/>
      <c r="LGB861" s="396"/>
      <c r="LGC861" s="396"/>
      <c r="LGD861" s="396"/>
      <c r="LGE861" s="396"/>
      <c r="LGF861" s="396"/>
      <c r="LGG861" s="396"/>
      <c r="LGH861" s="396"/>
      <c r="LGI861" s="396"/>
      <c r="LGJ861" s="396"/>
      <c r="LGK861" s="396"/>
      <c r="LGL861" s="396"/>
      <c r="LGM861" s="396"/>
      <c r="LGN861" s="396"/>
      <c r="LGO861" s="396"/>
      <c r="LGP861" s="396"/>
      <c r="LGQ861" s="396"/>
      <c r="LGR861" s="396"/>
      <c r="LGS861" s="396"/>
      <c r="LGT861" s="396"/>
      <c r="LGU861" s="396"/>
      <c r="LGV861" s="396"/>
      <c r="LGW861" s="396"/>
      <c r="LGX861" s="396"/>
      <c r="LGY861" s="396"/>
      <c r="LGZ861" s="396"/>
      <c r="LHA861" s="396"/>
      <c r="LHB861" s="396"/>
      <c r="LHC861" s="396"/>
      <c r="LHD861" s="396"/>
      <c r="LHE861" s="396"/>
      <c r="LHF861" s="396"/>
      <c r="LHG861" s="396"/>
      <c r="LHH861" s="396"/>
      <c r="LHI861" s="396"/>
      <c r="LHJ861" s="396"/>
      <c r="LHK861" s="396"/>
      <c r="LHL861" s="396"/>
      <c r="LHM861" s="396"/>
      <c r="LHN861" s="396"/>
      <c r="LHO861" s="396"/>
      <c r="LHP861" s="396"/>
      <c r="LHQ861" s="396"/>
      <c r="LHR861" s="396"/>
      <c r="LHS861" s="396"/>
      <c r="LHT861" s="396"/>
      <c r="LHU861" s="396"/>
      <c r="LHV861" s="396"/>
      <c r="LHW861" s="396"/>
      <c r="LHX861" s="396"/>
      <c r="LHY861" s="396"/>
      <c r="LHZ861" s="396"/>
      <c r="LIA861" s="396"/>
      <c r="LIB861" s="396"/>
      <c r="LIC861" s="396"/>
      <c r="LID861" s="396"/>
      <c r="LIE861" s="396"/>
      <c r="LIF861" s="396"/>
      <c r="LIG861" s="396"/>
      <c r="LIH861" s="396"/>
      <c r="LII861" s="396"/>
      <c r="LIJ861" s="396"/>
      <c r="LIK861" s="396"/>
      <c r="LIL861" s="396"/>
      <c r="LIM861" s="396"/>
      <c r="LIN861" s="396"/>
      <c r="LIO861" s="396"/>
      <c r="LIP861" s="396"/>
      <c r="LIQ861" s="396"/>
      <c r="LIR861" s="396"/>
      <c r="LIS861" s="396"/>
      <c r="LIT861" s="396"/>
      <c r="LIU861" s="396"/>
      <c r="LIV861" s="396"/>
      <c r="LIW861" s="396"/>
      <c r="LIX861" s="396"/>
      <c r="LIY861" s="396"/>
      <c r="LIZ861" s="396"/>
      <c r="LJA861" s="396"/>
      <c r="LJB861" s="396"/>
      <c r="LJC861" s="396"/>
      <c r="LJD861" s="396"/>
      <c r="LJE861" s="396"/>
      <c r="LJF861" s="396"/>
      <c r="LJG861" s="396"/>
      <c r="LJH861" s="396"/>
      <c r="LJI861" s="396"/>
      <c r="LJJ861" s="396"/>
      <c r="LJK861" s="396"/>
      <c r="LJL861" s="396"/>
      <c r="LJM861" s="396"/>
      <c r="LJN861" s="396"/>
      <c r="LJO861" s="396"/>
      <c r="LJP861" s="396"/>
      <c r="LJQ861" s="396"/>
      <c r="LJR861" s="396"/>
      <c r="LJS861" s="396"/>
      <c r="LJT861" s="396"/>
      <c r="LJU861" s="396"/>
      <c r="LJV861" s="396"/>
      <c r="LJW861" s="396"/>
      <c r="LJX861" s="396"/>
      <c r="LJY861" s="396"/>
      <c r="LJZ861" s="396"/>
      <c r="LKA861" s="396"/>
      <c r="LKB861" s="396"/>
      <c r="LKC861" s="396"/>
      <c r="LKD861" s="396"/>
      <c r="LKE861" s="396"/>
      <c r="LKF861" s="396"/>
      <c r="LKG861" s="396"/>
      <c r="LKH861" s="396"/>
      <c r="LKI861" s="396"/>
      <c r="LKJ861" s="396"/>
      <c r="LKK861" s="396"/>
      <c r="LKL861" s="396"/>
      <c r="LKM861" s="396"/>
      <c r="LKN861" s="396"/>
      <c r="LKO861" s="396"/>
      <c r="LKP861" s="396"/>
      <c r="LKQ861" s="396"/>
      <c r="LKR861" s="396"/>
      <c r="LKS861" s="396"/>
      <c r="LKT861" s="396"/>
      <c r="LKU861" s="396"/>
      <c r="LKV861" s="396"/>
      <c r="LKW861" s="396"/>
      <c r="LKX861" s="396"/>
      <c r="LKY861" s="396"/>
      <c r="LKZ861" s="396"/>
      <c r="LLA861" s="396"/>
      <c r="LLB861" s="396"/>
      <c r="LLC861" s="396"/>
      <c r="LLD861" s="396"/>
      <c r="LLE861" s="396"/>
      <c r="LLF861" s="396"/>
      <c r="LLG861" s="396"/>
      <c r="LLH861" s="396"/>
      <c r="LLI861" s="396"/>
      <c r="LLJ861" s="396"/>
      <c r="LLK861" s="396"/>
      <c r="LLL861" s="396"/>
      <c r="LLM861" s="396"/>
      <c r="LLN861" s="396"/>
      <c r="LLO861" s="396"/>
      <c r="LLP861" s="396"/>
      <c r="LLQ861" s="396"/>
      <c r="LLR861" s="396"/>
      <c r="LLS861" s="396"/>
      <c r="LLT861" s="396"/>
      <c r="LLU861" s="396"/>
      <c r="LLV861" s="396"/>
      <c r="LLW861" s="396"/>
      <c r="LLX861" s="396"/>
      <c r="LLY861" s="396"/>
      <c r="LLZ861" s="396"/>
      <c r="LMA861" s="396"/>
      <c r="LMB861" s="396"/>
      <c r="LMC861" s="396"/>
      <c r="LMD861" s="396"/>
      <c r="LME861" s="396"/>
      <c r="LMF861" s="396"/>
      <c r="LMG861" s="396"/>
      <c r="LMH861" s="396"/>
      <c r="LMI861" s="396"/>
      <c r="LMJ861" s="396"/>
      <c r="LMK861" s="396"/>
      <c r="LML861" s="396"/>
      <c r="LMM861" s="396"/>
      <c r="LMN861" s="396"/>
      <c r="LMO861" s="396"/>
      <c r="LMP861" s="396"/>
      <c r="LMQ861" s="396"/>
      <c r="LMR861" s="396"/>
      <c r="LMS861" s="396"/>
      <c r="LMT861" s="396"/>
      <c r="LMU861" s="396"/>
      <c r="LMV861" s="396"/>
      <c r="LMW861" s="396"/>
      <c r="LMX861" s="396"/>
      <c r="LMY861" s="396"/>
      <c r="LMZ861" s="396"/>
      <c r="LNA861" s="396"/>
      <c r="LNB861" s="396"/>
      <c r="LNC861" s="396"/>
      <c r="LND861" s="396"/>
      <c r="LNE861" s="396"/>
      <c r="LNF861" s="396"/>
      <c r="LNG861" s="396"/>
      <c r="LNH861" s="396"/>
      <c r="LNI861" s="396"/>
      <c r="LNJ861" s="396"/>
      <c r="LNK861" s="396"/>
      <c r="LNL861" s="396"/>
      <c r="LNM861" s="396"/>
      <c r="LNN861" s="396"/>
      <c r="LNO861" s="396"/>
      <c r="LNP861" s="396"/>
      <c r="LNQ861" s="396"/>
      <c r="LNR861" s="396"/>
      <c r="LNS861" s="396"/>
      <c r="LNT861" s="396"/>
      <c r="LNU861" s="396"/>
      <c r="LNV861" s="396"/>
      <c r="LNW861" s="396"/>
      <c r="LNX861" s="396"/>
      <c r="LNY861" s="396"/>
      <c r="LNZ861" s="396"/>
      <c r="LOA861" s="396"/>
      <c r="LOB861" s="396"/>
      <c r="LOC861" s="396"/>
      <c r="LOD861" s="396"/>
      <c r="LOE861" s="396"/>
      <c r="LOF861" s="396"/>
      <c r="LOG861" s="396"/>
      <c r="LOH861" s="396"/>
      <c r="LOI861" s="396"/>
      <c r="LOJ861" s="396"/>
      <c r="LOK861" s="396"/>
      <c r="LOL861" s="396"/>
      <c r="LOM861" s="396"/>
      <c r="LON861" s="396"/>
      <c r="LOO861" s="396"/>
      <c r="LOP861" s="396"/>
      <c r="LOQ861" s="396"/>
      <c r="LOR861" s="396"/>
      <c r="LOS861" s="396"/>
      <c r="LOT861" s="396"/>
      <c r="LOU861" s="396"/>
      <c r="LOV861" s="396"/>
      <c r="LOW861" s="396"/>
      <c r="LOX861" s="396"/>
      <c r="LOY861" s="396"/>
      <c r="LOZ861" s="396"/>
      <c r="LPA861" s="396"/>
      <c r="LPB861" s="396"/>
      <c r="LPC861" s="396"/>
      <c r="LPD861" s="396"/>
      <c r="LPE861" s="396"/>
      <c r="LPF861" s="396"/>
      <c r="LPG861" s="396"/>
      <c r="LPH861" s="396"/>
      <c r="LPI861" s="396"/>
      <c r="LPJ861" s="396"/>
      <c r="LPK861" s="396"/>
      <c r="LPL861" s="396"/>
      <c r="LPM861" s="396"/>
      <c r="LPN861" s="396"/>
      <c r="LPO861" s="396"/>
      <c r="LPP861" s="396"/>
      <c r="LPQ861" s="396"/>
      <c r="LPR861" s="396"/>
      <c r="LPS861" s="396"/>
      <c r="LPT861" s="396"/>
      <c r="LPU861" s="396"/>
      <c r="LPV861" s="396"/>
      <c r="LPW861" s="396"/>
      <c r="LPX861" s="396"/>
      <c r="LPY861" s="396"/>
      <c r="LPZ861" s="396"/>
      <c r="LQA861" s="396"/>
      <c r="LQB861" s="396"/>
      <c r="LQC861" s="396"/>
      <c r="LQD861" s="396"/>
      <c r="LQE861" s="396"/>
      <c r="LQF861" s="396"/>
      <c r="LQG861" s="396"/>
      <c r="LQH861" s="396"/>
      <c r="LQI861" s="396"/>
      <c r="LQJ861" s="396"/>
      <c r="LQK861" s="396"/>
      <c r="LQL861" s="396"/>
      <c r="LQM861" s="396"/>
      <c r="LQN861" s="396"/>
      <c r="LQO861" s="396"/>
      <c r="LQP861" s="396"/>
      <c r="LQQ861" s="396"/>
      <c r="LQR861" s="396"/>
      <c r="LQS861" s="396"/>
      <c r="LQT861" s="396"/>
      <c r="LQU861" s="396"/>
      <c r="LQV861" s="396"/>
      <c r="LQW861" s="396"/>
      <c r="LQX861" s="396"/>
      <c r="LQY861" s="396"/>
      <c r="LQZ861" s="396"/>
      <c r="LRA861" s="396"/>
      <c r="LRB861" s="396"/>
      <c r="LRC861" s="396"/>
      <c r="LRD861" s="396"/>
      <c r="LRE861" s="396"/>
      <c r="LRF861" s="396"/>
      <c r="LRG861" s="396"/>
      <c r="LRH861" s="396"/>
      <c r="LRI861" s="396"/>
      <c r="LRJ861" s="396"/>
      <c r="LRK861" s="396"/>
      <c r="LRL861" s="396"/>
      <c r="LRM861" s="396"/>
      <c r="LRN861" s="396"/>
      <c r="LRO861" s="396"/>
      <c r="LRP861" s="396"/>
      <c r="LRQ861" s="396"/>
      <c r="LRR861" s="396"/>
      <c r="LRS861" s="396"/>
      <c r="LRT861" s="396"/>
      <c r="LRU861" s="396"/>
      <c r="LRV861" s="396"/>
      <c r="LRW861" s="396"/>
      <c r="LRX861" s="396"/>
      <c r="LRY861" s="396"/>
      <c r="LRZ861" s="396"/>
      <c r="LSA861" s="396"/>
      <c r="LSB861" s="396"/>
      <c r="LSC861" s="396"/>
      <c r="LSD861" s="396"/>
      <c r="LSE861" s="396"/>
      <c r="LSF861" s="396"/>
      <c r="LSG861" s="396"/>
      <c r="LSH861" s="396"/>
      <c r="LSI861" s="396"/>
      <c r="LSJ861" s="396"/>
      <c r="LSK861" s="396"/>
      <c r="LSL861" s="396"/>
      <c r="LSM861" s="396"/>
      <c r="LSN861" s="396"/>
      <c r="LSO861" s="396"/>
      <c r="LSP861" s="396"/>
      <c r="LSQ861" s="396"/>
      <c r="LSR861" s="396"/>
      <c r="LSS861" s="396"/>
      <c r="LST861" s="396"/>
      <c r="LSU861" s="396"/>
      <c r="LSV861" s="396"/>
      <c r="LSW861" s="396"/>
      <c r="LSX861" s="396"/>
      <c r="LSY861" s="396"/>
      <c r="LSZ861" s="396"/>
      <c r="LTA861" s="396"/>
      <c r="LTB861" s="396"/>
      <c r="LTC861" s="396"/>
      <c r="LTD861" s="396"/>
      <c r="LTE861" s="396"/>
      <c r="LTF861" s="396"/>
      <c r="LTG861" s="396"/>
      <c r="LTH861" s="396"/>
      <c r="LTI861" s="396"/>
      <c r="LTJ861" s="396"/>
      <c r="LTK861" s="396"/>
      <c r="LTL861" s="396"/>
      <c r="LTM861" s="396"/>
      <c r="LTN861" s="396"/>
      <c r="LTO861" s="396"/>
      <c r="LTP861" s="396"/>
      <c r="LTQ861" s="396"/>
      <c r="LTR861" s="396"/>
      <c r="LTS861" s="396"/>
      <c r="LTT861" s="396"/>
      <c r="LTU861" s="396"/>
      <c r="LTV861" s="396"/>
      <c r="LTW861" s="396"/>
      <c r="LTX861" s="396"/>
      <c r="LTY861" s="396"/>
      <c r="LTZ861" s="396"/>
      <c r="LUA861" s="396"/>
      <c r="LUB861" s="396"/>
      <c r="LUC861" s="396"/>
      <c r="LUD861" s="396"/>
      <c r="LUE861" s="396"/>
      <c r="LUF861" s="396"/>
      <c r="LUG861" s="396"/>
      <c r="LUH861" s="396"/>
      <c r="LUI861" s="396"/>
      <c r="LUJ861" s="396"/>
      <c r="LUK861" s="396"/>
      <c r="LUL861" s="396"/>
      <c r="LUM861" s="396"/>
      <c r="LUN861" s="396"/>
      <c r="LUO861" s="396"/>
      <c r="LUP861" s="396"/>
      <c r="LUQ861" s="396"/>
      <c r="LUR861" s="396"/>
      <c r="LUS861" s="396"/>
      <c r="LUT861" s="396"/>
      <c r="LUU861" s="396"/>
      <c r="LUV861" s="396"/>
      <c r="LUW861" s="396"/>
      <c r="LUX861" s="396"/>
      <c r="LUY861" s="396"/>
      <c r="LUZ861" s="396"/>
      <c r="LVA861" s="396"/>
      <c r="LVB861" s="396"/>
      <c r="LVC861" s="396"/>
      <c r="LVD861" s="396"/>
      <c r="LVE861" s="396"/>
      <c r="LVF861" s="396"/>
      <c r="LVG861" s="396"/>
      <c r="LVH861" s="396"/>
      <c r="LVI861" s="396"/>
      <c r="LVJ861" s="396"/>
      <c r="LVK861" s="396"/>
      <c r="LVL861" s="396"/>
      <c r="LVM861" s="396"/>
      <c r="LVN861" s="396"/>
      <c r="LVO861" s="396"/>
      <c r="LVP861" s="396"/>
      <c r="LVQ861" s="396"/>
      <c r="LVR861" s="396"/>
      <c r="LVS861" s="396"/>
      <c r="LVT861" s="396"/>
      <c r="LVU861" s="396"/>
      <c r="LVV861" s="396"/>
      <c r="LVW861" s="396"/>
      <c r="LVX861" s="396"/>
      <c r="LVY861" s="396"/>
      <c r="LVZ861" s="396"/>
      <c r="LWA861" s="396"/>
      <c r="LWB861" s="396"/>
      <c r="LWC861" s="396"/>
      <c r="LWD861" s="396"/>
      <c r="LWE861" s="396"/>
      <c r="LWF861" s="396"/>
      <c r="LWG861" s="396"/>
      <c r="LWH861" s="396"/>
      <c r="LWI861" s="396"/>
      <c r="LWJ861" s="396"/>
      <c r="LWK861" s="396"/>
      <c r="LWL861" s="396"/>
      <c r="LWM861" s="396"/>
      <c r="LWN861" s="396"/>
      <c r="LWO861" s="396"/>
      <c r="LWP861" s="396"/>
      <c r="LWQ861" s="396"/>
      <c r="LWR861" s="396"/>
      <c r="LWS861" s="396"/>
      <c r="LWT861" s="396"/>
      <c r="LWU861" s="396"/>
      <c r="LWV861" s="396"/>
      <c r="LWW861" s="396"/>
      <c r="LWX861" s="396"/>
      <c r="LWY861" s="396"/>
      <c r="LWZ861" s="396"/>
      <c r="LXA861" s="396"/>
      <c r="LXB861" s="396"/>
      <c r="LXC861" s="396"/>
      <c r="LXD861" s="396"/>
      <c r="LXE861" s="396"/>
      <c r="LXF861" s="396"/>
      <c r="LXG861" s="396"/>
      <c r="LXH861" s="396"/>
      <c r="LXI861" s="396"/>
      <c r="LXJ861" s="396"/>
      <c r="LXK861" s="396"/>
      <c r="LXL861" s="396"/>
      <c r="LXM861" s="396"/>
      <c r="LXN861" s="396"/>
      <c r="LXO861" s="396"/>
      <c r="LXP861" s="396"/>
      <c r="LXQ861" s="396"/>
      <c r="LXR861" s="396"/>
      <c r="LXS861" s="396"/>
      <c r="LXT861" s="396"/>
      <c r="LXU861" s="396"/>
      <c r="LXV861" s="396"/>
      <c r="LXW861" s="396"/>
      <c r="LXX861" s="396"/>
      <c r="LXY861" s="396"/>
      <c r="LXZ861" s="396"/>
      <c r="LYA861" s="396"/>
      <c r="LYB861" s="396"/>
      <c r="LYC861" s="396"/>
      <c r="LYD861" s="396"/>
      <c r="LYE861" s="396"/>
      <c r="LYF861" s="396"/>
      <c r="LYG861" s="396"/>
      <c r="LYH861" s="396"/>
      <c r="LYI861" s="396"/>
      <c r="LYJ861" s="396"/>
      <c r="LYK861" s="396"/>
      <c r="LYL861" s="396"/>
      <c r="LYM861" s="396"/>
      <c r="LYN861" s="396"/>
      <c r="LYO861" s="396"/>
      <c r="LYP861" s="396"/>
      <c r="LYQ861" s="396"/>
      <c r="LYR861" s="396"/>
      <c r="LYS861" s="396"/>
      <c r="LYT861" s="396"/>
      <c r="LYU861" s="396"/>
      <c r="LYV861" s="396"/>
      <c r="LYW861" s="396"/>
      <c r="LYX861" s="396"/>
      <c r="LYY861" s="396"/>
      <c r="LYZ861" s="396"/>
      <c r="LZA861" s="396"/>
      <c r="LZB861" s="396"/>
      <c r="LZC861" s="396"/>
      <c r="LZD861" s="396"/>
      <c r="LZE861" s="396"/>
      <c r="LZF861" s="396"/>
      <c r="LZG861" s="396"/>
      <c r="LZH861" s="396"/>
      <c r="LZI861" s="396"/>
      <c r="LZJ861" s="396"/>
      <c r="LZK861" s="396"/>
      <c r="LZL861" s="396"/>
      <c r="LZM861" s="396"/>
      <c r="LZN861" s="396"/>
      <c r="LZO861" s="396"/>
      <c r="LZP861" s="396"/>
      <c r="LZQ861" s="396"/>
      <c r="LZR861" s="396"/>
      <c r="LZS861" s="396"/>
      <c r="LZT861" s="396"/>
      <c r="LZU861" s="396"/>
      <c r="LZV861" s="396"/>
      <c r="LZW861" s="396"/>
      <c r="LZX861" s="396"/>
      <c r="LZY861" s="396"/>
      <c r="LZZ861" s="396"/>
      <c r="MAA861" s="396"/>
      <c r="MAB861" s="396"/>
      <c r="MAC861" s="396"/>
      <c r="MAD861" s="396"/>
      <c r="MAE861" s="396"/>
      <c r="MAF861" s="396"/>
      <c r="MAG861" s="396"/>
      <c r="MAH861" s="396"/>
      <c r="MAI861" s="396"/>
      <c r="MAJ861" s="396"/>
      <c r="MAK861" s="396"/>
      <c r="MAL861" s="396"/>
      <c r="MAM861" s="396"/>
      <c r="MAN861" s="396"/>
      <c r="MAO861" s="396"/>
      <c r="MAP861" s="396"/>
      <c r="MAQ861" s="396"/>
      <c r="MAR861" s="396"/>
      <c r="MAS861" s="396"/>
      <c r="MAT861" s="396"/>
      <c r="MAU861" s="396"/>
      <c r="MAV861" s="396"/>
      <c r="MAW861" s="396"/>
      <c r="MAX861" s="396"/>
      <c r="MAY861" s="396"/>
      <c r="MAZ861" s="396"/>
      <c r="MBA861" s="396"/>
      <c r="MBB861" s="396"/>
      <c r="MBC861" s="396"/>
      <c r="MBD861" s="396"/>
      <c r="MBE861" s="396"/>
      <c r="MBF861" s="396"/>
      <c r="MBG861" s="396"/>
      <c r="MBH861" s="396"/>
      <c r="MBI861" s="396"/>
      <c r="MBJ861" s="396"/>
      <c r="MBK861" s="396"/>
      <c r="MBL861" s="396"/>
      <c r="MBM861" s="396"/>
      <c r="MBN861" s="396"/>
      <c r="MBO861" s="396"/>
      <c r="MBP861" s="396"/>
      <c r="MBQ861" s="396"/>
      <c r="MBR861" s="396"/>
      <c r="MBS861" s="396"/>
      <c r="MBT861" s="396"/>
      <c r="MBU861" s="396"/>
      <c r="MBV861" s="396"/>
      <c r="MBW861" s="396"/>
      <c r="MBX861" s="396"/>
      <c r="MBY861" s="396"/>
      <c r="MBZ861" s="396"/>
      <c r="MCA861" s="396"/>
      <c r="MCB861" s="396"/>
      <c r="MCC861" s="396"/>
      <c r="MCD861" s="396"/>
      <c r="MCE861" s="396"/>
      <c r="MCF861" s="396"/>
      <c r="MCG861" s="396"/>
      <c r="MCH861" s="396"/>
      <c r="MCI861" s="396"/>
      <c r="MCJ861" s="396"/>
      <c r="MCK861" s="396"/>
      <c r="MCL861" s="396"/>
      <c r="MCM861" s="396"/>
      <c r="MCN861" s="396"/>
      <c r="MCO861" s="396"/>
      <c r="MCP861" s="396"/>
      <c r="MCQ861" s="396"/>
      <c r="MCR861" s="396"/>
      <c r="MCS861" s="396"/>
      <c r="MCT861" s="396"/>
      <c r="MCU861" s="396"/>
      <c r="MCV861" s="396"/>
      <c r="MCW861" s="396"/>
      <c r="MCX861" s="396"/>
      <c r="MCY861" s="396"/>
      <c r="MCZ861" s="396"/>
      <c r="MDA861" s="396"/>
      <c r="MDB861" s="396"/>
      <c r="MDC861" s="396"/>
      <c r="MDD861" s="396"/>
      <c r="MDE861" s="396"/>
      <c r="MDF861" s="396"/>
      <c r="MDG861" s="396"/>
      <c r="MDH861" s="396"/>
      <c r="MDI861" s="396"/>
      <c r="MDJ861" s="396"/>
      <c r="MDK861" s="396"/>
      <c r="MDL861" s="396"/>
      <c r="MDM861" s="396"/>
      <c r="MDN861" s="396"/>
      <c r="MDO861" s="396"/>
      <c r="MDP861" s="396"/>
      <c r="MDQ861" s="396"/>
      <c r="MDR861" s="396"/>
      <c r="MDS861" s="396"/>
      <c r="MDT861" s="396"/>
      <c r="MDU861" s="396"/>
      <c r="MDV861" s="396"/>
      <c r="MDW861" s="396"/>
      <c r="MDX861" s="396"/>
      <c r="MDY861" s="396"/>
      <c r="MDZ861" s="396"/>
      <c r="MEA861" s="396"/>
      <c r="MEB861" s="396"/>
      <c r="MEC861" s="396"/>
      <c r="MED861" s="396"/>
      <c r="MEE861" s="396"/>
      <c r="MEF861" s="396"/>
      <c r="MEG861" s="396"/>
      <c r="MEH861" s="396"/>
      <c r="MEI861" s="396"/>
      <c r="MEJ861" s="396"/>
      <c r="MEK861" s="396"/>
      <c r="MEL861" s="396"/>
      <c r="MEM861" s="396"/>
      <c r="MEN861" s="396"/>
      <c r="MEO861" s="396"/>
      <c r="MEP861" s="396"/>
      <c r="MEQ861" s="396"/>
      <c r="MER861" s="396"/>
      <c r="MES861" s="396"/>
      <c r="MET861" s="396"/>
      <c r="MEU861" s="396"/>
      <c r="MEV861" s="396"/>
      <c r="MEW861" s="396"/>
      <c r="MEX861" s="396"/>
      <c r="MEY861" s="396"/>
      <c r="MEZ861" s="396"/>
      <c r="MFA861" s="396"/>
      <c r="MFB861" s="396"/>
      <c r="MFC861" s="396"/>
      <c r="MFD861" s="396"/>
      <c r="MFE861" s="396"/>
      <c r="MFF861" s="396"/>
      <c r="MFG861" s="396"/>
      <c r="MFH861" s="396"/>
      <c r="MFI861" s="396"/>
      <c r="MFJ861" s="396"/>
      <c r="MFK861" s="396"/>
      <c r="MFL861" s="396"/>
      <c r="MFM861" s="396"/>
      <c r="MFN861" s="396"/>
      <c r="MFO861" s="396"/>
      <c r="MFP861" s="396"/>
      <c r="MFQ861" s="396"/>
      <c r="MFR861" s="396"/>
      <c r="MFS861" s="396"/>
      <c r="MFT861" s="396"/>
      <c r="MFU861" s="396"/>
      <c r="MFV861" s="396"/>
      <c r="MFW861" s="396"/>
      <c r="MFX861" s="396"/>
      <c r="MFY861" s="396"/>
      <c r="MFZ861" s="396"/>
      <c r="MGA861" s="396"/>
      <c r="MGB861" s="396"/>
      <c r="MGC861" s="396"/>
      <c r="MGD861" s="396"/>
      <c r="MGE861" s="396"/>
      <c r="MGF861" s="396"/>
      <c r="MGG861" s="396"/>
      <c r="MGH861" s="396"/>
      <c r="MGI861" s="396"/>
      <c r="MGJ861" s="396"/>
      <c r="MGK861" s="396"/>
      <c r="MGL861" s="396"/>
      <c r="MGM861" s="396"/>
      <c r="MGN861" s="396"/>
      <c r="MGO861" s="396"/>
      <c r="MGP861" s="396"/>
      <c r="MGQ861" s="396"/>
      <c r="MGR861" s="396"/>
      <c r="MGS861" s="396"/>
      <c r="MGT861" s="396"/>
      <c r="MGU861" s="396"/>
      <c r="MGV861" s="396"/>
      <c r="MGW861" s="396"/>
      <c r="MGX861" s="396"/>
      <c r="MGY861" s="396"/>
      <c r="MGZ861" s="396"/>
      <c r="MHA861" s="396"/>
      <c r="MHB861" s="396"/>
      <c r="MHC861" s="396"/>
      <c r="MHD861" s="396"/>
      <c r="MHE861" s="396"/>
      <c r="MHF861" s="396"/>
      <c r="MHG861" s="396"/>
      <c r="MHH861" s="396"/>
      <c r="MHI861" s="396"/>
      <c r="MHJ861" s="396"/>
      <c r="MHK861" s="396"/>
      <c r="MHL861" s="396"/>
      <c r="MHM861" s="396"/>
      <c r="MHN861" s="396"/>
      <c r="MHO861" s="396"/>
      <c r="MHP861" s="396"/>
      <c r="MHQ861" s="396"/>
      <c r="MHR861" s="396"/>
      <c r="MHS861" s="396"/>
      <c r="MHT861" s="396"/>
      <c r="MHU861" s="396"/>
      <c r="MHV861" s="396"/>
      <c r="MHW861" s="396"/>
      <c r="MHX861" s="396"/>
      <c r="MHY861" s="396"/>
      <c r="MHZ861" s="396"/>
      <c r="MIA861" s="396"/>
      <c r="MIB861" s="396"/>
      <c r="MIC861" s="396"/>
      <c r="MID861" s="396"/>
      <c r="MIE861" s="396"/>
      <c r="MIF861" s="396"/>
      <c r="MIG861" s="396"/>
      <c r="MIH861" s="396"/>
      <c r="MII861" s="396"/>
      <c r="MIJ861" s="396"/>
      <c r="MIK861" s="396"/>
      <c r="MIL861" s="396"/>
      <c r="MIM861" s="396"/>
      <c r="MIN861" s="396"/>
      <c r="MIO861" s="396"/>
      <c r="MIP861" s="396"/>
      <c r="MIQ861" s="396"/>
      <c r="MIR861" s="396"/>
      <c r="MIS861" s="396"/>
      <c r="MIT861" s="396"/>
      <c r="MIU861" s="396"/>
      <c r="MIV861" s="396"/>
      <c r="MIW861" s="396"/>
      <c r="MIX861" s="396"/>
      <c r="MIY861" s="396"/>
      <c r="MIZ861" s="396"/>
      <c r="MJA861" s="396"/>
      <c r="MJB861" s="396"/>
      <c r="MJC861" s="396"/>
      <c r="MJD861" s="396"/>
      <c r="MJE861" s="396"/>
      <c r="MJF861" s="396"/>
      <c r="MJG861" s="396"/>
      <c r="MJH861" s="396"/>
      <c r="MJI861" s="396"/>
      <c r="MJJ861" s="396"/>
      <c r="MJK861" s="396"/>
      <c r="MJL861" s="396"/>
      <c r="MJM861" s="396"/>
      <c r="MJN861" s="396"/>
      <c r="MJO861" s="396"/>
      <c r="MJP861" s="396"/>
      <c r="MJQ861" s="396"/>
      <c r="MJR861" s="396"/>
      <c r="MJS861" s="396"/>
      <c r="MJT861" s="396"/>
      <c r="MJU861" s="396"/>
      <c r="MJV861" s="396"/>
      <c r="MJW861" s="396"/>
      <c r="MJX861" s="396"/>
      <c r="MJY861" s="396"/>
      <c r="MJZ861" s="396"/>
      <c r="MKA861" s="396"/>
      <c r="MKB861" s="396"/>
      <c r="MKC861" s="396"/>
      <c r="MKD861" s="396"/>
      <c r="MKE861" s="396"/>
      <c r="MKF861" s="396"/>
      <c r="MKG861" s="396"/>
      <c r="MKH861" s="396"/>
      <c r="MKI861" s="396"/>
      <c r="MKJ861" s="396"/>
      <c r="MKK861" s="396"/>
      <c r="MKL861" s="396"/>
      <c r="MKM861" s="396"/>
      <c r="MKN861" s="396"/>
      <c r="MKO861" s="396"/>
      <c r="MKP861" s="396"/>
      <c r="MKQ861" s="396"/>
      <c r="MKR861" s="396"/>
      <c r="MKS861" s="396"/>
      <c r="MKT861" s="396"/>
      <c r="MKU861" s="396"/>
      <c r="MKV861" s="396"/>
      <c r="MKW861" s="396"/>
      <c r="MKX861" s="396"/>
      <c r="MKY861" s="396"/>
      <c r="MKZ861" s="396"/>
      <c r="MLA861" s="396"/>
      <c r="MLB861" s="396"/>
      <c r="MLC861" s="396"/>
      <c r="MLD861" s="396"/>
      <c r="MLE861" s="396"/>
      <c r="MLF861" s="396"/>
      <c r="MLG861" s="396"/>
      <c r="MLH861" s="396"/>
      <c r="MLI861" s="396"/>
      <c r="MLJ861" s="396"/>
      <c r="MLK861" s="396"/>
      <c r="MLL861" s="396"/>
      <c r="MLM861" s="396"/>
      <c r="MLN861" s="396"/>
      <c r="MLO861" s="396"/>
      <c r="MLP861" s="396"/>
      <c r="MLQ861" s="396"/>
      <c r="MLR861" s="396"/>
      <c r="MLS861" s="396"/>
      <c r="MLT861" s="396"/>
      <c r="MLU861" s="396"/>
      <c r="MLV861" s="396"/>
      <c r="MLW861" s="396"/>
      <c r="MLX861" s="396"/>
      <c r="MLY861" s="396"/>
      <c r="MLZ861" s="396"/>
      <c r="MMA861" s="396"/>
      <c r="MMB861" s="396"/>
      <c r="MMC861" s="396"/>
      <c r="MMD861" s="396"/>
      <c r="MME861" s="396"/>
      <c r="MMF861" s="396"/>
      <c r="MMG861" s="396"/>
      <c r="MMH861" s="396"/>
      <c r="MMI861" s="396"/>
      <c r="MMJ861" s="396"/>
      <c r="MMK861" s="396"/>
      <c r="MML861" s="396"/>
      <c r="MMM861" s="396"/>
      <c r="MMN861" s="396"/>
      <c r="MMO861" s="396"/>
      <c r="MMP861" s="396"/>
      <c r="MMQ861" s="396"/>
      <c r="MMR861" s="396"/>
      <c r="MMS861" s="396"/>
      <c r="MMT861" s="396"/>
      <c r="MMU861" s="396"/>
      <c r="MMV861" s="396"/>
      <c r="MMW861" s="396"/>
      <c r="MMX861" s="396"/>
      <c r="MMY861" s="396"/>
      <c r="MMZ861" s="396"/>
      <c r="MNA861" s="396"/>
      <c r="MNB861" s="396"/>
      <c r="MNC861" s="396"/>
      <c r="MND861" s="396"/>
      <c r="MNE861" s="396"/>
      <c r="MNF861" s="396"/>
      <c r="MNG861" s="396"/>
      <c r="MNH861" s="396"/>
      <c r="MNI861" s="396"/>
      <c r="MNJ861" s="396"/>
      <c r="MNK861" s="396"/>
      <c r="MNL861" s="396"/>
      <c r="MNM861" s="396"/>
      <c r="MNN861" s="396"/>
      <c r="MNO861" s="396"/>
      <c r="MNP861" s="396"/>
      <c r="MNQ861" s="396"/>
      <c r="MNR861" s="396"/>
      <c r="MNS861" s="396"/>
      <c r="MNT861" s="396"/>
      <c r="MNU861" s="396"/>
      <c r="MNV861" s="396"/>
      <c r="MNW861" s="396"/>
      <c r="MNX861" s="396"/>
      <c r="MNY861" s="396"/>
      <c r="MNZ861" s="396"/>
      <c r="MOA861" s="396"/>
      <c r="MOB861" s="396"/>
      <c r="MOC861" s="396"/>
      <c r="MOD861" s="396"/>
      <c r="MOE861" s="396"/>
      <c r="MOF861" s="396"/>
      <c r="MOG861" s="396"/>
      <c r="MOH861" s="396"/>
      <c r="MOI861" s="396"/>
      <c r="MOJ861" s="396"/>
      <c r="MOK861" s="396"/>
      <c r="MOL861" s="396"/>
      <c r="MOM861" s="396"/>
      <c r="MON861" s="396"/>
      <c r="MOO861" s="396"/>
      <c r="MOP861" s="396"/>
      <c r="MOQ861" s="396"/>
      <c r="MOR861" s="396"/>
      <c r="MOS861" s="396"/>
      <c r="MOT861" s="396"/>
      <c r="MOU861" s="396"/>
      <c r="MOV861" s="396"/>
      <c r="MOW861" s="396"/>
      <c r="MOX861" s="396"/>
      <c r="MOY861" s="396"/>
      <c r="MOZ861" s="396"/>
      <c r="MPA861" s="396"/>
      <c r="MPB861" s="396"/>
      <c r="MPC861" s="396"/>
      <c r="MPD861" s="396"/>
      <c r="MPE861" s="396"/>
      <c r="MPF861" s="396"/>
      <c r="MPG861" s="396"/>
      <c r="MPH861" s="396"/>
      <c r="MPI861" s="396"/>
      <c r="MPJ861" s="396"/>
      <c r="MPK861" s="396"/>
      <c r="MPL861" s="396"/>
      <c r="MPM861" s="396"/>
      <c r="MPN861" s="396"/>
      <c r="MPO861" s="396"/>
      <c r="MPP861" s="396"/>
      <c r="MPQ861" s="396"/>
      <c r="MPR861" s="396"/>
      <c r="MPS861" s="396"/>
      <c r="MPT861" s="396"/>
      <c r="MPU861" s="396"/>
      <c r="MPV861" s="396"/>
      <c r="MPW861" s="396"/>
      <c r="MPX861" s="396"/>
      <c r="MPY861" s="396"/>
      <c r="MPZ861" s="396"/>
      <c r="MQA861" s="396"/>
      <c r="MQB861" s="396"/>
      <c r="MQC861" s="396"/>
      <c r="MQD861" s="396"/>
      <c r="MQE861" s="396"/>
      <c r="MQF861" s="396"/>
      <c r="MQG861" s="396"/>
      <c r="MQH861" s="396"/>
      <c r="MQI861" s="396"/>
      <c r="MQJ861" s="396"/>
      <c r="MQK861" s="396"/>
      <c r="MQL861" s="396"/>
      <c r="MQM861" s="396"/>
      <c r="MQN861" s="396"/>
      <c r="MQO861" s="396"/>
      <c r="MQP861" s="396"/>
      <c r="MQQ861" s="396"/>
      <c r="MQR861" s="396"/>
      <c r="MQS861" s="396"/>
      <c r="MQT861" s="396"/>
      <c r="MQU861" s="396"/>
      <c r="MQV861" s="396"/>
      <c r="MQW861" s="396"/>
      <c r="MQX861" s="396"/>
      <c r="MQY861" s="396"/>
      <c r="MQZ861" s="396"/>
      <c r="MRA861" s="396"/>
      <c r="MRB861" s="396"/>
      <c r="MRC861" s="396"/>
      <c r="MRD861" s="396"/>
      <c r="MRE861" s="396"/>
      <c r="MRF861" s="396"/>
      <c r="MRG861" s="396"/>
      <c r="MRH861" s="396"/>
      <c r="MRI861" s="396"/>
      <c r="MRJ861" s="396"/>
      <c r="MRK861" s="396"/>
      <c r="MRL861" s="396"/>
      <c r="MRM861" s="396"/>
      <c r="MRN861" s="396"/>
      <c r="MRO861" s="396"/>
      <c r="MRP861" s="396"/>
      <c r="MRQ861" s="396"/>
      <c r="MRR861" s="396"/>
      <c r="MRS861" s="396"/>
      <c r="MRT861" s="396"/>
      <c r="MRU861" s="396"/>
      <c r="MRV861" s="396"/>
      <c r="MRW861" s="396"/>
      <c r="MRX861" s="396"/>
      <c r="MRY861" s="396"/>
      <c r="MRZ861" s="396"/>
      <c r="MSA861" s="396"/>
      <c r="MSB861" s="396"/>
      <c r="MSC861" s="396"/>
      <c r="MSD861" s="396"/>
      <c r="MSE861" s="396"/>
      <c r="MSF861" s="396"/>
      <c r="MSG861" s="396"/>
      <c r="MSH861" s="396"/>
      <c r="MSI861" s="396"/>
      <c r="MSJ861" s="396"/>
      <c r="MSK861" s="396"/>
      <c r="MSL861" s="396"/>
      <c r="MSM861" s="396"/>
      <c r="MSN861" s="396"/>
      <c r="MSO861" s="396"/>
      <c r="MSP861" s="396"/>
      <c r="MSQ861" s="396"/>
      <c r="MSR861" s="396"/>
      <c r="MSS861" s="396"/>
      <c r="MST861" s="396"/>
      <c r="MSU861" s="396"/>
      <c r="MSV861" s="396"/>
      <c r="MSW861" s="396"/>
      <c r="MSX861" s="396"/>
      <c r="MSY861" s="396"/>
      <c r="MSZ861" s="396"/>
      <c r="MTA861" s="396"/>
      <c r="MTB861" s="396"/>
      <c r="MTC861" s="396"/>
      <c r="MTD861" s="396"/>
      <c r="MTE861" s="396"/>
      <c r="MTF861" s="396"/>
      <c r="MTG861" s="396"/>
      <c r="MTH861" s="396"/>
      <c r="MTI861" s="396"/>
      <c r="MTJ861" s="396"/>
      <c r="MTK861" s="396"/>
      <c r="MTL861" s="396"/>
      <c r="MTM861" s="396"/>
      <c r="MTN861" s="396"/>
      <c r="MTO861" s="396"/>
      <c r="MTP861" s="396"/>
      <c r="MTQ861" s="396"/>
      <c r="MTR861" s="396"/>
      <c r="MTS861" s="396"/>
      <c r="MTT861" s="396"/>
      <c r="MTU861" s="396"/>
      <c r="MTV861" s="396"/>
      <c r="MTW861" s="396"/>
      <c r="MTX861" s="396"/>
      <c r="MTY861" s="396"/>
      <c r="MTZ861" s="396"/>
      <c r="MUA861" s="396"/>
      <c r="MUB861" s="396"/>
      <c r="MUC861" s="396"/>
      <c r="MUD861" s="396"/>
      <c r="MUE861" s="396"/>
      <c r="MUF861" s="396"/>
      <c r="MUG861" s="396"/>
      <c r="MUH861" s="396"/>
      <c r="MUI861" s="396"/>
      <c r="MUJ861" s="396"/>
      <c r="MUK861" s="396"/>
      <c r="MUL861" s="396"/>
      <c r="MUM861" s="396"/>
      <c r="MUN861" s="396"/>
      <c r="MUO861" s="396"/>
      <c r="MUP861" s="396"/>
      <c r="MUQ861" s="396"/>
      <c r="MUR861" s="396"/>
      <c r="MUS861" s="396"/>
      <c r="MUT861" s="396"/>
      <c r="MUU861" s="396"/>
      <c r="MUV861" s="396"/>
      <c r="MUW861" s="396"/>
      <c r="MUX861" s="396"/>
      <c r="MUY861" s="396"/>
      <c r="MUZ861" s="396"/>
      <c r="MVA861" s="396"/>
      <c r="MVB861" s="396"/>
      <c r="MVC861" s="396"/>
      <c r="MVD861" s="396"/>
      <c r="MVE861" s="396"/>
      <c r="MVF861" s="396"/>
      <c r="MVG861" s="396"/>
      <c r="MVH861" s="396"/>
      <c r="MVI861" s="396"/>
      <c r="MVJ861" s="396"/>
      <c r="MVK861" s="396"/>
      <c r="MVL861" s="396"/>
      <c r="MVM861" s="396"/>
      <c r="MVN861" s="396"/>
      <c r="MVO861" s="396"/>
      <c r="MVP861" s="396"/>
      <c r="MVQ861" s="396"/>
      <c r="MVR861" s="396"/>
      <c r="MVS861" s="396"/>
      <c r="MVT861" s="396"/>
      <c r="MVU861" s="396"/>
      <c r="MVV861" s="396"/>
      <c r="MVW861" s="396"/>
      <c r="MVX861" s="396"/>
      <c r="MVY861" s="396"/>
      <c r="MVZ861" s="396"/>
      <c r="MWA861" s="396"/>
      <c r="MWB861" s="396"/>
      <c r="MWC861" s="396"/>
      <c r="MWD861" s="396"/>
      <c r="MWE861" s="396"/>
      <c r="MWF861" s="396"/>
      <c r="MWG861" s="396"/>
      <c r="MWH861" s="396"/>
      <c r="MWI861" s="396"/>
      <c r="MWJ861" s="396"/>
      <c r="MWK861" s="396"/>
      <c r="MWL861" s="396"/>
      <c r="MWM861" s="396"/>
      <c r="MWN861" s="396"/>
      <c r="MWO861" s="396"/>
      <c r="MWP861" s="396"/>
      <c r="MWQ861" s="396"/>
      <c r="MWR861" s="396"/>
      <c r="MWS861" s="396"/>
      <c r="MWT861" s="396"/>
      <c r="MWU861" s="396"/>
      <c r="MWV861" s="396"/>
      <c r="MWW861" s="396"/>
      <c r="MWX861" s="396"/>
      <c r="MWY861" s="396"/>
      <c r="MWZ861" s="396"/>
      <c r="MXA861" s="396"/>
      <c r="MXB861" s="396"/>
      <c r="MXC861" s="396"/>
      <c r="MXD861" s="396"/>
      <c r="MXE861" s="396"/>
      <c r="MXF861" s="396"/>
      <c r="MXG861" s="396"/>
      <c r="MXH861" s="396"/>
      <c r="MXI861" s="396"/>
      <c r="MXJ861" s="396"/>
      <c r="MXK861" s="396"/>
      <c r="MXL861" s="396"/>
      <c r="MXM861" s="396"/>
      <c r="MXN861" s="396"/>
      <c r="MXO861" s="396"/>
      <c r="MXP861" s="396"/>
      <c r="MXQ861" s="396"/>
      <c r="MXR861" s="396"/>
      <c r="MXS861" s="396"/>
      <c r="MXT861" s="396"/>
      <c r="MXU861" s="396"/>
      <c r="MXV861" s="396"/>
      <c r="MXW861" s="396"/>
      <c r="MXX861" s="396"/>
      <c r="MXY861" s="396"/>
      <c r="MXZ861" s="396"/>
      <c r="MYA861" s="396"/>
      <c r="MYB861" s="396"/>
      <c r="MYC861" s="396"/>
      <c r="MYD861" s="396"/>
      <c r="MYE861" s="396"/>
      <c r="MYF861" s="396"/>
      <c r="MYG861" s="396"/>
      <c r="MYH861" s="396"/>
      <c r="MYI861" s="396"/>
      <c r="MYJ861" s="396"/>
      <c r="MYK861" s="396"/>
      <c r="MYL861" s="396"/>
      <c r="MYM861" s="396"/>
      <c r="MYN861" s="396"/>
      <c r="MYO861" s="396"/>
      <c r="MYP861" s="396"/>
      <c r="MYQ861" s="396"/>
      <c r="MYR861" s="396"/>
      <c r="MYS861" s="396"/>
      <c r="MYT861" s="396"/>
      <c r="MYU861" s="396"/>
      <c r="MYV861" s="396"/>
      <c r="MYW861" s="396"/>
      <c r="MYX861" s="396"/>
      <c r="MYY861" s="396"/>
      <c r="MYZ861" s="396"/>
      <c r="MZA861" s="396"/>
      <c r="MZB861" s="396"/>
      <c r="MZC861" s="396"/>
      <c r="MZD861" s="396"/>
      <c r="MZE861" s="396"/>
      <c r="MZF861" s="396"/>
      <c r="MZG861" s="396"/>
      <c r="MZH861" s="396"/>
      <c r="MZI861" s="396"/>
      <c r="MZJ861" s="396"/>
      <c r="MZK861" s="396"/>
      <c r="MZL861" s="396"/>
      <c r="MZM861" s="396"/>
      <c r="MZN861" s="396"/>
      <c r="MZO861" s="396"/>
      <c r="MZP861" s="396"/>
      <c r="MZQ861" s="396"/>
      <c r="MZR861" s="396"/>
      <c r="MZS861" s="396"/>
      <c r="MZT861" s="396"/>
      <c r="MZU861" s="396"/>
      <c r="MZV861" s="396"/>
      <c r="MZW861" s="396"/>
      <c r="MZX861" s="396"/>
      <c r="MZY861" s="396"/>
      <c r="MZZ861" s="396"/>
      <c r="NAA861" s="396"/>
      <c r="NAB861" s="396"/>
      <c r="NAC861" s="396"/>
      <c r="NAD861" s="396"/>
      <c r="NAE861" s="396"/>
      <c r="NAF861" s="396"/>
      <c r="NAG861" s="396"/>
      <c r="NAH861" s="396"/>
      <c r="NAI861" s="396"/>
      <c r="NAJ861" s="396"/>
      <c r="NAK861" s="396"/>
      <c r="NAL861" s="396"/>
      <c r="NAM861" s="396"/>
      <c r="NAN861" s="396"/>
      <c r="NAO861" s="396"/>
      <c r="NAP861" s="396"/>
      <c r="NAQ861" s="396"/>
      <c r="NAR861" s="396"/>
      <c r="NAS861" s="396"/>
      <c r="NAT861" s="396"/>
      <c r="NAU861" s="396"/>
      <c r="NAV861" s="396"/>
      <c r="NAW861" s="396"/>
      <c r="NAX861" s="396"/>
      <c r="NAY861" s="396"/>
      <c r="NAZ861" s="396"/>
      <c r="NBA861" s="396"/>
      <c r="NBB861" s="396"/>
      <c r="NBC861" s="396"/>
      <c r="NBD861" s="396"/>
      <c r="NBE861" s="396"/>
      <c r="NBF861" s="396"/>
      <c r="NBG861" s="396"/>
      <c r="NBH861" s="396"/>
      <c r="NBI861" s="396"/>
      <c r="NBJ861" s="396"/>
      <c r="NBK861" s="396"/>
      <c r="NBL861" s="396"/>
      <c r="NBM861" s="396"/>
      <c r="NBN861" s="396"/>
      <c r="NBO861" s="396"/>
      <c r="NBP861" s="396"/>
      <c r="NBQ861" s="396"/>
      <c r="NBR861" s="396"/>
      <c r="NBS861" s="396"/>
      <c r="NBT861" s="396"/>
      <c r="NBU861" s="396"/>
      <c r="NBV861" s="396"/>
      <c r="NBW861" s="396"/>
      <c r="NBX861" s="396"/>
      <c r="NBY861" s="396"/>
      <c r="NBZ861" s="396"/>
      <c r="NCA861" s="396"/>
      <c r="NCB861" s="396"/>
      <c r="NCC861" s="396"/>
      <c r="NCD861" s="396"/>
      <c r="NCE861" s="396"/>
      <c r="NCF861" s="396"/>
      <c r="NCG861" s="396"/>
      <c r="NCH861" s="396"/>
      <c r="NCI861" s="396"/>
      <c r="NCJ861" s="396"/>
      <c r="NCK861" s="396"/>
      <c r="NCL861" s="396"/>
      <c r="NCM861" s="396"/>
      <c r="NCN861" s="396"/>
      <c r="NCO861" s="396"/>
      <c r="NCP861" s="396"/>
      <c r="NCQ861" s="396"/>
      <c r="NCR861" s="396"/>
      <c r="NCS861" s="396"/>
      <c r="NCT861" s="396"/>
      <c r="NCU861" s="396"/>
      <c r="NCV861" s="396"/>
      <c r="NCW861" s="396"/>
      <c r="NCX861" s="396"/>
      <c r="NCY861" s="396"/>
      <c r="NCZ861" s="396"/>
      <c r="NDA861" s="396"/>
      <c r="NDB861" s="396"/>
      <c r="NDC861" s="396"/>
      <c r="NDD861" s="396"/>
      <c r="NDE861" s="396"/>
      <c r="NDF861" s="396"/>
      <c r="NDG861" s="396"/>
      <c r="NDH861" s="396"/>
      <c r="NDI861" s="396"/>
      <c r="NDJ861" s="396"/>
      <c r="NDK861" s="396"/>
      <c r="NDL861" s="396"/>
      <c r="NDM861" s="396"/>
      <c r="NDN861" s="396"/>
      <c r="NDO861" s="396"/>
      <c r="NDP861" s="396"/>
      <c r="NDQ861" s="396"/>
      <c r="NDR861" s="396"/>
      <c r="NDS861" s="396"/>
      <c r="NDT861" s="396"/>
      <c r="NDU861" s="396"/>
      <c r="NDV861" s="396"/>
      <c r="NDW861" s="396"/>
      <c r="NDX861" s="396"/>
      <c r="NDY861" s="396"/>
      <c r="NDZ861" s="396"/>
      <c r="NEA861" s="396"/>
      <c r="NEB861" s="396"/>
      <c r="NEC861" s="396"/>
      <c r="NED861" s="396"/>
      <c r="NEE861" s="396"/>
      <c r="NEF861" s="396"/>
      <c r="NEG861" s="396"/>
      <c r="NEH861" s="396"/>
      <c r="NEI861" s="396"/>
      <c r="NEJ861" s="396"/>
      <c r="NEK861" s="396"/>
      <c r="NEL861" s="396"/>
      <c r="NEM861" s="396"/>
      <c r="NEN861" s="396"/>
      <c r="NEO861" s="396"/>
      <c r="NEP861" s="396"/>
      <c r="NEQ861" s="396"/>
      <c r="NER861" s="396"/>
      <c r="NES861" s="396"/>
      <c r="NET861" s="396"/>
      <c r="NEU861" s="396"/>
      <c r="NEV861" s="396"/>
      <c r="NEW861" s="396"/>
      <c r="NEX861" s="396"/>
      <c r="NEY861" s="396"/>
      <c r="NEZ861" s="396"/>
      <c r="NFA861" s="396"/>
      <c r="NFB861" s="396"/>
      <c r="NFC861" s="396"/>
      <c r="NFD861" s="396"/>
      <c r="NFE861" s="396"/>
      <c r="NFF861" s="396"/>
      <c r="NFG861" s="396"/>
      <c r="NFH861" s="396"/>
      <c r="NFI861" s="396"/>
      <c r="NFJ861" s="396"/>
      <c r="NFK861" s="396"/>
      <c r="NFL861" s="396"/>
      <c r="NFM861" s="396"/>
      <c r="NFN861" s="396"/>
      <c r="NFO861" s="396"/>
      <c r="NFP861" s="396"/>
      <c r="NFQ861" s="396"/>
      <c r="NFR861" s="396"/>
      <c r="NFS861" s="396"/>
      <c r="NFT861" s="396"/>
      <c r="NFU861" s="396"/>
      <c r="NFV861" s="396"/>
      <c r="NFW861" s="396"/>
      <c r="NFX861" s="396"/>
      <c r="NFY861" s="396"/>
      <c r="NFZ861" s="396"/>
      <c r="NGA861" s="396"/>
      <c r="NGB861" s="396"/>
      <c r="NGC861" s="396"/>
      <c r="NGD861" s="396"/>
      <c r="NGE861" s="396"/>
      <c r="NGF861" s="396"/>
      <c r="NGG861" s="396"/>
      <c r="NGH861" s="396"/>
      <c r="NGI861" s="396"/>
      <c r="NGJ861" s="396"/>
      <c r="NGK861" s="396"/>
      <c r="NGL861" s="396"/>
      <c r="NGM861" s="396"/>
      <c r="NGN861" s="396"/>
      <c r="NGO861" s="396"/>
      <c r="NGP861" s="396"/>
      <c r="NGQ861" s="396"/>
      <c r="NGR861" s="396"/>
      <c r="NGS861" s="396"/>
      <c r="NGT861" s="396"/>
      <c r="NGU861" s="396"/>
      <c r="NGV861" s="396"/>
      <c r="NGW861" s="396"/>
      <c r="NGX861" s="396"/>
      <c r="NGY861" s="396"/>
      <c r="NGZ861" s="396"/>
      <c r="NHA861" s="396"/>
      <c r="NHB861" s="396"/>
      <c r="NHC861" s="396"/>
      <c r="NHD861" s="396"/>
      <c r="NHE861" s="396"/>
      <c r="NHF861" s="396"/>
      <c r="NHG861" s="396"/>
      <c r="NHH861" s="396"/>
      <c r="NHI861" s="396"/>
      <c r="NHJ861" s="396"/>
      <c r="NHK861" s="396"/>
      <c r="NHL861" s="396"/>
      <c r="NHM861" s="396"/>
      <c r="NHN861" s="396"/>
      <c r="NHO861" s="396"/>
      <c r="NHP861" s="396"/>
      <c r="NHQ861" s="396"/>
      <c r="NHR861" s="396"/>
      <c r="NHS861" s="396"/>
      <c r="NHT861" s="396"/>
      <c r="NHU861" s="396"/>
      <c r="NHV861" s="396"/>
      <c r="NHW861" s="396"/>
      <c r="NHX861" s="396"/>
      <c r="NHY861" s="396"/>
      <c r="NHZ861" s="396"/>
      <c r="NIA861" s="396"/>
      <c r="NIB861" s="396"/>
      <c r="NIC861" s="396"/>
      <c r="NID861" s="396"/>
      <c r="NIE861" s="396"/>
      <c r="NIF861" s="396"/>
      <c r="NIG861" s="396"/>
      <c r="NIH861" s="396"/>
      <c r="NII861" s="396"/>
      <c r="NIJ861" s="396"/>
      <c r="NIK861" s="396"/>
      <c r="NIL861" s="396"/>
      <c r="NIM861" s="396"/>
      <c r="NIN861" s="396"/>
      <c r="NIO861" s="396"/>
      <c r="NIP861" s="396"/>
      <c r="NIQ861" s="396"/>
      <c r="NIR861" s="396"/>
      <c r="NIS861" s="396"/>
      <c r="NIT861" s="396"/>
      <c r="NIU861" s="396"/>
      <c r="NIV861" s="396"/>
      <c r="NIW861" s="396"/>
      <c r="NIX861" s="396"/>
      <c r="NIY861" s="396"/>
      <c r="NIZ861" s="396"/>
      <c r="NJA861" s="396"/>
      <c r="NJB861" s="396"/>
      <c r="NJC861" s="396"/>
      <c r="NJD861" s="396"/>
      <c r="NJE861" s="396"/>
      <c r="NJF861" s="396"/>
      <c r="NJG861" s="396"/>
      <c r="NJH861" s="396"/>
      <c r="NJI861" s="396"/>
      <c r="NJJ861" s="396"/>
      <c r="NJK861" s="396"/>
      <c r="NJL861" s="396"/>
      <c r="NJM861" s="396"/>
      <c r="NJN861" s="396"/>
      <c r="NJO861" s="396"/>
      <c r="NJP861" s="396"/>
      <c r="NJQ861" s="396"/>
      <c r="NJR861" s="396"/>
      <c r="NJS861" s="396"/>
      <c r="NJT861" s="396"/>
      <c r="NJU861" s="396"/>
      <c r="NJV861" s="396"/>
      <c r="NJW861" s="396"/>
      <c r="NJX861" s="396"/>
      <c r="NJY861" s="396"/>
      <c r="NJZ861" s="396"/>
      <c r="NKA861" s="396"/>
      <c r="NKB861" s="396"/>
      <c r="NKC861" s="396"/>
      <c r="NKD861" s="396"/>
      <c r="NKE861" s="396"/>
      <c r="NKF861" s="396"/>
      <c r="NKG861" s="396"/>
      <c r="NKH861" s="396"/>
      <c r="NKI861" s="396"/>
      <c r="NKJ861" s="396"/>
      <c r="NKK861" s="396"/>
      <c r="NKL861" s="396"/>
      <c r="NKM861" s="396"/>
      <c r="NKN861" s="396"/>
      <c r="NKO861" s="396"/>
      <c r="NKP861" s="396"/>
      <c r="NKQ861" s="396"/>
      <c r="NKR861" s="396"/>
      <c r="NKS861" s="396"/>
      <c r="NKT861" s="396"/>
      <c r="NKU861" s="396"/>
      <c r="NKV861" s="396"/>
      <c r="NKW861" s="396"/>
      <c r="NKX861" s="396"/>
      <c r="NKY861" s="396"/>
      <c r="NKZ861" s="396"/>
      <c r="NLA861" s="396"/>
      <c r="NLB861" s="396"/>
      <c r="NLC861" s="396"/>
      <c r="NLD861" s="396"/>
      <c r="NLE861" s="396"/>
      <c r="NLF861" s="396"/>
      <c r="NLG861" s="396"/>
      <c r="NLH861" s="396"/>
      <c r="NLI861" s="396"/>
      <c r="NLJ861" s="396"/>
      <c r="NLK861" s="396"/>
      <c r="NLL861" s="396"/>
      <c r="NLM861" s="396"/>
      <c r="NLN861" s="396"/>
      <c r="NLO861" s="396"/>
      <c r="NLP861" s="396"/>
      <c r="NLQ861" s="396"/>
      <c r="NLR861" s="396"/>
      <c r="NLS861" s="396"/>
      <c r="NLT861" s="396"/>
      <c r="NLU861" s="396"/>
      <c r="NLV861" s="396"/>
      <c r="NLW861" s="396"/>
      <c r="NLX861" s="396"/>
      <c r="NLY861" s="396"/>
      <c r="NLZ861" s="396"/>
      <c r="NMA861" s="396"/>
      <c r="NMB861" s="396"/>
      <c r="NMC861" s="396"/>
      <c r="NMD861" s="396"/>
      <c r="NME861" s="396"/>
      <c r="NMF861" s="396"/>
      <c r="NMG861" s="396"/>
      <c r="NMH861" s="396"/>
      <c r="NMI861" s="396"/>
      <c r="NMJ861" s="396"/>
      <c r="NMK861" s="396"/>
      <c r="NML861" s="396"/>
      <c r="NMM861" s="396"/>
      <c r="NMN861" s="396"/>
      <c r="NMO861" s="396"/>
      <c r="NMP861" s="396"/>
      <c r="NMQ861" s="396"/>
      <c r="NMR861" s="396"/>
      <c r="NMS861" s="396"/>
      <c r="NMT861" s="396"/>
      <c r="NMU861" s="396"/>
      <c r="NMV861" s="396"/>
      <c r="NMW861" s="396"/>
      <c r="NMX861" s="396"/>
      <c r="NMY861" s="396"/>
      <c r="NMZ861" s="396"/>
      <c r="NNA861" s="396"/>
      <c r="NNB861" s="396"/>
      <c r="NNC861" s="396"/>
      <c r="NND861" s="396"/>
      <c r="NNE861" s="396"/>
      <c r="NNF861" s="396"/>
      <c r="NNG861" s="396"/>
      <c r="NNH861" s="396"/>
      <c r="NNI861" s="396"/>
      <c r="NNJ861" s="396"/>
      <c r="NNK861" s="396"/>
      <c r="NNL861" s="396"/>
      <c r="NNM861" s="396"/>
      <c r="NNN861" s="396"/>
      <c r="NNO861" s="396"/>
      <c r="NNP861" s="396"/>
      <c r="NNQ861" s="396"/>
      <c r="NNR861" s="396"/>
      <c r="NNS861" s="396"/>
      <c r="NNT861" s="396"/>
      <c r="NNU861" s="396"/>
      <c r="NNV861" s="396"/>
      <c r="NNW861" s="396"/>
      <c r="NNX861" s="396"/>
      <c r="NNY861" s="396"/>
      <c r="NNZ861" s="396"/>
      <c r="NOA861" s="396"/>
      <c r="NOB861" s="396"/>
      <c r="NOC861" s="396"/>
      <c r="NOD861" s="396"/>
      <c r="NOE861" s="396"/>
      <c r="NOF861" s="396"/>
      <c r="NOG861" s="396"/>
      <c r="NOH861" s="396"/>
      <c r="NOI861" s="396"/>
      <c r="NOJ861" s="396"/>
      <c r="NOK861" s="396"/>
      <c r="NOL861" s="396"/>
      <c r="NOM861" s="396"/>
      <c r="NON861" s="396"/>
      <c r="NOO861" s="396"/>
      <c r="NOP861" s="396"/>
      <c r="NOQ861" s="396"/>
      <c r="NOR861" s="396"/>
      <c r="NOS861" s="396"/>
      <c r="NOT861" s="396"/>
      <c r="NOU861" s="396"/>
      <c r="NOV861" s="396"/>
      <c r="NOW861" s="396"/>
      <c r="NOX861" s="396"/>
      <c r="NOY861" s="396"/>
      <c r="NOZ861" s="396"/>
      <c r="NPA861" s="396"/>
      <c r="NPB861" s="396"/>
      <c r="NPC861" s="396"/>
      <c r="NPD861" s="396"/>
      <c r="NPE861" s="396"/>
      <c r="NPF861" s="396"/>
      <c r="NPG861" s="396"/>
      <c r="NPH861" s="396"/>
      <c r="NPI861" s="396"/>
      <c r="NPJ861" s="396"/>
      <c r="NPK861" s="396"/>
      <c r="NPL861" s="396"/>
      <c r="NPM861" s="396"/>
      <c r="NPN861" s="396"/>
      <c r="NPO861" s="396"/>
      <c r="NPP861" s="396"/>
      <c r="NPQ861" s="396"/>
      <c r="NPR861" s="396"/>
      <c r="NPS861" s="396"/>
      <c r="NPT861" s="396"/>
      <c r="NPU861" s="396"/>
      <c r="NPV861" s="396"/>
      <c r="NPW861" s="396"/>
      <c r="NPX861" s="396"/>
      <c r="NPY861" s="396"/>
      <c r="NPZ861" s="396"/>
      <c r="NQA861" s="396"/>
      <c r="NQB861" s="396"/>
      <c r="NQC861" s="396"/>
      <c r="NQD861" s="396"/>
      <c r="NQE861" s="396"/>
      <c r="NQF861" s="396"/>
      <c r="NQG861" s="396"/>
      <c r="NQH861" s="396"/>
      <c r="NQI861" s="396"/>
      <c r="NQJ861" s="396"/>
      <c r="NQK861" s="396"/>
      <c r="NQL861" s="396"/>
      <c r="NQM861" s="396"/>
      <c r="NQN861" s="396"/>
      <c r="NQO861" s="396"/>
      <c r="NQP861" s="396"/>
      <c r="NQQ861" s="396"/>
      <c r="NQR861" s="396"/>
      <c r="NQS861" s="396"/>
      <c r="NQT861" s="396"/>
      <c r="NQU861" s="396"/>
      <c r="NQV861" s="396"/>
      <c r="NQW861" s="396"/>
      <c r="NQX861" s="396"/>
      <c r="NQY861" s="396"/>
      <c r="NQZ861" s="396"/>
      <c r="NRA861" s="396"/>
      <c r="NRB861" s="396"/>
      <c r="NRC861" s="396"/>
      <c r="NRD861" s="396"/>
      <c r="NRE861" s="396"/>
      <c r="NRF861" s="396"/>
      <c r="NRG861" s="396"/>
      <c r="NRH861" s="396"/>
      <c r="NRI861" s="396"/>
      <c r="NRJ861" s="396"/>
      <c r="NRK861" s="396"/>
      <c r="NRL861" s="396"/>
      <c r="NRM861" s="396"/>
      <c r="NRN861" s="396"/>
      <c r="NRO861" s="396"/>
      <c r="NRP861" s="396"/>
      <c r="NRQ861" s="396"/>
      <c r="NRR861" s="396"/>
      <c r="NRS861" s="396"/>
      <c r="NRT861" s="396"/>
      <c r="NRU861" s="396"/>
      <c r="NRV861" s="396"/>
      <c r="NRW861" s="396"/>
      <c r="NRX861" s="396"/>
      <c r="NRY861" s="396"/>
      <c r="NRZ861" s="396"/>
      <c r="NSA861" s="396"/>
      <c r="NSB861" s="396"/>
      <c r="NSC861" s="396"/>
      <c r="NSD861" s="396"/>
      <c r="NSE861" s="396"/>
      <c r="NSF861" s="396"/>
      <c r="NSG861" s="396"/>
      <c r="NSH861" s="396"/>
      <c r="NSI861" s="396"/>
      <c r="NSJ861" s="396"/>
      <c r="NSK861" s="396"/>
      <c r="NSL861" s="396"/>
      <c r="NSM861" s="396"/>
      <c r="NSN861" s="396"/>
      <c r="NSO861" s="396"/>
      <c r="NSP861" s="396"/>
      <c r="NSQ861" s="396"/>
      <c r="NSR861" s="396"/>
      <c r="NSS861" s="396"/>
      <c r="NST861" s="396"/>
      <c r="NSU861" s="396"/>
      <c r="NSV861" s="396"/>
      <c r="NSW861" s="396"/>
      <c r="NSX861" s="396"/>
      <c r="NSY861" s="396"/>
      <c r="NSZ861" s="396"/>
      <c r="NTA861" s="396"/>
      <c r="NTB861" s="396"/>
      <c r="NTC861" s="396"/>
      <c r="NTD861" s="396"/>
      <c r="NTE861" s="396"/>
      <c r="NTF861" s="396"/>
      <c r="NTG861" s="396"/>
      <c r="NTH861" s="396"/>
      <c r="NTI861" s="396"/>
      <c r="NTJ861" s="396"/>
      <c r="NTK861" s="396"/>
      <c r="NTL861" s="396"/>
      <c r="NTM861" s="396"/>
      <c r="NTN861" s="396"/>
      <c r="NTO861" s="396"/>
      <c r="NTP861" s="396"/>
      <c r="NTQ861" s="396"/>
      <c r="NTR861" s="396"/>
      <c r="NTS861" s="396"/>
      <c r="NTT861" s="396"/>
      <c r="NTU861" s="396"/>
      <c r="NTV861" s="396"/>
      <c r="NTW861" s="396"/>
      <c r="NTX861" s="396"/>
      <c r="NTY861" s="396"/>
      <c r="NTZ861" s="396"/>
      <c r="NUA861" s="396"/>
      <c r="NUB861" s="396"/>
      <c r="NUC861" s="396"/>
      <c r="NUD861" s="396"/>
      <c r="NUE861" s="396"/>
      <c r="NUF861" s="396"/>
      <c r="NUG861" s="396"/>
      <c r="NUH861" s="396"/>
      <c r="NUI861" s="396"/>
      <c r="NUJ861" s="396"/>
      <c r="NUK861" s="396"/>
      <c r="NUL861" s="396"/>
      <c r="NUM861" s="396"/>
      <c r="NUN861" s="396"/>
      <c r="NUO861" s="396"/>
      <c r="NUP861" s="396"/>
      <c r="NUQ861" s="396"/>
      <c r="NUR861" s="396"/>
      <c r="NUS861" s="396"/>
      <c r="NUT861" s="396"/>
      <c r="NUU861" s="396"/>
      <c r="NUV861" s="396"/>
      <c r="NUW861" s="396"/>
      <c r="NUX861" s="396"/>
      <c r="NUY861" s="396"/>
      <c r="NUZ861" s="396"/>
      <c r="NVA861" s="396"/>
      <c r="NVB861" s="396"/>
      <c r="NVC861" s="396"/>
      <c r="NVD861" s="396"/>
      <c r="NVE861" s="396"/>
      <c r="NVF861" s="396"/>
      <c r="NVG861" s="396"/>
      <c r="NVH861" s="396"/>
      <c r="NVI861" s="396"/>
      <c r="NVJ861" s="396"/>
      <c r="NVK861" s="396"/>
      <c r="NVL861" s="396"/>
      <c r="NVM861" s="396"/>
      <c r="NVN861" s="396"/>
      <c r="NVO861" s="396"/>
      <c r="NVP861" s="396"/>
      <c r="NVQ861" s="396"/>
      <c r="NVR861" s="396"/>
      <c r="NVS861" s="396"/>
      <c r="NVT861" s="396"/>
      <c r="NVU861" s="396"/>
      <c r="NVV861" s="396"/>
      <c r="NVW861" s="396"/>
      <c r="NVX861" s="396"/>
      <c r="NVY861" s="396"/>
      <c r="NVZ861" s="396"/>
      <c r="NWA861" s="396"/>
      <c r="NWB861" s="396"/>
      <c r="NWC861" s="396"/>
      <c r="NWD861" s="396"/>
      <c r="NWE861" s="396"/>
      <c r="NWF861" s="396"/>
      <c r="NWG861" s="396"/>
      <c r="NWH861" s="396"/>
      <c r="NWI861" s="396"/>
      <c r="NWJ861" s="396"/>
      <c r="NWK861" s="396"/>
      <c r="NWL861" s="396"/>
      <c r="NWM861" s="396"/>
      <c r="NWN861" s="396"/>
      <c r="NWO861" s="396"/>
      <c r="NWP861" s="396"/>
      <c r="NWQ861" s="396"/>
      <c r="NWR861" s="396"/>
      <c r="NWS861" s="396"/>
      <c r="NWT861" s="396"/>
      <c r="NWU861" s="396"/>
      <c r="NWV861" s="396"/>
      <c r="NWW861" s="396"/>
      <c r="NWX861" s="396"/>
      <c r="NWY861" s="396"/>
      <c r="NWZ861" s="396"/>
      <c r="NXA861" s="396"/>
      <c r="NXB861" s="396"/>
      <c r="NXC861" s="396"/>
      <c r="NXD861" s="396"/>
      <c r="NXE861" s="396"/>
      <c r="NXF861" s="396"/>
      <c r="NXG861" s="396"/>
      <c r="NXH861" s="396"/>
      <c r="NXI861" s="396"/>
      <c r="NXJ861" s="396"/>
      <c r="NXK861" s="396"/>
      <c r="NXL861" s="396"/>
      <c r="NXM861" s="396"/>
      <c r="NXN861" s="396"/>
      <c r="NXO861" s="396"/>
      <c r="NXP861" s="396"/>
      <c r="NXQ861" s="396"/>
      <c r="NXR861" s="396"/>
      <c r="NXS861" s="396"/>
      <c r="NXT861" s="396"/>
      <c r="NXU861" s="396"/>
      <c r="NXV861" s="396"/>
      <c r="NXW861" s="396"/>
      <c r="NXX861" s="396"/>
      <c r="NXY861" s="396"/>
      <c r="NXZ861" s="396"/>
      <c r="NYA861" s="396"/>
      <c r="NYB861" s="396"/>
      <c r="NYC861" s="396"/>
      <c r="NYD861" s="396"/>
      <c r="NYE861" s="396"/>
      <c r="NYF861" s="396"/>
      <c r="NYG861" s="396"/>
      <c r="NYH861" s="396"/>
      <c r="NYI861" s="396"/>
      <c r="NYJ861" s="396"/>
      <c r="NYK861" s="396"/>
      <c r="NYL861" s="396"/>
      <c r="NYM861" s="396"/>
      <c r="NYN861" s="396"/>
      <c r="NYO861" s="396"/>
      <c r="NYP861" s="396"/>
      <c r="NYQ861" s="396"/>
      <c r="NYR861" s="396"/>
      <c r="NYS861" s="396"/>
      <c r="NYT861" s="396"/>
      <c r="NYU861" s="396"/>
      <c r="NYV861" s="396"/>
      <c r="NYW861" s="396"/>
      <c r="NYX861" s="396"/>
      <c r="NYY861" s="396"/>
      <c r="NYZ861" s="396"/>
      <c r="NZA861" s="396"/>
      <c r="NZB861" s="396"/>
      <c r="NZC861" s="396"/>
      <c r="NZD861" s="396"/>
      <c r="NZE861" s="396"/>
      <c r="NZF861" s="396"/>
      <c r="NZG861" s="396"/>
      <c r="NZH861" s="396"/>
      <c r="NZI861" s="396"/>
      <c r="NZJ861" s="396"/>
      <c r="NZK861" s="396"/>
      <c r="NZL861" s="396"/>
      <c r="NZM861" s="396"/>
      <c r="NZN861" s="396"/>
      <c r="NZO861" s="396"/>
      <c r="NZP861" s="396"/>
      <c r="NZQ861" s="396"/>
      <c r="NZR861" s="396"/>
      <c r="NZS861" s="396"/>
      <c r="NZT861" s="396"/>
      <c r="NZU861" s="396"/>
      <c r="NZV861" s="396"/>
      <c r="NZW861" s="396"/>
      <c r="NZX861" s="396"/>
      <c r="NZY861" s="396"/>
      <c r="NZZ861" s="396"/>
      <c r="OAA861" s="396"/>
      <c r="OAB861" s="396"/>
      <c r="OAC861" s="396"/>
      <c r="OAD861" s="396"/>
      <c r="OAE861" s="396"/>
      <c r="OAF861" s="396"/>
      <c r="OAG861" s="396"/>
      <c r="OAH861" s="396"/>
      <c r="OAI861" s="396"/>
      <c r="OAJ861" s="396"/>
      <c r="OAK861" s="396"/>
      <c r="OAL861" s="396"/>
      <c r="OAM861" s="396"/>
      <c r="OAN861" s="396"/>
      <c r="OAO861" s="396"/>
      <c r="OAP861" s="396"/>
      <c r="OAQ861" s="396"/>
      <c r="OAR861" s="396"/>
      <c r="OAS861" s="396"/>
      <c r="OAT861" s="396"/>
      <c r="OAU861" s="396"/>
      <c r="OAV861" s="396"/>
      <c r="OAW861" s="396"/>
      <c r="OAX861" s="396"/>
      <c r="OAY861" s="396"/>
      <c r="OAZ861" s="396"/>
      <c r="OBA861" s="396"/>
      <c r="OBB861" s="396"/>
      <c r="OBC861" s="396"/>
      <c r="OBD861" s="396"/>
      <c r="OBE861" s="396"/>
      <c r="OBF861" s="396"/>
      <c r="OBG861" s="396"/>
      <c r="OBH861" s="396"/>
      <c r="OBI861" s="396"/>
      <c r="OBJ861" s="396"/>
      <c r="OBK861" s="396"/>
      <c r="OBL861" s="396"/>
      <c r="OBM861" s="396"/>
      <c r="OBN861" s="396"/>
      <c r="OBO861" s="396"/>
      <c r="OBP861" s="396"/>
      <c r="OBQ861" s="396"/>
      <c r="OBR861" s="396"/>
      <c r="OBS861" s="396"/>
      <c r="OBT861" s="396"/>
      <c r="OBU861" s="396"/>
      <c r="OBV861" s="396"/>
      <c r="OBW861" s="396"/>
      <c r="OBX861" s="396"/>
      <c r="OBY861" s="396"/>
      <c r="OBZ861" s="396"/>
      <c r="OCA861" s="396"/>
      <c r="OCB861" s="396"/>
      <c r="OCC861" s="396"/>
      <c r="OCD861" s="396"/>
      <c r="OCE861" s="396"/>
      <c r="OCF861" s="396"/>
      <c r="OCG861" s="396"/>
      <c r="OCH861" s="396"/>
      <c r="OCI861" s="396"/>
      <c r="OCJ861" s="396"/>
      <c r="OCK861" s="396"/>
      <c r="OCL861" s="396"/>
      <c r="OCM861" s="396"/>
      <c r="OCN861" s="396"/>
      <c r="OCO861" s="396"/>
      <c r="OCP861" s="396"/>
      <c r="OCQ861" s="396"/>
      <c r="OCR861" s="396"/>
      <c r="OCS861" s="396"/>
      <c r="OCT861" s="396"/>
      <c r="OCU861" s="396"/>
      <c r="OCV861" s="396"/>
      <c r="OCW861" s="396"/>
      <c r="OCX861" s="396"/>
      <c r="OCY861" s="396"/>
      <c r="OCZ861" s="396"/>
      <c r="ODA861" s="396"/>
      <c r="ODB861" s="396"/>
      <c r="ODC861" s="396"/>
      <c r="ODD861" s="396"/>
      <c r="ODE861" s="396"/>
      <c r="ODF861" s="396"/>
      <c r="ODG861" s="396"/>
      <c r="ODH861" s="396"/>
      <c r="ODI861" s="396"/>
      <c r="ODJ861" s="396"/>
      <c r="ODK861" s="396"/>
      <c r="ODL861" s="396"/>
      <c r="ODM861" s="396"/>
      <c r="ODN861" s="396"/>
      <c r="ODO861" s="396"/>
      <c r="ODP861" s="396"/>
      <c r="ODQ861" s="396"/>
      <c r="ODR861" s="396"/>
      <c r="ODS861" s="396"/>
      <c r="ODT861" s="396"/>
      <c r="ODU861" s="396"/>
      <c r="ODV861" s="396"/>
      <c r="ODW861" s="396"/>
      <c r="ODX861" s="396"/>
      <c r="ODY861" s="396"/>
      <c r="ODZ861" s="396"/>
      <c r="OEA861" s="396"/>
      <c r="OEB861" s="396"/>
      <c r="OEC861" s="396"/>
      <c r="OED861" s="396"/>
      <c r="OEE861" s="396"/>
      <c r="OEF861" s="396"/>
      <c r="OEG861" s="396"/>
      <c r="OEH861" s="396"/>
      <c r="OEI861" s="396"/>
      <c r="OEJ861" s="396"/>
      <c r="OEK861" s="396"/>
      <c r="OEL861" s="396"/>
      <c r="OEM861" s="396"/>
      <c r="OEN861" s="396"/>
      <c r="OEO861" s="396"/>
      <c r="OEP861" s="396"/>
      <c r="OEQ861" s="396"/>
      <c r="OER861" s="396"/>
      <c r="OES861" s="396"/>
      <c r="OET861" s="396"/>
      <c r="OEU861" s="396"/>
      <c r="OEV861" s="396"/>
      <c r="OEW861" s="396"/>
      <c r="OEX861" s="396"/>
      <c r="OEY861" s="396"/>
      <c r="OEZ861" s="396"/>
      <c r="OFA861" s="396"/>
      <c r="OFB861" s="396"/>
      <c r="OFC861" s="396"/>
      <c r="OFD861" s="396"/>
      <c r="OFE861" s="396"/>
      <c r="OFF861" s="396"/>
      <c r="OFG861" s="396"/>
      <c r="OFH861" s="396"/>
      <c r="OFI861" s="396"/>
      <c r="OFJ861" s="396"/>
      <c r="OFK861" s="396"/>
      <c r="OFL861" s="396"/>
      <c r="OFM861" s="396"/>
      <c r="OFN861" s="396"/>
      <c r="OFO861" s="396"/>
      <c r="OFP861" s="396"/>
      <c r="OFQ861" s="396"/>
      <c r="OFR861" s="396"/>
      <c r="OFS861" s="396"/>
      <c r="OFT861" s="396"/>
      <c r="OFU861" s="396"/>
      <c r="OFV861" s="396"/>
      <c r="OFW861" s="396"/>
      <c r="OFX861" s="396"/>
      <c r="OFY861" s="396"/>
      <c r="OFZ861" s="396"/>
      <c r="OGA861" s="396"/>
      <c r="OGB861" s="396"/>
      <c r="OGC861" s="396"/>
      <c r="OGD861" s="396"/>
      <c r="OGE861" s="396"/>
      <c r="OGF861" s="396"/>
      <c r="OGG861" s="396"/>
      <c r="OGH861" s="396"/>
      <c r="OGI861" s="396"/>
      <c r="OGJ861" s="396"/>
      <c r="OGK861" s="396"/>
      <c r="OGL861" s="396"/>
      <c r="OGM861" s="396"/>
      <c r="OGN861" s="396"/>
      <c r="OGO861" s="396"/>
      <c r="OGP861" s="396"/>
      <c r="OGQ861" s="396"/>
      <c r="OGR861" s="396"/>
      <c r="OGS861" s="396"/>
      <c r="OGT861" s="396"/>
      <c r="OGU861" s="396"/>
      <c r="OGV861" s="396"/>
      <c r="OGW861" s="396"/>
      <c r="OGX861" s="396"/>
      <c r="OGY861" s="396"/>
      <c r="OGZ861" s="396"/>
      <c r="OHA861" s="396"/>
      <c r="OHB861" s="396"/>
      <c r="OHC861" s="396"/>
      <c r="OHD861" s="396"/>
      <c r="OHE861" s="396"/>
      <c r="OHF861" s="396"/>
      <c r="OHG861" s="396"/>
      <c r="OHH861" s="396"/>
      <c r="OHI861" s="396"/>
      <c r="OHJ861" s="396"/>
      <c r="OHK861" s="396"/>
      <c r="OHL861" s="396"/>
      <c r="OHM861" s="396"/>
      <c r="OHN861" s="396"/>
      <c r="OHO861" s="396"/>
      <c r="OHP861" s="396"/>
      <c r="OHQ861" s="396"/>
      <c r="OHR861" s="396"/>
      <c r="OHS861" s="396"/>
      <c r="OHT861" s="396"/>
      <c r="OHU861" s="396"/>
      <c r="OHV861" s="396"/>
      <c r="OHW861" s="396"/>
      <c r="OHX861" s="396"/>
      <c r="OHY861" s="396"/>
      <c r="OHZ861" s="396"/>
      <c r="OIA861" s="396"/>
      <c r="OIB861" s="396"/>
      <c r="OIC861" s="396"/>
      <c r="OID861" s="396"/>
      <c r="OIE861" s="396"/>
      <c r="OIF861" s="396"/>
      <c r="OIG861" s="396"/>
      <c r="OIH861" s="396"/>
      <c r="OII861" s="396"/>
      <c r="OIJ861" s="396"/>
      <c r="OIK861" s="396"/>
      <c r="OIL861" s="396"/>
      <c r="OIM861" s="396"/>
      <c r="OIN861" s="396"/>
      <c r="OIO861" s="396"/>
      <c r="OIP861" s="396"/>
      <c r="OIQ861" s="396"/>
      <c r="OIR861" s="396"/>
      <c r="OIS861" s="396"/>
      <c r="OIT861" s="396"/>
      <c r="OIU861" s="396"/>
      <c r="OIV861" s="396"/>
      <c r="OIW861" s="396"/>
      <c r="OIX861" s="396"/>
      <c r="OIY861" s="396"/>
      <c r="OIZ861" s="396"/>
      <c r="OJA861" s="396"/>
      <c r="OJB861" s="396"/>
      <c r="OJC861" s="396"/>
      <c r="OJD861" s="396"/>
      <c r="OJE861" s="396"/>
      <c r="OJF861" s="396"/>
      <c r="OJG861" s="396"/>
      <c r="OJH861" s="396"/>
      <c r="OJI861" s="396"/>
      <c r="OJJ861" s="396"/>
      <c r="OJK861" s="396"/>
      <c r="OJL861" s="396"/>
      <c r="OJM861" s="396"/>
      <c r="OJN861" s="396"/>
      <c r="OJO861" s="396"/>
      <c r="OJP861" s="396"/>
      <c r="OJQ861" s="396"/>
      <c r="OJR861" s="396"/>
      <c r="OJS861" s="396"/>
      <c r="OJT861" s="396"/>
      <c r="OJU861" s="396"/>
      <c r="OJV861" s="396"/>
      <c r="OJW861" s="396"/>
      <c r="OJX861" s="396"/>
      <c r="OJY861" s="396"/>
      <c r="OJZ861" s="396"/>
      <c r="OKA861" s="396"/>
      <c r="OKB861" s="396"/>
      <c r="OKC861" s="396"/>
      <c r="OKD861" s="396"/>
      <c r="OKE861" s="396"/>
      <c r="OKF861" s="396"/>
      <c r="OKG861" s="396"/>
      <c r="OKH861" s="396"/>
      <c r="OKI861" s="396"/>
      <c r="OKJ861" s="396"/>
      <c r="OKK861" s="396"/>
      <c r="OKL861" s="396"/>
      <c r="OKM861" s="396"/>
      <c r="OKN861" s="396"/>
      <c r="OKO861" s="396"/>
      <c r="OKP861" s="396"/>
      <c r="OKQ861" s="396"/>
      <c r="OKR861" s="396"/>
      <c r="OKS861" s="396"/>
      <c r="OKT861" s="396"/>
      <c r="OKU861" s="396"/>
      <c r="OKV861" s="396"/>
      <c r="OKW861" s="396"/>
      <c r="OKX861" s="396"/>
      <c r="OKY861" s="396"/>
      <c r="OKZ861" s="396"/>
      <c r="OLA861" s="396"/>
      <c r="OLB861" s="396"/>
      <c r="OLC861" s="396"/>
      <c r="OLD861" s="396"/>
      <c r="OLE861" s="396"/>
      <c r="OLF861" s="396"/>
      <c r="OLG861" s="396"/>
      <c r="OLH861" s="396"/>
      <c r="OLI861" s="396"/>
      <c r="OLJ861" s="396"/>
      <c r="OLK861" s="396"/>
      <c r="OLL861" s="396"/>
      <c r="OLM861" s="396"/>
      <c r="OLN861" s="396"/>
      <c r="OLO861" s="396"/>
      <c r="OLP861" s="396"/>
      <c r="OLQ861" s="396"/>
      <c r="OLR861" s="396"/>
      <c r="OLS861" s="396"/>
      <c r="OLT861" s="396"/>
      <c r="OLU861" s="396"/>
      <c r="OLV861" s="396"/>
      <c r="OLW861" s="396"/>
      <c r="OLX861" s="396"/>
      <c r="OLY861" s="396"/>
      <c r="OLZ861" s="396"/>
      <c r="OMA861" s="396"/>
      <c r="OMB861" s="396"/>
      <c r="OMC861" s="396"/>
      <c r="OMD861" s="396"/>
      <c r="OME861" s="396"/>
      <c r="OMF861" s="396"/>
      <c r="OMG861" s="396"/>
      <c r="OMH861" s="396"/>
      <c r="OMI861" s="396"/>
      <c r="OMJ861" s="396"/>
      <c r="OMK861" s="396"/>
      <c r="OML861" s="396"/>
      <c r="OMM861" s="396"/>
      <c r="OMN861" s="396"/>
      <c r="OMO861" s="396"/>
      <c r="OMP861" s="396"/>
      <c r="OMQ861" s="396"/>
      <c r="OMR861" s="396"/>
      <c r="OMS861" s="396"/>
      <c r="OMT861" s="396"/>
      <c r="OMU861" s="396"/>
      <c r="OMV861" s="396"/>
      <c r="OMW861" s="396"/>
      <c r="OMX861" s="396"/>
      <c r="OMY861" s="396"/>
      <c r="OMZ861" s="396"/>
      <c r="ONA861" s="396"/>
      <c r="ONB861" s="396"/>
      <c r="ONC861" s="396"/>
      <c r="OND861" s="396"/>
      <c r="ONE861" s="396"/>
      <c r="ONF861" s="396"/>
      <c r="ONG861" s="396"/>
      <c r="ONH861" s="396"/>
      <c r="ONI861" s="396"/>
      <c r="ONJ861" s="396"/>
      <c r="ONK861" s="396"/>
      <c r="ONL861" s="396"/>
      <c r="ONM861" s="396"/>
      <c r="ONN861" s="396"/>
      <c r="ONO861" s="396"/>
      <c r="ONP861" s="396"/>
      <c r="ONQ861" s="396"/>
      <c r="ONR861" s="396"/>
      <c r="ONS861" s="396"/>
      <c r="ONT861" s="396"/>
      <c r="ONU861" s="396"/>
      <c r="ONV861" s="396"/>
      <c r="ONW861" s="396"/>
      <c r="ONX861" s="396"/>
      <c r="ONY861" s="396"/>
      <c r="ONZ861" s="396"/>
      <c r="OOA861" s="396"/>
      <c r="OOB861" s="396"/>
      <c r="OOC861" s="396"/>
      <c r="OOD861" s="396"/>
      <c r="OOE861" s="396"/>
      <c r="OOF861" s="396"/>
      <c r="OOG861" s="396"/>
      <c r="OOH861" s="396"/>
      <c r="OOI861" s="396"/>
      <c r="OOJ861" s="396"/>
      <c r="OOK861" s="396"/>
      <c r="OOL861" s="396"/>
      <c r="OOM861" s="396"/>
      <c r="OON861" s="396"/>
      <c r="OOO861" s="396"/>
      <c r="OOP861" s="396"/>
      <c r="OOQ861" s="396"/>
      <c r="OOR861" s="396"/>
      <c r="OOS861" s="396"/>
      <c r="OOT861" s="396"/>
      <c r="OOU861" s="396"/>
      <c r="OOV861" s="396"/>
      <c r="OOW861" s="396"/>
      <c r="OOX861" s="396"/>
      <c r="OOY861" s="396"/>
      <c r="OOZ861" s="396"/>
      <c r="OPA861" s="396"/>
      <c r="OPB861" s="396"/>
      <c r="OPC861" s="396"/>
      <c r="OPD861" s="396"/>
      <c r="OPE861" s="396"/>
      <c r="OPF861" s="396"/>
      <c r="OPG861" s="396"/>
      <c r="OPH861" s="396"/>
      <c r="OPI861" s="396"/>
      <c r="OPJ861" s="396"/>
      <c r="OPK861" s="396"/>
      <c r="OPL861" s="396"/>
      <c r="OPM861" s="396"/>
      <c r="OPN861" s="396"/>
      <c r="OPO861" s="396"/>
      <c r="OPP861" s="396"/>
      <c r="OPQ861" s="396"/>
      <c r="OPR861" s="396"/>
      <c r="OPS861" s="396"/>
      <c r="OPT861" s="396"/>
      <c r="OPU861" s="396"/>
      <c r="OPV861" s="396"/>
      <c r="OPW861" s="396"/>
      <c r="OPX861" s="396"/>
      <c r="OPY861" s="396"/>
      <c r="OPZ861" s="396"/>
      <c r="OQA861" s="396"/>
      <c r="OQB861" s="396"/>
      <c r="OQC861" s="396"/>
      <c r="OQD861" s="396"/>
      <c r="OQE861" s="396"/>
      <c r="OQF861" s="396"/>
      <c r="OQG861" s="396"/>
      <c r="OQH861" s="396"/>
      <c r="OQI861" s="396"/>
      <c r="OQJ861" s="396"/>
      <c r="OQK861" s="396"/>
      <c r="OQL861" s="396"/>
      <c r="OQM861" s="396"/>
      <c r="OQN861" s="396"/>
      <c r="OQO861" s="396"/>
      <c r="OQP861" s="396"/>
      <c r="OQQ861" s="396"/>
      <c r="OQR861" s="396"/>
      <c r="OQS861" s="396"/>
      <c r="OQT861" s="396"/>
      <c r="OQU861" s="396"/>
      <c r="OQV861" s="396"/>
      <c r="OQW861" s="396"/>
      <c r="OQX861" s="396"/>
      <c r="OQY861" s="396"/>
      <c r="OQZ861" s="396"/>
      <c r="ORA861" s="396"/>
      <c r="ORB861" s="396"/>
      <c r="ORC861" s="396"/>
      <c r="ORD861" s="396"/>
      <c r="ORE861" s="396"/>
      <c r="ORF861" s="396"/>
      <c r="ORG861" s="396"/>
      <c r="ORH861" s="396"/>
      <c r="ORI861" s="396"/>
      <c r="ORJ861" s="396"/>
      <c r="ORK861" s="396"/>
      <c r="ORL861" s="396"/>
      <c r="ORM861" s="396"/>
      <c r="ORN861" s="396"/>
      <c r="ORO861" s="396"/>
      <c r="ORP861" s="396"/>
      <c r="ORQ861" s="396"/>
      <c r="ORR861" s="396"/>
      <c r="ORS861" s="396"/>
      <c r="ORT861" s="396"/>
      <c r="ORU861" s="396"/>
      <c r="ORV861" s="396"/>
      <c r="ORW861" s="396"/>
      <c r="ORX861" s="396"/>
      <c r="ORY861" s="396"/>
      <c r="ORZ861" s="396"/>
      <c r="OSA861" s="396"/>
      <c r="OSB861" s="396"/>
      <c r="OSC861" s="396"/>
      <c r="OSD861" s="396"/>
      <c r="OSE861" s="396"/>
      <c r="OSF861" s="396"/>
      <c r="OSG861" s="396"/>
      <c r="OSH861" s="396"/>
      <c r="OSI861" s="396"/>
      <c r="OSJ861" s="396"/>
      <c r="OSK861" s="396"/>
      <c r="OSL861" s="396"/>
      <c r="OSM861" s="396"/>
      <c r="OSN861" s="396"/>
      <c r="OSO861" s="396"/>
      <c r="OSP861" s="396"/>
      <c r="OSQ861" s="396"/>
      <c r="OSR861" s="396"/>
      <c r="OSS861" s="396"/>
      <c r="OST861" s="396"/>
      <c r="OSU861" s="396"/>
      <c r="OSV861" s="396"/>
      <c r="OSW861" s="396"/>
      <c r="OSX861" s="396"/>
      <c r="OSY861" s="396"/>
      <c r="OSZ861" s="396"/>
      <c r="OTA861" s="396"/>
      <c r="OTB861" s="396"/>
      <c r="OTC861" s="396"/>
      <c r="OTD861" s="396"/>
      <c r="OTE861" s="396"/>
      <c r="OTF861" s="396"/>
      <c r="OTG861" s="396"/>
      <c r="OTH861" s="396"/>
      <c r="OTI861" s="396"/>
      <c r="OTJ861" s="396"/>
      <c r="OTK861" s="396"/>
      <c r="OTL861" s="396"/>
      <c r="OTM861" s="396"/>
      <c r="OTN861" s="396"/>
      <c r="OTO861" s="396"/>
      <c r="OTP861" s="396"/>
      <c r="OTQ861" s="396"/>
      <c r="OTR861" s="396"/>
      <c r="OTS861" s="396"/>
      <c r="OTT861" s="396"/>
      <c r="OTU861" s="396"/>
      <c r="OTV861" s="396"/>
      <c r="OTW861" s="396"/>
      <c r="OTX861" s="396"/>
      <c r="OTY861" s="396"/>
      <c r="OTZ861" s="396"/>
      <c r="OUA861" s="396"/>
      <c r="OUB861" s="396"/>
      <c r="OUC861" s="396"/>
      <c r="OUD861" s="396"/>
      <c r="OUE861" s="396"/>
      <c r="OUF861" s="396"/>
      <c r="OUG861" s="396"/>
      <c r="OUH861" s="396"/>
      <c r="OUI861" s="396"/>
      <c r="OUJ861" s="396"/>
      <c r="OUK861" s="396"/>
      <c r="OUL861" s="396"/>
      <c r="OUM861" s="396"/>
      <c r="OUN861" s="396"/>
      <c r="OUO861" s="396"/>
      <c r="OUP861" s="396"/>
      <c r="OUQ861" s="396"/>
      <c r="OUR861" s="396"/>
      <c r="OUS861" s="396"/>
      <c r="OUT861" s="396"/>
      <c r="OUU861" s="396"/>
      <c r="OUV861" s="396"/>
      <c r="OUW861" s="396"/>
      <c r="OUX861" s="396"/>
      <c r="OUY861" s="396"/>
      <c r="OUZ861" s="396"/>
      <c r="OVA861" s="396"/>
      <c r="OVB861" s="396"/>
      <c r="OVC861" s="396"/>
      <c r="OVD861" s="396"/>
      <c r="OVE861" s="396"/>
      <c r="OVF861" s="396"/>
      <c r="OVG861" s="396"/>
      <c r="OVH861" s="396"/>
      <c r="OVI861" s="396"/>
      <c r="OVJ861" s="396"/>
      <c r="OVK861" s="396"/>
      <c r="OVL861" s="396"/>
      <c r="OVM861" s="396"/>
      <c r="OVN861" s="396"/>
      <c r="OVO861" s="396"/>
      <c r="OVP861" s="396"/>
      <c r="OVQ861" s="396"/>
      <c r="OVR861" s="396"/>
      <c r="OVS861" s="396"/>
      <c r="OVT861" s="396"/>
      <c r="OVU861" s="396"/>
      <c r="OVV861" s="396"/>
      <c r="OVW861" s="396"/>
      <c r="OVX861" s="396"/>
      <c r="OVY861" s="396"/>
      <c r="OVZ861" s="396"/>
      <c r="OWA861" s="396"/>
      <c r="OWB861" s="396"/>
      <c r="OWC861" s="396"/>
      <c r="OWD861" s="396"/>
      <c r="OWE861" s="396"/>
      <c r="OWF861" s="396"/>
      <c r="OWG861" s="396"/>
      <c r="OWH861" s="396"/>
      <c r="OWI861" s="396"/>
      <c r="OWJ861" s="396"/>
      <c r="OWK861" s="396"/>
      <c r="OWL861" s="396"/>
      <c r="OWM861" s="396"/>
      <c r="OWN861" s="396"/>
      <c r="OWO861" s="396"/>
      <c r="OWP861" s="396"/>
      <c r="OWQ861" s="396"/>
      <c r="OWR861" s="396"/>
      <c r="OWS861" s="396"/>
      <c r="OWT861" s="396"/>
      <c r="OWU861" s="396"/>
      <c r="OWV861" s="396"/>
      <c r="OWW861" s="396"/>
      <c r="OWX861" s="396"/>
      <c r="OWY861" s="396"/>
      <c r="OWZ861" s="396"/>
      <c r="OXA861" s="396"/>
      <c r="OXB861" s="396"/>
      <c r="OXC861" s="396"/>
      <c r="OXD861" s="396"/>
      <c r="OXE861" s="396"/>
      <c r="OXF861" s="396"/>
      <c r="OXG861" s="396"/>
      <c r="OXH861" s="396"/>
      <c r="OXI861" s="396"/>
      <c r="OXJ861" s="396"/>
      <c r="OXK861" s="396"/>
      <c r="OXL861" s="396"/>
      <c r="OXM861" s="396"/>
      <c r="OXN861" s="396"/>
      <c r="OXO861" s="396"/>
      <c r="OXP861" s="396"/>
      <c r="OXQ861" s="396"/>
      <c r="OXR861" s="396"/>
      <c r="OXS861" s="396"/>
      <c r="OXT861" s="396"/>
      <c r="OXU861" s="396"/>
      <c r="OXV861" s="396"/>
      <c r="OXW861" s="396"/>
      <c r="OXX861" s="396"/>
      <c r="OXY861" s="396"/>
      <c r="OXZ861" s="396"/>
      <c r="OYA861" s="396"/>
      <c r="OYB861" s="396"/>
      <c r="OYC861" s="396"/>
      <c r="OYD861" s="396"/>
      <c r="OYE861" s="396"/>
      <c r="OYF861" s="396"/>
      <c r="OYG861" s="396"/>
      <c r="OYH861" s="396"/>
      <c r="OYI861" s="396"/>
      <c r="OYJ861" s="396"/>
      <c r="OYK861" s="396"/>
      <c r="OYL861" s="396"/>
      <c r="OYM861" s="396"/>
      <c r="OYN861" s="396"/>
      <c r="OYO861" s="396"/>
      <c r="OYP861" s="396"/>
      <c r="OYQ861" s="396"/>
      <c r="OYR861" s="396"/>
      <c r="OYS861" s="396"/>
      <c r="OYT861" s="396"/>
      <c r="OYU861" s="396"/>
      <c r="OYV861" s="396"/>
      <c r="OYW861" s="396"/>
      <c r="OYX861" s="396"/>
      <c r="OYY861" s="396"/>
      <c r="OYZ861" s="396"/>
      <c r="OZA861" s="396"/>
      <c r="OZB861" s="396"/>
      <c r="OZC861" s="396"/>
      <c r="OZD861" s="396"/>
      <c r="OZE861" s="396"/>
      <c r="OZF861" s="396"/>
      <c r="OZG861" s="396"/>
      <c r="OZH861" s="396"/>
      <c r="OZI861" s="396"/>
      <c r="OZJ861" s="396"/>
      <c r="OZK861" s="396"/>
      <c r="OZL861" s="396"/>
      <c r="OZM861" s="396"/>
      <c r="OZN861" s="396"/>
      <c r="OZO861" s="396"/>
      <c r="OZP861" s="396"/>
      <c r="OZQ861" s="396"/>
      <c r="OZR861" s="396"/>
      <c r="OZS861" s="396"/>
      <c r="OZT861" s="396"/>
      <c r="OZU861" s="396"/>
      <c r="OZV861" s="396"/>
      <c r="OZW861" s="396"/>
      <c r="OZX861" s="396"/>
      <c r="OZY861" s="396"/>
      <c r="OZZ861" s="396"/>
      <c r="PAA861" s="396"/>
      <c r="PAB861" s="396"/>
      <c r="PAC861" s="396"/>
      <c r="PAD861" s="396"/>
      <c r="PAE861" s="396"/>
      <c r="PAF861" s="396"/>
      <c r="PAG861" s="396"/>
      <c r="PAH861" s="396"/>
      <c r="PAI861" s="396"/>
      <c r="PAJ861" s="396"/>
      <c r="PAK861" s="396"/>
      <c r="PAL861" s="396"/>
      <c r="PAM861" s="396"/>
      <c r="PAN861" s="396"/>
      <c r="PAO861" s="396"/>
      <c r="PAP861" s="396"/>
      <c r="PAQ861" s="396"/>
      <c r="PAR861" s="396"/>
      <c r="PAS861" s="396"/>
      <c r="PAT861" s="396"/>
      <c r="PAU861" s="396"/>
      <c r="PAV861" s="396"/>
      <c r="PAW861" s="396"/>
      <c r="PAX861" s="396"/>
      <c r="PAY861" s="396"/>
      <c r="PAZ861" s="396"/>
      <c r="PBA861" s="396"/>
      <c r="PBB861" s="396"/>
      <c r="PBC861" s="396"/>
      <c r="PBD861" s="396"/>
      <c r="PBE861" s="396"/>
      <c r="PBF861" s="396"/>
      <c r="PBG861" s="396"/>
      <c r="PBH861" s="396"/>
      <c r="PBI861" s="396"/>
      <c r="PBJ861" s="396"/>
      <c r="PBK861" s="396"/>
      <c r="PBL861" s="396"/>
      <c r="PBM861" s="396"/>
      <c r="PBN861" s="396"/>
      <c r="PBO861" s="396"/>
      <c r="PBP861" s="396"/>
      <c r="PBQ861" s="396"/>
      <c r="PBR861" s="396"/>
      <c r="PBS861" s="396"/>
      <c r="PBT861" s="396"/>
      <c r="PBU861" s="396"/>
      <c r="PBV861" s="396"/>
      <c r="PBW861" s="396"/>
      <c r="PBX861" s="396"/>
      <c r="PBY861" s="396"/>
      <c r="PBZ861" s="396"/>
      <c r="PCA861" s="396"/>
      <c r="PCB861" s="396"/>
      <c r="PCC861" s="396"/>
      <c r="PCD861" s="396"/>
      <c r="PCE861" s="396"/>
      <c r="PCF861" s="396"/>
      <c r="PCG861" s="396"/>
      <c r="PCH861" s="396"/>
      <c r="PCI861" s="396"/>
      <c r="PCJ861" s="396"/>
      <c r="PCK861" s="396"/>
      <c r="PCL861" s="396"/>
      <c r="PCM861" s="396"/>
      <c r="PCN861" s="396"/>
      <c r="PCO861" s="396"/>
      <c r="PCP861" s="396"/>
      <c r="PCQ861" s="396"/>
      <c r="PCR861" s="396"/>
      <c r="PCS861" s="396"/>
      <c r="PCT861" s="396"/>
      <c r="PCU861" s="396"/>
      <c r="PCV861" s="396"/>
      <c r="PCW861" s="396"/>
      <c r="PCX861" s="396"/>
      <c r="PCY861" s="396"/>
      <c r="PCZ861" s="396"/>
      <c r="PDA861" s="396"/>
      <c r="PDB861" s="396"/>
      <c r="PDC861" s="396"/>
      <c r="PDD861" s="396"/>
      <c r="PDE861" s="396"/>
      <c r="PDF861" s="396"/>
      <c r="PDG861" s="396"/>
      <c r="PDH861" s="396"/>
      <c r="PDI861" s="396"/>
      <c r="PDJ861" s="396"/>
      <c r="PDK861" s="396"/>
      <c r="PDL861" s="396"/>
      <c r="PDM861" s="396"/>
      <c r="PDN861" s="396"/>
      <c r="PDO861" s="396"/>
      <c r="PDP861" s="396"/>
      <c r="PDQ861" s="396"/>
      <c r="PDR861" s="396"/>
      <c r="PDS861" s="396"/>
      <c r="PDT861" s="396"/>
      <c r="PDU861" s="396"/>
      <c r="PDV861" s="396"/>
      <c r="PDW861" s="396"/>
      <c r="PDX861" s="396"/>
      <c r="PDY861" s="396"/>
      <c r="PDZ861" s="396"/>
      <c r="PEA861" s="396"/>
      <c r="PEB861" s="396"/>
      <c r="PEC861" s="396"/>
      <c r="PED861" s="396"/>
      <c r="PEE861" s="396"/>
      <c r="PEF861" s="396"/>
      <c r="PEG861" s="396"/>
      <c r="PEH861" s="396"/>
      <c r="PEI861" s="396"/>
      <c r="PEJ861" s="396"/>
      <c r="PEK861" s="396"/>
      <c r="PEL861" s="396"/>
      <c r="PEM861" s="396"/>
      <c r="PEN861" s="396"/>
      <c r="PEO861" s="396"/>
      <c r="PEP861" s="396"/>
      <c r="PEQ861" s="396"/>
      <c r="PER861" s="396"/>
      <c r="PES861" s="396"/>
      <c r="PET861" s="396"/>
      <c r="PEU861" s="396"/>
      <c r="PEV861" s="396"/>
      <c r="PEW861" s="396"/>
      <c r="PEX861" s="396"/>
      <c r="PEY861" s="396"/>
      <c r="PEZ861" s="396"/>
      <c r="PFA861" s="396"/>
      <c r="PFB861" s="396"/>
      <c r="PFC861" s="396"/>
      <c r="PFD861" s="396"/>
      <c r="PFE861" s="396"/>
      <c r="PFF861" s="396"/>
      <c r="PFG861" s="396"/>
      <c r="PFH861" s="396"/>
      <c r="PFI861" s="396"/>
      <c r="PFJ861" s="396"/>
      <c r="PFK861" s="396"/>
      <c r="PFL861" s="396"/>
      <c r="PFM861" s="396"/>
      <c r="PFN861" s="396"/>
      <c r="PFO861" s="396"/>
      <c r="PFP861" s="396"/>
      <c r="PFQ861" s="396"/>
      <c r="PFR861" s="396"/>
      <c r="PFS861" s="396"/>
      <c r="PFT861" s="396"/>
      <c r="PFU861" s="396"/>
      <c r="PFV861" s="396"/>
      <c r="PFW861" s="396"/>
      <c r="PFX861" s="396"/>
      <c r="PFY861" s="396"/>
      <c r="PFZ861" s="396"/>
      <c r="PGA861" s="396"/>
      <c r="PGB861" s="396"/>
      <c r="PGC861" s="396"/>
      <c r="PGD861" s="396"/>
      <c r="PGE861" s="396"/>
      <c r="PGF861" s="396"/>
      <c r="PGG861" s="396"/>
      <c r="PGH861" s="396"/>
      <c r="PGI861" s="396"/>
      <c r="PGJ861" s="396"/>
      <c r="PGK861" s="396"/>
      <c r="PGL861" s="396"/>
      <c r="PGM861" s="396"/>
      <c r="PGN861" s="396"/>
      <c r="PGO861" s="396"/>
      <c r="PGP861" s="396"/>
      <c r="PGQ861" s="396"/>
      <c r="PGR861" s="396"/>
      <c r="PGS861" s="396"/>
      <c r="PGT861" s="396"/>
      <c r="PGU861" s="396"/>
      <c r="PGV861" s="396"/>
      <c r="PGW861" s="396"/>
      <c r="PGX861" s="396"/>
      <c r="PGY861" s="396"/>
      <c r="PGZ861" s="396"/>
      <c r="PHA861" s="396"/>
      <c r="PHB861" s="396"/>
      <c r="PHC861" s="396"/>
      <c r="PHD861" s="396"/>
      <c r="PHE861" s="396"/>
      <c r="PHF861" s="396"/>
      <c r="PHG861" s="396"/>
      <c r="PHH861" s="396"/>
      <c r="PHI861" s="396"/>
      <c r="PHJ861" s="396"/>
      <c r="PHK861" s="396"/>
      <c r="PHL861" s="396"/>
      <c r="PHM861" s="396"/>
      <c r="PHN861" s="396"/>
      <c r="PHO861" s="396"/>
      <c r="PHP861" s="396"/>
      <c r="PHQ861" s="396"/>
      <c r="PHR861" s="396"/>
      <c r="PHS861" s="396"/>
      <c r="PHT861" s="396"/>
      <c r="PHU861" s="396"/>
      <c r="PHV861" s="396"/>
      <c r="PHW861" s="396"/>
      <c r="PHX861" s="396"/>
      <c r="PHY861" s="396"/>
      <c r="PHZ861" s="396"/>
      <c r="PIA861" s="396"/>
      <c r="PIB861" s="396"/>
      <c r="PIC861" s="396"/>
      <c r="PID861" s="396"/>
      <c r="PIE861" s="396"/>
      <c r="PIF861" s="396"/>
      <c r="PIG861" s="396"/>
      <c r="PIH861" s="396"/>
      <c r="PII861" s="396"/>
      <c r="PIJ861" s="396"/>
      <c r="PIK861" s="396"/>
      <c r="PIL861" s="396"/>
      <c r="PIM861" s="396"/>
      <c r="PIN861" s="396"/>
      <c r="PIO861" s="396"/>
      <c r="PIP861" s="396"/>
      <c r="PIQ861" s="396"/>
      <c r="PIR861" s="396"/>
      <c r="PIS861" s="396"/>
      <c r="PIT861" s="396"/>
      <c r="PIU861" s="396"/>
      <c r="PIV861" s="396"/>
      <c r="PIW861" s="396"/>
      <c r="PIX861" s="396"/>
      <c r="PIY861" s="396"/>
      <c r="PIZ861" s="396"/>
      <c r="PJA861" s="396"/>
      <c r="PJB861" s="396"/>
      <c r="PJC861" s="396"/>
      <c r="PJD861" s="396"/>
      <c r="PJE861" s="396"/>
      <c r="PJF861" s="396"/>
      <c r="PJG861" s="396"/>
      <c r="PJH861" s="396"/>
      <c r="PJI861" s="396"/>
      <c r="PJJ861" s="396"/>
      <c r="PJK861" s="396"/>
      <c r="PJL861" s="396"/>
      <c r="PJM861" s="396"/>
      <c r="PJN861" s="396"/>
      <c r="PJO861" s="396"/>
      <c r="PJP861" s="396"/>
      <c r="PJQ861" s="396"/>
      <c r="PJR861" s="396"/>
      <c r="PJS861" s="396"/>
      <c r="PJT861" s="396"/>
      <c r="PJU861" s="396"/>
      <c r="PJV861" s="396"/>
      <c r="PJW861" s="396"/>
      <c r="PJX861" s="396"/>
      <c r="PJY861" s="396"/>
      <c r="PJZ861" s="396"/>
      <c r="PKA861" s="396"/>
      <c r="PKB861" s="396"/>
      <c r="PKC861" s="396"/>
      <c r="PKD861" s="396"/>
      <c r="PKE861" s="396"/>
      <c r="PKF861" s="396"/>
      <c r="PKG861" s="396"/>
      <c r="PKH861" s="396"/>
      <c r="PKI861" s="396"/>
      <c r="PKJ861" s="396"/>
      <c r="PKK861" s="396"/>
      <c r="PKL861" s="396"/>
      <c r="PKM861" s="396"/>
      <c r="PKN861" s="396"/>
      <c r="PKO861" s="396"/>
      <c r="PKP861" s="396"/>
      <c r="PKQ861" s="396"/>
      <c r="PKR861" s="396"/>
      <c r="PKS861" s="396"/>
      <c r="PKT861" s="396"/>
      <c r="PKU861" s="396"/>
      <c r="PKV861" s="396"/>
      <c r="PKW861" s="396"/>
      <c r="PKX861" s="396"/>
      <c r="PKY861" s="396"/>
      <c r="PKZ861" s="396"/>
      <c r="PLA861" s="396"/>
      <c r="PLB861" s="396"/>
      <c r="PLC861" s="396"/>
      <c r="PLD861" s="396"/>
      <c r="PLE861" s="396"/>
      <c r="PLF861" s="396"/>
      <c r="PLG861" s="396"/>
      <c r="PLH861" s="396"/>
      <c r="PLI861" s="396"/>
      <c r="PLJ861" s="396"/>
      <c r="PLK861" s="396"/>
      <c r="PLL861" s="396"/>
      <c r="PLM861" s="396"/>
      <c r="PLN861" s="396"/>
      <c r="PLO861" s="396"/>
      <c r="PLP861" s="396"/>
      <c r="PLQ861" s="396"/>
      <c r="PLR861" s="396"/>
      <c r="PLS861" s="396"/>
      <c r="PLT861" s="396"/>
      <c r="PLU861" s="396"/>
      <c r="PLV861" s="396"/>
      <c r="PLW861" s="396"/>
      <c r="PLX861" s="396"/>
      <c r="PLY861" s="396"/>
      <c r="PLZ861" s="396"/>
      <c r="PMA861" s="396"/>
      <c r="PMB861" s="396"/>
      <c r="PMC861" s="396"/>
      <c r="PMD861" s="396"/>
      <c r="PME861" s="396"/>
      <c r="PMF861" s="396"/>
      <c r="PMG861" s="396"/>
      <c r="PMH861" s="396"/>
      <c r="PMI861" s="396"/>
      <c r="PMJ861" s="396"/>
      <c r="PMK861" s="396"/>
      <c r="PML861" s="396"/>
      <c r="PMM861" s="396"/>
      <c r="PMN861" s="396"/>
      <c r="PMO861" s="396"/>
      <c r="PMP861" s="396"/>
      <c r="PMQ861" s="396"/>
      <c r="PMR861" s="396"/>
      <c r="PMS861" s="396"/>
      <c r="PMT861" s="396"/>
      <c r="PMU861" s="396"/>
      <c r="PMV861" s="396"/>
      <c r="PMW861" s="396"/>
      <c r="PMX861" s="396"/>
      <c r="PMY861" s="396"/>
      <c r="PMZ861" s="396"/>
      <c r="PNA861" s="396"/>
      <c r="PNB861" s="396"/>
      <c r="PNC861" s="396"/>
      <c r="PND861" s="396"/>
      <c r="PNE861" s="396"/>
      <c r="PNF861" s="396"/>
      <c r="PNG861" s="396"/>
      <c r="PNH861" s="396"/>
      <c r="PNI861" s="396"/>
      <c r="PNJ861" s="396"/>
      <c r="PNK861" s="396"/>
      <c r="PNL861" s="396"/>
      <c r="PNM861" s="396"/>
      <c r="PNN861" s="396"/>
      <c r="PNO861" s="396"/>
      <c r="PNP861" s="396"/>
      <c r="PNQ861" s="396"/>
      <c r="PNR861" s="396"/>
      <c r="PNS861" s="396"/>
      <c r="PNT861" s="396"/>
      <c r="PNU861" s="396"/>
      <c r="PNV861" s="396"/>
      <c r="PNW861" s="396"/>
      <c r="PNX861" s="396"/>
      <c r="PNY861" s="396"/>
      <c r="PNZ861" s="396"/>
      <c r="POA861" s="396"/>
      <c r="POB861" s="396"/>
      <c r="POC861" s="396"/>
      <c r="POD861" s="396"/>
      <c r="POE861" s="396"/>
      <c r="POF861" s="396"/>
      <c r="POG861" s="396"/>
      <c r="POH861" s="396"/>
      <c r="POI861" s="396"/>
      <c r="POJ861" s="396"/>
      <c r="POK861" s="396"/>
      <c r="POL861" s="396"/>
      <c r="POM861" s="396"/>
      <c r="PON861" s="396"/>
      <c r="POO861" s="396"/>
      <c r="POP861" s="396"/>
      <c r="POQ861" s="396"/>
      <c r="POR861" s="396"/>
      <c r="POS861" s="396"/>
      <c r="POT861" s="396"/>
      <c r="POU861" s="396"/>
      <c r="POV861" s="396"/>
      <c r="POW861" s="396"/>
      <c r="POX861" s="396"/>
      <c r="POY861" s="396"/>
      <c r="POZ861" s="396"/>
      <c r="PPA861" s="396"/>
      <c r="PPB861" s="396"/>
      <c r="PPC861" s="396"/>
      <c r="PPD861" s="396"/>
      <c r="PPE861" s="396"/>
      <c r="PPF861" s="396"/>
      <c r="PPG861" s="396"/>
      <c r="PPH861" s="396"/>
      <c r="PPI861" s="396"/>
      <c r="PPJ861" s="396"/>
      <c r="PPK861" s="396"/>
      <c r="PPL861" s="396"/>
      <c r="PPM861" s="396"/>
      <c r="PPN861" s="396"/>
      <c r="PPO861" s="396"/>
      <c r="PPP861" s="396"/>
      <c r="PPQ861" s="396"/>
      <c r="PPR861" s="396"/>
      <c r="PPS861" s="396"/>
      <c r="PPT861" s="396"/>
      <c r="PPU861" s="396"/>
      <c r="PPV861" s="396"/>
      <c r="PPW861" s="396"/>
      <c r="PPX861" s="396"/>
      <c r="PPY861" s="396"/>
      <c r="PPZ861" s="396"/>
      <c r="PQA861" s="396"/>
      <c r="PQB861" s="396"/>
      <c r="PQC861" s="396"/>
      <c r="PQD861" s="396"/>
      <c r="PQE861" s="396"/>
      <c r="PQF861" s="396"/>
      <c r="PQG861" s="396"/>
      <c r="PQH861" s="396"/>
      <c r="PQI861" s="396"/>
      <c r="PQJ861" s="396"/>
      <c r="PQK861" s="396"/>
      <c r="PQL861" s="396"/>
      <c r="PQM861" s="396"/>
      <c r="PQN861" s="396"/>
      <c r="PQO861" s="396"/>
      <c r="PQP861" s="396"/>
      <c r="PQQ861" s="396"/>
      <c r="PQR861" s="396"/>
      <c r="PQS861" s="396"/>
      <c r="PQT861" s="396"/>
      <c r="PQU861" s="396"/>
      <c r="PQV861" s="396"/>
      <c r="PQW861" s="396"/>
      <c r="PQX861" s="396"/>
      <c r="PQY861" s="396"/>
      <c r="PQZ861" s="396"/>
      <c r="PRA861" s="396"/>
      <c r="PRB861" s="396"/>
      <c r="PRC861" s="396"/>
      <c r="PRD861" s="396"/>
      <c r="PRE861" s="396"/>
      <c r="PRF861" s="396"/>
      <c r="PRG861" s="396"/>
      <c r="PRH861" s="396"/>
      <c r="PRI861" s="396"/>
      <c r="PRJ861" s="396"/>
      <c r="PRK861" s="396"/>
      <c r="PRL861" s="396"/>
      <c r="PRM861" s="396"/>
      <c r="PRN861" s="396"/>
      <c r="PRO861" s="396"/>
      <c r="PRP861" s="396"/>
      <c r="PRQ861" s="396"/>
      <c r="PRR861" s="396"/>
      <c r="PRS861" s="396"/>
      <c r="PRT861" s="396"/>
      <c r="PRU861" s="396"/>
      <c r="PRV861" s="396"/>
      <c r="PRW861" s="396"/>
      <c r="PRX861" s="396"/>
      <c r="PRY861" s="396"/>
      <c r="PRZ861" s="396"/>
      <c r="PSA861" s="396"/>
      <c r="PSB861" s="396"/>
      <c r="PSC861" s="396"/>
      <c r="PSD861" s="396"/>
      <c r="PSE861" s="396"/>
      <c r="PSF861" s="396"/>
      <c r="PSG861" s="396"/>
      <c r="PSH861" s="396"/>
      <c r="PSI861" s="396"/>
      <c r="PSJ861" s="396"/>
      <c r="PSK861" s="396"/>
      <c r="PSL861" s="396"/>
      <c r="PSM861" s="396"/>
      <c r="PSN861" s="396"/>
      <c r="PSO861" s="396"/>
      <c r="PSP861" s="396"/>
      <c r="PSQ861" s="396"/>
      <c r="PSR861" s="396"/>
      <c r="PSS861" s="396"/>
      <c r="PST861" s="396"/>
      <c r="PSU861" s="396"/>
      <c r="PSV861" s="396"/>
      <c r="PSW861" s="396"/>
      <c r="PSX861" s="396"/>
      <c r="PSY861" s="396"/>
      <c r="PSZ861" s="396"/>
      <c r="PTA861" s="396"/>
      <c r="PTB861" s="396"/>
      <c r="PTC861" s="396"/>
      <c r="PTD861" s="396"/>
      <c r="PTE861" s="396"/>
      <c r="PTF861" s="396"/>
      <c r="PTG861" s="396"/>
      <c r="PTH861" s="396"/>
      <c r="PTI861" s="396"/>
      <c r="PTJ861" s="396"/>
      <c r="PTK861" s="396"/>
      <c r="PTL861" s="396"/>
      <c r="PTM861" s="396"/>
      <c r="PTN861" s="396"/>
      <c r="PTO861" s="396"/>
      <c r="PTP861" s="396"/>
      <c r="PTQ861" s="396"/>
      <c r="PTR861" s="396"/>
      <c r="PTS861" s="396"/>
      <c r="PTT861" s="396"/>
      <c r="PTU861" s="396"/>
      <c r="PTV861" s="396"/>
      <c r="PTW861" s="396"/>
      <c r="PTX861" s="396"/>
      <c r="PTY861" s="396"/>
      <c r="PTZ861" s="396"/>
      <c r="PUA861" s="396"/>
      <c r="PUB861" s="396"/>
      <c r="PUC861" s="396"/>
      <c r="PUD861" s="396"/>
      <c r="PUE861" s="396"/>
      <c r="PUF861" s="396"/>
      <c r="PUG861" s="396"/>
      <c r="PUH861" s="396"/>
      <c r="PUI861" s="396"/>
      <c r="PUJ861" s="396"/>
      <c r="PUK861" s="396"/>
      <c r="PUL861" s="396"/>
      <c r="PUM861" s="396"/>
      <c r="PUN861" s="396"/>
      <c r="PUO861" s="396"/>
      <c r="PUP861" s="396"/>
      <c r="PUQ861" s="396"/>
      <c r="PUR861" s="396"/>
      <c r="PUS861" s="396"/>
      <c r="PUT861" s="396"/>
      <c r="PUU861" s="396"/>
      <c r="PUV861" s="396"/>
      <c r="PUW861" s="396"/>
      <c r="PUX861" s="396"/>
      <c r="PUY861" s="396"/>
      <c r="PUZ861" s="396"/>
      <c r="PVA861" s="396"/>
      <c r="PVB861" s="396"/>
      <c r="PVC861" s="396"/>
      <c r="PVD861" s="396"/>
      <c r="PVE861" s="396"/>
      <c r="PVF861" s="396"/>
      <c r="PVG861" s="396"/>
      <c r="PVH861" s="396"/>
      <c r="PVI861" s="396"/>
      <c r="PVJ861" s="396"/>
      <c r="PVK861" s="396"/>
      <c r="PVL861" s="396"/>
      <c r="PVM861" s="396"/>
      <c r="PVN861" s="396"/>
      <c r="PVO861" s="396"/>
      <c r="PVP861" s="396"/>
      <c r="PVQ861" s="396"/>
      <c r="PVR861" s="396"/>
      <c r="PVS861" s="396"/>
      <c r="PVT861" s="396"/>
      <c r="PVU861" s="396"/>
      <c r="PVV861" s="396"/>
      <c r="PVW861" s="396"/>
      <c r="PVX861" s="396"/>
      <c r="PVY861" s="396"/>
      <c r="PVZ861" s="396"/>
      <c r="PWA861" s="396"/>
      <c r="PWB861" s="396"/>
      <c r="PWC861" s="396"/>
      <c r="PWD861" s="396"/>
      <c r="PWE861" s="396"/>
      <c r="PWF861" s="396"/>
      <c r="PWG861" s="396"/>
      <c r="PWH861" s="396"/>
      <c r="PWI861" s="396"/>
      <c r="PWJ861" s="396"/>
      <c r="PWK861" s="396"/>
      <c r="PWL861" s="396"/>
      <c r="PWM861" s="396"/>
      <c r="PWN861" s="396"/>
      <c r="PWO861" s="396"/>
      <c r="PWP861" s="396"/>
      <c r="PWQ861" s="396"/>
      <c r="PWR861" s="396"/>
      <c r="PWS861" s="396"/>
      <c r="PWT861" s="396"/>
      <c r="PWU861" s="396"/>
      <c r="PWV861" s="396"/>
      <c r="PWW861" s="396"/>
      <c r="PWX861" s="396"/>
      <c r="PWY861" s="396"/>
      <c r="PWZ861" s="396"/>
      <c r="PXA861" s="396"/>
      <c r="PXB861" s="396"/>
      <c r="PXC861" s="396"/>
      <c r="PXD861" s="396"/>
      <c r="PXE861" s="396"/>
      <c r="PXF861" s="396"/>
      <c r="PXG861" s="396"/>
      <c r="PXH861" s="396"/>
      <c r="PXI861" s="396"/>
      <c r="PXJ861" s="396"/>
      <c r="PXK861" s="396"/>
      <c r="PXL861" s="396"/>
      <c r="PXM861" s="396"/>
      <c r="PXN861" s="396"/>
      <c r="PXO861" s="396"/>
      <c r="PXP861" s="396"/>
      <c r="PXQ861" s="396"/>
      <c r="PXR861" s="396"/>
      <c r="PXS861" s="396"/>
      <c r="PXT861" s="396"/>
      <c r="PXU861" s="396"/>
      <c r="PXV861" s="396"/>
      <c r="PXW861" s="396"/>
      <c r="PXX861" s="396"/>
      <c r="PXY861" s="396"/>
      <c r="PXZ861" s="396"/>
      <c r="PYA861" s="396"/>
      <c r="PYB861" s="396"/>
      <c r="PYC861" s="396"/>
      <c r="PYD861" s="396"/>
      <c r="PYE861" s="396"/>
      <c r="PYF861" s="396"/>
      <c r="PYG861" s="396"/>
      <c r="PYH861" s="396"/>
      <c r="PYI861" s="396"/>
      <c r="PYJ861" s="396"/>
      <c r="PYK861" s="396"/>
      <c r="PYL861" s="396"/>
      <c r="PYM861" s="396"/>
      <c r="PYN861" s="396"/>
      <c r="PYO861" s="396"/>
      <c r="PYP861" s="396"/>
      <c r="PYQ861" s="396"/>
      <c r="PYR861" s="396"/>
      <c r="PYS861" s="396"/>
      <c r="PYT861" s="396"/>
      <c r="PYU861" s="396"/>
      <c r="PYV861" s="396"/>
      <c r="PYW861" s="396"/>
      <c r="PYX861" s="396"/>
      <c r="PYY861" s="396"/>
      <c r="PYZ861" s="396"/>
      <c r="PZA861" s="396"/>
      <c r="PZB861" s="396"/>
      <c r="PZC861" s="396"/>
      <c r="PZD861" s="396"/>
      <c r="PZE861" s="396"/>
      <c r="PZF861" s="396"/>
      <c r="PZG861" s="396"/>
      <c r="PZH861" s="396"/>
      <c r="PZI861" s="396"/>
      <c r="PZJ861" s="396"/>
      <c r="PZK861" s="396"/>
      <c r="PZL861" s="396"/>
      <c r="PZM861" s="396"/>
      <c r="PZN861" s="396"/>
      <c r="PZO861" s="396"/>
      <c r="PZP861" s="396"/>
      <c r="PZQ861" s="396"/>
      <c r="PZR861" s="396"/>
      <c r="PZS861" s="396"/>
      <c r="PZT861" s="396"/>
      <c r="PZU861" s="396"/>
      <c r="PZV861" s="396"/>
      <c r="PZW861" s="396"/>
      <c r="PZX861" s="396"/>
      <c r="PZY861" s="396"/>
      <c r="PZZ861" s="396"/>
      <c r="QAA861" s="396"/>
      <c r="QAB861" s="396"/>
      <c r="QAC861" s="396"/>
      <c r="QAD861" s="396"/>
      <c r="QAE861" s="396"/>
      <c r="QAF861" s="396"/>
      <c r="QAG861" s="396"/>
      <c r="QAH861" s="396"/>
      <c r="QAI861" s="396"/>
      <c r="QAJ861" s="396"/>
      <c r="QAK861" s="396"/>
      <c r="QAL861" s="396"/>
      <c r="QAM861" s="396"/>
      <c r="QAN861" s="396"/>
      <c r="QAO861" s="396"/>
      <c r="QAP861" s="396"/>
      <c r="QAQ861" s="396"/>
      <c r="QAR861" s="396"/>
      <c r="QAS861" s="396"/>
      <c r="QAT861" s="396"/>
      <c r="QAU861" s="396"/>
      <c r="QAV861" s="396"/>
      <c r="QAW861" s="396"/>
      <c r="QAX861" s="396"/>
      <c r="QAY861" s="396"/>
      <c r="QAZ861" s="396"/>
      <c r="QBA861" s="396"/>
      <c r="QBB861" s="396"/>
      <c r="QBC861" s="396"/>
      <c r="QBD861" s="396"/>
      <c r="QBE861" s="396"/>
      <c r="QBF861" s="396"/>
      <c r="QBG861" s="396"/>
      <c r="QBH861" s="396"/>
      <c r="QBI861" s="396"/>
      <c r="QBJ861" s="396"/>
      <c r="QBK861" s="396"/>
      <c r="QBL861" s="396"/>
      <c r="QBM861" s="396"/>
      <c r="QBN861" s="396"/>
      <c r="QBO861" s="396"/>
      <c r="QBP861" s="396"/>
      <c r="QBQ861" s="396"/>
      <c r="QBR861" s="396"/>
      <c r="QBS861" s="396"/>
      <c r="QBT861" s="396"/>
      <c r="QBU861" s="396"/>
      <c r="QBV861" s="396"/>
      <c r="QBW861" s="396"/>
      <c r="QBX861" s="396"/>
      <c r="QBY861" s="396"/>
      <c r="QBZ861" s="396"/>
      <c r="QCA861" s="396"/>
      <c r="QCB861" s="396"/>
      <c r="QCC861" s="396"/>
      <c r="QCD861" s="396"/>
      <c r="QCE861" s="396"/>
      <c r="QCF861" s="396"/>
      <c r="QCG861" s="396"/>
      <c r="QCH861" s="396"/>
      <c r="QCI861" s="396"/>
      <c r="QCJ861" s="396"/>
      <c r="QCK861" s="396"/>
      <c r="QCL861" s="396"/>
      <c r="QCM861" s="396"/>
      <c r="QCN861" s="396"/>
      <c r="QCO861" s="396"/>
      <c r="QCP861" s="396"/>
      <c r="QCQ861" s="396"/>
      <c r="QCR861" s="396"/>
      <c r="QCS861" s="396"/>
      <c r="QCT861" s="396"/>
      <c r="QCU861" s="396"/>
      <c r="QCV861" s="396"/>
      <c r="QCW861" s="396"/>
      <c r="QCX861" s="396"/>
      <c r="QCY861" s="396"/>
      <c r="QCZ861" s="396"/>
      <c r="QDA861" s="396"/>
      <c r="QDB861" s="396"/>
      <c r="QDC861" s="396"/>
      <c r="QDD861" s="396"/>
      <c r="QDE861" s="396"/>
      <c r="QDF861" s="396"/>
      <c r="QDG861" s="396"/>
      <c r="QDH861" s="396"/>
      <c r="QDI861" s="396"/>
      <c r="QDJ861" s="396"/>
      <c r="QDK861" s="396"/>
      <c r="QDL861" s="396"/>
      <c r="QDM861" s="396"/>
      <c r="QDN861" s="396"/>
      <c r="QDO861" s="396"/>
      <c r="QDP861" s="396"/>
      <c r="QDQ861" s="396"/>
      <c r="QDR861" s="396"/>
      <c r="QDS861" s="396"/>
      <c r="QDT861" s="396"/>
      <c r="QDU861" s="396"/>
      <c r="QDV861" s="396"/>
      <c r="QDW861" s="396"/>
      <c r="QDX861" s="396"/>
      <c r="QDY861" s="396"/>
      <c r="QDZ861" s="396"/>
      <c r="QEA861" s="396"/>
      <c r="QEB861" s="396"/>
      <c r="QEC861" s="396"/>
      <c r="QED861" s="396"/>
      <c r="QEE861" s="396"/>
      <c r="QEF861" s="396"/>
      <c r="QEG861" s="396"/>
      <c r="QEH861" s="396"/>
      <c r="QEI861" s="396"/>
      <c r="QEJ861" s="396"/>
      <c r="QEK861" s="396"/>
      <c r="QEL861" s="396"/>
      <c r="QEM861" s="396"/>
      <c r="QEN861" s="396"/>
      <c r="QEO861" s="396"/>
      <c r="QEP861" s="396"/>
      <c r="QEQ861" s="396"/>
      <c r="QER861" s="396"/>
      <c r="QES861" s="396"/>
      <c r="QET861" s="396"/>
      <c r="QEU861" s="396"/>
      <c r="QEV861" s="396"/>
      <c r="QEW861" s="396"/>
      <c r="QEX861" s="396"/>
      <c r="QEY861" s="396"/>
      <c r="QEZ861" s="396"/>
      <c r="QFA861" s="396"/>
      <c r="QFB861" s="396"/>
      <c r="QFC861" s="396"/>
      <c r="QFD861" s="396"/>
      <c r="QFE861" s="396"/>
      <c r="QFF861" s="396"/>
      <c r="QFG861" s="396"/>
      <c r="QFH861" s="396"/>
      <c r="QFI861" s="396"/>
      <c r="QFJ861" s="396"/>
      <c r="QFK861" s="396"/>
      <c r="QFL861" s="396"/>
      <c r="QFM861" s="396"/>
      <c r="QFN861" s="396"/>
      <c r="QFO861" s="396"/>
      <c r="QFP861" s="396"/>
      <c r="QFQ861" s="396"/>
      <c r="QFR861" s="396"/>
      <c r="QFS861" s="396"/>
      <c r="QFT861" s="396"/>
      <c r="QFU861" s="396"/>
      <c r="QFV861" s="396"/>
      <c r="QFW861" s="396"/>
      <c r="QFX861" s="396"/>
      <c r="QFY861" s="396"/>
      <c r="QFZ861" s="396"/>
      <c r="QGA861" s="396"/>
      <c r="QGB861" s="396"/>
      <c r="QGC861" s="396"/>
      <c r="QGD861" s="396"/>
      <c r="QGE861" s="396"/>
      <c r="QGF861" s="396"/>
      <c r="QGG861" s="396"/>
      <c r="QGH861" s="396"/>
      <c r="QGI861" s="396"/>
      <c r="QGJ861" s="396"/>
      <c r="QGK861" s="396"/>
      <c r="QGL861" s="396"/>
      <c r="QGM861" s="396"/>
      <c r="QGN861" s="396"/>
      <c r="QGO861" s="396"/>
      <c r="QGP861" s="396"/>
      <c r="QGQ861" s="396"/>
      <c r="QGR861" s="396"/>
      <c r="QGS861" s="396"/>
      <c r="QGT861" s="396"/>
      <c r="QGU861" s="396"/>
      <c r="QGV861" s="396"/>
      <c r="QGW861" s="396"/>
      <c r="QGX861" s="396"/>
      <c r="QGY861" s="396"/>
      <c r="QGZ861" s="396"/>
      <c r="QHA861" s="396"/>
      <c r="QHB861" s="396"/>
      <c r="QHC861" s="396"/>
      <c r="QHD861" s="396"/>
      <c r="QHE861" s="396"/>
      <c r="QHF861" s="396"/>
      <c r="QHG861" s="396"/>
      <c r="QHH861" s="396"/>
      <c r="QHI861" s="396"/>
      <c r="QHJ861" s="396"/>
      <c r="QHK861" s="396"/>
      <c r="QHL861" s="396"/>
      <c r="QHM861" s="396"/>
      <c r="QHN861" s="396"/>
      <c r="QHO861" s="396"/>
      <c r="QHP861" s="396"/>
      <c r="QHQ861" s="396"/>
      <c r="QHR861" s="396"/>
      <c r="QHS861" s="396"/>
      <c r="QHT861" s="396"/>
      <c r="QHU861" s="396"/>
      <c r="QHV861" s="396"/>
      <c r="QHW861" s="396"/>
      <c r="QHX861" s="396"/>
      <c r="QHY861" s="396"/>
      <c r="QHZ861" s="396"/>
      <c r="QIA861" s="396"/>
      <c r="QIB861" s="396"/>
      <c r="QIC861" s="396"/>
      <c r="QID861" s="396"/>
      <c r="QIE861" s="396"/>
      <c r="QIF861" s="396"/>
      <c r="QIG861" s="396"/>
      <c r="QIH861" s="396"/>
      <c r="QII861" s="396"/>
      <c r="QIJ861" s="396"/>
      <c r="QIK861" s="396"/>
      <c r="QIL861" s="396"/>
      <c r="QIM861" s="396"/>
      <c r="QIN861" s="396"/>
      <c r="QIO861" s="396"/>
      <c r="QIP861" s="396"/>
      <c r="QIQ861" s="396"/>
      <c r="QIR861" s="396"/>
      <c r="QIS861" s="396"/>
      <c r="QIT861" s="396"/>
      <c r="QIU861" s="396"/>
      <c r="QIV861" s="396"/>
      <c r="QIW861" s="396"/>
      <c r="QIX861" s="396"/>
      <c r="QIY861" s="396"/>
      <c r="QIZ861" s="396"/>
      <c r="QJA861" s="396"/>
      <c r="QJB861" s="396"/>
      <c r="QJC861" s="396"/>
      <c r="QJD861" s="396"/>
      <c r="QJE861" s="396"/>
      <c r="QJF861" s="396"/>
      <c r="QJG861" s="396"/>
      <c r="QJH861" s="396"/>
      <c r="QJI861" s="396"/>
      <c r="QJJ861" s="396"/>
      <c r="QJK861" s="396"/>
      <c r="QJL861" s="396"/>
      <c r="QJM861" s="396"/>
      <c r="QJN861" s="396"/>
      <c r="QJO861" s="396"/>
      <c r="QJP861" s="396"/>
      <c r="QJQ861" s="396"/>
      <c r="QJR861" s="396"/>
      <c r="QJS861" s="396"/>
      <c r="QJT861" s="396"/>
      <c r="QJU861" s="396"/>
      <c r="QJV861" s="396"/>
      <c r="QJW861" s="396"/>
      <c r="QJX861" s="396"/>
      <c r="QJY861" s="396"/>
      <c r="QJZ861" s="396"/>
      <c r="QKA861" s="396"/>
      <c r="QKB861" s="396"/>
      <c r="QKC861" s="396"/>
      <c r="QKD861" s="396"/>
      <c r="QKE861" s="396"/>
      <c r="QKF861" s="396"/>
      <c r="QKG861" s="396"/>
      <c r="QKH861" s="396"/>
      <c r="QKI861" s="396"/>
      <c r="QKJ861" s="396"/>
      <c r="QKK861" s="396"/>
      <c r="QKL861" s="396"/>
      <c r="QKM861" s="396"/>
      <c r="QKN861" s="396"/>
      <c r="QKO861" s="396"/>
      <c r="QKP861" s="396"/>
      <c r="QKQ861" s="396"/>
      <c r="QKR861" s="396"/>
      <c r="QKS861" s="396"/>
      <c r="QKT861" s="396"/>
      <c r="QKU861" s="396"/>
      <c r="QKV861" s="396"/>
      <c r="QKW861" s="396"/>
      <c r="QKX861" s="396"/>
      <c r="QKY861" s="396"/>
      <c r="QKZ861" s="396"/>
      <c r="QLA861" s="396"/>
      <c r="QLB861" s="396"/>
      <c r="QLC861" s="396"/>
      <c r="QLD861" s="396"/>
      <c r="QLE861" s="396"/>
      <c r="QLF861" s="396"/>
      <c r="QLG861" s="396"/>
      <c r="QLH861" s="396"/>
      <c r="QLI861" s="396"/>
      <c r="QLJ861" s="396"/>
      <c r="QLK861" s="396"/>
      <c r="QLL861" s="396"/>
      <c r="QLM861" s="396"/>
      <c r="QLN861" s="396"/>
      <c r="QLO861" s="396"/>
      <c r="QLP861" s="396"/>
      <c r="QLQ861" s="396"/>
      <c r="QLR861" s="396"/>
      <c r="QLS861" s="396"/>
      <c r="QLT861" s="396"/>
      <c r="QLU861" s="396"/>
      <c r="QLV861" s="396"/>
      <c r="QLW861" s="396"/>
      <c r="QLX861" s="396"/>
      <c r="QLY861" s="396"/>
      <c r="QLZ861" s="396"/>
      <c r="QMA861" s="396"/>
      <c r="QMB861" s="396"/>
      <c r="QMC861" s="396"/>
      <c r="QMD861" s="396"/>
      <c r="QME861" s="396"/>
      <c r="QMF861" s="396"/>
      <c r="QMG861" s="396"/>
      <c r="QMH861" s="396"/>
      <c r="QMI861" s="396"/>
      <c r="QMJ861" s="396"/>
      <c r="QMK861" s="396"/>
      <c r="QML861" s="396"/>
      <c r="QMM861" s="396"/>
      <c r="QMN861" s="396"/>
      <c r="QMO861" s="396"/>
      <c r="QMP861" s="396"/>
      <c r="QMQ861" s="396"/>
      <c r="QMR861" s="396"/>
      <c r="QMS861" s="396"/>
      <c r="QMT861" s="396"/>
      <c r="QMU861" s="396"/>
      <c r="QMV861" s="396"/>
      <c r="QMW861" s="396"/>
      <c r="QMX861" s="396"/>
      <c r="QMY861" s="396"/>
      <c r="QMZ861" s="396"/>
      <c r="QNA861" s="396"/>
      <c r="QNB861" s="396"/>
      <c r="QNC861" s="396"/>
      <c r="QND861" s="396"/>
      <c r="QNE861" s="396"/>
      <c r="QNF861" s="396"/>
      <c r="QNG861" s="396"/>
      <c r="QNH861" s="396"/>
      <c r="QNI861" s="396"/>
      <c r="QNJ861" s="396"/>
      <c r="QNK861" s="396"/>
      <c r="QNL861" s="396"/>
      <c r="QNM861" s="396"/>
      <c r="QNN861" s="396"/>
      <c r="QNO861" s="396"/>
      <c r="QNP861" s="396"/>
      <c r="QNQ861" s="396"/>
      <c r="QNR861" s="396"/>
      <c r="QNS861" s="396"/>
      <c r="QNT861" s="396"/>
      <c r="QNU861" s="396"/>
      <c r="QNV861" s="396"/>
      <c r="QNW861" s="396"/>
      <c r="QNX861" s="396"/>
      <c r="QNY861" s="396"/>
      <c r="QNZ861" s="396"/>
      <c r="QOA861" s="396"/>
      <c r="QOB861" s="396"/>
      <c r="QOC861" s="396"/>
      <c r="QOD861" s="396"/>
      <c r="QOE861" s="396"/>
      <c r="QOF861" s="396"/>
      <c r="QOG861" s="396"/>
      <c r="QOH861" s="396"/>
      <c r="QOI861" s="396"/>
      <c r="QOJ861" s="396"/>
      <c r="QOK861" s="396"/>
      <c r="QOL861" s="396"/>
      <c r="QOM861" s="396"/>
      <c r="QON861" s="396"/>
      <c r="QOO861" s="396"/>
      <c r="QOP861" s="396"/>
      <c r="QOQ861" s="396"/>
      <c r="QOR861" s="396"/>
      <c r="QOS861" s="396"/>
      <c r="QOT861" s="396"/>
      <c r="QOU861" s="396"/>
      <c r="QOV861" s="396"/>
      <c r="QOW861" s="396"/>
      <c r="QOX861" s="396"/>
      <c r="QOY861" s="396"/>
      <c r="QOZ861" s="396"/>
      <c r="QPA861" s="396"/>
      <c r="QPB861" s="396"/>
      <c r="QPC861" s="396"/>
      <c r="QPD861" s="396"/>
      <c r="QPE861" s="396"/>
      <c r="QPF861" s="396"/>
      <c r="QPG861" s="396"/>
      <c r="QPH861" s="396"/>
      <c r="QPI861" s="396"/>
      <c r="QPJ861" s="396"/>
      <c r="QPK861" s="396"/>
      <c r="QPL861" s="396"/>
      <c r="QPM861" s="396"/>
      <c r="QPN861" s="396"/>
      <c r="QPO861" s="396"/>
      <c r="QPP861" s="396"/>
      <c r="QPQ861" s="396"/>
      <c r="QPR861" s="396"/>
      <c r="QPS861" s="396"/>
      <c r="QPT861" s="396"/>
      <c r="QPU861" s="396"/>
      <c r="QPV861" s="396"/>
      <c r="QPW861" s="396"/>
      <c r="QPX861" s="396"/>
      <c r="QPY861" s="396"/>
      <c r="QPZ861" s="396"/>
      <c r="QQA861" s="396"/>
      <c r="QQB861" s="396"/>
      <c r="QQC861" s="396"/>
      <c r="QQD861" s="396"/>
      <c r="QQE861" s="396"/>
      <c r="QQF861" s="396"/>
      <c r="QQG861" s="396"/>
      <c r="QQH861" s="396"/>
      <c r="QQI861" s="396"/>
      <c r="QQJ861" s="396"/>
      <c r="QQK861" s="396"/>
      <c r="QQL861" s="396"/>
      <c r="QQM861" s="396"/>
      <c r="QQN861" s="396"/>
      <c r="QQO861" s="396"/>
      <c r="QQP861" s="396"/>
      <c r="QQQ861" s="396"/>
      <c r="QQR861" s="396"/>
      <c r="QQS861" s="396"/>
      <c r="QQT861" s="396"/>
      <c r="QQU861" s="396"/>
      <c r="QQV861" s="396"/>
      <c r="QQW861" s="396"/>
      <c r="QQX861" s="396"/>
      <c r="QQY861" s="396"/>
      <c r="QQZ861" s="396"/>
      <c r="QRA861" s="396"/>
      <c r="QRB861" s="396"/>
      <c r="QRC861" s="396"/>
      <c r="QRD861" s="396"/>
      <c r="QRE861" s="396"/>
      <c r="QRF861" s="396"/>
      <c r="QRG861" s="396"/>
      <c r="QRH861" s="396"/>
      <c r="QRI861" s="396"/>
      <c r="QRJ861" s="396"/>
      <c r="QRK861" s="396"/>
      <c r="QRL861" s="396"/>
      <c r="QRM861" s="396"/>
      <c r="QRN861" s="396"/>
      <c r="QRO861" s="396"/>
      <c r="QRP861" s="396"/>
      <c r="QRQ861" s="396"/>
      <c r="QRR861" s="396"/>
      <c r="QRS861" s="396"/>
      <c r="QRT861" s="396"/>
      <c r="QRU861" s="396"/>
      <c r="QRV861" s="396"/>
      <c r="QRW861" s="396"/>
      <c r="QRX861" s="396"/>
      <c r="QRY861" s="396"/>
      <c r="QRZ861" s="396"/>
      <c r="QSA861" s="396"/>
      <c r="QSB861" s="396"/>
      <c r="QSC861" s="396"/>
      <c r="QSD861" s="396"/>
      <c r="QSE861" s="396"/>
      <c r="QSF861" s="396"/>
      <c r="QSG861" s="396"/>
      <c r="QSH861" s="396"/>
      <c r="QSI861" s="396"/>
      <c r="QSJ861" s="396"/>
      <c r="QSK861" s="396"/>
      <c r="QSL861" s="396"/>
      <c r="QSM861" s="396"/>
      <c r="QSN861" s="396"/>
      <c r="QSO861" s="396"/>
      <c r="QSP861" s="396"/>
      <c r="QSQ861" s="396"/>
      <c r="QSR861" s="396"/>
      <c r="QSS861" s="396"/>
      <c r="QST861" s="396"/>
      <c r="QSU861" s="396"/>
      <c r="QSV861" s="396"/>
      <c r="QSW861" s="396"/>
      <c r="QSX861" s="396"/>
      <c r="QSY861" s="396"/>
      <c r="QSZ861" s="396"/>
      <c r="QTA861" s="396"/>
      <c r="QTB861" s="396"/>
      <c r="QTC861" s="396"/>
      <c r="QTD861" s="396"/>
      <c r="QTE861" s="396"/>
      <c r="QTF861" s="396"/>
      <c r="QTG861" s="396"/>
      <c r="QTH861" s="396"/>
      <c r="QTI861" s="396"/>
      <c r="QTJ861" s="396"/>
      <c r="QTK861" s="396"/>
      <c r="QTL861" s="396"/>
      <c r="QTM861" s="396"/>
      <c r="QTN861" s="396"/>
      <c r="QTO861" s="396"/>
      <c r="QTP861" s="396"/>
      <c r="QTQ861" s="396"/>
      <c r="QTR861" s="396"/>
      <c r="QTS861" s="396"/>
      <c r="QTT861" s="396"/>
      <c r="QTU861" s="396"/>
      <c r="QTV861" s="396"/>
      <c r="QTW861" s="396"/>
      <c r="QTX861" s="396"/>
      <c r="QTY861" s="396"/>
      <c r="QTZ861" s="396"/>
      <c r="QUA861" s="396"/>
      <c r="QUB861" s="396"/>
      <c r="QUC861" s="396"/>
      <c r="QUD861" s="396"/>
      <c r="QUE861" s="396"/>
      <c r="QUF861" s="396"/>
      <c r="QUG861" s="396"/>
      <c r="QUH861" s="396"/>
      <c r="QUI861" s="396"/>
      <c r="QUJ861" s="396"/>
      <c r="QUK861" s="396"/>
      <c r="QUL861" s="396"/>
      <c r="QUM861" s="396"/>
      <c r="QUN861" s="396"/>
      <c r="QUO861" s="396"/>
      <c r="QUP861" s="396"/>
      <c r="QUQ861" s="396"/>
      <c r="QUR861" s="396"/>
      <c r="QUS861" s="396"/>
      <c r="QUT861" s="396"/>
      <c r="QUU861" s="396"/>
      <c r="QUV861" s="396"/>
      <c r="QUW861" s="396"/>
      <c r="QUX861" s="396"/>
      <c r="QUY861" s="396"/>
      <c r="QUZ861" s="396"/>
      <c r="QVA861" s="396"/>
      <c r="QVB861" s="396"/>
      <c r="QVC861" s="396"/>
      <c r="QVD861" s="396"/>
      <c r="QVE861" s="396"/>
      <c r="QVF861" s="396"/>
      <c r="QVG861" s="396"/>
      <c r="QVH861" s="396"/>
      <c r="QVI861" s="396"/>
      <c r="QVJ861" s="396"/>
      <c r="QVK861" s="396"/>
      <c r="QVL861" s="396"/>
      <c r="QVM861" s="396"/>
      <c r="QVN861" s="396"/>
      <c r="QVO861" s="396"/>
      <c r="QVP861" s="396"/>
      <c r="QVQ861" s="396"/>
      <c r="QVR861" s="396"/>
      <c r="QVS861" s="396"/>
      <c r="QVT861" s="396"/>
      <c r="QVU861" s="396"/>
      <c r="QVV861" s="396"/>
      <c r="QVW861" s="396"/>
      <c r="QVX861" s="396"/>
      <c r="QVY861" s="396"/>
      <c r="QVZ861" s="396"/>
      <c r="QWA861" s="396"/>
      <c r="QWB861" s="396"/>
      <c r="QWC861" s="396"/>
      <c r="QWD861" s="396"/>
      <c r="QWE861" s="396"/>
      <c r="QWF861" s="396"/>
      <c r="QWG861" s="396"/>
      <c r="QWH861" s="396"/>
      <c r="QWI861" s="396"/>
      <c r="QWJ861" s="396"/>
      <c r="QWK861" s="396"/>
      <c r="QWL861" s="396"/>
      <c r="QWM861" s="396"/>
      <c r="QWN861" s="396"/>
      <c r="QWO861" s="396"/>
      <c r="QWP861" s="396"/>
      <c r="QWQ861" s="396"/>
      <c r="QWR861" s="396"/>
      <c r="QWS861" s="396"/>
      <c r="QWT861" s="396"/>
      <c r="QWU861" s="396"/>
      <c r="QWV861" s="396"/>
      <c r="QWW861" s="396"/>
      <c r="QWX861" s="396"/>
      <c r="QWY861" s="396"/>
      <c r="QWZ861" s="396"/>
      <c r="QXA861" s="396"/>
      <c r="QXB861" s="396"/>
      <c r="QXC861" s="396"/>
      <c r="QXD861" s="396"/>
      <c r="QXE861" s="396"/>
      <c r="QXF861" s="396"/>
      <c r="QXG861" s="396"/>
      <c r="QXH861" s="396"/>
      <c r="QXI861" s="396"/>
      <c r="QXJ861" s="396"/>
      <c r="QXK861" s="396"/>
      <c r="QXL861" s="396"/>
      <c r="QXM861" s="396"/>
      <c r="QXN861" s="396"/>
      <c r="QXO861" s="396"/>
      <c r="QXP861" s="396"/>
      <c r="QXQ861" s="396"/>
      <c r="QXR861" s="396"/>
      <c r="QXS861" s="396"/>
      <c r="QXT861" s="396"/>
      <c r="QXU861" s="396"/>
      <c r="QXV861" s="396"/>
      <c r="QXW861" s="396"/>
      <c r="QXX861" s="396"/>
      <c r="QXY861" s="396"/>
      <c r="QXZ861" s="396"/>
      <c r="QYA861" s="396"/>
      <c r="QYB861" s="396"/>
      <c r="QYC861" s="396"/>
      <c r="QYD861" s="396"/>
      <c r="QYE861" s="396"/>
      <c r="QYF861" s="396"/>
      <c r="QYG861" s="396"/>
      <c r="QYH861" s="396"/>
      <c r="QYI861" s="396"/>
      <c r="QYJ861" s="396"/>
      <c r="QYK861" s="396"/>
      <c r="QYL861" s="396"/>
      <c r="QYM861" s="396"/>
      <c r="QYN861" s="396"/>
      <c r="QYO861" s="396"/>
      <c r="QYP861" s="396"/>
      <c r="QYQ861" s="396"/>
      <c r="QYR861" s="396"/>
      <c r="QYS861" s="396"/>
      <c r="QYT861" s="396"/>
      <c r="QYU861" s="396"/>
      <c r="QYV861" s="396"/>
      <c r="QYW861" s="396"/>
      <c r="QYX861" s="396"/>
      <c r="QYY861" s="396"/>
      <c r="QYZ861" s="396"/>
      <c r="QZA861" s="396"/>
      <c r="QZB861" s="396"/>
      <c r="QZC861" s="396"/>
      <c r="QZD861" s="396"/>
      <c r="QZE861" s="396"/>
      <c r="QZF861" s="396"/>
      <c r="QZG861" s="396"/>
      <c r="QZH861" s="396"/>
      <c r="QZI861" s="396"/>
      <c r="QZJ861" s="396"/>
      <c r="QZK861" s="396"/>
      <c r="QZL861" s="396"/>
      <c r="QZM861" s="396"/>
      <c r="QZN861" s="396"/>
      <c r="QZO861" s="396"/>
      <c r="QZP861" s="396"/>
      <c r="QZQ861" s="396"/>
      <c r="QZR861" s="396"/>
      <c r="QZS861" s="396"/>
      <c r="QZT861" s="396"/>
      <c r="QZU861" s="396"/>
      <c r="QZV861" s="396"/>
      <c r="QZW861" s="396"/>
      <c r="QZX861" s="396"/>
      <c r="QZY861" s="396"/>
      <c r="QZZ861" s="396"/>
      <c r="RAA861" s="396"/>
      <c r="RAB861" s="396"/>
      <c r="RAC861" s="396"/>
      <c r="RAD861" s="396"/>
      <c r="RAE861" s="396"/>
      <c r="RAF861" s="396"/>
      <c r="RAG861" s="396"/>
      <c r="RAH861" s="396"/>
      <c r="RAI861" s="396"/>
      <c r="RAJ861" s="396"/>
      <c r="RAK861" s="396"/>
      <c r="RAL861" s="396"/>
      <c r="RAM861" s="396"/>
      <c r="RAN861" s="396"/>
      <c r="RAO861" s="396"/>
      <c r="RAP861" s="396"/>
      <c r="RAQ861" s="396"/>
      <c r="RAR861" s="396"/>
      <c r="RAS861" s="396"/>
      <c r="RAT861" s="396"/>
      <c r="RAU861" s="396"/>
      <c r="RAV861" s="396"/>
      <c r="RAW861" s="396"/>
      <c r="RAX861" s="396"/>
      <c r="RAY861" s="396"/>
      <c r="RAZ861" s="396"/>
      <c r="RBA861" s="396"/>
      <c r="RBB861" s="396"/>
      <c r="RBC861" s="396"/>
      <c r="RBD861" s="396"/>
      <c r="RBE861" s="396"/>
      <c r="RBF861" s="396"/>
      <c r="RBG861" s="396"/>
      <c r="RBH861" s="396"/>
      <c r="RBI861" s="396"/>
      <c r="RBJ861" s="396"/>
      <c r="RBK861" s="396"/>
      <c r="RBL861" s="396"/>
      <c r="RBM861" s="396"/>
      <c r="RBN861" s="396"/>
      <c r="RBO861" s="396"/>
      <c r="RBP861" s="396"/>
      <c r="RBQ861" s="396"/>
      <c r="RBR861" s="396"/>
      <c r="RBS861" s="396"/>
      <c r="RBT861" s="396"/>
      <c r="RBU861" s="396"/>
      <c r="RBV861" s="396"/>
      <c r="RBW861" s="396"/>
      <c r="RBX861" s="396"/>
      <c r="RBY861" s="396"/>
      <c r="RBZ861" s="396"/>
      <c r="RCA861" s="396"/>
      <c r="RCB861" s="396"/>
      <c r="RCC861" s="396"/>
      <c r="RCD861" s="396"/>
      <c r="RCE861" s="396"/>
      <c r="RCF861" s="396"/>
      <c r="RCG861" s="396"/>
      <c r="RCH861" s="396"/>
      <c r="RCI861" s="396"/>
      <c r="RCJ861" s="396"/>
      <c r="RCK861" s="396"/>
      <c r="RCL861" s="396"/>
      <c r="RCM861" s="396"/>
      <c r="RCN861" s="396"/>
      <c r="RCO861" s="396"/>
      <c r="RCP861" s="396"/>
      <c r="RCQ861" s="396"/>
      <c r="RCR861" s="396"/>
      <c r="RCS861" s="396"/>
      <c r="RCT861" s="396"/>
      <c r="RCU861" s="396"/>
      <c r="RCV861" s="396"/>
      <c r="RCW861" s="396"/>
      <c r="RCX861" s="396"/>
      <c r="RCY861" s="396"/>
      <c r="RCZ861" s="396"/>
      <c r="RDA861" s="396"/>
      <c r="RDB861" s="396"/>
      <c r="RDC861" s="396"/>
      <c r="RDD861" s="396"/>
      <c r="RDE861" s="396"/>
      <c r="RDF861" s="396"/>
      <c r="RDG861" s="396"/>
      <c r="RDH861" s="396"/>
      <c r="RDI861" s="396"/>
      <c r="RDJ861" s="396"/>
      <c r="RDK861" s="396"/>
      <c r="RDL861" s="396"/>
      <c r="RDM861" s="396"/>
      <c r="RDN861" s="396"/>
      <c r="RDO861" s="396"/>
      <c r="RDP861" s="396"/>
      <c r="RDQ861" s="396"/>
      <c r="RDR861" s="396"/>
      <c r="RDS861" s="396"/>
      <c r="RDT861" s="396"/>
      <c r="RDU861" s="396"/>
      <c r="RDV861" s="396"/>
      <c r="RDW861" s="396"/>
      <c r="RDX861" s="396"/>
      <c r="RDY861" s="396"/>
      <c r="RDZ861" s="396"/>
      <c r="REA861" s="396"/>
      <c r="REB861" s="396"/>
      <c r="REC861" s="396"/>
      <c r="RED861" s="396"/>
      <c r="REE861" s="396"/>
      <c r="REF861" s="396"/>
      <c r="REG861" s="396"/>
      <c r="REH861" s="396"/>
      <c r="REI861" s="396"/>
      <c r="REJ861" s="396"/>
      <c r="REK861" s="396"/>
      <c r="REL861" s="396"/>
      <c r="REM861" s="396"/>
      <c r="REN861" s="396"/>
      <c r="REO861" s="396"/>
      <c r="REP861" s="396"/>
      <c r="REQ861" s="396"/>
      <c r="RER861" s="396"/>
      <c r="RES861" s="396"/>
      <c r="RET861" s="396"/>
      <c r="REU861" s="396"/>
      <c r="REV861" s="396"/>
      <c r="REW861" s="396"/>
      <c r="REX861" s="396"/>
      <c r="REY861" s="396"/>
      <c r="REZ861" s="396"/>
      <c r="RFA861" s="396"/>
      <c r="RFB861" s="396"/>
      <c r="RFC861" s="396"/>
      <c r="RFD861" s="396"/>
      <c r="RFE861" s="396"/>
      <c r="RFF861" s="396"/>
      <c r="RFG861" s="396"/>
      <c r="RFH861" s="396"/>
      <c r="RFI861" s="396"/>
      <c r="RFJ861" s="396"/>
      <c r="RFK861" s="396"/>
      <c r="RFL861" s="396"/>
      <c r="RFM861" s="396"/>
      <c r="RFN861" s="396"/>
      <c r="RFO861" s="396"/>
      <c r="RFP861" s="396"/>
      <c r="RFQ861" s="396"/>
      <c r="RFR861" s="396"/>
      <c r="RFS861" s="396"/>
      <c r="RFT861" s="396"/>
      <c r="RFU861" s="396"/>
      <c r="RFV861" s="396"/>
      <c r="RFW861" s="396"/>
      <c r="RFX861" s="396"/>
      <c r="RFY861" s="396"/>
      <c r="RFZ861" s="396"/>
      <c r="RGA861" s="396"/>
      <c r="RGB861" s="396"/>
      <c r="RGC861" s="396"/>
      <c r="RGD861" s="396"/>
      <c r="RGE861" s="396"/>
      <c r="RGF861" s="396"/>
      <c r="RGG861" s="396"/>
      <c r="RGH861" s="396"/>
      <c r="RGI861" s="396"/>
      <c r="RGJ861" s="396"/>
      <c r="RGK861" s="396"/>
      <c r="RGL861" s="396"/>
      <c r="RGM861" s="396"/>
      <c r="RGN861" s="396"/>
      <c r="RGO861" s="396"/>
      <c r="RGP861" s="396"/>
      <c r="RGQ861" s="396"/>
      <c r="RGR861" s="396"/>
      <c r="RGS861" s="396"/>
      <c r="RGT861" s="396"/>
      <c r="RGU861" s="396"/>
      <c r="RGV861" s="396"/>
      <c r="RGW861" s="396"/>
      <c r="RGX861" s="396"/>
      <c r="RGY861" s="396"/>
      <c r="RGZ861" s="396"/>
      <c r="RHA861" s="396"/>
      <c r="RHB861" s="396"/>
      <c r="RHC861" s="396"/>
      <c r="RHD861" s="396"/>
      <c r="RHE861" s="396"/>
      <c r="RHF861" s="396"/>
      <c r="RHG861" s="396"/>
      <c r="RHH861" s="396"/>
      <c r="RHI861" s="396"/>
      <c r="RHJ861" s="396"/>
      <c r="RHK861" s="396"/>
      <c r="RHL861" s="396"/>
      <c r="RHM861" s="396"/>
      <c r="RHN861" s="396"/>
      <c r="RHO861" s="396"/>
      <c r="RHP861" s="396"/>
      <c r="RHQ861" s="396"/>
      <c r="RHR861" s="396"/>
      <c r="RHS861" s="396"/>
      <c r="RHT861" s="396"/>
      <c r="RHU861" s="396"/>
      <c r="RHV861" s="396"/>
      <c r="RHW861" s="396"/>
      <c r="RHX861" s="396"/>
      <c r="RHY861" s="396"/>
      <c r="RHZ861" s="396"/>
      <c r="RIA861" s="396"/>
      <c r="RIB861" s="396"/>
      <c r="RIC861" s="396"/>
      <c r="RID861" s="396"/>
      <c r="RIE861" s="396"/>
      <c r="RIF861" s="396"/>
      <c r="RIG861" s="396"/>
      <c r="RIH861" s="396"/>
      <c r="RII861" s="396"/>
      <c r="RIJ861" s="396"/>
      <c r="RIK861" s="396"/>
      <c r="RIL861" s="396"/>
      <c r="RIM861" s="396"/>
      <c r="RIN861" s="396"/>
      <c r="RIO861" s="396"/>
      <c r="RIP861" s="396"/>
      <c r="RIQ861" s="396"/>
      <c r="RIR861" s="396"/>
      <c r="RIS861" s="396"/>
      <c r="RIT861" s="396"/>
      <c r="RIU861" s="396"/>
      <c r="RIV861" s="396"/>
      <c r="RIW861" s="396"/>
      <c r="RIX861" s="396"/>
      <c r="RIY861" s="396"/>
      <c r="RIZ861" s="396"/>
      <c r="RJA861" s="396"/>
      <c r="RJB861" s="396"/>
      <c r="RJC861" s="396"/>
      <c r="RJD861" s="396"/>
      <c r="RJE861" s="396"/>
      <c r="RJF861" s="396"/>
      <c r="RJG861" s="396"/>
      <c r="RJH861" s="396"/>
      <c r="RJI861" s="396"/>
      <c r="RJJ861" s="396"/>
      <c r="RJK861" s="396"/>
      <c r="RJL861" s="396"/>
      <c r="RJM861" s="396"/>
      <c r="RJN861" s="396"/>
      <c r="RJO861" s="396"/>
      <c r="RJP861" s="396"/>
      <c r="RJQ861" s="396"/>
      <c r="RJR861" s="396"/>
      <c r="RJS861" s="396"/>
      <c r="RJT861" s="396"/>
      <c r="RJU861" s="396"/>
      <c r="RJV861" s="396"/>
      <c r="RJW861" s="396"/>
      <c r="RJX861" s="396"/>
      <c r="RJY861" s="396"/>
      <c r="RJZ861" s="396"/>
      <c r="RKA861" s="396"/>
      <c r="RKB861" s="396"/>
      <c r="RKC861" s="396"/>
      <c r="RKD861" s="396"/>
      <c r="RKE861" s="396"/>
      <c r="RKF861" s="396"/>
      <c r="RKG861" s="396"/>
      <c r="RKH861" s="396"/>
      <c r="RKI861" s="396"/>
      <c r="RKJ861" s="396"/>
      <c r="RKK861" s="396"/>
      <c r="RKL861" s="396"/>
      <c r="RKM861" s="396"/>
      <c r="RKN861" s="396"/>
      <c r="RKO861" s="396"/>
      <c r="RKP861" s="396"/>
      <c r="RKQ861" s="396"/>
      <c r="RKR861" s="396"/>
      <c r="RKS861" s="396"/>
      <c r="RKT861" s="396"/>
      <c r="RKU861" s="396"/>
      <c r="RKV861" s="396"/>
      <c r="RKW861" s="396"/>
      <c r="RKX861" s="396"/>
      <c r="RKY861" s="396"/>
      <c r="RKZ861" s="396"/>
      <c r="RLA861" s="396"/>
      <c r="RLB861" s="396"/>
      <c r="RLC861" s="396"/>
      <c r="RLD861" s="396"/>
      <c r="RLE861" s="396"/>
      <c r="RLF861" s="396"/>
      <c r="RLG861" s="396"/>
      <c r="RLH861" s="396"/>
      <c r="RLI861" s="396"/>
      <c r="RLJ861" s="396"/>
      <c r="RLK861" s="396"/>
      <c r="RLL861" s="396"/>
      <c r="RLM861" s="396"/>
      <c r="RLN861" s="396"/>
      <c r="RLO861" s="396"/>
      <c r="RLP861" s="396"/>
      <c r="RLQ861" s="396"/>
      <c r="RLR861" s="396"/>
      <c r="RLS861" s="396"/>
      <c r="RLT861" s="396"/>
      <c r="RLU861" s="396"/>
      <c r="RLV861" s="396"/>
      <c r="RLW861" s="396"/>
      <c r="RLX861" s="396"/>
      <c r="RLY861" s="396"/>
      <c r="RLZ861" s="396"/>
      <c r="RMA861" s="396"/>
      <c r="RMB861" s="396"/>
      <c r="RMC861" s="396"/>
      <c r="RMD861" s="396"/>
      <c r="RME861" s="396"/>
      <c r="RMF861" s="396"/>
      <c r="RMG861" s="396"/>
      <c r="RMH861" s="396"/>
      <c r="RMI861" s="396"/>
      <c r="RMJ861" s="396"/>
      <c r="RMK861" s="396"/>
      <c r="RML861" s="396"/>
      <c r="RMM861" s="396"/>
      <c r="RMN861" s="396"/>
      <c r="RMO861" s="396"/>
      <c r="RMP861" s="396"/>
      <c r="RMQ861" s="396"/>
      <c r="RMR861" s="396"/>
      <c r="RMS861" s="396"/>
      <c r="RMT861" s="396"/>
      <c r="RMU861" s="396"/>
      <c r="RMV861" s="396"/>
      <c r="RMW861" s="396"/>
      <c r="RMX861" s="396"/>
      <c r="RMY861" s="396"/>
      <c r="RMZ861" s="396"/>
      <c r="RNA861" s="396"/>
      <c r="RNB861" s="396"/>
      <c r="RNC861" s="396"/>
      <c r="RND861" s="396"/>
      <c r="RNE861" s="396"/>
      <c r="RNF861" s="396"/>
      <c r="RNG861" s="396"/>
      <c r="RNH861" s="396"/>
      <c r="RNI861" s="396"/>
      <c r="RNJ861" s="396"/>
      <c r="RNK861" s="396"/>
      <c r="RNL861" s="396"/>
      <c r="RNM861" s="396"/>
      <c r="RNN861" s="396"/>
      <c r="RNO861" s="396"/>
      <c r="RNP861" s="396"/>
      <c r="RNQ861" s="396"/>
      <c r="RNR861" s="396"/>
      <c r="RNS861" s="396"/>
      <c r="RNT861" s="396"/>
      <c r="RNU861" s="396"/>
      <c r="RNV861" s="396"/>
      <c r="RNW861" s="396"/>
      <c r="RNX861" s="396"/>
      <c r="RNY861" s="396"/>
      <c r="RNZ861" s="396"/>
      <c r="ROA861" s="396"/>
      <c r="ROB861" s="396"/>
      <c r="ROC861" s="396"/>
      <c r="ROD861" s="396"/>
      <c r="ROE861" s="396"/>
      <c r="ROF861" s="396"/>
      <c r="ROG861" s="396"/>
      <c r="ROH861" s="396"/>
      <c r="ROI861" s="396"/>
      <c r="ROJ861" s="396"/>
      <c r="ROK861" s="396"/>
      <c r="ROL861" s="396"/>
      <c r="ROM861" s="396"/>
      <c r="RON861" s="396"/>
      <c r="ROO861" s="396"/>
      <c r="ROP861" s="396"/>
      <c r="ROQ861" s="396"/>
      <c r="ROR861" s="396"/>
      <c r="ROS861" s="396"/>
      <c r="ROT861" s="396"/>
      <c r="ROU861" s="396"/>
      <c r="ROV861" s="396"/>
      <c r="ROW861" s="396"/>
      <c r="ROX861" s="396"/>
      <c r="ROY861" s="396"/>
      <c r="ROZ861" s="396"/>
      <c r="RPA861" s="396"/>
      <c r="RPB861" s="396"/>
      <c r="RPC861" s="396"/>
      <c r="RPD861" s="396"/>
      <c r="RPE861" s="396"/>
      <c r="RPF861" s="396"/>
      <c r="RPG861" s="396"/>
      <c r="RPH861" s="396"/>
      <c r="RPI861" s="396"/>
      <c r="RPJ861" s="396"/>
      <c r="RPK861" s="396"/>
      <c r="RPL861" s="396"/>
      <c r="RPM861" s="396"/>
      <c r="RPN861" s="396"/>
      <c r="RPO861" s="396"/>
      <c r="RPP861" s="396"/>
      <c r="RPQ861" s="396"/>
      <c r="RPR861" s="396"/>
      <c r="RPS861" s="396"/>
      <c r="RPT861" s="396"/>
      <c r="RPU861" s="396"/>
      <c r="RPV861" s="396"/>
      <c r="RPW861" s="396"/>
      <c r="RPX861" s="396"/>
      <c r="RPY861" s="396"/>
      <c r="RPZ861" s="396"/>
      <c r="RQA861" s="396"/>
      <c r="RQB861" s="396"/>
      <c r="RQC861" s="396"/>
      <c r="RQD861" s="396"/>
      <c r="RQE861" s="396"/>
      <c r="RQF861" s="396"/>
      <c r="RQG861" s="396"/>
      <c r="RQH861" s="396"/>
      <c r="RQI861" s="396"/>
      <c r="RQJ861" s="396"/>
      <c r="RQK861" s="396"/>
      <c r="RQL861" s="396"/>
      <c r="RQM861" s="396"/>
      <c r="RQN861" s="396"/>
      <c r="RQO861" s="396"/>
      <c r="RQP861" s="396"/>
      <c r="RQQ861" s="396"/>
      <c r="RQR861" s="396"/>
      <c r="RQS861" s="396"/>
      <c r="RQT861" s="396"/>
      <c r="RQU861" s="396"/>
      <c r="RQV861" s="396"/>
      <c r="RQW861" s="396"/>
      <c r="RQX861" s="396"/>
      <c r="RQY861" s="396"/>
      <c r="RQZ861" s="396"/>
      <c r="RRA861" s="396"/>
      <c r="RRB861" s="396"/>
      <c r="RRC861" s="396"/>
      <c r="RRD861" s="396"/>
      <c r="RRE861" s="396"/>
      <c r="RRF861" s="396"/>
      <c r="RRG861" s="396"/>
      <c r="RRH861" s="396"/>
      <c r="RRI861" s="396"/>
      <c r="RRJ861" s="396"/>
      <c r="RRK861" s="396"/>
      <c r="RRL861" s="396"/>
      <c r="RRM861" s="396"/>
      <c r="RRN861" s="396"/>
      <c r="RRO861" s="396"/>
      <c r="RRP861" s="396"/>
      <c r="RRQ861" s="396"/>
      <c r="RRR861" s="396"/>
      <c r="RRS861" s="396"/>
      <c r="RRT861" s="396"/>
      <c r="RRU861" s="396"/>
      <c r="RRV861" s="396"/>
      <c r="RRW861" s="396"/>
      <c r="RRX861" s="396"/>
      <c r="RRY861" s="396"/>
      <c r="RRZ861" s="396"/>
      <c r="RSA861" s="396"/>
      <c r="RSB861" s="396"/>
      <c r="RSC861" s="396"/>
      <c r="RSD861" s="396"/>
      <c r="RSE861" s="396"/>
      <c r="RSF861" s="396"/>
      <c r="RSG861" s="396"/>
      <c r="RSH861" s="396"/>
      <c r="RSI861" s="396"/>
      <c r="RSJ861" s="396"/>
      <c r="RSK861" s="396"/>
      <c r="RSL861" s="396"/>
      <c r="RSM861" s="396"/>
      <c r="RSN861" s="396"/>
      <c r="RSO861" s="396"/>
      <c r="RSP861" s="396"/>
      <c r="RSQ861" s="396"/>
      <c r="RSR861" s="396"/>
      <c r="RSS861" s="396"/>
      <c r="RST861" s="396"/>
      <c r="RSU861" s="396"/>
      <c r="RSV861" s="396"/>
      <c r="RSW861" s="396"/>
      <c r="RSX861" s="396"/>
      <c r="RSY861" s="396"/>
      <c r="RSZ861" s="396"/>
      <c r="RTA861" s="396"/>
      <c r="RTB861" s="396"/>
      <c r="RTC861" s="396"/>
      <c r="RTD861" s="396"/>
      <c r="RTE861" s="396"/>
      <c r="RTF861" s="396"/>
      <c r="RTG861" s="396"/>
      <c r="RTH861" s="396"/>
      <c r="RTI861" s="396"/>
      <c r="RTJ861" s="396"/>
      <c r="RTK861" s="396"/>
      <c r="RTL861" s="396"/>
      <c r="RTM861" s="396"/>
      <c r="RTN861" s="396"/>
      <c r="RTO861" s="396"/>
      <c r="RTP861" s="396"/>
      <c r="RTQ861" s="396"/>
      <c r="RTR861" s="396"/>
      <c r="RTS861" s="396"/>
      <c r="RTT861" s="396"/>
      <c r="RTU861" s="396"/>
      <c r="RTV861" s="396"/>
      <c r="RTW861" s="396"/>
      <c r="RTX861" s="396"/>
      <c r="RTY861" s="396"/>
      <c r="RTZ861" s="396"/>
      <c r="RUA861" s="396"/>
      <c r="RUB861" s="396"/>
      <c r="RUC861" s="396"/>
      <c r="RUD861" s="396"/>
      <c r="RUE861" s="396"/>
      <c r="RUF861" s="396"/>
      <c r="RUG861" s="396"/>
      <c r="RUH861" s="396"/>
      <c r="RUI861" s="396"/>
      <c r="RUJ861" s="396"/>
      <c r="RUK861" s="396"/>
      <c r="RUL861" s="396"/>
      <c r="RUM861" s="396"/>
      <c r="RUN861" s="396"/>
      <c r="RUO861" s="396"/>
      <c r="RUP861" s="396"/>
      <c r="RUQ861" s="396"/>
      <c r="RUR861" s="396"/>
      <c r="RUS861" s="396"/>
      <c r="RUT861" s="396"/>
      <c r="RUU861" s="396"/>
      <c r="RUV861" s="396"/>
      <c r="RUW861" s="396"/>
      <c r="RUX861" s="396"/>
      <c r="RUY861" s="396"/>
      <c r="RUZ861" s="396"/>
      <c r="RVA861" s="396"/>
      <c r="RVB861" s="396"/>
      <c r="RVC861" s="396"/>
      <c r="RVD861" s="396"/>
      <c r="RVE861" s="396"/>
      <c r="RVF861" s="396"/>
      <c r="RVG861" s="396"/>
      <c r="RVH861" s="396"/>
      <c r="RVI861" s="396"/>
      <c r="RVJ861" s="396"/>
      <c r="RVK861" s="396"/>
      <c r="RVL861" s="396"/>
      <c r="RVM861" s="396"/>
      <c r="RVN861" s="396"/>
      <c r="RVO861" s="396"/>
      <c r="RVP861" s="396"/>
      <c r="RVQ861" s="396"/>
      <c r="RVR861" s="396"/>
      <c r="RVS861" s="396"/>
      <c r="RVT861" s="396"/>
      <c r="RVU861" s="396"/>
      <c r="RVV861" s="396"/>
      <c r="RVW861" s="396"/>
      <c r="RVX861" s="396"/>
      <c r="RVY861" s="396"/>
      <c r="RVZ861" s="396"/>
      <c r="RWA861" s="396"/>
      <c r="RWB861" s="396"/>
      <c r="RWC861" s="396"/>
      <c r="RWD861" s="396"/>
      <c r="RWE861" s="396"/>
      <c r="RWF861" s="396"/>
      <c r="RWG861" s="396"/>
      <c r="RWH861" s="396"/>
      <c r="RWI861" s="396"/>
      <c r="RWJ861" s="396"/>
      <c r="RWK861" s="396"/>
      <c r="RWL861" s="396"/>
      <c r="RWM861" s="396"/>
      <c r="RWN861" s="396"/>
      <c r="RWO861" s="396"/>
      <c r="RWP861" s="396"/>
      <c r="RWQ861" s="396"/>
      <c r="RWR861" s="396"/>
      <c r="RWS861" s="396"/>
      <c r="RWT861" s="396"/>
      <c r="RWU861" s="396"/>
      <c r="RWV861" s="396"/>
      <c r="RWW861" s="396"/>
      <c r="RWX861" s="396"/>
      <c r="RWY861" s="396"/>
      <c r="RWZ861" s="396"/>
      <c r="RXA861" s="396"/>
      <c r="RXB861" s="396"/>
      <c r="RXC861" s="396"/>
      <c r="RXD861" s="396"/>
      <c r="RXE861" s="396"/>
      <c r="RXF861" s="396"/>
      <c r="RXG861" s="396"/>
      <c r="RXH861" s="396"/>
      <c r="RXI861" s="396"/>
      <c r="RXJ861" s="396"/>
      <c r="RXK861" s="396"/>
      <c r="RXL861" s="396"/>
      <c r="RXM861" s="396"/>
      <c r="RXN861" s="396"/>
      <c r="RXO861" s="396"/>
      <c r="RXP861" s="396"/>
      <c r="RXQ861" s="396"/>
      <c r="RXR861" s="396"/>
      <c r="RXS861" s="396"/>
      <c r="RXT861" s="396"/>
      <c r="RXU861" s="396"/>
      <c r="RXV861" s="396"/>
      <c r="RXW861" s="396"/>
      <c r="RXX861" s="396"/>
      <c r="RXY861" s="396"/>
      <c r="RXZ861" s="396"/>
      <c r="RYA861" s="396"/>
      <c r="RYB861" s="396"/>
      <c r="RYC861" s="396"/>
      <c r="RYD861" s="396"/>
      <c r="RYE861" s="396"/>
      <c r="RYF861" s="396"/>
      <c r="RYG861" s="396"/>
      <c r="RYH861" s="396"/>
      <c r="RYI861" s="396"/>
      <c r="RYJ861" s="396"/>
      <c r="RYK861" s="396"/>
      <c r="RYL861" s="396"/>
      <c r="RYM861" s="396"/>
      <c r="RYN861" s="396"/>
      <c r="RYO861" s="396"/>
      <c r="RYP861" s="396"/>
      <c r="RYQ861" s="396"/>
      <c r="RYR861" s="396"/>
      <c r="RYS861" s="396"/>
      <c r="RYT861" s="396"/>
      <c r="RYU861" s="396"/>
      <c r="RYV861" s="396"/>
      <c r="RYW861" s="396"/>
      <c r="RYX861" s="396"/>
      <c r="RYY861" s="396"/>
      <c r="RYZ861" s="396"/>
      <c r="RZA861" s="396"/>
      <c r="RZB861" s="396"/>
      <c r="RZC861" s="396"/>
      <c r="RZD861" s="396"/>
      <c r="RZE861" s="396"/>
      <c r="RZF861" s="396"/>
      <c r="RZG861" s="396"/>
      <c r="RZH861" s="396"/>
      <c r="RZI861" s="396"/>
      <c r="RZJ861" s="396"/>
      <c r="RZK861" s="396"/>
      <c r="RZL861" s="396"/>
      <c r="RZM861" s="396"/>
      <c r="RZN861" s="396"/>
      <c r="RZO861" s="396"/>
      <c r="RZP861" s="396"/>
      <c r="RZQ861" s="396"/>
      <c r="RZR861" s="396"/>
      <c r="RZS861" s="396"/>
      <c r="RZT861" s="396"/>
      <c r="RZU861" s="396"/>
      <c r="RZV861" s="396"/>
      <c r="RZW861" s="396"/>
      <c r="RZX861" s="396"/>
      <c r="RZY861" s="396"/>
      <c r="RZZ861" s="396"/>
      <c r="SAA861" s="396"/>
      <c r="SAB861" s="396"/>
      <c r="SAC861" s="396"/>
      <c r="SAD861" s="396"/>
      <c r="SAE861" s="396"/>
      <c r="SAF861" s="396"/>
      <c r="SAG861" s="396"/>
      <c r="SAH861" s="396"/>
      <c r="SAI861" s="396"/>
      <c r="SAJ861" s="396"/>
      <c r="SAK861" s="396"/>
      <c r="SAL861" s="396"/>
      <c r="SAM861" s="396"/>
      <c r="SAN861" s="396"/>
      <c r="SAO861" s="396"/>
      <c r="SAP861" s="396"/>
      <c r="SAQ861" s="396"/>
      <c r="SAR861" s="396"/>
      <c r="SAS861" s="396"/>
      <c r="SAT861" s="396"/>
      <c r="SAU861" s="396"/>
      <c r="SAV861" s="396"/>
      <c r="SAW861" s="396"/>
      <c r="SAX861" s="396"/>
      <c r="SAY861" s="396"/>
      <c r="SAZ861" s="396"/>
      <c r="SBA861" s="396"/>
      <c r="SBB861" s="396"/>
      <c r="SBC861" s="396"/>
      <c r="SBD861" s="396"/>
      <c r="SBE861" s="396"/>
      <c r="SBF861" s="396"/>
      <c r="SBG861" s="396"/>
      <c r="SBH861" s="396"/>
      <c r="SBI861" s="396"/>
      <c r="SBJ861" s="396"/>
      <c r="SBK861" s="396"/>
      <c r="SBL861" s="396"/>
      <c r="SBM861" s="396"/>
      <c r="SBN861" s="396"/>
      <c r="SBO861" s="396"/>
      <c r="SBP861" s="396"/>
      <c r="SBQ861" s="396"/>
      <c r="SBR861" s="396"/>
      <c r="SBS861" s="396"/>
      <c r="SBT861" s="396"/>
      <c r="SBU861" s="396"/>
      <c r="SBV861" s="396"/>
      <c r="SBW861" s="396"/>
      <c r="SBX861" s="396"/>
      <c r="SBY861" s="396"/>
      <c r="SBZ861" s="396"/>
      <c r="SCA861" s="396"/>
      <c r="SCB861" s="396"/>
      <c r="SCC861" s="396"/>
      <c r="SCD861" s="396"/>
      <c r="SCE861" s="396"/>
      <c r="SCF861" s="396"/>
      <c r="SCG861" s="396"/>
      <c r="SCH861" s="396"/>
      <c r="SCI861" s="396"/>
      <c r="SCJ861" s="396"/>
      <c r="SCK861" s="396"/>
      <c r="SCL861" s="396"/>
      <c r="SCM861" s="396"/>
      <c r="SCN861" s="396"/>
      <c r="SCO861" s="396"/>
      <c r="SCP861" s="396"/>
      <c r="SCQ861" s="396"/>
      <c r="SCR861" s="396"/>
      <c r="SCS861" s="396"/>
      <c r="SCT861" s="396"/>
      <c r="SCU861" s="396"/>
      <c r="SCV861" s="396"/>
      <c r="SCW861" s="396"/>
      <c r="SCX861" s="396"/>
      <c r="SCY861" s="396"/>
      <c r="SCZ861" s="396"/>
      <c r="SDA861" s="396"/>
      <c r="SDB861" s="396"/>
      <c r="SDC861" s="396"/>
      <c r="SDD861" s="396"/>
      <c r="SDE861" s="396"/>
      <c r="SDF861" s="396"/>
      <c r="SDG861" s="396"/>
      <c r="SDH861" s="396"/>
      <c r="SDI861" s="396"/>
      <c r="SDJ861" s="396"/>
      <c r="SDK861" s="396"/>
      <c r="SDL861" s="396"/>
      <c r="SDM861" s="396"/>
      <c r="SDN861" s="396"/>
      <c r="SDO861" s="396"/>
      <c r="SDP861" s="396"/>
      <c r="SDQ861" s="396"/>
      <c r="SDR861" s="396"/>
      <c r="SDS861" s="396"/>
      <c r="SDT861" s="396"/>
      <c r="SDU861" s="396"/>
      <c r="SDV861" s="396"/>
      <c r="SDW861" s="396"/>
      <c r="SDX861" s="396"/>
      <c r="SDY861" s="396"/>
      <c r="SDZ861" s="396"/>
      <c r="SEA861" s="396"/>
      <c r="SEB861" s="396"/>
      <c r="SEC861" s="396"/>
      <c r="SED861" s="396"/>
      <c r="SEE861" s="396"/>
      <c r="SEF861" s="396"/>
      <c r="SEG861" s="396"/>
      <c r="SEH861" s="396"/>
      <c r="SEI861" s="396"/>
      <c r="SEJ861" s="396"/>
      <c r="SEK861" s="396"/>
      <c r="SEL861" s="396"/>
      <c r="SEM861" s="396"/>
      <c r="SEN861" s="396"/>
      <c r="SEO861" s="396"/>
      <c r="SEP861" s="396"/>
      <c r="SEQ861" s="396"/>
      <c r="SER861" s="396"/>
      <c r="SES861" s="396"/>
      <c r="SET861" s="396"/>
      <c r="SEU861" s="396"/>
      <c r="SEV861" s="396"/>
      <c r="SEW861" s="396"/>
      <c r="SEX861" s="396"/>
      <c r="SEY861" s="396"/>
      <c r="SEZ861" s="396"/>
      <c r="SFA861" s="396"/>
      <c r="SFB861" s="396"/>
      <c r="SFC861" s="396"/>
      <c r="SFD861" s="396"/>
      <c r="SFE861" s="396"/>
      <c r="SFF861" s="396"/>
      <c r="SFG861" s="396"/>
      <c r="SFH861" s="396"/>
      <c r="SFI861" s="396"/>
      <c r="SFJ861" s="396"/>
      <c r="SFK861" s="396"/>
      <c r="SFL861" s="396"/>
      <c r="SFM861" s="396"/>
      <c r="SFN861" s="396"/>
      <c r="SFO861" s="396"/>
      <c r="SFP861" s="396"/>
      <c r="SFQ861" s="396"/>
      <c r="SFR861" s="396"/>
      <c r="SFS861" s="396"/>
      <c r="SFT861" s="396"/>
      <c r="SFU861" s="396"/>
      <c r="SFV861" s="396"/>
      <c r="SFW861" s="396"/>
      <c r="SFX861" s="396"/>
      <c r="SFY861" s="396"/>
      <c r="SFZ861" s="396"/>
      <c r="SGA861" s="396"/>
      <c r="SGB861" s="396"/>
      <c r="SGC861" s="396"/>
      <c r="SGD861" s="396"/>
      <c r="SGE861" s="396"/>
      <c r="SGF861" s="396"/>
      <c r="SGG861" s="396"/>
      <c r="SGH861" s="396"/>
      <c r="SGI861" s="396"/>
      <c r="SGJ861" s="396"/>
      <c r="SGK861" s="396"/>
      <c r="SGL861" s="396"/>
      <c r="SGM861" s="396"/>
      <c r="SGN861" s="396"/>
      <c r="SGO861" s="396"/>
      <c r="SGP861" s="396"/>
      <c r="SGQ861" s="396"/>
      <c r="SGR861" s="396"/>
      <c r="SGS861" s="396"/>
      <c r="SGT861" s="396"/>
      <c r="SGU861" s="396"/>
      <c r="SGV861" s="396"/>
      <c r="SGW861" s="396"/>
      <c r="SGX861" s="396"/>
      <c r="SGY861" s="396"/>
      <c r="SGZ861" s="396"/>
      <c r="SHA861" s="396"/>
      <c r="SHB861" s="396"/>
      <c r="SHC861" s="396"/>
      <c r="SHD861" s="396"/>
      <c r="SHE861" s="396"/>
      <c r="SHF861" s="396"/>
      <c r="SHG861" s="396"/>
      <c r="SHH861" s="396"/>
      <c r="SHI861" s="396"/>
      <c r="SHJ861" s="396"/>
      <c r="SHK861" s="396"/>
      <c r="SHL861" s="396"/>
      <c r="SHM861" s="396"/>
      <c r="SHN861" s="396"/>
      <c r="SHO861" s="396"/>
      <c r="SHP861" s="396"/>
      <c r="SHQ861" s="396"/>
      <c r="SHR861" s="396"/>
      <c r="SHS861" s="396"/>
      <c r="SHT861" s="396"/>
      <c r="SHU861" s="396"/>
      <c r="SHV861" s="396"/>
      <c r="SHW861" s="396"/>
      <c r="SHX861" s="396"/>
      <c r="SHY861" s="396"/>
      <c r="SHZ861" s="396"/>
      <c r="SIA861" s="396"/>
      <c r="SIB861" s="396"/>
      <c r="SIC861" s="396"/>
      <c r="SID861" s="396"/>
      <c r="SIE861" s="396"/>
      <c r="SIF861" s="396"/>
      <c r="SIG861" s="396"/>
      <c r="SIH861" s="396"/>
      <c r="SII861" s="396"/>
      <c r="SIJ861" s="396"/>
      <c r="SIK861" s="396"/>
      <c r="SIL861" s="396"/>
      <c r="SIM861" s="396"/>
      <c r="SIN861" s="396"/>
      <c r="SIO861" s="396"/>
      <c r="SIP861" s="396"/>
      <c r="SIQ861" s="396"/>
      <c r="SIR861" s="396"/>
      <c r="SIS861" s="396"/>
      <c r="SIT861" s="396"/>
      <c r="SIU861" s="396"/>
      <c r="SIV861" s="396"/>
      <c r="SIW861" s="396"/>
      <c r="SIX861" s="396"/>
      <c r="SIY861" s="396"/>
      <c r="SIZ861" s="396"/>
      <c r="SJA861" s="396"/>
      <c r="SJB861" s="396"/>
      <c r="SJC861" s="396"/>
      <c r="SJD861" s="396"/>
      <c r="SJE861" s="396"/>
      <c r="SJF861" s="396"/>
      <c r="SJG861" s="396"/>
      <c r="SJH861" s="396"/>
      <c r="SJI861" s="396"/>
      <c r="SJJ861" s="396"/>
      <c r="SJK861" s="396"/>
      <c r="SJL861" s="396"/>
      <c r="SJM861" s="396"/>
      <c r="SJN861" s="396"/>
      <c r="SJO861" s="396"/>
      <c r="SJP861" s="396"/>
      <c r="SJQ861" s="396"/>
      <c r="SJR861" s="396"/>
      <c r="SJS861" s="396"/>
      <c r="SJT861" s="396"/>
      <c r="SJU861" s="396"/>
      <c r="SJV861" s="396"/>
      <c r="SJW861" s="396"/>
      <c r="SJX861" s="396"/>
      <c r="SJY861" s="396"/>
      <c r="SJZ861" s="396"/>
      <c r="SKA861" s="396"/>
      <c r="SKB861" s="396"/>
      <c r="SKC861" s="396"/>
      <c r="SKD861" s="396"/>
      <c r="SKE861" s="396"/>
      <c r="SKF861" s="396"/>
      <c r="SKG861" s="396"/>
      <c r="SKH861" s="396"/>
      <c r="SKI861" s="396"/>
      <c r="SKJ861" s="396"/>
      <c r="SKK861" s="396"/>
      <c r="SKL861" s="396"/>
      <c r="SKM861" s="396"/>
      <c r="SKN861" s="396"/>
      <c r="SKO861" s="396"/>
      <c r="SKP861" s="396"/>
      <c r="SKQ861" s="396"/>
      <c r="SKR861" s="396"/>
      <c r="SKS861" s="396"/>
      <c r="SKT861" s="396"/>
      <c r="SKU861" s="396"/>
      <c r="SKV861" s="396"/>
      <c r="SKW861" s="396"/>
      <c r="SKX861" s="396"/>
      <c r="SKY861" s="396"/>
      <c r="SKZ861" s="396"/>
      <c r="SLA861" s="396"/>
      <c r="SLB861" s="396"/>
      <c r="SLC861" s="396"/>
      <c r="SLD861" s="396"/>
      <c r="SLE861" s="396"/>
      <c r="SLF861" s="396"/>
      <c r="SLG861" s="396"/>
      <c r="SLH861" s="396"/>
      <c r="SLI861" s="396"/>
      <c r="SLJ861" s="396"/>
      <c r="SLK861" s="396"/>
      <c r="SLL861" s="396"/>
      <c r="SLM861" s="396"/>
      <c r="SLN861" s="396"/>
      <c r="SLO861" s="396"/>
      <c r="SLP861" s="396"/>
      <c r="SLQ861" s="396"/>
      <c r="SLR861" s="396"/>
      <c r="SLS861" s="396"/>
      <c r="SLT861" s="396"/>
      <c r="SLU861" s="396"/>
      <c r="SLV861" s="396"/>
      <c r="SLW861" s="396"/>
      <c r="SLX861" s="396"/>
      <c r="SLY861" s="396"/>
      <c r="SLZ861" s="396"/>
      <c r="SMA861" s="396"/>
      <c r="SMB861" s="396"/>
      <c r="SMC861" s="396"/>
      <c r="SMD861" s="396"/>
      <c r="SME861" s="396"/>
      <c r="SMF861" s="396"/>
      <c r="SMG861" s="396"/>
      <c r="SMH861" s="396"/>
      <c r="SMI861" s="396"/>
      <c r="SMJ861" s="396"/>
      <c r="SMK861" s="396"/>
      <c r="SML861" s="396"/>
      <c r="SMM861" s="396"/>
      <c r="SMN861" s="396"/>
      <c r="SMO861" s="396"/>
      <c r="SMP861" s="396"/>
      <c r="SMQ861" s="396"/>
      <c r="SMR861" s="396"/>
      <c r="SMS861" s="396"/>
      <c r="SMT861" s="396"/>
      <c r="SMU861" s="396"/>
      <c r="SMV861" s="396"/>
      <c r="SMW861" s="396"/>
      <c r="SMX861" s="396"/>
      <c r="SMY861" s="396"/>
      <c r="SMZ861" s="396"/>
      <c r="SNA861" s="396"/>
      <c r="SNB861" s="396"/>
      <c r="SNC861" s="396"/>
      <c r="SND861" s="396"/>
      <c r="SNE861" s="396"/>
      <c r="SNF861" s="396"/>
      <c r="SNG861" s="396"/>
      <c r="SNH861" s="396"/>
      <c r="SNI861" s="396"/>
      <c r="SNJ861" s="396"/>
      <c r="SNK861" s="396"/>
      <c r="SNL861" s="396"/>
      <c r="SNM861" s="396"/>
      <c r="SNN861" s="396"/>
      <c r="SNO861" s="396"/>
      <c r="SNP861" s="396"/>
      <c r="SNQ861" s="396"/>
      <c r="SNR861" s="396"/>
      <c r="SNS861" s="396"/>
      <c r="SNT861" s="396"/>
      <c r="SNU861" s="396"/>
      <c r="SNV861" s="396"/>
      <c r="SNW861" s="396"/>
      <c r="SNX861" s="396"/>
      <c r="SNY861" s="396"/>
      <c r="SNZ861" s="396"/>
      <c r="SOA861" s="396"/>
      <c r="SOB861" s="396"/>
      <c r="SOC861" s="396"/>
      <c r="SOD861" s="396"/>
      <c r="SOE861" s="396"/>
      <c r="SOF861" s="396"/>
      <c r="SOG861" s="396"/>
      <c r="SOH861" s="396"/>
      <c r="SOI861" s="396"/>
      <c r="SOJ861" s="396"/>
      <c r="SOK861" s="396"/>
      <c r="SOL861" s="396"/>
      <c r="SOM861" s="396"/>
      <c r="SON861" s="396"/>
      <c r="SOO861" s="396"/>
      <c r="SOP861" s="396"/>
      <c r="SOQ861" s="396"/>
      <c r="SOR861" s="396"/>
      <c r="SOS861" s="396"/>
      <c r="SOT861" s="396"/>
      <c r="SOU861" s="396"/>
      <c r="SOV861" s="396"/>
      <c r="SOW861" s="396"/>
      <c r="SOX861" s="396"/>
      <c r="SOY861" s="396"/>
      <c r="SOZ861" s="396"/>
      <c r="SPA861" s="396"/>
      <c r="SPB861" s="396"/>
      <c r="SPC861" s="396"/>
      <c r="SPD861" s="396"/>
      <c r="SPE861" s="396"/>
      <c r="SPF861" s="396"/>
      <c r="SPG861" s="396"/>
      <c r="SPH861" s="396"/>
      <c r="SPI861" s="396"/>
      <c r="SPJ861" s="396"/>
      <c r="SPK861" s="396"/>
      <c r="SPL861" s="396"/>
      <c r="SPM861" s="396"/>
      <c r="SPN861" s="396"/>
      <c r="SPO861" s="396"/>
      <c r="SPP861" s="396"/>
      <c r="SPQ861" s="396"/>
      <c r="SPR861" s="396"/>
      <c r="SPS861" s="396"/>
      <c r="SPT861" s="396"/>
      <c r="SPU861" s="396"/>
      <c r="SPV861" s="396"/>
      <c r="SPW861" s="396"/>
      <c r="SPX861" s="396"/>
      <c r="SPY861" s="396"/>
      <c r="SPZ861" s="396"/>
      <c r="SQA861" s="396"/>
      <c r="SQB861" s="396"/>
      <c r="SQC861" s="396"/>
      <c r="SQD861" s="396"/>
      <c r="SQE861" s="396"/>
      <c r="SQF861" s="396"/>
      <c r="SQG861" s="396"/>
      <c r="SQH861" s="396"/>
      <c r="SQI861" s="396"/>
      <c r="SQJ861" s="396"/>
      <c r="SQK861" s="396"/>
      <c r="SQL861" s="396"/>
      <c r="SQM861" s="396"/>
      <c r="SQN861" s="396"/>
      <c r="SQO861" s="396"/>
      <c r="SQP861" s="396"/>
      <c r="SQQ861" s="396"/>
      <c r="SQR861" s="396"/>
      <c r="SQS861" s="396"/>
      <c r="SQT861" s="396"/>
      <c r="SQU861" s="396"/>
      <c r="SQV861" s="396"/>
      <c r="SQW861" s="396"/>
      <c r="SQX861" s="396"/>
      <c r="SQY861" s="396"/>
      <c r="SQZ861" s="396"/>
      <c r="SRA861" s="396"/>
      <c r="SRB861" s="396"/>
      <c r="SRC861" s="396"/>
      <c r="SRD861" s="396"/>
      <c r="SRE861" s="396"/>
      <c r="SRF861" s="396"/>
      <c r="SRG861" s="396"/>
      <c r="SRH861" s="396"/>
      <c r="SRI861" s="396"/>
      <c r="SRJ861" s="396"/>
      <c r="SRK861" s="396"/>
      <c r="SRL861" s="396"/>
      <c r="SRM861" s="396"/>
      <c r="SRN861" s="396"/>
      <c r="SRO861" s="396"/>
      <c r="SRP861" s="396"/>
      <c r="SRQ861" s="396"/>
      <c r="SRR861" s="396"/>
      <c r="SRS861" s="396"/>
      <c r="SRT861" s="396"/>
      <c r="SRU861" s="396"/>
      <c r="SRV861" s="396"/>
      <c r="SRW861" s="396"/>
      <c r="SRX861" s="396"/>
      <c r="SRY861" s="396"/>
      <c r="SRZ861" s="396"/>
      <c r="SSA861" s="396"/>
      <c r="SSB861" s="396"/>
      <c r="SSC861" s="396"/>
      <c r="SSD861" s="396"/>
      <c r="SSE861" s="396"/>
      <c r="SSF861" s="396"/>
      <c r="SSG861" s="396"/>
      <c r="SSH861" s="396"/>
      <c r="SSI861" s="396"/>
      <c r="SSJ861" s="396"/>
      <c r="SSK861" s="396"/>
      <c r="SSL861" s="396"/>
      <c r="SSM861" s="396"/>
      <c r="SSN861" s="396"/>
      <c r="SSO861" s="396"/>
      <c r="SSP861" s="396"/>
      <c r="SSQ861" s="396"/>
      <c r="SSR861" s="396"/>
      <c r="SSS861" s="396"/>
      <c r="SST861" s="396"/>
      <c r="SSU861" s="396"/>
      <c r="SSV861" s="396"/>
      <c r="SSW861" s="396"/>
      <c r="SSX861" s="396"/>
      <c r="SSY861" s="396"/>
      <c r="SSZ861" s="396"/>
      <c r="STA861" s="396"/>
      <c r="STB861" s="396"/>
      <c r="STC861" s="396"/>
      <c r="STD861" s="396"/>
      <c r="STE861" s="396"/>
      <c r="STF861" s="396"/>
      <c r="STG861" s="396"/>
      <c r="STH861" s="396"/>
      <c r="STI861" s="396"/>
      <c r="STJ861" s="396"/>
      <c r="STK861" s="396"/>
      <c r="STL861" s="396"/>
      <c r="STM861" s="396"/>
      <c r="STN861" s="396"/>
      <c r="STO861" s="396"/>
      <c r="STP861" s="396"/>
      <c r="STQ861" s="396"/>
      <c r="STR861" s="396"/>
      <c r="STS861" s="396"/>
      <c r="STT861" s="396"/>
      <c r="STU861" s="396"/>
      <c r="STV861" s="396"/>
      <c r="STW861" s="396"/>
      <c r="STX861" s="396"/>
      <c r="STY861" s="396"/>
      <c r="STZ861" s="396"/>
      <c r="SUA861" s="396"/>
      <c r="SUB861" s="396"/>
      <c r="SUC861" s="396"/>
      <c r="SUD861" s="396"/>
      <c r="SUE861" s="396"/>
      <c r="SUF861" s="396"/>
      <c r="SUG861" s="396"/>
      <c r="SUH861" s="396"/>
      <c r="SUI861" s="396"/>
      <c r="SUJ861" s="396"/>
      <c r="SUK861" s="396"/>
      <c r="SUL861" s="396"/>
      <c r="SUM861" s="396"/>
      <c r="SUN861" s="396"/>
      <c r="SUO861" s="396"/>
      <c r="SUP861" s="396"/>
      <c r="SUQ861" s="396"/>
      <c r="SUR861" s="396"/>
      <c r="SUS861" s="396"/>
      <c r="SUT861" s="396"/>
      <c r="SUU861" s="396"/>
      <c r="SUV861" s="396"/>
      <c r="SUW861" s="396"/>
      <c r="SUX861" s="396"/>
      <c r="SUY861" s="396"/>
      <c r="SUZ861" s="396"/>
      <c r="SVA861" s="396"/>
      <c r="SVB861" s="396"/>
      <c r="SVC861" s="396"/>
      <c r="SVD861" s="396"/>
      <c r="SVE861" s="396"/>
      <c r="SVF861" s="396"/>
      <c r="SVG861" s="396"/>
      <c r="SVH861" s="396"/>
      <c r="SVI861" s="396"/>
      <c r="SVJ861" s="396"/>
      <c r="SVK861" s="396"/>
      <c r="SVL861" s="396"/>
      <c r="SVM861" s="396"/>
      <c r="SVN861" s="396"/>
      <c r="SVO861" s="396"/>
      <c r="SVP861" s="396"/>
      <c r="SVQ861" s="396"/>
      <c r="SVR861" s="396"/>
      <c r="SVS861" s="396"/>
      <c r="SVT861" s="396"/>
      <c r="SVU861" s="396"/>
      <c r="SVV861" s="396"/>
      <c r="SVW861" s="396"/>
      <c r="SVX861" s="396"/>
      <c r="SVY861" s="396"/>
      <c r="SVZ861" s="396"/>
      <c r="SWA861" s="396"/>
      <c r="SWB861" s="396"/>
      <c r="SWC861" s="396"/>
      <c r="SWD861" s="396"/>
      <c r="SWE861" s="396"/>
      <c r="SWF861" s="396"/>
      <c r="SWG861" s="396"/>
      <c r="SWH861" s="396"/>
      <c r="SWI861" s="396"/>
      <c r="SWJ861" s="396"/>
      <c r="SWK861" s="396"/>
      <c r="SWL861" s="396"/>
      <c r="SWM861" s="396"/>
      <c r="SWN861" s="396"/>
      <c r="SWO861" s="396"/>
      <c r="SWP861" s="396"/>
      <c r="SWQ861" s="396"/>
      <c r="SWR861" s="396"/>
      <c r="SWS861" s="396"/>
      <c r="SWT861" s="396"/>
      <c r="SWU861" s="396"/>
      <c r="SWV861" s="396"/>
      <c r="SWW861" s="396"/>
      <c r="SWX861" s="396"/>
      <c r="SWY861" s="396"/>
      <c r="SWZ861" s="396"/>
      <c r="SXA861" s="396"/>
      <c r="SXB861" s="396"/>
      <c r="SXC861" s="396"/>
      <c r="SXD861" s="396"/>
      <c r="SXE861" s="396"/>
      <c r="SXF861" s="396"/>
      <c r="SXG861" s="396"/>
      <c r="SXH861" s="396"/>
      <c r="SXI861" s="396"/>
      <c r="SXJ861" s="396"/>
      <c r="SXK861" s="396"/>
      <c r="SXL861" s="396"/>
      <c r="SXM861" s="396"/>
      <c r="SXN861" s="396"/>
      <c r="SXO861" s="396"/>
      <c r="SXP861" s="396"/>
      <c r="SXQ861" s="396"/>
      <c r="SXR861" s="396"/>
      <c r="SXS861" s="396"/>
      <c r="SXT861" s="396"/>
      <c r="SXU861" s="396"/>
      <c r="SXV861" s="396"/>
      <c r="SXW861" s="396"/>
      <c r="SXX861" s="396"/>
      <c r="SXY861" s="396"/>
      <c r="SXZ861" s="396"/>
      <c r="SYA861" s="396"/>
      <c r="SYB861" s="396"/>
      <c r="SYC861" s="396"/>
      <c r="SYD861" s="396"/>
      <c r="SYE861" s="396"/>
      <c r="SYF861" s="396"/>
      <c r="SYG861" s="396"/>
      <c r="SYH861" s="396"/>
      <c r="SYI861" s="396"/>
      <c r="SYJ861" s="396"/>
      <c r="SYK861" s="396"/>
      <c r="SYL861" s="396"/>
      <c r="SYM861" s="396"/>
      <c r="SYN861" s="396"/>
      <c r="SYO861" s="396"/>
      <c r="SYP861" s="396"/>
      <c r="SYQ861" s="396"/>
      <c r="SYR861" s="396"/>
      <c r="SYS861" s="396"/>
      <c r="SYT861" s="396"/>
      <c r="SYU861" s="396"/>
      <c r="SYV861" s="396"/>
      <c r="SYW861" s="396"/>
      <c r="SYX861" s="396"/>
      <c r="SYY861" s="396"/>
      <c r="SYZ861" s="396"/>
      <c r="SZA861" s="396"/>
      <c r="SZB861" s="396"/>
      <c r="SZC861" s="396"/>
      <c r="SZD861" s="396"/>
      <c r="SZE861" s="396"/>
      <c r="SZF861" s="396"/>
      <c r="SZG861" s="396"/>
      <c r="SZH861" s="396"/>
      <c r="SZI861" s="396"/>
      <c r="SZJ861" s="396"/>
      <c r="SZK861" s="396"/>
      <c r="SZL861" s="396"/>
      <c r="SZM861" s="396"/>
      <c r="SZN861" s="396"/>
      <c r="SZO861" s="396"/>
      <c r="SZP861" s="396"/>
      <c r="SZQ861" s="396"/>
      <c r="SZR861" s="396"/>
      <c r="SZS861" s="396"/>
      <c r="SZT861" s="396"/>
      <c r="SZU861" s="396"/>
      <c r="SZV861" s="396"/>
      <c r="SZW861" s="396"/>
      <c r="SZX861" s="396"/>
      <c r="SZY861" s="396"/>
      <c r="SZZ861" s="396"/>
      <c r="TAA861" s="396"/>
      <c r="TAB861" s="396"/>
      <c r="TAC861" s="396"/>
      <c r="TAD861" s="396"/>
      <c r="TAE861" s="396"/>
      <c r="TAF861" s="396"/>
      <c r="TAG861" s="396"/>
      <c r="TAH861" s="396"/>
      <c r="TAI861" s="396"/>
      <c r="TAJ861" s="396"/>
      <c r="TAK861" s="396"/>
      <c r="TAL861" s="396"/>
      <c r="TAM861" s="396"/>
      <c r="TAN861" s="396"/>
      <c r="TAO861" s="396"/>
      <c r="TAP861" s="396"/>
      <c r="TAQ861" s="396"/>
      <c r="TAR861" s="396"/>
      <c r="TAS861" s="396"/>
      <c r="TAT861" s="396"/>
      <c r="TAU861" s="396"/>
      <c r="TAV861" s="396"/>
      <c r="TAW861" s="396"/>
      <c r="TAX861" s="396"/>
      <c r="TAY861" s="396"/>
      <c r="TAZ861" s="396"/>
      <c r="TBA861" s="396"/>
      <c r="TBB861" s="396"/>
      <c r="TBC861" s="396"/>
      <c r="TBD861" s="396"/>
      <c r="TBE861" s="396"/>
      <c r="TBF861" s="396"/>
      <c r="TBG861" s="396"/>
      <c r="TBH861" s="396"/>
      <c r="TBI861" s="396"/>
      <c r="TBJ861" s="396"/>
      <c r="TBK861" s="396"/>
      <c r="TBL861" s="396"/>
      <c r="TBM861" s="396"/>
      <c r="TBN861" s="396"/>
      <c r="TBO861" s="396"/>
      <c r="TBP861" s="396"/>
      <c r="TBQ861" s="396"/>
      <c r="TBR861" s="396"/>
      <c r="TBS861" s="396"/>
      <c r="TBT861" s="396"/>
      <c r="TBU861" s="396"/>
      <c r="TBV861" s="396"/>
      <c r="TBW861" s="396"/>
      <c r="TBX861" s="396"/>
      <c r="TBY861" s="396"/>
      <c r="TBZ861" s="396"/>
      <c r="TCA861" s="396"/>
      <c r="TCB861" s="396"/>
      <c r="TCC861" s="396"/>
      <c r="TCD861" s="396"/>
      <c r="TCE861" s="396"/>
      <c r="TCF861" s="396"/>
      <c r="TCG861" s="396"/>
      <c r="TCH861" s="396"/>
      <c r="TCI861" s="396"/>
      <c r="TCJ861" s="396"/>
      <c r="TCK861" s="396"/>
      <c r="TCL861" s="396"/>
      <c r="TCM861" s="396"/>
      <c r="TCN861" s="396"/>
      <c r="TCO861" s="396"/>
      <c r="TCP861" s="396"/>
      <c r="TCQ861" s="396"/>
      <c r="TCR861" s="396"/>
      <c r="TCS861" s="396"/>
      <c r="TCT861" s="396"/>
      <c r="TCU861" s="396"/>
      <c r="TCV861" s="396"/>
      <c r="TCW861" s="396"/>
      <c r="TCX861" s="396"/>
      <c r="TCY861" s="396"/>
      <c r="TCZ861" s="396"/>
      <c r="TDA861" s="396"/>
      <c r="TDB861" s="396"/>
      <c r="TDC861" s="396"/>
      <c r="TDD861" s="396"/>
      <c r="TDE861" s="396"/>
      <c r="TDF861" s="396"/>
      <c r="TDG861" s="396"/>
      <c r="TDH861" s="396"/>
      <c r="TDI861" s="396"/>
      <c r="TDJ861" s="396"/>
      <c r="TDK861" s="396"/>
      <c r="TDL861" s="396"/>
      <c r="TDM861" s="396"/>
      <c r="TDN861" s="396"/>
      <c r="TDO861" s="396"/>
      <c r="TDP861" s="396"/>
      <c r="TDQ861" s="396"/>
      <c r="TDR861" s="396"/>
      <c r="TDS861" s="396"/>
      <c r="TDT861" s="396"/>
      <c r="TDU861" s="396"/>
      <c r="TDV861" s="396"/>
      <c r="TDW861" s="396"/>
      <c r="TDX861" s="396"/>
      <c r="TDY861" s="396"/>
      <c r="TDZ861" s="396"/>
      <c r="TEA861" s="396"/>
      <c r="TEB861" s="396"/>
      <c r="TEC861" s="396"/>
      <c r="TED861" s="396"/>
      <c r="TEE861" s="396"/>
      <c r="TEF861" s="396"/>
      <c r="TEG861" s="396"/>
      <c r="TEH861" s="396"/>
      <c r="TEI861" s="396"/>
      <c r="TEJ861" s="396"/>
      <c r="TEK861" s="396"/>
      <c r="TEL861" s="396"/>
      <c r="TEM861" s="396"/>
      <c r="TEN861" s="396"/>
      <c r="TEO861" s="396"/>
      <c r="TEP861" s="396"/>
      <c r="TEQ861" s="396"/>
      <c r="TER861" s="396"/>
      <c r="TES861" s="396"/>
      <c r="TET861" s="396"/>
      <c r="TEU861" s="396"/>
      <c r="TEV861" s="396"/>
      <c r="TEW861" s="396"/>
      <c r="TEX861" s="396"/>
      <c r="TEY861" s="396"/>
      <c r="TEZ861" s="396"/>
      <c r="TFA861" s="396"/>
      <c r="TFB861" s="396"/>
      <c r="TFC861" s="396"/>
      <c r="TFD861" s="396"/>
      <c r="TFE861" s="396"/>
      <c r="TFF861" s="396"/>
      <c r="TFG861" s="396"/>
      <c r="TFH861" s="396"/>
      <c r="TFI861" s="396"/>
      <c r="TFJ861" s="396"/>
      <c r="TFK861" s="396"/>
      <c r="TFL861" s="396"/>
      <c r="TFM861" s="396"/>
      <c r="TFN861" s="396"/>
      <c r="TFO861" s="396"/>
      <c r="TFP861" s="396"/>
      <c r="TFQ861" s="396"/>
      <c r="TFR861" s="396"/>
      <c r="TFS861" s="396"/>
      <c r="TFT861" s="396"/>
      <c r="TFU861" s="396"/>
      <c r="TFV861" s="396"/>
      <c r="TFW861" s="396"/>
      <c r="TFX861" s="396"/>
      <c r="TFY861" s="396"/>
      <c r="TFZ861" s="396"/>
      <c r="TGA861" s="396"/>
      <c r="TGB861" s="396"/>
      <c r="TGC861" s="396"/>
      <c r="TGD861" s="396"/>
      <c r="TGE861" s="396"/>
      <c r="TGF861" s="396"/>
      <c r="TGG861" s="396"/>
      <c r="TGH861" s="396"/>
      <c r="TGI861" s="396"/>
      <c r="TGJ861" s="396"/>
      <c r="TGK861" s="396"/>
      <c r="TGL861" s="396"/>
      <c r="TGM861" s="396"/>
      <c r="TGN861" s="396"/>
      <c r="TGO861" s="396"/>
      <c r="TGP861" s="396"/>
      <c r="TGQ861" s="396"/>
      <c r="TGR861" s="396"/>
      <c r="TGS861" s="396"/>
      <c r="TGT861" s="396"/>
      <c r="TGU861" s="396"/>
      <c r="TGV861" s="396"/>
      <c r="TGW861" s="396"/>
      <c r="TGX861" s="396"/>
      <c r="TGY861" s="396"/>
      <c r="TGZ861" s="396"/>
      <c r="THA861" s="396"/>
      <c r="THB861" s="396"/>
      <c r="THC861" s="396"/>
      <c r="THD861" s="396"/>
      <c r="THE861" s="396"/>
      <c r="THF861" s="396"/>
      <c r="THG861" s="396"/>
      <c r="THH861" s="396"/>
      <c r="THI861" s="396"/>
      <c r="THJ861" s="396"/>
      <c r="THK861" s="396"/>
      <c r="THL861" s="396"/>
      <c r="THM861" s="396"/>
      <c r="THN861" s="396"/>
      <c r="THO861" s="396"/>
      <c r="THP861" s="396"/>
      <c r="THQ861" s="396"/>
      <c r="THR861" s="396"/>
      <c r="THS861" s="396"/>
      <c r="THT861" s="396"/>
      <c r="THU861" s="396"/>
      <c r="THV861" s="396"/>
      <c r="THW861" s="396"/>
      <c r="THX861" s="396"/>
      <c r="THY861" s="396"/>
      <c r="THZ861" s="396"/>
      <c r="TIA861" s="396"/>
      <c r="TIB861" s="396"/>
      <c r="TIC861" s="396"/>
      <c r="TID861" s="396"/>
      <c r="TIE861" s="396"/>
      <c r="TIF861" s="396"/>
      <c r="TIG861" s="396"/>
      <c r="TIH861" s="396"/>
      <c r="TII861" s="396"/>
      <c r="TIJ861" s="396"/>
      <c r="TIK861" s="396"/>
      <c r="TIL861" s="396"/>
      <c r="TIM861" s="396"/>
      <c r="TIN861" s="396"/>
      <c r="TIO861" s="396"/>
      <c r="TIP861" s="396"/>
      <c r="TIQ861" s="396"/>
      <c r="TIR861" s="396"/>
      <c r="TIS861" s="396"/>
      <c r="TIT861" s="396"/>
      <c r="TIU861" s="396"/>
      <c r="TIV861" s="396"/>
      <c r="TIW861" s="396"/>
      <c r="TIX861" s="396"/>
      <c r="TIY861" s="396"/>
      <c r="TIZ861" s="396"/>
      <c r="TJA861" s="396"/>
      <c r="TJB861" s="396"/>
      <c r="TJC861" s="396"/>
      <c r="TJD861" s="396"/>
      <c r="TJE861" s="396"/>
      <c r="TJF861" s="396"/>
      <c r="TJG861" s="396"/>
      <c r="TJH861" s="396"/>
      <c r="TJI861" s="396"/>
      <c r="TJJ861" s="396"/>
      <c r="TJK861" s="396"/>
      <c r="TJL861" s="396"/>
      <c r="TJM861" s="396"/>
      <c r="TJN861" s="396"/>
      <c r="TJO861" s="396"/>
      <c r="TJP861" s="396"/>
      <c r="TJQ861" s="396"/>
      <c r="TJR861" s="396"/>
      <c r="TJS861" s="396"/>
      <c r="TJT861" s="396"/>
      <c r="TJU861" s="396"/>
      <c r="TJV861" s="396"/>
      <c r="TJW861" s="396"/>
      <c r="TJX861" s="396"/>
      <c r="TJY861" s="396"/>
      <c r="TJZ861" s="396"/>
      <c r="TKA861" s="396"/>
      <c r="TKB861" s="396"/>
      <c r="TKC861" s="396"/>
      <c r="TKD861" s="396"/>
      <c r="TKE861" s="396"/>
      <c r="TKF861" s="396"/>
      <c r="TKG861" s="396"/>
      <c r="TKH861" s="396"/>
      <c r="TKI861" s="396"/>
      <c r="TKJ861" s="396"/>
      <c r="TKK861" s="396"/>
      <c r="TKL861" s="396"/>
      <c r="TKM861" s="396"/>
      <c r="TKN861" s="396"/>
      <c r="TKO861" s="396"/>
      <c r="TKP861" s="396"/>
      <c r="TKQ861" s="396"/>
      <c r="TKR861" s="396"/>
      <c r="TKS861" s="396"/>
      <c r="TKT861" s="396"/>
      <c r="TKU861" s="396"/>
      <c r="TKV861" s="396"/>
      <c r="TKW861" s="396"/>
      <c r="TKX861" s="396"/>
      <c r="TKY861" s="396"/>
      <c r="TKZ861" s="396"/>
      <c r="TLA861" s="396"/>
      <c r="TLB861" s="396"/>
      <c r="TLC861" s="396"/>
      <c r="TLD861" s="396"/>
      <c r="TLE861" s="396"/>
      <c r="TLF861" s="396"/>
      <c r="TLG861" s="396"/>
      <c r="TLH861" s="396"/>
      <c r="TLI861" s="396"/>
      <c r="TLJ861" s="396"/>
      <c r="TLK861" s="396"/>
      <c r="TLL861" s="396"/>
      <c r="TLM861" s="396"/>
      <c r="TLN861" s="396"/>
      <c r="TLO861" s="396"/>
      <c r="TLP861" s="396"/>
      <c r="TLQ861" s="396"/>
      <c r="TLR861" s="396"/>
      <c r="TLS861" s="396"/>
      <c r="TLT861" s="396"/>
      <c r="TLU861" s="396"/>
      <c r="TLV861" s="396"/>
      <c r="TLW861" s="396"/>
      <c r="TLX861" s="396"/>
      <c r="TLY861" s="396"/>
      <c r="TLZ861" s="396"/>
      <c r="TMA861" s="396"/>
      <c r="TMB861" s="396"/>
      <c r="TMC861" s="396"/>
      <c r="TMD861" s="396"/>
      <c r="TME861" s="396"/>
      <c r="TMF861" s="396"/>
      <c r="TMG861" s="396"/>
      <c r="TMH861" s="396"/>
      <c r="TMI861" s="396"/>
      <c r="TMJ861" s="396"/>
      <c r="TMK861" s="396"/>
      <c r="TML861" s="396"/>
      <c r="TMM861" s="396"/>
      <c r="TMN861" s="396"/>
      <c r="TMO861" s="396"/>
      <c r="TMP861" s="396"/>
      <c r="TMQ861" s="396"/>
      <c r="TMR861" s="396"/>
      <c r="TMS861" s="396"/>
      <c r="TMT861" s="396"/>
      <c r="TMU861" s="396"/>
      <c r="TMV861" s="396"/>
      <c r="TMW861" s="396"/>
      <c r="TMX861" s="396"/>
      <c r="TMY861" s="396"/>
      <c r="TMZ861" s="396"/>
      <c r="TNA861" s="396"/>
      <c r="TNB861" s="396"/>
      <c r="TNC861" s="396"/>
      <c r="TND861" s="396"/>
      <c r="TNE861" s="396"/>
      <c r="TNF861" s="396"/>
      <c r="TNG861" s="396"/>
      <c r="TNH861" s="396"/>
      <c r="TNI861" s="396"/>
      <c r="TNJ861" s="396"/>
      <c r="TNK861" s="396"/>
      <c r="TNL861" s="396"/>
      <c r="TNM861" s="396"/>
      <c r="TNN861" s="396"/>
      <c r="TNO861" s="396"/>
      <c r="TNP861" s="396"/>
      <c r="TNQ861" s="396"/>
      <c r="TNR861" s="396"/>
      <c r="TNS861" s="396"/>
      <c r="TNT861" s="396"/>
      <c r="TNU861" s="396"/>
      <c r="TNV861" s="396"/>
      <c r="TNW861" s="396"/>
      <c r="TNX861" s="396"/>
      <c r="TNY861" s="396"/>
      <c r="TNZ861" s="396"/>
      <c r="TOA861" s="396"/>
      <c r="TOB861" s="396"/>
      <c r="TOC861" s="396"/>
      <c r="TOD861" s="396"/>
      <c r="TOE861" s="396"/>
      <c r="TOF861" s="396"/>
      <c r="TOG861" s="396"/>
      <c r="TOH861" s="396"/>
      <c r="TOI861" s="396"/>
      <c r="TOJ861" s="396"/>
      <c r="TOK861" s="396"/>
      <c r="TOL861" s="396"/>
      <c r="TOM861" s="396"/>
      <c r="TON861" s="396"/>
      <c r="TOO861" s="396"/>
      <c r="TOP861" s="396"/>
      <c r="TOQ861" s="396"/>
      <c r="TOR861" s="396"/>
      <c r="TOS861" s="396"/>
      <c r="TOT861" s="396"/>
      <c r="TOU861" s="396"/>
      <c r="TOV861" s="396"/>
      <c r="TOW861" s="396"/>
      <c r="TOX861" s="396"/>
      <c r="TOY861" s="396"/>
      <c r="TOZ861" s="396"/>
      <c r="TPA861" s="396"/>
      <c r="TPB861" s="396"/>
      <c r="TPC861" s="396"/>
      <c r="TPD861" s="396"/>
      <c r="TPE861" s="396"/>
      <c r="TPF861" s="396"/>
      <c r="TPG861" s="396"/>
      <c r="TPH861" s="396"/>
      <c r="TPI861" s="396"/>
      <c r="TPJ861" s="396"/>
      <c r="TPK861" s="396"/>
      <c r="TPL861" s="396"/>
      <c r="TPM861" s="396"/>
      <c r="TPN861" s="396"/>
      <c r="TPO861" s="396"/>
      <c r="TPP861" s="396"/>
      <c r="TPQ861" s="396"/>
      <c r="TPR861" s="396"/>
      <c r="TPS861" s="396"/>
      <c r="TPT861" s="396"/>
      <c r="TPU861" s="396"/>
      <c r="TPV861" s="396"/>
      <c r="TPW861" s="396"/>
      <c r="TPX861" s="396"/>
      <c r="TPY861" s="396"/>
      <c r="TPZ861" s="396"/>
      <c r="TQA861" s="396"/>
      <c r="TQB861" s="396"/>
      <c r="TQC861" s="396"/>
      <c r="TQD861" s="396"/>
      <c r="TQE861" s="396"/>
      <c r="TQF861" s="396"/>
      <c r="TQG861" s="396"/>
      <c r="TQH861" s="396"/>
      <c r="TQI861" s="396"/>
      <c r="TQJ861" s="396"/>
      <c r="TQK861" s="396"/>
      <c r="TQL861" s="396"/>
      <c r="TQM861" s="396"/>
      <c r="TQN861" s="396"/>
      <c r="TQO861" s="396"/>
      <c r="TQP861" s="396"/>
      <c r="TQQ861" s="396"/>
      <c r="TQR861" s="396"/>
      <c r="TQS861" s="396"/>
      <c r="TQT861" s="396"/>
      <c r="TQU861" s="396"/>
      <c r="TQV861" s="396"/>
      <c r="TQW861" s="396"/>
      <c r="TQX861" s="396"/>
      <c r="TQY861" s="396"/>
      <c r="TQZ861" s="396"/>
      <c r="TRA861" s="396"/>
      <c r="TRB861" s="396"/>
      <c r="TRC861" s="396"/>
      <c r="TRD861" s="396"/>
      <c r="TRE861" s="396"/>
      <c r="TRF861" s="396"/>
      <c r="TRG861" s="396"/>
      <c r="TRH861" s="396"/>
      <c r="TRI861" s="396"/>
      <c r="TRJ861" s="396"/>
      <c r="TRK861" s="396"/>
      <c r="TRL861" s="396"/>
      <c r="TRM861" s="396"/>
      <c r="TRN861" s="396"/>
      <c r="TRO861" s="396"/>
      <c r="TRP861" s="396"/>
      <c r="TRQ861" s="396"/>
      <c r="TRR861" s="396"/>
      <c r="TRS861" s="396"/>
      <c r="TRT861" s="396"/>
      <c r="TRU861" s="396"/>
      <c r="TRV861" s="396"/>
      <c r="TRW861" s="396"/>
      <c r="TRX861" s="396"/>
      <c r="TRY861" s="396"/>
      <c r="TRZ861" s="396"/>
      <c r="TSA861" s="396"/>
      <c r="TSB861" s="396"/>
      <c r="TSC861" s="396"/>
      <c r="TSD861" s="396"/>
      <c r="TSE861" s="396"/>
      <c r="TSF861" s="396"/>
      <c r="TSG861" s="396"/>
      <c r="TSH861" s="396"/>
      <c r="TSI861" s="396"/>
      <c r="TSJ861" s="396"/>
      <c r="TSK861" s="396"/>
      <c r="TSL861" s="396"/>
      <c r="TSM861" s="396"/>
      <c r="TSN861" s="396"/>
      <c r="TSO861" s="396"/>
      <c r="TSP861" s="396"/>
      <c r="TSQ861" s="396"/>
      <c r="TSR861" s="396"/>
      <c r="TSS861" s="396"/>
      <c r="TST861" s="396"/>
      <c r="TSU861" s="396"/>
      <c r="TSV861" s="396"/>
      <c r="TSW861" s="396"/>
      <c r="TSX861" s="396"/>
      <c r="TSY861" s="396"/>
      <c r="TSZ861" s="396"/>
      <c r="TTA861" s="396"/>
      <c r="TTB861" s="396"/>
      <c r="TTC861" s="396"/>
      <c r="TTD861" s="396"/>
      <c r="TTE861" s="396"/>
      <c r="TTF861" s="396"/>
      <c r="TTG861" s="396"/>
      <c r="TTH861" s="396"/>
      <c r="TTI861" s="396"/>
      <c r="TTJ861" s="396"/>
      <c r="TTK861" s="396"/>
      <c r="TTL861" s="396"/>
      <c r="TTM861" s="396"/>
      <c r="TTN861" s="396"/>
      <c r="TTO861" s="396"/>
      <c r="TTP861" s="396"/>
      <c r="TTQ861" s="396"/>
      <c r="TTR861" s="396"/>
      <c r="TTS861" s="396"/>
      <c r="TTT861" s="396"/>
      <c r="TTU861" s="396"/>
      <c r="TTV861" s="396"/>
      <c r="TTW861" s="396"/>
      <c r="TTX861" s="396"/>
      <c r="TTY861" s="396"/>
      <c r="TTZ861" s="396"/>
      <c r="TUA861" s="396"/>
      <c r="TUB861" s="396"/>
      <c r="TUC861" s="396"/>
      <c r="TUD861" s="396"/>
      <c r="TUE861" s="396"/>
      <c r="TUF861" s="396"/>
      <c r="TUG861" s="396"/>
      <c r="TUH861" s="396"/>
      <c r="TUI861" s="396"/>
      <c r="TUJ861" s="396"/>
      <c r="TUK861" s="396"/>
      <c r="TUL861" s="396"/>
      <c r="TUM861" s="396"/>
      <c r="TUN861" s="396"/>
      <c r="TUO861" s="396"/>
      <c r="TUP861" s="396"/>
      <c r="TUQ861" s="396"/>
      <c r="TUR861" s="396"/>
      <c r="TUS861" s="396"/>
      <c r="TUT861" s="396"/>
      <c r="TUU861" s="396"/>
      <c r="TUV861" s="396"/>
      <c r="TUW861" s="396"/>
      <c r="TUX861" s="396"/>
      <c r="TUY861" s="396"/>
      <c r="TUZ861" s="396"/>
      <c r="TVA861" s="396"/>
      <c r="TVB861" s="396"/>
      <c r="TVC861" s="396"/>
      <c r="TVD861" s="396"/>
      <c r="TVE861" s="396"/>
      <c r="TVF861" s="396"/>
      <c r="TVG861" s="396"/>
      <c r="TVH861" s="396"/>
      <c r="TVI861" s="396"/>
      <c r="TVJ861" s="396"/>
      <c r="TVK861" s="396"/>
      <c r="TVL861" s="396"/>
      <c r="TVM861" s="396"/>
      <c r="TVN861" s="396"/>
      <c r="TVO861" s="396"/>
      <c r="TVP861" s="396"/>
      <c r="TVQ861" s="396"/>
      <c r="TVR861" s="396"/>
      <c r="TVS861" s="396"/>
      <c r="TVT861" s="396"/>
      <c r="TVU861" s="396"/>
      <c r="TVV861" s="396"/>
      <c r="TVW861" s="396"/>
      <c r="TVX861" s="396"/>
      <c r="TVY861" s="396"/>
      <c r="TVZ861" s="396"/>
      <c r="TWA861" s="396"/>
      <c r="TWB861" s="396"/>
      <c r="TWC861" s="396"/>
      <c r="TWD861" s="396"/>
      <c r="TWE861" s="396"/>
      <c r="TWF861" s="396"/>
      <c r="TWG861" s="396"/>
      <c r="TWH861" s="396"/>
      <c r="TWI861" s="396"/>
      <c r="TWJ861" s="396"/>
      <c r="TWK861" s="396"/>
      <c r="TWL861" s="396"/>
      <c r="TWM861" s="396"/>
      <c r="TWN861" s="396"/>
      <c r="TWO861" s="396"/>
      <c r="TWP861" s="396"/>
      <c r="TWQ861" s="396"/>
      <c r="TWR861" s="396"/>
      <c r="TWS861" s="396"/>
      <c r="TWT861" s="396"/>
      <c r="TWU861" s="396"/>
      <c r="TWV861" s="396"/>
      <c r="TWW861" s="396"/>
      <c r="TWX861" s="396"/>
      <c r="TWY861" s="396"/>
      <c r="TWZ861" s="396"/>
      <c r="TXA861" s="396"/>
      <c r="TXB861" s="396"/>
      <c r="TXC861" s="396"/>
      <c r="TXD861" s="396"/>
      <c r="TXE861" s="396"/>
      <c r="TXF861" s="396"/>
      <c r="TXG861" s="396"/>
      <c r="TXH861" s="396"/>
      <c r="TXI861" s="396"/>
      <c r="TXJ861" s="396"/>
      <c r="TXK861" s="396"/>
      <c r="TXL861" s="396"/>
      <c r="TXM861" s="396"/>
      <c r="TXN861" s="396"/>
      <c r="TXO861" s="396"/>
      <c r="TXP861" s="396"/>
      <c r="TXQ861" s="396"/>
      <c r="TXR861" s="396"/>
      <c r="TXS861" s="396"/>
      <c r="TXT861" s="396"/>
      <c r="TXU861" s="396"/>
      <c r="TXV861" s="396"/>
      <c r="TXW861" s="396"/>
      <c r="TXX861" s="396"/>
      <c r="TXY861" s="396"/>
      <c r="TXZ861" s="396"/>
      <c r="TYA861" s="396"/>
      <c r="TYB861" s="396"/>
      <c r="TYC861" s="396"/>
      <c r="TYD861" s="396"/>
      <c r="TYE861" s="396"/>
      <c r="TYF861" s="396"/>
      <c r="TYG861" s="396"/>
      <c r="TYH861" s="396"/>
      <c r="TYI861" s="396"/>
      <c r="TYJ861" s="396"/>
      <c r="TYK861" s="396"/>
      <c r="TYL861" s="396"/>
      <c r="TYM861" s="396"/>
      <c r="TYN861" s="396"/>
      <c r="TYO861" s="396"/>
      <c r="TYP861" s="396"/>
      <c r="TYQ861" s="396"/>
      <c r="TYR861" s="396"/>
      <c r="TYS861" s="396"/>
      <c r="TYT861" s="396"/>
      <c r="TYU861" s="396"/>
      <c r="TYV861" s="396"/>
      <c r="TYW861" s="396"/>
      <c r="TYX861" s="396"/>
      <c r="TYY861" s="396"/>
      <c r="TYZ861" s="396"/>
      <c r="TZA861" s="396"/>
      <c r="TZB861" s="396"/>
      <c r="TZC861" s="396"/>
      <c r="TZD861" s="396"/>
      <c r="TZE861" s="396"/>
      <c r="TZF861" s="396"/>
      <c r="TZG861" s="396"/>
      <c r="TZH861" s="396"/>
      <c r="TZI861" s="396"/>
      <c r="TZJ861" s="396"/>
      <c r="TZK861" s="396"/>
      <c r="TZL861" s="396"/>
      <c r="TZM861" s="396"/>
      <c r="TZN861" s="396"/>
      <c r="TZO861" s="396"/>
      <c r="TZP861" s="396"/>
      <c r="TZQ861" s="396"/>
      <c r="TZR861" s="396"/>
      <c r="TZS861" s="396"/>
      <c r="TZT861" s="396"/>
      <c r="TZU861" s="396"/>
      <c r="TZV861" s="396"/>
      <c r="TZW861" s="396"/>
      <c r="TZX861" s="396"/>
      <c r="TZY861" s="396"/>
      <c r="TZZ861" s="396"/>
      <c r="UAA861" s="396"/>
      <c r="UAB861" s="396"/>
      <c r="UAC861" s="396"/>
      <c r="UAD861" s="396"/>
      <c r="UAE861" s="396"/>
      <c r="UAF861" s="396"/>
      <c r="UAG861" s="396"/>
      <c r="UAH861" s="396"/>
      <c r="UAI861" s="396"/>
      <c r="UAJ861" s="396"/>
      <c r="UAK861" s="396"/>
      <c r="UAL861" s="396"/>
      <c r="UAM861" s="396"/>
      <c r="UAN861" s="396"/>
      <c r="UAO861" s="396"/>
      <c r="UAP861" s="396"/>
      <c r="UAQ861" s="396"/>
      <c r="UAR861" s="396"/>
      <c r="UAS861" s="396"/>
      <c r="UAT861" s="396"/>
      <c r="UAU861" s="396"/>
      <c r="UAV861" s="396"/>
      <c r="UAW861" s="396"/>
      <c r="UAX861" s="396"/>
      <c r="UAY861" s="396"/>
      <c r="UAZ861" s="396"/>
      <c r="UBA861" s="396"/>
      <c r="UBB861" s="396"/>
      <c r="UBC861" s="396"/>
      <c r="UBD861" s="396"/>
      <c r="UBE861" s="396"/>
      <c r="UBF861" s="396"/>
      <c r="UBG861" s="396"/>
      <c r="UBH861" s="396"/>
      <c r="UBI861" s="396"/>
      <c r="UBJ861" s="396"/>
      <c r="UBK861" s="396"/>
      <c r="UBL861" s="396"/>
      <c r="UBM861" s="396"/>
      <c r="UBN861" s="396"/>
      <c r="UBO861" s="396"/>
      <c r="UBP861" s="396"/>
      <c r="UBQ861" s="396"/>
      <c r="UBR861" s="396"/>
      <c r="UBS861" s="396"/>
      <c r="UBT861" s="396"/>
      <c r="UBU861" s="396"/>
      <c r="UBV861" s="396"/>
      <c r="UBW861" s="396"/>
      <c r="UBX861" s="396"/>
      <c r="UBY861" s="396"/>
      <c r="UBZ861" s="396"/>
      <c r="UCA861" s="396"/>
      <c r="UCB861" s="396"/>
      <c r="UCC861" s="396"/>
      <c r="UCD861" s="396"/>
      <c r="UCE861" s="396"/>
      <c r="UCF861" s="396"/>
      <c r="UCG861" s="396"/>
      <c r="UCH861" s="396"/>
      <c r="UCI861" s="396"/>
      <c r="UCJ861" s="396"/>
      <c r="UCK861" s="396"/>
      <c r="UCL861" s="396"/>
      <c r="UCM861" s="396"/>
      <c r="UCN861" s="396"/>
      <c r="UCO861" s="396"/>
      <c r="UCP861" s="396"/>
      <c r="UCQ861" s="396"/>
      <c r="UCR861" s="396"/>
      <c r="UCS861" s="396"/>
      <c r="UCT861" s="396"/>
      <c r="UCU861" s="396"/>
      <c r="UCV861" s="396"/>
      <c r="UCW861" s="396"/>
      <c r="UCX861" s="396"/>
      <c r="UCY861" s="396"/>
      <c r="UCZ861" s="396"/>
      <c r="UDA861" s="396"/>
      <c r="UDB861" s="396"/>
      <c r="UDC861" s="396"/>
      <c r="UDD861" s="396"/>
      <c r="UDE861" s="396"/>
      <c r="UDF861" s="396"/>
      <c r="UDG861" s="396"/>
      <c r="UDH861" s="396"/>
      <c r="UDI861" s="396"/>
      <c r="UDJ861" s="396"/>
      <c r="UDK861" s="396"/>
      <c r="UDL861" s="396"/>
      <c r="UDM861" s="396"/>
      <c r="UDN861" s="396"/>
      <c r="UDO861" s="396"/>
      <c r="UDP861" s="396"/>
      <c r="UDQ861" s="396"/>
      <c r="UDR861" s="396"/>
      <c r="UDS861" s="396"/>
      <c r="UDT861" s="396"/>
      <c r="UDU861" s="396"/>
      <c r="UDV861" s="396"/>
      <c r="UDW861" s="396"/>
      <c r="UDX861" s="396"/>
      <c r="UDY861" s="396"/>
      <c r="UDZ861" s="396"/>
      <c r="UEA861" s="396"/>
      <c r="UEB861" s="396"/>
      <c r="UEC861" s="396"/>
      <c r="UED861" s="396"/>
      <c r="UEE861" s="396"/>
      <c r="UEF861" s="396"/>
      <c r="UEG861" s="396"/>
      <c r="UEH861" s="396"/>
      <c r="UEI861" s="396"/>
      <c r="UEJ861" s="396"/>
      <c r="UEK861" s="396"/>
      <c r="UEL861" s="396"/>
      <c r="UEM861" s="396"/>
      <c r="UEN861" s="396"/>
      <c r="UEO861" s="396"/>
      <c r="UEP861" s="396"/>
      <c r="UEQ861" s="396"/>
      <c r="UER861" s="396"/>
      <c r="UES861" s="396"/>
      <c r="UET861" s="396"/>
      <c r="UEU861" s="396"/>
      <c r="UEV861" s="396"/>
      <c r="UEW861" s="396"/>
      <c r="UEX861" s="396"/>
      <c r="UEY861" s="396"/>
      <c r="UEZ861" s="396"/>
      <c r="UFA861" s="396"/>
      <c r="UFB861" s="396"/>
      <c r="UFC861" s="396"/>
      <c r="UFD861" s="396"/>
      <c r="UFE861" s="396"/>
      <c r="UFF861" s="396"/>
      <c r="UFG861" s="396"/>
      <c r="UFH861" s="396"/>
      <c r="UFI861" s="396"/>
      <c r="UFJ861" s="396"/>
      <c r="UFK861" s="396"/>
      <c r="UFL861" s="396"/>
      <c r="UFM861" s="396"/>
      <c r="UFN861" s="396"/>
      <c r="UFO861" s="396"/>
      <c r="UFP861" s="396"/>
      <c r="UFQ861" s="396"/>
      <c r="UFR861" s="396"/>
      <c r="UFS861" s="396"/>
      <c r="UFT861" s="396"/>
      <c r="UFU861" s="396"/>
      <c r="UFV861" s="396"/>
      <c r="UFW861" s="396"/>
      <c r="UFX861" s="396"/>
      <c r="UFY861" s="396"/>
      <c r="UFZ861" s="396"/>
      <c r="UGA861" s="396"/>
      <c r="UGB861" s="396"/>
      <c r="UGC861" s="396"/>
      <c r="UGD861" s="396"/>
      <c r="UGE861" s="396"/>
      <c r="UGF861" s="396"/>
      <c r="UGG861" s="396"/>
      <c r="UGH861" s="396"/>
      <c r="UGI861" s="396"/>
      <c r="UGJ861" s="396"/>
      <c r="UGK861" s="396"/>
      <c r="UGL861" s="396"/>
      <c r="UGM861" s="396"/>
      <c r="UGN861" s="396"/>
      <c r="UGO861" s="396"/>
      <c r="UGP861" s="396"/>
      <c r="UGQ861" s="396"/>
      <c r="UGR861" s="396"/>
      <c r="UGS861" s="396"/>
      <c r="UGT861" s="396"/>
      <c r="UGU861" s="396"/>
      <c r="UGV861" s="396"/>
      <c r="UGW861" s="396"/>
      <c r="UGX861" s="396"/>
      <c r="UGY861" s="396"/>
      <c r="UGZ861" s="396"/>
      <c r="UHA861" s="396"/>
      <c r="UHB861" s="396"/>
      <c r="UHC861" s="396"/>
      <c r="UHD861" s="396"/>
      <c r="UHE861" s="396"/>
      <c r="UHF861" s="396"/>
      <c r="UHG861" s="396"/>
      <c r="UHH861" s="396"/>
      <c r="UHI861" s="396"/>
      <c r="UHJ861" s="396"/>
      <c r="UHK861" s="396"/>
      <c r="UHL861" s="396"/>
      <c r="UHM861" s="396"/>
      <c r="UHN861" s="396"/>
      <c r="UHO861" s="396"/>
      <c r="UHP861" s="396"/>
      <c r="UHQ861" s="396"/>
      <c r="UHR861" s="396"/>
      <c r="UHS861" s="396"/>
      <c r="UHT861" s="396"/>
      <c r="UHU861" s="396"/>
      <c r="UHV861" s="396"/>
      <c r="UHW861" s="396"/>
      <c r="UHX861" s="396"/>
      <c r="UHY861" s="396"/>
      <c r="UHZ861" s="396"/>
      <c r="UIA861" s="396"/>
      <c r="UIB861" s="396"/>
      <c r="UIC861" s="396"/>
      <c r="UID861" s="396"/>
      <c r="UIE861" s="396"/>
      <c r="UIF861" s="396"/>
      <c r="UIG861" s="396"/>
      <c r="UIH861" s="396"/>
      <c r="UII861" s="396"/>
      <c r="UIJ861" s="396"/>
      <c r="UIK861" s="396"/>
      <c r="UIL861" s="396"/>
      <c r="UIM861" s="396"/>
      <c r="UIN861" s="396"/>
      <c r="UIO861" s="396"/>
      <c r="UIP861" s="396"/>
      <c r="UIQ861" s="396"/>
      <c r="UIR861" s="396"/>
      <c r="UIS861" s="396"/>
      <c r="UIT861" s="396"/>
      <c r="UIU861" s="396"/>
      <c r="UIV861" s="396"/>
      <c r="UIW861" s="396"/>
      <c r="UIX861" s="396"/>
      <c r="UIY861" s="396"/>
      <c r="UIZ861" s="396"/>
      <c r="UJA861" s="396"/>
      <c r="UJB861" s="396"/>
      <c r="UJC861" s="396"/>
      <c r="UJD861" s="396"/>
      <c r="UJE861" s="396"/>
      <c r="UJF861" s="396"/>
      <c r="UJG861" s="396"/>
      <c r="UJH861" s="396"/>
      <c r="UJI861" s="396"/>
      <c r="UJJ861" s="396"/>
      <c r="UJK861" s="396"/>
      <c r="UJL861" s="396"/>
      <c r="UJM861" s="396"/>
      <c r="UJN861" s="396"/>
      <c r="UJO861" s="396"/>
      <c r="UJP861" s="396"/>
      <c r="UJQ861" s="396"/>
      <c r="UJR861" s="396"/>
      <c r="UJS861" s="396"/>
      <c r="UJT861" s="396"/>
      <c r="UJU861" s="396"/>
      <c r="UJV861" s="396"/>
      <c r="UJW861" s="396"/>
      <c r="UJX861" s="396"/>
      <c r="UJY861" s="396"/>
      <c r="UJZ861" s="396"/>
      <c r="UKA861" s="396"/>
      <c r="UKB861" s="396"/>
      <c r="UKC861" s="396"/>
      <c r="UKD861" s="396"/>
      <c r="UKE861" s="396"/>
      <c r="UKF861" s="396"/>
      <c r="UKG861" s="396"/>
      <c r="UKH861" s="396"/>
      <c r="UKI861" s="396"/>
      <c r="UKJ861" s="396"/>
      <c r="UKK861" s="396"/>
      <c r="UKL861" s="396"/>
      <c r="UKM861" s="396"/>
      <c r="UKN861" s="396"/>
      <c r="UKO861" s="396"/>
      <c r="UKP861" s="396"/>
      <c r="UKQ861" s="396"/>
      <c r="UKR861" s="396"/>
      <c r="UKS861" s="396"/>
      <c r="UKT861" s="396"/>
      <c r="UKU861" s="396"/>
      <c r="UKV861" s="396"/>
      <c r="UKW861" s="396"/>
      <c r="UKX861" s="396"/>
      <c r="UKY861" s="396"/>
      <c r="UKZ861" s="396"/>
      <c r="ULA861" s="396"/>
      <c r="ULB861" s="396"/>
      <c r="ULC861" s="396"/>
      <c r="ULD861" s="396"/>
      <c r="ULE861" s="396"/>
      <c r="ULF861" s="396"/>
      <c r="ULG861" s="396"/>
      <c r="ULH861" s="396"/>
      <c r="ULI861" s="396"/>
      <c r="ULJ861" s="396"/>
      <c r="ULK861" s="396"/>
      <c r="ULL861" s="396"/>
      <c r="ULM861" s="396"/>
      <c r="ULN861" s="396"/>
      <c r="ULO861" s="396"/>
      <c r="ULP861" s="396"/>
      <c r="ULQ861" s="396"/>
      <c r="ULR861" s="396"/>
      <c r="ULS861" s="396"/>
      <c r="ULT861" s="396"/>
      <c r="ULU861" s="396"/>
      <c r="ULV861" s="396"/>
      <c r="ULW861" s="396"/>
      <c r="ULX861" s="396"/>
      <c r="ULY861" s="396"/>
      <c r="ULZ861" s="396"/>
      <c r="UMA861" s="396"/>
      <c r="UMB861" s="396"/>
      <c r="UMC861" s="396"/>
      <c r="UMD861" s="396"/>
      <c r="UME861" s="396"/>
      <c r="UMF861" s="396"/>
      <c r="UMG861" s="396"/>
      <c r="UMH861" s="396"/>
      <c r="UMI861" s="396"/>
      <c r="UMJ861" s="396"/>
      <c r="UMK861" s="396"/>
      <c r="UML861" s="396"/>
      <c r="UMM861" s="396"/>
      <c r="UMN861" s="396"/>
      <c r="UMO861" s="396"/>
      <c r="UMP861" s="396"/>
      <c r="UMQ861" s="396"/>
      <c r="UMR861" s="396"/>
      <c r="UMS861" s="396"/>
      <c r="UMT861" s="396"/>
      <c r="UMU861" s="396"/>
      <c r="UMV861" s="396"/>
      <c r="UMW861" s="396"/>
      <c r="UMX861" s="396"/>
      <c r="UMY861" s="396"/>
      <c r="UMZ861" s="396"/>
      <c r="UNA861" s="396"/>
      <c r="UNB861" s="396"/>
      <c r="UNC861" s="396"/>
      <c r="UND861" s="396"/>
      <c r="UNE861" s="396"/>
      <c r="UNF861" s="396"/>
      <c r="UNG861" s="396"/>
      <c r="UNH861" s="396"/>
      <c r="UNI861" s="396"/>
      <c r="UNJ861" s="396"/>
      <c r="UNK861" s="396"/>
      <c r="UNL861" s="396"/>
      <c r="UNM861" s="396"/>
      <c r="UNN861" s="396"/>
      <c r="UNO861" s="396"/>
      <c r="UNP861" s="396"/>
      <c r="UNQ861" s="396"/>
      <c r="UNR861" s="396"/>
      <c r="UNS861" s="396"/>
      <c r="UNT861" s="396"/>
      <c r="UNU861" s="396"/>
      <c r="UNV861" s="396"/>
      <c r="UNW861" s="396"/>
      <c r="UNX861" s="396"/>
      <c r="UNY861" s="396"/>
      <c r="UNZ861" s="396"/>
      <c r="UOA861" s="396"/>
      <c r="UOB861" s="396"/>
      <c r="UOC861" s="396"/>
      <c r="UOD861" s="396"/>
      <c r="UOE861" s="396"/>
      <c r="UOF861" s="396"/>
      <c r="UOG861" s="396"/>
      <c r="UOH861" s="396"/>
      <c r="UOI861" s="396"/>
      <c r="UOJ861" s="396"/>
      <c r="UOK861" s="396"/>
      <c r="UOL861" s="396"/>
      <c r="UOM861" s="396"/>
      <c r="UON861" s="396"/>
      <c r="UOO861" s="396"/>
      <c r="UOP861" s="396"/>
      <c r="UOQ861" s="396"/>
      <c r="UOR861" s="396"/>
      <c r="UOS861" s="396"/>
      <c r="UOT861" s="396"/>
      <c r="UOU861" s="396"/>
      <c r="UOV861" s="396"/>
      <c r="UOW861" s="396"/>
      <c r="UOX861" s="396"/>
      <c r="UOY861" s="396"/>
      <c r="UOZ861" s="396"/>
      <c r="UPA861" s="396"/>
      <c r="UPB861" s="396"/>
      <c r="UPC861" s="396"/>
      <c r="UPD861" s="396"/>
      <c r="UPE861" s="396"/>
      <c r="UPF861" s="396"/>
      <c r="UPG861" s="396"/>
      <c r="UPH861" s="396"/>
      <c r="UPI861" s="396"/>
      <c r="UPJ861" s="396"/>
      <c r="UPK861" s="396"/>
      <c r="UPL861" s="396"/>
      <c r="UPM861" s="396"/>
      <c r="UPN861" s="396"/>
      <c r="UPO861" s="396"/>
      <c r="UPP861" s="396"/>
      <c r="UPQ861" s="396"/>
      <c r="UPR861" s="396"/>
      <c r="UPS861" s="396"/>
      <c r="UPT861" s="396"/>
      <c r="UPU861" s="396"/>
      <c r="UPV861" s="396"/>
      <c r="UPW861" s="396"/>
      <c r="UPX861" s="396"/>
      <c r="UPY861" s="396"/>
      <c r="UPZ861" s="396"/>
      <c r="UQA861" s="396"/>
      <c r="UQB861" s="396"/>
      <c r="UQC861" s="396"/>
      <c r="UQD861" s="396"/>
      <c r="UQE861" s="396"/>
      <c r="UQF861" s="396"/>
      <c r="UQG861" s="396"/>
      <c r="UQH861" s="396"/>
      <c r="UQI861" s="396"/>
      <c r="UQJ861" s="396"/>
      <c r="UQK861" s="396"/>
      <c r="UQL861" s="396"/>
      <c r="UQM861" s="396"/>
      <c r="UQN861" s="396"/>
      <c r="UQO861" s="396"/>
      <c r="UQP861" s="396"/>
      <c r="UQQ861" s="396"/>
      <c r="UQR861" s="396"/>
      <c r="UQS861" s="396"/>
      <c r="UQT861" s="396"/>
      <c r="UQU861" s="396"/>
      <c r="UQV861" s="396"/>
      <c r="UQW861" s="396"/>
      <c r="UQX861" s="396"/>
      <c r="UQY861" s="396"/>
      <c r="UQZ861" s="396"/>
      <c r="URA861" s="396"/>
      <c r="URB861" s="396"/>
      <c r="URC861" s="396"/>
      <c r="URD861" s="396"/>
      <c r="URE861" s="396"/>
      <c r="URF861" s="396"/>
      <c r="URG861" s="396"/>
      <c r="URH861" s="396"/>
      <c r="URI861" s="396"/>
      <c r="URJ861" s="396"/>
      <c r="URK861" s="396"/>
      <c r="URL861" s="396"/>
      <c r="URM861" s="396"/>
      <c r="URN861" s="396"/>
      <c r="URO861" s="396"/>
      <c r="URP861" s="396"/>
      <c r="URQ861" s="396"/>
      <c r="URR861" s="396"/>
      <c r="URS861" s="396"/>
      <c r="URT861" s="396"/>
      <c r="URU861" s="396"/>
      <c r="URV861" s="396"/>
      <c r="URW861" s="396"/>
      <c r="URX861" s="396"/>
      <c r="URY861" s="396"/>
      <c r="URZ861" s="396"/>
      <c r="USA861" s="396"/>
      <c r="USB861" s="396"/>
      <c r="USC861" s="396"/>
      <c r="USD861" s="396"/>
      <c r="USE861" s="396"/>
      <c r="USF861" s="396"/>
      <c r="USG861" s="396"/>
      <c r="USH861" s="396"/>
      <c r="USI861" s="396"/>
      <c r="USJ861" s="396"/>
      <c r="USK861" s="396"/>
      <c r="USL861" s="396"/>
      <c r="USM861" s="396"/>
      <c r="USN861" s="396"/>
      <c r="USO861" s="396"/>
      <c r="USP861" s="396"/>
      <c r="USQ861" s="396"/>
      <c r="USR861" s="396"/>
      <c r="USS861" s="396"/>
      <c r="UST861" s="396"/>
      <c r="USU861" s="396"/>
      <c r="USV861" s="396"/>
      <c r="USW861" s="396"/>
      <c r="USX861" s="396"/>
      <c r="USY861" s="396"/>
      <c r="USZ861" s="396"/>
      <c r="UTA861" s="396"/>
      <c r="UTB861" s="396"/>
      <c r="UTC861" s="396"/>
      <c r="UTD861" s="396"/>
      <c r="UTE861" s="396"/>
      <c r="UTF861" s="396"/>
      <c r="UTG861" s="396"/>
      <c r="UTH861" s="396"/>
      <c r="UTI861" s="396"/>
      <c r="UTJ861" s="396"/>
      <c r="UTK861" s="396"/>
      <c r="UTL861" s="396"/>
      <c r="UTM861" s="396"/>
      <c r="UTN861" s="396"/>
      <c r="UTO861" s="396"/>
      <c r="UTP861" s="396"/>
      <c r="UTQ861" s="396"/>
      <c r="UTR861" s="396"/>
      <c r="UTS861" s="396"/>
      <c r="UTT861" s="396"/>
      <c r="UTU861" s="396"/>
      <c r="UTV861" s="396"/>
      <c r="UTW861" s="396"/>
      <c r="UTX861" s="396"/>
      <c r="UTY861" s="396"/>
      <c r="UTZ861" s="396"/>
      <c r="UUA861" s="396"/>
      <c r="UUB861" s="396"/>
      <c r="UUC861" s="396"/>
      <c r="UUD861" s="396"/>
      <c r="UUE861" s="396"/>
      <c r="UUF861" s="396"/>
      <c r="UUG861" s="396"/>
      <c r="UUH861" s="396"/>
      <c r="UUI861" s="396"/>
      <c r="UUJ861" s="396"/>
      <c r="UUK861" s="396"/>
      <c r="UUL861" s="396"/>
      <c r="UUM861" s="396"/>
      <c r="UUN861" s="396"/>
      <c r="UUO861" s="396"/>
      <c r="UUP861" s="396"/>
      <c r="UUQ861" s="396"/>
      <c r="UUR861" s="396"/>
      <c r="UUS861" s="396"/>
      <c r="UUT861" s="396"/>
      <c r="UUU861" s="396"/>
      <c r="UUV861" s="396"/>
      <c r="UUW861" s="396"/>
      <c r="UUX861" s="396"/>
      <c r="UUY861" s="396"/>
      <c r="UUZ861" s="396"/>
      <c r="UVA861" s="396"/>
      <c r="UVB861" s="396"/>
      <c r="UVC861" s="396"/>
      <c r="UVD861" s="396"/>
      <c r="UVE861" s="396"/>
      <c r="UVF861" s="396"/>
      <c r="UVG861" s="396"/>
      <c r="UVH861" s="396"/>
      <c r="UVI861" s="396"/>
      <c r="UVJ861" s="396"/>
      <c r="UVK861" s="396"/>
      <c r="UVL861" s="396"/>
      <c r="UVM861" s="396"/>
      <c r="UVN861" s="396"/>
      <c r="UVO861" s="396"/>
      <c r="UVP861" s="396"/>
      <c r="UVQ861" s="396"/>
      <c r="UVR861" s="396"/>
      <c r="UVS861" s="396"/>
      <c r="UVT861" s="396"/>
      <c r="UVU861" s="396"/>
      <c r="UVV861" s="396"/>
      <c r="UVW861" s="396"/>
      <c r="UVX861" s="396"/>
      <c r="UVY861" s="396"/>
      <c r="UVZ861" s="396"/>
      <c r="UWA861" s="396"/>
      <c r="UWB861" s="396"/>
      <c r="UWC861" s="396"/>
      <c r="UWD861" s="396"/>
      <c r="UWE861" s="396"/>
      <c r="UWF861" s="396"/>
      <c r="UWG861" s="396"/>
      <c r="UWH861" s="396"/>
      <c r="UWI861" s="396"/>
      <c r="UWJ861" s="396"/>
      <c r="UWK861" s="396"/>
      <c r="UWL861" s="396"/>
      <c r="UWM861" s="396"/>
      <c r="UWN861" s="396"/>
      <c r="UWO861" s="396"/>
      <c r="UWP861" s="396"/>
      <c r="UWQ861" s="396"/>
      <c r="UWR861" s="396"/>
      <c r="UWS861" s="396"/>
      <c r="UWT861" s="396"/>
      <c r="UWU861" s="396"/>
      <c r="UWV861" s="396"/>
      <c r="UWW861" s="396"/>
      <c r="UWX861" s="396"/>
      <c r="UWY861" s="396"/>
      <c r="UWZ861" s="396"/>
      <c r="UXA861" s="396"/>
      <c r="UXB861" s="396"/>
      <c r="UXC861" s="396"/>
      <c r="UXD861" s="396"/>
      <c r="UXE861" s="396"/>
      <c r="UXF861" s="396"/>
      <c r="UXG861" s="396"/>
      <c r="UXH861" s="396"/>
      <c r="UXI861" s="396"/>
      <c r="UXJ861" s="396"/>
      <c r="UXK861" s="396"/>
      <c r="UXL861" s="396"/>
      <c r="UXM861" s="396"/>
      <c r="UXN861" s="396"/>
      <c r="UXO861" s="396"/>
      <c r="UXP861" s="396"/>
      <c r="UXQ861" s="396"/>
      <c r="UXR861" s="396"/>
      <c r="UXS861" s="396"/>
      <c r="UXT861" s="396"/>
      <c r="UXU861" s="396"/>
      <c r="UXV861" s="396"/>
      <c r="UXW861" s="396"/>
      <c r="UXX861" s="396"/>
      <c r="UXY861" s="396"/>
      <c r="UXZ861" s="396"/>
      <c r="UYA861" s="396"/>
      <c r="UYB861" s="396"/>
      <c r="UYC861" s="396"/>
      <c r="UYD861" s="396"/>
      <c r="UYE861" s="396"/>
      <c r="UYF861" s="396"/>
      <c r="UYG861" s="396"/>
      <c r="UYH861" s="396"/>
      <c r="UYI861" s="396"/>
      <c r="UYJ861" s="396"/>
      <c r="UYK861" s="396"/>
      <c r="UYL861" s="396"/>
      <c r="UYM861" s="396"/>
      <c r="UYN861" s="396"/>
      <c r="UYO861" s="396"/>
      <c r="UYP861" s="396"/>
      <c r="UYQ861" s="396"/>
      <c r="UYR861" s="396"/>
      <c r="UYS861" s="396"/>
      <c r="UYT861" s="396"/>
      <c r="UYU861" s="396"/>
      <c r="UYV861" s="396"/>
      <c r="UYW861" s="396"/>
      <c r="UYX861" s="396"/>
      <c r="UYY861" s="396"/>
      <c r="UYZ861" s="396"/>
      <c r="UZA861" s="396"/>
      <c r="UZB861" s="396"/>
      <c r="UZC861" s="396"/>
      <c r="UZD861" s="396"/>
      <c r="UZE861" s="396"/>
      <c r="UZF861" s="396"/>
      <c r="UZG861" s="396"/>
      <c r="UZH861" s="396"/>
      <c r="UZI861" s="396"/>
      <c r="UZJ861" s="396"/>
      <c r="UZK861" s="396"/>
      <c r="UZL861" s="396"/>
      <c r="UZM861" s="396"/>
      <c r="UZN861" s="396"/>
      <c r="UZO861" s="396"/>
      <c r="UZP861" s="396"/>
      <c r="UZQ861" s="396"/>
      <c r="UZR861" s="396"/>
      <c r="UZS861" s="396"/>
      <c r="UZT861" s="396"/>
      <c r="UZU861" s="396"/>
      <c r="UZV861" s="396"/>
      <c r="UZW861" s="396"/>
      <c r="UZX861" s="396"/>
      <c r="UZY861" s="396"/>
      <c r="UZZ861" s="396"/>
      <c r="VAA861" s="396"/>
      <c r="VAB861" s="396"/>
      <c r="VAC861" s="396"/>
      <c r="VAD861" s="396"/>
      <c r="VAE861" s="396"/>
      <c r="VAF861" s="396"/>
      <c r="VAG861" s="396"/>
      <c r="VAH861" s="396"/>
      <c r="VAI861" s="396"/>
      <c r="VAJ861" s="396"/>
      <c r="VAK861" s="396"/>
      <c r="VAL861" s="396"/>
      <c r="VAM861" s="396"/>
      <c r="VAN861" s="396"/>
      <c r="VAO861" s="396"/>
      <c r="VAP861" s="396"/>
      <c r="VAQ861" s="396"/>
      <c r="VAR861" s="396"/>
      <c r="VAS861" s="396"/>
      <c r="VAT861" s="396"/>
      <c r="VAU861" s="396"/>
      <c r="VAV861" s="396"/>
      <c r="VAW861" s="396"/>
      <c r="VAX861" s="396"/>
      <c r="VAY861" s="396"/>
      <c r="VAZ861" s="396"/>
      <c r="VBA861" s="396"/>
      <c r="VBB861" s="396"/>
      <c r="VBC861" s="396"/>
      <c r="VBD861" s="396"/>
      <c r="VBE861" s="396"/>
      <c r="VBF861" s="396"/>
      <c r="VBG861" s="396"/>
      <c r="VBH861" s="396"/>
      <c r="VBI861" s="396"/>
      <c r="VBJ861" s="396"/>
      <c r="VBK861" s="396"/>
      <c r="VBL861" s="396"/>
      <c r="VBM861" s="396"/>
      <c r="VBN861" s="396"/>
      <c r="VBO861" s="396"/>
      <c r="VBP861" s="396"/>
      <c r="VBQ861" s="396"/>
      <c r="VBR861" s="396"/>
      <c r="VBS861" s="396"/>
      <c r="VBT861" s="396"/>
      <c r="VBU861" s="396"/>
      <c r="VBV861" s="396"/>
      <c r="VBW861" s="396"/>
      <c r="VBX861" s="396"/>
      <c r="VBY861" s="396"/>
      <c r="VBZ861" s="396"/>
      <c r="VCA861" s="396"/>
      <c r="VCB861" s="396"/>
      <c r="VCC861" s="396"/>
      <c r="VCD861" s="396"/>
      <c r="VCE861" s="396"/>
      <c r="VCF861" s="396"/>
      <c r="VCG861" s="396"/>
      <c r="VCH861" s="396"/>
      <c r="VCI861" s="396"/>
      <c r="VCJ861" s="396"/>
      <c r="VCK861" s="396"/>
      <c r="VCL861" s="396"/>
      <c r="VCM861" s="396"/>
      <c r="VCN861" s="396"/>
      <c r="VCO861" s="396"/>
      <c r="VCP861" s="396"/>
      <c r="VCQ861" s="396"/>
      <c r="VCR861" s="396"/>
      <c r="VCS861" s="396"/>
      <c r="VCT861" s="396"/>
      <c r="VCU861" s="396"/>
      <c r="VCV861" s="396"/>
      <c r="VCW861" s="396"/>
      <c r="VCX861" s="396"/>
      <c r="VCY861" s="396"/>
      <c r="VCZ861" s="396"/>
      <c r="VDA861" s="396"/>
      <c r="VDB861" s="396"/>
      <c r="VDC861" s="396"/>
      <c r="VDD861" s="396"/>
      <c r="VDE861" s="396"/>
      <c r="VDF861" s="396"/>
      <c r="VDG861" s="396"/>
      <c r="VDH861" s="396"/>
      <c r="VDI861" s="396"/>
      <c r="VDJ861" s="396"/>
      <c r="VDK861" s="396"/>
      <c r="VDL861" s="396"/>
      <c r="VDM861" s="396"/>
      <c r="VDN861" s="396"/>
      <c r="VDO861" s="396"/>
      <c r="VDP861" s="396"/>
      <c r="VDQ861" s="396"/>
      <c r="VDR861" s="396"/>
      <c r="VDS861" s="396"/>
      <c r="VDT861" s="396"/>
      <c r="VDU861" s="396"/>
      <c r="VDV861" s="396"/>
      <c r="VDW861" s="396"/>
      <c r="VDX861" s="396"/>
      <c r="VDY861" s="396"/>
      <c r="VDZ861" s="396"/>
      <c r="VEA861" s="396"/>
      <c r="VEB861" s="396"/>
      <c r="VEC861" s="396"/>
      <c r="VED861" s="396"/>
      <c r="VEE861" s="396"/>
      <c r="VEF861" s="396"/>
      <c r="VEG861" s="396"/>
      <c r="VEH861" s="396"/>
      <c r="VEI861" s="396"/>
      <c r="VEJ861" s="396"/>
      <c r="VEK861" s="396"/>
      <c r="VEL861" s="396"/>
      <c r="VEM861" s="396"/>
      <c r="VEN861" s="396"/>
      <c r="VEO861" s="396"/>
      <c r="VEP861" s="396"/>
      <c r="VEQ861" s="396"/>
      <c r="VER861" s="396"/>
      <c r="VES861" s="396"/>
      <c r="VET861" s="396"/>
      <c r="VEU861" s="396"/>
      <c r="VEV861" s="396"/>
      <c r="VEW861" s="396"/>
      <c r="VEX861" s="396"/>
      <c r="VEY861" s="396"/>
      <c r="VEZ861" s="396"/>
      <c r="VFA861" s="396"/>
      <c r="VFB861" s="396"/>
      <c r="VFC861" s="396"/>
      <c r="VFD861" s="396"/>
      <c r="VFE861" s="396"/>
      <c r="VFF861" s="396"/>
      <c r="VFG861" s="396"/>
      <c r="VFH861" s="396"/>
      <c r="VFI861" s="396"/>
      <c r="VFJ861" s="396"/>
      <c r="VFK861" s="396"/>
      <c r="VFL861" s="396"/>
      <c r="VFM861" s="396"/>
      <c r="VFN861" s="396"/>
      <c r="VFO861" s="396"/>
      <c r="VFP861" s="396"/>
      <c r="VFQ861" s="396"/>
      <c r="VFR861" s="396"/>
      <c r="VFS861" s="396"/>
      <c r="VFT861" s="396"/>
      <c r="VFU861" s="396"/>
      <c r="VFV861" s="396"/>
      <c r="VFW861" s="396"/>
      <c r="VFX861" s="396"/>
      <c r="VFY861" s="396"/>
      <c r="VFZ861" s="396"/>
      <c r="VGA861" s="396"/>
      <c r="VGB861" s="396"/>
      <c r="VGC861" s="396"/>
      <c r="VGD861" s="396"/>
      <c r="VGE861" s="396"/>
      <c r="VGF861" s="396"/>
      <c r="VGG861" s="396"/>
      <c r="VGH861" s="396"/>
      <c r="VGI861" s="396"/>
      <c r="VGJ861" s="396"/>
      <c r="VGK861" s="396"/>
      <c r="VGL861" s="396"/>
      <c r="VGM861" s="396"/>
      <c r="VGN861" s="396"/>
      <c r="VGO861" s="396"/>
      <c r="VGP861" s="396"/>
      <c r="VGQ861" s="396"/>
      <c r="VGR861" s="396"/>
      <c r="VGS861" s="396"/>
      <c r="VGT861" s="396"/>
      <c r="VGU861" s="396"/>
      <c r="VGV861" s="396"/>
      <c r="VGW861" s="396"/>
      <c r="VGX861" s="396"/>
      <c r="VGY861" s="396"/>
      <c r="VGZ861" s="396"/>
      <c r="VHA861" s="396"/>
      <c r="VHB861" s="396"/>
      <c r="VHC861" s="396"/>
      <c r="VHD861" s="396"/>
      <c r="VHE861" s="396"/>
      <c r="VHF861" s="396"/>
      <c r="VHG861" s="396"/>
      <c r="VHH861" s="396"/>
      <c r="VHI861" s="396"/>
      <c r="VHJ861" s="396"/>
      <c r="VHK861" s="396"/>
      <c r="VHL861" s="396"/>
      <c r="VHM861" s="396"/>
      <c r="VHN861" s="396"/>
      <c r="VHO861" s="396"/>
      <c r="VHP861" s="396"/>
      <c r="VHQ861" s="396"/>
      <c r="VHR861" s="396"/>
      <c r="VHS861" s="396"/>
      <c r="VHT861" s="396"/>
      <c r="VHU861" s="396"/>
      <c r="VHV861" s="396"/>
      <c r="VHW861" s="396"/>
      <c r="VHX861" s="396"/>
      <c r="VHY861" s="396"/>
      <c r="VHZ861" s="396"/>
      <c r="VIA861" s="396"/>
      <c r="VIB861" s="396"/>
      <c r="VIC861" s="396"/>
      <c r="VID861" s="396"/>
      <c r="VIE861" s="396"/>
      <c r="VIF861" s="396"/>
      <c r="VIG861" s="396"/>
      <c r="VIH861" s="396"/>
      <c r="VII861" s="396"/>
      <c r="VIJ861" s="396"/>
      <c r="VIK861" s="396"/>
      <c r="VIL861" s="396"/>
      <c r="VIM861" s="396"/>
      <c r="VIN861" s="396"/>
      <c r="VIO861" s="396"/>
      <c r="VIP861" s="396"/>
      <c r="VIQ861" s="396"/>
      <c r="VIR861" s="396"/>
      <c r="VIS861" s="396"/>
      <c r="VIT861" s="396"/>
      <c r="VIU861" s="396"/>
      <c r="VIV861" s="396"/>
      <c r="VIW861" s="396"/>
      <c r="VIX861" s="396"/>
      <c r="VIY861" s="396"/>
      <c r="VIZ861" s="396"/>
      <c r="VJA861" s="396"/>
      <c r="VJB861" s="396"/>
      <c r="VJC861" s="396"/>
      <c r="VJD861" s="396"/>
      <c r="VJE861" s="396"/>
      <c r="VJF861" s="396"/>
      <c r="VJG861" s="396"/>
      <c r="VJH861" s="396"/>
      <c r="VJI861" s="396"/>
      <c r="VJJ861" s="396"/>
      <c r="VJK861" s="396"/>
      <c r="VJL861" s="396"/>
      <c r="VJM861" s="396"/>
      <c r="VJN861" s="396"/>
      <c r="VJO861" s="396"/>
      <c r="VJP861" s="396"/>
      <c r="VJQ861" s="396"/>
      <c r="VJR861" s="396"/>
      <c r="VJS861" s="396"/>
      <c r="VJT861" s="396"/>
      <c r="VJU861" s="396"/>
      <c r="VJV861" s="396"/>
      <c r="VJW861" s="396"/>
      <c r="VJX861" s="396"/>
      <c r="VJY861" s="396"/>
      <c r="VJZ861" s="396"/>
      <c r="VKA861" s="396"/>
      <c r="VKB861" s="396"/>
      <c r="VKC861" s="396"/>
      <c r="VKD861" s="396"/>
      <c r="VKE861" s="396"/>
      <c r="VKF861" s="396"/>
      <c r="VKG861" s="396"/>
      <c r="VKH861" s="396"/>
      <c r="VKI861" s="396"/>
      <c r="VKJ861" s="396"/>
      <c r="VKK861" s="396"/>
      <c r="VKL861" s="396"/>
      <c r="VKM861" s="396"/>
      <c r="VKN861" s="396"/>
      <c r="VKO861" s="396"/>
      <c r="VKP861" s="396"/>
      <c r="VKQ861" s="396"/>
      <c r="VKR861" s="396"/>
      <c r="VKS861" s="396"/>
      <c r="VKT861" s="396"/>
      <c r="VKU861" s="396"/>
      <c r="VKV861" s="396"/>
      <c r="VKW861" s="396"/>
      <c r="VKX861" s="396"/>
      <c r="VKY861" s="396"/>
      <c r="VKZ861" s="396"/>
      <c r="VLA861" s="396"/>
      <c r="VLB861" s="396"/>
      <c r="VLC861" s="396"/>
      <c r="VLD861" s="396"/>
      <c r="VLE861" s="396"/>
      <c r="VLF861" s="396"/>
      <c r="VLG861" s="396"/>
      <c r="VLH861" s="396"/>
      <c r="VLI861" s="396"/>
      <c r="VLJ861" s="396"/>
      <c r="VLK861" s="396"/>
      <c r="VLL861" s="396"/>
      <c r="VLM861" s="396"/>
      <c r="VLN861" s="396"/>
      <c r="VLO861" s="396"/>
      <c r="VLP861" s="396"/>
      <c r="VLQ861" s="396"/>
      <c r="VLR861" s="396"/>
      <c r="VLS861" s="396"/>
      <c r="VLT861" s="396"/>
      <c r="VLU861" s="396"/>
      <c r="VLV861" s="396"/>
      <c r="VLW861" s="396"/>
      <c r="VLX861" s="396"/>
      <c r="VLY861" s="396"/>
      <c r="VLZ861" s="396"/>
      <c r="VMA861" s="396"/>
      <c r="VMB861" s="396"/>
      <c r="VMC861" s="396"/>
      <c r="VMD861" s="396"/>
      <c r="VME861" s="396"/>
      <c r="VMF861" s="396"/>
      <c r="VMG861" s="396"/>
      <c r="VMH861" s="396"/>
      <c r="VMI861" s="396"/>
      <c r="VMJ861" s="396"/>
      <c r="VMK861" s="396"/>
      <c r="VML861" s="396"/>
      <c r="VMM861" s="396"/>
      <c r="VMN861" s="396"/>
      <c r="VMO861" s="396"/>
      <c r="VMP861" s="396"/>
      <c r="VMQ861" s="396"/>
      <c r="VMR861" s="396"/>
      <c r="VMS861" s="396"/>
      <c r="VMT861" s="396"/>
      <c r="VMU861" s="396"/>
      <c r="VMV861" s="396"/>
      <c r="VMW861" s="396"/>
      <c r="VMX861" s="396"/>
      <c r="VMY861" s="396"/>
      <c r="VMZ861" s="396"/>
      <c r="VNA861" s="396"/>
      <c r="VNB861" s="396"/>
      <c r="VNC861" s="396"/>
      <c r="VND861" s="396"/>
      <c r="VNE861" s="396"/>
      <c r="VNF861" s="396"/>
      <c r="VNG861" s="396"/>
      <c r="VNH861" s="396"/>
      <c r="VNI861" s="396"/>
      <c r="VNJ861" s="396"/>
      <c r="VNK861" s="396"/>
      <c r="VNL861" s="396"/>
      <c r="VNM861" s="396"/>
      <c r="VNN861" s="396"/>
      <c r="VNO861" s="396"/>
      <c r="VNP861" s="396"/>
      <c r="VNQ861" s="396"/>
      <c r="VNR861" s="396"/>
      <c r="VNS861" s="396"/>
      <c r="VNT861" s="396"/>
      <c r="VNU861" s="396"/>
      <c r="VNV861" s="396"/>
      <c r="VNW861" s="396"/>
      <c r="VNX861" s="396"/>
      <c r="VNY861" s="396"/>
      <c r="VNZ861" s="396"/>
      <c r="VOA861" s="396"/>
      <c r="VOB861" s="396"/>
      <c r="VOC861" s="396"/>
      <c r="VOD861" s="396"/>
      <c r="VOE861" s="396"/>
      <c r="VOF861" s="396"/>
      <c r="VOG861" s="396"/>
      <c r="VOH861" s="396"/>
      <c r="VOI861" s="396"/>
      <c r="VOJ861" s="396"/>
      <c r="VOK861" s="396"/>
      <c r="VOL861" s="396"/>
      <c r="VOM861" s="396"/>
      <c r="VON861" s="396"/>
      <c r="VOO861" s="396"/>
      <c r="VOP861" s="396"/>
      <c r="VOQ861" s="396"/>
      <c r="VOR861" s="396"/>
      <c r="VOS861" s="396"/>
      <c r="VOT861" s="396"/>
      <c r="VOU861" s="396"/>
      <c r="VOV861" s="396"/>
      <c r="VOW861" s="396"/>
      <c r="VOX861" s="396"/>
      <c r="VOY861" s="396"/>
      <c r="VOZ861" s="396"/>
      <c r="VPA861" s="396"/>
      <c r="VPB861" s="396"/>
      <c r="VPC861" s="396"/>
      <c r="VPD861" s="396"/>
      <c r="VPE861" s="396"/>
      <c r="VPF861" s="396"/>
      <c r="VPG861" s="396"/>
      <c r="VPH861" s="396"/>
      <c r="VPI861" s="396"/>
      <c r="VPJ861" s="396"/>
      <c r="VPK861" s="396"/>
      <c r="VPL861" s="396"/>
      <c r="VPM861" s="396"/>
      <c r="VPN861" s="396"/>
      <c r="VPO861" s="396"/>
      <c r="VPP861" s="396"/>
      <c r="VPQ861" s="396"/>
      <c r="VPR861" s="396"/>
      <c r="VPS861" s="396"/>
      <c r="VPT861" s="396"/>
      <c r="VPU861" s="396"/>
      <c r="VPV861" s="396"/>
      <c r="VPW861" s="396"/>
      <c r="VPX861" s="396"/>
      <c r="VPY861" s="396"/>
      <c r="VPZ861" s="396"/>
      <c r="VQA861" s="396"/>
      <c r="VQB861" s="396"/>
      <c r="VQC861" s="396"/>
      <c r="VQD861" s="396"/>
      <c r="VQE861" s="396"/>
      <c r="VQF861" s="396"/>
      <c r="VQG861" s="396"/>
      <c r="VQH861" s="396"/>
      <c r="VQI861" s="396"/>
      <c r="VQJ861" s="396"/>
      <c r="VQK861" s="396"/>
      <c r="VQL861" s="396"/>
      <c r="VQM861" s="396"/>
      <c r="VQN861" s="396"/>
      <c r="VQO861" s="396"/>
      <c r="VQP861" s="396"/>
      <c r="VQQ861" s="396"/>
      <c r="VQR861" s="396"/>
      <c r="VQS861" s="396"/>
      <c r="VQT861" s="396"/>
      <c r="VQU861" s="396"/>
      <c r="VQV861" s="396"/>
      <c r="VQW861" s="396"/>
      <c r="VQX861" s="396"/>
      <c r="VQY861" s="396"/>
      <c r="VQZ861" s="396"/>
      <c r="VRA861" s="396"/>
      <c r="VRB861" s="396"/>
      <c r="VRC861" s="396"/>
      <c r="VRD861" s="396"/>
      <c r="VRE861" s="396"/>
      <c r="VRF861" s="396"/>
      <c r="VRG861" s="396"/>
      <c r="VRH861" s="396"/>
      <c r="VRI861" s="396"/>
      <c r="VRJ861" s="396"/>
      <c r="VRK861" s="396"/>
      <c r="VRL861" s="396"/>
      <c r="VRM861" s="396"/>
      <c r="VRN861" s="396"/>
      <c r="VRO861" s="396"/>
      <c r="VRP861" s="396"/>
      <c r="VRQ861" s="396"/>
      <c r="VRR861" s="396"/>
      <c r="VRS861" s="396"/>
      <c r="VRT861" s="396"/>
      <c r="VRU861" s="396"/>
      <c r="VRV861" s="396"/>
      <c r="VRW861" s="396"/>
      <c r="VRX861" s="396"/>
      <c r="VRY861" s="396"/>
      <c r="VRZ861" s="396"/>
      <c r="VSA861" s="396"/>
      <c r="VSB861" s="396"/>
      <c r="VSC861" s="396"/>
      <c r="VSD861" s="396"/>
      <c r="VSE861" s="396"/>
      <c r="VSF861" s="396"/>
      <c r="VSG861" s="396"/>
      <c r="VSH861" s="396"/>
      <c r="VSI861" s="396"/>
      <c r="VSJ861" s="396"/>
      <c r="VSK861" s="396"/>
      <c r="VSL861" s="396"/>
      <c r="VSM861" s="396"/>
      <c r="VSN861" s="396"/>
      <c r="VSO861" s="396"/>
      <c r="VSP861" s="396"/>
      <c r="VSQ861" s="396"/>
      <c r="VSR861" s="396"/>
      <c r="VSS861" s="396"/>
      <c r="VST861" s="396"/>
      <c r="VSU861" s="396"/>
      <c r="VSV861" s="396"/>
      <c r="VSW861" s="396"/>
      <c r="VSX861" s="396"/>
      <c r="VSY861" s="396"/>
      <c r="VSZ861" s="396"/>
      <c r="VTA861" s="396"/>
      <c r="VTB861" s="396"/>
      <c r="VTC861" s="396"/>
      <c r="VTD861" s="396"/>
      <c r="VTE861" s="396"/>
      <c r="VTF861" s="396"/>
      <c r="VTG861" s="396"/>
      <c r="VTH861" s="396"/>
      <c r="VTI861" s="396"/>
      <c r="VTJ861" s="396"/>
      <c r="VTK861" s="396"/>
      <c r="VTL861" s="396"/>
      <c r="VTM861" s="396"/>
      <c r="VTN861" s="396"/>
      <c r="VTO861" s="396"/>
      <c r="VTP861" s="396"/>
      <c r="VTQ861" s="396"/>
      <c r="VTR861" s="396"/>
      <c r="VTS861" s="396"/>
      <c r="VTT861" s="396"/>
      <c r="VTU861" s="396"/>
      <c r="VTV861" s="396"/>
      <c r="VTW861" s="396"/>
      <c r="VTX861" s="396"/>
      <c r="VTY861" s="396"/>
      <c r="VTZ861" s="396"/>
      <c r="VUA861" s="396"/>
      <c r="VUB861" s="396"/>
      <c r="VUC861" s="396"/>
      <c r="VUD861" s="396"/>
      <c r="VUE861" s="396"/>
      <c r="VUF861" s="396"/>
      <c r="VUG861" s="396"/>
      <c r="VUH861" s="396"/>
      <c r="VUI861" s="396"/>
      <c r="VUJ861" s="396"/>
      <c r="VUK861" s="396"/>
      <c r="VUL861" s="396"/>
      <c r="VUM861" s="396"/>
      <c r="VUN861" s="396"/>
      <c r="VUO861" s="396"/>
      <c r="VUP861" s="396"/>
      <c r="VUQ861" s="396"/>
      <c r="VUR861" s="396"/>
      <c r="VUS861" s="396"/>
      <c r="VUT861" s="396"/>
      <c r="VUU861" s="396"/>
      <c r="VUV861" s="396"/>
      <c r="VUW861" s="396"/>
      <c r="VUX861" s="396"/>
      <c r="VUY861" s="396"/>
      <c r="VUZ861" s="396"/>
      <c r="VVA861" s="396"/>
      <c r="VVB861" s="396"/>
      <c r="VVC861" s="396"/>
      <c r="VVD861" s="396"/>
      <c r="VVE861" s="396"/>
      <c r="VVF861" s="396"/>
      <c r="VVG861" s="396"/>
      <c r="VVH861" s="396"/>
      <c r="VVI861" s="396"/>
      <c r="VVJ861" s="396"/>
      <c r="VVK861" s="396"/>
      <c r="VVL861" s="396"/>
      <c r="VVM861" s="396"/>
      <c r="VVN861" s="396"/>
      <c r="VVO861" s="396"/>
      <c r="VVP861" s="396"/>
      <c r="VVQ861" s="396"/>
      <c r="VVR861" s="396"/>
      <c r="VVS861" s="396"/>
      <c r="VVT861" s="396"/>
      <c r="VVU861" s="396"/>
      <c r="VVV861" s="396"/>
      <c r="VVW861" s="396"/>
      <c r="VVX861" s="396"/>
      <c r="VVY861" s="396"/>
      <c r="VVZ861" s="396"/>
      <c r="VWA861" s="396"/>
      <c r="VWB861" s="396"/>
      <c r="VWC861" s="396"/>
      <c r="VWD861" s="396"/>
      <c r="VWE861" s="396"/>
      <c r="VWF861" s="396"/>
      <c r="VWG861" s="396"/>
      <c r="VWH861" s="396"/>
      <c r="VWI861" s="396"/>
      <c r="VWJ861" s="396"/>
      <c r="VWK861" s="396"/>
      <c r="VWL861" s="396"/>
      <c r="VWM861" s="396"/>
      <c r="VWN861" s="396"/>
      <c r="VWO861" s="396"/>
      <c r="VWP861" s="396"/>
      <c r="VWQ861" s="396"/>
      <c r="VWR861" s="396"/>
      <c r="VWS861" s="396"/>
      <c r="VWT861" s="396"/>
      <c r="VWU861" s="396"/>
      <c r="VWV861" s="396"/>
      <c r="VWW861" s="396"/>
      <c r="VWX861" s="396"/>
      <c r="VWY861" s="396"/>
      <c r="VWZ861" s="396"/>
      <c r="VXA861" s="396"/>
      <c r="VXB861" s="396"/>
      <c r="VXC861" s="396"/>
      <c r="VXD861" s="396"/>
      <c r="VXE861" s="396"/>
      <c r="VXF861" s="396"/>
      <c r="VXG861" s="396"/>
      <c r="VXH861" s="396"/>
      <c r="VXI861" s="396"/>
      <c r="VXJ861" s="396"/>
      <c r="VXK861" s="396"/>
      <c r="VXL861" s="396"/>
      <c r="VXM861" s="396"/>
      <c r="VXN861" s="396"/>
      <c r="VXO861" s="396"/>
      <c r="VXP861" s="396"/>
      <c r="VXQ861" s="396"/>
      <c r="VXR861" s="396"/>
      <c r="VXS861" s="396"/>
      <c r="VXT861" s="396"/>
      <c r="VXU861" s="396"/>
      <c r="VXV861" s="396"/>
      <c r="VXW861" s="396"/>
      <c r="VXX861" s="396"/>
      <c r="VXY861" s="396"/>
      <c r="VXZ861" s="396"/>
      <c r="VYA861" s="396"/>
      <c r="VYB861" s="396"/>
      <c r="VYC861" s="396"/>
      <c r="VYD861" s="396"/>
      <c r="VYE861" s="396"/>
      <c r="VYF861" s="396"/>
      <c r="VYG861" s="396"/>
      <c r="VYH861" s="396"/>
      <c r="VYI861" s="396"/>
      <c r="VYJ861" s="396"/>
      <c r="VYK861" s="396"/>
      <c r="VYL861" s="396"/>
      <c r="VYM861" s="396"/>
      <c r="VYN861" s="396"/>
      <c r="VYO861" s="396"/>
      <c r="VYP861" s="396"/>
      <c r="VYQ861" s="396"/>
      <c r="VYR861" s="396"/>
      <c r="VYS861" s="396"/>
      <c r="VYT861" s="396"/>
      <c r="VYU861" s="396"/>
      <c r="VYV861" s="396"/>
      <c r="VYW861" s="396"/>
      <c r="VYX861" s="396"/>
      <c r="VYY861" s="396"/>
      <c r="VYZ861" s="396"/>
      <c r="VZA861" s="396"/>
      <c r="VZB861" s="396"/>
      <c r="VZC861" s="396"/>
      <c r="VZD861" s="396"/>
      <c r="VZE861" s="396"/>
      <c r="VZF861" s="396"/>
      <c r="VZG861" s="396"/>
      <c r="VZH861" s="396"/>
      <c r="VZI861" s="396"/>
      <c r="VZJ861" s="396"/>
      <c r="VZK861" s="396"/>
      <c r="VZL861" s="396"/>
      <c r="VZM861" s="396"/>
      <c r="VZN861" s="396"/>
      <c r="VZO861" s="396"/>
      <c r="VZP861" s="396"/>
      <c r="VZQ861" s="396"/>
      <c r="VZR861" s="396"/>
      <c r="VZS861" s="396"/>
      <c r="VZT861" s="396"/>
      <c r="VZU861" s="396"/>
      <c r="VZV861" s="396"/>
      <c r="VZW861" s="396"/>
      <c r="VZX861" s="396"/>
      <c r="VZY861" s="396"/>
      <c r="VZZ861" s="396"/>
      <c r="WAA861" s="396"/>
      <c r="WAB861" s="396"/>
      <c r="WAC861" s="396"/>
      <c r="WAD861" s="396"/>
      <c r="WAE861" s="396"/>
      <c r="WAF861" s="396"/>
      <c r="WAG861" s="396"/>
      <c r="WAH861" s="396"/>
      <c r="WAI861" s="396"/>
      <c r="WAJ861" s="396"/>
      <c r="WAK861" s="396"/>
      <c r="WAL861" s="396"/>
      <c r="WAM861" s="396"/>
      <c r="WAN861" s="396"/>
      <c r="WAO861" s="396"/>
      <c r="WAP861" s="396"/>
      <c r="WAQ861" s="396"/>
      <c r="WAR861" s="396"/>
      <c r="WAS861" s="396"/>
      <c r="WAT861" s="396"/>
      <c r="WAU861" s="396"/>
      <c r="WAV861" s="396"/>
      <c r="WAW861" s="396"/>
      <c r="WAX861" s="396"/>
      <c r="WAY861" s="396"/>
      <c r="WAZ861" s="396"/>
      <c r="WBA861" s="396"/>
      <c r="WBB861" s="396"/>
      <c r="WBC861" s="396"/>
      <c r="WBD861" s="396"/>
      <c r="WBE861" s="396"/>
      <c r="WBF861" s="396"/>
      <c r="WBG861" s="396"/>
      <c r="WBH861" s="396"/>
      <c r="WBI861" s="396"/>
      <c r="WBJ861" s="396"/>
      <c r="WBK861" s="396"/>
      <c r="WBL861" s="396"/>
      <c r="WBM861" s="396"/>
      <c r="WBN861" s="396"/>
      <c r="WBO861" s="396"/>
      <c r="WBP861" s="396"/>
      <c r="WBQ861" s="396"/>
      <c r="WBR861" s="396"/>
      <c r="WBS861" s="396"/>
      <c r="WBT861" s="396"/>
      <c r="WBU861" s="396"/>
      <c r="WBV861" s="396"/>
      <c r="WBW861" s="396"/>
      <c r="WBX861" s="396"/>
      <c r="WBY861" s="396"/>
      <c r="WBZ861" s="396"/>
      <c r="WCA861" s="396"/>
      <c r="WCB861" s="396"/>
      <c r="WCC861" s="396"/>
      <c r="WCD861" s="396"/>
      <c r="WCE861" s="396"/>
      <c r="WCF861" s="396"/>
      <c r="WCG861" s="396"/>
      <c r="WCH861" s="396"/>
      <c r="WCI861" s="396"/>
      <c r="WCJ861" s="396"/>
      <c r="WCK861" s="396"/>
      <c r="WCL861" s="396"/>
      <c r="WCM861" s="396"/>
      <c r="WCN861" s="396"/>
      <c r="WCO861" s="396"/>
      <c r="WCP861" s="396"/>
      <c r="WCQ861" s="396"/>
      <c r="WCR861" s="396"/>
      <c r="WCS861" s="396"/>
      <c r="WCT861" s="396"/>
      <c r="WCU861" s="396"/>
      <c r="WCV861" s="396"/>
      <c r="WCW861" s="396"/>
      <c r="WCX861" s="396"/>
      <c r="WCY861" s="396"/>
      <c r="WCZ861" s="396"/>
      <c r="WDA861" s="396"/>
      <c r="WDB861" s="396"/>
      <c r="WDC861" s="396"/>
      <c r="WDD861" s="396"/>
      <c r="WDE861" s="396"/>
      <c r="WDF861" s="396"/>
      <c r="WDG861" s="396"/>
      <c r="WDH861" s="396"/>
      <c r="WDI861" s="396"/>
      <c r="WDJ861" s="396"/>
      <c r="WDK861" s="396"/>
      <c r="WDL861" s="396"/>
      <c r="WDM861" s="396"/>
      <c r="WDN861" s="396"/>
      <c r="WDO861" s="396"/>
      <c r="WDP861" s="396"/>
      <c r="WDQ861" s="396"/>
      <c r="WDR861" s="396"/>
      <c r="WDS861" s="396"/>
      <c r="WDT861" s="396"/>
      <c r="WDU861" s="396"/>
      <c r="WDV861" s="396"/>
      <c r="WDW861" s="396"/>
      <c r="WDX861" s="396"/>
      <c r="WDY861" s="396"/>
      <c r="WDZ861" s="396"/>
      <c r="WEA861" s="396"/>
      <c r="WEB861" s="396"/>
      <c r="WEC861" s="396"/>
      <c r="WED861" s="396"/>
      <c r="WEE861" s="396"/>
      <c r="WEF861" s="396"/>
      <c r="WEG861" s="396"/>
      <c r="WEH861" s="396"/>
      <c r="WEI861" s="396"/>
      <c r="WEJ861" s="396"/>
      <c r="WEK861" s="396"/>
      <c r="WEL861" s="396"/>
      <c r="WEM861" s="396"/>
      <c r="WEN861" s="396"/>
      <c r="WEO861" s="396"/>
      <c r="WEP861" s="396"/>
      <c r="WEQ861" s="396"/>
      <c r="WER861" s="396"/>
      <c r="WES861" s="396"/>
      <c r="WET861" s="396"/>
      <c r="WEU861" s="396"/>
      <c r="WEV861" s="396"/>
      <c r="WEW861" s="396"/>
      <c r="WEX861" s="396"/>
      <c r="WEY861" s="396"/>
      <c r="WEZ861" s="396"/>
      <c r="WFA861" s="396"/>
      <c r="WFB861" s="396"/>
      <c r="WFC861" s="396"/>
      <c r="WFD861" s="396"/>
      <c r="WFE861" s="396"/>
      <c r="WFF861" s="396"/>
      <c r="WFG861" s="396"/>
      <c r="WFH861" s="396"/>
      <c r="WFI861" s="396"/>
      <c r="WFJ861" s="396"/>
      <c r="WFK861" s="396"/>
      <c r="WFL861" s="396"/>
      <c r="WFM861" s="396"/>
      <c r="WFN861" s="396"/>
      <c r="WFO861" s="396"/>
      <c r="WFP861" s="396"/>
      <c r="WFQ861" s="396"/>
      <c r="WFR861" s="396"/>
      <c r="WFS861" s="396"/>
      <c r="WFT861" s="396"/>
      <c r="WFU861" s="396"/>
      <c r="WFV861" s="396"/>
      <c r="WFW861" s="396"/>
      <c r="WFX861" s="396"/>
      <c r="WFY861" s="396"/>
      <c r="WFZ861" s="396"/>
      <c r="WGA861" s="396"/>
      <c r="WGB861" s="396"/>
      <c r="WGC861" s="396"/>
      <c r="WGD861" s="396"/>
      <c r="WGE861" s="396"/>
      <c r="WGF861" s="396"/>
      <c r="WGG861" s="396"/>
      <c r="WGH861" s="396"/>
      <c r="WGI861" s="396"/>
      <c r="WGJ861" s="396"/>
      <c r="WGK861" s="396"/>
      <c r="WGL861" s="396"/>
      <c r="WGM861" s="396"/>
      <c r="WGN861" s="396"/>
      <c r="WGO861" s="396"/>
      <c r="WGP861" s="396"/>
      <c r="WGQ861" s="396"/>
      <c r="WGR861" s="396"/>
      <c r="WGS861" s="396"/>
      <c r="WGT861" s="396"/>
      <c r="WGU861" s="396"/>
      <c r="WGV861" s="396"/>
      <c r="WGW861" s="396"/>
      <c r="WGX861" s="396"/>
      <c r="WGY861" s="396"/>
      <c r="WGZ861" s="396"/>
      <c r="WHA861" s="396"/>
      <c r="WHB861" s="396"/>
      <c r="WHC861" s="396"/>
      <c r="WHD861" s="396"/>
      <c r="WHE861" s="396"/>
      <c r="WHF861" s="396"/>
      <c r="WHG861" s="396"/>
      <c r="WHH861" s="396"/>
      <c r="WHI861" s="396"/>
      <c r="WHJ861" s="396"/>
      <c r="WHK861" s="396"/>
      <c r="WHL861" s="396"/>
      <c r="WHM861" s="396"/>
      <c r="WHN861" s="396"/>
      <c r="WHO861" s="396"/>
      <c r="WHP861" s="396"/>
      <c r="WHQ861" s="396"/>
      <c r="WHR861" s="396"/>
      <c r="WHS861" s="396"/>
      <c r="WHT861" s="396"/>
      <c r="WHU861" s="396"/>
      <c r="WHV861" s="396"/>
      <c r="WHW861" s="396"/>
      <c r="WHX861" s="396"/>
      <c r="WHY861" s="396"/>
      <c r="WHZ861" s="396"/>
      <c r="WIA861" s="396"/>
      <c r="WIB861" s="396"/>
      <c r="WIC861" s="396"/>
      <c r="WID861" s="396"/>
      <c r="WIE861" s="396"/>
      <c r="WIF861" s="396"/>
      <c r="WIG861" s="396"/>
      <c r="WIH861" s="396"/>
      <c r="WII861" s="396"/>
      <c r="WIJ861" s="396"/>
      <c r="WIK861" s="396"/>
      <c r="WIL861" s="396"/>
      <c r="WIM861" s="396"/>
      <c r="WIN861" s="396"/>
      <c r="WIO861" s="396"/>
      <c r="WIP861" s="396"/>
      <c r="WIQ861" s="396"/>
      <c r="WIR861" s="396"/>
      <c r="WIS861" s="396"/>
      <c r="WIT861" s="396"/>
      <c r="WIU861" s="396"/>
      <c r="WIV861" s="396"/>
      <c r="WIW861" s="396"/>
      <c r="WIX861" s="396"/>
      <c r="WIY861" s="396"/>
      <c r="WIZ861" s="396"/>
      <c r="WJA861" s="396"/>
      <c r="WJB861" s="396"/>
      <c r="WJC861" s="396"/>
      <c r="WJD861" s="396"/>
      <c r="WJE861" s="396"/>
      <c r="WJF861" s="396"/>
      <c r="WJG861" s="396"/>
      <c r="WJH861" s="396"/>
      <c r="WJI861" s="396"/>
      <c r="WJJ861" s="396"/>
      <c r="WJK861" s="396"/>
      <c r="WJL861" s="396"/>
      <c r="WJM861" s="396"/>
      <c r="WJN861" s="396"/>
      <c r="WJO861" s="396"/>
      <c r="WJP861" s="396"/>
      <c r="WJQ861" s="396"/>
      <c r="WJR861" s="396"/>
      <c r="WJS861" s="396"/>
      <c r="WJT861" s="396"/>
      <c r="WJU861" s="396"/>
      <c r="WJV861" s="396"/>
      <c r="WJW861" s="396"/>
      <c r="WJX861" s="396"/>
      <c r="WJY861" s="396"/>
      <c r="WJZ861" s="396"/>
      <c r="WKA861" s="396"/>
      <c r="WKB861" s="396"/>
      <c r="WKC861" s="396"/>
      <c r="WKD861" s="396"/>
      <c r="WKE861" s="396"/>
      <c r="WKF861" s="396"/>
      <c r="WKG861" s="396"/>
      <c r="WKH861" s="396"/>
      <c r="WKI861" s="396"/>
      <c r="WKJ861" s="396"/>
      <c r="WKK861" s="396"/>
      <c r="WKL861" s="396"/>
      <c r="WKM861" s="396"/>
      <c r="WKN861" s="396"/>
      <c r="WKO861" s="396"/>
      <c r="WKP861" s="396"/>
      <c r="WKQ861" s="396"/>
      <c r="WKR861" s="396"/>
      <c r="WKS861" s="396"/>
      <c r="WKT861" s="396"/>
      <c r="WKU861" s="396"/>
      <c r="WKV861" s="396"/>
      <c r="WKW861" s="396"/>
      <c r="WKX861" s="396"/>
      <c r="WKY861" s="396"/>
      <c r="WKZ861" s="396"/>
      <c r="WLA861" s="396"/>
      <c r="WLB861" s="396"/>
      <c r="WLC861" s="396"/>
      <c r="WLD861" s="396"/>
      <c r="WLE861" s="396"/>
      <c r="WLF861" s="396"/>
      <c r="WLG861" s="396"/>
      <c r="WLH861" s="396"/>
      <c r="WLI861" s="396"/>
      <c r="WLJ861" s="396"/>
      <c r="WLK861" s="396"/>
      <c r="WLL861" s="396"/>
      <c r="WLM861" s="396"/>
      <c r="WLN861" s="396"/>
      <c r="WLO861" s="396"/>
      <c r="WLP861" s="396"/>
      <c r="WLQ861" s="396"/>
      <c r="WLR861" s="396"/>
      <c r="WLS861" s="396"/>
      <c r="WLT861" s="396"/>
      <c r="WLU861" s="396"/>
      <c r="WLV861" s="396"/>
      <c r="WLW861" s="396"/>
      <c r="WLX861" s="396"/>
      <c r="WLY861" s="396"/>
      <c r="WLZ861" s="396"/>
      <c r="WMA861" s="396"/>
      <c r="WMB861" s="396"/>
      <c r="WMC861" s="396"/>
      <c r="WMD861" s="396"/>
      <c r="WME861" s="396"/>
      <c r="WMF861" s="396"/>
      <c r="WMG861" s="396"/>
      <c r="WMH861" s="396"/>
      <c r="WMI861" s="396"/>
      <c r="WMJ861" s="396"/>
      <c r="WMK861" s="396"/>
      <c r="WML861" s="396"/>
      <c r="WMM861" s="396"/>
      <c r="WMN861" s="396"/>
      <c r="WMO861" s="396"/>
      <c r="WMP861" s="396"/>
      <c r="WMQ861" s="396"/>
      <c r="WMR861" s="396"/>
      <c r="WMS861" s="396"/>
      <c r="WMT861" s="396"/>
      <c r="WMU861" s="396"/>
      <c r="WMV861" s="396"/>
      <c r="WMW861" s="396"/>
      <c r="WMX861" s="396"/>
      <c r="WMY861" s="396"/>
      <c r="WMZ861" s="396"/>
      <c r="WNA861" s="396"/>
      <c r="WNB861" s="396"/>
      <c r="WNC861" s="396"/>
      <c r="WND861" s="396"/>
      <c r="WNE861" s="396"/>
      <c r="WNF861" s="396"/>
      <c r="WNG861" s="396"/>
      <c r="WNH861" s="396"/>
      <c r="WNI861" s="396"/>
      <c r="WNJ861" s="396"/>
      <c r="WNK861" s="396"/>
      <c r="WNL861" s="396"/>
      <c r="WNM861" s="396"/>
      <c r="WNN861" s="396"/>
      <c r="WNO861" s="396"/>
      <c r="WNP861" s="396"/>
      <c r="WNQ861" s="396"/>
      <c r="WNR861" s="396"/>
      <c r="WNS861" s="396"/>
      <c r="WNT861" s="396"/>
      <c r="WNU861" s="396"/>
      <c r="WNV861" s="396"/>
      <c r="WNW861" s="396"/>
      <c r="WNX861" s="396"/>
      <c r="WNY861" s="396"/>
      <c r="WNZ861" s="396"/>
      <c r="WOA861" s="396"/>
      <c r="WOB861" s="396"/>
      <c r="WOC861" s="396"/>
      <c r="WOD861" s="396"/>
      <c r="WOE861" s="396"/>
      <c r="WOF861" s="396"/>
      <c r="WOG861" s="396"/>
      <c r="WOH861" s="396"/>
      <c r="WOI861" s="396"/>
      <c r="WOJ861" s="396"/>
      <c r="WOK861" s="396"/>
      <c r="WOL861" s="396"/>
      <c r="WOM861" s="396"/>
      <c r="WON861" s="396"/>
      <c r="WOO861" s="396"/>
      <c r="WOP861" s="396"/>
      <c r="WOQ861" s="396"/>
      <c r="WOR861" s="396"/>
      <c r="WOS861" s="396"/>
      <c r="WOT861" s="396"/>
      <c r="WOU861" s="396"/>
      <c r="WOV861" s="396"/>
      <c r="WOW861" s="396"/>
      <c r="WOX861" s="396"/>
      <c r="WOY861" s="396"/>
      <c r="WOZ861" s="396"/>
      <c r="WPA861" s="396"/>
      <c r="WPB861" s="396"/>
      <c r="WPC861" s="396"/>
      <c r="WPD861" s="396"/>
      <c r="WPE861" s="396"/>
      <c r="WPF861" s="396"/>
      <c r="WPG861" s="396"/>
      <c r="WPH861" s="396"/>
      <c r="WPI861" s="396"/>
      <c r="WPJ861" s="396"/>
      <c r="WPK861" s="396"/>
      <c r="WPL861" s="396"/>
      <c r="WPM861" s="396"/>
      <c r="WPN861" s="396"/>
      <c r="WPO861" s="396"/>
      <c r="WPP861" s="396"/>
      <c r="WPQ861" s="396"/>
      <c r="WPR861" s="396"/>
      <c r="WPS861" s="396"/>
      <c r="WPT861" s="396"/>
      <c r="WPU861" s="396"/>
      <c r="WPV861" s="396"/>
      <c r="WPW861" s="396"/>
      <c r="WPX861" s="396"/>
      <c r="WPY861" s="396"/>
      <c r="WPZ861" s="396"/>
      <c r="WQA861" s="396"/>
      <c r="WQB861" s="396"/>
      <c r="WQC861" s="396"/>
      <c r="WQD861" s="396"/>
      <c r="WQE861" s="396"/>
      <c r="WQF861" s="396"/>
      <c r="WQG861" s="396"/>
      <c r="WQH861" s="396"/>
      <c r="WQI861" s="396"/>
      <c r="WQJ861" s="396"/>
      <c r="WQK861" s="396"/>
      <c r="WQL861" s="396"/>
      <c r="WQM861" s="396"/>
      <c r="WQN861" s="396"/>
      <c r="WQO861" s="396"/>
      <c r="WQP861" s="396"/>
      <c r="WQQ861" s="396"/>
      <c r="WQR861" s="396"/>
      <c r="WQS861" s="396"/>
      <c r="WQT861" s="396"/>
      <c r="WQU861" s="396"/>
      <c r="WQV861" s="396"/>
      <c r="WQW861" s="396"/>
      <c r="WQX861" s="396"/>
      <c r="WQY861" s="396"/>
      <c r="WQZ861" s="396"/>
      <c r="WRA861" s="396"/>
      <c r="WRB861" s="396"/>
      <c r="WRC861" s="396"/>
      <c r="WRD861" s="396"/>
      <c r="WRE861" s="396"/>
      <c r="WRF861" s="396"/>
      <c r="WRG861" s="396"/>
      <c r="WRH861" s="396"/>
      <c r="WRI861" s="396"/>
      <c r="WRJ861" s="396"/>
      <c r="WRK861" s="396"/>
      <c r="WRL861" s="396"/>
      <c r="WRM861" s="396"/>
      <c r="WRN861" s="396"/>
      <c r="WRO861" s="396"/>
      <c r="WRP861" s="396"/>
      <c r="WRQ861" s="396"/>
      <c r="WRR861" s="396"/>
      <c r="WRS861" s="396"/>
      <c r="WRT861" s="396"/>
      <c r="WRU861" s="396"/>
      <c r="WRV861" s="396"/>
      <c r="WRW861" s="396"/>
      <c r="WRX861" s="396"/>
      <c r="WRY861" s="396"/>
      <c r="WRZ861" s="396"/>
      <c r="WSA861" s="396"/>
      <c r="WSB861" s="396"/>
      <c r="WSC861" s="396"/>
      <c r="WSD861" s="396"/>
      <c r="WSE861" s="396"/>
      <c r="WSF861" s="396"/>
      <c r="WSG861" s="396"/>
      <c r="WSH861" s="396"/>
      <c r="WSI861" s="396"/>
      <c r="WSJ861" s="396"/>
      <c r="WSK861" s="396"/>
      <c r="WSL861" s="396"/>
      <c r="WSM861" s="396"/>
      <c r="WSN861" s="396"/>
      <c r="WSO861" s="396"/>
      <c r="WSP861" s="396"/>
      <c r="WSQ861" s="396"/>
      <c r="WSR861" s="396"/>
      <c r="WSS861" s="396"/>
      <c r="WST861" s="396"/>
      <c r="WSU861" s="396"/>
      <c r="WSV861" s="396"/>
      <c r="WSW861" s="396"/>
      <c r="WSX861" s="396"/>
      <c r="WSY861" s="396"/>
      <c r="WSZ861" s="396"/>
      <c r="WTA861" s="396"/>
      <c r="WTB861" s="396"/>
      <c r="WTC861" s="396"/>
      <c r="WTD861" s="396"/>
      <c r="WTE861" s="396"/>
      <c r="WTF861" s="396"/>
      <c r="WTG861" s="396"/>
      <c r="WTH861" s="396"/>
      <c r="WTI861" s="396"/>
      <c r="WTJ861" s="396"/>
      <c r="WTK861" s="396"/>
      <c r="WTL861" s="396"/>
      <c r="WTM861" s="396"/>
      <c r="WTN861" s="396"/>
      <c r="WTO861" s="396"/>
      <c r="WTP861" s="396"/>
      <c r="WTQ861" s="396"/>
      <c r="WTR861" s="396"/>
      <c r="WTS861" s="396"/>
      <c r="WTT861" s="396"/>
      <c r="WTU861" s="396"/>
      <c r="WTV861" s="396"/>
      <c r="WTW861" s="396"/>
      <c r="WTX861" s="396"/>
      <c r="WTY861" s="396"/>
      <c r="WTZ861" s="396"/>
      <c r="WUA861" s="396"/>
      <c r="WUB861" s="396"/>
      <c r="WUC861" s="396"/>
      <c r="WUD861" s="396"/>
      <c r="WUE861" s="396"/>
      <c r="WUF861" s="396"/>
      <c r="WUG861" s="396"/>
      <c r="WUH861" s="396"/>
      <c r="WUI861" s="396"/>
      <c r="WUJ861" s="396"/>
      <c r="WUK861" s="396"/>
      <c r="WUL861" s="396"/>
      <c r="WUM861" s="396"/>
      <c r="WUN861" s="396"/>
      <c r="WUO861" s="396"/>
      <c r="WUP861" s="396"/>
      <c r="WUQ861" s="396"/>
      <c r="WUR861" s="396"/>
      <c r="WUS861" s="396"/>
      <c r="WUT861" s="396"/>
      <c r="WUU861" s="396"/>
      <c r="WUV861" s="396"/>
      <c r="WUW861" s="396"/>
      <c r="WUX861" s="396"/>
      <c r="WUY861" s="396"/>
      <c r="WUZ861" s="396"/>
      <c r="WVA861" s="396"/>
      <c r="WVB861" s="396"/>
      <c r="WVC861" s="396"/>
      <c r="WVD861" s="396"/>
      <c r="WVE861" s="396"/>
      <c r="WVF861" s="396"/>
      <c r="WVG861" s="396"/>
      <c r="WVH861" s="396"/>
      <c r="WVI861" s="396"/>
      <c r="WVJ861" s="396"/>
      <c r="WVK861" s="396"/>
      <c r="WVL861" s="396"/>
      <c r="WVM861" s="396"/>
      <c r="WVN861" s="396"/>
      <c r="WVO861" s="396"/>
      <c r="WVP861" s="396"/>
      <c r="WVQ861" s="396"/>
      <c r="WVR861" s="396"/>
      <c r="WVS861" s="396"/>
      <c r="WVT861" s="396"/>
      <c r="WVU861" s="396"/>
      <c r="WVV861" s="396"/>
      <c r="WVW861" s="396"/>
      <c r="WVX861" s="396"/>
      <c r="WVY861" s="396"/>
      <c r="WVZ861" s="396"/>
      <c r="WWA861" s="396"/>
      <c r="WWB861" s="396"/>
      <c r="WWC861" s="396"/>
      <c r="WWD861" s="396"/>
      <c r="WWE861" s="396"/>
      <c r="WWF861" s="396"/>
      <c r="WWG861" s="396"/>
      <c r="WWH861" s="396"/>
      <c r="WWI861" s="396"/>
      <c r="WWJ861" s="396"/>
      <c r="WWK861" s="396"/>
      <c r="WWL861" s="396"/>
      <c r="WWM861" s="396"/>
      <c r="WWN861" s="396"/>
      <c r="WWO861" s="396"/>
      <c r="WWP861" s="396"/>
      <c r="WWQ861" s="396"/>
      <c r="WWR861" s="396"/>
      <c r="WWS861" s="396"/>
      <c r="WWT861" s="396"/>
      <c r="WWU861" s="396"/>
      <c r="WWV861" s="396"/>
      <c r="WWW861" s="396"/>
      <c r="WWX861" s="396"/>
      <c r="WWY861" s="396"/>
      <c r="WWZ861" s="396"/>
      <c r="WXA861" s="396"/>
      <c r="WXB861" s="396"/>
      <c r="WXC861" s="396"/>
      <c r="WXD861" s="396"/>
      <c r="WXE861" s="396"/>
      <c r="WXF861" s="396"/>
      <c r="WXG861" s="396"/>
      <c r="WXH861" s="396"/>
      <c r="WXI861" s="396"/>
      <c r="WXJ861" s="396"/>
      <c r="WXK861" s="396"/>
      <c r="WXL861" s="396"/>
      <c r="WXM861" s="396"/>
      <c r="WXN861" s="396"/>
      <c r="WXO861" s="396"/>
      <c r="WXP861" s="396"/>
      <c r="WXQ861" s="396"/>
      <c r="WXR861" s="396"/>
      <c r="WXS861" s="396"/>
      <c r="WXT861" s="396"/>
      <c r="WXU861" s="396"/>
      <c r="WXV861" s="396"/>
      <c r="WXW861" s="396"/>
      <c r="WXX861" s="396"/>
      <c r="WXY861" s="396"/>
      <c r="WXZ861" s="396"/>
      <c r="WYA861" s="396"/>
    </row>
    <row r="862" spans="1:16199" ht="35.25" x14ac:dyDescent="0.5">
      <c r="A862" s="318">
        <v>838</v>
      </c>
      <c r="C862" s="397">
        <v>14</v>
      </c>
      <c r="D862" s="375" t="s">
        <v>2243</v>
      </c>
      <c r="E862" s="369">
        <v>1955</v>
      </c>
      <c r="F862" s="369"/>
      <c r="G862" s="355" t="s">
        <v>17178</v>
      </c>
      <c r="H862" s="369">
        <v>2</v>
      </c>
      <c r="I862" s="369">
        <v>2</v>
      </c>
      <c r="J862" s="370">
        <v>642.9</v>
      </c>
      <c r="K862" s="370">
        <v>437.2</v>
      </c>
      <c r="L862" s="370">
        <v>437.2</v>
      </c>
      <c r="M862" s="361">
        <v>24</v>
      </c>
      <c r="N862" s="369" t="s">
        <v>17038</v>
      </c>
      <c r="O862" s="369" t="s">
        <v>17076</v>
      </c>
      <c r="P862" s="369" t="s">
        <v>17042</v>
      </c>
      <c r="Q862" s="370">
        <v>5975409.9800000004</v>
      </c>
      <c r="R862" s="373"/>
      <c r="S862" s="370">
        <v>5211830.43</v>
      </c>
      <c r="T862" s="370">
        <v>274306.86</v>
      </c>
      <c r="U862" s="370">
        <f>Q862-S862-T862</f>
        <v>489272.69000000076</v>
      </c>
      <c r="V862" s="356">
        <f t="shared" si="470"/>
        <v>9294.4625602737597</v>
      </c>
      <c r="W862" s="373">
        <v>10976.133146679111</v>
      </c>
    </row>
    <row r="863" spans="1:16199" s="394" customFormat="1" ht="35.25" x14ac:dyDescent="0.5">
      <c r="A863" s="318">
        <v>839</v>
      </c>
      <c r="C863" s="364" t="s">
        <v>327</v>
      </c>
      <c r="D863" s="383"/>
      <c r="E863" s="355" t="s">
        <v>17016</v>
      </c>
      <c r="F863" s="355" t="s">
        <v>17016</v>
      </c>
      <c r="G863" s="355" t="s">
        <v>17016</v>
      </c>
      <c r="H863" s="355" t="s">
        <v>17016</v>
      </c>
      <c r="I863" s="355" t="s">
        <v>17016</v>
      </c>
      <c r="J863" s="360">
        <f>J864</f>
        <v>399.7</v>
      </c>
      <c r="K863" s="360">
        <f t="shared" ref="K863:M863" si="479">K864</f>
        <v>240.2</v>
      </c>
      <c r="L863" s="360">
        <f t="shared" si="479"/>
        <v>240.2</v>
      </c>
      <c r="M863" s="361">
        <f t="shared" si="479"/>
        <v>20</v>
      </c>
      <c r="N863" s="355" t="s">
        <v>17016</v>
      </c>
      <c r="O863" s="355" t="s">
        <v>17016</v>
      </c>
      <c r="P863" s="358" t="s">
        <v>17016</v>
      </c>
      <c r="Q863" s="362">
        <f>Q864</f>
        <v>2594220</v>
      </c>
      <c r="R863" s="362">
        <f t="shared" ref="R863:U863" si="480">R864</f>
        <v>0</v>
      </c>
      <c r="S863" s="360">
        <f t="shared" si="480"/>
        <v>2190445.17</v>
      </c>
      <c r="T863" s="360">
        <f t="shared" si="480"/>
        <v>115286.59</v>
      </c>
      <c r="U863" s="360">
        <f t="shared" si="480"/>
        <v>288488.24000000011</v>
      </c>
      <c r="V863" s="356">
        <f t="shared" si="470"/>
        <v>6490.4178133600199</v>
      </c>
      <c r="W863" s="373">
        <f>W864</f>
        <v>10973.03</v>
      </c>
      <c r="X863" s="396"/>
      <c r="Y863" s="396"/>
      <c r="Z863" s="396"/>
      <c r="AA863" s="396"/>
      <c r="AB863" s="396"/>
      <c r="AC863" s="396"/>
      <c r="AD863" s="396"/>
      <c r="AE863" s="396"/>
      <c r="AF863" s="396"/>
      <c r="AG863" s="396"/>
      <c r="AH863" s="396"/>
      <c r="AI863" s="396"/>
      <c r="AJ863" s="396"/>
      <c r="AK863" s="396"/>
      <c r="AL863" s="396"/>
      <c r="AM863" s="396"/>
      <c r="AN863" s="396"/>
      <c r="AO863" s="396"/>
      <c r="AP863" s="396"/>
      <c r="AQ863" s="396"/>
      <c r="AR863" s="396"/>
      <c r="AS863" s="396"/>
      <c r="AT863" s="396"/>
      <c r="AU863" s="396"/>
      <c r="AV863" s="396"/>
      <c r="AW863" s="396"/>
      <c r="AX863" s="396"/>
      <c r="AY863" s="396"/>
      <c r="AZ863" s="396"/>
      <c r="BA863" s="396"/>
      <c r="BB863" s="396"/>
      <c r="BC863" s="396"/>
      <c r="BD863" s="396"/>
      <c r="BE863" s="396"/>
      <c r="BF863" s="396"/>
      <c r="BG863" s="396"/>
      <c r="BH863" s="396"/>
      <c r="BI863" s="396"/>
      <c r="BJ863" s="396"/>
      <c r="BK863" s="396"/>
      <c r="BL863" s="396"/>
      <c r="BM863" s="396"/>
      <c r="BN863" s="396"/>
      <c r="BO863" s="396"/>
      <c r="BP863" s="396"/>
      <c r="BQ863" s="396"/>
      <c r="BR863" s="396"/>
      <c r="BS863" s="396"/>
      <c r="BT863" s="396"/>
      <c r="BU863" s="396"/>
      <c r="BV863" s="396"/>
      <c r="BW863" s="396"/>
      <c r="BX863" s="396"/>
      <c r="BY863" s="396"/>
      <c r="BZ863" s="396"/>
      <c r="CA863" s="396"/>
      <c r="CB863" s="396"/>
      <c r="CC863" s="396"/>
      <c r="CD863" s="396"/>
      <c r="CE863" s="396"/>
      <c r="CF863" s="396"/>
      <c r="CG863" s="396"/>
      <c r="CH863" s="396"/>
      <c r="CI863" s="396"/>
      <c r="CJ863" s="396"/>
      <c r="CK863" s="396"/>
      <c r="CL863" s="396"/>
      <c r="CM863" s="396"/>
      <c r="CN863" s="396"/>
      <c r="CO863" s="396"/>
      <c r="CP863" s="396"/>
      <c r="CQ863" s="396"/>
      <c r="CR863" s="396"/>
      <c r="CS863" s="396"/>
      <c r="CT863" s="396"/>
      <c r="CU863" s="396"/>
      <c r="CV863" s="396"/>
      <c r="CW863" s="396"/>
      <c r="CX863" s="396"/>
      <c r="CY863" s="396"/>
      <c r="CZ863" s="396"/>
      <c r="DA863" s="396"/>
      <c r="DB863" s="396"/>
      <c r="DC863" s="396"/>
      <c r="DD863" s="396"/>
      <c r="DE863" s="396"/>
      <c r="DF863" s="396"/>
      <c r="DG863" s="396"/>
      <c r="DH863" s="396"/>
      <c r="DI863" s="396"/>
      <c r="DJ863" s="396"/>
      <c r="DK863" s="396"/>
      <c r="DL863" s="396"/>
      <c r="DM863" s="396"/>
      <c r="DN863" s="396"/>
      <c r="DO863" s="396"/>
      <c r="DP863" s="396"/>
      <c r="DQ863" s="396"/>
      <c r="DR863" s="396"/>
      <c r="DS863" s="396"/>
      <c r="DT863" s="396"/>
      <c r="DU863" s="396"/>
      <c r="DV863" s="396"/>
      <c r="DW863" s="396"/>
      <c r="DX863" s="396"/>
      <c r="DY863" s="396"/>
      <c r="DZ863" s="396"/>
      <c r="EA863" s="396"/>
      <c r="EB863" s="396"/>
      <c r="EC863" s="396"/>
      <c r="ED863" s="396"/>
      <c r="EE863" s="396"/>
      <c r="EF863" s="396"/>
      <c r="EG863" s="396"/>
      <c r="EH863" s="396"/>
      <c r="EI863" s="396"/>
      <c r="EJ863" s="396"/>
      <c r="EK863" s="396"/>
      <c r="EL863" s="396"/>
      <c r="EM863" s="396"/>
      <c r="EN863" s="396"/>
      <c r="EO863" s="396"/>
      <c r="EP863" s="396"/>
      <c r="EQ863" s="396"/>
      <c r="ER863" s="396"/>
      <c r="ES863" s="396"/>
      <c r="ET863" s="396"/>
      <c r="EU863" s="396"/>
      <c r="EV863" s="396"/>
      <c r="EW863" s="396"/>
      <c r="EX863" s="396"/>
      <c r="EY863" s="396"/>
      <c r="EZ863" s="396"/>
      <c r="FA863" s="396"/>
      <c r="FB863" s="396"/>
      <c r="FC863" s="396"/>
      <c r="FD863" s="396"/>
      <c r="FE863" s="396"/>
      <c r="FF863" s="396"/>
      <c r="FG863" s="396"/>
      <c r="FH863" s="396"/>
      <c r="FI863" s="396"/>
      <c r="FJ863" s="396"/>
      <c r="FK863" s="396"/>
      <c r="FL863" s="396"/>
      <c r="FM863" s="396"/>
      <c r="FN863" s="396"/>
      <c r="FO863" s="396"/>
      <c r="FP863" s="396"/>
      <c r="FQ863" s="396"/>
      <c r="FR863" s="396"/>
      <c r="FS863" s="396"/>
      <c r="FT863" s="396"/>
      <c r="FU863" s="396"/>
      <c r="FV863" s="396"/>
      <c r="FW863" s="396"/>
      <c r="FX863" s="396"/>
      <c r="FY863" s="396"/>
      <c r="FZ863" s="396"/>
      <c r="GA863" s="396"/>
      <c r="GB863" s="396"/>
      <c r="GC863" s="396"/>
      <c r="GD863" s="396"/>
      <c r="GE863" s="396"/>
      <c r="GF863" s="396"/>
      <c r="GG863" s="396"/>
      <c r="GH863" s="396"/>
      <c r="GI863" s="396"/>
      <c r="GJ863" s="396"/>
      <c r="GK863" s="396"/>
      <c r="GL863" s="396"/>
      <c r="GM863" s="396"/>
      <c r="GN863" s="396"/>
      <c r="GO863" s="396"/>
      <c r="GP863" s="396"/>
      <c r="GQ863" s="396"/>
      <c r="GR863" s="396"/>
      <c r="GS863" s="396"/>
      <c r="GT863" s="396"/>
      <c r="GU863" s="396"/>
      <c r="GV863" s="396"/>
      <c r="GW863" s="396"/>
      <c r="GX863" s="396"/>
      <c r="GY863" s="396"/>
      <c r="GZ863" s="396"/>
      <c r="HA863" s="396"/>
      <c r="HB863" s="396"/>
      <c r="HC863" s="396"/>
      <c r="HD863" s="396"/>
      <c r="HE863" s="396"/>
      <c r="HF863" s="396"/>
      <c r="HG863" s="396"/>
      <c r="HH863" s="396"/>
      <c r="HI863" s="396"/>
      <c r="HJ863" s="396"/>
      <c r="HK863" s="396"/>
      <c r="HL863" s="396"/>
      <c r="HM863" s="396"/>
      <c r="HN863" s="396"/>
      <c r="HO863" s="396"/>
      <c r="HP863" s="396"/>
      <c r="HQ863" s="396"/>
      <c r="HR863" s="396"/>
      <c r="HS863" s="396"/>
      <c r="HT863" s="396"/>
      <c r="HU863" s="396"/>
      <c r="HV863" s="396"/>
      <c r="HW863" s="396"/>
      <c r="HX863" s="396"/>
      <c r="HY863" s="396"/>
      <c r="HZ863" s="396"/>
      <c r="IA863" s="396"/>
      <c r="IB863" s="396"/>
      <c r="IC863" s="396"/>
      <c r="ID863" s="396"/>
      <c r="IE863" s="396"/>
      <c r="IF863" s="396"/>
      <c r="IG863" s="396"/>
      <c r="IH863" s="396"/>
      <c r="II863" s="396"/>
      <c r="IJ863" s="396"/>
      <c r="IK863" s="396"/>
      <c r="IL863" s="396"/>
      <c r="IM863" s="396"/>
      <c r="IN863" s="396"/>
      <c r="IO863" s="396"/>
      <c r="IP863" s="396"/>
      <c r="IQ863" s="396"/>
      <c r="IR863" s="396"/>
      <c r="IS863" s="396"/>
      <c r="IT863" s="396"/>
      <c r="IU863" s="396"/>
      <c r="IV863" s="396"/>
      <c r="IW863" s="396"/>
      <c r="IX863" s="396"/>
      <c r="IY863" s="396"/>
      <c r="IZ863" s="396"/>
      <c r="JA863" s="396"/>
      <c r="JB863" s="396"/>
      <c r="JC863" s="396"/>
      <c r="JD863" s="396"/>
      <c r="JE863" s="396"/>
      <c r="JF863" s="396"/>
      <c r="JG863" s="396"/>
      <c r="JH863" s="396"/>
      <c r="JI863" s="396"/>
      <c r="JJ863" s="396"/>
      <c r="JK863" s="396"/>
      <c r="JL863" s="396"/>
      <c r="JM863" s="396"/>
      <c r="JN863" s="396"/>
      <c r="JO863" s="396"/>
      <c r="JP863" s="396"/>
      <c r="JQ863" s="396"/>
      <c r="JR863" s="396"/>
      <c r="JS863" s="396"/>
      <c r="JT863" s="396"/>
      <c r="JU863" s="396"/>
      <c r="JV863" s="396"/>
      <c r="JW863" s="396"/>
      <c r="JX863" s="396"/>
      <c r="JY863" s="396"/>
      <c r="JZ863" s="396"/>
      <c r="KA863" s="396"/>
      <c r="KB863" s="396"/>
      <c r="KC863" s="396"/>
      <c r="KD863" s="396"/>
      <c r="KE863" s="396"/>
      <c r="KF863" s="396"/>
      <c r="KG863" s="396"/>
      <c r="KH863" s="396"/>
      <c r="KI863" s="396"/>
      <c r="KJ863" s="396"/>
      <c r="KK863" s="396"/>
      <c r="KL863" s="396"/>
      <c r="KM863" s="396"/>
      <c r="KN863" s="396"/>
      <c r="KO863" s="396"/>
      <c r="KP863" s="396"/>
      <c r="KQ863" s="396"/>
      <c r="KR863" s="396"/>
      <c r="KS863" s="396"/>
      <c r="KT863" s="396"/>
      <c r="KU863" s="396"/>
      <c r="KV863" s="396"/>
      <c r="KW863" s="396"/>
      <c r="KX863" s="396"/>
      <c r="KY863" s="396"/>
      <c r="KZ863" s="396"/>
      <c r="LA863" s="396"/>
      <c r="LB863" s="396"/>
      <c r="LC863" s="396"/>
      <c r="LD863" s="396"/>
      <c r="LE863" s="396"/>
      <c r="LF863" s="396"/>
      <c r="LG863" s="396"/>
      <c r="LH863" s="396"/>
      <c r="LI863" s="396"/>
      <c r="LJ863" s="396"/>
      <c r="LK863" s="396"/>
      <c r="LL863" s="396"/>
      <c r="LM863" s="396"/>
      <c r="LN863" s="396"/>
      <c r="LO863" s="396"/>
      <c r="LP863" s="396"/>
      <c r="LQ863" s="396"/>
      <c r="LR863" s="396"/>
      <c r="LS863" s="396"/>
      <c r="LT863" s="396"/>
      <c r="LU863" s="396"/>
      <c r="LV863" s="396"/>
      <c r="LW863" s="396"/>
      <c r="LX863" s="396"/>
      <c r="LY863" s="396"/>
      <c r="LZ863" s="396"/>
      <c r="MA863" s="396"/>
      <c r="MB863" s="396"/>
      <c r="MC863" s="396"/>
      <c r="MD863" s="396"/>
      <c r="ME863" s="396"/>
      <c r="MF863" s="396"/>
      <c r="MG863" s="396"/>
      <c r="MH863" s="396"/>
      <c r="MI863" s="396"/>
      <c r="MJ863" s="396"/>
      <c r="MK863" s="396"/>
      <c r="ML863" s="396"/>
      <c r="MM863" s="396"/>
      <c r="MN863" s="396"/>
      <c r="MO863" s="396"/>
      <c r="MP863" s="396"/>
      <c r="MQ863" s="396"/>
      <c r="MR863" s="396"/>
      <c r="MS863" s="396"/>
      <c r="MT863" s="396"/>
      <c r="MU863" s="396"/>
      <c r="MV863" s="396"/>
      <c r="MW863" s="396"/>
      <c r="MX863" s="396"/>
      <c r="MY863" s="396"/>
      <c r="MZ863" s="396"/>
      <c r="NA863" s="396"/>
      <c r="NB863" s="396"/>
      <c r="NC863" s="396"/>
      <c r="ND863" s="396"/>
      <c r="NE863" s="396"/>
      <c r="NF863" s="396"/>
      <c r="NG863" s="396"/>
      <c r="NH863" s="396"/>
      <c r="NI863" s="396"/>
      <c r="NJ863" s="396"/>
      <c r="NK863" s="396"/>
      <c r="NL863" s="396"/>
      <c r="NM863" s="396"/>
      <c r="NN863" s="396"/>
      <c r="NO863" s="396"/>
      <c r="NP863" s="396"/>
      <c r="NQ863" s="396"/>
      <c r="NR863" s="396"/>
      <c r="NS863" s="396"/>
      <c r="NT863" s="396"/>
      <c r="NU863" s="396"/>
      <c r="NV863" s="396"/>
      <c r="NW863" s="396"/>
      <c r="NX863" s="396"/>
      <c r="NY863" s="396"/>
      <c r="NZ863" s="396"/>
      <c r="OA863" s="396"/>
      <c r="OB863" s="396"/>
      <c r="OC863" s="396"/>
      <c r="OD863" s="396"/>
      <c r="OE863" s="396"/>
      <c r="OF863" s="396"/>
      <c r="OG863" s="396"/>
      <c r="OH863" s="396"/>
      <c r="OI863" s="396"/>
      <c r="OJ863" s="396"/>
      <c r="OK863" s="396"/>
      <c r="OL863" s="396"/>
      <c r="OM863" s="396"/>
      <c r="ON863" s="396"/>
      <c r="OO863" s="396"/>
      <c r="OP863" s="396"/>
      <c r="OQ863" s="396"/>
      <c r="OR863" s="396"/>
      <c r="OS863" s="396"/>
      <c r="OT863" s="396"/>
      <c r="OU863" s="396"/>
      <c r="OV863" s="396"/>
      <c r="OW863" s="396"/>
      <c r="OX863" s="396"/>
      <c r="OY863" s="396"/>
      <c r="OZ863" s="396"/>
      <c r="PA863" s="396"/>
      <c r="PB863" s="396"/>
      <c r="PC863" s="396"/>
      <c r="PD863" s="396"/>
      <c r="PE863" s="396"/>
      <c r="PF863" s="396"/>
      <c r="PG863" s="396"/>
      <c r="PH863" s="396"/>
      <c r="PI863" s="396"/>
      <c r="PJ863" s="396"/>
      <c r="PK863" s="396"/>
      <c r="PL863" s="396"/>
      <c r="PM863" s="396"/>
      <c r="PN863" s="396"/>
      <c r="PO863" s="396"/>
      <c r="PP863" s="396"/>
      <c r="PQ863" s="396"/>
      <c r="PR863" s="396"/>
      <c r="PS863" s="396"/>
      <c r="PT863" s="396"/>
      <c r="PU863" s="396"/>
      <c r="PV863" s="396"/>
      <c r="PW863" s="396"/>
      <c r="PX863" s="396"/>
      <c r="PY863" s="396"/>
      <c r="PZ863" s="396"/>
      <c r="QA863" s="396"/>
      <c r="QB863" s="396"/>
      <c r="QC863" s="396"/>
      <c r="QD863" s="396"/>
      <c r="QE863" s="396"/>
      <c r="QF863" s="396"/>
      <c r="QG863" s="396"/>
      <c r="QH863" s="396"/>
      <c r="QI863" s="396"/>
      <c r="QJ863" s="396"/>
      <c r="QK863" s="396"/>
      <c r="QL863" s="396"/>
      <c r="QM863" s="396"/>
      <c r="QN863" s="396"/>
      <c r="QO863" s="396"/>
      <c r="QP863" s="396"/>
      <c r="QQ863" s="396"/>
      <c r="QR863" s="396"/>
      <c r="QS863" s="396"/>
      <c r="QT863" s="396"/>
      <c r="QU863" s="396"/>
      <c r="QV863" s="396"/>
      <c r="QW863" s="396"/>
      <c r="QX863" s="396"/>
      <c r="QY863" s="396"/>
      <c r="QZ863" s="396"/>
      <c r="RA863" s="396"/>
      <c r="RB863" s="396"/>
      <c r="RC863" s="396"/>
      <c r="RD863" s="396"/>
      <c r="RE863" s="396"/>
      <c r="RF863" s="396"/>
      <c r="RG863" s="396"/>
      <c r="RH863" s="396"/>
      <c r="RI863" s="396"/>
      <c r="RJ863" s="396"/>
      <c r="RK863" s="396"/>
      <c r="RL863" s="396"/>
      <c r="RM863" s="396"/>
      <c r="RN863" s="396"/>
      <c r="RO863" s="396"/>
      <c r="RP863" s="396"/>
      <c r="RQ863" s="396"/>
      <c r="RR863" s="396"/>
      <c r="RS863" s="396"/>
      <c r="RT863" s="396"/>
      <c r="RU863" s="396"/>
      <c r="RV863" s="396"/>
      <c r="RW863" s="396"/>
      <c r="RX863" s="396"/>
      <c r="RY863" s="396"/>
      <c r="RZ863" s="396"/>
      <c r="SA863" s="396"/>
      <c r="SB863" s="396"/>
      <c r="SC863" s="396"/>
      <c r="SD863" s="396"/>
      <c r="SE863" s="396"/>
      <c r="SF863" s="396"/>
      <c r="SG863" s="396"/>
      <c r="SH863" s="396"/>
      <c r="SI863" s="396"/>
      <c r="SJ863" s="396"/>
      <c r="SK863" s="396"/>
      <c r="SL863" s="396"/>
      <c r="SM863" s="396"/>
      <c r="SN863" s="396"/>
      <c r="SO863" s="396"/>
      <c r="SP863" s="396"/>
      <c r="SQ863" s="396"/>
      <c r="SR863" s="396"/>
      <c r="SS863" s="396"/>
      <c r="ST863" s="396"/>
      <c r="SU863" s="396"/>
      <c r="SV863" s="396"/>
      <c r="SW863" s="396"/>
      <c r="SX863" s="396"/>
      <c r="SY863" s="396"/>
      <c r="SZ863" s="396"/>
      <c r="TA863" s="396"/>
      <c r="TB863" s="396"/>
      <c r="TC863" s="396"/>
      <c r="TD863" s="396"/>
      <c r="TE863" s="396"/>
      <c r="TF863" s="396"/>
      <c r="TG863" s="396"/>
      <c r="TH863" s="396"/>
      <c r="TI863" s="396"/>
      <c r="TJ863" s="396"/>
      <c r="TK863" s="396"/>
      <c r="TL863" s="396"/>
      <c r="TM863" s="396"/>
      <c r="TN863" s="396"/>
      <c r="TO863" s="396"/>
      <c r="TP863" s="396"/>
      <c r="TQ863" s="396"/>
      <c r="TR863" s="396"/>
      <c r="TS863" s="396"/>
      <c r="TT863" s="396"/>
      <c r="TU863" s="396"/>
      <c r="TV863" s="396"/>
      <c r="TW863" s="396"/>
      <c r="TX863" s="396"/>
      <c r="TY863" s="396"/>
      <c r="TZ863" s="396"/>
      <c r="UA863" s="396"/>
      <c r="UB863" s="396"/>
      <c r="UC863" s="396"/>
      <c r="UD863" s="396"/>
      <c r="UE863" s="396"/>
      <c r="UF863" s="396"/>
      <c r="UG863" s="396"/>
      <c r="UH863" s="396"/>
      <c r="UI863" s="396"/>
      <c r="UJ863" s="396"/>
      <c r="UK863" s="396"/>
      <c r="UL863" s="396"/>
      <c r="UM863" s="396"/>
      <c r="UN863" s="396"/>
      <c r="UO863" s="396"/>
      <c r="UP863" s="396"/>
      <c r="UQ863" s="396"/>
      <c r="UR863" s="396"/>
      <c r="US863" s="396"/>
      <c r="UT863" s="396"/>
      <c r="UU863" s="396"/>
      <c r="UV863" s="396"/>
      <c r="UW863" s="396"/>
      <c r="UX863" s="396"/>
      <c r="UY863" s="396"/>
      <c r="UZ863" s="396"/>
      <c r="VA863" s="396"/>
      <c r="VB863" s="396"/>
      <c r="VC863" s="396"/>
      <c r="VD863" s="396"/>
      <c r="VE863" s="396"/>
      <c r="VF863" s="396"/>
      <c r="VG863" s="396"/>
      <c r="VH863" s="396"/>
      <c r="VI863" s="396"/>
      <c r="VJ863" s="396"/>
      <c r="VK863" s="396"/>
      <c r="VL863" s="396"/>
      <c r="VM863" s="396"/>
      <c r="VN863" s="396"/>
      <c r="VO863" s="396"/>
      <c r="VP863" s="396"/>
      <c r="VQ863" s="396"/>
      <c r="VR863" s="396"/>
      <c r="VS863" s="396"/>
      <c r="VT863" s="396"/>
      <c r="VU863" s="396"/>
      <c r="VV863" s="396"/>
      <c r="VW863" s="396"/>
      <c r="VX863" s="396"/>
      <c r="VY863" s="396"/>
      <c r="VZ863" s="396"/>
      <c r="WA863" s="396"/>
      <c r="WB863" s="396"/>
      <c r="WC863" s="396"/>
      <c r="WD863" s="396"/>
      <c r="WE863" s="396"/>
      <c r="WF863" s="396"/>
      <c r="WG863" s="396"/>
      <c r="WH863" s="396"/>
      <c r="WI863" s="396"/>
      <c r="WJ863" s="396"/>
      <c r="WK863" s="396"/>
      <c r="WL863" s="396"/>
      <c r="WM863" s="396"/>
      <c r="WN863" s="396"/>
      <c r="WO863" s="396"/>
      <c r="WP863" s="396"/>
      <c r="WQ863" s="396"/>
      <c r="WR863" s="396"/>
      <c r="WS863" s="396"/>
      <c r="WT863" s="396"/>
      <c r="WU863" s="396"/>
      <c r="WV863" s="396"/>
      <c r="WW863" s="396"/>
      <c r="WX863" s="396"/>
      <c r="WY863" s="396"/>
      <c r="WZ863" s="396"/>
      <c r="XA863" s="396"/>
      <c r="XB863" s="396"/>
      <c r="XC863" s="396"/>
      <c r="XD863" s="396"/>
      <c r="XE863" s="396"/>
      <c r="XF863" s="396"/>
      <c r="XG863" s="396"/>
      <c r="XH863" s="396"/>
      <c r="XI863" s="396"/>
      <c r="XJ863" s="396"/>
      <c r="XK863" s="396"/>
      <c r="XL863" s="396"/>
      <c r="XM863" s="396"/>
      <c r="XN863" s="396"/>
      <c r="XO863" s="396"/>
      <c r="XP863" s="396"/>
      <c r="XQ863" s="396"/>
      <c r="XR863" s="396"/>
      <c r="XS863" s="396"/>
      <c r="XT863" s="396"/>
      <c r="XU863" s="396"/>
      <c r="XV863" s="396"/>
      <c r="XW863" s="396"/>
      <c r="XX863" s="396"/>
      <c r="XY863" s="396"/>
      <c r="XZ863" s="396"/>
      <c r="YA863" s="396"/>
      <c r="YB863" s="396"/>
      <c r="YC863" s="396"/>
      <c r="YD863" s="396"/>
      <c r="YE863" s="396"/>
      <c r="YF863" s="396"/>
      <c r="YG863" s="396"/>
      <c r="YH863" s="396"/>
      <c r="YI863" s="396"/>
      <c r="YJ863" s="396"/>
      <c r="YK863" s="396"/>
      <c r="YL863" s="396"/>
      <c r="YM863" s="396"/>
      <c r="YN863" s="396"/>
      <c r="YO863" s="396"/>
      <c r="YP863" s="396"/>
      <c r="YQ863" s="396"/>
      <c r="YR863" s="396"/>
      <c r="YS863" s="396"/>
      <c r="YT863" s="396"/>
      <c r="YU863" s="396"/>
      <c r="YV863" s="396"/>
      <c r="YW863" s="396"/>
      <c r="YX863" s="396"/>
      <c r="YY863" s="396"/>
      <c r="YZ863" s="396"/>
      <c r="ZA863" s="396"/>
      <c r="ZB863" s="396"/>
      <c r="ZC863" s="396"/>
      <c r="ZD863" s="396"/>
      <c r="ZE863" s="396"/>
      <c r="ZF863" s="396"/>
      <c r="ZG863" s="396"/>
      <c r="ZH863" s="396"/>
      <c r="ZI863" s="396"/>
      <c r="ZJ863" s="396"/>
      <c r="ZK863" s="396"/>
      <c r="ZL863" s="396"/>
      <c r="ZM863" s="396"/>
      <c r="ZN863" s="396"/>
      <c r="ZO863" s="396"/>
      <c r="ZP863" s="396"/>
      <c r="ZQ863" s="396"/>
      <c r="ZR863" s="396"/>
      <c r="ZS863" s="396"/>
      <c r="ZT863" s="396"/>
      <c r="ZU863" s="396"/>
      <c r="ZV863" s="396"/>
      <c r="ZW863" s="396"/>
      <c r="ZX863" s="396"/>
      <c r="ZY863" s="396"/>
      <c r="ZZ863" s="396"/>
      <c r="AAA863" s="396"/>
      <c r="AAB863" s="396"/>
      <c r="AAC863" s="396"/>
      <c r="AAD863" s="396"/>
      <c r="AAE863" s="396"/>
      <c r="AAF863" s="396"/>
      <c r="AAG863" s="396"/>
      <c r="AAH863" s="396"/>
      <c r="AAI863" s="396"/>
      <c r="AAJ863" s="396"/>
      <c r="AAK863" s="396"/>
      <c r="AAL863" s="396"/>
      <c r="AAM863" s="396"/>
      <c r="AAN863" s="396"/>
      <c r="AAO863" s="396"/>
      <c r="AAP863" s="396"/>
      <c r="AAQ863" s="396"/>
      <c r="AAR863" s="396"/>
      <c r="AAS863" s="396"/>
      <c r="AAT863" s="396"/>
      <c r="AAU863" s="396"/>
      <c r="AAV863" s="396"/>
      <c r="AAW863" s="396"/>
      <c r="AAX863" s="396"/>
      <c r="AAY863" s="396"/>
      <c r="AAZ863" s="396"/>
      <c r="ABA863" s="396"/>
      <c r="ABB863" s="396"/>
      <c r="ABC863" s="396"/>
      <c r="ABD863" s="396"/>
      <c r="ABE863" s="396"/>
      <c r="ABF863" s="396"/>
      <c r="ABG863" s="396"/>
      <c r="ABH863" s="396"/>
      <c r="ABI863" s="396"/>
      <c r="ABJ863" s="396"/>
      <c r="ABK863" s="396"/>
      <c r="ABL863" s="396"/>
      <c r="ABM863" s="396"/>
      <c r="ABN863" s="396"/>
      <c r="ABO863" s="396"/>
      <c r="ABP863" s="396"/>
      <c r="ABQ863" s="396"/>
      <c r="ABR863" s="396"/>
      <c r="ABS863" s="396"/>
      <c r="ABT863" s="396"/>
      <c r="ABU863" s="396"/>
      <c r="ABV863" s="396"/>
      <c r="ABW863" s="396"/>
      <c r="ABX863" s="396"/>
      <c r="ABY863" s="396"/>
      <c r="ABZ863" s="396"/>
      <c r="ACA863" s="396"/>
      <c r="ACB863" s="396"/>
      <c r="ACC863" s="396"/>
      <c r="ACD863" s="396"/>
      <c r="ACE863" s="396"/>
      <c r="ACF863" s="396"/>
      <c r="ACG863" s="396"/>
      <c r="ACH863" s="396"/>
      <c r="ACI863" s="396"/>
      <c r="ACJ863" s="396"/>
      <c r="ACK863" s="396"/>
      <c r="ACL863" s="396"/>
      <c r="ACM863" s="396"/>
      <c r="ACN863" s="396"/>
      <c r="ACO863" s="396"/>
      <c r="ACP863" s="396"/>
      <c r="ACQ863" s="396"/>
      <c r="ACR863" s="396"/>
      <c r="ACS863" s="396"/>
      <c r="ACT863" s="396"/>
      <c r="ACU863" s="396"/>
      <c r="ACV863" s="396"/>
      <c r="ACW863" s="396"/>
      <c r="ACX863" s="396"/>
      <c r="ACY863" s="396"/>
      <c r="ACZ863" s="396"/>
      <c r="ADA863" s="396"/>
      <c r="ADB863" s="396"/>
      <c r="ADC863" s="396"/>
      <c r="ADD863" s="396"/>
      <c r="ADE863" s="396"/>
      <c r="ADF863" s="396"/>
      <c r="ADG863" s="396"/>
      <c r="ADH863" s="396"/>
      <c r="ADI863" s="396"/>
      <c r="ADJ863" s="396"/>
      <c r="ADK863" s="396"/>
      <c r="ADL863" s="396"/>
      <c r="ADM863" s="396"/>
      <c r="ADN863" s="396"/>
      <c r="ADO863" s="396"/>
      <c r="ADP863" s="396"/>
      <c r="ADQ863" s="396"/>
      <c r="ADR863" s="396"/>
      <c r="ADS863" s="396"/>
      <c r="ADT863" s="396"/>
      <c r="ADU863" s="396"/>
      <c r="ADV863" s="396"/>
      <c r="ADW863" s="396"/>
      <c r="ADX863" s="396"/>
      <c r="ADY863" s="396"/>
      <c r="ADZ863" s="396"/>
      <c r="AEA863" s="396"/>
      <c r="AEB863" s="396"/>
      <c r="AEC863" s="396"/>
      <c r="AED863" s="396"/>
      <c r="AEE863" s="396"/>
      <c r="AEF863" s="396"/>
      <c r="AEG863" s="396"/>
      <c r="AEH863" s="396"/>
      <c r="AEI863" s="396"/>
      <c r="AEJ863" s="396"/>
      <c r="AEK863" s="396"/>
      <c r="AEL863" s="396"/>
      <c r="AEM863" s="396"/>
      <c r="AEN863" s="396"/>
      <c r="AEO863" s="396"/>
      <c r="AEP863" s="396"/>
      <c r="AEQ863" s="396"/>
      <c r="AER863" s="396"/>
      <c r="AES863" s="396"/>
      <c r="AET863" s="396"/>
      <c r="AEU863" s="396"/>
      <c r="AEV863" s="396"/>
      <c r="AEW863" s="396"/>
      <c r="AEX863" s="396"/>
      <c r="AEY863" s="396"/>
      <c r="AEZ863" s="396"/>
      <c r="AFA863" s="396"/>
      <c r="AFB863" s="396"/>
      <c r="AFC863" s="396"/>
      <c r="AFD863" s="396"/>
      <c r="AFE863" s="396"/>
      <c r="AFF863" s="396"/>
      <c r="AFG863" s="396"/>
      <c r="AFH863" s="396"/>
      <c r="AFI863" s="396"/>
      <c r="AFJ863" s="396"/>
      <c r="AFK863" s="396"/>
      <c r="AFL863" s="396"/>
      <c r="AFM863" s="396"/>
      <c r="AFN863" s="396"/>
      <c r="AFO863" s="396"/>
      <c r="AFP863" s="396"/>
      <c r="AFQ863" s="396"/>
      <c r="AFR863" s="396"/>
      <c r="AFS863" s="396"/>
      <c r="AFT863" s="396"/>
      <c r="AFU863" s="396"/>
      <c r="AFV863" s="396"/>
      <c r="AFW863" s="396"/>
      <c r="AFX863" s="396"/>
      <c r="AFY863" s="396"/>
      <c r="AFZ863" s="396"/>
      <c r="AGA863" s="396"/>
      <c r="AGB863" s="396"/>
      <c r="AGC863" s="396"/>
      <c r="AGD863" s="396"/>
      <c r="AGE863" s="396"/>
      <c r="AGF863" s="396"/>
      <c r="AGG863" s="396"/>
      <c r="AGH863" s="396"/>
      <c r="AGI863" s="396"/>
      <c r="AGJ863" s="396"/>
      <c r="AGK863" s="396"/>
      <c r="AGL863" s="396"/>
      <c r="AGM863" s="396"/>
      <c r="AGN863" s="396"/>
      <c r="AGO863" s="396"/>
      <c r="AGP863" s="396"/>
      <c r="AGQ863" s="396"/>
      <c r="AGR863" s="396"/>
      <c r="AGS863" s="396"/>
      <c r="AGT863" s="396"/>
      <c r="AGU863" s="396"/>
      <c r="AGV863" s="396"/>
      <c r="AGW863" s="396"/>
      <c r="AGX863" s="396"/>
      <c r="AGY863" s="396"/>
      <c r="AGZ863" s="396"/>
      <c r="AHA863" s="396"/>
      <c r="AHB863" s="396"/>
      <c r="AHC863" s="396"/>
      <c r="AHD863" s="396"/>
      <c r="AHE863" s="396"/>
      <c r="AHF863" s="396"/>
      <c r="AHG863" s="396"/>
      <c r="AHH863" s="396"/>
      <c r="AHI863" s="396"/>
      <c r="AHJ863" s="396"/>
      <c r="AHK863" s="396"/>
      <c r="AHL863" s="396"/>
      <c r="AHM863" s="396"/>
      <c r="AHN863" s="396"/>
      <c r="AHO863" s="396"/>
      <c r="AHP863" s="396"/>
      <c r="AHQ863" s="396"/>
      <c r="AHR863" s="396"/>
      <c r="AHS863" s="396"/>
      <c r="AHT863" s="396"/>
      <c r="AHU863" s="396"/>
      <c r="AHV863" s="396"/>
      <c r="AHW863" s="396"/>
      <c r="AHX863" s="396"/>
      <c r="AHY863" s="396"/>
      <c r="AHZ863" s="396"/>
      <c r="AIA863" s="396"/>
      <c r="AIB863" s="396"/>
      <c r="AIC863" s="396"/>
      <c r="AID863" s="396"/>
      <c r="AIE863" s="396"/>
      <c r="AIF863" s="396"/>
      <c r="AIG863" s="396"/>
      <c r="AIH863" s="396"/>
      <c r="AII863" s="396"/>
      <c r="AIJ863" s="396"/>
      <c r="AIK863" s="396"/>
      <c r="AIL863" s="396"/>
      <c r="AIM863" s="396"/>
      <c r="AIN863" s="396"/>
      <c r="AIO863" s="396"/>
      <c r="AIP863" s="396"/>
      <c r="AIQ863" s="396"/>
      <c r="AIR863" s="396"/>
      <c r="AIS863" s="396"/>
      <c r="AIT863" s="396"/>
      <c r="AIU863" s="396"/>
      <c r="AIV863" s="396"/>
      <c r="AIW863" s="396"/>
      <c r="AIX863" s="396"/>
      <c r="AIY863" s="396"/>
      <c r="AIZ863" s="396"/>
      <c r="AJA863" s="396"/>
      <c r="AJB863" s="396"/>
      <c r="AJC863" s="396"/>
      <c r="AJD863" s="396"/>
      <c r="AJE863" s="396"/>
      <c r="AJF863" s="396"/>
      <c r="AJG863" s="396"/>
      <c r="AJH863" s="396"/>
      <c r="AJI863" s="396"/>
      <c r="AJJ863" s="396"/>
      <c r="AJK863" s="396"/>
      <c r="AJL863" s="396"/>
      <c r="AJM863" s="396"/>
      <c r="AJN863" s="396"/>
      <c r="AJO863" s="396"/>
      <c r="AJP863" s="396"/>
      <c r="AJQ863" s="396"/>
      <c r="AJR863" s="396"/>
      <c r="AJS863" s="396"/>
      <c r="AJT863" s="396"/>
      <c r="AJU863" s="396"/>
      <c r="AJV863" s="396"/>
      <c r="AJW863" s="396"/>
      <c r="AJX863" s="396"/>
      <c r="AJY863" s="396"/>
      <c r="AJZ863" s="396"/>
      <c r="AKA863" s="396"/>
      <c r="AKB863" s="396"/>
      <c r="AKC863" s="396"/>
      <c r="AKD863" s="396"/>
      <c r="AKE863" s="396"/>
      <c r="AKF863" s="396"/>
      <c r="AKG863" s="396"/>
      <c r="AKH863" s="396"/>
      <c r="AKI863" s="396"/>
      <c r="AKJ863" s="396"/>
      <c r="AKK863" s="396"/>
      <c r="AKL863" s="396"/>
      <c r="AKM863" s="396"/>
      <c r="AKN863" s="396"/>
      <c r="AKO863" s="396"/>
      <c r="AKP863" s="396"/>
      <c r="AKQ863" s="396"/>
      <c r="AKR863" s="396"/>
      <c r="AKS863" s="396"/>
      <c r="AKT863" s="396"/>
      <c r="AKU863" s="396"/>
      <c r="AKV863" s="396"/>
      <c r="AKW863" s="396"/>
      <c r="AKX863" s="396"/>
      <c r="AKY863" s="396"/>
      <c r="AKZ863" s="396"/>
      <c r="ALA863" s="396"/>
      <c r="ALB863" s="396"/>
      <c r="ALC863" s="396"/>
      <c r="ALD863" s="396"/>
      <c r="ALE863" s="396"/>
      <c r="ALF863" s="396"/>
      <c r="ALG863" s="396"/>
      <c r="ALH863" s="396"/>
      <c r="ALI863" s="396"/>
      <c r="ALJ863" s="396"/>
      <c r="ALK863" s="396"/>
      <c r="ALL863" s="396"/>
      <c r="ALM863" s="396"/>
      <c r="ALN863" s="396"/>
      <c r="ALO863" s="396"/>
      <c r="ALP863" s="396"/>
      <c r="ALQ863" s="396"/>
      <c r="ALR863" s="396"/>
      <c r="ALS863" s="396"/>
      <c r="ALT863" s="396"/>
      <c r="ALU863" s="396"/>
      <c r="ALV863" s="396"/>
      <c r="ALW863" s="396"/>
      <c r="ALX863" s="396"/>
      <c r="ALY863" s="396"/>
      <c r="ALZ863" s="396"/>
      <c r="AMA863" s="396"/>
      <c r="AMB863" s="396"/>
      <c r="AMC863" s="396"/>
      <c r="AMD863" s="396"/>
      <c r="AME863" s="396"/>
      <c r="AMF863" s="396"/>
      <c r="AMG863" s="396"/>
      <c r="AMH863" s="396"/>
      <c r="AMI863" s="396"/>
      <c r="AMJ863" s="396"/>
      <c r="AMK863" s="396"/>
      <c r="AML863" s="396"/>
      <c r="AMM863" s="396"/>
      <c r="AMN863" s="396"/>
      <c r="AMO863" s="396"/>
      <c r="AMP863" s="396"/>
      <c r="AMQ863" s="396"/>
      <c r="AMR863" s="396"/>
      <c r="AMS863" s="396"/>
      <c r="AMT863" s="396"/>
      <c r="AMU863" s="396"/>
      <c r="AMV863" s="396"/>
      <c r="AMW863" s="396"/>
      <c r="AMX863" s="396"/>
      <c r="AMY863" s="396"/>
      <c r="AMZ863" s="396"/>
      <c r="ANA863" s="396"/>
      <c r="ANB863" s="396"/>
      <c r="ANC863" s="396"/>
      <c r="AND863" s="396"/>
      <c r="ANE863" s="396"/>
      <c r="ANF863" s="396"/>
      <c r="ANG863" s="396"/>
      <c r="ANH863" s="396"/>
      <c r="ANI863" s="396"/>
      <c r="ANJ863" s="396"/>
      <c r="ANK863" s="396"/>
      <c r="ANL863" s="396"/>
      <c r="ANM863" s="396"/>
      <c r="ANN863" s="396"/>
      <c r="ANO863" s="396"/>
      <c r="ANP863" s="396"/>
      <c r="ANQ863" s="396"/>
      <c r="ANR863" s="396"/>
      <c r="ANS863" s="396"/>
      <c r="ANT863" s="396"/>
      <c r="ANU863" s="396"/>
      <c r="ANV863" s="396"/>
      <c r="ANW863" s="396"/>
      <c r="ANX863" s="396"/>
      <c r="ANY863" s="396"/>
      <c r="ANZ863" s="396"/>
      <c r="AOA863" s="396"/>
      <c r="AOB863" s="396"/>
      <c r="AOC863" s="396"/>
      <c r="AOD863" s="396"/>
      <c r="AOE863" s="396"/>
      <c r="AOF863" s="396"/>
      <c r="AOG863" s="396"/>
      <c r="AOH863" s="396"/>
      <c r="AOI863" s="396"/>
      <c r="AOJ863" s="396"/>
      <c r="AOK863" s="396"/>
      <c r="AOL863" s="396"/>
      <c r="AOM863" s="396"/>
      <c r="AON863" s="396"/>
      <c r="AOO863" s="396"/>
      <c r="AOP863" s="396"/>
      <c r="AOQ863" s="396"/>
      <c r="AOR863" s="396"/>
      <c r="AOS863" s="396"/>
      <c r="AOT863" s="396"/>
      <c r="AOU863" s="396"/>
      <c r="AOV863" s="396"/>
      <c r="AOW863" s="396"/>
      <c r="AOX863" s="396"/>
      <c r="AOY863" s="396"/>
      <c r="AOZ863" s="396"/>
      <c r="APA863" s="396"/>
      <c r="APB863" s="396"/>
      <c r="APC863" s="396"/>
      <c r="APD863" s="396"/>
      <c r="APE863" s="396"/>
      <c r="APF863" s="396"/>
      <c r="APG863" s="396"/>
      <c r="APH863" s="396"/>
      <c r="API863" s="396"/>
      <c r="APJ863" s="396"/>
      <c r="APK863" s="396"/>
      <c r="APL863" s="396"/>
      <c r="APM863" s="396"/>
      <c r="APN863" s="396"/>
      <c r="APO863" s="396"/>
      <c r="APP863" s="396"/>
      <c r="APQ863" s="396"/>
      <c r="APR863" s="396"/>
      <c r="APS863" s="396"/>
      <c r="APT863" s="396"/>
      <c r="APU863" s="396"/>
      <c r="APV863" s="396"/>
      <c r="APW863" s="396"/>
      <c r="APX863" s="396"/>
      <c r="APY863" s="396"/>
      <c r="APZ863" s="396"/>
      <c r="AQA863" s="396"/>
      <c r="AQB863" s="396"/>
      <c r="AQC863" s="396"/>
      <c r="AQD863" s="396"/>
      <c r="AQE863" s="396"/>
      <c r="AQF863" s="396"/>
      <c r="AQG863" s="396"/>
      <c r="AQH863" s="396"/>
      <c r="AQI863" s="396"/>
      <c r="AQJ863" s="396"/>
      <c r="AQK863" s="396"/>
      <c r="AQL863" s="396"/>
      <c r="AQM863" s="396"/>
      <c r="AQN863" s="396"/>
      <c r="AQO863" s="396"/>
      <c r="AQP863" s="396"/>
      <c r="AQQ863" s="396"/>
      <c r="AQR863" s="396"/>
      <c r="AQS863" s="396"/>
      <c r="AQT863" s="396"/>
      <c r="AQU863" s="396"/>
      <c r="AQV863" s="396"/>
      <c r="AQW863" s="396"/>
      <c r="AQX863" s="396"/>
      <c r="AQY863" s="396"/>
      <c r="AQZ863" s="396"/>
      <c r="ARA863" s="396"/>
      <c r="ARB863" s="396"/>
      <c r="ARC863" s="396"/>
      <c r="ARD863" s="396"/>
      <c r="ARE863" s="396"/>
      <c r="ARF863" s="396"/>
      <c r="ARG863" s="396"/>
      <c r="ARH863" s="396"/>
      <c r="ARI863" s="396"/>
      <c r="ARJ863" s="396"/>
      <c r="ARK863" s="396"/>
      <c r="ARL863" s="396"/>
      <c r="ARM863" s="396"/>
      <c r="ARN863" s="396"/>
      <c r="ARO863" s="396"/>
      <c r="ARP863" s="396"/>
      <c r="ARQ863" s="396"/>
      <c r="ARR863" s="396"/>
      <c r="ARS863" s="396"/>
      <c r="ART863" s="396"/>
      <c r="ARU863" s="396"/>
      <c r="ARV863" s="396"/>
      <c r="ARW863" s="396"/>
      <c r="ARX863" s="396"/>
      <c r="ARY863" s="396"/>
      <c r="ARZ863" s="396"/>
      <c r="ASA863" s="396"/>
      <c r="ASB863" s="396"/>
      <c r="ASC863" s="396"/>
      <c r="ASD863" s="396"/>
      <c r="ASE863" s="396"/>
      <c r="ASF863" s="396"/>
      <c r="ASG863" s="396"/>
      <c r="ASH863" s="396"/>
      <c r="ASI863" s="396"/>
      <c r="ASJ863" s="396"/>
      <c r="ASK863" s="396"/>
      <c r="ASL863" s="396"/>
      <c r="ASM863" s="396"/>
      <c r="ASN863" s="396"/>
      <c r="ASO863" s="396"/>
      <c r="ASP863" s="396"/>
      <c r="ASQ863" s="396"/>
      <c r="ASR863" s="396"/>
      <c r="ASS863" s="396"/>
      <c r="AST863" s="396"/>
      <c r="ASU863" s="396"/>
      <c r="ASV863" s="396"/>
      <c r="ASW863" s="396"/>
      <c r="ASX863" s="396"/>
      <c r="ASY863" s="396"/>
      <c r="ASZ863" s="396"/>
      <c r="ATA863" s="396"/>
      <c r="ATB863" s="396"/>
      <c r="ATC863" s="396"/>
      <c r="ATD863" s="396"/>
      <c r="ATE863" s="396"/>
      <c r="ATF863" s="396"/>
      <c r="ATG863" s="396"/>
      <c r="ATH863" s="396"/>
      <c r="ATI863" s="396"/>
      <c r="ATJ863" s="396"/>
      <c r="ATK863" s="396"/>
      <c r="ATL863" s="396"/>
      <c r="ATM863" s="396"/>
      <c r="ATN863" s="396"/>
      <c r="ATO863" s="396"/>
      <c r="ATP863" s="396"/>
      <c r="ATQ863" s="396"/>
      <c r="ATR863" s="396"/>
      <c r="ATS863" s="396"/>
      <c r="ATT863" s="396"/>
      <c r="ATU863" s="396"/>
      <c r="ATV863" s="396"/>
      <c r="ATW863" s="396"/>
      <c r="ATX863" s="396"/>
      <c r="ATY863" s="396"/>
      <c r="ATZ863" s="396"/>
      <c r="AUA863" s="396"/>
      <c r="AUB863" s="396"/>
      <c r="AUC863" s="396"/>
      <c r="AUD863" s="396"/>
      <c r="AUE863" s="396"/>
      <c r="AUF863" s="396"/>
      <c r="AUG863" s="396"/>
      <c r="AUH863" s="396"/>
      <c r="AUI863" s="396"/>
      <c r="AUJ863" s="396"/>
      <c r="AUK863" s="396"/>
      <c r="AUL863" s="396"/>
      <c r="AUM863" s="396"/>
      <c r="AUN863" s="396"/>
      <c r="AUO863" s="396"/>
      <c r="AUP863" s="396"/>
      <c r="AUQ863" s="396"/>
      <c r="AUR863" s="396"/>
      <c r="AUS863" s="396"/>
      <c r="AUT863" s="396"/>
      <c r="AUU863" s="396"/>
      <c r="AUV863" s="396"/>
      <c r="AUW863" s="396"/>
      <c r="AUX863" s="396"/>
      <c r="AUY863" s="396"/>
      <c r="AUZ863" s="396"/>
      <c r="AVA863" s="396"/>
      <c r="AVB863" s="396"/>
      <c r="AVC863" s="396"/>
      <c r="AVD863" s="396"/>
      <c r="AVE863" s="396"/>
      <c r="AVF863" s="396"/>
      <c r="AVG863" s="396"/>
      <c r="AVH863" s="396"/>
      <c r="AVI863" s="396"/>
      <c r="AVJ863" s="396"/>
      <c r="AVK863" s="396"/>
      <c r="AVL863" s="396"/>
      <c r="AVM863" s="396"/>
      <c r="AVN863" s="396"/>
      <c r="AVO863" s="396"/>
      <c r="AVP863" s="396"/>
      <c r="AVQ863" s="396"/>
      <c r="AVR863" s="396"/>
      <c r="AVS863" s="396"/>
      <c r="AVT863" s="396"/>
      <c r="AVU863" s="396"/>
      <c r="AVV863" s="396"/>
      <c r="AVW863" s="396"/>
      <c r="AVX863" s="396"/>
      <c r="AVY863" s="396"/>
      <c r="AVZ863" s="396"/>
      <c r="AWA863" s="396"/>
      <c r="AWB863" s="396"/>
      <c r="AWC863" s="396"/>
      <c r="AWD863" s="396"/>
      <c r="AWE863" s="396"/>
      <c r="AWF863" s="396"/>
      <c r="AWG863" s="396"/>
      <c r="AWH863" s="396"/>
      <c r="AWI863" s="396"/>
      <c r="AWJ863" s="396"/>
      <c r="AWK863" s="396"/>
      <c r="AWL863" s="396"/>
      <c r="AWM863" s="396"/>
      <c r="AWN863" s="396"/>
      <c r="AWO863" s="396"/>
      <c r="AWP863" s="396"/>
      <c r="AWQ863" s="396"/>
      <c r="AWR863" s="396"/>
      <c r="AWS863" s="396"/>
      <c r="AWT863" s="396"/>
      <c r="AWU863" s="396"/>
      <c r="AWV863" s="396"/>
      <c r="AWW863" s="396"/>
      <c r="AWX863" s="396"/>
      <c r="AWY863" s="396"/>
      <c r="AWZ863" s="396"/>
      <c r="AXA863" s="396"/>
      <c r="AXB863" s="396"/>
      <c r="AXC863" s="396"/>
      <c r="AXD863" s="396"/>
      <c r="AXE863" s="396"/>
      <c r="AXF863" s="396"/>
      <c r="AXG863" s="396"/>
      <c r="AXH863" s="396"/>
      <c r="AXI863" s="396"/>
      <c r="AXJ863" s="396"/>
      <c r="AXK863" s="396"/>
      <c r="AXL863" s="396"/>
      <c r="AXM863" s="396"/>
      <c r="AXN863" s="396"/>
      <c r="AXO863" s="396"/>
      <c r="AXP863" s="396"/>
      <c r="AXQ863" s="396"/>
      <c r="AXR863" s="396"/>
      <c r="AXS863" s="396"/>
      <c r="AXT863" s="396"/>
      <c r="AXU863" s="396"/>
      <c r="AXV863" s="396"/>
      <c r="AXW863" s="396"/>
      <c r="AXX863" s="396"/>
      <c r="AXY863" s="396"/>
      <c r="AXZ863" s="396"/>
      <c r="AYA863" s="396"/>
      <c r="AYB863" s="396"/>
      <c r="AYC863" s="396"/>
      <c r="AYD863" s="396"/>
      <c r="AYE863" s="396"/>
      <c r="AYF863" s="396"/>
      <c r="AYG863" s="396"/>
      <c r="AYH863" s="396"/>
      <c r="AYI863" s="396"/>
      <c r="AYJ863" s="396"/>
      <c r="AYK863" s="396"/>
      <c r="AYL863" s="396"/>
      <c r="AYM863" s="396"/>
      <c r="AYN863" s="396"/>
      <c r="AYO863" s="396"/>
      <c r="AYP863" s="396"/>
      <c r="AYQ863" s="396"/>
      <c r="AYR863" s="396"/>
      <c r="AYS863" s="396"/>
      <c r="AYT863" s="396"/>
      <c r="AYU863" s="396"/>
      <c r="AYV863" s="396"/>
      <c r="AYW863" s="396"/>
      <c r="AYX863" s="396"/>
      <c r="AYY863" s="396"/>
      <c r="AYZ863" s="396"/>
      <c r="AZA863" s="396"/>
      <c r="AZB863" s="396"/>
      <c r="AZC863" s="396"/>
      <c r="AZD863" s="396"/>
      <c r="AZE863" s="396"/>
      <c r="AZF863" s="396"/>
      <c r="AZG863" s="396"/>
      <c r="AZH863" s="396"/>
      <c r="AZI863" s="396"/>
      <c r="AZJ863" s="396"/>
      <c r="AZK863" s="396"/>
      <c r="AZL863" s="396"/>
      <c r="AZM863" s="396"/>
      <c r="AZN863" s="396"/>
      <c r="AZO863" s="396"/>
      <c r="AZP863" s="396"/>
      <c r="AZQ863" s="396"/>
      <c r="AZR863" s="396"/>
      <c r="AZS863" s="396"/>
      <c r="AZT863" s="396"/>
      <c r="AZU863" s="396"/>
      <c r="AZV863" s="396"/>
      <c r="AZW863" s="396"/>
      <c r="AZX863" s="396"/>
      <c r="AZY863" s="396"/>
      <c r="AZZ863" s="396"/>
      <c r="BAA863" s="396"/>
      <c r="BAB863" s="396"/>
      <c r="BAC863" s="396"/>
      <c r="BAD863" s="396"/>
      <c r="BAE863" s="396"/>
      <c r="BAF863" s="396"/>
      <c r="BAG863" s="396"/>
      <c r="BAH863" s="396"/>
      <c r="BAI863" s="396"/>
      <c r="BAJ863" s="396"/>
      <c r="BAK863" s="396"/>
      <c r="BAL863" s="396"/>
      <c r="BAM863" s="396"/>
      <c r="BAN863" s="396"/>
      <c r="BAO863" s="396"/>
      <c r="BAP863" s="396"/>
      <c r="BAQ863" s="396"/>
      <c r="BAR863" s="396"/>
      <c r="BAS863" s="396"/>
      <c r="BAT863" s="396"/>
      <c r="BAU863" s="396"/>
      <c r="BAV863" s="396"/>
      <c r="BAW863" s="396"/>
      <c r="BAX863" s="396"/>
      <c r="BAY863" s="396"/>
      <c r="BAZ863" s="396"/>
      <c r="BBA863" s="396"/>
      <c r="BBB863" s="396"/>
      <c r="BBC863" s="396"/>
      <c r="BBD863" s="396"/>
      <c r="BBE863" s="396"/>
      <c r="BBF863" s="396"/>
      <c r="BBG863" s="396"/>
      <c r="BBH863" s="396"/>
      <c r="BBI863" s="396"/>
      <c r="BBJ863" s="396"/>
      <c r="BBK863" s="396"/>
      <c r="BBL863" s="396"/>
      <c r="BBM863" s="396"/>
      <c r="BBN863" s="396"/>
      <c r="BBO863" s="396"/>
      <c r="BBP863" s="396"/>
      <c r="BBQ863" s="396"/>
      <c r="BBR863" s="396"/>
      <c r="BBS863" s="396"/>
      <c r="BBT863" s="396"/>
      <c r="BBU863" s="396"/>
      <c r="BBV863" s="396"/>
      <c r="BBW863" s="396"/>
      <c r="BBX863" s="396"/>
      <c r="BBY863" s="396"/>
      <c r="BBZ863" s="396"/>
      <c r="BCA863" s="396"/>
      <c r="BCB863" s="396"/>
      <c r="BCC863" s="396"/>
      <c r="BCD863" s="396"/>
      <c r="BCE863" s="396"/>
      <c r="BCF863" s="396"/>
      <c r="BCG863" s="396"/>
      <c r="BCH863" s="396"/>
      <c r="BCI863" s="396"/>
      <c r="BCJ863" s="396"/>
      <c r="BCK863" s="396"/>
      <c r="BCL863" s="396"/>
      <c r="BCM863" s="396"/>
      <c r="BCN863" s="396"/>
      <c r="BCO863" s="396"/>
      <c r="BCP863" s="396"/>
      <c r="BCQ863" s="396"/>
      <c r="BCR863" s="396"/>
      <c r="BCS863" s="396"/>
      <c r="BCT863" s="396"/>
      <c r="BCU863" s="396"/>
      <c r="BCV863" s="396"/>
      <c r="BCW863" s="396"/>
      <c r="BCX863" s="396"/>
      <c r="BCY863" s="396"/>
      <c r="BCZ863" s="396"/>
      <c r="BDA863" s="396"/>
      <c r="BDB863" s="396"/>
      <c r="BDC863" s="396"/>
      <c r="BDD863" s="396"/>
      <c r="BDE863" s="396"/>
      <c r="BDF863" s="396"/>
      <c r="BDG863" s="396"/>
      <c r="BDH863" s="396"/>
      <c r="BDI863" s="396"/>
      <c r="BDJ863" s="396"/>
      <c r="BDK863" s="396"/>
      <c r="BDL863" s="396"/>
      <c r="BDM863" s="396"/>
      <c r="BDN863" s="396"/>
      <c r="BDO863" s="396"/>
      <c r="BDP863" s="396"/>
      <c r="BDQ863" s="396"/>
      <c r="BDR863" s="396"/>
      <c r="BDS863" s="396"/>
      <c r="BDT863" s="396"/>
      <c r="BDU863" s="396"/>
      <c r="BDV863" s="396"/>
      <c r="BDW863" s="396"/>
      <c r="BDX863" s="396"/>
      <c r="BDY863" s="396"/>
      <c r="BDZ863" s="396"/>
      <c r="BEA863" s="396"/>
      <c r="BEB863" s="396"/>
      <c r="BEC863" s="396"/>
      <c r="BED863" s="396"/>
      <c r="BEE863" s="396"/>
      <c r="BEF863" s="396"/>
      <c r="BEG863" s="396"/>
      <c r="BEH863" s="396"/>
      <c r="BEI863" s="396"/>
      <c r="BEJ863" s="396"/>
      <c r="BEK863" s="396"/>
      <c r="BEL863" s="396"/>
      <c r="BEM863" s="396"/>
      <c r="BEN863" s="396"/>
      <c r="BEO863" s="396"/>
      <c r="BEP863" s="396"/>
      <c r="BEQ863" s="396"/>
      <c r="BER863" s="396"/>
      <c r="BES863" s="396"/>
      <c r="BET863" s="396"/>
      <c r="BEU863" s="396"/>
      <c r="BEV863" s="396"/>
      <c r="BEW863" s="396"/>
      <c r="BEX863" s="396"/>
      <c r="BEY863" s="396"/>
      <c r="BEZ863" s="396"/>
      <c r="BFA863" s="396"/>
      <c r="BFB863" s="396"/>
      <c r="BFC863" s="396"/>
      <c r="BFD863" s="396"/>
      <c r="BFE863" s="396"/>
      <c r="BFF863" s="396"/>
      <c r="BFG863" s="396"/>
      <c r="BFH863" s="396"/>
      <c r="BFI863" s="396"/>
      <c r="BFJ863" s="396"/>
      <c r="BFK863" s="396"/>
      <c r="BFL863" s="396"/>
      <c r="BFM863" s="396"/>
      <c r="BFN863" s="396"/>
      <c r="BFO863" s="396"/>
      <c r="BFP863" s="396"/>
      <c r="BFQ863" s="396"/>
      <c r="BFR863" s="396"/>
      <c r="BFS863" s="396"/>
      <c r="BFT863" s="396"/>
      <c r="BFU863" s="396"/>
      <c r="BFV863" s="396"/>
      <c r="BFW863" s="396"/>
      <c r="BFX863" s="396"/>
      <c r="BFY863" s="396"/>
      <c r="BFZ863" s="396"/>
      <c r="BGA863" s="396"/>
      <c r="BGB863" s="396"/>
      <c r="BGC863" s="396"/>
      <c r="BGD863" s="396"/>
      <c r="BGE863" s="396"/>
      <c r="BGF863" s="396"/>
      <c r="BGG863" s="396"/>
      <c r="BGH863" s="396"/>
      <c r="BGI863" s="396"/>
      <c r="BGJ863" s="396"/>
      <c r="BGK863" s="396"/>
      <c r="BGL863" s="396"/>
      <c r="BGM863" s="396"/>
      <c r="BGN863" s="396"/>
      <c r="BGO863" s="396"/>
      <c r="BGP863" s="396"/>
      <c r="BGQ863" s="396"/>
      <c r="BGR863" s="396"/>
      <c r="BGS863" s="396"/>
      <c r="BGT863" s="396"/>
      <c r="BGU863" s="396"/>
      <c r="BGV863" s="396"/>
      <c r="BGW863" s="396"/>
      <c r="BGX863" s="396"/>
      <c r="BGY863" s="396"/>
      <c r="BGZ863" s="396"/>
      <c r="BHA863" s="396"/>
      <c r="BHB863" s="396"/>
      <c r="BHC863" s="396"/>
      <c r="BHD863" s="396"/>
      <c r="BHE863" s="396"/>
      <c r="BHF863" s="396"/>
      <c r="BHG863" s="396"/>
      <c r="BHH863" s="396"/>
      <c r="BHI863" s="396"/>
      <c r="BHJ863" s="396"/>
      <c r="BHK863" s="396"/>
      <c r="BHL863" s="396"/>
      <c r="BHM863" s="396"/>
      <c r="BHN863" s="396"/>
      <c r="BHO863" s="396"/>
      <c r="BHP863" s="396"/>
      <c r="BHQ863" s="396"/>
      <c r="BHR863" s="396"/>
      <c r="BHS863" s="396"/>
      <c r="BHT863" s="396"/>
      <c r="BHU863" s="396"/>
      <c r="BHV863" s="396"/>
      <c r="BHW863" s="396"/>
      <c r="BHX863" s="396"/>
      <c r="BHY863" s="396"/>
      <c r="BHZ863" s="396"/>
      <c r="BIA863" s="396"/>
      <c r="BIB863" s="396"/>
      <c r="BIC863" s="396"/>
      <c r="BID863" s="396"/>
      <c r="BIE863" s="396"/>
      <c r="BIF863" s="396"/>
      <c r="BIG863" s="396"/>
      <c r="BIH863" s="396"/>
      <c r="BII863" s="396"/>
      <c r="BIJ863" s="396"/>
      <c r="BIK863" s="396"/>
      <c r="BIL863" s="396"/>
      <c r="BIM863" s="396"/>
      <c r="BIN863" s="396"/>
      <c r="BIO863" s="396"/>
      <c r="BIP863" s="396"/>
      <c r="BIQ863" s="396"/>
      <c r="BIR863" s="396"/>
      <c r="BIS863" s="396"/>
      <c r="BIT863" s="396"/>
      <c r="BIU863" s="396"/>
      <c r="BIV863" s="396"/>
      <c r="BIW863" s="396"/>
      <c r="BIX863" s="396"/>
      <c r="BIY863" s="396"/>
      <c r="BIZ863" s="396"/>
      <c r="BJA863" s="396"/>
      <c r="BJB863" s="396"/>
      <c r="BJC863" s="396"/>
      <c r="BJD863" s="396"/>
      <c r="BJE863" s="396"/>
      <c r="BJF863" s="396"/>
      <c r="BJG863" s="396"/>
      <c r="BJH863" s="396"/>
      <c r="BJI863" s="396"/>
      <c r="BJJ863" s="396"/>
      <c r="BJK863" s="396"/>
      <c r="BJL863" s="396"/>
      <c r="BJM863" s="396"/>
      <c r="BJN863" s="396"/>
      <c r="BJO863" s="396"/>
      <c r="BJP863" s="396"/>
      <c r="BJQ863" s="396"/>
      <c r="BJR863" s="396"/>
      <c r="BJS863" s="396"/>
      <c r="BJT863" s="396"/>
      <c r="BJU863" s="396"/>
      <c r="BJV863" s="396"/>
      <c r="BJW863" s="396"/>
      <c r="BJX863" s="396"/>
      <c r="BJY863" s="396"/>
      <c r="BJZ863" s="396"/>
      <c r="BKA863" s="396"/>
      <c r="BKB863" s="396"/>
      <c r="BKC863" s="396"/>
      <c r="BKD863" s="396"/>
      <c r="BKE863" s="396"/>
      <c r="BKF863" s="396"/>
      <c r="BKG863" s="396"/>
      <c r="BKH863" s="396"/>
      <c r="BKI863" s="396"/>
      <c r="BKJ863" s="396"/>
      <c r="BKK863" s="396"/>
      <c r="BKL863" s="396"/>
      <c r="BKM863" s="396"/>
      <c r="BKN863" s="396"/>
      <c r="BKO863" s="396"/>
      <c r="BKP863" s="396"/>
      <c r="BKQ863" s="396"/>
      <c r="BKR863" s="396"/>
      <c r="BKS863" s="396"/>
      <c r="BKT863" s="396"/>
      <c r="BKU863" s="396"/>
      <c r="BKV863" s="396"/>
      <c r="BKW863" s="396"/>
      <c r="BKX863" s="396"/>
      <c r="BKY863" s="396"/>
      <c r="BKZ863" s="396"/>
      <c r="BLA863" s="396"/>
      <c r="BLB863" s="396"/>
      <c r="BLC863" s="396"/>
      <c r="BLD863" s="396"/>
      <c r="BLE863" s="396"/>
      <c r="BLF863" s="396"/>
      <c r="BLG863" s="396"/>
      <c r="BLH863" s="396"/>
      <c r="BLI863" s="396"/>
      <c r="BLJ863" s="396"/>
      <c r="BLK863" s="396"/>
      <c r="BLL863" s="396"/>
      <c r="BLM863" s="396"/>
      <c r="BLN863" s="396"/>
      <c r="BLO863" s="396"/>
      <c r="BLP863" s="396"/>
      <c r="BLQ863" s="396"/>
      <c r="BLR863" s="396"/>
      <c r="BLS863" s="396"/>
      <c r="BLT863" s="396"/>
      <c r="BLU863" s="396"/>
      <c r="BLV863" s="396"/>
      <c r="BLW863" s="396"/>
      <c r="BLX863" s="396"/>
      <c r="BLY863" s="396"/>
      <c r="BLZ863" s="396"/>
      <c r="BMA863" s="396"/>
      <c r="BMB863" s="396"/>
      <c r="BMC863" s="396"/>
      <c r="BMD863" s="396"/>
      <c r="BME863" s="396"/>
      <c r="BMF863" s="396"/>
      <c r="BMG863" s="396"/>
      <c r="BMH863" s="396"/>
      <c r="BMI863" s="396"/>
      <c r="BMJ863" s="396"/>
      <c r="BMK863" s="396"/>
      <c r="BML863" s="396"/>
      <c r="BMM863" s="396"/>
      <c r="BMN863" s="396"/>
      <c r="BMO863" s="396"/>
      <c r="BMP863" s="396"/>
      <c r="BMQ863" s="396"/>
      <c r="BMR863" s="396"/>
      <c r="BMS863" s="396"/>
      <c r="BMT863" s="396"/>
      <c r="BMU863" s="396"/>
      <c r="BMV863" s="396"/>
      <c r="BMW863" s="396"/>
      <c r="BMX863" s="396"/>
      <c r="BMY863" s="396"/>
      <c r="BMZ863" s="396"/>
      <c r="BNA863" s="396"/>
      <c r="BNB863" s="396"/>
      <c r="BNC863" s="396"/>
      <c r="BND863" s="396"/>
      <c r="BNE863" s="396"/>
      <c r="BNF863" s="396"/>
      <c r="BNG863" s="396"/>
      <c r="BNH863" s="396"/>
      <c r="BNI863" s="396"/>
      <c r="BNJ863" s="396"/>
      <c r="BNK863" s="396"/>
      <c r="BNL863" s="396"/>
      <c r="BNM863" s="396"/>
      <c r="BNN863" s="396"/>
      <c r="BNO863" s="396"/>
      <c r="BNP863" s="396"/>
      <c r="BNQ863" s="396"/>
      <c r="BNR863" s="396"/>
      <c r="BNS863" s="396"/>
      <c r="BNT863" s="396"/>
      <c r="BNU863" s="396"/>
      <c r="BNV863" s="396"/>
      <c r="BNW863" s="396"/>
      <c r="BNX863" s="396"/>
      <c r="BNY863" s="396"/>
      <c r="BNZ863" s="396"/>
      <c r="BOA863" s="396"/>
      <c r="BOB863" s="396"/>
      <c r="BOC863" s="396"/>
      <c r="BOD863" s="396"/>
      <c r="BOE863" s="396"/>
      <c r="BOF863" s="396"/>
      <c r="BOG863" s="396"/>
      <c r="BOH863" s="396"/>
      <c r="BOI863" s="396"/>
      <c r="BOJ863" s="396"/>
      <c r="BOK863" s="396"/>
      <c r="BOL863" s="396"/>
      <c r="BOM863" s="396"/>
      <c r="BON863" s="396"/>
      <c r="BOO863" s="396"/>
      <c r="BOP863" s="396"/>
      <c r="BOQ863" s="396"/>
      <c r="BOR863" s="396"/>
      <c r="BOS863" s="396"/>
      <c r="BOT863" s="396"/>
      <c r="BOU863" s="396"/>
      <c r="BOV863" s="396"/>
      <c r="BOW863" s="396"/>
      <c r="BOX863" s="396"/>
      <c r="BOY863" s="396"/>
      <c r="BOZ863" s="396"/>
      <c r="BPA863" s="396"/>
      <c r="BPB863" s="396"/>
      <c r="BPC863" s="396"/>
      <c r="BPD863" s="396"/>
      <c r="BPE863" s="396"/>
      <c r="BPF863" s="396"/>
      <c r="BPG863" s="396"/>
      <c r="BPH863" s="396"/>
      <c r="BPI863" s="396"/>
      <c r="BPJ863" s="396"/>
      <c r="BPK863" s="396"/>
      <c r="BPL863" s="396"/>
      <c r="BPM863" s="396"/>
      <c r="BPN863" s="396"/>
      <c r="BPO863" s="396"/>
      <c r="BPP863" s="396"/>
      <c r="BPQ863" s="396"/>
      <c r="BPR863" s="396"/>
      <c r="BPS863" s="396"/>
      <c r="BPT863" s="396"/>
      <c r="BPU863" s="396"/>
      <c r="BPV863" s="396"/>
      <c r="BPW863" s="396"/>
      <c r="BPX863" s="396"/>
      <c r="BPY863" s="396"/>
      <c r="BPZ863" s="396"/>
      <c r="BQA863" s="396"/>
      <c r="BQB863" s="396"/>
      <c r="BQC863" s="396"/>
      <c r="BQD863" s="396"/>
      <c r="BQE863" s="396"/>
      <c r="BQF863" s="396"/>
      <c r="BQG863" s="396"/>
      <c r="BQH863" s="396"/>
      <c r="BQI863" s="396"/>
      <c r="BQJ863" s="396"/>
      <c r="BQK863" s="396"/>
      <c r="BQL863" s="396"/>
      <c r="BQM863" s="396"/>
      <c r="BQN863" s="396"/>
      <c r="BQO863" s="396"/>
      <c r="BQP863" s="396"/>
      <c r="BQQ863" s="396"/>
      <c r="BQR863" s="396"/>
      <c r="BQS863" s="396"/>
      <c r="BQT863" s="396"/>
      <c r="BQU863" s="396"/>
      <c r="BQV863" s="396"/>
      <c r="BQW863" s="396"/>
      <c r="BQX863" s="396"/>
      <c r="BQY863" s="396"/>
      <c r="BQZ863" s="396"/>
      <c r="BRA863" s="396"/>
      <c r="BRB863" s="396"/>
      <c r="BRC863" s="396"/>
      <c r="BRD863" s="396"/>
      <c r="BRE863" s="396"/>
      <c r="BRF863" s="396"/>
      <c r="BRG863" s="396"/>
      <c r="BRH863" s="396"/>
      <c r="BRI863" s="396"/>
      <c r="BRJ863" s="396"/>
      <c r="BRK863" s="396"/>
      <c r="BRL863" s="396"/>
      <c r="BRM863" s="396"/>
      <c r="BRN863" s="396"/>
      <c r="BRO863" s="396"/>
      <c r="BRP863" s="396"/>
      <c r="BRQ863" s="396"/>
      <c r="BRR863" s="396"/>
      <c r="BRS863" s="396"/>
      <c r="BRT863" s="396"/>
      <c r="BRU863" s="396"/>
      <c r="BRV863" s="396"/>
      <c r="BRW863" s="396"/>
      <c r="BRX863" s="396"/>
      <c r="BRY863" s="396"/>
      <c r="BRZ863" s="396"/>
      <c r="BSA863" s="396"/>
      <c r="BSB863" s="396"/>
      <c r="BSC863" s="396"/>
      <c r="BSD863" s="396"/>
      <c r="BSE863" s="396"/>
      <c r="BSF863" s="396"/>
      <c r="BSG863" s="396"/>
      <c r="BSH863" s="396"/>
      <c r="BSI863" s="396"/>
      <c r="BSJ863" s="396"/>
      <c r="BSK863" s="396"/>
      <c r="BSL863" s="396"/>
      <c r="BSM863" s="396"/>
      <c r="BSN863" s="396"/>
      <c r="BSO863" s="396"/>
      <c r="BSP863" s="396"/>
      <c r="BSQ863" s="396"/>
      <c r="BSR863" s="396"/>
      <c r="BSS863" s="396"/>
      <c r="BST863" s="396"/>
      <c r="BSU863" s="396"/>
      <c r="BSV863" s="396"/>
      <c r="BSW863" s="396"/>
      <c r="BSX863" s="396"/>
      <c r="BSY863" s="396"/>
      <c r="BSZ863" s="396"/>
      <c r="BTA863" s="396"/>
      <c r="BTB863" s="396"/>
      <c r="BTC863" s="396"/>
      <c r="BTD863" s="396"/>
      <c r="BTE863" s="396"/>
      <c r="BTF863" s="396"/>
      <c r="BTG863" s="396"/>
      <c r="BTH863" s="396"/>
      <c r="BTI863" s="396"/>
      <c r="BTJ863" s="396"/>
      <c r="BTK863" s="396"/>
      <c r="BTL863" s="396"/>
      <c r="BTM863" s="396"/>
      <c r="BTN863" s="396"/>
      <c r="BTO863" s="396"/>
      <c r="BTP863" s="396"/>
      <c r="BTQ863" s="396"/>
      <c r="BTR863" s="396"/>
      <c r="BTS863" s="396"/>
      <c r="BTT863" s="396"/>
      <c r="BTU863" s="396"/>
      <c r="BTV863" s="396"/>
      <c r="BTW863" s="396"/>
      <c r="BTX863" s="396"/>
      <c r="BTY863" s="396"/>
      <c r="BTZ863" s="396"/>
      <c r="BUA863" s="396"/>
      <c r="BUB863" s="396"/>
      <c r="BUC863" s="396"/>
      <c r="BUD863" s="396"/>
      <c r="BUE863" s="396"/>
      <c r="BUF863" s="396"/>
      <c r="BUG863" s="396"/>
      <c r="BUH863" s="396"/>
      <c r="BUI863" s="396"/>
      <c r="BUJ863" s="396"/>
      <c r="BUK863" s="396"/>
      <c r="BUL863" s="396"/>
      <c r="BUM863" s="396"/>
      <c r="BUN863" s="396"/>
      <c r="BUO863" s="396"/>
      <c r="BUP863" s="396"/>
      <c r="BUQ863" s="396"/>
      <c r="BUR863" s="396"/>
      <c r="BUS863" s="396"/>
      <c r="BUT863" s="396"/>
      <c r="BUU863" s="396"/>
      <c r="BUV863" s="396"/>
      <c r="BUW863" s="396"/>
      <c r="BUX863" s="396"/>
      <c r="BUY863" s="396"/>
      <c r="BUZ863" s="396"/>
      <c r="BVA863" s="396"/>
      <c r="BVB863" s="396"/>
      <c r="BVC863" s="396"/>
      <c r="BVD863" s="396"/>
      <c r="BVE863" s="396"/>
      <c r="BVF863" s="396"/>
      <c r="BVG863" s="396"/>
      <c r="BVH863" s="396"/>
      <c r="BVI863" s="396"/>
      <c r="BVJ863" s="396"/>
      <c r="BVK863" s="396"/>
      <c r="BVL863" s="396"/>
      <c r="BVM863" s="396"/>
      <c r="BVN863" s="396"/>
      <c r="BVO863" s="396"/>
      <c r="BVP863" s="396"/>
      <c r="BVQ863" s="396"/>
      <c r="BVR863" s="396"/>
      <c r="BVS863" s="396"/>
      <c r="BVT863" s="396"/>
      <c r="BVU863" s="396"/>
      <c r="BVV863" s="396"/>
      <c r="BVW863" s="396"/>
      <c r="BVX863" s="396"/>
      <c r="BVY863" s="396"/>
      <c r="BVZ863" s="396"/>
      <c r="BWA863" s="396"/>
      <c r="BWB863" s="396"/>
      <c r="BWC863" s="396"/>
      <c r="BWD863" s="396"/>
      <c r="BWE863" s="396"/>
      <c r="BWF863" s="396"/>
      <c r="BWG863" s="396"/>
      <c r="BWH863" s="396"/>
      <c r="BWI863" s="396"/>
      <c r="BWJ863" s="396"/>
      <c r="BWK863" s="396"/>
      <c r="BWL863" s="396"/>
      <c r="BWM863" s="396"/>
      <c r="BWN863" s="396"/>
      <c r="BWO863" s="396"/>
      <c r="BWP863" s="396"/>
      <c r="BWQ863" s="396"/>
      <c r="BWR863" s="396"/>
      <c r="BWS863" s="396"/>
      <c r="BWT863" s="396"/>
      <c r="BWU863" s="396"/>
      <c r="BWV863" s="396"/>
      <c r="BWW863" s="396"/>
      <c r="BWX863" s="396"/>
      <c r="BWY863" s="396"/>
      <c r="BWZ863" s="396"/>
      <c r="BXA863" s="396"/>
      <c r="BXB863" s="396"/>
      <c r="BXC863" s="396"/>
      <c r="BXD863" s="396"/>
      <c r="BXE863" s="396"/>
      <c r="BXF863" s="396"/>
      <c r="BXG863" s="396"/>
      <c r="BXH863" s="396"/>
      <c r="BXI863" s="396"/>
      <c r="BXJ863" s="396"/>
      <c r="BXK863" s="396"/>
      <c r="BXL863" s="396"/>
      <c r="BXM863" s="396"/>
      <c r="BXN863" s="396"/>
      <c r="BXO863" s="396"/>
      <c r="BXP863" s="396"/>
      <c r="BXQ863" s="396"/>
      <c r="BXR863" s="396"/>
      <c r="BXS863" s="396"/>
      <c r="BXT863" s="396"/>
      <c r="BXU863" s="396"/>
      <c r="BXV863" s="396"/>
      <c r="BXW863" s="396"/>
      <c r="BXX863" s="396"/>
      <c r="BXY863" s="396"/>
      <c r="BXZ863" s="396"/>
      <c r="BYA863" s="396"/>
      <c r="BYB863" s="396"/>
      <c r="BYC863" s="396"/>
      <c r="BYD863" s="396"/>
      <c r="BYE863" s="396"/>
      <c r="BYF863" s="396"/>
      <c r="BYG863" s="396"/>
      <c r="BYH863" s="396"/>
      <c r="BYI863" s="396"/>
      <c r="BYJ863" s="396"/>
      <c r="BYK863" s="396"/>
      <c r="BYL863" s="396"/>
      <c r="BYM863" s="396"/>
      <c r="BYN863" s="396"/>
      <c r="BYO863" s="396"/>
      <c r="BYP863" s="396"/>
      <c r="BYQ863" s="396"/>
      <c r="BYR863" s="396"/>
      <c r="BYS863" s="396"/>
      <c r="BYT863" s="396"/>
      <c r="BYU863" s="396"/>
      <c r="BYV863" s="396"/>
      <c r="BYW863" s="396"/>
      <c r="BYX863" s="396"/>
      <c r="BYY863" s="396"/>
      <c r="BYZ863" s="396"/>
      <c r="BZA863" s="396"/>
      <c r="BZB863" s="396"/>
      <c r="BZC863" s="396"/>
      <c r="BZD863" s="396"/>
      <c r="BZE863" s="396"/>
      <c r="BZF863" s="396"/>
      <c r="BZG863" s="396"/>
      <c r="BZH863" s="396"/>
      <c r="BZI863" s="396"/>
      <c r="BZJ863" s="396"/>
      <c r="BZK863" s="396"/>
      <c r="BZL863" s="396"/>
      <c r="BZM863" s="396"/>
      <c r="BZN863" s="396"/>
      <c r="BZO863" s="396"/>
      <c r="BZP863" s="396"/>
      <c r="BZQ863" s="396"/>
      <c r="BZR863" s="396"/>
      <c r="BZS863" s="396"/>
      <c r="BZT863" s="396"/>
      <c r="BZU863" s="396"/>
      <c r="BZV863" s="396"/>
      <c r="BZW863" s="396"/>
      <c r="BZX863" s="396"/>
      <c r="BZY863" s="396"/>
      <c r="BZZ863" s="396"/>
      <c r="CAA863" s="396"/>
      <c r="CAB863" s="396"/>
      <c r="CAC863" s="396"/>
      <c r="CAD863" s="396"/>
      <c r="CAE863" s="396"/>
      <c r="CAF863" s="396"/>
      <c r="CAG863" s="396"/>
      <c r="CAH863" s="396"/>
      <c r="CAI863" s="396"/>
      <c r="CAJ863" s="396"/>
      <c r="CAK863" s="396"/>
      <c r="CAL863" s="396"/>
      <c r="CAM863" s="396"/>
      <c r="CAN863" s="396"/>
      <c r="CAO863" s="396"/>
      <c r="CAP863" s="396"/>
      <c r="CAQ863" s="396"/>
      <c r="CAR863" s="396"/>
      <c r="CAS863" s="396"/>
      <c r="CAT863" s="396"/>
      <c r="CAU863" s="396"/>
      <c r="CAV863" s="396"/>
      <c r="CAW863" s="396"/>
      <c r="CAX863" s="396"/>
      <c r="CAY863" s="396"/>
      <c r="CAZ863" s="396"/>
      <c r="CBA863" s="396"/>
      <c r="CBB863" s="396"/>
      <c r="CBC863" s="396"/>
      <c r="CBD863" s="396"/>
      <c r="CBE863" s="396"/>
      <c r="CBF863" s="396"/>
      <c r="CBG863" s="396"/>
      <c r="CBH863" s="396"/>
      <c r="CBI863" s="396"/>
      <c r="CBJ863" s="396"/>
      <c r="CBK863" s="396"/>
      <c r="CBL863" s="396"/>
      <c r="CBM863" s="396"/>
      <c r="CBN863" s="396"/>
      <c r="CBO863" s="396"/>
      <c r="CBP863" s="396"/>
      <c r="CBQ863" s="396"/>
      <c r="CBR863" s="396"/>
      <c r="CBS863" s="396"/>
      <c r="CBT863" s="396"/>
      <c r="CBU863" s="396"/>
      <c r="CBV863" s="396"/>
      <c r="CBW863" s="396"/>
      <c r="CBX863" s="396"/>
      <c r="CBY863" s="396"/>
      <c r="CBZ863" s="396"/>
      <c r="CCA863" s="396"/>
      <c r="CCB863" s="396"/>
      <c r="CCC863" s="396"/>
      <c r="CCD863" s="396"/>
      <c r="CCE863" s="396"/>
      <c r="CCF863" s="396"/>
      <c r="CCG863" s="396"/>
      <c r="CCH863" s="396"/>
      <c r="CCI863" s="396"/>
      <c r="CCJ863" s="396"/>
      <c r="CCK863" s="396"/>
      <c r="CCL863" s="396"/>
      <c r="CCM863" s="396"/>
      <c r="CCN863" s="396"/>
      <c r="CCO863" s="396"/>
      <c r="CCP863" s="396"/>
      <c r="CCQ863" s="396"/>
      <c r="CCR863" s="396"/>
      <c r="CCS863" s="396"/>
      <c r="CCT863" s="396"/>
      <c r="CCU863" s="396"/>
      <c r="CCV863" s="396"/>
      <c r="CCW863" s="396"/>
      <c r="CCX863" s="396"/>
      <c r="CCY863" s="396"/>
      <c r="CCZ863" s="396"/>
      <c r="CDA863" s="396"/>
      <c r="CDB863" s="396"/>
      <c r="CDC863" s="396"/>
      <c r="CDD863" s="396"/>
      <c r="CDE863" s="396"/>
      <c r="CDF863" s="396"/>
      <c r="CDG863" s="396"/>
      <c r="CDH863" s="396"/>
      <c r="CDI863" s="396"/>
      <c r="CDJ863" s="396"/>
      <c r="CDK863" s="396"/>
      <c r="CDL863" s="396"/>
      <c r="CDM863" s="396"/>
      <c r="CDN863" s="396"/>
      <c r="CDO863" s="396"/>
      <c r="CDP863" s="396"/>
      <c r="CDQ863" s="396"/>
      <c r="CDR863" s="396"/>
      <c r="CDS863" s="396"/>
      <c r="CDT863" s="396"/>
      <c r="CDU863" s="396"/>
      <c r="CDV863" s="396"/>
      <c r="CDW863" s="396"/>
      <c r="CDX863" s="396"/>
      <c r="CDY863" s="396"/>
      <c r="CDZ863" s="396"/>
      <c r="CEA863" s="396"/>
      <c r="CEB863" s="396"/>
      <c r="CEC863" s="396"/>
      <c r="CED863" s="396"/>
      <c r="CEE863" s="396"/>
      <c r="CEF863" s="396"/>
      <c r="CEG863" s="396"/>
      <c r="CEH863" s="396"/>
      <c r="CEI863" s="396"/>
      <c r="CEJ863" s="396"/>
      <c r="CEK863" s="396"/>
      <c r="CEL863" s="396"/>
      <c r="CEM863" s="396"/>
      <c r="CEN863" s="396"/>
      <c r="CEO863" s="396"/>
      <c r="CEP863" s="396"/>
      <c r="CEQ863" s="396"/>
      <c r="CER863" s="396"/>
      <c r="CES863" s="396"/>
      <c r="CET863" s="396"/>
      <c r="CEU863" s="396"/>
      <c r="CEV863" s="396"/>
      <c r="CEW863" s="396"/>
      <c r="CEX863" s="396"/>
      <c r="CEY863" s="396"/>
      <c r="CEZ863" s="396"/>
      <c r="CFA863" s="396"/>
      <c r="CFB863" s="396"/>
      <c r="CFC863" s="396"/>
      <c r="CFD863" s="396"/>
      <c r="CFE863" s="396"/>
      <c r="CFF863" s="396"/>
      <c r="CFG863" s="396"/>
      <c r="CFH863" s="396"/>
      <c r="CFI863" s="396"/>
      <c r="CFJ863" s="396"/>
      <c r="CFK863" s="396"/>
      <c r="CFL863" s="396"/>
      <c r="CFM863" s="396"/>
      <c r="CFN863" s="396"/>
      <c r="CFO863" s="396"/>
      <c r="CFP863" s="396"/>
      <c r="CFQ863" s="396"/>
      <c r="CFR863" s="396"/>
      <c r="CFS863" s="396"/>
      <c r="CFT863" s="396"/>
      <c r="CFU863" s="396"/>
      <c r="CFV863" s="396"/>
      <c r="CFW863" s="396"/>
      <c r="CFX863" s="396"/>
      <c r="CFY863" s="396"/>
      <c r="CFZ863" s="396"/>
      <c r="CGA863" s="396"/>
      <c r="CGB863" s="396"/>
      <c r="CGC863" s="396"/>
      <c r="CGD863" s="396"/>
      <c r="CGE863" s="396"/>
      <c r="CGF863" s="396"/>
      <c r="CGG863" s="396"/>
      <c r="CGH863" s="396"/>
      <c r="CGI863" s="396"/>
      <c r="CGJ863" s="396"/>
      <c r="CGK863" s="396"/>
      <c r="CGL863" s="396"/>
      <c r="CGM863" s="396"/>
      <c r="CGN863" s="396"/>
      <c r="CGO863" s="396"/>
      <c r="CGP863" s="396"/>
      <c r="CGQ863" s="396"/>
      <c r="CGR863" s="396"/>
      <c r="CGS863" s="396"/>
      <c r="CGT863" s="396"/>
      <c r="CGU863" s="396"/>
      <c r="CGV863" s="396"/>
      <c r="CGW863" s="396"/>
      <c r="CGX863" s="396"/>
      <c r="CGY863" s="396"/>
      <c r="CGZ863" s="396"/>
      <c r="CHA863" s="396"/>
      <c r="CHB863" s="396"/>
      <c r="CHC863" s="396"/>
      <c r="CHD863" s="396"/>
      <c r="CHE863" s="396"/>
      <c r="CHF863" s="396"/>
      <c r="CHG863" s="396"/>
      <c r="CHH863" s="396"/>
      <c r="CHI863" s="396"/>
      <c r="CHJ863" s="396"/>
      <c r="CHK863" s="396"/>
      <c r="CHL863" s="396"/>
      <c r="CHM863" s="396"/>
      <c r="CHN863" s="396"/>
      <c r="CHO863" s="396"/>
      <c r="CHP863" s="396"/>
      <c r="CHQ863" s="396"/>
      <c r="CHR863" s="396"/>
      <c r="CHS863" s="396"/>
      <c r="CHT863" s="396"/>
      <c r="CHU863" s="396"/>
      <c r="CHV863" s="396"/>
      <c r="CHW863" s="396"/>
      <c r="CHX863" s="396"/>
      <c r="CHY863" s="396"/>
      <c r="CHZ863" s="396"/>
      <c r="CIA863" s="396"/>
      <c r="CIB863" s="396"/>
      <c r="CIC863" s="396"/>
      <c r="CID863" s="396"/>
      <c r="CIE863" s="396"/>
      <c r="CIF863" s="396"/>
      <c r="CIG863" s="396"/>
      <c r="CIH863" s="396"/>
      <c r="CII863" s="396"/>
      <c r="CIJ863" s="396"/>
      <c r="CIK863" s="396"/>
      <c r="CIL863" s="396"/>
      <c r="CIM863" s="396"/>
      <c r="CIN863" s="396"/>
      <c r="CIO863" s="396"/>
      <c r="CIP863" s="396"/>
      <c r="CIQ863" s="396"/>
      <c r="CIR863" s="396"/>
      <c r="CIS863" s="396"/>
      <c r="CIT863" s="396"/>
      <c r="CIU863" s="396"/>
      <c r="CIV863" s="396"/>
      <c r="CIW863" s="396"/>
      <c r="CIX863" s="396"/>
      <c r="CIY863" s="396"/>
      <c r="CIZ863" s="396"/>
      <c r="CJA863" s="396"/>
      <c r="CJB863" s="396"/>
      <c r="CJC863" s="396"/>
      <c r="CJD863" s="396"/>
      <c r="CJE863" s="396"/>
      <c r="CJF863" s="396"/>
      <c r="CJG863" s="396"/>
      <c r="CJH863" s="396"/>
      <c r="CJI863" s="396"/>
      <c r="CJJ863" s="396"/>
      <c r="CJK863" s="396"/>
      <c r="CJL863" s="396"/>
      <c r="CJM863" s="396"/>
      <c r="CJN863" s="396"/>
      <c r="CJO863" s="396"/>
      <c r="CJP863" s="396"/>
      <c r="CJQ863" s="396"/>
      <c r="CJR863" s="396"/>
      <c r="CJS863" s="396"/>
      <c r="CJT863" s="396"/>
      <c r="CJU863" s="396"/>
      <c r="CJV863" s="396"/>
      <c r="CJW863" s="396"/>
      <c r="CJX863" s="396"/>
      <c r="CJY863" s="396"/>
      <c r="CJZ863" s="396"/>
      <c r="CKA863" s="396"/>
      <c r="CKB863" s="396"/>
      <c r="CKC863" s="396"/>
      <c r="CKD863" s="396"/>
      <c r="CKE863" s="396"/>
      <c r="CKF863" s="396"/>
      <c r="CKG863" s="396"/>
      <c r="CKH863" s="396"/>
      <c r="CKI863" s="396"/>
      <c r="CKJ863" s="396"/>
      <c r="CKK863" s="396"/>
      <c r="CKL863" s="396"/>
      <c r="CKM863" s="396"/>
      <c r="CKN863" s="396"/>
      <c r="CKO863" s="396"/>
      <c r="CKP863" s="396"/>
      <c r="CKQ863" s="396"/>
      <c r="CKR863" s="396"/>
      <c r="CKS863" s="396"/>
      <c r="CKT863" s="396"/>
      <c r="CKU863" s="396"/>
      <c r="CKV863" s="396"/>
      <c r="CKW863" s="396"/>
      <c r="CKX863" s="396"/>
      <c r="CKY863" s="396"/>
      <c r="CKZ863" s="396"/>
      <c r="CLA863" s="396"/>
      <c r="CLB863" s="396"/>
      <c r="CLC863" s="396"/>
      <c r="CLD863" s="396"/>
      <c r="CLE863" s="396"/>
      <c r="CLF863" s="396"/>
      <c r="CLG863" s="396"/>
      <c r="CLH863" s="396"/>
      <c r="CLI863" s="396"/>
      <c r="CLJ863" s="396"/>
      <c r="CLK863" s="396"/>
      <c r="CLL863" s="396"/>
      <c r="CLM863" s="396"/>
      <c r="CLN863" s="396"/>
      <c r="CLO863" s="396"/>
      <c r="CLP863" s="396"/>
      <c r="CLQ863" s="396"/>
      <c r="CLR863" s="396"/>
      <c r="CLS863" s="396"/>
      <c r="CLT863" s="396"/>
      <c r="CLU863" s="396"/>
      <c r="CLV863" s="396"/>
      <c r="CLW863" s="396"/>
      <c r="CLX863" s="396"/>
      <c r="CLY863" s="396"/>
      <c r="CLZ863" s="396"/>
      <c r="CMA863" s="396"/>
      <c r="CMB863" s="396"/>
      <c r="CMC863" s="396"/>
      <c r="CMD863" s="396"/>
      <c r="CME863" s="396"/>
      <c r="CMF863" s="396"/>
      <c r="CMG863" s="396"/>
      <c r="CMH863" s="396"/>
      <c r="CMI863" s="396"/>
      <c r="CMJ863" s="396"/>
      <c r="CMK863" s="396"/>
      <c r="CML863" s="396"/>
      <c r="CMM863" s="396"/>
      <c r="CMN863" s="396"/>
      <c r="CMO863" s="396"/>
      <c r="CMP863" s="396"/>
      <c r="CMQ863" s="396"/>
      <c r="CMR863" s="396"/>
      <c r="CMS863" s="396"/>
      <c r="CMT863" s="396"/>
      <c r="CMU863" s="396"/>
      <c r="CMV863" s="396"/>
      <c r="CMW863" s="396"/>
      <c r="CMX863" s="396"/>
      <c r="CMY863" s="396"/>
      <c r="CMZ863" s="396"/>
      <c r="CNA863" s="396"/>
      <c r="CNB863" s="396"/>
      <c r="CNC863" s="396"/>
      <c r="CND863" s="396"/>
      <c r="CNE863" s="396"/>
      <c r="CNF863" s="396"/>
      <c r="CNG863" s="396"/>
      <c r="CNH863" s="396"/>
      <c r="CNI863" s="396"/>
      <c r="CNJ863" s="396"/>
      <c r="CNK863" s="396"/>
      <c r="CNL863" s="396"/>
      <c r="CNM863" s="396"/>
      <c r="CNN863" s="396"/>
      <c r="CNO863" s="396"/>
      <c r="CNP863" s="396"/>
      <c r="CNQ863" s="396"/>
      <c r="CNR863" s="396"/>
      <c r="CNS863" s="396"/>
      <c r="CNT863" s="396"/>
      <c r="CNU863" s="396"/>
      <c r="CNV863" s="396"/>
      <c r="CNW863" s="396"/>
      <c r="CNX863" s="396"/>
      <c r="CNY863" s="396"/>
      <c r="CNZ863" s="396"/>
      <c r="COA863" s="396"/>
      <c r="COB863" s="396"/>
      <c r="COC863" s="396"/>
      <c r="COD863" s="396"/>
      <c r="COE863" s="396"/>
      <c r="COF863" s="396"/>
      <c r="COG863" s="396"/>
      <c r="COH863" s="396"/>
      <c r="COI863" s="396"/>
      <c r="COJ863" s="396"/>
      <c r="COK863" s="396"/>
      <c r="COL863" s="396"/>
      <c r="COM863" s="396"/>
      <c r="CON863" s="396"/>
      <c r="COO863" s="396"/>
      <c r="COP863" s="396"/>
      <c r="COQ863" s="396"/>
      <c r="COR863" s="396"/>
      <c r="COS863" s="396"/>
      <c r="COT863" s="396"/>
      <c r="COU863" s="396"/>
      <c r="COV863" s="396"/>
      <c r="COW863" s="396"/>
      <c r="COX863" s="396"/>
      <c r="COY863" s="396"/>
      <c r="COZ863" s="396"/>
      <c r="CPA863" s="396"/>
      <c r="CPB863" s="396"/>
      <c r="CPC863" s="396"/>
      <c r="CPD863" s="396"/>
      <c r="CPE863" s="396"/>
      <c r="CPF863" s="396"/>
      <c r="CPG863" s="396"/>
      <c r="CPH863" s="396"/>
      <c r="CPI863" s="396"/>
      <c r="CPJ863" s="396"/>
      <c r="CPK863" s="396"/>
      <c r="CPL863" s="396"/>
      <c r="CPM863" s="396"/>
      <c r="CPN863" s="396"/>
      <c r="CPO863" s="396"/>
      <c r="CPP863" s="396"/>
      <c r="CPQ863" s="396"/>
      <c r="CPR863" s="396"/>
      <c r="CPS863" s="396"/>
      <c r="CPT863" s="396"/>
      <c r="CPU863" s="396"/>
      <c r="CPV863" s="396"/>
      <c r="CPW863" s="396"/>
      <c r="CPX863" s="396"/>
      <c r="CPY863" s="396"/>
      <c r="CPZ863" s="396"/>
      <c r="CQA863" s="396"/>
      <c r="CQB863" s="396"/>
      <c r="CQC863" s="396"/>
      <c r="CQD863" s="396"/>
      <c r="CQE863" s="396"/>
      <c r="CQF863" s="396"/>
      <c r="CQG863" s="396"/>
      <c r="CQH863" s="396"/>
      <c r="CQI863" s="396"/>
      <c r="CQJ863" s="396"/>
      <c r="CQK863" s="396"/>
      <c r="CQL863" s="396"/>
      <c r="CQM863" s="396"/>
      <c r="CQN863" s="396"/>
      <c r="CQO863" s="396"/>
      <c r="CQP863" s="396"/>
      <c r="CQQ863" s="396"/>
      <c r="CQR863" s="396"/>
      <c r="CQS863" s="396"/>
      <c r="CQT863" s="396"/>
      <c r="CQU863" s="396"/>
      <c r="CQV863" s="396"/>
      <c r="CQW863" s="396"/>
      <c r="CQX863" s="396"/>
      <c r="CQY863" s="396"/>
      <c r="CQZ863" s="396"/>
      <c r="CRA863" s="396"/>
      <c r="CRB863" s="396"/>
      <c r="CRC863" s="396"/>
      <c r="CRD863" s="396"/>
      <c r="CRE863" s="396"/>
      <c r="CRF863" s="396"/>
      <c r="CRG863" s="396"/>
      <c r="CRH863" s="396"/>
      <c r="CRI863" s="396"/>
      <c r="CRJ863" s="396"/>
      <c r="CRK863" s="396"/>
      <c r="CRL863" s="396"/>
      <c r="CRM863" s="396"/>
      <c r="CRN863" s="396"/>
      <c r="CRO863" s="396"/>
      <c r="CRP863" s="396"/>
      <c r="CRQ863" s="396"/>
      <c r="CRR863" s="396"/>
      <c r="CRS863" s="396"/>
      <c r="CRT863" s="396"/>
      <c r="CRU863" s="396"/>
      <c r="CRV863" s="396"/>
      <c r="CRW863" s="396"/>
      <c r="CRX863" s="396"/>
      <c r="CRY863" s="396"/>
      <c r="CRZ863" s="396"/>
      <c r="CSA863" s="396"/>
      <c r="CSB863" s="396"/>
      <c r="CSC863" s="396"/>
      <c r="CSD863" s="396"/>
      <c r="CSE863" s="396"/>
      <c r="CSF863" s="396"/>
      <c r="CSG863" s="396"/>
      <c r="CSH863" s="396"/>
      <c r="CSI863" s="396"/>
      <c r="CSJ863" s="396"/>
      <c r="CSK863" s="396"/>
      <c r="CSL863" s="396"/>
      <c r="CSM863" s="396"/>
      <c r="CSN863" s="396"/>
      <c r="CSO863" s="396"/>
      <c r="CSP863" s="396"/>
      <c r="CSQ863" s="396"/>
      <c r="CSR863" s="396"/>
      <c r="CSS863" s="396"/>
      <c r="CST863" s="396"/>
      <c r="CSU863" s="396"/>
      <c r="CSV863" s="396"/>
      <c r="CSW863" s="396"/>
      <c r="CSX863" s="396"/>
      <c r="CSY863" s="396"/>
      <c r="CSZ863" s="396"/>
      <c r="CTA863" s="396"/>
      <c r="CTB863" s="396"/>
      <c r="CTC863" s="396"/>
      <c r="CTD863" s="396"/>
      <c r="CTE863" s="396"/>
      <c r="CTF863" s="396"/>
      <c r="CTG863" s="396"/>
      <c r="CTH863" s="396"/>
      <c r="CTI863" s="396"/>
      <c r="CTJ863" s="396"/>
      <c r="CTK863" s="396"/>
      <c r="CTL863" s="396"/>
      <c r="CTM863" s="396"/>
      <c r="CTN863" s="396"/>
      <c r="CTO863" s="396"/>
      <c r="CTP863" s="396"/>
      <c r="CTQ863" s="396"/>
      <c r="CTR863" s="396"/>
      <c r="CTS863" s="396"/>
      <c r="CTT863" s="396"/>
      <c r="CTU863" s="396"/>
      <c r="CTV863" s="396"/>
      <c r="CTW863" s="396"/>
      <c r="CTX863" s="396"/>
      <c r="CTY863" s="396"/>
      <c r="CTZ863" s="396"/>
      <c r="CUA863" s="396"/>
      <c r="CUB863" s="396"/>
      <c r="CUC863" s="396"/>
      <c r="CUD863" s="396"/>
      <c r="CUE863" s="396"/>
      <c r="CUF863" s="396"/>
      <c r="CUG863" s="396"/>
      <c r="CUH863" s="396"/>
      <c r="CUI863" s="396"/>
      <c r="CUJ863" s="396"/>
      <c r="CUK863" s="396"/>
      <c r="CUL863" s="396"/>
      <c r="CUM863" s="396"/>
      <c r="CUN863" s="396"/>
      <c r="CUO863" s="396"/>
      <c r="CUP863" s="396"/>
      <c r="CUQ863" s="396"/>
      <c r="CUR863" s="396"/>
      <c r="CUS863" s="396"/>
      <c r="CUT863" s="396"/>
      <c r="CUU863" s="396"/>
      <c r="CUV863" s="396"/>
      <c r="CUW863" s="396"/>
      <c r="CUX863" s="396"/>
      <c r="CUY863" s="396"/>
      <c r="CUZ863" s="396"/>
      <c r="CVA863" s="396"/>
      <c r="CVB863" s="396"/>
      <c r="CVC863" s="396"/>
      <c r="CVD863" s="396"/>
      <c r="CVE863" s="396"/>
      <c r="CVF863" s="396"/>
      <c r="CVG863" s="396"/>
      <c r="CVH863" s="396"/>
      <c r="CVI863" s="396"/>
      <c r="CVJ863" s="396"/>
      <c r="CVK863" s="396"/>
      <c r="CVL863" s="396"/>
      <c r="CVM863" s="396"/>
      <c r="CVN863" s="396"/>
      <c r="CVO863" s="396"/>
      <c r="CVP863" s="396"/>
      <c r="CVQ863" s="396"/>
      <c r="CVR863" s="396"/>
      <c r="CVS863" s="396"/>
      <c r="CVT863" s="396"/>
      <c r="CVU863" s="396"/>
      <c r="CVV863" s="396"/>
      <c r="CVW863" s="396"/>
      <c r="CVX863" s="396"/>
      <c r="CVY863" s="396"/>
      <c r="CVZ863" s="396"/>
      <c r="CWA863" s="396"/>
      <c r="CWB863" s="396"/>
      <c r="CWC863" s="396"/>
      <c r="CWD863" s="396"/>
      <c r="CWE863" s="396"/>
      <c r="CWF863" s="396"/>
      <c r="CWG863" s="396"/>
      <c r="CWH863" s="396"/>
      <c r="CWI863" s="396"/>
      <c r="CWJ863" s="396"/>
      <c r="CWK863" s="396"/>
      <c r="CWL863" s="396"/>
      <c r="CWM863" s="396"/>
      <c r="CWN863" s="396"/>
      <c r="CWO863" s="396"/>
      <c r="CWP863" s="396"/>
      <c r="CWQ863" s="396"/>
      <c r="CWR863" s="396"/>
      <c r="CWS863" s="396"/>
      <c r="CWT863" s="396"/>
      <c r="CWU863" s="396"/>
      <c r="CWV863" s="396"/>
      <c r="CWW863" s="396"/>
      <c r="CWX863" s="396"/>
      <c r="CWY863" s="396"/>
      <c r="CWZ863" s="396"/>
      <c r="CXA863" s="396"/>
      <c r="CXB863" s="396"/>
      <c r="CXC863" s="396"/>
      <c r="CXD863" s="396"/>
      <c r="CXE863" s="396"/>
      <c r="CXF863" s="396"/>
      <c r="CXG863" s="396"/>
      <c r="CXH863" s="396"/>
      <c r="CXI863" s="396"/>
      <c r="CXJ863" s="396"/>
      <c r="CXK863" s="396"/>
      <c r="CXL863" s="396"/>
      <c r="CXM863" s="396"/>
      <c r="CXN863" s="396"/>
      <c r="CXO863" s="396"/>
      <c r="CXP863" s="396"/>
      <c r="CXQ863" s="396"/>
      <c r="CXR863" s="396"/>
      <c r="CXS863" s="396"/>
      <c r="CXT863" s="396"/>
      <c r="CXU863" s="396"/>
      <c r="CXV863" s="396"/>
      <c r="CXW863" s="396"/>
      <c r="CXX863" s="396"/>
      <c r="CXY863" s="396"/>
      <c r="CXZ863" s="396"/>
      <c r="CYA863" s="396"/>
      <c r="CYB863" s="396"/>
      <c r="CYC863" s="396"/>
      <c r="CYD863" s="396"/>
      <c r="CYE863" s="396"/>
      <c r="CYF863" s="396"/>
      <c r="CYG863" s="396"/>
      <c r="CYH863" s="396"/>
      <c r="CYI863" s="396"/>
      <c r="CYJ863" s="396"/>
      <c r="CYK863" s="396"/>
      <c r="CYL863" s="396"/>
      <c r="CYM863" s="396"/>
      <c r="CYN863" s="396"/>
      <c r="CYO863" s="396"/>
      <c r="CYP863" s="396"/>
      <c r="CYQ863" s="396"/>
      <c r="CYR863" s="396"/>
      <c r="CYS863" s="396"/>
      <c r="CYT863" s="396"/>
      <c r="CYU863" s="396"/>
      <c r="CYV863" s="396"/>
      <c r="CYW863" s="396"/>
      <c r="CYX863" s="396"/>
      <c r="CYY863" s="396"/>
      <c r="CYZ863" s="396"/>
      <c r="CZA863" s="396"/>
      <c r="CZB863" s="396"/>
      <c r="CZC863" s="396"/>
      <c r="CZD863" s="396"/>
      <c r="CZE863" s="396"/>
      <c r="CZF863" s="396"/>
      <c r="CZG863" s="396"/>
      <c r="CZH863" s="396"/>
      <c r="CZI863" s="396"/>
      <c r="CZJ863" s="396"/>
      <c r="CZK863" s="396"/>
      <c r="CZL863" s="396"/>
      <c r="CZM863" s="396"/>
      <c r="CZN863" s="396"/>
      <c r="CZO863" s="396"/>
      <c r="CZP863" s="396"/>
      <c r="CZQ863" s="396"/>
      <c r="CZR863" s="396"/>
      <c r="CZS863" s="396"/>
      <c r="CZT863" s="396"/>
      <c r="CZU863" s="396"/>
      <c r="CZV863" s="396"/>
      <c r="CZW863" s="396"/>
      <c r="CZX863" s="396"/>
      <c r="CZY863" s="396"/>
      <c r="CZZ863" s="396"/>
      <c r="DAA863" s="396"/>
      <c r="DAB863" s="396"/>
      <c r="DAC863" s="396"/>
      <c r="DAD863" s="396"/>
      <c r="DAE863" s="396"/>
      <c r="DAF863" s="396"/>
      <c r="DAG863" s="396"/>
      <c r="DAH863" s="396"/>
      <c r="DAI863" s="396"/>
      <c r="DAJ863" s="396"/>
      <c r="DAK863" s="396"/>
      <c r="DAL863" s="396"/>
      <c r="DAM863" s="396"/>
      <c r="DAN863" s="396"/>
      <c r="DAO863" s="396"/>
      <c r="DAP863" s="396"/>
      <c r="DAQ863" s="396"/>
      <c r="DAR863" s="396"/>
      <c r="DAS863" s="396"/>
      <c r="DAT863" s="396"/>
      <c r="DAU863" s="396"/>
      <c r="DAV863" s="396"/>
      <c r="DAW863" s="396"/>
      <c r="DAX863" s="396"/>
      <c r="DAY863" s="396"/>
      <c r="DAZ863" s="396"/>
      <c r="DBA863" s="396"/>
      <c r="DBB863" s="396"/>
      <c r="DBC863" s="396"/>
      <c r="DBD863" s="396"/>
      <c r="DBE863" s="396"/>
      <c r="DBF863" s="396"/>
      <c r="DBG863" s="396"/>
      <c r="DBH863" s="396"/>
      <c r="DBI863" s="396"/>
      <c r="DBJ863" s="396"/>
      <c r="DBK863" s="396"/>
      <c r="DBL863" s="396"/>
      <c r="DBM863" s="396"/>
      <c r="DBN863" s="396"/>
      <c r="DBO863" s="396"/>
      <c r="DBP863" s="396"/>
      <c r="DBQ863" s="396"/>
      <c r="DBR863" s="396"/>
      <c r="DBS863" s="396"/>
      <c r="DBT863" s="396"/>
      <c r="DBU863" s="396"/>
      <c r="DBV863" s="396"/>
      <c r="DBW863" s="396"/>
      <c r="DBX863" s="396"/>
      <c r="DBY863" s="396"/>
      <c r="DBZ863" s="396"/>
      <c r="DCA863" s="396"/>
      <c r="DCB863" s="396"/>
      <c r="DCC863" s="396"/>
      <c r="DCD863" s="396"/>
      <c r="DCE863" s="396"/>
      <c r="DCF863" s="396"/>
      <c r="DCG863" s="396"/>
      <c r="DCH863" s="396"/>
      <c r="DCI863" s="396"/>
      <c r="DCJ863" s="396"/>
      <c r="DCK863" s="396"/>
      <c r="DCL863" s="396"/>
      <c r="DCM863" s="396"/>
      <c r="DCN863" s="396"/>
      <c r="DCO863" s="396"/>
      <c r="DCP863" s="396"/>
      <c r="DCQ863" s="396"/>
      <c r="DCR863" s="396"/>
      <c r="DCS863" s="396"/>
      <c r="DCT863" s="396"/>
      <c r="DCU863" s="396"/>
      <c r="DCV863" s="396"/>
      <c r="DCW863" s="396"/>
      <c r="DCX863" s="396"/>
      <c r="DCY863" s="396"/>
      <c r="DCZ863" s="396"/>
      <c r="DDA863" s="396"/>
      <c r="DDB863" s="396"/>
      <c r="DDC863" s="396"/>
      <c r="DDD863" s="396"/>
      <c r="DDE863" s="396"/>
      <c r="DDF863" s="396"/>
      <c r="DDG863" s="396"/>
      <c r="DDH863" s="396"/>
      <c r="DDI863" s="396"/>
      <c r="DDJ863" s="396"/>
      <c r="DDK863" s="396"/>
      <c r="DDL863" s="396"/>
      <c r="DDM863" s="396"/>
      <c r="DDN863" s="396"/>
      <c r="DDO863" s="396"/>
      <c r="DDP863" s="396"/>
      <c r="DDQ863" s="396"/>
      <c r="DDR863" s="396"/>
      <c r="DDS863" s="396"/>
      <c r="DDT863" s="396"/>
      <c r="DDU863" s="396"/>
      <c r="DDV863" s="396"/>
      <c r="DDW863" s="396"/>
      <c r="DDX863" s="396"/>
      <c r="DDY863" s="396"/>
      <c r="DDZ863" s="396"/>
      <c r="DEA863" s="396"/>
      <c r="DEB863" s="396"/>
      <c r="DEC863" s="396"/>
      <c r="DED863" s="396"/>
      <c r="DEE863" s="396"/>
      <c r="DEF863" s="396"/>
      <c r="DEG863" s="396"/>
      <c r="DEH863" s="396"/>
      <c r="DEI863" s="396"/>
      <c r="DEJ863" s="396"/>
      <c r="DEK863" s="396"/>
      <c r="DEL863" s="396"/>
      <c r="DEM863" s="396"/>
      <c r="DEN863" s="396"/>
      <c r="DEO863" s="396"/>
      <c r="DEP863" s="396"/>
      <c r="DEQ863" s="396"/>
      <c r="DER863" s="396"/>
      <c r="DES863" s="396"/>
      <c r="DET863" s="396"/>
      <c r="DEU863" s="396"/>
      <c r="DEV863" s="396"/>
      <c r="DEW863" s="396"/>
      <c r="DEX863" s="396"/>
      <c r="DEY863" s="396"/>
      <c r="DEZ863" s="396"/>
      <c r="DFA863" s="396"/>
      <c r="DFB863" s="396"/>
      <c r="DFC863" s="396"/>
      <c r="DFD863" s="396"/>
      <c r="DFE863" s="396"/>
      <c r="DFF863" s="396"/>
      <c r="DFG863" s="396"/>
      <c r="DFH863" s="396"/>
      <c r="DFI863" s="396"/>
      <c r="DFJ863" s="396"/>
      <c r="DFK863" s="396"/>
      <c r="DFL863" s="396"/>
      <c r="DFM863" s="396"/>
      <c r="DFN863" s="396"/>
      <c r="DFO863" s="396"/>
      <c r="DFP863" s="396"/>
      <c r="DFQ863" s="396"/>
      <c r="DFR863" s="396"/>
      <c r="DFS863" s="396"/>
      <c r="DFT863" s="396"/>
      <c r="DFU863" s="396"/>
      <c r="DFV863" s="396"/>
      <c r="DFW863" s="396"/>
      <c r="DFX863" s="396"/>
      <c r="DFY863" s="396"/>
      <c r="DFZ863" s="396"/>
      <c r="DGA863" s="396"/>
      <c r="DGB863" s="396"/>
      <c r="DGC863" s="396"/>
      <c r="DGD863" s="396"/>
      <c r="DGE863" s="396"/>
      <c r="DGF863" s="396"/>
      <c r="DGG863" s="396"/>
      <c r="DGH863" s="396"/>
      <c r="DGI863" s="396"/>
      <c r="DGJ863" s="396"/>
      <c r="DGK863" s="396"/>
      <c r="DGL863" s="396"/>
      <c r="DGM863" s="396"/>
      <c r="DGN863" s="396"/>
      <c r="DGO863" s="396"/>
      <c r="DGP863" s="396"/>
      <c r="DGQ863" s="396"/>
      <c r="DGR863" s="396"/>
      <c r="DGS863" s="396"/>
      <c r="DGT863" s="396"/>
      <c r="DGU863" s="396"/>
      <c r="DGV863" s="396"/>
      <c r="DGW863" s="396"/>
      <c r="DGX863" s="396"/>
      <c r="DGY863" s="396"/>
      <c r="DGZ863" s="396"/>
      <c r="DHA863" s="396"/>
      <c r="DHB863" s="396"/>
      <c r="DHC863" s="396"/>
      <c r="DHD863" s="396"/>
      <c r="DHE863" s="396"/>
      <c r="DHF863" s="396"/>
      <c r="DHG863" s="396"/>
      <c r="DHH863" s="396"/>
      <c r="DHI863" s="396"/>
      <c r="DHJ863" s="396"/>
      <c r="DHK863" s="396"/>
      <c r="DHL863" s="396"/>
      <c r="DHM863" s="396"/>
      <c r="DHN863" s="396"/>
      <c r="DHO863" s="396"/>
      <c r="DHP863" s="396"/>
      <c r="DHQ863" s="396"/>
      <c r="DHR863" s="396"/>
      <c r="DHS863" s="396"/>
      <c r="DHT863" s="396"/>
      <c r="DHU863" s="396"/>
      <c r="DHV863" s="396"/>
      <c r="DHW863" s="396"/>
      <c r="DHX863" s="396"/>
      <c r="DHY863" s="396"/>
      <c r="DHZ863" s="396"/>
      <c r="DIA863" s="396"/>
      <c r="DIB863" s="396"/>
      <c r="DIC863" s="396"/>
      <c r="DID863" s="396"/>
      <c r="DIE863" s="396"/>
      <c r="DIF863" s="396"/>
      <c r="DIG863" s="396"/>
      <c r="DIH863" s="396"/>
      <c r="DII863" s="396"/>
      <c r="DIJ863" s="396"/>
      <c r="DIK863" s="396"/>
      <c r="DIL863" s="396"/>
      <c r="DIM863" s="396"/>
      <c r="DIN863" s="396"/>
      <c r="DIO863" s="396"/>
      <c r="DIP863" s="396"/>
      <c r="DIQ863" s="396"/>
      <c r="DIR863" s="396"/>
      <c r="DIS863" s="396"/>
      <c r="DIT863" s="396"/>
      <c r="DIU863" s="396"/>
      <c r="DIV863" s="396"/>
      <c r="DIW863" s="396"/>
      <c r="DIX863" s="396"/>
      <c r="DIY863" s="396"/>
      <c r="DIZ863" s="396"/>
      <c r="DJA863" s="396"/>
      <c r="DJB863" s="396"/>
      <c r="DJC863" s="396"/>
      <c r="DJD863" s="396"/>
      <c r="DJE863" s="396"/>
      <c r="DJF863" s="396"/>
      <c r="DJG863" s="396"/>
      <c r="DJH863" s="396"/>
      <c r="DJI863" s="396"/>
      <c r="DJJ863" s="396"/>
      <c r="DJK863" s="396"/>
      <c r="DJL863" s="396"/>
      <c r="DJM863" s="396"/>
      <c r="DJN863" s="396"/>
      <c r="DJO863" s="396"/>
      <c r="DJP863" s="396"/>
      <c r="DJQ863" s="396"/>
      <c r="DJR863" s="396"/>
      <c r="DJS863" s="396"/>
      <c r="DJT863" s="396"/>
      <c r="DJU863" s="396"/>
      <c r="DJV863" s="396"/>
      <c r="DJW863" s="396"/>
      <c r="DJX863" s="396"/>
      <c r="DJY863" s="396"/>
      <c r="DJZ863" s="396"/>
      <c r="DKA863" s="396"/>
      <c r="DKB863" s="396"/>
      <c r="DKC863" s="396"/>
      <c r="DKD863" s="396"/>
      <c r="DKE863" s="396"/>
      <c r="DKF863" s="396"/>
      <c r="DKG863" s="396"/>
      <c r="DKH863" s="396"/>
      <c r="DKI863" s="396"/>
      <c r="DKJ863" s="396"/>
      <c r="DKK863" s="396"/>
      <c r="DKL863" s="396"/>
      <c r="DKM863" s="396"/>
      <c r="DKN863" s="396"/>
      <c r="DKO863" s="396"/>
      <c r="DKP863" s="396"/>
      <c r="DKQ863" s="396"/>
      <c r="DKR863" s="396"/>
      <c r="DKS863" s="396"/>
      <c r="DKT863" s="396"/>
      <c r="DKU863" s="396"/>
      <c r="DKV863" s="396"/>
      <c r="DKW863" s="396"/>
      <c r="DKX863" s="396"/>
      <c r="DKY863" s="396"/>
      <c r="DKZ863" s="396"/>
      <c r="DLA863" s="396"/>
      <c r="DLB863" s="396"/>
      <c r="DLC863" s="396"/>
      <c r="DLD863" s="396"/>
      <c r="DLE863" s="396"/>
      <c r="DLF863" s="396"/>
      <c r="DLG863" s="396"/>
      <c r="DLH863" s="396"/>
      <c r="DLI863" s="396"/>
      <c r="DLJ863" s="396"/>
      <c r="DLK863" s="396"/>
      <c r="DLL863" s="396"/>
      <c r="DLM863" s="396"/>
      <c r="DLN863" s="396"/>
      <c r="DLO863" s="396"/>
      <c r="DLP863" s="396"/>
      <c r="DLQ863" s="396"/>
      <c r="DLR863" s="396"/>
      <c r="DLS863" s="396"/>
      <c r="DLT863" s="396"/>
      <c r="DLU863" s="396"/>
      <c r="DLV863" s="396"/>
      <c r="DLW863" s="396"/>
      <c r="DLX863" s="396"/>
      <c r="DLY863" s="396"/>
      <c r="DLZ863" s="396"/>
      <c r="DMA863" s="396"/>
      <c r="DMB863" s="396"/>
      <c r="DMC863" s="396"/>
      <c r="DMD863" s="396"/>
      <c r="DME863" s="396"/>
      <c r="DMF863" s="396"/>
      <c r="DMG863" s="396"/>
      <c r="DMH863" s="396"/>
      <c r="DMI863" s="396"/>
      <c r="DMJ863" s="396"/>
      <c r="DMK863" s="396"/>
      <c r="DML863" s="396"/>
      <c r="DMM863" s="396"/>
      <c r="DMN863" s="396"/>
      <c r="DMO863" s="396"/>
      <c r="DMP863" s="396"/>
      <c r="DMQ863" s="396"/>
      <c r="DMR863" s="396"/>
      <c r="DMS863" s="396"/>
      <c r="DMT863" s="396"/>
      <c r="DMU863" s="396"/>
      <c r="DMV863" s="396"/>
      <c r="DMW863" s="396"/>
      <c r="DMX863" s="396"/>
      <c r="DMY863" s="396"/>
      <c r="DMZ863" s="396"/>
      <c r="DNA863" s="396"/>
      <c r="DNB863" s="396"/>
      <c r="DNC863" s="396"/>
      <c r="DND863" s="396"/>
      <c r="DNE863" s="396"/>
      <c r="DNF863" s="396"/>
      <c r="DNG863" s="396"/>
      <c r="DNH863" s="396"/>
      <c r="DNI863" s="396"/>
      <c r="DNJ863" s="396"/>
      <c r="DNK863" s="396"/>
      <c r="DNL863" s="396"/>
      <c r="DNM863" s="396"/>
      <c r="DNN863" s="396"/>
      <c r="DNO863" s="396"/>
      <c r="DNP863" s="396"/>
      <c r="DNQ863" s="396"/>
      <c r="DNR863" s="396"/>
      <c r="DNS863" s="396"/>
      <c r="DNT863" s="396"/>
      <c r="DNU863" s="396"/>
      <c r="DNV863" s="396"/>
      <c r="DNW863" s="396"/>
      <c r="DNX863" s="396"/>
      <c r="DNY863" s="396"/>
      <c r="DNZ863" s="396"/>
      <c r="DOA863" s="396"/>
      <c r="DOB863" s="396"/>
      <c r="DOC863" s="396"/>
      <c r="DOD863" s="396"/>
      <c r="DOE863" s="396"/>
      <c r="DOF863" s="396"/>
      <c r="DOG863" s="396"/>
      <c r="DOH863" s="396"/>
      <c r="DOI863" s="396"/>
      <c r="DOJ863" s="396"/>
      <c r="DOK863" s="396"/>
      <c r="DOL863" s="396"/>
      <c r="DOM863" s="396"/>
      <c r="DON863" s="396"/>
      <c r="DOO863" s="396"/>
      <c r="DOP863" s="396"/>
      <c r="DOQ863" s="396"/>
      <c r="DOR863" s="396"/>
      <c r="DOS863" s="396"/>
      <c r="DOT863" s="396"/>
      <c r="DOU863" s="396"/>
      <c r="DOV863" s="396"/>
      <c r="DOW863" s="396"/>
      <c r="DOX863" s="396"/>
      <c r="DOY863" s="396"/>
      <c r="DOZ863" s="396"/>
      <c r="DPA863" s="396"/>
      <c r="DPB863" s="396"/>
      <c r="DPC863" s="396"/>
      <c r="DPD863" s="396"/>
      <c r="DPE863" s="396"/>
      <c r="DPF863" s="396"/>
      <c r="DPG863" s="396"/>
      <c r="DPH863" s="396"/>
      <c r="DPI863" s="396"/>
      <c r="DPJ863" s="396"/>
      <c r="DPK863" s="396"/>
      <c r="DPL863" s="396"/>
      <c r="DPM863" s="396"/>
      <c r="DPN863" s="396"/>
      <c r="DPO863" s="396"/>
      <c r="DPP863" s="396"/>
      <c r="DPQ863" s="396"/>
      <c r="DPR863" s="396"/>
      <c r="DPS863" s="396"/>
      <c r="DPT863" s="396"/>
      <c r="DPU863" s="396"/>
      <c r="DPV863" s="396"/>
      <c r="DPW863" s="396"/>
      <c r="DPX863" s="396"/>
      <c r="DPY863" s="396"/>
      <c r="DPZ863" s="396"/>
      <c r="DQA863" s="396"/>
      <c r="DQB863" s="396"/>
      <c r="DQC863" s="396"/>
      <c r="DQD863" s="396"/>
      <c r="DQE863" s="396"/>
      <c r="DQF863" s="396"/>
      <c r="DQG863" s="396"/>
      <c r="DQH863" s="396"/>
      <c r="DQI863" s="396"/>
      <c r="DQJ863" s="396"/>
      <c r="DQK863" s="396"/>
      <c r="DQL863" s="396"/>
      <c r="DQM863" s="396"/>
      <c r="DQN863" s="396"/>
      <c r="DQO863" s="396"/>
      <c r="DQP863" s="396"/>
      <c r="DQQ863" s="396"/>
      <c r="DQR863" s="396"/>
      <c r="DQS863" s="396"/>
      <c r="DQT863" s="396"/>
      <c r="DQU863" s="396"/>
      <c r="DQV863" s="396"/>
      <c r="DQW863" s="396"/>
      <c r="DQX863" s="396"/>
      <c r="DQY863" s="396"/>
      <c r="DQZ863" s="396"/>
      <c r="DRA863" s="396"/>
      <c r="DRB863" s="396"/>
      <c r="DRC863" s="396"/>
      <c r="DRD863" s="396"/>
      <c r="DRE863" s="396"/>
      <c r="DRF863" s="396"/>
      <c r="DRG863" s="396"/>
      <c r="DRH863" s="396"/>
      <c r="DRI863" s="396"/>
      <c r="DRJ863" s="396"/>
      <c r="DRK863" s="396"/>
      <c r="DRL863" s="396"/>
      <c r="DRM863" s="396"/>
      <c r="DRN863" s="396"/>
      <c r="DRO863" s="396"/>
      <c r="DRP863" s="396"/>
      <c r="DRQ863" s="396"/>
      <c r="DRR863" s="396"/>
      <c r="DRS863" s="396"/>
      <c r="DRT863" s="396"/>
      <c r="DRU863" s="396"/>
      <c r="DRV863" s="396"/>
      <c r="DRW863" s="396"/>
      <c r="DRX863" s="396"/>
      <c r="DRY863" s="396"/>
      <c r="DRZ863" s="396"/>
      <c r="DSA863" s="396"/>
      <c r="DSB863" s="396"/>
      <c r="DSC863" s="396"/>
      <c r="DSD863" s="396"/>
      <c r="DSE863" s="396"/>
      <c r="DSF863" s="396"/>
      <c r="DSG863" s="396"/>
      <c r="DSH863" s="396"/>
      <c r="DSI863" s="396"/>
      <c r="DSJ863" s="396"/>
      <c r="DSK863" s="396"/>
      <c r="DSL863" s="396"/>
      <c r="DSM863" s="396"/>
      <c r="DSN863" s="396"/>
      <c r="DSO863" s="396"/>
      <c r="DSP863" s="396"/>
      <c r="DSQ863" s="396"/>
      <c r="DSR863" s="396"/>
      <c r="DSS863" s="396"/>
      <c r="DST863" s="396"/>
      <c r="DSU863" s="396"/>
      <c r="DSV863" s="396"/>
      <c r="DSW863" s="396"/>
      <c r="DSX863" s="396"/>
      <c r="DSY863" s="396"/>
      <c r="DSZ863" s="396"/>
      <c r="DTA863" s="396"/>
      <c r="DTB863" s="396"/>
      <c r="DTC863" s="396"/>
      <c r="DTD863" s="396"/>
      <c r="DTE863" s="396"/>
      <c r="DTF863" s="396"/>
      <c r="DTG863" s="396"/>
      <c r="DTH863" s="396"/>
      <c r="DTI863" s="396"/>
      <c r="DTJ863" s="396"/>
      <c r="DTK863" s="396"/>
      <c r="DTL863" s="396"/>
      <c r="DTM863" s="396"/>
      <c r="DTN863" s="396"/>
      <c r="DTO863" s="396"/>
      <c r="DTP863" s="396"/>
      <c r="DTQ863" s="396"/>
      <c r="DTR863" s="396"/>
      <c r="DTS863" s="396"/>
      <c r="DTT863" s="396"/>
      <c r="DTU863" s="396"/>
      <c r="DTV863" s="396"/>
      <c r="DTW863" s="396"/>
      <c r="DTX863" s="396"/>
      <c r="DTY863" s="396"/>
      <c r="DTZ863" s="396"/>
      <c r="DUA863" s="396"/>
      <c r="DUB863" s="396"/>
      <c r="DUC863" s="396"/>
      <c r="DUD863" s="396"/>
      <c r="DUE863" s="396"/>
      <c r="DUF863" s="396"/>
      <c r="DUG863" s="396"/>
      <c r="DUH863" s="396"/>
      <c r="DUI863" s="396"/>
      <c r="DUJ863" s="396"/>
      <c r="DUK863" s="396"/>
      <c r="DUL863" s="396"/>
      <c r="DUM863" s="396"/>
      <c r="DUN863" s="396"/>
      <c r="DUO863" s="396"/>
      <c r="DUP863" s="396"/>
      <c r="DUQ863" s="396"/>
      <c r="DUR863" s="396"/>
      <c r="DUS863" s="396"/>
      <c r="DUT863" s="396"/>
      <c r="DUU863" s="396"/>
      <c r="DUV863" s="396"/>
      <c r="DUW863" s="396"/>
      <c r="DUX863" s="396"/>
      <c r="DUY863" s="396"/>
      <c r="DUZ863" s="396"/>
      <c r="DVA863" s="396"/>
      <c r="DVB863" s="396"/>
      <c r="DVC863" s="396"/>
      <c r="DVD863" s="396"/>
      <c r="DVE863" s="396"/>
      <c r="DVF863" s="396"/>
      <c r="DVG863" s="396"/>
      <c r="DVH863" s="396"/>
      <c r="DVI863" s="396"/>
      <c r="DVJ863" s="396"/>
      <c r="DVK863" s="396"/>
      <c r="DVL863" s="396"/>
      <c r="DVM863" s="396"/>
      <c r="DVN863" s="396"/>
      <c r="DVO863" s="396"/>
      <c r="DVP863" s="396"/>
      <c r="DVQ863" s="396"/>
      <c r="DVR863" s="396"/>
      <c r="DVS863" s="396"/>
      <c r="DVT863" s="396"/>
      <c r="DVU863" s="396"/>
      <c r="DVV863" s="396"/>
      <c r="DVW863" s="396"/>
      <c r="DVX863" s="396"/>
      <c r="DVY863" s="396"/>
      <c r="DVZ863" s="396"/>
      <c r="DWA863" s="396"/>
      <c r="DWB863" s="396"/>
      <c r="DWC863" s="396"/>
      <c r="DWD863" s="396"/>
      <c r="DWE863" s="396"/>
      <c r="DWF863" s="396"/>
      <c r="DWG863" s="396"/>
      <c r="DWH863" s="396"/>
      <c r="DWI863" s="396"/>
      <c r="DWJ863" s="396"/>
      <c r="DWK863" s="396"/>
      <c r="DWL863" s="396"/>
      <c r="DWM863" s="396"/>
      <c r="DWN863" s="396"/>
      <c r="DWO863" s="396"/>
      <c r="DWP863" s="396"/>
      <c r="DWQ863" s="396"/>
      <c r="DWR863" s="396"/>
      <c r="DWS863" s="396"/>
      <c r="DWT863" s="396"/>
      <c r="DWU863" s="396"/>
      <c r="DWV863" s="396"/>
      <c r="DWW863" s="396"/>
      <c r="DWX863" s="396"/>
      <c r="DWY863" s="396"/>
      <c r="DWZ863" s="396"/>
      <c r="DXA863" s="396"/>
      <c r="DXB863" s="396"/>
      <c r="DXC863" s="396"/>
      <c r="DXD863" s="396"/>
      <c r="DXE863" s="396"/>
      <c r="DXF863" s="396"/>
      <c r="DXG863" s="396"/>
      <c r="DXH863" s="396"/>
      <c r="DXI863" s="396"/>
      <c r="DXJ863" s="396"/>
      <c r="DXK863" s="396"/>
      <c r="DXL863" s="396"/>
      <c r="DXM863" s="396"/>
      <c r="DXN863" s="396"/>
      <c r="DXO863" s="396"/>
      <c r="DXP863" s="396"/>
      <c r="DXQ863" s="396"/>
      <c r="DXR863" s="396"/>
      <c r="DXS863" s="396"/>
      <c r="DXT863" s="396"/>
      <c r="DXU863" s="396"/>
      <c r="DXV863" s="396"/>
      <c r="DXW863" s="396"/>
      <c r="DXX863" s="396"/>
      <c r="DXY863" s="396"/>
      <c r="DXZ863" s="396"/>
      <c r="DYA863" s="396"/>
      <c r="DYB863" s="396"/>
      <c r="DYC863" s="396"/>
      <c r="DYD863" s="396"/>
      <c r="DYE863" s="396"/>
      <c r="DYF863" s="396"/>
      <c r="DYG863" s="396"/>
      <c r="DYH863" s="396"/>
      <c r="DYI863" s="396"/>
      <c r="DYJ863" s="396"/>
      <c r="DYK863" s="396"/>
      <c r="DYL863" s="396"/>
      <c r="DYM863" s="396"/>
      <c r="DYN863" s="396"/>
      <c r="DYO863" s="396"/>
      <c r="DYP863" s="396"/>
      <c r="DYQ863" s="396"/>
      <c r="DYR863" s="396"/>
      <c r="DYS863" s="396"/>
      <c r="DYT863" s="396"/>
      <c r="DYU863" s="396"/>
      <c r="DYV863" s="396"/>
      <c r="DYW863" s="396"/>
      <c r="DYX863" s="396"/>
      <c r="DYY863" s="396"/>
      <c r="DYZ863" s="396"/>
      <c r="DZA863" s="396"/>
      <c r="DZB863" s="396"/>
      <c r="DZC863" s="396"/>
      <c r="DZD863" s="396"/>
      <c r="DZE863" s="396"/>
      <c r="DZF863" s="396"/>
      <c r="DZG863" s="396"/>
      <c r="DZH863" s="396"/>
      <c r="DZI863" s="396"/>
      <c r="DZJ863" s="396"/>
      <c r="DZK863" s="396"/>
      <c r="DZL863" s="396"/>
      <c r="DZM863" s="396"/>
      <c r="DZN863" s="396"/>
      <c r="DZO863" s="396"/>
      <c r="DZP863" s="396"/>
      <c r="DZQ863" s="396"/>
      <c r="DZR863" s="396"/>
      <c r="DZS863" s="396"/>
      <c r="DZT863" s="396"/>
      <c r="DZU863" s="396"/>
      <c r="DZV863" s="396"/>
      <c r="DZW863" s="396"/>
      <c r="DZX863" s="396"/>
      <c r="DZY863" s="396"/>
      <c r="DZZ863" s="396"/>
      <c r="EAA863" s="396"/>
      <c r="EAB863" s="396"/>
      <c r="EAC863" s="396"/>
      <c r="EAD863" s="396"/>
      <c r="EAE863" s="396"/>
      <c r="EAF863" s="396"/>
      <c r="EAG863" s="396"/>
      <c r="EAH863" s="396"/>
      <c r="EAI863" s="396"/>
      <c r="EAJ863" s="396"/>
      <c r="EAK863" s="396"/>
      <c r="EAL863" s="396"/>
      <c r="EAM863" s="396"/>
      <c r="EAN863" s="396"/>
      <c r="EAO863" s="396"/>
      <c r="EAP863" s="396"/>
      <c r="EAQ863" s="396"/>
      <c r="EAR863" s="396"/>
      <c r="EAS863" s="396"/>
      <c r="EAT863" s="396"/>
      <c r="EAU863" s="396"/>
      <c r="EAV863" s="396"/>
      <c r="EAW863" s="396"/>
      <c r="EAX863" s="396"/>
      <c r="EAY863" s="396"/>
      <c r="EAZ863" s="396"/>
      <c r="EBA863" s="396"/>
      <c r="EBB863" s="396"/>
      <c r="EBC863" s="396"/>
      <c r="EBD863" s="396"/>
      <c r="EBE863" s="396"/>
      <c r="EBF863" s="396"/>
      <c r="EBG863" s="396"/>
      <c r="EBH863" s="396"/>
      <c r="EBI863" s="396"/>
      <c r="EBJ863" s="396"/>
      <c r="EBK863" s="396"/>
      <c r="EBL863" s="396"/>
      <c r="EBM863" s="396"/>
      <c r="EBN863" s="396"/>
      <c r="EBO863" s="396"/>
      <c r="EBP863" s="396"/>
      <c r="EBQ863" s="396"/>
      <c r="EBR863" s="396"/>
      <c r="EBS863" s="396"/>
      <c r="EBT863" s="396"/>
      <c r="EBU863" s="396"/>
      <c r="EBV863" s="396"/>
      <c r="EBW863" s="396"/>
      <c r="EBX863" s="396"/>
      <c r="EBY863" s="396"/>
      <c r="EBZ863" s="396"/>
      <c r="ECA863" s="396"/>
      <c r="ECB863" s="396"/>
      <c r="ECC863" s="396"/>
      <c r="ECD863" s="396"/>
      <c r="ECE863" s="396"/>
      <c r="ECF863" s="396"/>
      <c r="ECG863" s="396"/>
      <c r="ECH863" s="396"/>
      <c r="ECI863" s="396"/>
      <c r="ECJ863" s="396"/>
      <c r="ECK863" s="396"/>
      <c r="ECL863" s="396"/>
      <c r="ECM863" s="396"/>
      <c r="ECN863" s="396"/>
      <c r="ECO863" s="396"/>
      <c r="ECP863" s="396"/>
      <c r="ECQ863" s="396"/>
      <c r="ECR863" s="396"/>
      <c r="ECS863" s="396"/>
      <c r="ECT863" s="396"/>
      <c r="ECU863" s="396"/>
      <c r="ECV863" s="396"/>
      <c r="ECW863" s="396"/>
      <c r="ECX863" s="396"/>
      <c r="ECY863" s="396"/>
      <c r="ECZ863" s="396"/>
      <c r="EDA863" s="396"/>
      <c r="EDB863" s="396"/>
      <c r="EDC863" s="396"/>
      <c r="EDD863" s="396"/>
      <c r="EDE863" s="396"/>
      <c r="EDF863" s="396"/>
      <c r="EDG863" s="396"/>
      <c r="EDH863" s="396"/>
      <c r="EDI863" s="396"/>
      <c r="EDJ863" s="396"/>
      <c r="EDK863" s="396"/>
      <c r="EDL863" s="396"/>
      <c r="EDM863" s="396"/>
      <c r="EDN863" s="396"/>
      <c r="EDO863" s="396"/>
      <c r="EDP863" s="396"/>
      <c r="EDQ863" s="396"/>
      <c r="EDR863" s="396"/>
      <c r="EDS863" s="396"/>
      <c r="EDT863" s="396"/>
      <c r="EDU863" s="396"/>
      <c r="EDV863" s="396"/>
      <c r="EDW863" s="396"/>
      <c r="EDX863" s="396"/>
      <c r="EDY863" s="396"/>
      <c r="EDZ863" s="396"/>
      <c r="EEA863" s="396"/>
      <c r="EEB863" s="396"/>
      <c r="EEC863" s="396"/>
      <c r="EED863" s="396"/>
      <c r="EEE863" s="396"/>
      <c r="EEF863" s="396"/>
      <c r="EEG863" s="396"/>
      <c r="EEH863" s="396"/>
      <c r="EEI863" s="396"/>
      <c r="EEJ863" s="396"/>
      <c r="EEK863" s="396"/>
      <c r="EEL863" s="396"/>
      <c r="EEM863" s="396"/>
      <c r="EEN863" s="396"/>
      <c r="EEO863" s="396"/>
      <c r="EEP863" s="396"/>
      <c r="EEQ863" s="396"/>
      <c r="EER863" s="396"/>
      <c r="EES863" s="396"/>
      <c r="EET863" s="396"/>
      <c r="EEU863" s="396"/>
      <c r="EEV863" s="396"/>
      <c r="EEW863" s="396"/>
      <c r="EEX863" s="396"/>
      <c r="EEY863" s="396"/>
      <c r="EEZ863" s="396"/>
      <c r="EFA863" s="396"/>
      <c r="EFB863" s="396"/>
      <c r="EFC863" s="396"/>
      <c r="EFD863" s="396"/>
      <c r="EFE863" s="396"/>
      <c r="EFF863" s="396"/>
      <c r="EFG863" s="396"/>
      <c r="EFH863" s="396"/>
      <c r="EFI863" s="396"/>
      <c r="EFJ863" s="396"/>
      <c r="EFK863" s="396"/>
      <c r="EFL863" s="396"/>
      <c r="EFM863" s="396"/>
      <c r="EFN863" s="396"/>
      <c r="EFO863" s="396"/>
      <c r="EFP863" s="396"/>
      <c r="EFQ863" s="396"/>
      <c r="EFR863" s="396"/>
      <c r="EFS863" s="396"/>
      <c r="EFT863" s="396"/>
      <c r="EFU863" s="396"/>
      <c r="EFV863" s="396"/>
      <c r="EFW863" s="396"/>
      <c r="EFX863" s="396"/>
      <c r="EFY863" s="396"/>
      <c r="EFZ863" s="396"/>
      <c r="EGA863" s="396"/>
      <c r="EGB863" s="396"/>
      <c r="EGC863" s="396"/>
      <c r="EGD863" s="396"/>
      <c r="EGE863" s="396"/>
      <c r="EGF863" s="396"/>
      <c r="EGG863" s="396"/>
      <c r="EGH863" s="396"/>
      <c r="EGI863" s="396"/>
      <c r="EGJ863" s="396"/>
      <c r="EGK863" s="396"/>
      <c r="EGL863" s="396"/>
      <c r="EGM863" s="396"/>
      <c r="EGN863" s="396"/>
      <c r="EGO863" s="396"/>
      <c r="EGP863" s="396"/>
      <c r="EGQ863" s="396"/>
      <c r="EGR863" s="396"/>
      <c r="EGS863" s="396"/>
      <c r="EGT863" s="396"/>
      <c r="EGU863" s="396"/>
      <c r="EGV863" s="396"/>
      <c r="EGW863" s="396"/>
      <c r="EGX863" s="396"/>
      <c r="EGY863" s="396"/>
      <c r="EGZ863" s="396"/>
      <c r="EHA863" s="396"/>
      <c r="EHB863" s="396"/>
      <c r="EHC863" s="396"/>
      <c r="EHD863" s="396"/>
      <c r="EHE863" s="396"/>
      <c r="EHF863" s="396"/>
      <c r="EHG863" s="396"/>
      <c r="EHH863" s="396"/>
      <c r="EHI863" s="396"/>
      <c r="EHJ863" s="396"/>
      <c r="EHK863" s="396"/>
      <c r="EHL863" s="396"/>
      <c r="EHM863" s="396"/>
      <c r="EHN863" s="396"/>
      <c r="EHO863" s="396"/>
      <c r="EHP863" s="396"/>
      <c r="EHQ863" s="396"/>
      <c r="EHR863" s="396"/>
      <c r="EHS863" s="396"/>
      <c r="EHT863" s="396"/>
      <c r="EHU863" s="396"/>
      <c r="EHV863" s="396"/>
      <c r="EHW863" s="396"/>
      <c r="EHX863" s="396"/>
      <c r="EHY863" s="396"/>
      <c r="EHZ863" s="396"/>
      <c r="EIA863" s="396"/>
      <c r="EIB863" s="396"/>
      <c r="EIC863" s="396"/>
      <c r="EID863" s="396"/>
      <c r="EIE863" s="396"/>
      <c r="EIF863" s="396"/>
      <c r="EIG863" s="396"/>
      <c r="EIH863" s="396"/>
      <c r="EII863" s="396"/>
      <c r="EIJ863" s="396"/>
      <c r="EIK863" s="396"/>
      <c r="EIL863" s="396"/>
      <c r="EIM863" s="396"/>
      <c r="EIN863" s="396"/>
      <c r="EIO863" s="396"/>
      <c r="EIP863" s="396"/>
      <c r="EIQ863" s="396"/>
      <c r="EIR863" s="396"/>
      <c r="EIS863" s="396"/>
      <c r="EIT863" s="396"/>
      <c r="EIU863" s="396"/>
      <c r="EIV863" s="396"/>
      <c r="EIW863" s="396"/>
      <c r="EIX863" s="396"/>
      <c r="EIY863" s="396"/>
      <c r="EIZ863" s="396"/>
      <c r="EJA863" s="396"/>
      <c r="EJB863" s="396"/>
      <c r="EJC863" s="396"/>
      <c r="EJD863" s="396"/>
      <c r="EJE863" s="396"/>
      <c r="EJF863" s="396"/>
      <c r="EJG863" s="396"/>
      <c r="EJH863" s="396"/>
      <c r="EJI863" s="396"/>
      <c r="EJJ863" s="396"/>
      <c r="EJK863" s="396"/>
      <c r="EJL863" s="396"/>
      <c r="EJM863" s="396"/>
      <c r="EJN863" s="396"/>
      <c r="EJO863" s="396"/>
      <c r="EJP863" s="396"/>
      <c r="EJQ863" s="396"/>
      <c r="EJR863" s="396"/>
      <c r="EJS863" s="396"/>
      <c r="EJT863" s="396"/>
      <c r="EJU863" s="396"/>
      <c r="EJV863" s="396"/>
      <c r="EJW863" s="396"/>
      <c r="EJX863" s="396"/>
      <c r="EJY863" s="396"/>
      <c r="EJZ863" s="396"/>
      <c r="EKA863" s="396"/>
      <c r="EKB863" s="396"/>
      <c r="EKC863" s="396"/>
      <c r="EKD863" s="396"/>
      <c r="EKE863" s="396"/>
      <c r="EKF863" s="396"/>
      <c r="EKG863" s="396"/>
      <c r="EKH863" s="396"/>
      <c r="EKI863" s="396"/>
      <c r="EKJ863" s="396"/>
      <c r="EKK863" s="396"/>
      <c r="EKL863" s="396"/>
      <c r="EKM863" s="396"/>
      <c r="EKN863" s="396"/>
      <c r="EKO863" s="396"/>
      <c r="EKP863" s="396"/>
      <c r="EKQ863" s="396"/>
      <c r="EKR863" s="396"/>
      <c r="EKS863" s="396"/>
      <c r="EKT863" s="396"/>
      <c r="EKU863" s="396"/>
      <c r="EKV863" s="396"/>
      <c r="EKW863" s="396"/>
      <c r="EKX863" s="396"/>
      <c r="EKY863" s="396"/>
      <c r="EKZ863" s="396"/>
      <c r="ELA863" s="396"/>
      <c r="ELB863" s="396"/>
      <c r="ELC863" s="396"/>
      <c r="ELD863" s="396"/>
      <c r="ELE863" s="396"/>
      <c r="ELF863" s="396"/>
      <c r="ELG863" s="396"/>
      <c r="ELH863" s="396"/>
      <c r="ELI863" s="396"/>
      <c r="ELJ863" s="396"/>
      <c r="ELK863" s="396"/>
      <c r="ELL863" s="396"/>
      <c r="ELM863" s="396"/>
      <c r="ELN863" s="396"/>
      <c r="ELO863" s="396"/>
      <c r="ELP863" s="396"/>
      <c r="ELQ863" s="396"/>
      <c r="ELR863" s="396"/>
      <c r="ELS863" s="396"/>
      <c r="ELT863" s="396"/>
      <c r="ELU863" s="396"/>
      <c r="ELV863" s="396"/>
      <c r="ELW863" s="396"/>
      <c r="ELX863" s="396"/>
      <c r="ELY863" s="396"/>
      <c r="ELZ863" s="396"/>
      <c r="EMA863" s="396"/>
      <c r="EMB863" s="396"/>
      <c r="EMC863" s="396"/>
      <c r="EMD863" s="396"/>
      <c r="EME863" s="396"/>
      <c r="EMF863" s="396"/>
      <c r="EMG863" s="396"/>
      <c r="EMH863" s="396"/>
      <c r="EMI863" s="396"/>
      <c r="EMJ863" s="396"/>
      <c r="EMK863" s="396"/>
      <c r="EML863" s="396"/>
      <c r="EMM863" s="396"/>
      <c r="EMN863" s="396"/>
      <c r="EMO863" s="396"/>
      <c r="EMP863" s="396"/>
      <c r="EMQ863" s="396"/>
      <c r="EMR863" s="396"/>
      <c r="EMS863" s="396"/>
      <c r="EMT863" s="396"/>
      <c r="EMU863" s="396"/>
      <c r="EMV863" s="396"/>
      <c r="EMW863" s="396"/>
      <c r="EMX863" s="396"/>
      <c r="EMY863" s="396"/>
      <c r="EMZ863" s="396"/>
      <c r="ENA863" s="396"/>
      <c r="ENB863" s="396"/>
      <c r="ENC863" s="396"/>
      <c r="END863" s="396"/>
      <c r="ENE863" s="396"/>
      <c r="ENF863" s="396"/>
      <c r="ENG863" s="396"/>
      <c r="ENH863" s="396"/>
      <c r="ENI863" s="396"/>
      <c r="ENJ863" s="396"/>
      <c r="ENK863" s="396"/>
      <c r="ENL863" s="396"/>
      <c r="ENM863" s="396"/>
      <c r="ENN863" s="396"/>
      <c r="ENO863" s="396"/>
      <c r="ENP863" s="396"/>
      <c r="ENQ863" s="396"/>
      <c r="ENR863" s="396"/>
      <c r="ENS863" s="396"/>
      <c r="ENT863" s="396"/>
      <c r="ENU863" s="396"/>
      <c r="ENV863" s="396"/>
      <c r="ENW863" s="396"/>
      <c r="ENX863" s="396"/>
      <c r="ENY863" s="396"/>
      <c r="ENZ863" s="396"/>
      <c r="EOA863" s="396"/>
      <c r="EOB863" s="396"/>
      <c r="EOC863" s="396"/>
      <c r="EOD863" s="396"/>
      <c r="EOE863" s="396"/>
      <c r="EOF863" s="396"/>
      <c r="EOG863" s="396"/>
      <c r="EOH863" s="396"/>
      <c r="EOI863" s="396"/>
      <c r="EOJ863" s="396"/>
      <c r="EOK863" s="396"/>
      <c r="EOL863" s="396"/>
      <c r="EOM863" s="396"/>
      <c r="EON863" s="396"/>
      <c r="EOO863" s="396"/>
      <c r="EOP863" s="396"/>
      <c r="EOQ863" s="396"/>
      <c r="EOR863" s="396"/>
      <c r="EOS863" s="396"/>
      <c r="EOT863" s="396"/>
      <c r="EOU863" s="396"/>
      <c r="EOV863" s="396"/>
      <c r="EOW863" s="396"/>
      <c r="EOX863" s="396"/>
      <c r="EOY863" s="396"/>
      <c r="EOZ863" s="396"/>
      <c r="EPA863" s="396"/>
      <c r="EPB863" s="396"/>
      <c r="EPC863" s="396"/>
      <c r="EPD863" s="396"/>
      <c r="EPE863" s="396"/>
      <c r="EPF863" s="396"/>
      <c r="EPG863" s="396"/>
      <c r="EPH863" s="396"/>
      <c r="EPI863" s="396"/>
      <c r="EPJ863" s="396"/>
      <c r="EPK863" s="396"/>
      <c r="EPL863" s="396"/>
      <c r="EPM863" s="396"/>
      <c r="EPN863" s="396"/>
      <c r="EPO863" s="396"/>
      <c r="EPP863" s="396"/>
      <c r="EPQ863" s="396"/>
      <c r="EPR863" s="396"/>
      <c r="EPS863" s="396"/>
      <c r="EPT863" s="396"/>
      <c r="EPU863" s="396"/>
      <c r="EPV863" s="396"/>
      <c r="EPW863" s="396"/>
      <c r="EPX863" s="396"/>
      <c r="EPY863" s="396"/>
      <c r="EPZ863" s="396"/>
      <c r="EQA863" s="396"/>
      <c r="EQB863" s="396"/>
      <c r="EQC863" s="396"/>
      <c r="EQD863" s="396"/>
      <c r="EQE863" s="396"/>
      <c r="EQF863" s="396"/>
      <c r="EQG863" s="396"/>
      <c r="EQH863" s="396"/>
      <c r="EQI863" s="396"/>
      <c r="EQJ863" s="396"/>
      <c r="EQK863" s="396"/>
      <c r="EQL863" s="396"/>
      <c r="EQM863" s="396"/>
      <c r="EQN863" s="396"/>
      <c r="EQO863" s="396"/>
      <c r="EQP863" s="396"/>
      <c r="EQQ863" s="396"/>
      <c r="EQR863" s="396"/>
      <c r="EQS863" s="396"/>
      <c r="EQT863" s="396"/>
      <c r="EQU863" s="396"/>
      <c r="EQV863" s="396"/>
      <c r="EQW863" s="396"/>
      <c r="EQX863" s="396"/>
      <c r="EQY863" s="396"/>
      <c r="EQZ863" s="396"/>
      <c r="ERA863" s="396"/>
      <c r="ERB863" s="396"/>
      <c r="ERC863" s="396"/>
      <c r="ERD863" s="396"/>
      <c r="ERE863" s="396"/>
      <c r="ERF863" s="396"/>
      <c r="ERG863" s="396"/>
      <c r="ERH863" s="396"/>
      <c r="ERI863" s="396"/>
      <c r="ERJ863" s="396"/>
      <c r="ERK863" s="396"/>
      <c r="ERL863" s="396"/>
      <c r="ERM863" s="396"/>
      <c r="ERN863" s="396"/>
      <c r="ERO863" s="396"/>
      <c r="ERP863" s="396"/>
      <c r="ERQ863" s="396"/>
      <c r="ERR863" s="396"/>
      <c r="ERS863" s="396"/>
      <c r="ERT863" s="396"/>
      <c r="ERU863" s="396"/>
      <c r="ERV863" s="396"/>
      <c r="ERW863" s="396"/>
      <c r="ERX863" s="396"/>
      <c r="ERY863" s="396"/>
      <c r="ERZ863" s="396"/>
      <c r="ESA863" s="396"/>
      <c r="ESB863" s="396"/>
      <c r="ESC863" s="396"/>
      <c r="ESD863" s="396"/>
      <c r="ESE863" s="396"/>
      <c r="ESF863" s="396"/>
      <c r="ESG863" s="396"/>
      <c r="ESH863" s="396"/>
      <c r="ESI863" s="396"/>
      <c r="ESJ863" s="396"/>
      <c r="ESK863" s="396"/>
      <c r="ESL863" s="396"/>
      <c r="ESM863" s="396"/>
      <c r="ESN863" s="396"/>
      <c r="ESO863" s="396"/>
      <c r="ESP863" s="396"/>
      <c r="ESQ863" s="396"/>
      <c r="ESR863" s="396"/>
      <c r="ESS863" s="396"/>
      <c r="EST863" s="396"/>
      <c r="ESU863" s="396"/>
      <c r="ESV863" s="396"/>
      <c r="ESW863" s="396"/>
      <c r="ESX863" s="396"/>
      <c r="ESY863" s="396"/>
      <c r="ESZ863" s="396"/>
      <c r="ETA863" s="396"/>
      <c r="ETB863" s="396"/>
      <c r="ETC863" s="396"/>
      <c r="ETD863" s="396"/>
      <c r="ETE863" s="396"/>
      <c r="ETF863" s="396"/>
      <c r="ETG863" s="396"/>
      <c r="ETH863" s="396"/>
      <c r="ETI863" s="396"/>
      <c r="ETJ863" s="396"/>
      <c r="ETK863" s="396"/>
      <c r="ETL863" s="396"/>
      <c r="ETM863" s="396"/>
      <c r="ETN863" s="396"/>
      <c r="ETO863" s="396"/>
      <c r="ETP863" s="396"/>
      <c r="ETQ863" s="396"/>
      <c r="ETR863" s="396"/>
      <c r="ETS863" s="396"/>
      <c r="ETT863" s="396"/>
      <c r="ETU863" s="396"/>
      <c r="ETV863" s="396"/>
      <c r="ETW863" s="396"/>
      <c r="ETX863" s="396"/>
      <c r="ETY863" s="396"/>
      <c r="ETZ863" s="396"/>
      <c r="EUA863" s="396"/>
      <c r="EUB863" s="396"/>
      <c r="EUC863" s="396"/>
      <c r="EUD863" s="396"/>
      <c r="EUE863" s="396"/>
      <c r="EUF863" s="396"/>
      <c r="EUG863" s="396"/>
      <c r="EUH863" s="396"/>
      <c r="EUI863" s="396"/>
      <c r="EUJ863" s="396"/>
      <c r="EUK863" s="396"/>
      <c r="EUL863" s="396"/>
      <c r="EUM863" s="396"/>
      <c r="EUN863" s="396"/>
      <c r="EUO863" s="396"/>
      <c r="EUP863" s="396"/>
      <c r="EUQ863" s="396"/>
      <c r="EUR863" s="396"/>
      <c r="EUS863" s="396"/>
      <c r="EUT863" s="396"/>
      <c r="EUU863" s="396"/>
      <c r="EUV863" s="396"/>
      <c r="EUW863" s="396"/>
      <c r="EUX863" s="396"/>
      <c r="EUY863" s="396"/>
      <c r="EUZ863" s="396"/>
      <c r="EVA863" s="396"/>
      <c r="EVB863" s="396"/>
      <c r="EVC863" s="396"/>
      <c r="EVD863" s="396"/>
      <c r="EVE863" s="396"/>
      <c r="EVF863" s="396"/>
      <c r="EVG863" s="396"/>
      <c r="EVH863" s="396"/>
      <c r="EVI863" s="396"/>
      <c r="EVJ863" s="396"/>
      <c r="EVK863" s="396"/>
      <c r="EVL863" s="396"/>
      <c r="EVM863" s="396"/>
      <c r="EVN863" s="396"/>
      <c r="EVO863" s="396"/>
      <c r="EVP863" s="396"/>
      <c r="EVQ863" s="396"/>
      <c r="EVR863" s="396"/>
      <c r="EVS863" s="396"/>
      <c r="EVT863" s="396"/>
      <c r="EVU863" s="396"/>
      <c r="EVV863" s="396"/>
      <c r="EVW863" s="396"/>
      <c r="EVX863" s="396"/>
      <c r="EVY863" s="396"/>
      <c r="EVZ863" s="396"/>
      <c r="EWA863" s="396"/>
      <c r="EWB863" s="396"/>
      <c r="EWC863" s="396"/>
      <c r="EWD863" s="396"/>
      <c r="EWE863" s="396"/>
      <c r="EWF863" s="396"/>
      <c r="EWG863" s="396"/>
      <c r="EWH863" s="396"/>
      <c r="EWI863" s="396"/>
      <c r="EWJ863" s="396"/>
      <c r="EWK863" s="396"/>
      <c r="EWL863" s="396"/>
      <c r="EWM863" s="396"/>
      <c r="EWN863" s="396"/>
      <c r="EWO863" s="396"/>
      <c r="EWP863" s="396"/>
      <c r="EWQ863" s="396"/>
      <c r="EWR863" s="396"/>
      <c r="EWS863" s="396"/>
      <c r="EWT863" s="396"/>
      <c r="EWU863" s="396"/>
      <c r="EWV863" s="396"/>
      <c r="EWW863" s="396"/>
      <c r="EWX863" s="396"/>
      <c r="EWY863" s="396"/>
      <c r="EWZ863" s="396"/>
      <c r="EXA863" s="396"/>
      <c r="EXB863" s="396"/>
      <c r="EXC863" s="396"/>
      <c r="EXD863" s="396"/>
      <c r="EXE863" s="396"/>
      <c r="EXF863" s="396"/>
      <c r="EXG863" s="396"/>
      <c r="EXH863" s="396"/>
      <c r="EXI863" s="396"/>
      <c r="EXJ863" s="396"/>
      <c r="EXK863" s="396"/>
      <c r="EXL863" s="396"/>
      <c r="EXM863" s="396"/>
      <c r="EXN863" s="396"/>
      <c r="EXO863" s="396"/>
      <c r="EXP863" s="396"/>
      <c r="EXQ863" s="396"/>
      <c r="EXR863" s="396"/>
      <c r="EXS863" s="396"/>
      <c r="EXT863" s="396"/>
      <c r="EXU863" s="396"/>
      <c r="EXV863" s="396"/>
      <c r="EXW863" s="396"/>
      <c r="EXX863" s="396"/>
      <c r="EXY863" s="396"/>
      <c r="EXZ863" s="396"/>
      <c r="EYA863" s="396"/>
      <c r="EYB863" s="396"/>
      <c r="EYC863" s="396"/>
      <c r="EYD863" s="396"/>
      <c r="EYE863" s="396"/>
      <c r="EYF863" s="396"/>
      <c r="EYG863" s="396"/>
      <c r="EYH863" s="396"/>
      <c r="EYI863" s="396"/>
      <c r="EYJ863" s="396"/>
      <c r="EYK863" s="396"/>
      <c r="EYL863" s="396"/>
      <c r="EYM863" s="396"/>
      <c r="EYN863" s="396"/>
      <c r="EYO863" s="396"/>
      <c r="EYP863" s="396"/>
      <c r="EYQ863" s="396"/>
      <c r="EYR863" s="396"/>
      <c r="EYS863" s="396"/>
      <c r="EYT863" s="396"/>
      <c r="EYU863" s="396"/>
      <c r="EYV863" s="396"/>
      <c r="EYW863" s="396"/>
      <c r="EYX863" s="396"/>
      <c r="EYY863" s="396"/>
      <c r="EYZ863" s="396"/>
      <c r="EZA863" s="396"/>
      <c r="EZB863" s="396"/>
      <c r="EZC863" s="396"/>
      <c r="EZD863" s="396"/>
      <c r="EZE863" s="396"/>
      <c r="EZF863" s="396"/>
      <c r="EZG863" s="396"/>
      <c r="EZH863" s="396"/>
      <c r="EZI863" s="396"/>
      <c r="EZJ863" s="396"/>
      <c r="EZK863" s="396"/>
      <c r="EZL863" s="396"/>
      <c r="EZM863" s="396"/>
      <c r="EZN863" s="396"/>
      <c r="EZO863" s="396"/>
      <c r="EZP863" s="396"/>
      <c r="EZQ863" s="396"/>
      <c r="EZR863" s="396"/>
      <c r="EZS863" s="396"/>
      <c r="EZT863" s="396"/>
      <c r="EZU863" s="396"/>
      <c r="EZV863" s="396"/>
      <c r="EZW863" s="396"/>
      <c r="EZX863" s="396"/>
      <c r="EZY863" s="396"/>
      <c r="EZZ863" s="396"/>
      <c r="FAA863" s="396"/>
      <c r="FAB863" s="396"/>
      <c r="FAC863" s="396"/>
      <c r="FAD863" s="396"/>
      <c r="FAE863" s="396"/>
      <c r="FAF863" s="396"/>
      <c r="FAG863" s="396"/>
      <c r="FAH863" s="396"/>
      <c r="FAI863" s="396"/>
      <c r="FAJ863" s="396"/>
      <c r="FAK863" s="396"/>
      <c r="FAL863" s="396"/>
      <c r="FAM863" s="396"/>
      <c r="FAN863" s="396"/>
      <c r="FAO863" s="396"/>
      <c r="FAP863" s="396"/>
      <c r="FAQ863" s="396"/>
      <c r="FAR863" s="396"/>
      <c r="FAS863" s="396"/>
      <c r="FAT863" s="396"/>
      <c r="FAU863" s="396"/>
      <c r="FAV863" s="396"/>
      <c r="FAW863" s="396"/>
      <c r="FAX863" s="396"/>
      <c r="FAY863" s="396"/>
      <c r="FAZ863" s="396"/>
      <c r="FBA863" s="396"/>
      <c r="FBB863" s="396"/>
      <c r="FBC863" s="396"/>
      <c r="FBD863" s="396"/>
      <c r="FBE863" s="396"/>
      <c r="FBF863" s="396"/>
      <c r="FBG863" s="396"/>
      <c r="FBH863" s="396"/>
      <c r="FBI863" s="396"/>
      <c r="FBJ863" s="396"/>
      <c r="FBK863" s="396"/>
      <c r="FBL863" s="396"/>
      <c r="FBM863" s="396"/>
      <c r="FBN863" s="396"/>
      <c r="FBO863" s="396"/>
      <c r="FBP863" s="396"/>
      <c r="FBQ863" s="396"/>
      <c r="FBR863" s="396"/>
      <c r="FBS863" s="396"/>
      <c r="FBT863" s="396"/>
      <c r="FBU863" s="396"/>
      <c r="FBV863" s="396"/>
      <c r="FBW863" s="396"/>
      <c r="FBX863" s="396"/>
      <c r="FBY863" s="396"/>
      <c r="FBZ863" s="396"/>
      <c r="FCA863" s="396"/>
      <c r="FCB863" s="396"/>
      <c r="FCC863" s="396"/>
      <c r="FCD863" s="396"/>
      <c r="FCE863" s="396"/>
      <c r="FCF863" s="396"/>
      <c r="FCG863" s="396"/>
      <c r="FCH863" s="396"/>
      <c r="FCI863" s="396"/>
      <c r="FCJ863" s="396"/>
      <c r="FCK863" s="396"/>
      <c r="FCL863" s="396"/>
      <c r="FCM863" s="396"/>
      <c r="FCN863" s="396"/>
      <c r="FCO863" s="396"/>
      <c r="FCP863" s="396"/>
      <c r="FCQ863" s="396"/>
      <c r="FCR863" s="396"/>
      <c r="FCS863" s="396"/>
      <c r="FCT863" s="396"/>
      <c r="FCU863" s="396"/>
      <c r="FCV863" s="396"/>
      <c r="FCW863" s="396"/>
      <c r="FCX863" s="396"/>
      <c r="FCY863" s="396"/>
      <c r="FCZ863" s="396"/>
      <c r="FDA863" s="396"/>
      <c r="FDB863" s="396"/>
      <c r="FDC863" s="396"/>
      <c r="FDD863" s="396"/>
      <c r="FDE863" s="396"/>
      <c r="FDF863" s="396"/>
      <c r="FDG863" s="396"/>
      <c r="FDH863" s="396"/>
      <c r="FDI863" s="396"/>
      <c r="FDJ863" s="396"/>
      <c r="FDK863" s="396"/>
      <c r="FDL863" s="396"/>
      <c r="FDM863" s="396"/>
      <c r="FDN863" s="396"/>
      <c r="FDO863" s="396"/>
      <c r="FDP863" s="396"/>
      <c r="FDQ863" s="396"/>
      <c r="FDR863" s="396"/>
      <c r="FDS863" s="396"/>
      <c r="FDT863" s="396"/>
      <c r="FDU863" s="396"/>
      <c r="FDV863" s="396"/>
      <c r="FDW863" s="396"/>
      <c r="FDX863" s="396"/>
      <c r="FDY863" s="396"/>
      <c r="FDZ863" s="396"/>
      <c r="FEA863" s="396"/>
      <c r="FEB863" s="396"/>
      <c r="FEC863" s="396"/>
      <c r="FED863" s="396"/>
      <c r="FEE863" s="396"/>
      <c r="FEF863" s="396"/>
      <c r="FEG863" s="396"/>
      <c r="FEH863" s="396"/>
      <c r="FEI863" s="396"/>
      <c r="FEJ863" s="396"/>
      <c r="FEK863" s="396"/>
      <c r="FEL863" s="396"/>
      <c r="FEM863" s="396"/>
      <c r="FEN863" s="396"/>
      <c r="FEO863" s="396"/>
      <c r="FEP863" s="396"/>
      <c r="FEQ863" s="396"/>
      <c r="FER863" s="396"/>
      <c r="FES863" s="396"/>
      <c r="FET863" s="396"/>
      <c r="FEU863" s="396"/>
      <c r="FEV863" s="396"/>
      <c r="FEW863" s="396"/>
      <c r="FEX863" s="396"/>
      <c r="FEY863" s="396"/>
      <c r="FEZ863" s="396"/>
      <c r="FFA863" s="396"/>
      <c r="FFB863" s="396"/>
      <c r="FFC863" s="396"/>
      <c r="FFD863" s="396"/>
      <c r="FFE863" s="396"/>
      <c r="FFF863" s="396"/>
      <c r="FFG863" s="396"/>
      <c r="FFH863" s="396"/>
      <c r="FFI863" s="396"/>
      <c r="FFJ863" s="396"/>
      <c r="FFK863" s="396"/>
      <c r="FFL863" s="396"/>
      <c r="FFM863" s="396"/>
      <c r="FFN863" s="396"/>
      <c r="FFO863" s="396"/>
      <c r="FFP863" s="396"/>
      <c r="FFQ863" s="396"/>
      <c r="FFR863" s="396"/>
      <c r="FFS863" s="396"/>
      <c r="FFT863" s="396"/>
      <c r="FFU863" s="396"/>
      <c r="FFV863" s="396"/>
      <c r="FFW863" s="396"/>
      <c r="FFX863" s="396"/>
      <c r="FFY863" s="396"/>
      <c r="FFZ863" s="396"/>
      <c r="FGA863" s="396"/>
      <c r="FGB863" s="396"/>
      <c r="FGC863" s="396"/>
      <c r="FGD863" s="396"/>
      <c r="FGE863" s="396"/>
      <c r="FGF863" s="396"/>
      <c r="FGG863" s="396"/>
      <c r="FGH863" s="396"/>
      <c r="FGI863" s="396"/>
      <c r="FGJ863" s="396"/>
      <c r="FGK863" s="396"/>
      <c r="FGL863" s="396"/>
      <c r="FGM863" s="396"/>
      <c r="FGN863" s="396"/>
      <c r="FGO863" s="396"/>
      <c r="FGP863" s="396"/>
      <c r="FGQ863" s="396"/>
      <c r="FGR863" s="396"/>
      <c r="FGS863" s="396"/>
      <c r="FGT863" s="396"/>
      <c r="FGU863" s="396"/>
      <c r="FGV863" s="396"/>
      <c r="FGW863" s="396"/>
      <c r="FGX863" s="396"/>
      <c r="FGY863" s="396"/>
      <c r="FGZ863" s="396"/>
      <c r="FHA863" s="396"/>
      <c r="FHB863" s="396"/>
      <c r="FHC863" s="396"/>
      <c r="FHD863" s="396"/>
      <c r="FHE863" s="396"/>
      <c r="FHF863" s="396"/>
      <c r="FHG863" s="396"/>
      <c r="FHH863" s="396"/>
      <c r="FHI863" s="396"/>
      <c r="FHJ863" s="396"/>
      <c r="FHK863" s="396"/>
      <c r="FHL863" s="396"/>
      <c r="FHM863" s="396"/>
      <c r="FHN863" s="396"/>
      <c r="FHO863" s="396"/>
      <c r="FHP863" s="396"/>
      <c r="FHQ863" s="396"/>
      <c r="FHR863" s="396"/>
      <c r="FHS863" s="396"/>
      <c r="FHT863" s="396"/>
      <c r="FHU863" s="396"/>
      <c r="FHV863" s="396"/>
      <c r="FHW863" s="396"/>
      <c r="FHX863" s="396"/>
      <c r="FHY863" s="396"/>
      <c r="FHZ863" s="396"/>
      <c r="FIA863" s="396"/>
      <c r="FIB863" s="396"/>
      <c r="FIC863" s="396"/>
      <c r="FID863" s="396"/>
      <c r="FIE863" s="396"/>
      <c r="FIF863" s="396"/>
      <c r="FIG863" s="396"/>
      <c r="FIH863" s="396"/>
      <c r="FII863" s="396"/>
      <c r="FIJ863" s="396"/>
      <c r="FIK863" s="396"/>
      <c r="FIL863" s="396"/>
      <c r="FIM863" s="396"/>
      <c r="FIN863" s="396"/>
      <c r="FIO863" s="396"/>
      <c r="FIP863" s="396"/>
      <c r="FIQ863" s="396"/>
      <c r="FIR863" s="396"/>
      <c r="FIS863" s="396"/>
      <c r="FIT863" s="396"/>
      <c r="FIU863" s="396"/>
      <c r="FIV863" s="396"/>
      <c r="FIW863" s="396"/>
      <c r="FIX863" s="396"/>
      <c r="FIY863" s="396"/>
      <c r="FIZ863" s="396"/>
      <c r="FJA863" s="396"/>
      <c r="FJB863" s="396"/>
      <c r="FJC863" s="396"/>
      <c r="FJD863" s="396"/>
      <c r="FJE863" s="396"/>
      <c r="FJF863" s="396"/>
      <c r="FJG863" s="396"/>
      <c r="FJH863" s="396"/>
      <c r="FJI863" s="396"/>
      <c r="FJJ863" s="396"/>
      <c r="FJK863" s="396"/>
      <c r="FJL863" s="396"/>
      <c r="FJM863" s="396"/>
      <c r="FJN863" s="396"/>
      <c r="FJO863" s="396"/>
      <c r="FJP863" s="396"/>
      <c r="FJQ863" s="396"/>
      <c r="FJR863" s="396"/>
      <c r="FJS863" s="396"/>
      <c r="FJT863" s="396"/>
      <c r="FJU863" s="396"/>
      <c r="FJV863" s="396"/>
      <c r="FJW863" s="396"/>
      <c r="FJX863" s="396"/>
      <c r="FJY863" s="396"/>
      <c r="FJZ863" s="396"/>
      <c r="FKA863" s="396"/>
      <c r="FKB863" s="396"/>
      <c r="FKC863" s="396"/>
      <c r="FKD863" s="396"/>
      <c r="FKE863" s="396"/>
      <c r="FKF863" s="396"/>
      <c r="FKG863" s="396"/>
      <c r="FKH863" s="396"/>
      <c r="FKI863" s="396"/>
      <c r="FKJ863" s="396"/>
      <c r="FKK863" s="396"/>
      <c r="FKL863" s="396"/>
      <c r="FKM863" s="396"/>
      <c r="FKN863" s="396"/>
      <c r="FKO863" s="396"/>
      <c r="FKP863" s="396"/>
      <c r="FKQ863" s="396"/>
      <c r="FKR863" s="396"/>
      <c r="FKS863" s="396"/>
      <c r="FKT863" s="396"/>
      <c r="FKU863" s="396"/>
      <c r="FKV863" s="396"/>
      <c r="FKW863" s="396"/>
      <c r="FKX863" s="396"/>
      <c r="FKY863" s="396"/>
      <c r="FKZ863" s="396"/>
      <c r="FLA863" s="396"/>
      <c r="FLB863" s="396"/>
      <c r="FLC863" s="396"/>
      <c r="FLD863" s="396"/>
      <c r="FLE863" s="396"/>
      <c r="FLF863" s="396"/>
      <c r="FLG863" s="396"/>
      <c r="FLH863" s="396"/>
      <c r="FLI863" s="396"/>
      <c r="FLJ863" s="396"/>
      <c r="FLK863" s="396"/>
      <c r="FLL863" s="396"/>
      <c r="FLM863" s="396"/>
      <c r="FLN863" s="396"/>
      <c r="FLO863" s="396"/>
      <c r="FLP863" s="396"/>
      <c r="FLQ863" s="396"/>
      <c r="FLR863" s="396"/>
      <c r="FLS863" s="396"/>
      <c r="FLT863" s="396"/>
      <c r="FLU863" s="396"/>
      <c r="FLV863" s="396"/>
      <c r="FLW863" s="396"/>
      <c r="FLX863" s="396"/>
      <c r="FLY863" s="396"/>
      <c r="FLZ863" s="396"/>
      <c r="FMA863" s="396"/>
      <c r="FMB863" s="396"/>
      <c r="FMC863" s="396"/>
      <c r="FMD863" s="396"/>
      <c r="FME863" s="396"/>
      <c r="FMF863" s="396"/>
      <c r="FMG863" s="396"/>
      <c r="FMH863" s="396"/>
      <c r="FMI863" s="396"/>
      <c r="FMJ863" s="396"/>
      <c r="FMK863" s="396"/>
      <c r="FML863" s="396"/>
      <c r="FMM863" s="396"/>
      <c r="FMN863" s="396"/>
      <c r="FMO863" s="396"/>
      <c r="FMP863" s="396"/>
      <c r="FMQ863" s="396"/>
      <c r="FMR863" s="396"/>
      <c r="FMS863" s="396"/>
      <c r="FMT863" s="396"/>
      <c r="FMU863" s="396"/>
      <c r="FMV863" s="396"/>
      <c r="FMW863" s="396"/>
      <c r="FMX863" s="396"/>
      <c r="FMY863" s="396"/>
      <c r="FMZ863" s="396"/>
      <c r="FNA863" s="396"/>
      <c r="FNB863" s="396"/>
      <c r="FNC863" s="396"/>
      <c r="FND863" s="396"/>
      <c r="FNE863" s="396"/>
      <c r="FNF863" s="396"/>
      <c r="FNG863" s="396"/>
      <c r="FNH863" s="396"/>
      <c r="FNI863" s="396"/>
      <c r="FNJ863" s="396"/>
      <c r="FNK863" s="396"/>
      <c r="FNL863" s="396"/>
      <c r="FNM863" s="396"/>
      <c r="FNN863" s="396"/>
      <c r="FNO863" s="396"/>
      <c r="FNP863" s="396"/>
      <c r="FNQ863" s="396"/>
      <c r="FNR863" s="396"/>
      <c r="FNS863" s="396"/>
      <c r="FNT863" s="396"/>
      <c r="FNU863" s="396"/>
      <c r="FNV863" s="396"/>
      <c r="FNW863" s="396"/>
      <c r="FNX863" s="396"/>
      <c r="FNY863" s="396"/>
      <c r="FNZ863" s="396"/>
      <c r="FOA863" s="396"/>
      <c r="FOB863" s="396"/>
      <c r="FOC863" s="396"/>
      <c r="FOD863" s="396"/>
      <c r="FOE863" s="396"/>
      <c r="FOF863" s="396"/>
      <c r="FOG863" s="396"/>
      <c r="FOH863" s="396"/>
      <c r="FOI863" s="396"/>
      <c r="FOJ863" s="396"/>
      <c r="FOK863" s="396"/>
      <c r="FOL863" s="396"/>
      <c r="FOM863" s="396"/>
      <c r="FON863" s="396"/>
      <c r="FOO863" s="396"/>
      <c r="FOP863" s="396"/>
      <c r="FOQ863" s="396"/>
      <c r="FOR863" s="396"/>
      <c r="FOS863" s="396"/>
      <c r="FOT863" s="396"/>
      <c r="FOU863" s="396"/>
      <c r="FOV863" s="396"/>
      <c r="FOW863" s="396"/>
      <c r="FOX863" s="396"/>
      <c r="FOY863" s="396"/>
      <c r="FOZ863" s="396"/>
      <c r="FPA863" s="396"/>
      <c r="FPB863" s="396"/>
      <c r="FPC863" s="396"/>
      <c r="FPD863" s="396"/>
      <c r="FPE863" s="396"/>
      <c r="FPF863" s="396"/>
      <c r="FPG863" s="396"/>
      <c r="FPH863" s="396"/>
      <c r="FPI863" s="396"/>
      <c r="FPJ863" s="396"/>
      <c r="FPK863" s="396"/>
      <c r="FPL863" s="396"/>
      <c r="FPM863" s="396"/>
      <c r="FPN863" s="396"/>
      <c r="FPO863" s="396"/>
      <c r="FPP863" s="396"/>
      <c r="FPQ863" s="396"/>
      <c r="FPR863" s="396"/>
      <c r="FPS863" s="396"/>
      <c r="FPT863" s="396"/>
      <c r="FPU863" s="396"/>
      <c r="FPV863" s="396"/>
      <c r="FPW863" s="396"/>
      <c r="FPX863" s="396"/>
      <c r="FPY863" s="396"/>
      <c r="FPZ863" s="396"/>
      <c r="FQA863" s="396"/>
      <c r="FQB863" s="396"/>
      <c r="FQC863" s="396"/>
      <c r="FQD863" s="396"/>
      <c r="FQE863" s="396"/>
      <c r="FQF863" s="396"/>
      <c r="FQG863" s="396"/>
      <c r="FQH863" s="396"/>
      <c r="FQI863" s="396"/>
      <c r="FQJ863" s="396"/>
      <c r="FQK863" s="396"/>
      <c r="FQL863" s="396"/>
      <c r="FQM863" s="396"/>
      <c r="FQN863" s="396"/>
      <c r="FQO863" s="396"/>
      <c r="FQP863" s="396"/>
      <c r="FQQ863" s="396"/>
      <c r="FQR863" s="396"/>
      <c r="FQS863" s="396"/>
      <c r="FQT863" s="396"/>
      <c r="FQU863" s="396"/>
      <c r="FQV863" s="396"/>
      <c r="FQW863" s="396"/>
      <c r="FQX863" s="396"/>
      <c r="FQY863" s="396"/>
      <c r="FQZ863" s="396"/>
      <c r="FRA863" s="396"/>
      <c r="FRB863" s="396"/>
      <c r="FRC863" s="396"/>
      <c r="FRD863" s="396"/>
      <c r="FRE863" s="396"/>
      <c r="FRF863" s="396"/>
      <c r="FRG863" s="396"/>
      <c r="FRH863" s="396"/>
      <c r="FRI863" s="396"/>
      <c r="FRJ863" s="396"/>
      <c r="FRK863" s="396"/>
      <c r="FRL863" s="396"/>
      <c r="FRM863" s="396"/>
      <c r="FRN863" s="396"/>
      <c r="FRO863" s="396"/>
      <c r="FRP863" s="396"/>
      <c r="FRQ863" s="396"/>
      <c r="FRR863" s="396"/>
      <c r="FRS863" s="396"/>
      <c r="FRT863" s="396"/>
      <c r="FRU863" s="396"/>
      <c r="FRV863" s="396"/>
      <c r="FRW863" s="396"/>
      <c r="FRX863" s="396"/>
      <c r="FRY863" s="396"/>
      <c r="FRZ863" s="396"/>
      <c r="FSA863" s="396"/>
      <c r="FSB863" s="396"/>
      <c r="FSC863" s="396"/>
      <c r="FSD863" s="396"/>
      <c r="FSE863" s="396"/>
      <c r="FSF863" s="396"/>
      <c r="FSG863" s="396"/>
      <c r="FSH863" s="396"/>
      <c r="FSI863" s="396"/>
      <c r="FSJ863" s="396"/>
      <c r="FSK863" s="396"/>
      <c r="FSL863" s="396"/>
      <c r="FSM863" s="396"/>
      <c r="FSN863" s="396"/>
      <c r="FSO863" s="396"/>
      <c r="FSP863" s="396"/>
      <c r="FSQ863" s="396"/>
      <c r="FSR863" s="396"/>
      <c r="FSS863" s="396"/>
      <c r="FST863" s="396"/>
      <c r="FSU863" s="396"/>
      <c r="FSV863" s="396"/>
      <c r="FSW863" s="396"/>
      <c r="FSX863" s="396"/>
      <c r="FSY863" s="396"/>
      <c r="FSZ863" s="396"/>
      <c r="FTA863" s="396"/>
      <c r="FTB863" s="396"/>
      <c r="FTC863" s="396"/>
      <c r="FTD863" s="396"/>
      <c r="FTE863" s="396"/>
      <c r="FTF863" s="396"/>
      <c r="FTG863" s="396"/>
      <c r="FTH863" s="396"/>
      <c r="FTI863" s="396"/>
      <c r="FTJ863" s="396"/>
      <c r="FTK863" s="396"/>
      <c r="FTL863" s="396"/>
      <c r="FTM863" s="396"/>
      <c r="FTN863" s="396"/>
      <c r="FTO863" s="396"/>
      <c r="FTP863" s="396"/>
      <c r="FTQ863" s="396"/>
      <c r="FTR863" s="396"/>
      <c r="FTS863" s="396"/>
      <c r="FTT863" s="396"/>
      <c r="FTU863" s="396"/>
      <c r="FTV863" s="396"/>
      <c r="FTW863" s="396"/>
      <c r="FTX863" s="396"/>
      <c r="FTY863" s="396"/>
      <c r="FTZ863" s="396"/>
      <c r="FUA863" s="396"/>
      <c r="FUB863" s="396"/>
      <c r="FUC863" s="396"/>
      <c r="FUD863" s="396"/>
      <c r="FUE863" s="396"/>
      <c r="FUF863" s="396"/>
      <c r="FUG863" s="396"/>
      <c r="FUH863" s="396"/>
      <c r="FUI863" s="396"/>
      <c r="FUJ863" s="396"/>
      <c r="FUK863" s="396"/>
      <c r="FUL863" s="396"/>
      <c r="FUM863" s="396"/>
      <c r="FUN863" s="396"/>
      <c r="FUO863" s="396"/>
      <c r="FUP863" s="396"/>
      <c r="FUQ863" s="396"/>
      <c r="FUR863" s="396"/>
      <c r="FUS863" s="396"/>
      <c r="FUT863" s="396"/>
      <c r="FUU863" s="396"/>
      <c r="FUV863" s="396"/>
      <c r="FUW863" s="396"/>
      <c r="FUX863" s="396"/>
      <c r="FUY863" s="396"/>
      <c r="FUZ863" s="396"/>
      <c r="FVA863" s="396"/>
      <c r="FVB863" s="396"/>
      <c r="FVC863" s="396"/>
      <c r="FVD863" s="396"/>
      <c r="FVE863" s="396"/>
      <c r="FVF863" s="396"/>
      <c r="FVG863" s="396"/>
      <c r="FVH863" s="396"/>
      <c r="FVI863" s="396"/>
      <c r="FVJ863" s="396"/>
      <c r="FVK863" s="396"/>
      <c r="FVL863" s="396"/>
      <c r="FVM863" s="396"/>
      <c r="FVN863" s="396"/>
      <c r="FVO863" s="396"/>
      <c r="FVP863" s="396"/>
      <c r="FVQ863" s="396"/>
      <c r="FVR863" s="396"/>
      <c r="FVS863" s="396"/>
      <c r="FVT863" s="396"/>
      <c r="FVU863" s="396"/>
      <c r="FVV863" s="396"/>
      <c r="FVW863" s="396"/>
      <c r="FVX863" s="396"/>
      <c r="FVY863" s="396"/>
      <c r="FVZ863" s="396"/>
      <c r="FWA863" s="396"/>
      <c r="FWB863" s="396"/>
      <c r="FWC863" s="396"/>
      <c r="FWD863" s="396"/>
      <c r="FWE863" s="396"/>
      <c r="FWF863" s="396"/>
      <c r="FWG863" s="396"/>
      <c r="FWH863" s="396"/>
      <c r="FWI863" s="396"/>
      <c r="FWJ863" s="396"/>
      <c r="FWK863" s="396"/>
      <c r="FWL863" s="396"/>
      <c r="FWM863" s="396"/>
      <c r="FWN863" s="396"/>
      <c r="FWO863" s="396"/>
      <c r="FWP863" s="396"/>
      <c r="FWQ863" s="396"/>
      <c r="FWR863" s="396"/>
      <c r="FWS863" s="396"/>
      <c r="FWT863" s="396"/>
      <c r="FWU863" s="396"/>
      <c r="FWV863" s="396"/>
      <c r="FWW863" s="396"/>
      <c r="FWX863" s="396"/>
      <c r="FWY863" s="396"/>
      <c r="FWZ863" s="396"/>
      <c r="FXA863" s="396"/>
      <c r="FXB863" s="396"/>
      <c r="FXC863" s="396"/>
      <c r="FXD863" s="396"/>
      <c r="FXE863" s="396"/>
      <c r="FXF863" s="396"/>
      <c r="FXG863" s="396"/>
      <c r="FXH863" s="396"/>
      <c r="FXI863" s="396"/>
      <c r="FXJ863" s="396"/>
      <c r="FXK863" s="396"/>
      <c r="FXL863" s="396"/>
      <c r="FXM863" s="396"/>
      <c r="FXN863" s="396"/>
      <c r="FXO863" s="396"/>
      <c r="FXP863" s="396"/>
      <c r="FXQ863" s="396"/>
      <c r="FXR863" s="396"/>
      <c r="FXS863" s="396"/>
      <c r="FXT863" s="396"/>
      <c r="FXU863" s="396"/>
      <c r="FXV863" s="396"/>
      <c r="FXW863" s="396"/>
      <c r="FXX863" s="396"/>
      <c r="FXY863" s="396"/>
      <c r="FXZ863" s="396"/>
      <c r="FYA863" s="396"/>
      <c r="FYB863" s="396"/>
      <c r="FYC863" s="396"/>
      <c r="FYD863" s="396"/>
      <c r="FYE863" s="396"/>
      <c r="FYF863" s="396"/>
      <c r="FYG863" s="396"/>
      <c r="FYH863" s="396"/>
      <c r="FYI863" s="396"/>
      <c r="FYJ863" s="396"/>
      <c r="FYK863" s="396"/>
      <c r="FYL863" s="396"/>
      <c r="FYM863" s="396"/>
      <c r="FYN863" s="396"/>
      <c r="FYO863" s="396"/>
      <c r="FYP863" s="396"/>
      <c r="FYQ863" s="396"/>
      <c r="FYR863" s="396"/>
      <c r="FYS863" s="396"/>
      <c r="FYT863" s="396"/>
      <c r="FYU863" s="396"/>
      <c r="FYV863" s="396"/>
      <c r="FYW863" s="396"/>
      <c r="FYX863" s="396"/>
      <c r="FYY863" s="396"/>
      <c r="FYZ863" s="396"/>
      <c r="FZA863" s="396"/>
      <c r="FZB863" s="396"/>
      <c r="FZC863" s="396"/>
      <c r="FZD863" s="396"/>
      <c r="FZE863" s="396"/>
      <c r="FZF863" s="396"/>
      <c r="FZG863" s="396"/>
      <c r="FZH863" s="396"/>
      <c r="FZI863" s="396"/>
      <c r="FZJ863" s="396"/>
      <c r="FZK863" s="396"/>
      <c r="FZL863" s="396"/>
      <c r="FZM863" s="396"/>
      <c r="FZN863" s="396"/>
      <c r="FZO863" s="396"/>
      <c r="FZP863" s="396"/>
      <c r="FZQ863" s="396"/>
      <c r="FZR863" s="396"/>
      <c r="FZS863" s="396"/>
      <c r="FZT863" s="396"/>
      <c r="FZU863" s="396"/>
      <c r="FZV863" s="396"/>
      <c r="FZW863" s="396"/>
      <c r="FZX863" s="396"/>
      <c r="FZY863" s="396"/>
      <c r="FZZ863" s="396"/>
      <c r="GAA863" s="396"/>
      <c r="GAB863" s="396"/>
      <c r="GAC863" s="396"/>
      <c r="GAD863" s="396"/>
      <c r="GAE863" s="396"/>
      <c r="GAF863" s="396"/>
      <c r="GAG863" s="396"/>
      <c r="GAH863" s="396"/>
      <c r="GAI863" s="396"/>
      <c r="GAJ863" s="396"/>
      <c r="GAK863" s="396"/>
      <c r="GAL863" s="396"/>
      <c r="GAM863" s="396"/>
      <c r="GAN863" s="396"/>
      <c r="GAO863" s="396"/>
      <c r="GAP863" s="396"/>
      <c r="GAQ863" s="396"/>
      <c r="GAR863" s="396"/>
      <c r="GAS863" s="396"/>
      <c r="GAT863" s="396"/>
      <c r="GAU863" s="396"/>
      <c r="GAV863" s="396"/>
      <c r="GAW863" s="396"/>
      <c r="GAX863" s="396"/>
      <c r="GAY863" s="396"/>
      <c r="GAZ863" s="396"/>
      <c r="GBA863" s="396"/>
      <c r="GBB863" s="396"/>
      <c r="GBC863" s="396"/>
      <c r="GBD863" s="396"/>
      <c r="GBE863" s="396"/>
      <c r="GBF863" s="396"/>
      <c r="GBG863" s="396"/>
      <c r="GBH863" s="396"/>
      <c r="GBI863" s="396"/>
      <c r="GBJ863" s="396"/>
      <c r="GBK863" s="396"/>
      <c r="GBL863" s="396"/>
      <c r="GBM863" s="396"/>
      <c r="GBN863" s="396"/>
      <c r="GBO863" s="396"/>
      <c r="GBP863" s="396"/>
      <c r="GBQ863" s="396"/>
      <c r="GBR863" s="396"/>
      <c r="GBS863" s="396"/>
      <c r="GBT863" s="396"/>
      <c r="GBU863" s="396"/>
      <c r="GBV863" s="396"/>
      <c r="GBW863" s="396"/>
      <c r="GBX863" s="396"/>
      <c r="GBY863" s="396"/>
      <c r="GBZ863" s="396"/>
      <c r="GCA863" s="396"/>
      <c r="GCB863" s="396"/>
      <c r="GCC863" s="396"/>
      <c r="GCD863" s="396"/>
      <c r="GCE863" s="396"/>
      <c r="GCF863" s="396"/>
      <c r="GCG863" s="396"/>
      <c r="GCH863" s="396"/>
      <c r="GCI863" s="396"/>
      <c r="GCJ863" s="396"/>
      <c r="GCK863" s="396"/>
      <c r="GCL863" s="396"/>
      <c r="GCM863" s="396"/>
      <c r="GCN863" s="396"/>
      <c r="GCO863" s="396"/>
      <c r="GCP863" s="396"/>
      <c r="GCQ863" s="396"/>
      <c r="GCR863" s="396"/>
      <c r="GCS863" s="396"/>
      <c r="GCT863" s="396"/>
      <c r="GCU863" s="396"/>
      <c r="GCV863" s="396"/>
      <c r="GCW863" s="396"/>
      <c r="GCX863" s="396"/>
      <c r="GCY863" s="396"/>
      <c r="GCZ863" s="396"/>
      <c r="GDA863" s="396"/>
      <c r="GDB863" s="396"/>
      <c r="GDC863" s="396"/>
      <c r="GDD863" s="396"/>
      <c r="GDE863" s="396"/>
      <c r="GDF863" s="396"/>
      <c r="GDG863" s="396"/>
      <c r="GDH863" s="396"/>
      <c r="GDI863" s="396"/>
      <c r="GDJ863" s="396"/>
      <c r="GDK863" s="396"/>
      <c r="GDL863" s="396"/>
      <c r="GDM863" s="396"/>
      <c r="GDN863" s="396"/>
      <c r="GDO863" s="396"/>
      <c r="GDP863" s="396"/>
      <c r="GDQ863" s="396"/>
      <c r="GDR863" s="396"/>
      <c r="GDS863" s="396"/>
      <c r="GDT863" s="396"/>
      <c r="GDU863" s="396"/>
      <c r="GDV863" s="396"/>
      <c r="GDW863" s="396"/>
      <c r="GDX863" s="396"/>
      <c r="GDY863" s="396"/>
      <c r="GDZ863" s="396"/>
      <c r="GEA863" s="396"/>
      <c r="GEB863" s="396"/>
      <c r="GEC863" s="396"/>
      <c r="GED863" s="396"/>
      <c r="GEE863" s="396"/>
      <c r="GEF863" s="396"/>
      <c r="GEG863" s="396"/>
      <c r="GEH863" s="396"/>
      <c r="GEI863" s="396"/>
      <c r="GEJ863" s="396"/>
      <c r="GEK863" s="396"/>
      <c r="GEL863" s="396"/>
      <c r="GEM863" s="396"/>
      <c r="GEN863" s="396"/>
      <c r="GEO863" s="396"/>
      <c r="GEP863" s="396"/>
      <c r="GEQ863" s="396"/>
      <c r="GER863" s="396"/>
      <c r="GES863" s="396"/>
      <c r="GET863" s="396"/>
      <c r="GEU863" s="396"/>
      <c r="GEV863" s="396"/>
      <c r="GEW863" s="396"/>
      <c r="GEX863" s="396"/>
      <c r="GEY863" s="396"/>
      <c r="GEZ863" s="396"/>
      <c r="GFA863" s="396"/>
      <c r="GFB863" s="396"/>
      <c r="GFC863" s="396"/>
      <c r="GFD863" s="396"/>
      <c r="GFE863" s="396"/>
      <c r="GFF863" s="396"/>
      <c r="GFG863" s="396"/>
      <c r="GFH863" s="396"/>
      <c r="GFI863" s="396"/>
      <c r="GFJ863" s="396"/>
      <c r="GFK863" s="396"/>
      <c r="GFL863" s="396"/>
      <c r="GFM863" s="396"/>
      <c r="GFN863" s="396"/>
      <c r="GFO863" s="396"/>
      <c r="GFP863" s="396"/>
      <c r="GFQ863" s="396"/>
      <c r="GFR863" s="396"/>
      <c r="GFS863" s="396"/>
      <c r="GFT863" s="396"/>
      <c r="GFU863" s="396"/>
      <c r="GFV863" s="396"/>
      <c r="GFW863" s="396"/>
      <c r="GFX863" s="396"/>
      <c r="GFY863" s="396"/>
      <c r="GFZ863" s="396"/>
      <c r="GGA863" s="396"/>
      <c r="GGB863" s="396"/>
      <c r="GGC863" s="396"/>
      <c r="GGD863" s="396"/>
      <c r="GGE863" s="396"/>
      <c r="GGF863" s="396"/>
      <c r="GGG863" s="396"/>
      <c r="GGH863" s="396"/>
      <c r="GGI863" s="396"/>
      <c r="GGJ863" s="396"/>
      <c r="GGK863" s="396"/>
      <c r="GGL863" s="396"/>
      <c r="GGM863" s="396"/>
      <c r="GGN863" s="396"/>
      <c r="GGO863" s="396"/>
      <c r="GGP863" s="396"/>
      <c r="GGQ863" s="396"/>
      <c r="GGR863" s="396"/>
      <c r="GGS863" s="396"/>
      <c r="GGT863" s="396"/>
      <c r="GGU863" s="396"/>
      <c r="GGV863" s="396"/>
      <c r="GGW863" s="396"/>
      <c r="GGX863" s="396"/>
      <c r="GGY863" s="396"/>
      <c r="GGZ863" s="396"/>
      <c r="GHA863" s="396"/>
      <c r="GHB863" s="396"/>
      <c r="GHC863" s="396"/>
      <c r="GHD863" s="396"/>
      <c r="GHE863" s="396"/>
      <c r="GHF863" s="396"/>
      <c r="GHG863" s="396"/>
      <c r="GHH863" s="396"/>
      <c r="GHI863" s="396"/>
      <c r="GHJ863" s="396"/>
      <c r="GHK863" s="396"/>
      <c r="GHL863" s="396"/>
      <c r="GHM863" s="396"/>
      <c r="GHN863" s="396"/>
      <c r="GHO863" s="396"/>
      <c r="GHP863" s="396"/>
      <c r="GHQ863" s="396"/>
      <c r="GHR863" s="396"/>
      <c r="GHS863" s="396"/>
      <c r="GHT863" s="396"/>
      <c r="GHU863" s="396"/>
      <c r="GHV863" s="396"/>
      <c r="GHW863" s="396"/>
      <c r="GHX863" s="396"/>
      <c r="GHY863" s="396"/>
      <c r="GHZ863" s="396"/>
      <c r="GIA863" s="396"/>
      <c r="GIB863" s="396"/>
      <c r="GIC863" s="396"/>
      <c r="GID863" s="396"/>
      <c r="GIE863" s="396"/>
      <c r="GIF863" s="396"/>
      <c r="GIG863" s="396"/>
      <c r="GIH863" s="396"/>
      <c r="GII863" s="396"/>
      <c r="GIJ863" s="396"/>
      <c r="GIK863" s="396"/>
      <c r="GIL863" s="396"/>
      <c r="GIM863" s="396"/>
      <c r="GIN863" s="396"/>
      <c r="GIO863" s="396"/>
      <c r="GIP863" s="396"/>
      <c r="GIQ863" s="396"/>
      <c r="GIR863" s="396"/>
      <c r="GIS863" s="396"/>
      <c r="GIT863" s="396"/>
      <c r="GIU863" s="396"/>
      <c r="GIV863" s="396"/>
      <c r="GIW863" s="396"/>
      <c r="GIX863" s="396"/>
      <c r="GIY863" s="396"/>
      <c r="GIZ863" s="396"/>
      <c r="GJA863" s="396"/>
      <c r="GJB863" s="396"/>
      <c r="GJC863" s="396"/>
      <c r="GJD863" s="396"/>
      <c r="GJE863" s="396"/>
      <c r="GJF863" s="396"/>
      <c r="GJG863" s="396"/>
      <c r="GJH863" s="396"/>
      <c r="GJI863" s="396"/>
      <c r="GJJ863" s="396"/>
      <c r="GJK863" s="396"/>
      <c r="GJL863" s="396"/>
      <c r="GJM863" s="396"/>
      <c r="GJN863" s="396"/>
      <c r="GJO863" s="396"/>
      <c r="GJP863" s="396"/>
      <c r="GJQ863" s="396"/>
      <c r="GJR863" s="396"/>
      <c r="GJS863" s="396"/>
      <c r="GJT863" s="396"/>
      <c r="GJU863" s="396"/>
      <c r="GJV863" s="396"/>
      <c r="GJW863" s="396"/>
      <c r="GJX863" s="396"/>
      <c r="GJY863" s="396"/>
      <c r="GJZ863" s="396"/>
      <c r="GKA863" s="396"/>
      <c r="GKB863" s="396"/>
      <c r="GKC863" s="396"/>
      <c r="GKD863" s="396"/>
      <c r="GKE863" s="396"/>
      <c r="GKF863" s="396"/>
      <c r="GKG863" s="396"/>
      <c r="GKH863" s="396"/>
      <c r="GKI863" s="396"/>
      <c r="GKJ863" s="396"/>
      <c r="GKK863" s="396"/>
      <c r="GKL863" s="396"/>
      <c r="GKM863" s="396"/>
      <c r="GKN863" s="396"/>
      <c r="GKO863" s="396"/>
      <c r="GKP863" s="396"/>
      <c r="GKQ863" s="396"/>
      <c r="GKR863" s="396"/>
      <c r="GKS863" s="396"/>
      <c r="GKT863" s="396"/>
      <c r="GKU863" s="396"/>
      <c r="GKV863" s="396"/>
      <c r="GKW863" s="396"/>
      <c r="GKX863" s="396"/>
      <c r="GKY863" s="396"/>
      <c r="GKZ863" s="396"/>
      <c r="GLA863" s="396"/>
      <c r="GLB863" s="396"/>
      <c r="GLC863" s="396"/>
      <c r="GLD863" s="396"/>
      <c r="GLE863" s="396"/>
      <c r="GLF863" s="396"/>
      <c r="GLG863" s="396"/>
      <c r="GLH863" s="396"/>
      <c r="GLI863" s="396"/>
      <c r="GLJ863" s="396"/>
      <c r="GLK863" s="396"/>
      <c r="GLL863" s="396"/>
      <c r="GLM863" s="396"/>
      <c r="GLN863" s="396"/>
      <c r="GLO863" s="396"/>
      <c r="GLP863" s="396"/>
      <c r="GLQ863" s="396"/>
      <c r="GLR863" s="396"/>
      <c r="GLS863" s="396"/>
      <c r="GLT863" s="396"/>
      <c r="GLU863" s="396"/>
      <c r="GLV863" s="396"/>
      <c r="GLW863" s="396"/>
      <c r="GLX863" s="396"/>
      <c r="GLY863" s="396"/>
      <c r="GLZ863" s="396"/>
      <c r="GMA863" s="396"/>
      <c r="GMB863" s="396"/>
      <c r="GMC863" s="396"/>
      <c r="GMD863" s="396"/>
      <c r="GME863" s="396"/>
      <c r="GMF863" s="396"/>
      <c r="GMG863" s="396"/>
      <c r="GMH863" s="396"/>
      <c r="GMI863" s="396"/>
      <c r="GMJ863" s="396"/>
      <c r="GMK863" s="396"/>
      <c r="GML863" s="396"/>
      <c r="GMM863" s="396"/>
      <c r="GMN863" s="396"/>
      <c r="GMO863" s="396"/>
      <c r="GMP863" s="396"/>
      <c r="GMQ863" s="396"/>
      <c r="GMR863" s="396"/>
      <c r="GMS863" s="396"/>
      <c r="GMT863" s="396"/>
      <c r="GMU863" s="396"/>
      <c r="GMV863" s="396"/>
      <c r="GMW863" s="396"/>
      <c r="GMX863" s="396"/>
      <c r="GMY863" s="396"/>
      <c r="GMZ863" s="396"/>
      <c r="GNA863" s="396"/>
      <c r="GNB863" s="396"/>
      <c r="GNC863" s="396"/>
      <c r="GND863" s="396"/>
      <c r="GNE863" s="396"/>
      <c r="GNF863" s="396"/>
      <c r="GNG863" s="396"/>
      <c r="GNH863" s="396"/>
      <c r="GNI863" s="396"/>
      <c r="GNJ863" s="396"/>
      <c r="GNK863" s="396"/>
      <c r="GNL863" s="396"/>
      <c r="GNM863" s="396"/>
      <c r="GNN863" s="396"/>
      <c r="GNO863" s="396"/>
      <c r="GNP863" s="396"/>
      <c r="GNQ863" s="396"/>
      <c r="GNR863" s="396"/>
      <c r="GNS863" s="396"/>
      <c r="GNT863" s="396"/>
      <c r="GNU863" s="396"/>
      <c r="GNV863" s="396"/>
      <c r="GNW863" s="396"/>
      <c r="GNX863" s="396"/>
      <c r="GNY863" s="396"/>
      <c r="GNZ863" s="396"/>
      <c r="GOA863" s="396"/>
      <c r="GOB863" s="396"/>
      <c r="GOC863" s="396"/>
      <c r="GOD863" s="396"/>
      <c r="GOE863" s="396"/>
      <c r="GOF863" s="396"/>
      <c r="GOG863" s="396"/>
      <c r="GOH863" s="396"/>
      <c r="GOI863" s="396"/>
      <c r="GOJ863" s="396"/>
      <c r="GOK863" s="396"/>
      <c r="GOL863" s="396"/>
      <c r="GOM863" s="396"/>
      <c r="GON863" s="396"/>
      <c r="GOO863" s="396"/>
      <c r="GOP863" s="396"/>
      <c r="GOQ863" s="396"/>
      <c r="GOR863" s="396"/>
      <c r="GOS863" s="396"/>
      <c r="GOT863" s="396"/>
      <c r="GOU863" s="396"/>
      <c r="GOV863" s="396"/>
      <c r="GOW863" s="396"/>
      <c r="GOX863" s="396"/>
      <c r="GOY863" s="396"/>
      <c r="GOZ863" s="396"/>
      <c r="GPA863" s="396"/>
      <c r="GPB863" s="396"/>
      <c r="GPC863" s="396"/>
      <c r="GPD863" s="396"/>
      <c r="GPE863" s="396"/>
      <c r="GPF863" s="396"/>
      <c r="GPG863" s="396"/>
      <c r="GPH863" s="396"/>
      <c r="GPI863" s="396"/>
      <c r="GPJ863" s="396"/>
      <c r="GPK863" s="396"/>
      <c r="GPL863" s="396"/>
      <c r="GPM863" s="396"/>
      <c r="GPN863" s="396"/>
      <c r="GPO863" s="396"/>
      <c r="GPP863" s="396"/>
      <c r="GPQ863" s="396"/>
      <c r="GPR863" s="396"/>
      <c r="GPS863" s="396"/>
      <c r="GPT863" s="396"/>
      <c r="GPU863" s="396"/>
      <c r="GPV863" s="396"/>
      <c r="GPW863" s="396"/>
      <c r="GPX863" s="396"/>
      <c r="GPY863" s="396"/>
      <c r="GPZ863" s="396"/>
      <c r="GQA863" s="396"/>
      <c r="GQB863" s="396"/>
      <c r="GQC863" s="396"/>
      <c r="GQD863" s="396"/>
      <c r="GQE863" s="396"/>
      <c r="GQF863" s="396"/>
      <c r="GQG863" s="396"/>
      <c r="GQH863" s="396"/>
      <c r="GQI863" s="396"/>
      <c r="GQJ863" s="396"/>
      <c r="GQK863" s="396"/>
      <c r="GQL863" s="396"/>
      <c r="GQM863" s="396"/>
      <c r="GQN863" s="396"/>
      <c r="GQO863" s="396"/>
      <c r="GQP863" s="396"/>
      <c r="GQQ863" s="396"/>
      <c r="GQR863" s="396"/>
      <c r="GQS863" s="396"/>
      <c r="GQT863" s="396"/>
      <c r="GQU863" s="396"/>
      <c r="GQV863" s="396"/>
      <c r="GQW863" s="396"/>
      <c r="GQX863" s="396"/>
      <c r="GQY863" s="396"/>
      <c r="GQZ863" s="396"/>
      <c r="GRA863" s="396"/>
      <c r="GRB863" s="396"/>
      <c r="GRC863" s="396"/>
      <c r="GRD863" s="396"/>
      <c r="GRE863" s="396"/>
      <c r="GRF863" s="396"/>
      <c r="GRG863" s="396"/>
      <c r="GRH863" s="396"/>
      <c r="GRI863" s="396"/>
      <c r="GRJ863" s="396"/>
      <c r="GRK863" s="396"/>
      <c r="GRL863" s="396"/>
      <c r="GRM863" s="396"/>
      <c r="GRN863" s="396"/>
      <c r="GRO863" s="396"/>
      <c r="GRP863" s="396"/>
      <c r="GRQ863" s="396"/>
      <c r="GRR863" s="396"/>
      <c r="GRS863" s="396"/>
      <c r="GRT863" s="396"/>
      <c r="GRU863" s="396"/>
      <c r="GRV863" s="396"/>
      <c r="GRW863" s="396"/>
      <c r="GRX863" s="396"/>
      <c r="GRY863" s="396"/>
      <c r="GRZ863" s="396"/>
      <c r="GSA863" s="396"/>
      <c r="GSB863" s="396"/>
      <c r="GSC863" s="396"/>
      <c r="GSD863" s="396"/>
      <c r="GSE863" s="396"/>
      <c r="GSF863" s="396"/>
      <c r="GSG863" s="396"/>
      <c r="GSH863" s="396"/>
      <c r="GSI863" s="396"/>
      <c r="GSJ863" s="396"/>
      <c r="GSK863" s="396"/>
      <c r="GSL863" s="396"/>
      <c r="GSM863" s="396"/>
      <c r="GSN863" s="396"/>
      <c r="GSO863" s="396"/>
      <c r="GSP863" s="396"/>
      <c r="GSQ863" s="396"/>
      <c r="GSR863" s="396"/>
      <c r="GSS863" s="396"/>
      <c r="GST863" s="396"/>
      <c r="GSU863" s="396"/>
      <c r="GSV863" s="396"/>
      <c r="GSW863" s="396"/>
      <c r="GSX863" s="396"/>
      <c r="GSY863" s="396"/>
      <c r="GSZ863" s="396"/>
      <c r="GTA863" s="396"/>
      <c r="GTB863" s="396"/>
      <c r="GTC863" s="396"/>
      <c r="GTD863" s="396"/>
      <c r="GTE863" s="396"/>
      <c r="GTF863" s="396"/>
      <c r="GTG863" s="396"/>
      <c r="GTH863" s="396"/>
      <c r="GTI863" s="396"/>
      <c r="GTJ863" s="396"/>
      <c r="GTK863" s="396"/>
      <c r="GTL863" s="396"/>
      <c r="GTM863" s="396"/>
      <c r="GTN863" s="396"/>
      <c r="GTO863" s="396"/>
      <c r="GTP863" s="396"/>
      <c r="GTQ863" s="396"/>
      <c r="GTR863" s="396"/>
      <c r="GTS863" s="396"/>
      <c r="GTT863" s="396"/>
      <c r="GTU863" s="396"/>
      <c r="GTV863" s="396"/>
      <c r="GTW863" s="396"/>
      <c r="GTX863" s="396"/>
      <c r="GTY863" s="396"/>
      <c r="GTZ863" s="396"/>
      <c r="GUA863" s="396"/>
      <c r="GUB863" s="396"/>
      <c r="GUC863" s="396"/>
      <c r="GUD863" s="396"/>
      <c r="GUE863" s="396"/>
      <c r="GUF863" s="396"/>
      <c r="GUG863" s="396"/>
      <c r="GUH863" s="396"/>
      <c r="GUI863" s="396"/>
      <c r="GUJ863" s="396"/>
      <c r="GUK863" s="396"/>
      <c r="GUL863" s="396"/>
      <c r="GUM863" s="396"/>
      <c r="GUN863" s="396"/>
      <c r="GUO863" s="396"/>
      <c r="GUP863" s="396"/>
      <c r="GUQ863" s="396"/>
      <c r="GUR863" s="396"/>
      <c r="GUS863" s="396"/>
      <c r="GUT863" s="396"/>
      <c r="GUU863" s="396"/>
      <c r="GUV863" s="396"/>
      <c r="GUW863" s="396"/>
      <c r="GUX863" s="396"/>
      <c r="GUY863" s="396"/>
      <c r="GUZ863" s="396"/>
      <c r="GVA863" s="396"/>
      <c r="GVB863" s="396"/>
      <c r="GVC863" s="396"/>
      <c r="GVD863" s="396"/>
      <c r="GVE863" s="396"/>
      <c r="GVF863" s="396"/>
      <c r="GVG863" s="396"/>
      <c r="GVH863" s="396"/>
      <c r="GVI863" s="396"/>
      <c r="GVJ863" s="396"/>
      <c r="GVK863" s="396"/>
      <c r="GVL863" s="396"/>
      <c r="GVM863" s="396"/>
      <c r="GVN863" s="396"/>
      <c r="GVO863" s="396"/>
      <c r="GVP863" s="396"/>
      <c r="GVQ863" s="396"/>
      <c r="GVR863" s="396"/>
      <c r="GVS863" s="396"/>
      <c r="GVT863" s="396"/>
      <c r="GVU863" s="396"/>
      <c r="GVV863" s="396"/>
      <c r="GVW863" s="396"/>
      <c r="GVX863" s="396"/>
      <c r="GVY863" s="396"/>
      <c r="GVZ863" s="396"/>
      <c r="GWA863" s="396"/>
      <c r="GWB863" s="396"/>
      <c r="GWC863" s="396"/>
      <c r="GWD863" s="396"/>
      <c r="GWE863" s="396"/>
      <c r="GWF863" s="396"/>
      <c r="GWG863" s="396"/>
      <c r="GWH863" s="396"/>
      <c r="GWI863" s="396"/>
      <c r="GWJ863" s="396"/>
      <c r="GWK863" s="396"/>
      <c r="GWL863" s="396"/>
      <c r="GWM863" s="396"/>
      <c r="GWN863" s="396"/>
      <c r="GWO863" s="396"/>
      <c r="GWP863" s="396"/>
      <c r="GWQ863" s="396"/>
      <c r="GWR863" s="396"/>
      <c r="GWS863" s="396"/>
      <c r="GWT863" s="396"/>
      <c r="GWU863" s="396"/>
      <c r="GWV863" s="396"/>
      <c r="GWW863" s="396"/>
      <c r="GWX863" s="396"/>
      <c r="GWY863" s="396"/>
      <c r="GWZ863" s="396"/>
      <c r="GXA863" s="396"/>
      <c r="GXB863" s="396"/>
      <c r="GXC863" s="396"/>
      <c r="GXD863" s="396"/>
      <c r="GXE863" s="396"/>
      <c r="GXF863" s="396"/>
      <c r="GXG863" s="396"/>
      <c r="GXH863" s="396"/>
      <c r="GXI863" s="396"/>
      <c r="GXJ863" s="396"/>
      <c r="GXK863" s="396"/>
      <c r="GXL863" s="396"/>
      <c r="GXM863" s="396"/>
      <c r="GXN863" s="396"/>
      <c r="GXO863" s="396"/>
      <c r="GXP863" s="396"/>
      <c r="GXQ863" s="396"/>
      <c r="GXR863" s="396"/>
      <c r="GXS863" s="396"/>
      <c r="GXT863" s="396"/>
      <c r="GXU863" s="396"/>
      <c r="GXV863" s="396"/>
      <c r="GXW863" s="396"/>
      <c r="GXX863" s="396"/>
      <c r="GXY863" s="396"/>
      <c r="GXZ863" s="396"/>
      <c r="GYA863" s="396"/>
      <c r="GYB863" s="396"/>
      <c r="GYC863" s="396"/>
      <c r="GYD863" s="396"/>
      <c r="GYE863" s="396"/>
      <c r="GYF863" s="396"/>
      <c r="GYG863" s="396"/>
      <c r="GYH863" s="396"/>
      <c r="GYI863" s="396"/>
      <c r="GYJ863" s="396"/>
      <c r="GYK863" s="396"/>
      <c r="GYL863" s="396"/>
      <c r="GYM863" s="396"/>
      <c r="GYN863" s="396"/>
      <c r="GYO863" s="396"/>
      <c r="GYP863" s="396"/>
      <c r="GYQ863" s="396"/>
      <c r="GYR863" s="396"/>
      <c r="GYS863" s="396"/>
      <c r="GYT863" s="396"/>
      <c r="GYU863" s="396"/>
      <c r="GYV863" s="396"/>
      <c r="GYW863" s="396"/>
      <c r="GYX863" s="396"/>
      <c r="GYY863" s="396"/>
      <c r="GYZ863" s="396"/>
      <c r="GZA863" s="396"/>
      <c r="GZB863" s="396"/>
      <c r="GZC863" s="396"/>
      <c r="GZD863" s="396"/>
      <c r="GZE863" s="396"/>
      <c r="GZF863" s="396"/>
      <c r="GZG863" s="396"/>
      <c r="GZH863" s="396"/>
      <c r="GZI863" s="396"/>
      <c r="GZJ863" s="396"/>
      <c r="GZK863" s="396"/>
      <c r="GZL863" s="396"/>
      <c r="GZM863" s="396"/>
      <c r="GZN863" s="396"/>
      <c r="GZO863" s="396"/>
      <c r="GZP863" s="396"/>
      <c r="GZQ863" s="396"/>
      <c r="GZR863" s="396"/>
      <c r="GZS863" s="396"/>
      <c r="GZT863" s="396"/>
      <c r="GZU863" s="396"/>
      <c r="GZV863" s="396"/>
      <c r="GZW863" s="396"/>
      <c r="GZX863" s="396"/>
      <c r="GZY863" s="396"/>
      <c r="GZZ863" s="396"/>
      <c r="HAA863" s="396"/>
      <c r="HAB863" s="396"/>
      <c r="HAC863" s="396"/>
      <c r="HAD863" s="396"/>
      <c r="HAE863" s="396"/>
      <c r="HAF863" s="396"/>
      <c r="HAG863" s="396"/>
      <c r="HAH863" s="396"/>
      <c r="HAI863" s="396"/>
      <c r="HAJ863" s="396"/>
      <c r="HAK863" s="396"/>
      <c r="HAL863" s="396"/>
      <c r="HAM863" s="396"/>
      <c r="HAN863" s="396"/>
      <c r="HAO863" s="396"/>
      <c r="HAP863" s="396"/>
      <c r="HAQ863" s="396"/>
      <c r="HAR863" s="396"/>
      <c r="HAS863" s="396"/>
      <c r="HAT863" s="396"/>
      <c r="HAU863" s="396"/>
      <c r="HAV863" s="396"/>
      <c r="HAW863" s="396"/>
      <c r="HAX863" s="396"/>
      <c r="HAY863" s="396"/>
      <c r="HAZ863" s="396"/>
      <c r="HBA863" s="396"/>
      <c r="HBB863" s="396"/>
      <c r="HBC863" s="396"/>
      <c r="HBD863" s="396"/>
      <c r="HBE863" s="396"/>
      <c r="HBF863" s="396"/>
      <c r="HBG863" s="396"/>
      <c r="HBH863" s="396"/>
      <c r="HBI863" s="396"/>
      <c r="HBJ863" s="396"/>
      <c r="HBK863" s="396"/>
      <c r="HBL863" s="396"/>
      <c r="HBM863" s="396"/>
      <c r="HBN863" s="396"/>
      <c r="HBO863" s="396"/>
      <c r="HBP863" s="396"/>
      <c r="HBQ863" s="396"/>
      <c r="HBR863" s="396"/>
      <c r="HBS863" s="396"/>
      <c r="HBT863" s="396"/>
      <c r="HBU863" s="396"/>
      <c r="HBV863" s="396"/>
      <c r="HBW863" s="396"/>
      <c r="HBX863" s="396"/>
      <c r="HBY863" s="396"/>
      <c r="HBZ863" s="396"/>
      <c r="HCA863" s="396"/>
      <c r="HCB863" s="396"/>
      <c r="HCC863" s="396"/>
      <c r="HCD863" s="396"/>
      <c r="HCE863" s="396"/>
      <c r="HCF863" s="396"/>
      <c r="HCG863" s="396"/>
      <c r="HCH863" s="396"/>
      <c r="HCI863" s="396"/>
      <c r="HCJ863" s="396"/>
      <c r="HCK863" s="396"/>
      <c r="HCL863" s="396"/>
      <c r="HCM863" s="396"/>
      <c r="HCN863" s="396"/>
      <c r="HCO863" s="396"/>
      <c r="HCP863" s="396"/>
      <c r="HCQ863" s="396"/>
      <c r="HCR863" s="396"/>
      <c r="HCS863" s="396"/>
      <c r="HCT863" s="396"/>
      <c r="HCU863" s="396"/>
      <c r="HCV863" s="396"/>
      <c r="HCW863" s="396"/>
      <c r="HCX863" s="396"/>
      <c r="HCY863" s="396"/>
      <c r="HCZ863" s="396"/>
      <c r="HDA863" s="396"/>
      <c r="HDB863" s="396"/>
      <c r="HDC863" s="396"/>
      <c r="HDD863" s="396"/>
      <c r="HDE863" s="396"/>
      <c r="HDF863" s="396"/>
      <c r="HDG863" s="396"/>
      <c r="HDH863" s="396"/>
      <c r="HDI863" s="396"/>
      <c r="HDJ863" s="396"/>
      <c r="HDK863" s="396"/>
      <c r="HDL863" s="396"/>
      <c r="HDM863" s="396"/>
      <c r="HDN863" s="396"/>
      <c r="HDO863" s="396"/>
      <c r="HDP863" s="396"/>
      <c r="HDQ863" s="396"/>
      <c r="HDR863" s="396"/>
      <c r="HDS863" s="396"/>
      <c r="HDT863" s="396"/>
      <c r="HDU863" s="396"/>
      <c r="HDV863" s="396"/>
      <c r="HDW863" s="396"/>
      <c r="HDX863" s="396"/>
      <c r="HDY863" s="396"/>
      <c r="HDZ863" s="396"/>
      <c r="HEA863" s="396"/>
      <c r="HEB863" s="396"/>
      <c r="HEC863" s="396"/>
      <c r="HED863" s="396"/>
      <c r="HEE863" s="396"/>
      <c r="HEF863" s="396"/>
      <c r="HEG863" s="396"/>
      <c r="HEH863" s="396"/>
      <c r="HEI863" s="396"/>
      <c r="HEJ863" s="396"/>
      <c r="HEK863" s="396"/>
      <c r="HEL863" s="396"/>
      <c r="HEM863" s="396"/>
      <c r="HEN863" s="396"/>
      <c r="HEO863" s="396"/>
      <c r="HEP863" s="396"/>
      <c r="HEQ863" s="396"/>
      <c r="HER863" s="396"/>
      <c r="HES863" s="396"/>
      <c r="HET863" s="396"/>
      <c r="HEU863" s="396"/>
      <c r="HEV863" s="396"/>
      <c r="HEW863" s="396"/>
      <c r="HEX863" s="396"/>
      <c r="HEY863" s="396"/>
      <c r="HEZ863" s="396"/>
      <c r="HFA863" s="396"/>
      <c r="HFB863" s="396"/>
      <c r="HFC863" s="396"/>
      <c r="HFD863" s="396"/>
      <c r="HFE863" s="396"/>
      <c r="HFF863" s="396"/>
      <c r="HFG863" s="396"/>
      <c r="HFH863" s="396"/>
      <c r="HFI863" s="396"/>
      <c r="HFJ863" s="396"/>
      <c r="HFK863" s="396"/>
      <c r="HFL863" s="396"/>
      <c r="HFM863" s="396"/>
      <c r="HFN863" s="396"/>
      <c r="HFO863" s="396"/>
      <c r="HFP863" s="396"/>
      <c r="HFQ863" s="396"/>
      <c r="HFR863" s="396"/>
      <c r="HFS863" s="396"/>
      <c r="HFT863" s="396"/>
      <c r="HFU863" s="396"/>
      <c r="HFV863" s="396"/>
      <c r="HFW863" s="396"/>
      <c r="HFX863" s="396"/>
      <c r="HFY863" s="396"/>
      <c r="HFZ863" s="396"/>
      <c r="HGA863" s="396"/>
      <c r="HGB863" s="396"/>
      <c r="HGC863" s="396"/>
      <c r="HGD863" s="396"/>
      <c r="HGE863" s="396"/>
      <c r="HGF863" s="396"/>
      <c r="HGG863" s="396"/>
      <c r="HGH863" s="396"/>
      <c r="HGI863" s="396"/>
      <c r="HGJ863" s="396"/>
      <c r="HGK863" s="396"/>
      <c r="HGL863" s="396"/>
      <c r="HGM863" s="396"/>
      <c r="HGN863" s="396"/>
      <c r="HGO863" s="396"/>
      <c r="HGP863" s="396"/>
      <c r="HGQ863" s="396"/>
      <c r="HGR863" s="396"/>
      <c r="HGS863" s="396"/>
      <c r="HGT863" s="396"/>
      <c r="HGU863" s="396"/>
      <c r="HGV863" s="396"/>
      <c r="HGW863" s="396"/>
      <c r="HGX863" s="396"/>
      <c r="HGY863" s="396"/>
      <c r="HGZ863" s="396"/>
      <c r="HHA863" s="396"/>
      <c r="HHB863" s="396"/>
      <c r="HHC863" s="396"/>
      <c r="HHD863" s="396"/>
      <c r="HHE863" s="396"/>
      <c r="HHF863" s="396"/>
      <c r="HHG863" s="396"/>
      <c r="HHH863" s="396"/>
      <c r="HHI863" s="396"/>
      <c r="HHJ863" s="396"/>
      <c r="HHK863" s="396"/>
      <c r="HHL863" s="396"/>
      <c r="HHM863" s="396"/>
      <c r="HHN863" s="396"/>
      <c r="HHO863" s="396"/>
      <c r="HHP863" s="396"/>
      <c r="HHQ863" s="396"/>
      <c r="HHR863" s="396"/>
      <c r="HHS863" s="396"/>
      <c r="HHT863" s="396"/>
      <c r="HHU863" s="396"/>
      <c r="HHV863" s="396"/>
      <c r="HHW863" s="396"/>
      <c r="HHX863" s="396"/>
      <c r="HHY863" s="396"/>
      <c r="HHZ863" s="396"/>
      <c r="HIA863" s="396"/>
      <c r="HIB863" s="396"/>
      <c r="HIC863" s="396"/>
      <c r="HID863" s="396"/>
      <c r="HIE863" s="396"/>
      <c r="HIF863" s="396"/>
      <c r="HIG863" s="396"/>
      <c r="HIH863" s="396"/>
      <c r="HII863" s="396"/>
      <c r="HIJ863" s="396"/>
      <c r="HIK863" s="396"/>
      <c r="HIL863" s="396"/>
      <c r="HIM863" s="396"/>
      <c r="HIN863" s="396"/>
      <c r="HIO863" s="396"/>
      <c r="HIP863" s="396"/>
      <c r="HIQ863" s="396"/>
      <c r="HIR863" s="396"/>
      <c r="HIS863" s="396"/>
      <c r="HIT863" s="396"/>
      <c r="HIU863" s="396"/>
      <c r="HIV863" s="396"/>
      <c r="HIW863" s="396"/>
      <c r="HIX863" s="396"/>
      <c r="HIY863" s="396"/>
      <c r="HIZ863" s="396"/>
      <c r="HJA863" s="396"/>
      <c r="HJB863" s="396"/>
      <c r="HJC863" s="396"/>
      <c r="HJD863" s="396"/>
      <c r="HJE863" s="396"/>
      <c r="HJF863" s="396"/>
      <c r="HJG863" s="396"/>
      <c r="HJH863" s="396"/>
      <c r="HJI863" s="396"/>
      <c r="HJJ863" s="396"/>
      <c r="HJK863" s="396"/>
      <c r="HJL863" s="396"/>
      <c r="HJM863" s="396"/>
      <c r="HJN863" s="396"/>
      <c r="HJO863" s="396"/>
      <c r="HJP863" s="396"/>
      <c r="HJQ863" s="396"/>
      <c r="HJR863" s="396"/>
      <c r="HJS863" s="396"/>
      <c r="HJT863" s="396"/>
      <c r="HJU863" s="396"/>
      <c r="HJV863" s="396"/>
      <c r="HJW863" s="396"/>
      <c r="HJX863" s="396"/>
      <c r="HJY863" s="396"/>
      <c r="HJZ863" s="396"/>
      <c r="HKA863" s="396"/>
      <c r="HKB863" s="396"/>
      <c r="HKC863" s="396"/>
      <c r="HKD863" s="396"/>
      <c r="HKE863" s="396"/>
      <c r="HKF863" s="396"/>
      <c r="HKG863" s="396"/>
      <c r="HKH863" s="396"/>
      <c r="HKI863" s="396"/>
      <c r="HKJ863" s="396"/>
      <c r="HKK863" s="396"/>
      <c r="HKL863" s="396"/>
      <c r="HKM863" s="396"/>
      <c r="HKN863" s="396"/>
      <c r="HKO863" s="396"/>
      <c r="HKP863" s="396"/>
      <c r="HKQ863" s="396"/>
      <c r="HKR863" s="396"/>
      <c r="HKS863" s="396"/>
      <c r="HKT863" s="396"/>
      <c r="HKU863" s="396"/>
      <c r="HKV863" s="396"/>
      <c r="HKW863" s="396"/>
      <c r="HKX863" s="396"/>
      <c r="HKY863" s="396"/>
      <c r="HKZ863" s="396"/>
      <c r="HLA863" s="396"/>
      <c r="HLB863" s="396"/>
      <c r="HLC863" s="396"/>
      <c r="HLD863" s="396"/>
      <c r="HLE863" s="396"/>
      <c r="HLF863" s="396"/>
      <c r="HLG863" s="396"/>
      <c r="HLH863" s="396"/>
      <c r="HLI863" s="396"/>
      <c r="HLJ863" s="396"/>
      <c r="HLK863" s="396"/>
      <c r="HLL863" s="396"/>
      <c r="HLM863" s="396"/>
      <c r="HLN863" s="396"/>
      <c r="HLO863" s="396"/>
      <c r="HLP863" s="396"/>
      <c r="HLQ863" s="396"/>
      <c r="HLR863" s="396"/>
      <c r="HLS863" s="396"/>
      <c r="HLT863" s="396"/>
      <c r="HLU863" s="396"/>
      <c r="HLV863" s="396"/>
      <c r="HLW863" s="396"/>
      <c r="HLX863" s="396"/>
      <c r="HLY863" s="396"/>
      <c r="HLZ863" s="396"/>
      <c r="HMA863" s="396"/>
      <c r="HMB863" s="396"/>
      <c r="HMC863" s="396"/>
      <c r="HMD863" s="396"/>
      <c r="HME863" s="396"/>
      <c r="HMF863" s="396"/>
      <c r="HMG863" s="396"/>
      <c r="HMH863" s="396"/>
      <c r="HMI863" s="396"/>
      <c r="HMJ863" s="396"/>
      <c r="HMK863" s="396"/>
      <c r="HML863" s="396"/>
      <c r="HMM863" s="396"/>
      <c r="HMN863" s="396"/>
      <c r="HMO863" s="396"/>
      <c r="HMP863" s="396"/>
      <c r="HMQ863" s="396"/>
      <c r="HMR863" s="396"/>
      <c r="HMS863" s="396"/>
      <c r="HMT863" s="396"/>
      <c r="HMU863" s="396"/>
      <c r="HMV863" s="396"/>
      <c r="HMW863" s="396"/>
      <c r="HMX863" s="396"/>
      <c r="HMY863" s="396"/>
      <c r="HMZ863" s="396"/>
      <c r="HNA863" s="396"/>
      <c r="HNB863" s="396"/>
      <c r="HNC863" s="396"/>
      <c r="HND863" s="396"/>
      <c r="HNE863" s="396"/>
      <c r="HNF863" s="396"/>
      <c r="HNG863" s="396"/>
      <c r="HNH863" s="396"/>
      <c r="HNI863" s="396"/>
      <c r="HNJ863" s="396"/>
      <c r="HNK863" s="396"/>
      <c r="HNL863" s="396"/>
      <c r="HNM863" s="396"/>
      <c r="HNN863" s="396"/>
      <c r="HNO863" s="396"/>
      <c r="HNP863" s="396"/>
      <c r="HNQ863" s="396"/>
      <c r="HNR863" s="396"/>
      <c r="HNS863" s="396"/>
      <c r="HNT863" s="396"/>
      <c r="HNU863" s="396"/>
      <c r="HNV863" s="396"/>
      <c r="HNW863" s="396"/>
      <c r="HNX863" s="396"/>
      <c r="HNY863" s="396"/>
      <c r="HNZ863" s="396"/>
      <c r="HOA863" s="396"/>
      <c r="HOB863" s="396"/>
      <c r="HOC863" s="396"/>
      <c r="HOD863" s="396"/>
      <c r="HOE863" s="396"/>
      <c r="HOF863" s="396"/>
      <c r="HOG863" s="396"/>
      <c r="HOH863" s="396"/>
      <c r="HOI863" s="396"/>
      <c r="HOJ863" s="396"/>
      <c r="HOK863" s="396"/>
      <c r="HOL863" s="396"/>
      <c r="HOM863" s="396"/>
      <c r="HON863" s="396"/>
      <c r="HOO863" s="396"/>
      <c r="HOP863" s="396"/>
      <c r="HOQ863" s="396"/>
      <c r="HOR863" s="396"/>
      <c r="HOS863" s="396"/>
      <c r="HOT863" s="396"/>
      <c r="HOU863" s="396"/>
      <c r="HOV863" s="396"/>
      <c r="HOW863" s="396"/>
      <c r="HOX863" s="396"/>
      <c r="HOY863" s="396"/>
      <c r="HOZ863" s="396"/>
      <c r="HPA863" s="396"/>
      <c r="HPB863" s="396"/>
      <c r="HPC863" s="396"/>
      <c r="HPD863" s="396"/>
      <c r="HPE863" s="396"/>
      <c r="HPF863" s="396"/>
      <c r="HPG863" s="396"/>
      <c r="HPH863" s="396"/>
      <c r="HPI863" s="396"/>
      <c r="HPJ863" s="396"/>
      <c r="HPK863" s="396"/>
      <c r="HPL863" s="396"/>
      <c r="HPM863" s="396"/>
      <c r="HPN863" s="396"/>
      <c r="HPO863" s="396"/>
      <c r="HPP863" s="396"/>
      <c r="HPQ863" s="396"/>
      <c r="HPR863" s="396"/>
      <c r="HPS863" s="396"/>
      <c r="HPT863" s="396"/>
      <c r="HPU863" s="396"/>
      <c r="HPV863" s="396"/>
      <c r="HPW863" s="396"/>
      <c r="HPX863" s="396"/>
      <c r="HPY863" s="396"/>
      <c r="HPZ863" s="396"/>
      <c r="HQA863" s="396"/>
      <c r="HQB863" s="396"/>
      <c r="HQC863" s="396"/>
      <c r="HQD863" s="396"/>
      <c r="HQE863" s="396"/>
      <c r="HQF863" s="396"/>
      <c r="HQG863" s="396"/>
      <c r="HQH863" s="396"/>
      <c r="HQI863" s="396"/>
      <c r="HQJ863" s="396"/>
      <c r="HQK863" s="396"/>
      <c r="HQL863" s="396"/>
      <c r="HQM863" s="396"/>
      <c r="HQN863" s="396"/>
      <c r="HQO863" s="396"/>
      <c r="HQP863" s="396"/>
      <c r="HQQ863" s="396"/>
      <c r="HQR863" s="396"/>
      <c r="HQS863" s="396"/>
      <c r="HQT863" s="396"/>
      <c r="HQU863" s="396"/>
      <c r="HQV863" s="396"/>
      <c r="HQW863" s="396"/>
      <c r="HQX863" s="396"/>
      <c r="HQY863" s="396"/>
      <c r="HQZ863" s="396"/>
      <c r="HRA863" s="396"/>
      <c r="HRB863" s="396"/>
      <c r="HRC863" s="396"/>
      <c r="HRD863" s="396"/>
      <c r="HRE863" s="396"/>
      <c r="HRF863" s="396"/>
      <c r="HRG863" s="396"/>
      <c r="HRH863" s="396"/>
      <c r="HRI863" s="396"/>
      <c r="HRJ863" s="396"/>
      <c r="HRK863" s="396"/>
      <c r="HRL863" s="396"/>
      <c r="HRM863" s="396"/>
      <c r="HRN863" s="396"/>
      <c r="HRO863" s="396"/>
      <c r="HRP863" s="396"/>
      <c r="HRQ863" s="396"/>
      <c r="HRR863" s="396"/>
      <c r="HRS863" s="396"/>
      <c r="HRT863" s="396"/>
      <c r="HRU863" s="396"/>
      <c r="HRV863" s="396"/>
      <c r="HRW863" s="396"/>
      <c r="HRX863" s="396"/>
      <c r="HRY863" s="396"/>
      <c r="HRZ863" s="396"/>
      <c r="HSA863" s="396"/>
      <c r="HSB863" s="396"/>
      <c r="HSC863" s="396"/>
      <c r="HSD863" s="396"/>
      <c r="HSE863" s="396"/>
      <c r="HSF863" s="396"/>
      <c r="HSG863" s="396"/>
      <c r="HSH863" s="396"/>
      <c r="HSI863" s="396"/>
      <c r="HSJ863" s="396"/>
      <c r="HSK863" s="396"/>
      <c r="HSL863" s="396"/>
      <c r="HSM863" s="396"/>
      <c r="HSN863" s="396"/>
      <c r="HSO863" s="396"/>
      <c r="HSP863" s="396"/>
      <c r="HSQ863" s="396"/>
      <c r="HSR863" s="396"/>
      <c r="HSS863" s="396"/>
      <c r="HST863" s="396"/>
      <c r="HSU863" s="396"/>
      <c r="HSV863" s="396"/>
      <c r="HSW863" s="396"/>
      <c r="HSX863" s="396"/>
      <c r="HSY863" s="396"/>
      <c r="HSZ863" s="396"/>
      <c r="HTA863" s="396"/>
      <c r="HTB863" s="396"/>
      <c r="HTC863" s="396"/>
      <c r="HTD863" s="396"/>
      <c r="HTE863" s="396"/>
      <c r="HTF863" s="396"/>
      <c r="HTG863" s="396"/>
      <c r="HTH863" s="396"/>
      <c r="HTI863" s="396"/>
      <c r="HTJ863" s="396"/>
      <c r="HTK863" s="396"/>
      <c r="HTL863" s="396"/>
      <c r="HTM863" s="396"/>
      <c r="HTN863" s="396"/>
      <c r="HTO863" s="396"/>
      <c r="HTP863" s="396"/>
      <c r="HTQ863" s="396"/>
      <c r="HTR863" s="396"/>
      <c r="HTS863" s="396"/>
      <c r="HTT863" s="396"/>
      <c r="HTU863" s="396"/>
      <c r="HTV863" s="396"/>
      <c r="HTW863" s="396"/>
      <c r="HTX863" s="396"/>
      <c r="HTY863" s="396"/>
      <c r="HTZ863" s="396"/>
      <c r="HUA863" s="396"/>
      <c r="HUB863" s="396"/>
      <c r="HUC863" s="396"/>
      <c r="HUD863" s="396"/>
      <c r="HUE863" s="396"/>
      <c r="HUF863" s="396"/>
      <c r="HUG863" s="396"/>
      <c r="HUH863" s="396"/>
      <c r="HUI863" s="396"/>
      <c r="HUJ863" s="396"/>
      <c r="HUK863" s="396"/>
      <c r="HUL863" s="396"/>
      <c r="HUM863" s="396"/>
      <c r="HUN863" s="396"/>
      <c r="HUO863" s="396"/>
      <c r="HUP863" s="396"/>
      <c r="HUQ863" s="396"/>
      <c r="HUR863" s="396"/>
      <c r="HUS863" s="396"/>
      <c r="HUT863" s="396"/>
      <c r="HUU863" s="396"/>
      <c r="HUV863" s="396"/>
      <c r="HUW863" s="396"/>
      <c r="HUX863" s="396"/>
      <c r="HUY863" s="396"/>
      <c r="HUZ863" s="396"/>
      <c r="HVA863" s="396"/>
      <c r="HVB863" s="396"/>
      <c r="HVC863" s="396"/>
      <c r="HVD863" s="396"/>
      <c r="HVE863" s="396"/>
      <c r="HVF863" s="396"/>
      <c r="HVG863" s="396"/>
      <c r="HVH863" s="396"/>
      <c r="HVI863" s="396"/>
      <c r="HVJ863" s="396"/>
      <c r="HVK863" s="396"/>
      <c r="HVL863" s="396"/>
      <c r="HVM863" s="396"/>
      <c r="HVN863" s="396"/>
      <c r="HVO863" s="396"/>
      <c r="HVP863" s="396"/>
      <c r="HVQ863" s="396"/>
      <c r="HVR863" s="396"/>
      <c r="HVS863" s="396"/>
      <c r="HVT863" s="396"/>
      <c r="HVU863" s="396"/>
      <c r="HVV863" s="396"/>
      <c r="HVW863" s="396"/>
      <c r="HVX863" s="396"/>
      <c r="HVY863" s="396"/>
      <c r="HVZ863" s="396"/>
      <c r="HWA863" s="396"/>
      <c r="HWB863" s="396"/>
      <c r="HWC863" s="396"/>
      <c r="HWD863" s="396"/>
      <c r="HWE863" s="396"/>
      <c r="HWF863" s="396"/>
      <c r="HWG863" s="396"/>
      <c r="HWH863" s="396"/>
      <c r="HWI863" s="396"/>
      <c r="HWJ863" s="396"/>
      <c r="HWK863" s="396"/>
      <c r="HWL863" s="396"/>
      <c r="HWM863" s="396"/>
      <c r="HWN863" s="396"/>
      <c r="HWO863" s="396"/>
      <c r="HWP863" s="396"/>
      <c r="HWQ863" s="396"/>
      <c r="HWR863" s="396"/>
      <c r="HWS863" s="396"/>
      <c r="HWT863" s="396"/>
      <c r="HWU863" s="396"/>
      <c r="HWV863" s="396"/>
      <c r="HWW863" s="396"/>
      <c r="HWX863" s="396"/>
      <c r="HWY863" s="396"/>
      <c r="HWZ863" s="396"/>
      <c r="HXA863" s="396"/>
      <c r="HXB863" s="396"/>
      <c r="HXC863" s="396"/>
      <c r="HXD863" s="396"/>
      <c r="HXE863" s="396"/>
      <c r="HXF863" s="396"/>
      <c r="HXG863" s="396"/>
      <c r="HXH863" s="396"/>
      <c r="HXI863" s="396"/>
      <c r="HXJ863" s="396"/>
      <c r="HXK863" s="396"/>
      <c r="HXL863" s="396"/>
      <c r="HXM863" s="396"/>
      <c r="HXN863" s="396"/>
      <c r="HXO863" s="396"/>
      <c r="HXP863" s="396"/>
      <c r="HXQ863" s="396"/>
      <c r="HXR863" s="396"/>
      <c r="HXS863" s="396"/>
      <c r="HXT863" s="396"/>
      <c r="HXU863" s="396"/>
      <c r="HXV863" s="396"/>
      <c r="HXW863" s="396"/>
      <c r="HXX863" s="396"/>
      <c r="HXY863" s="396"/>
      <c r="HXZ863" s="396"/>
      <c r="HYA863" s="396"/>
      <c r="HYB863" s="396"/>
      <c r="HYC863" s="396"/>
      <c r="HYD863" s="396"/>
      <c r="HYE863" s="396"/>
      <c r="HYF863" s="396"/>
      <c r="HYG863" s="396"/>
      <c r="HYH863" s="396"/>
      <c r="HYI863" s="396"/>
      <c r="HYJ863" s="396"/>
      <c r="HYK863" s="396"/>
      <c r="HYL863" s="396"/>
      <c r="HYM863" s="396"/>
      <c r="HYN863" s="396"/>
      <c r="HYO863" s="396"/>
      <c r="HYP863" s="396"/>
      <c r="HYQ863" s="396"/>
      <c r="HYR863" s="396"/>
      <c r="HYS863" s="396"/>
      <c r="HYT863" s="396"/>
      <c r="HYU863" s="396"/>
      <c r="HYV863" s="396"/>
      <c r="HYW863" s="396"/>
      <c r="HYX863" s="396"/>
      <c r="HYY863" s="396"/>
      <c r="HYZ863" s="396"/>
      <c r="HZA863" s="396"/>
      <c r="HZB863" s="396"/>
      <c r="HZC863" s="396"/>
      <c r="HZD863" s="396"/>
      <c r="HZE863" s="396"/>
      <c r="HZF863" s="396"/>
      <c r="HZG863" s="396"/>
      <c r="HZH863" s="396"/>
      <c r="HZI863" s="396"/>
      <c r="HZJ863" s="396"/>
      <c r="HZK863" s="396"/>
      <c r="HZL863" s="396"/>
      <c r="HZM863" s="396"/>
      <c r="HZN863" s="396"/>
      <c r="HZO863" s="396"/>
      <c r="HZP863" s="396"/>
      <c r="HZQ863" s="396"/>
      <c r="HZR863" s="396"/>
      <c r="HZS863" s="396"/>
      <c r="HZT863" s="396"/>
      <c r="HZU863" s="396"/>
      <c r="HZV863" s="396"/>
      <c r="HZW863" s="396"/>
      <c r="HZX863" s="396"/>
      <c r="HZY863" s="396"/>
      <c r="HZZ863" s="396"/>
      <c r="IAA863" s="396"/>
      <c r="IAB863" s="396"/>
      <c r="IAC863" s="396"/>
      <c r="IAD863" s="396"/>
      <c r="IAE863" s="396"/>
      <c r="IAF863" s="396"/>
      <c r="IAG863" s="396"/>
      <c r="IAH863" s="396"/>
      <c r="IAI863" s="396"/>
      <c r="IAJ863" s="396"/>
      <c r="IAK863" s="396"/>
      <c r="IAL863" s="396"/>
      <c r="IAM863" s="396"/>
      <c r="IAN863" s="396"/>
      <c r="IAO863" s="396"/>
      <c r="IAP863" s="396"/>
      <c r="IAQ863" s="396"/>
      <c r="IAR863" s="396"/>
      <c r="IAS863" s="396"/>
      <c r="IAT863" s="396"/>
      <c r="IAU863" s="396"/>
      <c r="IAV863" s="396"/>
      <c r="IAW863" s="396"/>
      <c r="IAX863" s="396"/>
      <c r="IAY863" s="396"/>
      <c r="IAZ863" s="396"/>
      <c r="IBA863" s="396"/>
      <c r="IBB863" s="396"/>
      <c r="IBC863" s="396"/>
      <c r="IBD863" s="396"/>
      <c r="IBE863" s="396"/>
      <c r="IBF863" s="396"/>
      <c r="IBG863" s="396"/>
      <c r="IBH863" s="396"/>
      <c r="IBI863" s="396"/>
      <c r="IBJ863" s="396"/>
      <c r="IBK863" s="396"/>
      <c r="IBL863" s="396"/>
      <c r="IBM863" s="396"/>
      <c r="IBN863" s="396"/>
      <c r="IBO863" s="396"/>
      <c r="IBP863" s="396"/>
      <c r="IBQ863" s="396"/>
      <c r="IBR863" s="396"/>
      <c r="IBS863" s="396"/>
      <c r="IBT863" s="396"/>
      <c r="IBU863" s="396"/>
      <c r="IBV863" s="396"/>
      <c r="IBW863" s="396"/>
      <c r="IBX863" s="396"/>
      <c r="IBY863" s="396"/>
      <c r="IBZ863" s="396"/>
      <c r="ICA863" s="396"/>
      <c r="ICB863" s="396"/>
      <c r="ICC863" s="396"/>
      <c r="ICD863" s="396"/>
      <c r="ICE863" s="396"/>
      <c r="ICF863" s="396"/>
      <c r="ICG863" s="396"/>
      <c r="ICH863" s="396"/>
      <c r="ICI863" s="396"/>
      <c r="ICJ863" s="396"/>
      <c r="ICK863" s="396"/>
      <c r="ICL863" s="396"/>
      <c r="ICM863" s="396"/>
      <c r="ICN863" s="396"/>
      <c r="ICO863" s="396"/>
      <c r="ICP863" s="396"/>
      <c r="ICQ863" s="396"/>
      <c r="ICR863" s="396"/>
      <c r="ICS863" s="396"/>
      <c r="ICT863" s="396"/>
      <c r="ICU863" s="396"/>
      <c r="ICV863" s="396"/>
      <c r="ICW863" s="396"/>
      <c r="ICX863" s="396"/>
      <c r="ICY863" s="396"/>
      <c r="ICZ863" s="396"/>
      <c r="IDA863" s="396"/>
      <c r="IDB863" s="396"/>
      <c r="IDC863" s="396"/>
      <c r="IDD863" s="396"/>
      <c r="IDE863" s="396"/>
      <c r="IDF863" s="396"/>
      <c r="IDG863" s="396"/>
      <c r="IDH863" s="396"/>
      <c r="IDI863" s="396"/>
      <c r="IDJ863" s="396"/>
      <c r="IDK863" s="396"/>
      <c r="IDL863" s="396"/>
      <c r="IDM863" s="396"/>
      <c r="IDN863" s="396"/>
      <c r="IDO863" s="396"/>
      <c r="IDP863" s="396"/>
      <c r="IDQ863" s="396"/>
      <c r="IDR863" s="396"/>
      <c r="IDS863" s="396"/>
      <c r="IDT863" s="396"/>
      <c r="IDU863" s="396"/>
      <c r="IDV863" s="396"/>
      <c r="IDW863" s="396"/>
      <c r="IDX863" s="396"/>
      <c r="IDY863" s="396"/>
      <c r="IDZ863" s="396"/>
      <c r="IEA863" s="396"/>
      <c r="IEB863" s="396"/>
      <c r="IEC863" s="396"/>
      <c r="IED863" s="396"/>
      <c r="IEE863" s="396"/>
      <c r="IEF863" s="396"/>
      <c r="IEG863" s="396"/>
      <c r="IEH863" s="396"/>
      <c r="IEI863" s="396"/>
      <c r="IEJ863" s="396"/>
      <c r="IEK863" s="396"/>
      <c r="IEL863" s="396"/>
      <c r="IEM863" s="396"/>
      <c r="IEN863" s="396"/>
      <c r="IEO863" s="396"/>
      <c r="IEP863" s="396"/>
      <c r="IEQ863" s="396"/>
      <c r="IER863" s="396"/>
      <c r="IES863" s="396"/>
      <c r="IET863" s="396"/>
      <c r="IEU863" s="396"/>
      <c r="IEV863" s="396"/>
      <c r="IEW863" s="396"/>
      <c r="IEX863" s="396"/>
      <c r="IEY863" s="396"/>
      <c r="IEZ863" s="396"/>
      <c r="IFA863" s="396"/>
      <c r="IFB863" s="396"/>
      <c r="IFC863" s="396"/>
      <c r="IFD863" s="396"/>
      <c r="IFE863" s="396"/>
      <c r="IFF863" s="396"/>
      <c r="IFG863" s="396"/>
      <c r="IFH863" s="396"/>
      <c r="IFI863" s="396"/>
      <c r="IFJ863" s="396"/>
      <c r="IFK863" s="396"/>
      <c r="IFL863" s="396"/>
      <c r="IFM863" s="396"/>
      <c r="IFN863" s="396"/>
      <c r="IFO863" s="396"/>
      <c r="IFP863" s="396"/>
      <c r="IFQ863" s="396"/>
      <c r="IFR863" s="396"/>
      <c r="IFS863" s="396"/>
      <c r="IFT863" s="396"/>
      <c r="IFU863" s="396"/>
      <c r="IFV863" s="396"/>
      <c r="IFW863" s="396"/>
      <c r="IFX863" s="396"/>
      <c r="IFY863" s="396"/>
      <c r="IFZ863" s="396"/>
      <c r="IGA863" s="396"/>
      <c r="IGB863" s="396"/>
      <c r="IGC863" s="396"/>
      <c r="IGD863" s="396"/>
      <c r="IGE863" s="396"/>
      <c r="IGF863" s="396"/>
      <c r="IGG863" s="396"/>
      <c r="IGH863" s="396"/>
      <c r="IGI863" s="396"/>
      <c r="IGJ863" s="396"/>
      <c r="IGK863" s="396"/>
      <c r="IGL863" s="396"/>
      <c r="IGM863" s="396"/>
      <c r="IGN863" s="396"/>
      <c r="IGO863" s="396"/>
      <c r="IGP863" s="396"/>
      <c r="IGQ863" s="396"/>
      <c r="IGR863" s="396"/>
      <c r="IGS863" s="396"/>
      <c r="IGT863" s="396"/>
      <c r="IGU863" s="396"/>
      <c r="IGV863" s="396"/>
      <c r="IGW863" s="396"/>
      <c r="IGX863" s="396"/>
      <c r="IGY863" s="396"/>
      <c r="IGZ863" s="396"/>
      <c r="IHA863" s="396"/>
      <c r="IHB863" s="396"/>
      <c r="IHC863" s="396"/>
      <c r="IHD863" s="396"/>
      <c r="IHE863" s="396"/>
      <c r="IHF863" s="396"/>
      <c r="IHG863" s="396"/>
      <c r="IHH863" s="396"/>
      <c r="IHI863" s="396"/>
      <c r="IHJ863" s="396"/>
      <c r="IHK863" s="396"/>
      <c r="IHL863" s="396"/>
      <c r="IHM863" s="396"/>
      <c r="IHN863" s="396"/>
      <c r="IHO863" s="396"/>
      <c r="IHP863" s="396"/>
      <c r="IHQ863" s="396"/>
      <c r="IHR863" s="396"/>
      <c r="IHS863" s="396"/>
      <c r="IHT863" s="396"/>
      <c r="IHU863" s="396"/>
      <c r="IHV863" s="396"/>
      <c r="IHW863" s="396"/>
      <c r="IHX863" s="396"/>
      <c r="IHY863" s="396"/>
      <c r="IHZ863" s="396"/>
      <c r="IIA863" s="396"/>
      <c r="IIB863" s="396"/>
      <c r="IIC863" s="396"/>
      <c r="IID863" s="396"/>
      <c r="IIE863" s="396"/>
      <c r="IIF863" s="396"/>
      <c r="IIG863" s="396"/>
      <c r="IIH863" s="396"/>
      <c r="III863" s="396"/>
      <c r="IIJ863" s="396"/>
      <c r="IIK863" s="396"/>
      <c r="IIL863" s="396"/>
      <c r="IIM863" s="396"/>
      <c r="IIN863" s="396"/>
      <c r="IIO863" s="396"/>
      <c r="IIP863" s="396"/>
      <c r="IIQ863" s="396"/>
      <c r="IIR863" s="396"/>
      <c r="IIS863" s="396"/>
      <c r="IIT863" s="396"/>
      <c r="IIU863" s="396"/>
      <c r="IIV863" s="396"/>
      <c r="IIW863" s="396"/>
      <c r="IIX863" s="396"/>
      <c r="IIY863" s="396"/>
      <c r="IIZ863" s="396"/>
      <c r="IJA863" s="396"/>
      <c r="IJB863" s="396"/>
      <c r="IJC863" s="396"/>
      <c r="IJD863" s="396"/>
      <c r="IJE863" s="396"/>
      <c r="IJF863" s="396"/>
      <c r="IJG863" s="396"/>
      <c r="IJH863" s="396"/>
      <c r="IJI863" s="396"/>
      <c r="IJJ863" s="396"/>
      <c r="IJK863" s="396"/>
      <c r="IJL863" s="396"/>
      <c r="IJM863" s="396"/>
      <c r="IJN863" s="396"/>
      <c r="IJO863" s="396"/>
      <c r="IJP863" s="396"/>
      <c r="IJQ863" s="396"/>
      <c r="IJR863" s="396"/>
      <c r="IJS863" s="396"/>
      <c r="IJT863" s="396"/>
      <c r="IJU863" s="396"/>
      <c r="IJV863" s="396"/>
      <c r="IJW863" s="396"/>
      <c r="IJX863" s="396"/>
      <c r="IJY863" s="396"/>
      <c r="IJZ863" s="396"/>
      <c r="IKA863" s="396"/>
      <c r="IKB863" s="396"/>
      <c r="IKC863" s="396"/>
      <c r="IKD863" s="396"/>
      <c r="IKE863" s="396"/>
      <c r="IKF863" s="396"/>
      <c r="IKG863" s="396"/>
      <c r="IKH863" s="396"/>
      <c r="IKI863" s="396"/>
      <c r="IKJ863" s="396"/>
      <c r="IKK863" s="396"/>
      <c r="IKL863" s="396"/>
      <c r="IKM863" s="396"/>
      <c r="IKN863" s="396"/>
      <c r="IKO863" s="396"/>
      <c r="IKP863" s="396"/>
      <c r="IKQ863" s="396"/>
      <c r="IKR863" s="396"/>
      <c r="IKS863" s="396"/>
      <c r="IKT863" s="396"/>
      <c r="IKU863" s="396"/>
      <c r="IKV863" s="396"/>
      <c r="IKW863" s="396"/>
      <c r="IKX863" s="396"/>
      <c r="IKY863" s="396"/>
      <c r="IKZ863" s="396"/>
      <c r="ILA863" s="396"/>
      <c r="ILB863" s="396"/>
      <c r="ILC863" s="396"/>
      <c r="ILD863" s="396"/>
      <c r="ILE863" s="396"/>
      <c r="ILF863" s="396"/>
      <c r="ILG863" s="396"/>
      <c r="ILH863" s="396"/>
      <c r="ILI863" s="396"/>
      <c r="ILJ863" s="396"/>
      <c r="ILK863" s="396"/>
      <c r="ILL863" s="396"/>
      <c r="ILM863" s="396"/>
      <c r="ILN863" s="396"/>
      <c r="ILO863" s="396"/>
      <c r="ILP863" s="396"/>
      <c r="ILQ863" s="396"/>
      <c r="ILR863" s="396"/>
      <c r="ILS863" s="396"/>
      <c r="ILT863" s="396"/>
      <c r="ILU863" s="396"/>
      <c r="ILV863" s="396"/>
      <c r="ILW863" s="396"/>
      <c r="ILX863" s="396"/>
      <c r="ILY863" s="396"/>
      <c r="ILZ863" s="396"/>
      <c r="IMA863" s="396"/>
      <c r="IMB863" s="396"/>
      <c r="IMC863" s="396"/>
      <c r="IMD863" s="396"/>
      <c r="IME863" s="396"/>
      <c r="IMF863" s="396"/>
      <c r="IMG863" s="396"/>
      <c r="IMH863" s="396"/>
      <c r="IMI863" s="396"/>
      <c r="IMJ863" s="396"/>
      <c r="IMK863" s="396"/>
      <c r="IML863" s="396"/>
      <c r="IMM863" s="396"/>
      <c r="IMN863" s="396"/>
      <c r="IMO863" s="396"/>
      <c r="IMP863" s="396"/>
      <c r="IMQ863" s="396"/>
      <c r="IMR863" s="396"/>
      <c r="IMS863" s="396"/>
      <c r="IMT863" s="396"/>
      <c r="IMU863" s="396"/>
      <c r="IMV863" s="396"/>
      <c r="IMW863" s="396"/>
      <c r="IMX863" s="396"/>
      <c r="IMY863" s="396"/>
      <c r="IMZ863" s="396"/>
      <c r="INA863" s="396"/>
      <c r="INB863" s="396"/>
      <c r="INC863" s="396"/>
      <c r="IND863" s="396"/>
      <c r="INE863" s="396"/>
      <c r="INF863" s="396"/>
      <c r="ING863" s="396"/>
      <c r="INH863" s="396"/>
      <c r="INI863" s="396"/>
      <c r="INJ863" s="396"/>
      <c r="INK863" s="396"/>
      <c r="INL863" s="396"/>
      <c r="INM863" s="396"/>
      <c r="INN863" s="396"/>
      <c r="INO863" s="396"/>
      <c r="INP863" s="396"/>
      <c r="INQ863" s="396"/>
      <c r="INR863" s="396"/>
      <c r="INS863" s="396"/>
      <c r="INT863" s="396"/>
      <c r="INU863" s="396"/>
      <c r="INV863" s="396"/>
      <c r="INW863" s="396"/>
      <c r="INX863" s="396"/>
      <c r="INY863" s="396"/>
      <c r="INZ863" s="396"/>
      <c r="IOA863" s="396"/>
      <c r="IOB863" s="396"/>
      <c r="IOC863" s="396"/>
      <c r="IOD863" s="396"/>
      <c r="IOE863" s="396"/>
      <c r="IOF863" s="396"/>
      <c r="IOG863" s="396"/>
      <c r="IOH863" s="396"/>
      <c r="IOI863" s="396"/>
      <c r="IOJ863" s="396"/>
      <c r="IOK863" s="396"/>
      <c r="IOL863" s="396"/>
      <c r="IOM863" s="396"/>
      <c r="ION863" s="396"/>
      <c r="IOO863" s="396"/>
      <c r="IOP863" s="396"/>
      <c r="IOQ863" s="396"/>
      <c r="IOR863" s="396"/>
      <c r="IOS863" s="396"/>
      <c r="IOT863" s="396"/>
      <c r="IOU863" s="396"/>
      <c r="IOV863" s="396"/>
      <c r="IOW863" s="396"/>
      <c r="IOX863" s="396"/>
      <c r="IOY863" s="396"/>
      <c r="IOZ863" s="396"/>
      <c r="IPA863" s="396"/>
      <c r="IPB863" s="396"/>
      <c r="IPC863" s="396"/>
      <c r="IPD863" s="396"/>
      <c r="IPE863" s="396"/>
      <c r="IPF863" s="396"/>
      <c r="IPG863" s="396"/>
      <c r="IPH863" s="396"/>
      <c r="IPI863" s="396"/>
      <c r="IPJ863" s="396"/>
      <c r="IPK863" s="396"/>
      <c r="IPL863" s="396"/>
      <c r="IPM863" s="396"/>
      <c r="IPN863" s="396"/>
      <c r="IPO863" s="396"/>
      <c r="IPP863" s="396"/>
      <c r="IPQ863" s="396"/>
      <c r="IPR863" s="396"/>
      <c r="IPS863" s="396"/>
      <c r="IPT863" s="396"/>
      <c r="IPU863" s="396"/>
      <c r="IPV863" s="396"/>
      <c r="IPW863" s="396"/>
      <c r="IPX863" s="396"/>
      <c r="IPY863" s="396"/>
      <c r="IPZ863" s="396"/>
      <c r="IQA863" s="396"/>
      <c r="IQB863" s="396"/>
      <c r="IQC863" s="396"/>
      <c r="IQD863" s="396"/>
      <c r="IQE863" s="396"/>
      <c r="IQF863" s="396"/>
      <c r="IQG863" s="396"/>
      <c r="IQH863" s="396"/>
      <c r="IQI863" s="396"/>
      <c r="IQJ863" s="396"/>
      <c r="IQK863" s="396"/>
      <c r="IQL863" s="396"/>
      <c r="IQM863" s="396"/>
      <c r="IQN863" s="396"/>
      <c r="IQO863" s="396"/>
      <c r="IQP863" s="396"/>
      <c r="IQQ863" s="396"/>
      <c r="IQR863" s="396"/>
      <c r="IQS863" s="396"/>
      <c r="IQT863" s="396"/>
      <c r="IQU863" s="396"/>
      <c r="IQV863" s="396"/>
      <c r="IQW863" s="396"/>
      <c r="IQX863" s="396"/>
      <c r="IQY863" s="396"/>
      <c r="IQZ863" s="396"/>
      <c r="IRA863" s="396"/>
      <c r="IRB863" s="396"/>
      <c r="IRC863" s="396"/>
      <c r="IRD863" s="396"/>
      <c r="IRE863" s="396"/>
      <c r="IRF863" s="396"/>
      <c r="IRG863" s="396"/>
      <c r="IRH863" s="396"/>
      <c r="IRI863" s="396"/>
      <c r="IRJ863" s="396"/>
      <c r="IRK863" s="396"/>
      <c r="IRL863" s="396"/>
      <c r="IRM863" s="396"/>
      <c r="IRN863" s="396"/>
      <c r="IRO863" s="396"/>
      <c r="IRP863" s="396"/>
      <c r="IRQ863" s="396"/>
      <c r="IRR863" s="396"/>
      <c r="IRS863" s="396"/>
      <c r="IRT863" s="396"/>
      <c r="IRU863" s="396"/>
      <c r="IRV863" s="396"/>
      <c r="IRW863" s="396"/>
      <c r="IRX863" s="396"/>
      <c r="IRY863" s="396"/>
      <c r="IRZ863" s="396"/>
      <c r="ISA863" s="396"/>
      <c r="ISB863" s="396"/>
      <c r="ISC863" s="396"/>
      <c r="ISD863" s="396"/>
      <c r="ISE863" s="396"/>
      <c r="ISF863" s="396"/>
      <c r="ISG863" s="396"/>
      <c r="ISH863" s="396"/>
      <c r="ISI863" s="396"/>
      <c r="ISJ863" s="396"/>
      <c r="ISK863" s="396"/>
      <c r="ISL863" s="396"/>
      <c r="ISM863" s="396"/>
      <c r="ISN863" s="396"/>
      <c r="ISO863" s="396"/>
      <c r="ISP863" s="396"/>
      <c r="ISQ863" s="396"/>
      <c r="ISR863" s="396"/>
      <c r="ISS863" s="396"/>
      <c r="IST863" s="396"/>
      <c r="ISU863" s="396"/>
      <c r="ISV863" s="396"/>
      <c r="ISW863" s="396"/>
      <c r="ISX863" s="396"/>
      <c r="ISY863" s="396"/>
      <c r="ISZ863" s="396"/>
      <c r="ITA863" s="396"/>
      <c r="ITB863" s="396"/>
      <c r="ITC863" s="396"/>
      <c r="ITD863" s="396"/>
      <c r="ITE863" s="396"/>
      <c r="ITF863" s="396"/>
      <c r="ITG863" s="396"/>
      <c r="ITH863" s="396"/>
      <c r="ITI863" s="396"/>
      <c r="ITJ863" s="396"/>
      <c r="ITK863" s="396"/>
      <c r="ITL863" s="396"/>
      <c r="ITM863" s="396"/>
      <c r="ITN863" s="396"/>
      <c r="ITO863" s="396"/>
      <c r="ITP863" s="396"/>
      <c r="ITQ863" s="396"/>
      <c r="ITR863" s="396"/>
      <c r="ITS863" s="396"/>
      <c r="ITT863" s="396"/>
      <c r="ITU863" s="396"/>
      <c r="ITV863" s="396"/>
      <c r="ITW863" s="396"/>
      <c r="ITX863" s="396"/>
      <c r="ITY863" s="396"/>
      <c r="ITZ863" s="396"/>
      <c r="IUA863" s="396"/>
      <c r="IUB863" s="396"/>
      <c r="IUC863" s="396"/>
      <c r="IUD863" s="396"/>
      <c r="IUE863" s="396"/>
      <c r="IUF863" s="396"/>
      <c r="IUG863" s="396"/>
      <c r="IUH863" s="396"/>
      <c r="IUI863" s="396"/>
      <c r="IUJ863" s="396"/>
      <c r="IUK863" s="396"/>
      <c r="IUL863" s="396"/>
      <c r="IUM863" s="396"/>
      <c r="IUN863" s="396"/>
      <c r="IUO863" s="396"/>
      <c r="IUP863" s="396"/>
      <c r="IUQ863" s="396"/>
      <c r="IUR863" s="396"/>
      <c r="IUS863" s="396"/>
      <c r="IUT863" s="396"/>
      <c r="IUU863" s="396"/>
      <c r="IUV863" s="396"/>
      <c r="IUW863" s="396"/>
      <c r="IUX863" s="396"/>
      <c r="IUY863" s="396"/>
      <c r="IUZ863" s="396"/>
      <c r="IVA863" s="396"/>
      <c r="IVB863" s="396"/>
      <c r="IVC863" s="396"/>
      <c r="IVD863" s="396"/>
      <c r="IVE863" s="396"/>
      <c r="IVF863" s="396"/>
      <c r="IVG863" s="396"/>
      <c r="IVH863" s="396"/>
      <c r="IVI863" s="396"/>
      <c r="IVJ863" s="396"/>
      <c r="IVK863" s="396"/>
      <c r="IVL863" s="396"/>
      <c r="IVM863" s="396"/>
      <c r="IVN863" s="396"/>
      <c r="IVO863" s="396"/>
      <c r="IVP863" s="396"/>
      <c r="IVQ863" s="396"/>
      <c r="IVR863" s="396"/>
      <c r="IVS863" s="396"/>
      <c r="IVT863" s="396"/>
      <c r="IVU863" s="396"/>
      <c r="IVV863" s="396"/>
      <c r="IVW863" s="396"/>
      <c r="IVX863" s="396"/>
      <c r="IVY863" s="396"/>
      <c r="IVZ863" s="396"/>
      <c r="IWA863" s="396"/>
      <c r="IWB863" s="396"/>
      <c r="IWC863" s="396"/>
      <c r="IWD863" s="396"/>
      <c r="IWE863" s="396"/>
      <c r="IWF863" s="396"/>
      <c r="IWG863" s="396"/>
      <c r="IWH863" s="396"/>
      <c r="IWI863" s="396"/>
      <c r="IWJ863" s="396"/>
      <c r="IWK863" s="396"/>
      <c r="IWL863" s="396"/>
      <c r="IWM863" s="396"/>
      <c r="IWN863" s="396"/>
      <c r="IWO863" s="396"/>
      <c r="IWP863" s="396"/>
      <c r="IWQ863" s="396"/>
      <c r="IWR863" s="396"/>
      <c r="IWS863" s="396"/>
      <c r="IWT863" s="396"/>
      <c r="IWU863" s="396"/>
      <c r="IWV863" s="396"/>
      <c r="IWW863" s="396"/>
      <c r="IWX863" s="396"/>
      <c r="IWY863" s="396"/>
      <c r="IWZ863" s="396"/>
      <c r="IXA863" s="396"/>
      <c r="IXB863" s="396"/>
      <c r="IXC863" s="396"/>
      <c r="IXD863" s="396"/>
      <c r="IXE863" s="396"/>
      <c r="IXF863" s="396"/>
      <c r="IXG863" s="396"/>
      <c r="IXH863" s="396"/>
      <c r="IXI863" s="396"/>
      <c r="IXJ863" s="396"/>
      <c r="IXK863" s="396"/>
      <c r="IXL863" s="396"/>
      <c r="IXM863" s="396"/>
      <c r="IXN863" s="396"/>
      <c r="IXO863" s="396"/>
      <c r="IXP863" s="396"/>
      <c r="IXQ863" s="396"/>
      <c r="IXR863" s="396"/>
      <c r="IXS863" s="396"/>
      <c r="IXT863" s="396"/>
      <c r="IXU863" s="396"/>
      <c r="IXV863" s="396"/>
      <c r="IXW863" s="396"/>
      <c r="IXX863" s="396"/>
      <c r="IXY863" s="396"/>
      <c r="IXZ863" s="396"/>
      <c r="IYA863" s="396"/>
      <c r="IYB863" s="396"/>
      <c r="IYC863" s="396"/>
      <c r="IYD863" s="396"/>
      <c r="IYE863" s="396"/>
      <c r="IYF863" s="396"/>
      <c r="IYG863" s="396"/>
      <c r="IYH863" s="396"/>
      <c r="IYI863" s="396"/>
      <c r="IYJ863" s="396"/>
      <c r="IYK863" s="396"/>
      <c r="IYL863" s="396"/>
      <c r="IYM863" s="396"/>
      <c r="IYN863" s="396"/>
      <c r="IYO863" s="396"/>
      <c r="IYP863" s="396"/>
      <c r="IYQ863" s="396"/>
      <c r="IYR863" s="396"/>
      <c r="IYS863" s="396"/>
      <c r="IYT863" s="396"/>
      <c r="IYU863" s="396"/>
      <c r="IYV863" s="396"/>
      <c r="IYW863" s="396"/>
      <c r="IYX863" s="396"/>
      <c r="IYY863" s="396"/>
      <c r="IYZ863" s="396"/>
      <c r="IZA863" s="396"/>
      <c r="IZB863" s="396"/>
      <c r="IZC863" s="396"/>
      <c r="IZD863" s="396"/>
      <c r="IZE863" s="396"/>
      <c r="IZF863" s="396"/>
      <c r="IZG863" s="396"/>
      <c r="IZH863" s="396"/>
      <c r="IZI863" s="396"/>
      <c r="IZJ863" s="396"/>
      <c r="IZK863" s="396"/>
      <c r="IZL863" s="396"/>
      <c r="IZM863" s="396"/>
      <c r="IZN863" s="396"/>
      <c r="IZO863" s="396"/>
      <c r="IZP863" s="396"/>
      <c r="IZQ863" s="396"/>
      <c r="IZR863" s="396"/>
      <c r="IZS863" s="396"/>
      <c r="IZT863" s="396"/>
      <c r="IZU863" s="396"/>
      <c r="IZV863" s="396"/>
      <c r="IZW863" s="396"/>
      <c r="IZX863" s="396"/>
      <c r="IZY863" s="396"/>
      <c r="IZZ863" s="396"/>
      <c r="JAA863" s="396"/>
      <c r="JAB863" s="396"/>
      <c r="JAC863" s="396"/>
      <c r="JAD863" s="396"/>
      <c r="JAE863" s="396"/>
      <c r="JAF863" s="396"/>
      <c r="JAG863" s="396"/>
      <c r="JAH863" s="396"/>
      <c r="JAI863" s="396"/>
      <c r="JAJ863" s="396"/>
      <c r="JAK863" s="396"/>
      <c r="JAL863" s="396"/>
      <c r="JAM863" s="396"/>
      <c r="JAN863" s="396"/>
      <c r="JAO863" s="396"/>
      <c r="JAP863" s="396"/>
      <c r="JAQ863" s="396"/>
      <c r="JAR863" s="396"/>
      <c r="JAS863" s="396"/>
      <c r="JAT863" s="396"/>
      <c r="JAU863" s="396"/>
      <c r="JAV863" s="396"/>
      <c r="JAW863" s="396"/>
      <c r="JAX863" s="396"/>
      <c r="JAY863" s="396"/>
      <c r="JAZ863" s="396"/>
      <c r="JBA863" s="396"/>
      <c r="JBB863" s="396"/>
      <c r="JBC863" s="396"/>
      <c r="JBD863" s="396"/>
      <c r="JBE863" s="396"/>
      <c r="JBF863" s="396"/>
      <c r="JBG863" s="396"/>
      <c r="JBH863" s="396"/>
      <c r="JBI863" s="396"/>
      <c r="JBJ863" s="396"/>
      <c r="JBK863" s="396"/>
      <c r="JBL863" s="396"/>
      <c r="JBM863" s="396"/>
      <c r="JBN863" s="396"/>
      <c r="JBO863" s="396"/>
      <c r="JBP863" s="396"/>
      <c r="JBQ863" s="396"/>
      <c r="JBR863" s="396"/>
      <c r="JBS863" s="396"/>
      <c r="JBT863" s="396"/>
      <c r="JBU863" s="396"/>
      <c r="JBV863" s="396"/>
      <c r="JBW863" s="396"/>
      <c r="JBX863" s="396"/>
      <c r="JBY863" s="396"/>
      <c r="JBZ863" s="396"/>
      <c r="JCA863" s="396"/>
      <c r="JCB863" s="396"/>
      <c r="JCC863" s="396"/>
      <c r="JCD863" s="396"/>
      <c r="JCE863" s="396"/>
      <c r="JCF863" s="396"/>
      <c r="JCG863" s="396"/>
      <c r="JCH863" s="396"/>
      <c r="JCI863" s="396"/>
      <c r="JCJ863" s="396"/>
      <c r="JCK863" s="396"/>
      <c r="JCL863" s="396"/>
      <c r="JCM863" s="396"/>
      <c r="JCN863" s="396"/>
      <c r="JCO863" s="396"/>
      <c r="JCP863" s="396"/>
      <c r="JCQ863" s="396"/>
      <c r="JCR863" s="396"/>
      <c r="JCS863" s="396"/>
      <c r="JCT863" s="396"/>
      <c r="JCU863" s="396"/>
      <c r="JCV863" s="396"/>
      <c r="JCW863" s="396"/>
      <c r="JCX863" s="396"/>
      <c r="JCY863" s="396"/>
      <c r="JCZ863" s="396"/>
      <c r="JDA863" s="396"/>
      <c r="JDB863" s="396"/>
      <c r="JDC863" s="396"/>
      <c r="JDD863" s="396"/>
      <c r="JDE863" s="396"/>
      <c r="JDF863" s="396"/>
      <c r="JDG863" s="396"/>
      <c r="JDH863" s="396"/>
      <c r="JDI863" s="396"/>
      <c r="JDJ863" s="396"/>
      <c r="JDK863" s="396"/>
      <c r="JDL863" s="396"/>
      <c r="JDM863" s="396"/>
      <c r="JDN863" s="396"/>
      <c r="JDO863" s="396"/>
      <c r="JDP863" s="396"/>
      <c r="JDQ863" s="396"/>
      <c r="JDR863" s="396"/>
      <c r="JDS863" s="396"/>
      <c r="JDT863" s="396"/>
      <c r="JDU863" s="396"/>
      <c r="JDV863" s="396"/>
      <c r="JDW863" s="396"/>
      <c r="JDX863" s="396"/>
      <c r="JDY863" s="396"/>
      <c r="JDZ863" s="396"/>
      <c r="JEA863" s="396"/>
      <c r="JEB863" s="396"/>
      <c r="JEC863" s="396"/>
      <c r="JED863" s="396"/>
      <c r="JEE863" s="396"/>
      <c r="JEF863" s="396"/>
      <c r="JEG863" s="396"/>
      <c r="JEH863" s="396"/>
      <c r="JEI863" s="396"/>
      <c r="JEJ863" s="396"/>
      <c r="JEK863" s="396"/>
      <c r="JEL863" s="396"/>
      <c r="JEM863" s="396"/>
      <c r="JEN863" s="396"/>
      <c r="JEO863" s="396"/>
      <c r="JEP863" s="396"/>
      <c r="JEQ863" s="396"/>
      <c r="JER863" s="396"/>
      <c r="JES863" s="396"/>
      <c r="JET863" s="396"/>
      <c r="JEU863" s="396"/>
      <c r="JEV863" s="396"/>
      <c r="JEW863" s="396"/>
      <c r="JEX863" s="396"/>
      <c r="JEY863" s="396"/>
      <c r="JEZ863" s="396"/>
      <c r="JFA863" s="396"/>
      <c r="JFB863" s="396"/>
      <c r="JFC863" s="396"/>
      <c r="JFD863" s="396"/>
      <c r="JFE863" s="396"/>
      <c r="JFF863" s="396"/>
      <c r="JFG863" s="396"/>
      <c r="JFH863" s="396"/>
      <c r="JFI863" s="396"/>
      <c r="JFJ863" s="396"/>
      <c r="JFK863" s="396"/>
      <c r="JFL863" s="396"/>
      <c r="JFM863" s="396"/>
      <c r="JFN863" s="396"/>
      <c r="JFO863" s="396"/>
      <c r="JFP863" s="396"/>
      <c r="JFQ863" s="396"/>
      <c r="JFR863" s="396"/>
      <c r="JFS863" s="396"/>
      <c r="JFT863" s="396"/>
      <c r="JFU863" s="396"/>
      <c r="JFV863" s="396"/>
      <c r="JFW863" s="396"/>
      <c r="JFX863" s="396"/>
      <c r="JFY863" s="396"/>
      <c r="JFZ863" s="396"/>
      <c r="JGA863" s="396"/>
      <c r="JGB863" s="396"/>
      <c r="JGC863" s="396"/>
      <c r="JGD863" s="396"/>
      <c r="JGE863" s="396"/>
      <c r="JGF863" s="396"/>
      <c r="JGG863" s="396"/>
      <c r="JGH863" s="396"/>
      <c r="JGI863" s="396"/>
      <c r="JGJ863" s="396"/>
      <c r="JGK863" s="396"/>
      <c r="JGL863" s="396"/>
      <c r="JGM863" s="396"/>
      <c r="JGN863" s="396"/>
      <c r="JGO863" s="396"/>
      <c r="JGP863" s="396"/>
      <c r="JGQ863" s="396"/>
      <c r="JGR863" s="396"/>
      <c r="JGS863" s="396"/>
      <c r="JGT863" s="396"/>
      <c r="JGU863" s="396"/>
      <c r="JGV863" s="396"/>
      <c r="JGW863" s="396"/>
      <c r="JGX863" s="396"/>
      <c r="JGY863" s="396"/>
      <c r="JGZ863" s="396"/>
      <c r="JHA863" s="396"/>
      <c r="JHB863" s="396"/>
      <c r="JHC863" s="396"/>
      <c r="JHD863" s="396"/>
      <c r="JHE863" s="396"/>
      <c r="JHF863" s="396"/>
      <c r="JHG863" s="396"/>
      <c r="JHH863" s="396"/>
      <c r="JHI863" s="396"/>
      <c r="JHJ863" s="396"/>
      <c r="JHK863" s="396"/>
      <c r="JHL863" s="396"/>
      <c r="JHM863" s="396"/>
      <c r="JHN863" s="396"/>
      <c r="JHO863" s="396"/>
      <c r="JHP863" s="396"/>
      <c r="JHQ863" s="396"/>
      <c r="JHR863" s="396"/>
      <c r="JHS863" s="396"/>
      <c r="JHT863" s="396"/>
      <c r="JHU863" s="396"/>
      <c r="JHV863" s="396"/>
      <c r="JHW863" s="396"/>
      <c r="JHX863" s="396"/>
      <c r="JHY863" s="396"/>
      <c r="JHZ863" s="396"/>
      <c r="JIA863" s="396"/>
      <c r="JIB863" s="396"/>
      <c r="JIC863" s="396"/>
      <c r="JID863" s="396"/>
      <c r="JIE863" s="396"/>
      <c r="JIF863" s="396"/>
      <c r="JIG863" s="396"/>
      <c r="JIH863" s="396"/>
      <c r="JII863" s="396"/>
      <c r="JIJ863" s="396"/>
      <c r="JIK863" s="396"/>
      <c r="JIL863" s="396"/>
      <c r="JIM863" s="396"/>
      <c r="JIN863" s="396"/>
      <c r="JIO863" s="396"/>
      <c r="JIP863" s="396"/>
      <c r="JIQ863" s="396"/>
      <c r="JIR863" s="396"/>
      <c r="JIS863" s="396"/>
      <c r="JIT863" s="396"/>
      <c r="JIU863" s="396"/>
      <c r="JIV863" s="396"/>
      <c r="JIW863" s="396"/>
      <c r="JIX863" s="396"/>
      <c r="JIY863" s="396"/>
      <c r="JIZ863" s="396"/>
      <c r="JJA863" s="396"/>
      <c r="JJB863" s="396"/>
      <c r="JJC863" s="396"/>
      <c r="JJD863" s="396"/>
      <c r="JJE863" s="396"/>
      <c r="JJF863" s="396"/>
      <c r="JJG863" s="396"/>
      <c r="JJH863" s="396"/>
      <c r="JJI863" s="396"/>
      <c r="JJJ863" s="396"/>
      <c r="JJK863" s="396"/>
      <c r="JJL863" s="396"/>
      <c r="JJM863" s="396"/>
      <c r="JJN863" s="396"/>
      <c r="JJO863" s="396"/>
      <c r="JJP863" s="396"/>
      <c r="JJQ863" s="396"/>
      <c r="JJR863" s="396"/>
      <c r="JJS863" s="396"/>
      <c r="JJT863" s="396"/>
      <c r="JJU863" s="396"/>
      <c r="JJV863" s="396"/>
      <c r="JJW863" s="396"/>
      <c r="JJX863" s="396"/>
      <c r="JJY863" s="396"/>
      <c r="JJZ863" s="396"/>
      <c r="JKA863" s="396"/>
      <c r="JKB863" s="396"/>
      <c r="JKC863" s="396"/>
      <c r="JKD863" s="396"/>
      <c r="JKE863" s="396"/>
      <c r="JKF863" s="396"/>
      <c r="JKG863" s="396"/>
      <c r="JKH863" s="396"/>
      <c r="JKI863" s="396"/>
      <c r="JKJ863" s="396"/>
      <c r="JKK863" s="396"/>
      <c r="JKL863" s="396"/>
      <c r="JKM863" s="396"/>
      <c r="JKN863" s="396"/>
      <c r="JKO863" s="396"/>
      <c r="JKP863" s="396"/>
      <c r="JKQ863" s="396"/>
      <c r="JKR863" s="396"/>
      <c r="JKS863" s="396"/>
      <c r="JKT863" s="396"/>
      <c r="JKU863" s="396"/>
      <c r="JKV863" s="396"/>
      <c r="JKW863" s="396"/>
      <c r="JKX863" s="396"/>
      <c r="JKY863" s="396"/>
      <c r="JKZ863" s="396"/>
      <c r="JLA863" s="396"/>
      <c r="JLB863" s="396"/>
      <c r="JLC863" s="396"/>
      <c r="JLD863" s="396"/>
      <c r="JLE863" s="396"/>
      <c r="JLF863" s="396"/>
      <c r="JLG863" s="396"/>
      <c r="JLH863" s="396"/>
      <c r="JLI863" s="396"/>
      <c r="JLJ863" s="396"/>
      <c r="JLK863" s="396"/>
      <c r="JLL863" s="396"/>
      <c r="JLM863" s="396"/>
      <c r="JLN863" s="396"/>
      <c r="JLO863" s="396"/>
      <c r="JLP863" s="396"/>
      <c r="JLQ863" s="396"/>
      <c r="JLR863" s="396"/>
      <c r="JLS863" s="396"/>
      <c r="JLT863" s="396"/>
      <c r="JLU863" s="396"/>
      <c r="JLV863" s="396"/>
      <c r="JLW863" s="396"/>
      <c r="JLX863" s="396"/>
      <c r="JLY863" s="396"/>
      <c r="JLZ863" s="396"/>
      <c r="JMA863" s="396"/>
      <c r="JMB863" s="396"/>
      <c r="JMC863" s="396"/>
      <c r="JMD863" s="396"/>
      <c r="JME863" s="396"/>
      <c r="JMF863" s="396"/>
      <c r="JMG863" s="396"/>
      <c r="JMH863" s="396"/>
      <c r="JMI863" s="396"/>
      <c r="JMJ863" s="396"/>
      <c r="JMK863" s="396"/>
      <c r="JML863" s="396"/>
      <c r="JMM863" s="396"/>
      <c r="JMN863" s="396"/>
      <c r="JMO863" s="396"/>
      <c r="JMP863" s="396"/>
      <c r="JMQ863" s="396"/>
      <c r="JMR863" s="396"/>
      <c r="JMS863" s="396"/>
      <c r="JMT863" s="396"/>
      <c r="JMU863" s="396"/>
      <c r="JMV863" s="396"/>
      <c r="JMW863" s="396"/>
      <c r="JMX863" s="396"/>
      <c r="JMY863" s="396"/>
      <c r="JMZ863" s="396"/>
      <c r="JNA863" s="396"/>
      <c r="JNB863" s="396"/>
      <c r="JNC863" s="396"/>
      <c r="JND863" s="396"/>
      <c r="JNE863" s="396"/>
      <c r="JNF863" s="396"/>
      <c r="JNG863" s="396"/>
      <c r="JNH863" s="396"/>
      <c r="JNI863" s="396"/>
      <c r="JNJ863" s="396"/>
      <c r="JNK863" s="396"/>
      <c r="JNL863" s="396"/>
      <c r="JNM863" s="396"/>
      <c r="JNN863" s="396"/>
      <c r="JNO863" s="396"/>
      <c r="JNP863" s="396"/>
      <c r="JNQ863" s="396"/>
      <c r="JNR863" s="396"/>
      <c r="JNS863" s="396"/>
      <c r="JNT863" s="396"/>
      <c r="JNU863" s="396"/>
      <c r="JNV863" s="396"/>
      <c r="JNW863" s="396"/>
      <c r="JNX863" s="396"/>
      <c r="JNY863" s="396"/>
      <c r="JNZ863" s="396"/>
      <c r="JOA863" s="396"/>
      <c r="JOB863" s="396"/>
      <c r="JOC863" s="396"/>
      <c r="JOD863" s="396"/>
      <c r="JOE863" s="396"/>
      <c r="JOF863" s="396"/>
      <c r="JOG863" s="396"/>
      <c r="JOH863" s="396"/>
      <c r="JOI863" s="396"/>
      <c r="JOJ863" s="396"/>
      <c r="JOK863" s="396"/>
      <c r="JOL863" s="396"/>
      <c r="JOM863" s="396"/>
      <c r="JON863" s="396"/>
      <c r="JOO863" s="396"/>
      <c r="JOP863" s="396"/>
      <c r="JOQ863" s="396"/>
      <c r="JOR863" s="396"/>
      <c r="JOS863" s="396"/>
      <c r="JOT863" s="396"/>
      <c r="JOU863" s="396"/>
      <c r="JOV863" s="396"/>
      <c r="JOW863" s="396"/>
      <c r="JOX863" s="396"/>
      <c r="JOY863" s="396"/>
      <c r="JOZ863" s="396"/>
      <c r="JPA863" s="396"/>
      <c r="JPB863" s="396"/>
      <c r="JPC863" s="396"/>
      <c r="JPD863" s="396"/>
      <c r="JPE863" s="396"/>
      <c r="JPF863" s="396"/>
      <c r="JPG863" s="396"/>
      <c r="JPH863" s="396"/>
      <c r="JPI863" s="396"/>
      <c r="JPJ863" s="396"/>
      <c r="JPK863" s="396"/>
      <c r="JPL863" s="396"/>
      <c r="JPM863" s="396"/>
      <c r="JPN863" s="396"/>
      <c r="JPO863" s="396"/>
      <c r="JPP863" s="396"/>
      <c r="JPQ863" s="396"/>
      <c r="JPR863" s="396"/>
      <c r="JPS863" s="396"/>
      <c r="JPT863" s="396"/>
      <c r="JPU863" s="396"/>
      <c r="JPV863" s="396"/>
      <c r="JPW863" s="396"/>
      <c r="JPX863" s="396"/>
      <c r="JPY863" s="396"/>
      <c r="JPZ863" s="396"/>
      <c r="JQA863" s="396"/>
      <c r="JQB863" s="396"/>
      <c r="JQC863" s="396"/>
      <c r="JQD863" s="396"/>
      <c r="JQE863" s="396"/>
      <c r="JQF863" s="396"/>
      <c r="JQG863" s="396"/>
      <c r="JQH863" s="396"/>
      <c r="JQI863" s="396"/>
      <c r="JQJ863" s="396"/>
      <c r="JQK863" s="396"/>
      <c r="JQL863" s="396"/>
      <c r="JQM863" s="396"/>
      <c r="JQN863" s="396"/>
      <c r="JQO863" s="396"/>
      <c r="JQP863" s="396"/>
      <c r="JQQ863" s="396"/>
      <c r="JQR863" s="396"/>
      <c r="JQS863" s="396"/>
      <c r="JQT863" s="396"/>
      <c r="JQU863" s="396"/>
      <c r="JQV863" s="396"/>
      <c r="JQW863" s="396"/>
      <c r="JQX863" s="396"/>
      <c r="JQY863" s="396"/>
      <c r="JQZ863" s="396"/>
      <c r="JRA863" s="396"/>
      <c r="JRB863" s="396"/>
      <c r="JRC863" s="396"/>
      <c r="JRD863" s="396"/>
      <c r="JRE863" s="396"/>
      <c r="JRF863" s="396"/>
      <c r="JRG863" s="396"/>
      <c r="JRH863" s="396"/>
      <c r="JRI863" s="396"/>
      <c r="JRJ863" s="396"/>
      <c r="JRK863" s="396"/>
      <c r="JRL863" s="396"/>
      <c r="JRM863" s="396"/>
      <c r="JRN863" s="396"/>
      <c r="JRO863" s="396"/>
      <c r="JRP863" s="396"/>
      <c r="JRQ863" s="396"/>
      <c r="JRR863" s="396"/>
      <c r="JRS863" s="396"/>
      <c r="JRT863" s="396"/>
      <c r="JRU863" s="396"/>
      <c r="JRV863" s="396"/>
      <c r="JRW863" s="396"/>
      <c r="JRX863" s="396"/>
      <c r="JRY863" s="396"/>
      <c r="JRZ863" s="396"/>
      <c r="JSA863" s="396"/>
      <c r="JSB863" s="396"/>
      <c r="JSC863" s="396"/>
      <c r="JSD863" s="396"/>
      <c r="JSE863" s="396"/>
      <c r="JSF863" s="396"/>
      <c r="JSG863" s="396"/>
      <c r="JSH863" s="396"/>
      <c r="JSI863" s="396"/>
      <c r="JSJ863" s="396"/>
      <c r="JSK863" s="396"/>
      <c r="JSL863" s="396"/>
      <c r="JSM863" s="396"/>
      <c r="JSN863" s="396"/>
      <c r="JSO863" s="396"/>
      <c r="JSP863" s="396"/>
      <c r="JSQ863" s="396"/>
      <c r="JSR863" s="396"/>
      <c r="JSS863" s="396"/>
      <c r="JST863" s="396"/>
      <c r="JSU863" s="396"/>
      <c r="JSV863" s="396"/>
      <c r="JSW863" s="396"/>
      <c r="JSX863" s="396"/>
      <c r="JSY863" s="396"/>
      <c r="JSZ863" s="396"/>
      <c r="JTA863" s="396"/>
      <c r="JTB863" s="396"/>
      <c r="JTC863" s="396"/>
      <c r="JTD863" s="396"/>
      <c r="JTE863" s="396"/>
      <c r="JTF863" s="396"/>
      <c r="JTG863" s="396"/>
      <c r="JTH863" s="396"/>
      <c r="JTI863" s="396"/>
      <c r="JTJ863" s="396"/>
      <c r="JTK863" s="396"/>
      <c r="JTL863" s="396"/>
      <c r="JTM863" s="396"/>
      <c r="JTN863" s="396"/>
      <c r="JTO863" s="396"/>
      <c r="JTP863" s="396"/>
      <c r="JTQ863" s="396"/>
      <c r="JTR863" s="396"/>
      <c r="JTS863" s="396"/>
      <c r="JTT863" s="396"/>
      <c r="JTU863" s="396"/>
      <c r="JTV863" s="396"/>
      <c r="JTW863" s="396"/>
      <c r="JTX863" s="396"/>
      <c r="JTY863" s="396"/>
      <c r="JTZ863" s="396"/>
      <c r="JUA863" s="396"/>
      <c r="JUB863" s="396"/>
      <c r="JUC863" s="396"/>
      <c r="JUD863" s="396"/>
      <c r="JUE863" s="396"/>
      <c r="JUF863" s="396"/>
      <c r="JUG863" s="396"/>
      <c r="JUH863" s="396"/>
      <c r="JUI863" s="396"/>
      <c r="JUJ863" s="396"/>
      <c r="JUK863" s="396"/>
      <c r="JUL863" s="396"/>
      <c r="JUM863" s="396"/>
      <c r="JUN863" s="396"/>
      <c r="JUO863" s="396"/>
      <c r="JUP863" s="396"/>
      <c r="JUQ863" s="396"/>
      <c r="JUR863" s="396"/>
      <c r="JUS863" s="396"/>
      <c r="JUT863" s="396"/>
      <c r="JUU863" s="396"/>
      <c r="JUV863" s="396"/>
      <c r="JUW863" s="396"/>
      <c r="JUX863" s="396"/>
      <c r="JUY863" s="396"/>
      <c r="JUZ863" s="396"/>
      <c r="JVA863" s="396"/>
      <c r="JVB863" s="396"/>
      <c r="JVC863" s="396"/>
      <c r="JVD863" s="396"/>
      <c r="JVE863" s="396"/>
      <c r="JVF863" s="396"/>
      <c r="JVG863" s="396"/>
      <c r="JVH863" s="396"/>
      <c r="JVI863" s="396"/>
      <c r="JVJ863" s="396"/>
      <c r="JVK863" s="396"/>
      <c r="JVL863" s="396"/>
      <c r="JVM863" s="396"/>
      <c r="JVN863" s="396"/>
      <c r="JVO863" s="396"/>
      <c r="JVP863" s="396"/>
      <c r="JVQ863" s="396"/>
      <c r="JVR863" s="396"/>
      <c r="JVS863" s="396"/>
      <c r="JVT863" s="396"/>
      <c r="JVU863" s="396"/>
      <c r="JVV863" s="396"/>
      <c r="JVW863" s="396"/>
      <c r="JVX863" s="396"/>
      <c r="JVY863" s="396"/>
      <c r="JVZ863" s="396"/>
      <c r="JWA863" s="396"/>
      <c r="JWB863" s="396"/>
      <c r="JWC863" s="396"/>
      <c r="JWD863" s="396"/>
      <c r="JWE863" s="396"/>
      <c r="JWF863" s="396"/>
      <c r="JWG863" s="396"/>
      <c r="JWH863" s="396"/>
      <c r="JWI863" s="396"/>
      <c r="JWJ863" s="396"/>
      <c r="JWK863" s="396"/>
      <c r="JWL863" s="396"/>
      <c r="JWM863" s="396"/>
      <c r="JWN863" s="396"/>
      <c r="JWO863" s="396"/>
      <c r="JWP863" s="396"/>
      <c r="JWQ863" s="396"/>
      <c r="JWR863" s="396"/>
      <c r="JWS863" s="396"/>
      <c r="JWT863" s="396"/>
      <c r="JWU863" s="396"/>
      <c r="JWV863" s="396"/>
      <c r="JWW863" s="396"/>
      <c r="JWX863" s="396"/>
      <c r="JWY863" s="396"/>
      <c r="JWZ863" s="396"/>
      <c r="JXA863" s="396"/>
      <c r="JXB863" s="396"/>
      <c r="JXC863" s="396"/>
      <c r="JXD863" s="396"/>
      <c r="JXE863" s="396"/>
      <c r="JXF863" s="396"/>
      <c r="JXG863" s="396"/>
      <c r="JXH863" s="396"/>
      <c r="JXI863" s="396"/>
      <c r="JXJ863" s="396"/>
      <c r="JXK863" s="396"/>
      <c r="JXL863" s="396"/>
      <c r="JXM863" s="396"/>
      <c r="JXN863" s="396"/>
      <c r="JXO863" s="396"/>
      <c r="JXP863" s="396"/>
      <c r="JXQ863" s="396"/>
      <c r="JXR863" s="396"/>
      <c r="JXS863" s="396"/>
      <c r="JXT863" s="396"/>
      <c r="JXU863" s="396"/>
      <c r="JXV863" s="396"/>
      <c r="JXW863" s="396"/>
      <c r="JXX863" s="396"/>
      <c r="JXY863" s="396"/>
      <c r="JXZ863" s="396"/>
      <c r="JYA863" s="396"/>
      <c r="JYB863" s="396"/>
      <c r="JYC863" s="396"/>
      <c r="JYD863" s="396"/>
      <c r="JYE863" s="396"/>
      <c r="JYF863" s="396"/>
      <c r="JYG863" s="396"/>
      <c r="JYH863" s="396"/>
      <c r="JYI863" s="396"/>
      <c r="JYJ863" s="396"/>
      <c r="JYK863" s="396"/>
      <c r="JYL863" s="396"/>
      <c r="JYM863" s="396"/>
      <c r="JYN863" s="396"/>
      <c r="JYO863" s="396"/>
      <c r="JYP863" s="396"/>
      <c r="JYQ863" s="396"/>
      <c r="JYR863" s="396"/>
      <c r="JYS863" s="396"/>
      <c r="JYT863" s="396"/>
      <c r="JYU863" s="396"/>
      <c r="JYV863" s="396"/>
      <c r="JYW863" s="396"/>
      <c r="JYX863" s="396"/>
      <c r="JYY863" s="396"/>
      <c r="JYZ863" s="396"/>
      <c r="JZA863" s="396"/>
      <c r="JZB863" s="396"/>
      <c r="JZC863" s="396"/>
      <c r="JZD863" s="396"/>
      <c r="JZE863" s="396"/>
      <c r="JZF863" s="396"/>
      <c r="JZG863" s="396"/>
      <c r="JZH863" s="396"/>
      <c r="JZI863" s="396"/>
      <c r="JZJ863" s="396"/>
      <c r="JZK863" s="396"/>
      <c r="JZL863" s="396"/>
      <c r="JZM863" s="396"/>
      <c r="JZN863" s="396"/>
      <c r="JZO863" s="396"/>
      <c r="JZP863" s="396"/>
      <c r="JZQ863" s="396"/>
      <c r="JZR863" s="396"/>
      <c r="JZS863" s="396"/>
      <c r="JZT863" s="396"/>
      <c r="JZU863" s="396"/>
      <c r="JZV863" s="396"/>
      <c r="JZW863" s="396"/>
      <c r="JZX863" s="396"/>
      <c r="JZY863" s="396"/>
      <c r="JZZ863" s="396"/>
      <c r="KAA863" s="396"/>
      <c r="KAB863" s="396"/>
      <c r="KAC863" s="396"/>
      <c r="KAD863" s="396"/>
      <c r="KAE863" s="396"/>
      <c r="KAF863" s="396"/>
      <c r="KAG863" s="396"/>
      <c r="KAH863" s="396"/>
      <c r="KAI863" s="396"/>
      <c r="KAJ863" s="396"/>
      <c r="KAK863" s="396"/>
      <c r="KAL863" s="396"/>
      <c r="KAM863" s="396"/>
      <c r="KAN863" s="396"/>
      <c r="KAO863" s="396"/>
      <c r="KAP863" s="396"/>
      <c r="KAQ863" s="396"/>
      <c r="KAR863" s="396"/>
      <c r="KAS863" s="396"/>
      <c r="KAT863" s="396"/>
      <c r="KAU863" s="396"/>
      <c r="KAV863" s="396"/>
      <c r="KAW863" s="396"/>
      <c r="KAX863" s="396"/>
      <c r="KAY863" s="396"/>
      <c r="KAZ863" s="396"/>
      <c r="KBA863" s="396"/>
      <c r="KBB863" s="396"/>
      <c r="KBC863" s="396"/>
      <c r="KBD863" s="396"/>
      <c r="KBE863" s="396"/>
      <c r="KBF863" s="396"/>
      <c r="KBG863" s="396"/>
      <c r="KBH863" s="396"/>
      <c r="KBI863" s="396"/>
      <c r="KBJ863" s="396"/>
      <c r="KBK863" s="396"/>
      <c r="KBL863" s="396"/>
      <c r="KBM863" s="396"/>
      <c r="KBN863" s="396"/>
      <c r="KBO863" s="396"/>
      <c r="KBP863" s="396"/>
      <c r="KBQ863" s="396"/>
      <c r="KBR863" s="396"/>
      <c r="KBS863" s="396"/>
      <c r="KBT863" s="396"/>
      <c r="KBU863" s="396"/>
      <c r="KBV863" s="396"/>
      <c r="KBW863" s="396"/>
      <c r="KBX863" s="396"/>
      <c r="KBY863" s="396"/>
      <c r="KBZ863" s="396"/>
      <c r="KCA863" s="396"/>
      <c r="KCB863" s="396"/>
      <c r="KCC863" s="396"/>
      <c r="KCD863" s="396"/>
      <c r="KCE863" s="396"/>
      <c r="KCF863" s="396"/>
      <c r="KCG863" s="396"/>
      <c r="KCH863" s="396"/>
      <c r="KCI863" s="396"/>
      <c r="KCJ863" s="396"/>
      <c r="KCK863" s="396"/>
      <c r="KCL863" s="396"/>
      <c r="KCM863" s="396"/>
      <c r="KCN863" s="396"/>
      <c r="KCO863" s="396"/>
      <c r="KCP863" s="396"/>
      <c r="KCQ863" s="396"/>
      <c r="KCR863" s="396"/>
      <c r="KCS863" s="396"/>
      <c r="KCT863" s="396"/>
      <c r="KCU863" s="396"/>
      <c r="KCV863" s="396"/>
      <c r="KCW863" s="396"/>
      <c r="KCX863" s="396"/>
      <c r="KCY863" s="396"/>
      <c r="KCZ863" s="396"/>
      <c r="KDA863" s="396"/>
      <c r="KDB863" s="396"/>
      <c r="KDC863" s="396"/>
      <c r="KDD863" s="396"/>
      <c r="KDE863" s="396"/>
      <c r="KDF863" s="396"/>
      <c r="KDG863" s="396"/>
      <c r="KDH863" s="396"/>
      <c r="KDI863" s="396"/>
      <c r="KDJ863" s="396"/>
      <c r="KDK863" s="396"/>
      <c r="KDL863" s="396"/>
      <c r="KDM863" s="396"/>
      <c r="KDN863" s="396"/>
      <c r="KDO863" s="396"/>
      <c r="KDP863" s="396"/>
      <c r="KDQ863" s="396"/>
      <c r="KDR863" s="396"/>
      <c r="KDS863" s="396"/>
      <c r="KDT863" s="396"/>
      <c r="KDU863" s="396"/>
      <c r="KDV863" s="396"/>
      <c r="KDW863" s="396"/>
      <c r="KDX863" s="396"/>
      <c r="KDY863" s="396"/>
      <c r="KDZ863" s="396"/>
      <c r="KEA863" s="396"/>
      <c r="KEB863" s="396"/>
      <c r="KEC863" s="396"/>
      <c r="KED863" s="396"/>
      <c r="KEE863" s="396"/>
      <c r="KEF863" s="396"/>
      <c r="KEG863" s="396"/>
      <c r="KEH863" s="396"/>
      <c r="KEI863" s="396"/>
      <c r="KEJ863" s="396"/>
      <c r="KEK863" s="396"/>
      <c r="KEL863" s="396"/>
      <c r="KEM863" s="396"/>
      <c r="KEN863" s="396"/>
      <c r="KEO863" s="396"/>
      <c r="KEP863" s="396"/>
      <c r="KEQ863" s="396"/>
      <c r="KER863" s="396"/>
      <c r="KES863" s="396"/>
      <c r="KET863" s="396"/>
      <c r="KEU863" s="396"/>
      <c r="KEV863" s="396"/>
      <c r="KEW863" s="396"/>
      <c r="KEX863" s="396"/>
      <c r="KEY863" s="396"/>
      <c r="KEZ863" s="396"/>
      <c r="KFA863" s="396"/>
      <c r="KFB863" s="396"/>
      <c r="KFC863" s="396"/>
      <c r="KFD863" s="396"/>
      <c r="KFE863" s="396"/>
      <c r="KFF863" s="396"/>
      <c r="KFG863" s="396"/>
      <c r="KFH863" s="396"/>
      <c r="KFI863" s="396"/>
      <c r="KFJ863" s="396"/>
      <c r="KFK863" s="396"/>
      <c r="KFL863" s="396"/>
      <c r="KFM863" s="396"/>
      <c r="KFN863" s="396"/>
      <c r="KFO863" s="396"/>
      <c r="KFP863" s="396"/>
      <c r="KFQ863" s="396"/>
      <c r="KFR863" s="396"/>
      <c r="KFS863" s="396"/>
      <c r="KFT863" s="396"/>
      <c r="KFU863" s="396"/>
      <c r="KFV863" s="396"/>
      <c r="KFW863" s="396"/>
      <c r="KFX863" s="396"/>
      <c r="KFY863" s="396"/>
      <c r="KFZ863" s="396"/>
      <c r="KGA863" s="396"/>
      <c r="KGB863" s="396"/>
      <c r="KGC863" s="396"/>
      <c r="KGD863" s="396"/>
      <c r="KGE863" s="396"/>
      <c r="KGF863" s="396"/>
      <c r="KGG863" s="396"/>
      <c r="KGH863" s="396"/>
      <c r="KGI863" s="396"/>
      <c r="KGJ863" s="396"/>
      <c r="KGK863" s="396"/>
      <c r="KGL863" s="396"/>
      <c r="KGM863" s="396"/>
      <c r="KGN863" s="396"/>
      <c r="KGO863" s="396"/>
      <c r="KGP863" s="396"/>
      <c r="KGQ863" s="396"/>
      <c r="KGR863" s="396"/>
      <c r="KGS863" s="396"/>
      <c r="KGT863" s="396"/>
      <c r="KGU863" s="396"/>
      <c r="KGV863" s="396"/>
      <c r="KGW863" s="396"/>
      <c r="KGX863" s="396"/>
      <c r="KGY863" s="396"/>
      <c r="KGZ863" s="396"/>
      <c r="KHA863" s="396"/>
      <c r="KHB863" s="396"/>
      <c r="KHC863" s="396"/>
      <c r="KHD863" s="396"/>
      <c r="KHE863" s="396"/>
      <c r="KHF863" s="396"/>
      <c r="KHG863" s="396"/>
      <c r="KHH863" s="396"/>
      <c r="KHI863" s="396"/>
      <c r="KHJ863" s="396"/>
      <c r="KHK863" s="396"/>
      <c r="KHL863" s="396"/>
      <c r="KHM863" s="396"/>
      <c r="KHN863" s="396"/>
      <c r="KHO863" s="396"/>
      <c r="KHP863" s="396"/>
      <c r="KHQ863" s="396"/>
      <c r="KHR863" s="396"/>
      <c r="KHS863" s="396"/>
      <c r="KHT863" s="396"/>
      <c r="KHU863" s="396"/>
      <c r="KHV863" s="396"/>
      <c r="KHW863" s="396"/>
      <c r="KHX863" s="396"/>
      <c r="KHY863" s="396"/>
      <c r="KHZ863" s="396"/>
      <c r="KIA863" s="396"/>
      <c r="KIB863" s="396"/>
      <c r="KIC863" s="396"/>
      <c r="KID863" s="396"/>
      <c r="KIE863" s="396"/>
      <c r="KIF863" s="396"/>
      <c r="KIG863" s="396"/>
      <c r="KIH863" s="396"/>
      <c r="KII863" s="396"/>
      <c r="KIJ863" s="396"/>
      <c r="KIK863" s="396"/>
      <c r="KIL863" s="396"/>
      <c r="KIM863" s="396"/>
      <c r="KIN863" s="396"/>
      <c r="KIO863" s="396"/>
      <c r="KIP863" s="396"/>
      <c r="KIQ863" s="396"/>
      <c r="KIR863" s="396"/>
      <c r="KIS863" s="396"/>
      <c r="KIT863" s="396"/>
      <c r="KIU863" s="396"/>
      <c r="KIV863" s="396"/>
      <c r="KIW863" s="396"/>
      <c r="KIX863" s="396"/>
      <c r="KIY863" s="396"/>
      <c r="KIZ863" s="396"/>
      <c r="KJA863" s="396"/>
      <c r="KJB863" s="396"/>
      <c r="KJC863" s="396"/>
      <c r="KJD863" s="396"/>
      <c r="KJE863" s="396"/>
      <c r="KJF863" s="396"/>
      <c r="KJG863" s="396"/>
      <c r="KJH863" s="396"/>
      <c r="KJI863" s="396"/>
      <c r="KJJ863" s="396"/>
      <c r="KJK863" s="396"/>
      <c r="KJL863" s="396"/>
      <c r="KJM863" s="396"/>
      <c r="KJN863" s="396"/>
      <c r="KJO863" s="396"/>
      <c r="KJP863" s="396"/>
      <c r="KJQ863" s="396"/>
      <c r="KJR863" s="396"/>
      <c r="KJS863" s="396"/>
      <c r="KJT863" s="396"/>
      <c r="KJU863" s="396"/>
      <c r="KJV863" s="396"/>
      <c r="KJW863" s="396"/>
      <c r="KJX863" s="396"/>
      <c r="KJY863" s="396"/>
      <c r="KJZ863" s="396"/>
      <c r="KKA863" s="396"/>
      <c r="KKB863" s="396"/>
      <c r="KKC863" s="396"/>
      <c r="KKD863" s="396"/>
      <c r="KKE863" s="396"/>
      <c r="KKF863" s="396"/>
      <c r="KKG863" s="396"/>
      <c r="KKH863" s="396"/>
      <c r="KKI863" s="396"/>
      <c r="KKJ863" s="396"/>
      <c r="KKK863" s="396"/>
      <c r="KKL863" s="396"/>
      <c r="KKM863" s="396"/>
      <c r="KKN863" s="396"/>
      <c r="KKO863" s="396"/>
      <c r="KKP863" s="396"/>
      <c r="KKQ863" s="396"/>
      <c r="KKR863" s="396"/>
      <c r="KKS863" s="396"/>
      <c r="KKT863" s="396"/>
      <c r="KKU863" s="396"/>
      <c r="KKV863" s="396"/>
      <c r="KKW863" s="396"/>
      <c r="KKX863" s="396"/>
      <c r="KKY863" s="396"/>
      <c r="KKZ863" s="396"/>
      <c r="KLA863" s="396"/>
      <c r="KLB863" s="396"/>
      <c r="KLC863" s="396"/>
      <c r="KLD863" s="396"/>
      <c r="KLE863" s="396"/>
      <c r="KLF863" s="396"/>
      <c r="KLG863" s="396"/>
      <c r="KLH863" s="396"/>
      <c r="KLI863" s="396"/>
      <c r="KLJ863" s="396"/>
      <c r="KLK863" s="396"/>
      <c r="KLL863" s="396"/>
      <c r="KLM863" s="396"/>
      <c r="KLN863" s="396"/>
      <c r="KLO863" s="396"/>
      <c r="KLP863" s="396"/>
      <c r="KLQ863" s="396"/>
      <c r="KLR863" s="396"/>
      <c r="KLS863" s="396"/>
      <c r="KLT863" s="396"/>
      <c r="KLU863" s="396"/>
      <c r="KLV863" s="396"/>
      <c r="KLW863" s="396"/>
      <c r="KLX863" s="396"/>
      <c r="KLY863" s="396"/>
      <c r="KLZ863" s="396"/>
      <c r="KMA863" s="396"/>
      <c r="KMB863" s="396"/>
      <c r="KMC863" s="396"/>
      <c r="KMD863" s="396"/>
      <c r="KME863" s="396"/>
      <c r="KMF863" s="396"/>
      <c r="KMG863" s="396"/>
      <c r="KMH863" s="396"/>
      <c r="KMI863" s="396"/>
      <c r="KMJ863" s="396"/>
      <c r="KMK863" s="396"/>
      <c r="KML863" s="396"/>
      <c r="KMM863" s="396"/>
      <c r="KMN863" s="396"/>
      <c r="KMO863" s="396"/>
      <c r="KMP863" s="396"/>
      <c r="KMQ863" s="396"/>
      <c r="KMR863" s="396"/>
      <c r="KMS863" s="396"/>
      <c r="KMT863" s="396"/>
      <c r="KMU863" s="396"/>
      <c r="KMV863" s="396"/>
      <c r="KMW863" s="396"/>
      <c r="KMX863" s="396"/>
      <c r="KMY863" s="396"/>
      <c r="KMZ863" s="396"/>
      <c r="KNA863" s="396"/>
      <c r="KNB863" s="396"/>
      <c r="KNC863" s="396"/>
      <c r="KND863" s="396"/>
      <c r="KNE863" s="396"/>
      <c r="KNF863" s="396"/>
      <c r="KNG863" s="396"/>
      <c r="KNH863" s="396"/>
      <c r="KNI863" s="396"/>
      <c r="KNJ863" s="396"/>
      <c r="KNK863" s="396"/>
      <c r="KNL863" s="396"/>
      <c r="KNM863" s="396"/>
      <c r="KNN863" s="396"/>
      <c r="KNO863" s="396"/>
      <c r="KNP863" s="396"/>
      <c r="KNQ863" s="396"/>
      <c r="KNR863" s="396"/>
      <c r="KNS863" s="396"/>
      <c r="KNT863" s="396"/>
      <c r="KNU863" s="396"/>
      <c r="KNV863" s="396"/>
      <c r="KNW863" s="396"/>
      <c r="KNX863" s="396"/>
      <c r="KNY863" s="396"/>
      <c r="KNZ863" s="396"/>
      <c r="KOA863" s="396"/>
      <c r="KOB863" s="396"/>
      <c r="KOC863" s="396"/>
      <c r="KOD863" s="396"/>
      <c r="KOE863" s="396"/>
      <c r="KOF863" s="396"/>
      <c r="KOG863" s="396"/>
      <c r="KOH863" s="396"/>
      <c r="KOI863" s="396"/>
      <c r="KOJ863" s="396"/>
      <c r="KOK863" s="396"/>
      <c r="KOL863" s="396"/>
      <c r="KOM863" s="396"/>
      <c r="KON863" s="396"/>
      <c r="KOO863" s="396"/>
      <c r="KOP863" s="396"/>
      <c r="KOQ863" s="396"/>
      <c r="KOR863" s="396"/>
      <c r="KOS863" s="396"/>
      <c r="KOT863" s="396"/>
      <c r="KOU863" s="396"/>
      <c r="KOV863" s="396"/>
      <c r="KOW863" s="396"/>
      <c r="KOX863" s="396"/>
      <c r="KOY863" s="396"/>
      <c r="KOZ863" s="396"/>
      <c r="KPA863" s="396"/>
      <c r="KPB863" s="396"/>
      <c r="KPC863" s="396"/>
      <c r="KPD863" s="396"/>
      <c r="KPE863" s="396"/>
      <c r="KPF863" s="396"/>
      <c r="KPG863" s="396"/>
      <c r="KPH863" s="396"/>
      <c r="KPI863" s="396"/>
      <c r="KPJ863" s="396"/>
      <c r="KPK863" s="396"/>
      <c r="KPL863" s="396"/>
      <c r="KPM863" s="396"/>
      <c r="KPN863" s="396"/>
      <c r="KPO863" s="396"/>
      <c r="KPP863" s="396"/>
      <c r="KPQ863" s="396"/>
      <c r="KPR863" s="396"/>
      <c r="KPS863" s="396"/>
      <c r="KPT863" s="396"/>
      <c r="KPU863" s="396"/>
      <c r="KPV863" s="396"/>
      <c r="KPW863" s="396"/>
      <c r="KPX863" s="396"/>
      <c r="KPY863" s="396"/>
      <c r="KPZ863" s="396"/>
      <c r="KQA863" s="396"/>
      <c r="KQB863" s="396"/>
      <c r="KQC863" s="396"/>
      <c r="KQD863" s="396"/>
      <c r="KQE863" s="396"/>
      <c r="KQF863" s="396"/>
      <c r="KQG863" s="396"/>
      <c r="KQH863" s="396"/>
      <c r="KQI863" s="396"/>
      <c r="KQJ863" s="396"/>
      <c r="KQK863" s="396"/>
      <c r="KQL863" s="396"/>
      <c r="KQM863" s="396"/>
      <c r="KQN863" s="396"/>
      <c r="KQO863" s="396"/>
      <c r="KQP863" s="396"/>
      <c r="KQQ863" s="396"/>
      <c r="KQR863" s="396"/>
      <c r="KQS863" s="396"/>
      <c r="KQT863" s="396"/>
      <c r="KQU863" s="396"/>
      <c r="KQV863" s="396"/>
      <c r="KQW863" s="396"/>
      <c r="KQX863" s="396"/>
      <c r="KQY863" s="396"/>
      <c r="KQZ863" s="396"/>
      <c r="KRA863" s="396"/>
      <c r="KRB863" s="396"/>
      <c r="KRC863" s="396"/>
      <c r="KRD863" s="396"/>
      <c r="KRE863" s="396"/>
      <c r="KRF863" s="396"/>
      <c r="KRG863" s="396"/>
      <c r="KRH863" s="396"/>
      <c r="KRI863" s="396"/>
      <c r="KRJ863" s="396"/>
      <c r="KRK863" s="396"/>
      <c r="KRL863" s="396"/>
      <c r="KRM863" s="396"/>
      <c r="KRN863" s="396"/>
      <c r="KRO863" s="396"/>
      <c r="KRP863" s="396"/>
      <c r="KRQ863" s="396"/>
      <c r="KRR863" s="396"/>
      <c r="KRS863" s="396"/>
      <c r="KRT863" s="396"/>
      <c r="KRU863" s="396"/>
      <c r="KRV863" s="396"/>
      <c r="KRW863" s="396"/>
      <c r="KRX863" s="396"/>
      <c r="KRY863" s="396"/>
      <c r="KRZ863" s="396"/>
      <c r="KSA863" s="396"/>
      <c r="KSB863" s="396"/>
      <c r="KSC863" s="396"/>
      <c r="KSD863" s="396"/>
      <c r="KSE863" s="396"/>
      <c r="KSF863" s="396"/>
      <c r="KSG863" s="396"/>
      <c r="KSH863" s="396"/>
      <c r="KSI863" s="396"/>
      <c r="KSJ863" s="396"/>
      <c r="KSK863" s="396"/>
      <c r="KSL863" s="396"/>
      <c r="KSM863" s="396"/>
      <c r="KSN863" s="396"/>
      <c r="KSO863" s="396"/>
      <c r="KSP863" s="396"/>
      <c r="KSQ863" s="396"/>
      <c r="KSR863" s="396"/>
      <c r="KSS863" s="396"/>
      <c r="KST863" s="396"/>
      <c r="KSU863" s="396"/>
      <c r="KSV863" s="396"/>
      <c r="KSW863" s="396"/>
      <c r="KSX863" s="396"/>
      <c r="KSY863" s="396"/>
      <c r="KSZ863" s="396"/>
      <c r="KTA863" s="396"/>
      <c r="KTB863" s="396"/>
      <c r="KTC863" s="396"/>
      <c r="KTD863" s="396"/>
      <c r="KTE863" s="396"/>
      <c r="KTF863" s="396"/>
      <c r="KTG863" s="396"/>
      <c r="KTH863" s="396"/>
      <c r="KTI863" s="396"/>
      <c r="KTJ863" s="396"/>
      <c r="KTK863" s="396"/>
      <c r="KTL863" s="396"/>
      <c r="KTM863" s="396"/>
      <c r="KTN863" s="396"/>
      <c r="KTO863" s="396"/>
      <c r="KTP863" s="396"/>
      <c r="KTQ863" s="396"/>
      <c r="KTR863" s="396"/>
      <c r="KTS863" s="396"/>
      <c r="KTT863" s="396"/>
      <c r="KTU863" s="396"/>
      <c r="KTV863" s="396"/>
      <c r="KTW863" s="396"/>
      <c r="KTX863" s="396"/>
      <c r="KTY863" s="396"/>
      <c r="KTZ863" s="396"/>
      <c r="KUA863" s="396"/>
      <c r="KUB863" s="396"/>
      <c r="KUC863" s="396"/>
      <c r="KUD863" s="396"/>
      <c r="KUE863" s="396"/>
      <c r="KUF863" s="396"/>
      <c r="KUG863" s="396"/>
      <c r="KUH863" s="396"/>
      <c r="KUI863" s="396"/>
      <c r="KUJ863" s="396"/>
      <c r="KUK863" s="396"/>
      <c r="KUL863" s="396"/>
      <c r="KUM863" s="396"/>
      <c r="KUN863" s="396"/>
      <c r="KUO863" s="396"/>
      <c r="KUP863" s="396"/>
      <c r="KUQ863" s="396"/>
      <c r="KUR863" s="396"/>
      <c r="KUS863" s="396"/>
      <c r="KUT863" s="396"/>
      <c r="KUU863" s="396"/>
      <c r="KUV863" s="396"/>
      <c r="KUW863" s="396"/>
      <c r="KUX863" s="396"/>
      <c r="KUY863" s="396"/>
      <c r="KUZ863" s="396"/>
      <c r="KVA863" s="396"/>
      <c r="KVB863" s="396"/>
      <c r="KVC863" s="396"/>
      <c r="KVD863" s="396"/>
      <c r="KVE863" s="396"/>
      <c r="KVF863" s="396"/>
      <c r="KVG863" s="396"/>
      <c r="KVH863" s="396"/>
      <c r="KVI863" s="396"/>
      <c r="KVJ863" s="396"/>
      <c r="KVK863" s="396"/>
      <c r="KVL863" s="396"/>
      <c r="KVM863" s="396"/>
      <c r="KVN863" s="396"/>
      <c r="KVO863" s="396"/>
      <c r="KVP863" s="396"/>
      <c r="KVQ863" s="396"/>
      <c r="KVR863" s="396"/>
      <c r="KVS863" s="396"/>
      <c r="KVT863" s="396"/>
      <c r="KVU863" s="396"/>
      <c r="KVV863" s="396"/>
      <c r="KVW863" s="396"/>
      <c r="KVX863" s="396"/>
      <c r="KVY863" s="396"/>
      <c r="KVZ863" s="396"/>
      <c r="KWA863" s="396"/>
      <c r="KWB863" s="396"/>
      <c r="KWC863" s="396"/>
      <c r="KWD863" s="396"/>
      <c r="KWE863" s="396"/>
      <c r="KWF863" s="396"/>
      <c r="KWG863" s="396"/>
      <c r="KWH863" s="396"/>
      <c r="KWI863" s="396"/>
      <c r="KWJ863" s="396"/>
      <c r="KWK863" s="396"/>
      <c r="KWL863" s="396"/>
      <c r="KWM863" s="396"/>
      <c r="KWN863" s="396"/>
      <c r="KWO863" s="396"/>
      <c r="KWP863" s="396"/>
      <c r="KWQ863" s="396"/>
      <c r="KWR863" s="396"/>
      <c r="KWS863" s="396"/>
      <c r="KWT863" s="396"/>
      <c r="KWU863" s="396"/>
      <c r="KWV863" s="396"/>
      <c r="KWW863" s="396"/>
      <c r="KWX863" s="396"/>
      <c r="KWY863" s="396"/>
      <c r="KWZ863" s="396"/>
      <c r="KXA863" s="396"/>
      <c r="KXB863" s="396"/>
      <c r="KXC863" s="396"/>
      <c r="KXD863" s="396"/>
      <c r="KXE863" s="396"/>
      <c r="KXF863" s="396"/>
      <c r="KXG863" s="396"/>
      <c r="KXH863" s="396"/>
      <c r="KXI863" s="396"/>
      <c r="KXJ863" s="396"/>
      <c r="KXK863" s="396"/>
      <c r="KXL863" s="396"/>
      <c r="KXM863" s="396"/>
      <c r="KXN863" s="396"/>
      <c r="KXO863" s="396"/>
      <c r="KXP863" s="396"/>
      <c r="KXQ863" s="396"/>
      <c r="KXR863" s="396"/>
      <c r="KXS863" s="396"/>
      <c r="KXT863" s="396"/>
      <c r="KXU863" s="396"/>
      <c r="KXV863" s="396"/>
      <c r="KXW863" s="396"/>
      <c r="KXX863" s="396"/>
      <c r="KXY863" s="396"/>
      <c r="KXZ863" s="396"/>
      <c r="KYA863" s="396"/>
      <c r="KYB863" s="396"/>
      <c r="KYC863" s="396"/>
      <c r="KYD863" s="396"/>
      <c r="KYE863" s="396"/>
      <c r="KYF863" s="396"/>
      <c r="KYG863" s="396"/>
      <c r="KYH863" s="396"/>
      <c r="KYI863" s="396"/>
      <c r="KYJ863" s="396"/>
      <c r="KYK863" s="396"/>
      <c r="KYL863" s="396"/>
      <c r="KYM863" s="396"/>
      <c r="KYN863" s="396"/>
      <c r="KYO863" s="396"/>
      <c r="KYP863" s="396"/>
      <c r="KYQ863" s="396"/>
      <c r="KYR863" s="396"/>
      <c r="KYS863" s="396"/>
      <c r="KYT863" s="396"/>
      <c r="KYU863" s="396"/>
      <c r="KYV863" s="396"/>
      <c r="KYW863" s="396"/>
      <c r="KYX863" s="396"/>
      <c r="KYY863" s="396"/>
      <c r="KYZ863" s="396"/>
      <c r="KZA863" s="396"/>
      <c r="KZB863" s="396"/>
      <c r="KZC863" s="396"/>
      <c r="KZD863" s="396"/>
      <c r="KZE863" s="396"/>
      <c r="KZF863" s="396"/>
      <c r="KZG863" s="396"/>
      <c r="KZH863" s="396"/>
      <c r="KZI863" s="396"/>
      <c r="KZJ863" s="396"/>
      <c r="KZK863" s="396"/>
      <c r="KZL863" s="396"/>
      <c r="KZM863" s="396"/>
      <c r="KZN863" s="396"/>
      <c r="KZO863" s="396"/>
      <c r="KZP863" s="396"/>
      <c r="KZQ863" s="396"/>
      <c r="KZR863" s="396"/>
      <c r="KZS863" s="396"/>
      <c r="KZT863" s="396"/>
      <c r="KZU863" s="396"/>
      <c r="KZV863" s="396"/>
      <c r="KZW863" s="396"/>
      <c r="KZX863" s="396"/>
      <c r="KZY863" s="396"/>
      <c r="KZZ863" s="396"/>
      <c r="LAA863" s="396"/>
      <c r="LAB863" s="396"/>
      <c r="LAC863" s="396"/>
      <c r="LAD863" s="396"/>
      <c r="LAE863" s="396"/>
      <c r="LAF863" s="396"/>
      <c r="LAG863" s="396"/>
      <c r="LAH863" s="396"/>
      <c r="LAI863" s="396"/>
      <c r="LAJ863" s="396"/>
      <c r="LAK863" s="396"/>
      <c r="LAL863" s="396"/>
      <c r="LAM863" s="396"/>
      <c r="LAN863" s="396"/>
      <c r="LAO863" s="396"/>
      <c r="LAP863" s="396"/>
      <c r="LAQ863" s="396"/>
      <c r="LAR863" s="396"/>
      <c r="LAS863" s="396"/>
      <c r="LAT863" s="396"/>
      <c r="LAU863" s="396"/>
      <c r="LAV863" s="396"/>
      <c r="LAW863" s="396"/>
      <c r="LAX863" s="396"/>
      <c r="LAY863" s="396"/>
      <c r="LAZ863" s="396"/>
      <c r="LBA863" s="396"/>
      <c r="LBB863" s="396"/>
      <c r="LBC863" s="396"/>
      <c r="LBD863" s="396"/>
      <c r="LBE863" s="396"/>
      <c r="LBF863" s="396"/>
      <c r="LBG863" s="396"/>
      <c r="LBH863" s="396"/>
      <c r="LBI863" s="396"/>
      <c r="LBJ863" s="396"/>
      <c r="LBK863" s="396"/>
      <c r="LBL863" s="396"/>
      <c r="LBM863" s="396"/>
      <c r="LBN863" s="396"/>
      <c r="LBO863" s="396"/>
      <c r="LBP863" s="396"/>
      <c r="LBQ863" s="396"/>
      <c r="LBR863" s="396"/>
      <c r="LBS863" s="396"/>
      <c r="LBT863" s="396"/>
      <c r="LBU863" s="396"/>
      <c r="LBV863" s="396"/>
      <c r="LBW863" s="396"/>
      <c r="LBX863" s="396"/>
      <c r="LBY863" s="396"/>
      <c r="LBZ863" s="396"/>
      <c r="LCA863" s="396"/>
      <c r="LCB863" s="396"/>
      <c r="LCC863" s="396"/>
      <c r="LCD863" s="396"/>
      <c r="LCE863" s="396"/>
      <c r="LCF863" s="396"/>
      <c r="LCG863" s="396"/>
      <c r="LCH863" s="396"/>
      <c r="LCI863" s="396"/>
      <c r="LCJ863" s="396"/>
      <c r="LCK863" s="396"/>
      <c r="LCL863" s="396"/>
      <c r="LCM863" s="396"/>
      <c r="LCN863" s="396"/>
      <c r="LCO863" s="396"/>
      <c r="LCP863" s="396"/>
      <c r="LCQ863" s="396"/>
      <c r="LCR863" s="396"/>
      <c r="LCS863" s="396"/>
      <c r="LCT863" s="396"/>
      <c r="LCU863" s="396"/>
      <c r="LCV863" s="396"/>
      <c r="LCW863" s="396"/>
      <c r="LCX863" s="396"/>
      <c r="LCY863" s="396"/>
      <c r="LCZ863" s="396"/>
      <c r="LDA863" s="396"/>
      <c r="LDB863" s="396"/>
      <c r="LDC863" s="396"/>
      <c r="LDD863" s="396"/>
      <c r="LDE863" s="396"/>
      <c r="LDF863" s="396"/>
      <c r="LDG863" s="396"/>
      <c r="LDH863" s="396"/>
      <c r="LDI863" s="396"/>
      <c r="LDJ863" s="396"/>
      <c r="LDK863" s="396"/>
      <c r="LDL863" s="396"/>
      <c r="LDM863" s="396"/>
      <c r="LDN863" s="396"/>
      <c r="LDO863" s="396"/>
      <c r="LDP863" s="396"/>
      <c r="LDQ863" s="396"/>
      <c r="LDR863" s="396"/>
      <c r="LDS863" s="396"/>
      <c r="LDT863" s="396"/>
      <c r="LDU863" s="396"/>
      <c r="LDV863" s="396"/>
      <c r="LDW863" s="396"/>
      <c r="LDX863" s="396"/>
      <c r="LDY863" s="396"/>
      <c r="LDZ863" s="396"/>
      <c r="LEA863" s="396"/>
      <c r="LEB863" s="396"/>
      <c r="LEC863" s="396"/>
      <c r="LED863" s="396"/>
      <c r="LEE863" s="396"/>
      <c r="LEF863" s="396"/>
      <c r="LEG863" s="396"/>
      <c r="LEH863" s="396"/>
      <c r="LEI863" s="396"/>
      <c r="LEJ863" s="396"/>
      <c r="LEK863" s="396"/>
      <c r="LEL863" s="396"/>
      <c r="LEM863" s="396"/>
      <c r="LEN863" s="396"/>
      <c r="LEO863" s="396"/>
      <c r="LEP863" s="396"/>
      <c r="LEQ863" s="396"/>
      <c r="LER863" s="396"/>
      <c r="LES863" s="396"/>
      <c r="LET863" s="396"/>
      <c r="LEU863" s="396"/>
      <c r="LEV863" s="396"/>
      <c r="LEW863" s="396"/>
      <c r="LEX863" s="396"/>
      <c r="LEY863" s="396"/>
      <c r="LEZ863" s="396"/>
      <c r="LFA863" s="396"/>
      <c r="LFB863" s="396"/>
      <c r="LFC863" s="396"/>
      <c r="LFD863" s="396"/>
      <c r="LFE863" s="396"/>
      <c r="LFF863" s="396"/>
      <c r="LFG863" s="396"/>
      <c r="LFH863" s="396"/>
      <c r="LFI863" s="396"/>
      <c r="LFJ863" s="396"/>
      <c r="LFK863" s="396"/>
      <c r="LFL863" s="396"/>
      <c r="LFM863" s="396"/>
      <c r="LFN863" s="396"/>
      <c r="LFO863" s="396"/>
      <c r="LFP863" s="396"/>
      <c r="LFQ863" s="396"/>
      <c r="LFR863" s="396"/>
      <c r="LFS863" s="396"/>
      <c r="LFT863" s="396"/>
      <c r="LFU863" s="396"/>
      <c r="LFV863" s="396"/>
      <c r="LFW863" s="396"/>
      <c r="LFX863" s="396"/>
      <c r="LFY863" s="396"/>
      <c r="LFZ863" s="396"/>
      <c r="LGA863" s="396"/>
      <c r="LGB863" s="396"/>
      <c r="LGC863" s="396"/>
      <c r="LGD863" s="396"/>
      <c r="LGE863" s="396"/>
      <c r="LGF863" s="396"/>
      <c r="LGG863" s="396"/>
      <c r="LGH863" s="396"/>
      <c r="LGI863" s="396"/>
      <c r="LGJ863" s="396"/>
      <c r="LGK863" s="396"/>
      <c r="LGL863" s="396"/>
      <c r="LGM863" s="396"/>
      <c r="LGN863" s="396"/>
      <c r="LGO863" s="396"/>
      <c r="LGP863" s="396"/>
      <c r="LGQ863" s="396"/>
      <c r="LGR863" s="396"/>
      <c r="LGS863" s="396"/>
      <c r="LGT863" s="396"/>
      <c r="LGU863" s="396"/>
      <c r="LGV863" s="396"/>
      <c r="LGW863" s="396"/>
      <c r="LGX863" s="396"/>
      <c r="LGY863" s="396"/>
      <c r="LGZ863" s="396"/>
      <c r="LHA863" s="396"/>
      <c r="LHB863" s="396"/>
      <c r="LHC863" s="396"/>
      <c r="LHD863" s="396"/>
      <c r="LHE863" s="396"/>
      <c r="LHF863" s="396"/>
      <c r="LHG863" s="396"/>
      <c r="LHH863" s="396"/>
      <c r="LHI863" s="396"/>
      <c r="LHJ863" s="396"/>
      <c r="LHK863" s="396"/>
      <c r="LHL863" s="396"/>
      <c r="LHM863" s="396"/>
      <c r="LHN863" s="396"/>
      <c r="LHO863" s="396"/>
      <c r="LHP863" s="396"/>
      <c r="LHQ863" s="396"/>
      <c r="LHR863" s="396"/>
      <c r="LHS863" s="396"/>
      <c r="LHT863" s="396"/>
      <c r="LHU863" s="396"/>
      <c r="LHV863" s="396"/>
      <c r="LHW863" s="396"/>
      <c r="LHX863" s="396"/>
      <c r="LHY863" s="396"/>
      <c r="LHZ863" s="396"/>
      <c r="LIA863" s="396"/>
      <c r="LIB863" s="396"/>
      <c r="LIC863" s="396"/>
      <c r="LID863" s="396"/>
      <c r="LIE863" s="396"/>
      <c r="LIF863" s="396"/>
      <c r="LIG863" s="396"/>
      <c r="LIH863" s="396"/>
      <c r="LII863" s="396"/>
      <c r="LIJ863" s="396"/>
      <c r="LIK863" s="396"/>
      <c r="LIL863" s="396"/>
      <c r="LIM863" s="396"/>
      <c r="LIN863" s="396"/>
      <c r="LIO863" s="396"/>
      <c r="LIP863" s="396"/>
      <c r="LIQ863" s="396"/>
      <c r="LIR863" s="396"/>
      <c r="LIS863" s="396"/>
      <c r="LIT863" s="396"/>
      <c r="LIU863" s="396"/>
      <c r="LIV863" s="396"/>
      <c r="LIW863" s="396"/>
      <c r="LIX863" s="396"/>
      <c r="LIY863" s="396"/>
      <c r="LIZ863" s="396"/>
      <c r="LJA863" s="396"/>
      <c r="LJB863" s="396"/>
      <c r="LJC863" s="396"/>
      <c r="LJD863" s="396"/>
      <c r="LJE863" s="396"/>
      <c r="LJF863" s="396"/>
      <c r="LJG863" s="396"/>
      <c r="LJH863" s="396"/>
      <c r="LJI863" s="396"/>
      <c r="LJJ863" s="396"/>
      <c r="LJK863" s="396"/>
      <c r="LJL863" s="396"/>
      <c r="LJM863" s="396"/>
      <c r="LJN863" s="396"/>
      <c r="LJO863" s="396"/>
      <c r="LJP863" s="396"/>
      <c r="LJQ863" s="396"/>
      <c r="LJR863" s="396"/>
      <c r="LJS863" s="396"/>
      <c r="LJT863" s="396"/>
      <c r="LJU863" s="396"/>
      <c r="LJV863" s="396"/>
      <c r="LJW863" s="396"/>
      <c r="LJX863" s="396"/>
      <c r="LJY863" s="396"/>
      <c r="LJZ863" s="396"/>
      <c r="LKA863" s="396"/>
      <c r="LKB863" s="396"/>
      <c r="LKC863" s="396"/>
      <c r="LKD863" s="396"/>
      <c r="LKE863" s="396"/>
      <c r="LKF863" s="396"/>
      <c r="LKG863" s="396"/>
      <c r="LKH863" s="396"/>
      <c r="LKI863" s="396"/>
      <c r="LKJ863" s="396"/>
      <c r="LKK863" s="396"/>
      <c r="LKL863" s="396"/>
      <c r="LKM863" s="396"/>
      <c r="LKN863" s="396"/>
      <c r="LKO863" s="396"/>
      <c r="LKP863" s="396"/>
      <c r="LKQ863" s="396"/>
      <c r="LKR863" s="396"/>
      <c r="LKS863" s="396"/>
      <c r="LKT863" s="396"/>
      <c r="LKU863" s="396"/>
      <c r="LKV863" s="396"/>
      <c r="LKW863" s="396"/>
      <c r="LKX863" s="396"/>
      <c r="LKY863" s="396"/>
      <c r="LKZ863" s="396"/>
      <c r="LLA863" s="396"/>
      <c r="LLB863" s="396"/>
      <c r="LLC863" s="396"/>
      <c r="LLD863" s="396"/>
      <c r="LLE863" s="396"/>
      <c r="LLF863" s="396"/>
      <c r="LLG863" s="396"/>
      <c r="LLH863" s="396"/>
      <c r="LLI863" s="396"/>
      <c r="LLJ863" s="396"/>
      <c r="LLK863" s="396"/>
      <c r="LLL863" s="396"/>
      <c r="LLM863" s="396"/>
      <c r="LLN863" s="396"/>
      <c r="LLO863" s="396"/>
      <c r="LLP863" s="396"/>
      <c r="LLQ863" s="396"/>
      <c r="LLR863" s="396"/>
      <c r="LLS863" s="396"/>
      <c r="LLT863" s="396"/>
      <c r="LLU863" s="396"/>
      <c r="LLV863" s="396"/>
      <c r="LLW863" s="396"/>
      <c r="LLX863" s="396"/>
      <c r="LLY863" s="396"/>
      <c r="LLZ863" s="396"/>
      <c r="LMA863" s="396"/>
      <c r="LMB863" s="396"/>
      <c r="LMC863" s="396"/>
      <c r="LMD863" s="396"/>
      <c r="LME863" s="396"/>
      <c r="LMF863" s="396"/>
      <c r="LMG863" s="396"/>
      <c r="LMH863" s="396"/>
      <c r="LMI863" s="396"/>
      <c r="LMJ863" s="396"/>
      <c r="LMK863" s="396"/>
      <c r="LML863" s="396"/>
      <c r="LMM863" s="396"/>
      <c r="LMN863" s="396"/>
      <c r="LMO863" s="396"/>
      <c r="LMP863" s="396"/>
      <c r="LMQ863" s="396"/>
      <c r="LMR863" s="396"/>
      <c r="LMS863" s="396"/>
      <c r="LMT863" s="396"/>
      <c r="LMU863" s="396"/>
      <c r="LMV863" s="396"/>
      <c r="LMW863" s="396"/>
      <c r="LMX863" s="396"/>
      <c r="LMY863" s="396"/>
      <c r="LMZ863" s="396"/>
      <c r="LNA863" s="396"/>
      <c r="LNB863" s="396"/>
      <c r="LNC863" s="396"/>
      <c r="LND863" s="396"/>
      <c r="LNE863" s="396"/>
      <c r="LNF863" s="396"/>
      <c r="LNG863" s="396"/>
      <c r="LNH863" s="396"/>
      <c r="LNI863" s="396"/>
      <c r="LNJ863" s="396"/>
      <c r="LNK863" s="396"/>
      <c r="LNL863" s="396"/>
      <c r="LNM863" s="396"/>
      <c r="LNN863" s="396"/>
      <c r="LNO863" s="396"/>
      <c r="LNP863" s="396"/>
      <c r="LNQ863" s="396"/>
      <c r="LNR863" s="396"/>
      <c r="LNS863" s="396"/>
      <c r="LNT863" s="396"/>
      <c r="LNU863" s="396"/>
      <c r="LNV863" s="396"/>
      <c r="LNW863" s="396"/>
      <c r="LNX863" s="396"/>
      <c r="LNY863" s="396"/>
      <c r="LNZ863" s="396"/>
      <c r="LOA863" s="396"/>
      <c r="LOB863" s="396"/>
      <c r="LOC863" s="396"/>
      <c r="LOD863" s="396"/>
      <c r="LOE863" s="396"/>
      <c r="LOF863" s="396"/>
      <c r="LOG863" s="396"/>
      <c r="LOH863" s="396"/>
      <c r="LOI863" s="396"/>
      <c r="LOJ863" s="396"/>
      <c r="LOK863" s="396"/>
      <c r="LOL863" s="396"/>
      <c r="LOM863" s="396"/>
      <c r="LON863" s="396"/>
      <c r="LOO863" s="396"/>
      <c r="LOP863" s="396"/>
      <c r="LOQ863" s="396"/>
      <c r="LOR863" s="396"/>
      <c r="LOS863" s="396"/>
      <c r="LOT863" s="396"/>
      <c r="LOU863" s="396"/>
      <c r="LOV863" s="396"/>
      <c r="LOW863" s="396"/>
      <c r="LOX863" s="396"/>
      <c r="LOY863" s="396"/>
      <c r="LOZ863" s="396"/>
      <c r="LPA863" s="396"/>
      <c r="LPB863" s="396"/>
      <c r="LPC863" s="396"/>
      <c r="LPD863" s="396"/>
      <c r="LPE863" s="396"/>
      <c r="LPF863" s="396"/>
      <c r="LPG863" s="396"/>
      <c r="LPH863" s="396"/>
      <c r="LPI863" s="396"/>
      <c r="LPJ863" s="396"/>
      <c r="LPK863" s="396"/>
      <c r="LPL863" s="396"/>
      <c r="LPM863" s="396"/>
      <c r="LPN863" s="396"/>
      <c r="LPO863" s="396"/>
      <c r="LPP863" s="396"/>
      <c r="LPQ863" s="396"/>
      <c r="LPR863" s="396"/>
      <c r="LPS863" s="396"/>
      <c r="LPT863" s="396"/>
      <c r="LPU863" s="396"/>
      <c r="LPV863" s="396"/>
      <c r="LPW863" s="396"/>
      <c r="LPX863" s="396"/>
      <c r="LPY863" s="396"/>
      <c r="LPZ863" s="396"/>
      <c r="LQA863" s="396"/>
      <c r="LQB863" s="396"/>
      <c r="LQC863" s="396"/>
      <c r="LQD863" s="396"/>
      <c r="LQE863" s="396"/>
      <c r="LQF863" s="396"/>
      <c r="LQG863" s="396"/>
      <c r="LQH863" s="396"/>
      <c r="LQI863" s="396"/>
      <c r="LQJ863" s="396"/>
      <c r="LQK863" s="396"/>
      <c r="LQL863" s="396"/>
      <c r="LQM863" s="396"/>
      <c r="LQN863" s="396"/>
      <c r="LQO863" s="396"/>
      <c r="LQP863" s="396"/>
      <c r="LQQ863" s="396"/>
      <c r="LQR863" s="396"/>
      <c r="LQS863" s="396"/>
      <c r="LQT863" s="396"/>
      <c r="LQU863" s="396"/>
      <c r="LQV863" s="396"/>
      <c r="LQW863" s="396"/>
      <c r="LQX863" s="396"/>
      <c r="LQY863" s="396"/>
      <c r="LQZ863" s="396"/>
      <c r="LRA863" s="396"/>
      <c r="LRB863" s="396"/>
      <c r="LRC863" s="396"/>
      <c r="LRD863" s="396"/>
      <c r="LRE863" s="396"/>
      <c r="LRF863" s="396"/>
      <c r="LRG863" s="396"/>
      <c r="LRH863" s="396"/>
      <c r="LRI863" s="396"/>
      <c r="LRJ863" s="396"/>
      <c r="LRK863" s="396"/>
      <c r="LRL863" s="396"/>
      <c r="LRM863" s="396"/>
      <c r="LRN863" s="396"/>
      <c r="LRO863" s="396"/>
      <c r="LRP863" s="396"/>
      <c r="LRQ863" s="396"/>
      <c r="LRR863" s="396"/>
      <c r="LRS863" s="396"/>
      <c r="LRT863" s="396"/>
      <c r="LRU863" s="396"/>
      <c r="LRV863" s="396"/>
      <c r="LRW863" s="396"/>
      <c r="LRX863" s="396"/>
      <c r="LRY863" s="396"/>
      <c r="LRZ863" s="396"/>
      <c r="LSA863" s="396"/>
      <c r="LSB863" s="396"/>
      <c r="LSC863" s="396"/>
      <c r="LSD863" s="396"/>
      <c r="LSE863" s="396"/>
      <c r="LSF863" s="396"/>
      <c r="LSG863" s="396"/>
      <c r="LSH863" s="396"/>
      <c r="LSI863" s="396"/>
      <c r="LSJ863" s="396"/>
      <c r="LSK863" s="396"/>
      <c r="LSL863" s="396"/>
      <c r="LSM863" s="396"/>
      <c r="LSN863" s="396"/>
      <c r="LSO863" s="396"/>
      <c r="LSP863" s="396"/>
      <c r="LSQ863" s="396"/>
      <c r="LSR863" s="396"/>
      <c r="LSS863" s="396"/>
      <c r="LST863" s="396"/>
      <c r="LSU863" s="396"/>
      <c r="LSV863" s="396"/>
      <c r="LSW863" s="396"/>
      <c r="LSX863" s="396"/>
      <c r="LSY863" s="396"/>
      <c r="LSZ863" s="396"/>
      <c r="LTA863" s="396"/>
      <c r="LTB863" s="396"/>
      <c r="LTC863" s="396"/>
      <c r="LTD863" s="396"/>
      <c r="LTE863" s="396"/>
      <c r="LTF863" s="396"/>
      <c r="LTG863" s="396"/>
      <c r="LTH863" s="396"/>
      <c r="LTI863" s="396"/>
      <c r="LTJ863" s="396"/>
      <c r="LTK863" s="396"/>
      <c r="LTL863" s="396"/>
      <c r="LTM863" s="396"/>
      <c r="LTN863" s="396"/>
      <c r="LTO863" s="396"/>
      <c r="LTP863" s="396"/>
      <c r="LTQ863" s="396"/>
      <c r="LTR863" s="396"/>
      <c r="LTS863" s="396"/>
      <c r="LTT863" s="396"/>
      <c r="LTU863" s="396"/>
      <c r="LTV863" s="396"/>
      <c r="LTW863" s="396"/>
      <c r="LTX863" s="396"/>
      <c r="LTY863" s="396"/>
      <c r="LTZ863" s="396"/>
      <c r="LUA863" s="396"/>
      <c r="LUB863" s="396"/>
      <c r="LUC863" s="396"/>
      <c r="LUD863" s="396"/>
      <c r="LUE863" s="396"/>
      <c r="LUF863" s="396"/>
      <c r="LUG863" s="396"/>
      <c r="LUH863" s="396"/>
      <c r="LUI863" s="396"/>
      <c r="LUJ863" s="396"/>
      <c r="LUK863" s="396"/>
      <c r="LUL863" s="396"/>
      <c r="LUM863" s="396"/>
      <c r="LUN863" s="396"/>
      <c r="LUO863" s="396"/>
      <c r="LUP863" s="396"/>
      <c r="LUQ863" s="396"/>
      <c r="LUR863" s="396"/>
      <c r="LUS863" s="396"/>
      <c r="LUT863" s="396"/>
      <c r="LUU863" s="396"/>
      <c r="LUV863" s="396"/>
      <c r="LUW863" s="396"/>
      <c r="LUX863" s="396"/>
      <c r="LUY863" s="396"/>
      <c r="LUZ863" s="396"/>
      <c r="LVA863" s="396"/>
      <c r="LVB863" s="396"/>
      <c r="LVC863" s="396"/>
      <c r="LVD863" s="396"/>
      <c r="LVE863" s="396"/>
      <c r="LVF863" s="396"/>
      <c r="LVG863" s="396"/>
      <c r="LVH863" s="396"/>
      <c r="LVI863" s="396"/>
      <c r="LVJ863" s="396"/>
      <c r="LVK863" s="396"/>
      <c r="LVL863" s="396"/>
      <c r="LVM863" s="396"/>
      <c r="LVN863" s="396"/>
      <c r="LVO863" s="396"/>
      <c r="LVP863" s="396"/>
      <c r="LVQ863" s="396"/>
      <c r="LVR863" s="396"/>
      <c r="LVS863" s="396"/>
      <c r="LVT863" s="396"/>
      <c r="LVU863" s="396"/>
      <c r="LVV863" s="396"/>
      <c r="LVW863" s="396"/>
      <c r="LVX863" s="396"/>
      <c r="LVY863" s="396"/>
      <c r="LVZ863" s="396"/>
      <c r="LWA863" s="396"/>
      <c r="LWB863" s="396"/>
      <c r="LWC863" s="396"/>
      <c r="LWD863" s="396"/>
      <c r="LWE863" s="396"/>
      <c r="LWF863" s="396"/>
      <c r="LWG863" s="396"/>
      <c r="LWH863" s="396"/>
      <c r="LWI863" s="396"/>
      <c r="LWJ863" s="396"/>
      <c r="LWK863" s="396"/>
      <c r="LWL863" s="396"/>
      <c r="LWM863" s="396"/>
      <c r="LWN863" s="396"/>
      <c r="LWO863" s="396"/>
      <c r="LWP863" s="396"/>
      <c r="LWQ863" s="396"/>
      <c r="LWR863" s="396"/>
      <c r="LWS863" s="396"/>
      <c r="LWT863" s="396"/>
      <c r="LWU863" s="396"/>
      <c r="LWV863" s="396"/>
      <c r="LWW863" s="396"/>
      <c r="LWX863" s="396"/>
      <c r="LWY863" s="396"/>
      <c r="LWZ863" s="396"/>
      <c r="LXA863" s="396"/>
      <c r="LXB863" s="396"/>
      <c r="LXC863" s="396"/>
      <c r="LXD863" s="396"/>
      <c r="LXE863" s="396"/>
      <c r="LXF863" s="396"/>
      <c r="LXG863" s="396"/>
      <c r="LXH863" s="396"/>
      <c r="LXI863" s="396"/>
      <c r="LXJ863" s="396"/>
      <c r="LXK863" s="396"/>
      <c r="LXL863" s="396"/>
      <c r="LXM863" s="396"/>
      <c r="LXN863" s="396"/>
      <c r="LXO863" s="396"/>
      <c r="LXP863" s="396"/>
      <c r="LXQ863" s="396"/>
      <c r="LXR863" s="396"/>
      <c r="LXS863" s="396"/>
      <c r="LXT863" s="396"/>
      <c r="LXU863" s="396"/>
      <c r="LXV863" s="396"/>
      <c r="LXW863" s="396"/>
      <c r="LXX863" s="396"/>
      <c r="LXY863" s="396"/>
      <c r="LXZ863" s="396"/>
      <c r="LYA863" s="396"/>
      <c r="LYB863" s="396"/>
      <c r="LYC863" s="396"/>
      <c r="LYD863" s="396"/>
      <c r="LYE863" s="396"/>
      <c r="LYF863" s="396"/>
      <c r="LYG863" s="396"/>
      <c r="LYH863" s="396"/>
      <c r="LYI863" s="396"/>
      <c r="LYJ863" s="396"/>
      <c r="LYK863" s="396"/>
      <c r="LYL863" s="396"/>
      <c r="LYM863" s="396"/>
      <c r="LYN863" s="396"/>
      <c r="LYO863" s="396"/>
      <c r="LYP863" s="396"/>
      <c r="LYQ863" s="396"/>
      <c r="LYR863" s="396"/>
      <c r="LYS863" s="396"/>
      <c r="LYT863" s="396"/>
      <c r="LYU863" s="396"/>
      <c r="LYV863" s="396"/>
      <c r="LYW863" s="396"/>
      <c r="LYX863" s="396"/>
      <c r="LYY863" s="396"/>
      <c r="LYZ863" s="396"/>
      <c r="LZA863" s="396"/>
      <c r="LZB863" s="396"/>
      <c r="LZC863" s="396"/>
      <c r="LZD863" s="396"/>
      <c r="LZE863" s="396"/>
      <c r="LZF863" s="396"/>
      <c r="LZG863" s="396"/>
      <c r="LZH863" s="396"/>
      <c r="LZI863" s="396"/>
      <c r="LZJ863" s="396"/>
      <c r="LZK863" s="396"/>
      <c r="LZL863" s="396"/>
      <c r="LZM863" s="396"/>
      <c r="LZN863" s="396"/>
      <c r="LZO863" s="396"/>
      <c r="LZP863" s="396"/>
      <c r="LZQ863" s="396"/>
      <c r="LZR863" s="396"/>
      <c r="LZS863" s="396"/>
      <c r="LZT863" s="396"/>
      <c r="LZU863" s="396"/>
      <c r="LZV863" s="396"/>
      <c r="LZW863" s="396"/>
      <c r="LZX863" s="396"/>
      <c r="LZY863" s="396"/>
      <c r="LZZ863" s="396"/>
      <c r="MAA863" s="396"/>
      <c r="MAB863" s="396"/>
      <c r="MAC863" s="396"/>
      <c r="MAD863" s="396"/>
      <c r="MAE863" s="396"/>
      <c r="MAF863" s="396"/>
      <c r="MAG863" s="396"/>
      <c r="MAH863" s="396"/>
      <c r="MAI863" s="396"/>
      <c r="MAJ863" s="396"/>
      <c r="MAK863" s="396"/>
      <c r="MAL863" s="396"/>
      <c r="MAM863" s="396"/>
      <c r="MAN863" s="396"/>
      <c r="MAO863" s="396"/>
      <c r="MAP863" s="396"/>
      <c r="MAQ863" s="396"/>
      <c r="MAR863" s="396"/>
      <c r="MAS863" s="396"/>
      <c r="MAT863" s="396"/>
      <c r="MAU863" s="396"/>
      <c r="MAV863" s="396"/>
      <c r="MAW863" s="396"/>
      <c r="MAX863" s="396"/>
      <c r="MAY863" s="396"/>
      <c r="MAZ863" s="396"/>
      <c r="MBA863" s="396"/>
      <c r="MBB863" s="396"/>
      <c r="MBC863" s="396"/>
      <c r="MBD863" s="396"/>
      <c r="MBE863" s="396"/>
      <c r="MBF863" s="396"/>
      <c r="MBG863" s="396"/>
      <c r="MBH863" s="396"/>
      <c r="MBI863" s="396"/>
      <c r="MBJ863" s="396"/>
      <c r="MBK863" s="396"/>
      <c r="MBL863" s="396"/>
      <c r="MBM863" s="396"/>
      <c r="MBN863" s="396"/>
      <c r="MBO863" s="396"/>
      <c r="MBP863" s="396"/>
      <c r="MBQ863" s="396"/>
      <c r="MBR863" s="396"/>
      <c r="MBS863" s="396"/>
      <c r="MBT863" s="396"/>
      <c r="MBU863" s="396"/>
      <c r="MBV863" s="396"/>
      <c r="MBW863" s="396"/>
      <c r="MBX863" s="396"/>
      <c r="MBY863" s="396"/>
      <c r="MBZ863" s="396"/>
      <c r="MCA863" s="396"/>
      <c r="MCB863" s="396"/>
      <c r="MCC863" s="396"/>
      <c r="MCD863" s="396"/>
      <c r="MCE863" s="396"/>
      <c r="MCF863" s="396"/>
      <c r="MCG863" s="396"/>
      <c r="MCH863" s="396"/>
      <c r="MCI863" s="396"/>
      <c r="MCJ863" s="396"/>
      <c r="MCK863" s="396"/>
      <c r="MCL863" s="396"/>
      <c r="MCM863" s="396"/>
      <c r="MCN863" s="396"/>
      <c r="MCO863" s="396"/>
      <c r="MCP863" s="396"/>
      <c r="MCQ863" s="396"/>
      <c r="MCR863" s="396"/>
      <c r="MCS863" s="396"/>
      <c r="MCT863" s="396"/>
      <c r="MCU863" s="396"/>
      <c r="MCV863" s="396"/>
      <c r="MCW863" s="396"/>
      <c r="MCX863" s="396"/>
      <c r="MCY863" s="396"/>
      <c r="MCZ863" s="396"/>
      <c r="MDA863" s="396"/>
      <c r="MDB863" s="396"/>
      <c r="MDC863" s="396"/>
      <c r="MDD863" s="396"/>
      <c r="MDE863" s="396"/>
      <c r="MDF863" s="396"/>
      <c r="MDG863" s="396"/>
      <c r="MDH863" s="396"/>
      <c r="MDI863" s="396"/>
      <c r="MDJ863" s="396"/>
      <c r="MDK863" s="396"/>
      <c r="MDL863" s="396"/>
      <c r="MDM863" s="396"/>
      <c r="MDN863" s="396"/>
      <c r="MDO863" s="396"/>
      <c r="MDP863" s="396"/>
      <c r="MDQ863" s="396"/>
      <c r="MDR863" s="396"/>
      <c r="MDS863" s="396"/>
      <c r="MDT863" s="396"/>
      <c r="MDU863" s="396"/>
      <c r="MDV863" s="396"/>
      <c r="MDW863" s="396"/>
      <c r="MDX863" s="396"/>
      <c r="MDY863" s="396"/>
      <c r="MDZ863" s="396"/>
      <c r="MEA863" s="396"/>
      <c r="MEB863" s="396"/>
      <c r="MEC863" s="396"/>
      <c r="MED863" s="396"/>
      <c r="MEE863" s="396"/>
      <c r="MEF863" s="396"/>
      <c r="MEG863" s="396"/>
      <c r="MEH863" s="396"/>
      <c r="MEI863" s="396"/>
      <c r="MEJ863" s="396"/>
      <c r="MEK863" s="396"/>
      <c r="MEL863" s="396"/>
      <c r="MEM863" s="396"/>
      <c r="MEN863" s="396"/>
      <c r="MEO863" s="396"/>
      <c r="MEP863" s="396"/>
      <c r="MEQ863" s="396"/>
      <c r="MER863" s="396"/>
      <c r="MES863" s="396"/>
      <c r="MET863" s="396"/>
      <c r="MEU863" s="396"/>
      <c r="MEV863" s="396"/>
      <c r="MEW863" s="396"/>
      <c r="MEX863" s="396"/>
      <c r="MEY863" s="396"/>
      <c r="MEZ863" s="396"/>
      <c r="MFA863" s="396"/>
      <c r="MFB863" s="396"/>
      <c r="MFC863" s="396"/>
      <c r="MFD863" s="396"/>
      <c r="MFE863" s="396"/>
      <c r="MFF863" s="396"/>
      <c r="MFG863" s="396"/>
      <c r="MFH863" s="396"/>
      <c r="MFI863" s="396"/>
      <c r="MFJ863" s="396"/>
      <c r="MFK863" s="396"/>
      <c r="MFL863" s="396"/>
      <c r="MFM863" s="396"/>
      <c r="MFN863" s="396"/>
      <c r="MFO863" s="396"/>
      <c r="MFP863" s="396"/>
      <c r="MFQ863" s="396"/>
      <c r="MFR863" s="396"/>
      <c r="MFS863" s="396"/>
      <c r="MFT863" s="396"/>
      <c r="MFU863" s="396"/>
      <c r="MFV863" s="396"/>
      <c r="MFW863" s="396"/>
      <c r="MFX863" s="396"/>
      <c r="MFY863" s="396"/>
      <c r="MFZ863" s="396"/>
      <c r="MGA863" s="396"/>
      <c r="MGB863" s="396"/>
      <c r="MGC863" s="396"/>
      <c r="MGD863" s="396"/>
      <c r="MGE863" s="396"/>
      <c r="MGF863" s="396"/>
      <c r="MGG863" s="396"/>
      <c r="MGH863" s="396"/>
      <c r="MGI863" s="396"/>
      <c r="MGJ863" s="396"/>
      <c r="MGK863" s="396"/>
      <c r="MGL863" s="396"/>
      <c r="MGM863" s="396"/>
      <c r="MGN863" s="396"/>
      <c r="MGO863" s="396"/>
      <c r="MGP863" s="396"/>
      <c r="MGQ863" s="396"/>
      <c r="MGR863" s="396"/>
      <c r="MGS863" s="396"/>
      <c r="MGT863" s="396"/>
      <c r="MGU863" s="396"/>
      <c r="MGV863" s="396"/>
      <c r="MGW863" s="396"/>
      <c r="MGX863" s="396"/>
      <c r="MGY863" s="396"/>
      <c r="MGZ863" s="396"/>
      <c r="MHA863" s="396"/>
      <c r="MHB863" s="396"/>
      <c r="MHC863" s="396"/>
      <c r="MHD863" s="396"/>
      <c r="MHE863" s="396"/>
      <c r="MHF863" s="396"/>
      <c r="MHG863" s="396"/>
      <c r="MHH863" s="396"/>
      <c r="MHI863" s="396"/>
      <c r="MHJ863" s="396"/>
      <c r="MHK863" s="396"/>
      <c r="MHL863" s="396"/>
      <c r="MHM863" s="396"/>
      <c r="MHN863" s="396"/>
      <c r="MHO863" s="396"/>
      <c r="MHP863" s="396"/>
      <c r="MHQ863" s="396"/>
      <c r="MHR863" s="396"/>
      <c r="MHS863" s="396"/>
      <c r="MHT863" s="396"/>
      <c r="MHU863" s="396"/>
      <c r="MHV863" s="396"/>
      <c r="MHW863" s="396"/>
      <c r="MHX863" s="396"/>
      <c r="MHY863" s="396"/>
      <c r="MHZ863" s="396"/>
      <c r="MIA863" s="396"/>
      <c r="MIB863" s="396"/>
      <c r="MIC863" s="396"/>
      <c r="MID863" s="396"/>
      <c r="MIE863" s="396"/>
      <c r="MIF863" s="396"/>
      <c r="MIG863" s="396"/>
      <c r="MIH863" s="396"/>
      <c r="MII863" s="396"/>
      <c r="MIJ863" s="396"/>
      <c r="MIK863" s="396"/>
      <c r="MIL863" s="396"/>
      <c r="MIM863" s="396"/>
      <c r="MIN863" s="396"/>
      <c r="MIO863" s="396"/>
      <c r="MIP863" s="396"/>
      <c r="MIQ863" s="396"/>
      <c r="MIR863" s="396"/>
      <c r="MIS863" s="396"/>
      <c r="MIT863" s="396"/>
      <c r="MIU863" s="396"/>
      <c r="MIV863" s="396"/>
      <c r="MIW863" s="396"/>
      <c r="MIX863" s="396"/>
      <c r="MIY863" s="396"/>
      <c r="MIZ863" s="396"/>
      <c r="MJA863" s="396"/>
      <c r="MJB863" s="396"/>
      <c r="MJC863" s="396"/>
      <c r="MJD863" s="396"/>
      <c r="MJE863" s="396"/>
      <c r="MJF863" s="396"/>
      <c r="MJG863" s="396"/>
      <c r="MJH863" s="396"/>
      <c r="MJI863" s="396"/>
      <c r="MJJ863" s="396"/>
      <c r="MJK863" s="396"/>
      <c r="MJL863" s="396"/>
      <c r="MJM863" s="396"/>
      <c r="MJN863" s="396"/>
      <c r="MJO863" s="396"/>
      <c r="MJP863" s="396"/>
      <c r="MJQ863" s="396"/>
      <c r="MJR863" s="396"/>
      <c r="MJS863" s="396"/>
      <c r="MJT863" s="396"/>
      <c r="MJU863" s="396"/>
      <c r="MJV863" s="396"/>
      <c r="MJW863" s="396"/>
      <c r="MJX863" s="396"/>
      <c r="MJY863" s="396"/>
      <c r="MJZ863" s="396"/>
      <c r="MKA863" s="396"/>
      <c r="MKB863" s="396"/>
      <c r="MKC863" s="396"/>
      <c r="MKD863" s="396"/>
      <c r="MKE863" s="396"/>
      <c r="MKF863" s="396"/>
      <c r="MKG863" s="396"/>
      <c r="MKH863" s="396"/>
      <c r="MKI863" s="396"/>
      <c r="MKJ863" s="396"/>
      <c r="MKK863" s="396"/>
      <c r="MKL863" s="396"/>
      <c r="MKM863" s="396"/>
      <c r="MKN863" s="396"/>
      <c r="MKO863" s="396"/>
      <c r="MKP863" s="396"/>
      <c r="MKQ863" s="396"/>
      <c r="MKR863" s="396"/>
      <c r="MKS863" s="396"/>
      <c r="MKT863" s="396"/>
      <c r="MKU863" s="396"/>
      <c r="MKV863" s="396"/>
      <c r="MKW863" s="396"/>
      <c r="MKX863" s="396"/>
      <c r="MKY863" s="396"/>
      <c r="MKZ863" s="396"/>
      <c r="MLA863" s="396"/>
      <c r="MLB863" s="396"/>
      <c r="MLC863" s="396"/>
      <c r="MLD863" s="396"/>
      <c r="MLE863" s="396"/>
      <c r="MLF863" s="396"/>
      <c r="MLG863" s="396"/>
      <c r="MLH863" s="396"/>
      <c r="MLI863" s="396"/>
      <c r="MLJ863" s="396"/>
      <c r="MLK863" s="396"/>
      <c r="MLL863" s="396"/>
      <c r="MLM863" s="396"/>
      <c r="MLN863" s="396"/>
      <c r="MLO863" s="396"/>
      <c r="MLP863" s="396"/>
      <c r="MLQ863" s="396"/>
      <c r="MLR863" s="396"/>
      <c r="MLS863" s="396"/>
      <c r="MLT863" s="396"/>
      <c r="MLU863" s="396"/>
      <c r="MLV863" s="396"/>
      <c r="MLW863" s="396"/>
      <c r="MLX863" s="396"/>
      <c r="MLY863" s="396"/>
      <c r="MLZ863" s="396"/>
      <c r="MMA863" s="396"/>
      <c r="MMB863" s="396"/>
      <c r="MMC863" s="396"/>
      <c r="MMD863" s="396"/>
      <c r="MME863" s="396"/>
      <c r="MMF863" s="396"/>
      <c r="MMG863" s="396"/>
      <c r="MMH863" s="396"/>
      <c r="MMI863" s="396"/>
      <c r="MMJ863" s="396"/>
      <c r="MMK863" s="396"/>
      <c r="MML863" s="396"/>
      <c r="MMM863" s="396"/>
      <c r="MMN863" s="396"/>
      <c r="MMO863" s="396"/>
      <c r="MMP863" s="396"/>
      <c r="MMQ863" s="396"/>
      <c r="MMR863" s="396"/>
      <c r="MMS863" s="396"/>
      <c r="MMT863" s="396"/>
      <c r="MMU863" s="396"/>
      <c r="MMV863" s="396"/>
      <c r="MMW863" s="396"/>
      <c r="MMX863" s="396"/>
      <c r="MMY863" s="396"/>
      <c r="MMZ863" s="396"/>
      <c r="MNA863" s="396"/>
      <c r="MNB863" s="396"/>
      <c r="MNC863" s="396"/>
      <c r="MND863" s="396"/>
      <c r="MNE863" s="396"/>
      <c r="MNF863" s="396"/>
      <c r="MNG863" s="396"/>
      <c r="MNH863" s="396"/>
      <c r="MNI863" s="396"/>
      <c r="MNJ863" s="396"/>
      <c r="MNK863" s="396"/>
      <c r="MNL863" s="396"/>
      <c r="MNM863" s="396"/>
      <c r="MNN863" s="396"/>
      <c r="MNO863" s="396"/>
      <c r="MNP863" s="396"/>
      <c r="MNQ863" s="396"/>
      <c r="MNR863" s="396"/>
      <c r="MNS863" s="396"/>
      <c r="MNT863" s="396"/>
      <c r="MNU863" s="396"/>
      <c r="MNV863" s="396"/>
      <c r="MNW863" s="396"/>
      <c r="MNX863" s="396"/>
      <c r="MNY863" s="396"/>
      <c r="MNZ863" s="396"/>
      <c r="MOA863" s="396"/>
      <c r="MOB863" s="396"/>
      <c r="MOC863" s="396"/>
      <c r="MOD863" s="396"/>
      <c r="MOE863" s="396"/>
      <c r="MOF863" s="396"/>
      <c r="MOG863" s="396"/>
      <c r="MOH863" s="396"/>
      <c r="MOI863" s="396"/>
      <c r="MOJ863" s="396"/>
      <c r="MOK863" s="396"/>
      <c r="MOL863" s="396"/>
      <c r="MOM863" s="396"/>
      <c r="MON863" s="396"/>
      <c r="MOO863" s="396"/>
      <c r="MOP863" s="396"/>
      <c r="MOQ863" s="396"/>
      <c r="MOR863" s="396"/>
      <c r="MOS863" s="396"/>
      <c r="MOT863" s="396"/>
      <c r="MOU863" s="396"/>
      <c r="MOV863" s="396"/>
      <c r="MOW863" s="396"/>
      <c r="MOX863" s="396"/>
      <c r="MOY863" s="396"/>
      <c r="MOZ863" s="396"/>
      <c r="MPA863" s="396"/>
      <c r="MPB863" s="396"/>
      <c r="MPC863" s="396"/>
      <c r="MPD863" s="396"/>
      <c r="MPE863" s="396"/>
      <c r="MPF863" s="396"/>
      <c r="MPG863" s="396"/>
      <c r="MPH863" s="396"/>
      <c r="MPI863" s="396"/>
      <c r="MPJ863" s="396"/>
      <c r="MPK863" s="396"/>
      <c r="MPL863" s="396"/>
      <c r="MPM863" s="396"/>
      <c r="MPN863" s="396"/>
      <c r="MPO863" s="396"/>
      <c r="MPP863" s="396"/>
      <c r="MPQ863" s="396"/>
      <c r="MPR863" s="396"/>
      <c r="MPS863" s="396"/>
      <c r="MPT863" s="396"/>
      <c r="MPU863" s="396"/>
      <c r="MPV863" s="396"/>
      <c r="MPW863" s="396"/>
      <c r="MPX863" s="396"/>
      <c r="MPY863" s="396"/>
      <c r="MPZ863" s="396"/>
      <c r="MQA863" s="396"/>
      <c r="MQB863" s="396"/>
      <c r="MQC863" s="396"/>
      <c r="MQD863" s="396"/>
      <c r="MQE863" s="396"/>
      <c r="MQF863" s="396"/>
      <c r="MQG863" s="396"/>
      <c r="MQH863" s="396"/>
      <c r="MQI863" s="396"/>
      <c r="MQJ863" s="396"/>
      <c r="MQK863" s="396"/>
      <c r="MQL863" s="396"/>
      <c r="MQM863" s="396"/>
      <c r="MQN863" s="396"/>
      <c r="MQO863" s="396"/>
      <c r="MQP863" s="396"/>
      <c r="MQQ863" s="396"/>
      <c r="MQR863" s="396"/>
      <c r="MQS863" s="396"/>
      <c r="MQT863" s="396"/>
      <c r="MQU863" s="396"/>
      <c r="MQV863" s="396"/>
      <c r="MQW863" s="396"/>
      <c r="MQX863" s="396"/>
      <c r="MQY863" s="396"/>
      <c r="MQZ863" s="396"/>
      <c r="MRA863" s="396"/>
      <c r="MRB863" s="396"/>
      <c r="MRC863" s="396"/>
      <c r="MRD863" s="396"/>
      <c r="MRE863" s="396"/>
      <c r="MRF863" s="396"/>
      <c r="MRG863" s="396"/>
      <c r="MRH863" s="396"/>
      <c r="MRI863" s="396"/>
      <c r="MRJ863" s="396"/>
      <c r="MRK863" s="396"/>
      <c r="MRL863" s="396"/>
      <c r="MRM863" s="396"/>
      <c r="MRN863" s="396"/>
      <c r="MRO863" s="396"/>
      <c r="MRP863" s="396"/>
      <c r="MRQ863" s="396"/>
      <c r="MRR863" s="396"/>
      <c r="MRS863" s="396"/>
      <c r="MRT863" s="396"/>
      <c r="MRU863" s="396"/>
      <c r="MRV863" s="396"/>
      <c r="MRW863" s="396"/>
      <c r="MRX863" s="396"/>
      <c r="MRY863" s="396"/>
      <c r="MRZ863" s="396"/>
      <c r="MSA863" s="396"/>
      <c r="MSB863" s="396"/>
      <c r="MSC863" s="396"/>
      <c r="MSD863" s="396"/>
      <c r="MSE863" s="396"/>
      <c r="MSF863" s="396"/>
      <c r="MSG863" s="396"/>
      <c r="MSH863" s="396"/>
      <c r="MSI863" s="396"/>
      <c r="MSJ863" s="396"/>
      <c r="MSK863" s="396"/>
      <c r="MSL863" s="396"/>
      <c r="MSM863" s="396"/>
      <c r="MSN863" s="396"/>
      <c r="MSO863" s="396"/>
      <c r="MSP863" s="396"/>
      <c r="MSQ863" s="396"/>
      <c r="MSR863" s="396"/>
      <c r="MSS863" s="396"/>
      <c r="MST863" s="396"/>
      <c r="MSU863" s="396"/>
      <c r="MSV863" s="396"/>
      <c r="MSW863" s="396"/>
      <c r="MSX863" s="396"/>
      <c r="MSY863" s="396"/>
      <c r="MSZ863" s="396"/>
      <c r="MTA863" s="396"/>
      <c r="MTB863" s="396"/>
      <c r="MTC863" s="396"/>
      <c r="MTD863" s="396"/>
      <c r="MTE863" s="396"/>
      <c r="MTF863" s="396"/>
      <c r="MTG863" s="396"/>
      <c r="MTH863" s="396"/>
      <c r="MTI863" s="396"/>
      <c r="MTJ863" s="396"/>
      <c r="MTK863" s="396"/>
      <c r="MTL863" s="396"/>
      <c r="MTM863" s="396"/>
      <c r="MTN863" s="396"/>
      <c r="MTO863" s="396"/>
      <c r="MTP863" s="396"/>
      <c r="MTQ863" s="396"/>
      <c r="MTR863" s="396"/>
      <c r="MTS863" s="396"/>
      <c r="MTT863" s="396"/>
      <c r="MTU863" s="396"/>
      <c r="MTV863" s="396"/>
      <c r="MTW863" s="396"/>
      <c r="MTX863" s="396"/>
      <c r="MTY863" s="396"/>
      <c r="MTZ863" s="396"/>
      <c r="MUA863" s="396"/>
      <c r="MUB863" s="396"/>
      <c r="MUC863" s="396"/>
      <c r="MUD863" s="396"/>
      <c r="MUE863" s="396"/>
      <c r="MUF863" s="396"/>
      <c r="MUG863" s="396"/>
      <c r="MUH863" s="396"/>
      <c r="MUI863" s="396"/>
      <c r="MUJ863" s="396"/>
      <c r="MUK863" s="396"/>
      <c r="MUL863" s="396"/>
      <c r="MUM863" s="396"/>
      <c r="MUN863" s="396"/>
      <c r="MUO863" s="396"/>
      <c r="MUP863" s="396"/>
      <c r="MUQ863" s="396"/>
      <c r="MUR863" s="396"/>
      <c r="MUS863" s="396"/>
      <c r="MUT863" s="396"/>
      <c r="MUU863" s="396"/>
      <c r="MUV863" s="396"/>
      <c r="MUW863" s="396"/>
      <c r="MUX863" s="396"/>
      <c r="MUY863" s="396"/>
      <c r="MUZ863" s="396"/>
      <c r="MVA863" s="396"/>
      <c r="MVB863" s="396"/>
      <c r="MVC863" s="396"/>
      <c r="MVD863" s="396"/>
      <c r="MVE863" s="396"/>
      <c r="MVF863" s="396"/>
      <c r="MVG863" s="396"/>
      <c r="MVH863" s="396"/>
      <c r="MVI863" s="396"/>
      <c r="MVJ863" s="396"/>
      <c r="MVK863" s="396"/>
      <c r="MVL863" s="396"/>
      <c r="MVM863" s="396"/>
      <c r="MVN863" s="396"/>
      <c r="MVO863" s="396"/>
      <c r="MVP863" s="396"/>
      <c r="MVQ863" s="396"/>
      <c r="MVR863" s="396"/>
      <c r="MVS863" s="396"/>
      <c r="MVT863" s="396"/>
      <c r="MVU863" s="396"/>
      <c r="MVV863" s="396"/>
      <c r="MVW863" s="396"/>
      <c r="MVX863" s="396"/>
      <c r="MVY863" s="396"/>
      <c r="MVZ863" s="396"/>
      <c r="MWA863" s="396"/>
      <c r="MWB863" s="396"/>
      <c r="MWC863" s="396"/>
      <c r="MWD863" s="396"/>
      <c r="MWE863" s="396"/>
      <c r="MWF863" s="396"/>
      <c r="MWG863" s="396"/>
      <c r="MWH863" s="396"/>
      <c r="MWI863" s="396"/>
      <c r="MWJ863" s="396"/>
      <c r="MWK863" s="396"/>
      <c r="MWL863" s="396"/>
      <c r="MWM863" s="396"/>
      <c r="MWN863" s="396"/>
      <c r="MWO863" s="396"/>
      <c r="MWP863" s="396"/>
      <c r="MWQ863" s="396"/>
      <c r="MWR863" s="396"/>
      <c r="MWS863" s="396"/>
      <c r="MWT863" s="396"/>
      <c r="MWU863" s="396"/>
      <c r="MWV863" s="396"/>
      <c r="MWW863" s="396"/>
      <c r="MWX863" s="396"/>
      <c r="MWY863" s="396"/>
      <c r="MWZ863" s="396"/>
      <c r="MXA863" s="396"/>
      <c r="MXB863" s="396"/>
      <c r="MXC863" s="396"/>
      <c r="MXD863" s="396"/>
      <c r="MXE863" s="396"/>
      <c r="MXF863" s="396"/>
      <c r="MXG863" s="396"/>
      <c r="MXH863" s="396"/>
      <c r="MXI863" s="396"/>
      <c r="MXJ863" s="396"/>
      <c r="MXK863" s="396"/>
      <c r="MXL863" s="396"/>
      <c r="MXM863" s="396"/>
      <c r="MXN863" s="396"/>
      <c r="MXO863" s="396"/>
      <c r="MXP863" s="396"/>
      <c r="MXQ863" s="396"/>
      <c r="MXR863" s="396"/>
      <c r="MXS863" s="396"/>
      <c r="MXT863" s="396"/>
      <c r="MXU863" s="396"/>
      <c r="MXV863" s="396"/>
      <c r="MXW863" s="396"/>
      <c r="MXX863" s="396"/>
      <c r="MXY863" s="396"/>
      <c r="MXZ863" s="396"/>
      <c r="MYA863" s="396"/>
      <c r="MYB863" s="396"/>
      <c r="MYC863" s="396"/>
      <c r="MYD863" s="396"/>
      <c r="MYE863" s="396"/>
      <c r="MYF863" s="396"/>
      <c r="MYG863" s="396"/>
      <c r="MYH863" s="396"/>
      <c r="MYI863" s="396"/>
      <c r="MYJ863" s="396"/>
      <c r="MYK863" s="396"/>
      <c r="MYL863" s="396"/>
      <c r="MYM863" s="396"/>
      <c r="MYN863" s="396"/>
      <c r="MYO863" s="396"/>
      <c r="MYP863" s="396"/>
      <c r="MYQ863" s="396"/>
      <c r="MYR863" s="396"/>
      <c r="MYS863" s="396"/>
      <c r="MYT863" s="396"/>
      <c r="MYU863" s="396"/>
      <c r="MYV863" s="396"/>
      <c r="MYW863" s="396"/>
      <c r="MYX863" s="396"/>
      <c r="MYY863" s="396"/>
      <c r="MYZ863" s="396"/>
      <c r="MZA863" s="396"/>
      <c r="MZB863" s="396"/>
      <c r="MZC863" s="396"/>
      <c r="MZD863" s="396"/>
      <c r="MZE863" s="396"/>
      <c r="MZF863" s="396"/>
      <c r="MZG863" s="396"/>
      <c r="MZH863" s="396"/>
      <c r="MZI863" s="396"/>
      <c r="MZJ863" s="396"/>
      <c r="MZK863" s="396"/>
      <c r="MZL863" s="396"/>
      <c r="MZM863" s="396"/>
      <c r="MZN863" s="396"/>
      <c r="MZO863" s="396"/>
      <c r="MZP863" s="396"/>
      <c r="MZQ863" s="396"/>
      <c r="MZR863" s="396"/>
      <c r="MZS863" s="396"/>
      <c r="MZT863" s="396"/>
      <c r="MZU863" s="396"/>
      <c r="MZV863" s="396"/>
      <c r="MZW863" s="396"/>
      <c r="MZX863" s="396"/>
      <c r="MZY863" s="396"/>
      <c r="MZZ863" s="396"/>
      <c r="NAA863" s="396"/>
      <c r="NAB863" s="396"/>
      <c r="NAC863" s="396"/>
      <c r="NAD863" s="396"/>
      <c r="NAE863" s="396"/>
      <c r="NAF863" s="396"/>
      <c r="NAG863" s="396"/>
      <c r="NAH863" s="396"/>
      <c r="NAI863" s="396"/>
      <c r="NAJ863" s="396"/>
      <c r="NAK863" s="396"/>
      <c r="NAL863" s="396"/>
      <c r="NAM863" s="396"/>
      <c r="NAN863" s="396"/>
      <c r="NAO863" s="396"/>
      <c r="NAP863" s="396"/>
      <c r="NAQ863" s="396"/>
      <c r="NAR863" s="396"/>
      <c r="NAS863" s="396"/>
      <c r="NAT863" s="396"/>
      <c r="NAU863" s="396"/>
      <c r="NAV863" s="396"/>
      <c r="NAW863" s="396"/>
      <c r="NAX863" s="396"/>
      <c r="NAY863" s="396"/>
      <c r="NAZ863" s="396"/>
      <c r="NBA863" s="396"/>
      <c r="NBB863" s="396"/>
      <c r="NBC863" s="396"/>
      <c r="NBD863" s="396"/>
      <c r="NBE863" s="396"/>
      <c r="NBF863" s="396"/>
      <c r="NBG863" s="396"/>
      <c r="NBH863" s="396"/>
      <c r="NBI863" s="396"/>
      <c r="NBJ863" s="396"/>
      <c r="NBK863" s="396"/>
      <c r="NBL863" s="396"/>
      <c r="NBM863" s="396"/>
      <c r="NBN863" s="396"/>
      <c r="NBO863" s="396"/>
      <c r="NBP863" s="396"/>
      <c r="NBQ863" s="396"/>
      <c r="NBR863" s="396"/>
      <c r="NBS863" s="396"/>
      <c r="NBT863" s="396"/>
      <c r="NBU863" s="396"/>
      <c r="NBV863" s="396"/>
      <c r="NBW863" s="396"/>
      <c r="NBX863" s="396"/>
      <c r="NBY863" s="396"/>
      <c r="NBZ863" s="396"/>
      <c r="NCA863" s="396"/>
      <c r="NCB863" s="396"/>
      <c r="NCC863" s="396"/>
      <c r="NCD863" s="396"/>
      <c r="NCE863" s="396"/>
      <c r="NCF863" s="396"/>
      <c r="NCG863" s="396"/>
      <c r="NCH863" s="396"/>
      <c r="NCI863" s="396"/>
      <c r="NCJ863" s="396"/>
      <c r="NCK863" s="396"/>
      <c r="NCL863" s="396"/>
      <c r="NCM863" s="396"/>
      <c r="NCN863" s="396"/>
      <c r="NCO863" s="396"/>
      <c r="NCP863" s="396"/>
      <c r="NCQ863" s="396"/>
      <c r="NCR863" s="396"/>
      <c r="NCS863" s="396"/>
      <c r="NCT863" s="396"/>
      <c r="NCU863" s="396"/>
      <c r="NCV863" s="396"/>
      <c r="NCW863" s="396"/>
      <c r="NCX863" s="396"/>
      <c r="NCY863" s="396"/>
      <c r="NCZ863" s="396"/>
      <c r="NDA863" s="396"/>
      <c r="NDB863" s="396"/>
      <c r="NDC863" s="396"/>
      <c r="NDD863" s="396"/>
      <c r="NDE863" s="396"/>
      <c r="NDF863" s="396"/>
      <c r="NDG863" s="396"/>
      <c r="NDH863" s="396"/>
      <c r="NDI863" s="396"/>
      <c r="NDJ863" s="396"/>
      <c r="NDK863" s="396"/>
      <c r="NDL863" s="396"/>
      <c r="NDM863" s="396"/>
      <c r="NDN863" s="396"/>
      <c r="NDO863" s="396"/>
      <c r="NDP863" s="396"/>
      <c r="NDQ863" s="396"/>
      <c r="NDR863" s="396"/>
      <c r="NDS863" s="396"/>
      <c r="NDT863" s="396"/>
      <c r="NDU863" s="396"/>
      <c r="NDV863" s="396"/>
      <c r="NDW863" s="396"/>
      <c r="NDX863" s="396"/>
      <c r="NDY863" s="396"/>
      <c r="NDZ863" s="396"/>
      <c r="NEA863" s="396"/>
      <c r="NEB863" s="396"/>
      <c r="NEC863" s="396"/>
      <c r="NED863" s="396"/>
      <c r="NEE863" s="396"/>
      <c r="NEF863" s="396"/>
      <c r="NEG863" s="396"/>
      <c r="NEH863" s="396"/>
      <c r="NEI863" s="396"/>
      <c r="NEJ863" s="396"/>
      <c r="NEK863" s="396"/>
      <c r="NEL863" s="396"/>
      <c r="NEM863" s="396"/>
      <c r="NEN863" s="396"/>
      <c r="NEO863" s="396"/>
      <c r="NEP863" s="396"/>
      <c r="NEQ863" s="396"/>
      <c r="NER863" s="396"/>
      <c r="NES863" s="396"/>
      <c r="NET863" s="396"/>
      <c r="NEU863" s="396"/>
      <c r="NEV863" s="396"/>
      <c r="NEW863" s="396"/>
      <c r="NEX863" s="396"/>
      <c r="NEY863" s="396"/>
      <c r="NEZ863" s="396"/>
      <c r="NFA863" s="396"/>
      <c r="NFB863" s="396"/>
      <c r="NFC863" s="396"/>
      <c r="NFD863" s="396"/>
      <c r="NFE863" s="396"/>
      <c r="NFF863" s="396"/>
      <c r="NFG863" s="396"/>
      <c r="NFH863" s="396"/>
      <c r="NFI863" s="396"/>
      <c r="NFJ863" s="396"/>
      <c r="NFK863" s="396"/>
      <c r="NFL863" s="396"/>
      <c r="NFM863" s="396"/>
      <c r="NFN863" s="396"/>
      <c r="NFO863" s="396"/>
      <c r="NFP863" s="396"/>
      <c r="NFQ863" s="396"/>
      <c r="NFR863" s="396"/>
      <c r="NFS863" s="396"/>
      <c r="NFT863" s="396"/>
      <c r="NFU863" s="396"/>
      <c r="NFV863" s="396"/>
      <c r="NFW863" s="396"/>
      <c r="NFX863" s="396"/>
      <c r="NFY863" s="396"/>
      <c r="NFZ863" s="396"/>
      <c r="NGA863" s="396"/>
      <c r="NGB863" s="396"/>
      <c r="NGC863" s="396"/>
      <c r="NGD863" s="396"/>
      <c r="NGE863" s="396"/>
      <c r="NGF863" s="396"/>
      <c r="NGG863" s="396"/>
      <c r="NGH863" s="396"/>
      <c r="NGI863" s="396"/>
      <c r="NGJ863" s="396"/>
      <c r="NGK863" s="396"/>
      <c r="NGL863" s="396"/>
      <c r="NGM863" s="396"/>
      <c r="NGN863" s="396"/>
      <c r="NGO863" s="396"/>
      <c r="NGP863" s="396"/>
      <c r="NGQ863" s="396"/>
      <c r="NGR863" s="396"/>
      <c r="NGS863" s="396"/>
      <c r="NGT863" s="396"/>
      <c r="NGU863" s="396"/>
      <c r="NGV863" s="396"/>
      <c r="NGW863" s="396"/>
      <c r="NGX863" s="396"/>
      <c r="NGY863" s="396"/>
      <c r="NGZ863" s="396"/>
      <c r="NHA863" s="396"/>
      <c r="NHB863" s="396"/>
      <c r="NHC863" s="396"/>
      <c r="NHD863" s="396"/>
      <c r="NHE863" s="396"/>
      <c r="NHF863" s="396"/>
      <c r="NHG863" s="396"/>
      <c r="NHH863" s="396"/>
      <c r="NHI863" s="396"/>
      <c r="NHJ863" s="396"/>
      <c r="NHK863" s="396"/>
      <c r="NHL863" s="396"/>
      <c r="NHM863" s="396"/>
      <c r="NHN863" s="396"/>
      <c r="NHO863" s="396"/>
      <c r="NHP863" s="396"/>
      <c r="NHQ863" s="396"/>
      <c r="NHR863" s="396"/>
      <c r="NHS863" s="396"/>
      <c r="NHT863" s="396"/>
      <c r="NHU863" s="396"/>
      <c r="NHV863" s="396"/>
      <c r="NHW863" s="396"/>
      <c r="NHX863" s="396"/>
      <c r="NHY863" s="396"/>
      <c r="NHZ863" s="396"/>
      <c r="NIA863" s="396"/>
      <c r="NIB863" s="396"/>
      <c r="NIC863" s="396"/>
      <c r="NID863" s="396"/>
      <c r="NIE863" s="396"/>
      <c r="NIF863" s="396"/>
      <c r="NIG863" s="396"/>
      <c r="NIH863" s="396"/>
      <c r="NII863" s="396"/>
      <c r="NIJ863" s="396"/>
      <c r="NIK863" s="396"/>
      <c r="NIL863" s="396"/>
      <c r="NIM863" s="396"/>
      <c r="NIN863" s="396"/>
      <c r="NIO863" s="396"/>
      <c r="NIP863" s="396"/>
      <c r="NIQ863" s="396"/>
      <c r="NIR863" s="396"/>
      <c r="NIS863" s="396"/>
      <c r="NIT863" s="396"/>
      <c r="NIU863" s="396"/>
      <c r="NIV863" s="396"/>
      <c r="NIW863" s="396"/>
      <c r="NIX863" s="396"/>
      <c r="NIY863" s="396"/>
      <c r="NIZ863" s="396"/>
      <c r="NJA863" s="396"/>
      <c r="NJB863" s="396"/>
      <c r="NJC863" s="396"/>
      <c r="NJD863" s="396"/>
      <c r="NJE863" s="396"/>
      <c r="NJF863" s="396"/>
      <c r="NJG863" s="396"/>
      <c r="NJH863" s="396"/>
      <c r="NJI863" s="396"/>
      <c r="NJJ863" s="396"/>
      <c r="NJK863" s="396"/>
      <c r="NJL863" s="396"/>
      <c r="NJM863" s="396"/>
      <c r="NJN863" s="396"/>
      <c r="NJO863" s="396"/>
      <c r="NJP863" s="396"/>
      <c r="NJQ863" s="396"/>
      <c r="NJR863" s="396"/>
      <c r="NJS863" s="396"/>
      <c r="NJT863" s="396"/>
      <c r="NJU863" s="396"/>
      <c r="NJV863" s="396"/>
      <c r="NJW863" s="396"/>
      <c r="NJX863" s="396"/>
      <c r="NJY863" s="396"/>
      <c r="NJZ863" s="396"/>
      <c r="NKA863" s="396"/>
      <c r="NKB863" s="396"/>
      <c r="NKC863" s="396"/>
      <c r="NKD863" s="396"/>
      <c r="NKE863" s="396"/>
      <c r="NKF863" s="396"/>
      <c r="NKG863" s="396"/>
      <c r="NKH863" s="396"/>
      <c r="NKI863" s="396"/>
      <c r="NKJ863" s="396"/>
      <c r="NKK863" s="396"/>
      <c r="NKL863" s="396"/>
      <c r="NKM863" s="396"/>
      <c r="NKN863" s="396"/>
      <c r="NKO863" s="396"/>
      <c r="NKP863" s="396"/>
      <c r="NKQ863" s="396"/>
      <c r="NKR863" s="396"/>
      <c r="NKS863" s="396"/>
      <c r="NKT863" s="396"/>
      <c r="NKU863" s="396"/>
      <c r="NKV863" s="396"/>
      <c r="NKW863" s="396"/>
      <c r="NKX863" s="396"/>
      <c r="NKY863" s="396"/>
      <c r="NKZ863" s="396"/>
      <c r="NLA863" s="396"/>
      <c r="NLB863" s="396"/>
      <c r="NLC863" s="396"/>
      <c r="NLD863" s="396"/>
      <c r="NLE863" s="396"/>
      <c r="NLF863" s="396"/>
      <c r="NLG863" s="396"/>
      <c r="NLH863" s="396"/>
      <c r="NLI863" s="396"/>
      <c r="NLJ863" s="396"/>
      <c r="NLK863" s="396"/>
      <c r="NLL863" s="396"/>
      <c r="NLM863" s="396"/>
      <c r="NLN863" s="396"/>
      <c r="NLO863" s="396"/>
      <c r="NLP863" s="396"/>
      <c r="NLQ863" s="396"/>
      <c r="NLR863" s="396"/>
      <c r="NLS863" s="396"/>
      <c r="NLT863" s="396"/>
      <c r="NLU863" s="396"/>
      <c r="NLV863" s="396"/>
      <c r="NLW863" s="396"/>
      <c r="NLX863" s="396"/>
      <c r="NLY863" s="396"/>
      <c r="NLZ863" s="396"/>
      <c r="NMA863" s="396"/>
      <c r="NMB863" s="396"/>
      <c r="NMC863" s="396"/>
      <c r="NMD863" s="396"/>
      <c r="NME863" s="396"/>
      <c r="NMF863" s="396"/>
      <c r="NMG863" s="396"/>
      <c r="NMH863" s="396"/>
      <c r="NMI863" s="396"/>
      <c r="NMJ863" s="396"/>
      <c r="NMK863" s="396"/>
      <c r="NML863" s="396"/>
      <c r="NMM863" s="396"/>
      <c r="NMN863" s="396"/>
      <c r="NMO863" s="396"/>
      <c r="NMP863" s="396"/>
      <c r="NMQ863" s="396"/>
      <c r="NMR863" s="396"/>
      <c r="NMS863" s="396"/>
      <c r="NMT863" s="396"/>
      <c r="NMU863" s="396"/>
      <c r="NMV863" s="396"/>
      <c r="NMW863" s="396"/>
      <c r="NMX863" s="396"/>
      <c r="NMY863" s="396"/>
      <c r="NMZ863" s="396"/>
      <c r="NNA863" s="396"/>
      <c r="NNB863" s="396"/>
      <c r="NNC863" s="396"/>
      <c r="NND863" s="396"/>
      <c r="NNE863" s="396"/>
      <c r="NNF863" s="396"/>
      <c r="NNG863" s="396"/>
      <c r="NNH863" s="396"/>
      <c r="NNI863" s="396"/>
      <c r="NNJ863" s="396"/>
      <c r="NNK863" s="396"/>
      <c r="NNL863" s="396"/>
      <c r="NNM863" s="396"/>
      <c r="NNN863" s="396"/>
      <c r="NNO863" s="396"/>
      <c r="NNP863" s="396"/>
      <c r="NNQ863" s="396"/>
      <c r="NNR863" s="396"/>
      <c r="NNS863" s="396"/>
      <c r="NNT863" s="396"/>
      <c r="NNU863" s="396"/>
      <c r="NNV863" s="396"/>
      <c r="NNW863" s="396"/>
      <c r="NNX863" s="396"/>
      <c r="NNY863" s="396"/>
      <c r="NNZ863" s="396"/>
      <c r="NOA863" s="396"/>
      <c r="NOB863" s="396"/>
      <c r="NOC863" s="396"/>
      <c r="NOD863" s="396"/>
      <c r="NOE863" s="396"/>
      <c r="NOF863" s="396"/>
      <c r="NOG863" s="396"/>
      <c r="NOH863" s="396"/>
      <c r="NOI863" s="396"/>
      <c r="NOJ863" s="396"/>
      <c r="NOK863" s="396"/>
      <c r="NOL863" s="396"/>
      <c r="NOM863" s="396"/>
      <c r="NON863" s="396"/>
      <c r="NOO863" s="396"/>
      <c r="NOP863" s="396"/>
      <c r="NOQ863" s="396"/>
      <c r="NOR863" s="396"/>
      <c r="NOS863" s="396"/>
      <c r="NOT863" s="396"/>
      <c r="NOU863" s="396"/>
      <c r="NOV863" s="396"/>
      <c r="NOW863" s="396"/>
      <c r="NOX863" s="396"/>
      <c r="NOY863" s="396"/>
      <c r="NOZ863" s="396"/>
      <c r="NPA863" s="396"/>
      <c r="NPB863" s="396"/>
      <c r="NPC863" s="396"/>
      <c r="NPD863" s="396"/>
      <c r="NPE863" s="396"/>
      <c r="NPF863" s="396"/>
      <c r="NPG863" s="396"/>
      <c r="NPH863" s="396"/>
      <c r="NPI863" s="396"/>
      <c r="NPJ863" s="396"/>
      <c r="NPK863" s="396"/>
      <c r="NPL863" s="396"/>
      <c r="NPM863" s="396"/>
      <c r="NPN863" s="396"/>
      <c r="NPO863" s="396"/>
      <c r="NPP863" s="396"/>
      <c r="NPQ863" s="396"/>
      <c r="NPR863" s="396"/>
      <c r="NPS863" s="396"/>
      <c r="NPT863" s="396"/>
      <c r="NPU863" s="396"/>
      <c r="NPV863" s="396"/>
      <c r="NPW863" s="396"/>
      <c r="NPX863" s="396"/>
      <c r="NPY863" s="396"/>
      <c r="NPZ863" s="396"/>
      <c r="NQA863" s="396"/>
      <c r="NQB863" s="396"/>
      <c r="NQC863" s="396"/>
      <c r="NQD863" s="396"/>
      <c r="NQE863" s="396"/>
      <c r="NQF863" s="396"/>
      <c r="NQG863" s="396"/>
      <c r="NQH863" s="396"/>
      <c r="NQI863" s="396"/>
      <c r="NQJ863" s="396"/>
      <c r="NQK863" s="396"/>
      <c r="NQL863" s="396"/>
      <c r="NQM863" s="396"/>
      <c r="NQN863" s="396"/>
      <c r="NQO863" s="396"/>
      <c r="NQP863" s="396"/>
      <c r="NQQ863" s="396"/>
      <c r="NQR863" s="396"/>
      <c r="NQS863" s="396"/>
      <c r="NQT863" s="396"/>
      <c r="NQU863" s="396"/>
      <c r="NQV863" s="396"/>
      <c r="NQW863" s="396"/>
      <c r="NQX863" s="396"/>
      <c r="NQY863" s="396"/>
      <c r="NQZ863" s="396"/>
      <c r="NRA863" s="396"/>
      <c r="NRB863" s="396"/>
      <c r="NRC863" s="396"/>
      <c r="NRD863" s="396"/>
      <c r="NRE863" s="396"/>
      <c r="NRF863" s="396"/>
      <c r="NRG863" s="396"/>
      <c r="NRH863" s="396"/>
      <c r="NRI863" s="396"/>
      <c r="NRJ863" s="396"/>
      <c r="NRK863" s="396"/>
      <c r="NRL863" s="396"/>
      <c r="NRM863" s="396"/>
      <c r="NRN863" s="396"/>
      <c r="NRO863" s="396"/>
      <c r="NRP863" s="396"/>
      <c r="NRQ863" s="396"/>
      <c r="NRR863" s="396"/>
      <c r="NRS863" s="396"/>
      <c r="NRT863" s="396"/>
      <c r="NRU863" s="396"/>
      <c r="NRV863" s="396"/>
      <c r="NRW863" s="396"/>
      <c r="NRX863" s="396"/>
      <c r="NRY863" s="396"/>
      <c r="NRZ863" s="396"/>
      <c r="NSA863" s="396"/>
      <c r="NSB863" s="396"/>
      <c r="NSC863" s="396"/>
      <c r="NSD863" s="396"/>
      <c r="NSE863" s="396"/>
      <c r="NSF863" s="396"/>
      <c r="NSG863" s="396"/>
      <c r="NSH863" s="396"/>
      <c r="NSI863" s="396"/>
      <c r="NSJ863" s="396"/>
      <c r="NSK863" s="396"/>
      <c r="NSL863" s="396"/>
      <c r="NSM863" s="396"/>
      <c r="NSN863" s="396"/>
      <c r="NSO863" s="396"/>
      <c r="NSP863" s="396"/>
      <c r="NSQ863" s="396"/>
      <c r="NSR863" s="396"/>
      <c r="NSS863" s="396"/>
      <c r="NST863" s="396"/>
      <c r="NSU863" s="396"/>
      <c r="NSV863" s="396"/>
      <c r="NSW863" s="396"/>
      <c r="NSX863" s="396"/>
      <c r="NSY863" s="396"/>
      <c r="NSZ863" s="396"/>
      <c r="NTA863" s="396"/>
      <c r="NTB863" s="396"/>
      <c r="NTC863" s="396"/>
      <c r="NTD863" s="396"/>
      <c r="NTE863" s="396"/>
      <c r="NTF863" s="396"/>
      <c r="NTG863" s="396"/>
      <c r="NTH863" s="396"/>
      <c r="NTI863" s="396"/>
      <c r="NTJ863" s="396"/>
      <c r="NTK863" s="396"/>
      <c r="NTL863" s="396"/>
      <c r="NTM863" s="396"/>
      <c r="NTN863" s="396"/>
      <c r="NTO863" s="396"/>
      <c r="NTP863" s="396"/>
      <c r="NTQ863" s="396"/>
      <c r="NTR863" s="396"/>
      <c r="NTS863" s="396"/>
      <c r="NTT863" s="396"/>
      <c r="NTU863" s="396"/>
      <c r="NTV863" s="396"/>
      <c r="NTW863" s="396"/>
      <c r="NTX863" s="396"/>
      <c r="NTY863" s="396"/>
      <c r="NTZ863" s="396"/>
      <c r="NUA863" s="396"/>
      <c r="NUB863" s="396"/>
      <c r="NUC863" s="396"/>
      <c r="NUD863" s="396"/>
      <c r="NUE863" s="396"/>
      <c r="NUF863" s="396"/>
      <c r="NUG863" s="396"/>
      <c r="NUH863" s="396"/>
      <c r="NUI863" s="396"/>
      <c r="NUJ863" s="396"/>
      <c r="NUK863" s="396"/>
      <c r="NUL863" s="396"/>
      <c r="NUM863" s="396"/>
      <c r="NUN863" s="396"/>
      <c r="NUO863" s="396"/>
      <c r="NUP863" s="396"/>
      <c r="NUQ863" s="396"/>
      <c r="NUR863" s="396"/>
      <c r="NUS863" s="396"/>
      <c r="NUT863" s="396"/>
      <c r="NUU863" s="396"/>
      <c r="NUV863" s="396"/>
      <c r="NUW863" s="396"/>
      <c r="NUX863" s="396"/>
      <c r="NUY863" s="396"/>
      <c r="NUZ863" s="396"/>
      <c r="NVA863" s="396"/>
      <c r="NVB863" s="396"/>
      <c r="NVC863" s="396"/>
      <c r="NVD863" s="396"/>
      <c r="NVE863" s="396"/>
      <c r="NVF863" s="396"/>
      <c r="NVG863" s="396"/>
      <c r="NVH863" s="396"/>
      <c r="NVI863" s="396"/>
      <c r="NVJ863" s="396"/>
      <c r="NVK863" s="396"/>
      <c r="NVL863" s="396"/>
      <c r="NVM863" s="396"/>
      <c r="NVN863" s="396"/>
      <c r="NVO863" s="396"/>
      <c r="NVP863" s="396"/>
      <c r="NVQ863" s="396"/>
      <c r="NVR863" s="396"/>
      <c r="NVS863" s="396"/>
      <c r="NVT863" s="396"/>
      <c r="NVU863" s="396"/>
      <c r="NVV863" s="396"/>
      <c r="NVW863" s="396"/>
      <c r="NVX863" s="396"/>
      <c r="NVY863" s="396"/>
      <c r="NVZ863" s="396"/>
      <c r="NWA863" s="396"/>
      <c r="NWB863" s="396"/>
      <c r="NWC863" s="396"/>
      <c r="NWD863" s="396"/>
      <c r="NWE863" s="396"/>
      <c r="NWF863" s="396"/>
      <c r="NWG863" s="396"/>
      <c r="NWH863" s="396"/>
      <c r="NWI863" s="396"/>
      <c r="NWJ863" s="396"/>
      <c r="NWK863" s="396"/>
      <c r="NWL863" s="396"/>
      <c r="NWM863" s="396"/>
      <c r="NWN863" s="396"/>
      <c r="NWO863" s="396"/>
      <c r="NWP863" s="396"/>
      <c r="NWQ863" s="396"/>
      <c r="NWR863" s="396"/>
      <c r="NWS863" s="396"/>
      <c r="NWT863" s="396"/>
      <c r="NWU863" s="396"/>
      <c r="NWV863" s="396"/>
      <c r="NWW863" s="396"/>
      <c r="NWX863" s="396"/>
      <c r="NWY863" s="396"/>
      <c r="NWZ863" s="396"/>
      <c r="NXA863" s="396"/>
      <c r="NXB863" s="396"/>
      <c r="NXC863" s="396"/>
      <c r="NXD863" s="396"/>
      <c r="NXE863" s="396"/>
      <c r="NXF863" s="396"/>
      <c r="NXG863" s="396"/>
      <c r="NXH863" s="396"/>
      <c r="NXI863" s="396"/>
      <c r="NXJ863" s="396"/>
      <c r="NXK863" s="396"/>
      <c r="NXL863" s="396"/>
      <c r="NXM863" s="396"/>
      <c r="NXN863" s="396"/>
      <c r="NXO863" s="396"/>
      <c r="NXP863" s="396"/>
      <c r="NXQ863" s="396"/>
      <c r="NXR863" s="396"/>
      <c r="NXS863" s="396"/>
      <c r="NXT863" s="396"/>
      <c r="NXU863" s="396"/>
      <c r="NXV863" s="396"/>
      <c r="NXW863" s="396"/>
      <c r="NXX863" s="396"/>
      <c r="NXY863" s="396"/>
      <c r="NXZ863" s="396"/>
      <c r="NYA863" s="396"/>
      <c r="NYB863" s="396"/>
      <c r="NYC863" s="396"/>
      <c r="NYD863" s="396"/>
      <c r="NYE863" s="396"/>
      <c r="NYF863" s="396"/>
      <c r="NYG863" s="396"/>
      <c r="NYH863" s="396"/>
      <c r="NYI863" s="396"/>
      <c r="NYJ863" s="396"/>
      <c r="NYK863" s="396"/>
      <c r="NYL863" s="396"/>
      <c r="NYM863" s="396"/>
      <c r="NYN863" s="396"/>
      <c r="NYO863" s="396"/>
      <c r="NYP863" s="396"/>
      <c r="NYQ863" s="396"/>
      <c r="NYR863" s="396"/>
      <c r="NYS863" s="396"/>
      <c r="NYT863" s="396"/>
      <c r="NYU863" s="396"/>
      <c r="NYV863" s="396"/>
      <c r="NYW863" s="396"/>
      <c r="NYX863" s="396"/>
      <c r="NYY863" s="396"/>
      <c r="NYZ863" s="396"/>
      <c r="NZA863" s="396"/>
      <c r="NZB863" s="396"/>
      <c r="NZC863" s="396"/>
      <c r="NZD863" s="396"/>
      <c r="NZE863" s="396"/>
      <c r="NZF863" s="396"/>
      <c r="NZG863" s="396"/>
      <c r="NZH863" s="396"/>
      <c r="NZI863" s="396"/>
      <c r="NZJ863" s="396"/>
      <c r="NZK863" s="396"/>
      <c r="NZL863" s="396"/>
      <c r="NZM863" s="396"/>
      <c r="NZN863" s="396"/>
      <c r="NZO863" s="396"/>
      <c r="NZP863" s="396"/>
      <c r="NZQ863" s="396"/>
      <c r="NZR863" s="396"/>
      <c r="NZS863" s="396"/>
      <c r="NZT863" s="396"/>
      <c r="NZU863" s="396"/>
      <c r="NZV863" s="396"/>
      <c r="NZW863" s="396"/>
      <c r="NZX863" s="396"/>
      <c r="NZY863" s="396"/>
      <c r="NZZ863" s="396"/>
      <c r="OAA863" s="396"/>
      <c r="OAB863" s="396"/>
      <c r="OAC863" s="396"/>
      <c r="OAD863" s="396"/>
      <c r="OAE863" s="396"/>
      <c r="OAF863" s="396"/>
      <c r="OAG863" s="396"/>
      <c r="OAH863" s="396"/>
      <c r="OAI863" s="396"/>
      <c r="OAJ863" s="396"/>
      <c r="OAK863" s="396"/>
      <c r="OAL863" s="396"/>
      <c r="OAM863" s="396"/>
      <c r="OAN863" s="396"/>
      <c r="OAO863" s="396"/>
      <c r="OAP863" s="396"/>
      <c r="OAQ863" s="396"/>
      <c r="OAR863" s="396"/>
      <c r="OAS863" s="396"/>
      <c r="OAT863" s="396"/>
      <c r="OAU863" s="396"/>
      <c r="OAV863" s="396"/>
      <c r="OAW863" s="396"/>
      <c r="OAX863" s="396"/>
      <c r="OAY863" s="396"/>
      <c r="OAZ863" s="396"/>
      <c r="OBA863" s="396"/>
      <c r="OBB863" s="396"/>
      <c r="OBC863" s="396"/>
      <c r="OBD863" s="396"/>
      <c r="OBE863" s="396"/>
      <c r="OBF863" s="396"/>
      <c r="OBG863" s="396"/>
      <c r="OBH863" s="396"/>
      <c r="OBI863" s="396"/>
      <c r="OBJ863" s="396"/>
      <c r="OBK863" s="396"/>
      <c r="OBL863" s="396"/>
      <c r="OBM863" s="396"/>
      <c r="OBN863" s="396"/>
      <c r="OBO863" s="396"/>
      <c r="OBP863" s="396"/>
      <c r="OBQ863" s="396"/>
      <c r="OBR863" s="396"/>
      <c r="OBS863" s="396"/>
      <c r="OBT863" s="396"/>
      <c r="OBU863" s="396"/>
      <c r="OBV863" s="396"/>
      <c r="OBW863" s="396"/>
      <c r="OBX863" s="396"/>
      <c r="OBY863" s="396"/>
      <c r="OBZ863" s="396"/>
      <c r="OCA863" s="396"/>
      <c r="OCB863" s="396"/>
      <c r="OCC863" s="396"/>
      <c r="OCD863" s="396"/>
      <c r="OCE863" s="396"/>
      <c r="OCF863" s="396"/>
      <c r="OCG863" s="396"/>
      <c r="OCH863" s="396"/>
      <c r="OCI863" s="396"/>
      <c r="OCJ863" s="396"/>
      <c r="OCK863" s="396"/>
      <c r="OCL863" s="396"/>
      <c r="OCM863" s="396"/>
      <c r="OCN863" s="396"/>
      <c r="OCO863" s="396"/>
      <c r="OCP863" s="396"/>
      <c r="OCQ863" s="396"/>
      <c r="OCR863" s="396"/>
      <c r="OCS863" s="396"/>
      <c r="OCT863" s="396"/>
      <c r="OCU863" s="396"/>
      <c r="OCV863" s="396"/>
      <c r="OCW863" s="396"/>
      <c r="OCX863" s="396"/>
      <c r="OCY863" s="396"/>
      <c r="OCZ863" s="396"/>
      <c r="ODA863" s="396"/>
      <c r="ODB863" s="396"/>
      <c r="ODC863" s="396"/>
      <c r="ODD863" s="396"/>
      <c r="ODE863" s="396"/>
      <c r="ODF863" s="396"/>
      <c r="ODG863" s="396"/>
      <c r="ODH863" s="396"/>
      <c r="ODI863" s="396"/>
      <c r="ODJ863" s="396"/>
      <c r="ODK863" s="396"/>
      <c r="ODL863" s="396"/>
      <c r="ODM863" s="396"/>
      <c r="ODN863" s="396"/>
      <c r="ODO863" s="396"/>
      <c r="ODP863" s="396"/>
      <c r="ODQ863" s="396"/>
      <c r="ODR863" s="396"/>
      <c r="ODS863" s="396"/>
      <c r="ODT863" s="396"/>
      <c r="ODU863" s="396"/>
      <c r="ODV863" s="396"/>
      <c r="ODW863" s="396"/>
      <c r="ODX863" s="396"/>
      <c r="ODY863" s="396"/>
      <c r="ODZ863" s="396"/>
      <c r="OEA863" s="396"/>
      <c r="OEB863" s="396"/>
      <c r="OEC863" s="396"/>
      <c r="OED863" s="396"/>
      <c r="OEE863" s="396"/>
      <c r="OEF863" s="396"/>
      <c r="OEG863" s="396"/>
      <c r="OEH863" s="396"/>
      <c r="OEI863" s="396"/>
      <c r="OEJ863" s="396"/>
      <c r="OEK863" s="396"/>
      <c r="OEL863" s="396"/>
      <c r="OEM863" s="396"/>
      <c r="OEN863" s="396"/>
      <c r="OEO863" s="396"/>
      <c r="OEP863" s="396"/>
      <c r="OEQ863" s="396"/>
      <c r="OER863" s="396"/>
      <c r="OES863" s="396"/>
      <c r="OET863" s="396"/>
      <c r="OEU863" s="396"/>
      <c r="OEV863" s="396"/>
      <c r="OEW863" s="396"/>
      <c r="OEX863" s="396"/>
      <c r="OEY863" s="396"/>
      <c r="OEZ863" s="396"/>
      <c r="OFA863" s="396"/>
      <c r="OFB863" s="396"/>
      <c r="OFC863" s="396"/>
      <c r="OFD863" s="396"/>
      <c r="OFE863" s="396"/>
      <c r="OFF863" s="396"/>
      <c r="OFG863" s="396"/>
      <c r="OFH863" s="396"/>
      <c r="OFI863" s="396"/>
      <c r="OFJ863" s="396"/>
      <c r="OFK863" s="396"/>
      <c r="OFL863" s="396"/>
      <c r="OFM863" s="396"/>
      <c r="OFN863" s="396"/>
      <c r="OFO863" s="396"/>
      <c r="OFP863" s="396"/>
      <c r="OFQ863" s="396"/>
      <c r="OFR863" s="396"/>
      <c r="OFS863" s="396"/>
      <c r="OFT863" s="396"/>
      <c r="OFU863" s="396"/>
      <c r="OFV863" s="396"/>
      <c r="OFW863" s="396"/>
      <c r="OFX863" s="396"/>
      <c r="OFY863" s="396"/>
      <c r="OFZ863" s="396"/>
      <c r="OGA863" s="396"/>
      <c r="OGB863" s="396"/>
      <c r="OGC863" s="396"/>
      <c r="OGD863" s="396"/>
      <c r="OGE863" s="396"/>
      <c r="OGF863" s="396"/>
      <c r="OGG863" s="396"/>
      <c r="OGH863" s="396"/>
      <c r="OGI863" s="396"/>
      <c r="OGJ863" s="396"/>
      <c r="OGK863" s="396"/>
      <c r="OGL863" s="396"/>
      <c r="OGM863" s="396"/>
      <c r="OGN863" s="396"/>
      <c r="OGO863" s="396"/>
      <c r="OGP863" s="396"/>
      <c r="OGQ863" s="396"/>
      <c r="OGR863" s="396"/>
      <c r="OGS863" s="396"/>
      <c r="OGT863" s="396"/>
      <c r="OGU863" s="396"/>
      <c r="OGV863" s="396"/>
      <c r="OGW863" s="396"/>
      <c r="OGX863" s="396"/>
      <c r="OGY863" s="396"/>
      <c r="OGZ863" s="396"/>
      <c r="OHA863" s="396"/>
      <c r="OHB863" s="396"/>
      <c r="OHC863" s="396"/>
      <c r="OHD863" s="396"/>
      <c r="OHE863" s="396"/>
      <c r="OHF863" s="396"/>
      <c r="OHG863" s="396"/>
      <c r="OHH863" s="396"/>
      <c r="OHI863" s="396"/>
      <c r="OHJ863" s="396"/>
      <c r="OHK863" s="396"/>
      <c r="OHL863" s="396"/>
      <c r="OHM863" s="396"/>
      <c r="OHN863" s="396"/>
      <c r="OHO863" s="396"/>
      <c r="OHP863" s="396"/>
      <c r="OHQ863" s="396"/>
      <c r="OHR863" s="396"/>
      <c r="OHS863" s="396"/>
      <c r="OHT863" s="396"/>
      <c r="OHU863" s="396"/>
      <c r="OHV863" s="396"/>
      <c r="OHW863" s="396"/>
      <c r="OHX863" s="396"/>
      <c r="OHY863" s="396"/>
      <c r="OHZ863" s="396"/>
      <c r="OIA863" s="396"/>
      <c r="OIB863" s="396"/>
      <c r="OIC863" s="396"/>
      <c r="OID863" s="396"/>
      <c r="OIE863" s="396"/>
      <c r="OIF863" s="396"/>
      <c r="OIG863" s="396"/>
      <c r="OIH863" s="396"/>
      <c r="OII863" s="396"/>
      <c r="OIJ863" s="396"/>
      <c r="OIK863" s="396"/>
      <c r="OIL863" s="396"/>
      <c r="OIM863" s="396"/>
      <c r="OIN863" s="396"/>
      <c r="OIO863" s="396"/>
      <c r="OIP863" s="396"/>
      <c r="OIQ863" s="396"/>
      <c r="OIR863" s="396"/>
      <c r="OIS863" s="396"/>
      <c r="OIT863" s="396"/>
      <c r="OIU863" s="396"/>
      <c r="OIV863" s="396"/>
      <c r="OIW863" s="396"/>
      <c r="OIX863" s="396"/>
      <c r="OIY863" s="396"/>
      <c r="OIZ863" s="396"/>
      <c r="OJA863" s="396"/>
      <c r="OJB863" s="396"/>
      <c r="OJC863" s="396"/>
      <c r="OJD863" s="396"/>
      <c r="OJE863" s="396"/>
      <c r="OJF863" s="396"/>
      <c r="OJG863" s="396"/>
      <c r="OJH863" s="396"/>
      <c r="OJI863" s="396"/>
      <c r="OJJ863" s="396"/>
      <c r="OJK863" s="396"/>
      <c r="OJL863" s="396"/>
      <c r="OJM863" s="396"/>
      <c r="OJN863" s="396"/>
      <c r="OJO863" s="396"/>
      <c r="OJP863" s="396"/>
      <c r="OJQ863" s="396"/>
      <c r="OJR863" s="396"/>
      <c r="OJS863" s="396"/>
      <c r="OJT863" s="396"/>
      <c r="OJU863" s="396"/>
      <c r="OJV863" s="396"/>
      <c r="OJW863" s="396"/>
      <c r="OJX863" s="396"/>
      <c r="OJY863" s="396"/>
      <c r="OJZ863" s="396"/>
      <c r="OKA863" s="396"/>
      <c r="OKB863" s="396"/>
      <c r="OKC863" s="396"/>
      <c r="OKD863" s="396"/>
      <c r="OKE863" s="396"/>
      <c r="OKF863" s="396"/>
      <c r="OKG863" s="396"/>
      <c r="OKH863" s="396"/>
      <c r="OKI863" s="396"/>
      <c r="OKJ863" s="396"/>
      <c r="OKK863" s="396"/>
      <c r="OKL863" s="396"/>
      <c r="OKM863" s="396"/>
      <c r="OKN863" s="396"/>
      <c r="OKO863" s="396"/>
      <c r="OKP863" s="396"/>
      <c r="OKQ863" s="396"/>
      <c r="OKR863" s="396"/>
      <c r="OKS863" s="396"/>
      <c r="OKT863" s="396"/>
      <c r="OKU863" s="396"/>
      <c r="OKV863" s="396"/>
      <c r="OKW863" s="396"/>
      <c r="OKX863" s="396"/>
      <c r="OKY863" s="396"/>
      <c r="OKZ863" s="396"/>
      <c r="OLA863" s="396"/>
      <c r="OLB863" s="396"/>
      <c r="OLC863" s="396"/>
      <c r="OLD863" s="396"/>
      <c r="OLE863" s="396"/>
      <c r="OLF863" s="396"/>
      <c r="OLG863" s="396"/>
      <c r="OLH863" s="396"/>
      <c r="OLI863" s="396"/>
      <c r="OLJ863" s="396"/>
      <c r="OLK863" s="396"/>
      <c r="OLL863" s="396"/>
      <c r="OLM863" s="396"/>
      <c r="OLN863" s="396"/>
      <c r="OLO863" s="396"/>
      <c r="OLP863" s="396"/>
      <c r="OLQ863" s="396"/>
      <c r="OLR863" s="396"/>
      <c r="OLS863" s="396"/>
      <c r="OLT863" s="396"/>
      <c r="OLU863" s="396"/>
      <c r="OLV863" s="396"/>
      <c r="OLW863" s="396"/>
      <c r="OLX863" s="396"/>
      <c r="OLY863" s="396"/>
      <c r="OLZ863" s="396"/>
      <c r="OMA863" s="396"/>
      <c r="OMB863" s="396"/>
      <c r="OMC863" s="396"/>
      <c r="OMD863" s="396"/>
      <c r="OME863" s="396"/>
      <c r="OMF863" s="396"/>
      <c r="OMG863" s="396"/>
      <c r="OMH863" s="396"/>
      <c r="OMI863" s="396"/>
      <c r="OMJ863" s="396"/>
      <c r="OMK863" s="396"/>
      <c r="OML863" s="396"/>
      <c r="OMM863" s="396"/>
      <c r="OMN863" s="396"/>
      <c r="OMO863" s="396"/>
      <c r="OMP863" s="396"/>
      <c r="OMQ863" s="396"/>
      <c r="OMR863" s="396"/>
      <c r="OMS863" s="396"/>
      <c r="OMT863" s="396"/>
      <c r="OMU863" s="396"/>
      <c r="OMV863" s="396"/>
      <c r="OMW863" s="396"/>
      <c r="OMX863" s="396"/>
      <c r="OMY863" s="396"/>
      <c r="OMZ863" s="396"/>
      <c r="ONA863" s="396"/>
      <c r="ONB863" s="396"/>
      <c r="ONC863" s="396"/>
      <c r="OND863" s="396"/>
      <c r="ONE863" s="396"/>
      <c r="ONF863" s="396"/>
      <c r="ONG863" s="396"/>
      <c r="ONH863" s="396"/>
      <c r="ONI863" s="396"/>
      <c r="ONJ863" s="396"/>
      <c r="ONK863" s="396"/>
      <c r="ONL863" s="396"/>
      <c r="ONM863" s="396"/>
      <c r="ONN863" s="396"/>
      <c r="ONO863" s="396"/>
      <c r="ONP863" s="396"/>
      <c r="ONQ863" s="396"/>
      <c r="ONR863" s="396"/>
      <c r="ONS863" s="396"/>
      <c r="ONT863" s="396"/>
      <c r="ONU863" s="396"/>
      <c r="ONV863" s="396"/>
      <c r="ONW863" s="396"/>
      <c r="ONX863" s="396"/>
      <c r="ONY863" s="396"/>
      <c r="ONZ863" s="396"/>
      <c r="OOA863" s="396"/>
      <c r="OOB863" s="396"/>
      <c r="OOC863" s="396"/>
      <c r="OOD863" s="396"/>
      <c r="OOE863" s="396"/>
      <c r="OOF863" s="396"/>
      <c r="OOG863" s="396"/>
      <c r="OOH863" s="396"/>
      <c r="OOI863" s="396"/>
      <c r="OOJ863" s="396"/>
      <c r="OOK863" s="396"/>
      <c r="OOL863" s="396"/>
      <c r="OOM863" s="396"/>
      <c r="OON863" s="396"/>
      <c r="OOO863" s="396"/>
      <c r="OOP863" s="396"/>
      <c r="OOQ863" s="396"/>
      <c r="OOR863" s="396"/>
      <c r="OOS863" s="396"/>
      <c r="OOT863" s="396"/>
      <c r="OOU863" s="396"/>
      <c r="OOV863" s="396"/>
      <c r="OOW863" s="396"/>
      <c r="OOX863" s="396"/>
      <c r="OOY863" s="396"/>
      <c r="OOZ863" s="396"/>
      <c r="OPA863" s="396"/>
      <c r="OPB863" s="396"/>
      <c r="OPC863" s="396"/>
      <c r="OPD863" s="396"/>
      <c r="OPE863" s="396"/>
      <c r="OPF863" s="396"/>
      <c r="OPG863" s="396"/>
      <c r="OPH863" s="396"/>
      <c r="OPI863" s="396"/>
      <c r="OPJ863" s="396"/>
      <c r="OPK863" s="396"/>
      <c r="OPL863" s="396"/>
      <c r="OPM863" s="396"/>
      <c r="OPN863" s="396"/>
      <c r="OPO863" s="396"/>
      <c r="OPP863" s="396"/>
      <c r="OPQ863" s="396"/>
      <c r="OPR863" s="396"/>
      <c r="OPS863" s="396"/>
      <c r="OPT863" s="396"/>
      <c r="OPU863" s="396"/>
      <c r="OPV863" s="396"/>
      <c r="OPW863" s="396"/>
      <c r="OPX863" s="396"/>
      <c r="OPY863" s="396"/>
      <c r="OPZ863" s="396"/>
      <c r="OQA863" s="396"/>
      <c r="OQB863" s="396"/>
      <c r="OQC863" s="396"/>
      <c r="OQD863" s="396"/>
      <c r="OQE863" s="396"/>
      <c r="OQF863" s="396"/>
      <c r="OQG863" s="396"/>
      <c r="OQH863" s="396"/>
      <c r="OQI863" s="396"/>
      <c r="OQJ863" s="396"/>
      <c r="OQK863" s="396"/>
      <c r="OQL863" s="396"/>
      <c r="OQM863" s="396"/>
      <c r="OQN863" s="396"/>
      <c r="OQO863" s="396"/>
      <c r="OQP863" s="396"/>
      <c r="OQQ863" s="396"/>
      <c r="OQR863" s="396"/>
      <c r="OQS863" s="396"/>
      <c r="OQT863" s="396"/>
      <c r="OQU863" s="396"/>
      <c r="OQV863" s="396"/>
      <c r="OQW863" s="396"/>
      <c r="OQX863" s="396"/>
      <c r="OQY863" s="396"/>
      <c r="OQZ863" s="396"/>
      <c r="ORA863" s="396"/>
      <c r="ORB863" s="396"/>
      <c r="ORC863" s="396"/>
      <c r="ORD863" s="396"/>
      <c r="ORE863" s="396"/>
      <c r="ORF863" s="396"/>
      <c r="ORG863" s="396"/>
      <c r="ORH863" s="396"/>
      <c r="ORI863" s="396"/>
      <c r="ORJ863" s="396"/>
      <c r="ORK863" s="396"/>
      <c r="ORL863" s="396"/>
      <c r="ORM863" s="396"/>
      <c r="ORN863" s="396"/>
      <c r="ORO863" s="396"/>
      <c r="ORP863" s="396"/>
      <c r="ORQ863" s="396"/>
      <c r="ORR863" s="396"/>
      <c r="ORS863" s="396"/>
      <c r="ORT863" s="396"/>
      <c r="ORU863" s="396"/>
      <c r="ORV863" s="396"/>
      <c r="ORW863" s="396"/>
      <c r="ORX863" s="396"/>
      <c r="ORY863" s="396"/>
      <c r="ORZ863" s="396"/>
      <c r="OSA863" s="396"/>
      <c r="OSB863" s="396"/>
      <c r="OSC863" s="396"/>
      <c r="OSD863" s="396"/>
      <c r="OSE863" s="396"/>
      <c r="OSF863" s="396"/>
      <c r="OSG863" s="396"/>
      <c r="OSH863" s="396"/>
      <c r="OSI863" s="396"/>
      <c r="OSJ863" s="396"/>
      <c r="OSK863" s="396"/>
      <c r="OSL863" s="396"/>
      <c r="OSM863" s="396"/>
      <c r="OSN863" s="396"/>
      <c r="OSO863" s="396"/>
      <c r="OSP863" s="396"/>
      <c r="OSQ863" s="396"/>
      <c r="OSR863" s="396"/>
      <c r="OSS863" s="396"/>
      <c r="OST863" s="396"/>
      <c r="OSU863" s="396"/>
      <c r="OSV863" s="396"/>
      <c r="OSW863" s="396"/>
      <c r="OSX863" s="396"/>
      <c r="OSY863" s="396"/>
      <c r="OSZ863" s="396"/>
      <c r="OTA863" s="396"/>
      <c r="OTB863" s="396"/>
      <c r="OTC863" s="396"/>
      <c r="OTD863" s="396"/>
      <c r="OTE863" s="396"/>
      <c r="OTF863" s="396"/>
      <c r="OTG863" s="396"/>
      <c r="OTH863" s="396"/>
      <c r="OTI863" s="396"/>
      <c r="OTJ863" s="396"/>
      <c r="OTK863" s="396"/>
      <c r="OTL863" s="396"/>
      <c r="OTM863" s="396"/>
      <c r="OTN863" s="396"/>
      <c r="OTO863" s="396"/>
      <c r="OTP863" s="396"/>
      <c r="OTQ863" s="396"/>
      <c r="OTR863" s="396"/>
      <c r="OTS863" s="396"/>
      <c r="OTT863" s="396"/>
      <c r="OTU863" s="396"/>
      <c r="OTV863" s="396"/>
      <c r="OTW863" s="396"/>
      <c r="OTX863" s="396"/>
      <c r="OTY863" s="396"/>
      <c r="OTZ863" s="396"/>
      <c r="OUA863" s="396"/>
      <c r="OUB863" s="396"/>
      <c r="OUC863" s="396"/>
      <c r="OUD863" s="396"/>
      <c r="OUE863" s="396"/>
      <c r="OUF863" s="396"/>
      <c r="OUG863" s="396"/>
      <c r="OUH863" s="396"/>
      <c r="OUI863" s="396"/>
      <c r="OUJ863" s="396"/>
      <c r="OUK863" s="396"/>
      <c r="OUL863" s="396"/>
      <c r="OUM863" s="396"/>
      <c r="OUN863" s="396"/>
      <c r="OUO863" s="396"/>
      <c r="OUP863" s="396"/>
      <c r="OUQ863" s="396"/>
      <c r="OUR863" s="396"/>
      <c r="OUS863" s="396"/>
      <c r="OUT863" s="396"/>
      <c r="OUU863" s="396"/>
      <c r="OUV863" s="396"/>
      <c r="OUW863" s="396"/>
      <c r="OUX863" s="396"/>
      <c r="OUY863" s="396"/>
      <c r="OUZ863" s="396"/>
      <c r="OVA863" s="396"/>
      <c r="OVB863" s="396"/>
      <c r="OVC863" s="396"/>
      <c r="OVD863" s="396"/>
      <c r="OVE863" s="396"/>
      <c r="OVF863" s="396"/>
      <c r="OVG863" s="396"/>
      <c r="OVH863" s="396"/>
      <c r="OVI863" s="396"/>
      <c r="OVJ863" s="396"/>
      <c r="OVK863" s="396"/>
      <c r="OVL863" s="396"/>
      <c r="OVM863" s="396"/>
      <c r="OVN863" s="396"/>
      <c r="OVO863" s="396"/>
      <c r="OVP863" s="396"/>
      <c r="OVQ863" s="396"/>
      <c r="OVR863" s="396"/>
      <c r="OVS863" s="396"/>
      <c r="OVT863" s="396"/>
      <c r="OVU863" s="396"/>
      <c r="OVV863" s="396"/>
      <c r="OVW863" s="396"/>
      <c r="OVX863" s="396"/>
      <c r="OVY863" s="396"/>
      <c r="OVZ863" s="396"/>
      <c r="OWA863" s="396"/>
      <c r="OWB863" s="396"/>
      <c r="OWC863" s="396"/>
      <c r="OWD863" s="396"/>
      <c r="OWE863" s="396"/>
      <c r="OWF863" s="396"/>
      <c r="OWG863" s="396"/>
      <c r="OWH863" s="396"/>
      <c r="OWI863" s="396"/>
      <c r="OWJ863" s="396"/>
      <c r="OWK863" s="396"/>
      <c r="OWL863" s="396"/>
      <c r="OWM863" s="396"/>
      <c r="OWN863" s="396"/>
      <c r="OWO863" s="396"/>
      <c r="OWP863" s="396"/>
      <c r="OWQ863" s="396"/>
      <c r="OWR863" s="396"/>
      <c r="OWS863" s="396"/>
      <c r="OWT863" s="396"/>
      <c r="OWU863" s="396"/>
      <c r="OWV863" s="396"/>
      <c r="OWW863" s="396"/>
      <c r="OWX863" s="396"/>
      <c r="OWY863" s="396"/>
      <c r="OWZ863" s="396"/>
      <c r="OXA863" s="396"/>
      <c r="OXB863" s="396"/>
      <c r="OXC863" s="396"/>
      <c r="OXD863" s="396"/>
      <c r="OXE863" s="396"/>
      <c r="OXF863" s="396"/>
      <c r="OXG863" s="396"/>
      <c r="OXH863" s="396"/>
      <c r="OXI863" s="396"/>
      <c r="OXJ863" s="396"/>
      <c r="OXK863" s="396"/>
      <c r="OXL863" s="396"/>
      <c r="OXM863" s="396"/>
      <c r="OXN863" s="396"/>
      <c r="OXO863" s="396"/>
      <c r="OXP863" s="396"/>
      <c r="OXQ863" s="396"/>
      <c r="OXR863" s="396"/>
      <c r="OXS863" s="396"/>
      <c r="OXT863" s="396"/>
      <c r="OXU863" s="396"/>
      <c r="OXV863" s="396"/>
      <c r="OXW863" s="396"/>
      <c r="OXX863" s="396"/>
      <c r="OXY863" s="396"/>
      <c r="OXZ863" s="396"/>
      <c r="OYA863" s="396"/>
      <c r="OYB863" s="396"/>
      <c r="OYC863" s="396"/>
      <c r="OYD863" s="396"/>
      <c r="OYE863" s="396"/>
      <c r="OYF863" s="396"/>
      <c r="OYG863" s="396"/>
      <c r="OYH863" s="396"/>
      <c r="OYI863" s="396"/>
      <c r="OYJ863" s="396"/>
      <c r="OYK863" s="396"/>
      <c r="OYL863" s="396"/>
      <c r="OYM863" s="396"/>
      <c r="OYN863" s="396"/>
      <c r="OYO863" s="396"/>
      <c r="OYP863" s="396"/>
      <c r="OYQ863" s="396"/>
      <c r="OYR863" s="396"/>
      <c r="OYS863" s="396"/>
      <c r="OYT863" s="396"/>
      <c r="OYU863" s="396"/>
      <c r="OYV863" s="396"/>
      <c r="OYW863" s="396"/>
      <c r="OYX863" s="396"/>
      <c r="OYY863" s="396"/>
      <c r="OYZ863" s="396"/>
      <c r="OZA863" s="396"/>
      <c r="OZB863" s="396"/>
      <c r="OZC863" s="396"/>
      <c r="OZD863" s="396"/>
      <c r="OZE863" s="396"/>
      <c r="OZF863" s="396"/>
      <c r="OZG863" s="396"/>
      <c r="OZH863" s="396"/>
      <c r="OZI863" s="396"/>
      <c r="OZJ863" s="396"/>
      <c r="OZK863" s="396"/>
      <c r="OZL863" s="396"/>
      <c r="OZM863" s="396"/>
      <c r="OZN863" s="396"/>
      <c r="OZO863" s="396"/>
      <c r="OZP863" s="396"/>
      <c r="OZQ863" s="396"/>
      <c r="OZR863" s="396"/>
      <c r="OZS863" s="396"/>
      <c r="OZT863" s="396"/>
      <c r="OZU863" s="396"/>
      <c r="OZV863" s="396"/>
      <c r="OZW863" s="396"/>
      <c r="OZX863" s="396"/>
      <c r="OZY863" s="396"/>
      <c r="OZZ863" s="396"/>
      <c r="PAA863" s="396"/>
      <c r="PAB863" s="396"/>
      <c r="PAC863" s="396"/>
      <c r="PAD863" s="396"/>
      <c r="PAE863" s="396"/>
      <c r="PAF863" s="396"/>
      <c r="PAG863" s="396"/>
      <c r="PAH863" s="396"/>
      <c r="PAI863" s="396"/>
      <c r="PAJ863" s="396"/>
      <c r="PAK863" s="396"/>
      <c r="PAL863" s="396"/>
      <c r="PAM863" s="396"/>
      <c r="PAN863" s="396"/>
      <c r="PAO863" s="396"/>
      <c r="PAP863" s="396"/>
      <c r="PAQ863" s="396"/>
      <c r="PAR863" s="396"/>
      <c r="PAS863" s="396"/>
      <c r="PAT863" s="396"/>
      <c r="PAU863" s="396"/>
      <c r="PAV863" s="396"/>
      <c r="PAW863" s="396"/>
      <c r="PAX863" s="396"/>
      <c r="PAY863" s="396"/>
      <c r="PAZ863" s="396"/>
      <c r="PBA863" s="396"/>
      <c r="PBB863" s="396"/>
      <c r="PBC863" s="396"/>
      <c r="PBD863" s="396"/>
      <c r="PBE863" s="396"/>
      <c r="PBF863" s="396"/>
      <c r="PBG863" s="396"/>
      <c r="PBH863" s="396"/>
      <c r="PBI863" s="396"/>
      <c r="PBJ863" s="396"/>
      <c r="PBK863" s="396"/>
      <c r="PBL863" s="396"/>
      <c r="PBM863" s="396"/>
      <c r="PBN863" s="396"/>
      <c r="PBO863" s="396"/>
      <c r="PBP863" s="396"/>
      <c r="PBQ863" s="396"/>
      <c r="PBR863" s="396"/>
      <c r="PBS863" s="396"/>
      <c r="PBT863" s="396"/>
      <c r="PBU863" s="396"/>
      <c r="PBV863" s="396"/>
      <c r="PBW863" s="396"/>
      <c r="PBX863" s="396"/>
      <c r="PBY863" s="396"/>
      <c r="PBZ863" s="396"/>
      <c r="PCA863" s="396"/>
      <c r="PCB863" s="396"/>
      <c r="PCC863" s="396"/>
      <c r="PCD863" s="396"/>
      <c r="PCE863" s="396"/>
      <c r="PCF863" s="396"/>
      <c r="PCG863" s="396"/>
      <c r="PCH863" s="396"/>
      <c r="PCI863" s="396"/>
      <c r="PCJ863" s="396"/>
      <c r="PCK863" s="396"/>
      <c r="PCL863" s="396"/>
      <c r="PCM863" s="396"/>
      <c r="PCN863" s="396"/>
      <c r="PCO863" s="396"/>
      <c r="PCP863" s="396"/>
      <c r="PCQ863" s="396"/>
      <c r="PCR863" s="396"/>
      <c r="PCS863" s="396"/>
      <c r="PCT863" s="396"/>
      <c r="PCU863" s="396"/>
      <c r="PCV863" s="396"/>
      <c r="PCW863" s="396"/>
      <c r="PCX863" s="396"/>
      <c r="PCY863" s="396"/>
      <c r="PCZ863" s="396"/>
      <c r="PDA863" s="396"/>
      <c r="PDB863" s="396"/>
      <c r="PDC863" s="396"/>
      <c r="PDD863" s="396"/>
      <c r="PDE863" s="396"/>
      <c r="PDF863" s="396"/>
      <c r="PDG863" s="396"/>
      <c r="PDH863" s="396"/>
      <c r="PDI863" s="396"/>
      <c r="PDJ863" s="396"/>
      <c r="PDK863" s="396"/>
      <c r="PDL863" s="396"/>
      <c r="PDM863" s="396"/>
      <c r="PDN863" s="396"/>
      <c r="PDO863" s="396"/>
      <c r="PDP863" s="396"/>
      <c r="PDQ863" s="396"/>
      <c r="PDR863" s="396"/>
      <c r="PDS863" s="396"/>
      <c r="PDT863" s="396"/>
      <c r="PDU863" s="396"/>
      <c r="PDV863" s="396"/>
      <c r="PDW863" s="396"/>
      <c r="PDX863" s="396"/>
      <c r="PDY863" s="396"/>
      <c r="PDZ863" s="396"/>
      <c r="PEA863" s="396"/>
      <c r="PEB863" s="396"/>
      <c r="PEC863" s="396"/>
      <c r="PED863" s="396"/>
      <c r="PEE863" s="396"/>
      <c r="PEF863" s="396"/>
      <c r="PEG863" s="396"/>
      <c r="PEH863" s="396"/>
      <c r="PEI863" s="396"/>
      <c r="PEJ863" s="396"/>
      <c r="PEK863" s="396"/>
      <c r="PEL863" s="396"/>
      <c r="PEM863" s="396"/>
      <c r="PEN863" s="396"/>
      <c r="PEO863" s="396"/>
      <c r="PEP863" s="396"/>
      <c r="PEQ863" s="396"/>
      <c r="PER863" s="396"/>
      <c r="PES863" s="396"/>
      <c r="PET863" s="396"/>
      <c r="PEU863" s="396"/>
      <c r="PEV863" s="396"/>
      <c r="PEW863" s="396"/>
      <c r="PEX863" s="396"/>
      <c r="PEY863" s="396"/>
      <c r="PEZ863" s="396"/>
      <c r="PFA863" s="396"/>
      <c r="PFB863" s="396"/>
      <c r="PFC863" s="396"/>
      <c r="PFD863" s="396"/>
      <c r="PFE863" s="396"/>
      <c r="PFF863" s="396"/>
      <c r="PFG863" s="396"/>
      <c r="PFH863" s="396"/>
      <c r="PFI863" s="396"/>
      <c r="PFJ863" s="396"/>
      <c r="PFK863" s="396"/>
      <c r="PFL863" s="396"/>
      <c r="PFM863" s="396"/>
      <c r="PFN863" s="396"/>
      <c r="PFO863" s="396"/>
      <c r="PFP863" s="396"/>
      <c r="PFQ863" s="396"/>
      <c r="PFR863" s="396"/>
      <c r="PFS863" s="396"/>
      <c r="PFT863" s="396"/>
      <c r="PFU863" s="396"/>
      <c r="PFV863" s="396"/>
      <c r="PFW863" s="396"/>
      <c r="PFX863" s="396"/>
      <c r="PFY863" s="396"/>
      <c r="PFZ863" s="396"/>
      <c r="PGA863" s="396"/>
      <c r="PGB863" s="396"/>
      <c r="PGC863" s="396"/>
      <c r="PGD863" s="396"/>
      <c r="PGE863" s="396"/>
      <c r="PGF863" s="396"/>
      <c r="PGG863" s="396"/>
      <c r="PGH863" s="396"/>
      <c r="PGI863" s="396"/>
      <c r="PGJ863" s="396"/>
      <c r="PGK863" s="396"/>
      <c r="PGL863" s="396"/>
      <c r="PGM863" s="396"/>
      <c r="PGN863" s="396"/>
      <c r="PGO863" s="396"/>
      <c r="PGP863" s="396"/>
      <c r="PGQ863" s="396"/>
      <c r="PGR863" s="396"/>
      <c r="PGS863" s="396"/>
      <c r="PGT863" s="396"/>
      <c r="PGU863" s="396"/>
      <c r="PGV863" s="396"/>
      <c r="PGW863" s="396"/>
      <c r="PGX863" s="396"/>
      <c r="PGY863" s="396"/>
      <c r="PGZ863" s="396"/>
      <c r="PHA863" s="396"/>
      <c r="PHB863" s="396"/>
      <c r="PHC863" s="396"/>
      <c r="PHD863" s="396"/>
      <c r="PHE863" s="396"/>
      <c r="PHF863" s="396"/>
      <c r="PHG863" s="396"/>
      <c r="PHH863" s="396"/>
      <c r="PHI863" s="396"/>
      <c r="PHJ863" s="396"/>
      <c r="PHK863" s="396"/>
      <c r="PHL863" s="396"/>
      <c r="PHM863" s="396"/>
      <c r="PHN863" s="396"/>
      <c r="PHO863" s="396"/>
      <c r="PHP863" s="396"/>
      <c r="PHQ863" s="396"/>
      <c r="PHR863" s="396"/>
      <c r="PHS863" s="396"/>
      <c r="PHT863" s="396"/>
      <c r="PHU863" s="396"/>
      <c r="PHV863" s="396"/>
      <c r="PHW863" s="396"/>
      <c r="PHX863" s="396"/>
      <c r="PHY863" s="396"/>
      <c r="PHZ863" s="396"/>
      <c r="PIA863" s="396"/>
      <c r="PIB863" s="396"/>
      <c r="PIC863" s="396"/>
      <c r="PID863" s="396"/>
      <c r="PIE863" s="396"/>
      <c r="PIF863" s="396"/>
      <c r="PIG863" s="396"/>
      <c r="PIH863" s="396"/>
      <c r="PII863" s="396"/>
      <c r="PIJ863" s="396"/>
      <c r="PIK863" s="396"/>
      <c r="PIL863" s="396"/>
      <c r="PIM863" s="396"/>
      <c r="PIN863" s="396"/>
      <c r="PIO863" s="396"/>
      <c r="PIP863" s="396"/>
      <c r="PIQ863" s="396"/>
      <c r="PIR863" s="396"/>
      <c r="PIS863" s="396"/>
      <c r="PIT863" s="396"/>
      <c r="PIU863" s="396"/>
      <c r="PIV863" s="396"/>
      <c r="PIW863" s="396"/>
      <c r="PIX863" s="396"/>
      <c r="PIY863" s="396"/>
      <c r="PIZ863" s="396"/>
      <c r="PJA863" s="396"/>
      <c r="PJB863" s="396"/>
      <c r="PJC863" s="396"/>
      <c r="PJD863" s="396"/>
      <c r="PJE863" s="396"/>
      <c r="PJF863" s="396"/>
      <c r="PJG863" s="396"/>
      <c r="PJH863" s="396"/>
      <c r="PJI863" s="396"/>
      <c r="PJJ863" s="396"/>
      <c r="PJK863" s="396"/>
      <c r="PJL863" s="396"/>
      <c r="PJM863" s="396"/>
      <c r="PJN863" s="396"/>
      <c r="PJO863" s="396"/>
      <c r="PJP863" s="396"/>
      <c r="PJQ863" s="396"/>
      <c r="PJR863" s="396"/>
      <c r="PJS863" s="396"/>
      <c r="PJT863" s="396"/>
      <c r="PJU863" s="396"/>
      <c r="PJV863" s="396"/>
      <c r="PJW863" s="396"/>
      <c r="PJX863" s="396"/>
      <c r="PJY863" s="396"/>
      <c r="PJZ863" s="396"/>
      <c r="PKA863" s="396"/>
      <c r="PKB863" s="396"/>
      <c r="PKC863" s="396"/>
      <c r="PKD863" s="396"/>
      <c r="PKE863" s="396"/>
      <c r="PKF863" s="396"/>
      <c r="PKG863" s="396"/>
      <c r="PKH863" s="396"/>
      <c r="PKI863" s="396"/>
      <c r="PKJ863" s="396"/>
      <c r="PKK863" s="396"/>
      <c r="PKL863" s="396"/>
      <c r="PKM863" s="396"/>
      <c r="PKN863" s="396"/>
      <c r="PKO863" s="396"/>
      <c r="PKP863" s="396"/>
      <c r="PKQ863" s="396"/>
      <c r="PKR863" s="396"/>
      <c r="PKS863" s="396"/>
      <c r="PKT863" s="396"/>
      <c r="PKU863" s="396"/>
      <c r="PKV863" s="396"/>
      <c r="PKW863" s="396"/>
      <c r="PKX863" s="396"/>
      <c r="PKY863" s="396"/>
      <c r="PKZ863" s="396"/>
      <c r="PLA863" s="396"/>
      <c r="PLB863" s="396"/>
      <c r="PLC863" s="396"/>
      <c r="PLD863" s="396"/>
      <c r="PLE863" s="396"/>
      <c r="PLF863" s="396"/>
      <c r="PLG863" s="396"/>
      <c r="PLH863" s="396"/>
      <c r="PLI863" s="396"/>
      <c r="PLJ863" s="396"/>
      <c r="PLK863" s="396"/>
      <c r="PLL863" s="396"/>
      <c r="PLM863" s="396"/>
      <c r="PLN863" s="396"/>
      <c r="PLO863" s="396"/>
      <c r="PLP863" s="396"/>
      <c r="PLQ863" s="396"/>
      <c r="PLR863" s="396"/>
      <c r="PLS863" s="396"/>
      <c r="PLT863" s="396"/>
      <c r="PLU863" s="396"/>
      <c r="PLV863" s="396"/>
      <c r="PLW863" s="396"/>
      <c r="PLX863" s="396"/>
      <c r="PLY863" s="396"/>
      <c r="PLZ863" s="396"/>
      <c r="PMA863" s="396"/>
      <c r="PMB863" s="396"/>
      <c r="PMC863" s="396"/>
      <c r="PMD863" s="396"/>
      <c r="PME863" s="396"/>
      <c r="PMF863" s="396"/>
      <c r="PMG863" s="396"/>
      <c r="PMH863" s="396"/>
      <c r="PMI863" s="396"/>
      <c r="PMJ863" s="396"/>
      <c r="PMK863" s="396"/>
      <c r="PML863" s="396"/>
      <c r="PMM863" s="396"/>
      <c r="PMN863" s="396"/>
      <c r="PMO863" s="396"/>
      <c r="PMP863" s="396"/>
      <c r="PMQ863" s="396"/>
      <c r="PMR863" s="396"/>
      <c r="PMS863" s="396"/>
      <c r="PMT863" s="396"/>
      <c r="PMU863" s="396"/>
      <c r="PMV863" s="396"/>
      <c r="PMW863" s="396"/>
      <c r="PMX863" s="396"/>
      <c r="PMY863" s="396"/>
      <c r="PMZ863" s="396"/>
      <c r="PNA863" s="396"/>
      <c r="PNB863" s="396"/>
      <c r="PNC863" s="396"/>
      <c r="PND863" s="396"/>
      <c r="PNE863" s="396"/>
      <c r="PNF863" s="396"/>
      <c r="PNG863" s="396"/>
      <c r="PNH863" s="396"/>
      <c r="PNI863" s="396"/>
      <c r="PNJ863" s="396"/>
      <c r="PNK863" s="396"/>
      <c r="PNL863" s="396"/>
      <c r="PNM863" s="396"/>
      <c r="PNN863" s="396"/>
      <c r="PNO863" s="396"/>
      <c r="PNP863" s="396"/>
      <c r="PNQ863" s="396"/>
      <c r="PNR863" s="396"/>
      <c r="PNS863" s="396"/>
      <c r="PNT863" s="396"/>
      <c r="PNU863" s="396"/>
      <c r="PNV863" s="396"/>
      <c r="PNW863" s="396"/>
      <c r="PNX863" s="396"/>
      <c r="PNY863" s="396"/>
      <c r="PNZ863" s="396"/>
      <c r="POA863" s="396"/>
      <c r="POB863" s="396"/>
      <c r="POC863" s="396"/>
      <c r="POD863" s="396"/>
      <c r="POE863" s="396"/>
      <c r="POF863" s="396"/>
      <c r="POG863" s="396"/>
      <c r="POH863" s="396"/>
      <c r="POI863" s="396"/>
      <c r="POJ863" s="396"/>
      <c r="POK863" s="396"/>
      <c r="POL863" s="396"/>
      <c r="POM863" s="396"/>
      <c r="PON863" s="396"/>
      <c r="POO863" s="396"/>
      <c r="POP863" s="396"/>
      <c r="POQ863" s="396"/>
      <c r="POR863" s="396"/>
      <c r="POS863" s="396"/>
      <c r="POT863" s="396"/>
      <c r="POU863" s="396"/>
      <c r="POV863" s="396"/>
      <c r="POW863" s="396"/>
      <c r="POX863" s="396"/>
      <c r="POY863" s="396"/>
      <c r="POZ863" s="396"/>
      <c r="PPA863" s="396"/>
      <c r="PPB863" s="396"/>
      <c r="PPC863" s="396"/>
      <c r="PPD863" s="396"/>
      <c r="PPE863" s="396"/>
      <c r="PPF863" s="396"/>
      <c r="PPG863" s="396"/>
      <c r="PPH863" s="396"/>
      <c r="PPI863" s="396"/>
      <c r="PPJ863" s="396"/>
      <c r="PPK863" s="396"/>
      <c r="PPL863" s="396"/>
      <c r="PPM863" s="396"/>
      <c r="PPN863" s="396"/>
      <c r="PPO863" s="396"/>
      <c r="PPP863" s="396"/>
      <c r="PPQ863" s="396"/>
      <c r="PPR863" s="396"/>
      <c r="PPS863" s="396"/>
      <c r="PPT863" s="396"/>
      <c r="PPU863" s="396"/>
      <c r="PPV863" s="396"/>
      <c r="PPW863" s="396"/>
      <c r="PPX863" s="396"/>
      <c r="PPY863" s="396"/>
      <c r="PPZ863" s="396"/>
      <c r="PQA863" s="396"/>
      <c r="PQB863" s="396"/>
      <c r="PQC863" s="396"/>
      <c r="PQD863" s="396"/>
      <c r="PQE863" s="396"/>
      <c r="PQF863" s="396"/>
      <c r="PQG863" s="396"/>
      <c r="PQH863" s="396"/>
      <c r="PQI863" s="396"/>
      <c r="PQJ863" s="396"/>
      <c r="PQK863" s="396"/>
      <c r="PQL863" s="396"/>
      <c r="PQM863" s="396"/>
      <c r="PQN863" s="396"/>
      <c r="PQO863" s="396"/>
      <c r="PQP863" s="396"/>
      <c r="PQQ863" s="396"/>
      <c r="PQR863" s="396"/>
      <c r="PQS863" s="396"/>
      <c r="PQT863" s="396"/>
      <c r="PQU863" s="396"/>
      <c r="PQV863" s="396"/>
      <c r="PQW863" s="396"/>
      <c r="PQX863" s="396"/>
      <c r="PQY863" s="396"/>
      <c r="PQZ863" s="396"/>
      <c r="PRA863" s="396"/>
      <c r="PRB863" s="396"/>
      <c r="PRC863" s="396"/>
      <c r="PRD863" s="396"/>
      <c r="PRE863" s="396"/>
      <c r="PRF863" s="396"/>
      <c r="PRG863" s="396"/>
      <c r="PRH863" s="396"/>
      <c r="PRI863" s="396"/>
      <c r="PRJ863" s="396"/>
      <c r="PRK863" s="396"/>
      <c r="PRL863" s="396"/>
      <c r="PRM863" s="396"/>
      <c r="PRN863" s="396"/>
      <c r="PRO863" s="396"/>
      <c r="PRP863" s="396"/>
      <c r="PRQ863" s="396"/>
      <c r="PRR863" s="396"/>
      <c r="PRS863" s="396"/>
      <c r="PRT863" s="396"/>
      <c r="PRU863" s="396"/>
      <c r="PRV863" s="396"/>
      <c r="PRW863" s="396"/>
      <c r="PRX863" s="396"/>
      <c r="PRY863" s="396"/>
      <c r="PRZ863" s="396"/>
      <c r="PSA863" s="396"/>
      <c r="PSB863" s="396"/>
      <c r="PSC863" s="396"/>
      <c r="PSD863" s="396"/>
      <c r="PSE863" s="396"/>
      <c r="PSF863" s="396"/>
      <c r="PSG863" s="396"/>
      <c r="PSH863" s="396"/>
      <c r="PSI863" s="396"/>
      <c r="PSJ863" s="396"/>
      <c r="PSK863" s="396"/>
      <c r="PSL863" s="396"/>
      <c r="PSM863" s="396"/>
      <c r="PSN863" s="396"/>
      <c r="PSO863" s="396"/>
      <c r="PSP863" s="396"/>
      <c r="PSQ863" s="396"/>
      <c r="PSR863" s="396"/>
      <c r="PSS863" s="396"/>
      <c r="PST863" s="396"/>
      <c r="PSU863" s="396"/>
      <c r="PSV863" s="396"/>
      <c r="PSW863" s="396"/>
      <c r="PSX863" s="396"/>
      <c r="PSY863" s="396"/>
      <c r="PSZ863" s="396"/>
      <c r="PTA863" s="396"/>
      <c r="PTB863" s="396"/>
      <c r="PTC863" s="396"/>
      <c r="PTD863" s="396"/>
      <c r="PTE863" s="396"/>
      <c r="PTF863" s="396"/>
      <c r="PTG863" s="396"/>
      <c r="PTH863" s="396"/>
      <c r="PTI863" s="396"/>
      <c r="PTJ863" s="396"/>
      <c r="PTK863" s="396"/>
      <c r="PTL863" s="396"/>
      <c r="PTM863" s="396"/>
      <c r="PTN863" s="396"/>
      <c r="PTO863" s="396"/>
      <c r="PTP863" s="396"/>
      <c r="PTQ863" s="396"/>
      <c r="PTR863" s="396"/>
      <c r="PTS863" s="396"/>
      <c r="PTT863" s="396"/>
      <c r="PTU863" s="396"/>
      <c r="PTV863" s="396"/>
      <c r="PTW863" s="396"/>
      <c r="PTX863" s="396"/>
      <c r="PTY863" s="396"/>
      <c r="PTZ863" s="396"/>
      <c r="PUA863" s="396"/>
      <c r="PUB863" s="396"/>
      <c r="PUC863" s="396"/>
      <c r="PUD863" s="396"/>
      <c r="PUE863" s="396"/>
      <c r="PUF863" s="396"/>
      <c r="PUG863" s="396"/>
      <c r="PUH863" s="396"/>
      <c r="PUI863" s="396"/>
      <c r="PUJ863" s="396"/>
      <c r="PUK863" s="396"/>
      <c r="PUL863" s="396"/>
      <c r="PUM863" s="396"/>
      <c r="PUN863" s="396"/>
      <c r="PUO863" s="396"/>
      <c r="PUP863" s="396"/>
      <c r="PUQ863" s="396"/>
      <c r="PUR863" s="396"/>
      <c r="PUS863" s="396"/>
      <c r="PUT863" s="396"/>
      <c r="PUU863" s="396"/>
      <c r="PUV863" s="396"/>
      <c r="PUW863" s="396"/>
      <c r="PUX863" s="396"/>
      <c r="PUY863" s="396"/>
      <c r="PUZ863" s="396"/>
      <c r="PVA863" s="396"/>
      <c r="PVB863" s="396"/>
      <c r="PVC863" s="396"/>
      <c r="PVD863" s="396"/>
      <c r="PVE863" s="396"/>
      <c r="PVF863" s="396"/>
      <c r="PVG863" s="396"/>
      <c r="PVH863" s="396"/>
      <c r="PVI863" s="396"/>
      <c r="PVJ863" s="396"/>
      <c r="PVK863" s="396"/>
      <c r="PVL863" s="396"/>
      <c r="PVM863" s="396"/>
      <c r="PVN863" s="396"/>
      <c r="PVO863" s="396"/>
      <c r="PVP863" s="396"/>
      <c r="PVQ863" s="396"/>
      <c r="PVR863" s="396"/>
      <c r="PVS863" s="396"/>
      <c r="PVT863" s="396"/>
      <c r="PVU863" s="396"/>
      <c r="PVV863" s="396"/>
      <c r="PVW863" s="396"/>
      <c r="PVX863" s="396"/>
      <c r="PVY863" s="396"/>
      <c r="PVZ863" s="396"/>
      <c r="PWA863" s="396"/>
      <c r="PWB863" s="396"/>
      <c r="PWC863" s="396"/>
      <c r="PWD863" s="396"/>
      <c r="PWE863" s="396"/>
      <c r="PWF863" s="396"/>
      <c r="PWG863" s="396"/>
      <c r="PWH863" s="396"/>
      <c r="PWI863" s="396"/>
      <c r="PWJ863" s="396"/>
      <c r="PWK863" s="396"/>
      <c r="PWL863" s="396"/>
      <c r="PWM863" s="396"/>
      <c r="PWN863" s="396"/>
      <c r="PWO863" s="396"/>
      <c r="PWP863" s="396"/>
      <c r="PWQ863" s="396"/>
      <c r="PWR863" s="396"/>
      <c r="PWS863" s="396"/>
      <c r="PWT863" s="396"/>
      <c r="PWU863" s="396"/>
      <c r="PWV863" s="396"/>
      <c r="PWW863" s="396"/>
      <c r="PWX863" s="396"/>
      <c r="PWY863" s="396"/>
      <c r="PWZ863" s="396"/>
      <c r="PXA863" s="396"/>
      <c r="PXB863" s="396"/>
      <c r="PXC863" s="396"/>
      <c r="PXD863" s="396"/>
      <c r="PXE863" s="396"/>
      <c r="PXF863" s="396"/>
      <c r="PXG863" s="396"/>
      <c r="PXH863" s="396"/>
      <c r="PXI863" s="396"/>
      <c r="PXJ863" s="396"/>
      <c r="PXK863" s="396"/>
      <c r="PXL863" s="396"/>
      <c r="PXM863" s="396"/>
      <c r="PXN863" s="396"/>
      <c r="PXO863" s="396"/>
      <c r="PXP863" s="396"/>
      <c r="PXQ863" s="396"/>
      <c r="PXR863" s="396"/>
      <c r="PXS863" s="396"/>
      <c r="PXT863" s="396"/>
      <c r="PXU863" s="396"/>
      <c r="PXV863" s="396"/>
      <c r="PXW863" s="396"/>
      <c r="PXX863" s="396"/>
      <c r="PXY863" s="396"/>
      <c r="PXZ863" s="396"/>
      <c r="PYA863" s="396"/>
      <c r="PYB863" s="396"/>
      <c r="PYC863" s="396"/>
      <c r="PYD863" s="396"/>
      <c r="PYE863" s="396"/>
      <c r="PYF863" s="396"/>
      <c r="PYG863" s="396"/>
      <c r="PYH863" s="396"/>
      <c r="PYI863" s="396"/>
      <c r="PYJ863" s="396"/>
      <c r="PYK863" s="396"/>
      <c r="PYL863" s="396"/>
      <c r="PYM863" s="396"/>
      <c r="PYN863" s="396"/>
      <c r="PYO863" s="396"/>
      <c r="PYP863" s="396"/>
      <c r="PYQ863" s="396"/>
      <c r="PYR863" s="396"/>
      <c r="PYS863" s="396"/>
      <c r="PYT863" s="396"/>
      <c r="PYU863" s="396"/>
      <c r="PYV863" s="396"/>
      <c r="PYW863" s="396"/>
      <c r="PYX863" s="396"/>
      <c r="PYY863" s="396"/>
      <c r="PYZ863" s="396"/>
      <c r="PZA863" s="396"/>
      <c r="PZB863" s="396"/>
      <c r="PZC863" s="396"/>
      <c r="PZD863" s="396"/>
      <c r="PZE863" s="396"/>
      <c r="PZF863" s="396"/>
      <c r="PZG863" s="396"/>
      <c r="PZH863" s="396"/>
      <c r="PZI863" s="396"/>
      <c r="PZJ863" s="396"/>
      <c r="PZK863" s="396"/>
      <c r="PZL863" s="396"/>
      <c r="PZM863" s="396"/>
      <c r="PZN863" s="396"/>
      <c r="PZO863" s="396"/>
      <c r="PZP863" s="396"/>
      <c r="PZQ863" s="396"/>
      <c r="PZR863" s="396"/>
      <c r="PZS863" s="396"/>
      <c r="PZT863" s="396"/>
      <c r="PZU863" s="396"/>
      <c r="PZV863" s="396"/>
      <c r="PZW863" s="396"/>
      <c r="PZX863" s="396"/>
      <c r="PZY863" s="396"/>
      <c r="PZZ863" s="396"/>
      <c r="QAA863" s="396"/>
      <c r="QAB863" s="396"/>
      <c r="QAC863" s="396"/>
      <c r="QAD863" s="396"/>
      <c r="QAE863" s="396"/>
      <c r="QAF863" s="396"/>
      <c r="QAG863" s="396"/>
      <c r="QAH863" s="396"/>
      <c r="QAI863" s="396"/>
      <c r="QAJ863" s="396"/>
      <c r="QAK863" s="396"/>
      <c r="QAL863" s="396"/>
      <c r="QAM863" s="396"/>
      <c r="QAN863" s="396"/>
      <c r="QAO863" s="396"/>
      <c r="QAP863" s="396"/>
      <c r="QAQ863" s="396"/>
      <c r="QAR863" s="396"/>
      <c r="QAS863" s="396"/>
      <c r="QAT863" s="396"/>
      <c r="QAU863" s="396"/>
      <c r="QAV863" s="396"/>
      <c r="QAW863" s="396"/>
      <c r="QAX863" s="396"/>
      <c r="QAY863" s="396"/>
      <c r="QAZ863" s="396"/>
      <c r="QBA863" s="396"/>
      <c r="QBB863" s="396"/>
      <c r="QBC863" s="396"/>
      <c r="QBD863" s="396"/>
      <c r="QBE863" s="396"/>
      <c r="QBF863" s="396"/>
      <c r="QBG863" s="396"/>
      <c r="QBH863" s="396"/>
      <c r="QBI863" s="396"/>
      <c r="QBJ863" s="396"/>
      <c r="QBK863" s="396"/>
      <c r="QBL863" s="396"/>
      <c r="QBM863" s="396"/>
      <c r="QBN863" s="396"/>
      <c r="QBO863" s="396"/>
      <c r="QBP863" s="396"/>
      <c r="QBQ863" s="396"/>
      <c r="QBR863" s="396"/>
      <c r="QBS863" s="396"/>
      <c r="QBT863" s="396"/>
      <c r="QBU863" s="396"/>
      <c r="QBV863" s="396"/>
      <c r="QBW863" s="396"/>
      <c r="QBX863" s="396"/>
      <c r="QBY863" s="396"/>
      <c r="QBZ863" s="396"/>
      <c r="QCA863" s="396"/>
      <c r="QCB863" s="396"/>
      <c r="QCC863" s="396"/>
      <c r="QCD863" s="396"/>
      <c r="QCE863" s="396"/>
      <c r="QCF863" s="396"/>
      <c r="QCG863" s="396"/>
      <c r="QCH863" s="396"/>
      <c r="QCI863" s="396"/>
      <c r="QCJ863" s="396"/>
      <c r="QCK863" s="396"/>
      <c r="QCL863" s="396"/>
      <c r="QCM863" s="396"/>
      <c r="QCN863" s="396"/>
      <c r="QCO863" s="396"/>
      <c r="QCP863" s="396"/>
      <c r="QCQ863" s="396"/>
      <c r="QCR863" s="396"/>
      <c r="QCS863" s="396"/>
      <c r="QCT863" s="396"/>
      <c r="QCU863" s="396"/>
      <c r="QCV863" s="396"/>
      <c r="QCW863" s="396"/>
      <c r="QCX863" s="396"/>
      <c r="QCY863" s="396"/>
      <c r="QCZ863" s="396"/>
      <c r="QDA863" s="396"/>
      <c r="QDB863" s="396"/>
      <c r="QDC863" s="396"/>
      <c r="QDD863" s="396"/>
      <c r="QDE863" s="396"/>
      <c r="QDF863" s="396"/>
      <c r="QDG863" s="396"/>
      <c r="QDH863" s="396"/>
      <c r="QDI863" s="396"/>
      <c r="QDJ863" s="396"/>
      <c r="QDK863" s="396"/>
      <c r="QDL863" s="396"/>
      <c r="QDM863" s="396"/>
      <c r="QDN863" s="396"/>
      <c r="QDO863" s="396"/>
      <c r="QDP863" s="396"/>
      <c r="QDQ863" s="396"/>
      <c r="QDR863" s="396"/>
      <c r="QDS863" s="396"/>
      <c r="QDT863" s="396"/>
      <c r="QDU863" s="396"/>
      <c r="QDV863" s="396"/>
      <c r="QDW863" s="396"/>
      <c r="QDX863" s="396"/>
      <c r="QDY863" s="396"/>
      <c r="QDZ863" s="396"/>
      <c r="QEA863" s="396"/>
      <c r="QEB863" s="396"/>
      <c r="QEC863" s="396"/>
      <c r="QED863" s="396"/>
      <c r="QEE863" s="396"/>
      <c r="QEF863" s="396"/>
      <c r="QEG863" s="396"/>
      <c r="QEH863" s="396"/>
      <c r="QEI863" s="396"/>
      <c r="QEJ863" s="396"/>
      <c r="QEK863" s="396"/>
      <c r="QEL863" s="396"/>
      <c r="QEM863" s="396"/>
      <c r="QEN863" s="396"/>
      <c r="QEO863" s="396"/>
      <c r="QEP863" s="396"/>
      <c r="QEQ863" s="396"/>
      <c r="QER863" s="396"/>
      <c r="QES863" s="396"/>
      <c r="QET863" s="396"/>
      <c r="QEU863" s="396"/>
      <c r="QEV863" s="396"/>
      <c r="QEW863" s="396"/>
      <c r="QEX863" s="396"/>
      <c r="QEY863" s="396"/>
      <c r="QEZ863" s="396"/>
      <c r="QFA863" s="396"/>
      <c r="QFB863" s="396"/>
      <c r="QFC863" s="396"/>
      <c r="QFD863" s="396"/>
      <c r="QFE863" s="396"/>
      <c r="QFF863" s="396"/>
      <c r="QFG863" s="396"/>
      <c r="QFH863" s="396"/>
      <c r="QFI863" s="396"/>
      <c r="QFJ863" s="396"/>
      <c r="QFK863" s="396"/>
      <c r="QFL863" s="396"/>
      <c r="QFM863" s="396"/>
      <c r="QFN863" s="396"/>
      <c r="QFO863" s="396"/>
      <c r="QFP863" s="396"/>
      <c r="QFQ863" s="396"/>
      <c r="QFR863" s="396"/>
      <c r="QFS863" s="396"/>
      <c r="QFT863" s="396"/>
      <c r="QFU863" s="396"/>
      <c r="QFV863" s="396"/>
      <c r="QFW863" s="396"/>
      <c r="QFX863" s="396"/>
      <c r="QFY863" s="396"/>
      <c r="QFZ863" s="396"/>
      <c r="QGA863" s="396"/>
      <c r="QGB863" s="396"/>
      <c r="QGC863" s="396"/>
      <c r="QGD863" s="396"/>
      <c r="QGE863" s="396"/>
      <c r="QGF863" s="396"/>
      <c r="QGG863" s="396"/>
      <c r="QGH863" s="396"/>
      <c r="QGI863" s="396"/>
      <c r="QGJ863" s="396"/>
      <c r="QGK863" s="396"/>
      <c r="QGL863" s="396"/>
      <c r="QGM863" s="396"/>
      <c r="QGN863" s="396"/>
      <c r="QGO863" s="396"/>
      <c r="QGP863" s="396"/>
      <c r="QGQ863" s="396"/>
      <c r="QGR863" s="396"/>
      <c r="QGS863" s="396"/>
      <c r="QGT863" s="396"/>
      <c r="QGU863" s="396"/>
      <c r="QGV863" s="396"/>
      <c r="QGW863" s="396"/>
      <c r="QGX863" s="396"/>
      <c r="QGY863" s="396"/>
      <c r="QGZ863" s="396"/>
      <c r="QHA863" s="396"/>
      <c r="QHB863" s="396"/>
      <c r="QHC863" s="396"/>
      <c r="QHD863" s="396"/>
      <c r="QHE863" s="396"/>
      <c r="QHF863" s="396"/>
      <c r="QHG863" s="396"/>
      <c r="QHH863" s="396"/>
      <c r="QHI863" s="396"/>
      <c r="QHJ863" s="396"/>
      <c r="QHK863" s="396"/>
      <c r="QHL863" s="396"/>
      <c r="QHM863" s="396"/>
      <c r="QHN863" s="396"/>
      <c r="QHO863" s="396"/>
      <c r="QHP863" s="396"/>
      <c r="QHQ863" s="396"/>
      <c r="QHR863" s="396"/>
      <c r="QHS863" s="396"/>
      <c r="QHT863" s="396"/>
      <c r="QHU863" s="396"/>
      <c r="QHV863" s="396"/>
      <c r="QHW863" s="396"/>
      <c r="QHX863" s="396"/>
      <c r="QHY863" s="396"/>
      <c r="QHZ863" s="396"/>
      <c r="QIA863" s="396"/>
      <c r="QIB863" s="396"/>
      <c r="QIC863" s="396"/>
      <c r="QID863" s="396"/>
      <c r="QIE863" s="396"/>
      <c r="QIF863" s="396"/>
      <c r="QIG863" s="396"/>
      <c r="QIH863" s="396"/>
      <c r="QII863" s="396"/>
      <c r="QIJ863" s="396"/>
      <c r="QIK863" s="396"/>
      <c r="QIL863" s="396"/>
      <c r="QIM863" s="396"/>
      <c r="QIN863" s="396"/>
      <c r="QIO863" s="396"/>
      <c r="QIP863" s="396"/>
      <c r="QIQ863" s="396"/>
      <c r="QIR863" s="396"/>
      <c r="QIS863" s="396"/>
      <c r="QIT863" s="396"/>
      <c r="QIU863" s="396"/>
      <c r="QIV863" s="396"/>
      <c r="QIW863" s="396"/>
      <c r="QIX863" s="396"/>
      <c r="QIY863" s="396"/>
      <c r="QIZ863" s="396"/>
      <c r="QJA863" s="396"/>
      <c r="QJB863" s="396"/>
      <c r="QJC863" s="396"/>
      <c r="QJD863" s="396"/>
      <c r="QJE863" s="396"/>
      <c r="QJF863" s="396"/>
      <c r="QJG863" s="396"/>
      <c r="QJH863" s="396"/>
      <c r="QJI863" s="396"/>
      <c r="QJJ863" s="396"/>
      <c r="QJK863" s="396"/>
      <c r="QJL863" s="396"/>
      <c r="QJM863" s="396"/>
      <c r="QJN863" s="396"/>
      <c r="QJO863" s="396"/>
      <c r="QJP863" s="396"/>
      <c r="QJQ863" s="396"/>
      <c r="QJR863" s="396"/>
      <c r="QJS863" s="396"/>
      <c r="QJT863" s="396"/>
      <c r="QJU863" s="396"/>
      <c r="QJV863" s="396"/>
      <c r="QJW863" s="396"/>
      <c r="QJX863" s="396"/>
      <c r="QJY863" s="396"/>
      <c r="QJZ863" s="396"/>
      <c r="QKA863" s="396"/>
      <c r="QKB863" s="396"/>
      <c r="QKC863" s="396"/>
      <c r="QKD863" s="396"/>
      <c r="QKE863" s="396"/>
      <c r="QKF863" s="396"/>
      <c r="QKG863" s="396"/>
      <c r="QKH863" s="396"/>
      <c r="QKI863" s="396"/>
      <c r="QKJ863" s="396"/>
      <c r="QKK863" s="396"/>
      <c r="QKL863" s="396"/>
      <c r="QKM863" s="396"/>
      <c r="QKN863" s="396"/>
      <c r="QKO863" s="396"/>
      <c r="QKP863" s="396"/>
      <c r="QKQ863" s="396"/>
      <c r="QKR863" s="396"/>
      <c r="QKS863" s="396"/>
      <c r="QKT863" s="396"/>
      <c r="QKU863" s="396"/>
      <c r="QKV863" s="396"/>
      <c r="QKW863" s="396"/>
      <c r="QKX863" s="396"/>
      <c r="QKY863" s="396"/>
      <c r="QKZ863" s="396"/>
      <c r="QLA863" s="396"/>
      <c r="QLB863" s="396"/>
      <c r="QLC863" s="396"/>
      <c r="QLD863" s="396"/>
      <c r="QLE863" s="396"/>
      <c r="QLF863" s="396"/>
      <c r="QLG863" s="396"/>
      <c r="QLH863" s="396"/>
      <c r="QLI863" s="396"/>
      <c r="QLJ863" s="396"/>
      <c r="QLK863" s="396"/>
      <c r="QLL863" s="396"/>
      <c r="QLM863" s="396"/>
      <c r="QLN863" s="396"/>
      <c r="QLO863" s="396"/>
      <c r="QLP863" s="396"/>
      <c r="QLQ863" s="396"/>
      <c r="QLR863" s="396"/>
      <c r="QLS863" s="396"/>
      <c r="QLT863" s="396"/>
      <c r="QLU863" s="396"/>
      <c r="QLV863" s="396"/>
      <c r="QLW863" s="396"/>
      <c r="QLX863" s="396"/>
      <c r="QLY863" s="396"/>
      <c r="QLZ863" s="396"/>
      <c r="QMA863" s="396"/>
      <c r="QMB863" s="396"/>
      <c r="QMC863" s="396"/>
      <c r="QMD863" s="396"/>
      <c r="QME863" s="396"/>
      <c r="QMF863" s="396"/>
      <c r="QMG863" s="396"/>
      <c r="QMH863" s="396"/>
      <c r="QMI863" s="396"/>
      <c r="QMJ863" s="396"/>
      <c r="QMK863" s="396"/>
      <c r="QML863" s="396"/>
      <c r="QMM863" s="396"/>
      <c r="QMN863" s="396"/>
      <c r="QMO863" s="396"/>
      <c r="QMP863" s="396"/>
      <c r="QMQ863" s="396"/>
      <c r="QMR863" s="396"/>
      <c r="QMS863" s="396"/>
      <c r="QMT863" s="396"/>
      <c r="QMU863" s="396"/>
      <c r="QMV863" s="396"/>
      <c r="QMW863" s="396"/>
      <c r="QMX863" s="396"/>
      <c r="QMY863" s="396"/>
      <c r="QMZ863" s="396"/>
      <c r="QNA863" s="396"/>
      <c r="QNB863" s="396"/>
      <c r="QNC863" s="396"/>
      <c r="QND863" s="396"/>
      <c r="QNE863" s="396"/>
      <c r="QNF863" s="396"/>
      <c r="QNG863" s="396"/>
      <c r="QNH863" s="396"/>
      <c r="QNI863" s="396"/>
      <c r="QNJ863" s="396"/>
      <c r="QNK863" s="396"/>
      <c r="QNL863" s="396"/>
      <c r="QNM863" s="396"/>
      <c r="QNN863" s="396"/>
      <c r="QNO863" s="396"/>
      <c r="QNP863" s="396"/>
      <c r="QNQ863" s="396"/>
      <c r="QNR863" s="396"/>
      <c r="QNS863" s="396"/>
      <c r="QNT863" s="396"/>
      <c r="QNU863" s="396"/>
      <c r="QNV863" s="396"/>
      <c r="QNW863" s="396"/>
      <c r="QNX863" s="396"/>
      <c r="QNY863" s="396"/>
      <c r="QNZ863" s="396"/>
      <c r="QOA863" s="396"/>
      <c r="QOB863" s="396"/>
      <c r="QOC863" s="396"/>
      <c r="QOD863" s="396"/>
      <c r="QOE863" s="396"/>
      <c r="QOF863" s="396"/>
      <c r="QOG863" s="396"/>
      <c r="QOH863" s="396"/>
      <c r="QOI863" s="396"/>
      <c r="QOJ863" s="396"/>
      <c r="QOK863" s="396"/>
      <c r="QOL863" s="396"/>
      <c r="QOM863" s="396"/>
      <c r="QON863" s="396"/>
      <c r="QOO863" s="396"/>
      <c r="QOP863" s="396"/>
      <c r="QOQ863" s="396"/>
      <c r="QOR863" s="396"/>
      <c r="QOS863" s="396"/>
      <c r="QOT863" s="396"/>
      <c r="QOU863" s="396"/>
      <c r="QOV863" s="396"/>
      <c r="QOW863" s="396"/>
      <c r="QOX863" s="396"/>
      <c r="QOY863" s="396"/>
      <c r="QOZ863" s="396"/>
      <c r="QPA863" s="396"/>
      <c r="QPB863" s="396"/>
      <c r="QPC863" s="396"/>
      <c r="QPD863" s="396"/>
      <c r="QPE863" s="396"/>
      <c r="QPF863" s="396"/>
      <c r="QPG863" s="396"/>
      <c r="QPH863" s="396"/>
      <c r="QPI863" s="396"/>
      <c r="QPJ863" s="396"/>
      <c r="QPK863" s="396"/>
      <c r="QPL863" s="396"/>
      <c r="QPM863" s="396"/>
      <c r="QPN863" s="396"/>
      <c r="QPO863" s="396"/>
      <c r="QPP863" s="396"/>
      <c r="QPQ863" s="396"/>
      <c r="QPR863" s="396"/>
      <c r="QPS863" s="396"/>
      <c r="QPT863" s="396"/>
      <c r="QPU863" s="396"/>
      <c r="QPV863" s="396"/>
      <c r="QPW863" s="396"/>
      <c r="QPX863" s="396"/>
      <c r="QPY863" s="396"/>
      <c r="QPZ863" s="396"/>
      <c r="QQA863" s="396"/>
      <c r="QQB863" s="396"/>
      <c r="QQC863" s="396"/>
      <c r="QQD863" s="396"/>
      <c r="QQE863" s="396"/>
      <c r="QQF863" s="396"/>
      <c r="QQG863" s="396"/>
      <c r="QQH863" s="396"/>
      <c r="QQI863" s="396"/>
      <c r="QQJ863" s="396"/>
      <c r="QQK863" s="396"/>
      <c r="QQL863" s="396"/>
      <c r="QQM863" s="396"/>
      <c r="QQN863" s="396"/>
      <c r="QQO863" s="396"/>
      <c r="QQP863" s="396"/>
      <c r="QQQ863" s="396"/>
      <c r="QQR863" s="396"/>
      <c r="QQS863" s="396"/>
      <c r="QQT863" s="396"/>
      <c r="QQU863" s="396"/>
      <c r="QQV863" s="396"/>
      <c r="QQW863" s="396"/>
      <c r="QQX863" s="396"/>
      <c r="QQY863" s="396"/>
      <c r="QQZ863" s="396"/>
      <c r="QRA863" s="396"/>
      <c r="QRB863" s="396"/>
      <c r="QRC863" s="396"/>
      <c r="QRD863" s="396"/>
      <c r="QRE863" s="396"/>
      <c r="QRF863" s="396"/>
      <c r="QRG863" s="396"/>
      <c r="QRH863" s="396"/>
      <c r="QRI863" s="396"/>
      <c r="QRJ863" s="396"/>
      <c r="QRK863" s="396"/>
      <c r="QRL863" s="396"/>
      <c r="QRM863" s="396"/>
      <c r="QRN863" s="396"/>
      <c r="QRO863" s="396"/>
      <c r="QRP863" s="396"/>
      <c r="QRQ863" s="396"/>
      <c r="QRR863" s="396"/>
      <c r="QRS863" s="396"/>
      <c r="QRT863" s="396"/>
      <c r="QRU863" s="396"/>
      <c r="QRV863" s="396"/>
      <c r="QRW863" s="396"/>
      <c r="QRX863" s="396"/>
      <c r="QRY863" s="396"/>
      <c r="QRZ863" s="396"/>
      <c r="QSA863" s="396"/>
      <c r="QSB863" s="396"/>
      <c r="QSC863" s="396"/>
      <c r="QSD863" s="396"/>
      <c r="QSE863" s="396"/>
      <c r="QSF863" s="396"/>
      <c r="QSG863" s="396"/>
      <c r="QSH863" s="396"/>
      <c r="QSI863" s="396"/>
      <c r="QSJ863" s="396"/>
      <c r="QSK863" s="396"/>
      <c r="QSL863" s="396"/>
      <c r="QSM863" s="396"/>
      <c r="QSN863" s="396"/>
      <c r="QSO863" s="396"/>
      <c r="QSP863" s="396"/>
      <c r="QSQ863" s="396"/>
      <c r="QSR863" s="396"/>
      <c r="QSS863" s="396"/>
      <c r="QST863" s="396"/>
      <c r="QSU863" s="396"/>
      <c r="QSV863" s="396"/>
      <c r="QSW863" s="396"/>
      <c r="QSX863" s="396"/>
      <c r="QSY863" s="396"/>
      <c r="QSZ863" s="396"/>
      <c r="QTA863" s="396"/>
      <c r="QTB863" s="396"/>
      <c r="QTC863" s="396"/>
      <c r="QTD863" s="396"/>
      <c r="QTE863" s="396"/>
      <c r="QTF863" s="396"/>
      <c r="QTG863" s="396"/>
      <c r="QTH863" s="396"/>
      <c r="QTI863" s="396"/>
      <c r="QTJ863" s="396"/>
      <c r="QTK863" s="396"/>
      <c r="QTL863" s="396"/>
      <c r="QTM863" s="396"/>
      <c r="QTN863" s="396"/>
      <c r="QTO863" s="396"/>
      <c r="QTP863" s="396"/>
      <c r="QTQ863" s="396"/>
      <c r="QTR863" s="396"/>
      <c r="QTS863" s="396"/>
      <c r="QTT863" s="396"/>
      <c r="QTU863" s="396"/>
      <c r="QTV863" s="396"/>
      <c r="QTW863" s="396"/>
      <c r="QTX863" s="396"/>
      <c r="QTY863" s="396"/>
      <c r="QTZ863" s="396"/>
      <c r="QUA863" s="396"/>
      <c r="QUB863" s="396"/>
      <c r="QUC863" s="396"/>
      <c r="QUD863" s="396"/>
      <c r="QUE863" s="396"/>
      <c r="QUF863" s="396"/>
      <c r="QUG863" s="396"/>
      <c r="QUH863" s="396"/>
      <c r="QUI863" s="396"/>
      <c r="QUJ863" s="396"/>
      <c r="QUK863" s="396"/>
      <c r="QUL863" s="396"/>
      <c r="QUM863" s="396"/>
      <c r="QUN863" s="396"/>
      <c r="QUO863" s="396"/>
      <c r="QUP863" s="396"/>
      <c r="QUQ863" s="396"/>
      <c r="QUR863" s="396"/>
      <c r="QUS863" s="396"/>
      <c r="QUT863" s="396"/>
      <c r="QUU863" s="396"/>
      <c r="QUV863" s="396"/>
      <c r="QUW863" s="396"/>
      <c r="QUX863" s="396"/>
      <c r="QUY863" s="396"/>
      <c r="QUZ863" s="396"/>
      <c r="QVA863" s="396"/>
      <c r="QVB863" s="396"/>
      <c r="QVC863" s="396"/>
      <c r="QVD863" s="396"/>
      <c r="QVE863" s="396"/>
      <c r="QVF863" s="396"/>
      <c r="QVG863" s="396"/>
      <c r="QVH863" s="396"/>
      <c r="QVI863" s="396"/>
      <c r="QVJ863" s="396"/>
      <c r="QVK863" s="396"/>
      <c r="QVL863" s="396"/>
      <c r="QVM863" s="396"/>
      <c r="QVN863" s="396"/>
      <c r="QVO863" s="396"/>
      <c r="QVP863" s="396"/>
      <c r="QVQ863" s="396"/>
      <c r="QVR863" s="396"/>
      <c r="QVS863" s="396"/>
      <c r="QVT863" s="396"/>
      <c r="QVU863" s="396"/>
      <c r="QVV863" s="396"/>
      <c r="QVW863" s="396"/>
      <c r="QVX863" s="396"/>
      <c r="QVY863" s="396"/>
      <c r="QVZ863" s="396"/>
      <c r="QWA863" s="396"/>
      <c r="QWB863" s="396"/>
      <c r="QWC863" s="396"/>
      <c r="QWD863" s="396"/>
      <c r="QWE863" s="396"/>
      <c r="QWF863" s="396"/>
      <c r="QWG863" s="396"/>
      <c r="QWH863" s="396"/>
      <c r="QWI863" s="396"/>
      <c r="QWJ863" s="396"/>
      <c r="QWK863" s="396"/>
      <c r="QWL863" s="396"/>
      <c r="QWM863" s="396"/>
      <c r="QWN863" s="396"/>
      <c r="QWO863" s="396"/>
      <c r="QWP863" s="396"/>
      <c r="QWQ863" s="396"/>
      <c r="QWR863" s="396"/>
      <c r="QWS863" s="396"/>
      <c r="QWT863" s="396"/>
      <c r="QWU863" s="396"/>
      <c r="QWV863" s="396"/>
      <c r="QWW863" s="396"/>
      <c r="QWX863" s="396"/>
      <c r="QWY863" s="396"/>
      <c r="QWZ863" s="396"/>
      <c r="QXA863" s="396"/>
      <c r="QXB863" s="396"/>
      <c r="QXC863" s="396"/>
      <c r="QXD863" s="396"/>
      <c r="QXE863" s="396"/>
      <c r="QXF863" s="396"/>
      <c r="QXG863" s="396"/>
      <c r="QXH863" s="396"/>
      <c r="QXI863" s="396"/>
      <c r="QXJ863" s="396"/>
      <c r="QXK863" s="396"/>
      <c r="QXL863" s="396"/>
      <c r="QXM863" s="396"/>
      <c r="QXN863" s="396"/>
      <c r="QXO863" s="396"/>
      <c r="QXP863" s="396"/>
      <c r="QXQ863" s="396"/>
      <c r="QXR863" s="396"/>
      <c r="QXS863" s="396"/>
      <c r="QXT863" s="396"/>
      <c r="QXU863" s="396"/>
      <c r="QXV863" s="396"/>
      <c r="QXW863" s="396"/>
      <c r="QXX863" s="396"/>
      <c r="QXY863" s="396"/>
      <c r="QXZ863" s="396"/>
      <c r="QYA863" s="396"/>
      <c r="QYB863" s="396"/>
      <c r="QYC863" s="396"/>
      <c r="QYD863" s="396"/>
      <c r="QYE863" s="396"/>
      <c r="QYF863" s="396"/>
      <c r="QYG863" s="396"/>
      <c r="QYH863" s="396"/>
      <c r="QYI863" s="396"/>
      <c r="QYJ863" s="396"/>
      <c r="QYK863" s="396"/>
      <c r="QYL863" s="396"/>
      <c r="QYM863" s="396"/>
      <c r="QYN863" s="396"/>
      <c r="QYO863" s="396"/>
      <c r="QYP863" s="396"/>
      <c r="QYQ863" s="396"/>
      <c r="QYR863" s="396"/>
      <c r="QYS863" s="396"/>
      <c r="QYT863" s="396"/>
      <c r="QYU863" s="396"/>
      <c r="QYV863" s="396"/>
      <c r="QYW863" s="396"/>
      <c r="QYX863" s="396"/>
      <c r="QYY863" s="396"/>
      <c r="QYZ863" s="396"/>
      <c r="QZA863" s="396"/>
      <c r="QZB863" s="396"/>
      <c r="QZC863" s="396"/>
      <c r="QZD863" s="396"/>
      <c r="QZE863" s="396"/>
      <c r="QZF863" s="396"/>
      <c r="QZG863" s="396"/>
      <c r="QZH863" s="396"/>
      <c r="QZI863" s="396"/>
      <c r="QZJ863" s="396"/>
      <c r="QZK863" s="396"/>
      <c r="QZL863" s="396"/>
      <c r="QZM863" s="396"/>
      <c r="QZN863" s="396"/>
      <c r="QZO863" s="396"/>
      <c r="QZP863" s="396"/>
      <c r="QZQ863" s="396"/>
      <c r="QZR863" s="396"/>
      <c r="QZS863" s="396"/>
      <c r="QZT863" s="396"/>
      <c r="QZU863" s="396"/>
      <c r="QZV863" s="396"/>
      <c r="QZW863" s="396"/>
      <c r="QZX863" s="396"/>
      <c r="QZY863" s="396"/>
      <c r="QZZ863" s="396"/>
      <c r="RAA863" s="396"/>
      <c r="RAB863" s="396"/>
      <c r="RAC863" s="396"/>
      <c r="RAD863" s="396"/>
      <c r="RAE863" s="396"/>
      <c r="RAF863" s="396"/>
      <c r="RAG863" s="396"/>
      <c r="RAH863" s="396"/>
      <c r="RAI863" s="396"/>
      <c r="RAJ863" s="396"/>
      <c r="RAK863" s="396"/>
      <c r="RAL863" s="396"/>
      <c r="RAM863" s="396"/>
      <c r="RAN863" s="396"/>
      <c r="RAO863" s="396"/>
      <c r="RAP863" s="396"/>
      <c r="RAQ863" s="396"/>
      <c r="RAR863" s="396"/>
      <c r="RAS863" s="396"/>
      <c r="RAT863" s="396"/>
      <c r="RAU863" s="396"/>
      <c r="RAV863" s="396"/>
      <c r="RAW863" s="396"/>
      <c r="RAX863" s="396"/>
      <c r="RAY863" s="396"/>
      <c r="RAZ863" s="396"/>
      <c r="RBA863" s="396"/>
      <c r="RBB863" s="396"/>
      <c r="RBC863" s="396"/>
      <c r="RBD863" s="396"/>
      <c r="RBE863" s="396"/>
      <c r="RBF863" s="396"/>
      <c r="RBG863" s="396"/>
      <c r="RBH863" s="396"/>
      <c r="RBI863" s="396"/>
      <c r="RBJ863" s="396"/>
      <c r="RBK863" s="396"/>
      <c r="RBL863" s="396"/>
      <c r="RBM863" s="396"/>
      <c r="RBN863" s="396"/>
      <c r="RBO863" s="396"/>
      <c r="RBP863" s="396"/>
      <c r="RBQ863" s="396"/>
      <c r="RBR863" s="396"/>
      <c r="RBS863" s="396"/>
      <c r="RBT863" s="396"/>
      <c r="RBU863" s="396"/>
      <c r="RBV863" s="396"/>
      <c r="RBW863" s="396"/>
      <c r="RBX863" s="396"/>
      <c r="RBY863" s="396"/>
      <c r="RBZ863" s="396"/>
      <c r="RCA863" s="396"/>
      <c r="RCB863" s="396"/>
      <c r="RCC863" s="396"/>
      <c r="RCD863" s="396"/>
      <c r="RCE863" s="396"/>
      <c r="RCF863" s="396"/>
      <c r="RCG863" s="396"/>
      <c r="RCH863" s="396"/>
      <c r="RCI863" s="396"/>
      <c r="RCJ863" s="396"/>
      <c r="RCK863" s="396"/>
      <c r="RCL863" s="396"/>
      <c r="RCM863" s="396"/>
      <c r="RCN863" s="396"/>
      <c r="RCO863" s="396"/>
      <c r="RCP863" s="396"/>
      <c r="RCQ863" s="396"/>
      <c r="RCR863" s="396"/>
      <c r="RCS863" s="396"/>
      <c r="RCT863" s="396"/>
      <c r="RCU863" s="396"/>
      <c r="RCV863" s="396"/>
      <c r="RCW863" s="396"/>
      <c r="RCX863" s="396"/>
      <c r="RCY863" s="396"/>
      <c r="RCZ863" s="396"/>
      <c r="RDA863" s="396"/>
      <c r="RDB863" s="396"/>
      <c r="RDC863" s="396"/>
      <c r="RDD863" s="396"/>
      <c r="RDE863" s="396"/>
      <c r="RDF863" s="396"/>
      <c r="RDG863" s="396"/>
      <c r="RDH863" s="396"/>
      <c r="RDI863" s="396"/>
      <c r="RDJ863" s="396"/>
      <c r="RDK863" s="396"/>
      <c r="RDL863" s="396"/>
      <c r="RDM863" s="396"/>
      <c r="RDN863" s="396"/>
      <c r="RDO863" s="396"/>
      <c r="RDP863" s="396"/>
      <c r="RDQ863" s="396"/>
      <c r="RDR863" s="396"/>
      <c r="RDS863" s="396"/>
      <c r="RDT863" s="396"/>
      <c r="RDU863" s="396"/>
      <c r="RDV863" s="396"/>
      <c r="RDW863" s="396"/>
      <c r="RDX863" s="396"/>
      <c r="RDY863" s="396"/>
      <c r="RDZ863" s="396"/>
      <c r="REA863" s="396"/>
      <c r="REB863" s="396"/>
      <c r="REC863" s="396"/>
      <c r="RED863" s="396"/>
      <c r="REE863" s="396"/>
      <c r="REF863" s="396"/>
      <c r="REG863" s="396"/>
      <c r="REH863" s="396"/>
      <c r="REI863" s="396"/>
      <c r="REJ863" s="396"/>
      <c r="REK863" s="396"/>
      <c r="REL863" s="396"/>
      <c r="REM863" s="396"/>
      <c r="REN863" s="396"/>
      <c r="REO863" s="396"/>
      <c r="REP863" s="396"/>
      <c r="REQ863" s="396"/>
      <c r="RER863" s="396"/>
      <c r="RES863" s="396"/>
      <c r="RET863" s="396"/>
      <c r="REU863" s="396"/>
      <c r="REV863" s="396"/>
      <c r="REW863" s="396"/>
      <c r="REX863" s="396"/>
      <c r="REY863" s="396"/>
      <c r="REZ863" s="396"/>
      <c r="RFA863" s="396"/>
      <c r="RFB863" s="396"/>
      <c r="RFC863" s="396"/>
      <c r="RFD863" s="396"/>
      <c r="RFE863" s="396"/>
      <c r="RFF863" s="396"/>
      <c r="RFG863" s="396"/>
      <c r="RFH863" s="396"/>
      <c r="RFI863" s="396"/>
      <c r="RFJ863" s="396"/>
      <c r="RFK863" s="396"/>
      <c r="RFL863" s="396"/>
      <c r="RFM863" s="396"/>
      <c r="RFN863" s="396"/>
      <c r="RFO863" s="396"/>
      <c r="RFP863" s="396"/>
      <c r="RFQ863" s="396"/>
      <c r="RFR863" s="396"/>
      <c r="RFS863" s="396"/>
      <c r="RFT863" s="396"/>
      <c r="RFU863" s="396"/>
      <c r="RFV863" s="396"/>
      <c r="RFW863" s="396"/>
      <c r="RFX863" s="396"/>
      <c r="RFY863" s="396"/>
      <c r="RFZ863" s="396"/>
      <c r="RGA863" s="396"/>
      <c r="RGB863" s="396"/>
      <c r="RGC863" s="396"/>
      <c r="RGD863" s="396"/>
      <c r="RGE863" s="396"/>
      <c r="RGF863" s="396"/>
      <c r="RGG863" s="396"/>
      <c r="RGH863" s="396"/>
      <c r="RGI863" s="396"/>
      <c r="RGJ863" s="396"/>
      <c r="RGK863" s="396"/>
      <c r="RGL863" s="396"/>
      <c r="RGM863" s="396"/>
      <c r="RGN863" s="396"/>
      <c r="RGO863" s="396"/>
      <c r="RGP863" s="396"/>
      <c r="RGQ863" s="396"/>
      <c r="RGR863" s="396"/>
      <c r="RGS863" s="396"/>
      <c r="RGT863" s="396"/>
      <c r="RGU863" s="396"/>
      <c r="RGV863" s="396"/>
      <c r="RGW863" s="396"/>
      <c r="RGX863" s="396"/>
      <c r="RGY863" s="396"/>
      <c r="RGZ863" s="396"/>
      <c r="RHA863" s="396"/>
      <c r="RHB863" s="396"/>
      <c r="RHC863" s="396"/>
      <c r="RHD863" s="396"/>
      <c r="RHE863" s="396"/>
      <c r="RHF863" s="396"/>
      <c r="RHG863" s="396"/>
      <c r="RHH863" s="396"/>
      <c r="RHI863" s="396"/>
      <c r="RHJ863" s="396"/>
      <c r="RHK863" s="396"/>
      <c r="RHL863" s="396"/>
      <c r="RHM863" s="396"/>
      <c r="RHN863" s="396"/>
      <c r="RHO863" s="396"/>
      <c r="RHP863" s="396"/>
      <c r="RHQ863" s="396"/>
      <c r="RHR863" s="396"/>
      <c r="RHS863" s="396"/>
      <c r="RHT863" s="396"/>
      <c r="RHU863" s="396"/>
      <c r="RHV863" s="396"/>
      <c r="RHW863" s="396"/>
      <c r="RHX863" s="396"/>
      <c r="RHY863" s="396"/>
      <c r="RHZ863" s="396"/>
      <c r="RIA863" s="396"/>
      <c r="RIB863" s="396"/>
      <c r="RIC863" s="396"/>
      <c r="RID863" s="396"/>
      <c r="RIE863" s="396"/>
      <c r="RIF863" s="396"/>
      <c r="RIG863" s="396"/>
      <c r="RIH863" s="396"/>
      <c r="RII863" s="396"/>
      <c r="RIJ863" s="396"/>
      <c r="RIK863" s="396"/>
      <c r="RIL863" s="396"/>
      <c r="RIM863" s="396"/>
      <c r="RIN863" s="396"/>
      <c r="RIO863" s="396"/>
      <c r="RIP863" s="396"/>
      <c r="RIQ863" s="396"/>
      <c r="RIR863" s="396"/>
      <c r="RIS863" s="396"/>
      <c r="RIT863" s="396"/>
      <c r="RIU863" s="396"/>
      <c r="RIV863" s="396"/>
      <c r="RIW863" s="396"/>
      <c r="RIX863" s="396"/>
      <c r="RIY863" s="396"/>
      <c r="RIZ863" s="396"/>
      <c r="RJA863" s="396"/>
      <c r="RJB863" s="396"/>
      <c r="RJC863" s="396"/>
      <c r="RJD863" s="396"/>
      <c r="RJE863" s="396"/>
      <c r="RJF863" s="396"/>
      <c r="RJG863" s="396"/>
      <c r="RJH863" s="396"/>
      <c r="RJI863" s="396"/>
      <c r="RJJ863" s="396"/>
      <c r="RJK863" s="396"/>
      <c r="RJL863" s="396"/>
      <c r="RJM863" s="396"/>
      <c r="RJN863" s="396"/>
      <c r="RJO863" s="396"/>
      <c r="RJP863" s="396"/>
      <c r="RJQ863" s="396"/>
      <c r="RJR863" s="396"/>
      <c r="RJS863" s="396"/>
      <c r="RJT863" s="396"/>
      <c r="RJU863" s="396"/>
      <c r="RJV863" s="396"/>
      <c r="RJW863" s="396"/>
      <c r="RJX863" s="396"/>
      <c r="RJY863" s="396"/>
      <c r="RJZ863" s="396"/>
      <c r="RKA863" s="396"/>
      <c r="RKB863" s="396"/>
      <c r="RKC863" s="396"/>
      <c r="RKD863" s="396"/>
      <c r="RKE863" s="396"/>
      <c r="RKF863" s="396"/>
      <c r="RKG863" s="396"/>
      <c r="RKH863" s="396"/>
      <c r="RKI863" s="396"/>
      <c r="RKJ863" s="396"/>
      <c r="RKK863" s="396"/>
      <c r="RKL863" s="396"/>
      <c r="RKM863" s="396"/>
      <c r="RKN863" s="396"/>
      <c r="RKO863" s="396"/>
      <c r="RKP863" s="396"/>
      <c r="RKQ863" s="396"/>
      <c r="RKR863" s="396"/>
      <c r="RKS863" s="396"/>
      <c r="RKT863" s="396"/>
      <c r="RKU863" s="396"/>
      <c r="RKV863" s="396"/>
      <c r="RKW863" s="396"/>
      <c r="RKX863" s="396"/>
      <c r="RKY863" s="396"/>
      <c r="RKZ863" s="396"/>
      <c r="RLA863" s="396"/>
      <c r="RLB863" s="396"/>
      <c r="RLC863" s="396"/>
      <c r="RLD863" s="396"/>
      <c r="RLE863" s="396"/>
      <c r="RLF863" s="396"/>
      <c r="RLG863" s="396"/>
      <c r="RLH863" s="396"/>
      <c r="RLI863" s="396"/>
      <c r="RLJ863" s="396"/>
      <c r="RLK863" s="396"/>
      <c r="RLL863" s="396"/>
      <c r="RLM863" s="396"/>
      <c r="RLN863" s="396"/>
      <c r="RLO863" s="396"/>
      <c r="RLP863" s="396"/>
      <c r="RLQ863" s="396"/>
      <c r="RLR863" s="396"/>
      <c r="RLS863" s="396"/>
      <c r="RLT863" s="396"/>
      <c r="RLU863" s="396"/>
      <c r="RLV863" s="396"/>
      <c r="RLW863" s="396"/>
      <c r="RLX863" s="396"/>
      <c r="RLY863" s="396"/>
      <c r="RLZ863" s="396"/>
      <c r="RMA863" s="396"/>
      <c r="RMB863" s="396"/>
      <c r="RMC863" s="396"/>
      <c r="RMD863" s="396"/>
      <c r="RME863" s="396"/>
      <c r="RMF863" s="396"/>
      <c r="RMG863" s="396"/>
      <c r="RMH863" s="396"/>
      <c r="RMI863" s="396"/>
      <c r="RMJ863" s="396"/>
      <c r="RMK863" s="396"/>
      <c r="RML863" s="396"/>
      <c r="RMM863" s="396"/>
      <c r="RMN863" s="396"/>
      <c r="RMO863" s="396"/>
      <c r="RMP863" s="396"/>
      <c r="RMQ863" s="396"/>
      <c r="RMR863" s="396"/>
      <c r="RMS863" s="396"/>
      <c r="RMT863" s="396"/>
      <c r="RMU863" s="396"/>
      <c r="RMV863" s="396"/>
      <c r="RMW863" s="396"/>
      <c r="RMX863" s="396"/>
      <c r="RMY863" s="396"/>
      <c r="RMZ863" s="396"/>
      <c r="RNA863" s="396"/>
      <c r="RNB863" s="396"/>
      <c r="RNC863" s="396"/>
      <c r="RND863" s="396"/>
      <c r="RNE863" s="396"/>
      <c r="RNF863" s="396"/>
      <c r="RNG863" s="396"/>
      <c r="RNH863" s="396"/>
      <c r="RNI863" s="396"/>
      <c r="RNJ863" s="396"/>
      <c r="RNK863" s="396"/>
      <c r="RNL863" s="396"/>
      <c r="RNM863" s="396"/>
      <c r="RNN863" s="396"/>
      <c r="RNO863" s="396"/>
      <c r="RNP863" s="396"/>
      <c r="RNQ863" s="396"/>
      <c r="RNR863" s="396"/>
      <c r="RNS863" s="396"/>
      <c r="RNT863" s="396"/>
      <c r="RNU863" s="396"/>
      <c r="RNV863" s="396"/>
      <c r="RNW863" s="396"/>
      <c r="RNX863" s="396"/>
      <c r="RNY863" s="396"/>
      <c r="RNZ863" s="396"/>
      <c r="ROA863" s="396"/>
      <c r="ROB863" s="396"/>
      <c r="ROC863" s="396"/>
      <c r="ROD863" s="396"/>
      <c r="ROE863" s="396"/>
      <c r="ROF863" s="396"/>
      <c r="ROG863" s="396"/>
      <c r="ROH863" s="396"/>
      <c r="ROI863" s="396"/>
      <c r="ROJ863" s="396"/>
      <c r="ROK863" s="396"/>
      <c r="ROL863" s="396"/>
      <c r="ROM863" s="396"/>
      <c r="RON863" s="396"/>
      <c r="ROO863" s="396"/>
      <c r="ROP863" s="396"/>
      <c r="ROQ863" s="396"/>
      <c r="ROR863" s="396"/>
      <c r="ROS863" s="396"/>
      <c r="ROT863" s="396"/>
      <c r="ROU863" s="396"/>
      <c r="ROV863" s="396"/>
      <c r="ROW863" s="396"/>
      <c r="ROX863" s="396"/>
      <c r="ROY863" s="396"/>
      <c r="ROZ863" s="396"/>
      <c r="RPA863" s="396"/>
      <c r="RPB863" s="396"/>
      <c r="RPC863" s="396"/>
      <c r="RPD863" s="396"/>
      <c r="RPE863" s="396"/>
      <c r="RPF863" s="396"/>
      <c r="RPG863" s="396"/>
      <c r="RPH863" s="396"/>
      <c r="RPI863" s="396"/>
      <c r="RPJ863" s="396"/>
      <c r="RPK863" s="396"/>
      <c r="RPL863" s="396"/>
      <c r="RPM863" s="396"/>
      <c r="RPN863" s="396"/>
      <c r="RPO863" s="396"/>
      <c r="RPP863" s="396"/>
      <c r="RPQ863" s="396"/>
      <c r="RPR863" s="396"/>
      <c r="RPS863" s="396"/>
      <c r="RPT863" s="396"/>
      <c r="RPU863" s="396"/>
      <c r="RPV863" s="396"/>
      <c r="RPW863" s="396"/>
      <c r="RPX863" s="396"/>
      <c r="RPY863" s="396"/>
      <c r="RPZ863" s="396"/>
      <c r="RQA863" s="396"/>
      <c r="RQB863" s="396"/>
      <c r="RQC863" s="396"/>
      <c r="RQD863" s="396"/>
      <c r="RQE863" s="396"/>
      <c r="RQF863" s="396"/>
      <c r="RQG863" s="396"/>
      <c r="RQH863" s="396"/>
      <c r="RQI863" s="396"/>
      <c r="RQJ863" s="396"/>
      <c r="RQK863" s="396"/>
      <c r="RQL863" s="396"/>
      <c r="RQM863" s="396"/>
      <c r="RQN863" s="396"/>
      <c r="RQO863" s="396"/>
      <c r="RQP863" s="396"/>
      <c r="RQQ863" s="396"/>
      <c r="RQR863" s="396"/>
      <c r="RQS863" s="396"/>
      <c r="RQT863" s="396"/>
      <c r="RQU863" s="396"/>
      <c r="RQV863" s="396"/>
      <c r="RQW863" s="396"/>
      <c r="RQX863" s="396"/>
      <c r="RQY863" s="396"/>
      <c r="RQZ863" s="396"/>
      <c r="RRA863" s="396"/>
      <c r="RRB863" s="396"/>
      <c r="RRC863" s="396"/>
      <c r="RRD863" s="396"/>
      <c r="RRE863" s="396"/>
      <c r="RRF863" s="396"/>
      <c r="RRG863" s="396"/>
      <c r="RRH863" s="396"/>
      <c r="RRI863" s="396"/>
      <c r="RRJ863" s="396"/>
      <c r="RRK863" s="396"/>
      <c r="RRL863" s="396"/>
      <c r="RRM863" s="396"/>
      <c r="RRN863" s="396"/>
      <c r="RRO863" s="396"/>
      <c r="RRP863" s="396"/>
      <c r="RRQ863" s="396"/>
      <c r="RRR863" s="396"/>
      <c r="RRS863" s="396"/>
      <c r="RRT863" s="396"/>
      <c r="RRU863" s="396"/>
      <c r="RRV863" s="396"/>
      <c r="RRW863" s="396"/>
      <c r="RRX863" s="396"/>
      <c r="RRY863" s="396"/>
      <c r="RRZ863" s="396"/>
      <c r="RSA863" s="396"/>
      <c r="RSB863" s="396"/>
      <c r="RSC863" s="396"/>
      <c r="RSD863" s="396"/>
      <c r="RSE863" s="396"/>
      <c r="RSF863" s="396"/>
      <c r="RSG863" s="396"/>
      <c r="RSH863" s="396"/>
      <c r="RSI863" s="396"/>
      <c r="RSJ863" s="396"/>
      <c r="RSK863" s="396"/>
      <c r="RSL863" s="396"/>
      <c r="RSM863" s="396"/>
      <c r="RSN863" s="396"/>
      <c r="RSO863" s="396"/>
      <c r="RSP863" s="396"/>
      <c r="RSQ863" s="396"/>
      <c r="RSR863" s="396"/>
      <c r="RSS863" s="396"/>
      <c r="RST863" s="396"/>
      <c r="RSU863" s="396"/>
      <c r="RSV863" s="396"/>
      <c r="RSW863" s="396"/>
      <c r="RSX863" s="396"/>
      <c r="RSY863" s="396"/>
      <c r="RSZ863" s="396"/>
      <c r="RTA863" s="396"/>
      <c r="RTB863" s="396"/>
      <c r="RTC863" s="396"/>
      <c r="RTD863" s="396"/>
      <c r="RTE863" s="396"/>
      <c r="RTF863" s="396"/>
      <c r="RTG863" s="396"/>
      <c r="RTH863" s="396"/>
      <c r="RTI863" s="396"/>
      <c r="RTJ863" s="396"/>
      <c r="RTK863" s="396"/>
      <c r="RTL863" s="396"/>
      <c r="RTM863" s="396"/>
      <c r="RTN863" s="396"/>
      <c r="RTO863" s="396"/>
      <c r="RTP863" s="396"/>
      <c r="RTQ863" s="396"/>
      <c r="RTR863" s="396"/>
      <c r="RTS863" s="396"/>
      <c r="RTT863" s="396"/>
      <c r="RTU863" s="396"/>
      <c r="RTV863" s="396"/>
      <c r="RTW863" s="396"/>
      <c r="RTX863" s="396"/>
      <c r="RTY863" s="396"/>
      <c r="RTZ863" s="396"/>
      <c r="RUA863" s="396"/>
      <c r="RUB863" s="396"/>
      <c r="RUC863" s="396"/>
      <c r="RUD863" s="396"/>
      <c r="RUE863" s="396"/>
      <c r="RUF863" s="396"/>
      <c r="RUG863" s="396"/>
      <c r="RUH863" s="396"/>
      <c r="RUI863" s="396"/>
      <c r="RUJ863" s="396"/>
      <c r="RUK863" s="396"/>
      <c r="RUL863" s="396"/>
      <c r="RUM863" s="396"/>
      <c r="RUN863" s="396"/>
      <c r="RUO863" s="396"/>
      <c r="RUP863" s="396"/>
      <c r="RUQ863" s="396"/>
      <c r="RUR863" s="396"/>
      <c r="RUS863" s="396"/>
      <c r="RUT863" s="396"/>
      <c r="RUU863" s="396"/>
      <c r="RUV863" s="396"/>
      <c r="RUW863" s="396"/>
      <c r="RUX863" s="396"/>
      <c r="RUY863" s="396"/>
      <c r="RUZ863" s="396"/>
      <c r="RVA863" s="396"/>
      <c r="RVB863" s="396"/>
      <c r="RVC863" s="396"/>
      <c r="RVD863" s="396"/>
      <c r="RVE863" s="396"/>
      <c r="RVF863" s="396"/>
      <c r="RVG863" s="396"/>
      <c r="RVH863" s="396"/>
      <c r="RVI863" s="396"/>
      <c r="RVJ863" s="396"/>
      <c r="RVK863" s="396"/>
      <c r="RVL863" s="396"/>
      <c r="RVM863" s="396"/>
      <c r="RVN863" s="396"/>
      <c r="RVO863" s="396"/>
      <c r="RVP863" s="396"/>
      <c r="RVQ863" s="396"/>
      <c r="RVR863" s="396"/>
      <c r="RVS863" s="396"/>
      <c r="RVT863" s="396"/>
      <c r="RVU863" s="396"/>
      <c r="RVV863" s="396"/>
      <c r="RVW863" s="396"/>
      <c r="RVX863" s="396"/>
      <c r="RVY863" s="396"/>
      <c r="RVZ863" s="396"/>
      <c r="RWA863" s="396"/>
      <c r="RWB863" s="396"/>
      <c r="RWC863" s="396"/>
      <c r="RWD863" s="396"/>
      <c r="RWE863" s="396"/>
      <c r="RWF863" s="396"/>
      <c r="RWG863" s="396"/>
      <c r="RWH863" s="396"/>
      <c r="RWI863" s="396"/>
      <c r="RWJ863" s="396"/>
      <c r="RWK863" s="396"/>
      <c r="RWL863" s="396"/>
      <c r="RWM863" s="396"/>
      <c r="RWN863" s="396"/>
      <c r="RWO863" s="396"/>
      <c r="RWP863" s="396"/>
      <c r="RWQ863" s="396"/>
      <c r="RWR863" s="396"/>
      <c r="RWS863" s="396"/>
      <c r="RWT863" s="396"/>
      <c r="RWU863" s="396"/>
      <c r="RWV863" s="396"/>
      <c r="RWW863" s="396"/>
      <c r="RWX863" s="396"/>
      <c r="RWY863" s="396"/>
      <c r="RWZ863" s="396"/>
      <c r="RXA863" s="396"/>
      <c r="RXB863" s="396"/>
      <c r="RXC863" s="396"/>
      <c r="RXD863" s="396"/>
      <c r="RXE863" s="396"/>
      <c r="RXF863" s="396"/>
      <c r="RXG863" s="396"/>
      <c r="RXH863" s="396"/>
      <c r="RXI863" s="396"/>
      <c r="RXJ863" s="396"/>
      <c r="RXK863" s="396"/>
      <c r="RXL863" s="396"/>
      <c r="RXM863" s="396"/>
      <c r="RXN863" s="396"/>
      <c r="RXO863" s="396"/>
      <c r="RXP863" s="396"/>
      <c r="RXQ863" s="396"/>
      <c r="RXR863" s="396"/>
      <c r="RXS863" s="396"/>
      <c r="RXT863" s="396"/>
      <c r="RXU863" s="396"/>
      <c r="RXV863" s="396"/>
      <c r="RXW863" s="396"/>
      <c r="RXX863" s="396"/>
      <c r="RXY863" s="396"/>
      <c r="RXZ863" s="396"/>
      <c r="RYA863" s="396"/>
      <c r="RYB863" s="396"/>
      <c r="RYC863" s="396"/>
      <c r="RYD863" s="396"/>
      <c r="RYE863" s="396"/>
      <c r="RYF863" s="396"/>
      <c r="RYG863" s="396"/>
      <c r="RYH863" s="396"/>
      <c r="RYI863" s="396"/>
      <c r="RYJ863" s="396"/>
      <c r="RYK863" s="396"/>
      <c r="RYL863" s="396"/>
      <c r="RYM863" s="396"/>
      <c r="RYN863" s="396"/>
      <c r="RYO863" s="396"/>
      <c r="RYP863" s="396"/>
      <c r="RYQ863" s="396"/>
      <c r="RYR863" s="396"/>
      <c r="RYS863" s="396"/>
      <c r="RYT863" s="396"/>
      <c r="RYU863" s="396"/>
      <c r="RYV863" s="396"/>
      <c r="RYW863" s="396"/>
      <c r="RYX863" s="396"/>
      <c r="RYY863" s="396"/>
      <c r="RYZ863" s="396"/>
      <c r="RZA863" s="396"/>
      <c r="RZB863" s="396"/>
      <c r="RZC863" s="396"/>
      <c r="RZD863" s="396"/>
      <c r="RZE863" s="396"/>
      <c r="RZF863" s="396"/>
      <c r="RZG863" s="396"/>
      <c r="RZH863" s="396"/>
      <c r="RZI863" s="396"/>
      <c r="RZJ863" s="396"/>
      <c r="RZK863" s="396"/>
      <c r="RZL863" s="396"/>
      <c r="RZM863" s="396"/>
      <c r="RZN863" s="396"/>
      <c r="RZO863" s="396"/>
      <c r="RZP863" s="396"/>
      <c r="RZQ863" s="396"/>
      <c r="RZR863" s="396"/>
      <c r="RZS863" s="396"/>
      <c r="RZT863" s="396"/>
      <c r="RZU863" s="396"/>
      <c r="RZV863" s="396"/>
      <c r="RZW863" s="396"/>
      <c r="RZX863" s="396"/>
      <c r="RZY863" s="396"/>
      <c r="RZZ863" s="396"/>
      <c r="SAA863" s="396"/>
      <c r="SAB863" s="396"/>
      <c r="SAC863" s="396"/>
      <c r="SAD863" s="396"/>
      <c r="SAE863" s="396"/>
      <c r="SAF863" s="396"/>
      <c r="SAG863" s="396"/>
      <c r="SAH863" s="396"/>
      <c r="SAI863" s="396"/>
      <c r="SAJ863" s="396"/>
      <c r="SAK863" s="396"/>
      <c r="SAL863" s="396"/>
      <c r="SAM863" s="396"/>
      <c r="SAN863" s="396"/>
      <c r="SAO863" s="396"/>
      <c r="SAP863" s="396"/>
      <c r="SAQ863" s="396"/>
      <c r="SAR863" s="396"/>
      <c r="SAS863" s="396"/>
      <c r="SAT863" s="396"/>
      <c r="SAU863" s="396"/>
      <c r="SAV863" s="396"/>
      <c r="SAW863" s="396"/>
      <c r="SAX863" s="396"/>
      <c r="SAY863" s="396"/>
      <c r="SAZ863" s="396"/>
      <c r="SBA863" s="396"/>
      <c r="SBB863" s="396"/>
      <c r="SBC863" s="396"/>
      <c r="SBD863" s="396"/>
      <c r="SBE863" s="396"/>
      <c r="SBF863" s="396"/>
      <c r="SBG863" s="396"/>
      <c r="SBH863" s="396"/>
      <c r="SBI863" s="396"/>
      <c r="SBJ863" s="396"/>
      <c r="SBK863" s="396"/>
      <c r="SBL863" s="396"/>
      <c r="SBM863" s="396"/>
      <c r="SBN863" s="396"/>
      <c r="SBO863" s="396"/>
      <c r="SBP863" s="396"/>
      <c r="SBQ863" s="396"/>
      <c r="SBR863" s="396"/>
      <c r="SBS863" s="396"/>
      <c r="SBT863" s="396"/>
      <c r="SBU863" s="396"/>
      <c r="SBV863" s="396"/>
      <c r="SBW863" s="396"/>
      <c r="SBX863" s="396"/>
      <c r="SBY863" s="396"/>
      <c r="SBZ863" s="396"/>
      <c r="SCA863" s="396"/>
      <c r="SCB863" s="396"/>
      <c r="SCC863" s="396"/>
      <c r="SCD863" s="396"/>
      <c r="SCE863" s="396"/>
      <c r="SCF863" s="396"/>
      <c r="SCG863" s="396"/>
      <c r="SCH863" s="396"/>
      <c r="SCI863" s="396"/>
      <c r="SCJ863" s="396"/>
      <c r="SCK863" s="396"/>
      <c r="SCL863" s="396"/>
      <c r="SCM863" s="396"/>
      <c r="SCN863" s="396"/>
      <c r="SCO863" s="396"/>
      <c r="SCP863" s="396"/>
      <c r="SCQ863" s="396"/>
      <c r="SCR863" s="396"/>
      <c r="SCS863" s="396"/>
      <c r="SCT863" s="396"/>
      <c r="SCU863" s="396"/>
      <c r="SCV863" s="396"/>
      <c r="SCW863" s="396"/>
      <c r="SCX863" s="396"/>
      <c r="SCY863" s="396"/>
      <c r="SCZ863" s="396"/>
      <c r="SDA863" s="396"/>
      <c r="SDB863" s="396"/>
      <c r="SDC863" s="396"/>
      <c r="SDD863" s="396"/>
      <c r="SDE863" s="396"/>
      <c r="SDF863" s="396"/>
      <c r="SDG863" s="396"/>
      <c r="SDH863" s="396"/>
      <c r="SDI863" s="396"/>
      <c r="SDJ863" s="396"/>
      <c r="SDK863" s="396"/>
      <c r="SDL863" s="396"/>
      <c r="SDM863" s="396"/>
      <c r="SDN863" s="396"/>
      <c r="SDO863" s="396"/>
      <c r="SDP863" s="396"/>
      <c r="SDQ863" s="396"/>
      <c r="SDR863" s="396"/>
      <c r="SDS863" s="396"/>
      <c r="SDT863" s="396"/>
      <c r="SDU863" s="396"/>
      <c r="SDV863" s="396"/>
      <c r="SDW863" s="396"/>
      <c r="SDX863" s="396"/>
      <c r="SDY863" s="396"/>
      <c r="SDZ863" s="396"/>
      <c r="SEA863" s="396"/>
      <c r="SEB863" s="396"/>
      <c r="SEC863" s="396"/>
      <c r="SED863" s="396"/>
      <c r="SEE863" s="396"/>
      <c r="SEF863" s="396"/>
      <c r="SEG863" s="396"/>
      <c r="SEH863" s="396"/>
      <c r="SEI863" s="396"/>
      <c r="SEJ863" s="396"/>
      <c r="SEK863" s="396"/>
      <c r="SEL863" s="396"/>
      <c r="SEM863" s="396"/>
      <c r="SEN863" s="396"/>
      <c r="SEO863" s="396"/>
      <c r="SEP863" s="396"/>
      <c r="SEQ863" s="396"/>
      <c r="SER863" s="396"/>
      <c r="SES863" s="396"/>
      <c r="SET863" s="396"/>
      <c r="SEU863" s="396"/>
      <c r="SEV863" s="396"/>
      <c r="SEW863" s="396"/>
      <c r="SEX863" s="396"/>
      <c r="SEY863" s="396"/>
      <c r="SEZ863" s="396"/>
      <c r="SFA863" s="396"/>
      <c r="SFB863" s="396"/>
      <c r="SFC863" s="396"/>
      <c r="SFD863" s="396"/>
      <c r="SFE863" s="396"/>
      <c r="SFF863" s="396"/>
      <c r="SFG863" s="396"/>
      <c r="SFH863" s="396"/>
      <c r="SFI863" s="396"/>
      <c r="SFJ863" s="396"/>
      <c r="SFK863" s="396"/>
      <c r="SFL863" s="396"/>
      <c r="SFM863" s="396"/>
      <c r="SFN863" s="396"/>
      <c r="SFO863" s="396"/>
      <c r="SFP863" s="396"/>
      <c r="SFQ863" s="396"/>
      <c r="SFR863" s="396"/>
      <c r="SFS863" s="396"/>
      <c r="SFT863" s="396"/>
      <c r="SFU863" s="396"/>
      <c r="SFV863" s="396"/>
      <c r="SFW863" s="396"/>
      <c r="SFX863" s="396"/>
      <c r="SFY863" s="396"/>
      <c r="SFZ863" s="396"/>
      <c r="SGA863" s="396"/>
      <c r="SGB863" s="396"/>
      <c r="SGC863" s="396"/>
      <c r="SGD863" s="396"/>
      <c r="SGE863" s="396"/>
      <c r="SGF863" s="396"/>
      <c r="SGG863" s="396"/>
      <c r="SGH863" s="396"/>
      <c r="SGI863" s="396"/>
      <c r="SGJ863" s="396"/>
      <c r="SGK863" s="396"/>
      <c r="SGL863" s="396"/>
      <c r="SGM863" s="396"/>
      <c r="SGN863" s="396"/>
      <c r="SGO863" s="396"/>
      <c r="SGP863" s="396"/>
      <c r="SGQ863" s="396"/>
      <c r="SGR863" s="396"/>
      <c r="SGS863" s="396"/>
      <c r="SGT863" s="396"/>
      <c r="SGU863" s="396"/>
      <c r="SGV863" s="396"/>
      <c r="SGW863" s="396"/>
      <c r="SGX863" s="396"/>
      <c r="SGY863" s="396"/>
      <c r="SGZ863" s="396"/>
      <c r="SHA863" s="396"/>
      <c r="SHB863" s="396"/>
      <c r="SHC863" s="396"/>
      <c r="SHD863" s="396"/>
      <c r="SHE863" s="396"/>
      <c r="SHF863" s="396"/>
      <c r="SHG863" s="396"/>
      <c r="SHH863" s="396"/>
      <c r="SHI863" s="396"/>
      <c r="SHJ863" s="396"/>
      <c r="SHK863" s="396"/>
      <c r="SHL863" s="396"/>
      <c r="SHM863" s="396"/>
      <c r="SHN863" s="396"/>
      <c r="SHO863" s="396"/>
      <c r="SHP863" s="396"/>
      <c r="SHQ863" s="396"/>
      <c r="SHR863" s="396"/>
      <c r="SHS863" s="396"/>
      <c r="SHT863" s="396"/>
      <c r="SHU863" s="396"/>
      <c r="SHV863" s="396"/>
      <c r="SHW863" s="396"/>
      <c r="SHX863" s="396"/>
      <c r="SHY863" s="396"/>
      <c r="SHZ863" s="396"/>
      <c r="SIA863" s="396"/>
      <c r="SIB863" s="396"/>
      <c r="SIC863" s="396"/>
      <c r="SID863" s="396"/>
      <c r="SIE863" s="396"/>
      <c r="SIF863" s="396"/>
      <c r="SIG863" s="396"/>
      <c r="SIH863" s="396"/>
      <c r="SII863" s="396"/>
      <c r="SIJ863" s="396"/>
      <c r="SIK863" s="396"/>
      <c r="SIL863" s="396"/>
      <c r="SIM863" s="396"/>
      <c r="SIN863" s="396"/>
      <c r="SIO863" s="396"/>
      <c r="SIP863" s="396"/>
      <c r="SIQ863" s="396"/>
      <c r="SIR863" s="396"/>
      <c r="SIS863" s="396"/>
      <c r="SIT863" s="396"/>
      <c r="SIU863" s="396"/>
      <c r="SIV863" s="396"/>
      <c r="SIW863" s="396"/>
      <c r="SIX863" s="396"/>
      <c r="SIY863" s="396"/>
      <c r="SIZ863" s="396"/>
      <c r="SJA863" s="396"/>
      <c r="SJB863" s="396"/>
      <c r="SJC863" s="396"/>
      <c r="SJD863" s="396"/>
      <c r="SJE863" s="396"/>
      <c r="SJF863" s="396"/>
      <c r="SJG863" s="396"/>
      <c r="SJH863" s="396"/>
      <c r="SJI863" s="396"/>
      <c r="SJJ863" s="396"/>
      <c r="SJK863" s="396"/>
      <c r="SJL863" s="396"/>
      <c r="SJM863" s="396"/>
      <c r="SJN863" s="396"/>
      <c r="SJO863" s="396"/>
      <c r="SJP863" s="396"/>
      <c r="SJQ863" s="396"/>
      <c r="SJR863" s="396"/>
      <c r="SJS863" s="396"/>
      <c r="SJT863" s="396"/>
      <c r="SJU863" s="396"/>
      <c r="SJV863" s="396"/>
      <c r="SJW863" s="396"/>
      <c r="SJX863" s="396"/>
      <c r="SJY863" s="396"/>
      <c r="SJZ863" s="396"/>
      <c r="SKA863" s="396"/>
      <c r="SKB863" s="396"/>
      <c r="SKC863" s="396"/>
      <c r="SKD863" s="396"/>
      <c r="SKE863" s="396"/>
      <c r="SKF863" s="396"/>
      <c r="SKG863" s="396"/>
      <c r="SKH863" s="396"/>
      <c r="SKI863" s="396"/>
      <c r="SKJ863" s="396"/>
      <c r="SKK863" s="396"/>
      <c r="SKL863" s="396"/>
      <c r="SKM863" s="396"/>
      <c r="SKN863" s="396"/>
      <c r="SKO863" s="396"/>
      <c r="SKP863" s="396"/>
      <c r="SKQ863" s="396"/>
      <c r="SKR863" s="396"/>
      <c r="SKS863" s="396"/>
      <c r="SKT863" s="396"/>
      <c r="SKU863" s="396"/>
      <c r="SKV863" s="396"/>
      <c r="SKW863" s="396"/>
      <c r="SKX863" s="396"/>
      <c r="SKY863" s="396"/>
      <c r="SKZ863" s="396"/>
      <c r="SLA863" s="396"/>
      <c r="SLB863" s="396"/>
      <c r="SLC863" s="396"/>
      <c r="SLD863" s="396"/>
      <c r="SLE863" s="396"/>
      <c r="SLF863" s="396"/>
      <c r="SLG863" s="396"/>
      <c r="SLH863" s="396"/>
      <c r="SLI863" s="396"/>
      <c r="SLJ863" s="396"/>
      <c r="SLK863" s="396"/>
      <c r="SLL863" s="396"/>
      <c r="SLM863" s="396"/>
      <c r="SLN863" s="396"/>
      <c r="SLO863" s="396"/>
      <c r="SLP863" s="396"/>
      <c r="SLQ863" s="396"/>
      <c r="SLR863" s="396"/>
      <c r="SLS863" s="396"/>
      <c r="SLT863" s="396"/>
      <c r="SLU863" s="396"/>
      <c r="SLV863" s="396"/>
      <c r="SLW863" s="396"/>
      <c r="SLX863" s="396"/>
      <c r="SLY863" s="396"/>
      <c r="SLZ863" s="396"/>
      <c r="SMA863" s="396"/>
      <c r="SMB863" s="396"/>
      <c r="SMC863" s="396"/>
      <c r="SMD863" s="396"/>
      <c r="SME863" s="396"/>
      <c r="SMF863" s="396"/>
      <c r="SMG863" s="396"/>
      <c r="SMH863" s="396"/>
      <c r="SMI863" s="396"/>
      <c r="SMJ863" s="396"/>
      <c r="SMK863" s="396"/>
      <c r="SML863" s="396"/>
      <c r="SMM863" s="396"/>
      <c r="SMN863" s="396"/>
      <c r="SMO863" s="396"/>
      <c r="SMP863" s="396"/>
      <c r="SMQ863" s="396"/>
      <c r="SMR863" s="396"/>
      <c r="SMS863" s="396"/>
      <c r="SMT863" s="396"/>
      <c r="SMU863" s="396"/>
      <c r="SMV863" s="396"/>
      <c r="SMW863" s="396"/>
      <c r="SMX863" s="396"/>
      <c r="SMY863" s="396"/>
      <c r="SMZ863" s="396"/>
      <c r="SNA863" s="396"/>
      <c r="SNB863" s="396"/>
      <c r="SNC863" s="396"/>
      <c r="SND863" s="396"/>
      <c r="SNE863" s="396"/>
      <c r="SNF863" s="396"/>
      <c r="SNG863" s="396"/>
      <c r="SNH863" s="396"/>
      <c r="SNI863" s="396"/>
      <c r="SNJ863" s="396"/>
      <c r="SNK863" s="396"/>
      <c r="SNL863" s="396"/>
      <c r="SNM863" s="396"/>
      <c r="SNN863" s="396"/>
      <c r="SNO863" s="396"/>
      <c r="SNP863" s="396"/>
      <c r="SNQ863" s="396"/>
      <c r="SNR863" s="396"/>
      <c r="SNS863" s="396"/>
      <c r="SNT863" s="396"/>
      <c r="SNU863" s="396"/>
      <c r="SNV863" s="396"/>
      <c r="SNW863" s="396"/>
      <c r="SNX863" s="396"/>
      <c r="SNY863" s="396"/>
      <c r="SNZ863" s="396"/>
      <c r="SOA863" s="396"/>
      <c r="SOB863" s="396"/>
      <c r="SOC863" s="396"/>
      <c r="SOD863" s="396"/>
      <c r="SOE863" s="396"/>
      <c r="SOF863" s="396"/>
      <c r="SOG863" s="396"/>
      <c r="SOH863" s="396"/>
      <c r="SOI863" s="396"/>
      <c r="SOJ863" s="396"/>
      <c r="SOK863" s="396"/>
      <c r="SOL863" s="396"/>
      <c r="SOM863" s="396"/>
      <c r="SON863" s="396"/>
      <c r="SOO863" s="396"/>
      <c r="SOP863" s="396"/>
      <c r="SOQ863" s="396"/>
      <c r="SOR863" s="396"/>
      <c r="SOS863" s="396"/>
      <c r="SOT863" s="396"/>
      <c r="SOU863" s="396"/>
      <c r="SOV863" s="396"/>
      <c r="SOW863" s="396"/>
      <c r="SOX863" s="396"/>
      <c r="SOY863" s="396"/>
      <c r="SOZ863" s="396"/>
      <c r="SPA863" s="396"/>
      <c r="SPB863" s="396"/>
      <c r="SPC863" s="396"/>
      <c r="SPD863" s="396"/>
      <c r="SPE863" s="396"/>
      <c r="SPF863" s="396"/>
      <c r="SPG863" s="396"/>
      <c r="SPH863" s="396"/>
      <c r="SPI863" s="396"/>
      <c r="SPJ863" s="396"/>
      <c r="SPK863" s="396"/>
      <c r="SPL863" s="396"/>
      <c r="SPM863" s="396"/>
      <c r="SPN863" s="396"/>
      <c r="SPO863" s="396"/>
      <c r="SPP863" s="396"/>
      <c r="SPQ863" s="396"/>
      <c r="SPR863" s="396"/>
      <c r="SPS863" s="396"/>
      <c r="SPT863" s="396"/>
      <c r="SPU863" s="396"/>
      <c r="SPV863" s="396"/>
      <c r="SPW863" s="396"/>
      <c r="SPX863" s="396"/>
      <c r="SPY863" s="396"/>
      <c r="SPZ863" s="396"/>
      <c r="SQA863" s="396"/>
      <c r="SQB863" s="396"/>
      <c r="SQC863" s="396"/>
      <c r="SQD863" s="396"/>
      <c r="SQE863" s="396"/>
      <c r="SQF863" s="396"/>
      <c r="SQG863" s="396"/>
      <c r="SQH863" s="396"/>
      <c r="SQI863" s="396"/>
      <c r="SQJ863" s="396"/>
      <c r="SQK863" s="396"/>
      <c r="SQL863" s="396"/>
      <c r="SQM863" s="396"/>
      <c r="SQN863" s="396"/>
      <c r="SQO863" s="396"/>
      <c r="SQP863" s="396"/>
      <c r="SQQ863" s="396"/>
      <c r="SQR863" s="396"/>
      <c r="SQS863" s="396"/>
      <c r="SQT863" s="396"/>
      <c r="SQU863" s="396"/>
      <c r="SQV863" s="396"/>
      <c r="SQW863" s="396"/>
      <c r="SQX863" s="396"/>
      <c r="SQY863" s="396"/>
      <c r="SQZ863" s="396"/>
      <c r="SRA863" s="396"/>
      <c r="SRB863" s="396"/>
      <c r="SRC863" s="396"/>
      <c r="SRD863" s="396"/>
      <c r="SRE863" s="396"/>
      <c r="SRF863" s="396"/>
      <c r="SRG863" s="396"/>
      <c r="SRH863" s="396"/>
      <c r="SRI863" s="396"/>
      <c r="SRJ863" s="396"/>
      <c r="SRK863" s="396"/>
      <c r="SRL863" s="396"/>
      <c r="SRM863" s="396"/>
      <c r="SRN863" s="396"/>
      <c r="SRO863" s="396"/>
      <c r="SRP863" s="396"/>
      <c r="SRQ863" s="396"/>
      <c r="SRR863" s="396"/>
      <c r="SRS863" s="396"/>
      <c r="SRT863" s="396"/>
      <c r="SRU863" s="396"/>
      <c r="SRV863" s="396"/>
      <c r="SRW863" s="396"/>
      <c r="SRX863" s="396"/>
      <c r="SRY863" s="396"/>
      <c r="SRZ863" s="396"/>
      <c r="SSA863" s="396"/>
      <c r="SSB863" s="396"/>
      <c r="SSC863" s="396"/>
      <c r="SSD863" s="396"/>
      <c r="SSE863" s="396"/>
      <c r="SSF863" s="396"/>
      <c r="SSG863" s="396"/>
      <c r="SSH863" s="396"/>
      <c r="SSI863" s="396"/>
      <c r="SSJ863" s="396"/>
      <c r="SSK863" s="396"/>
      <c r="SSL863" s="396"/>
      <c r="SSM863" s="396"/>
      <c r="SSN863" s="396"/>
      <c r="SSO863" s="396"/>
      <c r="SSP863" s="396"/>
      <c r="SSQ863" s="396"/>
      <c r="SSR863" s="396"/>
      <c r="SSS863" s="396"/>
      <c r="SST863" s="396"/>
      <c r="SSU863" s="396"/>
      <c r="SSV863" s="396"/>
      <c r="SSW863" s="396"/>
      <c r="SSX863" s="396"/>
      <c r="SSY863" s="396"/>
      <c r="SSZ863" s="396"/>
      <c r="STA863" s="396"/>
      <c r="STB863" s="396"/>
      <c r="STC863" s="396"/>
      <c r="STD863" s="396"/>
      <c r="STE863" s="396"/>
      <c r="STF863" s="396"/>
      <c r="STG863" s="396"/>
      <c r="STH863" s="396"/>
      <c r="STI863" s="396"/>
      <c r="STJ863" s="396"/>
      <c r="STK863" s="396"/>
      <c r="STL863" s="396"/>
      <c r="STM863" s="396"/>
      <c r="STN863" s="396"/>
      <c r="STO863" s="396"/>
      <c r="STP863" s="396"/>
      <c r="STQ863" s="396"/>
      <c r="STR863" s="396"/>
      <c r="STS863" s="396"/>
      <c r="STT863" s="396"/>
      <c r="STU863" s="396"/>
      <c r="STV863" s="396"/>
      <c r="STW863" s="396"/>
      <c r="STX863" s="396"/>
      <c r="STY863" s="396"/>
      <c r="STZ863" s="396"/>
      <c r="SUA863" s="396"/>
      <c r="SUB863" s="396"/>
      <c r="SUC863" s="396"/>
      <c r="SUD863" s="396"/>
      <c r="SUE863" s="396"/>
      <c r="SUF863" s="396"/>
      <c r="SUG863" s="396"/>
      <c r="SUH863" s="396"/>
      <c r="SUI863" s="396"/>
      <c r="SUJ863" s="396"/>
      <c r="SUK863" s="396"/>
      <c r="SUL863" s="396"/>
      <c r="SUM863" s="396"/>
      <c r="SUN863" s="396"/>
      <c r="SUO863" s="396"/>
      <c r="SUP863" s="396"/>
      <c r="SUQ863" s="396"/>
      <c r="SUR863" s="396"/>
      <c r="SUS863" s="396"/>
      <c r="SUT863" s="396"/>
      <c r="SUU863" s="396"/>
      <c r="SUV863" s="396"/>
      <c r="SUW863" s="396"/>
      <c r="SUX863" s="396"/>
      <c r="SUY863" s="396"/>
      <c r="SUZ863" s="396"/>
      <c r="SVA863" s="396"/>
      <c r="SVB863" s="396"/>
      <c r="SVC863" s="396"/>
      <c r="SVD863" s="396"/>
      <c r="SVE863" s="396"/>
      <c r="SVF863" s="396"/>
      <c r="SVG863" s="396"/>
      <c r="SVH863" s="396"/>
      <c r="SVI863" s="396"/>
      <c r="SVJ863" s="396"/>
      <c r="SVK863" s="396"/>
      <c r="SVL863" s="396"/>
      <c r="SVM863" s="396"/>
      <c r="SVN863" s="396"/>
      <c r="SVO863" s="396"/>
      <c r="SVP863" s="396"/>
      <c r="SVQ863" s="396"/>
      <c r="SVR863" s="396"/>
      <c r="SVS863" s="396"/>
      <c r="SVT863" s="396"/>
      <c r="SVU863" s="396"/>
      <c r="SVV863" s="396"/>
      <c r="SVW863" s="396"/>
      <c r="SVX863" s="396"/>
      <c r="SVY863" s="396"/>
      <c r="SVZ863" s="396"/>
      <c r="SWA863" s="396"/>
      <c r="SWB863" s="396"/>
      <c r="SWC863" s="396"/>
      <c r="SWD863" s="396"/>
      <c r="SWE863" s="396"/>
      <c r="SWF863" s="396"/>
      <c r="SWG863" s="396"/>
      <c r="SWH863" s="396"/>
      <c r="SWI863" s="396"/>
      <c r="SWJ863" s="396"/>
      <c r="SWK863" s="396"/>
      <c r="SWL863" s="396"/>
      <c r="SWM863" s="396"/>
      <c r="SWN863" s="396"/>
      <c r="SWO863" s="396"/>
      <c r="SWP863" s="396"/>
      <c r="SWQ863" s="396"/>
      <c r="SWR863" s="396"/>
      <c r="SWS863" s="396"/>
      <c r="SWT863" s="396"/>
      <c r="SWU863" s="396"/>
      <c r="SWV863" s="396"/>
      <c r="SWW863" s="396"/>
      <c r="SWX863" s="396"/>
      <c r="SWY863" s="396"/>
      <c r="SWZ863" s="396"/>
      <c r="SXA863" s="396"/>
      <c r="SXB863" s="396"/>
      <c r="SXC863" s="396"/>
      <c r="SXD863" s="396"/>
      <c r="SXE863" s="396"/>
      <c r="SXF863" s="396"/>
      <c r="SXG863" s="396"/>
      <c r="SXH863" s="396"/>
      <c r="SXI863" s="396"/>
      <c r="SXJ863" s="396"/>
      <c r="SXK863" s="396"/>
      <c r="SXL863" s="396"/>
      <c r="SXM863" s="396"/>
      <c r="SXN863" s="396"/>
      <c r="SXO863" s="396"/>
      <c r="SXP863" s="396"/>
      <c r="SXQ863" s="396"/>
      <c r="SXR863" s="396"/>
      <c r="SXS863" s="396"/>
      <c r="SXT863" s="396"/>
      <c r="SXU863" s="396"/>
      <c r="SXV863" s="396"/>
      <c r="SXW863" s="396"/>
      <c r="SXX863" s="396"/>
      <c r="SXY863" s="396"/>
      <c r="SXZ863" s="396"/>
      <c r="SYA863" s="396"/>
      <c r="SYB863" s="396"/>
      <c r="SYC863" s="396"/>
      <c r="SYD863" s="396"/>
      <c r="SYE863" s="396"/>
      <c r="SYF863" s="396"/>
      <c r="SYG863" s="396"/>
      <c r="SYH863" s="396"/>
      <c r="SYI863" s="396"/>
      <c r="SYJ863" s="396"/>
      <c r="SYK863" s="396"/>
      <c r="SYL863" s="396"/>
      <c r="SYM863" s="396"/>
      <c r="SYN863" s="396"/>
      <c r="SYO863" s="396"/>
      <c r="SYP863" s="396"/>
      <c r="SYQ863" s="396"/>
      <c r="SYR863" s="396"/>
      <c r="SYS863" s="396"/>
      <c r="SYT863" s="396"/>
      <c r="SYU863" s="396"/>
      <c r="SYV863" s="396"/>
      <c r="SYW863" s="396"/>
      <c r="SYX863" s="396"/>
      <c r="SYY863" s="396"/>
      <c r="SYZ863" s="396"/>
      <c r="SZA863" s="396"/>
      <c r="SZB863" s="396"/>
      <c r="SZC863" s="396"/>
      <c r="SZD863" s="396"/>
      <c r="SZE863" s="396"/>
      <c r="SZF863" s="396"/>
      <c r="SZG863" s="396"/>
      <c r="SZH863" s="396"/>
      <c r="SZI863" s="396"/>
      <c r="SZJ863" s="396"/>
      <c r="SZK863" s="396"/>
      <c r="SZL863" s="396"/>
      <c r="SZM863" s="396"/>
      <c r="SZN863" s="396"/>
      <c r="SZO863" s="396"/>
      <c r="SZP863" s="396"/>
      <c r="SZQ863" s="396"/>
      <c r="SZR863" s="396"/>
      <c r="SZS863" s="396"/>
      <c r="SZT863" s="396"/>
      <c r="SZU863" s="396"/>
      <c r="SZV863" s="396"/>
      <c r="SZW863" s="396"/>
      <c r="SZX863" s="396"/>
      <c r="SZY863" s="396"/>
      <c r="SZZ863" s="396"/>
      <c r="TAA863" s="396"/>
      <c r="TAB863" s="396"/>
      <c r="TAC863" s="396"/>
      <c r="TAD863" s="396"/>
      <c r="TAE863" s="396"/>
      <c r="TAF863" s="396"/>
      <c r="TAG863" s="396"/>
      <c r="TAH863" s="396"/>
      <c r="TAI863" s="396"/>
      <c r="TAJ863" s="396"/>
      <c r="TAK863" s="396"/>
      <c r="TAL863" s="396"/>
      <c r="TAM863" s="396"/>
      <c r="TAN863" s="396"/>
      <c r="TAO863" s="396"/>
      <c r="TAP863" s="396"/>
      <c r="TAQ863" s="396"/>
      <c r="TAR863" s="396"/>
      <c r="TAS863" s="396"/>
      <c r="TAT863" s="396"/>
      <c r="TAU863" s="396"/>
      <c r="TAV863" s="396"/>
      <c r="TAW863" s="396"/>
      <c r="TAX863" s="396"/>
      <c r="TAY863" s="396"/>
      <c r="TAZ863" s="396"/>
      <c r="TBA863" s="396"/>
      <c r="TBB863" s="396"/>
      <c r="TBC863" s="396"/>
      <c r="TBD863" s="396"/>
      <c r="TBE863" s="396"/>
      <c r="TBF863" s="396"/>
      <c r="TBG863" s="396"/>
      <c r="TBH863" s="396"/>
      <c r="TBI863" s="396"/>
      <c r="TBJ863" s="396"/>
      <c r="TBK863" s="396"/>
      <c r="TBL863" s="396"/>
      <c r="TBM863" s="396"/>
      <c r="TBN863" s="396"/>
      <c r="TBO863" s="396"/>
      <c r="TBP863" s="396"/>
      <c r="TBQ863" s="396"/>
      <c r="TBR863" s="396"/>
      <c r="TBS863" s="396"/>
      <c r="TBT863" s="396"/>
      <c r="TBU863" s="396"/>
      <c r="TBV863" s="396"/>
      <c r="TBW863" s="396"/>
      <c r="TBX863" s="396"/>
      <c r="TBY863" s="396"/>
      <c r="TBZ863" s="396"/>
      <c r="TCA863" s="396"/>
      <c r="TCB863" s="396"/>
      <c r="TCC863" s="396"/>
      <c r="TCD863" s="396"/>
      <c r="TCE863" s="396"/>
      <c r="TCF863" s="396"/>
      <c r="TCG863" s="396"/>
      <c r="TCH863" s="396"/>
      <c r="TCI863" s="396"/>
      <c r="TCJ863" s="396"/>
      <c r="TCK863" s="396"/>
      <c r="TCL863" s="396"/>
      <c r="TCM863" s="396"/>
      <c r="TCN863" s="396"/>
      <c r="TCO863" s="396"/>
      <c r="TCP863" s="396"/>
      <c r="TCQ863" s="396"/>
      <c r="TCR863" s="396"/>
      <c r="TCS863" s="396"/>
      <c r="TCT863" s="396"/>
      <c r="TCU863" s="396"/>
      <c r="TCV863" s="396"/>
      <c r="TCW863" s="396"/>
      <c r="TCX863" s="396"/>
      <c r="TCY863" s="396"/>
      <c r="TCZ863" s="396"/>
      <c r="TDA863" s="396"/>
      <c r="TDB863" s="396"/>
      <c r="TDC863" s="396"/>
      <c r="TDD863" s="396"/>
      <c r="TDE863" s="396"/>
      <c r="TDF863" s="396"/>
      <c r="TDG863" s="396"/>
      <c r="TDH863" s="396"/>
      <c r="TDI863" s="396"/>
      <c r="TDJ863" s="396"/>
      <c r="TDK863" s="396"/>
      <c r="TDL863" s="396"/>
      <c r="TDM863" s="396"/>
      <c r="TDN863" s="396"/>
      <c r="TDO863" s="396"/>
      <c r="TDP863" s="396"/>
      <c r="TDQ863" s="396"/>
      <c r="TDR863" s="396"/>
      <c r="TDS863" s="396"/>
      <c r="TDT863" s="396"/>
      <c r="TDU863" s="396"/>
      <c r="TDV863" s="396"/>
      <c r="TDW863" s="396"/>
      <c r="TDX863" s="396"/>
      <c r="TDY863" s="396"/>
      <c r="TDZ863" s="396"/>
      <c r="TEA863" s="396"/>
      <c r="TEB863" s="396"/>
      <c r="TEC863" s="396"/>
      <c r="TED863" s="396"/>
      <c r="TEE863" s="396"/>
      <c r="TEF863" s="396"/>
      <c r="TEG863" s="396"/>
      <c r="TEH863" s="396"/>
      <c r="TEI863" s="396"/>
      <c r="TEJ863" s="396"/>
      <c r="TEK863" s="396"/>
      <c r="TEL863" s="396"/>
      <c r="TEM863" s="396"/>
      <c r="TEN863" s="396"/>
      <c r="TEO863" s="396"/>
      <c r="TEP863" s="396"/>
      <c r="TEQ863" s="396"/>
      <c r="TER863" s="396"/>
      <c r="TES863" s="396"/>
      <c r="TET863" s="396"/>
      <c r="TEU863" s="396"/>
      <c r="TEV863" s="396"/>
      <c r="TEW863" s="396"/>
      <c r="TEX863" s="396"/>
      <c r="TEY863" s="396"/>
      <c r="TEZ863" s="396"/>
      <c r="TFA863" s="396"/>
      <c r="TFB863" s="396"/>
      <c r="TFC863" s="396"/>
      <c r="TFD863" s="396"/>
      <c r="TFE863" s="396"/>
      <c r="TFF863" s="396"/>
      <c r="TFG863" s="396"/>
      <c r="TFH863" s="396"/>
      <c r="TFI863" s="396"/>
      <c r="TFJ863" s="396"/>
      <c r="TFK863" s="396"/>
      <c r="TFL863" s="396"/>
      <c r="TFM863" s="396"/>
      <c r="TFN863" s="396"/>
      <c r="TFO863" s="396"/>
      <c r="TFP863" s="396"/>
      <c r="TFQ863" s="396"/>
      <c r="TFR863" s="396"/>
      <c r="TFS863" s="396"/>
      <c r="TFT863" s="396"/>
      <c r="TFU863" s="396"/>
      <c r="TFV863" s="396"/>
      <c r="TFW863" s="396"/>
      <c r="TFX863" s="396"/>
      <c r="TFY863" s="396"/>
      <c r="TFZ863" s="396"/>
      <c r="TGA863" s="396"/>
      <c r="TGB863" s="396"/>
      <c r="TGC863" s="396"/>
      <c r="TGD863" s="396"/>
      <c r="TGE863" s="396"/>
      <c r="TGF863" s="396"/>
      <c r="TGG863" s="396"/>
      <c r="TGH863" s="396"/>
      <c r="TGI863" s="396"/>
      <c r="TGJ863" s="396"/>
      <c r="TGK863" s="396"/>
      <c r="TGL863" s="396"/>
      <c r="TGM863" s="396"/>
      <c r="TGN863" s="396"/>
      <c r="TGO863" s="396"/>
      <c r="TGP863" s="396"/>
      <c r="TGQ863" s="396"/>
      <c r="TGR863" s="396"/>
      <c r="TGS863" s="396"/>
      <c r="TGT863" s="396"/>
      <c r="TGU863" s="396"/>
      <c r="TGV863" s="396"/>
      <c r="TGW863" s="396"/>
      <c r="TGX863" s="396"/>
      <c r="TGY863" s="396"/>
      <c r="TGZ863" s="396"/>
      <c r="THA863" s="396"/>
      <c r="THB863" s="396"/>
      <c r="THC863" s="396"/>
      <c r="THD863" s="396"/>
      <c r="THE863" s="396"/>
      <c r="THF863" s="396"/>
      <c r="THG863" s="396"/>
      <c r="THH863" s="396"/>
      <c r="THI863" s="396"/>
      <c r="THJ863" s="396"/>
      <c r="THK863" s="396"/>
      <c r="THL863" s="396"/>
      <c r="THM863" s="396"/>
      <c r="THN863" s="396"/>
      <c r="THO863" s="396"/>
      <c r="THP863" s="396"/>
      <c r="THQ863" s="396"/>
      <c r="THR863" s="396"/>
      <c r="THS863" s="396"/>
      <c r="THT863" s="396"/>
      <c r="THU863" s="396"/>
      <c r="THV863" s="396"/>
      <c r="THW863" s="396"/>
      <c r="THX863" s="396"/>
      <c r="THY863" s="396"/>
      <c r="THZ863" s="396"/>
      <c r="TIA863" s="396"/>
      <c r="TIB863" s="396"/>
      <c r="TIC863" s="396"/>
      <c r="TID863" s="396"/>
      <c r="TIE863" s="396"/>
      <c r="TIF863" s="396"/>
      <c r="TIG863" s="396"/>
      <c r="TIH863" s="396"/>
      <c r="TII863" s="396"/>
      <c r="TIJ863" s="396"/>
      <c r="TIK863" s="396"/>
      <c r="TIL863" s="396"/>
      <c r="TIM863" s="396"/>
      <c r="TIN863" s="396"/>
      <c r="TIO863" s="396"/>
      <c r="TIP863" s="396"/>
      <c r="TIQ863" s="396"/>
      <c r="TIR863" s="396"/>
      <c r="TIS863" s="396"/>
      <c r="TIT863" s="396"/>
      <c r="TIU863" s="396"/>
      <c r="TIV863" s="396"/>
      <c r="TIW863" s="396"/>
      <c r="TIX863" s="396"/>
      <c r="TIY863" s="396"/>
      <c r="TIZ863" s="396"/>
      <c r="TJA863" s="396"/>
      <c r="TJB863" s="396"/>
      <c r="TJC863" s="396"/>
      <c r="TJD863" s="396"/>
      <c r="TJE863" s="396"/>
      <c r="TJF863" s="396"/>
      <c r="TJG863" s="396"/>
      <c r="TJH863" s="396"/>
      <c r="TJI863" s="396"/>
      <c r="TJJ863" s="396"/>
      <c r="TJK863" s="396"/>
      <c r="TJL863" s="396"/>
      <c r="TJM863" s="396"/>
      <c r="TJN863" s="396"/>
      <c r="TJO863" s="396"/>
      <c r="TJP863" s="396"/>
      <c r="TJQ863" s="396"/>
      <c r="TJR863" s="396"/>
      <c r="TJS863" s="396"/>
      <c r="TJT863" s="396"/>
      <c r="TJU863" s="396"/>
      <c r="TJV863" s="396"/>
      <c r="TJW863" s="396"/>
      <c r="TJX863" s="396"/>
      <c r="TJY863" s="396"/>
      <c r="TJZ863" s="396"/>
      <c r="TKA863" s="396"/>
      <c r="TKB863" s="396"/>
      <c r="TKC863" s="396"/>
      <c r="TKD863" s="396"/>
      <c r="TKE863" s="396"/>
      <c r="TKF863" s="396"/>
      <c r="TKG863" s="396"/>
      <c r="TKH863" s="396"/>
      <c r="TKI863" s="396"/>
      <c r="TKJ863" s="396"/>
      <c r="TKK863" s="396"/>
      <c r="TKL863" s="396"/>
      <c r="TKM863" s="396"/>
      <c r="TKN863" s="396"/>
      <c r="TKO863" s="396"/>
      <c r="TKP863" s="396"/>
      <c r="TKQ863" s="396"/>
      <c r="TKR863" s="396"/>
      <c r="TKS863" s="396"/>
      <c r="TKT863" s="396"/>
      <c r="TKU863" s="396"/>
      <c r="TKV863" s="396"/>
      <c r="TKW863" s="396"/>
      <c r="TKX863" s="396"/>
      <c r="TKY863" s="396"/>
      <c r="TKZ863" s="396"/>
      <c r="TLA863" s="396"/>
      <c r="TLB863" s="396"/>
      <c r="TLC863" s="396"/>
      <c r="TLD863" s="396"/>
      <c r="TLE863" s="396"/>
      <c r="TLF863" s="396"/>
      <c r="TLG863" s="396"/>
      <c r="TLH863" s="396"/>
      <c r="TLI863" s="396"/>
      <c r="TLJ863" s="396"/>
      <c r="TLK863" s="396"/>
      <c r="TLL863" s="396"/>
      <c r="TLM863" s="396"/>
      <c r="TLN863" s="396"/>
      <c r="TLO863" s="396"/>
      <c r="TLP863" s="396"/>
      <c r="TLQ863" s="396"/>
      <c r="TLR863" s="396"/>
      <c r="TLS863" s="396"/>
      <c r="TLT863" s="396"/>
      <c r="TLU863" s="396"/>
      <c r="TLV863" s="396"/>
      <c r="TLW863" s="396"/>
      <c r="TLX863" s="396"/>
      <c r="TLY863" s="396"/>
      <c r="TLZ863" s="396"/>
      <c r="TMA863" s="396"/>
      <c r="TMB863" s="396"/>
      <c r="TMC863" s="396"/>
      <c r="TMD863" s="396"/>
      <c r="TME863" s="396"/>
      <c r="TMF863" s="396"/>
      <c r="TMG863" s="396"/>
      <c r="TMH863" s="396"/>
      <c r="TMI863" s="396"/>
      <c r="TMJ863" s="396"/>
      <c r="TMK863" s="396"/>
      <c r="TML863" s="396"/>
      <c r="TMM863" s="396"/>
      <c r="TMN863" s="396"/>
      <c r="TMO863" s="396"/>
      <c r="TMP863" s="396"/>
      <c r="TMQ863" s="396"/>
      <c r="TMR863" s="396"/>
      <c r="TMS863" s="396"/>
      <c r="TMT863" s="396"/>
      <c r="TMU863" s="396"/>
      <c r="TMV863" s="396"/>
      <c r="TMW863" s="396"/>
      <c r="TMX863" s="396"/>
      <c r="TMY863" s="396"/>
      <c r="TMZ863" s="396"/>
      <c r="TNA863" s="396"/>
      <c r="TNB863" s="396"/>
      <c r="TNC863" s="396"/>
      <c r="TND863" s="396"/>
      <c r="TNE863" s="396"/>
      <c r="TNF863" s="396"/>
      <c r="TNG863" s="396"/>
      <c r="TNH863" s="396"/>
      <c r="TNI863" s="396"/>
      <c r="TNJ863" s="396"/>
      <c r="TNK863" s="396"/>
      <c r="TNL863" s="396"/>
      <c r="TNM863" s="396"/>
      <c r="TNN863" s="396"/>
      <c r="TNO863" s="396"/>
      <c r="TNP863" s="396"/>
      <c r="TNQ863" s="396"/>
      <c r="TNR863" s="396"/>
      <c r="TNS863" s="396"/>
      <c r="TNT863" s="396"/>
      <c r="TNU863" s="396"/>
      <c r="TNV863" s="396"/>
      <c r="TNW863" s="396"/>
      <c r="TNX863" s="396"/>
      <c r="TNY863" s="396"/>
      <c r="TNZ863" s="396"/>
      <c r="TOA863" s="396"/>
      <c r="TOB863" s="396"/>
      <c r="TOC863" s="396"/>
      <c r="TOD863" s="396"/>
      <c r="TOE863" s="396"/>
      <c r="TOF863" s="396"/>
      <c r="TOG863" s="396"/>
      <c r="TOH863" s="396"/>
      <c r="TOI863" s="396"/>
      <c r="TOJ863" s="396"/>
      <c r="TOK863" s="396"/>
      <c r="TOL863" s="396"/>
      <c r="TOM863" s="396"/>
      <c r="TON863" s="396"/>
      <c r="TOO863" s="396"/>
      <c r="TOP863" s="396"/>
      <c r="TOQ863" s="396"/>
      <c r="TOR863" s="396"/>
      <c r="TOS863" s="396"/>
      <c r="TOT863" s="396"/>
      <c r="TOU863" s="396"/>
      <c r="TOV863" s="396"/>
      <c r="TOW863" s="396"/>
      <c r="TOX863" s="396"/>
      <c r="TOY863" s="396"/>
      <c r="TOZ863" s="396"/>
      <c r="TPA863" s="396"/>
      <c r="TPB863" s="396"/>
      <c r="TPC863" s="396"/>
      <c r="TPD863" s="396"/>
      <c r="TPE863" s="396"/>
      <c r="TPF863" s="396"/>
      <c r="TPG863" s="396"/>
      <c r="TPH863" s="396"/>
      <c r="TPI863" s="396"/>
      <c r="TPJ863" s="396"/>
      <c r="TPK863" s="396"/>
      <c r="TPL863" s="396"/>
      <c r="TPM863" s="396"/>
      <c r="TPN863" s="396"/>
      <c r="TPO863" s="396"/>
      <c r="TPP863" s="396"/>
      <c r="TPQ863" s="396"/>
      <c r="TPR863" s="396"/>
      <c r="TPS863" s="396"/>
      <c r="TPT863" s="396"/>
      <c r="TPU863" s="396"/>
      <c r="TPV863" s="396"/>
      <c r="TPW863" s="396"/>
      <c r="TPX863" s="396"/>
      <c r="TPY863" s="396"/>
      <c r="TPZ863" s="396"/>
      <c r="TQA863" s="396"/>
      <c r="TQB863" s="396"/>
      <c r="TQC863" s="396"/>
      <c r="TQD863" s="396"/>
      <c r="TQE863" s="396"/>
      <c r="TQF863" s="396"/>
      <c r="TQG863" s="396"/>
      <c r="TQH863" s="396"/>
      <c r="TQI863" s="396"/>
      <c r="TQJ863" s="396"/>
      <c r="TQK863" s="396"/>
      <c r="TQL863" s="396"/>
      <c r="TQM863" s="396"/>
      <c r="TQN863" s="396"/>
      <c r="TQO863" s="396"/>
      <c r="TQP863" s="396"/>
      <c r="TQQ863" s="396"/>
      <c r="TQR863" s="396"/>
      <c r="TQS863" s="396"/>
      <c r="TQT863" s="396"/>
      <c r="TQU863" s="396"/>
      <c r="TQV863" s="396"/>
      <c r="TQW863" s="396"/>
      <c r="TQX863" s="396"/>
      <c r="TQY863" s="396"/>
      <c r="TQZ863" s="396"/>
      <c r="TRA863" s="396"/>
      <c r="TRB863" s="396"/>
      <c r="TRC863" s="396"/>
      <c r="TRD863" s="396"/>
      <c r="TRE863" s="396"/>
      <c r="TRF863" s="396"/>
      <c r="TRG863" s="396"/>
      <c r="TRH863" s="396"/>
      <c r="TRI863" s="396"/>
      <c r="TRJ863" s="396"/>
      <c r="TRK863" s="396"/>
      <c r="TRL863" s="396"/>
      <c r="TRM863" s="396"/>
      <c r="TRN863" s="396"/>
      <c r="TRO863" s="396"/>
      <c r="TRP863" s="396"/>
      <c r="TRQ863" s="396"/>
      <c r="TRR863" s="396"/>
      <c r="TRS863" s="396"/>
      <c r="TRT863" s="396"/>
      <c r="TRU863" s="396"/>
      <c r="TRV863" s="396"/>
      <c r="TRW863" s="396"/>
      <c r="TRX863" s="396"/>
      <c r="TRY863" s="396"/>
      <c r="TRZ863" s="396"/>
      <c r="TSA863" s="396"/>
      <c r="TSB863" s="396"/>
      <c r="TSC863" s="396"/>
      <c r="TSD863" s="396"/>
      <c r="TSE863" s="396"/>
      <c r="TSF863" s="396"/>
      <c r="TSG863" s="396"/>
      <c r="TSH863" s="396"/>
      <c r="TSI863" s="396"/>
      <c r="TSJ863" s="396"/>
      <c r="TSK863" s="396"/>
      <c r="TSL863" s="396"/>
      <c r="TSM863" s="396"/>
      <c r="TSN863" s="396"/>
      <c r="TSO863" s="396"/>
      <c r="TSP863" s="396"/>
      <c r="TSQ863" s="396"/>
      <c r="TSR863" s="396"/>
      <c r="TSS863" s="396"/>
      <c r="TST863" s="396"/>
      <c r="TSU863" s="396"/>
      <c r="TSV863" s="396"/>
      <c r="TSW863" s="396"/>
      <c r="TSX863" s="396"/>
      <c r="TSY863" s="396"/>
      <c r="TSZ863" s="396"/>
      <c r="TTA863" s="396"/>
      <c r="TTB863" s="396"/>
      <c r="TTC863" s="396"/>
      <c r="TTD863" s="396"/>
      <c r="TTE863" s="396"/>
      <c r="TTF863" s="396"/>
      <c r="TTG863" s="396"/>
      <c r="TTH863" s="396"/>
      <c r="TTI863" s="396"/>
      <c r="TTJ863" s="396"/>
      <c r="TTK863" s="396"/>
      <c r="TTL863" s="396"/>
      <c r="TTM863" s="396"/>
      <c r="TTN863" s="396"/>
      <c r="TTO863" s="396"/>
      <c r="TTP863" s="396"/>
      <c r="TTQ863" s="396"/>
      <c r="TTR863" s="396"/>
      <c r="TTS863" s="396"/>
      <c r="TTT863" s="396"/>
      <c r="TTU863" s="396"/>
      <c r="TTV863" s="396"/>
      <c r="TTW863" s="396"/>
      <c r="TTX863" s="396"/>
      <c r="TTY863" s="396"/>
      <c r="TTZ863" s="396"/>
      <c r="TUA863" s="396"/>
      <c r="TUB863" s="396"/>
      <c r="TUC863" s="396"/>
      <c r="TUD863" s="396"/>
      <c r="TUE863" s="396"/>
      <c r="TUF863" s="396"/>
      <c r="TUG863" s="396"/>
      <c r="TUH863" s="396"/>
      <c r="TUI863" s="396"/>
      <c r="TUJ863" s="396"/>
      <c r="TUK863" s="396"/>
      <c r="TUL863" s="396"/>
      <c r="TUM863" s="396"/>
      <c r="TUN863" s="396"/>
      <c r="TUO863" s="396"/>
      <c r="TUP863" s="396"/>
      <c r="TUQ863" s="396"/>
      <c r="TUR863" s="396"/>
      <c r="TUS863" s="396"/>
      <c r="TUT863" s="396"/>
      <c r="TUU863" s="396"/>
      <c r="TUV863" s="396"/>
      <c r="TUW863" s="396"/>
      <c r="TUX863" s="396"/>
      <c r="TUY863" s="396"/>
      <c r="TUZ863" s="396"/>
      <c r="TVA863" s="396"/>
      <c r="TVB863" s="396"/>
      <c r="TVC863" s="396"/>
      <c r="TVD863" s="396"/>
      <c r="TVE863" s="396"/>
      <c r="TVF863" s="396"/>
      <c r="TVG863" s="396"/>
      <c r="TVH863" s="396"/>
      <c r="TVI863" s="396"/>
      <c r="TVJ863" s="396"/>
      <c r="TVK863" s="396"/>
      <c r="TVL863" s="396"/>
      <c r="TVM863" s="396"/>
      <c r="TVN863" s="396"/>
      <c r="TVO863" s="396"/>
      <c r="TVP863" s="396"/>
      <c r="TVQ863" s="396"/>
      <c r="TVR863" s="396"/>
      <c r="TVS863" s="396"/>
      <c r="TVT863" s="396"/>
      <c r="TVU863" s="396"/>
      <c r="TVV863" s="396"/>
      <c r="TVW863" s="396"/>
      <c r="TVX863" s="396"/>
      <c r="TVY863" s="396"/>
      <c r="TVZ863" s="396"/>
      <c r="TWA863" s="396"/>
      <c r="TWB863" s="396"/>
      <c r="TWC863" s="396"/>
      <c r="TWD863" s="396"/>
      <c r="TWE863" s="396"/>
      <c r="TWF863" s="396"/>
      <c r="TWG863" s="396"/>
      <c r="TWH863" s="396"/>
      <c r="TWI863" s="396"/>
      <c r="TWJ863" s="396"/>
      <c r="TWK863" s="396"/>
      <c r="TWL863" s="396"/>
      <c r="TWM863" s="396"/>
      <c r="TWN863" s="396"/>
      <c r="TWO863" s="396"/>
      <c r="TWP863" s="396"/>
      <c r="TWQ863" s="396"/>
      <c r="TWR863" s="396"/>
      <c r="TWS863" s="396"/>
      <c r="TWT863" s="396"/>
      <c r="TWU863" s="396"/>
      <c r="TWV863" s="396"/>
      <c r="TWW863" s="396"/>
      <c r="TWX863" s="396"/>
      <c r="TWY863" s="396"/>
      <c r="TWZ863" s="396"/>
      <c r="TXA863" s="396"/>
      <c r="TXB863" s="396"/>
      <c r="TXC863" s="396"/>
      <c r="TXD863" s="396"/>
      <c r="TXE863" s="396"/>
      <c r="TXF863" s="396"/>
      <c r="TXG863" s="396"/>
      <c r="TXH863" s="396"/>
      <c r="TXI863" s="396"/>
      <c r="TXJ863" s="396"/>
      <c r="TXK863" s="396"/>
      <c r="TXL863" s="396"/>
      <c r="TXM863" s="396"/>
      <c r="TXN863" s="396"/>
      <c r="TXO863" s="396"/>
      <c r="TXP863" s="396"/>
      <c r="TXQ863" s="396"/>
      <c r="TXR863" s="396"/>
      <c r="TXS863" s="396"/>
      <c r="TXT863" s="396"/>
      <c r="TXU863" s="396"/>
      <c r="TXV863" s="396"/>
      <c r="TXW863" s="396"/>
      <c r="TXX863" s="396"/>
      <c r="TXY863" s="396"/>
      <c r="TXZ863" s="396"/>
      <c r="TYA863" s="396"/>
      <c r="TYB863" s="396"/>
      <c r="TYC863" s="396"/>
      <c r="TYD863" s="396"/>
      <c r="TYE863" s="396"/>
      <c r="TYF863" s="396"/>
      <c r="TYG863" s="396"/>
      <c r="TYH863" s="396"/>
      <c r="TYI863" s="396"/>
      <c r="TYJ863" s="396"/>
      <c r="TYK863" s="396"/>
      <c r="TYL863" s="396"/>
      <c r="TYM863" s="396"/>
      <c r="TYN863" s="396"/>
      <c r="TYO863" s="396"/>
      <c r="TYP863" s="396"/>
      <c r="TYQ863" s="396"/>
      <c r="TYR863" s="396"/>
      <c r="TYS863" s="396"/>
      <c r="TYT863" s="396"/>
      <c r="TYU863" s="396"/>
      <c r="TYV863" s="396"/>
      <c r="TYW863" s="396"/>
      <c r="TYX863" s="396"/>
      <c r="TYY863" s="396"/>
      <c r="TYZ863" s="396"/>
      <c r="TZA863" s="396"/>
      <c r="TZB863" s="396"/>
      <c r="TZC863" s="396"/>
      <c r="TZD863" s="396"/>
      <c r="TZE863" s="396"/>
      <c r="TZF863" s="396"/>
      <c r="TZG863" s="396"/>
      <c r="TZH863" s="396"/>
      <c r="TZI863" s="396"/>
      <c r="TZJ863" s="396"/>
      <c r="TZK863" s="396"/>
      <c r="TZL863" s="396"/>
      <c r="TZM863" s="396"/>
      <c r="TZN863" s="396"/>
      <c r="TZO863" s="396"/>
      <c r="TZP863" s="396"/>
      <c r="TZQ863" s="396"/>
      <c r="TZR863" s="396"/>
      <c r="TZS863" s="396"/>
      <c r="TZT863" s="396"/>
      <c r="TZU863" s="396"/>
      <c r="TZV863" s="396"/>
      <c r="TZW863" s="396"/>
      <c r="TZX863" s="396"/>
      <c r="TZY863" s="396"/>
      <c r="TZZ863" s="396"/>
      <c r="UAA863" s="396"/>
      <c r="UAB863" s="396"/>
      <c r="UAC863" s="396"/>
      <c r="UAD863" s="396"/>
      <c r="UAE863" s="396"/>
      <c r="UAF863" s="396"/>
      <c r="UAG863" s="396"/>
      <c r="UAH863" s="396"/>
      <c r="UAI863" s="396"/>
      <c r="UAJ863" s="396"/>
      <c r="UAK863" s="396"/>
      <c r="UAL863" s="396"/>
      <c r="UAM863" s="396"/>
      <c r="UAN863" s="396"/>
      <c r="UAO863" s="396"/>
      <c r="UAP863" s="396"/>
      <c r="UAQ863" s="396"/>
      <c r="UAR863" s="396"/>
      <c r="UAS863" s="396"/>
      <c r="UAT863" s="396"/>
      <c r="UAU863" s="396"/>
      <c r="UAV863" s="396"/>
      <c r="UAW863" s="396"/>
      <c r="UAX863" s="396"/>
      <c r="UAY863" s="396"/>
      <c r="UAZ863" s="396"/>
      <c r="UBA863" s="396"/>
      <c r="UBB863" s="396"/>
      <c r="UBC863" s="396"/>
      <c r="UBD863" s="396"/>
      <c r="UBE863" s="396"/>
      <c r="UBF863" s="396"/>
      <c r="UBG863" s="396"/>
      <c r="UBH863" s="396"/>
      <c r="UBI863" s="396"/>
      <c r="UBJ863" s="396"/>
      <c r="UBK863" s="396"/>
      <c r="UBL863" s="396"/>
      <c r="UBM863" s="396"/>
      <c r="UBN863" s="396"/>
      <c r="UBO863" s="396"/>
      <c r="UBP863" s="396"/>
      <c r="UBQ863" s="396"/>
      <c r="UBR863" s="396"/>
      <c r="UBS863" s="396"/>
      <c r="UBT863" s="396"/>
      <c r="UBU863" s="396"/>
      <c r="UBV863" s="396"/>
      <c r="UBW863" s="396"/>
      <c r="UBX863" s="396"/>
      <c r="UBY863" s="396"/>
      <c r="UBZ863" s="396"/>
      <c r="UCA863" s="396"/>
      <c r="UCB863" s="396"/>
      <c r="UCC863" s="396"/>
      <c r="UCD863" s="396"/>
      <c r="UCE863" s="396"/>
      <c r="UCF863" s="396"/>
      <c r="UCG863" s="396"/>
      <c r="UCH863" s="396"/>
      <c r="UCI863" s="396"/>
      <c r="UCJ863" s="396"/>
      <c r="UCK863" s="396"/>
      <c r="UCL863" s="396"/>
      <c r="UCM863" s="396"/>
      <c r="UCN863" s="396"/>
      <c r="UCO863" s="396"/>
      <c r="UCP863" s="396"/>
      <c r="UCQ863" s="396"/>
      <c r="UCR863" s="396"/>
      <c r="UCS863" s="396"/>
      <c r="UCT863" s="396"/>
      <c r="UCU863" s="396"/>
      <c r="UCV863" s="396"/>
      <c r="UCW863" s="396"/>
      <c r="UCX863" s="396"/>
      <c r="UCY863" s="396"/>
      <c r="UCZ863" s="396"/>
      <c r="UDA863" s="396"/>
      <c r="UDB863" s="396"/>
      <c r="UDC863" s="396"/>
      <c r="UDD863" s="396"/>
      <c r="UDE863" s="396"/>
      <c r="UDF863" s="396"/>
      <c r="UDG863" s="396"/>
      <c r="UDH863" s="396"/>
      <c r="UDI863" s="396"/>
      <c r="UDJ863" s="396"/>
      <c r="UDK863" s="396"/>
      <c r="UDL863" s="396"/>
      <c r="UDM863" s="396"/>
      <c r="UDN863" s="396"/>
      <c r="UDO863" s="396"/>
      <c r="UDP863" s="396"/>
      <c r="UDQ863" s="396"/>
      <c r="UDR863" s="396"/>
      <c r="UDS863" s="396"/>
      <c r="UDT863" s="396"/>
      <c r="UDU863" s="396"/>
      <c r="UDV863" s="396"/>
      <c r="UDW863" s="396"/>
      <c r="UDX863" s="396"/>
      <c r="UDY863" s="396"/>
      <c r="UDZ863" s="396"/>
      <c r="UEA863" s="396"/>
      <c r="UEB863" s="396"/>
      <c r="UEC863" s="396"/>
      <c r="UED863" s="396"/>
      <c r="UEE863" s="396"/>
      <c r="UEF863" s="396"/>
      <c r="UEG863" s="396"/>
      <c r="UEH863" s="396"/>
      <c r="UEI863" s="396"/>
      <c r="UEJ863" s="396"/>
      <c r="UEK863" s="396"/>
      <c r="UEL863" s="396"/>
      <c r="UEM863" s="396"/>
      <c r="UEN863" s="396"/>
      <c r="UEO863" s="396"/>
      <c r="UEP863" s="396"/>
      <c r="UEQ863" s="396"/>
      <c r="UER863" s="396"/>
      <c r="UES863" s="396"/>
      <c r="UET863" s="396"/>
      <c r="UEU863" s="396"/>
      <c r="UEV863" s="396"/>
      <c r="UEW863" s="396"/>
      <c r="UEX863" s="396"/>
      <c r="UEY863" s="396"/>
      <c r="UEZ863" s="396"/>
      <c r="UFA863" s="396"/>
      <c r="UFB863" s="396"/>
      <c r="UFC863" s="396"/>
      <c r="UFD863" s="396"/>
      <c r="UFE863" s="396"/>
      <c r="UFF863" s="396"/>
      <c r="UFG863" s="396"/>
      <c r="UFH863" s="396"/>
      <c r="UFI863" s="396"/>
      <c r="UFJ863" s="396"/>
      <c r="UFK863" s="396"/>
      <c r="UFL863" s="396"/>
      <c r="UFM863" s="396"/>
      <c r="UFN863" s="396"/>
      <c r="UFO863" s="396"/>
      <c r="UFP863" s="396"/>
      <c r="UFQ863" s="396"/>
      <c r="UFR863" s="396"/>
      <c r="UFS863" s="396"/>
      <c r="UFT863" s="396"/>
      <c r="UFU863" s="396"/>
      <c r="UFV863" s="396"/>
      <c r="UFW863" s="396"/>
      <c r="UFX863" s="396"/>
      <c r="UFY863" s="396"/>
      <c r="UFZ863" s="396"/>
      <c r="UGA863" s="396"/>
      <c r="UGB863" s="396"/>
      <c r="UGC863" s="396"/>
      <c r="UGD863" s="396"/>
      <c r="UGE863" s="396"/>
      <c r="UGF863" s="396"/>
      <c r="UGG863" s="396"/>
      <c r="UGH863" s="396"/>
      <c r="UGI863" s="396"/>
      <c r="UGJ863" s="396"/>
      <c r="UGK863" s="396"/>
      <c r="UGL863" s="396"/>
      <c r="UGM863" s="396"/>
      <c r="UGN863" s="396"/>
      <c r="UGO863" s="396"/>
      <c r="UGP863" s="396"/>
      <c r="UGQ863" s="396"/>
      <c r="UGR863" s="396"/>
      <c r="UGS863" s="396"/>
      <c r="UGT863" s="396"/>
      <c r="UGU863" s="396"/>
      <c r="UGV863" s="396"/>
      <c r="UGW863" s="396"/>
      <c r="UGX863" s="396"/>
      <c r="UGY863" s="396"/>
      <c r="UGZ863" s="396"/>
      <c r="UHA863" s="396"/>
      <c r="UHB863" s="396"/>
      <c r="UHC863" s="396"/>
      <c r="UHD863" s="396"/>
      <c r="UHE863" s="396"/>
      <c r="UHF863" s="396"/>
      <c r="UHG863" s="396"/>
      <c r="UHH863" s="396"/>
      <c r="UHI863" s="396"/>
      <c r="UHJ863" s="396"/>
      <c r="UHK863" s="396"/>
      <c r="UHL863" s="396"/>
      <c r="UHM863" s="396"/>
      <c r="UHN863" s="396"/>
      <c r="UHO863" s="396"/>
      <c r="UHP863" s="396"/>
      <c r="UHQ863" s="396"/>
      <c r="UHR863" s="396"/>
      <c r="UHS863" s="396"/>
      <c r="UHT863" s="396"/>
      <c r="UHU863" s="396"/>
      <c r="UHV863" s="396"/>
      <c r="UHW863" s="396"/>
      <c r="UHX863" s="396"/>
      <c r="UHY863" s="396"/>
      <c r="UHZ863" s="396"/>
      <c r="UIA863" s="396"/>
      <c r="UIB863" s="396"/>
      <c r="UIC863" s="396"/>
      <c r="UID863" s="396"/>
      <c r="UIE863" s="396"/>
      <c r="UIF863" s="396"/>
      <c r="UIG863" s="396"/>
      <c r="UIH863" s="396"/>
      <c r="UII863" s="396"/>
      <c r="UIJ863" s="396"/>
      <c r="UIK863" s="396"/>
      <c r="UIL863" s="396"/>
      <c r="UIM863" s="396"/>
      <c r="UIN863" s="396"/>
      <c r="UIO863" s="396"/>
      <c r="UIP863" s="396"/>
      <c r="UIQ863" s="396"/>
      <c r="UIR863" s="396"/>
      <c r="UIS863" s="396"/>
      <c r="UIT863" s="396"/>
      <c r="UIU863" s="396"/>
      <c r="UIV863" s="396"/>
      <c r="UIW863" s="396"/>
      <c r="UIX863" s="396"/>
      <c r="UIY863" s="396"/>
      <c r="UIZ863" s="396"/>
      <c r="UJA863" s="396"/>
      <c r="UJB863" s="396"/>
      <c r="UJC863" s="396"/>
      <c r="UJD863" s="396"/>
      <c r="UJE863" s="396"/>
      <c r="UJF863" s="396"/>
      <c r="UJG863" s="396"/>
      <c r="UJH863" s="396"/>
      <c r="UJI863" s="396"/>
      <c r="UJJ863" s="396"/>
      <c r="UJK863" s="396"/>
      <c r="UJL863" s="396"/>
      <c r="UJM863" s="396"/>
      <c r="UJN863" s="396"/>
      <c r="UJO863" s="396"/>
      <c r="UJP863" s="396"/>
      <c r="UJQ863" s="396"/>
      <c r="UJR863" s="396"/>
      <c r="UJS863" s="396"/>
      <c r="UJT863" s="396"/>
      <c r="UJU863" s="396"/>
      <c r="UJV863" s="396"/>
      <c r="UJW863" s="396"/>
      <c r="UJX863" s="396"/>
      <c r="UJY863" s="396"/>
      <c r="UJZ863" s="396"/>
      <c r="UKA863" s="396"/>
      <c r="UKB863" s="396"/>
      <c r="UKC863" s="396"/>
      <c r="UKD863" s="396"/>
      <c r="UKE863" s="396"/>
      <c r="UKF863" s="396"/>
      <c r="UKG863" s="396"/>
      <c r="UKH863" s="396"/>
      <c r="UKI863" s="396"/>
      <c r="UKJ863" s="396"/>
      <c r="UKK863" s="396"/>
      <c r="UKL863" s="396"/>
      <c r="UKM863" s="396"/>
      <c r="UKN863" s="396"/>
      <c r="UKO863" s="396"/>
      <c r="UKP863" s="396"/>
      <c r="UKQ863" s="396"/>
      <c r="UKR863" s="396"/>
      <c r="UKS863" s="396"/>
      <c r="UKT863" s="396"/>
      <c r="UKU863" s="396"/>
      <c r="UKV863" s="396"/>
      <c r="UKW863" s="396"/>
      <c r="UKX863" s="396"/>
      <c r="UKY863" s="396"/>
      <c r="UKZ863" s="396"/>
      <c r="ULA863" s="396"/>
      <c r="ULB863" s="396"/>
      <c r="ULC863" s="396"/>
      <c r="ULD863" s="396"/>
      <c r="ULE863" s="396"/>
      <c r="ULF863" s="396"/>
      <c r="ULG863" s="396"/>
      <c r="ULH863" s="396"/>
      <c r="ULI863" s="396"/>
      <c r="ULJ863" s="396"/>
      <c r="ULK863" s="396"/>
      <c r="ULL863" s="396"/>
      <c r="ULM863" s="396"/>
      <c r="ULN863" s="396"/>
      <c r="ULO863" s="396"/>
      <c r="ULP863" s="396"/>
      <c r="ULQ863" s="396"/>
      <c r="ULR863" s="396"/>
      <c r="ULS863" s="396"/>
      <c r="ULT863" s="396"/>
      <c r="ULU863" s="396"/>
      <c r="ULV863" s="396"/>
      <c r="ULW863" s="396"/>
      <c r="ULX863" s="396"/>
      <c r="ULY863" s="396"/>
      <c r="ULZ863" s="396"/>
      <c r="UMA863" s="396"/>
      <c r="UMB863" s="396"/>
      <c r="UMC863" s="396"/>
      <c r="UMD863" s="396"/>
      <c r="UME863" s="396"/>
      <c r="UMF863" s="396"/>
      <c r="UMG863" s="396"/>
      <c r="UMH863" s="396"/>
      <c r="UMI863" s="396"/>
      <c r="UMJ863" s="396"/>
      <c r="UMK863" s="396"/>
      <c r="UML863" s="396"/>
      <c r="UMM863" s="396"/>
      <c r="UMN863" s="396"/>
      <c r="UMO863" s="396"/>
      <c r="UMP863" s="396"/>
      <c r="UMQ863" s="396"/>
      <c r="UMR863" s="396"/>
      <c r="UMS863" s="396"/>
      <c r="UMT863" s="396"/>
      <c r="UMU863" s="396"/>
      <c r="UMV863" s="396"/>
      <c r="UMW863" s="396"/>
      <c r="UMX863" s="396"/>
      <c r="UMY863" s="396"/>
      <c r="UMZ863" s="396"/>
      <c r="UNA863" s="396"/>
      <c r="UNB863" s="396"/>
      <c r="UNC863" s="396"/>
      <c r="UND863" s="396"/>
      <c r="UNE863" s="396"/>
      <c r="UNF863" s="396"/>
      <c r="UNG863" s="396"/>
      <c r="UNH863" s="396"/>
      <c r="UNI863" s="396"/>
      <c r="UNJ863" s="396"/>
      <c r="UNK863" s="396"/>
      <c r="UNL863" s="396"/>
      <c r="UNM863" s="396"/>
      <c r="UNN863" s="396"/>
      <c r="UNO863" s="396"/>
      <c r="UNP863" s="396"/>
      <c r="UNQ863" s="396"/>
      <c r="UNR863" s="396"/>
      <c r="UNS863" s="396"/>
      <c r="UNT863" s="396"/>
      <c r="UNU863" s="396"/>
      <c r="UNV863" s="396"/>
      <c r="UNW863" s="396"/>
      <c r="UNX863" s="396"/>
      <c r="UNY863" s="396"/>
      <c r="UNZ863" s="396"/>
      <c r="UOA863" s="396"/>
      <c r="UOB863" s="396"/>
      <c r="UOC863" s="396"/>
      <c r="UOD863" s="396"/>
      <c r="UOE863" s="396"/>
      <c r="UOF863" s="396"/>
      <c r="UOG863" s="396"/>
      <c r="UOH863" s="396"/>
      <c r="UOI863" s="396"/>
      <c r="UOJ863" s="396"/>
      <c r="UOK863" s="396"/>
      <c r="UOL863" s="396"/>
      <c r="UOM863" s="396"/>
      <c r="UON863" s="396"/>
      <c r="UOO863" s="396"/>
      <c r="UOP863" s="396"/>
      <c r="UOQ863" s="396"/>
      <c r="UOR863" s="396"/>
      <c r="UOS863" s="396"/>
      <c r="UOT863" s="396"/>
      <c r="UOU863" s="396"/>
      <c r="UOV863" s="396"/>
      <c r="UOW863" s="396"/>
      <c r="UOX863" s="396"/>
      <c r="UOY863" s="396"/>
      <c r="UOZ863" s="396"/>
      <c r="UPA863" s="396"/>
      <c r="UPB863" s="396"/>
      <c r="UPC863" s="396"/>
      <c r="UPD863" s="396"/>
      <c r="UPE863" s="396"/>
      <c r="UPF863" s="396"/>
      <c r="UPG863" s="396"/>
      <c r="UPH863" s="396"/>
      <c r="UPI863" s="396"/>
      <c r="UPJ863" s="396"/>
      <c r="UPK863" s="396"/>
      <c r="UPL863" s="396"/>
      <c r="UPM863" s="396"/>
      <c r="UPN863" s="396"/>
      <c r="UPO863" s="396"/>
      <c r="UPP863" s="396"/>
      <c r="UPQ863" s="396"/>
      <c r="UPR863" s="396"/>
      <c r="UPS863" s="396"/>
      <c r="UPT863" s="396"/>
      <c r="UPU863" s="396"/>
      <c r="UPV863" s="396"/>
      <c r="UPW863" s="396"/>
      <c r="UPX863" s="396"/>
      <c r="UPY863" s="396"/>
      <c r="UPZ863" s="396"/>
      <c r="UQA863" s="396"/>
      <c r="UQB863" s="396"/>
      <c r="UQC863" s="396"/>
      <c r="UQD863" s="396"/>
      <c r="UQE863" s="396"/>
      <c r="UQF863" s="396"/>
      <c r="UQG863" s="396"/>
      <c r="UQH863" s="396"/>
      <c r="UQI863" s="396"/>
      <c r="UQJ863" s="396"/>
      <c r="UQK863" s="396"/>
      <c r="UQL863" s="396"/>
      <c r="UQM863" s="396"/>
      <c r="UQN863" s="396"/>
      <c r="UQO863" s="396"/>
      <c r="UQP863" s="396"/>
      <c r="UQQ863" s="396"/>
      <c r="UQR863" s="396"/>
      <c r="UQS863" s="396"/>
      <c r="UQT863" s="396"/>
      <c r="UQU863" s="396"/>
      <c r="UQV863" s="396"/>
      <c r="UQW863" s="396"/>
      <c r="UQX863" s="396"/>
      <c r="UQY863" s="396"/>
      <c r="UQZ863" s="396"/>
      <c r="URA863" s="396"/>
      <c r="URB863" s="396"/>
      <c r="URC863" s="396"/>
      <c r="URD863" s="396"/>
      <c r="URE863" s="396"/>
      <c r="URF863" s="396"/>
      <c r="URG863" s="396"/>
      <c r="URH863" s="396"/>
      <c r="URI863" s="396"/>
      <c r="URJ863" s="396"/>
      <c r="URK863" s="396"/>
      <c r="URL863" s="396"/>
      <c r="URM863" s="396"/>
      <c r="URN863" s="396"/>
      <c r="URO863" s="396"/>
      <c r="URP863" s="396"/>
      <c r="URQ863" s="396"/>
      <c r="URR863" s="396"/>
      <c r="URS863" s="396"/>
      <c r="URT863" s="396"/>
      <c r="URU863" s="396"/>
      <c r="URV863" s="396"/>
      <c r="URW863" s="396"/>
      <c r="URX863" s="396"/>
      <c r="URY863" s="396"/>
      <c r="URZ863" s="396"/>
      <c r="USA863" s="396"/>
      <c r="USB863" s="396"/>
      <c r="USC863" s="396"/>
      <c r="USD863" s="396"/>
      <c r="USE863" s="396"/>
      <c r="USF863" s="396"/>
      <c r="USG863" s="396"/>
      <c r="USH863" s="396"/>
      <c r="USI863" s="396"/>
      <c r="USJ863" s="396"/>
      <c r="USK863" s="396"/>
      <c r="USL863" s="396"/>
      <c r="USM863" s="396"/>
      <c r="USN863" s="396"/>
      <c r="USO863" s="396"/>
      <c r="USP863" s="396"/>
      <c r="USQ863" s="396"/>
      <c r="USR863" s="396"/>
      <c r="USS863" s="396"/>
      <c r="UST863" s="396"/>
      <c r="USU863" s="396"/>
      <c r="USV863" s="396"/>
      <c r="USW863" s="396"/>
      <c r="USX863" s="396"/>
      <c r="USY863" s="396"/>
      <c r="USZ863" s="396"/>
      <c r="UTA863" s="396"/>
      <c r="UTB863" s="396"/>
      <c r="UTC863" s="396"/>
      <c r="UTD863" s="396"/>
      <c r="UTE863" s="396"/>
      <c r="UTF863" s="396"/>
      <c r="UTG863" s="396"/>
      <c r="UTH863" s="396"/>
      <c r="UTI863" s="396"/>
      <c r="UTJ863" s="396"/>
      <c r="UTK863" s="396"/>
      <c r="UTL863" s="396"/>
      <c r="UTM863" s="396"/>
      <c r="UTN863" s="396"/>
      <c r="UTO863" s="396"/>
      <c r="UTP863" s="396"/>
      <c r="UTQ863" s="396"/>
      <c r="UTR863" s="396"/>
      <c r="UTS863" s="396"/>
      <c r="UTT863" s="396"/>
      <c r="UTU863" s="396"/>
      <c r="UTV863" s="396"/>
      <c r="UTW863" s="396"/>
      <c r="UTX863" s="396"/>
      <c r="UTY863" s="396"/>
      <c r="UTZ863" s="396"/>
      <c r="UUA863" s="396"/>
      <c r="UUB863" s="396"/>
      <c r="UUC863" s="396"/>
      <c r="UUD863" s="396"/>
      <c r="UUE863" s="396"/>
      <c r="UUF863" s="396"/>
      <c r="UUG863" s="396"/>
      <c r="UUH863" s="396"/>
      <c r="UUI863" s="396"/>
      <c r="UUJ863" s="396"/>
      <c r="UUK863" s="396"/>
      <c r="UUL863" s="396"/>
      <c r="UUM863" s="396"/>
      <c r="UUN863" s="396"/>
      <c r="UUO863" s="396"/>
      <c r="UUP863" s="396"/>
      <c r="UUQ863" s="396"/>
      <c r="UUR863" s="396"/>
      <c r="UUS863" s="396"/>
      <c r="UUT863" s="396"/>
      <c r="UUU863" s="396"/>
      <c r="UUV863" s="396"/>
      <c r="UUW863" s="396"/>
      <c r="UUX863" s="396"/>
      <c r="UUY863" s="396"/>
      <c r="UUZ863" s="396"/>
      <c r="UVA863" s="396"/>
      <c r="UVB863" s="396"/>
      <c r="UVC863" s="396"/>
      <c r="UVD863" s="396"/>
      <c r="UVE863" s="396"/>
      <c r="UVF863" s="396"/>
      <c r="UVG863" s="396"/>
      <c r="UVH863" s="396"/>
      <c r="UVI863" s="396"/>
      <c r="UVJ863" s="396"/>
      <c r="UVK863" s="396"/>
      <c r="UVL863" s="396"/>
      <c r="UVM863" s="396"/>
      <c r="UVN863" s="396"/>
      <c r="UVO863" s="396"/>
      <c r="UVP863" s="396"/>
      <c r="UVQ863" s="396"/>
      <c r="UVR863" s="396"/>
      <c r="UVS863" s="396"/>
      <c r="UVT863" s="396"/>
      <c r="UVU863" s="396"/>
      <c r="UVV863" s="396"/>
      <c r="UVW863" s="396"/>
      <c r="UVX863" s="396"/>
      <c r="UVY863" s="396"/>
      <c r="UVZ863" s="396"/>
      <c r="UWA863" s="396"/>
      <c r="UWB863" s="396"/>
      <c r="UWC863" s="396"/>
      <c r="UWD863" s="396"/>
      <c r="UWE863" s="396"/>
      <c r="UWF863" s="396"/>
      <c r="UWG863" s="396"/>
      <c r="UWH863" s="396"/>
      <c r="UWI863" s="396"/>
      <c r="UWJ863" s="396"/>
      <c r="UWK863" s="396"/>
      <c r="UWL863" s="396"/>
      <c r="UWM863" s="396"/>
      <c r="UWN863" s="396"/>
      <c r="UWO863" s="396"/>
      <c r="UWP863" s="396"/>
      <c r="UWQ863" s="396"/>
      <c r="UWR863" s="396"/>
      <c r="UWS863" s="396"/>
      <c r="UWT863" s="396"/>
      <c r="UWU863" s="396"/>
      <c r="UWV863" s="396"/>
      <c r="UWW863" s="396"/>
      <c r="UWX863" s="396"/>
      <c r="UWY863" s="396"/>
      <c r="UWZ863" s="396"/>
      <c r="UXA863" s="396"/>
      <c r="UXB863" s="396"/>
      <c r="UXC863" s="396"/>
      <c r="UXD863" s="396"/>
      <c r="UXE863" s="396"/>
      <c r="UXF863" s="396"/>
      <c r="UXG863" s="396"/>
      <c r="UXH863" s="396"/>
      <c r="UXI863" s="396"/>
      <c r="UXJ863" s="396"/>
      <c r="UXK863" s="396"/>
      <c r="UXL863" s="396"/>
      <c r="UXM863" s="396"/>
      <c r="UXN863" s="396"/>
      <c r="UXO863" s="396"/>
      <c r="UXP863" s="396"/>
      <c r="UXQ863" s="396"/>
      <c r="UXR863" s="396"/>
      <c r="UXS863" s="396"/>
      <c r="UXT863" s="396"/>
      <c r="UXU863" s="396"/>
      <c r="UXV863" s="396"/>
      <c r="UXW863" s="396"/>
      <c r="UXX863" s="396"/>
      <c r="UXY863" s="396"/>
      <c r="UXZ863" s="396"/>
      <c r="UYA863" s="396"/>
      <c r="UYB863" s="396"/>
      <c r="UYC863" s="396"/>
      <c r="UYD863" s="396"/>
      <c r="UYE863" s="396"/>
      <c r="UYF863" s="396"/>
      <c r="UYG863" s="396"/>
      <c r="UYH863" s="396"/>
      <c r="UYI863" s="396"/>
      <c r="UYJ863" s="396"/>
      <c r="UYK863" s="396"/>
      <c r="UYL863" s="396"/>
      <c r="UYM863" s="396"/>
      <c r="UYN863" s="396"/>
      <c r="UYO863" s="396"/>
      <c r="UYP863" s="396"/>
      <c r="UYQ863" s="396"/>
      <c r="UYR863" s="396"/>
      <c r="UYS863" s="396"/>
      <c r="UYT863" s="396"/>
      <c r="UYU863" s="396"/>
      <c r="UYV863" s="396"/>
      <c r="UYW863" s="396"/>
      <c r="UYX863" s="396"/>
      <c r="UYY863" s="396"/>
      <c r="UYZ863" s="396"/>
      <c r="UZA863" s="396"/>
      <c r="UZB863" s="396"/>
      <c r="UZC863" s="396"/>
      <c r="UZD863" s="396"/>
      <c r="UZE863" s="396"/>
      <c r="UZF863" s="396"/>
      <c r="UZG863" s="396"/>
      <c r="UZH863" s="396"/>
      <c r="UZI863" s="396"/>
      <c r="UZJ863" s="396"/>
      <c r="UZK863" s="396"/>
      <c r="UZL863" s="396"/>
      <c r="UZM863" s="396"/>
      <c r="UZN863" s="396"/>
      <c r="UZO863" s="396"/>
      <c r="UZP863" s="396"/>
      <c r="UZQ863" s="396"/>
      <c r="UZR863" s="396"/>
      <c r="UZS863" s="396"/>
      <c r="UZT863" s="396"/>
      <c r="UZU863" s="396"/>
      <c r="UZV863" s="396"/>
      <c r="UZW863" s="396"/>
      <c r="UZX863" s="396"/>
      <c r="UZY863" s="396"/>
      <c r="UZZ863" s="396"/>
      <c r="VAA863" s="396"/>
      <c r="VAB863" s="396"/>
      <c r="VAC863" s="396"/>
      <c r="VAD863" s="396"/>
      <c r="VAE863" s="396"/>
      <c r="VAF863" s="396"/>
      <c r="VAG863" s="396"/>
      <c r="VAH863" s="396"/>
      <c r="VAI863" s="396"/>
      <c r="VAJ863" s="396"/>
      <c r="VAK863" s="396"/>
      <c r="VAL863" s="396"/>
      <c r="VAM863" s="396"/>
      <c r="VAN863" s="396"/>
      <c r="VAO863" s="396"/>
      <c r="VAP863" s="396"/>
      <c r="VAQ863" s="396"/>
      <c r="VAR863" s="396"/>
      <c r="VAS863" s="396"/>
      <c r="VAT863" s="396"/>
      <c r="VAU863" s="396"/>
      <c r="VAV863" s="396"/>
      <c r="VAW863" s="396"/>
      <c r="VAX863" s="396"/>
      <c r="VAY863" s="396"/>
      <c r="VAZ863" s="396"/>
      <c r="VBA863" s="396"/>
      <c r="VBB863" s="396"/>
      <c r="VBC863" s="396"/>
      <c r="VBD863" s="396"/>
      <c r="VBE863" s="396"/>
      <c r="VBF863" s="396"/>
      <c r="VBG863" s="396"/>
      <c r="VBH863" s="396"/>
      <c r="VBI863" s="396"/>
      <c r="VBJ863" s="396"/>
      <c r="VBK863" s="396"/>
      <c r="VBL863" s="396"/>
      <c r="VBM863" s="396"/>
      <c r="VBN863" s="396"/>
      <c r="VBO863" s="396"/>
      <c r="VBP863" s="396"/>
      <c r="VBQ863" s="396"/>
      <c r="VBR863" s="396"/>
      <c r="VBS863" s="396"/>
      <c r="VBT863" s="396"/>
      <c r="VBU863" s="396"/>
      <c r="VBV863" s="396"/>
      <c r="VBW863" s="396"/>
      <c r="VBX863" s="396"/>
      <c r="VBY863" s="396"/>
      <c r="VBZ863" s="396"/>
      <c r="VCA863" s="396"/>
      <c r="VCB863" s="396"/>
      <c r="VCC863" s="396"/>
      <c r="VCD863" s="396"/>
      <c r="VCE863" s="396"/>
      <c r="VCF863" s="396"/>
      <c r="VCG863" s="396"/>
      <c r="VCH863" s="396"/>
      <c r="VCI863" s="396"/>
      <c r="VCJ863" s="396"/>
      <c r="VCK863" s="396"/>
      <c r="VCL863" s="396"/>
      <c r="VCM863" s="396"/>
      <c r="VCN863" s="396"/>
      <c r="VCO863" s="396"/>
      <c r="VCP863" s="396"/>
      <c r="VCQ863" s="396"/>
      <c r="VCR863" s="396"/>
      <c r="VCS863" s="396"/>
      <c r="VCT863" s="396"/>
      <c r="VCU863" s="396"/>
      <c r="VCV863" s="396"/>
      <c r="VCW863" s="396"/>
      <c r="VCX863" s="396"/>
      <c r="VCY863" s="396"/>
      <c r="VCZ863" s="396"/>
      <c r="VDA863" s="396"/>
      <c r="VDB863" s="396"/>
      <c r="VDC863" s="396"/>
      <c r="VDD863" s="396"/>
      <c r="VDE863" s="396"/>
      <c r="VDF863" s="396"/>
      <c r="VDG863" s="396"/>
      <c r="VDH863" s="396"/>
      <c r="VDI863" s="396"/>
      <c r="VDJ863" s="396"/>
      <c r="VDK863" s="396"/>
      <c r="VDL863" s="396"/>
      <c r="VDM863" s="396"/>
      <c r="VDN863" s="396"/>
      <c r="VDO863" s="396"/>
      <c r="VDP863" s="396"/>
      <c r="VDQ863" s="396"/>
      <c r="VDR863" s="396"/>
      <c r="VDS863" s="396"/>
      <c r="VDT863" s="396"/>
      <c r="VDU863" s="396"/>
      <c r="VDV863" s="396"/>
      <c r="VDW863" s="396"/>
      <c r="VDX863" s="396"/>
      <c r="VDY863" s="396"/>
      <c r="VDZ863" s="396"/>
      <c r="VEA863" s="396"/>
      <c r="VEB863" s="396"/>
      <c r="VEC863" s="396"/>
      <c r="VED863" s="396"/>
      <c r="VEE863" s="396"/>
      <c r="VEF863" s="396"/>
      <c r="VEG863" s="396"/>
      <c r="VEH863" s="396"/>
      <c r="VEI863" s="396"/>
      <c r="VEJ863" s="396"/>
      <c r="VEK863" s="396"/>
      <c r="VEL863" s="396"/>
      <c r="VEM863" s="396"/>
      <c r="VEN863" s="396"/>
      <c r="VEO863" s="396"/>
      <c r="VEP863" s="396"/>
      <c r="VEQ863" s="396"/>
      <c r="VER863" s="396"/>
      <c r="VES863" s="396"/>
      <c r="VET863" s="396"/>
      <c r="VEU863" s="396"/>
      <c r="VEV863" s="396"/>
      <c r="VEW863" s="396"/>
      <c r="VEX863" s="396"/>
      <c r="VEY863" s="396"/>
      <c r="VEZ863" s="396"/>
      <c r="VFA863" s="396"/>
      <c r="VFB863" s="396"/>
      <c r="VFC863" s="396"/>
      <c r="VFD863" s="396"/>
      <c r="VFE863" s="396"/>
      <c r="VFF863" s="396"/>
      <c r="VFG863" s="396"/>
      <c r="VFH863" s="396"/>
      <c r="VFI863" s="396"/>
      <c r="VFJ863" s="396"/>
      <c r="VFK863" s="396"/>
      <c r="VFL863" s="396"/>
      <c r="VFM863" s="396"/>
      <c r="VFN863" s="396"/>
      <c r="VFO863" s="396"/>
      <c r="VFP863" s="396"/>
      <c r="VFQ863" s="396"/>
      <c r="VFR863" s="396"/>
      <c r="VFS863" s="396"/>
      <c r="VFT863" s="396"/>
      <c r="VFU863" s="396"/>
      <c r="VFV863" s="396"/>
      <c r="VFW863" s="396"/>
      <c r="VFX863" s="396"/>
      <c r="VFY863" s="396"/>
      <c r="VFZ863" s="396"/>
      <c r="VGA863" s="396"/>
      <c r="VGB863" s="396"/>
      <c r="VGC863" s="396"/>
      <c r="VGD863" s="396"/>
      <c r="VGE863" s="396"/>
      <c r="VGF863" s="396"/>
      <c r="VGG863" s="396"/>
      <c r="VGH863" s="396"/>
      <c r="VGI863" s="396"/>
      <c r="VGJ863" s="396"/>
      <c r="VGK863" s="396"/>
      <c r="VGL863" s="396"/>
      <c r="VGM863" s="396"/>
      <c r="VGN863" s="396"/>
      <c r="VGO863" s="396"/>
      <c r="VGP863" s="396"/>
      <c r="VGQ863" s="396"/>
      <c r="VGR863" s="396"/>
      <c r="VGS863" s="396"/>
      <c r="VGT863" s="396"/>
      <c r="VGU863" s="396"/>
      <c r="VGV863" s="396"/>
      <c r="VGW863" s="396"/>
      <c r="VGX863" s="396"/>
      <c r="VGY863" s="396"/>
      <c r="VGZ863" s="396"/>
      <c r="VHA863" s="396"/>
      <c r="VHB863" s="396"/>
      <c r="VHC863" s="396"/>
      <c r="VHD863" s="396"/>
      <c r="VHE863" s="396"/>
      <c r="VHF863" s="396"/>
      <c r="VHG863" s="396"/>
      <c r="VHH863" s="396"/>
      <c r="VHI863" s="396"/>
      <c r="VHJ863" s="396"/>
      <c r="VHK863" s="396"/>
      <c r="VHL863" s="396"/>
      <c r="VHM863" s="396"/>
      <c r="VHN863" s="396"/>
      <c r="VHO863" s="396"/>
      <c r="VHP863" s="396"/>
      <c r="VHQ863" s="396"/>
      <c r="VHR863" s="396"/>
      <c r="VHS863" s="396"/>
      <c r="VHT863" s="396"/>
      <c r="VHU863" s="396"/>
      <c r="VHV863" s="396"/>
      <c r="VHW863" s="396"/>
      <c r="VHX863" s="396"/>
      <c r="VHY863" s="396"/>
      <c r="VHZ863" s="396"/>
      <c r="VIA863" s="396"/>
      <c r="VIB863" s="396"/>
      <c r="VIC863" s="396"/>
      <c r="VID863" s="396"/>
      <c r="VIE863" s="396"/>
      <c r="VIF863" s="396"/>
      <c r="VIG863" s="396"/>
      <c r="VIH863" s="396"/>
      <c r="VII863" s="396"/>
      <c r="VIJ863" s="396"/>
      <c r="VIK863" s="396"/>
      <c r="VIL863" s="396"/>
      <c r="VIM863" s="396"/>
      <c r="VIN863" s="396"/>
      <c r="VIO863" s="396"/>
      <c r="VIP863" s="396"/>
      <c r="VIQ863" s="396"/>
      <c r="VIR863" s="396"/>
      <c r="VIS863" s="396"/>
      <c r="VIT863" s="396"/>
      <c r="VIU863" s="396"/>
      <c r="VIV863" s="396"/>
      <c r="VIW863" s="396"/>
      <c r="VIX863" s="396"/>
      <c r="VIY863" s="396"/>
      <c r="VIZ863" s="396"/>
      <c r="VJA863" s="396"/>
      <c r="VJB863" s="396"/>
      <c r="VJC863" s="396"/>
      <c r="VJD863" s="396"/>
      <c r="VJE863" s="396"/>
      <c r="VJF863" s="396"/>
      <c r="VJG863" s="396"/>
      <c r="VJH863" s="396"/>
      <c r="VJI863" s="396"/>
      <c r="VJJ863" s="396"/>
      <c r="VJK863" s="396"/>
      <c r="VJL863" s="396"/>
      <c r="VJM863" s="396"/>
      <c r="VJN863" s="396"/>
      <c r="VJO863" s="396"/>
      <c r="VJP863" s="396"/>
      <c r="VJQ863" s="396"/>
      <c r="VJR863" s="396"/>
      <c r="VJS863" s="396"/>
      <c r="VJT863" s="396"/>
      <c r="VJU863" s="396"/>
      <c r="VJV863" s="396"/>
      <c r="VJW863" s="396"/>
      <c r="VJX863" s="396"/>
      <c r="VJY863" s="396"/>
      <c r="VJZ863" s="396"/>
      <c r="VKA863" s="396"/>
      <c r="VKB863" s="396"/>
      <c r="VKC863" s="396"/>
      <c r="VKD863" s="396"/>
      <c r="VKE863" s="396"/>
      <c r="VKF863" s="396"/>
      <c r="VKG863" s="396"/>
      <c r="VKH863" s="396"/>
      <c r="VKI863" s="396"/>
      <c r="VKJ863" s="396"/>
      <c r="VKK863" s="396"/>
      <c r="VKL863" s="396"/>
      <c r="VKM863" s="396"/>
      <c r="VKN863" s="396"/>
      <c r="VKO863" s="396"/>
      <c r="VKP863" s="396"/>
      <c r="VKQ863" s="396"/>
      <c r="VKR863" s="396"/>
      <c r="VKS863" s="396"/>
      <c r="VKT863" s="396"/>
      <c r="VKU863" s="396"/>
      <c r="VKV863" s="396"/>
      <c r="VKW863" s="396"/>
      <c r="VKX863" s="396"/>
      <c r="VKY863" s="396"/>
      <c r="VKZ863" s="396"/>
      <c r="VLA863" s="396"/>
      <c r="VLB863" s="396"/>
      <c r="VLC863" s="396"/>
      <c r="VLD863" s="396"/>
      <c r="VLE863" s="396"/>
      <c r="VLF863" s="396"/>
      <c r="VLG863" s="396"/>
      <c r="VLH863" s="396"/>
      <c r="VLI863" s="396"/>
      <c r="VLJ863" s="396"/>
      <c r="VLK863" s="396"/>
      <c r="VLL863" s="396"/>
      <c r="VLM863" s="396"/>
      <c r="VLN863" s="396"/>
      <c r="VLO863" s="396"/>
      <c r="VLP863" s="396"/>
      <c r="VLQ863" s="396"/>
      <c r="VLR863" s="396"/>
      <c r="VLS863" s="396"/>
      <c r="VLT863" s="396"/>
      <c r="VLU863" s="396"/>
      <c r="VLV863" s="396"/>
      <c r="VLW863" s="396"/>
      <c r="VLX863" s="396"/>
      <c r="VLY863" s="396"/>
      <c r="VLZ863" s="396"/>
      <c r="VMA863" s="396"/>
      <c r="VMB863" s="396"/>
      <c r="VMC863" s="396"/>
      <c r="VMD863" s="396"/>
      <c r="VME863" s="396"/>
      <c r="VMF863" s="396"/>
      <c r="VMG863" s="396"/>
      <c r="VMH863" s="396"/>
      <c r="VMI863" s="396"/>
      <c r="VMJ863" s="396"/>
      <c r="VMK863" s="396"/>
      <c r="VML863" s="396"/>
      <c r="VMM863" s="396"/>
      <c r="VMN863" s="396"/>
      <c r="VMO863" s="396"/>
      <c r="VMP863" s="396"/>
      <c r="VMQ863" s="396"/>
      <c r="VMR863" s="396"/>
      <c r="VMS863" s="396"/>
      <c r="VMT863" s="396"/>
      <c r="VMU863" s="396"/>
      <c r="VMV863" s="396"/>
      <c r="VMW863" s="396"/>
      <c r="VMX863" s="396"/>
      <c r="VMY863" s="396"/>
      <c r="VMZ863" s="396"/>
      <c r="VNA863" s="396"/>
      <c r="VNB863" s="396"/>
      <c r="VNC863" s="396"/>
      <c r="VND863" s="396"/>
      <c r="VNE863" s="396"/>
      <c r="VNF863" s="396"/>
      <c r="VNG863" s="396"/>
      <c r="VNH863" s="396"/>
      <c r="VNI863" s="396"/>
      <c r="VNJ863" s="396"/>
      <c r="VNK863" s="396"/>
      <c r="VNL863" s="396"/>
      <c r="VNM863" s="396"/>
      <c r="VNN863" s="396"/>
      <c r="VNO863" s="396"/>
      <c r="VNP863" s="396"/>
      <c r="VNQ863" s="396"/>
      <c r="VNR863" s="396"/>
      <c r="VNS863" s="396"/>
      <c r="VNT863" s="396"/>
      <c r="VNU863" s="396"/>
      <c r="VNV863" s="396"/>
      <c r="VNW863" s="396"/>
      <c r="VNX863" s="396"/>
      <c r="VNY863" s="396"/>
      <c r="VNZ863" s="396"/>
      <c r="VOA863" s="396"/>
      <c r="VOB863" s="396"/>
      <c r="VOC863" s="396"/>
      <c r="VOD863" s="396"/>
      <c r="VOE863" s="396"/>
      <c r="VOF863" s="396"/>
      <c r="VOG863" s="396"/>
      <c r="VOH863" s="396"/>
      <c r="VOI863" s="396"/>
      <c r="VOJ863" s="396"/>
      <c r="VOK863" s="396"/>
      <c r="VOL863" s="396"/>
      <c r="VOM863" s="396"/>
      <c r="VON863" s="396"/>
      <c r="VOO863" s="396"/>
      <c r="VOP863" s="396"/>
      <c r="VOQ863" s="396"/>
      <c r="VOR863" s="396"/>
      <c r="VOS863" s="396"/>
      <c r="VOT863" s="396"/>
      <c r="VOU863" s="396"/>
      <c r="VOV863" s="396"/>
      <c r="VOW863" s="396"/>
      <c r="VOX863" s="396"/>
      <c r="VOY863" s="396"/>
      <c r="VOZ863" s="396"/>
      <c r="VPA863" s="396"/>
      <c r="VPB863" s="396"/>
      <c r="VPC863" s="396"/>
      <c r="VPD863" s="396"/>
      <c r="VPE863" s="396"/>
      <c r="VPF863" s="396"/>
      <c r="VPG863" s="396"/>
      <c r="VPH863" s="396"/>
      <c r="VPI863" s="396"/>
      <c r="VPJ863" s="396"/>
      <c r="VPK863" s="396"/>
      <c r="VPL863" s="396"/>
      <c r="VPM863" s="396"/>
      <c r="VPN863" s="396"/>
      <c r="VPO863" s="396"/>
      <c r="VPP863" s="396"/>
      <c r="VPQ863" s="396"/>
      <c r="VPR863" s="396"/>
      <c r="VPS863" s="396"/>
      <c r="VPT863" s="396"/>
      <c r="VPU863" s="396"/>
      <c r="VPV863" s="396"/>
      <c r="VPW863" s="396"/>
      <c r="VPX863" s="396"/>
      <c r="VPY863" s="396"/>
      <c r="VPZ863" s="396"/>
      <c r="VQA863" s="396"/>
      <c r="VQB863" s="396"/>
      <c r="VQC863" s="396"/>
      <c r="VQD863" s="396"/>
      <c r="VQE863" s="396"/>
      <c r="VQF863" s="396"/>
      <c r="VQG863" s="396"/>
      <c r="VQH863" s="396"/>
      <c r="VQI863" s="396"/>
      <c r="VQJ863" s="396"/>
      <c r="VQK863" s="396"/>
      <c r="VQL863" s="396"/>
      <c r="VQM863" s="396"/>
      <c r="VQN863" s="396"/>
      <c r="VQO863" s="396"/>
      <c r="VQP863" s="396"/>
      <c r="VQQ863" s="396"/>
      <c r="VQR863" s="396"/>
      <c r="VQS863" s="396"/>
      <c r="VQT863" s="396"/>
      <c r="VQU863" s="396"/>
      <c r="VQV863" s="396"/>
      <c r="VQW863" s="396"/>
      <c r="VQX863" s="396"/>
      <c r="VQY863" s="396"/>
      <c r="VQZ863" s="396"/>
      <c r="VRA863" s="396"/>
      <c r="VRB863" s="396"/>
      <c r="VRC863" s="396"/>
      <c r="VRD863" s="396"/>
      <c r="VRE863" s="396"/>
      <c r="VRF863" s="396"/>
      <c r="VRG863" s="396"/>
      <c r="VRH863" s="396"/>
      <c r="VRI863" s="396"/>
      <c r="VRJ863" s="396"/>
      <c r="VRK863" s="396"/>
      <c r="VRL863" s="396"/>
      <c r="VRM863" s="396"/>
      <c r="VRN863" s="396"/>
      <c r="VRO863" s="396"/>
      <c r="VRP863" s="396"/>
      <c r="VRQ863" s="396"/>
      <c r="VRR863" s="396"/>
      <c r="VRS863" s="396"/>
      <c r="VRT863" s="396"/>
      <c r="VRU863" s="396"/>
      <c r="VRV863" s="396"/>
      <c r="VRW863" s="396"/>
      <c r="VRX863" s="396"/>
      <c r="VRY863" s="396"/>
      <c r="VRZ863" s="396"/>
      <c r="VSA863" s="396"/>
      <c r="VSB863" s="396"/>
      <c r="VSC863" s="396"/>
      <c r="VSD863" s="396"/>
      <c r="VSE863" s="396"/>
      <c r="VSF863" s="396"/>
      <c r="VSG863" s="396"/>
      <c r="VSH863" s="396"/>
      <c r="VSI863" s="396"/>
      <c r="VSJ863" s="396"/>
      <c r="VSK863" s="396"/>
      <c r="VSL863" s="396"/>
      <c r="VSM863" s="396"/>
      <c r="VSN863" s="396"/>
      <c r="VSO863" s="396"/>
      <c r="VSP863" s="396"/>
      <c r="VSQ863" s="396"/>
      <c r="VSR863" s="396"/>
      <c r="VSS863" s="396"/>
      <c r="VST863" s="396"/>
      <c r="VSU863" s="396"/>
      <c r="VSV863" s="396"/>
      <c r="VSW863" s="396"/>
      <c r="VSX863" s="396"/>
      <c r="VSY863" s="396"/>
      <c r="VSZ863" s="396"/>
      <c r="VTA863" s="396"/>
      <c r="VTB863" s="396"/>
      <c r="VTC863" s="396"/>
      <c r="VTD863" s="396"/>
      <c r="VTE863" s="396"/>
      <c r="VTF863" s="396"/>
      <c r="VTG863" s="396"/>
      <c r="VTH863" s="396"/>
      <c r="VTI863" s="396"/>
      <c r="VTJ863" s="396"/>
      <c r="VTK863" s="396"/>
      <c r="VTL863" s="396"/>
      <c r="VTM863" s="396"/>
      <c r="VTN863" s="396"/>
      <c r="VTO863" s="396"/>
      <c r="VTP863" s="396"/>
      <c r="VTQ863" s="396"/>
      <c r="VTR863" s="396"/>
      <c r="VTS863" s="396"/>
      <c r="VTT863" s="396"/>
      <c r="VTU863" s="396"/>
      <c r="VTV863" s="396"/>
      <c r="VTW863" s="396"/>
      <c r="VTX863" s="396"/>
      <c r="VTY863" s="396"/>
      <c r="VTZ863" s="396"/>
      <c r="VUA863" s="396"/>
      <c r="VUB863" s="396"/>
      <c r="VUC863" s="396"/>
      <c r="VUD863" s="396"/>
      <c r="VUE863" s="396"/>
      <c r="VUF863" s="396"/>
      <c r="VUG863" s="396"/>
      <c r="VUH863" s="396"/>
      <c r="VUI863" s="396"/>
      <c r="VUJ863" s="396"/>
      <c r="VUK863" s="396"/>
      <c r="VUL863" s="396"/>
      <c r="VUM863" s="396"/>
      <c r="VUN863" s="396"/>
      <c r="VUO863" s="396"/>
      <c r="VUP863" s="396"/>
      <c r="VUQ863" s="396"/>
      <c r="VUR863" s="396"/>
      <c r="VUS863" s="396"/>
      <c r="VUT863" s="396"/>
      <c r="VUU863" s="396"/>
      <c r="VUV863" s="396"/>
      <c r="VUW863" s="396"/>
      <c r="VUX863" s="396"/>
      <c r="VUY863" s="396"/>
      <c r="VUZ863" s="396"/>
      <c r="VVA863" s="396"/>
      <c r="VVB863" s="396"/>
      <c r="VVC863" s="396"/>
      <c r="VVD863" s="396"/>
      <c r="VVE863" s="396"/>
      <c r="VVF863" s="396"/>
      <c r="VVG863" s="396"/>
      <c r="VVH863" s="396"/>
      <c r="VVI863" s="396"/>
      <c r="VVJ863" s="396"/>
      <c r="VVK863" s="396"/>
      <c r="VVL863" s="396"/>
      <c r="VVM863" s="396"/>
      <c r="VVN863" s="396"/>
      <c r="VVO863" s="396"/>
      <c r="VVP863" s="396"/>
      <c r="VVQ863" s="396"/>
      <c r="VVR863" s="396"/>
      <c r="VVS863" s="396"/>
      <c r="VVT863" s="396"/>
      <c r="VVU863" s="396"/>
      <c r="VVV863" s="396"/>
      <c r="VVW863" s="396"/>
      <c r="VVX863" s="396"/>
      <c r="VVY863" s="396"/>
      <c r="VVZ863" s="396"/>
      <c r="VWA863" s="396"/>
      <c r="VWB863" s="396"/>
      <c r="VWC863" s="396"/>
      <c r="VWD863" s="396"/>
      <c r="VWE863" s="396"/>
      <c r="VWF863" s="396"/>
      <c r="VWG863" s="396"/>
      <c r="VWH863" s="396"/>
      <c r="VWI863" s="396"/>
      <c r="VWJ863" s="396"/>
      <c r="VWK863" s="396"/>
      <c r="VWL863" s="396"/>
      <c r="VWM863" s="396"/>
      <c r="VWN863" s="396"/>
      <c r="VWO863" s="396"/>
      <c r="VWP863" s="396"/>
      <c r="VWQ863" s="396"/>
      <c r="VWR863" s="396"/>
      <c r="VWS863" s="396"/>
      <c r="VWT863" s="396"/>
      <c r="VWU863" s="396"/>
      <c r="VWV863" s="396"/>
      <c r="VWW863" s="396"/>
      <c r="VWX863" s="396"/>
      <c r="VWY863" s="396"/>
      <c r="VWZ863" s="396"/>
      <c r="VXA863" s="396"/>
      <c r="VXB863" s="396"/>
      <c r="VXC863" s="396"/>
      <c r="VXD863" s="396"/>
      <c r="VXE863" s="396"/>
      <c r="VXF863" s="396"/>
      <c r="VXG863" s="396"/>
      <c r="VXH863" s="396"/>
      <c r="VXI863" s="396"/>
      <c r="VXJ863" s="396"/>
      <c r="VXK863" s="396"/>
      <c r="VXL863" s="396"/>
      <c r="VXM863" s="396"/>
      <c r="VXN863" s="396"/>
      <c r="VXO863" s="396"/>
      <c r="VXP863" s="396"/>
      <c r="VXQ863" s="396"/>
      <c r="VXR863" s="396"/>
      <c r="VXS863" s="396"/>
      <c r="VXT863" s="396"/>
      <c r="VXU863" s="396"/>
      <c r="VXV863" s="396"/>
      <c r="VXW863" s="396"/>
      <c r="VXX863" s="396"/>
      <c r="VXY863" s="396"/>
      <c r="VXZ863" s="396"/>
      <c r="VYA863" s="396"/>
      <c r="VYB863" s="396"/>
      <c r="VYC863" s="396"/>
      <c r="VYD863" s="396"/>
      <c r="VYE863" s="396"/>
      <c r="VYF863" s="396"/>
      <c r="VYG863" s="396"/>
      <c r="VYH863" s="396"/>
      <c r="VYI863" s="396"/>
      <c r="VYJ863" s="396"/>
      <c r="VYK863" s="396"/>
      <c r="VYL863" s="396"/>
      <c r="VYM863" s="396"/>
      <c r="VYN863" s="396"/>
      <c r="VYO863" s="396"/>
      <c r="VYP863" s="396"/>
      <c r="VYQ863" s="396"/>
      <c r="VYR863" s="396"/>
      <c r="VYS863" s="396"/>
      <c r="VYT863" s="396"/>
      <c r="VYU863" s="396"/>
      <c r="VYV863" s="396"/>
      <c r="VYW863" s="396"/>
      <c r="VYX863" s="396"/>
      <c r="VYY863" s="396"/>
      <c r="VYZ863" s="396"/>
      <c r="VZA863" s="396"/>
      <c r="VZB863" s="396"/>
      <c r="VZC863" s="396"/>
      <c r="VZD863" s="396"/>
      <c r="VZE863" s="396"/>
      <c r="VZF863" s="396"/>
      <c r="VZG863" s="396"/>
      <c r="VZH863" s="396"/>
      <c r="VZI863" s="396"/>
      <c r="VZJ863" s="396"/>
      <c r="VZK863" s="396"/>
      <c r="VZL863" s="396"/>
      <c r="VZM863" s="396"/>
      <c r="VZN863" s="396"/>
      <c r="VZO863" s="396"/>
      <c r="VZP863" s="396"/>
      <c r="VZQ863" s="396"/>
      <c r="VZR863" s="396"/>
      <c r="VZS863" s="396"/>
      <c r="VZT863" s="396"/>
      <c r="VZU863" s="396"/>
      <c r="VZV863" s="396"/>
      <c r="VZW863" s="396"/>
      <c r="VZX863" s="396"/>
      <c r="VZY863" s="396"/>
      <c r="VZZ863" s="396"/>
      <c r="WAA863" s="396"/>
      <c r="WAB863" s="396"/>
      <c r="WAC863" s="396"/>
      <c r="WAD863" s="396"/>
      <c r="WAE863" s="396"/>
      <c r="WAF863" s="396"/>
      <c r="WAG863" s="396"/>
      <c r="WAH863" s="396"/>
      <c r="WAI863" s="396"/>
      <c r="WAJ863" s="396"/>
      <c r="WAK863" s="396"/>
      <c r="WAL863" s="396"/>
      <c r="WAM863" s="396"/>
      <c r="WAN863" s="396"/>
      <c r="WAO863" s="396"/>
      <c r="WAP863" s="396"/>
      <c r="WAQ863" s="396"/>
      <c r="WAR863" s="396"/>
      <c r="WAS863" s="396"/>
      <c r="WAT863" s="396"/>
      <c r="WAU863" s="396"/>
      <c r="WAV863" s="396"/>
      <c r="WAW863" s="396"/>
      <c r="WAX863" s="396"/>
      <c r="WAY863" s="396"/>
      <c r="WAZ863" s="396"/>
      <c r="WBA863" s="396"/>
      <c r="WBB863" s="396"/>
      <c r="WBC863" s="396"/>
      <c r="WBD863" s="396"/>
      <c r="WBE863" s="396"/>
      <c r="WBF863" s="396"/>
      <c r="WBG863" s="396"/>
      <c r="WBH863" s="396"/>
      <c r="WBI863" s="396"/>
      <c r="WBJ863" s="396"/>
      <c r="WBK863" s="396"/>
      <c r="WBL863" s="396"/>
      <c r="WBM863" s="396"/>
      <c r="WBN863" s="396"/>
      <c r="WBO863" s="396"/>
      <c r="WBP863" s="396"/>
      <c r="WBQ863" s="396"/>
      <c r="WBR863" s="396"/>
      <c r="WBS863" s="396"/>
      <c r="WBT863" s="396"/>
      <c r="WBU863" s="396"/>
      <c r="WBV863" s="396"/>
      <c r="WBW863" s="396"/>
      <c r="WBX863" s="396"/>
      <c r="WBY863" s="396"/>
      <c r="WBZ863" s="396"/>
      <c r="WCA863" s="396"/>
      <c r="WCB863" s="396"/>
      <c r="WCC863" s="396"/>
      <c r="WCD863" s="396"/>
      <c r="WCE863" s="396"/>
      <c r="WCF863" s="396"/>
      <c r="WCG863" s="396"/>
      <c r="WCH863" s="396"/>
      <c r="WCI863" s="396"/>
      <c r="WCJ863" s="396"/>
      <c r="WCK863" s="396"/>
      <c r="WCL863" s="396"/>
      <c r="WCM863" s="396"/>
      <c r="WCN863" s="396"/>
      <c r="WCO863" s="396"/>
      <c r="WCP863" s="396"/>
      <c r="WCQ863" s="396"/>
      <c r="WCR863" s="396"/>
      <c r="WCS863" s="396"/>
      <c r="WCT863" s="396"/>
      <c r="WCU863" s="396"/>
      <c r="WCV863" s="396"/>
      <c r="WCW863" s="396"/>
      <c r="WCX863" s="396"/>
      <c r="WCY863" s="396"/>
      <c r="WCZ863" s="396"/>
      <c r="WDA863" s="396"/>
      <c r="WDB863" s="396"/>
      <c r="WDC863" s="396"/>
      <c r="WDD863" s="396"/>
      <c r="WDE863" s="396"/>
      <c r="WDF863" s="396"/>
      <c r="WDG863" s="396"/>
      <c r="WDH863" s="396"/>
      <c r="WDI863" s="396"/>
      <c r="WDJ863" s="396"/>
      <c r="WDK863" s="396"/>
      <c r="WDL863" s="396"/>
      <c r="WDM863" s="396"/>
      <c r="WDN863" s="396"/>
      <c r="WDO863" s="396"/>
      <c r="WDP863" s="396"/>
      <c r="WDQ863" s="396"/>
      <c r="WDR863" s="396"/>
      <c r="WDS863" s="396"/>
      <c r="WDT863" s="396"/>
      <c r="WDU863" s="396"/>
      <c r="WDV863" s="396"/>
      <c r="WDW863" s="396"/>
      <c r="WDX863" s="396"/>
      <c r="WDY863" s="396"/>
      <c r="WDZ863" s="396"/>
      <c r="WEA863" s="396"/>
      <c r="WEB863" s="396"/>
      <c r="WEC863" s="396"/>
      <c r="WED863" s="396"/>
      <c r="WEE863" s="396"/>
      <c r="WEF863" s="396"/>
      <c r="WEG863" s="396"/>
      <c r="WEH863" s="396"/>
      <c r="WEI863" s="396"/>
      <c r="WEJ863" s="396"/>
      <c r="WEK863" s="396"/>
      <c r="WEL863" s="396"/>
      <c r="WEM863" s="396"/>
      <c r="WEN863" s="396"/>
      <c r="WEO863" s="396"/>
      <c r="WEP863" s="396"/>
      <c r="WEQ863" s="396"/>
      <c r="WER863" s="396"/>
      <c r="WES863" s="396"/>
      <c r="WET863" s="396"/>
      <c r="WEU863" s="396"/>
      <c r="WEV863" s="396"/>
      <c r="WEW863" s="396"/>
      <c r="WEX863" s="396"/>
      <c r="WEY863" s="396"/>
      <c r="WEZ863" s="396"/>
      <c r="WFA863" s="396"/>
      <c r="WFB863" s="396"/>
      <c r="WFC863" s="396"/>
      <c r="WFD863" s="396"/>
      <c r="WFE863" s="396"/>
      <c r="WFF863" s="396"/>
      <c r="WFG863" s="396"/>
      <c r="WFH863" s="396"/>
      <c r="WFI863" s="396"/>
      <c r="WFJ863" s="396"/>
      <c r="WFK863" s="396"/>
      <c r="WFL863" s="396"/>
      <c r="WFM863" s="396"/>
      <c r="WFN863" s="396"/>
      <c r="WFO863" s="396"/>
      <c r="WFP863" s="396"/>
      <c r="WFQ863" s="396"/>
      <c r="WFR863" s="396"/>
      <c r="WFS863" s="396"/>
      <c r="WFT863" s="396"/>
      <c r="WFU863" s="396"/>
      <c r="WFV863" s="396"/>
      <c r="WFW863" s="396"/>
      <c r="WFX863" s="396"/>
      <c r="WFY863" s="396"/>
      <c r="WFZ863" s="396"/>
      <c r="WGA863" s="396"/>
      <c r="WGB863" s="396"/>
      <c r="WGC863" s="396"/>
      <c r="WGD863" s="396"/>
      <c r="WGE863" s="396"/>
      <c r="WGF863" s="396"/>
      <c r="WGG863" s="396"/>
      <c r="WGH863" s="396"/>
      <c r="WGI863" s="396"/>
      <c r="WGJ863" s="396"/>
      <c r="WGK863" s="396"/>
      <c r="WGL863" s="396"/>
      <c r="WGM863" s="396"/>
      <c r="WGN863" s="396"/>
      <c r="WGO863" s="396"/>
      <c r="WGP863" s="396"/>
      <c r="WGQ863" s="396"/>
      <c r="WGR863" s="396"/>
      <c r="WGS863" s="396"/>
      <c r="WGT863" s="396"/>
      <c r="WGU863" s="396"/>
      <c r="WGV863" s="396"/>
      <c r="WGW863" s="396"/>
      <c r="WGX863" s="396"/>
      <c r="WGY863" s="396"/>
      <c r="WGZ863" s="396"/>
      <c r="WHA863" s="396"/>
      <c r="WHB863" s="396"/>
      <c r="WHC863" s="396"/>
      <c r="WHD863" s="396"/>
      <c r="WHE863" s="396"/>
      <c r="WHF863" s="396"/>
      <c r="WHG863" s="396"/>
      <c r="WHH863" s="396"/>
      <c r="WHI863" s="396"/>
      <c r="WHJ863" s="396"/>
      <c r="WHK863" s="396"/>
      <c r="WHL863" s="396"/>
      <c r="WHM863" s="396"/>
      <c r="WHN863" s="396"/>
      <c r="WHO863" s="396"/>
      <c r="WHP863" s="396"/>
      <c r="WHQ863" s="396"/>
      <c r="WHR863" s="396"/>
      <c r="WHS863" s="396"/>
      <c r="WHT863" s="396"/>
      <c r="WHU863" s="396"/>
      <c r="WHV863" s="396"/>
      <c r="WHW863" s="396"/>
      <c r="WHX863" s="396"/>
      <c r="WHY863" s="396"/>
      <c r="WHZ863" s="396"/>
      <c r="WIA863" s="396"/>
      <c r="WIB863" s="396"/>
      <c r="WIC863" s="396"/>
      <c r="WID863" s="396"/>
      <c r="WIE863" s="396"/>
      <c r="WIF863" s="396"/>
      <c r="WIG863" s="396"/>
      <c r="WIH863" s="396"/>
      <c r="WII863" s="396"/>
      <c r="WIJ863" s="396"/>
      <c r="WIK863" s="396"/>
      <c r="WIL863" s="396"/>
      <c r="WIM863" s="396"/>
      <c r="WIN863" s="396"/>
      <c r="WIO863" s="396"/>
      <c r="WIP863" s="396"/>
      <c r="WIQ863" s="396"/>
      <c r="WIR863" s="396"/>
      <c r="WIS863" s="396"/>
      <c r="WIT863" s="396"/>
      <c r="WIU863" s="396"/>
      <c r="WIV863" s="396"/>
      <c r="WIW863" s="396"/>
      <c r="WIX863" s="396"/>
      <c r="WIY863" s="396"/>
      <c r="WIZ863" s="396"/>
      <c r="WJA863" s="396"/>
      <c r="WJB863" s="396"/>
      <c r="WJC863" s="396"/>
      <c r="WJD863" s="396"/>
      <c r="WJE863" s="396"/>
      <c r="WJF863" s="396"/>
      <c r="WJG863" s="396"/>
      <c r="WJH863" s="396"/>
      <c r="WJI863" s="396"/>
      <c r="WJJ863" s="396"/>
      <c r="WJK863" s="396"/>
      <c r="WJL863" s="396"/>
      <c r="WJM863" s="396"/>
      <c r="WJN863" s="396"/>
      <c r="WJO863" s="396"/>
      <c r="WJP863" s="396"/>
      <c r="WJQ863" s="396"/>
      <c r="WJR863" s="396"/>
      <c r="WJS863" s="396"/>
      <c r="WJT863" s="396"/>
      <c r="WJU863" s="396"/>
      <c r="WJV863" s="396"/>
      <c r="WJW863" s="396"/>
      <c r="WJX863" s="396"/>
      <c r="WJY863" s="396"/>
      <c r="WJZ863" s="396"/>
      <c r="WKA863" s="396"/>
      <c r="WKB863" s="396"/>
      <c r="WKC863" s="396"/>
      <c r="WKD863" s="396"/>
      <c r="WKE863" s="396"/>
      <c r="WKF863" s="396"/>
      <c r="WKG863" s="396"/>
      <c r="WKH863" s="396"/>
      <c r="WKI863" s="396"/>
      <c r="WKJ863" s="396"/>
      <c r="WKK863" s="396"/>
      <c r="WKL863" s="396"/>
      <c r="WKM863" s="396"/>
      <c r="WKN863" s="396"/>
      <c r="WKO863" s="396"/>
      <c r="WKP863" s="396"/>
      <c r="WKQ863" s="396"/>
      <c r="WKR863" s="396"/>
      <c r="WKS863" s="396"/>
      <c r="WKT863" s="396"/>
      <c r="WKU863" s="396"/>
      <c r="WKV863" s="396"/>
      <c r="WKW863" s="396"/>
      <c r="WKX863" s="396"/>
      <c r="WKY863" s="396"/>
      <c r="WKZ863" s="396"/>
      <c r="WLA863" s="396"/>
      <c r="WLB863" s="396"/>
      <c r="WLC863" s="396"/>
      <c r="WLD863" s="396"/>
      <c r="WLE863" s="396"/>
      <c r="WLF863" s="396"/>
      <c r="WLG863" s="396"/>
      <c r="WLH863" s="396"/>
      <c r="WLI863" s="396"/>
      <c r="WLJ863" s="396"/>
      <c r="WLK863" s="396"/>
      <c r="WLL863" s="396"/>
      <c r="WLM863" s="396"/>
      <c r="WLN863" s="396"/>
      <c r="WLO863" s="396"/>
      <c r="WLP863" s="396"/>
      <c r="WLQ863" s="396"/>
      <c r="WLR863" s="396"/>
      <c r="WLS863" s="396"/>
      <c r="WLT863" s="396"/>
      <c r="WLU863" s="396"/>
      <c r="WLV863" s="396"/>
      <c r="WLW863" s="396"/>
      <c r="WLX863" s="396"/>
      <c r="WLY863" s="396"/>
      <c r="WLZ863" s="396"/>
      <c r="WMA863" s="396"/>
      <c r="WMB863" s="396"/>
      <c r="WMC863" s="396"/>
      <c r="WMD863" s="396"/>
      <c r="WME863" s="396"/>
      <c r="WMF863" s="396"/>
      <c r="WMG863" s="396"/>
      <c r="WMH863" s="396"/>
      <c r="WMI863" s="396"/>
      <c r="WMJ863" s="396"/>
      <c r="WMK863" s="396"/>
      <c r="WML863" s="396"/>
      <c r="WMM863" s="396"/>
      <c r="WMN863" s="396"/>
      <c r="WMO863" s="396"/>
      <c r="WMP863" s="396"/>
      <c r="WMQ863" s="396"/>
      <c r="WMR863" s="396"/>
      <c r="WMS863" s="396"/>
      <c r="WMT863" s="396"/>
      <c r="WMU863" s="396"/>
      <c r="WMV863" s="396"/>
      <c r="WMW863" s="396"/>
      <c r="WMX863" s="396"/>
      <c r="WMY863" s="396"/>
      <c r="WMZ863" s="396"/>
      <c r="WNA863" s="396"/>
      <c r="WNB863" s="396"/>
      <c r="WNC863" s="396"/>
      <c r="WND863" s="396"/>
      <c r="WNE863" s="396"/>
      <c r="WNF863" s="396"/>
      <c r="WNG863" s="396"/>
      <c r="WNH863" s="396"/>
      <c r="WNI863" s="396"/>
      <c r="WNJ863" s="396"/>
      <c r="WNK863" s="396"/>
      <c r="WNL863" s="396"/>
      <c r="WNM863" s="396"/>
      <c r="WNN863" s="396"/>
      <c r="WNO863" s="396"/>
      <c r="WNP863" s="396"/>
      <c r="WNQ863" s="396"/>
      <c r="WNR863" s="396"/>
      <c r="WNS863" s="396"/>
      <c r="WNT863" s="396"/>
      <c r="WNU863" s="396"/>
      <c r="WNV863" s="396"/>
      <c r="WNW863" s="396"/>
      <c r="WNX863" s="396"/>
      <c r="WNY863" s="396"/>
      <c r="WNZ863" s="396"/>
      <c r="WOA863" s="396"/>
      <c r="WOB863" s="396"/>
      <c r="WOC863" s="396"/>
      <c r="WOD863" s="396"/>
      <c r="WOE863" s="396"/>
      <c r="WOF863" s="396"/>
      <c r="WOG863" s="396"/>
      <c r="WOH863" s="396"/>
      <c r="WOI863" s="396"/>
      <c r="WOJ863" s="396"/>
      <c r="WOK863" s="396"/>
      <c r="WOL863" s="396"/>
      <c r="WOM863" s="396"/>
      <c r="WON863" s="396"/>
      <c r="WOO863" s="396"/>
      <c r="WOP863" s="396"/>
      <c r="WOQ863" s="396"/>
      <c r="WOR863" s="396"/>
      <c r="WOS863" s="396"/>
      <c r="WOT863" s="396"/>
      <c r="WOU863" s="396"/>
      <c r="WOV863" s="396"/>
      <c r="WOW863" s="396"/>
      <c r="WOX863" s="396"/>
      <c r="WOY863" s="396"/>
      <c r="WOZ863" s="396"/>
      <c r="WPA863" s="396"/>
      <c r="WPB863" s="396"/>
      <c r="WPC863" s="396"/>
      <c r="WPD863" s="396"/>
      <c r="WPE863" s="396"/>
      <c r="WPF863" s="396"/>
      <c r="WPG863" s="396"/>
      <c r="WPH863" s="396"/>
      <c r="WPI863" s="396"/>
      <c r="WPJ863" s="396"/>
      <c r="WPK863" s="396"/>
      <c r="WPL863" s="396"/>
      <c r="WPM863" s="396"/>
      <c r="WPN863" s="396"/>
      <c r="WPO863" s="396"/>
      <c r="WPP863" s="396"/>
      <c r="WPQ863" s="396"/>
      <c r="WPR863" s="396"/>
      <c r="WPS863" s="396"/>
      <c r="WPT863" s="396"/>
      <c r="WPU863" s="396"/>
      <c r="WPV863" s="396"/>
      <c r="WPW863" s="396"/>
      <c r="WPX863" s="396"/>
      <c r="WPY863" s="396"/>
      <c r="WPZ863" s="396"/>
      <c r="WQA863" s="396"/>
      <c r="WQB863" s="396"/>
      <c r="WQC863" s="396"/>
      <c r="WQD863" s="396"/>
      <c r="WQE863" s="396"/>
      <c r="WQF863" s="396"/>
      <c r="WQG863" s="396"/>
      <c r="WQH863" s="396"/>
      <c r="WQI863" s="396"/>
      <c r="WQJ863" s="396"/>
      <c r="WQK863" s="396"/>
      <c r="WQL863" s="396"/>
      <c r="WQM863" s="396"/>
      <c r="WQN863" s="396"/>
      <c r="WQO863" s="396"/>
      <c r="WQP863" s="396"/>
      <c r="WQQ863" s="396"/>
      <c r="WQR863" s="396"/>
      <c r="WQS863" s="396"/>
      <c r="WQT863" s="396"/>
      <c r="WQU863" s="396"/>
      <c r="WQV863" s="396"/>
      <c r="WQW863" s="396"/>
      <c r="WQX863" s="396"/>
      <c r="WQY863" s="396"/>
      <c r="WQZ863" s="396"/>
      <c r="WRA863" s="396"/>
      <c r="WRB863" s="396"/>
      <c r="WRC863" s="396"/>
      <c r="WRD863" s="396"/>
      <c r="WRE863" s="396"/>
      <c r="WRF863" s="396"/>
      <c r="WRG863" s="396"/>
      <c r="WRH863" s="396"/>
      <c r="WRI863" s="396"/>
      <c r="WRJ863" s="396"/>
      <c r="WRK863" s="396"/>
      <c r="WRL863" s="396"/>
      <c r="WRM863" s="396"/>
      <c r="WRN863" s="396"/>
      <c r="WRO863" s="396"/>
      <c r="WRP863" s="396"/>
      <c r="WRQ863" s="396"/>
      <c r="WRR863" s="396"/>
      <c r="WRS863" s="396"/>
      <c r="WRT863" s="396"/>
      <c r="WRU863" s="396"/>
      <c r="WRV863" s="396"/>
      <c r="WRW863" s="396"/>
      <c r="WRX863" s="396"/>
      <c r="WRY863" s="396"/>
      <c r="WRZ863" s="396"/>
      <c r="WSA863" s="396"/>
      <c r="WSB863" s="396"/>
      <c r="WSC863" s="396"/>
      <c r="WSD863" s="396"/>
      <c r="WSE863" s="396"/>
      <c r="WSF863" s="396"/>
      <c r="WSG863" s="396"/>
      <c r="WSH863" s="396"/>
      <c r="WSI863" s="396"/>
      <c r="WSJ863" s="396"/>
      <c r="WSK863" s="396"/>
      <c r="WSL863" s="396"/>
      <c r="WSM863" s="396"/>
      <c r="WSN863" s="396"/>
      <c r="WSO863" s="396"/>
      <c r="WSP863" s="396"/>
      <c r="WSQ863" s="396"/>
      <c r="WSR863" s="396"/>
      <c r="WSS863" s="396"/>
      <c r="WST863" s="396"/>
      <c r="WSU863" s="396"/>
      <c r="WSV863" s="396"/>
      <c r="WSW863" s="396"/>
      <c r="WSX863" s="396"/>
      <c r="WSY863" s="396"/>
      <c r="WSZ863" s="396"/>
      <c r="WTA863" s="396"/>
      <c r="WTB863" s="396"/>
      <c r="WTC863" s="396"/>
      <c r="WTD863" s="396"/>
      <c r="WTE863" s="396"/>
      <c r="WTF863" s="396"/>
      <c r="WTG863" s="396"/>
      <c r="WTH863" s="396"/>
      <c r="WTI863" s="396"/>
      <c r="WTJ863" s="396"/>
      <c r="WTK863" s="396"/>
      <c r="WTL863" s="396"/>
      <c r="WTM863" s="396"/>
      <c r="WTN863" s="396"/>
      <c r="WTO863" s="396"/>
      <c r="WTP863" s="396"/>
      <c r="WTQ863" s="396"/>
      <c r="WTR863" s="396"/>
      <c r="WTS863" s="396"/>
      <c r="WTT863" s="396"/>
      <c r="WTU863" s="396"/>
      <c r="WTV863" s="396"/>
      <c r="WTW863" s="396"/>
      <c r="WTX863" s="396"/>
      <c r="WTY863" s="396"/>
      <c r="WTZ863" s="396"/>
      <c r="WUA863" s="396"/>
      <c r="WUB863" s="396"/>
      <c r="WUC863" s="396"/>
      <c r="WUD863" s="396"/>
      <c r="WUE863" s="396"/>
      <c r="WUF863" s="396"/>
      <c r="WUG863" s="396"/>
      <c r="WUH863" s="396"/>
      <c r="WUI863" s="396"/>
      <c r="WUJ863" s="396"/>
      <c r="WUK863" s="396"/>
      <c r="WUL863" s="396"/>
      <c r="WUM863" s="396"/>
      <c r="WUN863" s="396"/>
      <c r="WUO863" s="396"/>
      <c r="WUP863" s="396"/>
      <c r="WUQ863" s="396"/>
      <c r="WUR863" s="396"/>
      <c r="WUS863" s="396"/>
      <c r="WUT863" s="396"/>
      <c r="WUU863" s="396"/>
      <c r="WUV863" s="396"/>
      <c r="WUW863" s="396"/>
      <c r="WUX863" s="396"/>
      <c r="WUY863" s="396"/>
      <c r="WUZ863" s="396"/>
      <c r="WVA863" s="396"/>
      <c r="WVB863" s="396"/>
      <c r="WVC863" s="396"/>
      <c r="WVD863" s="396"/>
      <c r="WVE863" s="396"/>
      <c r="WVF863" s="396"/>
      <c r="WVG863" s="396"/>
      <c r="WVH863" s="396"/>
      <c r="WVI863" s="396"/>
      <c r="WVJ863" s="396"/>
      <c r="WVK863" s="396"/>
      <c r="WVL863" s="396"/>
      <c r="WVM863" s="396"/>
      <c r="WVN863" s="396"/>
      <c r="WVO863" s="396"/>
      <c r="WVP863" s="396"/>
      <c r="WVQ863" s="396"/>
      <c r="WVR863" s="396"/>
      <c r="WVS863" s="396"/>
      <c r="WVT863" s="396"/>
      <c r="WVU863" s="396"/>
      <c r="WVV863" s="396"/>
      <c r="WVW863" s="396"/>
      <c r="WVX863" s="396"/>
      <c r="WVY863" s="396"/>
      <c r="WVZ863" s="396"/>
      <c r="WWA863" s="396"/>
      <c r="WWB863" s="396"/>
      <c r="WWC863" s="396"/>
      <c r="WWD863" s="396"/>
      <c r="WWE863" s="396"/>
      <c r="WWF863" s="396"/>
      <c r="WWG863" s="396"/>
      <c r="WWH863" s="396"/>
      <c r="WWI863" s="396"/>
      <c r="WWJ863" s="396"/>
      <c r="WWK863" s="396"/>
      <c r="WWL863" s="396"/>
      <c r="WWM863" s="396"/>
      <c r="WWN863" s="396"/>
      <c r="WWO863" s="396"/>
      <c r="WWP863" s="396"/>
      <c r="WWQ863" s="396"/>
      <c r="WWR863" s="396"/>
      <c r="WWS863" s="396"/>
      <c r="WWT863" s="396"/>
      <c r="WWU863" s="396"/>
      <c r="WWV863" s="396"/>
      <c r="WWW863" s="396"/>
      <c r="WWX863" s="396"/>
      <c r="WWY863" s="396"/>
      <c r="WWZ863" s="396"/>
      <c r="WXA863" s="396"/>
      <c r="WXB863" s="396"/>
      <c r="WXC863" s="396"/>
      <c r="WXD863" s="396"/>
      <c r="WXE863" s="396"/>
      <c r="WXF863" s="396"/>
      <c r="WXG863" s="396"/>
      <c r="WXH863" s="396"/>
      <c r="WXI863" s="396"/>
      <c r="WXJ863" s="396"/>
      <c r="WXK863" s="396"/>
      <c r="WXL863" s="396"/>
      <c r="WXM863" s="396"/>
      <c r="WXN863" s="396"/>
      <c r="WXO863" s="396"/>
      <c r="WXP863" s="396"/>
      <c r="WXQ863" s="396"/>
      <c r="WXR863" s="396"/>
      <c r="WXS863" s="396"/>
      <c r="WXT863" s="396"/>
      <c r="WXU863" s="396"/>
      <c r="WXV863" s="396"/>
      <c r="WXW863" s="396"/>
      <c r="WXX863" s="396"/>
      <c r="WXY863" s="396"/>
      <c r="WXZ863" s="396"/>
      <c r="WYA863" s="396"/>
    </row>
    <row r="864" spans="1:16199" ht="35.25" x14ac:dyDescent="0.5">
      <c r="A864" s="318">
        <v>840</v>
      </c>
      <c r="C864" s="397">
        <v>15</v>
      </c>
      <c r="D864" s="375" t="s">
        <v>9994</v>
      </c>
      <c r="E864" s="369">
        <v>1990</v>
      </c>
      <c r="F864" s="369"/>
      <c r="G864" s="355" t="s">
        <v>17178</v>
      </c>
      <c r="H864" s="369">
        <v>3</v>
      </c>
      <c r="I864" s="369">
        <v>3</v>
      </c>
      <c r="J864" s="370">
        <v>399.7</v>
      </c>
      <c r="K864" s="370">
        <v>240.2</v>
      </c>
      <c r="L864" s="370">
        <v>240.2</v>
      </c>
      <c r="M864" s="376">
        <v>20</v>
      </c>
      <c r="N864" s="369" t="s">
        <v>17038</v>
      </c>
      <c r="O864" s="369" t="s">
        <v>17076</v>
      </c>
      <c r="P864" s="369" t="s">
        <v>17042</v>
      </c>
      <c r="Q864" s="370">
        <v>2594220</v>
      </c>
      <c r="R864" s="373"/>
      <c r="S864" s="370">
        <v>2190445.17</v>
      </c>
      <c r="T864" s="370">
        <v>115286.59</v>
      </c>
      <c r="U864" s="370">
        <f>Q864-S864-T864</f>
        <v>288488.24000000011</v>
      </c>
      <c r="V864" s="356">
        <f t="shared" si="470"/>
        <v>6490.4178133600199</v>
      </c>
      <c r="W864" s="373">
        <v>10973.03</v>
      </c>
    </row>
    <row r="865" spans="1:16199" s="394" customFormat="1" ht="35.25" x14ac:dyDescent="0.5">
      <c r="A865" s="318">
        <v>841</v>
      </c>
      <c r="C865" s="364" t="s">
        <v>304</v>
      </c>
      <c r="D865" s="383"/>
      <c r="E865" s="355" t="s">
        <v>17016</v>
      </c>
      <c r="F865" s="355" t="s">
        <v>17016</v>
      </c>
      <c r="G865" s="355" t="s">
        <v>17016</v>
      </c>
      <c r="H865" s="355" t="s">
        <v>17016</v>
      </c>
      <c r="I865" s="355" t="s">
        <v>17016</v>
      </c>
      <c r="J865" s="360">
        <f>J866</f>
        <v>789.95</v>
      </c>
      <c r="K865" s="360">
        <f t="shared" ref="K865:M865" si="481">K866</f>
        <v>731.1</v>
      </c>
      <c r="L865" s="360">
        <f t="shared" si="481"/>
        <v>731.1</v>
      </c>
      <c r="M865" s="361">
        <f t="shared" si="481"/>
        <v>42</v>
      </c>
      <c r="N865" s="355" t="s">
        <v>17016</v>
      </c>
      <c r="O865" s="355" t="s">
        <v>17016</v>
      </c>
      <c r="P865" s="358" t="s">
        <v>17016</v>
      </c>
      <c r="Q865" s="362">
        <f>Q866</f>
        <v>4488630</v>
      </c>
      <c r="R865" s="362">
        <f t="shared" ref="R865:U865" si="482">R866</f>
        <v>0</v>
      </c>
      <c r="S865" s="360">
        <f t="shared" si="482"/>
        <v>3750052.45</v>
      </c>
      <c r="T865" s="360">
        <f t="shared" si="482"/>
        <v>198463.84</v>
      </c>
      <c r="U865" s="360">
        <f t="shared" si="482"/>
        <v>540113.70999999985</v>
      </c>
      <c r="V865" s="356">
        <f t="shared" si="470"/>
        <v>5682.1697575795934</v>
      </c>
      <c r="W865" s="373">
        <f>W866</f>
        <v>8493.14</v>
      </c>
      <c r="X865" s="396"/>
      <c r="Y865" s="396"/>
      <c r="Z865" s="396"/>
      <c r="AA865" s="396"/>
      <c r="AB865" s="396"/>
      <c r="AC865" s="396"/>
      <c r="AD865" s="396"/>
      <c r="AE865" s="396"/>
      <c r="AF865" s="396"/>
      <c r="AG865" s="396"/>
      <c r="AH865" s="396"/>
      <c r="AI865" s="396"/>
      <c r="AJ865" s="396"/>
      <c r="AK865" s="396"/>
      <c r="AL865" s="396"/>
      <c r="AM865" s="396"/>
      <c r="AN865" s="396"/>
      <c r="AO865" s="396"/>
      <c r="AP865" s="396"/>
      <c r="AQ865" s="396"/>
      <c r="AR865" s="396"/>
      <c r="AS865" s="396"/>
      <c r="AT865" s="396"/>
      <c r="AU865" s="396"/>
      <c r="AV865" s="396"/>
      <c r="AW865" s="396"/>
      <c r="AX865" s="396"/>
      <c r="AY865" s="396"/>
      <c r="AZ865" s="396"/>
      <c r="BA865" s="396"/>
      <c r="BB865" s="396"/>
      <c r="BC865" s="396"/>
      <c r="BD865" s="396"/>
      <c r="BE865" s="396"/>
      <c r="BF865" s="396"/>
      <c r="BG865" s="396"/>
      <c r="BH865" s="396"/>
      <c r="BI865" s="396"/>
      <c r="BJ865" s="396"/>
      <c r="BK865" s="396"/>
      <c r="BL865" s="396"/>
      <c r="BM865" s="396"/>
      <c r="BN865" s="396"/>
      <c r="BO865" s="396"/>
      <c r="BP865" s="396"/>
      <c r="BQ865" s="396"/>
      <c r="BR865" s="396"/>
      <c r="BS865" s="396"/>
      <c r="BT865" s="396"/>
      <c r="BU865" s="396"/>
      <c r="BV865" s="396"/>
      <c r="BW865" s="396"/>
      <c r="BX865" s="396"/>
      <c r="BY865" s="396"/>
      <c r="BZ865" s="396"/>
      <c r="CA865" s="396"/>
      <c r="CB865" s="396"/>
      <c r="CC865" s="396"/>
      <c r="CD865" s="396"/>
      <c r="CE865" s="396"/>
      <c r="CF865" s="396"/>
      <c r="CG865" s="396"/>
      <c r="CH865" s="396"/>
      <c r="CI865" s="396"/>
      <c r="CJ865" s="396"/>
      <c r="CK865" s="396"/>
      <c r="CL865" s="396"/>
      <c r="CM865" s="396"/>
      <c r="CN865" s="396"/>
      <c r="CO865" s="396"/>
      <c r="CP865" s="396"/>
      <c r="CQ865" s="396"/>
      <c r="CR865" s="396"/>
      <c r="CS865" s="396"/>
      <c r="CT865" s="396"/>
      <c r="CU865" s="396"/>
      <c r="CV865" s="396"/>
      <c r="CW865" s="396"/>
      <c r="CX865" s="396"/>
      <c r="CY865" s="396"/>
      <c r="CZ865" s="396"/>
      <c r="DA865" s="396"/>
      <c r="DB865" s="396"/>
      <c r="DC865" s="396"/>
      <c r="DD865" s="396"/>
      <c r="DE865" s="396"/>
      <c r="DF865" s="396"/>
      <c r="DG865" s="396"/>
      <c r="DH865" s="396"/>
      <c r="DI865" s="396"/>
      <c r="DJ865" s="396"/>
      <c r="DK865" s="396"/>
      <c r="DL865" s="396"/>
      <c r="DM865" s="396"/>
      <c r="DN865" s="396"/>
      <c r="DO865" s="396"/>
      <c r="DP865" s="396"/>
      <c r="DQ865" s="396"/>
      <c r="DR865" s="396"/>
      <c r="DS865" s="396"/>
      <c r="DT865" s="396"/>
      <c r="DU865" s="396"/>
      <c r="DV865" s="396"/>
      <c r="DW865" s="396"/>
      <c r="DX865" s="396"/>
      <c r="DY865" s="396"/>
      <c r="DZ865" s="396"/>
      <c r="EA865" s="396"/>
      <c r="EB865" s="396"/>
      <c r="EC865" s="396"/>
      <c r="ED865" s="396"/>
      <c r="EE865" s="396"/>
      <c r="EF865" s="396"/>
      <c r="EG865" s="396"/>
      <c r="EH865" s="396"/>
      <c r="EI865" s="396"/>
      <c r="EJ865" s="396"/>
      <c r="EK865" s="396"/>
      <c r="EL865" s="396"/>
      <c r="EM865" s="396"/>
      <c r="EN865" s="396"/>
      <c r="EO865" s="396"/>
      <c r="EP865" s="396"/>
      <c r="EQ865" s="396"/>
      <c r="ER865" s="396"/>
      <c r="ES865" s="396"/>
      <c r="ET865" s="396"/>
      <c r="EU865" s="396"/>
      <c r="EV865" s="396"/>
      <c r="EW865" s="396"/>
      <c r="EX865" s="396"/>
      <c r="EY865" s="396"/>
      <c r="EZ865" s="396"/>
      <c r="FA865" s="396"/>
      <c r="FB865" s="396"/>
      <c r="FC865" s="396"/>
      <c r="FD865" s="396"/>
      <c r="FE865" s="396"/>
      <c r="FF865" s="396"/>
      <c r="FG865" s="396"/>
      <c r="FH865" s="396"/>
      <c r="FI865" s="396"/>
      <c r="FJ865" s="396"/>
      <c r="FK865" s="396"/>
      <c r="FL865" s="396"/>
      <c r="FM865" s="396"/>
      <c r="FN865" s="396"/>
      <c r="FO865" s="396"/>
      <c r="FP865" s="396"/>
      <c r="FQ865" s="396"/>
      <c r="FR865" s="396"/>
      <c r="FS865" s="396"/>
      <c r="FT865" s="396"/>
      <c r="FU865" s="396"/>
      <c r="FV865" s="396"/>
      <c r="FW865" s="396"/>
      <c r="FX865" s="396"/>
      <c r="FY865" s="396"/>
      <c r="FZ865" s="396"/>
      <c r="GA865" s="396"/>
      <c r="GB865" s="396"/>
      <c r="GC865" s="396"/>
      <c r="GD865" s="396"/>
      <c r="GE865" s="396"/>
      <c r="GF865" s="396"/>
      <c r="GG865" s="396"/>
      <c r="GH865" s="396"/>
      <c r="GI865" s="396"/>
      <c r="GJ865" s="396"/>
      <c r="GK865" s="396"/>
      <c r="GL865" s="396"/>
      <c r="GM865" s="396"/>
      <c r="GN865" s="396"/>
      <c r="GO865" s="396"/>
      <c r="GP865" s="396"/>
      <c r="GQ865" s="396"/>
      <c r="GR865" s="396"/>
      <c r="GS865" s="396"/>
      <c r="GT865" s="396"/>
      <c r="GU865" s="396"/>
      <c r="GV865" s="396"/>
      <c r="GW865" s="396"/>
      <c r="GX865" s="396"/>
      <c r="GY865" s="396"/>
      <c r="GZ865" s="396"/>
      <c r="HA865" s="396"/>
      <c r="HB865" s="396"/>
      <c r="HC865" s="396"/>
      <c r="HD865" s="396"/>
      <c r="HE865" s="396"/>
      <c r="HF865" s="396"/>
      <c r="HG865" s="396"/>
      <c r="HH865" s="396"/>
      <c r="HI865" s="396"/>
      <c r="HJ865" s="396"/>
      <c r="HK865" s="396"/>
      <c r="HL865" s="396"/>
      <c r="HM865" s="396"/>
      <c r="HN865" s="396"/>
      <c r="HO865" s="396"/>
      <c r="HP865" s="396"/>
      <c r="HQ865" s="396"/>
      <c r="HR865" s="396"/>
      <c r="HS865" s="396"/>
      <c r="HT865" s="396"/>
      <c r="HU865" s="396"/>
      <c r="HV865" s="396"/>
      <c r="HW865" s="396"/>
      <c r="HX865" s="396"/>
      <c r="HY865" s="396"/>
      <c r="HZ865" s="396"/>
      <c r="IA865" s="396"/>
      <c r="IB865" s="396"/>
      <c r="IC865" s="396"/>
      <c r="ID865" s="396"/>
      <c r="IE865" s="396"/>
      <c r="IF865" s="396"/>
      <c r="IG865" s="396"/>
      <c r="IH865" s="396"/>
      <c r="II865" s="396"/>
      <c r="IJ865" s="396"/>
      <c r="IK865" s="396"/>
      <c r="IL865" s="396"/>
      <c r="IM865" s="396"/>
      <c r="IN865" s="396"/>
      <c r="IO865" s="396"/>
      <c r="IP865" s="396"/>
      <c r="IQ865" s="396"/>
      <c r="IR865" s="396"/>
      <c r="IS865" s="396"/>
      <c r="IT865" s="396"/>
      <c r="IU865" s="396"/>
      <c r="IV865" s="396"/>
      <c r="IW865" s="396"/>
      <c r="IX865" s="396"/>
      <c r="IY865" s="396"/>
      <c r="IZ865" s="396"/>
      <c r="JA865" s="396"/>
      <c r="JB865" s="396"/>
      <c r="JC865" s="396"/>
      <c r="JD865" s="396"/>
      <c r="JE865" s="396"/>
      <c r="JF865" s="396"/>
      <c r="JG865" s="396"/>
      <c r="JH865" s="396"/>
      <c r="JI865" s="396"/>
      <c r="JJ865" s="396"/>
      <c r="JK865" s="396"/>
      <c r="JL865" s="396"/>
      <c r="JM865" s="396"/>
      <c r="JN865" s="396"/>
      <c r="JO865" s="396"/>
      <c r="JP865" s="396"/>
      <c r="JQ865" s="396"/>
      <c r="JR865" s="396"/>
      <c r="JS865" s="396"/>
      <c r="JT865" s="396"/>
      <c r="JU865" s="396"/>
      <c r="JV865" s="396"/>
      <c r="JW865" s="396"/>
      <c r="JX865" s="396"/>
      <c r="JY865" s="396"/>
      <c r="JZ865" s="396"/>
      <c r="KA865" s="396"/>
      <c r="KB865" s="396"/>
      <c r="KC865" s="396"/>
      <c r="KD865" s="396"/>
      <c r="KE865" s="396"/>
      <c r="KF865" s="396"/>
      <c r="KG865" s="396"/>
      <c r="KH865" s="396"/>
      <c r="KI865" s="396"/>
      <c r="KJ865" s="396"/>
      <c r="KK865" s="396"/>
      <c r="KL865" s="396"/>
      <c r="KM865" s="396"/>
      <c r="KN865" s="396"/>
      <c r="KO865" s="396"/>
      <c r="KP865" s="396"/>
      <c r="KQ865" s="396"/>
      <c r="KR865" s="396"/>
      <c r="KS865" s="396"/>
      <c r="KT865" s="396"/>
      <c r="KU865" s="396"/>
      <c r="KV865" s="396"/>
      <c r="KW865" s="396"/>
      <c r="KX865" s="396"/>
      <c r="KY865" s="396"/>
      <c r="KZ865" s="396"/>
      <c r="LA865" s="396"/>
      <c r="LB865" s="396"/>
      <c r="LC865" s="396"/>
      <c r="LD865" s="396"/>
      <c r="LE865" s="396"/>
      <c r="LF865" s="396"/>
      <c r="LG865" s="396"/>
      <c r="LH865" s="396"/>
      <c r="LI865" s="396"/>
      <c r="LJ865" s="396"/>
      <c r="LK865" s="396"/>
      <c r="LL865" s="396"/>
      <c r="LM865" s="396"/>
      <c r="LN865" s="396"/>
      <c r="LO865" s="396"/>
      <c r="LP865" s="396"/>
      <c r="LQ865" s="396"/>
      <c r="LR865" s="396"/>
      <c r="LS865" s="396"/>
      <c r="LT865" s="396"/>
      <c r="LU865" s="396"/>
      <c r="LV865" s="396"/>
      <c r="LW865" s="396"/>
      <c r="LX865" s="396"/>
      <c r="LY865" s="396"/>
      <c r="LZ865" s="396"/>
      <c r="MA865" s="396"/>
      <c r="MB865" s="396"/>
      <c r="MC865" s="396"/>
      <c r="MD865" s="396"/>
      <c r="ME865" s="396"/>
      <c r="MF865" s="396"/>
      <c r="MG865" s="396"/>
      <c r="MH865" s="396"/>
      <c r="MI865" s="396"/>
      <c r="MJ865" s="396"/>
      <c r="MK865" s="396"/>
      <c r="ML865" s="396"/>
      <c r="MM865" s="396"/>
      <c r="MN865" s="396"/>
      <c r="MO865" s="396"/>
      <c r="MP865" s="396"/>
      <c r="MQ865" s="396"/>
      <c r="MR865" s="396"/>
      <c r="MS865" s="396"/>
      <c r="MT865" s="396"/>
      <c r="MU865" s="396"/>
      <c r="MV865" s="396"/>
      <c r="MW865" s="396"/>
      <c r="MX865" s="396"/>
      <c r="MY865" s="396"/>
      <c r="MZ865" s="396"/>
      <c r="NA865" s="396"/>
      <c r="NB865" s="396"/>
      <c r="NC865" s="396"/>
      <c r="ND865" s="396"/>
      <c r="NE865" s="396"/>
      <c r="NF865" s="396"/>
      <c r="NG865" s="396"/>
      <c r="NH865" s="396"/>
      <c r="NI865" s="396"/>
      <c r="NJ865" s="396"/>
      <c r="NK865" s="396"/>
      <c r="NL865" s="396"/>
      <c r="NM865" s="396"/>
      <c r="NN865" s="396"/>
      <c r="NO865" s="396"/>
      <c r="NP865" s="396"/>
      <c r="NQ865" s="396"/>
      <c r="NR865" s="396"/>
      <c r="NS865" s="396"/>
      <c r="NT865" s="396"/>
      <c r="NU865" s="396"/>
      <c r="NV865" s="396"/>
      <c r="NW865" s="396"/>
      <c r="NX865" s="396"/>
      <c r="NY865" s="396"/>
      <c r="NZ865" s="396"/>
      <c r="OA865" s="396"/>
      <c r="OB865" s="396"/>
      <c r="OC865" s="396"/>
      <c r="OD865" s="396"/>
      <c r="OE865" s="396"/>
      <c r="OF865" s="396"/>
      <c r="OG865" s="396"/>
      <c r="OH865" s="396"/>
      <c r="OI865" s="396"/>
      <c r="OJ865" s="396"/>
      <c r="OK865" s="396"/>
      <c r="OL865" s="396"/>
      <c r="OM865" s="396"/>
      <c r="ON865" s="396"/>
      <c r="OO865" s="396"/>
      <c r="OP865" s="396"/>
      <c r="OQ865" s="396"/>
      <c r="OR865" s="396"/>
      <c r="OS865" s="396"/>
      <c r="OT865" s="396"/>
      <c r="OU865" s="396"/>
      <c r="OV865" s="396"/>
      <c r="OW865" s="396"/>
      <c r="OX865" s="396"/>
      <c r="OY865" s="396"/>
      <c r="OZ865" s="396"/>
      <c r="PA865" s="396"/>
      <c r="PB865" s="396"/>
      <c r="PC865" s="396"/>
      <c r="PD865" s="396"/>
      <c r="PE865" s="396"/>
      <c r="PF865" s="396"/>
      <c r="PG865" s="396"/>
      <c r="PH865" s="396"/>
      <c r="PI865" s="396"/>
      <c r="PJ865" s="396"/>
      <c r="PK865" s="396"/>
      <c r="PL865" s="396"/>
      <c r="PM865" s="396"/>
      <c r="PN865" s="396"/>
      <c r="PO865" s="396"/>
      <c r="PP865" s="396"/>
      <c r="PQ865" s="396"/>
      <c r="PR865" s="396"/>
      <c r="PS865" s="396"/>
      <c r="PT865" s="396"/>
      <c r="PU865" s="396"/>
      <c r="PV865" s="396"/>
      <c r="PW865" s="396"/>
      <c r="PX865" s="396"/>
      <c r="PY865" s="396"/>
      <c r="PZ865" s="396"/>
      <c r="QA865" s="396"/>
      <c r="QB865" s="396"/>
      <c r="QC865" s="396"/>
      <c r="QD865" s="396"/>
      <c r="QE865" s="396"/>
      <c r="QF865" s="396"/>
      <c r="QG865" s="396"/>
      <c r="QH865" s="396"/>
      <c r="QI865" s="396"/>
      <c r="QJ865" s="396"/>
      <c r="QK865" s="396"/>
      <c r="QL865" s="396"/>
      <c r="QM865" s="396"/>
      <c r="QN865" s="396"/>
      <c r="QO865" s="396"/>
      <c r="QP865" s="396"/>
      <c r="QQ865" s="396"/>
      <c r="QR865" s="396"/>
      <c r="QS865" s="396"/>
      <c r="QT865" s="396"/>
      <c r="QU865" s="396"/>
      <c r="QV865" s="396"/>
      <c r="QW865" s="396"/>
      <c r="QX865" s="396"/>
      <c r="QY865" s="396"/>
      <c r="QZ865" s="396"/>
      <c r="RA865" s="396"/>
      <c r="RB865" s="396"/>
      <c r="RC865" s="396"/>
      <c r="RD865" s="396"/>
      <c r="RE865" s="396"/>
      <c r="RF865" s="396"/>
      <c r="RG865" s="396"/>
      <c r="RH865" s="396"/>
      <c r="RI865" s="396"/>
      <c r="RJ865" s="396"/>
      <c r="RK865" s="396"/>
      <c r="RL865" s="396"/>
      <c r="RM865" s="396"/>
      <c r="RN865" s="396"/>
      <c r="RO865" s="396"/>
      <c r="RP865" s="396"/>
      <c r="RQ865" s="396"/>
      <c r="RR865" s="396"/>
      <c r="RS865" s="396"/>
      <c r="RT865" s="396"/>
      <c r="RU865" s="396"/>
      <c r="RV865" s="396"/>
      <c r="RW865" s="396"/>
      <c r="RX865" s="396"/>
      <c r="RY865" s="396"/>
      <c r="RZ865" s="396"/>
      <c r="SA865" s="396"/>
      <c r="SB865" s="396"/>
      <c r="SC865" s="396"/>
      <c r="SD865" s="396"/>
      <c r="SE865" s="396"/>
      <c r="SF865" s="396"/>
      <c r="SG865" s="396"/>
      <c r="SH865" s="396"/>
      <c r="SI865" s="396"/>
      <c r="SJ865" s="396"/>
      <c r="SK865" s="396"/>
      <c r="SL865" s="396"/>
      <c r="SM865" s="396"/>
      <c r="SN865" s="396"/>
      <c r="SO865" s="396"/>
      <c r="SP865" s="396"/>
      <c r="SQ865" s="396"/>
      <c r="SR865" s="396"/>
      <c r="SS865" s="396"/>
      <c r="ST865" s="396"/>
      <c r="SU865" s="396"/>
      <c r="SV865" s="396"/>
      <c r="SW865" s="396"/>
      <c r="SX865" s="396"/>
      <c r="SY865" s="396"/>
      <c r="SZ865" s="396"/>
      <c r="TA865" s="396"/>
      <c r="TB865" s="396"/>
      <c r="TC865" s="396"/>
      <c r="TD865" s="396"/>
      <c r="TE865" s="396"/>
      <c r="TF865" s="396"/>
      <c r="TG865" s="396"/>
      <c r="TH865" s="396"/>
      <c r="TI865" s="396"/>
      <c r="TJ865" s="396"/>
      <c r="TK865" s="396"/>
      <c r="TL865" s="396"/>
      <c r="TM865" s="396"/>
      <c r="TN865" s="396"/>
      <c r="TO865" s="396"/>
      <c r="TP865" s="396"/>
      <c r="TQ865" s="396"/>
      <c r="TR865" s="396"/>
      <c r="TS865" s="396"/>
      <c r="TT865" s="396"/>
      <c r="TU865" s="396"/>
      <c r="TV865" s="396"/>
      <c r="TW865" s="396"/>
      <c r="TX865" s="396"/>
      <c r="TY865" s="396"/>
      <c r="TZ865" s="396"/>
      <c r="UA865" s="396"/>
      <c r="UB865" s="396"/>
      <c r="UC865" s="396"/>
      <c r="UD865" s="396"/>
      <c r="UE865" s="396"/>
      <c r="UF865" s="396"/>
      <c r="UG865" s="396"/>
      <c r="UH865" s="396"/>
      <c r="UI865" s="396"/>
      <c r="UJ865" s="396"/>
      <c r="UK865" s="396"/>
      <c r="UL865" s="396"/>
      <c r="UM865" s="396"/>
      <c r="UN865" s="396"/>
      <c r="UO865" s="396"/>
      <c r="UP865" s="396"/>
      <c r="UQ865" s="396"/>
      <c r="UR865" s="396"/>
      <c r="US865" s="396"/>
      <c r="UT865" s="396"/>
      <c r="UU865" s="396"/>
      <c r="UV865" s="396"/>
      <c r="UW865" s="396"/>
      <c r="UX865" s="396"/>
      <c r="UY865" s="396"/>
      <c r="UZ865" s="396"/>
      <c r="VA865" s="396"/>
      <c r="VB865" s="396"/>
      <c r="VC865" s="396"/>
      <c r="VD865" s="396"/>
      <c r="VE865" s="396"/>
      <c r="VF865" s="396"/>
      <c r="VG865" s="396"/>
      <c r="VH865" s="396"/>
      <c r="VI865" s="396"/>
      <c r="VJ865" s="396"/>
      <c r="VK865" s="396"/>
      <c r="VL865" s="396"/>
      <c r="VM865" s="396"/>
      <c r="VN865" s="396"/>
      <c r="VO865" s="396"/>
      <c r="VP865" s="396"/>
      <c r="VQ865" s="396"/>
      <c r="VR865" s="396"/>
      <c r="VS865" s="396"/>
      <c r="VT865" s="396"/>
      <c r="VU865" s="396"/>
      <c r="VV865" s="396"/>
      <c r="VW865" s="396"/>
      <c r="VX865" s="396"/>
      <c r="VY865" s="396"/>
      <c r="VZ865" s="396"/>
      <c r="WA865" s="396"/>
      <c r="WB865" s="396"/>
      <c r="WC865" s="396"/>
      <c r="WD865" s="396"/>
      <c r="WE865" s="396"/>
      <c r="WF865" s="396"/>
      <c r="WG865" s="396"/>
      <c r="WH865" s="396"/>
      <c r="WI865" s="396"/>
      <c r="WJ865" s="396"/>
      <c r="WK865" s="396"/>
      <c r="WL865" s="396"/>
      <c r="WM865" s="396"/>
      <c r="WN865" s="396"/>
      <c r="WO865" s="396"/>
      <c r="WP865" s="396"/>
      <c r="WQ865" s="396"/>
      <c r="WR865" s="396"/>
      <c r="WS865" s="396"/>
      <c r="WT865" s="396"/>
      <c r="WU865" s="396"/>
      <c r="WV865" s="396"/>
      <c r="WW865" s="396"/>
      <c r="WX865" s="396"/>
      <c r="WY865" s="396"/>
      <c r="WZ865" s="396"/>
      <c r="XA865" s="396"/>
      <c r="XB865" s="396"/>
      <c r="XC865" s="396"/>
      <c r="XD865" s="396"/>
      <c r="XE865" s="396"/>
      <c r="XF865" s="396"/>
      <c r="XG865" s="396"/>
      <c r="XH865" s="396"/>
      <c r="XI865" s="396"/>
      <c r="XJ865" s="396"/>
      <c r="XK865" s="396"/>
      <c r="XL865" s="396"/>
      <c r="XM865" s="396"/>
      <c r="XN865" s="396"/>
      <c r="XO865" s="396"/>
      <c r="XP865" s="396"/>
      <c r="XQ865" s="396"/>
      <c r="XR865" s="396"/>
      <c r="XS865" s="396"/>
      <c r="XT865" s="396"/>
      <c r="XU865" s="396"/>
      <c r="XV865" s="396"/>
      <c r="XW865" s="396"/>
      <c r="XX865" s="396"/>
      <c r="XY865" s="396"/>
      <c r="XZ865" s="396"/>
      <c r="YA865" s="396"/>
      <c r="YB865" s="396"/>
      <c r="YC865" s="396"/>
      <c r="YD865" s="396"/>
      <c r="YE865" s="396"/>
      <c r="YF865" s="396"/>
      <c r="YG865" s="396"/>
      <c r="YH865" s="396"/>
      <c r="YI865" s="396"/>
      <c r="YJ865" s="396"/>
      <c r="YK865" s="396"/>
      <c r="YL865" s="396"/>
      <c r="YM865" s="396"/>
      <c r="YN865" s="396"/>
      <c r="YO865" s="396"/>
      <c r="YP865" s="396"/>
      <c r="YQ865" s="396"/>
      <c r="YR865" s="396"/>
      <c r="YS865" s="396"/>
      <c r="YT865" s="396"/>
      <c r="YU865" s="396"/>
      <c r="YV865" s="396"/>
      <c r="YW865" s="396"/>
      <c r="YX865" s="396"/>
      <c r="YY865" s="396"/>
      <c r="YZ865" s="396"/>
      <c r="ZA865" s="396"/>
      <c r="ZB865" s="396"/>
      <c r="ZC865" s="396"/>
      <c r="ZD865" s="396"/>
      <c r="ZE865" s="396"/>
      <c r="ZF865" s="396"/>
      <c r="ZG865" s="396"/>
      <c r="ZH865" s="396"/>
      <c r="ZI865" s="396"/>
      <c r="ZJ865" s="396"/>
      <c r="ZK865" s="396"/>
      <c r="ZL865" s="396"/>
      <c r="ZM865" s="396"/>
      <c r="ZN865" s="396"/>
      <c r="ZO865" s="396"/>
      <c r="ZP865" s="396"/>
      <c r="ZQ865" s="396"/>
      <c r="ZR865" s="396"/>
      <c r="ZS865" s="396"/>
      <c r="ZT865" s="396"/>
      <c r="ZU865" s="396"/>
      <c r="ZV865" s="396"/>
      <c r="ZW865" s="396"/>
      <c r="ZX865" s="396"/>
      <c r="ZY865" s="396"/>
      <c r="ZZ865" s="396"/>
      <c r="AAA865" s="396"/>
      <c r="AAB865" s="396"/>
      <c r="AAC865" s="396"/>
      <c r="AAD865" s="396"/>
      <c r="AAE865" s="396"/>
      <c r="AAF865" s="396"/>
      <c r="AAG865" s="396"/>
      <c r="AAH865" s="396"/>
      <c r="AAI865" s="396"/>
      <c r="AAJ865" s="396"/>
      <c r="AAK865" s="396"/>
      <c r="AAL865" s="396"/>
      <c r="AAM865" s="396"/>
      <c r="AAN865" s="396"/>
      <c r="AAO865" s="396"/>
      <c r="AAP865" s="396"/>
      <c r="AAQ865" s="396"/>
      <c r="AAR865" s="396"/>
      <c r="AAS865" s="396"/>
      <c r="AAT865" s="396"/>
      <c r="AAU865" s="396"/>
      <c r="AAV865" s="396"/>
      <c r="AAW865" s="396"/>
      <c r="AAX865" s="396"/>
      <c r="AAY865" s="396"/>
      <c r="AAZ865" s="396"/>
      <c r="ABA865" s="396"/>
      <c r="ABB865" s="396"/>
      <c r="ABC865" s="396"/>
      <c r="ABD865" s="396"/>
      <c r="ABE865" s="396"/>
      <c r="ABF865" s="396"/>
      <c r="ABG865" s="396"/>
      <c r="ABH865" s="396"/>
      <c r="ABI865" s="396"/>
      <c r="ABJ865" s="396"/>
      <c r="ABK865" s="396"/>
      <c r="ABL865" s="396"/>
      <c r="ABM865" s="396"/>
      <c r="ABN865" s="396"/>
      <c r="ABO865" s="396"/>
      <c r="ABP865" s="396"/>
      <c r="ABQ865" s="396"/>
      <c r="ABR865" s="396"/>
      <c r="ABS865" s="396"/>
      <c r="ABT865" s="396"/>
      <c r="ABU865" s="396"/>
      <c r="ABV865" s="396"/>
      <c r="ABW865" s="396"/>
      <c r="ABX865" s="396"/>
      <c r="ABY865" s="396"/>
      <c r="ABZ865" s="396"/>
      <c r="ACA865" s="396"/>
      <c r="ACB865" s="396"/>
      <c r="ACC865" s="396"/>
      <c r="ACD865" s="396"/>
      <c r="ACE865" s="396"/>
      <c r="ACF865" s="396"/>
      <c r="ACG865" s="396"/>
      <c r="ACH865" s="396"/>
      <c r="ACI865" s="396"/>
      <c r="ACJ865" s="396"/>
      <c r="ACK865" s="396"/>
      <c r="ACL865" s="396"/>
      <c r="ACM865" s="396"/>
      <c r="ACN865" s="396"/>
      <c r="ACO865" s="396"/>
      <c r="ACP865" s="396"/>
      <c r="ACQ865" s="396"/>
      <c r="ACR865" s="396"/>
      <c r="ACS865" s="396"/>
      <c r="ACT865" s="396"/>
      <c r="ACU865" s="396"/>
      <c r="ACV865" s="396"/>
      <c r="ACW865" s="396"/>
      <c r="ACX865" s="396"/>
      <c r="ACY865" s="396"/>
      <c r="ACZ865" s="396"/>
      <c r="ADA865" s="396"/>
      <c r="ADB865" s="396"/>
      <c r="ADC865" s="396"/>
      <c r="ADD865" s="396"/>
      <c r="ADE865" s="396"/>
      <c r="ADF865" s="396"/>
      <c r="ADG865" s="396"/>
      <c r="ADH865" s="396"/>
      <c r="ADI865" s="396"/>
      <c r="ADJ865" s="396"/>
      <c r="ADK865" s="396"/>
      <c r="ADL865" s="396"/>
      <c r="ADM865" s="396"/>
      <c r="ADN865" s="396"/>
      <c r="ADO865" s="396"/>
      <c r="ADP865" s="396"/>
      <c r="ADQ865" s="396"/>
      <c r="ADR865" s="396"/>
      <c r="ADS865" s="396"/>
      <c r="ADT865" s="396"/>
      <c r="ADU865" s="396"/>
      <c r="ADV865" s="396"/>
      <c r="ADW865" s="396"/>
      <c r="ADX865" s="396"/>
      <c r="ADY865" s="396"/>
      <c r="ADZ865" s="396"/>
      <c r="AEA865" s="396"/>
      <c r="AEB865" s="396"/>
      <c r="AEC865" s="396"/>
      <c r="AED865" s="396"/>
      <c r="AEE865" s="396"/>
      <c r="AEF865" s="396"/>
      <c r="AEG865" s="396"/>
      <c r="AEH865" s="396"/>
      <c r="AEI865" s="396"/>
      <c r="AEJ865" s="396"/>
      <c r="AEK865" s="396"/>
      <c r="AEL865" s="396"/>
      <c r="AEM865" s="396"/>
      <c r="AEN865" s="396"/>
      <c r="AEO865" s="396"/>
      <c r="AEP865" s="396"/>
      <c r="AEQ865" s="396"/>
      <c r="AER865" s="396"/>
      <c r="AES865" s="396"/>
      <c r="AET865" s="396"/>
      <c r="AEU865" s="396"/>
      <c r="AEV865" s="396"/>
      <c r="AEW865" s="396"/>
      <c r="AEX865" s="396"/>
      <c r="AEY865" s="396"/>
      <c r="AEZ865" s="396"/>
      <c r="AFA865" s="396"/>
      <c r="AFB865" s="396"/>
      <c r="AFC865" s="396"/>
      <c r="AFD865" s="396"/>
      <c r="AFE865" s="396"/>
      <c r="AFF865" s="396"/>
      <c r="AFG865" s="396"/>
      <c r="AFH865" s="396"/>
      <c r="AFI865" s="396"/>
      <c r="AFJ865" s="396"/>
      <c r="AFK865" s="396"/>
      <c r="AFL865" s="396"/>
      <c r="AFM865" s="396"/>
      <c r="AFN865" s="396"/>
      <c r="AFO865" s="396"/>
      <c r="AFP865" s="396"/>
      <c r="AFQ865" s="396"/>
      <c r="AFR865" s="396"/>
      <c r="AFS865" s="396"/>
      <c r="AFT865" s="396"/>
      <c r="AFU865" s="396"/>
      <c r="AFV865" s="396"/>
      <c r="AFW865" s="396"/>
      <c r="AFX865" s="396"/>
      <c r="AFY865" s="396"/>
      <c r="AFZ865" s="396"/>
      <c r="AGA865" s="396"/>
      <c r="AGB865" s="396"/>
      <c r="AGC865" s="396"/>
      <c r="AGD865" s="396"/>
      <c r="AGE865" s="396"/>
      <c r="AGF865" s="396"/>
      <c r="AGG865" s="396"/>
      <c r="AGH865" s="396"/>
      <c r="AGI865" s="396"/>
      <c r="AGJ865" s="396"/>
      <c r="AGK865" s="396"/>
      <c r="AGL865" s="396"/>
      <c r="AGM865" s="396"/>
      <c r="AGN865" s="396"/>
      <c r="AGO865" s="396"/>
      <c r="AGP865" s="396"/>
      <c r="AGQ865" s="396"/>
      <c r="AGR865" s="396"/>
      <c r="AGS865" s="396"/>
      <c r="AGT865" s="396"/>
      <c r="AGU865" s="396"/>
      <c r="AGV865" s="396"/>
      <c r="AGW865" s="396"/>
      <c r="AGX865" s="396"/>
      <c r="AGY865" s="396"/>
      <c r="AGZ865" s="396"/>
      <c r="AHA865" s="396"/>
      <c r="AHB865" s="396"/>
      <c r="AHC865" s="396"/>
      <c r="AHD865" s="396"/>
      <c r="AHE865" s="396"/>
      <c r="AHF865" s="396"/>
      <c r="AHG865" s="396"/>
      <c r="AHH865" s="396"/>
      <c r="AHI865" s="396"/>
      <c r="AHJ865" s="396"/>
      <c r="AHK865" s="396"/>
      <c r="AHL865" s="396"/>
      <c r="AHM865" s="396"/>
      <c r="AHN865" s="396"/>
      <c r="AHO865" s="396"/>
      <c r="AHP865" s="396"/>
      <c r="AHQ865" s="396"/>
      <c r="AHR865" s="396"/>
      <c r="AHS865" s="396"/>
      <c r="AHT865" s="396"/>
      <c r="AHU865" s="396"/>
      <c r="AHV865" s="396"/>
      <c r="AHW865" s="396"/>
      <c r="AHX865" s="396"/>
      <c r="AHY865" s="396"/>
      <c r="AHZ865" s="396"/>
      <c r="AIA865" s="396"/>
      <c r="AIB865" s="396"/>
      <c r="AIC865" s="396"/>
      <c r="AID865" s="396"/>
      <c r="AIE865" s="396"/>
      <c r="AIF865" s="396"/>
      <c r="AIG865" s="396"/>
      <c r="AIH865" s="396"/>
      <c r="AII865" s="396"/>
      <c r="AIJ865" s="396"/>
      <c r="AIK865" s="396"/>
      <c r="AIL865" s="396"/>
      <c r="AIM865" s="396"/>
      <c r="AIN865" s="396"/>
      <c r="AIO865" s="396"/>
      <c r="AIP865" s="396"/>
      <c r="AIQ865" s="396"/>
      <c r="AIR865" s="396"/>
      <c r="AIS865" s="396"/>
      <c r="AIT865" s="396"/>
      <c r="AIU865" s="396"/>
      <c r="AIV865" s="396"/>
      <c r="AIW865" s="396"/>
      <c r="AIX865" s="396"/>
      <c r="AIY865" s="396"/>
      <c r="AIZ865" s="396"/>
      <c r="AJA865" s="396"/>
      <c r="AJB865" s="396"/>
      <c r="AJC865" s="396"/>
      <c r="AJD865" s="396"/>
      <c r="AJE865" s="396"/>
      <c r="AJF865" s="396"/>
      <c r="AJG865" s="396"/>
      <c r="AJH865" s="396"/>
      <c r="AJI865" s="396"/>
      <c r="AJJ865" s="396"/>
      <c r="AJK865" s="396"/>
      <c r="AJL865" s="396"/>
      <c r="AJM865" s="396"/>
      <c r="AJN865" s="396"/>
      <c r="AJO865" s="396"/>
      <c r="AJP865" s="396"/>
      <c r="AJQ865" s="396"/>
      <c r="AJR865" s="396"/>
      <c r="AJS865" s="396"/>
      <c r="AJT865" s="396"/>
      <c r="AJU865" s="396"/>
      <c r="AJV865" s="396"/>
      <c r="AJW865" s="396"/>
      <c r="AJX865" s="396"/>
      <c r="AJY865" s="396"/>
      <c r="AJZ865" s="396"/>
      <c r="AKA865" s="396"/>
      <c r="AKB865" s="396"/>
      <c r="AKC865" s="396"/>
      <c r="AKD865" s="396"/>
      <c r="AKE865" s="396"/>
      <c r="AKF865" s="396"/>
      <c r="AKG865" s="396"/>
      <c r="AKH865" s="396"/>
      <c r="AKI865" s="396"/>
      <c r="AKJ865" s="396"/>
      <c r="AKK865" s="396"/>
      <c r="AKL865" s="396"/>
      <c r="AKM865" s="396"/>
      <c r="AKN865" s="396"/>
      <c r="AKO865" s="396"/>
      <c r="AKP865" s="396"/>
      <c r="AKQ865" s="396"/>
      <c r="AKR865" s="396"/>
      <c r="AKS865" s="396"/>
      <c r="AKT865" s="396"/>
      <c r="AKU865" s="396"/>
      <c r="AKV865" s="396"/>
      <c r="AKW865" s="396"/>
      <c r="AKX865" s="396"/>
      <c r="AKY865" s="396"/>
      <c r="AKZ865" s="396"/>
      <c r="ALA865" s="396"/>
      <c r="ALB865" s="396"/>
      <c r="ALC865" s="396"/>
      <c r="ALD865" s="396"/>
      <c r="ALE865" s="396"/>
      <c r="ALF865" s="396"/>
      <c r="ALG865" s="396"/>
      <c r="ALH865" s="396"/>
      <c r="ALI865" s="396"/>
      <c r="ALJ865" s="396"/>
      <c r="ALK865" s="396"/>
      <c r="ALL865" s="396"/>
      <c r="ALM865" s="396"/>
      <c r="ALN865" s="396"/>
      <c r="ALO865" s="396"/>
      <c r="ALP865" s="396"/>
      <c r="ALQ865" s="396"/>
      <c r="ALR865" s="396"/>
      <c r="ALS865" s="396"/>
      <c r="ALT865" s="396"/>
      <c r="ALU865" s="396"/>
      <c r="ALV865" s="396"/>
      <c r="ALW865" s="396"/>
      <c r="ALX865" s="396"/>
      <c r="ALY865" s="396"/>
      <c r="ALZ865" s="396"/>
      <c r="AMA865" s="396"/>
      <c r="AMB865" s="396"/>
      <c r="AMC865" s="396"/>
      <c r="AMD865" s="396"/>
      <c r="AME865" s="396"/>
      <c r="AMF865" s="396"/>
      <c r="AMG865" s="396"/>
      <c r="AMH865" s="396"/>
      <c r="AMI865" s="396"/>
      <c r="AMJ865" s="396"/>
      <c r="AMK865" s="396"/>
      <c r="AML865" s="396"/>
      <c r="AMM865" s="396"/>
      <c r="AMN865" s="396"/>
      <c r="AMO865" s="396"/>
      <c r="AMP865" s="396"/>
      <c r="AMQ865" s="396"/>
      <c r="AMR865" s="396"/>
      <c r="AMS865" s="396"/>
      <c r="AMT865" s="396"/>
      <c r="AMU865" s="396"/>
      <c r="AMV865" s="396"/>
      <c r="AMW865" s="396"/>
      <c r="AMX865" s="396"/>
      <c r="AMY865" s="396"/>
      <c r="AMZ865" s="396"/>
      <c r="ANA865" s="396"/>
      <c r="ANB865" s="396"/>
      <c r="ANC865" s="396"/>
      <c r="AND865" s="396"/>
      <c r="ANE865" s="396"/>
      <c r="ANF865" s="396"/>
      <c r="ANG865" s="396"/>
      <c r="ANH865" s="396"/>
      <c r="ANI865" s="396"/>
      <c r="ANJ865" s="396"/>
      <c r="ANK865" s="396"/>
      <c r="ANL865" s="396"/>
      <c r="ANM865" s="396"/>
      <c r="ANN865" s="396"/>
      <c r="ANO865" s="396"/>
      <c r="ANP865" s="396"/>
      <c r="ANQ865" s="396"/>
      <c r="ANR865" s="396"/>
      <c r="ANS865" s="396"/>
      <c r="ANT865" s="396"/>
      <c r="ANU865" s="396"/>
      <c r="ANV865" s="396"/>
      <c r="ANW865" s="396"/>
      <c r="ANX865" s="396"/>
      <c r="ANY865" s="396"/>
      <c r="ANZ865" s="396"/>
      <c r="AOA865" s="396"/>
      <c r="AOB865" s="396"/>
      <c r="AOC865" s="396"/>
      <c r="AOD865" s="396"/>
      <c r="AOE865" s="396"/>
      <c r="AOF865" s="396"/>
      <c r="AOG865" s="396"/>
      <c r="AOH865" s="396"/>
      <c r="AOI865" s="396"/>
      <c r="AOJ865" s="396"/>
      <c r="AOK865" s="396"/>
      <c r="AOL865" s="396"/>
      <c r="AOM865" s="396"/>
      <c r="AON865" s="396"/>
      <c r="AOO865" s="396"/>
      <c r="AOP865" s="396"/>
      <c r="AOQ865" s="396"/>
      <c r="AOR865" s="396"/>
      <c r="AOS865" s="396"/>
      <c r="AOT865" s="396"/>
      <c r="AOU865" s="396"/>
      <c r="AOV865" s="396"/>
      <c r="AOW865" s="396"/>
      <c r="AOX865" s="396"/>
      <c r="AOY865" s="396"/>
      <c r="AOZ865" s="396"/>
      <c r="APA865" s="396"/>
      <c r="APB865" s="396"/>
      <c r="APC865" s="396"/>
      <c r="APD865" s="396"/>
      <c r="APE865" s="396"/>
      <c r="APF865" s="396"/>
      <c r="APG865" s="396"/>
      <c r="APH865" s="396"/>
      <c r="API865" s="396"/>
      <c r="APJ865" s="396"/>
      <c r="APK865" s="396"/>
      <c r="APL865" s="396"/>
      <c r="APM865" s="396"/>
      <c r="APN865" s="396"/>
      <c r="APO865" s="396"/>
      <c r="APP865" s="396"/>
      <c r="APQ865" s="396"/>
      <c r="APR865" s="396"/>
      <c r="APS865" s="396"/>
      <c r="APT865" s="396"/>
      <c r="APU865" s="396"/>
      <c r="APV865" s="396"/>
      <c r="APW865" s="396"/>
      <c r="APX865" s="396"/>
      <c r="APY865" s="396"/>
      <c r="APZ865" s="396"/>
      <c r="AQA865" s="396"/>
      <c r="AQB865" s="396"/>
      <c r="AQC865" s="396"/>
      <c r="AQD865" s="396"/>
      <c r="AQE865" s="396"/>
      <c r="AQF865" s="396"/>
      <c r="AQG865" s="396"/>
      <c r="AQH865" s="396"/>
      <c r="AQI865" s="396"/>
      <c r="AQJ865" s="396"/>
      <c r="AQK865" s="396"/>
      <c r="AQL865" s="396"/>
      <c r="AQM865" s="396"/>
      <c r="AQN865" s="396"/>
      <c r="AQO865" s="396"/>
      <c r="AQP865" s="396"/>
      <c r="AQQ865" s="396"/>
      <c r="AQR865" s="396"/>
      <c r="AQS865" s="396"/>
      <c r="AQT865" s="396"/>
      <c r="AQU865" s="396"/>
      <c r="AQV865" s="396"/>
      <c r="AQW865" s="396"/>
      <c r="AQX865" s="396"/>
      <c r="AQY865" s="396"/>
      <c r="AQZ865" s="396"/>
      <c r="ARA865" s="396"/>
      <c r="ARB865" s="396"/>
      <c r="ARC865" s="396"/>
      <c r="ARD865" s="396"/>
      <c r="ARE865" s="396"/>
      <c r="ARF865" s="396"/>
      <c r="ARG865" s="396"/>
      <c r="ARH865" s="396"/>
      <c r="ARI865" s="396"/>
      <c r="ARJ865" s="396"/>
      <c r="ARK865" s="396"/>
      <c r="ARL865" s="396"/>
      <c r="ARM865" s="396"/>
      <c r="ARN865" s="396"/>
      <c r="ARO865" s="396"/>
      <c r="ARP865" s="396"/>
      <c r="ARQ865" s="396"/>
      <c r="ARR865" s="396"/>
      <c r="ARS865" s="396"/>
      <c r="ART865" s="396"/>
      <c r="ARU865" s="396"/>
      <c r="ARV865" s="396"/>
      <c r="ARW865" s="396"/>
      <c r="ARX865" s="396"/>
      <c r="ARY865" s="396"/>
      <c r="ARZ865" s="396"/>
      <c r="ASA865" s="396"/>
      <c r="ASB865" s="396"/>
      <c r="ASC865" s="396"/>
      <c r="ASD865" s="396"/>
      <c r="ASE865" s="396"/>
      <c r="ASF865" s="396"/>
      <c r="ASG865" s="396"/>
      <c r="ASH865" s="396"/>
      <c r="ASI865" s="396"/>
      <c r="ASJ865" s="396"/>
      <c r="ASK865" s="396"/>
      <c r="ASL865" s="396"/>
      <c r="ASM865" s="396"/>
      <c r="ASN865" s="396"/>
      <c r="ASO865" s="396"/>
      <c r="ASP865" s="396"/>
      <c r="ASQ865" s="396"/>
      <c r="ASR865" s="396"/>
      <c r="ASS865" s="396"/>
      <c r="AST865" s="396"/>
      <c r="ASU865" s="396"/>
      <c r="ASV865" s="396"/>
      <c r="ASW865" s="396"/>
      <c r="ASX865" s="396"/>
      <c r="ASY865" s="396"/>
      <c r="ASZ865" s="396"/>
      <c r="ATA865" s="396"/>
      <c r="ATB865" s="396"/>
      <c r="ATC865" s="396"/>
      <c r="ATD865" s="396"/>
      <c r="ATE865" s="396"/>
      <c r="ATF865" s="396"/>
      <c r="ATG865" s="396"/>
      <c r="ATH865" s="396"/>
      <c r="ATI865" s="396"/>
      <c r="ATJ865" s="396"/>
      <c r="ATK865" s="396"/>
      <c r="ATL865" s="396"/>
      <c r="ATM865" s="396"/>
      <c r="ATN865" s="396"/>
      <c r="ATO865" s="396"/>
      <c r="ATP865" s="396"/>
      <c r="ATQ865" s="396"/>
      <c r="ATR865" s="396"/>
      <c r="ATS865" s="396"/>
      <c r="ATT865" s="396"/>
      <c r="ATU865" s="396"/>
      <c r="ATV865" s="396"/>
      <c r="ATW865" s="396"/>
      <c r="ATX865" s="396"/>
      <c r="ATY865" s="396"/>
      <c r="ATZ865" s="396"/>
      <c r="AUA865" s="396"/>
      <c r="AUB865" s="396"/>
      <c r="AUC865" s="396"/>
      <c r="AUD865" s="396"/>
      <c r="AUE865" s="396"/>
      <c r="AUF865" s="396"/>
      <c r="AUG865" s="396"/>
      <c r="AUH865" s="396"/>
      <c r="AUI865" s="396"/>
      <c r="AUJ865" s="396"/>
      <c r="AUK865" s="396"/>
      <c r="AUL865" s="396"/>
      <c r="AUM865" s="396"/>
      <c r="AUN865" s="396"/>
      <c r="AUO865" s="396"/>
      <c r="AUP865" s="396"/>
      <c r="AUQ865" s="396"/>
      <c r="AUR865" s="396"/>
      <c r="AUS865" s="396"/>
      <c r="AUT865" s="396"/>
      <c r="AUU865" s="396"/>
      <c r="AUV865" s="396"/>
      <c r="AUW865" s="396"/>
      <c r="AUX865" s="396"/>
      <c r="AUY865" s="396"/>
      <c r="AUZ865" s="396"/>
      <c r="AVA865" s="396"/>
      <c r="AVB865" s="396"/>
      <c r="AVC865" s="396"/>
      <c r="AVD865" s="396"/>
      <c r="AVE865" s="396"/>
      <c r="AVF865" s="396"/>
      <c r="AVG865" s="396"/>
      <c r="AVH865" s="396"/>
      <c r="AVI865" s="396"/>
      <c r="AVJ865" s="396"/>
      <c r="AVK865" s="396"/>
      <c r="AVL865" s="396"/>
      <c r="AVM865" s="396"/>
      <c r="AVN865" s="396"/>
      <c r="AVO865" s="396"/>
      <c r="AVP865" s="396"/>
      <c r="AVQ865" s="396"/>
      <c r="AVR865" s="396"/>
      <c r="AVS865" s="396"/>
      <c r="AVT865" s="396"/>
      <c r="AVU865" s="396"/>
      <c r="AVV865" s="396"/>
      <c r="AVW865" s="396"/>
      <c r="AVX865" s="396"/>
      <c r="AVY865" s="396"/>
      <c r="AVZ865" s="396"/>
      <c r="AWA865" s="396"/>
      <c r="AWB865" s="396"/>
      <c r="AWC865" s="396"/>
      <c r="AWD865" s="396"/>
      <c r="AWE865" s="396"/>
      <c r="AWF865" s="396"/>
      <c r="AWG865" s="396"/>
      <c r="AWH865" s="396"/>
      <c r="AWI865" s="396"/>
      <c r="AWJ865" s="396"/>
      <c r="AWK865" s="396"/>
      <c r="AWL865" s="396"/>
      <c r="AWM865" s="396"/>
      <c r="AWN865" s="396"/>
      <c r="AWO865" s="396"/>
      <c r="AWP865" s="396"/>
      <c r="AWQ865" s="396"/>
      <c r="AWR865" s="396"/>
      <c r="AWS865" s="396"/>
      <c r="AWT865" s="396"/>
      <c r="AWU865" s="396"/>
      <c r="AWV865" s="396"/>
      <c r="AWW865" s="396"/>
      <c r="AWX865" s="396"/>
      <c r="AWY865" s="396"/>
      <c r="AWZ865" s="396"/>
      <c r="AXA865" s="396"/>
      <c r="AXB865" s="396"/>
      <c r="AXC865" s="396"/>
      <c r="AXD865" s="396"/>
      <c r="AXE865" s="396"/>
      <c r="AXF865" s="396"/>
      <c r="AXG865" s="396"/>
      <c r="AXH865" s="396"/>
      <c r="AXI865" s="396"/>
      <c r="AXJ865" s="396"/>
      <c r="AXK865" s="396"/>
      <c r="AXL865" s="396"/>
      <c r="AXM865" s="396"/>
      <c r="AXN865" s="396"/>
      <c r="AXO865" s="396"/>
      <c r="AXP865" s="396"/>
      <c r="AXQ865" s="396"/>
      <c r="AXR865" s="396"/>
      <c r="AXS865" s="396"/>
      <c r="AXT865" s="396"/>
      <c r="AXU865" s="396"/>
      <c r="AXV865" s="396"/>
      <c r="AXW865" s="396"/>
      <c r="AXX865" s="396"/>
      <c r="AXY865" s="396"/>
      <c r="AXZ865" s="396"/>
      <c r="AYA865" s="396"/>
      <c r="AYB865" s="396"/>
      <c r="AYC865" s="396"/>
      <c r="AYD865" s="396"/>
      <c r="AYE865" s="396"/>
      <c r="AYF865" s="396"/>
      <c r="AYG865" s="396"/>
      <c r="AYH865" s="396"/>
      <c r="AYI865" s="396"/>
      <c r="AYJ865" s="396"/>
      <c r="AYK865" s="396"/>
      <c r="AYL865" s="396"/>
      <c r="AYM865" s="396"/>
      <c r="AYN865" s="396"/>
      <c r="AYO865" s="396"/>
      <c r="AYP865" s="396"/>
      <c r="AYQ865" s="396"/>
      <c r="AYR865" s="396"/>
      <c r="AYS865" s="396"/>
      <c r="AYT865" s="396"/>
      <c r="AYU865" s="396"/>
      <c r="AYV865" s="396"/>
      <c r="AYW865" s="396"/>
      <c r="AYX865" s="396"/>
      <c r="AYY865" s="396"/>
      <c r="AYZ865" s="396"/>
      <c r="AZA865" s="396"/>
      <c r="AZB865" s="396"/>
      <c r="AZC865" s="396"/>
      <c r="AZD865" s="396"/>
      <c r="AZE865" s="396"/>
      <c r="AZF865" s="396"/>
      <c r="AZG865" s="396"/>
      <c r="AZH865" s="396"/>
      <c r="AZI865" s="396"/>
      <c r="AZJ865" s="396"/>
      <c r="AZK865" s="396"/>
      <c r="AZL865" s="396"/>
      <c r="AZM865" s="396"/>
      <c r="AZN865" s="396"/>
      <c r="AZO865" s="396"/>
      <c r="AZP865" s="396"/>
      <c r="AZQ865" s="396"/>
      <c r="AZR865" s="396"/>
      <c r="AZS865" s="396"/>
      <c r="AZT865" s="396"/>
      <c r="AZU865" s="396"/>
      <c r="AZV865" s="396"/>
      <c r="AZW865" s="396"/>
      <c r="AZX865" s="396"/>
      <c r="AZY865" s="396"/>
      <c r="AZZ865" s="396"/>
      <c r="BAA865" s="396"/>
      <c r="BAB865" s="396"/>
      <c r="BAC865" s="396"/>
      <c r="BAD865" s="396"/>
      <c r="BAE865" s="396"/>
      <c r="BAF865" s="396"/>
      <c r="BAG865" s="396"/>
      <c r="BAH865" s="396"/>
      <c r="BAI865" s="396"/>
      <c r="BAJ865" s="396"/>
      <c r="BAK865" s="396"/>
      <c r="BAL865" s="396"/>
      <c r="BAM865" s="396"/>
      <c r="BAN865" s="396"/>
      <c r="BAO865" s="396"/>
      <c r="BAP865" s="396"/>
      <c r="BAQ865" s="396"/>
      <c r="BAR865" s="396"/>
      <c r="BAS865" s="396"/>
      <c r="BAT865" s="396"/>
      <c r="BAU865" s="396"/>
      <c r="BAV865" s="396"/>
      <c r="BAW865" s="396"/>
      <c r="BAX865" s="396"/>
      <c r="BAY865" s="396"/>
      <c r="BAZ865" s="396"/>
      <c r="BBA865" s="396"/>
      <c r="BBB865" s="396"/>
      <c r="BBC865" s="396"/>
      <c r="BBD865" s="396"/>
      <c r="BBE865" s="396"/>
      <c r="BBF865" s="396"/>
      <c r="BBG865" s="396"/>
      <c r="BBH865" s="396"/>
      <c r="BBI865" s="396"/>
      <c r="BBJ865" s="396"/>
      <c r="BBK865" s="396"/>
      <c r="BBL865" s="396"/>
      <c r="BBM865" s="396"/>
      <c r="BBN865" s="396"/>
      <c r="BBO865" s="396"/>
      <c r="BBP865" s="396"/>
      <c r="BBQ865" s="396"/>
      <c r="BBR865" s="396"/>
      <c r="BBS865" s="396"/>
      <c r="BBT865" s="396"/>
      <c r="BBU865" s="396"/>
      <c r="BBV865" s="396"/>
      <c r="BBW865" s="396"/>
      <c r="BBX865" s="396"/>
      <c r="BBY865" s="396"/>
      <c r="BBZ865" s="396"/>
      <c r="BCA865" s="396"/>
      <c r="BCB865" s="396"/>
      <c r="BCC865" s="396"/>
      <c r="BCD865" s="396"/>
      <c r="BCE865" s="396"/>
      <c r="BCF865" s="396"/>
      <c r="BCG865" s="396"/>
      <c r="BCH865" s="396"/>
      <c r="BCI865" s="396"/>
      <c r="BCJ865" s="396"/>
      <c r="BCK865" s="396"/>
      <c r="BCL865" s="396"/>
      <c r="BCM865" s="396"/>
      <c r="BCN865" s="396"/>
      <c r="BCO865" s="396"/>
      <c r="BCP865" s="396"/>
      <c r="BCQ865" s="396"/>
      <c r="BCR865" s="396"/>
      <c r="BCS865" s="396"/>
      <c r="BCT865" s="396"/>
      <c r="BCU865" s="396"/>
      <c r="BCV865" s="396"/>
      <c r="BCW865" s="396"/>
      <c r="BCX865" s="396"/>
      <c r="BCY865" s="396"/>
      <c r="BCZ865" s="396"/>
      <c r="BDA865" s="396"/>
      <c r="BDB865" s="396"/>
      <c r="BDC865" s="396"/>
      <c r="BDD865" s="396"/>
      <c r="BDE865" s="396"/>
      <c r="BDF865" s="396"/>
      <c r="BDG865" s="396"/>
      <c r="BDH865" s="396"/>
      <c r="BDI865" s="396"/>
      <c r="BDJ865" s="396"/>
      <c r="BDK865" s="396"/>
      <c r="BDL865" s="396"/>
      <c r="BDM865" s="396"/>
      <c r="BDN865" s="396"/>
      <c r="BDO865" s="396"/>
      <c r="BDP865" s="396"/>
      <c r="BDQ865" s="396"/>
      <c r="BDR865" s="396"/>
      <c r="BDS865" s="396"/>
      <c r="BDT865" s="396"/>
      <c r="BDU865" s="396"/>
      <c r="BDV865" s="396"/>
      <c r="BDW865" s="396"/>
      <c r="BDX865" s="396"/>
      <c r="BDY865" s="396"/>
      <c r="BDZ865" s="396"/>
      <c r="BEA865" s="396"/>
      <c r="BEB865" s="396"/>
      <c r="BEC865" s="396"/>
      <c r="BED865" s="396"/>
      <c r="BEE865" s="396"/>
      <c r="BEF865" s="396"/>
      <c r="BEG865" s="396"/>
      <c r="BEH865" s="396"/>
      <c r="BEI865" s="396"/>
      <c r="BEJ865" s="396"/>
      <c r="BEK865" s="396"/>
      <c r="BEL865" s="396"/>
      <c r="BEM865" s="396"/>
      <c r="BEN865" s="396"/>
      <c r="BEO865" s="396"/>
      <c r="BEP865" s="396"/>
      <c r="BEQ865" s="396"/>
      <c r="BER865" s="396"/>
      <c r="BES865" s="396"/>
      <c r="BET865" s="396"/>
      <c r="BEU865" s="396"/>
      <c r="BEV865" s="396"/>
      <c r="BEW865" s="396"/>
      <c r="BEX865" s="396"/>
      <c r="BEY865" s="396"/>
      <c r="BEZ865" s="396"/>
      <c r="BFA865" s="396"/>
      <c r="BFB865" s="396"/>
      <c r="BFC865" s="396"/>
      <c r="BFD865" s="396"/>
      <c r="BFE865" s="396"/>
      <c r="BFF865" s="396"/>
      <c r="BFG865" s="396"/>
      <c r="BFH865" s="396"/>
      <c r="BFI865" s="396"/>
      <c r="BFJ865" s="396"/>
      <c r="BFK865" s="396"/>
      <c r="BFL865" s="396"/>
      <c r="BFM865" s="396"/>
      <c r="BFN865" s="396"/>
      <c r="BFO865" s="396"/>
      <c r="BFP865" s="396"/>
      <c r="BFQ865" s="396"/>
      <c r="BFR865" s="396"/>
      <c r="BFS865" s="396"/>
      <c r="BFT865" s="396"/>
      <c r="BFU865" s="396"/>
      <c r="BFV865" s="396"/>
      <c r="BFW865" s="396"/>
      <c r="BFX865" s="396"/>
      <c r="BFY865" s="396"/>
      <c r="BFZ865" s="396"/>
      <c r="BGA865" s="396"/>
      <c r="BGB865" s="396"/>
      <c r="BGC865" s="396"/>
      <c r="BGD865" s="396"/>
      <c r="BGE865" s="396"/>
      <c r="BGF865" s="396"/>
      <c r="BGG865" s="396"/>
      <c r="BGH865" s="396"/>
      <c r="BGI865" s="396"/>
      <c r="BGJ865" s="396"/>
      <c r="BGK865" s="396"/>
      <c r="BGL865" s="396"/>
      <c r="BGM865" s="396"/>
      <c r="BGN865" s="396"/>
      <c r="BGO865" s="396"/>
      <c r="BGP865" s="396"/>
      <c r="BGQ865" s="396"/>
      <c r="BGR865" s="396"/>
      <c r="BGS865" s="396"/>
      <c r="BGT865" s="396"/>
      <c r="BGU865" s="396"/>
      <c r="BGV865" s="396"/>
      <c r="BGW865" s="396"/>
      <c r="BGX865" s="396"/>
      <c r="BGY865" s="396"/>
      <c r="BGZ865" s="396"/>
      <c r="BHA865" s="396"/>
      <c r="BHB865" s="396"/>
      <c r="BHC865" s="396"/>
      <c r="BHD865" s="396"/>
      <c r="BHE865" s="396"/>
      <c r="BHF865" s="396"/>
      <c r="BHG865" s="396"/>
      <c r="BHH865" s="396"/>
      <c r="BHI865" s="396"/>
      <c r="BHJ865" s="396"/>
      <c r="BHK865" s="396"/>
      <c r="BHL865" s="396"/>
      <c r="BHM865" s="396"/>
      <c r="BHN865" s="396"/>
      <c r="BHO865" s="396"/>
      <c r="BHP865" s="396"/>
      <c r="BHQ865" s="396"/>
      <c r="BHR865" s="396"/>
      <c r="BHS865" s="396"/>
      <c r="BHT865" s="396"/>
      <c r="BHU865" s="396"/>
      <c r="BHV865" s="396"/>
      <c r="BHW865" s="396"/>
      <c r="BHX865" s="396"/>
      <c r="BHY865" s="396"/>
      <c r="BHZ865" s="396"/>
      <c r="BIA865" s="396"/>
      <c r="BIB865" s="396"/>
      <c r="BIC865" s="396"/>
      <c r="BID865" s="396"/>
      <c r="BIE865" s="396"/>
      <c r="BIF865" s="396"/>
      <c r="BIG865" s="396"/>
      <c r="BIH865" s="396"/>
      <c r="BII865" s="396"/>
      <c r="BIJ865" s="396"/>
      <c r="BIK865" s="396"/>
      <c r="BIL865" s="396"/>
      <c r="BIM865" s="396"/>
      <c r="BIN865" s="396"/>
      <c r="BIO865" s="396"/>
      <c r="BIP865" s="396"/>
      <c r="BIQ865" s="396"/>
      <c r="BIR865" s="396"/>
      <c r="BIS865" s="396"/>
      <c r="BIT865" s="396"/>
      <c r="BIU865" s="396"/>
      <c r="BIV865" s="396"/>
      <c r="BIW865" s="396"/>
      <c r="BIX865" s="396"/>
      <c r="BIY865" s="396"/>
      <c r="BIZ865" s="396"/>
      <c r="BJA865" s="396"/>
      <c r="BJB865" s="396"/>
      <c r="BJC865" s="396"/>
      <c r="BJD865" s="396"/>
      <c r="BJE865" s="396"/>
      <c r="BJF865" s="396"/>
      <c r="BJG865" s="396"/>
      <c r="BJH865" s="396"/>
      <c r="BJI865" s="396"/>
      <c r="BJJ865" s="396"/>
      <c r="BJK865" s="396"/>
      <c r="BJL865" s="396"/>
      <c r="BJM865" s="396"/>
      <c r="BJN865" s="396"/>
      <c r="BJO865" s="396"/>
      <c r="BJP865" s="396"/>
      <c r="BJQ865" s="396"/>
      <c r="BJR865" s="396"/>
      <c r="BJS865" s="396"/>
      <c r="BJT865" s="396"/>
      <c r="BJU865" s="396"/>
      <c r="BJV865" s="396"/>
      <c r="BJW865" s="396"/>
      <c r="BJX865" s="396"/>
      <c r="BJY865" s="396"/>
      <c r="BJZ865" s="396"/>
      <c r="BKA865" s="396"/>
      <c r="BKB865" s="396"/>
      <c r="BKC865" s="396"/>
      <c r="BKD865" s="396"/>
      <c r="BKE865" s="396"/>
      <c r="BKF865" s="396"/>
      <c r="BKG865" s="396"/>
      <c r="BKH865" s="396"/>
      <c r="BKI865" s="396"/>
      <c r="BKJ865" s="396"/>
      <c r="BKK865" s="396"/>
      <c r="BKL865" s="396"/>
      <c r="BKM865" s="396"/>
      <c r="BKN865" s="396"/>
      <c r="BKO865" s="396"/>
      <c r="BKP865" s="396"/>
      <c r="BKQ865" s="396"/>
      <c r="BKR865" s="396"/>
      <c r="BKS865" s="396"/>
      <c r="BKT865" s="396"/>
      <c r="BKU865" s="396"/>
      <c r="BKV865" s="396"/>
      <c r="BKW865" s="396"/>
      <c r="BKX865" s="396"/>
      <c r="BKY865" s="396"/>
      <c r="BKZ865" s="396"/>
      <c r="BLA865" s="396"/>
      <c r="BLB865" s="396"/>
      <c r="BLC865" s="396"/>
      <c r="BLD865" s="396"/>
      <c r="BLE865" s="396"/>
      <c r="BLF865" s="396"/>
      <c r="BLG865" s="396"/>
      <c r="BLH865" s="396"/>
      <c r="BLI865" s="396"/>
      <c r="BLJ865" s="396"/>
      <c r="BLK865" s="396"/>
      <c r="BLL865" s="396"/>
      <c r="BLM865" s="396"/>
      <c r="BLN865" s="396"/>
      <c r="BLO865" s="396"/>
      <c r="BLP865" s="396"/>
      <c r="BLQ865" s="396"/>
      <c r="BLR865" s="396"/>
      <c r="BLS865" s="396"/>
      <c r="BLT865" s="396"/>
      <c r="BLU865" s="396"/>
      <c r="BLV865" s="396"/>
      <c r="BLW865" s="396"/>
      <c r="BLX865" s="396"/>
      <c r="BLY865" s="396"/>
      <c r="BLZ865" s="396"/>
      <c r="BMA865" s="396"/>
      <c r="BMB865" s="396"/>
      <c r="BMC865" s="396"/>
      <c r="BMD865" s="396"/>
      <c r="BME865" s="396"/>
      <c r="BMF865" s="396"/>
      <c r="BMG865" s="396"/>
      <c r="BMH865" s="396"/>
      <c r="BMI865" s="396"/>
      <c r="BMJ865" s="396"/>
      <c r="BMK865" s="396"/>
      <c r="BML865" s="396"/>
      <c r="BMM865" s="396"/>
      <c r="BMN865" s="396"/>
      <c r="BMO865" s="396"/>
      <c r="BMP865" s="396"/>
      <c r="BMQ865" s="396"/>
      <c r="BMR865" s="396"/>
      <c r="BMS865" s="396"/>
      <c r="BMT865" s="396"/>
      <c r="BMU865" s="396"/>
      <c r="BMV865" s="396"/>
      <c r="BMW865" s="396"/>
      <c r="BMX865" s="396"/>
      <c r="BMY865" s="396"/>
      <c r="BMZ865" s="396"/>
      <c r="BNA865" s="396"/>
      <c r="BNB865" s="396"/>
      <c r="BNC865" s="396"/>
      <c r="BND865" s="396"/>
      <c r="BNE865" s="396"/>
      <c r="BNF865" s="396"/>
      <c r="BNG865" s="396"/>
      <c r="BNH865" s="396"/>
      <c r="BNI865" s="396"/>
      <c r="BNJ865" s="396"/>
      <c r="BNK865" s="396"/>
      <c r="BNL865" s="396"/>
      <c r="BNM865" s="396"/>
      <c r="BNN865" s="396"/>
      <c r="BNO865" s="396"/>
      <c r="BNP865" s="396"/>
      <c r="BNQ865" s="396"/>
      <c r="BNR865" s="396"/>
      <c r="BNS865" s="396"/>
      <c r="BNT865" s="396"/>
      <c r="BNU865" s="396"/>
      <c r="BNV865" s="396"/>
      <c r="BNW865" s="396"/>
      <c r="BNX865" s="396"/>
      <c r="BNY865" s="396"/>
      <c r="BNZ865" s="396"/>
      <c r="BOA865" s="396"/>
      <c r="BOB865" s="396"/>
      <c r="BOC865" s="396"/>
      <c r="BOD865" s="396"/>
      <c r="BOE865" s="396"/>
      <c r="BOF865" s="396"/>
      <c r="BOG865" s="396"/>
      <c r="BOH865" s="396"/>
      <c r="BOI865" s="396"/>
      <c r="BOJ865" s="396"/>
      <c r="BOK865" s="396"/>
      <c r="BOL865" s="396"/>
      <c r="BOM865" s="396"/>
      <c r="BON865" s="396"/>
      <c r="BOO865" s="396"/>
      <c r="BOP865" s="396"/>
      <c r="BOQ865" s="396"/>
      <c r="BOR865" s="396"/>
      <c r="BOS865" s="396"/>
      <c r="BOT865" s="396"/>
      <c r="BOU865" s="396"/>
      <c r="BOV865" s="396"/>
      <c r="BOW865" s="396"/>
      <c r="BOX865" s="396"/>
      <c r="BOY865" s="396"/>
      <c r="BOZ865" s="396"/>
      <c r="BPA865" s="396"/>
      <c r="BPB865" s="396"/>
      <c r="BPC865" s="396"/>
      <c r="BPD865" s="396"/>
      <c r="BPE865" s="396"/>
      <c r="BPF865" s="396"/>
      <c r="BPG865" s="396"/>
      <c r="BPH865" s="396"/>
      <c r="BPI865" s="396"/>
      <c r="BPJ865" s="396"/>
      <c r="BPK865" s="396"/>
      <c r="BPL865" s="396"/>
      <c r="BPM865" s="396"/>
      <c r="BPN865" s="396"/>
      <c r="BPO865" s="396"/>
      <c r="BPP865" s="396"/>
      <c r="BPQ865" s="396"/>
      <c r="BPR865" s="396"/>
      <c r="BPS865" s="396"/>
      <c r="BPT865" s="396"/>
      <c r="BPU865" s="396"/>
      <c r="BPV865" s="396"/>
      <c r="BPW865" s="396"/>
      <c r="BPX865" s="396"/>
      <c r="BPY865" s="396"/>
      <c r="BPZ865" s="396"/>
      <c r="BQA865" s="396"/>
      <c r="BQB865" s="396"/>
      <c r="BQC865" s="396"/>
      <c r="BQD865" s="396"/>
      <c r="BQE865" s="396"/>
      <c r="BQF865" s="396"/>
      <c r="BQG865" s="396"/>
      <c r="BQH865" s="396"/>
      <c r="BQI865" s="396"/>
      <c r="BQJ865" s="396"/>
      <c r="BQK865" s="396"/>
      <c r="BQL865" s="396"/>
      <c r="BQM865" s="396"/>
      <c r="BQN865" s="396"/>
      <c r="BQO865" s="396"/>
      <c r="BQP865" s="396"/>
      <c r="BQQ865" s="396"/>
      <c r="BQR865" s="396"/>
      <c r="BQS865" s="396"/>
      <c r="BQT865" s="396"/>
      <c r="BQU865" s="396"/>
      <c r="BQV865" s="396"/>
      <c r="BQW865" s="396"/>
      <c r="BQX865" s="396"/>
      <c r="BQY865" s="396"/>
      <c r="BQZ865" s="396"/>
      <c r="BRA865" s="396"/>
      <c r="BRB865" s="396"/>
      <c r="BRC865" s="396"/>
      <c r="BRD865" s="396"/>
      <c r="BRE865" s="396"/>
      <c r="BRF865" s="396"/>
      <c r="BRG865" s="396"/>
      <c r="BRH865" s="396"/>
      <c r="BRI865" s="396"/>
      <c r="BRJ865" s="396"/>
      <c r="BRK865" s="396"/>
      <c r="BRL865" s="396"/>
      <c r="BRM865" s="396"/>
      <c r="BRN865" s="396"/>
      <c r="BRO865" s="396"/>
      <c r="BRP865" s="396"/>
      <c r="BRQ865" s="396"/>
      <c r="BRR865" s="396"/>
      <c r="BRS865" s="396"/>
      <c r="BRT865" s="396"/>
      <c r="BRU865" s="396"/>
      <c r="BRV865" s="396"/>
      <c r="BRW865" s="396"/>
      <c r="BRX865" s="396"/>
      <c r="BRY865" s="396"/>
      <c r="BRZ865" s="396"/>
      <c r="BSA865" s="396"/>
      <c r="BSB865" s="396"/>
      <c r="BSC865" s="396"/>
      <c r="BSD865" s="396"/>
      <c r="BSE865" s="396"/>
      <c r="BSF865" s="396"/>
      <c r="BSG865" s="396"/>
      <c r="BSH865" s="396"/>
      <c r="BSI865" s="396"/>
      <c r="BSJ865" s="396"/>
      <c r="BSK865" s="396"/>
      <c r="BSL865" s="396"/>
      <c r="BSM865" s="396"/>
      <c r="BSN865" s="396"/>
      <c r="BSO865" s="396"/>
      <c r="BSP865" s="396"/>
      <c r="BSQ865" s="396"/>
      <c r="BSR865" s="396"/>
      <c r="BSS865" s="396"/>
      <c r="BST865" s="396"/>
      <c r="BSU865" s="396"/>
      <c r="BSV865" s="396"/>
      <c r="BSW865" s="396"/>
      <c r="BSX865" s="396"/>
      <c r="BSY865" s="396"/>
      <c r="BSZ865" s="396"/>
      <c r="BTA865" s="396"/>
      <c r="BTB865" s="396"/>
      <c r="BTC865" s="396"/>
      <c r="BTD865" s="396"/>
      <c r="BTE865" s="396"/>
      <c r="BTF865" s="396"/>
      <c r="BTG865" s="396"/>
      <c r="BTH865" s="396"/>
      <c r="BTI865" s="396"/>
      <c r="BTJ865" s="396"/>
      <c r="BTK865" s="396"/>
      <c r="BTL865" s="396"/>
      <c r="BTM865" s="396"/>
      <c r="BTN865" s="396"/>
      <c r="BTO865" s="396"/>
      <c r="BTP865" s="396"/>
      <c r="BTQ865" s="396"/>
      <c r="BTR865" s="396"/>
      <c r="BTS865" s="396"/>
      <c r="BTT865" s="396"/>
      <c r="BTU865" s="396"/>
      <c r="BTV865" s="396"/>
      <c r="BTW865" s="396"/>
      <c r="BTX865" s="396"/>
      <c r="BTY865" s="396"/>
      <c r="BTZ865" s="396"/>
      <c r="BUA865" s="396"/>
      <c r="BUB865" s="396"/>
      <c r="BUC865" s="396"/>
      <c r="BUD865" s="396"/>
      <c r="BUE865" s="396"/>
      <c r="BUF865" s="396"/>
      <c r="BUG865" s="396"/>
      <c r="BUH865" s="396"/>
      <c r="BUI865" s="396"/>
      <c r="BUJ865" s="396"/>
      <c r="BUK865" s="396"/>
      <c r="BUL865" s="396"/>
      <c r="BUM865" s="396"/>
      <c r="BUN865" s="396"/>
      <c r="BUO865" s="396"/>
      <c r="BUP865" s="396"/>
      <c r="BUQ865" s="396"/>
      <c r="BUR865" s="396"/>
      <c r="BUS865" s="396"/>
      <c r="BUT865" s="396"/>
      <c r="BUU865" s="396"/>
      <c r="BUV865" s="396"/>
      <c r="BUW865" s="396"/>
      <c r="BUX865" s="396"/>
      <c r="BUY865" s="396"/>
      <c r="BUZ865" s="396"/>
      <c r="BVA865" s="396"/>
      <c r="BVB865" s="396"/>
      <c r="BVC865" s="396"/>
      <c r="BVD865" s="396"/>
      <c r="BVE865" s="396"/>
      <c r="BVF865" s="396"/>
      <c r="BVG865" s="396"/>
      <c r="BVH865" s="396"/>
      <c r="BVI865" s="396"/>
      <c r="BVJ865" s="396"/>
      <c r="BVK865" s="396"/>
      <c r="BVL865" s="396"/>
      <c r="BVM865" s="396"/>
      <c r="BVN865" s="396"/>
      <c r="BVO865" s="396"/>
      <c r="BVP865" s="396"/>
      <c r="BVQ865" s="396"/>
      <c r="BVR865" s="396"/>
      <c r="BVS865" s="396"/>
      <c r="BVT865" s="396"/>
      <c r="BVU865" s="396"/>
      <c r="BVV865" s="396"/>
      <c r="BVW865" s="396"/>
      <c r="BVX865" s="396"/>
      <c r="BVY865" s="396"/>
      <c r="BVZ865" s="396"/>
      <c r="BWA865" s="396"/>
      <c r="BWB865" s="396"/>
      <c r="BWC865" s="396"/>
      <c r="BWD865" s="396"/>
      <c r="BWE865" s="396"/>
      <c r="BWF865" s="396"/>
      <c r="BWG865" s="396"/>
      <c r="BWH865" s="396"/>
      <c r="BWI865" s="396"/>
      <c r="BWJ865" s="396"/>
      <c r="BWK865" s="396"/>
      <c r="BWL865" s="396"/>
      <c r="BWM865" s="396"/>
      <c r="BWN865" s="396"/>
      <c r="BWO865" s="396"/>
      <c r="BWP865" s="396"/>
      <c r="BWQ865" s="396"/>
      <c r="BWR865" s="396"/>
      <c r="BWS865" s="396"/>
      <c r="BWT865" s="396"/>
      <c r="BWU865" s="396"/>
      <c r="BWV865" s="396"/>
      <c r="BWW865" s="396"/>
      <c r="BWX865" s="396"/>
      <c r="BWY865" s="396"/>
      <c r="BWZ865" s="396"/>
      <c r="BXA865" s="396"/>
      <c r="BXB865" s="396"/>
      <c r="BXC865" s="396"/>
      <c r="BXD865" s="396"/>
      <c r="BXE865" s="396"/>
      <c r="BXF865" s="396"/>
      <c r="BXG865" s="396"/>
      <c r="BXH865" s="396"/>
      <c r="BXI865" s="396"/>
      <c r="BXJ865" s="396"/>
      <c r="BXK865" s="396"/>
      <c r="BXL865" s="396"/>
      <c r="BXM865" s="396"/>
      <c r="BXN865" s="396"/>
      <c r="BXO865" s="396"/>
      <c r="BXP865" s="396"/>
      <c r="BXQ865" s="396"/>
      <c r="BXR865" s="396"/>
      <c r="BXS865" s="396"/>
      <c r="BXT865" s="396"/>
      <c r="BXU865" s="396"/>
      <c r="BXV865" s="396"/>
      <c r="BXW865" s="396"/>
      <c r="BXX865" s="396"/>
      <c r="BXY865" s="396"/>
      <c r="BXZ865" s="396"/>
      <c r="BYA865" s="396"/>
      <c r="BYB865" s="396"/>
      <c r="BYC865" s="396"/>
      <c r="BYD865" s="396"/>
      <c r="BYE865" s="396"/>
      <c r="BYF865" s="396"/>
      <c r="BYG865" s="396"/>
      <c r="BYH865" s="396"/>
      <c r="BYI865" s="396"/>
      <c r="BYJ865" s="396"/>
      <c r="BYK865" s="396"/>
      <c r="BYL865" s="396"/>
      <c r="BYM865" s="396"/>
      <c r="BYN865" s="396"/>
      <c r="BYO865" s="396"/>
      <c r="BYP865" s="396"/>
      <c r="BYQ865" s="396"/>
      <c r="BYR865" s="396"/>
      <c r="BYS865" s="396"/>
      <c r="BYT865" s="396"/>
      <c r="BYU865" s="396"/>
      <c r="BYV865" s="396"/>
      <c r="BYW865" s="396"/>
      <c r="BYX865" s="396"/>
      <c r="BYY865" s="396"/>
      <c r="BYZ865" s="396"/>
      <c r="BZA865" s="396"/>
      <c r="BZB865" s="396"/>
      <c r="BZC865" s="396"/>
      <c r="BZD865" s="396"/>
      <c r="BZE865" s="396"/>
      <c r="BZF865" s="396"/>
      <c r="BZG865" s="396"/>
      <c r="BZH865" s="396"/>
      <c r="BZI865" s="396"/>
      <c r="BZJ865" s="396"/>
      <c r="BZK865" s="396"/>
      <c r="BZL865" s="396"/>
      <c r="BZM865" s="396"/>
      <c r="BZN865" s="396"/>
      <c r="BZO865" s="396"/>
      <c r="BZP865" s="396"/>
      <c r="BZQ865" s="396"/>
      <c r="BZR865" s="396"/>
      <c r="BZS865" s="396"/>
      <c r="BZT865" s="396"/>
      <c r="BZU865" s="396"/>
      <c r="BZV865" s="396"/>
      <c r="BZW865" s="396"/>
      <c r="BZX865" s="396"/>
      <c r="BZY865" s="396"/>
      <c r="BZZ865" s="396"/>
      <c r="CAA865" s="396"/>
      <c r="CAB865" s="396"/>
      <c r="CAC865" s="396"/>
      <c r="CAD865" s="396"/>
      <c r="CAE865" s="396"/>
      <c r="CAF865" s="396"/>
      <c r="CAG865" s="396"/>
      <c r="CAH865" s="396"/>
      <c r="CAI865" s="396"/>
      <c r="CAJ865" s="396"/>
      <c r="CAK865" s="396"/>
      <c r="CAL865" s="396"/>
      <c r="CAM865" s="396"/>
      <c r="CAN865" s="396"/>
      <c r="CAO865" s="396"/>
      <c r="CAP865" s="396"/>
      <c r="CAQ865" s="396"/>
      <c r="CAR865" s="396"/>
      <c r="CAS865" s="396"/>
      <c r="CAT865" s="396"/>
      <c r="CAU865" s="396"/>
      <c r="CAV865" s="396"/>
      <c r="CAW865" s="396"/>
      <c r="CAX865" s="396"/>
      <c r="CAY865" s="396"/>
      <c r="CAZ865" s="396"/>
      <c r="CBA865" s="396"/>
      <c r="CBB865" s="396"/>
      <c r="CBC865" s="396"/>
      <c r="CBD865" s="396"/>
      <c r="CBE865" s="396"/>
      <c r="CBF865" s="396"/>
      <c r="CBG865" s="396"/>
      <c r="CBH865" s="396"/>
      <c r="CBI865" s="396"/>
      <c r="CBJ865" s="396"/>
      <c r="CBK865" s="396"/>
      <c r="CBL865" s="396"/>
      <c r="CBM865" s="396"/>
      <c r="CBN865" s="396"/>
      <c r="CBO865" s="396"/>
      <c r="CBP865" s="396"/>
      <c r="CBQ865" s="396"/>
      <c r="CBR865" s="396"/>
      <c r="CBS865" s="396"/>
      <c r="CBT865" s="396"/>
      <c r="CBU865" s="396"/>
      <c r="CBV865" s="396"/>
      <c r="CBW865" s="396"/>
      <c r="CBX865" s="396"/>
      <c r="CBY865" s="396"/>
      <c r="CBZ865" s="396"/>
      <c r="CCA865" s="396"/>
      <c r="CCB865" s="396"/>
      <c r="CCC865" s="396"/>
      <c r="CCD865" s="396"/>
      <c r="CCE865" s="396"/>
      <c r="CCF865" s="396"/>
      <c r="CCG865" s="396"/>
      <c r="CCH865" s="396"/>
      <c r="CCI865" s="396"/>
      <c r="CCJ865" s="396"/>
      <c r="CCK865" s="396"/>
      <c r="CCL865" s="396"/>
      <c r="CCM865" s="396"/>
      <c r="CCN865" s="396"/>
      <c r="CCO865" s="396"/>
      <c r="CCP865" s="396"/>
      <c r="CCQ865" s="396"/>
      <c r="CCR865" s="396"/>
      <c r="CCS865" s="396"/>
      <c r="CCT865" s="396"/>
      <c r="CCU865" s="396"/>
      <c r="CCV865" s="396"/>
      <c r="CCW865" s="396"/>
      <c r="CCX865" s="396"/>
      <c r="CCY865" s="396"/>
      <c r="CCZ865" s="396"/>
      <c r="CDA865" s="396"/>
      <c r="CDB865" s="396"/>
      <c r="CDC865" s="396"/>
      <c r="CDD865" s="396"/>
      <c r="CDE865" s="396"/>
      <c r="CDF865" s="396"/>
      <c r="CDG865" s="396"/>
      <c r="CDH865" s="396"/>
      <c r="CDI865" s="396"/>
      <c r="CDJ865" s="396"/>
      <c r="CDK865" s="396"/>
      <c r="CDL865" s="396"/>
      <c r="CDM865" s="396"/>
      <c r="CDN865" s="396"/>
      <c r="CDO865" s="396"/>
      <c r="CDP865" s="396"/>
      <c r="CDQ865" s="396"/>
      <c r="CDR865" s="396"/>
      <c r="CDS865" s="396"/>
      <c r="CDT865" s="396"/>
      <c r="CDU865" s="396"/>
      <c r="CDV865" s="396"/>
      <c r="CDW865" s="396"/>
      <c r="CDX865" s="396"/>
      <c r="CDY865" s="396"/>
      <c r="CDZ865" s="396"/>
      <c r="CEA865" s="396"/>
      <c r="CEB865" s="396"/>
      <c r="CEC865" s="396"/>
      <c r="CED865" s="396"/>
      <c r="CEE865" s="396"/>
      <c r="CEF865" s="396"/>
      <c r="CEG865" s="396"/>
      <c r="CEH865" s="396"/>
      <c r="CEI865" s="396"/>
      <c r="CEJ865" s="396"/>
      <c r="CEK865" s="396"/>
      <c r="CEL865" s="396"/>
      <c r="CEM865" s="396"/>
      <c r="CEN865" s="396"/>
      <c r="CEO865" s="396"/>
      <c r="CEP865" s="396"/>
      <c r="CEQ865" s="396"/>
      <c r="CER865" s="396"/>
      <c r="CES865" s="396"/>
      <c r="CET865" s="396"/>
      <c r="CEU865" s="396"/>
      <c r="CEV865" s="396"/>
      <c r="CEW865" s="396"/>
      <c r="CEX865" s="396"/>
      <c r="CEY865" s="396"/>
      <c r="CEZ865" s="396"/>
      <c r="CFA865" s="396"/>
      <c r="CFB865" s="396"/>
      <c r="CFC865" s="396"/>
      <c r="CFD865" s="396"/>
      <c r="CFE865" s="396"/>
      <c r="CFF865" s="396"/>
      <c r="CFG865" s="396"/>
      <c r="CFH865" s="396"/>
      <c r="CFI865" s="396"/>
      <c r="CFJ865" s="396"/>
      <c r="CFK865" s="396"/>
      <c r="CFL865" s="396"/>
      <c r="CFM865" s="396"/>
      <c r="CFN865" s="396"/>
      <c r="CFO865" s="396"/>
      <c r="CFP865" s="396"/>
      <c r="CFQ865" s="396"/>
      <c r="CFR865" s="396"/>
      <c r="CFS865" s="396"/>
      <c r="CFT865" s="396"/>
      <c r="CFU865" s="396"/>
      <c r="CFV865" s="396"/>
      <c r="CFW865" s="396"/>
      <c r="CFX865" s="396"/>
      <c r="CFY865" s="396"/>
      <c r="CFZ865" s="396"/>
      <c r="CGA865" s="396"/>
      <c r="CGB865" s="396"/>
      <c r="CGC865" s="396"/>
      <c r="CGD865" s="396"/>
      <c r="CGE865" s="396"/>
      <c r="CGF865" s="396"/>
      <c r="CGG865" s="396"/>
      <c r="CGH865" s="396"/>
      <c r="CGI865" s="396"/>
      <c r="CGJ865" s="396"/>
      <c r="CGK865" s="396"/>
      <c r="CGL865" s="396"/>
      <c r="CGM865" s="396"/>
      <c r="CGN865" s="396"/>
      <c r="CGO865" s="396"/>
      <c r="CGP865" s="396"/>
      <c r="CGQ865" s="396"/>
      <c r="CGR865" s="396"/>
      <c r="CGS865" s="396"/>
      <c r="CGT865" s="396"/>
      <c r="CGU865" s="396"/>
      <c r="CGV865" s="396"/>
      <c r="CGW865" s="396"/>
      <c r="CGX865" s="396"/>
      <c r="CGY865" s="396"/>
      <c r="CGZ865" s="396"/>
      <c r="CHA865" s="396"/>
      <c r="CHB865" s="396"/>
      <c r="CHC865" s="396"/>
      <c r="CHD865" s="396"/>
      <c r="CHE865" s="396"/>
      <c r="CHF865" s="396"/>
      <c r="CHG865" s="396"/>
      <c r="CHH865" s="396"/>
      <c r="CHI865" s="396"/>
      <c r="CHJ865" s="396"/>
      <c r="CHK865" s="396"/>
      <c r="CHL865" s="396"/>
      <c r="CHM865" s="396"/>
      <c r="CHN865" s="396"/>
      <c r="CHO865" s="396"/>
      <c r="CHP865" s="396"/>
      <c r="CHQ865" s="396"/>
      <c r="CHR865" s="396"/>
      <c r="CHS865" s="396"/>
      <c r="CHT865" s="396"/>
      <c r="CHU865" s="396"/>
      <c r="CHV865" s="396"/>
      <c r="CHW865" s="396"/>
      <c r="CHX865" s="396"/>
      <c r="CHY865" s="396"/>
      <c r="CHZ865" s="396"/>
      <c r="CIA865" s="396"/>
      <c r="CIB865" s="396"/>
      <c r="CIC865" s="396"/>
      <c r="CID865" s="396"/>
      <c r="CIE865" s="396"/>
      <c r="CIF865" s="396"/>
      <c r="CIG865" s="396"/>
      <c r="CIH865" s="396"/>
      <c r="CII865" s="396"/>
      <c r="CIJ865" s="396"/>
      <c r="CIK865" s="396"/>
      <c r="CIL865" s="396"/>
      <c r="CIM865" s="396"/>
      <c r="CIN865" s="396"/>
      <c r="CIO865" s="396"/>
      <c r="CIP865" s="396"/>
      <c r="CIQ865" s="396"/>
      <c r="CIR865" s="396"/>
      <c r="CIS865" s="396"/>
      <c r="CIT865" s="396"/>
      <c r="CIU865" s="396"/>
      <c r="CIV865" s="396"/>
      <c r="CIW865" s="396"/>
      <c r="CIX865" s="396"/>
      <c r="CIY865" s="396"/>
      <c r="CIZ865" s="396"/>
      <c r="CJA865" s="396"/>
      <c r="CJB865" s="396"/>
      <c r="CJC865" s="396"/>
      <c r="CJD865" s="396"/>
      <c r="CJE865" s="396"/>
      <c r="CJF865" s="396"/>
      <c r="CJG865" s="396"/>
      <c r="CJH865" s="396"/>
      <c r="CJI865" s="396"/>
      <c r="CJJ865" s="396"/>
      <c r="CJK865" s="396"/>
      <c r="CJL865" s="396"/>
      <c r="CJM865" s="396"/>
      <c r="CJN865" s="396"/>
      <c r="CJO865" s="396"/>
      <c r="CJP865" s="396"/>
      <c r="CJQ865" s="396"/>
      <c r="CJR865" s="396"/>
      <c r="CJS865" s="396"/>
      <c r="CJT865" s="396"/>
      <c r="CJU865" s="396"/>
      <c r="CJV865" s="396"/>
      <c r="CJW865" s="396"/>
      <c r="CJX865" s="396"/>
      <c r="CJY865" s="396"/>
      <c r="CJZ865" s="396"/>
      <c r="CKA865" s="396"/>
      <c r="CKB865" s="396"/>
      <c r="CKC865" s="396"/>
      <c r="CKD865" s="396"/>
      <c r="CKE865" s="396"/>
      <c r="CKF865" s="396"/>
      <c r="CKG865" s="396"/>
      <c r="CKH865" s="396"/>
      <c r="CKI865" s="396"/>
      <c r="CKJ865" s="396"/>
      <c r="CKK865" s="396"/>
      <c r="CKL865" s="396"/>
      <c r="CKM865" s="396"/>
      <c r="CKN865" s="396"/>
      <c r="CKO865" s="396"/>
      <c r="CKP865" s="396"/>
      <c r="CKQ865" s="396"/>
      <c r="CKR865" s="396"/>
      <c r="CKS865" s="396"/>
      <c r="CKT865" s="396"/>
      <c r="CKU865" s="396"/>
      <c r="CKV865" s="396"/>
      <c r="CKW865" s="396"/>
      <c r="CKX865" s="396"/>
      <c r="CKY865" s="396"/>
      <c r="CKZ865" s="396"/>
      <c r="CLA865" s="396"/>
      <c r="CLB865" s="396"/>
      <c r="CLC865" s="396"/>
      <c r="CLD865" s="396"/>
      <c r="CLE865" s="396"/>
      <c r="CLF865" s="396"/>
      <c r="CLG865" s="396"/>
      <c r="CLH865" s="396"/>
      <c r="CLI865" s="396"/>
      <c r="CLJ865" s="396"/>
      <c r="CLK865" s="396"/>
      <c r="CLL865" s="396"/>
      <c r="CLM865" s="396"/>
      <c r="CLN865" s="396"/>
      <c r="CLO865" s="396"/>
      <c r="CLP865" s="396"/>
      <c r="CLQ865" s="396"/>
      <c r="CLR865" s="396"/>
      <c r="CLS865" s="396"/>
      <c r="CLT865" s="396"/>
      <c r="CLU865" s="396"/>
      <c r="CLV865" s="396"/>
      <c r="CLW865" s="396"/>
      <c r="CLX865" s="396"/>
      <c r="CLY865" s="396"/>
      <c r="CLZ865" s="396"/>
      <c r="CMA865" s="396"/>
      <c r="CMB865" s="396"/>
      <c r="CMC865" s="396"/>
      <c r="CMD865" s="396"/>
      <c r="CME865" s="396"/>
      <c r="CMF865" s="396"/>
      <c r="CMG865" s="396"/>
      <c r="CMH865" s="396"/>
      <c r="CMI865" s="396"/>
      <c r="CMJ865" s="396"/>
      <c r="CMK865" s="396"/>
      <c r="CML865" s="396"/>
      <c r="CMM865" s="396"/>
      <c r="CMN865" s="396"/>
      <c r="CMO865" s="396"/>
      <c r="CMP865" s="396"/>
      <c r="CMQ865" s="396"/>
      <c r="CMR865" s="396"/>
      <c r="CMS865" s="396"/>
      <c r="CMT865" s="396"/>
      <c r="CMU865" s="396"/>
      <c r="CMV865" s="396"/>
      <c r="CMW865" s="396"/>
      <c r="CMX865" s="396"/>
      <c r="CMY865" s="396"/>
      <c r="CMZ865" s="396"/>
      <c r="CNA865" s="396"/>
      <c r="CNB865" s="396"/>
      <c r="CNC865" s="396"/>
      <c r="CND865" s="396"/>
      <c r="CNE865" s="396"/>
      <c r="CNF865" s="396"/>
      <c r="CNG865" s="396"/>
      <c r="CNH865" s="396"/>
      <c r="CNI865" s="396"/>
      <c r="CNJ865" s="396"/>
      <c r="CNK865" s="396"/>
      <c r="CNL865" s="396"/>
      <c r="CNM865" s="396"/>
      <c r="CNN865" s="396"/>
      <c r="CNO865" s="396"/>
      <c r="CNP865" s="396"/>
      <c r="CNQ865" s="396"/>
      <c r="CNR865" s="396"/>
      <c r="CNS865" s="396"/>
      <c r="CNT865" s="396"/>
      <c r="CNU865" s="396"/>
      <c r="CNV865" s="396"/>
      <c r="CNW865" s="396"/>
      <c r="CNX865" s="396"/>
      <c r="CNY865" s="396"/>
      <c r="CNZ865" s="396"/>
      <c r="COA865" s="396"/>
      <c r="COB865" s="396"/>
      <c r="COC865" s="396"/>
      <c r="COD865" s="396"/>
      <c r="COE865" s="396"/>
      <c r="COF865" s="396"/>
      <c r="COG865" s="396"/>
      <c r="COH865" s="396"/>
      <c r="COI865" s="396"/>
      <c r="COJ865" s="396"/>
      <c r="COK865" s="396"/>
      <c r="COL865" s="396"/>
      <c r="COM865" s="396"/>
      <c r="CON865" s="396"/>
      <c r="COO865" s="396"/>
      <c r="COP865" s="396"/>
      <c r="COQ865" s="396"/>
      <c r="COR865" s="396"/>
      <c r="COS865" s="396"/>
      <c r="COT865" s="396"/>
      <c r="COU865" s="396"/>
      <c r="COV865" s="396"/>
      <c r="COW865" s="396"/>
      <c r="COX865" s="396"/>
      <c r="COY865" s="396"/>
      <c r="COZ865" s="396"/>
      <c r="CPA865" s="396"/>
      <c r="CPB865" s="396"/>
      <c r="CPC865" s="396"/>
      <c r="CPD865" s="396"/>
      <c r="CPE865" s="396"/>
      <c r="CPF865" s="396"/>
      <c r="CPG865" s="396"/>
      <c r="CPH865" s="396"/>
      <c r="CPI865" s="396"/>
      <c r="CPJ865" s="396"/>
      <c r="CPK865" s="396"/>
      <c r="CPL865" s="396"/>
      <c r="CPM865" s="396"/>
      <c r="CPN865" s="396"/>
      <c r="CPO865" s="396"/>
      <c r="CPP865" s="396"/>
      <c r="CPQ865" s="396"/>
      <c r="CPR865" s="396"/>
      <c r="CPS865" s="396"/>
      <c r="CPT865" s="396"/>
      <c r="CPU865" s="396"/>
      <c r="CPV865" s="396"/>
      <c r="CPW865" s="396"/>
      <c r="CPX865" s="396"/>
      <c r="CPY865" s="396"/>
      <c r="CPZ865" s="396"/>
      <c r="CQA865" s="396"/>
      <c r="CQB865" s="396"/>
      <c r="CQC865" s="396"/>
      <c r="CQD865" s="396"/>
      <c r="CQE865" s="396"/>
      <c r="CQF865" s="396"/>
      <c r="CQG865" s="396"/>
      <c r="CQH865" s="396"/>
      <c r="CQI865" s="396"/>
      <c r="CQJ865" s="396"/>
      <c r="CQK865" s="396"/>
      <c r="CQL865" s="396"/>
      <c r="CQM865" s="396"/>
      <c r="CQN865" s="396"/>
      <c r="CQO865" s="396"/>
      <c r="CQP865" s="396"/>
      <c r="CQQ865" s="396"/>
      <c r="CQR865" s="396"/>
      <c r="CQS865" s="396"/>
      <c r="CQT865" s="396"/>
      <c r="CQU865" s="396"/>
      <c r="CQV865" s="396"/>
      <c r="CQW865" s="396"/>
      <c r="CQX865" s="396"/>
      <c r="CQY865" s="396"/>
      <c r="CQZ865" s="396"/>
      <c r="CRA865" s="396"/>
      <c r="CRB865" s="396"/>
      <c r="CRC865" s="396"/>
      <c r="CRD865" s="396"/>
      <c r="CRE865" s="396"/>
      <c r="CRF865" s="396"/>
      <c r="CRG865" s="396"/>
      <c r="CRH865" s="396"/>
      <c r="CRI865" s="396"/>
      <c r="CRJ865" s="396"/>
      <c r="CRK865" s="396"/>
      <c r="CRL865" s="396"/>
      <c r="CRM865" s="396"/>
      <c r="CRN865" s="396"/>
      <c r="CRO865" s="396"/>
      <c r="CRP865" s="396"/>
      <c r="CRQ865" s="396"/>
      <c r="CRR865" s="396"/>
      <c r="CRS865" s="396"/>
      <c r="CRT865" s="396"/>
      <c r="CRU865" s="396"/>
      <c r="CRV865" s="396"/>
      <c r="CRW865" s="396"/>
      <c r="CRX865" s="396"/>
      <c r="CRY865" s="396"/>
      <c r="CRZ865" s="396"/>
      <c r="CSA865" s="396"/>
      <c r="CSB865" s="396"/>
      <c r="CSC865" s="396"/>
      <c r="CSD865" s="396"/>
      <c r="CSE865" s="396"/>
      <c r="CSF865" s="396"/>
      <c r="CSG865" s="396"/>
      <c r="CSH865" s="396"/>
      <c r="CSI865" s="396"/>
      <c r="CSJ865" s="396"/>
      <c r="CSK865" s="396"/>
      <c r="CSL865" s="396"/>
      <c r="CSM865" s="396"/>
      <c r="CSN865" s="396"/>
      <c r="CSO865" s="396"/>
      <c r="CSP865" s="396"/>
      <c r="CSQ865" s="396"/>
      <c r="CSR865" s="396"/>
      <c r="CSS865" s="396"/>
      <c r="CST865" s="396"/>
      <c r="CSU865" s="396"/>
      <c r="CSV865" s="396"/>
      <c r="CSW865" s="396"/>
      <c r="CSX865" s="396"/>
      <c r="CSY865" s="396"/>
      <c r="CSZ865" s="396"/>
      <c r="CTA865" s="396"/>
      <c r="CTB865" s="396"/>
      <c r="CTC865" s="396"/>
      <c r="CTD865" s="396"/>
      <c r="CTE865" s="396"/>
      <c r="CTF865" s="396"/>
      <c r="CTG865" s="396"/>
      <c r="CTH865" s="396"/>
      <c r="CTI865" s="396"/>
      <c r="CTJ865" s="396"/>
      <c r="CTK865" s="396"/>
      <c r="CTL865" s="396"/>
      <c r="CTM865" s="396"/>
      <c r="CTN865" s="396"/>
      <c r="CTO865" s="396"/>
      <c r="CTP865" s="396"/>
      <c r="CTQ865" s="396"/>
      <c r="CTR865" s="396"/>
      <c r="CTS865" s="396"/>
      <c r="CTT865" s="396"/>
      <c r="CTU865" s="396"/>
      <c r="CTV865" s="396"/>
      <c r="CTW865" s="396"/>
      <c r="CTX865" s="396"/>
      <c r="CTY865" s="396"/>
      <c r="CTZ865" s="396"/>
      <c r="CUA865" s="396"/>
      <c r="CUB865" s="396"/>
      <c r="CUC865" s="396"/>
      <c r="CUD865" s="396"/>
      <c r="CUE865" s="396"/>
      <c r="CUF865" s="396"/>
      <c r="CUG865" s="396"/>
      <c r="CUH865" s="396"/>
      <c r="CUI865" s="396"/>
      <c r="CUJ865" s="396"/>
      <c r="CUK865" s="396"/>
      <c r="CUL865" s="396"/>
      <c r="CUM865" s="396"/>
      <c r="CUN865" s="396"/>
      <c r="CUO865" s="396"/>
      <c r="CUP865" s="396"/>
      <c r="CUQ865" s="396"/>
      <c r="CUR865" s="396"/>
      <c r="CUS865" s="396"/>
      <c r="CUT865" s="396"/>
      <c r="CUU865" s="396"/>
      <c r="CUV865" s="396"/>
      <c r="CUW865" s="396"/>
      <c r="CUX865" s="396"/>
      <c r="CUY865" s="396"/>
      <c r="CUZ865" s="396"/>
      <c r="CVA865" s="396"/>
      <c r="CVB865" s="396"/>
      <c r="CVC865" s="396"/>
      <c r="CVD865" s="396"/>
      <c r="CVE865" s="396"/>
      <c r="CVF865" s="396"/>
      <c r="CVG865" s="396"/>
      <c r="CVH865" s="396"/>
      <c r="CVI865" s="396"/>
      <c r="CVJ865" s="396"/>
      <c r="CVK865" s="396"/>
      <c r="CVL865" s="396"/>
      <c r="CVM865" s="396"/>
      <c r="CVN865" s="396"/>
      <c r="CVO865" s="396"/>
      <c r="CVP865" s="396"/>
      <c r="CVQ865" s="396"/>
      <c r="CVR865" s="396"/>
      <c r="CVS865" s="396"/>
      <c r="CVT865" s="396"/>
      <c r="CVU865" s="396"/>
      <c r="CVV865" s="396"/>
      <c r="CVW865" s="396"/>
      <c r="CVX865" s="396"/>
      <c r="CVY865" s="396"/>
      <c r="CVZ865" s="396"/>
      <c r="CWA865" s="396"/>
      <c r="CWB865" s="396"/>
      <c r="CWC865" s="396"/>
      <c r="CWD865" s="396"/>
      <c r="CWE865" s="396"/>
      <c r="CWF865" s="396"/>
      <c r="CWG865" s="396"/>
      <c r="CWH865" s="396"/>
      <c r="CWI865" s="396"/>
      <c r="CWJ865" s="396"/>
      <c r="CWK865" s="396"/>
      <c r="CWL865" s="396"/>
      <c r="CWM865" s="396"/>
      <c r="CWN865" s="396"/>
      <c r="CWO865" s="396"/>
      <c r="CWP865" s="396"/>
      <c r="CWQ865" s="396"/>
      <c r="CWR865" s="396"/>
      <c r="CWS865" s="396"/>
      <c r="CWT865" s="396"/>
      <c r="CWU865" s="396"/>
      <c r="CWV865" s="396"/>
      <c r="CWW865" s="396"/>
      <c r="CWX865" s="396"/>
      <c r="CWY865" s="396"/>
      <c r="CWZ865" s="396"/>
      <c r="CXA865" s="396"/>
      <c r="CXB865" s="396"/>
      <c r="CXC865" s="396"/>
      <c r="CXD865" s="396"/>
      <c r="CXE865" s="396"/>
      <c r="CXF865" s="396"/>
      <c r="CXG865" s="396"/>
      <c r="CXH865" s="396"/>
      <c r="CXI865" s="396"/>
      <c r="CXJ865" s="396"/>
      <c r="CXK865" s="396"/>
      <c r="CXL865" s="396"/>
      <c r="CXM865" s="396"/>
      <c r="CXN865" s="396"/>
      <c r="CXO865" s="396"/>
      <c r="CXP865" s="396"/>
      <c r="CXQ865" s="396"/>
      <c r="CXR865" s="396"/>
      <c r="CXS865" s="396"/>
      <c r="CXT865" s="396"/>
      <c r="CXU865" s="396"/>
      <c r="CXV865" s="396"/>
      <c r="CXW865" s="396"/>
      <c r="CXX865" s="396"/>
      <c r="CXY865" s="396"/>
      <c r="CXZ865" s="396"/>
      <c r="CYA865" s="396"/>
      <c r="CYB865" s="396"/>
      <c r="CYC865" s="396"/>
      <c r="CYD865" s="396"/>
      <c r="CYE865" s="396"/>
      <c r="CYF865" s="396"/>
      <c r="CYG865" s="396"/>
      <c r="CYH865" s="396"/>
      <c r="CYI865" s="396"/>
      <c r="CYJ865" s="396"/>
      <c r="CYK865" s="396"/>
      <c r="CYL865" s="396"/>
      <c r="CYM865" s="396"/>
      <c r="CYN865" s="396"/>
      <c r="CYO865" s="396"/>
      <c r="CYP865" s="396"/>
      <c r="CYQ865" s="396"/>
      <c r="CYR865" s="396"/>
      <c r="CYS865" s="396"/>
      <c r="CYT865" s="396"/>
      <c r="CYU865" s="396"/>
      <c r="CYV865" s="396"/>
      <c r="CYW865" s="396"/>
      <c r="CYX865" s="396"/>
      <c r="CYY865" s="396"/>
      <c r="CYZ865" s="396"/>
      <c r="CZA865" s="396"/>
      <c r="CZB865" s="396"/>
      <c r="CZC865" s="396"/>
      <c r="CZD865" s="396"/>
      <c r="CZE865" s="396"/>
      <c r="CZF865" s="396"/>
      <c r="CZG865" s="396"/>
      <c r="CZH865" s="396"/>
      <c r="CZI865" s="396"/>
      <c r="CZJ865" s="396"/>
      <c r="CZK865" s="396"/>
      <c r="CZL865" s="396"/>
      <c r="CZM865" s="396"/>
      <c r="CZN865" s="396"/>
      <c r="CZO865" s="396"/>
      <c r="CZP865" s="396"/>
      <c r="CZQ865" s="396"/>
      <c r="CZR865" s="396"/>
      <c r="CZS865" s="396"/>
      <c r="CZT865" s="396"/>
      <c r="CZU865" s="396"/>
      <c r="CZV865" s="396"/>
      <c r="CZW865" s="396"/>
      <c r="CZX865" s="396"/>
      <c r="CZY865" s="396"/>
      <c r="CZZ865" s="396"/>
      <c r="DAA865" s="396"/>
      <c r="DAB865" s="396"/>
      <c r="DAC865" s="396"/>
      <c r="DAD865" s="396"/>
      <c r="DAE865" s="396"/>
      <c r="DAF865" s="396"/>
      <c r="DAG865" s="396"/>
      <c r="DAH865" s="396"/>
      <c r="DAI865" s="396"/>
      <c r="DAJ865" s="396"/>
      <c r="DAK865" s="396"/>
      <c r="DAL865" s="396"/>
      <c r="DAM865" s="396"/>
      <c r="DAN865" s="396"/>
      <c r="DAO865" s="396"/>
      <c r="DAP865" s="396"/>
      <c r="DAQ865" s="396"/>
      <c r="DAR865" s="396"/>
      <c r="DAS865" s="396"/>
      <c r="DAT865" s="396"/>
      <c r="DAU865" s="396"/>
      <c r="DAV865" s="396"/>
      <c r="DAW865" s="396"/>
      <c r="DAX865" s="396"/>
      <c r="DAY865" s="396"/>
      <c r="DAZ865" s="396"/>
      <c r="DBA865" s="396"/>
      <c r="DBB865" s="396"/>
      <c r="DBC865" s="396"/>
      <c r="DBD865" s="396"/>
      <c r="DBE865" s="396"/>
      <c r="DBF865" s="396"/>
      <c r="DBG865" s="396"/>
      <c r="DBH865" s="396"/>
      <c r="DBI865" s="396"/>
      <c r="DBJ865" s="396"/>
      <c r="DBK865" s="396"/>
      <c r="DBL865" s="396"/>
      <c r="DBM865" s="396"/>
      <c r="DBN865" s="396"/>
      <c r="DBO865" s="396"/>
      <c r="DBP865" s="396"/>
      <c r="DBQ865" s="396"/>
      <c r="DBR865" s="396"/>
      <c r="DBS865" s="396"/>
      <c r="DBT865" s="396"/>
      <c r="DBU865" s="396"/>
      <c r="DBV865" s="396"/>
      <c r="DBW865" s="396"/>
      <c r="DBX865" s="396"/>
      <c r="DBY865" s="396"/>
      <c r="DBZ865" s="396"/>
      <c r="DCA865" s="396"/>
      <c r="DCB865" s="396"/>
      <c r="DCC865" s="396"/>
      <c r="DCD865" s="396"/>
      <c r="DCE865" s="396"/>
      <c r="DCF865" s="396"/>
      <c r="DCG865" s="396"/>
      <c r="DCH865" s="396"/>
      <c r="DCI865" s="396"/>
      <c r="DCJ865" s="396"/>
      <c r="DCK865" s="396"/>
      <c r="DCL865" s="396"/>
      <c r="DCM865" s="396"/>
      <c r="DCN865" s="396"/>
      <c r="DCO865" s="396"/>
      <c r="DCP865" s="396"/>
      <c r="DCQ865" s="396"/>
      <c r="DCR865" s="396"/>
      <c r="DCS865" s="396"/>
      <c r="DCT865" s="396"/>
      <c r="DCU865" s="396"/>
      <c r="DCV865" s="396"/>
      <c r="DCW865" s="396"/>
      <c r="DCX865" s="396"/>
      <c r="DCY865" s="396"/>
      <c r="DCZ865" s="396"/>
      <c r="DDA865" s="396"/>
      <c r="DDB865" s="396"/>
      <c r="DDC865" s="396"/>
      <c r="DDD865" s="396"/>
      <c r="DDE865" s="396"/>
      <c r="DDF865" s="396"/>
      <c r="DDG865" s="396"/>
      <c r="DDH865" s="396"/>
      <c r="DDI865" s="396"/>
      <c r="DDJ865" s="396"/>
      <c r="DDK865" s="396"/>
      <c r="DDL865" s="396"/>
      <c r="DDM865" s="396"/>
      <c r="DDN865" s="396"/>
      <c r="DDO865" s="396"/>
      <c r="DDP865" s="396"/>
      <c r="DDQ865" s="396"/>
      <c r="DDR865" s="396"/>
      <c r="DDS865" s="396"/>
      <c r="DDT865" s="396"/>
      <c r="DDU865" s="396"/>
      <c r="DDV865" s="396"/>
      <c r="DDW865" s="396"/>
      <c r="DDX865" s="396"/>
      <c r="DDY865" s="396"/>
      <c r="DDZ865" s="396"/>
      <c r="DEA865" s="396"/>
      <c r="DEB865" s="396"/>
      <c r="DEC865" s="396"/>
      <c r="DED865" s="396"/>
      <c r="DEE865" s="396"/>
      <c r="DEF865" s="396"/>
      <c r="DEG865" s="396"/>
      <c r="DEH865" s="396"/>
      <c r="DEI865" s="396"/>
      <c r="DEJ865" s="396"/>
      <c r="DEK865" s="396"/>
      <c r="DEL865" s="396"/>
      <c r="DEM865" s="396"/>
      <c r="DEN865" s="396"/>
      <c r="DEO865" s="396"/>
      <c r="DEP865" s="396"/>
      <c r="DEQ865" s="396"/>
      <c r="DER865" s="396"/>
      <c r="DES865" s="396"/>
      <c r="DET865" s="396"/>
      <c r="DEU865" s="396"/>
      <c r="DEV865" s="396"/>
      <c r="DEW865" s="396"/>
      <c r="DEX865" s="396"/>
      <c r="DEY865" s="396"/>
      <c r="DEZ865" s="396"/>
      <c r="DFA865" s="396"/>
      <c r="DFB865" s="396"/>
      <c r="DFC865" s="396"/>
      <c r="DFD865" s="396"/>
      <c r="DFE865" s="396"/>
      <c r="DFF865" s="396"/>
      <c r="DFG865" s="396"/>
      <c r="DFH865" s="396"/>
      <c r="DFI865" s="396"/>
      <c r="DFJ865" s="396"/>
      <c r="DFK865" s="396"/>
      <c r="DFL865" s="396"/>
      <c r="DFM865" s="396"/>
      <c r="DFN865" s="396"/>
      <c r="DFO865" s="396"/>
      <c r="DFP865" s="396"/>
      <c r="DFQ865" s="396"/>
      <c r="DFR865" s="396"/>
      <c r="DFS865" s="396"/>
      <c r="DFT865" s="396"/>
      <c r="DFU865" s="396"/>
      <c r="DFV865" s="396"/>
      <c r="DFW865" s="396"/>
      <c r="DFX865" s="396"/>
      <c r="DFY865" s="396"/>
      <c r="DFZ865" s="396"/>
      <c r="DGA865" s="396"/>
      <c r="DGB865" s="396"/>
      <c r="DGC865" s="396"/>
      <c r="DGD865" s="396"/>
      <c r="DGE865" s="396"/>
      <c r="DGF865" s="396"/>
      <c r="DGG865" s="396"/>
      <c r="DGH865" s="396"/>
      <c r="DGI865" s="396"/>
      <c r="DGJ865" s="396"/>
      <c r="DGK865" s="396"/>
      <c r="DGL865" s="396"/>
      <c r="DGM865" s="396"/>
      <c r="DGN865" s="396"/>
      <c r="DGO865" s="396"/>
      <c r="DGP865" s="396"/>
      <c r="DGQ865" s="396"/>
      <c r="DGR865" s="396"/>
      <c r="DGS865" s="396"/>
      <c r="DGT865" s="396"/>
      <c r="DGU865" s="396"/>
      <c r="DGV865" s="396"/>
      <c r="DGW865" s="396"/>
      <c r="DGX865" s="396"/>
      <c r="DGY865" s="396"/>
      <c r="DGZ865" s="396"/>
      <c r="DHA865" s="396"/>
      <c r="DHB865" s="396"/>
      <c r="DHC865" s="396"/>
      <c r="DHD865" s="396"/>
      <c r="DHE865" s="396"/>
      <c r="DHF865" s="396"/>
      <c r="DHG865" s="396"/>
      <c r="DHH865" s="396"/>
      <c r="DHI865" s="396"/>
      <c r="DHJ865" s="396"/>
      <c r="DHK865" s="396"/>
      <c r="DHL865" s="396"/>
      <c r="DHM865" s="396"/>
      <c r="DHN865" s="396"/>
      <c r="DHO865" s="396"/>
      <c r="DHP865" s="396"/>
      <c r="DHQ865" s="396"/>
      <c r="DHR865" s="396"/>
      <c r="DHS865" s="396"/>
      <c r="DHT865" s="396"/>
      <c r="DHU865" s="396"/>
      <c r="DHV865" s="396"/>
      <c r="DHW865" s="396"/>
      <c r="DHX865" s="396"/>
      <c r="DHY865" s="396"/>
      <c r="DHZ865" s="396"/>
      <c r="DIA865" s="396"/>
      <c r="DIB865" s="396"/>
      <c r="DIC865" s="396"/>
      <c r="DID865" s="396"/>
      <c r="DIE865" s="396"/>
      <c r="DIF865" s="396"/>
      <c r="DIG865" s="396"/>
      <c r="DIH865" s="396"/>
      <c r="DII865" s="396"/>
      <c r="DIJ865" s="396"/>
      <c r="DIK865" s="396"/>
      <c r="DIL865" s="396"/>
      <c r="DIM865" s="396"/>
      <c r="DIN865" s="396"/>
      <c r="DIO865" s="396"/>
      <c r="DIP865" s="396"/>
      <c r="DIQ865" s="396"/>
      <c r="DIR865" s="396"/>
      <c r="DIS865" s="396"/>
      <c r="DIT865" s="396"/>
      <c r="DIU865" s="396"/>
      <c r="DIV865" s="396"/>
      <c r="DIW865" s="396"/>
      <c r="DIX865" s="396"/>
      <c r="DIY865" s="396"/>
      <c r="DIZ865" s="396"/>
      <c r="DJA865" s="396"/>
      <c r="DJB865" s="396"/>
      <c r="DJC865" s="396"/>
      <c r="DJD865" s="396"/>
      <c r="DJE865" s="396"/>
      <c r="DJF865" s="396"/>
      <c r="DJG865" s="396"/>
      <c r="DJH865" s="396"/>
      <c r="DJI865" s="396"/>
      <c r="DJJ865" s="396"/>
      <c r="DJK865" s="396"/>
      <c r="DJL865" s="396"/>
      <c r="DJM865" s="396"/>
      <c r="DJN865" s="396"/>
      <c r="DJO865" s="396"/>
      <c r="DJP865" s="396"/>
      <c r="DJQ865" s="396"/>
      <c r="DJR865" s="396"/>
      <c r="DJS865" s="396"/>
      <c r="DJT865" s="396"/>
      <c r="DJU865" s="396"/>
      <c r="DJV865" s="396"/>
      <c r="DJW865" s="396"/>
      <c r="DJX865" s="396"/>
      <c r="DJY865" s="396"/>
      <c r="DJZ865" s="396"/>
      <c r="DKA865" s="396"/>
      <c r="DKB865" s="396"/>
      <c r="DKC865" s="396"/>
      <c r="DKD865" s="396"/>
      <c r="DKE865" s="396"/>
      <c r="DKF865" s="396"/>
      <c r="DKG865" s="396"/>
      <c r="DKH865" s="396"/>
      <c r="DKI865" s="396"/>
      <c r="DKJ865" s="396"/>
      <c r="DKK865" s="396"/>
      <c r="DKL865" s="396"/>
      <c r="DKM865" s="396"/>
      <c r="DKN865" s="396"/>
      <c r="DKO865" s="396"/>
      <c r="DKP865" s="396"/>
      <c r="DKQ865" s="396"/>
      <c r="DKR865" s="396"/>
      <c r="DKS865" s="396"/>
      <c r="DKT865" s="396"/>
      <c r="DKU865" s="396"/>
      <c r="DKV865" s="396"/>
      <c r="DKW865" s="396"/>
      <c r="DKX865" s="396"/>
      <c r="DKY865" s="396"/>
      <c r="DKZ865" s="396"/>
      <c r="DLA865" s="396"/>
      <c r="DLB865" s="396"/>
      <c r="DLC865" s="396"/>
      <c r="DLD865" s="396"/>
      <c r="DLE865" s="396"/>
      <c r="DLF865" s="396"/>
      <c r="DLG865" s="396"/>
      <c r="DLH865" s="396"/>
      <c r="DLI865" s="396"/>
      <c r="DLJ865" s="396"/>
      <c r="DLK865" s="396"/>
      <c r="DLL865" s="396"/>
      <c r="DLM865" s="396"/>
      <c r="DLN865" s="396"/>
      <c r="DLO865" s="396"/>
      <c r="DLP865" s="396"/>
      <c r="DLQ865" s="396"/>
      <c r="DLR865" s="396"/>
      <c r="DLS865" s="396"/>
      <c r="DLT865" s="396"/>
      <c r="DLU865" s="396"/>
      <c r="DLV865" s="396"/>
      <c r="DLW865" s="396"/>
      <c r="DLX865" s="396"/>
      <c r="DLY865" s="396"/>
      <c r="DLZ865" s="396"/>
      <c r="DMA865" s="396"/>
      <c r="DMB865" s="396"/>
      <c r="DMC865" s="396"/>
      <c r="DMD865" s="396"/>
      <c r="DME865" s="396"/>
      <c r="DMF865" s="396"/>
      <c r="DMG865" s="396"/>
      <c r="DMH865" s="396"/>
      <c r="DMI865" s="396"/>
      <c r="DMJ865" s="396"/>
      <c r="DMK865" s="396"/>
      <c r="DML865" s="396"/>
      <c r="DMM865" s="396"/>
      <c r="DMN865" s="396"/>
      <c r="DMO865" s="396"/>
      <c r="DMP865" s="396"/>
      <c r="DMQ865" s="396"/>
      <c r="DMR865" s="396"/>
      <c r="DMS865" s="396"/>
      <c r="DMT865" s="396"/>
      <c r="DMU865" s="396"/>
      <c r="DMV865" s="396"/>
      <c r="DMW865" s="396"/>
      <c r="DMX865" s="396"/>
      <c r="DMY865" s="396"/>
      <c r="DMZ865" s="396"/>
      <c r="DNA865" s="396"/>
      <c r="DNB865" s="396"/>
      <c r="DNC865" s="396"/>
      <c r="DND865" s="396"/>
      <c r="DNE865" s="396"/>
      <c r="DNF865" s="396"/>
      <c r="DNG865" s="396"/>
      <c r="DNH865" s="396"/>
      <c r="DNI865" s="396"/>
      <c r="DNJ865" s="396"/>
      <c r="DNK865" s="396"/>
      <c r="DNL865" s="396"/>
      <c r="DNM865" s="396"/>
      <c r="DNN865" s="396"/>
      <c r="DNO865" s="396"/>
      <c r="DNP865" s="396"/>
      <c r="DNQ865" s="396"/>
      <c r="DNR865" s="396"/>
      <c r="DNS865" s="396"/>
      <c r="DNT865" s="396"/>
      <c r="DNU865" s="396"/>
      <c r="DNV865" s="396"/>
      <c r="DNW865" s="396"/>
      <c r="DNX865" s="396"/>
      <c r="DNY865" s="396"/>
      <c r="DNZ865" s="396"/>
      <c r="DOA865" s="396"/>
      <c r="DOB865" s="396"/>
      <c r="DOC865" s="396"/>
      <c r="DOD865" s="396"/>
      <c r="DOE865" s="396"/>
      <c r="DOF865" s="396"/>
      <c r="DOG865" s="396"/>
      <c r="DOH865" s="396"/>
      <c r="DOI865" s="396"/>
      <c r="DOJ865" s="396"/>
      <c r="DOK865" s="396"/>
      <c r="DOL865" s="396"/>
      <c r="DOM865" s="396"/>
      <c r="DON865" s="396"/>
      <c r="DOO865" s="396"/>
      <c r="DOP865" s="396"/>
      <c r="DOQ865" s="396"/>
      <c r="DOR865" s="396"/>
      <c r="DOS865" s="396"/>
      <c r="DOT865" s="396"/>
      <c r="DOU865" s="396"/>
      <c r="DOV865" s="396"/>
      <c r="DOW865" s="396"/>
      <c r="DOX865" s="396"/>
      <c r="DOY865" s="396"/>
      <c r="DOZ865" s="396"/>
      <c r="DPA865" s="396"/>
      <c r="DPB865" s="396"/>
      <c r="DPC865" s="396"/>
      <c r="DPD865" s="396"/>
      <c r="DPE865" s="396"/>
      <c r="DPF865" s="396"/>
      <c r="DPG865" s="396"/>
      <c r="DPH865" s="396"/>
      <c r="DPI865" s="396"/>
      <c r="DPJ865" s="396"/>
      <c r="DPK865" s="396"/>
      <c r="DPL865" s="396"/>
      <c r="DPM865" s="396"/>
      <c r="DPN865" s="396"/>
      <c r="DPO865" s="396"/>
      <c r="DPP865" s="396"/>
      <c r="DPQ865" s="396"/>
      <c r="DPR865" s="396"/>
      <c r="DPS865" s="396"/>
      <c r="DPT865" s="396"/>
      <c r="DPU865" s="396"/>
      <c r="DPV865" s="396"/>
      <c r="DPW865" s="396"/>
      <c r="DPX865" s="396"/>
      <c r="DPY865" s="396"/>
      <c r="DPZ865" s="396"/>
      <c r="DQA865" s="396"/>
      <c r="DQB865" s="396"/>
      <c r="DQC865" s="396"/>
      <c r="DQD865" s="396"/>
      <c r="DQE865" s="396"/>
      <c r="DQF865" s="396"/>
      <c r="DQG865" s="396"/>
      <c r="DQH865" s="396"/>
      <c r="DQI865" s="396"/>
      <c r="DQJ865" s="396"/>
      <c r="DQK865" s="396"/>
      <c r="DQL865" s="396"/>
      <c r="DQM865" s="396"/>
      <c r="DQN865" s="396"/>
      <c r="DQO865" s="396"/>
      <c r="DQP865" s="396"/>
      <c r="DQQ865" s="396"/>
      <c r="DQR865" s="396"/>
      <c r="DQS865" s="396"/>
      <c r="DQT865" s="396"/>
      <c r="DQU865" s="396"/>
      <c r="DQV865" s="396"/>
      <c r="DQW865" s="396"/>
      <c r="DQX865" s="396"/>
      <c r="DQY865" s="396"/>
      <c r="DQZ865" s="396"/>
      <c r="DRA865" s="396"/>
      <c r="DRB865" s="396"/>
      <c r="DRC865" s="396"/>
      <c r="DRD865" s="396"/>
      <c r="DRE865" s="396"/>
      <c r="DRF865" s="396"/>
      <c r="DRG865" s="396"/>
      <c r="DRH865" s="396"/>
      <c r="DRI865" s="396"/>
      <c r="DRJ865" s="396"/>
      <c r="DRK865" s="396"/>
      <c r="DRL865" s="396"/>
      <c r="DRM865" s="396"/>
      <c r="DRN865" s="396"/>
      <c r="DRO865" s="396"/>
      <c r="DRP865" s="396"/>
      <c r="DRQ865" s="396"/>
      <c r="DRR865" s="396"/>
      <c r="DRS865" s="396"/>
      <c r="DRT865" s="396"/>
      <c r="DRU865" s="396"/>
      <c r="DRV865" s="396"/>
      <c r="DRW865" s="396"/>
      <c r="DRX865" s="396"/>
      <c r="DRY865" s="396"/>
      <c r="DRZ865" s="396"/>
      <c r="DSA865" s="396"/>
      <c r="DSB865" s="396"/>
      <c r="DSC865" s="396"/>
      <c r="DSD865" s="396"/>
      <c r="DSE865" s="396"/>
      <c r="DSF865" s="396"/>
      <c r="DSG865" s="396"/>
      <c r="DSH865" s="396"/>
      <c r="DSI865" s="396"/>
      <c r="DSJ865" s="396"/>
      <c r="DSK865" s="396"/>
      <c r="DSL865" s="396"/>
      <c r="DSM865" s="396"/>
      <c r="DSN865" s="396"/>
      <c r="DSO865" s="396"/>
      <c r="DSP865" s="396"/>
      <c r="DSQ865" s="396"/>
      <c r="DSR865" s="396"/>
      <c r="DSS865" s="396"/>
      <c r="DST865" s="396"/>
      <c r="DSU865" s="396"/>
      <c r="DSV865" s="396"/>
      <c r="DSW865" s="396"/>
      <c r="DSX865" s="396"/>
      <c r="DSY865" s="396"/>
      <c r="DSZ865" s="396"/>
      <c r="DTA865" s="396"/>
      <c r="DTB865" s="396"/>
      <c r="DTC865" s="396"/>
      <c r="DTD865" s="396"/>
      <c r="DTE865" s="396"/>
      <c r="DTF865" s="396"/>
      <c r="DTG865" s="396"/>
      <c r="DTH865" s="396"/>
      <c r="DTI865" s="396"/>
      <c r="DTJ865" s="396"/>
      <c r="DTK865" s="396"/>
      <c r="DTL865" s="396"/>
      <c r="DTM865" s="396"/>
      <c r="DTN865" s="396"/>
      <c r="DTO865" s="396"/>
      <c r="DTP865" s="396"/>
      <c r="DTQ865" s="396"/>
      <c r="DTR865" s="396"/>
      <c r="DTS865" s="396"/>
      <c r="DTT865" s="396"/>
      <c r="DTU865" s="396"/>
      <c r="DTV865" s="396"/>
      <c r="DTW865" s="396"/>
      <c r="DTX865" s="396"/>
      <c r="DTY865" s="396"/>
      <c r="DTZ865" s="396"/>
      <c r="DUA865" s="396"/>
      <c r="DUB865" s="396"/>
      <c r="DUC865" s="396"/>
      <c r="DUD865" s="396"/>
      <c r="DUE865" s="396"/>
      <c r="DUF865" s="396"/>
      <c r="DUG865" s="396"/>
      <c r="DUH865" s="396"/>
      <c r="DUI865" s="396"/>
      <c r="DUJ865" s="396"/>
      <c r="DUK865" s="396"/>
      <c r="DUL865" s="396"/>
      <c r="DUM865" s="396"/>
      <c r="DUN865" s="396"/>
      <c r="DUO865" s="396"/>
      <c r="DUP865" s="396"/>
      <c r="DUQ865" s="396"/>
      <c r="DUR865" s="396"/>
      <c r="DUS865" s="396"/>
      <c r="DUT865" s="396"/>
      <c r="DUU865" s="396"/>
      <c r="DUV865" s="396"/>
      <c r="DUW865" s="396"/>
      <c r="DUX865" s="396"/>
      <c r="DUY865" s="396"/>
      <c r="DUZ865" s="396"/>
      <c r="DVA865" s="396"/>
      <c r="DVB865" s="396"/>
      <c r="DVC865" s="396"/>
      <c r="DVD865" s="396"/>
      <c r="DVE865" s="396"/>
      <c r="DVF865" s="396"/>
      <c r="DVG865" s="396"/>
      <c r="DVH865" s="396"/>
      <c r="DVI865" s="396"/>
      <c r="DVJ865" s="396"/>
      <c r="DVK865" s="396"/>
      <c r="DVL865" s="396"/>
      <c r="DVM865" s="396"/>
      <c r="DVN865" s="396"/>
      <c r="DVO865" s="396"/>
      <c r="DVP865" s="396"/>
      <c r="DVQ865" s="396"/>
      <c r="DVR865" s="396"/>
      <c r="DVS865" s="396"/>
      <c r="DVT865" s="396"/>
      <c r="DVU865" s="396"/>
      <c r="DVV865" s="396"/>
      <c r="DVW865" s="396"/>
      <c r="DVX865" s="396"/>
      <c r="DVY865" s="396"/>
      <c r="DVZ865" s="396"/>
      <c r="DWA865" s="396"/>
      <c r="DWB865" s="396"/>
      <c r="DWC865" s="396"/>
      <c r="DWD865" s="396"/>
      <c r="DWE865" s="396"/>
      <c r="DWF865" s="396"/>
      <c r="DWG865" s="396"/>
      <c r="DWH865" s="396"/>
      <c r="DWI865" s="396"/>
      <c r="DWJ865" s="396"/>
      <c r="DWK865" s="396"/>
      <c r="DWL865" s="396"/>
      <c r="DWM865" s="396"/>
      <c r="DWN865" s="396"/>
      <c r="DWO865" s="396"/>
      <c r="DWP865" s="396"/>
      <c r="DWQ865" s="396"/>
      <c r="DWR865" s="396"/>
      <c r="DWS865" s="396"/>
      <c r="DWT865" s="396"/>
      <c r="DWU865" s="396"/>
      <c r="DWV865" s="396"/>
      <c r="DWW865" s="396"/>
      <c r="DWX865" s="396"/>
      <c r="DWY865" s="396"/>
      <c r="DWZ865" s="396"/>
      <c r="DXA865" s="396"/>
      <c r="DXB865" s="396"/>
      <c r="DXC865" s="396"/>
      <c r="DXD865" s="396"/>
      <c r="DXE865" s="396"/>
      <c r="DXF865" s="396"/>
      <c r="DXG865" s="396"/>
      <c r="DXH865" s="396"/>
      <c r="DXI865" s="396"/>
      <c r="DXJ865" s="396"/>
      <c r="DXK865" s="396"/>
      <c r="DXL865" s="396"/>
      <c r="DXM865" s="396"/>
      <c r="DXN865" s="396"/>
      <c r="DXO865" s="396"/>
      <c r="DXP865" s="396"/>
      <c r="DXQ865" s="396"/>
      <c r="DXR865" s="396"/>
      <c r="DXS865" s="396"/>
      <c r="DXT865" s="396"/>
      <c r="DXU865" s="396"/>
      <c r="DXV865" s="396"/>
      <c r="DXW865" s="396"/>
      <c r="DXX865" s="396"/>
      <c r="DXY865" s="396"/>
      <c r="DXZ865" s="396"/>
      <c r="DYA865" s="396"/>
      <c r="DYB865" s="396"/>
      <c r="DYC865" s="396"/>
      <c r="DYD865" s="396"/>
      <c r="DYE865" s="396"/>
      <c r="DYF865" s="396"/>
      <c r="DYG865" s="396"/>
      <c r="DYH865" s="396"/>
      <c r="DYI865" s="396"/>
      <c r="DYJ865" s="396"/>
      <c r="DYK865" s="396"/>
      <c r="DYL865" s="396"/>
      <c r="DYM865" s="396"/>
      <c r="DYN865" s="396"/>
      <c r="DYO865" s="396"/>
      <c r="DYP865" s="396"/>
      <c r="DYQ865" s="396"/>
      <c r="DYR865" s="396"/>
      <c r="DYS865" s="396"/>
      <c r="DYT865" s="396"/>
      <c r="DYU865" s="396"/>
      <c r="DYV865" s="396"/>
      <c r="DYW865" s="396"/>
      <c r="DYX865" s="396"/>
      <c r="DYY865" s="396"/>
      <c r="DYZ865" s="396"/>
      <c r="DZA865" s="396"/>
      <c r="DZB865" s="396"/>
      <c r="DZC865" s="396"/>
      <c r="DZD865" s="396"/>
      <c r="DZE865" s="396"/>
      <c r="DZF865" s="396"/>
      <c r="DZG865" s="396"/>
      <c r="DZH865" s="396"/>
      <c r="DZI865" s="396"/>
      <c r="DZJ865" s="396"/>
      <c r="DZK865" s="396"/>
      <c r="DZL865" s="396"/>
      <c r="DZM865" s="396"/>
      <c r="DZN865" s="396"/>
      <c r="DZO865" s="396"/>
      <c r="DZP865" s="396"/>
      <c r="DZQ865" s="396"/>
      <c r="DZR865" s="396"/>
      <c r="DZS865" s="396"/>
      <c r="DZT865" s="396"/>
      <c r="DZU865" s="396"/>
      <c r="DZV865" s="396"/>
      <c r="DZW865" s="396"/>
      <c r="DZX865" s="396"/>
      <c r="DZY865" s="396"/>
      <c r="DZZ865" s="396"/>
      <c r="EAA865" s="396"/>
      <c r="EAB865" s="396"/>
      <c r="EAC865" s="396"/>
      <c r="EAD865" s="396"/>
      <c r="EAE865" s="396"/>
      <c r="EAF865" s="396"/>
      <c r="EAG865" s="396"/>
      <c r="EAH865" s="396"/>
      <c r="EAI865" s="396"/>
      <c r="EAJ865" s="396"/>
      <c r="EAK865" s="396"/>
      <c r="EAL865" s="396"/>
      <c r="EAM865" s="396"/>
      <c r="EAN865" s="396"/>
      <c r="EAO865" s="396"/>
      <c r="EAP865" s="396"/>
      <c r="EAQ865" s="396"/>
      <c r="EAR865" s="396"/>
      <c r="EAS865" s="396"/>
      <c r="EAT865" s="396"/>
      <c r="EAU865" s="396"/>
      <c r="EAV865" s="396"/>
      <c r="EAW865" s="396"/>
      <c r="EAX865" s="396"/>
      <c r="EAY865" s="396"/>
      <c r="EAZ865" s="396"/>
      <c r="EBA865" s="396"/>
      <c r="EBB865" s="396"/>
      <c r="EBC865" s="396"/>
      <c r="EBD865" s="396"/>
      <c r="EBE865" s="396"/>
      <c r="EBF865" s="396"/>
      <c r="EBG865" s="396"/>
      <c r="EBH865" s="396"/>
      <c r="EBI865" s="396"/>
      <c r="EBJ865" s="396"/>
      <c r="EBK865" s="396"/>
      <c r="EBL865" s="396"/>
      <c r="EBM865" s="396"/>
      <c r="EBN865" s="396"/>
      <c r="EBO865" s="396"/>
      <c r="EBP865" s="396"/>
      <c r="EBQ865" s="396"/>
      <c r="EBR865" s="396"/>
      <c r="EBS865" s="396"/>
      <c r="EBT865" s="396"/>
      <c r="EBU865" s="396"/>
      <c r="EBV865" s="396"/>
      <c r="EBW865" s="396"/>
      <c r="EBX865" s="396"/>
      <c r="EBY865" s="396"/>
      <c r="EBZ865" s="396"/>
      <c r="ECA865" s="396"/>
      <c r="ECB865" s="396"/>
      <c r="ECC865" s="396"/>
      <c r="ECD865" s="396"/>
      <c r="ECE865" s="396"/>
      <c r="ECF865" s="396"/>
      <c r="ECG865" s="396"/>
      <c r="ECH865" s="396"/>
      <c r="ECI865" s="396"/>
      <c r="ECJ865" s="396"/>
      <c r="ECK865" s="396"/>
      <c r="ECL865" s="396"/>
      <c r="ECM865" s="396"/>
      <c r="ECN865" s="396"/>
      <c r="ECO865" s="396"/>
      <c r="ECP865" s="396"/>
      <c r="ECQ865" s="396"/>
      <c r="ECR865" s="396"/>
      <c r="ECS865" s="396"/>
      <c r="ECT865" s="396"/>
      <c r="ECU865" s="396"/>
      <c r="ECV865" s="396"/>
      <c r="ECW865" s="396"/>
      <c r="ECX865" s="396"/>
      <c r="ECY865" s="396"/>
      <c r="ECZ865" s="396"/>
      <c r="EDA865" s="396"/>
      <c r="EDB865" s="396"/>
      <c r="EDC865" s="396"/>
      <c r="EDD865" s="396"/>
      <c r="EDE865" s="396"/>
      <c r="EDF865" s="396"/>
      <c r="EDG865" s="396"/>
      <c r="EDH865" s="396"/>
      <c r="EDI865" s="396"/>
      <c r="EDJ865" s="396"/>
      <c r="EDK865" s="396"/>
      <c r="EDL865" s="396"/>
      <c r="EDM865" s="396"/>
      <c r="EDN865" s="396"/>
      <c r="EDO865" s="396"/>
      <c r="EDP865" s="396"/>
      <c r="EDQ865" s="396"/>
      <c r="EDR865" s="396"/>
      <c r="EDS865" s="396"/>
      <c r="EDT865" s="396"/>
      <c r="EDU865" s="396"/>
      <c r="EDV865" s="396"/>
      <c r="EDW865" s="396"/>
      <c r="EDX865" s="396"/>
      <c r="EDY865" s="396"/>
      <c r="EDZ865" s="396"/>
      <c r="EEA865" s="396"/>
      <c r="EEB865" s="396"/>
      <c r="EEC865" s="396"/>
      <c r="EED865" s="396"/>
      <c r="EEE865" s="396"/>
      <c r="EEF865" s="396"/>
      <c r="EEG865" s="396"/>
      <c r="EEH865" s="396"/>
      <c r="EEI865" s="396"/>
      <c r="EEJ865" s="396"/>
      <c r="EEK865" s="396"/>
      <c r="EEL865" s="396"/>
      <c r="EEM865" s="396"/>
      <c r="EEN865" s="396"/>
      <c r="EEO865" s="396"/>
      <c r="EEP865" s="396"/>
      <c r="EEQ865" s="396"/>
      <c r="EER865" s="396"/>
      <c r="EES865" s="396"/>
      <c r="EET865" s="396"/>
      <c r="EEU865" s="396"/>
      <c r="EEV865" s="396"/>
      <c r="EEW865" s="396"/>
      <c r="EEX865" s="396"/>
      <c r="EEY865" s="396"/>
      <c r="EEZ865" s="396"/>
      <c r="EFA865" s="396"/>
      <c r="EFB865" s="396"/>
      <c r="EFC865" s="396"/>
      <c r="EFD865" s="396"/>
      <c r="EFE865" s="396"/>
      <c r="EFF865" s="396"/>
      <c r="EFG865" s="396"/>
      <c r="EFH865" s="396"/>
      <c r="EFI865" s="396"/>
      <c r="EFJ865" s="396"/>
      <c r="EFK865" s="396"/>
      <c r="EFL865" s="396"/>
      <c r="EFM865" s="396"/>
      <c r="EFN865" s="396"/>
      <c r="EFO865" s="396"/>
      <c r="EFP865" s="396"/>
      <c r="EFQ865" s="396"/>
      <c r="EFR865" s="396"/>
      <c r="EFS865" s="396"/>
      <c r="EFT865" s="396"/>
      <c r="EFU865" s="396"/>
      <c r="EFV865" s="396"/>
      <c r="EFW865" s="396"/>
      <c r="EFX865" s="396"/>
      <c r="EFY865" s="396"/>
      <c r="EFZ865" s="396"/>
      <c r="EGA865" s="396"/>
      <c r="EGB865" s="396"/>
      <c r="EGC865" s="396"/>
      <c r="EGD865" s="396"/>
      <c r="EGE865" s="396"/>
      <c r="EGF865" s="396"/>
      <c r="EGG865" s="396"/>
      <c r="EGH865" s="396"/>
      <c r="EGI865" s="396"/>
      <c r="EGJ865" s="396"/>
      <c r="EGK865" s="396"/>
      <c r="EGL865" s="396"/>
      <c r="EGM865" s="396"/>
      <c r="EGN865" s="396"/>
      <c r="EGO865" s="396"/>
      <c r="EGP865" s="396"/>
      <c r="EGQ865" s="396"/>
      <c r="EGR865" s="396"/>
      <c r="EGS865" s="396"/>
      <c r="EGT865" s="396"/>
      <c r="EGU865" s="396"/>
      <c r="EGV865" s="396"/>
      <c r="EGW865" s="396"/>
      <c r="EGX865" s="396"/>
      <c r="EGY865" s="396"/>
      <c r="EGZ865" s="396"/>
      <c r="EHA865" s="396"/>
      <c r="EHB865" s="396"/>
      <c r="EHC865" s="396"/>
      <c r="EHD865" s="396"/>
      <c r="EHE865" s="396"/>
      <c r="EHF865" s="396"/>
      <c r="EHG865" s="396"/>
      <c r="EHH865" s="396"/>
      <c r="EHI865" s="396"/>
      <c r="EHJ865" s="396"/>
      <c r="EHK865" s="396"/>
      <c r="EHL865" s="396"/>
      <c r="EHM865" s="396"/>
      <c r="EHN865" s="396"/>
      <c r="EHO865" s="396"/>
      <c r="EHP865" s="396"/>
      <c r="EHQ865" s="396"/>
      <c r="EHR865" s="396"/>
      <c r="EHS865" s="396"/>
      <c r="EHT865" s="396"/>
      <c r="EHU865" s="396"/>
      <c r="EHV865" s="396"/>
      <c r="EHW865" s="396"/>
      <c r="EHX865" s="396"/>
      <c r="EHY865" s="396"/>
      <c r="EHZ865" s="396"/>
      <c r="EIA865" s="396"/>
      <c r="EIB865" s="396"/>
      <c r="EIC865" s="396"/>
      <c r="EID865" s="396"/>
      <c r="EIE865" s="396"/>
      <c r="EIF865" s="396"/>
      <c r="EIG865" s="396"/>
      <c r="EIH865" s="396"/>
      <c r="EII865" s="396"/>
      <c r="EIJ865" s="396"/>
      <c r="EIK865" s="396"/>
      <c r="EIL865" s="396"/>
      <c r="EIM865" s="396"/>
      <c r="EIN865" s="396"/>
      <c r="EIO865" s="396"/>
      <c r="EIP865" s="396"/>
      <c r="EIQ865" s="396"/>
      <c r="EIR865" s="396"/>
      <c r="EIS865" s="396"/>
      <c r="EIT865" s="396"/>
      <c r="EIU865" s="396"/>
      <c r="EIV865" s="396"/>
      <c r="EIW865" s="396"/>
      <c r="EIX865" s="396"/>
      <c r="EIY865" s="396"/>
      <c r="EIZ865" s="396"/>
      <c r="EJA865" s="396"/>
      <c r="EJB865" s="396"/>
      <c r="EJC865" s="396"/>
      <c r="EJD865" s="396"/>
      <c r="EJE865" s="396"/>
      <c r="EJF865" s="396"/>
      <c r="EJG865" s="396"/>
      <c r="EJH865" s="396"/>
      <c r="EJI865" s="396"/>
      <c r="EJJ865" s="396"/>
      <c r="EJK865" s="396"/>
      <c r="EJL865" s="396"/>
      <c r="EJM865" s="396"/>
      <c r="EJN865" s="396"/>
      <c r="EJO865" s="396"/>
      <c r="EJP865" s="396"/>
      <c r="EJQ865" s="396"/>
      <c r="EJR865" s="396"/>
      <c r="EJS865" s="396"/>
      <c r="EJT865" s="396"/>
      <c r="EJU865" s="396"/>
      <c r="EJV865" s="396"/>
      <c r="EJW865" s="396"/>
      <c r="EJX865" s="396"/>
      <c r="EJY865" s="396"/>
      <c r="EJZ865" s="396"/>
      <c r="EKA865" s="396"/>
      <c r="EKB865" s="396"/>
      <c r="EKC865" s="396"/>
      <c r="EKD865" s="396"/>
      <c r="EKE865" s="396"/>
      <c r="EKF865" s="396"/>
      <c r="EKG865" s="396"/>
      <c r="EKH865" s="396"/>
      <c r="EKI865" s="396"/>
      <c r="EKJ865" s="396"/>
      <c r="EKK865" s="396"/>
      <c r="EKL865" s="396"/>
      <c r="EKM865" s="396"/>
      <c r="EKN865" s="396"/>
      <c r="EKO865" s="396"/>
      <c r="EKP865" s="396"/>
      <c r="EKQ865" s="396"/>
      <c r="EKR865" s="396"/>
      <c r="EKS865" s="396"/>
      <c r="EKT865" s="396"/>
      <c r="EKU865" s="396"/>
      <c r="EKV865" s="396"/>
      <c r="EKW865" s="396"/>
      <c r="EKX865" s="396"/>
      <c r="EKY865" s="396"/>
      <c r="EKZ865" s="396"/>
      <c r="ELA865" s="396"/>
      <c r="ELB865" s="396"/>
      <c r="ELC865" s="396"/>
      <c r="ELD865" s="396"/>
      <c r="ELE865" s="396"/>
      <c r="ELF865" s="396"/>
      <c r="ELG865" s="396"/>
      <c r="ELH865" s="396"/>
      <c r="ELI865" s="396"/>
      <c r="ELJ865" s="396"/>
      <c r="ELK865" s="396"/>
      <c r="ELL865" s="396"/>
      <c r="ELM865" s="396"/>
      <c r="ELN865" s="396"/>
      <c r="ELO865" s="396"/>
      <c r="ELP865" s="396"/>
      <c r="ELQ865" s="396"/>
      <c r="ELR865" s="396"/>
      <c r="ELS865" s="396"/>
      <c r="ELT865" s="396"/>
      <c r="ELU865" s="396"/>
      <c r="ELV865" s="396"/>
      <c r="ELW865" s="396"/>
      <c r="ELX865" s="396"/>
      <c r="ELY865" s="396"/>
      <c r="ELZ865" s="396"/>
      <c r="EMA865" s="396"/>
      <c r="EMB865" s="396"/>
      <c r="EMC865" s="396"/>
      <c r="EMD865" s="396"/>
      <c r="EME865" s="396"/>
      <c r="EMF865" s="396"/>
      <c r="EMG865" s="396"/>
      <c r="EMH865" s="396"/>
      <c r="EMI865" s="396"/>
      <c r="EMJ865" s="396"/>
      <c r="EMK865" s="396"/>
      <c r="EML865" s="396"/>
      <c r="EMM865" s="396"/>
      <c r="EMN865" s="396"/>
      <c r="EMO865" s="396"/>
      <c r="EMP865" s="396"/>
      <c r="EMQ865" s="396"/>
      <c r="EMR865" s="396"/>
      <c r="EMS865" s="396"/>
      <c r="EMT865" s="396"/>
      <c r="EMU865" s="396"/>
      <c r="EMV865" s="396"/>
      <c r="EMW865" s="396"/>
      <c r="EMX865" s="396"/>
      <c r="EMY865" s="396"/>
      <c r="EMZ865" s="396"/>
      <c r="ENA865" s="396"/>
      <c r="ENB865" s="396"/>
      <c r="ENC865" s="396"/>
      <c r="END865" s="396"/>
      <c r="ENE865" s="396"/>
      <c r="ENF865" s="396"/>
      <c r="ENG865" s="396"/>
      <c r="ENH865" s="396"/>
      <c r="ENI865" s="396"/>
      <c r="ENJ865" s="396"/>
      <c r="ENK865" s="396"/>
      <c r="ENL865" s="396"/>
      <c r="ENM865" s="396"/>
      <c r="ENN865" s="396"/>
      <c r="ENO865" s="396"/>
      <c r="ENP865" s="396"/>
      <c r="ENQ865" s="396"/>
      <c r="ENR865" s="396"/>
      <c r="ENS865" s="396"/>
      <c r="ENT865" s="396"/>
      <c r="ENU865" s="396"/>
      <c r="ENV865" s="396"/>
      <c r="ENW865" s="396"/>
      <c r="ENX865" s="396"/>
      <c r="ENY865" s="396"/>
      <c r="ENZ865" s="396"/>
      <c r="EOA865" s="396"/>
      <c r="EOB865" s="396"/>
      <c r="EOC865" s="396"/>
      <c r="EOD865" s="396"/>
      <c r="EOE865" s="396"/>
      <c r="EOF865" s="396"/>
      <c r="EOG865" s="396"/>
      <c r="EOH865" s="396"/>
      <c r="EOI865" s="396"/>
      <c r="EOJ865" s="396"/>
      <c r="EOK865" s="396"/>
      <c r="EOL865" s="396"/>
      <c r="EOM865" s="396"/>
      <c r="EON865" s="396"/>
      <c r="EOO865" s="396"/>
      <c r="EOP865" s="396"/>
      <c r="EOQ865" s="396"/>
      <c r="EOR865" s="396"/>
      <c r="EOS865" s="396"/>
      <c r="EOT865" s="396"/>
      <c r="EOU865" s="396"/>
      <c r="EOV865" s="396"/>
      <c r="EOW865" s="396"/>
      <c r="EOX865" s="396"/>
      <c r="EOY865" s="396"/>
      <c r="EOZ865" s="396"/>
      <c r="EPA865" s="396"/>
      <c r="EPB865" s="396"/>
      <c r="EPC865" s="396"/>
      <c r="EPD865" s="396"/>
      <c r="EPE865" s="396"/>
      <c r="EPF865" s="396"/>
      <c r="EPG865" s="396"/>
      <c r="EPH865" s="396"/>
      <c r="EPI865" s="396"/>
      <c r="EPJ865" s="396"/>
      <c r="EPK865" s="396"/>
      <c r="EPL865" s="396"/>
      <c r="EPM865" s="396"/>
      <c r="EPN865" s="396"/>
      <c r="EPO865" s="396"/>
      <c r="EPP865" s="396"/>
      <c r="EPQ865" s="396"/>
      <c r="EPR865" s="396"/>
      <c r="EPS865" s="396"/>
      <c r="EPT865" s="396"/>
      <c r="EPU865" s="396"/>
      <c r="EPV865" s="396"/>
      <c r="EPW865" s="396"/>
      <c r="EPX865" s="396"/>
      <c r="EPY865" s="396"/>
      <c r="EPZ865" s="396"/>
      <c r="EQA865" s="396"/>
      <c r="EQB865" s="396"/>
      <c r="EQC865" s="396"/>
      <c r="EQD865" s="396"/>
      <c r="EQE865" s="396"/>
      <c r="EQF865" s="396"/>
      <c r="EQG865" s="396"/>
      <c r="EQH865" s="396"/>
      <c r="EQI865" s="396"/>
      <c r="EQJ865" s="396"/>
      <c r="EQK865" s="396"/>
      <c r="EQL865" s="396"/>
      <c r="EQM865" s="396"/>
      <c r="EQN865" s="396"/>
      <c r="EQO865" s="396"/>
      <c r="EQP865" s="396"/>
      <c r="EQQ865" s="396"/>
      <c r="EQR865" s="396"/>
      <c r="EQS865" s="396"/>
      <c r="EQT865" s="396"/>
      <c r="EQU865" s="396"/>
      <c r="EQV865" s="396"/>
      <c r="EQW865" s="396"/>
      <c r="EQX865" s="396"/>
      <c r="EQY865" s="396"/>
      <c r="EQZ865" s="396"/>
      <c r="ERA865" s="396"/>
      <c r="ERB865" s="396"/>
      <c r="ERC865" s="396"/>
      <c r="ERD865" s="396"/>
      <c r="ERE865" s="396"/>
      <c r="ERF865" s="396"/>
      <c r="ERG865" s="396"/>
      <c r="ERH865" s="396"/>
      <c r="ERI865" s="396"/>
      <c r="ERJ865" s="396"/>
      <c r="ERK865" s="396"/>
      <c r="ERL865" s="396"/>
      <c r="ERM865" s="396"/>
      <c r="ERN865" s="396"/>
      <c r="ERO865" s="396"/>
      <c r="ERP865" s="396"/>
      <c r="ERQ865" s="396"/>
      <c r="ERR865" s="396"/>
      <c r="ERS865" s="396"/>
      <c r="ERT865" s="396"/>
      <c r="ERU865" s="396"/>
      <c r="ERV865" s="396"/>
      <c r="ERW865" s="396"/>
      <c r="ERX865" s="396"/>
      <c r="ERY865" s="396"/>
      <c r="ERZ865" s="396"/>
      <c r="ESA865" s="396"/>
      <c r="ESB865" s="396"/>
      <c r="ESC865" s="396"/>
      <c r="ESD865" s="396"/>
      <c r="ESE865" s="396"/>
      <c r="ESF865" s="396"/>
      <c r="ESG865" s="396"/>
      <c r="ESH865" s="396"/>
      <c r="ESI865" s="396"/>
      <c r="ESJ865" s="396"/>
      <c r="ESK865" s="396"/>
      <c r="ESL865" s="396"/>
      <c r="ESM865" s="396"/>
      <c r="ESN865" s="396"/>
      <c r="ESO865" s="396"/>
      <c r="ESP865" s="396"/>
      <c r="ESQ865" s="396"/>
      <c r="ESR865" s="396"/>
      <c r="ESS865" s="396"/>
      <c r="EST865" s="396"/>
      <c r="ESU865" s="396"/>
      <c r="ESV865" s="396"/>
      <c r="ESW865" s="396"/>
      <c r="ESX865" s="396"/>
      <c r="ESY865" s="396"/>
      <c r="ESZ865" s="396"/>
      <c r="ETA865" s="396"/>
      <c r="ETB865" s="396"/>
      <c r="ETC865" s="396"/>
      <c r="ETD865" s="396"/>
      <c r="ETE865" s="396"/>
      <c r="ETF865" s="396"/>
      <c r="ETG865" s="396"/>
      <c r="ETH865" s="396"/>
      <c r="ETI865" s="396"/>
      <c r="ETJ865" s="396"/>
      <c r="ETK865" s="396"/>
      <c r="ETL865" s="396"/>
      <c r="ETM865" s="396"/>
      <c r="ETN865" s="396"/>
      <c r="ETO865" s="396"/>
      <c r="ETP865" s="396"/>
      <c r="ETQ865" s="396"/>
      <c r="ETR865" s="396"/>
      <c r="ETS865" s="396"/>
      <c r="ETT865" s="396"/>
      <c r="ETU865" s="396"/>
      <c r="ETV865" s="396"/>
      <c r="ETW865" s="396"/>
      <c r="ETX865" s="396"/>
      <c r="ETY865" s="396"/>
      <c r="ETZ865" s="396"/>
      <c r="EUA865" s="396"/>
      <c r="EUB865" s="396"/>
      <c r="EUC865" s="396"/>
      <c r="EUD865" s="396"/>
      <c r="EUE865" s="396"/>
      <c r="EUF865" s="396"/>
      <c r="EUG865" s="396"/>
      <c r="EUH865" s="396"/>
      <c r="EUI865" s="396"/>
      <c r="EUJ865" s="396"/>
      <c r="EUK865" s="396"/>
      <c r="EUL865" s="396"/>
      <c r="EUM865" s="396"/>
      <c r="EUN865" s="396"/>
      <c r="EUO865" s="396"/>
      <c r="EUP865" s="396"/>
      <c r="EUQ865" s="396"/>
      <c r="EUR865" s="396"/>
      <c r="EUS865" s="396"/>
      <c r="EUT865" s="396"/>
      <c r="EUU865" s="396"/>
      <c r="EUV865" s="396"/>
      <c r="EUW865" s="396"/>
      <c r="EUX865" s="396"/>
      <c r="EUY865" s="396"/>
      <c r="EUZ865" s="396"/>
      <c r="EVA865" s="396"/>
      <c r="EVB865" s="396"/>
      <c r="EVC865" s="396"/>
      <c r="EVD865" s="396"/>
      <c r="EVE865" s="396"/>
      <c r="EVF865" s="396"/>
      <c r="EVG865" s="396"/>
      <c r="EVH865" s="396"/>
      <c r="EVI865" s="396"/>
      <c r="EVJ865" s="396"/>
      <c r="EVK865" s="396"/>
      <c r="EVL865" s="396"/>
      <c r="EVM865" s="396"/>
      <c r="EVN865" s="396"/>
      <c r="EVO865" s="396"/>
      <c r="EVP865" s="396"/>
      <c r="EVQ865" s="396"/>
      <c r="EVR865" s="396"/>
      <c r="EVS865" s="396"/>
      <c r="EVT865" s="396"/>
      <c r="EVU865" s="396"/>
      <c r="EVV865" s="396"/>
      <c r="EVW865" s="396"/>
      <c r="EVX865" s="396"/>
      <c r="EVY865" s="396"/>
      <c r="EVZ865" s="396"/>
      <c r="EWA865" s="396"/>
      <c r="EWB865" s="396"/>
      <c r="EWC865" s="396"/>
      <c r="EWD865" s="396"/>
      <c r="EWE865" s="396"/>
      <c r="EWF865" s="396"/>
      <c r="EWG865" s="396"/>
      <c r="EWH865" s="396"/>
      <c r="EWI865" s="396"/>
      <c r="EWJ865" s="396"/>
      <c r="EWK865" s="396"/>
      <c r="EWL865" s="396"/>
      <c r="EWM865" s="396"/>
      <c r="EWN865" s="396"/>
      <c r="EWO865" s="396"/>
      <c r="EWP865" s="396"/>
      <c r="EWQ865" s="396"/>
      <c r="EWR865" s="396"/>
      <c r="EWS865" s="396"/>
      <c r="EWT865" s="396"/>
      <c r="EWU865" s="396"/>
      <c r="EWV865" s="396"/>
      <c r="EWW865" s="396"/>
      <c r="EWX865" s="396"/>
      <c r="EWY865" s="396"/>
      <c r="EWZ865" s="396"/>
      <c r="EXA865" s="396"/>
      <c r="EXB865" s="396"/>
      <c r="EXC865" s="396"/>
      <c r="EXD865" s="396"/>
      <c r="EXE865" s="396"/>
      <c r="EXF865" s="396"/>
      <c r="EXG865" s="396"/>
      <c r="EXH865" s="396"/>
      <c r="EXI865" s="396"/>
      <c r="EXJ865" s="396"/>
      <c r="EXK865" s="396"/>
      <c r="EXL865" s="396"/>
      <c r="EXM865" s="396"/>
      <c r="EXN865" s="396"/>
      <c r="EXO865" s="396"/>
      <c r="EXP865" s="396"/>
      <c r="EXQ865" s="396"/>
      <c r="EXR865" s="396"/>
      <c r="EXS865" s="396"/>
      <c r="EXT865" s="396"/>
      <c r="EXU865" s="396"/>
      <c r="EXV865" s="396"/>
      <c r="EXW865" s="396"/>
      <c r="EXX865" s="396"/>
      <c r="EXY865" s="396"/>
      <c r="EXZ865" s="396"/>
      <c r="EYA865" s="396"/>
      <c r="EYB865" s="396"/>
      <c r="EYC865" s="396"/>
      <c r="EYD865" s="396"/>
      <c r="EYE865" s="396"/>
      <c r="EYF865" s="396"/>
      <c r="EYG865" s="396"/>
      <c r="EYH865" s="396"/>
      <c r="EYI865" s="396"/>
      <c r="EYJ865" s="396"/>
      <c r="EYK865" s="396"/>
      <c r="EYL865" s="396"/>
      <c r="EYM865" s="396"/>
      <c r="EYN865" s="396"/>
      <c r="EYO865" s="396"/>
      <c r="EYP865" s="396"/>
      <c r="EYQ865" s="396"/>
      <c r="EYR865" s="396"/>
      <c r="EYS865" s="396"/>
      <c r="EYT865" s="396"/>
      <c r="EYU865" s="396"/>
      <c r="EYV865" s="396"/>
      <c r="EYW865" s="396"/>
      <c r="EYX865" s="396"/>
      <c r="EYY865" s="396"/>
      <c r="EYZ865" s="396"/>
      <c r="EZA865" s="396"/>
      <c r="EZB865" s="396"/>
      <c r="EZC865" s="396"/>
      <c r="EZD865" s="396"/>
      <c r="EZE865" s="396"/>
      <c r="EZF865" s="396"/>
      <c r="EZG865" s="396"/>
      <c r="EZH865" s="396"/>
      <c r="EZI865" s="396"/>
      <c r="EZJ865" s="396"/>
      <c r="EZK865" s="396"/>
      <c r="EZL865" s="396"/>
      <c r="EZM865" s="396"/>
      <c r="EZN865" s="396"/>
      <c r="EZO865" s="396"/>
      <c r="EZP865" s="396"/>
      <c r="EZQ865" s="396"/>
      <c r="EZR865" s="396"/>
      <c r="EZS865" s="396"/>
      <c r="EZT865" s="396"/>
      <c r="EZU865" s="396"/>
      <c r="EZV865" s="396"/>
      <c r="EZW865" s="396"/>
      <c r="EZX865" s="396"/>
      <c r="EZY865" s="396"/>
      <c r="EZZ865" s="396"/>
      <c r="FAA865" s="396"/>
      <c r="FAB865" s="396"/>
      <c r="FAC865" s="396"/>
      <c r="FAD865" s="396"/>
      <c r="FAE865" s="396"/>
      <c r="FAF865" s="396"/>
      <c r="FAG865" s="396"/>
      <c r="FAH865" s="396"/>
      <c r="FAI865" s="396"/>
      <c r="FAJ865" s="396"/>
      <c r="FAK865" s="396"/>
      <c r="FAL865" s="396"/>
      <c r="FAM865" s="396"/>
      <c r="FAN865" s="396"/>
      <c r="FAO865" s="396"/>
      <c r="FAP865" s="396"/>
      <c r="FAQ865" s="396"/>
      <c r="FAR865" s="396"/>
      <c r="FAS865" s="396"/>
      <c r="FAT865" s="396"/>
      <c r="FAU865" s="396"/>
      <c r="FAV865" s="396"/>
      <c r="FAW865" s="396"/>
      <c r="FAX865" s="396"/>
      <c r="FAY865" s="396"/>
      <c r="FAZ865" s="396"/>
      <c r="FBA865" s="396"/>
      <c r="FBB865" s="396"/>
      <c r="FBC865" s="396"/>
      <c r="FBD865" s="396"/>
      <c r="FBE865" s="396"/>
      <c r="FBF865" s="396"/>
      <c r="FBG865" s="396"/>
      <c r="FBH865" s="396"/>
      <c r="FBI865" s="396"/>
      <c r="FBJ865" s="396"/>
      <c r="FBK865" s="396"/>
      <c r="FBL865" s="396"/>
      <c r="FBM865" s="396"/>
      <c r="FBN865" s="396"/>
      <c r="FBO865" s="396"/>
      <c r="FBP865" s="396"/>
      <c r="FBQ865" s="396"/>
      <c r="FBR865" s="396"/>
      <c r="FBS865" s="396"/>
      <c r="FBT865" s="396"/>
      <c r="FBU865" s="396"/>
      <c r="FBV865" s="396"/>
      <c r="FBW865" s="396"/>
      <c r="FBX865" s="396"/>
      <c r="FBY865" s="396"/>
      <c r="FBZ865" s="396"/>
      <c r="FCA865" s="396"/>
      <c r="FCB865" s="396"/>
      <c r="FCC865" s="396"/>
      <c r="FCD865" s="396"/>
      <c r="FCE865" s="396"/>
      <c r="FCF865" s="396"/>
      <c r="FCG865" s="396"/>
      <c r="FCH865" s="396"/>
      <c r="FCI865" s="396"/>
      <c r="FCJ865" s="396"/>
      <c r="FCK865" s="396"/>
      <c r="FCL865" s="396"/>
      <c r="FCM865" s="396"/>
      <c r="FCN865" s="396"/>
      <c r="FCO865" s="396"/>
      <c r="FCP865" s="396"/>
      <c r="FCQ865" s="396"/>
      <c r="FCR865" s="396"/>
      <c r="FCS865" s="396"/>
      <c r="FCT865" s="396"/>
      <c r="FCU865" s="396"/>
      <c r="FCV865" s="396"/>
      <c r="FCW865" s="396"/>
      <c r="FCX865" s="396"/>
      <c r="FCY865" s="396"/>
      <c r="FCZ865" s="396"/>
      <c r="FDA865" s="396"/>
      <c r="FDB865" s="396"/>
      <c r="FDC865" s="396"/>
      <c r="FDD865" s="396"/>
      <c r="FDE865" s="396"/>
      <c r="FDF865" s="396"/>
      <c r="FDG865" s="396"/>
      <c r="FDH865" s="396"/>
      <c r="FDI865" s="396"/>
      <c r="FDJ865" s="396"/>
      <c r="FDK865" s="396"/>
      <c r="FDL865" s="396"/>
      <c r="FDM865" s="396"/>
      <c r="FDN865" s="396"/>
      <c r="FDO865" s="396"/>
      <c r="FDP865" s="396"/>
      <c r="FDQ865" s="396"/>
      <c r="FDR865" s="396"/>
      <c r="FDS865" s="396"/>
      <c r="FDT865" s="396"/>
      <c r="FDU865" s="396"/>
      <c r="FDV865" s="396"/>
      <c r="FDW865" s="396"/>
      <c r="FDX865" s="396"/>
      <c r="FDY865" s="396"/>
      <c r="FDZ865" s="396"/>
      <c r="FEA865" s="396"/>
      <c r="FEB865" s="396"/>
      <c r="FEC865" s="396"/>
      <c r="FED865" s="396"/>
      <c r="FEE865" s="396"/>
      <c r="FEF865" s="396"/>
      <c r="FEG865" s="396"/>
      <c r="FEH865" s="396"/>
      <c r="FEI865" s="396"/>
      <c r="FEJ865" s="396"/>
      <c r="FEK865" s="396"/>
      <c r="FEL865" s="396"/>
      <c r="FEM865" s="396"/>
      <c r="FEN865" s="396"/>
      <c r="FEO865" s="396"/>
      <c r="FEP865" s="396"/>
      <c r="FEQ865" s="396"/>
      <c r="FER865" s="396"/>
      <c r="FES865" s="396"/>
      <c r="FET865" s="396"/>
      <c r="FEU865" s="396"/>
      <c r="FEV865" s="396"/>
      <c r="FEW865" s="396"/>
      <c r="FEX865" s="396"/>
      <c r="FEY865" s="396"/>
      <c r="FEZ865" s="396"/>
      <c r="FFA865" s="396"/>
      <c r="FFB865" s="396"/>
      <c r="FFC865" s="396"/>
      <c r="FFD865" s="396"/>
      <c r="FFE865" s="396"/>
      <c r="FFF865" s="396"/>
      <c r="FFG865" s="396"/>
      <c r="FFH865" s="396"/>
      <c r="FFI865" s="396"/>
      <c r="FFJ865" s="396"/>
      <c r="FFK865" s="396"/>
      <c r="FFL865" s="396"/>
      <c r="FFM865" s="396"/>
      <c r="FFN865" s="396"/>
      <c r="FFO865" s="396"/>
      <c r="FFP865" s="396"/>
      <c r="FFQ865" s="396"/>
      <c r="FFR865" s="396"/>
      <c r="FFS865" s="396"/>
      <c r="FFT865" s="396"/>
      <c r="FFU865" s="396"/>
      <c r="FFV865" s="396"/>
      <c r="FFW865" s="396"/>
      <c r="FFX865" s="396"/>
      <c r="FFY865" s="396"/>
      <c r="FFZ865" s="396"/>
      <c r="FGA865" s="396"/>
      <c r="FGB865" s="396"/>
      <c r="FGC865" s="396"/>
      <c r="FGD865" s="396"/>
      <c r="FGE865" s="396"/>
      <c r="FGF865" s="396"/>
      <c r="FGG865" s="396"/>
      <c r="FGH865" s="396"/>
      <c r="FGI865" s="396"/>
      <c r="FGJ865" s="396"/>
      <c r="FGK865" s="396"/>
      <c r="FGL865" s="396"/>
      <c r="FGM865" s="396"/>
      <c r="FGN865" s="396"/>
      <c r="FGO865" s="396"/>
      <c r="FGP865" s="396"/>
      <c r="FGQ865" s="396"/>
      <c r="FGR865" s="396"/>
      <c r="FGS865" s="396"/>
      <c r="FGT865" s="396"/>
      <c r="FGU865" s="396"/>
      <c r="FGV865" s="396"/>
      <c r="FGW865" s="396"/>
      <c r="FGX865" s="396"/>
      <c r="FGY865" s="396"/>
      <c r="FGZ865" s="396"/>
      <c r="FHA865" s="396"/>
      <c r="FHB865" s="396"/>
      <c r="FHC865" s="396"/>
      <c r="FHD865" s="396"/>
      <c r="FHE865" s="396"/>
      <c r="FHF865" s="396"/>
      <c r="FHG865" s="396"/>
      <c r="FHH865" s="396"/>
      <c r="FHI865" s="396"/>
      <c r="FHJ865" s="396"/>
      <c r="FHK865" s="396"/>
      <c r="FHL865" s="396"/>
      <c r="FHM865" s="396"/>
      <c r="FHN865" s="396"/>
      <c r="FHO865" s="396"/>
      <c r="FHP865" s="396"/>
      <c r="FHQ865" s="396"/>
      <c r="FHR865" s="396"/>
      <c r="FHS865" s="396"/>
      <c r="FHT865" s="396"/>
      <c r="FHU865" s="396"/>
      <c r="FHV865" s="396"/>
      <c r="FHW865" s="396"/>
      <c r="FHX865" s="396"/>
      <c r="FHY865" s="396"/>
      <c r="FHZ865" s="396"/>
      <c r="FIA865" s="396"/>
      <c r="FIB865" s="396"/>
      <c r="FIC865" s="396"/>
      <c r="FID865" s="396"/>
      <c r="FIE865" s="396"/>
      <c r="FIF865" s="396"/>
      <c r="FIG865" s="396"/>
      <c r="FIH865" s="396"/>
      <c r="FII865" s="396"/>
      <c r="FIJ865" s="396"/>
      <c r="FIK865" s="396"/>
      <c r="FIL865" s="396"/>
      <c r="FIM865" s="396"/>
      <c r="FIN865" s="396"/>
      <c r="FIO865" s="396"/>
      <c r="FIP865" s="396"/>
      <c r="FIQ865" s="396"/>
      <c r="FIR865" s="396"/>
      <c r="FIS865" s="396"/>
      <c r="FIT865" s="396"/>
      <c r="FIU865" s="396"/>
      <c r="FIV865" s="396"/>
      <c r="FIW865" s="396"/>
      <c r="FIX865" s="396"/>
      <c r="FIY865" s="396"/>
      <c r="FIZ865" s="396"/>
      <c r="FJA865" s="396"/>
      <c r="FJB865" s="396"/>
      <c r="FJC865" s="396"/>
      <c r="FJD865" s="396"/>
      <c r="FJE865" s="396"/>
      <c r="FJF865" s="396"/>
      <c r="FJG865" s="396"/>
      <c r="FJH865" s="396"/>
      <c r="FJI865" s="396"/>
      <c r="FJJ865" s="396"/>
      <c r="FJK865" s="396"/>
      <c r="FJL865" s="396"/>
      <c r="FJM865" s="396"/>
      <c r="FJN865" s="396"/>
      <c r="FJO865" s="396"/>
      <c r="FJP865" s="396"/>
      <c r="FJQ865" s="396"/>
      <c r="FJR865" s="396"/>
      <c r="FJS865" s="396"/>
      <c r="FJT865" s="396"/>
      <c r="FJU865" s="396"/>
      <c r="FJV865" s="396"/>
      <c r="FJW865" s="396"/>
      <c r="FJX865" s="396"/>
      <c r="FJY865" s="396"/>
      <c r="FJZ865" s="396"/>
      <c r="FKA865" s="396"/>
      <c r="FKB865" s="396"/>
      <c r="FKC865" s="396"/>
      <c r="FKD865" s="396"/>
      <c r="FKE865" s="396"/>
      <c r="FKF865" s="396"/>
      <c r="FKG865" s="396"/>
      <c r="FKH865" s="396"/>
      <c r="FKI865" s="396"/>
      <c r="FKJ865" s="396"/>
      <c r="FKK865" s="396"/>
      <c r="FKL865" s="396"/>
      <c r="FKM865" s="396"/>
      <c r="FKN865" s="396"/>
      <c r="FKO865" s="396"/>
      <c r="FKP865" s="396"/>
      <c r="FKQ865" s="396"/>
      <c r="FKR865" s="396"/>
      <c r="FKS865" s="396"/>
      <c r="FKT865" s="396"/>
      <c r="FKU865" s="396"/>
      <c r="FKV865" s="396"/>
      <c r="FKW865" s="396"/>
      <c r="FKX865" s="396"/>
      <c r="FKY865" s="396"/>
      <c r="FKZ865" s="396"/>
      <c r="FLA865" s="396"/>
      <c r="FLB865" s="396"/>
      <c r="FLC865" s="396"/>
      <c r="FLD865" s="396"/>
      <c r="FLE865" s="396"/>
      <c r="FLF865" s="396"/>
      <c r="FLG865" s="396"/>
      <c r="FLH865" s="396"/>
      <c r="FLI865" s="396"/>
      <c r="FLJ865" s="396"/>
      <c r="FLK865" s="396"/>
      <c r="FLL865" s="396"/>
      <c r="FLM865" s="396"/>
      <c r="FLN865" s="396"/>
      <c r="FLO865" s="396"/>
      <c r="FLP865" s="396"/>
      <c r="FLQ865" s="396"/>
      <c r="FLR865" s="396"/>
      <c r="FLS865" s="396"/>
      <c r="FLT865" s="396"/>
      <c r="FLU865" s="396"/>
      <c r="FLV865" s="396"/>
      <c r="FLW865" s="396"/>
      <c r="FLX865" s="396"/>
      <c r="FLY865" s="396"/>
      <c r="FLZ865" s="396"/>
      <c r="FMA865" s="396"/>
      <c r="FMB865" s="396"/>
      <c r="FMC865" s="396"/>
      <c r="FMD865" s="396"/>
      <c r="FME865" s="396"/>
      <c r="FMF865" s="396"/>
      <c r="FMG865" s="396"/>
      <c r="FMH865" s="396"/>
      <c r="FMI865" s="396"/>
      <c r="FMJ865" s="396"/>
      <c r="FMK865" s="396"/>
      <c r="FML865" s="396"/>
      <c r="FMM865" s="396"/>
      <c r="FMN865" s="396"/>
      <c r="FMO865" s="396"/>
      <c r="FMP865" s="396"/>
      <c r="FMQ865" s="396"/>
      <c r="FMR865" s="396"/>
      <c r="FMS865" s="396"/>
      <c r="FMT865" s="396"/>
      <c r="FMU865" s="396"/>
      <c r="FMV865" s="396"/>
      <c r="FMW865" s="396"/>
      <c r="FMX865" s="396"/>
      <c r="FMY865" s="396"/>
      <c r="FMZ865" s="396"/>
      <c r="FNA865" s="396"/>
      <c r="FNB865" s="396"/>
      <c r="FNC865" s="396"/>
      <c r="FND865" s="396"/>
      <c r="FNE865" s="396"/>
      <c r="FNF865" s="396"/>
      <c r="FNG865" s="396"/>
      <c r="FNH865" s="396"/>
      <c r="FNI865" s="396"/>
      <c r="FNJ865" s="396"/>
      <c r="FNK865" s="396"/>
      <c r="FNL865" s="396"/>
      <c r="FNM865" s="396"/>
      <c r="FNN865" s="396"/>
      <c r="FNO865" s="396"/>
      <c r="FNP865" s="396"/>
      <c r="FNQ865" s="396"/>
      <c r="FNR865" s="396"/>
      <c r="FNS865" s="396"/>
      <c r="FNT865" s="396"/>
      <c r="FNU865" s="396"/>
      <c r="FNV865" s="396"/>
      <c r="FNW865" s="396"/>
      <c r="FNX865" s="396"/>
      <c r="FNY865" s="396"/>
      <c r="FNZ865" s="396"/>
      <c r="FOA865" s="396"/>
      <c r="FOB865" s="396"/>
      <c r="FOC865" s="396"/>
      <c r="FOD865" s="396"/>
      <c r="FOE865" s="396"/>
      <c r="FOF865" s="396"/>
      <c r="FOG865" s="396"/>
      <c r="FOH865" s="396"/>
      <c r="FOI865" s="396"/>
      <c r="FOJ865" s="396"/>
      <c r="FOK865" s="396"/>
      <c r="FOL865" s="396"/>
      <c r="FOM865" s="396"/>
      <c r="FON865" s="396"/>
      <c r="FOO865" s="396"/>
      <c r="FOP865" s="396"/>
      <c r="FOQ865" s="396"/>
      <c r="FOR865" s="396"/>
      <c r="FOS865" s="396"/>
      <c r="FOT865" s="396"/>
      <c r="FOU865" s="396"/>
      <c r="FOV865" s="396"/>
      <c r="FOW865" s="396"/>
      <c r="FOX865" s="396"/>
      <c r="FOY865" s="396"/>
      <c r="FOZ865" s="396"/>
      <c r="FPA865" s="396"/>
      <c r="FPB865" s="396"/>
      <c r="FPC865" s="396"/>
      <c r="FPD865" s="396"/>
      <c r="FPE865" s="396"/>
      <c r="FPF865" s="396"/>
      <c r="FPG865" s="396"/>
      <c r="FPH865" s="396"/>
      <c r="FPI865" s="396"/>
      <c r="FPJ865" s="396"/>
      <c r="FPK865" s="396"/>
      <c r="FPL865" s="396"/>
      <c r="FPM865" s="396"/>
      <c r="FPN865" s="396"/>
      <c r="FPO865" s="396"/>
      <c r="FPP865" s="396"/>
      <c r="FPQ865" s="396"/>
      <c r="FPR865" s="396"/>
      <c r="FPS865" s="396"/>
      <c r="FPT865" s="396"/>
      <c r="FPU865" s="396"/>
      <c r="FPV865" s="396"/>
      <c r="FPW865" s="396"/>
      <c r="FPX865" s="396"/>
      <c r="FPY865" s="396"/>
      <c r="FPZ865" s="396"/>
      <c r="FQA865" s="396"/>
      <c r="FQB865" s="396"/>
      <c r="FQC865" s="396"/>
      <c r="FQD865" s="396"/>
      <c r="FQE865" s="396"/>
      <c r="FQF865" s="396"/>
      <c r="FQG865" s="396"/>
      <c r="FQH865" s="396"/>
      <c r="FQI865" s="396"/>
      <c r="FQJ865" s="396"/>
      <c r="FQK865" s="396"/>
      <c r="FQL865" s="396"/>
      <c r="FQM865" s="396"/>
      <c r="FQN865" s="396"/>
      <c r="FQO865" s="396"/>
      <c r="FQP865" s="396"/>
      <c r="FQQ865" s="396"/>
      <c r="FQR865" s="396"/>
      <c r="FQS865" s="396"/>
      <c r="FQT865" s="396"/>
      <c r="FQU865" s="396"/>
      <c r="FQV865" s="396"/>
      <c r="FQW865" s="396"/>
      <c r="FQX865" s="396"/>
      <c r="FQY865" s="396"/>
      <c r="FQZ865" s="396"/>
      <c r="FRA865" s="396"/>
      <c r="FRB865" s="396"/>
      <c r="FRC865" s="396"/>
      <c r="FRD865" s="396"/>
      <c r="FRE865" s="396"/>
      <c r="FRF865" s="396"/>
      <c r="FRG865" s="396"/>
      <c r="FRH865" s="396"/>
      <c r="FRI865" s="396"/>
      <c r="FRJ865" s="396"/>
      <c r="FRK865" s="396"/>
      <c r="FRL865" s="396"/>
      <c r="FRM865" s="396"/>
      <c r="FRN865" s="396"/>
      <c r="FRO865" s="396"/>
      <c r="FRP865" s="396"/>
      <c r="FRQ865" s="396"/>
      <c r="FRR865" s="396"/>
      <c r="FRS865" s="396"/>
      <c r="FRT865" s="396"/>
      <c r="FRU865" s="396"/>
      <c r="FRV865" s="396"/>
      <c r="FRW865" s="396"/>
      <c r="FRX865" s="396"/>
      <c r="FRY865" s="396"/>
      <c r="FRZ865" s="396"/>
      <c r="FSA865" s="396"/>
      <c r="FSB865" s="396"/>
      <c r="FSC865" s="396"/>
      <c r="FSD865" s="396"/>
      <c r="FSE865" s="396"/>
      <c r="FSF865" s="396"/>
      <c r="FSG865" s="396"/>
      <c r="FSH865" s="396"/>
      <c r="FSI865" s="396"/>
      <c r="FSJ865" s="396"/>
      <c r="FSK865" s="396"/>
      <c r="FSL865" s="396"/>
      <c r="FSM865" s="396"/>
      <c r="FSN865" s="396"/>
      <c r="FSO865" s="396"/>
      <c r="FSP865" s="396"/>
      <c r="FSQ865" s="396"/>
      <c r="FSR865" s="396"/>
      <c r="FSS865" s="396"/>
      <c r="FST865" s="396"/>
      <c r="FSU865" s="396"/>
      <c r="FSV865" s="396"/>
      <c r="FSW865" s="396"/>
      <c r="FSX865" s="396"/>
      <c r="FSY865" s="396"/>
      <c r="FSZ865" s="396"/>
      <c r="FTA865" s="396"/>
      <c r="FTB865" s="396"/>
      <c r="FTC865" s="396"/>
      <c r="FTD865" s="396"/>
      <c r="FTE865" s="396"/>
      <c r="FTF865" s="396"/>
      <c r="FTG865" s="396"/>
      <c r="FTH865" s="396"/>
      <c r="FTI865" s="396"/>
      <c r="FTJ865" s="396"/>
      <c r="FTK865" s="396"/>
      <c r="FTL865" s="396"/>
      <c r="FTM865" s="396"/>
      <c r="FTN865" s="396"/>
      <c r="FTO865" s="396"/>
      <c r="FTP865" s="396"/>
      <c r="FTQ865" s="396"/>
      <c r="FTR865" s="396"/>
      <c r="FTS865" s="396"/>
      <c r="FTT865" s="396"/>
      <c r="FTU865" s="396"/>
      <c r="FTV865" s="396"/>
      <c r="FTW865" s="396"/>
      <c r="FTX865" s="396"/>
      <c r="FTY865" s="396"/>
      <c r="FTZ865" s="396"/>
      <c r="FUA865" s="396"/>
      <c r="FUB865" s="396"/>
      <c r="FUC865" s="396"/>
      <c r="FUD865" s="396"/>
      <c r="FUE865" s="396"/>
      <c r="FUF865" s="396"/>
      <c r="FUG865" s="396"/>
      <c r="FUH865" s="396"/>
      <c r="FUI865" s="396"/>
      <c r="FUJ865" s="396"/>
      <c r="FUK865" s="396"/>
      <c r="FUL865" s="396"/>
      <c r="FUM865" s="396"/>
      <c r="FUN865" s="396"/>
      <c r="FUO865" s="396"/>
      <c r="FUP865" s="396"/>
      <c r="FUQ865" s="396"/>
      <c r="FUR865" s="396"/>
      <c r="FUS865" s="396"/>
      <c r="FUT865" s="396"/>
      <c r="FUU865" s="396"/>
      <c r="FUV865" s="396"/>
      <c r="FUW865" s="396"/>
      <c r="FUX865" s="396"/>
      <c r="FUY865" s="396"/>
      <c r="FUZ865" s="396"/>
      <c r="FVA865" s="396"/>
      <c r="FVB865" s="396"/>
      <c r="FVC865" s="396"/>
      <c r="FVD865" s="396"/>
      <c r="FVE865" s="396"/>
      <c r="FVF865" s="396"/>
      <c r="FVG865" s="396"/>
      <c r="FVH865" s="396"/>
      <c r="FVI865" s="396"/>
      <c r="FVJ865" s="396"/>
      <c r="FVK865" s="396"/>
      <c r="FVL865" s="396"/>
      <c r="FVM865" s="396"/>
      <c r="FVN865" s="396"/>
      <c r="FVO865" s="396"/>
      <c r="FVP865" s="396"/>
      <c r="FVQ865" s="396"/>
      <c r="FVR865" s="396"/>
      <c r="FVS865" s="396"/>
      <c r="FVT865" s="396"/>
      <c r="FVU865" s="396"/>
      <c r="FVV865" s="396"/>
      <c r="FVW865" s="396"/>
      <c r="FVX865" s="396"/>
      <c r="FVY865" s="396"/>
      <c r="FVZ865" s="396"/>
      <c r="FWA865" s="396"/>
      <c r="FWB865" s="396"/>
      <c r="FWC865" s="396"/>
      <c r="FWD865" s="396"/>
      <c r="FWE865" s="396"/>
      <c r="FWF865" s="396"/>
      <c r="FWG865" s="396"/>
      <c r="FWH865" s="396"/>
      <c r="FWI865" s="396"/>
      <c r="FWJ865" s="396"/>
      <c r="FWK865" s="396"/>
      <c r="FWL865" s="396"/>
      <c r="FWM865" s="396"/>
      <c r="FWN865" s="396"/>
      <c r="FWO865" s="396"/>
      <c r="FWP865" s="396"/>
      <c r="FWQ865" s="396"/>
      <c r="FWR865" s="396"/>
      <c r="FWS865" s="396"/>
      <c r="FWT865" s="396"/>
      <c r="FWU865" s="396"/>
      <c r="FWV865" s="396"/>
      <c r="FWW865" s="396"/>
      <c r="FWX865" s="396"/>
      <c r="FWY865" s="396"/>
      <c r="FWZ865" s="396"/>
      <c r="FXA865" s="396"/>
      <c r="FXB865" s="396"/>
      <c r="FXC865" s="396"/>
      <c r="FXD865" s="396"/>
      <c r="FXE865" s="396"/>
      <c r="FXF865" s="396"/>
      <c r="FXG865" s="396"/>
      <c r="FXH865" s="396"/>
      <c r="FXI865" s="396"/>
      <c r="FXJ865" s="396"/>
      <c r="FXK865" s="396"/>
      <c r="FXL865" s="396"/>
      <c r="FXM865" s="396"/>
      <c r="FXN865" s="396"/>
      <c r="FXO865" s="396"/>
      <c r="FXP865" s="396"/>
      <c r="FXQ865" s="396"/>
      <c r="FXR865" s="396"/>
      <c r="FXS865" s="396"/>
      <c r="FXT865" s="396"/>
      <c r="FXU865" s="396"/>
      <c r="FXV865" s="396"/>
      <c r="FXW865" s="396"/>
      <c r="FXX865" s="396"/>
      <c r="FXY865" s="396"/>
      <c r="FXZ865" s="396"/>
      <c r="FYA865" s="396"/>
      <c r="FYB865" s="396"/>
      <c r="FYC865" s="396"/>
      <c r="FYD865" s="396"/>
      <c r="FYE865" s="396"/>
      <c r="FYF865" s="396"/>
      <c r="FYG865" s="396"/>
      <c r="FYH865" s="396"/>
      <c r="FYI865" s="396"/>
      <c r="FYJ865" s="396"/>
      <c r="FYK865" s="396"/>
      <c r="FYL865" s="396"/>
      <c r="FYM865" s="396"/>
      <c r="FYN865" s="396"/>
      <c r="FYO865" s="396"/>
      <c r="FYP865" s="396"/>
      <c r="FYQ865" s="396"/>
      <c r="FYR865" s="396"/>
      <c r="FYS865" s="396"/>
      <c r="FYT865" s="396"/>
      <c r="FYU865" s="396"/>
      <c r="FYV865" s="396"/>
      <c r="FYW865" s="396"/>
      <c r="FYX865" s="396"/>
      <c r="FYY865" s="396"/>
      <c r="FYZ865" s="396"/>
      <c r="FZA865" s="396"/>
      <c r="FZB865" s="396"/>
      <c r="FZC865" s="396"/>
      <c r="FZD865" s="396"/>
      <c r="FZE865" s="396"/>
      <c r="FZF865" s="396"/>
      <c r="FZG865" s="396"/>
      <c r="FZH865" s="396"/>
      <c r="FZI865" s="396"/>
      <c r="FZJ865" s="396"/>
      <c r="FZK865" s="396"/>
      <c r="FZL865" s="396"/>
      <c r="FZM865" s="396"/>
      <c r="FZN865" s="396"/>
      <c r="FZO865" s="396"/>
      <c r="FZP865" s="396"/>
      <c r="FZQ865" s="396"/>
      <c r="FZR865" s="396"/>
      <c r="FZS865" s="396"/>
      <c r="FZT865" s="396"/>
      <c r="FZU865" s="396"/>
      <c r="FZV865" s="396"/>
      <c r="FZW865" s="396"/>
      <c r="FZX865" s="396"/>
      <c r="FZY865" s="396"/>
      <c r="FZZ865" s="396"/>
      <c r="GAA865" s="396"/>
      <c r="GAB865" s="396"/>
      <c r="GAC865" s="396"/>
      <c r="GAD865" s="396"/>
      <c r="GAE865" s="396"/>
      <c r="GAF865" s="396"/>
      <c r="GAG865" s="396"/>
      <c r="GAH865" s="396"/>
      <c r="GAI865" s="396"/>
      <c r="GAJ865" s="396"/>
      <c r="GAK865" s="396"/>
      <c r="GAL865" s="396"/>
      <c r="GAM865" s="396"/>
      <c r="GAN865" s="396"/>
      <c r="GAO865" s="396"/>
      <c r="GAP865" s="396"/>
      <c r="GAQ865" s="396"/>
      <c r="GAR865" s="396"/>
      <c r="GAS865" s="396"/>
      <c r="GAT865" s="396"/>
      <c r="GAU865" s="396"/>
      <c r="GAV865" s="396"/>
      <c r="GAW865" s="396"/>
      <c r="GAX865" s="396"/>
      <c r="GAY865" s="396"/>
      <c r="GAZ865" s="396"/>
      <c r="GBA865" s="396"/>
      <c r="GBB865" s="396"/>
      <c r="GBC865" s="396"/>
      <c r="GBD865" s="396"/>
      <c r="GBE865" s="396"/>
      <c r="GBF865" s="396"/>
      <c r="GBG865" s="396"/>
      <c r="GBH865" s="396"/>
      <c r="GBI865" s="396"/>
      <c r="GBJ865" s="396"/>
      <c r="GBK865" s="396"/>
      <c r="GBL865" s="396"/>
      <c r="GBM865" s="396"/>
      <c r="GBN865" s="396"/>
      <c r="GBO865" s="396"/>
      <c r="GBP865" s="396"/>
      <c r="GBQ865" s="396"/>
      <c r="GBR865" s="396"/>
      <c r="GBS865" s="396"/>
      <c r="GBT865" s="396"/>
      <c r="GBU865" s="396"/>
      <c r="GBV865" s="396"/>
      <c r="GBW865" s="396"/>
      <c r="GBX865" s="396"/>
      <c r="GBY865" s="396"/>
      <c r="GBZ865" s="396"/>
      <c r="GCA865" s="396"/>
      <c r="GCB865" s="396"/>
      <c r="GCC865" s="396"/>
      <c r="GCD865" s="396"/>
      <c r="GCE865" s="396"/>
      <c r="GCF865" s="396"/>
      <c r="GCG865" s="396"/>
      <c r="GCH865" s="396"/>
      <c r="GCI865" s="396"/>
      <c r="GCJ865" s="396"/>
      <c r="GCK865" s="396"/>
      <c r="GCL865" s="396"/>
      <c r="GCM865" s="396"/>
      <c r="GCN865" s="396"/>
      <c r="GCO865" s="396"/>
      <c r="GCP865" s="396"/>
      <c r="GCQ865" s="396"/>
      <c r="GCR865" s="396"/>
      <c r="GCS865" s="396"/>
      <c r="GCT865" s="396"/>
      <c r="GCU865" s="396"/>
      <c r="GCV865" s="396"/>
      <c r="GCW865" s="396"/>
      <c r="GCX865" s="396"/>
      <c r="GCY865" s="396"/>
      <c r="GCZ865" s="396"/>
      <c r="GDA865" s="396"/>
      <c r="GDB865" s="396"/>
      <c r="GDC865" s="396"/>
      <c r="GDD865" s="396"/>
      <c r="GDE865" s="396"/>
      <c r="GDF865" s="396"/>
      <c r="GDG865" s="396"/>
      <c r="GDH865" s="396"/>
      <c r="GDI865" s="396"/>
      <c r="GDJ865" s="396"/>
      <c r="GDK865" s="396"/>
      <c r="GDL865" s="396"/>
      <c r="GDM865" s="396"/>
      <c r="GDN865" s="396"/>
      <c r="GDO865" s="396"/>
      <c r="GDP865" s="396"/>
      <c r="GDQ865" s="396"/>
      <c r="GDR865" s="396"/>
      <c r="GDS865" s="396"/>
      <c r="GDT865" s="396"/>
      <c r="GDU865" s="396"/>
      <c r="GDV865" s="396"/>
      <c r="GDW865" s="396"/>
      <c r="GDX865" s="396"/>
      <c r="GDY865" s="396"/>
      <c r="GDZ865" s="396"/>
      <c r="GEA865" s="396"/>
      <c r="GEB865" s="396"/>
      <c r="GEC865" s="396"/>
      <c r="GED865" s="396"/>
      <c r="GEE865" s="396"/>
      <c r="GEF865" s="396"/>
      <c r="GEG865" s="396"/>
      <c r="GEH865" s="396"/>
      <c r="GEI865" s="396"/>
      <c r="GEJ865" s="396"/>
      <c r="GEK865" s="396"/>
      <c r="GEL865" s="396"/>
      <c r="GEM865" s="396"/>
      <c r="GEN865" s="396"/>
      <c r="GEO865" s="396"/>
      <c r="GEP865" s="396"/>
      <c r="GEQ865" s="396"/>
      <c r="GER865" s="396"/>
      <c r="GES865" s="396"/>
      <c r="GET865" s="396"/>
      <c r="GEU865" s="396"/>
      <c r="GEV865" s="396"/>
      <c r="GEW865" s="396"/>
      <c r="GEX865" s="396"/>
      <c r="GEY865" s="396"/>
      <c r="GEZ865" s="396"/>
      <c r="GFA865" s="396"/>
      <c r="GFB865" s="396"/>
      <c r="GFC865" s="396"/>
      <c r="GFD865" s="396"/>
      <c r="GFE865" s="396"/>
      <c r="GFF865" s="396"/>
      <c r="GFG865" s="396"/>
      <c r="GFH865" s="396"/>
      <c r="GFI865" s="396"/>
      <c r="GFJ865" s="396"/>
      <c r="GFK865" s="396"/>
      <c r="GFL865" s="396"/>
      <c r="GFM865" s="396"/>
      <c r="GFN865" s="396"/>
      <c r="GFO865" s="396"/>
      <c r="GFP865" s="396"/>
      <c r="GFQ865" s="396"/>
      <c r="GFR865" s="396"/>
      <c r="GFS865" s="396"/>
      <c r="GFT865" s="396"/>
      <c r="GFU865" s="396"/>
      <c r="GFV865" s="396"/>
      <c r="GFW865" s="396"/>
      <c r="GFX865" s="396"/>
      <c r="GFY865" s="396"/>
      <c r="GFZ865" s="396"/>
      <c r="GGA865" s="396"/>
      <c r="GGB865" s="396"/>
      <c r="GGC865" s="396"/>
      <c r="GGD865" s="396"/>
      <c r="GGE865" s="396"/>
      <c r="GGF865" s="396"/>
      <c r="GGG865" s="396"/>
      <c r="GGH865" s="396"/>
      <c r="GGI865" s="396"/>
      <c r="GGJ865" s="396"/>
      <c r="GGK865" s="396"/>
      <c r="GGL865" s="396"/>
      <c r="GGM865" s="396"/>
      <c r="GGN865" s="396"/>
      <c r="GGO865" s="396"/>
      <c r="GGP865" s="396"/>
      <c r="GGQ865" s="396"/>
      <c r="GGR865" s="396"/>
      <c r="GGS865" s="396"/>
      <c r="GGT865" s="396"/>
      <c r="GGU865" s="396"/>
      <c r="GGV865" s="396"/>
      <c r="GGW865" s="396"/>
      <c r="GGX865" s="396"/>
      <c r="GGY865" s="396"/>
      <c r="GGZ865" s="396"/>
      <c r="GHA865" s="396"/>
      <c r="GHB865" s="396"/>
      <c r="GHC865" s="396"/>
      <c r="GHD865" s="396"/>
      <c r="GHE865" s="396"/>
      <c r="GHF865" s="396"/>
      <c r="GHG865" s="396"/>
      <c r="GHH865" s="396"/>
      <c r="GHI865" s="396"/>
      <c r="GHJ865" s="396"/>
      <c r="GHK865" s="396"/>
      <c r="GHL865" s="396"/>
      <c r="GHM865" s="396"/>
      <c r="GHN865" s="396"/>
      <c r="GHO865" s="396"/>
      <c r="GHP865" s="396"/>
      <c r="GHQ865" s="396"/>
      <c r="GHR865" s="396"/>
      <c r="GHS865" s="396"/>
      <c r="GHT865" s="396"/>
      <c r="GHU865" s="396"/>
      <c r="GHV865" s="396"/>
      <c r="GHW865" s="396"/>
      <c r="GHX865" s="396"/>
      <c r="GHY865" s="396"/>
      <c r="GHZ865" s="396"/>
      <c r="GIA865" s="396"/>
      <c r="GIB865" s="396"/>
      <c r="GIC865" s="396"/>
      <c r="GID865" s="396"/>
      <c r="GIE865" s="396"/>
      <c r="GIF865" s="396"/>
      <c r="GIG865" s="396"/>
      <c r="GIH865" s="396"/>
      <c r="GII865" s="396"/>
      <c r="GIJ865" s="396"/>
      <c r="GIK865" s="396"/>
      <c r="GIL865" s="396"/>
      <c r="GIM865" s="396"/>
      <c r="GIN865" s="396"/>
      <c r="GIO865" s="396"/>
      <c r="GIP865" s="396"/>
      <c r="GIQ865" s="396"/>
      <c r="GIR865" s="396"/>
      <c r="GIS865" s="396"/>
      <c r="GIT865" s="396"/>
      <c r="GIU865" s="396"/>
      <c r="GIV865" s="396"/>
      <c r="GIW865" s="396"/>
      <c r="GIX865" s="396"/>
      <c r="GIY865" s="396"/>
      <c r="GIZ865" s="396"/>
      <c r="GJA865" s="396"/>
      <c r="GJB865" s="396"/>
      <c r="GJC865" s="396"/>
      <c r="GJD865" s="396"/>
      <c r="GJE865" s="396"/>
      <c r="GJF865" s="396"/>
      <c r="GJG865" s="396"/>
      <c r="GJH865" s="396"/>
      <c r="GJI865" s="396"/>
      <c r="GJJ865" s="396"/>
      <c r="GJK865" s="396"/>
      <c r="GJL865" s="396"/>
      <c r="GJM865" s="396"/>
      <c r="GJN865" s="396"/>
      <c r="GJO865" s="396"/>
      <c r="GJP865" s="396"/>
      <c r="GJQ865" s="396"/>
      <c r="GJR865" s="396"/>
      <c r="GJS865" s="396"/>
      <c r="GJT865" s="396"/>
      <c r="GJU865" s="396"/>
      <c r="GJV865" s="396"/>
      <c r="GJW865" s="396"/>
      <c r="GJX865" s="396"/>
      <c r="GJY865" s="396"/>
      <c r="GJZ865" s="396"/>
      <c r="GKA865" s="396"/>
      <c r="GKB865" s="396"/>
      <c r="GKC865" s="396"/>
      <c r="GKD865" s="396"/>
      <c r="GKE865" s="396"/>
      <c r="GKF865" s="396"/>
      <c r="GKG865" s="396"/>
      <c r="GKH865" s="396"/>
      <c r="GKI865" s="396"/>
      <c r="GKJ865" s="396"/>
      <c r="GKK865" s="396"/>
      <c r="GKL865" s="396"/>
      <c r="GKM865" s="396"/>
      <c r="GKN865" s="396"/>
      <c r="GKO865" s="396"/>
      <c r="GKP865" s="396"/>
      <c r="GKQ865" s="396"/>
      <c r="GKR865" s="396"/>
      <c r="GKS865" s="396"/>
      <c r="GKT865" s="396"/>
      <c r="GKU865" s="396"/>
      <c r="GKV865" s="396"/>
      <c r="GKW865" s="396"/>
      <c r="GKX865" s="396"/>
      <c r="GKY865" s="396"/>
      <c r="GKZ865" s="396"/>
      <c r="GLA865" s="396"/>
      <c r="GLB865" s="396"/>
      <c r="GLC865" s="396"/>
      <c r="GLD865" s="396"/>
      <c r="GLE865" s="396"/>
      <c r="GLF865" s="396"/>
      <c r="GLG865" s="396"/>
      <c r="GLH865" s="396"/>
      <c r="GLI865" s="396"/>
      <c r="GLJ865" s="396"/>
      <c r="GLK865" s="396"/>
      <c r="GLL865" s="396"/>
      <c r="GLM865" s="396"/>
      <c r="GLN865" s="396"/>
      <c r="GLO865" s="396"/>
      <c r="GLP865" s="396"/>
      <c r="GLQ865" s="396"/>
      <c r="GLR865" s="396"/>
      <c r="GLS865" s="396"/>
      <c r="GLT865" s="396"/>
      <c r="GLU865" s="396"/>
      <c r="GLV865" s="396"/>
      <c r="GLW865" s="396"/>
      <c r="GLX865" s="396"/>
      <c r="GLY865" s="396"/>
      <c r="GLZ865" s="396"/>
      <c r="GMA865" s="396"/>
      <c r="GMB865" s="396"/>
      <c r="GMC865" s="396"/>
      <c r="GMD865" s="396"/>
      <c r="GME865" s="396"/>
      <c r="GMF865" s="396"/>
      <c r="GMG865" s="396"/>
      <c r="GMH865" s="396"/>
      <c r="GMI865" s="396"/>
      <c r="GMJ865" s="396"/>
      <c r="GMK865" s="396"/>
      <c r="GML865" s="396"/>
      <c r="GMM865" s="396"/>
      <c r="GMN865" s="396"/>
      <c r="GMO865" s="396"/>
      <c r="GMP865" s="396"/>
      <c r="GMQ865" s="396"/>
      <c r="GMR865" s="396"/>
      <c r="GMS865" s="396"/>
      <c r="GMT865" s="396"/>
      <c r="GMU865" s="396"/>
      <c r="GMV865" s="396"/>
      <c r="GMW865" s="396"/>
      <c r="GMX865" s="396"/>
      <c r="GMY865" s="396"/>
      <c r="GMZ865" s="396"/>
      <c r="GNA865" s="396"/>
      <c r="GNB865" s="396"/>
      <c r="GNC865" s="396"/>
      <c r="GND865" s="396"/>
      <c r="GNE865" s="396"/>
      <c r="GNF865" s="396"/>
      <c r="GNG865" s="396"/>
      <c r="GNH865" s="396"/>
      <c r="GNI865" s="396"/>
      <c r="GNJ865" s="396"/>
      <c r="GNK865" s="396"/>
      <c r="GNL865" s="396"/>
      <c r="GNM865" s="396"/>
      <c r="GNN865" s="396"/>
      <c r="GNO865" s="396"/>
      <c r="GNP865" s="396"/>
      <c r="GNQ865" s="396"/>
      <c r="GNR865" s="396"/>
      <c r="GNS865" s="396"/>
      <c r="GNT865" s="396"/>
      <c r="GNU865" s="396"/>
      <c r="GNV865" s="396"/>
      <c r="GNW865" s="396"/>
      <c r="GNX865" s="396"/>
      <c r="GNY865" s="396"/>
      <c r="GNZ865" s="396"/>
      <c r="GOA865" s="396"/>
      <c r="GOB865" s="396"/>
      <c r="GOC865" s="396"/>
      <c r="GOD865" s="396"/>
      <c r="GOE865" s="396"/>
      <c r="GOF865" s="396"/>
      <c r="GOG865" s="396"/>
      <c r="GOH865" s="396"/>
      <c r="GOI865" s="396"/>
      <c r="GOJ865" s="396"/>
      <c r="GOK865" s="396"/>
      <c r="GOL865" s="396"/>
      <c r="GOM865" s="396"/>
      <c r="GON865" s="396"/>
      <c r="GOO865" s="396"/>
      <c r="GOP865" s="396"/>
      <c r="GOQ865" s="396"/>
      <c r="GOR865" s="396"/>
      <c r="GOS865" s="396"/>
      <c r="GOT865" s="396"/>
      <c r="GOU865" s="396"/>
      <c r="GOV865" s="396"/>
      <c r="GOW865" s="396"/>
      <c r="GOX865" s="396"/>
      <c r="GOY865" s="396"/>
      <c r="GOZ865" s="396"/>
      <c r="GPA865" s="396"/>
      <c r="GPB865" s="396"/>
      <c r="GPC865" s="396"/>
      <c r="GPD865" s="396"/>
      <c r="GPE865" s="396"/>
      <c r="GPF865" s="396"/>
      <c r="GPG865" s="396"/>
      <c r="GPH865" s="396"/>
      <c r="GPI865" s="396"/>
      <c r="GPJ865" s="396"/>
      <c r="GPK865" s="396"/>
      <c r="GPL865" s="396"/>
      <c r="GPM865" s="396"/>
      <c r="GPN865" s="396"/>
      <c r="GPO865" s="396"/>
      <c r="GPP865" s="396"/>
      <c r="GPQ865" s="396"/>
      <c r="GPR865" s="396"/>
      <c r="GPS865" s="396"/>
      <c r="GPT865" s="396"/>
      <c r="GPU865" s="396"/>
      <c r="GPV865" s="396"/>
      <c r="GPW865" s="396"/>
      <c r="GPX865" s="396"/>
      <c r="GPY865" s="396"/>
      <c r="GPZ865" s="396"/>
      <c r="GQA865" s="396"/>
      <c r="GQB865" s="396"/>
      <c r="GQC865" s="396"/>
      <c r="GQD865" s="396"/>
      <c r="GQE865" s="396"/>
      <c r="GQF865" s="396"/>
      <c r="GQG865" s="396"/>
      <c r="GQH865" s="396"/>
      <c r="GQI865" s="396"/>
      <c r="GQJ865" s="396"/>
      <c r="GQK865" s="396"/>
      <c r="GQL865" s="396"/>
      <c r="GQM865" s="396"/>
      <c r="GQN865" s="396"/>
      <c r="GQO865" s="396"/>
      <c r="GQP865" s="396"/>
      <c r="GQQ865" s="396"/>
      <c r="GQR865" s="396"/>
      <c r="GQS865" s="396"/>
      <c r="GQT865" s="396"/>
      <c r="GQU865" s="396"/>
      <c r="GQV865" s="396"/>
      <c r="GQW865" s="396"/>
      <c r="GQX865" s="396"/>
      <c r="GQY865" s="396"/>
      <c r="GQZ865" s="396"/>
      <c r="GRA865" s="396"/>
      <c r="GRB865" s="396"/>
      <c r="GRC865" s="396"/>
      <c r="GRD865" s="396"/>
      <c r="GRE865" s="396"/>
      <c r="GRF865" s="396"/>
      <c r="GRG865" s="396"/>
      <c r="GRH865" s="396"/>
      <c r="GRI865" s="396"/>
      <c r="GRJ865" s="396"/>
      <c r="GRK865" s="396"/>
      <c r="GRL865" s="396"/>
      <c r="GRM865" s="396"/>
      <c r="GRN865" s="396"/>
      <c r="GRO865" s="396"/>
      <c r="GRP865" s="396"/>
      <c r="GRQ865" s="396"/>
      <c r="GRR865" s="396"/>
      <c r="GRS865" s="396"/>
      <c r="GRT865" s="396"/>
      <c r="GRU865" s="396"/>
      <c r="GRV865" s="396"/>
      <c r="GRW865" s="396"/>
      <c r="GRX865" s="396"/>
      <c r="GRY865" s="396"/>
      <c r="GRZ865" s="396"/>
      <c r="GSA865" s="396"/>
      <c r="GSB865" s="396"/>
      <c r="GSC865" s="396"/>
      <c r="GSD865" s="396"/>
      <c r="GSE865" s="396"/>
      <c r="GSF865" s="396"/>
      <c r="GSG865" s="396"/>
      <c r="GSH865" s="396"/>
      <c r="GSI865" s="396"/>
      <c r="GSJ865" s="396"/>
      <c r="GSK865" s="396"/>
      <c r="GSL865" s="396"/>
      <c r="GSM865" s="396"/>
      <c r="GSN865" s="396"/>
      <c r="GSO865" s="396"/>
      <c r="GSP865" s="396"/>
      <c r="GSQ865" s="396"/>
      <c r="GSR865" s="396"/>
      <c r="GSS865" s="396"/>
      <c r="GST865" s="396"/>
      <c r="GSU865" s="396"/>
      <c r="GSV865" s="396"/>
      <c r="GSW865" s="396"/>
      <c r="GSX865" s="396"/>
      <c r="GSY865" s="396"/>
      <c r="GSZ865" s="396"/>
      <c r="GTA865" s="396"/>
      <c r="GTB865" s="396"/>
      <c r="GTC865" s="396"/>
      <c r="GTD865" s="396"/>
      <c r="GTE865" s="396"/>
      <c r="GTF865" s="396"/>
      <c r="GTG865" s="396"/>
      <c r="GTH865" s="396"/>
      <c r="GTI865" s="396"/>
      <c r="GTJ865" s="396"/>
      <c r="GTK865" s="396"/>
      <c r="GTL865" s="396"/>
      <c r="GTM865" s="396"/>
      <c r="GTN865" s="396"/>
      <c r="GTO865" s="396"/>
      <c r="GTP865" s="396"/>
      <c r="GTQ865" s="396"/>
      <c r="GTR865" s="396"/>
      <c r="GTS865" s="396"/>
      <c r="GTT865" s="396"/>
      <c r="GTU865" s="396"/>
      <c r="GTV865" s="396"/>
      <c r="GTW865" s="396"/>
      <c r="GTX865" s="396"/>
      <c r="GTY865" s="396"/>
      <c r="GTZ865" s="396"/>
      <c r="GUA865" s="396"/>
      <c r="GUB865" s="396"/>
      <c r="GUC865" s="396"/>
      <c r="GUD865" s="396"/>
      <c r="GUE865" s="396"/>
      <c r="GUF865" s="396"/>
      <c r="GUG865" s="396"/>
      <c r="GUH865" s="396"/>
      <c r="GUI865" s="396"/>
      <c r="GUJ865" s="396"/>
      <c r="GUK865" s="396"/>
      <c r="GUL865" s="396"/>
      <c r="GUM865" s="396"/>
      <c r="GUN865" s="396"/>
      <c r="GUO865" s="396"/>
      <c r="GUP865" s="396"/>
      <c r="GUQ865" s="396"/>
      <c r="GUR865" s="396"/>
      <c r="GUS865" s="396"/>
      <c r="GUT865" s="396"/>
      <c r="GUU865" s="396"/>
      <c r="GUV865" s="396"/>
      <c r="GUW865" s="396"/>
      <c r="GUX865" s="396"/>
      <c r="GUY865" s="396"/>
      <c r="GUZ865" s="396"/>
      <c r="GVA865" s="396"/>
      <c r="GVB865" s="396"/>
      <c r="GVC865" s="396"/>
      <c r="GVD865" s="396"/>
      <c r="GVE865" s="396"/>
      <c r="GVF865" s="396"/>
      <c r="GVG865" s="396"/>
      <c r="GVH865" s="396"/>
      <c r="GVI865" s="396"/>
      <c r="GVJ865" s="396"/>
      <c r="GVK865" s="396"/>
      <c r="GVL865" s="396"/>
      <c r="GVM865" s="396"/>
      <c r="GVN865" s="396"/>
      <c r="GVO865" s="396"/>
      <c r="GVP865" s="396"/>
      <c r="GVQ865" s="396"/>
      <c r="GVR865" s="396"/>
      <c r="GVS865" s="396"/>
      <c r="GVT865" s="396"/>
      <c r="GVU865" s="396"/>
      <c r="GVV865" s="396"/>
      <c r="GVW865" s="396"/>
      <c r="GVX865" s="396"/>
      <c r="GVY865" s="396"/>
      <c r="GVZ865" s="396"/>
      <c r="GWA865" s="396"/>
      <c r="GWB865" s="396"/>
      <c r="GWC865" s="396"/>
      <c r="GWD865" s="396"/>
      <c r="GWE865" s="396"/>
      <c r="GWF865" s="396"/>
      <c r="GWG865" s="396"/>
      <c r="GWH865" s="396"/>
      <c r="GWI865" s="396"/>
      <c r="GWJ865" s="396"/>
      <c r="GWK865" s="396"/>
      <c r="GWL865" s="396"/>
      <c r="GWM865" s="396"/>
      <c r="GWN865" s="396"/>
      <c r="GWO865" s="396"/>
      <c r="GWP865" s="396"/>
      <c r="GWQ865" s="396"/>
      <c r="GWR865" s="396"/>
      <c r="GWS865" s="396"/>
      <c r="GWT865" s="396"/>
      <c r="GWU865" s="396"/>
      <c r="GWV865" s="396"/>
      <c r="GWW865" s="396"/>
      <c r="GWX865" s="396"/>
      <c r="GWY865" s="396"/>
      <c r="GWZ865" s="396"/>
      <c r="GXA865" s="396"/>
      <c r="GXB865" s="396"/>
      <c r="GXC865" s="396"/>
      <c r="GXD865" s="396"/>
      <c r="GXE865" s="396"/>
      <c r="GXF865" s="396"/>
      <c r="GXG865" s="396"/>
      <c r="GXH865" s="396"/>
      <c r="GXI865" s="396"/>
      <c r="GXJ865" s="396"/>
      <c r="GXK865" s="396"/>
      <c r="GXL865" s="396"/>
      <c r="GXM865" s="396"/>
      <c r="GXN865" s="396"/>
      <c r="GXO865" s="396"/>
      <c r="GXP865" s="396"/>
      <c r="GXQ865" s="396"/>
      <c r="GXR865" s="396"/>
      <c r="GXS865" s="396"/>
      <c r="GXT865" s="396"/>
      <c r="GXU865" s="396"/>
      <c r="GXV865" s="396"/>
      <c r="GXW865" s="396"/>
      <c r="GXX865" s="396"/>
      <c r="GXY865" s="396"/>
      <c r="GXZ865" s="396"/>
      <c r="GYA865" s="396"/>
      <c r="GYB865" s="396"/>
      <c r="GYC865" s="396"/>
      <c r="GYD865" s="396"/>
      <c r="GYE865" s="396"/>
      <c r="GYF865" s="396"/>
      <c r="GYG865" s="396"/>
      <c r="GYH865" s="396"/>
      <c r="GYI865" s="396"/>
      <c r="GYJ865" s="396"/>
      <c r="GYK865" s="396"/>
      <c r="GYL865" s="396"/>
      <c r="GYM865" s="396"/>
      <c r="GYN865" s="396"/>
      <c r="GYO865" s="396"/>
      <c r="GYP865" s="396"/>
      <c r="GYQ865" s="396"/>
      <c r="GYR865" s="396"/>
      <c r="GYS865" s="396"/>
      <c r="GYT865" s="396"/>
      <c r="GYU865" s="396"/>
      <c r="GYV865" s="396"/>
      <c r="GYW865" s="396"/>
      <c r="GYX865" s="396"/>
      <c r="GYY865" s="396"/>
      <c r="GYZ865" s="396"/>
      <c r="GZA865" s="396"/>
      <c r="GZB865" s="396"/>
      <c r="GZC865" s="396"/>
      <c r="GZD865" s="396"/>
      <c r="GZE865" s="396"/>
      <c r="GZF865" s="396"/>
      <c r="GZG865" s="396"/>
      <c r="GZH865" s="396"/>
      <c r="GZI865" s="396"/>
      <c r="GZJ865" s="396"/>
      <c r="GZK865" s="396"/>
      <c r="GZL865" s="396"/>
      <c r="GZM865" s="396"/>
      <c r="GZN865" s="396"/>
      <c r="GZO865" s="396"/>
      <c r="GZP865" s="396"/>
      <c r="GZQ865" s="396"/>
      <c r="GZR865" s="396"/>
      <c r="GZS865" s="396"/>
      <c r="GZT865" s="396"/>
      <c r="GZU865" s="396"/>
      <c r="GZV865" s="396"/>
      <c r="GZW865" s="396"/>
      <c r="GZX865" s="396"/>
      <c r="GZY865" s="396"/>
      <c r="GZZ865" s="396"/>
      <c r="HAA865" s="396"/>
      <c r="HAB865" s="396"/>
      <c r="HAC865" s="396"/>
      <c r="HAD865" s="396"/>
      <c r="HAE865" s="396"/>
      <c r="HAF865" s="396"/>
      <c r="HAG865" s="396"/>
      <c r="HAH865" s="396"/>
      <c r="HAI865" s="396"/>
      <c r="HAJ865" s="396"/>
      <c r="HAK865" s="396"/>
      <c r="HAL865" s="396"/>
      <c r="HAM865" s="396"/>
      <c r="HAN865" s="396"/>
      <c r="HAO865" s="396"/>
      <c r="HAP865" s="396"/>
      <c r="HAQ865" s="396"/>
      <c r="HAR865" s="396"/>
      <c r="HAS865" s="396"/>
      <c r="HAT865" s="396"/>
      <c r="HAU865" s="396"/>
      <c r="HAV865" s="396"/>
      <c r="HAW865" s="396"/>
      <c r="HAX865" s="396"/>
      <c r="HAY865" s="396"/>
      <c r="HAZ865" s="396"/>
      <c r="HBA865" s="396"/>
      <c r="HBB865" s="396"/>
      <c r="HBC865" s="396"/>
      <c r="HBD865" s="396"/>
      <c r="HBE865" s="396"/>
      <c r="HBF865" s="396"/>
      <c r="HBG865" s="396"/>
      <c r="HBH865" s="396"/>
      <c r="HBI865" s="396"/>
      <c r="HBJ865" s="396"/>
      <c r="HBK865" s="396"/>
      <c r="HBL865" s="396"/>
      <c r="HBM865" s="396"/>
      <c r="HBN865" s="396"/>
      <c r="HBO865" s="396"/>
      <c r="HBP865" s="396"/>
      <c r="HBQ865" s="396"/>
      <c r="HBR865" s="396"/>
      <c r="HBS865" s="396"/>
      <c r="HBT865" s="396"/>
      <c r="HBU865" s="396"/>
      <c r="HBV865" s="396"/>
      <c r="HBW865" s="396"/>
      <c r="HBX865" s="396"/>
      <c r="HBY865" s="396"/>
      <c r="HBZ865" s="396"/>
      <c r="HCA865" s="396"/>
      <c r="HCB865" s="396"/>
      <c r="HCC865" s="396"/>
      <c r="HCD865" s="396"/>
      <c r="HCE865" s="396"/>
      <c r="HCF865" s="396"/>
      <c r="HCG865" s="396"/>
      <c r="HCH865" s="396"/>
      <c r="HCI865" s="396"/>
      <c r="HCJ865" s="396"/>
      <c r="HCK865" s="396"/>
      <c r="HCL865" s="396"/>
      <c r="HCM865" s="396"/>
      <c r="HCN865" s="396"/>
      <c r="HCO865" s="396"/>
      <c r="HCP865" s="396"/>
      <c r="HCQ865" s="396"/>
      <c r="HCR865" s="396"/>
      <c r="HCS865" s="396"/>
      <c r="HCT865" s="396"/>
      <c r="HCU865" s="396"/>
      <c r="HCV865" s="396"/>
      <c r="HCW865" s="396"/>
      <c r="HCX865" s="396"/>
      <c r="HCY865" s="396"/>
      <c r="HCZ865" s="396"/>
      <c r="HDA865" s="396"/>
      <c r="HDB865" s="396"/>
      <c r="HDC865" s="396"/>
      <c r="HDD865" s="396"/>
      <c r="HDE865" s="396"/>
      <c r="HDF865" s="396"/>
      <c r="HDG865" s="396"/>
      <c r="HDH865" s="396"/>
      <c r="HDI865" s="396"/>
      <c r="HDJ865" s="396"/>
      <c r="HDK865" s="396"/>
      <c r="HDL865" s="396"/>
      <c r="HDM865" s="396"/>
      <c r="HDN865" s="396"/>
      <c r="HDO865" s="396"/>
      <c r="HDP865" s="396"/>
      <c r="HDQ865" s="396"/>
      <c r="HDR865" s="396"/>
      <c r="HDS865" s="396"/>
      <c r="HDT865" s="396"/>
      <c r="HDU865" s="396"/>
      <c r="HDV865" s="396"/>
      <c r="HDW865" s="396"/>
      <c r="HDX865" s="396"/>
      <c r="HDY865" s="396"/>
      <c r="HDZ865" s="396"/>
      <c r="HEA865" s="396"/>
      <c r="HEB865" s="396"/>
      <c r="HEC865" s="396"/>
      <c r="HED865" s="396"/>
      <c r="HEE865" s="396"/>
      <c r="HEF865" s="396"/>
      <c r="HEG865" s="396"/>
      <c r="HEH865" s="396"/>
      <c r="HEI865" s="396"/>
      <c r="HEJ865" s="396"/>
      <c r="HEK865" s="396"/>
      <c r="HEL865" s="396"/>
      <c r="HEM865" s="396"/>
      <c r="HEN865" s="396"/>
      <c r="HEO865" s="396"/>
      <c r="HEP865" s="396"/>
      <c r="HEQ865" s="396"/>
      <c r="HER865" s="396"/>
      <c r="HES865" s="396"/>
      <c r="HET865" s="396"/>
      <c r="HEU865" s="396"/>
      <c r="HEV865" s="396"/>
      <c r="HEW865" s="396"/>
      <c r="HEX865" s="396"/>
      <c r="HEY865" s="396"/>
      <c r="HEZ865" s="396"/>
      <c r="HFA865" s="396"/>
      <c r="HFB865" s="396"/>
      <c r="HFC865" s="396"/>
      <c r="HFD865" s="396"/>
      <c r="HFE865" s="396"/>
      <c r="HFF865" s="396"/>
      <c r="HFG865" s="396"/>
      <c r="HFH865" s="396"/>
      <c r="HFI865" s="396"/>
      <c r="HFJ865" s="396"/>
      <c r="HFK865" s="396"/>
      <c r="HFL865" s="396"/>
      <c r="HFM865" s="396"/>
      <c r="HFN865" s="396"/>
      <c r="HFO865" s="396"/>
      <c r="HFP865" s="396"/>
      <c r="HFQ865" s="396"/>
      <c r="HFR865" s="396"/>
      <c r="HFS865" s="396"/>
      <c r="HFT865" s="396"/>
      <c r="HFU865" s="396"/>
      <c r="HFV865" s="396"/>
      <c r="HFW865" s="396"/>
      <c r="HFX865" s="396"/>
      <c r="HFY865" s="396"/>
      <c r="HFZ865" s="396"/>
      <c r="HGA865" s="396"/>
      <c r="HGB865" s="396"/>
      <c r="HGC865" s="396"/>
      <c r="HGD865" s="396"/>
      <c r="HGE865" s="396"/>
      <c r="HGF865" s="396"/>
      <c r="HGG865" s="396"/>
      <c r="HGH865" s="396"/>
      <c r="HGI865" s="396"/>
      <c r="HGJ865" s="396"/>
      <c r="HGK865" s="396"/>
      <c r="HGL865" s="396"/>
      <c r="HGM865" s="396"/>
      <c r="HGN865" s="396"/>
      <c r="HGO865" s="396"/>
      <c r="HGP865" s="396"/>
      <c r="HGQ865" s="396"/>
      <c r="HGR865" s="396"/>
      <c r="HGS865" s="396"/>
      <c r="HGT865" s="396"/>
      <c r="HGU865" s="396"/>
      <c r="HGV865" s="396"/>
      <c r="HGW865" s="396"/>
      <c r="HGX865" s="396"/>
      <c r="HGY865" s="396"/>
      <c r="HGZ865" s="396"/>
      <c r="HHA865" s="396"/>
      <c r="HHB865" s="396"/>
      <c r="HHC865" s="396"/>
      <c r="HHD865" s="396"/>
      <c r="HHE865" s="396"/>
      <c r="HHF865" s="396"/>
      <c r="HHG865" s="396"/>
      <c r="HHH865" s="396"/>
      <c r="HHI865" s="396"/>
      <c r="HHJ865" s="396"/>
      <c r="HHK865" s="396"/>
      <c r="HHL865" s="396"/>
      <c r="HHM865" s="396"/>
      <c r="HHN865" s="396"/>
      <c r="HHO865" s="396"/>
      <c r="HHP865" s="396"/>
      <c r="HHQ865" s="396"/>
      <c r="HHR865" s="396"/>
      <c r="HHS865" s="396"/>
      <c r="HHT865" s="396"/>
      <c r="HHU865" s="396"/>
      <c r="HHV865" s="396"/>
      <c r="HHW865" s="396"/>
      <c r="HHX865" s="396"/>
      <c r="HHY865" s="396"/>
      <c r="HHZ865" s="396"/>
      <c r="HIA865" s="396"/>
      <c r="HIB865" s="396"/>
      <c r="HIC865" s="396"/>
      <c r="HID865" s="396"/>
      <c r="HIE865" s="396"/>
      <c r="HIF865" s="396"/>
      <c r="HIG865" s="396"/>
      <c r="HIH865" s="396"/>
      <c r="HII865" s="396"/>
      <c r="HIJ865" s="396"/>
      <c r="HIK865" s="396"/>
      <c r="HIL865" s="396"/>
      <c r="HIM865" s="396"/>
      <c r="HIN865" s="396"/>
      <c r="HIO865" s="396"/>
      <c r="HIP865" s="396"/>
      <c r="HIQ865" s="396"/>
      <c r="HIR865" s="396"/>
      <c r="HIS865" s="396"/>
      <c r="HIT865" s="396"/>
      <c r="HIU865" s="396"/>
      <c r="HIV865" s="396"/>
      <c r="HIW865" s="396"/>
      <c r="HIX865" s="396"/>
      <c r="HIY865" s="396"/>
      <c r="HIZ865" s="396"/>
      <c r="HJA865" s="396"/>
      <c r="HJB865" s="396"/>
      <c r="HJC865" s="396"/>
      <c r="HJD865" s="396"/>
      <c r="HJE865" s="396"/>
      <c r="HJF865" s="396"/>
      <c r="HJG865" s="396"/>
      <c r="HJH865" s="396"/>
      <c r="HJI865" s="396"/>
      <c r="HJJ865" s="396"/>
      <c r="HJK865" s="396"/>
      <c r="HJL865" s="396"/>
      <c r="HJM865" s="396"/>
      <c r="HJN865" s="396"/>
      <c r="HJO865" s="396"/>
      <c r="HJP865" s="396"/>
      <c r="HJQ865" s="396"/>
      <c r="HJR865" s="396"/>
      <c r="HJS865" s="396"/>
      <c r="HJT865" s="396"/>
      <c r="HJU865" s="396"/>
      <c r="HJV865" s="396"/>
      <c r="HJW865" s="396"/>
      <c r="HJX865" s="396"/>
      <c r="HJY865" s="396"/>
      <c r="HJZ865" s="396"/>
      <c r="HKA865" s="396"/>
      <c r="HKB865" s="396"/>
      <c r="HKC865" s="396"/>
      <c r="HKD865" s="396"/>
      <c r="HKE865" s="396"/>
      <c r="HKF865" s="396"/>
      <c r="HKG865" s="396"/>
      <c r="HKH865" s="396"/>
      <c r="HKI865" s="396"/>
      <c r="HKJ865" s="396"/>
      <c r="HKK865" s="396"/>
      <c r="HKL865" s="396"/>
      <c r="HKM865" s="396"/>
      <c r="HKN865" s="396"/>
      <c r="HKO865" s="396"/>
      <c r="HKP865" s="396"/>
      <c r="HKQ865" s="396"/>
      <c r="HKR865" s="396"/>
      <c r="HKS865" s="396"/>
      <c r="HKT865" s="396"/>
      <c r="HKU865" s="396"/>
      <c r="HKV865" s="396"/>
      <c r="HKW865" s="396"/>
      <c r="HKX865" s="396"/>
      <c r="HKY865" s="396"/>
      <c r="HKZ865" s="396"/>
      <c r="HLA865" s="396"/>
      <c r="HLB865" s="396"/>
      <c r="HLC865" s="396"/>
      <c r="HLD865" s="396"/>
      <c r="HLE865" s="396"/>
      <c r="HLF865" s="396"/>
      <c r="HLG865" s="396"/>
      <c r="HLH865" s="396"/>
      <c r="HLI865" s="396"/>
      <c r="HLJ865" s="396"/>
      <c r="HLK865" s="396"/>
      <c r="HLL865" s="396"/>
      <c r="HLM865" s="396"/>
      <c r="HLN865" s="396"/>
      <c r="HLO865" s="396"/>
      <c r="HLP865" s="396"/>
      <c r="HLQ865" s="396"/>
      <c r="HLR865" s="396"/>
      <c r="HLS865" s="396"/>
      <c r="HLT865" s="396"/>
      <c r="HLU865" s="396"/>
      <c r="HLV865" s="396"/>
      <c r="HLW865" s="396"/>
      <c r="HLX865" s="396"/>
      <c r="HLY865" s="396"/>
      <c r="HLZ865" s="396"/>
      <c r="HMA865" s="396"/>
      <c r="HMB865" s="396"/>
      <c r="HMC865" s="396"/>
      <c r="HMD865" s="396"/>
      <c r="HME865" s="396"/>
      <c r="HMF865" s="396"/>
      <c r="HMG865" s="396"/>
      <c r="HMH865" s="396"/>
      <c r="HMI865" s="396"/>
      <c r="HMJ865" s="396"/>
      <c r="HMK865" s="396"/>
      <c r="HML865" s="396"/>
      <c r="HMM865" s="396"/>
      <c r="HMN865" s="396"/>
      <c r="HMO865" s="396"/>
      <c r="HMP865" s="396"/>
      <c r="HMQ865" s="396"/>
      <c r="HMR865" s="396"/>
      <c r="HMS865" s="396"/>
      <c r="HMT865" s="396"/>
      <c r="HMU865" s="396"/>
      <c r="HMV865" s="396"/>
      <c r="HMW865" s="396"/>
      <c r="HMX865" s="396"/>
      <c r="HMY865" s="396"/>
      <c r="HMZ865" s="396"/>
      <c r="HNA865" s="396"/>
      <c r="HNB865" s="396"/>
      <c r="HNC865" s="396"/>
      <c r="HND865" s="396"/>
      <c r="HNE865" s="396"/>
      <c r="HNF865" s="396"/>
      <c r="HNG865" s="396"/>
      <c r="HNH865" s="396"/>
      <c r="HNI865" s="396"/>
      <c r="HNJ865" s="396"/>
      <c r="HNK865" s="396"/>
      <c r="HNL865" s="396"/>
      <c r="HNM865" s="396"/>
      <c r="HNN865" s="396"/>
      <c r="HNO865" s="396"/>
      <c r="HNP865" s="396"/>
      <c r="HNQ865" s="396"/>
      <c r="HNR865" s="396"/>
      <c r="HNS865" s="396"/>
      <c r="HNT865" s="396"/>
      <c r="HNU865" s="396"/>
      <c r="HNV865" s="396"/>
      <c r="HNW865" s="396"/>
      <c r="HNX865" s="396"/>
      <c r="HNY865" s="396"/>
      <c r="HNZ865" s="396"/>
      <c r="HOA865" s="396"/>
      <c r="HOB865" s="396"/>
      <c r="HOC865" s="396"/>
      <c r="HOD865" s="396"/>
      <c r="HOE865" s="396"/>
      <c r="HOF865" s="396"/>
      <c r="HOG865" s="396"/>
      <c r="HOH865" s="396"/>
      <c r="HOI865" s="396"/>
      <c r="HOJ865" s="396"/>
      <c r="HOK865" s="396"/>
      <c r="HOL865" s="396"/>
      <c r="HOM865" s="396"/>
      <c r="HON865" s="396"/>
      <c r="HOO865" s="396"/>
      <c r="HOP865" s="396"/>
      <c r="HOQ865" s="396"/>
      <c r="HOR865" s="396"/>
      <c r="HOS865" s="396"/>
      <c r="HOT865" s="396"/>
      <c r="HOU865" s="396"/>
      <c r="HOV865" s="396"/>
      <c r="HOW865" s="396"/>
      <c r="HOX865" s="396"/>
      <c r="HOY865" s="396"/>
      <c r="HOZ865" s="396"/>
      <c r="HPA865" s="396"/>
      <c r="HPB865" s="396"/>
      <c r="HPC865" s="396"/>
      <c r="HPD865" s="396"/>
      <c r="HPE865" s="396"/>
      <c r="HPF865" s="396"/>
      <c r="HPG865" s="396"/>
      <c r="HPH865" s="396"/>
      <c r="HPI865" s="396"/>
      <c r="HPJ865" s="396"/>
      <c r="HPK865" s="396"/>
      <c r="HPL865" s="396"/>
      <c r="HPM865" s="396"/>
      <c r="HPN865" s="396"/>
      <c r="HPO865" s="396"/>
      <c r="HPP865" s="396"/>
      <c r="HPQ865" s="396"/>
      <c r="HPR865" s="396"/>
      <c r="HPS865" s="396"/>
      <c r="HPT865" s="396"/>
      <c r="HPU865" s="396"/>
      <c r="HPV865" s="396"/>
      <c r="HPW865" s="396"/>
      <c r="HPX865" s="396"/>
      <c r="HPY865" s="396"/>
      <c r="HPZ865" s="396"/>
      <c r="HQA865" s="396"/>
      <c r="HQB865" s="396"/>
      <c r="HQC865" s="396"/>
      <c r="HQD865" s="396"/>
      <c r="HQE865" s="396"/>
      <c r="HQF865" s="396"/>
      <c r="HQG865" s="396"/>
      <c r="HQH865" s="396"/>
      <c r="HQI865" s="396"/>
      <c r="HQJ865" s="396"/>
      <c r="HQK865" s="396"/>
      <c r="HQL865" s="396"/>
      <c r="HQM865" s="396"/>
      <c r="HQN865" s="396"/>
      <c r="HQO865" s="396"/>
      <c r="HQP865" s="396"/>
      <c r="HQQ865" s="396"/>
      <c r="HQR865" s="396"/>
      <c r="HQS865" s="396"/>
      <c r="HQT865" s="396"/>
      <c r="HQU865" s="396"/>
      <c r="HQV865" s="396"/>
      <c r="HQW865" s="396"/>
      <c r="HQX865" s="396"/>
      <c r="HQY865" s="396"/>
      <c r="HQZ865" s="396"/>
      <c r="HRA865" s="396"/>
      <c r="HRB865" s="396"/>
      <c r="HRC865" s="396"/>
      <c r="HRD865" s="396"/>
      <c r="HRE865" s="396"/>
      <c r="HRF865" s="396"/>
      <c r="HRG865" s="396"/>
      <c r="HRH865" s="396"/>
      <c r="HRI865" s="396"/>
      <c r="HRJ865" s="396"/>
      <c r="HRK865" s="396"/>
      <c r="HRL865" s="396"/>
      <c r="HRM865" s="396"/>
      <c r="HRN865" s="396"/>
      <c r="HRO865" s="396"/>
      <c r="HRP865" s="396"/>
      <c r="HRQ865" s="396"/>
      <c r="HRR865" s="396"/>
      <c r="HRS865" s="396"/>
      <c r="HRT865" s="396"/>
      <c r="HRU865" s="396"/>
      <c r="HRV865" s="396"/>
      <c r="HRW865" s="396"/>
      <c r="HRX865" s="396"/>
      <c r="HRY865" s="396"/>
      <c r="HRZ865" s="396"/>
      <c r="HSA865" s="396"/>
      <c r="HSB865" s="396"/>
      <c r="HSC865" s="396"/>
      <c r="HSD865" s="396"/>
      <c r="HSE865" s="396"/>
      <c r="HSF865" s="396"/>
      <c r="HSG865" s="396"/>
      <c r="HSH865" s="396"/>
      <c r="HSI865" s="396"/>
      <c r="HSJ865" s="396"/>
      <c r="HSK865" s="396"/>
      <c r="HSL865" s="396"/>
      <c r="HSM865" s="396"/>
      <c r="HSN865" s="396"/>
      <c r="HSO865" s="396"/>
      <c r="HSP865" s="396"/>
      <c r="HSQ865" s="396"/>
      <c r="HSR865" s="396"/>
      <c r="HSS865" s="396"/>
      <c r="HST865" s="396"/>
      <c r="HSU865" s="396"/>
      <c r="HSV865" s="396"/>
      <c r="HSW865" s="396"/>
      <c r="HSX865" s="396"/>
      <c r="HSY865" s="396"/>
      <c r="HSZ865" s="396"/>
      <c r="HTA865" s="396"/>
      <c r="HTB865" s="396"/>
      <c r="HTC865" s="396"/>
      <c r="HTD865" s="396"/>
      <c r="HTE865" s="396"/>
      <c r="HTF865" s="396"/>
      <c r="HTG865" s="396"/>
      <c r="HTH865" s="396"/>
      <c r="HTI865" s="396"/>
      <c r="HTJ865" s="396"/>
      <c r="HTK865" s="396"/>
      <c r="HTL865" s="396"/>
      <c r="HTM865" s="396"/>
      <c r="HTN865" s="396"/>
      <c r="HTO865" s="396"/>
      <c r="HTP865" s="396"/>
      <c r="HTQ865" s="396"/>
      <c r="HTR865" s="396"/>
      <c r="HTS865" s="396"/>
      <c r="HTT865" s="396"/>
      <c r="HTU865" s="396"/>
      <c r="HTV865" s="396"/>
      <c r="HTW865" s="396"/>
      <c r="HTX865" s="396"/>
      <c r="HTY865" s="396"/>
      <c r="HTZ865" s="396"/>
      <c r="HUA865" s="396"/>
      <c r="HUB865" s="396"/>
      <c r="HUC865" s="396"/>
      <c r="HUD865" s="396"/>
      <c r="HUE865" s="396"/>
      <c r="HUF865" s="396"/>
      <c r="HUG865" s="396"/>
      <c r="HUH865" s="396"/>
      <c r="HUI865" s="396"/>
      <c r="HUJ865" s="396"/>
      <c r="HUK865" s="396"/>
      <c r="HUL865" s="396"/>
      <c r="HUM865" s="396"/>
      <c r="HUN865" s="396"/>
      <c r="HUO865" s="396"/>
      <c r="HUP865" s="396"/>
      <c r="HUQ865" s="396"/>
      <c r="HUR865" s="396"/>
      <c r="HUS865" s="396"/>
      <c r="HUT865" s="396"/>
      <c r="HUU865" s="396"/>
      <c r="HUV865" s="396"/>
      <c r="HUW865" s="396"/>
      <c r="HUX865" s="396"/>
      <c r="HUY865" s="396"/>
      <c r="HUZ865" s="396"/>
      <c r="HVA865" s="396"/>
      <c r="HVB865" s="396"/>
      <c r="HVC865" s="396"/>
      <c r="HVD865" s="396"/>
      <c r="HVE865" s="396"/>
      <c r="HVF865" s="396"/>
      <c r="HVG865" s="396"/>
      <c r="HVH865" s="396"/>
      <c r="HVI865" s="396"/>
      <c r="HVJ865" s="396"/>
      <c r="HVK865" s="396"/>
      <c r="HVL865" s="396"/>
      <c r="HVM865" s="396"/>
      <c r="HVN865" s="396"/>
      <c r="HVO865" s="396"/>
      <c r="HVP865" s="396"/>
      <c r="HVQ865" s="396"/>
      <c r="HVR865" s="396"/>
      <c r="HVS865" s="396"/>
      <c r="HVT865" s="396"/>
      <c r="HVU865" s="396"/>
      <c r="HVV865" s="396"/>
      <c r="HVW865" s="396"/>
      <c r="HVX865" s="396"/>
      <c r="HVY865" s="396"/>
      <c r="HVZ865" s="396"/>
      <c r="HWA865" s="396"/>
      <c r="HWB865" s="396"/>
      <c r="HWC865" s="396"/>
      <c r="HWD865" s="396"/>
      <c r="HWE865" s="396"/>
      <c r="HWF865" s="396"/>
      <c r="HWG865" s="396"/>
      <c r="HWH865" s="396"/>
      <c r="HWI865" s="396"/>
      <c r="HWJ865" s="396"/>
      <c r="HWK865" s="396"/>
      <c r="HWL865" s="396"/>
      <c r="HWM865" s="396"/>
      <c r="HWN865" s="396"/>
      <c r="HWO865" s="396"/>
      <c r="HWP865" s="396"/>
      <c r="HWQ865" s="396"/>
      <c r="HWR865" s="396"/>
      <c r="HWS865" s="396"/>
      <c r="HWT865" s="396"/>
      <c r="HWU865" s="396"/>
      <c r="HWV865" s="396"/>
      <c r="HWW865" s="396"/>
      <c r="HWX865" s="396"/>
      <c r="HWY865" s="396"/>
      <c r="HWZ865" s="396"/>
      <c r="HXA865" s="396"/>
      <c r="HXB865" s="396"/>
      <c r="HXC865" s="396"/>
      <c r="HXD865" s="396"/>
      <c r="HXE865" s="396"/>
      <c r="HXF865" s="396"/>
      <c r="HXG865" s="396"/>
      <c r="HXH865" s="396"/>
      <c r="HXI865" s="396"/>
      <c r="HXJ865" s="396"/>
      <c r="HXK865" s="396"/>
      <c r="HXL865" s="396"/>
      <c r="HXM865" s="396"/>
      <c r="HXN865" s="396"/>
      <c r="HXO865" s="396"/>
      <c r="HXP865" s="396"/>
      <c r="HXQ865" s="396"/>
      <c r="HXR865" s="396"/>
      <c r="HXS865" s="396"/>
      <c r="HXT865" s="396"/>
      <c r="HXU865" s="396"/>
      <c r="HXV865" s="396"/>
      <c r="HXW865" s="396"/>
      <c r="HXX865" s="396"/>
      <c r="HXY865" s="396"/>
      <c r="HXZ865" s="396"/>
      <c r="HYA865" s="396"/>
      <c r="HYB865" s="396"/>
      <c r="HYC865" s="396"/>
      <c r="HYD865" s="396"/>
      <c r="HYE865" s="396"/>
      <c r="HYF865" s="396"/>
      <c r="HYG865" s="396"/>
      <c r="HYH865" s="396"/>
      <c r="HYI865" s="396"/>
      <c r="HYJ865" s="396"/>
      <c r="HYK865" s="396"/>
      <c r="HYL865" s="396"/>
      <c r="HYM865" s="396"/>
      <c r="HYN865" s="396"/>
      <c r="HYO865" s="396"/>
      <c r="HYP865" s="396"/>
      <c r="HYQ865" s="396"/>
      <c r="HYR865" s="396"/>
      <c r="HYS865" s="396"/>
      <c r="HYT865" s="396"/>
      <c r="HYU865" s="396"/>
      <c r="HYV865" s="396"/>
      <c r="HYW865" s="396"/>
      <c r="HYX865" s="396"/>
      <c r="HYY865" s="396"/>
      <c r="HYZ865" s="396"/>
      <c r="HZA865" s="396"/>
      <c r="HZB865" s="396"/>
      <c r="HZC865" s="396"/>
      <c r="HZD865" s="396"/>
      <c r="HZE865" s="396"/>
      <c r="HZF865" s="396"/>
      <c r="HZG865" s="396"/>
      <c r="HZH865" s="396"/>
      <c r="HZI865" s="396"/>
      <c r="HZJ865" s="396"/>
      <c r="HZK865" s="396"/>
      <c r="HZL865" s="396"/>
      <c r="HZM865" s="396"/>
      <c r="HZN865" s="396"/>
      <c r="HZO865" s="396"/>
      <c r="HZP865" s="396"/>
      <c r="HZQ865" s="396"/>
      <c r="HZR865" s="396"/>
      <c r="HZS865" s="396"/>
      <c r="HZT865" s="396"/>
      <c r="HZU865" s="396"/>
      <c r="HZV865" s="396"/>
      <c r="HZW865" s="396"/>
      <c r="HZX865" s="396"/>
      <c r="HZY865" s="396"/>
      <c r="HZZ865" s="396"/>
      <c r="IAA865" s="396"/>
      <c r="IAB865" s="396"/>
      <c r="IAC865" s="396"/>
      <c r="IAD865" s="396"/>
      <c r="IAE865" s="396"/>
      <c r="IAF865" s="396"/>
      <c r="IAG865" s="396"/>
      <c r="IAH865" s="396"/>
      <c r="IAI865" s="396"/>
      <c r="IAJ865" s="396"/>
      <c r="IAK865" s="396"/>
      <c r="IAL865" s="396"/>
      <c r="IAM865" s="396"/>
      <c r="IAN865" s="396"/>
      <c r="IAO865" s="396"/>
      <c r="IAP865" s="396"/>
      <c r="IAQ865" s="396"/>
      <c r="IAR865" s="396"/>
      <c r="IAS865" s="396"/>
      <c r="IAT865" s="396"/>
      <c r="IAU865" s="396"/>
      <c r="IAV865" s="396"/>
      <c r="IAW865" s="396"/>
      <c r="IAX865" s="396"/>
      <c r="IAY865" s="396"/>
      <c r="IAZ865" s="396"/>
      <c r="IBA865" s="396"/>
      <c r="IBB865" s="396"/>
      <c r="IBC865" s="396"/>
      <c r="IBD865" s="396"/>
      <c r="IBE865" s="396"/>
      <c r="IBF865" s="396"/>
      <c r="IBG865" s="396"/>
      <c r="IBH865" s="396"/>
      <c r="IBI865" s="396"/>
      <c r="IBJ865" s="396"/>
      <c r="IBK865" s="396"/>
      <c r="IBL865" s="396"/>
      <c r="IBM865" s="396"/>
      <c r="IBN865" s="396"/>
      <c r="IBO865" s="396"/>
      <c r="IBP865" s="396"/>
      <c r="IBQ865" s="396"/>
      <c r="IBR865" s="396"/>
      <c r="IBS865" s="396"/>
      <c r="IBT865" s="396"/>
      <c r="IBU865" s="396"/>
      <c r="IBV865" s="396"/>
      <c r="IBW865" s="396"/>
      <c r="IBX865" s="396"/>
      <c r="IBY865" s="396"/>
      <c r="IBZ865" s="396"/>
      <c r="ICA865" s="396"/>
      <c r="ICB865" s="396"/>
      <c r="ICC865" s="396"/>
      <c r="ICD865" s="396"/>
      <c r="ICE865" s="396"/>
      <c r="ICF865" s="396"/>
      <c r="ICG865" s="396"/>
      <c r="ICH865" s="396"/>
      <c r="ICI865" s="396"/>
      <c r="ICJ865" s="396"/>
      <c r="ICK865" s="396"/>
      <c r="ICL865" s="396"/>
      <c r="ICM865" s="396"/>
      <c r="ICN865" s="396"/>
      <c r="ICO865" s="396"/>
      <c r="ICP865" s="396"/>
      <c r="ICQ865" s="396"/>
      <c r="ICR865" s="396"/>
      <c r="ICS865" s="396"/>
      <c r="ICT865" s="396"/>
      <c r="ICU865" s="396"/>
      <c r="ICV865" s="396"/>
      <c r="ICW865" s="396"/>
      <c r="ICX865" s="396"/>
      <c r="ICY865" s="396"/>
      <c r="ICZ865" s="396"/>
      <c r="IDA865" s="396"/>
      <c r="IDB865" s="396"/>
      <c r="IDC865" s="396"/>
      <c r="IDD865" s="396"/>
      <c r="IDE865" s="396"/>
      <c r="IDF865" s="396"/>
      <c r="IDG865" s="396"/>
      <c r="IDH865" s="396"/>
      <c r="IDI865" s="396"/>
      <c r="IDJ865" s="396"/>
      <c r="IDK865" s="396"/>
      <c r="IDL865" s="396"/>
      <c r="IDM865" s="396"/>
      <c r="IDN865" s="396"/>
      <c r="IDO865" s="396"/>
      <c r="IDP865" s="396"/>
      <c r="IDQ865" s="396"/>
      <c r="IDR865" s="396"/>
      <c r="IDS865" s="396"/>
      <c r="IDT865" s="396"/>
      <c r="IDU865" s="396"/>
      <c r="IDV865" s="396"/>
      <c r="IDW865" s="396"/>
      <c r="IDX865" s="396"/>
      <c r="IDY865" s="396"/>
      <c r="IDZ865" s="396"/>
      <c r="IEA865" s="396"/>
      <c r="IEB865" s="396"/>
      <c r="IEC865" s="396"/>
      <c r="IED865" s="396"/>
      <c r="IEE865" s="396"/>
      <c r="IEF865" s="396"/>
      <c r="IEG865" s="396"/>
      <c r="IEH865" s="396"/>
      <c r="IEI865" s="396"/>
      <c r="IEJ865" s="396"/>
      <c r="IEK865" s="396"/>
      <c r="IEL865" s="396"/>
      <c r="IEM865" s="396"/>
      <c r="IEN865" s="396"/>
      <c r="IEO865" s="396"/>
      <c r="IEP865" s="396"/>
      <c r="IEQ865" s="396"/>
      <c r="IER865" s="396"/>
      <c r="IES865" s="396"/>
      <c r="IET865" s="396"/>
      <c r="IEU865" s="396"/>
      <c r="IEV865" s="396"/>
      <c r="IEW865" s="396"/>
      <c r="IEX865" s="396"/>
      <c r="IEY865" s="396"/>
      <c r="IEZ865" s="396"/>
      <c r="IFA865" s="396"/>
      <c r="IFB865" s="396"/>
      <c r="IFC865" s="396"/>
      <c r="IFD865" s="396"/>
      <c r="IFE865" s="396"/>
      <c r="IFF865" s="396"/>
      <c r="IFG865" s="396"/>
      <c r="IFH865" s="396"/>
      <c r="IFI865" s="396"/>
      <c r="IFJ865" s="396"/>
      <c r="IFK865" s="396"/>
      <c r="IFL865" s="396"/>
      <c r="IFM865" s="396"/>
      <c r="IFN865" s="396"/>
      <c r="IFO865" s="396"/>
      <c r="IFP865" s="396"/>
      <c r="IFQ865" s="396"/>
      <c r="IFR865" s="396"/>
      <c r="IFS865" s="396"/>
      <c r="IFT865" s="396"/>
      <c r="IFU865" s="396"/>
      <c r="IFV865" s="396"/>
      <c r="IFW865" s="396"/>
      <c r="IFX865" s="396"/>
      <c r="IFY865" s="396"/>
      <c r="IFZ865" s="396"/>
      <c r="IGA865" s="396"/>
      <c r="IGB865" s="396"/>
      <c r="IGC865" s="396"/>
      <c r="IGD865" s="396"/>
      <c r="IGE865" s="396"/>
      <c r="IGF865" s="396"/>
      <c r="IGG865" s="396"/>
      <c r="IGH865" s="396"/>
      <c r="IGI865" s="396"/>
      <c r="IGJ865" s="396"/>
      <c r="IGK865" s="396"/>
      <c r="IGL865" s="396"/>
      <c r="IGM865" s="396"/>
      <c r="IGN865" s="396"/>
      <c r="IGO865" s="396"/>
      <c r="IGP865" s="396"/>
      <c r="IGQ865" s="396"/>
      <c r="IGR865" s="396"/>
      <c r="IGS865" s="396"/>
      <c r="IGT865" s="396"/>
      <c r="IGU865" s="396"/>
      <c r="IGV865" s="396"/>
      <c r="IGW865" s="396"/>
      <c r="IGX865" s="396"/>
      <c r="IGY865" s="396"/>
      <c r="IGZ865" s="396"/>
      <c r="IHA865" s="396"/>
      <c r="IHB865" s="396"/>
      <c r="IHC865" s="396"/>
      <c r="IHD865" s="396"/>
      <c r="IHE865" s="396"/>
      <c r="IHF865" s="396"/>
      <c r="IHG865" s="396"/>
      <c r="IHH865" s="396"/>
      <c r="IHI865" s="396"/>
      <c r="IHJ865" s="396"/>
      <c r="IHK865" s="396"/>
      <c r="IHL865" s="396"/>
      <c r="IHM865" s="396"/>
      <c r="IHN865" s="396"/>
      <c r="IHO865" s="396"/>
      <c r="IHP865" s="396"/>
      <c r="IHQ865" s="396"/>
      <c r="IHR865" s="396"/>
      <c r="IHS865" s="396"/>
      <c r="IHT865" s="396"/>
      <c r="IHU865" s="396"/>
      <c r="IHV865" s="396"/>
      <c r="IHW865" s="396"/>
      <c r="IHX865" s="396"/>
      <c r="IHY865" s="396"/>
      <c r="IHZ865" s="396"/>
      <c r="IIA865" s="396"/>
      <c r="IIB865" s="396"/>
      <c r="IIC865" s="396"/>
      <c r="IID865" s="396"/>
      <c r="IIE865" s="396"/>
      <c r="IIF865" s="396"/>
      <c r="IIG865" s="396"/>
      <c r="IIH865" s="396"/>
      <c r="III865" s="396"/>
      <c r="IIJ865" s="396"/>
      <c r="IIK865" s="396"/>
      <c r="IIL865" s="396"/>
      <c r="IIM865" s="396"/>
      <c r="IIN865" s="396"/>
      <c r="IIO865" s="396"/>
      <c r="IIP865" s="396"/>
      <c r="IIQ865" s="396"/>
      <c r="IIR865" s="396"/>
      <c r="IIS865" s="396"/>
      <c r="IIT865" s="396"/>
      <c r="IIU865" s="396"/>
      <c r="IIV865" s="396"/>
      <c r="IIW865" s="396"/>
      <c r="IIX865" s="396"/>
      <c r="IIY865" s="396"/>
      <c r="IIZ865" s="396"/>
      <c r="IJA865" s="396"/>
      <c r="IJB865" s="396"/>
      <c r="IJC865" s="396"/>
      <c r="IJD865" s="396"/>
      <c r="IJE865" s="396"/>
      <c r="IJF865" s="396"/>
      <c r="IJG865" s="396"/>
      <c r="IJH865" s="396"/>
      <c r="IJI865" s="396"/>
      <c r="IJJ865" s="396"/>
      <c r="IJK865" s="396"/>
      <c r="IJL865" s="396"/>
      <c r="IJM865" s="396"/>
      <c r="IJN865" s="396"/>
      <c r="IJO865" s="396"/>
      <c r="IJP865" s="396"/>
      <c r="IJQ865" s="396"/>
      <c r="IJR865" s="396"/>
      <c r="IJS865" s="396"/>
      <c r="IJT865" s="396"/>
      <c r="IJU865" s="396"/>
      <c r="IJV865" s="396"/>
      <c r="IJW865" s="396"/>
      <c r="IJX865" s="396"/>
      <c r="IJY865" s="396"/>
      <c r="IJZ865" s="396"/>
      <c r="IKA865" s="396"/>
      <c r="IKB865" s="396"/>
      <c r="IKC865" s="396"/>
      <c r="IKD865" s="396"/>
      <c r="IKE865" s="396"/>
      <c r="IKF865" s="396"/>
      <c r="IKG865" s="396"/>
      <c r="IKH865" s="396"/>
      <c r="IKI865" s="396"/>
      <c r="IKJ865" s="396"/>
      <c r="IKK865" s="396"/>
      <c r="IKL865" s="396"/>
      <c r="IKM865" s="396"/>
      <c r="IKN865" s="396"/>
      <c r="IKO865" s="396"/>
      <c r="IKP865" s="396"/>
      <c r="IKQ865" s="396"/>
      <c r="IKR865" s="396"/>
      <c r="IKS865" s="396"/>
      <c r="IKT865" s="396"/>
      <c r="IKU865" s="396"/>
      <c r="IKV865" s="396"/>
      <c r="IKW865" s="396"/>
      <c r="IKX865" s="396"/>
      <c r="IKY865" s="396"/>
      <c r="IKZ865" s="396"/>
      <c r="ILA865" s="396"/>
      <c r="ILB865" s="396"/>
      <c r="ILC865" s="396"/>
      <c r="ILD865" s="396"/>
      <c r="ILE865" s="396"/>
      <c r="ILF865" s="396"/>
      <c r="ILG865" s="396"/>
      <c r="ILH865" s="396"/>
      <c r="ILI865" s="396"/>
      <c r="ILJ865" s="396"/>
      <c r="ILK865" s="396"/>
      <c r="ILL865" s="396"/>
      <c r="ILM865" s="396"/>
      <c r="ILN865" s="396"/>
      <c r="ILO865" s="396"/>
      <c r="ILP865" s="396"/>
      <c r="ILQ865" s="396"/>
      <c r="ILR865" s="396"/>
      <c r="ILS865" s="396"/>
      <c r="ILT865" s="396"/>
      <c r="ILU865" s="396"/>
      <c r="ILV865" s="396"/>
      <c r="ILW865" s="396"/>
      <c r="ILX865" s="396"/>
      <c r="ILY865" s="396"/>
      <c r="ILZ865" s="396"/>
      <c r="IMA865" s="396"/>
      <c r="IMB865" s="396"/>
      <c r="IMC865" s="396"/>
      <c r="IMD865" s="396"/>
      <c r="IME865" s="396"/>
      <c r="IMF865" s="396"/>
      <c r="IMG865" s="396"/>
      <c r="IMH865" s="396"/>
      <c r="IMI865" s="396"/>
      <c r="IMJ865" s="396"/>
      <c r="IMK865" s="396"/>
      <c r="IML865" s="396"/>
      <c r="IMM865" s="396"/>
      <c r="IMN865" s="396"/>
      <c r="IMO865" s="396"/>
      <c r="IMP865" s="396"/>
      <c r="IMQ865" s="396"/>
      <c r="IMR865" s="396"/>
      <c r="IMS865" s="396"/>
      <c r="IMT865" s="396"/>
      <c r="IMU865" s="396"/>
      <c r="IMV865" s="396"/>
      <c r="IMW865" s="396"/>
      <c r="IMX865" s="396"/>
      <c r="IMY865" s="396"/>
      <c r="IMZ865" s="396"/>
      <c r="INA865" s="396"/>
      <c r="INB865" s="396"/>
      <c r="INC865" s="396"/>
      <c r="IND865" s="396"/>
      <c r="INE865" s="396"/>
      <c r="INF865" s="396"/>
      <c r="ING865" s="396"/>
      <c r="INH865" s="396"/>
      <c r="INI865" s="396"/>
      <c r="INJ865" s="396"/>
      <c r="INK865" s="396"/>
      <c r="INL865" s="396"/>
      <c r="INM865" s="396"/>
      <c r="INN865" s="396"/>
      <c r="INO865" s="396"/>
      <c r="INP865" s="396"/>
      <c r="INQ865" s="396"/>
      <c r="INR865" s="396"/>
      <c r="INS865" s="396"/>
      <c r="INT865" s="396"/>
      <c r="INU865" s="396"/>
      <c r="INV865" s="396"/>
      <c r="INW865" s="396"/>
      <c r="INX865" s="396"/>
      <c r="INY865" s="396"/>
      <c r="INZ865" s="396"/>
      <c r="IOA865" s="396"/>
      <c r="IOB865" s="396"/>
      <c r="IOC865" s="396"/>
      <c r="IOD865" s="396"/>
      <c r="IOE865" s="396"/>
      <c r="IOF865" s="396"/>
      <c r="IOG865" s="396"/>
      <c r="IOH865" s="396"/>
      <c r="IOI865" s="396"/>
      <c r="IOJ865" s="396"/>
      <c r="IOK865" s="396"/>
      <c r="IOL865" s="396"/>
      <c r="IOM865" s="396"/>
      <c r="ION865" s="396"/>
      <c r="IOO865" s="396"/>
      <c r="IOP865" s="396"/>
      <c r="IOQ865" s="396"/>
      <c r="IOR865" s="396"/>
      <c r="IOS865" s="396"/>
      <c r="IOT865" s="396"/>
      <c r="IOU865" s="396"/>
      <c r="IOV865" s="396"/>
      <c r="IOW865" s="396"/>
      <c r="IOX865" s="396"/>
      <c r="IOY865" s="396"/>
      <c r="IOZ865" s="396"/>
      <c r="IPA865" s="396"/>
      <c r="IPB865" s="396"/>
      <c r="IPC865" s="396"/>
      <c r="IPD865" s="396"/>
      <c r="IPE865" s="396"/>
      <c r="IPF865" s="396"/>
      <c r="IPG865" s="396"/>
      <c r="IPH865" s="396"/>
      <c r="IPI865" s="396"/>
      <c r="IPJ865" s="396"/>
      <c r="IPK865" s="396"/>
      <c r="IPL865" s="396"/>
      <c r="IPM865" s="396"/>
      <c r="IPN865" s="396"/>
      <c r="IPO865" s="396"/>
      <c r="IPP865" s="396"/>
      <c r="IPQ865" s="396"/>
      <c r="IPR865" s="396"/>
      <c r="IPS865" s="396"/>
      <c r="IPT865" s="396"/>
      <c r="IPU865" s="396"/>
      <c r="IPV865" s="396"/>
      <c r="IPW865" s="396"/>
      <c r="IPX865" s="396"/>
      <c r="IPY865" s="396"/>
      <c r="IPZ865" s="396"/>
      <c r="IQA865" s="396"/>
      <c r="IQB865" s="396"/>
      <c r="IQC865" s="396"/>
      <c r="IQD865" s="396"/>
      <c r="IQE865" s="396"/>
      <c r="IQF865" s="396"/>
      <c r="IQG865" s="396"/>
      <c r="IQH865" s="396"/>
      <c r="IQI865" s="396"/>
      <c r="IQJ865" s="396"/>
      <c r="IQK865" s="396"/>
      <c r="IQL865" s="396"/>
      <c r="IQM865" s="396"/>
      <c r="IQN865" s="396"/>
      <c r="IQO865" s="396"/>
      <c r="IQP865" s="396"/>
      <c r="IQQ865" s="396"/>
      <c r="IQR865" s="396"/>
      <c r="IQS865" s="396"/>
      <c r="IQT865" s="396"/>
      <c r="IQU865" s="396"/>
      <c r="IQV865" s="396"/>
      <c r="IQW865" s="396"/>
      <c r="IQX865" s="396"/>
      <c r="IQY865" s="396"/>
      <c r="IQZ865" s="396"/>
      <c r="IRA865" s="396"/>
      <c r="IRB865" s="396"/>
      <c r="IRC865" s="396"/>
      <c r="IRD865" s="396"/>
      <c r="IRE865" s="396"/>
      <c r="IRF865" s="396"/>
      <c r="IRG865" s="396"/>
      <c r="IRH865" s="396"/>
      <c r="IRI865" s="396"/>
      <c r="IRJ865" s="396"/>
      <c r="IRK865" s="396"/>
      <c r="IRL865" s="396"/>
      <c r="IRM865" s="396"/>
      <c r="IRN865" s="396"/>
      <c r="IRO865" s="396"/>
      <c r="IRP865" s="396"/>
      <c r="IRQ865" s="396"/>
      <c r="IRR865" s="396"/>
      <c r="IRS865" s="396"/>
      <c r="IRT865" s="396"/>
      <c r="IRU865" s="396"/>
      <c r="IRV865" s="396"/>
      <c r="IRW865" s="396"/>
      <c r="IRX865" s="396"/>
      <c r="IRY865" s="396"/>
      <c r="IRZ865" s="396"/>
      <c r="ISA865" s="396"/>
      <c r="ISB865" s="396"/>
      <c r="ISC865" s="396"/>
      <c r="ISD865" s="396"/>
      <c r="ISE865" s="396"/>
      <c r="ISF865" s="396"/>
      <c r="ISG865" s="396"/>
      <c r="ISH865" s="396"/>
      <c r="ISI865" s="396"/>
      <c r="ISJ865" s="396"/>
      <c r="ISK865" s="396"/>
      <c r="ISL865" s="396"/>
      <c r="ISM865" s="396"/>
      <c r="ISN865" s="396"/>
      <c r="ISO865" s="396"/>
      <c r="ISP865" s="396"/>
      <c r="ISQ865" s="396"/>
      <c r="ISR865" s="396"/>
      <c r="ISS865" s="396"/>
      <c r="IST865" s="396"/>
      <c r="ISU865" s="396"/>
      <c r="ISV865" s="396"/>
      <c r="ISW865" s="396"/>
      <c r="ISX865" s="396"/>
      <c r="ISY865" s="396"/>
      <c r="ISZ865" s="396"/>
      <c r="ITA865" s="396"/>
      <c r="ITB865" s="396"/>
      <c r="ITC865" s="396"/>
      <c r="ITD865" s="396"/>
      <c r="ITE865" s="396"/>
      <c r="ITF865" s="396"/>
      <c r="ITG865" s="396"/>
      <c r="ITH865" s="396"/>
      <c r="ITI865" s="396"/>
      <c r="ITJ865" s="396"/>
      <c r="ITK865" s="396"/>
      <c r="ITL865" s="396"/>
      <c r="ITM865" s="396"/>
      <c r="ITN865" s="396"/>
      <c r="ITO865" s="396"/>
      <c r="ITP865" s="396"/>
      <c r="ITQ865" s="396"/>
      <c r="ITR865" s="396"/>
      <c r="ITS865" s="396"/>
      <c r="ITT865" s="396"/>
      <c r="ITU865" s="396"/>
      <c r="ITV865" s="396"/>
      <c r="ITW865" s="396"/>
      <c r="ITX865" s="396"/>
      <c r="ITY865" s="396"/>
      <c r="ITZ865" s="396"/>
      <c r="IUA865" s="396"/>
      <c r="IUB865" s="396"/>
      <c r="IUC865" s="396"/>
      <c r="IUD865" s="396"/>
      <c r="IUE865" s="396"/>
      <c r="IUF865" s="396"/>
      <c r="IUG865" s="396"/>
      <c r="IUH865" s="396"/>
      <c r="IUI865" s="396"/>
      <c r="IUJ865" s="396"/>
      <c r="IUK865" s="396"/>
      <c r="IUL865" s="396"/>
      <c r="IUM865" s="396"/>
      <c r="IUN865" s="396"/>
      <c r="IUO865" s="396"/>
      <c r="IUP865" s="396"/>
      <c r="IUQ865" s="396"/>
      <c r="IUR865" s="396"/>
      <c r="IUS865" s="396"/>
      <c r="IUT865" s="396"/>
      <c r="IUU865" s="396"/>
      <c r="IUV865" s="396"/>
      <c r="IUW865" s="396"/>
      <c r="IUX865" s="396"/>
      <c r="IUY865" s="396"/>
      <c r="IUZ865" s="396"/>
      <c r="IVA865" s="396"/>
      <c r="IVB865" s="396"/>
      <c r="IVC865" s="396"/>
      <c r="IVD865" s="396"/>
      <c r="IVE865" s="396"/>
      <c r="IVF865" s="396"/>
      <c r="IVG865" s="396"/>
      <c r="IVH865" s="396"/>
      <c r="IVI865" s="396"/>
      <c r="IVJ865" s="396"/>
      <c r="IVK865" s="396"/>
      <c r="IVL865" s="396"/>
      <c r="IVM865" s="396"/>
      <c r="IVN865" s="396"/>
      <c r="IVO865" s="396"/>
      <c r="IVP865" s="396"/>
      <c r="IVQ865" s="396"/>
      <c r="IVR865" s="396"/>
      <c r="IVS865" s="396"/>
      <c r="IVT865" s="396"/>
      <c r="IVU865" s="396"/>
      <c r="IVV865" s="396"/>
      <c r="IVW865" s="396"/>
      <c r="IVX865" s="396"/>
      <c r="IVY865" s="396"/>
      <c r="IVZ865" s="396"/>
      <c r="IWA865" s="396"/>
      <c r="IWB865" s="396"/>
      <c r="IWC865" s="396"/>
      <c r="IWD865" s="396"/>
      <c r="IWE865" s="396"/>
      <c r="IWF865" s="396"/>
      <c r="IWG865" s="396"/>
      <c r="IWH865" s="396"/>
      <c r="IWI865" s="396"/>
      <c r="IWJ865" s="396"/>
      <c r="IWK865" s="396"/>
      <c r="IWL865" s="396"/>
      <c r="IWM865" s="396"/>
      <c r="IWN865" s="396"/>
      <c r="IWO865" s="396"/>
      <c r="IWP865" s="396"/>
      <c r="IWQ865" s="396"/>
      <c r="IWR865" s="396"/>
      <c r="IWS865" s="396"/>
      <c r="IWT865" s="396"/>
      <c r="IWU865" s="396"/>
      <c r="IWV865" s="396"/>
      <c r="IWW865" s="396"/>
      <c r="IWX865" s="396"/>
      <c r="IWY865" s="396"/>
      <c r="IWZ865" s="396"/>
      <c r="IXA865" s="396"/>
      <c r="IXB865" s="396"/>
      <c r="IXC865" s="396"/>
      <c r="IXD865" s="396"/>
      <c r="IXE865" s="396"/>
      <c r="IXF865" s="396"/>
      <c r="IXG865" s="396"/>
      <c r="IXH865" s="396"/>
      <c r="IXI865" s="396"/>
      <c r="IXJ865" s="396"/>
      <c r="IXK865" s="396"/>
      <c r="IXL865" s="396"/>
      <c r="IXM865" s="396"/>
      <c r="IXN865" s="396"/>
      <c r="IXO865" s="396"/>
      <c r="IXP865" s="396"/>
      <c r="IXQ865" s="396"/>
      <c r="IXR865" s="396"/>
      <c r="IXS865" s="396"/>
      <c r="IXT865" s="396"/>
      <c r="IXU865" s="396"/>
      <c r="IXV865" s="396"/>
      <c r="IXW865" s="396"/>
      <c r="IXX865" s="396"/>
      <c r="IXY865" s="396"/>
      <c r="IXZ865" s="396"/>
      <c r="IYA865" s="396"/>
      <c r="IYB865" s="396"/>
      <c r="IYC865" s="396"/>
      <c r="IYD865" s="396"/>
      <c r="IYE865" s="396"/>
      <c r="IYF865" s="396"/>
      <c r="IYG865" s="396"/>
      <c r="IYH865" s="396"/>
      <c r="IYI865" s="396"/>
      <c r="IYJ865" s="396"/>
      <c r="IYK865" s="396"/>
      <c r="IYL865" s="396"/>
      <c r="IYM865" s="396"/>
      <c r="IYN865" s="396"/>
      <c r="IYO865" s="396"/>
      <c r="IYP865" s="396"/>
      <c r="IYQ865" s="396"/>
      <c r="IYR865" s="396"/>
      <c r="IYS865" s="396"/>
      <c r="IYT865" s="396"/>
      <c r="IYU865" s="396"/>
      <c r="IYV865" s="396"/>
      <c r="IYW865" s="396"/>
      <c r="IYX865" s="396"/>
      <c r="IYY865" s="396"/>
      <c r="IYZ865" s="396"/>
      <c r="IZA865" s="396"/>
      <c r="IZB865" s="396"/>
      <c r="IZC865" s="396"/>
      <c r="IZD865" s="396"/>
      <c r="IZE865" s="396"/>
      <c r="IZF865" s="396"/>
      <c r="IZG865" s="396"/>
      <c r="IZH865" s="396"/>
      <c r="IZI865" s="396"/>
      <c r="IZJ865" s="396"/>
      <c r="IZK865" s="396"/>
      <c r="IZL865" s="396"/>
      <c r="IZM865" s="396"/>
      <c r="IZN865" s="396"/>
      <c r="IZO865" s="396"/>
      <c r="IZP865" s="396"/>
      <c r="IZQ865" s="396"/>
      <c r="IZR865" s="396"/>
      <c r="IZS865" s="396"/>
      <c r="IZT865" s="396"/>
      <c r="IZU865" s="396"/>
      <c r="IZV865" s="396"/>
      <c r="IZW865" s="396"/>
      <c r="IZX865" s="396"/>
      <c r="IZY865" s="396"/>
      <c r="IZZ865" s="396"/>
      <c r="JAA865" s="396"/>
      <c r="JAB865" s="396"/>
      <c r="JAC865" s="396"/>
      <c r="JAD865" s="396"/>
      <c r="JAE865" s="396"/>
      <c r="JAF865" s="396"/>
      <c r="JAG865" s="396"/>
      <c r="JAH865" s="396"/>
      <c r="JAI865" s="396"/>
      <c r="JAJ865" s="396"/>
      <c r="JAK865" s="396"/>
      <c r="JAL865" s="396"/>
      <c r="JAM865" s="396"/>
      <c r="JAN865" s="396"/>
      <c r="JAO865" s="396"/>
      <c r="JAP865" s="396"/>
      <c r="JAQ865" s="396"/>
      <c r="JAR865" s="396"/>
      <c r="JAS865" s="396"/>
      <c r="JAT865" s="396"/>
      <c r="JAU865" s="396"/>
      <c r="JAV865" s="396"/>
      <c r="JAW865" s="396"/>
      <c r="JAX865" s="396"/>
      <c r="JAY865" s="396"/>
      <c r="JAZ865" s="396"/>
      <c r="JBA865" s="396"/>
      <c r="JBB865" s="396"/>
      <c r="JBC865" s="396"/>
      <c r="JBD865" s="396"/>
      <c r="JBE865" s="396"/>
      <c r="JBF865" s="396"/>
      <c r="JBG865" s="396"/>
      <c r="JBH865" s="396"/>
      <c r="JBI865" s="396"/>
      <c r="JBJ865" s="396"/>
      <c r="JBK865" s="396"/>
      <c r="JBL865" s="396"/>
      <c r="JBM865" s="396"/>
      <c r="JBN865" s="396"/>
      <c r="JBO865" s="396"/>
      <c r="JBP865" s="396"/>
      <c r="JBQ865" s="396"/>
      <c r="JBR865" s="396"/>
      <c r="JBS865" s="396"/>
      <c r="JBT865" s="396"/>
      <c r="JBU865" s="396"/>
      <c r="JBV865" s="396"/>
      <c r="JBW865" s="396"/>
      <c r="JBX865" s="396"/>
      <c r="JBY865" s="396"/>
      <c r="JBZ865" s="396"/>
      <c r="JCA865" s="396"/>
      <c r="JCB865" s="396"/>
      <c r="JCC865" s="396"/>
      <c r="JCD865" s="396"/>
      <c r="JCE865" s="396"/>
      <c r="JCF865" s="396"/>
      <c r="JCG865" s="396"/>
      <c r="JCH865" s="396"/>
      <c r="JCI865" s="396"/>
      <c r="JCJ865" s="396"/>
      <c r="JCK865" s="396"/>
      <c r="JCL865" s="396"/>
      <c r="JCM865" s="396"/>
      <c r="JCN865" s="396"/>
      <c r="JCO865" s="396"/>
      <c r="JCP865" s="396"/>
      <c r="JCQ865" s="396"/>
      <c r="JCR865" s="396"/>
      <c r="JCS865" s="396"/>
      <c r="JCT865" s="396"/>
      <c r="JCU865" s="396"/>
      <c r="JCV865" s="396"/>
      <c r="JCW865" s="396"/>
      <c r="JCX865" s="396"/>
      <c r="JCY865" s="396"/>
      <c r="JCZ865" s="396"/>
      <c r="JDA865" s="396"/>
      <c r="JDB865" s="396"/>
      <c r="JDC865" s="396"/>
      <c r="JDD865" s="396"/>
      <c r="JDE865" s="396"/>
      <c r="JDF865" s="396"/>
      <c r="JDG865" s="396"/>
      <c r="JDH865" s="396"/>
      <c r="JDI865" s="396"/>
      <c r="JDJ865" s="396"/>
      <c r="JDK865" s="396"/>
      <c r="JDL865" s="396"/>
      <c r="JDM865" s="396"/>
      <c r="JDN865" s="396"/>
      <c r="JDO865" s="396"/>
      <c r="JDP865" s="396"/>
      <c r="JDQ865" s="396"/>
      <c r="JDR865" s="396"/>
      <c r="JDS865" s="396"/>
      <c r="JDT865" s="396"/>
      <c r="JDU865" s="396"/>
      <c r="JDV865" s="396"/>
      <c r="JDW865" s="396"/>
      <c r="JDX865" s="396"/>
      <c r="JDY865" s="396"/>
      <c r="JDZ865" s="396"/>
      <c r="JEA865" s="396"/>
      <c r="JEB865" s="396"/>
      <c r="JEC865" s="396"/>
      <c r="JED865" s="396"/>
      <c r="JEE865" s="396"/>
      <c r="JEF865" s="396"/>
      <c r="JEG865" s="396"/>
      <c r="JEH865" s="396"/>
      <c r="JEI865" s="396"/>
      <c r="JEJ865" s="396"/>
      <c r="JEK865" s="396"/>
      <c r="JEL865" s="396"/>
      <c r="JEM865" s="396"/>
      <c r="JEN865" s="396"/>
      <c r="JEO865" s="396"/>
      <c r="JEP865" s="396"/>
      <c r="JEQ865" s="396"/>
      <c r="JER865" s="396"/>
      <c r="JES865" s="396"/>
      <c r="JET865" s="396"/>
      <c r="JEU865" s="396"/>
      <c r="JEV865" s="396"/>
      <c r="JEW865" s="396"/>
      <c r="JEX865" s="396"/>
      <c r="JEY865" s="396"/>
      <c r="JEZ865" s="396"/>
      <c r="JFA865" s="396"/>
      <c r="JFB865" s="396"/>
      <c r="JFC865" s="396"/>
      <c r="JFD865" s="396"/>
      <c r="JFE865" s="396"/>
      <c r="JFF865" s="396"/>
      <c r="JFG865" s="396"/>
      <c r="JFH865" s="396"/>
      <c r="JFI865" s="396"/>
      <c r="JFJ865" s="396"/>
      <c r="JFK865" s="396"/>
      <c r="JFL865" s="396"/>
      <c r="JFM865" s="396"/>
      <c r="JFN865" s="396"/>
      <c r="JFO865" s="396"/>
      <c r="JFP865" s="396"/>
      <c r="JFQ865" s="396"/>
      <c r="JFR865" s="396"/>
      <c r="JFS865" s="396"/>
      <c r="JFT865" s="396"/>
      <c r="JFU865" s="396"/>
      <c r="JFV865" s="396"/>
      <c r="JFW865" s="396"/>
      <c r="JFX865" s="396"/>
      <c r="JFY865" s="396"/>
      <c r="JFZ865" s="396"/>
      <c r="JGA865" s="396"/>
      <c r="JGB865" s="396"/>
      <c r="JGC865" s="396"/>
      <c r="JGD865" s="396"/>
      <c r="JGE865" s="396"/>
      <c r="JGF865" s="396"/>
      <c r="JGG865" s="396"/>
      <c r="JGH865" s="396"/>
      <c r="JGI865" s="396"/>
      <c r="JGJ865" s="396"/>
      <c r="JGK865" s="396"/>
      <c r="JGL865" s="396"/>
      <c r="JGM865" s="396"/>
      <c r="JGN865" s="396"/>
      <c r="JGO865" s="396"/>
      <c r="JGP865" s="396"/>
      <c r="JGQ865" s="396"/>
      <c r="JGR865" s="396"/>
      <c r="JGS865" s="396"/>
      <c r="JGT865" s="396"/>
      <c r="JGU865" s="396"/>
      <c r="JGV865" s="396"/>
      <c r="JGW865" s="396"/>
      <c r="JGX865" s="396"/>
      <c r="JGY865" s="396"/>
      <c r="JGZ865" s="396"/>
      <c r="JHA865" s="396"/>
      <c r="JHB865" s="396"/>
      <c r="JHC865" s="396"/>
      <c r="JHD865" s="396"/>
      <c r="JHE865" s="396"/>
      <c r="JHF865" s="396"/>
      <c r="JHG865" s="396"/>
      <c r="JHH865" s="396"/>
      <c r="JHI865" s="396"/>
      <c r="JHJ865" s="396"/>
      <c r="JHK865" s="396"/>
      <c r="JHL865" s="396"/>
      <c r="JHM865" s="396"/>
      <c r="JHN865" s="396"/>
      <c r="JHO865" s="396"/>
      <c r="JHP865" s="396"/>
      <c r="JHQ865" s="396"/>
      <c r="JHR865" s="396"/>
      <c r="JHS865" s="396"/>
      <c r="JHT865" s="396"/>
      <c r="JHU865" s="396"/>
      <c r="JHV865" s="396"/>
      <c r="JHW865" s="396"/>
      <c r="JHX865" s="396"/>
      <c r="JHY865" s="396"/>
      <c r="JHZ865" s="396"/>
      <c r="JIA865" s="396"/>
      <c r="JIB865" s="396"/>
      <c r="JIC865" s="396"/>
      <c r="JID865" s="396"/>
      <c r="JIE865" s="396"/>
      <c r="JIF865" s="396"/>
      <c r="JIG865" s="396"/>
      <c r="JIH865" s="396"/>
      <c r="JII865" s="396"/>
      <c r="JIJ865" s="396"/>
      <c r="JIK865" s="396"/>
      <c r="JIL865" s="396"/>
      <c r="JIM865" s="396"/>
      <c r="JIN865" s="396"/>
      <c r="JIO865" s="396"/>
      <c r="JIP865" s="396"/>
      <c r="JIQ865" s="396"/>
      <c r="JIR865" s="396"/>
      <c r="JIS865" s="396"/>
      <c r="JIT865" s="396"/>
      <c r="JIU865" s="396"/>
      <c r="JIV865" s="396"/>
      <c r="JIW865" s="396"/>
      <c r="JIX865" s="396"/>
      <c r="JIY865" s="396"/>
      <c r="JIZ865" s="396"/>
      <c r="JJA865" s="396"/>
      <c r="JJB865" s="396"/>
      <c r="JJC865" s="396"/>
      <c r="JJD865" s="396"/>
      <c r="JJE865" s="396"/>
      <c r="JJF865" s="396"/>
      <c r="JJG865" s="396"/>
      <c r="JJH865" s="396"/>
      <c r="JJI865" s="396"/>
      <c r="JJJ865" s="396"/>
      <c r="JJK865" s="396"/>
      <c r="JJL865" s="396"/>
      <c r="JJM865" s="396"/>
      <c r="JJN865" s="396"/>
      <c r="JJO865" s="396"/>
      <c r="JJP865" s="396"/>
      <c r="JJQ865" s="396"/>
      <c r="JJR865" s="396"/>
      <c r="JJS865" s="396"/>
      <c r="JJT865" s="396"/>
      <c r="JJU865" s="396"/>
      <c r="JJV865" s="396"/>
      <c r="JJW865" s="396"/>
      <c r="JJX865" s="396"/>
      <c r="JJY865" s="396"/>
      <c r="JJZ865" s="396"/>
      <c r="JKA865" s="396"/>
      <c r="JKB865" s="396"/>
      <c r="JKC865" s="396"/>
      <c r="JKD865" s="396"/>
      <c r="JKE865" s="396"/>
      <c r="JKF865" s="396"/>
      <c r="JKG865" s="396"/>
      <c r="JKH865" s="396"/>
      <c r="JKI865" s="396"/>
      <c r="JKJ865" s="396"/>
      <c r="JKK865" s="396"/>
      <c r="JKL865" s="396"/>
      <c r="JKM865" s="396"/>
      <c r="JKN865" s="396"/>
      <c r="JKO865" s="396"/>
      <c r="JKP865" s="396"/>
      <c r="JKQ865" s="396"/>
      <c r="JKR865" s="396"/>
      <c r="JKS865" s="396"/>
      <c r="JKT865" s="396"/>
      <c r="JKU865" s="396"/>
      <c r="JKV865" s="396"/>
      <c r="JKW865" s="396"/>
      <c r="JKX865" s="396"/>
      <c r="JKY865" s="396"/>
      <c r="JKZ865" s="396"/>
      <c r="JLA865" s="396"/>
      <c r="JLB865" s="396"/>
      <c r="JLC865" s="396"/>
      <c r="JLD865" s="396"/>
      <c r="JLE865" s="396"/>
      <c r="JLF865" s="396"/>
      <c r="JLG865" s="396"/>
      <c r="JLH865" s="396"/>
      <c r="JLI865" s="396"/>
      <c r="JLJ865" s="396"/>
      <c r="JLK865" s="396"/>
      <c r="JLL865" s="396"/>
      <c r="JLM865" s="396"/>
      <c r="JLN865" s="396"/>
      <c r="JLO865" s="396"/>
      <c r="JLP865" s="396"/>
      <c r="JLQ865" s="396"/>
      <c r="JLR865" s="396"/>
      <c r="JLS865" s="396"/>
      <c r="JLT865" s="396"/>
      <c r="JLU865" s="396"/>
      <c r="JLV865" s="396"/>
      <c r="JLW865" s="396"/>
      <c r="JLX865" s="396"/>
      <c r="JLY865" s="396"/>
      <c r="JLZ865" s="396"/>
      <c r="JMA865" s="396"/>
      <c r="JMB865" s="396"/>
      <c r="JMC865" s="396"/>
      <c r="JMD865" s="396"/>
      <c r="JME865" s="396"/>
      <c r="JMF865" s="396"/>
      <c r="JMG865" s="396"/>
      <c r="JMH865" s="396"/>
      <c r="JMI865" s="396"/>
      <c r="JMJ865" s="396"/>
      <c r="JMK865" s="396"/>
      <c r="JML865" s="396"/>
      <c r="JMM865" s="396"/>
      <c r="JMN865" s="396"/>
      <c r="JMO865" s="396"/>
      <c r="JMP865" s="396"/>
      <c r="JMQ865" s="396"/>
      <c r="JMR865" s="396"/>
      <c r="JMS865" s="396"/>
      <c r="JMT865" s="396"/>
      <c r="JMU865" s="396"/>
      <c r="JMV865" s="396"/>
      <c r="JMW865" s="396"/>
      <c r="JMX865" s="396"/>
      <c r="JMY865" s="396"/>
      <c r="JMZ865" s="396"/>
      <c r="JNA865" s="396"/>
      <c r="JNB865" s="396"/>
      <c r="JNC865" s="396"/>
      <c r="JND865" s="396"/>
      <c r="JNE865" s="396"/>
      <c r="JNF865" s="396"/>
      <c r="JNG865" s="396"/>
      <c r="JNH865" s="396"/>
      <c r="JNI865" s="396"/>
      <c r="JNJ865" s="396"/>
      <c r="JNK865" s="396"/>
      <c r="JNL865" s="396"/>
      <c r="JNM865" s="396"/>
      <c r="JNN865" s="396"/>
      <c r="JNO865" s="396"/>
      <c r="JNP865" s="396"/>
      <c r="JNQ865" s="396"/>
      <c r="JNR865" s="396"/>
      <c r="JNS865" s="396"/>
      <c r="JNT865" s="396"/>
      <c r="JNU865" s="396"/>
      <c r="JNV865" s="396"/>
      <c r="JNW865" s="396"/>
      <c r="JNX865" s="396"/>
      <c r="JNY865" s="396"/>
      <c r="JNZ865" s="396"/>
      <c r="JOA865" s="396"/>
      <c r="JOB865" s="396"/>
      <c r="JOC865" s="396"/>
      <c r="JOD865" s="396"/>
      <c r="JOE865" s="396"/>
      <c r="JOF865" s="396"/>
      <c r="JOG865" s="396"/>
      <c r="JOH865" s="396"/>
      <c r="JOI865" s="396"/>
      <c r="JOJ865" s="396"/>
      <c r="JOK865" s="396"/>
      <c r="JOL865" s="396"/>
      <c r="JOM865" s="396"/>
      <c r="JON865" s="396"/>
      <c r="JOO865" s="396"/>
      <c r="JOP865" s="396"/>
      <c r="JOQ865" s="396"/>
      <c r="JOR865" s="396"/>
      <c r="JOS865" s="396"/>
      <c r="JOT865" s="396"/>
      <c r="JOU865" s="396"/>
      <c r="JOV865" s="396"/>
      <c r="JOW865" s="396"/>
      <c r="JOX865" s="396"/>
      <c r="JOY865" s="396"/>
      <c r="JOZ865" s="396"/>
      <c r="JPA865" s="396"/>
      <c r="JPB865" s="396"/>
      <c r="JPC865" s="396"/>
      <c r="JPD865" s="396"/>
      <c r="JPE865" s="396"/>
      <c r="JPF865" s="396"/>
      <c r="JPG865" s="396"/>
      <c r="JPH865" s="396"/>
      <c r="JPI865" s="396"/>
      <c r="JPJ865" s="396"/>
      <c r="JPK865" s="396"/>
      <c r="JPL865" s="396"/>
      <c r="JPM865" s="396"/>
      <c r="JPN865" s="396"/>
      <c r="JPO865" s="396"/>
      <c r="JPP865" s="396"/>
      <c r="JPQ865" s="396"/>
      <c r="JPR865" s="396"/>
      <c r="JPS865" s="396"/>
      <c r="JPT865" s="396"/>
      <c r="JPU865" s="396"/>
      <c r="JPV865" s="396"/>
      <c r="JPW865" s="396"/>
      <c r="JPX865" s="396"/>
      <c r="JPY865" s="396"/>
      <c r="JPZ865" s="396"/>
      <c r="JQA865" s="396"/>
      <c r="JQB865" s="396"/>
      <c r="JQC865" s="396"/>
      <c r="JQD865" s="396"/>
      <c r="JQE865" s="396"/>
      <c r="JQF865" s="396"/>
      <c r="JQG865" s="396"/>
      <c r="JQH865" s="396"/>
      <c r="JQI865" s="396"/>
      <c r="JQJ865" s="396"/>
      <c r="JQK865" s="396"/>
      <c r="JQL865" s="396"/>
      <c r="JQM865" s="396"/>
      <c r="JQN865" s="396"/>
      <c r="JQO865" s="396"/>
      <c r="JQP865" s="396"/>
      <c r="JQQ865" s="396"/>
      <c r="JQR865" s="396"/>
      <c r="JQS865" s="396"/>
      <c r="JQT865" s="396"/>
      <c r="JQU865" s="396"/>
      <c r="JQV865" s="396"/>
      <c r="JQW865" s="396"/>
      <c r="JQX865" s="396"/>
      <c r="JQY865" s="396"/>
      <c r="JQZ865" s="396"/>
      <c r="JRA865" s="396"/>
      <c r="JRB865" s="396"/>
      <c r="JRC865" s="396"/>
      <c r="JRD865" s="396"/>
      <c r="JRE865" s="396"/>
      <c r="JRF865" s="396"/>
      <c r="JRG865" s="396"/>
      <c r="JRH865" s="396"/>
      <c r="JRI865" s="396"/>
      <c r="JRJ865" s="396"/>
      <c r="JRK865" s="396"/>
      <c r="JRL865" s="396"/>
      <c r="JRM865" s="396"/>
      <c r="JRN865" s="396"/>
      <c r="JRO865" s="396"/>
      <c r="JRP865" s="396"/>
      <c r="JRQ865" s="396"/>
      <c r="JRR865" s="396"/>
      <c r="JRS865" s="396"/>
      <c r="JRT865" s="396"/>
      <c r="JRU865" s="396"/>
      <c r="JRV865" s="396"/>
      <c r="JRW865" s="396"/>
      <c r="JRX865" s="396"/>
      <c r="JRY865" s="396"/>
      <c r="JRZ865" s="396"/>
      <c r="JSA865" s="396"/>
      <c r="JSB865" s="396"/>
      <c r="JSC865" s="396"/>
      <c r="JSD865" s="396"/>
      <c r="JSE865" s="396"/>
      <c r="JSF865" s="396"/>
      <c r="JSG865" s="396"/>
      <c r="JSH865" s="396"/>
      <c r="JSI865" s="396"/>
      <c r="JSJ865" s="396"/>
      <c r="JSK865" s="396"/>
      <c r="JSL865" s="396"/>
      <c r="JSM865" s="396"/>
      <c r="JSN865" s="396"/>
      <c r="JSO865" s="396"/>
      <c r="JSP865" s="396"/>
      <c r="JSQ865" s="396"/>
      <c r="JSR865" s="396"/>
      <c r="JSS865" s="396"/>
      <c r="JST865" s="396"/>
      <c r="JSU865" s="396"/>
      <c r="JSV865" s="396"/>
      <c r="JSW865" s="396"/>
      <c r="JSX865" s="396"/>
      <c r="JSY865" s="396"/>
      <c r="JSZ865" s="396"/>
      <c r="JTA865" s="396"/>
      <c r="JTB865" s="396"/>
      <c r="JTC865" s="396"/>
      <c r="JTD865" s="396"/>
      <c r="JTE865" s="396"/>
      <c r="JTF865" s="396"/>
      <c r="JTG865" s="396"/>
      <c r="JTH865" s="396"/>
      <c r="JTI865" s="396"/>
      <c r="JTJ865" s="396"/>
      <c r="JTK865" s="396"/>
      <c r="JTL865" s="396"/>
      <c r="JTM865" s="396"/>
      <c r="JTN865" s="396"/>
      <c r="JTO865" s="396"/>
      <c r="JTP865" s="396"/>
      <c r="JTQ865" s="396"/>
      <c r="JTR865" s="396"/>
      <c r="JTS865" s="396"/>
      <c r="JTT865" s="396"/>
      <c r="JTU865" s="396"/>
      <c r="JTV865" s="396"/>
      <c r="JTW865" s="396"/>
      <c r="JTX865" s="396"/>
      <c r="JTY865" s="396"/>
      <c r="JTZ865" s="396"/>
      <c r="JUA865" s="396"/>
      <c r="JUB865" s="396"/>
      <c r="JUC865" s="396"/>
      <c r="JUD865" s="396"/>
      <c r="JUE865" s="396"/>
      <c r="JUF865" s="396"/>
      <c r="JUG865" s="396"/>
      <c r="JUH865" s="396"/>
      <c r="JUI865" s="396"/>
      <c r="JUJ865" s="396"/>
      <c r="JUK865" s="396"/>
      <c r="JUL865" s="396"/>
      <c r="JUM865" s="396"/>
      <c r="JUN865" s="396"/>
      <c r="JUO865" s="396"/>
      <c r="JUP865" s="396"/>
      <c r="JUQ865" s="396"/>
      <c r="JUR865" s="396"/>
      <c r="JUS865" s="396"/>
      <c r="JUT865" s="396"/>
      <c r="JUU865" s="396"/>
      <c r="JUV865" s="396"/>
      <c r="JUW865" s="396"/>
      <c r="JUX865" s="396"/>
      <c r="JUY865" s="396"/>
      <c r="JUZ865" s="396"/>
      <c r="JVA865" s="396"/>
      <c r="JVB865" s="396"/>
      <c r="JVC865" s="396"/>
      <c r="JVD865" s="396"/>
      <c r="JVE865" s="396"/>
      <c r="JVF865" s="396"/>
      <c r="JVG865" s="396"/>
      <c r="JVH865" s="396"/>
      <c r="JVI865" s="396"/>
      <c r="JVJ865" s="396"/>
      <c r="JVK865" s="396"/>
      <c r="JVL865" s="396"/>
      <c r="JVM865" s="396"/>
      <c r="JVN865" s="396"/>
      <c r="JVO865" s="396"/>
      <c r="JVP865" s="396"/>
      <c r="JVQ865" s="396"/>
      <c r="JVR865" s="396"/>
      <c r="JVS865" s="396"/>
      <c r="JVT865" s="396"/>
      <c r="JVU865" s="396"/>
      <c r="JVV865" s="396"/>
      <c r="JVW865" s="396"/>
      <c r="JVX865" s="396"/>
      <c r="JVY865" s="396"/>
      <c r="JVZ865" s="396"/>
      <c r="JWA865" s="396"/>
      <c r="JWB865" s="396"/>
      <c r="JWC865" s="396"/>
      <c r="JWD865" s="396"/>
      <c r="JWE865" s="396"/>
      <c r="JWF865" s="396"/>
      <c r="JWG865" s="396"/>
      <c r="JWH865" s="396"/>
      <c r="JWI865" s="396"/>
      <c r="JWJ865" s="396"/>
      <c r="JWK865" s="396"/>
      <c r="JWL865" s="396"/>
      <c r="JWM865" s="396"/>
      <c r="JWN865" s="396"/>
      <c r="JWO865" s="396"/>
      <c r="JWP865" s="396"/>
      <c r="JWQ865" s="396"/>
      <c r="JWR865" s="396"/>
      <c r="JWS865" s="396"/>
      <c r="JWT865" s="396"/>
      <c r="JWU865" s="396"/>
      <c r="JWV865" s="396"/>
      <c r="JWW865" s="396"/>
      <c r="JWX865" s="396"/>
      <c r="JWY865" s="396"/>
      <c r="JWZ865" s="396"/>
      <c r="JXA865" s="396"/>
      <c r="JXB865" s="396"/>
      <c r="JXC865" s="396"/>
      <c r="JXD865" s="396"/>
      <c r="JXE865" s="396"/>
      <c r="JXF865" s="396"/>
      <c r="JXG865" s="396"/>
      <c r="JXH865" s="396"/>
      <c r="JXI865" s="396"/>
      <c r="JXJ865" s="396"/>
      <c r="JXK865" s="396"/>
      <c r="JXL865" s="396"/>
      <c r="JXM865" s="396"/>
      <c r="JXN865" s="396"/>
      <c r="JXO865" s="396"/>
      <c r="JXP865" s="396"/>
      <c r="JXQ865" s="396"/>
      <c r="JXR865" s="396"/>
      <c r="JXS865" s="396"/>
      <c r="JXT865" s="396"/>
      <c r="JXU865" s="396"/>
      <c r="JXV865" s="396"/>
      <c r="JXW865" s="396"/>
      <c r="JXX865" s="396"/>
      <c r="JXY865" s="396"/>
      <c r="JXZ865" s="396"/>
      <c r="JYA865" s="396"/>
      <c r="JYB865" s="396"/>
      <c r="JYC865" s="396"/>
      <c r="JYD865" s="396"/>
      <c r="JYE865" s="396"/>
      <c r="JYF865" s="396"/>
      <c r="JYG865" s="396"/>
      <c r="JYH865" s="396"/>
      <c r="JYI865" s="396"/>
      <c r="JYJ865" s="396"/>
      <c r="JYK865" s="396"/>
      <c r="JYL865" s="396"/>
      <c r="JYM865" s="396"/>
      <c r="JYN865" s="396"/>
      <c r="JYO865" s="396"/>
      <c r="JYP865" s="396"/>
      <c r="JYQ865" s="396"/>
      <c r="JYR865" s="396"/>
      <c r="JYS865" s="396"/>
      <c r="JYT865" s="396"/>
      <c r="JYU865" s="396"/>
      <c r="JYV865" s="396"/>
      <c r="JYW865" s="396"/>
      <c r="JYX865" s="396"/>
      <c r="JYY865" s="396"/>
      <c r="JYZ865" s="396"/>
      <c r="JZA865" s="396"/>
      <c r="JZB865" s="396"/>
      <c r="JZC865" s="396"/>
      <c r="JZD865" s="396"/>
      <c r="JZE865" s="396"/>
      <c r="JZF865" s="396"/>
      <c r="JZG865" s="396"/>
      <c r="JZH865" s="396"/>
      <c r="JZI865" s="396"/>
      <c r="JZJ865" s="396"/>
      <c r="JZK865" s="396"/>
      <c r="JZL865" s="396"/>
      <c r="JZM865" s="396"/>
      <c r="JZN865" s="396"/>
      <c r="JZO865" s="396"/>
      <c r="JZP865" s="396"/>
      <c r="JZQ865" s="396"/>
      <c r="JZR865" s="396"/>
      <c r="JZS865" s="396"/>
      <c r="JZT865" s="396"/>
      <c r="JZU865" s="396"/>
      <c r="JZV865" s="396"/>
      <c r="JZW865" s="396"/>
      <c r="JZX865" s="396"/>
      <c r="JZY865" s="396"/>
      <c r="JZZ865" s="396"/>
      <c r="KAA865" s="396"/>
      <c r="KAB865" s="396"/>
      <c r="KAC865" s="396"/>
      <c r="KAD865" s="396"/>
      <c r="KAE865" s="396"/>
      <c r="KAF865" s="396"/>
      <c r="KAG865" s="396"/>
      <c r="KAH865" s="396"/>
      <c r="KAI865" s="396"/>
      <c r="KAJ865" s="396"/>
      <c r="KAK865" s="396"/>
      <c r="KAL865" s="396"/>
      <c r="KAM865" s="396"/>
      <c r="KAN865" s="396"/>
      <c r="KAO865" s="396"/>
      <c r="KAP865" s="396"/>
      <c r="KAQ865" s="396"/>
      <c r="KAR865" s="396"/>
      <c r="KAS865" s="396"/>
      <c r="KAT865" s="396"/>
      <c r="KAU865" s="396"/>
      <c r="KAV865" s="396"/>
      <c r="KAW865" s="396"/>
      <c r="KAX865" s="396"/>
      <c r="KAY865" s="396"/>
      <c r="KAZ865" s="396"/>
      <c r="KBA865" s="396"/>
      <c r="KBB865" s="396"/>
      <c r="KBC865" s="396"/>
      <c r="KBD865" s="396"/>
      <c r="KBE865" s="396"/>
      <c r="KBF865" s="396"/>
      <c r="KBG865" s="396"/>
      <c r="KBH865" s="396"/>
      <c r="KBI865" s="396"/>
      <c r="KBJ865" s="396"/>
      <c r="KBK865" s="396"/>
      <c r="KBL865" s="396"/>
      <c r="KBM865" s="396"/>
      <c r="KBN865" s="396"/>
      <c r="KBO865" s="396"/>
      <c r="KBP865" s="396"/>
      <c r="KBQ865" s="396"/>
      <c r="KBR865" s="396"/>
      <c r="KBS865" s="396"/>
      <c r="KBT865" s="396"/>
      <c r="KBU865" s="396"/>
      <c r="KBV865" s="396"/>
      <c r="KBW865" s="396"/>
      <c r="KBX865" s="396"/>
      <c r="KBY865" s="396"/>
      <c r="KBZ865" s="396"/>
      <c r="KCA865" s="396"/>
      <c r="KCB865" s="396"/>
      <c r="KCC865" s="396"/>
      <c r="KCD865" s="396"/>
      <c r="KCE865" s="396"/>
      <c r="KCF865" s="396"/>
      <c r="KCG865" s="396"/>
      <c r="KCH865" s="396"/>
      <c r="KCI865" s="396"/>
      <c r="KCJ865" s="396"/>
      <c r="KCK865" s="396"/>
      <c r="KCL865" s="396"/>
      <c r="KCM865" s="396"/>
      <c r="KCN865" s="396"/>
      <c r="KCO865" s="396"/>
      <c r="KCP865" s="396"/>
      <c r="KCQ865" s="396"/>
      <c r="KCR865" s="396"/>
      <c r="KCS865" s="396"/>
      <c r="KCT865" s="396"/>
      <c r="KCU865" s="396"/>
      <c r="KCV865" s="396"/>
      <c r="KCW865" s="396"/>
      <c r="KCX865" s="396"/>
      <c r="KCY865" s="396"/>
      <c r="KCZ865" s="396"/>
      <c r="KDA865" s="396"/>
      <c r="KDB865" s="396"/>
      <c r="KDC865" s="396"/>
      <c r="KDD865" s="396"/>
      <c r="KDE865" s="396"/>
      <c r="KDF865" s="396"/>
      <c r="KDG865" s="396"/>
      <c r="KDH865" s="396"/>
      <c r="KDI865" s="396"/>
      <c r="KDJ865" s="396"/>
      <c r="KDK865" s="396"/>
      <c r="KDL865" s="396"/>
      <c r="KDM865" s="396"/>
      <c r="KDN865" s="396"/>
      <c r="KDO865" s="396"/>
      <c r="KDP865" s="396"/>
      <c r="KDQ865" s="396"/>
      <c r="KDR865" s="396"/>
      <c r="KDS865" s="396"/>
      <c r="KDT865" s="396"/>
      <c r="KDU865" s="396"/>
      <c r="KDV865" s="396"/>
      <c r="KDW865" s="396"/>
      <c r="KDX865" s="396"/>
      <c r="KDY865" s="396"/>
      <c r="KDZ865" s="396"/>
      <c r="KEA865" s="396"/>
      <c r="KEB865" s="396"/>
      <c r="KEC865" s="396"/>
      <c r="KED865" s="396"/>
      <c r="KEE865" s="396"/>
      <c r="KEF865" s="396"/>
      <c r="KEG865" s="396"/>
      <c r="KEH865" s="396"/>
      <c r="KEI865" s="396"/>
      <c r="KEJ865" s="396"/>
      <c r="KEK865" s="396"/>
      <c r="KEL865" s="396"/>
      <c r="KEM865" s="396"/>
      <c r="KEN865" s="396"/>
      <c r="KEO865" s="396"/>
      <c r="KEP865" s="396"/>
      <c r="KEQ865" s="396"/>
      <c r="KER865" s="396"/>
      <c r="KES865" s="396"/>
      <c r="KET865" s="396"/>
      <c r="KEU865" s="396"/>
      <c r="KEV865" s="396"/>
      <c r="KEW865" s="396"/>
      <c r="KEX865" s="396"/>
      <c r="KEY865" s="396"/>
      <c r="KEZ865" s="396"/>
      <c r="KFA865" s="396"/>
      <c r="KFB865" s="396"/>
      <c r="KFC865" s="396"/>
      <c r="KFD865" s="396"/>
      <c r="KFE865" s="396"/>
      <c r="KFF865" s="396"/>
      <c r="KFG865" s="396"/>
      <c r="KFH865" s="396"/>
      <c r="KFI865" s="396"/>
      <c r="KFJ865" s="396"/>
      <c r="KFK865" s="396"/>
      <c r="KFL865" s="396"/>
      <c r="KFM865" s="396"/>
      <c r="KFN865" s="396"/>
      <c r="KFO865" s="396"/>
      <c r="KFP865" s="396"/>
      <c r="KFQ865" s="396"/>
      <c r="KFR865" s="396"/>
      <c r="KFS865" s="396"/>
      <c r="KFT865" s="396"/>
      <c r="KFU865" s="396"/>
      <c r="KFV865" s="396"/>
      <c r="KFW865" s="396"/>
      <c r="KFX865" s="396"/>
      <c r="KFY865" s="396"/>
      <c r="KFZ865" s="396"/>
      <c r="KGA865" s="396"/>
      <c r="KGB865" s="396"/>
      <c r="KGC865" s="396"/>
      <c r="KGD865" s="396"/>
      <c r="KGE865" s="396"/>
      <c r="KGF865" s="396"/>
      <c r="KGG865" s="396"/>
      <c r="KGH865" s="396"/>
      <c r="KGI865" s="396"/>
      <c r="KGJ865" s="396"/>
      <c r="KGK865" s="396"/>
      <c r="KGL865" s="396"/>
      <c r="KGM865" s="396"/>
      <c r="KGN865" s="396"/>
      <c r="KGO865" s="396"/>
      <c r="KGP865" s="396"/>
      <c r="KGQ865" s="396"/>
      <c r="KGR865" s="396"/>
      <c r="KGS865" s="396"/>
      <c r="KGT865" s="396"/>
      <c r="KGU865" s="396"/>
      <c r="KGV865" s="396"/>
      <c r="KGW865" s="396"/>
      <c r="KGX865" s="396"/>
      <c r="KGY865" s="396"/>
      <c r="KGZ865" s="396"/>
      <c r="KHA865" s="396"/>
      <c r="KHB865" s="396"/>
      <c r="KHC865" s="396"/>
      <c r="KHD865" s="396"/>
      <c r="KHE865" s="396"/>
      <c r="KHF865" s="396"/>
      <c r="KHG865" s="396"/>
      <c r="KHH865" s="396"/>
      <c r="KHI865" s="396"/>
      <c r="KHJ865" s="396"/>
      <c r="KHK865" s="396"/>
      <c r="KHL865" s="396"/>
      <c r="KHM865" s="396"/>
      <c r="KHN865" s="396"/>
      <c r="KHO865" s="396"/>
      <c r="KHP865" s="396"/>
      <c r="KHQ865" s="396"/>
      <c r="KHR865" s="396"/>
      <c r="KHS865" s="396"/>
      <c r="KHT865" s="396"/>
      <c r="KHU865" s="396"/>
      <c r="KHV865" s="396"/>
      <c r="KHW865" s="396"/>
      <c r="KHX865" s="396"/>
      <c r="KHY865" s="396"/>
      <c r="KHZ865" s="396"/>
      <c r="KIA865" s="396"/>
      <c r="KIB865" s="396"/>
      <c r="KIC865" s="396"/>
      <c r="KID865" s="396"/>
      <c r="KIE865" s="396"/>
      <c r="KIF865" s="396"/>
      <c r="KIG865" s="396"/>
      <c r="KIH865" s="396"/>
      <c r="KII865" s="396"/>
      <c r="KIJ865" s="396"/>
      <c r="KIK865" s="396"/>
      <c r="KIL865" s="396"/>
      <c r="KIM865" s="396"/>
      <c r="KIN865" s="396"/>
      <c r="KIO865" s="396"/>
      <c r="KIP865" s="396"/>
      <c r="KIQ865" s="396"/>
      <c r="KIR865" s="396"/>
      <c r="KIS865" s="396"/>
      <c r="KIT865" s="396"/>
      <c r="KIU865" s="396"/>
      <c r="KIV865" s="396"/>
      <c r="KIW865" s="396"/>
      <c r="KIX865" s="396"/>
      <c r="KIY865" s="396"/>
      <c r="KIZ865" s="396"/>
      <c r="KJA865" s="396"/>
      <c r="KJB865" s="396"/>
      <c r="KJC865" s="396"/>
      <c r="KJD865" s="396"/>
      <c r="KJE865" s="396"/>
      <c r="KJF865" s="396"/>
      <c r="KJG865" s="396"/>
      <c r="KJH865" s="396"/>
      <c r="KJI865" s="396"/>
      <c r="KJJ865" s="396"/>
      <c r="KJK865" s="396"/>
      <c r="KJL865" s="396"/>
      <c r="KJM865" s="396"/>
      <c r="KJN865" s="396"/>
      <c r="KJO865" s="396"/>
      <c r="KJP865" s="396"/>
      <c r="KJQ865" s="396"/>
      <c r="KJR865" s="396"/>
      <c r="KJS865" s="396"/>
      <c r="KJT865" s="396"/>
      <c r="KJU865" s="396"/>
      <c r="KJV865" s="396"/>
      <c r="KJW865" s="396"/>
      <c r="KJX865" s="396"/>
      <c r="KJY865" s="396"/>
      <c r="KJZ865" s="396"/>
      <c r="KKA865" s="396"/>
      <c r="KKB865" s="396"/>
      <c r="KKC865" s="396"/>
      <c r="KKD865" s="396"/>
      <c r="KKE865" s="396"/>
      <c r="KKF865" s="396"/>
      <c r="KKG865" s="396"/>
      <c r="KKH865" s="396"/>
      <c r="KKI865" s="396"/>
      <c r="KKJ865" s="396"/>
      <c r="KKK865" s="396"/>
      <c r="KKL865" s="396"/>
      <c r="KKM865" s="396"/>
      <c r="KKN865" s="396"/>
      <c r="KKO865" s="396"/>
      <c r="KKP865" s="396"/>
      <c r="KKQ865" s="396"/>
      <c r="KKR865" s="396"/>
      <c r="KKS865" s="396"/>
      <c r="KKT865" s="396"/>
      <c r="KKU865" s="396"/>
      <c r="KKV865" s="396"/>
      <c r="KKW865" s="396"/>
      <c r="KKX865" s="396"/>
      <c r="KKY865" s="396"/>
      <c r="KKZ865" s="396"/>
      <c r="KLA865" s="396"/>
      <c r="KLB865" s="396"/>
      <c r="KLC865" s="396"/>
      <c r="KLD865" s="396"/>
      <c r="KLE865" s="396"/>
      <c r="KLF865" s="396"/>
      <c r="KLG865" s="396"/>
      <c r="KLH865" s="396"/>
      <c r="KLI865" s="396"/>
      <c r="KLJ865" s="396"/>
      <c r="KLK865" s="396"/>
      <c r="KLL865" s="396"/>
      <c r="KLM865" s="396"/>
      <c r="KLN865" s="396"/>
      <c r="KLO865" s="396"/>
      <c r="KLP865" s="396"/>
      <c r="KLQ865" s="396"/>
      <c r="KLR865" s="396"/>
      <c r="KLS865" s="396"/>
      <c r="KLT865" s="396"/>
      <c r="KLU865" s="396"/>
      <c r="KLV865" s="396"/>
      <c r="KLW865" s="396"/>
      <c r="KLX865" s="396"/>
      <c r="KLY865" s="396"/>
      <c r="KLZ865" s="396"/>
      <c r="KMA865" s="396"/>
      <c r="KMB865" s="396"/>
      <c r="KMC865" s="396"/>
      <c r="KMD865" s="396"/>
      <c r="KME865" s="396"/>
      <c r="KMF865" s="396"/>
      <c r="KMG865" s="396"/>
      <c r="KMH865" s="396"/>
      <c r="KMI865" s="396"/>
      <c r="KMJ865" s="396"/>
      <c r="KMK865" s="396"/>
      <c r="KML865" s="396"/>
      <c r="KMM865" s="396"/>
      <c r="KMN865" s="396"/>
      <c r="KMO865" s="396"/>
      <c r="KMP865" s="396"/>
      <c r="KMQ865" s="396"/>
      <c r="KMR865" s="396"/>
      <c r="KMS865" s="396"/>
      <c r="KMT865" s="396"/>
      <c r="KMU865" s="396"/>
      <c r="KMV865" s="396"/>
      <c r="KMW865" s="396"/>
      <c r="KMX865" s="396"/>
      <c r="KMY865" s="396"/>
      <c r="KMZ865" s="396"/>
      <c r="KNA865" s="396"/>
      <c r="KNB865" s="396"/>
      <c r="KNC865" s="396"/>
      <c r="KND865" s="396"/>
      <c r="KNE865" s="396"/>
      <c r="KNF865" s="396"/>
      <c r="KNG865" s="396"/>
      <c r="KNH865" s="396"/>
      <c r="KNI865" s="396"/>
      <c r="KNJ865" s="396"/>
      <c r="KNK865" s="396"/>
      <c r="KNL865" s="396"/>
      <c r="KNM865" s="396"/>
      <c r="KNN865" s="396"/>
      <c r="KNO865" s="396"/>
      <c r="KNP865" s="396"/>
      <c r="KNQ865" s="396"/>
      <c r="KNR865" s="396"/>
      <c r="KNS865" s="396"/>
      <c r="KNT865" s="396"/>
      <c r="KNU865" s="396"/>
      <c r="KNV865" s="396"/>
      <c r="KNW865" s="396"/>
      <c r="KNX865" s="396"/>
      <c r="KNY865" s="396"/>
      <c r="KNZ865" s="396"/>
      <c r="KOA865" s="396"/>
      <c r="KOB865" s="396"/>
      <c r="KOC865" s="396"/>
      <c r="KOD865" s="396"/>
      <c r="KOE865" s="396"/>
      <c r="KOF865" s="396"/>
      <c r="KOG865" s="396"/>
      <c r="KOH865" s="396"/>
      <c r="KOI865" s="396"/>
      <c r="KOJ865" s="396"/>
      <c r="KOK865" s="396"/>
      <c r="KOL865" s="396"/>
      <c r="KOM865" s="396"/>
      <c r="KON865" s="396"/>
      <c r="KOO865" s="396"/>
      <c r="KOP865" s="396"/>
      <c r="KOQ865" s="396"/>
      <c r="KOR865" s="396"/>
      <c r="KOS865" s="396"/>
      <c r="KOT865" s="396"/>
      <c r="KOU865" s="396"/>
      <c r="KOV865" s="396"/>
      <c r="KOW865" s="396"/>
      <c r="KOX865" s="396"/>
      <c r="KOY865" s="396"/>
      <c r="KOZ865" s="396"/>
      <c r="KPA865" s="396"/>
      <c r="KPB865" s="396"/>
      <c r="KPC865" s="396"/>
      <c r="KPD865" s="396"/>
      <c r="KPE865" s="396"/>
      <c r="KPF865" s="396"/>
      <c r="KPG865" s="396"/>
      <c r="KPH865" s="396"/>
      <c r="KPI865" s="396"/>
      <c r="KPJ865" s="396"/>
      <c r="KPK865" s="396"/>
      <c r="KPL865" s="396"/>
      <c r="KPM865" s="396"/>
      <c r="KPN865" s="396"/>
      <c r="KPO865" s="396"/>
      <c r="KPP865" s="396"/>
      <c r="KPQ865" s="396"/>
      <c r="KPR865" s="396"/>
      <c r="KPS865" s="396"/>
      <c r="KPT865" s="396"/>
      <c r="KPU865" s="396"/>
      <c r="KPV865" s="396"/>
      <c r="KPW865" s="396"/>
      <c r="KPX865" s="396"/>
      <c r="KPY865" s="396"/>
      <c r="KPZ865" s="396"/>
      <c r="KQA865" s="396"/>
      <c r="KQB865" s="396"/>
      <c r="KQC865" s="396"/>
      <c r="KQD865" s="396"/>
      <c r="KQE865" s="396"/>
      <c r="KQF865" s="396"/>
      <c r="KQG865" s="396"/>
      <c r="KQH865" s="396"/>
      <c r="KQI865" s="396"/>
      <c r="KQJ865" s="396"/>
      <c r="KQK865" s="396"/>
      <c r="KQL865" s="396"/>
      <c r="KQM865" s="396"/>
      <c r="KQN865" s="396"/>
      <c r="KQO865" s="396"/>
      <c r="KQP865" s="396"/>
      <c r="KQQ865" s="396"/>
      <c r="KQR865" s="396"/>
      <c r="KQS865" s="396"/>
      <c r="KQT865" s="396"/>
      <c r="KQU865" s="396"/>
      <c r="KQV865" s="396"/>
      <c r="KQW865" s="396"/>
      <c r="KQX865" s="396"/>
      <c r="KQY865" s="396"/>
      <c r="KQZ865" s="396"/>
      <c r="KRA865" s="396"/>
      <c r="KRB865" s="396"/>
      <c r="KRC865" s="396"/>
      <c r="KRD865" s="396"/>
      <c r="KRE865" s="396"/>
      <c r="KRF865" s="396"/>
      <c r="KRG865" s="396"/>
      <c r="KRH865" s="396"/>
      <c r="KRI865" s="396"/>
      <c r="KRJ865" s="396"/>
      <c r="KRK865" s="396"/>
      <c r="KRL865" s="396"/>
      <c r="KRM865" s="396"/>
      <c r="KRN865" s="396"/>
      <c r="KRO865" s="396"/>
      <c r="KRP865" s="396"/>
      <c r="KRQ865" s="396"/>
      <c r="KRR865" s="396"/>
      <c r="KRS865" s="396"/>
      <c r="KRT865" s="396"/>
      <c r="KRU865" s="396"/>
      <c r="KRV865" s="396"/>
      <c r="KRW865" s="396"/>
      <c r="KRX865" s="396"/>
      <c r="KRY865" s="396"/>
      <c r="KRZ865" s="396"/>
      <c r="KSA865" s="396"/>
      <c r="KSB865" s="396"/>
      <c r="KSC865" s="396"/>
      <c r="KSD865" s="396"/>
      <c r="KSE865" s="396"/>
      <c r="KSF865" s="396"/>
      <c r="KSG865" s="396"/>
      <c r="KSH865" s="396"/>
      <c r="KSI865" s="396"/>
      <c r="KSJ865" s="396"/>
      <c r="KSK865" s="396"/>
      <c r="KSL865" s="396"/>
      <c r="KSM865" s="396"/>
      <c r="KSN865" s="396"/>
      <c r="KSO865" s="396"/>
      <c r="KSP865" s="396"/>
      <c r="KSQ865" s="396"/>
      <c r="KSR865" s="396"/>
      <c r="KSS865" s="396"/>
      <c r="KST865" s="396"/>
      <c r="KSU865" s="396"/>
      <c r="KSV865" s="396"/>
      <c r="KSW865" s="396"/>
      <c r="KSX865" s="396"/>
      <c r="KSY865" s="396"/>
      <c r="KSZ865" s="396"/>
      <c r="KTA865" s="396"/>
      <c r="KTB865" s="396"/>
      <c r="KTC865" s="396"/>
      <c r="KTD865" s="396"/>
      <c r="KTE865" s="396"/>
      <c r="KTF865" s="396"/>
      <c r="KTG865" s="396"/>
      <c r="KTH865" s="396"/>
      <c r="KTI865" s="396"/>
      <c r="KTJ865" s="396"/>
      <c r="KTK865" s="396"/>
      <c r="KTL865" s="396"/>
      <c r="KTM865" s="396"/>
      <c r="KTN865" s="396"/>
      <c r="KTO865" s="396"/>
      <c r="KTP865" s="396"/>
      <c r="KTQ865" s="396"/>
      <c r="KTR865" s="396"/>
      <c r="KTS865" s="396"/>
      <c r="KTT865" s="396"/>
      <c r="KTU865" s="396"/>
      <c r="KTV865" s="396"/>
      <c r="KTW865" s="396"/>
      <c r="KTX865" s="396"/>
      <c r="KTY865" s="396"/>
      <c r="KTZ865" s="396"/>
      <c r="KUA865" s="396"/>
      <c r="KUB865" s="396"/>
      <c r="KUC865" s="396"/>
      <c r="KUD865" s="396"/>
      <c r="KUE865" s="396"/>
      <c r="KUF865" s="396"/>
      <c r="KUG865" s="396"/>
      <c r="KUH865" s="396"/>
      <c r="KUI865" s="396"/>
      <c r="KUJ865" s="396"/>
      <c r="KUK865" s="396"/>
      <c r="KUL865" s="396"/>
      <c r="KUM865" s="396"/>
      <c r="KUN865" s="396"/>
      <c r="KUO865" s="396"/>
      <c r="KUP865" s="396"/>
      <c r="KUQ865" s="396"/>
      <c r="KUR865" s="396"/>
      <c r="KUS865" s="396"/>
      <c r="KUT865" s="396"/>
      <c r="KUU865" s="396"/>
      <c r="KUV865" s="396"/>
      <c r="KUW865" s="396"/>
      <c r="KUX865" s="396"/>
      <c r="KUY865" s="396"/>
      <c r="KUZ865" s="396"/>
      <c r="KVA865" s="396"/>
      <c r="KVB865" s="396"/>
      <c r="KVC865" s="396"/>
      <c r="KVD865" s="396"/>
      <c r="KVE865" s="396"/>
      <c r="KVF865" s="396"/>
      <c r="KVG865" s="396"/>
      <c r="KVH865" s="396"/>
      <c r="KVI865" s="396"/>
      <c r="KVJ865" s="396"/>
      <c r="KVK865" s="396"/>
      <c r="KVL865" s="396"/>
      <c r="KVM865" s="396"/>
      <c r="KVN865" s="396"/>
      <c r="KVO865" s="396"/>
      <c r="KVP865" s="396"/>
      <c r="KVQ865" s="396"/>
      <c r="KVR865" s="396"/>
      <c r="KVS865" s="396"/>
      <c r="KVT865" s="396"/>
      <c r="KVU865" s="396"/>
      <c r="KVV865" s="396"/>
      <c r="KVW865" s="396"/>
      <c r="KVX865" s="396"/>
      <c r="KVY865" s="396"/>
      <c r="KVZ865" s="396"/>
      <c r="KWA865" s="396"/>
      <c r="KWB865" s="396"/>
      <c r="KWC865" s="396"/>
      <c r="KWD865" s="396"/>
      <c r="KWE865" s="396"/>
      <c r="KWF865" s="396"/>
      <c r="KWG865" s="396"/>
      <c r="KWH865" s="396"/>
      <c r="KWI865" s="396"/>
      <c r="KWJ865" s="396"/>
      <c r="KWK865" s="396"/>
      <c r="KWL865" s="396"/>
      <c r="KWM865" s="396"/>
      <c r="KWN865" s="396"/>
      <c r="KWO865" s="396"/>
      <c r="KWP865" s="396"/>
      <c r="KWQ865" s="396"/>
      <c r="KWR865" s="396"/>
      <c r="KWS865" s="396"/>
      <c r="KWT865" s="396"/>
      <c r="KWU865" s="396"/>
      <c r="KWV865" s="396"/>
      <c r="KWW865" s="396"/>
      <c r="KWX865" s="396"/>
      <c r="KWY865" s="396"/>
      <c r="KWZ865" s="396"/>
      <c r="KXA865" s="396"/>
      <c r="KXB865" s="396"/>
      <c r="KXC865" s="396"/>
      <c r="KXD865" s="396"/>
      <c r="KXE865" s="396"/>
      <c r="KXF865" s="396"/>
      <c r="KXG865" s="396"/>
      <c r="KXH865" s="396"/>
      <c r="KXI865" s="396"/>
      <c r="KXJ865" s="396"/>
      <c r="KXK865" s="396"/>
      <c r="KXL865" s="396"/>
      <c r="KXM865" s="396"/>
      <c r="KXN865" s="396"/>
      <c r="KXO865" s="396"/>
      <c r="KXP865" s="396"/>
      <c r="KXQ865" s="396"/>
      <c r="KXR865" s="396"/>
      <c r="KXS865" s="396"/>
      <c r="KXT865" s="396"/>
      <c r="KXU865" s="396"/>
      <c r="KXV865" s="396"/>
      <c r="KXW865" s="396"/>
      <c r="KXX865" s="396"/>
      <c r="KXY865" s="396"/>
      <c r="KXZ865" s="396"/>
      <c r="KYA865" s="396"/>
      <c r="KYB865" s="396"/>
      <c r="KYC865" s="396"/>
      <c r="KYD865" s="396"/>
      <c r="KYE865" s="396"/>
      <c r="KYF865" s="396"/>
      <c r="KYG865" s="396"/>
      <c r="KYH865" s="396"/>
      <c r="KYI865" s="396"/>
      <c r="KYJ865" s="396"/>
      <c r="KYK865" s="396"/>
      <c r="KYL865" s="396"/>
      <c r="KYM865" s="396"/>
      <c r="KYN865" s="396"/>
      <c r="KYO865" s="396"/>
      <c r="KYP865" s="396"/>
      <c r="KYQ865" s="396"/>
      <c r="KYR865" s="396"/>
      <c r="KYS865" s="396"/>
      <c r="KYT865" s="396"/>
      <c r="KYU865" s="396"/>
      <c r="KYV865" s="396"/>
      <c r="KYW865" s="396"/>
      <c r="KYX865" s="396"/>
      <c r="KYY865" s="396"/>
      <c r="KYZ865" s="396"/>
      <c r="KZA865" s="396"/>
      <c r="KZB865" s="396"/>
      <c r="KZC865" s="396"/>
      <c r="KZD865" s="396"/>
      <c r="KZE865" s="396"/>
      <c r="KZF865" s="396"/>
      <c r="KZG865" s="396"/>
      <c r="KZH865" s="396"/>
      <c r="KZI865" s="396"/>
      <c r="KZJ865" s="396"/>
      <c r="KZK865" s="396"/>
      <c r="KZL865" s="396"/>
      <c r="KZM865" s="396"/>
      <c r="KZN865" s="396"/>
      <c r="KZO865" s="396"/>
      <c r="KZP865" s="396"/>
      <c r="KZQ865" s="396"/>
      <c r="KZR865" s="396"/>
      <c r="KZS865" s="396"/>
      <c r="KZT865" s="396"/>
      <c r="KZU865" s="396"/>
      <c r="KZV865" s="396"/>
      <c r="KZW865" s="396"/>
      <c r="KZX865" s="396"/>
      <c r="KZY865" s="396"/>
      <c r="KZZ865" s="396"/>
      <c r="LAA865" s="396"/>
      <c r="LAB865" s="396"/>
      <c r="LAC865" s="396"/>
      <c r="LAD865" s="396"/>
      <c r="LAE865" s="396"/>
      <c r="LAF865" s="396"/>
      <c r="LAG865" s="396"/>
      <c r="LAH865" s="396"/>
      <c r="LAI865" s="396"/>
      <c r="LAJ865" s="396"/>
      <c r="LAK865" s="396"/>
      <c r="LAL865" s="396"/>
      <c r="LAM865" s="396"/>
      <c r="LAN865" s="396"/>
      <c r="LAO865" s="396"/>
      <c r="LAP865" s="396"/>
      <c r="LAQ865" s="396"/>
      <c r="LAR865" s="396"/>
      <c r="LAS865" s="396"/>
      <c r="LAT865" s="396"/>
      <c r="LAU865" s="396"/>
      <c r="LAV865" s="396"/>
      <c r="LAW865" s="396"/>
      <c r="LAX865" s="396"/>
      <c r="LAY865" s="396"/>
      <c r="LAZ865" s="396"/>
      <c r="LBA865" s="396"/>
      <c r="LBB865" s="396"/>
      <c r="LBC865" s="396"/>
      <c r="LBD865" s="396"/>
      <c r="LBE865" s="396"/>
      <c r="LBF865" s="396"/>
      <c r="LBG865" s="396"/>
      <c r="LBH865" s="396"/>
      <c r="LBI865" s="396"/>
      <c r="LBJ865" s="396"/>
      <c r="LBK865" s="396"/>
      <c r="LBL865" s="396"/>
      <c r="LBM865" s="396"/>
      <c r="LBN865" s="396"/>
      <c r="LBO865" s="396"/>
      <c r="LBP865" s="396"/>
      <c r="LBQ865" s="396"/>
      <c r="LBR865" s="396"/>
      <c r="LBS865" s="396"/>
      <c r="LBT865" s="396"/>
      <c r="LBU865" s="396"/>
      <c r="LBV865" s="396"/>
      <c r="LBW865" s="396"/>
      <c r="LBX865" s="396"/>
      <c r="LBY865" s="396"/>
      <c r="LBZ865" s="396"/>
      <c r="LCA865" s="396"/>
      <c r="LCB865" s="396"/>
      <c r="LCC865" s="396"/>
      <c r="LCD865" s="396"/>
      <c r="LCE865" s="396"/>
      <c r="LCF865" s="396"/>
      <c r="LCG865" s="396"/>
      <c r="LCH865" s="396"/>
      <c r="LCI865" s="396"/>
      <c r="LCJ865" s="396"/>
      <c r="LCK865" s="396"/>
      <c r="LCL865" s="396"/>
      <c r="LCM865" s="396"/>
      <c r="LCN865" s="396"/>
      <c r="LCO865" s="396"/>
      <c r="LCP865" s="396"/>
      <c r="LCQ865" s="396"/>
      <c r="LCR865" s="396"/>
      <c r="LCS865" s="396"/>
      <c r="LCT865" s="396"/>
      <c r="LCU865" s="396"/>
      <c r="LCV865" s="396"/>
      <c r="LCW865" s="396"/>
      <c r="LCX865" s="396"/>
      <c r="LCY865" s="396"/>
      <c r="LCZ865" s="396"/>
      <c r="LDA865" s="396"/>
      <c r="LDB865" s="396"/>
      <c r="LDC865" s="396"/>
      <c r="LDD865" s="396"/>
      <c r="LDE865" s="396"/>
      <c r="LDF865" s="396"/>
      <c r="LDG865" s="396"/>
      <c r="LDH865" s="396"/>
      <c r="LDI865" s="396"/>
      <c r="LDJ865" s="396"/>
      <c r="LDK865" s="396"/>
      <c r="LDL865" s="396"/>
      <c r="LDM865" s="396"/>
      <c r="LDN865" s="396"/>
      <c r="LDO865" s="396"/>
      <c r="LDP865" s="396"/>
      <c r="LDQ865" s="396"/>
      <c r="LDR865" s="396"/>
      <c r="LDS865" s="396"/>
      <c r="LDT865" s="396"/>
      <c r="LDU865" s="396"/>
      <c r="LDV865" s="396"/>
      <c r="LDW865" s="396"/>
      <c r="LDX865" s="396"/>
      <c r="LDY865" s="396"/>
      <c r="LDZ865" s="396"/>
      <c r="LEA865" s="396"/>
      <c r="LEB865" s="396"/>
      <c r="LEC865" s="396"/>
      <c r="LED865" s="396"/>
      <c r="LEE865" s="396"/>
      <c r="LEF865" s="396"/>
      <c r="LEG865" s="396"/>
      <c r="LEH865" s="396"/>
      <c r="LEI865" s="396"/>
      <c r="LEJ865" s="396"/>
      <c r="LEK865" s="396"/>
      <c r="LEL865" s="396"/>
      <c r="LEM865" s="396"/>
      <c r="LEN865" s="396"/>
      <c r="LEO865" s="396"/>
      <c r="LEP865" s="396"/>
      <c r="LEQ865" s="396"/>
      <c r="LER865" s="396"/>
      <c r="LES865" s="396"/>
      <c r="LET865" s="396"/>
      <c r="LEU865" s="396"/>
      <c r="LEV865" s="396"/>
      <c r="LEW865" s="396"/>
      <c r="LEX865" s="396"/>
      <c r="LEY865" s="396"/>
      <c r="LEZ865" s="396"/>
      <c r="LFA865" s="396"/>
      <c r="LFB865" s="396"/>
      <c r="LFC865" s="396"/>
      <c r="LFD865" s="396"/>
      <c r="LFE865" s="396"/>
      <c r="LFF865" s="396"/>
      <c r="LFG865" s="396"/>
      <c r="LFH865" s="396"/>
      <c r="LFI865" s="396"/>
      <c r="LFJ865" s="396"/>
      <c r="LFK865" s="396"/>
      <c r="LFL865" s="396"/>
      <c r="LFM865" s="396"/>
      <c r="LFN865" s="396"/>
      <c r="LFO865" s="396"/>
      <c r="LFP865" s="396"/>
      <c r="LFQ865" s="396"/>
      <c r="LFR865" s="396"/>
      <c r="LFS865" s="396"/>
      <c r="LFT865" s="396"/>
      <c r="LFU865" s="396"/>
      <c r="LFV865" s="396"/>
      <c r="LFW865" s="396"/>
      <c r="LFX865" s="396"/>
      <c r="LFY865" s="396"/>
      <c r="LFZ865" s="396"/>
      <c r="LGA865" s="396"/>
      <c r="LGB865" s="396"/>
      <c r="LGC865" s="396"/>
      <c r="LGD865" s="396"/>
      <c r="LGE865" s="396"/>
      <c r="LGF865" s="396"/>
      <c r="LGG865" s="396"/>
      <c r="LGH865" s="396"/>
      <c r="LGI865" s="396"/>
      <c r="LGJ865" s="396"/>
      <c r="LGK865" s="396"/>
      <c r="LGL865" s="396"/>
      <c r="LGM865" s="396"/>
      <c r="LGN865" s="396"/>
      <c r="LGO865" s="396"/>
      <c r="LGP865" s="396"/>
      <c r="LGQ865" s="396"/>
      <c r="LGR865" s="396"/>
      <c r="LGS865" s="396"/>
      <c r="LGT865" s="396"/>
      <c r="LGU865" s="396"/>
      <c r="LGV865" s="396"/>
      <c r="LGW865" s="396"/>
      <c r="LGX865" s="396"/>
      <c r="LGY865" s="396"/>
      <c r="LGZ865" s="396"/>
      <c r="LHA865" s="396"/>
      <c r="LHB865" s="396"/>
      <c r="LHC865" s="396"/>
      <c r="LHD865" s="396"/>
      <c r="LHE865" s="396"/>
      <c r="LHF865" s="396"/>
      <c r="LHG865" s="396"/>
      <c r="LHH865" s="396"/>
      <c r="LHI865" s="396"/>
      <c r="LHJ865" s="396"/>
      <c r="LHK865" s="396"/>
      <c r="LHL865" s="396"/>
      <c r="LHM865" s="396"/>
      <c r="LHN865" s="396"/>
      <c r="LHO865" s="396"/>
      <c r="LHP865" s="396"/>
      <c r="LHQ865" s="396"/>
      <c r="LHR865" s="396"/>
      <c r="LHS865" s="396"/>
      <c r="LHT865" s="396"/>
      <c r="LHU865" s="396"/>
      <c r="LHV865" s="396"/>
      <c r="LHW865" s="396"/>
      <c r="LHX865" s="396"/>
      <c r="LHY865" s="396"/>
      <c r="LHZ865" s="396"/>
      <c r="LIA865" s="396"/>
      <c r="LIB865" s="396"/>
      <c r="LIC865" s="396"/>
      <c r="LID865" s="396"/>
      <c r="LIE865" s="396"/>
      <c r="LIF865" s="396"/>
      <c r="LIG865" s="396"/>
      <c r="LIH865" s="396"/>
      <c r="LII865" s="396"/>
      <c r="LIJ865" s="396"/>
      <c r="LIK865" s="396"/>
      <c r="LIL865" s="396"/>
      <c r="LIM865" s="396"/>
      <c r="LIN865" s="396"/>
      <c r="LIO865" s="396"/>
      <c r="LIP865" s="396"/>
      <c r="LIQ865" s="396"/>
      <c r="LIR865" s="396"/>
      <c r="LIS865" s="396"/>
      <c r="LIT865" s="396"/>
      <c r="LIU865" s="396"/>
      <c r="LIV865" s="396"/>
      <c r="LIW865" s="396"/>
      <c r="LIX865" s="396"/>
      <c r="LIY865" s="396"/>
      <c r="LIZ865" s="396"/>
      <c r="LJA865" s="396"/>
      <c r="LJB865" s="396"/>
      <c r="LJC865" s="396"/>
      <c r="LJD865" s="396"/>
      <c r="LJE865" s="396"/>
      <c r="LJF865" s="396"/>
      <c r="LJG865" s="396"/>
      <c r="LJH865" s="396"/>
      <c r="LJI865" s="396"/>
      <c r="LJJ865" s="396"/>
      <c r="LJK865" s="396"/>
      <c r="LJL865" s="396"/>
      <c r="LJM865" s="396"/>
      <c r="LJN865" s="396"/>
      <c r="LJO865" s="396"/>
      <c r="LJP865" s="396"/>
      <c r="LJQ865" s="396"/>
      <c r="LJR865" s="396"/>
      <c r="LJS865" s="396"/>
      <c r="LJT865" s="396"/>
      <c r="LJU865" s="396"/>
      <c r="LJV865" s="396"/>
      <c r="LJW865" s="396"/>
      <c r="LJX865" s="396"/>
      <c r="LJY865" s="396"/>
      <c r="LJZ865" s="396"/>
      <c r="LKA865" s="396"/>
      <c r="LKB865" s="396"/>
      <c r="LKC865" s="396"/>
      <c r="LKD865" s="396"/>
      <c r="LKE865" s="396"/>
      <c r="LKF865" s="396"/>
      <c r="LKG865" s="396"/>
      <c r="LKH865" s="396"/>
      <c r="LKI865" s="396"/>
      <c r="LKJ865" s="396"/>
      <c r="LKK865" s="396"/>
      <c r="LKL865" s="396"/>
      <c r="LKM865" s="396"/>
      <c r="LKN865" s="396"/>
      <c r="LKO865" s="396"/>
      <c r="LKP865" s="396"/>
      <c r="LKQ865" s="396"/>
      <c r="LKR865" s="396"/>
      <c r="LKS865" s="396"/>
      <c r="LKT865" s="396"/>
      <c r="LKU865" s="396"/>
      <c r="LKV865" s="396"/>
      <c r="LKW865" s="396"/>
      <c r="LKX865" s="396"/>
      <c r="LKY865" s="396"/>
      <c r="LKZ865" s="396"/>
      <c r="LLA865" s="396"/>
      <c r="LLB865" s="396"/>
      <c r="LLC865" s="396"/>
      <c r="LLD865" s="396"/>
      <c r="LLE865" s="396"/>
      <c r="LLF865" s="396"/>
      <c r="LLG865" s="396"/>
      <c r="LLH865" s="396"/>
      <c r="LLI865" s="396"/>
      <c r="LLJ865" s="396"/>
      <c r="LLK865" s="396"/>
      <c r="LLL865" s="396"/>
      <c r="LLM865" s="396"/>
      <c r="LLN865" s="396"/>
      <c r="LLO865" s="396"/>
      <c r="LLP865" s="396"/>
      <c r="LLQ865" s="396"/>
      <c r="LLR865" s="396"/>
      <c r="LLS865" s="396"/>
      <c r="LLT865" s="396"/>
      <c r="LLU865" s="396"/>
      <c r="LLV865" s="396"/>
      <c r="LLW865" s="396"/>
      <c r="LLX865" s="396"/>
      <c r="LLY865" s="396"/>
      <c r="LLZ865" s="396"/>
      <c r="LMA865" s="396"/>
      <c r="LMB865" s="396"/>
      <c r="LMC865" s="396"/>
      <c r="LMD865" s="396"/>
      <c r="LME865" s="396"/>
      <c r="LMF865" s="396"/>
      <c r="LMG865" s="396"/>
      <c r="LMH865" s="396"/>
      <c r="LMI865" s="396"/>
      <c r="LMJ865" s="396"/>
      <c r="LMK865" s="396"/>
      <c r="LML865" s="396"/>
      <c r="LMM865" s="396"/>
      <c r="LMN865" s="396"/>
      <c r="LMO865" s="396"/>
      <c r="LMP865" s="396"/>
      <c r="LMQ865" s="396"/>
      <c r="LMR865" s="396"/>
      <c r="LMS865" s="396"/>
      <c r="LMT865" s="396"/>
      <c r="LMU865" s="396"/>
      <c r="LMV865" s="396"/>
      <c r="LMW865" s="396"/>
      <c r="LMX865" s="396"/>
      <c r="LMY865" s="396"/>
      <c r="LMZ865" s="396"/>
      <c r="LNA865" s="396"/>
      <c r="LNB865" s="396"/>
      <c r="LNC865" s="396"/>
      <c r="LND865" s="396"/>
      <c r="LNE865" s="396"/>
      <c r="LNF865" s="396"/>
      <c r="LNG865" s="396"/>
      <c r="LNH865" s="396"/>
      <c r="LNI865" s="396"/>
      <c r="LNJ865" s="396"/>
      <c r="LNK865" s="396"/>
      <c r="LNL865" s="396"/>
      <c r="LNM865" s="396"/>
      <c r="LNN865" s="396"/>
      <c r="LNO865" s="396"/>
      <c r="LNP865" s="396"/>
      <c r="LNQ865" s="396"/>
      <c r="LNR865" s="396"/>
      <c r="LNS865" s="396"/>
      <c r="LNT865" s="396"/>
      <c r="LNU865" s="396"/>
      <c r="LNV865" s="396"/>
      <c r="LNW865" s="396"/>
      <c r="LNX865" s="396"/>
      <c r="LNY865" s="396"/>
      <c r="LNZ865" s="396"/>
      <c r="LOA865" s="396"/>
      <c r="LOB865" s="396"/>
      <c r="LOC865" s="396"/>
      <c r="LOD865" s="396"/>
      <c r="LOE865" s="396"/>
      <c r="LOF865" s="396"/>
      <c r="LOG865" s="396"/>
      <c r="LOH865" s="396"/>
      <c r="LOI865" s="396"/>
      <c r="LOJ865" s="396"/>
      <c r="LOK865" s="396"/>
      <c r="LOL865" s="396"/>
      <c r="LOM865" s="396"/>
      <c r="LON865" s="396"/>
      <c r="LOO865" s="396"/>
      <c r="LOP865" s="396"/>
      <c r="LOQ865" s="396"/>
      <c r="LOR865" s="396"/>
      <c r="LOS865" s="396"/>
      <c r="LOT865" s="396"/>
      <c r="LOU865" s="396"/>
      <c r="LOV865" s="396"/>
      <c r="LOW865" s="396"/>
      <c r="LOX865" s="396"/>
      <c r="LOY865" s="396"/>
      <c r="LOZ865" s="396"/>
      <c r="LPA865" s="396"/>
      <c r="LPB865" s="396"/>
      <c r="LPC865" s="396"/>
      <c r="LPD865" s="396"/>
      <c r="LPE865" s="396"/>
      <c r="LPF865" s="396"/>
      <c r="LPG865" s="396"/>
      <c r="LPH865" s="396"/>
      <c r="LPI865" s="396"/>
      <c r="LPJ865" s="396"/>
      <c r="LPK865" s="396"/>
      <c r="LPL865" s="396"/>
      <c r="LPM865" s="396"/>
      <c r="LPN865" s="396"/>
      <c r="LPO865" s="396"/>
      <c r="LPP865" s="396"/>
      <c r="LPQ865" s="396"/>
      <c r="LPR865" s="396"/>
      <c r="LPS865" s="396"/>
      <c r="LPT865" s="396"/>
      <c r="LPU865" s="396"/>
      <c r="LPV865" s="396"/>
      <c r="LPW865" s="396"/>
      <c r="LPX865" s="396"/>
      <c r="LPY865" s="396"/>
      <c r="LPZ865" s="396"/>
      <c r="LQA865" s="396"/>
      <c r="LQB865" s="396"/>
      <c r="LQC865" s="396"/>
      <c r="LQD865" s="396"/>
      <c r="LQE865" s="396"/>
      <c r="LQF865" s="396"/>
      <c r="LQG865" s="396"/>
      <c r="LQH865" s="396"/>
      <c r="LQI865" s="396"/>
      <c r="LQJ865" s="396"/>
      <c r="LQK865" s="396"/>
      <c r="LQL865" s="396"/>
      <c r="LQM865" s="396"/>
      <c r="LQN865" s="396"/>
      <c r="LQO865" s="396"/>
      <c r="LQP865" s="396"/>
      <c r="LQQ865" s="396"/>
      <c r="LQR865" s="396"/>
      <c r="LQS865" s="396"/>
      <c r="LQT865" s="396"/>
      <c r="LQU865" s="396"/>
      <c r="LQV865" s="396"/>
      <c r="LQW865" s="396"/>
      <c r="LQX865" s="396"/>
      <c r="LQY865" s="396"/>
      <c r="LQZ865" s="396"/>
      <c r="LRA865" s="396"/>
      <c r="LRB865" s="396"/>
      <c r="LRC865" s="396"/>
      <c r="LRD865" s="396"/>
      <c r="LRE865" s="396"/>
      <c r="LRF865" s="396"/>
      <c r="LRG865" s="396"/>
      <c r="LRH865" s="396"/>
      <c r="LRI865" s="396"/>
      <c r="LRJ865" s="396"/>
      <c r="LRK865" s="396"/>
      <c r="LRL865" s="396"/>
      <c r="LRM865" s="396"/>
      <c r="LRN865" s="396"/>
      <c r="LRO865" s="396"/>
      <c r="LRP865" s="396"/>
      <c r="LRQ865" s="396"/>
      <c r="LRR865" s="396"/>
      <c r="LRS865" s="396"/>
      <c r="LRT865" s="396"/>
      <c r="LRU865" s="396"/>
      <c r="LRV865" s="396"/>
      <c r="LRW865" s="396"/>
      <c r="LRX865" s="396"/>
      <c r="LRY865" s="396"/>
      <c r="LRZ865" s="396"/>
      <c r="LSA865" s="396"/>
      <c r="LSB865" s="396"/>
      <c r="LSC865" s="396"/>
      <c r="LSD865" s="396"/>
      <c r="LSE865" s="396"/>
      <c r="LSF865" s="396"/>
      <c r="LSG865" s="396"/>
      <c r="LSH865" s="396"/>
      <c r="LSI865" s="396"/>
      <c r="LSJ865" s="396"/>
      <c r="LSK865" s="396"/>
      <c r="LSL865" s="396"/>
      <c r="LSM865" s="396"/>
      <c r="LSN865" s="396"/>
      <c r="LSO865" s="396"/>
      <c r="LSP865" s="396"/>
      <c r="LSQ865" s="396"/>
      <c r="LSR865" s="396"/>
      <c r="LSS865" s="396"/>
      <c r="LST865" s="396"/>
      <c r="LSU865" s="396"/>
      <c r="LSV865" s="396"/>
      <c r="LSW865" s="396"/>
      <c r="LSX865" s="396"/>
      <c r="LSY865" s="396"/>
      <c r="LSZ865" s="396"/>
      <c r="LTA865" s="396"/>
      <c r="LTB865" s="396"/>
      <c r="LTC865" s="396"/>
      <c r="LTD865" s="396"/>
      <c r="LTE865" s="396"/>
      <c r="LTF865" s="396"/>
      <c r="LTG865" s="396"/>
      <c r="LTH865" s="396"/>
      <c r="LTI865" s="396"/>
      <c r="LTJ865" s="396"/>
      <c r="LTK865" s="396"/>
      <c r="LTL865" s="396"/>
      <c r="LTM865" s="396"/>
      <c r="LTN865" s="396"/>
      <c r="LTO865" s="396"/>
      <c r="LTP865" s="396"/>
      <c r="LTQ865" s="396"/>
      <c r="LTR865" s="396"/>
      <c r="LTS865" s="396"/>
      <c r="LTT865" s="396"/>
      <c r="LTU865" s="396"/>
      <c r="LTV865" s="396"/>
      <c r="LTW865" s="396"/>
      <c r="LTX865" s="396"/>
      <c r="LTY865" s="396"/>
      <c r="LTZ865" s="396"/>
      <c r="LUA865" s="396"/>
      <c r="LUB865" s="396"/>
      <c r="LUC865" s="396"/>
      <c r="LUD865" s="396"/>
      <c r="LUE865" s="396"/>
      <c r="LUF865" s="396"/>
      <c r="LUG865" s="396"/>
      <c r="LUH865" s="396"/>
      <c r="LUI865" s="396"/>
      <c r="LUJ865" s="396"/>
      <c r="LUK865" s="396"/>
      <c r="LUL865" s="396"/>
      <c r="LUM865" s="396"/>
      <c r="LUN865" s="396"/>
      <c r="LUO865" s="396"/>
      <c r="LUP865" s="396"/>
      <c r="LUQ865" s="396"/>
      <c r="LUR865" s="396"/>
      <c r="LUS865" s="396"/>
      <c r="LUT865" s="396"/>
      <c r="LUU865" s="396"/>
      <c r="LUV865" s="396"/>
      <c r="LUW865" s="396"/>
      <c r="LUX865" s="396"/>
      <c r="LUY865" s="396"/>
      <c r="LUZ865" s="396"/>
      <c r="LVA865" s="396"/>
      <c r="LVB865" s="396"/>
      <c r="LVC865" s="396"/>
      <c r="LVD865" s="396"/>
      <c r="LVE865" s="396"/>
      <c r="LVF865" s="396"/>
      <c r="LVG865" s="396"/>
      <c r="LVH865" s="396"/>
      <c r="LVI865" s="396"/>
      <c r="LVJ865" s="396"/>
      <c r="LVK865" s="396"/>
      <c r="LVL865" s="396"/>
      <c r="LVM865" s="396"/>
      <c r="LVN865" s="396"/>
      <c r="LVO865" s="396"/>
      <c r="LVP865" s="396"/>
      <c r="LVQ865" s="396"/>
      <c r="LVR865" s="396"/>
      <c r="LVS865" s="396"/>
      <c r="LVT865" s="396"/>
      <c r="LVU865" s="396"/>
      <c r="LVV865" s="396"/>
      <c r="LVW865" s="396"/>
      <c r="LVX865" s="396"/>
      <c r="LVY865" s="396"/>
      <c r="LVZ865" s="396"/>
      <c r="LWA865" s="396"/>
      <c r="LWB865" s="396"/>
      <c r="LWC865" s="396"/>
      <c r="LWD865" s="396"/>
      <c r="LWE865" s="396"/>
      <c r="LWF865" s="396"/>
      <c r="LWG865" s="396"/>
      <c r="LWH865" s="396"/>
      <c r="LWI865" s="396"/>
      <c r="LWJ865" s="396"/>
      <c r="LWK865" s="396"/>
      <c r="LWL865" s="396"/>
      <c r="LWM865" s="396"/>
      <c r="LWN865" s="396"/>
      <c r="LWO865" s="396"/>
      <c r="LWP865" s="396"/>
      <c r="LWQ865" s="396"/>
      <c r="LWR865" s="396"/>
      <c r="LWS865" s="396"/>
      <c r="LWT865" s="396"/>
      <c r="LWU865" s="396"/>
      <c r="LWV865" s="396"/>
      <c r="LWW865" s="396"/>
      <c r="LWX865" s="396"/>
      <c r="LWY865" s="396"/>
      <c r="LWZ865" s="396"/>
      <c r="LXA865" s="396"/>
      <c r="LXB865" s="396"/>
      <c r="LXC865" s="396"/>
      <c r="LXD865" s="396"/>
      <c r="LXE865" s="396"/>
      <c r="LXF865" s="396"/>
      <c r="LXG865" s="396"/>
      <c r="LXH865" s="396"/>
      <c r="LXI865" s="396"/>
      <c r="LXJ865" s="396"/>
      <c r="LXK865" s="396"/>
      <c r="LXL865" s="396"/>
      <c r="LXM865" s="396"/>
      <c r="LXN865" s="396"/>
      <c r="LXO865" s="396"/>
      <c r="LXP865" s="396"/>
      <c r="LXQ865" s="396"/>
      <c r="LXR865" s="396"/>
      <c r="LXS865" s="396"/>
      <c r="LXT865" s="396"/>
      <c r="LXU865" s="396"/>
      <c r="LXV865" s="396"/>
      <c r="LXW865" s="396"/>
      <c r="LXX865" s="396"/>
      <c r="LXY865" s="396"/>
      <c r="LXZ865" s="396"/>
      <c r="LYA865" s="396"/>
      <c r="LYB865" s="396"/>
      <c r="LYC865" s="396"/>
      <c r="LYD865" s="396"/>
      <c r="LYE865" s="396"/>
      <c r="LYF865" s="396"/>
      <c r="LYG865" s="396"/>
      <c r="LYH865" s="396"/>
      <c r="LYI865" s="396"/>
      <c r="LYJ865" s="396"/>
      <c r="LYK865" s="396"/>
      <c r="LYL865" s="396"/>
      <c r="LYM865" s="396"/>
      <c r="LYN865" s="396"/>
      <c r="LYO865" s="396"/>
      <c r="LYP865" s="396"/>
      <c r="LYQ865" s="396"/>
      <c r="LYR865" s="396"/>
      <c r="LYS865" s="396"/>
      <c r="LYT865" s="396"/>
      <c r="LYU865" s="396"/>
      <c r="LYV865" s="396"/>
      <c r="LYW865" s="396"/>
      <c r="LYX865" s="396"/>
      <c r="LYY865" s="396"/>
      <c r="LYZ865" s="396"/>
      <c r="LZA865" s="396"/>
      <c r="LZB865" s="396"/>
      <c r="LZC865" s="396"/>
      <c r="LZD865" s="396"/>
      <c r="LZE865" s="396"/>
      <c r="LZF865" s="396"/>
      <c r="LZG865" s="396"/>
      <c r="LZH865" s="396"/>
      <c r="LZI865" s="396"/>
      <c r="LZJ865" s="396"/>
      <c r="LZK865" s="396"/>
      <c r="LZL865" s="396"/>
      <c r="LZM865" s="396"/>
      <c r="LZN865" s="396"/>
      <c r="LZO865" s="396"/>
      <c r="LZP865" s="396"/>
      <c r="LZQ865" s="396"/>
      <c r="LZR865" s="396"/>
      <c r="LZS865" s="396"/>
      <c r="LZT865" s="396"/>
      <c r="LZU865" s="396"/>
      <c r="LZV865" s="396"/>
      <c r="LZW865" s="396"/>
      <c r="LZX865" s="396"/>
      <c r="LZY865" s="396"/>
      <c r="LZZ865" s="396"/>
      <c r="MAA865" s="396"/>
      <c r="MAB865" s="396"/>
      <c r="MAC865" s="396"/>
      <c r="MAD865" s="396"/>
      <c r="MAE865" s="396"/>
      <c r="MAF865" s="396"/>
      <c r="MAG865" s="396"/>
      <c r="MAH865" s="396"/>
      <c r="MAI865" s="396"/>
      <c r="MAJ865" s="396"/>
      <c r="MAK865" s="396"/>
      <c r="MAL865" s="396"/>
      <c r="MAM865" s="396"/>
      <c r="MAN865" s="396"/>
      <c r="MAO865" s="396"/>
      <c r="MAP865" s="396"/>
      <c r="MAQ865" s="396"/>
      <c r="MAR865" s="396"/>
      <c r="MAS865" s="396"/>
      <c r="MAT865" s="396"/>
      <c r="MAU865" s="396"/>
      <c r="MAV865" s="396"/>
      <c r="MAW865" s="396"/>
      <c r="MAX865" s="396"/>
      <c r="MAY865" s="396"/>
      <c r="MAZ865" s="396"/>
      <c r="MBA865" s="396"/>
      <c r="MBB865" s="396"/>
      <c r="MBC865" s="396"/>
      <c r="MBD865" s="396"/>
      <c r="MBE865" s="396"/>
      <c r="MBF865" s="396"/>
      <c r="MBG865" s="396"/>
      <c r="MBH865" s="396"/>
      <c r="MBI865" s="396"/>
      <c r="MBJ865" s="396"/>
      <c r="MBK865" s="396"/>
      <c r="MBL865" s="396"/>
      <c r="MBM865" s="396"/>
      <c r="MBN865" s="396"/>
      <c r="MBO865" s="396"/>
      <c r="MBP865" s="396"/>
      <c r="MBQ865" s="396"/>
      <c r="MBR865" s="396"/>
      <c r="MBS865" s="396"/>
      <c r="MBT865" s="396"/>
      <c r="MBU865" s="396"/>
      <c r="MBV865" s="396"/>
      <c r="MBW865" s="396"/>
      <c r="MBX865" s="396"/>
      <c r="MBY865" s="396"/>
      <c r="MBZ865" s="396"/>
      <c r="MCA865" s="396"/>
      <c r="MCB865" s="396"/>
      <c r="MCC865" s="396"/>
      <c r="MCD865" s="396"/>
      <c r="MCE865" s="396"/>
      <c r="MCF865" s="396"/>
      <c r="MCG865" s="396"/>
      <c r="MCH865" s="396"/>
      <c r="MCI865" s="396"/>
      <c r="MCJ865" s="396"/>
      <c r="MCK865" s="396"/>
      <c r="MCL865" s="396"/>
      <c r="MCM865" s="396"/>
      <c r="MCN865" s="396"/>
      <c r="MCO865" s="396"/>
      <c r="MCP865" s="396"/>
      <c r="MCQ865" s="396"/>
      <c r="MCR865" s="396"/>
      <c r="MCS865" s="396"/>
      <c r="MCT865" s="396"/>
      <c r="MCU865" s="396"/>
      <c r="MCV865" s="396"/>
      <c r="MCW865" s="396"/>
      <c r="MCX865" s="396"/>
      <c r="MCY865" s="396"/>
      <c r="MCZ865" s="396"/>
      <c r="MDA865" s="396"/>
      <c r="MDB865" s="396"/>
      <c r="MDC865" s="396"/>
      <c r="MDD865" s="396"/>
      <c r="MDE865" s="396"/>
      <c r="MDF865" s="396"/>
      <c r="MDG865" s="396"/>
      <c r="MDH865" s="396"/>
      <c r="MDI865" s="396"/>
      <c r="MDJ865" s="396"/>
      <c r="MDK865" s="396"/>
      <c r="MDL865" s="396"/>
      <c r="MDM865" s="396"/>
      <c r="MDN865" s="396"/>
      <c r="MDO865" s="396"/>
      <c r="MDP865" s="396"/>
      <c r="MDQ865" s="396"/>
      <c r="MDR865" s="396"/>
      <c r="MDS865" s="396"/>
      <c r="MDT865" s="396"/>
      <c r="MDU865" s="396"/>
      <c r="MDV865" s="396"/>
      <c r="MDW865" s="396"/>
      <c r="MDX865" s="396"/>
      <c r="MDY865" s="396"/>
      <c r="MDZ865" s="396"/>
      <c r="MEA865" s="396"/>
      <c r="MEB865" s="396"/>
      <c r="MEC865" s="396"/>
      <c r="MED865" s="396"/>
      <c r="MEE865" s="396"/>
      <c r="MEF865" s="396"/>
      <c r="MEG865" s="396"/>
      <c r="MEH865" s="396"/>
      <c r="MEI865" s="396"/>
      <c r="MEJ865" s="396"/>
      <c r="MEK865" s="396"/>
      <c r="MEL865" s="396"/>
      <c r="MEM865" s="396"/>
      <c r="MEN865" s="396"/>
      <c r="MEO865" s="396"/>
      <c r="MEP865" s="396"/>
      <c r="MEQ865" s="396"/>
      <c r="MER865" s="396"/>
      <c r="MES865" s="396"/>
      <c r="MET865" s="396"/>
      <c r="MEU865" s="396"/>
      <c r="MEV865" s="396"/>
      <c r="MEW865" s="396"/>
      <c r="MEX865" s="396"/>
      <c r="MEY865" s="396"/>
      <c r="MEZ865" s="396"/>
      <c r="MFA865" s="396"/>
      <c r="MFB865" s="396"/>
      <c r="MFC865" s="396"/>
      <c r="MFD865" s="396"/>
      <c r="MFE865" s="396"/>
      <c r="MFF865" s="396"/>
      <c r="MFG865" s="396"/>
      <c r="MFH865" s="396"/>
      <c r="MFI865" s="396"/>
      <c r="MFJ865" s="396"/>
      <c r="MFK865" s="396"/>
      <c r="MFL865" s="396"/>
      <c r="MFM865" s="396"/>
      <c r="MFN865" s="396"/>
      <c r="MFO865" s="396"/>
      <c r="MFP865" s="396"/>
      <c r="MFQ865" s="396"/>
      <c r="MFR865" s="396"/>
      <c r="MFS865" s="396"/>
      <c r="MFT865" s="396"/>
      <c r="MFU865" s="396"/>
      <c r="MFV865" s="396"/>
      <c r="MFW865" s="396"/>
      <c r="MFX865" s="396"/>
      <c r="MFY865" s="396"/>
      <c r="MFZ865" s="396"/>
      <c r="MGA865" s="396"/>
      <c r="MGB865" s="396"/>
      <c r="MGC865" s="396"/>
      <c r="MGD865" s="396"/>
      <c r="MGE865" s="396"/>
      <c r="MGF865" s="396"/>
      <c r="MGG865" s="396"/>
      <c r="MGH865" s="396"/>
      <c r="MGI865" s="396"/>
      <c r="MGJ865" s="396"/>
      <c r="MGK865" s="396"/>
      <c r="MGL865" s="396"/>
      <c r="MGM865" s="396"/>
      <c r="MGN865" s="396"/>
      <c r="MGO865" s="396"/>
      <c r="MGP865" s="396"/>
      <c r="MGQ865" s="396"/>
      <c r="MGR865" s="396"/>
      <c r="MGS865" s="396"/>
      <c r="MGT865" s="396"/>
      <c r="MGU865" s="396"/>
      <c r="MGV865" s="396"/>
      <c r="MGW865" s="396"/>
      <c r="MGX865" s="396"/>
      <c r="MGY865" s="396"/>
      <c r="MGZ865" s="396"/>
      <c r="MHA865" s="396"/>
      <c r="MHB865" s="396"/>
      <c r="MHC865" s="396"/>
      <c r="MHD865" s="396"/>
      <c r="MHE865" s="396"/>
      <c r="MHF865" s="396"/>
      <c r="MHG865" s="396"/>
      <c r="MHH865" s="396"/>
      <c r="MHI865" s="396"/>
      <c r="MHJ865" s="396"/>
      <c r="MHK865" s="396"/>
      <c r="MHL865" s="396"/>
      <c r="MHM865" s="396"/>
      <c r="MHN865" s="396"/>
      <c r="MHO865" s="396"/>
      <c r="MHP865" s="396"/>
      <c r="MHQ865" s="396"/>
      <c r="MHR865" s="396"/>
      <c r="MHS865" s="396"/>
      <c r="MHT865" s="396"/>
      <c r="MHU865" s="396"/>
      <c r="MHV865" s="396"/>
      <c r="MHW865" s="396"/>
      <c r="MHX865" s="396"/>
      <c r="MHY865" s="396"/>
      <c r="MHZ865" s="396"/>
      <c r="MIA865" s="396"/>
      <c r="MIB865" s="396"/>
      <c r="MIC865" s="396"/>
      <c r="MID865" s="396"/>
      <c r="MIE865" s="396"/>
      <c r="MIF865" s="396"/>
      <c r="MIG865" s="396"/>
      <c r="MIH865" s="396"/>
      <c r="MII865" s="396"/>
      <c r="MIJ865" s="396"/>
      <c r="MIK865" s="396"/>
      <c r="MIL865" s="396"/>
      <c r="MIM865" s="396"/>
      <c r="MIN865" s="396"/>
      <c r="MIO865" s="396"/>
      <c r="MIP865" s="396"/>
      <c r="MIQ865" s="396"/>
      <c r="MIR865" s="396"/>
      <c r="MIS865" s="396"/>
      <c r="MIT865" s="396"/>
      <c r="MIU865" s="396"/>
      <c r="MIV865" s="396"/>
      <c r="MIW865" s="396"/>
      <c r="MIX865" s="396"/>
      <c r="MIY865" s="396"/>
      <c r="MIZ865" s="396"/>
      <c r="MJA865" s="396"/>
      <c r="MJB865" s="396"/>
      <c r="MJC865" s="396"/>
      <c r="MJD865" s="396"/>
      <c r="MJE865" s="396"/>
      <c r="MJF865" s="396"/>
      <c r="MJG865" s="396"/>
      <c r="MJH865" s="396"/>
      <c r="MJI865" s="396"/>
      <c r="MJJ865" s="396"/>
      <c r="MJK865" s="396"/>
      <c r="MJL865" s="396"/>
      <c r="MJM865" s="396"/>
      <c r="MJN865" s="396"/>
      <c r="MJO865" s="396"/>
      <c r="MJP865" s="396"/>
      <c r="MJQ865" s="396"/>
      <c r="MJR865" s="396"/>
      <c r="MJS865" s="396"/>
      <c r="MJT865" s="396"/>
      <c r="MJU865" s="396"/>
      <c r="MJV865" s="396"/>
      <c r="MJW865" s="396"/>
      <c r="MJX865" s="396"/>
      <c r="MJY865" s="396"/>
      <c r="MJZ865" s="396"/>
      <c r="MKA865" s="396"/>
      <c r="MKB865" s="396"/>
      <c r="MKC865" s="396"/>
      <c r="MKD865" s="396"/>
      <c r="MKE865" s="396"/>
      <c r="MKF865" s="396"/>
      <c r="MKG865" s="396"/>
      <c r="MKH865" s="396"/>
      <c r="MKI865" s="396"/>
      <c r="MKJ865" s="396"/>
      <c r="MKK865" s="396"/>
      <c r="MKL865" s="396"/>
      <c r="MKM865" s="396"/>
      <c r="MKN865" s="396"/>
      <c r="MKO865" s="396"/>
      <c r="MKP865" s="396"/>
      <c r="MKQ865" s="396"/>
      <c r="MKR865" s="396"/>
      <c r="MKS865" s="396"/>
      <c r="MKT865" s="396"/>
      <c r="MKU865" s="396"/>
      <c r="MKV865" s="396"/>
      <c r="MKW865" s="396"/>
      <c r="MKX865" s="396"/>
      <c r="MKY865" s="396"/>
      <c r="MKZ865" s="396"/>
      <c r="MLA865" s="396"/>
      <c r="MLB865" s="396"/>
      <c r="MLC865" s="396"/>
      <c r="MLD865" s="396"/>
      <c r="MLE865" s="396"/>
      <c r="MLF865" s="396"/>
      <c r="MLG865" s="396"/>
      <c r="MLH865" s="396"/>
      <c r="MLI865" s="396"/>
      <c r="MLJ865" s="396"/>
      <c r="MLK865" s="396"/>
      <c r="MLL865" s="396"/>
      <c r="MLM865" s="396"/>
      <c r="MLN865" s="396"/>
      <c r="MLO865" s="396"/>
      <c r="MLP865" s="396"/>
      <c r="MLQ865" s="396"/>
      <c r="MLR865" s="396"/>
      <c r="MLS865" s="396"/>
      <c r="MLT865" s="396"/>
      <c r="MLU865" s="396"/>
      <c r="MLV865" s="396"/>
      <c r="MLW865" s="396"/>
      <c r="MLX865" s="396"/>
      <c r="MLY865" s="396"/>
      <c r="MLZ865" s="396"/>
      <c r="MMA865" s="396"/>
      <c r="MMB865" s="396"/>
      <c r="MMC865" s="396"/>
      <c r="MMD865" s="396"/>
      <c r="MME865" s="396"/>
      <c r="MMF865" s="396"/>
      <c r="MMG865" s="396"/>
      <c r="MMH865" s="396"/>
      <c r="MMI865" s="396"/>
      <c r="MMJ865" s="396"/>
      <c r="MMK865" s="396"/>
      <c r="MML865" s="396"/>
      <c r="MMM865" s="396"/>
      <c r="MMN865" s="396"/>
      <c r="MMO865" s="396"/>
      <c r="MMP865" s="396"/>
      <c r="MMQ865" s="396"/>
      <c r="MMR865" s="396"/>
      <c r="MMS865" s="396"/>
      <c r="MMT865" s="396"/>
      <c r="MMU865" s="396"/>
      <c r="MMV865" s="396"/>
      <c r="MMW865" s="396"/>
      <c r="MMX865" s="396"/>
      <c r="MMY865" s="396"/>
      <c r="MMZ865" s="396"/>
      <c r="MNA865" s="396"/>
      <c r="MNB865" s="396"/>
      <c r="MNC865" s="396"/>
      <c r="MND865" s="396"/>
      <c r="MNE865" s="396"/>
      <c r="MNF865" s="396"/>
      <c r="MNG865" s="396"/>
      <c r="MNH865" s="396"/>
      <c r="MNI865" s="396"/>
      <c r="MNJ865" s="396"/>
      <c r="MNK865" s="396"/>
      <c r="MNL865" s="396"/>
      <c r="MNM865" s="396"/>
      <c r="MNN865" s="396"/>
      <c r="MNO865" s="396"/>
      <c r="MNP865" s="396"/>
      <c r="MNQ865" s="396"/>
      <c r="MNR865" s="396"/>
      <c r="MNS865" s="396"/>
      <c r="MNT865" s="396"/>
      <c r="MNU865" s="396"/>
      <c r="MNV865" s="396"/>
      <c r="MNW865" s="396"/>
      <c r="MNX865" s="396"/>
      <c r="MNY865" s="396"/>
      <c r="MNZ865" s="396"/>
      <c r="MOA865" s="396"/>
      <c r="MOB865" s="396"/>
      <c r="MOC865" s="396"/>
      <c r="MOD865" s="396"/>
      <c r="MOE865" s="396"/>
      <c r="MOF865" s="396"/>
      <c r="MOG865" s="396"/>
      <c r="MOH865" s="396"/>
      <c r="MOI865" s="396"/>
      <c r="MOJ865" s="396"/>
      <c r="MOK865" s="396"/>
      <c r="MOL865" s="396"/>
      <c r="MOM865" s="396"/>
      <c r="MON865" s="396"/>
      <c r="MOO865" s="396"/>
      <c r="MOP865" s="396"/>
      <c r="MOQ865" s="396"/>
      <c r="MOR865" s="396"/>
      <c r="MOS865" s="396"/>
      <c r="MOT865" s="396"/>
      <c r="MOU865" s="396"/>
      <c r="MOV865" s="396"/>
      <c r="MOW865" s="396"/>
      <c r="MOX865" s="396"/>
      <c r="MOY865" s="396"/>
      <c r="MOZ865" s="396"/>
      <c r="MPA865" s="396"/>
      <c r="MPB865" s="396"/>
      <c r="MPC865" s="396"/>
      <c r="MPD865" s="396"/>
      <c r="MPE865" s="396"/>
      <c r="MPF865" s="396"/>
      <c r="MPG865" s="396"/>
      <c r="MPH865" s="396"/>
      <c r="MPI865" s="396"/>
      <c r="MPJ865" s="396"/>
      <c r="MPK865" s="396"/>
      <c r="MPL865" s="396"/>
      <c r="MPM865" s="396"/>
      <c r="MPN865" s="396"/>
      <c r="MPO865" s="396"/>
      <c r="MPP865" s="396"/>
      <c r="MPQ865" s="396"/>
      <c r="MPR865" s="396"/>
      <c r="MPS865" s="396"/>
      <c r="MPT865" s="396"/>
      <c r="MPU865" s="396"/>
      <c r="MPV865" s="396"/>
      <c r="MPW865" s="396"/>
      <c r="MPX865" s="396"/>
      <c r="MPY865" s="396"/>
      <c r="MPZ865" s="396"/>
      <c r="MQA865" s="396"/>
      <c r="MQB865" s="396"/>
      <c r="MQC865" s="396"/>
      <c r="MQD865" s="396"/>
      <c r="MQE865" s="396"/>
      <c r="MQF865" s="396"/>
      <c r="MQG865" s="396"/>
      <c r="MQH865" s="396"/>
      <c r="MQI865" s="396"/>
      <c r="MQJ865" s="396"/>
      <c r="MQK865" s="396"/>
      <c r="MQL865" s="396"/>
      <c r="MQM865" s="396"/>
      <c r="MQN865" s="396"/>
      <c r="MQO865" s="396"/>
      <c r="MQP865" s="396"/>
      <c r="MQQ865" s="396"/>
      <c r="MQR865" s="396"/>
      <c r="MQS865" s="396"/>
      <c r="MQT865" s="396"/>
      <c r="MQU865" s="396"/>
      <c r="MQV865" s="396"/>
      <c r="MQW865" s="396"/>
      <c r="MQX865" s="396"/>
      <c r="MQY865" s="396"/>
      <c r="MQZ865" s="396"/>
      <c r="MRA865" s="396"/>
      <c r="MRB865" s="396"/>
      <c r="MRC865" s="396"/>
      <c r="MRD865" s="396"/>
      <c r="MRE865" s="396"/>
      <c r="MRF865" s="396"/>
      <c r="MRG865" s="396"/>
      <c r="MRH865" s="396"/>
      <c r="MRI865" s="396"/>
      <c r="MRJ865" s="396"/>
      <c r="MRK865" s="396"/>
      <c r="MRL865" s="396"/>
      <c r="MRM865" s="396"/>
      <c r="MRN865" s="396"/>
      <c r="MRO865" s="396"/>
      <c r="MRP865" s="396"/>
      <c r="MRQ865" s="396"/>
      <c r="MRR865" s="396"/>
      <c r="MRS865" s="396"/>
      <c r="MRT865" s="396"/>
      <c r="MRU865" s="396"/>
      <c r="MRV865" s="396"/>
      <c r="MRW865" s="396"/>
      <c r="MRX865" s="396"/>
      <c r="MRY865" s="396"/>
      <c r="MRZ865" s="396"/>
      <c r="MSA865" s="396"/>
      <c r="MSB865" s="396"/>
      <c r="MSC865" s="396"/>
      <c r="MSD865" s="396"/>
      <c r="MSE865" s="396"/>
      <c r="MSF865" s="396"/>
      <c r="MSG865" s="396"/>
      <c r="MSH865" s="396"/>
      <c r="MSI865" s="396"/>
      <c r="MSJ865" s="396"/>
      <c r="MSK865" s="396"/>
      <c r="MSL865" s="396"/>
      <c r="MSM865" s="396"/>
      <c r="MSN865" s="396"/>
      <c r="MSO865" s="396"/>
      <c r="MSP865" s="396"/>
      <c r="MSQ865" s="396"/>
      <c r="MSR865" s="396"/>
      <c r="MSS865" s="396"/>
      <c r="MST865" s="396"/>
      <c r="MSU865" s="396"/>
      <c r="MSV865" s="396"/>
      <c r="MSW865" s="396"/>
      <c r="MSX865" s="396"/>
      <c r="MSY865" s="396"/>
      <c r="MSZ865" s="396"/>
      <c r="MTA865" s="396"/>
      <c r="MTB865" s="396"/>
      <c r="MTC865" s="396"/>
      <c r="MTD865" s="396"/>
      <c r="MTE865" s="396"/>
      <c r="MTF865" s="396"/>
      <c r="MTG865" s="396"/>
      <c r="MTH865" s="396"/>
      <c r="MTI865" s="396"/>
      <c r="MTJ865" s="396"/>
      <c r="MTK865" s="396"/>
      <c r="MTL865" s="396"/>
      <c r="MTM865" s="396"/>
      <c r="MTN865" s="396"/>
      <c r="MTO865" s="396"/>
      <c r="MTP865" s="396"/>
      <c r="MTQ865" s="396"/>
      <c r="MTR865" s="396"/>
      <c r="MTS865" s="396"/>
      <c r="MTT865" s="396"/>
      <c r="MTU865" s="396"/>
      <c r="MTV865" s="396"/>
      <c r="MTW865" s="396"/>
      <c r="MTX865" s="396"/>
      <c r="MTY865" s="396"/>
      <c r="MTZ865" s="396"/>
      <c r="MUA865" s="396"/>
      <c r="MUB865" s="396"/>
      <c r="MUC865" s="396"/>
      <c r="MUD865" s="396"/>
      <c r="MUE865" s="396"/>
      <c r="MUF865" s="396"/>
      <c r="MUG865" s="396"/>
      <c r="MUH865" s="396"/>
      <c r="MUI865" s="396"/>
      <c r="MUJ865" s="396"/>
      <c r="MUK865" s="396"/>
      <c r="MUL865" s="396"/>
      <c r="MUM865" s="396"/>
      <c r="MUN865" s="396"/>
      <c r="MUO865" s="396"/>
      <c r="MUP865" s="396"/>
      <c r="MUQ865" s="396"/>
      <c r="MUR865" s="396"/>
      <c r="MUS865" s="396"/>
      <c r="MUT865" s="396"/>
      <c r="MUU865" s="396"/>
      <c r="MUV865" s="396"/>
      <c r="MUW865" s="396"/>
      <c r="MUX865" s="396"/>
      <c r="MUY865" s="396"/>
      <c r="MUZ865" s="396"/>
      <c r="MVA865" s="396"/>
      <c r="MVB865" s="396"/>
      <c r="MVC865" s="396"/>
      <c r="MVD865" s="396"/>
      <c r="MVE865" s="396"/>
      <c r="MVF865" s="396"/>
      <c r="MVG865" s="396"/>
      <c r="MVH865" s="396"/>
      <c r="MVI865" s="396"/>
      <c r="MVJ865" s="396"/>
      <c r="MVK865" s="396"/>
      <c r="MVL865" s="396"/>
      <c r="MVM865" s="396"/>
      <c r="MVN865" s="396"/>
      <c r="MVO865" s="396"/>
      <c r="MVP865" s="396"/>
      <c r="MVQ865" s="396"/>
      <c r="MVR865" s="396"/>
      <c r="MVS865" s="396"/>
      <c r="MVT865" s="396"/>
      <c r="MVU865" s="396"/>
      <c r="MVV865" s="396"/>
      <c r="MVW865" s="396"/>
      <c r="MVX865" s="396"/>
      <c r="MVY865" s="396"/>
      <c r="MVZ865" s="396"/>
      <c r="MWA865" s="396"/>
      <c r="MWB865" s="396"/>
      <c r="MWC865" s="396"/>
      <c r="MWD865" s="396"/>
      <c r="MWE865" s="396"/>
      <c r="MWF865" s="396"/>
      <c r="MWG865" s="396"/>
      <c r="MWH865" s="396"/>
      <c r="MWI865" s="396"/>
      <c r="MWJ865" s="396"/>
      <c r="MWK865" s="396"/>
      <c r="MWL865" s="396"/>
      <c r="MWM865" s="396"/>
      <c r="MWN865" s="396"/>
      <c r="MWO865" s="396"/>
      <c r="MWP865" s="396"/>
      <c r="MWQ865" s="396"/>
      <c r="MWR865" s="396"/>
      <c r="MWS865" s="396"/>
      <c r="MWT865" s="396"/>
      <c r="MWU865" s="396"/>
      <c r="MWV865" s="396"/>
      <c r="MWW865" s="396"/>
      <c r="MWX865" s="396"/>
      <c r="MWY865" s="396"/>
      <c r="MWZ865" s="396"/>
      <c r="MXA865" s="396"/>
      <c r="MXB865" s="396"/>
      <c r="MXC865" s="396"/>
      <c r="MXD865" s="396"/>
      <c r="MXE865" s="396"/>
      <c r="MXF865" s="396"/>
      <c r="MXG865" s="396"/>
      <c r="MXH865" s="396"/>
      <c r="MXI865" s="396"/>
      <c r="MXJ865" s="396"/>
      <c r="MXK865" s="396"/>
      <c r="MXL865" s="396"/>
      <c r="MXM865" s="396"/>
      <c r="MXN865" s="396"/>
      <c r="MXO865" s="396"/>
      <c r="MXP865" s="396"/>
      <c r="MXQ865" s="396"/>
      <c r="MXR865" s="396"/>
      <c r="MXS865" s="396"/>
      <c r="MXT865" s="396"/>
      <c r="MXU865" s="396"/>
      <c r="MXV865" s="396"/>
      <c r="MXW865" s="396"/>
      <c r="MXX865" s="396"/>
      <c r="MXY865" s="396"/>
      <c r="MXZ865" s="396"/>
      <c r="MYA865" s="396"/>
      <c r="MYB865" s="396"/>
      <c r="MYC865" s="396"/>
      <c r="MYD865" s="396"/>
      <c r="MYE865" s="396"/>
      <c r="MYF865" s="396"/>
      <c r="MYG865" s="396"/>
      <c r="MYH865" s="396"/>
      <c r="MYI865" s="396"/>
      <c r="MYJ865" s="396"/>
      <c r="MYK865" s="396"/>
      <c r="MYL865" s="396"/>
      <c r="MYM865" s="396"/>
      <c r="MYN865" s="396"/>
      <c r="MYO865" s="396"/>
      <c r="MYP865" s="396"/>
      <c r="MYQ865" s="396"/>
      <c r="MYR865" s="396"/>
      <c r="MYS865" s="396"/>
      <c r="MYT865" s="396"/>
      <c r="MYU865" s="396"/>
      <c r="MYV865" s="396"/>
      <c r="MYW865" s="396"/>
      <c r="MYX865" s="396"/>
      <c r="MYY865" s="396"/>
      <c r="MYZ865" s="396"/>
      <c r="MZA865" s="396"/>
      <c r="MZB865" s="396"/>
      <c r="MZC865" s="396"/>
      <c r="MZD865" s="396"/>
      <c r="MZE865" s="396"/>
      <c r="MZF865" s="396"/>
      <c r="MZG865" s="396"/>
      <c r="MZH865" s="396"/>
      <c r="MZI865" s="396"/>
      <c r="MZJ865" s="396"/>
      <c r="MZK865" s="396"/>
      <c r="MZL865" s="396"/>
      <c r="MZM865" s="396"/>
      <c r="MZN865" s="396"/>
      <c r="MZO865" s="396"/>
      <c r="MZP865" s="396"/>
      <c r="MZQ865" s="396"/>
      <c r="MZR865" s="396"/>
      <c r="MZS865" s="396"/>
      <c r="MZT865" s="396"/>
      <c r="MZU865" s="396"/>
      <c r="MZV865" s="396"/>
      <c r="MZW865" s="396"/>
      <c r="MZX865" s="396"/>
      <c r="MZY865" s="396"/>
      <c r="MZZ865" s="396"/>
      <c r="NAA865" s="396"/>
      <c r="NAB865" s="396"/>
      <c r="NAC865" s="396"/>
      <c r="NAD865" s="396"/>
      <c r="NAE865" s="396"/>
      <c r="NAF865" s="396"/>
      <c r="NAG865" s="396"/>
      <c r="NAH865" s="396"/>
      <c r="NAI865" s="396"/>
      <c r="NAJ865" s="396"/>
      <c r="NAK865" s="396"/>
      <c r="NAL865" s="396"/>
      <c r="NAM865" s="396"/>
      <c r="NAN865" s="396"/>
      <c r="NAO865" s="396"/>
      <c r="NAP865" s="396"/>
      <c r="NAQ865" s="396"/>
      <c r="NAR865" s="396"/>
      <c r="NAS865" s="396"/>
      <c r="NAT865" s="396"/>
      <c r="NAU865" s="396"/>
      <c r="NAV865" s="396"/>
      <c r="NAW865" s="396"/>
      <c r="NAX865" s="396"/>
      <c r="NAY865" s="396"/>
      <c r="NAZ865" s="396"/>
      <c r="NBA865" s="396"/>
      <c r="NBB865" s="396"/>
      <c r="NBC865" s="396"/>
      <c r="NBD865" s="396"/>
      <c r="NBE865" s="396"/>
      <c r="NBF865" s="396"/>
      <c r="NBG865" s="396"/>
      <c r="NBH865" s="396"/>
      <c r="NBI865" s="396"/>
      <c r="NBJ865" s="396"/>
      <c r="NBK865" s="396"/>
      <c r="NBL865" s="396"/>
      <c r="NBM865" s="396"/>
      <c r="NBN865" s="396"/>
      <c r="NBO865" s="396"/>
      <c r="NBP865" s="396"/>
      <c r="NBQ865" s="396"/>
      <c r="NBR865" s="396"/>
      <c r="NBS865" s="396"/>
      <c r="NBT865" s="396"/>
      <c r="NBU865" s="396"/>
      <c r="NBV865" s="396"/>
      <c r="NBW865" s="396"/>
      <c r="NBX865" s="396"/>
      <c r="NBY865" s="396"/>
      <c r="NBZ865" s="396"/>
      <c r="NCA865" s="396"/>
      <c r="NCB865" s="396"/>
      <c r="NCC865" s="396"/>
      <c r="NCD865" s="396"/>
      <c r="NCE865" s="396"/>
      <c r="NCF865" s="396"/>
      <c r="NCG865" s="396"/>
      <c r="NCH865" s="396"/>
      <c r="NCI865" s="396"/>
      <c r="NCJ865" s="396"/>
      <c r="NCK865" s="396"/>
      <c r="NCL865" s="396"/>
      <c r="NCM865" s="396"/>
      <c r="NCN865" s="396"/>
      <c r="NCO865" s="396"/>
      <c r="NCP865" s="396"/>
      <c r="NCQ865" s="396"/>
      <c r="NCR865" s="396"/>
      <c r="NCS865" s="396"/>
      <c r="NCT865" s="396"/>
      <c r="NCU865" s="396"/>
      <c r="NCV865" s="396"/>
      <c r="NCW865" s="396"/>
      <c r="NCX865" s="396"/>
      <c r="NCY865" s="396"/>
      <c r="NCZ865" s="396"/>
      <c r="NDA865" s="396"/>
      <c r="NDB865" s="396"/>
      <c r="NDC865" s="396"/>
      <c r="NDD865" s="396"/>
      <c r="NDE865" s="396"/>
      <c r="NDF865" s="396"/>
      <c r="NDG865" s="396"/>
      <c r="NDH865" s="396"/>
      <c r="NDI865" s="396"/>
      <c r="NDJ865" s="396"/>
      <c r="NDK865" s="396"/>
      <c r="NDL865" s="396"/>
      <c r="NDM865" s="396"/>
      <c r="NDN865" s="396"/>
      <c r="NDO865" s="396"/>
      <c r="NDP865" s="396"/>
      <c r="NDQ865" s="396"/>
      <c r="NDR865" s="396"/>
      <c r="NDS865" s="396"/>
      <c r="NDT865" s="396"/>
      <c r="NDU865" s="396"/>
      <c r="NDV865" s="396"/>
      <c r="NDW865" s="396"/>
      <c r="NDX865" s="396"/>
      <c r="NDY865" s="396"/>
      <c r="NDZ865" s="396"/>
      <c r="NEA865" s="396"/>
      <c r="NEB865" s="396"/>
      <c r="NEC865" s="396"/>
      <c r="NED865" s="396"/>
      <c r="NEE865" s="396"/>
      <c r="NEF865" s="396"/>
      <c r="NEG865" s="396"/>
      <c r="NEH865" s="396"/>
      <c r="NEI865" s="396"/>
      <c r="NEJ865" s="396"/>
      <c r="NEK865" s="396"/>
      <c r="NEL865" s="396"/>
      <c r="NEM865" s="396"/>
      <c r="NEN865" s="396"/>
      <c r="NEO865" s="396"/>
      <c r="NEP865" s="396"/>
      <c r="NEQ865" s="396"/>
      <c r="NER865" s="396"/>
      <c r="NES865" s="396"/>
      <c r="NET865" s="396"/>
      <c r="NEU865" s="396"/>
      <c r="NEV865" s="396"/>
      <c r="NEW865" s="396"/>
      <c r="NEX865" s="396"/>
      <c r="NEY865" s="396"/>
      <c r="NEZ865" s="396"/>
      <c r="NFA865" s="396"/>
      <c r="NFB865" s="396"/>
      <c r="NFC865" s="396"/>
      <c r="NFD865" s="396"/>
      <c r="NFE865" s="396"/>
      <c r="NFF865" s="396"/>
      <c r="NFG865" s="396"/>
      <c r="NFH865" s="396"/>
      <c r="NFI865" s="396"/>
      <c r="NFJ865" s="396"/>
      <c r="NFK865" s="396"/>
      <c r="NFL865" s="396"/>
      <c r="NFM865" s="396"/>
      <c r="NFN865" s="396"/>
      <c r="NFO865" s="396"/>
      <c r="NFP865" s="396"/>
      <c r="NFQ865" s="396"/>
      <c r="NFR865" s="396"/>
      <c r="NFS865" s="396"/>
      <c r="NFT865" s="396"/>
      <c r="NFU865" s="396"/>
      <c r="NFV865" s="396"/>
      <c r="NFW865" s="396"/>
      <c r="NFX865" s="396"/>
      <c r="NFY865" s="396"/>
      <c r="NFZ865" s="396"/>
      <c r="NGA865" s="396"/>
      <c r="NGB865" s="396"/>
      <c r="NGC865" s="396"/>
      <c r="NGD865" s="396"/>
      <c r="NGE865" s="396"/>
      <c r="NGF865" s="396"/>
      <c r="NGG865" s="396"/>
      <c r="NGH865" s="396"/>
      <c r="NGI865" s="396"/>
      <c r="NGJ865" s="396"/>
      <c r="NGK865" s="396"/>
      <c r="NGL865" s="396"/>
      <c r="NGM865" s="396"/>
      <c r="NGN865" s="396"/>
      <c r="NGO865" s="396"/>
      <c r="NGP865" s="396"/>
      <c r="NGQ865" s="396"/>
      <c r="NGR865" s="396"/>
      <c r="NGS865" s="396"/>
      <c r="NGT865" s="396"/>
      <c r="NGU865" s="396"/>
      <c r="NGV865" s="396"/>
      <c r="NGW865" s="396"/>
      <c r="NGX865" s="396"/>
      <c r="NGY865" s="396"/>
      <c r="NGZ865" s="396"/>
      <c r="NHA865" s="396"/>
      <c r="NHB865" s="396"/>
      <c r="NHC865" s="396"/>
      <c r="NHD865" s="396"/>
      <c r="NHE865" s="396"/>
      <c r="NHF865" s="396"/>
      <c r="NHG865" s="396"/>
      <c r="NHH865" s="396"/>
      <c r="NHI865" s="396"/>
      <c r="NHJ865" s="396"/>
      <c r="NHK865" s="396"/>
      <c r="NHL865" s="396"/>
      <c r="NHM865" s="396"/>
      <c r="NHN865" s="396"/>
      <c r="NHO865" s="396"/>
      <c r="NHP865" s="396"/>
      <c r="NHQ865" s="396"/>
      <c r="NHR865" s="396"/>
      <c r="NHS865" s="396"/>
      <c r="NHT865" s="396"/>
      <c r="NHU865" s="396"/>
      <c r="NHV865" s="396"/>
      <c r="NHW865" s="396"/>
      <c r="NHX865" s="396"/>
      <c r="NHY865" s="396"/>
      <c r="NHZ865" s="396"/>
      <c r="NIA865" s="396"/>
      <c r="NIB865" s="396"/>
      <c r="NIC865" s="396"/>
      <c r="NID865" s="396"/>
      <c r="NIE865" s="396"/>
      <c r="NIF865" s="396"/>
      <c r="NIG865" s="396"/>
      <c r="NIH865" s="396"/>
      <c r="NII865" s="396"/>
      <c r="NIJ865" s="396"/>
      <c r="NIK865" s="396"/>
      <c r="NIL865" s="396"/>
      <c r="NIM865" s="396"/>
      <c r="NIN865" s="396"/>
      <c r="NIO865" s="396"/>
      <c r="NIP865" s="396"/>
      <c r="NIQ865" s="396"/>
      <c r="NIR865" s="396"/>
      <c r="NIS865" s="396"/>
      <c r="NIT865" s="396"/>
      <c r="NIU865" s="396"/>
      <c r="NIV865" s="396"/>
      <c r="NIW865" s="396"/>
      <c r="NIX865" s="396"/>
      <c r="NIY865" s="396"/>
      <c r="NIZ865" s="396"/>
      <c r="NJA865" s="396"/>
      <c r="NJB865" s="396"/>
      <c r="NJC865" s="396"/>
      <c r="NJD865" s="396"/>
      <c r="NJE865" s="396"/>
      <c r="NJF865" s="396"/>
      <c r="NJG865" s="396"/>
      <c r="NJH865" s="396"/>
      <c r="NJI865" s="396"/>
      <c r="NJJ865" s="396"/>
      <c r="NJK865" s="396"/>
      <c r="NJL865" s="396"/>
      <c r="NJM865" s="396"/>
      <c r="NJN865" s="396"/>
      <c r="NJO865" s="396"/>
      <c r="NJP865" s="396"/>
      <c r="NJQ865" s="396"/>
      <c r="NJR865" s="396"/>
      <c r="NJS865" s="396"/>
      <c r="NJT865" s="396"/>
      <c r="NJU865" s="396"/>
      <c r="NJV865" s="396"/>
      <c r="NJW865" s="396"/>
      <c r="NJX865" s="396"/>
      <c r="NJY865" s="396"/>
      <c r="NJZ865" s="396"/>
      <c r="NKA865" s="396"/>
      <c r="NKB865" s="396"/>
      <c r="NKC865" s="396"/>
      <c r="NKD865" s="396"/>
      <c r="NKE865" s="396"/>
      <c r="NKF865" s="396"/>
      <c r="NKG865" s="396"/>
      <c r="NKH865" s="396"/>
      <c r="NKI865" s="396"/>
      <c r="NKJ865" s="396"/>
      <c r="NKK865" s="396"/>
      <c r="NKL865" s="396"/>
      <c r="NKM865" s="396"/>
      <c r="NKN865" s="396"/>
      <c r="NKO865" s="396"/>
      <c r="NKP865" s="396"/>
      <c r="NKQ865" s="396"/>
      <c r="NKR865" s="396"/>
      <c r="NKS865" s="396"/>
      <c r="NKT865" s="396"/>
      <c r="NKU865" s="396"/>
      <c r="NKV865" s="396"/>
      <c r="NKW865" s="396"/>
      <c r="NKX865" s="396"/>
      <c r="NKY865" s="396"/>
      <c r="NKZ865" s="396"/>
      <c r="NLA865" s="396"/>
      <c r="NLB865" s="396"/>
      <c r="NLC865" s="396"/>
      <c r="NLD865" s="396"/>
      <c r="NLE865" s="396"/>
      <c r="NLF865" s="396"/>
      <c r="NLG865" s="396"/>
      <c r="NLH865" s="396"/>
      <c r="NLI865" s="396"/>
      <c r="NLJ865" s="396"/>
      <c r="NLK865" s="396"/>
      <c r="NLL865" s="396"/>
      <c r="NLM865" s="396"/>
      <c r="NLN865" s="396"/>
      <c r="NLO865" s="396"/>
      <c r="NLP865" s="396"/>
      <c r="NLQ865" s="396"/>
      <c r="NLR865" s="396"/>
      <c r="NLS865" s="396"/>
      <c r="NLT865" s="396"/>
      <c r="NLU865" s="396"/>
      <c r="NLV865" s="396"/>
      <c r="NLW865" s="396"/>
      <c r="NLX865" s="396"/>
      <c r="NLY865" s="396"/>
      <c r="NLZ865" s="396"/>
      <c r="NMA865" s="396"/>
      <c r="NMB865" s="396"/>
      <c r="NMC865" s="396"/>
      <c r="NMD865" s="396"/>
      <c r="NME865" s="396"/>
      <c r="NMF865" s="396"/>
      <c r="NMG865" s="396"/>
      <c r="NMH865" s="396"/>
      <c r="NMI865" s="396"/>
      <c r="NMJ865" s="396"/>
      <c r="NMK865" s="396"/>
      <c r="NML865" s="396"/>
      <c r="NMM865" s="396"/>
      <c r="NMN865" s="396"/>
      <c r="NMO865" s="396"/>
      <c r="NMP865" s="396"/>
      <c r="NMQ865" s="396"/>
      <c r="NMR865" s="396"/>
      <c r="NMS865" s="396"/>
      <c r="NMT865" s="396"/>
      <c r="NMU865" s="396"/>
      <c r="NMV865" s="396"/>
      <c r="NMW865" s="396"/>
      <c r="NMX865" s="396"/>
      <c r="NMY865" s="396"/>
      <c r="NMZ865" s="396"/>
      <c r="NNA865" s="396"/>
      <c r="NNB865" s="396"/>
      <c r="NNC865" s="396"/>
      <c r="NND865" s="396"/>
      <c r="NNE865" s="396"/>
      <c r="NNF865" s="396"/>
      <c r="NNG865" s="396"/>
      <c r="NNH865" s="396"/>
      <c r="NNI865" s="396"/>
      <c r="NNJ865" s="396"/>
      <c r="NNK865" s="396"/>
      <c r="NNL865" s="396"/>
      <c r="NNM865" s="396"/>
      <c r="NNN865" s="396"/>
      <c r="NNO865" s="396"/>
      <c r="NNP865" s="396"/>
      <c r="NNQ865" s="396"/>
      <c r="NNR865" s="396"/>
      <c r="NNS865" s="396"/>
      <c r="NNT865" s="396"/>
      <c r="NNU865" s="396"/>
      <c r="NNV865" s="396"/>
      <c r="NNW865" s="396"/>
      <c r="NNX865" s="396"/>
      <c r="NNY865" s="396"/>
      <c r="NNZ865" s="396"/>
      <c r="NOA865" s="396"/>
      <c r="NOB865" s="396"/>
      <c r="NOC865" s="396"/>
      <c r="NOD865" s="396"/>
      <c r="NOE865" s="396"/>
      <c r="NOF865" s="396"/>
      <c r="NOG865" s="396"/>
      <c r="NOH865" s="396"/>
      <c r="NOI865" s="396"/>
      <c r="NOJ865" s="396"/>
      <c r="NOK865" s="396"/>
      <c r="NOL865" s="396"/>
      <c r="NOM865" s="396"/>
      <c r="NON865" s="396"/>
      <c r="NOO865" s="396"/>
      <c r="NOP865" s="396"/>
      <c r="NOQ865" s="396"/>
      <c r="NOR865" s="396"/>
      <c r="NOS865" s="396"/>
      <c r="NOT865" s="396"/>
      <c r="NOU865" s="396"/>
      <c r="NOV865" s="396"/>
      <c r="NOW865" s="396"/>
      <c r="NOX865" s="396"/>
      <c r="NOY865" s="396"/>
      <c r="NOZ865" s="396"/>
      <c r="NPA865" s="396"/>
      <c r="NPB865" s="396"/>
      <c r="NPC865" s="396"/>
      <c r="NPD865" s="396"/>
      <c r="NPE865" s="396"/>
      <c r="NPF865" s="396"/>
      <c r="NPG865" s="396"/>
      <c r="NPH865" s="396"/>
      <c r="NPI865" s="396"/>
      <c r="NPJ865" s="396"/>
      <c r="NPK865" s="396"/>
      <c r="NPL865" s="396"/>
      <c r="NPM865" s="396"/>
      <c r="NPN865" s="396"/>
      <c r="NPO865" s="396"/>
      <c r="NPP865" s="396"/>
      <c r="NPQ865" s="396"/>
      <c r="NPR865" s="396"/>
      <c r="NPS865" s="396"/>
      <c r="NPT865" s="396"/>
      <c r="NPU865" s="396"/>
      <c r="NPV865" s="396"/>
      <c r="NPW865" s="396"/>
      <c r="NPX865" s="396"/>
      <c r="NPY865" s="396"/>
      <c r="NPZ865" s="396"/>
      <c r="NQA865" s="396"/>
      <c r="NQB865" s="396"/>
      <c r="NQC865" s="396"/>
      <c r="NQD865" s="396"/>
      <c r="NQE865" s="396"/>
      <c r="NQF865" s="396"/>
      <c r="NQG865" s="396"/>
      <c r="NQH865" s="396"/>
      <c r="NQI865" s="396"/>
      <c r="NQJ865" s="396"/>
      <c r="NQK865" s="396"/>
      <c r="NQL865" s="396"/>
      <c r="NQM865" s="396"/>
      <c r="NQN865" s="396"/>
      <c r="NQO865" s="396"/>
      <c r="NQP865" s="396"/>
      <c r="NQQ865" s="396"/>
      <c r="NQR865" s="396"/>
      <c r="NQS865" s="396"/>
      <c r="NQT865" s="396"/>
      <c r="NQU865" s="396"/>
      <c r="NQV865" s="396"/>
      <c r="NQW865" s="396"/>
      <c r="NQX865" s="396"/>
      <c r="NQY865" s="396"/>
      <c r="NQZ865" s="396"/>
      <c r="NRA865" s="396"/>
      <c r="NRB865" s="396"/>
      <c r="NRC865" s="396"/>
      <c r="NRD865" s="396"/>
      <c r="NRE865" s="396"/>
      <c r="NRF865" s="396"/>
      <c r="NRG865" s="396"/>
      <c r="NRH865" s="396"/>
      <c r="NRI865" s="396"/>
      <c r="NRJ865" s="396"/>
      <c r="NRK865" s="396"/>
      <c r="NRL865" s="396"/>
      <c r="NRM865" s="396"/>
      <c r="NRN865" s="396"/>
      <c r="NRO865" s="396"/>
      <c r="NRP865" s="396"/>
      <c r="NRQ865" s="396"/>
      <c r="NRR865" s="396"/>
      <c r="NRS865" s="396"/>
      <c r="NRT865" s="396"/>
      <c r="NRU865" s="396"/>
      <c r="NRV865" s="396"/>
      <c r="NRW865" s="396"/>
      <c r="NRX865" s="396"/>
      <c r="NRY865" s="396"/>
      <c r="NRZ865" s="396"/>
      <c r="NSA865" s="396"/>
      <c r="NSB865" s="396"/>
      <c r="NSC865" s="396"/>
      <c r="NSD865" s="396"/>
      <c r="NSE865" s="396"/>
      <c r="NSF865" s="396"/>
      <c r="NSG865" s="396"/>
      <c r="NSH865" s="396"/>
      <c r="NSI865" s="396"/>
      <c r="NSJ865" s="396"/>
      <c r="NSK865" s="396"/>
      <c r="NSL865" s="396"/>
      <c r="NSM865" s="396"/>
      <c r="NSN865" s="396"/>
      <c r="NSO865" s="396"/>
      <c r="NSP865" s="396"/>
      <c r="NSQ865" s="396"/>
      <c r="NSR865" s="396"/>
      <c r="NSS865" s="396"/>
      <c r="NST865" s="396"/>
      <c r="NSU865" s="396"/>
      <c r="NSV865" s="396"/>
      <c r="NSW865" s="396"/>
      <c r="NSX865" s="396"/>
      <c r="NSY865" s="396"/>
      <c r="NSZ865" s="396"/>
      <c r="NTA865" s="396"/>
      <c r="NTB865" s="396"/>
      <c r="NTC865" s="396"/>
      <c r="NTD865" s="396"/>
      <c r="NTE865" s="396"/>
      <c r="NTF865" s="396"/>
      <c r="NTG865" s="396"/>
      <c r="NTH865" s="396"/>
      <c r="NTI865" s="396"/>
      <c r="NTJ865" s="396"/>
      <c r="NTK865" s="396"/>
      <c r="NTL865" s="396"/>
      <c r="NTM865" s="396"/>
      <c r="NTN865" s="396"/>
      <c r="NTO865" s="396"/>
      <c r="NTP865" s="396"/>
      <c r="NTQ865" s="396"/>
      <c r="NTR865" s="396"/>
      <c r="NTS865" s="396"/>
      <c r="NTT865" s="396"/>
      <c r="NTU865" s="396"/>
      <c r="NTV865" s="396"/>
      <c r="NTW865" s="396"/>
      <c r="NTX865" s="396"/>
      <c r="NTY865" s="396"/>
      <c r="NTZ865" s="396"/>
      <c r="NUA865" s="396"/>
      <c r="NUB865" s="396"/>
      <c r="NUC865" s="396"/>
      <c r="NUD865" s="396"/>
      <c r="NUE865" s="396"/>
      <c r="NUF865" s="396"/>
      <c r="NUG865" s="396"/>
      <c r="NUH865" s="396"/>
      <c r="NUI865" s="396"/>
      <c r="NUJ865" s="396"/>
      <c r="NUK865" s="396"/>
      <c r="NUL865" s="396"/>
      <c r="NUM865" s="396"/>
      <c r="NUN865" s="396"/>
      <c r="NUO865" s="396"/>
      <c r="NUP865" s="396"/>
      <c r="NUQ865" s="396"/>
      <c r="NUR865" s="396"/>
      <c r="NUS865" s="396"/>
      <c r="NUT865" s="396"/>
      <c r="NUU865" s="396"/>
      <c r="NUV865" s="396"/>
      <c r="NUW865" s="396"/>
      <c r="NUX865" s="396"/>
      <c r="NUY865" s="396"/>
      <c r="NUZ865" s="396"/>
      <c r="NVA865" s="396"/>
      <c r="NVB865" s="396"/>
      <c r="NVC865" s="396"/>
      <c r="NVD865" s="396"/>
      <c r="NVE865" s="396"/>
      <c r="NVF865" s="396"/>
      <c r="NVG865" s="396"/>
      <c r="NVH865" s="396"/>
      <c r="NVI865" s="396"/>
      <c r="NVJ865" s="396"/>
      <c r="NVK865" s="396"/>
      <c r="NVL865" s="396"/>
      <c r="NVM865" s="396"/>
      <c r="NVN865" s="396"/>
      <c r="NVO865" s="396"/>
      <c r="NVP865" s="396"/>
      <c r="NVQ865" s="396"/>
      <c r="NVR865" s="396"/>
      <c r="NVS865" s="396"/>
      <c r="NVT865" s="396"/>
      <c r="NVU865" s="396"/>
      <c r="NVV865" s="396"/>
      <c r="NVW865" s="396"/>
      <c r="NVX865" s="396"/>
      <c r="NVY865" s="396"/>
      <c r="NVZ865" s="396"/>
      <c r="NWA865" s="396"/>
      <c r="NWB865" s="396"/>
      <c r="NWC865" s="396"/>
      <c r="NWD865" s="396"/>
      <c r="NWE865" s="396"/>
      <c r="NWF865" s="396"/>
      <c r="NWG865" s="396"/>
      <c r="NWH865" s="396"/>
      <c r="NWI865" s="396"/>
      <c r="NWJ865" s="396"/>
      <c r="NWK865" s="396"/>
      <c r="NWL865" s="396"/>
      <c r="NWM865" s="396"/>
      <c r="NWN865" s="396"/>
      <c r="NWO865" s="396"/>
      <c r="NWP865" s="396"/>
      <c r="NWQ865" s="396"/>
      <c r="NWR865" s="396"/>
      <c r="NWS865" s="396"/>
      <c r="NWT865" s="396"/>
      <c r="NWU865" s="396"/>
      <c r="NWV865" s="396"/>
      <c r="NWW865" s="396"/>
      <c r="NWX865" s="396"/>
      <c r="NWY865" s="396"/>
      <c r="NWZ865" s="396"/>
      <c r="NXA865" s="396"/>
      <c r="NXB865" s="396"/>
      <c r="NXC865" s="396"/>
      <c r="NXD865" s="396"/>
      <c r="NXE865" s="396"/>
      <c r="NXF865" s="396"/>
      <c r="NXG865" s="396"/>
      <c r="NXH865" s="396"/>
      <c r="NXI865" s="396"/>
      <c r="NXJ865" s="396"/>
      <c r="NXK865" s="396"/>
      <c r="NXL865" s="396"/>
      <c r="NXM865" s="396"/>
      <c r="NXN865" s="396"/>
      <c r="NXO865" s="396"/>
      <c r="NXP865" s="396"/>
      <c r="NXQ865" s="396"/>
      <c r="NXR865" s="396"/>
      <c r="NXS865" s="396"/>
      <c r="NXT865" s="396"/>
      <c r="NXU865" s="396"/>
      <c r="NXV865" s="396"/>
      <c r="NXW865" s="396"/>
      <c r="NXX865" s="396"/>
      <c r="NXY865" s="396"/>
      <c r="NXZ865" s="396"/>
      <c r="NYA865" s="396"/>
      <c r="NYB865" s="396"/>
      <c r="NYC865" s="396"/>
      <c r="NYD865" s="396"/>
      <c r="NYE865" s="396"/>
      <c r="NYF865" s="396"/>
      <c r="NYG865" s="396"/>
      <c r="NYH865" s="396"/>
      <c r="NYI865" s="396"/>
      <c r="NYJ865" s="396"/>
      <c r="NYK865" s="396"/>
      <c r="NYL865" s="396"/>
      <c r="NYM865" s="396"/>
      <c r="NYN865" s="396"/>
      <c r="NYO865" s="396"/>
      <c r="NYP865" s="396"/>
      <c r="NYQ865" s="396"/>
      <c r="NYR865" s="396"/>
      <c r="NYS865" s="396"/>
      <c r="NYT865" s="396"/>
      <c r="NYU865" s="396"/>
      <c r="NYV865" s="396"/>
      <c r="NYW865" s="396"/>
      <c r="NYX865" s="396"/>
      <c r="NYY865" s="396"/>
      <c r="NYZ865" s="396"/>
      <c r="NZA865" s="396"/>
      <c r="NZB865" s="396"/>
      <c r="NZC865" s="396"/>
      <c r="NZD865" s="396"/>
      <c r="NZE865" s="396"/>
      <c r="NZF865" s="396"/>
      <c r="NZG865" s="396"/>
      <c r="NZH865" s="396"/>
      <c r="NZI865" s="396"/>
      <c r="NZJ865" s="396"/>
      <c r="NZK865" s="396"/>
      <c r="NZL865" s="396"/>
      <c r="NZM865" s="396"/>
      <c r="NZN865" s="396"/>
      <c r="NZO865" s="396"/>
      <c r="NZP865" s="396"/>
      <c r="NZQ865" s="396"/>
      <c r="NZR865" s="396"/>
      <c r="NZS865" s="396"/>
      <c r="NZT865" s="396"/>
      <c r="NZU865" s="396"/>
      <c r="NZV865" s="396"/>
      <c r="NZW865" s="396"/>
      <c r="NZX865" s="396"/>
      <c r="NZY865" s="396"/>
      <c r="NZZ865" s="396"/>
      <c r="OAA865" s="396"/>
      <c r="OAB865" s="396"/>
      <c r="OAC865" s="396"/>
      <c r="OAD865" s="396"/>
      <c r="OAE865" s="396"/>
      <c r="OAF865" s="396"/>
      <c r="OAG865" s="396"/>
      <c r="OAH865" s="396"/>
      <c r="OAI865" s="396"/>
      <c r="OAJ865" s="396"/>
      <c r="OAK865" s="396"/>
      <c r="OAL865" s="396"/>
      <c r="OAM865" s="396"/>
      <c r="OAN865" s="396"/>
      <c r="OAO865" s="396"/>
      <c r="OAP865" s="396"/>
      <c r="OAQ865" s="396"/>
      <c r="OAR865" s="396"/>
      <c r="OAS865" s="396"/>
      <c r="OAT865" s="396"/>
      <c r="OAU865" s="396"/>
      <c r="OAV865" s="396"/>
      <c r="OAW865" s="396"/>
      <c r="OAX865" s="396"/>
      <c r="OAY865" s="396"/>
      <c r="OAZ865" s="396"/>
      <c r="OBA865" s="396"/>
      <c r="OBB865" s="396"/>
      <c r="OBC865" s="396"/>
      <c r="OBD865" s="396"/>
      <c r="OBE865" s="396"/>
      <c r="OBF865" s="396"/>
      <c r="OBG865" s="396"/>
      <c r="OBH865" s="396"/>
      <c r="OBI865" s="396"/>
      <c r="OBJ865" s="396"/>
      <c r="OBK865" s="396"/>
      <c r="OBL865" s="396"/>
      <c r="OBM865" s="396"/>
      <c r="OBN865" s="396"/>
      <c r="OBO865" s="396"/>
      <c r="OBP865" s="396"/>
      <c r="OBQ865" s="396"/>
      <c r="OBR865" s="396"/>
      <c r="OBS865" s="396"/>
      <c r="OBT865" s="396"/>
      <c r="OBU865" s="396"/>
      <c r="OBV865" s="396"/>
      <c r="OBW865" s="396"/>
      <c r="OBX865" s="396"/>
      <c r="OBY865" s="396"/>
      <c r="OBZ865" s="396"/>
      <c r="OCA865" s="396"/>
      <c r="OCB865" s="396"/>
      <c r="OCC865" s="396"/>
      <c r="OCD865" s="396"/>
      <c r="OCE865" s="396"/>
      <c r="OCF865" s="396"/>
      <c r="OCG865" s="396"/>
      <c r="OCH865" s="396"/>
      <c r="OCI865" s="396"/>
      <c r="OCJ865" s="396"/>
      <c r="OCK865" s="396"/>
      <c r="OCL865" s="396"/>
      <c r="OCM865" s="396"/>
      <c r="OCN865" s="396"/>
      <c r="OCO865" s="396"/>
      <c r="OCP865" s="396"/>
      <c r="OCQ865" s="396"/>
      <c r="OCR865" s="396"/>
      <c r="OCS865" s="396"/>
      <c r="OCT865" s="396"/>
      <c r="OCU865" s="396"/>
      <c r="OCV865" s="396"/>
      <c r="OCW865" s="396"/>
      <c r="OCX865" s="396"/>
      <c r="OCY865" s="396"/>
      <c r="OCZ865" s="396"/>
      <c r="ODA865" s="396"/>
      <c r="ODB865" s="396"/>
      <c r="ODC865" s="396"/>
      <c r="ODD865" s="396"/>
      <c r="ODE865" s="396"/>
      <c r="ODF865" s="396"/>
      <c r="ODG865" s="396"/>
      <c r="ODH865" s="396"/>
      <c r="ODI865" s="396"/>
      <c r="ODJ865" s="396"/>
      <c r="ODK865" s="396"/>
      <c r="ODL865" s="396"/>
      <c r="ODM865" s="396"/>
      <c r="ODN865" s="396"/>
      <c r="ODO865" s="396"/>
      <c r="ODP865" s="396"/>
      <c r="ODQ865" s="396"/>
      <c r="ODR865" s="396"/>
      <c r="ODS865" s="396"/>
      <c r="ODT865" s="396"/>
      <c r="ODU865" s="396"/>
      <c r="ODV865" s="396"/>
      <c r="ODW865" s="396"/>
      <c r="ODX865" s="396"/>
      <c r="ODY865" s="396"/>
      <c r="ODZ865" s="396"/>
      <c r="OEA865" s="396"/>
      <c r="OEB865" s="396"/>
      <c r="OEC865" s="396"/>
      <c r="OED865" s="396"/>
      <c r="OEE865" s="396"/>
      <c r="OEF865" s="396"/>
      <c r="OEG865" s="396"/>
      <c r="OEH865" s="396"/>
      <c r="OEI865" s="396"/>
      <c r="OEJ865" s="396"/>
      <c r="OEK865" s="396"/>
      <c r="OEL865" s="396"/>
      <c r="OEM865" s="396"/>
      <c r="OEN865" s="396"/>
      <c r="OEO865" s="396"/>
      <c r="OEP865" s="396"/>
      <c r="OEQ865" s="396"/>
      <c r="OER865" s="396"/>
      <c r="OES865" s="396"/>
      <c r="OET865" s="396"/>
      <c r="OEU865" s="396"/>
      <c r="OEV865" s="396"/>
      <c r="OEW865" s="396"/>
      <c r="OEX865" s="396"/>
      <c r="OEY865" s="396"/>
      <c r="OEZ865" s="396"/>
      <c r="OFA865" s="396"/>
      <c r="OFB865" s="396"/>
      <c r="OFC865" s="396"/>
      <c r="OFD865" s="396"/>
      <c r="OFE865" s="396"/>
      <c r="OFF865" s="396"/>
      <c r="OFG865" s="396"/>
      <c r="OFH865" s="396"/>
      <c r="OFI865" s="396"/>
      <c r="OFJ865" s="396"/>
      <c r="OFK865" s="396"/>
      <c r="OFL865" s="396"/>
      <c r="OFM865" s="396"/>
      <c r="OFN865" s="396"/>
      <c r="OFO865" s="396"/>
      <c r="OFP865" s="396"/>
      <c r="OFQ865" s="396"/>
      <c r="OFR865" s="396"/>
      <c r="OFS865" s="396"/>
      <c r="OFT865" s="396"/>
      <c r="OFU865" s="396"/>
      <c r="OFV865" s="396"/>
      <c r="OFW865" s="396"/>
      <c r="OFX865" s="396"/>
      <c r="OFY865" s="396"/>
      <c r="OFZ865" s="396"/>
      <c r="OGA865" s="396"/>
      <c r="OGB865" s="396"/>
      <c r="OGC865" s="396"/>
      <c r="OGD865" s="396"/>
      <c r="OGE865" s="396"/>
      <c r="OGF865" s="396"/>
      <c r="OGG865" s="396"/>
      <c r="OGH865" s="396"/>
      <c r="OGI865" s="396"/>
      <c r="OGJ865" s="396"/>
      <c r="OGK865" s="396"/>
      <c r="OGL865" s="396"/>
      <c r="OGM865" s="396"/>
      <c r="OGN865" s="396"/>
      <c r="OGO865" s="396"/>
      <c r="OGP865" s="396"/>
      <c r="OGQ865" s="396"/>
      <c r="OGR865" s="396"/>
      <c r="OGS865" s="396"/>
      <c r="OGT865" s="396"/>
      <c r="OGU865" s="396"/>
      <c r="OGV865" s="396"/>
      <c r="OGW865" s="396"/>
      <c r="OGX865" s="396"/>
      <c r="OGY865" s="396"/>
      <c r="OGZ865" s="396"/>
      <c r="OHA865" s="396"/>
      <c r="OHB865" s="396"/>
      <c r="OHC865" s="396"/>
      <c r="OHD865" s="396"/>
      <c r="OHE865" s="396"/>
      <c r="OHF865" s="396"/>
      <c r="OHG865" s="396"/>
      <c r="OHH865" s="396"/>
      <c r="OHI865" s="396"/>
      <c r="OHJ865" s="396"/>
      <c r="OHK865" s="396"/>
      <c r="OHL865" s="396"/>
      <c r="OHM865" s="396"/>
      <c r="OHN865" s="396"/>
      <c r="OHO865" s="396"/>
      <c r="OHP865" s="396"/>
      <c r="OHQ865" s="396"/>
      <c r="OHR865" s="396"/>
      <c r="OHS865" s="396"/>
      <c r="OHT865" s="396"/>
      <c r="OHU865" s="396"/>
      <c r="OHV865" s="396"/>
      <c r="OHW865" s="396"/>
      <c r="OHX865" s="396"/>
      <c r="OHY865" s="396"/>
      <c r="OHZ865" s="396"/>
      <c r="OIA865" s="396"/>
      <c r="OIB865" s="396"/>
      <c r="OIC865" s="396"/>
      <c r="OID865" s="396"/>
      <c r="OIE865" s="396"/>
      <c r="OIF865" s="396"/>
      <c r="OIG865" s="396"/>
      <c r="OIH865" s="396"/>
      <c r="OII865" s="396"/>
      <c r="OIJ865" s="396"/>
      <c r="OIK865" s="396"/>
      <c r="OIL865" s="396"/>
      <c r="OIM865" s="396"/>
      <c r="OIN865" s="396"/>
      <c r="OIO865" s="396"/>
      <c r="OIP865" s="396"/>
      <c r="OIQ865" s="396"/>
      <c r="OIR865" s="396"/>
      <c r="OIS865" s="396"/>
      <c r="OIT865" s="396"/>
      <c r="OIU865" s="396"/>
      <c r="OIV865" s="396"/>
      <c r="OIW865" s="396"/>
      <c r="OIX865" s="396"/>
      <c r="OIY865" s="396"/>
      <c r="OIZ865" s="396"/>
      <c r="OJA865" s="396"/>
      <c r="OJB865" s="396"/>
      <c r="OJC865" s="396"/>
      <c r="OJD865" s="396"/>
      <c r="OJE865" s="396"/>
      <c r="OJF865" s="396"/>
      <c r="OJG865" s="396"/>
      <c r="OJH865" s="396"/>
      <c r="OJI865" s="396"/>
      <c r="OJJ865" s="396"/>
      <c r="OJK865" s="396"/>
      <c r="OJL865" s="396"/>
      <c r="OJM865" s="396"/>
      <c r="OJN865" s="396"/>
      <c r="OJO865" s="396"/>
      <c r="OJP865" s="396"/>
      <c r="OJQ865" s="396"/>
      <c r="OJR865" s="396"/>
      <c r="OJS865" s="396"/>
      <c r="OJT865" s="396"/>
      <c r="OJU865" s="396"/>
      <c r="OJV865" s="396"/>
      <c r="OJW865" s="396"/>
      <c r="OJX865" s="396"/>
      <c r="OJY865" s="396"/>
      <c r="OJZ865" s="396"/>
      <c r="OKA865" s="396"/>
      <c r="OKB865" s="396"/>
      <c r="OKC865" s="396"/>
      <c r="OKD865" s="396"/>
      <c r="OKE865" s="396"/>
      <c r="OKF865" s="396"/>
      <c r="OKG865" s="396"/>
      <c r="OKH865" s="396"/>
      <c r="OKI865" s="396"/>
      <c r="OKJ865" s="396"/>
      <c r="OKK865" s="396"/>
      <c r="OKL865" s="396"/>
      <c r="OKM865" s="396"/>
      <c r="OKN865" s="396"/>
      <c r="OKO865" s="396"/>
      <c r="OKP865" s="396"/>
      <c r="OKQ865" s="396"/>
      <c r="OKR865" s="396"/>
      <c r="OKS865" s="396"/>
      <c r="OKT865" s="396"/>
      <c r="OKU865" s="396"/>
      <c r="OKV865" s="396"/>
      <c r="OKW865" s="396"/>
      <c r="OKX865" s="396"/>
      <c r="OKY865" s="396"/>
      <c r="OKZ865" s="396"/>
      <c r="OLA865" s="396"/>
      <c r="OLB865" s="396"/>
      <c r="OLC865" s="396"/>
      <c r="OLD865" s="396"/>
      <c r="OLE865" s="396"/>
      <c r="OLF865" s="396"/>
      <c r="OLG865" s="396"/>
      <c r="OLH865" s="396"/>
      <c r="OLI865" s="396"/>
      <c r="OLJ865" s="396"/>
      <c r="OLK865" s="396"/>
      <c r="OLL865" s="396"/>
      <c r="OLM865" s="396"/>
      <c r="OLN865" s="396"/>
      <c r="OLO865" s="396"/>
      <c r="OLP865" s="396"/>
      <c r="OLQ865" s="396"/>
      <c r="OLR865" s="396"/>
      <c r="OLS865" s="396"/>
      <c r="OLT865" s="396"/>
      <c r="OLU865" s="396"/>
      <c r="OLV865" s="396"/>
      <c r="OLW865" s="396"/>
      <c r="OLX865" s="396"/>
      <c r="OLY865" s="396"/>
      <c r="OLZ865" s="396"/>
      <c r="OMA865" s="396"/>
      <c r="OMB865" s="396"/>
      <c r="OMC865" s="396"/>
      <c r="OMD865" s="396"/>
      <c r="OME865" s="396"/>
      <c r="OMF865" s="396"/>
      <c r="OMG865" s="396"/>
      <c r="OMH865" s="396"/>
      <c r="OMI865" s="396"/>
      <c r="OMJ865" s="396"/>
      <c r="OMK865" s="396"/>
      <c r="OML865" s="396"/>
      <c r="OMM865" s="396"/>
      <c r="OMN865" s="396"/>
      <c r="OMO865" s="396"/>
      <c r="OMP865" s="396"/>
      <c r="OMQ865" s="396"/>
      <c r="OMR865" s="396"/>
      <c r="OMS865" s="396"/>
      <c r="OMT865" s="396"/>
      <c r="OMU865" s="396"/>
      <c r="OMV865" s="396"/>
      <c r="OMW865" s="396"/>
      <c r="OMX865" s="396"/>
      <c r="OMY865" s="396"/>
      <c r="OMZ865" s="396"/>
      <c r="ONA865" s="396"/>
      <c r="ONB865" s="396"/>
      <c r="ONC865" s="396"/>
      <c r="OND865" s="396"/>
      <c r="ONE865" s="396"/>
      <c r="ONF865" s="396"/>
      <c r="ONG865" s="396"/>
      <c r="ONH865" s="396"/>
      <c r="ONI865" s="396"/>
      <c r="ONJ865" s="396"/>
      <c r="ONK865" s="396"/>
      <c r="ONL865" s="396"/>
      <c r="ONM865" s="396"/>
      <c r="ONN865" s="396"/>
      <c r="ONO865" s="396"/>
      <c r="ONP865" s="396"/>
      <c r="ONQ865" s="396"/>
      <c r="ONR865" s="396"/>
      <c r="ONS865" s="396"/>
      <c r="ONT865" s="396"/>
      <c r="ONU865" s="396"/>
      <c r="ONV865" s="396"/>
      <c r="ONW865" s="396"/>
      <c r="ONX865" s="396"/>
      <c r="ONY865" s="396"/>
      <c r="ONZ865" s="396"/>
      <c r="OOA865" s="396"/>
      <c r="OOB865" s="396"/>
      <c r="OOC865" s="396"/>
      <c r="OOD865" s="396"/>
      <c r="OOE865" s="396"/>
      <c r="OOF865" s="396"/>
      <c r="OOG865" s="396"/>
      <c r="OOH865" s="396"/>
      <c r="OOI865" s="396"/>
      <c r="OOJ865" s="396"/>
      <c r="OOK865" s="396"/>
      <c r="OOL865" s="396"/>
      <c r="OOM865" s="396"/>
      <c r="OON865" s="396"/>
      <c r="OOO865" s="396"/>
      <c r="OOP865" s="396"/>
      <c r="OOQ865" s="396"/>
      <c r="OOR865" s="396"/>
      <c r="OOS865" s="396"/>
      <c r="OOT865" s="396"/>
      <c r="OOU865" s="396"/>
      <c r="OOV865" s="396"/>
      <c r="OOW865" s="396"/>
      <c r="OOX865" s="396"/>
      <c r="OOY865" s="396"/>
      <c r="OOZ865" s="396"/>
      <c r="OPA865" s="396"/>
      <c r="OPB865" s="396"/>
      <c r="OPC865" s="396"/>
      <c r="OPD865" s="396"/>
      <c r="OPE865" s="396"/>
      <c r="OPF865" s="396"/>
      <c r="OPG865" s="396"/>
      <c r="OPH865" s="396"/>
      <c r="OPI865" s="396"/>
      <c r="OPJ865" s="396"/>
      <c r="OPK865" s="396"/>
      <c r="OPL865" s="396"/>
      <c r="OPM865" s="396"/>
      <c r="OPN865" s="396"/>
      <c r="OPO865" s="396"/>
      <c r="OPP865" s="396"/>
      <c r="OPQ865" s="396"/>
      <c r="OPR865" s="396"/>
      <c r="OPS865" s="396"/>
      <c r="OPT865" s="396"/>
      <c r="OPU865" s="396"/>
      <c r="OPV865" s="396"/>
      <c r="OPW865" s="396"/>
      <c r="OPX865" s="396"/>
      <c r="OPY865" s="396"/>
      <c r="OPZ865" s="396"/>
      <c r="OQA865" s="396"/>
      <c r="OQB865" s="396"/>
      <c r="OQC865" s="396"/>
      <c r="OQD865" s="396"/>
      <c r="OQE865" s="396"/>
      <c r="OQF865" s="396"/>
      <c r="OQG865" s="396"/>
      <c r="OQH865" s="396"/>
      <c r="OQI865" s="396"/>
      <c r="OQJ865" s="396"/>
      <c r="OQK865" s="396"/>
      <c r="OQL865" s="396"/>
      <c r="OQM865" s="396"/>
      <c r="OQN865" s="396"/>
      <c r="OQO865" s="396"/>
      <c r="OQP865" s="396"/>
      <c r="OQQ865" s="396"/>
      <c r="OQR865" s="396"/>
      <c r="OQS865" s="396"/>
      <c r="OQT865" s="396"/>
      <c r="OQU865" s="396"/>
      <c r="OQV865" s="396"/>
      <c r="OQW865" s="396"/>
      <c r="OQX865" s="396"/>
      <c r="OQY865" s="396"/>
      <c r="OQZ865" s="396"/>
      <c r="ORA865" s="396"/>
      <c r="ORB865" s="396"/>
      <c r="ORC865" s="396"/>
      <c r="ORD865" s="396"/>
      <c r="ORE865" s="396"/>
      <c r="ORF865" s="396"/>
      <c r="ORG865" s="396"/>
      <c r="ORH865" s="396"/>
      <c r="ORI865" s="396"/>
      <c r="ORJ865" s="396"/>
      <c r="ORK865" s="396"/>
      <c r="ORL865" s="396"/>
      <c r="ORM865" s="396"/>
      <c r="ORN865" s="396"/>
      <c r="ORO865" s="396"/>
      <c r="ORP865" s="396"/>
      <c r="ORQ865" s="396"/>
      <c r="ORR865" s="396"/>
      <c r="ORS865" s="396"/>
      <c r="ORT865" s="396"/>
      <c r="ORU865" s="396"/>
      <c r="ORV865" s="396"/>
      <c r="ORW865" s="396"/>
      <c r="ORX865" s="396"/>
      <c r="ORY865" s="396"/>
      <c r="ORZ865" s="396"/>
      <c r="OSA865" s="396"/>
      <c r="OSB865" s="396"/>
      <c r="OSC865" s="396"/>
      <c r="OSD865" s="396"/>
      <c r="OSE865" s="396"/>
      <c r="OSF865" s="396"/>
      <c r="OSG865" s="396"/>
      <c r="OSH865" s="396"/>
      <c r="OSI865" s="396"/>
      <c r="OSJ865" s="396"/>
      <c r="OSK865" s="396"/>
      <c r="OSL865" s="396"/>
      <c r="OSM865" s="396"/>
      <c r="OSN865" s="396"/>
      <c r="OSO865" s="396"/>
      <c r="OSP865" s="396"/>
      <c r="OSQ865" s="396"/>
      <c r="OSR865" s="396"/>
      <c r="OSS865" s="396"/>
      <c r="OST865" s="396"/>
      <c r="OSU865" s="396"/>
      <c r="OSV865" s="396"/>
      <c r="OSW865" s="396"/>
      <c r="OSX865" s="396"/>
      <c r="OSY865" s="396"/>
      <c r="OSZ865" s="396"/>
      <c r="OTA865" s="396"/>
      <c r="OTB865" s="396"/>
      <c r="OTC865" s="396"/>
      <c r="OTD865" s="396"/>
      <c r="OTE865" s="396"/>
      <c r="OTF865" s="396"/>
      <c r="OTG865" s="396"/>
      <c r="OTH865" s="396"/>
      <c r="OTI865" s="396"/>
      <c r="OTJ865" s="396"/>
      <c r="OTK865" s="396"/>
      <c r="OTL865" s="396"/>
      <c r="OTM865" s="396"/>
      <c r="OTN865" s="396"/>
      <c r="OTO865" s="396"/>
      <c r="OTP865" s="396"/>
      <c r="OTQ865" s="396"/>
      <c r="OTR865" s="396"/>
      <c r="OTS865" s="396"/>
      <c r="OTT865" s="396"/>
      <c r="OTU865" s="396"/>
      <c r="OTV865" s="396"/>
      <c r="OTW865" s="396"/>
      <c r="OTX865" s="396"/>
      <c r="OTY865" s="396"/>
      <c r="OTZ865" s="396"/>
      <c r="OUA865" s="396"/>
      <c r="OUB865" s="396"/>
      <c r="OUC865" s="396"/>
      <c r="OUD865" s="396"/>
      <c r="OUE865" s="396"/>
      <c r="OUF865" s="396"/>
      <c r="OUG865" s="396"/>
      <c r="OUH865" s="396"/>
      <c r="OUI865" s="396"/>
      <c r="OUJ865" s="396"/>
      <c r="OUK865" s="396"/>
      <c r="OUL865" s="396"/>
      <c r="OUM865" s="396"/>
      <c r="OUN865" s="396"/>
      <c r="OUO865" s="396"/>
      <c r="OUP865" s="396"/>
      <c r="OUQ865" s="396"/>
      <c r="OUR865" s="396"/>
      <c r="OUS865" s="396"/>
      <c r="OUT865" s="396"/>
      <c r="OUU865" s="396"/>
      <c r="OUV865" s="396"/>
      <c r="OUW865" s="396"/>
      <c r="OUX865" s="396"/>
      <c r="OUY865" s="396"/>
      <c r="OUZ865" s="396"/>
      <c r="OVA865" s="396"/>
      <c r="OVB865" s="396"/>
      <c r="OVC865" s="396"/>
      <c r="OVD865" s="396"/>
      <c r="OVE865" s="396"/>
      <c r="OVF865" s="396"/>
      <c r="OVG865" s="396"/>
      <c r="OVH865" s="396"/>
      <c r="OVI865" s="396"/>
      <c r="OVJ865" s="396"/>
      <c r="OVK865" s="396"/>
      <c r="OVL865" s="396"/>
      <c r="OVM865" s="396"/>
      <c r="OVN865" s="396"/>
      <c r="OVO865" s="396"/>
      <c r="OVP865" s="396"/>
      <c r="OVQ865" s="396"/>
      <c r="OVR865" s="396"/>
      <c r="OVS865" s="396"/>
      <c r="OVT865" s="396"/>
      <c r="OVU865" s="396"/>
      <c r="OVV865" s="396"/>
      <c r="OVW865" s="396"/>
      <c r="OVX865" s="396"/>
      <c r="OVY865" s="396"/>
      <c r="OVZ865" s="396"/>
      <c r="OWA865" s="396"/>
      <c r="OWB865" s="396"/>
      <c r="OWC865" s="396"/>
      <c r="OWD865" s="396"/>
      <c r="OWE865" s="396"/>
      <c r="OWF865" s="396"/>
      <c r="OWG865" s="396"/>
      <c r="OWH865" s="396"/>
      <c r="OWI865" s="396"/>
      <c r="OWJ865" s="396"/>
      <c r="OWK865" s="396"/>
      <c r="OWL865" s="396"/>
      <c r="OWM865" s="396"/>
      <c r="OWN865" s="396"/>
      <c r="OWO865" s="396"/>
      <c r="OWP865" s="396"/>
      <c r="OWQ865" s="396"/>
      <c r="OWR865" s="396"/>
      <c r="OWS865" s="396"/>
      <c r="OWT865" s="396"/>
      <c r="OWU865" s="396"/>
      <c r="OWV865" s="396"/>
      <c r="OWW865" s="396"/>
      <c r="OWX865" s="396"/>
      <c r="OWY865" s="396"/>
      <c r="OWZ865" s="396"/>
      <c r="OXA865" s="396"/>
      <c r="OXB865" s="396"/>
      <c r="OXC865" s="396"/>
      <c r="OXD865" s="396"/>
      <c r="OXE865" s="396"/>
      <c r="OXF865" s="396"/>
      <c r="OXG865" s="396"/>
      <c r="OXH865" s="396"/>
      <c r="OXI865" s="396"/>
      <c r="OXJ865" s="396"/>
      <c r="OXK865" s="396"/>
      <c r="OXL865" s="396"/>
      <c r="OXM865" s="396"/>
      <c r="OXN865" s="396"/>
      <c r="OXO865" s="396"/>
      <c r="OXP865" s="396"/>
      <c r="OXQ865" s="396"/>
      <c r="OXR865" s="396"/>
      <c r="OXS865" s="396"/>
      <c r="OXT865" s="396"/>
      <c r="OXU865" s="396"/>
      <c r="OXV865" s="396"/>
      <c r="OXW865" s="396"/>
      <c r="OXX865" s="396"/>
      <c r="OXY865" s="396"/>
      <c r="OXZ865" s="396"/>
      <c r="OYA865" s="396"/>
      <c r="OYB865" s="396"/>
      <c r="OYC865" s="396"/>
      <c r="OYD865" s="396"/>
      <c r="OYE865" s="396"/>
      <c r="OYF865" s="396"/>
      <c r="OYG865" s="396"/>
      <c r="OYH865" s="396"/>
      <c r="OYI865" s="396"/>
      <c r="OYJ865" s="396"/>
      <c r="OYK865" s="396"/>
      <c r="OYL865" s="396"/>
      <c r="OYM865" s="396"/>
      <c r="OYN865" s="396"/>
      <c r="OYO865" s="396"/>
      <c r="OYP865" s="396"/>
      <c r="OYQ865" s="396"/>
      <c r="OYR865" s="396"/>
      <c r="OYS865" s="396"/>
      <c r="OYT865" s="396"/>
      <c r="OYU865" s="396"/>
      <c r="OYV865" s="396"/>
      <c r="OYW865" s="396"/>
      <c r="OYX865" s="396"/>
      <c r="OYY865" s="396"/>
      <c r="OYZ865" s="396"/>
      <c r="OZA865" s="396"/>
      <c r="OZB865" s="396"/>
      <c r="OZC865" s="396"/>
      <c r="OZD865" s="396"/>
      <c r="OZE865" s="396"/>
      <c r="OZF865" s="396"/>
      <c r="OZG865" s="396"/>
      <c r="OZH865" s="396"/>
      <c r="OZI865" s="396"/>
      <c r="OZJ865" s="396"/>
      <c r="OZK865" s="396"/>
      <c r="OZL865" s="396"/>
      <c r="OZM865" s="396"/>
      <c r="OZN865" s="396"/>
      <c r="OZO865" s="396"/>
      <c r="OZP865" s="396"/>
      <c r="OZQ865" s="396"/>
      <c r="OZR865" s="396"/>
      <c r="OZS865" s="396"/>
      <c r="OZT865" s="396"/>
      <c r="OZU865" s="396"/>
      <c r="OZV865" s="396"/>
      <c r="OZW865" s="396"/>
      <c r="OZX865" s="396"/>
      <c r="OZY865" s="396"/>
      <c r="OZZ865" s="396"/>
      <c r="PAA865" s="396"/>
      <c r="PAB865" s="396"/>
      <c r="PAC865" s="396"/>
      <c r="PAD865" s="396"/>
      <c r="PAE865" s="396"/>
      <c r="PAF865" s="396"/>
      <c r="PAG865" s="396"/>
      <c r="PAH865" s="396"/>
      <c r="PAI865" s="396"/>
      <c r="PAJ865" s="396"/>
      <c r="PAK865" s="396"/>
      <c r="PAL865" s="396"/>
      <c r="PAM865" s="396"/>
      <c r="PAN865" s="396"/>
      <c r="PAO865" s="396"/>
      <c r="PAP865" s="396"/>
      <c r="PAQ865" s="396"/>
      <c r="PAR865" s="396"/>
      <c r="PAS865" s="396"/>
      <c r="PAT865" s="396"/>
      <c r="PAU865" s="396"/>
      <c r="PAV865" s="396"/>
      <c r="PAW865" s="396"/>
      <c r="PAX865" s="396"/>
      <c r="PAY865" s="396"/>
      <c r="PAZ865" s="396"/>
      <c r="PBA865" s="396"/>
      <c r="PBB865" s="396"/>
      <c r="PBC865" s="396"/>
      <c r="PBD865" s="396"/>
      <c r="PBE865" s="396"/>
      <c r="PBF865" s="396"/>
      <c r="PBG865" s="396"/>
      <c r="PBH865" s="396"/>
      <c r="PBI865" s="396"/>
      <c r="PBJ865" s="396"/>
      <c r="PBK865" s="396"/>
      <c r="PBL865" s="396"/>
      <c r="PBM865" s="396"/>
      <c r="PBN865" s="396"/>
      <c r="PBO865" s="396"/>
      <c r="PBP865" s="396"/>
      <c r="PBQ865" s="396"/>
      <c r="PBR865" s="396"/>
      <c r="PBS865" s="396"/>
      <c r="PBT865" s="396"/>
      <c r="PBU865" s="396"/>
      <c r="PBV865" s="396"/>
      <c r="PBW865" s="396"/>
      <c r="PBX865" s="396"/>
      <c r="PBY865" s="396"/>
      <c r="PBZ865" s="396"/>
      <c r="PCA865" s="396"/>
      <c r="PCB865" s="396"/>
      <c r="PCC865" s="396"/>
      <c r="PCD865" s="396"/>
      <c r="PCE865" s="396"/>
      <c r="PCF865" s="396"/>
      <c r="PCG865" s="396"/>
      <c r="PCH865" s="396"/>
      <c r="PCI865" s="396"/>
      <c r="PCJ865" s="396"/>
      <c r="PCK865" s="396"/>
      <c r="PCL865" s="396"/>
      <c r="PCM865" s="396"/>
      <c r="PCN865" s="396"/>
      <c r="PCO865" s="396"/>
      <c r="PCP865" s="396"/>
      <c r="PCQ865" s="396"/>
      <c r="PCR865" s="396"/>
      <c r="PCS865" s="396"/>
      <c r="PCT865" s="396"/>
      <c r="PCU865" s="396"/>
      <c r="PCV865" s="396"/>
      <c r="PCW865" s="396"/>
      <c r="PCX865" s="396"/>
      <c r="PCY865" s="396"/>
      <c r="PCZ865" s="396"/>
      <c r="PDA865" s="396"/>
      <c r="PDB865" s="396"/>
      <c r="PDC865" s="396"/>
      <c r="PDD865" s="396"/>
      <c r="PDE865" s="396"/>
      <c r="PDF865" s="396"/>
      <c r="PDG865" s="396"/>
      <c r="PDH865" s="396"/>
      <c r="PDI865" s="396"/>
      <c r="PDJ865" s="396"/>
      <c r="PDK865" s="396"/>
      <c r="PDL865" s="396"/>
      <c r="PDM865" s="396"/>
      <c r="PDN865" s="396"/>
      <c r="PDO865" s="396"/>
      <c r="PDP865" s="396"/>
      <c r="PDQ865" s="396"/>
      <c r="PDR865" s="396"/>
      <c r="PDS865" s="396"/>
      <c r="PDT865" s="396"/>
      <c r="PDU865" s="396"/>
      <c r="PDV865" s="396"/>
      <c r="PDW865" s="396"/>
      <c r="PDX865" s="396"/>
      <c r="PDY865" s="396"/>
      <c r="PDZ865" s="396"/>
      <c r="PEA865" s="396"/>
      <c r="PEB865" s="396"/>
      <c r="PEC865" s="396"/>
      <c r="PED865" s="396"/>
      <c r="PEE865" s="396"/>
      <c r="PEF865" s="396"/>
      <c r="PEG865" s="396"/>
      <c r="PEH865" s="396"/>
      <c r="PEI865" s="396"/>
      <c r="PEJ865" s="396"/>
      <c r="PEK865" s="396"/>
      <c r="PEL865" s="396"/>
      <c r="PEM865" s="396"/>
      <c r="PEN865" s="396"/>
      <c r="PEO865" s="396"/>
      <c r="PEP865" s="396"/>
      <c r="PEQ865" s="396"/>
      <c r="PER865" s="396"/>
      <c r="PES865" s="396"/>
      <c r="PET865" s="396"/>
      <c r="PEU865" s="396"/>
      <c r="PEV865" s="396"/>
      <c r="PEW865" s="396"/>
      <c r="PEX865" s="396"/>
      <c r="PEY865" s="396"/>
      <c r="PEZ865" s="396"/>
      <c r="PFA865" s="396"/>
      <c r="PFB865" s="396"/>
      <c r="PFC865" s="396"/>
      <c r="PFD865" s="396"/>
      <c r="PFE865" s="396"/>
      <c r="PFF865" s="396"/>
      <c r="PFG865" s="396"/>
      <c r="PFH865" s="396"/>
      <c r="PFI865" s="396"/>
      <c r="PFJ865" s="396"/>
      <c r="PFK865" s="396"/>
      <c r="PFL865" s="396"/>
      <c r="PFM865" s="396"/>
      <c r="PFN865" s="396"/>
      <c r="PFO865" s="396"/>
      <c r="PFP865" s="396"/>
      <c r="PFQ865" s="396"/>
      <c r="PFR865" s="396"/>
      <c r="PFS865" s="396"/>
      <c r="PFT865" s="396"/>
      <c r="PFU865" s="396"/>
      <c r="PFV865" s="396"/>
      <c r="PFW865" s="396"/>
      <c r="PFX865" s="396"/>
      <c r="PFY865" s="396"/>
      <c r="PFZ865" s="396"/>
      <c r="PGA865" s="396"/>
      <c r="PGB865" s="396"/>
      <c r="PGC865" s="396"/>
      <c r="PGD865" s="396"/>
      <c r="PGE865" s="396"/>
      <c r="PGF865" s="396"/>
      <c r="PGG865" s="396"/>
      <c r="PGH865" s="396"/>
      <c r="PGI865" s="396"/>
      <c r="PGJ865" s="396"/>
      <c r="PGK865" s="396"/>
      <c r="PGL865" s="396"/>
      <c r="PGM865" s="396"/>
      <c r="PGN865" s="396"/>
      <c r="PGO865" s="396"/>
      <c r="PGP865" s="396"/>
      <c r="PGQ865" s="396"/>
      <c r="PGR865" s="396"/>
      <c r="PGS865" s="396"/>
      <c r="PGT865" s="396"/>
      <c r="PGU865" s="396"/>
      <c r="PGV865" s="396"/>
      <c r="PGW865" s="396"/>
      <c r="PGX865" s="396"/>
      <c r="PGY865" s="396"/>
      <c r="PGZ865" s="396"/>
      <c r="PHA865" s="396"/>
      <c r="PHB865" s="396"/>
      <c r="PHC865" s="396"/>
      <c r="PHD865" s="396"/>
      <c r="PHE865" s="396"/>
      <c r="PHF865" s="396"/>
      <c r="PHG865" s="396"/>
      <c r="PHH865" s="396"/>
      <c r="PHI865" s="396"/>
      <c r="PHJ865" s="396"/>
      <c r="PHK865" s="396"/>
      <c r="PHL865" s="396"/>
      <c r="PHM865" s="396"/>
      <c r="PHN865" s="396"/>
      <c r="PHO865" s="396"/>
      <c r="PHP865" s="396"/>
      <c r="PHQ865" s="396"/>
      <c r="PHR865" s="396"/>
      <c r="PHS865" s="396"/>
      <c r="PHT865" s="396"/>
      <c r="PHU865" s="396"/>
      <c r="PHV865" s="396"/>
      <c r="PHW865" s="396"/>
      <c r="PHX865" s="396"/>
      <c r="PHY865" s="396"/>
      <c r="PHZ865" s="396"/>
      <c r="PIA865" s="396"/>
      <c r="PIB865" s="396"/>
      <c r="PIC865" s="396"/>
      <c r="PID865" s="396"/>
      <c r="PIE865" s="396"/>
      <c r="PIF865" s="396"/>
      <c r="PIG865" s="396"/>
      <c r="PIH865" s="396"/>
      <c r="PII865" s="396"/>
      <c r="PIJ865" s="396"/>
      <c r="PIK865" s="396"/>
      <c r="PIL865" s="396"/>
      <c r="PIM865" s="396"/>
      <c r="PIN865" s="396"/>
      <c r="PIO865" s="396"/>
      <c r="PIP865" s="396"/>
      <c r="PIQ865" s="396"/>
      <c r="PIR865" s="396"/>
      <c r="PIS865" s="396"/>
      <c r="PIT865" s="396"/>
      <c r="PIU865" s="396"/>
      <c r="PIV865" s="396"/>
      <c r="PIW865" s="396"/>
      <c r="PIX865" s="396"/>
      <c r="PIY865" s="396"/>
      <c r="PIZ865" s="396"/>
      <c r="PJA865" s="396"/>
      <c r="PJB865" s="396"/>
      <c r="PJC865" s="396"/>
      <c r="PJD865" s="396"/>
      <c r="PJE865" s="396"/>
      <c r="PJF865" s="396"/>
      <c r="PJG865" s="396"/>
      <c r="PJH865" s="396"/>
      <c r="PJI865" s="396"/>
      <c r="PJJ865" s="396"/>
      <c r="PJK865" s="396"/>
      <c r="PJL865" s="396"/>
      <c r="PJM865" s="396"/>
      <c r="PJN865" s="396"/>
      <c r="PJO865" s="396"/>
      <c r="PJP865" s="396"/>
      <c r="PJQ865" s="396"/>
      <c r="PJR865" s="396"/>
      <c r="PJS865" s="396"/>
      <c r="PJT865" s="396"/>
      <c r="PJU865" s="396"/>
      <c r="PJV865" s="396"/>
      <c r="PJW865" s="396"/>
      <c r="PJX865" s="396"/>
      <c r="PJY865" s="396"/>
      <c r="PJZ865" s="396"/>
      <c r="PKA865" s="396"/>
      <c r="PKB865" s="396"/>
      <c r="PKC865" s="396"/>
      <c r="PKD865" s="396"/>
      <c r="PKE865" s="396"/>
      <c r="PKF865" s="396"/>
      <c r="PKG865" s="396"/>
      <c r="PKH865" s="396"/>
      <c r="PKI865" s="396"/>
      <c r="PKJ865" s="396"/>
      <c r="PKK865" s="396"/>
      <c r="PKL865" s="396"/>
      <c r="PKM865" s="396"/>
      <c r="PKN865" s="396"/>
      <c r="PKO865" s="396"/>
      <c r="PKP865" s="396"/>
      <c r="PKQ865" s="396"/>
      <c r="PKR865" s="396"/>
      <c r="PKS865" s="396"/>
      <c r="PKT865" s="396"/>
      <c r="PKU865" s="396"/>
      <c r="PKV865" s="396"/>
      <c r="PKW865" s="396"/>
      <c r="PKX865" s="396"/>
      <c r="PKY865" s="396"/>
      <c r="PKZ865" s="396"/>
      <c r="PLA865" s="396"/>
      <c r="PLB865" s="396"/>
      <c r="PLC865" s="396"/>
      <c r="PLD865" s="396"/>
      <c r="PLE865" s="396"/>
      <c r="PLF865" s="396"/>
      <c r="PLG865" s="396"/>
      <c r="PLH865" s="396"/>
      <c r="PLI865" s="396"/>
      <c r="PLJ865" s="396"/>
      <c r="PLK865" s="396"/>
      <c r="PLL865" s="396"/>
      <c r="PLM865" s="396"/>
      <c r="PLN865" s="396"/>
      <c r="PLO865" s="396"/>
      <c r="PLP865" s="396"/>
      <c r="PLQ865" s="396"/>
      <c r="PLR865" s="396"/>
      <c r="PLS865" s="396"/>
      <c r="PLT865" s="396"/>
      <c r="PLU865" s="396"/>
      <c r="PLV865" s="396"/>
      <c r="PLW865" s="396"/>
      <c r="PLX865" s="396"/>
      <c r="PLY865" s="396"/>
      <c r="PLZ865" s="396"/>
      <c r="PMA865" s="396"/>
      <c r="PMB865" s="396"/>
      <c r="PMC865" s="396"/>
      <c r="PMD865" s="396"/>
      <c r="PME865" s="396"/>
      <c r="PMF865" s="396"/>
      <c r="PMG865" s="396"/>
      <c r="PMH865" s="396"/>
      <c r="PMI865" s="396"/>
      <c r="PMJ865" s="396"/>
      <c r="PMK865" s="396"/>
      <c r="PML865" s="396"/>
      <c r="PMM865" s="396"/>
      <c r="PMN865" s="396"/>
      <c r="PMO865" s="396"/>
      <c r="PMP865" s="396"/>
      <c r="PMQ865" s="396"/>
      <c r="PMR865" s="396"/>
      <c r="PMS865" s="396"/>
      <c r="PMT865" s="396"/>
      <c r="PMU865" s="396"/>
      <c r="PMV865" s="396"/>
      <c r="PMW865" s="396"/>
      <c r="PMX865" s="396"/>
      <c r="PMY865" s="396"/>
      <c r="PMZ865" s="396"/>
      <c r="PNA865" s="396"/>
      <c r="PNB865" s="396"/>
      <c r="PNC865" s="396"/>
      <c r="PND865" s="396"/>
      <c r="PNE865" s="396"/>
      <c r="PNF865" s="396"/>
      <c r="PNG865" s="396"/>
      <c r="PNH865" s="396"/>
      <c r="PNI865" s="396"/>
      <c r="PNJ865" s="396"/>
      <c r="PNK865" s="396"/>
      <c r="PNL865" s="396"/>
      <c r="PNM865" s="396"/>
      <c r="PNN865" s="396"/>
      <c r="PNO865" s="396"/>
      <c r="PNP865" s="396"/>
      <c r="PNQ865" s="396"/>
      <c r="PNR865" s="396"/>
      <c r="PNS865" s="396"/>
      <c r="PNT865" s="396"/>
      <c r="PNU865" s="396"/>
      <c r="PNV865" s="396"/>
      <c r="PNW865" s="396"/>
      <c r="PNX865" s="396"/>
      <c r="PNY865" s="396"/>
      <c r="PNZ865" s="396"/>
      <c r="POA865" s="396"/>
      <c r="POB865" s="396"/>
      <c r="POC865" s="396"/>
      <c r="POD865" s="396"/>
      <c r="POE865" s="396"/>
      <c r="POF865" s="396"/>
      <c r="POG865" s="396"/>
      <c r="POH865" s="396"/>
      <c r="POI865" s="396"/>
      <c r="POJ865" s="396"/>
      <c r="POK865" s="396"/>
      <c r="POL865" s="396"/>
      <c r="POM865" s="396"/>
      <c r="PON865" s="396"/>
      <c r="POO865" s="396"/>
      <c r="POP865" s="396"/>
      <c r="POQ865" s="396"/>
      <c r="POR865" s="396"/>
      <c r="POS865" s="396"/>
      <c r="POT865" s="396"/>
      <c r="POU865" s="396"/>
      <c r="POV865" s="396"/>
      <c r="POW865" s="396"/>
      <c r="POX865" s="396"/>
      <c r="POY865" s="396"/>
      <c r="POZ865" s="396"/>
      <c r="PPA865" s="396"/>
      <c r="PPB865" s="396"/>
      <c r="PPC865" s="396"/>
      <c r="PPD865" s="396"/>
      <c r="PPE865" s="396"/>
      <c r="PPF865" s="396"/>
      <c r="PPG865" s="396"/>
      <c r="PPH865" s="396"/>
      <c r="PPI865" s="396"/>
      <c r="PPJ865" s="396"/>
      <c r="PPK865" s="396"/>
      <c r="PPL865" s="396"/>
      <c r="PPM865" s="396"/>
      <c r="PPN865" s="396"/>
      <c r="PPO865" s="396"/>
      <c r="PPP865" s="396"/>
      <c r="PPQ865" s="396"/>
      <c r="PPR865" s="396"/>
      <c r="PPS865" s="396"/>
      <c r="PPT865" s="396"/>
      <c r="PPU865" s="396"/>
      <c r="PPV865" s="396"/>
      <c r="PPW865" s="396"/>
      <c r="PPX865" s="396"/>
      <c r="PPY865" s="396"/>
      <c r="PPZ865" s="396"/>
      <c r="PQA865" s="396"/>
      <c r="PQB865" s="396"/>
      <c r="PQC865" s="396"/>
      <c r="PQD865" s="396"/>
      <c r="PQE865" s="396"/>
      <c r="PQF865" s="396"/>
      <c r="PQG865" s="396"/>
      <c r="PQH865" s="396"/>
      <c r="PQI865" s="396"/>
      <c r="PQJ865" s="396"/>
      <c r="PQK865" s="396"/>
      <c r="PQL865" s="396"/>
      <c r="PQM865" s="396"/>
      <c r="PQN865" s="396"/>
      <c r="PQO865" s="396"/>
      <c r="PQP865" s="396"/>
      <c r="PQQ865" s="396"/>
      <c r="PQR865" s="396"/>
      <c r="PQS865" s="396"/>
      <c r="PQT865" s="396"/>
      <c r="PQU865" s="396"/>
      <c r="PQV865" s="396"/>
      <c r="PQW865" s="396"/>
      <c r="PQX865" s="396"/>
      <c r="PQY865" s="396"/>
      <c r="PQZ865" s="396"/>
      <c r="PRA865" s="396"/>
      <c r="PRB865" s="396"/>
      <c r="PRC865" s="396"/>
      <c r="PRD865" s="396"/>
      <c r="PRE865" s="396"/>
      <c r="PRF865" s="396"/>
      <c r="PRG865" s="396"/>
      <c r="PRH865" s="396"/>
      <c r="PRI865" s="396"/>
      <c r="PRJ865" s="396"/>
      <c r="PRK865" s="396"/>
      <c r="PRL865" s="396"/>
      <c r="PRM865" s="396"/>
      <c r="PRN865" s="396"/>
      <c r="PRO865" s="396"/>
      <c r="PRP865" s="396"/>
      <c r="PRQ865" s="396"/>
      <c r="PRR865" s="396"/>
      <c r="PRS865" s="396"/>
      <c r="PRT865" s="396"/>
      <c r="PRU865" s="396"/>
      <c r="PRV865" s="396"/>
      <c r="PRW865" s="396"/>
      <c r="PRX865" s="396"/>
      <c r="PRY865" s="396"/>
      <c r="PRZ865" s="396"/>
      <c r="PSA865" s="396"/>
      <c r="PSB865" s="396"/>
      <c r="PSC865" s="396"/>
      <c r="PSD865" s="396"/>
      <c r="PSE865" s="396"/>
      <c r="PSF865" s="396"/>
      <c r="PSG865" s="396"/>
      <c r="PSH865" s="396"/>
      <c r="PSI865" s="396"/>
      <c r="PSJ865" s="396"/>
      <c r="PSK865" s="396"/>
      <c r="PSL865" s="396"/>
      <c r="PSM865" s="396"/>
      <c r="PSN865" s="396"/>
      <c r="PSO865" s="396"/>
      <c r="PSP865" s="396"/>
      <c r="PSQ865" s="396"/>
      <c r="PSR865" s="396"/>
      <c r="PSS865" s="396"/>
      <c r="PST865" s="396"/>
      <c r="PSU865" s="396"/>
      <c r="PSV865" s="396"/>
      <c r="PSW865" s="396"/>
      <c r="PSX865" s="396"/>
      <c r="PSY865" s="396"/>
      <c r="PSZ865" s="396"/>
      <c r="PTA865" s="396"/>
      <c r="PTB865" s="396"/>
      <c r="PTC865" s="396"/>
      <c r="PTD865" s="396"/>
      <c r="PTE865" s="396"/>
      <c r="PTF865" s="396"/>
      <c r="PTG865" s="396"/>
      <c r="PTH865" s="396"/>
      <c r="PTI865" s="396"/>
      <c r="PTJ865" s="396"/>
      <c r="PTK865" s="396"/>
      <c r="PTL865" s="396"/>
      <c r="PTM865" s="396"/>
      <c r="PTN865" s="396"/>
      <c r="PTO865" s="396"/>
      <c r="PTP865" s="396"/>
      <c r="PTQ865" s="396"/>
      <c r="PTR865" s="396"/>
      <c r="PTS865" s="396"/>
      <c r="PTT865" s="396"/>
      <c r="PTU865" s="396"/>
      <c r="PTV865" s="396"/>
      <c r="PTW865" s="396"/>
      <c r="PTX865" s="396"/>
      <c r="PTY865" s="396"/>
      <c r="PTZ865" s="396"/>
      <c r="PUA865" s="396"/>
      <c r="PUB865" s="396"/>
      <c r="PUC865" s="396"/>
      <c r="PUD865" s="396"/>
      <c r="PUE865" s="396"/>
      <c r="PUF865" s="396"/>
      <c r="PUG865" s="396"/>
      <c r="PUH865" s="396"/>
      <c r="PUI865" s="396"/>
      <c r="PUJ865" s="396"/>
      <c r="PUK865" s="396"/>
      <c r="PUL865" s="396"/>
      <c r="PUM865" s="396"/>
      <c r="PUN865" s="396"/>
      <c r="PUO865" s="396"/>
      <c r="PUP865" s="396"/>
      <c r="PUQ865" s="396"/>
      <c r="PUR865" s="396"/>
      <c r="PUS865" s="396"/>
      <c r="PUT865" s="396"/>
      <c r="PUU865" s="396"/>
      <c r="PUV865" s="396"/>
      <c r="PUW865" s="396"/>
      <c r="PUX865" s="396"/>
      <c r="PUY865" s="396"/>
      <c r="PUZ865" s="396"/>
      <c r="PVA865" s="396"/>
      <c r="PVB865" s="396"/>
      <c r="PVC865" s="396"/>
      <c r="PVD865" s="396"/>
      <c r="PVE865" s="396"/>
      <c r="PVF865" s="396"/>
      <c r="PVG865" s="396"/>
      <c r="PVH865" s="396"/>
      <c r="PVI865" s="396"/>
      <c r="PVJ865" s="396"/>
      <c r="PVK865" s="396"/>
      <c r="PVL865" s="396"/>
      <c r="PVM865" s="396"/>
      <c r="PVN865" s="396"/>
      <c r="PVO865" s="396"/>
      <c r="PVP865" s="396"/>
      <c r="PVQ865" s="396"/>
      <c r="PVR865" s="396"/>
      <c r="PVS865" s="396"/>
      <c r="PVT865" s="396"/>
      <c r="PVU865" s="396"/>
      <c r="PVV865" s="396"/>
      <c r="PVW865" s="396"/>
      <c r="PVX865" s="396"/>
      <c r="PVY865" s="396"/>
      <c r="PVZ865" s="396"/>
      <c r="PWA865" s="396"/>
      <c r="PWB865" s="396"/>
      <c r="PWC865" s="396"/>
      <c r="PWD865" s="396"/>
      <c r="PWE865" s="396"/>
      <c r="PWF865" s="396"/>
      <c r="PWG865" s="396"/>
      <c r="PWH865" s="396"/>
      <c r="PWI865" s="396"/>
      <c r="PWJ865" s="396"/>
      <c r="PWK865" s="396"/>
      <c r="PWL865" s="396"/>
      <c r="PWM865" s="396"/>
      <c r="PWN865" s="396"/>
      <c r="PWO865" s="396"/>
      <c r="PWP865" s="396"/>
      <c r="PWQ865" s="396"/>
      <c r="PWR865" s="396"/>
      <c r="PWS865" s="396"/>
      <c r="PWT865" s="396"/>
      <c r="PWU865" s="396"/>
      <c r="PWV865" s="396"/>
      <c r="PWW865" s="396"/>
      <c r="PWX865" s="396"/>
      <c r="PWY865" s="396"/>
      <c r="PWZ865" s="396"/>
      <c r="PXA865" s="396"/>
      <c r="PXB865" s="396"/>
      <c r="PXC865" s="396"/>
      <c r="PXD865" s="396"/>
      <c r="PXE865" s="396"/>
      <c r="PXF865" s="396"/>
      <c r="PXG865" s="396"/>
      <c r="PXH865" s="396"/>
      <c r="PXI865" s="396"/>
      <c r="PXJ865" s="396"/>
      <c r="PXK865" s="396"/>
      <c r="PXL865" s="396"/>
      <c r="PXM865" s="396"/>
      <c r="PXN865" s="396"/>
      <c r="PXO865" s="396"/>
      <c r="PXP865" s="396"/>
      <c r="PXQ865" s="396"/>
      <c r="PXR865" s="396"/>
      <c r="PXS865" s="396"/>
      <c r="PXT865" s="396"/>
      <c r="PXU865" s="396"/>
      <c r="PXV865" s="396"/>
      <c r="PXW865" s="396"/>
      <c r="PXX865" s="396"/>
      <c r="PXY865" s="396"/>
      <c r="PXZ865" s="396"/>
      <c r="PYA865" s="396"/>
      <c r="PYB865" s="396"/>
      <c r="PYC865" s="396"/>
      <c r="PYD865" s="396"/>
      <c r="PYE865" s="396"/>
      <c r="PYF865" s="396"/>
      <c r="PYG865" s="396"/>
      <c r="PYH865" s="396"/>
      <c r="PYI865" s="396"/>
      <c r="PYJ865" s="396"/>
      <c r="PYK865" s="396"/>
      <c r="PYL865" s="396"/>
      <c r="PYM865" s="396"/>
      <c r="PYN865" s="396"/>
      <c r="PYO865" s="396"/>
      <c r="PYP865" s="396"/>
      <c r="PYQ865" s="396"/>
      <c r="PYR865" s="396"/>
      <c r="PYS865" s="396"/>
      <c r="PYT865" s="396"/>
      <c r="PYU865" s="396"/>
      <c r="PYV865" s="396"/>
      <c r="PYW865" s="396"/>
      <c r="PYX865" s="396"/>
      <c r="PYY865" s="396"/>
      <c r="PYZ865" s="396"/>
      <c r="PZA865" s="396"/>
      <c r="PZB865" s="396"/>
      <c r="PZC865" s="396"/>
      <c r="PZD865" s="396"/>
      <c r="PZE865" s="396"/>
      <c r="PZF865" s="396"/>
      <c r="PZG865" s="396"/>
      <c r="PZH865" s="396"/>
      <c r="PZI865" s="396"/>
      <c r="PZJ865" s="396"/>
      <c r="PZK865" s="396"/>
      <c r="PZL865" s="396"/>
      <c r="PZM865" s="396"/>
      <c r="PZN865" s="396"/>
      <c r="PZO865" s="396"/>
      <c r="PZP865" s="396"/>
      <c r="PZQ865" s="396"/>
      <c r="PZR865" s="396"/>
      <c r="PZS865" s="396"/>
      <c r="PZT865" s="396"/>
      <c r="PZU865" s="396"/>
      <c r="PZV865" s="396"/>
      <c r="PZW865" s="396"/>
      <c r="PZX865" s="396"/>
      <c r="PZY865" s="396"/>
      <c r="PZZ865" s="396"/>
      <c r="QAA865" s="396"/>
      <c r="QAB865" s="396"/>
      <c r="QAC865" s="396"/>
      <c r="QAD865" s="396"/>
      <c r="QAE865" s="396"/>
      <c r="QAF865" s="396"/>
      <c r="QAG865" s="396"/>
      <c r="QAH865" s="396"/>
      <c r="QAI865" s="396"/>
      <c r="QAJ865" s="396"/>
      <c r="QAK865" s="396"/>
      <c r="QAL865" s="396"/>
      <c r="QAM865" s="396"/>
      <c r="QAN865" s="396"/>
      <c r="QAO865" s="396"/>
      <c r="QAP865" s="396"/>
      <c r="QAQ865" s="396"/>
      <c r="QAR865" s="396"/>
      <c r="QAS865" s="396"/>
      <c r="QAT865" s="396"/>
      <c r="QAU865" s="396"/>
      <c r="QAV865" s="396"/>
      <c r="QAW865" s="396"/>
      <c r="QAX865" s="396"/>
      <c r="QAY865" s="396"/>
      <c r="QAZ865" s="396"/>
      <c r="QBA865" s="396"/>
      <c r="QBB865" s="396"/>
      <c r="QBC865" s="396"/>
      <c r="QBD865" s="396"/>
      <c r="QBE865" s="396"/>
      <c r="QBF865" s="396"/>
      <c r="QBG865" s="396"/>
      <c r="QBH865" s="396"/>
      <c r="QBI865" s="396"/>
      <c r="QBJ865" s="396"/>
      <c r="QBK865" s="396"/>
      <c r="QBL865" s="396"/>
      <c r="QBM865" s="396"/>
      <c r="QBN865" s="396"/>
      <c r="QBO865" s="396"/>
      <c r="QBP865" s="396"/>
      <c r="QBQ865" s="396"/>
      <c r="QBR865" s="396"/>
      <c r="QBS865" s="396"/>
      <c r="QBT865" s="396"/>
      <c r="QBU865" s="396"/>
      <c r="QBV865" s="396"/>
      <c r="QBW865" s="396"/>
      <c r="QBX865" s="396"/>
      <c r="QBY865" s="396"/>
      <c r="QBZ865" s="396"/>
      <c r="QCA865" s="396"/>
      <c r="QCB865" s="396"/>
      <c r="QCC865" s="396"/>
      <c r="QCD865" s="396"/>
      <c r="QCE865" s="396"/>
      <c r="QCF865" s="396"/>
      <c r="QCG865" s="396"/>
      <c r="QCH865" s="396"/>
      <c r="QCI865" s="396"/>
      <c r="QCJ865" s="396"/>
      <c r="QCK865" s="396"/>
      <c r="QCL865" s="396"/>
      <c r="QCM865" s="396"/>
      <c r="QCN865" s="396"/>
      <c r="QCO865" s="396"/>
      <c r="QCP865" s="396"/>
      <c r="QCQ865" s="396"/>
      <c r="QCR865" s="396"/>
      <c r="QCS865" s="396"/>
      <c r="QCT865" s="396"/>
      <c r="QCU865" s="396"/>
      <c r="QCV865" s="396"/>
      <c r="QCW865" s="396"/>
      <c r="QCX865" s="396"/>
      <c r="QCY865" s="396"/>
      <c r="QCZ865" s="396"/>
      <c r="QDA865" s="396"/>
      <c r="QDB865" s="396"/>
      <c r="QDC865" s="396"/>
      <c r="QDD865" s="396"/>
      <c r="QDE865" s="396"/>
      <c r="QDF865" s="396"/>
      <c r="QDG865" s="396"/>
      <c r="QDH865" s="396"/>
      <c r="QDI865" s="396"/>
      <c r="QDJ865" s="396"/>
      <c r="QDK865" s="396"/>
      <c r="QDL865" s="396"/>
      <c r="QDM865" s="396"/>
      <c r="QDN865" s="396"/>
      <c r="QDO865" s="396"/>
      <c r="QDP865" s="396"/>
      <c r="QDQ865" s="396"/>
      <c r="QDR865" s="396"/>
      <c r="QDS865" s="396"/>
      <c r="QDT865" s="396"/>
      <c r="QDU865" s="396"/>
      <c r="QDV865" s="396"/>
      <c r="QDW865" s="396"/>
      <c r="QDX865" s="396"/>
      <c r="QDY865" s="396"/>
      <c r="QDZ865" s="396"/>
      <c r="QEA865" s="396"/>
      <c r="QEB865" s="396"/>
      <c r="QEC865" s="396"/>
      <c r="QED865" s="396"/>
      <c r="QEE865" s="396"/>
      <c r="QEF865" s="396"/>
      <c r="QEG865" s="396"/>
      <c r="QEH865" s="396"/>
      <c r="QEI865" s="396"/>
      <c r="QEJ865" s="396"/>
      <c r="QEK865" s="396"/>
      <c r="QEL865" s="396"/>
      <c r="QEM865" s="396"/>
      <c r="QEN865" s="396"/>
      <c r="QEO865" s="396"/>
      <c r="QEP865" s="396"/>
      <c r="QEQ865" s="396"/>
      <c r="QER865" s="396"/>
      <c r="QES865" s="396"/>
      <c r="QET865" s="396"/>
      <c r="QEU865" s="396"/>
      <c r="QEV865" s="396"/>
      <c r="QEW865" s="396"/>
      <c r="QEX865" s="396"/>
      <c r="QEY865" s="396"/>
      <c r="QEZ865" s="396"/>
      <c r="QFA865" s="396"/>
      <c r="QFB865" s="396"/>
      <c r="QFC865" s="396"/>
      <c r="QFD865" s="396"/>
      <c r="QFE865" s="396"/>
      <c r="QFF865" s="396"/>
      <c r="QFG865" s="396"/>
      <c r="QFH865" s="396"/>
      <c r="QFI865" s="396"/>
      <c r="QFJ865" s="396"/>
      <c r="QFK865" s="396"/>
      <c r="QFL865" s="396"/>
      <c r="QFM865" s="396"/>
      <c r="QFN865" s="396"/>
      <c r="QFO865" s="396"/>
      <c r="QFP865" s="396"/>
      <c r="QFQ865" s="396"/>
      <c r="QFR865" s="396"/>
      <c r="QFS865" s="396"/>
      <c r="QFT865" s="396"/>
      <c r="QFU865" s="396"/>
      <c r="QFV865" s="396"/>
      <c r="QFW865" s="396"/>
      <c r="QFX865" s="396"/>
      <c r="QFY865" s="396"/>
      <c r="QFZ865" s="396"/>
      <c r="QGA865" s="396"/>
      <c r="QGB865" s="396"/>
      <c r="QGC865" s="396"/>
      <c r="QGD865" s="396"/>
      <c r="QGE865" s="396"/>
      <c r="QGF865" s="396"/>
      <c r="QGG865" s="396"/>
      <c r="QGH865" s="396"/>
      <c r="QGI865" s="396"/>
      <c r="QGJ865" s="396"/>
      <c r="QGK865" s="396"/>
      <c r="QGL865" s="396"/>
      <c r="QGM865" s="396"/>
      <c r="QGN865" s="396"/>
      <c r="QGO865" s="396"/>
      <c r="QGP865" s="396"/>
      <c r="QGQ865" s="396"/>
      <c r="QGR865" s="396"/>
      <c r="QGS865" s="396"/>
      <c r="QGT865" s="396"/>
      <c r="QGU865" s="396"/>
      <c r="QGV865" s="396"/>
      <c r="QGW865" s="396"/>
      <c r="QGX865" s="396"/>
      <c r="QGY865" s="396"/>
      <c r="QGZ865" s="396"/>
      <c r="QHA865" s="396"/>
      <c r="QHB865" s="396"/>
      <c r="QHC865" s="396"/>
      <c r="QHD865" s="396"/>
      <c r="QHE865" s="396"/>
      <c r="QHF865" s="396"/>
      <c r="QHG865" s="396"/>
      <c r="QHH865" s="396"/>
      <c r="QHI865" s="396"/>
      <c r="QHJ865" s="396"/>
      <c r="QHK865" s="396"/>
      <c r="QHL865" s="396"/>
      <c r="QHM865" s="396"/>
      <c r="QHN865" s="396"/>
      <c r="QHO865" s="396"/>
      <c r="QHP865" s="396"/>
      <c r="QHQ865" s="396"/>
      <c r="QHR865" s="396"/>
      <c r="QHS865" s="396"/>
      <c r="QHT865" s="396"/>
      <c r="QHU865" s="396"/>
      <c r="QHV865" s="396"/>
      <c r="QHW865" s="396"/>
      <c r="QHX865" s="396"/>
      <c r="QHY865" s="396"/>
      <c r="QHZ865" s="396"/>
      <c r="QIA865" s="396"/>
      <c r="QIB865" s="396"/>
      <c r="QIC865" s="396"/>
      <c r="QID865" s="396"/>
      <c r="QIE865" s="396"/>
      <c r="QIF865" s="396"/>
      <c r="QIG865" s="396"/>
      <c r="QIH865" s="396"/>
      <c r="QII865" s="396"/>
      <c r="QIJ865" s="396"/>
      <c r="QIK865" s="396"/>
      <c r="QIL865" s="396"/>
      <c r="QIM865" s="396"/>
      <c r="QIN865" s="396"/>
      <c r="QIO865" s="396"/>
      <c r="QIP865" s="396"/>
      <c r="QIQ865" s="396"/>
      <c r="QIR865" s="396"/>
      <c r="QIS865" s="396"/>
      <c r="QIT865" s="396"/>
      <c r="QIU865" s="396"/>
      <c r="QIV865" s="396"/>
      <c r="QIW865" s="396"/>
      <c r="QIX865" s="396"/>
      <c r="QIY865" s="396"/>
      <c r="QIZ865" s="396"/>
      <c r="QJA865" s="396"/>
      <c r="QJB865" s="396"/>
      <c r="QJC865" s="396"/>
      <c r="QJD865" s="396"/>
      <c r="QJE865" s="396"/>
      <c r="QJF865" s="396"/>
      <c r="QJG865" s="396"/>
      <c r="QJH865" s="396"/>
      <c r="QJI865" s="396"/>
      <c r="QJJ865" s="396"/>
      <c r="QJK865" s="396"/>
      <c r="QJL865" s="396"/>
      <c r="QJM865" s="396"/>
      <c r="QJN865" s="396"/>
      <c r="QJO865" s="396"/>
      <c r="QJP865" s="396"/>
      <c r="QJQ865" s="396"/>
      <c r="QJR865" s="396"/>
      <c r="QJS865" s="396"/>
      <c r="QJT865" s="396"/>
      <c r="QJU865" s="396"/>
      <c r="QJV865" s="396"/>
      <c r="QJW865" s="396"/>
      <c r="QJX865" s="396"/>
      <c r="QJY865" s="396"/>
      <c r="QJZ865" s="396"/>
      <c r="QKA865" s="396"/>
      <c r="QKB865" s="396"/>
      <c r="QKC865" s="396"/>
      <c r="QKD865" s="396"/>
      <c r="QKE865" s="396"/>
      <c r="QKF865" s="396"/>
      <c r="QKG865" s="396"/>
      <c r="QKH865" s="396"/>
      <c r="QKI865" s="396"/>
      <c r="QKJ865" s="396"/>
      <c r="QKK865" s="396"/>
      <c r="QKL865" s="396"/>
      <c r="QKM865" s="396"/>
      <c r="QKN865" s="396"/>
      <c r="QKO865" s="396"/>
      <c r="QKP865" s="396"/>
      <c r="QKQ865" s="396"/>
      <c r="QKR865" s="396"/>
      <c r="QKS865" s="396"/>
      <c r="QKT865" s="396"/>
      <c r="QKU865" s="396"/>
      <c r="QKV865" s="396"/>
      <c r="QKW865" s="396"/>
      <c r="QKX865" s="396"/>
      <c r="QKY865" s="396"/>
      <c r="QKZ865" s="396"/>
      <c r="QLA865" s="396"/>
      <c r="QLB865" s="396"/>
      <c r="QLC865" s="396"/>
      <c r="QLD865" s="396"/>
      <c r="QLE865" s="396"/>
      <c r="QLF865" s="396"/>
      <c r="QLG865" s="396"/>
      <c r="QLH865" s="396"/>
      <c r="QLI865" s="396"/>
      <c r="QLJ865" s="396"/>
      <c r="QLK865" s="396"/>
      <c r="QLL865" s="396"/>
      <c r="QLM865" s="396"/>
      <c r="QLN865" s="396"/>
      <c r="QLO865" s="396"/>
      <c r="QLP865" s="396"/>
      <c r="QLQ865" s="396"/>
      <c r="QLR865" s="396"/>
      <c r="QLS865" s="396"/>
      <c r="QLT865" s="396"/>
      <c r="QLU865" s="396"/>
      <c r="QLV865" s="396"/>
      <c r="QLW865" s="396"/>
      <c r="QLX865" s="396"/>
      <c r="QLY865" s="396"/>
      <c r="QLZ865" s="396"/>
      <c r="QMA865" s="396"/>
      <c r="QMB865" s="396"/>
      <c r="QMC865" s="396"/>
      <c r="QMD865" s="396"/>
      <c r="QME865" s="396"/>
      <c r="QMF865" s="396"/>
      <c r="QMG865" s="396"/>
      <c r="QMH865" s="396"/>
      <c r="QMI865" s="396"/>
      <c r="QMJ865" s="396"/>
      <c r="QMK865" s="396"/>
      <c r="QML865" s="396"/>
      <c r="QMM865" s="396"/>
      <c r="QMN865" s="396"/>
      <c r="QMO865" s="396"/>
      <c r="QMP865" s="396"/>
      <c r="QMQ865" s="396"/>
      <c r="QMR865" s="396"/>
      <c r="QMS865" s="396"/>
      <c r="QMT865" s="396"/>
      <c r="QMU865" s="396"/>
      <c r="QMV865" s="396"/>
      <c r="QMW865" s="396"/>
      <c r="QMX865" s="396"/>
      <c r="QMY865" s="396"/>
      <c r="QMZ865" s="396"/>
      <c r="QNA865" s="396"/>
      <c r="QNB865" s="396"/>
      <c r="QNC865" s="396"/>
      <c r="QND865" s="396"/>
      <c r="QNE865" s="396"/>
      <c r="QNF865" s="396"/>
      <c r="QNG865" s="396"/>
      <c r="QNH865" s="396"/>
      <c r="QNI865" s="396"/>
      <c r="QNJ865" s="396"/>
      <c r="QNK865" s="396"/>
      <c r="QNL865" s="396"/>
      <c r="QNM865" s="396"/>
      <c r="QNN865" s="396"/>
      <c r="QNO865" s="396"/>
      <c r="QNP865" s="396"/>
      <c r="QNQ865" s="396"/>
      <c r="QNR865" s="396"/>
      <c r="QNS865" s="396"/>
      <c r="QNT865" s="396"/>
      <c r="QNU865" s="396"/>
      <c r="QNV865" s="396"/>
      <c r="QNW865" s="396"/>
      <c r="QNX865" s="396"/>
      <c r="QNY865" s="396"/>
      <c r="QNZ865" s="396"/>
      <c r="QOA865" s="396"/>
      <c r="QOB865" s="396"/>
      <c r="QOC865" s="396"/>
      <c r="QOD865" s="396"/>
      <c r="QOE865" s="396"/>
      <c r="QOF865" s="396"/>
      <c r="QOG865" s="396"/>
      <c r="QOH865" s="396"/>
      <c r="QOI865" s="396"/>
      <c r="QOJ865" s="396"/>
      <c r="QOK865" s="396"/>
      <c r="QOL865" s="396"/>
      <c r="QOM865" s="396"/>
      <c r="QON865" s="396"/>
      <c r="QOO865" s="396"/>
      <c r="QOP865" s="396"/>
      <c r="QOQ865" s="396"/>
      <c r="QOR865" s="396"/>
      <c r="QOS865" s="396"/>
      <c r="QOT865" s="396"/>
      <c r="QOU865" s="396"/>
      <c r="QOV865" s="396"/>
      <c r="QOW865" s="396"/>
      <c r="QOX865" s="396"/>
      <c r="QOY865" s="396"/>
      <c r="QOZ865" s="396"/>
      <c r="QPA865" s="396"/>
      <c r="QPB865" s="396"/>
      <c r="QPC865" s="396"/>
      <c r="QPD865" s="396"/>
      <c r="QPE865" s="396"/>
      <c r="QPF865" s="396"/>
      <c r="QPG865" s="396"/>
      <c r="QPH865" s="396"/>
      <c r="QPI865" s="396"/>
      <c r="QPJ865" s="396"/>
      <c r="QPK865" s="396"/>
      <c r="QPL865" s="396"/>
      <c r="QPM865" s="396"/>
      <c r="QPN865" s="396"/>
      <c r="QPO865" s="396"/>
      <c r="QPP865" s="396"/>
      <c r="QPQ865" s="396"/>
      <c r="QPR865" s="396"/>
      <c r="QPS865" s="396"/>
      <c r="QPT865" s="396"/>
      <c r="QPU865" s="396"/>
      <c r="QPV865" s="396"/>
      <c r="QPW865" s="396"/>
      <c r="QPX865" s="396"/>
      <c r="QPY865" s="396"/>
      <c r="QPZ865" s="396"/>
      <c r="QQA865" s="396"/>
      <c r="QQB865" s="396"/>
      <c r="QQC865" s="396"/>
      <c r="QQD865" s="396"/>
      <c r="QQE865" s="396"/>
      <c r="QQF865" s="396"/>
      <c r="QQG865" s="396"/>
      <c r="QQH865" s="396"/>
      <c r="QQI865" s="396"/>
      <c r="QQJ865" s="396"/>
      <c r="QQK865" s="396"/>
      <c r="QQL865" s="396"/>
      <c r="QQM865" s="396"/>
      <c r="QQN865" s="396"/>
      <c r="QQO865" s="396"/>
      <c r="QQP865" s="396"/>
      <c r="QQQ865" s="396"/>
      <c r="QQR865" s="396"/>
      <c r="QQS865" s="396"/>
      <c r="QQT865" s="396"/>
      <c r="QQU865" s="396"/>
      <c r="QQV865" s="396"/>
      <c r="QQW865" s="396"/>
      <c r="QQX865" s="396"/>
      <c r="QQY865" s="396"/>
      <c r="QQZ865" s="396"/>
      <c r="QRA865" s="396"/>
      <c r="QRB865" s="396"/>
      <c r="QRC865" s="396"/>
      <c r="QRD865" s="396"/>
      <c r="QRE865" s="396"/>
      <c r="QRF865" s="396"/>
      <c r="QRG865" s="396"/>
      <c r="QRH865" s="396"/>
      <c r="QRI865" s="396"/>
      <c r="QRJ865" s="396"/>
      <c r="QRK865" s="396"/>
      <c r="QRL865" s="396"/>
      <c r="QRM865" s="396"/>
      <c r="QRN865" s="396"/>
      <c r="QRO865" s="396"/>
      <c r="QRP865" s="396"/>
      <c r="QRQ865" s="396"/>
      <c r="QRR865" s="396"/>
      <c r="QRS865" s="396"/>
      <c r="QRT865" s="396"/>
      <c r="QRU865" s="396"/>
      <c r="QRV865" s="396"/>
      <c r="QRW865" s="396"/>
      <c r="QRX865" s="396"/>
      <c r="QRY865" s="396"/>
      <c r="QRZ865" s="396"/>
      <c r="QSA865" s="396"/>
      <c r="QSB865" s="396"/>
      <c r="QSC865" s="396"/>
      <c r="QSD865" s="396"/>
      <c r="QSE865" s="396"/>
      <c r="QSF865" s="396"/>
      <c r="QSG865" s="396"/>
      <c r="QSH865" s="396"/>
      <c r="QSI865" s="396"/>
      <c r="QSJ865" s="396"/>
      <c r="QSK865" s="396"/>
      <c r="QSL865" s="396"/>
      <c r="QSM865" s="396"/>
      <c r="QSN865" s="396"/>
      <c r="QSO865" s="396"/>
      <c r="QSP865" s="396"/>
      <c r="QSQ865" s="396"/>
      <c r="QSR865" s="396"/>
      <c r="QSS865" s="396"/>
      <c r="QST865" s="396"/>
      <c r="QSU865" s="396"/>
      <c r="QSV865" s="396"/>
      <c r="QSW865" s="396"/>
      <c r="QSX865" s="396"/>
      <c r="QSY865" s="396"/>
      <c r="QSZ865" s="396"/>
      <c r="QTA865" s="396"/>
      <c r="QTB865" s="396"/>
      <c r="QTC865" s="396"/>
      <c r="QTD865" s="396"/>
      <c r="QTE865" s="396"/>
      <c r="QTF865" s="396"/>
      <c r="QTG865" s="396"/>
      <c r="QTH865" s="396"/>
      <c r="QTI865" s="396"/>
      <c r="QTJ865" s="396"/>
      <c r="QTK865" s="396"/>
      <c r="QTL865" s="396"/>
      <c r="QTM865" s="396"/>
      <c r="QTN865" s="396"/>
      <c r="QTO865" s="396"/>
      <c r="QTP865" s="396"/>
      <c r="QTQ865" s="396"/>
      <c r="QTR865" s="396"/>
      <c r="QTS865" s="396"/>
      <c r="QTT865" s="396"/>
      <c r="QTU865" s="396"/>
      <c r="QTV865" s="396"/>
      <c r="QTW865" s="396"/>
      <c r="QTX865" s="396"/>
      <c r="QTY865" s="396"/>
      <c r="QTZ865" s="396"/>
      <c r="QUA865" s="396"/>
      <c r="QUB865" s="396"/>
      <c r="QUC865" s="396"/>
      <c r="QUD865" s="396"/>
      <c r="QUE865" s="396"/>
      <c r="QUF865" s="396"/>
      <c r="QUG865" s="396"/>
      <c r="QUH865" s="396"/>
      <c r="QUI865" s="396"/>
      <c r="QUJ865" s="396"/>
      <c r="QUK865" s="396"/>
      <c r="QUL865" s="396"/>
      <c r="QUM865" s="396"/>
      <c r="QUN865" s="396"/>
      <c r="QUO865" s="396"/>
      <c r="QUP865" s="396"/>
      <c r="QUQ865" s="396"/>
      <c r="QUR865" s="396"/>
      <c r="QUS865" s="396"/>
      <c r="QUT865" s="396"/>
      <c r="QUU865" s="396"/>
      <c r="QUV865" s="396"/>
      <c r="QUW865" s="396"/>
      <c r="QUX865" s="396"/>
      <c r="QUY865" s="396"/>
      <c r="QUZ865" s="396"/>
      <c r="QVA865" s="396"/>
      <c r="QVB865" s="396"/>
      <c r="QVC865" s="396"/>
      <c r="QVD865" s="396"/>
      <c r="QVE865" s="396"/>
      <c r="QVF865" s="396"/>
      <c r="QVG865" s="396"/>
      <c r="QVH865" s="396"/>
      <c r="QVI865" s="396"/>
      <c r="QVJ865" s="396"/>
      <c r="QVK865" s="396"/>
      <c r="QVL865" s="396"/>
      <c r="QVM865" s="396"/>
      <c r="QVN865" s="396"/>
      <c r="QVO865" s="396"/>
      <c r="QVP865" s="396"/>
      <c r="QVQ865" s="396"/>
      <c r="QVR865" s="396"/>
      <c r="QVS865" s="396"/>
      <c r="QVT865" s="396"/>
      <c r="QVU865" s="396"/>
      <c r="QVV865" s="396"/>
      <c r="QVW865" s="396"/>
      <c r="QVX865" s="396"/>
      <c r="QVY865" s="396"/>
      <c r="QVZ865" s="396"/>
      <c r="QWA865" s="396"/>
      <c r="QWB865" s="396"/>
      <c r="QWC865" s="396"/>
      <c r="QWD865" s="396"/>
      <c r="QWE865" s="396"/>
      <c r="QWF865" s="396"/>
      <c r="QWG865" s="396"/>
      <c r="QWH865" s="396"/>
      <c r="QWI865" s="396"/>
      <c r="QWJ865" s="396"/>
      <c r="QWK865" s="396"/>
      <c r="QWL865" s="396"/>
      <c r="QWM865" s="396"/>
      <c r="QWN865" s="396"/>
      <c r="QWO865" s="396"/>
      <c r="QWP865" s="396"/>
      <c r="QWQ865" s="396"/>
      <c r="QWR865" s="396"/>
      <c r="QWS865" s="396"/>
      <c r="QWT865" s="396"/>
      <c r="QWU865" s="396"/>
      <c r="QWV865" s="396"/>
      <c r="QWW865" s="396"/>
      <c r="QWX865" s="396"/>
      <c r="QWY865" s="396"/>
      <c r="QWZ865" s="396"/>
      <c r="QXA865" s="396"/>
      <c r="QXB865" s="396"/>
      <c r="QXC865" s="396"/>
      <c r="QXD865" s="396"/>
      <c r="QXE865" s="396"/>
      <c r="QXF865" s="396"/>
      <c r="QXG865" s="396"/>
      <c r="QXH865" s="396"/>
      <c r="QXI865" s="396"/>
      <c r="QXJ865" s="396"/>
      <c r="QXK865" s="396"/>
      <c r="QXL865" s="396"/>
      <c r="QXM865" s="396"/>
      <c r="QXN865" s="396"/>
      <c r="QXO865" s="396"/>
      <c r="QXP865" s="396"/>
      <c r="QXQ865" s="396"/>
      <c r="QXR865" s="396"/>
      <c r="QXS865" s="396"/>
      <c r="QXT865" s="396"/>
      <c r="QXU865" s="396"/>
      <c r="QXV865" s="396"/>
      <c r="QXW865" s="396"/>
      <c r="QXX865" s="396"/>
      <c r="QXY865" s="396"/>
      <c r="QXZ865" s="396"/>
      <c r="QYA865" s="396"/>
      <c r="QYB865" s="396"/>
      <c r="QYC865" s="396"/>
      <c r="QYD865" s="396"/>
      <c r="QYE865" s="396"/>
      <c r="QYF865" s="396"/>
      <c r="QYG865" s="396"/>
      <c r="QYH865" s="396"/>
      <c r="QYI865" s="396"/>
      <c r="QYJ865" s="396"/>
      <c r="QYK865" s="396"/>
      <c r="QYL865" s="396"/>
      <c r="QYM865" s="396"/>
      <c r="QYN865" s="396"/>
      <c r="QYO865" s="396"/>
      <c r="QYP865" s="396"/>
      <c r="QYQ865" s="396"/>
      <c r="QYR865" s="396"/>
      <c r="QYS865" s="396"/>
      <c r="QYT865" s="396"/>
      <c r="QYU865" s="396"/>
      <c r="QYV865" s="396"/>
      <c r="QYW865" s="396"/>
      <c r="QYX865" s="396"/>
      <c r="QYY865" s="396"/>
      <c r="QYZ865" s="396"/>
      <c r="QZA865" s="396"/>
      <c r="QZB865" s="396"/>
      <c r="QZC865" s="396"/>
      <c r="QZD865" s="396"/>
      <c r="QZE865" s="396"/>
      <c r="QZF865" s="396"/>
      <c r="QZG865" s="396"/>
      <c r="QZH865" s="396"/>
      <c r="QZI865" s="396"/>
      <c r="QZJ865" s="396"/>
      <c r="QZK865" s="396"/>
      <c r="QZL865" s="396"/>
      <c r="QZM865" s="396"/>
      <c r="QZN865" s="396"/>
      <c r="QZO865" s="396"/>
      <c r="QZP865" s="396"/>
      <c r="QZQ865" s="396"/>
      <c r="QZR865" s="396"/>
      <c r="QZS865" s="396"/>
      <c r="QZT865" s="396"/>
      <c r="QZU865" s="396"/>
      <c r="QZV865" s="396"/>
      <c r="QZW865" s="396"/>
      <c r="QZX865" s="396"/>
      <c r="QZY865" s="396"/>
      <c r="QZZ865" s="396"/>
      <c r="RAA865" s="396"/>
      <c r="RAB865" s="396"/>
      <c r="RAC865" s="396"/>
      <c r="RAD865" s="396"/>
      <c r="RAE865" s="396"/>
      <c r="RAF865" s="396"/>
      <c r="RAG865" s="396"/>
      <c r="RAH865" s="396"/>
      <c r="RAI865" s="396"/>
      <c r="RAJ865" s="396"/>
      <c r="RAK865" s="396"/>
      <c r="RAL865" s="396"/>
      <c r="RAM865" s="396"/>
      <c r="RAN865" s="396"/>
      <c r="RAO865" s="396"/>
      <c r="RAP865" s="396"/>
      <c r="RAQ865" s="396"/>
      <c r="RAR865" s="396"/>
      <c r="RAS865" s="396"/>
      <c r="RAT865" s="396"/>
      <c r="RAU865" s="396"/>
      <c r="RAV865" s="396"/>
      <c r="RAW865" s="396"/>
      <c r="RAX865" s="396"/>
      <c r="RAY865" s="396"/>
      <c r="RAZ865" s="396"/>
      <c r="RBA865" s="396"/>
      <c r="RBB865" s="396"/>
      <c r="RBC865" s="396"/>
      <c r="RBD865" s="396"/>
      <c r="RBE865" s="396"/>
      <c r="RBF865" s="396"/>
      <c r="RBG865" s="396"/>
      <c r="RBH865" s="396"/>
      <c r="RBI865" s="396"/>
      <c r="RBJ865" s="396"/>
      <c r="RBK865" s="396"/>
      <c r="RBL865" s="396"/>
      <c r="RBM865" s="396"/>
      <c r="RBN865" s="396"/>
      <c r="RBO865" s="396"/>
      <c r="RBP865" s="396"/>
      <c r="RBQ865" s="396"/>
      <c r="RBR865" s="396"/>
      <c r="RBS865" s="396"/>
      <c r="RBT865" s="396"/>
      <c r="RBU865" s="396"/>
      <c r="RBV865" s="396"/>
      <c r="RBW865" s="396"/>
      <c r="RBX865" s="396"/>
      <c r="RBY865" s="396"/>
      <c r="RBZ865" s="396"/>
      <c r="RCA865" s="396"/>
      <c r="RCB865" s="396"/>
      <c r="RCC865" s="396"/>
      <c r="RCD865" s="396"/>
      <c r="RCE865" s="396"/>
      <c r="RCF865" s="396"/>
      <c r="RCG865" s="396"/>
      <c r="RCH865" s="396"/>
      <c r="RCI865" s="396"/>
      <c r="RCJ865" s="396"/>
      <c r="RCK865" s="396"/>
      <c r="RCL865" s="396"/>
      <c r="RCM865" s="396"/>
      <c r="RCN865" s="396"/>
      <c r="RCO865" s="396"/>
      <c r="RCP865" s="396"/>
      <c r="RCQ865" s="396"/>
      <c r="RCR865" s="396"/>
      <c r="RCS865" s="396"/>
      <c r="RCT865" s="396"/>
      <c r="RCU865" s="396"/>
      <c r="RCV865" s="396"/>
      <c r="RCW865" s="396"/>
      <c r="RCX865" s="396"/>
      <c r="RCY865" s="396"/>
      <c r="RCZ865" s="396"/>
      <c r="RDA865" s="396"/>
      <c r="RDB865" s="396"/>
      <c r="RDC865" s="396"/>
      <c r="RDD865" s="396"/>
      <c r="RDE865" s="396"/>
      <c r="RDF865" s="396"/>
      <c r="RDG865" s="396"/>
      <c r="RDH865" s="396"/>
      <c r="RDI865" s="396"/>
      <c r="RDJ865" s="396"/>
      <c r="RDK865" s="396"/>
      <c r="RDL865" s="396"/>
      <c r="RDM865" s="396"/>
      <c r="RDN865" s="396"/>
      <c r="RDO865" s="396"/>
      <c r="RDP865" s="396"/>
      <c r="RDQ865" s="396"/>
      <c r="RDR865" s="396"/>
      <c r="RDS865" s="396"/>
      <c r="RDT865" s="396"/>
      <c r="RDU865" s="396"/>
      <c r="RDV865" s="396"/>
      <c r="RDW865" s="396"/>
      <c r="RDX865" s="396"/>
      <c r="RDY865" s="396"/>
      <c r="RDZ865" s="396"/>
      <c r="REA865" s="396"/>
      <c r="REB865" s="396"/>
      <c r="REC865" s="396"/>
      <c r="RED865" s="396"/>
      <c r="REE865" s="396"/>
      <c r="REF865" s="396"/>
      <c r="REG865" s="396"/>
      <c r="REH865" s="396"/>
      <c r="REI865" s="396"/>
      <c r="REJ865" s="396"/>
      <c r="REK865" s="396"/>
      <c r="REL865" s="396"/>
      <c r="REM865" s="396"/>
      <c r="REN865" s="396"/>
      <c r="REO865" s="396"/>
      <c r="REP865" s="396"/>
      <c r="REQ865" s="396"/>
      <c r="RER865" s="396"/>
      <c r="RES865" s="396"/>
      <c r="RET865" s="396"/>
      <c r="REU865" s="396"/>
      <c r="REV865" s="396"/>
      <c r="REW865" s="396"/>
      <c r="REX865" s="396"/>
      <c r="REY865" s="396"/>
      <c r="REZ865" s="396"/>
      <c r="RFA865" s="396"/>
      <c r="RFB865" s="396"/>
      <c r="RFC865" s="396"/>
      <c r="RFD865" s="396"/>
      <c r="RFE865" s="396"/>
      <c r="RFF865" s="396"/>
      <c r="RFG865" s="396"/>
      <c r="RFH865" s="396"/>
      <c r="RFI865" s="396"/>
      <c r="RFJ865" s="396"/>
      <c r="RFK865" s="396"/>
      <c r="RFL865" s="396"/>
      <c r="RFM865" s="396"/>
      <c r="RFN865" s="396"/>
      <c r="RFO865" s="396"/>
      <c r="RFP865" s="396"/>
      <c r="RFQ865" s="396"/>
      <c r="RFR865" s="396"/>
      <c r="RFS865" s="396"/>
      <c r="RFT865" s="396"/>
      <c r="RFU865" s="396"/>
      <c r="RFV865" s="396"/>
      <c r="RFW865" s="396"/>
      <c r="RFX865" s="396"/>
      <c r="RFY865" s="396"/>
      <c r="RFZ865" s="396"/>
      <c r="RGA865" s="396"/>
      <c r="RGB865" s="396"/>
      <c r="RGC865" s="396"/>
      <c r="RGD865" s="396"/>
      <c r="RGE865" s="396"/>
      <c r="RGF865" s="396"/>
      <c r="RGG865" s="396"/>
      <c r="RGH865" s="396"/>
      <c r="RGI865" s="396"/>
      <c r="RGJ865" s="396"/>
      <c r="RGK865" s="396"/>
      <c r="RGL865" s="396"/>
      <c r="RGM865" s="396"/>
      <c r="RGN865" s="396"/>
      <c r="RGO865" s="396"/>
      <c r="RGP865" s="396"/>
      <c r="RGQ865" s="396"/>
      <c r="RGR865" s="396"/>
      <c r="RGS865" s="396"/>
      <c r="RGT865" s="396"/>
      <c r="RGU865" s="396"/>
      <c r="RGV865" s="396"/>
      <c r="RGW865" s="396"/>
      <c r="RGX865" s="396"/>
      <c r="RGY865" s="396"/>
      <c r="RGZ865" s="396"/>
      <c r="RHA865" s="396"/>
      <c r="RHB865" s="396"/>
      <c r="RHC865" s="396"/>
      <c r="RHD865" s="396"/>
      <c r="RHE865" s="396"/>
      <c r="RHF865" s="396"/>
      <c r="RHG865" s="396"/>
      <c r="RHH865" s="396"/>
      <c r="RHI865" s="396"/>
      <c r="RHJ865" s="396"/>
      <c r="RHK865" s="396"/>
      <c r="RHL865" s="396"/>
      <c r="RHM865" s="396"/>
      <c r="RHN865" s="396"/>
      <c r="RHO865" s="396"/>
      <c r="RHP865" s="396"/>
      <c r="RHQ865" s="396"/>
      <c r="RHR865" s="396"/>
      <c r="RHS865" s="396"/>
      <c r="RHT865" s="396"/>
      <c r="RHU865" s="396"/>
      <c r="RHV865" s="396"/>
      <c r="RHW865" s="396"/>
      <c r="RHX865" s="396"/>
      <c r="RHY865" s="396"/>
      <c r="RHZ865" s="396"/>
      <c r="RIA865" s="396"/>
      <c r="RIB865" s="396"/>
      <c r="RIC865" s="396"/>
      <c r="RID865" s="396"/>
      <c r="RIE865" s="396"/>
      <c r="RIF865" s="396"/>
      <c r="RIG865" s="396"/>
      <c r="RIH865" s="396"/>
      <c r="RII865" s="396"/>
      <c r="RIJ865" s="396"/>
      <c r="RIK865" s="396"/>
      <c r="RIL865" s="396"/>
      <c r="RIM865" s="396"/>
      <c r="RIN865" s="396"/>
      <c r="RIO865" s="396"/>
      <c r="RIP865" s="396"/>
      <c r="RIQ865" s="396"/>
      <c r="RIR865" s="396"/>
      <c r="RIS865" s="396"/>
      <c r="RIT865" s="396"/>
      <c r="RIU865" s="396"/>
      <c r="RIV865" s="396"/>
      <c r="RIW865" s="396"/>
      <c r="RIX865" s="396"/>
      <c r="RIY865" s="396"/>
      <c r="RIZ865" s="396"/>
      <c r="RJA865" s="396"/>
      <c r="RJB865" s="396"/>
      <c r="RJC865" s="396"/>
      <c r="RJD865" s="396"/>
      <c r="RJE865" s="396"/>
      <c r="RJF865" s="396"/>
      <c r="RJG865" s="396"/>
      <c r="RJH865" s="396"/>
      <c r="RJI865" s="396"/>
      <c r="RJJ865" s="396"/>
      <c r="RJK865" s="396"/>
      <c r="RJL865" s="396"/>
      <c r="RJM865" s="396"/>
      <c r="RJN865" s="396"/>
      <c r="RJO865" s="396"/>
      <c r="RJP865" s="396"/>
      <c r="RJQ865" s="396"/>
      <c r="RJR865" s="396"/>
      <c r="RJS865" s="396"/>
      <c r="RJT865" s="396"/>
      <c r="RJU865" s="396"/>
      <c r="RJV865" s="396"/>
      <c r="RJW865" s="396"/>
      <c r="RJX865" s="396"/>
      <c r="RJY865" s="396"/>
      <c r="RJZ865" s="396"/>
      <c r="RKA865" s="396"/>
      <c r="RKB865" s="396"/>
      <c r="RKC865" s="396"/>
      <c r="RKD865" s="396"/>
      <c r="RKE865" s="396"/>
      <c r="RKF865" s="396"/>
      <c r="RKG865" s="396"/>
      <c r="RKH865" s="396"/>
      <c r="RKI865" s="396"/>
      <c r="RKJ865" s="396"/>
      <c r="RKK865" s="396"/>
      <c r="RKL865" s="396"/>
      <c r="RKM865" s="396"/>
      <c r="RKN865" s="396"/>
      <c r="RKO865" s="396"/>
      <c r="RKP865" s="396"/>
      <c r="RKQ865" s="396"/>
      <c r="RKR865" s="396"/>
      <c r="RKS865" s="396"/>
      <c r="RKT865" s="396"/>
      <c r="RKU865" s="396"/>
      <c r="RKV865" s="396"/>
      <c r="RKW865" s="396"/>
      <c r="RKX865" s="396"/>
      <c r="RKY865" s="396"/>
      <c r="RKZ865" s="396"/>
      <c r="RLA865" s="396"/>
      <c r="RLB865" s="396"/>
      <c r="RLC865" s="396"/>
      <c r="RLD865" s="396"/>
      <c r="RLE865" s="396"/>
      <c r="RLF865" s="396"/>
      <c r="RLG865" s="396"/>
      <c r="RLH865" s="396"/>
      <c r="RLI865" s="396"/>
      <c r="RLJ865" s="396"/>
      <c r="RLK865" s="396"/>
      <c r="RLL865" s="396"/>
      <c r="RLM865" s="396"/>
      <c r="RLN865" s="396"/>
      <c r="RLO865" s="396"/>
      <c r="RLP865" s="396"/>
      <c r="RLQ865" s="396"/>
      <c r="RLR865" s="396"/>
      <c r="RLS865" s="396"/>
      <c r="RLT865" s="396"/>
      <c r="RLU865" s="396"/>
      <c r="RLV865" s="396"/>
      <c r="RLW865" s="396"/>
      <c r="RLX865" s="396"/>
      <c r="RLY865" s="396"/>
      <c r="RLZ865" s="396"/>
      <c r="RMA865" s="396"/>
      <c r="RMB865" s="396"/>
      <c r="RMC865" s="396"/>
      <c r="RMD865" s="396"/>
      <c r="RME865" s="396"/>
      <c r="RMF865" s="396"/>
      <c r="RMG865" s="396"/>
      <c r="RMH865" s="396"/>
      <c r="RMI865" s="396"/>
      <c r="RMJ865" s="396"/>
      <c r="RMK865" s="396"/>
      <c r="RML865" s="396"/>
      <c r="RMM865" s="396"/>
      <c r="RMN865" s="396"/>
      <c r="RMO865" s="396"/>
      <c r="RMP865" s="396"/>
      <c r="RMQ865" s="396"/>
      <c r="RMR865" s="396"/>
      <c r="RMS865" s="396"/>
      <c r="RMT865" s="396"/>
      <c r="RMU865" s="396"/>
      <c r="RMV865" s="396"/>
      <c r="RMW865" s="396"/>
      <c r="RMX865" s="396"/>
      <c r="RMY865" s="396"/>
      <c r="RMZ865" s="396"/>
      <c r="RNA865" s="396"/>
      <c r="RNB865" s="396"/>
      <c r="RNC865" s="396"/>
      <c r="RND865" s="396"/>
      <c r="RNE865" s="396"/>
      <c r="RNF865" s="396"/>
      <c r="RNG865" s="396"/>
      <c r="RNH865" s="396"/>
      <c r="RNI865" s="396"/>
      <c r="RNJ865" s="396"/>
      <c r="RNK865" s="396"/>
      <c r="RNL865" s="396"/>
      <c r="RNM865" s="396"/>
      <c r="RNN865" s="396"/>
      <c r="RNO865" s="396"/>
      <c r="RNP865" s="396"/>
      <c r="RNQ865" s="396"/>
      <c r="RNR865" s="396"/>
      <c r="RNS865" s="396"/>
      <c r="RNT865" s="396"/>
      <c r="RNU865" s="396"/>
      <c r="RNV865" s="396"/>
      <c r="RNW865" s="396"/>
      <c r="RNX865" s="396"/>
      <c r="RNY865" s="396"/>
      <c r="RNZ865" s="396"/>
      <c r="ROA865" s="396"/>
      <c r="ROB865" s="396"/>
      <c r="ROC865" s="396"/>
      <c r="ROD865" s="396"/>
      <c r="ROE865" s="396"/>
      <c r="ROF865" s="396"/>
      <c r="ROG865" s="396"/>
      <c r="ROH865" s="396"/>
      <c r="ROI865" s="396"/>
      <c r="ROJ865" s="396"/>
      <c r="ROK865" s="396"/>
      <c r="ROL865" s="396"/>
      <c r="ROM865" s="396"/>
      <c r="RON865" s="396"/>
      <c r="ROO865" s="396"/>
      <c r="ROP865" s="396"/>
      <c r="ROQ865" s="396"/>
      <c r="ROR865" s="396"/>
      <c r="ROS865" s="396"/>
      <c r="ROT865" s="396"/>
      <c r="ROU865" s="396"/>
      <c r="ROV865" s="396"/>
      <c r="ROW865" s="396"/>
      <c r="ROX865" s="396"/>
      <c r="ROY865" s="396"/>
      <c r="ROZ865" s="396"/>
      <c r="RPA865" s="396"/>
      <c r="RPB865" s="396"/>
      <c r="RPC865" s="396"/>
      <c r="RPD865" s="396"/>
      <c r="RPE865" s="396"/>
      <c r="RPF865" s="396"/>
      <c r="RPG865" s="396"/>
      <c r="RPH865" s="396"/>
      <c r="RPI865" s="396"/>
      <c r="RPJ865" s="396"/>
      <c r="RPK865" s="396"/>
      <c r="RPL865" s="396"/>
      <c r="RPM865" s="396"/>
      <c r="RPN865" s="396"/>
      <c r="RPO865" s="396"/>
      <c r="RPP865" s="396"/>
      <c r="RPQ865" s="396"/>
      <c r="RPR865" s="396"/>
      <c r="RPS865" s="396"/>
      <c r="RPT865" s="396"/>
      <c r="RPU865" s="396"/>
      <c r="RPV865" s="396"/>
      <c r="RPW865" s="396"/>
      <c r="RPX865" s="396"/>
      <c r="RPY865" s="396"/>
      <c r="RPZ865" s="396"/>
      <c r="RQA865" s="396"/>
      <c r="RQB865" s="396"/>
      <c r="RQC865" s="396"/>
      <c r="RQD865" s="396"/>
      <c r="RQE865" s="396"/>
      <c r="RQF865" s="396"/>
      <c r="RQG865" s="396"/>
      <c r="RQH865" s="396"/>
      <c r="RQI865" s="396"/>
      <c r="RQJ865" s="396"/>
      <c r="RQK865" s="396"/>
      <c r="RQL865" s="396"/>
      <c r="RQM865" s="396"/>
      <c r="RQN865" s="396"/>
      <c r="RQO865" s="396"/>
      <c r="RQP865" s="396"/>
      <c r="RQQ865" s="396"/>
      <c r="RQR865" s="396"/>
      <c r="RQS865" s="396"/>
      <c r="RQT865" s="396"/>
      <c r="RQU865" s="396"/>
      <c r="RQV865" s="396"/>
      <c r="RQW865" s="396"/>
      <c r="RQX865" s="396"/>
      <c r="RQY865" s="396"/>
      <c r="RQZ865" s="396"/>
      <c r="RRA865" s="396"/>
      <c r="RRB865" s="396"/>
      <c r="RRC865" s="396"/>
      <c r="RRD865" s="396"/>
      <c r="RRE865" s="396"/>
      <c r="RRF865" s="396"/>
      <c r="RRG865" s="396"/>
      <c r="RRH865" s="396"/>
      <c r="RRI865" s="396"/>
      <c r="RRJ865" s="396"/>
      <c r="RRK865" s="396"/>
      <c r="RRL865" s="396"/>
      <c r="RRM865" s="396"/>
      <c r="RRN865" s="396"/>
      <c r="RRO865" s="396"/>
      <c r="RRP865" s="396"/>
      <c r="RRQ865" s="396"/>
      <c r="RRR865" s="396"/>
      <c r="RRS865" s="396"/>
      <c r="RRT865" s="396"/>
      <c r="RRU865" s="396"/>
      <c r="RRV865" s="396"/>
      <c r="RRW865" s="396"/>
      <c r="RRX865" s="396"/>
      <c r="RRY865" s="396"/>
      <c r="RRZ865" s="396"/>
      <c r="RSA865" s="396"/>
      <c r="RSB865" s="396"/>
      <c r="RSC865" s="396"/>
      <c r="RSD865" s="396"/>
      <c r="RSE865" s="396"/>
      <c r="RSF865" s="396"/>
      <c r="RSG865" s="396"/>
      <c r="RSH865" s="396"/>
      <c r="RSI865" s="396"/>
      <c r="RSJ865" s="396"/>
      <c r="RSK865" s="396"/>
      <c r="RSL865" s="396"/>
      <c r="RSM865" s="396"/>
      <c r="RSN865" s="396"/>
      <c r="RSO865" s="396"/>
      <c r="RSP865" s="396"/>
      <c r="RSQ865" s="396"/>
      <c r="RSR865" s="396"/>
      <c r="RSS865" s="396"/>
      <c r="RST865" s="396"/>
      <c r="RSU865" s="396"/>
      <c r="RSV865" s="396"/>
      <c r="RSW865" s="396"/>
      <c r="RSX865" s="396"/>
      <c r="RSY865" s="396"/>
      <c r="RSZ865" s="396"/>
      <c r="RTA865" s="396"/>
      <c r="RTB865" s="396"/>
      <c r="RTC865" s="396"/>
      <c r="RTD865" s="396"/>
      <c r="RTE865" s="396"/>
      <c r="RTF865" s="396"/>
      <c r="RTG865" s="396"/>
      <c r="RTH865" s="396"/>
      <c r="RTI865" s="396"/>
      <c r="RTJ865" s="396"/>
      <c r="RTK865" s="396"/>
      <c r="RTL865" s="396"/>
      <c r="RTM865" s="396"/>
      <c r="RTN865" s="396"/>
      <c r="RTO865" s="396"/>
      <c r="RTP865" s="396"/>
      <c r="RTQ865" s="396"/>
      <c r="RTR865" s="396"/>
      <c r="RTS865" s="396"/>
      <c r="RTT865" s="396"/>
      <c r="RTU865" s="396"/>
      <c r="RTV865" s="396"/>
      <c r="RTW865" s="396"/>
      <c r="RTX865" s="396"/>
      <c r="RTY865" s="396"/>
      <c r="RTZ865" s="396"/>
      <c r="RUA865" s="396"/>
      <c r="RUB865" s="396"/>
      <c r="RUC865" s="396"/>
      <c r="RUD865" s="396"/>
      <c r="RUE865" s="396"/>
      <c r="RUF865" s="396"/>
      <c r="RUG865" s="396"/>
      <c r="RUH865" s="396"/>
      <c r="RUI865" s="396"/>
      <c r="RUJ865" s="396"/>
      <c r="RUK865" s="396"/>
      <c r="RUL865" s="396"/>
      <c r="RUM865" s="396"/>
      <c r="RUN865" s="396"/>
      <c r="RUO865" s="396"/>
      <c r="RUP865" s="396"/>
      <c r="RUQ865" s="396"/>
      <c r="RUR865" s="396"/>
      <c r="RUS865" s="396"/>
      <c r="RUT865" s="396"/>
      <c r="RUU865" s="396"/>
      <c r="RUV865" s="396"/>
      <c r="RUW865" s="396"/>
      <c r="RUX865" s="396"/>
      <c r="RUY865" s="396"/>
      <c r="RUZ865" s="396"/>
      <c r="RVA865" s="396"/>
      <c r="RVB865" s="396"/>
      <c r="RVC865" s="396"/>
      <c r="RVD865" s="396"/>
      <c r="RVE865" s="396"/>
      <c r="RVF865" s="396"/>
      <c r="RVG865" s="396"/>
      <c r="RVH865" s="396"/>
      <c r="RVI865" s="396"/>
      <c r="RVJ865" s="396"/>
      <c r="RVK865" s="396"/>
      <c r="RVL865" s="396"/>
      <c r="RVM865" s="396"/>
      <c r="RVN865" s="396"/>
      <c r="RVO865" s="396"/>
      <c r="RVP865" s="396"/>
      <c r="RVQ865" s="396"/>
      <c r="RVR865" s="396"/>
      <c r="RVS865" s="396"/>
      <c r="RVT865" s="396"/>
      <c r="RVU865" s="396"/>
      <c r="RVV865" s="396"/>
      <c r="RVW865" s="396"/>
      <c r="RVX865" s="396"/>
      <c r="RVY865" s="396"/>
      <c r="RVZ865" s="396"/>
      <c r="RWA865" s="396"/>
      <c r="RWB865" s="396"/>
      <c r="RWC865" s="396"/>
      <c r="RWD865" s="396"/>
      <c r="RWE865" s="396"/>
      <c r="RWF865" s="396"/>
      <c r="RWG865" s="396"/>
      <c r="RWH865" s="396"/>
      <c r="RWI865" s="396"/>
      <c r="RWJ865" s="396"/>
      <c r="RWK865" s="396"/>
      <c r="RWL865" s="396"/>
      <c r="RWM865" s="396"/>
      <c r="RWN865" s="396"/>
      <c r="RWO865" s="396"/>
      <c r="RWP865" s="396"/>
      <c r="RWQ865" s="396"/>
      <c r="RWR865" s="396"/>
      <c r="RWS865" s="396"/>
      <c r="RWT865" s="396"/>
      <c r="RWU865" s="396"/>
      <c r="RWV865" s="396"/>
      <c r="RWW865" s="396"/>
      <c r="RWX865" s="396"/>
      <c r="RWY865" s="396"/>
      <c r="RWZ865" s="396"/>
      <c r="RXA865" s="396"/>
      <c r="RXB865" s="396"/>
      <c r="RXC865" s="396"/>
      <c r="RXD865" s="396"/>
      <c r="RXE865" s="396"/>
      <c r="RXF865" s="396"/>
      <c r="RXG865" s="396"/>
      <c r="RXH865" s="396"/>
      <c r="RXI865" s="396"/>
      <c r="RXJ865" s="396"/>
      <c r="RXK865" s="396"/>
      <c r="RXL865" s="396"/>
      <c r="RXM865" s="396"/>
      <c r="RXN865" s="396"/>
      <c r="RXO865" s="396"/>
      <c r="RXP865" s="396"/>
      <c r="RXQ865" s="396"/>
      <c r="RXR865" s="396"/>
      <c r="RXS865" s="396"/>
      <c r="RXT865" s="396"/>
      <c r="RXU865" s="396"/>
      <c r="RXV865" s="396"/>
      <c r="RXW865" s="396"/>
      <c r="RXX865" s="396"/>
      <c r="RXY865" s="396"/>
      <c r="RXZ865" s="396"/>
      <c r="RYA865" s="396"/>
      <c r="RYB865" s="396"/>
      <c r="RYC865" s="396"/>
      <c r="RYD865" s="396"/>
      <c r="RYE865" s="396"/>
      <c r="RYF865" s="396"/>
      <c r="RYG865" s="396"/>
      <c r="RYH865" s="396"/>
      <c r="RYI865" s="396"/>
      <c r="RYJ865" s="396"/>
      <c r="RYK865" s="396"/>
      <c r="RYL865" s="396"/>
      <c r="RYM865" s="396"/>
      <c r="RYN865" s="396"/>
      <c r="RYO865" s="396"/>
      <c r="RYP865" s="396"/>
      <c r="RYQ865" s="396"/>
      <c r="RYR865" s="396"/>
      <c r="RYS865" s="396"/>
      <c r="RYT865" s="396"/>
      <c r="RYU865" s="396"/>
      <c r="RYV865" s="396"/>
      <c r="RYW865" s="396"/>
      <c r="RYX865" s="396"/>
      <c r="RYY865" s="396"/>
      <c r="RYZ865" s="396"/>
      <c r="RZA865" s="396"/>
      <c r="RZB865" s="396"/>
      <c r="RZC865" s="396"/>
      <c r="RZD865" s="396"/>
      <c r="RZE865" s="396"/>
      <c r="RZF865" s="396"/>
      <c r="RZG865" s="396"/>
      <c r="RZH865" s="396"/>
      <c r="RZI865" s="396"/>
      <c r="RZJ865" s="396"/>
      <c r="RZK865" s="396"/>
      <c r="RZL865" s="396"/>
      <c r="RZM865" s="396"/>
      <c r="RZN865" s="396"/>
      <c r="RZO865" s="396"/>
      <c r="RZP865" s="396"/>
      <c r="RZQ865" s="396"/>
      <c r="RZR865" s="396"/>
      <c r="RZS865" s="396"/>
      <c r="RZT865" s="396"/>
      <c r="RZU865" s="396"/>
      <c r="RZV865" s="396"/>
      <c r="RZW865" s="396"/>
      <c r="RZX865" s="396"/>
      <c r="RZY865" s="396"/>
      <c r="RZZ865" s="396"/>
      <c r="SAA865" s="396"/>
      <c r="SAB865" s="396"/>
      <c r="SAC865" s="396"/>
      <c r="SAD865" s="396"/>
      <c r="SAE865" s="396"/>
      <c r="SAF865" s="396"/>
      <c r="SAG865" s="396"/>
      <c r="SAH865" s="396"/>
      <c r="SAI865" s="396"/>
      <c r="SAJ865" s="396"/>
      <c r="SAK865" s="396"/>
      <c r="SAL865" s="396"/>
      <c r="SAM865" s="396"/>
      <c r="SAN865" s="396"/>
      <c r="SAO865" s="396"/>
      <c r="SAP865" s="396"/>
      <c r="SAQ865" s="396"/>
      <c r="SAR865" s="396"/>
      <c r="SAS865" s="396"/>
      <c r="SAT865" s="396"/>
      <c r="SAU865" s="396"/>
      <c r="SAV865" s="396"/>
      <c r="SAW865" s="396"/>
      <c r="SAX865" s="396"/>
      <c r="SAY865" s="396"/>
      <c r="SAZ865" s="396"/>
      <c r="SBA865" s="396"/>
      <c r="SBB865" s="396"/>
      <c r="SBC865" s="396"/>
      <c r="SBD865" s="396"/>
      <c r="SBE865" s="396"/>
      <c r="SBF865" s="396"/>
      <c r="SBG865" s="396"/>
      <c r="SBH865" s="396"/>
      <c r="SBI865" s="396"/>
      <c r="SBJ865" s="396"/>
      <c r="SBK865" s="396"/>
      <c r="SBL865" s="396"/>
      <c r="SBM865" s="396"/>
      <c r="SBN865" s="396"/>
      <c r="SBO865" s="396"/>
      <c r="SBP865" s="396"/>
      <c r="SBQ865" s="396"/>
      <c r="SBR865" s="396"/>
      <c r="SBS865" s="396"/>
      <c r="SBT865" s="396"/>
      <c r="SBU865" s="396"/>
      <c r="SBV865" s="396"/>
      <c r="SBW865" s="396"/>
      <c r="SBX865" s="396"/>
      <c r="SBY865" s="396"/>
      <c r="SBZ865" s="396"/>
      <c r="SCA865" s="396"/>
      <c r="SCB865" s="396"/>
      <c r="SCC865" s="396"/>
      <c r="SCD865" s="396"/>
      <c r="SCE865" s="396"/>
      <c r="SCF865" s="396"/>
      <c r="SCG865" s="396"/>
      <c r="SCH865" s="396"/>
      <c r="SCI865" s="396"/>
      <c r="SCJ865" s="396"/>
      <c r="SCK865" s="396"/>
      <c r="SCL865" s="396"/>
      <c r="SCM865" s="396"/>
      <c r="SCN865" s="396"/>
      <c r="SCO865" s="396"/>
      <c r="SCP865" s="396"/>
      <c r="SCQ865" s="396"/>
      <c r="SCR865" s="396"/>
      <c r="SCS865" s="396"/>
      <c r="SCT865" s="396"/>
      <c r="SCU865" s="396"/>
      <c r="SCV865" s="396"/>
      <c r="SCW865" s="396"/>
      <c r="SCX865" s="396"/>
      <c r="SCY865" s="396"/>
      <c r="SCZ865" s="396"/>
      <c r="SDA865" s="396"/>
      <c r="SDB865" s="396"/>
      <c r="SDC865" s="396"/>
      <c r="SDD865" s="396"/>
      <c r="SDE865" s="396"/>
      <c r="SDF865" s="396"/>
      <c r="SDG865" s="396"/>
      <c r="SDH865" s="396"/>
      <c r="SDI865" s="396"/>
      <c r="SDJ865" s="396"/>
      <c r="SDK865" s="396"/>
      <c r="SDL865" s="396"/>
      <c r="SDM865" s="396"/>
      <c r="SDN865" s="396"/>
      <c r="SDO865" s="396"/>
      <c r="SDP865" s="396"/>
      <c r="SDQ865" s="396"/>
      <c r="SDR865" s="396"/>
      <c r="SDS865" s="396"/>
      <c r="SDT865" s="396"/>
      <c r="SDU865" s="396"/>
      <c r="SDV865" s="396"/>
      <c r="SDW865" s="396"/>
      <c r="SDX865" s="396"/>
      <c r="SDY865" s="396"/>
      <c r="SDZ865" s="396"/>
      <c r="SEA865" s="396"/>
      <c r="SEB865" s="396"/>
      <c r="SEC865" s="396"/>
      <c r="SED865" s="396"/>
      <c r="SEE865" s="396"/>
      <c r="SEF865" s="396"/>
      <c r="SEG865" s="396"/>
      <c r="SEH865" s="396"/>
      <c r="SEI865" s="396"/>
      <c r="SEJ865" s="396"/>
      <c r="SEK865" s="396"/>
      <c r="SEL865" s="396"/>
      <c r="SEM865" s="396"/>
      <c r="SEN865" s="396"/>
      <c r="SEO865" s="396"/>
      <c r="SEP865" s="396"/>
      <c r="SEQ865" s="396"/>
      <c r="SER865" s="396"/>
      <c r="SES865" s="396"/>
      <c r="SET865" s="396"/>
      <c r="SEU865" s="396"/>
      <c r="SEV865" s="396"/>
      <c r="SEW865" s="396"/>
      <c r="SEX865" s="396"/>
      <c r="SEY865" s="396"/>
      <c r="SEZ865" s="396"/>
      <c r="SFA865" s="396"/>
      <c r="SFB865" s="396"/>
      <c r="SFC865" s="396"/>
      <c r="SFD865" s="396"/>
      <c r="SFE865" s="396"/>
      <c r="SFF865" s="396"/>
      <c r="SFG865" s="396"/>
      <c r="SFH865" s="396"/>
      <c r="SFI865" s="396"/>
      <c r="SFJ865" s="396"/>
      <c r="SFK865" s="396"/>
      <c r="SFL865" s="396"/>
      <c r="SFM865" s="396"/>
      <c r="SFN865" s="396"/>
      <c r="SFO865" s="396"/>
      <c r="SFP865" s="396"/>
      <c r="SFQ865" s="396"/>
      <c r="SFR865" s="396"/>
      <c r="SFS865" s="396"/>
      <c r="SFT865" s="396"/>
      <c r="SFU865" s="396"/>
      <c r="SFV865" s="396"/>
      <c r="SFW865" s="396"/>
      <c r="SFX865" s="396"/>
      <c r="SFY865" s="396"/>
      <c r="SFZ865" s="396"/>
      <c r="SGA865" s="396"/>
      <c r="SGB865" s="396"/>
      <c r="SGC865" s="396"/>
      <c r="SGD865" s="396"/>
      <c r="SGE865" s="396"/>
      <c r="SGF865" s="396"/>
      <c r="SGG865" s="396"/>
      <c r="SGH865" s="396"/>
      <c r="SGI865" s="396"/>
      <c r="SGJ865" s="396"/>
      <c r="SGK865" s="396"/>
      <c r="SGL865" s="396"/>
      <c r="SGM865" s="396"/>
      <c r="SGN865" s="396"/>
      <c r="SGO865" s="396"/>
      <c r="SGP865" s="396"/>
      <c r="SGQ865" s="396"/>
      <c r="SGR865" s="396"/>
      <c r="SGS865" s="396"/>
      <c r="SGT865" s="396"/>
      <c r="SGU865" s="396"/>
      <c r="SGV865" s="396"/>
      <c r="SGW865" s="396"/>
      <c r="SGX865" s="396"/>
      <c r="SGY865" s="396"/>
      <c r="SGZ865" s="396"/>
      <c r="SHA865" s="396"/>
      <c r="SHB865" s="396"/>
      <c r="SHC865" s="396"/>
      <c r="SHD865" s="396"/>
      <c r="SHE865" s="396"/>
      <c r="SHF865" s="396"/>
      <c r="SHG865" s="396"/>
      <c r="SHH865" s="396"/>
      <c r="SHI865" s="396"/>
      <c r="SHJ865" s="396"/>
      <c r="SHK865" s="396"/>
      <c r="SHL865" s="396"/>
      <c r="SHM865" s="396"/>
      <c r="SHN865" s="396"/>
      <c r="SHO865" s="396"/>
      <c r="SHP865" s="396"/>
      <c r="SHQ865" s="396"/>
      <c r="SHR865" s="396"/>
      <c r="SHS865" s="396"/>
      <c r="SHT865" s="396"/>
      <c r="SHU865" s="396"/>
      <c r="SHV865" s="396"/>
      <c r="SHW865" s="396"/>
      <c r="SHX865" s="396"/>
      <c r="SHY865" s="396"/>
      <c r="SHZ865" s="396"/>
      <c r="SIA865" s="396"/>
      <c r="SIB865" s="396"/>
      <c r="SIC865" s="396"/>
      <c r="SID865" s="396"/>
      <c r="SIE865" s="396"/>
      <c r="SIF865" s="396"/>
      <c r="SIG865" s="396"/>
      <c r="SIH865" s="396"/>
      <c r="SII865" s="396"/>
      <c r="SIJ865" s="396"/>
      <c r="SIK865" s="396"/>
      <c r="SIL865" s="396"/>
      <c r="SIM865" s="396"/>
      <c r="SIN865" s="396"/>
      <c r="SIO865" s="396"/>
      <c r="SIP865" s="396"/>
      <c r="SIQ865" s="396"/>
      <c r="SIR865" s="396"/>
      <c r="SIS865" s="396"/>
      <c r="SIT865" s="396"/>
      <c r="SIU865" s="396"/>
      <c r="SIV865" s="396"/>
      <c r="SIW865" s="396"/>
      <c r="SIX865" s="396"/>
      <c r="SIY865" s="396"/>
      <c r="SIZ865" s="396"/>
      <c r="SJA865" s="396"/>
      <c r="SJB865" s="396"/>
      <c r="SJC865" s="396"/>
      <c r="SJD865" s="396"/>
      <c r="SJE865" s="396"/>
      <c r="SJF865" s="396"/>
      <c r="SJG865" s="396"/>
      <c r="SJH865" s="396"/>
      <c r="SJI865" s="396"/>
      <c r="SJJ865" s="396"/>
      <c r="SJK865" s="396"/>
      <c r="SJL865" s="396"/>
      <c r="SJM865" s="396"/>
      <c r="SJN865" s="396"/>
      <c r="SJO865" s="396"/>
      <c r="SJP865" s="396"/>
      <c r="SJQ865" s="396"/>
      <c r="SJR865" s="396"/>
      <c r="SJS865" s="396"/>
      <c r="SJT865" s="396"/>
      <c r="SJU865" s="396"/>
      <c r="SJV865" s="396"/>
      <c r="SJW865" s="396"/>
      <c r="SJX865" s="396"/>
      <c r="SJY865" s="396"/>
      <c r="SJZ865" s="396"/>
      <c r="SKA865" s="396"/>
      <c r="SKB865" s="396"/>
      <c r="SKC865" s="396"/>
      <c r="SKD865" s="396"/>
      <c r="SKE865" s="396"/>
      <c r="SKF865" s="396"/>
      <c r="SKG865" s="396"/>
      <c r="SKH865" s="396"/>
      <c r="SKI865" s="396"/>
      <c r="SKJ865" s="396"/>
      <c r="SKK865" s="396"/>
      <c r="SKL865" s="396"/>
      <c r="SKM865" s="396"/>
      <c r="SKN865" s="396"/>
      <c r="SKO865" s="396"/>
      <c r="SKP865" s="396"/>
      <c r="SKQ865" s="396"/>
      <c r="SKR865" s="396"/>
      <c r="SKS865" s="396"/>
      <c r="SKT865" s="396"/>
      <c r="SKU865" s="396"/>
      <c r="SKV865" s="396"/>
      <c r="SKW865" s="396"/>
      <c r="SKX865" s="396"/>
      <c r="SKY865" s="396"/>
      <c r="SKZ865" s="396"/>
      <c r="SLA865" s="396"/>
      <c r="SLB865" s="396"/>
      <c r="SLC865" s="396"/>
      <c r="SLD865" s="396"/>
      <c r="SLE865" s="396"/>
      <c r="SLF865" s="396"/>
      <c r="SLG865" s="396"/>
      <c r="SLH865" s="396"/>
      <c r="SLI865" s="396"/>
      <c r="SLJ865" s="396"/>
      <c r="SLK865" s="396"/>
      <c r="SLL865" s="396"/>
      <c r="SLM865" s="396"/>
      <c r="SLN865" s="396"/>
      <c r="SLO865" s="396"/>
      <c r="SLP865" s="396"/>
      <c r="SLQ865" s="396"/>
      <c r="SLR865" s="396"/>
      <c r="SLS865" s="396"/>
      <c r="SLT865" s="396"/>
      <c r="SLU865" s="396"/>
      <c r="SLV865" s="396"/>
      <c r="SLW865" s="396"/>
      <c r="SLX865" s="396"/>
      <c r="SLY865" s="396"/>
      <c r="SLZ865" s="396"/>
      <c r="SMA865" s="396"/>
      <c r="SMB865" s="396"/>
      <c r="SMC865" s="396"/>
      <c r="SMD865" s="396"/>
      <c r="SME865" s="396"/>
      <c r="SMF865" s="396"/>
      <c r="SMG865" s="396"/>
      <c r="SMH865" s="396"/>
      <c r="SMI865" s="396"/>
      <c r="SMJ865" s="396"/>
      <c r="SMK865" s="396"/>
      <c r="SML865" s="396"/>
      <c r="SMM865" s="396"/>
      <c r="SMN865" s="396"/>
      <c r="SMO865" s="396"/>
      <c r="SMP865" s="396"/>
      <c r="SMQ865" s="396"/>
      <c r="SMR865" s="396"/>
      <c r="SMS865" s="396"/>
      <c r="SMT865" s="396"/>
      <c r="SMU865" s="396"/>
      <c r="SMV865" s="396"/>
      <c r="SMW865" s="396"/>
      <c r="SMX865" s="396"/>
      <c r="SMY865" s="396"/>
      <c r="SMZ865" s="396"/>
      <c r="SNA865" s="396"/>
      <c r="SNB865" s="396"/>
      <c r="SNC865" s="396"/>
      <c r="SND865" s="396"/>
      <c r="SNE865" s="396"/>
      <c r="SNF865" s="396"/>
      <c r="SNG865" s="396"/>
      <c r="SNH865" s="396"/>
      <c r="SNI865" s="396"/>
      <c r="SNJ865" s="396"/>
      <c r="SNK865" s="396"/>
      <c r="SNL865" s="396"/>
      <c r="SNM865" s="396"/>
      <c r="SNN865" s="396"/>
      <c r="SNO865" s="396"/>
      <c r="SNP865" s="396"/>
      <c r="SNQ865" s="396"/>
      <c r="SNR865" s="396"/>
      <c r="SNS865" s="396"/>
      <c r="SNT865" s="396"/>
      <c r="SNU865" s="396"/>
      <c r="SNV865" s="396"/>
      <c r="SNW865" s="396"/>
      <c r="SNX865" s="396"/>
      <c r="SNY865" s="396"/>
      <c r="SNZ865" s="396"/>
      <c r="SOA865" s="396"/>
      <c r="SOB865" s="396"/>
      <c r="SOC865" s="396"/>
      <c r="SOD865" s="396"/>
      <c r="SOE865" s="396"/>
      <c r="SOF865" s="396"/>
      <c r="SOG865" s="396"/>
      <c r="SOH865" s="396"/>
      <c r="SOI865" s="396"/>
      <c r="SOJ865" s="396"/>
      <c r="SOK865" s="396"/>
      <c r="SOL865" s="396"/>
      <c r="SOM865" s="396"/>
      <c r="SON865" s="396"/>
      <c r="SOO865" s="396"/>
      <c r="SOP865" s="396"/>
      <c r="SOQ865" s="396"/>
      <c r="SOR865" s="396"/>
      <c r="SOS865" s="396"/>
      <c r="SOT865" s="396"/>
      <c r="SOU865" s="396"/>
      <c r="SOV865" s="396"/>
      <c r="SOW865" s="396"/>
      <c r="SOX865" s="396"/>
      <c r="SOY865" s="396"/>
      <c r="SOZ865" s="396"/>
      <c r="SPA865" s="396"/>
      <c r="SPB865" s="396"/>
      <c r="SPC865" s="396"/>
      <c r="SPD865" s="396"/>
      <c r="SPE865" s="396"/>
      <c r="SPF865" s="396"/>
      <c r="SPG865" s="396"/>
      <c r="SPH865" s="396"/>
      <c r="SPI865" s="396"/>
      <c r="SPJ865" s="396"/>
      <c r="SPK865" s="396"/>
      <c r="SPL865" s="396"/>
      <c r="SPM865" s="396"/>
      <c r="SPN865" s="396"/>
      <c r="SPO865" s="396"/>
      <c r="SPP865" s="396"/>
      <c r="SPQ865" s="396"/>
      <c r="SPR865" s="396"/>
      <c r="SPS865" s="396"/>
      <c r="SPT865" s="396"/>
      <c r="SPU865" s="396"/>
      <c r="SPV865" s="396"/>
      <c r="SPW865" s="396"/>
      <c r="SPX865" s="396"/>
      <c r="SPY865" s="396"/>
      <c r="SPZ865" s="396"/>
      <c r="SQA865" s="396"/>
      <c r="SQB865" s="396"/>
      <c r="SQC865" s="396"/>
      <c r="SQD865" s="396"/>
      <c r="SQE865" s="396"/>
      <c r="SQF865" s="396"/>
      <c r="SQG865" s="396"/>
      <c r="SQH865" s="396"/>
      <c r="SQI865" s="396"/>
      <c r="SQJ865" s="396"/>
      <c r="SQK865" s="396"/>
      <c r="SQL865" s="396"/>
      <c r="SQM865" s="396"/>
      <c r="SQN865" s="396"/>
      <c r="SQO865" s="396"/>
      <c r="SQP865" s="396"/>
      <c r="SQQ865" s="396"/>
      <c r="SQR865" s="396"/>
      <c r="SQS865" s="396"/>
      <c r="SQT865" s="396"/>
      <c r="SQU865" s="396"/>
      <c r="SQV865" s="396"/>
      <c r="SQW865" s="396"/>
      <c r="SQX865" s="396"/>
      <c r="SQY865" s="396"/>
      <c r="SQZ865" s="396"/>
      <c r="SRA865" s="396"/>
      <c r="SRB865" s="396"/>
      <c r="SRC865" s="396"/>
      <c r="SRD865" s="396"/>
      <c r="SRE865" s="396"/>
      <c r="SRF865" s="396"/>
      <c r="SRG865" s="396"/>
      <c r="SRH865" s="396"/>
      <c r="SRI865" s="396"/>
      <c r="SRJ865" s="396"/>
      <c r="SRK865" s="396"/>
      <c r="SRL865" s="396"/>
      <c r="SRM865" s="396"/>
      <c r="SRN865" s="396"/>
      <c r="SRO865" s="396"/>
      <c r="SRP865" s="396"/>
      <c r="SRQ865" s="396"/>
      <c r="SRR865" s="396"/>
      <c r="SRS865" s="396"/>
      <c r="SRT865" s="396"/>
      <c r="SRU865" s="396"/>
      <c r="SRV865" s="396"/>
      <c r="SRW865" s="396"/>
      <c r="SRX865" s="396"/>
      <c r="SRY865" s="396"/>
      <c r="SRZ865" s="396"/>
      <c r="SSA865" s="396"/>
      <c r="SSB865" s="396"/>
      <c r="SSC865" s="396"/>
      <c r="SSD865" s="396"/>
      <c r="SSE865" s="396"/>
      <c r="SSF865" s="396"/>
      <c r="SSG865" s="396"/>
      <c r="SSH865" s="396"/>
      <c r="SSI865" s="396"/>
      <c r="SSJ865" s="396"/>
      <c r="SSK865" s="396"/>
      <c r="SSL865" s="396"/>
      <c r="SSM865" s="396"/>
      <c r="SSN865" s="396"/>
      <c r="SSO865" s="396"/>
      <c r="SSP865" s="396"/>
      <c r="SSQ865" s="396"/>
      <c r="SSR865" s="396"/>
      <c r="SSS865" s="396"/>
      <c r="SST865" s="396"/>
      <c r="SSU865" s="396"/>
      <c r="SSV865" s="396"/>
      <c r="SSW865" s="396"/>
      <c r="SSX865" s="396"/>
      <c r="SSY865" s="396"/>
      <c r="SSZ865" s="396"/>
      <c r="STA865" s="396"/>
      <c r="STB865" s="396"/>
      <c r="STC865" s="396"/>
      <c r="STD865" s="396"/>
      <c r="STE865" s="396"/>
      <c r="STF865" s="396"/>
      <c r="STG865" s="396"/>
      <c r="STH865" s="396"/>
      <c r="STI865" s="396"/>
      <c r="STJ865" s="396"/>
      <c r="STK865" s="396"/>
      <c r="STL865" s="396"/>
      <c r="STM865" s="396"/>
      <c r="STN865" s="396"/>
      <c r="STO865" s="396"/>
      <c r="STP865" s="396"/>
      <c r="STQ865" s="396"/>
      <c r="STR865" s="396"/>
      <c r="STS865" s="396"/>
      <c r="STT865" s="396"/>
      <c r="STU865" s="396"/>
      <c r="STV865" s="396"/>
      <c r="STW865" s="396"/>
      <c r="STX865" s="396"/>
      <c r="STY865" s="396"/>
      <c r="STZ865" s="396"/>
      <c r="SUA865" s="396"/>
      <c r="SUB865" s="396"/>
      <c r="SUC865" s="396"/>
      <c r="SUD865" s="396"/>
      <c r="SUE865" s="396"/>
      <c r="SUF865" s="396"/>
      <c r="SUG865" s="396"/>
      <c r="SUH865" s="396"/>
      <c r="SUI865" s="396"/>
      <c r="SUJ865" s="396"/>
      <c r="SUK865" s="396"/>
      <c r="SUL865" s="396"/>
      <c r="SUM865" s="396"/>
      <c r="SUN865" s="396"/>
      <c r="SUO865" s="396"/>
      <c r="SUP865" s="396"/>
      <c r="SUQ865" s="396"/>
      <c r="SUR865" s="396"/>
      <c r="SUS865" s="396"/>
      <c r="SUT865" s="396"/>
      <c r="SUU865" s="396"/>
      <c r="SUV865" s="396"/>
      <c r="SUW865" s="396"/>
      <c r="SUX865" s="396"/>
      <c r="SUY865" s="396"/>
      <c r="SUZ865" s="396"/>
      <c r="SVA865" s="396"/>
      <c r="SVB865" s="396"/>
      <c r="SVC865" s="396"/>
      <c r="SVD865" s="396"/>
      <c r="SVE865" s="396"/>
      <c r="SVF865" s="396"/>
      <c r="SVG865" s="396"/>
      <c r="SVH865" s="396"/>
      <c r="SVI865" s="396"/>
      <c r="SVJ865" s="396"/>
      <c r="SVK865" s="396"/>
      <c r="SVL865" s="396"/>
      <c r="SVM865" s="396"/>
      <c r="SVN865" s="396"/>
      <c r="SVO865" s="396"/>
      <c r="SVP865" s="396"/>
      <c r="SVQ865" s="396"/>
      <c r="SVR865" s="396"/>
      <c r="SVS865" s="396"/>
      <c r="SVT865" s="396"/>
      <c r="SVU865" s="396"/>
      <c r="SVV865" s="396"/>
      <c r="SVW865" s="396"/>
      <c r="SVX865" s="396"/>
      <c r="SVY865" s="396"/>
      <c r="SVZ865" s="396"/>
      <c r="SWA865" s="396"/>
      <c r="SWB865" s="396"/>
      <c r="SWC865" s="396"/>
      <c r="SWD865" s="396"/>
      <c r="SWE865" s="396"/>
      <c r="SWF865" s="396"/>
      <c r="SWG865" s="396"/>
      <c r="SWH865" s="396"/>
      <c r="SWI865" s="396"/>
      <c r="SWJ865" s="396"/>
      <c r="SWK865" s="396"/>
      <c r="SWL865" s="396"/>
      <c r="SWM865" s="396"/>
      <c r="SWN865" s="396"/>
      <c r="SWO865" s="396"/>
      <c r="SWP865" s="396"/>
      <c r="SWQ865" s="396"/>
      <c r="SWR865" s="396"/>
      <c r="SWS865" s="396"/>
      <c r="SWT865" s="396"/>
      <c r="SWU865" s="396"/>
      <c r="SWV865" s="396"/>
      <c r="SWW865" s="396"/>
      <c r="SWX865" s="396"/>
      <c r="SWY865" s="396"/>
      <c r="SWZ865" s="396"/>
      <c r="SXA865" s="396"/>
      <c r="SXB865" s="396"/>
      <c r="SXC865" s="396"/>
      <c r="SXD865" s="396"/>
      <c r="SXE865" s="396"/>
      <c r="SXF865" s="396"/>
      <c r="SXG865" s="396"/>
      <c r="SXH865" s="396"/>
      <c r="SXI865" s="396"/>
      <c r="SXJ865" s="396"/>
      <c r="SXK865" s="396"/>
      <c r="SXL865" s="396"/>
      <c r="SXM865" s="396"/>
      <c r="SXN865" s="396"/>
      <c r="SXO865" s="396"/>
      <c r="SXP865" s="396"/>
      <c r="SXQ865" s="396"/>
      <c r="SXR865" s="396"/>
      <c r="SXS865" s="396"/>
      <c r="SXT865" s="396"/>
      <c r="SXU865" s="396"/>
      <c r="SXV865" s="396"/>
      <c r="SXW865" s="396"/>
      <c r="SXX865" s="396"/>
      <c r="SXY865" s="396"/>
      <c r="SXZ865" s="396"/>
      <c r="SYA865" s="396"/>
      <c r="SYB865" s="396"/>
      <c r="SYC865" s="396"/>
      <c r="SYD865" s="396"/>
      <c r="SYE865" s="396"/>
      <c r="SYF865" s="396"/>
      <c r="SYG865" s="396"/>
      <c r="SYH865" s="396"/>
      <c r="SYI865" s="396"/>
      <c r="SYJ865" s="396"/>
      <c r="SYK865" s="396"/>
      <c r="SYL865" s="396"/>
      <c r="SYM865" s="396"/>
      <c r="SYN865" s="396"/>
      <c r="SYO865" s="396"/>
      <c r="SYP865" s="396"/>
      <c r="SYQ865" s="396"/>
      <c r="SYR865" s="396"/>
      <c r="SYS865" s="396"/>
      <c r="SYT865" s="396"/>
      <c r="SYU865" s="396"/>
      <c r="SYV865" s="396"/>
      <c r="SYW865" s="396"/>
      <c r="SYX865" s="396"/>
      <c r="SYY865" s="396"/>
      <c r="SYZ865" s="396"/>
      <c r="SZA865" s="396"/>
      <c r="SZB865" s="396"/>
      <c r="SZC865" s="396"/>
      <c r="SZD865" s="396"/>
      <c r="SZE865" s="396"/>
      <c r="SZF865" s="396"/>
      <c r="SZG865" s="396"/>
      <c r="SZH865" s="396"/>
      <c r="SZI865" s="396"/>
      <c r="SZJ865" s="396"/>
      <c r="SZK865" s="396"/>
      <c r="SZL865" s="396"/>
      <c r="SZM865" s="396"/>
      <c r="SZN865" s="396"/>
      <c r="SZO865" s="396"/>
      <c r="SZP865" s="396"/>
      <c r="SZQ865" s="396"/>
      <c r="SZR865" s="396"/>
      <c r="SZS865" s="396"/>
      <c r="SZT865" s="396"/>
      <c r="SZU865" s="396"/>
      <c r="SZV865" s="396"/>
      <c r="SZW865" s="396"/>
      <c r="SZX865" s="396"/>
      <c r="SZY865" s="396"/>
      <c r="SZZ865" s="396"/>
      <c r="TAA865" s="396"/>
      <c r="TAB865" s="396"/>
      <c r="TAC865" s="396"/>
      <c r="TAD865" s="396"/>
      <c r="TAE865" s="396"/>
      <c r="TAF865" s="396"/>
      <c r="TAG865" s="396"/>
      <c r="TAH865" s="396"/>
      <c r="TAI865" s="396"/>
      <c r="TAJ865" s="396"/>
      <c r="TAK865" s="396"/>
      <c r="TAL865" s="396"/>
      <c r="TAM865" s="396"/>
      <c r="TAN865" s="396"/>
      <c r="TAO865" s="396"/>
      <c r="TAP865" s="396"/>
      <c r="TAQ865" s="396"/>
      <c r="TAR865" s="396"/>
      <c r="TAS865" s="396"/>
      <c r="TAT865" s="396"/>
      <c r="TAU865" s="396"/>
      <c r="TAV865" s="396"/>
      <c r="TAW865" s="396"/>
      <c r="TAX865" s="396"/>
      <c r="TAY865" s="396"/>
      <c r="TAZ865" s="396"/>
      <c r="TBA865" s="396"/>
      <c r="TBB865" s="396"/>
      <c r="TBC865" s="396"/>
      <c r="TBD865" s="396"/>
      <c r="TBE865" s="396"/>
      <c r="TBF865" s="396"/>
      <c r="TBG865" s="396"/>
      <c r="TBH865" s="396"/>
      <c r="TBI865" s="396"/>
      <c r="TBJ865" s="396"/>
      <c r="TBK865" s="396"/>
      <c r="TBL865" s="396"/>
      <c r="TBM865" s="396"/>
      <c r="TBN865" s="396"/>
      <c r="TBO865" s="396"/>
      <c r="TBP865" s="396"/>
      <c r="TBQ865" s="396"/>
      <c r="TBR865" s="396"/>
      <c r="TBS865" s="396"/>
      <c r="TBT865" s="396"/>
      <c r="TBU865" s="396"/>
      <c r="TBV865" s="396"/>
      <c r="TBW865" s="396"/>
      <c r="TBX865" s="396"/>
      <c r="TBY865" s="396"/>
      <c r="TBZ865" s="396"/>
      <c r="TCA865" s="396"/>
      <c r="TCB865" s="396"/>
      <c r="TCC865" s="396"/>
      <c r="TCD865" s="396"/>
      <c r="TCE865" s="396"/>
      <c r="TCF865" s="396"/>
      <c r="TCG865" s="396"/>
      <c r="TCH865" s="396"/>
      <c r="TCI865" s="396"/>
      <c r="TCJ865" s="396"/>
      <c r="TCK865" s="396"/>
      <c r="TCL865" s="396"/>
      <c r="TCM865" s="396"/>
      <c r="TCN865" s="396"/>
      <c r="TCO865" s="396"/>
      <c r="TCP865" s="396"/>
      <c r="TCQ865" s="396"/>
      <c r="TCR865" s="396"/>
      <c r="TCS865" s="396"/>
      <c r="TCT865" s="396"/>
      <c r="TCU865" s="396"/>
      <c r="TCV865" s="396"/>
      <c r="TCW865" s="396"/>
      <c r="TCX865" s="396"/>
      <c r="TCY865" s="396"/>
      <c r="TCZ865" s="396"/>
      <c r="TDA865" s="396"/>
      <c r="TDB865" s="396"/>
      <c r="TDC865" s="396"/>
      <c r="TDD865" s="396"/>
      <c r="TDE865" s="396"/>
      <c r="TDF865" s="396"/>
      <c r="TDG865" s="396"/>
      <c r="TDH865" s="396"/>
      <c r="TDI865" s="396"/>
      <c r="TDJ865" s="396"/>
      <c r="TDK865" s="396"/>
      <c r="TDL865" s="396"/>
      <c r="TDM865" s="396"/>
      <c r="TDN865" s="396"/>
      <c r="TDO865" s="396"/>
      <c r="TDP865" s="396"/>
      <c r="TDQ865" s="396"/>
      <c r="TDR865" s="396"/>
      <c r="TDS865" s="396"/>
      <c r="TDT865" s="396"/>
      <c r="TDU865" s="396"/>
      <c r="TDV865" s="396"/>
      <c r="TDW865" s="396"/>
      <c r="TDX865" s="396"/>
      <c r="TDY865" s="396"/>
      <c r="TDZ865" s="396"/>
      <c r="TEA865" s="396"/>
      <c r="TEB865" s="396"/>
      <c r="TEC865" s="396"/>
      <c r="TED865" s="396"/>
      <c r="TEE865" s="396"/>
      <c r="TEF865" s="396"/>
      <c r="TEG865" s="396"/>
      <c r="TEH865" s="396"/>
      <c r="TEI865" s="396"/>
      <c r="TEJ865" s="396"/>
      <c r="TEK865" s="396"/>
      <c r="TEL865" s="396"/>
      <c r="TEM865" s="396"/>
      <c r="TEN865" s="396"/>
      <c r="TEO865" s="396"/>
      <c r="TEP865" s="396"/>
      <c r="TEQ865" s="396"/>
      <c r="TER865" s="396"/>
      <c r="TES865" s="396"/>
      <c r="TET865" s="396"/>
      <c r="TEU865" s="396"/>
      <c r="TEV865" s="396"/>
      <c r="TEW865" s="396"/>
      <c r="TEX865" s="396"/>
      <c r="TEY865" s="396"/>
      <c r="TEZ865" s="396"/>
      <c r="TFA865" s="396"/>
      <c r="TFB865" s="396"/>
      <c r="TFC865" s="396"/>
      <c r="TFD865" s="396"/>
      <c r="TFE865" s="396"/>
      <c r="TFF865" s="396"/>
      <c r="TFG865" s="396"/>
      <c r="TFH865" s="396"/>
      <c r="TFI865" s="396"/>
      <c r="TFJ865" s="396"/>
      <c r="TFK865" s="396"/>
      <c r="TFL865" s="396"/>
      <c r="TFM865" s="396"/>
      <c r="TFN865" s="396"/>
      <c r="TFO865" s="396"/>
      <c r="TFP865" s="396"/>
      <c r="TFQ865" s="396"/>
      <c r="TFR865" s="396"/>
      <c r="TFS865" s="396"/>
      <c r="TFT865" s="396"/>
      <c r="TFU865" s="396"/>
      <c r="TFV865" s="396"/>
      <c r="TFW865" s="396"/>
      <c r="TFX865" s="396"/>
      <c r="TFY865" s="396"/>
      <c r="TFZ865" s="396"/>
      <c r="TGA865" s="396"/>
      <c r="TGB865" s="396"/>
      <c r="TGC865" s="396"/>
      <c r="TGD865" s="396"/>
      <c r="TGE865" s="396"/>
      <c r="TGF865" s="396"/>
      <c r="TGG865" s="396"/>
      <c r="TGH865" s="396"/>
      <c r="TGI865" s="396"/>
      <c r="TGJ865" s="396"/>
      <c r="TGK865" s="396"/>
      <c r="TGL865" s="396"/>
      <c r="TGM865" s="396"/>
      <c r="TGN865" s="396"/>
      <c r="TGO865" s="396"/>
      <c r="TGP865" s="396"/>
      <c r="TGQ865" s="396"/>
      <c r="TGR865" s="396"/>
      <c r="TGS865" s="396"/>
      <c r="TGT865" s="396"/>
      <c r="TGU865" s="396"/>
      <c r="TGV865" s="396"/>
      <c r="TGW865" s="396"/>
      <c r="TGX865" s="396"/>
      <c r="TGY865" s="396"/>
      <c r="TGZ865" s="396"/>
      <c r="THA865" s="396"/>
      <c r="THB865" s="396"/>
      <c r="THC865" s="396"/>
      <c r="THD865" s="396"/>
      <c r="THE865" s="396"/>
      <c r="THF865" s="396"/>
      <c r="THG865" s="396"/>
      <c r="THH865" s="396"/>
      <c r="THI865" s="396"/>
      <c r="THJ865" s="396"/>
      <c r="THK865" s="396"/>
      <c r="THL865" s="396"/>
      <c r="THM865" s="396"/>
      <c r="THN865" s="396"/>
      <c r="THO865" s="396"/>
      <c r="THP865" s="396"/>
      <c r="THQ865" s="396"/>
      <c r="THR865" s="396"/>
      <c r="THS865" s="396"/>
      <c r="THT865" s="396"/>
      <c r="THU865" s="396"/>
      <c r="THV865" s="396"/>
      <c r="THW865" s="396"/>
      <c r="THX865" s="396"/>
      <c r="THY865" s="396"/>
      <c r="THZ865" s="396"/>
      <c r="TIA865" s="396"/>
      <c r="TIB865" s="396"/>
      <c r="TIC865" s="396"/>
      <c r="TID865" s="396"/>
      <c r="TIE865" s="396"/>
      <c r="TIF865" s="396"/>
      <c r="TIG865" s="396"/>
      <c r="TIH865" s="396"/>
      <c r="TII865" s="396"/>
      <c r="TIJ865" s="396"/>
      <c r="TIK865" s="396"/>
      <c r="TIL865" s="396"/>
      <c r="TIM865" s="396"/>
      <c r="TIN865" s="396"/>
      <c r="TIO865" s="396"/>
      <c r="TIP865" s="396"/>
      <c r="TIQ865" s="396"/>
      <c r="TIR865" s="396"/>
      <c r="TIS865" s="396"/>
      <c r="TIT865" s="396"/>
      <c r="TIU865" s="396"/>
      <c r="TIV865" s="396"/>
      <c r="TIW865" s="396"/>
      <c r="TIX865" s="396"/>
      <c r="TIY865" s="396"/>
      <c r="TIZ865" s="396"/>
      <c r="TJA865" s="396"/>
      <c r="TJB865" s="396"/>
      <c r="TJC865" s="396"/>
      <c r="TJD865" s="396"/>
      <c r="TJE865" s="396"/>
      <c r="TJF865" s="396"/>
      <c r="TJG865" s="396"/>
      <c r="TJH865" s="396"/>
      <c r="TJI865" s="396"/>
      <c r="TJJ865" s="396"/>
      <c r="TJK865" s="396"/>
      <c r="TJL865" s="396"/>
      <c r="TJM865" s="396"/>
      <c r="TJN865" s="396"/>
      <c r="TJO865" s="396"/>
      <c r="TJP865" s="396"/>
      <c r="TJQ865" s="396"/>
      <c r="TJR865" s="396"/>
      <c r="TJS865" s="396"/>
      <c r="TJT865" s="396"/>
      <c r="TJU865" s="396"/>
      <c r="TJV865" s="396"/>
      <c r="TJW865" s="396"/>
      <c r="TJX865" s="396"/>
      <c r="TJY865" s="396"/>
      <c r="TJZ865" s="396"/>
      <c r="TKA865" s="396"/>
      <c r="TKB865" s="396"/>
      <c r="TKC865" s="396"/>
      <c r="TKD865" s="396"/>
      <c r="TKE865" s="396"/>
      <c r="TKF865" s="396"/>
      <c r="TKG865" s="396"/>
      <c r="TKH865" s="396"/>
      <c r="TKI865" s="396"/>
      <c r="TKJ865" s="396"/>
      <c r="TKK865" s="396"/>
      <c r="TKL865" s="396"/>
      <c r="TKM865" s="396"/>
      <c r="TKN865" s="396"/>
      <c r="TKO865" s="396"/>
      <c r="TKP865" s="396"/>
      <c r="TKQ865" s="396"/>
      <c r="TKR865" s="396"/>
      <c r="TKS865" s="396"/>
      <c r="TKT865" s="396"/>
      <c r="TKU865" s="396"/>
      <c r="TKV865" s="396"/>
      <c r="TKW865" s="396"/>
      <c r="TKX865" s="396"/>
      <c r="TKY865" s="396"/>
      <c r="TKZ865" s="396"/>
      <c r="TLA865" s="396"/>
      <c r="TLB865" s="396"/>
      <c r="TLC865" s="396"/>
      <c r="TLD865" s="396"/>
      <c r="TLE865" s="396"/>
      <c r="TLF865" s="396"/>
      <c r="TLG865" s="396"/>
      <c r="TLH865" s="396"/>
      <c r="TLI865" s="396"/>
      <c r="TLJ865" s="396"/>
      <c r="TLK865" s="396"/>
      <c r="TLL865" s="396"/>
      <c r="TLM865" s="396"/>
      <c r="TLN865" s="396"/>
      <c r="TLO865" s="396"/>
      <c r="TLP865" s="396"/>
      <c r="TLQ865" s="396"/>
      <c r="TLR865" s="396"/>
      <c r="TLS865" s="396"/>
      <c r="TLT865" s="396"/>
      <c r="TLU865" s="396"/>
      <c r="TLV865" s="396"/>
      <c r="TLW865" s="396"/>
      <c r="TLX865" s="396"/>
      <c r="TLY865" s="396"/>
      <c r="TLZ865" s="396"/>
      <c r="TMA865" s="396"/>
      <c r="TMB865" s="396"/>
      <c r="TMC865" s="396"/>
      <c r="TMD865" s="396"/>
      <c r="TME865" s="396"/>
      <c r="TMF865" s="396"/>
      <c r="TMG865" s="396"/>
      <c r="TMH865" s="396"/>
      <c r="TMI865" s="396"/>
      <c r="TMJ865" s="396"/>
      <c r="TMK865" s="396"/>
      <c r="TML865" s="396"/>
      <c r="TMM865" s="396"/>
      <c r="TMN865" s="396"/>
      <c r="TMO865" s="396"/>
      <c r="TMP865" s="396"/>
      <c r="TMQ865" s="396"/>
      <c r="TMR865" s="396"/>
      <c r="TMS865" s="396"/>
      <c r="TMT865" s="396"/>
      <c r="TMU865" s="396"/>
      <c r="TMV865" s="396"/>
      <c r="TMW865" s="396"/>
      <c r="TMX865" s="396"/>
      <c r="TMY865" s="396"/>
      <c r="TMZ865" s="396"/>
      <c r="TNA865" s="396"/>
      <c r="TNB865" s="396"/>
      <c r="TNC865" s="396"/>
      <c r="TND865" s="396"/>
      <c r="TNE865" s="396"/>
      <c r="TNF865" s="396"/>
      <c r="TNG865" s="396"/>
      <c r="TNH865" s="396"/>
      <c r="TNI865" s="396"/>
      <c r="TNJ865" s="396"/>
      <c r="TNK865" s="396"/>
      <c r="TNL865" s="396"/>
      <c r="TNM865" s="396"/>
      <c r="TNN865" s="396"/>
      <c r="TNO865" s="396"/>
      <c r="TNP865" s="396"/>
      <c r="TNQ865" s="396"/>
      <c r="TNR865" s="396"/>
      <c r="TNS865" s="396"/>
      <c r="TNT865" s="396"/>
      <c r="TNU865" s="396"/>
      <c r="TNV865" s="396"/>
      <c r="TNW865" s="396"/>
      <c r="TNX865" s="396"/>
      <c r="TNY865" s="396"/>
      <c r="TNZ865" s="396"/>
      <c r="TOA865" s="396"/>
      <c r="TOB865" s="396"/>
      <c r="TOC865" s="396"/>
      <c r="TOD865" s="396"/>
      <c r="TOE865" s="396"/>
      <c r="TOF865" s="396"/>
      <c r="TOG865" s="396"/>
      <c r="TOH865" s="396"/>
      <c r="TOI865" s="396"/>
      <c r="TOJ865" s="396"/>
      <c r="TOK865" s="396"/>
      <c r="TOL865" s="396"/>
      <c r="TOM865" s="396"/>
      <c r="TON865" s="396"/>
      <c r="TOO865" s="396"/>
      <c r="TOP865" s="396"/>
      <c r="TOQ865" s="396"/>
      <c r="TOR865" s="396"/>
      <c r="TOS865" s="396"/>
      <c r="TOT865" s="396"/>
      <c r="TOU865" s="396"/>
      <c r="TOV865" s="396"/>
      <c r="TOW865" s="396"/>
      <c r="TOX865" s="396"/>
      <c r="TOY865" s="396"/>
      <c r="TOZ865" s="396"/>
      <c r="TPA865" s="396"/>
      <c r="TPB865" s="396"/>
      <c r="TPC865" s="396"/>
      <c r="TPD865" s="396"/>
      <c r="TPE865" s="396"/>
      <c r="TPF865" s="396"/>
      <c r="TPG865" s="396"/>
      <c r="TPH865" s="396"/>
      <c r="TPI865" s="396"/>
      <c r="TPJ865" s="396"/>
      <c r="TPK865" s="396"/>
      <c r="TPL865" s="396"/>
      <c r="TPM865" s="396"/>
      <c r="TPN865" s="396"/>
      <c r="TPO865" s="396"/>
      <c r="TPP865" s="396"/>
      <c r="TPQ865" s="396"/>
      <c r="TPR865" s="396"/>
      <c r="TPS865" s="396"/>
      <c r="TPT865" s="396"/>
      <c r="TPU865" s="396"/>
      <c r="TPV865" s="396"/>
      <c r="TPW865" s="396"/>
      <c r="TPX865" s="396"/>
      <c r="TPY865" s="396"/>
      <c r="TPZ865" s="396"/>
      <c r="TQA865" s="396"/>
      <c r="TQB865" s="396"/>
      <c r="TQC865" s="396"/>
      <c r="TQD865" s="396"/>
      <c r="TQE865" s="396"/>
      <c r="TQF865" s="396"/>
      <c r="TQG865" s="396"/>
      <c r="TQH865" s="396"/>
      <c r="TQI865" s="396"/>
      <c r="TQJ865" s="396"/>
      <c r="TQK865" s="396"/>
      <c r="TQL865" s="396"/>
      <c r="TQM865" s="396"/>
      <c r="TQN865" s="396"/>
      <c r="TQO865" s="396"/>
      <c r="TQP865" s="396"/>
      <c r="TQQ865" s="396"/>
      <c r="TQR865" s="396"/>
      <c r="TQS865" s="396"/>
      <c r="TQT865" s="396"/>
      <c r="TQU865" s="396"/>
      <c r="TQV865" s="396"/>
      <c r="TQW865" s="396"/>
      <c r="TQX865" s="396"/>
      <c r="TQY865" s="396"/>
      <c r="TQZ865" s="396"/>
      <c r="TRA865" s="396"/>
      <c r="TRB865" s="396"/>
      <c r="TRC865" s="396"/>
      <c r="TRD865" s="396"/>
      <c r="TRE865" s="396"/>
      <c r="TRF865" s="396"/>
      <c r="TRG865" s="396"/>
      <c r="TRH865" s="396"/>
      <c r="TRI865" s="396"/>
      <c r="TRJ865" s="396"/>
      <c r="TRK865" s="396"/>
      <c r="TRL865" s="396"/>
      <c r="TRM865" s="396"/>
      <c r="TRN865" s="396"/>
      <c r="TRO865" s="396"/>
      <c r="TRP865" s="396"/>
      <c r="TRQ865" s="396"/>
      <c r="TRR865" s="396"/>
      <c r="TRS865" s="396"/>
      <c r="TRT865" s="396"/>
      <c r="TRU865" s="396"/>
      <c r="TRV865" s="396"/>
      <c r="TRW865" s="396"/>
      <c r="TRX865" s="396"/>
      <c r="TRY865" s="396"/>
      <c r="TRZ865" s="396"/>
      <c r="TSA865" s="396"/>
      <c r="TSB865" s="396"/>
      <c r="TSC865" s="396"/>
      <c r="TSD865" s="396"/>
      <c r="TSE865" s="396"/>
      <c r="TSF865" s="396"/>
      <c r="TSG865" s="396"/>
      <c r="TSH865" s="396"/>
      <c r="TSI865" s="396"/>
      <c r="TSJ865" s="396"/>
      <c r="TSK865" s="396"/>
      <c r="TSL865" s="396"/>
      <c r="TSM865" s="396"/>
      <c r="TSN865" s="396"/>
      <c r="TSO865" s="396"/>
      <c r="TSP865" s="396"/>
      <c r="TSQ865" s="396"/>
      <c r="TSR865" s="396"/>
      <c r="TSS865" s="396"/>
      <c r="TST865" s="396"/>
      <c r="TSU865" s="396"/>
      <c r="TSV865" s="396"/>
      <c r="TSW865" s="396"/>
      <c r="TSX865" s="396"/>
      <c r="TSY865" s="396"/>
      <c r="TSZ865" s="396"/>
      <c r="TTA865" s="396"/>
      <c r="TTB865" s="396"/>
      <c r="TTC865" s="396"/>
      <c r="TTD865" s="396"/>
      <c r="TTE865" s="396"/>
      <c r="TTF865" s="396"/>
      <c r="TTG865" s="396"/>
      <c r="TTH865" s="396"/>
      <c r="TTI865" s="396"/>
      <c r="TTJ865" s="396"/>
      <c r="TTK865" s="396"/>
      <c r="TTL865" s="396"/>
      <c r="TTM865" s="396"/>
      <c r="TTN865" s="396"/>
      <c r="TTO865" s="396"/>
      <c r="TTP865" s="396"/>
      <c r="TTQ865" s="396"/>
      <c r="TTR865" s="396"/>
      <c r="TTS865" s="396"/>
      <c r="TTT865" s="396"/>
      <c r="TTU865" s="396"/>
      <c r="TTV865" s="396"/>
      <c r="TTW865" s="396"/>
      <c r="TTX865" s="396"/>
      <c r="TTY865" s="396"/>
      <c r="TTZ865" s="396"/>
      <c r="TUA865" s="396"/>
      <c r="TUB865" s="396"/>
      <c r="TUC865" s="396"/>
      <c r="TUD865" s="396"/>
      <c r="TUE865" s="396"/>
      <c r="TUF865" s="396"/>
      <c r="TUG865" s="396"/>
      <c r="TUH865" s="396"/>
      <c r="TUI865" s="396"/>
      <c r="TUJ865" s="396"/>
      <c r="TUK865" s="396"/>
      <c r="TUL865" s="396"/>
      <c r="TUM865" s="396"/>
      <c r="TUN865" s="396"/>
      <c r="TUO865" s="396"/>
      <c r="TUP865" s="396"/>
      <c r="TUQ865" s="396"/>
      <c r="TUR865" s="396"/>
      <c r="TUS865" s="396"/>
      <c r="TUT865" s="396"/>
      <c r="TUU865" s="396"/>
      <c r="TUV865" s="396"/>
      <c r="TUW865" s="396"/>
      <c r="TUX865" s="396"/>
      <c r="TUY865" s="396"/>
      <c r="TUZ865" s="396"/>
      <c r="TVA865" s="396"/>
      <c r="TVB865" s="396"/>
      <c r="TVC865" s="396"/>
      <c r="TVD865" s="396"/>
      <c r="TVE865" s="396"/>
      <c r="TVF865" s="396"/>
      <c r="TVG865" s="396"/>
      <c r="TVH865" s="396"/>
      <c r="TVI865" s="396"/>
      <c r="TVJ865" s="396"/>
      <c r="TVK865" s="396"/>
      <c r="TVL865" s="396"/>
      <c r="TVM865" s="396"/>
      <c r="TVN865" s="396"/>
      <c r="TVO865" s="396"/>
      <c r="TVP865" s="396"/>
      <c r="TVQ865" s="396"/>
      <c r="TVR865" s="396"/>
      <c r="TVS865" s="396"/>
      <c r="TVT865" s="396"/>
      <c r="TVU865" s="396"/>
      <c r="TVV865" s="396"/>
      <c r="TVW865" s="396"/>
      <c r="TVX865" s="396"/>
      <c r="TVY865" s="396"/>
      <c r="TVZ865" s="396"/>
      <c r="TWA865" s="396"/>
      <c r="TWB865" s="396"/>
      <c r="TWC865" s="396"/>
      <c r="TWD865" s="396"/>
      <c r="TWE865" s="396"/>
      <c r="TWF865" s="396"/>
      <c r="TWG865" s="396"/>
      <c r="TWH865" s="396"/>
      <c r="TWI865" s="396"/>
      <c r="TWJ865" s="396"/>
      <c r="TWK865" s="396"/>
      <c r="TWL865" s="396"/>
      <c r="TWM865" s="396"/>
      <c r="TWN865" s="396"/>
      <c r="TWO865" s="396"/>
      <c r="TWP865" s="396"/>
      <c r="TWQ865" s="396"/>
      <c r="TWR865" s="396"/>
      <c r="TWS865" s="396"/>
      <c r="TWT865" s="396"/>
      <c r="TWU865" s="396"/>
      <c r="TWV865" s="396"/>
      <c r="TWW865" s="396"/>
      <c r="TWX865" s="396"/>
      <c r="TWY865" s="396"/>
      <c r="TWZ865" s="396"/>
      <c r="TXA865" s="396"/>
      <c r="TXB865" s="396"/>
      <c r="TXC865" s="396"/>
      <c r="TXD865" s="396"/>
      <c r="TXE865" s="396"/>
      <c r="TXF865" s="396"/>
      <c r="TXG865" s="396"/>
      <c r="TXH865" s="396"/>
      <c r="TXI865" s="396"/>
      <c r="TXJ865" s="396"/>
      <c r="TXK865" s="396"/>
      <c r="TXL865" s="396"/>
      <c r="TXM865" s="396"/>
      <c r="TXN865" s="396"/>
      <c r="TXO865" s="396"/>
      <c r="TXP865" s="396"/>
      <c r="TXQ865" s="396"/>
      <c r="TXR865" s="396"/>
      <c r="TXS865" s="396"/>
      <c r="TXT865" s="396"/>
      <c r="TXU865" s="396"/>
      <c r="TXV865" s="396"/>
      <c r="TXW865" s="396"/>
      <c r="TXX865" s="396"/>
      <c r="TXY865" s="396"/>
      <c r="TXZ865" s="396"/>
      <c r="TYA865" s="396"/>
      <c r="TYB865" s="396"/>
      <c r="TYC865" s="396"/>
      <c r="TYD865" s="396"/>
      <c r="TYE865" s="396"/>
      <c r="TYF865" s="396"/>
      <c r="TYG865" s="396"/>
      <c r="TYH865" s="396"/>
      <c r="TYI865" s="396"/>
      <c r="TYJ865" s="396"/>
      <c r="TYK865" s="396"/>
      <c r="TYL865" s="396"/>
      <c r="TYM865" s="396"/>
      <c r="TYN865" s="396"/>
      <c r="TYO865" s="396"/>
      <c r="TYP865" s="396"/>
      <c r="TYQ865" s="396"/>
      <c r="TYR865" s="396"/>
      <c r="TYS865" s="396"/>
      <c r="TYT865" s="396"/>
      <c r="TYU865" s="396"/>
      <c r="TYV865" s="396"/>
      <c r="TYW865" s="396"/>
      <c r="TYX865" s="396"/>
      <c r="TYY865" s="396"/>
      <c r="TYZ865" s="396"/>
      <c r="TZA865" s="396"/>
      <c r="TZB865" s="396"/>
      <c r="TZC865" s="396"/>
      <c r="TZD865" s="396"/>
      <c r="TZE865" s="396"/>
      <c r="TZF865" s="396"/>
      <c r="TZG865" s="396"/>
      <c r="TZH865" s="396"/>
      <c r="TZI865" s="396"/>
      <c r="TZJ865" s="396"/>
      <c r="TZK865" s="396"/>
      <c r="TZL865" s="396"/>
      <c r="TZM865" s="396"/>
      <c r="TZN865" s="396"/>
      <c r="TZO865" s="396"/>
      <c r="TZP865" s="396"/>
      <c r="TZQ865" s="396"/>
      <c r="TZR865" s="396"/>
      <c r="TZS865" s="396"/>
      <c r="TZT865" s="396"/>
      <c r="TZU865" s="396"/>
      <c r="TZV865" s="396"/>
      <c r="TZW865" s="396"/>
      <c r="TZX865" s="396"/>
      <c r="TZY865" s="396"/>
      <c r="TZZ865" s="396"/>
      <c r="UAA865" s="396"/>
      <c r="UAB865" s="396"/>
      <c r="UAC865" s="396"/>
      <c r="UAD865" s="396"/>
      <c r="UAE865" s="396"/>
      <c r="UAF865" s="396"/>
      <c r="UAG865" s="396"/>
      <c r="UAH865" s="396"/>
      <c r="UAI865" s="396"/>
      <c r="UAJ865" s="396"/>
      <c r="UAK865" s="396"/>
      <c r="UAL865" s="396"/>
      <c r="UAM865" s="396"/>
      <c r="UAN865" s="396"/>
      <c r="UAO865" s="396"/>
      <c r="UAP865" s="396"/>
      <c r="UAQ865" s="396"/>
      <c r="UAR865" s="396"/>
      <c r="UAS865" s="396"/>
      <c r="UAT865" s="396"/>
      <c r="UAU865" s="396"/>
      <c r="UAV865" s="396"/>
      <c r="UAW865" s="396"/>
      <c r="UAX865" s="396"/>
      <c r="UAY865" s="396"/>
      <c r="UAZ865" s="396"/>
      <c r="UBA865" s="396"/>
      <c r="UBB865" s="396"/>
      <c r="UBC865" s="396"/>
      <c r="UBD865" s="396"/>
      <c r="UBE865" s="396"/>
      <c r="UBF865" s="396"/>
      <c r="UBG865" s="396"/>
      <c r="UBH865" s="396"/>
      <c r="UBI865" s="396"/>
      <c r="UBJ865" s="396"/>
      <c r="UBK865" s="396"/>
      <c r="UBL865" s="396"/>
      <c r="UBM865" s="396"/>
      <c r="UBN865" s="396"/>
      <c r="UBO865" s="396"/>
      <c r="UBP865" s="396"/>
      <c r="UBQ865" s="396"/>
      <c r="UBR865" s="396"/>
      <c r="UBS865" s="396"/>
      <c r="UBT865" s="396"/>
      <c r="UBU865" s="396"/>
      <c r="UBV865" s="396"/>
      <c r="UBW865" s="396"/>
      <c r="UBX865" s="396"/>
      <c r="UBY865" s="396"/>
      <c r="UBZ865" s="396"/>
      <c r="UCA865" s="396"/>
      <c r="UCB865" s="396"/>
      <c r="UCC865" s="396"/>
      <c r="UCD865" s="396"/>
      <c r="UCE865" s="396"/>
      <c r="UCF865" s="396"/>
      <c r="UCG865" s="396"/>
      <c r="UCH865" s="396"/>
      <c r="UCI865" s="396"/>
      <c r="UCJ865" s="396"/>
      <c r="UCK865" s="396"/>
      <c r="UCL865" s="396"/>
      <c r="UCM865" s="396"/>
      <c r="UCN865" s="396"/>
      <c r="UCO865" s="396"/>
      <c r="UCP865" s="396"/>
      <c r="UCQ865" s="396"/>
      <c r="UCR865" s="396"/>
      <c r="UCS865" s="396"/>
      <c r="UCT865" s="396"/>
      <c r="UCU865" s="396"/>
      <c r="UCV865" s="396"/>
      <c r="UCW865" s="396"/>
      <c r="UCX865" s="396"/>
      <c r="UCY865" s="396"/>
      <c r="UCZ865" s="396"/>
      <c r="UDA865" s="396"/>
      <c r="UDB865" s="396"/>
      <c r="UDC865" s="396"/>
      <c r="UDD865" s="396"/>
      <c r="UDE865" s="396"/>
      <c r="UDF865" s="396"/>
      <c r="UDG865" s="396"/>
      <c r="UDH865" s="396"/>
      <c r="UDI865" s="396"/>
      <c r="UDJ865" s="396"/>
      <c r="UDK865" s="396"/>
      <c r="UDL865" s="396"/>
      <c r="UDM865" s="396"/>
      <c r="UDN865" s="396"/>
      <c r="UDO865" s="396"/>
      <c r="UDP865" s="396"/>
      <c r="UDQ865" s="396"/>
      <c r="UDR865" s="396"/>
      <c r="UDS865" s="396"/>
      <c r="UDT865" s="396"/>
      <c r="UDU865" s="396"/>
      <c r="UDV865" s="396"/>
      <c r="UDW865" s="396"/>
      <c r="UDX865" s="396"/>
      <c r="UDY865" s="396"/>
      <c r="UDZ865" s="396"/>
      <c r="UEA865" s="396"/>
      <c r="UEB865" s="396"/>
      <c r="UEC865" s="396"/>
      <c r="UED865" s="396"/>
      <c r="UEE865" s="396"/>
      <c r="UEF865" s="396"/>
      <c r="UEG865" s="396"/>
      <c r="UEH865" s="396"/>
      <c r="UEI865" s="396"/>
      <c r="UEJ865" s="396"/>
      <c r="UEK865" s="396"/>
      <c r="UEL865" s="396"/>
      <c r="UEM865" s="396"/>
      <c r="UEN865" s="396"/>
      <c r="UEO865" s="396"/>
      <c r="UEP865" s="396"/>
      <c r="UEQ865" s="396"/>
      <c r="UER865" s="396"/>
      <c r="UES865" s="396"/>
      <c r="UET865" s="396"/>
      <c r="UEU865" s="396"/>
      <c r="UEV865" s="396"/>
      <c r="UEW865" s="396"/>
      <c r="UEX865" s="396"/>
      <c r="UEY865" s="396"/>
      <c r="UEZ865" s="396"/>
      <c r="UFA865" s="396"/>
      <c r="UFB865" s="396"/>
      <c r="UFC865" s="396"/>
      <c r="UFD865" s="396"/>
      <c r="UFE865" s="396"/>
      <c r="UFF865" s="396"/>
      <c r="UFG865" s="396"/>
      <c r="UFH865" s="396"/>
      <c r="UFI865" s="396"/>
      <c r="UFJ865" s="396"/>
      <c r="UFK865" s="396"/>
      <c r="UFL865" s="396"/>
      <c r="UFM865" s="396"/>
      <c r="UFN865" s="396"/>
      <c r="UFO865" s="396"/>
      <c r="UFP865" s="396"/>
      <c r="UFQ865" s="396"/>
      <c r="UFR865" s="396"/>
      <c r="UFS865" s="396"/>
      <c r="UFT865" s="396"/>
      <c r="UFU865" s="396"/>
      <c r="UFV865" s="396"/>
      <c r="UFW865" s="396"/>
      <c r="UFX865" s="396"/>
      <c r="UFY865" s="396"/>
      <c r="UFZ865" s="396"/>
      <c r="UGA865" s="396"/>
      <c r="UGB865" s="396"/>
      <c r="UGC865" s="396"/>
      <c r="UGD865" s="396"/>
      <c r="UGE865" s="396"/>
      <c r="UGF865" s="396"/>
      <c r="UGG865" s="396"/>
      <c r="UGH865" s="396"/>
      <c r="UGI865" s="396"/>
      <c r="UGJ865" s="396"/>
      <c r="UGK865" s="396"/>
      <c r="UGL865" s="396"/>
      <c r="UGM865" s="396"/>
      <c r="UGN865" s="396"/>
      <c r="UGO865" s="396"/>
      <c r="UGP865" s="396"/>
      <c r="UGQ865" s="396"/>
      <c r="UGR865" s="396"/>
      <c r="UGS865" s="396"/>
      <c r="UGT865" s="396"/>
      <c r="UGU865" s="396"/>
      <c r="UGV865" s="396"/>
      <c r="UGW865" s="396"/>
      <c r="UGX865" s="396"/>
      <c r="UGY865" s="396"/>
      <c r="UGZ865" s="396"/>
      <c r="UHA865" s="396"/>
      <c r="UHB865" s="396"/>
      <c r="UHC865" s="396"/>
      <c r="UHD865" s="396"/>
      <c r="UHE865" s="396"/>
      <c r="UHF865" s="396"/>
      <c r="UHG865" s="396"/>
      <c r="UHH865" s="396"/>
      <c r="UHI865" s="396"/>
      <c r="UHJ865" s="396"/>
      <c r="UHK865" s="396"/>
      <c r="UHL865" s="396"/>
      <c r="UHM865" s="396"/>
      <c r="UHN865" s="396"/>
      <c r="UHO865" s="396"/>
      <c r="UHP865" s="396"/>
      <c r="UHQ865" s="396"/>
      <c r="UHR865" s="396"/>
      <c r="UHS865" s="396"/>
      <c r="UHT865" s="396"/>
      <c r="UHU865" s="396"/>
      <c r="UHV865" s="396"/>
      <c r="UHW865" s="396"/>
      <c r="UHX865" s="396"/>
      <c r="UHY865" s="396"/>
      <c r="UHZ865" s="396"/>
      <c r="UIA865" s="396"/>
      <c r="UIB865" s="396"/>
      <c r="UIC865" s="396"/>
      <c r="UID865" s="396"/>
      <c r="UIE865" s="396"/>
      <c r="UIF865" s="396"/>
      <c r="UIG865" s="396"/>
      <c r="UIH865" s="396"/>
      <c r="UII865" s="396"/>
      <c r="UIJ865" s="396"/>
      <c r="UIK865" s="396"/>
      <c r="UIL865" s="396"/>
      <c r="UIM865" s="396"/>
      <c r="UIN865" s="396"/>
      <c r="UIO865" s="396"/>
      <c r="UIP865" s="396"/>
      <c r="UIQ865" s="396"/>
      <c r="UIR865" s="396"/>
      <c r="UIS865" s="396"/>
      <c r="UIT865" s="396"/>
      <c r="UIU865" s="396"/>
      <c r="UIV865" s="396"/>
      <c r="UIW865" s="396"/>
      <c r="UIX865" s="396"/>
      <c r="UIY865" s="396"/>
      <c r="UIZ865" s="396"/>
      <c r="UJA865" s="396"/>
      <c r="UJB865" s="396"/>
      <c r="UJC865" s="396"/>
      <c r="UJD865" s="396"/>
      <c r="UJE865" s="396"/>
      <c r="UJF865" s="396"/>
      <c r="UJG865" s="396"/>
      <c r="UJH865" s="396"/>
      <c r="UJI865" s="396"/>
      <c r="UJJ865" s="396"/>
      <c r="UJK865" s="396"/>
      <c r="UJL865" s="396"/>
      <c r="UJM865" s="396"/>
      <c r="UJN865" s="396"/>
      <c r="UJO865" s="396"/>
      <c r="UJP865" s="396"/>
      <c r="UJQ865" s="396"/>
      <c r="UJR865" s="396"/>
      <c r="UJS865" s="396"/>
      <c r="UJT865" s="396"/>
      <c r="UJU865" s="396"/>
      <c r="UJV865" s="396"/>
      <c r="UJW865" s="396"/>
      <c r="UJX865" s="396"/>
      <c r="UJY865" s="396"/>
      <c r="UJZ865" s="396"/>
      <c r="UKA865" s="396"/>
      <c r="UKB865" s="396"/>
      <c r="UKC865" s="396"/>
      <c r="UKD865" s="396"/>
      <c r="UKE865" s="396"/>
      <c r="UKF865" s="396"/>
      <c r="UKG865" s="396"/>
      <c r="UKH865" s="396"/>
      <c r="UKI865" s="396"/>
      <c r="UKJ865" s="396"/>
      <c r="UKK865" s="396"/>
      <c r="UKL865" s="396"/>
      <c r="UKM865" s="396"/>
      <c r="UKN865" s="396"/>
      <c r="UKO865" s="396"/>
      <c r="UKP865" s="396"/>
      <c r="UKQ865" s="396"/>
      <c r="UKR865" s="396"/>
      <c r="UKS865" s="396"/>
      <c r="UKT865" s="396"/>
      <c r="UKU865" s="396"/>
      <c r="UKV865" s="396"/>
      <c r="UKW865" s="396"/>
      <c r="UKX865" s="396"/>
      <c r="UKY865" s="396"/>
      <c r="UKZ865" s="396"/>
      <c r="ULA865" s="396"/>
      <c r="ULB865" s="396"/>
      <c r="ULC865" s="396"/>
      <c r="ULD865" s="396"/>
      <c r="ULE865" s="396"/>
      <c r="ULF865" s="396"/>
      <c r="ULG865" s="396"/>
      <c r="ULH865" s="396"/>
      <c r="ULI865" s="396"/>
      <c r="ULJ865" s="396"/>
      <c r="ULK865" s="396"/>
      <c r="ULL865" s="396"/>
      <c r="ULM865" s="396"/>
      <c r="ULN865" s="396"/>
      <c r="ULO865" s="396"/>
      <c r="ULP865" s="396"/>
      <c r="ULQ865" s="396"/>
      <c r="ULR865" s="396"/>
      <c r="ULS865" s="396"/>
      <c r="ULT865" s="396"/>
      <c r="ULU865" s="396"/>
      <c r="ULV865" s="396"/>
      <c r="ULW865" s="396"/>
      <c r="ULX865" s="396"/>
      <c r="ULY865" s="396"/>
      <c r="ULZ865" s="396"/>
      <c r="UMA865" s="396"/>
      <c r="UMB865" s="396"/>
      <c r="UMC865" s="396"/>
      <c r="UMD865" s="396"/>
      <c r="UME865" s="396"/>
      <c r="UMF865" s="396"/>
      <c r="UMG865" s="396"/>
      <c r="UMH865" s="396"/>
      <c r="UMI865" s="396"/>
      <c r="UMJ865" s="396"/>
      <c r="UMK865" s="396"/>
      <c r="UML865" s="396"/>
      <c r="UMM865" s="396"/>
      <c r="UMN865" s="396"/>
      <c r="UMO865" s="396"/>
      <c r="UMP865" s="396"/>
      <c r="UMQ865" s="396"/>
      <c r="UMR865" s="396"/>
      <c r="UMS865" s="396"/>
      <c r="UMT865" s="396"/>
      <c r="UMU865" s="396"/>
      <c r="UMV865" s="396"/>
      <c r="UMW865" s="396"/>
      <c r="UMX865" s="396"/>
      <c r="UMY865" s="396"/>
      <c r="UMZ865" s="396"/>
      <c r="UNA865" s="396"/>
      <c r="UNB865" s="396"/>
      <c r="UNC865" s="396"/>
      <c r="UND865" s="396"/>
      <c r="UNE865" s="396"/>
      <c r="UNF865" s="396"/>
      <c r="UNG865" s="396"/>
      <c r="UNH865" s="396"/>
      <c r="UNI865" s="396"/>
      <c r="UNJ865" s="396"/>
      <c r="UNK865" s="396"/>
      <c r="UNL865" s="396"/>
      <c r="UNM865" s="396"/>
      <c r="UNN865" s="396"/>
      <c r="UNO865" s="396"/>
      <c r="UNP865" s="396"/>
      <c r="UNQ865" s="396"/>
      <c r="UNR865" s="396"/>
      <c r="UNS865" s="396"/>
      <c r="UNT865" s="396"/>
      <c r="UNU865" s="396"/>
      <c r="UNV865" s="396"/>
      <c r="UNW865" s="396"/>
      <c r="UNX865" s="396"/>
      <c r="UNY865" s="396"/>
      <c r="UNZ865" s="396"/>
      <c r="UOA865" s="396"/>
      <c r="UOB865" s="396"/>
      <c r="UOC865" s="396"/>
      <c r="UOD865" s="396"/>
      <c r="UOE865" s="396"/>
      <c r="UOF865" s="396"/>
      <c r="UOG865" s="396"/>
      <c r="UOH865" s="396"/>
      <c r="UOI865" s="396"/>
      <c r="UOJ865" s="396"/>
      <c r="UOK865" s="396"/>
      <c r="UOL865" s="396"/>
      <c r="UOM865" s="396"/>
      <c r="UON865" s="396"/>
      <c r="UOO865" s="396"/>
      <c r="UOP865" s="396"/>
      <c r="UOQ865" s="396"/>
      <c r="UOR865" s="396"/>
      <c r="UOS865" s="396"/>
      <c r="UOT865" s="396"/>
      <c r="UOU865" s="396"/>
      <c r="UOV865" s="396"/>
      <c r="UOW865" s="396"/>
      <c r="UOX865" s="396"/>
      <c r="UOY865" s="396"/>
      <c r="UOZ865" s="396"/>
      <c r="UPA865" s="396"/>
      <c r="UPB865" s="396"/>
      <c r="UPC865" s="396"/>
      <c r="UPD865" s="396"/>
      <c r="UPE865" s="396"/>
      <c r="UPF865" s="396"/>
      <c r="UPG865" s="396"/>
      <c r="UPH865" s="396"/>
      <c r="UPI865" s="396"/>
      <c r="UPJ865" s="396"/>
      <c r="UPK865" s="396"/>
      <c r="UPL865" s="396"/>
      <c r="UPM865" s="396"/>
      <c r="UPN865" s="396"/>
      <c r="UPO865" s="396"/>
      <c r="UPP865" s="396"/>
      <c r="UPQ865" s="396"/>
      <c r="UPR865" s="396"/>
      <c r="UPS865" s="396"/>
      <c r="UPT865" s="396"/>
      <c r="UPU865" s="396"/>
      <c r="UPV865" s="396"/>
      <c r="UPW865" s="396"/>
      <c r="UPX865" s="396"/>
      <c r="UPY865" s="396"/>
      <c r="UPZ865" s="396"/>
      <c r="UQA865" s="396"/>
      <c r="UQB865" s="396"/>
      <c r="UQC865" s="396"/>
      <c r="UQD865" s="396"/>
      <c r="UQE865" s="396"/>
      <c r="UQF865" s="396"/>
      <c r="UQG865" s="396"/>
      <c r="UQH865" s="396"/>
      <c r="UQI865" s="396"/>
      <c r="UQJ865" s="396"/>
      <c r="UQK865" s="396"/>
      <c r="UQL865" s="396"/>
      <c r="UQM865" s="396"/>
      <c r="UQN865" s="396"/>
      <c r="UQO865" s="396"/>
      <c r="UQP865" s="396"/>
      <c r="UQQ865" s="396"/>
      <c r="UQR865" s="396"/>
      <c r="UQS865" s="396"/>
      <c r="UQT865" s="396"/>
      <c r="UQU865" s="396"/>
      <c r="UQV865" s="396"/>
      <c r="UQW865" s="396"/>
      <c r="UQX865" s="396"/>
      <c r="UQY865" s="396"/>
      <c r="UQZ865" s="396"/>
      <c r="URA865" s="396"/>
      <c r="URB865" s="396"/>
      <c r="URC865" s="396"/>
      <c r="URD865" s="396"/>
      <c r="URE865" s="396"/>
      <c r="URF865" s="396"/>
      <c r="URG865" s="396"/>
      <c r="URH865" s="396"/>
      <c r="URI865" s="396"/>
      <c r="URJ865" s="396"/>
      <c r="URK865" s="396"/>
      <c r="URL865" s="396"/>
      <c r="URM865" s="396"/>
      <c r="URN865" s="396"/>
      <c r="URO865" s="396"/>
      <c r="URP865" s="396"/>
      <c r="URQ865" s="396"/>
      <c r="URR865" s="396"/>
      <c r="URS865" s="396"/>
      <c r="URT865" s="396"/>
      <c r="URU865" s="396"/>
      <c r="URV865" s="396"/>
      <c r="URW865" s="396"/>
      <c r="URX865" s="396"/>
      <c r="URY865" s="396"/>
      <c r="URZ865" s="396"/>
      <c r="USA865" s="396"/>
      <c r="USB865" s="396"/>
      <c r="USC865" s="396"/>
      <c r="USD865" s="396"/>
      <c r="USE865" s="396"/>
      <c r="USF865" s="396"/>
      <c r="USG865" s="396"/>
      <c r="USH865" s="396"/>
      <c r="USI865" s="396"/>
      <c r="USJ865" s="396"/>
      <c r="USK865" s="396"/>
      <c r="USL865" s="396"/>
      <c r="USM865" s="396"/>
      <c r="USN865" s="396"/>
      <c r="USO865" s="396"/>
      <c r="USP865" s="396"/>
      <c r="USQ865" s="396"/>
      <c r="USR865" s="396"/>
      <c r="USS865" s="396"/>
      <c r="UST865" s="396"/>
      <c r="USU865" s="396"/>
      <c r="USV865" s="396"/>
      <c r="USW865" s="396"/>
      <c r="USX865" s="396"/>
      <c r="USY865" s="396"/>
      <c r="USZ865" s="396"/>
      <c r="UTA865" s="396"/>
      <c r="UTB865" s="396"/>
      <c r="UTC865" s="396"/>
      <c r="UTD865" s="396"/>
      <c r="UTE865" s="396"/>
      <c r="UTF865" s="396"/>
      <c r="UTG865" s="396"/>
      <c r="UTH865" s="396"/>
      <c r="UTI865" s="396"/>
      <c r="UTJ865" s="396"/>
      <c r="UTK865" s="396"/>
      <c r="UTL865" s="396"/>
      <c r="UTM865" s="396"/>
      <c r="UTN865" s="396"/>
      <c r="UTO865" s="396"/>
      <c r="UTP865" s="396"/>
      <c r="UTQ865" s="396"/>
      <c r="UTR865" s="396"/>
      <c r="UTS865" s="396"/>
      <c r="UTT865" s="396"/>
      <c r="UTU865" s="396"/>
      <c r="UTV865" s="396"/>
      <c r="UTW865" s="396"/>
      <c r="UTX865" s="396"/>
      <c r="UTY865" s="396"/>
      <c r="UTZ865" s="396"/>
      <c r="UUA865" s="396"/>
      <c r="UUB865" s="396"/>
      <c r="UUC865" s="396"/>
      <c r="UUD865" s="396"/>
      <c r="UUE865" s="396"/>
      <c r="UUF865" s="396"/>
      <c r="UUG865" s="396"/>
      <c r="UUH865" s="396"/>
      <c r="UUI865" s="396"/>
      <c r="UUJ865" s="396"/>
      <c r="UUK865" s="396"/>
      <c r="UUL865" s="396"/>
      <c r="UUM865" s="396"/>
      <c r="UUN865" s="396"/>
      <c r="UUO865" s="396"/>
      <c r="UUP865" s="396"/>
      <c r="UUQ865" s="396"/>
      <c r="UUR865" s="396"/>
      <c r="UUS865" s="396"/>
      <c r="UUT865" s="396"/>
      <c r="UUU865" s="396"/>
      <c r="UUV865" s="396"/>
      <c r="UUW865" s="396"/>
      <c r="UUX865" s="396"/>
      <c r="UUY865" s="396"/>
      <c r="UUZ865" s="396"/>
      <c r="UVA865" s="396"/>
      <c r="UVB865" s="396"/>
      <c r="UVC865" s="396"/>
      <c r="UVD865" s="396"/>
      <c r="UVE865" s="396"/>
      <c r="UVF865" s="396"/>
      <c r="UVG865" s="396"/>
      <c r="UVH865" s="396"/>
      <c r="UVI865" s="396"/>
      <c r="UVJ865" s="396"/>
      <c r="UVK865" s="396"/>
      <c r="UVL865" s="396"/>
      <c r="UVM865" s="396"/>
      <c r="UVN865" s="396"/>
      <c r="UVO865" s="396"/>
      <c r="UVP865" s="396"/>
      <c r="UVQ865" s="396"/>
      <c r="UVR865" s="396"/>
      <c r="UVS865" s="396"/>
      <c r="UVT865" s="396"/>
      <c r="UVU865" s="396"/>
      <c r="UVV865" s="396"/>
      <c r="UVW865" s="396"/>
      <c r="UVX865" s="396"/>
      <c r="UVY865" s="396"/>
      <c r="UVZ865" s="396"/>
      <c r="UWA865" s="396"/>
      <c r="UWB865" s="396"/>
      <c r="UWC865" s="396"/>
      <c r="UWD865" s="396"/>
      <c r="UWE865" s="396"/>
      <c r="UWF865" s="396"/>
      <c r="UWG865" s="396"/>
      <c r="UWH865" s="396"/>
      <c r="UWI865" s="396"/>
      <c r="UWJ865" s="396"/>
      <c r="UWK865" s="396"/>
      <c r="UWL865" s="396"/>
      <c r="UWM865" s="396"/>
      <c r="UWN865" s="396"/>
      <c r="UWO865" s="396"/>
      <c r="UWP865" s="396"/>
      <c r="UWQ865" s="396"/>
      <c r="UWR865" s="396"/>
      <c r="UWS865" s="396"/>
      <c r="UWT865" s="396"/>
      <c r="UWU865" s="396"/>
      <c r="UWV865" s="396"/>
      <c r="UWW865" s="396"/>
      <c r="UWX865" s="396"/>
      <c r="UWY865" s="396"/>
      <c r="UWZ865" s="396"/>
      <c r="UXA865" s="396"/>
      <c r="UXB865" s="396"/>
      <c r="UXC865" s="396"/>
      <c r="UXD865" s="396"/>
      <c r="UXE865" s="396"/>
      <c r="UXF865" s="396"/>
      <c r="UXG865" s="396"/>
      <c r="UXH865" s="396"/>
      <c r="UXI865" s="396"/>
      <c r="UXJ865" s="396"/>
      <c r="UXK865" s="396"/>
      <c r="UXL865" s="396"/>
      <c r="UXM865" s="396"/>
      <c r="UXN865" s="396"/>
      <c r="UXO865" s="396"/>
      <c r="UXP865" s="396"/>
      <c r="UXQ865" s="396"/>
      <c r="UXR865" s="396"/>
      <c r="UXS865" s="396"/>
      <c r="UXT865" s="396"/>
      <c r="UXU865" s="396"/>
      <c r="UXV865" s="396"/>
      <c r="UXW865" s="396"/>
      <c r="UXX865" s="396"/>
      <c r="UXY865" s="396"/>
      <c r="UXZ865" s="396"/>
      <c r="UYA865" s="396"/>
      <c r="UYB865" s="396"/>
      <c r="UYC865" s="396"/>
      <c r="UYD865" s="396"/>
      <c r="UYE865" s="396"/>
      <c r="UYF865" s="396"/>
      <c r="UYG865" s="396"/>
      <c r="UYH865" s="396"/>
      <c r="UYI865" s="396"/>
      <c r="UYJ865" s="396"/>
      <c r="UYK865" s="396"/>
      <c r="UYL865" s="396"/>
      <c r="UYM865" s="396"/>
      <c r="UYN865" s="396"/>
      <c r="UYO865" s="396"/>
      <c r="UYP865" s="396"/>
      <c r="UYQ865" s="396"/>
      <c r="UYR865" s="396"/>
      <c r="UYS865" s="396"/>
      <c r="UYT865" s="396"/>
      <c r="UYU865" s="396"/>
      <c r="UYV865" s="396"/>
      <c r="UYW865" s="396"/>
      <c r="UYX865" s="396"/>
      <c r="UYY865" s="396"/>
      <c r="UYZ865" s="396"/>
      <c r="UZA865" s="396"/>
      <c r="UZB865" s="396"/>
      <c r="UZC865" s="396"/>
      <c r="UZD865" s="396"/>
      <c r="UZE865" s="396"/>
      <c r="UZF865" s="396"/>
      <c r="UZG865" s="396"/>
      <c r="UZH865" s="396"/>
      <c r="UZI865" s="396"/>
      <c r="UZJ865" s="396"/>
      <c r="UZK865" s="396"/>
      <c r="UZL865" s="396"/>
      <c r="UZM865" s="396"/>
      <c r="UZN865" s="396"/>
      <c r="UZO865" s="396"/>
      <c r="UZP865" s="396"/>
      <c r="UZQ865" s="396"/>
      <c r="UZR865" s="396"/>
      <c r="UZS865" s="396"/>
      <c r="UZT865" s="396"/>
      <c r="UZU865" s="396"/>
      <c r="UZV865" s="396"/>
      <c r="UZW865" s="396"/>
      <c r="UZX865" s="396"/>
      <c r="UZY865" s="396"/>
      <c r="UZZ865" s="396"/>
      <c r="VAA865" s="396"/>
      <c r="VAB865" s="396"/>
      <c r="VAC865" s="396"/>
      <c r="VAD865" s="396"/>
      <c r="VAE865" s="396"/>
      <c r="VAF865" s="396"/>
      <c r="VAG865" s="396"/>
      <c r="VAH865" s="396"/>
      <c r="VAI865" s="396"/>
      <c r="VAJ865" s="396"/>
      <c r="VAK865" s="396"/>
      <c r="VAL865" s="396"/>
      <c r="VAM865" s="396"/>
      <c r="VAN865" s="396"/>
      <c r="VAO865" s="396"/>
      <c r="VAP865" s="396"/>
      <c r="VAQ865" s="396"/>
      <c r="VAR865" s="396"/>
      <c r="VAS865" s="396"/>
      <c r="VAT865" s="396"/>
      <c r="VAU865" s="396"/>
      <c r="VAV865" s="396"/>
      <c r="VAW865" s="396"/>
      <c r="VAX865" s="396"/>
      <c r="VAY865" s="396"/>
      <c r="VAZ865" s="396"/>
      <c r="VBA865" s="396"/>
      <c r="VBB865" s="396"/>
      <c r="VBC865" s="396"/>
      <c r="VBD865" s="396"/>
      <c r="VBE865" s="396"/>
      <c r="VBF865" s="396"/>
      <c r="VBG865" s="396"/>
      <c r="VBH865" s="396"/>
      <c r="VBI865" s="396"/>
      <c r="VBJ865" s="396"/>
      <c r="VBK865" s="396"/>
      <c r="VBL865" s="396"/>
      <c r="VBM865" s="396"/>
      <c r="VBN865" s="396"/>
      <c r="VBO865" s="396"/>
      <c r="VBP865" s="396"/>
      <c r="VBQ865" s="396"/>
      <c r="VBR865" s="396"/>
      <c r="VBS865" s="396"/>
      <c r="VBT865" s="396"/>
      <c r="VBU865" s="396"/>
      <c r="VBV865" s="396"/>
      <c r="VBW865" s="396"/>
      <c r="VBX865" s="396"/>
      <c r="VBY865" s="396"/>
      <c r="VBZ865" s="396"/>
      <c r="VCA865" s="396"/>
      <c r="VCB865" s="396"/>
      <c r="VCC865" s="396"/>
      <c r="VCD865" s="396"/>
      <c r="VCE865" s="396"/>
      <c r="VCF865" s="396"/>
      <c r="VCG865" s="396"/>
      <c r="VCH865" s="396"/>
      <c r="VCI865" s="396"/>
      <c r="VCJ865" s="396"/>
      <c r="VCK865" s="396"/>
      <c r="VCL865" s="396"/>
      <c r="VCM865" s="396"/>
      <c r="VCN865" s="396"/>
      <c r="VCO865" s="396"/>
      <c r="VCP865" s="396"/>
      <c r="VCQ865" s="396"/>
      <c r="VCR865" s="396"/>
      <c r="VCS865" s="396"/>
      <c r="VCT865" s="396"/>
      <c r="VCU865" s="396"/>
      <c r="VCV865" s="396"/>
      <c r="VCW865" s="396"/>
      <c r="VCX865" s="396"/>
      <c r="VCY865" s="396"/>
      <c r="VCZ865" s="396"/>
      <c r="VDA865" s="396"/>
      <c r="VDB865" s="396"/>
      <c r="VDC865" s="396"/>
      <c r="VDD865" s="396"/>
      <c r="VDE865" s="396"/>
      <c r="VDF865" s="396"/>
      <c r="VDG865" s="396"/>
      <c r="VDH865" s="396"/>
      <c r="VDI865" s="396"/>
      <c r="VDJ865" s="396"/>
      <c r="VDK865" s="396"/>
      <c r="VDL865" s="396"/>
      <c r="VDM865" s="396"/>
      <c r="VDN865" s="396"/>
      <c r="VDO865" s="396"/>
      <c r="VDP865" s="396"/>
      <c r="VDQ865" s="396"/>
      <c r="VDR865" s="396"/>
      <c r="VDS865" s="396"/>
      <c r="VDT865" s="396"/>
      <c r="VDU865" s="396"/>
      <c r="VDV865" s="396"/>
      <c r="VDW865" s="396"/>
      <c r="VDX865" s="396"/>
      <c r="VDY865" s="396"/>
      <c r="VDZ865" s="396"/>
      <c r="VEA865" s="396"/>
      <c r="VEB865" s="396"/>
      <c r="VEC865" s="396"/>
      <c r="VED865" s="396"/>
      <c r="VEE865" s="396"/>
      <c r="VEF865" s="396"/>
      <c r="VEG865" s="396"/>
      <c r="VEH865" s="396"/>
      <c r="VEI865" s="396"/>
      <c r="VEJ865" s="396"/>
      <c r="VEK865" s="396"/>
      <c r="VEL865" s="396"/>
      <c r="VEM865" s="396"/>
      <c r="VEN865" s="396"/>
      <c r="VEO865" s="396"/>
      <c r="VEP865" s="396"/>
      <c r="VEQ865" s="396"/>
      <c r="VER865" s="396"/>
      <c r="VES865" s="396"/>
      <c r="VET865" s="396"/>
      <c r="VEU865" s="396"/>
      <c r="VEV865" s="396"/>
      <c r="VEW865" s="396"/>
      <c r="VEX865" s="396"/>
      <c r="VEY865" s="396"/>
      <c r="VEZ865" s="396"/>
      <c r="VFA865" s="396"/>
      <c r="VFB865" s="396"/>
      <c r="VFC865" s="396"/>
      <c r="VFD865" s="396"/>
      <c r="VFE865" s="396"/>
      <c r="VFF865" s="396"/>
      <c r="VFG865" s="396"/>
      <c r="VFH865" s="396"/>
      <c r="VFI865" s="396"/>
      <c r="VFJ865" s="396"/>
      <c r="VFK865" s="396"/>
      <c r="VFL865" s="396"/>
      <c r="VFM865" s="396"/>
      <c r="VFN865" s="396"/>
      <c r="VFO865" s="396"/>
      <c r="VFP865" s="396"/>
      <c r="VFQ865" s="396"/>
      <c r="VFR865" s="396"/>
      <c r="VFS865" s="396"/>
      <c r="VFT865" s="396"/>
      <c r="VFU865" s="396"/>
      <c r="VFV865" s="396"/>
      <c r="VFW865" s="396"/>
      <c r="VFX865" s="396"/>
      <c r="VFY865" s="396"/>
      <c r="VFZ865" s="396"/>
      <c r="VGA865" s="396"/>
      <c r="VGB865" s="396"/>
      <c r="VGC865" s="396"/>
      <c r="VGD865" s="396"/>
      <c r="VGE865" s="396"/>
      <c r="VGF865" s="396"/>
      <c r="VGG865" s="396"/>
      <c r="VGH865" s="396"/>
      <c r="VGI865" s="396"/>
      <c r="VGJ865" s="396"/>
      <c r="VGK865" s="396"/>
      <c r="VGL865" s="396"/>
      <c r="VGM865" s="396"/>
      <c r="VGN865" s="396"/>
      <c r="VGO865" s="396"/>
      <c r="VGP865" s="396"/>
      <c r="VGQ865" s="396"/>
      <c r="VGR865" s="396"/>
      <c r="VGS865" s="396"/>
      <c r="VGT865" s="396"/>
      <c r="VGU865" s="396"/>
      <c r="VGV865" s="396"/>
      <c r="VGW865" s="396"/>
      <c r="VGX865" s="396"/>
      <c r="VGY865" s="396"/>
      <c r="VGZ865" s="396"/>
      <c r="VHA865" s="396"/>
      <c r="VHB865" s="396"/>
      <c r="VHC865" s="396"/>
      <c r="VHD865" s="396"/>
      <c r="VHE865" s="396"/>
      <c r="VHF865" s="396"/>
      <c r="VHG865" s="396"/>
      <c r="VHH865" s="396"/>
      <c r="VHI865" s="396"/>
      <c r="VHJ865" s="396"/>
      <c r="VHK865" s="396"/>
      <c r="VHL865" s="396"/>
      <c r="VHM865" s="396"/>
      <c r="VHN865" s="396"/>
      <c r="VHO865" s="396"/>
      <c r="VHP865" s="396"/>
      <c r="VHQ865" s="396"/>
      <c r="VHR865" s="396"/>
      <c r="VHS865" s="396"/>
      <c r="VHT865" s="396"/>
      <c r="VHU865" s="396"/>
      <c r="VHV865" s="396"/>
      <c r="VHW865" s="396"/>
      <c r="VHX865" s="396"/>
      <c r="VHY865" s="396"/>
      <c r="VHZ865" s="396"/>
      <c r="VIA865" s="396"/>
      <c r="VIB865" s="396"/>
      <c r="VIC865" s="396"/>
      <c r="VID865" s="396"/>
      <c r="VIE865" s="396"/>
      <c r="VIF865" s="396"/>
      <c r="VIG865" s="396"/>
      <c r="VIH865" s="396"/>
      <c r="VII865" s="396"/>
      <c r="VIJ865" s="396"/>
      <c r="VIK865" s="396"/>
      <c r="VIL865" s="396"/>
      <c r="VIM865" s="396"/>
      <c r="VIN865" s="396"/>
      <c r="VIO865" s="396"/>
      <c r="VIP865" s="396"/>
      <c r="VIQ865" s="396"/>
      <c r="VIR865" s="396"/>
      <c r="VIS865" s="396"/>
      <c r="VIT865" s="396"/>
      <c r="VIU865" s="396"/>
      <c r="VIV865" s="396"/>
      <c r="VIW865" s="396"/>
      <c r="VIX865" s="396"/>
      <c r="VIY865" s="396"/>
      <c r="VIZ865" s="396"/>
      <c r="VJA865" s="396"/>
      <c r="VJB865" s="396"/>
      <c r="VJC865" s="396"/>
      <c r="VJD865" s="396"/>
      <c r="VJE865" s="396"/>
      <c r="VJF865" s="396"/>
      <c r="VJG865" s="396"/>
      <c r="VJH865" s="396"/>
      <c r="VJI865" s="396"/>
      <c r="VJJ865" s="396"/>
      <c r="VJK865" s="396"/>
      <c r="VJL865" s="396"/>
      <c r="VJM865" s="396"/>
      <c r="VJN865" s="396"/>
      <c r="VJO865" s="396"/>
      <c r="VJP865" s="396"/>
      <c r="VJQ865" s="396"/>
      <c r="VJR865" s="396"/>
      <c r="VJS865" s="396"/>
      <c r="VJT865" s="396"/>
      <c r="VJU865" s="396"/>
      <c r="VJV865" s="396"/>
      <c r="VJW865" s="396"/>
      <c r="VJX865" s="396"/>
      <c r="VJY865" s="396"/>
      <c r="VJZ865" s="396"/>
      <c r="VKA865" s="396"/>
      <c r="VKB865" s="396"/>
      <c r="VKC865" s="396"/>
      <c r="VKD865" s="396"/>
      <c r="VKE865" s="396"/>
      <c r="VKF865" s="396"/>
      <c r="VKG865" s="396"/>
      <c r="VKH865" s="396"/>
      <c r="VKI865" s="396"/>
      <c r="VKJ865" s="396"/>
      <c r="VKK865" s="396"/>
      <c r="VKL865" s="396"/>
      <c r="VKM865" s="396"/>
      <c r="VKN865" s="396"/>
      <c r="VKO865" s="396"/>
      <c r="VKP865" s="396"/>
      <c r="VKQ865" s="396"/>
      <c r="VKR865" s="396"/>
      <c r="VKS865" s="396"/>
      <c r="VKT865" s="396"/>
      <c r="VKU865" s="396"/>
      <c r="VKV865" s="396"/>
      <c r="VKW865" s="396"/>
      <c r="VKX865" s="396"/>
      <c r="VKY865" s="396"/>
      <c r="VKZ865" s="396"/>
      <c r="VLA865" s="396"/>
      <c r="VLB865" s="396"/>
      <c r="VLC865" s="396"/>
      <c r="VLD865" s="396"/>
      <c r="VLE865" s="396"/>
      <c r="VLF865" s="396"/>
      <c r="VLG865" s="396"/>
      <c r="VLH865" s="396"/>
      <c r="VLI865" s="396"/>
      <c r="VLJ865" s="396"/>
      <c r="VLK865" s="396"/>
      <c r="VLL865" s="396"/>
      <c r="VLM865" s="396"/>
      <c r="VLN865" s="396"/>
      <c r="VLO865" s="396"/>
      <c r="VLP865" s="396"/>
      <c r="VLQ865" s="396"/>
      <c r="VLR865" s="396"/>
      <c r="VLS865" s="396"/>
      <c r="VLT865" s="396"/>
      <c r="VLU865" s="396"/>
      <c r="VLV865" s="396"/>
      <c r="VLW865" s="396"/>
      <c r="VLX865" s="396"/>
      <c r="VLY865" s="396"/>
      <c r="VLZ865" s="396"/>
      <c r="VMA865" s="396"/>
      <c r="VMB865" s="396"/>
      <c r="VMC865" s="396"/>
      <c r="VMD865" s="396"/>
      <c r="VME865" s="396"/>
      <c r="VMF865" s="396"/>
      <c r="VMG865" s="396"/>
      <c r="VMH865" s="396"/>
      <c r="VMI865" s="396"/>
      <c r="VMJ865" s="396"/>
      <c r="VMK865" s="396"/>
      <c r="VML865" s="396"/>
      <c r="VMM865" s="396"/>
      <c r="VMN865" s="396"/>
      <c r="VMO865" s="396"/>
      <c r="VMP865" s="396"/>
      <c r="VMQ865" s="396"/>
      <c r="VMR865" s="396"/>
      <c r="VMS865" s="396"/>
      <c r="VMT865" s="396"/>
      <c r="VMU865" s="396"/>
      <c r="VMV865" s="396"/>
      <c r="VMW865" s="396"/>
      <c r="VMX865" s="396"/>
      <c r="VMY865" s="396"/>
      <c r="VMZ865" s="396"/>
      <c r="VNA865" s="396"/>
      <c r="VNB865" s="396"/>
      <c r="VNC865" s="396"/>
      <c r="VND865" s="396"/>
      <c r="VNE865" s="396"/>
      <c r="VNF865" s="396"/>
      <c r="VNG865" s="396"/>
      <c r="VNH865" s="396"/>
      <c r="VNI865" s="396"/>
      <c r="VNJ865" s="396"/>
      <c r="VNK865" s="396"/>
      <c r="VNL865" s="396"/>
      <c r="VNM865" s="396"/>
      <c r="VNN865" s="396"/>
      <c r="VNO865" s="396"/>
      <c r="VNP865" s="396"/>
      <c r="VNQ865" s="396"/>
      <c r="VNR865" s="396"/>
      <c r="VNS865" s="396"/>
      <c r="VNT865" s="396"/>
      <c r="VNU865" s="396"/>
      <c r="VNV865" s="396"/>
      <c r="VNW865" s="396"/>
      <c r="VNX865" s="396"/>
      <c r="VNY865" s="396"/>
      <c r="VNZ865" s="396"/>
      <c r="VOA865" s="396"/>
      <c r="VOB865" s="396"/>
      <c r="VOC865" s="396"/>
      <c r="VOD865" s="396"/>
      <c r="VOE865" s="396"/>
      <c r="VOF865" s="396"/>
      <c r="VOG865" s="396"/>
      <c r="VOH865" s="396"/>
      <c r="VOI865" s="396"/>
      <c r="VOJ865" s="396"/>
      <c r="VOK865" s="396"/>
      <c r="VOL865" s="396"/>
      <c r="VOM865" s="396"/>
      <c r="VON865" s="396"/>
      <c r="VOO865" s="396"/>
      <c r="VOP865" s="396"/>
      <c r="VOQ865" s="396"/>
      <c r="VOR865" s="396"/>
      <c r="VOS865" s="396"/>
      <c r="VOT865" s="396"/>
      <c r="VOU865" s="396"/>
      <c r="VOV865" s="396"/>
      <c r="VOW865" s="396"/>
      <c r="VOX865" s="396"/>
      <c r="VOY865" s="396"/>
      <c r="VOZ865" s="396"/>
      <c r="VPA865" s="396"/>
      <c r="VPB865" s="396"/>
      <c r="VPC865" s="396"/>
      <c r="VPD865" s="396"/>
      <c r="VPE865" s="396"/>
      <c r="VPF865" s="396"/>
      <c r="VPG865" s="396"/>
      <c r="VPH865" s="396"/>
      <c r="VPI865" s="396"/>
      <c r="VPJ865" s="396"/>
      <c r="VPK865" s="396"/>
      <c r="VPL865" s="396"/>
      <c r="VPM865" s="396"/>
      <c r="VPN865" s="396"/>
      <c r="VPO865" s="396"/>
      <c r="VPP865" s="396"/>
      <c r="VPQ865" s="396"/>
      <c r="VPR865" s="396"/>
      <c r="VPS865" s="396"/>
      <c r="VPT865" s="396"/>
      <c r="VPU865" s="396"/>
      <c r="VPV865" s="396"/>
      <c r="VPW865" s="396"/>
      <c r="VPX865" s="396"/>
      <c r="VPY865" s="396"/>
      <c r="VPZ865" s="396"/>
      <c r="VQA865" s="396"/>
      <c r="VQB865" s="396"/>
      <c r="VQC865" s="396"/>
      <c r="VQD865" s="396"/>
      <c r="VQE865" s="396"/>
      <c r="VQF865" s="396"/>
      <c r="VQG865" s="396"/>
      <c r="VQH865" s="396"/>
      <c r="VQI865" s="396"/>
      <c r="VQJ865" s="396"/>
      <c r="VQK865" s="396"/>
      <c r="VQL865" s="396"/>
      <c r="VQM865" s="396"/>
      <c r="VQN865" s="396"/>
      <c r="VQO865" s="396"/>
      <c r="VQP865" s="396"/>
      <c r="VQQ865" s="396"/>
      <c r="VQR865" s="396"/>
      <c r="VQS865" s="396"/>
      <c r="VQT865" s="396"/>
      <c r="VQU865" s="396"/>
      <c r="VQV865" s="396"/>
      <c r="VQW865" s="396"/>
      <c r="VQX865" s="396"/>
      <c r="VQY865" s="396"/>
      <c r="VQZ865" s="396"/>
      <c r="VRA865" s="396"/>
      <c r="VRB865" s="396"/>
      <c r="VRC865" s="396"/>
      <c r="VRD865" s="396"/>
      <c r="VRE865" s="396"/>
      <c r="VRF865" s="396"/>
      <c r="VRG865" s="396"/>
      <c r="VRH865" s="396"/>
      <c r="VRI865" s="396"/>
      <c r="VRJ865" s="396"/>
      <c r="VRK865" s="396"/>
      <c r="VRL865" s="396"/>
      <c r="VRM865" s="396"/>
      <c r="VRN865" s="396"/>
      <c r="VRO865" s="396"/>
      <c r="VRP865" s="396"/>
      <c r="VRQ865" s="396"/>
      <c r="VRR865" s="396"/>
      <c r="VRS865" s="396"/>
      <c r="VRT865" s="396"/>
      <c r="VRU865" s="396"/>
      <c r="VRV865" s="396"/>
      <c r="VRW865" s="396"/>
      <c r="VRX865" s="396"/>
      <c r="VRY865" s="396"/>
      <c r="VRZ865" s="396"/>
      <c r="VSA865" s="396"/>
      <c r="VSB865" s="396"/>
      <c r="VSC865" s="396"/>
      <c r="VSD865" s="396"/>
      <c r="VSE865" s="396"/>
      <c r="VSF865" s="396"/>
      <c r="VSG865" s="396"/>
      <c r="VSH865" s="396"/>
      <c r="VSI865" s="396"/>
      <c r="VSJ865" s="396"/>
      <c r="VSK865" s="396"/>
      <c r="VSL865" s="396"/>
      <c r="VSM865" s="396"/>
      <c r="VSN865" s="396"/>
      <c r="VSO865" s="396"/>
      <c r="VSP865" s="396"/>
      <c r="VSQ865" s="396"/>
      <c r="VSR865" s="396"/>
      <c r="VSS865" s="396"/>
      <c r="VST865" s="396"/>
      <c r="VSU865" s="396"/>
      <c r="VSV865" s="396"/>
      <c r="VSW865" s="396"/>
      <c r="VSX865" s="396"/>
      <c r="VSY865" s="396"/>
      <c r="VSZ865" s="396"/>
      <c r="VTA865" s="396"/>
      <c r="VTB865" s="396"/>
      <c r="VTC865" s="396"/>
      <c r="VTD865" s="396"/>
      <c r="VTE865" s="396"/>
      <c r="VTF865" s="396"/>
      <c r="VTG865" s="396"/>
      <c r="VTH865" s="396"/>
      <c r="VTI865" s="396"/>
      <c r="VTJ865" s="396"/>
      <c r="VTK865" s="396"/>
      <c r="VTL865" s="396"/>
      <c r="VTM865" s="396"/>
      <c r="VTN865" s="396"/>
      <c r="VTO865" s="396"/>
      <c r="VTP865" s="396"/>
      <c r="VTQ865" s="396"/>
      <c r="VTR865" s="396"/>
      <c r="VTS865" s="396"/>
      <c r="VTT865" s="396"/>
      <c r="VTU865" s="396"/>
      <c r="VTV865" s="396"/>
      <c r="VTW865" s="396"/>
      <c r="VTX865" s="396"/>
      <c r="VTY865" s="396"/>
      <c r="VTZ865" s="396"/>
      <c r="VUA865" s="396"/>
      <c r="VUB865" s="396"/>
      <c r="VUC865" s="396"/>
      <c r="VUD865" s="396"/>
      <c r="VUE865" s="396"/>
      <c r="VUF865" s="396"/>
      <c r="VUG865" s="396"/>
      <c r="VUH865" s="396"/>
      <c r="VUI865" s="396"/>
      <c r="VUJ865" s="396"/>
      <c r="VUK865" s="396"/>
      <c r="VUL865" s="396"/>
      <c r="VUM865" s="396"/>
      <c r="VUN865" s="396"/>
      <c r="VUO865" s="396"/>
      <c r="VUP865" s="396"/>
      <c r="VUQ865" s="396"/>
      <c r="VUR865" s="396"/>
      <c r="VUS865" s="396"/>
      <c r="VUT865" s="396"/>
      <c r="VUU865" s="396"/>
      <c r="VUV865" s="396"/>
      <c r="VUW865" s="396"/>
      <c r="VUX865" s="396"/>
      <c r="VUY865" s="396"/>
      <c r="VUZ865" s="396"/>
      <c r="VVA865" s="396"/>
      <c r="VVB865" s="396"/>
      <c r="VVC865" s="396"/>
      <c r="VVD865" s="396"/>
      <c r="VVE865" s="396"/>
      <c r="VVF865" s="396"/>
      <c r="VVG865" s="396"/>
      <c r="VVH865" s="396"/>
      <c r="VVI865" s="396"/>
      <c r="VVJ865" s="396"/>
      <c r="VVK865" s="396"/>
      <c r="VVL865" s="396"/>
      <c r="VVM865" s="396"/>
      <c r="VVN865" s="396"/>
      <c r="VVO865" s="396"/>
      <c r="VVP865" s="396"/>
      <c r="VVQ865" s="396"/>
      <c r="VVR865" s="396"/>
      <c r="VVS865" s="396"/>
      <c r="VVT865" s="396"/>
      <c r="VVU865" s="396"/>
      <c r="VVV865" s="396"/>
      <c r="VVW865" s="396"/>
      <c r="VVX865" s="396"/>
      <c r="VVY865" s="396"/>
      <c r="VVZ865" s="396"/>
      <c r="VWA865" s="396"/>
      <c r="VWB865" s="396"/>
      <c r="VWC865" s="396"/>
      <c r="VWD865" s="396"/>
      <c r="VWE865" s="396"/>
      <c r="VWF865" s="396"/>
      <c r="VWG865" s="396"/>
      <c r="VWH865" s="396"/>
      <c r="VWI865" s="396"/>
      <c r="VWJ865" s="396"/>
      <c r="VWK865" s="396"/>
      <c r="VWL865" s="396"/>
      <c r="VWM865" s="396"/>
      <c r="VWN865" s="396"/>
      <c r="VWO865" s="396"/>
      <c r="VWP865" s="396"/>
      <c r="VWQ865" s="396"/>
      <c r="VWR865" s="396"/>
      <c r="VWS865" s="396"/>
      <c r="VWT865" s="396"/>
      <c r="VWU865" s="396"/>
      <c r="VWV865" s="396"/>
      <c r="VWW865" s="396"/>
      <c r="VWX865" s="396"/>
      <c r="VWY865" s="396"/>
      <c r="VWZ865" s="396"/>
      <c r="VXA865" s="396"/>
      <c r="VXB865" s="396"/>
      <c r="VXC865" s="396"/>
      <c r="VXD865" s="396"/>
      <c r="VXE865" s="396"/>
      <c r="VXF865" s="396"/>
      <c r="VXG865" s="396"/>
      <c r="VXH865" s="396"/>
      <c r="VXI865" s="396"/>
      <c r="VXJ865" s="396"/>
      <c r="VXK865" s="396"/>
      <c r="VXL865" s="396"/>
      <c r="VXM865" s="396"/>
      <c r="VXN865" s="396"/>
      <c r="VXO865" s="396"/>
      <c r="VXP865" s="396"/>
      <c r="VXQ865" s="396"/>
      <c r="VXR865" s="396"/>
      <c r="VXS865" s="396"/>
      <c r="VXT865" s="396"/>
      <c r="VXU865" s="396"/>
      <c r="VXV865" s="396"/>
      <c r="VXW865" s="396"/>
      <c r="VXX865" s="396"/>
      <c r="VXY865" s="396"/>
      <c r="VXZ865" s="396"/>
      <c r="VYA865" s="396"/>
      <c r="VYB865" s="396"/>
      <c r="VYC865" s="396"/>
      <c r="VYD865" s="396"/>
      <c r="VYE865" s="396"/>
      <c r="VYF865" s="396"/>
      <c r="VYG865" s="396"/>
      <c r="VYH865" s="396"/>
      <c r="VYI865" s="396"/>
      <c r="VYJ865" s="396"/>
      <c r="VYK865" s="396"/>
      <c r="VYL865" s="396"/>
      <c r="VYM865" s="396"/>
      <c r="VYN865" s="396"/>
      <c r="VYO865" s="396"/>
      <c r="VYP865" s="396"/>
      <c r="VYQ865" s="396"/>
      <c r="VYR865" s="396"/>
      <c r="VYS865" s="396"/>
      <c r="VYT865" s="396"/>
      <c r="VYU865" s="396"/>
      <c r="VYV865" s="396"/>
      <c r="VYW865" s="396"/>
      <c r="VYX865" s="396"/>
      <c r="VYY865" s="396"/>
      <c r="VYZ865" s="396"/>
      <c r="VZA865" s="396"/>
      <c r="VZB865" s="396"/>
      <c r="VZC865" s="396"/>
      <c r="VZD865" s="396"/>
      <c r="VZE865" s="396"/>
      <c r="VZF865" s="396"/>
      <c r="VZG865" s="396"/>
      <c r="VZH865" s="396"/>
      <c r="VZI865" s="396"/>
      <c r="VZJ865" s="396"/>
      <c r="VZK865" s="396"/>
      <c r="VZL865" s="396"/>
      <c r="VZM865" s="396"/>
      <c r="VZN865" s="396"/>
      <c r="VZO865" s="396"/>
      <c r="VZP865" s="396"/>
      <c r="VZQ865" s="396"/>
      <c r="VZR865" s="396"/>
      <c r="VZS865" s="396"/>
      <c r="VZT865" s="396"/>
      <c r="VZU865" s="396"/>
      <c r="VZV865" s="396"/>
      <c r="VZW865" s="396"/>
      <c r="VZX865" s="396"/>
      <c r="VZY865" s="396"/>
      <c r="VZZ865" s="396"/>
      <c r="WAA865" s="396"/>
      <c r="WAB865" s="396"/>
      <c r="WAC865" s="396"/>
      <c r="WAD865" s="396"/>
      <c r="WAE865" s="396"/>
      <c r="WAF865" s="396"/>
      <c r="WAG865" s="396"/>
      <c r="WAH865" s="396"/>
      <c r="WAI865" s="396"/>
      <c r="WAJ865" s="396"/>
      <c r="WAK865" s="396"/>
      <c r="WAL865" s="396"/>
      <c r="WAM865" s="396"/>
      <c r="WAN865" s="396"/>
      <c r="WAO865" s="396"/>
      <c r="WAP865" s="396"/>
      <c r="WAQ865" s="396"/>
      <c r="WAR865" s="396"/>
      <c r="WAS865" s="396"/>
      <c r="WAT865" s="396"/>
      <c r="WAU865" s="396"/>
      <c r="WAV865" s="396"/>
      <c r="WAW865" s="396"/>
      <c r="WAX865" s="396"/>
      <c r="WAY865" s="396"/>
      <c r="WAZ865" s="396"/>
      <c r="WBA865" s="396"/>
      <c r="WBB865" s="396"/>
      <c r="WBC865" s="396"/>
      <c r="WBD865" s="396"/>
      <c r="WBE865" s="396"/>
      <c r="WBF865" s="396"/>
      <c r="WBG865" s="396"/>
      <c r="WBH865" s="396"/>
      <c r="WBI865" s="396"/>
      <c r="WBJ865" s="396"/>
      <c r="WBK865" s="396"/>
      <c r="WBL865" s="396"/>
      <c r="WBM865" s="396"/>
      <c r="WBN865" s="396"/>
      <c r="WBO865" s="396"/>
      <c r="WBP865" s="396"/>
      <c r="WBQ865" s="396"/>
      <c r="WBR865" s="396"/>
      <c r="WBS865" s="396"/>
      <c r="WBT865" s="396"/>
      <c r="WBU865" s="396"/>
      <c r="WBV865" s="396"/>
      <c r="WBW865" s="396"/>
      <c r="WBX865" s="396"/>
      <c r="WBY865" s="396"/>
      <c r="WBZ865" s="396"/>
      <c r="WCA865" s="396"/>
      <c r="WCB865" s="396"/>
      <c r="WCC865" s="396"/>
      <c r="WCD865" s="396"/>
      <c r="WCE865" s="396"/>
      <c r="WCF865" s="396"/>
      <c r="WCG865" s="396"/>
      <c r="WCH865" s="396"/>
      <c r="WCI865" s="396"/>
      <c r="WCJ865" s="396"/>
      <c r="WCK865" s="396"/>
      <c r="WCL865" s="396"/>
      <c r="WCM865" s="396"/>
      <c r="WCN865" s="396"/>
      <c r="WCO865" s="396"/>
      <c r="WCP865" s="396"/>
      <c r="WCQ865" s="396"/>
      <c r="WCR865" s="396"/>
      <c r="WCS865" s="396"/>
      <c r="WCT865" s="396"/>
      <c r="WCU865" s="396"/>
      <c r="WCV865" s="396"/>
      <c r="WCW865" s="396"/>
      <c r="WCX865" s="396"/>
      <c r="WCY865" s="396"/>
      <c r="WCZ865" s="396"/>
      <c r="WDA865" s="396"/>
      <c r="WDB865" s="396"/>
      <c r="WDC865" s="396"/>
      <c r="WDD865" s="396"/>
      <c r="WDE865" s="396"/>
      <c r="WDF865" s="396"/>
      <c r="WDG865" s="396"/>
      <c r="WDH865" s="396"/>
      <c r="WDI865" s="396"/>
      <c r="WDJ865" s="396"/>
      <c r="WDK865" s="396"/>
      <c r="WDL865" s="396"/>
      <c r="WDM865" s="396"/>
      <c r="WDN865" s="396"/>
      <c r="WDO865" s="396"/>
      <c r="WDP865" s="396"/>
      <c r="WDQ865" s="396"/>
      <c r="WDR865" s="396"/>
      <c r="WDS865" s="396"/>
      <c r="WDT865" s="396"/>
      <c r="WDU865" s="396"/>
      <c r="WDV865" s="396"/>
      <c r="WDW865" s="396"/>
      <c r="WDX865" s="396"/>
      <c r="WDY865" s="396"/>
      <c r="WDZ865" s="396"/>
      <c r="WEA865" s="396"/>
      <c r="WEB865" s="396"/>
      <c r="WEC865" s="396"/>
      <c r="WED865" s="396"/>
      <c r="WEE865" s="396"/>
      <c r="WEF865" s="396"/>
      <c r="WEG865" s="396"/>
      <c r="WEH865" s="396"/>
      <c r="WEI865" s="396"/>
      <c r="WEJ865" s="396"/>
      <c r="WEK865" s="396"/>
      <c r="WEL865" s="396"/>
      <c r="WEM865" s="396"/>
      <c r="WEN865" s="396"/>
      <c r="WEO865" s="396"/>
      <c r="WEP865" s="396"/>
      <c r="WEQ865" s="396"/>
      <c r="WER865" s="396"/>
      <c r="WES865" s="396"/>
      <c r="WET865" s="396"/>
      <c r="WEU865" s="396"/>
      <c r="WEV865" s="396"/>
      <c r="WEW865" s="396"/>
      <c r="WEX865" s="396"/>
      <c r="WEY865" s="396"/>
      <c r="WEZ865" s="396"/>
      <c r="WFA865" s="396"/>
      <c r="WFB865" s="396"/>
      <c r="WFC865" s="396"/>
      <c r="WFD865" s="396"/>
      <c r="WFE865" s="396"/>
      <c r="WFF865" s="396"/>
      <c r="WFG865" s="396"/>
      <c r="WFH865" s="396"/>
      <c r="WFI865" s="396"/>
      <c r="WFJ865" s="396"/>
      <c r="WFK865" s="396"/>
      <c r="WFL865" s="396"/>
      <c r="WFM865" s="396"/>
      <c r="WFN865" s="396"/>
      <c r="WFO865" s="396"/>
      <c r="WFP865" s="396"/>
      <c r="WFQ865" s="396"/>
      <c r="WFR865" s="396"/>
      <c r="WFS865" s="396"/>
      <c r="WFT865" s="396"/>
      <c r="WFU865" s="396"/>
      <c r="WFV865" s="396"/>
      <c r="WFW865" s="396"/>
      <c r="WFX865" s="396"/>
      <c r="WFY865" s="396"/>
      <c r="WFZ865" s="396"/>
      <c r="WGA865" s="396"/>
      <c r="WGB865" s="396"/>
      <c r="WGC865" s="396"/>
      <c r="WGD865" s="396"/>
      <c r="WGE865" s="396"/>
      <c r="WGF865" s="396"/>
      <c r="WGG865" s="396"/>
      <c r="WGH865" s="396"/>
      <c r="WGI865" s="396"/>
      <c r="WGJ865" s="396"/>
      <c r="WGK865" s="396"/>
      <c r="WGL865" s="396"/>
      <c r="WGM865" s="396"/>
      <c r="WGN865" s="396"/>
      <c r="WGO865" s="396"/>
      <c r="WGP865" s="396"/>
      <c r="WGQ865" s="396"/>
      <c r="WGR865" s="396"/>
      <c r="WGS865" s="396"/>
      <c r="WGT865" s="396"/>
      <c r="WGU865" s="396"/>
      <c r="WGV865" s="396"/>
      <c r="WGW865" s="396"/>
      <c r="WGX865" s="396"/>
      <c r="WGY865" s="396"/>
      <c r="WGZ865" s="396"/>
      <c r="WHA865" s="396"/>
      <c r="WHB865" s="396"/>
      <c r="WHC865" s="396"/>
      <c r="WHD865" s="396"/>
      <c r="WHE865" s="396"/>
      <c r="WHF865" s="396"/>
      <c r="WHG865" s="396"/>
      <c r="WHH865" s="396"/>
      <c r="WHI865" s="396"/>
      <c r="WHJ865" s="396"/>
      <c r="WHK865" s="396"/>
      <c r="WHL865" s="396"/>
      <c r="WHM865" s="396"/>
      <c r="WHN865" s="396"/>
      <c r="WHO865" s="396"/>
      <c r="WHP865" s="396"/>
      <c r="WHQ865" s="396"/>
      <c r="WHR865" s="396"/>
      <c r="WHS865" s="396"/>
      <c r="WHT865" s="396"/>
      <c r="WHU865" s="396"/>
      <c r="WHV865" s="396"/>
      <c r="WHW865" s="396"/>
      <c r="WHX865" s="396"/>
      <c r="WHY865" s="396"/>
      <c r="WHZ865" s="396"/>
      <c r="WIA865" s="396"/>
      <c r="WIB865" s="396"/>
      <c r="WIC865" s="396"/>
      <c r="WID865" s="396"/>
      <c r="WIE865" s="396"/>
      <c r="WIF865" s="396"/>
      <c r="WIG865" s="396"/>
      <c r="WIH865" s="396"/>
      <c r="WII865" s="396"/>
      <c r="WIJ865" s="396"/>
      <c r="WIK865" s="396"/>
      <c r="WIL865" s="396"/>
      <c r="WIM865" s="396"/>
      <c r="WIN865" s="396"/>
      <c r="WIO865" s="396"/>
      <c r="WIP865" s="396"/>
      <c r="WIQ865" s="396"/>
      <c r="WIR865" s="396"/>
      <c r="WIS865" s="396"/>
      <c r="WIT865" s="396"/>
      <c r="WIU865" s="396"/>
      <c r="WIV865" s="396"/>
      <c r="WIW865" s="396"/>
      <c r="WIX865" s="396"/>
      <c r="WIY865" s="396"/>
      <c r="WIZ865" s="396"/>
      <c r="WJA865" s="396"/>
      <c r="WJB865" s="396"/>
      <c r="WJC865" s="396"/>
      <c r="WJD865" s="396"/>
      <c r="WJE865" s="396"/>
      <c r="WJF865" s="396"/>
      <c r="WJG865" s="396"/>
      <c r="WJH865" s="396"/>
      <c r="WJI865" s="396"/>
      <c r="WJJ865" s="396"/>
      <c r="WJK865" s="396"/>
      <c r="WJL865" s="396"/>
      <c r="WJM865" s="396"/>
      <c r="WJN865" s="396"/>
      <c r="WJO865" s="396"/>
      <c r="WJP865" s="396"/>
      <c r="WJQ865" s="396"/>
      <c r="WJR865" s="396"/>
      <c r="WJS865" s="396"/>
      <c r="WJT865" s="396"/>
      <c r="WJU865" s="396"/>
      <c r="WJV865" s="396"/>
      <c r="WJW865" s="396"/>
      <c r="WJX865" s="396"/>
      <c r="WJY865" s="396"/>
      <c r="WJZ865" s="396"/>
      <c r="WKA865" s="396"/>
      <c r="WKB865" s="396"/>
      <c r="WKC865" s="396"/>
      <c r="WKD865" s="396"/>
      <c r="WKE865" s="396"/>
      <c r="WKF865" s="396"/>
      <c r="WKG865" s="396"/>
      <c r="WKH865" s="396"/>
      <c r="WKI865" s="396"/>
      <c r="WKJ865" s="396"/>
      <c r="WKK865" s="396"/>
      <c r="WKL865" s="396"/>
      <c r="WKM865" s="396"/>
      <c r="WKN865" s="396"/>
      <c r="WKO865" s="396"/>
      <c r="WKP865" s="396"/>
      <c r="WKQ865" s="396"/>
      <c r="WKR865" s="396"/>
      <c r="WKS865" s="396"/>
      <c r="WKT865" s="396"/>
      <c r="WKU865" s="396"/>
      <c r="WKV865" s="396"/>
      <c r="WKW865" s="396"/>
      <c r="WKX865" s="396"/>
      <c r="WKY865" s="396"/>
      <c r="WKZ865" s="396"/>
      <c r="WLA865" s="396"/>
      <c r="WLB865" s="396"/>
      <c r="WLC865" s="396"/>
      <c r="WLD865" s="396"/>
      <c r="WLE865" s="396"/>
      <c r="WLF865" s="396"/>
      <c r="WLG865" s="396"/>
      <c r="WLH865" s="396"/>
      <c r="WLI865" s="396"/>
      <c r="WLJ865" s="396"/>
      <c r="WLK865" s="396"/>
      <c r="WLL865" s="396"/>
      <c r="WLM865" s="396"/>
      <c r="WLN865" s="396"/>
      <c r="WLO865" s="396"/>
      <c r="WLP865" s="396"/>
      <c r="WLQ865" s="396"/>
      <c r="WLR865" s="396"/>
      <c r="WLS865" s="396"/>
      <c r="WLT865" s="396"/>
      <c r="WLU865" s="396"/>
      <c r="WLV865" s="396"/>
      <c r="WLW865" s="396"/>
      <c r="WLX865" s="396"/>
      <c r="WLY865" s="396"/>
      <c r="WLZ865" s="396"/>
      <c r="WMA865" s="396"/>
      <c r="WMB865" s="396"/>
      <c r="WMC865" s="396"/>
      <c r="WMD865" s="396"/>
      <c r="WME865" s="396"/>
      <c r="WMF865" s="396"/>
      <c r="WMG865" s="396"/>
      <c r="WMH865" s="396"/>
      <c r="WMI865" s="396"/>
      <c r="WMJ865" s="396"/>
      <c r="WMK865" s="396"/>
      <c r="WML865" s="396"/>
      <c r="WMM865" s="396"/>
      <c r="WMN865" s="396"/>
      <c r="WMO865" s="396"/>
      <c r="WMP865" s="396"/>
      <c r="WMQ865" s="396"/>
      <c r="WMR865" s="396"/>
      <c r="WMS865" s="396"/>
      <c r="WMT865" s="396"/>
      <c r="WMU865" s="396"/>
      <c r="WMV865" s="396"/>
      <c r="WMW865" s="396"/>
      <c r="WMX865" s="396"/>
      <c r="WMY865" s="396"/>
      <c r="WMZ865" s="396"/>
      <c r="WNA865" s="396"/>
      <c r="WNB865" s="396"/>
      <c r="WNC865" s="396"/>
      <c r="WND865" s="396"/>
      <c r="WNE865" s="396"/>
      <c r="WNF865" s="396"/>
      <c r="WNG865" s="396"/>
      <c r="WNH865" s="396"/>
      <c r="WNI865" s="396"/>
      <c r="WNJ865" s="396"/>
      <c r="WNK865" s="396"/>
      <c r="WNL865" s="396"/>
      <c r="WNM865" s="396"/>
      <c r="WNN865" s="396"/>
      <c r="WNO865" s="396"/>
      <c r="WNP865" s="396"/>
      <c r="WNQ865" s="396"/>
      <c r="WNR865" s="396"/>
      <c r="WNS865" s="396"/>
      <c r="WNT865" s="396"/>
      <c r="WNU865" s="396"/>
      <c r="WNV865" s="396"/>
      <c r="WNW865" s="396"/>
      <c r="WNX865" s="396"/>
      <c r="WNY865" s="396"/>
      <c r="WNZ865" s="396"/>
      <c r="WOA865" s="396"/>
      <c r="WOB865" s="396"/>
      <c r="WOC865" s="396"/>
      <c r="WOD865" s="396"/>
      <c r="WOE865" s="396"/>
      <c r="WOF865" s="396"/>
      <c r="WOG865" s="396"/>
      <c r="WOH865" s="396"/>
      <c r="WOI865" s="396"/>
      <c r="WOJ865" s="396"/>
      <c r="WOK865" s="396"/>
      <c r="WOL865" s="396"/>
      <c r="WOM865" s="396"/>
      <c r="WON865" s="396"/>
      <c r="WOO865" s="396"/>
      <c r="WOP865" s="396"/>
      <c r="WOQ865" s="396"/>
      <c r="WOR865" s="396"/>
      <c r="WOS865" s="396"/>
      <c r="WOT865" s="396"/>
      <c r="WOU865" s="396"/>
      <c r="WOV865" s="396"/>
      <c r="WOW865" s="396"/>
      <c r="WOX865" s="396"/>
      <c r="WOY865" s="396"/>
      <c r="WOZ865" s="396"/>
      <c r="WPA865" s="396"/>
      <c r="WPB865" s="396"/>
      <c r="WPC865" s="396"/>
      <c r="WPD865" s="396"/>
      <c r="WPE865" s="396"/>
      <c r="WPF865" s="396"/>
      <c r="WPG865" s="396"/>
      <c r="WPH865" s="396"/>
      <c r="WPI865" s="396"/>
      <c r="WPJ865" s="396"/>
      <c r="WPK865" s="396"/>
      <c r="WPL865" s="396"/>
      <c r="WPM865" s="396"/>
      <c r="WPN865" s="396"/>
      <c r="WPO865" s="396"/>
      <c r="WPP865" s="396"/>
      <c r="WPQ865" s="396"/>
      <c r="WPR865" s="396"/>
      <c r="WPS865" s="396"/>
      <c r="WPT865" s="396"/>
      <c r="WPU865" s="396"/>
      <c r="WPV865" s="396"/>
      <c r="WPW865" s="396"/>
      <c r="WPX865" s="396"/>
      <c r="WPY865" s="396"/>
      <c r="WPZ865" s="396"/>
      <c r="WQA865" s="396"/>
      <c r="WQB865" s="396"/>
      <c r="WQC865" s="396"/>
      <c r="WQD865" s="396"/>
      <c r="WQE865" s="396"/>
      <c r="WQF865" s="396"/>
      <c r="WQG865" s="396"/>
      <c r="WQH865" s="396"/>
      <c r="WQI865" s="396"/>
      <c r="WQJ865" s="396"/>
      <c r="WQK865" s="396"/>
      <c r="WQL865" s="396"/>
      <c r="WQM865" s="396"/>
      <c r="WQN865" s="396"/>
      <c r="WQO865" s="396"/>
      <c r="WQP865" s="396"/>
      <c r="WQQ865" s="396"/>
      <c r="WQR865" s="396"/>
      <c r="WQS865" s="396"/>
      <c r="WQT865" s="396"/>
      <c r="WQU865" s="396"/>
      <c r="WQV865" s="396"/>
      <c r="WQW865" s="396"/>
      <c r="WQX865" s="396"/>
      <c r="WQY865" s="396"/>
      <c r="WQZ865" s="396"/>
      <c r="WRA865" s="396"/>
      <c r="WRB865" s="396"/>
      <c r="WRC865" s="396"/>
      <c r="WRD865" s="396"/>
      <c r="WRE865" s="396"/>
      <c r="WRF865" s="396"/>
      <c r="WRG865" s="396"/>
      <c r="WRH865" s="396"/>
      <c r="WRI865" s="396"/>
      <c r="WRJ865" s="396"/>
      <c r="WRK865" s="396"/>
      <c r="WRL865" s="396"/>
      <c r="WRM865" s="396"/>
      <c r="WRN865" s="396"/>
      <c r="WRO865" s="396"/>
      <c r="WRP865" s="396"/>
      <c r="WRQ865" s="396"/>
      <c r="WRR865" s="396"/>
      <c r="WRS865" s="396"/>
      <c r="WRT865" s="396"/>
      <c r="WRU865" s="396"/>
      <c r="WRV865" s="396"/>
      <c r="WRW865" s="396"/>
      <c r="WRX865" s="396"/>
      <c r="WRY865" s="396"/>
      <c r="WRZ865" s="396"/>
      <c r="WSA865" s="396"/>
      <c r="WSB865" s="396"/>
      <c r="WSC865" s="396"/>
      <c r="WSD865" s="396"/>
      <c r="WSE865" s="396"/>
      <c r="WSF865" s="396"/>
      <c r="WSG865" s="396"/>
      <c r="WSH865" s="396"/>
      <c r="WSI865" s="396"/>
      <c r="WSJ865" s="396"/>
      <c r="WSK865" s="396"/>
      <c r="WSL865" s="396"/>
      <c r="WSM865" s="396"/>
      <c r="WSN865" s="396"/>
      <c r="WSO865" s="396"/>
      <c r="WSP865" s="396"/>
      <c r="WSQ865" s="396"/>
      <c r="WSR865" s="396"/>
      <c r="WSS865" s="396"/>
      <c r="WST865" s="396"/>
      <c r="WSU865" s="396"/>
      <c r="WSV865" s="396"/>
      <c r="WSW865" s="396"/>
      <c r="WSX865" s="396"/>
      <c r="WSY865" s="396"/>
      <c r="WSZ865" s="396"/>
      <c r="WTA865" s="396"/>
      <c r="WTB865" s="396"/>
      <c r="WTC865" s="396"/>
      <c r="WTD865" s="396"/>
      <c r="WTE865" s="396"/>
      <c r="WTF865" s="396"/>
      <c r="WTG865" s="396"/>
      <c r="WTH865" s="396"/>
      <c r="WTI865" s="396"/>
      <c r="WTJ865" s="396"/>
      <c r="WTK865" s="396"/>
      <c r="WTL865" s="396"/>
      <c r="WTM865" s="396"/>
      <c r="WTN865" s="396"/>
      <c r="WTO865" s="396"/>
      <c r="WTP865" s="396"/>
      <c r="WTQ865" s="396"/>
      <c r="WTR865" s="396"/>
      <c r="WTS865" s="396"/>
      <c r="WTT865" s="396"/>
      <c r="WTU865" s="396"/>
      <c r="WTV865" s="396"/>
      <c r="WTW865" s="396"/>
      <c r="WTX865" s="396"/>
      <c r="WTY865" s="396"/>
      <c r="WTZ865" s="396"/>
      <c r="WUA865" s="396"/>
      <c r="WUB865" s="396"/>
      <c r="WUC865" s="396"/>
      <c r="WUD865" s="396"/>
      <c r="WUE865" s="396"/>
      <c r="WUF865" s="396"/>
      <c r="WUG865" s="396"/>
      <c r="WUH865" s="396"/>
      <c r="WUI865" s="396"/>
      <c r="WUJ865" s="396"/>
      <c r="WUK865" s="396"/>
      <c r="WUL865" s="396"/>
      <c r="WUM865" s="396"/>
      <c r="WUN865" s="396"/>
      <c r="WUO865" s="396"/>
      <c r="WUP865" s="396"/>
      <c r="WUQ865" s="396"/>
      <c r="WUR865" s="396"/>
      <c r="WUS865" s="396"/>
      <c r="WUT865" s="396"/>
      <c r="WUU865" s="396"/>
      <c r="WUV865" s="396"/>
      <c r="WUW865" s="396"/>
      <c r="WUX865" s="396"/>
      <c r="WUY865" s="396"/>
      <c r="WUZ865" s="396"/>
      <c r="WVA865" s="396"/>
      <c r="WVB865" s="396"/>
      <c r="WVC865" s="396"/>
      <c r="WVD865" s="396"/>
      <c r="WVE865" s="396"/>
      <c r="WVF865" s="396"/>
      <c r="WVG865" s="396"/>
      <c r="WVH865" s="396"/>
      <c r="WVI865" s="396"/>
      <c r="WVJ865" s="396"/>
      <c r="WVK865" s="396"/>
      <c r="WVL865" s="396"/>
      <c r="WVM865" s="396"/>
      <c r="WVN865" s="396"/>
      <c r="WVO865" s="396"/>
      <c r="WVP865" s="396"/>
      <c r="WVQ865" s="396"/>
      <c r="WVR865" s="396"/>
      <c r="WVS865" s="396"/>
      <c r="WVT865" s="396"/>
      <c r="WVU865" s="396"/>
      <c r="WVV865" s="396"/>
      <c r="WVW865" s="396"/>
      <c r="WVX865" s="396"/>
      <c r="WVY865" s="396"/>
      <c r="WVZ865" s="396"/>
      <c r="WWA865" s="396"/>
      <c r="WWB865" s="396"/>
      <c r="WWC865" s="396"/>
      <c r="WWD865" s="396"/>
      <c r="WWE865" s="396"/>
      <c r="WWF865" s="396"/>
      <c r="WWG865" s="396"/>
      <c r="WWH865" s="396"/>
      <c r="WWI865" s="396"/>
      <c r="WWJ865" s="396"/>
      <c r="WWK865" s="396"/>
      <c r="WWL865" s="396"/>
      <c r="WWM865" s="396"/>
      <c r="WWN865" s="396"/>
      <c r="WWO865" s="396"/>
      <c r="WWP865" s="396"/>
      <c r="WWQ865" s="396"/>
      <c r="WWR865" s="396"/>
      <c r="WWS865" s="396"/>
      <c r="WWT865" s="396"/>
      <c r="WWU865" s="396"/>
      <c r="WWV865" s="396"/>
      <c r="WWW865" s="396"/>
      <c r="WWX865" s="396"/>
      <c r="WWY865" s="396"/>
      <c r="WWZ865" s="396"/>
      <c r="WXA865" s="396"/>
      <c r="WXB865" s="396"/>
      <c r="WXC865" s="396"/>
      <c r="WXD865" s="396"/>
      <c r="WXE865" s="396"/>
      <c r="WXF865" s="396"/>
      <c r="WXG865" s="396"/>
      <c r="WXH865" s="396"/>
      <c r="WXI865" s="396"/>
      <c r="WXJ865" s="396"/>
      <c r="WXK865" s="396"/>
      <c r="WXL865" s="396"/>
      <c r="WXM865" s="396"/>
      <c r="WXN865" s="396"/>
      <c r="WXO865" s="396"/>
      <c r="WXP865" s="396"/>
      <c r="WXQ865" s="396"/>
      <c r="WXR865" s="396"/>
      <c r="WXS865" s="396"/>
      <c r="WXT865" s="396"/>
      <c r="WXU865" s="396"/>
      <c r="WXV865" s="396"/>
      <c r="WXW865" s="396"/>
      <c r="WXX865" s="396"/>
      <c r="WXY865" s="396"/>
      <c r="WXZ865" s="396"/>
      <c r="WYA865" s="396"/>
    </row>
    <row r="866" spans="1:16199" ht="35.25" x14ac:dyDescent="0.5">
      <c r="A866" s="318">
        <v>842</v>
      </c>
      <c r="C866" s="397">
        <v>16</v>
      </c>
      <c r="D866" s="375" t="s">
        <v>16763</v>
      </c>
      <c r="E866" s="369">
        <v>1970</v>
      </c>
      <c r="F866" s="369"/>
      <c r="G866" s="355" t="s">
        <v>17178</v>
      </c>
      <c r="H866" s="369">
        <v>2</v>
      </c>
      <c r="I866" s="369">
        <v>2</v>
      </c>
      <c r="J866" s="370">
        <v>789.95</v>
      </c>
      <c r="K866" s="370">
        <v>731.1</v>
      </c>
      <c r="L866" s="370">
        <v>731.1</v>
      </c>
      <c r="M866" s="376">
        <v>42</v>
      </c>
      <c r="N866" s="369" t="s">
        <v>17038</v>
      </c>
      <c r="O866" s="369" t="s">
        <v>17076</v>
      </c>
      <c r="P866" s="369" t="s">
        <v>17042</v>
      </c>
      <c r="Q866" s="370">
        <v>4488630</v>
      </c>
      <c r="R866" s="373"/>
      <c r="S866" s="370">
        <v>3750052.45</v>
      </c>
      <c r="T866" s="370">
        <v>198463.84</v>
      </c>
      <c r="U866" s="370">
        <f>Q866-S866-T866</f>
        <v>540113.70999999985</v>
      </c>
      <c r="V866" s="356">
        <f t="shared" si="470"/>
        <v>5682.1697575795934</v>
      </c>
      <c r="W866" s="373">
        <v>8493.14</v>
      </c>
    </row>
    <row r="867" spans="1:16199" s="394" customFormat="1" ht="35.25" x14ac:dyDescent="0.5">
      <c r="A867" s="318">
        <v>843</v>
      </c>
      <c r="C867" s="364" t="s">
        <v>362</v>
      </c>
      <c r="D867" s="383"/>
      <c r="E867" s="355" t="s">
        <v>17016</v>
      </c>
      <c r="F867" s="355" t="s">
        <v>17016</v>
      </c>
      <c r="G867" s="355" t="s">
        <v>17016</v>
      </c>
      <c r="H867" s="355" t="s">
        <v>17016</v>
      </c>
      <c r="I867" s="355" t="s">
        <v>17016</v>
      </c>
      <c r="J867" s="360">
        <f>J868</f>
        <v>894.8</v>
      </c>
      <c r="K867" s="360">
        <f t="shared" ref="K867:M867" si="483">K868</f>
        <v>810.7</v>
      </c>
      <c r="L867" s="360">
        <f t="shared" si="483"/>
        <v>810.7</v>
      </c>
      <c r="M867" s="361">
        <f t="shared" si="483"/>
        <v>47</v>
      </c>
      <c r="N867" s="355" t="s">
        <v>17016</v>
      </c>
      <c r="O867" s="355" t="s">
        <v>17016</v>
      </c>
      <c r="P867" s="358" t="s">
        <v>17016</v>
      </c>
      <c r="Q867" s="362">
        <f>Q868</f>
        <v>6383962.2599999998</v>
      </c>
      <c r="R867" s="362">
        <f t="shared" ref="R867:U867" si="484">R868</f>
        <v>0</v>
      </c>
      <c r="S867" s="360">
        <f t="shared" si="484"/>
        <v>5498156.9100000001</v>
      </c>
      <c r="T867" s="360">
        <f t="shared" si="484"/>
        <v>290622.21999999997</v>
      </c>
      <c r="U867" s="360">
        <f t="shared" si="484"/>
        <v>595183.12999999966</v>
      </c>
      <c r="V867" s="356">
        <f t="shared" si="470"/>
        <v>7134.5130308448815</v>
      </c>
      <c r="W867" s="373">
        <f>W868</f>
        <v>9741.5</v>
      </c>
      <c r="X867" s="396"/>
      <c r="Y867" s="396"/>
      <c r="Z867" s="396"/>
      <c r="AA867" s="396"/>
      <c r="AB867" s="396"/>
      <c r="AC867" s="396"/>
      <c r="AD867" s="396"/>
      <c r="AE867" s="396"/>
      <c r="AF867" s="396"/>
      <c r="AG867" s="396"/>
      <c r="AH867" s="396"/>
      <c r="AI867" s="396"/>
      <c r="AJ867" s="396"/>
      <c r="AK867" s="396"/>
      <c r="AL867" s="396"/>
      <c r="AM867" s="396"/>
      <c r="AN867" s="396"/>
      <c r="AO867" s="396"/>
      <c r="AP867" s="396"/>
      <c r="AQ867" s="396"/>
      <c r="AR867" s="396"/>
      <c r="AS867" s="396"/>
      <c r="AT867" s="396"/>
      <c r="AU867" s="396"/>
      <c r="AV867" s="396"/>
      <c r="AW867" s="396"/>
      <c r="AX867" s="396"/>
      <c r="AY867" s="396"/>
      <c r="AZ867" s="396"/>
      <c r="BA867" s="396"/>
      <c r="BB867" s="396"/>
      <c r="BC867" s="396"/>
      <c r="BD867" s="396"/>
      <c r="BE867" s="396"/>
      <c r="BF867" s="396"/>
      <c r="BG867" s="396"/>
      <c r="BH867" s="396"/>
      <c r="BI867" s="396"/>
      <c r="BJ867" s="396"/>
      <c r="BK867" s="396"/>
      <c r="BL867" s="396"/>
      <c r="BM867" s="396"/>
      <c r="BN867" s="396"/>
      <c r="BO867" s="396"/>
      <c r="BP867" s="396"/>
      <c r="BQ867" s="396"/>
      <c r="BR867" s="396"/>
      <c r="BS867" s="396"/>
      <c r="BT867" s="396"/>
      <c r="BU867" s="396"/>
      <c r="BV867" s="396"/>
      <c r="BW867" s="396"/>
      <c r="BX867" s="396"/>
      <c r="BY867" s="396"/>
      <c r="BZ867" s="396"/>
      <c r="CA867" s="396"/>
      <c r="CB867" s="396"/>
      <c r="CC867" s="396"/>
      <c r="CD867" s="396"/>
      <c r="CE867" s="396"/>
      <c r="CF867" s="396"/>
      <c r="CG867" s="396"/>
      <c r="CH867" s="396"/>
      <c r="CI867" s="396"/>
      <c r="CJ867" s="396"/>
      <c r="CK867" s="396"/>
      <c r="CL867" s="396"/>
      <c r="CM867" s="396"/>
      <c r="CN867" s="396"/>
      <c r="CO867" s="396"/>
      <c r="CP867" s="396"/>
      <c r="CQ867" s="396"/>
      <c r="CR867" s="396"/>
      <c r="CS867" s="396"/>
      <c r="CT867" s="396"/>
      <c r="CU867" s="396"/>
      <c r="CV867" s="396"/>
      <c r="CW867" s="396"/>
      <c r="CX867" s="396"/>
      <c r="CY867" s="396"/>
      <c r="CZ867" s="396"/>
      <c r="DA867" s="396"/>
      <c r="DB867" s="396"/>
      <c r="DC867" s="396"/>
      <c r="DD867" s="396"/>
      <c r="DE867" s="396"/>
      <c r="DF867" s="396"/>
      <c r="DG867" s="396"/>
      <c r="DH867" s="396"/>
      <c r="DI867" s="396"/>
      <c r="DJ867" s="396"/>
      <c r="DK867" s="396"/>
      <c r="DL867" s="396"/>
      <c r="DM867" s="396"/>
      <c r="DN867" s="396"/>
      <c r="DO867" s="396"/>
      <c r="DP867" s="396"/>
      <c r="DQ867" s="396"/>
      <c r="DR867" s="396"/>
      <c r="DS867" s="396"/>
      <c r="DT867" s="396"/>
      <c r="DU867" s="396"/>
      <c r="DV867" s="396"/>
      <c r="DW867" s="396"/>
      <c r="DX867" s="396"/>
      <c r="DY867" s="396"/>
      <c r="DZ867" s="396"/>
      <c r="EA867" s="396"/>
      <c r="EB867" s="396"/>
      <c r="EC867" s="396"/>
      <c r="ED867" s="396"/>
      <c r="EE867" s="396"/>
      <c r="EF867" s="396"/>
      <c r="EG867" s="396"/>
      <c r="EH867" s="396"/>
      <c r="EI867" s="396"/>
      <c r="EJ867" s="396"/>
      <c r="EK867" s="396"/>
      <c r="EL867" s="396"/>
      <c r="EM867" s="396"/>
      <c r="EN867" s="396"/>
      <c r="EO867" s="396"/>
      <c r="EP867" s="396"/>
      <c r="EQ867" s="396"/>
      <c r="ER867" s="396"/>
      <c r="ES867" s="396"/>
      <c r="ET867" s="396"/>
      <c r="EU867" s="396"/>
      <c r="EV867" s="396"/>
      <c r="EW867" s="396"/>
      <c r="EX867" s="396"/>
      <c r="EY867" s="396"/>
      <c r="EZ867" s="396"/>
      <c r="FA867" s="396"/>
      <c r="FB867" s="396"/>
      <c r="FC867" s="396"/>
      <c r="FD867" s="396"/>
      <c r="FE867" s="396"/>
      <c r="FF867" s="396"/>
      <c r="FG867" s="396"/>
      <c r="FH867" s="396"/>
      <c r="FI867" s="396"/>
      <c r="FJ867" s="396"/>
      <c r="FK867" s="396"/>
      <c r="FL867" s="396"/>
      <c r="FM867" s="396"/>
      <c r="FN867" s="396"/>
      <c r="FO867" s="396"/>
      <c r="FP867" s="396"/>
      <c r="FQ867" s="396"/>
      <c r="FR867" s="396"/>
      <c r="FS867" s="396"/>
      <c r="FT867" s="396"/>
      <c r="FU867" s="396"/>
      <c r="FV867" s="396"/>
      <c r="FW867" s="396"/>
      <c r="FX867" s="396"/>
      <c r="FY867" s="396"/>
      <c r="FZ867" s="396"/>
      <c r="GA867" s="396"/>
      <c r="GB867" s="396"/>
      <c r="GC867" s="396"/>
      <c r="GD867" s="396"/>
      <c r="GE867" s="396"/>
      <c r="GF867" s="396"/>
      <c r="GG867" s="396"/>
      <c r="GH867" s="396"/>
      <c r="GI867" s="396"/>
      <c r="GJ867" s="396"/>
      <c r="GK867" s="396"/>
      <c r="GL867" s="396"/>
      <c r="GM867" s="396"/>
      <c r="GN867" s="396"/>
      <c r="GO867" s="396"/>
      <c r="GP867" s="396"/>
      <c r="GQ867" s="396"/>
      <c r="GR867" s="396"/>
      <c r="GS867" s="396"/>
      <c r="GT867" s="396"/>
      <c r="GU867" s="396"/>
      <c r="GV867" s="396"/>
      <c r="GW867" s="396"/>
      <c r="GX867" s="396"/>
      <c r="GY867" s="396"/>
      <c r="GZ867" s="396"/>
      <c r="HA867" s="396"/>
      <c r="HB867" s="396"/>
      <c r="HC867" s="396"/>
      <c r="HD867" s="396"/>
      <c r="HE867" s="396"/>
      <c r="HF867" s="396"/>
      <c r="HG867" s="396"/>
      <c r="HH867" s="396"/>
      <c r="HI867" s="396"/>
      <c r="HJ867" s="396"/>
      <c r="HK867" s="396"/>
      <c r="HL867" s="396"/>
      <c r="HM867" s="396"/>
      <c r="HN867" s="396"/>
      <c r="HO867" s="396"/>
      <c r="HP867" s="396"/>
      <c r="HQ867" s="396"/>
      <c r="HR867" s="396"/>
      <c r="HS867" s="396"/>
      <c r="HT867" s="396"/>
      <c r="HU867" s="396"/>
      <c r="HV867" s="396"/>
      <c r="HW867" s="396"/>
      <c r="HX867" s="396"/>
      <c r="HY867" s="396"/>
      <c r="HZ867" s="396"/>
      <c r="IA867" s="396"/>
      <c r="IB867" s="396"/>
      <c r="IC867" s="396"/>
      <c r="ID867" s="396"/>
      <c r="IE867" s="396"/>
      <c r="IF867" s="396"/>
      <c r="IG867" s="396"/>
      <c r="IH867" s="396"/>
      <c r="II867" s="396"/>
      <c r="IJ867" s="396"/>
      <c r="IK867" s="396"/>
      <c r="IL867" s="396"/>
      <c r="IM867" s="396"/>
      <c r="IN867" s="396"/>
      <c r="IO867" s="396"/>
      <c r="IP867" s="396"/>
      <c r="IQ867" s="396"/>
      <c r="IR867" s="396"/>
      <c r="IS867" s="396"/>
      <c r="IT867" s="396"/>
      <c r="IU867" s="396"/>
      <c r="IV867" s="396"/>
      <c r="IW867" s="396"/>
      <c r="IX867" s="396"/>
      <c r="IY867" s="396"/>
      <c r="IZ867" s="396"/>
      <c r="JA867" s="396"/>
      <c r="JB867" s="396"/>
      <c r="JC867" s="396"/>
      <c r="JD867" s="396"/>
      <c r="JE867" s="396"/>
      <c r="JF867" s="396"/>
      <c r="JG867" s="396"/>
      <c r="JH867" s="396"/>
      <c r="JI867" s="396"/>
      <c r="JJ867" s="396"/>
      <c r="JK867" s="396"/>
      <c r="JL867" s="396"/>
      <c r="JM867" s="396"/>
      <c r="JN867" s="396"/>
      <c r="JO867" s="396"/>
      <c r="JP867" s="396"/>
      <c r="JQ867" s="396"/>
      <c r="JR867" s="396"/>
      <c r="JS867" s="396"/>
      <c r="JT867" s="396"/>
      <c r="JU867" s="396"/>
      <c r="JV867" s="396"/>
      <c r="JW867" s="396"/>
      <c r="JX867" s="396"/>
      <c r="JY867" s="396"/>
      <c r="JZ867" s="396"/>
      <c r="KA867" s="396"/>
      <c r="KB867" s="396"/>
      <c r="KC867" s="396"/>
      <c r="KD867" s="396"/>
      <c r="KE867" s="396"/>
      <c r="KF867" s="396"/>
      <c r="KG867" s="396"/>
      <c r="KH867" s="396"/>
      <c r="KI867" s="396"/>
      <c r="KJ867" s="396"/>
      <c r="KK867" s="396"/>
      <c r="KL867" s="396"/>
      <c r="KM867" s="396"/>
      <c r="KN867" s="396"/>
      <c r="KO867" s="396"/>
      <c r="KP867" s="396"/>
      <c r="KQ867" s="396"/>
      <c r="KR867" s="396"/>
      <c r="KS867" s="396"/>
      <c r="KT867" s="396"/>
      <c r="KU867" s="396"/>
      <c r="KV867" s="396"/>
      <c r="KW867" s="396"/>
      <c r="KX867" s="396"/>
      <c r="KY867" s="396"/>
      <c r="KZ867" s="396"/>
      <c r="LA867" s="396"/>
      <c r="LB867" s="396"/>
      <c r="LC867" s="396"/>
      <c r="LD867" s="396"/>
      <c r="LE867" s="396"/>
      <c r="LF867" s="396"/>
      <c r="LG867" s="396"/>
      <c r="LH867" s="396"/>
      <c r="LI867" s="396"/>
      <c r="LJ867" s="396"/>
      <c r="LK867" s="396"/>
      <c r="LL867" s="396"/>
      <c r="LM867" s="396"/>
      <c r="LN867" s="396"/>
      <c r="LO867" s="396"/>
      <c r="LP867" s="396"/>
      <c r="LQ867" s="396"/>
      <c r="LR867" s="396"/>
      <c r="LS867" s="396"/>
      <c r="LT867" s="396"/>
      <c r="LU867" s="396"/>
      <c r="LV867" s="396"/>
      <c r="LW867" s="396"/>
      <c r="LX867" s="396"/>
      <c r="LY867" s="396"/>
      <c r="LZ867" s="396"/>
      <c r="MA867" s="396"/>
      <c r="MB867" s="396"/>
      <c r="MC867" s="396"/>
      <c r="MD867" s="396"/>
      <c r="ME867" s="396"/>
      <c r="MF867" s="396"/>
      <c r="MG867" s="396"/>
      <c r="MH867" s="396"/>
      <c r="MI867" s="396"/>
      <c r="MJ867" s="396"/>
      <c r="MK867" s="396"/>
      <c r="ML867" s="396"/>
      <c r="MM867" s="396"/>
      <c r="MN867" s="396"/>
      <c r="MO867" s="396"/>
      <c r="MP867" s="396"/>
      <c r="MQ867" s="396"/>
      <c r="MR867" s="396"/>
      <c r="MS867" s="396"/>
      <c r="MT867" s="396"/>
      <c r="MU867" s="396"/>
      <c r="MV867" s="396"/>
      <c r="MW867" s="396"/>
      <c r="MX867" s="396"/>
      <c r="MY867" s="396"/>
      <c r="MZ867" s="396"/>
      <c r="NA867" s="396"/>
      <c r="NB867" s="396"/>
      <c r="NC867" s="396"/>
      <c r="ND867" s="396"/>
      <c r="NE867" s="396"/>
      <c r="NF867" s="396"/>
      <c r="NG867" s="396"/>
      <c r="NH867" s="396"/>
      <c r="NI867" s="396"/>
      <c r="NJ867" s="396"/>
      <c r="NK867" s="396"/>
      <c r="NL867" s="396"/>
      <c r="NM867" s="396"/>
      <c r="NN867" s="396"/>
      <c r="NO867" s="396"/>
      <c r="NP867" s="396"/>
      <c r="NQ867" s="396"/>
      <c r="NR867" s="396"/>
      <c r="NS867" s="396"/>
      <c r="NT867" s="396"/>
      <c r="NU867" s="396"/>
      <c r="NV867" s="396"/>
      <c r="NW867" s="396"/>
      <c r="NX867" s="396"/>
      <c r="NY867" s="396"/>
      <c r="NZ867" s="396"/>
      <c r="OA867" s="396"/>
      <c r="OB867" s="396"/>
      <c r="OC867" s="396"/>
      <c r="OD867" s="396"/>
      <c r="OE867" s="396"/>
      <c r="OF867" s="396"/>
      <c r="OG867" s="396"/>
      <c r="OH867" s="396"/>
      <c r="OI867" s="396"/>
      <c r="OJ867" s="396"/>
      <c r="OK867" s="396"/>
      <c r="OL867" s="396"/>
      <c r="OM867" s="396"/>
      <c r="ON867" s="396"/>
      <c r="OO867" s="396"/>
      <c r="OP867" s="396"/>
      <c r="OQ867" s="396"/>
      <c r="OR867" s="396"/>
      <c r="OS867" s="396"/>
      <c r="OT867" s="396"/>
      <c r="OU867" s="396"/>
      <c r="OV867" s="396"/>
      <c r="OW867" s="396"/>
      <c r="OX867" s="396"/>
      <c r="OY867" s="396"/>
      <c r="OZ867" s="396"/>
      <c r="PA867" s="396"/>
      <c r="PB867" s="396"/>
      <c r="PC867" s="396"/>
      <c r="PD867" s="396"/>
      <c r="PE867" s="396"/>
      <c r="PF867" s="396"/>
      <c r="PG867" s="396"/>
      <c r="PH867" s="396"/>
      <c r="PI867" s="396"/>
      <c r="PJ867" s="396"/>
      <c r="PK867" s="396"/>
      <c r="PL867" s="396"/>
      <c r="PM867" s="396"/>
      <c r="PN867" s="396"/>
      <c r="PO867" s="396"/>
      <c r="PP867" s="396"/>
      <c r="PQ867" s="396"/>
      <c r="PR867" s="396"/>
      <c r="PS867" s="396"/>
      <c r="PT867" s="396"/>
      <c r="PU867" s="396"/>
      <c r="PV867" s="396"/>
      <c r="PW867" s="396"/>
      <c r="PX867" s="396"/>
      <c r="PY867" s="396"/>
      <c r="PZ867" s="396"/>
      <c r="QA867" s="396"/>
      <c r="QB867" s="396"/>
      <c r="QC867" s="396"/>
      <c r="QD867" s="396"/>
      <c r="QE867" s="396"/>
      <c r="QF867" s="396"/>
      <c r="QG867" s="396"/>
      <c r="QH867" s="396"/>
      <c r="QI867" s="396"/>
      <c r="QJ867" s="396"/>
      <c r="QK867" s="396"/>
      <c r="QL867" s="396"/>
      <c r="QM867" s="396"/>
      <c r="QN867" s="396"/>
      <c r="QO867" s="396"/>
      <c r="QP867" s="396"/>
      <c r="QQ867" s="396"/>
      <c r="QR867" s="396"/>
      <c r="QS867" s="396"/>
      <c r="QT867" s="396"/>
      <c r="QU867" s="396"/>
      <c r="QV867" s="396"/>
      <c r="QW867" s="396"/>
      <c r="QX867" s="396"/>
      <c r="QY867" s="396"/>
      <c r="QZ867" s="396"/>
      <c r="RA867" s="396"/>
      <c r="RB867" s="396"/>
      <c r="RC867" s="396"/>
      <c r="RD867" s="396"/>
      <c r="RE867" s="396"/>
      <c r="RF867" s="396"/>
      <c r="RG867" s="396"/>
      <c r="RH867" s="396"/>
      <c r="RI867" s="396"/>
      <c r="RJ867" s="396"/>
      <c r="RK867" s="396"/>
      <c r="RL867" s="396"/>
      <c r="RM867" s="396"/>
      <c r="RN867" s="396"/>
      <c r="RO867" s="396"/>
      <c r="RP867" s="396"/>
      <c r="RQ867" s="396"/>
      <c r="RR867" s="396"/>
      <c r="RS867" s="396"/>
      <c r="RT867" s="396"/>
      <c r="RU867" s="396"/>
      <c r="RV867" s="396"/>
      <c r="RW867" s="396"/>
      <c r="RX867" s="396"/>
      <c r="RY867" s="396"/>
      <c r="RZ867" s="396"/>
      <c r="SA867" s="396"/>
      <c r="SB867" s="396"/>
      <c r="SC867" s="396"/>
      <c r="SD867" s="396"/>
      <c r="SE867" s="396"/>
      <c r="SF867" s="396"/>
      <c r="SG867" s="396"/>
      <c r="SH867" s="396"/>
      <c r="SI867" s="396"/>
      <c r="SJ867" s="396"/>
      <c r="SK867" s="396"/>
      <c r="SL867" s="396"/>
      <c r="SM867" s="396"/>
      <c r="SN867" s="396"/>
      <c r="SO867" s="396"/>
      <c r="SP867" s="396"/>
      <c r="SQ867" s="396"/>
      <c r="SR867" s="396"/>
      <c r="SS867" s="396"/>
      <c r="ST867" s="396"/>
      <c r="SU867" s="396"/>
      <c r="SV867" s="396"/>
      <c r="SW867" s="396"/>
      <c r="SX867" s="396"/>
      <c r="SY867" s="396"/>
      <c r="SZ867" s="396"/>
      <c r="TA867" s="396"/>
      <c r="TB867" s="396"/>
      <c r="TC867" s="396"/>
      <c r="TD867" s="396"/>
      <c r="TE867" s="396"/>
      <c r="TF867" s="396"/>
      <c r="TG867" s="396"/>
      <c r="TH867" s="396"/>
      <c r="TI867" s="396"/>
      <c r="TJ867" s="396"/>
      <c r="TK867" s="396"/>
      <c r="TL867" s="396"/>
      <c r="TM867" s="396"/>
      <c r="TN867" s="396"/>
      <c r="TO867" s="396"/>
      <c r="TP867" s="396"/>
      <c r="TQ867" s="396"/>
      <c r="TR867" s="396"/>
      <c r="TS867" s="396"/>
      <c r="TT867" s="396"/>
      <c r="TU867" s="396"/>
      <c r="TV867" s="396"/>
      <c r="TW867" s="396"/>
      <c r="TX867" s="396"/>
      <c r="TY867" s="396"/>
      <c r="TZ867" s="396"/>
      <c r="UA867" s="396"/>
      <c r="UB867" s="396"/>
      <c r="UC867" s="396"/>
      <c r="UD867" s="396"/>
      <c r="UE867" s="396"/>
      <c r="UF867" s="396"/>
      <c r="UG867" s="396"/>
      <c r="UH867" s="396"/>
      <c r="UI867" s="396"/>
      <c r="UJ867" s="396"/>
      <c r="UK867" s="396"/>
      <c r="UL867" s="396"/>
      <c r="UM867" s="396"/>
      <c r="UN867" s="396"/>
      <c r="UO867" s="396"/>
      <c r="UP867" s="396"/>
      <c r="UQ867" s="396"/>
      <c r="UR867" s="396"/>
      <c r="US867" s="396"/>
      <c r="UT867" s="396"/>
      <c r="UU867" s="396"/>
      <c r="UV867" s="396"/>
      <c r="UW867" s="396"/>
      <c r="UX867" s="396"/>
      <c r="UY867" s="396"/>
      <c r="UZ867" s="396"/>
      <c r="VA867" s="396"/>
      <c r="VB867" s="396"/>
      <c r="VC867" s="396"/>
      <c r="VD867" s="396"/>
      <c r="VE867" s="396"/>
      <c r="VF867" s="396"/>
      <c r="VG867" s="396"/>
      <c r="VH867" s="396"/>
      <c r="VI867" s="396"/>
      <c r="VJ867" s="396"/>
      <c r="VK867" s="396"/>
      <c r="VL867" s="396"/>
      <c r="VM867" s="396"/>
      <c r="VN867" s="396"/>
      <c r="VO867" s="396"/>
      <c r="VP867" s="396"/>
      <c r="VQ867" s="396"/>
      <c r="VR867" s="396"/>
      <c r="VS867" s="396"/>
      <c r="VT867" s="396"/>
      <c r="VU867" s="396"/>
      <c r="VV867" s="396"/>
      <c r="VW867" s="396"/>
      <c r="VX867" s="396"/>
      <c r="VY867" s="396"/>
      <c r="VZ867" s="396"/>
      <c r="WA867" s="396"/>
      <c r="WB867" s="396"/>
      <c r="WC867" s="396"/>
      <c r="WD867" s="396"/>
      <c r="WE867" s="396"/>
      <c r="WF867" s="396"/>
      <c r="WG867" s="396"/>
      <c r="WH867" s="396"/>
      <c r="WI867" s="396"/>
      <c r="WJ867" s="396"/>
      <c r="WK867" s="396"/>
      <c r="WL867" s="396"/>
      <c r="WM867" s="396"/>
      <c r="WN867" s="396"/>
      <c r="WO867" s="396"/>
      <c r="WP867" s="396"/>
      <c r="WQ867" s="396"/>
      <c r="WR867" s="396"/>
      <c r="WS867" s="396"/>
      <c r="WT867" s="396"/>
      <c r="WU867" s="396"/>
      <c r="WV867" s="396"/>
      <c r="WW867" s="396"/>
      <c r="WX867" s="396"/>
      <c r="WY867" s="396"/>
      <c r="WZ867" s="396"/>
      <c r="XA867" s="396"/>
      <c r="XB867" s="396"/>
      <c r="XC867" s="396"/>
      <c r="XD867" s="396"/>
      <c r="XE867" s="396"/>
      <c r="XF867" s="396"/>
      <c r="XG867" s="396"/>
      <c r="XH867" s="396"/>
      <c r="XI867" s="396"/>
      <c r="XJ867" s="396"/>
      <c r="XK867" s="396"/>
      <c r="XL867" s="396"/>
      <c r="XM867" s="396"/>
      <c r="XN867" s="396"/>
      <c r="XO867" s="396"/>
      <c r="XP867" s="396"/>
      <c r="XQ867" s="396"/>
      <c r="XR867" s="396"/>
      <c r="XS867" s="396"/>
      <c r="XT867" s="396"/>
      <c r="XU867" s="396"/>
      <c r="XV867" s="396"/>
      <c r="XW867" s="396"/>
      <c r="XX867" s="396"/>
      <c r="XY867" s="396"/>
      <c r="XZ867" s="396"/>
      <c r="YA867" s="396"/>
      <c r="YB867" s="396"/>
      <c r="YC867" s="396"/>
      <c r="YD867" s="396"/>
      <c r="YE867" s="396"/>
      <c r="YF867" s="396"/>
      <c r="YG867" s="396"/>
      <c r="YH867" s="396"/>
      <c r="YI867" s="396"/>
      <c r="YJ867" s="396"/>
      <c r="YK867" s="396"/>
      <c r="YL867" s="396"/>
      <c r="YM867" s="396"/>
      <c r="YN867" s="396"/>
      <c r="YO867" s="396"/>
      <c r="YP867" s="396"/>
      <c r="YQ867" s="396"/>
      <c r="YR867" s="396"/>
      <c r="YS867" s="396"/>
      <c r="YT867" s="396"/>
      <c r="YU867" s="396"/>
      <c r="YV867" s="396"/>
      <c r="YW867" s="396"/>
      <c r="YX867" s="396"/>
      <c r="YY867" s="396"/>
      <c r="YZ867" s="396"/>
      <c r="ZA867" s="396"/>
      <c r="ZB867" s="396"/>
      <c r="ZC867" s="396"/>
      <c r="ZD867" s="396"/>
      <c r="ZE867" s="396"/>
      <c r="ZF867" s="396"/>
      <c r="ZG867" s="396"/>
      <c r="ZH867" s="396"/>
      <c r="ZI867" s="396"/>
      <c r="ZJ867" s="396"/>
      <c r="ZK867" s="396"/>
      <c r="ZL867" s="396"/>
      <c r="ZM867" s="396"/>
      <c r="ZN867" s="396"/>
      <c r="ZO867" s="396"/>
      <c r="ZP867" s="396"/>
      <c r="ZQ867" s="396"/>
      <c r="ZR867" s="396"/>
      <c r="ZS867" s="396"/>
      <c r="ZT867" s="396"/>
      <c r="ZU867" s="396"/>
      <c r="ZV867" s="396"/>
      <c r="ZW867" s="396"/>
      <c r="ZX867" s="396"/>
      <c r="ZY867" s="396"/>
      <c r="ZZ867" s="396"/>
      <c r="AAA867" s="396"/>
      <c r="AAB867" s="396"/>
      <c r="AAC867" s="396"/>
      <c r="AAD867" s="396"/>
      <c r="AAE867" s="396"/>
      <c r="AAF867" s="396"/>
      <c r="AAG867" s="396"/>
      <c r="AAH867" s="396"/>
      <c r="AAI867" s="396"/>
      <c r="AAJ867" s="396"/>
      <c r="AAK867" s="396"/>
      <c r="AAL867" s="396"/>
      <c r="AAM867" s="396"/>
      <c r="AAN867" s="396"/>
      <c r="AAO867" s="396"/>
      <c r="AAP867" s="396"/>
      <c r="AAQ867" s="396"/>
      <c r="AAR867" s="396"/>
      <c r="AAS867" s="396"/>
      <c r="AAT867" s="396"/>
      <c r="AAU867" s="396"/>
      <c r="AAV867" s="396"/>
      <c r="AAW867" s="396"/>
      <c r="AAX867" s="396"/>
      <c r="AAY867" s="396"/>
      <c r="AAZ867" s="396"/>
      <c r="ABA867" s="396"/>
      <c r="ABB867" s="396"/>
      <c r="ABC867" s="396"/>
      <c r="ABD867" s="396"/>
      <c r="ABE867" s="396"/>
      <c r="ABF867" s="396"/>
      <c r="ABG867" s="396"/>
      <c r="ABH867" s="396"/>
      <c r="ABI867" s="396"/>
      <c r="ABJ867" s="396"/>
      <c r="ABK867" s="396"/>
      <c r="ABL867" s="396"/>
      <c r="ABM867" s="396"/>
      <c r="ABN867" s="396"/>
      <c r="ABO867" s="396"/>
      <c r="ABP867" s="396"/>
      <c r="ABQ867" s="396"/>
      <c r="ABR867" s="396"/>
      <c r="ABS867" s="396"/>
      <c r="ABT867" s="396"/>
      <c r="ABU867" s="396"/>
      <c r="ABV867" s="396"/>
      <c r="ABW867" s="396"/>
      <c r="ABX867" s="396"/>
      <c r="ABY867" s="396"/>
      <c r="ABZ867" s="396"/>
      <c r="ACA867" s="396"/>
      <c r="ACB867" s="396"/>
      <c r="ACC867" s="396"/>
      <c r="ACD867" s="396"/>
      <c r="ACE867" s="396"/>
      <c r="ACF867" s="396"/>
      <c r="ACG867" s="396"/>
      <c r="ACH867" s="396"/>
      <c r="ACI867" s="396"/>
      <c r="ACJ867" s="396"/>
      <c r="ACK867" s="396"/>
      <c r="ACL867" s="396"/>
      <c r="ACM867" s="396"/>
      <c r="ACN867" s="396"/>
      <c r="ACO867" s="396"/>
      <c r="ACP867" s="396"/>
      <c r="ACQ867" s="396"/>
      <c r="ACR867" s="396"/>
      <c r="ACS867" s="396"/>
      <c r="ACT867" s="396"/>
      <c r="ACU867" s="396"/>
      <c r="ACV867" s="396"/>
      <c r="ACW867" s="396"/>
      <c r="ACX867" s="396"/>
      <c r="ACY867" s="396"/>
      <c r="ACZ867" s="396"/>
      <c r="ADA867" s="396"/>
      <c r="ADB867" s="396"/>
      <c r="ADC867" s="396"/>
      <c r="ADD867" s="396"/>
      <c r="ADE867" s="396"/>
      <c r="ADF867" s="396"/>
      <c r="ADG867" s="396"/>
      <c r="ADH867" s="396"/>
      <c r="ADI867" s="396"/>
      <c r="ADJ867" s="396"/>
      <c r="ADK867" s="396"/>
      <c r="ADL867" s="396"/>
      <c r="ADM867" s="396"/>
      <c r="ADN867" s="396"/>
      <c r="ADO867" s="396"/>
      <c r="ADP867" s="396"/>
      <c r="ADQ867" s="396"/>
      <c r="ADR867" s="396"/>
      <c r="ADS867" s="396"/>
      <c r="ADT867" s="396"/>
      <c r="ADU867" s="396"/>
      <c r="ADV867" s="396"/>
      <c r="ADW867" s="396"/>
      <c r="ADX867" s="396"/>
      <c r="ADY867" s="396"/>
      <c r="ADZ867" s="396"/>
      <c r="AEA867" s="396"/>
      <c r="AEB867" s="396"/>
      <c r="AEC867" s="396"/>
      <c r="AED867" s="396"/>
      <c r="AEE867" s="396"/>
      <c r="AEF867" s="396"/>
      <c r="AEG867" s="396"/>
      <c r="AEH867" s="396"/>
      <c r="AEI867" s="396"/>
      <c r="AEJ867" s="396"/>
      <c r="AEK867" s="396"/>
      <c r="AEL867" s="396"/>
      <c r="AEM867" s="396"/>
      <c r="AEN867" s="396"/>
      <c r="AEO867" s="396"/>
      <c r="AEP867" s="396"/>
      <c r="AEQ867" s="396"/>
      <c r="AER867" s="396"/>
      <c r="AES867" s="396"/>
      <c r="AET867" s="396"/>
      <c r="AEU867" s="396"/>
      <c r="AEV867" s="396"/>
      <c r="AEW867" s="396"/>
      <c r="AEX867" s="396"/>
      <c r="AEY867" s="396"/>
      <c r="AEZ867" s="396"/>
      <c r="AFA867" s="396"/>
      <c r="AFB867" s="396"/>
      <c r="AFC867" s="396"/>
      <c r="AFD867" s="396"/>
      <c r="AFE867" s="396"/>
      <c r="AFF867" s="396"/>
      <c r="AFG867" s="396"/>
      <c r="AFH867" s="396"/>
      <c r="AFI867" s="396"/>
      <c r="AFJ867" s="396"/>
      <c r="AFK867" s="396"/>
      <c r="AFL867" s="396"/>
      <c r="AFM867" s="396"/>
      <c r="AFN867" s="396"/>
      <c r="AFO867" s="396"/>
      <c r="AFP867" s="396"/>
      <c r="AFQ867" s="396"/>
      <c r="AFR867" s="396"/>
      <c r="AFS867" s="396"/>
      <c r="AFT867" s="396"/>
      <c r="AFU867" s="396"/>
      <c r="AFV867" s="396"/>
      <c r="AFW867" s="396"/>
      <c r="AFX867" s="396"/>
      <c r="AFY867" s="396"/>
      <c r="AFZ867" s="396"/>
      <c r="AGA867" s="396"/>
      <c r="AGB867" s="396"/>
      <c r="AGC867" s="396"/>
      <c r="AGD867" s="396"/>
      <c r="AGE867" s="396"/>
      <c r="AGF867" s="396"/>
      <c r="AGG867" s="396"/>
      <c r="AGH867" s="396"/>
      <c r="AGI867" s="396"/>
      <c r="AGJ867" s="396"/>
      <c r="AGK867" s="396"/>
      <c r="AGL867" s="396"/>
      <c r="AGM867" s="396"/>
      <c r="AGN867" s="396"/>
      <c r="AGO867" s="396"/>
      <c r="AGP867" s="396"/>
      <c r="AGQ867" s="396"/>
      <c r="AGR867" s="396"/>
      <c r="AGS867" s="396"/>
      <c r="AGT867" s="396"/>
      <c r="AGU867" s="396"/>
      <c r="AGV867" s="396"/>
      <c r="AGW867" s="396"/>
      <c r="AGX867" s="396"/>
      <c r="AGY867" s="396"/>
      <c r="AGZ867" s="396"/>
      <c r="AHA867" s="396"/>
      <c r="AHB867" s="396"/>
      <c r="AHC867" s="396"/>
      <c r="AHD867" s="396"/>
      <c r="AHE867" s="396"/>
      <c r="AHF867" s="396"/>
      <c r="AHG867" s="396"/>
      <c r="AHH867" s="396"/>
      <c r="AHI867" s="396"/>
      <c r="AHJ867" s="396"/>
      <c r="AHK867" s="396"/>
      <c r="AHL867" s="396"/>
      <c r="AHM867" s="396"/>
      <c r="AHN867" s="396"/>
      <c r="AHO867" s="396"/>
      <c r="AHP867" s="396"/>
      <c r="AHQ867" s="396"/>
      <c r="AHR867" s="396"/>
      <c r="AHS867" s="396"/>
      <c r="AHT867" s="396"/>
      <c r="AHU867" s="396"/>
      <c r="AHV867" s="396"/>
      <c r="AHW867" s="396"/>
      <c r="AHX867" s="396"/>
      <c r="AHY867" s="396"/>
      <c r="AHZ867" s="396"/>
      <c r="AIA867" s="396"/>
      <c r="AIB867" s="396"/>
      <c r="AIC867" s="396"/>
      <c r="AID867" s="396"/>
      <c r="AIE867" s="396"/>
      <c r="AIF867" s="396"/>
      <c r="AIG867" s="396"/>
      <c r="AIH867" s="396"/>
      <c r="AII867" s="396"/>
      <c r="AIJ867" s="396"/>
      <c r="AIK867" s="396"/>
      <c r="AIL867" s="396"/>
      <c r="AIM867" s="396"/>
      <c r="AIN867" s="396"/>
      <c r="AIO867" s="396"/>
      <c r="AIP867" s="396"/>
      <c r="AIQ867" s="396"/>
      <c r="AIR867" s="396"/>
      <c r="AIS867" s="396"/>
      <c r="AIT867" s="396"/>
      <c r="AIU867" s="396"/>
      <c r="AIV867" s="396"/>
      <c r="AIW867" s="396"/>
      <c r="AIX867" s="396"/>
      <c r="AIY867" s="396"/>
      <c r="AIZ867" s="396"/>
      <c r="AJA867" s="396"/>
      <c r="AJB867" s="396"/>
      <c r="AJC867" s="396"/>
      <c r="AJD867" s="396"/>
      <c r="AJE867" s="396"/>
      <c r="AJF867" s="396"/>
      <c r="AJG867" s="396"/>
      <c r="AJH867" s="396"/>
      <c r="AJI867" s="396"/>
      <c r="AJJ867" s="396"/>
      <c r="AJK867" s="396"/>
      <c r="AJL867" s="396"/>
      <c r="AJM867" s="396"/>
      <c r="AJN867" s="396"/>
      <c r="AJO867" s="396"/>
      <c r="AJP867" s="396"/>
      <c r="AJQ867" s="396"/>
      <c r="AJR867" s="396"/>
      <c r="AJS867" s="396"/>
      <c r="AJT867" s="396"/>
      <c r="AJU867" s="396"/>
      <c r="AJV867" s="396"/>
      <c r="AJW867" s="396"/>
      <c r="AJX867" s="396"/>
      <c r="AJY867" s="396"/>
      <c r="AJZ867" s="396"/>
      <c r="AKA867" s="396"/>
      <c r="AKB867" s="396"/>
      <c r="AKC867" s="396"/>
      <c r="AKD867" s="396"/>
      <c r="AKE867" s="396"/>
      <c r="AKF867" s="396"/>
      <c r="AKG867" s="396"/>
      <c r="AKH867" s="396"/>
      <c r="AKI867" s="396"/>
      <c r="AKJ867" s="396"/>
      <c r="AKK867" s="396"/>
      <c r="AKL867" s="396"/>
      <c r="AKM867" s="396"/>
      <c r="AKN867" s="396"/>
      <c r="AKO867" s="396"/>
      <c r="AKP867" s="396"/>
      <c r="AKQ867" s="396"/>
      <c r="AKR867" s="396"/>
      <c r="AKS867" s="396"/>
      <c r="AKT867" s="396"/>
      <c r="AKU867" s="396"/>
      <c r="AKV867" s="396"/>
      <c r="AKW867" s="396"/>
      <c r="AKX867" s="396"/>
      <c r="AKY867" s="396"/>
      <c r="AKZ867" s="396"/>
      <c r="ALA867" s="396"/>
      <c r="ALB867" s="396"/>
      <c r="ALC867" s="396"/>
      <c r="ALD867" s="396"/>
      <c r="ALE867" s="396"/>
      <c r="ALF867" s="396"/>
      <c r="ALG867" s="396"/>
      <c r="ALH867" s="396"/>
      <c r="ALI867" s="396"/>
      <c r="ALJ867" s="396"/>
      <c r="ALK867" s="396"/>
      <c r="ALL867" s="396"/>
      <c r="ALM867" s="396"/>
      <c r="ALN867" s="396"/>
      <c r="ALO867" s="396"/>
      <c r="ALP867" s="396"/>
      <c r="ALQ867" s="396"/>
      <c r="ALR867" s="396"/>
      <c r="ALS867" s="396"/>
      <c r="ALT867" s="396"/>
      <c r="ALU867" s="396"/>
      <c r="ALV867" s="396"/>
      <c r="ALW867" s="396"/>
      <c r="ALX867" s="396"/>
      <c r="ALY867" s="396"/>
      <c r="ALZ867" s="396"/>
      <c r="AMA867" s="396"/>
      <c r="AMB867" s="396"/>
      <c r="AMC867" s="396"/>
      <c r="AMD867" s="396"/>
      <c r="AME867" s="396"/>
      <c r="AMF867" s="396"/>
      <c r="AMG867" s="396"/>
      <c r="AMH867" s="396"/>
      <c r="AMI867" s="396"/>
      <c r="AMJ867" s="396"/>
      <c r="AMK867" s="396"/>
      <c r="AML867" s="396"/>
      <c r="AMM867" s="396"/>
      <c r="AMN867" s="396"/>
      <c r="AMO867" s="396"/>
      <c r="AMP867" s="396"/>
      <c r="AMQ867" s="396"/>
      <c r="AMR867" s="396"/>
      <c r="AMS867" s="396"/>
      <c r="AMT867" s="396"/>
      <c r="AMU867" s="396"/>
      <c r="AMV867" s="396"/>
      <c r="AMW867" s="396"/>
      <c r="AMX867" s="396"/>
      <c r="AMY867" s="396"/>
      <c r="AMZ867" s="396"/>
      <c r="ANA867" s="396"/>
      <c r="ANB867" s="396"/>
      <c r="ANC867" s="396"/>
      <c r="AND867" s="396"/>
      <c r="ANE867" s="396"/>
      <c r="ANF867" s="396"/>
      <c r="ANG867" s="396"/>
      <c r="ANH867" s="396"/>
      <c r="ANI867" s="396"/>
      <c r="ANJ867" s="396"/>
      <c r="ANK867" s="396"/>
      <c r="ANL867" s="396"/>
      <c r="ANM867" s="396"/>
      <c r="ANN867" s="396"/>
      <c r="ANO867" s="396"/>
      <c r="ANP867" s="396"/>
      <c r="ANQ867" s="396"/>
      <c r="ANR867" s="396"/>
      <c r="ANS867" s="396"/>
      <c r="ANT867" s="396"/>
      <c r="ANU867" s="396"/>
      <c r="ANV867" s="396"/>
      <c r="ANW867" s="396"/>
      <c r="ANX867" s="396"/>
      <c r="ANY867" s="396"/>
      <c r="ANZ867" s="396"/>
      <c r="AOA867" s="396"/>
      <c r="AOB867" s="396"/>
      <c r="AOC867" s="396"/>
      <c r="AOD867" s="396"/>
      <c r="AOE867" s="396"/>
      <c r="AOF867" s="396"/>
      <c r="AOG867" s="396"/>
      <c r="AOH867" s="396"/>
      <c r="AOI867" s="396"/>
      <c r="AOJ867" s="396"/>
      <c r="AOK867" s="396"/>
      <c r="AOL867" s="396"/>
      <c r="AOM867" s="396"/>
      <c r="AON867" s="396"/>
      <c r="AOO867" s="396"/>
      <c r="AOP867" s="396"/>
      <c r="AOQ867" s="396"/>
      <c r="AOR867" s="396"/>
      <c r="AOS867" s="396"/>
      <c r="AOT867" s="396"/>
      <c r="AOU867" s="396"/>
      <c r="AOV867" s="396"/>
      <c r="AOW867" s="396"/>
      <c r="AOX867" s="396"/>
      <c r="AOY867" s="396"/>
      <c r="AOZ867" s="396"/>
      <c r="APA867" s="396"/>
      <c r="APB867" s="396"/>
      <c r="APC867" s="396"/>
      <c r="APD867" s="396"/>
      <c r="APE867" s="396"/>
      <c r="APF867" s="396"/>
      <c r="APG867" s="396"/>
      <c r="APH867" s="396"/>
      <c r="API867" s="396"/>
      <c r="APJ867" s="396"/>
      <c r="APK867" s="396"/>
      <c r="APL867" s="396"/>
      <c r="APM867" s="396"/>
      <c r="APN867" s="396"/>
      <c r="APO867" s="396"/>
      <c r="APP867" s="396"/>
      <c r="APQ867" s="396"/>
      <c r="APR867" s="396"/>
      <c r="APS867" s="396"/>
      <c r="APT867" s="396"/>
      <c r="APU867" s="396"/>
      <c r="APV867" s="396"/>
      <c r="APW867" s="396"/>
      <c r="APX867" s="396"/>
      <c r="APY867" s="396"/>
      <c r="APZ867" s="396"/>
      <c r="AQA867" s="396"/>
      <c r="AQB867" s="396"/>
      <c r="AQC867" s="396"/>
      <c r="AQD867" s="396"/>
      <c r="AQE867" s="396"/>
      <c r="AQF867" s="396"/>
      <c r="AQG867" s="396"/>
      <c r="AQH867" s="396"/>
      <c r="AQI867" s="396"/>
      <c r="AQJ867" s="396"/>
      <c r="AQK867" s="396"/>
      <c r="AQL867" s="396"/>
      <c r="AQM867" s="396"/>
      <c r="AQN867" s="396"/>
      <c r="AQO867" s="396"/>
      <c r="AQP867" s="396"/>
      <c r="AQQ867" s="396"/>
      <c r="AQR867" s="396"/>
      <c r="AQS867" s="396"/>
      <c r="AQT867" s="396"/>
      <c r="AQU867" s="396"/>
      <c r="AQV867" s="396"/>
      <c r="AQW867" s="396"/>
      <c r="AQX867" s="396"/>
      <c r="AQY867" s="396"/>
      <c r="AQZ867" s="396"/>
      <c r="ARA867" s="396"/>
      <c r="ARB867" s="396"/>
      <c r="ARC867" s="396"/>
      <c r="ARD867" s="396"/>
      <c r="ARE867" s="396"/>
      <c r="ARF867" s="396"/>
      <c r="ARG867" s="396"/>
      <c r="ARH867" s="396"/>
      <c r="ARI867" s="396"/>
      <c r="ARJ867" s="396"/>
      <c r="ARK867" s="396"/>
      <c r="ARL867" s="396"/>
      <c r="ARM867" s="396"/>
      <c r="ARN867" s="396"/>
      <c r="ARO867" s="396"/>
      <c r="ARP867" s="396"/>
      <c r="ARQ867" s="396"/>
      <c r="ARR867" s="396"/>
      <c r="ARS867" s="396"/>
      <c r="ART867" s="396"/>
      <c r="ARU867" s="396"/>
      <c r="ARV867" s="396"/>
      <c r="ARW867" s="396"/>
      <c r="ARX867" s="396"/>
      <c r="ARY867" s="396"/>
      <c r="ARZ867" s="396"/>
      <c r="ASA867" s="396"/>
      <c r="ASB867" s="396"/>
      <c r="ASC867" s="396"/>
      <c r="ASD867" s="396"/>
      <c r="ASE867" s="396"/>
      <c r="ASF867" s="396"/>
      <c r="ASG867" s="396"/>
      <c r="ASH867" s="396"/>
      <c r="ASI867" s="396"/>
      <c r="ASJ867" s="396"/>
      <c r="ASK867" s="396"/>
      <c r="ASL867" s="396"/>
      <c r="ASM867" s="396"/>
      <c r="ASN867" s="396"/>
      <c r="ASO867" s="396"/>
      <c r="ASP867" s="396"/>
      <c r="ASQ867" s="396"/>
      <c r="ASR867" s="396"/>
      <c r="ASS867" s="396"/>
      <c r="AST867" s="396"/>
      <c r="ASU867" s="396"/>
      <c r="ASV867" s="396"/>
      <c r="ASW867" s="396"/>
      <c r="ASX867" s="396"/>
      <c r="ASY867" s="396"/>
      <c r="ASZ867" s="396"/>
      <c r="ATA867" s="396"/>
      <c r="ATB867" s="396"/>
      <c r="ATC867" s="396"/>
      <c r="ATD867" s="396"/>
      <c r="ATE867" s="396"/>
      <c r="ATF867" s="396"/>
      <c r="ATG867" s="396"/>
      <c r="ATH867" s="396"/>
      <c r="ATI867" s="396"/>
      <c r="ATJ867" s="396"/>
      <c r="ATK867" s="396"/>
      <c r="ATL867" s="396"/>
      <c r="ATM867" s="396"/>
      <c r="ATN867" s="396"/>
      <c r="ATO867" s="396"/>
      <c r="ATP867" s="396"/>
      <c r="ATQ867" s="396"/>
      <c r="ATR867" s="396"/>
      <c r="ATS867" s="396"/>
      <c r="ATT867" s="396"/>
      <c r="ATU867" s="396"/>
      <c r="ATV867" s="396"/>
      <c r="ATW867" s="396"/>
      <c r="ATX867" s="396"/>
      <c r="ATY867" s="396"/>
      <c r="ATZ867" s="396"/>
      <c r="AUA867" s="396"/>
      <c r="AUB867" s="396"/>
      <c r="AUC867" s="396"/>
      <c r="AUD867" s="396"/>
      <c r="AUE867" s="396"/>
      <c r="AUF867" s="396"/>
      <c r="AUG867" s="396"/>
      <c r="AUH867" s="396"/>
      <c r="AUI867" s="396"/>
      <c r="AUJ867" s="396"/>
      <c r="AUK867" s="396"/>
      <c r="AUL867" s="396"/>
      <c r="AUM867" s="396"/>
      <c r="AUN867" s="396"/>
      <c r="AUO867" s="396"/>
      <c r="AUP867" s="396"/>
      <c r="AUQ867" s="396"/>
      <c r="AUR867" s="396"/>
      <c r="AUS867" s="396"/>
      <c r="AUT867" s="396"/>
      <c r="AUU867" s="396"/>
      <c r="AUV867" s="396"/>
      <c r="AUW867" s="396"/>
      <c r="AUX867" s="396"/>
      <c r="AUY867" s="396"/>
      <c r="AUZ867" s="396"/>
      <c r="AVA867" s="396"/>
      <c r="AVB867" s="396"/>
      <c r="AVC867" s="396"/>
      <c r="AVD867" s="396"/>
      <c r="AVE867" s="396"/>
      <c r="AVF867" s="396"/>
      <c r="AVG867" s="396"/>
      <c r="AVH867" s="396"/>
      <c r="AVI867" s="396"/>
      <c r="AVJ867" s="396"/>
      <c r="AVK867" s="396"/>
      <c r="AVL867" s="396"/>
      <c r="AVM867" s="396"/>
      <c r="AVN867" s="396"/>
      <c r="AVO867" s="396"/>
      <c r="AVP867" s="396"/>
      <c r="AVQ867" s="396"/>
      <c r="AVR867" s="396"/>
      <c r="AVS867" s="396"/>
      <c r="AVT867" s="396"/>
      <c r="AVU867" s="396"/>
      <c r="AVV867" s="396"/>
      <c r="AVW867" s="396"/>
      <c r="AVX867" s="396"/>
      <c r="AVY867" s="396"/>
      <c r="AVZ867" s="396"/>
      <c r="AWA867" s="396"/>
      <c r="AWB867" s="396"/>
      <c r="AWC867" s="396"/>
      <c r="AWD867" s="396"/>
      <c r="AWE867" s="396"/>
      <c r="AWF867" s="396"/>
      <c r="AWG867" s="396"/>
      <c r="AWH867" s="396"/>
      <c r="AWI867" s="396"/>
      <c r="AWJ867" s="396"/>
      <c r="AWK867" s="396"/>
      <c r="AWL867" s="396"/>
      <c r="AWM867" s="396"/>
      <c r="AWN867" s="396"/>
      <c r="AWO867" s="396"/>
      <c r="AWP867" s="396"/>
      <c r="AWQ867" s="396"/>
      <c r="AWR867" s="396"/>
      <c r="AWS867" s="396"/>
      <c r="AWT867" s="396"/>
      <c r="AWU867" s="396"/>
      <c r="AWV867" s="396"/>
      <c r="AWW867" s="396"/>
      <c r="AWX867" s="396"/>
      <c r="AWY867" s="396"/>
      <c r="AWZ867" s="396"/>
      <c r="AXA867" s="396"/>
      <c r="AXB867" s="396"/>
      <c r="AXC867" s="396"/>
      <c r="AXD867" s="396"/>
      <c r="AXE867" s="396"/>
      <c r="AXF867" s="396"/>
      <c r="AXG867" s="396"/>
      <c r="AXH867" s="396"/>
      <c r="AXI867" s="396"/>
      <c r="AXJ867" s="396"/>
      <c r="AXK867" s="396"/>
      <c r="AXL867" s="396"/>
      <c r="AXM867" s="396"/>
      <c r="AXN867" s="396"/>
      <c r="AXO867" s="396"/>
      <c r="AXP867" s="396"/>
      <c r="AXQ867" s="396"/>
      <c r="AXR867" s="396"/>
      <c r="AXS867" s="396"/>
      <c r="AXT867" s="396"/>
      <c r="AXU867" s="396"/>
      <c r="AXV867" s="396"/>
      <c r="AXW867" s="396"/>
      <c r="AXX867" s="396"/>
      <c r="AXY867" s="396"/>
      <c r="AXZ867" s="396"/>
      <c r="AYA867" s="396"/>
      <c r="AYB867" s="396"/>
      <c r="AYC867" s="396"/>
      <c r="AYD867" s="396"/>
      <c r="AYE867" s="396"/>
      <c r="AYF867" s="396"/>
      <c r="AYG867" s="396"/>
      <c r="AYH867" s="396"/>
      <c r="AYI867" s="396"/>
      <c r="AYJ867" s="396"/>
      <c r="AYK867" s="396"/>
      <c r="AYL867" s="396"/>
      <c r="AYM867" s="396"/>
      <c r="AYN867" s="396"/>
      <c r="AYO867" s="396"/>
      <c r="AYP867" s="396"/>
      <c r="AYQ867" s="396"/>
      <c r="AYR867" s="396"/>
      <c r="AYS867" s="396"/>
      <c r="AYT867" s="396"/>
      <c r="AYU867" s="396"/>
      <c r="AYV867" s="396"/>
      <c r="AYW867" s="396"/>
      <c r="AYX867" s="396"/>
      <c r="AYY867" s="396"/>
      <c r="AYZ867" s="396"/>
      <c r="AZA867" s="396"/>
      <c r="AZB867" s="396"/>
      <c r="AZC867" s="396"/>
      <c r="AZD867" s="396"/>
      <c r="AZE867" s="396"/>
      <c r="AZF867" s="396"/>
      <c r="AZG867" s="396"/>
      <c r="AZH867" s="396"/>
      <c r="AZI867" s="396"/>
      <c r="AZJ867" s="396"/>
      <c r="AZK867" s="396"/>
      <c r="AZL867" s="396"/>
      <c r="AZM867" s="396"/>
      <c r="AZN867" s="396"/>
      <c r="AZO867" s="396"/>
      <c r="AZP867" s="396"/>
      <c r="AZQ867" s="396"/>
      <c r="AZR867" s="396"/>
      <c r="AZS867" s="396"/>
      <c r="AZT867" s="396"/>
      <c r="AZU867" s="396"/>
      <c r="AZV867" s="396"/>
      <c r="AZW867" s="396"/>
      <c r="AZX867" s="396"/>
      <c r="AZY867" s="396"/>
      <c r="AZZ867" s="396"/>
      <c r="BAA867" s="396"/>
      <c r="BAB867" s="396"/>
      <c r="BAC867" s="396"/>
      <c r="BAD867" s="396"/>
      <c r="BAE867" s="396"/>
      <c r="BAF867" s="396"/>
      <c r="BAG867" s="396"/>
      <c r="BAH867" s="396"/>
      <c r="BAI867" s="396"/>
      <c r="BAJ867" s="396"/>
      <c r="BAK867" s="396"/>
      <c r="BAL867" s="396"/>
      <c r="BAM867" s="396"/>
      <c r="BAN867" s="396"/>
      <c r="BAO867" s="396"/>
      <c r="BAP867" s="396"/>
      <c r="BAQ867" s="396"/>
      <c r="BAR867" s="396"/>
      <c r="BAS867" s="396"/>
      <c r="BAT867" s="396"/>
      <c r="BAU867" s="396"/>
      <c r="BAV867" s="396"/>
      <c r="BAW867" s="396"/>
      <c r="BAX867" s="396"/>
      <c r="BAY867" s="396"/>
      <c r="BAZ867" s="396"/>
      <c r="BBA867" s="396"/>
      <c r="BBB867" s="396"/>
      <c r="BBC867" s="396"/>
      <c r="BBD867" s="396"/>
      <c r="BBE867" s="396"/>
      <c r="BBF867" s="396"/>
      <c r="BBG867" s="396"/>
      <c r="BBH867" s="396"/>
      <c r="BBI867" s="396"/>
      <c r="BBJ867" s="396"/>
      <c r="BBK867" s="396"/>
      <c r="BBL867" s="396"/>
      <c r="BBM867" s="396"/>
      <c r="BBN867" s="396"/>
      <c r="BBO867" s="396"/>
      <c r="BBP867" s="396"/>
      <c r="BBQ867" s="396"/>
      <c r="BBR867" s="396"/>
      <c r="BBS867" s="396"/>
      <c r="BBT867" s="396"/>
      <c r="BBU867" s="396"/>
      <c r="BBV867" s="396"/>
      <c r="BBW867" s="396"/>
      <c r="BBX867" s="396"/>
      <c r="BBY867" s="396"/>
      <c r="BBZ867" s="396"/>
      <c r="BCA867" s="396"/>
      <c r="BCB867" s="396"/>
      <c r="BCC867" s="396"/>
      <c r="BCD867" s="396"/>
      <c r="BCE867" s="396"/>
      <c r="BCF867" s="396"/>
      <c r="BCG867" s="396"/>
      <c r="BCH867" s="396"/>
      <c r="BCI867" s="396"/>
      <c r="BCJ867" s="396"/>
      <c r="BCK867" s="396"/>
      <c r="BCL867" s="396"/>
      <c r="BCM867" s="396"/>
      <c r="BCN867" s="396"/>
      <c r="BCO867" s="396"/>
      <c r="BCP867" s="396"/>
      <c r="BCQ867" s="396"/>
      <c r="BCR867" s="396"/>
      <c r="BCS867" s="396"/>
      <c r="BCT867" s="396"/>
      <c r="BCU867" s="396"/>
      <c r="BCV867" s="396"/>
      <c r="BCW867" s="396"/>
      <c r="BCX867" s="396"/>
      <c r="BCY867" s="396"/>
      <c r="BCZ867" s="396"/>
      <c r="BDA867" s="396"/>
      <c r="BDB867" s="396"/>
      <c r="BDC867" s="396"/>
      <c r="BDD867" s="396"/>
      <c r="BDE867" s="396"/>
      <c r="BDF867" s="396"/>
      <c r="BDG867" s="396"/>
      <c r="BDH867" s="396"/>
      <c r="BDI867" s="396"/>
      <c r="BDJ867" s="396"/>
      <c r="BDK867" s="396"/>
      <c r="BDL867" s="396"/>
      <c r="BDM867" s="396"/>
      <c r="BDN867" s="396"/>
      <c r="BDO867" s="396"/>
      <c r="BDP867" s="396"/>
      <c r="BDQ867" s="396"/>
      <c r="BDR867" s="396"/>
      <c r="BDS867" s="396"/>
      <c r="BDT867" s="396"/>
      <c r="BDU867" s="396"/>
      <c r="BDV867" s="396"/>
      <c r="BDW867" s="396"/>
      <c r="BDX867" s="396"/>
      <c r="BDY867" s="396"/>
      <c r="BDZ867" s="396"/>
      <c r="BEA867" s="396"/>
      <c r="BEB867" s="396"/>
      <c r="BEC867" s="396"/>
      <c r="BED867" s="396"/>
      <c r="BEE867" s="396"/>
      <c r="BEF867" s="396"/>
      <c r="BEG867" s="396"/>
      <c r="BEH867" s="396"/>
      <c r="BEI867" s="396"/>
      <c r="BEJ867" s="396"/>
      <c r="BEK867" s="396"/>
      <c r="BEL867" s="396"/>
      <c r="BEM867" s="396"/>
      <c r="BEN867" s="396"/>
      <c r="BEO867" s="396"/>
      <c r="BEP867" s="396"/>
      <c r="BEQ867" s="396"/>
      <c r="BER867" s="396"/>
      <c r="BES867" s="396"/>
      <c r="BET867" s="396"/>
      <c r="BEU867" s="396"/>
      <c r="BEV867" s="396"/>
      <c r="BEW867" s="396"/>
      <c r="BEX867" s="396"/>
      <c r="BEY867" s="396"/>
      <c r="BEZ867" s="396"/>
      <c r="BFA867" s="396"/>
      <c r="BFB867" s="396"/>
      <c r="BFC867" s="396"/>
      <c r="BFD867" s="396"/>
      <c r="BFE867" s="396"/>
      <c r="BFF867" s="396"/>
      <c r="BFG867" s="396"/>
      <c r="BFH867" s="396"/>
      <c r="BFI867" s="396"/>
      <c r="BFJ867" s="396"/>
      <c r="BFK867" s="396"/>
      <c r="BFL867" s="396"/>
      <c r="BFM867" s="396"/>
      <c r="BFN867" s="396"/>
      <c r="BFO867" s="396"/>
      <c r="BFP867" s="396"/>
      <c r="BFQ867" s="396"/>
      <c r="BFR867" s="396"/>
      <c r="BFS867" s="396"/>
      <c r="BFT867" s="396"/>
      <c r="BFU867" s="396"/>
      <c r="BFV867" s="396"/>
      <c r="BFW867" s="396"/>
      <c r="BFX867" s="396"/>
      <c r="BFY867" s="396"/>
      <c r="BFZ867" s="396"/>
      <c r="BGA867" s="396"/>
      <c r="BGB867" s="396"/>
      <c r="BGC867" s="396"/>
      <c r="BGD867" s="396"/>
      <c r="BGE867" s="396"/>
      <c r="BGF867" s="396"/>
      <c r="BGG867" s="396"/>
      <c r="BGH867" s="396"/>
      <c r="BGI867" s="396"/>
      <c r="BGJ867" s="396"/>
      <c r="BGK867" s="396"/>
      <c r="BGL867" s="396"/>
      <c r="BGM867" s="396"/>
      <c r="BGN867" s="396"/>
      <c r="BGO867" s="396"/>
      <c r="BGP867" s="396"/>
      <c r="BGQ867" s="396"/>
      <c r="BGR867" s="396"/>
      <c r="BGS867" s="396"/>
      <c r="BGT867" s="396"/>
      <c r="BGU867" s="396"/>
      <c r="BGV867" s="396"/>
      <c r="BGW867" s="396"/>
      <c r="BGX867" s="396"/>
      <c r="BGY867" s="396"/>
      <c r="BGZ867" s="396"/>
      <c r="BHA867" s="396"/>
      <c r="BHB867" s="396"/>
      <c r="BHC867" s="396"/>
      <c r="BHD867" s="396"/>
      <c r="BHE867" s="396"/>
      <c r="BHF867" s="396"/>
      <c r="BHG867" s="396"/>
      <c r="BHH867" s="396"/>
      <c r="BHI867" s="396"/>
      <c r="BHJ867" s="396"/>
      <c r="BHK867" s="396"/>
      <c r="BHL867" s="396"/>
      <c r="BHM867" s="396"/>
      <c r="BHN867" s="396"/>
      <c r="BHO867" s="396"/>
      <c r="BHP867" s="396"/>
      <c r="BHQ867" s="396"/>
      <c r="BHR867" s="396"/>
      <c r="BHS867" s="396"/>
      <c r="BHT867" s="396"/>
      <c r="BHU867" s="396"/>
      <c r="BHV867" s="396"/>
      <c r="BHW867" s="396"/>
      <c r="BHX867" s="396"/>
      <c r="BHY867" s="396"/>
      <c r="BHZ867" s="396"/>
      <c r="BIA867" s="396"/>
      <c r="BIB867" s="396"/>
      <c r="BIC867" s="396"/>
      <c r="BID867" s="396"/>
      <c r="BIE867" s="396"/>
      <c r="BIF867" s="396"/>
      <c r="BIG867" s="396"/>
      <c r="BIH867" s="396"/>
      <c r="BII867" s="396"/>
      <c r="BIJ867" s="396"/>
      <c r="BIK867" s="396"/>
      <c r="BIL867" s="396"/>
      <c r="BIM867" s="396"/>
      <c r="BIN867" s="396"/>
      <c r="BIO867" s="396"/>
      <c r="BIP867" s="396"/>
      <c r="BIQ867" s="396"/>
      <c r="BIR867" s="396"/>
      <c r="BIS867" s="396"/>
      <c r="BIT867" s="396"/>
      <c r="BIU867" s="396"/>
      <c r="BIV867" s="396"/>
      <c r="BIW867" s="396"/>
      <c r="BIX867" s="396"/>
      <c r="BIY867" s="396"/>
      <c r="BIZ867" s="396"/>
      <c r="BJA867" s="396"/>
      <c r="BJB867" s="396"/>
      <c r="BJC867" s="396"/>
      <c r="BJD867" s="396"/>
      <c r="BJE867" s="396"/>
      <c r="BJF867" s="396"/>
      <c r="BJG867" s="396"/>
      <c r="BJH867" s="396"/>
      <c r="BJI867" s="396"/>
      <c r="BJJ867" s="396"/>
      <c r="BJK867" s="396"/>
      <c r="BJL867" s="396"/>
      <c r="BJM867" s="396"/>
      <c r="BJN867" s="396"/>
      <c r="BJO867" s="396"/>
      <c r="BJP867" s="396"/>
      <c r="BJQ867" s="396"/>
      <c r="BJR867" s="396"/>
      <c r="BJS867" s="396"/>
      <c r="BJT867" s="396"/>
      <c r="BJU867" s="396"/>
      <c r="BJV867" s="396"/>
      <c r="BJW867" s="396"/>
      <c r="BJX867" s="396"/>
      <c r="BJY867" s="396"/>
      <c r="BJZ867" s="396"/>
      <c r="BKA867" s="396"/>
      <c r="BKB867" s="396"/>
      <c r="BKC867" s="396"/>
      <c r="BKD867" s="396"/>
      <c r="BKE867" s="396"/>
      <c r="BKF867" s="396"/>
      <c r="BKG867" s="396"/>
      <c r="BKH867" s="396"/>
      <c r="BKI867" s="396"/>
      <c r="BKJ867" s="396"/>
      <c r="BKK867" s="396"/>
      <c r="BKL867" s="396"/>
      <c r="BKM867" s="396"/>
      <c r="BKN867" s="396"/>
      <c r="BKO867" s="396"/>
      <c r="BKP867" s="396"/>
      <c r="BKQ867" s="396"/>
      <c r="BKR867" s="396"/>
      <c r="BKS867" s="396"/>
      <c r="BKT867" s="396"/>
      <c r="BKU867" s="396"/>
      <c r="BKV867" s="396"/>
      <c r="BKW867" s="396"/>
      <c r="BKX867" s="396"/>
      <c r="BKY867" s="396"/>
      <c r="BKZ867" s="396"/>
      <c r="BLA867" s="396"/>
      <c r="BLB867" s="396"/>
      <c r="BLC867" s="396"/>
      <c r="BLD867" s="396"/>
      <c r="BLE867" s="396"/>
      <c r="BLF867" s="396"/>
      <c r="BLG867" s="396"/>
      <c r="BLH867" s="396"/>
      <c r="BLI867" s="396"/>
      <c r="BLJ867" s="396"/>
      <c r="BLK867" s="396"/>
      <c r="BLL867" s="396"/>
      <c r="BLM867" s="396"/>
      <c r="BLN867" s="396"/>
      <c r="BLO867" s="396"/>
      <c r="BLP867" s="396"/>
      <c r="BLQ867" s="396"/>
      <c r="BLR867" s="396"/>
      <c r="BLS867" s="396"/>
      <c r="BLT867" s="396"/>
      <c r="BLU867" s="396"/>
      <c r="BLV867" s="396"/>
      <c r="BLW867" s="396"/>
      <c r="BLX867" s="396"/>
      <c r="BLY867" s="396"/>
      <c r="BLZ867" s="396"/>
      <c r="BMA867" s="396"/>
      <c r="BMB867" s="396"/>
      <c r="BMC867" s="396"/>
      <c r="BMD867" s="396"/>
      <c r="BME867" s="396"/>
      <c r="BMF867" s="396"/>
      <c r="BMG867" s="396"/>
      <c r="BMH867" s="396"/>
      <c r="BMI867" s="396"/>
      <c r="BMJ867" s="396"/>
      <c r="BMK867" s="396"/>
      <c r="BML867" s="396"/>
      <c r="BMM867" s="396"/>
      <c r="BMN867" s="396"/>
      <c r="BMO867" s="396"/>
      <c r="BMP867" s="396"/>
      <c r="BMQ867" s="396"/>
      <c r="BMR867" s="396"/>
      <c r="BMS867" s="396"/>
      <c r="BMT867" s="396"/>
      <c r="BMU867" s="396"/>
      <c r="BMV867" s="396"/>
      <c r="BMW867" s="396"/>
      <c r="BMX867" s="396"/>
      <c r="BMY867" s="396"/>
      <c r="BMZ867" s="396"/>
      <c r="BNA867" s="396"/>
      <c r="BNB867" s="396"/>
      <c r="BNC867" s="396"/>
      <c r="BND867" s="396"/>
      <c r="BNE867" s="396"/>
      <c r="BNF867" s="396"/>
      <c r="BNG867" s="396"/>
      <c r="BNH867" s="396"/>
      <c r="BNI867" s="396"/>
      <c r="BNJ867" s="396"/>
      <c r="BNK867" s="396"/>
      <c r="BNL867" s="396"/>
      <c r="BNM867" s="396"/>
      <c r="BNN867" s="396"/>
      <c r="BNO867" s="396"/>
      <c r="BNP867" s="396"/>
      <c r="BNQ867" s="396"/>
      <c r="BNR867" s="396"/>
      <c r="BNS867" s="396"/>
      <c r="BNT867" s="396"/>
      <c r="BNU867" s="396"/>
      <c r="BNV867" s="396"/>
      <c r="BNW867" s="396"/>
      <c r="BNX867" s="396"/>
      <c r="BNY867" s="396"/>
      <c r="BNZ867" s="396"/>
      <c r="BOA867" s="396"/>
      <c r="BOB867" s="396"/>
      <c r="BOC867" s="396"/>
      <c r="BOD867" s="396"/>
      <c r="BOE867" s="396"/>
      <c r="BOF867" s="396"/>
      <c r="BOG867" s="396"/>
      <c r="BOH867" s="396"/>
      <c r="BOI867" s="396"/>
      <c r="BOJ867" s="396"/>
      <c r="BOK867" s="396"/>
      <c r="BOL867" s="396"/>
      <c r="BOM867" s="396"/>
      <c r="BON867" s="396"/>
      <c r="BOO867" s="396"/>
      <c r="BOP867" s="396"/>
      <c r="BOQ867" s="396"/>
      <c r="BOR867" s="396"/>
      <c r="BOS867" s="396"/>
      <c r="BOT867" s="396"/>
      <c r="BOU867" s="396"/>
      <c r="BOV867" s="396"/>
      <c r="BOW867" s="396"/>
      <c r="BOX867" s="396"/>
      <c r="BOY867" s="396"/>
      <c r="BOZ867" s="396"/>
      <c r="BPA867" s="396"/>
      <c r="BPB867" s="396"/>
      <c r="BPC867" s="396"/>
      <c r="BPD867" s="396"/>
      <c r="BPE867" s="396"/>
      <c r="BPF867" s="396"/>
      <c r="BPG867" s="396"/>
      <c r="BPH867" s="396"/>
      <c r="BPI867" s="396"/>
      <c r="BPJ867" s="396"/>
      <c r="BPK867" s="396"/>
      <c r="BPL867" s="396"/>
      <c r="BPM867" s="396"/>
      <c r="BPN867" s="396"/>
      <c r="BPO867" s="396"/>
      <c r="BPP867" s="396"/>
      <c r="BPQ867" s="396"/>
      <c r="BPR867" s="396"/>
      <c r="BPS867" s="396"/>
      <c r="BPT867" s="396"/>
      <c r="BPU867" s="396"/>
      <c r="BPV867" s="396"/>
      <c r="BPW867" s="396"/>
      <c r="BPX867" s="396"/>
      <c r="BPY867" s="396"/>
      <c r="BPZ867" s="396"/>
      <c r="BQA867" s="396"/>
      <c r="BQB867" s="396"/>
      <c r="BQC867" s="396"/>
      <c r="BQD867" s="396"/>
      <c r="BQE867" s="396"/>
      <c r="BQF867" s="396"/>
      <c r="BQG867" s="396"/>
      <c r="BQH867" s="396"/>
      <c r="BQI867" s="396"/>
      <c r="BQJ867" s="396"/>
      <c r="BQK867" s="396"/>
      <c r="BQL867" s="396"/>
      <c r="BQM867" s="396"/>
      <c r="BQN867" s="396"/>
      <c r="BQO867" s="396"/>
      <c r="BQP867" s="396"/>
      <c r="BQQ867" s="396"/>
      <c r="BQR867" s="396"/>
      <c r="BQS867" s="396"/>
      <c r="BQT867" s="396"/>
      <c r="BQU867" s="396"/>
      <c r="BQV867" s="396"/>
      <c r="BQW867" s="396"/>
      <c r="BQX867" s="396"/>
      <c r="BQY867" s="396"/>
      <c r="BQZ867" s="396"/>
      <c r="BRA867" s="396"/>
      <c r="BRB867" s="396"/>
      <c r="BRC867" s="396"/>
      <c r="BRD867" s="396"/>
      <c r="BRE867" s="396"/>
      <c r="BRF867" s="396"/>
      <c r="BRG867" s="396"/>
      <c r="BRH867" s="396"/>
      <c r="BRI867" s="396"/>
      <c r="BRJ867" s="396"/>
      <c r="BRK867" s="396"/>
      <c r="BRL867" s="396"/>
      <c r="BRM867" s="396"/>
      <c r="BRN867" s="396"/>
      <c r="BRO867" s="396"/>
      <c r="BRP867" s="396"/>
      <c r="BRQ867" s="396"/>
      <c r="BRR867" s="396"/>
      <c r="BRS867" s="396"/>
      <c r="BRT867" s="396"/>
      <c r="BRU867" s="396"/>
      <c r="BRV867" s="396"/>
      <c r="BRW867" s="396"/>
      <c r="BRX867" s="396"/>
      <c r="BRY867" s="396"/>
      <c r="BRZ867" s="396"/>
      <c r="BSA867" s="396"/>
      <c r="BSB867" s="396"/>
      <c r="BSC867" s="396"/>
      <c r="BSD867" s="396"/>
      <c r="BSE867" s="396"/>
      <c r="BSF867" s="396"/>
      <c r="BSG867" s="396"/>
      <c r="BSH867" s="396"/>
      <c r="BSI867" s="396"/>
      <c r="BSJ867" s="396"/>
      <c r="BSK867" s="396"/>
      <c r="BSL867" s="396"/>
      <c r="BSM867" s="396"/>
      <c r="BSN867" s="396"/>
      <c r="BSO867" s="396"/>
      <c r="BSP867" s="396"/>
      <c r="BSQ867" s="396"/>
      <c r="BSR867" s="396"/>
      <c r="BSS867" s="396"/>
      <c r="BST867" s="396"/>
      <c r="BSU867" s="396"/>
      <c r="BSV867" s="396"/>
      <c r="BSW867" s="396"/>
      <c r="BSX867" s="396"/>
      <c r="BSY867" s="396"/>
      <c r="BSZ867" s="396"/>
      <c r="BTA867" s="396"/>
      <c r="BTB867" s="396"/>
      <c r="BTC867" s="396"/>
      <c r="BTD867" s="396"/>
      <c r="BTE867" s="396"/>
      <c r="BTF867" s="396"/>
      <c r="BTG867" s="396"/>
      <c r="BTH867" s="396"/>
      <c r="BTI867" s="396"/>
      <c r="BTJ867" s="396"/>
      <c r="BTK867" s="396"/>
      <c r="BTL867" s="396"/>
      <c r="BTM867" s="396"/>
      <c r="BTN867" s="396"/>
      <c r="BTO867" s="396"/>
      <c r="BTP867" s="396"/>
      <c r="BTQ867" s="396"/>
      <c r="BTR867" s="396"/>
      <c r="BTS867" s="396"/>
      <c r="BTT867" s="396"/>
      <c r="BTU867" s="396"/>
      <c r="BTV867" s="396"/>
      <c r="BTW867" s="396"/>
      <c r="BTX867" s="396"/>
      <c r="BTY867" s="396"/>
      <c r="BTZ867" s="396"/>
      <c r="BUA867" s="396"/>
      <c r="BUB867" s="396"/>
      <c r="BUC867" s="396"/>
      <c r="BUD867" s="396"/>
      <c r="BUE867" s="396"/>
      <c r="BUF867" s="396"/>
      <c r="BUG867" s="396"/>
      <c r="BUH867" s="396"/>
      <c r="BUI867" s="396"/>
      <c r="BUJ867" s="396"/>
      <c r="BUK867" s="396"/>
      <c r="BUL867" s="396"/>
      <c r="BUM867" s="396"/>
      <c r="BUN867" s="396"/>
      <c r="BUO867" s="396"/>
      <c r="BUP867" s="396"/>
      <c r="BUQ867" s="396"/>
      <c r="BUR867" s="396"/>
      <c r="BUS867" s="396"/>
      <c r="BUT867" s="396"/>
      <c r="BUU867" s="396"/>
      <c r="BUV867" s="396"/>
      <c r="BUW867" s="396"/>
      <c r="BUX867" s="396"/>
      <c r="BUY867" s="396"/>
      <c r="BUZ867" s="396"/>
      <c r="BVA867" s="396"/>
      <c r="BVB867" s="396"/>
      <c r="BVC867" s="396"/>
      <c r="BVD867" s="396"/>
      <c r="BVE867" s="396"/>
      <c r="BVF867" s="396"/>
      <c r="BVG867" s="396"/>
      <c r="BVH867" s="396"/>
      <c r="BVI867" s="396"/>
      <c r="BVJ867" s="396"/>
      <c r="BVK867" s="396"/>
      <c r="BVL867" s="396"/>
      <c r="BVM867" s="396"/>
      <c r="BVN867" s="396"/>
      <c r="BVO867" s="396"/>
      <c r="BVP867" s="396"/>
      <c r="BVQ867" s="396"/>
      <c r="BVR867" s="396"/>
      <c r="BVS867" s="396"/>
      <c r="BVT867" s="396"/>
      <c r="BVU867" s="396"/>
      <c r="BVV867" s="396"/>
      <c r="BVW867" s="396"/>
      <c r="BVX867" s="396"/>
      <c r="BVY867" s="396"/>
      <c r="BVZ867" s="396"/>
      <c r="BWA867" s="396"/>
      <c r="BWB867" s="396"/>
      <c r="BWC867" s="396"/>
      <c r="BWD867" s="396"/>
      <c r="BWE867" s="396"/>
      <c r="BWF867" s="396"/>
      <c r="BWG867" s="396"/>
      <c r="BWH867" s="396"/>
      <c r="BWI867" s="396"/>
      <c r="BWJ867" s="396"/>
      <c r="BWK867" s="396"/>
      <c r="BWL867" s="396"/>
      <c r="BWM867" s="396"/>
      <c r="BWN867" s="396"/>
      <c r="BWO867" s="396"/>
      <c r="BWP867" s="396"/>
      <c r="BWQ867" s="396"/>
      <c r="BWR867" s="396"/>
      <c r="BWS867" s="396"/>
      <c r="BWT867" s="396"/>
      <c r="BWU867" s="396"/>
      <c r="BWV867" s="396"/>
      <c r="BWW867" s="396"/>
      <c r="BWX867" s="396"/>
      <c r="BWY867" s="396"/>
      <c r="BWZ867" s="396"/>
      <c r="BXA867" s="396"/>
      <c r="BXB867" s="396"/>
      <c r="BXC867" s="396"/>
      <c r="BXD867" s="396"/>
      <c r="BXE867" s="396"/>
      <c r="BXF867" s="396"/>
      <c r="BXG867" s="396"/>
      <c r="BXH867" s="396"/>
      <c r="BXI867" s="396"/>
      <c r="BXJ867" s="396"/>
      <c r="BXK867" s="396"/>
      <c r="BXL867" s="396"/>
      <c r="BXM867" s="396"/>
      <c r="BXN867" s="396"/>
      <c r="BXO867" s="396"/>
      <c r="BXP867" s="396"/>
      <c r="BXQ867" s="396"/>
      <c r="BXR867" s="396"/>
      <c r="BXS867" s="396"/>
      <c r="BXT867" s="396"/>
      <c r="BXU867" s="396"/>
      <c r="BXV867" s="396"/>
      <c r="BXW867" s="396"/>
      <c r="BXX867" s="396"/>
      <c r="BXY867" s="396"/>
      <c r="BXZ867" s="396"/>
      <c r="BYA867" s="396"/>
      <c r="BYB867" s="396"/>
      <c r="BYC867" s="396"/>
      <c r="BYD867" s="396"/>
      <c r="BYE867" s="396"/>
      <c r="BYF867" s="396"/>
      <c r="BYG867" s="396"/>
      <c r="BYH867" s="396"/>
      <c r="BYI867" s="396"/>
      <c r="BYJ867" s="396"/>
      <c r="BYK867" s="396"/>
      <c r="BYL867" s="396"/>
      <c r="BYM867" s="396"/>
      <c r="BYN867" s="396"/>
      <c r="BYO867" s="396"/>
      <c r="BYP867" s="396"/>
      <c r="BYQ867" s="396"/>
      <c r="BYR867" s="396"/>
      <c r="BYS867" s="396"/>
      <c r="BYT867" s="396"/>
      <c r="BYU867" s="396"/>
      <c r="BYV867" s="396"/>
      <c r="BYW867" s="396"/>
      <c r="BYX867" s="396"/>
      <c r="BYY867" s="396"/>
      <c r="BYZ867" s="396"/>
      <c r="BZA867" s="396"/>
      <c r="BZB867" s="396"/>
      <c r="BZC867" s="396"/>
      <c r="BZD867" s="396"/>
      <c r="BZE867" s="396"/>
      <c r="BZF867" s="396"/>
      <c r="BZG867" s="396"/>
      <c r="BZH867" s="396"/>
      <c r="BZI867" s="396"/>
      <c r="BZJ867" s="396"/>
      <c r="BZK867" s="396"/>
      <c r="BZL867" s="396"/>
      <c r="BZM867" s="396"/>
      <c r="BZN867" s="396"/>
      <c r="BZO867" s="396"/>
      <c r="BZP867" s="396"/>
      <c r="BZQ867" s="396"/>
      <c r="BZR867" s="396"/>
      <c r="BZS867" s="396"/>
      <c r="BZT867" s="396"/>
      <c r="BZU867" s="396"/>
      <c r="BZV867" s="396"/>
      <c r="BZW867" s="396"/>
      <c r="BZX867" s="396"/>
      <c r="BZY867" s="396"/>
      <c r="BZZ867" s="396"/>
      <c r="CAA867" s="396"/>
      <c r="CAB867" s="396"/>
      <c r="CAC867" s="396"/>
      <c r="CAD867" s="396"/>
      <c r="CAE867" s="396"/>
      <c r="CAF867" s="396"/>
      <c r="CAG867" s="396"/>
      <c r="CAH867" s="396"/>
      <c r="CAI867" s="396"/>
      <c r="CAJ867" s="396"/>
      <c r="CAK867" s="396"/>
      <c r="CAL867" s="396"/>
      <c r="CAM867" s="396"/>
      <c r="CAN867" s="396"/>
      <c r="CAO867" s="396"/>
      <c r="CAP867" s="396"/>
      <c r="CAQ867" s="396"/>
      <c r="CAR867" s="396"/>
      <c r="CAS867" s="396"/>
      <c r="CAT867" s="396"/>
      <c r="CAU867" s="396"/>
      <c r="CAV867" s="396"/>
      <c r="CAW867" s="396"/>
      <c r="CAX867" s="396"/>
      <c r="CAY867" s="396"/>
      <c r="CAZ867" s="396"/>
      <c r="CBA867" s="396"/>
      <c r="CBB867" s="396"/>
      <c r="CBC867" s="396"/>
      <c r="CBD867" s="396"/>
      <c r="CBE867" s="396"/>
      <c r="CBF867" s="396"/>
      <c r="CBG867" s="396"/>
      <c r="CBH867" s="396"/>
      <c r="CBI867" s="396"/>
      <c r="CBJ867" s="396"/>
      <c r="CBK867" s="396"/>
      <c r="CBL867" s="396"/>
      <c r="CBM867" s="396"/>
      <c r="CBN867" s="396"/>
      <c r="CBO867" s="396"/>
      <c r="CBP867" s="396"/>
      <c r="CBQ867" s="396"/>
      <c r="CBR867" s="396"/>
      <c r="CBS867" s="396"/>
      <c r="CBT867" s="396"/>
      <c r="CBU867" s="396"/>
      <c r="CBV867" s="396"/>
      <c r="CBW867" s="396"/>
      <c r="CBX867" s="396"/>
      <c r="CBY867" s="396"/>
      <c r="CBZ867" s="396"/>
      <c r="CCA867" s="396"/>
      <c r="CCB867" s="396"/>
      <c r="CCC867" s="396"/>
      <c r="CCD867" s="396"/>
      <c r="CCE867" s="396"/>
      <c r="CCF867" s="396"/>
      <c r="CCG867" s="396"/>
      <c r="CCH867" s="396"/>
      <c r="CCI867" s="396"/>
      <c r="CCJ867" s="396"/>
      <c r="CCK867" s="396"/>
      <c r="CCL867" s="396"/>
      <c r="CCM867" s="396"/>
      <c r="CCN867" s="396"/>
      <c r="CCO867" s="396"/>
      <c r="CCP867" s="396"/>
      <c r="CCQ867" s="396"/>
      <c r="CCR867" s="396"/>
      <c r="CCS867" s="396"/>
      <c r="CCT867" s="396"/>
      <c r="CCU867" s="396"/>
      <c r="CCV867" s="396"/>
      <c r="CCW867" s="396"/>
      <c r="CCX867" s="396"/>
      <c r="CCY867" s="396"/>
      <c r="CCZ867" s="396"/>
      <c r="CDA867" s="396"/>
      <c r="CDB867" s="396"/>
      <c r="CDC867" s="396"/>
      <c r="CDD867" s="396"/>
      <c r="CDE867" s="396"/>
      <c r="CDF867" s="396"/>
      <c r="CDG867" s="396"/>
      <c r="CDH867" s="396"/>
      <c r="CDI867" s="396"/>
      <c r="CDJ867" s="396"/>
      <c r="CDK867" s="396"/>
      <c r="CDL867" s="396"/>
      <c r="CDM867" s="396"/>
      <c r="CDN867" s="396"/>
      <c r="CDO867" s="396"/>
      <c r="CDP867" s="396"/>
      <c r="CDQ867" s="396"/>
      <c r="CDR867" s="396"/>
      <c r="CDS867" s="396"/>
      <c r="CDT867" s="396"/>
      <c r="CDU867" s="396"/>
      <c r="CDV867" s="396"/>
      <c r="CDW867" s="396"/>
      <c r="CDX867" s="396"/>
      <c r="CDY867" s="396"/>
      <c r="CDZ867" s="396"/>
      <c r="CEA867" s="396"/>
      <c r="CEB867" s="396"/>
      <c r="CEC867" s="396"/>
      <c r="CED867" s="396"/>
      <c r="CEE867" s="396"/>
      <c r="CEF867" s="396"/>
      <c r="CEG867" s="396"/>
      <c r="CEH867" s="396"/>
      <c r="CEI867" s="396"/>
      <c r="CEJ867" s="396"/>
      <c r="CEK867" s="396"/>
      <c r="CEL867" s="396"/>
      <c r="CEM867" s="396"/>
      <c r="CEN867" s="396"/>
      <c r="CEO867" s="396"/>
      <c r="CEP867" s="396"/>
      <c r="CEQ867" s="396"/>
      <c r="CER867" s="396"/>
      <c r="CES867" s="396"/>
      <c r="CET867" s="396"/>
      <c r="CEU867" s="396"/>
      <c r="CEV867" s="396"/>
      <c r="CEW867" s="396"/>
      <c r="CEX867" s="396"/>
      <c r="CEY867" s="396"/>
      <c r="CEZ867" s="396"/>
      <c r="CFA867" s="396"/>
      <c r="CFB867" s="396"/>
      <c r="CFC867" s="396"/>
      <c r="CFD867" s="396"/>
      <c r="CFE867" s="396"/>
      <c r="CFF867" s="396"/>
      <c r="CFG867" s="396"/>
      <c r="CFH867" s="396"/>
      <c r="CFI867" s="396"/>
      <c r="CFJ867" s="396"/>
      <c r="CFK867" s="396"/>
      <c r="CFL867" s="396"/>
      <c r="CFM867" s="396"/>
      <c r="CFN867" s="396"/>
      <c r="CFO867" s="396"/>
      <c r="CFP867" s="396"/>
      <c r="CFQ867" s="396"/>
      <c r="CFR867" s="396"/>
      <c r="CFS867" s="396"/>
      <c r="CFT867" s="396"/>
      <c r="CFU867" s="396"/>
      <c r="CFV867" s="396"/>
      <c r="CFW867" s="396"/>
      <c r="CFX867" s="396"/>
      <c r="CFY867" s="396"/>
      <c r="CFZ867" s="396"/>
      <c r="CGA867" s="396"/>
      <c r="CGB867" s="396"/>
      <c r="CGC867" s="396"/>
      <c r="CGD867" s="396"/>
      <c r="CGE867" s="396"/>
      <c r="CGF867" s="396"/>
      <c r="CGG867" s="396"/>
      <c r="CGH867" s="396"/>
      <c r="CGI867" s="396"/>
      <c r="CGJ867" s="396"/>
      <c r="CGK867" s="396"/>
      <c r="CGL867" s="396"/>
      <c r="CGM867" s="396"/>
      <c r="CGN867" s="396"/>
      <c r="CGO867" s="396"/>
      <c r="CGP867" s="396"/>
      <c r="CGQ867" s="396"/>
      <c r="CGR867" s="396"/>
      <c r="CGS867" s="396"/>
      <c r="CGT867" s="396"/>
      <c r="CGU867" s="396"/>
      <c r="CGV867" s="396"/>
      <c r="CGW867" s="396"/>
      <c r="CGX867" s="396"/>
      <c r="CGY867" s="396"/>
      <c r="CGZ867" s="396"/>
      <c r="CHA867" s="396"/>
      <c r="CHB867" s="396"/>
      <c r="CHC867" s="396"/>
      <c r="CHD867" s="396"/>
      <c r="CHE867" s="396"/>
      <c r="CHF867" s="396"/>
      <c r="CHG867" s="396"/>
      <c r="CHH867" s="396"/>
      <c r="CHI867" s="396"/>
      <c r="CHJ867" s="396"/>
      <c r="CHK867" s="396"/>
      <c r="CHL867" s="396"/>
      <c r="CHM867" s="396"/>
      <c r="CHN867" s="396"/>
      <c r="CHO867" s="396"/>
      <c r="CHP867" s="396"/>
      <c r="CHQ867" s="396"/>
      <c r="CHR867" s="396"/>
      <c r="CHS867" s="396"/>
      <c r="CHT867" s="396"/>
      <c r="CHU867" s="396"/>
      <c r="CHV867" s="396"/>
      <c r="CHW867" s="396"/>
      <c r="CHX867" s="396"/>
      <c r="CHY867" s="396"/>
      <c r="CHZ867" s="396"/>
      <c r="CIA867" s="396"/>
      <c r="CIB867" s="396"/>
      <c r="CIC867" s="396"/>
      <c r="CID867" s="396"/>
      <c r="CIE867" s="396"/>
      <c r="CIF867" s="396"/>
      <c r="CIG867" s="396"/>
      <c r="CIH867" s="396"/>
      <c r="CII867" s="396"/>
      <c r="CIJ867" s="396"/>
      <c r="CIK867" s="396"/>
      <c r="CIL867" s="396"/>
      <c r="CIM867" s="396"/>
      <c r="CIN867" s="396"/>
      <c r="CIO867" s="396"/>
      <c r="CIP867" s="396"/>
      <c r="CIQ867" s="396"/>
      <c r="CIR867" s="396"/>
      <c r="CIS867" s="396"/>
      <c r="CIT867" s="396"/>
      <c r="CIU867" s="396"/>
      <c r="CIV867" s="396"/>
      <c r="CIW867" s="396"/>
      <c r="CIX867" s="396"/>
      <c r="CIY867" s="396"/>
      <c r="CIZ867" s="396"/>
      <c r="CJA867" s="396"/>
      <c r="CJB867" s="396"/>
      <c r="CJC867" s="396"/>
      <c r="CJD867" s="396"/>
      <c r="CJE867" s="396"/>
      <c r="CJF867" s="396"/>
      <c r="CJG867" s="396"/>
      <c r="CJH867" s="396"/>
      <c r="CJI867" s="396"/>
      <c r="CJJ867" s="396"/>
      <c r="CJK867" s="396"/>
      <c r="CJL867" s="396"/>
      <c r="CJM867" s="396"/>
      <c r="CJN867" s="396"/>
      <c r="CJO867" s="396"/>
      <c r="CJP867" s="396"/>
      <c r="CJQ867" s="396"/>
      <c r="CJR867" s="396"/>
      <c r="CJS867" s="396"/>
      <c r="CJT867" s="396"/>
      <c r="CJU867" s="396"/>
      <c r="CJV867" s="396"/>
      <c r="CJW867" s="396"/>
      <c r="CJX867" s="396"/>
      <c r="CJY867" s="396"/>
      <c r="CJZ867" s="396"/>
      <c r="CKA867" s="396"/>
      <c r="CKB867" s="396"/>
      <c r="CKC867" s="396"/>
      <c r="CKD867" s="396"/>
      <c r="CKE867" s="396"/>
      <c r="CKF867" s="396"/>
      <c r="CKG867" s="396"/>
      <c r="CKH867" s="396"/>
      <c r="CKI867" s="396"/>
      <c r="CKJ867" s="396"/>
      <c r="CKK867" s="396"/>
      <c r="CKL867" s="396"/>
      <c r="CKM867" s="396"/>
      <c r="CKN867" s="396"/>
      <c r="CKO867" s="396"/>
      <c r="CKP867" s="396"/>
      <c r="CKQ867" s="396"/>
      <c r="CKR867" s="396"/>
      <c r="CKS867" s="396"/>
      <c r="CKT867" s="396"/>
      <c r="CKU867" s="396"/>
      <c r="CKV867" s="396"/>
      <c r="CKW867" s="396"/>
      <c r="CKX867" s="396"/>
      <c r="CKY867" s="396"/>
      <c r="CKZ867" s="396"/>
      <c r="CLA867" s="396"/>
      <c r="CLB867" s="396"/>
      <c r="CLC867" s="396"/>
      <c r="CLD867" s="396"/>
      <c r="CLE867" s="396"/>
      <c r="CLF867" s="396"/>
      <c r="CLG867" s="396"/>
      <c r="CLH867" s="396"/>
      <c r="CLI867" s="396"/>
      <c r="CLJ867" s="396"/>
      <c r="CLK867" s="396"/>
      <c r="CLL867" s="396"/>
      <c r="CLM867" s="396"/>
      <c r="CLN867" s="396"/>
      <c r="CLO867" s="396"/>
      <c r="CLP867" s="396"/>
      <c r="CLQ867" s="396"/>
      <c r="CLR867" s="396"/>
      <c r="CLS867" s="396"/>
      <c r="CLT867" s="396"/>
      <c r="CLU867" s="396"/>
      <c r="CLV867" s="396"/>
      <c r="CLW867" s="396"/>
      <c r="CLX867" s="396"/>
      <c r="CLY867" s="396"/>
      <c r="CLZ867" s="396"/>
      <c r="CMA867" s="396"/>
      <c r="CMB867" s="396"/>
      <c r="CMC867" s="396"/>
      <c r="CMD867" s="396"/>
      <c r="CME867" s="396"/>
      <c r="CMF867" s="396"/>
      <c r="CMG867" s="396"/>
      <c r="CMH867" s="396"/>
      <c r="CMI867" s="396"/>
      <c r="CMJ867" s="396"/>
      <c r="CMK867" s="396"/>
      <c r="CML867" s="396"/>
      <c r="CMM867" s="396"/>
      <c r="CMN867" s="396"/>
      <c r="CMO867" s="396"/>
      <c r="CMP867" s="396"/>
      <c r="CMQ867" s="396"/>
      <c r="CMR867" s="396"/>
      <c r="CMS867" s="396"/>
      <c r="CMT867" s="396"/>
      <c r="CMU867" s="396"/>
      <c r="CMV867" s="396"/>
      <c r="CMW867" s="396"/>
      <c r="CMX867" s="396"/>
      <c r="CMY867" s="396"/>
      <c r="CMZ867" s="396"/>
      <c r="CNA867" s="396"/>
      <c r="CNB867" s="396"/>
      <c r="CNC867" s="396"/>
      <c r="CND867" s="396"/>
      <c r="CNE867" s="396"/>
      <c r="CNF867" s="396"/>
      <c r="CNG867" s="396"/>
      <c r="CNH867" s="396"/>
      <c r="CNI867" s="396"/>
      <c r="CNJ867" s="396"/>
      <c r="CNK867" s="396"/>
      <c r="CNL867" s="396"/>
      <c r="CNM867" s="396"/>
      <c r="CNN867" s="396"/>
      <c r="CNO867" s="396"/>
      <c r="CNP867" s="396"/>
      <c r="CNQ867" s="396"/>
      <c r="CNR867" s="396"/>
      <c r="CNS867" s="396"/>
      <c r="CNT867" s="396"/>
      <c r="CNU867" s="396"/>
      <c r="CNV867" s="396"/>
      <c r="CNW867" s="396"/>
      <c r="CNX867" s="396"/>
      <c r="CNY867" s="396"/>
      <c r="CNZ867" s="396"/>
      <c r="COA867" s="396"/>
      <c r="COB867" s="396"/>
      <c r="COC867" s="396"/>
      <c r="COD867" s="396"/>
      <c r="COE867" s="396"/>
      <c r="COF867" s="396"/>
      <c r="COG867" s="396"/>
      <c r="COH867" s="396"/>
      <c r="COI867" s="396"/>
      <c r="COJ867" s="396"/>
      <c r="COK867" s="396"/>
      <c r="COL867" s="396"/>
      <c r="COM867" s="396"/>
      <c r="CON867" s="396"/>
      <c r="COO867" s="396"/>
      <c r="COP867" s="396"/>
      <c r="COQ867" s="396"/>
      <c r="COR867" s="396"/>
      <c r="COS867" s="396"/>
      <c r="COT867" s="396"/>
      <c r="COU867" s="396"/>
      <c r="COV867" s="396"/>
      <c r="COW867" s="396"/>
      <c r="COX867" s="396"/>
      <c r="COY867" s="396"/>
      <c r="COZ867" s="396"/>
      <c r="CPA867" s="396"/>
      <c r="CPB867" s="396"/>
      <c r="CPC867" s="396"/>
      <c r="CPD867" s="396"/>
      <c r="CPE867" s="396"/>
      <c r="CPF867" s="396"/>
      <c r="CPG867" s="396"/>
      <c r="CPH867" s="396"/>
      <c r="CPI867" s="396"/>
      <c r="CPJ867" s="396"/>
      <c r="CPK867" s="396"/>
      <c r="CPL867" s="396"/>
      <c r="CPM867" s="396"/>
      <c r="CPN867" s="396"/>
      <c r="CPO867" s="396"/>
      <c r="CPP867" s="396"/>
      <c r="CPQ867" s="396"/>
      <c r="CPR867" s="396"/>
      <c r="CPS867" s="396"/>
      <c r="CPT867" s="396"/>
      <c r="CPU867" s="396"/>
      <c r="CPV867" s="396"/>
      <c r="CPW867" s="396"/>
      <c r="CPX867" s="396"/>
      <c r="CPY867" s="396"/>
      <c r="CPZ867" s="396"/>
      <c r="CQA867" s="396"/>
      <c r="CQB867" s="396"/>
      <c r="CQC867" s="396"/>
      <c r="CQD867" s="396"/>
      <c r="CQE867" s="396"/>
      <c r="CQF867" s="396"/>
      <c r="CQG867" s="396"/>
      <c r="CQH867" s="396"/>
      <c r="CQI867" s="396"/>
      <c r="CQJ867" s="396"/>
      <c r="CQK867" s="396"/>
      <c r="CQL867" s="396"/>
      <c r="CQM867" s="396"/>
      <c r="CQN867" s="396"/>
      <c r="CQO867" s="396"/>
      <c r="CQP867" s="396"/>
      <c r="CQQ867" s="396"/>
      <c r="CQR867" s="396"/>
      <c r="CQS867" s="396"/>
      <c r="CQT867" s="396"/>
      <c r="CQU867" s="396"/>
      <c r="CQV867" s="396"/>
      <c r="CQW867" s="396"/>
      <c r="CQX867" s="396"/>
      <c r="CQY867" s="396"/>
      <c r="CQZ867" s="396"/>
      <c r="CRA867" s="396"/>
      <c r="CRB867" s="396"/>
      <c r="CRC867" s="396"/>
      <c r="CRD867" s="396"/>
      <c r="CRE867" s="396"/>
      <c r="CRF867" s="396"/>
      <c r="CRG867" s="396"/>
      <c r="CRH867" s="396"/>
      <c r="CRI867" s="396"/>
      <c r="CRJ867" s="396"/>
      <c r="CRK867" s="396"/>
      <c r="CRL867" s="396"/>
      <c r="CRM867" s="396"/>
      <c r="CRN867" s="396"/>
      <c r="CRO867" s="396"/>
      <c r="CRP867" s="396"/>
      <c r="CRQ867" s="396"/>
      <c r="CRR867" s="396"/>
      <c r="CRS867" s="396"/>
      <c r="CRT867" s="396"/>
      <c r="CRU867" s="396"/>
      <c r="CRV867" s="396"/>
      <c r="CRW867" s="396"/>
      <c r="CRX867" s="396"/>
      <c r="CRY867" s="396"/>
      <c r="CRZ867" s="396"/>
      <c r="CSA867" s="396"/>
      <c r="CSB867" s="396"/>
      <c r="CSC867" s="396"/>
      <c r="CSD867" s="396"/>
      <c r="CSE867" s="396"/>
      <c r="CSF867" s="396"/>
      <c r="CSG867" s="396"/>
      <c r="CSH867" s="396"/>
      <c r="CSI867" s="396"/>
      <c r="CSJ867" s="396"/>
      <c r="CSK867" s="396"/>
      <c r="CSL867" s="396"/>
      <c r="CSM867" s="396"/>
      <c r="CSN867" s="396"/>
      <c r="CSO867" s="396"/>
      <c r="CSP867" s="396"/>
      <c r="CSQ867" s="396"/>
      <c r="CSR867" s="396"/>
      <c r="CSS867" s="396"/>
      <c r="CST867" s="396"/>
      <c r="CSU867" s="396"/>
      <c r="CSV867" s="396"/>
      <c r="CSW867" s="396"/>
      <c r="CSX867" s="396"/>
      <c r="CSY867" s="396"/>
      <c r="CSZ867" s="396"/>
      <c r="CTA867" s="396"/>
      <c r="CTB867" s="396"/>
      <c r="CTC867" s="396"/>
      <c r="CTD867" s="396"/>
      <c r="CTE867" s="396"/>
      <c r="CTF867" s="396"/>
      <c r="CTG867" s="396"/>
      <c r="CTH867" s="396"/>
      <c r="CTI867" s="396"/>
      <c r="CTJ867" s="396"/>
      <c r="CTK867" s="396"/>
      <c r="CTL867" s="396"/>
      <c r="CTM867" s="396"/>
      <c r="CTN867" s="396"/>
      <c r="CTO867" s="396"/>
      <c r="CTP867" s="396"/>
      <c r="CTQ867" s="396"/>
      <c r="CTR867" s="396"/>
      <c r="CTS867" s="396"/>
      <c r="CTT867" s="396"/>
      <c r="CTU867" s="396"/>
      <c r="CTV867" s="396"/>
      <c r="CTW867" s="396"/>
      <c r="CTX867" s="396"/>
      <c r="CTY867" s="396"/>
      <c r="CTZ867" s="396"/>
      <c r="CUA867" s="396"/>
      <c r="CUB867" s="396"/>
      <c r="CUC867" s="396"/>
      <c r="CUD867" s="396"/>
      <c r="CUE867" s="396"/>
      <c r="CUF867" s="396"/>
      <c r="CUG867" s="396"/>
      <c r="CUH867" s="396"/>
      <c r="CUI867" s="396"/>
      <c r="CUJ867" s="396"/>
      <c r="CUK867" s="396"/>
      <c r="CUL867" s="396"/>
      <c r="CUM867" s="396"/>
      <c r="CUN867" s="396"/>
      <c r="CUO867" s="396"/>
      <c r="CUP867" s="396"/>
      <c r="CUQ867" s="396"/>
      <c r="CUR867" s="396"/>
      <c r="CUS867" s="396"/>
      <c r="CUT867" s="396"/>
      <c r="CUU867" s="396"/>
      <c r="CUV867" s="396"/>
      <c r="CUW867" s="396"/>
      <c r="CUX867" s="396"/>
      <c r="CUY867" s="396"/>
      <c r="CUZ867" s="396"/>
      <c r="CVA867" s="396"/>
      <c r="CVB867" s="396"/>
      <c r="CVC867" s="396"/>
      <c r="CVD867" s="396"/>
      <c r="CVE867" s="396"/>
      <c r="CVF867" s="396"/>
      <c r="CVG867" s="396"/>
      <c r="CVH867" s="396"/>
      <c r="CVI867" s="396"/>
      <c r="CVJ867" s="396"/>
      <c r="CVK867" s="396"/>
      <c r="CVL867" s="396"/>
      <c r="CVM867" s="396"/>
      <c r="CVN867" s="396"/>
      <c r="CVO867" s="396"/>
      <c r="CVP867" s="396"/>
      <c r="CVQ867" s="396"/>
      <c r="CVR867" s="396"/>
      <c r="CVS867" s="396"/>
      <c r="CVT867" s="396"/>
      <c r="CVU867" s="396"/>
      <c r="CVV867" s="396"/>
      <c r="CVW867" s="396"/>
      <c r="CVX867" s="396"/>
      <c r="CVY867" s="396"/>
      <c r="CVZ867" s="396"/>
      <c r="CWA867" s="396"/>
      <c r="CWB867" s="396"/>
      <c r="CWC867" s="396"/>
      <c r="CWD867" s="396"/>
      <c r="CWE867" s="396"/>
      <c r="CWF867" s="396"/>
      <c r="CWG867" s="396"/>
      <c r="CWH867" s="396"/>
      <c r="CWI867" s="396"/>
      <c r="CWJ867" s="396"/>
      <c r="CWK867" s="396"/>
      <c r="CWL867" s="396"/>
      <c r="CWM867" s="396"/>
      <c r="CWN867" s="396"/>
      <c r="CWO867" s="396"/>
      <c r="CWP867" s="396"/>
      <c r="CWQ867" s="396"/>
      <c r="CWR867" s="396"/>
      <c r="CWS867" s="396"/>
      <c r="CWT867" s="396"/>
      <c r="CWU867" s="396"/>
      <c r="CWV867" s="396"/>
      <c r="CWW867" s="396"/>
      <c r="CWX867" s="396"/>
      <c r="CWY867" s="396"/>
      <c r="CWZ867" s="396"/>
      <c r="CXA867" s="396"/>
      <c r="CXB867" s="396"/>
      <c r="CXC867" s="396"/>
      <c r="CXD867" s="396"/>
      <c r="CXE867" s="396"/>
      <c r="CXF867" s="396"/>
      <c r="CXG867" s="396"/>
      <c r="CXH867" s="396"/>
      <c r="CXI867" s="396"/>
      <c r="CXJ867" s="396"/>
      <c r="CXK867" s="396"/>
      <c r="CXL867" s="396"/>
      <c r="CXM867" s="396"/>
      <c r="CXN867" s="396"/>
      <c r="CXO867" s="396"/>
      <c r="CXP867" s="396"/>
      <c r="CXQ867" s="396"/>
      <c r="CXR867" s="396"/>
      <c r="CXS867" s="396"/>
      <c r="CXT867" s="396"/>
      <c r="CXU867" s="396"/>
      <c r="CXV867" s="396"/>
      <c r="CXW867" s="396"/>
      <c r="CXX867" s="396"/>
      <c r="CXY867" s="396"/>
      <c r="CXZ867" s="396"/>
      <c r="CYA867" s="396"/>
      <c r="CYB867" s="396"/>
      <c r="CYC867" s="396"/>
      <c r="CYD867" s="396"/>
      <c r="CYE867" s="396"/>
      <c r="CYF867" s="396"/>
      <c r="CYG867" s="396"/>
      <c r="CYH867" s="396"/>
      <c r="CYI867" s="396"/>
      <c r="CYJ867" s="396"/>
      <c r="CYK867" s="396"/>
      <c r="CYL867" s="396"/>
      <c r="CYM867" s="396"/>
      <c r="CYN867" s="396"/>
      <c r="CYO867" s="396"/>
      <c r="CYP867" s="396"/>
      <c r="CYQ867" s="396"/>
      <c r="CYR867" s="396"/>
      <c r="CYS867" s="396"/>
      <c r="CYT867" s="396"/>
      <c r="CYU867" s="396"/>
      <c r="CYV867" s="396"/>
      <c r="CYW867" s="396"/>
      <c r="CYX867" s="396"/>
      <c r="CYY867" s="396"/>
      <c r="CYZ867" s="396"/>
      <c r="CZA867" s="396"/>
      <c r="CZB867" s="396"/>
      <c r="CZC867" s="396"/>
      <c r="CZD867" s="396"/>
      <c r="CZE867" s="396"/>
      <c r="CZF867" s="396"/>
      <c r="CZG867" s="396"/>
      <c r="CZH867" s="396"/>
      <c r="CZI867" s="396"/>
      <c r="CZJ867" s="396"/>
      <c r="CZK867" s="396"/>
      <c r="CZL867" s="396"/>
      <c r="CZM867" s="396"/>
      <c r="CZN867" s="396"/>
      <c r="CZO867" s="396"/>
      <c r="CZP867" s="396"/>
      <c r="CZQ867" s="396"/>
      <c r="CZR867" s="396"/>
      <c r="CZS867" s="396"/>
      <c r="CZT867" s="396"/>
      <c r="CZU867" s="396"/>
      <c r="CZV867" s="396"/>
      <c r="CZW867" s="396"/>
      <c r="CZX867" s="396"/>
      <c r="CZY867" s="396"/>
      <c r="CZZ867" s="396"/>
      <c r="DAA867" s="396"/>
      <c r="DAB867" s="396"/>
      <c r="DAC867" s="396"/>
      <c r="DAD867" s="396"/>
      <c r="DAE867" s="396"/>
      <c r="DAF867" s="396"/>
      <c r="DAG867" s="396"/>
      <c r="DAH867" s="396"/>
      <c r="DAI867" s="396"/>
      <c r="DAJ867" s="396"/>
      <c r="DAK867" s="396"/>
      <c r="DAL867" s="396"/>
      <c r="DAM867" s="396"/>
      <c r="DAN867" s="396"/>
      <c r="DAO867" s="396"/>
      <c r="DAP867" s="396"/>
      <c r="DAQ867" s="396"/>
      <c r="DAR867" s="396"/>
      <c r="DAS867" s="396"/>
      <c r="DAT867" s="396"/>
      <c r="DAU867" s="396"/>
      <c r="DAV867" s="396"/>
      <c r="DAW867" s="396"/>
      <c r="DAX867" s="396"/>
      <c r="DAY867" s="396"/>
      <c r="DAZ867" s="396"/>
      <c r="DBA867" s="396"/>
      <c r="DBB867" s="396"/>
      <c r="DBC867" s="396"/>
      <c r="DBD867" s="396"/>
      <c r="DBE867" s="396"/>
      <c r="DBF867" s="396"/>
      <c r="DBG867" s="396"/>
      <c r="DBH867" s="396"/>
      <c r="DBI867" s="396"/>
      <c r="DBJ867" s="396"/>
      <c r="DBK867" s="396"/>
      <c r="DBL867" s="396"/>
      <c r="DBM867" s="396"/>
      <c r="DBN867" s="396"/>
      <c r="DBO867" s="396"/>
      <c r="DBP867" s="396"/>
      <c r="DBQ867" s="396"/>
      <c r="DBR867" s="396"/>
      <c r="DBS867" s="396"/>
      <c r="DBT867" s="396"/>
      <c r="DBU867" s="396"/>
      <c r="DBV867" s="396"/>
      <c r="DBW867" s="396"/>
      <c r="DBX867" s="396"/>
      <c r="DBY867" s="396"/>
      <c r="DBZ867" s="396"/>
      <c r="DCA867" s="396"/>
      <c r="DCB867" s="396"/>
      <c r="DCC867" s="396"/>
      <c r="DCD867" s="396"/>
      <c r="DCE867" s="396"/>
      <c r="DCF867" s="396"/>
      <c r="DCG867" s="396"/>
      <c r="DCH867" s="396"/>
      <c r="DCI867" s="396"/>
      <c r="DCJ867" s="396"/>
      <c r="DCK867" s="396"/>
      <c r="DCL867" s="396"/>
      <c r="DCM867" s="396"/>
      <c r="DCN867" s="396"/>
      <c r="DCO867" s="396"/>
      <c r="DCP867" s="396"/>
      <c r="DCQ867" s="396"/>
      <c r="DCR867" s="396"/>
      <c r="DCS867" s="396"/>
      <c r="DCT867" s="396"/>
      <c r="DCU867" s="396"/>
      <c r="DCV867" s="396"/>
      <c r="DCW867" s="396"/>
      <c r="DCX867" s="396"/>
      <c r="DCY867" s="396"/>
      <c r="DCZ867" s="396"/>
      <c r="DDA867" s="396"/>
      <c r="DDB867" s="396"/>
      <c r="DDC867" s="396"/>
      <c r="DDD867" s="396"/>
      <c r="DDE867" s="396"/>
      <c r="DDF867" s="396"/>
      <c r="DDG867" s="396"/>
      <c r="DDH867" s="396"/>
      <c r="DDI867" s="396"/>
      <c r="DDJ867" s="396"/>
      <c r="DDK867" s="396"/>
      <c r="DDL867" s="396"/>
      <c r="DDM867" s="396"/>
      <c r="DDN867" s="396"/>
      <c r="DDO867" s="396"/>
      <c r="DDP867" s="396"/>
      <c r="DDQ867" s="396"/>
      <c r="DDR867" s="396"/>
      <c r="DDS867" s="396"/>
      <c r="DDT867" s="396"/>
      <c r="DDU867" s="396"/>
      <c r="DDV867" s="396"/>
      <c r="DDW867" s="396"/>
      <c r="DDX867" s="396"/>
      <c r="DDY867" s="396"/>
      <c r="DDZ867" s="396"/>
      <c r="DEA867" s="396"/>
      <c r="DEB867" s="396"/>
      <c r="DEC867" s="396"/>
      <c r="DED867" s="396"/>
      <c r="DEE867" s="396"/>
      <c r="DEF867" s="396"/>
      <c r="DEG867" s="396"/>
      <c r="DEH867" s="396"/>
      <c r="DEI867" s="396"/>
      <c r="DEJ867" s="396"/>
      <c r="DEK867" s="396"/>
      <c r="DEL867" s="396"/>
      <c r="DEM867" s="396"/>
      <c r="DEN867" s="396"/>
      <c r="DEO867" s="396"/>
      <c r="DEP867" s="396"/>
      <c r="DEQ867" s="396"/>
      <c r="DER867" s="396"/>
      <c r="DES867" s="396"/>
      <c r="DET867" s="396"/>
      <c r="DEU867" s="396"/>
      <c r="DEV867" s="396"/>
      <c r="DEW867" s="396"/>
      <c r="DEX867" s="396"/>
      <c r="DEY867" s="396"/>
      <c r="DEZ867" s="396"/>
      <c r="DFA867" s="396"/>
      <c r="DFB867" s="396"/>
      <c r="DFC867" s="396"/>
      <c r="DFD867" s="396"/>
      <c r="DFE867" s="396"/>
      <c r="DFF867" s="396"/>
      <c r="DFG867" s="396"/>
      <c r="DFH867" s="396"/>
      <c r="DFI867" s="396"/>
      <c r="DFJ867" s="396"/>
      <c r="DFK867" s="396"/>
      <c r="DFL867" s="396"/>
      <c r="DFM867" s="396"/>
      <c r="DFN867" s="396"/>
      <c r="DFO867" s="396"/>
      <c r="DFP867" s="396"/>
      <c r="DFQ867" s="396"/>
      <c r="DFR867" s="396"/>
      <c r="DFS867" s="396"/>
      <c r="DFT867" s="396"/>
      <c r="DFU867" s="396"/>
      <c r="DFV867" s="396"/>
      <c r="DFW867" s="396"/>
      <c r="DFX867" s="396"/>
      <c r="DFY867" s="396"/>
      <c r="DFZ867" s="396"/>
      <c r="DGA867" s="396"/>
      <c r="DGB867" s="396"/>
      <c r="DGC867" s="396"/>
      <c r="DGD867" s="396"/>
      <c r="DGE867" s="396"/>
      <c r="DGF867" s="396"/>
      <c r="DGG867" s="396"/>
      <c r="DGH867" s="396"/>
      <c r="DGI867" s="396"/>
      <c r="DGJ867" s="396"/>
      <c r="DGK867" s="396"/>
      <c r="DGL867" s="396"/>
      <c r="DGM867" s="396"/>
      <c r="DGN867" s="396"/>
      <c r="DGO867" s="396"/>
      <c r="DGP867" s="396"/>
      <c r="DGQ867" s="396"/>
      <c r="DGR867" s="396"/>
      <c r="DGS867" s="396"/>
      <c r="DGT867" s="396"/>
      <c r="DGU867" s="396"/>
      <c r="DGV867" s="396"/>
      <c r="DGW867" s="396"/>
      <c r="DGX867" s="396"/>
      <c r="DGY867" s="396"/>
      <c r="DGZ867" s="396"/>
      <c r="DHA867" s="396"/>
      <c r="DHB867" s="396"/>
      <c r="DHC867" s="396"/>
      <c r="DHD867" s="396"/>
      <c r="DHE867" s="396"/>
      <c r="DHF867" s="396"/>
      <c r="DHG867" s="396"/>
      <c r="DHH867" s="396"/>
      <c r="DHI867" s="396"/>
      <c r="DHJ867" s="396"/>
      <c r="DHK867" s="396"/>
      <c r="DHL867" s="396"/>
      <c r="DHM867" s="396"/>
      <c r="DHN867" s="396"/>
      <c r="DHO867" s="396"/>
      <c r="DHP867" s="396"/>
      <c r="DHQ867" s="396"/>
      <c r="DHR867" s="396"/>
      <c r="DHS867" s="396"/>
      <c r="DHT867" s="396"/>
      <c r="DHU867" s="396"/>
      <c r="DHV867" s="396"/>
      <c r="DHW867" s="396"/>
      <c r="DHX867" s="396"/>
      <c r="DHY867" s="396"/>
      <c r="DHZ867" s="396"/>
      <c r="DIA867" s="396"/>
      <c r="DIB867" s="396"/>
      <c r="DIC867" s="396"/>
      <c r="DID867" s="396"/>
      <c r="DIE867" s="396"/>
      <c r="DIF867" s="396"/>
      <c r="DIG867" s="396"/>
      <c r="DIH867" s="396"/>
      <c r="DII867" s="396"/>
      <c r="DIJ867" s="396"/>
      <c r="DIK867" s="396"/>
      <c r="DIL867" s="396"/>
      <c r="DIM867" s="396"/>
      <c r="DIN867" s="396"/>
      <c r="DIO867" s="396"/>
      <c r="DIP867" s="396"/>
      <c r="DIQ867" s="396"/>
      <c r="DIR867" s="396"/>
      <c r="DIS867" s="396"/>
      <c r="DIT867" s="396"/>
      <c r="DIU867" s="396"/>
      <c r="DIV867" s="396"/>
      <c r="DIW867" s="396"/>
      <c r="DIX867" s="396"/>
      <c r="DIY867" s="396"/>
      <c r="DIZ867" s="396"/>
      <c r="DJA867" s="396"/>
      <c r="DJB867" s="396"/>
      <c r="DJC867" s="396"/>
      <c r="DJD867" s="396"/>
      <c r="DJE867" s="396"/>
      <c r="DJF867" s="396"/>
      <c r="DJG867" s="396"/>
      <c r="DJH867" s="396"/>
      <c r="DJI867" s="396"/>
      <c r="DJJ867" s="396"/>
      <c r="DJK867" s="396"/>
      <c r="DJL867" s="396"/>
      <c r="DJM867" s="396"/>
      <c r="DJN867" s="396"/>
      <c r="DJO867" s="396"/>
      <c r="DJP867" s="396"/>
      <c r="DJQ867" s="396"/>
      <c r="DJR867" s="396"/>
      <c r="DJS867" s="396"/>
      <c r="DJT867" s="396"/>
      <c r="DJU867" s="396"/>
      <c r="DJV867" s="396"/>
      <c r="DJW867" s="396"/>
      <c r="DJX867" s="396"/>
      <c r="DJY867" s="396"/>
      <c r="DJZ867" s="396"/>
      <c r="DKA867" s="396"/>
      <c r="DKB867" s="396"/>
      <c r="DKC867" s="396"/>
      <c r="DKD867" s="396"/>
      <c r="DKE867" s="396"/>
      <c r="DKF867" s="396"/>
      <c r="DKG867" s="396"/>
      <c r="DKH867" s="396"/>
      <c r="DKI867" s="396"/>
      <c r="DKJ867" s="396"/>
      <c r="DKK867" s="396"/>
      <c r="DKL867" s="396"/>
      <c r="DKM867" s="396"/>
      <c r="DKN867" s="396"/>
      <c r="DKO867" s="396"/>
      <c r="DKP867" s="396"/>
      <c r="DKQ867" s="396"/>
      <c r="DKR867" s="396"/>
      <c r="DKS867" s="396"/>
      <c r="DKT867" s="396"/>
      <c r="DKU867" s="396"/>
      <c r="DKV867" s="396"/>
      <c r="DKW867" s="396"/>
      <c r="DKX867" s="396"/>
      <c r="DKY867" s="396"/>
      <c r="DKZ867" s="396"/>
      <c r="DLA867" s="396"/>
      <c r="DLB867" s="396"/>
      <c r="DLC867" s="396"/>
      <c r="DLD867" s="396"/>
      <c r="DLE867" s="396"/>
      <c r="DLF867" s="396"/>
      <c r="DLG867" s="396"/>
      <c r="DLH867" s="396"/>
      <c r="DLI867" s="396"/>
      <c r="DLJ867" s="396"/>
      <c r="DLK867" s="396"/>
      <c r="DLL867" s="396"/>
      <c r="DLM867" s="396"/>
      <c r="DLN867" s="396"/>
      <c r="DLO867" s="396"/>
      <c r="DLP867" s="396"/>
      <c r="DLQ867" s="396"/>
      <c r="DLR867" s="396"/>
      <c r="DLS867" s="396"/>
      <c r="DLT867" s="396"/>
      <c r="DLU867" s="396"/>
      <c r="DLV867" s="396"/>
      <c r="DLW867" s="396"/>
      <c r="DLX867" s="396"/>
      <c r="DLY867" s="396"/>
      <c r="DLZ867" s="396"/>
      <c r="DMA867" s="396"/>
      <c r="DMB867" s="396"/>
      <c r="DMC867" s="396"/>
      <c r="DMD867" s="396"/>
      <c r="DME867" s="396"/>
      <c r="DMF867" s="396"/>
      <c r="DMG867" s="396"/>
      <c r="DMH867" s="396"/>
      <c r="DMI867" s="396"/>
      <c r="DMJ867" s="396"/>
      <c r="DMK867" s="396"/>
      <c r="DML867" s="396"/>
      <c r="DMM867" s="396"/>
      <c r="DMN867" s="396"/>
      <c r="DMO867" s="396"/>
      <c r="DMP867" s="396"/>
      <c r="DMQ867" s="396"/>
      <c r="DMR867" s="396"/>
      <c r="DMS867" s="396"/>
      <c r="DMT867" s="396"/>
      <c r="DMU867" s="396"/>
      <c r="DMV867" s="396"/>
      <c r="DMW867" s="396"/>
      <c r="DMX867" s="396"/>
      <c r="DMY867" s="396"/>
      <c r="DMZ867" s="396"/>
      <c r="DNA867" s="396"/>
      <c r="DNB867" s="396"/>
      <c r="DNC867" s="396"/>
      <c r="DND867" s="396"/>
      <c r="DNE867" s="396"/>
      <c r="DNF867" s="396"/>
      <c r="DNG867" s="396"/>
      <c r="DNH867" s="396"/>
      <c r="DNI867" s="396"/>
      <c r="DNJ867" s="396"/>
      <c r="DNK867" s="396"/>
      <c r="DNL867" s="396"/>
      <c r="DNM867" s="396"/>
      <c r="DNN867" s="396"/>
      <c r="DNO867" s="396"/>
      <c r="DNP867" s="396"/>
      <c r="DNQ867" s="396"/>
      <c r="DNR867" s="396"/>
      <c r="DNS867" s="396"/>
      <c r="DNT867" s="396"/>
      <c r="DNU867" s="396"/>
      <c r="DNV867" s="396"/>
      <c r="DNW867" s="396"/>
      <c r="DNX867" s="396"/>
      <c r="DNY867" s="396"/>
      <c r="DNZ867" s="396"/>
      <c r="DOA867" s="396"/>
      <c r="DOB867" s="396"/>
      <c r="DOC867" s="396"/>
      <c r="DOD867" s="396"/>
      <c r="DOE867" s="396"/>
      <c r="DOF867" s="396"/>
      <c r="DOG867" s="396"/>
      <c r="DOH867" s="396"/>
      <c r="DOI867" s="396"/>
      <c r="DOJ867" s="396"/>
      <c r="DOK867" s="396"/>
      <c r="DOL867" s="396"/>
      <c r="DOM867" s="396"/>
      <c r="DON867" s="396"/>
      <c r="DOO867" s="396"/>
      <c r="DOP867" s="396"/>
      <c r="DOQ867" s="396"/>
      <c r="DOR867" s="396"/>
      <c r="DOS867" s="396"/>
      <c r="DOT867" s="396"/>
      <c r="DOU867" s="396"/>
      <c r="DOV867" s="396"/>
      <c r="DOW867" s="396"/>
      <c r="DOX867" s="396"/>
      <c r="DOY867" s="396"/>
      <c r="DOZ867" s="396"/>
      <c r="DPA867" s="396"/>
      <c r="DPB867" s="396"/>
      <c r="DPC867" s="396"/>
      <c r="DPD867" s="396"/>
      <c r="DPE867" s="396"/>
      <c r="DPF867" s="396"/>
      <c r="DPG867" s="396"/>
      <c r="DPH867" s="396"/>
      <c r="DPI867" s="396"/>
      <c r="DPJ867" s="396"/>
      <c r="DPK867" s="396"/>
      <c r="DPL867" s="396"/>
      <c r="DPM867" s="396"/>
      <c r="DPN867" s="396"/>
      <c r="DPO867" s="396"/>
      <c r="DPP867" s="396"/>
      <c r="DPQ867" s="396"/>
      <c r="DPR867" s="396"/>
      <c r="DPS867" s="396"/>
      <c r="DPT867" s="396"/>
      <c r="DPU867" s="396"/>
      <c r="DPV867" s="396"/>
      <c r="DPW867" s="396"/>
      <c r="DPX867" s="396"/>
      <c r="DPY867" s="396"/>
      <c r="DPZ867" s="396"/>
      <c r="DQA867" s="396"/>
      <c r="DQB867" s="396"/>
      <c r="DQC867" s="396"/>
      <c r="DQD867" s="396"/>
      <c r="DQE867" s="396"/>
      <c r="DQF867" s="396"/>
      <c r="DQG867" s="396"/>
      <c r="DQH867" s="396"/>
      <c r="DQI867" s="396"/>
      <c r="DQJ867" s="396"/>
      <c r="DQK867" s="396"/>
      <c r="DQL867" s="396"/>
      <c r="DQM867" s="396"/>
      <c r="DQN867" s="396"/>
      <c r="DQO867" s="396"/>
      <c r="DQP867" s="396"/>
      <c r="DQQ867" s="396"/>
      <c r="DQR867" s="396"/>
      <c r="DQS867" s="396"/>
      <c r="DQT867" s="396"/>
      <c r="DQU867" s="396"/>
      <c r="DQV867" s="396"/>
      <c r="DQW867" s="396"/>
      <c r="DQX867" s="396"/>
      <c r="DQY867" s="396"/>
      <c r="DQZ867" s="396"/>
      <c r="DRA867" s="396"/>
      <c r="DRB867" s="396"/>
      <c r="DRC867" s="396"/>
      <c r="DRD867" s="396"/>
      <c r="DRE867" s="396"/>
      <c r="DRF867" s="396"/>
      <c r="DRG867" s="396"/>
      <c r="DRH867" s="396"/>
      <c r="DRI867" s="396"/>
      <c r="DRJ867" s="396"/>
      <c r="DRK867" s="396"/>
      <c r="DRL867" s="396"/>
      <c r="DRM867" s="396"/>
      <c r="DRN867" s="396"/>
      <c r="DRO867" s="396"/>
      <c r="DRP867" s="396"/>
      <c r="DRQ867" s="396"/>
      <c r="DRR867" s="396"/>
      <c r="DRS867" s="396"/>
      <c r="DRT867" s="396"/>
      <c r="DRU867" s="396"/>
      <c r="DRV867" s="396"/>
      <c r="DRW867" s="396"/>
      <c r="DRX867" s="396"/>
      <c r="DRY867" s="396"/>
      <c r="DRZ867" s="396"/>
      <c r="DSA867" s="396"/>
      <c r="DSB867" s="396"/>
      <c r="DSC867" s="396"/>
      <c r="DSD867" s="396"/>
      <c r="DSE867" s="396"/>
      <c r="DSF867" s="396"/>
      <c r="DSG867" s="396"/>
      <c r="DSH867" s="396"/>
      <c r="DSI867" s="396"/>
      <c r="DSJ867" s="396"/>
      <c r="DSK867" s="396"/>
      <c r="DSL867" s="396"/>
      <c r="DSM867" s="396"/>
      <c r="DSN867" s="396"/>
      <c r="DSO867" s="396"/>
      <c r="DSP867" s="396"/>
      <c r="DSQ867" s="396"/>
      <c r="DSR867" s="396"/>
      <c r="DSS867" s="396"/>
      <c r="DST867" s="396"/>
      <c r="DSU867" s="396"/>
      <c r="DSV867" s="396"/>
      <c r="DSW867" s="396"/>
      <c r="DSX867" s="396"/>
      <c r="DSY867" s="396"/>
      <c r="DSZ867" s="396"/>
      <c r="DTA867" s="396"/>
      <c r="DTB867" s="396"/>
      <c r="DTC867" s="396"/>
      <c r="DTD867" s="396"/>
      <c r="DTE867" s="396"/>
      <c r="DTF867" s="396"/>
      <c r="DTG867" s="396"/>
      <c r="DTH867" s="396"/>
      <c r="DTI867" s="396"/>
      <c r="DTJ867" s="396"/>
      <c r="DTK867" s="396"/>
      <c r="DTL867" s="396"/>
      <c r="DTM867" s="396"/>
      <c r="DTN867" s="396"/>
      <c r="DTO867" s="396"/>
      <c r="DTP867" s="396"/>
      <c r="DTQ867" s="396"/>
      <c r="DTR867" s="396"/>
      <c r="DTS867" s="396"/>
      <c r="DTT867" s="396"/>
      <c r="DTU867" s="396"/>
      <c r="DTV867" s="396"/>
      <c r="DTW867" s="396"/>
      <c r="DTX867" s="396"/>
      <c r="DTY867" s="396"/>
      <c r="DTZ867" s="396"/>
      <c r="DUA867" s="396"/>
      <c r="DUB867" s="396"/>
      <c r="DUC867" s="396"/>
      <c r="DUD867" s="396"/>
      <c r="DUE867" s="396"/>
      <c r="DUF867" s="396"/>
      <c r="DUG867" s="396"/>
      <c r="DUH867" s="396"/>
      <c r="DUI867" s="396"/>
      <c r="DUJ867" s="396"/>
      <c r="DUK867" s="396"/>
      <c r="DUL867" s="396"/>
      <c r="DUM867" s="396"/>
      <c r="DUN867" s="396"/>
      <c r="DUO867" s="396"/>
      <c r="DUP867" s="396"/>
      <c r="DUQ867" s="396"/>
      <c r="DUR867" s="396"/>
      <c r="DUS867" s="396"/>
      <c r="DUT867" s="396"/>
      <c r="DUU867" s="396"/>
      <c r="DUV867" s="396"/>
      <c r="DUW867" s="396"/>
      <c r="DUX867" s="396"/>
      <c r="DUY867" s="396"/>
      <c r="DUZ867" s="396"/>
      <c r="DVA867" s="396"/>
      <c r="DVB867" s="396"/>
      <c r="DVC867" s="396"/>
      <c r="DVD867" s="396"/>
      <c r="DVE867" s="396"/>
      <c r="DVF867" s="396"/>
      <c r="DVG867" s="396"/>
      <c r="DVH867" s="396"/>
      <c r="DVI867" s="396"/>
      <c r="DVJ867" s="396"/>
      <c r="DVK867" s="396"/>
      <c r="DVL867" s="396"/>
      <c r="DVM867" s="396"/>
      <c r="DVN867" s="396"/>
      <c r="DVO867" s="396"/>
      <c r="DVP867" s="396"/>
      <c r="DVQ867" s="396"/>
      <c r="DVR867" s="396"/>
      <c r="DVS867" s="396"/>
      <c r="DVT867" s="396"/>
      <c r="DVU867" s="396"/>
      <c r="DVV867" s="396"/>
      <c r="DVW867" s="396"/>
      <c r="DVX867" s="396"/>
      <c r="DVY867" s="396"/>
      <c r="DVZ867" s="396"/>
      <c r="DWA867" s="396"/>
      <c r="DWB867" s="396"/>
      <c r="DWC867" s="396"/>
      <c r="DWD867" s="396"/>
      <c r="DWE867" s="396"/>
      <c r="DWF867" s="396"/>
      <c r="DWG867" s="396"/>
      <c r="DWH867" s="396"/>
      <c r="DWI867" s="396"/>
      <c r="DWJ867" s="396"/>
      <c r="DWK867" s="396"/>
      <c r="DWL867" s="396"/>
      <c r="DWM867" s="396"/>
      <c r="DWN867" s="396"/>
      <c r="DWO867" s="396"/>
      <c r="DWP867" s="396"/>
      <c r="DWQ867" s="396"/>
      <c r="DWR867" s="396"/>
      <c r="DWS867" s="396"/>
      <c r="DWT867" s="396"/>
      <c r="DWU867" s="396"/>
      <c r="DWV867" s="396"/>
      <c r="DWW867" s="396"/>
      <c r="DWX867" s="396"/>
      <c r="DWY867" s="396"/>
      <c r="DWZ867" s="396"/>
      <c r="DXA867" s="396"/>
      <c r="DXB867" s="396"/>
      <c r="DXC867" s="396"/>
      <c r="DXD867" s="396"/>
      <c r="DXE867" s="396"/>
      <c r="DXF867" s="396"/>
      <c r="DXG867" s="396"/>
      <c r="DXH867" s="396"/>
      <c r="DXI867" s="396"/>
      <c r="DXJ867" s="396"/>
      <c r="DXK867" s="396"/>
      <c r="DXL867" s="396"/>
      <c r="DXM867" s="396"/>
      <c r="DXN867" s="396"/>
      <c r="DXO867" s="396"/>
      <c r="DXP867" s="396"/>
      <c r="DXQ867" s="396"/>
      <c r="DXR867" s="396"/>
      <c r="DXS867" s="396"/>
      <c r="DXT867" s="396"/>
      <c r="DXU867" s="396"/>
      <c r="DXV867" s="396"/>
      <c r="DXW867" s="396"/>
      <c r="DXX867" s="396"/>
      <c r="DXY867" s="396"/>
      <c r="DXZ867" s="396"/>
      <c r="DYA867" s="396"/>
      <c r="DYB867" s="396"/>
      <c r="DYC867" s="396"/>
      <c r="DYD867" s="396"/>
      <c r="DYE867" s="396"/>
      <c r="DYF867" s="396"/>
      <c r="DYG867" s="396"/>
      <c r="DYH867" s="396"/>
      <c r="DYI867" s="396"/>
      <c r="DYJ867" s="396"/>
      <c r="DYK867" s="396"/>
      <c r="DYL867" s="396"/>
      <c r="DYM867" s="396"/>
      <c r="DYN867" s="396"/>
      <c r="DYO867" s="396"/>
      <c r="DYP867" s="396"/>
      <c r="DYQ867" s="396"/>
      <c r="DYR867" s="396"/>
      <c r="DYS867" s="396"/>
      <c r="DYT867" s="396"/>
      <c r="DYU867" s="396"/>
      <c r="DYV867" s="396"/>
      <c r="DYW867" s="396"/>
      <c r="DYX867" s="396"/>
      <c r="DYY867" s="396"/>
      <c r="DYZ867" s="396"/>
      <c r="DZA867" s="396"/>
      <c r="DZB867" s="396"/>
      <c r="DZC867" s="396"/>
      <c r="DZD867" s="396"/>
      <c r="DZE867" s="396"/>
      <c r="DZF867" s="396"/>
      <c r="DZG867" s="396"/>
      <c r="DZH867" s="396"/>
      <c r="DZI867" s="396"/>
      <c r="DZJ867" s="396"/>
      <c r="DZK867" s="396"/>
      <c r="DZL867" s="396"/>
      <c r="DZM867" s="396"/>
      <c r="DZN867" s="396"/>
      <c r="DZO867" s="396"/>
      <c r="DZP867" s="396"/>
      <c r="DZQ867" s="396"/>
      <c r="DZR867" s="396"/>
      <c r="DZS867" s="396"/>
      <c r="DZT867" s="396"/>
      <c r="DZU867" s="396"/>
      <c r="DZV867" s="396"/>
      <c r="DZW867" s="396"/>
      <c r="DZX867" s="396"/>
      <c r="DZY867" s="396"/>
      <c r="DZZ867" s="396"/>
      <c r="EAA867" s="396"/>
      <c r="EAB867" s="396"/>
      <c r="EAC867" s="396"/>
      <c r="EAD867" s="396"/>
      <c r="EAE867" s="396"/>
      <c r="EAF867" s="396"/>
      <c r="EAG867" s="396"/>
      <c r="EAH867" s="396"/>
      <c r="EAI867" s="396"/>
      <c r="EAJ867" s="396"/>
      <c r="EAK867" s="396"/>
      <c r="EAL867" s="396"/>
      <c r="EAM867" s="396"/>
      <c r="EAN867" s="396"/>
      <c r="EAO867" s="396"/>
      <c r="EAP867" s="396"/>
      <c r="EAQ867" s="396"/>
      <c r="EAR867" s="396"/>
      <c r="EAS867" s="396"/>
      <c r="EAT867" s="396"/>
      <c r="EAU867" s="396"/>
      <c r="EAV867" s="396"/>
      <c r="EAW867" s="396"/>
      <c r="EAX867" s="396"/>
      <c r="EAY867" s="396"/>
      <c r="EAZ867" s="396"/>
      <c r="EBA867" s="396"/>
      <c r="EBB867" s="396"/>
      <c r="EBC867" s="396"/>
      <c r="EBD867" s="396"/>
      <c r="EBE867" s="396"/>
      <c r="EBF867" s="396"/>
      <c r="EBG867" s="396"/>
      <c r="EBH867" s="396"/>
      <c r="EBI867" s="396"/>
      <c r="EBJ867" s="396"/>
      <c r="EBK867" s="396"/>
      <c r="EBL867" s="396"/>
      <c r="EBM867" s="396"/>
      <c r="EBN867" s="396"/>
      <c r="EBO867" s="396"/>
      <c r="EBP867" s="396"/>
      <c r="EBQ867" s="396"/>
      <c r="EBR867" s="396"/>
      <c r="EBS867" s="396"/>
      <c r="EBT867" s="396"/>
      <c r="EBU867" s="396"/>
      <c r="EBV867" s="396"/>
      <c r="EBW867" s="396"/>
      <c r="EBX867" s="396"/>
      <c r="EBY867" s="396"/>
      <c r="EBZ867" s="396"/>
      <c r="ECA867" s="396"/>
      <c r="ECB867" s="396"/>
      <c r="ECC867" s="396"/>
      <c r="ECD867" s="396"/>
      <c r="ECE867" s="396"/>
      <c r="ECF867" s="396"/>
      <c r="ECG867" s="396"/>
      <c r="ECH867" s="396"/>
      <c r="ECI867" s="396"/>
      <c r="ECJ867" s="396"/>
      <c r="ECK867" s="396"/>
      <c r="ECL867" s="396"/>
      <c r="ECM867" s="396"/>
      <c r="ECN867" s="396"/>
      <c r="ECO867" s="396"/>
      <c r="ECP867" s="396"/>
      <c r="ECQ867" s="396"/>
      <c r="ECR867" s="396"/>
      <c r="ECS867" s="396"/>
      <c r="ECT867" s="396"/>
      <c r="ECU867" s="396"/>
      <c r="ECV867" s="396"/>
      <c r="ECW867" s="396"/>
      <c r="ECX867" s="396"/>
      <c r="ECY867" s="396"/>
      <c r="ECZ867" s="396"/>
      <c r="EDA867" s="396"/>
      <c r="EDB867" s="396"/>
      <c r="EDC867" s="396"/>
      <c r="EDD867" s="396"/>
      <c r="EDE867" s="396"/>
      <c r="EDF867" s="396"/>
      <c r="EDG867" s="396"/>
      <c r="EDH867" s="396"/>
      <c r="EDI867" s="396"/>
      <c r="EDJ867" s="396"/>
      <c r="EDK867" s="396"/>
      <c r="EDL867" s="396"/>
      <c r="EDM867" s="396"/>
      <c r="EDN867" s="396"/>
      <c r="EDO867" s="396"/>
      <c r="EDP867" s="396"/>
      <c r="EDQ867" s="396"/>
      <c r="EDR867" s="396"/>
      <c r="EDS867" s="396"/>
      <c r="EDT867" s="396"/>
      <c r="EDU867" s="396"/>
      <c r="EDV867" s="396"/>
      <c r="EDW867" s="396"/>
      <c r="EDX867" s="396"/>
      <c r="EDY867" s="396"/>
      <c r="EDZ867" s="396"/>
      <c r="EEA867" s="396"/>
      <c r="EEB867" s="396"/>
      <c r="EEC867" s="396"/>
      <c r="EED867" s="396"/>
      <c r="EEE867" s="396"/>
      <c r="EEF867" s="396"/>
      <c r="EEG867" s="396"/>
      <c r="EEH867" s="396"/>
      <c r="EEI867" s="396"/>
      <c r="EEJ867" s="396"/>
      <c r="EEK867" s="396"/>
      <c r="EEL867" s="396"/>
      <c r="EEM867" s="396"/>
      <c r="EEN867" s="396"/>
      <c r="EEO867" s="396"/>
      <c r="EEP867" s="396"/>
      <c r="EEQ867" s="396"/>
      <c r="EER867" s="396"/>
      <c r="EES867" s="396"/>
      <c r="EET867" s="396"/>
      <c r="EEU867" s="396"/>
      <c r="EEV867" s="396"/>
      <c r="EEW867" s="396"/>
      <c r="EEX867" s="396"/>
      <c r="EEY867" s="396"/>
      <c r="EEZ867" s="396"/>
      <c r="EFA867" s="396"/>
      <c r="EFB867" s="396"/>
      <c r="EFC867" s="396"/>
      <c r="EFD867" s="396"/>
      <c r="EFE867" s="396"/>
      <c r="EFF867" s="396"/>
      <c r="EFG867" s="396"/>
      <c r="EFH867" s="396"/>
      <c r="EFI867" s="396"/>
      <c r="EFJ867" s="396"/>
      <c r="EFK867" s="396"/>
      <c r="EFL867" s="396"/>
      <c r="EFM867" s="396"/>
      <c r="EFN867" s="396"/>
      <c r="EFO867" s="396"/>
      <c r="EFP867" s="396"/>
      <c r="EFQ867" s="396"/>
      <c r="EFR867" s="396"/>
      <c r="EFS867" s="396"/>
      <c r="EFT867" s="396"/>
      <c r="EFU867" s="396"/>
      <c r="EFV867" s="396"/>
      <c r="EFW867" s="396"/>
      <c r="EFX867" s="396"/>
      <c r="EFY867" s="396"/>
      <c r="EFZ867" s="396"/>
      <c r="EGA867" s="396"/>
      <c r="EGB867" s="396"/>
      <c r="EGC867" s="396"/>
      <c r="EGD867" s="396"/>
      <c r="EGE867" s="396"/>
      <c r="EGF867" s="396"/>
      <c r="EGG867" s="396"/>
      <c r="EGH867" s="396"/>
      <c r="EGI867" s="396"/>
      <c r="EGJ867" s="396"/>
      <c r="EGK867" s="396"/>
      <c r="EGL867" s="396"/>
      <c r="EGM867" s="396"/>
      <c r="EGN867" s="396"/>
      <c r="EGO867" s="396"/>
      <c r="EGP867" s="396"/>
      <c r="EGQ867" s="396"/>
      <c r="EGR867" s="396"/>
      <c r="EGS867" s="396"/>
      <c r="EGT867" s="396"/>
      <c r="EGU867" s="396"/>
      <c r="EGV867" s="396"/>
      <c r="EGW867" s="396"/>
      <c r="EGX867" s="396"/>
      <c r="EGY867" s="396"/>
      <c r="EGZ867" s="396"/>
      <c r="EHA867" s="396"/>
      <c r="EHB867" s="396"/>
      <c r="EHC867" s="396"/>
      <c r="EHD867" s="396"/>
      <c r="EHE867" s="396"/>
      <c r="EHF867" s="396"/>
      <c r="EHG867" s="396"/>
      <c r="EHH867" s="396"/>
      <c r="EHI867" s="396"/>
      <c r="EHJ867" s="396"/>
      <c r="EHK867" s="396"/>
      <c r="EHL867" s="396"/>
      <c r="EHM867" s="396"/>
      <c r="EHN867" s="396"/>
      <c r="EHO867" s="396"/>
      <c r="EHP867" s="396"/>
      <c r="EHQ867" s="396"/>
      <c r="EHR867" s="396"/>
      <c r="EHS867" s="396"/>
      <c r="EHT867" s="396"/>
      <c r="EHU867" s="396"/>
      <c r="EHV867" s="396"/>
      <c r="EHW867" s="396"/>
      <c r="EHX867" s="396"/>
      <c r="EHY867" s="396"/>
      <c r="EHZ867" s="396"/>
      <c r="EIA867" s="396"/>
      <c r="EIB867" s="396"/>
      <c r="EIC867" s="396"/>
      <c r="EID867" s="396"/>
      <c r="EIE867" s="396"/>
      <c r="EIF867" s="396"/>
      <c r="EIG867" s="396"/>
      <c r="EIH867" s="396"/>
      <c r="EII867" s="396"/>
      <c r="EIJ867" s="396"/>
      <c r="EIK867" s="396"/>
      <c r="EIL867" s="396"/>
      <c r="EIM867" s="396"/>
      <c r="EIN867" s="396"/>
      <c r="EIO867" s="396"/>
      <c r="EIP867" s="396"/>
      <c r="EIQ867" s="396"/>
      <c r="EIR867" s="396"/>
      <c r="EIS867" s="396"/>
      <c r="EIT867" s="396"/>
      <c r="EIU867" s="396"/>
      <c r="EIV867" s="396"/>
      <c r="EIW867" s="396"/>
      <c r="EIX867" s="396"/>
      <c r="EIY867" s="396"/>
      <c r="EIZ867" s="396"/>
      <c r="EJA867" s="396"/>
      <c r="EJB867" s="396"/>
      <c r="EJC867" s="396"/>
      <c r="EJD867" s="396"/>
      <c r="EJE867" s="396"/>
      <c r="EJF867" s="396"/>
      <c r="EJG867" s="396"/>
      <c r="EJH867" s="396"/>
      <c r="EJI867" s="396"/>
      <c r="EJJ867" s="396"/>
      <c r="EJK867" s="396"/>
      <c r="EJL867" s="396"/>
      <c r="EJM867" s="396"/>
      <c r="EJN867" s="396"/>
      <c r="EJO867" s="396"/>
      <c r="EJP867" s="396"/>
      <c r="EJQ867" s="396"/>
      <c r="EJR867" s="396"/>
      <c r="EJS867" s="396"/>
      <c r="EJT867" s="396"/>
      <c r="EJU867" s="396"/>
      <c r="EJV867" s="396"/>
      <c r="EJW867" s="396"/>
      <c r="EJX867" s="396"/>
      <c r="EJY867" s="396"/>
      <c r="EJZ867" s="396"/>
      <c r="EKA867" s="396"/>
      <c r="EKB867" s="396"/>
      <c r="EKC867" s="396"/>
      <c r="EKD867" s="396"/>
      <c r="EKE867" s="396"/>
      <c r="EKF867" s="396"/>
      <c r="EKG867" s="396"/>
      <c r="EKH867" s="396"/>
      <c r="EKI867" s="396"/>
      <c r="EKJ867" s="396"/>
      <c r="EKK867" s="396"/>
      <c r="EKL867" s="396"/>
      <c r="EKM867" s="396"/>
      <c r="EKN867" s="396"/>
      <c r="EKO867" s="396"/>
      <c r="EKP867" s="396"/>
      <c r="EKQ867" s="396"/>
      <c r="EKR867" s="396"/>
      <c r="EKS867" s="396"/>
      <c r="EKT867" s="396"/>
      <c r="EKU867" s="396"/>
      <c r="EKV867" s="396"/>
      <c r="EKW867" s="396"/>
      <c r="EKX867" s="396"/>
      <c r="EKY867" s="396"/>
      <c r="EKZ867" s="396"/>
      <c r="ELA867" s="396"/>
      <c r="ELB867" s="396"/>
      <c r="ELC867" s="396"/>
      <c r="ELD867" s="396"/>
      <c r="ELE867" s="396"/>
      <c r="ELF867" s="396"/>
      <c r="ELG867" s="396"/>
      <c r="ELH867" s="396"/>
      <c r="ELI867" s="396"/>
      <c r="ELJ867" s="396"/>
      <c r="ELK867" s="396"/>
      <c r="ELL867" s="396"/>
      <c r="ELM867" s="396"/>
      <c r="ELN867" s="396"/>
      <c r="ELO867" s="396"/>
      <c r="ELP867" s="396"/>
      <c r="ELQ867" s="396"/>
      <c r="ELR867" s="396"/>
      <c r="ELS867" s="396"/>
      <c r="ELT867" s="396"/>
      <c r="ELU867" s="396"/>
      <c r="ELV867" s="396"/>
      <c r="ELW867" s="396"/>
      <c r="ELX867" s="396"/>
      <c r="ELY867" s="396"/>
      <c r="ELZ867" s="396"/>
      <c r="EMA867" s="396"/>
      <c r="EMB867" s="396"/>
      <c r="EMC867" s="396"/>
      <c r="EMD867" s="396"/>
      <c r="EME867" s="396"/>
      <c r="EMF867" s="396"/>
      <c r="EMG867" s="396"/>
      <c r="EMH867" s="396"/>
      <c r="EMI867" s="396"/>
      <c r="EMJ867" s="396"/>
      <c r="EMK867" s="396"/>
      <c r="EML867" s="396"/>
      <c r="EMM867" s="396"/>
      <c r="EMN867" s="396"/>
      <c r="EMO867" s="396"/>
      <c r="EMP867" s="396"/>
      <c r="EMQ867" s="396"/>
      <c r="EMR867" s="396"/>
      <c r="EMS867" s="396"/>
      <c r="EMT867" s="396"/>
      <c r="EMU867" s="396"/>
      <c r="EMV867" s="396"/>
      <c r="EMW867" s="396"/>
      <c r="EMX867" s="396"/>
      <c r="EMY867" s="396"/>
      <c r="EMZ867" s="396"/>
      <c r="ENA867" s="396"/>
      <c r="ENB867" s="396"/>
      <c r="ENC867" s="396"/>
      <c r="END867" s="396"/>
      <c r="ENE867" s="396"/>
      <c r="ENF867" s="396"/>
      <c r="ENG867" s="396"/>
      <c r="ENH867" s="396"/>
      <c r="ENI867" s="396"/>
      <c r="ENJ867" s="396"/>
      <c r="ENK867" s="396"/>
      <c r="ENL867" s="396"/>
      <c r="ENM867" s="396"/>
      <c r="ENN867" s="396"/>
      <c r="ENO867" s="396"/>
      <c r="ENP867" s="396"/>
      <c r="ENQ867" s="396"/>
      <c r="ENR867" s="396"/>
      <c r="ENS867" s="396"/>
      <c r="ENT867" s="396"/>
      <c r="ENU867" s="396"/>
      <c r="ENV867" s="396"/>
      <c r="ENW867" s="396"/>
      <c r="ENX867" s="396"/>
      <c r="ENY867" s="396"/>
      <c r="ENZ867" s="396"/>
      <c r="EOA867" s="396"/>
      <c r="EOB867" s="396"/>
      <c r="EOC867" s="396"/>
      <c r="EOD867" s="396"/>
      <c r="EOE867" s="396"/>
      <c r="EOF867" s="396"/>
      <c r="EOG867" s="396"/>
      <c r="EOH867" s="396"/>
      <c r="EOI867" s="396"/>
      <c r="EOJ867" s="396"/>
      <c r="EOK867" s="396"/>
      <c r="EOL867" s="396"/>
      <c r="EOM867" s="396"/>
      <c r="EON867" s="396"/>
      <c r="EOO867" s="396"/>
      <c r="EOP867" s="396"/>
      <c r="EOQ867" s="396"/>
      <c r="EOR867" s="396"/>
      <c r="EOS867" s="396"/>
      <c r="EOT867" s="396"/>
      <c r="EOU867" s="396"/>
      <c r="EOV867" s="396"/>
      <c r="EOW867" s="396"/>
      <c r="EOX867" s="396"/>
      <c r="EOY867" s="396"/>
      <c r="EOZ867" s="396"/>
      <c r="EPA867" s="396"/>
      <c r="EPB867" s="396"/>
      <c r="EPC867" s="396"/>
      <c r="EPD867" s="396"/>
      <c r="EPE867" s="396"/>
      <c r="EPF867" s="396"/>
      <c r="EPG867" s="396"/>
      <c r="EPH867" s="396"/>
      <c r="EPI867" s="396"/>
      <c r="EPJ867" s="396"/>
      <c r="EPK867" s="396"/>
      <c r="EPL867" s="396"/>
      <c r="EPM867" s="396"/>
      <c r="EPN867" s="396"/>
      <c r="EPO867" s="396"/>
      <c r="EPP867" s="396"/>
      <c r="EPQ867" s="396"/>
      <c r="EPR867" s="396"/>
      <c r="EPS867" s="396"/>
      <c r="EPT867" s="396"/>
      <c r="EPU867" s="396"/>
      <c r="EPV867" s="396"/>
      <c r="EPW867" s="396"/>
      <c r="EPX867" s="396"/>
      <c r="EPY867" s="396"/>
      <c r="EPZ867" s="396"/>
      <c r="EQA867" s="396"/>
      <c r="EQB867" s="396"/>
      <c r="EQC867" s="396"/>
      <c r="EQD867" s="396"/>
      <c r="EQE867" s="396"/>
      <c r="EQF867" s="396"/>
      <c r="EQG867" s="396"/>
      <c r="EQH867" s="396"/>
      <c r="EQI867" s="396"/>
      <c r="EQJ867" s="396"/>
      <c r="EQK867" s="396"/>
      <c r="EQL867" s="396"/>
      <c r="EQM867" s="396"/>
      <c r="EQN867" s="396"/>
      <c r="EQO867" s="396"/>
      <c r="EQP867" s="396"/>
      <c r="EQQ867" s="396"/>
      <c r="EQR867" s="396"/>
      <c r="EQS867" s="396"/>
      <c r="EQT867" s="396"/>
      <c r="EQU867" s="396"/>
      <c r="EQV867" s="396"/>
      <c r="EQW867" s="396"/>
      <c r="EQX867" s="396"/>
      <c r="EQY867" s="396"/>
      <c r="EQZ867" s="396"/>
      <c r="ERA867" s="396"/>
      <c r="ERB867" s="396"/>
      <c r="ERC867" s="396"/>
      <c r="ERD867" s="396"/>
      <c r="ERE867" s="396"/>
      <c r="ERF867" s="396"/>
      <c r="ERG867" s="396"/>
      <c r="ERH867" s="396"/>
      <c r="ERI867" s="396"/>
      <c r="ERJ867" s="396"/>
      <c r="ERK867" s="396"/>
      <c r="ERL867" s="396"/>
      <c r="ERM867" s="396"/>
      <c r="ERN867" s="396"/>
      <c r="ERO867" s="396"/>
      <c r="ERP867" s="396"/>
      <c r="ERQ867" s="396"/>
      <c r="ERR867" s="396"/>
      <c r="ERS867" s="396"/>
      <c r="ERT867" s="396"/>
      <c r="ERU867" s="396"/>
      <c r="ERV867" s="396"/>
      <c r="ERW867" s="396"/>
      <c r="ERX867" s="396"/>
      <c r="ERY867" s="396"/>
      <c r="ERZ867" s="396"/>
      <c r="ESA867" s="396"/>
      <c r="ESB867" s="396"/>
      <c r="ESC867" s="396"/>
      <c r="ESD867" s="396"/>
      <c r="ESE867" s="396"/>
      <c r="ESF867" s="396"/>
      <c r="ESG867" s="396"/>
      <c r="ESH867" s="396"/>
      <c r="ESI867" s="396"/>
      <c r="ESJ867" s="396"/>
      <c r="ESK867" s="396"/>
      <c r="ESL867" s="396"/>
      <c r="ESM867" s="396"/>
      <c r="ESN867" s="396"/>
      <c r="ESO867" s="396"/>
      <c r="ESP867" s="396"/>
      <c r="ESQ867" s="396"/>
      <c r="ESR867" s="396"/>
      <c r="ESS867" s="396"/>
      <c r="EST867" s="396"/>
      <c r="ESU867" s="396"/>
      <c r="ESV867" s="396"/>
      <c r="ESW867" s="396"/>
      <c r="ESX867" s="396"/>
      <c r="ESY867" s="396"/>
      <c r="ESZ867" s="396"/>
      <c r="ETA867" s="396"/>
      <c r="ETB867" s="396"/>
      <c r="ETC867" s="396"/>
      <c r="ETD867" s="396"/>
      <c r="ETE867" s="396"/>
      <c r="ETF867" s="396"/>
      <c r="ETG867" s="396"/>
      <c r="ETH867" s="396"/>
      <c r="ETI867" s="396"/>
      <c r="ETJ867" s="396"/>
      <c r="ETK867" s="396"/>
      <c r="ETL867" s="396"/>
      <c r="ETM867" s="396"/>
      <c r="ETN867" s="396"/>
      <c r="ETO867" s="396"/>
      <c r="ETP867" s="396"/>
      <c r="ETQ867" s="396"/>
      <c r="ETR867" s="396"/>
      <c r="ETS867" s="396"/>
      <c r="ETT867" s="396"/>
      <c r="ETU867" s="396"/>
      <c r="ETV867" s="396"/>
      <c r="ETW867" s="396"/>
      <c r="ETX867" s="396"/>
      <c r="ETY867" s="396"/>
      <c r="ETZ867" s="396"/>
      <c r="EUA867" s="396"/>
      <c r="EUB867" s="396"/>
      <c r="EUC867" s="396"/>
      <c r="EUD867" s="396"/>
      <c r="EUE867" s="396"/>
      <c r="EUF867" s="396"/>
      <c r="EUG867" s="396"/>
      <c r="EUH867" s="396"/>
      <c r="EUI867" s="396"/>
      <c r="EUJ867" s="396"/>
      <c r="EUK867" s="396"/>
      <c r="EUL867" s="396"/>
      <c r="EUM867" s="396"/>
      <c r="EUN867" s="396"/>
      <c r="EUO867" s="396"/>
      <c r="EUP867" s="396"/>
      <c r="EUQ867" s="396"/>
      <c r="EUR867" s="396"/>
      <c r="EUS867" s="396"/>
      <c r="EUT867" s="396"/>
      <c r="EUU867" s="396"/>
      <c r="EUV867" s="396"/>
      <c r="EUW867" s="396"/>
      <c r="EUX867" s="396"/>
      <c r="EUY867" s="396"/>
      <c r="EUZ867" s="396"/>
      <c r="EVA867" s="396"/>
      <c r="EVB867" s="396"/>
      <c r="EVC867" s="396"/>
      <c r="EVD867" s="396"/>
      <c r="EVE867" s="396"/>
      <c r="EVF867" s="396"/>
      <c r="EVG867" s="396"/>
      <c r="EVH867" s="396"/>
      <c r="EVI867" s="396"/>
      <c r="EVJ867" s="396"/>
      <c r="EVK867" s="396"/>
      <c r="EVL867" s="396"/>
      <c r="EVM867" s="396"/>
      <c r="EVN867" s="396"/>
      <c r="EVO867" s="396"/>
      <c r="EVP867" s="396"/>
      <c r="EVQ867" s="396"/>
      <c r="EVR867" s="396"/>
      <c r="EVS867" s="396"/>
      <c r="EVT867" s="396"/>
      <c r="EVU867" s="396"/>
      <c r="EVV867" s="396"/>
      <c r="EVW867" s="396"/>
      <c r="EVX867" s="396"/>
      <c r="EVY867" s="396"/>
      <c r="EVZ867" s="396"/>
      <c r="EWA867" s="396"/>
      <c r="EWB867" s="396"/>
      <c r="EWC867" s="396"/>
      <c r="EWD867" s="396"/>
      <c r="EWE867" s="396"/>
      <c r="EWF867" s="396"/>
      <c r="EWG867" s="396"/>
      <c r="EWH867" s="396"/>
      <c r="EWI867" s="396"/>
      <c r="EWJ867" s="396"/>
      <c r="EWK867" s="396"/>
      <c r="EWL867" s="396"/>
      <c r="EWM867" s="396"/>
      <c r="EWN867" s="396"/>
      <c r="EWO867" s="396"/>
      <c r="EWP867" s="396"/>
      <c r="EWQ867" s="396"/>
      <c r="EWR867" s="396"/>
      <c r="EWS867" s="396"/>
      <c r="EWT867" s="396"/>
      <c r="EWU867" s="396"/>
      <c r="EWV867" s="396"/>
      <c r="EWW867" s="396"/>
      <c r="EWX867" s="396"/>
      <c r="EWY867" s="396"/>
      <c r="EWZ867" s="396"/>
      <c r="EXA867" s="396"/>
      <c r="EXB867" s="396"/>
      <c r="EXC867" s="396"/>
      <c r="EXD867" s="396"/>
      <c r="EXE867" s="396"/>
      <c r="EXF867" s="396"/>
      <c r="EXG867" s="396"/>
      <c r="EXH867" s="396"/>
      <c r="EXI867" s="396"/>
      <c r="EXJ867" s="396"/>
      <c r="EXK867" s="396"/>
      <c r="EXL867" s="396"/>
      <c r="EXM867" s="396"/>
      <c r="EXN867" s="396"/>
      <c r="EXO867" s="396"/>
      <c r="EXP867" s="396"/>
      <c r="EXQ867" s="396"/>
      <c r="EXR867" s="396"/>
      <c r="EXS867" s="396"/>
      <c r="EXT867" s="396"/>
      <c r="EXU867" s="396"/>
      <c r="EXV867" s="396"/>
      <c r="EXW867" s="396"/>
      <c r="EXX867" s="396"/>
      <c r="EXY867" s="396"/>
      <c r="EXZ867" s="396"/>
      <c r="EYA867" s="396"/>
      <c r="EYB867" s="396"/>
      <c r="EYC867" s="396"/>
      <c r="EYD867" s="396"/>
      <c r="EYE867" s="396"/>
      <c r="EYF867" s="396"/>
      <c r="EYG867" s="396"/>
      <c r="EYH867" s="396"/>
      <c r="EYI867" s="396"/>
      <c r="EYJ867" s="396"/>
      <c r="EYK867" s="396"/>
      <c r="EYL867" s="396"/>
      <c r="EYM867" s="396"/>
      <c r="EYN867" s="396"/>
      <c r="EYO867" s="396"/>
      <c r="EYP867" s="396"/>
      <c r="EYQ867" s="396"/>
      <c r="EYR867" s="396"/>
      <c r="EYS867" s="396"/>
      <c r="EYT867" s="396"/>
      <c r="EYU867" s="396"/>
      <c r="EYV867" s="396"/>
      <c r="EYW867" s="396"/>
      <c r="EYX867" s="396"/>
      <c r="EYY867" s="396"/>
      <c r="EYZ867" s="396"/>
      <c r="EZA867" s="396"/>
      <c r="EZB867" s="396"/>
      <c r="EZC867" s="396"/>
      <c r="EZD867" s="396"/>
      <c r="EZE867" s="396"/>
      <c r="EZF867" s="396"/>
      <c r="EZG867" s="396"/>
      <c r="EZH867" s="396"/>
      <c r="EZI867" s="396"/>
      <c r="EZJ867" s="396"/>
      <c r="EZK867" s="396"/>
      <c r="EZL867" s="396"/>
      <c r="EZM867" s="396"/>
      <c r="EZN867" s="396"/>
      <c r="EZO867" s="396"/>
      <c r="EZP867" s="396"/>
      <c r="EZQ867" s="396"/>
      <c r="EZR867" s="396"/>
      <c r="EZS867" s="396"/>
      <c r="EZT867" s="396"/>
      <c r="EZU867" s="396"/>
      <c r="EZV867" s="396"/>
      <c r="EZW867" s="396"/>
      <c r="EZX867" s="396"/>
      <c r="EZY867" s="396"/>
      <c r="EZZ867" s="396"/>
      <c r="FAA867" s="396"/>
      <c r="FAB867" s="396"/>
      <c r="FAC867" s="396"/>
      <c r="FAD867" s="396"/>
      <c r="FAE867" s="396"/>
      <c r="FAF867" s="396"/>
      <c r="FAG867" s="396"/>
      <c r="FAH867" s="396"/>
      <c r="FAI867" s="396"/>
      <c r="FAJ867" s="396"/>
      <c r="FAK867" s="396"/>
      <c r="FAL867" s="396"/>
      <c r="FAM867" s="396"/>
      <c r="FAN867" s="396"/>
      <c r="FAO867" s="396"/>
      <c r="FAP867" s="396"/>
      <c r="FAQ867" s="396"/>
      <c r="FAR867" s="396"/>
      <c r="FAS867" s="396"/>
      <c r="FAT867" s="396"/>
      <c r="FAU867" s="396"/>
      <c r="FAV867" s="396"/>
      <c r="FAW867" s="396"/>
      <c r="FAX867" s="396"/>
      <c r="FAY867" s="396"/>
      <c r="FAZ867" s="396"/>
      <c r="FBA867" s="396"/>
      <c r="FBB867" s="396"/>
      <c r="FBC867" s="396"/>
      <c r="FBD867" s="396"/>
      <c r="FBE867" s="396"/>
      <c r="FBF867" s="396"/>
      <c r="FBG867" s="396"/>
      <c r="FBH867" s="396"/>
      <c r="FBI867" s="396"/>
      <c r="FBJ867" s="396"/>
      <c r="FBK867" s="396"/>
      <c r="FBL867" s="396"/>
      <c r="FBM867" s="396"/>
      <c r="FBN867" s="396"/>
      <c r="FBO867" s="396"/>
      <c r="FBP867" s="396"/>
      <c r="FBQ867" s="396"/>
      <c r="FBR867" s="396"/>
      <c r="FBS867" s="396"/>
      <c r="FBT867" s="396"/>
      <c r="FBU867" s="396"/>
      <c r="FBV867" s="396"/>
      <c r="FBW867" s="396"/>
      <c r="FBX867" s="396"/>
      <c r="FBY867" s="396"/>
      <c r="FBZ867" s="396"/>
      <c r="FCA867" s="396"/>
      <c r="FCB867" s="396"/>
      <c r="FCC867" s="396"/>
      <c r="FCD867" s="396"/>
      <c r="FCE867" s="396"/>
      <c r="FCF867" s="396"/>
      <c r="FCG867" s="396"/>
      <c r="FCH867" s="396"/>
      <c r="FCI867" s="396"/>
      <c r="FCJ867" s="396"/>
      <c r="FCK867" s="396"/>
      <c r="FCL867" s="396"/>
      <c r="FCM867" s="396"/>
      <c r="FCN867" s="396"/>
      <c r="FCO867" s="396"/>
      <c r="FCP867" s="396"/>
      <c r="FCQ867" s="396"/>
      <c r="FCR867" s="396"/>
      <c r="FCS867" s="396"/>
      <c r="FCT867" s="396"/>
      <c r="FCU867" s="396"/>
      <c r="FCV867" s="396"/>
      <c r="FCW867" s="396"/>
      <c r="FCX867" s="396"/>
      <c r="FCY867" s="396"/>
      <c r="FCZ867" s="396"/>
      <c r="FDA867" s="396"/>
      <c r="FDB867" s="396"/>
      <c r="FDC867" s="396"/>
      <c r="FDD867" s="396"/>
      <c r="FDE867" s="396"/>
      <c r="FDF867" s="396"/>
      <c r="FDG867" s="396"/>
      <c r="FDH867" s="396"/>
      <c r="FDI867" s="396"/>
      <c r="FDJ867" s="396"/>
      <c r="FDK867" s="396"/>
      <c r="FDL867" s="396"/>
      <c r="FDM867" s="396"/>
      <c r="FDN867" s="396"/>
      <c r="FDO867" s="396"/>
      <c r="FDP867" s="396"/>
      <c r="FDQ867" s="396"/>
      <c r="FDR867" s="396"/>
      <c r="FDS867" s="396"/>
      <c r="FDT867" s="396"/>
      <c r="FDU867" s="396"/>
      <c r="FDV867" s="396"/>
      <c r="FDW867" s="396"/>
      <c r="FDX867" s="396"/>
      <c r="FDY867" s="396"/>
      <c r="FDZ867" s="396"/>
      <c r="FEA867" s="396"/>
      <c r="FEB867" s="396"/>
      <c r="FEC867" s="396"/>
      <c r="FED867" s="396"/>
      <c r="FEE867" s="396"/>
      <c r="FEF867" s="396"/>
      <c r="FEG867" s="396"/>
      <c r="FEH867" s="396"/>
      <c r="FEI867" s="396"/>
      <c r="FEJ867" s="396"/>
      <c r="FEK867" s="396"/>
      <c r="FEL867" s="396"/>
      <c r="FEM867" s="396"/>
      <c r="FEN867" s="396"/>
      <c r="FEO867" s="396"/>
      <c r="FEP867" s="396"/>
      <c r="FEQ867" s="396"/>
      <c r="FER867" s="396"/>
      <c r="FES867" s="396"/>
      <c r="FET867" s="396"/>
      <c r="FEU867" s="396"/>
      <c r="FEV867" s="396"/>
      <c r="FEW867" s="396"/>
      <c r="FEX867" s="396"/>
      <c r="FEY867" s="396"/>
      <c r="FEZ867" s="396"/>
      <c r="FFA867" s="396"/>
      <c r="FFB867" s="396"/>
      <c r="FFC867" s="396"/>
      <c r="FFD867" s="396"/>
      <c r="FFE867" s="396"/>
      <c r="FFF867" s="396"/>
      <c r="FFG867" s="396"/>
      <c r="FFH867" s="396"/>
      <c r="FFI867" s="396"/>
      <c r="FFJ867" s="396"/>
      <c r="FFK867" s="396"/>
      <c r="FFL867" s="396"/>
      <c r="FFM867" s="396"/>
      <c r="FFN867" s="396"/>
      <c r="FFO867" s="396"/>
      <c r="FFP867" s="396"/>
      <c r="FFQ867" s="396"/>
      <c r="FFR867" s="396"/>
      <c r="FFS867" s="396"/>
      <c r="FFT867" s="396"/>
      <c r="FFU867" s="396"/>
      <c r="FFV867" s="396"/>
      <c r="FFW867" s="396"/>
      <c r="FFX867" s="396"/>
      <c r="FFY867" s="396"/>
      <c r="FFZ867" s="396"/>
      <c r="FGA867" s="396"/>
      <c r="FGB867" s="396"/>
      <c r="FGC867" s="396"/>
      <c r="FGD867" s="396"/>
      <c r="FGE867" s="396"/>
      <c r="FGF867" s="396"/>
      <c r="FGG867" s="396"/>
      <c r="FGH867" s="396"/>
      <c r="FGI867" s="396"/>
      <c r="FGJ867" s="396"/>
      <c r="FGK867" s="396"/>
      <c r="FGL867" s="396"/>
      <c r="FGM867" s="396"/>
      <c r="FGN867" s="396"/>
      <c r="FGO867" s="396"/>
      <c r="FGP867" s="396"/>
      <c r="FGQ867" s="396"/>
      <c r="FGR867" s="396"/>
      <c r="FGS867" s="396"/>
      <c r="FGT867" s="396"/>
      <c r="FGU867" s="396"/>
      <c r="FGV867" s="396"/>
      <c r="FGW867" s="396"/>
      <c r="FGX867" s="396"/>
      <c r="FGY867" s="396"/>
      <c r="FGZ867" s="396"/>
      <c r="FHA867" s="396"/>
      <c r="FHB867" s="396"/>
      <c r="FHC867" s="396"/>
      <c r="FHD867" s="396"/>
      <c r="FHE867" s="396"/>
      <c r="FHF867" s="396"/>
      <c r="FHG867" s="396"/>
      <c r="FHH867" s="396"/>
      <c r="FHI867" s="396"/>
      <c r="FHJ867" s="396"/>
      <c r="FHK867" s="396"/>
      <c r="FHL867" s="396"/>
      <c r="FHM867" s="396"/>
      <c r="FHN867" s="396"/>
      <c r="FHO867" s="396"/>
      <c r="FHP867" s="396"/>
      <c r="FHQ867" s="396"/>
      <c r="FHR867" s="396"/>
      <c r="FHS867" s="396"/>
      <c r="FHT867" s="396"/>
      <c r="FHU867" s="396"/>
      <c r="FHV867" s="396"/>
      <c r="FHW867" s="396"/>
      <c r="FHX867" s="396"/>
      <c r="FHY867" s="396"/>
      <c r="FHZ867" s="396"/>
      <c r="FIA867" s="396"/>
      <c r="FIB867" s="396"/>
      <c r="FIC867" s="396"/>
      <c r="FID867" s="396"/>
      <c r="FIE867" s="396"/>
      <c r="FIF867" s="396"/>
      <c r="FIG867" s="396"/>
      <c r="FIH867" s="396"/>
      <c r="FII867" s="396"/>
      <c r="FIJ867" s="396"/>
      <c r="FIK867" s="396"/>
      <c r="FIL867" s="396"/>
      <c r="FIM867" s="396"/>
      <c r="FIN867" s="396"/>
      <c r="FIO867" s="396"/>
      <c r="FIP867" s="396"/>
      <c r="FIQ867" s="396"/>
      <c r="FIR867" s="396"/>
      <c r="FIS867" s="396"/>
      <c r="FIT867" s="396"/>
      <c r="FIU867" s="396"/>
      <c r="FIV867" s="396"/>
      <c r="FIW867" s="396"/>
      <c r="FIX867" s="396"/>
      <c r="FIY867" s="396"/>
      <c r="FIZ867" s="396"/>
      <c r="FJA867" s="396"/>
      <c r="FJB867" s="396"/>
      <c r="FJC867" s="396"/>
      <c r="FJD867" s="396"/>
      <c r="FJE867" s="396"/>
      <c r="FJF867" s="396"/>
      <c r="FJG867" s="396"/>
      <c r="FJH867" s="396"/>
      <c r="FJI867" s="396"/>
      <c r="FJJ867" s="396"/>
      <c r="FJK867" s="396"/>
      <c r="FJL867" s="396"/>
      <c r="FJM867" s="396"/>
      <c r="FJN867" s="396"/>
      <c r="FJO867" s="396"/>
      <c r="FJP867" s="396"/>
      <c r="FJQ867" s="396"/>
      <c r="FJR867" s="396"/>
      <c r="FJS867" s="396"/>
      <c r="FJT867" s="396"/>
      <c r="FJU867" s="396"/>
      <c r="FJV867" s="396"/>
      <c r="FJW867" s="396"/>
      <c r="FJX867" s="396"/>
      <c r="FJY867" s="396"/>
      <c r="FJZ867" s="396"/>
      <c r="FKA867" s="396"/>
      <c r="FKB867" s="396"/>
      <c r="FKC867" s="396"/>
      <c r="FKD867" s="396"/>
      <c r="FKE867" s="396"/>
      <c r="FKF867" s="396"/>
      <c r="FKG867" s="396"/>
      <c r="FKH867" s="396"/>
      <c r="FKI867" s="396"/>
      <c r="FKJ867" s="396"/>
      <c r="FKK867" s="396"/>
      <c r="FKL867" s="396"/>
      <c r="FKM867" s="396"/>
      <c r="FKN867" s="396"/>
      <c r="FKO867" s="396"/>
      <c r="FKP867" s="396"/>
      <c r="FKQ867" s="396"/>
      <c r="FKR867" s="396"/>
      <c r="FKS867" s="396"/>
      <c r="FKT867" s="396"/>
      <c r="FKU867" s="396"/>
      <c r="FKV867" s="396"/>
      <c r="FKW867" s="396"/>
      <c r="FKX867" s="396"/>
      <c r="FKY867" s="396"/>
      <c r="FKZ867" s="396"/>
      <c r="FLA867" s="396"/>
      <c r="FLB867" s="396"/>
      <c r="FLC867" s="396"/>
      <c r="FLD867" s="396"/>
      <c r="FLE867" s="396"/>
      <c r="FLF867" s="396"/>
      <c r="FLG867" s="396"/>
      <c r="FLH867" s="396"/>
      <c r="FLI867" s="396"/>
      <c r="FLJ867" s="396"/>
      <c r="FLK867" s="396"/>
      <c r="FLL867" s="396"/>
      <c r="FLM867" s="396"/>
      <c r="FLN867" s="396"/>
      <c r="FLO867" s="396"/>
      <c r="FLP867" s="396"/>
      <c r="FLQ867" s="396"/>
      <c r="FLR867" s="396"/>
      <c r="FLS867" s="396"/>
      <c r="FLT867" s="396"/>
      <c r="FLU867" s="396"/>
      <c r="FLV867" s="396"/>
      <c r="FLW867" s="396"/>
      <c r="FLX867" s="396"/>
      <c r="FLY867" s="396"/>
      <c r="FLZ867" s="396"/>
      <c r="FMA867" s="396"/>
      <c r="FMB867" s="396"/>
      <c r="FMC867" s="396"/>
      <c r="FMD867" s="396"/>
      <c r="FME867" s="396"/>
      <c r="FMF867" s="396"/>
      <c r="FMG867" s="396"/>
      <c r="FMH867" s="396"/>
      <c r="FMI867" s="396"/>
      <c r="FMJ867" s="396"/>
      <c r="FMK867" s="396"/>
      <c r="FML867" s="396"/>
      <c r="FMM867" s="396"/>
      <c r="FMN867" s="396"/>
      <c r="FMO867" s="396"/>
      <c r="FMP867" s="396"/>
      <c r="FMQ867" s="396"/>
      <c r="FMR867" s="396"/>
      <c r="FMS867" s="396"/>
      <c r="FMT867" s="396"/>
      <c r="FMU867" s="396"/>
      <c r="FMV867" s="396"/>
      <c r="FMW867" s="396"/>
      <c r="FMX867" s="396"/>
      <c r="FMY867" s="396"/>
      <c r="FMZ867" s="396"/>
      <c r="FNA867" s="396"/>
      <c r="FNB867" s="396"/>
      <c r="FNC867" s="396"/>
      <c r="FND867" s="396"/>
      <c r="FNE867" s="396"/>
      <c r="FNF867" s="396"/>
      <c r="FNG867" s="396"/>
      <c r="FNH867" s="396"/>
      <c r="FNI867" s="396"/>
      <c r="FNJ867" s="396"/>
      <c r="FNK867" s="396"/>
      <c r="FNL867" s="396"/>
      <c r="FNM867" s="396"/>
      <c r="FNN867" s="396"/>
      <c r="FNO867" s="396"/>
      <c r="FNP867" s="396"/>
      <c r="FNQ867" s="396"/>
      <c r="FNR867" s="396"/>
      <c r="FNS867" s="396"/>
      <c r="FNT867" s="396"/>
      <c r="FNU867" s="396"/>
      <c r="FNV867" s="396"/>
      <c r="FNW867" s="396"/>
      <c r="FNX867" s="396"/>
      <c r="FNY867" s="396"/>
      <c r="FNZ867" s="396"/>
      <c r="FOA867" s="396"/>
      <c r="FOB867" s="396"/>
      <c r="FOC867" s="396"/>
      <c r="FOD867" s="396"/>
      <c r="FOE867" s="396"/>
      <c r="FOF867" s="396"/>
      <c r="FOG867" s="396"/>
      <c r="FOH867" s="396"/>
      <c r="FOI867" s="396"/>
      <c r="FOJ867" s="396"/>
      <c r="FOK867" s="396"/>
      <c r="FOL867" s="396"/>
      <c r="FOM867" s="396"/>
      <c r="FON867" s="396"/>
      <c r="FOO867" s="396"/>
      <c r="FOP867" s="396"/>
      <c r="FOQ867" s="396"/>
      <c r="FOR867" s="396"/>
      <c r="FOS867" s="396"/>
      <c r="FOT867" s="396"/>
      <c r="FOU867" s="396"/>
      <c r="FOV867" s="396"/>
      <c r="FOW867" s="396"/>
      <c r="FOX867" s="396"/>
      <c r="FOY867" s="396"/>
      <c r="FOZ867" s="396"/>
      <c r="FPA867" s="396"/>
      <c r="FPB867" s="396"/>
      <c r="FPC867" s="396"/>
      <c r="FPD867" s="396"/>
      <c r="FPE867" s="396"/>
      <c r="FPF867" s="396"/>
      <c r="FPG867" s="396"/>
      <c r="FPH867" s="396"/>
      <c r="FPI867" s="396"/>
      <c r="FPJ867" s="396"/>
      <c r="FPK867" s="396"/>
      <c r="FPL867" s="396"/>
      <c r="FPM867" s="396"/>
      <c r="FPN867" s="396"/>
      <c r="FPO867" s="396"/>
      <c r="FPP867" s="396"/>
      <c r="FPQ867" s="396"/>
      <c r="FPR867" s="396"/>
      <c r="FPS867" s="396"/>
      <c r="FPT867" s="396"/>
      <c r="FPU867" s="396"/>
      <c r="FPV867" s="396"/>
      <c r="FPW867" s="396"/>
      <c r="FPX867" s="396"/>
      <c r="FPY867" s="396"/>
      <c r="FPZ867" s="396"/>
      <c r="FQA867" s="396"/>
      <c r="FQB867" s="396"/>
      <c r="FQC867" s="396"/>
      <c r="FQD867" s="396"/>
      <c r="FQE867" s="396"/>
      <c r="FQF867" s="396"/>
      <c r="FQG867" s="396"/>
      <c r="FQH867" s="396"/>
      <c r="FQI867" s="396"/>
      <c r="FQJ867" s="396"/>
      <c r="FQK867" s="396"/>
      <c r="FQL867" s="396"/>
      <c r="FQM867" s="396"/>
      <c r="FQN867" s="396"/>
      <c r="FQO867" s="396"/>
      <c r="FQP867" s="396"/>
      <c r="FQQ867" s="396"/>
      <c r="FQR867" s="396"/>
      <c r="FQS867" s="396"/>
      <c r="FQT867" s="396"/>
      <c r="FQU867" s="396"/>
      <c r="FQV867" s="396"/>
      <c r="FQW867" s="396"/>
      <c r="FQX867" s="396"/>
      <c r="FQY867" s="396"/>
      <c r="FQZ867" s="396"/>
      <c r="FRA867" s="396"/>
      <c r="FRB867" s="396"/>
      <c r="FRC867" s="396"/>
      <c r="FRD867" s="396"/>
      <c r="FRE867" s="396"/>
      <c r="FRF867" s="396"/>
      <c r="FRG867" s="396"/>
      <c r="FRH867" s="396"/>
      <c r="FRI867" s="396"/>
      <c r="FRJ867" s="396"/>
      <c r="FRK867" s="396"/>
      <c r="FRL867" s="396"/>
      <c r="FRM867" s="396"/>
      <c r="FRN867" s="396"/>
      <c r="FRO867" s="396"/>
      <c r="FRP867" s="396"/>
      <c r="FRQ867" s="396"/>
      <c r="FRR867" s="396"/>
      <c r="FRS867" s="396"/>
      <c r="FRT867" s="396"/>
      <c r="FRU867" s="396"/>
      <c r="FRV867" s="396"/>
      <c r="FRW867" s="396"/>
      <c r="FRX867" s="396"/>
      <c r="FRY867" s="396"/>
      <c r="FRZ867" s="396"/>
      <c r="FSA867" s="396"/>
      <c r="FSB867" s="396"/>
      <c r="FSC867" s="396"/>
      <c r="FSD867" s="396"/>
      <c r="FSE867" s="396"/>
      <c r="FSF867" s="396"/>
      <c r="FSG867" s="396"/>
      <c r="FSH867" s="396"/>
      <c r="FSI867" s="396"/>
      <c r="FSJ867" s="396"/>
      <c r="FSK867" s="396"/>
      <c r="FSL867" s="396"/>
      <c r="FSM867" s="396"/>
      <c r="FSN867" s="396"/>
      <c r="FSO867" s="396"/>
      <c r="FSP867" s="396"/>
      <c r="FSQ867" s="396"/>
      <c r="FSR867" s="396"/>
      <c r="FSS867" s="396"/>
      <c r="FST867" s="396"/>
      <c r="FSU867" s="396"/>
      <c r="FSV867" s="396"/>
      <c r="FSW867" s="396"/>
      <c r="FSX867" s="396"/>
      <c r="FSY867" s="396"/>
      <c r="FSZ867" s="396"/>
      <c r="FTA867" s="396"/>
      <c r="FTB867" s="396"/>
      <c r="FTC867" s="396"/>
      <c r="FTD867" s="396"/>
      <c r="FTE867" s="396"/>
      <c r="FTF867" s="396"/>
      <c r="FTG867" s="396"/>
      <c r="FTH867" s="396"/>
      <c r="FTI867" s="396"/>
      <c r="FTJ867" s="396"/>
      <c r="FTK867" s="396"/>
      <c r="FTL867" s="396"/>
      <c r="FTM867" s="396"/>
      <c r="FTN867" s="396"/>
      <c r="FTO867" s="396"/>
      <c r="FTP867" s="396"/>
      <c r="FTQ867" s="396"/>
      <c r="FTR867" s="396"/>
      <c r="FTS867" s="396"/>
      <c r="FTT867" s="396"/>
      <c r="FTU867" s="396"/>
      <c r="FTV867" s="396"/>
      <c r="FTW867" s="396"/>
      <c r="FTX867" s="396"/>
      <c r="FTY867" s="396"/>
      <c r="FTZ867" s="396"/>
      <c r="FUA867" s="396"/>
      <c r="FUB867" s="396"/>
      <c r="FUC867" s="396"/>
      <c r="FUD867" s="396"/>
      <c r="FUE867" s="396"/>
      <c r="FUF867" s="396"/>
      <c r="FUG867" s="396"/>
      <c r="FUH867" s="396"/>
      <c r="FUI867" s="396"/>
      <c r="FUJ867" s="396"/>
      <c r="FUK867" s="396"/>
      <c r="FUL867" s="396"/>
      <c r="FUM867" s="396"/>
      <c r="FUN867" s="396"/>
      <c r="FUO867" s="396"/>
      <c r="FUP867" s="396"/>
      <c r="FUQ867" s="396"/>
      <c r="FUR867" s="396"/>
      <c r="FUS867" s="396"/>
      <c r="FUT867" s="396"/>
      <c r="FUU867" s="396"/>
      <c r="FUV867" s="396"/>
      <c r="FUW867" s="396"/>
      <c r="FUX867" s="396"/>
      <c r="FUY867" s="396"/>
      <c r="FUZ867" s="396"/>
      <c r="FVA867" s="396"/>
      <c r="FVB867" s="396"/>
      <c r="FVC867" s="396"/>
      <c r="FVD867" s="396"/>
      <c r="FVE867" s="396"/>
      <c r="FVF867" s="396"/>
      <c r="FVG867" s="396"/>
      <c r="FVH867" s="396"/>
      <c r="FVI867" s="396"/>
      <c r="FVJ867" s="396"/>
      <c r="FVK867" s="396"/>
      <c r="FVL867" s="396"/>
      <c r="FVM867" s="396"/>
      <c r="FVN867" s="396"/>
      <c r="FVO867" s="396"/>
      <c r="FVP867" s="396"/>
      <c r="FVQ867" s="396"/>
      <c r="FVR867" s="396"/>
      <c r="FVS867" s="396"/>
      <c r="FVT867" s="396"/>
      <c r="FVU867" s="396"/>
      <c r="FVV867" s="396"/>
      <c r="FVW867" s="396"/>
      <c r="FVX867" s="396"/>
      <c r="FVY867" s="396"/>
      <c r="FVZ867" s="396"/>
      <c r="FWA867" s="396"/>
      <c r="FWB867" s="396"/>
      <c r="FWC867" s="396"/>
      <c r="FWD867" s="396"/>
      <c r="FWE867" s="396"/>
      <c r="FWF867" s="396"/>
      <c r="FWG867" s="396"/>
      <c r="FWH867" s="396"/>
      <c r="FWI867" s="396"/>
      <c r="FWJ867" s="396"/>
      <c r="FWK867" s="396"/>
      <c r="FWL867" s="396"/>
      <c r="FWM867" s="396"/>
      <c r="FWN867" s="396"/>
      <c r="FWO867" s="396"/>
      <c r="FWP867" s="396"/>
      <c r="FWQ867" s="396"/>
      <c r="FWR867" s="396"/>
      <c r="FWS867" s="396"/>
      <c r="FWT867" s="396"/>
      <c r="FWU867" s="396"/>
      <c r="FWV867" s="396"/>
      <c r="FWW867" s="396"/>
      <c r="FWX867" s="396"/>
      <c r="FWY867" s="396"/>
      <c r="FWZ867" s="396"/>
      <c r="FXA867" s="396"/>
      <c r="FXB867" s="396"/>
      <c r="FXC867" s="396"/>
      <c r="FXD867" s="396"/>
      <c r="FXE867" s="396"/>
      <c r="FXF867" s="396"/>
      <c r="FXG867" s="396"/>
      <c r="FXH867" s="396"/>
      <c r="FXI867" s="396"/>
      <c r="FXJ867" s="396"/>
      <c r="FXK867" s="396"/>
      <c r="FXL867" s="396"/>
      <c r="FXM867" s="396"/>
      <c r="FXN867" s="396"/>
      <c r="FXO867" s="396"/>
      <c r="FXP867" s="396"/>
      <c r="FXQ867" s="396"/>
      <c r="FXR867" s="396"/>
      <c r="FXS867" s="396"/>
      <c r="FXT867" s="396"/>
      <c r="FXU867" s="396"/>
      <c r="FXV867" s="396"/>
      <c r="FXW867" s="396"/>
      <c r="FXX867" s="396"/>
      <c r="FXY867" s="396"/>
      <c r="FXZ867" s="396"/>
      <c r="FYA867" s="396"/>
      <c r="FYB867" s="396"/>
      <c r="FYC867" s="396"/>
      <c r="FYD867" s="396"/>
      <c r="FYE867" s="396"/>
      <c r="FYF867" s="396"/>
      <c r="FYG867" s="396"/>
      <c r="FYH867" s="396"/>
      <c r="FYI867" s="396"/>
      <c r="FYJ867" s="396"/>
      <c r="FYK867" s="396"/>
      <c r="FYL867" s="396"/>
      <c r="FYM867" s="396"/>
      <c r="FYN867" s="396"/>
      <c r="FYO867" s="396"/>
      <c r="FYP867" s="396"/>
      <c r="FYQ867" s="396"/>
      <c r="FYR867" s="396"/>
      <c r="FYS867" s="396"/>
      <c r="FYT867" s="396"/>
      <c r="FYU867" s="396"/>
      <c r="FYV867" s="396"/>
      <c r="FYW867" s="396"/>
      <c r="FYX867" s="396"/>
      <c r="FYY867" s="396"/>
      <c r="FYZ867" s="396"/>
      <c r="FZA867" s="396"/>
      <c r="FZB867" s="396"/>
      <c r="FZC867" s="396"/>
      <c r="FZD867" s="396"/>
      <c r="FZE867" s="396"/>
      <c r="FZF867" s="396"/>
      <c r="FZG867" s="396"/>
      <c r="FZH867" s="396"/>
      <c r="FZI867" s="396"/>
      <c r="FZJ867" s="396"/>
      <c r="FZK867" s="396"/>
      <c r="FZL867" s="396"/>
      <c r="FZM867" s="396"/>
      <c r="FZN867" s="396"/>
      <c r="FZO867" s="396"/>
      <c r="FZP867" s="396"/>
      <c r="FZQ867" s="396"/>
      <c r="FZR867" s="396"/>
      <c r="FZS867" s="396"/>
      <c r="FZT867" s="396"/>
      <c r="FZU867" s="396"/>
      <c r="FZV867" s="396"/>
      <c r="FZW867" s="396"/>
      <c r="FZX867" s="396"/>
      <c r="FZY867" s="396"/>
      <c r="FZZ867" s="396"/>
      <c r="GAA867" s="396"/>
      <c r="GAB867" s="396"/>
      <c r="GAC867" s="396"/>
      <c r="GAD867" s="396"/>
      <c r="GAE867" s="396"/>
      <c r="GAF867" s="396"/>
      <c r="GAG867" s="396"/>
      <c r="GAH867" s="396"/>
      <c r="GAI867" s="396"/>
      <c r="GAJ867" s="396"/>
      <c r="GAK867" s="396"/>
      <c r="GAL867" s="396"/>
      <c r="GAM867" s="396"/>
      <c r="GAN867" s="396"/>
      <c r="GAO867" s="396"/>
      <c r="GAP867" s="396"/>
      <c r="GAQ867" s="396"/>
      <c r="GAR867" s="396"/>
      <c r="GAS867" s="396"/>
      <c r="GAT867" s="396"/>
      <c r="GAU867" s="396"/>
      <c r="GAV867" s="396"/>
      <c r="GAW867" s="396"/>
      <c r="GAX867" s="396"/>
      <c r="GAY867" s="396"/>
      <c r="GAZ867" s="396"/>
      <c r="GBA867" s="396"/>
      <c r="GBB867" s="396"/>
      <c r="GBC867" s="396"/>
      <c r="GBD867" s="396"/>
      <c r="GBE867" s="396"/>
      <c r="GBF867" s="396"/>
      <c r="GBG867" s="396"/>
      <c r="GBH867" s="396"/>
      <c r="GBI867" s="396"/>
      <c r="GBJ867" s="396"/>
      <c r="GBK867" s="396"/>
      <c r="GBL867" s="396"/>
      <c r="GBM867" s="396"/>
      <c r="GBN867" s="396"/>
      <c r="GBO867" s="396"/>
      <c r="GBP867" s="396"/>
      <c r="GBQ867" s="396"/>
      <c r="GBR867" s="396"/>
      <c r="GBS867" s="396"/>
      <c r="GBT867" s="396"/>
      <c r="GBU867" s="396"/>
      <c r="GBV867" s="396"/>
      <c r="GBW867" s="396"/>
      <c r="GBX867" s="396"/>
      <c r="GBY867" s="396"/>
      <c r="GBZ867" s="396"/>
      <c r="GCA867" s="396"/>
      <c r="GCB867" s="396"/>
      <c r="GCC867" s="396"/>
      <c r="GCD867" s="396"/>
      <c r="GCE867" s="396"/>
      <c r="GCF867" s="396"/>
      <c r="GCG867" s="396"/>
      <c r="GCH867" s="396"/>
      <c r="GCI867" s="396"/>
      <c r="GCJ867" s="396"/>
      <c r="GCK867" s="396"/>
      <c r="GCL867" s="396"/>
      <c r="GCM867" s="396"/>
      <c r="GCN867" s="396"/>
      <c r="GCO867" s="396"/>
      <c r="GCP867" s="396"/>
      <c r="GCQ867" s="396"/>
      <c r="GCR867" s="396"/>
      <c r="GCS867" s="396"/>
      <c r="GCT867" s="396"/>
      <c r="GCU867" s="396"/>
      <c r="GCV867" s="396"/>
      <c r="GCW867" s="396"/>
      <c r="GCX867" s="396"/>
      <c r="GCY867" s="396"/>
      <c r="GCZ867" s="396"/>
      <c r="GDA867" s="396"/>
      <c r="GDB867" s="396"/>
      <c r="GDC867" s="396"/>
      <c r="GDD867" s="396"/>
      <c r="GDE867" s="396"/>
      <c r="GDF867" s="396"/>
      <c r="GDG867" s="396"/>
      <c r="GDH867" s="396"/>
      <c r="GDI867" s="396"/>
      <c r="GDJ867" s="396"/>
      <c r="GDK867" s="396"/>
      <c r="GDL867" s="396"/>
      <c r="GDM867" s="396"/>
      <c r="GDN867" s="396"/>
      <c r="GDO867" s="396"/>
      <c r="GDP867" s="396"/>
      <c r="GDQ867" s="396"/>
      <c r="GDR867" s="396"/>
      <c r="GDS867" s="396"/>
      <c r="GDT867" s="396"/>
      <c r="GDU867" s="396"/>
      <c r="GDV867" s="396"/>
      <c r="GDW867" s="396"/>
      <c r="GDX867" s="396"/>
      <c r="GDY867" s="396"/>
      <c r="GDZ867" s="396"/>
      <c r="GEA867" s="396"/>
      <c r="GEB867" s="396"/>
      <c r="GEC867" s="396"/>
      <c r="GED867" s="396"/>
      <c r="GEE867" s="396"/>
      <c r="GEF867" s="396"/>
      <c r="GEG867" s="396"/>
      <c r="GEH867" s="396"/>
      <c r="GEI867" s="396"/>
      <c r="GEJ867" s="396"/>
      <c r="GEK867" s="396"/>
      <c r="GEL867" s="396"/>
      <c r="GEM867" s="396"/>
      <c r="GEN867" s="396"/>
      <c r="GEO867" s="396"/>
      <c r="GEP867" s="396"/>
      <c r="GEQ867" s="396"/>
      <c r="GER867" s="396"/>
      <c r="GES867" s="396"/>
      <c r="GET867" s="396"/>
      <c r="GEU867" s="396"/>
      <c r="GEV867" s="396"/>
      <c r="GEW867" s="396"/>
      <c r="GEX867" s="396"/>
      <c r="GEY867" s="396"/>
      <c r="GEZ867" s="396"/>
      <c r="GFA867" s="396"/>
      <c r="GFB867" s="396"/>
      <c r="GFC867" s="396"/>
      <c r="GFD867" s="396"/>
      <c r="GFE867" s="396"/>
      <c r="GFF867" s="396"/>
      <c r="GFG867" s="396"/>
      <c r="GFH867" s="396"/>
      <c r="GFI867" s="396"/>
      <c r="GFJ867" s="396"/>
      <c r="GFK867" s="396"/>
      <c r="GFL867" s="396"/>
      <c r="GFM867" s="396"/>
      <c r="GFN867" s="396"/>
      <c r="GFO867" s="396"/>
      <c r="GFP867" s="396"/>
      <c r="GFQ867" s="396"/>
      <c r="GFR867" s="396"/>
      <c r="GFS867" s="396"/>
      <c r="GFT867" s="396"/>
      <c r="GFU867" s="396"/>
      <c r="GFV867" s="396"/>
      <c r="GFW867" s="396"/>
      <c r="GFX867" s="396"/>
      <c r="GFY867" s="396"/>
      <c r="GFZ867" s="396"/>
      <c r="GGA867" s="396"/>
      <c r="GGB867" s="396"/>
      <c r="GGC867" s="396"/>
      <c r="GGD867" s="396"/>
      <c r="GGE867" s="396"/>
      <c r="GGF867" s="396"/>
      <c r="GGG867" s="396"/>
      <c r="GGH867" s="396"/>
      <c r="GGI867" s="396"/>
      <c r="GGJ867" s="396"/>
      <c r="GGK867" s="396"/>
      <c r="GGL867" s="396"/>
      <c r="GGM867" s="396"/>
      <c r="GGN867" s="396"/>
      <c r="GGO867" s="396"/>
      <c r="GGP867" s="396"/>
      <c r="GGQ867" s="396"/>
      <c r="GGR867" s="396"/>
      <c r="GGS867" s="396"/>
      <c r="GGT867" s="396"/>
      <c r="GGU867" s="396"/>
      <c r="GGV867" s="396"/>
      <c r="GGW867" s="396"/>
      <c r="GGX867" s="396"/>
      <c r="GGY867" s="396"/>
      <c r="GGZ867" s="396"/>
      <c r="GHA867" s="396"/>
      <c r="GHB867" s="396"/>
      <c r="GHC867" s="396"/>
      <c r="GHD867" s="396"/>
      <c r="GHE867" s="396"/>
      <c r="GHF867" s="396"/>
      <c r="GHG867" s="396"/>
      <c r="GHH867" s="396"/>
      <c r="GHI867" s="396"/>
      <c r="GHJ867" s="396"/>
      <c r="GHK867" s="396"/>
      <c r="GHL867" s="396"/>
      <c r="GHM867" s="396"/>
      <c r="GHN867" s="396"/>
      <c r="GHO867" s="396"/>
      <c r="GHP867" s="396"/>
      <c r="GHQ867" s="396"/>
      <c r="GHR867" s="396"/>
      <c r="GHS867" s="396"/>
      <c r="GHT867" s="396"/>
      <c r="GHU867" s="396"/>
      <c r="GHV867" s="396"/>
      <c r="GHW867" s="396"/>
      <c r="GHX867" s="396"/>
      <c r="GHY867" s="396"/>
      <c r="GHZ867" s="396"/>
      <c r="GIA867" s="396"/>
      <c r="GIB867" s="396"/>
      <c r="GIC867" s="396"/>
      <c r="GID867" s="396"/>
      <c r="GIE867" s="396"/>
      <c r="GIF867" s="396"/>
      <c r="GIG867" s="396"/>
      <c r="GIH867" s="396"/>
      <c r="GII867" s="396"/>
      <c r="GIJ867" s="396"/>
      <c r="GIK867" s="396"/>
      <c r="GIL867" s="396"/>
      <c r="GIM867" s="396"/>
      <c r="GIN867" s="396"/>
      <c r="GIO867" s="396"/>
      <c r="GIP867" s="396"/>
      <c r="GIQ867" s="396"/>
      <c r="GIR867" s="396"/>
      <c r="GIS867" s="396"/>
      <c r="GIT867" s="396"/>
      <c r="GIU867" s="396"/>
      <c r="GIV867" s="396"/>
      <c r="GIW867" s="396"/>
      <c r="GIX867" s="396"/>
      <c r="GIY867" s="396"/>
      <c r="GIZ867" s="396"/>
      <c r="GJA867" s="396"/>
      <c r="GJB867" s="396"/>
      <c r="GJC867" s="396"/>
      <c r="GJD867" s="396"/>
      <c r="GJE867" s="396"/>
      <c r="GJF867" s="396"/>
      <c r="GJG867" s="396"/>
      <c r="GJH867" s="396"/>
      <c r="GJI867" s="396"/>
      <c r="GJJ867" s="396"/>
      <c r="GJK867" s="396"/>
      <c r="GJL867" s="396"/>
      <c r="GJM867" s="396"/>
      <c r="GJN867" s="396"/>
      <c r="GJO867" s="396"/>
      <c r="GJP867" s="396"/>
      <c r="GJQ867" s="396"/>
      <c r="GJR867" s="396"/>
      <c r="GJS867" s="396"/>
      <c r="GJT867" s="396"/>
      <c r="GJU867" s="396"/>
      <c r="GJV867" s="396"/>
      <c r="GJW867" s="396"/>
      <c r="GJX867" s="396"/>
      <c r="GJY867" s="396"/>
      <c r="GJZ867" s="396"/>
      <c r="GKA867" s="396"/>
      <c r="GKB867" s="396"/>
      <c r="GKC867" s="396"/>
      <c r="GKD867" s="396"/>
      <c r="GKE867" s="396"/>
      <c r="GKF867" s="396"/>
      <c r="GKG867" s="396"/>
      <c r="GKH867" s="396"/>
      <c r="GKI867" s="396"/>
      <c r="GKJ867" s="396"/>
      <c r="GKK867" s="396"/>
      <c r="GKL867" s="396"/>
      <c r="GKM867" s="396"/>
      <c r="GKN867" s="396"/>
      <c r="GKO867" s="396"/>
      <c r="GKP867" s="396"/>
      <c r="GKQ867" s="396"/>
      <c r="GKR867" s="396"/>
      <c r="GKS867" s="396"/>
      <c r="GKT867" s="396"/>
      <c r="GKU867" s="396"/>
      <c r="GKV867" s="396"/>
      <c r="GKW867" s="396"/>
      <c r="GKX867" s="396"/>
      <c r="GKY867" s="396"/>
      <c r="GKZ867" s="396"/>
      <c r="GLA867" s="396"/>
      <c r="GLB867" s="396"/>
      <c r="GLC867" s="396"/>
      <c r="GLD867" s="396"/>
      <c r="GLE867" s="396"/>
      <c r="GLF867" s="396"/>
      <c r="GLG867" s="396"/>
      <c r="GLH867" s="396"/>
      <c r="GLI867" s="396"/>
      <c r="GLJ867" s="396"/>
      <c r="GLK867" s="396"/>
      <c r="GLL867" s="396"/>
      <c r="GLM867" s="396"/>
      <c r="GLN867" s="396"/>
      <c r="GLO867" s="396"/>
      <c r="GLP867" s="396"/>
      <c r="GLQ867" s="396"/>
      <c r="GLR867" s="396"/>
      <c r="GLS867" s="396"/>
      <c r="GLT867" s="396"/>
      <c r="GLU867" s="396"/>
      <c r="GLV867" s="396"/>
      <c r="GLW867" s="396"/>
      <c r="GLX867" s="396"/>
      <c r="GLY867" s="396"/>
      <c r="GLZ867" s="396"/>
      <c r="GMA867" s="396"/>
      <c r="GMB867" s="396"/>
      <c r="GMC867" s="396"/>
      <c r="GMD867" s="396"/>
      <c r="GME867" s="396"/>
      <c r="GMF867" s="396"/>
      <c r="GMG867" s="396"/>
      <c r="GMH867" s="396"/>
      <c r="GMI867" s="396"/>
      <c r="GMJ867" s="396"/>
      <c r="GMK867" s="396"/>
      <c r="GML867" s="396"/>
      <c r="GMM867" s="396"/>
      <c r="GMN867" s="396"/>
      <c r="GMO867" s="396"/>
      <c r="GMP867" s="396"/>
      <c r="GMQ867" s="396"/>
      <c r="GMR867" s="396"/>
      <c r="GMS867" s="396"/>
      <c r="GMT867" s="396"/>
      <c r="GMU867" s="396"/>
      <c r="GMV867" s="396"/>
      <c r="GMW867" s="396"/>
      <c r="GMX867" s="396"/>
      <c r="GMY867" s="396"/>
      <c r="GMZ867" s="396"/>
      <c r="GNA867" s="396"/>
      <c r="GNB867" s="396"/>
      <c r="GNC867" s="396"/>
      <c r="GND867" s="396"/>
      <c r="GNE867" s="396"/>
      <c r="GNF867" s="396"/>
      <c r="GNG867" s="396"/>
      <c r="GNH867" s="396"/>
      <c r="GNI867" s="396"/>
      <c r="GNJ867" s="396"/>
      <c r="GNK867" s="396"/>
      <c r="GNL867" s="396"/>
      <c r="GNM867" s="396"/>
      <c r="GNN867" s="396"/>
      <c r="GNO867" s="396"/>
      <c r="GNP867" s="396"/>
      <c r="GNQ867" s="396"/>
      <c r="GNR867" s="396"/>
      <c r="GNS867" s="396"/>
      <c r="GNT867" s="396"/>
      <c r="GNU867" s="396"/>
      <c r="GNV867" s="396"/>
      <c r="GNW867" s="396"/>
      <c r="GNX867" s="396"/>
      <c r="GNY867" s="396"/>
      <c r="GNZ867" s="396"/>
      <c r="GOA867" s="396"/>
      <c r="GOB867" s="396"/>
      <c r="GOC867" s="396"/>
      <c r="GOD867" s="396"/>
      <c r="GOE867" s="396"/>
      <c r="GOF867" s="396"/>
      <c r="GOG867" s="396"/>
      <c r="GOH867" s="396"/>
      <c r="GOI867" s="396"/>
      <c r="GOJ867" s="396"/>
      <c r="GOK867" s="396"/>
      <c r="GOL867" s="396"/>
      <c r="GOM867" s="396"/>
      <c r="GON867" s="396"/>
      <c r="GOO867" s="396"/>
      <c r="GOP867" s="396"/>
      <c r="GOQ867" s="396"/>
      <c r="GOR867" s="396"/>
      <c r="GOS867" s="396"/>
      <c r="GOT867" s="396"/>
      <c r="GOU867" s="396"/>
      <c r="GOV867" s="396"/>
      <c r="GOW867" s="396"/>
      <c r="GOX867" s="396"/>
      <c r="GOY867" s="396"/>
      <c r="GOZ867" s="396"/>
      <c r="GPA867" s="396"/>
      <c r="GPB867" s="396"/>
      <c r="GPC867" s="396"/>
      <c r="GPD867" s="396"/>
      <c r="GPE867" s="396"/>
      <c r="GPF867" s="396"/>
      <c r="GPG867" s="396"/>
      <c r="GPH867" s="396"/>
      <c r="GPI867" s="396"/>
      <c r="GPJ867" s="396"/>
      <c r="GPK867" s="396"/>
      <c r="GPL867" s="396"/>
      <c r="GPM867" s="396"/>
      <c r="GPN867" s="396"/>
      <c r="GPO867" s="396"/>
      <c r="GPP867" s="396"/>
      <c r="GPQ867" s="396"/>
      <c r="GPR867" s="396"/>
      <c r="GPS867" s="396"/>
      <c r="GPT867" s="396"/>
      <c r="GPU867" s="396"/>
      <c r="GPV867" s="396"/>
      <c r="GPW867" s="396"/>
      <c r="GPX867" s="396"/>
      <c r="GPY867" s="396"/>
      <c r="GPZ867" s="396"/>
      <c r="GQA867" s="396"/>
      <c r="GQB867" s="396"/>
      <c r="GQC867" s="396"/>
      <c r="GQD867" s="396"/>
      <c r="GQE867" s="396"/>
      <c r="GQF867" s="396"/>
      <c r="GQG867" s="396"/>
      <c r="GQH867" s="396"/>
      <c r="GQI867" s="396"/>
      <c r="GQJ867" s="396"/>
      <c r="GQK867" s="396"/>
      <c r="GQL867" s="396"/>
      <c r="GQM867" s="396"/>
      <c r="GQN867" s="396"/>
      <c r="GQO867" s="396"/>
      <c r="GQP867" s="396"/>
      <c r="GQQ867" s="396"/>
      <c r="GQR867" s="396"/>
      <c r="GQS867" s="396"/>
      <c r="GQT867" s="396"/>
      <c r="GQU867" s="396"/>
      <c r="GQV867" s="396"/>
      <c r="GQW867" s="396"/>
      <c r="GQX867" s="396"/>
      <c r="GQY867" s="396"/>
      <c r="GQZ867" s="396"/>
      <c r="GRA867" s="396"/>
      <c r="GRB867" s="396"/>
      <c r="GRC867" s="396"/>
      <c r="GRD867" s="396"/>
      <c r="GRE867" s="396"/>
      <c r="GRF867" s="396"/>
      <c r="GRG867" s="396"/>
      <c r="GRH867" s="396"/>
      <c r="GRI867" s="396"/>
      <c r="GRJ867" s="396"/>
      <c r="GRK867" s="396"/>
      <c r="GRL867" s="396"/>
      <c r="GRM867" s="396"/>
      <c r="GRN867" s="396"/>
      <c r="GRO867" s="396"/>
      <c r="GRP867" s="396"/>
      <c r="GRQ867" s="396"/>
      <c r="GRR867" s="396"/>
      <c r="GRS867" s="396"/>
      <c r="GRT867" s="396"/>
      <c r="GRU867" s="396"/>
      <c r="GRV867" s="396"/>
      <c r="GRW867" s="396"/>
      <c r="GRX867" s="396"/>
      <c r="GRY867" s="396"/>
      <c r="GRZ867" s="396"/>
      <c r="GSA867" s="396"/>
      <c r="GSB867" s="396"/>
      <c r="GSC867" s="396"/>
      <c r="GSD867" s="396"/>
      <c r="GSE867" s="396"/>
      <c r="GSF867" s="396"/>
      <c r="GSG867" s="396"/>
      <c r="GSH867" s="396"/>
      <c r="GSI867" s="396"/>
      <c r="GSJ867" s="396"/>
      <c r="GSK867" s="396"/>
      <c r="GSL867" s="396"/>
      <c r="GSM867" s="396"/>
      <c r="GSN867" s="396"/>
      <c r="GSO867" s="396"/>
      <c r="GSP867" s="396"/>
      <c r="GSQ867" s="396"/>
      <c r="GSR867" s="396"/>
      <c r="GSS867" s="396"/>
      <c r="GST867" s="396"/>
      <c r="GSU867" s="396"/>
      <c r="GSV867" s="396"/>
      <c r="GSW867" s="396"/>
      <c r="GSX867" s="396"/>
      <c r="GSY867" s="396"/>
      <c r="GSZ867" s="396"/>
      <c r="GTA867" s="396"/>
      <c r="GTB867" s="396"/>
      <c r="GTC867" s="396"/>
      <c r="GTD867" s="396"/>
      <c r="GTE867" s="396"/>
      <c r="GTF867" s="396"/>
      <c r="GTG867" s="396"/>
      <c r="GTH867" s="396"/>
      <c r="GTI867" s="396"/>
      <c r="GTJ867" s="396"/>
      <c r="GTK867" s="396"/>
      <c r="GTL867" s="396"/>
      <c r="GTM867" s="396"/>
      <c r="GTN867" s="396"/>
      <c r="GTO867" s="396"/>
      <c r="GTP867" s="396"/>
      <c r="GTQ867" s="396"/>
      <c r="GTR867" s="396"/>
      <c r="GTS867" s="396"/>
      <c r="GTT867" s="396"/>
      <c r="GTU867" s="396"/>
      <c r="GTV867" s="396"/>
      <c r="GTW867" s="396"/>
      <c r="GTX867" s="396"/>
      <c r="GTY867" s="396"/>
      <c r="GTZ867" s="396"/>
      <c r="GUA867" s="396"/>
      <c r="GUB867" s="396"/>
      <c r="GUC867" s="396"/>
      <c r="GUD867" s="396"/>
      <c r="GUE867" s="396"/>
      <c r="GUF867" s="396"/>
      <c r="GUG867" s="396"/>
      <c r="GUH867" s="396"/>
      <c r="GUI867" s="396"/>
      <c r="GUJ867" s="396"/>
      <c r="GUK867" s="396"/>
      <c r="GUL867" s="396"/>
      <c r="GUM867" s="396"/>
      <c r="GUN867" s="396"/>
      <c r="GUO867" s="396"/>
      <c r="GUP867" s="396"/>
      <c r="GUQ867" s="396"/>
      <c r="GUR867" s="396"/>
      <c r="GUS867" s="396"/>
      <c r="GUT867" s="396"/>
      <c r="GUU867" s="396"/>
      <c r="GUV867" s="396"/>
      <c r="GUW867" s="396"/>
      <c r="GUX867" s="396"/>
      <c r="GUY867" s="396"/>
      <c r="GUZ867" s="396"/>
      <c r="GVA867" s="396"/>
      <c r="GVB867" s="396"/>
      <c r="GVC867" s="396"/>
      <c r="GVD867" s="396"/>
      <c r="GVE867" s="396"/>
      <c r="GVF867" s="396"/>
      <c r="GVG867" s="396"/>
      <c r="GVH867" s="396"/>
      <c r="GVI867" s="396"/>
      <c r="GVJ867" s="396"/>
      <c r="GVK867" s="396"/>
      <c r="GVL867" s="396"/>
      <c r="GVM867" s="396"/>
      <c r="GVN867" s="396"/>
      <c r="GVO867" s="396"/>
      <c r="GVP867" s="396"/>
      <c r="GVQ867" s="396"/>
      <c r="GVR867" s="396"/>
      <c r="GVS867" s="396"/>
      <c r="GVT867" s="396"/>
      <c r="GVU867" s="396"/>
      <c r="GVV867" s="396"/>
      <c r="GVW867" s="396"/>
      <c r="GVX867" s="396"/>
      <c r="GVY867" s="396"/>
      <c r="GVZ867" s="396"/>
      <c r="GWA867" s="396"/>
      <c r="GWB867" s="396"/>
      <c r="GWC867" s="396"/>
      <c r="GWD867" s="396"/>
      <c r="GWE867" s="396"/>
      <c r="GWF867" s="396"/>
      <c r="GWG867" s="396"/>
      <c r="GWH867" s="396"/>
      <c r="GWI867" s="396"/>
      <c r="GWJ867" s="396"/>
      <c r="GWK867" s="396"/>
      <c r="GWL867" s="396"/>
      <c r="GWM867" s="396"/>
      <c r="GWN867" s="396"/>
      <c r="GWO867" s="396"/>
      <c r="GWP867" s="396"/>
      <c r="GWQ867" s="396"/>
      <c r="GWR867" s="396"/>
      <c r="GWS867" s="396"/>
      <c r="GWT867" s="396"/>
      <c r="GWU867" s="396"/>
      <c r="GWV867" s="396"/>
      <c r="GWW867" s="396"/>
      <c r="GWX867" s="396"/>
      <c r="GWY867" s="396"/>
      <c r="GWZ867" s="396"/>
      <c r="GXA867" s="396"/>
      <c r="GXB867" s="396"/>
      <c r="GXC867" s="396"/>
      <c r="GXD867" s="396"/>
      <c r="GXE867" s="396"/>
      <c r="GXF867" s="396"/>
      <c r="GXG867" s="396"/>
      <c r="GXH867" s="396"/>
      <c r="GXI867" s="396"/>
      <c r="GXJ867" s="396"/>
      <c r="GXK867" s="396"/>
      <c r="GXL867" s="396"/>
      <c r="GXM867" s="396"/>
      <c r="GXN867" s="396"/>
      <c r="GXO867" s="396"/>
      <c r="GXP867" s="396"/>
      <c r="GXQ867" s="396"/>
      <c r="GXR867" s="396"/>
      <c r="GXS867" s="396"/>
      <c r="GXT867" s="396"/>
      <c r="GXU867" s="396"/>
      <c r="GXV867" s="396"/>
      <c r="GXW867" s="396"/>
      <c r="GXX867" s="396"/>
      <c r="GXY867" s="396"/>
      <c r="GXZ867" s="396"/>
      <c r="GYA867" s="396"/>
      <c r="GYB867" s="396"/>
      <c r="GYC867" s="396"/>
      <c r="GYD867" s="396"/>
      <c r="GYE867" s="396"/>
      <c r="GYF867" s="396"/>
      <c r="GYG867" s="396"/>
      <c r="GYH867" s="396"/>
      <c r="GYI867" s="396"/>
      <c r="GYJ867" s="396"/>
      <c r="GYK867" s="396"/>
      <c r="GYL867" s="396"/>
      <c r="GYM867" s="396"/>
      <c r="GYN867" s="396"/>
      <c r="GYO867" s="396"/>
      <c r="GYP867" s="396"/>
      <c r="GYQ867" s="396"/>
      <c r="GYR867" s="396"/>
      <c r="GYS867" s="396"/>
      <c r="GYT867" s="396"/>
      <c r="GYU867" s="396"/>
      <c r="GYV867" s="396"/>
      <c r="GYW867" s="396"/>
      <c r="GYX867" s="396"/>
      <c r="GYY867" s="396"/>
      <c r="GYZ867" s="396"/>
      <c r="GZA867" s="396"/>
      <c r="GZB867" s="396"/>
      <c r="GZC867" s="396"/>
      <c r="GZD867" s="396"/>
      <c r="GZE867" s="396"/>
      <c r="GZF867" s="396"/>
      <c r="GZG867" s="396"/>
      <c r="GZH867" s="396"/>
      <c r="GZI867" s="396"/>
      <c r="GZJ867" s="396"/>
      <c r="GZK867" s="396"/>
      <c r="GZL867" s="396"/>
      <c r="GZM867" s="396"/>
      <c r="GZN867" s="396"/>
      <c r="GZO867" s="396"/>
      <c r="GZP867" s="396"/>
      <c r="GZQ867" s="396"/>
      <c r="GZR867" s="396"/>
      <c r="GZS867" s="396"/>
      <c r="GZT867" s="396"/>
      <c r="GZU867" s="396"/>
      <c r="GZV867" s="396"/>
      <c r="GZW867" s="396"/>
      <c r="GZX867" s="396"/>
      <c r="GZY867" s="396"/>
      <c r="GZZ867" s="396"/>
      <c r="HAA867" s="396"/>
      <c r="HAB867" s="396"/>
      <c r="HAC867" s="396"/>
      <c r="HAD867" s="396"/>
      <c r="HAE867" s="396"/>
      <c r="HAF867" s="396"/>
      <c r="HAG867" s="396"/>
      <c r="HAH867" s="396"/>
      <c r="HAI867" s="396"/>
      <c r="HAJ867" s="396"/>
      <c r="HAK867" s="396"/>
      <c r="HAL867" s="396"/>
      <c r="HAM867" s="396"/>
      <c r="HAN867" s="396"/>
      <c r="HAO867" s="396"/>
      <c r="HAP867" s="396"/>
      <c r="HAQ867" s="396"/>
      <c r="HAR867" s="396"/>
      <c r="HAS867" s="396"/>
      <c r="HAT867" s="396"/>
      <c r="HAU867" s="396"/>
      <c r="HAV867" s="396"/>
      <c r="HAW867" s="396"/>
      <c r="HAX867" s="396"/>
      <c r="HAY867" s="396"/>
      <c r="HAZ867" s="396"/>
      <c r="HBA867" s="396"/>
      <c r="HBB867" s="396"/>
      <c r="HBC867" s="396"/>
      <c r="HBD867" s="396"/>
      <c r="HBE867" s="396"/>
      <c r="HBF867" s="396"/>
      <c r="HBG867" s="396"/>
      <c r="HBH867" s="396"/>
      <c r="HBI867" s="396"/>
      <c r="HBJ867" s="396"/>
      <c r="HBK867" s="396"/>
      <c r="HBL867" s="396"/>
      <c r="HBM867" s="396"/>
      <c r="HBN867" s="396"/>
      <c r="HBO867" s="396"/>
      <c r="HBP867" s="396"/>
      <c r="HBQ867" s="396"/>
      <c r="HBR867" s="396"/>
      <c r="HBS867" s="396"/>
      <c r="HBT867" s="396"/>
      <c r="HBU867" s="396"/>
      <c r="HBV867" s="396"/>
      <c r="HBW867" s="396"/>
      <c r="HBX867" s="396"/>
      <c r="HBY867" s="396"/>
      <c r="HBZ867" s="396"/>
      <c r="HCA867" s="396"/>
      <c r="HCB867" s="396"/>
      <c r="HCC867" s="396"/>
      <c r="HCD867" s="396"/>
      <c r="HCE867" s="396"/>
      <c r="HCF867" s="396"/>
      <c r="HCG867" s="396"/>
      <c r="HCH867" s="396"/>
      <c r="HCI867" s="396"/>
      <c r="HCJ867" s="396"/>
      <c r="HCK867" s="396"/>
      <c r="HCL867" s="396"/>
      <c r="HCM867" s="396"/>
      <c r="HCN867" s="396"/>
      <c r="HCO867" s="396"/>
      <c r="HCP867" s="396"/>
      <c r="HCQ867" s="396"/>
      <c r="HCR867" s="396"/>
      <c r="HCS867" s="396"/>
      <c r="HCT867" s="396"/>
      <c r="HCU867" s="396"/>
      <c r="HCV867" s="396"/>
      <c r="HCW867" s="396"/>
      <c r="HCX867" s="396"/>
      <c r="HCY867" s="396"/>
      <c r="HCZ867" s="396"/>
      <c r="HDA867" s="396"/>
      <c r="HDB867" s="396"/>
      <c r="HDC867" s="396"/>
      <c r="HDD867" s="396"/>
      <c r="HDE867" s="396"/>
      <c r="HDF867" s="396"/>
      <c r="HDG867" s="396"/>
      <c r="HDH867" s="396"/>
      <c r="HDI867" s="396"/>
      <c r="HDJ867" s="396"/>
      <c r="HDK867" s="396"/>
      <c r="HDL867" s="396"/>
      <c r="HDM867" s="396"/>
      <c r="HDN867" s="396"/>
      <c r="HDO867" s="396"/>
      <c r="HDP867" s="396"/>
      <c r="HDQ867" s="396"/>
      <c r="HDR867" s="396"/>
      <c r="HDS867" s="396"/>
      <c r="HDT867" s="396"/>
      <c r="HDU867" s="396"/>
      <c r="HDV867" s="396"/>
      <c r="HDW867" s="396"/>
      <c r="HDX867" s="396"/>
      <c r="HDY867" s="396"/>
      <c r="HDZ867" s="396"/>
      <c r="HEA867" s="396"/>
      <c r="HEB867" s="396"/>
      <c r="HEC867" s="396"/>
      <c r="HED867" s="396"/>
      <c r="HEE867" s="396"/>
      <c r="HEF867" s="396"/>
      <c r="HEG867" s="396"/>
      <c r="HEH867" s="396"/>
      <c r="HEI867" s="396"/>
      <c r="HEJ867" s="396"/>
      <c r="HEK867" s="396"/>
      <c r="HEL867" s="396"/>
      <c r="HEM867" s="396"/>
      <c r="HEN867" s="396"/>
      <c r="HEO867" s="396"/>
      <c r="HEP867" s="396"/>
      <c r="HEQ867" s="396"/>
      <c r="HER867" s="396"/>
      <c r="HES867" s="396"/>
      <c r="HET867" s="396"/>
      <c r="HEU867" s="396"/>
      <c r="HEV867" s="396"/>
      <c r="HEW867" s="396"/>
      <c r="HEX867" s="396"/>
      <c r="HEY867" s="396"/>
      <c r="HEZ867" s="396"/>
      <c r="HFA867" s="396"/>
      <c r="HFB867" s="396"/>
      <c r="HFC867" s="396"/>
      <c r="HFD867" s="396"/>
      <c r="HFE867" s="396"/>
      <c r="HFF867" s="396"/>
      <c r="HFG867" s="396"/>
      <c r="HFH867" s="396"/>
      <c r="HFI867" s="396"/>
      <c r="HFJ867" s="396"/>
      <c r="HFK867" s="396"/>
      <c r="HFL867" s="396"/>
      <c r="HFM867" s="396"/>
      <c r="HFN867" s="396"/>
      <c r="HFO867" s="396"/>
      <c r="HFP867" s="396"/>
      <c r="HFQ867" s="396"/>
      <c r="HFR867" s="396"/>
      <c r="HFS867" s="396"/>
      <c r="HFT867" s="396"/>
      <c r="HFU867" s="396"/>
      <c r="HFV867" s="396"/>
      <c r="HFW867" s="396"/>
      <c r="HFX867" s="396"/>
      <c r="HFY867" s="396"/>
      <c r="HFZ867" s="396"/>
      <c r="HGA867" s="396"/>
      <c r="HGB867" s="396"/>
      <c r="HGC867" s="396"/>
      <c r="HGD867" s="396"/>
      <c r="HGE867" s="396"/>
      <c r="HGF867" s="396"/>
      <c r="HGG867" s="396"/>
      <c r="HGH867" s="396"/>
      <c r="HGI867" s="396"/>
      <c r="HGJ867" s="396"/>
      <c r="HGK867" s="396"/>
      <c r="HGL867" s="396"/>
      <c r="HGM867" s="396"/>
      <c r="HGN867" s="396"/>
      <c r="HGO867" s="396"/>
      <c r="HGP867" s="396"/>
      <c r="HGQ867" s="396"/>
      <c r="HGR867" s="396"/>
      <c r="HGS867" s="396"/>
      <c r="HGT867" s="396"/>
      <c r="HGU867" s="396"/>
      <c r="HGV867" s="396"/>
      <c r="HGW867" s="396"/>
      <c r="HGX867" s="396"/>
      <c r="HGY867" s="396"/>
      <c r="HGZ867" s="396"/>
      <c r="HHA867" s="396"/>
      <c r="HHB867" s="396"/>
      <c r="HHC867" s="396"/>
      <c r="HHD867" s="396"/>
      <c r="HHE867" s="396"/>
      <c r="HHF867" s="396"/>
      <c r="HHG867" s="396"/>
      <c r="HHH867" s="396"/>
      <c r="HHI867" s="396"/>
      <c r="HHJ867" s="396"/>
      <c r="HHK867" s="396"/>
      <c r="HHL867" s="396"/>
      <c r="HHM867" s="396"/>
      <c r="HHN867" s="396"/>
      <c r="HHO867" s="396"/>
      <c r="HHP867" s="396"/>
      <c r="HHQ867" s="396"/>
      <c r="HHR867" s="396"/>
      <c r="HHS867" s="396"/>
      <c r="HHT867" s="396"/>
      <c r="HHU867" s="396"/>
      <c r="HHV867" s="396"/>
      <c r="HHW867" s="396"/>
      <c r="HHX867" s="396"/>
      <c r="HHY867" s="396"/>
      <c r="HHZ867" s="396"/>
      <c r="HIA867" s="396"/>
      <c r="HIB867" s="396"/>
      <c r="HIC867" s="396"/>
      <c r="HID867" s="396"/>
      <c r="HIE867" s="396"/>
      <c r="HIF867" s="396"/>
      <c r="HIG867" s="396"/>
      <c r="HIH867" s="396"/>
      <c r="HII867" s="396"/>
      <c r="HIJ867" s="396"/>
      <c r="HIK867" s="396"/>
      <c r="HIL867" s="396"/>
      <c r="HIM867" s="396"/>
      <c r="HIN867" s="396"/>
      <c r="HIO867" s="396"/>
      <c r="HIP867" s="396"/>
      <c r="HIQ867" s="396"/>
      <c r="HIR867" s="396"/>
      <c r="HIS867" s="396"/>
      <c r="HIT867" s="396"/>
      <c r="HIU867" s="396"/>
      <c r="HIV867" s="396"/>
      <c r="HIW867" s="396"/>
      <c r="HIX867" s="396"/>
      <c r="HIY867" s="396"/>
      <c r="HIZ867" s="396"/>
      <c r="HJA867" s="396"/>
      <c r="HJB867" s="396"/>
      <c r="HJC867" s="396"/>
      <c r="HJD867" s="396"/>
      <c r="HJE867" s="396"/>
      <c r="HJF867" s="396"/>
      <c r="HJG867" s="396"/>
      <c r="HJH867" s="396"/>
      <c r="HJI867" s="396"/>
      <c r="HJJ867" s="396"/>
      <c r="HJK867" s="396"/>
      <c r="HJL867" s="396"/>
      <c r="HJM867" s="396"/>
      <c r="HJN867" s="396"/>
      <c r="HJO867" s="396"/>
      <c r="HJP867" s="396"/>
      <c r="HJQ867" s="396"/>
      <c r="HJR867" s="396"/>
      <c r="HJS867" s="396"/>
      <c r="HJT867" s="396"/>
      <c r="HJU867" s="396"/>
      <c r="HJV867" s="396"/>
      <c r="HJW867" s="396"/>
      <c r="HJX867" s="396"/>
      <c r="HJY867" s="396"/>
      <c r="HJZ867" s="396"/>
      <c r="HKA867" s="396"/>
      <c r="HKB867" s="396"/>
      <c r="HKC867" s="396"/>
      <c r="HKD867" s="396"/>
      <c r="HKE867" s="396"/>
      <c r="HKF867" s="396"/>
      <c r="HKG867" s="396"/>
      <c r="HKH867" s="396"/>
      <c r="HKI867" s="396"/>
      <c r="HKJ867" s="396"/>
      <c r="HKK867" s="396"/>
      <c r="HKL867" s="396"/>
      <c r="HKM867" s="396"/>
      <c r="HKN867" s="396"/>
      <c r="HKO867" s="396"/>
      <c r="HKP867" s="396"/>
      <c r="HKQ867" s="396"/>
      <c r="HKR867" s="396"/>
      <c r="HKS867" s="396"/>
      <c r="HKT867" s="396"/>
      <c r="HKU867" s="396"/>
      <c r="HKV867" s="396"/>
      <c r="HKW867" s="396"/>
      <c r="HKX867" s="396"/>
      <c r="HKY867" s="396"/>
      <c r="HKZ867" s="396"/>
      <c r="HLA867" s="396"/>
      <c r="HLB867" s="396"/>
      <c r="HLC867" s="396"/>
      <c r="HLD867" s="396"/>
      <c r="HLE867" s="396"/>
      <c r="HLF867" s="396"/>
      <c r="HLG867" s="396"/>
      <c r="HLH867" s="396"/>
      <c r="HLI867" s="396"/>
      <c r="HLJ867" s="396"/>
      <c r="HLK867" s="396"/>
      <c r="HLL867" s="396"/>
      <c r="HLM867" s="396"/>
      <c r="HLN867" s="396"/>
      <c r="HLO867" s="396"/>
      <c r="HLP867" s="396"/>
      <c r="HLQ867" s="396"/>
      <c r="HLR867" s="396"/>
      <c r="HLS867" s="396"/>
      <c r="HLT867" s="396"/>
      <c r="HLU867" s="396"/>
      <c r="HLV867" s="396"/>
      <c r="HLW867" s="396"/>
      <c r="HLX867" s="396"/>
      <c r="HLY867" s="396"/>
      <c r="HLZ867" s="396"/>
      <c r="HMA867" s="396"/>
      <c r="HMB867" s="396"/>
      <c r="HMC867" s="396"/>
      <c r="HMD867" s="396"/>
      <c r="HME867" s="396"/>
      <c r="HMF867" s="396"/>
      <c r="HMG867" s="396"/>
      <c r="HMH867" s="396"/>
      <c r="HMI867" s="396"/>
      <c r="HMJ867" s="396"/>
      <c r="HMK867" s="396"/>
      <c r="HML867" s="396"/>
      <c r="HMM867" s="396"/>
      <c r="HMN867" s="396"/>
      <c r="HMO867" s="396"/>
      <c r="HMP867" s="396"/>
      <c r="HMQ867" s="396"/>
      <c r="HMR867" s="396"/>
      <c r="HMS867" s="396"/>
      <c r="HMT867" s="396"/>
      <c r="HMU867" s="396"/>
      <c r="HMV867" s="396"/>
      <c r="HMW867" s="396"/>
      <c r="HMX867" s="396"/>
      <c r="HMY867" s="396"/>
      <c r="HMZ867" s="396"/>
      <c r="HNA867" s="396"/>
      <c r="HNB867" s="396"/>
      <c r="HNC867" s="396"/>
      <c r="HND867" s="396"/>
      <c r="HNE867" s="396"/>
      <c r="HNF867" s="396"/>
      <c r="HNG867" s="396"/>
      <c r="HNH867" s="396"/>
      <c r="HNI867" s="396"/>
      <c r="HNJ867" s="396"/>
      <c r="HNK867" s="396"/>
      <c r="HNL867" s="396"/>
      <c r="HNM867" s="396"/>
      <c r="HNN867" s="396"/>
      <c r="HNO867" s="396"/>
      <c r="HNP867" s="396"/>
      <c r="HNQ867" s="396"/>
      <c r="HNR867" s="396"/>
      <c r="HNS867" s="396"/>
      <c r="HNT867" s="396"/>
      <c r="HNU867" s="396"/>
      <c r="HNV867" s="396"/>
      <c r="HNW867" s="396"/>
      <c r="HNX867" s="396"/>
      <c r="HNY867" s="396"/>
      <c r="HNZ867" s="396"/>
      <c r="HOA867" s="396"/>
      <c r="HOB867" s="396"/>
      <c r="HOC867" s="396"/>
      <c r="HOD867" s="396"/>
      <c r="HOE867" s="396"/>
      <c r="HOF867" s="396"/>
      <c r="HOG867" s="396"/>
      <c r="HOH867" s="396"/>
      <c r="HOI867" s="396"/>
      <c r="HOJ867" s="396"/>
      <c r="HOK867" s="396"/>
      <c r="HOL867" s="396"/>
      <c r="HOM867" s="396"/>
      <c r="HON867" s="396"/>
      <c r="HOO867" s="396"/>
      <c r="HOP867" s="396"/>
      <c r="HOQ867" s="396"/>
      <c r="HOR867" s="396"/>
      <c r="HOS867" s="396"/>
      <c r="HOT867" s="396"/>
      <c r="HOU867" s="396"/>
      <c r="HOV867" s="396"/>
      <c r="HOW867" s="396"/>
      <c r="HOX867" s="396"/>
      <c r="HOY867" s="396"/>
      <c r="HOZ867" s="396"/>
      <c r="HPA867" s="396"/>
      <c r="HPB867" s="396"/>
      <c r="HPC867" s="396"/>
      <c r="HPD867" s="396"/>
      <c r="HPE867" s="396"/>
      <c r="HPF867" s="396"/>
      <c r="HPG867" s="396"/>
      <c r="HPH867" s="396"/>
      <c r="HPI867" s="396"/>
      <c r="HPJ867" s="396"/>
      <c r="HPK867" s="396"/>
      <c r="HPL867" s="396"/>
      <c r="HPM867" s="396"/>
      <c r="HPN867" s="396"/>
      <c r="HPO867" s="396"/>
      <c r="HPP867" s="396"/>
      <c r="HPQ867" s="396"/>
      <c r="HPR867" s="396"/>
      <c r="HPS867" s="396"/>
      <c r="HPT867" s="396"/>
      <c r="HPU867" s="396"/>
      <c r="HPV867" s="396"/>
      <c r="HPW867" s="396"/>
      <c r="HPX867" s="396"/>
      <c r="HPY867" s="396"/>
      <c r="HPZ867" s="396"/>
      <c r="HQA867" s="396"/>
      <c r="HQB867" s="396"/>
      <c r="HQC867" s="396"/>
      <c r="HQD867" s="396"/>
      <c r="HQE867" s="396"/>
      <c r="HQF867" s="396"/>
      <c r="HQG867" s="396"/>
      <c r="HQH867" s="396"/>
      <c r="HQI867" s="396"/>
      <c r="HQJ867" s="396"/>
      <c r="HQK867" s="396"/>
      <c r="HQL867" s="396"/>
      <c r="HQM867" s="396"/>
      <c r="HQN867" s="396"/>
      <c r="HQO867" s="396"/>
      <c r="HQP867" s="396"/>
      <c r="HQQ867" s="396"/>
      <c r="HQR867" s="396"/>
      <c r="HQS867" s="396"/>
      <c r="HQT867" s="396"/>
      <c r="HQU867" s="396"/>
      <c r="HQV867" s="396"/>
      <c r="HQW867" s="396"/>
      <c r="HQX867" s="396"/>
      <c r="HQY867" s="396"/>
      <c r="HQZ867" s="396"/>
      <c r="HRA867" s="396"/>
      <c r="HRB867" s="396"/>
      <c r="HRC867" s="396"/>
      <c r="HRD867" s="396"/>
      <c r="HRE867" s="396"/>
      <c r="HRF867" s="396"/>
      <c r="HRG867" s="396"/>
      <c r="HRH867" s="396"/>
      <c r="HRI867" s="396"/>
      <c r="HRJ867" s="396"/>
      <c r="HRK867" s="396"/>
      <c r="HRL867" s="396"/>
      <c r="HRM867" s="396"/>
      <c r="HRN867" s="396"/>
      <c r="HRO867" s="396"/>
      <c r="HRP867" s="396"/>
      <c r="HRQ867" s="396"/>
      <c r="HRR867" s="396"/>
      <c r="HRS867" s="396"/>
      <c r="HRT867" s="396"/>
      <c r="HRU867" s="396"/>
      <c r="HRV867" s="396"/>
      <c r="HRW867" s="396"/>
      <c r="HRX867" s="396"/>
      <c r="HRY867" s="396"/>
      <c r="HRZ867" s="396"/>
      <c r="HSA867" s="396"/>
      <c r="HSB867" s="396"/>
      <c r="HSC867" s="396"/>
      <c r="HSD867" s="396"/>
      <c r="HSE867" s="396"/>
      <c r="HSF867" s="396"/>
      <c r="HSG867" s="396"/>
      <c r="HSH867" s="396"/>
      <c r="HSI867" s="396"/>
      <c r="HSJ867" s="396"/>
      <c r="HSK867" s="396"/>
      <c r="HSL867" s="396"/>
      <c r="HSM867" s="396"/>
      <c r="HSN867" s="396"/>
      <c r="HSO867" s="396"/>
      <c r="HSP867" s="396"/>
      <c r="HSQ867" s="396"/>
      <c r="HSR867" s="396"/>
      <c r="HSS867" s="396"/>
      <c r="HST867" s="396"/>
      <c r="HSU867" s="396"/>
      <c r="HSV867" s="396"/>
      <c r="HSW867" s="396"/>
      <c r="HSX867" s="396"/>
      <c r="HSY867" s="396"/>
      <c r="HSZ867" s="396"/>
      <c r="HTA867" s="396"/>
      <c r="HTB867" s="396"/>
      <c r="HTC867" s="396"/>
      <c r="HTD867" s="396"/>
      <c r="HTE867" s="396"/>
      <c r="HTF867" s="396"/>
      <c r="HTG867" s="396"/>
      <c r="HTH867" s="396"/>
      <c r="HTI867" s="396"/>
      <c r="HTJ867" s="396"/>
      <c r="HTK867" s="396"/>
      <c r="HTL867" s="396"/>
      <c r="HTM867" s="396"/>
      <c r="HTN867" s="396"/>
      <c r="HTO867" s="396"/>
      <c r="HTP867" s="396"/>
      <c r="HTQ867" s="396"/>
      <c r="HTR867" s="396"/>
      <c r="HTS867" s="396"/>
      <c r="HTT867" s="396"/>
      <c r="HTU867" s="396"/>
      <c r="HTV867" s="396"/>
      <c r="HTW867" s="396"/>
      <c r="HTX867" s="396"/>
      <c r="HTY867" s="396"/>
      <c r="HTZ867" s="396"/>
      <c r="HUA867" s="396"/>
      <c r="HUB867" s="396"/>
      <c r="HUC867" s="396"/>
      <c r="HUD867" s="396"/>
      <c r="HUE867" s="396"/>
      <c r="HUF867" s="396"/>
      <c r="HUG867" s="396"/>
      <c r="HUH867" s="396"/>
      <c r="HUI867" s="396"/>
      <c r="HUJ867" s="396"/>
      <c r="HUK867" s="396"/>
      <c r="HUL867" s="396"/>
      <c r="HUM867" s="396"/>
      <c r="HUN867" s="396"/>
      <c r="HUO867" s="396"/>
      <c r="HUP867" s="396"/>
      <c r="HUQ867" s="396"/>
      <c r="HUR867" s="396"/>
      <c r="HUS867" s="396"/>
      <c r="HUT867" s="396"/>
      <c r="HUU867" s="396"/>
      <c r="HUV867" s="396"/>
      <c r="HUW867" s="396"/>
      <c r="HUX867" s="396"/>
      <c r="HUY867" s="396"/>
      <c r="HUZ867" s="396"/>
      <c r="HVA867" s="396"/>
      <c r="HVB867" s="396"/>
      <c r="HVC867" s="396"/>
      <c r="HVD867" s="396"/>
      <c r="HVE867" s="396"/>
      <c r="HVF867" s="396"/>
      <c r="HVG867" s="396"/>
      <c r="HVH867" s="396"/>
      <c r="HVI867" s="396"/>
      <c r="HVJ867" s="396"/>
      <c r="HVK867" s="396"/>
      <c r="HVL867" s="396"/>
      <c r="HVM867" s="396"/>
      <c r="HVN867" s="396"/>
      <c r="HVO867" s="396"/>
      <c r="HVP867" s="396"/>
      <c r="HVQ867" s="396"/>
      <c r="HVR867" s="396"/>
      <c r="HVS867" s="396"/>
      <c r="HVT867" s="396"/>
      <c r="HVU867" s="396"/>
      <c r="HVV867" s="396"/>
      <c r="HVW867" s="396"/>
      <c r="HVX867" s="396"/>
      <c r="HVY867" s="396"/>
      <c r="HVZ867" s="396"/>
      <c r="HWA867" s="396"/>
      <c r="HWB867" s="396"/>
      <c r="HWC867" s="396"/>
      <c r="HWD867" s="396"/>
      <c r="HWE867" s="396"/>
      <c r="HWF867" s="396"/>
      <c r="HWG867" s="396"/>
      <c r="HWH867" s="396"/>
      <c r="HWI867" s="396"/>
      <c r="HWJ867" s="396"/>
      <c r="HWK867" s="396"/>
      <c r="HWL867" s="396"/>
      <c r="HWM867" s="396"/>
      <c r="HWN867" s="396"/>
      <c r="HWO867" s="396"/>
      <c r="HWP867" s="396"/>
      <c r="HWQ867" s="396"/>
      <c r="HWR867" s="396"/>
      <c r="HWS867" s="396"/>
      <c r="HWT867" s="396"/>
      <c r="HWU867" s="396"/>
      <c r="HWV867" s="396"/>
      <c r="HWW867" s="396"/>
      <c r="HWX867" s="396"/>
      <c r="HWY867" s="396"/>
      <c r="HWZ867" s="396"/>
      <c r="HXA867" s="396"/>
      <c r="HXB867" s="396"/>
      <c r="HXC867" s="396"/>
      <c r="HXD867" s="396"/>
      <c r="HXE867" s="396"/>
      <c r="HXF867" s="396"/>
      <c r="HXG867" s="396"/>
      <c r="HXH867" s="396"/>
      <c r="HXI867" s="396"/>
      <c r="HXJ867" s="396"/>
      <c r="HXK867" s="396"/>
      <c r="HXL867" s="396"/>
      <c r="HXM867" s="396"/>
      <c r="HXN867" s="396"/>
      <c r="HXO867" s="396"/>
      <c r="HXP867" s="396"/>
      <c r="HXQ867" s="396"/>
      <c r="HXR867" s="396"/>
      <c r="HXS867" s="396"/>
      <c r="HXT867" s="396"/>
      <c r="HXU867" s="396"/>
      <c r="HXV867" s="396"/>
      <c r="HXW867" s="396"/>
      <c r="HXX867" s="396"/>
      <c r="HXY867" s="396"/>
      <c r="HXZ867" s="396"/>
      <c r="HYA867" s="396"/>
      <c r="HYB867" s="396"/>
      <c r="HYC867" s="396"/>
      <c r="HYD867" s="396"/>
      <c r="HYE867" s="396"/>
      <c r="HYF867" s="396"/>
      <c r="HYG867" s="396"/>
      <c r="HYH867" s="396"/>
      <c r="HYI867" s="396"/>
      <c r="HYJ867" s="396"/>
      <c r="HYK867" s="396"/>
      <c r="HYL867" s="396"/>
      <c r="HYM867" s="396"/>
      <c r="HYN867" s="396"/>
      <c r="HYO867" s="396"/>
      <c r="HYP867" s="396"/>
      <c r="HYQ867" s="396"/>
      <c r="HYR867" s="396"/>
      <c r="HYS867" s="396"/>
      <c r="HYT867" s="396"/>
      <c r="HYU867" s="396"/>
      <c r="HYV867" s="396"/>
      <c r="HYW867" s="396"/>
      <c r="HYX867" s="396"/>
      <c r="HYY867" s="396"/>
      <c r="HYZ867" s="396"/>
      <c r="HZA867" s="396"/>
      <c r="HZB867" s="396"/>
      <c r="HZC867" s="396"/>
      <c r="HZD867" s="396"/>
      <c r="HZE867" s="396"/>
      <c r="HZF867" s="396"/>
      <c r="HZG867" s="396"/>
      <c r="HZH867" s="396"/>
      <c r="HZI867" s="396"/>
      <c r="HZJ867" s="396"/>
      <c r="HZK867" s="396"/>
      <c r="HZL867" s="396"/>
      <c r="HZM867" s="396"/>
      <c r="HZN867" s="396"/>
      <c r="HZO867" s="396"/>
      <c r="HZP867" s="396"/>
      <c r="HZQ867" s="396"/>
      <c r="HZR867" s="396"/>
      <c r="HZS867" s="396"/>
      <c r="HZT867" s="396"/>
      <c r="HZU867" s="396"/>
      <c r="HZV867" s="396"/>
      <c r="HZW867" s="396"/>
      <c r="HZX867" s="396"/>
      <c r="HZY867" s="396"/>
      <c r="HZZ867" s="396"/>
      <c r="IAA867" s="396"/>
      <c r="IAB867" s="396"/>
      <c r="IAC867" s="396"/>
      <c r="IAD867" s="396"/>
      <c r="IAE867" s="396"/>
      <c r="IAF867" s="396"/>
      <c r="IAG867" s="396"/>
      <c r="IAH867" s="396"/>
      <c r="IAI867" s="396"/>
      <c r="IAJ867" s="396"/>
      <c r="IAK867" s="396"/>
      <c r="IAL867" s="396"/>
      <c r="IAM867" s="396"/>
      <c r="IAN867" s="396"/>
      <c r="IAO867" s="396"/>
      <c r="IAP867" s="396"/>
      <c r="IAQ867" s="396"/>
      <c r="IAR867" s="396"/>
      <c r="IAS867" s="396"/>
      <c r="IAT867" s="396"/>
      <c r="IAU867" s="396"/>
      <c r="IAV867" s="396"/>
      <c r="IAW867" s="396"/>
      <c r="IAX867" s="396"/>
      <c r="IAY867" s="396"/>
      <c r="IAZ867" s="396"/>
      <c r="IBA867" s="396"/>
      <c r="IBB867" s="396"/>
      <c r="IBC867" s="396"/>
      <c r="IBD867" s="396"/>
      <c r="IBE867" s="396"/>
      <c r="IBF867" s="396"/>
      <c r="IBG867" s="396"/>
      <c r="IBH867" s="396"/>
      <c r="IBI867" s="396"/>
      <c r="IBJ867" s="396"/>
      <c r="IBK867" s="396"/>
      <c r="IBL867" s="396"/>
      <c r="IBM867" s="396"/>
      <c r="IBN867" s="396"/>
      <c r="IBO867" s="396"/>
      <c r="IBP867" s="396"/>
      <c r="IBQ867" s="396"/>
      <c r="IBR867" s="396"/>
      <c r="IBS867" s="396"/>
      <c r="IBT867" s="396"/>
      <c r="IBU867" s="396"/>
      <c r="IBV867" s="396"/>
      <c r="IBW867" s="396"/>
      <c r="IBX867" s="396"/>
      <c r="IBY867" s="396"/>
      <c r="IBZ867" s="396"/>
      <c r="ICA867" s="396"/>
      <c r="ICB867" s="396"/>
      <c r="ICC867" s="396"/>
      <c r="ICD867" s="396"/>
      <c r="ICE867" s="396"/>
      <c r="ICF867" s="396"/>
      <c r="ICG867" s="396"/>
      <c r="ICH867" s="396"/>
      <c r="ICI867" s="396"/>
      <c r="ICJ867" s="396"/>
      <c r="ICK867" s="396"/>
      <c r="ICL867" s="396"/>
      <c r="ICM867" s="396"/>
      <c r="ICN867" s="396"/>
      <c r="ICO867" s="396"/>
      <c r="ICP867" s="396"/>
      <c r="ICQ867" s="396"/>
      <c r="ICR867" s="396"/>
      <c r="ICS867" s="396"/>
      <c r="ICT867" s="396"/>
      <c r="ICU867" s="396"/>
      <c r="ICV867" s="396"/>
      <c r="ICW867" s="396"/>
      <c r="ICX867" s="396"/>
      <c r="ICY867" s="396"/>
      <c r="ICZ867" s="396"/>
      <c r="IDA867" s="396"/>
      <c r="IDB867" s="396"/>
      <c r="IDC867" s="396"/>
      <c r="IDD867" s="396"/>
      <c r="IDE867" s="396"/>
      <c r="IDF867" s="396"/>
      <c r="IDG867" s="396"/>
      <c r="IDH867" s="396"/>
      <c r="IDI867" s="396"/>
      <c r="IDJ867" s="396"/>
      <c r="IDK867" s="396"/>
      <c r="IDL867" s="396"/>
      <c r="IDM867" s="396"/>
      <c r="IDN867" s="396"/>
      <c r="IDO867" s="396"/>
      <c r="IDP867" s="396"/>
      <c r="IDQ867" s="396"/>
      <c r="IDR867" s="396"/>
      <c r="IDS867" s="396"/>
      <c r="IDT867" s="396"/>
      <c r="IDU867" s="396"/>
      <c r="IDV867" s="396"/>
      <c r="IDW867" s="396"/>
      <c r="IDX867" s="396"/>
      <c r="IDY867" s="396"/>
      <c r="IDZ867" s="396"/>
      <c r="IEA867" s="396"/>
      <c r="IEB867" s="396"/>
      <c r="IEC867" s="396"/>
      <c r="IED867" s="396"/>
      <c r="IEE867" s="396"/>
      <c r="IEF867" s="396"/>
      <c r="IEG867" s="396"/>
      <c r="IEH867" s="396"/>
      <c r="IEI867" s="396"/>
      <c r="IEJ867" s="396"/>
      <c r="IEK867" s="396"/>
      <c r="IEL867" s="396"/>
      <c r="IEM867" s="396"/>
      <c r="IEN867" s="396"/>
      <c r="IEO867" s="396"/>
      <c r="IEP867" s="396"/>
      <c r="IEQ867" s="396"/>
      <c r="IER867" s="396"/>
      <c r="IES867" s="396"/>
      <c r="IET867" s="396"/>
      <c r="IEU867" s="396"/>
      <c r="IEV867" s="396"/>
      <c r="IEW867" s="396"/>
      <c r="IEX867" s="396"/>
      <c r="IEY867" s="396"/>
      <c r="IEZ867" s="396"/>
      <c r="IFA867" s="396"/>
      <c r="IFB867" s="396"/>
      <c r="IFC867" s="396"/>
      <c r="IFD867" s="396"/>
      <c r="IFE867" s="396"/>
      <c r="IFF867" s="396"/>
      <c r="IFG867" s="396"/>
      <c r="IFH867" s="396"/>
      <c r="IFI867" s="396"/>
      <c r="IFJ867" s="396"/>
      <c r="IFK867" s="396"/>
      <c r="IFL867" s="396"/>
      <c r="IFM867" s="396"/>
      <c r="IFN867" s="396"/>
      <c r="IFO867" s="396"/>
      <c r="IFP867" s="396"/>
      <c r="IFQ867" s="396"/>
      <c r="IFR867" s="396"/>
      <c r="IFS867" s="396"/>
      <c r="IFT867" s="396"/>
      <c r="IFU867" s="396"/>
      <c r="IFV867" s="396"/>
      <c r="IFW867" s="396"/>
      <c r="IFX867" s="396"/>
      <c r="IFY867" s="396"/>
      <c r="IFZ867" s="396"/>
      <c r="IGA867" s="396"/>
      <c r="IGB867" s="396"/>
      <c r="IGC867" s="396"/>
      <c r="IGD867" s="396"/>
      <c r="IGE867" s="396"/>
      <c r="IGF867" s="396"/>
      <c r="IGG867" s="396"/>
      <c r="IGH867" s="396"/>
      <c r="IGI867" s="396"/>
      <c r="IGJ867" s="396"/>
      <c r="IGK867" s="396"/>
      <c r="IGL867" s="396"/>
      <c r="IGM867" s="396"/>
      <c r="IGN867" s="396"/>
      <c r="IGO867" s="396"/>
      <c r="IGP867" s="396"/>
      <c r="IGQ867" s="396"/>
      <c r="IGR867" s="396"/>
      <c r="IGS867" s="396"/>
      <c r="IGT867" s="396"/>
      <c r="IGU867" s="396"/>
      <c r="IGV867" s="396"/>
      <c r="IGW867" s="396"/>
      <c r="IGX867" s="396"/>
      <c r="IGY867" s="396"/>
      <c r="IGZ867" s="396"/>
      <c r="IHA867" s="396"/>
      <c r="IHB867" s="396"/>
      <c r="IHC867" s="396"/>
      <c r="IHD867" s="396"/>
      <c r="IHE867" s="396"/>
      <c r="IHF867" s="396"/>
      <c r="IHG867" s="396"/>
      <c r="IHH867" s="396"/>
      <c r="IHI867" s="396"/>
      <c r="IHJ867" s="396"/>
      <c r="IHK867" s="396"/>
      <c r="IHL867" s="396"/>
      <c r="IHM867" s="396"/>
      <c r="IHN867" s="396"/>
      <c r="IHO867" s="396"/>
      <c r="IHP867" s="396"/>
      <c r="IHQ867" s="396"/>
      <c r="IHR867" s="396"/>
      <c r="IHS867" s="396"/>
      <c r="IHT867" s="396"/>
      <c r="IHU867" s="396"/>
      <c r="IHV867" s="396"/>
      <c r="IHW867" s="396"/>
      <c r="IHX867" s="396"/>
      <c r="IHY867" s="396"/>
      <c r="IHZ867" s="396"/>
      <c r="IIA867" s="396"/>
      <c r="IIB867" s="396"/>
      <c r="IIC867" s="396"/>
      <c r="IID867" s="396"/>
      <c r="IIE867" s="396"/>
      <c r="IIF867" s="396"/>
      <c r="IIG867" s="396"/>
      <c r="IIH867" s="396"/>
      <c r="III867" s="396"/>
      <c r="IIJ867" s="396"/>
      <c r="IIK867" s="396"/>
      <c r="IIL867" s="396"/>
      <c r="IIM867" s="396"/>
      <c r="IIN867" s="396"/>
      <c r="IIO867" s="396"/>
      <c r="IIP867" s="396"/>
      <c r="IIQ867" s="396"/>
      <c r="IIR867" s="396"/>
      <c r="IIS867" s="396"/>
      <c r="IIT867" s="396"/>
      <c r="IIU867" s="396"/>
      <c r="IIV867" s="396"/>
      <c r="IIW867" s="396"/>
      <c r="IIX867" s="396"/>
      <c r="IIY867" s="396"/>
      <c r="IIZ867" s="396"/>
      <c r="IJA867" s="396"/>
      <c r="IJB867" s="396"/>
      <c r="IJC867" s="396"/>
      <c r="IJD867" s="396"/>
      <c r="IJE867" s="396"/>
      <c r="IJF867" s="396"/>
      <c r="IJG867" s="396"/>
      <c r="IJH867" s="396"/>
      <c r="IJI867" s="396"/>
      <c r="IJJ867" s="396"/>
      <c r="IJK867" s="396"/>
      <c r="IJL867" s="396"/>
      <c r="IJM867" s="396"/>
      <c r="IJN867" s="396"/>
      <c r="IJO867" s="396"/>
      <c r="IJP867" s="396"/>
      <c r="IJQ867" s="396"/>
      <c r="IJR867" s="396"/>
      <c r="IJS867" s="396"/>
      <c r="IJT867" s="396"/>
      <c r="IJU867" s="396"/>
      <c r="IJV867" s="396"/>
      <c r="IJW867" s="396"/>
      <c r="IJX867" s="396"/>
      <c r="IJY867" s="396"/>
      <c r="IJZ867" s="396"/>
      <c r="IKA867" s="396"/>
      <c r="IKB867" s="396"/>
      <c r="IKC867" s="396"/>
      <c r="IKD867" s="396"/>
      <c r="IKE867" s="396"/>
      <c r="IKF867" s="396"/>
      <c r="IKG867" s="396"/>
      <c r="IKH867" s="396"/>
      <c r="IKI867" s="396"/>
      <c r="IKJ867" s="396"/>
      <c r="IKK867" s="396"/>
      <c r="IKL867" s="396"/>
      <c r="IKM867" s="396"/>
      <c r="IKN867" s="396"/>
      <c r="IKO867" s="396"/>
      <c r="IKP867" s="396"/>
      <c r="IKQ867" s="396"/>
      <c r="IKR867" s="396"/>
      <c r="IKS867" s="396"/>
      <c r="IKT867" s="396"/>
      <c r="IKU867" s="396"/>
      <c r="IKV867" s="396"/>
      <c r="IKW867" s="396"/>
      <c r="IKX867" s="396"/>
      <c r="IKY867" s="396"/>
      <c r="IKZ867" s="396"/>
      <c r="ILA867" s="396"/>
      <c r="ILB867" s="396"/>
      <c r="ILC867" s="396"/>
      <c r="ILD867" s="396"/>
      <c r="ILE867" s="396"/>
      <c r="ILF867" s="396"/>
      <c r="ILG867" s="396"/>
      <c r="ILH867" s="396"/>
      <c r="ILI867" s="396"/>
      <c r="ILJ867" s="396"/>
      <c r="ILK867" s="396"/>
      <c r="ILL867" s="396"/>
      <c r="ILM867" s="396"/>
      <c r="ILN867" s="396"/>
      <c r="ILO867" s="396"/>
      <c r="ILP867" s="396"/>
      <c r="ILQ867" s="396"/>
      <c r="ILR867" s="396"/>
      <c r="ILS867" s="396"/>
      <c r="ILT867" s="396"/>
      <c r="ILU867" s="396"/>
      <c r="ILV867" s="396"/>
      <c r="ILW867" s="396"/>
      <c r="ILX867" s="396"/>
      <c r="ILY867" s="396"/>
      <c r="ILZ867" s="396"/>
      <c r="IMA867" s="396"/>
      <c r="IMB867" s="396"/>
      <c r="IMC867" s="396"/>
      <c r="IMD867" s="396"/>
      <c r="IME867" s="396"/>
      <c r="IMF867" s="396"/>
      <c r="IMG867" s="396"/>
      <c r="IMH867" s="396"/>
      <c r="IMI867" s="396"/>
      <c r="IMJ867" s="396"/>
      <c r="IMK867" s="396"/>
      <c r="IML867" s="396"/>
      <c r="IMM867" s="396"/>
      <c r="IMN867" s="396"/>
      <c r="IMO867" s="396"/>
      <c r="IMP867" s="396"/>
      <c r="IMQ867" s="396"/>
      <c r="IMR867" s="396"/>
      <c r="IMS867" s="396"/>
      <c r="IMT867" s="396"/>
      <c r="IMU867" s="396"/>
      <c r="IMV867" s="396"/>
      <c r="IMW867" s="396"/>
      <c r="IMX867" s="396"/>
      <c r="IMY867" s="396"/>
      <c r="IMZ867" s="396"/>
      <c r="INA867" s="396"/>
      <c r="INB867" s="396"/>
      <c r="INC867" s="396"/>
      <c r="IND867" s="396"/>
      <c r="INE867" s="396"/>
      <c r="INF867" s="396"/>
      <c r="ING867" s="396"/>
      <c r="INH867" s="396"/>
      <c r="INI867" s="396"/>
      <c r="INJ867" s="396"/>
      <c r="INK867" s="396"/>
      <c r="INL867" s="396"/>
      <c r="INM867" s="396"/>
      <c r="INN867" s="396"/>
      <c r="INO867" s="396"/>
      <c r="INP867" s="396"/>
      <c r="INQ867" s="396"/>
      <c r="INR867" s="396"/>
      <c r="INS867" s="396"/>
      <c r="INT867" s="396"/>
      <c r="INU867" s="396"/>
      <c r="INV867" s="396"/>
      <c r="INW867" s="396"/>
      <c r="INX867" s="396"/>
      <c r="INY867" s="396"/>
      <c r="INZ867" s="396"/>
      <c r="IOA867" s="396"/>
      <c r="IOB867" s="396"/>
      <c r="IOC867" s="396"/>
      <c r="IOD867" s="396"/>
      <c r="IOE867" s="396"/>
      <c r="IOF867" s="396"/>
      <c r="IOG867" s="396"/>
      <c r="IOH867" s="396"/>
      <c r="IOI867" s="396"/>
      <c r="IOJ867" s="396"/>
      <c r="IOK867" s="396"/>
      <c r="IOL867" s="396"/>
      <c r="IOM867" s="396"/>
      <c r="ION867" s="396"/>
      <c r="IOO867" s="396"/>
      <c r="IOP867" s="396"/>
      <c r="IOQ867" s="396"/>
      <c r="IOR867" s="396"/>
      <c r="IOS867" s="396"/>
      <c r="IOT867" s="396"/>
      <c r="IOU867" s="396"/>
      <c r="IOV867" s="396"/>
      <c r="IOW867" s="396"/>
      <c r="IOX867" s="396"/>
      <c r="IOY867" s="396"/>
      <c r="IOZ867" s="396"/>
      <c r="IPA867" s="396"/>
      <c r="IPB867" s="396"/>
      <c r="IPC867" s="396"/>
      <c r="IPD867" s="396"/>
      <c r="IPE867" s="396"/>
      <c r="IPF867" s="396"/>
      <c r="IPG867" s="396"/>
      <c r="IPH867" s="396"/>
      <c r="IPI867" s="396"/>
      <c r="IPJ867" s="396"/>
      <c r="IPK867" s="396"/>
      <c r="IPL867" s="396"/>
      <c r="IPM867" s="396"/>
      <c r="IPN867" s="396"/>
      <c r="IPO867" s="396"/>
      <c r="IPP867" s="396"/>
      <c r="IPQ867" s="396"/>
      <c r="IPR867" s="396"/>
      <c r="IPS867" s="396"/>
      <c r="IPT867" s="396"/>
      <c r="IPU867" s="396"/>
      <c r="IPV867" s="396"/>
      <c r="IPW867" s="396"/>
      <c r="IPX867" s="396"/>
      <c r="IPY867" s="396"/>
      <c r="IPZ867" s="396"/>
      <c r="IQA867" s="396"/>
      <c r="IQB867" s="396"/>
      <c r="IQC867" s="396"/>
      <c r="IQD867" s="396"/>
      <c r="IQE867" s="396"/>
      <c r="IQF867" s="396"/>
      <c r="IQG867" s="396"/>
      <c r="IQH867" s="396"/>
      <c r="IQI867" s="396"/>
      <c r="IQJ867" s="396"/>
      <c r="IQK867" s="396"/>
      <c r="IQL867" s="396"/>
      <c r="IQM867" s="396"/>
      <c r="IQN867" s="396"/>
      <c r="IQO867" s="396"/>
      <c r="IQP867" s="396"/>
      <c r="IQQ867" s="396"/>
      <c r="IQR867" s="396"/>
      <c r="IQS867" s="396"/>
      <c r="IQT867" s="396"/>
      <c r="IQU867" s="396"/>
      <c r="IQV867" s="396"/>
      <c r="IQW867" s="396"/>
      <c r="IQX867" s="396"/>
      <c r="IQY867" s="396"/>
      <c r="IQZ867" s="396"/>
      <c r="IRA867" s="396"/>
      <c r="IRB867" s="396"/>
      <c r="IRC867" s="396"/>
      <c r="IRD867" s="396"/>
      <c r="IRE867" s="396"/>
      <c r="IRF867" s="396"/>
      <c r="IRG867" s="396"/>
      <c r="IRH867" s="396"/>
      <c r="IRI867" s="396"/>
      <c r="IRJ867" s="396"/>
      <c r="IRK867" s="396"/>
      <c r="IRL867" s="396"/>
      <c r="IRM867" s="396"/>
      <c r="IRN867" s="396"/>
      <c r="IRO867" s="396"/>
      <c r="IRP867" s="396"/>
      <c r="IRQ867" s="396"/>
      <c r="IRR867" s="396"/>
      <c r="IRS867" s="396"/>
      <c r="IRT867" s="396"/>
      <c r="IRU867" s="396"/>
      <c r="IRV867" s="396"/>
      <c r="IRW867" s="396"/>
      <c r="IRX867" s="396"/>
      <c r="IRY867" s="396"/>
      <c r="IRZ867" s="396"/>
      <c r="ISA867" s="396"/>
      <c r="ISB867" s="396"/>
      <c r="ISC867" s="396"/>
      <c r="ISD867" s="396"/>
      <c r="ISE867" s="396"/>
      <c r="ISF867" s="396"/>
      <c r="ISG867" s="396"/>
      <c r="ISH867" s="396"/>
      <c r="ISI867" s="396"/>
      <c r="ISJ867" s="396"/>
      <c r="ISK867" s="396"/>
      <c r="ISL867" s="396"/>
      <c r="ISM867" s="396"/>
      <c r="ISN867" s="396"/>
      <c r="ISO867" s="396"/>
      <c r="ISP867" s="396"/>
      <c r="ISQ867" s="396"/>
      <c r="ISR867" s="396"/>
      <c r="ISS867" s="396"/>
      <c r="IST867" s="396"/>
      <c r="ISU867" s="396"/>
      <c r="ISV867" s="396"/>
      <c r="ISW867" s="396"/>
      <c r="ISX867" s="396"/>
      <c r="ISY867" s="396"/>
      <c r="ISZ867" s="396"/>
      <c r="ITA867" s="396"/>
      <c r="ITB867" s="396"/>
      <c r="ITC867" s="396"/>
      <c r="ITD867" s="396"/>
      <c r="ITE867" s="396"/>
      <c r="ITF867" s="396"/>
      <c r="ITG867" s="396"/>
      <c r="ITH867" s="396"/>
      <c r="ITI867" s="396"/>
      <c r="ITJ867" s="396"/>
      <c r="ITK867" s="396"/>
      <c r="ITL867" s="396"/>
      <c r="ITM867" s="396"/>
      <c r="ITN867" s="396"/>
      <c r="ITO867" s="396"/>
      <c r="ITP867" s="396"/>
      <c r="ITQ867" s="396"/>
      <c r="ITR867" s="396"/>
      <c r="ITS867" s="396"/>
      <c r="ITT867" s="396"/>
      <c r="ITU867" s="396"/>
      <c r="ITV867" s="396"/>
      <c r="ITW867" s="396"/>
      <c r="ITX867" s="396"/>
      <c r="ITY867" s="396"/>
      <c r="ITZ867" s="396"/>
      <c r="IUA867" s="396"/>
      <c r="IUB867" s="396"/>
      <c r="IUC867" s="396"/>
      <c r="IUD867" s="396"/>
      <c r="IUE867" s="396"/>
      <c r="IUF867" s="396"/>
      <c r="IUG867" s="396"/>
      <c r="IUH867" s="396"/>
      <c r="IUI867" s="396"/>
      <c r="IUJ867" s="396"/>
      <c r="IUK867" s="396"/>
      <c r="IUL867" s="396"/>
      <c r="IUM867" s="396"/>
      <c r="IUN867" s="396"/>
      <c r="IUO867" s="396"/>
      <c r="IUP867" s="396"/>
      <c r="IUQ867" s="396"/>
      <c r="IUR867" s="396"/>
      <c r="IUS867" s="396"/>
      <c r="IUT867" s="396"/>
      <c r="IUU867" s="396"/>
      <c r="IUV867" s="396"/>
      <c r="IUW867" s="396"/>
      <c r="IUX867" s="396"/>
      <c r="IUY867" s="396"/>
      <c r="IUZ867" s="396"/>
      <c r="IVA867" s="396"/>
      <c r="IVB867" s="396"/>
      <c r="IVC867" s="396"/>
      <c r="IVD867" s="396"/>
      <c r="IVE867" s="396"/>
      <c r="IVF867" s="396"/>
      <c r="IVG867" s="396"/>
      <c r="IVH867" s="396"/>
      <c r="IVI867" s="396"/>
      <c r="IVJ867" s="396"/>
      <c r="IVK867" s="396"/>
      <c r="IVL867" s="396"/>
      <c r="IVM867" s="396"/>
      <c r="IVN867" s="396"/>
      <c r="IVO867" s="396"/>
      <c r="IVP867" s="396"/>
      <c r="IVQ867" s="396"/>
      <c r="IVR867" s="396"/>
      <c r="IVS867" s="396"/>
      <c r="IVT867" s="396"/>
      <c r="IVU867" s="396"/>
      <c r="IVV867" s="396"/>
      <c r="IVW867" s="396"/>
      <c r="IVX867" s="396"/>
      <c r="IVY867" s="396"/>
      <c r="IVZ867" s="396"/>
      <c r="IWA867" s="396"/>
      <c r="IWB867" s="396"/>
      <c r="IWC867" s="396"/>
      <c r="IWD867" s="396"/>
      <c r="IWE867" s="396"/>
      <c r="IWF867" s="396"/>
      <c r="IWG867" s="396"/>
      <c r="IWH867" s="396"/>
      <c r="IWI867" s="396"/>
      <c r="IWJ867" s="396"/>
      <c r="IWK867" s="396"/>
      <c r="IWL867" s="396"/>
      <c r="IWM867" s="396"/>
      <c r="IWN867" s="396"/>
      <c r="IWO867" s="396"/>
      <c r="IWP867" s="396"/>
      <c r="IWQ867" s="396"/>
      <c r="IWR867" s="396"/>
      <c r="IWS867" s="396"/>
      <c r="IWT867" s="396"/>
      <c r="IWU867" s="396"/>
      <c r="IWV867" s="396"/>
      <c r="IWW867" s="396"/>
      <c r="IWX867" s="396"/>
      <c r="IWY867" s="396"/>
      <c r="IWZ867" s="396"/>
      <c r="IXA867" s="396"/>
      <c r="IXB867" s="396"/>
      <c r="IXC867" s="396"/>
      <c r="IXD867" s="396"/>
      <c r="IXE867" s="396"/>
      <c r="IXF867" s="396"/>
      <c r="IXG867" s="396"/>
      <c r="IXH867" s="396"/>
      <c r="IXI867" s="396"/>
      <c r="IXJ867" s="396"/>
      <c r="IXK867" s="396"/>
      <c r="IXL867" s="396"/>
      <c r="IXM867" s="396"/>
      <c r="IXN867" s="396"/>
      <c r="IXO867" s="396"/>
      <c r="IXP867" s="396"/>
      <c r="IXQ867" s="396"/>
      <c r="IXR867" s="396"/>
      <c r="IXS867" s="396"/>
      <c r="IXT867" s="396"/>
      <c r="IXU867" s="396"/>
      <c r="IXV867" s="396"/>
      <c r="IXW867" s="396"/>
      <c r="IXX867" s="396"/>
      <c r="IXY867" s="396"/>
      <c r="IXZ867" s="396"/>
      <c r="IYA867" s="396"/>
      <c r="IYB867" s="396"/>
      <c r="IYC867" s="396"/>
      <c r="IYD867" s="396"/>
      <c r="IYE867" s="396"/>
      <c r="IYF867" s="396"/>
      <c r="IYG867" s="396"/>
      <c r="IYH867" s="396"/>
      <c r="IYI867" s="396"/>
      <c r="IYJ867" s="396"/>
      <c r="IYK867" s="396"/>
      <c r="IYL867" s="396"/>
      <c r="IYM867" s="396"/>
      <c r="IYN867" s="396"/>
      <c r="IYO867" s="396"/>
      <c r="IYP867" s="396"/>
      <c r="IYQ867" s="396"/>
      <c r="IYR867" s="396"/>
      <c r="IYS867" s="396"/>
      <c r="IYT867" s="396"/>
      <c r="IYU867" s="396"/>
      <c r="IYV867" s="396"/>
      <c r="IYW867" s="396"/>
      <c r="IYX867" s="396"/>
      <c r="IYY867" s="396"/>
      <c r="IYZ867" s="396"/>
      <c r="IZA867" s="396"/>
      <c r="IZB867" s="396"/>
      <c r="IZC867" s="396"/>
      <c r="IZD867" s="396"/>
      <c r="IZE867" s="396"/>
      <c r="IZF867" s="396"/>
      <c r="IZG867" s="396"/>
      <c r="IZH867" s="396"/>
      <c r="IZI867" s="396"/>
      <c r="IZJ867" s="396"/>
      <c r="IZK867" s="396"/>
      <c r="IZL867" s="396"/>
      <c r="IZM867" s="396"/>
      <c r="IZN867" s="396"/>
      <c r="IZO867" s="396"/>
      <c r="IZP867" s="396"/>
      <c r="IZQ867" s="396"/>
      <c r="IZR867" s="396"/>
      <c r="IZS867" s="396"/>
      <c r="IZT867" s="396"/>
      <c r="IZU867" s="396"/>
      <c r="IZV867" s="396"/>
      <c r="IZW867" s="396"/>
      <c r="IZX867" s="396"/>
      <c r="IZY867" s="396"/>
      <c r="IZZ867" s="396"/>
      <c r="JAA867" s="396"/>
      <c r="JAB867" s="396"/>
      <c r="JAC867" s="396"/>
      <c r="JAD867" s="396"/>
      <c r="JAE867" s="396"/>
      <c r="JAF867" s="396"/>
      <c r="JAG867" s="396"/>
      <c r="JAH867" s="396"/>
      <c r="JAI867" s="396"/>
      <c r="JAJ867" s="396"/>
      <c r="JAK867" s="396"/>
      <c r="JAL867" s="396"/>
      <c r="JAM867" s="396"/>
      <c r="JAN867" s="396"/>
      <c r="JAO867" s="396"/>
      <c r="JAP867" s="396"/>
      <c r="JAQ867" s="396"/>
      <c r="JAR867" s="396"/>
      <c r="JAS867" s="396"/>
      <c r="JAT867" s="396"/>
      <c r="JAU867" s="396"/>
      <c r="JAV867" s="396"/>
      <c r="JAW867" s="396"/>
      <c r="JAX867" s="396"/>
      <c r="JAY867" s="396"/>
      <c r="JAZ867" s="396"/>
      <c r="JBA867" s="396"/>
      <c r="JBB867" s="396"/>
      <c r="JBC867" s="396"/>
      <c r="JBD867" s="396"/>
      <c r="JBE867" s="396"/>
      <c r="JBF867" s="396"/>
      <c r="JBG867" s="396"/>
      <c r="JBH867" s="396"/>
      <c r="JBI867" s="396"/>
      <c r="JBJ867" s="396"/>
      <c r="JBK867" s="396"/>
      <c r="JBL867" s="396"/>
      <c r="JBM867" s="396"/>
      <c r="JBN867" s="396"/>
      <c r="JBO867" s="396"/>
      <c r="JBP867" s="396"/>
      <c r="JBQ867" s="396"/>
      <c r="JBR867" s="396"/>
      <c r="JBS867" s="396"/>
      <c r="JBT867" s="396"/>
      <c r="JBU867" s="396"/>
      <c r="JBV867" s="396"/>
      <c r="JBW867" s="396"/>
      <c r="JBX867" s="396"/>
      <c r="JBY867" s="396"/>
      <c r="JBZ867" s="396"/>
      <c r="JCA867" s="396"/>
      <c r="JCB867" s="396"/>
      <c r="JCC867" s="396"/>
      <c r="JCD867" s="396"/>
      <c r="JCE867" s="396"/>
      <c r="JCF867" s="396"/>
      <c r="JCG867" s="396"/>
      <c r="JCH867" s="396"/>
      <c r="JCI867" s="396"/>
      <c r="JCJ867" s="396"/>
      <c r="JCK867" s="396"/>
      <c r="JCL867" s="396"/>
      <c r="JCM867" s="396"/>
      <c r="JCN867" s="396"/>
      <c r="JCO867" s="396"/>
      <c r="JCP867" s="396"/>
      <c r="JCQ867" s="396"/>
      <c r="JCR867" s="396"/>
      <c r="JCS867" s="396"/>
      <c r="JCT867" s="396"/>
      <c r="JCU867" s="396"/>
      <c r="JCV867" s="396"/>
      <c r="JCW867" s="396"/>
      <c r="JCX867" s="396"/>
      <c r="JCY867" s="396"/>
      <c r="JCZ867" s="396"/>
      <c r="JDA867" s="396"/>
      <c r="JDB867" s="396"/>
      <c r="JDC867" s="396"/>
      <c r="JDD867" s="396"/>
      <c r="JDE867" s="396"/>
      <c r="JDF867" s="396"/>
      <c r="JDG867" s="396"/>
      <c r="JDH867" s="396"/>
      <c r="JDI867" s="396"/>
      <c r="JDJ867" s="396"/>
      <c r="JDK867" s="396"/>
      <c r="JDL867" s="396"/>
      <c r="JDM867" s="396"/>
      <c r="JDN867" s="396"/>
      <c r="JDO867" s="396"/>
      <c r="JDP867" s="396"/>
      <c r="JDQ867" s="396"/>
      <c r="JDR867" s="396"/>
      <c r="JDS867" s="396"/>
      <c r="JDT867" s="396"/>
      <c r="JDU867" s="396"/>
      <c r="JDV867" s="396"/>
      <c r="JDW867" s="396"/>
      <c r="JDX867" s="396"/>
      <c r="JDY867" s="396"/>
      <c r="JDZ867" s="396"/>
      <c r="JEA867" s="396"/>
      <c r="JEB867" s="396"/>
      <c r="JEC867" s="396"/>
      <c r="JED867" s="396"/>
      <c r="JEE867" s="396"/>
      <c r="JEF867" s="396"/>
      <c r="JEG867" s="396"/>
      <c r="JEH867" s="396"/>
      <c r="JEI867" s="396"/>
      <c r="JEJ867" s="396"/>
      <c r="JEK867" s="396"/>
      <c r="JEL867" s="396"/>
      <c r="JEM867" s="396"/>
      <c r="JEN867" s="396"/>
      <c r="JEO867" s="396"/>
      <c r="JEP867" s="396"/>
      <c r="JEQ867" s="396"/>
      <c r="JER867" s="396"/>
      <c r="JES867" s="396"/>
      <c r="JET867" s="396"/>
      <c r="JEU867" s="396"/>
      <c r="JEV867" s="396"/>
      <c r="JEW867" s="396"/>
      <c r="JEX867" s="396"/>
      <c r="JEY867" s="396"/>
      <c r="JEZ867" s="396"/>
      <c r="JFA867" s="396"/>
      <c r="JFB867" s="396"/>
      <c r="JFC867" s="396"/>
      <c r="JFD867" s="396"/>
      <c r="JFE867" s="396"/>
      <c r="JFF867" s="396"/>
      <c r="JFG867" s="396"/>
      <c r="JFH867" s="396"/>
      <c r="JFI867" s="396"/>
      <c r="JFJ867" s="396"/>
      <c r="JFK867" s="396"/>
      <c r="JFL867" s="396"/>
      <c r="JFM867" s="396"/>
      <c r="JFN867" s="396"/>
      <c r="JFO867" s="396"/>
      <c r="JFP867" s="396"/>
      <c r="JFQ867" s="396"/>
      <c r="JFR867" s="396"/>
      <c r="JFS867" s="396"/>
      <c r="JFT867" s="396"/>
      <c r="JFU867" s="396"/>
      <c r="JFV867" s="396"/>
      <c r="JFW867" s="396"/>
      <c r="JFX867" s="396"/>
      <c r="JFY867" s="396"/>
      <c r="JFZ867" s="396"/>
      <c r="JGA867" s="396"/>
      <c r="JGB867" s="396"/>
      <c r="JGC867" s="396"/>
      <c r="JGD867" s="396"/>
      <c r="JGE867" s="396"/>
      <c r="JGF867" s="396"/>
      <c r="JGG867" s="396"/>
      <c r="JGH867" s="396"/>
      <c r="JGI867" s="396"/>
      <c r="JGJ867" s="396"/>
      <c r="JGK867" s="396"/>
      <c r="JGL867" s="396"/>
      <c r="JGM867" s="396"/>
      <c r="JGN867" s="396"/>
      <c r="JGO867" s="396"/>
      <c r="JGP867" s="396"/>
      <c r="JGQ867" s="396"/>
      <c r="JGR867" s="396"/>
      <c r="JGS867" s="396"/>
      <c r="JGT867" s="396"/>
      <c r="JGU867" s="396"/>
      <c r="JGV867" s="396"/>
      <c r="JGW867" s="396"/>
      <c r="JGX867" s="396"/>
      <c r="JGY867" s="396"/>
      <c r="JGZ867" s="396"/>
      <c r="JHA867" s="396"/>
      <c r="JHB867" s="396"/>
      <c r="JHC867" s="396"/>
      <c r="JHD867" s="396"/>
      <c r="JHE867" s="396"/>
      <c r="JHF867" s="396"/>
      <c r="JHG867" s="396"/>
      <c r="JHH867" s="396"/>
      <c r="JHI867" s="396"/>
      <c r="JHJ867" s="396"/>
      <c r="JHK867" s="396"/>
      <c r="JHL867" s="396"/>
      <c r="JHM867" s="396"/>
      <c r="JHN867" s="396"/>
      <c r="JHO867" s="396"/>
      <c r="JHP867" s="396"/>
      <c r="JHQ867" s="396"/>
      <c r="JHR867" s="396"/>
      <c r="JHS867" s="396"/>
      <c r="JHT867" s="396"/>
      <c r="JHU867" s="396"/>
      <c r="JHV867" s="396"/>
      <c r="JHW867" s="396"/>
      <c r="JHX867" s="396"/>
      <c r="JHY867" s="396"/>
      <c r="JHZ867" s="396"/>
      <c r="JIA867" s="396"/>
      <c r="JIB867" s="396"/>
      <c r="JIC867" s="396"/>
      <c r="JID867" s="396"/>
      <c r="JIE867" s="396"/>
      <c r="JIF867" s="396"/>
      <c r="JIG867" s="396"/>
      <c r="JIH867" s="396"/>
      <c r="JII867" s="396"/>
      <c r="JIJ867" s="396"/>
      <c r="JIK867" s="396"/>
      <c r="JIL867" s="396"/>
      <c r="JIM867" s="396"/>
      <c r="JIN867" s="396"/>
      <c r="JIO867" s="396"/>
      <c r="JIP867" s="396"/>
      <c r="JIQ867" s="396"/>
      <c r="JIR867" s="396"/>
      <c r="JIS867" s="396"/>
      <c r="JIT867" s="396"/>
      <c r="JIU867" s="396"/>
      <c r="JIV867" s="396"/>
      <c r="JIW867" s="396"/>
      <c r="JIX867" s="396"/>
      <c r="JIY867" s="396"/>
      <c r="JIZ867" s="396"/>
      <c r="JJA867" s="396"/>
      <c r="JJB867" s="396"/>
      <c r="JJC867" s="396"/>
      <c r="JJD867" s="396"/>
      <c r="JJE867" s="396"/>
      <c r="JJF867" s="396"/>
      <c r="JJG867" s="396"/>
      <c r="JJH867" s="396"/>
      <c r="JJI867" s="396"/>
      <c r="JJJ867" s="396"/>
      <c r="JJK867" s="396"/>
      <c r="JJL867" s="396"/>
      <c r="JJM867" s="396"/>
      <c r="JJN867" s="396"/>
      <c r="JJO867" s="396"/>
      <c r="JJP867" s="396"/>
      <c r="JJQ867" s="396"/>
      <c r="JJR867" s="396"/>
      <c r="JJS867" s="396"/>
      <c r="JJT867" s="396"/>
      <c r="JJU867" s="396"/>
      <c r="JJV867" s="396"/>
      <c r="JJW867" s="396"/>
      <c r="JJX867" s="396"/>
      <c r="JJY867" s="396"/>
      <c r="JJZ867" s="396"/>
      <c r="JKA867" s="396"/>
      <c r="JKB867" s="396"/>
      <c r="JKC867" s="396"/>
      <c r="JKD867" s="396"/>
      <c r="JKE867" s="396"/>
      <c r="JKF867" s="396"/>
      <c r="JKG867" s="396"/>
      <c r="JKH867" s="396"/>
      <c r="JKI867" s="396"/>
      <c r="JKJ867" s="396"/>
      <c r="JKK867" s="396"/>
      <c r="JKL867" s="396"/>
      <c r="JKM867" s="396"/>
      <c r="JKN867" s="396"/>
      <c r="JKO867" s="396"/>
      <c r="JKP867" s="396"/>
      <c r="JKQ867" s="396"/>
      <c r="JKR867" s="396"/>
      <c r="JKS867" s="396"/>
      <c r="JKT867" s="396"/>
      <c r="JKU867" s="396"/>
      <c r="JKV867" s="396"/>
      <c r="JKW867" s="396"/>
      <c r="JKX867" s="396"/>
      <c r="JKY867" s="396"/>
      <c r="JKZ867" s="396"/>
      <c r="JLA867" s="396"/>
      <c r="JLB867" s="396"/>
      <c r="JLC867" s="396"/>
      <c r="JLD867" s="396"/>
      <c r="JLE867" s="396"/>
      <c r="JLF867" s="396"/>
      <c r="JLG867" s="396"/>
      <c r="JLH867" s="396"/>
      <c r="JLI867" s="396"/>
      <c r="JLJ867" s="396"/>
      <c r="JLK867" s="396"/>
      <c r="JLL867" s="396"/>
      <c r="JLM867" s="396"/>
      <c r="JLN867" s="396"/>
      <c r="JLO867" s="396"/>
      <c r="JLP867" s="396"/>
      <c r="JLQ867" s="396"/>
      <c r="JLR867" s="396"/>
      <c r="JLS867" s="396"/>
      <c r="JLT867" s="396"/>
      <c r="JLU867" s="396"/>
      <c r="JLV867" s="396"/>
      <c r="JLW867" s="396"/>
      <c r="JLX867" s="396"/>
      <c r="JLY867" s="396"/>
      <c r="JLZ867" s="396"/>
      <c r="JMA867" s="396"/>
      <c r="JMB867" s="396"/>
      <c r="JMC867" s="396"/>
      <c r="JMD867" s="396"/>
      <c r="JME867" s="396"/>
      <c r="JMF867" s="396"/>
      <c r="JMG867" s="396"/>
      <c r="JMH867" s="396"/>
      <c r="JMI867" s="396"/>
      <c r="JMJ867" s="396"/>
      <c r="JMK867" s="396"/>
      <c r="JML867" s="396"/>
      <c r="JMM867" s="396"/>
      <c r="JMN867" s="396"/>
      <c r="JMO867" s="396"/>
      <c r="JMP867" s="396"/>
      <c r="JMQ867" s="396"/>
      <c r="JMR867" s="396"/>
      <c r="JMS867" s="396"/>
      <c r="JMT867" s="396"/>
      <c r="JMU867" s="396"/>
      <c r="JMV867" s="396"/>
      <c r="JMW867" s="396"/>
      <c r="JMX867" s="396"/>
      <c r="JMY867" s="396"/>
      <c r="JMZ867" s="396"/>
      <c r="JNA867" s="396"/>
      <c r="JNB867" s="396"/>
      <c r="JNC867" s="396"/>
      <c r="JND867" s="396"/>
      <c r="JNE867" s="396"/>
      <c r="JNF867" s="396"/>
      <c r="JNG867" s="396"/>
      <c r="JNH867" s="396"/>
      <c r="JNI867" s="396"/>
      <c r="JNJ867" s="396"/>
      <c r="JNK867" s="396"/>
      <c r="JNL867" s="396"/>
      <c r="JNM867" s="396"/>
      <c r="JNN867" s="396"/>
      <c r="JNO867" s="396"/>
      <c r="JNP867" s="396"/>
      <c r="JNQ867" s="396"/>
      <c r="JNR867" s="396"/>
      <c r="JNS867" s="396"/>
      <c r="JNT867" s="396"/>
      <c r="JNU867" s="396"/>
      <c r="JNV867" s="396"/>
      <c r="JNW867" s="396"/>
      <c r="JNX867" s="396"/>
      <c r="JNY867" s="396"/>
      <c r="JNZ867" s="396"/>
      <c r="JOA867" s="396"/>
      <c r="JOB867" s="396"/>
      <c r="JOC867" s="396"/>
      <c r="JOD867" s="396"/>
      <c r="JOE867" s="396"/>
      <c r="JOF867" s="396"/>
      <c r="JOG867" s="396"/>
      <c r="JOH867" s="396"/>
      <c r="JOI867" s="396"/>
      <c r="JOJ867" s="396"/>
      <c r="JOK867" s="396"/>
      <c r="JOL867" s="396"/>
      <c r="JOM867" s="396"/>
      <c r="JON867" s="396"/>
      <c r="JOO867" s="396"/>
      <c r="JOP867" s="396"/>
      <c r="JOQ867" s="396"/>
      <c r="JOR867" s="396"/>
      <c r="JOS867" s="396"/>
      <c r="JOT867" s="396"/>
      <c r="JOU867" s="396"/>
      <c r="JOV867" s="396"/>
      <c r="JOW867" s="396"/>
      <c r="JOX867" s="396"/>
      <c r="JOY867" s="396"/>
      <c r="JOZ867" s="396"/>
      <c r="JPA867" s="396"/>
      <c r="JPB867" s="396"/>
      <c r="JPC867" s="396"/>
      <c r="JPD867" s="396"/>
      <c r="JPE867" s="396"/>
      <c r="JPF867" s="396"/>
      <c r="JPG867" s="396"/>
      <c r="JPH867" s="396"/>
      <c r="JPI867" s="396"/>
      <c r="JPJ867" s="396"/>
      <c r="JPK867" s="396"/>
      <c r="JPL867" s="396"/>
      <c r="JPM867" s="396"/>
      <c r="JPN867" s="396"/>
      <c r="JPO867" s="396"/>
      <c r="JPP867" s="396"/>
      <c r="JPQ867" s="396"/>
      <c r="JPR867" s="396"/>
      <c r="JPS867" s="396"/>
      <c r="JPT867" s="396"/>
      <c r="JPU867" s="396"/>
      <c r="JPV867" s="396"/>
      <c r="JPW867" s="396"/>
      <c r="JPX867" s="396"/>
      <c r="JPY867" s="396"/>
      <c r="JPZ867" s="396"/>
      <c r="JQA867" s="396"/>
      <c r="JQB867" s="396"/>
      <c r="JQC867" s="396"/>
      <c r="JQD867" s="396"/>
      <c r="JQE867" s="396"/>
      <c r="JQF867" s="396"/>
      <c r="JQG867" s="396"/>
      <c r="JQH867" s="396"/>
      <c r="JQI867" s="396"/>
      <c r="JQJ867" s="396"/>
      <c r="JQK867" s="396"/>
      <c r="JQL867" s="396"/>
      <c r="JQM867" s="396"/>
      <c r="JQN867" s="396"/>
      <c r="JQO867" s="396"/>
      <c r="JQP867" s="396"/>
      <c r="JQQ867" s="396"/>
      <c r="JQR867" s="396"/>
      <c r="JQS867" s="396"/>
      <c r="JQT867" s="396"/>
      <c r="JQU867" s="396"/>
      <c r="JQV867" s="396"/>
      <c r="JQW867" s="396"/>
      <c r="JQX867" s="396"/>
      <c r="JQY867" s="396"/>
      <c r="JQZ867" s="396"/>
      <c r="JRA867" s="396"/>
      <c r="JRB867" s="396"/>
      <c r="JRC867" s="396"/>
      <c r="JRD867" s="396"/>
      <c r="JRE867" s="396"/>
      <c r="JRF867" s="396"/>
      <c r="JRG867" s="396"/>
      <c r="JRH867" s="396"/>
      <c r="JRI867" s="396"/>
      <c r="JRJ867" s="396"/>
      <c r="JRK867" s="396"/>
      <c r="JRL867" s="396"/>
      <c r="JRM867" s="396"/>
      <c r="JRN867" s="396"/>
      <c r="JRO867" s="396"/>
      <c r="JRP867" s="396"/>
      <c r="JRQ867" s="396"/>
      <c r="JRR867" s="396"/>
      <c r="JRS867" s="396"/>
      <c r="JRT867" s="396"/>
      <c r="JRU867" s="396"/>
      <c r="JRV867" s="396"/>
      <c r="JRW867" s="396"/>
      <c r="JRX867" s="396"/>
      <c r="JRY867" s="396"/>
      <c r="JRZ867" s="396"/>
      <c r="JSA867" s="396"/>
      <c r="JSB867" s="396"/>
      <c r="JSC867" s="396"/>
      <c r="JSD867" s="396"/>
      <c r="JSE867" s="396"/>
      <c r="JSF867" s="396"/>
      <c r="JSG867" s="396"/>
      <c r="JSH867" s="396"/>
      <c r="JSI867" s="396"/>
      <c r="JSJ867" s="396"/>
      <c r="JSK867" s="396"/>
      <c r="JSL867" s="396"/>
      <c r="JSM867" s="396"/>
      <c r="JSN867" s="396"/>
      <c r="JSO867" s="396"/>
      <c r="JSP867" s="396"/>
      <c r="JSQ867" s="396"/>
      <c r="JSR867" s="396"/>
      <c r="JSS867" s="396"/>
      <c r="JST867" s="396"/>
      <c r="JSU867" s="396"/>
      <c r="JSV867" s="396"/>
      <c r="JSW867" s="396"/>
      <c r="JSX867" s="396"/>
      <c r="JSY867" s="396"/>
      <c r="JSZ867" s="396"/>
      <c r="JTA867" s="396"/>
      <c r="JTB867" s="396"/>
      <c r="JTC867" s="396"/>
      <c r="JTD867" s="396"/>
      <c r="JTE867" s="396"/>
      <c r="JTF867" s="396"/>
      <c r="JTG867" s="396"/>
      <c r="JTH867" s="396"/>
      <c r="JTI867" s="396"/>
      <c r="JTJ867" s="396"/>
      <c r="JTK867" s="396"/>
      <c r="JTL867" s="396"/>
      <c r="JTM867" s="396"/>
      <c r="JTN867" s="396"/>
      <c r="JTO867" s="396"/>
      <c r="JTP867" s="396"/>
      <c r="JTQ867" s="396"/>
      <c r="JTR867" s="396"/>
      <c r="JTS867" s="396"/>
      <c r="JTT867" s="396"/>
      <c r="JTU867" s="396"/>
      <c r="JTV867" s="396"/>
      <c r="JTW867" s="396"/>
      <c r="JTX867" s="396"/>
      <c r="JTY867" s="396"/>
      <c r="JTZ867" s="396"/>
      <c r="JUA867" s="396"/>
      <c r="JUB867" s="396"/>
      <c r="JUC867" s="396"/>
      <c r="JUD867" s="396"/>
      <c r="JUE867" s="396"/>
      <c r="JUF867" s="396"/>
      <c r="JUG867" s="396"/>
      <c r="JUH867" s="396"/>
      <c r="JUI867" s="396"/>
      <c r="JUJ867" s="396"/>
      <c r="JUK867" s="396"/>
      <c r="JUL867" s="396"/>
      <c r="JUM867" s="396"/>
      <c r="JUN867" s="396"/>
      <c r="JUO867" s="396"/>
      <c r="JUP867" s="396"/>
      <c r="JUQ867" s="396"/>
      <c r="JUR867" s="396"/>
      <c r="JUS867" s="396"/>
      <c r="JUT867" s="396"/>
      <c r="JUU867" s="396"/>
      <c r="JUV867" s="396"/>
      <c r="JUW867" s="396"/>
      <c r="JUX867" s="396"/>
      <c r="JUY867" s="396"/>
      <c r="JUZ867" s="396"/>
      <c r="JVA867" s="396"/>
      <c r="JVB867" s="396"/>
      <c r="JVC867" s="396"/>
      <c r="JVD867" s="396"/>
      <c r="JVE867" s="396"/>
      <c r="JVF867" s="396"/>
      <c r="JVG867" s="396"/>
      <c r="JVH867" s="396"/>
      <c r="JVI867" s="396"/>
      <c r="JVJ867" s="396"/>
      <c r="JVK867" s="396"/>
      <c r="JVL867" s="396"/>
      <c r="JVM867" s="396"/>
      <c r="JVN867" s="396"/>
      <c r="JVO867" s="396"/>
      <c r="JVP867" s="396"/>
      <c r="JVQ867" s="396"/>
      <c r="JVR867" s="396"/>
      <c r="JVS867" s="396"/>
      <c r="JVT867" s="396"/>
      <c r="JVU867" s="396"/>
      <c r="JVV867" s="396"/>
      <c r="JVW867" s="396"/>
      <c r="JVX867" s="396"/>
      <c r="JVY867" s="396"/>
      <c r="JVZ867" s="396"/>
      <c r="JWA867" s="396"/>
      <c r="JWB867" s="396"/>
      <c r="JWC867" s="396"/>
      <c r="JWD867" s="396"/>
      <c r="JWE867" s="396"/>
      <c r="JWF867" s="396"/>
      <c r="JWG867" s="396"/>
      <c r="JWH867" s="396"/>
      <c r="JWI867" s="396"/>
      <c r="JWJ867" s="396"/>
      <c r="JWK867" s="396"/>
      <c r="JWL867" s="396"/>
      <c r="JWM867" s="396"/>
      <c r="JWN867" s="396"/>
      <c r="JWO867" s="396"/>
      <c r="JWP867" s="396"/>
      <c r="JWQ867" s="396"/>
      <c r="JWR867" s="396"/>
      <c r="JWS867" s="396"/>
      <c r="JWT867" s="396"/>
      <c r="JWU867" s="396"/>
      <c r="JWV867" s="396"/>
      <c r="JWW867" s="396"/>
      <c r="JWX867" s="396"/>
      <c r="JWY867" s="396"/>
      <c r="JWZ867" s="396"/>
      <c r="JXA867" s="396"/>
      <c r="JXB867" s="396"/>
      <c r="JXC867" s="396"/>
      <c r="JXD867" s="396"/>
      <c r="JXE867" s="396"/>
      <c r="JXF867" s="396"/>
      <c r="JXG867" s="396"/>
      <c r="JXH867" s="396"/>
      <c r="JXI867" s="396"/>
      <c r="JXJ867" s="396"/>
      <c r="JXK867" s="396"/>
      <c r="JXL867" s="396"/>
      <c r="JXM867" s="396"/>
      <c r="JXN867" s="396"/>
      <c r="JXO867" s="396"/>
      <c r="JXP867" s="396"/>
      <c r="JXQ867" s="396"/>
      <c r="JXR867" s="396"/>
      <c r="JXS867" s="396"/>
      <c r="JXT867" s="396"/>
      <c r="JXU867" s="396"/>
      <c r="JXV867" s="396"/>
      <c r="JXW867" s="396"/>
      <c r="JXX867" s="396"/>
      <c r="JXY867" s="396"/>
      <c r="JXZ867" s="396"/>
      <c r="JYA867" s="396"/>
      <c r="JYB867" s="396"/>
      <c r="JYC867" s="396"/>
      <c r="JYD867" s="396"/>
      <c r="JYE867" s="396"/>
      <c r="JYF867" s="396"/>
      <c r="JYG867" s="396"/>
      <c r="JYH867" s="396"/>
      <c r="JYI867" s="396"/>
      <c r="JYJ867" s="396"/>
      <c r="JYK867" s="396"/>
      <c r="JYL867" s="396"/>
      <c r="JYM867" s="396"/>
      <c r="JYN867" s="396"/>
      <c r="JYO867" s="396"/>
      <c r="JYP867" s="396"/>
      <c r="JYQ867" s="396"/>
      <c r="JYR867" s="396"/>
      <c r="JYS867" s="396"/>
      <c r="JYT867" s="396"/>
      <c r="JYU867" s="396"/>
      <c r="JYV867" s="396"/>
      <c r="JYW867" s="396"/>
      <c r="JYX867" s="396"/>
      <c r="JYY867" s="396"/>
      <c r="JYZ867" s="396"/>
      <c r="JZA867" s="396"/>
      <c r="JZB867" s="396"/>
      <c r="JZC867" s="396"/>
      <c r="JZD867" s="396"/>
      <c r="JZE867" s="396"/>
      <c r="JZF867" s="396"/>
      <c r="JZG867" s="396"/>
      <c r="JZH867" s="396"/>
      <c r="JZI867" s="396"/>
      <c r="JZJ867" s="396"/>
      <c r="JZK867" s="396"/>
      <c r="JZL867" s="396"/>
      <c r="JZM867" s="396"/>
      <c r="JZN867" s="396"/>
      <c r="JZO867" s="396"/>
      <c r="JZP867" s="396"/>
      <c r="JZQ867" s="396"/>
      <c r="JZR867" s="396"/>
      <c r="JZS867" s="396"/>
      <c r="JZT867" s="396"/>
      <c r="JZU867" s="396"/>
      <c r="JZV867" s="396"/>
      <c r="JZW867" s="396"/>
      <c r="JZX867" s="396"/>
      <c r="JZY867" s="396"/>
      <c r="JZZ867" s="396"/>
      <c r="KAA867" s="396"/>
      <c r="KAB867" s="396"/>
      <c r="KAC867" s="396"/>
      <c r="KAD867" s="396"/>
      <c r="KAE867" s="396"/>
      <c r="KAF867" s="396"/>
      <c r="KAG867" s="396"/>
      <c r="KAH867" s="396"/>
      <c r="KAI867" s="396"/>
      <c r="KAJ867" s="396"/>
      <c r="KAK867" s="396"/>
      <c r="KAL867" s="396"/>
      <c r="KAM867" s="396"/>
      <c r="KAN867" s="396"/>
      <c r="KAO867" s="396"/>
      <c r="KAP867" s="396"/>
      <c r="KAQ867" s="396"/>
      <c r="KAR867" s="396"/>
      <c r="KAS867" s="396"/>
      <c r="KAT867" s="396"/>
      <c r="KAU867" s="396"/>
      <c r="KAV867" s="396"/>
      <c r="KAW867" s="396"/>
      <c r="KAX867" s="396"/>
      <c r="KAY867" s="396"/>
      <c r="KAZ867" s="396"/>
      <c r="KBA867" s="396"/>
      <c r="KBB867" s="396"/>
      <c r="KBC867" s="396"/>
      <c r="KBD867" s="396"/>
      <c r="KBE867" s="396"/>
      <c r="KBF867" s="396"/>
      <c r="KBG867" s="396"/>
      <c r="KBH867" s="396"/>
      <c r="KBI867" s="396"/>
      <c r="KBJ867" s="396"/>
      <c r="KBK867" s="396"/>
      <c r="KBL867" s="396"/>
      <c r="KBM867" s="396"/>
      <c r="KBN867" s="396"/>
      <c r="KBO867" s="396"/>
      <c r="KBP867" s="396"/>
      <c r="KBQ867" s="396"/>
      <c r="KBR867" s="396"/>
      <c r="KBS867" s="396"/>
      <c r="KBT867" s="396"/>
      <c r="KBU867" s="396"/>
      <c r="KBV867" s="396"/>
      <c r="KBW867" s="396"/>
      <c r="KBX867" s="396"/>
      <c r="KBY867" s="396"/>
      <c r="KBZ867" s="396"/>
      <c r="KCA867" s="396"/>
      <c r="KCB867" s="396"/>
      <c r="KCC867" s="396"/>
      <c r="KCD867" s="396"/>
      <c r="KCE867" s="396"/>
      <c r="KCF867" s="396"/>
      <c r="KCG867" s="396"/>
      <c r="KCH867" s="396"/>
      <c r="KCI867" s="396"/>
      <c r="KCJ867" s="396"/>
      <c r="KCK867" s="396"/>
      <c r="KCL867" s="396"/>
      <c r="KCM867" s="396"/>
      <c r="KCN867" s="396"/>
      <c r="KCO867" s="396"/>
      <c r="KCP867" s="396"/>
      <c r="KCQ867" s="396"/>
      <c r="KCR867" s="396"/>
      <c r="KCS867" s="396"/>
      <c r="KCT867" s="396"/>
      <c r="KCU867" s="396"/>
      <c r="KCV867" s="396"/>
      <c r="KCW867" s="396"/>
      <c r="KCX867" s="396"/>
      <c r="KCY867" s="396"/>
      <c r="KCZ867" s="396"/>
      <c r="KDA867" s="396"/>
      <c r="KDB867" s="396"/>
      <c r="KDC867" s="396"/>
      <c r="KDD867" s="396"/>
      <c r="KDE867" s="396"/>
      <c r="KDF867" s="396"/>
      <c r="KDG867" s="396"/>
      <c r="KDH867" s="396"/>
      <c r="KDI867" s="396"/>
      <c r="KDJ867" s="396"/>
      <c r="KDK867" s="396"/>
      <c r="KDL867" s="396"/>
      <c r="KDM867" s="396"/>
      <c r="KDN867" s="396"/>
      <c r="KDO867" s="396"/>
      <c r="KDP867" s="396"/>
      <c r="KDQ867" s="396"/>
      <c r="KDR867" s="396"/>
      <c r="KDS867" s="396"/>
      <c r="KDT867" s="396"/>
      <c r="KDU867" s="396"/>
      <c r="KDV867" s="396"/>
      <c r="KDW867" s="396"/>
      <c r="KDX867" s="396"/>
      <c r="KDY867" s="396"/>
      <c r="KDZ867" s="396"/>
      <c r="KEA867" s="396"/>
      <c r="KEB867" s="396"/>
      <c r="KEC867" s="396"/>
      <c r="KED867" s="396"/>
      <c r="KEE867" s="396"/>
      <c r="KEF867" s="396"/>
      <c r="KEG867" s="396"/>
      <c r="KEH867" s="396"/>
      <c r="KEI867" s="396"/>
      <c r="KEJ867" s="396"/>
      <c r="KEK867" s="396"/>
      <c r="KEL867" s="396"/>
      <c r="KEM867" s="396"/>
      <c r="KEN867" s="396"/>
      <c r="KEO867" s="396"/>
      <c r="KEP867" s="396"/>
      <c r="KEQ867" s="396"/>
      <c r="KER867" s="396"/>
      <c r="KES867" s="396"/>
      <c r="KET867" s="396"/>
      <c r="KEU867" s="396"/>
      <c r="KEV867" s="396"/>
      <c r="KEW867" s="396"/>
      <c r="KEX867" s="396"/>
      <c r="KEY867" s="396"/>
      <c r="KEZ867" s="396"/>
      <c r="KFA867" s="396"/>
      <c r="KFB867" s="396"/>
      <c r="KFC867" s="396"/>
      <c r="KFD867" s="396"/>
      <c r="KFE867" s="396"/>
      <c r="KFF867" s="396"/>
      <c r="KFG867" s="396"/>
      <c r="KFH867" s="396"/>
      <c r="KFI867" s="396"/>
      <c r="KFJ867" s="396"/>
      <c r="KFK867" s="396"/>
      <c r="KFL867" s="396"/>
      <c r="KFM867" s="396"/>
      <c r="KFN867" s="396"/>
      <c r="KFO867" s="396"/>
      <c r="KFP867" s="396"/>
      <c r="KFQ867" s="396"/>
      <c r="KFR867" s="396"/>
      <c r="KFS867" s="396"/>
      <c r="KFT867" s="396"/>
      <c r="KFU867" s="396"/>
      <c r="KFV867" s="396"/>
      <c r="KFW867" s="396"/>
      <c r="KFX867" s="396"/>
      <c r="KFY867" s="396"/>
      <c r="KFZ867" s="396"/>
      <c r="KGA867" s="396"/>
      <c r="KGB867" s="396"/>
      <c r="KGC867" s="396"/>
      <c r="KGD867" s="396"/>
      <c r="KGE867" s="396"/>
      <c r="KGF867" s="396"/>
      <c r="KGG867" s="396"/>
      <c r="KGH867" s="396"/>
      <c r="KGI867" s="396"/>
      <c r="KGJ867" s="396"/>
      <c r="KGK867" s="396"/>
      <c r="KGL867" s="396"/>
      <c r="KGM867" s="396"/>
      <c r="KGN867" s="396"/>
      <c r="KGO867" s="396"/>
      <c r="KGP867" s="396"/>
      <c r="KGQ867" s="396"/>
      <c r="KGR867" s="396"/>
      <c r="KGS867" s="396"/>
      <c r="KGT867" s="396"/>
      <c r="KGU867" s="396"/>
      <c r="KGV867" s="396"/>
      <c r="KGW867" s="396"/>
      <c r="KGX867" s="396"/>
      <c r="KGY867" s="396"/>
      <c r="KGZ867" s="396"/>
      <c r="KHA867" s="396"/>
      <c r="KHB867" s="396"/>
      <c r="KHC867" s="396"/>
      <c r="KHD867" s="396"/>
      <c r="KHE867" s="396"/>
      <c r="KHF867" s="396"/>
      <c r="KHG867" s="396"/>
      <c r="KHH867" s="396"/>
      <c r="KHI867" s="396"/>
      <c r="KHJ867" s="396"/>
      <c r="KHK867" s="396"/>
      <c r="KHL867" s="396"/>
      <c r="KHM867" s="396"/>
      <c r="KHN867" s="396"/>
      <c r="KHO867" s="396"/>
      <c r="KHP867" s="396"/>
      <c r="KHQ867" s="396"/>
      <c r="KHR867" s="396"/>
      <c r="KHS867" s="396"/>
      <c r="KHT867" s="396"/>
      <c r="KHU867" s="396"/>
      <c r="KHV867" s="396"/>
      <c r="KHW867" s="396"/>
      <c r="KHX867" s="396"/>
      <c r="KHY867" s="396"/>
      <c r="KHZ867" s="396"/>
      <c r="KIA867" s="396"/>
      <c r="KIB867" s="396"/>
      <c r="KIC867" s="396"/>
      <c r="KID867" s="396"/>
      <c r="KIE867" s="396"/>
      <c r="KIF867" s="396"/>
      <c r="KIG867" s="396"/>
      <c r="KIH867" s="396"/>
      <c r="KII867" s="396"/>
      <c r="KIJ867" s="396"/>
      <c r="KIK867" s="396"/>
      <c r="KIL867" s="396"/>
      <c r="KIM867" s="396"/>
      <c r="KIN867" s="396"/>
      <c r="KIO867" s="396"/>
      <c r="KIP867" s="396"/>
      <c r="KIQ867" s="396"/>
      <c r="KIR867" s="396"/>
      <c r="KIS867" s="396"/>
      <c r="KIT867" s="396"/>
      <c r="KIU867" s="396"/>
      <c r="KIV867" s="396"/>
      <c r="KIW867" s="396"/>
      <c r="KIX867" s="396"/>
      <c r="KIY867" s="396"/>
      <c r="KIZ867" s="396"/>
      <c r="KJA867" s="396"/>
      <c r="KJB867" s="396"/>
      <c r="KJC867" s="396"/>
      <c r="KJD867" s="396"/>
      <c r="KJE867" s="396"/>
      <c r="KJF867" s="396"/>
      <c r="KJG867" s="396"/>
      <c r="KJH867" s="396"/>
      <c r="KJI867" s="396"/>
      <c r="KJJ867" s="396"/>
      <c r="KJK867" s="396"/>
      <c r="KJL867" s="396"/>
      <c r="KJM867" s="396"/>
      <c r="KJN867" s="396"/>
      <c r="KJO867" s="396"/>
      <c r="KJP867" s="396"/>
      <c r="KJQ867" s="396"/>
      <c r="KJR867" s="396"/>
      <c r="KJS867" s="396"/>
      <c r="KJT867" s="396"/>
      <c r="KJU867" s="396"/>
      <c r="KJV867" s="396"/>
      <c r="KJW867" s="396"/>
      <c r="KJX867" s="396"/>
      <c r="KJY867" s="396"/>
      <c r="KJZ867" s="396"/>
      <c r="KKA867" s="396"/>
      <c r="KKB867" s="396"/>
      <c r="KKC867" s="396"/>
      <c r="KKD867" s="396"/>
      <c r="KKE867" s="396"/>
      <c r="KKF867" s="396"/>
      <c r="KKG867" s="396"/>
      <c r="KKH867" s="396"/>
      <c r="KKI867" s="396"/>
      <c r="KKJ867" s="396"/>
      <c r="KKK867" s="396"/>
      <c r="KKL867" s="396"/>
      <c r="KKM867" s="396"/>
      <c r="KKN867" s="396"/>
      <c r="KKO867" s="396"/>
      <c r="KKP867" s="396"/>
      <c r="KKQ867" s="396"/>
      <c r="KKR867" s="396"/>
      <c r="KKS867" s="396"/>
      <c r="KKT867" s="396"/>
      <c r="KKU867" s="396"/>
      <c r="KKV867" s="396"/>
      <c r="KKW867" s="396"/>
      <c r="KKX867" s="396"/>
      <c r="KKY867" s="396"/>
      <c r="KKZ867" s="396"/>
      <c r="KLA867" s="396"/>
      <c r="KLB867" s="396"/>
      <c r="KLC867" s="396"/>
      <c r="KLD867" s="396"/>
      <c r="KLE867" s="396"/>
      <c r="KLF867" s="396"/>
      <c r="KLG867" s="396"/>
      <c r="KLH867" s="396"/>
      <c r="KLI867" s="396"/>
      <c r="KLJ867" s="396"/>
      <c r="KLK867" s="396"/>
      <c r="KLL867" s="396"/>
      <c r="KLM867" s="396"/>
      <c r="KLN867" s="396"/>
      <c r="KLO867" s="396"/>
      <c r="KLP867" s="396"/>
      <c r="KLQ867" s="396"/>
      <c r="KLR867" s="396"/>
      <c r="KLS867" s="396"/>
      <c r="KLT867" s="396"/>
      <c r="KLU867" s="396"/>
      <c r="KLV867" s="396"/>
      <c r="KLW867" s="396"/>
      <c r="KLX867" s="396"/>
      <c r="KLY867" s="396"/>
      <c r="KLZ867" s="396"/>
      <c r="KMA867" s="396"/>
      <c r="KMB867" s="396"/>
      <c r="KMC867" s="396"/>
      <c r="KMD867" s="396"/>
      <c r="KME867" s="396"/>
      <c r="KMF867" s="396"/>
      <c r="KMG867" s="396"/>
      <c r="KMH867" s="396"/>
      <c r="KMI867" s="396"/>
      <c r="KMJ867" s="396"/>
      <c r="KMK867" s="396"/>
      <c r="KML867" s="396"/>
      <c r="KMM867" s="396"/>
      <c r="KMN867" s="396"/>
      <c r="KMO867" s="396"/>
      <c r="KMP867" s="396"/>
      <c r="KMQ867" s="396"/>
      <c r="KMR867" s="396"/>
      <c r="KMS867" s="396"/>
      <c r="KMT867" s="396"/>
      <c r="KMU867" s="396"/>
      <c r="KMV867" s="396"/>
      <c r="KMW867" s="396"/>
      <c r="KMX867" s="396"/>
      <c r="KMY867" s="396"/>
      <c r="KMZ867" s="396"/>
      <c r="KNA867" s="396"/>
      <c r="KNB867" s="396"/>
      <c r="KNC867" s="396"/>
      <c r="KND867" s="396"/>
      <c r="KNE867" s="396"/>
      <c r="KNF867" s="396"/>
      <c r="KNG867" s="396"/>
      <c r="KNH867" s="396"/>
      <c r="KNI867" s="396"/>
      <c r="KNJ867" s="396"/>
      <c r="KNK867" s="396"/>
      <c r="KNL867" s="396"/>
      <c r="KNM867" s="396"/>
      <c r="KNN867" s="396"/>
      <c r="KNO867" s="396"/>
      <c r="KNP867" s="396"/>
      <c r="KNQ867" s="396"/>
      <c r="KNR867" s="396"/>
      <c r="KNS867" s="396"/>
      <c r="KNT867" s="396"/>
      <c r="KNU867" s="396"/>
      <c r="KNV867" s="396"/>
      <c r="KNW867" s="396"/>
      <c r="KNX867" s="396"/>
      <c r="KNY867" s="396"/>
      <c r="KNZ867" s="396"/>
      <c r="KOA867" s="396"/>
      <c r="KOB867" s="396"/>
      <c r="KOC867" s="396"/>
      <c r="KOD867" s="396"/>
      <c r="KOE867" s="396"/>
      <c r="KOF867" s="396"/>
      <c r="KOG867" s="396"/>
      <c r="KOH867" s="396"/>
      <c r="KOI867" s="396"/>
      <c r="KOJ867" s="396"/>
      <c r="KOK867" s="396"/>
      <c r="KOL867" s="396"/>
      <c r="KOM867" s="396"/>
      <c r="KON867" s="396"/>
      <c r="KOO867" s="396"/>
      <c r="KOP867" s="396"/>
      <c r="KOQ867" s="396"/>
      <c r="KOR867" s="396"/>
      <c r="KOS867" s="396"/>
      <c r="KOT867" s="396"/>
      <c r="KOU867" s="396"/>
      <c r="KOV867" s="396"/>
      <c r="KOW867" s="396"/>
      <c r="KOX867" s="396"/>
      <c r="KOY867" s="396"/>
      <c r="KOZ867" s="396"/>
      <c r="KPA867" s="396"/>
      <c r="KPB867" s="396"/>
      <c r="KPC867" s="396"/>
      <c r="KPD867" s="396"/>
      <c r="KPE867" s="396"/>
      <c r="KPF867" s="396"/>
      <c r="KPG867" s="396"/>
      <c r="KPH867" s="396"/>
      <c r="KPI867" s="396"/>
      <c r="KPJ867" s="396"/>
      <c r="KPK867" s="396"/>
      <c r="KPL867" s="396"/>
      <c r="KPM867" s="396"/>
      <c r="KPN867" s="396"/>
      <c r="KPO867" s="396"/>
      <c r="KPP867" s="396"/>
      <c r="KPQ867" s="396"/>
      <c r="KPR867" s="396"/>
      <c r="KPS867" s="396"/>
      <c r="KPT867" s="396"/>
      <c r="KPU867" s="396"/>
      <c r="KPV867" s="396"/>
      <c r="KPW867" s="396"/>
      <c r="KPX867" s="396"/>
      <c r="KPY867" s="396"/>
      <c r="KPZ867" s="396"/>
      <c r="KQA867" s="396"/>
      <c r="KQB867" s="396"/>
      <c r="KQC867" s="396"/>
      <c r="KQD867" s="396"/>
      <c r="KQE867" s="396"/>
      <c r="KQF867" s="396"/>
      <c r="KQG867" s="396"/>
      <c r="KQH867" s="396"/>
      <c r="KQI867" s="396"/>
      <c r="KQJ867" s="396"/>
      <c r="KQK867" s="396"/>
      <c r="KQL867" s="396"/>
      <c r="KQM867" s="396"/>
      <c r="KQN867" s="396"/>
      <c r="KQO867" s="396"/>
      <c r="KQP867" s="396"/>
      <c r="KQQ867" s="396"/>
      <c r="KQR867" s="396"/>
      <c r="KQS867" s="396"/>
      <c r="KQT867" s="396"/>
      <c r="KQU867" s="396"/>
      <c r="KQV867" s="396"/>
      <c r="KQW867" s="396"/>
      <c r="KQX867" s="396"/>
      <c r="KQY867" s="396"/>
      <c r="KQZ867" s="396"/>
      <c r="KRA867" s="396"/>
      <c r="KRB867" s="396"/>
      <c r="KRC867" s="396"/>
      <c r="KRD867" s="396"/>
      <c r="KRE867" s="396"/>
      <c r="KRF867" s="396"/>
      <c r="KRG867" s="396"/>
      <c r="KRH867" s="396"/>
      <c r="KRI867" s="396"/>
      <c r="KRJ867" s="396"/>
      <c r="KRK867" s="396"/>
      <c r="KRL867" s="396"/>
      <c r="KRM867" s="396"/>
      <c r="KRN867" s="396"/>
      <c r="KRO867" s="396"/>
      <c r="KRP867" s="396"/>
      <c r="KRQ867" s="396"/>
      <c r="KRR867" s="396"/>
      <c r="KRS867" s="396"/>
      <c r="KRT867" s="396"/>
      <c r="KRU867" s="396"/>
      <c r="KRV867" s="396"/>
      <c r="KRW867" s="396"/>
      <c r="KRX867" s="396"/>
      <c r="KRY867" s="396"/>
      <c r="KRZ867" s="396"/>
      <c r="KSA867" s="396"/>
      <c r="KSB867" s="396"/>
      <c r="KSC867" s="396"/>
      <c r="KSD867" s="396"/>
      <c r="KSE867" s="396"/>
      <c r="KSF867" s="396"/>
      <c r="KSG867" s="396"/>
      <c r="KSH867" s="396"/>
      <c r="KSI867" s="396"/>
      <c r="KSJ867" s="396"/>
      <c r="KSK867" s="396"/>
      <c r="KSL867" s="396"/>
      <c r="KSM867" s="396"/>
      <c r="KSN867" s="396"/>
      <c r="KSO867" s="396"/>
      <c r="KSP867" s="396"/>
      <c r="KSQ867" s="396"/>
      <c r="KSR867" s="396"/>
      <c r="KSS867" s="396"/>
      <c r="KST867" s="396"/>
      <c r="KSU867" s="396"/>
      <c r="KSV867" s="396"/>
      <c r="KSW867" s="396"/>
      <c r="KSX867" s="396"/>
      <c r="KSY867" s="396"/>
      <c r="KSZ867" s="396"/>
      <c r="KTA867" s="396"/>
      <c r="KTB867" s="396"/>
      <c r="KTC867" s="396"/>
      <c r="KTD867" s="396"/>
      <c r="KTE867" s="396"/>
      <c r="KTF867" s="396"/>
      <c r="KTG867" s="396"/>
      <c r="KTH867" s="396"/>
      <c r="KTI867" s="396"/>
      <c r="KTJ867" s="396"/>
      <c r="KTK867" s="396"/>
      <c r="KTL867" s="396"/>
      <c r="KTM867" s="396"/>
      <c r="KTN867" s="396"/>
      <c r="KTO867" s="396"/>
      <c r="KTP867" s="396"/>
      <c r="KTQ867" s="396"/>
      <c r="KTR867" s="396"/>
      <c r="KTS867" s="396"/>
      <c r="KTT867" s="396"/>
      <c r="KTU867" s="396"/>
      <c r="KTV867" s="396"/>
      <c r="KTW867" s="396"/>
      <c r="KTX867" s="396"/>
      <c r="KTY867" s="396"/>
      <c r="KTZ867" s="396"/>
      <c r="KUA867" s="396"/>
      <c r="KUB867" s="396"/>
      <c r="KUC867" s="396"/>
      <c r="KUD867" s="396"/>
      <c r="KUE867" s="396"/>
      <c r="KUF867" s="396"/>
      <c r="KUG867" s="396"/>
      <c r="KUH867" s="396"/>
      <c r="KUI867" s="396"/>
      <c r="KUJ867" s="396"/>
      <c r="KUK867" s="396"/>
      <c r="KUL867" s="396"/>
      <c r="KUM867" s="396"/>
      <c r="KUN867" s="396"/>
      <c r="KUO867" s="396"/>
      <c r="KUP867" s="396"/>
      <c r="KUQ867" s="396"/>
      <c r="KUR867" s="396"/>
      <c r="KUS867" s="396"/>
      <c r="KUT867" s="396"/>
      <c r="KUU867" s="396"/>
      <c r="KUV867" s="396"/>
      <c r="KUW867" s="396"/>
      <c r="KUX867" s="396"/>
      <c r="KUY867" s="396"/>
      <c r="KUZ867" s="396"/>
      <c r="KVA867" s="396"/>
      <c r="KVB867" s="396"/>
      <c r="KVC867" s="396"/>
      <c r="KVD867" s="396"/>
      <c r="KVE867" s="396"/>
      <c r="KVF867" s="396"/>
      <c r="KVG867" s="396"/>
      <c r="KVH867" s="396"/>
      <c r="KVI867" s="396"/>
      <c r="KVJ867" s="396"/>
      <c r="KVK867" s="396"/>
      <c r="KVL867" s="396"/>
      <c r="KVM867" s="396"/>
      <c r="KVN867" s="396"/>
      <c r="KVO867" s="396"/>
      <c r="KVP867" s="396"/>
      <c r="KVQ867" s="396"/>
      <c r="KVR867" s="396"/>
      <c r="KVS867" s="396"/>
      <c r="KVT867" s="396"/>
      <c r="KVU867" s="396"/>
      <c r="KVV867" s="396"/>
      <c r="KVW867" s="396"/>
      <c r="KVX867" s="396"/>
      <c r="KVY867" s="396"/>
      <c r="KVZ867" s="396"/>
      <c r="KWA867" s="396"/>
      <c r="KWB867" s="396"/>
      <c r="KWC867" s="396"/>
      <c r="KWD867" s="396"/>
      <c r="KWE867" s="396"/>
      <c r="KWF867" s="396"/>
      <c r="KWG867" s="396"/>
      <c r="KWH867" s="396"/>
      <c r="KWI867" s="396"/>
      <c r="KWJ867" s="396"/>
      <c r="KWK867" s="396"/>
      <c r="KWL867" s="396"/>
      <c r="KWM867" s="396"/>
      <c r="KWN867" s="396"/>
      <c r="KWO867" s="396"/>
      <c r="KWP867" s="396"/>
      <c r="KWQ867" s="396"/>
      <c r="KWR867" s="396"/>
      <c r="KWS867" s="396"/>
      <c r="KWT867" s="396"/>
      <c r="KWU867" s="396"/>
      <c r="KWV867" s="396"/>
      <c r="KWW867" s="396"/>
      <c r="KWX867" s="396"/>
      <c r="KWY867" s="396"/>
      <c r="KWZ867" s="396"/>
      <c r="KXA867" s="396"/>
      <c r="KXB867" s="396"/>
      <c r="KXC867" s="396"/>
      <c r="KXD867" s="396"/>
      <c r="KXE867" s="396"/>
      <c r="KXF867" s="396"/>
      <c r="KXG867" s="396"/>
      <c r="KXH867" s="396"/>
      <c r="KXI867" s="396"/>
      <c r="KXJ867" s="396"/>
      <c r="KXK867" s="396"/>
      <c r="KXL867" s="396"/>
      <c r="KXM867" s="396"/>
      <c r="KXN867" s="396"/>
      <c r="KXO867" s="396"/>
      <c r="KXP867" s="396"/>
      <c r="KXQ867" s="396"/>
      <c r="KXR867" s="396"/>
      <c r="KXS867" s="396"/>
      <c r="KXT867" s="396"/>
      <c r="KXU867" s="396"/>
      <c r="KXV867" s="396"/>
      <c r="KXW867" s="396"/>
      <c r="KXX867" s="396"/>
      <c r="KXY867" s="396"/>
      <c r="KXZ867" s="396"/>
      <c r="KYA867" s="396"/>
      <c r="KYB867" s="396"/>
      <c r="KYC867" s="396"/>
      <c r="KYD867" s="396"/>
      <c r="KYE867" s="396"/>
      <c r="KYF867" s="396"/>
      <c r="KYG867" s="396"/>
      <c r="KYH867" s="396"/>
      <c r="KYI867" s="396"/>
      <c r="KYJ867" s="396"/>
      <c r="KYK867" s="396"/>
      <c r="KYL867" s="396"/>
      <c r="KYM867" s="396"/>
      <c r="KYN867" s="396"/>
      <c r="KYO867" s="396"/>
      <c r="KYP867" s="396"/>
      <c r="KYQ867" s="396"/>
      <c r="KYR867" s="396"/>
      <c r="KYS867" s="396"/>
      <c r="KYT867" s="396"/>
      <c r="KYU867" s="396"/>
      <c r="KYV867" s="396"/>
      <c r="KYW867" s="396"/>
      <c r="KYX867" s="396"/>
      <c r="KYY867" s="396"/>
      <c r="KYZ867" s="396"/>
      <c r="KZA867" s="396"/>
      <c r="KZB867" s="396"/>
      <c r="KZC867" s="396"/>
      <c r="KZD867" s="396"/>
      <c r="KZE867" s="396"/>
      <c r="KZF867" s="396"/>
      <c r="KZG867" s="396"/>
      <c r="KZH867" s="396"/>
      <c r="KZI867" s="396"/>
      <c r="KZJ867" s="396"/>
      <c r="KZK867" s="396"/>
      <c r="KZL867" s="396"/>
      <c r="KZM867" s="396"/>
      <c r="KZN867" s="396"/>
      <c r="KZO867" s="396"/>
      <c r="KZP867" s="396"/>
      <c r="KZQ867" s="396"/>
      <c r="KZR867" s="396"/>
      <c r="KZS867" s="396"/>
      <c r="KZT867" s="396"/>
      <c r="KZU867" s="396"/>
      <c r="KZV867" s="396"/>
      <c r="KZW867" s="396"/>
      <c r="KZX867" s="396"/>
      <c r="KZY867" s="396"/>
      <c r="KZZ867" s="396"/>
      <c r="LAA867" s="396"/>
      <c r="LAB867" s="396"/>
      <c r="LAC867" s="396"/>
      <c r="LAD867" s="396"/>
      <c r="LAE867" s="396"/>
      <c r="LAF867" s="396"/>
      <c r="LAG867" s="396"/>
      <c r="LAH867" s="396"/>
      <c r="LAI867" s="396"/>
      <c r="LAJ867" s="396"/>
      <c r="LAK867" s="396"/>
      <c r="LAL867" s="396"/>
      <c r="LAM867" s="396"/>
      <c r="LAN867" s="396"/>
      <c r="LAO867" s="396"/>
      <c r="LAP867" s="396"/>
      <c r="LAQ867" s="396"/>
      <c r="LAR867" s="396"/>
      <c r="LAS867" s="396"/>
      <c r="LAT867" s="396"/>
      <c r="LAU867" s="396"/>
      <c r="LAV867" s="396"/>
      <c r="LAW867" s="396"/>
      <c r="LAX867" s="396"/>
      <c r="LAY867" s="396"/>
      <c r="LAZ867" s="396"/>
      <c r="LBA867" s="396"/>
      <c r="LBB867" s="396"/>
      <c r="LBC867" s="396"/>
      <c r="LBD867" s="396"/>
      <c r="LBE867" s="396"/>
      <c r="LBF867" s="396"/>
      <c r="LBG867" s="396"/>
      <c r="LBH867" s="396"/>
      <c r="LBI867" s="396"/>
      <c r="LBJ867" s="396"/>
      <c r="LBK867" s="396"/>
      <c r="LBL867" s="396"/>
      <c r="LBM867" s="396"/>
      <c r="LBN867" s="396"/>
      <c r="LBO867" s="396"/>
      <c r="LBP867" s="396"/>
      <c r="LBQ867" s="396"/>
      <c r="LBR867" s="396"/>
      <c r="LBS867" s="396"/>
      <c r="LBT867" s="396"/>
      <c r="LBU867" s="396"/>
      <c r="LBV867" s="396"/>
      <c r="LBW867" s="396"/>
      <c r="LBX867" s="396"/>
      <c r="LBY867" s="396"/>
      <c r="LBZ867" s="396"/>
      <c r="LCA867" s="396"/>
      <c r="LCB867" s="396"/>
      <c r="LCC867" s="396"/>
      <c r="LCD867" s="396"/>
      <c r="LCE867" s="396"/>
      <c r="LCF867" s="396"/>
      <c r="LCG867" s="396"/>
      <c r="LCH867" s="396"/>
      <c r="LCI867" s="396"/>
      <c r="LCJ867" s="396"/>
      <c r="LCK867" s="396"/>
      <c r="LCL867" s="396"/>
      <c r="LCM867" s="396"/>
      <c r="LCN867" s="396"/>
      <c r="LCO867" s="396"/>
      <c r="LCP867" s="396"/>
      <c r="LCQ867" s="396"/>
      <c r="LCR867" s="396"/>
      <c r="LCS867" s="396"/>
      <c r="LCT867" s="396"/>
      <c r="LCU867" s="396"/>
      <c r="LCV867" s="396"/>
      <c r="LCW867" s="396"/>
      <c r="LCX867" s="396"/>
      <c r="LCY867" s="396"/>
      <c r="LCZ867" s="396"/>
      <c r="LDA867" s="396"/>
      <c r="LDB867" s="396"/>
      <c r="LDC867" s="396"/>
      <c r="LDD867" s="396"/>
      <c r="LDE867" s="396"/>
      <c r="LDF867" s="396"/>
      <c r="LDG867" s="396"/>
      <c r="LDH867" s="396"/>
      <c r="LDI867" s="396"/>
      <c r="LDJ867" s="396"/>
      <c r="LDK867" s="396"/>
      <c r="LDL867" s="396"/>
      <c r="LDM867" s="396"/>
      <c r="LDN867" s="396"/>
      <c r="LDO867" s="396"/>
      <c r="LDP867" s="396"/>
      <c r="LDQ867" s="396"/>
      <c r="LDR867" s="396"/>
      <c r="LDS867" s="396"/>
      <c r="LDT867" s="396"/>
      <c r="LDU867" s="396"/>
      <c r="LDV867" s="396"/>
      <c r="LDW867" s="396"/>
      <c r="LDX867" s="396"/>
      <c r="LDY867" s="396"/>
      <c r="LDZ867" s="396"/>
      <c r="LEA867" s="396"/>
      <c r="LEB867" s="396"/>
      <c r="LEC867" s="396"/>
      <c r="LED867" s="396"/>
      <c r="LEE867" s="396"/>
      <c r="LEF867" s="396"/>
      <c r="LEG867" s="396"/>
      <c r="LEH867" s="396"/>
      <c r="LEI867" s="396"/>
      <c r="LEJ867" s="396"/>
      <c r="LEK867" s="396"/>
      <c r="LEL867" s="396"/>
      <c r="LEM867" s="396"/>
      <c r="LEN867" s="396"/>
      <c r="LEO867" s="396"/>
      <c r="LEP867" s="396"/>
      <c r="LEQ867" s="396"/>
      <c r="LER867" s="396"/>
      <c r="LES867" s="396"/>
      <c r="LET867" s="396"/>
      <c r="LEU867" s="396"/>
      <c r="LEV867" s="396"/>
      <c r="LEW867" s="396"/>
      <c r="LEX867" s="396"/>
      <c r="LEY867" s="396"/>
      <c r="LEZ867" s="396"/>
      <c r="LFA867" s="396"/>
      <c r="LFB867" s="396"/>
      <c r="LFC867" s="396"/>
      <c r="LFD867" s="396"/>
      <c r="LFE867" s="396"/>
      <c r="LFF867" s="396"/>
      <c r="LFG867" s="396"/>
      <c r="LFH867" s="396"/>
      <c r="LFI867" s="396"/>
      <c r="LFJ867" s="396"/>
      <c r="LFK867" s="396"/>
      <c r="LFL867" s="396"/>
      <c r="LFM867" s="396"/>
      <c r="LFN867" s="396"/>
      <c r="LFO867" s="396"/>
      <c r="LFP867" s="396"/>
      <c r="LFQ867" s="396"/>
      <c r="LFR867" s="396"/>
      <c r="LFS867" s="396"/>
      <c r="LFT867" s="396"/>
      <c r="LFU867" s="396"/>
      <c r="LFV867" s="396"/>
      <c r="LFW867" s="396"/>
      <c r="LFX867" s="396"/>
      <c r="LFY867" s="396"/>
      <c r="LFZ867" s="396"/>
      <c r="LGA867" s="396"/>
      <c r="LGB867" s="396"/>
      <c r="LGC867" s="396"/>
      <c r="LGD867" s="396"/>
      <c r="LGE867" s="396"/>
      <c r="LGF867" s="396"/>
      <c r="LGG867" s="396"/>
      <c r="LGH867" s="396"/>
      <c r="LGI867" s="396"/>
      <c r="LGJ867" s="396"/>
      <c r="LGK867" s="396"/>
      <c r="LGL867" s="396"/>
      <c r="LGM867" s="396"/>
      <c r="LGN867" s="396"/>
      <c r="LGO867" s="396"/>
      <c r="LGP867" s="396"/>
      <c r="LGQ867" s="396"/>
      <c r="LGR867" s="396"/>
      <c r="LGS867" s="396"/>
      <c r="LGT867" s="396"/>
      <c r="LGU867" s="396"/>
      <c r="LGV867" s="396"/>
      <c r="LGW867" s="396"/>
      <c r="LGX867" s="396"/>
      <c r="LGY867" s="396"/>
      <c r="LGZ867" s="396"/>
      <c r="LHA867" s="396"/>
      <c r="LHB867" s="396"/>
      <c r="LHC867" s="396"/>
      <c r="LHD867" s="396"/>
      <c r="LHE867" s="396"/>
      <c r="LHF867" s="396"/>
      <c r="LHG867" s="396"/>
      <c r="LHH867" s="396"/>
      <c r="LHI867" s="396"/>
      <c r="LHJ867" s="396"/>
      <c r="LHK867" s="396"/>
      <c r="LHL867" s="396"/>
      <c r="LHM867" s="396"/>
      <c r="LHN867" s="396"/>
      <c r="LHO867" s="396"/>
      <c r="LHP867" s="396"/>
      <c r="LHQ867" s="396"/>
      <c r="LHR867" s="396"/>
      <c r="LHS867" s="396"/>
      <c r="LHT867" s="396"/>
      <c r="LHU867" s="396"/>
      <c r="LHV867" s="396"/>
      <c r="LHW867" s="396"/>
      <c r="LHX867" s="396"/>
      <c r="LHY867" s="396"/>
      <c r="LHZ867" s="396"/>
      <c r="LIA867" s="396"/>
      <c r="LIB867" s="396"/>
      <c r="LIC867" s="396"/>
      <c r="LID867" s="396"/>
      <c r="LIE867" s="396"/>
      <c r="LIF867" s="396"/>
      <c r="LIG867" s="396"/>
      <c r="LIH867" s="396"/>
      <c r="LII867" s="396"/>
      <c r="LIJ867" s="396"/>
      <c r="LIK867" s="396"/>
      <c r="LIL867" s="396"/>
      <c r="LIM867" s="396"/>
      <c r="LIN867" s="396"/>
      <c r="LIO867" s="396"/>
      <c r="LIP867" s="396"/>
      <c r="LIQ867" s="396"/>
      <c r="LIR867" s="396"/>
      <c r="LIS867" s="396"/>
      <c r="LIT867" s="396"/>
      <c r="LIU867" s="396"/>
      <c r="LIV867" s="396"/>
      <c r="LIW867" s="396"/>
      <c r="LIX867" s="396"/>
      <c r="LIY867" s="396"/>
      <c r="LIZ867" s="396"/>
      <c r="LJA867" s="396"/>
      <c r="LJB867" s="396"/>
      <c r="LJC867" s="396"/>
      <c r="LJD867" s="396"/>
      <c r="LJE867" s="396"/>
      <c r="LJF867" s="396"/>
      <c r="LJG867" s="396"/>
      <c r="LJH867" s="396"/>
      <c r="LJI867" s="396"/>
      <c r="LJJ867" s="396"/>
      <c r="LJK867" s="396"/>
      <c r="LJL867" s="396"/>
      <c r="LJM867" s="396"/>
      <c r="LJN867" s="396"/>
      <c r="LJO867" s="396"/>
      <c r="LJP867" s="396"/>
      <c r="LJQ867" s="396"/>
      <c r="LJR867" s="396"/>
      <c r="LJS867" s="396"/>
      <c r="LJT867" s="396"/>
      <c r="LJU867" s="396"/>
      <c r="LJV867" s="396"/>
      <c r="LJW867" s="396"/>
      <c r="LJX867" s="396"/>
      <c r="LJY867" s="396"/>
      <c r="LJZ867" s="396"/>
      <c r="LKA867" s="396"/>
      <c r="LKB867" s="396"/>
      <c r="LKC867" s="396"/>
      <c r="LKD867" s="396"/>
      <c r="LKE867" s="396"/>
      <c r="LKF867" s="396"/>
      <c r="LKG867" s="396"/>
      <c r="LKH867" s="396"/>
      <c r="LKI867" s="396"/>
      <c r="LKJ867" s="396"/>
      <c r="LKK867" s="396"/>
      <c r="LKL867" s="396"/>
      <c r="LKM867" s="396"/>
      <c r="LKN867" s="396"/>
      <c r="LKO867" s="396"/>
      <c r="LKP867" s="396"/>
      <c r="LKQ867" s="396"/>
      <c r="LKR867" s="396"/>
      <c r="LKS867" s="396"/>
      <c r="LKT867" s="396"/>
      <c r="LKU867" s="396"/>
      <c r="LKV867" s="396"/>
      <c r="LKW867" s="396"/>
      <c r="LKX867" s="396"/>
      <c r="LKY867" s="396"/>
      <c r="LKZ867" s="396"/>
      <c r="LLA867" s="396"/>
      <c r="LLB867" s="396"/>
      <c r="LLC867" s="396"/>
      <c r="LLD867" s="396"/>
      <c r="LLE867" s="396"/>
      <c r="LLF867" s="396"/>
      <c r="LLG867" s="396"/>
      <c r="LLH867" s="396"/>
      <c r="LLI867" s="396"/>
      <c r="LLJ867" s="396"/>
      <c r="LLK867" s="396"/>
      <c r="LLL867" s="396"/>
      <c r="LLM867" s="396"/>
      <c r="LLN867" s="396"/>
      <c r="LLO867" s="396"/>
      <c r="LLP867" s="396"/>
      <c r="LLQ867" s="396"/>
      <c r="LLR867" s="396"/>
      <c r="LLS867" s="396"/>
      <c r="LLT867" s="396"/>
      <c r="LLU867" s="396"/>
      <c r="LLV867" s="396"/>
      <c r="LLW867" s="396"/>
      <c r="LLX867" s="396"/>
      <c r="LLY867" s="396"/>
      <c r="LLZ867" s="396"/>
      <c r="LMA867" s="396"/>
      <c r="LMB867" s="396"/>
      <c r="LMC867" s="396"/>
      <c r="LMD867" s="396"/>
      <c r="LME867" s="396"/>
      <c r="LMF867" s="396"/>
      <c r="LMG867" s="396"/>
      <c r="LMH867" s="396"/>
      <c r="LMI867" s="396"/>
      <c r="LMJ867" s="396"/>
      <c r="LMK867" s="396"/>
      <c r="LML867" s="396"/>
      <c r="LMM867" s="396"/>
      <c r="LMN867" s="396"/>
      <c r="LMO867" s="396"/>
      <c r="LMP867" s="396"/>
      <c r="LMQ867" s="396"/>
      <c r="LMR867" s="396"/>
      <c r="LMS867" s="396"/>
      <c r="LMT867" s="396"/>
      <c r="LMU867" s="396"/>
      <c r="LMV867" s="396"/>
      <c r="LMW867" s="396"/>
      <c r="LMX867" s="396"/>
      <c r="LMY867" s="396"/>
      <c r="LMZ867" s="396"/>
      <c r="LNA867" s="396"/>
      <c r="LNB867" s="396"/>
      <c r="LNC867" s="396"/>
      <c r="LND867" s="396"/>
      <c r="LNE867" s="396"/>
      <c r="LNF867" s="396"/>
      <c r="LNG867" s="396"/>
      <c r="LNH867" s="396"/>
      <c r="LNI867" s="396"/>
      <c r="LNJ867" s="396"/>
      <c r="LNK867" s="396"/>
      <c r="LNL867" s="396"/>
      <c r="LNM867" s="396"/>
      <c r="LNN867" s="396"/>
      <c r="LNO867" s="396"/>
      <c r="LNP867" s="396"/>
      <c r="LNQ867" s="396"/>
      <c r="LNR867" s="396"/>
      <c r="LNS867" s="396"/>
      <c r="LNT867" s="396"/>
      <c r="LNU867" s="396"/>
      <c r="LNV867" s="396"/>
      <c r="LNW867" s="396"/>
      <c r="LNX867" s="396"/>
      <c r="LNY867" s="396"/>
      <c r="LNZ867" s="396"/>
      <c r="LOA867" s="396"/>
      <c r="LOB867" s="396"/>
      <c r="LOC867" s="396"/>
      <c r="LOD867" s="396"/>
      <c r="LOE867" s="396"/>
      <c r="LOF867" s="396"/>
      <c r="LOG867" s="396"/>
      <c r="LOH867" s="396"/>
      <c r="LOI867" s="396"/>
      <c r="LOJ867" s="396"/>
      <c r="LOK867" s="396"/>
      <c r="LOL867" s="396"/>
      <c r="LOM867" s="396"/>
      <c r="LON867" s="396"/>
      <c r="LOO867" s="396"/>
      <c r="LOP867" s="396"/>
      <c r="LOQ867" s="396"/>
      <c r="LOR867" s="396"/>
      <c r="LOS867" s="396"/>
      <c r="LOT867" s="396"/>
      <c r="LOU867" s="396"/>
      <c r="LOV867" s="396"/>
      <c r="LOW867" s="396"/>
      <c r="LOX867" s="396"/>
      <c r="LOY867" s="396"/>
      <c r="LOZ867" s="396"/>
      <c r="LPA867" s="396"/>
      <c r="LPB867" s="396"/>
      <c r="LPC867" s="396"/>
      <c r="LPD867" s="396"/>
      <c r="LPE867" s="396"/>
      <c r="LPF867" s="396"/>
      <c r="LPG867" s="396"/>
      <c r="LPH867" s="396"/>
      <c r="LPI867" s="396"/>
      <c r="LPJ867" s="396"/>
      <c r="LPK867" s="396"/>
      <c r="LPL867" s="396"/>
      <c r="LPM867" s="396"/>
      <c r="LPN867" s="396"/>
      <c r="LPO867" s="396"/>
      <c r="LPP867" s="396"/>
      <c r="LPQ867" s="396"/>
      <c r="LPR867" s="396"/>
      <c r="LPS867" s="396"/>
      <c r="LPT867" s="396"/>
      <c r="LPU867" s="396"/>
      <c r="LPV867" s="396"/>
      <c r="LPW867" s="396"/>
      <c r="LPX867" s="396"/>
      <c r="LPY867" s="396"/>
      <c r="LPZ867" s="396"/>
      <c r="LQA867" s="396"/>
      <c r="LQB867" s="396"/>
      <c r="LQC867" s="396"/>
      <c r="LQD867" s="396"/>
      <c r="LQE867" s="396"/>
      <c r="LQF867" s="396"/>
      <c r="LQG867" s="396"/>
      <c r="LQH867" s="396"/>
      <c r="LQI867" s="396"/>
      <c r="LQJ867" s="396"/>
      <c r="LQK867" s="396"/>
      <c r="LQL867" s="396"/>
      <c r="LQM867" s="396"/>
      <c r="LQN867" s="396"/>
      <c r="LQO867" s="396"/>
      <c r="LQP867" s="396"/>
      <c r="LQQ867" s="396"/>
      <c r="LQR867" s="396"/>
      <c r="LQS867" s="396"/>
      <c r="LQT867" s="396"/>
      <c r="LQU867" s="396"/>
      <c r="LQV867" s="396"/>
      <c r="LQW867" s="396"/>
      <c r="LQX867" s="396"/>
      <c r="LQY867" s="396"/>
      <c r="LQZ867" s="396"/>
      <c r="LRA867" s="396"/>
      <c r="LRB867" s="396"/>
      <c r="LRC867" s="396"/>
      <c r="LRD867" s="396"/>
      <c r="LRE867" s="396"/>
      <c r="LRF867" s="396"/>
      <c r="LRG867" s="396"/>
      <c r="LRH867" s="396"/>
      <c r="LRI867" s="396"/>
      <c r="LRJ867" s="396"/>
      <c r="LRK867" s="396"/>
      <c r="LRL867" s="396"/>
      <c r="LRM867" s="396"/>
      <c r="LRN867" s="396"/>
      <c r="LRO867" s="396"/>
      <c r="LRP867" s="396"/>
      <c r="LRQ867" s="396"/>
      <c r="LRR867" s="396"/>
      <c r="LRS867" s="396"/>
      <c r="LRT867" s="396"/>
      <c r="LRU867" s="396"/>
      <c r="LRV867" s="396"/>
      <c r="LRW867" s="396"/>
      <c r="LRX867" s="396"/>
      <c r="LRY867" s="396"/>
      <c r="LRZ867" s="396"/>
      <c r="LSA867" s="396"/>
      <c r="LSB867" s="396"/>
      <c r="LSC867" s="396"/>
      <c r="LSD867" s="396"/>
      <c r="LSE867" s="396"/>
      <c r="LSF867" s="396"/>
      <c r="LSG867" s="396"/>
      <c r="LSH867" s="396"/>
      <c r="LSI867" s="396"/>
      <c r="LSJ867" s="396"/>
      <c r="LSK867" s="396"/>
      <c r="LSL867" s="396"/>
      <c r="LSM867" s="396"/>
      <c r="LSN867" s="396"/>
      <c r="LSO867" s="396"/>
      <c r="LSP867" s="396"/>
      <c r="LSQ867" s="396"/>
      <c r="LSR867" s="396"/>
      <c r="LSS867" s="396"/>
      <c r="LST867" s="396"/>
      <c r="LSU867" s="396"/>
      <c r="LSV867" s="396"/>
      <c r="LSW867" s="396"/>
      <c r="LSX867" s="396"/>
      <c r="LSY867" s="396"/>
      <c r="LSZ867" s="396"/>
      <c r="LTA867" s="396"/>
      <c r="LTB867" s="396"/>
      <c r="LTC867" s="396"/>
      <c r="LTD867" s="396"/>
      <c r="LTE867" s="396"/>
      <c r="LTF867" s="396"/>
      <c r="LTG867" s="396"/>
      <c r="LTH867" s="396"/>
      <c r="LTI867" s="396"/>
      <c r="LTJ867" s="396"/>
      <c r="LTK867" s="396"/>
      <c r="LTL867" s="396"/>
      <c r="LTM867" s="396"/>
      <c r="LTN867" s="396"/>
      <c r="LTO867" s="396"/>
      <c r="LTP867" s="396"/>
      <c r="LTQ867" s="396"/>
      <c r="LTR867" s="396"/>
      <c r="LTS867" s="396"/>
      <c r="LTT867" s="396"/>
      <c r="LTU867" s="396"/>
      <c r="LTV867" s="396"/>
      <c r="LTW867" s="396"/>
      <c r="LTX867" s="396"/>
      <c r="LTY867" s="396"/>
      <c r="LTZ867" s="396"/>
      <c r="LUA867" s="396"/>
      <c r="LUB867" s="396"/>
      <c r="LUC867" s="396"/>
      <c r="LUD867" s="396"/>
      <c r="LUE867" s="396"/>
      <c r="LUF867" s="396"/>
      <c r="LUG867" s="396"/>
      <c r="LUH867" s="396"/>
      <c r="LUI867" s="396"/>
      <c r="LUJ867" s="396"/>
      <c r="LUK867" s="396"/>
      <c r="LUL867" s="396"/>
      <c r="LUM867" s="396"/>
      <c r="LUN867" s="396"/>
      <c r="LUO867" s="396"/>
      <c r="LUP867" s="396"/>
      <c r="LUQ867" s="396"/>
      <c r="LUR867" s="396"/>
      <c r="LUS867" s="396"/>
      <c r="LUT867" s="396"/>
      <c r="LUU867" s="396"/>
      <c r="LUV867" s="396"/>
      <c r="LUW867" s="396"/>
      <c r="LUX867" s="396"/>
      <c r="LUY867" s="396"/>
      <c r="LUZ867" s="396"/>
      <c r="LVA867" s="396"/>
      <c r="LVB867" s="396"/>
      <c r="LVC867" s="396"/>
      <c r="LVD867" s="396"/>
      <c r="LVE867" s="396"/>
      <c r="LVF867" s="396"/>
      <c r="LVG867" s="396"/>
      <c r="LVH867" s="396"/>
      <c r="LVI867" s="396"/>
      <c r="LVJ867" s="396"/>
      <c r="LVK867" s="396"/>
      <c r="LVL867" s="396"/>
      <c r="LVM867" s="396"/>
      <c r="LVN867" s="396"/>
      <c r="LVO867" s="396"/>
      <c r="LVP867" s="396"/>
      <c r="LVQ867" s="396"/>
      <c r="LVR867" s="396"/>
      <c r="LVS867" s="396"/>
      <c r="LVT867" s="396"/>
      <c r="LVU867" s="396"/>
      <c r="LVV867" s="396"/>
      <c r="LVW867" s="396"/>
      <c r="LVX867" s="396"/>
      <c r="LVY867" s="396"/>
      <c r="LVZ867" s="396"/>
      <c r="LWA867" s="396"/>
      <c r="LWB867" s="396"/>
      <c r="LWC867" s="396"/>
      <c r="LWD867" s="396"/>
      <c r="LWE867" s="396"/>
      <c r="LWF867" s="396"/>
      <c r="LWG867" s="396"/>
      <c r="LWH867" s="396"/>
      <c r="LWI867" s="396"/>
      <c r="LWJ867" s="396"/>
      <c r="LWK867" s="396"/>
      <c r="LWL867" s="396"/>
      <c r="LWM867" s="396"/>
      <c r="LWN867" s="396"/>
      <c r="LWO867" s="396"/>
      <c r="LWP867" s="396"/>
      <c r="LWQ867" s="396"/>
      <c r="LWR867" s="396"/>
      <c r="LWS867" s="396"/>
      <c r="LWT867" s="396"/>
      <c r="LWU867" s="396"/>
      <c r="LWV867" s="396"/>
      <c r="LWW867" s="396"/>
      <c r="LWX867" s="396"/>
      <c r="LWY867" s="396"/>
      <c r="LWZ867" s="396"/>
      <c r="LXA867" s="396"/>
      <c r="LXB867" s="396"/>
      <c r="LXC867" s="396"/>
      <c r="LXD867" s="396"/>
      <c r="LXE867" s="396"/>
      <c r="LXF867" s="396"/>
      <c r="LXG867" s="396"/>
      <c r="LXH867" s="396"/>
      <c r="LXI867" s="396"/>
      <c r="LXJ867" s="396"/>
      <c r="LXK867" s="396"/>
      <c r="LXL867" s="396"/>
      <c r="LXM867" s="396"/>
      <c r="LXN867" s="396"/>
      <c r="LXO867" s="396"/>
      <c r="LXP867" s="396"/>
      <c r="LXQ867" s="396"/>
      <c r="LXR867" s="396"/>
      <c r="LXS867" s="396"/>
      <c r="LXT867" s="396"/>
      <c r="LXU867" s="396"/>
      <c r="LXV867" s="396"/>
      <c r="LXW867" s="396"/>
      <c r="LXX867" s="396"/>
      <c r="LXY867" s="396"/>
      <c r="LXZ867" s="396"/>
      <c r="LYA867" s="396"/>
      <c r="LYB867" s="396"/>
      <c r="LYC867" s="396"/>
      <c r="LYD867" s="396"/>
      <c r="LYE867" s="396"/>
      <c r="LYF867" s="396"/>
      <c r="LYG867" s="396"/>
      <c r="LYH867" s="396"/>
      <c r="LYI867" s="396"/>
      <c r="LYJ867" s="396"/>
      <c r="LYK867" s="396"/>
      <c r="LYL867" s="396"/>
      <c r="LYM867" s="396"/>
      <c r="LYN867" s="396"/>
      <c r="LYO867" s="396"/>
      <c r="LYP867" s="396"/>
      <c r="LYQ867" s="396"/>
      <c r="LYR867" s="396"/>
      <c r="LYS867" s="396"/>
      <c r="LYT867" s="396"/>
      <c r="LYU867" s="396"/>
      <c r="LYV867" s="396"/>
      <c r="LYW867" s="396"/>
      <c r="LYX867" s="396"/>
      <c r="LYY867" s="396"/>
      <c r="LYZ867" s="396"/>
      <c r="LZA867" s="396"/>
      <c r="LZB867" s="396"/>
      <c r="LZC867" s="396"/>
      <c r="LZD867" s="396"/>
      <c r="LZE867" s="396"/>
      <c r="LZF867" s="396"/>
      <c r="LZG867" s="396"/>
      <c r="LZH867" s="396"/>
      <c r="LZI867" s="396"/>
      <c r="LZJ867" s="396"/>
      <c r="LZK867" s="396"/>
      <c r="LZL867" s="396"/>
      <c r="LZM867" s="396"/>
      <c r="LZN867" s="396"/>
      <c r="LZO867" s="396"/>
      <c r="LZP867" s="396"/>
      <c r="LZQ867" s="396"/>
      <c r="LZR867" s="396"/>
      <c r="LZS867" s="396"/>
      <c r="LZT867" s="396"/>
      <c r="LZU867" s="396"/>
      <c r="LZV867" s="396"/>
      <c r="LZW867" s="396"/>
      <c r="LZX867" s="396"/>
      <c r="LZY867" s="396"/>
      <c r="LZZ867" s="396"/>
      <c r="MAA867" s="396"/>
      <c r="MAB867" s="396"/>
      <c r="MAC867" s="396"/>
      <c r="MAD867" s="396"/>
      <c r="MAE867" s="396"/>
      <c r="MAF867" s="396"/>
      <c r="MAG867" s="396"/>
      <c r="MAH867" s="396"/>
      <c r="MAI867" s="396"/>
      <c r="MAJ867" s="396"/>
      <c r="MAK867" s="396"/>
      <c r="MAL867" s="396"/>
      <c r="MAM867" s="396"/>
      <c r="MAN867" s="396"/>
      <c r="MAO867" s="396"/>
      <c r="MAP867" s="396"/>
      <c r="MAQ867" s="396"/>
      <c r="MAR867" s="396"/>
      <c r="MAS867" s="396"/>
      <c r="MAT867" s="396"/>
      <c r="MAU867" s="396"/>
      <c r="MAV867" s="396"/>
      <c r="MAW867" s="396"/>
      <c r="MAX867" s="396"/>
      <c r="MAY867" s="396"/>
      <c r="MAZ867" s="396"/>
      <c r="MBA867" s="396"/>
      <c r="MBB867" s="396"/>
      <c r="MBC867" s="396"/>
      <c r="MBD867" s="396"/>
      <c r="MBE867" s="396"/>
      <c r="MBF867" s="396"/>
      <c r="MBG867" s="396"/>
      <c r="MBH867" s="396"/>
      <c r="MBI867" s="396"/>
      <c r="MBJ867" s="396"/>
      <c r="MBK867" s="396"/>
      <c r="MBL867" s="396"/>
      <c r="MBM867" s="396"/>
      <c r="MBN867" s="396"/>
      <c r="MBO867" s="396"/>
      <c r="MBP867" s="396"/>
      <c r="MBQ867" s="396"/>
      <c r="MBR867" s="396"/>
      <c r="MBS867" s="396"/>
      <c r="MBT867" s="396"/>
      <c r="MBU867" s="396"/>
      <c r="MBV867" s="396"/>
      <c r="MBW867" s="396"/>
      <c r="MBX867" s="396"/>
      <c r="MBY867" s="396"/>
      <c r="MBZ867" s="396"/>
      <c r="MCA867" s="396"/>
      <c r="MCB867" s="396"/>
      <c r="MCC867" s="396"/>
      <c r="MCD867" s="396"/>
      <c r="MCE867" s="396"/>
      <c r="MCF867" s="396"/>
      <c r="MCG867" s="396"/>
      <c r="MCH867" s="396"/>
      <c r="MCI867" s="396"/>
      <c r="MCJ867" s="396"/>
      <c r="MCK867" s="396"/>
      <c r="MCL867" s="396"/>
      <c r="MCM867" s="396"/>
      <c r="MCN867" s="396"/>
      <c r="MCO867" s="396"/>
      <c r="MCP867" s="396"/>
      <c r="MCQ867" s="396"/>
      <c r="MCR867" s="396"/>
      <c r="MCS867" s="396"/>
      <c r="MCT867" s="396"/>
      <c r="MCU867" s="396"/>
      <c r="MCV867" s="396"/>
      <c r="MCW867" s="396"/>
      <c r="MCX867" s="396"/>
      <c r="MCY867" s="396"/>
      <c r="MCZ867" s="396"/>
      <c r="MDA867" s="396"/>
      <c r="MDB867" s="396"/>
      <c r="MDC867" s="396"/>
      <c r="MDD867" s="396"/>
      <c r="MDE867" s="396"/>
      <c r="MDF867" s="396"/>
      <c r="MDG867" s="396"/>
      <c r="MDH867" s="396"/>
      <c r="MDI867" s="396"/>
      <c r="MDJ867" s="396"/>
      <c r="MDK867" s="396"/>
      <c r="MDL867" s="396"/>
      <c r="MDM867" s="396"/>
      <c r="MDN867" s="396"/>
      <c r="MDO867" s="396"/>
      <c r="MDP867" s="396"/>
      <c r="MDQ867" s="396"/>
      <c r="MDR867" s="396"/>
      <c r="MDS867" s="396"/>
      <c r="MDT867" s="396"/>
      <c r="MDU867" s="396"/>
      <c r="MDV867" s="396"/>
      <c r="MDW867" s="396"/>
      <c r="MDX867" s="396"/>
      <c r="MDY867" s="396"/>
      <c r="MDZ867" s="396"/>
      <c r="MEA867" s="396"/>
      <c r="MEB867" s="396"/>
      <c r="MEC867" s="396"/>
      <c r="MED867" s="396"/>
      <c r="MEE867" s="396"/>
      <c r="MEF867" s="396"/>
      <c r="MEG867" s="396"/>
      <c r="MEH867" s="396"/>
      <c r="MEI867" s="396"/>
      <c r="MEJ867" s="396"/>
      <c r="MEK867" s="396"/>
      <c r="MEL867" s="396"/>
      <c r="MEM867" s="396"/>
      <c r="MEN867" s="396"/>
      <c r="MEO867" s="396"/>
      <c r="MEP867" s="396"/>
      <c r="MEQ867" s="396"/>
      <c r="MER867" s="396"/>
      <c r="MES867" s="396"/>
      <c r="MET867" s="396"/>
      <c r="MEU867" s="396"/>
      <c r="MEV867" s="396"/>
      <c r="MEW867" s="396"/>
      <c r="MEX867" s="396"/>
      <c r="MEY867" s="396"/>
      <c r="MEZ867" s="396"/>
      <c r="MFA867" s="396"/>
      <c r="MFB867" s="396"/>
      <c r="MFC867" s="396"/>
      <c r="MFD867" s="396"/>
      <c r="MFE867" s="396"/>
      <c r="MFF867" s="396"/>
      <c r="MFG867" s="396"/>
      <c r="MFH867" s="396"/>
      <c r="MFI867" s="396"/>
      <c r="MFJ867" s="396"/>
      <c r="MFK867" s="396"/>
      <c r="MFL867" s="396"/>
      <c r="MFM867" s="396"/>
      <c r="MFN867" s="396"/>
      <c r="MFO867" s="396"/>
      <c r="MFP867" s="396"/>
      <c r="MFQ867" s="396"/>
      <c r="MFR867" s="396"/>
      <c r="MFS867" s="396"/>
      <c r="MFT867" s="396"/>
      <c r="MFU867" s="396"/>
      <c r="MFV867" s="396"/>
      <c r="MFW867" s="396"/>
      <c r="MFX867" s="396"/>
      <c r="MFY867" s="396"/>
      <c r="MFZ867" s="396"/>
      <c r="MGA867" s="396"/>
      <c r="MGB867" s="396"/>
      <c r="MGC867" s="396"/>
      <c r="MGD867" s="396"/>
      <c r="MGE867" s="396"/>
      <c r="MGF867" s="396"/>
      <c r="MGG867" s="396"/>
      <c r="MGH867" s="396"/>
      <c r="MGI867" s="396"/>
      <c r="MGJ867" s="396"/>
      <c r="MGK867" s="396"/>
      <c r="MGL867" s="396"/>
      <c r="MGM867" s="396"/>
      <c r="MGN867" s="396"/>
      <c r="MGO867" s="396"/>
      <c r="MGP867" s="396"/>
      <c r="MGQ867" s="396"/>
      <c r="MGR867" s="396"/>
      <c r="MGS867" s="396"/>
      <c r="MGT867" s="396"/>
      <c r="MGU867" s="396"/>
      <c r="MGV867" s="396"/>
      <c r="MGW867" s="396"/>
      <c r="MGX867" s="396"/>
      <c r="MGY867" s="396"/>
      <c r="MGZ867" s="396"/>
      <c r="MHA867" s="396"/>
      <c r="MHB867" s="396"/>
      <c r="MHC867" s="396"/>
      <c r="MHD867" s="396"/>
      <c r="MHE867" s="396"/>
      <c r="MHF867" s="396"/>
      <c r="MHG867" s="396"/>
      <c r="MHH867" s="396"/>
      <c r="MHI867" s="396"/>
      <c r="MHJ867" s="396"/>
      <c r="MHK867" s="396"/>
      <c r="MHL867" s="396"/>
      <c r="MHM867" s="396"/>
      <c r="MHN867" s="396"/>
      <c r="MHO867" s="396"/>
      <c r="MHP867" s="396"/>
      <c r="MHQ867" s="396"/>
      <c r="MHR867" s="396"/>
      <c r="MHS867" s="396"/>
      <c r="MHT867" s="396"/>
      <c r="MHU867" s="396"/>
      <c r="MHV867" s="396"/>
      <c r="MHW867" s="396"/>
      <c r="MHX867" s="396"/>
      <c r="MHY867" s="396"/>
      <c r="MHZ867" s="396"/>
      <c r="MIA867" s="396"/>
      <c r="MIB867" s="396"/>
      <c r="MIC867" s="396"/>
      <c r="MID867" s="396"/>
      <c r="MIE867" s="396"/>
      <c r="MIF867" s="396"/>
      <c r="MIG867" s="396"/>
      <c r="MIH867" s="396"/>
      <c r="MII867" s="396"/>
      <c r="MIJ867" s="396"/>
      <c r="MIK867" s="396"/>
      <c r="MIL867" s="396"/>
      <c r="MIM867" s="396"/>
      <c r="MIN867" s="396"/>
      <c r="MIO867" s="396"/>
      <c r="MIP867" s="396"/>
      <c r="MIQ867" s="396"/>
      <c r="MIR867" s="396"/>
      <c r="MIS867" s="396"/>
      <c r="MIT867" s="396"/>
      <c r="MIU867" s="396"/>
      <c r="MIV867" s="396"/>
      <c r="MIW867" s="396"/>
      <c r="MIX867" s="396"/>
      <c r="MIY867" s="396"/>
      <c r="MIZ867" s="396"/>
      <c r="MJA867" s="396"/>
      <c r="MJB867" s="396"/>
      <c r="MJC867" s="396"/>
      <c r="MJD867" s="396"/>
      <c r="MJE867" s="396"/>
      <c r="MJF867" s="396"/>
      <c r="MJG867" s="396"/>
      <c r="MJH867" s="396"/>
      <c r="MJI867" s="396"/>
      <c r="MJJ867" s="396"/>
      <c r="MJK867" s="396"/>
      <c r="MJL867" s="396"/>
      <c r="MJM867" s="396"/>
      <c r="MJN867" s="396"/>
      <c r="MJO867" s="396"/>
      <c r="MJP867" s="396"/>
      <c r="MJQ867" s="396"/>
      <c r="MJR867" s="396"/>
      <c r="MJS867" s="396"/>
      <c r="MJT867" s="396"/>
      <c r="MJU867" s="396"/>
      <c r="MJV867" s="396"/>
      <c r="MJW867" s="396"/>
      <c r="MJX867" s="396"/>
      <c r="MJY867" s="396"/>
      <c r="MJZ867" s="396"/>
      <c r="MKA867" s="396"/>
      <c r="MKB867" s="396"/>
      <c r="MKC867" s="396"/>
      <c r="MKD867" s="396"/>
      <c r="MKE867" s="396"/>
      <c r="MKF867" s="396"/>
      <c r="MKG867" s="396"/>
      <c r="MKH867" s="396"/>
      <c r="MKI867" s="396"/>
      <c r="MKJ867" s="396"/>
      <c r="MKK867" s="396"/>
      <c r="MKL867" s="396"/>
      <c r="MKM867" s="396"/>
      <c r="MKN867" s="396"/>
      <c r="MKO867" s="396"/>
      <c r="MKP867" s="396"/>
      <c r="MKQ867" s="396"/>
      <c r="MKR867" s="396"/>
      <c r="MKS867" s="396"/>
      <c r="MKT867" s="396"/>
      <c r="MKU867" s="396"/>
      <c r="MKV867" s="396"/>
      <c r="MKW867" s="396"/>
      <c r="MKX867" s="396"/>
      <c r="MKY867" s="396"/>
      <c r="MKZ867" s="396"/>
      <c r="MLA867" s="396"/>
      <c r="MLB867" s="396"/>
      <c r="MLC867" s="396"/>
      <c r="MLD867" s="396"/>
      <c r="MLE867" s="396"/>
      <c r="MLF867" s="396"/>
      <c r="MLG867" s="396"/>
      <c r="MLH867" s="396"/>
      <c r="MLI867" s="396"/>
      <c r="MLJ867" s="396"/>
      <c r="MLK867" s="396"/>
      <c r="MLL867" s="396"/>
      <c r="MLM867" s="396"/>
      <c r="MLN867" s="396"/>
      <c r="MLO867" s="396"/>
      <c r="MLP867" s="396"/>
      <c r="MLQ867" s="396"/>
      <c r="MLR867" s="396"/>
      <c r="MLS867" s="396"/>
      <c r="MLT867" s="396"/>
      <c r="MLU867" s="396"/>
      <c r="MLV867" s="396"/>
      <c r="MLW867" s="396"/>
      <c r="MLX867" s="396"/>
      <c r="MLY867" s="396"/>
      <c r="MLZ867" s="396"/>
      <c r="MMA867" s="396"/>
      <c r="MMB867" s="396"/>
      <c r="MMC867" s="396"/>
      <c r="MMD867" s="396"/>
      <c r="MME867" s="396"/>
      <c r="MMF867" s="396"/>
      <c r="MMG867" s="396"/>
      <c r="MMH867" s="396"/>
      <c r="MMI867" s="396"/>
      <c r="MMJ867" s="396"/>
      <c r="MMK867" s="396"/>
      <c r="MML867" s="396"/>
      <c r="MMM867" s="396"/>
      <c r="MMN867" s="396"/>
      <c r="MMO867" s="396"/>
      <c r="MMP867" s="396"/>
      <c r="MMQ867" s="396"/>
      <c r="MMR867" s="396"/>
      <c r="MMS867" s="396"/>
      <c r="MMT867" s="396"/>
      <c r="MMU867" s="396"/>
      <c r="MMV867" s="396"/>
      <c r="MMW867" s="396"/>
      <c r="MMX867" s="396"/>
      <c r="MMY867" s="396"/>
      <c r="MMZ867" s="396"/>
      <c r="MNA867" s="396"/>
      <c r="MNB867" s="396"/>
      <c r="MNC867" s="396"/>
      <c r="MND867" s="396"/>
      <c r="MNE867" s="396"/>
      <c r="MNF867" s="396"/>
      <c r="MNG867" s="396"/>
      <c r="MNH867" s="396"/>
      <c r="MNI867" s="396"/>
      <c r="MNJ867" s="396"/>
      <c r="MNK867" s="396"/>
      <c r="MNL867" s="396"/>
      <c r="MNM867" s="396"/>
      <c r="MNN867" s="396"/>
      <c r="MNO867" s="396"/>
      <c r="MNP867" s="396"/>
      <c r="MNQ867" s="396"/>
      <c r="MNR867" s="396"/>
      <c r="MNS867" s="396"/>
      <c r="MNT867" s="396"/>
      <c r="MNU867" s="396"/>
      <c r="MNV867" s="396"/>
      <c r="MNW867" s="396"/>
      <c r="MNX867" s="396"/>
      <c r="MNY867" s="396"/>
      <c r="MNZ867" s="396"/>
      <c r="MOA867" s="396"/>
      <c r="MOB867" s="396"/>
      <c r="MOC867" s="396"/>
      <c r="MOD867" s="396"/>
      <c r="MOE867" s="396"/>
      <c r="MOF867" s="396"/>
      <c r="MOG867" s="396"/>
      <c r="MOH867" s="396"/>
      <c r="MOI867" s="396"/>
      <c r="MOJ867" s="396"/>
      <c r="MOK867" s="396"/>
      <c r="MOL867" s="396"/>
      <c r="MOM867" s="396"/>
      <c r="MON867" s="396"/>
      <c r="MOO867" s="396"/>
      <c r="MOP867" s="396"/>
      <c r="MOQ867" s="396"/>
      <c r="MOR867" s="396"/>
      <c r="MOS867" s="396"/>
      <c r="MOT867" s="396"/>
      <c r="MOU867" s="396"/>
      <c r="MOV867" s="396"/>
      <c r="MOW867" s="396"/>
      <c r="MOX867" s="396"/>
      <c r="MOY867" s="396"/>
      <c r="MOZ867" s="396"/>
      <c r="MPA867" s="396"/>
      <c r="MPB867" s="396"/>
      <c r="MPC867" s="396"/>
      <c r="MPD867" s="396"/>
      <c r="MPE867" s="396"/>
      <c r="MPF867" s="396"/>
      <c r="MPG867" s="396"/>
      <c r="MPH867" s="396"/>
      <c r="MPI867" s="396"/>
      <c r="MPJ867" s="396"/>
      <c r="MPK867" s="396"/>
      <c r="MPL867" s="396"/>
      <c r="MPM867" s="396"/>
      <c r="MPN867" s="396"/>
      <c r="MPO867" s="396"/>
      <c r="MPP867" s="396"/>
      <c r="MPQ867" s="396"/>
      <c r="MPR867" s="396"/>
      <c r="MPS867" s="396"/>
      <c r="MPT867" s="396"/>
      <c r="MPU867" s="396"/>
      <c r="MPV867" s="396"/>
      <c r="MPW867" s="396"/>
      <c r="MPX867" s="396"/>
      <c r="MPY867" s="396"/>
      <c r="MPZ867" s="396"/>
      <c r="MQA867" s="396"/>
      <c r="MQB867" s="396"/>
      <c r="MQC867" s="396"/>
      <c r="MQD867" s="396"/>
      <c r="MQE867" s="396"/>
      <c r="MQF867" s="396"/>
      <c r="MQG867" s="396"/>
      <c r="MQH867" s="396"/>
      <c r="MQI867" s="396"/>
      <c r="MQJ867" s="396"/>
      <c r="MQK867" s="396"/>
      <c r="MQL867" s="396"/>
      <c r="MQM867" s="396"/>
      <c r="MQN867" s="396"/>
      <c r="MQO867" s="396"/>
      <c r="MQP867" s="396"/>
      <c r="MQQ867" s="396"/>
      <c r="MQR867" s="396"/>
      <c r="MQS867" s="396"/>
      <c r="MQT867" s="396"/>
      <c r="MQU867" s="396"/>
      <c r="MQV867" s="396"/>
      <c r="MQW867" s="396"/>
      <c r="MQX867" s="396"/>
      <c r="MQY867" s="396"/>
      <c r="MQZ867" s="396"/>
      <c r="MRA867" s="396"/>
      <c r="MRB867" s="396"/>
      <c r="MRC867" s="396"/>
      <c r="MRD867" s="396"/>
      <c r="MRE867" s="396"/>
      <c r="MRF867" s="396"/>
      <c r="MRG867" s="396"/>
      <c r="MRH867" s="396"/>
      <c r="MRI867" s="396"/>
      <c r="MRJ867" s="396"/>
      <c r="MRK867" s="396"/>
      <c r="MRL867" s="396"/>
      <c r="MRM867" s="396"/>
      <c r="MRN867" s="396"/>
      <c r="MRO867" s="396"/>
      <c r="MRP867" s="396"/>
      <c r="MRQ867" s="396"/>
      <c r="MRR867" s="396"/>
      <c r="MRS867" s="396"/>
      <c r="MRT867" s="396"/>
      <c r="MRU867" s="396"/>
      <c r="MRV867" s="396"/>
      <c r="MRW867" s="396"/>
      <c r="MRX867" s="396"/>
      <c r="MRY867" s="396"/>
      <c r="MRZ867" s="396"/>
      <c r="MSA867" s="396"/>
      <c r="MSB867" s="396"/>
      <c r="MSC867" s="396"/>
      <c r="MSD867" s="396"/>
      <c r="MSE867" s="396"/>
      <c r="MSF867" s="396"/>
      <c r="MSG867" s="396"/>
      <c r="MSH867" s="396"/>
      <c r="MSI867" s="396"/>
      <c r="MSJ867" s="396"/>
      <c r="MSK867" s="396"/>
      <c r="MSL867" s="396"/>
      <c r="MSM867" s="396"/>
      <c r="MSN867" s="396"/>
      <c r="MSO867" s="396"/>
      <c r="MSP867" s="396"/>
      <c r="MSQ867" s="396"/>
      <c r="MSR867" s="396"/>
      <c r="MSS867" s="396"/>
      <c r="MST867" s="396"/>
      <c r="MSU867" s="396"/>
      <c r="MSV867" s="396"/>
      <c r="MSW867" s="396"/>
      <c r="MSX867" s="396"/>
      <c r="MSY867" s="396"/>
      <c r="MSZ867" s="396"/>
      <c r="MTA867" s="396"/>
      <c r="MTB867" s="396"/>
      <c r="MTC867" s="396"/>
      <c r="MTD867" s="396"/>
      <c r="MTE867" s="396"/>
      <c r="MTF867" s="396"/>
      <c r="MTG867" s="396"/>
      <c r="MTH867" s="396"/>
      <c r="MTI867" s="396"/>
      <c r="MTJ867" s="396"/>
      <c r="MTK867" s="396"/>
      <c r="MTL867" s="396"/>
      <c r="MTM867" s="396"/>
      <c r="MTN867" s="396"/>
      <c r="MTO867" s="396"/>
      <c r="MTP867" s="396"/>
      <c r="MTQ867" s="396"/>
      <c r="MTR867" s="396"/>
      <c r="MTS867" s="396"/>
      <c r="MTT867" s="396"/>
      <c r="MTU867" s="396"/>
      <c r="MTV867" s="396"/>
      <c r="MTW867" s="396"/>
      <c r="MTX867" s="396"/>
      <c r="MTY867" s="396"/>
      <c r="MTZ867" s="396"/>
      <c r="MUA867" s="396"/>
      <c r="MUB867" s="396"/>
      <c r="MUC867" s="396"/>
      <c r="MUD867" s="396"/>
      <c r="MUE867" s="396"/>
      <c r="MUF867" s="396"/>
      <c r="MUG867" s="396"/>
      <c r="MUH867" s="396"/>
      <c r="MUI867" s="396"/>
      <c r="MUJ867" s="396"/>
      <c r="MUK867" s="396"/>
      <c r="MUL867" s="396"/>
      <c r="MUM867" s="396"/>
      <c r="MUN867" s="396"/>
      <c r="MUO867" s="396"/>
      <c r="MUP867" s="396"/>
      <c r="MUQ867" s="396"/>
      <c r="MUR867" s="396"/>
      <c r="MUS867" s="396"/>
      <c r="MUT867" s="396"/>
      <c r="MUU867" s="396"/>
      <c r="MUV867" s="396"/>
      <c r="MUW867" s="396"/>
      <c r="MUX867" s="396"/>
      <c r="MUY867" s="396"/>
      <c r="MUZ867" s="396"/>
      <c r="MVA867" s="396"/>
      <c r="MVB867" s="396"/>
      <c r="MVC867" s="396"/>
      <c r="MVD867" s="396"/>
      <c r="MVE867" s="396"/>
      <c r="MVF867" s="396"/>
      <c r="MVG867" s="396"/>
      <c r="MVH867" s="396"/>
      <c r="MVI867" s="396"/>
      <c r="MVJ867" s="396"/>
      <c r="MVK867" s="396"/>
      <c r="MVL867" s="396"/>
      <c r="MVM867" s="396"/>
      <c r="MVN867" s="396"/>
      <c r="MVO867" s="396"/>
      <c r="MVP867" s="396"/>
      <c r="MVQ867" s="396"/>
      <c r="MVR867" s="396"/>
      <c r="MVS867" s="396"/>
      <c r="MVT867" s="396"/>
      <c r="MVU867" s="396"/>
      <c r="MVV867" s="396"/>
      <c r="MVW867" s="396"/>
      <c r="MVX867" s="396"/>
      <c r="MVY867" s="396"/>
      <c r="MVZ867" s="396"/>
      <c r="MWA867" s="396"/>
      <c r="MWB867" s="396"/>
      <c r="MWC867" s="396"/>
      <c r="MWD867" s="396"/>
      <c r="MWE867" s="396"/>
      <c r="MWF867" s="396"/>
      <c r="MWG867" s="396"/>
      <c r="MWH867" s="396"/>
      <c r="MWI867" s="396"/>
      <c r="MWJ867" s="396"/>
      <c r="MWK867" s="396"/>
      <c r="MWL867" s="396"/>
      <c r="MWM867" s="396"/>
      <c r="MWN867" s="396"/>
      <c r="MWO867" s="396"/>
      <c r="MWP867" s="396"/>
      <c r="MWQ867" s="396"/>
      <c r="MWR867" s="396"/>
      <c r="MWS867" s="396"/>
      <c r="MWT867" s="396"/>
      <c r="MWU867" s="396"/>
      <c r="MWV867" s="396"/>
      <c r="MWW867" s="396"/>
      <c r="MWX867" s="396"/>
      <c r="MWY867" s="396"/>
      <c r="MWZ867" s="396"/>
      <c r="MXA867" s="396"/>
      <c r="MXB867" s="396"/>
      <c r="MXC867" s="396"/>
      <c r="MXD867" s="396"/>
      <c r="MXE867" s="396"/>
      <c r="MXF867" s="396"/>
      <c r="MXG867" s="396"/>
      <c r="MXH867" s="396"/>
      <c r="MXI867" s="396"/>
      <c r="MXJ867" s="396"/>
      <c r="MXK867" s="396"/>
      <c r="MXL867" s="396"/>
      <c r="MXM867" s="396"/>
      <c r="MXN867" s="396"/>
      <c r="MXO867" s="396"/>
      <c r="MXP867" s="396"/>
      <c r="MXQ867" s="396"/>
      <c r="MXR867" s="396"/>
      <c r="MXS867" s="396"/>
      <c r="MXT867" s="396"/>
      <c r="MXU867" s="396"/>
      <c r="MXV867" s="396"/>
      <c r="MXW867" s="396"/>
      <c r="MXX867" s="396"/>
      <c r="MXY867" s="396"/>
      <c r="MXZ867" s="396"/>
      <c r="MYA867" s="396"/>
      <c r="MYB867" s="396"/>
      <c r="MYC867" s="396"/>
      <c r="MYD867" s="396"/>
      <c r="MYE867" s="396"/>
      <c r="MYF867" s="396"/>
      <c r="MYG867" s="396"/>
      <c r="MYH867" s="396"/>
      <c r="MYI867" s="396"/>
      <c r="MYJ867" s="396"/>
      <c r="MYK867" s="396"/>
      <c r="MYL867" s="396"/>
      <c r="MYM867" s="396"/>
      <c r="MYN867" s="396"/>
      <c r="MYO867" s="396"/>
      <c r="MYP867" s="396"/>
      <c r="MYQ867" s="396"/>
      <c r="MYR867" s="396"/>
      <c r="MYS867" s="396"/>
      <c r="MYT867" s="396"/>
      <c r="MYU867" s="396"/>
      <c r="MYV867" s="396"/>
      <c r="MYW867" s="396"/>
      <c r="MYX867" s="396"/>
      <c r="MYY867" s="396"/>
      <c r="MYZ867" s="396"/>
      <c r="MZA867" s="396"/>
      <c r="MZB867" s="396"/>
      <c r="MZC867" s="396"/>
      <c r="MZD867" s="396"/>
      <c r="MZE867" s="396"/>
      <c r="MZF867" s="396"/>
      <c r="MZG867" s="396"/>
      <c r="MZH867" s="396"/>
      <c r="MZI867" s="396"/>
      <c r="MZJ867" s="396"/>
      <c r="MZK867" s="396"/>
      <c r="MZL867" s="396"/>
      <c r="MZM867" s="396"/>
      <c r="MZN867" s="396"/>
      <c r="MZO867" s="396"/>
      <c r="MZP867" s="396"/>
      <c r="MZQ867" s="396"/>
      <c r="MZR867" s="396"/>
      <c r="MZS867" s="396"/>
      <c r="MZT867" s="396"/>
      <c r="MZU867" s="396"/>
      <c r="MZV867" s="396"/>
      <c r="MZW867" s="396"/>
      <c r="MZX867" s="396"/>
      <c r="MZY867" s="396"/>
      <c r="MZZ867" s="396"/>
      <c r="NAA867" s="396"/>
      <c r="NAB867" s="396"/>
      <c r="NAC867" s="396"/>
      <c r="NAD867" s="396"/>
      <c r="NAE867" s="396"/>
      <c r="NAF867" s="396"/>
      <c r="NAG867" s="396"/>
      <c r="NAH867" s="396"/>
      <c r="NAI867" s="396"/>
      <c r="NAJ867" s="396"/>
      <c r="NAK867" s="396"/>
      <c r="NAL867" s="396"/>
      <c r="NAM867" s="396"/>
      <c r="NAN867" s="396"/>
      <c r="NAO867" s="396"/>
      <c r="NAP867" s="396"/>
      <c r="NAQ867" s="396"/>
      <c r="NAR867" s="396"/>
      <c r="NAS867" s="396"/>
      <c r="NAT867" s="396"/>
      <c r="NAU867" s="396"/>
      <c r="NAV867" s="396"/>
      <c r="NAW867" s="396"/>
      <c r="NAX867" s="396"/>
      <c r="NAY867" s="396"/>
      <c r="NAZ867" s="396"/>
      <c r="NBA867" s="396"/>
      <c r="NBB867" s="396"/>
      <c r="NBC867" s="396"/>
      <c r="NBD867" s="396"/>
      <c r="NBE867" s="396"/>
      <c r="NBF867" s="396"/>
      <c r="NBG867" s="396"/>
      <c r="NBH867" s="396"/>
      <c r="NBI867" s="396"/>
      <c r="NBJ867" s="396"/>
      <c r="NBK867" s="396"/>
      <c r="NBL867" s="396"/>
      <c r="NBM867" s="396"/>
      <c r="NBN867" s="396"/>
      <c r="NBO867" s="396"/>
      <c r="NBP867" s="396"/>
      <c r="NBQ867" s="396"/>
      <c r="NBR867" s="396"/>
      <c r="NBS867" s="396"/>
      <c r="NBT867" s="396"/>
      <c r="NBU867" s="396"/>
      <c r="NBV867" s="396"/>
      <c r="NBW867" s="396"/>
      <c r="NBX867" s="396"/>
      <c r="NBY867" s="396"/>
      <c r="NBZ867" s="396"/>
      <c r="NCA867" s="396"/>
      <c r="NCB867" s="396"/>
      <c r="NCC867" s="396"/>
      <c r="NCD867" s="396"/>
      <c r="NCE867" s="396"/>
      <c r="NCF867" s="396"/>
      <c r="NCG867" s="396"/>
      <c r="NCH867" s="396"/>
      <c r="NCI867" s="396"/>
      <c r="NCJ867" s="396"/>
      <c r="NCK867" s="396"/>
      <c r="NCL867" s="396"/>
      <c r="NCM867" s="396"/>
      <c r="NCN867" s="396"/>
      <c r="NCO867" s="396"/>
      <c r="NCP867" s="396"/>
      <c r="NCQ867" s="396"/>
      <c r="NCR867" s="396"/>
      <c r="NCS867" s="396"/>
      <c r="NCT867" s="396"/>
      <c r="NCU867" s="396"/>
      <c r="NCV867" s="396"/>
      <c r="NCW867" s="396"/>
      <c r="NCX867" s="396"/>
      <c r="NCY867" s="396"/>
      <c r="NCZ867" s="396"/>
      <c r="NDA867" s="396"/>
      <c r="NDB867" s="396"/>
      <c r="NDC867" s="396"/>
      <c r="NDD867" s="396"/>
      <c r="NDE867" s="396"/>
      <c r="NDF867" s="396"/>
      <c r="NDG867" s="396"/>
      <c r="NDH867" s="396"/>
      <c r="NDI867" s="396"/>
      <c r="NDJ867" s="396"/>
      <c r="NDK867" s="396"/>
      <c r="NDL867" s="396"/>
      <c r="NDM867" s="396"/>
      <c r="NDN867" s="396"/>
      <c r="NDO867" s="396"/>
      <c r="NDP867" s="396"/>
      <c r="NDQ867" s="396"/>
      <c r="NDR867" s="396"/>
      <c r="NDS867" s="396"/>
      <c r="NDT867" s="396"/>
      <c r="NDU867" s="396"/>
      <c r="NDV867" s="396"/>
      <c r="NDW867" s="396"/>
      <c r="NDX867" s="396"/>
      <c r="NDY867" s="396"/>
      <c r="NDZ867" s="396"/>
      <c r="NEA867" s="396"/>
      <c r="NEB867" s="396"/>
      <c r="NEC867" s="396"/>
      <c r="NED867" s="396"/>
      <c r="NEE867" s="396"/>
      <c r="NEF867" s="396"/>
      <c r="NEG867" s="396"/>
      <c r="NEH867" s="396"/>
      <c r="NEI867" s="396"/>
      <c r="NEJ867" s="396"/>
      <c r="NEK867" s="396"/>
      <c r="NEL867" s="396"/>
      <c r="NEM867" s="396"/>
      <c r="NEN867" s="396"/>
      <c r="NEO867" s="396"/>
      <c r="NEP867" s="396"/>
      <c r="NEQ867" s="396"/>
      <c r="NER867" s="396"/>
      <c r="NES867" s="396"/>
      <c r="NET867" s="396"/>
      <c r="NEU867" s="396"/>
      <c r="NEV867" s="396"/>
      <c r="NEW867" s="396"/>
      <c r="NEX867" s="396"/>
      <c r="NEY867" s="396"/>
      <c r="NEZ867" s="396"/>
      <c r="NFA867" s="396"/>
      <c r="NFB867" s="396"/>
      <c r="NFC867" s="396"/>
      <c r="NFD867" s="396"/>
      <c r="NFE867" s="396"/>
      <c r="NFF867" s="396"/>
      <c r="NFG867" s="396"/>
      <c r="NFH867" s="396"/>
      <c r="NFI867" s="396"/>
      <c r="NFJ867" s="396"/>
      <c r="NFK867" s="396"/>
      <c r="NFL867" s="396"/>
      <c r="NFM867" s="396"/>
      <c r="NFN867" s="396"/>
      <c r="NFO867" s="396"/>
      <c r="NFP867" s="396"/>
      <c r="NFQ867" s="396"/>
      <c r="NFR867" s="396"/>
      <c r="NFS867" s="396"/>
      <c r="NFT867" s="396"/>
      <c r="NFU867" s="396"/>
      <c r="NFV867" s="396"/>
      <c r="NFW867" s="396"/>
      <c r="NFX867" s="396"/>
      <c r="NFY867" s="396"/>
      <c r="NFZ867" s="396"/>
      <c r="NGA867" s="396"/>
      <c r="NGB867" s="396"/>
      <c r="NGC867" s="396"/>
      <c r="NGD867" s="396"/>
      <c r="NGE867" s="396"/>
      <c r="NGF867" s="396"/>
      <c r="NGG867" s="396"/>
      <c r="NGH867" s="396"/>
      <c r="NGI867" s="396"/>
      <c r="NGJ867" s="396"/>
      <c r="NGK867" s="396"/>
      <c r="NGL867" s="396"/>
      <c r="NGM867" s="396"/>
      <c r="NGN867" s="396"/>
      <c r="NGO867" s="396"/>
      <c r="NGP867" s="396"/>
      <c r="NGQ867" s="396"/>
      <c r="NGR867" s="396"/>
      <c r="NGS867" s="396"/>
      <c r="NGT867" s="396"/>
      <c r="NGU867" s="396"/>
      <c r="NGV867" s="396"/>
      <c r="NGW867" s="396"/>
      <c r="NGX867" s="396"/>
      <c r="NGY867" s="396"/>
      <c r="NGZ867" s="396"/>
      <c r="NHA867" s="396"/>
      <c r="NHB867" s="396"/>
      <c r="NHC867" s="396"/>
      <c r="NHD867" s="396"/>
      <c r="NHE867" s="396"/>
      <c r="NHF867" s="396"/>
      <c r="NHG867" s="396"/>
      <c r="NHH867" s="396"/>
      <c r="NHI867" s="396"/>
      <c r="NHJ867" s="396"/>
      <c r="NHK867" s="396"/>
      <c r="NHL867" s="396"/>
      <c r="NHM867" s="396"/>
      <c r="NHN867" s="396"/>
      <c r="NHO867" s="396"/>
      <c r="NHP867" s="396"/>
      <c r="NHQ867" s="396"/>
      <c r="NHR867" s="396"/>
      <c r="NHS867" s="396"/>
      <c r="NHT867" s="396"/>
      <c r="NHU867" s="396"/>
      <c r="NHV867" s="396"/>
      <c r="NHW867" s="396"/>
      <c r="NHX867" s="396"/>
      <c r="NHY867" s="396"/>
      <c r="NHZ867" s="396"/>
      <c r="NIA867" s="396"/>
      <c r="NIB867" s="396"/>
      <c r="NIC867" s="396"/>
      <c r="NID867" s="396"/>
      <c r="NIE867" s="396"/>
      <c r="NIF867" s="396"/>
      <c r="NIG867" s="396"/>
      <c r="NIH867" s="396"/>
      <c r="NII867" s="396"/>
      <c r="NIJ867" s="396"/>
      <c r="NIK867" s="396"/>
      <c r="NIL867" s="396"/>
      <c r="NIM867" s="396"/>
      <c r="NIN867" s="396"/>
      <c r="NIO867" s="396"/>
      <c r="NIP867" s="396"/>
      <c r="NIQ867" s="396"/>
      <c r="NIR867" s="396"/>
      <c r="NIS867" s="396"/>
      <c r="NIT867" s="396"/>
      <c r="NIU867" s="396"/>
      <c r="NIV867" s="396"/>
      <c r="NIW867" s="396"/>
      <c r="NIX867" s="396"/>
      <c r="NIY867" s="396"/>
      <c r="NIZ867" s="396"/>
      <c r="NJA867" s="396"/>
      <c r="NJB867" s="396"/>
      <c r="NJC867" s="396"/>
      <c r="NJD867" s="396"/>
      <c r="NJE867" s="396"/>
      <c r="NJF867" s="396"/>
      <c r="NJG867" s="396"/>
      <c r="NJH867" s="396"/>
      <c r="NJI867" s="396"/>
      <c r="NJJ867" s="396"/>
      <c r="NJK867" s="396"/>
      <c r="NJL867" s="396"/>
      <c r="NJM867" s="396"/>
      <c r="NJN867" s="396"/>
      <c r="NJO867" s="396"/>
      <c r="NJP867" s="396"/>
      <c r="NJQ867" s="396"/>
      <c r="NJR867" s="396"/>
      <c r="NJS867" s="396"/>
      <c r="NJT867" s="396"/>
      <c r="NJU867" s="396"/>
      <c r="NJV867" s="396"/>
      <c r="NJW867" s="396"/>
      <c r="NJX867" s="396"/>
      <c r="NJY867" s="396"/>
      <c r="NJZ867" s="396"/>
      <c r="NKA867" s="396"/>
      <c r="NKB867" s="396"/>
      <c r="NKC867" s="396"/>
      <c r="NKD867" s="396"/>
      <c r="NKE867" s="396"/>
      <c r="NKF867" s="396"/>
      <c r="NKG867" s="396"/>
      <c r="NKH867" s="396"/>
      <c r="NKI867" s="396"/>
      <c r="NKJ867" s="396"/>
      <c r="NKK867" s="396"/>
      <c r="NKL867" s="396"/>
      <c r="NKM867" s="396"/>
      <c r="NKN867" s="396"/>
      <c r="NKO867" s="396"/>
      <c r="NKP867" s="396"/>
      <c r="NKQ867" s="396"/>
      <c r="NKR867" s="396"/>
      <c r="NKS867" s="396"/>
      <c r="NKT867" s="396"/>
      <c r="NKU867" s="396"/>
      <c r="NKV867" s="396"/>
      <c r="NKW867" s="396"/>
      <c r="NKX867" s="396"/>
      <c r="NKY867" s="396"/>
      <c r="NKZ867" s="396"/>
      <c r="NLA867" s="396"/>
      <c r="NLB867" s="396"/>
      <c r="NLC867" s="396"/>
      <c r="NLD867" s="396"/>
      <c r="NLE867" s="396"/>
      <c r="NLF867" s="396"/>
      <c r="NLG867" s="396"/>
      <c r="NLH867" s="396"/>
      <c r="NLI867" s="396"/>
      <c r="NLJ867" s="396"/>
      <c r="NLK867" s="396"/>
      <c r="NLL867" s="396"/>
      <c r="NLM867" s="396"/>
      <c r="NLN867" s="396"/>
      <c r="NLO867" s="396"/>
      <c r="NLP867" s="396"/>
      <c r="NLQ867" s="396"/>
      <c r="NLR867" s="396"/>
      <c r="NLS867" s="396"/>
      <c r="NLT867" s="396"/>
      <c r="NLU867" s="396"/>
      <c r="NLV867" s="396"/>
      <c r="NLW867" s="396"/>
      <c r="NLX867" s="396"/>
      <c r="NLY867" s="396"/>
      <c r="NLZ867" s="396"/>
      <c r="NMA867" s="396"/>
      <c r="NMB867" s="396"/>
      <c r="NMC867" s="396"/>
      <c r="NMD867" s="396"/>
      <c r="NME867" s="396"/>
      <c r="NMF867" s="396"/>
      <c r="NMG867" s="396"/>
      <c r="NMH867" s="396"/>
      <c r="NMI867" s="396"/>
      <c r="NMJ867" s="396"/>
      <c r="NMK867" s="396"/>
      <c r="NML867" s="396"/>
      <c r="NMM867" s="396"/>
      <c r="NMN867" s="396"/>
      <c r="NMO867" s="396"/>
      <c r="NMP867" s="396"/>
      <c r="NMQ867" s="396"/>
      <c r="NMR867" s="396"/>
      <c r="NMS867" s="396"/>
      <c r="NMT867" s="396"/>
      <c r="NMU867" s="396"/>
      <c r="NMV867" s="396"/>
      <c r="NMW867" s="396"/>
      <c r="NMX867" s="396"/>
      <c r="NMY867" s="396"/>
      <c r="NMZ867" s="396"/>
      <c r="NNA867" s="396"/>
      <c r="NNB867" s="396"/>
      <c r="NNC867" s="396"/>
      <c r="NND867" s="396"/>
      <c r="NNE867" s="396"/>
      <c r="NNF867" s="396"/>
      <c r="NNG867" s="396"/>
      <c r="NNH867" s="396"/>
      <c r="NNI867" s="396"/>
      <c r="NNJ867" s="396"/>
      <c r="NNK867" s="396"/>
      <c r="NNL867" s="396"/>
      <c r="NNM867" s="396"/>
      <c r="NNN867" s="396"/>
      <c r="NNO867" s="396"/>
      <c r="NNP867" s="396"/>
      <c r="NNQ867" s="396"/>
      <c r="NNR867" s="396"/>
      <c r="NNS867" s="396"/>
      <c r="NNT867" s="396"/>
      <c r="NNU867" s="396"/>
      <c r="NNV867" s="396"/>
      <c r="NNW867" s="396"/>
      <c r="NNX867" s="396"/>
      <c r="NNY867" s="396"/>
      <c r="NNZ867" s="396"/>
      <c r="NOA867" s="396"/>
      <c r="NOB867" s="396"/>
      <c r="NOC867" s="396"/>
      <c r="NOD867" s="396"/>
      <c r="NOE867" s="396"/>
      <c r="NOF867" s="396"/>
      <c r="NOG867" s="396"/>
      <c r="NOH867" s="396"/>
      <c r="NOI867" s="396"/>
      <c r="NOJ867" s="396"/>
      <c r="NOK867" s="396"/>
      <c r="NOL867" s="396"/>
      <c r="NOM867" s="396"/>
      <c r="NON867" s="396"/>
      <c r="NOO867" s="396"/>
      <c r="NOP867" s="396"/>
      <c r="NOQ867" s="396"/>
      <c r="NOR867" s="396"/>
      <c r="NOS867" s="396"/>
      <c r="NOT867" s="396"/>
      <c r="NOU867" s="396"/>
      <c r="NOV867" s="396"/>
      <c r="NOW867" s="396"/>
      <c r="NOX867" s="396"/>
      <c r="NOY867" s="396"/>
      <c r="NOZ867" s="396"/>
      <c r="NPA867" s="396"/>
      <c r="NPB867" s="396"/>
      <c r="NPC867" s="396"/>
      <c r="NPD867" s="396"/>
      <c r="NPE867" s="396"/>
      <c r="NPF867" s="396"/>
      <c r="NPG867" s="396"/>
      <c r="NPH867" s="396"/>
      <c r="NPI867" s="396"/>
      <c r="NPJ867" s="396"/>
      <c r="NPK867" s="396"/>
      <c r="NPL867" s="396"/>
      <c r="NPM867" s="396"/>
      <c r="NPN867" s="396"/>
      <c r="NPO867" s="396"/>
      <c r="NPP867" s="396"/>
      <c r="NPQ867" s="396"/>
      <c r="NPR867" s="396"/>
      <c r="NPS867" s="396"/>
      <c r="NPT867" s="396"/>
      <c r="NPU867" s="396"/>
      <c r="NPV867" s="396"/>
      <c r="NPW867" s="396"/>
      <c r="NPX867" s="396"/>
      <c r="NPY867" s="396"/>
      <c r="NPZ867" s="396"/>
      <c r="NQA867" s="396"/>
      <c r="NQB867" s="396"/>
      <c r="NQC867" s="396"/>
      <c r="NQD867" s="396"/>
      <c r="NQE867" s="396"/>
      <c r="NQF867" s="396"/>
      <c r="NQG867" s="396"/>
      <c r="NQH867" s="396"/>
      <c r="NQI867" s="396"/>
      <c r="NQJ867" s="396"/>
      <c r="NQK867" s="396"/>
      <c r="NQL867" s="396"/>
      <c r="NQM867" s="396"/>
      <c r="NQN867" s="396"/>
      <c r="NQO867" s="396"/>
      <c r="NQP867" s="396"/>
      <c r="NQQ867" s="396"/>
      <c r="NQR867" s="396"/>
      <c r="NQS867" s="396"/>
      <c r="NQT867" s="396"/>
      <c r="NQU867" s="396"/>
      <c r="NQV867" s="396"/>
      <c r="NQW867" s="396"/>
      <c r="NQX867" s="396"/>
      <c r="NQY867" s="396"/>
      <c r="NQZ867" s="396"/>
      <c r="NRA867" s="396"/>
      <c r="NRB867" s="396"/>
      <c r="NRC867" s="396"/>
      <c r="NRD867" s="396"/>
      <c r="NRE867" s="396"/>
      <c r="NRF867" s="396"/>
      <c r="NRG867" s="396"/>
      <c r="NRH867" s="396"/>
      <c r="NRI867" s="396"/>
      <c r="NRJ867" s="396"/>
      <c r="NRK867" s="396"/>
      <c r="NRL867" s="396"/>
      <c r="NRM867" s="396"/>
      <c r="NRN867" s="396"/>
      <c r="NRO867" s="396"/>
      <c r="NRP867" s="396"/>
      <c r="NRQ867" s="396"/>
      <c r="NRR867" s="396"/>
      <c r="NRS867" s="396"/>
      <c r="NRT867" s="396"/>
      <c r="NRU867" s="396"/>
      <c r="NRV867" s="396"/>
      <c r="NRW867" s="396"/>
      <c r="NRX867" s="396"/>
      <c r="NRY867" s="396"/>
      <c r="NRZ867" s="396"/>
      <c r="NSA867" s="396"/>
      <c r="NSB867" s="396"/>
      <c r="NSC867" s="396"/>
      <c r="NSD867" s="396"/>
      <c r="NSE867" s="396"/>
      <c r="NSF867" s="396"/>
      <c r="NSG867" s="396"/>
      <c r="NSH867" s="396"/>
      <c r="NSI867" s="396"/>
      <c r="NSJ867" s="396"/>
      <c r="NSK867" s="396"/>
      <c r="NSL867" s="396"/>
      <c r="NSM867" s="396"/>
      <c r="NSN867" s="396"/>
      <c r="NSO867" s="396"/>
      <c r="NSP867" s="396"/>
      <c r="NSQ867" s="396"/>
      <c r="NSR867" s="396"/>
      <c r="NSS867" s="396"/>
      <c r="NST867" s="396"/>
      <c r="NSU867" s="396"/>
      <c r="NSV867" s="396"/>
      <c r="NSW867" s="396"/>
      <c r="NSX867" s="396"/>
      <c r="NSY867" s="396"/>
      <c r="NSZ867" s="396"/>
      <c r="NTA867" s="396"/>
      <c r="NTB867" s="396"/>
      <c r="NTC867" s="396"/>
      <c r="NTD867" s="396"/>
      <c r="NTE867" s="396"/>
      <c r="NTF867" s="396"/>
      <c r="NTG867" s="396"/>
      <c r="NTH867" s="396"/>
      <c r="NTI867" s="396"/>
      <c r="NTJ867" s="396"/>
      <c r="NTK867" s="396"/>
      <c r="NTL867" s="396"/>
      <c r="NTM867" s="396"/>
      <c r="NTN867" s="396"/>
      <c r="NTO867" s="396"/>
      <c r="NTP867" s="396"/>
      <c r="NTQ867" s="396"/>
      <c r="NTR867" s="396"/>
      <c r="NTS867" s="396"/>
      <c r="NTT867" s="396"/>
      <c r="NTU867" s="396"/>
      <c r="NTV867" s="396"/>
      <c r="NTW867" s="396"/>
      <c r="NTX867" s="396"/>
      <c r="NTY867" s="396"/>
      <c r="NTZ867" s="396"/>
      <c r="NUA867" s="396"/>
      <c r="NUB867" s="396"/>
      <c r="NUC867" s="396"/>
      <c r="NUD867" s="396"/>
      <c r="NUE867" s="396"/>
      <c r="NUF867" s="396"/>
      <c r="NUG867" s="396"/>
      <c r="NUH867" s="396"/>
      <c r="NUI867" s="396"/>
      <c r="NUJ867" s="396"/>
      <c r="NUK867" s="396"/>
      <c r="NUL867" s="396"/>
      <c r="NUM867" s="396"/>
      <c r="NUN867" s="396"/>
      <c r="NUO867" s="396"/>
      <c r="NUP867" s="396"/>
      <c r="NUQ867" s="396"/>
      <c r="NUR867" s="396"/>
      <c r="NUS867" s="396"/>
      <c r="NUT867" s="396"/>
      <c r="NUU867" s="396"/>
      <c r="NUV867" s="396"/>
      <c r="NUW867" s="396"/>
      <c r="NUX867" s="396"/>
      <c r="NUY867" s="396"/>
      <c r="NUZ867" s="396"/>
      <c r="NVA867" s="396"/>
      <c r="NVB867" s="396"/>
      <c r="NVC867" s="396"/>
      <c r="NVD867" s="396"/>
      <c r="NVE867" s="396"/>
      <c r="NVF867" s="396"/>
      <c r="NVG867" s="396"/>
      <c r="NVH867" s="396"/>
      <c r="NVI867" s="396"/>
      <c r="NVJ867" s="396"/>
      <c r="NVK867" s="396"/>
      <c r="NVL867" s="396"/>
      <c r="NVM867" s="396"/>
      <c r="NVN867" s="396"/>
      <c r="NVO867" s="396"/>
      <c r="NVP867" s="396"/>
      <c r="NVQ867" s="396"/>
      <c r="NVR867" s="396"/>
      <c r="NVS867" s="396"/>
      <c r="NVT867" s="396"/>
      <c r="NVU867" s="396"/>
      <c r="NVV867" s="396"/>
      <c r="NVW867" s="396"/>
      <c r="NVX867" s="396"/>
      <c r="NVY867" s="396"/>
      <c r="NVZ867" s="396"/>
      <c r="NWA867" s="396"/>
      <c r="NWB867" s="396"/>
      <c r="NWC867" s="396"/>
      <c r="NWD867" s="396"/>
      <c r="NWE867" s="396"/>
      <c r="NWF867" s="396"/>
      <c r="NWG867" s="396"/>
      <c r="NWH867" s="396"/>
      <c r="NWI867" s="396"/>
      <c r="NWJ867" s="396"/>
      <c r="NWK867" s="396"/>
      <c r="NWL867" s="396"/>
      <c r="NWM867" s="396"/>
      <c r="NWN867" s="396"/>
      <c r="NWO867" s="396"/>
      <c r="NWP867" s="396"/>
      <c r="NWQ867" s="396"/>
      <c r="NWR867" s="396"/>
      <c r="NWS867" s="396"/>
      <c r="NWT867" s="396"/>
      <c r="NWU867" s="396"/>
      <c r="NWV867" s="396"/>
      <c r="NWW867" s="396"/>
      <c r="NWX867" s="396"/>
      <c r="NWY867" s="396"/>
      <c r="NWZ867" s="396"/>
      <c r="NXA867" s="396"/>
      <c r="NXB867" s="396"/>
      <c r="NXC867" s="396"/>
      <c r="NXD867" s="396"/>
      <c r="NXE867" s="396"/>
      <c r="NXF867" s="396"/>
      <c r="NXG867" s="396"/>
      <c r="NXH867" s="396"/>
      <c r="NXI867" s="396"/>
      <c r="NXJ867" s="396"/>
      <c r="NXK867" s="396"/>
      <c r="NXL867" s="396"/>
      <c r="NXM867" s="396"/>
      <c r="NXN867" s="396"/>
      <c r="NXO867" s="396"/>
      <c r="NXP867" s="396"/>
      <c r="NXQ867" s="396"/>
      <c r="NXR867" s="396"/>
      <c r="NXS867" s="396"/>
      <c r="NXT867" s="396"/>
      <c r="NXU867" s="396"/>
      <c r="NXV867" s="396"/>
      <c r="NXW867" s="396"/>
      <c r="NXX867" s="396"/>
      <c r="NXY867" s="396"/>
      <c r="NXZ867" s="396"/>
      <c r="NYA867" s="396"/>
      <c r="NYB867" s="396"/>
      <c r="NYC867" s="396"/>
      <c r="NYD867" s="396"/>
      <c r="NYE867" s="396"/>
      <c r="NYF867" s="396"/>
      <c r="NYG867" s="396"/>
      <c r="NYH867" s="396"/>
      <c r="NYI867" s="396"/>
      <c r="NYJ867" s="396"/>
      <c r="NYK867" s="396"/>
      <c r="NYL867" s="396"/>
      <c r="NYM867" s="396"/>
      <c r="NYN867" s="396"/>
      <c r="NYO867" s="396"/>
      <c r="NYP867" s="396"/>
      <c r="NYQ867" s="396"/>
      <c r="NYR867" s="396"/>
      <c r="NYS867" s="396"/>
      <c r="NYT867" s="396"/>
      <c r="NYU867" s="396"/>
      <c r="NYV867" s="396"/>
      <c r="NYW867" s="396"/>
      <c r="NYX867" s="396"/>
      <c r="NYY867" s="396"/>
      <c r="NYZ867" s="396"/>
      <c r="NZA867" s="396"/>
      <c r="NZB867" s="396"/>
      <c r="NZC867" s="396"/>
      <c r="NZD867" s="396"/>
      <c r="NZE867" s="396"/>
      <c r="NZF867" s="396"/>
      <c r="NZG867" s="396"/>
      <c r="NZH867" s="396"/>
      <c r="NZI867" s="396"/>
      <c r="NZJ867" s="396"/>
      <c r="NZK867" s="396"/>
      <c r="NZL867" s="396"/>
      <c r="NZM867" s="396"/>
      <c r="NZN867" s="396"/>
      <c r="NZO867" s="396"/>
      <c r="NZP867" s="396"/>
      <c r="NZQ867" s="396"/>
      <c r="NZR867" s="396"/>
      <c r="NZS867" s="396"/>
      <c r="NZT867" s="396"/>
      <c r="NZU867" s="396"/>
      <c r="NZV867" s="396"/>
      <c r="NZW867" s="396"/>
      <c r="NZX867" s="396"/>
      <c r="NZY867" s="396"/>
      <c r="NZZ867" s="396"/>
      <c r="OAA867" s="396"/>
      <c r="OAB867" s="396"/>
      <c r="OAC867" s="396"/>
      <c r="OAD867" s="396"/>
      <c r="OAE867" s="396"/>
      <c r="OAF867" s="396"/>
      <c r="OAG867" s="396"/>
      <c r="OAH867" s="396"/>
      <c r="OAI867" s="396"/>
      <c r="OAJ867" s="396"/>
      <c r="OAK867" s="396"/>
      <c r="OAL867" s="396"/>
      <c r="OAM867" s="396"/>
      <c r="OAN867" s="396"/>
      <c r="OAO867" s="396"/>
      <c r="OAP867" s="396"/>
      <c r="OAQ867" s="396"/>
      <c r="OAR867" s="396"/>
      <c r="OAS867" s="396"/>
      <c r="OAT867" s="396"/>
      <c r="OAU867" s="396"/>
      <c r="OAV867" s="396"/>
      <c r="OAW867" s="396"/>
      <c r="OAX867" s="396"/>
      <c r="OAY867" s="396"/>
      <c r="OAZ867" s="396"/>
      <c r="OBA867" s="396"/>
      <c r="OBB867" s="396"/>
      <c r="OBC867" s="396"/>
      <c r="OBD867" s="396"/>
      <c r="OBE867" s="396"/>
      <c r="OBF867" s="396"/>
      <c r="OBG867" s="396"/>
      <c r="OBH867" s="396"/>
      <c r="OBI867" s="396"/>
      <c r="OBJ867" s="396"/>
      <c r="OBK867" s="396"/>
      <c r="OBL867" s="396"/>
      <c r="OBM867" s="396"/>
      <c r="OBN867" s="396"/>
      <c r="OBO867" s="396"/>
      <c r="OBP867" s="396"/>
      <c r="OBQ867" s="396"/>
      <c r="OBR867" s="396"/>
      <c r="OBS867" s="396"/>
      <c r="OBT867" s="396"/>
      <c r="OBU867" s="396"/>
      <c r="OBV867" s="396"/>
      <c r="OBW867" s="396"/>
      <c r="OBX867" s="396"/>
      <c r="OBY867" s="396"/>
      <c r="OBZ867" s="396"/>
      <c r="OCA867" s="396"/>
      <c r="OCB867" s="396"/>
      <c r="OCC867" s="396"/>
      <c r="OCD867" s="396"/>
      <c r="OCE867" s="396"/>
      <c r="OCF867" s="396"/>
      <c r="OCG867" s="396"/>
      <c r="OCH867" s="396"/>
      <c r="OCI867" s="396"/>
      <c r="OCJ867" s="396"/>
      <c r="OCK867" s="396"/>
      <c r="OCL867" s="396"/>
      <c r="OCM867" s="396"/>
      <c r="OCN867" s="396"/>
      <c r="OCO867" s="396"/>
      <c r="OCP867" s="396"/>
      <c r="OCQ867" s="396"/>
      <c r="OCR867" s="396"/>
      <c r="OCS867" s="396"/>
      <c r="OCT867" s="396"/>
      <c r="OCU867" s="396"/>
      <c r="OCV867" s="396"/>
      <c r="OCW867" s="396"/>
      <c r="OCX867" s="396"/>
      <c r="OCY867" s="396"/>
      <c r="OCZ867" s="396"/>
      <c r="ODA867" s="396"/>
      <c r="ODB867" s="396"/>
      <c r="ODC867" s="396"/>
      <c r="ODD867" s="396"/>
      <c r="ODE867" s="396"/>
      <c r="ODF867" s="396"/>
      <c r="ODG867" s="396"/>
      <c r="ODH867" s="396"/>
      <c r="ODI867" s="396"/>
      <c r="ODJ867" s="396"/>
      <c r="ODK867" s="396"/>
      <c r="ODL867" s="396"/>
      <c r="ODM867" s="396"/>
      <c r="ODN867" s="396"/>
      <c r="ODO867" s="396"/>
      <c r="ODP867" s="396"/>
      <c r="ODQ867" s="396"/>
      <c r="ODR867" s="396"/>
      <c r="ODS867" s="396"/>
      <c r="ODT867" s="396"/>
      <c r="ODU867" s="396"/>
      <c r="ODV867" s="396"/>
      <c r="ODW867" s="396"/>
      <c r="ODX867" s="396"/>
      <c r="ODY867" s="396"/>
      <c r="ODZ867" s="396"/>
      <c r="OEA867" s="396"/>
      <c r="OEB867" s="396"/>
      <c r="OEC867" s="396"/>
      <c r="OED867" s="396"/>
      <c r="OEE867" s="396"/>
      <c r="OEF867" s="396"/>
      <c r="OEG867" s="396"/>
      <c r="OEH867" s="396"/>
      <c r="OEI867" s="396"/>
      <c r="OEJ867" s="396"/>
      <c r="OEK867" s="396"/>
      <c r="OEL867" s="396"/>
      <c r="OEM867" s="396"/>
      <c r="OEN867" s="396"/>
      <c r="OEO867" s="396"/>
      <c r="OEP867" s="396"/>
      <c r="OEQ867" s="396"/>
      <c r="OER867" s="396"/>
      <c r="OES867" s="396"/>
      <c r="OET867" s="396"/>
      <c r="OEU867" s="396"/>
      <c r="OEV867" s="396"/>
      <c r="OEW867" s="396"/>
      <c r="OEX867" s="396"/>
      <c r="OEY867" s="396"/>
      <c r="OEZ867" s="396"/>
      <c r="OFA867" s="396"/>
      <c r="OFB867" s="396"/>
      <c r="OFC867" s="396"/>
      <c r="OFD867" s="396"/>
      <c r="OFE867" s="396"/>
      <c r="OFF867" s="396"/>
      <c r="OFG867" s="396"/>
      <c r="OFH867" s="396"/>
      <c r="OFI867" s="396"/>
      <c r="OFJ867" s="396"/>
      <c r="OFK867" s="396"/>
      <c r="OFL867" s="396"/>
      <c r="OFM867" s="396"/>
      <c r="OFN867" s="396"/>
      <c r="OFO867" s="396"/>
      <c r="OFP867" s="396"/>
      <c r="OFQ867" s="396"/>
      <c r="OFR867" s="396"/>
      <c r="OFS867" s="396"/>
      <c r="OFT867" s="396"/>
      <c r="OFU867" s="396"/>
      <c r="OFV867" s="396"/>
      <c r="OFW867" s="396"/>
      <c r="OFX867" s="396"/>
      <c r="OFY867" s="396"/>
      <c r="OFZ867" s="396"/>
      <c r="OGA867" s="396"/>
      <c r="OGB867" s="396"/>
      <c r="OGC867" s="396"/>
      <c r="OGD867" s="396"/>
      <c r="OGE867" s="396"/>
      <c r="OGF867" s="396"/>
      <c r="OGG867" s="396"/>
      <c r="OGH867" s="396"/>
      <c r="OGI867" s="396"/>
      <c r="OGJ867" s="396"/>
      <c r="OGK867" s="396"/>
      <c r="OGL867" s="396"/>
      <c r="OGM867" s="396"/>
      <c r="OGN867" s="396"/>
      <c r="OGO867" s="396"/>
      <c r="OGP867" s="396"/>
      <c r="OGQ867" s="396"/>
      <c r="OGR867" s="396"/>
      <c r="OGS867" s="396"/>
      <c r="OGT867" s="396"/>
      <c r="OGU867" s="396"/>
      <c r="OGV867" s="396"/>
      <c r="OGW867" s="396"/>
      <c r="OGX867" s="396"/>
      <c r="OGY867" s="396"/>
      <c r="OGZ867" s="396"/>
      <c r="OHA867" s="396"/>
      <c r="OHB867" s="396"/>
      <c r="OHC867" s="396"/>
      <c r="OHD867" s="396"/>
      <c r="OHE867" s="396"/>
      <c r="OHF867" s="396"/>
      <c r="OHG867" s="396"/>
      <c r="OHH867" s="396"/>
      <c r="OHI867" s="396"/>
      <c r="OHJ867" s="396"/>
      <c r="OHK867" s="396"/>
      <c r="OHL867" s="396"/>
      <c r="OHM867" s="396"/>
      <c r="OHN867" s="396"/>
      <c r="OHO867" s="396"/>
      <c r="OHP867" s="396"/>
      <c r="OHQ867" s="396"/>
      <c r="OHR867" s="396"/>
      <c r="OHS867" s="396"/>
      <c r="OHT867" s="396"/>
      <c r="OHU867" s="396"/>
      <c r="OHV867" s="396"/>
      <c r="OHW867" s="396"/>
      <c r="OHX867" s="396"/>
      <c r="OHY867" s="396"/>
      <c r="OHZ867" s="396"/>
      <c r="OIA867" s="396"/>
      <c r="OIB867" s="396"/>
      <c r="OIC867" s="396"/>
      <c r="OID867" s="396"/>
      <c r="OIE867" s="396"/>
      <c r="OIF867" s="396"/>
      <c r="OIG867" s="396"/>
      <c r="OIH867" s="396"/>
      <c r="OII867" s="396"/>
      <c r="OIJ867" s="396"/>
      <c r="OIK867" s="396"/>
      <c r="OIL867" s="396"/>
      <c r="OIM867" s="396"/>
      <c r="OIN867" s="396"/>
      <c r="OIO867" s="396"/>
      <c r="OIP867" s="396"/>
      <c r="OIQ867" s="396"/>
      <c r="OIR867" s="396"/>
      <c r="OIS867" s="396"/>
      <c r="OIT867" s="396"/>
      <c r="OIU867" s="396"/>
      <c r="OIV867" s="396"/>
      <c r="OIW867" s="396"/>
      <c r="OIX867" s="396"/>
      <c r="OIY867" s="396"/>
      <c r="OIZ867" s="396"/>
      <c r="OJA867" s="396"/>
      <c r="OJB867" s="396"/>
      <c r="OJC867" s="396"/>
      <c r="OJD867" s="396"/>
      <c r="OJE867" s="396"/>
      <c r="OJF867" s="396"/>
      <c r="OJG867" s="396"/>
      <c r="OJH867" s="396"/>
      <c r="OJI867" s="396"/>
      <c r="OJJ867" s="396"/>
      <c r="OJK867" s="396"/>
      <c r="OJL867" s="396"/>
      <c r="OJM867" s="396"/>
      <c r="OJN867" s="396"/>
      <c r="OJO867" s="396"/>
      <c r="OJP867" s="396"/>
      <c r="OJQ867" s="396"/>
      <c r="OJR867" s="396"/>
      <c r="OJS867" s="396"/>
      <c r="OJT867" s="396"/>
      <c r="OJU867" s="396"/>
      <c r="OJV867" s="396"/>
      <c r="OJW867" s="396"/>
      <c r="OJX867" s="396"/>
      <c r="OJY867" s="396"/>
      <c r="OJZ867" s="396"/>
      <c r="OKA867" s="396"/>
      <c r="OKB867" s="396"/>
      <c r="OKC867" s="396"/>
      <c r="OKD867" s="396"/>
      <c r="OKE867" s="396"/>
      <c r="OKF867" s="396"/>
      <c r="OKG867" s="396"/>
      <c r="OKH867" s="396"/>
      <c r="OKI867" s="396"/>
      <c r="OKJ867" s="396"/>
      <c r="OKK867" s="396"/>
      <c r="OKL867" s="396"/>
      <c r="OKM867" s="396"/>
      <c r="OKN867" s="396"/>
      <c r="OKO867" s="396"/>
      <c r="OKP867" s="396"/>
      <c r="OKQ867" s="396"/>
      <c r="OKR867" s="396"/>
      <c r="OKS867" s="396"/>
      <c r="OKT867" s="396"/>
      <c r="OKU867" s="396"/>
      <c r="OKV867" s="396"/>
      <c r="OKW867" s="396"/>
      <c r="OKX867" s="396"/>
      <c r="OKY867" s="396"/>
      <c r="OKZ867" s="396"/>
      <c r="OLA867" s="396"/>
      <c r="OLB867" s="396"/>
      <c r="OLC867" s="396"/>
      <c r="OLD867" s="396"/>
      <c r="OLE867" s="396"/>
      <c r="OLF867" s="396"/>
      <c r="OLG867" s="396"/>
      <c r="OLH867" s="396"/>
      <c r="OLI867" s="396"/>
      <c r="OLJ867" s="396"/>
      <c r="OLK867" s="396"/>
      <c r="OLL867" s="396"/>
      <c r="OLM867" s="396"/>
      <c r="OLN867" s="396"/>
      <c r="OLO867" s="396"/>
      <c r="OLP867" s="396"/>
      <c r="OLQ867" s="396"/>
      <c r="OLR867" s="396"/>
      <c r="OLS867" s="396"/>
      <c r="OLT867" s="396"/>
      <c r="OLU867" s="396"/>
      <c r="OLV867" s="396"/>
      <c r="OLW867" s="396"/>
      <c r="OLX867" s="396"/>
      <c r="OLY867" s="396"/>
      <c r="OLZ867" s="396"/>
      <c r="OMA867" s="396"/>
      <c r="OMB867" s="396"/>
      <c r="OMC867" s="396"/>
      <c r="OMD867" s="396"/>
      <c r="OME867" s="396"/>
      <c r="OMF867" s="396"/>
      <c r="OMG867" s="396"/>
      <c r="OMH867" s="396"/>
      <c r="OMI867" s="396"/>
      <c r="OMJ867" s="396"/>
      <c r="OMK867" s="396"/>
      <c r="OML867" s="396"/>
      <c r="OMM867" s="396"/>
      <c r="OMN867" s="396"/>
      <c r="OMO867" s="396"/>
      <c r="OMP867" s="396"/>
      <c r="OMQ867" s="396"/>
      <c r="OMR867" s="396"/>
      <c r="OMS867" s="396"/>
      <c r="OMT867" s="396"/>
      <c r="OMU867" s="396"/>
      <c r="OMV867" s="396"/>
      <c r="OMW867" s="396"/>
      <c r="OMX867" s="396"/>
      <c r="OMY867" s="396"/>
      <c r="OMZ867" s="396"/>
      <c r="ONA867" s="396"/>
      <c r="ONB867" s="396"/>
      <c r="ONC867" s="396"/>
      <c r="OND867" s="396"/>
      <c r="ONE867" s="396"/>
      <c r="ONF867" s="396"/>
      <c r="ONG867" s="396"/>
      <c r="ONH867" s="396"/>
      <c r="ONI867" s="396"/>
      <c r="ONJ867" s="396"/>
      <c r="ONK867" s="396"/>
      <c r="ONL867" s="396"/>
      <c r="ONM867" s="396"/>
      <c r="ONN867" s="396"/>
      <c r="ONO867" s="396"/>
      <c r="ONP867" s="396"/>
      <c r="ONQ867" s="396"/>
      <c r="ONR867" s="396"/>
      <c r="ONS867" s="396"/>
      <c r="ONT867" s="396"/>
      <c r="ONU867" s="396"/>
      <c r="ONV867" s="396"/>
      <c r="ONW867" s="396"/>
      <c r="ONX867" s="396"/>
      <c r="ONY867" s="396"/>
      <c r="ONZ867" s="396"/>
      <c r="OOA867" s="396"/>
      <c r="OOB867" s="396"/>
      <c r="OOC867" s="396"/>
      <c r="OOD867" s="396"/>
      <c r="OOE867" s="396"/>
      <c r="OOF867" s="396"/>
      <c r="OOG867" s="396"/>
      <c r="OOH867" s="396"/>
      <c r="OOI867" s="396"/>
      <c r="OOJ867" s="396"/>
      <c r="OOK867" s="396"/>
      <c r="OOL867" s="396"/>
      <c r="OOM867" s="396"/>
      <c r="OON867" s="396"/>
      <c r="OOO867" s="396"/>
      <c r="OOP867" s="396"/>
      <c r="OOQ867" s="396"/>
      <c r="OOR867" s="396"/>
      <c r="OOS867" s="396"/>
      <c r="OOT867" s="396"/>
      <c r="OOU867" s="396"/>
      <c r="OOV867" s="396"/>
      <c r="OOW867" s="396"/>
      <c r="OOX867" s="396"/>
      <c r="OOY867" s="396"/>
      <c r="OOZ867" s="396"/>
      <c r="OPA867" s="396"/>
      <c r="OPB867" s="396"/>
      <c r="OPC867" s="396"/>
      <c r="OPD867" s="396"/>
      <c r="OPE867" s="396"/>
      <c r="OPF867" s="396"/>
      <c r="OPG867" s="396"/>
      <c r="OPH867" s="396"/>
      <c r="OPI867" s="396"/>
      <c r="OPJ867" s="396"/>
      <c r="OPK867" s="396"/>
      <c r="OPL867" s="396"/>
      <c r="OPM867" s="396"/>
      <c r="OPN867" s="396"/>
      <c r="OPO867" s="396"/>
      <c r="OPP867" s="396"/>
      <c r="OPQ867" s="396"/>
      <c r="OPR867" s="396"/>
      <c r="OPS867" s="396"/>
      <c r="OPT867" s="396"/>
      <c r="OPU867" s="396"/>
      <c r="OPV867" s="396"/>
      <c r="OPW867" s="396"/>
      <c r="OPX867" s="396"/>
      <c r="OPY867" s="396"/>
      <c r="OPZ867" s="396"/>
      <c r="OQA867" s="396"/>
      <c r="OQB867" s="396"/>
      <c r="OQC867" s="396"/>
      <c r="OQD867" s="396"/>
      <c r="OQE867" s="396"/>
      <c r="OQF867" s="396"/>
      <c r="OQG867" s="396"/>
      <c r="OQH867" s="396"/>
      <c r="OQI867" s="396"/>
      <c r="OQJ867" s="396"/>
      <c r="OQK867" s="396"/>
      <c r="OQL867" s="396"/>
      <c r="OQM867" s="396"/>
      <c r="OQN867" s="396"/>
      <c r="OQO867" s="396"/>
      <c r="OQP867" s="396"/>
      <c r="OQQ867" s="396"/>
      <c r="OQR867" s="396"/>
      <c r="OQS867" s="396"/>
      <c r="OQT867" s="396"/>
      <c r="OQU867" s="396"/>
      <c r="OQV867" s="396"/>
      <c r="OQW867" s="396"/>
      <c r="OQX867" s="396"/>
      <c r="OQY867" s="396"/>
      <c r="OQZ867" s="396"/>
      <c r="ORA867" s="396"/>
      <c r="ORB867" s="396"/>
      <c r="ORC867" s="396"/>
      <c r="ORD867" s="396"/>
      <c r="ORE867" s="396"/>
      <c r="ORF867" s="396"/>
      <c r="ORG867" s="396"/>
      <c r="ORH867" s="396"/>
      <c r="ORI867" s="396"/>
      <c r="ORJ867" s="396"/>
      <c r="ORK867" s="396"/>
      <c r="ORL867" s="396"/>
      <c r="ORM867" s="396"/>
      <c r="ORN867" s="396"/>
      <c r="ORO867" s="396"/>
      <c r="ORP867" s="396"/>
      <c r="ORQ867" s="396"/>
      <c r="ORR867" s="396"/>
      <c r="ORS867" s="396"/>
      <c r="ORT867" s="396"/>
      <c r="ORU867" s="396"/>
      <c r="ORV867" s="396"/>
      <c r="ORW867" s="396"/>
      <c r="ORX867" s="396"/>
      <c r="ORY867" s="396"/>
      <c r="ORZ867" s="396"/>
      <c r="OSA867" s="396"/>
      <c r="OSB867" s="396"/>
      <c r="OSC867" s="396"/>
      <c r="OSD867" s="396"/>
      <c r="OSE867" s="396"/>
      <c r="OSF867" s="396"/>
      <c r="OSG867" s="396"/>
      <c r="OSH867" s="396"/>
      <c r="OSI867" s="396"/>
      <c r="OSJ867" s="396"/>
      <c r="OSK867" s="396"/>
      <c r="OSL867" s="396"/>
      <c r="OSM867" s="396"/>
      <c r="OSN867" s="396"/>
      <c r="OSO867" s="396"/>
      <c r="OSP867" s="396"/>
      <c r="OSQ867" s="396"/>
      <c r="OSR867" s="396"/>
      <c r="OSS867" s="396"/>
      <c r="OST867" s="396"/>
      <c r="OSU867" s="396"/>
      <c r="OSV867" s="396"/>
      <c r="OSW867" s="396"/>
      <c r="OSX867" s="396"/>
      <c r="OSY867" s="396"/>
      <c r="OSZ867" s="396"/>
      <c r="OTA867" s="396"/>
      <c r="OTB867" s="396"/>
      <c r="OTC867" s="396"/>
      <c r="OTD867" s="396"/>
      <c r="OTE867" s="396"/>
      <c r="OTF867" s="396"/>
      <c r="OTG867" s="396"/>
      <c r="OTH867" s="396"/>
      <c r="OTI867" s="396"/>
      <c r="OTJ867" s="396"/>
      <c r="OTK867" s="396"/>
      <c r="OTL867" s="396"/>
      <c r="OTM867" s="396"/>
      <c r="OTN867" s="396"/>
      <c r="OTO867" s="396"/>
      <c r="OTP867" s="396"/>
      <c r="OTQ867" s="396"/>
      <c r="OTR867" s="396"/>
      <c r="OTS867" s="396"/>
      <c r="OTT867" s="396"/>
      <c r="OTU867" s="396"/>
      <c r="OTV867" s="396"/>
      <c r="OTW867" s="396"/>
      <c r="OTX867" s="396"/>
      <c r="OTY867" s="396"/>
      <c r="OTZ867" s="396"/>
      <c r="OUA867" s="396"/>
      <c r="OUB867" s="396"/>
      <c r="OUC867" s="396"/>
      <c r="OUD867" s="396"/>
      <c r="OUE867" s="396"/>
      <c r="OUF867" s="396"/>
      <c r="OUG867" s="396"/>
      <c r="OUH867" s="396"/>
      <c r="OUI867" s="396"/>
      <c r="OUJ867" s="396"/>
      <c r="OUK867" s="396"/>
      <c r="OUL867" s="396"/>
      <c r="OUM867" s="396"/>
      <c r="OUN867" s="396"/>
      <c r="OUO867" s="396"/>
      <c r="OUP867" s="396"/>
      <c r="OUQ867" s="396"/>
      <c r="OUR867" s="396"/>
      <c r="OUS867" s="396"/>
      <c r="OUT867" s="396"/>
      <c r="OUU867" s="396"/>
      <c r="OUV867" s="396"/>
      <c r="OUW867" s="396"/>
      <c r="OUX867" s="396"/>
      <c r="OUY867" s="396"/>
      <c r="OUZ867" s="396"/>
      <c r="OVA867" s="396"/>
      <c r="OVB867" s="396"/>
      <c r="OVC867" s="396"/>
      <c r="OVD867" s="396"/>
      <c r="OVE867" s="396"/>
      <c r="OVF867" s="396"/>
      <c r="OVG867" s="396"/>
      <c r="OVH867" s="396"/>
      <c r="OVI867" s="396"/>
      <c r="OVJ867" s="396"/>
      <c r="OVK867" s="396"/>
      <c r="OVL867" s="396"/>
      <c r="OVM867" s="396"/>
      <c r="OVN867" s="396"/>
      <c r="OVO867" s="396"/>
      <c r="OVP867" s="396"/>
      <c r="OVQ867" s="396"/>
      <c r="OVR867" s="396"/>
      <c r="OVS867" s="396"/>
      <c r="OVT867" s="396"/>
      <c r="OVU867" s="396"/>
      <c r="OVV867" s="396"/>
      <c r="OVW867" s="396"/>
      <c r="OVX867" s="396"/>
      <c r="OVY867" s="396"/>
      <c r="OVZ867" s="396"/>
      <c r="OWA867" s="396"/>
      <c r="OWB867" s="396"/>
      <c r="OWC867" s="396"/>
      <c r="OWD867" s="396"/>
      <c r="OWE867" s="396"/>
      <c r="OWF867" s="396"/>
      <c r="OWG867" s="396"/>
      <c r="OWH867" s="396"/>
      <c r="OWI867" s="396"/>
      <c r="OWJ867" s="396"/>
      <c r="OWK867" s="396"/>
      <c r="OWL867" s="396"/>
      <c r="OWM867" s="396"/>
      <c r="OWN867" s="396"/>
      <c r="OWO867" s="396"/>
      <c r="OWP867" s="396"/>
      <c r="OWQ867" s="396"/>
      <c r="OWR867" s="396"/>
      <c r="OWS867" s="396"/>
      <c r="OWT867" s="396"/>
      <c r="OWU867" s="396"/>
      <c r="OWV867" s="396"/>
      <c r="OWW867" s="396"/>
      <c r="OWX867" s="396"/>
      <c r="OWY867" s="396"/>
      <c r="OWZ867" s="396"/>
      <c r="OXA867" s="396"/>
      <c r="OXB867" s="396"/>
      <c r="OXC867" s="396"/>
      <c r="OXD867" s="396"/>
      <c r="OXE867" s="396"/>
      <c r="OXF867" s="396"/>
      <c r="OXG867" s="396"/>
      <c r="OXH867" s="396"/>
      <c r="OXI867" s="396"/>
      <c r="OXJ867" s="396"/>
      <c r="OXK867" s="396"/>
      <c r="OXL867" s="396"/>
      <c r="OXM867" s="396"/>
      <c r="OXN867" s="396"/>
      <c r="OXO867" s="396"/>
      <c r="OXP867" s="396"/>
      <c r="OXQ867" s="396"/>
      <c r="OXR867" s="396"/>
      <c r="OXS867" s="396"/>
      <c r="OXT867" s="396"/>
      <c r="OXU867" s="396"/>
      <c r="OXV867" s="396"/>
      <c r="OXW867" s="396"/>
      <c r="OXX867" s="396"/>
      <c r="OXY867" s="396"/>
      <c r="OXZ867" s="396"/>
      <c r="OYA867" s="396"/>
      <c r="OYB867" s="396"/>
      <c r="OYC867" s="396"/>
      <c r="OYD867" s="396"/>
      <c r="OYE867" s="396"/>
      <c r="OYF867" s="396"/>
      <c r="OYG867" s="396"/>
      <c r="OYH867" s="396"/>
      <c r="OYI867" s="396"/>
      <c r="OYJ867" s="396"/>
      <c r="OYK867" s="396"/>
      <c r="OYL867" s="396"/>
      <c r="OYM867" s="396"/>
      <c r="OYN867" s="396"/>
      <c r="OYO867" s="396"/>
      <c r="OYP867" s="396"/>
      <c r="OYQ867" s="396"/>
      <c r="OYR867" s="396"/>
      <c r="OYS867" s="396"/>
      <c r="OYT867" s="396"/>
      <c r="OYU867" s="396"/>
      <c r="OYV867" s="396"/>
      <c r="OYW867" s="396"/>
      <c r="OYX867" s="396"/>
      <c r="OYY867" s="396"/>
      <c r="OYZ867" s="396"/>
      <c r="OZA867" s="396"/>
      <c r="OZB867" s="396"/>
      <c r="OZC867" s="396"/>
      <c r="OZD867" s="396"/>
      <c r="OZE867" s="396"/>
      <c r="OZF867" s="396"/>
      <c r="OZG867" s="396"/>
      <c r="OZH867" s="396"/>
      <c r="OZI867" s="396"/>
      <c r="OZJ867" s="396"/>
      <c r="OZK867" s="396"/>
      <c r="OZL867" s="396"/>
      <c r="OZM867" s="396"/>
      <c r="OZN867" s="396"/>
      <c r="OZO867" s="396"/>
      <c r="OZP867" s="396"/>
      <c r="OZQ867" s="396"/>
      <c r="OZR867" s="396"/>
      <c r="OZS867" s="396"/>
      <c r="OZT867" s="396"/>
      <c r="OZU867" s="396"/>
      <c r="OZV867" s="396"/>
      <c r="OZW867" s="396"/>
      <c r="OZX867" s="396"/>
      <c r="OZY867" s="396"/>
      <c r="OZZ867" s="396"/>
      <c r="PAA867" s="396"/>
      <c r="PAB867" s="396"/>
      <c r="PAC867" s="396"/>
      <c r="PAD867" s="396"/>
      <c r="PAE867" s="396"/>
      <c r="PAF867" s="396"/>
      <c r="PAG867" s="396"/>
      <c r="PAH867" s="396"/>
      <c r="PAI867" s="396"/>
      <c r="PAJ867" s="396"/>
      <c r="PAK867" s="396"/>
      <c r="PAL867" s="396"/>
      <c r="PAM867" s="396"/>
      <c r="PAN867" s="396"/>
      <c r="PAO867" s="396"/>
      <c r="PAP867" s="396"/>
      <c r="PAQ867" s="396"/>
      <c r="PAR867" s="396"/>
      <c r="PAS867" s="396"/>
      <c r="PAT867" s="396"/>
      <c r="PAU867" s="396"/>
      <c r="PAV867" s="396"/>
      <c r="PAW867" s="396"/>
      <c r="PAX867" s="396"/>
      <c r="PAY867" s="396"/>
      <c r="PAZ867" s="396"/>
      <c r="PBA867" s="396"/>
      <c r="PBB867" s="396"/>
      <c r="PBC867" s="396"/>
      <c r="PBD867" s="396"/>
      <c r="PBE867" s="396"/>
      <c r="PBF867" s="396"/>
      <c r="PBG867" s="396"/>
      <c r="PBH867" s="396"/>
      <c r="PBI867" s="396"/>
      <c r="PBJ867" s="396"/>
      <c r="PBK867" s="396"/>
      <c r="PBL867" s="396"/>
      <c r="PBM867" s="396"/>
      <c r="PBN867" s="396"/>
      <c r="PBO867" s="396"/>
      <c r="PBP867" s="396"/>
      <c r="PBQ867" s="396"/>
      <c r="PBR867" s="396"/>
      <c r="PBS867" s="396"/>
      <c r="PBT867" s="396"/>
      <c r="PBU867" s="396"/>
      <c r="PBV867" s="396"/>
      <c r="PBW867" s="396"/>
      <c r="PBX867" s="396"/>
      <c r="PBY867" s="396"/>
      <c r="PBZ867" s="396"/>
      <c r="PCA867" s="396"/>
      <c r="PCB867" s="396"/>
      <c r="PCC867" s="396"/>
      <c r="PCD867" s="396"/>
      <c r="PCE867" s="396"/>
      <c r="PCF867" s="396"/>
      <c r="PCG867" s="396"/>
      <c r="PCH867" s="396"/>
      <c r="PCI867" s="396"/>
      <c r="PCJ867" s="396"/>
      <c r="PCK867" s="396"/>
      <c r="PCL867" s="396"/>
      <c r="PCM867" s="396"/>
      <c r="PCN867" s="396"/>
      <c r="PCO867" s="396"/>
      <c r="PCP867" s="396"/>
      <c r="PCQ867" s="396"/>
      <c r="PCR867" s="396"/>
      <c r="PCS867" s="396"/>
      <c r="PCT867" s="396"/>
      <c r="PCU867" s="396"/>
      <c r="PCV867" s="396"/>
      <c r="PCW867" s="396"/>
      <c r="PCX867" s="396"/>
      <c r="PCY867" s="396"/>
      <c r="PCZ867" s="396"/>
      <c r="PDA867" s="396"/>
      <c r="PDB867" s="396"/>
      <c r="PDC867" s="396"/>
      <c r="PDD867" s="396"/>
      <c r="PDE867" s="396"/>
      <c r="PDF867" s="396"/>
      <c r="PDG867" s="396"/>
      <c r="PDH867" s="396"/>
      <c r="PDI867" s="396"/>
      <c r="PDJ867" s="396"/>
      <c r="PDK867" s="396"/>
      <c r="PDL867" s="396"/>
      <c r="PDM867" s="396"/>
      <c r="PDN867" s="396"/>
      <c r="PDO867" s="396"/>
      <c r="PDP867" s="396"/>
      <c r="PDQ867" s="396"/>
      <c r="PDR867" s="396"/>
      <c r="PDS867" s="396"/>
      <c r="PDT867" s="396"/>
      <c r="PDU867" s="396"/>
      <c r="PDV867" s="396"/>
      <c r="PDW867" s="396"/>
      <c r="PDX867" s="396"/>
      <c r="PDY867" s="396"/>
      <c r="PDZ867" s="396"/>
      <c r="PEA867" s="396"/>
      <c r="PEB867" s="396"/>
      <c r="PEC867" s="396"/>
      <c r="PED867" s="396"/>
      <c r="PEE867" s="396"/>
      <c r="PEF867" s="396"/>
      <c r="PEG867" s="396"/>
      <c r="PEH867" s="396"/>
      <c r="PEI867" s="396"/>
      <c r="PEJ867" s="396"/>
      <c r="PEK867" s="396"/>
      <c r="PEL867" s="396"/>
      <c r="PEM867" s="396"/>
      <c r="PEN867" s="396"/>
      <c r="PEO867" s="396"/>
      <c r="PEP867" s="396"/>
      <c r="PEQ867" s="396"/>
      <c r="PER867" s="396"/>
      <c r="PES867" s="396"/>
      <c r="PET867" s="396"/>
      <c r="PEU867" s="396"/>
      <c r="PEV867" s="396"/>
      <c r="PEW867" s="396"/>
      <c r="PEX867" s="396"/>
      <c r="PEY867" s="396"/>
      <c r="PEZ867" s="396"/>
      <c r="PFA867" s="396"/>
      <c r="PFB867" s="396"/>
      <c r="PFC867" s="396"/>
      <c r="PFD867" s="396"/>
      <c r="PFE867" s="396"/>
      <c r="PFF867" s="396"/>
      <c r="PFG867" s="396"/>
      <c r="PFH867" s="396"/>
      <c r="PFI867" s="396"/>
      <c r="PFJ867" s="396"/>
      <c r="PFK867" s="396"/>
      <c r="PFL867" s="396"/>
      <c r="PFM867" s="396"/>
      <c r="PFN867" s="396"/>
      <c r="PFO867" s="396"/>
      <c r="PFP867" s="396"/>
      <c r="PFQ867" s="396"/>
      <c r="PFR867" s="396"/>
      <c r="PFS867" s="396"/>
      <c r="PFT867" s="396"/>
      <c r="PFU867" s="396"/>
      <c r="PFV867" s="396"/>
      <c r="PFW867" s="396"/>
      <c r="PFX867" s="396"/>
      <c r="PFY867" s="396"/>
      <c r="PFZ867" s="396"/>
      <c r="PGA867" s="396"/>
      <c r="PGB867" s="396"/>
      <c r="PGC867" s="396"/>
      <c r="PGD867" s="396"/>
      <c r="PGE867" s="396"/>
      <c r="PGF867" s="396"/>
      <c r="PGG867" s="396"/>
      <c r="PGH867" s="396"/>
      <c r="PGI867" s="396"/>
      <c r="PGJ867" s="396"/>
      <c r="PGK867" s="396"/>
      <c r="PGL867" s="396"/>
      <c r="PGM867" s="396"/>
      <c r="PGN867" s="396"/>
      <c r="PGO867" s="396"/>
      <c r="PGP867" s="396"/>
      <c r="PGQ867" s="396"/>
      <c r="PGR867" s="396"/>
      <c r="PGS867" s="396"/>
      <c r="PGT867" s="396"/>
      <c r="PGU867" s="396"/>
      <c r="PGV867" s="396"/>
      <c r="PGW867" s="396"/>
      <c r="PGX867" s="396"/>
      <c r="PGY867" s="396"/>
      <c r="PGZ867" s="396"/>
      <c r="PHA867" s="396"/>
      <c r="PHB867" s="396"/>
      <c r="PHC867" s="396"/>
      <c r="PHD867" s="396"/>
      <c r="PHE867" s="396"/>
      <c r="PHF867" s="396"/>
      <c r="PHG867" s="396"/>
      <c r="PHH867" s="396"/>
      <c r="PHI867" s="396"/>
      <c r="PHJ867" s="396"/>
      <c r="PHK867" s="396"/>
      <c r="PHL867" s="396"/>
      <c r="PHM867" s="396"/>
      <c r="PHN867" s="396"/>
      <c r="PHO867" s="396"/>
      <c r="PHP867" s="396"/>
      <c r="PHQ867" s="396"/>
      <c r="PHR867" s="396"/>
      <c r="PHS867" s="396"/>
      <c r="PHT867" s="396"/>
      <c r="PHU867" s="396"/>
      <c r="PHV867" s="396"/>
      <c r="PHW867" s="396"/>
      <c r="PHX867" s="396"/>
      <c r="PHY867" s="396"/>
      <c r="PHZ867" s="396"/>
      <c r="PIA867" s="396"/>
      <c r="PIB867" s="396"/>
      <c r="PIC867" s="396"/>
      <c r="PID867" s="396"/>
      <c r="PIE867" s="396"/>
      <c r="PIF867" s="396"/>
      <c r="PIG867" s="396"/>
      <c r="PIH867" s="396"/>
      <c r="PII867" s="396"/>
      <c r="PIJ867" s="396"/>
      <c r="PIK867" s="396"/>
      <c r="PIL867" s="396"/>
      <c r="PIM867" s="396"/>
      <c r="PIN867" s="396"/>
      <c r="PIO867" s="396"/>
      <c r="PIP867" s="396"/>
      <c r="PIQ867" s="396"/>
      <c r="PIR867" s="396"/>
      <c r="PIS867" s="396"/>
      <c r="PIT867" s="396"/>
      <c r="PIU867" s="396"/>
      <c r="PIV867" s="396"/>
      <c r="PIW867" s="396"/>
      <c r="PIX867" s="396"/>
      <c r="PIY867" s="396"/>
      <c r="PIZ867" s="396"/>
      <c r="PJA867" s="396"/>
      <c r="PJB867" s="396"/>
      <c r="PJC867" s="396"/>
      <c r="PJD867" s="396"/>
      <c r="PJE867" s="396"/>
      <c r="PJF867" s="396"/>
      <c r="PJG867" s="396"/>
      <c r="PJH867" s="396"/>
      <c r="PJI867" s="396"/>
      <c r="PJJ867" s="396"/>
      <c r="PJK867" s="396"/>
      <c r="PJL867" s="396"/>
      <c r="PJM867" s="396"/>
      <c r="PJN867" s="396"/>
      <c r="PJO867" s="396"/>
      <c r="PJP867" s="396"/>
      <c r="PJQ867" s="396"/>
      <c r="PJR867" s="396"/>
      <c r="PJS867" s="396"/>
      <c r="PJT867" s="396"/>
      <c r="PJU867" s="396"/>
      <c r="PJV867" s="396"/>
      <c r="PJW867" s="396"/>
      <c r="PJX867" s="396"/>
      <c r="PJY867" s="396"/>
      <c r="PJZ867" s="396"/>
      <c r="PKA867" s="396"/>
      <c r="PKB867" s="396"/>
      <c r="PKC867" s="396"/>
      <c r="PKD867" s="396"/>
      <c r="PKE867" s="396"/>
      <c r="PKF867" s="396"/>
      <c r="PKG867" s="396"/>
      <c r="PKH867" s="396"/>
      <c r="PKI867" s="396"/>
      <c r="PKJ867" s="396"/>
      <c r="PKK867" s="396"/>
      <c r="PKL867" s="396"/>
      <c r="PKM867" s="396"/>
      <c r="PKN867" s="396"/>
      <c r="PKO867" s="396"/>
      <c r="PKP867" s="396"/>
      <c r="PKQ867" s="396"/>
      <c r="PKR867" s="396"/>
      <c r="PKS867" s="396"/>
      <c r="PKT867" s="396"/>
      <c r="PKU867" s="396"/>
      <c r="PKV867" s="396"/>
      <c r="PKW867" s="396"/>
      <c r="PKX867" s="396"/>
      <c r="PKY867" s="396"/>
      <c r="PKZ867" s="396"/>
      <c r="PLA867" s="396"/>
      <c r="PLB867" s="396"/>
      <c r="PLC867" s="396"/>
      <c r="PLD867" s="396"/>
      <c r="PLE867" s="396"/>
      <c r="PLF867" s="396"/>
      <c r="PLG867" s="396"/>
      <c r="PLH867" s="396"/>
      <c r="PLI867" s="396"/>
      <c r="PLJ867" s="396"/>
      <c r="PLK867" s="396"/>
      <c r="PLL867" s="396"/>
      <c r="PLM867" s="396"/>
      <c r="PLN867" s="396"/>
      <c r="PLO867" s="396"/>
      <c r="PLP867" s="396"/>
      <c r="PLQ867" s="396"/>
      <c r="PLR867" s="396"/>
      <c r="PLS867" s="396"/>
      <c r="PLT867" s="396"/>
      <c r="PLU867" s="396"/>
      <c r="PLV867" s="396"/>
      <c r="PLW867" s="396"/>
      <c r="PLX867" s="396"/>
      <c r="PLY867" s="396"/>
      <c r="PLZ867" s="396"/>
      <c r="PMA867" s="396"/>
      <c r="PMB867" s="396"/>
      <c r="PMC867" s="396"/>
      <c r="PMD867" s="396"/>
      <c r="PME867" s="396"/>
      <c r="PMF867" s="396"/>
      <c r="PMG867" s="396"/>
      <c r="PMH867" s="396"/>
      <c r="PMI867" s="396"/>
      <c r="PMJ867" s="396"/>
      <c r="PMK867" s="396"/>
      <c r="PML867" s="396"/>
      <c r="PMM867" s="396"/>
      <c r="PMN867" s="396"/>
      <c r="PMO867" s="396"/>
      <c r="PMP867" s="396"/>
      <c r="PMQ867" s="396"/>
      <c r="PMR867" s="396"/>
      <c r="PMS867" s="396"/>
      <c r="PMT867" s="396"/>
      <c r="PMU867" s="396"/>
      <c r="PMV867" s="396"/>
      <c r="PMW867" s="396"/>
      <c r="PMX867" s="396"/>
      <c r="PMY867" s="396"/>
      <c r="PMZ867" s="396"/>
      <c r="PNA867" s="396"/>
      <c r="PNB867" s="396"/>
      <c r="PNC867" s="396"/>
      <c r="PND867" s="396"/>
      <c r="PNE867" s="396"/>
      <c r="PNF867" s="396"/>
      <c r="PNG867" s="396"/>
      <c r="PNH867" s="396"/>
      <c r="PNI867" s="396"/>
      <c r="PNJ867" s="396"/>
      <c r="PNK867" s="396"/>
      <c r="PNL867" s="396"/>
      <c r="PNM867" s="396"/>
      <c r="PNN867" s="396"/>
      <c r="PNO867" s="396"/>
      <c r="PNP867" s="396"/>
      <c r="PNQ867" s="396"/>
      <c r="PNR867" s="396"/>
      <c r="PNS867" s="396"/>
      <c r="PNT867" s="396"/>
      <c r="PNU867" s="396"/>
      <c r="PNV867" s="396"/>
      <c r="PNW867" s="396"/>
      <c r="PNX867" s="396"/>
      <c r="PNY867" s="396"/>
      <c r="PNZ867" s="396"/>
      <c r="POA867" s="396"/>
      <c r="POB867" s="396"/>
      <c r="POC867" s="396"/>
      <c r="POD867" s="396"/>
      <c r="POE867" s="396"/>
      <c r="POF867" s="396"/>
      <c r="POG867" s="396"/>
      <c r="POH867" s="396"/>
      <c r="POI867" s="396"/>
      <c r="POJ867" s="396"/>
      <c r="POK867" s="396"/>
      <c r="POL867" s="396"/>
      <c r="POM867" s="396"/>
      <c r="PON867" s="396"/>
      <c r="POO867" s="396"/>
      <c r="POP867" s="396"/>
      <c r="POQ867" s="396"/>
      <c r="POR867" s="396"/>
      <c r="POS867" s="396"/>
      <c r="POT867" s="396"/>
      <c r="POU867" s="396"/>
      <c r="POV867" s="396"/>
      <c r="POW867" s="396"/>
      <c r="POX867" s="396"/>
      <c r="POY867" s="396"/>
      <c r="POZ867" s="396"/>
      <c r="PPA867" s="396"/>
      <c r="PPB867" s="396"/>
      <c r="PPC867" s="396"/>
      <c r="PPD867" s="396"/>
      <c r="PPE867" s="396"/>
      <c r="PPF867" s="396"/>
      <c r="PPG867" s="396"/>
      <c r="PPH867" s="396"/>
      <c r="PPI867" s="396"/>
      <c r="PPJ867" s="396"/>
      <c r="PPK867" s="396"/>
      <c r="PPL867" s="396"/>
      <c r="PPM867" s="396"/>
      <c r="PPN867" s="396"/>
      <c r="PPO867" s="396"/>
      <c r="PPP867" s="396"/>
      <c r="PPQ867" s="396"/>
      <c r="PPR867" s="396"/>
      <c r="PPS867" s="396"/>
      <c r="PPT867" s="396"/>
      <c r="PPU867" s="396"/>
      <c r="PPV867" s="396"/>
      <c r="PPW867" s="396"/>
      <c r="PPX867" s="396"/>
      <c r="PPY867" s="396"/>
      <c r="PPZ867" s="396"/>
      <c r="PQA867" s="396"/>
      <c r="PQB867" s="396"/>
      <c r="PQC867" s="396"/>
      <c r="PQD867" s="396"/>
      <c r="PQE867" s="396"/>
      <c r="PQF867" s="396"/>
      <c r="PQG867" s="396"/>
      <c r="PQH867" s="396"/>
      <c r="PQI867" s="396"/>
      <c r="PQJ867" s="396"/>
      <c r="PQK867" s="396"/>
      <c r="PQL867" s="396"/>
      <c r="PQM867" s="396"/>
      <c r="PQN867" s="396"/>
      <c r="PQO867" s="396"/>
      <c r="PQP867" s="396"/>
      <c r="PQQ867" s="396"/>
      <c r="PQR867" s="396"/>
      <c r="PQS867" s="396"/>
      <c r="PQT867" s="396"/>
      <c r="PQU867" s="396"/>
      <c r="PQV867" s="396"/>
      <c r="PQW867" s="396"/>
      <c r="PQX867" s="396"/>
      <c r="PQY867" s="396"/>
      <c r="PQZ867" s="396"/>
      <c r="PRA867" s="396"/>
      <c r="PRB867" s="396"/>
      <c r="PRC867" s="396"/>
      <c r="PRD867" s="396"/>
      <c r="PRE867" s="396"/>
      <c r="PRF867" s="396"/>
      <c r="PRG867" s="396"/>
      <c r="PRH867" s="396"/>
      <c r="PRI867" s="396"/>
      <c r="PRJ867" s="396"/>
      <c r="PRK867" s="396"/>
      <c r="PRL867" s="396"/>
      <c r="PRM867" s="396"/>
      <c r="PRN867" s="396"/>
      <c r="PRO867" s="396"/>
      <c r="PRP867" s="396"/>
      <c r="PRQ867" s="396"/>
      <c r="PRR867" s="396"/>
      <c r="PRS867" s="396"/>
      <c r="PRT867" s="396"/>
      <c r="PRU867" s="396"/>
      <c r="PRV867" s="396"/>
      <c r="PRW867" s="396"/>
      <c r="PRX867" s="396"/>
      <c r="PRY867" s="396"/>
      <c r="PRZ867" s="396"/>
      <c r="PSA867" s="396"/>
      <c r="PSB867" s="396"/>
      <c r="PSC867" s="396"/>
      <c r="PSD867" s="396"/>
      <c r="PSE867" s="396"/>
      <c r="PSF867" s="396"/>
      <c r="PSG867" s="396"/>
      <c r="PSH867" s="396"/>
      <c r="PSI867" s="396"/>
      <c r="PSJ867" s="396"/>
      <c r="PSK867" s="396"/>
      <c r="PSL867" s="396"/>
      <c r="PSM867" s="396"/>
      <c r="PSN867" s="396"/>
      <c r="PSO867" s="396"/>
      <c r="PSP867" s="396"/>
      <c r="PSQ867" s="396"/>
      <c r="PSR867" s="396"/>
      <c r="PSS867" s="396"/>
      <c r="PST867" s="396"/>
      <c r="PSU867" s="396"/>
      <c r="PSV867" s="396"/>
      <c r="PSW867" s="396"/>
      <c r="PSX867" s="396"/>
      <c r="PSY867" s="396"/>
      <c r="PSZ867" s="396"/>
      <c r="PTA867" s="396"/>
      <c r="PTB867" s="396"/>
      <c r="PTC867" s="396"/>
      <c r="PTD867" s="396"/>
      <c r="PTE867" s="396"/>
      <c r="PTF867" s="396"/>
      <c r="PTG867" s="396"/>
      <c r="PTH867" s="396"/>
      <c r="PTI867" s="396"/>
      <c r="PTJ867" s="396"/>
      <c r="PTK867" s="396"/>
      <c r="PTL867" s="396"/>
      <c r="PTM867" s="396"/>
      <c r="PTN867" s="396"/>
      <c r="PTO867" s="396"/>
      <c r="PTP867" s="396"/>
      <c r="PTQ867" s="396"/>
      <c r="PTR867" s="396"/>
      <c r="PTS867" s="396"/>
      <c r="PTT867" s="396"/>
      <c r="PTU867" s="396"/>
      <c r="PTV867" s="396"/>
      <c r="PTW867" s="396"/>
      <c r="PTX867" s="396"/>
      <c r="PTY867" s="396"/>
      <c r="PTZ867" s="396"/>
      <c r="PUA867" s="396"/>
      <c r="PUB867" s="396"/>
      <c r="PUC867" s="396"/>
      <c r="PUD867" s="396"/>
      <c r="PUE867" s="396"/>
      <c r="PUF867" s="396"/>
      <c r="PUG867" s="396"/>
      <c r="PUH867" s="396"/>
      <c r="PUI867" s="396"/>
      <c r="PUJ867" s="396"/>
      <c r="PUK867" s="396"/>
      <c r="PUL867" s="396"/>
      <c r="PUM867" s="396"/>
      <c r="PUN867" s="396"/>
      <c r="PUO867" s="396"/>
      <c r="PUP867" s="396"/>
      <c r="PUQ867" s="396"/>
      <c r="PUR867" s="396"/>
      <c r="PUS867" s="396"/>
      <c r="PUT867" s="396"/>
      <c r="PUU867" s="396"/>
      <c r="PUV867" s="396"/>
      <c r="PUW867" s="396"/>
      <c r="PUX867" s="396"/>
      <c r="PUY867" s="396"/>
      <c r="PUZ867" s="396"/>
      <c r="PVA867" s="396"/>
      <c r="PVB867" s="396"/>
      <c r="PVC867" s="396"/>
      <c r="PVD867" s="396"/>
      <c r="PVE867" s="396"/>
      <c r="PVF867" s="396"/>
      <c r="PVG867" s="396"/>
      <c r="PVH867" s="396"/>
      <c r="PVI867" s="396"/>
      <c r="PVJ867" s="396"/>
      <c r="PVK867" s="396"/>
      <c r="PVL867" s="396"/>
      <c r="PVM867" s="396"/>
      <c r="PVN867" s="396"/>
      <c r="PVO867" s="396"/>
      <c r="PVP867" s="396"/>
      <c r="PVQ867" s="396"/>
      <c r="PVR867" s="396"/>
      <c r="PVS867" s="396"/>
      <c r="PVT867" s="396"/>
      <c r="PVU867" s="396"/>
      <c r="PVV867" s="396"/>
      <c r="PVW867" s="396"/>
      <c r="PVX867" s="396"/>
      <c r="PVY867" s="396"/>
      <c r="PVZ867" s="396"/>
      <c r="PWA867" s="396"/>
      <c r="PWB867" s="396"/>
      <c r="PWC867" s="396"/>
      <c r="PWD867" s="396"/>
      <c r="PWE867" s="396"/>
      <c r="PWF867" s="396"/>
      <c r="PWG867" s="396"/>
      <c r="PWH867" s="396"/>
      <c r="PWI867" s="396"/>
      <c r="PWJ867" s="396"/>
      <c r="PWK867" s="396"/>
      <c r="PWL867" s="396"/>
      <c r="PWM867" s="396"/>
      <c r="PWN867" s="396"/>
      <c r="PWO867" s="396"/>
      <c r="PWP867" s="396"/>
      <c r="PWQ867" s="396"/>
      <c r="PWR867" s="396"/>
      <c r="PWS867" s="396"/>
      <c r="PWT867" s="396"/>
      <c r="PWU867" s="396"/>
      <c r="PWV867" s="396"/>
      <c r="PWW867" s="396"/>
      <c r="PWX867" s="396"/>
      <c r="PWY867" s="396"/>
      <c r="PWZ867" s="396"/>
      <c r="PXA867" s="396"/>
      <c r="PXB867" s="396"/>
      <c r="PXC867" s="396"/>
      <c r="PXD867" s="396"/>
      <c r="PXE867" s="396"/>
      <c r="PXF867" s="396"/>
      <c r="PXG867" s="396"/>
      <c r="PXH867" s="396"/>
      <c r="PXI867" s="396"/>
      <c r="PXJ867" s="396"/>
      <c r="PXK867" s="396"/>
      <c r="PXL867" s="396"/>
      <c r="PXM867" s="396"/>
      <c r="PXN867" s="396"/>
      <c r="PXO867" s="396"/>
      <c r="PXP867" s="396"/>
      <c r="PXQ867" s="396"/>
      <c r="PXR867" s="396"/>
      <c r="PXS867" s="396"/>
      <c r="PXT867" s="396"/>
      <c r="PXU867" s="396"/>
      <c r="PXV867" s="396"/>
      <c r="PXW867" s="396"/>
      <c r="PXX867" s="396"/>
      <c r="PXY867" s="396"/>
      <c r="PXZ867" s="396"/>
      <c r="PYA867" s="396"/>
      <c r="PYB867" s="396"/>
      <c r="PYC867" s="396"/>
      <c r="PYD867" s="396"/>
      <c r="PYE867" s="396"/>
      <c r="PYF867" s="396"/>
      <c r="PYG867" s="396"/>
      <c r="PYH867" s="396"/>
      <c r="PYI867" s="396"/>
      <c r="PYJ867" s="396"/>
      <c r="PYK867" s="396"/>
      <c r="PYL867" s="396"/>
      <c r="PYM867" s="396"/>
      <c r="PYN867" s="396"/>
      <c r="PYO867" s="396"/>
      <c r="PYP867" s="396"/>
      <c r="PYQ867" s="396"/>
      <c r="PYR867" s="396"/>
      <c r="PYS867" s="396"/>
      <c r="PYT867" s="396"/>
      <c r="PYU867" s="396"/>
      <c r="PYV867" s="396"/>
      <c r="PYW867" s="396"/>
      <c r="PYX867" s="396"/>
      <c r="PYY867" s="396"/>
      <c r="PYZ867" s="396"/>
      <c r="PZA867" s="396"/>
      <c r="PZB867" s="396"/>
      <c r="PZC867" s="396"/>
      <c r="PZD867" s="396"/>
      <c r="PZE867" s="396"/>
      <c r="PZF867" s="396"/>
      <c r="PZG867" s="396"/>
      <c r="PZH867" s="396"/>
      <c r="PZI867" s="396"/>
      <c r="PZJ867" s="396"/>
      <c r="PZK867" s="396"/>
      <c r="PZL867" s="396"/>
      <c r="PZM867" s="396"/>
      <c r="PZN867" s="396"/>
      <c r="PZO867" s="396"/>
      <c r="PZP867" s="396"/>
      <c r="PZQ867" s="396"/>
      <c r="PZR867" s="396"/>
      <c r="PZS867" s="396"/>
      <c r="PZT867" s="396"/>
      <c r="PZU867" s="396"/>
      <c r="PZV867" s="396"/>
      <c r="PZW867" s="396"/>
      <c r="PZX867" s="396"/>
      <c r="PZY867" s="396"/>
      <c r="PZZ867" s="396"/>
      <c r="QAA867" s="396"/>
      <c r="QAB867" s="396"/>
      <c r="QAC867" s="396"/>
      <c r="QAD867" s="396"/>
      <c r="QAE867" s="396"/>
      <c r="QAF867" s="396"/>
      <c r="QAG867" s="396"/>
      <c r="QAH867" s="396"/>
      <c r="QAI867" s="396"/>
      <c r="QAJ867" s="396"/>
      <c r="QAK867" s="396"/>
      <c r="QAL867" s="396"/>
      <c r="QAM867" s="396"/>
      <c r="QAN867" s="396"/>
      <c r="QAO867" s="396"/>
      <c r="QAP867" s="396"/>
      <c r="QAQ867" s="396"/>
      <c r="QAR867" s="396"/>
      <c r="QAS867" s="396"/>
      <c r="QAT867" s="396"/>
      <c r="QAU867" s="396"/>
      <c r="QAV867" s="396"/>
      <c r="QAW867" s="396"/>
      <c r="QAX867" s="396"/>
      <c r="QAY867" s="396"/>
      <c r="QAZ867" s="396"/>
      <c r="QBA867" s="396"/>
      <c r="QBB867" s="396"/>
      <c r="QBC867" s="396"/>
      <c r="QBD867" s="396"/>
      <c r="QBE867" s="396"/>
      <c r="QBF867" s="396"/>
      <c r="QBG867" s="396"/>
      <c r="QBH867" s="396"/>
      <c r="QBI867" s="396"/>
      <c r="QBJ867" s="396"/>
      <c r="QBK867" s="396"/>
      <c r="QBL867" s="396"/>
      <c r="QBM867" s="396"/>
      <c r="QBN867" s="396"/>
      <c r="QBO867" s="396"/>
      <c r="QBP867" s="396"/>
      <c r="QBQ867" s="396"/>
      <c r="QBR867" s="396"/>
      <c r="QBS867" s="396"/>
      <c r="QBT867" s="396"/>
      <c r="QBU867" s="396"/>
      <c r="QBV867" s="396"/>
      <c r="QBW867" s="396"/>
      <c r="QBX867" s="396"/>
      <c r="QBY867" s="396"/>
      <c r="QBZ867" s="396"/>
      <c r="QCA867" s="396"/>
      <c r="QCB867" s="396"/>
      <c r="QCC867" s="396"/>
      <c r="QCD867" s="396"/>
      <c r="QCE867" s="396"/>
      <c r="QCF867" s="396"/>
      <c r="QCG867" s="396"/>
      <c r="QCH867" s="396"/>
      <c r="QCI867" s="396"/>
      <c r="QCJ867" s="396"/>
      <c r="QCK867" s="396"/>
      <c r="QCL867" s="396"/>
      <c r="QCM867" s="396"/>
      <c r="QCN867" s="396"/>
      <c r="QCO867" s="396"/>
      <c r="QCP867" s="396"/>
      <c r="QCQ867" s="396"/>
      <c r="QCR867" s="396"/>
      <c r="QCS867" s="396"/>
      <c r="QCT867" s="396"/>
      <c r="QCU867" s="396"/>
      <c r="QCV867" s="396"/>
      <c r="QCW867" s="396"/>
      <c r="QCX867" s="396"/>
      <c r="QCY867" s="396"/>
      <c r="QCZ867" s="396"/>
      <c r="QDA867" s="396"/>
      <c r="QDB867" s="396"/>
      <c r="QDC867" s="396"/>
      <c r="QDD867" s="396"/>
      <c r="QDE867" s="396"/>
      <c r="QDF867" s="396"/>
      <c r="QDG867" s="396"/>
      <c r="QDH867" s="396"/>
      <c r="QDI867" s="396"/>
      <c r="QDJ867" s="396"/>
      <c r="QDK867" s="396"/>
      <c r="QDL867" s="396"/>
      <c r="QDM867" s="396"/>
      <c r="QDN867" s="396"/>
      <c r="QDO867" s="396"/>
      <c r="QDP867" s="396"/>
      <c r="QDQ867" s="396"/>
      <c r="QDR867" s="396"/>
      <c r="QDS867" s="396"/>
      <c r="QDT867" s="396"/>
      <c r="QDU867" s="396"/>
      <c r="QDV867" s="396"/>
      <c r="QDW867" s="396"/>
      <c r="QDX867" s="396"/>
      <c r="QDY867" s="396"/>
      <c r="QDZ867" s="396"/>
      <c r="QEA867" s="396"/>
      <c r="QEB867" s="396"/>
      <c r="QEC867" s="396"/>
      <c r="QED867" s="396"/>
      <c r="QEE867" s="396"/>
      <c r="QEF867" s="396"/>
      <c r="QEG867" s="396"/>
      <c r="QEH867" s="396"/>
      <c r="QEI867" s="396"/>
      <c r="QEJ867" s="396"/>
      <c r="QEK867" s="396"/>
      <c r="QEL867" s="396"/>
      <c r="QEM867" s="396"/>
      <c r="QEN867" s="396"/>
      <c r="QEO867" s="396"/>
      <c r="QEP867" s="396"/>
      <c r="QEQ867" s="396"/>
      <c r="QER867" s="396"/>
      <c r="QES867" s="396"/>
      <c r="QET867" s="396"/>
      <c r="QEU867" s="396"/>
      <c r="QEV867" s="396"/>
      <c r="QEW867" s="396"/>
      <c r="QEX867" s="396"/>
      <c r="QEY867" s="396"/>
      <c r="QEZ867" s="396"/>
      <c r="QFA867" s="396"/>
      <c r="QFB867" s="396"/>
      <c r="QFC867" s="396"/>
      <c r="QFD867" s="396"/>
      <c r="QFE867" s="396"/>
      <c r="QFF867" s="396"/>
      <c r="QFG867" s="396"/>
      <c r="QFH867" s="396"/>
      <c r="QFI867" s="396"/>
      <c r="QFJ867" s="396"/>
      <c r="QFK867" s="396"/>
      <c r="QFL867" s="396"/>
      <c r="QFM867" s="396"/>
      <c r="QFN867" s="396"/>
      <c r="QFO867" s="396"/>
      <c r="QFP867" s="396"/>
      <c r="QFQ867" s="396"/>
      <c r="QFR867" s="396"/>
      <c r="QFS867" s="396"/>
      <c r="QFT867" s="396"/>
      <c r="QFU867" s="396"/>
      <c r="QFV867" s="396"/>
      <c r="QFW867" s="396"/>
      <c r="QFX867" s="396"/>
      <c r="QFY867" s="396"/>
      <c r="QFZ867" s="396"/>
      <c r="QGA867" s="396"/>
      <c r="QGB867" s="396"/>
      <c r="QGC867" s="396"/>
      <c r="QGD867" s="396"/>
      <c r="QGE867" s="396"/>
      <c r="QGF867" s="396"/>
      <c r="QGG867" s="396"/>
      <c r="QGH867" s="396"/>
      <c r="QGI867" s="396"/>
      <c r="QGJ867" s="396"/>
      <c r="QGK867" s="396"/>
      <c r="QGL867" s="396"/>
      <c r="QGM867" s="396"/>
      <c r="QGN867" s="396"/>
      <c r="QGO867" s="396"/>
      <c r="QGP867" s="396"/>
      <c r="QGQ867" s="396"/>
      <c r="QGR867" s="396"/>
      <c r="QGS867" s="396"/>
      <c r="QGT867" s="396"/>
      <c r="QGU867" s="396"/>
      <c r="QGV867" s="396"/>
      <c r="QGW867" s="396"/>
      <c r="QGX867" s="396"/>
      <c r="QGY867" s="396"/>
      <c r="QGZ867" s="396"/>
      <c r="QHA867" s="396"/>
      <c r="QHB867" s="396"/>
      <c r="QHC867" s="396"/>
      <c r="QHD867" s="396"/>
      <c r="QHE867" s="396"/>
      <c r="QHF867" s="396"/>
      <c r="QHG867" s="396"/>
      <c r="QHH867" s="396"/>
      <c r="QHI867" s="396"/>
      <c r="QHJ867" s="396"/>
      <c r="QHK867" s="396"/>
      <c r="QHL867" s="396"/>
      <c r="QHM867" s="396"/>
      <c r="QHN867" s="396"/>
      <c r="QHO867" s="396"/>
      <c r="QHP867" s="396"/>
      <c r="QHQ867" s="396"/>
      <c r="QHR867" s="396"/>
      <c r="QHS867" s="396"/>
      <c r="QHT867" s="396"/>
      <c r="QHU867" s="396"/>
      <c r="QHV867" s="396"/>
      <c r="QHW867" s="396"/>
      <c r="QHX867" s="396"/>
      <c r="QHY867" s="396"/>
      <c r="QHZ867" s="396"/>
      <c r="QIA867" s="396"/>
      <c r="QIB867" s="396"/>
      <c r="QIC867" s="396"/>
      <c r="QID867" s="396"/>
      <c r="QIE867" s="396"/>
      <c r="QIF867" s="396"/>
      <c r="QIG867" s="396"/>
      <c r="QIH867" s="396"/>
      <c r="QII867" s="396"/>
      <c r="QIJ867" s="396"/>
      <c r="QIK867" s="396"/>
      <c r="QIL867" s="396"/>
      <c r="QIM867" s="396"/>
      <c r="QIN867" s="396"/>
      <c r="QIO867" s="396"/>
      <c r="QIP867" s="396"/>
      <c r="QIQ867" s="396"/>
      <c r="QIR867" s="396"/>
      <c r="QIS867" s="396"/>
      <c r="QIT867" s="396"/>
      <c r="QIU867" s="396"/>
      <c r="QIV867" s="396"/>
      <c r="QIW867" s="396"/>
      <c r="QIX867" s="396"/>
      <c r="QIY867" s="396"/>
      <c r="QIZ867" s="396"/>
      <c r="QJA867" s="396"/>
      <c r="QJB867" s="396"/>
      <c r="QJC867" s="396"/>
      <c r="QJD867" s="396"/>
      <c r="QJE867" s="396"/>
      <c r="QJF867" s="396"/>
      <c r="QJG867" s="396"/>
      <c r="QJH867" s="396"/>
      <c r="QJI867" s="396"/>
      <c r="QJJ867" s="396"/>
      <c r="QJK867" s="396"/>
      <c r="QJL867" s="396"/>
      <c r="QJM867" s="396"/>
      <c r="QJN867" s="396"/>
      <c r="QJO867" s="396"/>
      <c r="QJP867" s="396"/>
      <c r="QJQ867" s="396"/>
      <c r="QJR867" s="396"/>
      <c r="QJS867" s="396"/>
      <c r="QJT867" s="396"/>
      <c r="QJU867" s="396"/>
      <c r="QJV867" s="396"/>
      <c r="QJW867" s="396"/>
      <c r="QJX867" s="396"/>
      <c r="QJY867" s="396"/>
      <c r="QJZ867" s="396"/>
      <c r="QKA867" s="396"/>
      <c r="QKB867" s="396"/>
      <c r="QKC867" s="396"/>
      <c r="QKD867" s="396"/>
      <c r="QKE867" s="396"/>
      <c r="QKF867" s="396"/>
      <c r="QKG867" s="396"/>
      <c r="QKH867" s="396"/>
      <c r="QKI867" s="396"/>
      <c r="QKJ867" s="396"/>
      <c r="QKK867" s="396"/>
      <c r="QKL867" s="396"/>
      <c r="QKM867" s="396"/>
      <c r="QKN867" s="396"/>
      <c r="QKO867" s="396"/>
      <c r="QKP867" s="396"/>
      <c r="QKQ867" s="396"/>
      <c r="QKR867" s="396"/>
      <c r="QKS867" s="396"/>
      <c r="QKT867" s="396"/>
      <c r="QKU867" s="396"/>
      <c r="QKV867" s="396"/>
      <c r="QKW867" s="396"/>
      <c r="QKX867" s="396"/>
      <c r="QKY867" s="396"/>
      <c r="QKZ867" s="396"/>
      <c r="QLA867" s="396"/>
      <c r="QLB867" s="396"/>
      <c r="QLC867" s="396"/>
      <c r="QLD867" s="396"/>
      <c r="QLE867" s="396"/>
      <c r="QLF867" s="396"/>
      <c r="QLG867" s="396"/>
      <c r="QLH867" s="396"/>
      <c r="QLI867" s="396"/>
      <c r="QLJ867" s="396"/>
      <c r="QLK867" s="396"/>
      <c r="QLL867" s="396"/>
      <c r="QLM867" s="396"/>
      <c r="QLN867" s="396"/>
      <c r="QLO867" s="396"/>
      <c r="QLP867" s="396"/>
      <c r="QLQ867" s="396"/>
      <c r="QLR867" s="396"/>
      <c r="QLS867" s="396"/>
      <c r="QLT867" s="396"/>
      <c r="QLU867" s="396"/>
      <c r="QLV867" s="396"/>
      <c r="QLW867" s="396"/>
      <c r="QLX867" s="396"/>
      <c r="QLY867" s="396"/>
      <c r="QLZ867" s="396"/>
      <c r="QMA867" s="396"/>
      <c r="QMB867" s="396"/>
      <c r="QMC867" s="396"/>
      <c r="QMD867" s="396"/>
      <c r="QME867" s="396"/>
      <c r="QMF867" s="396"/>
      <c r="QMG867" s="396"/>
      <c r="QMH867" s="396"/>
      <c r="QMI867" s="396"/>
      <c r="QMJ867" s="396"/>
      <c r="QMK867" s="396"/>
      <c r="QML867" s="396"/>
      <c r="QMM867" s="396"/>
      <c r="QMN867" s="396"/>
      <c r="QMO867" s="396"/>
      <c r="QMP867" s="396"/>
      <c r="QMQ867" s="396"/>
      <c r="QMR867" s="396"/>
      <c r="QMS867" s="396"/>
      <c r="QMT867" s="396"/>
      <c r="QMU867" s="396"/>
      <c r="QMV867" s="396"/>
      <c r="QMW867" s="396"/>
      <c r="QMX867" s="396"/>
      <c r="QMY867" s="396"/>
      <c r="QMZ867" s="396"/>
      <c r="QNA867" s="396"/>
      <c r="QNB867" s="396"/>
      <c r="QNC867" s="396"/>
      <c r="QND867" s="396"/>
      <c r="QNE867" s="396"/>
      <c r="QNF867" s="396"/>
      <c r="QNG867" s="396"/>
      <c r="QNH867" s="396"/>
      <c r="QNI867" s="396"/>
      <c r="QNJ867" s="396"/>
      <c r="QNK867" s="396"/>
      <c r="QNL867" s="396"/>
      <c r="QNM867" s="396"/>
      <c r="QNN867" s="396"/>
      <c r="QNO867" s="396"/>
      <c r="QNP867" s="396"/>
      <c r="QNQ867" s="396"/>
      <c r="QNR867" s="396"/>
      <c r="QNS867" s="396"/>
      <c r="QNT867" s="396"/>
      <c r="QNU867" s="396"/>
      <c r="QNV867" s="396"/>
      <c r="QNW867" s="396"/>
      <c r="QNX867" s="396"/>
      <c r="QNY867" s="396"/>
      <c r="QNZ867" s="396"/>
      <c r="QOA867" s="396"/>
      <c r="QOB867" s="396"/>
      <c r="QOC867" s="396"/>
      <c r="QOD867" s="396"/>
      <c r="QOE867" s="396"/>
      <c r="QOF867" s="396"/>
      <c r="QOG867" s="396"/>
      <c r="QOH867" s="396"/>
      <c r="QOI867" s="396"/>
      <c r="QOJ867" s="396"/>
      <c r="QOK867" s="396"/>
      <c r="QOL867" s="396"/>
      <c r="QOM867" s="396"/>
      <c r="QON867" s="396"/>
      <c r="QOO867" s="396"/>
      <c r="QOP867" s="396"/>
      <c r="QOQ867" s="396"/>
      <c r="QOR867" s="396"/>
      <c r="QOS867" s="396"/>
      <c r="QOT867" s="396"/>
      <c r="QOU867" s="396"/>
      <c r="QOV867" s="396"/>
      <c r="QOW867" s="396"/>
      <c r="QOX867" s="396"/>
      <c r="QOY867" s="396"/>
      <c r="QOZ867" s="396"/>
      <c r="QPA867" s="396"/>
      <c r="QPB867" s="396"/>
      <c r="QPC867" s="396"/>
      <c r="QPD867" s="396"/>
      <c r="QPE867" s="396"/>
      <c r="QPF867" s="396"/>
      <c r="QPG867" s="396"/>
      <c r="QPH867" s="396"/>
      <c r="QPI867" s="396"/>
      <c r="QPJ867" s="396"/>
      <c r="QPK867" s="396"/>
      <c r="QPL867" s="396"/>
      <c r="QPM867" s="396"/>
      <c r="QPN867" s="396"/>
      <c r="QPO867" s="396"/>
      <c r="QPP867" s="396"/>
      <c r="QPQ867" s="396"/>
      <c r="QPR867" s="396"/>
      <c r="QPS867" s="396"/>
      <c r="QPT867" s="396"/>
      <c r="QPU867" s="396"/>
      <c r="QPV867" s="396"/>
      <c r="QPW867" s="396"/>
      <c r="QPX867" s="396"/>
      <c r="QPY867" s="396"/>
      <c r="QPZ867" s="396"/>
      <c r="QQA867" s="396"/>
      <c r="QQB867" s="396"/>
      <c r="QQC867" s="396"/>
      <c r="QQD867" s="396"/>
      <c r="QQE867" s="396"/>
      <c r="QQF867" s="396"/>
      <c r="QQG867" s="396"/>
      <c r="QQH867" s="396"/>
      <c r="QQI867" s="396"/>
      <c r="QQJ867" s="396"/>
      <c r="QQK867" s="396"/>
      <c r="QQL867" s="396"/>
      <c r="QQM867" s="396"/>
      <c r="QQN867" s="396"/>
      <c r="QQO867" s="396"/>
      <c r="QQP867" s="396"/>
      <c r="QQQ867" s="396"/>
      <c r="QQR867" s="396"/>
      <c r="QQS867" s="396"/>
      <c r="QQT867" s="396"/>
      <c r="QQU867" s="396"/>
      <c r="QQV867" s="396"/>
      <c r="QQW867" s="396"/>
      <c r="QQX867" s="396"/>
      <c r="QQY867" s="396"/>
      <c r="QQZ867" s="396"/>
      <c r="QRA867" s="396"/>
      <c r="QRB867" s="396"/>
      <c r="QRC867" s="396"/>
      <c r="QRD867" s="396"/>
      <c r="QRE867" s="396"/>
      <c r="QRF867" s="396"/>
      <c r="QRG867" s="396"/>
      <c r="QRH867" s="396"/>
      <c r="QRI867" s="396"/>
      <c r="QRJ867" s="396"/>
      <c r="QRK867" s="396"/>
      <c r="QRL867" s="396"/>
      <c r="QRM867" s="396"/>
      <c r="QRN867" s="396"/>
      <c r="QRO867" s="396"/>
      <c r="QRP867" s="396"/>
      <c r="QRQ867" s="396"/>
      <c r="QRR867" s="396"/>
      <c r="QRS867" s="396"/>
      <c r="QRT867" s="396"/>
      <c r="QRU867" s="396"/>
      <c r="QRV867" s="396"/>
      <c r="QRW867" s="396"/>
      <c r="QRX867" s="396"/>
      <c r="QRY867" s="396"/>
      <c r="QRZ867" s="396"/>
      <c r="QSA867" s="396"/>
      <c r="QSB867" s="396"/>
      <c r="QSC867" s="396"/>
      <c r="QSD867" s="396"/>
      <c r="QSE867" s="396"/>
      <c r="QSF867" s="396"/>
      <c r="QSG867" s="396"/>
      <c r="QSH867" s="396"/>
      <c r="QSI867" s="396"/>
      <c r="QSJ867" s="396"/>
      <c r="QSK867" s="396"/>
      <c r="QSL867" s="396"/>
      <c r="QSM867" s="396"/>
      <c r="QSN867" s="396"/>
      <c r="QSO867" s="396"/>
      <c r="QSP867" s="396"/>
      <c r="QSQ867" s="396"/>
      <c r="QSR867" s="396"/>
      <c r="QSS867" s="396"/>
      <c r="QST867" s="396"/>
      <c r="QSU867" s="396"/>
      <c r="QSV867" s="396"/>
      <c r="QSW867" s="396"/>
      <c r="QSX867" s="396"/>
      <c r="QSY867" s="396"/>
      <c r="QSZ867" s="396"/>
      <c r="QTA867" s="396"/>
      <c r="QTB867" s="396"/>
      <c r="QTC867" s="396"/>
      <c r="QTD867" s="396"/>
      <c r="QTE867" s="396"/>
      <c r="QTF867" s="396"/>
      <c r="QTG867" s="396"/>
      <c r="QTH867" s="396"/>
      <c r="QTI867" s="396"/>
      <c r="QTJ867" s="396"/>
      <c r="QTK867" s="396"/>
      <c r="QTL867" s="396"/>
      <c r="QTM867" s="396"/>
      <c r="QTN867" s="396"/>
      <c r="QTO867" s="396"/>
      <c r="QTP867" s="396"/>
      <c r="QTQ867" s="396"/>
      <c r="QTR867" s="396"/>
      <c r="QTS867" s="396"/>
      <c r="QTT867" s="396"/>
      <c r="QTU867" s="396"/>
      <c r="QTV867" s="396"/>
      <c r="QTW867" s="396"/>
      <c r="QTX867" s="396"/>
      <c r="QTY867" s="396"/>
      <c r="QTZ867" s="396"/>
      <c r="QUA867" s="396"/>
      <c r="QUB867" s="396"/>
      <c r="QUC867" s="396"/>
      <c r="QUD867" s="396"/>
      <c r="QUE867" s="396"/>
      <c r="QUF867" s="396"/>
      <c r="QUG867" s="396"/>
      <c r="QUH867" s="396"/>
      <c r="QUI867" s="396"/>
      <c r="QUJ867" s="396"/>
      <c r="QUK867" s="396"/>
      <c r="QUL867" s="396"/>
      <c r="QUM867" s="396"/>
      <c r="QUN867" s="396"/>
      <c r="QUO867" s="396"/>
      <c r="QUP867" s="396"/>
      <c r="QUQ867" s="396"/>
      <c r="QUR867" s="396"/>
      <c r="QUS867" s="396"/>
      <c r="QUT867" s="396"/>
      <c r="QUU867" s="396"/>
      <c r="QUV867" s="396"/>
      <c r="QUW867" s="396"/>
      <c r="QUX867" s="396"/>
      <c r="QUY867" s="396"/>
      <c r="QUZ867" s="396"/>
      <c r="QVA867" s="396"/>
      <c r="QVB867" s="396"/>
      <c r="QVC867" s="396"/>
      <c r="QVD867" s="396"/>
      <c r="QVE867" s="396"/>
      <c r="QVF867" s="396"/>
      <c r="QVG867" s="396"/>
      <c r="QVH867" s="396"/>
      <c r="QVI867" s="396"/>
      <c r="QVJ867" s="396"/>
      <c r="QVK867" s="396"/>
      <c r="QVL867" s="396"/>
      <c r="QVM867" s="396"/>
      <c r="QVN867" s="396"/>
      <c r="QVO867" s="396"/>
      <c r="QVP867" s="396"/>
      <c r="QVQ867" s="396"/>
      <c r="QVR867" s="396"/>
      <c r="QVS867" s="396"/>
      <c r="QVT867" s="396"/>
      <c r="QVU867" s="396"/>
      <c r="QVV867" s="396"/>
      <c r="QVW867" s="396"/>
      <c r="QVX867" s="396"/>
      <c r="QVY867" s="396"/>
      <c r="QVZ867" s="396"/>
      <c r="QWA867" s="396"/>
      <c r="QWB867" s="396"/>
      <c r="QWC867" s="396"/>
      <c r="QWD867" s="396"/>
      <c r="QWE867" s="396"/>
      <c r="QWF867" s="396"/>
      <c r="QWG867" s="396"/>
      <c r="QWH867" s="396"/>
      <c r="QWI867" s="396"/>
      <c r="QWJ867" s="396"/>
      <c r="QWK867" s="396"/>
      <c r="QWL867" s="396"/>
      <c r="QWM867" s="396"/>
      <c r="QWN867" s="396"/>
      <c r="QWO867" s="396"/>
      <c r="QWP867" s="396"/>
      <c r="QWQ867" s="396"/>
      <c r="QWR867" s="396"/>
      <c r="QWS867" s="396"/>
      <c r="QWT867" s="396"/>
      <c r="QWU867" s="396"/>
      <c r="QWV867" s="396"/>
      <c r="QWW867" s="396"/>
      <c r="QWX867" s="396"/>
      <c r="QWY867" s="396"/>
      <c r="QWZ867" s="396"/>
      <c r="QXA867" s="396"/>
      <c r="QXB867" s="396"/>
      <c r="QXC867" s="396"/>
      <c r="QXD867" s="396"/>
      <c r="QXE867" s="396"/>
      <c r="QXF867" s="396"/>
      <c r="QXG867" s="396"/>
      <c r="QXH867" s="396"/>
      <c r="QXI867" s="396"/>
      <c r="QXJ867" s="396"/>
      <c r="QXK867" s="396"/>
      <c r="QXL867" s="396"/>
      <c r="QXM867" s="396"/>
      <c r="QXN867" s="396"/>
      <c r="QXO867" s="396"/>
      <c r="QXP867" s="396"/>
      <c r="QXQ867" s="396"/>
      <c r="QXR867" s="396"/>
      <c r="QXS867" s="396"/>
      <c r="QXT867" s="396"/>
      <c r="QXU867" s="396"/>
      <c r="QXV867" s="396"/>
      <c r="QXW867" s="396"/>
      <c r="QXX867" s="396"/>
      <c r="QXY867" s="396"/>
      <c r="QXZ867" s="396"/>
      <c r="QYA867" s="396"/>
      <c r="QYB867" s="396"/>
      <c r="QYC867" s="396"/>
      <c r="QYD867" s="396"/>
      <c r="QYE867" s="396"/>
      <c r="QYF867" s="396"/>
      <c r="QYG867" s="396"/>
      <c r="QYH867" s="396"/>
      <c r="QYI867" s="396"/>
      <c r="QYJ867" s="396"/>
      <c r="QYK867" s="396"/>
      <c r="QYL867" s="396"/>
      <c r="QYM867" s="396"/>
      <c r="QYN867" s="396"/>
      <c r="QYO867" s="396"/>
      <c r="QYP867" s="396"/>
      <c r="QYQ867" s="396"/>
      <c r="QYR867" s="396"/>
      <c r="QYS867" s="396"/>
      <c r="QYT867" s="396"/>
      <c r="QYU867" s="396"/>
      <c r="QYV867" s="396"/>
      <c r="QYW867" s="396"/>
      <c r="QYX867" s="396"/>
      <c r="QYY867" s="396"/>
      <c r="QYZ867" s="396"/>
      <c r="QZA867" s="396"/>
      <c r="QZB867" s="396"/>
      <c r="QZC867" s="396"/>
      <c r="QZD867" s="396"/>
      <c r="QZE867" s="396"/>
      <c r="QZF867" s="396"/>
      <c r="QZG867" s="396"/>
      <c r="QZH867" s="396"/>
      <c r="QZI867" s="396"/>
      <c r="QZJ867" s="396"/>
      <c r="QZK867" s="396"/>
      <c r="QZL867" s="396"/>
      <c r="QZM867" s="396"/>
      <c r="QZN867" s="396"/>
      <c r="QZO867" s="396"/>
      <c r="QZP867" s="396"/>
      <c r="QZQ867" s="396"/>
      <c r="QZR867" s="396"/>
      <c r="QZS867" s="396"/>
      <c r="QZT867" s="396"/>
      <c r="QZU867" s="396"/>
      <c r="QZV867" s="396"/>
      <c r="QZW867" s="396"/>
      <c r="QZX867" s="396"/>
      <c r="QZY867" s="396"/>
      <c r="QZZ867" s="396"/>
      <c r="RAA867" s="396"/>
      <c r="RAB867" s="396"/>
      <c r="RAC867" s="396"/>
      <c r="RAD867" s="396"/>
      <c r="RAE867" s="396"/>
      <c r="RAF867" s="396"/>
      <c r="RAG867" s="396"/>
      <c r="RAH867" s="396"/>
      <c r="RAI867" s="396"/>
      <c r="RAJ867" s="396"/>
      <c r="RAK867" s="396"/>
      <c r="RAL867" s="396"/>
      <c r="RAM867" s="396"/>
      <c r="RAN867" s="396"/>
      <c r="RAO867" s="396"/>
      <c r="RAP867" s="396"/>
      <c r="RAQ867" s="396"/>
      <c r="RAR867" s="396"/>
      <c r="RAS867" s="396"/>
      <c r="RAT867" s="396"/>
      <c r="RAU867" s="396"/>
      <c r="RAV867" s="396"/>
      <c r="RAW867" s="396"/>
      <c r="RAX867" s="396"/>
      <c r="RAY867" s="396"/>
      <c r="RAZ867" s="396"/>
      <c r="RBA867" s="396"/>
      <c r="RBB867" s="396"/>
      <c r="RBC867" s="396"/>
      <c r="RBD867" s="396"/>
      <c r="RBE867" s="396"/>
      <c r="RBF867" s="396"/>
      <c r="RBG867" s="396"/>
      <c r="RBH867" s="396"/>
      <c r="RBI867" s="396"/>
      <c r="RBJ867" s="396"/>
      <c r="RBK867" s="396"/>
      <c r="RBL867" s="396"/>
      <c r="RBM867" s="396"/>
      <c r="RBN867" s="396"/>
      <c r="RBO867" s="396"/>
      <c r="RBP867" s="396"/>
      <c r="RBQ867" s="396"/>
      <c r="RBR867" s="396"/>
      <c r="RBS867" s="396"/>
      <c r="RBT867" s="396"/>
      <c r="RBU867" s="396"/>
      <c r="RBV867" s="396"/>
      <c r="RBW867" s="396"/>
      <c r="RBX867" s="396"/>
      <c r="RBY867" s="396"/>
      <c r="RBZ867" s="396"/>
      <c r="RCA867" s="396"/>
      <c r="RCB867" s="396"/>
      <c r="RCC867" s="396"/>
      <c r="RCD867" s="396"/>
      <c r="RCE867" s="396"/>
      <c r="RCF867" s="396"/>
      <c r="RCG867" s="396"/>
      <c r="RCH867" s="396"/>
      <c r="RCI867" s="396"/>
      <c r="RCJ867" s="396"/>
      <c r="RCK867" s="396"/>
      <c r="RCL867" s="396"/>
      <c r="RCM867" s="396"/>
      <c r="RCN867" s="396"/>
      <c r="RCO867" s="396"/>
      <c r="RCP867" s="396"/>
      <c r="RCQ867" s="396"/>
      <c r="RCR867" s="396"/>
      <c r="RCS867" s="396"/>
      <c r="RCT867" s="396"/>
      <c r="RCU867" s="396"/>
      <c r="RCV867" s="396"/>
      <c r="RCW867" s="396"/>
      <c r="RCX867" s="396"/>
      <c r="RCY867" s="396"/>
      <c r="RCZ867" s="396"/>
      <c r="RDA867" s="396"/>
      <c r="RDB867" s="396"/>
      <c r="RDC867" s="396"/>
      <c r="RDD867" s="396"/>
      <c r="RDE867" s="396"/>
      <c r="RDF867" s="396"/>
      <c r="RDG867" s="396"/>
      <c r="RDH867" s="396"/>
      <c r="RDI867" s="396"/>
      <c r="RDJ867" s="396"/>
      <c r="RDK867" s="396"/>
      <c r="RDL867" s="396"/>
      <c r="RDM867" s="396"/>
      <c r="RDN867" s="396"/>
      <c r="RDO867" s="396"/>
      <c r="RDP867" s="396"/>
      <c r="RDQ867" s="396"/>
      <c r="RDR867" s="396"/>
      <c r="RDS867" s="396"/>
      <c r="RDT867" s="396"/>
      <c r="RDU867" s="396"/>
      <c r="RDV867" s="396"/>
      <c r="RDW867" s="396"/>
      <c r="RDX867" s="396"/>
      <c r="RDY867" s="396"/>
      <c r="RDZ867" s="396"/>
      <c r="REA867" s="396"/>
      <c r="REB867" s="396"/>
      <c r="REC867" s="396"/>
      <c r="RED867" s="396"/>
      <c r="REE867" s="396"/>
      <c r="REF867" s="396"/>
      <c r="REG867" s="396"/>
      <c r="REH867" s="396"/>
      <c r="REI867" s="396"/>
      <c r="REJ867" s="396"/>
      <c r="REK867" s="396"/>
      <c r="REL867" s="396"/>
      <c r="REM867" s="396"/>
      <c r="REN867" s="396"/>
      <c r="REO867" s="396"/>
      <c r="REP867" s="396"/>
      <c r="REQ867" s="396"/>
      <c r="RER867" s="396"/>
      <c r="RES867" s="396"/>
      <c r="RET867" s="396"/>
      <c r="REU867" s="396"/>
      <c r="REV867" s="396"/>
      <c r="REW867" s="396"/>
      <c r="REX867" s="396"/>
      <c r="REY867" s="396"/>
      <c r="REZ867" s="396"/>
      <c r="RFA867" s="396"/>
      <c r="RFB867" s="396"/>
      <c r="RFC867" s="396"/>
      <c r="RFD867" s="396"/>
      <c r="RFE867" s="396"/>
      <c r="RFF867" s="396"/>
      <c r="RFG867" s="396"/>
      <c r="RFH867" s="396"/>
      <c r="RFI867" s="396"/>
      <c r="RFJ867" s="396"/>
      <c r="RFK867" s="396"/>
      <c r="RFL867" s="396"/>
      <c r="RFM867" s="396"/>
      <c r="RFN867" s="396"/>
      <c r="RFO867" s="396"/>
      <c r="RFP867" s="396"/>
      <c r="RFQ867" s="396"/>
      <c r="RFR867" s="396"/>
      <c r="RFS867" s="396"/>
      <c r="RFT867" s="396"/>
      <c r="RFU867" s="396"/>
      <c r="RFV867" s="396"/>
      <c r="RFW867" s="396"/>
      <c r="RFX867" s="396"/>
      <c r="RFY867" s="396"/>
      <c r="RFZ867" s="396"/>
      <c r="RGA867" s="396"/>
      <c r="RGB867" s="396"/>
      <c r="RGC867" s="396"/>
      <c r="RGD867" s="396"/>
      <c r="RGE867" s="396"/>
      <c r="RGF867" s="396"/>
      <c r="RGG867" s="396"/>
      <c r="RGH867" s="396"/>
      <c r="RGI867" s="396"/>
      <c r="RGJ867" s="396"/>
      <c r="RGK867" s="396"/>
      <c r="RGL867" s="396"/>
      <c r="RGM867" s="396"/>
      <c r="RGN867" s="396"/>
      <c r="RGO867" s="396"/>
      <c r="RGP867" s="396"/>
      <c r="RGQ867" s="396"/>
      <c r="RGR867" s="396"/>
      <c r="RGS867" s="396"/>
      <c r="RGT867" s="396"/>
      <c r="RGU867" s="396"/>
      <c r="RGV867" s="396"/>
      <c r="RGW867" s="396"/>
      <c r="RGX867" s="396"/>
      <c r="RGY867" s="396"/>
      <c r="RGZ867" s="396"/>
      <c r="RHA867" s="396"/>
      <c r="RHB867" s="396"/>
      <c r="RHC867" s="396"/>
      <c r="RHD867" s="396"/>
      <c r="RHE867" s="396"/>
      <c r="RHF867" s="396"/>
      <c r="RHG867" s="396"/>
      <c r="RHH867" s="396"/>
      <c r="RHI867" s="396"/>
      <c r="RHJ867" s="396"/>
      <c r="RHK867" s="396"/>
      <c r="RHL867" s="396"/>
      <c r="RHM867" s="396"/>
      <c r="RHN867" s="396"/>
      <c r="RHO867" s="396"/>
      <c r="RHP867" s="396"/>
      <c r="RHQ867" s="396"/>
      <c r="RHR867" s="396"/>
      <c r="RHS867" s="396"/>
      <c r="RHT867" s="396"/>
      <c r="RHU867" s="396"/>
      <c r="RHV867" s="396"/>
      <c r="RHW867" s="396"/>
      <c r="RHX867" s="396"/>
      <c r="RHY867" s="396"/>
      <c r="RHZ867" s="396"/>
      <c r="RIA867" s="396"/>
      <c r="RIB867" s="396"/>
      <c r="RIC867" s="396"/>
      <c r="RID867" s="396"/>
      <c r="RIE867" s="396"/>
      <c r="RIF867" s="396"/>
      <c r="RIG867" s="396"/>
      <c r="RIH867" s="396"/>
      <c r="RII867" s="396"/>
      <c r="RIJ867" s="396"/>
      <c r="RIK867" s="396"/>
      <c r="RIL867" s="396"/>
      <c r="RIM867" s="396"/>
      <c r="RIN867" s="396"/>
      <c r="RIO867" s="396"/>
      <c r="RIP867" s="396"/>
      <c r="RIQ867" s="396"/>
      <c r="RIR867" s="396"/>
      <c r="RIS867" s="396"/>
      <c r="RIT867" s="396"/>
      <c r="RIU867" s="396"/>
      <c r="RIV867" s="396"/>
      <c r="RIW867" s="396"/>
      <c r="RIX867" s="396"/>
      <c r="RIY867" s="396"/>
      <c r="RIZ867" s="396"/>
      <c r="RJA867" s="396"/>
      <c r="RJB867" s="396"/>
      <c r="RJC867" s="396"/>
      <c r="RJD867" s="396"/>
      <c r="RJE867" s="396"/>
      <c r="RJF867" s="396"/>
      <c r="RJG867" s="396"/>
      <c r="RJH867" s="396"/>
      <c r="RJI867" s="396"/>
      <c r="RJJ867" s="396"/>
      <c r="RJK867" s="396"/>
      <c r="RJL867" s="396"/>
      <c r="RJM867" s="396"/>
      <c r="RJN867" s="396"/>
      <c r="RJO867" s="396"/>
      <c r="RJP867" s="396"/>
      <c r="RJQ867" s="396"/>
      <c r="RJR867" s="396"/>
      <c r="RJS867" s="396"/>
      <c r="RJT867" s="396"/>
      <c r="RJU867" s="396"/>
      <c r="RJV867" s="396"/>
      <c r="RJW867" s="396"/>
      <c r="RJX867" s="396"/>
      <c r="RJY867" s="396"/>
      <c r="RJZ867" s="396"/>
      <c r="RKA867" s="396"/>
      <c r="RKB867" s="396"/>
      <c r="RKC867" s="396"/>
      <c r="RKD867" s="396"/>
      <c r="RKE867" s="396"/>
      <c r="RKF867" s="396"/>
      <c r="RKG867" s="396"/>
      <c r="RKH867" s="396"/>
      <c r="RKI867" s="396"/>
      <c r="RKJ867" s="396"/>
      <c r="RKK867" s="396"/>
      <c r="RKL867" s="396"/>
      <c r="RKM867" s="396"/>
      <c r="RKN867" s="396"/>
      <c r="RKO867" s="396"/>
      <c r="RKP867" s="396"/>
      <c r="RKQ867" s="396"/>
      <c r="RKR867" s="396"/>
      <c r="RKS867" s="396"/>
      <c r="RKT867" s="396"/>
      <c r="RKU867" s="396"/>
      <c r="RKV867" s="396"/>
      <c r="RKW867" s="396"/>
      <c r="RKX867" s="396"/>
      <c r="RKY867" s="396"/>
      <c r="RKZ867" s="396"/>
      <c r="RLA867" s="396"/>
      <c r="RLB867" s="396"/>
      <c r="RLC867" s="396"/>
      <c r="RLD867" s="396"/>
      <c r="RLE867" s="396"/>
      <c r="RLF867" s="396"/>
      <c r="RLG867" s="396"/>
      <c r="RLH867" s="396"/>
      <c r="RLI867" s="396"/>
      <c r="RLJ867" s="396"/>
      <c r="RLK867" s="396"/>
      <c r="RLL867" s="396"/>
      <c r="RLM867" s="396"/>
      <c r="RLN867" s="396"/>
      <c r="RLO867" s="396"/>
      <c r="RLP867" s="396"/>
      <c r="RLQ867" s="396"/>
      <c r="RLR867" s="396"/>
      <c r="RLS867" s="396"/>
      <c r="RLT867" s="396"/>
      <c r="RLU867" s="396"/>
      <c r="RLV867" s="396"/>
      <c r="RLW867" s="396"/>
      <c r="RLX867" s="396"/>
      <c r="RLY867" s="396"/>
      <c r="RLZ867" s="396"/>
      <c r="RMA867" s="396"/>
      <c r="RMB867" s="396"/>
      <c r="RMC867" s="396"/>
      <c r="RMD867" s="396"/>
      <c r="RME867" s="396"/>
      <c r="RMF867" s="396"/>
      <c r="RMG867" s="396"/>
      <c r="RMH867" s="396"/>
      <c r="RMI867" s="396"/>
      <c r="RMJ867" s="396"/>
      <c r="RMK867" s="396"/>
      <c r="RML867" s="396"/>
      <c r="RMM867" s="396"/>
      <c r="RMN867" s="396"/>
      <c r="RMO867" s="396"/>
      <c r="RMP867" s="396"/>
      <c r="RMQ867" s="396"/>
      <c r="RMR867" s="396"/>
      <c r="RMS867" s="396"/>
      <c r="RMT867" s="396"/>
      <c r="RMU867" s="396"/>
      <c r="RMV867" s="396"/>
      <c r="RMW867" s="396"/>
      <c r="RMX867" s="396"/>
      <c r="RMY867" s="396"/>
      <c r="RMZ867" s="396"/>
      <c r="RNA867" s="396"/>
      <c r="RNB867" s="396"/>
      <c r="RNC867" s="396"/>
      <c r="RND867" s="396"/>
      <c r="RNE867" s="396"/>
      <c r="RNF867" s="396"/>
      <c r="RNG867" s="396"/>
      <c r="RNH867" s="396"/>
      <c r="RNI867" s="396"/>
      <c r="RNJ867" s="396"/>
      <c r="RNK867" s="396"/>
      <c r="RNL867" s="396"/>
      <c r="RNM867" s="396"/>
      <c r="RNN867" s="396"/>
      <c r="RNO867" s="396"/>
      <c r="RNP867" s="396"/>
      <c r="RNQ867" s="396"/>
      <c r="RNR867" s="396"/>
      <c r="RNS867" s="396"/>
      <c r="RNT867" s="396"/>
      <c r="RNU867" s="396"/>
      <c r="RNV867" s="396"/>
      <c r="RNW867" s="396"/>
      <c r="RNX867" s="396"/>
      <c r="RNY867" s="396"/>
      <c r="RNZ867" s="396"/>
      <c r="ROA867" s="396"/>
      <c r="ROB867" s="396"/>
      <c r="ROC867" s="396"/>
      <c r="ROD867" s="396"/>
      <c r="ROE867" s="396"/>
      <c r="ROF867" s="396"/>
      <c r="ROG867" s="396"/>
      <c r="ROH867" s="396"/>
      <c r="ROI867" s="396"/>
      <c r="ROJ867" s="396"/>
      <c r="ROK867" s="396"/>
      <c r="ROL867" s="396"/>
      <c r="ROM867" s="396"/>
      <c r="RON867" s="396"/>
      <c r="ROO867" s="396"/>
      <c r="ROP867" s="396"/>
      <c r="ROQ867" s="396"/>
      <c r="ROR867" s="396"/>
      <c r="ROS867" s="396"/>
      <c r="ROT867" s="396"/>
      <c r="ROU867" s="396"/>
      <c r="ROV867" s="396"/>
      <c r="ROW867" s="396"/>
      <c r="ROX867" s="396"/>
      <c r="ROY867" s="396"/>
      <c r="ROZ867" s="396"/>
      <c r="RPA867" s="396"/>
      <c r="RPB867" s="396"/>
      <c r="RPC867" s="396"/>
      <c r="RPD867" s="396"/>
      <c r="RPE867" s="396"/>
      <c r="RPF867" s="396"/>
      <c r="RPG867" s="396"/>
      <c r="RPH867" s="396"/>
      <c r="RPI867" s="396"/>
      <c r="RPJ867" s="396"/>
      <c r="RPK867" s="396"/>
      <c r="RPL867" s="396"/>
      <c r="RPM867" s="396"/>
      <c r="RPN867" s="396"/>
      <c r="RPO867" s="396"/>
      <c r="RPP867" s="396"/>
      <c r="RPQ867" s="396"/>
      <c r="RPR867" s="396"/>
      <c r="RPS867" s="396"/>
      <c r="RPT867" s="396"/>
      <c r="RPU867" s="396"/>
      <c r="RPV867" s="396"/>
      <c r="RPW867" s="396"/>
      <c r="RPX867" s="396"/>
      <c r="RPY867" s="396"/>
      <c r="RPZ867" s="396"/>
      <c r="RQA867" s="396"/>
      <c r="RQB867" s="396"/>
      <c r="RQC867" s="396"/>
      <c r="RQD867" s="396"/>
      <c r="RQE867" s="396"/>
      <c r="RQF867" s="396"/>
      <c r="RQG867" s="396"/>
      <c r="RQH867" s="396"/>
      <c r="RQI867" s="396"/>
      <c r="RQJ867" s="396"/>
      <c r="RQK867" s="396"/>
      <c r="RQL867" s="396"/>
      <c r="RQM867" s="396"/>
      <c r="RQN867" s="396"/>
      <c r="RQO867" s="396"/>
      <c r="RQP867" s="396"/>
      <c r="RQQ867" s="396"/>
      <c r="RQR867" s="396"/>
      <c r="RQS867" s="396"/>
      <c r="RQT867" s="396"/>
      <c r="RQU867" s="396"/>
      <c r="RQV867" s="396"/>
      <c r="RQW867" s="396"/>
      <c r="RQX867" s="396"/>
      <c r="RQY867" s="396"/>
      <c r="RQZ867" s="396"/>
      <c r="RRA867" s="396"/>
      <c r="RRB867" s="396"/>
      <c r="RRC867" s="396"/>
      <c r="RRD867" s="396"/>
      <c r="RRE867" s="396"/>
      <c r="RRF867" s="396"/>
      <c r="RRG867" s="396"/>
      <c r="RRH867" s="396"/>
      <c r="RRI867" s="396"/>
      <c r="RRJ867" s="396"/>
      <c r="RRK867" s="396"/>
      <c r="RRL867" s="396"/>
      <c r="RRM867" s="396"/>
      <c r="RRN867" s="396"/>
      <c r="RRO867" s="396"/>
      <c r="RRP867" s="396"/>
      <c r="RRQ867" s="396"/>
      <c r="RRR867" s="396"/>
      <c r="RRS867" s="396"/>
      <c r="RRT867" s="396"/>
      <c r="RRU867" s="396"/>
      <c r="RRV867" s="396"/>
      <c r="RRW867" s="396"/>
      <c r="RRX867" s="396"/>
      <c r="RRY867" s="396"/>
      <c r="RRZ867" s="396"/>
      <c r="RSA867" s="396"/>
      <c r="RSB867" s="396"/>
      <c r="RSC867" s="396"/>
      <c r="RSD867" s="396"/>
      <c r="RSE867" s="396"/>
      <c r="RSF867" s="396"/>
      <c r="RSG867" s="396"/>
      <c r="RSH867" s="396"/>
      <c r="RSI867" s="396"/>
      <c r="RSJ867" s="396"/>
      <c r="RSK867" s="396"/>
      <c r="RSL867" s="396"/>
      <c r="RSM867" s="396"/>
      <c r="RSN867" s="396"/>
      <c r="RSO867" s="396"/>
      <c r="RSP867" s="396"/>
      <c r="RSQ867" s="396"/>
      <c r="RSR867" s="396"/>
      <c r="RSS867" s="396"/>
      <c r="RST867" s="396"/>
      <c r="RSU867" s="396"/>
      <c r="RSV867" s="396"/>
      <c r="RSW867" s="396"/>
      <c r="RSX867" s="396"/>
      <c r="RSY867" s="396"/>
      <c r="RSZ867" s="396"/>
      <c r="RTA867" s="396"/>
      <c r="RTB867" s="396"/>
      <c r="RTC867" s="396"/>
      <c r="RTD867" s="396"/>
      <c r="RTE867" s="396"/>
      <c r="RTF867" s="396"/>
      <c r="RTG867" s="396"/>
      <c r="RTH867" s="396"/>
      <c r="RTI867" s="396"/>
      <c r="RTJ867" s="396"/>
      <c r="RTK867" s="396"/>
      <c r="RTL867" s="396"/>
      <c r="RTM867" s="396"/>
      <c r="RTN867" s="396"/>
      <c r="RTO867" s="396"/>
      <c r="RTP867" s="396"/>
      <c r="RTQ867" s="396"/>
      <c r="RTR867" s="396"/>
      <c r="RTS867" s="396"/>
      <c r="RTT867" s="396"/>
      <c r="RTU867" s="396"/>
      <c r="RTV867" s="396"/>
      <c r="RTW867" s="396"/>
      <c r="RTX867" s="396"/>
      <c r="RTY867" s="396"/>
      <c r="RTZ867" s="396"/>
      <c r="RUA867" s="396"/>
      <c r="RUB867" s="396"/>
      <c r="RUC867" s="396"/>
      <c r="RUD867" s="396"/>
      <c r="RUE867" s="396"/>
      <c r="RUF867" s="396"/>
      <c r="RUG867" s="396"/>
      <c r="RUH867" s="396"/>
      <c r="RUI867" s="396"/>
      <c r="RUJ867" s="396"/>
      <c r="RUK867" s="396"/>
      <c r="RUL867" s="396"/>
      <c r="RUM867" s="396"/>
      <c r="RUN867" s="396"/>
      <c r="RUO867" s="396"/>
      <c r="RUP867" s="396"/>
      <c r="RUQ867" s="396"/>
      <c r="RUR867" s="396"/>
      <c r="RUS867" s="396"/>
      <c r="RUT867" s="396"/>
      <c r="RUU867" s="396"/>
      <c r="RUV867" s="396"/>
      <c r="RUW867" s="396"/>
      <c r="RUX867" s="396"/>
      <c r="RUY867" s="396"/>
      <c r="RUZ867" s="396"/>
      <c r="RVA867" s="396"/>
      <c r="RVB867" s="396"/>
      <c r="RVC867" s="396"/>
      <c r="RVD867" s="396"/>
      <c r="RVE867" s="396"/>
      <c r="RVF867" s="396"/>
      <c r="RVG867" s="396"/>
      <c r="RVH867" s="396"/>
      <c r="RVI867" s="396"/>
      <c r="RVJ867" s="396"/>
      <c r="RVK867" s="396"/>
      <c r="RVL867" s="396"/>
      <c r="RVM867" s="396"/>
      <c r="RVN867" s="396"/>
      <c r="RVO867" s="396"/>
      <c r="RVP867" s="396"/>
      <c r="RVQ867" s="396"/>
      <c r="RVR867" s="396"/>
      <c r="RVS867" s="396"/>
      <c r="RVT867" s="396"/>
      <c r="RVU867" s="396"/>
      <c r="RVV867" s="396"/>
      <c r="RVW867" s="396"/>
      <c r="RVX867" s="396"/>
      <c r="RVY867" s="396"/>
      <c r="RVZ867" s="396"/>
      <c r="RWA867" s="396"/>
      <c r="RWB867" s="396"/>
      <c r="RWC867" s="396"/>
      <c r="RWD867" s="396"/>
      <c r="RWE867" s="396"/>
      <c r="RWF867" s="396"/>
      <c r="RWG867" s="396"/>
      <c r="RWH867" s="396"/>
      <c r="RWI867" s="396"/>
      <c r="RWJ867" s="396"/>
      <c r="RWK867" s="396"/>
      <c r="RWL867" s="396"/>
      <c r="RWM867" s="396"/>
      <c r="RWN867" s="396"/>
      <c r="RWO867" s="396"/>
      <c r="RWP867" s="396"/>
      <c r="RWQ867" s="396"/>
      <c r="RWR867" s="396"/>
      <c r="RWS867" s="396"/>
      <c r="RWT867" s="396"/>
      <c r="RWU867" s="396"/>
      <c r="RWV867" s="396"/>
      <c r="RWW867" s="396"/>
      <c r="RWX867" s="396"/>
      <c r="RWY867" s="396"/>
      <c r="RWZ867" s="396"/>
      <c r="RXA867" s="396"/>
      <c r="RXB867" s="396"/>
      <c r="RXC867" s="396"/>
      <c r="RXD867" s="396"/>
      <c r="RXE867" s="396"/>
      <c r="RXF867" s="396"/>
      <c r="RXG867" s="396"/>
      <c r="RXH867" s="396"/>
      <c r="RXI867" s="396"/>
      <c r="RXJ867" s="396"/>
      <c r="RXK867" s="396"/>
      <c r="RXL867" s="396"/>
      <c r="RXM867" s="396"/>
      <c r="RXN867" s="396"/>
      <c r="RXO867" s="396"/>
      <c r="RXP867" s="396"/>
      <c r="RXQ867" s="396"/>
      <c r="RXR867" s="396"/>
      <c r="RXS867" s="396"/>
      <c r="RXT867" s="396"/>
      <c r="RXU867" s="396"/>
      <c r="RXV867" s="396"/>
      <c r="RXW867" s="396"/>
      <c r="RXX867" s="396"/>
      <c r="RXY867" s="396"/>
      <c r="RXZ867" s="396"/>
      <c r="RYA867" s="396"/>
      <c r="RYB867" s="396"/>
      <c r="RYC867" s="396"/>
      <c r="RYD867" s="396"/>
      <c r="RYE867" s="396"/>
      <c r="RYF867" s="396"/>
      <c r="RYG867" s="396"/>
      <c r="RYH867" s="396"/>
      <c r="RYI867" s="396"/>
      <c r="RYJ867" s="396"/>
      <c r="RYK867" s="396"/>
      <c r="RYL867" s="396"/>
      <c r="RYM867" s="396"/>
      <c r="RYN867" s="396"/>
      <c r="RYO867" s="396"/>
      <c r="RYP867" s="396"/>
      <c r="RYQ867" s="396"/>
      <c r="RYR867" s="396"/>
      <c r="RYS867" s="396"/>
      <c r="RYT867" s="396"/>
      <c r="RYU867" s="396"/>
      <c r="RYV867" s="396"/>
      <c r="RYW867" s="396"/>
      <c r="RYX867" s="396"/>
      <c r="RYY867" s="396"/>
      <c r="RYZ867" s="396"/>
      <c r="RZA867" s="396"/>
      <c r="RZB867" s="396"/>
      <c r="RZC867" s="396"/>
      <c r="RZD867" s="396"/>
      <c r="RZE867" s="396"/>
      <c r="RZF867" s="396"/>
      <c r="RZG867" s="396"/>
      <c r="RZH867" s="396"/>
      <c r="RZI867" s="396"/>
      <c r="RZJ867" s="396"/>
      <c r="RZK867" s="396"/>
      <c r="RZL867" s="396"/>
      <c r="RZM867" s="396"/>
      <c r="RZN867" s="396"/>
      <c r="RZO867" s="396"/>
      <c r="RZP867" s="396"/>
      <c r="RZQ867" s="396"/>
      <c r="RZR867" s="396"/>
      <c r="RZS867" s="396"/>
      <c r="RZT867" s="396"/>
      <c r="RZU867" s="396"/>
      <c r="RZV867" s="396"/>
      <c r="RZW867" s="396"/>
      <c r="RZX867" s="396"/>
      <c r="RZY867" s="396"/>
      <c r="RZZ867" s="396"/>
      <c r="SAA867" s="396"/>
      <c r="SAB867" s="396"/>
      <c r="SAC867" s="396"/>
      <c r="SAD867" s="396"/>
      <c r="SAE867" s="396"/>
      <c r="SAF867" s="396"/>
      <c r="SAG867" s="396"/>
      <c r="SAH867" s="396"/>
      <c r="SAI867" s="396"/>
      <c r="SAJ867" s="396"/>
      <c r="SAK867" s="396"/>
      <c r="SAL867" s="396"/>
      <c r="SAM867" s="396"/>
      <c r="SAN867" s="396"/>
      <c r="SAO867" s="396"/>
      <c r="SAP867" s="396"/>
      <c r="SAQ867" s="396"/>
      <c r="SAR867" s="396"/>
      <c r="SAS867" s="396"/>
      <c r="SAT867" s="396"/>
      <c r="SAU867" s="396"/>
      <c r="SAV867" s="396"/>
      <c r="SAW867" s="396"/>
      <c r="SAX867" s="396"/>
      <c r="SAY867" s="396"/>
      <c r="SAZ867" s="396"/>
      <c r="SBA867" s="396"/>
      <c r="SBB867" s="396"/>
      <c r="SBC867" s="396"/>
      <c r="SBD867" s="396"/>
      <c r="SBE867" s="396"/>
      <c r="SBF867" s="396"/>
      <c r="SBG867" s="396"/>
      <c r="SBH867" s="396"/>
      <c r="SBI867" s="396"/>
      <c r="SBJ867" s="396"/>
      <c r="SBK867" s="396"/>
      <c r="SBL867" s="396"/>
      <c r="SBM867" s="396"/>
      <c r="SBN867" s="396"/>
      <c r="SBO867" s="396"/>
      <c r="SBP867" s="396"/>
      <c r="SBQ867" s="396"/>
      <c r="SBR867" s="396"/>
      <c r="SBS867" s="396"/>
      <c r="SBT867" s="396"/>
      <c r="SBU867" s="396"/>
      <c r="SBV867" s="396"/>
      <c r="SBW867" s="396"/>
      <c r="SBX867" s="396"/>
      <c r="SBY867" s="396"/>
      <c r="SBZ867" s="396"/>
      <c r="SCA867" s="396"/>
      <c r="SCB867" s="396"/>
      <c r="SCC867" s="396"/>
      <c r="SCD867" s="396"/>
      <c r="SCE867" s="396"/>
      <c r="SCF867" s="396"/>
      <c r="SCG867" s="396"/>
      <c r="SCH867" s="396"/>
      <c r="SCI867" s="396"/>
      <c r="SCJ867" s="396"/>
      <c r="SCK867" s="396"/>
      <c r="SCL867" s="396"/>
      <c r="SCM867" s="396"/>
      <c r="SCN867" s="396"/>
      <c r="SCO867" s="396"/>
      <c r="SCP867" s="396"/>
      <c r="SCQ867" s="396"/>
      <c r="SCR867" s="396"/>
      <c r="SCS867" s="396"/>
      <c r="SCT867" s="396"/>
      <c r="SCU867" s="396"/>
      <c r="SCV867" s="396"/>
      <c r="SCW867" s="396"/>
      <c r="SCX867" s="396"/>
      <c r="SCY867" s="396"/>
      <c r="SCZ867" s="396"/>
      <c r="SDA867" s="396"/>
      <c r="SDB867" s="396"/>
      <c r="SDC867" s="396"/>
      <c r="SDD867" s="396"/>
      <c r="SDE867" s="396"/>
      <c r="SDF867" s="396"/>
      <c r="SDG867" s="396"/>
      <c r="SDH867" s="396"/>
      <c r="SDI867" s="396"/>
      <c r="SDJ867" s="396"/>
      <c r="SDK867" s="396"/>
      <c r="SDL867" s="396"/>
      <c r="SDM867" s="396"/>
      <c r="SDN867" s="396"/>
      <c r="SDO867" s="396"/>
      <c r="SDP867" s="396"/>
      <c r="SDQ867" s="396"/>
      <c r="SDR867" s="396"/>
      <c r="SDS867" s="396"/>
      <c r="SDT867" s="396"/>
      <c r="SDU867" s="396"/>
      <c r="SDV867" s="396"/>
      <c r="SDW867" s="396"/>
      <c r="SDX867" s="396"/>
      <c r="SDY867" s="396"/>
      <c r="SDZ867" s="396"/>
      <c r="SEA867" s="396"/>
      <c r="SEB867" s="396"/>
      <c r="SEC867" s="396"/>
      <c r="SED867" s="396"/>
      <c r="SEE867" s="396"/>
      <c r="SEF867" s="396"/>
      <c r="SEG867" s="396"/>
      <c r="SEH867" s="396"/>
      <c r="SEI867" s="396"/>
      <c r="SEJ867" s="396"/>
      <c r="SEK867" s="396"/>
      <c r="SEL867" s="396"/>
      <c r="SEM867" s="396"/>
      <c r="SEN867" s="396"/>
      <c r="SEO867" s="396"/>
      <c r="SEP867" s="396"/>
      <c r="SEQ867" s="396"/>
      <c r="SER867" s="396"/>
      <c r="SES867" s="396"/>
      <c r="SET867" s="396"/>
      <c r="SEU867" s="396"/>
      <c r="SEV867" s="396"/>
      <c r="SEW867" s="396"/>
      <c r="SEX867" s="396"/>
      <c r="SEY867" s="396"/>
      <c r="SEZ867" s="396"/>
      <c r="SFA867" s="396"/>
      <c r="SFB867" s="396"/>
      <c r="SFC867" s="396"/>
      <c r="SFD867" s="396"/>
      <c r="SFE867" s="396"/>
      <c r="SFF867" s="396"/>
      <c r="SFG867" s="396"/>
      <c r="SFH867" s="396"/>
      <c r="SFI867" s="396"/>
      <c r="SFJ867" s="396"/>
      <c r="SFK867" s="396"/>
      <c r="SFL867" s="396"/>
      <c r="SFM867" s="396"/>
      <c r="SFN867" s="396"/>
      <c r="SFO867" s="396"/>
      <c r="SFP867" s="396"/>
      <c r="SFQ867" s="396"/>
      <c r="SFR867" s="396"/>
      <c r="SFS867" s="396"/>
      <c r="SFT867" s="396"/>
      <c r="SFU867" s="396"/>
      <c r="SFV867" s="396"/>
      <c r="SFW867" s="396"/>
      <c r="SFX867" s="396"/>
      <c r="SFY867" s="396"/>
      <c r="SFZ867" s="396"/>
      <c r="SGA867" s="396"/>
      <c r="SGB867" s="396"/>
      <c r="SGC867" s="396"/>
      <c r="SGD867" s="396"/>
      <c r="SGE867" s="396"/>
      <c r="SGF867" s="396"/>
      <c r="SGG867" s="396"/>
      <c r="SGH867" s="396"/>
      <c r="SGI867" s="396"/>
      <c r="SGJ867" s="396"/>
      <c r="SGK867" s="396"/>
      <c r="SGL867" s="396"/>
      <c r="SGM867" s="396"/>
      <c r="SGN867" s="396"/>
      <c r="SGO867" s="396"/>
      <c r="SGP867" s="396"/>
      <c r="SGQ867" s="396"/>
      <c r="SGR867" s="396"/>
      <c r="SGS867" s="396"/>
      <c r="SGT867" s="396"/>
      <c r="SGU867" s="396"/>
      <c r="SGV867" s="396"/>
      <c r="SGW867" s="396"/>
      <c r="SGX867" s="396"/>
      <c r="SGY867" s="396"/>
      <c r="SGZ867" s="396"/>
      <c r="SHA867" s="396"/>
      <c r="SHB867" s="396"/>
      <c r="SHC867" s="396"/>
      <c r="SHD867" s="396"/>
      <c r="SHE867" s="396"/>
      <c r="SHF867" s="396"/>
      <c r="SHG867" s="396"/>
      <c r="SHH867" s="396"/>
      <c r="SHI867" s="396"/>
      <c r="SHJ867" s="396"/>
      <c r="SHK867" s="396"/>
      <c r="SHL867" s="396"/>
      <c r="SHM867" s="396"/>
      <c r="SHN867" s="396"/>
      <c r="SHO867" s="396"/>
      <c r="SHP867" s="396"/>
      <c r="SHQ867" s="396"/>
      <c r="SHR867" s="396"/>
      <c r="SHS867" s="396"/>
      <c r="SHT867" s="396"/>
      <c r="SHU867" s="396"/>
      <c r="SHV867" s="396"/>
      <c r="SHW867" s="396"/>
      <c r="SHX867" s="396"/>
      <c r="SHY867" s="396"/>
      <c r="SHZ867" s="396"/>
      <c r="SIA867" s="396"/>
      <c r="SIB867" s="396"/>
      <c r="SIC867" s="396"/>
      <c r="SID867" s="396"/>
      <c r="SIE867" s="396"/>
      <c r="SIF867" s="396"/>
      <c r="SIG867" s="396"/>
      <c r="SIH867" s="396"/>
      <c r="SII867" s="396"/>
      <c r="SIJ867" s="396"/>
      <c r="SIK867" s="396"/>
      <c r="SIL867" s="396"/>
      <c r="SIM867" s="396"/>
      <c r="SIN867" s="396"/>
      <c r="SIO867" s="396"/>
      <c r="SIP867" s="396"/>
      <c r="SIQ867" s="396"/>
      <c r="SIR867" s="396"/>
      <c r="SIS867" s="396"/>
      <c r="SIT867" s="396"/>
      <c r="SIU867" s="396"/>
      <c r="SIV867" s="396"/>
      <c r="SIW867" s="396"/>
      <c r="SIX867" s="396"/>
      <c r="SIY867" s="396"/>
      <c r="SIZ867" s="396"/>
      <c r="SJA867" s="396"/>
      <c r="SJB867" s="396"/>
      <c r="SJC867" s="396"/>
      <c r="SJD867" s="396"/>
      <c r="SJE867" s="396"/>
      <c r="SJF867" s="396"/>
      <c r="SJG867" s="396"/>
      <c r="SJH867" s="396"/>
      <c r="SJI867" s="396"/>
      <c r="SJJ867" s="396"/>
      <c r="SJK867" s="396"/>
      <c r="SJL867" s="396"/>
      <c r="SJM867" s="396"/>
      <c r="SJN867" s="396"/>
      <c r="SJO867" s="396"/>
      <c r="SJP867" s="396"/>
      <c r="SJQ867" s="396"/>
      <c r="SJR867" s="396"/>
      <c r="SJS867" s="396"/>
      <c r="SJT867" s="396"/>
      <c r="SJU867" s="396"/>
      <c r="SJV867" s="396"/>
      <c r="SJW867" s="396"/>
      <c r="SJX867" s="396"/>
      <c r="SJY867" s="396"/>
      <c r="SJZ867" s="396"/>
      <c r="SKA867" s="396"/>
      <c r="SKB867" s="396"/>
      <c r="SKC867" s="396"/>
      <c r="SKD867" s="396"/>
      <c r="SKE867" s="396"/>
      <c r="SKF867" s="396"/>
      <c r="SKG867" s="396"/>
      <c r="SKH867" s="396"/>
      <c r="SKI867" s="396"/>
      <c r="SKJ867" s="396"/>
      <c r="SKK867" s="396"/>
      <c r="SKL867" s="396"/>
      <c r="SKM867" s="396"/>
      <c r="SKN867" s="396"/>
      <c r="SKO867" s="396"/>
      <c r="SKP867" s="396"/>
      <c r="SKQ867" s="396"/>
      <c r="SKR867" s="396"/>
      <c r="SKS867" s="396"/>
      <c r="SKT867" s="396"/>
      <c r="SKU867" s="396"/>
      <c r="SKV867" s="396"/>
      <c r="SKW867" s="396"/>
      <c r="SKX867" s="396"/>
      <c r="SKY867" s="396"/>
      <c r="SKZ867" s="396"/>
      <c r="SLA867" s="396"/>
      <c r="SLB867" s="396"/>
      <c r="SLC867" s="396"/>
      <c r="SLD867" s="396"/>
      <c r="SLE867" s="396"/>
      <c r="SLF867" s="396"/>
      <c r="SLG867" s="396"/>
      <c r="SLH867" s="396"/>
      <c r="SLI867" s="396"/>
      <c r="SLJ867" s="396"/>
      <c r="SLK867" s="396"/>
      <c r="SLL867" s="396"/>
      <c r="SLM867" s="396"/>
      <c r="SLN867" s="396"/>
      <c r="SLO867" s="396"/>
      <c r="SLP867" s="396"/>
      <c r="SLQ867" s="396"/>
      <c r="SLR867" s="396"/>
      <c r="SLS867" s="396"/>
      <c r="SLT867" s="396"/>
      <c r="SLU867" s="396"/>
      <c r="SLV867" s="396"/>
      <c r="SLW867" s="396"/>
      <c r="SLX867" s="396"/>
      <c r="SLY867" s="396"/>
      <c r="SLZ867" s="396"/>
      <c r="SMA867" s="396"/>
      <c r="SMB867" s="396"/>
      <c r="SMC867" s="396"/>
      <c r="SMD867" s="396"/>
      <c r="SME867" s="396"/>
      <c r="SMF867" s="396"/>
      <c r="SMG867" s="396"/>
      <c r="SMH867" s="396"/>
      <c r="SMI867" s="396"/>
      <c r="SMJ867" s="396"/>
      <c r="SMK867" s="396"/>
      <c r="SML867" s="396"/>
      <c r="SMM867" s="396"/>
      <c r="SMN867" s="396"/>
      <c r="SMO867" s="396"/>
      <c r="SMP867" s="396"/>
      <c r="SMQ867" s="396"/>
      <c r="SMR867" s="396"/>
      <c r="SMS867" s="396"/>
      <c r="SMT867" s="396"/>
      <c r="SMU867" s="396"/>
      <c r="SMV867" s="396"/>
      <c r="SMW867" s="396"/>
      <c r="SMX867" s="396"/>
      <c r="SMY867" s="396"/>
      <c r="SMZ867" s="396"/>
      <c r="SNA867" s="396"/>
      <c r="SNB867" s="396"/>
      <c r="SNC867" s="396"/>
      <c r="SND867" s="396"/>
      <c r="SNE867" s="396"/>
      <c r="SNF867" s="396"/>
      <c r="SNG867" s="396"/>
      <c r="SNH867" s="396"/>
      <c r="SNI867" s="396"/>
      <c r="SNJ867" s="396"/>
      <c r="SNK867" s="396"/>
      <c r="SNL867" s="396"/>
      <c r="SNM867" s="396"/>
      <c r="SNN867" s="396"/>
      <c r="SNO867" s="396"/>
      <c r="SNP867" s="396"/>
      <c r="SNQ867" s="396"/>
      <c r="SNR867" s="396"/>
      <c r="SNS867" s="396"/>
      <c r="SNT867" s="396"/>
      <c r="SNU867" s="396"/>
      <c r="SNV867" s="396"/>
      <c r="SNW867" s="396"/>
      <c r="SNX867" s="396"/>
      <c r="SNY867" s="396"/>
      <c r="SNZ867" s="396"/>
      <c r="SOA867" s="396"/>
      <c r="SOB867" s="396"/>
      <c r="SOC867" s="396"/>
      <c r="SOD867" s="396"/>
      <c r="SOE867" s="396"/>
      <c r="SOF867" s="396"/>
      <c r="SOG867" s="396"/>
      <c r="SOH867" s="396"/>
      <c r="SOI867" s="396"/>
      <c r="SOJ867" s="396"/>
      <c r="SOK867" s="396"/>
      <c r="SOL867" s="396"/>
      <c r="SOM867" s="396"/>
      <c r="SON867" s="396"/>
      <c r="SOO867" s="396"/>
      <c r="SOP867" s="396"/>
      <c r="SOQ867" s="396"/>
      <c r="SOR867" s="396"/>
      <c r="SOS867" s="396"/>
      <c r="SOT867" s="396"/>
      <c r="SOU867" s="396"/>
      <c r="SOV867" s="396"/>
      <c r="SOW867" s="396"/>
      <c r="SOX867" s="396"/>
      <c r="SOY867" s="396"/>
      <c r="SOZ867" s="396"/>
      <c r="SPA867" s="396"/>
      <c r="SPB867" s="396"/>
      <c r="SPC867" s="396"/>
      <c r="SPD867" s="396"/>
      <c r="SPE867" s="396"/>
      <c r="SPF867" s="396"/>
      <c r="SPG867" s="396"/>
      <c r="SPH867" s="396"/>
      <c r="SPI867" s="396"/>
      <c r="SPJ867" s="396"/>
      <c r="SPK867" s="396"/>
      <c r="SPL867" s="396"/>
      <c r="SPM867" s="396"/>
      <c r="SPN867" s="396"/>
      <c r="SPO867" s="396"/>
      <c r="SPP867" s="396"/>
      <c r="SPQ867" s="396"/>
      <c r="SPR867" s="396"/>
      <c r="SPS867" s="396"/>
      <c r="SPT867" s="396"/>
      <c r="SPU867" s="396"/>
      <c r="SPV867" s="396"/>
      <c r="SPW867" s="396"/>
      <c r="SPX867" s="396"/>
      <c r="SPY867" s="396"/>
      <c r="SPZ867" s="396"/>
      <c r="SQA867" s="396"/>
      <c r="SQB867" s="396"/>
      <c r="SQC867" s="396"/>
      <c r="SQD867" s="396"/>
      <c r="SQE867" s="396"/>
      <c r="SQF867" s="396"/>
      <c r="SQG867" s="396"/>
      <c r="SQH867" s="396"/>
      <c r="SQI867" s="396"/>
      <c r="SQJ867" s="396"/>
      <c r="SQK867" s="396"/>
      <c r="SQL867" s="396"/>
      <c r="SQM867" s="396"/>
      <c r="SQN867" s="396"/>
      <c r="SQO867" s="396"/>
      <c r="SQP867" s="396"/>
      <c r="SQQ867" s="396"/>
      <c r="SQR867" s="396"/>
      <c r="SQS867" s="396"/>
      <c r="SQT867" s="396"/>
      <c r="SQU867" s="396"/>
      <c r="SQV867" s="396"/>
      <c r="SQW867" s="396"/>
      <c r="SQX867" s="396"/>
      <c r="SQY867" s="396"/>
      <c r="SQZ867" s="396"/>
      <c r="SRA867" s="396"/>
      <c r="SRB867" s="396"/>
      <c r="SRC867" s="396"/>
      <c r="SRD867" s="396"/>
      <c r="SRE867" s="396"/>
      <c r="SRF867" s="396"/>
      <c r="SRG867" s="396"/>
      <c r="SRH867" s="396"/>
      <c r="SRI867" s="396"/>
      <c r="SRJ867" s="396"/>
      <c r="SRK867" s="396"/>
      <c r="SRL867" s="396"/>
      <c r="SRM867" s="396"/>
      <c r="SRN867" s="396"/>
      <c r="SRO867" s="396"/>
      <c r="SRP867" s="396"/>
      <c r="SRQ867" s="396"/>
      <c r="SRR867" s="396"/>
      <c r="SRS867" s="396"/>
      <c r="SRT867" s="396"/>
      <c r="SRU867" s="396"/>
      <c r="SRV867" s="396"/>
      <c r="SRW867" s="396"/>
      <c r="SRX867" s="396"/>
      <c r="SRY867" s="396"/>
      <c r="SRZ867" s="396"/>
      <c r="SSA867" s="396"/>
      <c r="SSB867" s="396"/>
      <c r="SSC867" s="396"/>
      <c r="SSD867" s="396"/>
      <c r="SSE867" s="396"/>
      <c r="SSF867" s="396"/>
      <c r="SSG867" s="396"/>
      <c r="SSH867" s="396"/>
      <c r="SSI867" s="396"/>
      <c r="SSJ867" s="396"/>
      <c r="SSK867" s="396"/>
      <c r="SSL867" s="396"/>
      <c r="SSM867" s="396"/>
      <c r="SSN867" s="396"/>
      <c r="SSO867" s="396"/>
      <c r="SSP867" s="396"/>
      <c r="SSQ867" s="396"/>
      <c r="SSR867" s="396"/>
      <c r="SSS867" s="396"/>
      <c r="SST867" s="396"/>
      <c r="SSU867" s="396"/>
      <c r="SSV867" s="396"/>
      <c r="SSW867" s="396"/>
      <c r="SSX867" s="396"/>
      <c r="SSY867" s="396"/>
      <c r="SSZ867" s="396"/>
      <c r="STA867" s="396"/>
      <c r="STB867" s="396"/>
      <c r="STC867" s="396"/>
      <c r="STD867" s="396"/>
      <c r="STE867" s="396"/>
      <c r="STF867" s="396"/>
      <c r="STG867" s="396"/>
      <c r="STH867" s="396"/>
      <c r="STI867" s="396"/>
      <c r="STJ867" s="396"/>
      <c r="STK867" s="396"/>
      <c r="STL867" s="396"/>
      <c r="STM867" s="396"/>
      <c r="STN867" s="396"/>
      <c r="STO867" s="396"/>
      <c r="STP867" s="396"/>
      <c r="STQ867" s="396"/>
      <c r="STR867" s="396"/>
      <c r="STS867" s="396"/>
      <c r="STT867" s="396"/>
      <c r="STU867" s="396"/>
      <c r="STV867" s="396"/>
      <c r="STW867" s="396"/>
      <c r="STX867" s="396"/>
      <c r="STY867" s="396"/>
      <c r="STZ867" s="396"/>
      <c r="SUA867" s="396"/>
      <c r="SUB867" s="396"/>
      <c r="SUC867" s="396"/>
      <c r="SUD867" s="396"/>
      <c r="SUE867" s="396"/>
      <c r="SUF867" s="396"/>
      <c r="SUG867" s="396"/>
      <c r="SUH867" s="396"/>
      <c r="SUI867" s="396"/>
      <c r="SUJ867" s="396"/>
      <c r="SUK867" s="396"/>
      <c r="SUL867" s="396"/>
      <c r="SUM867" s="396"/>
      <c r="SUN867" s="396"/>
      <c r="SUO867" s="396"/>
      <c r="SUP867" s="396"/>
      <c r="SUQ867" s="396"/>
      <c r="SUR867" s="396"/>
      <c r="SUS867" s="396"/>
      <c r="SUT867" s="396"/>
      <c r="SUU867" s="396"/>
      <c r="SUV867" s="396"/>
      <c r="SUW867" s="396"/>
      <c r="SUX867" s="396"/>
      <c r="SUY867" s="396"/>
      <c r="SUZ867" s="396"/>
      <c r="SVA867" s="396"/>
      <c r="SVB867" s="396"/>
      <c r="SVC867" s="396"/>
      <c r="SVD867" s="396"/>
      <c r="SVE867" s="396"/>
      <c r="SVF867" s="396"/>
      <c r="SVG867" s="396"/>
      <c r="SVH867" s="396"/>
      <c r="SVI867" s="396"/>
      <c r="SVJ867" s="396"/>
      <c r="SVK867" s="396"/>
      <c r="SVL867" s="396"/>
      <c r="SVM867" s="396"/>
      <c r="SVN867" s="396"/>
      <c r="SVO867" s="396"/>
      <c r="SVP867" s="396"/>
      <c r="SVQ867" s="396"/>
      <c r="SVR867" s="396"/>
      <c r="SVS867" s="396"/>
      <c r="SVT867" s="396"/>
      <c r="SVU867" s="396"/>
      <c r="SVV867" s="396"/>
      <c r="SVW867" s="396"/>
      <c r="SVX867" s="396"/>
      <c r="SVY867" s="396"/>
      <c r="SVZ867" s="396"/>
      <c r="SWA867" s="396"/>
      <c r="SWB867" s="396"/>
      <c r="SWC867" s="396"/>
      <c r="SWD867" s="396"/>
      <c r="SWE867" s="396"/>
      <c r="SWF867" s="396"/>
      <c r="SWG867" s="396"/>
      <c r="SWH867" s="396"/>
      <c r="SWI867" s="396"/>
      <c r="SWJ867" s="396"/>
      <c r="SWK867" s="396"/>
      <c r="SWL867" s="396"/>
      <c r="SWM867" s="396"/>
      <c r="SWN867" s="396"/>
      <c r="SWO867" s="396"/>
      <c r="SWP867" s="396"/>
      <c r="SWQ867" s="396"/>
      <c r="SWR867" s="396"/>
      <c r="SWS867" s="396"/>
      <c r="SWT867" s="396"/>
      <c r="SWU867" s="396"/>
      <c r="SWV867" s="396"/>
      <c r="SWW867" s="396"/>
      <c r="SWX867" s="396"/>
      <c r="SWY867" s="396"/>
      <c r="SWZ867" s="396"/>
      <c r="SXA867" s="396"/>
      <c r="SXB867" s="396"/>
      <c r="SXC867" s="396"/>
      <c r="SXD867" s="396"/>
      <c r="SXE867" s="396"/>
      <c r="SXF867" s="396"/>
      <c r="SXG867" s="396"/>
      <c r="SXH867" s="396"/>
      <c r="SXI867" s="396"/>
      <c r="SXJ867" s="396"/>
      <c r="SXK867" s="396"/>
      <c r="SXL867" s="396"/>
      <c r="SXM867" s="396"/>
      <c r="SXN867" s="396"/>
      <c r="SXO867" s="396"/>
      <c r="SXP867" s="396"/>
      <c r="SXQ867" s="396"/>
      <c r="SXR867" s="396"/>
      <c r="SXS867" s="396"/>
      <c r="SXT867" s="396"/>
      <c r="SXU867" s="396"/>
      <c r="SXV867" s="396"/>
      <c r="SXW867" s="396"/>
      <c r="SXX867" s="396"/>
      <c r="SXY867" s="396"/>
      <c r="SXZ867" s="396"/>
      <c r="SYA867" s="396"/>
      <c r="SYB867" s="396"/>
      <c r="SYC867" s="396"/>
      <c r="SYD867" s="396"/>
      <c r="SYE867" s="396"/>
      <c r="SYF867" s="396"/>
      <c r="SYG867" s="396"/>
      <c r="SYH867" s="396"/>
      <c r="SYI867" s="396"/>
      <c r="SYJ867" s="396"/>
      <c r="SYK867" s="396"/>
      <c r="SYL867" s="396"/>
      <c r="SYM867" s="396"/>
      <c r="SYN867" s="396"/>
      <c r="SYO867" s="396"/>
      <c r="SYP867" s="396"/>
      <c r="SYQ867" s="396"/>
      <c r="SYR867" s="396"/>
      <c r="SYS867" s="396"/>
      <c r="SYT867" s="396"/>
      <c r="SYU867" s="396"/>
      <c r="SYV867" s="396"/>
      <c r="SYW867" s="396"/>
      <c r="SYX867" s="396"/>
      <c r="SYY867" s="396"/>
      <c r="SYZ867" s="396"/>
      <c r="SZA867" s="396"/>
      <c r="SZB867" s="396"/>
      <c r="SZC867" s="396"/>
      <c r="SZD867" s="396"/>
      <c r="SZE867" s="396"/>
      <c r="SZF867" s="396"/>
      <c r="SZG867" s="396"/>
      <c r="SZH867" s="396"/>
      <c r="SZI867" s="396"/>
      <c r="SZJ867" s="396"/>
      <c r="SZK867" s="396"/>
      <c r="SZL867" s="396"/>
      <c r="SZM867" s="396"/>
      <c r="SZN867" s="396"/>
      <c r="SZO867" s="396"/>
      <c r="SZP867" s="396"/>
      <c r="SZQ867" s="396"/>
      <c r="SZR867" s="396"/>
      <c r="SZS867" s="396"/>
      <c r="SZT867" s="396"/>
      <c r="SZU867" s="396"/>
      <c r="SZV867" s="396"/>
      <c r="SZW867" s="396"/>
      <c r="SZX867" s="396"/>
      <c r="SZY867" s="396"/>
      <c r="SZZ867" s="396"/>
      <c r="TAA867" s="396"/>
      <c r="TAB867" s="396"/>
      <c r="TAC867" s="396"/>
      <c r="TAD867" s="396"/>
      <c r="TAE867" s="396"/>
      <c r="TAF867" s="396"/>
      <c r="TAG867" s="396"/>
      <c r="TAH867" s="396"/>
      <c r="TAI867" s="396"/>
      <c r="TAJ867" s="396"/>
      <c r="TAK867" s="396"/>
      <c r="TAL867" s="396"/>
      <c r="TAM867" s="396"/>
      <c r="TAN867" s="396"/>
      <c r="TAO867" s="396"/>
      <c r="TAP867" s="396"/>
      <c r="TAQ867" s="396"/>
      <c r="TAR867" s="396"/>
      <c r="TAS867" s="396"/>
      <c r="TAT867" s="396"/>
      <c r="TAU867" s="396"/>
      <c r="TAV867" s="396"/>
      <c r="TAW867" s="396"/>
      <c r="TAX867" s="396"/>
      <c r="TAY867" s="396"/>
      <c r="TAZ867" s="396"/>
      <c r="TBA867" s="396"/>
      <c r="TBB867" s="396"/>
      <c r="TBC867" s="396"/>
      <c r="TBD867" s="396"/>
      <c r="TBE867" s="396"/>
      <c r="TBF867" s="396"/>
      <c r="TBG867" s="396"/>
      <c r="TBH867" s="396"/>
      <c r="TBI867" s="396"/>
      <c r="TBJ867" s="396"/>
      <c r="TBK867" s="396"/>
      <c r="TBL867" s="396"/>
      <c r="TBM867" s="396"/>
      <c r="TBN867" s="396"/>
      <c r="TBO867" s="396"/>
      <c r="TBP867" s="396"/>
      <c r="TBQ867" s="396"/>
      <c r="TBR867" s="396"/>
      <c r="TBS867" s="396"/>
      <c r="TBT867" s="396"/>
      <c r="TBU867" s="396"/>
      <c r="TBV867" s="396"/>
      <c r="TBW867" s="396"/>
      <c r="TBX867" s="396"/>
      <c r="TBY867" s="396"/>
      <c r="TBZ867" s="396"/>
      <c r="TCA867" s="396"/>
      <c r="TCB867" s="396"/>
      <c r="TCC867" s="396"/>
      <c r="TCD867" s="396"/>
      <c r="TCE867" s="396"/>
      <c r="TCF867" s="396"/>
      <c r="TCG867" s="396"/>
      <c r="TCH867" s="396"/>
      <c r="TCI867" s="396"/>
      <c r="TCJ867" s="396"/>
      <c r="TCK867" s="396"/>
      <c r="TCL867" s="396"/>
      <c r="TCM867" s="396"/>
      <c r="TCN867" s="396"/>
      <c r="TCO867" s="396"/>
      <c r="TCP867" s="396"/>
      <c r="TCQ867" s="396"/>
      <c r="TCR867" s="396"/>
      <c r="TCS867" s="396"/>
      <c r="TCT867" s="396"/>
      <c r="TCU867" s="396"/>
      <c r="TCV867" s="396"/>
      <c r="TCW867" s="396"/>
      <c r="TCX867" s="396"/>
      <c r="TCY867" s="396"/>
      <c r="TCZ867" s="396"/>
      <c r="TDA867" s="396"/>
      <c r="TDB867" s="396"/>
      <c r="TDC867" s="396"/>
      <c r="TDD867" s="396"/>
      <c r="TDE867" s="396"/>
      <c r="TDF867" s="396"/>
      <c r="TDG867" s="396"/>
      <c r="TDH867" s="396"/>
      <c r="TDI867" s="396"/>
      <c r="TDJ867" s="396"/>
      <c r="TDK867" s="396"/>
      <c r="TDL867" s="396"/>
      <c r="TDM867" s="396"/>
      <c r="TDN867" s="396"/>
      <c r="TDO867" s="396"/>
      <c r="TDP867" s="396"/>
      <c r="TDQ867" s="396"/>
      <c r="TDR867" s="396"/>
      <c r="TDS867" s="396"/>
      <c r="TDT867" s="396"/>
      <c r="TDU867" s="396"/>
      <c r="TDV867" s="396"/>
      <c r="TDW867" s="396"/>
      <c r="TDX867" s="396"/>
      <c r="TDY867" s="396"/>
      <c r="TDZ867" s="396"/>
      <c r="TEA867" s="396"/>
      <c r="TEB867" s="396"/>
      <c r="TEC867" s="396"/>
      <c r="TED867" s="396"/>
      <c r="TEE867" s="396"/>
      <c r="TEF867" s="396"/>
      <c r="TEG867" s="396"/>
      <c r="TEH867" s="396"/>
      <c r="TEI867" s="396"/>
      <c r="TEJ867" s="396"/>
      <c r="TEK867" s="396"/>
      <c r="TEL867" s="396"/>
      <c r="TEM867" s="396"/>
      <c r="TEN867" s="396"/>
      <c r="TEO867" s="396"/>
      <c r="TEP867" s="396"/>
      <c r="TEQ867" s="396"/>
      <c r="TER867" s="396"/>
      <c r="TES867" s="396"/>
      <c r="TET867" s="396"/>
      <c r="TEU867" s="396"/>
      <c r="TEV867" s="396"/>
      <c r="TEW867" s="396"/>
      <c r="TEX867" s="396"/>
      <c r="TEY867" s="396"/>
      <c r="TEZ867" s="396"/>
      <c r="TFA867" s="396"/>
      <c r="TFB867" s="396"/>
      <c r="TFC867" s="396"/>
      <c r="TFD867" s="396"/>
      <c r="TFE867" s="396"/>
      <c r="TFF867" s="396"/>
      <c r="TFG867" s="396"/>
      <c r="TFH867" s="396"/>
      <c r="TFI867" s="396"/>
      <c r="TFJ867" s="396"/>
      <c r="TFK867" s="396"/>
      <c r="TFL867" s="396"/>
      <c r="TFM867" s="396"/>
      <c r="TFN867" s="396"/>
      <c r="TFO867" s="396"/>
      <c r="TFP867" s="396"/>
      <c r="TFQ867" s="396"/>
      <c r="TFR867" s="396"/>
      <c r="TFS867" s="396"/>
      <c r="TFT867" s="396"/>
      <c r="TFU867" s="396"/>
      <c r="TFV867" s="396"/>
      <c r="TFW867" s="396"/>
      <c r="TFX867" s="396"/>
      <c r="TFY867" s="396"/>
      <c r="TFZ867" s="396"/>
      <c r="TGA867" s="396"/>
      <c r="TGB867" s="396"/>
      <c r="TGC867" s="396"/>
      <c r="TGD867" s="396"/>
      <c r="TGE867" s="396"/>
      <c r="TGF867" s="396"/>
      <c r="TGG867" s="396"/>
      <c r="TGH867" s="396"/>
      <c r="TGI867" s="396"/>
      <c r="TGJ867" s="396"/>
      <c r="TGK867" s="396"/>
      <c r="TGL867" s="396"/>
      <c r="TGM867" s="396"/>
      <c r="TGN867" s="396"/>
      <c r="TGO867" s="396"/>
      <c r="TGP867" s="396"/>
      <c r="TGQ867" s="396"/>
      <c r="TGR867" s="396"/>
      <c r="TGS867" s="396"/>
      <c r="TGT867" s="396"/>
      <c r="TGU867" s="396"/>
      <c r="TGV867" s="396"/>
      <c r="TGW867" s="396"/>
      <c r="TGX867" s="396"/>
      <c r="TGY867" s="396"/>
      <c r="TGZ867" s="396"/>
      <c r="THA867" s="396"/>
      <c r="THB867" s="396"/>
      <c r="THC867" s="396"/>
      <c r="THD867" s="396"/>
      <c r="THE867" s="396"/>
      <c r="THF867" s="396"/>
      <c r="THG867" s="396"/>
      <c r="THH867" s="396"/>
      <c r="THI867" s="396"/>
      <c r="THJ867" s="396"/>
      <c r="THK867" s="396"/>
      <c r="THL867" s="396"/>
      <c r="THM867" s="396"/>
      <c r="THN867" s="396"/>
      <c r="THO867" s="396"/>
      <c r="THP867" s="396"/>
      <c r="THQ867" s="396"/>
      <c r="THR867" s="396"/>
      <c r="THS867" s="396"/>
      <c r="THT867" s="396"/>
      <c r="THU867" s="396"/>
      <c r="THV867" s="396"/>
      <c r="THW867" s="396"/>
      <c r="THX867" s="396"/>
      <c r="THY867" s="396"/>
      <c r="THZ867" s="396"/>
      <c r="TIA867" s="396"/>
      <c r="TIB867" s="396"/>
      <c r="TIC867" s="396"/>
      <c r="TID867" s="396"/>
      <c r="TIE867" s="396"/>
      <c r="TIF867" s="396"/>
      <c r="TIG867" s="396"/>
      <c r="TIH867" s="396"/>
      <c r="TII867" s="396"/>
      <c r="TIJ867" s="396"/>
      <c r="TIK867" s="396"/>
      <c r="TIL867" s="396"/>
      <c r="TIM867" s="396"/>
      <c r="TIN867" s="396"/>
      <c r="TIO867" s="396"/>
      <c r="TIP867" s="396"/>
      <c r="TIQ867" s="396"/>
      <c r="TIR867" s="396"/>
      <c r="TIS867" s="396"/>
      <c r="TIT867" s="396"/>
      <c r="TIU867" s="396"/>
      <c r="TIV867" s="396"/>
      <c r="TIW867" s="396"/>
      <c r="TIX867" s="396"/>
      <c r="TIY867" s="396"/>
      <c r="TIZ867" s="396"/>
      <c r="TJA867" s="396"/>
      <c r="TJB867" s="396"/>
      <c r="TJC867" s="396"/>
      <c r="TJD867" s="396"/>
      <c r="TJE867" s="396"/>
      <c r="TJF867" s="396"/>
      <c r="TJG867" s="396"/>
      <c r="TJH867" s="396"/>
      <c r="TJI867" s="396"/>
      <c r="TJJ867" s="396"/>
      <c r="TJK867" s="396"/>
      <c r="TJL867" s="396"/>
      <c r="TJM867" s="396"/>
      <c r="TJN867" s="396"/>
      <c r="TJO867" s="396"/>
      <c r="TJP867" s="396"/>
      <c r="TJQ867" s="396"/>
      <c r="TJR867" s="396"/>
      <c r="TJS867" s="396"/>
      <c r="TJT867" s="396"/>
      <c r="TJU867" s="396"/>
      <c r="TJV867" s="396"/>
      <c r="TJW867" s="396"/>
      <c r="TJX867" s="396"/>
      <c r="TJY867" s="396"/>
      <c r="TJZ867" s="396"/>
      <c r="TKA867" s="396"/>
      <c r="TKB867" s="396"/>
      <c r="TKC867" s="396"/>
      <c r="TKD867" s="396"/>
      <c r="TKE867" s="396"/>
      <c r="TKF867" s="396"/>
      <c r="TKG867" s="396"/>
      <c r="TKH867" s="396"/>
      <c r="TKI867" s="396"/>
      <c r="TKJ867" s="396"/>
      <c r="TKK867" s="396"/>
      <c r="TKL867" s="396"/>
      <c r="TKM867" s="396"/>
      <c r="TKN867" s="396"/>
      <c r="TKO867" s="396"/>
      <c r="TKP867" s="396"/>
      <c r="TKQ867" s="396"/>
      <c r="TKR867" s="396"/>
      <c r="TKS867" s="396"/>
      <c r="TKT867" s="396"/>
      <c r="TKU867" s="396"/>
      <c r="TKV867" s="396"/>
      <c r="TKW867" s="396"/>
      <c r="TKX867" s="396"/>
      <c r="TKY867" s="396"/>
      <c r="TKZ867" s="396"/>
      <c r="TLA867" s="396"/>
      <c r="TLB867" s="396"/>
      <c r="TLC867" s="396"/>
      <c r="TLD867" s="396"/>
      <c r="TLE867" s="396"/>
      <c r="TLF867" s="396"/>
      <c r="TLG867" s="396"/>
      <c r="TLH867" s="396"/>
      <c r="TLI867" s="396"/>
      <c r="TLJ867" s="396"/>
      <c r="TLK867" s="396"/>
      <c r="TLL867" s="396"/>
      <c r="TLM867" s="396"/>
      <c r="TLN867" s="396"/>
      <c r="TLO867" s="396"/>
      <c r="TLP867" s="396"/>
      <c r="TLQ867" s="396"/>
      <c r="TLR867" s="396"/>
      <c r="TLS867" s="396"/>
      <c r="TLT867" s="396"/>
      <c r="TLU867" s="396"/>
      <c r="TLV867" s="396"/>
      <c r="TLW867" s="396"/>
      <c r="TLX867" s="396"/>
      <c r="TLY867" s="396"/>
      <c r="TLZ867" s="396"/>
      <c r="TMA867" s="396"/>
      <c r="TMB867" s="396"/>
      <c r="TMC867" s="396"/>
      <c r="TMD867" s="396"/>
      <c r="TME867" s="396"/>
      <c r="TMF867" s="396"/>
      <c r="TMG867" s="396"/>
      <c r="TMH867" s="396"/>
      <c r="TMI867" s="396"/>
      <c r="TMJ867" s="396"/>
      <c r="TMK867" s="396"/>
      <c r="TML867" s="396"/>
      <c r="TMM867" s="396"/>
      <c r="TMN867" s="396"/>
      <c r="TMO867" s="396"/>
      <c r="TMP867" s="396"/>
      <c r="TMQ867" s="396"/>
      <c r="TMR867" s="396"/>
      <c r="TMS867" s="396"/>
      <c r="TMT867" s="396"/>
      <c r="TMU867" s="396"/>
      <c r="TMV867" s="396"/>
      <c r="TMW867" s="396"/>
      <c r="TMX867" s="396"/>
      <c r="TMY867" s="396"/>
      <c r="TMZ867" s="396"/>
      <c r="TNA867" s="396"/>
      <c r="TNB867" s="396"/>
      <c r="TNC867" s="396"/>
      <c r="TND867" s="396"/>
      <c r="TNE867" s="396"/>
      <c r="TNF867" s="396"/>
      <c r="TNG867" s="396"/>
      <c r="TNH867" s="396"/>
      <c r="TNI867" s="396"/>
      <c r="TNJ867" s="396"/>
      <c r="TNK867" s="396"/>
      <c r="TNL867" s="396"/>
      <c r="TNM867" s="396"/>
      <c r="TNN867" s="396"/>
      <c r="TNO867" s="396"/>
      <c r="TNP867" s="396"/>
      <c r="TNQ867" s="396"/>
      <c r="TNR867" s="396"/>
      <c r="TNS867" s="396"/>
      <c r="TNT867" s="396"/>
      <c r="TNU867" s="396"/>
      <c r="TNV867" s="396"/>
      <c r="TNW867" s="396"/>
      <c r="TNX867" s="396"/>
      <c r="TNY867" s="396"/>
      <c r="TNZ867" s="396"/>
      <c r="TOA867" s="396"/>
      <c r="TOB867" s="396"/>
      <c r="TOC867" s="396"/>
      <c r="TOD867" s="396"/>
      <c r="TOE867" s="396"/>
      <c r="TOF867" s="396"/>
      <c r="TOG867" s="396"/>
      <c r="TOH867" s="396"/>
      <c r="TOI867" s="396"/>
      <c r="TOJ867" s="396"/>
      <c r="TOK867" s="396"/>
      <c r="TOL867" s="396"/>
      <c r="TOM867" s="396"/>
      <c r="TON867" s="396"/>
      <c r="TOO867" s="396"/>
      <c r="TOP867" s="396"/>
      <c r="TOQ867" s="396"/>
      <c r="TOR867" s="396"/>
      <c r="TOS867" s="396"/>
      <c r="TOT867" s="396"/>
      <c r="TOU867" s="396"/>
      <c r="TOV867" s="396"/>
      <c r="TOW867" s="396"/>
      <c r="TOX867" s="396"/>
      <c r="TOY867" s="396"/>
      <c r="TOZ867" s="396"/>
      <c r="TPA867" s="396"/>
      <c r="TPB867" s="396"/>
      <c r="TPC867" s="396"/>
      <c r="TPD867" s="396"/>
      <c r="TPE867" s="396"/>
      <c r="TPF867" s="396"/>
      <c r="TPG867" s="396"/>
      <c r="TPH867" s="396"/>
      <c r="TPI867" s="396"/>
      <c r="TPJ867" s="396"/>
      <c r="TPK867" s="396"/>
      <c r="TPL867" s="396"/>
      <c r="TPM867" s="396"/>
      <c r="TPN867" s="396"/>
      <c r="TPO867" s="396"/>
      <c r="TPP867" s="396"/>
      <c r="TPQ867" s="396"/>
      <c r="TPR867" s="396"/>
      <c r="TPS867" s="396"/>
      <c r="TPT867" s="396"/>
      <c r="TPU867" s="396"/>
      <c r="TPV867" s="396"/>
      <c r="TPW867" s="396"/>
      <c r="TPX867" s="396"/>
      <c r="TPY867" s="396"/>
      <c r="TPZ867" s="396"/>
      <c r="TQA867" s="396"/>
      <c r="TQB867" s="396"/>
      <c r="TQC867" s="396"/>
      <c r="TQD867" s="396"/>
      <c r="TQE867" s="396"/>
      <c r="TQF867" s="396"/>
      <c r="TQG867" s="396"/>
      <c r="TQH867" s="396"/>
      <c r="TQI867" s="396"/>
      <c r="TQJ867" s="396"/>
      <c r="TQK867" s="396"/>
      <c r="TQL867" s="396"/>
      <c r="TQM867" s="396"/>
      <c r="TQN867" s="396"/>
      <c r="TQO867" s="396"/>
      <c r="TQP867" s="396"/>
      <c r="TQQ867" s="396"/>
      <c r="TQR867" s="396"/>
      <c r="TQS867" s="396"/>
      <c r="TQT867" s="396"/>
      <c r="TQU867" s="396"/>
      <c r="TQV867" s="396"/>
      <c r="TQW867" s="396"/>
      <c r="TQX867" s="396"/>
      <c r="TQY867" s="396"/>
      <c r="TQZ867" s="396"/>
      <c r="TRA867" s="396"/>
      <c r="TRB867" s="396"/>
      <c r="TRC867" s="396"/>
      <c r="TRD867" s="396"/>
      <c r="TRE867" s="396"/>
      <c r="TRF867" s="396"/>
      <c r="TRG867" s="396"/>
      <c r="TRH867" s="396"/>
      <c r="TRI867" s="396"/>
      <c r="TRJ867" s="396"/>
      <c r="TRK867" s="396"/>
      <c r="TRL867" s="396"/>
      <c r="TRM867" s="396"/>
      <c r="TRN867" s="396"/>
      <c r="TRO867" s="396"/>
      <c r="TRP867" s="396"/>
      <c r="TRQ867" s="396"/>
      <c r="TRR867" s="396"/>
      <c r="TRS867" s="396"/>
      <c r="TRT867" s="396"/>
      <c r="TRU867" s="396"/>
      <c r="TRV867" s="396"/>
      <c r="TRW867" s="396"/>
      <c r="TRX867" s="396"/>
      <c r="TRY867" s="396"/>
      <c r="TRZ867" s="396"/>
      <c r="TSA867" s="396"/>
      <c r="TSB867" s="396"/>
      <c r="TSC867" s="396"/>
      <c r="TSD867" s="396"/>
      <c r="TSE867" s="396"/>
      <c r="TSF867" s="396"/>
      <c r="TSG867" s="396"/>
      <c r="TSH867" s="396"/>
      <c r="TSI867" s="396"/>
      <c r="TSJ867" s="396"/>
      <c r="TSK867" s="396"/>
      <c r="TSL867" s="396"/>
      <c r="TSM867" s="396"/>
      <c r="TSN867" s="396"/>
      <c r="TSO867" s="396"/>
      <c r="TSP867" s="396"/>
      <c r="TSQ867" s="396"/>
      <c r="TSR867" s="396"/>
      <c r="TSS867" s="396"/>
      <c r="TST867" s="396"/>
      <c r="TSU867" s="396"/>
      <c r="TSV867" s="396"/>
      <c r="TSW867" s="396"/>
      <c r="TSX867" s="396"/>
      <c r="TSY867" s="396"/>
      <c r="TSZ867" s="396"/>
      <c r="TTA867" s="396"/>
      <c r="TTB867" s="396"/>
      <c r="TTC867" s="396"/>
      <c r="TTD867" s="396"/>
      <c r="TTE867" s="396"/>
      <c r="TTF867" s="396"/>
      <c r="TTG867" s="396"/>
      <c r="TTH867" s="396"/>
      <c r="TTI867" s="396"/>
      <c r="TTJ867" s="396"/>
      <c r="TTK867" s="396"/>
      <c r="TTL867" s="396"/>
      <c r="TTM867" s="396"/>
      <c r="TTN867" s="396"/>
      <c r="TTO867" s="396"/>
      <c r="TTP867" s="396"/>
      <c r="TTQ867" s="396"/>
      <c r="TTR867" s="396"/>
      <c r="TTS867" s="396"/>
      <c r="TTT867" s="396"/>
      <c r="TTU867" s="396"/>
      <c r="TTV867" s="396"/>
      <c r="TTW867" s="396"/>
      <c r="TTX867" s="396"/>
      <c r="TTY867" s="396"/>
      <c r="TTZ867" s="396"/>
      <c r="TUA867" s="396"/>
      <c r="TUB867" s="396"/>
      <c r="TUC867" s="396"/>
      <c r="TUD867" s="396"/>
      <c r="TUE867" s="396"/>
      <c r="TUF867" s="396"/>
      <c r="TUG867" s="396"/>
      <c r="TUH867" s="396"/>
      <c r="TUI867" s="396"/>
      <c r="TUJ867" s="396"/>
      <c r="TUK867" s="396"/>
      <c r="TUL867" s="396"/>
      <c r="TUM867" s="396"/>
      <c r="TUN867" s="396"/>
      <c r="TUO867" s="396"/>
      <c r="TUP867" s="396"/>
      <c r="TUQ867" s="396"/>
      <c r="TUR867" s="396"/>
      <c r="TUS867" s="396"/>
      <c r="TUT867" s="396"/>
      <c r="TUU867" s="396"/>
      <c r="TUV867" s="396"/>
      <c r="TUW867" s="396"/>
      <c r="TUX867" s="396"/>
      <c r="TUY867" s="396"/>
      <c r="TUZ867" s="396"/>
      <c r="TVA867" s="396"/>
      <c r="TVB867" s="396"/>
      <c r="TVC867" s="396"/>
      <c r="TVD867" s="396"/>
      <c r="TVE867" s="396"/>
      <c r="TVF867" s="396"/>
      <c r="TVG867" s="396"/>
      <c r="TVH867" s="396"/>
      <c r="TVI867" s="396"/>
      <c r="TVJ867" s="396"/>
      <c r="TVK867" s="396"/>
      <c r="TVL867" s="396"/>
      <c r="TVM867" s="396"/>
      <c r="TVN867" s="396"/>
      <c r="TVO867" s="396"/>
      <c r="TVP867" s="396"/>
      <c r="TVQ867" s="396"/>
      <c r="TVR867" s="396"/>
      <c r="TVS867" s="396"/>
      <c r="TVT867" s="396"/>
      <c r="TVU867" s="396"/>
      <c r="TVV867" s="396"/>
      <c r="TVW867" s="396"/>
      <c r="TVX867" s="396"/>
      <c r="TVY867" s="396"/>
      <c r="TVZ867" s="396"/>
      <c r="TWA867" s="396"/>
      <c r="TWB867" s="396"/>
      <c r="TWC867" s="396"/>
      <c r="TWD867" s="396"/>
      <c r="TWE867" s="396"/>
      <c r="TWF867" s="396"/>
      <c r="TWG867" s="396"/>
      <c r="TWH867" s="396"/>
      <c r="TWI867" s="396"/>
      <c r="TWJ867" s="396"/>
      <c r="TWK867" s="396"/>
      <c r="TWL867" s="396"/>
      <c r="TWM867" s="396"/>
      <c r="TWN867" s="396"/>
      <c r="TWO867" s="396"/>
      <c r="TWP867" s="396"/>
      <c r="TWQ867" s="396"/>
      <c r="TWR867" s="396"/>
      <c r="TWS867" s="396"/>
      <c r="TWT867" s="396"/>
      <c r="TWU867" s="396"/>
      <c r="TWV867" s="396"/>
      <c r="TWW867" s="396"/>
      <c r="TWX867" s="396"/>
      <c r="TWY867" s="396"/>
      <c r="TWZ867" s="396"/>
      <c r="TXA867" s="396"/>
      <c r="TXB867" s="396"/>
      <c r="TXC867" s="396"/>
      <c r="TXD867" s="396"/>
      <c r="TXE867" s="396"/>
      <c r="TXF867" s="396"/>
      <c r="TXG867" s="396"/>
      <c r="TXH867" s="396"/>
      <c r="TXI867" s="396"/>
      <c r="TXJ867" s="396"/>
      <c r="TXK867" s="396"/>
      <c r="TXL867" s="396"/>
      <c r="TXM867" s="396"/>
      <c r="TXN867" s="396"/>
      <c r="TXO867" s="396"/>
      <c r="TXP867" s="396"/>
      <c r="TXQ867" s="396"/>
      <c r="TXR867" s="396"/>
      <c r="TXS867" s="396"/>
      <c r="TXT867" s="396"/>
      <c r="TXU867" s="396"/>
      <c r="TXV867" s="396"/>
      <c r="TXW867" s="396"/>
      <c r="TXX867" s="396"/>
      <c r="TXY867" s="396"/>
      <c r="TXZ867" s="396"/>
      <c r="TYA867" s="396"/>
      <c r="TYB867" s="396"/>
      <c r="TYC867" s="396"/>
      <c r="TYD867" s="396"/>
      <c r="TYE867" s="396"/>
      <c r="TYF867" s="396"/>
      <c r="TYG867" s="396"/>
      <c r="TYH867" s="396"/>
      <c r="TYI867" s="396"/>
      <c r="TYJ867" s="396"/>
      <c r="TYK867" s="396"/>
      <c r="TYL867" s="396"/>
      <c r="TYM867" s="396"/>
      <c r="TYN867" s="396"/>
      <c r="TYO867" s="396"/>
      <c r="TYP867" s="396"/>
      <c r="TYQ867" s="396"/>
      <c r="TYR867" s="396"/>
      <c r="TYS867" s="396"/>
      <c r="TYT867" s="396"/>
      <c r="TYU867" s="396"/>
      <c r="TYV867" s="396"/>
      <c r="TYW867" s="396"/>
      <c r="TYX867" s="396"/>
      <c r="TYY867" s="396"/>
      <c r="TYZ867" s="396"/>
      <c r="TZA867" s="396"/>
      <c r="TZB867" s="396"/>
      <c r="TZC867" s="396"/>
      <c r="TZD867" s="396"/>
      <c r="TZE867" s="396"/>
      <c r="TZF867" s="396"/>
      <c r="TZG867" s="396"/>
      <c r="TZH867" s="396"/>
      <c r="TZI867" s="396"/>
      <c r="TZJ867" s="396"/>
      <c r="TZK867" s="396"/>
      <c r="TZL867" s="396"/>
      <c r="TZM867" s="396"/>
      <c r="TZN867" s="396"/>
      <c r="TZO867" s="396"/>
      <c r="TZP867" s="396"/>
      <c r="TZQ867" s="396"/>
      <c r="TZR867" s="396"/>
      <c r="TZS867" s="396"/>
      <c r="TZT867" s="396"/>
      <c r="TZU867" s="396"/>
      <c r="TZV867" s="396"/>
      <c r="TZW867" s="396"/>
      <c r="TZX867" s="396"/>
      <c r="TZY867" s="396"/>
      <c r="TZZ867" s="396"/>
      <c r="UAA867" s="396"/>
      <c r="UAB867" s="396"/>
      <c r="UAC867" s="396"/>
      <c r="UAD867" s="396"/>
      <c r="UAE867" s="396"/>
      <c r="UAF867" s="396"/>
      <c r="UAG867" s="396"/>
      <c r="UAH867" s="396"/>
      <c r="UAI867" s="396"/>
      <c r="UAJ867" s="396"/>
      <c r="UAK867" s="396"/>
      <c r="UAL867" s="396"/>
      <c r="UAM867" s="396"/>
      <c r="UAN867" s="396"/>
      <c r="UAO867" s="396"/>
      <c r="UAP867" s="396"/>
      <c r="UAQ867" s="396"/>
      <c r="UAR867" s="396"/>
      <c r="UAS867" s="396"/>
      <c r="UAT867" s="396"/>
      <c r="UAU867" s="396"/>
      <c r="UAV867" s="396"/>
      <c r="UAW867" s="396"/>
      <c r="UAX867" s="396"/>
      <c r="UAY867" s="396"/>
      <c r="UAZ867" s="396"/>
      <c r="UBA867" s="396"/>
      <c r="UBB867" s="396"/>
      <c r="UBC867" s="396"/>
      <c r="UBD867" s="396"/>
      <c r="UBE867" s="396"/>
      <c r="UBF867" s="396"/>
      <c r="UBG867" s="396"/>
      <c r="UBH867" s="396"/>
      <c r="UBI867" s="396"/>
      <c r="UBJ867" s="396"/>
      <c r="UBK867" s="396"/>
      <c r="UBL867" s="396"/>
      <c r="UBM867" s="396"/>
      <c r="UBN867" s="396"/>
      <c r="UBO867" s="396"/>
      <c r="UBP867" s="396"/>
      <c r="UBQ867" s="396"/>
      <c r="UBR867" s="396"/>
      <c r="UBS867" s="396"/>
      <c r="UBT867" s="396"/>
      <c r="UBU867" s="396"/>
      <c r="UBV867" s="396"/>
      <c r="UBW867" s="396"/>
      <c r="UBX867" s="396"/>
      <c r="UBY867" s="396"/>
      <c r="UBZ867" s="396"/>
      <c r="UCA867" s="396"/>
      <c r="UCB867" s="396"/>
      <c r="UCC867" s="396"/>
      <c r="UCD867" s="396"/>
      <c r="UCE867" s="396"/>
      <c r="UCF867" s="396"/>
      <c r="UCG867" s="396"/>
      <c r="UCH867" s="396"/>
      <c r="UCI867" s="396"/>
      <c r="UCJ867" s="396"/>
      <c r="UCK867" s="396"/>
      <c r="UCL867" s="396"/>
      <c r="UCM867" s="396"/>
      <c r="UCN867" s="396"/>
      <c r="UCO867" s="396"/>
      <c r="UCP867" s="396"/>
      <c r="UCQ867" s="396"/>
      <c r="UCR867" s="396"/>
      <c r="UCS867" s="396"/>
      <c r="UCT867" s="396"/>
      <c r="UCU867" s="396"/>
      <c r="UCV867" s="396"/>
      <c r="UCW867" s="396"/>
      <c r="UCX867" s="396"/>
      <c r="UCY867" s="396"/>
      <c r="UCZ867" s="396"/>
      <c r="UDA867" s="396"/>
      <c r="UDB867" s="396"/>
      <c r="UDC867" s="396"/>
      <c r="UDD867" s="396"/>
      <c r="UDE867" s="396"/>
      <c r="UDF867" s="396"/>
      <c r="UDG867" s="396"/>
      <c r="UDH867" s="396"/>
      <c r="UDI867" s="396"/>
      <c r="UDJ867" s="396"/>
      <c r="UDK867" s="396"/>
      <c r="UDL867" s="396"/>
      <c r="UDM867" s="396"/>
      <c r="UDN867" s="396"/>
      <c r="UDO867" s="396"/>
      <c r="UDP867" s="396"/>
      <c r="UDQ867" s="396"/>
      <c r="UDR867" s="396"/>
      <c r="UDS867" s="396"/>
      <c r="UDT867" s="396"/>
      <c r="UDU867" s="396"/>
      <c r="UDV867" s="396"/>
      <c r="UDW867" s="396"/>
      <c r="UDX867" s="396"/>
      <c r="UDY867" s="396"/>
      <c r="UDZ867" s="396"/>
      <c r="UEA867" s="396"/>
      <c r="UEB867" s="396"/>
      <c r="UEC867" s="396"/>
      <c r="UED867" s="396"/>
      <c r="UEE867" s="396"/>
      <c r="UEF867" s="396"/>
      <c r="UEG867" s="396"/>
      <c r="UEH867" s="396"/>
      <c r="UEI867" s="396"/>
      <c r="UEJ867" s="396"/>
      <c r="UEK867" s="396"/>
      <c r="UEL867" s="396"/>
      <c r="UEM867" s="396"/>
      <c r="UEN867" s="396"/>
      <c r="UEO867" s="396"/>
      <c r="UEP867" s="396"/>
      <c r="UEQ867" s="396"/>
      <c r="UER867" s="396"/>
      <c r="UES867" s="396"/>
      <c r="UET867" s="396"/>
      <c r="UEU867" s="396"/>
      <c r="UEV867" s="396"/>
      <c r="UEW867" s="396"/>
      <c r="UEX867" s="396"/>
      <c r="UEY867" s="396"/>
      <c r="UEZ867" s="396"/>
      <c r="UFA867" s="396"/>
      <c r="UFB867" s="396"/>
      <c r="UFC867" s="396"/>
      <c r="UFD867" s="396"/>
      <c r="UFE867" s="396"/>
      <c r="UFF867" s="396"/>
      <c r="UFG867" s="396"/>
      <c r="UFH867" s="396"/>
      <c r="UFI867" s="396"/>
      <c r="UFJ867" s="396"/>
      <c r="UFK867" s="396"/>
      <c r="UFL867" s="396"/>
      <c r="UFM867" s="396"/>
      <c r="UFN867" s="396"/>
      <c r="UFO867" s="396"/>
      <c r="UFP867" s="396"/>
      <c r="UFQ867" s="396"/>
      <c r="UFR867" s="396"/>
      <c r="UFS867" s="396"/>
      <c r="UFT867" s="396"/>
      <c r="UFU867" s="396"/>
      <c r="UFV867" s="396"/>
      <c r="UFW867" s="396"/>
      <c r="UFX867" s="396"/>
      <c r="UFY867" s="396"/>
      <c r="UFZ867" s="396"/>
      <c r="UGA867" s="396"/>
      <c r="UGB867" s="396"/>
      <c r="UGC867" s="396"/>
      <c r="UGD867" s="396"/>
      <c r="UGE867" s="396"/>
      <c r="UGF867" s="396"/>
      <c r="UGG867" s="396"/>
      <c r="UGH867" s="396"/>
      <c r="UGI867" s="396"/>
      <c r="UGJ867" s="396"/>
      <c r="UGK867" s="396"/>
      <c r="UGL867" s="396"/>
      <c r="UGM867" s="396"/>
      <c r="UGN867" s="396"/>
      <c r="UGO867" s="396"/>
      <c r="UGP867" s="396"/>
      <c r="UGQ867" s="396"/>
      <c r="UGR867" s="396"/>
      <c r="UGS867" s="396"/>
      <c r="UGT867" s="396"/>
      <c r="UGU867" s="396"/>
      <c r="UGV867" s="396"/>
      <c r="UGW867" s="396"/>
      <c r="UGX867" s="396"/>
      <c r="UGY867" s="396"/>
      <c r="UGZ867" s="396"/>
      <c r="UHA867" s="396"/>
      <c r="UHB867" s="396"/>
      <c r="UHC867" s="396"/>
      <c r="UHD867" s="396"/>
      <c r="UHE867" s="396"/>
      <c r="UHF867" s="396"/>
      <c r="UHG867" s="396"/>
      <c r="UHH867" s="396"/>
      <c r="UHI867" s="396"/>
      <c r="UHJ867" s="396"/>
      <c r="UHK867" s="396"/>
      <c r="UHL867" s="396"/>
      <c r="UHM867" s="396"/>
      <c r="UHN867" s="396"/>
      <c r="UHO867" s="396"/>
      <c r="UHP867" s="396"/>
      <c r="UHQ867" s="396"/>
      <c r="UHR867" s="396"/>
      <c r="UHS867" s="396"/>
      <c r="UHT867" s="396"/>
      <c r="UHU867" s="396"/>
      <c r="UHV867" s="396"/>
      <c r="UHW867" s="396"/>
      <c r="UHX867" s="396"/>
      <c r="UHY867" s="396"/>
      <c r="UHZ867" s="396"/>
      <c r="UIA867" s="396"/>
      <c r="UIB867" s="396"/>
      <c r="UIC867" s="396"/>
      <c r="UID867" s="396"/>
      <c r="UIE867" s="396"/>
      <c r="UIF867" s="396"/>
      <c r="UIG867" s="396"/>
      <c r="UIH867" s="396"/>
      <c r="UII867" s="396"/>
      <c r="UIJ867" s="396"/>
      <c r="UIK867" s="396"/>
      <c r="UIL867" s="396"/>
      <c r="UIM867" s="396"/>
      <c r="UIN867" s="396"/>
      <c r="UIO867" s="396"/>
      <c r="UIP867" s="396"/>
      <c r="UIQ867" s="396"/>
      <c r="UIR867" s="396"/>
      <c r="UIS867" s="396"/>
      <c r="UIT867" s="396"/>
      <c r="UIU867" s="396"/>
      <c r="UIV867" s="396"/>
      <c r="UIW867" s="396"/>
      <c r="UIX867" s="396"/>
      <c r="UIY867" s="396"/>
      <c r="UIZ867" s="396"/>
      <c r="UJA867" s="396"/>
      <c r="UJB867" s="396"/>
      <c r="UJC867" s="396"/>
      <c r="UJD867" s="396"/>
      <c r="UJE867" s="396"/>
      <c r="UJF867" s="396"/>
      <c r="UJG867" s="396"/>
      <c r="UJH867" s="396"/>
      <c r="UJI867" s="396"/>
      <c r="UJJ867" s="396"/>
      <c r="UJK867" s="396"/>
      <c r="UJL867" s="396"/>
      <c r="UJM867" s="396"/>
      <c r="UJN867" s="396"/>
      <c r="UJO867" s="396"/>
      <c r="UJP867" s="396"/>
      <c r="UJQ867" s="396"/>
      <c r="UJR867" s="396"/>
      <c r="UJS867" s="396"/>
      <c r="UJT867" s="396"/>
      <c r="UJU867" s="396"/>
      <c r="UJV867" s="396"/>
      <c r="UJW867" s="396"/>
      <c r="UJX867" s="396"/>
      <c r="UJY867" s="396"/>
      <c r="UJZ867" s="396"/>
      <c r="UKA867" s="396"/>
      <c r="UKB867" s="396"/>
      <c r="UKC867" s="396"/>
      <c r="UKD867" s="396"/>
      <c r="UKE867" s="396"/>
      <c r="UKF867" s="396"/>
      <c r="UKG867" s="396"/>
      <c r="UKH867" s="396"/>
      <c r="UKI867" s="396"/>
      <c r="UKJ867" s="396"/>
      <c r="UKK867" s="396"/>
      <c r="UKL867" s="396"/>
      <c r="UKM867" s="396"/>
      <c r="UKN867" s="396"/>
      <c r="UKO867" s="396"/>
      <c r="UKP867" s="396"/>
      <c r="UKQ867" s="396"/>
      <c r="UKR867" s="396"/>
      <c r="UKS867" s="396"/>
      <c r="UKT867" s="396"/>
      <c r="UKU867" s="396"/>
      <c r="UKV867" s="396"/>
      <c r="UKW867" s="396"/>
      <c r="UKX867" s="396"/>
      <c r="UKY867" s="396"/>
      <c r="UKZ867" s="396"/>
      <c r="ULA867" s="396"/>
      <c r="ULB867" s="396"/>
      <c r="ULC867" s="396"/>
      <c r="ULD867" s="396"/>
      <c r="ULE867" s="396"/>
      <c r="ULF867" s="396"/>
      <c r="ULG867" s="396"/>
      <c r="ULH867" s="396"/>
      <c r="ULI867" s="396"/>
      <c r="ULJ867" s="396"/>
      <c r="ULK867" s="396"/>
      <c r="ULL867" s="396"/>
      <c r="ULM867" s="396"/>
      <c r="ULN867" s="396"/>
      <c r="ULO867" s="396"/>
      <c r="ULP867" s="396"/>
      <c r="ULQ867" s="396"/>
      <c r="ULR867" s="396"/>
      <c r="ULS867" s="396"/>
      <c r="ULT867" s="396"/>
      <c r="ULU867" s="396"/>
      <c r="ULV867" s="396"/>
      <c r="ULW867" s="396"/>
      <c r="ULX867" s="396"/>
      <c r="ULY867" s="396"/>
      <c r="ULZ867" s="396"/>
      <c r="UMA867" s="396"/>
      <c r="UMB867" s="396"/>
      <c r="UMC867" s="396"/>
      <c r="UMD867" s="396"/>
      <c r="UME867" s="396"/>
      <c r="UMF867" s="396"/>
      <c r="UMG867" s="396"/>
      <c r="UMH867" s="396"/>
      <c r="UMI867" s="396"/>
      <c r="UMJ867" s="396"/>
      <c r="UMK867" s="396"/>
      <c r="UML867" s="396"/>
      <c r="UMM867" s="396"/>
      <c r="UMN867" s="396"/>
      <c r="UMO867" s="396"/>
      <c r="UMP867" s="396"/>
      <c r="UMQ867" s="396"/>
      <c r="UMR867" s="396"/>
      <c r="UMS867" s="396"/>
      <c r="UMT867" s="396"/>
      <c r="UMU867" s="396"/>
      <c r="UMV867" s="396"/>
      <c r="UMW867" s="396"/>
      <c r="UMX867" s="396"/>
      <c r="UMY867" s="396"/>
      <c r="UMZ867" s="396"/>
      <c r="UNA867" s="396"/>
      <c r="UNB867" s="396"/>
      <c r="UNC867" s="396"/>
      <c r="UND867" s="396"/>
      <c r="UNE867" s="396"/>
      <c r="UNF867" s="396"/>
      <c r="UNG867" s="396"/>
      <c r="UNH867" s="396"/>
      <c r="UNI867" s="396"/>
      <c r="UNJ867" s="396"/>
      <c r="UNK867" s="396"/>
      <c r="UNL867" s="396"/>
      <c r="UNM867" s="396"/>
      <c r="UNN867" s="396"/>
      <c r="UNO867" s="396"/>
      <c r="UNP867" s="396"/>
      <c r="UNQ867" s="396"/>
      <c r="UNR867" s="396"/>
      <c r="UNS867" s="396"/>
      <c r="UNT867" s="396"/>
      <c r="UNU867" s="396"/>
      <c r="UNV867" s="396"/>
      <c r="UNW867" s="396"/>
      <c r="UNX867" s="396"/>
      <c r="UNY867" s="396"/>
      <c r="UNZ867" s="396"/>
      <c r="UOA867" s="396"/>
      <c r="UOB867" s="396"/>
      <c r="UOC867" s="396"/>
      <c r="UOD867" s="396"/>
      <c r="UOE867" s="396"/>
      <c r="UOF867" s="396"/>
      <c r="UOG867" s="396"/>
      <c r="UOH867" s="396"/>
      <c r="UOI867" s="396"/>
      <c r="UOJ867" s="396"/>
      <c r="UOK867" s="396"/>
      <c r="UOL867" s="396"/>
      <c r="UOM867" s="396"/>
      <c r="UON867" s="396"/>
      <c r="UOO867" s="396"/>
      <c r="UOP867" s="396"/>
      <c r="UOQ867" s="396"/>
      <c r="UOR867" s="396"/>
      <c r="UOS867" s="396"/>
      <c r="UOT867" s="396"/>
      <c r="UOU867" s="396"/>
      <c r="UOV867" s="396"/>
      <c r="UOW867" s="396"/>
      <c r="UOX867" s="396"/>
      <c r="UOY867" s="396"/>
      <c r="UOZ867" s="396"/>
      <c r="UPA867" s="396"/>
      <c r="UPB867" s="396"/>
      <c r="UPC867" s="396"/>
      <c r="UPD867" s="396"/>
      <c r="UPE867" s="396"/>
      <c r="UPF867" s="396"/>
      <c r="UPG867" s="396"/>
      <c r="UPH867" s="396"/>
      <c r="UPI867" s="396"/>
      <c r="UPJ867" s="396"/>
      <c r="UPK867" s="396"/>
      <c r="UPL867" s="396"/>
      <c r="UPM867" s="396"/>
      <c r="UPN867" s="396"/>
      <c r="UPO867" s="396"/>
      <c r="UPP867" s="396"/>
      <c r="UPQ867" s="396"/>
      <c r="UPR867" s="396"/>
      <c r="UPS867" s="396"/>
      <c r="UPT867" s="396"/>
      <c r="UPU867" s="396"/>
      <c r="UPV867" s="396"/>
      <c r="UPW867" s="396"/>
      <c r="UPX867" s="396"/>
      <c r="UPY867" s="396"/>
      <c r="UPZ867" s="396"/>
      <c r="UQA867" s="396"/>
      <c r="UQB867" s="396"/>
      <c r="UQC867" s="396"/>
      <c r="UQD867" s="396"/>
      <c r="UQE867" s="396"/>
      <c r="UQF867" s="396"/>
      <c r="UQG867" s="396"/>
      <c r="UQH867" s="396"/>
      <c r="UQI867" s="396"/>
      <c r="UQJ867" s="396"/>
      <c r="UQK867" s="396"/>
      <c r="UQL867" s="396"/>
      <c r="UQM867" s="396"/>
      <c r="UQN867" s="396"/>
      <c r="UQO867" s="396"/>
      <c r="UQP867" s="396"/>
      <c r="UQQ867" s="396"/>
      <c r="UQR867" s="396"/>
      <c r="UQS867" s="396"/>
      <c r="UQT867" s="396"/>
      <c r="UQU867" s="396"/>
      <c r="UQV867" s="396"/>
      <c r="UQW867" s="396"/>
      <c r="UQX867" s="396"/>
      <c r="UQY867" s="396"/>
      <c r="UQZ867" s="396"/>
      <c r="URA867" s="396"/>
      <c r="URB867" s="396"/>
      <c r="URC867" s="396"/>
      <c r="URD867" s="396"/>
      <c r="URE867" s="396"/>
      <c r="URF867" s="396"/>
      <c r="URG867" s="396"/>
      <c r="URH867" s="396"/>
      <c r="URI867" s="396"/>
      <c r="URJ867" s="396"/>
      <c r="URK867" s="396"/>
      <c r="URL867" s="396"/>
      <c r="URM867" s="396"/>
      <c r="URN867" s="396"/>
      <c r="URO867" s="396"/>
      <c r="URP867" s="396"/>
      <c r="URQ867" s="396"/>
      <c r="URR867" s="396"/>
      <c r="URS867" s="396"/>
      <c r="URT867" s="396"/>
      <c r="URU867" s="396"/>
      <c r="URV867" s="396"/>
      <c r="URW867" s="396"/>
      <c r="URX867" s="396"/>
      <c r="URY867" s="396"/>
      <c r="URZ867" s="396"/>
      <c r="USA867" s="396"/>
      <c r="USB867" s="396"/>
      <c r="USC867" s="396"/>
      <c r="USD867" s="396"/>
      <c r="USE867" s="396"/>
      <c r="USF867" s="396"/>
      <c r="USG867" s="396"/>
      <c r="USH867" s="396"/>
      <c r="USI867" s="396"/>
      <c r="USJ867" s="396"/>
      <c r="USK867" s="396"/>
      <c r="USL867" s="396"/>
      <c r="USM867" s="396"/>
      <c r="USN867" s="396"/>
      <c r="USO867" s="396"/>
      <c r="USP867" s="396"/>
      <c r="USQ867" s="396"/>
      <c r="USR867" s="396"/>
      <c r="USS867" s="396"/>
      <c r="UST867" s="396"/>
      <c r="USU867" s="396"/>
      <c r="USV867" s="396"/>
      <c r="USW867" s="396"/>
      <c r="USX867" s="396"/>
      <c r="USY867" s="396"/>
      <c r="USZ867" s="396"/>
      <c r="UTA867" s="396"/>
      <c r="UTB867" s="396"/>
      <c r="UTC867" s="396"/>
      <c r="UTD867" s="396"/>
      <c r="UTE867" s="396"/>
      <c r="UTF867" s="396"/>
      <c r="UTG867" s="396"/>
      <c r="UTH867" s="396"/>
      <c r="UTI867" s="396"/>
      <c r="UTJ867" s="396"/>
      <c r="UTK867" s="396"/>
      <c r="UTL867" s="396"/>
      <c r="UTM867" s="396"/>
      <c r="UTN867" s="396"/>
      <c r="UTO867" s="396"/>
      <c r="UTP867" s="396"/>
      <c r="UTQ867" s="396"/>
      <c r="UTR867" s="396"/>
      <c r="UTS867" s="396"/>
      <c r="UTT867" s="396"/>
      <c r="UTU867" s="396"/>
      <c r="UTV867" s="396"/>
      <c r="UTW867" s="396"/>
      <c r="UTX867" s="396"/>
      <c r="UTY867" s="396"/>
      <c r="UTZ867" s="396"/>
      <c r="UUA867" s="396"/>
      <c r="UUB867" s="396"/>
      <c r="UUC867" s="396"/>
      <c r="UUD867" s="396"/>
      <c r="UUE867" s="396"/>
      <c r="UUF867" s="396"/>
      <c r="UUG867" s="396"/>
      <c r="UUH867" s="396"/>
      <c r="UUI867" s="396"/>
      <c r="UUJ867" s="396"/>
      <c r="UUK867" s="396"/>
      <c r="UUL867" s="396"/>
      <c r="UUM867" s="396"/>
      <c r="UUN867" s="396"/>
      <c r="UUO867" s="396"/>
      <c r="UUP867" s="396"/>
      <c r="UUQ867" s="396"/>
      <c r="UUR867" s="396"/>
      <c r="UUS867" s="396"/>
      <c r="UUT867" s="396"/>
      <c r="UUU867" s="396"/>
      <c r="UUV867" s="396"/>
      <c r="UUW867" s="396"/>
      <c r="UUX867" s="396"/>
      <c r="UUY867" s="396"/>
      <c r="UUZ867" s="396"/>
      <c r="UVA867" s="396"/>
      <c r="UVB867" s="396"/>
      <c r="UVC867" s="396"/>
      <c r="UVD867" s="396"/>
      <c r="UVE867" s="396"/>
      <c r="UVF867" s="396"/>
      <c r="UVG867" s="396"/>
      <c r="UVH867" s="396"/>
      <c r="UVI867" s="396"/>
      <c r="UVJ867" s="396"/>
      <c r="UVK867" s="396"/>
      <c r="UVL867" s="396"/>
      <c r="UVM867" s="396"/>
      <c r="UVN867" s="396"/>
      <c r="UVO867" s="396"/>
      <c r="UVP867" s="396"/>
      <c r="UVQ867" s="396"/>
      <c r="UVR867" s="396"/>
      <c r="UVS867" s="396"/>
      <c r="UVT867" s="396"/>
      <c r="UVU867" s="396"/>
      <c r="UVV867" s="396"/>
      <c r="UVW867" s="396"/>
      <c r="UVX867" s="396"/>
      <c r="UVY867" s="396"/>
      <c r="UVZ867" s="396"/>
      <c r="UWA867" s="396"/>
      <c r="UWB867" s="396"/>
      <c r="UWC867" s="396"/>
      <c r="UWD867" s="396"/>
      <c r="UWE867" s="396"/>
      <c r="UWF867" s="396"/>
      <c r="UWG867" s="396"/>
      <c r="UWH867" s="396"/>
      <c r="UWI867" s="396"/>
      <c r="UWJ867" s="396"/>
      <c r="UWK867" s="396"/>
      <c r="UWL867" s="396"/>
      <c r="UWM867" s="396"/>
      <c r="UWN867" s="396"/>
      <c r="UWO867" s="396"/>
      <c r="UWP867" s="396"/>
      <c r="UWQ867" s="396"/>
      <c r="UWR867" s="396"/>
      <c r="UWS867" s="396"/>
      <c r="UWT867" s="396"/>
      <c r="UWU867" s="396"/>
      <c r="UWV867" s="396"/>
      <c r="UWW867" s="396"/>
      <c r="UWX867" s="396"/>
      <c r="UWY867" s="396"/>
      <c r="UWZ867" s="396"/>
      <c r="UXA867" s="396"/>
      <c r="UXB867" s="396"/>
      <c r="UXC867" s="396"/>
      <c r="UXD867" s="396"/>
      <c r="UXE867" s="396"/>
      <c r="UXF867" s="396"/>
      <c r="UXG867" s="396"/>
      <c r="UXH867" s="396"/>
      <c r="UXI867" s="396"/>
      <c r="UXJ867" s="396"/>
      <c r="UXK867" s="396"/>
      <c r="UXL867" s="396"/>
      <c r="UXM867" s="396"/>
      <c r="UXN867" s="396"/>
      <c r="UXO867" s="396"/>
      <c r="UXP867" s="396"/>
      <c r="UXQ867" s="396"/>
      <c r="UXR867" s="396"/>
      <c r="UXS867" s="396"/>
      <c r="UXT867" s="396"/>
      <c r="UXU867" s="396"/>
      <c r="UXV867" s="396"/>
      <c r="UXW867" s="396"/>
      <c r="UXX867" s="396"/>
      <c r="UXY867" s="396"/>
      <c r="UXZ867" s="396"/>
      <c r="UYA867" s="396"/>
      <c r="UYB867" s="396"/>
      <c r="UYC867" s="396"/>
      <c r="UYD867" s="396"/>
      <c r="UYE867" s="396"/>
      <c r="UYF867" s="396"/>
      <c r="UYG867" s="396"/>
      <c r="UYH867" s="396"/>
      <c r="UYI867" s="396"/>
      <c r="UYJ867" s="396"/>
      <c r="UYK867" s="396"/>
      <c r="UYL867" s="396"/>
      <c r="UYM867" s="396"/>
      <c r="UYN867" s="396"/>
      <c r="UYO867" s="396"/>
      <c r="UYP867" s="396"/>
      <c r="UYQ867" s="396"/>
      <c r="UYR867" s="396"/>
      <c r="UYS867" s="396"/>
      <c r="UYT867" s="396"/>
      <c r="UYU867" s="396"/>
      <c r="UYV867" s="396"/>
      <c r="UYW867" s="396"/>
      <c r="UYX867" s="396"/>
      <c r="UYY867" s="396"/>
      <c r="UYZ867" s="396"/>
      <c r="UZA867" s="396"/>
      <c r="UZB867" s="396"/>
      <c r="UZC867" s="396"/>
      <c r="UZD867" s="396"/>
      <c r="UZE867" s="396"/>
      <c r="UZF867" s="396"/>
      <c r="UZG867" s="396"/>
      <c r="UZH867" s="396"/>
      <c r="UZI867" s="396"/>
      <c r="UZJ867" s="396"/>
      <c r="UZK867" s="396"/>
      <c r="UZL867" s="396"/>
      <c r="UZM867" s="396"/>
      <c r="UZN867" s="396"/>
      <c r="UZO867" s="396"/>
      <c r="UZP867" s="396"/>
      <c r="UZQ867" s="396"/>
      <c r="UZR867" s="396"/>
      <c r="UZS867" s="396"/>
      <c r="UZT867" s="396"/>
      <c r="UZU867" s="396"/>
      <c r="UZV867" s="396"/>
      <c r="UZW867" s="396"/>
      <c r="UZX867" s="396"/>
      <c r="UZY867" s="396"/>
      <c r="UZZ867" s="396"/>
      <c r="VAA867" s="396"/>
      <c r="VAB867" s="396"/>
      <c r="VAC867" s="396"/>
      <c r="VAD867" s="396"/>
      <c r="VAE867" s="396"/>
      <c r="VAF867" s="396"/>
      <c r="VAG867" s="396"/>
      <c r="VAH867" s="396"/>
      <c r="VAI867" s="396"/>
      <c r="VAJ867" s="396"/>
      <c r="VAK867" s="396"/>
      <c r="VAL867" s="396"/>
      <c r="VAM867" s="396"/>
      <c r="VAN867" s="396"/>
      <c r="VAO867" s="396"/>
      <c r="VAP867" s="396"/>
      <c r="VAQ867" s="396"/>
      <c r="VAR867" s="396"/>
      <c r="VAS867" s="396"/>
      <c r="VAT867" s="396"/>
      <c r="VAU867" s="396"/>
      <c r="VAV867" s="396"/>
      <c r="VAW867" s="396"/>
      <c r="VAX867" s="396"/>
      <c r="VAY867" s="396"/>
      <c r="VAZ867" s="396"/>
      <c r="VBA867" s="396"/>
      <c r="VBB867" s="396"/>
      <c r="VBC867" s="396"/>
      <c r="VBD867" s="396"/>
      <c r="VBE867" s="396"/>
      <c r="VBF867" s="396"/>
      <c r="VBG867" s="396"/>
      <c r="VBH867" s="396"/>
      <c r="VBI867" s="396"/>
      <c r="VBJ867" s="396"/>
      <c r="VBK867" s="396"/>
      <c r="VBL867" s="396"/>
      <c r="VBM867" s="396"/>
      <c r="VBN867" s="396"/>
      <c r="VBO867" s="396"/>
      <c r="VBP867" s="396"/>
      <c r="VBQ867" s="396"/>
      <c r="VBR867" s="396"/>
      <c r="VBS867" s="396"/>
      <c r="VBT867" s="396"/>
      <c r="VBU867" s="396"/>
      <c r="VBV867" s="396"/>
      <c r="VBW867" s="396"/>
      <c r="VBX867" s="396"/>
      <c r="VBY867" s="396"/>
      <c r="VBZ867" s="396"/>
      <c r="VCA867" s="396"/>
      <c r="VCB867" s="396"/>
      <c r="VCC867" s="396"/>
      <c r="VCD867" s="396"/>
      <c r="VCE867" s="396"/>
      <c r="VCF867" s="396"/>
      <c r="VCG867" s="396"/>
      <c r="VCH867" s="396"/>
      <c r="VCI867" s="396"/>
      <c r="VCJ867" s="396"/>
      <c r="VCK867" s="396"/>
      <c r="VCL867" s="396"/>
      <c r="VCM867" s="396"/>
      <c r="VCN867" s="396"/>
      <c r="VCO867" s="396"/>
      <c r="VCP867" s="396"/>
      <c r="VCQ867" s="396"/>
      <c r="VCR867" s="396"/>
      <c r="VCS867" s="396"/>
      <c r="VCT867" s="396"/>
      <c r="VCU867" s="396"/>
      <c r="VCV867" s="396"/>
      <c r="VCW867" s="396"/>
      <c r="VCX867" s="396"/>
      <c r="VCY867" s="396"/>
      <c r="VCZ867" s="396"/>
      <c r="VDA867" s="396"/>
      <c r="VDB867" s="396"/>
      <c r="VDC867" s="396"/>
      <c r="VDD867" s="396"/>
      <c r="VDE867" s="396"/>
      <c r="VDF867" s="396"/>
      <c r="VDG867" s="396"/>
      <c r="VDH867" s="396"/>
      <c r="VDI867" s="396"/>
      <c r="VDJ867" s="396"/>
      <c r="VDK867" s="396"/>
      <c r="VDL867" s="396"/>
      <c r="VDM867" s="396"/>
      <c r="VDN867" s="396"/>
      <c r="VDO867" s="396"/>
      <c r="VDP867" s="396"/>
      <c r="VDQ867" s="396"/>
      <c r="VDR867" s="396"/>
      <c r="VDS867" s="396"/>
      <c r="VDT867" s="396"/>
      <c r="VDU867" s="396"/>
      <c r="VDV867" s="396"/>
      <c r="VDW867" s="396"/>
      <c r="VDX867" s="396"/>
      <c r="VDY867" s="396"/>
      <c r="VDZ867" s="396"/>
      <c r="VEA867" s="396"/>
      <c r="VEB867" s="396"/>
      <c r="VEC867" s="396"/>
      <c r="VED867" s="396"/>
      <c r="VEE867" s="396"/>
      <c r="VEF867" s="396"/>
      <c r="VEG867" s="396"/>
      <c r="VEH867" s="396"/>
      <c r="VEI867" s="396"/>
      <c r="VEJ867" s="396"/>
      <c r="VEK867" s="396"/>
      <c r="VEL867" s="396"/>
      <c r="VEM867" s="396"/>
      <c r="VEN867" s="396"/>
      <c r="VEO867" s="396"/>
      <c r="VEP867" s="396"/>
      <c r="VEQ867" s="396"/>
      <c r="VER867" s="396"/>
      <c r="VES867" s="396"/>
      <c r="VET867" s="396"/>
      <c r="VEU867" s="396"/>
      <c r="VEV867" s="396"/>
      <c r="VEW867" s="396"/>
      <c r="VEX867" s="396"/>
      <c r="VEY867" s="396"/>
      <c r="VEZ867" s="396"/>
      <c r="VFA867" s="396"/>
      <c r="VFB867" s="396"/>
      <c r="VFC867" s="396"/>
      <c r="VFD867" s="396"/>
      <c r="VFE867" s="396"/>
      <c r="VFF867" s="396"/>
      <c r="VFG867" s="396"/>
      <c r="VFH867" s="396"/>
      <c r="VFI867" s="396"/>
      <c r="VFJ867" s="396"/>
      <c r="VFK867" s="396"/>
      <c r="VFL867" s="396"/>
      <c r="VFM867" s="396"/>
      <c r="VFN867" s="396"/>
      <c r="VFO867" s="396"/>
      <c r="VFP867" s="396"/>
      <c r="VFQ867" s="396"/>
      <c r="VFR867" s="396"/>
      <c r="VFS867" s="396"/>
      <c r="VFT867" s="396"/>
      <c r="VFU867" s="396"/>
      <c r="VFV867" s="396"/>
      <c r="VFW867" s="396"/>
      <c r="VFX867" s="396"/>
      <c r="VFY867" s="396"/>
      <c r="VFZ867" s="396"/>
      <c r="VGA867" s="396"/>
      <c r="VGB867" s="396"/>
      <c r="VGC867" s="396"/>
      <c r="VGD867" s="396"/>
      <c r="VGE867" s="396"/>
      <c r="VGF867" s="396"/>
      <c r="VGG867" s="396"/>
      <c r="VGH867" s="396"/>
      <c r="VGI867" s="396"/>
      <c r="VGJ867" s="396"/>
      <c r="VGK867" s="396"/>
      <c r="VGL867" s="396"/>
      <c r="VGM867" s="396"/>
      <c r="VGN867" s="396"/>
      <c r="VGO867" s="396"/>
      <c r="VGP867" s="396"/>
      <c r="VGQ867" s="396"/>
      <c r="VGR867" s="396"/>
      <c r="VGS867" s="396"/>
      <c r="VGT867" s="396"/>
      <c r="VGU867" s="396"/>
      <c r="VGV867" s="396"/>
      <c r="VGW867" s="396"/>
      <c r="VGX867" s="396"/>
      <c r="VGY867" s="396"/>
      <c r="VGZ867" s="396"/>
      <c r="VHA867" s="396"/>
      <c r="VHB867" s="396"/>
      <c r="VHC867" s="396"/>
      <c r="VHD867" s="396"/>
      <c r="VHE867" s="396"/>
      <c r="VHF867" s="396"/>
      <c r="VHG867" s="396"/>
      <c r="VHH867" s="396"/>
      <c r="VHI867" s="396"/>
      <c r="VHJ867" s="396"/>
      <c r="VHK867" s="396"/>
      <c r="VHL867" s="396"/>
      <c r="VHM867" s="396"/>
      <c r="VHN867" s="396"/>
      <c r="VHO867" s="396"/>
      <c r="VHP867" s="396"/>
      <c r="VHQ867" s="396"/>
      <c r="VHR867" s="396"/>
      <c r="VHS867" s="396"/>
      <c r="VHT867" s="396"/>
      <c r="VHU867" s="396"/>
      <c r="VHV867" s="396"/>
      <c r="VHW867" s="396"/>
      <c r="VHX867" s="396"/>
      <c r="VHY867" s="396"/>
      <c r="VHZ867" s="396"/>
      <c r="VIA867" s="396"/>
      <c r="VIB867" s="396"/>
      <c r="VIC867" s="396"/>
      <c r="VID867" s="396"/>
      <c r="VIE867" s="396"/>
      <c r="VIF867" s="396"/>
      <c r="VIG867" s="396"/>
      <c r="VIH867" s="396"/>
      <c r="VII867" s="396"/>
      <c r="VIJ867" s="396"/>
      <c r="VIK867" s="396"/>
      <c r="VIL867" s="396"/>
      <c r="VIM867" s="396"/>
      <c r="VIN867" s="396"/>
      <c r="VIO867" s="396"/>
      <c r="VIP867" s="396"/>
      <c r="VIQ867" s="396"/>
      <c r="VIR867" s="396"/>
      <c r="VIS867" s="396"/>
      <c r="VIT867" s="396"/>
      <c r="VIU867" s="396"/>
      <c r="VIV867" s="396"/>
      <c r="VIW867" s="396"/>
      <c r="VIX867" s="396"/>
      <c r="VIY867" s="396"/>
      <c r="VIZ867" s="396"/>
      <c r="VJA867" s="396"/>
      <c r="VJB867" s="396"/>
      <c r="VJC867" s="396"/>
      <c r="VJD867" s="396"/>
      <c r="VJE867" s="396"/>
      <c r="VJF867" s="396"/>
      <c r="VJG867" s="396"/>
      <c r="VJH867" s="396"/>
      <c r="VJI867" s="396"/>
      <c r="VJJ867" s="396"/>
      <c r="VJK867" s="396"/>
      <c r="VJL867" s="396"/>
      <c r="VJM867" s="396"/>
      <c r="VJN867" s="396"/>
      <c r="VJO867" s="396"/>
      <c r="VJP867" s="396"/>
      <c r="VJQ867" s="396"/>
      <c r="VJR867" s="396"/>
      <c r="VJS867" s="396"/>
      <c r="VJT867" s="396"/>
      <c r="VJU867" s="396"/>
      <c r="VJV867" s="396"/>
      <c r="VJW867" s="396"/>
      <c r="VJX867" s="396"/>
      <c r="VJY867" s="396"/>
      <c r="VJZ867" s="396"/>
      <c r="VKA867" s="396"/>
      <c r="VKB867" s="396"/>
      <c r="VKC867" s="396"/>
      <c r="VKD867" s="396"/>
      <c r="VKE867" s="396"/>
      <c r="VKF867" s="396"/>
      <c r="VKG867" s="396"/>
      <c r="VKH867" s="396"/>
      <c r="VKI867" s="396"/>
      <c r="VKJ867" s="396"/>
      <c r="VKK867" s="396"/>
      <c r="VKL867" s="396"/>
      <c r="VKM867" s="396"/>
      <c r="VKN867" s="396"/>
      <c r="VKO867" s="396"/>
      <c r="VKP867" s="396"/>
      <c r="VKQ867" s="396"/>
      <c r="VKR867" s="396"/>
      <c r="VKS867" s="396"/>
      <c r="VKT867" s="396"/>
      <c r="VKU867" s="396"/>
      <c r="VKV867" s="396"/>
      <c r="VKW867" s="396"/>
      <c r="VKX867" s="396"/>
      <c r="VKY867" s="396"/>
      <c r="VKZ867" s="396"/>
      <c r="VLA867" s="396"/>
      <c r="VLB867" s="396"/>
      <c r="VLC867" s="396"/>
      <c r="VLD867" s="396"/>
      <c r="VLE867" s="396"/>
      <c r="VLF867" s="396"/>
      <c r="VLG867" s="396"/>
      <c r="VLH867" s="396"/>
      <c r="VLI867" s="396"/>
      <c r="VLJ867" s="396"/>
      <c r="VLK867" s="396"/>
      <c r="VLL867" s="396"/>
      <c r="VLM867" s="396"/>
      <c r="VLN867" s="396"/>
      <c r="VLO867" s="396"/>
      <c r="VLP867" s="396"/>
      <c r="VLQ867" s="396"/>
      <c r="VLR867" s="396"/>
      <c r="VLS867" s="396"/>
      <c r="VLT867" s="396"/>
      <c r="VLU867" s="396"/>
      <c r="VLV867" s="396"/>
      <c r="VLW867" s="396"/>
      <c r="VLX867" s="396"/>
      <c r="VLY867" s="396"/>
      <c r="VLZ867" s="396"/>
      <c r="VMA867" s="396"/>
      <c r="VMB867" s="396"/>
      <c r="VMC867" s="396"/>
      <c r="VMD867" s="396"/>
      <c r="VME867" s="396"/>
      <c r="VMF867" s="396"/>
      <c r="VMG867" s="396"/>
      <c r="VMH867" s="396"/>
      <c r="VMI867" s="396"/>
      <c r="VMJ867" s="396"/>
      <c r="VMK867" s="396"/>
      <c r="VML867" s="396"/>
      <c r="VMM867" s="396"/>
      <c r="VMN867" s="396"/>
      <c r="VMO867" s="396"/>
      <c r="VMP867" s="396"/>
      <c r="VMQ867" s="396"/>
      <c r="VMR867" s="396"/>
      <c r="VMS867" s="396"/>
      <c r="VMT867" s="396"/>
      <c r="VMU867" s="396"/>
      <c r="VMV867" s="396"/>
      <c r="VMW867" s="396"/>
      <c r="VMX867" s="396"/>
      <c r="VMY867" s="396"/>
      <c r="VMZ867" s="396"/>
      <c r="VNA867" s="396"/>
      <c r="VNB867" s="396"/>
      <c r="VNC867" s="396"/>
      <c r="VND867" s="396"/>
      <c r="VNE867" s="396"/>
      <c r="VNF867" s="396"/>
      <c r="VNG867" s="396"/>
      <c r="VNH867" s="396"/>
      <c r="VNI867" s="396"/>
      <c r="VNJ867" s="396"/>
      <c r="VNK867" s="396"/>
      <c r="VNL867" s="396"/>
      <c r="VNM867" s="396"/>
      <c r="VNN867" s="396"/>
      <c r="VNO867" s="396"/>
      <c r="VNP867" s="396"/>
      <c r="VNQ867" s="396"/>
      <c r="VNR867" s="396"/>
      <c r="VNS867" s="396"/>
      <c r="VNT867" s="396"/>
      <c r="VNU867" s="396"/>
      <c r="VNV867" s="396"/>
      <c r="VNW867" s="396"/>
      <c r="VNX867" s="396"/>
      <c r="VNY867" s="396"/>
      <c r="VNZ867" s="396"/>
      <c r="VOA867" s="396"/>
      <c r="VOB867" s="396"/>
      <c r="VOC867" s="396"/>
      <c r="VOD867" s="396"/>
      <c r="VOE867" s="396"/>
      <c r="VOF867" s="396"/>
      <c r="VOG867" s="396"/>
      <c r="VOH867" s="396"/>
      <c r="VOI867" s="396"/>
      <c r="VOJ867" s="396"/>
      <c r="VOK867" s="396"/>
      <c r="VOL867" s="396"/>
      <c r="VOM867" s="396"/>
      <c r="VON867" s="396"/>
      <c r="VOO867" s="396"/>
      <c r="VOP867" s="396"/>
      <c r="VOQ867" s="396"/>
      <c r="VOR867" s="396"/>
      <c r="VOS867" s="396"/>
      <c r="VOT867" s="396"/>
      <c r="VOU867" s="396"/>
      <c r="VOV867" s="396"/>
      <c r="VOW867" s="396"/>
      <c r="VOX867" s="396"/>
      <c r="VOY867" s="396"/>
      <c r="VOZ867" s="396"/>
      <c r="VPA867" s="396"/>
      <c r="VPB867" s="396"/>
      <c r="VPC867" s="396"/>
      <c r="VPD867" s="396"/>
      <c r="VPE867" s="396"/>
      <c r="VPF867" s="396"/>
      <c r="VPG867" s="396"/>
      <c r="VPH867" s="396"/>
      <c r="VPI867" s="396"/>
      <c r="VPJ867" s="396"/>
      <c r="VPK867" s="396"/>
      <c r="VPL867" s="396"/>
      <c r="VPM867" s="396"/>
      <c r="VPN867" s="396"/>
      <c r="VPO867" s="396"/>
      <c r="VPP867" s="396"/>
      <c r="VPQ867" s="396"/>
      <c r="VPR867" s="396"/>
      <c r="VPS867" s="396"/>
      <c r="VPT867" s="396"/>
      <c r="VPU867" s="396"/>
      <c r="VPV867" s="396"/>
      <c r="VPW867" s="396"/>
      <c r="VPX867" s="396"/>
      <c r="VPY867" s="396"/>
      <c r="VPZ867" s="396"/>
      <c r="VQA867" s="396"/>
      <c r="VQB867" s="396"/>
      <c r="VQC867" s="396"/>
      <c r="VQD867" s="396"/>
      <c r="VQE867" s="396"/>
      <c r="VQF867" s="396"/>
      <c r="VQG867" s="396"/>
      <c r="VQH867" s="396"/>
      <c r="VQI867" s="396"/>
      <c r="VQJ867" s="396"/>
      <c r="VQK867" s="396"/>
      <c r="VQL867" s="396"/>
      <c r="VQM867" s="396"/>
      <c r="VQN867" s="396"/>
      <c r="VQO867" s="396"/>
      <c r="VQP867" s="396"/>
      <c r="VQQ867" s="396"/>
      <c r="VQR867" s="396"/>
      <c r="VQS867" s="396"/>
      <c r="VQT867" s="396"/>
      <c r="VQU867" s="396"/>
      <c r="VQV867" s="396"/>
      <c r="VQW867" s="396"/>
      <c r="VQX867" s="396"/>
      <c r="VQY867" s="396"/>
      <c r="VQZ867" s="396"/>
      <c r="VRA867" s="396"/>
      <c r="VRB867" s="396"/>
      <c r="VRC867" s="396"/>
      <c r="VRD867" s="396"/>
      <c r="VRE867" s="396"/>
      <c r="VRF867" s="396"/>
      <c r="VRG867" s="396"/>
      <c r="VRH867" s="396"/>
      <c r="VRI867" s="396"/>
      <c r="VRJ867" s="396"/>
      <c r="VRK867" s="396"/>
      <c r="VRL867" s="396"/>
      <c r="VRM867" s="396"/>
      <c r="VRN867" s="396"/>
      <c r="VRO867" s="396"/>
      <c r="VRP867" s="396"/>
      <c r="VRQ867" s="396"/>
      <c r="VRR867" s="396"/>
      <c r="VRS867" s="396"/>
      <c r="VRT867" s="396"/>
      <c r="VRU867" s="396"/>
      <c r="VRV867" s="396"/>
      <c r="VRW867" s="396"/>
      <c r="VRX867" s="396"/>
      <c r="VRY867" s="396"/>
      <c r="VRZ867" s="396"/>
      <c r="VSA867" s="396"/>
      <c r="VSB867" s="396"/>
      <c r="VSC867" s="396"/>
      <c r="VSD867" s="396"/>
      <c r="VSE867" s="396"/>
      <c r="VSF867" s="396"/>
      <c r="VSG867" s="396"/>
      <c r="VSH867" s="396"/>
      <c r="VSI867" s="396"/>
      <c r="VSJ867" s="396"/>
      <c r="VSK867" s="396"/>
      <c r="VSL867" s="396"/>
      <c r="VSM867" s="396"/>
      <c r="VSN867" s="396"/>
      <c r="VSO867" s="396"/>
      <c r="VSP867" s="396"/>
      <c r="VSQ867" s="396"/>
      <c r="VSR867" s="396"/>
      <c r="VSS867" s="396"/>
      <c r="VST867" s="396"/>
      <c r="VSU867" s="396"/>
      <c r="VSV867" s="396"/>
      <c r="VSW867" s="396"/>
      <c r="VSX867" s="396"/>
      <c r="VSY867" s="396"/>
      <c r="VSZ867" s="396"/>
      <c r="VTA867" s="396"/>
      <c r="VTB867" s="396"/>
      <c r="VTC867" s="396"/>
      <c r="VTD867" s="396"/>
      <c r="VTE867" s="396"/>
      <c r="VTF867" s="396"/>
      <c r="VTG867" s="396"/>
      <c r="VTH867" s="396"/>
      <c r="VTI867" s="396"/>
      <c r="VTJ867" s="396"/>
      <c r="VTK867" s="396"/>
      <c r="VTL867" s="396"/>
      <c r="VTM867" s="396"/>
      <c r="VTN867" s="396"/>
      <c r="VTO867" s="396"/>
      <c r="VTP867" s="396"/>
      <c r="VTQ867" s="396"/>
      <c r="VTR867" s="396"/>
      <c r="VTS867" s="396"/>
      <c r="VTT867" s="396"/>
      <c r="VTU867" s="396"/>
      <c r="VTV867" s="396"/>
      <c r="VTW867" s="396"/>
      <c r="VTX867" s="396"/>
      <c r="VTY867" s="396"/>
      <c r="VTZ867" s="396"/>
      <c r="VUA867" s="396"/>
      <c r="VUB867" s="396"/>
      <c r="VUC867" s="396"/>
      <c r="VUD867" s="396"/>
      <c r="VUE867" s="396"/>
      <c r="VUF867" s="396"/>
      <c r="VUG867" s="396"/>
      <c r="VUH867" s="396"/>
      <c r="VUI867" s="396"/>
      <c r="VUJ867" s="396"/>
      <c r="VUK867" s="396"/>
      <c r="VUL867" s="396"/>
      <c r="VUM867" s="396"/>
      <c r="VUN867" s="396"/>
      <c r="VUO867" s="396"/>
      <c r="VUP867" s="396"/>
      <c r="VUQ867" s="396"/>
      <c r="VUR867" s="396"/>
      <c r="VUS867" s="396"/>
      <c r="VUT867" s="396"/>
      <c r="VUU867" s="396"/>
      <c r="VUV867" s="396"/>
      <c r="VUW867" s="396"/>
      <c r="VUX867" s="396"/>
      <c r="VUY867" s="396"/>
      <c r="VUZ867" s="396"/>
      <c r="VVA867" s="396"/>
      <c r="VVB867" s="396"/>
      <c r="VVC867" s="396"/>
      <c r="VVD867" s="396"/>
      <c r="VVE867" s="396"/>
      <c r="VVF867" s="396"/>
      <c r="VVG867" s="396"/>
      <c r="VVH867" s="396"/>
      <c r="VVI867" s="396"/>
      <c r="VVJ867" s="396"/>
      <c r="VVK867" s="396"/>
      <c r="VVL867" s="396"/>
      <c r="VVM867" s="396"/>
      <c r="VVN867" s="396"/>
      <c r="VVO867" s="396"/>
      <c r="VVP867" s="396"/>
      <c r="VVQ867" s="396"/>
      <c r="VVR867" s="396"/>
      <c r="VVS867" s="396"/>
      <c r="VVT867" s="396"/>
      <c r="VVU867" s="396"/>
      <c r="VVV867" s="396"/>
      <c r="VVW867" s="396"/>
      <c r="VVX867" s="396"/>
      <c r="VVY867" s="396"/>
      <c r="VVZ867" s="396"/>
      <c r="VWA867" s="396"/>
      <c r="VWB867" s="396"/>
      <c r="VWC867" s="396"/>
      <c r="VWD867" s="396"/>
      <c r="VWE867" s="396"/>
      <c r="VWF867" s="396"/>
      <c r="VWG867" s="396"/>
      <c r="VWH867" s="396"/>
      <c r="VWI867" s="396"/>
      <c r="VWJ867" s="396"/>
      <c r="VWK867" s="396"/>
      <c r="VWL867" s="396"/>
      <c r="VWM867" s="396"/>
      <c r="VWN867" s="396"/>
      <c r="VWO867" s="396"/>
      <c r="VWP867" s="396"/>
      <c r="VWQ867" s="396"/>
      <c r="VWR867" s="396"/>
      <c r="VWS867" s="396"/>
      <c r="VWT867" s="396"/>
      <c r="VWU867" s="396"/>
      <c r="VWV867" s="396"/>
      <c r="VWW867" s="396"/>
      <c r="VWX867" s="396"/>
      <c r="VWY867" s="396"/>
      <c r="VWZ867" s="396"/>
      <c r="VXA867" s="396"/>
      <c r="VXB867" s="396"/>
      <c r="VXC867" s="396"/>
      <c r="VXD867" s="396"/>
      <c r="VXE867" s="396"/>
      <c r="VXF867" s="396"/>
      <c r="VXG867" s="396"/>
      <c r="VXH867" s="396"/>
      <c r="VXI867" s="396"/>
      <c r="VXJ867" s="396"/>
      <c r="VXK867" s="396"/>
      <c r="VXL867" s="396"/>
      <c r="VXM867" s="396"/>
      <c r="VXN867" s="396"/>
      <c r="VXO867" s="396"/>
      <c r="VXP867" s="396"/>
      <c r="VXQ867" s="396"/>
      <c r="VXR867" s="396"/>
      <c r="VXS867" s="396"/>
      <c r="VXT867" s="396"/>
      <c r="VXU867" s="396"/>
      <c r="VXV867" s="396"/>
      <c r="VXW867" s="396"/>
      <c r="VXX867" s="396"/>
      <c r="VXY867" s="396"/>
      <c r="VXZ867" s="396"/>
      <c r="VYA867" s="396"/>
      <c r="VYB867" s="396"/>
      <c r="VYC867" s="396"/>
      <c r="VYD867" s="396"/>
      <c r="VYE867" s="396"/>
      <c r="VYF867" s="396"/>
      <c r="VYG867" s="396"/>
      <c r="VYH867" s="396"/>
      <c r="VYI867" s="396"/>
      <c r="VYJ867" s="396"/>
      <c r="VYK867" s="396"/>
      <c r="VYL867" s="396"/>
      <c r="VYM867" s="396"/>
      <c r="VYN867" s="396"/>
      <c r="VYO867" s="396"/>
      <c r="VYP867" s="396"/>
      <c r="VYQ867" s="396"/>
      <c r="VYR867" s="396"/>
      <c r="VYS867" s="396"/>
      <c r="VYT867" s="396"/>
      <c r="VYU867" s="396"/>
      <c r="VYV867" s="396"/>
      <c r="VYW867" s="396"/>
      <c r="VYX867" s="396"/>
      <c r="VYY867" s="396"/>
      <c r="VYZ867" s="396"/>
      <c r="VZA867" s="396"/>
      <c r="VZB867" s="396"/>
      <c r="VZC867" s="396"/>
      <c r="VZD867" s="396"/>
      <c r="VZE867" s="396"/>
      <c r="VZF867" s="396"/>
      <c r="VZG867" s="396"/>
      <c r="VZH867" s="396"/>
      <c r="VZI867" s="396"/>
      <c r="VZJ867" s="396"/>
      <c r="VZK867" s="396"/>
      <c r="VZL867" s="396"/>
      <c r="VZM867" s="396"/>
      <c r="VZN867" s="396"/>
      <c r="VZO867" s="396"/>
      <c r="VZP867" s="396"/>
      <c r="VZQ867" s="396"/>
      <c r="VZR867" s="396"/>
      <c r="VZS867" s="396"/>
      <c r="VZT867" s="396"/>
      <c r="VZU867" s="396"/>
      <c r="VZV867" s="396"/>
      <c r="VZW867" s="396"/>
      <c r="VZX867" s="396"/>
      <c r="VZY867" s="396"/>
      <c r="VZZ867" s="396"/>
      <c r="WAA867" s="396"/>
      <c r="WAB867" s="396"/>
      <c r="WAC867" s="396"/>
      <c r="WAD867" s="396"/>
      <c r="WAE867" s="396"/>
      <c r="WAF867" s="396"/>
      <c r="WAG867" s="396"/>
      <c r="WAH867" s="396"/>
      <c r="WAI867" s="396"/>
      <c r="WAJ867" s="396"/>
      <c r="WAK867" s="396"/>
      <c r="WAL867" s="396"/>
      <c r="WAM867" s="396"/>
      <c r="WAN867" s="396"/>
      <c r="WAO867" s="396"/>
      <c r="WAP867" s="396"/>
      <c r="WAQ867" s="396"/>
      <c r="WAR867" s="396"/>
      <c r="WAS867" s="396"/>
      <c r="WAT867" s="396"/>
      <c r="WAU867" s="396"/>
      <c r="WAV867" s="396"/>
      <c r="WAW867" s="396"/>
      <c r="WAX867" s="396"/>
      <c r="WAY867" s="396"/>
      <c r="WAZ867" s="396"/>
      <c r="WBA867" s="396"/>
      <c r="WBB867" s="396"/>
      <c r="WBC867" s="396"/>
      <c r="WBD867" s="396"/>
      <c r="WBE867" s="396"/>
      <c r="WBF867" s="396"/>
      <c r="WBG867" s="396"/>
      <c r="WBH867" s="396"/>
      <c r="WBI867" s="396"/>
      <c r="WBJ867" s="396"/>
      <c r="WBK867" s="396"/>
      <c r="WBL867" s="396"/>
      <c r="WBM867" s="396"/>
      <c r="WBN867" s="396"/>
      <c r="WBO867" s="396"/>
      <c r="WBP867" s="396"/>
      <c r="WBQ867" s="396"/>
      <c r="WBR867" s="396"/>
      <c r="WBS867" s="396"/>
      <c r="WBT867" s="396"/>
      <c r="WBU867" s="396"/>
      <c r="WBV867" s="396"/>
      <c r="WBW867" s="396"/>
      <c r="WBX867" s="396"/>
      <c r="WBY867" s="396"/>
      <c r="WBZ867" s="396"/>
      <c r="WCA867" s="396"/>
      <c r="WCB867" s="396"/>
      <c r="WCC867" s="396"/>
      <c r="WCD867" s="396"/>
      <c r="WCE867" s="396"/>
      <c r="WCF867" s="396"/>
      <c r="WCG867" s="396"/>
      <c r="WCH867" s="396"/>
      <c r="WCI867" s="396"/>
      <c r="WCJ867" s="396"/>
      <c r="WCK867" s="396"/>
      <c r="WCL867" s="396"/>
      <c r="WCM867" s="396"/>
      <c r="WCN867" s="396"/>
      <c r="WCO867" s="396"/>
      <c r="WCP867" s="396"/>
      <c r="WCQ867" s="396"/>
      <c r="WCR867" s="396"/>
      <c r="WCS867" s="396"/>
      <c r="WCT867" s="396"/>
      <c r="WCU867" s="396"/>
      <c r="WCV867" s="396"/>
      <c r="WCW867" s="396"/>
      <c r="WCX867" s="396"/>
      <c r="WCY867" s="396"/>
      <c r="WCZ867" s="396"/>
      <c r="WDA867" s="396"/>
      <c r="WDB867" s="396"/>
      <c r="WDC867" s="396"/>
      <c r="WDD867" s="396"/>
      <c r="WDE867" s="396"/>
      <c r="WDF867" s="396"/>
      <c r="WDG867" s="396"/>
      <c r="WDH867" s="396"/>
      <c r="WDI867" s="396"/>
      <c r="WDJ867" s="396"/>
      <c r="WDK867" s="396"/>
      <c r="WDL867" s="396"/>
      <c r="WDM867" s="396"/>
      <c r="WDN867" s="396"/>
      <c r="WDO867" s="396"/>
      <c r="WDP867" s="396"/>
      <c r="WDQ867" s="396"/>
      <c r="WDR867" s="396"/>
      <c r="WDS867" s="396"/>
      <c r="WDT867" s="396"/>
      <c r="WDU867" s="396"/>
      <c r="WDV867" s="396"/>
      <c r="WDW867" s="396"/>
      <c r="WDX867" s="396"/>
      <c r="WDY867" s="396"/>
      <c r="WDZ867" s="396"/>
      <c r="WEA867" s="396"/>
      <c r="WEB867" s="396"/>
      <c r="WEC867" s="396"/>
      <c r="WED867" s="396"/>
      <c r="WEE867" s="396"/>
      <c r="WEF867" s="396"/>
      <c r="WEG867" s="396"/>
      <c r="WEH867" s="396"/>
      <c r="WEI867" s="396"/>
      <c r="WEJ867" s="396"/>
      <c r="WEK867" s="396"/>
      <c r="WEL867" s="396"/>
      <c r="WEM867" s="396"/>
      <c r="WEN867" s="396"/>
      <c r="WEO867" s="396"/>
      <c r="WEP867" s="396"/>
      <c r="WEQ867" s="396"/>
      <c r="WER867" s="396"/>
      <c r="WES867" s="396"/>
      <c r="WET867" s="396"/>
      <c r="WEU867" s="396"/>
      <c r="WEV867" s="396"/>
      <c r="WEW867" s="396"/>
      <c r="WEX867" s="396"/>
      <c r="WEY867" s="396"/>
      <c r="WEZ867" s="396"/>
      <c r="WFA867" s="396"/>
      <c r="WFB867" s="396"/>
      <c r="WFC867" s="396"/>
      <c r="WFD867" s="396"/>
      <c r="WFE867" s="396"/>
      <c r="WFF867" s="396"/>
      <c r="WFG867" s="396"/>
      <c r="WFH867" s="396"/>
      <c r="WFI867" s="396"/>
      <c r="WFJ867" s="396"/>
      <c r="WFK867" s="396"/>
      <c r="WFL867" s="396"/>
      <c r="WFM867" s="396"/>
      <c r="WFN867" s="396"/>
      <c r="WFO867" s="396"/>
      <c r="WFP867" s="396"/>
      <c r="WFQ867" s="396"/>
      <c r="WFR867" s="396"/>
      <c r="WFS867" s="396"/>
      <c r="WFT867" s="396"/>
      <c r="WFU867" s="396"/>
      <c r="WFV867" s="396"/>
      <c r="WFW867" s="396"/>
      <c r="WFX867" s="396"/>
      <c r="WFY867" s="396"/>
      <c r="WFZ867" s="396"/>
      <c r="WGA867" s="396"/>
      <c r="WGB867" s="396"/>
      <c r="WGC867" s="396"/>
      <c r="WGD867" s="396"/>
      <c r="WGE867" s="396"/>
      <c r="WGF867" s="396"/>
      <c r="WGG867" s="396"/>
      <c r="WGH867" s="396"/>
      <c r="WGI867" s="396"/>
      <c r="WGJ867" s="396"/>
      <c r="WGK867" s="396"/>
      <c r="WGL867" s="396"/>
      <c r="WGM867" s="396"/>
      <c r="WGN867" s="396"/>
      <c r="WGO867" s="396"/>
      <c r="WGP867" s="396"/>
      <c r="WGQ867" s="396"/>
      <c r="WGR867" s="396"/>
      <c r="WGS867" s="396"/>
      <c r="WGT867" s="396"/>
      <c r="WGU867" s="396"/>
      <c r="WGV867" s="396"/>
      <c r="WGW867" s="396"/>
      <c r="WGX867" s="396"/>
      <c r="WGY867" s="396"/>
      <c r="WGZ867" s="396"/>
      <c r="WHA867" s="396"/>
      <c r="WHB867" s="396"/>
      <c r="WHC867" s="396"/>
      <c r="WHD867" s="396"/>
      <c r="WHE867" s="396"/>
      <c r="WHF867" s="396"/>
      <c r="WHG867" s="396"/>
      <c r="WHH867" s="396"/>
      <c r="WHI867" s="396"/>
      <c r="WHJ867" s="396"/>
      <c r="WHK867" s="396"/>
      <c r="WHL867" s="396"/>
      <c r="WHM867" s="396"/>
      <c r="WHN867" s="396"/>
      <c r="WHO867" s="396"/>
      <c r="WHP867" s="396"/>
      <c r="WHQ867" s="396"/>
      <c r="WHR867" s="396"/>
      <c r="WHS867" s="396"/>
      <c r="WHT867" s="396"/>
      <c r="WHU867" s="396"/>
      <c r="WHV867" s="396"/>
      <c r="WHW867" s="396"/>
      <c r="WHX867" s="396"/>
      <c r="WHY867" s="396"/>
      <c r="WHZ867" s="396"/>
      <c r="WIA867" s="396"/>
      <c r="WIB867" s="396"/>
      <c r="WIC867" s="396"/>
      <c r="WID867" s="396"/>
      <c r="WIE867" s="396"/>
      <c r="WIF867" s="396"/>
      <c r="WIG867" s="396"/>
      <c r="WIH867" s="396"/>
      <c r="WII867" s="396"/>
      <c r="WIJ867" s="396"/>
      <c r="WIK867" s="396"/>
      <c r="WIL867" s="396"/>
      <c r="WIM867" s="396"/>
      <c r="WIN867" s="396"/>
      <c r="WIO867" s="396"/>
      <c r="WIP867" s="396"/>
      <c r="WIQ867" s="396"/>
      <c r="WIR867" s="396"/>
      <c r="WIS867" s="396"/>
      <c r="WIT867" s="396"/>
      <c r="WIU867" s="396"/>
      <c r="WIV867" s="396"/>
      <c r="WIW867" s="396"/>
      <c r="WIX867" s="396"/>
      <c r="WIY867" s="396"/>
      <c r="WIZ867" s="396"/>
      <c r="WJA867" s="396"/>
      <c r="WJB867" s="396"/>
      <c r="WJC867" s="396"/>
      <c r="WJD867" s="396"/>
      <c r="WJE867" s="396"/>
      <c r="WJF867" s="396"/>
      <c r="WJG867" s="396"/>
      <c r="WJH867" s="396"/>
      <c r="WJI867" s="396"/>
      <c r="WJJ867" s="396"/>
      <c r="WJK867" s="396"/>
      <c r="WJL867" s="396"/>
      <c r="WJM867" s="396"/>
      <c r="WJN867" s="396"/>
      <c r="WJO867" s="396"/>
      <c r="WJP867" s="396"/>
      <c r="WJQ867" s="396"/>
      <c r="WJR867" s="396"/>
      <c r="WJS867" s="396"/>
      <c r="WJT867" s="396"/>
      <c r="WJU867" s="396"/>
      <c r="WJV867" s="396"/>
      <c r="WJW867" s="396"/>
      <c r="WJX867" s="396"/>
      <c r="WJY867" s="396"/>
      <c r="WJZ867" s="396"/>
      <c r="WKA867" s="396"/>
      <c r="WKB867" s="396"/>
      <c r="WKC867" s="396"/>
      <c r="WKD867" s="396"/>
      <c r="WKE867" s="396"/>
      <c r="WKF867" s="396"/>
      <c r="WKG867" s="396"/>
      <c r="WKH867" s="396"/>
      <c r="WKI867" s="396"/>
      <c r="WKJ867" s="396"/>
      <c r="WKK867" s="396"/>
      <c r="WKL867" s="396"/>
      <c r="WKM867" s="396"/>
      <c r="WKN867" s="396"/>
      <c r="WKO867" s="396"/>
      <c r="WKP867" s="396"/>
      <c r="WKQ867" s="396"/>
      <c r="WKR867" s="396"/>
      <c r="WKS867" s="396"/>
      <c r="WKT867" s="396"/>
      <c r="WKU867" s="396"/>
      <c r="WKV867" s="396"/>
      <c r="WKW867" s="396"/>
      <c r="WKX867" s="396"/>
      <c r="WKY867" s="396"/>
      <c r="WKZ867" s="396"/>
      <c r="WLA867" s="396"/>
      <c r="WLB867" s="396"/>
      <c r="WLC867" s="396"/>
      <c r="WLD867" s="396"/>
      <c r="WLE867" s="396"/>
      <c r="WLF867" s="396"/>
      <c r="WLG867" s="396"/>
      <c r="WLH867" s="396"/>
      <c r="WLI867" s="396"/>
      <c r="WLJ867" s="396"/>
      <c r="WLK867" s="396"/>
      <c r="WLL867" s="396"/>
      <c r="WLM867" s="396"/>
      <c r="WLN867" s="396"/>
      <c r="WLO867" s="396"/>
      <c r="WLP867" s="396"/>
      <c r="WLQ867" s="396"/>
      <c r="WLR867" s="396"/>
      <c r="WLS867" s="396"/>
      <c r="WLT867" s="396"/>
      <c r="WLU867" s="396"/>
      <c r="WLV867" s="396"/>
      <c r="WLW867" s="396"/>
      <c r="WLX867" s="396"/>
      <c r="WLY867" s="396"/>
      <c r="WLZ867" s="396"/>
      <c r="WMA867" s="396"/>
      <c r="WMB867" s="396"/>
      <c r="WMC867" s="396"/>
      <c r="WMD867" s="396"/>
      <c r="WME867" s="396"/>
      <c r="WMF867" s="396"/>
      <c r="WMG867" s="396"/>
      <c r="WMH867" s="396"/>
      <c r="WMI867" s="396"/>
      <c r="WMJ867" s="396"/>
      <c r="WMK867" s="396"/>
      <c r="WML867" s="396"/>
      <c r="WMM867" s="396"/>
      <c r="WMN867" s="396"/>
      <c r="WMO867" s="396"/>
      <c r="WMP867" s="396"/>
      <c r="WMQ867" s="396"/>
      <c r="WMR867" s="396"/>
      <c r="WMS867" s="396"/>
      <c r="WMT867" s="396"/>
      <c r="WMU867" s="396"/>
      <c r="WMV867" s="396"/>
      <c r="WMW867" s="396"/>
      <c r="WMX867" s="396"/>
      <c r="WMY867" s="396"/>
      <c r="WMZ867" s="396"/>
      <c r="WNA867" s="396"/>
      <c r="WNB867" s="396"/>
      <c r="WNC867" s="396"/>
      <c r="WND867" s="396"/>
      <c r="WNE867" s="396"/>
      <c r="WNF867" s="396"/>
      <c r="WNG867" s="396"/>
      <c r="WNH867" s="396"/>
      <c r="WNI867" s="396"/>
      <c r="WNJ867" s="396"/>
      <c r="WNK867" s="396"/>
      <c r="WNL867" s="396"/>
      <c r="WNM867" s="396"/>
      <c r="WNN867" s="396"/>
      <c r="WNO867" s="396"/>
      <c r="WNP867" s="396"/>
      <c r="WNQ867" s="396"/>
      <c r="WNR867" s="396"/>
      <c r="WNS867" s="396"/>
      <c r="WNT867" s="396"/>
      <c r="WNU867" s="396"/>
      <c r="WNV867" s="396"/>
      <c r="WNW867" s="396"/>
      <c r="WNX867" s="396"/>
      <c r="WNY867" s="396"/>
      <c r="WNZ867" s="396"/>
      <c r="WOA867" s="396"/>
      <c r="WOB867" s="396"/>
      <c r="WOC867" s="396"/>
      <c r="WOD867" s="396"/>
      <c r="WOE867" s="396"/>
      <c r="WOF867" s="396"/>
      <c r="WOG867" s="396"/>
      <c r="WOH867" s="396"/>
      <c r="WOI867" s="396"/>
      <c r="WOJ867" s="396"/>
      <c r="WOK867" s="396"/>
      <c r="WOL867" s="396"/>
      <c r="WOM867" s="396"/>
      <c r="WON867" s="396"/>
      <c r="WOO867" s="396"/>
      <c r="WOP867" s="396"/>
      <c r="WOQ867" s="396"/>
      <c r="WOR867" s="396"/>
      <c r="WOS867" s="396"/>
      <c r="WOT867" s="396"/>
      <c r="WOU867" s="396"/>
      <c r="WOV867" s="396"/>
      <c r="WOW867" s="396"/>
      <c r="WOX867" s="396"/>
      <c r="WOY867" s="396"/>
      <c r="WOZ867" s="396"/>
      <c r="WPA867" s="396"/>
      <c r="WPB867" s="396"/>
      <c r="WPC867" s="396"/>
      <c r="WPD867" s="396"/>
      <c r="WPE867" s="396"/>
      <c r="WPF867" s="396"/>
      <c r="WPG867" s="396"/>
      <c r="WPH867" s="396"/>
      <c r="WPI867" s="396"/>
      <c r="WPJ867" s="396"/>
      <c r="WPK867" s="396"/>
      <c r="WPL867" s="396"/>
      <c r="WPM867" s="396"/>
      <c r="WPN867" s="396"/>
      <c r="WPO867" s="396"/>
      <c r="WPP867" s="396"/>
      <c r="WPQ867" s="396"/>
      <c r="WPR867" s="396"/>
      <c r="WPS867" s="396"/>
      <c r="WPT867" s="396"/>
      <c r="WPU867" s="396"/>
      <c r="WPV867" s="396"/>
      <c r="WPW867" s="396"/>
      <c r="WPX867" s="396"/>
      <c r="WPY867" s="396"/>
      <c r="WPZ867" s="396"/>
      <c r="WQA867" s="396"/>
      <c r="WQB867" s="396"/>
      <c r="WQC867" s="396"/>
      <c r="WQD867" s="396"/>
      <c r="WQE867" s="396"/>
      <c r="WQF867" s="396"/>
      <c r="WQG867" s="396"/>
      <c r="WQH867" s="396"/>
      <c r="WQI867" s="396"/>
      <c r="WQJ867" s="396"/>
      <c r="WQK867" s="396"/>
      <c r="WQL867" s="396"/>
      <c r="WQM867" s="396"/>
      <c r="WQN867" s="396"/>
      <c r="WQO867" s="396"/>
      <c r="WQP867" s="396"/>
      <c r="WQQ867" s="396"/>
      <c r="WQR867" s="396"/>
      <c r="WQS867" s="396"/>
      <c r="WQT867" s="396"/>
      <c r="WQU867" s="396"/>
      <c r="WQV867" s="396"/>
      <c r="WQW867" s="396"/>
      <c r="WQX867" s="396"/>
      <c r="WQY867" s="396"/>
      <c r="WQZ867" s="396"/>
      <c r="WRA867" s="396"/>
      <c r="WRB867" s="396"/>
      <c r="WRC867" s="396"/>
      <c r="WRD867" s="396"/>
      <c r="WRE867" s="396"/>
      <c r="WRF867" s="396"/>
      <c r="WRG867" s="396"/>
      <c r="WRH867" s="396"/>
      <c r="WRI867" s="396"/>
      <c r="WRJ867" s="396"/>
      <c r="WRK867" s="396"/>
      <c r="WRL867" s="396"/>
      <c r="WRM867" s="396"/>
      <c r="WRN867" s="396"/>
      <c r="WRO867" s="396"/>
      <c r="WRP867" s="396"/>
      <c r="WRQ867" s="396"/>
      <c r="WRR867" s="396"/>
      <c r="WRS867" s="396"/>
      <c r="WRT867" s="396"/>
      <c r="WRU867" s="396"/>
      <c r="WRV867" s="396"/>
      <c r="WRW867" s="396"/>
      <c r="WRX867" s="396"/>
      <c r="WRY867" s="396"/>
      <c r="WRZ867" s="396"/>
      <c r="WSA867" s="396"/>
      <c r="WSB867" s="396"/>
      <c r="WSC867" s="396"/>
      <c r="WSD867" s="396"/>
      <c r="WSE867" s="396"/>
      <c r="WSF867" s="396"/>
      <c r="WSG867" s="396"/>
      <c r="WSH867" s="396"/>
      <c r="WSI867" s="396"/>
      <c r="WSJ867" s="396"/>
      <c r="WSK867" s="396"/>
      <c r="WSL867" s="396"/>
      <c r="WSM867" s="396"/>
      <c r="WSN867" s="396"/>
      <c r="WSO867" s="396"/>
      <c r="WSP867" s="396"/>
      <c r="WSQ867" s="396"/>
      <c r="WSR867" s="396"/>
      <c r="WSS867" s="396"/>
      <c r="WST867" s="396"/>
      <c r="WSU867" s="396"/>
      <c r="WSV867" s="396"/>
      <c r="WSW867" s="396"/>
      <c r="WSX867" s="396"/>
      <c r="WSY867" s="396"/>
      <c r="WSZ867" s="396"/>
      <c r="WTA867" s="396"/>
      <c r="WTB867" s="396"/>
      <c r="WTC867" s="396"/>
      <c r="WTD867" s="396"/>
      <c r="WTE867" s="396"/>
      <c r="WTF867" s="396"/>
      <c r="WTG867" s="396"/>
      <c r="WTH867" s="396"/>
      <c r="WTI867" s="396"/>
      <c r="WTJ867" s="396"/>
      <c r="WTK867" s="396"/>
      <c r="WTL867" s="396"/>
      <c r="WTM867" s="396"/>
      <c r="WTN867" s="396"/>
      <c r="WTO867" s="396"/>
      <c r="WTP867" s="396"/>
      <c r="WTQ867" s="396"/>
      <c r="WTR867" s="396"/>
      <c r="WTS867" s="396"/>
      <c r="WTT867" s="396"/>
      <c r="WTU867" s="396"/>
      <c r="WTV867" s="396"/>
      <c r="WTW867" s="396"/>
      <c r="WTX867" s="396"/>
      <c r="WTY867" s="396"/>
      <c r="WTZ867" s="396"/>
      <c r="WUA867" s="396"/>
      <c r="WUB867" s="396"/>
      <c r="WUC867" s="396"/>
      <c r="WUD867" s="396"/>
      <c r="WUE867" s="396"/>
      <c r="WUF867" s="396"/>
      <c r="WUG867" s="396"/>
      <c r="WUH867" s="396"/>
      <c r="WUI867" s="396"/>
      <c r="WUJ867" s="396"/>
      <c r="WUK867" s="396"/>
      <c r="WUL867" s="396"/>
      <c r="WUM867" s="396"/>
      <c r="WUN867" s="396"/>
      <c r="WUO867" s="396"/>
      <c r="WUP867" s="396"/>
      <c r="WUQ867" s="396"/>
      <c r="WUR867" s="396"/>
      <c r="WUS867" s="396"/>
      <c r="WUT867" s="396"/>
      <c r="WUU867" s="396"/>
      <c r="WUV867" s="396"/>
      <c r="WUW867" s="396"/>
      <c r="WUX867" s="396"/>
      <c r="WUY867" s="396"/>
      <c r="WUZ867" s="396"/>
      <c r="WVA867" s="396"/>
      <c r="WVB867" s="396"/>
      <c r="WVC867" s="396"/>
      <c r="WVD867" s="396"/>
      <c r="WVE867" s="396"/>
      <c r="WVF867" s="396"/>
      <c r="WVG867" s="396"/>
      <c r="WVH867" s="396"/>
      <c r="WVI867" s="396"/>
      <c r="WVJ867" s="396"/>
      <c r="WVK867" s="396"/>
      <c r="WVL867" s="396"/>
      <c r="WVM867" s="396"/>
      <c r="WVN867" s="396"/>
      <c r="WVO867" s="396"/>
      <c r="WVP867" s="396"/>
      <c r="WVQ867" s="396"/>
      <c r="WVR867" s="396"/>
      <c r="WVS867" s="396"/>
      <c r="WVT867" s="396"/>
      <c r="WVU867" s="396"/>
      <c r="WVV867" s="396"/>
      <c r="WVW867" s="396"/>
      <c r="WVX867" s="396"/>
      <c r="WVY867" s="396"/>
      <c r="WVZ867" s="396"/>
      <c r="WWA867" s="396"/>
      <c r="WWB867" s="396"/>
      <c r="WWC867" s="396"/>
      <c r="WWD867" s="396"/>
      <c r="WWE867" s="396"/>
      <c r="WWF867" s="396"/>
      <c r="WWG867" s="396"/>
      <c r="WWH867" s="396"/>
      <c r="WWI867" s="396"/>
      <c r="WWJ867" s="396"/>
      <c r="WWK867" s="396"/>
      <c r="WWL867" s="396"/>
      <c r="WWM867" s="396"/>
      <c r="WWN867" s="396"/>
      <c r="WWO867" s="396"/>
      <c r="WWP867" s="396"/>
      <c r="WWQ867" s="396"/>
      <c r="WWR867" s="396"/>
      <c r="WWS867" s="396"/>
      <c r="WWT867" s="396"/>
      <c r="WWU867" s="396"/>
      <c r="WWV867" s="396"/>
      <c r="WWW867" s="396"/>
      <c r="WWX867" s="396"/>
      <c r="WWY867" s="396"/>
      <c r="WWZ867" s="396"/>
      <c r="WXA867" s="396"/>
      <c r="WXB867" s="396"/>
      <c r="WXC867" s="396"/>
      <c r="WXD867" s="396"/>
      <c r="WXE867" s="396"/>
      <c r="WXF867" s="396"/>
      <c r="WXG867" s="396"/>
      <c r="WXH867" s="396"/>
      <c r="WXI867" s="396"/>
      <c r="WXJ867" s="396"/>
      <c r="WXK867" s="396"/>
      <c r="WXL867" s="396"/>
      <c r="WXM867" s="396"/>
      <c r="WXN867" s="396"/>
      <c r="WXO867" s="396"/>
      <c r="WXP867" s="396"/>
      <c r="WXQ867" s="396"/>
      <c r="WXR867" s="396"/>
      <c r="WXS867" s="396"/>
      <c r="WXT867" s="396"/>
      <c r="WXU867" s="396"/>
      <c r="WXV867" s="396"/>
      <c r="WXW867" s="396"/>
      <c r="WXX867" s="396"/>
      <c r="WXY867" s="396"/>
      <c r="WXZ867" s="396"/>
      <c r="WYA867" s="396"/>
    </row>
    <row r="868" spans="1:16199" ht="35.25" x14ac:dyDescent="0.5">
      <c r="A868" s="318">
        <v>844</v>
      </c>
      <c r="C868" s="397">
        <v>17</v>
      </c>
      <c r="D868" s="375" t="s">
        <v>15276</v>
      </c>
      <c r="E868" s="369">
        <v>1980</v>
      </c>
      <c r="F868" s="369"/>
      <c r="G868" s="355" t="s">
        <v>17178</v>
      </c>
      <c r="H868" s="369">
        <v>2</v>
      </c>
      <c r="I868" s="369">
        <v>3</v>
      </c>
      <c r="J868" s="370">
        <v>894.8</v>
      </c>
      <c r="K868" s="370">
        <v>810.7</v>
      </c>
      <c r="L868" s="370">
        <v>810.7</v>
      </c>
      <c r="M868" s="376">
        <v>47</v>
      </c>
      <c r="N868" s="369" t="s">
        <v>17038</v>
      </c>
      <c r="O868" s="369" t="s">
        <v>17076</v>
      </c>
      <c r="P868" s="369" t="s">
        <v>17042</v>
      </c>
      <c r="Q868" s="370">
        <v>6383962.2599999998</v>
      </c>
      <c r="R868" s="373"/>
      <c r="S868" s="370">
        <v>5498156.9100000001</v>
      </c>
      <c r="T868" s="370">
        <v>290622.21999999997</v>
      </c>
      <c r="U868" s="370">
        <f>Q868-S868-T868</f>
        <v>595183.12999999966</v>
      </c>
      <c r="V868" s="356">
        <f t="shared" si="470"/>
        <v>7134.5130308448815</v>
      </c>
      <c r="W868" s="373">
        <v>9741.5</v>
      </c>
    </row>
    <row r="869" spans="1:16199" s="394" customFormat="1" ht="35.25" x14ac:dyDescent="0.5">
      <c r="A869" s="318">
        <v>845</v>
      </c>
      <c r="C869" s="364" t="s">
        <v>365</v>
      </c>
      <c r="D869" s="383"/>
      <c r="E869" s="355" t="s">
        <v>17016</v>
      </c>
      <c r="F869" s="355" t="s">
        <v>17016</v>
      </c>
      <c r="G869" s="355" t="s">
        <v>17016</v>
      </c>
      <c r="H869" s="355" t="s">
        <v>17016</v>
      </c>
      <c r="I869" s="355" t="s">
        <v>17016</v>
      </c>
      <c r="J869" s="360">
        <f>J870</f>
        <v>1042.4000000000001</v>
      </c>
      <c r="K869" s="360">
        <f t="shared" ref="K869:M869" si="485">K870</f>
        <v>951.9</v>
      </c>
      <c r="L869" s="360">
        <f t="shared" si="485"/>
        <v>951.9</v>
      </c>
      <c r="M869" s="361">
        <f t="shared" si="485"/>
        <v>47</v>
      </c>
      <c r="N869" s="355" t="s">
        <v>17016</v>
      </c>
      <c r="O869" s="355" t="s">
        <v>17016</v>
      </c>
      <c r="P869" s="358" t="s">
        <v>17016</v>
      </c>
      <c r="Q869" s="362">
        <f>Q870</f>
        <v>7705763.3499999996</v>
      </c>
      <c r="R869" s="362">
        <f t="shared" ref="R869:U869" si="486">R870</f>
        <v>0</v>
      </c>
      <c r="S869" s="360">
        <f t="shared" si="486"/>
        <v>6636836.1500000004</v>
      </c>
      <c r="T869" s="360">
        <f t="shared" si="486"/>
        <v>353048.01</v>
      </c>
      <c r="U869" s="360">
        <f t="shared" si="486"/>
        <v>715879.18999999925</v>
      </c>
      <c r="V869" s="356">
        <f t="shared" si="470"/>
        <v>7392.3286166538746</v>
      </c>
      <c r="W869" s="373">
        <f>W870</f>
        <v>9269.0499999999993</v>
      </c>
      <c r="X869" s="396"/>
      <c r="Y869" s="396"/>
      <c r="Z869" s="396"/>
      <c r="AA869" s="396"/>
      <c r="AB869" s="396"/>
      <c r="AC869" s="396"/>
      <c r="AD869" s="396"/>
      <c r="AE869" s="396"/>
      <c r="AF869" s="396"/>
      <c r="AG869" s="396"/>
      <c r="AH869" s="396"/>
      <c r="AI869" s="396"/>
      <c r="AJ869" s="396"/>
      <c r="AK869" s="396"/>
      <c r="AL869" s="396"/>
      <c r="AM869" s="396"/>
      <c r="AN869" s="396"/>
      <c r="AO869" s="396"/>
      <c r="AP869" s="396"/>
      <c r="AQ869" s="396"/>
      <c r="AR869" s="396"/>
      <c r="AS869" s="396"/>
      <c r="AT869" s="396"/>
      <c r="AU869" s="396"/>
      <c r="AV869" s="396"/>
      <c r="AW869" s="396"/>
      <c r="AX869" s="396"/>
      <c r="AY869" s="396"/>
      <c r="AZ869" s="396"/>
      <c r="BA869" s="396"/>
      <c r="BB869" s="396"/>
      <c r="BC869" s="396"/>
      <c r="BD869" s="396"/>
      <c r="BE869" s="396"/>
      <c r="BF869" s="396"/>
      <c r="BG869" s="396"/>
      <c r="BH869" s="396"/>
      <c r="BI869" s="396"/>
      <c r="BJ869" s="396"/>
      <c r="BK869" s="396"/>
      <c r="BL869" s="396"/>
      <c r="BM869" s="396"/>
      <c r="BN869" s="396"/>
      <c r="BO869" s="396"/>
      <c r="BP869" s="396"/>
      <c r="BQ869" s="396"/>
      <c r="BR869" s="396"/>
      <c r="BS869" s="396"/>
      <c r="BT869" s="396"/>
      <c r="BU869" s="396"/>
      <c r="BV869" s="396"/>
      <c r="BW869" s="396"/>
      <c r="BX869" s="396"/>
      <c r="BY869" s="396"/>
      <c r="BZ869" s="396"/>
      <c r="CA869" s="396"/>
      <c r="CB869" s="396"/>
      <c r="CC869" s="396"/>
      <c r="CD869" s="396"/>
      <c r="CE869" s="396"/>
      <c r="CF869" s="396"/>
      <c r="CG869" s="396"/>
      <c r="CH869" s="396"/>
      <c r="CI869" s="396"/>
      <c r="CJ869" s="396"/>
      <c r="CK869" s="396"/>
      <c r="CL869" s="396"/>
      <c r="CM869" s="396"/>
      <c r="CN869" s="396"/>
      <c r="CO869" s="396"/>
      <c r="CP869" s="396"/>
      <c r="CQ869" s="396"/>
      <c r="CR869" s="396"/>
      <c r="CS869" s="396"/>
      <c r="CT869" s="396"/>
      <c r="CU869" s="396"/>
      <c r="CV869" s="396"/>
      <c r="CW869" s="396"/>
      <c r="CX869" s="396"/>
      <c r="CY869" s="396"/>
      <c r="CZ869" s="396"/>
      <c r="DA869" s="396"/>
      <c r="DB869" s="396"/>
      <c r="DC869" s="396"/>
      <c r="DD869" s="396"/>
      <c r="DE869" s="396"/>
      <c r="DF869" s="396"/>
      <c r="DG869" s="396"/>
      <c r="DH869" s="396"/>
      <c r="DI869" s="396"/>
      <c r="DJ869" s="396"/>
      <c r="DK869" s="396"/>
      <c r="DL869" s="396"/>
      <c r="DM869" s="396"/>
      <c r="DN869" s="396"/>
      <c r="DO869" s="396"/>
      <c r="DP869" s="396"/>
      <c r="DQ869" s="396"/>
      <c r="DR869" s="396"/>
      <c r="DS869" s="396"/>
      <c r="DT869" s="396"/>
      <c r="DU869" s="396"/>
      <c r="DV869" s="396"/>
      <c r="DW869" s="396"/>
      <c r="DX869" s="396"/>
      <c r="DY869" s="396"/>
      <c r="DZ869" s="396"/>
      <c r="EA869" s="396"/>
      <c r="EB869" s="396"/>
      <c r="EC869" s="396"/>
      <c r="ED869" s="396"/>
      <c r="EE869" s="396"/>
      <c r="EF869" s="396"/>
      <c r="EG869" s="396"/>
      <c r="EH869" s="396"/>
      <c r="EI869" s="396"/>
      <c r="EJ869" s="396"/>
      <c r="EK869" s="396"/>
      <c r="EL869" s="396"/>
      <c r="EM869" s="396"/>
      <c r="EN869" s="396"/>
      <c r="EO869" s="396"/>
      <c r="EP869" s="396"/>
      <c r="EQ869" s="396"/>
      <c r="ER869" s="396"/>
      <c r="ES869" s="396"/>
      <c r="ET869" s="396"/>
      <c r="EU869" s="396"/>
      <c r="EV869" s="396"/>
      <c r="EW869" s="396"/>
      <c r="EX869" s="396"/>
      <c r="EY869" s="396"/>
      <c r="EZ869" s="396"/>
      <c r="FA869" s="396"/>
      <c r="FB869" s="396"/>
      <c r="FC869" s="396"/>
      <c r="FD869" s="396"/>
      <c r="FE869" s="396"/>
      <c r="FF869" s="396"/>
      <c r="FG869" s="396"/>
      <c r="FH869" s="396"/>
      <c r="FI869" s="396"/>
      <c r="FJ869" s="396"/>
      <c r="FK869" s="396"/>
      <c r="FL869" s="396"/>
      <c r="FM869" s="396"/>
      <c r="FN869" s="396"/>
      <c r="FO869" s="396"/>
      <c r="FP869" s="396"/>
      <c r="FQ869" s="396"/>
      <c r="FR869" s="396"/>
      <c r="FS869" s="396"/>
      <c r="FT869" s="396"/>
      <c r="FU869" s="396"/>
      <c r="FV869" s="396"/>
      <c r="FW869" s="396"/>
      <c r="FX869" s="396"/>
      <c r="FY869" s="396"/>
      <c r="FZ869" s="396"/>
      <c r="GA869" s="396"/>
      <c r="GB869" s="396"/>
      <c r="GC869" s="396"/>
      <c r="GD869" s="396"/>
      <c r="GE869" s="396"/>
      <c r="GF869" s="396"/>
      <c r="GG869" s="396"/>
      <c r="GH869" s="396"/>
      <c r="GI869" s="396"/>
      <c r="GJ869" s="396"/>
      <c r="GK869" s="396"/>
      <c r="GL869" s="396"/>
      <c r="GM869" s="396"/>
      <c r="GN869" s="396"/>
      <c r="GO869" s="396"/>
      <c r="GP869" s="396"/>
      <c r="GQ869" s="396"/>
      <c r="GR869" s="396"/>
      <c r="GS869" s="396"/>
      <c r="GT869" s="396"/>
      <c r="GU869" s="396"/>
      <c r="GV869" s="396"/>
      <c r="GW869" s="396"/>
      <c r="GX869" s="396"/>
      <c r="GY869" s="396"/>
      <c r="GZ869" s="396"/>
      <c r="HA869" s="396"/>
      <c r="HB869" s="396"/>
      <c r="HC869" s="396"/>
      <c r="HD869" s="396"/>
      <c r="HE869" s="396"/>
      <c r="HF869" s="396"/>
      <c r="HG869" s="396"/>
      <c r="HH869" s="396"/>
      <c r="HI869" s="396"/>
      <c r="HJ869" s="396"/>
      <c r="HK869" s="396"/>
      <c r="HL869" s="396"/>
      <c r="HM869" s="396"/>
      <c r="HN869" s="396"/>
      <c r="HO869" s="396"/>
      <c r="HP869" s="396"/>
      <c r="HQ869" s="396"/>
      <c r="HR869" s="396"/>
      <c r="HS869" s="396"/>
      <c r="HT869" s="396"/>
      <c r="HU869" s="396"/>
      <c r="HV869" s="396"/>
      <c r="HW869" s="396"/>
      <c r="HX869" s="396"/>
      <c r="HY869" s="396"/>
      <c r="HZ869" s="396"/>
      <c r="IA869" s="396"/>
      <c r="IB869" s="396"/>
      <c r="IC869" s="396"/>
      <c r="ID869" s="396"/>
      <c r="IE869" s="396"/>
      <c r="IF869" s="396"/>
      <c r="IG869" s="396"/>
      <c r="IH869" s="396"/>
      <c r="II869" s="396"/>
      <c r="IJ869" s="396"/>
      <c r="IK869" s="396"/>
      <c r="IL869" s="396"/>
      <c r="IM869" s="396"/>
      <c r="IN869" s="396"/>
      <c r="IO869" s="396"/>
      <c r="IP869" s="396"/>
      <c r="IQ869" s="396"/>
      <c r="IR869" s="396"/>
      <c r="IS869" s="396"/>
      <c r="IT869" s="396"/>
      <c r="IU869" s="396"/>
      <c r="IV869" s="396"/>
      <c r="IW869" s="396"/>
      <c r="IX869" s="396"/>
      <c r="IY869" s="396"/>
      <c r="IZ869" s="396"/>
      <c r="JA869" s="396"/>
      <c r="JB869" s="396"/>
      <c r="JC869" s="396"/>
      <c r="JD869" s="396"/>
      <c r="JE869" s="396"/>
      <c r="JF869" s="396"/>
      <c r="JG869" s="396"/>
      <c r="JH869" s="396"/>
      <c r="JI869" s="396"/>
      <c r="JJ869" s="396"/>
      <c r="JK869" s="396"/>
      <c r="JL869" s="396"/>
      <c r="JM869" s="396"/>
      <c r="JN869" s="396"/>
      <c r="JO869" s="396"/>
      <c r="JP869" s="396"/>
      <c r="JQ869" s="396"/>
      <c r="JR869" s="396"/>
      <c r="JS869" s="396"/>
      <c r="JT869" s="396"/>
      <c r="JU869" s="396"/>
      <c r="JV869" s="396"/>
      <c r="JW869" s="396"/>
      <c r="JX869" s="396"/>
      <c r="JY869" s="396"/>
      <c r="JZ869" s="396"/>
      <c r="KA869" s="396"/>
      <c r="KB869" s="396"/>
      <c r="KC869" s="396"/>
      <c r="KD869" s="396"/>
      <c r="KE869" s="396"/>
      <c r="KF869" s="396"/>
      <c r="KG869" s="396"/>
      <c r="KH869" s="396"/>
      <c r="KI869" s="396"/>
      <c r="KJ869" s="396"/>
      <c r="KK869" s="396"/>
      <c r="KL869" s="396"/>
      <c r="KM869" s="396"/>
      <c r="KN869" s="396"/>
      <c r="KO869" s="396"/>
      <c r="KP869" s="396"/>
      <c r="KQ869" s="396"/>
      <c r="KR869" s="396"/>
      <c r="KS869" s="396"/>
      <c r="KT869" s="396"/>
      <c r="KU869" s="396"/>
      <c r="KV869" s="396"/>
      <c r="KW869" s="396"/>
      <c r="KX869" s="396"/>
      <c r="KY869" s="396"/>
      <c r="KZ869" s="396"/>
      <c r="LA869" s="396"/>
      <c r="LB869" s="396"/>
      <c r="LC869" s="396"/>
      <c r="LD869" s="396"/>
      <c r="LE869" s="396"/>
      <c r="LF869" s="396"/>
      <c r="LG869" s="396"/>
      <c r="LH869" s="396"/>
      <c r="LI869" s="396"/>
      <c r="LJ869" s="396"/>
      <c r="LK869" s="396"/>
      <c r="LL869" s="396"/>
      <c r="LM869" s="396"/>
      <c r="LN869" s="396"/>
      <c r="LO869" s="396"/>
      <c r="LP869" s="396"/>
      <c r="LQ869" s="396"/>
      <c r="LR869" s="396"/>
      <c r="LS869" s="396"/>
      <c r="LT869" s="396"/>
      <c r="LU869" s="396"/>
      <c r="LV869" s="396"/>
      <c r="LW869" s="396"/>
      <c r="LX869" s="396"/>
      <c r="LY869" s="396"/>
      <c r="LZ869" s="396"/>
      <c r="MA869" s="396"/>
      <c r="MB869" s="396"/>
      <c r="MC869" s="396"/>
      <c r="MD869" s="396"/>
      <c r="ME869" s="396"/>
      <c r="MF869" s="396"/>
      <c r="MG869" s="396"/>
      <c r="MH869" s="396"/>
      <c r="MI869" s="396"/>
      <c r="MJ869" s="396"/>
      <c r="MK869" s="396"/>
      <c r="ML869" s="396"/>
      <c r="MM869" s="396"/>
      <c r="MN869" s="396"/>
      <c r="MO869" s="396"/>
      <c r="MP869" s="396"/>
      <c r="MQ869" s="396"/>
      <c r="MR869" s="396"/>
      <c r="MS869" s="396"/>
      <c r="MT869" s="396"/>
      <c r="MU869" s="396"/>
      <c r="MV869" s="396"/>
      <c r="MW869" s="396"/>
      <c r="MX869" s="396"/>
      <c r="MY869" s="396"/>
      <c r="MZ869" s="396"/>
      <c r="NA869" s="396"/>
      <c r="NB869" s="396"/>
      <c r="NC869" s="396"/>
      <c r="ND869" s="396"/>
      <c r="NE869" s="396"/>
      <c r="NF869" s="396"/>
      <c r="NG869" s="396"/>
      <c r="NH869" s="396"/>
      <c r="NI869" s="396"/>
      <c r="NJ869" s="396"/>
      <c r="NK869" s="396"/>
      <c r="NL869" s="396"/>
      <c r="NM869" s="396"/>
      <c r="NN869" s="396"/>
      <c r="NO869" s="396"/>
      <c r="NP869" s="396"/>
      <c r="NQ869" s="396"/>
      <c r="NR869" s="396"/>
      <c r="NS869" s="396"/>
      <c r="NT869" s="396"/>
      <c r="NU869" s="396"/>
      <c r="NV869" s="396"/>
      <c r="NW869" s="396"/>
      <c r="NX869" s="396"/>
      <c r="NY869" s="396"/>
      <c r="NZ869" s="396"/>
      <c r="OA869" s="396"/>
      <c r="OB869" s="396"/>
      <c r="OC869" s="396"/>
      <c r="OD869" s="396"/>
      <c r="OE869" s="396"/>
      <c r="OF869" s="396"/>
      <c r="OG869" s="396"/>
      <c r="OH869" s="396"/>
      <c r="OI869" s="396"/>
      <c r="OJ869" s="396"/>
      <c r="OK869" s="396"/>
      <c r="OL869" s="396"/>
      <c r="OM869" s="396"/>
      <c r="ON869" s="396"/>
      <c r="OO869" s="396"/>
      <c r="OP869" s="396"/>
      <c r="OQ869" s="396"/>
      <c r="OR869" s="396"/>
      <c r="OS869" s="396"/>
      <c r="OT869" s="396"/>
      <c r="OU869" s="396"/>
      <c r="OV869" s="396"/>
      <c r="OW869" s="396"/>
      <c r="OX869" s="396"/>
      <c r="OY869" s="396"/>
      <c r="OZ869" s="396"/>
      <c r="PA869" s="396"/>
      <c r="PB869" s="396"/>
      <c r="PC869" s="396"/>
      <c r="PD869" s="396"/>
      <c r="PE869" s="396"/>
      <c r="PF869" s="396"/>
      <c r="PG869" s="396"/>
      <c r="PH869" s="396"/>
      <c r="PI869" s="396"/>
      <c r="PJ869" s="396"/>
      <c r="PK869" s="396"/>
      <c r="PL869" s="396"/>
      <c r="PM869" s="396"/>
      <c r="PN869" s="396"/>
      <c r="PO869" s="396"/>
      <c r="PP869" s="396"/>
      <c r="PQ869" s="396"/>
      <c r="PR869" s="396"/>
      <c r="PS869" s="396"/>
      <c r="PT869" s="396"/>
      <c r="PU869" s="396"/>
      <c r="PV869" s="396"/>
      <c r="PW869" s="396"/>
      <c r="PX869" s="396"/>
      <c r="PY869" s="396"/>
      <c r="PZ869" s="396"/>
      <c r="QA869" s="396"/>
      <c r="QB869" s="396"/>
      <c r="QC869" s="396"/>
      <c r="QD869" s="396"/>
      <c r="QE869" s="396"/>
      <c r="QF869" s="396"/>
      <c r="QG869" s="396"/>
      <c r="QH869" s="396"/>
      <c r="QI869" s="396"/>
      <c r="QJ869" s="396"/>
      <c r="QK869" s="396"/>
      <c r="QL869" s="396"/>
      <c r="QM869" s="396"/>
      <c r="QN869" s="396"/>
      <c r="QO869" s="396"/>
      <c r="QP869" s="396"/>
      <c r="QQ869" s="396"/>
      <c r="QR869" s="396"/>
      <c r="QS869" s="396"/>
      <c r="QT869" s="396"/>
      <c r="QU869" s="396"/>
      <c r="QV869" s="396"/>
      <c r="QW869" s="396"/>
      <c r="QX869" s="396"/>
      <c r="QY869" s="396"/>
      <c r="QZ869" s="396"/>
      <c r="RA869" s="396"/>
      <c r="RB869" s="396"/>
      <c r="RC869" s="396"/>
      <c r="RD869" s="396"/>
      <c r="RE869" s="396"/>
      <c r="RF869" s="396"/>
      <c r="RG869" s="396"/>
      <c r="RH869" s="396"/>
      <c r="RI869" s="396"/>
      <c r="RJ869" s="396"/>
      <c r="RK869" s="396"/>
      <c r="RL869" s="396"/>
      <c r="RM869" s="396"/>
      <c r="RN869" s="396"/>
      <c r="RO869" s="396"/>
      <c r="RP869" s="396"/>
      <c r="RQ869" s="396"/>
      <c r="RR869" s="396"/>
      <c r="RS869" s="396"/>
      <c r="RT869" s="396"/>
      <c r="RU869" s="396"/>
      <c r="RV869" s="396"/>
      <c r="RW869" s="396"/>
      <c r="RX869" s="396"/>
      <c r="RY869" s="396"/>
      <c r="RZ869" s="396"/>
      <c r="SA869" s="396"/>
      <c r="SB869" s="396"/>
      <c r="SC869" s="396"/>
      <c r="SD869" s="396"/>
      <c r="SE869" s="396"/>
      <c r="SF869" s="396"/>
      <c r="SG869" s="396"/>
      <c r="SH869" s="396"/>
      <c r="SI869" s="396"/>
      <c r="SJ869" s="396"/>
      <c r="SK869" s="396"/>
      <c r="SL869" s="396"/>
      <c r="SM869" s="396"/>
      <c r="SN869" s="396"/>
      <c r="SO869" s="396"/>
      <c r="SP869" s="396"/>
      <c r="SQ869" s="396"/>
      <c r="SR869" s="396"/>
      <c r="SS869" s="396"/>
      <c r="ST869" s="396"/>
      <c r="SU869" s="396"/>
      <c r="SV869" s="396"/>
      <c r="SW869" s="396"/>
      <c r="SX869" s="396"/>
      <c r="SY869" s="396"/>
      <c r="SZ869" s="396"/>
      <c r="TA869" s="396"/>
      <c r="TB869" s="396"/>
      <c r="TC869" s="396"/>
      <c r="TD869" s="396"/>
      <c r="TE869" s="396"/>
      <c r="TF869" s="396"/>
      <c r="TG869" s="396"/>
      <c r="TH869" s="396"/>
      <c r="TI869" s="396"/>
      <c r="TJ869" s="396"/>
      <c r="TK869" s="396"/>
      <c r="TL869" s="396"/>
      <c r="TM869" s="396"/>
      <c r="TN869" s="396"/>
      <c r="TO869" s="396"/>
      <c r="TP869" s="396"/>
      <c r="TQ869" s="396"/>
      <c r="TR869" s="396"/>
      <c r="TS869" s="396"/>
      <c r="TT869" s="396"/>
      <c r="TU869" s="396"/>
      <c r="TV869" s="396"/>
      <c r="TW869" s="396"/>
      <c r="TX869" s="396"/>
      <c r="TY869" s="396"/>
      <c r="TZ869" s="396"/>
      <c r="UA869" s="396"/>
      <c r="UB869" s="396"/>
      <c r="UC869" s="396"/>
      <c r="UD869" s="396"/>
      <c r="UE869" s="396"/>
      <c r="UF869" s="396"/>
      <c r="UG869" s="396"/>
      <c r="UH869" s="396"/>
      <c r="UI869" s="396"/>
      <c r="UJ869" s="396"/>
      <c r="UK869" s="396"/>
      <c r="UL869" s="396"/>
      <c r="UM869" s="396"/>
      <c r="UN869" s="396"/>
      <c r="UO869" s="396"/>
      <c r="UP869" s="396"/>
      <c r="UQ869" s="396"/>
      <c r="UR869" s="396"/>
      <c r="US869" s="396"/>
      <c r="UT869" s="396"/>
      <c r="UU869" s="396"/>
      <c r="UV869" s="396"/>
      <c r="UW869" s="396"/>
      <c r="UX869" s="396"/>
      <c r="UY869" s="396"/>
      <c r="UZ869" s="396"/>
      <c r="VA869" s="396"/>
      <c r="VB869" s="396"/>
      <c r="VC869" s="396"/>
      <c r="VD869" s="396"/>
      <c r="VE869" s="396"/>
      <c r="VF869" s="396"/>
      <c r="VG869" s="396"/>
      <c r="VH869" s="396"/>
      <c r="VI869" s="396"/>
      <c r="VJ869" s="396"/>
      <c r="VK869" s="396"/>
      <c r="VL869" s="396"/>
      <c r="VM869" s="396"/>
      <c r="VN869" s="396"/>
      <c r="VO869" s="396"/>
      <c r="VP869" s="396"/>
      <c r="VQ869" s="396"/>
      <c r="VR869" s="396"/>
      <c r="VS869" s="396"/>
      <c r="VT869" s="396"/>
      <c r="VU869" s="396"/>
      <c r="VV869" s="396"/>
      <c r="VW869" s="396"/>
      <c r="VX869" s="396"/>
      <c r="VY869" s="396"/>
      <c r="VZ869" s="396"/>
      <c r="WA869" s="396"/>
      <c r="WB869" s="396"/>
      <c r="WC869" s="396"/>
      <c r="WD869" s="396"/>
      <c r="WE869" s="396"/>
      <c r="WF869" s="396"/>
      <c r="WG869" s="396"/>
      <c r="WH869" s="396"/>
      <c r="WI869" s="396"/>
      <c r="WJ869" s="396"/>
      <c r="WK869" s="396"/>
      <c r="WL869" s="396"/>
      <c r="WM869" s="396"/>
      <c r="WN869" s="396"/>
      <c r="WO869" s="396"/>
      <c r="WP869" s="396"/>
      <c r="WQ869" s="396"/>
      <c r="WR869" s="396"/>
      <c r="WS869" s="396"/>
      <c r="WT869" s="396"/>
      <c r="WU869" s="396"/>
      <c r="WV869" s="396"/>
      <c r="WW869" s="396"/>
      <c r="WX869" s="396"/>
      <c r="WY869" s="396"/>
      <c r="WZ869" s="396"/>
      <c r="XA869" s="396"/>
      <c r="XB869" s="396"/>
      <c r="XC869" s="396"/>
      <c r="XD869" s="396"/>
      <c r="XE869" s="396"/>
      <c r="XF869" s="396"/>
      <c r="XG869" s="396"/>
      <c r="XH869" s="396"/>
      <c r="XI869" s="396"/>
      <c r="XJ869" s="396"/>
      <c r="XK869" s="396"/>
      <c r="XL869" s="396"/>
      <c r="XM869" s="396"/>
      <c r="XN869" s="396"/>
      <c r="XO869" s="396"/>
      <c r="XP869" s="396"/>
      <c r="XQ869" s="396"/>
      <c r="XR869" s="396"/>
      <c r="XS869" s="396"/>
      <c r="XT869" s="396"/>
      <c r="XU869" s="396"/>
      <c r="XV869" s="396"/>
      <c r="XW869" s="396"/>
      <c r="XX869" s="396"/>
      <c r="XY869" s="396"/>
      <c r="XZ869" s="396"/>
      <c r="YA869" s="396"/>
      <c r="YB869" s="396"/>
      <c r="YC869" s="396"/>
      <c r="YD869" s="396"/>
      <c r="YE869" s="396"/>
      <c r="YF869" s="396"/>
      <c r="YG869" s="396"/>
      <c r="YH869" s="396"/>
      <c r="YI869" s="396"/>
      <c r="YJ869" s="396"/>
      <c r="YK869" s="396"/>
      <c r="YL869" s="396"/>
      <c r="YM869" s="396"/>
      <c r="YN869" s="396"/>
      <c r="YO869" s="396"/>
      <c r="YP869" s="396"/>
      <c r="YQ869" s="396"/>
      <c r="YR869" s="396"/>
      <c r="YS869" s="396"/>
      <c r="YT869" s="396"/>
      <c r="YU869" s="396"/>
      <c r="YV869" s="396"/>
      <c r="YW869" s="396"/>
      <c r="YX869" s="396"/>
      <c r="YY869" s="396"/>
      <c r="YZ869" s="396"/>
      <c r="ZA869" s="396"/>
      <c r="ZB869" s="396"/>
      <c r="ZC869" s="396"/>
      <c r="ZD869" s="396"/>
      <c r="ZE869" s="396"/>
      <c r="ZF869" s="396"/>
      <c r="ZG869" s="396"/>
      <c r="ZH869" s="396"/>
      <c r="ZI869" s="396"/>
      <c r="ZJ869" s="396"/>
      <c r="ZK869" s="396"/>
      <c r="ZL869" s="396"/>
      <c r="ZM869" s="396"/>
      <c r="ZN869" s="396"/>
      <c r="ZO869" s="396"/>
      <c r="ZP869" s="396"/>
      <c r="ZQ869" s="396"/>
      <c r="ZR869" s="396"/>
      <c r="ZS869" s="396"/>
      <c r="ZT869" s="396"/>
      <c r="ZU869" s="396"/>
      <c r="ZV869" s="396"/>
      <c r="ZW869" s="396"/>
      <c r="ZX869" s="396"/>
      <c r="ZY869" s="396"/>
      <c r="ZZ869" s="396"/>
      <c r="AAA869" s="396"/>
      <c r="AAB869" s="396"/>
      <c r="AAC869" s="396"/>
      <c r="AAD869" s="396"/>
      <c r="AAE869" s="396"/>
      <c r="AAF869" s="396"/>
      <c r="AAG869" s="396"/>
      <c r="AAH869" s="396"/>
      <c r="AAI869" s="396"/>
      <c r="AAJ869" s="396"/>
      <c r="AAK869" s="396"/>
      <c r="AAL869" s="396"/>
      <c r="AAM869" s="396"/>
      <c r="AAN869" s="396"/>
      <c r="AAO869" s="396"/>
      <c r="AAP869" s="396"/>
      <c r="AAQ869" s="396"/>
      <c r="AAR869" s="396"/>
      <c r="AAS869" s="396"/>
      <c r="AAT869" s="396"/>
      <c r="AAU869" s="396"/>
      <c r="AAV869" s="396"/>
      <c r="AAW869" s="396"/>
      <c r="AAX869" s="396"/>
      <c r="AAY869" s="396"/>
      <c r="AAZ869" s="396"/>
      <c r="ABA869" s="396"/>
      <c r="ABB869" s="396"/>
      <c r="ABC869" s="396"/>
      <c r="ABD869" s="396"/>
      <c r="ABE869" s="396"/>
      <c r="ABF869" s="396"/>
      <c r="ABG869" s="396"/>
      <c r="ABH869" s="396"/>
      <c r="ABI869" s="396"/>
      <c r="ABJ869" s="396"/>
      <c r="ABK869" s="396"/>
      <c r="ABL869" s="396"/>
      <c r="ABM869" s="396"/>
      <c r="ABN869" s="396"/>
      <c r="ABO869" s="396"/>
      <c r="ABP869" s="396"/>
      <c r="ABQ869" s="396"/>
      <c r="ABR869" s="396"/>
      <c r="ABS869" s="396"/>
      <c r="ABT869" s="396"/>
      <c r="ABU869" s="396"/>
      <c r="ABV869" s="396"/>
      <c r="ABW869" s="396"/>
      <c r="ABX869" s="396"/>
      <c r="ABY869" s="396"/>
      <c r="ABZ869" s="396"/>
      <c r="ACA869" s="396"/>
      <c r="ACB869" s="396"/>
      <c r="ACC869" s="396"/>
      <c r="ACD869" s="396"/>
      <c r="ACE869" s="396"/>
      <c r="ACF869" s="396"/>
      <c r="ACG869" s="396"/>
      <c r="ACH869" s="396"/>
      <c r="ACI869" s="396"/>
      <c r="ACJ869" s="396"/>
      <c r="ACK869" s="396"/>
      <c r="ACL869" s="396"/>
      <c r="ACM869" s="396"/>
      <c r="ACN869" s="396"/>
      <c r="ACO869" s="396"/>
      <c r="ACP869" s="396"/>
      <c r="ACQ869" s="396"/>
      <c r="ACR869" s="396"/>
      <c r="ACS869" s="396"/>
      <c r="ACT869" s="396"/>
      <c r="ACU869" s="396"/>
      <c r="ACV869" s="396"/>
      <c r="ACW869" s="396"/>
      <c r="ACX869" s="396"/>
      <c r="ACY869" s="396"/>
      <c r="ACZ869" s="396"/>
      <c r="ADA869" s="396"/>
      <c r="ADB869" s="396"/>
      <c r="ADC869" s="396"/>
      <c r="ADD869" s="396"/>
      <c r="ADE869" s="396"/>
      <c r="ADF869" s="396"/>
      <c r="ADG869" s="396"/>
      <c r="ADH869" s="396"/>
      <c r="ADI869" s="396"/>
      <c r="ADJ869" s="396"/>
      <c r="ADK869" s="396"/>
      <c r="ADL869" s="396"/>
      <c r="ADM869" s="396"/>
      <c r="ADN869" s="396"/>
      <c r="ADO869" s="396"/>
      <c r="ADP869" s="396"/>
      <c r="ADQ869" s="396"/>
      <c r="ADR869" s="396"/>
      <c r="ADS869" s="396"/>
      <c r="ADT869" s="396"/>
      <c r="ADU869" s="396"/>
      <c r="ADV869" s="396"/>
      <c r="ADW869" s="396"/>
      <c r="ADX869" s="396"/>
      <c r="ADY869" s="396"/>
      <c r="ADZ869" s="396"/>
      <c r="AEA869" s="396"/>
      <c r="AEB869" s="396"/>
      <c r="AEC869" s="396"/>
      <c r="AED869" s="396"/>
      <c r="AEE869" s="396"/>
      <c r="AEF869" s="396"/>
      <c r="AEG869" s="396"/>
      <c r="AEH869" s="396"/>
      <c r="AEI869" s="396"/>
      <c r="AEJ869" s="396"/>
      <c r="AEK869" s="396"/>
      <c r="AEL869" s="396"/>
      <c r="AEM869" s="396"/>
      <c r="AEN869" s="396"/>
      <c r="AEO869" s="396"/>
      <c r="AEP869" s="396"/>
      <c r="AEQ869" s="396"/>
      <c r="AER869" s="396"/>
      <c r="AES869" s="396"/>
      <c r="AET869" s="396"/>
      <c r="AEU869" s="396"/>
      <c r="AEV869" s="396"/>
      <c r="AEW869" s="396"/>
      <c r="AEX869" s="396"/>
      <c r="AEY869" s="396"/>
      <c r="AEZ869" s="396"/>
      <c r="AFA869" s="396"/>
      <c r="AFB869" s="396"/>
      <c r="AFC869" s="396"/>
      <c r="AFD869" s="396"/>
      <c r="AFE869" s="396"/>
      <c r="AFF869" s="396"/>
      <c r="AFG869" s="396"/>
      <c r="AFH869" s="396"/>
      <c r="AFI869" s="396"/>
      <c r="AFJ869" s="396"/>
      <c r="AFK869" s="396"/>
      <c r="AFL869" s="396"/>
      <c r="AFM869" s="396"/>
      <c r="AFN869" s="396"/>
      <c r="AFO869" s="396"/>
      <c r="AFP869" s="396"/>
      <c r="AFQ869" s="396"/>
      <c r="AFR869" s="396"/>
      <c r="AFS869" s="396"/>
      <c r="AFT869" s="396"/>
      <c r="AFU869" s="396"/>
      <c r="AFV869" s="396"/>
      <c r="AFW869" s="396"/>
      <c r="AFX869" s="396"/>
      <c r="AFY869" s="396"/>
      <c r="AFZ869" s="396"/>
      <c r="AGA869" s="396"/>
      <c r="AGB869" s="396"/>
      <c r="AGC869" s="396"/>
      <c r="AGD869" s="396"/>
      <c r="AGE869" s="396"/>
      <c r="AGF869" s="396"/>
      <c r="AGG869" s="396"/>
      <c r="AGH869" s="396"/>
      <c r="AGI869" s="396"/>
      <c r="AGJ869" s="396"/>
      <c r="AGK869" s="396"/>
      <c r="AGL869" s="396"/>
      <c r="AGM869" s="396"/>
      <c r="AGN869" s="396"/>
      <c r="AGO869" s="396"/>
      <c r="AGP869" s="396"/>
      <c r="AGQ869" s="396"/>
      <c r="AGR869" s="396"/>
      <c r="AGS869" s="396"/>
      <c r="AGT869" s="396"/>
      <c r="AGU869" s="396"/>
      <c r="AGV869" s="396"/>
      <c r="AGW869" s="396"/>
      <c r="AGX869" s="396"/>
      <c r="AGY869" s="396"/>
      <c r="AGZ869" s="396"/>
      <c r="AHA869" s="396"/>
      <c r="AHB869" s="396"/>
      <c r="AHC869" s="396"/>
      <c r="AHD869" s="396"/>
      <c r="AHE869" s="396"/>
      <c r="AHF869" s="396"/>
      <c r="AHG869" s="396"/>
      <c r="AHH869" s="396"/>
      <c r="AHI869" s="396"/>
      <c r="AHJ869" s="396"/>
      <c r="AHK869" s="396"/>
      <c r="AHL869" s="396"/>
      <c r="AHM869" s="396"/>
      <c r="AHN869" s="396"/>
      <c r="AHO869" s="396"/>
      <c r="AHP869" s="396"/>
      <c r="AHQ869" s="396"/>
      <c r="AHR869" s="396"/>
      <c r="AHS869" s="396"/>
      <c r="AHT869" s="396"/>
      <c r="AHU869" s="396"/>
      <c r="AHV869" s="396"/>
      <c r="AHW869" s="396"/>
      <c r="AHX869" s="396"/>
      <c r="AHY869" s="396"/>
      <c r="AHZ869" s="396"/>
      <c r="AIA869" s="396"/>
      <c r="AIB869" s="396"/>
      <c r="AIC869" s="396"/>
      <c r="AID869" s="396"/>
      <c r="AIE869" s="396"/>
      <c r="AIF869" s="396"/>
      <c r="AIG869" s="396"/>
      <c r="AIH869" s="396"/>
      <c r="AII869" s="396"/>
      <c r="AIJ869" s="396"/>
      <c r="AIK869" s="396"/>
      <c r="AIL869" s="396"/>
      <c r="AIM869" s="396"/>
      <c r="AIN869" s="396"/>
      <c r="AIO869" s="396"/>
      <c r="AIP869" s="396"/>
      <c r="AIQ869" s="396"/>
      <c r="AIR869" s="396"/>
      <c r="AIS869" s="396"/>
      <c r="AIT869" s="396"/>
      <c r="AIU869" s="396"/>
      <c r="AIV869" s="396"/>
      <c r="AIW869" s="396"/>
      <c r="AIX869" s="396"/>
      <c r="AIY869" s="396"/>
      <c r="AIZ869" s="396"/>
      <c r="AJA869" s="396"/>
      <c r="AJB869" s="396"/>
      <c r="AJC869" s="396"/>
      <c r="AJD869" s="396"/>
      <c r="AJE869" s="396"/>
      <c r="AJF869" s="396"/>
      <c r="AJG869" s="396"/>
      <c r="AJH869" s="396"/>
      <c r="AJI869" s="396"/>
      <c r="AJJ869" s="396"/>
      <c r="AJK869" s="396"/>
      <c r="AJL869" s="396"/>
      <c r="AJM869" s="396"/>
      <c r="AJN869" s="396"/>
      <c r="AJO869" s="396"/>
      <c r="AJP869" s="396"/>
      <c r="AJQ869" s="396"/>
      <c r="AJR869" s="396"/>
      <c r="AJS869" s="396"/>
      <c r="AJT869" s="396"/>
      <c r="AJU869" s="396"/>
      <c r="AJV869" s="396"/>
      <c r="AJW869" s="396"/>
      <c r="AJX869" s="396"/>
      <c r="AJY869" s="396"/>
      <c r="AJZ869" s="396"/>
      <c r="AKA869" s="396"/>
      <c r="AKB869" s="396"/>
      <c r="AKC869" s="396"/>
      <c r="AKD869" s="396"/>
      <c r="AKE869" s="396"/>
      <c r="AKF869" s="396"/>
      <c r="AKG869" s="396"/>
      <c r="AKH869" s="396"/>
      <c r="AKI869" s="396"/>
      <c r="AKJ869" s="396"/>
      <c r="AKK869" s="396"/>
      <c r="AKL869" s="396"/>
      <c r="AKM869" s="396"/>
      <c r="AKN869" s="396"/>
      <c r="AKO869" s="396"/>
      <c r="AKP869" s="396"/>
      <c r="AKQ869" s="396"/>
      <c r="AKR869" s="396"/>
      <c r="AKS869" s="396"/>
      <c r="AKT869" s="396"/>
      <c r="AKU869" s="396"/>
      <c r="AKV869" s="396"/>
      <c r="AKW869" s="396"/>
      <c r="AKX869" s="396"/>
      <c r="AKY869" s="396"/>
      <c r="AKZ869" s="396"/>
      <c r="ALA869" s="396"/>
      <c r="ALB869" s="396"/>
      <c r="ALC869" s="396"/>
      <c r="ALD869" s="396"/>
      <c r="ALE869" s="396"/>
      <c r="ALF869" s="396"/>
      <c r="ALG869" s="396"/>
      <c r="ALH869" s="396"/>
      <c r="ALI869" s="396"/>
      <c r="ALJ869" s="396"/>
      <c r="ALK869" s="396"/>
      <c r="ALL869" s="396"/>
      <c r="ALM869" s="396"/>
      <c r="ALN869" s="396"/>
      <c r="ALO869" s="396"/>
      <c r="ALP869" s="396"/>
      <c r="ALQ869" s="396"/>
      <c r="ALR869" s="396"/>
      <c r="ALS869" s="396"/>
      <c r="ALT869" s="396"/>
      <c r="ALU869" s="396"/>
      <c r="ALV869" s="396"/>
      <c r="ALW869" s="396"/>
      <c r="ALX869" s="396"/>
      <c r="ALY869" s="396"/>
      <c r="ALZ869" s="396"/>
      <c r="AMA869" s="396"/>
      <c r="AMB869" s="396"/>
      <c r="AMC869" s="396"/>
      <c r="AMD869" s="396"/>
      <c r="AME869" s="396"/>
      <c r="AMF869" s="396"/>
      <c r="AMG869" s="396"/>
      <c r="AMH869" s="396"/>
      <c r="AMI869" s="396"/>
      <c r="AMJ869" s="396"/>
      <c r="AMK869" s="396"/>
      <c r="AML869" s="396"/>
      <c r="AMM869" s="396"/>
      <c r="AMN869" s="396"/>
      <c r="AMO869" s="396"/>
      <c r="AMP869" s="396"/>
      <c r="AMQ869" s="396"/>
      <c r="AMR869" s="396"/>
      <c r="AMS869" s="396"/>
      <c r="AMT869" s="396"/>
      <c r="AMU869" s="396"/>
      <c r="AMV869" s="396"/>
      <c r="AMW869" s="396"/>
      <c r="AMX869" s="396"/>
      <c r="AMY869" s="396"/>
      <c r="AMZ869" s="396"/>
      <c r="ANA869" s="396"/>
      <c r="ANB869" s="396"/>
      <c r="ANC869" s="396"/>
      <c r="AND869" s="396"/>
      <c r="ANE869" s="396"/>
      <c r="ANF869" s="396"/>
      <c r="ANG869" s="396"/>
      <c r="ANH869" s="396"/>
      <c r="ANI869" s="396"/>
      <c r="ANJ869" s="396"/>
      <c r="ANK869" s="396"/>
      <c r="ANL869" s="396"/>
      <c r="ANM869" s="396"/>
      <c r="ANN869" s="396"/>
      <c r="ANO869" s="396"/>
      <c r="ANP869" s="396"/>
      <c r="ANQ869" s="396"/>
      <c r="ANR869" s="396"/>
      <c r="ANS869" s="396"/>
      <c r="ANT869" s="396"/>
      <c r="ANU869" s="396"/>
      <c r="ANV869" s="396"/>
      <c r="ANW869" s="396"/>
      <c r="ANX869" s="396"/>
      <c r="ANY869" s="396"/>
      <c r="ANZ869" s="396"/>
      <c r="AOA869" s="396"/>
      <c r="AOB869" s="396"/>
      <c r="AOC869" s="396"/>
      <c r="AOD869" s="396"/>
      <c r="AOE869" s="396"/>
      <c r="AOF869" s="396"/>
      <c r="AOG869" s="396"/>
      <c r="AOH869" s="396"/>
      <c r="AOI869" s="396"/>
      <c r="AOJ869" s="396"/>
      <c r="AOK869" s="396"/>
      <c r="AOL869" s="396"/>
      <c r="AOM869" s="396"/>
      <c r="AON869" s="396"/>
      <c r="AOO869" s="396"/>
      <c r="AOP869" s="396"/>
      <c r="AOQ869" s="396"/>
      <c r="AOR869" s="396"/>
      <c r="AOS869" s="396"/>
      <c r="AOT869" s="396"/>
      <c r="AOU869" s="396"/>
      <c r="AOV869" s="396"/>
      <c r="AOW869" s="396"/>
      <c r="AOX869" s="396"/>
      <c r="AOY869" s="396"/>
      <c r="AOZ869" s="396"/>
      <c r="APA869" s="396"/>
      <c r="APB869" s="396"/>
      <c r="APC869" s="396"/>
      <c r="APD869" s="396"/>
      <c r="APE869" s="396"/>
      <c r="APF869" s="396"/>
      <c r="APG869" s="396"/>
      <c r="APH869" s="396"/>
      <c r="API869" s="396"/>
      <c r="APJ869" s="396"/>
      <c r="APK869" s="396"/>
      <c r="APL869" s="396"/>
      <c r="APM869" s="396"/>
      <c r="APN869" s="396"/>
      <c r="APO869" s="396"/>
      <c r="APP869" s="396"/>
      <c r="APQ869" s="396"/>
      <c r="APR869" s="396"/>
      <c r="APS869" s="396"/>
      <c r="APT869" s="396"/>
      <c r="APU869" s="396"/>
      <c r="APV869" s="396"/>
      <c r="APW869" s="396"/>
      <c r="APX869" s="396"/>
      <c r="APY869" s="396"/>
      <c r="APZ869" s="396"/>
      <c r="AQA869" s="396"/>
      <c r="AQB869" s="396"/>
      <c r="AQC869" s="396"/>
      <c r="AQD869" s="396"/>
      <c r="AQE869" s="396"/>
      <c r="AQF869" s="396"/>
      <c r="AQG869" s="396"/>
      <c r="AQH869" s="396"/>
      <c r="AQI869" s="396"/>
      <c r="AQJ869" s="396"/>
      <c r="AQK869" s="396"/>
      <c r="AQL869" s="396"/>
      <c r="AQM869" s="396"/>
      <c r="AQN869" s="396"/>
      <c r="AQO869" s="396"/>
      <c r="AQP869" s="396"/>
      <c r="AQQ869" s="396"/>
      <c r="AQR869" s="396"/>
      <c r="AQS869" s="396"/>
      <c r="AQT869" s="396"/>
      <c r="AQU869" s="396"/>
      <c r="AQV869" s="396"/>
      <c r="AQW869" s="396"/>
      <c r="AQX869" s="396"/>
      <c r="AQY869" s="396"/>
      <c r="AQZ869" s="396"/>
      <c r="ARA869" s="396"/>
      <c r="ARB869" s="396"/>
      <c r="ARC869" s="396"/>
      <c r="ARD869" s="396"/>
      <c r="ARE869" s="396"/>
      <c r="ARF869" s="396"/>
      <c r="ARG869" s="396"/>
      <c r="ARH869" s="396"/>
      <c r="ARI869" s="396"/>
      <c r="ARJ869" s="396"/>
      <c r="ARK869" s="396"/>
      <c r="ARL869" s="396"/>
      <c r="ARM869" s="396"/>
      <c r="ARN869" s="396"/>
      <c r="ARO869" s="396"/>
      <c r="ARP869" s="396"/>
      <c r="ARQ869" s="396"/>
      <c r="ARR869" s="396"/>
      <c r="ARS869" s="396"/>
      <c r="ART869" s="396"/>
      <c r="ARU869" s="396"/>
      <c r="ARV869" s="396"/>
      <c r="ARW869" s="396"/>
      <c r="ARX869" s="396"/>
      <c r="ARY869" s="396"/>
      <c r="ARZ869" s="396"/>
      <c r="ASA869" s="396"/>
      <c r="ASB869" s="396"/>
      <c r="ASC869" s="396"/>
      <c r="ASD869" s="396"/>
      <c r="ASE869" s="396"/>
      <c r="ASF869" s="396"/>
      <c r="ASG869" s="396"/>
      <c r="ASH869" s="396"/>
      <c r="ASI869" s="396"/>
      <c r="ASJ869" s="396"/>
      <c r="ASK869" s="396"/>
      <c r="ASL869" s="396"/>
      <c r="ASM869" s="396"/>
      <c r="ASN869" s="396"/>
      <c r="ASO869" s="396"/>
      <c r="ASP869" s="396"/>
      <c r="ASQ869" s="396"/>
      <c r="ASR869" s="396"/>
      <c r="ASS869" s="396"/>
      <c r="AST869" s="396"/>
      <c r="ASU869" s="396"/>
      <c r="ASV869" s="396"/>
      <c r="ASW869" s="396"/>
      <c r="ASX869" s="396"/>
      <c r="ASY869" s="396"/>
      <c r="ASZ869" s="396"/>
      <c r="ATA869" s="396"/>
      <c r="ATB869" s="396"/>
      <c r="ATC869" s="396"/>
      <c r="ATD869" s="396"/>
      <c r="ATE869" s="396"/>
      <c r="ATF869" s="396"/>
      <c r="ATG869" s="396"/>
      <c r="ATH869" s="396"/>
      <c r="ATI869" s="396"/>
      <c r="ATJ869" s="396"/>
      <c r="ATK869" s="396"/>
      <c r="ATL869" s="396"/>
      <c r="ATM869" s="396"/>
      <c r="ATN869" s="396"/>
      <c r="ATO869" s="396"/>
      <c r="ATP869" s="396"/>
      <c r="ATQ869" s="396"/>
      <c r="ATR869" s="396"/>
      <c r="ATS869" s="396"/>
      <c r="ATT869" s="396"/>
      <c r="ATU869" s="396"/>
      <c r="ATV869" s="396"/>
      <c r="ATW869" s="396"/>
      <c r="ATX869" s="396"/>
      <c r="ATY869" s="396"/>
      <c r="ATZ869" s="396"/>
      <c r="AUA869" s="396"/>
      <c r="AUB869" s="396"/>
      <c r="AUC869" s="396"/>
      <c r="AUD869" s="396"/>
      <c r="AUE869" s="396"/>
      <c r="AUF869" s="396"/>
      <c r="AUG869" s="396"/>
      <c r="AUH869" s="396"/>
      <c r="AUI869" s="396"/>
      <c r="AUJ869" s="396"/>
      <c r="AUK869" s="396"/>
      <c r="AUL869" s="396"/>
      <c r="AUM869" s="396"/>
      <c r="AUN869" s="396"/>
      <c r="AUO869" s="396"/>
      <c r="AUP869" s="396"/>
      <c r="AUQ869" s="396"/>
      <c r="AUR869" s="396"/>
      <c r="AUS869" s="396"/>
      <c r="AUT869" s="396"/>
      <c r="AUU869" s="396"/>
      <c r="AUV869" s="396"/>
      <c r="AUW869" s="396"/>
      <c r="AUX869" s="396"/>
      <c r="AUY869" s="396"/>
      <c r="AUZ869" s="396"/>
      <c r="AVA869" s="396"/>
      <c r="AVB869" s="396"/>
      <c r="AVC869" s="396"/>
      <c r="AVD869" s="396"/>
      <c r="AVE869" s="396"/>
      <c r="AVF869" s="396"/>
      <c r="AVG869" s="396"/>
      <c r="AVH869" s="396"/>
      <c r="AVI869" s="396"/>
      <c r="AVJ869" s="396"/>
      <c r="AVK869" s="396"/>
      <c r="AVL869" s="396"/>
      <c r="AVM869" s="396"/>
      <c r="AVN869" s="396"/>
      <c r="AVO869" s="396"/>
      <c r="AVP869" s="396"/>
      <c r="AVQ869" s="396"/>
      <c r="AVR869" s="396"/>
      <c r="AVS869" s="396"/>
      <c r="AVT869" s="396"/>
      <c r="AVU869" s="396"/>
      <c r="AVV869" s="396"/>
      <c r="AVW869" s="396"/>
      <c r="AVX869" s="396"/>
      <c r="AVY869" s="396"/>
      <c r="AVZ869" s="396"/>
      <c r="AWA869" s="396"/>
      <c r="AWB869" s="396"/>
      <c r="AWC869" s="396"/>
      <c r="AWD869" s="396"/>
      <c r="AWE869" s="396"/>
      <c r="AWF869" s="396"/>
      <c r="AWG869" s="396"/>
      <c r="AWH869" s="396"/>
      <c r="AWI869" s="396"/>
      <c r="AWJ869" s="396"/>
      <c r="AWK869" s="396"/>
      <c r="AWL869" s="396"/>
      <c r="AWM869" s="396"/>
      <c r="AWN869" s="396"/>
      <c r="AWO869" s="396"/>
      <c r="AWP869" s="396"/>
      <c r="AWQ869" s="396"/>
      <c r="AWR869" s="396"/>
      <c r="AWS869" s="396"/>
      <c r="AWT869" s="396"/>
      <c r="AWU869" s="396"/>
      <c r="AWV869" s="396"/>
      <c r="AWW869" s="396"/>
      <c r="AWX869" s="396"/>
      <c r="AWY869" s="396"/>
      <c r="AWZ869" s="396"/>
      <c r="AXA869" s="396"/>
      <c r="AXB869" s="396"/>
      <c r="AXC869" s="396"/>
      <c r="AXD869" s="396"/>
      <c r="AXE869" s="396"/>
      <c r="AXF869" s="396"/>
      <c r="AXG869" s="396"/>
      <c r="AXH869" s="396"/>
      <c r="AXI869" s="396"/>
      <c r="AXJ869" s="396"/>
      <c r="AXK869" s="396"/>
      <c r="AXL869" s="396"/>
      <c r="AXM869" s="396"/>
      <c r="AXN869" s="396"/>
      <c r="AXO869" s="396"/>
      <c r="AXP869" s="396"/>
      <c r="AXQ869" s="396"/>
      <c r="AXR869" s="396"/>
      <c r="AXS869" s="396"/>
      <c r="AXT869" s="396"/>
      <c r="AXU869" s="396"/>
      <c r="AXV869" s="396"/>
      <c r="AXW869" s="396"/>
      <c r="AXX869" s="396"/>
      <c r="AXY869" s="396"/>
      <c r="AXZ869" s="396"/>
      <c r="AYA869" s="396"/>
      <c r="AYB869" s="396"/>
      <c r="AYC869" s="396"/>
      <c r="AYD869" s="396"/>
      <c r="AYE869" s="396"/>
      <c r="AYF869" s="396"/>
      <c r="AYG869" s="396"/>
      <c r="AYH869" s="396"/>
      <c r="AYI869" s="396"/>
      <c r="AYJ869" s="396"/>
      <c r="AYK869" s="396"/>
      <c r="AYL869" s="396"/>
      <c r="AYM869" s="396"/>
      <c r="AYN869" s="396"/>
      <c r="AYO869" s="396"/>
      <c r="AYP869" s="396"/>
      <c r="AYQ869" s="396"/>
      <c r="AYR869" s="396"/>
      <c r="AYS869" s="396"/>
      <c r="AYT869" s="396"/>
      <c r="AYU869" s="396"/>
      <c r="AYV869" s="396"/>
      <c r="AYW869" s="396"/>
      <c r="AYX869" s="396"/>
      <c r="AYY869" s="396"/>
      <c r="AYZ869" s="396"/>
      <c r="AZA869" s="396"/>
      <c r="AZB869" s="396"/>
      <c r="AZC869" s="396"/>
      <c r="AZD869" s="396"/>
      <c r="AZE869" s="396"/>
      <c r="AZF869" s="396"/>
      <c r="AZG869" s="396"/>
      <c r="AZH869" s="396"/>
      <c r="AZI869" s="396"/>
      <c r="AZJ869" s="396"/>
      <c r="AZK869" s="396"/>
      <c r="AZL869" s="396"/>
      <c r="AZM869" s="396"/>
      <c r="AZN869" s="396"/>
      <c r="AZO869" s="396"/>
      <c r="AZP869" s="396"/>
      <c r="AZQ869" s="396"/>
      <c r="AZR869" s="396"/>
      <c r="AZS869" s="396"/>
      <c r="AZT869" s="396"/>
      <c r="AZU869" s="396"/>
      <c r="AZV869" s="396"/>
      <c r="AZW869" s="396"/>
      <c r="AZX869" s="396"/>
      <c r="AZY869" s="396"/>
      <c r="AZZ869" s="396"/>
      <c r="BAA869" s="396"/>
      <c r="BAB869" s="396"/>
      <c r="BAC869" s="396"/>
      <c r="BAD869" s="396"/>
      <c r="BAE869" s="396"/>
      <c r="BAF869" s="396"/>
      <c r="BAG869" s="396"/>
      <c r="BAH869" s="396"/>
      <c r="BAI869" s="396"/>
      <c r="BAJ869" s="396"/>
      <c r="BAK869" s="396"/>
      <c r="BAL869" s="396"/>
      <c r="BAM869" s="396"/>
      <c r="BAN869" s="396"/>
      <c r="BAO869" s="396"/>
      <c r="BAP869" s="396"/>
      <c r="BAQ869" s="396"/>
      <c r="BAR869" s="396"/>
      <c r="BAS869" s="396"/>
      <c r="BAT869" s="396"/>
      <c r="BAU869" s="396"/>
      <c r="BAV869" s="396"/>
      <c r="BAW869" s="396"/>
      <c r="BAX869" s="396"/>
      <c r="BAY869" s="396"/>
      <c r="BAZ869" s="396"/>
      <c r="BBA869" s="396"/>
      <c r="BBB869" s="396"/>
      <c r="BBC869" s="396"/>
      <c r="BBD869" s="396"/>
      <c r="BBE869" s="396"/>
      <c r="BBF869" s="396"/>
      <c r="BBG869" s="396"/>
      <c r="BBH869" s="396"/>
      <c r="BBI869" s="396"/>
      <c r="BBJ869" s="396"/>
      <c r="BBK869" s="396"/>
      <c r="BBL869" s="396"/>
      <c r="BBM869" s="396"/>
      <c r="BBN869" s="396"/>
      <c r="BBO869" s="396"/>
      <c r="BBP869" s="396"/>
      <c r="BBQ869" s="396"/>
      <c r="BBR869" s="396"/>
      <c r="BBS869" s="396"/>
      <c r="BBT869" s="396"/>
      <c r="BBU869" s="396"/>
      <c r="BBV869" s="396"/>
      <c r="BBW869" s="396"/>
      <c r="BBX869" s="396"/>
      <c r="BBY869" s="396"/>
      <c r="BBZ869" s="396"/>
      <c r="BCA869" s="396"/>
      <c r="BCB869" s="396"/>
      <c r="BCC869" s="396"/>
      <c r="BCD869" s="396"/>
      <c r="BCE869" s="396"/>
      <c r="BCF869" s="396"/>
      <c r="BCG869" s="396"/>
      <c r="BCH869" s="396"/>
      <c r="BCI869" s="396"/>
      <c r="BCJ869" s="396"/>
      <c r="BCK869" s="396"/>
      <c r="BCL869" s="396"/>
      <c r="BCM869" s="396"/>
      <c r="BCN869" s="396"/>
      <c r="BCO869" s="396"/>
      <c r="BCP869" s="396"/>
      <c r="BCQ869" s="396"/>
      <c r="BCR869" s="396"/>
      <c r="BCS869" s="396"/>
      <c r="BCT869" s="396"/>
      <c r="BCU869" s="396"/>
      <c r="BCV869" s="396"/>
      <c r="BCW869" s="396"/>
      <c r="BCX869" s="396"/>
      <c r="BCY869" s="396"/>
      <c r="BCZ869" s="396"/>
      <c r="BDA869" s="396"/>
      <c r="BDB869" s="396"/>
      <c r="BDC869" s="396"/>
      <c r="BDD869" s="396"/>
      <c r="BDE869" s="396"/>
      <c r="BDF869" s="396"/>
      <c r="BDG869" s="396"/>
      <c r="BDH869" s="396"/>
      <c r="BDI869" s="396"/>
      <c r="BDJ869" s="396"/>
      <c r="BDK869" s="396"/>
      <c r="BDL869" s="396"/>
      <c r="BDM869" s="396"/>
      <c r="BDN869" s="396"/>
      <c r="BDO869" s="396"/>
      <c r="BDP869" s="396"/>
      <c r="BDQ869" s="396"/>
      <c r="BDR869" s="396"/>
      <c r="BDS869" s="396"/>
      <c r="BDT869" s="396"/>
      <c r="BDU869" s="396"/>
      <c r="BDV869" s="396"/>
      <c r="BDW869" s="396"/>
      <c r="BDX869" s="396"/>
      <c r="BDY869" s="396"/>
      <c r="BDZ869" s="396"/>
      <c r="BEA869" s="396"/>
      <c r="BEB869" s="396"/>
      <c r="BEC869" s="396"/>
      <c r="BED869" s="396"/>
      <c r="BEE869" s="396"/>
      <c r="BEF869" s="396"/>
      <c r="BEG869" s="396"/>
      <c r="BEH869" s="396"/>
      <c r="BEI869" s="396"/>
      <c r="BEJ869" s="396"/>
      <c r="BEK869" s="396"/>
      <c r="BEL869" s="396"/>
      <c r="BEM869" s="396"/>
      <c r="BEN869" s="396"/>
      <c r="BEO869" s="396"/>
      <c r="BEP869" s="396"/>
      <c r="BEQ869" s="396"/>
      <c r="BER869" s="396"/>
      <c r="BES869" s="396"/>
      <c r="BET869" s="396"/>
      <c r="BEU869" s="396"/>
      <c r="BEV869" s="396"/>
      <c r="BEW869" s="396"/>
      <c r="BEX869" s="396"/>
      <c r="BEY869" s="396"/>
      <c r="BEZ869" s="396"/>
      <c r="BFA869" s="396"/>
      <c r="BFB869" s="396"/>
      <c r="BFC869" s="396"/>
      <c r="BFD869" s="396"/>
      <c r="BFE869" s="396"/>
      <c r="BFF869" s="396"/>
      <c r="BFG869" s="396"/>
      <c r="BFH869" s="396"/>
      <c r="BFI869" s="396"/>
      <c r="BFJ869" s="396"/>
      <c r="BFK869" s="396"/>
      <c r="BFL869" s="396"/>
      <c r="BFM869" s="396"/>
      <c r="BFN869" s="396"/>
      <c r="BFO869" s="396"/>
      <c r="BFP869" s="396"/>
      <c r="BFQ869" s="396"/>
      <c r="BFR869" s="396"/>
      <c r="BFS869" s="396"/>
      <c r="BFT869" s="396"/>
      <c r="BFU869" s="396"/>
      <c r="BFV869" s="396"/>
      <c r="BFW869" s="396"/>
      <c r="BFX869" s="396"/>
      <c r="BFY869" s="396"/>
      <c r="BFZ869" s="396"/>
      <c r="BGA869" s="396"/>
      <c r="BGB869" s="396"/>
      <c r="BGC869" s="396"/>
      <c r="BGD869" s="396"/>
      <c r="BGE869" s="396"/>
      <c r="BGF869" s="396"/>
      <c r="BGG869" s="396"/>
      <c r="BGH869" s="396"/>
      <c r="BGI869" s="396"/>
      <c r="BGJ869" s="396"/>
      <c r="BGK869" s="396"/>
      <c r="BGL869" s="396"/>
      <c r="BGM869" s="396"/>
      <c r="BGN869" s="396"/>
      <c r="BGO869" s="396"/>
      <c r="BGP869" s="396"/>
      <c r="BGQ869" s="396"/>
      <c r="BGR869" s="396"/>
      <c r="BGS869" s="396"/>
      <c r="BGT869" s="396"/>
      <c r="BGU869" s="396"/>
      <c r="BGV869" s="396"/>
      <c r="BGW869" s="396"/>
      <c r="BGX869" s="396"/>
      <c r="BGY869" s="396"/>
      <c r="BGZ869" s="396"/>
      <c r="BHA869" s="396"/>
      <c r="BHB869" s="396"/>
      <c r="BHC869" s="396"/>
      <c r="BHD869" s="396"/>
      <c r="BHE869" s="396"/>
      <c r="BHF869" s="396"/>
      <c r="BHG869" s="396"/>
      <c r="BHH869" s="396"/>
      <c r="BHI869" s="396"/>
      <c r="BHJ869" s="396"/>
      <c r="BHK869" s="396"/>
      <c r="BHL869" s="396"/>
      <c r="BHM869" s="396"/>
      <c r="BHN869" s="396"/>
      <c r="BHO869" s="396"/>
      <c r="BHP869" s="396"/>
      <c r="BHQ869" s="396"/>
      <c r="BHR869" s="396"/>
      <c r="BHS869" s="396"/>
      <c r="BHT869" s="396"/>
      <c r="BHU869" s="396"/>
      <c r="BHV869" s="396"/>
      <c r="BHW869" s="396"/>
      <c r="BHX869" s="396"/>
      <c r="BHY869" s="396"/>
      <c r="BHZ869" s="396"/>
      <c r="BIA869" s="396"/>
      <c r="BIB869" s="396"/>
      <c r="BIC869" s="396"/>
      <c r="BID869" s="396"/>
      <c r="BIE869" s="396"/>
      <c r="BIF869" s="396"/>
      <c r="BIG869" s="396"/>
      <c r="BIH869" s="396"/>
      <c r="BII869" s="396"/>
      <c r="BIJ869" s="396"/>
      <c r="BIK869" s="396"/>
      <c r="BIL869" s="396"/>
      <c r="BIM869" s="396"/>
      <c r="BIN869" s="396"/>
      <c r="BIO869" s="396"/>
      <c r="BIP869" s="396"/>
      <c r="BIQ869" s="396"/>
      <c r="BIR869" s="396"/>
      <c r="BIS869" s="396"/>
      <c r="BIT869" s="396"/>
      <c r="BIU869" s="396"/>
      <c r="BIV869" s="396"/>
      <c r="BIW869" s="396"/>
      <c r="BIX869" s="396"/>
      <c r="BIY869" s="396"/>
      <c r="BIZ869" s="396"/>
      <c r="BJA869" s="396"/>
      <c r="BJB869" s="396"/>
      <c r="BJC869" s="396"/>
      <c r="BJD869" s="396"/>
      <c r="BJE869" s="396"/>
      <c r="BJF869" s="396"/>
      <c r="BJG869" s="396"/>
      <c r="BJH869" s="396"/>
      <c r="BJI869" s="396"/>
      <c r="BJJ869" s="396"/>
      <c r="BJK869" s="396"/>
      <c r="BJL869" s="396"/>
      <c r="BJM869" s="396"/>
      <c r="BJN869" s="396"/>
      <c r="BJO869" s="396"/>
      <c r="BJP869" s="396"/>
      <c r="BJQ869" s="396"/>
      <c r="BJR869" s="396"/>
      <c r="BJS869" s="396"/>
      <c r="BJT869" s="396"/>
      <c r="BJU869" s="396"/>
      <c r="BJV869" s="396"/>
      <c r="BJW869" s="396"/>
      <c r="BJX869" s="396"/>
      <c r="BJY869" s="396"/>
      <c r="BJZ869" s="396"/>
      <c r="BKA869" s="396"/>
      <c r="BKB869" s="396"/>
      <c r="BKC869" s="396"/>
      <c r="BKD869" s="396"/>
      <c r="BKE869" s="396"/>
      <c r="BKF869" s="396"/>
      <c r="BKG869" s="396"/>
      <c r="BKH869" s="396"/>
      <c r="BKI869" s="396"/>
      <c r="BKJ869" s="396"/>
      <c r="BKK869" s="396"/>
      <c r="BKL869" s="396"/>
      <c r="BKM869" s="396"/>
      <c r="BKN869" s="396"/>
      <c r="BKO869" s="396"/>
      <c r="BKP869" s="396"/>
      <c r="BKQ869" s="396"/>
      <c r="BKR869" s="396"/>
      <c r="BKS869" s="396"/>
      <c r="BKT869" s="396"/>
      <c r="BKU869" s="396"/>
      <c r="BKV869" s="396"/>
      <c r="BKW869" s="396"/>
      <c r="BKX869" s="396"/>
      <c r="BKY869" s="396"/>
      <c r="BKZ869" s="396"/>
      <c r="BLA869" s="396"/>
      <c r="BLB869" s="396"/>
      <c r="BLC869" s="396"/>
      <c r="BLD869" s="396"/>
      <c r="BLE869" s="396"/>
      <c r="BLF869" s="396"/>
      <c r="BLG869" s="396"/>
      <c r="BLH869" s="396"/>
      <c r="BLI869" s="396"/>
      <c r="BLJ869" s="396"/>
      <c r="BLK869" s="396"/>
      <c r="BLL869" s="396"/>
      <c r="BLM869" s="396"/>
      <c r="BLN869" s="396"/>
      <c r="BLO869" s="396"/>
      <c r="BLP869" s="396"/>
      <c r="BLQ869" s="396"/>
      <c r="BLR869" s="396"/>
      <c r="BLS869" s="396"/>
      <c r="BLT869" s="396"/>
      <c r="BLU869" s="396"/>
      <c r="BLV869" s="396"/>
      <c r="BLW869" s="396"/>
      <c r="BLX869" s="396"/>
      <c r="BLY869" s="396"/>
      <c r="BLZ869" s="396"/>
      <c r="BMA869" s="396"/>
      <c r="BMB869" s="396"/>
      <c r="BMC869" s="396"/>
      <c r="BMD869" s="396"/>
      <c r="BME869" s="396"/>
      <c r="BMF869" s="396"/>
      <c r="BMG869" s="396"/>
      <c r="BMH869" s="396"/>
      <c r="BMI869" s="396"/>
      <c r="BMJ869" s="396"/>
      <c r="BMK869" s="396"/>
      <c r="BML869" s="396"/>
      <c r="BMM869" s="396"/>
      <c r="BMN869" s="396"/>
      <c r="BMO869" s="396"/>
      <c r="BMP869" s="396"/>
      <c r="BMQ869" s="396"/>
      <c r="BMR869" s="396"/>
      <c r="BMS869" s="396"/>
      <c r="BMT869" s="396"/>
      <c r="BMU869" s="396"/>
      <c r="BMV869" s="396"/>
      <c r="BMW869" s="396"/>
      <c r="BMX869" s="396"/>
      <c r="BMY869" s="396"/>
      <c r="BMZ869" s="396"/>
      <c r="BNA869" s="396"/>
      <c r="BNB869" s="396"/>
      <c r="BNC869" s="396"/>
      <c r="BND869" s="396"/>
      <c r="BNE869" s="396"/>
      <c r="BNF869" s="396"/>
      <c r="BNG869" s="396"/>
      <c r="BNH869" s="396"/>
      <c r="BNI869" s="396"/>
      <c r="BNJ869" s="396"/>
      <c r="BNK869" s="396"/>
      <c r="BNL869" s="396"/>
      <c r="BNM869" s="396"/>
      <c r="BNN869" s="396"/>
      <c r="BNO869" s="396"/>
      <c r="BNP869" s="396"/>
      <c r="BNQ869" s="396"/>
      <c r="BNR869" s="396"/>
      <c r="BNS869" s="396"/>
      <c r="BNT869" s="396"/>
      <c r="BNU869" s="396"/>
      <c r="BNV869" s="396"/>
      <c r="BNW869" s="396"/>
      <c r="BNX869" s="396"/>
      <c r="BNY869" s="396"/>
      <c r="BNZ869" s="396"/>
      <c r="BOA869" s="396"/>
      <c r="BOB869" s="396"/>
      <c r="BOC869" s="396"/>
      <c r="BOD869" s="396"/>
      <c r="BOE869" s="396"/>
      <c r="BOF869" s="396"/>
      <c r="BOG869" s="396"/>
      <c r="BOH869" s="396"/>
      <c r="BOI869" s="396"/>
      <c r="BOJ869" s="396"/>
      <c r="BOK869" s="396"/>
      <c r="BOL869" s="396"/>
      <c r="BOM869" s="396"/>
      <c r="BON869" s="396"/>
      <c r="BOO869" s="396"/>
      <c r="BOP869" s="396"/>
      <c r="BOQ869" s="396"/>
      <c r="BOR869" s="396"/>
      <c r="BOS869" s="396"/>
      <c r="BOT869" s="396"/>
      <c r="BOU869" s="396"/>
      <c r="BOV869" s="396"/>
      <c r="BOW869" s="396"/>
      <c r="BOX869" s="396"/>
      <c r="BOY869" s="396"/>
      <c r="BOZ869" s="396"/>
      <c r="BPA869" s="396"/>
      <c r="BPB869" s="396"/>
      <c r="BPC869" s="396"/>
      <c r="BPD869" s="396"/>
      <c r="BPE869" s="396"/>
      <c r="BPF869" s="396"/>
      <c r="BPG869" s="396"/>
      <c r="BPH869" s="396"/>
      <c r="BPI869" s="396"/>
      <c r="BPJ869" s="396"/>
      <c r="BPK869" s="396"/>
      <c r="BPL869" s="396"/>
      <c r="BPM869" s="396"/>
      <c r="BPN869" s="396"/>
      <c r="BPO869" s="396"/>
      <c r="BPP869" s="396"/>
      <c r="BPQ869" s="396"/>
      <c r="BPR869" s="396"/>
      <c r="BPS869" s="396"/>
      <c r="BPT869" s="396"/>
      <c r="BPU869" s="396"/>
      <c r="BPV869" s="396"/>
      <c r="BPW869" s="396"/>
      <c r="BPX869" s="396"/>
      <c r="BPY869" s="396"/>
      <c r="BPZ869" s="396"/>
      <c r="BQA869" s="396"/>
      <c r="BQB869" s="396"/>
      <c r="BQC869" s="396"/>
      <c r="BQD869" s="396"/>
      <c r="BQE869" s="396"/>
      <c r="BQF869" s="396"/>
      <c r="BQG869" s="396"/>
      <c r="BQH869" s="396"/>
      <c r="BQI869" s="396"/>
      <c r="BQJ869" s="396"/>
      <c r="BQK869" s="396"/>
      <c r="BQL869" s="396"/>
      <c r="BQM869" s="396"/>
      <c r="BQN869" s="396"/>
      <c r="BQO869" s="396"/>
      <c r="BQP869" s="396"/>
      <c r="BQQ869" s="396"/>
      <c r="BQR869" s="396"/>
      <c r="BQS869" s="396"/>
      <c r="BQT869" s="396"/>
      <c r="BQU869" s="396"/>
      <c r="BQV869" s="396"/>
      <c r="BQW869" s="396"/>
      <c r="BQX869" s="396"/>
      <c r="BQY869" s="396"/>
      <c r="BQZ869" s="396"/>
      <c r="BRA869" s="396"/>
      <c r="BRB869" s="396"/>
      <c r="BRC869" s="396"/>
      <c r="BRD869" s="396"/>
      <c r="BRE869" s="396"/>
      <c r="BRF869" s="396"/>
      <c r="BRG869" s="396"/>
      <c r="BRH869" s="396"/>
      <c r="BRI869" s="396"/>
      <c r="BRJ869" s="396"/>
      <c r="BRK869" s="396"/>
      <c r="BRL869" s="396"/>
      <c r="BRM869" s="396"/>
      <c r="BRN869" s="396"/>
      <c r="BRO869" s="396"/>
      <c r="BRP869" s="396"/>
      <c r="BRQ869" s="396"/>
      <c r="BRR869" s="396"/>
      <c r="BRS869" s="396"/>
      <c r="BRT869" s="396"/>
      <c r="BRU869" s="396"/>
      <c r="BRV869" s="396"/>
      <c r="BRW869" s="396"/>
      <c r="BRX869" s="396"/>
      <c r="BRY869" s="396"/>
      <c r="BRZ869" s="396"/>
      <c r="BSA869" s="396"/>
      <c r="BSB869" s="396"/>
      <c r="BSC869" s="396"/>
      <c r="BSD869" s="396"/>
      <c r="BSE869" s="396"/>
      <c r="BSF869" s="396"/>
      <c r="BSG869" s="396"/>
      <c r="BSH869" s="396"/>
      <c r="BSI869" s="396"/>
      <c r="BSJ869" s="396"/>
      <c r="BSK869" s="396"/>
      <c r="BSL869" s="396"/>
      <c r="BSM869" s="396"/>
      <c r="BSN869" s="396"/>
      <c r="BSO869" s="396"/>
      <c r="BSP869" s="396"/>
      <c r="BSQ869" s="396"/>
      <c r="BSR869" s="396"/>
      <c r="BSS869" s="396"/>
      <c r="BST869" s="396"/>
      <c r="BSU869" s="396"/>
      <c r="BSV869" s="396"/>
      <c r="BSW869" s="396"/>
      <c r="BSX869" s="396"/>
      <c r="BSY869" s="396"/>
      <c r="BSZ869" s="396"/>
      <c r="BTA869" s="396"/>
      <c r="BTB869" s="396"/>
      <c r="BTC869" s="396"/>
      <c r="BTD869" s="396"/>
      <c r="BTE869" s="396"/>
      <c r="BTF869" s="396"/>
      <c r="BTG869" s="396"/>
      <c r="BTH869" s="396"/>
      <c r="BTI869" s="396"/>
      <c r="BTJ869" s="396"/>
      <c r="BTK869" s="396"/>
      <c r="BTL869" s="396"/>
      <c r="BTM869" s="396"/>
      <c r="BTN869" s="396"/>
      <c r="BTO869" s="396"/>
      <c r="BTP869" s="396"/>
      <c r="BTQ869" s="396"/>
      <c r="BTR869" s="396"/>
      <c r="BTS869" s="396"/>
      <c r="BTT869" s="396"/>
      <c r="BTU869" s="396"/>
      <c r="BTV869" s="396"/>
      <c r="BTW869" s="396"/>
      <c r="BTX869" s="396"/>
      <c r="BTY869" s="396"/>
      <c r="BTZ869" s="396"/>
      <c r="BUA869" s="396"/>
      <c r="BUB869" s="396"/>
      <c r="BUC869" s="396"/>
      <c r="BUD869" s="396"/>
      <c r="BUE869" s="396"/>
      <c r="BUF869" s="396"/>
      <c r="BUG869" s="396"/>
      <c r="BUH869" s="396"/>
      <c r="BUI869" s="396"/>
      <c r="BUJ869" s="396"/>
      <c r="BUK869" s="396"/>
      <c r="BUL869" s="396"/>
      <c r="BUM869" s="396"/>
      <c r="BUN869" s="396"/>
      <c r="BUO869" s="396"/>
      <c r="BUP869" s="396"/>
      <c r="BUQ869" s="396"/>
      <c r="BUR869" s="396"/>
      <c r="BUS869" s="396"/>
      <c r="BUT869" s="396"/>
      <c r="BUU869" s="396"/>
      <c r="BUV869" s="396"/>
      <c r="BUW869" s="396"/>
      <c r="BUX869" s="396"/>
      <c r="BUY869" s="396"/>
      <c r="BUZ869" s="396"/>
      <c r="BVA869" s="396"/>
      <c r="BVB869" s="396"/>
      <c r="BVC869" s="396"/>
      <c r="BVD869" s="396"/>
      <c r="BVE869" s="396"/>
      <c r="BVF869" s="396"/>
      <c r="BVG869" s="396"/>
      <c r="BVH869" s="396"/>
      <c r="BVI869" s="396"/>
      <c r="BVJ869" s="396"/>
      <c r="BVK869" s="396"/>
      <c r="BVL869" s="396"/>
      <c r="BVM869" s="396"/>
      <c r="BVN869" s="396"/>
      <c r="BVO869" s="396"/>
      <c r="BVP869" s="396"/>
      <c r="BVQ869" s="396"/>
      <c r="BVR869" s="396"/>
      <c r="BVS869" s="396"/>
      <c r="BVT869" s="396"/>
      <c r="BVU869" s="396"/>
      <c r="BVV869" s="396"/>
      <c r="BVW869" s="396"/>
      <c r="BVX869" s="396"/>
      <c r="BVY869" s="396"/>
      <c r="BVZ869" s="396"/>
      <c r="BWA869" s="396"/>
      <c r="BWB869" s="396"/>
      <c r="BWC869" s="396"/>
      <c r="BWD869" s="396"/>
      <c r="BWE869" s="396"/>
      <c r="BWF869" s="396"/>
      <c r="BWG869" s="396"/>
      <c r="BWH869" s="396"/>
      <c r="BWI869" s="396"/>
      <c r="BWJ869" s="396"/>
      <c r="BWK869" s="396"/>
      <c r="BWL869" s="396"/>
      <c r="BWM869" s="396"/>
      <c r="BWN869" s="396"/>
      <c r="BWO869" s="396"/>
      <c r="BWP869" s="396"/>
      <c r="BWQ869" s="396"/>
      <c r="BWR869" s="396"/>
      <c r="BWS869" s="396"/>
      <c r="BWT869" s="396"/>
      <c r="BWU869" s="396"/>
      <c r="BWV869" s="396"/>
      <c r="BWW869" s="396"/>
      <c r="BWX869" s="396"/>
      <c r="BWY869" s="396"/>
      <c r="BWZ869" s="396"/>
      <c r="BXA869" s="396"/>
      <c r="BXB869" s="396"/>
      <c r="BXC869" s="396"/>
      <c r="BXD869" s="396"/>
      <c r="BXE869" s="396"/>
      <c r="BXF869" s="396"/>
      <c r="BXG869" s="396"/>
      <c r="BXH869" s="396"/>
      <c r="BXI869" s="396"/>
      <c r="BXJ869" s="396"/>
      <c r="BXK869" s="396"/>
      <c r="BXL869" s="396"/>
      <c r="BXM869" s="396"/>
      <c r="BXN869" s="396"/>
      <c r="BXO869" s="396"/>
      <c r="BXP869" s="396"/>
      <c r="BXQ869" s="396"/>
      <c r="BXR869" s="396"/>
      <c r="BXS869" s="396"/>
      <c r="BXT869" s="396"/>
      <c r="BXU869" s="396"/>
      <c r="BXV869" s="396"/>
      <c r="BXW869" s="396"/>
      <c r="BXX869" s="396"/>
      <c r="BXY869" s="396"/>
      <c r="BXZ869" s="396"/>
      <c r="BYA869" s="396"/>
      <c r="BYB869" s="396"/>
      <c r="BYC869" s="396"/>
      <c r="BYD869" s="396"/>
      <c r="BYE869" s="396"/>
      <c r="BYF869" s="396"/>
      <c r="BYG869" s="396"/>
      <c r="BYH869" s="396"/>
      <c r="BYI869" s="396"/>
      <c r="BYJ869" s="396"/>
      <c r="BYK869" s="396"/>
      <c r="BYL869" s="396"/>
      <c r="BYM869" s="396"/>
      <c r="BYN869" s="396"/>
      <c r="BYO869" s="396"/>
      <c r="BYP869" s="396"/>
      <c r="BYQ869" s="396"/>
      <c r="BYR869" s="396"/>
      <c r="BYS869" s="396"/>
      <c r="BYT869" s="396"/>
      <c r="BYU869" s="396"/>
      <c r="BYV869" s="396"/>
      <c r="BYW869" s="396"/>
      <c r="BYX869" s="396"/>
      <c r="BYY869" s="396"/>
      <c r="BYZ869" s="396"/>
      <c r="BZA869" s="396"/>
      <c r="BZB869" s="396"/>
      <c r="BZC869" s="396"/>
      <c r="BZD869" s="396"/>
      <c r="BZE869" s="396"/>
      <c r="BZF869" s="396"/>
      <c r="BZG869" s="396"/>
      <c r="BZH869" s="396"/>
      <c r="BZI869" s="396"/>
      <c r="BZJ869" s="396"/>
      <c r="BZK869" s="396"/>
      <c r="BZL869" s="396"/>
      <c r="BZM869" s="396"/>
      <c r="BZN869" s="396"/>
      <c r="BZO869" s="396"/>
      <c r="BZP869" s="396"/>
      <c r="BZQ869" s="396"/>
      <c r="BZR869" s="396"/>
      <c r="BZS869" s="396"/>
      <c r="BZT869" s="396"/>
      <c r="BZU869" s="396"/>
      <c r="BZV869" s="396"/>
      <c r="BZW869" s="396"/>
      <c r="BZX869" s="396"/>
      <c r="BZY869" s="396"/>
      <c r="BZZ869" s="396"/>
      <c r="CAA869" s="396"/>
      <c r="CAB869" s="396"/>
      <c r="CAC869" s="396"/>
      <c r="CAD869" s="396"/>
      <c r="CAE869" s="396"/>
      <c r="CAF869" s="396"/>
      <c r="CAG869" s="396"/>
      <c r="CAH869" s="396"/>
      <c r="CAI869" s="396"/>
      <c r="CAJ869" s="396"/>
      <c r="CAK869" s="396"/>
      <c r="CAL869" s="396"/>
      <c r="CAM869" s="396"/>
      <c r="CAN869" s="396"/>
      <c r="CAO869" s="396"/>
      <c r="CAP869" s="396"/>
      <c r="CAQ869" s="396"/>
      <c r="CAR869" s="396"/>
      <c r="CAS869" s="396"/>
      <c r="CAT869" s="396"/>
      <c r="CAU869" s="396"/>
      <c r="CAV869" s="396"/>
      <c r="CAW869" s="396"/>
      <c r="CAX869" s="396"/>
      <c r="CAY869" s="396"/>
      <c r="CAZ869" s="396"/>
      <c r="CBA869" s="396"/>
      <c r="CBB869" s="396"/>
      <c r="CBC869" s="396"/>
      <c r="CBD869" s="396"/>
      <c r="CBE869" s="396"/>
      <c r="CBF869" s="396"/>
      <c r="CBG869" s="396"/>
      <c r="CBH869" s="396"/>
      <c r="CBI869" s="396"/>
      <c r="CBJ869" s="396"/>
      <c r="CBK869" s="396"/>
      <c r="CBL869" s="396"/>
      <c r="CBM869" s="396"/>
      <c r="CBN869" s="396"/>
      <c r="CBO869" s="396"/>
      <c r="CBP869" s="396"/>
      <c r="CBQ869" s="396"/>
      <c r="CBR869" s="396"/>
      <c r="CBS869" s="396"/>
      <c r="CBT869" s="396"/>
      <c r="CBU869" s="396"/>
      <c r="CBV869" s="396"/>
      <c r="CBW869" s="396"/>
      <c r="CBX869" s="396"/>
      <c r="CBY869" s="396"/>
      <c r="CBZ869" s="396"/>
      <c r="CCA869" s="396"/>
      <c r="CCB869" s="396"/>
      <c r="CCC869" s="396"/>
      <c r="CCD869" s="396"/>
      <c r="CCE869" s="396"/>
      <c r="CCF869" s="396"/>
      <c r="CCG869" s="396"/>
      <c r="CCH869" s="396"/>
      <c r="CCI869" s="396"/>
      <c r="CCJ869" s="396"/>
      <c r="CCK869" s="396"/>
      <c r="CCL869" s="396"/>
      <c r="CCM869" s="396"/>
      <c r="CCN869" s="396"/>
      <c r="CCO869" s="396"/>
      <c r="CCP869" s="396"/>
      <c r="CCQ869" s="396"/>
      <c r="CCR869" s="396"/>
      <c r="CCS869" s="396"/>
      <c r="CCT869" s="396"/>
      <c r="CCU869" s="396"/>
      <c r="CCV869" s="396"/>
      <c r="CCW869" s="396"/>
      <c r="CCX869" s="396"/>
      <c r="CCY869" s="396"/>
      <c r="CCZ869" s="396"/>
      <c r="CDA869" s="396"/>
      <c r="CDB869" s="396"/>
      <c r="CDC869" s="396"/>
      <c r="CDD869" s="396"/>
      <c r="CDE869" s="396"/>
      <c r="CDF869" s="396"/>
      <c r="CDG869" s="396"/>
      <c r="CDH869" s="396"/>
      <c r="CDI869" s="396"/>
      <c r="CDJ869" s="396"/>
      <c r="CDK869" s="396"/>
      <c r="CDL869" s="396"/>
      <c r="CDM869" s="396"/>
      <c r="CDN869" s="396"/>
      <c r="CDO869" s="396"/>
      <c r="CDP869" s="396"/>
      <c r="CDQ869" s="396"/>
      <c r="CDR869" s="396"/>
      <c r="CDS869" s="396"/>
      <c r="CDT869" s="396"/>
      <c r="CDU869" s="396"/>
      <c r="CDV869" s="396"/>
      <c r="CDW869" s="396"/>
      <c r="CDX869" s="396"/>
      <c r="CDY869" s="396"/>
      <c r="CDZ869" s="396"/>
      <c r="CEA869" s="396"/>
      <c r="CEB869" s="396"/>
      <c r="CEC869" s="396"/>
      <c r="CED869" s="396"/>
      <c r="CEE869" s="396"/>
      <c r="CEF869" s="396"/>
      <c r="CEG869" s="396"/>
      <c r="CEH869" s="396"/>
      <c r="CEI869" s="396"/>
      <c r="CEJ869" s="396"/>
      <c r="CEK869" s="396"/>
      <c r="CEL869" s="396"/>
      <c r="CEM869" s="396"/>
      <c r="CEN869" s="396"/>
      <c r="CEO869" s="396"/>
      <c r="CEP869" s="396"/>
      <c r="CEQ869" s="396"/>
      <c r="CER869" s="396"/>
      <c r="CES869" s="396"/>
      <c r="CET869" s="396"/>
      <c r="CEU869" s="396"/>
      <c r="CEV869" s="396"/>
      <c r="CEW869" s="396"/>
      <c r="CEX869" s="396"/>
      <c r="CEY869" s="396"/>
      <c r="CEZ869" s="396"/>
      <c r="CFA869" s="396"/>
      <c r="CFB869" s="396"/>
      <c r="CFC869" s="396"/>
      <c r="CFD869" s="396"/>
      <c r="CFE869" s="396"/>
      <c r="CFF869" s="396"/>
      <c r="CFG869" s="396"/>
      <c r="CFH869" s="396"/>
      <c r="CFI869" s="396"/>
      <c r="CFJ869" s="396"/>
      <c r="CFK869" s="396"/>
      <c r="CFL869" s="396"/>
      <c r="CFM869" s="396"/>
      <c r="CFN869" s="396"/>
      <c r="CFO869" s="396"/>
      <c r="CFP869" s="396"/>
      <c r="CFQ869" s="396"/>
      <c r="CFR869" s="396"/>
      <c r="CFS869" s="396"/>
      <c r="CFT869" s="396"/>
      <c r="CFU869" s="396"/>
      <c r="CFV869" s="396"/>
      <c r="CFW869" s="396"/>
      <c r="CFX869" s="396"/>
      <c r="CFY869" s="396"/>
      <c r="CFZ869" s="396"/>
      <c r="CGA869" s="396"/>
      <c r="CGB869" s="396"/>
      <c r="CGC869" s="396"/>
      <c r="CGD869" s="396"/>
      <c r="CGE869" s="396"/>
      <c r="CGF869" s="396"/>
      <c r="CGG869" s="396"/>
      <c r="CGH869" s="396"/>
      <c r="CGI869" s="396"/>
      <c r="CGJ869" s="396"/>
      <c r="CGK869" s="396"/>
      <c r="CGL869" s="396"/>
      <c r="CGM869" s="396"/>
      <c r="CGN869" s="396"/>
      <c r="CGO869" s="396"/>
      <c r="CGP869" s="396"/>
      <c r="CGQ869" s="396"/>
      <c r="CGR869" s="396"/>
      <c r="CGS869" s="396"/>
      <c r="CGT869" s="396"/>
      <c r="CGU869" s="396"/>
      <c r="CGV869" s="396"/>
      <c r="CGW869" s="396"/>
      <c r="CGX869" s="396"/>
      <c r="CGY869" s="396"/>
      <c r="CGZ869" s="396"/>
      <c r="CHA869" s="396"/>
      <c r="CHB869" s="396"/>
      <c r="CHC869" s="396"/>
      <c r="CHD869" s="396"/>
      <c r="CHE869" s="396"/>
      <c r="CHF869" s="396"/>
      <c r="CHG869" s="396"/>
      <c r="CHH869" s="396"/>
      <c r="CHI869" s="396"/>
      <c r="CHJ869" s="396"/>
      <c r="CHK869" s="396"/>
      <c r="CHL869" s="396"/>
      <c r="CHM869" s="396"/>
      <c r="CHN869" s="396"/>
      <c r="CHO869" s="396"/>
      <c r="CHP869" s="396"/>
      <c r="CHQ869" s="396"/>
      <c r="CHR869" s="396"/>
      <c r="CHS869" s="396"/>
      <c r="CHT869" s="396"/>
      <c r="CHU869" s="396"/>
      <c r="CHV869" s="396"/>
      <c r="CHW869" s="396"/>
      <c r="CHX869" s="396"/>
      <c r="CHY869" s="396"/>
      <c r="CHZ869" s="396"/>
      <c r="CIA869" s="396"/>
      <c r="CIB869" s="396"/>
      <c r="CIC869" s="396"/>
      <c r="CID869" s="396"/>
      <c r="CIE869" s="396"/>
      <c r="CIF869" s="396"/>
      <c r="CIG869" s="396"/>
      <c r="CIH869" s="396"/>
      <c r="CII869" s="396"/>
      <c r="CIJ869" s="396"/>
      <c r="CIK869" s="396"/>
      <c r="CIL869" s="396"/>
      <c r="CIM869" s="396"/>
      <c r="CIN869" s="396"/>
      <c r="CIO869" s="396"/>
      <c r="CIP869" s="396"/>
      <c r="CIQ869" s="396"/>
      <c r="CIR869" s="396"/>
      <c r="CIS869" s="396"/>
      <c r="CIT869" s="396"/>
      <c r="CIU869" s="396"/>
      <c r="CIV869" s="396"/>
      <c r="CIW869" s="396"/>
      <c r="CIX869" s="396"/>
      <c r="CIY869" s="396"/>
      <c r="CIZ869" s="396"/>
      <c r="CJA869" s="396"/>
      <c r="CJB869" s="396"/>
      <c r="CJC869" s="396"/>
      <c r="CJD869" s="396"/>
      <c r="CJE869" s="396"/>
      <c r="CJF869" s="396"/>
      <c r="CJG869" s="396"/>
      <c r="CJH869" s="396"/>
      <c r="CJI869" s="396"/>
      <c r="CJJ869" s="396"/>
      <c r="CJK869" s="396"/>
      <c r="CJL869" s="396"/>
      <c r="CJM869" s="396"/>
      <c r="CJN869" s="396"/>
      <c r="CJO869" s="396"/>
      <c r="CJP869" s="396"/>
      <c r="CJQ869" s="396"/>
      <c r="CJR869" s="396"/>
      <c r="CJS869" s="396"/>
      <c r="CJT869" s="396"/>
      <c r="CJU869" s="396"/>
      <c r="CJV869" s="396"/>
      <c r="CJW869" s="396"/>
      <c r="CJX869" s="396"/>
      <c r="CJY869" s="396"/>
      <c r="CJZ869" s="396"/>
      <c r="CKA869" s="396"/>
      <c r="CKB869" s="396"/>
      <c r="CKC869" s="396"/>
      <c r="CKD869" s="396"/>
      <c r="CKE869" s="396"/>
      <c r="CKF869" s="396"/>
      <c r="CKG869" s="396"/>
      <c r="CKH869" s="396"/>
      <c r="CKI869" s="396"/>
      <c r="CKJ869" s="396"/>
      <c r="CKK869" s="396"/>
      <c r="CKL869" s="396"/>
      <c r="CKM869" s="396"/>
      <c r="CKN869" s="396"/>
      <c r="CKO869" s="396"/>
      <c r="CKP869" s="396"/>
      <c r="CKQ869" s="396"/>
      <c r="CKR869" s="396"/>
      <c r="CKS869" s="396"/>
      <c r="CKT869" s="396"/>
      <c r="CKU869" s="396"/>
      <c r="CKV869" s="396"/>
      <c r="CKW869" s="396"/>
      <c r="CKX869" s="396"/>
      <c r="CKY869" s="396"/>
      <c r="CKZ869" s="396"/>
      <c r="CLA869" s="396"/>
      <c r="CLB869" s="396"/>
      <c r="CLC869" s="396"/>
      <c r="CLD869" s="396"/>
      <c r="CLE869" s="396"/>
      <c r="CLF869" s="396"/>
      <c r="CLG869" s="396"/>
      <c r="CLH869" s="396"/>
      <c r="CLI869" s="396"/>
      <c r="CLJ869" s="396"/>
      <c r="CLK869" s="396"/>
      <c r="CLL869" s="396"/>
      <c r="CLM869" s="396"/>
      <c r="CLN869" s="396"/>
      <c r="CLO869" s="396"/>
      <c r="CLP869" s="396"/>
      <c r="CLQ869" s="396"/>
      <c r="CLR869" s="396"/>
      <c r="CLS869" s="396"/>
      <c r="CLT869" s="396"/>
      <c r="CLU869" s="396"/>
      <c r="CLV869" s="396"/>
      <c r="CLW869" s="396"/>
      <c r="CLX869" s="396"/>
      <c r="CLY869" s="396"/>
      <c r="CLZ869" s="396"/>
      <c r="CMA869" s="396"/>
      <c r="CMB869" s="396"/>
      <c r="CMC869" s="396"/>
      <c r="CMD869" s="396"/>
      <c r="CME869" s="396"/>
      <c r="CMF869" s="396"/>
      <c r="CMG869" s="396"/>
      <c r="CMH869" s="396"/>
      <c r="CMI869" s="396"/>
      <c r="CMJ869" s="396"/>
      <c r="CMK869" s="396"/>
      <c r="CML869" s="396"/>
      <c r="CMM869" s="396"/>
      <c r="CMN869" s="396"/>
      <c r="CMO869" s="396"/>
      <c r="CMP869" s="396"/>
      <c r="CMQ869" s="396"/>
      <c r="CMR869" s="396"/>
      <c r="CMS869" s="396"/>
      <c r="CMT869" s="396"/>
      <c r="CMU869" s="396"/>
      <c r="CMV869" s="396"/>
      <c r="CMW869" s="396"/>
      <c r="CMX869" s="396"/>
      <c r="CMY869" s="396"/>
      <c r="CMZ869" s="396"/>
      <c r="CNA869" s="396"/>
      <c r="CNB869" s="396"/>
      <c r="CNC869" s="396"/>
      <c r="CND869" s="396"/>
      <c r="CNE869" s="396"/>
      <c r="CNF869" s="396"/>
      <c r="CNG869" s="396"/>
      <c r="CNH869" s="396"/>
      <c r="CNI869" s="396"/>
      <c r="CNJ869" s="396"/>
      <c r="CNK869" s="396"/>
      <c r="CNL869" s="396"/>
      <c r="CNM869" s="396"/>
      <c r="CNN869" s="396"/>
      <c r="CNO869" s="396"/>
      <c r="CNP869" s="396"/>
      <c r="CNQ869" s="396"/>
      <c r="CNR869" s="396"/>
      <c r="CNS869" s="396"/>
      <c r="CNT869" s="396"/>
      <c r="CNU869" s="396"/>
      <c r="CNV869" s="396"/>
      <c r="CNW869" s="396"/>
      <c r="CNX869" s="396"/>
      <c r="CNY869" s="396"/>
      <c r="CNZ869" s="396"/>
      <c r="COA869" s="396"/>
      <c r="COB869" s="396"/>
      <c r="COC869" s="396"/>
      <c r="COD869" s="396"/>
      <c r="COE869" s="396"/>
      <c r="COF869" s="396"/>
      <c r="COG869" s="396"/>
      <c r="COH869" s="396"/>
      <c r="COI869" s="396"/>
      <c r="COJ869" s="396"/>
      <c r="COK869" s="396"/>
      <c r="COL869" s="396"/>
      <c r="COM869" s="396"/>
      <c r="CON869" s="396"/>
      <c r="COO869" s="396"/>
      <c r="COP869" s="396"/>
      <c r="COQ869" s="396"/>
      <c r="COR869" s="396"/>
      <c r="COS869" s="396"/>
      <c r="COT869" s="396"/>
      <c r="COU869" s="396"/>
      <c r="COV869" s="396"/>
      <c r="COW869" s="396"/>
      <c r="COX869" s="396"/>
      <c r="COY869" s="396"/>
      <c r="COZ869" s="396"/>
      <c r="CPA869" s="396"/>
      <c r="CPB869" s="396"/>
      <c r="CPC869" s="396"/>
      <c r="CPD869" s="396"/>
      <c r="CPE869" s="396"/>
      <c r="CPF869" s="396"/>
      <c r="CPG869" s="396"/>
      <c r="CPH869" s="396"/>
      <c r="CPI869" s="396"/>
      <c r="CPJ869" s="396"/>
      <c r="CPK869" s="396"/>
      <c r="CPL869" s="396"/>
      <c r="CPM869" s="396"/>
      <c r="CPN869" s="396"/>
      <c r="CPO869" s="396"/>
      <c r="CPP869" s="396"/>
      <c r="CPQ869" s="396"/>
      <c r="CPR869" s="396"/>
      <c r="CPS869" s="396"/>
      <c r="CPT869" s="396"/>
      <c r="CPU869" s="396"/>
      <c r="CPV869" s="396"/>
      <c r="CPW869" s="396"/>
      <c r="CPX869" s="396"/>
      <c r="CPY869" s="396"/>
      <c r="CPZ869" s="396"/>
      <c r="CQA869" s="396"/>
      <c r="CQB869" s="396"/>
      <c r="CQC869" s="396"/>
      <c r="CQD869" s="396"/>
      <c r="CQE869" s="396"/>
      <c r="CQF869" s="396"/>
      <c r="CQG869" s="396"/>
      <c r="CQH869" s="396"/>
      <c r="CQI869" s="396"/>
      <c r="CQJ869" s="396"/>
      <c r="CQK869" s="396"/>
      <c r="CQL869" s="396"/>
      <c r="CQM869" s="396"/>
      <c r="CQN869" s="396"/>
      <c r="CQO869" s="396"/>
      <c r="CQP869" s="396"/>
      <c r="CQQ869" s="396"/>
      <c r="CQR869" s="396"/>
      <c r="CQS869" s="396"/>
      <c r="CQT869" s="396"/>
      <c r="CQU869" s="396"/>
      <c r="CQV869" s="396"/>
      <c r="CQW869" s="396"/>
      <c r="CQX869" s="396"/>
      <c r="CQY869" s="396"/>
      <c r="CQZ869" s="396"/>
      <c r="CRA869" s="396"/>
      <c r="CRB869" s="396"/>
      <c r="CRC869" s="396"/>
      <c r="CRD869" s="396"/>
      <c r="CRE869" s="396"/>
      <c r="CRF869" s="396"/>
      <c r="CRG869" s="396"/>
      <c r="CRH869" s="396"/>
      <c r="CRI869" s="396"/>
      <c r="CRJ869" s="396"/>
      <c r="CRK869" s="396"/>
      <c r="CRL869" s="396"/>
      <c r="CRM869" s="396"/>
      <c r="CRN869" s="396"/>
      <c r="CRO869" s="396"/>
      <c r="CRP869" s="396"/>
      <c r="CRQ869" s="396"/>
      <c r="CRR869" s="396"/>
      <c r="CRS869" s="396"/>
      <c r="CRT869" s="396"/>
      <c r="CRU869" s="396"/>
      <c r="CRV869" s="396"/>
      <c r="CRW869" s="396"/>
      <c r="CRX869" s="396"/>
      <c r="CRY869" s="396"/>
      <c r="CRZ869" s="396"/>
      <c r="CSA869" s="396"/>
      <c r="CSB869" s="396"/>
      <c r="CSC869" s="396"/>
      <c r="CSD869" s="396"/>
      <c r="CSE869" s="396"/>
      <c r="CSF869" s="396"/>
      <c r="CSG869" s="396"/>
      <c r="CSH869" s="396"/>
      <c r="CSI869" s="396"/>
      <c r="CSJ869" s="396"/>
      <c r="CSK869" s="396"/>
      <c r="CSL869" s="396"/>
      <c r="CSM869" s="396"/>
      <c r="CSN869" s="396"/>
      <c r="CSO869" s="396"/>
      <c r="CSP869" s="396"/>
      <c r="CSQ869" s="396"/>
      <c r="CSR869" s="396"/>
      <c r="CSS869" s="396"/>
      <c r="CST869" s="396"/>
      <c r="CSU869" s="396"/>
      <c r="CSV869" s="396"/>
      <c r="CSW869" s="396"/>
      <c r="CSX869" s="396"/>
      <c r="CSY869" s="396"/>
      <c r="CSZ869" s="396"/>
      <c r="CTA869" s="396"/>
      <c r="CTB869" s="396"/>
      <c r="CTC869" s="396"/>
      <c r="CTD869" s="396"/>
      <c r="CTE869" s="396"/>
      <c r="CTF869" s="396"/>
      <c r="CTG869" s="396"/>
      <c r="CTH869" s="396"/>
      <c r="CTI869" s="396"/>
      <c r="CTJ869" s="396"/>
      <c r="CTK869" s="396"/>
      <c r="CTL869" s="396"/>
      <c r="CTM869" s="396"/>
      <c r="CTN869" s="396"/>
      <c r="CTO869" s="396"/>
      <c r="CTP869" s="396"/>
      <c r="CTQ869" s="396"/>
      <c r="CTR869" s="396"/>
      <c r="CTS869" s="396"/>
      <c r="CTT869" s="396"/>
      <c r="CTU869" s="396"/>
      <c r="CTV869" s="396"/>
      <c r="CTW869" s="396"/>
      <c r="CTX869" s="396"/>
      <c r="CTY869" s="396"/>
      <c r="CTZ869" s="396"/>
      <c r="CUA869" s="396"/>
      <c r="CUB869" s="396"/>
      <c r="CUC869" s="396"/>
      <c r="CUD869" s="396"/>
      <c r="CUE869" s="396"/>
      <c r="CUF869" s="396"/>
      <c r="CUG869" s="396"/>
      <c r="CUH869" s="396"/>
      <c r="CUI869" s="396"/>
      <c r="CUJ869" s="396"/>
      <c r="CUK869" s="396"/>
      <c r="CUL869" s="396"/>
      <c r="CUM869" s="396"/>
      <c r="CUN869" s="396"/>
      <c r="CUO869" s="396"/>
      <c r="CUP869" s="396"/>
      <c r="CUQ869" s="396"/>
      <c r="CUR869" s="396"/>
      <c r="CUS869" s="396"/>
      <c r="CUT869" s="396"/>
      <c r="CUU869" s="396"/>
      <c r="CUV869" s="396"/>
      <c r="CUW869" s="396"/>
      <c r="CUX869" s="396"/>
      <c r="CUY869" s="396"/>
      <c r="CUZ869" s="396"/>
      <c r="CVA869" s="396"/>
      <c r="CVB869" s="396"/>
      <c r="CVC869" s="396"/>
      <c r="CVD869" s="396"/>
      <c r="CVE869" s="396"/>
      <c r="CVF869" s="396"/>
      <c r="CVG869" s="396"/>
      <c r="CVH869" s="396"/>
      <c r="CVI869" s="396"/>
      <c r="CVJ869" s="396"/>
      <c r="CVK869" s="396"/>
      <c r="CVL869" s="396"/>
      <c r="CVM869" s="396"/>
      <c r="CVN869" s="396"/>
      <c r="CVO869" s="396"/>
      <c r="CVP869" s="396"/>
      <c r="CVQ869" s="396"/>
      <c r="CVR869" s="396"/>
      <c r="CVS869" s="396"/>
      <c r="CVT869" s="396"/>
      <c r="CVU869" s="396"/>
      <c r="CVV869" s="396"/>
      <c r="CVW869" s="396"/>
      <c r="CVX869" s="396"/>
      <c r="CVY869" s="396"/>
      <c r="CVZ869" s="396"/>
      <c r="CWA869" s="396"/>
      <c r="CWB869" s="396"/>
      <c r="CWC869" s="396"/>
      <c r="CWD869" s="396"/>
      <c r="CWE869" s="396"/>
      <c r="CWF869" s="396"/>
      <c r="CWG869" s="396"/>
      <c r="CWH869" s="396"/>
      <c r="CWI869" s="396"/>
      <c r="CWJ869" s="396"/>
      <c r="CWK869" s="396"/>
      <c r="CWL869" s="396"/>
      <c r="CWM869" s="396"/>
      <c r="CWN869" s="396"/>
      <c r="CWO869" s="396"/>
      <c r="CWP869" s="396"/>
      <c r="CWQ869" s="396"/>
      <c r="CWR869" s="396"/>
      <c r="CWS869" s="396"/>
      <c r="CWT869" s="396"/>
      <c r="CWU869" s="396"/>
      <c r="CWV869" s="396"/>
      <c r="CWW869" s="396"/>
      <c r="CWX869" s="396"/>
      <c r="CWY869" s="396"/>
      <c r="CWZ869" s="396"/>
      <c r="CXA869" s="396"/>
      <c r="CXB869" s="396"/>
      <c r="CXC869" s="396"/>
      <c r="CXD869" s="396"/>
      <c r="CXE869" s="396"/>
      <c r="CXF869" s="396"/>
      <c r="CXG869" s="396"/>
      <c r="CXH869" s="396"/>
      <c r="CXI869" s="396"/>
      <c r="CXJ869" s="396"/>
      <c r="CXK869" s="396"/>
      <c r="CXL869" s="396"/>
      <c r="CXM869" s="396"/>
      <c r="CXN869" s="396"/>
      <c r="CXO869" s="396"/>
      <c r="CXP869" s="396"/>
      <c r="CXQ869" s="396"/>
      <c r="CXR869" s="396"/>
      <c r="CXS869" s="396"/>
      <c r="CXT869" s="396"/>
      <c r="CXU869" s="396"/>
      <c r="CXV869" s="396"/>
      <c r="CXW869" s="396"/>
      <c r="CXX869" s="396"/>
      <c r="CXY869" s="396"/>
      <c r="CXZ869" s="396"/>
      <c r="CYA869" s="396"/>
      <c r="CYB869" s="396"/>
      <c r="CYC869" s="396"/>
      <c r="CYD869" s="396"/>
      <c r="CYE869" s="396"/>
      <c r="CYF869" s="396"/>
      <c r="CYG869" s="396"/>
      <c r="CYH869" s="396"/>
      <c r="CYI869" s="396"/>
      <c r="CYJ869" s="396"/>
      <c r="CYK869" s="396"/>
      <c r="CYL869" s="396"/>
      <c r="CYM869" s="396"/>
      <c r="CYN869" s="396"/>
      <c r="CYO869" s="396"/>
      <c r="CYP869" s="396"/>
      <c r="CYQ869" s="396"/>
      <c r="CYR869" s="396"/>
      <c r="CYS869" s="396"/>
      <c r="CYT869" s="396"/>
      <c r="CYU869" s="396"/>
      <c r="CYV869" s="396"/>
      <c r="CYW869" s="396"/>
      <c r="CYX869" s="396"/>
      <c r="CYY869" s="396"/>
      <c r="CYZ869" s="396"/>
      <c r="CZA869" s="396"/>
      <c r="CZB869" s="396"/>
      <c r="CZC869" s="396"/>
      <c r="CZD869" s="396"/>
      <c r="CZE869" s="396"/>
      <c r="CZF869" s="396"/>
      <c r="CZG869" s="396"/>
      <c r="CZH869" s="396"/>
      <c r="CZI869" s="396"/>
      <c r="CZJ869" s="396"/>
      <c r="CZK869" s="396"/>
      <c r="CZL869" s="396"/>
      <c r="CZM869" s="396"/>
      <c r="CZN869" s="396"/>
      <c r="CZO869" s="396"/>
      <c r="CZP869" s="396"/>
      <c r="CZQ869" s="396"/>
      <c r="CZR869" s="396"/>
      <c r="CZS869" s="396"/>
      <c r="CZT869" s="396"/>
      <c r="CZU869" s="396"/>
      <c r="CZV869" s="396"/>
      <c r="CZW869" s="396"/>
      <c r="CZX869" s="396"/>
      <c r="CZY869" s="396"/>
      <c r="CZZ869" s="396"/>
      <c r="DAA869" s="396"/>
      <c r="DAB869" s="396"/>
      <c r="DAC869" s="396"/>
      <c r="DAD869" s="396"/>
      <c r="DAE869" s="396"/>
      <c r="DAF869" s="396"/>
      <c r="DAG869" s="396"/>
      <c r="DAH869" s="396"/>
      <c r="DAI869" s="396"/>
      <c r="DAJ869" s="396"/>
      <c r="DAK869" s="396"/>
      <c r="DAL869" s="396"/>
      <c r="DAM869" s="396"/>
      <c r="DAN869" s="396"/>
      <c r="DAO869" s="396"/>
      <c r="DAP869" s="396"/>
      <c r="DAQ869" s="396"/>
      <c r="DAR869" s="396"/>
      <c r="DAS869" s="396"/>
      <c r="DAT869" s="396"/>
      <c r="DAU869" s="396"/>
      <c r="DAV869" s="396"/>
      <c r="DAW869" s="396"/>
      <c r="DAX869" s="396"/>
      <c r="DAY869" s="396"/>
      <c r="DAZ869" s="396"/>
      <c r="DBA869" s="396"/>
      <c r="DBB869" s="396"/>
      <c r="DBC869" s="396"/>
      <c r="DBD869" s="396"/>
      <c r="DBE869" s="396"/>
      <c r="DBF869" s="396"/>
      <c r="DBG869" s="396"/>
      <c r="DBH869" s="396"/>
      <c r="DBI869" s="396"/>
      <c r="DBJ869" s="396"/>
      <c r="DBK869" s="396"/>
      <c r="DBL869" s="396"/>
      <c r="DBM869" s="396"/>
      <c r="DBN869" s="396"/>
      <c r="DBO869" s="396"/>
      <c r="DBP869" s="396"/>
      <c r="DBQ869" s="396"/>
      <c r="DBR869" s="396"/>
      <c r="DBS869" s="396"/>
      <c r="DBT869" s="396"/>
      <c r="DBU869" s="396"/>
      <c r="DBV869" s="396"/>
      <c r="DBW869" s="396"/>
      <c r="DBX869" s="396"/>
      <c r="DBY869" s="396"/>
      <c r="DBZ869" s="396"/>
      <c r="DCA869" s="396"/>
      <c r="DCB869" s="396"/>
      <c r="DCC869" s="396"/>
      <c r="DCD869" s="396"/>
      <c r="DCE869" s="396"/>
      <c r="DCF869" s="396"/>
      <c r="DCG869" s="396"/>
      <c r="DCH869" s="396"/>
      <c r="DCI869" s="396"/>
      <c r="DCJ869" s="396"/>
      <c r="DCK869" s="396"/>
      <c r="DCL869" s="396"/>
      <c r="DCM869" s="396"/>
      <c r="DCN869" s="396"/>
      <c r="DCO869" s="396"/>
      <c r="DCP869" s="396"/>
      <c r="DCQ869" s="396"/>
      <c r="DCR869" s="396"/>
      <c r="DCS869" s="396"/>
      <c r="DCT869" s="396"/>
      <c r="DCU869" s="396"/>
      <c r="DCV869" s="396"/>
      <c r="DCW869" s="396"/>
      <c r="DCX869" s="396"/>
      <c r="DCY869" s="396"/>
      <c r="DCZ869" s="396"/>
      <c r="DDA869" s="396"/>
      <c r="DDB869" s="396"/>
      <c r="DDC869" s="396"/>
      <c r="DDD869" s="396"/>
      <c r="DDE869" s="396"/>
      <c r="DDF869" s="396"/>
      <c r="DDG869" s="396"/>
      <c r="DDH869" s="396"/>
      <c r="DDI869" s="396"/>
      <c r="DDJ869" s="396"/>
      <c r="DDK869" s="396"/>
      <c r="DDL869" s="396"/>
      <c r="DDM869" s="396"/>
      <c r="DDN869" s="396"/>
      <c r="DDO869" s="396"/>
      <c r="DDP869" s="396"/>
      <c r="DDQ869" s="396"/>
      <c r="DDR869" s="396"/>
      <c r="DDS869" s="396"/>
      <c r="DDT869" s="396"/>
      <c r="DDU869" s="396"/>
      <c r="DDV869" s="396"/>
      <c r="DDW869" s="396"/>
      <c r="DDX869" s="396"/>
      <c r="DDY869" s="396"/>
      <c r="DDZ869" s="396"/>
      <c r="DEA869" s="396"/>
      <c r="DEB869" s="396"/>
      <c r="DEC869" s="396"/>
      <c r="DED869" s="396"/>
      <c r="DEE869" s="396"/>
      <c r="DEF869" s="396"/>
      <c r="DEG869" s="396"/>
      <c r="DEH869" s="396"/>
      <c r="DEI869" s="396"/>
      <c r="DEJ869" s="396"/>
      <c r="DEK869" s="396"/>
      <c r="DEL869" s="396"/>
      <c r="DEM869" s="396"/>
      <c r="DEN869" s="396"/>
      <c r="DEO869" s="396"/>
      <c r="DEP869" s="396"/>
      <c r="DEQ869" s="396"/>
      <c r="DER869" s="396"/>
      <c r="DES869" s="396"/>
      <c r="DET869" s="396"/>
      <c r="DEU869" s="396"/>
      <c r="DEV869" s="396"/>
      <c r="DEW869" s="396"/>
      <c r="DEX869" s="396"/>
      <c r="DEY869" s="396"/>
      <c r="DEZ869" s="396"/>
      <c r="DFA869" s="396"/>
      <c r="DFB869" s="396"/>
      <c r="DFC869" s="396"/>
      <c r="DFD869" s="396"/>
      <c r="DFE869" s="396"/>
      <c r="DFF869" s="396"/>
      <c r="DFG869" s="396"/>
      <c r="DFH869" s="396"/>
      <c r="DFI869" s="396"/>
      <c r="DFJ869" s="396"/>
      <c r="DFK869" s="396"/>
      <c r="DFL869" s="396"/>
      <c r="DFM869" s="396"/>
      <c r="DFN869" s="396"/>
      <c r="DFO869" s="396"/>
      <c r="DFP869" s="396"/>
      <c r="DFQ869" s="396"/>
      <c r="DFR869" s="396"/>
      <c r="DFS869" s="396"/>
      <c r="DFT869" s="396"/>
      <c r="DFU869" s="396"/>
      <c r="DFV869" s="396"/>
      <c r="DFW869" s="396"/>
      <c r="DFX869" s="396"/>
      <c r="DFY869" s="396"/>
      <c r="DFZ869" s="396"/>
      <c r="DGA869" s="396"/>
      <c r="DGB869" s="396"/>
      <c r="DGC869" s="396"/>
      <c r="DGD869" s="396"/>
      <c r="DGE869" s="396"/>
      <c r="DGF869" s="396"/>
      <c r="DGG869" s="396"/>
      <c r="DGH869" s="396"/>
      <c r="DGI869" s="396"/>
      <c r="DGJ869" s="396"/>
      <c r="DGK869" s="396"/>
      <c r="DGL869" s="396"/>
      <c r="DGM869" s="396"/>
      <c r="DGN869" s="396"/>
      <c r="DGO869" s="396"/>
      <c r="DGP869" s="396"/>
      <c r="DGQ869" s="396"/>
      <c r="DGR869" s="396"/>
      <c r="DGS869" s="396"/>
      <c r="DGT869" s="396"/>
      <c r="DGU869" s="396"/>
      <c r="DGV869" s="396"/>
      <c r="DGW869" s="396"/>
      <c r="DGX869" s="396"/>
      <c r="DGY869" s="396"/>
      <c r="DGZ869" s="396"/>
      <c r="DHA869" s="396"/>
      <c r="DHB869" s="396"/>
      <c r="DHC869" s="396"/>
      <c r="DHD869" s="396"/>
      <c r="DHE869" s="396"/>
      <c r="DHF869" s="396"/>
      <c r="DHG869" s="396"/>
      <c r="DHH869" s="396"/>
      <c r="DHI869" s="396"/>
      <c r="DHJ869" s="396"/>
      <c r="DHK869" s="396"/>
      <c r="DHL869" s="396"/>
      <c r="DHM869" s="396"/>
      <c r="DHN869" s="396"/>
      <c r="DHO869" s="396"/>
      <c r="DHP869" s="396"/>
      <c r="DHQ869" s="396"/>
      <c r="DHR869" s="396"/>
      <c r="DHS869" s="396"/>
      <c r="DHT869" s="396"/>
      <c r="DHU869" s="396"/>
      <c r="DHV869" s="396"/>
      <c r="DHW869" s="396"/>
      <c r="DHX869" s="396"/>
      <c r="DHY869" s="396"/>
      <c r="DHZ869" s="396"/>
      <c r="DIA869" s="396"/>
      <c r="DIB869" s="396"/>
      <c r="DIC869" s="396"/>
      <c r="DID869" s="396"/>
      <c r="DIE869" s="396"/>
      <c r="DIF869" s="396"/>
      <c r="DIG869" s="396"/>
      <c r="DIH869" s="396"/>
      <c r="DII869" s="396"/>
      <c r="DIJ869" s="396"/>
      <c r="DIK869" s="396"/>
      <c r="DIL869" s="396"/>
      <c r="DIM869" s="396"/>
      <c r="DIN869" s="396"/>
      <c r="DIO869" s="396"/>
      <c r="DIP869" s="396"/>
      <c r="DIQ869" s="396"/>
      <c r="DIR869" s="396"/>
      <c r="DIS869" s="396"/>
      <c r="DIT869" s="396"/>
      <c r="DIU869" s="396"/>
      <c r="DIV869" s="396"/>
      <c r="DIW869" s="396"/>
      <c r="DIX869" s="396"/>
      <c r="DIY869" s="396"/>
      <c r="DIZ869" s="396"/>
      <c r="DJA869" s="396"/>
      <c r="DJB869" s="396"/>
      <c r="DJC869" s="396"/>
      <c r="DJD869" s="396"/>
      <c r="DJE869" s="396"/>
      <c r="DJF869" s="396"/>
      <c r="DJG869" s="396"/>
      <c r="DJH869" s="396"/>
      <c r="DJI869" s="396"/>
      <c r="DJJ869" s="396"/>
      <c r="DJK869" s="396"/>
      <c r="DJL869" s="396"/>
      <c r="DJM869" s="396"/>
      <c r="DJN869" s="396"/>
      <c r="DJO869" s="396"/>
      <c r="DJP869" s="396"/>
      <c r="DJQ869" s="396"/>
      <c r="DJR869" s="396"/>
      <c r="DJS869" s="396"/>
      <c r="DJT869" s="396"/>
      <c r="DJU869" s="396"/>
      <c r="DJV869" s="396"/>
      <c r="DJW869" s="396"/>
      <c r="DJX869" s="396"/>
      <c r="DJY869" s="396"/>
      <c r="DJZ869" s="396"/>
      <c r="DKA869" s="396"/>
      <c r="DKB869" s="396"/>
      <c r="DKC869" s="396"/>
      <c r="DKD869" s="396"/>
      <c r="DKE869" s="396"/>
      <c r="DKF869" s="396"/>
      <c r="DKG869" s="396"/>
      <c r="DKH869" s="396"/>
      <c r="DKI869" s="396"/>
      <c r="DKJ869" s="396"/>
      <c r="DKK869" s="396"/>
      <c r="DKL869" s="396"/>
      <c r="DKM869" s="396"/>
      <c r="DKN869" s="396"/>
      <c r="DKO869" s="396"/>
      <c r="DKP869" s="396"/>
      <c r="DKQ869" s="396"/>
      <c r="DKR869" s="396"/>
      <c r="DKS869" s="396"/>
      <c r="DKT869" s="396"/>
      <c r="DKU869" s="396"/>
      <c r="DKV869" s="396"/>
      <c r="DKW869" s="396"/>
      <c r="DKX869" s="396"/>
      <c r="DKY869" s="396"/>
      <c r="DKZ869" s="396"/>
      <c r="DLA869" s="396"/>
      <c r="DLB869" s="396"/>
      <c r="DLC869" s="396"/>
      <c r="DLD869" s="396"/>
      <c r="DLE869" s="396"/>
      <c r="DLF869" s="396"/>
      <c r="DLG869" s="396"/>
      <c r="DLH869" s="396"/>
      <c r="DLI869" s="396"/>
      <c r="DLJ869" s="396"/>
      <c r="DLK869" s="396"/>
      <c r="DLL869" s="396"/>
      <c r="DLM869" s="396"/>
      <c r="DLN869" s="396"/>
      <c r="DLO869" s="396"/>
      <c r="DLP869" s="396"/>
      <c r="DLQ869" s="396"/>
      <c r="DLR869" s="396"/>
      <c r="DLS869" s="396"/>
      <c r="DLT869" s="396"/>
      <c r="DLU869" s="396"/>
      <c r="DLV869" s="396"/>
      <c r="DLW869" s="396"/>
      <c r="DLX869" s="396"/>
      <c r="DLY869" s="396"/>
      <c r="DLZ869" s="396"/>
      <c r="DMA869" s="396"/>
      <c r="DMB869" s="396"/>
      <c r="DMC869" s="396"/>
      <c r="DMD869" s="396"/>
      <c r="DME869" s="396"/>
      <c r="DMF869" s="396"/>
      <c r="DMG869" s="396"/>
      <c r="DMH869" s="396"/>
      <c r="DMI869" s="396"/>
      <c r="DMJ869" s="396"/>
      <c r="DMK869" s="396"/>
      <c r="DML869" s="396"/>
      <c r="DMM869" s="396"/>
      <c r="DMN869" s="396"/>
      <c r="DMO869" s="396"/>
      <c r="DMP869" s="396"/>
      <c r="DMQ869" s="396"/>
      <c r="DMR869" s="396"/>
      <c r="DMS869" s="396"/>
      <c r="DMT869" s="396"/>
      <c r="DMU869" s="396"/>
      <c r="DMV869" s="396"/>
      <c r="DMW869" s="396"/>
      <c r="DMX869" s="396"/>
      <c r="DMY869" s="396"/>
      <c r="DMZ869" s="396"/>
      <c r="DNA869" s="396"/>
      <c r="DNB869" s="396"/>
      <c r="DNC869" s="396"/>
      <c r="DND869" s="396"/>
      <c r="DNE869" s="396"/>
      <c r="DNF869" s="396"/>
      <c r="DNG869" s="396"/>
      <c r="DNH869" s="396"/>
      <c r="DNI869" s="396"/>
      <c r="DNJ869" s="396"/>
      <c r="DNK869" s="396"/>
      <c r="DNL869" s="396"/>
      <c r="DNM869" s="396"/>
      <c r="DNN869" s="396"/>
      <c r="DNO869" s="396"/>
      <c r="DNP869" s="396"/>
      <c r="DNQ869" s="396"/>
      <c r="DNR869" s="396"/>
      <c r="DNS869" s="396"/>
      <c r="DNT869" s="396"/>
      <c r="DNU869" s="396"/>
      <c r="DNV869" s="396"/>
      <c r="DNW869" s="396"/>
      <c r="DNX869" s="396"/>
      <c r="DNY869" s="396"/>
      <c r="DNZ869" s="396"/>
      <c r="DOA869" s="396"/>
      <c r="DOB869" s="396"/>
      <c r="DOC869" s="396"/>
      <c r="DOD869" s="396"/>
      <c r="DOE869" s="396"/>
      <c r="DOF869" s="396"/>
      <c r="DOG869" s="396"/>
      <c r="DOH869" s="396"/>
      <c r="DOI869" s="396"/>
      <c r="DOJ869" s="396"/>
      <c r="DOK869" s="396"/>
      <c r="DOL869" s="396"/>
      <c r="DOM869" s="396"/>
      <c r="DON869" s="396"/>
      <c r="DOO869" s="396"/>
      <c r="DOP869" s="396"/>
      <c r="DOQ869" s="396"/>
      <c r="DOR869" s="396"/>
      <c r="DOS869" s="396"/>
      <c r="DOT869" s="396"/>
      <c r="DOU869" s="396"/>
      <c r="DOV869" s="396"/>
      <c r="DOW869" s="396"/>
      <c r="DOX869" s="396"/>
      <c r="DOY869" s="396"/>
      <c r="DOZ869" s="396"/>
      <c r="DPA869" s="396"/>
      <c r="DPB869" s="396"/>
      <c r="DPC869" s="396"/>
      <c r="DPD869" s="396"/>
      <c r="DPE869" s="396"/>
      <c r="DPF869" s="396"/>
      <c r="DPG869" s="396"/>
      <c r="DPH869" s="396"/>
      <c r="DPI869" s="396"/>
      <c r="DPJ869" s="396"/>
      <c r="DPK869" s="396"/>
      <c r="DPL869" s="396"/>
      <c r="DPM869" s="396"/>
      <c r="DPN869" s="396"/>
      <c r="DPO869" s="396"/>
      <c r="DPP869" s="396"/>
      <c r="DPQ869" s="396"/>
      <c r="DPR869" s="396"/>
      <c r="DPS869" s="396"/>
      <c r="DPT869" s="396"/>
      <c r="DPU869" s="396"/>
      <c r="DPV869" s="396"/>
      <c r="DPW869" s="396"/>
      <c r="DPX869" s="396"/>
      <c r="DPY869" s="396"/>
      <c r="DPZ869" s="396"/>
      <c r="DQA869" s="396"/>
      <c r="DQB869" s="396"/>
      <c r="DQC869" s="396"/>
      <c r="DQD869" s="396"/>
      <c r="DQE869" s="396"/>
      <c r="DQF869" s="396"/>
      <c r="DQG869" s="396"/>
      <c r="DQH869" s="396"/>
      <c r="DQI869" s="396"/>
      <c r="DQJ869" s="396"/>
      <c r="DQK869" s="396"/>
      <c r="DQL869" s="396"/>
      <c r="DQM869" s="396"/>
      <c r="DQN869" s="396"/>
      <c r="DQO869" s="396"/>
      <c r="DQP869" s="396"/>
      <c r="DQQ869" s="396"/>
      <c r="DQR869" s="396"/>
      <c r="DQS869" s="396"/>
      <c r="DQT869" s="396"/>
      <c r="DQU869" s="396"/>
      <c r="DQV869" s="396"/>
      <c r="DQW869" s="396"/>
      <c r="DQX869" s="396"/>
      <c r="DQY869" s="396"/>
      <c r="DQZ869" s="396"/>
      <c r="DRA869" s="396"/>
      <c r="DRB869" s="396"/>
      <c r="DRC869" s="396"/>
      <c r="DRD869" s="396"/>
      <c r="DRE869" s="396"/>
      <c r="DRF869" s="396"/>
      <c r="DRG869" s="396"/>
      <c r="DRH869" s="396"/>
      <c r="DRI869" s="396"/>
      <c r="DRJ869" s="396"/>
      <c r="DRK869" s="396"/>
      <c r="DRL869" s="396"/>
      <c r="DRM869" s="396"/>
      <c r="DRN869" s="396"/>
      <c r="DRO869" s="396"/>
      <c r="DRP869" s="396"/>
      <c r="DRQ869" s="396"/>
      <c r="DRR869" s="396"/>
      <c r="DRS869" s="396"/>
      <c r="DRT869" s="396"/>
      <c r="DRU869" s="396"/>
      <c r="DRV869" s="396"/>
      <c r="DRW869" s="396"/>
      <c r="DRX869" s="396"/>
      <c r="DRY869" s="396"/>
      <c r="DRZ869" s="396"/>
      <c r="DSA869" s="396"/>
      <c r="DSB869" s="396"/>
      <c r="DSC869" s="396"/>
      <c r="DSD869" s="396"/>
      <c r="DSE869" s="396"/>
      <c r="DSF869" s="396"/>
      <c r="DSG869" s="396"/>
      <c r="DSH869" s="396"/>
      <c r="DSI869" s="396"/>
      <c r="DSJ869" s="396"/>
      <c r="DSK869" s="396"/>
      <c r="DSL869" s="396"/>
      <c r="DSM869" s="396"/>
      <c r="DSN869" s="396"/>
      <c r="DSO869" s="396"/>
      <c r="DSP869" s="396"/>
      <c r="DSQ869" s="396"/>
      <c r="DSR869" s="396"/>
      <c r="DSS869" s="396"/>
      <c r="DST869" s="396"/>
      <c r="DSU869" s="396"/>
      <c r="DSV869" s="396"/>
      <c r="DSW869" s="396"/>
      <c r="DSX869" s="396"/>
      <c r="DSY869" s="396"/>
      <c r="DSZ869" s="396"/>
      <c r="DTA869" s="396"/>
      <c r="DTB869" s="396"/>
      <c r="DTC869" s="396"/>
      <c r="DTD869" s="396"/>
      <c r="DTE869" s="396"/>
      <c r="DTF869" s="396"/>
      <c r="DTG869" s="396"/>
      <c r="DTH869" s="396"/>
      <c r="DTI869" s="396"/>
      <c r="DTJ869" s="396"/>
      <c r="DTK869" s="396"/>
      <c r="DTL869" s="396"/>
      <c r="DTM869" s="396"/>
      <c r="DTN869" s="396"/>
      <c r="DTO869" s="396"/>
      <c r="DTP869" s="396"/>
      <c r="DTQ869" s="396"/>
      <c r="DTR869" s="396"/>
      <c r="DTS869" s="396"/>
      <c r="DTT869" s="396"/>
      <c r="DTU869" s="396"/>
      <c r="DTV869" s="396"/>
      <c r="DTW869" s="396"/>
      <c r="DTX869" s="396"/>
      <c r="DTY869" s="396"/>
      <c r="DTZ869" s="396"/>
      <c r="DUA869" s="396"/>
      <c r="DUB869" s="396"/>
      <c r="DUC869" s="396"/>
      <c r="DUD869" s="396"/>
      <c r="DUE869" s="396"/>
      <c r="DUF869" s="396"/>
      <c r="DUG869" s="396"/>
      <c r="DUH869" s="396"/>
      <c r="DUI869" s="396"/>
      <c r="DUJ869" s="396"/>
      <c r="DUK869" s="396"/>
      <c r="DUL869" s="396"/>
      <c r="DUM869" s="396"/>
      <c r="DUN869" s="396"/>
      <c r="DUO869" s="396"/>
      <c r="DUP869" s="396"/>
      <c r="DUQ869" s="396"/>
      <c r="DUR869" s="396"/>
      <c r="DUS869" s="396"/>
      <c r="DUT869" s="396"/>
      <c r="DUU869" s="396"/>
      <c r="DUV869" s="396"/>
      <c r="DUW869" s="396"/>
      <c r="DUX869" s="396"/>
      <c r="DUY869" s="396"/>
      <c r="DUZ869" s="396"/>
      <c r="DVA869" s="396"/>
      <c r="DVB869" s="396"/>
      <c r="DVC869" s="396"/>
      <c r="DVD869" s="396"/>
      <c r="DVE869" s="396"/>
      <c r="DVF869" s="396"/>
      <c r="DVG869" s="396"/>
      <c r="DVH869" s="396"/>
      <c r="DVI869" s="396"/>
      <c r="DVJ869" s="396"/>
      <c r="DVK869" s="396"/>
      <c r="DVL869" s="396"/>
      <c r="DVM869" s="396"/>
      <c r="DVN869" s="396"/>
      <c r="DVO869" s="396"/>
      <c r="DVP869" s="396"/>
      <c r="DVQ869" s="396"/>
      <c r="DVR869" s="396"/>
      <c r="DVS869" s="396"/>
      <c r="DVT869" s="396"/>
      <c r="DVU869" s="396"/>
      <c r="DVV869" s="396"/>
      <c r="DVW869" s="396"/>
      <c r="DVX869" s="396"/>
      <c r="DVY869" s="396"/>
      <c r="DVZ869" s="396"/>
      <c r="DWA869" s="396"/>
      <c r="DWB869" s="396"/>
      <c r="DWC869" s="396"/>
      <c r="DWD869" s="396"/>
      <c r="DWE869" s="396"/>
      <c r="DWF869" s="396"/>
      <c r="DWG869" s="396"/>
      <c r="DWH869" s="396"/>
      <c r="DWI869" s="396"/>
      <c r="DWJ869" s="396"/>
      <c r="DWK869" s="396"/>
      <c r="DWL869" s="396"/>
      <c r="DWM869" s="396"/>
      <c r="DWN869" s="396"/>
      <c r="DWO869" s="396"/>
      <c r="DWP869" s="396"/>
      <c r="DWQ869" s="396"/>
      <c r="DWR869" s="396"/>
      <c r="DWS869" s="396"/>
      <c r="DWT869" s="396"/>
      <c r="DWU869" s="396"/>
      <c r="DWV869" s="396"/>
      <c r="DWW869" s="396"/>
      <c r="DWX869" s="396"/>
      <c r="DWY869" s="396"/>
      <c r="DWZ869" s="396"/>
      <c r="DXA869" s="396"/>
      <c r="DXB869" s="396"/>
      <c r="DXC869" s="396"/>
      <c r="DXD869" s="396"/>
      <c r="DXE869" s="396"/>
      <c r="DXF869" s="396"/>
      <c r="DXG869" s="396"/>
      <c r="DXH869" s="396"/>
      <c r="DXI869" s="396"/>
      <c r="DXJ869" s="396"/>
      <c r="DXK869" s="396"/>
      <c r="DXL869" s="396"/>
      <c r="DXM869" s="396"/>
      <c r="DXN869" s="396"/>
      <c r="DXO869" s="396"/>
      <c r="DXP869" s="396"/>
      <c r="DXQ869" s="396"/>
      <c r="DXR869" s="396"/>
      <c r="DXS869" s="396"/>
      <c r="DXT869" s="396"/>
      <c r="DXU869" s="396"/>
      <c r="DXV869" s="396"/>
      <c r="DXW869" s="396"/>
      <c r="DXX869" s="396"/>
      <c r="DXY869" s="396"/>
      <c r="DXZ869" s="396"/>
      <c r="DYA869" s="396"/>
      <c r="DYB869" s="396"/>
      <c r="DYC869" s="396"/>
      <c r="DYD869" s="396"/>
      <c r="DYE869" s="396"/>
      <c r="DYF869" s="396"/>
      <c r="DYG869" s="396"/>
      <c r="DYH869" s="396"/>
      <c r="DYI869" s="396"/>
      <c r="DYJ869" s="396"/>
      <c r="DYK869" s="396"/>
      <c r="DYL869" s="396"/>
      <c r="DYM869" s="396"/>
      <c r="DYN869" s="396"/>
      <c r="DYO869" s="396"/>
      <c r="DYP869" s="396"/>
      <c r="DYQ869" s="396"/>
      <c r="DYR869" s="396"/>
      <c r="DYS869" s="396"/>
      <c r="DYT869" s="396"/>
      <c r="DYU869" s="396"/>
      <c r="DYV869" s="396"/>
      <c r="DYW869" s="396"/>
      <c r="DYX869" s="396"/>
      <c r="DYY869" s="396"/>
      <c r="DYZ869" s="396"/>
      <c r="DZA869" s="396"/>
      <c r="DZB869" s="396"/>
      <c r="DZC869" s="396"/>
      <c r="DZD869" s="396"/>
      <c r="DZE869" s="396"/>
      <c r="DZF869" s="396"/>
      <c r="DZG869" s="396"/>
      <c r="DZH869" s="396"/>
      <c r="DZI869" s="396"/>
      <c r="DZJ869" s="396"/>
      <c r="DZK869" s="396"/>
      <c r="DZL869" s="396"/>
      <c r="DZM869" s="396"/>
      <c r="DZN869" s="396"/>
      <c r="DZO869" s="396"/>
      <c r="DZP869" s="396"/>
      <c r="DZQ869" s="396"/>
      <c r="DZR869" s="396"/>
      <c r="DZS869" s="396"/>
      <c r="DZT869" s="396"/>
      <c r="DZU869" s="396"/>
      <c r="DZV869" s="396"/>
      <c r="DZW869" s="396"/>
      <c r="DZX869" s="396"/>
      <c r="DZY869" s="396"/>
      <c r="DZZ869" s="396"/>
      <c r="EAA869" s="396"/>
      <c r="EAB869" s="396"/>
      <c r="EAC869" s="396"/>
      <c r="EAD869" s="396"/>
      <c r="EAE869" s="396"/>
      <c r="EAF869" s="396"/>
      <c r="EAG869" s="396"/>
      <c r="EAH869" s="396"/>
      <c r="EAI869" s="396"/>
      <c r="EAJ869" s="396"/>
      <c r="EAK869" s="396"/>
      <c r="EAL869" s="396"/>
      <c r="EAM869" s="396"/>
      <c r="EAN869" s="396"/>
      <c r="EAO869" s="396"/>
      <c r="EAP869" s="396"/>
      <c r="EAQ869" s="396"/>
      <c r="EAR869" s="396"/>
      <c r="EAS869" s="396"/>
      <c r="EAT869" s="396"/>
      <c r="EAU869" s="396"/>
      <c r="EAV869" s="396"/>
      <c r="EAW869" s="396"/>
      <c r="EAX869" s="396"/>
      <c r="EAY869" s="396"/>
      <c r="EAZ869" s="396"/>
      <c r="EBA869" s="396"/>
      <c r="EBB869" s="396"/>
      <c r="EBC869" s="396"/>
      <c r="EBD869" s="396"/>
      <c r="EBE869" s="396"/>
      <c r="EBF869" s="396"/>
      <c r="EBG869" s="396"/>
      <c r="EBH869" s="396"/>
      <c r="EBI869" s="396"/>
      <c r="EBJ869" s="396"/>
      <c r="EBK869" s="396"/>
      <c r="EBL869" s="396"/>
      <c r="EBM869" s="396"/>
      <c r="EBN869" s="396"/>
      <c r="EBO869" s="396"/>
      <c r="EBP869" s="396"/>
      <c r="EBQ869" s="396"/>
      <c r="EBR869" s="396"/>
      <c r="EBS869" s="396"/>
      <c r="EBT869" s="396"/>
      <c r="EBU869" s="396"/>
      <c r="EBV869" s="396"/>
      <c r="EBW869" s="396"/>
      <c r="EBX869" s="396"/>
      <c r="EBY869" s="396"/>
      <c r="EBZ869" s="396"/>
      <c r="ECA869" s="396"/>
      <c r="ECB869" s="396"/>
      <c r="ECC869" s="396"/>
      <c r="ECD869" s="396"/>
      <c r="ECE869" s="396"/>
      <c r="ECF869" s="396"/>
      <c r="ECG869" s="396"/>
      <c r="ECH869" s="396"/>
      <c r="ECI869" s="396"/>
      <c r="ECJ869" s="396"/>
      <c r="ECK869" s="396"/>
      <c r="ECL869" s="396"/>
      <c r="ECM869" s="396"/>
      <c r="ECN869" s="396"/>
      <c r="ECO869" s="396"/>
      <c r="ECP869" s="396"/>
      <c r="ECQ869" s="396"/>
      <c r="ECR869" s="396"/>
      <c r="ECS869" s="396"/>
      <c r="ECT869" s="396"/>
      <c r="ECU869" s="396"/>
      <c r="ECV869" s="396"/>
      <c r="ECW869" s="396"/>
      <c r="ECX869" s="396"/>
      <c r="ECY869" s="396"/>
      <c r="ECZ869" s="396"/>
      <c r="EDA869" s="396"/>
      <c r="EDB869" s="396"/>
      <c r="EDC869" s="396"/>
      <c r="EDD869" s="396"/>
      <c r="EDE869" s="396"/>
      <c r="EDF869" s="396"/>
      <c r="EDG869" s="396"/>
      <c r="EDH869" s="396"/>
      <c r="EDI869" s="396"/>
      <c r="EDJ869" s="396"/>
      <c r="EDK869" s="396"/>
      <c r="EDL869" s="396"/>
      <c r="EDM869" s="396"/>
      <c r="EDN869" s="396"/>
      <c r="EDO869" s="396"/>
      <c r="EDP869" s="396"/>
      <c r="EDQ869" s="396"/>
      <c r="EDR869" s="396"/>
      <c r="EDS869" s="396"/>
      <c r="EDT869" s="396"/>
      <c r="EDU869" s="396"/>
      <c r="EDV869" s="396"/>
      <c r="EDW869" s="396"/>
      <c r="EDX869" s="396"/>
      <c r="EDY869" s="396"/>
      <c r="EDZ869" s="396"/>
      <c r="EEA869" s="396"/>
      <c r="EEB869" s="396"/>
      <c r="EEC869" s="396"/>
      <c r="EED869" s="396"/>
      <c r="EEE869" s="396"/>
      <c r="EEF869" s="396"/>
      <c r="EEG869" s="396"/>
      <c r="EEH869" s="396"/>
      <c r="EEI869" s="396"/>
      <c r="EEJ869" s="396"/>
      <c r="EEK869" s="396"/>
      <c r="EEL869" s="396"/>
      <c r="EEM869" s="396"/>
      <c r="EEN869" s="396"/>
      <c r="EEO869" s="396"/>
      <c r="EEP869" s="396"/>
      <c r="EEQ869" s="396"/>
      <c r="EER869" s="396"/>
      <c r="EES869" s="396"/>
      <c r="EET869" s="396"/>
      <c r="EEU869" s="396"/>
      <c r="EEV869" s="396"/>
      <c r="EEW869" s="396"/>
      <c r="EEX869" s="396"/>
      <c r="EEY869" s="396"/>
      <c r="EEZ869" s="396"/>
      <c r="EFA869" s="396"/>
      <c r="EFB869" s="396"/>
      <c r="EFC869" s="396"/>
      <c r="EFD869" s="396"/>
      <c r="EFE869" s="396"/>
      <c r="EFF869" s="396"/>
      <c r="EFG869" s="396"/>
      <c r="EFH869" s="396"/>
      <c r="EFI869" s="396"/>
      <c r="EFJ869" s="396"/>
      <c r="EFK869" s="396"/>
      <c r="EFL869" s="396"/>
      <c r="EFM869" s="396"/>
      <c r="EFN869" s="396"/>
      <c r="EFO869" s="396"/>
      <c r="EFP869" s="396"/>
      <c r="EFQ869" s="396"/>
      <c r="EFR869" s="396"/>
      <c r="EFS869" s="396"/>
      <c r="EFT869" s="396"/>
      <c r="EFU869" s="396"/>
      <c r="EFV869" s="396"/>
      <c r="EFW869" s="396"/>
      <c r="EFX869" s="396"/>
      <c r="EFY869" s="396"/>
      <c r="EFZ869" s="396"/>
      <c r="EGA869" s="396"/>
      <c r="EGB869" s="396"/>
      <c r="EGC869" s="396"/>
      <c r="EGD869" s="396"/>
      <c r="EGE869" s="396"/>
      <c r="EGF869" s="396"/>
      <c r="EGG869" s="396"/>
      <c r="EGH869" s="396"/>
      <c r="EGI869" s="396"/>
      <c r="EGJ869" s="396"/>
      <c r="EGK869" s="396"/>
      <c r="EGL869" s="396"/>
      <c r="EGM869" s="396"/>
      <c r="EGN869" s="396"/>
      <c r="EGO869" s="396"/>
      <c r="EGP869" s="396"/>
      <c r="EGQ869" s="396"/>
      <c r="EGR869" s="396"/>
      <c r="EGS869" s="396"/>
      <c r="EGT869" s="396"/>
      <c r="EGU869" s="396"/>
      <c r="EGV869" s="396"/>
      <c r="EGW869" s="396"/>
      <c r="EGX869" s="396"/>
      <c r="EGY869" s="396"/>
      <c r="EGZ869" s="396"/>
      <c r="EHA869" s="396"/>
      <c r="EHB869" s="396"/>
      <c r="EHC869" s="396"/>
      <c r="EHD869" s="396"/>
      <c r="EHE869" s="396"/>
      <c r="EHF869" s="396"/>
      <c r="EHG869" s="396"/>
      <c r="EHH869" s="396"/>
      <c r="EHI869" s="396"/>
      <c r="EHJ869" s="396"/>
      <c r="EHK869" s="396"/>
      <c r="EHL869" s="396"/>
      <c r="EHM869" s="396"/>
      <c r="EHN869" s="396"/>
      <c r="EHO869" s="396"/>
      <c r="EHP869" s="396"/>
      <c r="EHQ869" s="396"/>
      <c r="EHR869" s="396"/>
      <c r="EHS869" s="396"/>
      <c r="EHT869" s="396"/>
      <c r="EHU869" s="396"/>
      <c r="EHV869" s="396"/>
      <c r="EHW869" s="396"/>
      <c r="EHX869" s="396"/>
      <c r="EHY869" s="396"/>
      <c r="EHZ869" s="396"/>
      <c r="EIA869" s="396"/>
      <c r="EIB869" s="396"/>
      <c r="EIC869" s="396"/>
      <c r="EID869" s="396"/>
      <c r="EIE869" s="396"/>
      <c r="EIF869" s="396"/>
      <c r="EIG869" s="396"/>
      <c r="EIH869" s="396"/>
      <c r="EII869" s="396"/>
      <c r="EIJ869" s="396"/>
      <c r="EIK869" s="396"/>
      <c r="EIL869" s="396"/>
      <c r="EIM869" s="396"/>
      <c r="EIN869" s="396"/>
      <c r="EIO869" s="396"/>
      <c r="EIP869" s="396"/>
      <c r="EIQ869" s="396"/>
      <c r="EIR869" s="396"/>
      <c r="EIS869" s="396"/>
      <c r="EIT869" s="396"/>
      <c r="EIU869" s="396"/>
      <c r="EIV869" s="396"/>
      <c r="EIW869" s="396"/>
      <c r="EIX869" s="396"/>
      <c r="EIY869" s="396"/>
      <c r="EIZ869" s="396"/>
      <c r="EJA869" s="396"/>
      <c r="EJB869" s="396"/>
      <c r="EJC869" s="396"/>
      <c r="EJD869" s="396"/>
      <c r="EJE869" s="396"/>
      <c r="EJF869" s="396"/>
      <c r="EJG869" s="396"/>
      <c r="EJH869" s="396"/>
      <c r="EJI869" s="396"/>
      <c r="EJJ869" s="396"/>
      <c r="EJK869" s="396"/>
      <c r="EJL869" s="396"/>
      <c r="EJM869" s="396"/>
      <c r="EJN869" s="396"/>
      <c r="EJO869" s="396"/>
      <c r="EJP869" s="396"/>
      <c r="EJQ869" s="396"/>
      <c r="EJR869" s="396"/>
      <c r="EJS869" s="396"/>
      <c r="EJT869" s="396"/>
      <c r="EJU869" s="396"/>
      <c r="EJV869" s="396"/>
      <c r="EJW869" s="396"/>
      <c r="EJX869" s="396"/>
      <c r="EJY869" s="396"/>
      <c r="EJZ869" s="396"/>
      <c r="EKA869" s="396"/>
      <c r="EKB869" s="396"/>
      <c r="EKC869" s="396"/>
      <c r="EKD869" s="396"/>
      <c r="EKE869" s="396"/>
      <c r="EKF869" s="396"/>
      <c r="EKG869" s="396"/>
      <c r="EKH869" s="396"/>
      <c r="EKI869" s="396"/>
      <c r="EKJ869" s="396"/>
      <c r="EKK869" s="396"/>
      <c r="EKL869" s="396"/>
      <c r="EKM869" s="396"/>
      <c r="EKN869" s="396"/>
      <c r="EKO869" s="396"/>
      <c r="EKP869" s="396"/>
      <c r="EKQ869" s="396"/>
      <c r="EKR869" s="396"/>
      <c r="EKS869" s="396"/>
      <c r="EKT869" s="396"/>
      <c r="EKU869" s="396"/>
      <c r="EKV869" s="396"/>
      <c r="EKW869" s="396"/>
      <c r="EKX869" s="396"/>
      <c r="EKY869" s="396"/>
      <c r="EKZ869" s="396"/>
      <c r="ELA869" s="396"/>
      <c r="ELB869" s="396"/>
      <c r="ELC869" s="396"/>
      <c r="ELD869" s="396"/>
      <c r="ELE869" s="396"/>
      <c r="ELF869" s="396"/>
      <c r="ELG869" s="396"/>
      <c r="ELH869" s="396"/>
      <c r="ELI869" s="396"/>
      <c r="ELJ869" s="396"/>
      <c r="ELK869" s="396"/>
      <c r="ELL869" s="396"/>
      <c r="ELM869" s="396"/>
      <c r="ELN869" s="396"/>
      <c r="ELO869" s="396"/>
      <c r="ELP869" s="396"/>
      <c r="ELQ869" s="396"/>
      <c r="ELR869" s="396"/>
      <c r="ELS869" s="396"/>
      <c r="ELT869" s="396"/>
      <c r="ELU869" s="396"/>
      <c r="ELV869" s="396"/>
      <c r="ELW869" s="396"/>
      <c r="ELX869" s="396"/>
      <c r="ELY869" s="396"/>
      <c r="ELZ869" s="396"/>
      <c r="EMA869" s="396"/>
      <c r="EMB869" s="396"/>
      <c r="EMC869" s="396"/>
      <c r="EMD869" s="396"/>
      <c r="EME869" s="396"/>
      <c r="EMF869" s="396"/>
      <c r="EMG869" s="396"/>
      <c r="EMH869" s="396"/>
      <c r="EMI869" s="396"/>
      <c r="EMJ869" s="396"/>
      <c r="EMK869" s="396"/>
      <c r="EML869" s="396"/>
      <c r="EMM869" s="396"/>
      <c r="EMN869" s="396"/>
      <c r="EMO869" s="396"/>
      <c r="EMP869" s="396"/>
      <c r="EMQ869" s="396"/>
      <c r="EMR869" s="396"/>
      <c r="EMS869" s="396"/>
      <c r="EMT869" s="396"/>
      <c r="EMU869" s="396"/>
      <c r="EMV869" s="396"/>
      <c r="EMW869" s="396"/>
      <c r="EMX869" s="396"/>
      <c r="EMY869" s="396"/>
      <c r="EMZ869" s="396"/>
      <c r="ENA869" s="396"/>
      <c r="ENB869" s="396"/>
      <c r="ENC869" s="396"/>
      <c r="END869" s="396"/>
      <c r="ENE869" s="396"/>
      <c r="ENF869" s="396"/>
      <c r="ENG869" s="396"/>
      <c r="ENH869" s="396"/>
      <c r="ENI869" s="396"/>
      <c r="ENJ869" s="396"/>
      <c r="ENK869" s="396"/>
      <c r="ENL869" s="396"/>
      <c r="ENM869" s="396"/>
      <c r="ENN869" s="396"/>
      <c r="ENO869" s="396"/>
      <c r="ENP869" s="396"/>
      <c r="ENQ869" s="396"/>
      <c r="ENR869" s="396"/>
      <c r="ENS869" s="396"/>
      <c r="ENT869" s="396"/>
      <c r="ENU869" s="396"/>
      <c r="ENV869" s="396"/>
      <c r="ENW869" s="396"/>
      <c r="ENX869" s="396"/>
      <c r="ENY869" s="396"/>
      <c r="ENZ869" s="396"/>
      <c r="EOA869" s="396"/>
      <c r="EOB869" s="396"/>
      <c r="EOC869" s="396"/>
      <c r="EOD869" s="396"/>
      <c r="EOE869" s="396"/>
      <c r="EOF869" s="396"/>
      <c r="EOG869" s="396"/>
      <c r="EOH869" s="396"/>
      <c r="EOI869" s="396"/>
      <c r="EOJ869" s="396"/>
      <c r="EOK869" s="396"/>
      <c r="EOL869" s="396"/>
      <c r="EOM869" s="396"/>
      <c r="EON869" s="396"/>
      <c r="EOO869" s="396"/>
      <c r="EOP869" s="396"/>
      <c r="EOQ869" s="396"/>
      <c r="EOR869" s="396"/>
      <c r="EOS869" s="396"/>
      <c r="EOT869" s="396"/>
      <c r="EOU869" s="396"/>
      <c r="EOV869" s="396"/>
      <c r="EOW869" s="396"/>
      <c r="EOX869" s="396"/>
      <c r="EOY869" s="396"/>
      <c r="EOZ869" s="396"/>
      <c r="EPA869" s="396"/>
      <c r="EPB869" s="396"/>
      <c r="EPC869" s="396"/>
      <c r="EPD869" s="396"/>
      <c r="EPE869" s="396"/>
      <c r="EPF869" s="396"/>
      <c r="EPG869" s="396"/>
      <c r="EPH869" s="396"/>
      <c r="EPI869" s="396"/>
      <c r="EPJ869" s="396"/>
      <c r="EPK869" s="396"/>
      <c r="EPL869" s="396"/>
      <c r="EPM869" s="396"/>
      <c r="EPN869" s="396"/>
      <c r="EPO869" s="396"/>
      <c r="EPP869" s="396"/>
      <c r="EPQ869" s="396"/>
      <c r="EPR869" s="396"/>
      <c r="EPS869" s="396"/>
      <c r="EPT869" s="396"/>
      <c r="EPU869" s="396"/>
      <c r="EPV869" s="396"/>
      <c r="EPW869" s="396"/>
      <c r="EPX869" s="396"/>
      <c r="EPY869" s="396"/>
      <c r="EPZ869" s="396"/>
      <c r="EQA869" s="396"/>
      <c r="EQB869" s="396"/>
      <c r="EQC869" s="396"/>
      <c r="EQD869" s="396"/>
      <c r="EQE869" s="396"/>
      <c r="EQF869" s="396"/>
      <c r="EQG869" s="396"/>
      <c r="EQH869" s="396"/>
      <c r="EQI869" s="396"/>
      <c r="EQJ869" s="396"/>
      <c r="EQK869" s="396"/>
      <c r="EQL869" s="396"/>
      <c r="EQM869" s="396"/>
      <c r="EQN869" s="396"/>
      <c r="EQO869" s="396"/>
      <c r="EQP869" s="396"/>
      <c r="EQQ869" s="396"/>
      <c r="EQR869" s="396"/>
      <c r="EQS869" s="396"/>
      <c r="EQT869" s="396"/>
      <c r="EQU869" s="396"/>
      <c r="EQV869" s="396"/>
      <c r="EQW869" s="396"/>
      <c r="EQX869" s="396"/>
      <c r="EQY869" s="396"/>
      <c r="EQZ869" s="396"/>
      <c r="ERA869" s="396"/>
      <c r="ERB869" s="396"/>
      <c r="ERC869" s="396"/>
      <c r="ERD869" s="396"/>
      <c r="ERE869" s="396"/>
      <c r="ERF869" s="396"/>
      <c r="ERG869" s="396"/>
      <c r="ERH869" s="396"/>
      <c r="ERI869" s="396"/>
      <c r="ERJ869" s="396"/>
      <c r="ERK869" s="396"/>
      <c r="ERL869" s="396"/>
      <c r="ERM869" s="396"/>
      <c r="ERN869" s="396"/>
      <c r="ERO869" s="396"/>
      <c r="ERP869" s="396"/>
      <c r="ERQ869" s="396"/>
      <c r="ERR869" s="396"/>
      <c r="ERS869" s="396"/>
      <c r="ERT869" s="396"/>
      <c r="ERU869" s="396"/>
      <c r="ERV869" s="396"/>
      <c r="ERW869" s="396"/>
      <c r="ERX869" s="396"/>
      <c r="ERY869" s="396"/>
      <c r="ERZ869" s="396"/>
      <c r="ESA869" s="396"/>
      <c r="ESB869" s="396"/>
      <c r="ESC869" s="396"/>
      <c r="ESD869" s="396"/>
      <c r="ESE869" s="396"/>
      <c r="ESF869" s="396"/>
      <c r="ESG869" s="396"/>
      <c r="ESH869" s="396"/>
      <c r="ESI869" s="396"/>
      <c r="ESJ869" s="396"/>
      <c r="ESK869" s="396"/>
      <c r="ESL869" s="396"/>
      <c r="ESM869" s="396"/>
      <c r="ESN869" s="396"/>
      <c r="ESO869" s="396"/>
      <c r="ESP869" s="396"/>
      <c r="ESQ869" s="396"/>
      <c r="ESR869" s="396"/>
      <c r="ESS869" s="396"/>
      <c r="EST869" s="396"/>
      <c r="ESU869" s="396"/>
      <c r="ESV869" s="396"/>
      <c r="ESW869" s="396"/>
      <c r="ESX869" s="396"/>
      <c r="ESY869" s="396"/>
      <c r="ESZ869" s="396"/>
      <c r="ETA869" s="396"/>
      <c r="ETB869" s="396"/>
      <c r="ETC869" s="396"/>
      <c r="ETD869" s="396"/>
      <c r="ETE869" s="396"/>
      <c r="ETF869" s="396"/>
      <c r="ETG869" s="396"/>
      <c r="ETH869" s="396"/>
      <c r="ETI869" s="396"/>
      <c r="ETJ869" s="396"/>
      <c r="ETK869" s="396"/>
      <c r="ETL869" s="396"/>
      <c r="ETM869" s="396"/>
      <c r="ETN869" s="396"/>
      <c r="ETO869" s="396"/>
      <c r="ETP869" s="396"/>
      <c r="ETQ869" s="396"/>
      <c r="ETR869" s="396"/>
      <c r="ETS869" s="396"/>
      <c r="ETT869" s="396"/>
      <c r="ETU869" s="396"/>
      <c r="ETV869" s="396"/>
      <c r="ETW869" s="396"/>
      <c r="ETX869" s="396"/>
      <c r="ETY869" s="396"/>
      <c r="ETZ869" s="396"/>
      <c r="EUA869" s="396"/>
      <c r="EUB869" s="396"/>
      <c r="EUC869" s="396"/>
      <c r="EUD869" s="396"/>
      <c r="EUE869" s="396"/>
      <c r="EUF869" s="396"/>
      <c r="EUG869" s="396"/>
      <c r="EUH869" s="396"/>
      <c r="EUI869" s="396"/>
      <c r="EUJ869" s="396"/>
      <c r="EUK869" s="396"/>
      <c r="EUL869" s="396"/>
      <c r="EUM869" s="396"/>
      <c r="EUN869" s="396"/>
      <c r="EUO869" s="396"/>
      <c r="EUP869" s="396"/>
      <c r="EUQ869" s="396"/>
      <c r="EUR869" s="396"/>
      <c r="EUS869" s="396"/>
      <c r="EUT869" s="396"/>
      <c r="EUU869" s="396"/>
      <c r="EUV869" s="396"/>
      <c r="EUW869" s="396"/>
      <c r="EUX869" s="396"/>
      <c r="EUY869" s="396"/>
      <c r="EUZ869" s="396"/>
      <c r="EVA869" s="396"/>
      <c r="EVB869" s="396"/>
      <c r="EVC869" s="396"/>
      <c r="EVD869" s="396"/>
      <c r="EVE869" s="396"/>
      <c r="EVF869" s="396"/>
      <c r="EVG869" s="396"/>
      <c r="EVH869" s="396"/>
      <c r="EVI869" s="396"/>
      <c r="EVJ869" s="396"/>
      <c r="EVK869" s="396"/>
      <c r="EVL869" s="396"/>
      <c r="EVM869" s="396"/>
      <c r="EVN869" s="396"/>
      <c r="EVO869" s="396"/>
      <c r="EVP869" s="396"/>
      <c r="EVQ869" s="396"/>
      <c r="EVR869" s="396"/>
      <c r="EVS869" s="396"/>
      <c r="EVT869" s="396"/>
      <c r="EVU869" s="396"/>
      <c r="EVV869" s="396"/>
      <c r="EVW869" s="396"/>
      <c r="EVX869" s="396"/>
      <c r="EVY869" s="396"/>
      <c r="EVZ869" s="396"/>
      <c r="EWA869" s="396"/>
      <c r="EWB869" s="396"/>
      <c r="EWC869" s="396"/>
      <c r="EWD869" s="396"/>
      <c r="EWE869" s="396"/>
      <c r="EWF869" s="396"/>
      <c r="EWG869" s="396"/>
      <c r="EWH869" s="396"/>
      <c r="EWI869" s="396"/>
      <c r="EWJ869" s="396"/>
      <c r="EWK869" s="396"/>
      <c r="EWL869" s="396"/>
      <c r="EWM869" s="396"/>
      <c r="EWN869" s="396"/>
      <c r="EWO869" s="396"/>
      <c r="EWP869" s="396"/>
      <c r="EWQ869" s="396"/>
      <c r="EWR869" s="396"/>
      <c r="EWS869" s="396"/>
      <c r="EWT869" s="396"/>
      <c r="EWU869" s="396"/>
      <c r="EWV869" s="396"/>
      <c r="EWW869" s="396"/>
      <c r="EWX869" s="396"/>
      <c r="EWY869" s="396"/>
      <c r="EWZ869" s="396"/>
      <c r="EXA869" s="396"/>
      <c r="EXB869" s="396"/>
      <c r="EXC869" s="396"/>
      <c r="EXD869" s="396"/>
      <c r="EXE869" s="396"/>
      <c r="EXF869" s="396"/>
      <c r="EXG869" s="396"/>
      <c r="EXH869" s="396"/>
      <c r="EXI869" s="396"/>
      <c r="EXJ869" s="396"/>
      <c r="EXK869" s="396"/>
      <c r="EXL869" s="396"/>
      <c r="EXM869" s="396"/>
      <c r="EXN869" s="396"/>
      <c r="EXO869" s="396"/>
      <c r="EXP869" s="396"/>
      <c r="EXQ869" s="396"/>
      <c r="EXR869" s="396"/>
      <c r="EXS869" s="396"/>
      <c r="EXT869" s="396"/>
      <c r="EXU869" s="396"/>
      <c r="EXV869" s="396"/>
      <c r="EXW869" s="396"/>
      <c r="EXX869" s="396"/>
      <c r="EXY869" s="396"/>
      <c r="EXZ869" s="396"/>
      <c r="EYA869" s="396"/>
      <c r="EYB869" s="396"/>
      <c r="EYC869" s="396"/>
      <c r="EYD869" s="396"/>
      <c r="EYE869" s="396"/>
      <c r="EYF869" s="396"/>
      <c r="EYG869" s="396"/>
      <c r="EYH869" s="396"/>
      <c r="EYI869" s="396"/>
      <c r="EYJ869" s="396"/>
      <c r="EYK869" s="396"/>
      <c r="EYL869" s="396"/>
      <c r="EYM869" s="396"/>
      <c r="EYN869" s="396"/>
      <c r="EYO869" s="396"/>
      <c r="EYP869" s="396"/>
      <c r="EYQ869" s="396"/>
      <c r="EYR869" s="396"/>
      <c r="EYS869" s="396"/>
      <c r="EYT869" s="396"/>
      <c r="EYU869" s="396"/>
      <c r="EYV869" s="396"/>
      <c r="EYW869" s="396"/>
      <c r="EYX869" s="396"/>
      <c r="EYY869" s="396"/>
      <c r="EYZ869" s="396"/>
      <c r="EZA869" s="396"/>
      <c r="EZB869" s="396"/>
      <c r="EZC869" s="396"/>
      <c r="EZD869" s="396"/>
      <c r="EZE869" s="396"/>
      <c r="EZF869" s="396"/>
      <c r="EZG869" s="396"/>
      <c r="EZH869" s="396"/>
      <c r="EZI869" s="396"/>
      <c r="EZJ869" s="396"/>
      <c r="EZK869" s="396"/>
      <c r="EZL869" s="396"/>
      <c r="EZM869" s="396"/>
      <c r="EZN869" s="396"/>
      <c r="EZO869" s="396"/>
      <c r="EZP869" s="396"/>
      <c r="EZQ869" s="396"/>
      <c r="EZR869" s="396"/>
      <c r="EZS869" s="396"/>
      <c r="EZT869" s="396"/>
      <c r="EZU869" s="396"/>
      <c r="EZV869" s="396"/>
      <c r="EZW869" s="396"/>
      <c r="EZX869" s="396"/>
      <c r="EZY869" s="396"/>
      <c r="EZZ869" s="396"/>
      <c r="FAA869" s="396"/>
      <c r="FAB869" s="396"/>
      <c r="FAC869" s="396"/>
      <c r="FAD869" s="396"/>
      <c r="FAE869" s="396"/>
      <c r="FAF869" s="396"/>
      <c r="FAG869" s="396"/>
      <c r="FAH869" s="396"/>
      <c r="FAI869" s="396"/>
      <c r="FAJ869" s="396"/>
      <c r="FAK869" s="396"/>
      <c r="FAL869" s="396"/>
      <c r="FAM869" s="396"/>
      <c r="FAN869" s="396"/>
      <c r="FAO869" s="396"/>
      <c r="FAP869" s="396"/>
      <c r="FAQ869" s="396"/>
      <c r="FAR869" s="396"/>
      <c r="FAS869" s="396"/>
      <c r="FAT869" s="396"/>
      <c r="FAU869" s="396"/>
      <c r="FAV869" s="396"/>
      <c r="FAW869" s="396"/>
      <c r="FAX869" s="396"/>
      <c r="FAY869" s="396"/>
      <c r="FAZ869" s="396"/>
      <c r="FBA869" s="396"/>
      <c r="FBB869" s="396"/>
      <c r="FBC869" s="396"/>
      <c r="FBD869" s="396"/>
      <c r="FBE869" s="396"/>
      <c r="FBF869" s="396"/>
      <c r="FBG869" s="396"/>
      <c r="FBH869" s="396"/>
      <c r="FBI869" s="396"/>
      <c r="FBJ869" s="396"/>
      <c r="FBK869" s="396"/>
      <c r="FBL869" s="396"/>
      <c r="FBM869" s="396"/>
      <c r="FBN869" s="396"/>
      <c r="FBO869" s="396"/>
      <c r="FBP869" s="396"/>
      <c r="FBQ869" s="396"/>
      <c r="FBR869" s="396"/>
      <c r="FBS869" s="396"/>
      <c r="FBT869" s="396"/>
      <c r="FBU869" s="396"/>
      <c r="FBV869" s="396"/>
      <c r="FBW869" s="396"/>
      <c r="FBX869" s="396"/>
      <c r="FBY869" s="396"/>
      <c r="FBZ869" s="396"/>
      <c r="FCA869" s="396"/>
      <c r="FCB869" s="396"/>
      <c r="FCC869" s="396"/>
      <c r="FCD869" s="396"/>
      <c r="FCE869" s="396"/>
      <c r="FCF869" s="396"/>
      <c r="FCG869" s="396"/>
      <c r="FCH869" s="396"/>
      <c r="FCI869" s="396"/>
      <c r="FCJ869" s="396"/>
      <c r="FCK869" s="396"/>
      <c r="FCL869" s="396"/>
      <c r="FCM869" s="396"/>
      <c r="FCN869" s="396"/>
      <c r="FCO869" s="396"/>
      <c r="FCP869" s="396"/>
      <c r="FCQ869" s="396"/>
      <c r="FCR869" s="396"/>
      <c r="FCS869" s="396"/>
      <c r="FCT869" s="396"/>
      <c r="FCU869" s="396"/>
      <c r="FCV869" s="396"/>
      <c r="FCW869" s="396"/>
      <c r="FCX869" s="396"/>
      <c r="FCY869" s="396"/>
      <c r="FCZ869" s="396"/>
      <c r="FDA869" s="396"/>
      <c r="FDB869" s="396"/>
      <c r="FDC869" s="396"/>
      <c r="FDD869" s="396"/>
      <c r="FDE869" s="396"/>
      <c r="FDF869" s="396"/>
      <c r="FDG869" s="396"/>
      <c r="FDH869" s="396"/>
      <c r="FDI869" s="396"/>
      <c r="FDJ869" s="396"/>
      <c r="FDK869" s="396"/>
      <c r="FDL869" s="396"/>
      <c r="FDM869" s="396"/>
      <c r="FDN869" s="396"/>
      <c r="FDO869" s="396"/>
      <c r="FDP869" s="396"/>
      <c r="FDQ869" s="396"/>
      <c r="FDR869" s="396"/>
      <c r="FDS869" s="396"/>
      <c r="FDT869" s="396"/>
      <c r="FDU869" s="396"/>
      <c r="FDV869" s="396"/>
      <c r="FDW869" s="396"/>
      <c r="FDX869" s="396"/>
      <c r="FDY869" s="396"/>
      <c r="FDZ869" s="396"/>
      <c r="FEA869" s="396"/>
      <c r="FEB869" s="396"/>
      <c r="FEC869" s="396"/>
      <c r="FED869" s="396"/>
      <c r="FEE869" s="396"/>
      <c r="FEF869" s="396"/>
      <c r="FEG869" s="396"/>
      <c r="FEH869" s="396"/>
      <c r="FEI869" s="396"/>
      <c r="FEJ869" s="396"/>
      <c r="FEK869" s="396"/>
      <c r="FEL869" s="396"/>
      <c r="FEM869" s="396"/>
      <c r="FEN869" s="396"/>
      <c r="FEO869" s="396"/>
      <c r="FEP869" s="396"/>
      <c r="FEQ869" s="396"/>
      <c r="FER869" s="396"/>
      <c r="FES869" s="396"/>
      <c r="FET869" s="396"/>
      <c r="FEU869" s="396"/>
      <c r="FEV869" s="396"/>
      <c r="FEW869" s="396"/>
      <c r="FEX869" s="396"/>
      <c r="FEY869" s="396"/>
      <c r="FEZ869" s="396"/>
      <c r="FFA869" s="396"/>
      <c r="FFB869" s="396"/>
      <c r="FFC869" s="396"/>
      <c r="FFD869" s="396"/>
      <c r="FFE869" s="396"/>
      <c r="FFF869" s="396"/>
      <c r="FFG869" s="396"/>
      <c r="FFH869" s="396"/>
      <c r="FFI869" s="396"/>
      <c r="FFJ869" s="396"/>
      <c r="FFK869" s="396"/>
      <c r="FFL869" s="396"/>
      <c r="FFM869" s="396"/>
      <c r="FFN869" s="396"/>
      <c r="FFO869" s="396"/>
      <c r="FFP869" s="396"/>
      <c r="FFQ869" s="396"/>
      <c r="FFR869" s="396"/>
      <c r="FFS869" s="396"/>
      <c r="FFT869" s="396"/>
      <c r="FFU869" s="396"/>
      <c r="FFV869" s="396"/>
      <c r="FFW869" s="396"/>
      <c r="FFX869" s="396"/>
      <c r="FFY869" s="396"/>
      <c r="FFZ869" s="396"/>
      <c r="FGA869" s="396"/>
      <c r="FGB869" s="396"/>
      <c r="FGC869" s="396"/>
      <c r="FGD869" s="396"/>
      <c r="FGE869" s="396"/>
      <c r="FGF869" s="396"/>
      <c r="FGG869" s="396"/>
      <c r="FGH869" s="396"/>
      <c r="FGI869" s="396"/>
      <c r="FGJ869" s="396"/>
      <c r="FGK869" s="396"/>
      <c r="FGL869" s="396"/>
      <c r="FGM869" s="396"/>
      <c r="FGN869" s="396"/>
      <c r="FGO869" s="396"/>
      <c r="FGP869" s="396"/>
      <c r="FGQ869" s="396"/>
      <c r="FGR869" s="396"/>
      <c r="FGS869" s="396"/>
      <c r="FGT869" s="396"/>
      <c r="FGU869" s="396"/>
      <c r="FGV869" s="396"/>
      <c r="FGW869" s="396"/>
      <c r="FGX869" s="396"/>
      <c r="FGY869" s="396"/>
      <c r="FGZ869" s="396"/>
      <c r="FHA869" s="396"/>
      <c r="FHB869" s="396"/>
      <c r="FHC869" s="396"/>
      <c r="FHD869" s="396"/>
      <c r="FHE869" s="396"/>
      <c r="FHF869" s="396"/>
      <c r="FHG869" s="396"/>
      <c r="FHH869" s="396"/>
      <c r="FHI869" s="396"/>
      <c r="FHJ869" s="396"/>
      <c r="FHK869" s="396"/>
      <c r="FHL869" s="396"/>
      <c r="FHM869" s="396"/>
      <c r="FHN869" s="396"/>
      <c r="FHO869" s="396"/>
      <c r="FHP869" s="396"/>
      <c r="FHQ869" s="396"/>
      <c r="FHR869" s="396"/>
      <c r="FHS869" s="396"/>
      <c r="FHT869" s="396"/>
      <c r="FHU869" s="396"/>
      <c r="FHV869" s="396"/>
      <c r="FHW869" s="396"/>
      <c r="FHX869" s="396"/>
      <c r="FHY869" s="396"/>
      <c r="FHZ869" s="396"/>
      <c r="FIA869" s="396"/>
      <c r="FIB869" s="396"/>
      <c r="FIC869" s="396"/>
      <c r="FID869" s="396"/>
      <c r="FIE869" s="396"/>
      <c r="FIF869" s="396"/>
      <c r="FIG869" s="396"/>
      <c r="FIH869" s="396"/>
      <c r="FII869" s="396"/>
      <c r="FIJ869" s="396"/>
      <c r="FIK869" s="396"/>
      <c r="FIL869" s="396"/>
      <c r="FIM869" s="396"/>
      <c r="FIN869" s="396"/>
      <c r="FIO869" s="396"/>
      <c r="FIP869" s="396"/>
      <c r="FIQ869" s="396"/>
      <c r="FIR869" s="396"/>
      <c r="FIS869" s="396"/>
      <c r="FIT869" s="396"/>
      <c r="FIU869" s="396"/>
      <c r="FIV869" s="396"/>
      <c r="FIW869" s="396"/>
      <c r="FIX869" s="396"/>
      <c r="FIY869" s="396"/>
      <c r="FIZ869" s="396"/>
      <c r="FJA869" s="396"/>
      <c r="FJB869" s="396"/>
      <c r="FJC869" s="396"/>
      <c r="FJD869" s="396"/>
      <c r="FJE869" s="396"/>
      <c r="FJF869" s="396"/>
      <c r="FJG869" s="396"/>
      <c r="FJH869" s="396"/>
      <c r="FJI869" s="396"/>
      <c r="FJJ869" s="396"/>
      <c r="FJK869" s="396"/>
      <c r="FJL869" s="396"/>
      <c r="FJM869" s="396"/>
      <c r="FJN869" s="396"/>
      <c r="FJO869" s="396"/>
      <c r="FJP869" s="396"/>
      <c r="FJQ869" s="396"/>
      <c r="FJR869" s="396"/>
      <c r="FJS869" s="396"/>
      <c r="FJT869" s="396"/>
      <c r="FJU869" s="396"/>
      <c r="FJV869" s="396"/>
      <c r="FJW869" s="396"/>
      <c r="FJX869" s="396"/>
      <c r="FJY869" s="396"/>
      <c r="FJZ869" s="396"/>
      <c r="FKA869" s="396"/>
      <c r="FKB869" s="396"/>
      <c r="FKC869" s="396"/>
      <c r="FKD869" s="396"/>
      <c r="FKE869" s="396"/>
      <c r="FKF869" s="396"/>
      <c r="FKG869" s="396"/>
      <c r="FKH869" s="396"/>
      <c r="FKI869" s="396"/>
      <c r="FKJ869" s="396"/>
      <c r="FKK869" s="396"/>
      <c r="FKL869" s="396"/>
      <c r="FKM869" s="396"/>
      <c r="FKN869" s="396"/>
      <c r="FKO869" s="396"/>
      <c r="FKP869" s="396"/>
      <c r="FKQ869" s="396"/>
      <c r="FKR869" s="396"/>
      <c r="FKS869" s="396"/>
      <c r="FKT869" s="396"/>
      <c r="FKU869" s="396"/>
      <c r="FKV869" s="396"/>
      <c r="FKW869" s="396"/>
      <c r="FKX869" s="396"/>
      <c r="FKY869" s="396"/>
      <c r="FKZ869" s="396"/>
      <c r="FLA869" s="396"/>
      <c r="FLB869" s="396"/>
      <c r="FLC869" s="396"/>
      <c r="FLD869" s="396"/>
      <c r="FLE869" s="396"/>
      <c r="FLF869" s="396"/>
      <c r="FLG869" s="396"/>
      <c r="FLH869" s="396"/>
      <c r="FLI869" s="396"/>
      <c r="FLJ869" s="396"/>
      <c r="FLK869" s="396"/>
      <c r="FLL869" s="396"/>
      <c r="FLM869" s="396"/>
      <c r="FLN869" s="396"/>
      <c r="FLO869" s="396"/>
      <c r="FLP869" s="396"/>
      <c r="FLQ869" s="396"/>
      <c r="FLR869" s="396"/>
      <c r="FLS869" s="396"/>
      <c r="FLT869" s="396"/>
      <c r="FLU869" s="396"/>
      <c r="FLV869" s="396"/>
      <c r="FLW869" s="396"/>
      <c r="FLX869" s="396"/>
      <c r="FLY869" s="396"/>
      <c r="FLZ869" s="396"/>
      <c r="FMA869" s="396"/>
      <c r="FMB869" s="396"/>
      <c r="FMC869" s="396"/>
      <c r="FMD869" s="396"/>
      <c r="FME869" s="396"/>
      <c r="FMF869" s="396"/>
      <c r="FMG869" s="396"/>
      <c r="FMH869" s="396"/>
      <c r="FMI869" s="396"/>
      <c r="FMJ869" s="396"/>
      <c r="FMK869" s="396"/>
      <c r="FML869" s="396"/>
      <c r="FMM869" s="396"/>
      <c r="FMN869" s="396"/>
      <c r="FMO869" s="396"/>
      <c r="FMP869" s="396"/>
      <c r="FMQ869" s="396"/>
      <c r="FMR869" s="396"/>
      <c r="FMS869" s="396"/>
      <c r="FMT869" s="396"/>
      <c r="FMU869" s="396"/>
      <c r="FMV869" s="396"/>
      <c r="FMW869" s="396"/>
      <c r="FMX869" s="396"/>
      <c r="FMY869" s="396"/>
      <c r="FMZ869" s="396"/>
      <c r="FNA869" s="396"/>
      <c r="FNB869" s="396"/>
      <c r="FNC869" s="396"/>
      <c r="FND869" s="396"/>
      <c r="FNE869" s="396"/>
      <c r="FNF869" s="396"/>
      <c r="FNG869" s="396"/>
      <c r="FNH869" s="396"/>
      <c r="FNI869" s="396"/>
      <c r="FNJ869" s="396"/>
      <c r="FNK869" s="396"/>
      <c r="FNL869" s="396"/>
      <c r="FNM869" s="396"/>
      <c r="FNN869" s="396"/>
      <c r="FNO869" s="396"/>
      <c r="FNP869" s="396"/>
      <c r="FNQ869" s="396"/>
      <c r="FNR869" s="396"/>
      <c r="FNS869" s="396"/>
      <c r="FNT869" s="396"/>
      <c r="FNU869" s="396"/>
      <c r="FNV869" s="396"/>
      <c r="FNW869" s="396"/>
      <c r="FNX869" s="396"/>
      <c r="FNY869" s="396"/>
      <c r="FNZ869" s="396"/>
      <c r="FOA869" s="396"/>
      <c r="FOB869" s="396"/>
      <c r="FOC869" s="396"/>
      <c r="FOD869" s="396"/>
      <c r="FOE869" s="396"/>
      <c r="FOF869" s="396"/>
      <c r="FOG869" s="396"/>
      <c r="FOH869" s="396"/>
      <c r="FOI869" s="396"/>
      <c r="FOJ869" s="396"/>
      <c r="FOK869" s="396"/>
      <c r="FOL869" s="396"/>
      <c r="FOM869" s="396"/>
      <c r="FON869" s="396"/>
      <c r="FOO869" s="396"/>
      <c r="FOP869" s="396"/>
      <c r="FOQ869" s="396"/>
      <c r="FOR869" s="396"/>
      <c r="FOS869" s="396"/>
      <c r="FOT869" s="396"/>
      <c r="FOU869" s="396"/>
      <c r="FOV869" s="396"/>
      <c r="FOW869" s="396"/>
      <c r="FOX869" s="396"/>
      <c r="FOY869" s="396"/>
      <c r="FOZ869" s="396"/>
      <c r="FPA869" s="396"/>
      <c r="FPB869" s="396"/>
      <c r="FPC869" s="396"/>
      <c r="FPD869" s="396"/>
      <c r="FPE869" s="396"/>
      <c r="FPF869" s="396"/>
      <c r="FPG869" s="396"/>
      <c r="FPH869" s="396"/>
      <c r="FPI869" s="396"/>
      <c r="FPJ869" s="396"/>
      <c r="FPK869" s="396"/>
      <c r="FPL869" s="396"/>
      <c r="FPM869" s="396"/>
      <c r="FPN869" s="396"/>
      <c r="FPO869" s="396"/>
      <c r="FPP869" s="396"/>
      <c r="FPQ869" s="396"/>
      <c r="FPR869" s="396"/>
      <c r="FPS869" s="396"/>
      <c r="FPT869" s="396"/>
      <c r="FPU869" s="396"/>
      <c r="FPV869" s="396"/>
      <c r="FPW869" s="396"/>
      <c r="FPX869" s="396"/>
      <c r="FPY869" s="396"/>
      <c r="FPZ869" s="396"/>
      <c r="FQA869" s="396"/>
      <c r="FQB869" s="396"/>
      <c r="FQC869" s="396"/>
      <c r="FQD869" s="396"/>
      <c r="FQE869" s="396"/>
      <c r="FQF869" s="396"/>
      <c r="FQG869" s="396"/>
      <c r="FQH869" s="396"/>
      <c r="FQI869" s="396"/>
      <c r="FQJ869" s="396"/>
      <c r="FQK869" s="396"/>
      <c r="FQL869" s="396"/>
      <c r="FQM869" s="396"/>
      <c r="FQN869" s="396"/>
      <c r="FQO869" s="396"/>
      <c r="FQP869" s="396"/>
      <c r="FQQ869" s="396"/>
      <c r="FQR869" s="396"/>
      <c r="FQS869" s="396"/>
      <c r="FQT869" s="396"/>
      <c r="FQU869" s="396"/>
      <c r="FQV869" s="396"/>
      <c r="FQW869" s="396"/>
      <c r="FQX869" s="396"/>
      <c r="FQY869" s="396"/>
      <c r="FQZ869" s="396"/>
      <c r="FRA869" s="396"/>
      <c r="FRB869" s="396"/>
      <c r="FRC869" s="396"/>
      <c r="FRD869" s="396"/>
      <c r="FRE869" s="396"/>
      <c r="FRF869" s="396"/>
      <c r="FRG869" s="396"/>
      <c r="FRH869" s="396"/>
      <c r="FRI869" s="396"/>
      <c r="FRJ869" s="396"/>
      <c r="FRK869" s="396"/>
      <c r="FRL869" s="396"/>
      <c r="FRM869" s="396"/>
      <c r="FRN869" s="396"/>
      <c r="FRO869" s="396"/>
      <c r="FRP869" s="396"/>
      <c r="FRQ869" s="396"/>
      <c r="FRR869" s="396"/>
      <c r="FRS869" s="396"/>
      <c r="FRT869" s="396"/>
      <c r="FRU869" s="396"/>
      <c r="FRV869" s="396"/>
      <c r="FRW869" s="396"/>
      <c r="FRX869" s="396"/>
      <c r="FRY869" s="396"/>
      <c r="FRZ869" s="396"/>
      <c r="FSA869" s="396"/>
      <c r="FSB869" s="396"/>
      <c r="FSC869" s="396"/>
      <c r="FSD869" s="396"/>
      <c r="FSE869" s="396"/>
      <c r="FSF869" s="396"/>
      <c r="FSG869" s="396"/>
      <c r="FSH869" s="396"/>
      <c r="FSI869" s="396"/>
      <c r="FSJ869" s="396"/>
      <c r="FSK869" s="396"/>
      <c r="FSL869" s="396"/>
      <c r="FSM869" s="396"/>
      <c r="FSN869" s="396"/>
      <c r="FSO869" s="396"/>
      <c r="FSP869" s="396"/>
      <c r="FSQ869" s="396"/>
      <c r="FSR869" s="396"/>
      <c r="FSS869" s="396"/>
      <c r="FST869" s="396"/>
      <c r="FSU869" s="396"/>
      <c r="FSV869" s="396"/>
      <c r="FSW869" s="396"/>
      <c r="FSX869" s="396"/>
      <c r="FSY869" s="396"/>
      <c r="FSZ869" s="396"/>
      <c r="FTA869" s="396"/>
      <c r="FTB869" s="396"/>
      <c r="FTC869" s="396"/>
      <c r="FTD869" s="396"/>
      <c r="FTE869" s="396"/>
      <c r="FTF869" s="396"/>
      <c r="FTG869" s="396"/>
      <c r="FTH869" s="396"/>
      <c r="FTI869" s="396"/>
      <c r="FTJ869" s="396"/>
      <c r="FTK869" s="396"/>
      <c r="FTL869" s="396"/>
      <c r="FTM869" s="396"/>
      <c r="FTN869" s="396"/>
      <c r="FTO869" s="396"/>
      <c r="FTP869" s="396"/>
      <c r="FTQ869" s="396"/>
      <c r="FTR869" s="396"/>
      <c r="FTS869" s="396"/>
      <c r="FTT869" s="396"/>
      <c r="FTU869" s="396"/>
      <c r="FTV869" s="396"/>
      <c r="FTW869" s="396"/>
      <c r="FTX869" s="396"/>
      <c r="FTY869" s="396"/>
      <c r="FTZ869" s="396"/>
      <c r="FUA869" s="396"/>
      <c r="FUB869" s="396"/>
      <c r="FUC869" s="396"/>
      <c r="FUD869" s="396"/>
      <c r="FUE869" s="396"/>
      <c r="FUF869" s="396"/>
      <c r="FUG869" s="396"/>
      <c r="FUH869" s="396"/>
      <c r="FUI869" s="396"/>
      <c r="FUJ869" s="396"/>
      <c r="FUK869" s="396"/>
      <c r="FUL869" s="396"/>
      <c r="FUM869" s="396"/>
      <c r="FUN869" s="396"/>
      <c r="FUO869" s="396"/>
      <c r="FUP869" s="396"/>
      <c r="FUQ869" s="396"/>
      <c r="FUR869" s="396"/>
      <c r="FUS869" s="396"/>
      <c r="FUT869" s="396"/>
      <c r="FUU869" s="396"/>
      <c r="FUV869" s="396"/>
      <c r="FUW869" s="396"/>
      <c r="FUX869" s="396"/>
      <c r="FUY869" s="396"/>
      <c r="FUZ869" s="396"/>
      <c r="FVA869" s="396"/>
      <c r="FVB869" s="396"/>
      <c r="FVC869" s="396"/>
      <c r="FVD869" s="396"/>
      <c r="FVE869" s="396"/>
      <c r="FVF869" s="396"/>
      <c r="FVG869" s="396"/>
      <c r="FVH869" s="396"/>
      <c r="FVI869" s="396"/>
      <c r="FVJ869" s="396"/>
      <c r="FVK869" s="396"/>
      <c r="FVL869" s="396"/>
      <c r="FVM869" s="396"/>
      <c r="FVN869" s="396"/>
      <c r="FVO869" s="396"/>
      <c r="FVP869" s="396"/>
      <c r="FVQ869" s="396"/>
      <c r="FVR869" s="396"/>
      <c r="FVS869" s="396"/>
      <c r="FVT869" s="396"/>
      <c r="FVU869" s="396"/>
      <c r="FVV869" s="396"/>
      <c r="FVW869" s="396"/>
      <c r="FVX869" s="396"/>
      <c r="FVY869" s="396"/>
      <c r="FVZ869" s="396"/>
      <c r="FWA869" s="396"/>
      <c r="FWB869" s="396"/>
      <c r="FWC869" s="396"/>
      <c r="FWD869" s="396"/>
      <c r="FWE869" s="396"/>
      <c r="FWF869" s="396"/>
      <c r="FWG869" s="396"/>
      <c r="FWH869" s="396"/>
      <c r="FWI869" s="396"/>
      <c r="FWJ869" s="396"/>
      <c r="FWK869" s="396"/>
      <c r="FWL869" s="396"/>
      <c r="FWM869" s="396"/>
      <c r="FWN869" s="396"/>
      <c r="FWO869" s="396"/>
      <c r="FWP869" s="396"/>
      <c r="FWQ869" s="396"/>
      <c r="FWR869" s="396"/>
      <c r="FWS869" s="396"/>
      <c r="FWT869" s="396"/>
      <c r="FWU869" s="396"/>
      <c r="FWV869" s="396"/>
      <c r="FWW869" s="396"/>
      <c r="FWX869" s="396"/>
      <c r="FWY869" s="396"/>
      <c r="FWZ869" s="396"/>
      <c r="FXA869" s="396"/>
      <c r="FXB869" s="396"/>
      <c r="FXC869" s="396"/>
      <c r="FXD869" s="396"/>
      <c r="FXE869" s="396"/>
      <c r="FXF869" s="396"/>
      <c r="FXG869" s="396"/>
      <c r="FXH869" s="396"/>
      <c r="FXI869" s="396"/>
      <c r="FXJ869" s="396"/>
      <c r="FXK869" s="396"/>
      <c r="FXL869" s="396"/>
      <c r="FXM869" s="396"/>
      <c r="FXN869" s="396"/>
      <c r="FXO869" s="396"/>
      <c r="FXP869" s="396"/>
      <c r="FXQ869" s="396"/>
      <c r="FXR869" s="396"/>
      <c r="FXS869" s="396"/>
      <c r="FXT869" s="396"/>
      <c r="FXU869" s="396"/>
      <c r="FXV869" s="396"/>
      <c r="FXW869" s="396"/>
      <c r="FXX869" s="396"/>
      <c r="FXY869" s="396"/>
      <c r="FXZ869" s="396"/>
      <c r="FYA869" s="396"/>
      <c r="FYB869" s="396"/>
      <c r="FYC869" s="396"/>
      <c r="FYD869" s="396"/>
      <c r="FYE869" s="396"/>
      <c r="FYF869" s="396"/>
      <c r="FYG869" s="396"/>
      <c r="FYH869" s="396"/>
      <c r="FYI869" s="396"/>
      <c r="FYJ869" s="396"/>
      <c r="FYK869" s="396"/>
      <c r="FYL869" s="396"/>
      <c r="FYM869" s="396"/>
      <c r="FYN869" s="396"/>
      <c r="FYO869" s="396"/>
      <c r="FYP869" s="396"/>
      <c r="FYQ869" s="396"/>
      <c r="FYR869" s="396"/>
      <c r="FYS869" s="396"/>
      <c r="FYT869" s="396"/>
      <c r="FYU869" s="396"/>
      <c r="FYV869" s="396"/>
      <c r="FYW869" s="396"/>
      <c r="FYX869" s="396"/>
      <c r="FYY869" s="396"/>
      <c r="FYZ869" s="396"/>
      <c r="FZA869" s="396"/>
      <c r="FZB869" s="396"/>
      <c r="FZC869" s="396"/>
      <c r="FZD869" s="396"/>
      <c r="FZE869" s="396"/>
      <c r="FZF869" s="396"/>
      <c r="FZG869" s="396"/>
      <c r="FZH869" s="396"/>
      <c r="FZI869" s="396"/>
      <c r="FZJ869" s="396"/>
      <c r="FZK869" s="396"/>
      <c r="FZL869" s="396"/>
      <c r="FZM869" s="396"/>
      <c r="FZN869" s="396"/>
      <c r="FZO869" s="396"/>
      <c r="FZP869" s="396"/>
      <c r="FZQ869" s="396"/>
      <c r="FZR869" s="396"/>
      <c r="FZS869" s="396"/>
      <c r="FZT869" s="396"/>
      <c r="FZU869" s="396"/>
      <c r="FZV869" s="396"/>
      <c r="FZW869" s="396"/>
      <c r="FZX869" s="396"/>
      <c r="FZY869" s="396"/>
      <c r="FZZ869" s="396"/>
      <c r="GAA869" s="396"/>
      <c r="GAB869" s="396"/>
      <c r="GAC869" s="396"/>
      <c r="GAD869" s="396"/>
      <c r="GAE869" s="396"/>
      <c r="GAF869" s="396"/>
      <c r="GAG869" s="396"/>
      <c r="GAH869" s="396"/>
      <c r="GAI869" s="396"/>
      <c r="GAJ869" s="396"/>
      <c r="GAK869" s="396"/>
      <c r="GAL869" s="396"/>
      <c r="GAM869" s="396"/>
      <c r="GAN869" s="396"/>
      <c r="GAO869" s="396"/>
      <c r="GAP869" s="396"/>
      <c r="GAQ869" s="396"/>
      <c r="GAR869" s="396"/>
      <c r="GAS869" s="396"/>
      <c r="GAT869" s="396"/>
      <c r="GAU869" s="396"/>
      <c r="GAV869" s="396"/>
      <c r="GAW869" s="396"/>
      <c r="GAX869" s="396"/>
      <c r="GAY869" s="396"/>
      <c r="GAZ869" s="396"/>
      <c r="GBA869" s="396"/>
      <c r="GBB869" s="396"/>
      <c r="GBC869" s="396"/>
      <c r="GBD869" s="396"/>
      <c r="GBE869" s="396"/>
      <c r="GBF869" s="396"/>
      <c r="GBG869" s="396"/>
      <c r="GBH869" s="396"/>
      <c r="GBI869" s="396"/>
      <c r="GBJ869" s="396"/>
      <c r="GBK869" s="396"/>
      <c r="GBL869" s="396"/>
      <c r="GBM869" s="396"/>
      <c r="GBN869" s="396"/>
      <c r="GBO869" s="396"/>
      <c r="GBP869" s="396"/>
      <c r="GBQ869" s="396"/>
      <c r="GBR869" s="396"/>
      <c r="GBS869" s="396"/>
      <c r="GBT869" s="396"/>
      <c r="GBU869" s="396"/>
      <c r="GBV869" s="396"/>
      <c r="GBW869" s="396"/>
      <c r="GBX869" s="396"/>
      <c r="GBY869" s="396"/>
      <c r="GBZ869" s="396"/>
      <c r="GCA869" s="396"/>
      <c r="GCB869" s="396"/>
      <c r="GCC869" s="396"/>
      <c r="GCD869" s="396"/>
      <c r="GCE869" s="396"/>
      <c r="GCF869" s="396"/>
      <c r="GCG869" s="396"/>
      <c r="GCH869" s="396"/>
      <c r="GCI869" s="396"/>
      <c r="GCJ869" s="396"/>
      <c r="GCK869" s="396"/>
      <c r="GCL869" s="396"/>
      <c r="GCM869" s="396"/>
      <c r="GCN869" s="396"/>
      <c r="GCO869" s="396"/>
      <c r="GCP869" s="396"/>
      <c r="GCQ869" s="396"/>
      <c r="GCR869" s="396"/>
      <c r="GCS869" s="396"/>
      <c r="GCT869" s="396"/>
      <c r="GCU869" s="396"/>
      <c r="GCV869" s="396"/>
      <c r="GCW869" s="396"/>
      <c r="GCX869" s="396"/>
      <c r="GCY869" s="396"/>
      <c r="GCZ869" s="396"/>
      <c r="GDA869" s="396"/>
      <c r="GDB869" s="396"/>
      <c r="GDC869" s="396"/>
      <c r="GDD869" s="396"/>
      <c r="GDE869" s="396"/>
      <c r="GDF869" s="396"/>
      <c r="GDG869" s="396"/>
      <c r="GDH869" s="396"/>
      <c r="GDI869" s="396"/>
      <c r="GDJ869" s="396"/>
      <c r="GDK869" s="396"/>
      <c r="GDL869" s="396"/>
      <c r="GDM869" s="396"/>
      <c r="GDN869" s="396"/>
      <c r="GDO869" s="396"/>
      <c r="GDP869" s="396"/>
      <c r="GDQ869" s="396"/>
      <c r="GDR869" s="396"/>
      <c r="GDS869" s="396"/>
      <c r="GDT869" s="396"/>
      <c r="GDU869" s="396"/>
      <c r="GDV869" s="396"/>
      <c r="GDW869" s="396"/>
      <c r="GDX869" s="396"/>
      <c r="GDY869" s="396"/>
      <c r="GDZ869" s="396"/>
      <c r="GEA869" s="396"/>
      <c r="GEB869" s="396"/>
      <c r="GEC869" s="396"/>
      <c r="GED869" s="396"/>
      <c r="GEE869" s="396"/>
      <c r="GEF869" s="396"/>
      <c r="GEG869" s="396"/>
      <c r="GEH869" s="396"/>
      <c r="GEI869" s="396"/>
      <c r="GEJ869" s="396"/>
      <c r="GEK869" s="396"/>
      <c r="GEL869" s="396"/>
      <c r="GEM869" s="396"/>
      <c r="GEN869" s="396"/>
      <c r="GEO869" s="396"/>
      <c r="GEP869" s="396"/>
      <c r="GEQ869" s="396"/>
      <c r="GER869" s="396"/>
      <c r="GES869" s="396"/>
      <c r="GET869" s="396"/>
      <c r="GEU869" s="396"/>
      <c r="GEV869" s="396"/>
      <c r="GEW869" s="396"/>
      <c r="GEX869" s="396"/>
      <c r="GEY869" s="396"/>
      <c r="GEZ869" s="396"/>
      <c r="GFA869" s="396"/>
      <c r="GFB869" s="396"/>
      <c r="GFC869" s="396"/>
      <c r="GFD869" s="396"/>
      <c r="GFE869" s="396"/>
      <c r="GFF869" s="396"/>
      <c r="GFG869" s="396"/>
      <c r="GFH869" s="396"/>
      <c r="GFI869" s="396"/>
      <c r="GFJ869" s="396"/>
      <c r="GFK869" s="396"/>
      <c r="GFL869" s="396"/>
      <c r="GFM869" s="396"/>
      <c r="GFN869" s="396"/>
      <c r="GFO869" s="396"/>
      <c r="GFP869" s="396"/>
      <c r="GFQ869" s="396"/>
      <c r="GFR869" s="396"/>
      <c r="GFS869" s="396"/>
      <c r="GFT869" s="396"/>
      <c r="GFU869" s="396"/>
      <c r="GFV869" s="396"/>
      <c r="GFW869" s="396"/>
      <c r="GFX869" s="396"/>
      <c r="GFY869" s="396"/>
      <c r="GFZ869" s="396"/>
      <c r="GGA869" s="396"/>
      <c r="GGB869" s="396"/>
      <c r="GGC869" s="396"/>
      <c r="GGD869" s="396"/>
      <c r="GGE869" s="396"/>
      <c r="GGF869" s="396"/>
      <c r="GGG869" s="396"/>
      <c r="GGH869" s="396"/>
      <c r="GGI869" s="396"/>
      <c r="GGJ869" s="396"/>
      <c r="GGK869" s="396"/>
      <c r="GGL869" s="396"/>
      <c r="GGM869" s="396"/>
      <c r="GGN869" s="396"/>
      <c r="GGO869" s="396"/>
      <c r="GGP869" s="396"/>
      <c r="GGQ869" s="396"/>
      <c r="GGR869" s="396"/>
      <c r="GGS869" s="396"/>
      <c r="GGT869" s="396"/>
      <c r="GGU869" s="396"/>
      <c r="GGV869" s="396"/>
      <c r="GGW869" s="396"/>
      <c r="GGX869" s="396"/>
      <c r="GGY869" s="396"/>
      <c r="GGZ869" s="396"/>
      <c r="GHA869" s="396"/>
      <c r="GHB869" s="396"/>
      <c r="GHC869" s="396"/>
      <c r="GHD869" s="396"/>
      <c r="GHE869" s="396"/>
      <c r="GHF869" s="396"/>
      <c r="GHG869" s="396"/>
      <c r="GHH869" s="396"/>
      <c r="GHI869" s="396"/>
      <c r="GHJ869" s="396"/>
      <c r="GHK869" s="396"/>
      <c r="GHL869" s="396"/>
      <c r="GHM869" s="396"/>
      <c r="GHN869" s="396"/>
      <c r="GHO869" s="396"/>
      <c r="GHP869" s="396"/>
      <c r="GHQ869" s="396"/>
      <c r="GHR869" s="396"/>
      <c r="GHS869" s="396"/>
      <c r="GHT869" s="396"/>
      <c r="GHU869" s="396"/>
      <c r="GHV869" s="396"/>
      <c r="GHW869" s="396"/>
      <c r="GHX869" s="396"/>
      <c r="GHY869" s="396"/>
      <c r="GHZ869" s="396"/>
      <c r="GIA869" s="396"/>
      <c r="GIB869" s="396"/>
      <c r="GIC869" s="396"/>
      <c r="GID869" s="396"/>
      <c r="GIE869" s="396"/>
      <c r="GIF869" s="396"/>
      <c r="GIG869" s="396"/>
      <c r="GIH869" s="396"/>
      <c r="GII869" s="396"/>
      <c r="GIJ869" s="396"/>
      <c r="GIK869" s="396"/>
      <c r="GIL869" s="396"/>
      <c r="GIM869" s="396"/>
      <c r="GIN869" s="396"/>
      <c r="GIO869" s="396"/>
      <c r="GIP869" s="396"/>
      <c r="GIQ869" s="396"/>
      <c r="GIR869" s="396"/>
      <c r="GIS869" s="396"/>
      <c r="GIT869" s="396"/>
      <c r="GIU869" s="396"/>
      <c r="GIV869" s="396"/>
      <c r="GIW869" s="396"/>
      <c r="GIX869" s="396"/>
      <c r="GIY869" s="396"/>
      <c r="GIZ869" s="396"/>
      <c r="GJA869" s="396"/>
      <c r="GJB869" s="396"/>
      <c r="GJC869" s="396"/>
      <c r="GJD869" s="396"/>
      <c r="GJE869" s="396"/>
      <c r="GJF869" s="396"/>
      <c r="GJG869" s="396"/>
      <c r="GJH869" s="396"/>
      <c r="GJI869" s="396"/>
      <c r="GJJ869" s="396"/>
      <c r="GJK869" s="396"/>
      <c r="GJL869" s="396"/>
      <c r="GJM869" s="396"/>
      <c r="GJN869" s="396"/>
      <c r="GJO869" s="396"/>
      <c r="GJP869" s="396"/>
      <c r="GJQ869" s="396"/>
      <c r="GJR869" s="396"/>
      <c r="GJS869" s="396"/>
      <c r="GJT869" s="396"/>
      <c r="GJU869" s="396"/>
      <c r="GJV869" s="396"/>
      <c r="GJW869" s="396"/>
      <c r="GJX869" s="396"/>
      <c r="GJY869" s="396"/>
      <c r="GJZ869" s="396"/>
      <c r="GKA869" s="396"/>
      <c r="GKB869" s="396"/>
      <c r="GKC869" s="396"/>
      <c r="GKD869" s="396"/>
      <c r="GKE869" s="396"/>
      <c r="GKF869" s="396"/>
      <c r="GKG869" s="396"/>
      <c r="GKH869" s="396"/>
      <c r="GKI869" s="396"/>
      <c r="GKJ869" s="396"/>
      <c r="GKK869" s="396"/>
      <c r="GKL869" s="396"/>
      <c r="GKM869" s="396"/>
      <c r="GKN869" s="396"/>
      <c r="GKO869" s="396"/>
      <c r="GKP869" s="396"/>
      <c r="GKQ869" s="396"/>
      <c r="GKR869" s="396"/>
      <c r="GKS869" s="396"/>
      <c r="GKT869" s="396"/>
      <c r="GKU869" s="396"/>
      <c r="GKV869" s="396"/>
      <c r="GKW869" s="396"/>
      <c r="GKX869" s="396"/>
      <c r="GKY869" s="396"/>
      <c r="GKZ869" s="396"/>
      <c r="GLA869" s="396"/>
      <c r="GLB869" s="396"/>
      <c r="GLC869" s="396"/>
      <c r="GLD869" s="396"/>
      <c r="GLE869" s="396"/>
      <c r="GLF869" s="396"/>
      <c r="GLG869" s="396"/>
      <c r="GLH869" s="396"/>
      <c r="GLI869" s="396"/>
      <c r="GLJ869" s="396"/>
      <c r="GLK869" s="396"/>
      <c r="GLL869" s="396"/>
      <c r="GLM869" s="396"/>
      <c r="GLN869" s="396"/>
      <c r="GLO869" s="396"/>
      <c r="GLP869" s="396"/>
      <c r="GLQ869" s="396"/>
      <c r="GLR869" s="396"/>
      <c r="GLS869" s="396"/>
      <c r="GLT869" s="396"/>
      <c r="GLU869" s="396"/>
      <c r="GLV869" s="396"/>
      <c r="GLW869" s="396"/>
      <c r="GLX869" s="396"/>
      <c r="GLY869" s="396"/>
      <c r="GLZ869" s="396"/>
      <c r="GMA869" s="396"/>
      <c r="GMB869" s="396"/>
      <c r="GMC869" s="396"/>
      <c r="GMD869" s="396"/>
      <c r="GME869" s="396"/>
      <c r="GMF869" s="396"/>
      <c r="GMG869" s="396"/>
      <c r="GMH869" s="396"/>
      <c r="GMI869" s="396"/>
      <c r="GMJ869" s="396"/>
      <c r="GMK869" s="396"/>
      <c r="GML869" s="396"/>
      <c r="GMM869" s="396"/>
      <c r="GMN869" s="396"/>
      <c r="GMO869" s="396"/>
      <c r="GMP869" s="396"/>
      <c r="GMQ869" s="396"/>
      <c r="GMR869" s="396"/>
      <c r="GMS869" s="396"/>
      <c r="GMT869" s="396"/>
      <c r="GMU869" s="396"/>
      <c r="GMV869" s="396"/>
      <c r="GMW869" s="396"/>
      <c r="GMX869" s="396"/>
      <c r="GMY869" s="396"/>
      <c r="GMZ869" s="396"/>
      <c r="GNA869" s="396"/>
      <c r="GNB869" s="396"/>
      <c r="GNC869" s="396"/>
      <c r="GND869" s="396"/>
      <c r="GNE869" s="396"/>
      <c r="GNF869" s="396"/>
      <c r="GNG869" s="396"/>
      <c r="GNH869" s="396"/>
      <c r="GNI869" s="396"/>
      <c r="GNJ869" s="396"/>
      <c r="GNK869" s="396"/>
      <c r="GNL869" s="396"/>
      <c r="GNM869" s="396"/>
      <c r="GNN869" s="396"/>
      <c r="GNO869" s="396"/>
      <c r="GNP869" s="396"/>
      <c r="GNQ869" s="396"/>
      <c r="GNR869" s="396"/>
      <c r="GNS869" s="396"/>
      <c r="GNT869" s="396"/>
      <c r="GNU869" s="396"/>
      <c r="GNV869" s="396"/>
      <c r="GNW869" s="396"/>
      <c r="GNX869" s="396"/>
      <c r="GNY869" s="396"/>
      <c r="GNZ869" s="396"/>
      <c r="GOA869" s="396"/>
      <c r="GOB869" s="396"/>
      <c r="GOC869" s="396"/>
      <c r="GOD869" s="396"/>
      <c r="GOE869" s="396"/>
      <c r="GOF869" s="396"/>
      <c r="GOG869" s="396"/>
      <c r="GOH869" s="396"/>
      <c r="GOI869" s="396"/>
      <c r="GOJ869" s="396"/>
      <c r="GOK869" s="396"/>
      <c r="GOL869" s="396"/>
      <c r="GOM869" s="396"/>
      <c r="GON869" s="396"/>
      <c r="GOO869" s="396"/>
      <c r="GOP869" s="396"/>
      <c r="GOQ869" s="396"/>
      <c r="GOR869" s="396"/>
      <c r="GOS869" s="396"/>
      <c r="GOT869" s="396"/>
      <c r="GOU869" s="396"/>
      <c r="GOV869" s="396"/>
      <c r="GOW869" s="396"/>
      <c r="GOX869" s="396"/>
      <c r="GOY869" s="396"/>
      <c r="GOZ869" s="396"/>
      <c r="GPA869" s="396"/>
      <c r="GPB869" s="396"/>
      <c r="GPC869" s="396"/>
      <c r="GPD869" s="396"/>
      <c r="GPE869" s="396"/>
      <c r="GPF869" s="396"/>
      <c r="GPG869" s="396"/>
      <c r="GPH869" s="396"/>
      <c r="GPI869" s="396"/>
      <c r="GPJ869" s="396"/>
      <c r="GPK869" s="396"/>
      <c r="GPL869" s="396"/>
      <c r="GPM869" s="396"/>
      <c r="GPN869" s="396"/>
      <c r="GPO869" s="396"/>
      <c r="GPP869" s="396"/>
      <c r="GPQ869" s="396"/>
      <c r="GPR869" s="396"/>
      <c r="GPS869" s="396"/>
      <c r="GPT869" s="396"/>
      <c r="GPU869" s="396"/>
      <c r="GPV869" s="396"/>
      <c r="GPW869" s="396"/>
      <c r="GPX869" s="396"/>
      <c r="GPY869" s="396"/>
      <c r="GPZ869" s="396"/>
      <c r="GQA869" s="396"/>
      <c r="GQB869" s="396"/>
      <c r="GQC869" s="396"/>
      <c r="GQD869" s="396"/>
      <c r="GQE869" s="396"/>
      <c r="GQF869" s="396"/>
      <c r="GQG869" s="396"/>
      <c r="GQH869" s="396"/>
      <c r="GQI869" s="396"/>
      <c r="GQJ869" s="396"/>
      <c r="GQK869" s="396"/>
      <c r="GQL869" s="396"/>
      <c r="GQM869" s="396"/>
      <c r="GQN869" s="396"/>
      <c r="GQO869" s="396"/>
      <c r="GQP869" s="396"/>
      <c r="GQQ869" s="396"/>
      <c r="GQR869" s="396"/>
      <c r="GQS869" s="396"/>
      <c r="GQT869" s="396"/>
      <c r="GQU869" s="396"/>
      <c r="GQV869" s="396"/>
      <c r="GQW869" s="396"/>
      <c r="GQX869" s="396"/>
      <c r="GQY869" s="396"/>
      <c r="GQZ869" s="396"/>
      <c r="GRA869" s="396"/>
      <c r="GRB869" s="396"/>
      <c r="GRC869" s="396"/>
      <c r="GRD869" s="396"/>
      <c r="GRE869" s="396"/>
      <c r="GRF869" s="396"/>
      <c r="GRG869" s="396"/>
      <c r="GRH869" s="396"/>
      <c r="GRI869" s="396"/>
      <c r="GRJ869" s="396"/>
      <c r="GRK869" s="396"/>
      <c r="GRL869" s="396"/>
      <c r="GRM869" s="396"/>
      <c r="GRN869" s="396"/>
      <c r="GRO869" s="396"/>
      <c r="GRP869" s="396"/>
      <c r="GRQ869" s="396"/>
      <c r="GRR869" s="396"/>
      <c r="GRS869" s="396"/>
      <c r="GRT869" s="396"/>
      <c r="GRU869" s="396"/>
      <c r="GRV869" s="396"/>
      <c r="GRW869" s="396"/>
      <c r="GRX869" s="396"/>
      <c r="GRY869" s="396"/>
      <c r="GRZ869" s="396"/>
      <c r="GSA869" s="396"/>
      <c r="GSB869" s="396"/>
      <c r="GSC869" s="396"/>
      <c r="GSD869" s="396"/>
      <c r="GSE869" s="396"/>
      <c r="GSF869" s="396"/>
      <c r="GSG869" s="396"/>
      <c r="GSH869" s="396"/>
      <c r="GSI869" s="396"/>
      <c r="GSJ869" s="396"/>
      <c r="GSK869" s="396"/>
      <c r="GSL869" s="396"/>
      <c r="GSM869" s="396"/>
      <c r="GSN869" s="396"/>
      <c r="GSO869" s="396"/>
      <c r="GSP869" s="396"/>
      <c r="GSQ869" s="396"/>
      <c r="GSR869" s="396"/>
      <c r="GSS869" s="396"/>
      <c r="GST869" s="396"/>
      <c r="GSU869" s="396"/>
      <c r="GSV869" s="396"/>
      <c r="GSW869" s="396"/>
      <c r="GSX869" s="396"/>
      <c r="GSY869" s="396"/>
      <c r="GSZ869" s="396"/>
      <c r="GTA869" s="396"/>
      <c r="GTB869" s="396"/>
      <c r="GTC869" s="396"/>
      <c r="GTD869" s="396"/>
      <c r="GTE869" s="396"/>
      <c r="GTF869" s="396"/>
      <c r="GTG869" s="396"/>
      <c r="GTH869" s="396"/>
      <c r="GTI869" s="396"/>
      <c r="GTJ869" s="396"/>
      <c r="GTK869" s="396"/>
      <c r="GTL869" s="396"/>
      <c r="GTM869" s="396"/>
      <c r="GTN869" s="396"/>
      <c r="GTO869" s="396"/>
      <c r="GTP869" s="396"/>
      <c r="GTQ869" s="396"/>
      <c r="GTR869" s="396"/>
      <c r="GTS869" s="396"/>
      <c r="GTT869" s="396"/>
      <c r="GTU869" s="396"/>
      <c r="GTV869" s="396"/>
      <c r="GTW869" s="396"/>
      <c r="GTX869" s="396"/>
      <c r="GTY869" s="396"/>
      <c r="GTZ869" s="396"/>
      <c r="GUA869" s="396"/>
      <c r="GUB869" s="396"/>
      <c r="GUC869" s="396"/>
      <c r="GUD869" s="396"/>
      <c r="GUE869" s="396"/>
      <c r="GUF869" s="396"/>
      <c r="GUG869" s="396"/>
      <c r="GUH869" s="396"/>
      <c r="GUI869" s="396"/>
      <c r="GUJ869" s="396"/>
      <c r="GUK869" s="396"/>
      <c r="GUL869" s="396"/>
      <c r="GUM869" s="396"/>
      <c r="GUN869" s="396"/>
      <c r="GUO869" s="396"/>
      <c r="GUP869" s="396"/>
      <c r="GUQ869" s="396"/>
      <c r="GUR869" s="396"/>
      <c r="GUS869" s="396"/>
      <c r="GUT869" s="396"/>
      <c r="GUU869" s="396"/>
      <c r="GUV869" s="396"/>
      <c r="GUW869" s="396"/>
      <c r="GUX869" s="396"/>
      <c r="GUY869" s="396"/>
      <c r="GUZ869" s="396"/>
      <c r="GVA869" s="396"/>
      <c r="GVB869" s="396"/>
      <c r="GVC869" s="396"/>
      <c r="GVD869" s="396"/>
      <c r="GVE869" s="396"/>
      <c r="GVF869" s="396"/>
      <c r="GVG869" s="396"/>
      <c r="GVH869" s="396"/>
      <c r="GVI869" s="396"/>
      <c r="GVJ869" s="396"/>
      <c r="GVK869" s="396"/>
      <c r="GVL869" s="396"/>
      <c r="GVM869" s="396"/>
      <c r="GVN869" s="396"/>
      <c r="GVO869" s="396"/>
      <c r="GVP869" s="396"/>
      <c r="GVQ869" s="396"/>
      <c r="GVR869" s="396"/>
      <c r="GVS869" s="396"/>
      <c r="GVT869" s="396"/>
      <c r="GVU869" s="396"/>
      <c r="GVV869" s="396"/>
      <c r="GVW869" s="396"/>
      <c r="GVX869" s="396"/>
      <c r="GVY869" s="396"/>
      <c r="GVZ869" s="396"/>
      <c r="GWA869" s="396"/>
      <c r="GWB869" s="396"/>
      <c r="GWC869" s="396"/>
      <c r="GWD869" s="396"/>
      <c r="GWE869" s="396"/>
      <c r="GWF869" s="396"/>
      <c r="GWG869" s="396"/>
      <c r="GWH869" s="396"/>
      <c r="GWI869" s="396"/>
      <c r="GWJ869" s="396"/>
      <c r="GWK869" s="396"/>
      <c r="GWL869" s="396"/>
      <c r="GWM869" s="396"/>
      <c r="GWN869" s="396"/>
      <c r="GWO869" s="396"/>
      <c r="GWP869" s="396"/>
      <c r="GWQ869" s="396"/>
      <c r="GWR869" s="396"/>
      <c r="GWS869" s="396"/>
      <c r="GWT869" s="396"/>
      <c r="GWU869" s="396"/>
      <c r="GWV869" s="396"/>
      <c r="GWW869" s="396"/>
      <c r="GWX869" s="396"/>
      <c r="GWY869" s="396"/>
      <c r="GWZ869" s="396"/>
      <c r="GXA869" s="396"/>
      <c r="GXB869" s="396"/>
      <c r="GXC869" s="396"/>
      <c r="GXD869" s="396"/>
      <c r="GXE869" s="396"/>
      <c r="GXF869" s="396"/>
      <c r="GXG869" s="396"/>
      <c r="GXH869" s="396"/>
      <c r="GXI869" s="396"/>
      <c r="GXJ869" s="396"/>
      <c r="GXK869" s="396"/>
      <c r="GXL869" s="396"/>
      <c r="GXM869" s="396"/>
      <c r="GXN869" s="396"/>
      <c r="GXO869" s="396"/>
      <c r="GXP869" s="396"/>
      <c r="GXQ869" s="396"/>
      <c r="GXR869" s="396"/>
      <c r="GXS869" s="396"/>
      <c r="GXT869" s="396"/>
      <c r="GXU869" s="396"/>
      <c r="GXV869" s="396"/>
      <c r="GXW869" s="396"/>
      <c r="GXX869" s="396"/>
      <c r="GXY869" s="396"/>
      <c r="GXZ869" s="396"/>
      <c r="GYA869" s="396"/>
      <c r="GYB869" s="396"/>
      <c r="GYC869" s="396"/>
      <c r="GYD869" s="396"/>
      <c r="GYE869" s="396"/>
      <c r="GYF869" s="396"/>
      <c r="GYG869" s="396"/>
      <c r="GYH869" s="396"/>
      <c r="GYI869" s="396"/>
      <c r="GYJ869" s="396"/>
      <c r="GYK869" s="396"/>
      <c r="GYL869" s="396"/>
      <c r="GYM869" s="396"/>
      <c r="GYN869" s="396"/>
      <c r="GYO869" s="396"/>
      <c r="GYP869" s="396"/>
      <c r="GYQ869" s="396"/>
      <c r="GYR869" s="396"/>
      <c r="GYS869" s="396"/>
      <c r="GYT869" s="396"/>
      <c r="GYU869" s="396"/>
      <c r="GYV869" s="396"/>
      <c r="GYW869" s="396"/>
      <c r="GYX869" s="396"/>
      <c r="GYY869" s="396"/>
      <c r="GYZ869" s="396"/>
      <c r="GZA869" s="396"/>
      <c r="GZB869" s="396"/>
      <c r="GZC869" s="396"/>
      <c r="GZD869" s="396"/>
      <c r="GZE869" s="396"/>
      <c r="GZF869" s="396"/>
      <c r="GZG869" s="396"/>
      <c r="GZH869" s="396"/>
      <c r="GZI869" s="396"/>
      <c r="GZJ869" s="396"/>
      <c r="GZK869" s="396"/>
      <c r="GZL869" s="396"/>
      <c r="GZM869" s="396"/>
      <c r="GZN869" s="396"/>
      <c r="GZO869" s="396"/>
      <c r="GZP869" s="396"/>
      <c r="GZQ869" s="396"/>
      <c r="GZR869" s="396"/>
      <c r="GZS869" s="396"/>
      <c r="GZT869" s="396"/>
      <c r="GZU869" s="396"/>
      <c r="GZV869" s="396"/>
      <c r="GZW869" s="396"/>
      <c r="GZX869" s="396"/>
      <c r="GZY869" s="396"/>
      <c r="GZZ869" s="396"/>
      <c r="HAA869" s="396"/>
      <c r="HAB869" s="396"/>
      <c r="HAC869" s="396"/>
      <c r="HAD869" s="396"/>
      <c r="HAE869" s="396"/>
      <c r="HAF869" s="396"/>
      <c r="HAG869" s="396"/>
      <c r="HAH869" s="396"/>
      <c r="HAI869" s="396"/>
      <c r="HAJ869" s="396"/>
      <c r="HAK869" s="396"/>
      <c r="HAL869" s="396"/>
      <c r="HAM869" s="396"/>
      <c r="HAN869" s="396"/>
      <c r="HAO869" s="396"/>
      <c r="HAP869" s="396"/>
      <c r="HAQ869" s="396"/>
      <c r="HAR869" s="396"/>
      <c r="HAS869" s="396"/>
      <c r="HAT869" s="396"/>
      <c r="HAU869" s="396"/>
      <c r="HAV869" s="396"/>
      <c r="HAW869" s="396"/>
      <c r="HAX869" s="396"/>
      <c r="HAY869" s="396"/>
      <c r="HAZ869" s="396"/>
      <c r="HBA869" s="396"/>
      <c r="HBB869" s="396"/>
      <c r="HBC869" s="396"/>
      <c r="HBD869" s="396"/>
      <c r="HBE869" s="396"/>
      <c r="HBF869" s="396"/>
      <c r="HBG869" s="396"/>
      <c r="HBH869" s="396"/>
      <c r="HBI869" s="396"/>
      <c r="HBJ869" s="396"/>
      <c r="HBK869" s="396"/>
      <c r="HBL869" s="396"/>
      <c r="HBM869" s="396"/>
      <c r="HBN869" s="396"/>
      <c r="HBO869" s="396"/>
      <c r="HBP869" s="396"/>
      <c r="HBQ869" s="396"/>
      <c r="HBR869" s="396"/>
      <c r="HBS869" s="396"/>
      <c r="HBT869" s="396"/>
      <c r="HBU869" s="396"/>
      <c r="HBV869" s="396"/>
      <c r="HBW869" s="396"/>
      <c r="HBX869" s="396"/>
      <c r="HBY869" s="396"/>
      <c r="HBZ869" s="396"/>
      <c r="HCA869" s="396"/>
      <c r="HCB869" s="396"/>
      <c r="HCC869" s="396"/>
      <c r="HCD869" s="396"/>
      <c r="HCE869" s="396"/>
      <c r="HCF869" s="396"/>
      <c r="HCG869" s="396"/>
      <c r="HCH869" s="396"/>
      <c r="HCI869" s="396"/>
      <c r="HCJ869" s="396"/>
      <c r="HCK869" s="396"/>
      <c r="HCL869" s="396"/>
      <c r="HCM869" s="396"/>
      <c r="HCN869" s="396"/>
      <c r="HCO869" s="396"/>
      <c r="HCP869" s="396"/>
      <c r="HCQ869" s="396"/>
      <c r="HCR869" s="396"/>
      <c r="HCS869" s="396"/>
      <c r="HCT869" s="396"/>
      <c r="HCU869" s="396"/>
      <c r="HCV869" s="396"/>
      <c r="HCW869" s="396"/>
      <c r="HCX869" s="396"/>
      <c r="HCY869" s="396"/>
      <c r="HCZ869" s="396"/>
      <c r="HDA869" s="396"/>
      <c r="HDB869" s="396"/>
      <c r="HDC869" s="396"/>
      <c r="HDD869" s="396"/>
      <c r="HDE869" s="396"/>
      <c r="HDF869" s="396"/>
      <c r="HDG869" s="396"/>
      <c r="HDH869" s="396"/>
      <c r="HDI869" s="396"/>
      <c r="HDJ869" s="396"/>
      <c r="HDK869" s="396"/>
      <c r="HDL869" s="396"/>
      <c r="HDM869" s="396"/>
      <c r="HDN869" s="396"/>
      <c r="HDO869" s="396"/>
      <c r="HDP869" s="396"/>
      <c r="HDQ869" s="396"/>
      <c r="HDR869" s="396"/>
      <c r="HDS869" s="396"/>
      <c r="HDT869" s="396"/>
      <c r="HDU869" s="396"/>
      <c r="HDV869" s="396"/>
      <c r="HDW869" s="396"/>
      <c r="HDX869" s="396"/>
      <c r="HDY869" s="396"/>
      <c r="HDZ869" s="396"/>
      <c r="HEA869" s="396"/>
      <c r="HEB869" s="396"/>
      <c r="HEC869" s="396"/>
      <c r="HED869" s="396"/>
      <c r="HEE869" s="396"/>
      <c r="HEF869" s="396"/>
      <c r="HEG869" s="396"/>
      <c r="HEH869" s="396"/>
      <c r="HEI869" s="396"/>
      <c r="HEJ869" s="396"/>
      <c r="HEK869" s="396"/>
      <c r="HEL869" s="396"/>
      <c r="HEM869" s="396"/>
      <c r="HEN869" s="396"/>
      <c r="HEO869" s="396"/>
      <c r="HEP869" s="396"/>
      <c r="HEQ869" s="396"/>
      <c r="HER869" s="396"/>
      <c r="HES869" s="396"/>
      <c r="HET869" s="396"/>
      <c r="HEU869" s="396"/>
      <c r="HEV869" s="396"/>
      <c r="HEW869" s="396"/>
      <c r="HEX869" s="396"/>
      <c r="HEY869" s="396"/>
      <c r="HEZ869" s="396"/>
      <c r="HFA869" s="396"/>
      <c r="HFB869" s="396"/>
      <c r="HFC869" s="396"/>
      <c r="HFD869" s="396"/>
      <c r="HFE869" s="396"/>
      <c r="HFF869" s="396"/>
      <c r="HFG869" s="396"/>
      <c r="HFH869" s="396"/>
      <c r="HFI869" s="396"/>
      <c r="HFJ869" s="396"/>
      <c r="HFK869" s="396"/>
      <c r="HFL869" s="396"/>
      <c r="HFM869" s="396"/>
      <c r="HFN869" s="396"/>
      <c r="HFO869" s="396"/>
      <c r="HFP869" s="396"/>
      <c r="HFQ869" s="396"/>
      <c r="HFR869" s="396"/>
      <c r="HFS869" s="396"/>
      <c r="HFT869" s="396"/>
      <c r="HFU869" s="396"/>
      <c r="HFV869" s="396"/>
      <c r="HFW869" s="396"/>
      <c r="HFX869" s="396"/>
      <c r="HFY869" s="396"/>
      <c r="HFZ869" s="396"/>
      <c r="HGA869" s="396"/>
      <c r="HGB869" s="396"/>
      <c r="HGC869" s="396"/>
      <c r="HGD869" s="396"/>
      <c r="HGE869" s="396"/>
      <c r="HGF869" s="396"/>
      <c r="HGG869" s="396"/>
      <c r="HGH869" s="396"/>
      <c r="HGI869" s="396"/>
      <c r="HGJ869" s="396"/>
      <c r="HGK869" s="396"/>
      <c r="HGL869" s="396"/>
      <c r="HGM869" s="396"/>
      <c r="HGN869" s="396"/>
      <c r="HGO869" s="396"/>
      <c r="HGP869" s="396"/>
      <c r="HGQ869" s="396"/>
      <c r="HGR869" s="396"/>
      <c r="HGS869" s="396"/>
      <c r="HGT869" s="396"/>
      <c r="HGU869" s="396"/>
      <c r="HGV869" s="396"/>
      <c r="HGW869" s="396"/>
      <c r="HGX869" s="396"/>
      <c r="HGY869" s="396"/>
      <c r="HGZ869" s="396"/>
      <c r="HHA869" s="396"/>
      <c r="HHB869" s="396"/>
      <c r="HHC869" s="396"/>
      <c r="HHD869" s="396"/>
      <c r="HHE869" s="396"/>
      <c r="HHF869" s="396"/>
      <c r="HHG869" s="396"/>
      <c r="HHH869" s="396"/>
      <c r="HHI869" s="396"/>
      <c r="HHJ869" s="396"/>
      <c r="HHK869" s="396"/>
      <c r="HHL869" s="396"/>
      <c r="HHM869" s="396"/>
      <c r="HHN869" s="396"/>
      <c r="HHO869" s="396"/>
      <c r="HHP869" s="396"/>
      <c r="HHQ869" s="396"/>
      <c r="HHR869" s="396"/>
      <c r="HHS869" s="396"/>
      <c r="HHT869" s="396"/>
      <c r="HHU869" s="396"/>
      <c r="HHV869" s="396"/>
      <c r="HHW869" s="396"/>
      <c r="HHX869" s="396"/>
      <c r="HHY869" s="396"/>
      <c r="HHZ869" s="396"/>
      <c r="HIA869" s="396"/>
      <c r="HIB869" s="396"/>
      <c r="HIC869" s="396"/>
      <c r="HID869" s="396"/>
      <c r="HIE869" s="396"/>
      <c r="HIF869" s="396"/>
      <c r="HIG869" s="396"/>
      <c r="HIH869" s="396"/>
      <c r="HII869" s="396"/>
      <c r="HIJ869" s="396"/>
      <c r="HIK869" s="396"/>
      <c r="HIL869" s="396"/>
      <c r="HIM869" s="396"/>
      <c r="HIN869" s="396"/>
      <c r="HIO869" s="396"/>
      <c r="HIP869" s="396"/>
      <c r="HIQ869" s="396"/>
      <c r="HIR869" s="396"/>
      <c r="HIS869" s="396"/>
      <c r="HIT869" s="396"/>
      <c r="HIU869" s="396"/>
      <c r="HIV869" s="396"/>
      <c r="HIW869" s="396"/>
      <c r="HIX869" s="396"/>
      <c r="HIY869" s="396"/>
      <c r="HIZ869" s="396"/>
      <c r="HJA869" s="396"/>
      <c r="HJB869" s="396"/>
      <c r="HJC869" s="396"/>
      <c r="HJD869" s="396"/>
      <c r="HJE869" s="396"/>
      <c r="HJF869" s="396"/>
      <c r="HJG869" s="396"/>
      <c r="HJH869" s="396"/>
      <c r="HJI869" s="396"/>
      <c r="HJJ869" s="396"/>
      <c r="HJK869" s="396"/>
      <c r="HJL869" s="396"/>
      <c r="HJM869" s="396"/>
      <c r="HJN869" s="396"/>
      <c r="HJO869" s="396"/>
      <c r="HJP869" s="396"/>
      <c r="HJQ869" s="396"/>
      <c r="HJR869" s="396"/>
      <c r="HJS869" s="396"/>
      <c r="HJT869" s="396"/>
      <c r="HJU869" s="396"/>
      <c r="HJV869" s="396"/>
      <c r="HJW869" s="396"/>
      <c r="HJX869" s="396"/>
      <c r="HJY869" s="396"/>
      <c r="HJZ869" s="396"/>
      <c r="HKA869" s="396"/>
      <c r="HKB869" s="396"/>
      <c r="HKC869" s="396"/>
      <c r="HKD869" s="396"/>
      <c r="HKE869" s="396"/>
      <c r="HKF869" s="396"/>
      <c r="HKG869" s="396"/>
      <c r="HKH869" s="396"/>
      <c r="HKI869" s="396"/>
      <c r="HKJ869" s="396"/>
      <c r="HKK869" s="396"/>
      <c r="HKL869" s="396"/>
      <c r="HKM869" s="396"/>
      <c r="HKN869" s="396"/>
      <c r="HKO869" s="396"/>
      <c r="HKP869" s="396"/>
      <c r="HKQ869" s="396"/>
      <c r="HKR869" s="396"/>
      <c r="HKS869" s="396"/>
      <c r="HKT869" s="396"/>
      <c r="HKU869" s="396"/>
      <c r="HKV869" s="396"/>
      <c r="HKW869" s="396"/>
      <c r="HKX869" s="396"/>
      <c r="HKY869" s="396"/>
      <c r="HKZ869" s="396"/>
      <c r="HLA869" s="396"/>
      <c r="HLB869" s="396"/>
      <c r="HLC869" s="396"/>
      <c r="HLD869" s="396"/>
      <c r="HLE869" s="396"/>
      <c r="HLF869" s="396"/>
      <c r="HLG869" s="396"/>
      <c r="HLH869" s="396"/>
      <c r="HLI869" s="396"/>
      <c r="HLJ869" s="396"/>
      <c r="HLK869" s="396"/>
      <c r="HLL869" s="396"/>
      <c r="HLM869" s="396"/>
      <c r="HLN869" s="396"/>
      <c r="HLO869" s="396"/>
      <c r="HLP869" s="396"/>
      <c r="HLQ869" s="396"/>
      <c r="HLR869" s="396"/>
      <c r="HLS869" s="396"/>
      <c r="HLT869" s="396"/>
      <c r="HLU869" s="396"/>
      <c r="HLV869" s="396"/>
      <c r="HLW869" s="396"/>
      <c r="HLX869" s="396"/>
      <c r="HLY869" s="396"/>
      <c r="HLZ869" s="396"/>
      <c r="HMA869" s="396"/>
      <c r="HMB869" s="396"/>
      <c r="HMC869" s="396"/>
      <c r="HMD869" s="396"/>
      <c r="HME869" s="396"/>
      <c r="HMF869" s="396"/>
      <c r="HMG869" s="396"/>
      <c r="HMH869" s="396"/>
      <c r="HMI869" s="396"/>
      <c r="HMJ869" s="396"/>
      <c r="HMK869" s="396"/>
      <c r="HML869" s="396"/>
      <c r="HMM869" s="396"/>
      <c r="HMN869" s="396"/>
      <c r="HMO869" s="396"/>
      <c r="HMP869" s="396"/>
      <c r="HMQ869" s="396"/>
      <c r="HMR869" s="396"/>
      <c r="HMS869" s="396"/>
      <c r="HMT869" s="396"/>
      <c r="HMU869" s="396"/>
      <c r="HMV869" s="396"/>
      <c r="HMW869" s="396"/>
      <c r="HMX869" s="396"/>
      <c r="HMY869" s="396"/>
      <c r="HMZ869" s="396"/>
      <c r="HNA869" s="396"/>
      <c r="HNB869" s="396"/>
      <c r="HNC869" s="396"/>
      <c r="HND869" s="396"/>
      <c r="HNE869" s="396"/>
      <c r="HNF869" s="396"/>
      <c r="HNG869" s="396"/>
      <c r="HNH869" s="396"/>
      <c r="HNI869" s="396"/>
      <c r="HNJ869" s="396"/>
      <c r="HNK869" s="396"/>
      <c r="HNL869" s="396"/>
      <c r="HNM869" s="396"/>
      <c r="HNN869" s="396"/>
      <c r="HNO869" s="396"/>
      <c r="HNP869" s="396"/>
      <c r="HNQ869" s="396"/>
      <c r="HNR869" s="396"/>
      <c r="HNS869" s="396"/>
      <c r="HNT869" s="396"/>
      <c r="HNU869" s="396"/>
      <c r="HNV869" s="396"/>
      <c r="HNW869" s="396"/>
      <c r="HNX869" s="396"/>
      <c r="HNY869" s="396"/>
      <c r="HNZ869" s="396"/>
      <c r="HOA869" s="396"/>
      <c r="HOB869" s="396"/>
      <c r="HOC869" s="396"/>
      <c r="HOD869" s="396"/>
      <c r="HOE869" s="396"/>
      <c r="HOF869" s="396"/>
      <c r="HOG869" s="396"/>
      <c r="HOH869" s="396"/>
      <c r="HOI869" s="396"/>
      <c r="HOJ869" s="396"/>
      <c r="HOK869" s="396"/>
      <c r="HOL869" s="396"/>
      <c r="HOM869" s="396"/>
      <c r="HON869" s="396"/>
      <c r="HOO869" s="396"/>
      <c r="HOP869" s="396"/>
      <c r="HOQ869" s="396"/>
      <c r="HOR869" s="396"/>
      <c r="HOS869" s="396"/>
      <c r="HOT869" s="396"/>
      <c r="HOU869" s="396"/>
      <c r="HOV869" s="396"/>
      <c r="HOW869" s="396"/>
      <c r="HOX869" s="396"/>
      <c r="HOY869" s="396"/>
      <c r="HOZ869" s="396"/>
      <c r="HPA869" s="396"/>
      <c r="HPB869" s="396"/>
      <c r="HPC869" s="396"/>
      <c r="HPD869" s="396"/>
      <c r="HPE869" s="396"/>
      <c r="HPF869" s="396"/>
      <c r="HPG869" s="396"/>
      <c r="HPH869" s="396"/>
      <c r="HPI869" s="396"/>
      <c r="HPJ869" s="396"/>
      <c r="HPK869" s="396"/>
      <c r="HPL869" s="396"/>
      <c r="HPM869" s="396"/>
      <c r="HPN869" s="396"/>
      <c r="HPO869" s="396"/>
      <c r="HPP869" s="396"/>
      <c r="HPQ869" s="396"/>
      <c r="HPR869" s="396"/>
      <c r="HPS869" s="396"/>
      <c r="HPT869" s="396"/>
      <c r="HPU869" s="396"/>
      <c r="HPV869" s="396"/>
      <c r="HPW869" s="396"/>
      <c r="HPX869" s="396"/>
      <c r="HPY869" s="396"/>
      <c r="HPZ869" s="396"/>
      <c r="HQA869" s="396"/>
      <c r="HQB869" s="396"/>
      <c r="HQC869" s="396"/>
      <c r="HQD869" s="396"/>
      <c r="HQE869" s="396"/>
      <c r="HQF869" s="396"/>
      <c r="HQG869" s="396"/>
      <c r="HQH869" s="396"/>
      <c r="HQI869" s="396"/>
      <c r="HQJ869" s="396"/>
      <c r="HQK869" s="396"/>
      <c r="HQL869" s="396"/>
      <c r="HQM869" s="396"/>
      <c r="HQN869" s="396"/>
      <c r="HQO869" s="396"/>
      <c r="HQP869" s="396"/>
      <c r="HQQ869" s="396"/>
      <c r="HQR869" s="396"/>
      <c r="HQS869" s="396"/>
      <c r="HQT869" s="396"/>
      <c r="HQU869" s="396"/>
      <c r="HQV869" s="396"/>
      <c r="HQW869" s="396"/>
      <c r="HQX869" s="396"/>
      <c r="HQY869" s="396"/>
      <c r="HQZ869" s="396"/>
      <c r="HRA869" s="396"/>
      <c r="HRB869" s="396"/>
      <c r="HRC869" s="396"/>
      <c r="HRD869" s="396"/>
      <c r="HRE869" s="396"/>
      <c r="HRF869" s="396"/>
      <c r="HRG869" s="396"/>
      <c r="HRH869" s="396"/>
      <c r="HRI869" s="396"/>
      <c r="HRJ869" s="396"/>
      <c r="HRK869" s="396"/>
      <c r="HRL869" s="396"/>
      <c r="HRM869" s="396"/>
      <c r="HRN869" s="396"/>
      <c r="HRO869" s="396"/>
      <c r="HRP869" s="396"/>
      <c r="HRQ869" s="396"/>
      <c r="HRR869" s="396"/>
      <c r="HRS869" s="396"/>
      <c r="HRT869" s="396"/>
      <c r="HRU869" s="396"/>
      <c r="HRV869" s="396"/>
      <c r="HRW869" s="396"/>
      <c r="HRX869" s="396"/>
      <c r="HRY869" s="396"/>
      <c r="HRZ869" s="396"/>
      <c r="HSA869" s="396"/>
      <c r="HSB869" s="396"/>
      <c r="HSC869" s="396"/>
      <c r="HSD869" s="396"/>
      <c r="HSE869" s="396"/>
      <c r="HSF869" s="396"/>
      <c r="HSG869" s="396"/>
      <c r="HSH869" s="396"/>
      <c r="HSI869" s="396"/>
      <c r="HSJ869" s="396"/>
      <c r="HSK869" s="396"/>
      <c r="HSL869" s="396"/>
      <c r="HSM869" s="396"/>
      <c r="HSN869" s="396"/>
      <c r="HSO869" s="396"/>
      <c r="HSP869" s="396"/>
      <c r="HSQ869" s="396"/>
      <c r="HSR869" s="396"/>
      <c r="HSS869" s="396"/>
      <c r="HST869" s="396"/>
      <c r="HSU869" s="396"/>
      <c r="HSV869" s="396"/>
      <c r="HSW869" s="396"/>
      <c r="HSX869" s="396"/>
      <c r="HSY869" s="396"/>
      <c r="HSZ869" s="396"/>
      <c r="HTA869" s="396"/>
      <c r="HTB869" s="396"/>
      <c r="HTC869" s="396"/>
      <c r="HTD869" s="396"/>
      <c r="HTE869" s="396"/>
      <c r="HTF869" s="396"/>
      <c r="HTG869" s="396"/>
      <c r="HTH869" s="396"/>
      <c r="HTI869" s="396"/>
      <c r="HTJ869" s="396"/>
      <c r="HTK869" s="396"/>
      <c r="HTL869" s="396"/>
      <c r="HTM869" s="396"/>
      <c r="HTN869" s="396"/>
      <c r="HTO869" s="396"/>
      <c r="HTP869" s="396"/>
      <c r="HTQ869" s="396"/>
      <c r="HTR869" s="396"/>
      <c r="HTS869" s="396"/>
      <c r="HTT869" s="396"/>
      <c r="HTU869" s="396"/>
      <c r="HTV869" s="396"/>
      <c r="HTW869" s="396"/>
      <c r="HTX869" s="396"/>
      <c r="HTY869" s="396"/>
      <c r="HTZ869" s="396"/>
      <c r="HUA869" s="396"/>
      <c r="HUB869" s="396"/>
      <c r="HUC869" s="396"/>
      <c r="HUD869" s="396"/>
      <c r="HUE869" s="396"/>
      <c r="HUF869" s="396"/>
      <c r="HUG869" s="396"/>
      <c r="HUH869" s="396"/>
      <c r="HUI869" s="396"/>
      <c r="HUJ869" s="396"/>
      <c r="HUK869" s="396"/>
      <c r="HUL869" s="396"/>
      <c r="HUM869" s="396"/>
      <c r="HUN869" s="396"/>
      <c r="HUO869" s="396"/>
      <c r="HUP869" s="396"/>
      <c r="HUQ869" s="396"/>
      <c r="HUR869" s="396"/>
      <c r="HUS869" s="396"/>
      <c r="HUT869" s="396"/>
      <c r="HUU869" s="396"/>
      <c r="HUV869" s="396"/>
      <c r="HUW869" s="396"/>
      <c r="HUX869" s="396"/>
      <c r="HUY869" s="396"/>
      <c r="HUZ869" s="396"/>
      <c r="HVA869" s="396"/>
      <c r="HVB869" s="396"/>
      <c r="HVC869" s="396"/>
      <c r="HVD869" s="396"/>
      <c r="HVE869" s="396"/>
      <c r="HVF869" s="396"/>
      <c r="HVG869" s="396"/>
      <c r="HVH869" s="396"/>
      <c r="HVI869" s="396"/>
      <c r="HVJ869" s="396"/>
      <c r="HVK869" s="396"/>
      <c r="HVL869" s="396"/>
      <c r="HVM869" s="396"/>
      <c r="HVN869" s="396"/>
      <c r="HVO869" s="396"/>
      <c r="HVP869" s="396"/>
      <c r="HVQ869" s="396"/>
      <c r="HVR869" s="396"/>
      <c r="HVS869" s="396"/>
      <c r="HVT869" s="396"/>
      <c r="HVU869" s="396"/>
      <c r="HVV869" s="396"/>
      <c r="HVW869" s="396"/>
      <c r="HVX869" s="396"/>
      <c r="HVY869" s="396"/>
      <c r="HVZ869" s="396"/>
      <c r="HWA869" s="396"/>
      <c r="HWB869" s="396"/>
      <c r="HWC869" s="396"/>
      <c r="HWD869" s="396"/>
      <c r="HWE869" s="396"/>
      <c r="HWF869" s="396"/>
      <c r="HWG869" s="396"/>
      <c r="HWH869" s="396"/>
      <c r="HWI869" s="396"/>
      <c r="HWJ869" s="396"/>
      <c r="HWK869" s="396"/>
      <c r="HWL869" s="396"/>
      <c r="HWM869" s="396"/>
      <c r="HWN869" s="396"/>
      <c r="HWO869" s="396"/>
      <c r="HWP869" s="396"/>
      <c r="HWQ869" s="396"/>
      <c r="HWR869" s="396"/>
      <c r="HWS869" s="396"/>
      <c r="HWT869" s="396"/>
      <c r="HWU869" s="396"/>
      <c r="HWV869" s="396"/>
      <c r="HWW869" s="396"/>
      <c r="HWX869" s="396"/>
      <c r="HWY869" s="396"/>
      <c r="HWZ869" s="396"/>
      <c r="HXA869" s="396"/>
      <c r="HXB869" s="396"/>
      <c r="HXC869" s="396"/>
      <c r="HXD869" s="396"/>
      <c r="HXE869" s="396"/>
      <c r="HXF869" s="396"/>
      <c r="HXG869" s="396"/>
      <c r="HXH869" s="396"/>
      <c r="HXI869" s="396"/>
      <c r="HXJ869" s="396"/>
      <c r="HXK869" s="396"/>
      <c r="HXL869" s="396"/>
      <c r="HXM869" s="396"/>
      <c r="HXN869" s="396"/>
      <c r="HXO869" s="396"/>
      <c r="HXP869" s="396"/>
      <c r="HXQ869" s="396"/>
      <c r="HXR869" s="396"/>
      <c r="HXS869" s="396"/>
      <c r="HXT869" s="396"/>
      <c r="HXU869" s="396"/>
      <c r="HXV869" s="396"/>
      <c r="HXW869" s="396"/>
      <c r="HXX869" s="396"/>
      <c r="HXY869" s="396"/>
      <c r="HXZ869" s="396"/>
      <c r="HYA869" s="396"/>
      <c r="HYB869" s="396"/>
      <c r="HYC869" s="396"/>
      <c r="HYD869" s="396"/>
      <c r="HYE869" s="396"/>
      <c r="HYF869" s="396"/>
      <c r="HYG869" s="396"/>
      <c r="HYH869" s="396"/>
      <c r="HYI869" s="396"/>
      <c r="HYJ869" s="396"/>
      <c r="HYK869" s="396"/>
      <c r="HYL869" s="396"/>
      <c r="HYM869" s="396"/>
      <c r="HYN869" s="396"/>
      <c r="HYO869" s="396"/>
      <c r="HYP869" s="396"/>
      <c r="HYQ869" s="396"/>
      <c r="HYR869" s="396"/>
      <c r="HYS869" s="396"/>
      <c r="HYT869" s="396"/>
      <c r="HYU869" s="396"/>
      <c r="HYV869" s="396"/>
      <c r="HYW869" s="396"/>
      <c r="HYX869" s="396"/>
      <c r="HYY869" s="396"/>
      <c r="HYZ869" s="396"/>
      <c r="HZA869" s="396"/>
      <c r="HZB869" s="396"/>
      <c r="HZC869" s="396"/>
      <c r="HZD869" s="396"/>
      <c r="HZE869" s="396"/>
      <c r="HZF869" s="396"/>
      <c r="HZG869" s="396"/>
      <c r="HZH869" s="396"/>
      <c r="HZI869" s="396"/>
      <c r="HZJ869" s="396"/>
      <c r="HZK869" s="396"/>
      <c r="HZL869" s="396"/>
      <c r="HZM869" s="396"/>
      <c r="HZN869" s="396"/>
      <c r="HZO869" s="396"/>
      <c r="HZP869" s="396"/>
      <c r="HZQ869" s="396"/>
      <c r="HZR869" s="396"/>
      <c r="HZS869" s="396"/>
      <c r="HZT869" s="396"/>
      <c r="HZU869" s="396"/>
      <c r="HZV869" s="396"/>
      <c r="HZW869" s="396"/>
      <c r="HZX869" s="396"/>
      <c r="HZY869" s="396"/>
      <c r="HZZ869" s="396"/>
      <c r="IAA869" s="396"/>
      <c r="IAB869" s="396"/>
      <c r="IAC869" s="396"/>
      <c r="IAD869" s="396"/>
      <c r="IAE869" s="396"/>
      <c r="IAF869" s="396"/>
      <c r="IAG869" s="396"/>
      <c r="IAH869" s="396"/>
      <c r="IAI869" s="396"/>
      <c r="IAJ869" s="396"/>
      <c r="IAK869" s="396"/>
      <c r="IAL869" s="396"/>
      <c r="IAM869" s="396"/>
      <c r="IAN869" s="396"/>
      <c r="IAO869" s="396"/>
      <c r="IAP869" s="396"/>
      <c r="IAQ869" s="396"/>
      <c r="IAR869" s="396"/>
      <c r="IAS869" s="396"/>
      <c r="IAT869" s="396"/>
      <c r="IAU869" s="396"/>
      <c r="IAV869" s="396"/>
      <c r="IAW869" s="396"/>
      <c r="IAX869" s="396"/>
      <c r="IAY869" s="396"/>
      <c r="IAZ869" s="396"/>
      <c r="IBA869" s="396"/>
      <c r="IBB869" s="396"/>
      <c r="IBC869" s="396"/>
      <c r="IBD869" s="396"/>
      <c r="IBE869" s="396"/>
      <c r="IBF869" s="396"/>
      <c r="IBG869" s="396"/>
      <c r="IBH869" s="396"/>
      <c r="IBI869" s="396"/>
      <c r="IBJ869" s="396"/>
      <c r="IBK869" s="396"/>
      <c r="IBL869" s="396"/>
      <c r="IBM869" s="396"/>
      <c r="IBN869" s="396"/>
      <c r="IBO869" s="396"/>
      <c r="IBP869" s="396"/>
      <c r="IBQ869" s="396"/>
      <c r="IBR869" s="396"/>
      <c r="IBS869" s="396"/>
      <c r="IBT869" s="396"/>
      <c r="IBU869" s="396"/>
      <c r="IBV869" s="396"/>
      <c r="IBW869" s="396"/>
      <c r="IBX869" s="396"/>
      <c r="IBY869" s="396"/>
      <c r="IBZ869" s="396"/>
      <c r="ICA869" s="396"/>
      <c r="ICB869" s="396"/>
      <c r="ICC869" s="396"/>
      <c r="ICD869" s="396"/>
      <c r="ICE869" s="396"/>
      <c r="ICF869" s="396"/>
      <c r="ICG869" s="396"/>
      <c r="ICH869" s="396"/>
      <c r="ICI869" s="396"/>
      <c r="ICJ869" s="396"/>
      <c r="ICK869" s="396"/>
      <c r="ICL869" s="396"/>
      <c r="ICM869" s="396"/>
      <c r="ICN869" s="396"/>
      <c r="ICO869" s="396"/>
      <c r="ICP869" s="396"/>
      <c r="ICQ869" s="396"/>
      <c r="ICR869" s="396"/>
      <c r="ICS869" s="396"/>
      <c r="ICT869" s="396"/>
      <c r="ICU869" s="396"/>
      <c r="ICV869" s="396"/>
      <c r="ICW869" s="396"/>
      <c r="ICX869" s="396"/>
      <c r="ICY869" s="396"/>
      <c r="ICZ869" s="396"/>
      <c r="IDA869" s="396"/>
      <c r="IDB869" s="396"/>
      <c r="IDC869" s="396"/>
      <c r="IDD869" s="396"/>
      <c r="IDE869" s="396"/>
      <c r="IDF869" s="396"/>
      <c r="IDG869" s="396"/>
      <c r="IDH869" s="396"/>
      <c r="IDI869" s="396"/>
      <c r="IDJ869" s="396"/>
      <c r="IDK869" s="396"/>
      <c r="IDL869" s="396"/>
      <c r="IDM869" s="396"/>
      <c r="IDN869" s="396"/>
      <c r="IDO869" s="396"/>
      <c r="IDP869" s="396"/>
      <c r="IDQ869" s="396"/>
      <c r="IDR869" s="396"/>
      <c r="IDS869" s="396"/>
      <c r="IDT869" s="396"/>
      <c r="IDU869" s="396"/>
      <c r="IDV869" s="396"/>
      <c r="IDW869" s="396"/>
      <c r="IDX869" s="396"/>
      <c r="IDY869" s="396"/>
      <c r="IDZ869" s="396"/>
      <c r="IEA869" s="396"/>
      <c r="IEB869" s="396"/>
      <c r="IEC869" s="396"/>
      <c r="IED869" s="396"/>
      <c r="IEE869" s="396"/>
      <c r="IEF869" s="396"/>
      <c r="IEG869" s="396"/>
      <c r="IEH869" s="396"/>
      <c r="IEI869" s="396"/>
      <c r="IEJ869" s="396"/>
      <c r="IEK869" s="396"/>
      <c r="IEL869" s="396"/>
      <c r="IEM869" s="396"/>
      <c r="IEN869" s="396"/>
      <c r="IEO869" s="396"/>
      <c r="IEP869" s="396"/>
      <c r="IEQ869" s="396"/>
      <c r="IER869" s="396"/>
      <c r="IES869" s="396"/>
      <c r="IET869" s="396"/>
      <c r="IEU869" s="396"/>
      <c r="IEV869" s="396"/>
      <c r="IEW869" s="396"/>
      <c r="IEX869" s="396"/>
      <c r="IEY869" s="396"/>
      <c r="IEZ869" s="396"/>
      <c r="IFA869" s="396"/>
      <c r="IFB869" s="396"/>
      <c r="IFC869" s="396"/>
      <c r="IFD869" s="396"/>
      <c r="IFE869" s="396"/>
      <c r="IFF869" s="396"/>
      <c r="IFG869" s="396"/>
      <c r="IFH869" s="396"/>
      <c r="IFI869" s="396"/>
      <c r="IFJ869" s="396"/>
      <c r="IFK869" s="396"/>
      <c r="IFL869" s="396"/>
      <c r="IFM869" s="396"/>
      <c r="IFN869" s="396"/>
      <c r="IFO869" s="396"/>
      <c r="IFP869" s="396"/>
      <c r="IFQ869" s="396"/>
      <c r="IFR869" s="396"/>
      <c r="IFS869" s="396"/>
      <c r="IFT869" s="396"/>
      <c r="IFU869" s="396"/>
      <c r="IFV869" s="396"/>
      <c r="IFW869" s="396"/>
      <c r="IFX869" s="396"/>
      <c r="IFY869" s="396"/>
      <c r="IFZ869" s="396"/>
      <c r="IGA869" s="396"/>
      <c r="IGB869" s="396"/>
      <c r="IGC869" s="396"/>
      <c r="IGD869" s="396"/>
      <c r="IGE869" s="396"/>
      <c r="IGF869" s="396"/>
      <c r="IGG869" s="396"/>
      <c r="IGH869" s="396"/>
      <c r="IGI869" s="396"/>
      <c r="IGJ869" s="396"/>
      <c r="IGK869" s="396"/>
      <c r="IGL869" s="396"/>
      <c r="IGM869" s="396"/>
      <c r="IGN869" s="396"/>
      <c r="IGO869" s="396"/>
      <c r="IGP869" s="396"/>
      <c r="IGQ869" s="396"/>
      <c r="IGR869" s="396"/>
      <c r="IGS869" s="396"/>
      <c r="IGT869" s="396"/>
      <c r="IGU869" s="396"/>
      <c r="IGV869" s="396"/>
      <c r="IGW869" s="396"/>
      <c r="IGX869" s="396"/>
      <c r="IGY869" s="396"/>
      <c r="IGZ869" s="396"/>
      <c r="IHA869" s="396"/>
      <c r="IHB869" s="396"/>
      <c r="IHC869" s="396"/>
      <c r="IHD869" s="396"/>
      <c r="IHE869" s="396"/>
      <c r="IHF869" s="396"/>
      <c r="IHG869" s="396"/>
      <c r="IHH869" s="396"/>
      <c r="IHI869" s="396"/>
      <c r="IHJ869" s="396"/>
      <c r="IHK869" s="396"/>
      <c r="IHL869" s="396"/>
      <c r="IHM869" s="396"/>
      <c r="IHN869" s="396"/>
      <c r="IHO869" s="396"/>
      <c r="IHP869" s="396"/>
      <c r="IHQ869" s="396"/>
      <c r="IHR869" s="396"/>
      <c r="IHS869" s="396"/>
      <c r="IHT869" s="396"/>
      <c r="IHU869" s="396"/>
      <c r="IHV869" s="396"/>
      <c r="IHW869" s="396"/>
      <c r="IHX869" s="396"/>
      <c r="IHY869" s="396"/>
      <c r="IHZ869" s="396"/>
      <c r="IIA869" s="396"/>
      <c r="IIB869" s="396"/>
      <c r="IIC869" s="396"/>
      <c r="IID869" s="396"/>
      <c r="IIE869" s="396"/>
      <c r="IIF869" s="396"/>
      <c r="IIG869" s="396"/>
      <c r="IIH869" s="396"/>
      <c r="III869" s="396"/>
      <c r="IIJ869" s="396"/>
      <c r="IIK869" s="396"/>
      <c r="IIL869" s="396"/>
      <c r="IIM869" s="396"/>
      <c r="IIN869" s="396"/>
      <c r="IIO869" s="396"/>
      <c r="IIP869" s="396"/>
      <c r="IIQ869" s="396"/>
      <c r="IIR869" s="396"/>
      <c r="IIS869" s="396"/>
      <c r="IIT869" s="396"/>
      <c r="IIU869" s="396"/>
      <c r="IIV869" s="396"/>
      <c r="IIW869" s="396"/>
      <c r="IIX869" s="396"/>
      <c r="IIY869" s="396"/>
      <c r="IIZ869" s="396"/>
      <c r="IJA869" s="396"/>
      <c r="IJB869" s="396"/>
      <c r="IJC869" s="396"/>
      <c r="IJD869" s="396"/>
      <c r="IJE869" s="396"/>
      <c r="IJF869" s="396"/>
      <c r="IJG869" s="396"/>
      <c r="IJH869" s="396"/>
      <c r="IJI869" s="396"/>
      <c r="IJJ869" s="396"/>
      <c r="IJK869" s="396"/>
      <c r="IJL869" s="396"/>
      <c r="IJM869" s="396"/>
      <c r="IJN869" s="396"/>
      <c r="IJO869" s="396"/>
      <c r="IJP869" s="396"/>
      <c r="IJQ869" s="396"/>
      <c r="IJR869" s="396"/>
      <c r="IJS869" s="396"/>
      <c r="IJT869" s="396"/>
      <c r="IJU869" s="396"/>
      <c r="IJV869" s="396"/>
      <c r="IJW869" s="396"/>
      <c r="IJX869" s="396"/>
      <c r="IJY869" s="396"/>
      <c r="IJZ869" s="396"/>
      <c r="IKA869" s="396"/>
      <c r="IKB869" s="396"/>
      <c r="IKC869" s="396"/>
      <c r="IKD869" s="396"/>
      <c r="IKE869" s="396"/>
      <c r="IKF869" s="396"/>
      <c r="IKG869" s="396"/>
      <c r="IKH869" s="396"/>
      <c r="IKI869" s="396"/>
      <c r="IKJ869" s="396"/>
      <c r="IKK869" s="396"/>
      <c r="IKL869" s="396"/>
      <c r="IKM869" s="396"/>
      <c r="IKN869" s="396"/>
      <c r="IKO869" s="396"/>
      <c r="IKP869" s="396"/>
      <c r="IKQ869" s="396"/>
      <c r="IKR869" s="396"/>
      <c r="IKS869" s="396"/>
      <c r="IKT869" s="396"/>
      <c r="IKU869" s="396"/>
      <c r="IKV869" s="396"/>
      <c r="IKW869" s="396"/>
      <c r="IKX869" s="396"/>
      <c r="IKY869" s="396"/>
      <c r="IKZ869" s="396"/>
      <c r="ILA869" s="396"/>
      <c r="ILB869" s="396"/>
      <c r="ILC869" s="396"/>
      <c r="ILD869" s="396"/>
      <c r="ILE869" s="396"/>
      <c r="ILF869" s="396"/>
      <c r="ILG869" s="396"/>
      <c r="ILH869" s="396"/>
      <c r="ILI869" s="396"/>
      <c r="ILJ869" s="396"/>
      <c r="ILK869" s="396"/>
      <c r="ILL869" s="396"/>
      <c r="ILM869" s="396"/>
      <c r="ILN869" s="396"/>
      <c r="ILO869" s="396"/>
      <c r="ILP869" s="396"/>
      <c r="ILQ869" s="396"/>
      <c r="ILR869" s="396"/>
      <c r="ILS869" s="396"/>
      <c r="ILT869" s="396"/>
      <c r="ILU869" s="396"/>
      <c r="ILV869" s="396"/>
      <c r="ILW869" s="396"/>
      <c r="ILX869" s="396"/>
      <c r="ILY869" s="396"/>
      <c r="ILZ869" s="396"/>
      <c r="IMA869" s="396"/>
      <c r="IMB869" s="396"/>
      <c r="IMC869" s="396"/>
      <c r="IMD869" s="396"/>
      <c r="IME869" s="396"/>
      <c r="IMF869" s="396"/>
      <c r="IMG869" s="396"/>
      <c r="IMH869" s="396"/>
      <c r="IMI869" s="396"/>
      <c r="IMJ869" s="396"/>
      <c r="IMK869" s="396"/>
      <c r="IML869" s="396"/>
      <c r="IMM869" s="396"/>
      <c r="IMN869" s="396"/>
      <c r="IMO869" s="396"/>
      <c r="IMP869" s="396"/>
      <c r="IMQ869" s="396"/>
      <c r="IMR869" s="396"/>
      <c r="IMS869" s="396"/>
      <c r="IMT869" s="396"/>
      <c r="IMU869" s="396"/>
      <c r="IMV869" s="396"/>
      <c r="IMW869" s="396"/>
      <c r="IMX869" s="396"/>
      <c r="IMY869" s="396"/>
      <c r="IMZ869" s="396"/>
      <c r="INA869" s="396"/>
      <c r="INB869" s="396"/>
      <c r="INC869" s="396"/>
      <c r="IND869" s="396"/>
      <c r="INE869" s="396"/>
      <c r="INF869" s="396"/>
      <c r="ING869" s="396"/>
      <c r="INH869" s="396"/>
      <c r="INI869" s="396"/>
      <c r="INJ869" s="396"/>
      <c r="INK869" s="396"/>
      <c r="INL869" s="396"/>
      <c r="INM869" s="396"/>
      <c r="INN869" s="396"/>
      <c r="INO869" s="396"/>
      <c r="INP869" s="396"/>
      <c r="INQ869" s="396"/>
      <c r="INR869" s="396"/>
      <c r="INS869" s="396"/>
      <c r="INT869" s="396"/>
      <c r="INU869" s="396"/>
      <c r="INV869" s="396"/>
      <c r="INW869" s="396"/>
      <c r="INX869" s="396"/>
      <c r="INY869" s="396"/>
      <c r="INZ869" s="396"/>
      <c r="IOA869" s="396"/>
      <c r="IOB869" s="396"/>
      <c r="IOC869" s="396"/>
      <c r="IOD869" s="396"/>
      <c r="IOE869" s="396"/>
      <c r="IOF869" s="396"/>
      <c r="IOG869" s="396"/>
      <c r="IOH869" s="396"/>
      <c r="IOI869" s="396"/>
      <c r="IOJ869" s="396"/>
      <c r="IOK869" s="396"/>
      <c r="IOL869" s="396"/>
      <c r="IOM869" s="396"/>
      <c r="ION869" s="396"/>
      <c r="IOO869" s="396"/>
      <c r="IOP869" s="396"/>
      <c r="IOQ869" s="396"/>
      <c r="IOR869" s="396"/>
      <c r="IOS869" s="396"/>
      <c r="IOT869" s="396"/>
      <c r="IOU869" s="396"/>
      <c r="IOV869" s="396"/>
      <c r="IOW869" s="396"/>
      <c r="IOX869" s="396"/>
      <c r="IOY869" s="396"/>
      <c r="IOZ869" s="396"/>
      <c r="IPA869" s="396"/>
      <c r="IPB869" s="396"/>
      <c r="IPC869" s="396"/>
      <c r="IPD869" s="396"/>
      <c r="IPE869" s="396"/>
      <c r="IPF869" s="396"/>
      <c r="IPG869" s="396"/>
      <c r="IPH869" s="396"/>
      <c r="IPI869" s="396"/>
      <c r="IPJ869" s="396"/>
      <c r="IPK869" s="396"/>
      <c r="IPL869" s="396"/>
      <c r="IPM869" s="396"/>
      <c r="IPN869" s="396"/>
      <c r="IPO869" s="396"/>
      <c r="IPP869" s="396"/>
      <c r="IPQ869" s="396"/>
      <c r="IPR869" s="396"/>
      <c r="IPS869" s="396"/>
      <c r="IPT869" s="396"/>
      <c r="IPU869" s="396"/>
      <c r="IPV869" s="396"/>
      <c r="IPW869" s="396"/>
      <c r="IPX869" s="396"/>
      <c r="IPY869" s="396"/>
      <c r="IPZ869" s="396"/>
      <c r="IQA869" s="396"/>
      <c r="IQB869" s="396"/>
      <c r="IQC869" s="396"/>
      <c r="IQD869" s="396"/>
      <c r="IQE869" s="396"/>
      <c r="IQF869" s="396"/>
      <c r="IQG869" s="396"/>
      <c r="IQH869" s="396"/>
      <c r="IQI869" s="396"/>
      <c r="IQJ869" s="396"/>
      <c r="IQK869" s="396"/>
      <c r="IQL869" s="396"/>
      <c r="IQM869" s="396"/>
      <c r="IQN869" s="396"/>
      <c r="IQO869" s="396"/>
      <c r="IQP869" s="396"/>
      <c r="IQQ869" s="396"/>
      <c r="IQR869" s="396"/>
      <c r="IQS869" s="396"/>
      <c r="IQT869" s="396"/>
      <c r="IQU869" s="396"/>
      <c r="IQV869" s="396"/>
      <c r="IQW869" s="396"/>
      <c r="IQX869" s="396"/>
      <c r="IQY869" s="396"/>
      <c r="IQZ869" s="396"/>
      <c r="IRA869" s="396"/>
      <c r="IRB869" s="396"/>
      <c r="IRC869" s="396"/>
      <c r="IRD869" s="396"/>
      <c r="IRE869" s="396"/>
      <c r="IRF869" s="396"/>
      <c r="IRG869" s="396"/>
      <c r="IRH869" s="396"/>
      <c r="IRI869" s="396"/>
      <c r="IRJ869" s="396"/>
      <c r="IRK869" s="396"/>
      <c r="IRL869" s="396"/>
      <c r="IRM869" s="396"/>
      <c r="IRN869" s="396"/>
      <c r="IRO869" s="396"/>
      <c r="IRP869" s="396"/>
      <c r="IRQ869" s="396"/>
      <c r="IRR869" s="396"/>
      <c r="IRS869" s="396"/>
      <c r="IRT869" s="396"/>
      <c r="IRU869" s="396"/>
      <c r="IRV869" s="396"/>
      <c r="IRW869" s="396"/>
      <c r="IRX869" s="396"/>
      <c r="IRY869" s="396"/>
      <c r="IRZ869" s="396"/>
      <c r="ISA869" s="396"/>
      <c r="ISB869" s="396"/>
      <c r="ISC869" s="396"/>
      <c r="ISD869" s="396"/>
      <c r="ISE869" s="396"/>
      <c r="ISF869" s="396"/>
      <c r="ISG869" s="396"/>
      <c r="ISH869" s="396"/>
      <c r="ISI869" s="396"/>
      <c r="ISJ869" s="396"/>
      <c r="ISK869" s="396"/>
      <c r="ISL869" s="396"/>
      <c r="ISM869" s="396"/>
      <c r="ISN869" s="396"/>
      <c r="ISO869" s="396"/>
      <c r="ISP869" s="396"/>
      <c r="ISQ869" s="396"/>
      <c r="ISR869" s="396"/>
      <c r="ISS869" s="396"/>
      <c r="IST869" s="396"/>
      <c r="ISU869" s="396"/>
      <c r="ISV869" s="396"/>
      <c r="ISW869" s="396"/>
      <c r="ISX869" s="396"/>
      <c r="ISY869" s="396"/>
      <c r="ISZ869" s="396"/>
      <c r="ITA869" s="396"/>
      <c r="ITB869" s="396"/>
      <c r="ITC869" s="396"/>
      <c r="ITD869" s="396"/>
      <c r="ITE869" s="396"/>
      <c r="ITF869" s="396"/>
      <c r="ITG869" s="396"/>
      <c r="ITH869" s="396"/>
      <c r="ITI869" s="396"/>
      <c r="ITJ869" s="396"/>
      <c r="ITK869" s="396"/>
      <c r="ITL869" s="396"/>
      <c r="ITM869" s="396"/>
      <c r="ITN869" s="396"/>
      <c r="ITO869" s="396"/>
      <c r="ITP869" s="396"/>
      <c r="ITQ869" s="396"/>
      <c r="ITR869" s="396"/>
      <c r="ITS869" s="396"/>
      <c r="ITT869" s="396"/>
      <c r="ITU869" s="396"/>
      <c r="ITV869" s="396"/>
      <c r="ITW869" s="396"/>
      <c r="ITX869" s="396"/>
      <c r="ITY869" s="396"/>
      <c r="ITZ869" s="396"/>
      <c r="IUA869" s="396"/>
      <c r="IUB869" s="396"/>
      <c r="IUC869" s="396"/>
      <c r="IUD869" s="396"/>
      <c r="IUE869" s="396"/>
      <c r="IUF869" s="396"/>
      <c r="IUG869" s="396"/>
      <c r="IUH869" s="396"/>
      <c r="IUI869" s="396"/>
      <c r="IUJ869" s="396"/>
      <c r="IUK869" s="396"/>
      <c r="IUL869" s="396"/>
      <c r="IUM869" s="396"/>
      <c r="IUN869" s="396"/>
      <c r="IUO869" s="396"/>
      <c r="IUP869" s="396"/>
      <c r="IUQ869" s="396"/>
      <c r="IUR869" s="396"/>
      <c r="IUS869" s="396"/>
      <c r="IUT869" s="396"/>
      <c r="IUU869" s="396"/>
      <c r="IUV869" s="396"/>
      <c r="IUW869" s="396"/>
      <c r="IUX869" s="396"/>
      <c r="IUY869" s="396"/>
      <c r="IUZ869" s="396"/>
      <c r="IVA869" s="396"/>
      <c r="IVB869" s="396"/>
      <c r="IVC869" s="396"/>
      <c r="IVD869" s="396"/>
      <c r="IVE869" s="396"/>
      <c r="IVF869" s="396"/>
      <c r="IVG869" s="396"/>
      <c r="IVH869" s="396"/>
      <c r="IVI869" s="396"/>
      <c r="IVJ869" s="396"/>
      <c r="IVK869" s="396"/>
      <c r="IVL869" s="396"/>
      <c r="IVM869" s="396"/>
      <c r="IVN869" s="396"/>
      <c r="IVO869" s="396"/>
      <c r="IVP869" s="396"/>
      <c r="IVQ869" s="396"/>
      <c r="IVR869" s="396"/>
      <c r="IVS869" s="396"/>
      <c r="IVT869" s="396"/>
      <c r="IVU869" s="396"/>
      <c r="IVV869" s="396"/>
      <c r="IVW869" s="396"/>
      <c r="IVX869" s="396"/>
      <c r="IVY869" s="396"/>
      <c r="IVZ869" s="396"/>
      <c r="IWA869" s="396"/>
      <c r="IWB869" s="396"/>
      <c r="IWC869" s="396"/>
      <c r="IWD869" s="396"/>
      <c r="IWE869" s="396"/>
      <c r="IWF869" s="396"/>
      <c r="IWG869" s="396"/>
      <c r="IWH869" s="396"/>
      <c r="IWI869" s="396"/>
      <c r="IWJ869" s="396"/>
      <c r="IWK869" s="396"/>
      <c r="IWL869" s="396"/>
      <c r="IWM869" s="396"/>
      <c r="IWN869" s="396"/>
      <c r="IWO869" s="396"/>
      <c r="IWP869" s="396"/>
      <c r="IWQ869" s="396"/>
      <c r="IWR869" s="396"/>
      <c r="IWS869" s="396"/>
      <c r="IWT869" s="396"/>
      <c r="IWU869" s="396"/>
      <c r="IWV869" s="396"/>
      <c r="IWW869" s="396"/>
      <c r="IWX869" s="396"/>
      <c r="IWY869" s="396"/>
      <c r="IWZ869" s="396"/>
      <c r="IXA869" s="396"/>
      <c r="IXB869" s="396"/>
      <c r="IXC869" s="396"/>
      <c r="IXD869" s="396"/>
      <c r="IXE869" s="396"/>
      <c r="IXF869" s="396"/>
      <c r="IXG869" s="396"/>
      <c r="IXH869" s="396"/>
      <c r="IXI869" s="396"/>
      <c r="IXJ869" s="396"/>
      <c r="IXK869" s="396"/>
      <c r="IXL869" s="396"/>
      <c r="IXM869" s="396"/>
      <c r="IXN869" s="396"/>
      <c r="IXO869" s="396"/>
      <c r="IXP869" s="396"/>
      <c r="IXQ869" s="396"/>
      <c r="IXR869" s="396"/>
      <c r="IXS869" s="396"/>
      <c r="IXT869" s="396"/>
      <c r="IXU869" s="396"/>
      <c r="IXV869" s="396"/>
      <c r="IXW869" s="396"/>
      <c r="IXX869" s="396"/>
      <c r="IXY869" s="396"/>
      <c r="IXZ869" s="396"/>
      <c r="IYA869" s="396"/>
      <c r="IYB869" s="396"/>
      <c r="IYC869" s="396"/>
      <c r="IYD869" s="396"/>
      <c r="IYE869" s="396"/>
      <c r="IYF869" s="396"/>
      <c r="IYG869" s="396"/>
      <c r="IYH869" s="396"/>
      <c r="IYI869" s="396"/>
      <c r="IYJ869" s="396"/>
      <c r="IYK869" s="396"/>
      <c r="IYL869" s="396"/>
      <c r="IYM869" s="396"/>
      <c r="IYN869" s="396"/>
      <c r="IYO869" s="396"/>
      <c r="IYP869" s="396"/>
      <c r="IYQ869" s="396"/>
      <c r="IYR869" s="396"/>
      <c r="IYS869" s="396"/>
      <c r="IYT869" s="396"/>
      <c r="IYU869" s="396"/>
      <c r="IYV869" s="396"/>
      <c r="IYW869" s="396"/>
      <c r="IYX869" s="396"/>
      <c r="IYY869" s="396"/>
      <c r="IYZ869" s="396"/>
      <c r="IZA869" s="396"/>
      <c r="IZB869" s="396"/>
      <c r="IZC869" s="396"/>
      <c r="IZD869" s="396"/>
      <c r="IZE869" s="396"/>
      <c r="IZF869" s="396"/>
      <c r="IZG869" s="396"/>
      <c r="IZH869" s="396"/>
      <c r="IZI869" s="396"/>
      <c r="IZJ869" s="396"/>
      <c r="IZK869" s="396"/>
      <c r="IZL869" s="396"/>
      <c r="IZM869" s="396"/>
      <c r="IZN869" s="396"/>
      <c r="IZO869" s="396"/>
      <c r="IZP869" s="396"/>
      <c r="IZQ869" s="396"/>
      <c r="IZR869" s="396"/>
      <c r="IZS869" s="396"/>
      <c r="IZT869" s="396"/>
      <c r="IZU869" s="396"/>
      <c r="IZV869" s="396"/>
      <c r="IZW869" s="396"/>
      <c r="IZX869" s="396"/>
      <c r="IZY869" s="396"/>
      <c r="IZZ869" s="396"/>
      <c r="JAA869" s="396"/>
      <c r="JAB869" s="396"/>
      <c r="JAC869" s="396"/>
      <c r="JAD869" s="396"/>
      <c r="JAE869" s="396"/>
      <c r="JAF869" s="396"/>
      <c r="JAG869" s="396"/>
      <c r="JAH869" s="396"/>
      <c r="JAI869" s="396"/>
      <c r="JAJ869" s="396"/>
      <c r="JAK869" s="396"/>
      <c r="JAL869" s="396"/>
      <c r="JAM869" s="396"/>
      <c r="JAN869" s="396"/>
      <c r="JAO869" s="396"/>
      <c r="JAP869" s="396"/>
      <c r="JAQ869" s="396"/>
      <c r="JAR869" s="396"/>
      <c r="JAS869" s="396"/>
      <c r="JAT869" s="396"/>
      <c r="JAU869" s="396"/>
      <c r="JAV869" s="396"/>
      <c r="JAW869" s="396"/>
      <c r="JAX869" s="396"/>
      <c r="JAY869" s="396"/>
      <c r="JAZ869" s="396"/>
      <c r="JBA869" s="396"/>
      <c r="JBB869" s="396"/>
      <c r="JBC869" s="396"/>
      <c r="JBD869" s="396"/>
      <c r="JBE869" s="396"/>
      <c r="JBF869" s="396"/>
      <c r="JBG869" s="396"/>
      <c r="JBH869" s="396"/>
      <c r="JBI869" s="396"/>
      <c r="JBJ869" s="396"/>
      <c r="JBK869" s="396"/>
      <c r="JBL869" s="396"/>
      <c r="JBM869" s="396"/>
      <c r="JBN869" s="396"/>
      <c r="JBO869" s="396"/>
      <c r="JBP869" s="396"/>
      <c r="JBQ869" s="396"/>
      <c r="JBR869" s="396"/>
      <c r="JBS869" s="396"/>
      <c r="JBT869" s="396"/>
      <c r="JBU869" s="396"/>
      <c r="JBV869" s="396"/>
      <c r="JBW869" s="396"/>
      <c r="JBX869" s="396"/>
      <c r="JBY869" s="396"/>
      <c r="JBZ869" s="396"/>
      <c r="JCA869" s="396"/>
      <c r="JCB869" s="396"/>
      <c r="JCC869" s="396"/>
      <c r="JCD869" s="396"/>
      <c r="JCE869" s="396"/>
      <c r="JCF869" s="396"/>
      <c r="JCG869" s="396"/>
      <c r="JCH869" s="396"/>
      <c r="JCI869" s="396"/>
      <c r="JCJ869" s="396"/>
      <c r="JCK869" s="396"/>
      <c r="JCL869" s="396"/>
      <c r="JCM869" s="396"/>
      <c r="JCN869" s="396"/>
      <c r="JCO869" s="396"/>
      <c r="JCP869" s="396"/>
      <c r="JCQ869" s="396"/>
      <c r="JCR869" s="396"/>
      <c r="JCS869" s="396"/>
      <c r="JCT869" s="396"/>
      <c r="JCU869" s="396"/>
      <c r="JCV869" s="396"/>
      <c r="JCW869" s="396"/>
      <c r="JCX869" s="396"/>
      <c r="JCY869" s="396"/>
      <c r="JCZ869" s="396"/>
      <c r="JDA869" s="396"/>
      <c r="JDB869" s="396"/>
      <c r="JDC869" s="396"/>
      <c r="JDD869" s="396"/>
      <c r="JDE869" s="396"/>
      <c r="JDF869" s="396"/>
      <c r="JDG869" s="396"/>
      <c r="JDH869" s="396"/>
      <c r="JDI869" s="396"/>
      <c r="JDJ869" s="396"/>
      <c r="JDK869" s="396"/>
      <c r="JDL869" s="396"/>
      <c r="JDM869" s="396"/>
      <c r="JDN869" s="396"/>
      <c r="JDO869" s="396"/>
      <c r="JDP869" s="396"/>
      <c r="JDQ869" s="396"/>
      <c r="JDR869" s="396"/>
      <c r="JDS869" s="396"/>
      <c r="JDT869" s="396"/>
      <c r="JDU869" s="396"/>
      <c r="JDV869" s="396"/>
      <c r="JDW869" s="396"/>
      <c r="JDX869" s="396"/>
      <c r="JDY869" s="396"/>
      <c r="JDZ869" s="396"/>
      <c r="JEA869" s="396"/>
      <c r="JEB869" s="396"/>
      <c r="JEC869" s="396"/>
      <c r="JED869" s="396"/>
      <c r="JEE869" s="396"/>
      <c r="JEF869" s="396"/>
      <c r="JEG869" s="396"/>
      <c r="JEH869" s="396"/>
      <c r="JEI869" s="396"/>
      <c r="JEJ869" s="396"/>
      <c r="JEK869" s="396"/>
      <c r="JEL869" s="396"/>
      <c r="JEM869" s="396"/>
      <c r="JEN869" s="396"/>
      <c r="JEO869" s="396"/>
      <c r="JEP869" s="396"/>
      <c r="JEQ869" s="396"/>
      <c r="JER869" s="396"/>
      <c r="JES869" s="396"/>
      <c r="JET869" s="396"/>
      <c r="JEU869" s="396"/>
      <c r="JEV869" s="396"/>
      <c r="JEW869" s="396"/>
      <c r="JEX869" s="396"/>
      <c r="JEY869" s="396"/>
      <c r="JEZ869" s="396"/>
      <c r="JFA869" s="396"/>
      <c r="JFB869" s="396"/>
      <c r="JFC869" s="396"/>
      <c r="JFD869" s="396"/>
      <c r="JFE869" s="396"/>
      <c r="JFF869" s="396"/>
      <c r="JFG869" s="396"/>
      <c r="JFH869" s="396"/>
      <c r="JFI869" s="396"/>
      <c r="JFJ869" s="396"/>
      <c r="JFK869" s="396"/>
      <c r="JFL869" s="396"/>
      <c r="JFM869" s="396"/>
      <c r="JFN869" s="396"/>
      <c r="JFO869" s="396"/>
      <c r="JFP869" s="396"/>
      <c r="JFQ869" s="396"/>
      <c r="JFR869" s="396"/>
      <c r="JFS869" s="396"/>
      <c r="JFT869" s="396"/>
      <c r="JFU869" s="396"/>
      <c r="JFV869" s="396"/>
      <c r="JFW869" s="396"/>
      <c r="JFX869" s="396"/>
      <c r="JFY869" s="396"/>
      <c r="JFZ869" s="396"/>
      <c r="JGA869" s="396"/>
      <c r="JGB869" s="396"/>
      <c r="JGC869" s="396"/>
      <c r="JGD869" s="396"/>
      <c r="JGE869" s="396"/>
      <c r="JGF869" s="396"/>
      <c r="JGG869" s="396"/>
      <c r="JGH869" s="396"/>
      <c r="JGI869" s="396"/>
      <c r="JGJ869" s="396"/>
      <c r="JGK869" s="396"/>
      <c r="JGL869" s="396"/>
      <c r="JGM869" s="396"/>
      <c r="JGN869" s="396"/>
      <c r="JGO869" s="396"/>
      <c r="JGP869" s="396"/>
      <c r="JGQ869" s="396"/>
      <c r="JGR869" s="396"/>
      <c r="JGS869" s="396"/>
      <c r="JGT869" s="396"/>
      <c r="JGU869" s="396"/>
      <c r="JGV869" s="396"/>
      <c r="JGW869" s="396"/>
      <c r="JGX869" s="396"/>
      <c r="JGY869" s="396"/>
      <c r="JGZ869" s="396"/>
      <c r="JHA869" s="396"/>
      <c r="JHB869" s="396"/>
      <c r="JHC869" s="396"/>
      <c r="JHD869" s="396"/>
      <c r="JHE869" s="396"/>
      <c r="JHF869" s="396"/>
      <c r="JHG869" s="396"/>
      <c r="JHH869" s="396"/>
      <c r="JHI869" s="396"/>
      <c r="JHJ869" s="396"/>
      <c r="JHK869" s="396"/>
      <c r="JHL869" s="396"/>
      <c r="JHM869" s="396"/>
      <c r="JHN869" s="396"/>
      <c r="JHO869" s="396"/>
      <c r="JHP869" s="396"/>
      <c r="JHQ869" s="396"/>
      <c r="JHR869" s="396"/>
      <c r="JHS869" s="396"/>
      <c r="JHT869" s="396"/>
      <c r="JHU869" s="396"/>
      <c r="JHV869" s="396"/>
      <c r="JHW869" s="396"/>
      <c r="JHX869" s="396"/>
      <c r="JHY869" s="396"/>
      <c r="JHZ869" s="396"/>
      <c r="JIA869" s="396"/>
      <c r="JIB869" s="396"/>
      <c r="JIC869" s="396"/>
      <c r="JID869" s="396"/>
      <c r="JIE869" s="396"/>
      <c r="JIF869" s="396"/>
      <c r="JIG869" s="396"/>
      <c r="JIH869" s="396"/>
      <c r="JII869" s="396"/>
      <c r="JIJ869" s="396"/>
      <c r="JIK869" s="396"/>
      <c r="JIL869" s="396"/>
      <c r="JIM869" s="396"/>
      <c r="JIN869" s="396"/>
      <c r="JIO869" s="396"/>
      <c r="JIP869" s="396"/>
      <c r="JIQ869" s="396"/>
      <c r="JIR869" s="396"/>
      <c r="JIS869" s="396"/>
      <c r="JIT869" s="396"/>
      <c r="JIU869" s="396"/>
      <c r="JIV869" s="396"/>
      <c r="JIW869" s="396"/>
      <c r="JIX869" s="396"/>
      <c r="JIY869" s="396"/>
      <c r="JIZ869" s="396"/>
      <c r="JJA869" s="396"/>
      <c r="JJB869" s="396"/>
      <c r="JJC869" s="396"/>
      <c r="JJD869" s="396"/>
      <c r="JJE869" s="396"/>
      <c r="JJF869" s="396"/>
      <c r="JJG869" s="396"/>
      <c r="JJH869" s="396"/>
      <c r="JJI869" s="396"/>
      <c r="JJJ869" s="396"/>
      <c r="JJK869" s="396"/>
      <c r="JJL869" s="396"/>
      <c r="JJM869" s="396"/>
      <c r="JJN869" s="396"/>
      <c r="JJO869" s="396"/>
      <c r="JJP869" s="396"/>
      <c r="JJQ869" s="396"/>
      <c r="JJR869" s="396"/>
      <c r="JJS869" s="396"/>
      <c r="JJT869" s="396"/>
      <c r="JJU869" s="396"/>
      <c r="JJV869" s="396"/>
      <c r="JJW869" s="396"/>
      <c r="JJX869" s="396"/>
      <c r="JJY869" s="396"/>
      <c r="JJZ869" s="396"/>
      <c r="JKA869" s="396"/>
      <c r="JKB869" s="396"/>
      <c r="JKC869" s="396"/>
      <c r="JKD869" s="396"/>
      <c r="JKE869" s="396"/>
      <c r="JKF869" s="396"/>
      <c r="JKG869" s="396"/>
      <c r="JKH869" s="396"/>
      <c r="JKI869" s="396"/>
      <c r="JKJ869" s="396"/>
      <c r="JKK869" s="396"/>
      <c r="JKL869" s="396"/>
      <c r="JKM869" s="396"/>
      <c r="JKN869" s="396"/>
      <c r="JKO869" s="396"/>
      <c r="JKP869" s="396"/>
      <c r="JKQ869" s="396"/>
      <c r="JKR869" s="396"/>
      <c r="JKS869" s="396"/>
      <c r="JKT869" s="396"/>
      <c r="JKU869" s="396"/>
      <c r="JKV869" s="396"/>
      <c r="JKW869" s="396"/>
      <c r="JKX869" s="396"/>
      <c r="JKY869" s="396"/>
      <c r="JKZ869" s="396"/>
      <c r="JLA869" s="396"/>
      <c r="JLB869" s="396"/>
      <c r="JLC869" s="396"/>
      <c r="JLD869" s="396"/>
      <c r="JLE869" s="396"/>
      <c r="JLF869" s="396"/>
      <c r="JLG869" s="396"/>
      <c r="JLH869" s="396"/>
      <c r="JLI869" s="396"/>
      <c r="JLJ869" s="396"/>
      <c r="JLK869" s="396"/>
      <c r="JLL869" s="396"/>
      <c r="JLM869" s="396"/>
      <c r="JLN869" s="396"/>
      <c r="JLO869" s="396"/>
      <c r="JLP869" s="396"/>
      <c r="JLQ869" s="396"/>
      <c r="JLR869" s="396"/>
      <c r="JLS869" s="396"/>
      <c r="JLT869" s="396"/>
      <c r="JLU869" s="396"/>
      <c r="JLV869" s="396"/>
      <c r="JLW869" s="396"/>
      <c r="JLX869" s="396"/>
      <c r="JLY869" s="396"/>
      <c r="JLZ869" s="396"/>
      <c r="JMA869" s="396"/>
      <c r="JMB869" s="396"/>
      <c r="JMC869" s="396"/>
      <c r="JMD869" s="396"/>
      <c r="JME869" s="396"/>
      <c r="JMF869" s="396"/>
      <c r="JMG869" s="396"/>
      <c r="JMH869" s="396"/>
      <c r="JMI869" s="396"/>
      <c r="JMJ869" s="396"/>
      <c r="JMK869" s="396"/>
      <c r="JML869" s="396"/>
      <c r="JMM869" s="396"/>
      <c r="JMN869" s="396"/>
      <c r="JMO869" s="396"/>
      <c r="JMP869" s="396"/>
      <c r="JMQ869" s="396"/>
      <c r="JMR869" s="396"/>
      <c r="JMS869" s="396"/>
      <c r="JMT869" s="396"/>
      <c r="JMU869" s="396"/>
      <c r="JMV869" s="396"/>
      <c r="JMW869" s="396"/>
      <c r="JMX869" s="396"/>
      <c r="JMY869" s="396"/>
      <c r="JMZ869" s="396"/>
      <c r="JNA869" s="396"/>
      <c r="JNB869" s="396"/>
      <c r="JNC869" s="396"/>
      <c r="JND869" s="396"/>
      <c r="JNE869" s="396"/>
      <c r="JNF869" s="396"/>
      <c r="JNG869" s="396"/>
      <c r="JNH869" s="396"/>
      <c r="JNI869" s="396"/>
      <c r="JNJ869" s="396"/>
      <c r="JNK869" s="396"/>
      <c r="JNL869" s="396"/>
      <c r="JNM869" s="396"/>
      <c r="JNN869" s="396"/>
      <c r="JNO869" s="396"/>
      <c r="JNP869" s="396"/>
      <c r="JNQ869" s="396"/>
      <c r="JNR869" s="396"/>
      <c r="JNS869" s="396"/>
      <c r="JNT869" s="396"/>
      <c r="JNU869" s="396"/>
      <c r="JNV869" s="396"/>
      <c r="JNW869" s="396"/>
      <c r="JNX869" s="396"/>
      <c r="JNY869" s="396"/>
      <c r="JNZ869" s="396"/>
      <c r="JOA869" s="396"/>
      <c r="JOB869" s="396"/>
      <c r="JOC869" s="396"/>
      <c r="JOD869" s="396"/>
      <c r="JOE869" s="396"/>
      <c r="JOF869" s="396"/>
      <c r="JOG869" s="396"/>
      <c r="JOH869" s="396"/>
      <c r="JOI869" s="396"/>
      <c r="JOJ869" s="396"/>
      <c r="JOK869" s="396"/>
      <c r="JOL869" s="396"/>
      <c r="JOM869" s="396"/>
      <c r="JON869" s="396"/>
      <c r="JOO869" s="396"/>
      <c r="JOP869" s="396"/>
      <c r="JOQ869" s="396"/>
      <c r="JOR869" s="396"/>
      <c r="JOS869" s="396"/>
      <c r="JOT869" s="396"/>
      <c r="JOU869" s="396"/>
      <c r="JOV869" s="396"/>
      <c r="JOW869" s="396"/>
      <c r="JOX869" s="396"/>
      <c r="JOY869" s="396"/>
      <c r="JOZ869" s="396"/>
      <c r="JPA869" s="396"/>
      <c r="JPB869" s="396"/>
      <c r="JPC869" s="396"/>
      <c r="JPD869" s="396"/>
      <c r="JPE869" s="396"/>
      <c r="JPF869" s="396"/>
      <c r="JPG869" s="396"/>
      <c r="JPH869" s="396"/>
      <c r="JPI869" s="396"/>
      <c r="JPJ869" s="396"/>
      <c r="JPK869" s="396"/>
      <c r="JPL869" s="396"/>
      <c r="JPM869" s="396"/>
      <c r="JPN869" s="396"/>
      <c r="JPO869" s="396"/>
      <c r="JPP869" s="396"/>
      <c r="JPQ869" s="396"/>
      <c r="JPR869" s="396"/>
      <c r="JPS869" s="396"/>
      <c r="JPT869" s="396"/>
      <c r="JPU869" s="396"/>
      <c r="JPV869" s="396"/>
      <c r="JPW869" s="396"/>
      <c r="JPX869" s="396"/>
      <c r="JPY869" s="396"/>
      <c r="JPZ869" s="396"/>
      <c r="JQA869" s="396"/>
      <c r="JQB869" s="396"/>
      <c r="JQC869" s="396"/>
      <c r="JQD869" s="396"/>
      <c r="JQE869" s="396"/>
      <c r="JQF869" s="396"/>
      <c r="JQG869" s="396"/>
      <c r="JQH869" s="396"/>
      <c r="JQI869" s="396"/>
      <c r="JQJ869" s="396"/>
      <c r="JQK869" s="396"/>
      <c r="JQL869" s="396"/>
      <c r="JQM869" s="396"/>
      <c r="JQN869" s="396"/>
      <c r="JQO869" s="396"/>
      <c r="JQP869" s="396"/>
      <c r="JQQ869" s="396"/>
      <c r="JQR869" s="396"/>
      <c r="JQS869" s="396"/>
      <c r="JQT869" s="396"/>
      <c r="JQU869" s="396"/>
      <c r="JQV869" s="396"/>
      <c r="JQW869" s="396"/>
      <c r="JQX869" s="396"/>
      <c r="JQY869" s="396"/>
      <c r="JQZ869" s="396"/>
      <c r="JRA869" s="396"/>
      <c r="JRB869" s="396"/>
      <c r="JRC869" s="396"/>
      <c r="JRD869" s="396"/>
      <c r="JRE869" s="396"/>
      <c r="JRF869" s="396"/>
      <c r="JRG869" s="396"/>
      <c r="JRH869" s="396"/>
      <c r="JRI869" s="396"/>
      <c r="JRJ869" s="396"/>
      <c r="JRK869" s="396"/>
      <c r="JRL869" s="396"/>
      <c r="JRM869" s="396"/>
      <c r="JRN869" s="396"/>
      <c r="JRO869" s="396"/>
      <c r="JRP869" s="396"/>
      <c r="JRQ869" s="396"/>
      <c r="JRR869" s="396"/>
      <c r="JRS869" s="396"/>
      <c r="JRT869" s="396"/>
      <c r="JRU869" s="396"/>
      <c r="JRV869" s="396"/>
      <c r="JRW869" s="396"/>
      <c r="JRX869" s="396"/>
      <c r="JRY869" s="396"/>
      <c r="JRZ869" s="396"/>
      <c r="JSA869" s="396"/>
      <c r="JSB869" s="396"/>
      <c r="JSC869" s="396"/>
      <c r="JSD869" s="396"/>
      <c r="JSE869" s="396"/>
      <c r="JSF869" s="396"/>
      <c r="JSG869" s="396"/>
      <c r="JSH869" s="396"/>
      <c r="JSI869" s="396"/>
      <c r="JSJ869" s="396"/>
      <c r="JSK869" s="396"/>
      <c r="JSL869" s="396"/>
      <c r="JSM869" s="396"/>
      <c r="JSN869" s="396"/>
      <c r="JSO869" s="396"/>
      <c r="JSP869" s="396"/>
      <c r="JSQ869" s="396"/>
      <c r="JSR869" s="396"/>
      <c r="JSS869" s="396"/>
      <c r="JST869" s="396"/>
      <c r="JSU869" s="396"/>
      <c r="JSV869" s="396"/>
      <c r="JSW869" s="396"/>
      <c r="JSX869" s="396"/>
      <c r="JSY869" s="396"/>
      <c r="JSZ869" s="396"/>
      <c r="JTA869" s="396"/>
      <c r="JTB869" s="396"/>
      <c r="JTC869" s="396"/>
      <c r="JTD869" s="396"/>
      <c r="JTE869" s="396"/>
      <c r="JTF869" s="396"/>
      <c r="JTG869" s="396"/>
      <c r="JTH869" s="396"/>
      <c r="JTI869" s="396"/>
      <c r="JTJ869" s="396"/>
      <c r="JTK869" s="396"/>
      <c r="JTL869" s="396"/>
      <c r="JTM869" s="396"/>
      <c r="JTN869" s="396"/>
      <c r="JTO869" s="396"/>
      <c r="JTP869" s="396"/>
      <c r="JTQ869" s="396"/>
      <c r="JTR869" s="396"/>
      <c r="JTS869" s="396"/>
      <c r="JTT869" s="396"/>
      <c r="JTU869" s="396"/>
      <c r="JTV869" s="396"/>
      <c r="JTW869" s="396"/>
      <c r="JTX869" s="396"/>
      <c r="JTY869" s="396"/>
      <c r="JTZ869" s="396"/>
      <c r="JUA869" s="396"/>
      <c r="JUB869" s="396"/>
      <c r="JUC869" s="396"/>
      <c r="JUD869" s="396"/>
      <c r="JUE869" s="396"/>
      <c r="JUF869" s="396"/>
      <c r="JUG869" s="396"/>
      <c r="JUH869" s="396"/>
      <c r="JUI869" s="396"/>
      <c r="JUJ869" s="396"/>
      <c r="JUK869" s="396"/>
      <c r="JUL869" s="396"/>
      <c r="JUM869" s="396"/>
      <c r="JUN869" s="396"/>
      <c r="JUO869" s="396"/>
      <c r="JUP869" s="396"/>
      <c r="JUQ869" s="396"/>
      <c r="JUR869" s="396"/>
      <c r="JUS869" s="396"/>
      <c r="JUT869" s="396"/>
      <c r="JUU869" s="396"/>
      <c r="JUV869" s="396"/>
      <c r="JUW869" s="396"/>
      <c r="JUX869" s="396"/>
      <c r="JUY869" s="396"/>
      <c r="JUZ869" s="396"/>
      <c r="JVA869" s="396"/>
      <c r="JVB869" s="396"/>
      <c r="JVC869" s="396"/>
      <c r="JVD869" s="396"/>
      <c r="JVE869" s="396"/>
      <c r="JVF869" s="396"/>
      <c r="JVG869" s="396"/>
      <c r="JVH869" s="396"/>
      <c r="JVI869" s="396"/>
      <c r="JVJ869" s="396"/>
      <c r="JVK869" s="396"/>
      <c r="JVL869" s="396"/>
      <c r="JVM869" s="396"/>
      <c r="JVN869" s="396"/>
      <c r="JVO869" s="396"/>
      <c r="JVP869" s="396"/>
      <c r="JVQ869" s="396"/>
      <c r="JVR869" s="396"/>
      <c r="JVS869" s="396"/>
      <c r="JVT869" s="396"/>
      <c r="JVU869" s="396"/>
      <c r="JVV869" s="396"/>
      <c r="JVW869" s="396"/>
      <c r="JVX869" s="396"/>
      <c r="JVY869" s="396"/>
      <c r="JVZ869" s="396"/>
      <c r="JWA869" s="396"/>
      <c r="JWB869" s="396"/>
      <c r="JWC869" s="396"/>
      <c r="JWD869" s="396"/>
      <c r="JWE869" s="396"/>
      <c r="JWF869" s="396"/>
      <c r="JWG869" s="396"/>
      <c r="JWH869" s="396"/>
      <c r="JWI869" s="396"/>
      <c r="JWJ869" s="396"/>
      <c r="JWK869" s="396"/>
      <c r="JWL869" s="396"/>
      <c r="JWM869" s="396"/>
      <c r="JWN869" s="396"/>
      <c r="JWO869" s="396"/>
      <c r="JWP869" s="396"/>
      <c r="JWQ869" s="396"/>
      <c r="JWR869" s="396"/>
      <c r="JWS869" s="396"/>
      <c r="JWT869" s="396"/>
      <c r="JWU869" s="396"/>
      <c r="JWV869" s="396"/>
      <c r="JWW869" s="396"/>
      <c r="JWX869" s="396"/>
      <c r="JWY869" s="396"/>
      <c r="JWZ869" s="396"/>
      <c r="JXA869" s="396"/>
      <c r="JXB869" s="396"/>
      <c r="JXC869" s="396"/>
      <c r="JXD869" s="396"/>
      <c r="JXE869" s="396"/>
      <c r="JXF869" s="396"/>
      <c r="JXG869" s="396"/>
      <c r="JXH869" s="396"/>
      <c r="JXI869" s="396"/>
      <c r="JXJ869" s="396"/>
      <c r="JXK869" s="396"/>
      <c r="JXL869" s="396"/>
      <c r="JXM869" s="396"/>
      <c r="JXN869" s="396"/>
      <c r="JXO869" s="396"/>
      <c r="JXP869" s="396"/>
      <c r="JXQ869" s="396"/>
      <c r="JXR869" s="396"/>
      <c r="JXS869" s="396"/>
      <c r="JXT869" s="396"/>
      <c r="JXU869" s="396"/>
      <c r="JXV869" s="396"/>
      <c r="JXW869" s="396"/>
      <c r="JXX869" s="396"/>
      <c r="JXY869" s="396"/>
      <c r="JXZ869" s="396"/>
      <c r="JYA869" s="396"/>
      <c r="JYB869" s="396"/>
      <c r="JYC869" s="396"/>
      <c r="JYD869" s="396"/>
      <c r="JYE869" s="396"/>
      <c r="JYF869" s="396"/>
      <c r="JYG869" s="396"/>
      <c r="JYH869" s="396"/>
      <c r="JYI869" s="396"/>
      <c r="JYJ869" s="396"/>
      <c r="JYK869" s="396"/>
      <c r="JYL869" s="396"/>
      <c r="JYM869" s="396"/>
      <c r="JYN869" s="396"/>
      <c r="JYO869" s="396"/>
      <c r="JYP869" s="396"/>
      <c r="JYQ869" s="396"/>
      <c r="JYR869" s="396"/>
      <c r="JYS869" s="396"/>
      <c r="JYT869" s="396"/>
      <c r="JYU869" s="396"/>
      <c r="JYV869" s="396"/>
      <c r="JYW869" s="396"/>
      <c r="JYX869" s="396"/>
      <c r="JYY869" s="396"/>
      <c r="JYZ869" s="396"/>
      <c r="JZA869" s="396"/>
      <c r="JZB869" s="396"/>
      <c r="JZC869" s="396"/>
      <c r="JZD869" s="396"/>
      <c r="JZE869" s="396"/>
      <c r="JZF869" s="396"/>
      <c r="JZG869" s="396"/>
      <c r="JZH869" s="396"/>
      <c r="JZI869" s="396"/>
      <c r="JZJ869" s="396"/>
      <c r="JZK869" s="396"/>
      <c r="JZL869" s="396"/>
      <c r="JZM869" s="396"/>
      <c r="JZN869" s="396"/>
      <c r="JZO869" s="396"/>
      <c r="JZP869" s="396"/>
      <c r="JZQ869" s="396"/>
      <c r="JZR869" s="396"/>
      <c r="JZS869" s="396"/>
      <c r="JZT869" s="396"/>
      <c r="JZU869" s="396"/>
      <c r="JZV869" s="396"/>
      <c r="JZW869" s="396"/>
      <c r="JZX869" s="396"/>
      <c r="JZY869" s="396"/>
      <c r="JZZ869" s="396"/>
      <c r="KAA869" s="396"/>
      <c r="KAB869" s="396"/>
      <c r="KAC869" s="396"/>
      <c r="KAD869" s="396"/>
      <c r="KAE869" s="396"/>
      <c r="KAF869" s="396"/>
      <c r="KAG869" s="396"/>
      <c r="KAH869" s="396"/>
      <c r="KAI869" s="396"/>
      <c r="KAJ869" s="396"/>
      <c r="KAK869" s="396"/>
      <c r="KAL869" s="396"/>
      <c r="KAM869" s="396"/>
      <c r="KAN869" s="396"/>
      <c r="KAO869" s="396"/>
      <c r="KAP869" s="396"/>
      <c r="KAQ869" s="396"/>
      <c r="KAR869" s="396"/>
      <c r="KAS869" s="396"/>
      <c r="KAT869" s="396"/>
      <c r="KAU869" s="396"/>
      <c r="KAV869" s="396"/>
      <c r="KAW869" s="396"/>
      <c r="KAX869" s="396"/>
      <c r="KAY869" s="396"/>
      <c r="KAZ869" s="396"/>
      <c r="KBA869" s="396"/>
      <c r="KBB869" s="396"/>
      <c r="KBC869" s="396"/>
      <c r="KBD869" s="396"/>
      <c r="KBE869" s="396"/>
      <c r="KBF869" s="396"/>
      <c r="KBG869" s="396"/>
      <c r="KBH869" s="396"/>
      <c r="KBI869" s="396"/>
      <c r="KBJ869" s="396"/>
      <c r="KBK869" s="396"/>
      <c r="KBL869" s="396"/>
      <c r="KBM869" s="396"/>
      <c r="KBN869" s="396"/>
      <c r="KBO869" s="396"/>
      <c r="KBP869" s="396"/>
      <c r="KBQ869" s="396"/>
      <c r="KBR869" s="396"/>
      <c r="KBS869" s="396"/>
      <c r="KBT869" s="396"/>
      <c r="KBU869" s="396"/>
      <c r="KBV869" s="396"/>
      <c r="KBW869" s="396"/>
      <c r="KBX869" s="396"/>
      <c r="KBY869" s="396"/>
      <c r="KBZ869" s="396"/>
      <c r="KCA869" s="396"/>
      <c r="KCB869" s="396"/>
      <c r="KCC869" s="396"/>
      <c r="KCD869" s="396"/>
      <c r="KCE869" s="396"/>
      <c r="KCF869" s="396"/>
      <c r="KCG869" s="396"/>
      <c r="KCH869" s="396"/>
      <c r="KCI869" s="396"/>
      <c r="KCJ869" s="396"/>
      <c r="KCK869" s="396"/>
      <c r="KCL869" s="396"/>
      <c r="KCM869" s="396"/>
      <c r="KCN869" s="396"/>
      <c r="KCO869" s="396"/>
      <c r="KCP869" s="396"/>
      <c r="KCQ869" s="396"/>
      <c r="KCR869" s="396"/>
      <c r="KCS869" s="396"/>
      <c r="KCT869" s="396"/>
      <c r="KCU869" s="396"/>
      <c r="KCV869" s="396"/>
      <c r="KCW869" s="396"/>
      <c r="KCX869" s="396"/>
      <c r="KCY869" s="396"/>
      <c r="KCZ869" s="396"/>
      <c r="KDA869" s="396"/>
      <c r="KDB869" s="396"/>
      <c r="KDC869" s="396"/>
      <c r="KDD869" s="396"/>
      <c r="KDE869" s="396"/>
      <c r="KDF869" s="396"/>
      <c r="KDG869" s="396"/>
      <c r="KDH869" s="396"/>
      <c r="KDI869" s="396"/>
      <c r="KDJ869" s="396"/>
      <c r="KDK869" s="396"/>
      <c r="KDL869" s="396"/>
      <c r="KDM869" s="396"/>
      <c r="KDN869" s="396"/>
      <c r="KDO869" s="396"/>
      <c r="KDP869" s="396"/>
      <c r="KDQ869" s="396"/>
      <c r="KDR869" s="396"/>
      <c r="KDS869" s="396"/>
      <c r="KDT869" s="396"/>
      <c r="KDU869" s="396"/>
      <c r="KDV869" s="396"/>
      <c r="KDW869" s="396"/>
      <c r="KDX869" s="396"/>
      <c r="KDY869" s="396"/>
      <c r="KDZ869" s="396"/>
      <c r="KEA869" s="396"/>
      <c r="KEB869" s="396"/>
      <c r="KEC869" s="396"/>
      <c r="KED869" s="396"/>
      <c r="KEE869" s="396"/>
      <c r="KEF869" s="396"/>
      <c r="KEG869" s="396"/>
      <c r="KEH869" s="396"/>
      <c r="KEI869" s="396"/>
      <c r="KEJ869" s="396"/>
      <c r="KEK869" s="396"/>
      <c r="KEL869" s="396"/>
      <c r="KEM869" s="396"/>
      <c r="KEN869" s="396"/>
      <c r="KEO869" s="396"/>
      <c r="KEP869" s="396"/>
      <c r="KEQ869" s="396"/>
      <c r="KER869" s="396"/>
      <c r="KES869" s="396"/>
      <c r="KET869" s="396"/>
      <c r="KEU869" s="396"/>
      <c r="KEV869" s="396"/>
      <c r="KEW869" s="396"/>
      <c r="KEX869" s="396"/>
      <c r="KEY869" s="396"/>
      <c r="KEZ869" s="396"/>
      <c r="KFA869" s="396"/>
      <c r="KFB869" s="396"/>
      <c r="KFC869" s="396"/>
      <c r="KFD869" s="396"/>
      <c r="KFE869" s="396"/>
      <c r="KFF869" s="396"/>
      <c r="KFG869" s="396"/>
      <c r="KFH869" s="396"/>
      <c r="KFI869" s="396"/>
      <c r="KFJ869" s="396"/>
      <c r="KFK869" s="396"/>
      <c r="KFL869" s="396"/>
      <c r="KFM869" s="396"/>
      <c r="KFN869" s="396"/>
      <c r="KFO869" s="396"/>
      <c r="KFP869" s="396"/>
      <c r="KFQ869" s="396"/>
      <c r="KFR869" s="396"/>
      <c r="KFS869" s="396"/>
      <c r="KFT869" s="396"/>
      <c r="KFU869" s="396"/>
      <c r="KFV869" s="396"/>
      <c r="KFW869" s="396"/>
      <c r="KFX869" s="396"/>
      <c r="KFY869" s="396"/>
      <c r="KFZ869" s="396"/>
      <c r="KGA869" s="396"/>
      <c r="KGB869" s="396"/>
      <c r="KGC869" s="396"/>
      <c r="KGD869" s="396"/>
      <c r="KGE869" s="396"/>
      <c r="KGF869" s="396"/>
      <c r="KGG869" s="396"/>
      <c r="KGH869" s="396"/>
      <c r="KGI869" s="396"/>
      <c r="KGJ869" s="396"/>
      <c r="KGK869" s="396"/>
      <c r="KGL869" s="396"/>
      <c r="KGM869" s="396"/>
      <c r="KGN869" s="396"/>
      <c r="KGO869" s="396"/>
      <c r="KGP869" s="396"/>
      <c r="KGQ869" s="396"/>
      <c r="KGR869" s="396"/>
      <c r="KGS869" s="396"/>
      <c r="KGT869" s="396"/>
      <c r="KGU869" s="396"/>
      <c r="KGV869" s="396"/>
      <c r="KGW869" s="396"/>
      <c r="KGX869" s="396"/>
      <c r="KGY869" s="396"/>
      <c r="KGZ869" s="396"/>
      <c r="KHA869" s="396"/>
      <c r="KHB869" s="396"/>
      <c r="KHC869" s="396"/>
      <c r="KHD869" s="396"/>
      <c r="KHE869" s="396"/>
      <c r="KHF869" s="396"/>
      <c r="KHG869" s="396"/>
      <c r="KHH869" s="396"/>
      <c r="KHI869" s="396"/>
      <c r="KHJ869" s="396"/>
      <c r="KHK869" s="396"/>
      <c r="KHL869" s="396"/>
      <c r="KHM869" s="396"/>
      <c r="KHN869" s="396"/>
      <c r="KHO869" s="396"/>
      <c r="KHP869" s="396"/>
      <c r="KHQ869" s="396"/>
      <c r="KHR869" s="396"/>
      <c r="KHS869" s="396"/>
      <c r="KHT869" s="396"/>
      <c r="KHU869" s="396"/>
      <c r="KHV869" s="396"/>
      <c r="KHW869" s="396"/>
      <c r="KHX869" s="396"/>
      <c r="KHY869" s="396"/>
      <c r="KHZ869" s="396"/>
      <c r="KIA869" s="396"/>
      <c r="KIB869" s="396"/>
      <c r="KIC869" s="396"/>
      <c r="KID869" s="396"/>
      <c r="KIE869" s="396"/>
      <c r="KIF869" s="396"/>
      <c r="KIG869" s="396"/>
      <c r="KIH869" s="396"/>
      <c r="KII869" s="396"/>
      <c r="KIJ869" s="396"/>
      <c r="KIK869" s="396"/>
      <c r="KIL869" s="396"/>
      <c r="KIM869" s="396"/>
      <c r="KIN869" s="396"/>
      <c r="KIO869" s="396"/>
      <c r="KIP869" s="396"/>
      <c r="KIQ869" s="396"/>
      <c r="KIR869" s="396"/>
      <c r="KIS869" s="396"/>
      <c r="KIT869" s="396"/>
      <c r="KIU869" s="396"/>
      <c r="KIV869" s="396"/>
      <c r="KIW869" s="396"/>
      <c r="KIX869" s="396"/>
      <c r="KIY869" s="396"/>
      <c r="KIZ869" s="396"/>
      <c r="KJA869" s="396"/>
      <c r="KJB869" s="396"/>
      <c r="KJC869" s="396"/>
      <c r="KJD869" s="396"/>
      <c r="KJE869" s="396"/>
      <c r="KJF869" s="396"/>
      <c r="KJG869" s="396"/>
      <c r="KJH869" s="396"/>
      <c r="KJI869" s="396"/>
      <c r="KJJ869" s="396"/>
      <c r="KJK869" s="396"/>
      <c r="KJL869" s="396"/>
      <c r="KJM869" s="396"/>
      <c r="KJN869" s="396"/>
      <c r="KJO869" s="396"/>
      <c r="KJP869" s="396"/>
      <c r="KJQ869" s="396"/>
      <c r="KJR869" s="396"/>
      <c r="KJS869" s="396"/>
      <c r="KJT869" s="396"/>
      <c r="KJU869" s="396"/>
      <c r="KJV869" s="396"/>
      <c r="KJW869" s="396"/>
      <c r="KJX869" s="396"/>
      <c r="KJY869" s="396"/>
      <c r="KJZ869" s="396"/>
      <c r="KKA869" s="396"/>
      <c r="KKB869" s="396"/>
      <c r="KKC869" s="396"/>
      <c r="KKD869" s="396"/>
      <c r="KKE869" s="396"/>
      <c r="KKF869" s="396"/>
      <c r="KKG869" s="396"/>
      <c r="KKH869" s="396"/>
      <c r="KKI869" s="396"/>
      <c r="KKJ869" s="396"/>
      <c r="KKK869" s="396"/>
      <c r="KKL869" s="396"/>
      <c r="KKM869" s="396"/>
      <c r="KKN869" s="396"/>
      <c r="KKO869" s="396"/>
      <c r="KKP869" s="396"/>
      <c r="KKQ869" s="396"/>
      <c r="KKR869" s="396"/>
      <c r="KKS869" s="396"/>
      <c r="KKT869" s="396"/>
      <c r="KKU869" s="396"/>
      <c r="KKV869" s="396"/>
      <c r="KKW869" s="396"/>
      <c r="KKX869" s="396"/>
      <c r="KKY869" s="396"/>
      <c r="KKZ869" s="396"/>
      <c r="KLA869" s="396"/>
      <c r="KLB869" s="396"/>
      <c r="KLC869" s="396"/>
      <c r="KLD869" s="396"/>
      <c r="KLE869" s="396"/>
      <c r="KLF869" s="396"/>
      <c r="KLG869" s="396"/>
      <c r="KLH869" s="396"/>
      <c r="KLI869" s="396"/>
      <c r="KLJ869" s="396"/>
      <c r="KLK869" s="396"/>
      <c r="KLL869" s="396"/>
      <c r="KLM869" s="396"/>
      <c r="KLN869" s="396"/>
      <c r="KLO869" s="396"/>
      <c r="KLP869" s="396"/>
      <c r="KLQ869" s="396"/>
      <c r="KLR869" s="396"/>
      <c r="KLS869" s="396"/>
      <c r="KLT869" s="396"/>
      <c r="KLU869" s="396"/>
      <c r="KLV869" s="396"/>
      <c r="KLW869" s="396"/>
      <c r="KLX869" s="396"/>
      <c r="KLY869" s="396"/>
      <c r="KLZ869" s="396"/>
      <c r="KMA869" s="396"/>
      <c r="KMB869" s="396"/>
      <c r="KMC869" s="396"/>
      <c r="KMD869" s="396"/>
      <c r="KME869" s="396"/>
      <c r="KMF869" s="396"/>
      <c r="KMG869" s="396"/>
      <c r="KMH869" s="396"/>
      <c r="KMI869" s="396"/>
      <c r="KMJ869" s="396"/>
      <c r="KMK869" s="396"/>
      <c r="KML869" s="396"/>
      <c r="KMM869" s="396"/>
      <c r="KMN869" s="396"/>
      <c r="KMO869" s="396"/>
      <c r="KMP869" s="396"/>
      <c r="KMQ869" s="396"/>
      <c r="KMR869" s="396"/>
      <c r="KMS869" s="396"/>
      <c r="KMT869" s="396"/>
      <c r="KMU869" s="396"/>
      <c r="KMV869" s="396"/>
      <c r="KMW869" s="396"/>
      <c r="KMX869" s="396"/>
      <c r="KMY869" s="396"/>
      <c r="KMZ869" s="396"/>
      <c r="KNA869" s="396"/>
      <c r="KNB869" s="396"/>
      <c r="KNC869" s="396"/>
      <c r="KND869" s="396"/>
      <c r="KNE869" s="396"/>
      <c r="KNF869" s="396"/>
      <c r="KNG869" s="396"/>
      <c r="KNH869" s="396"/>
      <c r="KNI869" s="396"/>
      <c r="KNJ869" s="396"/>
      <c r="KNK869" s="396"/>
      <c r="KNL869" s="396"/>
      <c r="KNM869" s="396"/>
      <c r="KNN869" s="396"/>
      <c r="KNO869" s="396"/>
      <c r="KNP869" s="396"/>
      <c r="KNQ869" s="396"/>
      <c r="KNR869" s="396"/>
      <c r="KNS869" s="396"/>
      <c r="KNT869" s="396"/>
      <c r="KNU869" s="396"/>
      <c r="KNV869" s="396"/>
      <c r="KNW869" s="396"/>
      <c r="KNX869" s="396"/>
      <c r="KNY869" s="396"/>
      <c r="KNZ869" s="396"/>
      <c r="KOA869" s="396"/>
      <c r="KOB869" s="396"/>
      <c r="KOC869" s="396"/>
      <c r="KOD869" s="396"/>
      <c r="KOE869" s="396"/>
      <c r="KOF869" s="396"/>
      <c r="KOG869" s="396"/>
      <c r="KOH869" s="396"/>
      <c r="KOI869" s="396"/>
      <c r="KOJ869" s="396"/>
      <c r="KOK869" s="396"/>
      <c r="KOL869" s="396"/>
      <c r="KOM869" s="396"/>
      <c r="KON869" s="396"/>
      <c r="KOO869" s="396"/>
      <c r="KOP869" s="396"/>
      <c r="KOQ869" s="396"/>
      <c r="KOR869" s="396"/>
      <c r="KOS869" s="396"/>
      <c r="KOT869" s="396"/>
      <c r="KOU869" s="396"/>
      <c r="KOV869" s="396"/>
      <c r="KOW869" s="396"/>
      <c r="KOX869" s="396"/>
      <c r="KOY869" s="396"/>
      <c r="KOZ869" s="396"/>
      <c r="KPA869" s="396"/>
      <c r="KPB869" s="396"/>
      <c r="KPC869" s="396"/>
      <c r="KPD869" s="396"/>
      <c r="KPE869" s="396"/>
      <c r="KPF869" s="396"/>
      <c r="KPG869" s="396"/>
      <c r="KPH869" s="396"/>
      <c r="KPI869" s="396"/>
      <c r="KPJ869" s="396"/>
      <c r="KPK869" s="396"/>
      <c r="KPL869" s="396"/>
      <c r="KPM869" s="396"/>
      <c r="KPN869" s="396"/>
      <c r="KPO869" s="396"/>
      <c r="KPP869" s="396"/>
      <c r="KPQ869" s="396"/>
      <c r="KPR869" s="396"/>
      <c r="KPS869" s="396"/>
      <c r="KPT869" s="396"/>
      <c r="KPU869" s="396"/>
      <c r="KPV869" s="396"/>
      <c r="KPW869" s="396"/>
      <c r="KPX869" s="396"/>
      <c r="KPY869" s="396"/>
      <c r="KPZ869" s="396"/>
      <c r="KQA869" s="396"/>
      <c r="KQB869" s="396"/>
      <c r="KQC869" s="396"/>
      <c r="KQD869" s="396"/>
      <c r="KQE869" s="396"/>
      <c r="KQF869" s="396"/>
      <c r="KQG869" s="396"/>
      <c r="KQH869" s="396"/>
      <c r="KQI869" s="396"/>
      <c r="KQJ869" s="396"/>
      <c r="KQK869" s="396"/>
      <c r="KQL869" s="396"/>
      <c r="KQM869" s="396"/>
      <c r="KQN869" s="396"/>
      <c r="KQO869" s="396"/>
      <c r="KQP869" s="396"/>
      <c r="KQQ869" s="396"/>
      <c r="KQR869" s="396"/>
      <c r="KQS869" s="396"/>
      <c r="KQT869" s="396"/>
      <c r="KQU869" s="396"/>
      <c r="KQV869" s="396"/>
      <c r="KQW869" s="396"/>
      <c r="KQX869" s="396"/>
      <c r="KQY869" s="396"/>
      <c r="KQZ869" s="396"/>
      <c r="KRA869" s="396"/>
      <c r="KRB869" s="396"/>
      <c r="KRC869" s="396"/>
      <c r="KRD869" s="396"/>
      <c r="KRE869" s="396"/>
      <c r="KRF869" s="396"/>
      <c r="KRG869" s="396"/>
      <c r="KRH869" s="396"/>
      <c r="KRI869" s="396"/>
      <c r="KRJ869" s="396"/>
      <c r="KRK869" s="396"/>
      <c r="KRL869" s="396"/>
      <c r="KRM869" s="396"/>
      <c r="KRN869" s="396"/>
      <c r="KRO869" s="396"/>
      <c r="KRP869" s="396"/>
      <c r="KRQ869" s="396"/>
      <c r="KRR869" s="396"/>
      <c r="KRS869" s="396"/>
      <c r="KRT869" s="396"/>
      <c r="KRU869" s="396"/>
      <c r="KRV869" s="396"/>
      <c r="KRW869" s="396"/>
      <c r="KRX869" s="396"/>
      <c r="KRY869" s="396"/>
      <c r="KRZ869" s="396"/>
      <c r="KSA869" s="396"/>
      <c r="KSB869" s="396"/>
      <c r="KSC869" s="396"/>
      <c r="KSD869" s="396"/>
      <c r="KSE869" s="396"/>
      <c r="KSF869" s="396"/>
      <c r="KSG869" s="396"/>
      <c r="KSH869" s="396"/>
      <c r="KSI869" s="396"/>
      <c r="KSJ869" s="396"/>
      <c r="KSK869" s="396"/>
      <c r="KSL869" s="396"/>
      <c r="KSM869" s="396"/>
      <c r="KSN869" s="396"/>
      <c r="KSO869" s="396"/>
      <c r="KSP869" s="396"/>
      <c r="KSQ869" s="396"/>
      <c r="KSR869" s="396"/>
      <c r="KSS869" s="396"/>
      <c r="KST869" s="396"/>
      <c r="KSU869" s="396"/>
      <c r="KSV869" s="396"/>
      <c r="KSW869" s="396"/>
      <c r="KSX869" s="396"/>
      <c r="KSY869" s="396"/>
      <c r="KSZ869" s="396"/>
      <c r="KTA869" s="396"/>
      <c r="KTB869" s="396"/>
      <c r="KTC869" s="396"/>
      <c r="KTD869" s="396"/>
      <c r="KTE869" s="396"/>
      <c r="KTF869" s="396"/>
      <c r="KTG869" s="396"/>
      <c r="KTH869" s="396"/>
      <c r="KTI869" s="396"/>
      <c r="KTJ869" s="396"/>
      <c r="KTK869" s="396"/>
      <c r="KTL869" s="396"/>
      <c r="KTM869" s="396"/>
      <c r="KTN869" s="396"/>
      <c r="KTO869" s="396"/>
      <c r="KTP869" s="396"/>
      <c r="KTQ869" s="396"/>
      <c r="KTR869" s="396"/>
      <c r="KTS869" s="396"/>
      <c r="KTT869" s="396"/>
      <c r="KTU869" s="396"/>
      <c r="KTV869" s="396"/>
      <c r="KTW869" s="396"/>
      <c r="KTX869" s="396"/>
      <c r="KTY869" s="396"/>
      <c r="KTZ869" s="396"/>
      <c r="KUA869" s="396"/>
      <c r="KUB869" s="396"/>
      <c r="KUC869" s="396"/>
      <c r="KUD869" s="396"/>
      <c r="KUE869" s="396"/>
      <c r="KUF869" s="396"/>
      <c r="KUG869" s="396"/>
      <c r="KUH869" s="396"/>
      <c r="KUI869" s="396"/>
      <c r="KUJ869" s="396"/>
      <c r="KUK869" s="396"/>
      <c r="KUL869" s="396"/>
      <c r="KUM869" s="396"/>
      <c r="KUN869" s="396"/>
      <c r="KUO869" s="396"/>
      <c r="KUP869" s="396"/>
      <c r="KUQ869" s="396"/>
      <c r="KUR869" s="396"/>
      <c r="KUS869" s="396"/>
      <c r="KUT869" s="396"/>
      <c r="KUU869" s="396"/>
      <c r="KUV869" s="396"/>
      <c r="KUW869" s="396"/>
      <c r="KUX869" s="396"/>
      <c r="KUY869" s="396"/>
      <c r="KUZ869" s="396"/>
      <c r="KVA869" s="396"/>
      <c r="KVB869" s="396"/>
      <c r="KVC869" s="396"/>
      <c r="KVD869" s="396"/>
      <c r="KVE869" s="396"/>
      <c r="KVF869" s="396"/>
      <c r="KVG869" s="396"/>
      <c r="KVH869" s="396"/>
      <c r="KVI869" s="396"/>
      <c r="KVJ869" s="396"/>
      <c r="KVK869" s="396"/>
      <c r="KVL869" s="396"/>
      <c r="KVM869" s="396"/>
      <c r="KVN869" s="396"/>
      <c r="KVO869" s="396"/>
      <c r="KVP869" s="396"/>
      <c r="KVQ869" s="396"/>
      <c r="KVR869" s="396"/>
      <c r="KVS869" s="396"/>
      <c r="KVT869" s="396"/>
      <c r="KVU869" s="396"/>
      <c r="KVV869" s="396"/>
      <c r="KVW869" s="396"/>
      <c r="KVX869" s="396"/>
      <c r="KVY869" s="396"/>
      <c r="KVZ869" s="396"/>
      <c r="KWA869" s="396"/>
      <c r="KWB869" s="396"/>
      <c r="KWC869" s="396"/>
      <c r="KWD869" s="396"/>
      <c r="KWE869" s="396"/>
      <c r="KWF869" s="396"/>
      <c r="KWG869" s="396"/>
      <c r="KWH869" s="396"/>
      <c r="KWI869" s="396"/>
      <c r="KWJ869" s="396"/>
      <c r="KWK869" s="396"/>
      <c r="KWL869" s="396"/>
      <c r="KWM869" s="396"/>
      <c r="KWN869" s="396"/>
      <c r="KWO869" s="396"/>
      <c r="KWP869" s="396"/>
      <c r="KWQ869" s="396"/>
      <c r="KWR869" s="396"/>
      <c r="KWS869" s="396"/>
      <c r="KWT869" s="396"/>
      <c r="KWU869" s="396"/>
      <c r="KWV869" s="396"/>
      <c r="KWW869" s="396"/>
      <c r="KWX869" s="396"/>
      <c r="KWY869" s="396"/>
      <c r="KWZ869" s="396"/>
      <c r="KXA869" s="396"/>
      <c r="KXB869" s="396"/>
      <c r="KXC869" s="396"/>
      <c r="KXD869" s="396"/>
      <c r="KXE869" s="396"/>
      <c r="KXF869" s="396"/>
      <c r="KXG869" s="396"/>
      <c r="KXH869" s="396"/>
      <c r="KXI869" s="396"/>
      <c r="KXJ869" s="396"/>
      <c r="KXK869" s="396"/>
      <c r="KXL869" s="396"/>
      <c r="KXM869" s="396"/>
      <c r="KXN869" s="396"/>
      <c r="KXO869" s="396"/>
      <c r="KXP869" s="396"/>
      <c r="KXQ869" s="396"/>
      <c r="KXR869" s="396"/>
      <c r="KXS869" s="396"/>
      <c r="KXT869" s="396"/>
      <c r="KXU869" s="396"/>
      <c r="KXV869" s="396"/>
      <c r="KXW869" s="396"/>
      <c r="KXX869" s="396"/>
      <c r="KXY869" s="396"/>
      <c r="KXZ869" s="396"/>
      <c r="KYA869" s="396"/>
      <c r="KYB869" s="396"/>
      <c r="KYC869" s="396"/>
      <c r="KYD869" s="396"/>
      <c r="KYE869" s="396"/>
      <c r="KYF869" s="396"/>
      <c r="KYG869" s="396"/>
      <c r="KYH869" s="396"/>
      <c r="KYI869" s="396"/>
      <c r="KYJ869" s="396"/>
      <c r="KYK869" s="396"/>
      <c r="KYL869" s="396"/>
      <c r="KYM869" s="396"/>
      <c r="KYN869" s="396"/>
      <c r="KYO869" s="396"/>
      <c r="KYP869" s="396"/>
      <c r="KYQ869" s="396"/>
      <c r="KYR869" s="396"/>
      <c r="KYS869" s="396"/>
      <c r="KYT869" s="396"/>
      <c r="KYU869" s="396"/>
      <c r="KYV869" s="396"/>
      <c r="KYW869" s="396"/>
      <c r="KYX869" s="396"/>
      <c r="KYY869" s="396"/>
      <c r="KYZ869" s="396"/>
      <c r="KZA869" s="396"/>
      <c r="KZB869" s="396"/>
      <c r="KZC869" s="396"/>
      <c r="KZD869" s="396"/>
      <c r="KZE869" s="396"/>
      <c r="KZF869" s="396"/>
      <c r="KZG869" s="396"/>
      <c r="KZH869" s="396"/>
      <c r="KZI869" s="396"/>
      <c r="KZJ869" s="396"/>
      <c r="KZK869" s="396"/>
      <c r="KZL869" s="396"/>
      <c r="KZM869" s="396"/>
      <c r="KZN869" s="396"/>
      <c r="KZO869" s="396"/>
      <c r="KZP869" s="396"/>
      <c r="KZQ869" s="396"/>
      <c r="KZR869" s="396"/>
      <c r="KZS869" s="396"/>
      <c r="KZT869" s="396"/>
      <c r="KZU869" s="396"/>
      <c r="KZV869" s="396"/>
      <c r="KZW869" s="396"/>
      <c r="KZX869" s="396"/>
      <c r="KZY869" s="396"/>
      <c r="KZZ869" s="396"/>
      <c r="LAA869" s="396"/>
      <c r="LAB869" s="396"/>
      <c r="LAC869" s="396"/>
      <c r="LAD869" s="396"/>
      <c r="LAE869" s="396"/>
      <c r="LAF869" s="396"/>
      <c r="LAG869" s="396"/>
      <c r="LAH869" s="396"/>
      <c r="LAI869" s="396"/>
      <c r="LAJ869" s="396"/>
      <c r="LAK869" s="396"/>
      <c r="LAL869" s="396"/>
      <c r="LAM869" s="396"/>
      <c r="LAN869" s="396"/>
      <c r="LAO869" s="396"/>
      <c r="LAP869" s="396"/>
      <c r="LAQ869" s="396"/>
      <c r="LAR869" s="396"/>
      <c r="LAS869" s="396"/>
      <c r="LAT869" s="396"/>
      <c r="LAU869" s="396"/>
      <c r="LAV869" s="396"/>
      <c r="LAW869" s="396"/>
      <c r="LAX869" s="396"/>
      <c r="LAY869" s="396"/>
      <c r="LAZ869" s="396"/>
      <c r="LBA869" s="396"/>
      <c r="LBB869" s="396"/>
      <c r="LBC869" s="396"/>
      <c r="LBD869" s="396"/>
      <c r="LBE869" s="396"/>
      <c r="LBF869" s="396"/>
      <c r="LBG869" s="396"/>
      <c r="LBH869" s="396"/>
      <c r="LBI869" s="396"/>
      <c r="LBJ869" s="396"/>
      <c r="LBK869" s="396"/>
      <c r="LBL869" s="396"/>
      <c r="LBM869" s="396"/>
      <c r="LBN869" s="396"/>
      <c r="LBO869" s="396"/>
      <c r="LBP869" s="396"/>
      <c r="LBQ869" s="396"/>
      <c r="LBR869" s="396"/>
      <c r="LBS869" s="396"/>
      <c r="LBT869" s="396"/>
      <c r="LBU869" s="396"/>
      <c r="LBV869" s="396"/>
      <c r="LBW869" s="396"/>
      <c r="LBX869" s="396"/>
      <c r="LBY869" s="396"/>
      <c r="LBZ869" s="396"/>
      <c r="LCA869" s="396"/>
      <c r="LCB869" s="396"/>
      <c r="LCC869" s="396"/>
      <c r="LCD869" s="396"/>
      <c r="LCE869" s="396"/>
      <c r="LCF869" s="396"/>
      <c r="LCG869" s="396"/>
      <c r="LCH869" s="396"/>
      <c r="LCI869" s="396"/>
      <c r="LCJ869" s="396"/>
      <c r="LCK869" s="396"/>
      <c r="LCL869" s="396"/>
      <c r="LCM869" s="396"/>
      <c r="LCN869" s="396"/>
      <c r="LCO869" s="396"/>
      <c r="LCP869" s="396"/>
      <c r="LCQ869" s="396"/>
      <c r="LCR869" s="396"/>
      <c r="LCS869" s="396"/>
      <c r="LCT869" s="396"/>
      <c r="LCU869" s="396"/>
      <c r="LCV869" s="396"/>
      <c r="LCW869" s="396"/>
      <c r="LCX869" s="396"/>
      <c r="LCY869" s="396"/>
      <c r="LCZ869" s="396"/>
      <c r="LDA869" s="396"/>
      <c r="LDB869" s="396"/>
      <c r="LDC869" s="396"/>
      <c r="LDD869" s="396"/>
      <c r="LDE869" s="396"/>
      <c r="LDF869" s="396"/>
      <c r="LDG869" s="396"/>
      <c r="LDH869" s="396"/>
      <c r="LDI869" s="396"/>
      <c r="LDJ869" s="396"/>
      <c r="LDK869" s="396"/>
      <c r="LDL869" s="396"/>
      <c r="LDM869" s="396"/>
      <c r="LDN869" s="396"/>
      <c r="LDO869" s="396"/>
      <c r="LDP869" s="396"/>
      <c r="LDQ869" s="396"/>
      <c r="LDR869" s="396"/>
      <c r="LDS869" s="396"/>
      <c r="LDT869" s="396"/>
      <c r="LDU869" s="396"/>
      <c r="LDV869" s="396"/>
      <c r="LDW869" s="396"/>
      <c r="LDX869" s="396"/>
      <c r="LDY869" s="396"/>
      <c r="LDZ869" s="396"/>
      <c r="LEA869" s="396"/>
      <c r="LEB869" s="396"/>
      <c r="LEC869" s="396"/>
      <c r="LED869" s="396"/>
      <c r="LEE869" s="396"/>
      <c r="LEF869" s="396"/>
      <c r="LEG869" s="396"/>
      <c r="LEH869" s="396"/>
      <c r="LEI869" s="396"/>
      <c r="LEJ869" s="396"/>
      <c r="LEK869" s="396"/>
      <c r="LEL869" s="396"/>
      <c r="LEM869" s="396"/>
      <c r="LEN869" s="396"/>
      <c r="LEO869" s="396"/>
      <c r="LEP869" s="396"/>
      <c r="LEQ869" s="396"/>
      <c r="LER869" s="396"/>
      <c r="LES869" s="396"/>
      <c r="LET869" s="396"/>
      <c r="LEU869" s="396"/>
      <c r="LEV869" s="396"/>
      <c r="LEW869" s="396"/>
      <c r="LEX869" s="396"/>
      <c r="LEY869" s="396"/>
      <c r="LEZ869" s="396"/>
      <c r="LFA869" s="396"/>
      <c r="LFB869" s="396"/>
      <c r="LFC869" s="396"/>
      <c r="LFD869" s="396"/>
      <c r="LFE869" s="396"/>
      <c r="LFF869" s="396"/>
      <c r="LFG869" s="396"/>
      <c r="LFH869" s="396"/>
      <c r="LFI869" s="396"/>
      <c r="LFJ869" s="396"/>
      <c r="LFK869" s="396"/>
      <c r="LFL869" s="396"/>
      <c r="LFM869" s="396"/>
      <c r="LFN869" s="396"/>
      <c r="LFO869" s="396"/>
      <c r="LFP869" s="396"/>
      <c r="LFQ869" s="396"/>
      <c r="LFR869" s="396"/>
      <c r="LFS869" s="396"/>
      <c r="LFT869" s="396"/>
      <c r="LFU869" s="396"/>
      <c r="LFV869" s="396"/>
      <c r="LFW869" s="396"/>
      <c r="LFX869" s="396"/>
      <c r="LFY869" s="396"/>
      <c r="LFZ869" s="396"/>
      <c r="LGA869" s="396"/>
      <c r="LGB869" s="396"/>
      <c r="LGC869" s="396"/>
      <c r="LGD869" s="396"/>
      <c r="LGE869" s="396"/>
      <c r="LGF869" s="396"/>
      <c r="LGG869" s="396"/>
      <c r="LGH869" s="396"/>
      <c r="LGI869" s="396"/>
      <c r="LGJ869" s="396"/>
      <c r="LGK869" s="396"/>
      <c r="LGL869" s="396"/>
      <c r="LGM869" s="396"/>
      <c r="LGN869" s="396"/>
      <c r="LGO869" s="396"/>
      <c r="LGP869" s="396"/>
      <c r="LGQ869" s="396"/>
      <c r="LGR869" s="396"/>
      <c r="LGS869" s="396"/>
      <c r="LGT869" s="396"/>
      <c r="LGU869" s="396"/>
      <c r="LGV869" s="396"/>
      <c r="LGW869" s="396"/>
      <c r="LGX869" s="396"/>
      <c r="LGY869" s="396"/>
      <c r="LGZ869" s="396"/>
      <c r="LHA869" s="396"/>
      <c r="LHB869" s="396"/>
      <c r="LHC869" s="396"/>
      <c r="LHD869" s="396"/>
      <c r="LHE869" s="396"/>
      <c r="LHF869" s="396"/>
      <c r="LHG869" s="396"/>
      <c r="LHH869" s="396"/>
      <c r="LHI869" s="396"/>
      <c r="LHJ869" s="396"/>
      <c r="LHK869" s="396"/>
      <c r="LHL869" s="396"/>
      <c r="LHM869" s="396"/>
      <c r="LHN869" s="396"/>
      <c r="LHO869" s="396"/>
      <c r="LHP869" s="396"/>
      <c r="LHQ869" s="396"/>
      <c r="LHR869" s="396"/>
      <c r="LHS869" s="396"/>
      <c r="LHT869" s="396"/>
      <c r="LHU869" s="396"/>
      <c r="LHV869" s="396"/>
      <c r="LHW869" s="396"/>
      <c r="LHX869" s="396"/>
      <c r="LHY869" s="396"/>
      <c r="LHZ869" s="396"/>
      <c r="LIA869" s="396"/>
      <c r="LIB869" s="396"/>
      <c r="LIC869" s="396"/>
      <c r="LID869" s="396"/>
      <c r="LIE869" s="396"/>
      <c r="LIF869" s="396"/>
      <c r="LIG869" s="396"/>
      <c r="LIH869" s="396"/>
      <c r="LII869" s="396"/>
      <c r="LIJ869" s="396"/>
      <c r="LIK869" s="396"/>
      <c r="LIL869" s="396"/>
      <c r="LIM869" s="396"/>
      <c r="LIN869" s="396"/>
      <c r="LIO869" s="396"/>
      <c r="LIP869" s="396"/>
      <c r="LIQ869" s="396"/>
      <c r="LIR869" s="396"/>
      <c r="LIS869" s="396"/>
      <c r="LIT869" s="396"/>
      <c r="LIU869" s="396"/>
      <c r="LIV869" s="396"/>
      <c r="LIW869" s="396"/>
      <c r="LIX869" s="396"/>
      <c r="LIY869" s="396"/>
      <c r="LIZ869" s="396"/>
      <c r="LJA869" s="396"/>
      <c r="LJB869" s="396"/>
      <c r="LJC869" s="396"/>
      <c r="LJD869" s="396"/>
      <c r="LJE869" s="396"/>
      <c r="LJF869" s="396"/>
      <c r="LJG869" s="396"/>
      <c r="LJH869" s="396"/>
      <c r="LJI869" s="396"/>
      <c r="LJJ869" s="396"/>
      <c r="LJK869" s="396"/>
      <c r="LJL869" s="396"/>
      <c r="LJM869" s="396"/>
      <c r="LJN869" s="396"/>
      <c r="LJO869" s="396"/>
      <c r="LJP869" s="396"/>
      <c r="LJQ869" s="396"/>
      <c r="LJR869" s="396"/>
      <c r="LJS869" s="396"/>
      <c r="LJT869" s="396"/>
      <c r="LJU869" s="396"/>
      <c r="LJV869" s="396"/>
      <c r="LJW869" s="396"/>
      <c r="LJX869" s="396"/>
      <c r="LJY869" s="396"/>
      <c r="LJZ869" s="396"/>
      <c r="LKA869" s="396"/>
      <c r="LKB869" s="396"/>
      <c r="LKC869" s="396"/>
      <c r="LKD869" s="396"/>
      <c r="LKE869" s="396"/>
      <c r="LKF869" s="396"/>
      <c r="LKG869" s="396"/>
      <c r="LKH869" s="396"/>
      <c r="LKI869" s="396"/>
      <c r="LKJ869" s="396"/>
      <c r="LKK869" s="396"/>
      <c r="LKL869" s="396"/>
      <c r="LKM869" s="396"/>
      <c r="LKN869" s="396"/>
      <c r="LKO869" s="396"/>
      <c r="LKP869" s="396"/>
      <c r="LKQ869" s="396"/>
      <c r="LKR869" s="396"/>
      <c r="LKS869" s="396"/>
      <c r="LKT869" s="396"/>
      <c r="LKU869" s="396"/>
      <c r="LKV869" s="396"/>
      <c r="LKW869" s="396"/>
      <c r="LKX869" s="396"/>
      <c r="LKY869" s="396"/>
      <c r="LKZ869" s="396"/>
      <c r="LLA869" s="396"/>
      <c r="LLB869" s="396"/>
      <c r="LLC869" s="396"/>
      <c r="LLD869" s="396"/>
      <c r="LLE869" s="396"/>
      <c r="LLF869" s="396"/>
      <c r="LLG869" s="396"/>
      <c r="LLH869" s="396"/>
      <c r="LLI869" s="396"/>
      <c r="LLJ869" s="396"/>
      <c r="LLK869" s="396"/>
      <c r="LLL869" s="396"/>
      <c r="LLM869" s="396"/>
      <c r="LLN869" s="396"/>
      <c r="LLO869" s="396"/>
      <c r="LLP869" s="396"/>
      <c r="LLQ869" s="396"/>
      <c r="LLR869" s="396"/>
      <c r="LLS869" s="396"/>
      <c r="LLT869" s="396"/>
      <c r="LLU869" s="396"/>
      <c r="LLV869" s="396"/>
      <c r="LLW869" s="396"/>
      <c r="LLX869" s="396"/>
      <c r="LLY869" s="396"/>
      <c r="LLZ869" s="396"/>
      <c r="LMA869" s="396"/>
      <c r="LMB869" s="396"/>
      <c r="LMC869" s="396"/>
      <c r="LMD869" s="396"/>
      <c r="LME869" s="396"/>
      <c r="LMF869" s="396"/>
      <c r="LMG869" s="396"/>
      <c r="LMH869" s="396"/>
      <c r="LMI869" s="396"/>
      <c r="LMJ869" s="396"/>
      <c r="LMK869" s="396"/>
      <c r="LML869" s="396"/>
      <c r="LMM869" s="396"/>
      <c r="LMN869" s="396"/>
      <c r="LMO869" s="396"/>
      <c r="LMP869" s="396"/>
      <c r="LMQ869" s="396"/>
      <c r="LMR869" s="396"/>
      <c r="LMS869" s="396"/>
      <c r="LMT869" s="396"/>
      <c r="LMU869" s="396"/>
      <c r="LMV869" s="396"/>
      <c r="LMW869" s="396"/>
      <c r="LMX869" s="396"/>
      <c r="LMY869" s="396"/>
      <c r="LMZ869" s="396"/>
      <c r="LNA869" s="396"/>
      <c r="LNB869" s="396"/>
      <c r="LNC869" s="396"/>
      <c r="LND869" s="396"/>
      <c r="LNE869" s="396"/>
      <c r="LNF869" s="396"/>
      <c r="LNG869" s="396"/>
      <c r="LNH869" s="396"/>
      <c r="LNI869" s="396"/>
      <c r="LNJ869" s="396"/>
      <c r="LNK869" s="396"/>
      <c r="LNL869" s="396"/>
      <c r="LNM869" s="396"/>
      <c r="LNN869" s="396"/>
      <c r="LNO869" s="396"/>
      <c r="LNP869" s="396"/>
      <c r="LNQ869" s="396"/>
      <c r="LNR869" s="396"/>
      <c r="LNS869" s="396"/>
      <c r="LNT869" s="396"/>
      <c r="LNU869" s="396"/>
      <c r="LNV869" s="396"/>
      <c r="LNW869" s="396"/>
      <c r="LNX869" s="396"/>
      <c r="LNY869" s="396"/>
      <c r="LNZ869" s="396"/>
      <c r="LOA869" s="396"/>
      <c r="LOB869" s="396"/>
      <c r="LOC869" s="396"/>
      <c r="LOD869" s="396"/>
      <c r="LOE869" s="396"/>
      <c r="LOF869" s="396"/>
      <c r="LOG869" s="396"/>
      <c r="LOH869" s="396"/>
      <c r="LOI869" s="396"/>
      <c r="LOJ869" s="396"/>
      <c r="LOK869" s="396"/>
      <c r="LOL869" s="396"/>
      <c r="LOM869" s="396"/>
      <c r="LON869" s="396"/>
      <c r="LOO869" s="396"/>
      <c r="LOP869" s="396"/>
      <c r="LOQ869" s="396"/>
      <c r="LOR869" s="396"/>
      <c r="LOS869" s="396"/>
      <c r="LOT869" s="396"/>
      <c r="LOU869" s="396"/>
      <c r="LOV869" s="396"/>
      <c r="LOW869" s="396"/>
      <c r="LOX869" s="396"/>
      <c r="LOY869" s="396"/>
      <c r="LOZ869" s="396"/>
      <c r="LPA869" s="396"/>
      <c r="LPB869" s="396"/>
      <c r="LPC869" s="396"/>
      <c r="LPD869" s="396"/>
      <c r="LPE869" s="396"/>
      <c r="LPF869" s="396"/>
      <c r="LPG869" s="396"/>
      <c r="LPH869" s="396"/>
      <c r="LPI869" s="396"/>
      <c r="LPJ869" s="396"/>
      <c r="LPK869" s="396"/>
      <c r="LPL869" s="396"/>
      <c r="LPM869" s="396"/>
      <c r="LPN869" s="396"/>
      <c r="LPO869" s="396"/>
      <c r="LPP869" s="396"/>
      <c r="LPQ869" s="396"/>
      <c r="LPR869" s="396"/>
      <c r="LPS869" s="396"/>
      <c r="LPT869" s="396"/>
      <c r="LPU869" s="396"/>
      <c r="LPV869" s="396"/>
      <c r="LPW869" s="396"/>
      <c r="LPX869" s="396"/>
      <c r="LPY869" s="396"/>
      <c r="LPZ869" s="396"/>
      <c r="LQA869" s="396"/>
      <c r="LQB869" s="396"/>
      <c r="LQC869" s="396"/>
      <c r="LQD869" s="396"/>
      <c r="LQE869" s="396"/>
      <c r="LQF869" s="396"/>
      <c r="LQG869" s="396"/>
      <c r="LQH869" s="396"/>
      <c r="LQI869" s="396"/>
      <c r="LQJ869" s="396"/>
      <c r="LQK869" s="396"/>
      <c r="LQL869" s="396"/>
      <c r="LQM869" s="396"/>
      <c r="LQN869" s="396"/>
      <c r="LQO869" s="396"/>
      <c r="LQP869" s="396"/>
      <c r="LQQ869" s="396"/>
      <c r="LQR869" s="396"/>
      <c r="LQS869" s="396"/>
      <c r="LQT869" s="396"/>
      <c r="LQU869" s="396"/>
      <c r="LQV869" s="396"/>
      <c r="LQW869" s="396"/>
      <c r="LQX869" s="396"/>
      <c r="LQY869" s="396"/>
      <c r="LQZ869" s="396"/>
      <c r="LRA869" s="396"/>
      <c r="LRB869" s="396"/>
      <c r="LRC869" s="396"/>
      <c r="LRD869" s="396"/>
      <c r="LRE869" s="396"/>
      <c r="LRF869" s="396"/>
      <c r="LRG869" s="396"/>
      <c r="LRH869" s="396"/>
      <c r="LRI869" s="396"/>
      <c r="LRJ869" s="396"/>
      <c r="LRK869" s="396"/>
      <c r="LRL869" s="396"/>
      <c r="LRM869" s="396"/>
      <c r="LRN869" s="396"/>
      <c r="LRO869" s="396"/>
      <c r="LRP869" s="396"/>
      <c r="LRQ869" s="396"/>
      <c r="LRR869" s="396"/>
      <c r="LRS869" s="396"/>
      <c r="LRT869" s="396"/>
      <c r="LRU869" s="396"/>
      <c r="LRV869" s="396"/>
      <c r="LRW869" s="396"/>
      <c r="LRX869" s="396"/>
      <c r="LRY869" s="396"/>
      <c r="LRZ869" s="396"/>
      <c r="LSA869" s="396"/>
      <c r="LSB869" s="396"/>
      <c r="LSC869" s="396"/>
      <c r="LSD869" s="396"/>
      <c r="LSE869" s="396"/>
      <c r="LSF869" s="396"/>
      <c r="LSG869" s="396"/>
      <c r="LSH869" s="396"/>
      <c r="LSI869" s="396"/>
      <c r="LSJ869" s="396"/>
      <c r="LSK869" s="396"/>
      <c r="LSL869" s="396"/>
      <c r="LSM869" s="396"/>
      <c r="LSN869" s="396"/>
      <c r="LSO869" s="396"/>
      <c r="LSP869" s="396"/>
      <c r="LSQ869" s="396"/>
      <c r="LSR869" s="396"/>
      <c r="LSS869" s="396"/>
      <c r="LST869" s="396"/>
      <c r="LSU869" s="396"/>
      <c r="LSV869" s="396"/>
      <c r="LSW869" s="396"/>
      <c r="LSX869" s="396"/>
      <c r="LSY869" s="396"/>
      <c r="LSZ869" s="396"/>
      <c r="LTA869" s="396"/>
      <c r="LTB869" s="396"/>
      <c r="LTC869" s="396"/>
      <c r="LTD869" s="396"/>
      <c r="LTE869" s="396"/>
      <c r="LTF869" s="396"/>
      <c r="LTG869" s="396"/>
      <c r="LTH869" s="396"/>
      <c r="LTI869" s="396"/>
      <c r="LTJ869" s="396"/>
      <c r="LTK869" s="396"/>
      <c r="LTL869" s="396"/>
      <c r="LTM869" s="396"/>
      <c r="LTN869" s="396"/>
      <c r="LTO869" s="396"/>
      <c r="LTP869" s="396"/>
      <c r="LTQ869" s="396"/>
      <c r="LTR869" s="396"/>
      <c r="LTS869" s="396"/>
      <c r="LTT869" s="396"/>
      <c r="LTU869" s="396"/>
      <c r="LTV869" s="396"/>
      <c r="LTW869" s="396"/>
      <c r="LTX869" s="396"/>
      <c r="LTY869" s="396"/>
      <c r="LTZ869" s="396"/>
      <c r="LUA869" s="396"/>
      <c r="LUB869" s="396"/>
      <c r="LUC869" s="396"/>
      <c r="LUD869" s="396"/>
      <c r="LUE869" s="396"/>
      <c r="LUF869" s="396"/>
      <c r="LUG869" s="396"/>
      <c r="LUH869" s="396"/>
      <c r="LUI869" s="396"/>
      <c r="LUJ869" s="396"/>
      <c r="LUK869" s="396"/>
      <c r="LUL869" s="396"/>
      <c r="LUM869" s="396"/>
      <c r="LUN869" s="396"/>
      <c r="LUO869" s="396"/>
      <c r="LUP869" s="396"/>
      <c r="LUQ869" s="396"/>
      <c r="LUR869" s="396"/>
      <c r="LUS869" s="396"/>
      <c r="LUT869" s="396"/>
      <c r="LUU869" s="396"/>
      <c r="LUV869" s="396"/>
      <c r="LUW869" s="396"/>
      <c r="LUX869" s="396"/>
      <c r="LUY869" s="396"/>
      <c r="LUZ869" s="396"/>
      <c r="LVA869" s="396"/>
      <c r="LVB869" s="396"/>
      <c r="LVC869" s="396"/>
      <c r="LVD869" s="396"/>
      <c r="LVE869" s="396"/>
      <c r="LVF869" s="396"/>
      <c r="LVG869" s="396"/>
      <c r="LVH869" s="396"/>
      <c r="LVI869" s="396"/>
      <c r="LVJ869" s="396"/>
      <c r="LVK869" s="396"/>
      <c r="LVL869" s="396"/>
      <c r="LVM869" s="396"/>
      <c r="LVN869" s="396"/>
      <c r="LVO869" s="396"/>
      <c r="LVP869" s="396"/>
      <c r="LVQ869" s="396"/>
      <c r="LVR869" s="396"/>
      <c r="LVS869" s="396"/>
      <c r="LVT869" s="396"/>
      <c r="LVU869" s="396"/>
      <c r="LVV869" s="396"/>
      <c r="LVW869" s="396"/>
      <c r="LVX869" s="396"/>
      <c r="LVY869" s="396"/>
      <c r="LVZ869" s="396"/>
      <c r="LWA869" s="396"/>
      <c r="LWB869" s="396"/>
      <c r="LWC869" s="396"/>
      <c r="LWD869" s="396"/>
      <c r="LWE869" s="396"/>
      <c r="LWF869" s="396"/>
      <c r="LWG869" s="396"/>
      <c r="LWH869" s="396"/>
      <c r="LWI869" s="396"/>
      <c r="LWJ869" s="396"/>
      <c r="LWK869" s="396"/>
      <c r="LWL869" s="396"/>
      <c r="LWM869" s="396"/>
      <c r="LWN869" s="396"/>
      <c r="LWO869" s="396"/>
      <c r="LWP869" s="396"/>
      <c r="LWQ869" s="396"/>
      <c r="LWR869" s="396"/>
      <c r="LWS869" s="396"/>
      <c r="LWT869" s="396"/>
      <c r="LWU869" s="396"/>
      <c r="LWV869" s="396"/>
      <c r="LWW869" s="396"/>
      <c r="LWX869" s="396"/>
      <c r="LWY869" s="396"/>
      <c r="LWZ869" s="396"/>
      <c r="LXA869" s="396"/>
      <c r="LXB869" s="396"/>
      <c r="LXC869" s="396"/>
      <c r="LXD869" s="396"/>
      <c r="LXE869" s="396"/>
      <c r="LXF869" s="396"/>
      <c r="LXG869" s="396"/>
      <c r="LXH869" s="396"/>
      <c r="LXI869" s="396"/>
      <c r="LXJ869" s="396"/>
      <c r="LXK869" s="396"/>
      <c r="LXL869" s="396"/>
      <c r="LXM869" s="396"/>
      <c r="LXN869" s="396"/>
      <c r="LXO869" s="396"/>
      <c r="LXP869" s="396"/>
      <c r="LXQ869" s="396"/>
      <c r="LXR869" s="396"/>
      <c r="LXS869" s="396"/>
      <c r="LXT869" s="396"/>
      <c r="LXU869" s="396"/>
      <c r="LXV869" s="396"/>
      <c r="LXW869" s="396"/>
      <c r="LXX869" s="396"/>
      <c r="LXY869" s="396"/>
      <c r="LXZ869" s="396"/>
      <c r="LYA869" s="396"/>
      <c r="LYB869" s="396"/>
      <c r="LYC869" s="396"/>
      <c r="LYD869" s="396"/>
      <c r="LYE869" s="396"/>
      <c r="LYF869" s="396"/>
      <c r="LYG869" s="396"/>
      <c r="LYH869" s="396"/>
      <c r="LYI869" s="396"/>
      <c r="LYJ869" s="396"/>
      <c r="LYK869" s="396"/>
      <c r="LYL869" s="396"/>
      <c r="LYM869" s="396"/>
      <c r="LYN869" s="396"/>
      <c r="LYO869" s="396"/>
      <c r="LYP869" s="396"/>
      <c r="LYQ869" s="396"/>
      <c r="LYR869" s="396"/>
      <c r="LYS869" s="396"/>
      <c r="LYT869" s="396"/>
      <c r="LYU869" s="396"/>
      <c r="LYV869" s="396"/>
      <c r="LYW869" s="396"/>
      <c r="LYX869" s="396"/>
      <c r="LYY869" s="396"/>
      <c r="LYZ869" s="396"/>
      <c r="LZA869" s="396"/>
      <c r="LZB869" s="396"/>
      <c r="LZC869" s="396"/>
      <c r="LZD869" s="396"/>
      <c r="LZE869" s="396"/>
      <c r="LZF869" s="396"/>
      <c r="LZG869" s="396"/>
      <c r="LZH869" s="396"/>
      <c r="LZI869" s="396"/>
      <c r="LZJ869" s="396"/>
      <c r="LZK869" s="396"/>
      <c r="LZL869" s="396"/>
      <c r="LZM869" s="396"/>
      <c r="LZN869" s="396"/>
      <c r="LZO869" s="396"/>
      <c r="LZP869" s="396"/>
      <c r="LZQ869" s="396"/>
      <c r="LZR869" s="396"/>
      <c r="LZS869" s="396"/>
      <c r="LZT869" s="396"/>
      <c r="LZU869" s="396"/>
      <c r="LZV869" s="396"/>
      <c r="LZW869" s="396"/>
      <c r="LZX869" s="396"/>
      <c r="LZY869" s="396"/>
      <c r="LZZ869" s="396"/>
      <c r="MAA869" s="396"/>
      <c r="MAB869" s="396"/>
      <c r="MAC869" s="396"/>
      <c r="MAD869" s="396"/>
      <c r="MAE869" s="396"/>
      <c r="MAF869" s="396"/>
      <c r="MAG869" s="396"/>
      <c r="MAH869" s="396"/>
      <c r="MAI869" s="396"/>
      <c r="MAJ869" s="396"/>
      <c r="MAK869" s="396"/>
      <c r="MAL869" s="396"/>
      <c r="MAM869" s="396"/>
      <c r="MAN869" s="396"/>
      <c r="MAO869" s="396"/>
      <c r="MAP869" s="396"/>
      <c r="MAQ869" s="396"/>
      <c r="MAR869" s="396"/>
      <c r="MAS869" s="396"/>
      <c r="MAT869" s="396"/>
      <c r="MAU869" s="396"/>
      <c r="MAV869" s="396"/>
      <c r="MAW869" s="396"/>
      <c r="MAX869" s="396"/>
      <c r="MAY869" s="396"/>
      <c r="MAZ869" s="396"/>
      <c r="MBA869" s="396"/>
      <c r="MBB869" s="396"/>
      <c r="MBC869" s="396"/>
      <c r="MBD869" s="396"/>
      <c r="MBE869" s="396"/>
      <c r="MBF869" s="396"/>
      <c r="MBG869" s="396"/>
      <c r="MBH869" s="396"/>
      <c r="MBI869" s="396"/>
      <c r="MBJ869" s="396"/>
      <c r="MBK869" s="396"/>
      <c r="MBL869" s="396"/>
      <c r="MBM869" s="396"/>
      <c r="MBN869" s="396"/>
      <c r="MBO869" s="396"/>
      <c r="MBP869" s="396"/>
      <c r="MBQ869" s="396"/>
      <c r="MBR869" s="396"/>
      <c r="MBS869" s="396"/>
      <c r="MBT869" s="396"/>
      <c r="MBU869" s="396"/>
      <c r="MBV869" s="396"/>
      <c r="MBW869" s="396"/>
      <c r="MBX869" s="396"/>
      <c r="MBY869" s="396"/>
      <c r="MBZ869" s="396"/>
      <c r="MCA869" s="396"/>
      <c r="MCB869" s="396"/>
      <c r="MCC869" s="396"/>
      <c r="MCD869" s="396"/>
      <c r="MCE869" s="396"/>
      <c r="MCF869" s="396"/>
      <c r="MCG869" s="396"/>
      <c r="MCH869" s="396"/>
      <c r="MCI869" s="396"/>
      <c r="MCJ869" s="396"/>
      <c r="MCK869" s="396"/>
      <c r="MCL869" s="396"/>
      <c r="MCM869" s="396"/>
      <c r="MCN869" s="396"/>
      <c r="MCO869" s="396"/>
      <c r="MCP869" s="396"/>
      <c r="MCQ869" s="396"/>
      <c r="MCR869" s="396"/>
      <c r="MCS869" s="396"/>
      <c r="MCT869" s="396"/>
      <c r="MCU869" s="396"/>
      <c r="MCV869" s="396"/>
      <c r="MCW869" s="396"/>
      <c r="MCX869" s="396"/>
      <c r="MCY869" s="396"/>
      <c r="MCZ869" s="396"/>
      <c r="MDA869" s="396"/>
      <c r="MDB869" s="396"/>
      <c r="MDC869" s="396"/>
      <c r="MDD869" s="396"/>
      <c r="MDE869" s="396"/>
      <c r="MDF869" s="396"/>
      <c r="MDG869" s="396"/>
      <c r="MDH869" s="396"/>
      <c r="MDI869" s="396"/>
      <c r="MDJ869" s="396"/>
      <c r="MDK869" s="396"/>
      <c r="MDL869" s="396"/>
      <c r="MDM869" s="396"/>
      <c r="MDN869" s="396"/>
      <c r="MDO869" s="396"/>
      <c r="MDP869" s="396"/>
      <c r="MDQ869" s="396"/>
      <c r="MDR869" s="396"/>
      <c r="MDS869" s="396"/>
      <c r="MDT869" s="396"/>
      <c r="MDU869" s="396"/>
      <c r="MDV869" s="396"/>
      <c r="MDW869" s="396"/>
      <c r="MDX869" s="396"/>
      <c r="MDY869" s="396"/>
      <c r="MDZ869" s="396"/>
      <c r="MEA869" s="396"/>
      <c r="MEB869" s="396"/>
      <c r="MEC869" s="396"/>
      <c r="MED869" s="396"/>
      <c r="MEE869" s="396"/>
      <c r="MEF869" s="396"/>
      <c r="MEG869" s="396"/>
      <c r="MEH869" s="396"/>
      <c r="MEI869" s="396"/>
      <c r="MEJ869" s="396"/>
      <c r="MEK869" s="396"/>
      <c r="MEL869" s="396"/>
      <c r="MEM869" s="396"/>
      <c r="MEN869" s="396"/>
      <c r="MEO869" s="396"/>
      <c r="MEP869" s="396"/>
      <c r="MEQ869" s="396"/>
      <c r="MER869" s="396"/>
      <c r="MES869" s="396"/>
      <c r="MET869" s="396"/>
      <c r="MEU869" s="396"/>
      <c r="MEV869" s="396"/>
      <c r="MEW869" s="396"/>
      <c r="MEX869" s="396"/>
      <c r="MEY869" s="396"/>
      <c r="MEZ869" s="396"/>
      <c r="MFA869" s="396"/>
      <c r="MFB869" s="396"/>
      <c r="MFC869" s="396"/>
      <c r="MFD869" s="396"/>
      <c r="MFE869" s="396"/>
      <c r="MFF869" s="396"/>
      <c r="MFG869" s="396"/>
      <c r="MFH869" s="396"/>
      <c r="MFI869" s="396"/>
      <c r="MFJ869" s="396"/>
      <c r="MFK869" s="396"/>
      <c r="MFL869" s="396"/>
      <c r="MFM869" s="396"/>
      <c r="MFN869" s="396"/>
      <c r="MFO869" s="396"/>
      <c r="MFP869" s="396"/>
      <c r="MFQ869" s="396"/>
      <c r="MFR869" s="396"/>
      <c r="MFS869" s="396"/>
      <c r="MFT869" s="396"/>
      <c r="MFU869" s="396"/>
      <c r="MFV869" s="396"/>
      <c r="MFW869" s="396"/>
      <c r="MFX869" s="396"/>
      <c r="MFY869" s="396"/>
      <c r="MFZ869" s="396"/>
      <c r="MGA869" s="396"/>
      <c r="MGB869" s="396"/>
      <c r="MGC869" s="396"/>
      <c r="MGD869" s="396"/>
      <c r="MGE869" s="396"/>
      <c r="MGF869" s="396"/>
      <c r="MGG869" s="396"/>
      <c r="MGH869" s="396"/>
      <c r="MGI869" s="396"/>
      <c r="MGJ869" s="396"/>
      <c r="MGK869" s="396"/>
      <c r="MGL869" s="396"/>
      <c r="MGM869" s="396"/>
      <c r="MGN869" s="396"/>
      <c r="MGO869" s="396"/>
      <c r="MGP869" s="396"/>
      <c r="MGQ869" s="396"/>
      <c r="MGR869" s="396"/>
      <c r="MGS869" s="396"/>
      <c r="MGT869" s="396"/>
      <c r="MGU869" s="396"/>
      <c r="MGV869" s="396"/>
      <c r="MGW869" s="396"/>
      <c r="MGX869" s="396"/>
      <c r="MGY869" s="396"/>
      <c r="MGZ869" s="396"/>
      <c r="MHA869" s="396"/>
      <c r="MHB869" s="396"/>
      <c r="MHC869" s="396"/>
      <c r="MHD869" s="396"/>
      <c r="MHE869" s="396"/>
      <c r="MHF869" s="396"/>
      <c r="MHG869" s="396"/>
      <c r="MHH869" s="396"/>
      <c r="MHI869" s="396"/>
      <c r="MHJ869" s="396"/>
      <c r="MHK869" s="396"/>
      <c r="MHL869" s="396"/>
      <c r="MHM869" s="396"/>
      <c r="MHN869" s="396"/>
      <c r="MHO869" s="396"/>
      <c r="MHP869" s="396"/>
      <c r="MHQ869" s="396"/>
      <c r="MHR869" s="396"/>
      <c r="MHS869" s="396"/>
      <c r="MHT869" s="396"/>
      <c r="MHU869" s="396"/>
      <c r="MHV869" s="396"/>
      <c r="MHW869" s="396"/>
      <c r="MHX869" s="396"/>
      <c r="MHY869" s="396"/>
      <c r="MHZ869" s="396"/>
      <c r="MIA869" s="396"/>
      <c r="MIB869" s="396"/>
      <c r="MIC869" s="396"/>
      <c r="MID869" s="396"/>
      <c r="MIE869" s="396"/>
      <c r="MIF869" s="396"/>
      <c r="MIG869" s="396"/>
      <c r="MIH869" s="396"/>
      <c r="MII869" s="396"/>
      <c r="MIJ869" s="396"/>
      <c r="MIK869" s="396"/>
      <c r="MIL869" s="396"/>
      <c r="MIM869" s="396"/>
      <c r="MIN869" s="396"/>
      <c r="MIO869" s="396"/>
      <c r="MIP869" s="396"/>
      <c r="MIQ869" s="396"/>
      <c r="MIR869" s="396"/>
      <c r="MIS869" s="396"/>
      <c r="MIT869" s="396"/>
      <c r="MIU869" s="396"/>
      <c r="MIV869" s="396"/>
      <c r="MIW869" s="396"/>
      <c r="MIX869" s="396"/>
      <c r="MIY869" s="396"/>
      <c r="MIZ869" s="396"/>
      <c r="MJA869" s="396"/>
      <c r="MJB869" s="396"/>
      <c r="MJC869" s="396"/>
      <c r="MJD869" s="396"/>
      <c r="MJE869" s="396"/>
      <c r="MJF869" s="396"/>
      <c r="MJG869" s="396"/>
      <c r="MJH869" s="396"/>
      <c r="MJI869" s="396"/>
      <c r="MJJ869" s="396"/>
      <c r="MJK869" s="396"/>
      <c r="MJL869" s="396"/>
      <c r="MJM869" s="396"/>
      <c r="MJN869" s="396"/>
      <c r="MJO869" s="396"/>
      <c r="MJP869" s="396"/>
      <c r="MJQ869" s="396"/>
      <c r="MJR869" s="396"/>
      <c r="MJS869" s="396"/>
      <c r="MJT869" s="396"/>
      <c r="MJU869" s="396"/>
      <c r="MJV869" s="396"/>
      <c r="MJW869" s="396"/>
      <c r="MJX869" s="396"/>
      <c r="MJY869" s="396"/>
      <c r="MJZ869" s="396"/>
      <c r="MKA869" s="396"/>
      <c r="MKB869" s="396"/>
      <c r="MKC869" s="396"/>
      <c r="MKD869" s="396"/>
      <c r="MKE869" s="396"/>
      <c r="MKF869" s="396"/>
      <c r="MKG869" s="396"/>
      <c r="MKH869" s="396"/>
      <c r="MKI869" s="396"/>
      <c r="MKJ869" s="396"/>
      <c r="MKK869" s="396"/>
      <c r="MKL869" s="396"/>
      <c r="MKM869" s="396"/>
      <c r="MKN869" s="396"/>
      <c r="MKO869" s="396"/>
      <c r="MKP869" s="396"/>
      <c r="MKQ869" s="396"/>
      <c r="MKR869" s="396"/>
      <c r="MKS869" s="396"/>
      <c r="MKT869" s="396"/>
      <c r="MKU869" s="396"/>
      <c r="MKV869" s="396"/>
      <c r="MKW869" s="396"/>
      <c r="MKX869" s="396"/>
      <c r="MKY869" s="396"/>
      <c r="MKZ869" s="396"/>
      <c r="MLA869" s="396"/>
      <c r="MLB869" s="396"/>
      <c r="MLC869" s="396"/>
      <c r="MLD869" s="396"/>
      <c r="MLE869" s="396"/>
      <c r="MLF869" s="396"/>
      <c r="MLG869" s="396"/>
      <c r="MLH869" s="396"/>
      <c r="MLI869" s="396"/>
      <c r="MLJ869" s="396"/>
      <c r="MLK869" s="396"/>
      <c r="MLL869" s="396"/>
      <c r="MLM869" s="396"/>
      <c r="MLN869" s="396"/>
      <c r="MLO869" s="396"/>
      <c r="MLP869" s="396"/>
      <c r="MLQ869" s="396"/>
      <c r="MLR869" s="396"/>
      <c r="MLS869" s="396"/>
      <c r="MLT869" s="396"/>
      <c r="MLU869" s="396"/>
      <c r="MLV869" s="396"/>
      <c r="MLW869" s="396"/>
      <c r="MLX869" s="396"/>
      <c r="MLY869" s="396"/>
      <c r="MLZ869" s="396"/>
      <c r="MMA869" s="396"/>
      <c r="MMB869" s="396"/>
      <c r="MMC869" s="396"/>
      <c r="MMD869" s="396"/>
      <c r="MME869" s="396"/>
      <c r="MMF869" s="396"/>
      <c r="MMG869" s="396"/>
      <c r="MMH869" s="396"/>
      <c r="MMI869" s="396"/>
      <c r="MMJ869" s="396"/>
      <c r="MMK869" s="396"/>
      <c r="MML869" s="396"/>
      <c r="MMM869" s="396"/>
      <c r="MMN869" s="396"/>
      <c r="MMO869" s="396"/>
      <c r="MMP869" s="396"/>
      <c r="MMQ869" s="396"/>
      <c r="MMR869" s="396"/>
      <c r="MMS869" s="396"/>
      <c r="MMT869" s="396"/>
      <c r="MMU869" s="396"/>
      <c r="MMV869" s="396"/>
      <c r="MMW869" s="396"/>
      <c r="MMX869" s="396"/>
      <c r="MMY869" s="396"/>
      <c r="MMZ869" s="396"/>
      <c r="MNA869" s="396"/>
      <c r="MNB869" s="396"/>
      <c r="MNC869" s="396"/>
      <c r="MND869" s="396"/>
      <c r="MNE869" s="396"/>
      <c r="MNF869" s="396"/>
      <c r="MNG869" s="396"/>
      <c r="MNH869" s="396"/>
      <c r="MNI869" s="396"/>
      <c r="MNJ869" s="396"/>
      <c r="MNK869" s="396"/>
      <c r="MNL869" s="396"/>
      <c r="MNM869" s="396"/>
      <c r="MNN869" s="396"/>
      <c r="MNO869" s="396"/>
      <c r="MNP869" s="396"/>
      <c r="MNQ869" s="396"/>
      <c r="MNR869" s="396"/>
      <c r="MNS869" s="396"/>
      <c r="MNT869" s="396"/>
      <c r="MNU869" s="396"/>
      <c r="MNV869" s="396"/>
      <c r="MNW869" s="396"/>
      <c r="MNX869" s="396"/>
      <c r="MNY869" s="396"/>
      <c r="MNZ869" s="396"/>
      <c r="MOA869" s="396"/>
      <c r="MOB869" s="396"/>
      <c r="MOC869" s="396"/>
      <c r="MOD869" s="396"/>
      <c r="MOE869" s="396"/>
      <c r="MOF869" s="396"/>
      <c r="MOG869" s="396"/>
      <c r="MOH869" s="396"/>
      <c r="MOI869" s="396"/>
      <c r="MOJ869" s="396"/>
      <c r="MOK869" s="396"/>
      <c r="MOL869" s="396"/>
      <c r="MOM869" s="396"/>
      <c r="MON869" s="396"/>
      <c r="MOO869" s="396"/>
      <c r="MOP869" s="396"/>
      <c r="MOQ869" s="396"/>
      <c r="MOR869" s="396"/>
      <c r="MOS869" s="396"/>
      <c r="MOT869" s="396"/>
      <c r="MOU869" s="396"/>
      <c r="MOV869" s="396"/>
      <c r="MOW869" s="396"/>
      <c r="MOX869" s="396"/>
      <c r="MOY869" s="396"/>
      <c r="MOZ869" s="396"/>
      <c r="MPA869" s="396"/>
      <c r="MPB869" s="396"/>
      <c r="MPC869" s="396"/>
      <c r="MPD869" s="396"/>
      <c r="MPE869" s="396"/>
      <c r="MPF869" s="396"/>
      <c r="MPG869" s="396"/>
      <c r="MPH869" s="396"/>
      <c r="MPI869" s="396"/>
      <c r="MPJ869" s="396"/>
      <c r="MPK869" s="396"/>
      <c r="MPL869" s="396"/>
      <c r="MPM869" s="396"/>
      <c r="MPN869" s="396"/>
      <c r="MPO869" s="396"/>
      <c r="MPP869" s="396"/>
      <c r="MPQ869" s="396"/>
      <c r="MPR869" s="396"/>
      <c r="MPS869" s="396"/>
      <c r="MPT869" s="396"/>
      <c r="MPU869" s="396"/>
      <c r="MPV869" s="396"/>
      <c r="MPW869" s="396"/>
      <c r="MPX869" s="396"/>
      <c r="MPY869" s="396"/>
      <c r="MPZ869" s="396"/>
      <c r="MQA869" s="396"/>
      <c r="MQB869" s="396"/>
      <c r="MQC869" s="396"/>
      <c r="MQD869" s="396"/>
      <c r="MQE869" s="396"/>
      <c r="MQF869" s="396"/>
      <c r="MQG869" s="396"/>
      <c r="MQH869" s="396"/>
      <c r="MQI869" s="396"/>
      <c r="MQJ869" s="396"/>
      <c r="MQK869" s="396"/>
      <c r="MQL869" s="396"/>
      <c r="MQM869" s="396"/>
      <c r="MQN869" s="396"/>
      <c r="MQO869" s="396"/>
      <c r="MQP869" s="396"/>
      <c r="MQQ869" s="396"/>
      <c r="MQR869" s="396"/>
      <c r="MQS869" s="396"/>
      <c r="MQT869" s="396"/>
      <c r="MQU869" s="396"/>
      <c r="MQV869" s="396"/>
      <c r="MQW869" s="396"/>
      <c r="MQX869" s="396"/>
      <c r="MQY869" s="396"/>
      <c r="MQZ869" s="396"/>
      <c r="MRA869" s="396"/>
      <c r="MRB869" s="396"/>
      <c r="MRC869" s="396"/>
      <c r="MRD869" s="396"/>
      <c r="MRE869" s="396"/>
      <c r="MRF869" s="396"/>
      <c r="MRG869" s="396"/>
      <c r="MRH869" s="396"/>
      <c r="MRI869" s="396"/>
      <c r="MRJ869" s="396"/>
      <c r="MRK869" s="396"/>
      <c r="MRL869" s="396"/>
      <c r="MRM869" s="396"/>
      <c r="MRN869" s="396"/>
      <c r="MRO869" s="396"/>
      <c r="MRP869" s="396"/>
      <c r="MRQ869" s="396"/>
      <c r="MRR869" s="396"/>
      <c r="MRS869" s="396"/>
      <c r="MRT869" s="396"/>
      <c r="MRU869" s="396"/>
      <c r="MRV869" s="396"/>
      <c r="MRW869" s="396"/>
      <c r="MRX869" s="396"/>
      <c r="MRY869" s="396"/>
      <c r="MRZ869" s="396"/>
      <c r="MSA869" s="396"/>
      <c r="MSB869" s="396"/>
      <c r="MSC869" s="396"/>
      <c r="MSD869" s="396"/>
      <c r="MSE869" s="396"/>
      <c r="MSF869" s="396"/>
      <c r="MSG869" s="396"/>
      <c r="MSH869" s="396"/>
      <c r="MSI869" s="396"/>
      <c r="MSJ869" s="396"/>
      <c r="MSK869" s="396"/>
      <c r="MSL869" s="396"/>
      <c r="MSM869" s="396"/>
      <c r="MSN869" s="396"/>
      <c r="MSO869" s="396"/>
      <c r="MSP869" s="396"/>
      <c r="MSQ869" s="396"/>
      <c r="MSR869" s="396"/>
      <c r="MSS869" s="396"/>
      <c r="MST869" s="396"/>
      <c r="MSU869" s="396"/>
      <c r="MSV869" s="396"/>
      <c r="MSW869" s="396"/>
      <c r="MSX869" s="396"/>
      <c r="MSY869" s="396"/>
      <c r="MSZ869" s="396"/>
      <c r="MTA869" s="396"/>
      <c r="MTB869" s="396"/>
      <c r="MTC869" s="396"/>
      <c r="MTD869" s="396"/>
      <c r="MTE869" s="396"/>
      <c r="MTF869" s="396"/>
      <c r="MTG869" s="396"/>
      <c r="MTH869" s="396"/>
      <c r="MTI869" s="396"/>
      <c r="MTJ869" s="396"/>
      <c r="MTK869" s="396"/>
      <c r="MTL869" s="396"/>
      <c r="MTM869" s="396"/>
      <c r="MTN869" s="396"/>
      <c r="MTO869" s="396"/>
      <c r="MTP869" s="396"/>
      <c r="MTQ869" s="396"/>
      <c r="MTR869" s="396"/>
      <c r="MTS869" s="396"/>
      <c r="MTT869" s="396"/>
      <c r="MTU869" s="396"/>
      <c r="MTV869" s="396"/>
      <c r="MTW869" s="396"/>
      <c r="MTX869" s="396"/>
      <c r="MTY869" s="396"/>
      <c r="MTZ869" s="396"/>
      <c r="MUA869" s="396"/>
      <c r="MUB869" s="396"/>
      <c r="MUC869" s="396"/>
      <c r="MUD869" s="396"/>
      <c r="MUE869" s="396"/>
      <c r="MUF869" s="396"/>
      <c r="MUG869" s="396"/>
      <c r="MUH869" s="396"/>
      <c r="MUI869" s="396"/>
      <c r="MUJ869" s="396"/>
      <c r="MUK869" s="396"/>
      <c r="MUL869" s="396"/>
      <c r="MUM869" s="396"/>
      <c r="MUN869" s="396"/>
      <c r="MUO869" s="396"/>
      <c r="MUP869" s="396"/>
      <c r="MUQ869" s="396"/>
      <c r="MUR869" s="396"/>
      <c r="MUS869" s="396"/>
      <c r="MUT869" s="396"/>
      <c r="MUU869" s="396"/>
      <c r="MUV869" s="396"/>
      <c r="MUW869" s="396"/>
      <c r="MUX869" s="396"/>
      <c r="MUY869" s="396"/>
      <c r="MUZ869" s="396"/>
      <c r="MVA869" s="396"/>
      <c r="MVB869" s="396"/>
      <c r="MVC869" s="396"/>
      <c r="MVD869" s="396"/>
      <c r="MVE869" s="396"/>
      <c r="MVF869" s="396"/>
      <c r="MVG869" s="396"/>
      <c r="MVH869" s="396"/>
      <c r="MVI869" s="396"/>
      <c r="MVJ869" s="396"/>
      <c r="MVK869" s="396"/>
      <c r="MVL869" s="396"/>
      <c r="MVM869" s="396"/>
      <c r="MVN869" s="396"/>
      <c r="MVO869" s="396"/>
      <c r="MVP869" s="396"/>
      <c r="MVQ869" s="396"/>
      <c r="MVR869" s="396"/>
      <c r="MVS869" s="396"/>
      <c r="MVT869" s="396"/>
      <c r="MVU869" s="396"/>
      <c r="MVV869" s="396"/>
      <c r="MVW869" s="396"/>
      <c r="MVX869" s="396"/>
      <c r="MVY869" s="396"/>
      <c r="MVZ869" s="396"/>
      <c r="MWA869" s="396"/>
      <c r="MWB869" s="396"/>
      <c r="MWC869" s="396"/>
      <c r="MWD869" s="396"/>
      <c r="MWE869" s="396"/>
      <c r="MWF869" s="396"/>
      <c r="MWG869" s="396"/>
      <c r="MWH869" s="396"/>
      <c r="MWI869" s="396"/>
      <c r="MWJ869" s="396"/>
      <c r="MWK869" s="396"/>
      <c r="MWL869" s="396"/>
      <c r="MWM869" s="396"/>
      <c r="MWN869" s="396"/>
      <c r="MWO869" s="396"/>
      <c r="MWP869" s="396"/>
      <c r="MWQ869" s="396"/>
      <c r="MWR869" s="396"/>
      <c r="MWS869" s="396"/>
      <c r="MWT869" s="396"/>
      <c r="MWU869" s="396"/>
      <c r="MWV869" s="396"/>
      <c r="MWW869" s="396"/>
      <c r="MWX869" s="396"/>
      <c r="MWY869" s="396"/>
      <c r="MWZ869" s="396"/>
      <c r="MXA869" s="396"/>
      <c r="MXB869" s="396"/>
      <c r="MXC869" s="396"/>
      <c r="MXD869" s="396"/>
      <c r="MXE869" s="396"/>
      <c r="MXF869" s="396"/>
      <c r="MXG869" s="396"/>
      <c r="MXH869" s="396"/>
      <c r="MXI869" s="396"/>
      <c r="MXJ869" s="396"/>
      <c r="MXK869" s="396"/>
      <c r="MXL869" s="396"/>
      <c r="MXM869" s="396"/>
      <c r="MXN869" s="396"/>
      <c r="MXO869" s="396"/>
      <c r="MXP869" s="396"/>
      <c r="MXQ869" s="396"/>
      <c r="MXR869" s="396"/>
      <c r="MXS869" s="396"/>
      <c r="MXT869" s="396"/>
      <c r="MXU869" s="396"/>
      <c r="MXV869" s="396"/>
      <c r="MXW869" s="396"/>
      <c r="MXX869" s="396"/>
      <c r="MXY869" s="396"/>
      <c r="MXZ869" s="396"/>
      <c r="MYA869" s="396"/>
      <c r="MYB869" s="396"/>
      <c r="MYC869" s="396"/>
      <c r="MYD869" s="396"/>
      <c r="MYE869" s="396"/>
      <c r="MYF869" s="396"/>
      <c r="MYG869" s="396"/>
      <c r="MYH869" s="396"/>
      <c r="MYI869" s="396"/>
      <c r="MYJ869" s="396"/>
      <c r="MYK869" s="396"/>
      <c r="MYL869" s="396"/>
      <c r="MYM869" s="396"/>
      <c r="MYN869" s="396"/>
      <c r="MYO869" s="396"/>
      <c r="MYP869" s="396"/>
      <c r="MYQ869" s="396"/>
      <c r="MYR869" s="396"/>
      <c r="MYS869" s="396"/>
      <c r="MYT869" s="396"/>
      <c r="MYU869" s="396"/>
      <c r="MYV869" s="396"/>
      <c r="MYW869" s="396"/>
      <c r="MYX869" s="396"/>
      <c r="MYY869" s="396"/>
      <c r="MYZ869" s="396"/>
      <c r="MZA869" s="396"/>
      <c r="MZB869" s="396"/>
      <c r="MZC869" s="396"/>
      <c r="MZD869" s="396"/>
      <c r="MZE869" s="396"/>
      <c r="MZF869" s="396"/>
      <c r="MZG869" s="396"/>
      <c r="MZH869" s="396"/>
      <c r="MZI869" s="396"/>
      <c r="MZJ869" s="396"/>
      <c r="MZK869" s="396"/>
      <c r="MZL869" s="396"/>
      <c r="MZM869" s="396"/>
      <c r="MZN869" s="396"/>
      <c r="MZO869" s="396"/>
      <c r="MZP869" s="396"/>
      <c r="MZQ869" s="396"/>
      <c r="MZR869" s="396"/>
      <c r="MZS869" s="396"/>
      <c r="MZT869" s="396"/>
      <c r="MZU869" s="396"/>
      <c r="MZV869" s="396"/>
      <c r="MZW869" s="396"/>
      <c r="MZX869" s="396"/>
      <c r="MZY869" s="396"/>
      <c r="MZZ869" s="396"/>
      <c r="NAA869" s="396"/>
      <c r="NAB869" s="396"/>
      <c r="NAC869" s="396"/>
      <c r="NAD869" s="396"/>
      <c r="NAE869" s="396"/>
      <c r="NAF869" s="396"/>
      <c r="NAG869" s="396"/>
      <c r="NAH869" s="396"/>
      <c r="NAI869" s="396"/>
      <c r="NAJ869" s="396"/>
      <c r="NAK869" s="396"/>
      <c r="NAL869" s="396"/>
      <c r="NAM869" s="396"/>
      <c r="NAN869" s="396"/>
      <c r="NAO869" s="396"/>
      <c r="NAP869" s="396"/>
      <c r="NAQ869" s="396"/>
      <c r="NAR869" s="396"/>
      <c r="NAS869" s="396"/>
      <c r="NAT869" s="396"/>
      <c r="NAU869" s="396"/>
      <c r="NAV869" s="396"/>
      <c r="NAW869" s="396"/>
      <c r="NAX869" s="396"/>
      <c r="NAY869" s="396"/>
      <c r="NAZ869" s="396"/>
      <c r="NBA869" s="396"/>
      <c r="NBB869" s="396"/>
      <c r="NBC869" s="396"/>
      <c r="NBD869" s="396"/>
      <c r="NBE869" s="396"/>
      <c r="NBF869" s="396"/>
      <c r="NBG869" s="396"/>
      <c r="NBH869" s="396"/>
      <c r="NBI869" s="396"/>
      <c r="NBJ869" s="396"/>
      <c r="NBK869" s="396"/>
      <c r="NBL869" s="396"/>
      <c r="NBM869" s="396"/>
      <c r="NBN869" s="396"/>
      <c r="NBO869" s="396"/>
      <c r="NBP869" s="396"/>
      <c r="NBQ869" s="396"/>
      <c r="NBR869" s="396"/>
      <c r="NBS869" s="396"/>
      <c r="NBT869" s="396"/>
      <c r="NBU869" s="396"/>
      <c r="NBV869" s="396"/>
      <c r="NBW869" s="396"/>
      <c r="NBX869" s="396"/>
      <c r="NBY869" s="396"/>
      <c r="NBZ869" s="396"/>
      <c r="NCA869" s="396"/>
      <c r="NCB869" s="396"/>
      <c r="NCC869" s="396"/>
      <c r="NCD869" s="396"/>
      <c r="NCE869" s="396"/>
      <c r="NCF869" s="396"/>
      <c r="NCG869" s="396"/>
      <c r="NCH869" s="396"/>
      <c r="NCI869" s="396"/>
      <c r="NCJ869" s="396"/>
      <c r="NCK869" s="396"/>
      <c r="NCL869" s="396"/>
      <c r="NCM869" s="396"/>
      <c r="NCN869" s="396"/>
      <c r="NCO869" s="396"/>
      <c r="NCP869" s="396"/>
      <c r="NCQ869" s="396"/>
      <c r="NCR869" s="396"/>
      <c r="NCS869" s="396"/>
      <c r="NCT869" s="396"/>
      <c r="NCU869" s="396"/>
      <c r="NCV869" s="396"/>
      <c r="NCW869" s="396"/>
      <c r="NCX869" s="396"/>
      <c r="NCY869" s="396"/>
      <c r="NCZ869" s="396"/>
      <c r="NDA869" s="396"/>
      <c r="NDB869" s="396"/>
      <c r="NDC869" s="396"/>
      <c r="NDD869" s="396"/>
      <c r="NDE869" s="396"/>
      <c r="NDF869" s="396"/>
      <c r="NDG869" s="396"/>
      <c r="NDH869" s="396"/>
      <c r="NDI869" s="396"/>
      <c r="NDJ869" s="396"/>
      <c r="NDK869" s="396"/>
      <c r="NDL869" s="396"/>
      <c r="NDM869" s="396"/>
      <c r="NDN869" s="396"/>
      <c r="NDO869" s="396"/>
      <c r="NDP869" s="396"/>
      <c r="NDQ869" s="396"/>
      <c r="NDR869" s="396"/>
      <c r="NDS869" s="396"/>
      <c r="NDT869" s="396"/>
      <c r="NDU869" s="396"/>
      <c r="NDV869" s="396"/>
      <c r="NDW869" s="396"/>
      <c r="NDX869" s="396"/>
      <c r="NDY869" s="396"/>
      <c r="NDZ869" s="396"/>
      <c r="NEA869" s="396"/>
      <c r="NEB869" s="396"/>
      <c r="NEC869" s="396"/>
      <c r="NED869" s="396"/>
      <c r="NEE869" s="396"/>
      <c r="NEF869" s="396"/>
      <c r="NEG869" s="396"/>
      <c r="NEH869" s="396"/>
      <c r="NEI869" s="396"/>
      <c r="NEJ869" s="396"/>
      <c r="NEK869" s="396"/>
      <c r="NEL869" s="396"/>
      <c r="NEM869" s="396"/>
      <c r="NEN869" s="396"/>
      <c r="NEO869" s="396"/>
      <c r="NEP869" s="396"/>
      <c r="NEQ869" s="396"/>
      <c r="NER869" s="396"/>
      <c r="NES869" s="396"/>
      <c r="NET869" s="396"/>
      <c r="NEU869" s="396"/>
      <c r="NEV869" s="396"/>
      <c r="NEW869" s="396"/>
      <c r="NEX869" s="396"/>
      <c r="NEY869" s="396"/>
      <c r="NEZ869" s="396"/>
      <c r="NFA869" s="396"/>
      <c r="NFB869" s="396"/>
      <c r="NFC869" s="396"/>
      <c r="NFD869" s="396"/>
      <c r="NFE869" s="396"/>
      <c r="NFF869" s="396"/>
      <c r="NFG869" s="396"/>
      <c r="NFH869" s="396"/>
      <c r="NFI869" s="396"/>
      <c r="NFJ869" s="396"/>
      <c r="NFK869" s="396"/>
      <c r="NFL869" s="396"/>
      <c r="NFM869" s="396"/>
      <c r="NFN869" s="396"/>
      <c r="NFO869" s="396"/>
      <c r="NFP869" s="396"/>
      <c r="NFQ869" s="396"/>
      <c r="NFR869" s="396"/>
      <c r="NFS869" s="396"/>
      <c r="NFT869" s="396"/>
      <c r="NFU869" s="396"/>
      <c r="NFV869" s="396"/>
      <c r="NFW869" s="396"/>
      <c r="NFX869" s="396"/>
      <c r="NFY869" s="396"/>
      <c r="NFZ869" s="396"/>
      <c r="NGA869" s="396"/>
      <c r="NGB869" s="396"/>
      <c r="NGC869" s="396"/>
      <c r="NGD869" s="396"/>
      <c r="NGE869" s="396"/>
      <c r="NGF869" s="396"/>
      <c r="NGG869" s="396"/>
      <c r="NGH869" s="396"/>
      <c r="NGI869" s="396"/>
      <c r="NGJ869" s="396"/>
      <c r="NGK869" s="396"/>
      <c r="NGL869" s="396"/>
      <c r="NGM869" s="396"/>
      <c r="NGN869" s="396"/>
      <c r="NGO869" s="396"/>
      <c r="NGP869" s="396"/>
      <c r="NGQ869" s="396"/>
      <c r="NGR869" s="396"/>
      <c r="NGS869" s="396"/>
      <c r="NGT869" s="396"/>
      <c r="NGU869" s="396"/>
      <c r="NGV869" s="396"/>
      <c r="NGW869" s="396"/>
      <c r="NGX869" s="396"/>
      <c r="NGY869" s="396"/>
      <c r="NGZ869" s="396"/>
      <c r="NHA869" s="396"/>
      <c r="NHB869" s="396"/>
      <c r="NHC869" s="396"/>
      <c r="NHD869" s="396"/>
      <c r="NHE869" s="396"/>
      <c r="NHF869" s="396"/>
      <c r="NHG869" s="396"/>
      <c r="NHH869" s="396"/>
      <c r="NHI869" s="396"/>
      <c r="NHJ869" s="396"/>
      <c r="NHK869" s="396"/>
      <c r="NHL869" s="396"/>
      <c r="NHM869" s="396"/>
      <c r="NHN869" s="396"/>
      <c r="NHO869" s="396"/>
      <c r="NHP869" s="396"/>
      <c r="NHQ869" s="396"/>
      <c r="NHR869" s="396"/>
      <c r="NHS869" s="396"/>
      <c r="NHT869" s="396"/>
      <c r="NHU869" s="396"/>
      <c r="NHV869" s="396"/>
      <c r="NHW869" s="396"/>
      <c r="NHX869" s="396"/>
      <c r="NHY869" s="396"/>
      <c r="NHZ869" s="396"/>
      <c r="NIA869" s="396"/>
      <c r="NIB869" s="396"/>
      <c r="NIC869" s="396"/>
      <c r="NID869" s="396"/>
      <c r="NIE869" s="396"/>
      <c r="NIF869" s="396"/>
      <c r="NIG869" s="396"/>
      <c r="NIH869" s="396"/>
      <c r="NII869" s="396"/>
      <c r="NIJ869" s="396"/>
      <c r="NIK869" s="396"/>
      <c r="NIL869" s="396"/>
      <c r="NIM869" s="396"/>
      <c r="NIN869" s="396"/>
      <c r="NIO869" s="396"/>
      <c r="NIP869" s="396"/>
      <c r="NIQ869" s="396"/>
      <c r="NIR869" s="396"/>
      <c r="NIS869" s="396"/>
      <c r="NIT869" s="396"/>
      <c r="NIU869" s="396"/>
      <c r="NIV869" s="396"/>
      <c r="NIW869" s="396"/>
      <c r="NIX869" s="396"/>
      <c r="NIY869" s="396"/>
      <c r="NIZ869" s="396"/>
      <c r="NJA869" s="396"/>
      <c r="NJB869" s="396"/>
      <c r="NJC869" s="396"/>
      <c r="NJD869" s="396"/>
      <c r="NJE869" s="396"/>
      <c r="NJF869" s="396"/>
      <c r="NJG869" s="396"/>
      <c r="NJH869" s="396"/>
      <c r="NJI869" s="396"/>
      <c r="NJJ869" s="396"/>
      <c r="NJK869" s="396"/>
      <c r="NJL869" s="396"/>
      <c r="NJM869" s="396"/>
      <c r="NJN869" s="396"/>
      <c r="NJO869" s="396"/>
      <c r="NJP869" s="396"/>
      <c r="NJQ869" s="396"/>
      <c r="NJR869" s="396"/>
      <c r="NJS869" s="396"/>
      <c r="NJT869" s="396"/>
      <c r="NJU869" s="396"/>
      <c r="NJV869" s="396"/>
      <c r="NJW869" s="396"/>
      <c r="NJX869" s="396"/>
      <c r="NJY869" s="396"/>
      <c r="NJZ869" s="396"/>
      <c r="NKA869" s="396"/>
      <c r="NKB869" s="396"/>
      <c r="NKC869" s="396"/>
      <c r="NKD869" s="396"/>
      <c r="NKE869" s="396"/>
      <c r="NKF869" s="396"/>
      <c r="NKG869" s="396"/>
      <c r="NKH869" s="396"/>
      <c r="NKI869" s="396"/>
      <c r="NKJ869" s="396"/>
      <c r="NKK869" s="396"/>
      <c r="NKL869" s="396"/>
      <c r="NKM869" s="396"/>
      <c r="NKN869" s="396"/>
      <c r="NKO869" s="396"/>
      <c r="NKP869" s="396"/>
      <c r="NKQ869" s="396"/>
      <c r="NKR869" s="396"/>
      <c r="NKS869" s="396"/>
      <c r="NKT869" s="396"/>
      <c r="NKU869" s="396"/>
      <c r="NKV869" s="396"/>
      <c r="NKW869" s="396"/>
      <c r="NKX869" s="396"/>
      <c r="NKY869" s="396"/>
      <c r="NKZ869" s="396"/>
      <c r="NLA869" s="396"/>
      <c r="NLB869" s="396"/>
      <c r="NLC869" s="396"/>
      <c r="NLD869" s="396"/>
      <c r="NLE869" s="396"/>
      <c r="NLF869" s="396"/>
      <c r="NLG869" s="396"/>
      <c r="NLH869" s="396"/>
      <c r="NLI869" s="396"/>
      <c r="NLJ869" s="396"/>
      <c r="NLK869" s="396"/>
      <c r="NLL869" s="396"/>
      <c r="NLM869" s="396"/>
      <c r="NLN869" s="396"/>
      <c r="NLO869" s="396"/>
      <c r="NLP869" s="396"/>
      <c r="NLQ869" s="396"/>
      <c r="NLR869" s="396"/>
      <c r="NLS869" s="396"/>
      <c r="NLT869" s="396"/>
      <c r="NLU869" s="396"/>
      <c r="NLV869" s="396"/>
      <c r="NLW869" s="396"/>
      <c r="NLX869" s="396"/>
      <c r="NLY869" s="396"/>
      <c r="NLZ869" s="396"/>
      <c r="NMA869" s="396"/>
      <c r="NMB869" s="396"/>
      <c r="NMC869" s="396"/>
      <c r="NMD869" s="396"/>
      <c r="NME869" s="396"/>
      <c r="NMF869" s="396"/>
      <c r="NMG869" s="396"/>
      <c r="NMH869" s="396"/>
      <c r="NMI869" s="396"/>
      <c r="NMJ869" s="396"/>
      <c r="NMK869" s="396"/>
      <c r="NML869" s="396"/>
      <c r="NMM869" s="396"/>
      <c r="NMN869" s="396"/>
      <c r="NMO869" s="396"/>
      <c r="NMP869" s="396"/>
      <c r="NMQ869" s="396"/>
      <c r="NMR869" s="396"/>
      <c r="NMS869" s="396"/>
      <c r="NMT869" s="396"/>
      <c r="NMU869" s="396"/>
      <c r="NMV869" s="396"/>
      <c r="NMW869" s="396"/>
      <c r="NMX869" s="396"/>
      <c r="NMY869" s="396"/>
      <c r="NMZ869" s="396"/>
      <c r="NNA869" s="396"/>
      <c r="NNB869" s="396"/>
      <c r="NNC869" s="396"/>
      <c r="NND869" s="396"/>
      <c r="NNE869" s="396"/>
      <c r="NNF869" s="396"/>
      <c r="NNG869" s="396"/>
      <c r="NNH869" s="396"/>
      <c r="NNI869" s="396"/>
      <c r="NNJ869" s="396"/>
      <c r="NNK869" s="396"/>
      <c r="NNL869" s="396"/>
      <c r="NNM869" s="396"/>
      <c r="NNN869" s="396"/>
      <c r="NNO869" s="396"/>
      <c r="NNP869" s="396"/>
      <c r="NNQ869" s="396"/>
      <c r="NNR869" s="396"/>
      <c r="NNS869" s="396"/>
      <c r="NNT869" s="396"/>
      <c r="NNU869" s="396"/>
      <c r="NNV869" s="396"/>
      <c r="NNW869" s="396"/>
      <c r="NNX869" s="396"/>
      <c r="NNY869" s="396"/>
      <c r="NNZ869" s="396"/>
      <c r="NOA869" s="396"/>
      <c r="NOB869" s="396"/>
      <c r="NOC869" s="396"/>
      <c r="NOD869" s="396"/>
      <c r="NOE869" s="396"/>
      <c r="NOF869" s="396"/>
      <c r="NOG869" s="396"/>
      <c r="NOH869" s="396"/>
      <c r="NOI869" s="396"/>
      <c r="NOJ869" s="396"/>
      <c r="NOK869" s="396"/>
      <c r="NOL869" s="396"/>
      <c r="NOM869" s="396"/>
      <c r="NON869" s="396"/>
      <c r="NOO869" s="396"/>
      <c r="NOP869" s="396"/>
      <c r="NOQ869" s="396"/>
      <c r="NOR869" s="396"/>
      <c r="NOS869" s="396"/>
      <c r="NOT869" s="396"/>
      <c r="NOU869" s="396"/>
      <c r="NOV869" s="396"/>
      <c r="NOW869" s="396"/>
      <c r="NOX869" s="396"/>
      <c r="NOY869" s="396"/>
      <c r="NOZ869" s="396"/>
      <c r="NPA869" s="396"/>
      <c r="NPB869" s="396"/>
      <c r="NPC869" s="396"/>
      <c r="NPD869" s="396"/>
      <c r="NPE869" s="396"/>
      <c r="NPF869" s="396"/>
      <c r="NPG869" s="396"/>
      <c r="NPH869" s="396"/>
      <c r="NPI869" s="396"/>
      <c r="NPJ869" s="396"/>
      <c r="NPK869" s="396"/>
      <c r="NPL869" s="396"/>
      <c r="NPM869" s="396"/>
      <c r="NPN869" s="396"/>
      <c r="NPO869" s="396"/>
      <c r="NPP869" s="396"/>
      <c r="NPQ869" s="396"/>
      <c r="NPR869" s="396"/>
      <c r="NPS869" s="396"/>
      <c r="NPT869" s="396"/>
      <c r="NPU869" s="396"/>
      <c r="NPV869" s="396"/>
      <c r="NPW869" s="396"/>
      <c r="NPX869" s="396"/>
      <c r="NPY869" s="396"/>
      <c r="NPZ869" s="396"/>
      <c r="NQA869" s="396"/>
      <c r="NQB869" s="396"/>
      <c r="NQC869" s="396"/>
      <c r="NQD869" s="396"/>
      <c r="NQE869" s="396"/>
      <c r="NQF869" s="396"/>
      <c r="NQG869" s="396"/>
      <c r="NQH869" s="396"/>
      <c r="NQI869" s="396"/>
      <c r="NQJ869" s="396"/>
      <c r="NQK869" s="396"/>
      <c r="NQL869" s="396"/>
      <c r="NQM869" s="396"/>
      <c r="NQN869" s="396"/>
      <c r="NQO869" s="396"/>
      <c r="NQP869" s="396"/>
      <c r="NQQ869" s="396"/>
      <c r="NQR869" s="396"/>
      <c r="NQS869" s="396"/>
      <c r="NQT869" s="396"/>
      <c r="NQU869" s="396"/>
      <c r="NQV869" s="396"/>
      <c r="NQW869" s="396"/>
      <c r="NQX869" s="396"/>
      <c r="NQY869" s="396"/>
      <c r="NQZ869" s="396"/>
      <c r="NRA869" s="396"/>
      <c r="NRB869" s="396"/>
      <c r="NRC869" s="396"/>
      <c r="NRD869" s="396"/>
      <c r="NRE869" s="396"/>
      <c r="NRF869" s="396"/>
      <c r="NRG869" s="396"/>
      <c r="NRH869" s="396"/>
      <c r="NRI869" s="396"/>
      <c r="NRJ869" s="396"/>
      <c r="NRK869" s="396"/>
      <c r="NRL869" s="396"/>
      <c r="NRM869" s="396"/>
      <c r="NRN869" s="396"/>
      <c r="NRO869" s="396"/>
      <c r="NRP869" s="396"/>
      <c r="NRQ869" s="396"/>
      <c r="NRR869" s="396"/>
      <c r="NRS869" s="396"/>
      <c r="NRT869" s="396"/>
      <c r="NRU869" s="396"/>
      <c r="NRV869" s="396"/>
      <c r="NRW869" s="396"/>
      <c r="NRX869" s="396"/>
      <c r="NRY869" s="396"/>
      <c r="NRZ869" s="396"/>
      <c r="NSA869" s="396"/>
      <c r="NSB869" s="396"/>
      <c r="NSC869" s="396"/>
      <c r="NSD869" s="396"/>
      <c r="NSE869" s="396"/>
      <c r="NSF869" s="396"/>
      <c r="NSG869" s="396"/>
      <c r="NSH869" s="396"/>
      <c r="NSI869" s="396"/>
      <c r="NSJ869" s="396"/>
      <c r="NSK869" s="396"/>
      <c r="NSL869" s="396"/>
      <c r="NSM869" s="396"/>
      <c r="NSN869" s="396"/>
      <c r="NSO869" s="396"/>
      <c r="NSP869" s="396"/>
      <c r="NSQ869" s="396"/>
      <c r="NSR869" s="396"/>
      <c r="NSS869" s="396"/>
      <c r="NST869" s="396"/>
      <c r="NSU869" s="396"/>
      <c r="NSV869" s="396"/>
      <c r="NSW869" s="396"/>
      <c r="NSX869" s="396"/>
      <c r="NSY869" s="396"/>
      <c r="NSZ869" s="396"/>
      <c r="NTA869" s="396"/>
      <c r="NTB869" s="396"/>
      <c r="NTC869" s="396"/>
      <c r="NTD869" s="396"/>
      <c r="NTE869" s="396"/>
      <c r="NTF869" s="396"/>
      <c r="NTG869" s="396"/>
      <c r="NTH869" s="396"/>
      <c r="NTI869" s="396"/>
      <c r="NTJ869" s="396"/>
      <c r="NTK869" s="396"/>
      <c r="NTL869" s="396"/>
      <c r="NTM869" s="396"/>
      <c r="NTN869" s="396"/>
      <c r="NTO869" s="396"/>
      <c r="NTP869" s="396"/>
      <c r="NTQ869" s="396"/>
      <c r="NTR869" s="396"/>
      <c r="NTS869" s="396"/>
      <c r="NTT869" s="396"/>
      <c r="NTU869" s="396"/>
      <c r="NTV869" s="396"/>
      <c r="NTW869" s="396"/>
      <c r="NTX869" s="396"/>
      <c r="NTY869" s="396"/>
      <c r="NTZ869" s="396"/>
      <c r="NUA869" s="396"/>
      <c r="NUB869" s="396"/>
      <c r="NUC869" s="396"/>
      <c r="NUD869" s="396"/>
      <c r="NUE869" s="396"/>
      <c r="NUF869" s="396"/>
      <c r="NUG869" s="396"/>
      <c r="NUH869" s="396"/>
      <c r="NUI869" s="396"/>
      <c r="NUJ869" s="396"/>
      <c r="NUK869" s="396"/>
      <c r="NUL869" s="396"/>
      <c r="NUM869" s="396"/>
      <c r="NUN869" s="396"/>
      <c r="NUO869" s="396"/>
      <c r="NUP869" s="396"/>
      <c r="NUQ869" s="396"/>
      <c r="NUR869" s="396"/>
      <c r="NUS869" s="396"/>
      <c r="NUT869" s="396"/>
      <c r="NUU869" s="396"/>
      <c r="NUV869" s="396"/>
      <c r="NUW869" s="396"/>
      <c r="NUX869" s="396"/>
      <c r="NUY869" s="396"/>
      <c r="NUZ869" s="396"/>
      <c r="NVA869" s="396"/>
      <c r="NVB869" s="396"/>
      <c r="NVC869" s="396"/>
      <c r="NVD869" s="396"/>
      <c r="NVE869" s="396"/>
      <c r="NVF869" s="396"/>
      <c r="NVG869" s="396"/>
      <c r="NVH869" s="396"/>
      <c r="NVI869" s="396"/>
      <c r="NVJ869" s="396"/>
      <c r="NVK869" s="396"/>
      <c r="NVL869" s="396"/>
      <c r="NVM869" s="396"/>
      <c r="NVN869" s="396"/>
      <c r="NVO869" s="396"/>
      <c r="NVP869" s="396"/>
      <c r="NVQ869" s="396"/>
      <c r="NVR869" s="396"/>
      <c r="NVS869" s="396"/>
      <c r="NVT869" s="396"/>
      <c r="NVU869" s="396"/>
      <c r="NVV869" s="396"/>
      <c r="NVW869" s="396"/>
      <c r="NVX869" s="396"/>
      <c r="NVY869" s="396"/>
      <c r="NVZ869" s="396"/>
      <c r="NWA869" s="396"/>
      <c r="NWB869" s="396"/>
      <c r="NWC869" s="396"/>
      <c r="NWD869" s="396"/>
      <c r="NWE869" s="396"/>
      <c r="NWF869" s="396"/>
      <c r="NWG869" s="396"/>
      <c r="NWH869" s="396"/>
      <c r="NWI869" s="396"/>
      <c r="NWJ869" s="396"/>
      <c r="NWK869" s="396"/>
      <c r="NWL869" s="396"/>
      <c r="NWM869" s="396"/>
      <c r="NWN869" s="396"/>
      <c r="NWO869" s="396"/>
      <c r="NWP869" s="396"/>
      <c r="NWQ869" s="396"/>
      <c r="NWR869" s="396"/>
      <c r="NWS869" s="396"/>
      <c r="NWT869" s="396"/>
      <c r="NWU869" s="396"/>
      <c r="NWV869" s="396"/>
      <c r="NWW869" s="396"/>
      <c r="NWX869" s="396"/>
      <c r="NWY869" s="396"/>
      <c r="NWZ869" s="396"/>
      <c r="NXA869" s="396"/>
      <c r="NXB869" s="396"/>
      <c r="NXC869" s="396"/>
      <c r="NXD869" s="396"/>
      <c r="NXE869" s="396"/>
      <c r="NXF869" s="396"/>
      <c r="NXG869" s="396"/>
      <c r="NXH869" s="396"/>
      <c r="NXI869" s="396"/>
      <c r="NXJ869" s="396"/>
      <c r="NXK869" s="396"/>
      <c r="NXL869" s="396"/>
      <c r="NXM869" s="396"/>
      <c r="NXN869" s="396"/>
      <c r="NXO869" s="396"/>
      <c r="NXP869" s="396"/>
      <c r="NXQ869" s="396"/>
      <c r="NXR869" s="396"/>
      <c r="NXS869" s="396"/>
      <c r="NXT869" s="396"/>
      <c r="NXU869" s="396"/>
      <c r="NXV869" s="396"/>
      <c r="NXW869" s="396"/>
      <c r="NXX869" s="396"/>
      <c r="NXY869" s="396"/>
      <c r="NXZ869" s="396"/>
      <c r="NYA869" s="396"/>
      <c r="NYB869" s="396"/>
      <c r="NYC869" s="396"/>
      <c r="NYD869" s="396"/>
      <c r="NYE869" s="396"/>
      <c r="NYF869" s="396"/>
      <c r="NYG869" s="396"/>
      <c r="NYH869" s="396"/>
      <c r="NYI869" s="396"/>
      <c r="NYJ869" s="396"/>
      <c r="NYK869" s="396"/>
      <c r="NYL869" s="396"/>
      <c r="NYM869" s="396"/>
      <c r="NYN869" s="396"/>
      <c r="NYO869" s="396"/>
      <c r="NYP869" s="396"/>
      <c r="NYQ869" s="396"/>
      <c r="NYR869" s="396"/>
      <c r="NYS869" s="396"/>
      <c r="NYT869" s="396"/>
      <c r="NYU869" s="396"/>
      <c r="NYV869" s="396"/>
      <c r="NYW869" s="396"/>
      <c r="NYX869" s="396"/>
      <c r="NYY869" s="396"/>
      <c r="NYZ869" s="396"/>
      <c r="NZA869" s="396"/>
      <c r="NZB869" s="396"/>
      <c r="NZC869" s="396"/>
      <c r="NZD869" s="396"/>
      <c r="NZE869" s="396"/>
      <c r="NZF869" s="396"/>
      <c r="NZG869" s="396"/>
      <c r="NZH869" s="396"/>
      <c r="NZI869" s="396"/>
      <c r="NZJ869" s="396"/>
      <c r="NZK869" s="396"/>
      <c r="NZL869" s="396"/>
      <c r="NZM869" s="396"/>
      <c r="NZN869" s="396"/>
      <c r="NZO869" s="396"/>
      <c r="NZP869" s="396"/>
      <c r="NZQ869" s="396"/>
      <c r="NZR869" s="396"/>
      <c r="NZS869" s="396"/>
      <c r="NZT869" s="396"/>
      <c r="NZU869" s="396"/>
      <c r="NZV869" s="396"/>
      <c r="NZW869" s="396"/>
      <c r="NZX869" s="396"/>
      <c r="NZY869" s="396"/>
      <c r="NZZ869" s="396"/>
      <c r="OAA869" s="396"/>
      <c r="OAB869" s="396"/>
      <c r="OAC869" s="396"/>
      <c r="OAD869" s="396"/>
      <c r="OAE869" s="396"/>
      <c r="OAF869" s="396"/>
      <c r="OAG869" s="396"/>
      <c r="OAH869" s="396"/>
      <c r="OAI869" s="396"/>
      <c r="OAJ869" s="396"/>
      <c r="OAK869" s="396"/>
      <c r="OAL869" s="396"/>
      <c r="OAM869" s="396"/>
      <c r="OAN869" s="396"/>
      <c r="OAO869" s="396"/>
      <c r="OAP869" s="396"/>
      <c r="OAQ869" s="396"/>
      <c r="OAR869" s="396"/>
      <c r="OAS869" s="396"/>
      <c r="OAT869" s="396"/>
      <c r="OAU869" s="396"/>
      <c r="OAV869" s="396"/>
      <c r="OAW869" s="396"/>
      <c r="OAX869" s="396"/>
      <c r="OAY869" s="396"/>
      <c r="OAZ869" s="396"/>
      <c r="OBA869" s="396"/>
      <c r="OBB869" s="396"/>
      <c r="OBC869" s="396"/>
      <c r="OBD869" s="396"/>
      <c r="OBE869" s="396"/>
      <c r="OBF869" s="396"/>
      <c r="OBG869" s="396"/>
      <c r="OBH869" s="396"/>
      <c r="OBI869" s="396"/>
      <c r="OBJ869" s="396"/>
      <c r="OBK869" s="396"/>
      <c r="OBL869" s="396"/>
      <c r="OBM869" s="396"/>
      <c r="OBN869" s="396"/>
      <c r="OBO869" s="396"/>
      <c r="OBP869" s="396"/>
      <c r="OBQ869" s="396"/>
      <c r="OBR869" s="396"/>
      <c r="OBS869" s="396"/>
      <c r="OBT869" s="396"/>
      <c r="OBU869" s="396"/>
      <c r="OBV869" s="396"/>
      <c r="OBW869" s="396"/>
      <c r="OBX869" s="396"/>
      <c r="OBY869" s="396"/>
      <c r="OBZ869" s="396"/>
      <c r="OCA869" s="396"/>
      <c r="OCB869" s="396"/>
      <c r="OCC869" s="396"/>
      <c r="OCD869" s="396"/>
      <c r="OCE869" s="396"/>
      <c r="OCF869" s="396"/>
      <c r="OCG869" s="396"/>
      <c r="OCH869" s="396"/>
      <c r="OCI869" s="396"/>
      <c r="OCJ869" s="396"/>
      <c r="OCK869" s="396"/>
      <c r="OCL869" s="396"/>
      <c r="OCM869" s="396"/>
      <c r="OCN869" s="396"/>
      <c r="OCO869" s="396"/>
      <c r="OCP869" s="396"/>
      <c r="OCQ869" s="396"/>
      <c r="OCR869" s="396"/>
      <c r="OCS869" s="396"/>
      <c r="OCT869" s="396"/>
      <c r="OCU869" s="396"/>
      <c r="OCV869" s="396"/>
      <c r="OCW869" s="396"/>
      <c r="OCX869" s="396"/>
      <c r="OCY869" s="396"/>
      <c r="OCZ869" s="396"/>
      <c r="ODA869" s="396"/>
      <c r="ODB869" s="396"/>
      <c r="ODC869" s="396"/>
      <c r="ODD869" s="396"/>
      <c r="ODE869" s="396"/>
      <c r="ODF869" s="396"/>
      <c r="ODG869" s="396"/>
      <c r="ODH869" s="396"/>
      <c r="ODI869" s="396"/>
      <c r="ODJ869" s="396"/>
      <c r="ODK869" s="396"/>
      <c r="ODL869" s="396"/>
      <c r="ODM869" s="396"/>
      <c r="ODN869" s="396"/>
      <c r="ODO869" s="396"/>
      <c r="ODP869" s="396"/>
      <c r="ODQ869" s="396"/>
      <c r="ODR869" s="396"/>
      <c r="ODS869" s="396"/>
      <c r="ODT869" s="396"/>
      <c r="ODU869" s="396"/>
      <c r="ODV869" s="396"/>
      <c r="ODW869" s="396"/>
      <c r="ODX869" s="396"/>
      <c r="ODY869" s="396"/>
      <c r="ODZ869" s="396"/>
      <c r="OEA869" s="396"/>
      <c r="OEB869" s="396"/>
      <c r="OEC869" s="396"/>
      <c r="OED869" s="396"/>
      <c r="OEE869" s="396"/>
      <c r="OEF869" s="396"/>
      <c r="OEG869" s="396"/>
      <c r="OEH869" s="396"/>
      <c r="OEI869" s="396"/>
      <c r="OEJ869" s="396"/>
      <c r="OEK869" s="396"/>
      <c r="OEL869" s="396"/>
      <c r="OEM869" s="396"/>
      <c r="OEN869" s="396"/>
      <c r="OEO869" s="396"/>
      <c r="OEP869" s="396"/>
      <c r="OEQ869" s="396"/>
      <c r="OER869" s="396"/>
      <c r="OES869" s="396"/>
      <c r="OET869" s="396"/>
      <c r="OEU869" s="396"/>
      <c r="OEV869" s="396"/>
      <c r="OEW869" s="396"/>
      <c r="OEX869" s="396"/>
      <c r="OEY869" s="396"/>
      <c r="OEZ869" s="396"/>
      <c r="OFA869" s="396"/>
      <c r="OFB869" s="396"/>
      <c r="OFC869" s="396"/>
      <c r="OFD869" s="396"/>
      <c r="OFE869" s="396"/>
      <c r="OFF869" s="396"/>
      <c r="OFG869" s="396"/>
      <c r="OFH869" s="396"/>
      <c r="OFI869" s="396"/>
      <c r="OFJ869" s="396"/>
      <c r="OFK869" s="396"/>
      <c r="OFL869" s="396"/>
      <c r="OFM869" s="396"/>
      <c r="OFN869" s="396"/>
      <c r="OFO869" s="396"/>
      <c r="OFP869" s="396"/>
      <c r="OFQ869" s="396"/>
      <c r="OFR869" s="396"/>
      <c r="OFS869" s="396"/>
      <c r="OFT869" s="396"/>
      <c r="OFU869" s="396"/>
      <c r="OFV869" s="396"/>
      <c r="OFW869" s="396"/>
      <c r="OFX869" s="396"/>
      <c r="OFY869" s="396"/>
      <c r="OFZ869" s="396"/>
      <c r="OGA869" s="396"/>
      <c r="OGB869" s="396"/>
      <c r="OGC869" s="396"/>
      <c r="OGD869" s="396"/>
      <c r="OGE869" s="396"/>
      <c r="OGF869" s="396"/>
      <c r="OGG869" s="396"/>
      <c r="OGH869" s="396"/>
      <c r="OGI869" s="396"/>
      <c r="OGJ869" s="396"/>
      <c r="OGK869" s="396"/>
      <c r="OGL869" s="396"/>
      <c r="OGM869" s="396"/>
      <c r="OGN869" s="396"/>
      <c r="OGO869" s="396"/>
      <c r="OGP869" s="396"/>
      <c r="OGQ869" s="396"/>
      <c r="OGR869" s="396"/>
      <c r="OGS869" s="396"/>
      <c r="OGT869" s="396"/>
      <c r="OGU869" s="396"/>
      <c r="OGV869" s="396"/>
      <c r="OGW869" s="396"/>
      <c r="OGX869" s="396"/>
      <c r="OGY869" s="396"/>
      <c r="OGZ869" s="396"/>
      <c r="OHA869" s="396"/>
      <c r="OHB869" s="396"/>
      <c r="OHC869" s="396"/>
      <c r="OHD869" s="396"/>
      <c r="OHE869" s="396"/>
      <c r="OHF869" s="396"/>
      <c r="OHG869" s="396"/>
      <c r="OHH869" s="396"/>
      <c r="OHI869" s="396"/>
      <c r="OHJ869" s="396"/>
      <c r="OHK869" s="396"/>
      <c r="OHL869" s="396"/>
      <c r="OHM869" s="396"/>
      <c r="OHN869" s="396"/>
      <c r="OHO869" s="396"/>
      <c r="OHP869" s="396"/>
      <c r="OHQ869" s="396"/>
      <c r="OHR869" s="396"/>
      <c r="OHS869" s="396"/>
      <c r="OHT869" s="396"/>
      <c r="OHU869" s="396"/>
      <c r="OHV869" s="396"/>
      <c r="OHW869" s="396"/>
      <c r="OHX869" s="396"/>
      <c r="OHY869" s="396"/>
      <c r="OHZ869" s="396"/>
      <c r="OIA869" s="396"/>
      <c r="OIB869" s="396"/>
      <c r="OIC869" s="396"/>
      <c r="OID869" s="396"/>
      <c r="OIE869" s="396"/>
      <c r="OIF869" s="396"/>
      <c r="OIG869" s="396"/>
      <c r="OIH869" s="396"/>
      <c r="OII869" s="396"/>
      <c r="OIJ869" s="396"/>
      <c r="OIK869" s="396"/>
      <c r="OIL869" s="396"/>
      <c r="OIM869" s="396"/>
      <c r="OIN869" s="396"/>
      <c r="OIO869" s="396"/>
      <c r="OIP869" s="396"/>
      <c r="OIQ869" s="396"/>
      <c r="OIR869" s="396"/>
      <c r="OIS869" s="396"/>
      <c r="OIT869" s="396"/>
      <c r="OIU869" s="396"/>
      <c r="OIV869" s="396"/>
      <c r="OIW869" s="396"/>
      <c r="OIX869" s="396"/>
      <c r="OIY869" s="396"/>
      <c r="OIZ869" s="396"/>
      <c r="OJA869" s="396"/>
      <c r="OJB869" s="396"/>
      <c r="OJC869" s="396"/>
      <c r="OJD869" s="396"/>
      <c r="OJE869" s="396"/>
      <c r="OJF869" s="396"/>
      <c r="OJG869" s="396"/>
      <c r="OJH869" s="396"/>
      <c r="OJI869" s="396"/>
      <c r="OJJ869" s="396"/>
      <c r="OJK869" s="396"/>
      <c r="OJL869" s="396"/>
      <c r="OJM869" s="396"/>
      <c r="OJN869" s="396"/>
      <c r="OJO869" s="396"/>
      <c r="OJP869" s="396"/>
      <c r="OJQ869" s="396"/>
      <c r="OJR869" s="396"/>
      <c r="OJS869" s="396"/>
      <c r="OJT869" s="396"/>
      <c r="OJU869" s="396"/>
      <c r="OJV869" s="396"/>
      <c r="OJW869" s="396"/>
      <c r="OJX869" s="396"/>
      <c r="OJY869" s="396"/>
      <c r="OJZ869" s="396"/>
      <c r="OKA869" s="396"/>
      <c r="OKB869" s="396"/>
      <c r="OKC869" s="396"/>
      <c r="OKD869" s="396"/>
      <c r="OKE869" s="396"/>
      <c r="OKF869" s="396"/>
      <c r="OKG869" s="396"/>
      <c r="OKH869" s="396"/>
      <c r="OKI869" s="396"/>
      <c r="OKJ869" s="396"/>
      <c r="OKK869" s="396"/>
      <c r="OKL869" s="396"/>
      <c r="OKM869" s="396"/>
      <c r="OKN869" s="396"/>
      <c r="OKO869" s="396"/>
      <c r="OKP869" s="396"/>
      <c r="OKQ869" s="396"/>
      <c r="OKR869" s="396"/>
      <c r="OKS869" s="396"/>
      <c r="OKT869" s="396"/>
      <c r="OKU869" s="396"/>
      <c r="OKV869" s="396"/>
      <c r="OKW869" s="396"/>
      <c r="OKX869" s="396"/>
      <c r="OKY869" s="396"/>
      <c r="OKZ869" s="396"/>
      <c r="OLA869" s="396"/>
      <c r="OLB869" s="396"/>
      <c r="OLC869" s="396"/>
      <c r="OLD869" s="396"/>
      <c r="OLE869" s="396"/>
      <c r="OLF869" s="396"/>
      <c r="OLG869" s="396"/>
      <c r="OLH869" s="396"/>
      <c r="OLI869" s="396"/>
      <c r="OLJ869" s="396"/>
      <c r="OLK869" s="396"/>
      <c r="OLL869" s="396"/>
      <c r="OLM869" s="396"/>
      <c r="OLN869" s="396"/>
      <c r="OLO869" s="396"/>
      <c r="OLP869" s="396"/>
      <c r="OLQ869" s="396"/>
      <c r="OLR869" s="396"/>
      <c r="OLS869" s="396"/>
      <c r="OLT869" s="396"/>
      <c r="OLU869" s="396"/>
      <c r="OLV869" s="396"/>
      <c r="OLW869" s="396"/>
      <c r="OLX869" s="396"/>
      <c r="OLY869" s="396"/>
      <c r="OLZ869" s="396"/>
      <c r="OMA869" s="396"/>
      <c r="OMB869" s="396"/>
      <c r="OMC869" s="396"/>
      <c r="OMD869" s="396"/>
      <c r="OME869" s="396"/>
      <c r="OMF869" s="396"/>
      <c r="OMG869" s="396"/>
      <c r="OMH869" s="396"/>
      <c r="OMI869" s="396"/>
      <c r="OMJ869" s="396"/>
      <c r="OMK869" s="396"/>
      <c r="OML869" s="396"/>
      <c r="OMM869" s="396"/>
      <c r="OMN869" s="396"/>
      <c r="OMO869" s="396"/>
      <c r="OMP869" s="396"/>
      <c r="OMQ869" s="396"/>
      <c r="OMR869" s="396"/>
      <c r="OMS869" s="396"/>
      <c r="OMT869" s="396"/>
      <c r="OMU869" s="396"/>
      <c r="OMV869" s="396"/>
      <c r="OMW869" s="396"/>
      <c r="OMX869" s="396"/>
      <c r="OMY869" s="396"/>
      <c r="OMZ869" s="396"/>
      <c r="ONA869" s="396"/>
      <c r="ONB869" s="396"/>
      <c r="ONC869" s="396"/>
      <c r="OND869" s="396"/>
      <c r="ONE869" s="396"/>
      <c r="ONF869" s="396"/>
      <c r="ONG869" s="396"/>
      <c r="ONH869" s="396"/>
      <c r="ONI869" s="396"/>
      <c r="ONJ869" s="396"/>
      <c r="ONK869" s="396"/>
      <c r="ONL869" s="396"/>
      <c r="ONM869" s="396"/>
      <c r="ONN869" s="396"/>
      <c r="ONO869" s="396"/>
      <c r="ONP869" s="396"/>
      <c r="ONQ869" s="396"/>
      <c r="ONR869" s="396"/>
      <c r="ONS869" s="396"/>
      <c r="ONT869" s="396"/>
      <c r="ONU869" s="396"/>
      <c r="ONV869" s="396"/>
      <c r="ONW869" s="396"/>
      <c r="ONX869" s="396"/>
      <c r="ONY869" s="396"/>
      <c r="ONZ869" s="396"/>
      <c r="OOA869" s="396"/>
      <c r="OOB869" s="396"/>
      <c r="OOC869" s="396"/>
      <c r="OOD869" s="396"/>
      <c r="OOE869" s="396"/>
      <c r="OOF869" s="396"/>
      <c r="OOG869" s="396"/>
      <c r="OOH869" s="396"/>
      <c r="OOI869" s="396"/>
      <c r="OOJ869" s="396"/>
      <c r="OOK869" s="396"/>
      <c r="OOL869" s="396"/>
      <c r="OOM869" s="396"/>
      <c r="OON869" s="396"/>
      <c r="OOO869" s="396"/>
      <c r="OOP869" s="396"/>
      <c r="OOQ869" s="396"/>
      <c r="OOR869" s="396"/>
      <c r="OOS869" s="396"/>
      <c r="OOT869" s="396"/>
      <c r="OOU869" s="396"/>
      <c r="OOV869" s="396"/>
      <c r="OOW869" s="396"/>
      <c r="OOX869" s="396"/>
      <c r="OOY869" s="396"/>
      <c r="OOZ869" s="396"/>
      <c r="OPA869" s="396"/>
      <c r="OPB869" s="396"/>
      <c r="OPC869" s="396"/>
      <c r="OPD869" s="396"/>
      <c r="OPE869" s="396"/>
      <c r="OPF869" s="396"/>
      <c r="OPG869" s="396"/>
      <c r="OPH869" s="396"/>
      <c r="OPI869" s="396"/>
      <c r="OPJ869" s="396"/>
      <c r="OPK869" s="396"/>
      <c r="OPL869" s="396"/>
      <c r="OPM869" s="396"/>
      <c r="OPN869" s="396"/>
      <c r="OPO869" s="396"/>
      <c r="OPP869" s="396"/>
      <c r="OPQ869" s="396"/>
      <c r="OPR869" s="396"/>
      <c r="OPS869" s="396"/>
      <c r="OPT869" s="396"/>
      <c r="OPU869" s="396"/>
      <c r="OPV869" s="396"/>
      <c r="OPW869" s="396"/>
      <c r="OPX869" s="396"/>
      <c r="OPY869" s="396"/>
      <c r="OPZ869" s="396"/>
      <c r="OQA869" s="396"/>
      <c r="OQB869" s="396"/>
      <c r="OQC869" s="396"/>
      <c r="OQD869" s="396"/>
      <c r="OQE869" s="396"/>
      <c r="OQF869" s="396"/>
      <c r="OQG869" s="396"/>
      <c r="OQH869" s="396"/>
      <c r="OQI869" s="396"/>
      <c r="OQJ869" s="396"/>
      <c r="OQK869" s="396"/>
      <c r="OQL869" s="396"/>
      <c r="OQM869" s="396"/>
      <c r="OQN869" s="396"/>
      <c r="OQO869" s="396"/>
      <c r="OQP869" s="396"/>
      <c r="OQQ869" s="396"/>
      <c r="OQR869" s="396"/>
      <c r="OQS869" s="396"/>
      <c r="OQT869" s="396"/>
      <c r="OQU869" s="396"/>
      <c r="OQV869" s="396"/>
      <c r="OQW869" s="396"/>
      <c r="OQX869" s="396"/>
      <c r="OQY869" s="396"/>
      <c r="OQZ869" s="396"/>
      <c r="ORA869" s="396"/>
      <c r="ORB869" s="396"/>
      <c r="ORC869" s="396"/>
      <c r="ORD869" s="396"/>
      <c r="ORE869" s="396"/>
      <c r="ORF869" s="396"/>
      <c r="ORG869" s="396"/>
      <c r="ORH869" s="396"/>
      <c r="ORI869" s="396"/>
      <c r="ORJ869" s="396"/>
      <c r="ORK869" s="396"/>
      <c r="ORL869" s="396"/>
      <c r="ORM869" s="396"/>
      <c r="ORN869" s="396"/>
      <c r="ORO869" s="396"/>
      <c r="ORP869" s="396"/>
      <c r="ORQ869" s="396"/>
      <c r="ORR869" s="396"/>
      <c r="ORS869" s="396"/>
      <c r="ORT869" s="396"/>
      <c r="ORU869" s="396"/>
      <c r="ORV869" s="396"/>
      <c r="ORW869" s="396"/>
      <c r="ORX869" s="396"/>
      <c r="ORY869" s="396"/>
      <c r="ORZ869" s="396"/>
      <c r="OSA869" s="396"/>
      <c r="OSB869" s="396"/>
      <c r="OSC869" s="396"/>
      <c r="OSD869" s="396"/>
      <c r="OSE869" s="396"/>
      <c r="OSF869" s="396"/>
      <c r="OSG869" s="396"/>
      <c r="OSH869" s="396"/>
      <c r="OSI869" s="396"/>
      <c r="OSJ869" s="396"/>
      <c r="OSK869" s="396"/>
      <c r="OSL869" s="396"/>
      <c r="OSM869" s="396"/>
      <c r="OSN869" s="396"/>
      <c r="OSO869" s="396"/>
      <c r="OSP869" s="396"/>
      <c r="OSQ869" s="396"/>
      <c r="OSR869" s="396"/>
      <c r="OSS869" s="396"/>
      <c r="OST869" s="396"/>
      <c r="OSU869" s="396"/>
      <c r="OSV869" s="396"/>
      <c r="OSW869" s="396"/>
      <c r="OSX869" s="396"/>
      <c r="OSY869" s="396"/>
      <c r="OSZ869" s="396"/>
      <c r="OTA869" s="396"/>
      <c r="OTB869" s="396"/>
      <c r="OTC869" s="396"/>
      <c r="OTD869" s="396"/>
      <c r="OTE869" s="396"/>
      <c r="OTF869" s="396"/>
      <c r="OTG869" s="396"/>
      <c r="OTH869" s="396"/>
      <c r="OTI869" s="396"/>
      <c r="OTJ869" s="396"/>
      <c r="OTK869" s="396"/>
      <c r="OTL869" s="396"/>
      <c r="OTM869" s="396"/>
      <c r="OTN869" s="396"/>
      <c r="OTO869" s="396"/>
      <c r="OTP869" s="396"/>
      <c r="OTQ869" s="396"/>
      <c r="OTR869" s="396"/>
      <c r="OTS869" s="396"/>
      <c r="OTT869" s="396"/>
      <c r="OTU869" s="396"/>
      <c r="OTV869" s="396"/>
      <c r="OTW869" s="396"/>
      <c r="OTX869" s="396"/>
      <c r="OTY869" s="396"/>
      <c r="OTZ869" s="396"/>
      <c r="OUA869" s="396"/>
      <c r="OUB869" s="396"/>
      <c r="OUC869" s="396"/>
      <c r="OUD869" s="396"/>
      <c r="OUE869" s="396"/>
      <c r="OUF869" s="396"/>
      <c r="OUG869" s="396"/>
      <c r="OUH869" s="396"/>
      <c r="OUI869" s="396"/>
      <c r="OUJ869" s="396"/>
      <c r="OUK869" s="396"/>
      <c r="OUL869" s="396"/>
      <c r="OUM869" s="396"/>
      <c r="OUN869" s="396"/>
      <c r="OUO869" s="396"/>
      <c r="OUP869" s="396"/>
      <c r="OUQ869" s="396"/>
      <c r="OUR869" s="396"/>
      <c r="OUS869" s="396"/>
      <c r="OUT869" s="396"/>
      <c r="OUU869" s="396"/>
      <c r="OUV869" s="396"/>
      <c r="OUW869" s="396"/>
      <c r="OUX869" s="396"/>
      <c r="OUY869" s="396"/>
      <c r="OUZ869" s="396"/>
      <c r="OVA869" s="396"/>
      <c r="OVB869" s="396"/>
      <c r="OVC869" s="396"/>
      <c r="OVD869" s="396"/>
      <c r="OVE869" s="396"/>
      <c r="OVF869" s="396"/>
      <c r="OVG869" s="396"/>
      <c r="OVH869" s="396"/>
      <c r="OVI869" s="396"/>
      <c r="OVJ869" s="396"/>
      <c r="OVK869" s="396"/>
      <c r="OVL869" s="396"/>
      <c r="OVM869" s="396"/>
      <c r="OVN869" s="396"/>
      <c r="OVO869" s="396"/>
      <c r="OVP869" s="396"/>
      <c r="OVQ869" s="396"/>
      <c r="OVR869" s="396"/>
      <c r="OVS869" s="396"/>
      <c r="OVT869" s="396"/>
      <c r="OVU869" s="396"/>
      <c r="OVV869" s="396"/>
      <c r="OVW869" s="396"/>
      <c r="OVX869" s="396"/>
      <c r="OVY869" s="396"/>
      <c r="OVZ869" s="396"/>
      <c r="OWA869" s="396"/>
      <c r="OWB869" s="396"/>
      <c r="OWC869" s="396"/>
      <c r="OWD869" s="396"/>
      <c r="OWE869" s="396"/>
      <c r="OWF869" s="396"/>
      <c r="OWG869" s="396"/>
      <c r="OWH869" s="396"/>
      <c r="OWI869" s="396"/>
      <c r="OWJ869" s="396"/>
      <c r="OWK869" s="396"/>
      <c r="OWL869" s="396"/>
      <c r="OWM869" s="396"/>
      <c r="OWN869" s="396"/>
      <c r="OWO869" s="396"/>
      <c r="OWP869" s="396"/>
      <c r="OWQ869" s="396"/>
      <c r="OWR869" s="396"/>
      <c r="OWS869" s="396"/>
      <c r="OWT869" s="396"/>
      <c r="OWU869" s="396"/>
      <c r="OWV869" s="396"/>
      <c r="OWW869" s="396"/>
      <c r="OWX869" s="396"/>
      <c r="OWY869" s="396"/>
      <c r="OWZ869" s="396"/>
      <c r="OXA869" s="396"/>
      <c r="OXB869" s="396"/>
      <c r="OXC869" s="396"/>
      <c r="OXD869" s="396"/>
      <c r="OXE869" s="396"/>
      <c r="OXF869" s="396"/>
      <c r="OXG869" s="396"/>
      <c r="OXH869" s="396"/>
      <c r="OXI869" s="396"/>
      <c r="OXJ869" s="396"/>
      <c r="OXK869" s="396"/>
      <c r="OXL869" s="396"/>
      <c r="OXM869" s="396"/>
      <c r="OXN869" s="396"/>
      <c r="OXO869" s="396"/>
      <c r="OXP869" s="396"/>
      <c r="OXQ869" s="396"/>
      <c r="OXR869" s="396"/>
      <c r="OXS869" s="396"/>
      <c r="OXT869" s="396"/>
      <c r="OXU869" s="396"/>
      <c r="OXV869" s="396"/>
      <c r="OXW869" s="396"/>
      <c r="OXX869" s="396"/>
      <c r="OXY869" s="396"/>
      <c r="OXZ869" s="396"/>
      <c r="OYA869" s="396"/>
      <c r="OYB869" s="396"/>
      <c r="OYC869" s="396"/>
      <c r="OYD869" s="396"/>
      <c r="OYE869" s="396"/>
      <c r="OYF869" s="396"/>
      <c r="OYG869" s="396"/>
      <c r="OYH869" s="396"/>
      <c r="OYI869" s="396"/>
      <c r="OYJ869" s="396"/>
      <c r="OYK869" s="396"/>
      <c r="OYL869" s="396"/>
      <c r="OYM869" s="396"/>
      <c r="OYN869" s="396"/>
      <c r="OYO869" s="396"/>
      <c r="OYP869" s="396"/>
      <c r="OYQ869" s="396"/>
      <c r="OYR869" s="396"/>
      <c r="OYS869" s="396"/>
      <c r="OYT869" s="396"/>
      <c r="OYU869" s="396"/>
      <c r="OYV869" s="396"/>
      <c r="OYW869" s="396"/>
      <c r="OYX869" s="396"/>
      <c r="OYY869" s="396"/>
      <c r="OYZ869" s="396"/>
      <c r="OZA869" s="396"/>
      <c r="OZB869" s="396"/>
      <c r="OZC869" s="396"/>
      <c r="OZD869" s="396"/>
      <c r="OZE869" s="396"/>
      <c r="OZF869" s="396"/>
      <c r="OZG869" s="396"/>
      <c r="OZH869" s="396"/>
      <c r="OZI869" s="396"/>
      <c r="OZJ869" s="396"/>
      <c r="OZK869" s="396"/>
      <c r="OZL869" s="396"/>
      <c r="OZM869" s="396"/>
      <c r="OZN869" s="396"/>
      <c r="OZO869" s="396"/>
      <c r="OZP869" s="396"/>
      <c r="OZQ869" s="396"/>
      <c r="OZR869" s="396"/>
      <c r="OZS869" s="396"/>
      <c r="OZT869" s="396"/>
      <c r="OZU869" s="396"/>
      <c r="OZV869" s="396"/>
      <c r="OZW869" s="396"/>
      <c r="OZX869" s="396"/>
      <c r="OZY869" s="396"/>
      <c r="OZZ869" s="396"/>
      <c r="PAA869" s="396"/>
      <c r="PAB869" s="396"/>
      <c r="PAC869" s="396"/>
      <c r="PAD869" s="396"/>
      <c r="PAE869" s="396"/>
      <c r="PAF869" s="396"/>
      <c r="PAG869" s="396"/>
      <c r="PAH869" s="396"/>
      <c r="PAI869" s="396"/>
      <c r="PAJ869" s="396"/>
      <c r="PAK869" s="396"/>
      <c r="PAL869" s="396"/>
      <c r="PAM869" s="396"/>
      <c r="PAN869" s="396"/>
      <c r="PAO869" s="396"/>
      <c r="PAP869" s="396"/>
      <c r="PAQ869" s="396"/>
      <c r="PAR869" s="396"/>
      <c r="PAS869" s="396"/>
      <c r="PAT869" s="396"/>
      <c r="PAU869" s="396"/>
      <c r="PAV869" s="396"/>
      <c r="PAW869" s="396"/>
      <c r="PAX869" s="396"/>
      <c r="PAY869" s="396"/>
      <c r="PAZ869" s="396"/>
      <c r="PBA869" s="396"/>
      <c r="PBB869" s="396"/>
      <c r="PBC869" s="396"/>
      <c r="PBD869" s="396"/>
      <c r="PBE869" s="396"/>
      <c r="PBF869" s="396"/>
      <c r="PBG869" s="396"/>
      <c r="PBH869" s="396"/>
      <c r="PBI869" s="396"/>
      <c r="PBJ869" s="396"/>
      <c r="PBK869" s="396"/>
      <c r="PBL869" s="396"/>
      <c r="PBM869" s="396"/>
      <c r="PBN869" s="396"/>
      <c r="PBO869" s="396"/>
      <c r="PBP869" s="396"/>
      <c r="PBQ869" s="396"/>
      <c r="PBR869" s="396"/>
      <c r="PBS869" s="396"/>
      <c r="PBT869" s="396"/>
      <c r="PBU869" s="396"/>
      <c r="PBV869" s="396"/>
      <c r="PBW869" s="396"/>
      <c r="PBX869" s="396"/>
      <c r="PBY869" s="396"/>
      <c r="PBZ869" s="396"/>
      <c r="PCA869" s="396"/>
      <c r="PCB869" s="396"/>
      <c r="PCC869" s="396"/>
      <c r="PCD869" s="396"/>
      <c r="PCE869" s="396"/>
      <c r="PCF869" s="396"/>
      <c r="PCG869" s="396"/>
      <c r="PCH869" s="396"/>
      <c r="PCI869" s="396"/>
      <c r="PCJ869" s="396"/>
      <c r="PCK869" s="396"/>
      <c r="PCL869" s="396"/>
      <c r="PCM869" s="396"/>
      <c r="PCN869" s="396"/>
      <c r="PCO869" s="396"/>
      <c r="PCP869" s="396"/>
      <c r="PCQ869" s="396"/>
      <c r="PCR869" s="396"/>
      <c r="PCS869" s="396"/>
      <c r="PCT869" s="396"/>
      <c r="PCU869" s="396"/>
      <c r="PCV869" s="396"/>
      <c r="PCW869" s="396"/>
      <c r="PCX869" s="396"/>
      <c r="PCY869" s="396"/>
      <c r="PCZ869" s="396"/>
      <c r="PDA869" s="396"/>
      <c r="PDB869" s="396"/>
      <c r="PDC869" s="396"/>
      <c r="PDD869" s="396"/>
      <c r="PDE869" s="396"/>
      <c r="PDF869" s="396"/>
      <c r="PDG869" s="396"/>
      <c r="PDH869" s="396"/>
      <c r="PDI869" s="396"/>
      <c r="PDJ869" s="396"/>
      <c r="PDK869" s="396"/>
      <c r="PDL869" s="396"/>
      <c r="PDM869" s="396"/>
      <c r="PDN869" s="396"/>
      <c r="PDO869" s="396"/>
      <c r="PDP869" s="396"/>
      <c r="PDQ869" s="396"/>
      <c r="PDR869" s="396"/>
      <c r="PDS869" s="396"/>
      <c r="PDT869" s="396"/>
      <c r="PDU869" s="396"/>
      <c r="PDV869" s="396"/>
      <c r="PDW869" s="396"/>
      <c r="PDX869" s="396"/>
      <c r="PDY869" s="396"/>
      <c r="PDZ869" s="396"/>
      <c r="PEA869" s="396"/>
      <c r="PEB869" s="396"/>
      <c r="PEC869" s="396"/>
      <c r="PED869" s="396"/>
      <c r="PEE869" s="396"/>
      <c r="PEF869" s="396"/>
      <c r="PEG869" s="396"/>
      <c r="PEH869" s="396"/>
      <c r="PEI869" s="396"/>
      <c r="PEJ869" s="396"/>
      <c r="PEK869" s="396"/>
      <c r="PEL869" s="396"/>
      <c r="PEM869" s="396"/>
      <c r="PEN869" s="396"/>
      <c r="PEO869" s="396"/>
      <c r="PEP869" s="396"/>
      <c r="PEQ869" s="396"/>
      <c r="PER869" s="396"/>
      <c r="PES869" s="396"/>
      <c r="PET869" s="396"/>
      <c r="PEU869" s="396"/>
      <c r="PEV869" s="396"/>
      <c r="PEW869" s="396"/>
      <c r="PEX869" s="396"/>
      <c r="PEY869" s="396"/>
      <c r="PEZ869" s="396"/>
      <c r="PFA869" s="396"/>
      <c r="PFB869" s="396"/>
      <c r="PFC869" s="396"/>
      <c r="PFD869" s="396"/>
      <c r="PFE869" s="396"/>
      <c r="PFF869" s="396"/>
      <c r="PFG869" s="396"/>
      <c r="PFH869" s="396"/>
      <c r="PFI869" s="396"/>
      <c r="PFJ869" s="396"/>
      <c r="PFK869" s="396"/>
      <c r="PFL869" s="396"/>
      <c r="PFM869" s="396"/>
      <c r="PFN869" s="396"/>
      <c r="PFO869" s="396"/>
      <c r="PFP869" s="396"/>
      <c r="PFQ869" s="396"/>
      <c r="PFR869" s="396"/>
      <c r="PFS869" s="396"/>
      <c r="PFT869" s="396"/>
      <c r="PFU869" s="396"/>
      <c r="PFV869" s="396"/>
      <c r="PFW869" s="396"/>
      <c r="PFX869" s="396"/>
      <c r="PFY869" s="396"/>
      <c r="PFZ869" s="396"/>
      <c r="PGA869" s="396"/>
      <c r="PGB869" s="396"/>
      <c r="PGC869" s="396"/>
      <c r="PGD869" s="396"/>
      <c r="PGE869" s="396"/>
      <c r="PGF869" s="396"/>
      <c r="PGG869" s="396"/>
      <c r="PGH869" s="396"/>
      <c r="PGI869" s="396"/>
      <c r="PGJ869" s="396"/>
      <c r="PGK869" s="396"/>
      <c r="PGL869" s="396"/>
      <c r="PGM869" s="396"/>
      <c r="PGN869" s="396"/>
      <c r="PGO869" s="396"/>
      <c r="PGP869" s="396"/>
      <c r="PGQ869" s="396"/>
      <c r="PGR869" s="396"/>
      <c r="PGS869" s="396"/>
      <c r="PGT869" s="396"/>
      <c r="PGU869" s="396"/>
      <c r="PGV869" s="396"/>
      <c r="PGW869" s="396"/>
      <c r="PGX869" s="396"/>
      <c r="PGY869" s="396"/>
      <c r="PGZ869" s="396"/>
      <c r="PHA869" s="396"/>
      <c r="PHB869" s="396"/>
      <c r="PHC869" s="396"/>
      <c r="PHD869" s="396"/>
      <c r="PHE869" s="396"/>
      <c r="PHF869" s="396"/>
      <c r="PHG869" s="396"/>
      <c r="PHH869" s="396"/>
      <c r="PHI869" s="396"/>
      <c r="PHJ869" s="396"/>
      <c r="PHK869" s="396"/>
      <c r="PHL869" s="396"/>
      <c r="PHM869" s="396"/>
      <c r="PHN869" s="396"/>
      <c r="PHO869" s="396"/>
      <c r="PHP869" s="396"/>
      <c r="PHQ869" s="396"/>
      <c r="PHR869" s="396"/>
      <c r="PHS869" s="396"/>
      <c r="PHT869" s="396"/>
      <c r="PHU869" s="396"/>
      <c r="PHV869" s="396"/>
      <c r="PHW869" s="396"/>
      <c r="PHX869" s="396"/>
      <c r="PHY869" s="396"/>
      <c r="PHZ869" s="396"/>
      <c r="PIA869" s="396"/>
      <c r="PIB869" s="396"/>
      <c r="PIC869" s="396"/>
      <c r="PID869" s="396"/>
      <c r="PIE869" s="396"/>
      <c r="PIF869" s="396"/>
      <c r="PIG869" s="396"/>
      <c r="PIH869" s="396"/>
      <c r="PII869" s="396"/>
      <c r="PIJ869" s="396"/>
      <c r="PIK869" s="396"/>
      <c r="PIL869" s="396"/>
      <c r="PIM869" s="396"/>
      <c r="PIN869" s="396"/>
      <c r="PIO869" s="396"/>
      <c r="PIP869" s="396"/>
      <c r="PIQ869" s="396"/>
      <c r="PIR869" s="396"/>
      <c r="PIS869" s="396"/>
      <c r="PIT869" s="396"/>
      <c r="PIU869" s="396"/>
      <c r="PIV869" s="396"/>
      <c r="PIW869" s="396"/>
      <c r="PIX869" s="396"/>
      <c r="PIY869" s="396"/>
      <c r="PIZ869" s="396"/>
      <c r="PJA869" s="396"/>
      <c r="PJB869" s="396"/>
      <c r="PJC869" s="396"/>
      <c r="PJD869" s="396"/>
      <c r="PJE869" s="396"/>
      <c r="PJF869" s="396"/>
      <c r="PJG869" s="396"/>
      <c r="PJH869" s="396"/>
      <c r="PJI869" s="396"/>
      <c r="PJJ869" s="396"/>
      <c r="PJK869" s="396"/>
      <c r="PJL869" s="396"/>
      <c r="PJM869" s="396"/>
      <c r="PJN869" s="396"/>
      <c r="PJO869" s="396"/>
      <c r="PJP869" s="396"/>
      <c r="PJQ869" s="396"/>
      <c r="PJR869" s="396"/>
      <c r="PJS869" s="396"/>
      <c r="PJT869" s="396"/>
      <c r="PJU869" s="396"/>
      <c r="PJV869" s="396"/>
      <c r="PJW869" s="396"/>
      <c r="PJX869" s="396"/>
      <c r="PJY869" s="396"/>
      <c r="PJZ869" s="396"/>
      <c r="PKA869" s="396"/>
      <c r="PKB869" s="396"/>
      <c r="PKC869" s="396"/>
      <c r="PKD869" s="396"/>
      <c r="PKE869" s="396"/>
      <c r="PKF869" s="396"/>
      <c r="PKG869" s="396"/>
      <c r="PKH869" s="396"/>
      <c r="PKI869" s="396"/>
      <c r="PKJ869" s="396"/>
      <c r="PKK869" s="396"/>
      <c r="PKL869" s="396"/>
      <c r="PKM869" s="396"/>
      <c r="PKN869" s="396"/>
      <c r="PKO869" s="396"/>
      <c r="PKP869" s="396"/>
      <c r="PKQ869" s="396"/>
      <c r="PKR869" s="396"/>
      <c r="PKS869" s="396"/>
      <c r="PKT869" s="396"/>
      <c r="PKU869" s="396"/>
      <c r="PKV869" s="396"/>
      <c r="PKW869" s="396"/>
      <c r="PKX869" s="396"/>
      <c r="PKY869" s="396"/>
      <c r="PKZ869" s="396"/>
      <c r="PLA869" s="396"/>
      <c r="PLB869" s="396"/>
      <c r="PLC869" s="396"/>
      <c r="PLD869" s="396"/>
      <c r="PLE869" s="396"/>
      <c r="PLF869" s="396"/>
      <c r="PLG869" s="396"/>
      <c r="PLH869" s="396"/>
      <c r="PLI869" s="396"/>
      <c r="PLJ869" s="396"/>
      <c r="PLK869" s="396"/>
      <c r="PLL869" s="396"/>
      <c r="PLM869" s="396"/>
      <c r="PLN869" s="396"/>
      <c r="PLO869" s="396"/>
      <c r="PLP869" s="396"/>
      <c r="PLQ869" s="396"/>
      <c r="PLR869" s="396"/>
      <c r="PLS869" s="396"/>
      <c r="PLT869" s="396"/>
      <c r="PLU869" s="396"/>
      <c r="PLV869" s="396"/>
      <c r="PLW869" s="396"/>
      <c r="PLX869" s="396"/>
      <c r="PLY869" s="396"/>
      <c r="PLZ869" s="396"/>
      <c r="PMA869" s="396"/>
      <c r="PMB869" s="396"/>
      <c r="PMC869" s="396"/>
      <c r="PMD869" s="396"/>
      <c r="PME869" s="396"/>
      <c r="PMF869" s="396"/>
      <c r="PMG869" s="396"/>
      <c r="PMH869" s="396"/>
      <c r="PMI869" s="396"/>
      <c r="PMJ869" s="396"/>
      <c r="PMK869" s="396"/>
      <c r="PML869" s="396"/>
      <c r="PMM869" s="396"/>
      <c r="PMN869" s="396"/>
      <c r="PMO869" s="396"/>
      <c r="PMP869" s="396"/>
      <c r="PMQ869" s="396"/>
      <c r="PMR869" s="396"/>
      <c r="PMS869" s="396"/>
      <c r="PMT869" s="396"/>
      <c r="PMU869" s="396"/>
      <c r="PMV869" s="396"/>
      <c r="PMW869" s="396"/>
      <c r="PMX869" s="396"/>
      <c r="PMY869" s="396"/>
      <c r="PMZ869" s="396"/>
      <c r="PNA869" s="396"/>
      <c r="PNB869" s="396"/>
      <c r="PNC869" s="396"/>
      <c r="PND869" s="396"/>
      <c r="PNE869" s="396"/>
      <c r="PNF869" s="396"/>
      <c r="PNG869" s="396"/>
      <c r="PNH869" s="396"/>
      <c r="PNI869" s="396"/>
      <c r="PNJ869" s="396"/>
      <c r="PNK869" s="396"/>
      <c r="PNL869" s="396"/>
      <c r="PNM869" s="396"/>
      <c r="PNN869" s="396"/>
      <c r="PNO869" s="396"/>
      <c r="PNP869" s="396"/>
      <c r="PNQ869" s="396"/>
      <c r="PNR869" s="396"/>
      <c r="PNS869" s="396"/>
      <c r="PNT869" s="396"/>
      <c r="PNU869" s="396"/>
      <c r="PNV869" s="396"/>
      <c r="PNW869" s="396"/>
      <c r="PNX869" s="396"/>
      <c r="PNY869" s="396"/>
      <c r="PNZ869" s="396"/>
      <c r="POA869" s="396"/>
      <c r="POB869" s="396"/>
      <c r="POC869" s="396"/>
      <c r="POD869" s="396"/>
      <c r="POE869" s="396"/>
      <c r="POF869" s="396"/>
      <c r="POG869" s="396"/>
      <c r="POH869" s="396"/>
      <c r="POI869" s="396"/>
      <c r="POJ869" s="396"/>
      <c r="POK869" s="396"/>
      <c r="POL869" s="396"/>
      <c r="POM869" s="396"/>
      <c r="PON869" s="396"/>
      <c r="POO869" s="396"/>
      <c r="POP869" s="396"/>
      <c r="POQ869" s="396"/>
      <c r="POR869" s="396"/>
      <c r="POS869" s="396"/>
      <c r="POT869" s="396"/>
      <c r="POU869" s="396"/>
      <c r="POV869" s="396"/>
      <c r="POW869" s="396"/>
      <c r="POX869" s="396"/>
      <c r="POY869" s="396"/>
      <c r="POZ869" s="396"/>
      <c r="PPA869" s="396"/>
      <c r="PPB869" s="396"/>
      <c r="PPC869" s="396"/>
      <c r="PPD869" s="396"/>
      <c r="PPE869" s="396"/>
      <c r="PPF869" s="396"/>
      <c r="PPG869" s="396"/>
      <c r="PPH869" s="396"/>
      <c r="PPI869" s="396"/>
      <c r="PPJ869" s="396"/>
      <c r="PPK869" s="396"/>
      <c r="PPL869" s="396"/>
      <c r="PPM869" s="396"/>
      <c r="PPN869" s="396"/>
      <c r="PPO869" s="396"/>
      <c r="PPP869" s="396"/>
      <c r="PPQ869" s="396"/>
      <c r="PPR869" s="396"/>
      <c r="PPS869" s="396"/>
      <c r="PPT869" s="396"/>
      <c r="PPU869" s="396"/>
      <c r="PPV869" s="396"/>
      <c r="PPW869" s="396"/>
      <c r="PPX869" s="396"/>
      <c r="PPY869" s="396"/>
      <c r="PPZ869" s="396"/>
      <c r="PQA869" s="396"/>
      <c r="PQB869" s="396"/>
      <c r="PQC869" s="396"/>
      <c r="PQD869" s="396"/>
      <c r="PQE869" s="396"/>
      <c r="PQF869" s="396"/>
      <c r="PQG869" s="396"/>
      <c r="PQH869" s="396"/>
      <c r="PQI869" s="396"/>
      <c r="PQJ869" s="396"/>
      <c r="PQK869" s="396"/>
      <c r="PQL869" s="396"/>
      <c r="PQM869" s="396"/>
      <c r="PQN869" s="396"/>
      <c r="PQO869" s="396"/>
      <c r="PQP869" s="396"/>
      <c r="PQQ869" s="396"/>
      <c r="PQR869" s="396"/>
      <c r="PQS869" s="396"/>
      <c r="PQT869" s="396"/>
      <c r="PQU869" s="396"/>
      <c r="PQV869" s="396"/>
      <c r="PQW869" s="396"/>
      <c r="PQX869" s="396"/>
      <c r="PQY869" s="396"/>
      <c r="PQZ869" s="396"/>
      <c r="PRA869" s="396"/>
      <c r="PRB869" s="396"/>
      <c r="PRC869" s="396"/>
      <c r="PRD869" s="396"/>
      <c r="PRE869" s="396"/>
      <c r="PRF869" s="396"/>
      <c r="PRG869" s="396"/>
      <c r="PRH869" s="396"/>
      <c r="PRI869" s="396"/>
      <c r="PRJ869" s="396"/>
      <c r="PRK869" s="396"/>
      <c r="PRL869" s="396"/>
      <c r="PRM869" s="396"/>
      <c r="PRN869" s="396"/>
      <c r="PRO869" s="396"/>
      <c r="PRP869" s="396"/>
      <c r="PRQ869" s="396"/>
      <c r="PRR869" s="396"/>
      <c r="PRS869" s="396"/>
      <c r="PRT869" s="396"/>
      <c r="PRU869" s="396"/>
      <c r="PRV869" s="396"/>
      <c r="PRW869" s="396"/>
      <c r="PRX869" s="396"/>
      <c r="PRY869" s="396"/>
      <c r="PRZ869" s="396"/>
      <c r="PSA869" s="396"/>
      <c r="PSB869" s="396"/>
      <c r="PSC869" s="396"/>
      <c r="PSD869" s="396"/>
      <c r="PSE869" s="396"/>
      <c r="PSF869" s="396"/>
      <c r="PSG869" s="396"/>
      <c r="PSH869" s="396"/>
      <c r="PSI869" s="396"/>
      <c r="PSJ869" s="396"/>
      <c r="PSK869" s="396"/>
      <c r="PSL869" s="396"/>
      <c r="PSM869" s="396"/>
      <c r="PSN869" s="396"/>
      <c r="PSO869" s="396"/>
      <c r="PSP869" s="396"/>
      <c r="PSQ869" s="396"/>
      <c r="PSR869" s="396"/>
      <c r="PSS869" s="396"/>
      <c r="PST869" s="396"/>
      <c r="PSU869" s="396"/>
      <c r="PSV869" s="396"/>
      <c r="PSW869" s="396"/>
      <c r="PSX869" s="396"/>
      <c r="PSY869" s="396"/>
      <c r="PSZ869" s="396"/>
      <c r="PTA869" s="396"/>
      <c r="PTB869" s="396"/>
      <c r="PTC869" s="396"/>
      <c r="PTD869" s="396"/>
      <c r="PTE869" s="396"/>
      <c r="PTF869" s="396"/>
      <c r="PTG869" s="396"/>
      <c r="PTH869" s="396"/>
      <c r="PTI869" s="396"/>
      <c r="PTJ869" s="396"/>
      <c r="PTK869" s="396"/>
      <c r="PTL869" s="396"/>
      <c r="PTM869" s="396"/>
      <c r="PTN869" s="396"/>
      <c r="PTO869" s="396"/>
      <c r="PTP869" s="396"/>
      <c r="PTQ869" s="396"/>
      <c r="PTR869" s="396"/>
      <c r="PTS869" s="396"/>
      <c r="PTT869" s="396"/>
      <c r="PTU869" s="396"/>
      <c r="PTV869" s="396"/>
      <c r="PTW869" s="396"/>
      <c r="PTX869" s="396"/>
      <c r="PTY869" s="396"/>
      <c r="PTZ869" s="396"/>
      <c r="PUA869" s="396"/>
      <c r="PUB869" s="396"/>
      <c r="PUC869" s="396"/>
      <c r="PUD869" s="396"/>
      <c r="PUE869" s="396"/>
      <c r="PUF869" s="396"/>
      <c r="PUG869" s="396"/>
      <c r="PUH869" s="396"/>
      <c r="PUI869" s="396"/>
      <c r="PUJ869" s="396"/>
      <c r="PUK869" s="396"/>
      <c r="PUL869" s="396"/>
      <c r="PUM869" s="396"/>
      <c r="PUN869" s="396"/>
      <c r="PUO869" s="396"/>
      <c r="PUP869" s="396"/>
      <c r="PUQ869" s="396"/>
      <c r="PUR869" s="396"/>
      <c r="PUS869" s="396"/>
      <c r="PUT869" s="396"/>
      <c r="PUU869" s="396"/>
      <c r="PUV869" s="396"/>
      <c r="PUW869" s="396"/>
      <c r="PUX869" s="396"/>
      <c r="PUY869" s="396"/>
      <c r="PUZ869" s="396"/>
      <c r="PVA869" s="396"/>
      <c r="PVB869" s="396"/>
      <c r="PVC869" s="396"/>
      <c r="PVD869" s="396"/>
      <c r="PVE869" s="396"/>
      <c r="PVF869" s="396"/>
      <c r="PVG869" s="396"/>
      <c r="PVH869" s="396"/>
      <c r="PVI869" s="396"/>
      <c r="PVJ869" s="396"/>
      <c r="PVK869" s="396"/>
      <c r="PVL869" s="396"/>
      <c r="PVM869" s="396"/>
      <c r="PVN869" s="396"/>
      <c r="PVO869" s="396"/>
      <c r="PVP869" s="396"/>
      <c r="PVQ869" s="396"/>
      <c r="PVR869" s="396"/>
      <c r="PVS869" s="396"/>
      <c r="PVT869" s="396"/>
      <c r="PVU869" s="396"/>
      <c r="PVV869" s="396"/>
      <c r="PVW869" s="396"/>
      <c r="PVX869" s="396"/>
      <c r="PVY869" s="396"/>
      <c r="PVZ869" s="396"/>
      <c r="PWA869" s="396"/>
      <c r="PWB869" s="396"/>
      <c r="PWC869" s="396"/>
      <c r="PWD869" s="396"/>
      <c r="PWE869" s="396"/>
      <c r="PWF869" s="396"/>
      <c r="PWG869" s="396"/>
      <c r="PWH869" s="396"/>
      <c r="PWI869" s="396"/>
      <c r="PWJ869" s="396"/>
      <c r="PWK869" s="396"/>
      <c r="PWL869" s="396"/>
      <c r="PWM869" s="396"/>
      <c r="PWN869" s="396"/>
      <c r="PWO869" s="396"/>
      <c r="PWP869" s="396"/>
      <c r="PWQ869" s="396"/>
      <c r="PWR869" s="396"/>
      <c r="PWS869" s="396"/>
      <c r="PWT869" s="396"/>
      <c r="PWU869" s="396"/>
      <c r="PWV869" s="396"/>
      <c r="PWW869" s="396"/>
      <c r="PWX869" s="396"/>
      <c r="PWY869" s="396"/>
      <c r="PWZ869" s="396"/>
      <c r="PXA869" s="396"/>
      <c r="PXB869" s="396"/>
      <c r="PXC869" s="396"/>
      <c r="PXD869" s="396"/>
      <c r="PXE869" s="396"/>
      <c r="PXF869" s="396"/>
      <c r="PXG869" s="396"/>
      <c r="PXH869" s="396"/>
      <c r="PXI869" s="396"/>
      <c r="PXJ869" s="396"/>
      <c r="PXK869" s="396"/>
      <c r="PXL869" s="396"/>
      <c r="PXM869" s="396"/>
      <c r="PXN869" s="396"/>
      <c r="PXO869" s="396"/>
      <c r="PXP869" s="396"/>
      <c r="PXQ869" s="396"/>
      <c r="PXR869" s="396"/>
      <c r="PXS869" s="396"/>
      <c r="PXT869" s="396"/>
      <c r="PXU869" s="396"/>
      <c r="PXV869" s="396"/>
      <c r="PXW869" s="396"/>
      <c r="PXX869" s="396"/>
      <c r="PXY869" s="396"/>
      <c r="PXZ869" s="396"/>
      <c r="PYA869" s="396"/>
      <c r="PYB869" s="396"/>
      <c r="PYC869" s="396"/>
      <c r="PYD869" s="396"/>
      <c r="PYE869" s="396"/>
      <c r="PYF869" s="396"/>
      <c r="PYG869" s="396"/>
      <c r="PYH869" s="396"/>
      <c r="PYI869" s="396"/>
      <c r="PYJ869" s="396"/>
      <c r="PYK869" s="396"/>
      <c r="PYL869" s="396"/>
      <c r="PYM869" s="396"/>
      <c r="PYN869" s="396"/>
      <c r="PYO869" s="396"/>
      <c r="PYP869" s="396"/>
      <c r="PYQ869" s="396"/>
      <c r="PYR869" s="396"/>
      <c r="PYS869" s="396"/>
      <c r="PYT869" s="396"/>
      <c r="PYU869" s="396"/>
      <c r="PYV869" s="396"/>
      <c r="PYW869" s="396"/>
      <c r="PYX869" s="396"/>
      <c r="PYY869" s="396"/>
      <c r="PYZ869" s="396"/>
      <c r="PZA869" s="396"/>
      <c r="PZB869" s="396"/>
      <c r="PZC869" s="396"/>
      <c r="PZD869" s="396"/>
      <c r="PZE869" s="396"/>
      <c r="PZF869" s="396"/>
      <c r="PZG869" s="396"/>
      <c r="PZH869" s="396"/>
      <c r="PZI869" s="396"/>
      <c r="PZJ869" s="396"/>
      <c r="PZK869" s="396"/>
      <c r="PZL869" s="396"/>
      <c r="PZM869" s="396"/>
      <c r="PZN869" s="396"/>
      <c r="PZO869" s="396"/>
      <c r="PZP869" s="396"/>
      <c r="PZQ869" s="396"/>
      <c r="PZR869" s="396"/>
      <c r="PZS869" s="396"/>
      <c r="PZT869" s="396"/>
      <c r="PZU869" s="396"/>
      <c r="PZV869" s="396"/>
      <c r="PZW869" s="396"/>
      <c r="PZX869" s="396"/>
      <c r="PZY869" s="396"/>
      <c r="PZZ869" s="396"/>
      <c r="QAA869" s="396"/>
      <c r="QAB869" s="396"/>
      <c r="QAC869" s="396"/>
      <c r="QAD869" s="396"/>
      <c r="QAE869" s="396"/>
      <c r="QAF869" s="396"/>
      <c r="QAG869" s="396"/>
      <c r="QAH869" s="396"/>
      <c r="QAI869" s="396"/>
      <c r="QAJ869" s="396"/>
      <c r="QAK869" s="396"/>
      <c r="QAL869" s="396"/>
      <c r="QAM869" s="396"/>
      <c r="QAN869" s="396"/>
      <c r="QAO869" s="396"/>
      <c r="QAP869" s="396"/>
      <c r="QAQ869" s="396"/>
      <c r="QAR869" s="396"/>
      <c r="QAS869" s="396"/>
      <c r="QAT869" s="396"/>
      <c r="QAU869" s="396"/>
      <c r="QAV869" s="396"/>
      <c r="QAW869" s="396"/>
      <c r="QAX869" s="396"/>
      <c r="QAY869" s="396"/>
      <c r="QAZ869" s="396"/>
      <c r="QBA869" s="396"/>
      <c r="QBB869" s="396"/>
      <c r="QBC869" s="396"/>
      <c r="QBD869" s="396"/>
      <c r="QBE869" s="396"/>
      <c r="QBF869" s="396"/>
      <c r="QBG869" s="396"/>
      <c r="QBH869" s="396"/>
      <c r="QBI869" s="396"/>
      <c r="QBJ869" s="396"/>
      <c r="QBK869" s="396"/>
      <c r="QBL869" s="396"/>
      <c r="QBM869" s="396"/>
      <c r="QBN869" s="396"/>
      <c r="QBO869" s="396"/>
      <c r="QBP869" s="396"/>
      <c r="QBQ869" s="396"/>
      <c r="QBR869" s="396"/>
      <c r="QBS869" s="396"/>
      <c r="QBT869" s="396"/>
      <c r="QBU869" s="396"/>
      <c r="QBV869" s="396"/>
      <c r="QBW869" s="396"/>
      <c r="QBX869" s="396"/>
      <c r="QBY869" s="396"/>
      <c r="QBZ869" s="396"/>
      <c r="QCA869" s="396"/>
      <c r="QCB869" s="396"/>
      <c r="QCC869" s="396"/>
      <c r="QCD869" s="396"/>
      <c r="QCE869" s="396"/>
      <c r="QCF869" s="396"/>
      <c r="QCG869" s="396"/>
      <c r="QCH869" s="396"/>
      <c r="QCI869" s="396"/>
      <c r="QCJ869" s="396"/>
      <c r="QCK869" s="396"/>
      <c r="QCL869" s="396"/>
      <c r="QCM869" s="396"/>
      <c r="QCN869" s="396"/>
      <c r="QCO869" s="396"/>
      <c r="QCP869" s="396"/>
      <c r="QCQ869" s="396"/>
      <c r="QCR869" s="396"/>
      <c r="QCS869" s="396"/>
      <c r="QCT869" s="396"/>
      <c r="QCU869" s="396"/>
      <c r="QCV869" s="396"/>
      <c r="QCW869" s="396"/>
      <c r="QCX869" s="396"/>
      <c r="QCY869" s="396"/>
      <c r="QCZ869" s="396"/>
      <c r="QDA869" s="396"/>
      <c r="QDB869" s="396"/>
      <c r="QDC869" s="396"/>
      <c r="QDD869" s="396"/>
      <c r="QDE869" s="396"/>
      <c r="QDF869" s="396"/>
      <c r="QDG869" s="396"/>
      <c r="QDH869" s="396"/>
      <c r="QDI869" s="396"/>
      <c r="QDJ869" s="396"/>
      <c r="QDK869" s="396"/>
      <c r="QDL869" s="396"/>
      <c r="QDM869" s="396"/>
      <c r="QDN869" s="396"/>
      <c r="QDO869" s="396"/>
      <c r="QDP869" s="396"/>
      <c r="QDQ869" s="396"/>
      <c r="QDR869" s="396"/>
      <c r="QDS869" s="396"/>
      <c r="QDT869" s="396"/>
      <c r="QDU869" s="396"/>
      <c r="QDV869" s="396"/>
      <c r="QDW869" s="396"/>
      <c r="QDX869" s="396"/>
      <c r="QDY869" s="396"/>
      <c r="QDZ869" s="396"/>
      <c r="QEA869" s="396"/>
      <c r="QEB869" s="396"/>
      <c r="QEC869" s="396"/>
      <c r="QED869" s="396"/>
      <c r="QEE869" s="396"/>
      <c r="QEF869" s="396"/>
      <c r="QEG869" s="396"/>
      <c r="QEH869" s="396"/>
      <c r="QEI869" s="396"/>
      <c r="QEJ869" s="396"/>
      <c r="QEK869" s="396"/>
      <c r="QEL869" s="396"/>
      <c r="QEM869" s="396"/>
      <c r="QEN869" s="396"/>
      <c r="QEO869" s="396"/>
      <c r="QEP869" s="396"/>
      <c r="QEQ869" s="396"/>
      <c r="QER869" s="396"/>
      <c r="QES869" s="396"/>
      <c r="QET869" s="396"/>
      <c r="QEU869" s="396"/>
      <c r="QEV869" s="396"/>
      <c r="QEW869" s="396"/>
      <c r="QEX869" s="396"/>
      <c r="QEY869" s="396"/>
      <c r="QEZ869" s="396"/>
      <c r="QFA869" s="396"/>
      <c r="QFB869" s="396"/>
      <c r="QFC869" s="396"/>
      <c r="QFD869" s="396"/>
      <c r="QFE869" s="396"/>
      <c r="QFF869" s="396"/>
      <c r="QFG869" s="396"/>
      <c r="QFH869" s="396"/>
      <c r="QFI869" s="396"/>
      <c r="QFJ869" s="396"/>
      <c r="QFK869" s="396"/>
      <c r="QFL869" s="396"/>
      <c r="QFM869" s="396"/>
      <c r="QFN869" s="396"/>
      <c r="QFO869" s="396"/>
      <c r="QFP869" s="396"/>
      <c r="QFQ869" s="396"/>
      <c r="QFR869" s="396"/>
      <c r="QFS869" s="396"/>
      <c r="QFT869" s="396"/>
      <c r="QFU869" s="396"/>
      <c r="QFV869" s="396"/>
      <c r="QFW869" s="396"/>
      <c r="QFX869" s="396"/>
      <c r="QFY869" s="396"/>
      <c r="QFZ869" s="396"/>
      <c r="QGA869" s="396"/>
      <c r="QGB869" s="396"/>
      <c r="QGC869" s="396"/>
      <c r="QGD869" s="396"/>
      <c r="QGE869" s="396"/>
      <c r="QGF869" s="396"/>
      <c r="QGG869" s="396"/>
      <c r="QGH869" s="396"/>
      <c r="QGI869" s="396"/>
      <c r="QGJ869" s="396"/>
      <c r="QGK869" s="396"/>
      <c r="QGL869" s="396"/>
      <c r="QGM869" s="396"/>
      <c r="QGN869" s="396"/>
      <c r="QGO869" s="396"/>
      <c r="QGP869" s="396"/>
      <c r="QGQ869" s="396"/>
      <c r="QGR869" s="396"/>
      <c r="QGS869" s="396"/>
      <c r="QGT869" s="396"/>
      <c r="QGU869" s="396"/>
      <c r="QGV869" s="396"/>
      <c r="QGW869" s="396"/>
      <c r="QGX869" s="396"/>
      <c r="QGY869" s="396"/>
      <c r="QGZ869" s="396"/>
      <c r="QHA869" s="396"/>
      <c r="QHB869" s="396"/>
      <c r="QHC869" s="396"/>
      <c r="QHD869" s="396"/>
      <c r="QHE869" s="396"/>
      <c r="QHF869" s="396"/>
      <c r="QHG869" s="396"/>
      <c r="QHH869" s="396"/>
      <c r="QHI869" s="396"/>
      <c r="QHJ869" s="396"/>
      <c r="QHK869" s="396"/>
      <c r="QHL869" s="396"/>
      <c r="QHM869" s="396"/>
      <c r="QHN869" s="396"/>
      <c r="QHO869" s="396"/>
      <c r="QHP869" s="396"/>
      <c r="QHQ869" s="396"/>
      <c r="QHR869" s="396"/>
      <c r="QHS869" s="396"/>
      <c r="QHT869" s="396"/>
      <c r="QHU869" s="396"/>
      <c r="QHV869" s="396"/>
      <c r="QHW869" s="396"/>
      <c r="QHX869" s="396"/>
      <c r="QHY869" s="396"/>
      <c r="QHZ869" s="396"/>
      <c r="QIA869" s="396"/>
      <c r="QIB869" s="396"/>
      <c r="QIC869" s="396"/>
      <c r="QID869" s="396"/>
      <c r="QIE869" s="396"/>
      <c r="QIF869" s="396"/>
      <c r="QIG869" s="396"/>
      <c r="QIH869" s="396"/>
      <c r="QII869" s="396"/>
      <c r="QIJ869" s="396"/>
      <c r="QIK869" s="396"/>
      <c r="QIL869" s="396"/>
      <c r="QIM869" s="396"/>
      <c r="QIN869" s="396"/>
      <c r="QIO869" s="396"/>
      <c r="QIP869" s="396"/>
      <c r="QIQ869" s="396"/>
      <c r="QIR869" s="396"/>
      <c r="QIS869" s="396"/>
      <c r="QIT869" s="396"/>
      <c r="QIU869" s="396"/>
      <c r="QIV869" s="396"/>
      <c r="QIW869" s="396"/>
      <c r="QIX869" s="396"/>
      <c r="QIY869" s="396"/>
      <c r="QIZ869" s="396"/>
      <c r="QJA869" s="396"/>
      <c r="QJB869" s="396"/>
      <c r="QJC869" s="396"/>
      <c r="QJD869" s="396"/>
      <c r="QJE869" s="396"/>
      <c r="QJF869" s="396"/>
      <c r="QJG869" s="396"/>
      <c r="QJH869" s="396"/>
      <c r="QJI869" s="396"/>
      <c r="QJJ869" s="396"/>
      <c r="QJK869" s="396"/>
      <c r="QJL869" s="396"/>
      <c r="QJM869" s="396"/>
      <c r="QJN869" s="396"/>
      <c r="QJO869" s="396"/>
      <c r="QJP869" s="396"/>
      <c r="QJQ869" s="396"/>
      <c r="QJR869" s="396"/>
      <c r="QJS869" s="396"/>
      <c r="QJT869" s="396"/>
      <c r="QJU869" s="396"/>
      <c r="QJV869" s="396"/>
      <c r="QJW869" s="396"/>
      <c r="QJX869" s="396"/>
      <c r="QJY869" s="396"/>
      <c r="QJZ869" s="396"/>
      <c r="QKA869" s="396"/>
      <c r="QKB869" s="396"/>
      <c r="QKC869" s="396"/>
      <c r="QKD869" s="396"/>
      <c r="QKE869" s="396"/>
      <c r="QKF869" s="396"/>
      <c r="QKG869" s="396"/>
      <c r="QKH869" s="396"/>
      <c r="QKI869" s="396"/>
      <c r="QKJ869" s="396"/>
      <c r="QKK869" s="396"/>
      <c r="QKL869" s="396"/>
      <c r="QKM869" s="396"/>
      <c r="QKN869" s="396"/>
      <c r="QKO869" s="396"/>
      <c r="QKP869" s="396"/>
      <c r="QKQ869" s="396"/>
      <c r="QKR869" s="396"/>
      <c r="QKS869" s="396"/>
      <c r="QKT869" s="396"/>
      <c r="QKU869" s="396"/>
      <c r="QKV869" s="396"/>
      <c r="QKW869" s="396"/>
      <c r="QKX869" s="396"/>
      <c r="QKY869" s="396"/>
      <c r="QKZ869" s="396"/>
      <c r="QLA869" s="396"/>
      <c r="QLB869" s="396"/>
      <c r="QLC869" s="396"/>
      <c r="QLD869" s="396"/>
      <c r="QLE869" s="396"/>
      <c r="QLF869" s="396"/>
      <c r="QLG869" s="396"/>
      <c r="QLH869" s="396"/>
      <c r="QLI869" s="396"/>
      <c r="QLJ869" s="396"/>
      <c r="QLK869" s="396"/>
      <c r="QLL869" s="396"/>
      <c r="QLM869" s="396"/>
      <c r="QLN869" s="396"/>
      <c r="QLO869" s="396"/>
      <c r="QLP869" s="396"/>
      <c r="QLQ869" s="396"/>
      <c r="QLR869" s="396"/>
      <c r="QLS869" s="396"/>
      <c r="QLT869" s="396"/>
      <c r="QLU869" s="396"/>
      <c r="QLV869" s="396"/>
      <c r="QLW869" s="396"/>
      <c r="QLX869" s="396"/>
      <c r="QLY869" s="396"/>
      <c r="QLZ869" s="396"/>
      <c r="QMA869" s="396"/>
      <c r="QMB869" s="396"/>
      <c r="QMC869" s="396"/>
      <c r="QMD869" s="396"/>
      <c r="QME869" s="396"/>
      <c r="QMF869" s="396"/>
      <c r="QMG869" s="396"/>
      <c r="QMH869" s="396"/>
      <c r="QMI869" s="396"/>
      <c r="QMJ869" s="396"/>
      <c r="QMK869" s="396"/>
      <c r="QML869" s="396"/>
      <c r="QMM869" s="396"/>
      <c r="QMN869" s="396"/>
      <c r="QMO869" s="396"/>
      <c r="QMP869" s="396"/>
      <c r="QMQ869" s="396"/>
      <c r="QMR869" s="396"/>
      <c r="QMS869" s="396"/>
      <c r="QMT869" s="396"/>
      <c r="QMU869" s="396"/>
      <c r="QMV869" s="396"/>
      <c r="QMW869" s="396"/>
      <c r="QMX869" s="396"/>
      <c r="QMY869" s="396"/>
      <c r="QMZ869" s="396"/>
      <c r="QNA869" s="396"/>
      <c r="QNB869" s="396"/>
      <c r="QNC869" s="396"/>
      <c r="QND869" s="396"/>
      <c r="QNE869" s="396"/>
      <c r="QNF869" s="396"/>
      <c r="QNG869" s="396"/>
      <c r="QNH869" s="396"/>
      <c r="QNI869" s="396"/>
      <c r="QNJ869" s="396"/>
      <c r="QNK869" s="396"/>
      <c r="QNL869" s="396"/>
      <c r="QNM869" s="396"/>
      <c r="QNN869" s="396"/>
      <c r="QNO869" s="396"/>
      <c r="QNP869" s="396"/>
      <c r="QNQ869" s="396"/>
      <c r="QNR869" s="396"/>
      <c r="QNS869" s="396"/>
      <c r="QNT869" s="396"/>
      <c r="QNU869" s="396"/>
      <c r="QNV869" s="396"/>
      <c r="QNW869" s="396"/>
      <c r="QNX869" s="396"/>
      <c r="QNY869" s="396"/>
      <c r="QNZ869" s="396"/>
      <c r="QOA869" s="396"/>
      <c r="QOB869" s="396"/>
      <c r="QOC869" s="396"/>
      <c r="QOD869" s="396"/>
      <c r="QOE869" s="396"/>
      <c r="QOF869" s="396"/>
      <c r="QOG869" s="396"/>
      <c r="QOH869" s="396"/>
      <c r="QOI869" s="396"/>
      <c r="QOJ869" s="396"/>
      <c r="QOK869" s="396"/>
      <c r="QOL869" s="396"/>
      <c r="QOM869" s="396"/>
      <c r="QON869" s="396"/>
      <c r="QOO869" s="396"/>
      <c r="QOP869" s="396"/>
      <c r="QOQ869" s="396"/>
      <c r="QOR869" s="396"/>
      <c r="QOS869" s="396"/>
      <c r="QOT869" s="396"/>
      <c r="QOU869" s="396"/>
      <c r="QOV869" s="396"/>
      <c r="QOW869" s="396"/>
      <c r="QOX869" s="396"/>
      <c r="QOY869" s="396"/>
      <c r="QOZ869" s="396"/>
      <c r="QPA869" s="396"/>
      <c r="QPB869" s="396"/>
      <c r="QPC869" s="396"/>
      <c r="QPD869" s="396"/>
      <c r="QPE869" s="396"/>
      <c r="QPF869" s="396"/>
      <c r="QPG869" s="396"/>
      <c r="QPH869" s="396"/>
      <c r="QPI869" s="396"/>
      <c r="QPJ869" s="396"/>
      <c r="QPK869" s="396"/>
      <c r="QPL869" s="396"/>
      <c r="QPM869" s="396"/>
      <c r="QPN869" s="396"/>
      <c r="QPO869" s="396"/>
      <c r="QPP869" s="396"/>
      <c r="QPQ869" s="396"/>
      <c r="QPR869" s="396"/>
      <c r="QPS869" s="396"/>
      <c r="QPT869" s="396"/>
      <c r="QPU869" s="396"/>
      <c r="QPV869" s="396"/>
      <c r="QPW869" s="396"/>
      <c r="QPX869" s="396"/>
      <c r="QPY869" s="396"/>
      <c r="QPZ869" s="396"/>
      <c r="QQA869" s="396"/>
      <c r="QQB869" s="396"/>
      <c r="QQC869" s="396"/>
      <c r="QQD869" s="396"/>
      <c r="QQE869" s="396"/>
      <c r="QQF869" s="396"/>
      <c r="QQG869" s="396"/>
      <c r="QQH869" s="396"/>
      <c r="QQI869" s="396"/>
      <c r="QQJ869" s="396"/>
      <c r="QQK869" s="396"/>
      <c r="QQL869" s="396"/>
      <c r="QQM869" s="396"/>
      <c r="QQN869" s="396"/>
      <c r="QQO869" s="396"/>
      <c r="QQP869" s="396"/>
      <c r="QQQ869" s="396"/>
      <c r="QQR869" s="396"/>
      <c r="QQS869" s="396"/>
      <c r="QQT869" s="396"/>
      <c r="QQU869" s="396"/>
      <c r="QQV869" s="396"/>
      <c r="QQW869" s="396"/>
      <c r="QQX869" s="396"/>
      <c r="QQY869" s="396"/>
      <c r="QQZ869" s="396"/>
      <c r="QRA869" s="396"/>
      <c r="QRB869" s="396"/>
      <c r="QRC869" s="396"/>
      <c r="QRD869" s="396"/>
      <c r="QRE869" s="396"/>
      <c r="QRF869" s="396"/>
      <c r="QRG869" s="396"/>
      <c r="QRH869" s="396"/>
      <c r="QRI869" s="396"/>
      <c r="QRJ869" s="396"/>
      <c r="QRK869" s="396"/>
      <c r="QRL869" s="396"/>
      <c r="QRM869" s="396"/>
      <c r="QRN869" s="396"/>
      <c r="QRO869" s="396"/>
      <c r="QRP869" s="396"/>
      <c r="QRQ869" s="396"/>
      <c r="QRR869" s="396"/>
      <c r="QRS869" s="396"/>
      <c r="QRT869" s="396"/>
      <c r="QRU869" s="396"/>
      <c r="QRV869" s="396"/>
      <c r="QRW869" s="396"/>
      <c r="QRX869" s="396"/>
      <c r="QRY869" s="396"/>
      <c r="QRZ869" s="396"/>
      <c r="QSA869" s="396"/>
      <c r="QSB869" s="396"/>
      <c r="QSC869" s="396"/>
      <c r="QSD869" s="396"/>
      <c r="QSE869" s="396"/>
      <c r="QSF869" s="396"/>
      <c r="QSG869" s="396"/>
      <c r="QSH869" s="396"/>
      <c r="QSI869" s="396"/>
      <c r="QSJ869" s="396"/>
      <c r="QSK869" s="396"/>
      <c r="QSL869" s="396"/>
      <c r="QSM869" s="396"/>
      <c r="QSN869" s="396"/>
      <c r="QSO869" s="396"/>
      <c r="QSP869" s="396"/>
      <c r="QSQ869" s="396"/>
      <c r="QSR869" s="396"/>
      <c r="QSS869" s="396"/>
      <c r="QST869" s="396"/>
      <c r="QSU869" s="396"/>
      <c r="QSV869" s="396"/>
      <c r="QSW869" s="396"/>
      <c r="QSX869" s="396"/>
      <c r="QSY869" s="396"/>
      <c r="QSZ869" s="396"/>
      <c r="QTA869" s="396"/>
      <c r="QTB869" s="396"/>
      <c r="QTC869" s="396"/>
      <c r="QTD869" s="396"/>
      <c r="QTE869" s="396"/>
      <c r="QTF869" s="396"/>
      <c r="QTG869" s="396"/>
      <c r="QTH869" s="396"/>
      <c r="QTI869" s="396"/>
      <c r="QTJ869" s="396"/>
      <c r="QTK869" s="396"/>
      <c r="QTL869" s="396"/>
      <c r="QTM869" s="396"/>
      <c r="QTN869" s="396"/>
      <c r="QTO869" s="396"/>
      <c r="QTP869" s="396"/>
      <c r="QTQ869" s="396"/>
      <c r="QTR869" s="396"/>
      <c r="QTS869" s="396"/>
      <c r="QTT869" s="396"/>
      <c r="QTU869" s="396"/>
      <c r="QTV869" s="396"/>
      <c r="QTW869" s="396"/>
      <c r="QTX869" s="396"/>
      <c r="QTY869" s="396"/>
      <c r="QTZ869" s="396"/>
      <c r="QUA869" s="396"/>
      <c r="QUB869" s="396"/>
      <c r="QUC869" s="396"/>
      <c r="QUD869" s="396"/>
      <c r="QUE869" s="396"/>
      <c r="QUF869" s="396"/>
      <c r="QUG869" s="396"/>
      <c r="QUH869" s="396"/>
      <c r="QUI869" s="396"/>
      <c r="QUJ869" s="396"/>
      <c r="QUK869" s="396"/>
      <c r="QUL869" s="396"/>
      <c r="QUM869" s="396"/>
      <c r="QUN869" s="396"/>
      <c r="QUO869" s="396"/>
      <c r="QUP869" s="396"/>
      <c r="QUQ869" s="396"/>
      <c r="QUR869" s="396"/>
      <c r="QUS869" s="396"/>
      <c r="QUT869" s="396"/>
      <c r="QUU869" s="396"/>
      <c r="QUV869" s="396"/>
      <c r="QUW869" s="396"/>
      <c r="QUX869" s="396"/>
      <c r="QUY869" s="396"/>
      <c r="QUZ869" s="396"/>
      <c r="QVA869" s="396"/>
      <c r="QVB869" s="396"/>
      <c r="QVC869" s="396"/>
      <c r="QVD869" s="396"/>
      <c r="QVE869" s="396"/>
      <c r="QVF869" s="396"/>
      <c r="QVG869" s="396"/>
      <c r="QVH869" s="396"/>
      <c r="QVI869" s="396"/>
      <c r="QVJ869" s="396"/>
      <c r="QVK869" s="396"/>
      <c r="QVL869" s="396"/>
      <c r="QVM869" s="396"/>
      <c r="QVN869" s="396"/>
      <c r="QVO869" s="396"/>
      <c r="QVP869" s="396"/>
      <c r="QVQ869" s="396"/>
      <c r="QVR869" s="396"/>
      <c r="QVS869" s="396"/>
      <c r="QVT869" s="396"/>
      <c r="QVU869" s="396"/>
      <c r="QVV869" s="396"/>
      <c r="QVW869" s="396"/>
      <c r="QVX869" s="396"/>
      <c r="QVY869" s="396"/>
      <c r="QVZ869" s="396"/>
      <c r="QWA869" s="396"/>
      <c r="QWB869" s="396"/>
      <c r="QWC869" s="396"/>
      <c r="QWD869" s="396"/>
      <c r="QWE869" s="396"/>
      <c r="QWF869" s="396"/>
      <c r="QWG869" s="396"/>
      <c r="QWH869" s="396"/>
      <c r="QWI869" s="396"/>
      <c r="QWJ869" s="396"/>
      <c r="QWK869" s="396"/>
      <c r="QWL869" s="396"/>
      <c r="QWM869" s="396"/>
      <c r="QWN869" s="396"/>
      <c r="QWO869" s="396"/>
      <c r="QWP869" s="396"/>
      <c r="QWQ869" s="396"/>
      <c r="QWR869" s="396"/>
      <c r="QWS869" s="396"/>
      <c r="QWT869" s="396"/>
      <c r="QWU869" s="396"/>
      <c r="QWV869" s="396"/>
      <c r="QWW869" s="396"/>
      <c r="QWX869" s="396"/>
      <c r="QWY869" s="396"/>
      <c r="QWZ869" s="396"/>
      <c r="QXA869" s="396"/>
      <c r="QXB869" s="396"/>
      <c r="QXC869" s="396"/>
      <c r="QXD869" s="396"/>
      <c r="QXE869" s="396"/>
      <c r="QXF869" s="396"/>
      <c r="QXG869" s="396"/>
      <c r="QXH869" s="396"/>
      <c r="QXI869" s="396"/>
      <c r="QXJ869" s="396"/>
      <c r="QXK869" s="396"/>
      <c r="QXL869" s="396"/>
      <c r="QXM869" s="396"/>
      <c r="QXN869" s="396"/>
      <c r="QXO869" s="396"/>
      <c r="QXP869" s="396"/>
      <c r="QXQ869" s="396"/>
      <c r="QXR869" s="396"/>
      <c r="QXS869" s="396"/>
      <c r="QXT869" s="396"/>
      <c r="QXU869" s="396"/>
      <c r="QXV869" s="396"/>
      <c r="QXW869" s="396"/>
      <c r="QXX869" s="396"/>
      <c r="QXY869" s="396"/>
      <c r="QXZ869" s="396"/>
      <c r="QYA869" s="396"/>
      <c r="QYB869" s="396"/>
      <c r="QYC869" s="396"/>
      <c r="QYD869" s="396"/>
      <c r="QYE869" s="396"/>
      <c r="QYF869" s="396"/>
      <c r="QYG869" s="396"/>
      <c r="QYH869" s="396"/>
      <c r="QYI869" s="396"/>
      <c r="QYJ869" s="396"/>
      <c r="QYK869" s="396"/>
      <c r="QYL869" s="396"/>
      <c r="QYM869" s="396"/>
      <c r="QYN869" s="396"/>
      <c r="QYO869" s="396"/>
      <c r="QYP869" s="396"/>
      <c r="QYQ869" s="396"/>
      <c r="QYR869" s="396"/>
      <c r="QYS869" s="396"/>
      <c r="QYT869" s="396"/>
      <c r="QYU869" s="396"/>
      <c r="QYV869" s="396"/>
      <c r="QYW869" s="396"/>
      <c r="QYX869" s="396"/>
      <c r="QYY869" s="396"/>
      <c r="QYZ869" s="396"/>
      <c r="QZA869" s="396"/>
      <c r="QZB869" s="396"/>
      <c r="QZC869" s="396"/>
      <c r="QZD869" s="396"/>
      <c r="QZE869" s="396"/>
      <c r="QZF869" s="396"/>
      <c r="QZG869" s="396"/>
      <c r="QZH869" s="396"/>
      <c r="QZI869" s="396"/>
      <c r="QZJ869" s="396"/>
      <c r="QZK869" s="396"/>
      <c r="QZL869" s="396"/>
      <c r="QZM869" s="396"/>
      <c r="QZN869" s="396"/>
      <c r="QZO869" s="396"/>
      <c r="QZP869" s="396"/>
      <c r="QZQ869" s="396"/>
      <c r="QZR869" s="396"/>
      <c r="QZS869" s="396"/>
      <c r="QZT869" s="396"/>
      <c r="QZU869" s="396"/>
      <c r="QZV869" s="396"/>
      <c r="QZW869" s="396"/>
      <c r="QZX869" s="396"/>
      <c r="QZY869" s="396"/>
      <c r="QZZ869" s="396"/>
      <c r="RAA869" s="396"/>
      <c r="RAB869" s="396"/>
      <c r="RAC869" s="396"/>
      <c r="RAD869" s="396"/>
      <c r="RAE869" s="396"/>
      <c r="RAF869" s="396"/>
      <c r="RAG869" s="396"/>
      <c r="RAH869" s="396"/>
      <c r="RAI869" s="396"/>
      <c r="RAJ869" s="396"/>
      <c r="RAK869" s="396"/>
      <c r="RAL869" s="396"/>
      <c r="RAM869" s="396"/>
      <c r="RAN869" s="396"/>
      <c r="RAO869" s="396"/>
      <c r="RAP869" s="396"/>
      <c r="RAQ869" s="396"/>
      <c r="RAR869" s="396"/>
      <c r="RAS869" s="396"/>
      <c r="RAT869" s="396"/>
      <c r="RAU869" s="396"/>
      <c r="RAV869" s="396"/>
      <c r="RAW869" s="396"/>
      <c r="RAX869" s="396"/>
      <c r="RAY869" s="396"/>
      <c r="RAZ869" s="396"/>
      <c r="RBA869" s="396"/>
      <c r="RBB869" s="396"/>
      <c r="RBC869" s="396"/>
      <c r="RBD869" s="396"/>
      <c r="RBE869" s="396"/>
      <c r="RBF869" s="396"/>
      <c r="RBG869" s="396"/>
      <c r="RBH869" s="396"/>
      <c r="RBI869" s="396"/>
      <c r="RBJ869" s="396"/>
      <c r="RBK869" s="396"/>
      <c r="RBL869" s="396"/>
      <c r="RBM869" s="396"/>
      <c r="RBN869" s="396"/>
      <c r="RBO869" s="396"/>
      <c r="RBP869" s="396"/>
      <c r="RBQ869" s="396"/>
      <c r="RBR869" s="396"/>
      <c r="RBS869" s="396"/>
      <c r="RBT869" s="396"/>
      <c r="RBU869" s="396"/>
      <c r="RBV869" s="396"/>
      <c r="RBW869" s="396"/>
      <c r="RBX869" s="396"/>
      <c r="RBY869" s="396"/>
      <c r="RBZ869" s="396"/>
      <c r="RCA869" s="396"/>
      <c r="RCB869" s="396"/>
      <c r="RCC869" s="396"/>
      <c r="RCD869" s="396"/>
      <c r="RCE869" s="396"/>
      <c r="RCF869" s="396"/>
      <c r="RCG869" s="396"/>
      <c r="RCH869" s="396"/>
      <c r="RCI869" s="396"/>
      <c r="RCJ869" s="396"/>
      <c r="RCK869" s="396"/>
      <c r="RCL869" s="396"/>
      <c r="RCM869" s="396"/>
      <c r="RCN869" s="396"/>
      <c r="RCO869" s="396"/>
      <c r="RCP869" s="396"/>
      <c r="RCQ869" s="396"/>
      <c r="RCR869" s="396"/>
      <c r="RCS869" s="396"/>
      <c r="RCT869" s="396"/>
      <c r="RCU869" s="396"/>
      <c r="RCV869" s="396"/>
      <c r="RCW869" s="396"/>
      <c r="RCX869" s="396"/>
      <c r="RCY869" s="396"/>
      <c r="RCZ869" s="396"/>
      <c r="RDA869" s="396"/>
      <c r="RDB869" s="396"/>
      <c r="RDC869" s="396"/>
      <c r="RDD869" s="396"/>
      <c r="RDE869" s="396"/>
      <c r="RDF869" s="396"/>
      <c r="RDG869" s="396"/>
      <c r="RDH869" s="396"/>
      <c r="RDI869" s="396"/>
      <c r="RDJ869" s="396"/>
      <c r="RDK869" s="396"/>
      <c r="RDL869" s="396"/>
      <c r="RDM869" s="396"/>
      <c r="RDN869" s="396"/>
      <c r="RDO869" s="396"/>
      <c r="RDP869" s="396"/>
      <c r="RDQ869" s="396"/>
      <c r="RDR869" s="396"/>
      <c r="RDS869" s="396"/>
      <c r="RDT869" s="396"/>
      <c r="RDU869" s="396"/>
      <c r="RDV869" s="396"/>
      <c r="RDW869" s="396"/>
      <c r="RDX869" s="396"/>
      <c r="RDY869" s="396"/>
      <c r="RDZ869" s="396"/>
      <c r="REA869" s="396"/>
      <c r="REB869" s="396"/>
      <c r="REC869" s="396"/>
      <c r="RED869" s="396"/>
      <c r="REE869" s="396"/>
      <c r="REF869" s="396"/>
      <c r="REG869" s="396"/>
      <c r="REH869" s="396"/>
      <c r="REI869" s="396"/>
      <c r="REJ869" s="396"/>
      <c r="REK869" s="396"/>
      <c r="REL869" s="396"/>
      <c r="REM869" s="396"/>
      <c r="REN869" s="396"/>
      <c r="REO869" s="396"/>
      <c r="REP869" s="396"/>
      <c r="REQ869" s="396"/>
      <c r="RER869" s="396"/>
      <c r="RES869" s="396"/>
      <c r="RET869" s="396"/>
      <c r="REU869" s="396"/>
      <c r="REV869" s="396"/>
      <c r="REW869" s="396"/>
      <c r="REX869" s="396"/>
      <c r="REY869" s="396"/>
      <c r="REZ869" s="396"/>
      <c r="RFA869" s="396"/>
      <c r="RFB869" s="396"/>
      <c r="RFC869" s="396"/>
      <c r="RFD869" s="396"/>
      <c r="RFE869" s="396"/>
      <c r="RFF869" s="396"/>
      <c r="RFG869" s="396"/>
      <c r="RFH869" s="396"/>
      <c r="RFI869" s="396"/>
      <c r="RFJ869" s="396"/>
      <c r="RFK869" s="396"/>
      <c r="RFL869" s="396"/>
      <c r="RFM869" s="396"/>
      <c r="RFN869" s="396"/>
      <c r="RFO869" s="396"/>
      <c r="RFP869" s="396"/>
      <c r="RFQ869" s="396"/>
      <c r="RFR869" s="396"/>
      <c r="RFS869" s="396"/>
      <c r="RFT869" s="396"/>
      <c r="RFU869" s="396"/>
      <c r="RFV869" s="396"/>
      <c r="RFW869" s="396"/>
      <c r="RFX869" s="396"/>
      <c r="RFY869" s="396"/>
      <c r="RFZ869" s="396"/>
      <c r="RGA869" s="396"/>
      <c r="RGB869" s="396"/>
      <c r="RGC869" s="396"/>
      <c r="RGD869" s="396"/>
      <c r="RGE869" s="396"/>
      <c r="RGF869" s="396"/>
      <c r="RGG869" s="396"/>
      <c r="RGH869" s="396"/>
      <c r="RGI869" s="396"/>
      <c r="RGJ869" s="396"/>
      <c r="RGK869" s="396"/>
      <c r="RGL869" s="396"/>
      <c r="RGM869" s="396"/>
      <c r="RGN869" s="396"/>
      <c r="RGO869" s="396"/>
      <c r="RGP869" s="396"/>
      <c r="RGQ869" s="396"/>
      <c r="RGR869" s="396"/>
      <c r="RGS869" s="396"/>
      <c r="RGT869" s="396"/>
      <c r="RGU869" s="396"/>
      <c r="RGV869" s="396"/>
      <c r="RGW869" s="396"/>
      <c r="RGX869" s="396"/>
      <c r="RGY869" s="396"/>
      <c r="RGZ869" s="396"/>
      <c r="RHA869" s="396"/>
      <c r="RHB869" s="396"/>
      <c r="RHC869" s="396"/>
      <c r="RHD869" s="396"/>
      <c r="RHE869" s="396"/>
      <c r="RHF869" s="396"/>
      <c r="RHG869" s="396"/>
      <c r="RHH869" s="396"/>
      <c r="RHI869" s="396"/>
      <c r="RHJ869" s="396"/>
      <c r="RHK869" s="396"/>
      <c r="RHL869" s="396"/>
      <c r="RHM869" s="396"/>
      <c r="RHN869" s="396"/>
      <c r="RHO869" s="396"/>
      <c r="RHP869" s="396"/>
      <c r="RHQ869" s="396"/>
      <c r="RHR869" s="396"/>
      <c r="RHS869" s="396"/>
      <c r="RHT869" s="396"/>
      <c r="RHU869" s="396"/>
      <c r="RHV869" s="396"/>
      <c r="RHW869" s="396"/>
      <c r="RHX869" s="396"/>
      <c r="RHY869" s="396"/>
      <c r="RHZ869" s="396"/>
      <c r="RIA869" s="396"/>
      <c r="RIB869" s="396"/>
      <c r="RIC869" s="396"/>
      <c r="RID869" s="396"/>
      <c r="RIE869" s="396"/>
      <c r="RIF869" s="396"/>
      <c r="RIG869" s="396"/>
      <c r="RIH869" s="396"/>
      <c r="RII869" s="396"/>
      <c r="RIJ869" s="396"/>
      <c r="RIK869" s="396"/>
      <c r="RIL869" s="396"/>
      <c r="RIM869" s="396"/>
      <c r="RIN869" s="396"/>
      <c r="RIO869" s="396"/>
      <c r="RIP869" s="396"/>
      <c r="RIQ869" s="396"/>
      <c r="RIR869" s="396"/>
      <c r="RIS869" s="396"/>
      <c r="RIT869" s="396"/>
      <c r="RIU869" s="396"/>
      <c r="RIV869" s="396"/>
      <c r="RIW869" s="396"/>
      <c r="RIX869" s="396"/>
      <c r="RIY869" s="396"/>
      <c r="RIZ869" s="396"/>
      <c r="RJA869" s="396"/>
      <c r="RJB869" s="396"/>
      <c r="RJC869" s="396"/>
      <c r="RJD869" s="396"/>
      <c r="RJE869" s="396"/>
      <c r="RJF869" s="396"/>
      <c r="RJG869" s="396"/>
      <c r="RJH869" s="396"/>
      <c r="RJI869" s="396"/>
      <c r="RJJ869" s="396"/>
      <c r="RJK869" s="396"/>
      <c r="RJL869" s="396"/>
      <c r="RJM869" s="396"/>
      <c r="RJN869" s="396"/>
      <c r="RJO869" s="396"/>
      <c r="RJP869" s="396"/>
      <c r="RJQ869" s="396"/>
      <c r="RJR869" s="396"/>
      <c r="RJS869" s="396"/>
      <c r="RJT869" s="396"/>
      <c r="RJU869" s="396"/>
      <c r="RJV869" s="396"/>
      <c r="RJW869" s="396"/>
      <c r="RJX869" s="396"/>
      <c r="RJY869" s="396"/>
      <c r="RJZ869" s="396"/>
      <c r="RKA869" s="396"/>
      <c r="RKB869" s="396"/>
      <c r="RKC869" s="396"/>
      <c r="RKD869" s="396"/>
      <c r="RKE869" s="396"/>
      <c r="RKF869" s="396"/>
      <c r="RKG869" s="396"/>
      <c r="RKH869" s="396"/>
      <c r="RKI869" s="396"/>
      <c r="RKJ869" s="396"/>
      <c r="RKK869" s="396"/>
      <c r="RKL869" s="396"/>
      <c r="RKM869" s="396"/>
      <c r="RKN869" s="396"/>
      <c r="RKO869" s="396"/>
      <c r="RKP869" s="396"/>
      <c r="RKQ869" s="396"/>
      <c r="RKR869" s="396"/>
      <c r="RKS869" s="396"/>
      <c r="RKT869" s="396"/>
      <c r="RKU869" s="396"/>
      <c r="RKV869" s="396"/>
      <c r="RKW869" s="396"/>
      <c r="RKX869" s="396"/>
      <c r="RKY869" s="396"/>
      <c r="RKZ869" s="396"/>
      <c r="RLA869" s="396"/>
      <c r="RLB869" s="396"/>
      <c r="RLC869" s="396"/>
      <c r="RLD869" s="396"/>
      <c r="RLE869" s="396"/>
      <c r="RLF869" s="396"/>
      <c r="RLG869" s="396"/>
      <c r="RLH869" s="396"/>
      <c r="RLI869" s="396"/>
      <c r="RLJ869" s="396"/>
      <c r="RLK869" s="396"/>
      <c r="RLL869" s="396"/>
      <c r="RLM869" s="396"/>
      <c r="RLN869" s="396"/>
      <c r="RLO869" s="396"/>
      <c r="RLP869" s="396"/>
      <c r="RLQ869" s="396"/>
      <c r="RLR869" s="396"/>
      <c r="RLS869" s="396"/>
      <c r="RLT869" s="396"/>
      <c r="RLU869" s="396"/>
      <c r="RLV869" s="396"/>
      <c r="RLW869" s="396"/>
      <c r="RLX869" s="396"/>
      <c r="RLY869" s="396"/>
      <c r="RLZ869" s="396"/>
      <c r="RMA869" s="396"/>
      <c r="RMB869" s="396"/>
      <c r="RMC869" s="396"/>
      <c r="RMD869" s="396"/>
      <c r="RME869" s="396"/>
      <c r="RMF869" s="396"/>
      <c r="RMG869" s="396"/>
      <c r="RMH869" s="396"/>
      <c r="RMI869" s="396"/>
      <c r="RMJ869" s="396"/>
      <c r="RMK869" s="396"/>
      <c r="RML869" s="396"/>
      <c r="RMM869" s="396"/>
      <c r="RMN869" s="396"/>
      <c r="RMO869" s="396"/>
      <c r="RMP869" s="396"/>
      <c r="RMQ869" s="396"/>
      <c r="RMR869" s="396"/>
      <c r="RMS869" s="396"/>
      <c r="RMT869" s="396"/>
      <c r="RMU869" s="396"/>
      <c r="RMV869" s="396"/>
      <c r="RMW869" s="396"/>
      <c r="RMX869" s="396"/>
      <c r="RMY869" s="396"/>
      <c r="RMZ869" s="396"/>
      <c r="RNA869" s="396"/>
      <c r="RNB869" s="396"/>
      <c r="RNC869" s="396"/>
      <c r="RND869" s="396"/>
      <c r="RNE869" s="396"/>
      <c r="RNF869" s="396"/>
      <c r="RNG869" s="396"/>
      <c r="RNH869" s="396"/>
      <c r="RNI869" s="396"/>
      <c r="RNJ869" s="396"/>
      <c r="RNK869" s="396"/>
      <c r="RNL869" s="396"/>
      <c r="RNM869" s="396"/>
      <c r="RNN869" s="396"/>
      <c r="RNO869" s="396"/>
      <c r="RNP869" s="396"/>
      <c r="RNQ869" s="396"/>
      <c r="RNR869" s="396"/>
      <c r="RNS869" s="396"/>
      <c r="RNT869" s="396"/>
      <c r="RNU869" s="396"/>
      <c r="RNV869" s="396"/>
      <c r="RNW869" s="396"/>
      <c r="RNX869" s="396"/>
      <c r="RNY869" s="396"/>
      <c r="RNZ869" s="396"/>
      <c r="ROA869" s="396"/>
      <c r="ROB869" s="396"/>
      <c r="ROC869" s="396"/>
      <c r="ROD869" s="396"/>
      <c r="ROE869" s="396"/>
      <c r="ROF869" s="396"/>
      <c r="ROG869" s="396"/>
      <c r="ROH869" s="396"/>
      <c r="ROI869" s="396"/>
      <c r="ROJ869" s="396"/>
      <c r="ROK869" s="396"/>
      <c r="ROL869" s="396"/>
      <c r="ROM869" s="396"/>
      <c r="RON869" s="396"/>
      <c r="ROO869" s="396"/>
      <c r="ROP869" s="396"/>
      <c r="ROQ869" s="396"/>
      <c r="ROR869" s="396"/>
      <c r="ROS869" s="396"/>
      <c r="ROT869" s="396"/>
      <c r="ROU869" s="396"/>
      <c r="ROV869" s="396"/>
      <c r="ROW869" s="396"/>
      <c r="ROX869" s="396"/>
      <c r="ROY869" s="396"/>
      <c r="ROZ869" s="396"/>
      <c r="RPA869" s="396"/>
      <c r="RPB869" s="396"/>
      <c r="RPC869" s="396"/>
      <c r="RPD869" s="396"/>
      <c r="RPE869" s="396"/>
      <c r="RPF869" s="396"/>
      <c r="RPG869" s="396"/>
      <c r="RPH869" s="396"/>
      <c r="RPI869" s="396"/>
      <c r="RPJ869" s="396"/>
      <c r="RPK869" s="396"/>
      <c r="RPL869" s="396"/>
      <c r="RPM869" s="396"/>
      <c r="RPN869" s="396"/>
      <c r="RPO869" s="396"/>
      <c r="RPP869" s="396"/>
      <c r="RPQ869" s="396"/>
      <c r="RPR869" s="396"/>
      <c r="RPS869" s="396"/>
      <c r="RPT869" s="396"/>
      <c r="RPU869" s="396"/>
      <c r="RPV869" s="396"/>
      <c r="RPW869" s="396"/>
      <c r="RPX869" s="396"/>
      <c r="RPY869" s="396"/>
      <c r="RPZ869" s="396"/>
      <c r="RQA869" s="396"/>
      <c r="RQB869" s="396"/>
      <c r="RQC869" s="396"/>
      <c r="RQD869" s="396"/>
      <c r="RQE869" s="396"/>
      <c r="RQF869" s="396"/>
      <c r="RQG869" s="396"/>
      <c r="RQH869" s="396"/>
      <c r="RQI869" s="396"/>
      <c r="RQJ869" s="396"/>
      <c r="RQK869" s="396"/>
      <c r="RQL869" s="396"/>
      <c r="RQM869" s="396"/>
      <c r="RQN869" s="396"/>
      <c r="RQO869" s="396"/>
      <c r="RQP869" s="396"/>
      <c r="RQQ869" s="396"/>
      <c r="RQR869" s="396"/>
      <c r="RQS869" s="396"/>
      <c r="RQT869" s="396"/>
      <c r="RQU869" s="396"/>
      <c r="RQV869" s="396"/>
      <c r="RQW869" s="396"/>
      <c r="RQX869" s="396"/>
      <c r="RQY869" s="396"/>
      <c r="RQZ869" s="396"/>
      <c r="RRA869" s="396"/>
      <c r="RRB869" s="396"/>
      <c r="RRC869" s="396"/>
      <c r="RRD869" s="396"/>
      <c r="RRE869" s="396"/>
      <c r="RRF869" s="396"/>
      <c r="RRG869" s="396"/>
      <c r="RRH869" s="396"/>
      <c r="RRI869" s="396"/>
      <c r="RRJ869" s="396"/>
      <c r="RRK869" s="396"/>
      <c r="RRL869" s="396"/>
      <c r="RRM869" s="396"/>
      <c r="RRN869" s="396"/>
      <c r="RRO869" s="396"/>
      <c r="RRP869" s="396"/>
      <c r="RRQ869" s="396"/>
      <c r="RRR869" s="396"/>
      <c r="RRS869" s="396"/>
      <c r="RRT869" s="396"/>
      <c r="RRU869" s="396"/>
      <c r="RRV869" s="396"/>
      <c r="RRW869" s="396"/>
      <c r="RRX869" s="396"/>
      <c r="RRY869" s="396"/>
      <c r="RRZ869" s="396"/>
      <c r="RSA869" s="396"/>
      <c r="RSB869" s="396"/>
      <c r="RSC869" s="396"/>
      <c r="RSD869" s="396"/>
      <c r="RSE869" s="396"/>
      <c r="RSF869" s="396"/>
      <c r="RSG869" s="396"/>
      <c r="RSH869" s="396"/>
      <c r="RSI869" s="396"/>
      <c r="RSJ869" s="396"/>
      <c r="RSK869" s="396"/>
      <c r="RSL869" s="396"/>
      <c r="RSM869" s="396"/>
      <c r="RSN869" s="396"/>
      <c r="RSO869" s="396"/>
      <c r="RSP869" s="396"/>
      <c r="RSQ869" s="396"/>
      <c r="RSR869" s="396"/>
      <c r="RSS869" s="396"/>
      <c r="RST869" s="396"/>
      <c r="RSU869" s="396"/>
      <c r="RSV869" s="396"/>
      <c r="RSW869" s="396"/>
      <c r="RSX869" s="396"/>
      <c r="RSY869" s="396"/>
      <c r="RSZ869" s="396"/>
      <c r="RTA869" s="396"/>
      <c r="RTB869" s="396"/>
      <c r="RTC869" s="396"/>
      <c r="RTD869" s="396"/>
      <c r="RTE869" s="396"/>
      <c r="RTF869" s="396"/>
      <c r="RTG869" s="396"/>
      <c r="RTH869" s="396"/>
      <c r="RTI869" s="396"/>
      <c r="RTJ869" s="396"/>
      <c r="RTK869" s="396"/>
      <c r="RTL869" s="396"/>
      <c r="RTM869" s="396"/>
      <c r="RTN869" s="396"/>
      <c r="RTO869" s="396"/>
      <c r="RTP869" s="396"/>
      <c r="RTQ869" s="396"/>
      <c r="RTR869" s="396"/>
      <c r="RTS869" s="396"/>
      <c r="RTT869" s="396"/>
      <c r="RTU869" s="396"/>
      <c r="RTV869" s="396"/>
      <c r="RTW869" s="396"/>
      <c r="RTX869" s="396"/>
      <c r="RTY869" s="396"/>
      <c r="RTZ869" s="396"/>
      <c r="RUA869" s="396"/>
      <c r="RUB869" s="396"/>
      <c r="RUC869" s="396"/>
      <c r="RUD869" s="396"/>
      <c r="RUE869" s="396"/>
      <c r="RUF869" s="396"/>
      <c r="RUG869" s="396"/>
      <c r="RUH869" s="396"/>
      <c r="RUI869" s="396"/>
      <c r="RUJ869" s="396"/>
      <c r="RUK869" s="396"/>
      <c r="RUL869" s="396"/>
      <c r="RUM869" s="396"/>
      <c r="RUN869" s="396"/>
      <c r="RUO869" s="396"/>
      <c r="RUP869" s="396"/>
      <c r="RUQ869" s="396"/>
      <c r="RUR869" s="396"/>
      <c r="RUS869" s="396"/>
      <c r="RUT869" s="396"/>
      <c r="RUU869" s="396"/>
      <c r="RUV869" s="396"/>
      <c r="RUW869" s="396"/>
      <c r="RUX869" s="396"/>
      <c r="RUY869" s="396"/>
      <c r="RUZ869" s="396"/>
      <c r="RVA869" s="396"/>
      <c r="RVB869" s="396"/>
      <c r="RVC869" s="396"/>
      <c r="RVD869" s="396"/>
      <c r="RVE869" s="396"/>
      <c r="RVF869" s="396"/>
      <c r="RVG869" s="396"/>
      <c r="RVH869" s="396"/>
      <c r="RVI869" s="396"/>
      <c r="RVJ869" s="396"/>
      <c r="RVK869" s="396"/>
      <c r="RVL869" s="396"/>
      <c r="RVM869" s="396"/>
      <c r="RVN869" s="396"/>
      <c r="RVO869" s="396"/>
      <c r="RVP869" s="396"/>
      <c r="RVQ869" s="396"/>
      <c r="RVR869" s="396"/>
      <c r="RVS869" s="396"/>
      <c r="RVT869" s="396"/>
      <c r="RVU869" s="396"/>
      <c r="RVV869" s="396"/>
      <c r="RVW869" s="396"/>
      <c r="RVX869" s="396"/>
      <c r="RVY869" s="396"/>
      <c r="RVZ869" s="396"/>
      <c r="RWA869" s="396"/>
      <c r="RWB869" s="396"/>
      <c r="RWC869" s="396"/>
      <c r="RWD869" s="396"/>
      <c r="RWE869" s="396"/>
      <c r="RWF869" s="396"/>
      <c r="RWG869" s="396"/>
      <c r="RWH869" s="396"/>
      <c r="RWI869" s="396"/>
      <c r="RWJ869" s="396"/>
      <c r="RWK869" s="396"/>
      <c r="RWL869" s="396"/>
      <c r="RWM869" s="396"/>
      <c r="RWN869" s="396"/>
      <c r="RWO869" s="396"/>
      <c r="RWP869" s="396"/>
      <c r="RWQ869" s="396"/>
      <c r="RWR869" s="396"/>
      <c r="RWS869" s="396"/>
      <c r="RWT869" s="396"/>
      <c r="RWU869" s="396"/>
      <c r="RWV869" s="396"/>
      <c r="RWW869" s="396"/>
      <c r="RWX869" s="396"/>
      <c r="RWY869" s="396"/>
      <c r="RWZ869" s="396"/>
      <c r="RXA869" s="396"/>
      <c r="RXB869" s="396"/>
      <c r="RXC869" s="396"/>
      <c r="RXD869" s="396"/>
      <c r="RXE869" s="396"/>
      <c r="RXF869" s="396"/>
      <c r="RXG869" s="396"/>
      <c r="RXH869" s="396"/>
      <c r="RXI869" s="396"/>
      <c r="RXJ869" s="396"/>
      <c r="RXK869" s="396"/>
      <c r="RXL869" s="396"/>
      <c r="RXM869" s="396"/>
      <c r="RXN869" s="396"/>
      <c r="RXO869" s="396"/>
      <c r="RXP869" s="396"/>
      <c r="RXQ869" s="396"/>
      <c r="RXR869" s="396"/>
      <c r="RXS869" s="396"/>
      <c r="RXT869" s="396"/>
      <c r="RXU869" s="396"/>
      <c r="RXV869" s="396"/>
      <c r="RXW869" s="396"/>
      <c r="RXX869" s="396"/>
      <c r="RXY869" s="396"/>
      <c r="RXZ869" s="396"/>
      <c r="RYA869" s="396"/>
      <c r="RYB869" s="396"/>
      <c r="RYC869" s="396"/>
      <c r="RYD869" s="396"/>
      <c r="RYE869" s="396"/>
      <c r="RYF869" s="396"/>
      <c r="RYG869" s="396"/>
      <c r="RYH869" s="396"/>
      <c r="RYI869" s="396"/>
      <c r="RYJ869" s="396"/>
      <c r="RYK869" s="396"/>
      <c r="RYL869" s="396"/>
      <c r="RYM869" s="396"/>
      <c r="RYN869" s="396"/>
      <c r="RYO869" s="396"/>
      <c r="RYP869" s="396"/>
      <c r="RYQ869" s="396"/>
      <c r="RYR869" s="396"/>
      <c r="RYS869" s="396"/>
      <c r="RYT869" s="396"/>
      <c r="RYU869" s="396"/>
      <c r="RYV869" s="396"/>
      <c r="RYW869" s="396"/>
      <c r="RYX869" s="396"/>
      <c r="RYY869" s="396"/>
      <c r="RYZ869" s="396"/>
      <c r="RZA869" s="396"/>
      <c r="RZB869" s="396"/>
      <c r="RZC869" s="396"/>
      <c r="RZD869" s="396"/>
      <c r="RZE869" s="396"/>
      <c r="RZF869" s="396"/>
      <c r="RZG869" s="396"/>
      <c r="RZH869" s="396"/>
      <c r="RZI869" s="396"/>
      <c r="RZJ869" s="396"/>
      <c r="RZK869" s="396"/>
      <c r="RZL869" s="396"/>
      <c r="RZM869" s="396"/>
      <c r="RZN869" s="396"/>
      <c r="RZO869" s="396"/>
      <c r="RZP869" s="396"/>
      <c r="RZQ869" s="396"/>
      <c r="RZR869" s="396"/>
      <c r="RZS869" s="396"/>
      <c r="RZT869" s="396"/>
      <c r="RZU869" s="396"/>
      <c r="RZV869" s="396"/>
      <c r="RZW869" s="396"/>
      <c r="RZX869" s="396"/>
      <c r="RZY869" s="396"/>
      <c r="RZZ869" s="396"/>
      <c r="SAA869" s="396"/>
      <c r="SAB869" s="396"/>
      <c r="SAC869" s="396"/>
      <c r="SAD869" s="396"/>
      <c r="SAE869" s="396"/>
      <c r="SAF869" s="396"/>
      <c r="SAG869" s="396"/>
      <c r="SAH869" s="396"/>
      <c r="SAI869" s="396"/>
      <c r="SAJ869" s="396"/>
      <c r="SAK869" s="396"/>
      <c r="SAL869" s="396"/>
      <c r="SAM869" s="396"/>
      <c r="SAN869" s="396"/>
      <c r="SAO869" s="396"/>
      <c r="SAP869" s="396"/>
      <c r="SAQ869" s="396"/>
      <c r="SAR869" s="396"/>
      <c r="SAS869" s="396"/>
      <c r="SAT869" s="396"/>
      <c r="SAU869" s="396"/>
      <c r="SAV869" s="396"/>
      <c r="SAW869" s="396"/>
      <c r="SAX869" s="396"/>
      <c r="SAY869" s="396"/>
      <c r="SAZ869" s="396"/>
      <c r="SBA869" s="396"/>
      <c r="SBB869" s="396"/>
      <c r="SBC869" s="396"/>
      <c r="SBD869" s="396"/>
      <c r="SBE869" s="396"/>
      <c r="SBF869" s="396"/>
      <c r="SBG869" s="396"/>
      <c r="SBH869" s="396"/>
      <c r="SBI869" s="396"/>
      <c r="SBJ869" s="396"/>
      <c r="SBK869" s="396"/>
      <c r="SBL869" s="396"/>
      <c r="SBM869" s="396"/>
      <c r="SBN869" s="396"/>
      <c r="SBO869" s="396"/>
      <c r="SBP869" s="396"/>
      <c r="SBQ869" s="396"/>
      <c r="SBR869" s="396"/>
      <c r="SBS869" s="396"/>
      <c r="SBT869" s="396"/>
      <c r="SBU869" s="396"/>
      <c r="SBV869" s="396"/>
      <c r="SBW869" s="396"/>
      <c r="SBX869" s="396"/>
      <c r="SBY869" s="396"/>
      <c r="SBZ869" s="396"/>
      <c r="SCA869" s="396"/>
      <c r="SCB869" s="396"/>
      <c r="SCC869" s="396"/>
      <c r="SCD869" s="396"/>
      <c r="SCE869" s="396"/>
      <c r="SCF869" s="396"/>
      <c r="SCG869" s="396"/>
      <c r="SCH869" s="396"/>
      <c r="SCI869" s="396"/>
      <c r="SCJ869" s="396"/>
      <c r="SCK869" s="396"/>
      <c r="SCL869" s="396"/>
      <c r="SCM869" s="396"/>
      <c r="SCN869" s="396"/>
      <c r="SCO869" s="396"/>
      <c r="SCP869" s="396"/>
      <c r="SCQ869" s="396"/>
      <c r="SCR869" s="396"/>
      <c r="SCS869" s="396"/>
      <c r="SCT869" s="396"/>
      <c r="SCU869" s="396"/>
      <c r="SCV869" s="396"/>
      <c r="SCW869" s="396"/>
      <c r="SCX869" s="396"/>
      <c r="SCY869" s="396"/>
      <c r="SCZ869" s="396"/>
      <c r="SDA869" s="396"/>
      <c r="SDB869" s="396"/>
      <c r="SDC869" s="396"/>
      <c r="SDD869" s="396"/>
      <c r="SDE869" s="396"/>
      <c r="SDF869" s="396"/>
      <c r="SDG869" s="396"/>
      <c r="SDH869" s="396"/>
      <c r="SDI869" s="396"/>
      <c r="SDJ869" s="396"/>
      <c r="SDK869" s="396"/>
      <c r="SDL869" s="396"/>
      <c r="SDM869" s="396"/>
      <c r="SDN869" s="396"/>
      <c r="SDO869" s="396"/>
      <c r="SDP869" s="396"/>
      <c r="SDQ869" s="396"/>
      <c r="SDR869" s="396"/>
      <c r="SDS869" s="396"/>
      <c r="SDT869" s="396"/>
      <c r="SDU869" s="396"/>
      <c r="SDV869" s="396"/>
      <c r="SDW869" s="396"/>
      <c r="SDX869" s="396"/>
      <c r="SDY869" s="396"/>
      <c r="SDZ869" s="396"/>
      <c r="SEA869" s="396"/>
      <c r="SEB869" s="396"/>
      <c r="SEC869" s="396"/>
      <c r="SED869" s="396"/>
      <c r="SEE869" s="396"/>
      <c r="SEF869" s="396"/>
      <c r="SEG869" s="396"/>
      <c r="SEH869" s="396"/>
      <c r="SEI869" s="396"/>
      <c r="SEJ869" s="396"/>
      <c r="SEK869" s="396"/>
      <c r="SEL869" s="396"/>
      <c r="SEM869" s="396"/>
      <c r="SEN869" s="396"/>
      <c r="SEO869" s="396"/>
      <c r="SEP869" s="396"/>
      <c r="SEQ869" s="396"/>
      <c r="SER869" s="396"/>
      <c r="SES869" s="396"/>
      <c r="SET869" s="396"/>
      <c r="SEU869" s="396"/>
      <c r="SEV869" s="396"/>
      <c r="SEW869" s="396"/>
      <c r="SEX869" s="396"/>
      <c r="SEY869" s="396"/>
      <c r="SEZ869" s="396"/>
      <c r="SFA869" s="396"/>
      <c r="SFB869" s="396"/>
      <c r="SFC869" s="396"/>
      <c r="SFD869" s="396"/>
      <c r="SFE869" s="396"/>
      <c r="SFF869" s="396"/>
      <c r="SFG869" s="396"/>
      <c r="SFH869" s="396"/>
      <c r="SFI869" s="396"/>
      <c r="SFJ869" s="396"/>
      <c r="SFK869" s="396"/>
      <c r="SFL869" s="396"/>
      <c r="SFM869" s="396"/>
      <c r="SFN869" s="396"/>
      <c r="SFO869" s="396"/>
      <c r="SFP869" s="396"/>
      <c r="SFQ869" s="396"/>
      <c r="SFR869" s="396"/>
      <c r="SFS869" s="396"/>
      <c r="SFT869" s="396"/>
      <c r="SFU869" s="396"/>
      <c r="SFV869" s="396"/>
      <c r="SFW869" s="396"/>
      <c r="SFX869" s="396"/>
      <c r="SFY869" s="396"/>
      <c r="SFZ869" s="396"/>
      <c r="SGA869" s="396"/>
      <c r="SGB869" s="396"/>
      <c r="SGC869" s="396"/>
      <c r="SGD869" s="396"/>
      <c r="SGE869" s="396"/>
      <c r="SGF869" s="396"/>
      <c r="SGG869" s="396"/>
      <c r="SGH869" s="396"/>
      <c r="SGI869" s="396"/>
      <c r="SGJ869" s="396"/>
      <c r="SGK869" s="396"/>
      <c r="SGL869" s="396"/>
      <c r="SGM869" s="396"/>
      <c r="SGN869" s="396"/>
      <c r="SGO869" s="396"/>
      <c r="SGP869" s="396"/>
      <c r="SGQ869" s="396"/>
      <c r="SGR869" s="396"/>
      <c r="SGS869" s="396"/>
      <c r="SGT869" s="396"/>
      <c r="SGU869" s="396"/>
      <c r="SGV869" s="396"/>
      <c r="SGW869" s="396"/>
      <c r="SGX869" s="396"/>
      <c r="SGY869" s="396"/>
      <c r="SGZ869" s="396"/>
      <c r="SHA869" s="396"/>
      <c r="SHB869" s="396"/>
      <c r="SHC869" s="396"/>
      <c r="SHD869" s="396"/>
      <c r="SHE869" s="396"/>
      <c r="SHF869" s="396"/>
      <c r="SHG869" s="396"/>
      <c r="SHH869" s="396"/>
      <c r="SHI869" s="396"/>
      <c r="SHJ869" s="396"/>
      <c r="SHK869" s="396"/>
      <c r="SHL869" s="396"/>
      <c r="SHM869" s="396"/>
      <c r="SHN869" s="396"/>
      <c r="SHO869" s="396"/>
      <c r="SHP869" s="396"/>
      <c r="SHQ869" s="396"/>
      <c r="SHR869" s="396"/>
      <c r="SHS869" s="396"/>
      <c r="SHT869" s="396"/>
      <c r="SHU869" s="396"/>
      <c r="SHV869" s="396"/>
      <c r="SHW869" s="396"/>
      <c r="SHX869" s="396"/>
      <c r="SHY869" s="396"/>
      <c r="SHZ869" s="396"/>
      <c r="SIA869" s="396"/>
      <c r="SIB869" s="396"/>
      <c r="SIC869" s="396"/>
      <c r="SID869" s="396"/>
      <c r="SIE869" s="396"/>
      <c r="SIF869" s="396"/>
      <c r="SIG869" s="396"/>
      <c r="SIH869" s="396"/>
      <c r="SII869" s="396"/>
      <c r="SIJ869" s="396"/>
      <c r="SIK869" s="396"/>
      <c r="SIL869" s="396"/>
      <c r="SIM869" s="396"/>
      <c r="SIN869" s="396"/>
      <c r="SIO869" s="396"/>
      <c r="SIP869" s="396"/>
      <c r="SIQ869" s="396"/>
      <c r="SIR869" s="396"/>
      <c r="SIS869" s="396"/>
      <c r="SIT869" s="396"/>
      <c r="SIU869" s="396"/>
      <c r="SIV869" s="396"/>
      <c r="SIW869" s="396"/>
      <c r="SIX869" s="396"/>
      <c r="SIY869" s="396"/>
      <c r="SIZ869" s="396"/>
      <c r="SJA869" s="396"/>
      <c r="SJB869" s="396"/>
      <c r="SJC869" s="396"/>
      <c r="SJD869" s="396"/>
      <c r="SJE869" s="396"/>
      <c r="SJF869" s="396"/>
      <c r="SJG869" s="396"/>
      <c r="SJH869" s="396"/>
      <c r="SJI869" s="396"/>
      <c r="SJJ869" s="396"/>
      <c r="SJK869" s="396"/>
      <c r="SJL869" s="396"/>
      <c r="SJM869" s="396"/>
      <c r="SJN869" s="396"/>
      <c r="SJO869" s="396"/>
      <c r="SJP869" s="396"/>
      <c r="SJQ869" s="396"/>
      <c r="SJR869" s="396"/>
      <c r="SJS869" s="396"/>
      <c r="SJT869" s="396"/>
      <c r="SJU869" s="396"/>
      <c r="SJV869" s="396"/>
      <c r="SJW869" s="396"/>
      <c r="SJX869" s="396"/>
      <c r="SJY869" s="396"/>
      <c r="SJZ869" s="396"/>
      <c r="SKA869" s="396"/>
      <c r="SKB869" s="396"/>
      <c r="SKC869" s="396"/>
      <c r="SKD869" s="396"/>
      <c r="SKE869" s="396"/>
      <c r="SKF869" s="396"/>
      <c r="SKG869" s="396"/>
      <c r="SKH869" s="396"/>
      <c r="SKI869" s="396"/>
      <c r="SKJ869" s="396"/>
      <c r="SKK869" s="396"/>
      <c r="SKL869" s="396"/>
      <c r="SKM869" s="396"/>
      <c r="SKN869" s="396"/>
      <c r="SKO869" s="396"/>
      <c r="SKP869" s="396"/>
      <c r="SKQ869" s="396"/>
      <c r="SKR869" s="396"/>
      <c r="SKS869" s="396"/>
      <c r="SKT869" s="396"/>
      <c r="SKU869" s="396"/>
      <c r="SKV869" s="396"/>
      <c r="SKW869" s="396"/>
      <c r="SKX869" s="396"/>
      <c r="SKY869" s="396"/>
      <c r="SKZ869" s="396"/>
      <c r="SLA869" s="396"/>
      <c r="SLB869" s="396"/>
      <c r="SLC869" s="396"/>
      <c r="SLD869" s="396"/>
      <c r="SLE869" s="396"/>
      <c r="SLF869" s="396"/>
      <c r="SLG869" s="396"/>
      <c r="SLH869" s="396"/>
      <c r="SLI869" s="396"/>
      <c r="SLJ869" s="396"/>
      <c r="SLK869" s="396"/>
      <c r="SLL869" s="396"/>
      <c r="SLM869" s="396"/>
      <c r="SLN869" s="396"/>
      <c r="SLO869" s="396"/>
      <c r="SLP869" s="396"/>
      <c r="SLQ869" s="396"/>
      <c r="SLR869" s="396"/>
      <c r="SLS869" s="396"/>
      <c r="SLT869" s="396"/>
      <c r="SLU869" s="396"/>
      <c r="SLV869" s="396"/>
      <c r="SLW869" s="396"/>
      <c r="SLX869" s="396"/>
      <c r="SLY869" s="396"/>
      <c r="SLZ869" s="396"/>
      <c r="SMA869" s="396"/>
      <c r="SMB869" s="396"/>
      <c r="SMC869" s="396"/>
      <c r="SMD869" s="396"/>
      <c r="SME869" s="396"/>
      <c r="SMF869" s="396"/>
      <c r="SMG869" s="396"/>
      <c r="SMH869" s="396"/>
      <c r="SMI869" s="396"/>
      <c r="SMJ869" s="396"/>
      <c r="SMK869" s="396"/>
      <c r="SML869" s="396"/>
      <c r="SMM869" s="396"/>
      <c r="SMN869" s="396"/>
      <c r="SMO869" s="396"/>
      <c r="SMP869" s="396"/>
      <c r="SMQ869" s="396"/>
      <c r="SMR869" s="396"/>
      <c r="SMS869" s="396"/>
      <c r="SMT869" s="396"/>
      <c r="SMU869" s="396"/>
      <c r="SMV869" s="396"/>
      <c r="SMW869" s="396"/>
      <c r="SMX869" s="396"/>
      <c r="SMY869" s="396"/>
      <c r="SMZ869" s="396"/>
      <c r="SNA869" s="396"/>
      <c r="SNB869" s="396"/>
      <c r="SNC869" s="396"/>
      <c r="SND869" s="396"/>
      <c r="SNE869" s="396"/>
      <c r="SNF869" s="396"/>
      <c r="SNG869" s="396"/>
      <c r="SNH869" s="396"/>
      <c r="SNI869" s="396"/>
      <c r="SNJ869" s="396"/>
      <c r="SNK869" s="396"/>
      <c r="SNL869" s="396"/>
      <c r="SNM869" s="396"/>
      <c r="SNN869" s="396"/>
      <c r="SNO869" s="396"/>
      <c r="SNP869" s="396"/>
      <c r="SNQ869" s="396"/>
      <c r="SNR869" s="396"/>
      <c r="SNS869" s="396"/>
      <c r="SNT869" s="396"/>
      <c r="SNU869" s="396"/>
      <c r="SNV869" s="396"/>
      <c r="SNW869" s="396"/>
      <c r="SNX869" s="396"/>
      <c r="SNY869" s="396"/>
      <c r="SNZ869" s="396"/>
      <c r="SOA869" s="396"/>
      <c r="SOB869" s="396"/>
      <c r="SOC869" s="396"/>
      <c r="SOD869" s="396"/>
      <c r="SOE869" s="396"/>
      <c r="SOF869" s="396"/>
      <c r="SOG869" s="396"/>
      <c r="SOH869" s="396"/>
      <c r="SOI869" s="396"/>
      <c r="SOJ869" s="396"/>
      <c r="SOK869" s="396"/>
      <c r="SOL869" s="396"/>
      <c r="SOM869" s="396"/>
      <c r="SON869" s="396"/>
      <c r="SOO869" s="396"/>
      <c r="SOP869" s="396"/>
      <c r="SOQ869" s="396"/>
      <c r="SOR869" s="396"/>
      <c r="SOS869" s="396"/>
      <c r="SOT869" s="396"/>
      <c r="SOU869" s="396"/>
      <c r="SOV869" s="396"/>
      <c r="SOW869" s="396"/>
      <c r="SOX869" s="396"/>
      <c r="SOY869" s="396"/>
      <c r="SOZ869" s="396"/>
      <c r="SPA869" s="396"/>
      <c r="SPB869" s="396"/>
      <c r="SPC869" s="396"/>
      <c r="SPD869" s="396"/>
      <c r="SPE869" s="396"/>
      <c r="SPF869" s="396"/>
      <c r="SPG869" s="396"/>
      <c r="SPH869" s="396"/>
      <c r="SPI869" s="396"/>
      <c r="SPJ869" s="396"/>
      <c r="SPK869" s="396"/>
      <c r="SPL869" s="396"/>
      <c r="SPM869" s="396"/>
      <c r="SPN869" s="396"/>
      <c r="SPO869" s="396"/>
      <c r="SPP869" s="396"/>
      <c r="SPQ869" s="396"/>
      <c r="SPR869" s="396"/>
      <c r="SPS869" s="396"/>
      <c r="SPT869" s="396"/>
      <c r="SPU869" s="396"/>
      <c r="SPV869" s="396"/>
      <c r="SPW869" s="396"/>
      <c r="SPX869" s="396"/>
      <c r="SPY869" s="396"/>
      <c r="SPZ869" s="396"/>
      <c r="SQA869" s="396"/>
      <c r="SQB869" s="396"/>
      <c r="SQC869" s="396"/>
      <c r="SQD869" s="396"/>
      <c r="SQE869" s="396"/>
      <c r="SQF869" s="396"/>
      <c r="SQG869" s="396"/>
      <c r="SQH869" s="396"/>
      <c r="SQI869" s="396"/>
      <c r="SQJ869" s="396"/>
      <c r="SQK869" s="396"/>
      <c r="SQL869" s="396"/>
      <c r="SQM869" s="396"/>
      <c r="SQN869" s="396"/>
      <c r="SQO869" s="396"/>
      <c r="SQP869" s="396"/>
      <c r="SQQ869" s="396"/>
      <c r="SQR869" s="396"/>
      <c r="SQS869" s="396"/>
      <c r="SQT869" s="396"/>
      <c r="SQU869" s="396"/>
      <c r="SQV869" s="396"/>
      <c r="SQW869" s="396"/>
      <c r="SQX869" s="396"/>
      <c r="SQY869" s="396"/>
      <c r="SQZ869" s="396"/>
      <c r="SRA869" s="396"/>
      <c r="SRB869" s="396"/>
      <c r="SRC869" s="396"/>
      <c r="SRD869" s="396"/>
      <c r="SRE869" s="396"/>
      <c r="SRF869" s="396"/>
      <c r="SRG869" s="396"/>
      <c r="SRH869" s="396"/>
      <c r="SRI869" s="396"/>
      <c r="SRJ869" s="396"/>
      <c r="SRK869" s="396"/>
      <c r="SRL869" s="396"/>
      <c r="SRM869" s="396"/>
      <c r="SRN869" s="396"/>
      <c r="SRO869" s="396"/>
      <c r="SRP869" s="396"/>
      <c r="SRQ869" s="396"/>
      <c r="SRR869" s="396"/>
      <c r="SRS869" s="396"/>
      <c r="SRT869" s="396"/>
      <c r="SRU869" s="396"/>
      <c r="SRV869" s="396"/>
      <c r="SRW869" s="396"/>
      <c r="SRX869" s="396"/>
      <c r="SRY869" s="396"/>
      <c r="SRZ869" s="396"/>
      <c r="SSA869" s="396"/>
      <c r="SSB869" s="396"/>
      <c r="SSC869" s="396"/>
      <c r="SSD869" s="396"/>
      <c r="SSE869" s="396"/>
      <c r="SSF869" s="396"/>
      <c r="SSG869" s="396"/>
      <c r="SSH869" s="396"/>
      <c r="SSI869" s="396"/>
      <c r="SSJ869" s="396"/>
      <c r="SSK869" s="396"/>
      <c r="SSL869" s="396"/>
      <c r="SSM869" s="396"/>
      <c r="SSN869" s="396"/>
      <c r="SSO869" s="396"/>
      <c r="SSP869" s="396"/>
      <c r="SSQ869" s="396"/>
      <c r="SSR869" s="396"/>
      <c r="SSS869" s="396"/>
      <c r="SST869" s="396"/>
      <c r="SSU869" s="396"/>
      <c r="SSV869" s="396"/>
      <c r="SSW869" s="396"/>
      <c r="SSX869" s="396"/>
      <c r="SSY869" s="396"/>
      <c r="SSZ869" s="396"/>
      <c r="STA869" s="396"/>
      <c r="STB869" s="396"/>
      <c r="STC869" s="396"/>
      <c r="STD869" s="396"/>
      <c r="STE869" s="396"/>
      <c r="STF869" s="396"/>
      <c r="STG869" s="396"/>
      <c r="STH869" s="396"/>
      <c r="STI869" s="396"/>
      <c r="STJ869" s="396"/>
      <c r="STK869" s="396"/>
      <c r="STL869" s="396"/>
      <c r="STM869" s="396"/>
      <c r="STN869" s="396"/>
      <c r="STO869" s="396"/>
      <c r="STP869" s="396"/>
      <c r="STQ869" s="396"/>
      <c r="STR869" s="396"/>
      <c r="STS869" s="396"/>
      <c r="STT869" s="396"/>
      <c r="STU869" s="396"/>
      <c r="STV869" s="396"/>
      <c r="STW869" s="396"/>
      <c r="STX869" s="396"/>
      <c r="STY869" s="396"/>
      <c r="STZ869" s="396"/>
      <c r="SUA869" s="396"/>
      <c r="SUB869" s="396"/>
      <c r="SUC869" s="396"/>
      <c r="SUD869" s="396"/>
      <c r="SUE869" s="396"/>
      <c r="SUF869" s="396"/>
      <c r="SUG869" s="396"/>
      <c r="SUH869" s="396"/>
      <c r="SUI869" s="396"/>
      <c r="SUJ869" s="396"/>
      <c r="SUK869" s="396"/>
      <c r="SUL869" s="396"/>
      <c r="SUM869" s="396"/>
      <c r="SUN869" s="396"/>
      <c r="SUO869" s="396"/>
      <c r="SUP869" s="396"/>
      <c r="SUQ869" s="396"/>
      <c r="SUR869" s="396"/>
      <c r="SUS869" s="396"/>
      <c r="SUT869" s="396"/>
      <c r="SUU869" s="396"/>
      <c r="SUV869" s="396"/>
      <c r="SUW869" s="396"/>
      <c r="SUX869" s="396"/>
      <c r="SUY869" s="396"/>
      <c r="SUZ869" s="396"/>
      <c r="SVA869" s="396"/>
      <c r="SVB869" s="396"/>
      <c r="SVC869" s="396"/>
      <c r="SVD869" s="396"/>
      <c r="SVE869" s="396"/>
      <c r="SVF869" s="396"/>
      <c r="SVG869" s="396"/>
      <c r="SVH869" s="396"/>
      <c r="SVI869" s="396"/>
      <c r="SVJ869" s="396"/>
      <c r="SVK869" s="396"/>
      <c r="SVL869" s="396"/>
      <c r="SVM869" s="396"/>
      <c r="SVN869" s="396"/>
      <c r="SVO869" s="396"/>
      <c r="SVP869" s="396"/>
      <c r="SVQ869" s="396"/>
      <c r="SVR869" s="396"/>
      <c r="SVS869" s="396"/>
      <c r="SVT869" s="396"/>
      <c r="SVU869" s="396"/>
      <c r="SVV869" s="396"/>
      <c r="SVW869" s="396"/>
      <c r="SVX869" s="396"/>
      <c r="SVY869" s="396"/>
      <c r="SVZ869" s="396"/>
      <c r="SWA869" s="396"/>
      <c r="SWB869" s="396"/>
      <c r="SWC869" s="396"/>
      <c r="SWD869" s="396"/>
      <c r="SWE869" s="396"/>
      <c r="SWF869" s="396"/>
      <c r="SWG869" s="396"/>
      <c r="SWH869" s="396"/>
      <c r="SWI869" s="396"/>
      <c r="SWJ869" s="396"/>
      <c r="SWK869" s="396"/>
      <c r="SWL869" s="396"/>
      <c r="SWM869" s="396"/>
      <c r="SWN869" s="396"/>
      <c r="SWO869" s="396"/>
      <c r="SWP869" s="396"/>
      <c r="SWQ869" s="396"/>
      <c r="SWR869" s="396"/>
      <c r="SWS869" s="396"/>
      <c r="SWT869" s="396"/>
      <c r="SWU869" s="396"/>
      <c r="SWV869" s="396"/>
      <c r="SWW869" s="396"/>
      <c r="SWX869" s="396"/>
      <c r="SWY869" s="396"/>
      <c r="SWZ869" s="396"/>
      <c r="SXA869" s="396"/>
      <c r="SXB869" s="396"/>
      <c r="SXC869" s="396"/>
      <c r="SXD869" s="396"/>
      <c r="SXE869" s="396"/>
      <c r="SXF869" s="396"/>
      <c r="SXG869" s="396"/>
      <c r="SXH869" s="396"/>
      <c r="SXI869" s="396"/>
      <c r="SXJ869" s="396"/>
      <c r="SXK869" s="396"/>
      <c r="SXL869" s="396"/>
      <c r="SXM869" s="396"/>
      <c r="SXN869" s="396"/>
      <c r="SXO869" s="396"/>
      <c r="SXP869" s="396"/>
      <c r="SXQ869" s="396"/>
      <c r="SXR869" s="396"/>
      <c r="SXS869" s="396"/>
      <c r="SXT869" s="396"/>
      <c r="SXU869" s="396"/>
      <c r="SXV869" s="396"/>
      <c r="SXW869" s="396"/>
      <c r="SXX869" s="396"/>
      <c r="SXY869" s="396"/>
      <c r="SXZ869" s="396"/>
      <c r="SYA869" s="396"/>
      <c r="SYB869" s="396"/>
      <c r="SYC869" s="396"/>
      <c r="SYD869" s="396"/>
      <c r="SYE869" s="396"/>
      <c r="SYF869" s="396"/>
      <c r="SYG869" s="396"/>
      <c r="SYH869" s="396"/>
      <c r="SYI869" s="396"/>
      <c r="SYJ869" s="396"/>
      <c r="SYK869" s="396"/>
      <c r="SYL869" s="396"/>
      <c r="SYM869" s="396"/>
      <c r="SYN869" s="396"/>
      <c r="SYO869" s="396"/>
      <c r="SYP869" s="396"/>
      <c r="SYQ869" s="396"/>
      <c r="SYR869" s="396"/>
      <c r="SYS869" s="396"/>
      <c r="SYT869" s="396"/>
      <c r="SYU869" s="396"/>
      <c r="SYV869" s="396"/>
      <c r="SYW869" s="396"/>
      <c r="SYX869" s="396"/>
      <c r="SYY869" s="396"/>
      <c r="SYZ869" s="396"/>
      <c r="SZA869" s="396"/>
      <c r="SZB869" s="396"/>
      <c r="SZC869" s="396"/>
      <c r="SZD869" s="396"/>
      <c r="SZE869" s="396"/>
      <c r="SZF869" s="396"/>
      <c r="SZG869" s="396"/>
      <c r="SZH869" s="396"/>
      <c r="SZI869" s="396"/>
      <c r="SZJ869" s="396"/>
      <c r="SZK869" s="396"/>
      <c r="SZL869" s="396"/>
      <c r="SZM869" s="396"/>
      <c r="SZN869" s="396"/>
      <c r="SZO869" s="396"/>
      <c r="SZP869" s="396"/>
      <c r="SZQ869" s="396"/>
      <c r="SZR869" s="396"/>
      <c r="SZS869" s="396"/>
      <c r="SZT869" s="396"/>
      <c r="SZU869" s="396"/>
      <c r="SZV869" s="396"/>
      <c r="SZW869" s="396"/>
      <c r="SZX869" s="396"/>
      <c r="SZY869" s="396"/>
      <c r="SZZ869" s="396"/>
      <c r="TAA869" s="396"/>
      <c r="TAB869" s="396"/>
      <c r="TAC869" s="396"/>
      <c r="TAD869" s="396"/>
      <c r="TAE869" s="396"/>
      <c r="TAF869" s="396"/>
      <c r="TAG869" s="396"/>
      <c r="TAH869" s="396"/>
      <c r="TAI869" s="396"/>
      <c r="TAJ869" s="396"/>
      <c r="TAK869" s="396"/>
      <c r="TAL869" s="396"/>
      <c r="TAM869" s="396"/>
      <c r="TAN869" s="396"/>
      <c r="TAO869" s="396"/>
      <c r="TAP869" s="396"/>
      <c r="TAQ869" s="396"/>
      <c r="TAR869" s="396"/>
      <c r="TAS869" s="396"/>
      <c r="TAT869" s="396"/>
      <c r="TAU869" s="396"/>
      <c r="TAV869" s="396"/>
      <c r="TAW869" s="396"/>
      <c r="TAX869" s="396"/>
      <c r="TAY869" s="396"/>
      <c r="TAZ869" s="396"/>
      <c r="TBA869" s="396"/>
      <c r="TBB869" s="396"/>
      <c r="TBC869" s="396"/>
      <c r="TBD869" s="396"/>
      <c r="TBE869" s="396"/>
      <c r="TBF869" s="396"/>
      <c r="TBG869" s="396"/>
      <c r="TBH869" s="396"/>
      <c r="TBI869" s="396"/>
      <c r="TBJ869" s="396"/>
      <c r="TBK869" s="396"/>
      <c r="TBL869" s="396"/>
      <c r="TBM869" s="396"/>
      <c r="TBN869" s="396"/>
      <c r="TBO869" s="396"/>
      <c r="TBP869" s="396"/>
      <c r="TBQ869" s="396"/>
      <c r="TBR869" s="396"/>
      <c r="TBS869" s="396"/>
      <c r="TBT869" s="396"/>
      <c r="TBU869" s="396"/>
      <c r="TBV869" s="396"/>
      <c r="TBW869" s="396"/>
      <c r="TBX869" s="396"/>
      <c r="TBY869" s="396"/>
      <c r="TBZ869" s="396"/>
      <c r="TCA869" s="396"/>
      <c r="TCB869" s="396"/>
      <c r="TCC869" s="396"/>
      <c r="TCD869" s="396"/>
      <c r="TCE869" s="396"/>
      <c r="TCF869" s="396"/>
      <c r="TCG869" s="396"/>
      <c r="TCH869" s="396"/>
      <c r="TCI869" s="396"/>
      <c r="TCJ869" s="396"/>
      <c r="TCK869" s="396"/>
      <c r="TCL869" s="396"/>
      <c r="TCM869" s="396"/>
      <c r="TCN869" s="396"/>
      <c r="TCO869" s="396"/>
      <c r="TCP869" s="396"/>
      <c r="TCQ869" s="396"/>
      <c r="TCR869" s="396"/>
      <c r="TCS869" s="396"/>
      <c r="TCT869" s="396"/>
      <c r="TCU869" s="396"/>
      <c r="TCV869" s="396"/>
      <c r="TCW869" s="396"/>
      <c r="TCX869" s="396"/>
      <c r="TCY869" s="396"/>
      <c r="TCZ869" s="396"/>
      <c r="TDA869" s="396"/>
      <c r="TDB869" s="396"/>
      <c r="TDC869" s="396"/>
      <c r="TDD869" s="396"/>
      <c r="TDE869" s="396"/>
      <c r="TDF869" s="396"/>
      <c r="TDG869" s="396"/>
      <c r="TDH869" s="396"/>
      <c r="TDI869" s="396"/>
      <c r="TDJ869" s="396"/>
      <c r="TDK869" s="396"/>
      <c r="TDL869" s="396"/>
      <c r="TDM869" s="396"/>
      <c r="TDN869" s="396"/>
      <c r="TDO869" s="396"/>
      <c r="TDP869" s="396"/>
      <c r="TDQ869" s="396"/>
      <c r="TDR869" s="396"/>
      <c r="TDS869" s="396"/>
      <c r="TDT869" s="396"/>
      <c r="TDU869" s="396"/>
      <c r="TDV869" s="396"/>
      <c r="TDW869" s="396"/>
      <c r="TDX869" s="396"/>
      <c r="TDY869" s="396"/>
      <c r="TDZ869" s="396"/>
      <c r="TEA869" s="396"/>
      <c r="TEB869" s="396"/>
      <c r="TEC869" s="396"/>
      <c r="TED869" s="396"/>
      <c r="TEE869" s="396"/>
      <c r="TEF869" s="396"/>
      <c r="TEG869" s="396"/>
      <c r="TEH869" s="396"/>
      <c r="TEI869" s="396"/>
      <c r="TEJ869" s="396"/>
      <c r="TEK869" s="396"/>
      <c r="TEL869" s="396"/>
      <c r="TEM869" s="396"/>
      <c r="TEN869" s="396"/>
      <c r="TEO869" s="396"/>
      <c r="TEP869" s="396"/>
      <c r="TEQ869" s="396"/>
      <c r="TER869" s="396"/>
      <c r="TES869" s="396"/>
      <c r="TET869" s="396"/>
      <c r="TEU869" s="396"/>
      <c r="TEV869" s="396"/>
      <c r="TEW869" s="396"/>
      <c r="TEX869" s="396"/>
      <c r="TEY869" s="396"/>
      <c r="TEZ869" s="396"/>
      <c r="TFA869" s="396"/>
      <c r="TFB869" s="396"/>
      <c r="TFC869" s="396"/>
      <c r="TFD869" s="396"/>
      <c r="TFE869" s="396"/>
      <c r="TFF869" s="396"/>
      <c r="TFG869" s="396"/>
      <c r="TFH869" s="396"/>
      <c r="TFI869" s="396"/>
      <c r="TFJ869" s="396"/>
      <c r="TFK869" s="396"/>
      <c r="TFL869" s="396"/>
      <c r="TFM869" s="396"/>
      <c r="TFN869" s="396"/>
      <c r="TFO869" s="396"/>
      <c r="TFP869" s="396"/>
      <c r="TFQ869" s="396"/>
      <c r="TFR869" s="396"/>
      <c r="TFS869" s="396"/>
      <c r="TFT869" s="396"/>
      <c r="TFU869" s="396"/>
      <c r="TFV869" s="396"/>
      <c r="TFW869" s="396"/>
      <c r="TFX869" s="396"/>
      <c r="TFY869" s="396"/>
      <c r="TFZ869" s="396"/>
      <c r="TGA869" s="396"/>
      <c r="TGB869" s="396"/>
      <c r="TGC869" s="396"/>
      <c r="TGD869" s="396"/>
      <c r="TGE869" s="396"/>
      <c r="TGF869" s="396"/>
      <c r="TGG869" s="396"/>
      <c r="TGH869" s="396"/>
      <c r="TGI869" s="396"/>
      <c r="TGJ869" s="396"/>
      <c r="TGK869" s="396"/>
      <c r="TGL869" s="396"/>
      <c r="TGM869" s="396"/>
      <c r="TGN869" s="396"/>
      <c r="TGO869" s="396"/>
      <c r="TGP869" s="396"/>
      <c r="TGQ869" s="396"/>
      <c r="TGR869" s="396"/>
      <c r="TGS869" s="396"/>
      <c r="TGT869" s="396"/>
      <c r="TGU869" s="396"/>
      <c r="TGV869" s="396"/>
      <c r="TGW869" s="396"/>
      <c r="TGX869" s="396"/>
      <c r="TGY869" s="396"/>
      <c r="TGZ869" s="396"/>
      <c r="THA869" s="396"/>
      <c r="THB869" s="396"/>
      <c r="THC869" s="396"/>
      <c r="THD869" s="396"/>
      <c r="THE869" s="396"/>
      <c r="THF869" s="396"/>
      <c r="THG869" s="396"/>
      <c r="THH869" s="396"/>
      <c r="THI869" s="396"/>
      <c r="THJ869" s="396"/>
      <c r="THK869" s="396"/>
      <c r="THL869" s="396"/>
      <c r="THM869" s="396"/>
      <c r="THN869" s="396"/>
      <c r="THO869" s="396"/>
      <c r="THP869" s="396"/>
      <c r="THQ869" s="396"/>
      <c r="THR869" s="396"/>
      <c r="THS869" s="396"/>
      <c r="THT869" s="396"/>
      <c r="THU869" s="396"/>
      <c r="THV869" s="396"/>
      <c r="THW869" s="396"/>
      <c r="THX869" s="396"/>
      <c r="THY869" s="396"/>
      <c r="THZ869" s="396"/>
      <c r="TIA869" s="396"/>
      <c r="TIB869" s="396"/>
      <c r="TIC869" s="396"/>
      <c r="TID869" s="396"/>
      <c r="TIE869" s="396"/>
      <c r="TIF869" s="396"/>
      <c r="TIG869" s="396"/>
      <c r="TIH869" s="396"/>
      <c r="TII869" s="396"/>
      <c r="TIJ869" s="396"/>
      <c r="TIK869" s="396"/>
      <c r="TIL869" s="396"/>
      <c r="TIM869" s="396"/>
      <c r="TIN869" s="396"/>
      <c r="TIO869" s="396"/>
      <c r="TIP869" s="396"/>
      <c r="TIQ869" s="396"/>
      <c r="TIR869" s="396"/>
      <c r="TIS869" s="396"/>
      <c r="TIT869" s="396"/>
      <c r="TIU869" s="396"/>
      <c r="TIV869" s="396"/>
      <c r="TIW869" s="396"/>
      <c r="TIX869" s="396"/>
      <c r="TIY869" s="396"/>
      <c r="TIZ869" s="396"/>
      <c r="TJA869" s="396"/>
      <c r="TJB869" s="396"/>
      <c r="TJC869" s="396"/>
      <c r="TJD869" s="396"/>
      <c r="TJE869" s="396"/>
      <c r="TJF869" s="396"/>
      <c r="TJG869" s="396"/>
      <c r="TJH869" s="396"/>
      <c r="TJI869" s="396"/>
      <c r="TJJ869" s="396"/>
      <c r="TJK869" s="396"/>
      <c r="TJL869" s="396"/>
      <c r="TJM869" s="396"/>
      <c r="TJN869" s="396"/>
      <c r="TJO869" s="396"/>
      <c r="TJP869" s="396"/>
      <c r="TJQ869" s="396"/>
      <c r="TJR869" s="396"/>
      <c r="TJS869" s="396"/>
      <c r="TJT869" s="396"/>
      <c r="TJU869" s="396"/>
      <c r="TJV869" s="396"/>
      <c r="TJW869" s="396"/>
      <c r="TJX869" s="396"/>
      <c r="TJY869" s="396"/>
      <c r="TJZ869" s="396"/>
      <c r="TKA869" s="396"/>
      <c r="TKB869" s="396"/>
      <c r="TKC869" s="396"/>
      <c r="TKD869" s="396"/>
      <c r="TKE869" s="396"/>
      <c r="TKF869" s="396"/>
      <c r="TKG869" s="396"/>
      <c r="TKH869" s="396"/>
      <c r="TKI869" s="396"/>
      <c r="TKJ869" s="396"/>
      <c r="TKK869" s="396"/>
      <c r="TKL869" s="396"/>
      <c r="TKM869" s="396"/>
      <c r="TKN869" s="396"/>
      <c r="TKO869" s="396"/>
      <c r="TKP869" s="396"/>
      <c r="TKQ869" s="396"/>
      <c r="TKR869" s="396"/>
      <c r="TKS869" s="396"/>
      <c r="TKT869" s="396"/>
      <c r="TKU869" s="396"/>
      <c r="TKV869" s="396"/>
      <c r="TKW869" s="396"/>
      <c r="TKX869" s="396"/>
      <c r="TKY869" s="396"/>
      <c r="TKZ869" s="396"/>
      <c r="TLA869" s="396"/>
      <c r="TLB869" s="396"/>
      <c r="TLC869" s="396"/>
      <c r="TLD869" s="396"/>
      <c r="TLE869" s="396"/>
      <c r="TLF869" s="396"/>
      <c r="TLG869" s="396"/>
      <c r="TLH869" s="396"/>
      <c r="TLI869" s="396"/>
      <c r="TLJ869" s="396"/>
      <c r="TLK869" s="396"/>
      <c r="TLL869" s="396"/>
      <c r="TLM869" s="396"/>
      <c r="TLN869" s="396"/>
      <c r="TLO869" s="396"/>
      <c r="TLP869" s="396"/>
      <c r="TLQ869" s="396"/>
      <c r="TLR869" s="396"/>
      <c r="TLS869" s="396"/>
      <c r="TLT869" s="396"/>
      <c r="TLU869" s="396"/>
      <c r="TLV869" s="396"/>
      <c r="TLW869" s="396"/>
      <c r="TLX869" s="396"/>
      <c r="TLY869" s="396"/>
      <c r="TLZ869" s="396"/>
      <c r="TMA869" s="396"/>
      <c r="TMB869" s="396"/>
      <c r="TMC869" s="396"/>
      <c r="TMD869" s="396"/>
      <c r="TME869" s="396"/>
      <c r="TMF869" s="396"/>
      <c r="TMG869" s="396"/>
      <c r="TMH869" s="396"/>
      <c r="TMI869" s="396"/>
      <c r="TMJ869" s="396"/>
      <c r="TMK869" s="396"/>
      <c r="TML869" s="396"/>
      <c r="TMM869" s="396"/>
      <c r="TMN869" s="396"/>
      <c r="TMO869" s="396"/>
      <c r="TMP869" s="396"/>
      <c r="TMQ869" s="396"/>
      <c r="TMR869" s="396"/>
      <c r="TMS869" s="396"/>
      <c r="TMT869" s="396"/>
      <c r="TMU869" s="396"/>
      <c r="TMV869" s="396"/>
      <c r="TMW869" s="396"/>
      <c r="TMX869" s="396"/>
      <c r="TMY869" s="396"/>
      <c r="TMZ869" s="396"/>
      <c r="TNA869" s="396"/>
      <c r="TNB869" s="396"/>
      <c r="TNC869" s="396"/>
      <c r="TND869" s="396"/>
      <c r="TNE869" s="396"/>
      <c r="TNF869" s="396"/>
      <c r="TNG869" s="396"/>
      <c r="TNH869" s="396"/>
      <c r="TNI869" s="396"/>
      <c r="TNJ869" s="396"/>
      <c r="TNK869" s="396"/>
      <c r="TNL869" s="396"/>
      <c r="TNM869" s="396"/>
      <c r="TNN869" s="396"/>
      <c r="TNO869" s="396"/>
      <c r="TNP869" s="396"/>
      <c r="TNQ869" s="396"/>
      <c r="TNR869" s="396"/>
      <c r="TNS869" s="396"/>
      <c r="TNT869" s="396"/>
      <c r="TNU869" s="396"/>
      <c r="TNV869" s="396"/>
      <c r="TNW869" s="396"/>
      <c r="TNX869" s="396"/>
      <c r="TNY869" s="396"/>
      <c r="TNZ869" s="396"/>
      <c r="TOA869" s="396"/>
      <c r="TOB869" s="396"/>
      <c r="TOC869" s="396"/>
      <c r="TOD869" s="396"/>
      <c r="TOE869" s="396"/>
      <c r="TOF869" s="396"/>
      <c r="TOG869" s="396"/>
      <c r="TOH869" s="396"/>
      <c r="TOI869" s="396"/>
      <c r="TOJ869" s="396"/>
      <c r="TOK869" s="396"/>
      <c r="TOL869" s="396"/>
      <c r="TOM869" s="396"/>
      <c r="TON869" s="396"/>
      <c r="TOO869" s="396"/>
      <c r="TOP869" s="396"/>
      <c r="TOQ869" s="396"/>
      <c r="TOR869" s="396"/>
      <c r="TOS869" s="396"/>
      <c r="TOT869" s="396"/>
      <c r="TOU869" s="396"/>
      <c r="TOV869" s="396"/>
      <c r="TOW869" s="396"/>
      <c r="TOX869" s="396"/>
      <c r="TOY869" s="396"/>
      <c r="TOZ869" s="396"/>
      <c r="TPA869" s="396"/>
      <c r="TPB869" s="396"/>
      <c r="TPC869" s="396"/>
      <c r="TPD869" s="396"/>
      <c r="TPE869" s="396"/>
      <c r="TPF869" s="396"/>
      <c r="TPG869" s="396"/>
      <c r="TPH869" s="396"/>
      <c r="TPI869" s="396"/>
      <c r="TPJ869" s="396"/>
      <c r="TPK869" s="396"/>
      <c r="TPL869" s="396"/>
      <c r="TPM869" s="396"/>
      <c r="TPN869" s="396"/>
      <c r="TPO869" s="396"/>
      <c r="TPP869" s="396"/>
      <c r="TPQ869" s="396"/>
      <c r="TPR869" s="396"/>
      <c r="TPS869" s="396"/>
      <c r="TPT869" s="396"/>
      <c r="TPU869" s="396"/>
      <c r="TPV869" s="396"/>
      <c r="TPW869" s="396"/>
      <c r="TPX869" s="396"/>
      <c r="TPY869" s="396"/>
      <c r="TPZ869" s="396"/>
      <c r="TQA869" s="396"/>
      <c r="TQB869" s="396"/>
      <c r="TQC869" s="396"/>
      <c r="TQD869" s="396"/>
      <c r="TQE869" s="396"/>
      <c r="TQF869" s="396"/>
      <c r="TQG869" s="396"/>
      <c r="TQH869" s="396"/>
      <c r="TQI869" s="396"/>
      <c r="TQJ869" s="396"/>
      <c r="TQK869" s="396"/>
      <c r="TQL869" s="396"/>
      <c r="TQM869" s="396"/>
      <c r="TQN869" s="396"/>
      <c r="TQO869" s="396"/>
      <c r="TQP869" s="396"/>
      <c r="TQQ869" s="396"/>
      <c r="TQR869" s="396"/>
      <c r="TQS869" s="396"/>
      <c r="TQT869" s="396"/>
      <c r="TQU869" s="396"/>
      <c r="TQV869" s="396"/>
      <c r="TQW869" s="396"/>
      <c r="TQX869" s="396"/>
      <c r="TQY869" s="396"/>
      <c r="TQZ869" s="396"/>
      <c r="TRA869" s="396"/>
      <c r="TRB869" s="396"/>
      <c r="TRC869" s="396"/>
      <c r="TRD869" s="396"/>
      <c r="TRE869" s="396"/>
      <c r="TRF869" s="396"/>
      <c r="TRG869" s="396"/>
      <c r="TRH869" s="396"/>
      <c r="TRI869" s="396"/>
      <c r="TRJ869" s="396"/>
      <c r="TRK869" s="396"/>
      <c r="TRL869" s="396"/>
      <c r="TRM869" s="396"/>
      <c r="TRN869" s="396"/>
      <c r="TRO869" s="396"/>
      <c r="TRP869" s="396"/>
      <c r="TRQ869" s="396"/>
      <c r="TRR869" s="396"/>
      <c r="TRS869" s="396"/>
      <c r="TRT869" s="396"/>
      <c r="TRU869" s="396"/>
      <c r="TRV869" s="396"/>
      <c r="TRW869" s="396"/>
      <c r="TRX869" s="396"/>
      <c r="TRY869" s="396"/>
      <c r="TRZ869" s="396"/>
      <c r="TSA869" s="396"/>
      <c r="TSB869" s="396"/>
      <c r="TSC869" s="396"/>
      <c r="TSD869" s="396"/>
      <c r="TSE869" s="396"/>
      <c r="TSF869" s="396"/>
      <c r="TSG869" s="396"/>
      <c r="TSH869" s="396"/>
      <c r="TSI869" s="396"/>
      <c r="TSJ869" s="396"/>
      <c r="TSK869" s="396"/>
      <c r="TSL869" s="396"/>
      <c r="TSM869" s="396"/>
      <c r="TSN869" s="396"/>
      <c r="TSO869" s="396"/>
      <c r="TSP869" s="396"/>
      <c r="TSQ869" s="396"/>
      <c r="TSR869" s="396"/>
      <c r="TSS869" s="396"/>
      <c r="TST869" s="396"/>
      <c r="TSU869" s="396"/>
      <c r="TSV869" s="396"/>
      <c r="TSW869" s="396"/>
      <c r="TSX869" s="396"/>
      <c r="TSY869" s="396"/>
      <c r="TSZ869" s="396"/>
      <c r="TTA869" s="396"/>
      <c r="TTB869" s="396"/>
      <c r="TTC869" s="396"/>
      <c r="TTD869" s="396"/>
      <c r="TTE869" s="396"/>
      <c r="TTF869" s="396"/>
      <c r="TTG869" s="396"/>
      <c r="TTH869" s="396"/>
      <c r="TTI869" s="396"/>
      <c r="TTJ869" s="396"/>
      <c r="TTK869" s="396"/>
      <c r="TTL869" s="396"/>
      <c r="TTM869" s="396"/>
      <c r="TTN869" s="396"/>
      <c r="TTO869" s="396"/>
      <c r="TTP869" s="396"/>
      <c r="TTQ869" s="396"/>
      <c r="TTR869" s="396"/>
      <c r="TTS869" s="396"/>
      <c r="TTT869" s="396"/>
      <c r="TTU869" s="396"/>
      <c r="TTV869" s="396"/>
      <c r="TTW869" s="396"/>
      <c r="TTX869" s="396"/>
      <c r="TTY869" s="396"/>
      <c r="TTZ869" s="396"/>
      <c r="TUA869" s="396"/>
      <c r="TUB869" s="396"/>
      <c r="TUC869" s="396"/>
      <c r="TUD869" s="396"/>
      <c r="TUE869" s="396"/>
      <c r="TUF869" s="396"/>
      <c r="TUG869" s="396"/>
      <c r="TUH869" s="396"/>
      <c r="TUI869" s="396"/>
      <c r="TUJ869" s="396"/>
      <c r="TUK869" s="396"/>
      <c r="TUL869" s="396"/>
      <c r="TUM869" s="396"/>
      <c r="TUN869" s="396"/>
      <c r="TUO869" s="396"/>
      <c r="TUP869" s="396"/>
      <c r="TUQ869" s="396"/>
      <c r="TUR869" s="396"/>
      <c r="TUS869" s="396"/>
      <c r="TUT869" s="396"/>
      <c r="TUU869" s="396"/>
      <c r="TUV869" s="396"/>
      <c r="TUW869" s="396"/>
      <c r="TUX869" s="396"/>
      <c r="TUY869" s="396"/>
      <c r="TUZ869" s="396"/>
      <c r="TVA869" s="396"/>
      <c r="TVB869" s="396"/>
      <c r="TVC869" s="396"/>
      <c r="TVD869" s="396"/>
      <c r="TVE869" s="396"/>
      <c r="TVF869" s="396"/>
      <c r="TVG869" s="396"/>
      <c r="TVH869" s="396"/>
      <c r="TVI869" s="396"/>
      <c r="TVJ869" s="396"/>
      <c r="TVK869" s="396"/>
      <c r="TVL869" s="396"/>
      <c r="TVM869" s="396"/>
      <c r="TVN869" s="396"/>
      <c r="TVO869" s="396"/>
      <c r="TVP869" s="396"/>
      <c r="TVQ869" s="396"/>
      <c r="TVR869" s="396"/>
      <c r="TVS869" s="396"/>
      <c r="TVT869" s="396"/>
      <c r="TVU869" s="396"/>
      <c r="TVV869" s="396"/>
      <c r="TVW869" s="396"/>
      <c r="TVX869" s="396"/>
      <c r="TVY869" s="396"/>
      <c r="TVZ869" s="396"/>
      <c r="TWA869" s="396"/>
      <c r="TWB869" s="396"/>
      <c r="TWC869" s="396"/>
      <c r="TWD869" s="396"/>
      <c r="TWE869" s="396"/>
      <c r="TWF869" s="396"/>
      <c r="TWG869" s="396"/>
      <c r="TWH869" s="396"/>
      <c r="TWI869" s="396"/>
      <c r="TWJ869" s="396"/>
      <c r="TWK869" s="396"/>
      <c r="TWL869" s="396"/>
      <c r="TWM869" s="396"/>
      <c r="TWN869" s="396"/>
      <c r="TWO869" s="396"/>
      <c r="TWP869" s="396"/>
      <c r="TWQ869" s="396"/>
      <c r="TWR869" s="396"/>
      <c r="TWS869" s="396"/>
      <c r="TWT869" s="396"/>
      <c r="TWU869" s="396"/>
      <c r="TWV869" s="396"/>
      <c r="TWW869" s="396"/>
      <c r="TWX869" s="396"/>
      <c r="TWY869" s="396"/>
      <c r="TWZ869" s="396"/>
      <c r="TXA869" s="396"/>
      <c r="TXB869" s="396"/>
      <c r="TXC869" s="396"/>
      <c r="TXD869" s="396"/>
      <c r="TXE869" s="396"/>
      <c r="TXF869" s="396"/>
      <c r="TXG869" s="396"/>
      <c r="TXH869" s="396"/>
      <c r="TXI869" s="396"/>
      <c r="TXJ869" s="396"/>
      <c r="TXK869" s="396"/>
      <c r="TXL869" s="396"/>
      <c r="TXM869" s="396"/>
      <c r="TXN869" s="396"/>
      <c r="TXO869" s="396"/>
      <c r="TXP869" s="396"/>
      <c r="TXQ869" s="396"/>
      <c r="TXR869" s="396"/>
      <c r="TXS869" s="396"/>
      <c r="TXT869" s="396"/>
      <c r="TXU869" s="396"/>
      <c r="TXV869" s="396"/>
      <c r="TXW869" s="396"/>
      <c r="TXX869" s="396"/>
      <c r="TXY869" s="396"/>
      <c r="TXZ869" s="396"/>
      <c r="TYA869" s="396"/>
      <c r="TYB869" s="396"/>
      <c r="TYC869" s="396"/>
      <c r="TYD869" s="396"/>
      <c r="TYE869" s="396"/>
      <c r="TYF869" s="396"/>
      <c r="TYG869" s="396"/>
      <c r="TYH869" s="396"/>
      <c r="TYI869" s="396"/>
      <c r="TYJ869" s="396"/>
      <c r="TYK869" s="396"/>
      <c r="TYL869" s="396"/>
      <c r="TYM869" s="396"/>
      <c r="TYN869" s="396"/>
      <c r="TYO869" s="396"/>
      <c r="TYP869" s="396"/>
      <c r="TYQ869" s="396"/>
      <c r="TYR869" s="396"/>
      <c r="TYS869" s="396"/>
      <c r="TYT869" s="396"/>
      <c r="TYU869" s="396"/>
      <c r="TYV869" s="396"/>
      <c r="TYW869" s="396"/>
      <c r="TYX869" s="396"/>
      <c r="TYY869" s="396"/>
      <c r="TYZ869" s="396"/>
      <c r="TZA869" s="396"/>
      <c r="TZB869" s="396"/>
      <c r="TZC869" s="396"/>
      <c r="TZD869" s="396"/>
      <c r="TZE869" s="396"/>
      <c r="TZF869" s="396"/>
      <c r="TZG869" s="396"/>
      <c r="TZH869" s="396"/>
      <c r="TZI869" s="396"/>
      <c r="TZJ869" s="396"/>
      <c r="TZK869" s="396"/>
      <c r="TZL869" s="396"/>
      <c r="TZM869" s="396"/>
      <c r="TZN869" s="396"/>
      <c r="TZO869" s="396"/>
      <c r="TZP869" s="396"/>
      <c r="TZQ869" s="396"/>
      <c r="TZR869" s="396"/>
      <c r="TZS869" s="396"/>
      <c r="TZT869" s="396"/>
      <c r="TZU869" s="396"/>
      <c r="TZV869" s="396"/>
      <c r="TZW869" s="396"/>
      <c r="TZX869" s="396"/>
      <c r="TZY869" s="396"/>
      <c r="TZZ869" s="396"/>
      <c r="UAA869" s="396"/>
      <c r="UAB869" s="396"/>
      <c r="UAC869" s="396"/>
      <c r="UAD869" s="396"/>
      <c r="UAE869" s="396"/>
      <c r="UAF869" s="396"/>
      <c r="UAG869" s="396"/>
      <c r="UAH869" s="396"/>
      <c r="UAI869" s="396"/>
      <c r="UAJ869" s="396"/>
      <c r="UAK869" s="396"/>
      <c r="UAL869" s="396"/>
      <c r="UAM869" s="396"/>
      <c r="UAN869" s="396"/>
      <c r="UAO869" s="396"/>
      <c r="UAP869" s="396"/>
      <c r="UAQ869" s="396"/>
      <c r="UAR869" s="396"/>
      <c r="UAS869" s="396"/>
      <c r="UAT869" s="396"/>
      <c r="UAU869" s="396"/>
      <c r="UAV869" s="396"/>
      <c r="UAW869" s="396"/>
      <c r="UAX869" s="396"/>
      <c r="UAY869" s="396"/>
      <c r="UAZ869" s="396"/>
      <c r="UBA869" s="396"/>
      <c r="UBB869" s="396"/>
      <c r="UBC869" s="396"/>
      <c r="UBD869" s="396"/>
      <c r="UBE869" s="396"/>
      <c r="UBF869" s="396"/>
      <c r="UBG869" s="396"/>
      <c r="UBH869" s="396"/>
      <c r="UBI869" s="396"/>
      <c r="UBJ869" s="396"/>
      <c r="UBK869" s="396"/>
      <c r="UBL869" s="396"/>
      <c r="UBM869" s="396"/>
      <c r="UBN869" s="396"/>
      <c r="UBO869" s="396"/>
      <c r="UBP869" s="396"/>
      <c r="UBQ869" s="396"/>
      <c r="UBR869" s="396"/>
      <c r="UBS869" s="396"/>
      <c r="UBT869" s="396"/>
      <c r="UBU869" s="396"/>
      <c r="UBV869" s="396"/>
      <c r="UBW869" s="396"/>
      <c r="UBX869" s="396"/>
      <c r="UBY869" s="396"/>
      <c r="UBZ869" s="396"/>
      <c r="UCA869" s="396"/>
      <c r="UCB869" s="396"/>
      <c r="UCC869" s="396"/>
      <c r="UCD869" s="396"/>
      <c r="UCE869" s="396"/>
      <c r="UCF869" s="396"/>
      <c r="UCG869" s="396"/>
      <c r="UCH869" s="396"/>
      <c r="UCI869" s="396"/>
      <c r="UCJ869" s="396"/>
      <c r="UCK869" s="396"/>
      <c r="UCL869" s="396"/>
      <c r="UCM869" s="396"/>
      <c r="UCN869" s="396"/>
      <c r="UCO869" s="396"/>
      <c r="UCP869" s="396"/>
      <c r="UCQ869" s="396"/>
      <c r="UCR869" s="396"/>
      <c r="UCS869" s="396"/>
      <c r="UCT869" s="396"/>
      <c r="UCU869" s="396"/>
      <c r="UCV869" s="396"/>
      <c r="UCW869" s="396"/>
      <c r="UCX869" s="396"/>
      <c r="UCY869" s="396"/>
      <c r="UCZ869" s="396"/>
      <c r="UDA869" s="396"/>
      <c r="UDB869" s="396"/>
      <c r="UDC869" s="396"/>
      <c r="UDD869" s="396"/>
      <c r="UDE869" s="396"/>
      <c r="UDF869" s="396"/>
      <c r="UDG869" s="396"/>
      <c r="UDH869" s="396"/>
      <c r="UDI869" s="396"/>
      <c r="UDJ869" s="396"/>
      <c r="UDK869" s="396"/>
      <c r="UDL869" s="396"/>
      <c r="UDM869" s="396"/>
      <c r="UDN869" s="396"/>
      <c r="UDO869" s="396"/>
      <c r="UDP869" s="396"/>
      <c r="UDQ869" s="396"/>
      <c r="UDR869" s="396"/>
      <c r="UDS869" s="396"/>
      <c r="UDT869" s="396"/>
      <c r="UDU869" s="396"/>
      <c r="UDV869" s="396"/>
      <c r="UDW869" s="396"/>
      <c r="UDX869" s="396"/>
      <c r="UDY869" s="396"/>
      <c r="UDZ869" s="396"/>
      <c r="UEA869" s="396"/>
      <c r="UEB869" s="396"/>
      <c r="UEC869" s="396"/>
      <c r="UED869" s="396"/>
      <c r="UEE869" s="396"/>
      <c r="UEF869" s="396"/>
      <c r="UEG869" s="396"/>
      <c r="UEH869" s="396"/>
      <c r="UEI869" s="396"/>
      <c r="UEJ869" s="396"/>
      <c r="UEK869" s="396"/>
      <c r="UEL869" s="396"/>
      <c r="UEM869" s="396"/>
      <c r="UEN869" s="396"/>
      <c r="UEO869" s="396"/>
      <c r="UEP869" s="396"/>
      <c r="UEQ869" s="396"/>
      <c r="UER869" s="396"/>
      <c r="UES869" s="396"/>
      <c r="UET869" s="396"/>
      <c r="UEU869" s="396"/>
      <c r="UEV869" s="396"/>
      <c r="UEW869" s="396"/>
      <c r="UEX869" s="396"/>
      <c r="UEY869" s="396"/>
      <c r="UEZ869" s="396"/>
      <c r="UFA869" s="396"/>
      <c r="UFB869" s="396"/>
      <c r="UFC869" s="396"/>
      <c r="UFD869" s="396"/>
      <c r="UFE869" s="396"/>
      <c r="UFF869" s="396"/>
      <c r="UFG869" s="396"/>
      <c r="UFH869" s="396"/>
      <c r="UFI869" s="396"/>
      <c r="UFJ869" s="396"/>
      <c r="UFK869" s="396"/>
      <c r="UFL869" s="396"/>
      <c r="UFM869" s="396"/>
      <c r="UFN869" s="396"/>
      <c r="UFO869" s="396"/>
      <c r="UFP869" s="396"/>
      <c r="UFQ869" s="396"/>
      <c r="UFR869" s="396"/>
      <c r="UFS869" s="396"/>
      <c r="UFT869" s="396"/>
      <c r="UFU869" s="396"/>
      <c r="UFV869" s="396"/>
      <c r="UFW869" s="396"/>
      <c r="UFX869" s="396"/>
      <c r="UFY869" s="396"/>
      <c r="UFZ869" s="396"/>
      <c r="UGA869" s="396"/>
      <c r="UGB869" s="396"/>
      <c r="UGC869" s="396"/>
      <c r="UGD869" s="396"/>
      <c r="UGE869" s="396"/>
      <c r="UGF869" s="396"/>
      <c r="UGG869" s="396"/>
      <c r="UGH869" s="396"/>
      <c r="UGI869" s="396"/>
      <c r="UGJ869" s="396"/>
      <c r="UGK869" s="396"/>
      <c r="UGL869" s="396"/>
      <c r="UGM869" s="396"/>
      <c r="UGN869" s="396"/>
      <c r="UGO869" s="396"/>
      <c r="UGP869" s="396"/>
      <c r="UGQ869" s="396"/>
      <c r="UGR869" s="396"/>
      <c r="UGS869" s="396"/>
      <c r="UGT869" s="396"/>
      <c r="UGU869" s="396"/>
      <c r="UGV869" s="396"/>
      <c r="UGW869" s="396"/>
      <c r="UGX869" s="396"/>
      <c r="UGY869" s="396"/>
      <c r="UGZ869" s="396"/>
      <c r="UHA869" s="396"/>
      <c r="UHB869" s="396"/>
      <c r="UHC869" s="396"/>
      <c r="UHD869" s="396"/>
      <c r="UHE869" s="396"/>
      <c r="UHF869" s="396"/>
      <c r="UHG869" s="396"/>
      <c r="UHH869" s="396"/>
      <c r="UHI869" s="396"/>
      <c r="UHJ869" s="396"/>
      <c r="UHK869" s="396"/>
      <c r="UHL869" s="396"/>
      <c r="UHM869" s="396"/>
      <c r="UHN869" s="396"/>
      <c r="UHO869" s="396"/>
      <c r="UHP869" s="396"/>
      <c r="UHQ869" s="396"/>
      <c r="UHR869" s="396"/>
      <c r="UHS869" s="396"/>
      <c r="UHT869" s="396"/>
      <c r="UHU869" s="396"/>
      <c r="UHV869" s="396"/>
      <c r="UHW869" s="396"/>
      <c r="UHX869" s="396"/>
      <c r="UHY869" s="396"/>
      <c r="UHZ869" s="396"/>
      <c r="UIA869" s="396"/>
      <c r="UIB869" s="396"/>
      <c r="UIC869" s="396"/>
      <c r="UID869" s="396"/>
      <c r="UIE869" s="396"/>
      <c r="UIF869" s="396"/>
      <c r="UIG869" s="396"/>
      <c r="UIH869" s="396"/>
      <c r="UII869" s="396"/>
      <c r="UIJ869" s="396"/>
      <c r="UIK869" s="396"/>
      <c r="UIL869" s="396"/>
      <c r="UIM869" s="396"/>
      <c r="UIN869" s="396"/>
      <c r="UIO869" s="396"/>
      <c r="UIP869" s="396"/>
      <c r="UIQ869" s="396"/>
      <c r="UIR869" s="396"/>
      <c r="UIS869" s="396"/>
      <c r="UIT869" s="396"/>
      <c r="UIU869" s="396"/>
      <c r="UIV869" s="396"/>
      <c r="UIW869" s="396"/>
      <c r="UIX869" s="396"/>
      <c r="UIY869" s="396"/>
      <c r="UIZ869" s="396"/>
      <c r="UJA869" s="396"/>
      <c r="UJB869" s="396"/>
      <c r="UJC869" s="396"/>
      <c r="UJD869" s="396"/>
      <c r="UJE869" s="396"/>
      <c r="UJF869" s="396"/>
      <c r="UJG869" s="396"/>
      <c r="UJH869" s="396"/>
      <c r="UJI869" s="396"/>
      <c r="UJJ869" s="396"/>
      <c r="UJK869" s="396"/>
      <c r="UJL869" s="396"/>
      <c r="UJM869" s="396"/>
      <c r="UJN869" s="396"/>
      <c r="UJO869" s="396"/>
      <c r="UJP869" s="396"/>
      <c r="UJQ869" s="396"/>
      <c r="UJR869" s="396"/>
      <c r="UJS869" s="396"/>
      <c r="UJT869" s="396"/>
      <c r="UJU869" s="396"/>
      <c r="UJV869" s="396"/>
      <c r="UJW869" s="396"/>
      <c r="UJX869" s="396"/>
      <c r="UJY869" s="396"/>
      <c r="UJZ869" s="396"/>
      <c r="UKA869" s="396"/>
      <c r="UKB869" s="396"/>
      <c r="UKC869" s="396"/>
      <c r="UKD869" s="396"/>
      <c r="UKE869" s="396"/>
      <c r="UKF869" s="396"/>
      <c r="UKG869" s="396"/>
      <c r="UKH869" s="396"/>
      <c r="UKI869" s="396"/>
      <c r="UKJ869" s="396"/>
      <c r="UKK869" s="396"/>
      <c r="UKL869" s="396"/>
      <c r="UKM869" s="396"/>
      <c r="UKN869" s="396"/>
      <c r="UKO869" s="396"/>
      <c r="UKP869" s="396"/>
      <c r="UKQ869" s="396"/>
      <c r="UKR869" s="396"/>
      <c r="UKS869" s="396"/>
      <c r="UKT869" s="396"/>
      <c r="UKU869" s="396"/>
      <c r="UKV869" s="396"/>
      <c r="UKW869" s="396"/>
      <c r="UKX869" s="396"/>
      <c r="UKY869" s="396"/>
      <c r="UKZ869" s="396"/>
      <c r="ULA869" s="396"/>
      <c r="ULB869" s="396"/>
      <c r="ULC869" s="396"/>
      <c r="ULD869" s="396"/>
      <c r="ULE869" s="396"/>
      <c r="ULF869" s="396"/>
      <c r="ULG869" s="396"/>
      <c r="ULH869" s="396"/>
      <c r="ULI869" s="396"/>
      <c r="ULJ869" s="396"/>
      <c r="ULK869" s="396"/>
      <c r="ULL869" s="396"/>
      <c r="ULM869" s="396"/>
      <c r="ULN869" s="396"/>
      <c r="ULO869" s="396"/>
      <c r="ULP869" s="396"/>
      <c r="ULQ869" s="396"/>
      <c r="ULR869" s="396"/>
      <c r="ULS869" s="396"/>
      <c r="ULT869" s="396"/>
      <c r="ULU869" s="396"/>
      <c r="ULV869" s="396"/>
      <c r="ULW869" s="396"/>
      <c r="ULX869" s="396"/>
      <c r="ULY869" s="396"/>
      <c r="ULZ869" s="396"/>
      <c r="UMA869" s="396"/>
      <c r="UMB869" s="396"/>
      <c r="UMC869" s="396"/>
      <c r="UMD869" s="396"/>
      <c r="UME869" s="396"/>
      <c r="UMF869" s="396"/>
      <c r="UMG869" s="396"/>
      <c r="UMH869" s="396"/>
      <c r="UMI869" s="396"/>
      <c r="UMJ869" s="396"/>
      <c r="UMK869" s="396"/>
      <c r="UML869" s="396"/>
      <c r="UMM869" s="396"/>
      <c r="UMN869" s="396"/>
      <c r="UMO869" s="396"/>
      <c r="UMP869" s="396"/>
      <c r="UMQ869" s="396"/>
      <c r="UMR869" s="396"/>
      <c r="UMS869" s="396"/>
      <c r="UMT869" s="396"/>
      <c r="UMU869" s="396"/>
      <c r="UMV869" s="396"/>
      <c r="UMW869" s="396"/>
      <c r="UMX869" s="396"/>
      <c r="UMY869" s="396"/>
      <c r="UMZ869" s="396"/>
      <c r="UNA869" s="396"/>
      <c r="UNB869" s="396"/>
      <c r="UNC869" s="396"/>
      <c r="UND869" s="396"/>
      <c r="UNE869" s="396"/>
      <c r="UNF869" s="396"/>
      <c r="UNG869" s="396"/>
      <c r="UNH869" s="396"/>
      <c r="UNI869" s="396"/>
      <c r="UNJ869" s="396"/>
      <c r="UNK869" s="396"/>
      <c r="UNL869" s="396"/>
      <c r="UNM869" s="396"/>
      <c r="UNN869" s="396"/>
      <c r="UNO869" s="396"/>
      <c r="UNP869" s="396"/>
      <c r="UNQ869" s="396"/>
      <c r="UNR869" s="396"/>
      <c r="UNS869" s="396"/>
      <c r="UNT869" s="396"/>
      <c r="UNU869" s="396"/>
      <c r="UNV869" s="396"/>
      <c r="UNW869" s="396"/>
      <c r="UNX869" s="396"/>
      <c r="UNY869" s="396"/>
      <c r="UNZ869" s="396"/>
      <c r="UOA869" s="396"/>
      <c r="UOB869" s="396"/>
      <c r="UOC869" s="396"/>
      <c r="UOD869" s="396"/>
      <c r="UOE869" s="396"/>
      <c r="UOF869" s="396"/>
      <c r="UOG869" s="396"/>
      <c r="UOH869" s="396"/>
      <c r="UOI869" s="396"/>
      <c r="UOJ869" s="396"/>
      <c r="UOK869" s="396"/>
      <c r="UOL869" s="396"/>
      <c r="UOM869" s="396"/>
      <c r="UON869" s="396"/>
      <c r="UOO869" s="396"/>
      <c r="UOP869" s="396"/>
      <c r="UOQ869" s="396"/>
      <c r="UOR869" s="396"/>
      <c r="UOS869" s="396"/>
      <c r="UOT869" s="396"/>
      <c r="UOU869" s="396"/>
      <c r="UOV869" s="396"/>
      <c r="UOW869" s="396"/>
      <c r="UOX869" s="396"/>
      <c r="UOY869" s="396"/>
      <c r="UOZ869" s="396"/>
      <c r="UPA869" s="396"/>
      <c r="UPB869" s="396"/>
      <c r="UPC869" s="396"/>
      <c r="UPD869" s="396"/>
      <c r="UPE869" s="396"/>
      <c r="UPF869" s="396"/>
      <c r="UPG869" s="396"/>
      <c r="UPH869" s="396"/>
      <c r="UPI869" s="396"/>
      <c r="UPJ869" s="396"/>
      <c r="UPK869" s="396"/>
      <c r="UPL869" s="396"/>
      <c r="UPM869" s="396"/>
      <c r="UPN869" s="396"/>
      <c r="UPO869" s="396"/>
      <c r="UPP869" s="396"/>
      <c r="UPQ869" s="396"/>
      <c r="UPR869" s="396"/>
      <c r="UPS869" s="396"/>
      <c r="UPT869" s="396"/>
      <c r="UPU869" s="396"/>
      <c r="UPV869" s="396"/>
      <c r="UPW869" s="396"/>
      <c r="UPX869" s="396"/>
      <c r="UPY869" s="396"/>
      <c r="UPZ869" s="396"/>
      <c r="UQA869" s="396"/>
      <c r="UQB869" s="396"/>
      <c r="UQC869" s="396"/>
      <c r="UQD869" s="396"/>
      <c r="UQE869" s="396"/>
      <c r="UQF869" s="396"/>
      <c r="UQG869" s="396"/>
      <c r="UQH869" s="396"/>
      <c r="UQI869" s="396"/>
      <c r="UQJ869" s="396"/>
      <c r="UQK869" s="396"/>
      <c r="UQL869" s="396"/>
      <c r="UQM869" s="396"/>
      <c r="UQN869" s="396"/>
      <c r="UQO869" s="396"/>
      <c r="UQP869" s="396"/>
      <c r="UQQ869" s="396"/>
      <c r="UQR869" s="396"/>
      <c r="UQS869" s="396"/>
      <c r="UQT869" s="396"/>
      <c r="UQU869" s="396"/>
      <c r="UQV869" s="396"/>
      <c r="UQW869" s="396"/>
      <c r="UQX869" s="396"/>
      <c r="UQY869" s="396"/>
      <c r="UQZ869" s="396"/>
      <c r="URA869" s="396"/>
      <c r="URB869" s="396"/>
      <c r="URC869" s="396"/>
      <c r="URD869" s="396"/>
      <c r="URE869" s="396"/>
      <c r="URF869" s="396"/>
      <c r="URG869" s="396"/>
      <c r="URH869" s="396"/>
      <c r="URI869" s="396"/>
      <c r="URJ869" s="396"/>
      <c r="URK869" s="396"/>
      <c r="URL869" s="396"/>
      <c r="URM869" s="396"/>
      <c r="URN869" s="396"/>
      <c r="URO869" s="396"/>
      <c r="URP869" s="396"/>
      <c r="URQ869" s="396"/>
      <c r="URR869" s="396"/>
      <c r="URS869" s="396"/>
      <c r="URT869" s="396"/>
      <c r="URU869" s="396"/>
      <c r="URV869" s="396"/>
      <c r="URW869" s="396"/>
      <c r="URX869" s="396"/>
      <c r="URY869" s="396"/>
      <c r="URZ869" s="396"/>
      <c r="USA869" s="396"/>
      <c r="USB869" s="396"/>
      <c r="USC869" s="396"/>
      <c r="USD869" s="396"/>
      <c r="USE869" s="396"/>
      <c r="USF869" s="396"/>
      <c r="USG869" s="396"/>
      <c r="USH869" s="396"/>
      <c r="USI869" s="396"/>
      <c r="USJ869" s="396"/>
      <c r="USK869" s="396"/>
      <c r="USL869" s="396"/>
      <c r="USM869" s="396"/>
      <c r="USN869" s="396"/>
      <c r="USO869" s="396"/>
      <c r="USP869" s="396"/>
      <c r="USQ869" s="396"/>
      <c r="USR869" s="396"/>
      <c r="USS869" s="396"/>
      <c r="UST869" s="396"/>
      <c r="USU869" s="396"/>
      <c r="USV869" s="396"/>
      <c r="USW869" s="396"/>
      <c r="USX869" s="396"/>
      <c r="USY869" s="396"/>
      <c r="USZ869" s="396"/>
      <c r="UTA869" s="396"/>
      <c r="UTB869" s="396"/>
      <c r="UTC869" s="396"/>
      <c r="UTD869" s="396"/>
      <c r="UTE869" s="396"/>
      <c r="UTF869" s="396"/>
      <c r="UTG869" s="396"/>
      <c r="UTH869" s="396"/>
      <c r="UTI869" s="396"/>
      <c r="UTJ869" s="396"/>
      <c r="UTK869" s="396"/>
      <c r="UTL869" s="396"/>
      <c r="UTM869" s="396"/>
      <c r="UTN869" s="396"/>
      <c r="UTO869" s="396"/>
      <c r="UTP869" s="396"/>
      <c r="UTQ869" s="396"/>
      <c r="UTR869" s="396"/>
      <c r="UTS869" s="396"/>
      <c r="UTT869" s="396"/>
      <c r="UTU869" s="396"/>
      <c r="UTV869" s="396"/>
      <c r="UTW869" s="396"/>
      <c r="UTX869" s="396"/>
      <c r="UTY869" s="396"/>
      <c r="UTZ869" s="396"/>
      <c r="UUA869" s="396"/>
      <c r="UUB869" s="396"/>
      <c r="UUC869" s="396"/>
      <c r="UUD869" s="396"/>
      <c r="UUE869" s="396"/>
      <c r="UUF869" s="396"/>
      <c r="UUG869" s="396"/>
      <c r="UUH869" s="396"/>
      <c r="UUI869" s="396"/>
      <c r="UUJ869" s="396"/>
      <c r="UUK869" s="396"/>
      <c r="UUL869" s="396"/>
      <c r="UUM869" s="396"/>
      <c r="UUN869" s="396"/>
      <c r="UUO869" s="396"/>
      <c r="UUP869" s="396"/>
      <c r="UUQ869" s="396"/>
      <c r="UUR869" s="396"/>
      <c r="UUS869" s="396"/>
      <c r="UUT869" s="396"/>
      <c r="UUU869" s="396"/>
      <c r="UUV869" s="396"/>
      <c r="UUW869" s="396"/>
      <c r="UUX869" s="396"/>
      <c r="UUY869" s="396"/>
      <c r="UUZ869" s="396"/>
      <c r="UVA869" s="396"/>
      <c r="UVB869" s="396"/>
      <c r="UVC869" s="396"/>
      <c r="UVD869" s="396"/>
      <c r="UVE869" s="396"/>
      <c r="UVF869" s="396"/>
      <c r="UVG869" s="396"/>
      <c r="UVH869" s="396"/>
      <c r="UVI869" s="396"/>
      <c r="UVJ869" s="396"/>
      <c r="UVK869" s="396"/>
      <c r="UVL869" s="396"/>
      <c r="UVM869" s="396"/>
      <c r="UVN869" s="396"/>
      <c r="UVO869" s="396"/>
      <c r="UVP869" s="396"/>
      <c r="UVQ869" s="396"/>
      <c r="UVR869" s="396"/>
      <c r="UVS869" s="396"/>
      <c r="UVT869" s="396"/>
      <c r="UVU869" s="396"/>
      <c r="UVV869" s="396"/>
      <c r="UVW869" s="396"/>
      <c r="UVX869" s="396"/>
      <c r="UVY869" s="396"/>
      <c r="UVZ869" s="396"/>
      <c r="UWA869" s="396"/>
      <c r="UWB869" s="396"/>
      <c r="UWC869" s="396"/>
      <c r="UWD869" s="396"/>
      <c r="UWE869" s="396"/>
      <c r="UWF869" s="396"/>
      <c r="UWG869" s="396"/>
      <c r="UWH869" s="396"/>
      <c r="UWI869" s="396"/>
      <c r="UWJ869" s="396"/>
      <c r="UWK869" s="396"/>
      <c r="UWL869" s="396"/>
      <c r="UWM869" s="396"/>
      <c r="UWN869" s="396"/>
      <c r="UWO869" s="396"/>
      <c r="UWP869" s="396"/>
      <c r="UWQ869" s="396"/>
      <c r="UWR869" s="396"/>
      <c r="UWS869" s="396"/>
      <c r="UWT869" s="396"/>
      <c r="UWU869" s="396"/>
      <c r="UWV869" s="396"/>
      <c r="UWW869" s="396"/>
      <c r="UWX869" s="396"/>
      <c r="UWY869" s="396"/>
      <c r="UWZ869" s="396"/>
      <c r="UXA869" s="396"/>
      <c r="UXB869" s="396"/>
      <c r="UXC869" s="396"/>
      <c r="UXD869" s="396"/>
      <c r="UXE869" s="396"/>
      <c r="UXF869" s="396"/>
      <c r="UXG869" s="396"/>
      <c r="UXH869" s="396"/>
      <c r="UXI869" s="396"/>
      <c r="UXJ869" s="396"/>
      <c r="UXK869" s="396"/>
      <c r="UXL869" s="396"/>
      <c r="UXM869" s="396"/>
      <c r="UXN869" s="396"/>
      <c r="UXO869" s="396"/>
      <c r="UXP869" s="396"/>
      <c r="UXQ869" s="396"/>
      <c r="UXR869" s="396"/>
      <c r="UXS869" s="396"/>
      <c r="UXT869" s="396"/>
      <c r="UXU869" s="396"/>
      <c r="UXV869" s="396"/>
      <c r="UXW869" s="396"/>
      <c r="UXX869" s="396"/>
      <c r="UXY869" s="396"/>
      <c r="UXZ869" s="396"/>
      <c r="UYA869" s="396"/>
      <c r="UYB869" s="396"/>
      <c r="UYC869" s="396"/>
      <c r="UYD869" s="396"/>
      <c r="UYE869" s="396"/>
      <c r="UYF869" s="396"/>
      <c r="UYG869" s="396"/>
      <c r="UYH869" s="396"/>
      <c r="UYI869" s="396"/>
      <c r="UYJ869" s="396"/>
      <c r="UYK869" s="396"/>
      <c r="UYL869" s="396"/>
      <c r="UYM869" s="396"/>
      <c r="UYN869" s="396"/>
      <c r="UYO869" s="396"/>
      <c r="UYP869" s="396"/>
      <c r="UYQ869" s="396"/>
      <c r="UYR869" s="396"/>
      <c r="UYS869" s="396"/>
      <c r="UYT869" s="396"/>
      <c r="UYU869" s="396"/>
      <c r="UYV869" s="396"/>
      <c r="UYW869" s="396"/>
      <c r="UYX869" s="396"/>
      <c r="UYY869" s="396"/>
      <c r="UYZ869" s="396"/>
      <c r="UZA869" s="396"/>
      <c r="UZB869" s="396"/>
      <c r="UZC869" s="396"/>
      <c r="UZD869" s="396"/>
      <c r="UZE869" s="396"/>
      <c r="UZF869" s="396"/>
      <c r="UZG869" s="396"/>
      <c r="UZH869" s="396"/>
      <c r="UZI869" s="396"/>
      <c r="UZJ869" s="396"/>
      <c r="UZK869" s="396"/>
      <c r="UZL869" s="396"/>
      <c r="UZM869" s="396"/>
      <c r="UZN869" s="396"/>
      <c r="UZO869" s="396"/>
      <c r="UZP869" s="396"/>
      <c r="UZQ869" s="396"/>
      <c r="UZR869" s="396"/>
      <c r="UZS869" s="396"/>
      <c r="UZT869" s="396"/>
      <c r="UZU869" s="396"/>
      <c r="UZV869" s="396"/>
      <c r="UZW869" s="396"/>
      <c r="UZX869" s="396"/>
      <c r="UZY869" s="396"/>
      <c r="UZZ869" s="396"/>
      <c r="VAA869" s="396"/>
      <c r="VAB869" s="396"/>
      <c r="VAC869" s="396"/>
      <c r="VAD869" s="396"/>
      <c r="VAE869" s="396"/>
      <c r="VAF869" s="396"/>
      <c r="VAG869" s="396"/>
      <c r="VAH869" s="396"/>
      <c r="VAI869" s="396"/>
      <c r="VAJ869" s="396"/>
      <c r="VAK869" s="396"/>
      <c r="VAL869" s="396"/>
      <c r="VAM869" s="396"/>
      <c r="VAN869" s="396"/>
      <c r="VAO869" s="396"/>
      <c r="VAP869" s="396"/>
      <c r="VAQ869" s="396"/>
      <c r="VAR869" s="396"/>
      <c r="VAS869" s="396"/>
      <c r="VAT869" s="396"/>
      <c r="VAU869" s="396"/>
      <c r="VAV869" s="396"/>
      <c r="VAW869" s="396"/>
      <c r="VAX869" s="396"/>
      <c r="VAY869" s="396"/>
      <c r="VAZ869" s="396"/>
      <c r="VBA869" s="396"/>
      <c r="VBB869" s="396"/>
      <c r="VBC869" s="396"/>
      <c r="VBD869" s="396"/>
      <c r="VBE869" s="396"/>
      <c r="VBF869" s="396"/>
      <c r="VBG869" s="396"/>
      <c r="VBH869" s="396"/>
      <c r="VBI869" s="396"/>
      <c r="VBJ869" s="396"/>
      <c r="VBK869" s="396"/>
      <c r="VBL869" s="396"/>
      <c r="VBM869" s="396"/>
      <c r="VBN869" s="396"/>
      <c r="VBO869" s="396"/>
      <c r="VBP869" s="396"/>
      <c r="VBQ869" s="396"/>
      <c r="VBR869" s="396"/>
      <c r="VBS869" s="396"/>
      <c r="VBT869" s="396"/>
      <c r="VBU869" s="396"/>
      <c r="VBV869" s="396"/>
      <c r="VBW869" s="396"/>
      <c r="VBX869" s="396"/>
      <c r="VBY869" s="396"/>
      <c r="VBZ869" s="396"/>
      <c r="VCA869" s="396"/>
      <c r="VCB869" s="396"/>
      <c r="VCC869" s="396"/>
      <c r="VCD869" s="396"/>
      <c r="VCE869" s="396"/>
      <c r="VCF869" s="396"/>
      <c r="VCG869" s="396"/>
      <c r="VCH869" s="396"/>
      <c r="VCI869" s="396"/>
      <c r="VCJ869" s="396"/>
      <c r="VCK869" s="396"/>
      <c r="VCL869" s="396"/>
      <c r="VCM869" s="396"/>
      <c r="VCN869" s="396"/>
      <c r="VCO869" s="396"/>
      <c r="VCP869" s="396"/>
      <c r="VCQ869" s="396"/>
      <c r="VCR869" s="396"/>
      <c r="VCS869" s="396"/>
      <c r="VCT869" s="396"/>
      <c r="VCU869" s="396"/>
      <c r="VCV869" s="396"/>
      <c r="VCW869" s="396"/>
      <c r="VCX869" s="396"/>
      <c r="VCY869" s="396"/>
      <c r="VCZ869" s="396"/>
      <c r="VDA869" s="396"/>
      <c r="VDB869" s="396"/>
      <c r="VDC869" s="396"/>
      <c r="VDD869" s="396"/>
      <c r="VDE869" s="396"/>
      <c r="VDF869" s="396"/>
      <c r="VDG869" s="396"/>
      <c r="VDH869" s="396"/>
      <c r="VDI869" s="396"/>
      <c r="VDJ869" s="396"/>
      <c r="VDK869" s="396"/>
      <c r="VDL869" s="396"/>
      <c r="VDM869" s="396"/>
      <c r="VDN869" s="396"/>
      <c r="VDO869" s="396"/>
      <c r="VDP869" s="396"/>
      <c r="VDQ869" s="396"/>
      <c r="VDR869" s="396"/>
      <c r="VDS869" s="396"/>
      <c r="VDT869" s="396"/>
      <c r="VDU869" s="396"/>
      <c r="VDV869" s="396"/>
      <c r="VDW869" s="396"/>
      <c r="VDX869" s="396"/>
      <c r="VDY869" s="396"/>
      <c r="VDZ869" s="396"/>
      <c r="VEA869" s="396"/>
      <c r="VEB869" s="396"/>
      <c r="VEC869" s="396"/>
      <c r="VED869" s="396"/>
      <c r="VEE869" s="396"/>
      <c r="VEF869" s="396"/>
      <c r="VEG869" s="396"/>
      <c r="VEH869" s="396"/>
      <c r="VEI869" s="396"/>
      <c r="VEJ869" s="396"/>
      <c r="VEK869" s="396"/>
      <c r="VEL869" s="396"/>
      <c r="VEM869" s="396"/>
      <c r="VEN869" s="396"/>
      <c r="VEO869" s="396"/>
      <c r="VEP869" s="396"/>
      <c r="VEQ869" s="396"/>
      <c r="VER869" s="396"/>
      <c r="VES869" s="396"/>
      <c r="VET869" s="396"/>
      <c r="VEU869" s="396"/>
      <c r="VEV869" s="396"/>
      <c r="VEW869" s="396"/>
      <c r="VEX869" s="396"/>
      <c r="VEY869" s="396"/>
      <c r="VEZ869" s="396"/>
      <c r="VFA869" s="396"/>
      <c r="VFB869" s="396"/>
      <c r="VFC869" s="396"/>
      <c r="VFD869" s="396"/>
      <c r="VFE869" s="396"/>
      <c r="VFF869" s="396"/>
      <c r="VFG869" s="396"/>
      <c r="VFH869" s="396"/>
      <c r="VFI869" s="396"/>
      <c r="VFJ869" s="396"/>
      <c r="VFK869" s="396"/>
      <c r="VFL869" s="396"/>
      <c r="VFM869" s="396"/>
      <c r="VFN869" s="396"/>
      <c r="VFO869" s="396"/>
      <c r="VFP869" s="396"/>
      <c r="VFQ869" s="396"/>
      <c r="VFR869" s="396"/>
      <c r="VFS869" s="396"/>
      <c r="VFT869" s="396"/>
      <c r="VFU869" s="396"/>
      <c r="VFV869" s="396"/>
      <c r="VFW869" s="396"/>
      <c r="VFX869" s="396"/>
      <c r="VFY869" s="396"/>
      <c r="VFZ869" s="396"/>
      <c r="VGA869" s="396"/>
      <c r="VGB869" s="396"/>
      <c r="VGC869" s="396"/>
      <c r="VGD869" s="396"/>
      <c r="VGE869" s="396"/>
      <c r="VGF869" s="396"/>
      <c r="VGG869" s="396"/>
      <c r="VGH869" s="396"/>
      <c r="VGI869" s="396"/>
      <c r="VGJ869" s="396"/>
      <c r="VGK869" s="396"/>
      <c r="VGL869" s="396"/>
      <c r="VGM869" s="396"/>
      <c r="VGN869" s="396"/>
      <c r="VGO869" s="396"/>
      <c r="VGP869" s="396"/>
      <c r="VGQ869" s="396"/>
      <c r="VGR869" s="396"/>
      <c r="VGS869" s="396"/>
      <c r="VGT869" s="396"/>
      <c r="VGU869" s="396"/>
      <c r="VGV869" s="396"/>
      <c r="VGW869" s="396"/>
      <c r="VGX869" s="396"/>
      <c r="VGY869" s="396"/>
      <c r="VGZ869" s="396"/>
      <c r="VHA869" s="396"/>
      <c r="VHB869" s="396"/>
      <c r="VHC869" s="396"/>
      <c r="VHD869" s="396"/>
      <c r="VHE869" s="396"/>
      <c r="VHF869" s="396"/>
      <c r="VHG869" s="396"/>
      <c r="VHH869" s="396"/>
      <c r="VHI869" s="396"/>
      <c r="VHJ869" s="396"/>
      <c r="VHK869" s="396"/>
      <c r="VHL869" s="396"/>
      <c r="VHM869" s="396"/>
      <c r="VHN869" s="396"/>
      <c r="VHO869" s="396"/>
      <c r="VHP869" s="396"/>
      <c r="VHQ869" s="396"/>
      <c r="VHR869" s="396"/>
      <c r="VHS869" s="396"/>
      <c r="VHT869" s="396"/>
      <c r="VHU869" s="396"/>
      <c r="VHV869" s="396"/>
      <c r="VHW869" s="396"/>
      <c r="VHX869" s="396"/>
      <c r="VHY869" s="396"/>
      <c r="VHZ869" s="396"/>
      <c r="VIA869" s="396"/>
      <c r="VIB869" s="396"/>
      <c r="VIC869" s="396"/>
      <c r="VID869" s="396"/>
      <c r="VIE869" s="396"/>
      <c r="VIF869" s="396"/>
      <c r="VIG869" s="396"/>
      <c r="VIH869" s="396"/>
      <c r="VII869" s="396"/>
      <c r="VIJ869" s="396"/>
      <c r="VIK869" s="396"/>
      <c r="VIL869" s="396"/>
      <c r="VIM869" s="396"/>
      <c r="VIN869" s="396"/>
      <c r="VIO869" s="396"/>
      <c r="VIP869" s="396"/>
      <c r="VIQ869" s="396"/>
      <c r="VIR869" s="396"/>
      <c r="VIS869" s="396"/>
      <c r="VIT869" s="396"/>
      <c r="VIU869" s="396"/>
      <c r="VIV869" s="396"/>
      <c r="VIW869" s="396"/>
      <c r="VIX869" s="396"/>
      <c r="VIY869" s="396"/>
      <c r="VIZ869" s="396"/>
      <c r="VJA869" s="396"/>
      <c r="VJB869" s="396"/>
      <c r="VJC869" s="396"/>
      <c r="VJD869" s="396"/>
      <c r="VJE869" s="396"/>
      <c r="VJF869" s="396"/>
      <c r="VJG869" s="396"/>
      <c r="VJH869" s="396"/>
      <c r="VJI869" s="396"/>
      <c r="VJJ869" s="396"/>
      <c r="VJK869" s="396"/>
      <c r="VJL869" s="396"/>
      <c r="VJM869" s="396"/>
      <c r="VJN869" s="396"/>
      <c r="VJO869" s="396"/>
      <c r="VJP869" s="396"/>
      <c r="VJQ869" s="396"/>
      <c r="VJR869" s="396"/>
      <c r="VJS869" s="396"/>
      <c r="VJT869" s="396"/>
      <c r="VJU869" s="396"/>
      <c r="VJV869" s="396"/>
      <c r="VJW869" s="396"/>
      <c r="VJX869" s="396"/>
      <c r="VJY869" s="396"/>
      <c r="VJZ869" s="396"/>
      <c r="VKA869" s="396"/>
      <c r="VKB869" s="396"/>
      <c r="VKC869" s="396"/>
      <c r="VKD869" s="396"/>
      <c r="VKE869" s="396"/>
      <c r="VKF869" s="396"/>
      <c r="VKG869" s="396"/>
      <c r="VKH869" s="396"/>
      <c r="VKI869" s="396"/>
      <c r="VKJ869" s="396"/>
      <c r="VKK869" s="396"/>
      <c r="VKL869" s="396"/>
      <c r="VKM869" s="396"/>
      <c r="VKN869" s="396"/>
      <c r="VKO869" s="396"/>
      <c r="VKP869" s="396"/>
      <c r="VKQ869" s="396"/>
      <c r="VKR869" s="396"/>
      <c r="VKS869" s="396"/>
      <c r="VKT869" s="396"/>
      <c r="VKU869" s="396"/>
      <c r="VKV869" s="396"/>
      <c r="VKW869" s="396"/>
      <c r="VKX869" s="396"/>
      <c r="VKY869" s="396"/>
      <c r="VKZ869" s="396"/>
      <c r="VLA869" s="396"/>
      <c r="VLB869" s="396"/>
      <c r="VLC869" s="396"/>
      <c r="VLD869" s="396"/>
      <c r="VLE869" s="396"/>
      <c r="VLF869" s="396"/>
      <c r="VLG869" s="396"/>
      <c r="VLH869" s="396"/>
      <c r="VLI869" s="396"/>
      <c r="VLJ869" s="396"/>
      <c r="VLK869" s="396"/>
      <c r="VLL869" s="396"/>
      <c r="VLM869" s="396"/>
      <c r="VLN869" s="396"/>
      <c r="VLO869" s="396"/>
      <c r="VLP869" s="396"/>
      <c r="VLQ869" s="396"/>
      <c r="VLR869" s="396"/>
      <c r="VLS869" s="396"/>
      <c r="VLT869" s="396"/>
      <c r="VLU869" s="396"/>
      <c r="VLV869" s="396"/>
      <c r="VLW869" s="396"/>
      <c r="VLX869" s="396"/>
      <c r="VLY869" s="396"/>
      <c r="VLZ869" s="396"/>
      <c r="VMA869" s="396"/>
      <c r="VMB869" s="396"/>
      <c r="VMC869" s="396"/>
      <c r="VMD869" s="396"/>
      <c r="VME869" s="396"/>
      <c r="VMF869" s="396"/>
      <c r="VMG869" s="396"/>
      <c r="VMH869" s="396"/>
      <c r="VMI869" s="396"/>
      <c r="VMJ869" s="396"/>
      <c r="VMK869" s="396"/>
      <c r="VML869" s="396"/>
      <c r="VMM869" s="396"/>
      <c r="VMN869" s="396"/>
      <c r="VMO869" s="396"/>
      <c r="VMP869" s="396"/>
      <c r="VMQ869" s="396"/>
      <c r="VMR869" s="396"/>
      <c r="VMS869" s="396"/>
      <c r="VMT869" s="396"/>
      <c r="VMU869" s="396"/>
      <c r="VMV869" s="396"/>
      <c r="VMW869" s="396"/>
      <c r="VMX869" s="396"/>
      <c r="VMY869" s="396"/>
      <c r="VMZ869" s="396"/>
      <c r="VNA869" s="396"/>
      <c r="VNB869" s="396"/>
      <c r="VNC869" s="396"/>
      <c r="VND869" s="396"/>
      <c r="VNE869" s="396"/>
      <c r="VNF869" s="396"/>
      <c r="VNG869" s="396"/>
      <c r="VNH869" s="396"/>
      <c r="VNI869" s="396"/>
      <c r="VNJ869" s="396"/>
      <c r="VNK869" s="396"/>
      <c r="VNL869" s="396"/>
      <c r="VNM869" s="396"/>
      <c r="VNN869" s="396"/>
      <c r="VNO869" s="396"/>
      <c r="VNP869" s="396"/>
      <c r="VNQ869" s="396"/>
      <c r="VNR869" s="396"/>
      <c r="VNS869" s="396"/>
      <c r="VNT869" s="396"/>
      <c r="VNU869" s="396"/>
      <c r="VNV869" s="396"/>
      <c r="VNW869" s="396"/>
      <c r="VNX869" s="396"/>
      <c r="VNY869" s="396"/>
      <c r="VNZ869" s="396"/>
      <c r="VOA869" s="396"/>
      <c r="VOB869" s="396"/>
      <c r="VOC869" s="396"/>
      <c r="VOD869" s="396"/>
      <c r="VOE869" s="396"/>
      <c r="VOF869" s="396"/>
      <c r="VOG869" s="396"/>
      <c r="VOH869" s="396"/>
      <c r="VOI869" s="396"/>
      <c r="VOJ869" s="396"/>
      <c r="VOK869" s="396"/>
      <c r="VOL869" s="396"/>
      <c r="VOM869" s="396"/>
      <c r="VON869" s="396"/>
      <c r="VOO869" s="396"/>
      <c r="VOP869" s="396"/>
      <c r="VOQ869" s="396"/>
      <c r="VOR869" s="396"/>
      <c r="VOS869" s="396"/>
      <c r="VOT869" s="396"/>
      <c r="VOU869" s="396"/>
      <c r="VOV869" s="396"/>
      <c r="VOW869" s="396"/>
      <c r="VOX869" s="396"/>
      <c r="VOY869" s="396"/>
      <c r="VOZ869" s="396"/>
      <c r="VPA869" s="396"/>
      <c r="VPB869" s="396"/>
      <c r="VPC869" s="396"/>
      <c r="VPD869" s="396"/>
      <c r="VPE869" s="396"/>
      <c r="VPF869" s="396"/>
      <c r="VPG869" s="396"/>
      <c r="VPH869" s="396"/>
      <c r="VPI869" s="396"/>
      <c r="VPJ869" s="396"/>
      <c r="VPK869" s="396"/>
      <c r="VPL869" s="396"/>
      <c r="VPM869" s="396"/>
      <c r="VPN869" s="396"/>
      <c r="VPO869" s="396"/>
      <c r="VPP869" s="396"/>
      <c r="VPQ869" s="396"/>
      <c r="VPR869" s="396"/>
      <c r="VPS869" s="396"/>
      <c r="VPT869" s="396"/>
      <c r="VPU869" s="396"/>
      <c r="VPV869" s="396"/>
      <c r="VPW869" s="396"/>
      <c r="VPX869" s="396"/>
      <c r="VPY869" s="396"/>
      <c r="VPZ869" s="396"/>
      <c r="VQA869" s="396"/>
      <c r="VQB869" s="396"/>
      <c r="VQC869" s="396"/>
      <c r="VQD869" s="396"/>
      <c r="VQE869" s="396"/>
      <c r="VQF869" s="396"/>
      <c r="VQG869" s="396"/>
      <c r="VQH869" s="396"/>
      <c r="VQI869" s="396"/>
      <c r="VQJ869" s="396"/>
      <c r="VQK869" s="396"/>
      <c r="VQL869" s="396"/>
      <c r="VQM869" s="396"/>
      <c r="VQN869" s="396"/>
      <c r="VQO869" s="396"/>
      <c r="VQP869" s="396"/>
      <c r="VQQ869" s="396"/>
      <c r="VQR869" s="396"/>
      <c r="VQS869" s="396"/>
      <c r="VQT869" s="396"/>
      <c r="VQU869" s="396"/>
      <c r="VQV869" s="396"/>
      <c r="VQW869" s="396"/>
      <c r="VQX869" s="396"/>
      <c r="VQY869" s="396"/>
      <c r="VQZ869" s="396"/>
      <c r="VRA869" s="396"/>
      <c r="VRB869" s="396"/>
      <c r="VRC869" s="396"/>
      <c r="VRD869" s="396"/>
      <c r="VRE869" s="396"/>
      <c r="VRF869" s="396"/>
      <c r="VRG869" s="396"/>
      <c r="VRH869" s="396"/>
      <c r="VRI869" s="396"/>
      <c r="VRJ869" s="396"/>
      <c r="VRK869" s="396"/>
      <c r="VRL869" s="396"/>
      <c r="VRM869" s="396"/>
      <c r="VRN869" s="396"/>
      <c r="VRO869" s="396"/>
      <c r="VRP869" s="396"/>
      <c r="VRQ869" s="396"/>
      <c r="VRR869" s="396"/>
      <c r="VRS869" s="396"/>
      <c r="VRT869" s="396"/>
      <c r="VRU869" s="396"/>
      <c r="VRV869" s="396"/>
      <c r="VRW869" s="396"/>
      <c r="VRX869" s="396"/>
      <c r="VRY869" s="396"/>
      <c r="VRZ869" s="396"/>
      <c r="VSA869" s="396"/>
      <c r="VSB869" s="396"/>
      <c r="VSC869" s="396"/>
      <c r="VSD869" s="396"/>
      <c r="VSE869" s="396"/>
      <c r="VSF869" s="396"/>
      <c r="VSG869" s="396"/>
      <c r="VSH869" s="396"/>
      <c r="VSI869" s="396"/>
      <c r="VSJ869" s="396"/>
      <c r="VSK869" s="396"/>
      <c r="VSL869" s="396"/>
      <c r="VSM869" s="396"/>
      <c r="VSN869" s="396"/>
      <c r="VSO869" s="396"/>
      <c r="VSP869" s="396"/>
      <c r="VSQ869" s="396"/>
      <c r="VSR869" s="396"/>
      <c r="VSS869" s="396"/>
      <c r="VST869" s="396"/>
      <c r="VSU869" s="396"/>
      <c r="VSV869" s="396"/>
      <c r="VSW869" s="396"/>
      <c r="VSX869" s="396"/>
      <c r="VSY869" s="396"/>
      <c r="VSZ869" s="396"/>
      <c r="VTA869" s="396"/>
      <c r="VTB869" s="396"/>
      <c r="VTC869" s="396"/>
      <c r="VTD869" s="396"/>
      <c r="VTE869" s="396"/>
      <c r="VTF869" s="396"/>
      <c r="VTG869" s="396"/>
      <c r="VTH869" s="396"/>
      <c r="VTI869" s="396"/>
      <c r="VTJ869" s="396"/>
      <c r="VTK869" s="396"/>
      <c r="VTL869" s="396"/>
      <c r="VTM869" s="396"/>
      <c r="VTN869" s="396"/>
      <c r="VTO869" s="396"/>
      <c r="VTP869" s="396"/>
      <c r="VTQ869" s="396"/>
      <c r="VTR869" s="396"/>
      <c r="VTS869" s="396"/>
      <c r="VTT869" s="396"/>
      <c r="VTU869" s="396"/>
      <c r="VTV869" s="396"/>
      <c r="VTW869" s="396"/>
      <c r="VTX869" s="396"/>
      <c r="VTY869" s="396"/>
      <c r="VTZ869" s="396"/>
      <c r="VUA869" s="396"/>
      <c r="VUB869" s="396"/>
      <c r="VUC869" s="396"/>
      <c r="VUD869" s="396"/>
      <c r="VUE869" s="396"/>
      <c r="VUF869" s="396"/>
      <c r="VUG869" s="396"/>
      <c r="VUH869" s="396"/>
      <c r="VUI869" s="396"/>
      <c r="VUJ869" s="396"/>
      <c r="VUK869" s="396"/>
      <c r="VUL869" s="396"/>
      <c r="VUM869" s="396"/>
      <c r="VUN869" s="396"/>
      <c r="VUO869" s="396"/>
      <c r="VUP869" s="396"/>
      <c r="VUQ869" s="396"/>
      <c r="VUR869" s="396"/>
      <c r="VUS869" s="396"/>
      <c r="VUT869" s="396"/>
      <c r="VUU869" s="396"/>
      <c r="VUV869" s="396"/>
      <c r="VUW869" s="396"/>
      <c r="VUX869" s="396"/>
      <c r="VUY869" s="396"/>
      <c r="VUZ869" s="396"/>
      <c r="VVA869" s="396"/>
      <c r="VVB869" s="396"/>
      <c r="VVC869" s="396"/>
      <c r="VVD869" s="396"/>
      <c r="VVE869" s="396"/>
      <c r="VVF869" s="396"/>
      <c r="VVG869" s="396"/>
      <c r="VVH869" s="396"/>
      <c r="VVI869" s="396"/>
      <c r="VVJ869" s="396"/>
      <c r="VVK869" s="396"/>
      <c r="VVL869" s="396"/>
      <c r="VVM869" s="396"/>
      <c r="VVN869" s="396"/>
      <c r="VVO869" s="396"/>
      <c r="VVP869" s="396"/>
      <c r="VVQ869" s="396"/>
      <c r="VVR869" s="396"/>
      <c r="VVS869" s="396"/>
      <c r="VVT869" s="396"/>
      <c r="VVU869" s="396"/>
      <c r="VVV869" s="396"/>
      <c r="VVW869" s="396"/>
      <c r="VVX869" s="396"/>
      <c r="VVY869" s="396"/>
      <c r="VVZ869" s="396"/>
      <c r="VWA869" s="396"/>
      <c r="VWB869" s="396"/>
      <c r="VWC869" s="396"/>
      <c r="VWD869" s="396"/>
      <c r="VWE869" s="396"/>
      <c r="VWF869" s="396"/>
      <c r="VWG869" s="396"/>
      <c r="VWH869" s="396"/>
      <c r="VWI869" s="396"/>
      <c r="VWJ869" s="396"/>
      <c r="VWK869" s="396"/>
      <c r="VWL869" s="396"/>
      <c r="VWM869" s="396"/>
      <c r="VWN869" s="396"/>
      <c r="VWO869" s="396"/>
      <c r="VWP869" s="396"/>
      <c r="VWQ869" s="396"/>
      <c r="VWR869" s="396"/>
      <c r="VWS869" s="396"/>
      <c r="VWT869" s="396"/>
      <c r="VWU869" s="396"/>
      <c r="VWV869" s="396"/>
      <c r="VWW869" s="396"/>
      <c r="VWX869" s="396"/>
      <c r="VWY869" s="396"/>
      <c r="VWZ869" s="396"/>
      <c r="VXA869" s="396"/>
      <c r="VXB869" s="396"/>
      <c r="VXC869" s="396"/>
      <c r="VXD869" s="396"/>
      <c r="VXE869" s="396"/>
      <c r="VXF869" s="396"/>
      <c r="VXG869" s="396"/>
      <c r="VXH869" s="396"/>
      <c r="VXI869" s="396"/>
      <c r="VXJ869" s="396"/>
      <c r="VXK869" s="396"/>
      <c r="VXL869" s="396"/>
      <c r="VXM869" s="396"/>
      <c r="VXN869" s="396"/>
      <c r="VXO869" s="396"/>
      <c r="VXP869" s="396"/>
      <c r="VXQ869" s="396"/>
      <c r="VXR869" s="396"/>
      <c r="VXS869" s="396"/>
      <c r="VXT869" s="396"/>
      <c r="VXU869" s="396"/>
      <c r="VXV869" s="396"/>
      <c r="VXW869" s="396"/>
      <c r="VXX869" s="396"/>
      <c r="VXY869" s="396"/>
      <c r="VXZ869" s="396"/>
      <c r="VYA869" s="396"/>
      <c r="VYB869" s="396"/>
      <c r="VYC869" s="396"/>
      <c r="VYD869" s="396"/>
      <c r="VYE869" s="396"/>
      <c r="VYF869" s="396"/>
      <c r="VYG869" s="396"/>
      <c r="VYH869" s="396"/>
      <c r="VYI869" s="396"/>
      <c r="VYJ869" s="396"/>
      <c r="VYK869" s="396"/>
      <c r="VYL869" s="396"/>
      <c r="VYM869" s="396"/>
      <c r="VYN869" s="396"/>
      <c r="VYO869" s="396"/>
      <c r="VYP869" s="396"/>
      <c r="VYQ869" s="396"/>
      <c r="VYR869" s="396"/>
      <c r="VYS869" s="396"/>
      <c r="VYT869" s="396"/>
      <c r="VYU869" s="396"/>
      <c r="VYV869" s="396"/>
      <c r="VYW869" s="396"/>
      <c r="VYX869" s="396"/>
      <c r="VYY869" s="396"/>
      <c r="VYZ869" s="396"/>
      <c r="VZA869" s="396"/>
      <c r="VZB869" s="396"/>
      <c r="VZC869" s="396"/>
      <c r="VZD869" s="396"/>
      <c r="VZE869" s="396"/>
      <c r="VZF869" s="396"/>
      <c r="VZG869" s="396"/>
      <c r="VZH869" s="396"/>
      <c r="VZI869" s="396"/>
      <c r="VZJ869" s="396"/>
      <c r="VZK869" s="396"/>
      <c r="VZL869" s="396"/>
      <c r="VZM869" s="396"/>
      <c r="VZN869" s="396"/>
      <c r="VZO869" s="396"/>
      <c r="VZP869" s="396"/>
      <c r="VZQ869" s="396"/>
      <c r="VZR869" s="396"/>
      <c r="VZS869" s="396"/>
      <c r="VZT869" s="396"/>
      <c r="VZU869" s="396"/>
      <c r="VZV869" s="396"/>
      <c r="VZW869" s="396"/>
      <c r="VZX869" s="396"/>
      <c r="VZY869" s="396"/>
      <c r="VZZ869" s="396"/>
      <c r="WAA869" s="396"/>
      <c r="WAB869" s="396"/>
      <c r="WAC869" s="396"/>
      <c r="WAD869" s="396"/>
      <c r="WAE869" s="396"/>
      <c r="WAF869" s="396"/>
      <c r="WAG869" s="396"/>
      <c r="WAH869" s="396"/>
      <c r="WAI869" s="396"/>
      <c r="WAJ869" s="396"/>
      <c r="WAK869" s="396"/>
      <c r="WAL869" s="396"/>
      <c r="WAM869" s="396"/>
      <c r="WAN869" s="396"/>
      <c r="WAO869" s="396"/>
      <c r="WAP869" s="396"/>
      <c r="WAQ869" s="396"/>
      <c r="WAR869" s="396"/>
      <c r="WAS869" s="396"/>
      <c r="WAT869" s="396"/>
      <c r="WAU869" s="396"/>
      <c r="WAV869" s="396"/>
      <c r="WAW869" s="396"/>
      <c r="WAX869" s="396"/>
      <c r="WAY869" s="396"/>
      <c r="WAZ869" s="396"/>
      <c r="WBA869" s="396"/>
      <c r="WBB869" s="396"/>
      <c r="WBC869" s="396"/>
      <c r="WBD869" s="396"/>
      <c r="WBE869" s="396"/>
      <c r="WBF869" s="396"/>
      <c r="WBG869" s="396"/>
      <c r="WBH869" s="396"/>
      <c r="WBI869" s="396"/>
      <c r="WBJ869" s="396"/>
      <c r="WBK869" s="396"/>
      <c r="WBL869" s="396"/>
      <c r="WBM869" s="396"/>
      <c r="WBN869" s="396"/>
      <c r="WBO869" s="396"/>
      <c r="WBP869" s="396"/>
      <c r="WBQ869" s="396"/>
      <c r="WBR869" s="396"/>
      <c r="WBS869" s="396"/>
      <c r="WBT869" s="396"/>
      <c r="WBU869" s="396"/>
      <c r="WBV869" s="396"/>
      <c r="WBW869" s="396"/>
      <c r="WBX869" s="396"/>
      <c r="WBY869" s="396"/>
      <c r="WBZ869" s="396"/>
      <c r="WCA869" s="396"/>
      <c r="WCB869" s="396"/>
      <c r="WCC869" s="396"/>
      <c r="WCD869" s="396"/>
      <c r="WCE869" s="396"/>
      <c r="WCF869" s="396"/>
      <c r="WCG869" s="396"/>
      <c r="WCH869" s="396"/>
      <c r="WCI869" s="396"/>
      <c r="WCJ869" s="396"/>
      <c r="WCK869" s="396"/>
      <c r="WCL869" s="396"/>
      <c r="WCM869" s="396"/>
      <c r="WCN869" s="396"/>
      <c r="WCO869" s="396"/>
      <c r="WCP869" s="396"/>
      <c r="WCQ869" s="396"/>
      <c r="WCR869" s="396"/>
      <c r="WCS869" s="396"/>
      <c r="WCT869" s="396"/>
      <c r="WCU869" s="396"/>
      <c r="WCV869" s="396"/>
      <c r="WCW869" s="396"/>
      <c r="WCX869" s="396"/>
      <c r="WCY869" s="396"/>
      <c r="WCZ869" s="396"/>
      <c r="WDA869" s="396"/>
      <c r="WDB869" s="396"/>
      <c r="WDC869" s="396"/>
      <c r="WDD869" s="396"/>
      <c r="WDE869" s="396"/>
      <c r="WDF869" s="396"/>
      <c r="WDG869" s="396"/>
      <c r="WDH869" s="396"/>
      <c r="WDI869" s="396"/>
      <c r="WDJ869" s="396"/>
      <c r="WDK869" s="396"/>
      <c r="WDL869" s="396"/>
      <c r="WDM869" s="396"/>
      <c r="WDN869" s="396"/>
      <c r="WDO869" s="396"/>
      <c r="WDP869" s="396"/>
      <c r="WDQ869" s="396"/>
      <c r="WDR869" s="396"/>
      <c r="WDS869" s="396"/>
      <c r="WDT869" s="396"/>
      <c r="WDU869" s="396"/>
      <c r="WDV869" s="396"/>
      <c r="WDW869" s="396"/>
      <c r="WDX869" s="396"/>
      <c r="WDY869" s="396"/>
      <c r="WDZ869" s="396"/>
      <c r="WEA869" s="396"/>
      <c r="WEB869" s="396"/>
      <c r="WEC869" s="396"/>
      <c r="WED869" s="396"/>
      <c r="WEE869" s="396"/>
      <c r="WEF869" s="396"/>
      <c r="WEG869" s="396"/>
      <c r="WEH869" s="396"/>
      <c r="WEI869" s="396"/>
      <c r="WEJ869" s="396"/>
      <c r="WEK869" s="396"/>
      <c r="WEL869" s="396"/>
      <c r="WEM869" s="396"/>
      <c r="WEN869" s="396"/>
      <c r="WEO869" s="396"/>
      <c r="WEP869" s="396"/>
      <c r="WEQ869" s="396"/>
      <c r="WER869" s="396"/>
      <c r="WES869" s="396"/>
      <c r="WET869" s="396"/>
      <c r="WEU869" s="396"/>
      <c r="WEV869" s="396"/>
      <c r="WEW869" s="396"/>
      <c r="WEX869" s="396"/>
      <c r="WEY869" s="396"/>
      <c r="WEZ869" s="396"/>
      <c r="WFA869" s="396"/>
      <c r="WFB869" s="396"/>
      <c r="WFC869" s="396"/>
      <c r="WFD869" s="396"/>
      <c r="WFE869" s="396"/>
      <c r="WFF869" s="396"/>
      <c r="WFG869" s="396"/>
      <c r="WFH869" s="396"/>
      <c r="WFI869" s="396"/>
      <c r="WFJ869" s="396"/>
      <c r="WFK869" s="396"/>
      <c r="WFL869" s="396"/>
      <c r="WFM869" s="396"/>
      <c r="WFN869" s="396"/>
      <c r="WFO869" s="396"/>
      <c r="WFP869" s="396"/>
      <c r="WFQ869" s="396"/>
      <c r="WFR869" s="396"/>
      <c r="WFS869" s="396"/>
      <c r="WFT869" s="396"/>
      <c r="WFU869" s="396"/>
      <c r="WFV869" s="396"/>
      <c r="WFW869" s="396"/>
      <c r="WFX869" s="396"/>
      <c r="WFY869" s="396"/>
      <c r="WFZ869" s="396"/>
      <c r="WGA869" s="396"/>
      <c r="WGB869" s="396"/>
      <c r="WGC869" s="396"/>
      <c r="WGD869" s="396"/>
      <c r="WGE869" s="396"/>
      <c r="WGF869" s="396"/>
      <c r="WGG869" s="396"/>
      <c r="WGH869" s="396"/>
      <c r="WGI869" s="396"/>
      <c r="WGJ869" s="396"/>
      <c r="WGK869" s="396"/>
      <c r="WGL869" s="396"/>
      <c r="WGM869" s="396"/>
      <c r="WGN869" s="396"/>
      <c r="WGO869" s="396"/>
      <c r="WGP869" s="396"/>
      <c r="WGQ869" s="396"/>
      <c r="WGR869" s="396"/>
      <c r="WGS869" s="396"/>
      <c r="WGT869" s="396"/>
      <c r="WGU869" s="396"/>
      <c r="WGV869" s="396"/>
      <c r="WGW869" s="396"/>
      <c r="WGX869" s="396"/>
      <c r="WGY869" s="396"/>
      <c r="WGZ869" s="396"/>
      <c r="WHA869" s="396"/>
      <c r="WHB869" s="396"/>
      <c r="WHC869" s="396"/>
      <c r="WHD869" s="396"/>
      <c r="WHE869" s="396"/>
      <c r="WHF869" s="396"/>
      <c r="WHG869" s="396"/>
      <c r="WHH869" s="396"/>
      <c r="WHI869" s="396"/>
      <c r="WHJ869" s="396"/>
      <c r="WHK869" s="396"/>
      <c r="WHL869" s="396"/>
      <c r="WHM869" s="396"/>
      <c r="WHN869" s="396"/>
      <c r="WHO869" s="396"/>
      <c r="WHP869" s="396"/>
      <c r="WHQ869" s="396"/>
      <c r="WHR869" s="396"/>
      <c r="WHS869" s="396"/>
      <c r="WHT869" s="396"/>
      <c r="WHU869" s="396"/>
      <c r="WHV869" s="396"/>
      <c r="WHW869" s="396"/>
      <c r="WHX869" s="396"/>
      <c r="WHY869" s="396"/>
      <c r="WHZ869" s="396"/>
      <c r="WIA869" s="396"/>
      <c r="WIB869" s="396"/>
      <c r="WIC869" s="396"/>
      <c r="WID869" s="396"/>
      <c r="WIE869" s="396"/>
      <c r="WIF869" s="396"/>
      <c r="WIG869" s="396"/>
      <c r="WIH869" s="396"/>
      <c r="WII869" s="396"/>
      <c r="WIJ869" s="396"/>
      <c r="WIK869" s="396"/>
      <c r="WIL869" s="396"/>
      <c r="WIM869" s="396"/>
      <c r="WIN869" s="396"/>
      <c r="WIO869" s="396"/>
      <c r="WIP869" s="396"/>
      <c r="WIQ869" s="396"/>
      <c r="WIR869" s="396"/>
      <c r="WIS869" s="396"/>
      <c r="WIT869" s="396"/>
      <c r="WIU869" s="396"/>
      <c r="WIV869" s="396"/>
      <c r="WIW869" s="396"/>
      <c r="WIX869" s="396"/>
      <c r="WIY869" s="396"/>
      <c r="WIZ869" s="396"/>
      <c r="WJA869" s="396"/>
      <c r="WJB869" s="396"/>
      <c r="WJC869" s="396"/>
      <c r="WJD869" s="396"/>
      <c r="WJE869" s="396"/>
      <c r="WJF869" s="396"/>
      <c r="WJG869" s="396"/>
      <c r="WJH869" s="396"/>
      <c r="WJI869" s="396"/>
      <c r="WJJ869" s="396"/>
      <c r="WJK869" s="396"/>
      <c r="WJL869" s="396"/>
      <c r="WJM869" s="396"/>
      <c r="WJN869" s="396"/>
      <c r="WJO869" s="396"/>
      <c r="WJP869" s="396"/>
      <c r="WJQ869" s="396"/>
      <c r="WJR869" s="396"/>
      <c r="WJS869" s="396"/>
      <c r="WJT869" s="396"/>
      <c r="WJU869" s="396"/>
      <c r="WJV869" s="396"/>
      <c r="WJW869" s="396"/>
      <c r="WJX869" s="396"/>
      <c r="WJY869" s="396"/>
      <c r="WJZ869" s="396"/>
      <c r="WKA869" s="396"/>
      <c r="WKB869" s="396"/>
      <c r="WKC869" s="396"/>
      <c r="WKD869" s="396"/>
      <c r="WKE869" s="396"/>
      <c r="WKF869" s="396"/>
      <c r="WKG869" s="396"/>
      <c r="WKH869" s="396"/>
      <c r="WKI869" s="396"/>
      <c r="WKJ869" s="396"/>
      <c r="WKK869" s="396"/>
      <c r="WKL869" s="396"/>
      <c r="WKM869" s="396"/>
      <c r="WKN869" s="396"/>
      <c r="WKO869" s="396"/>
      <c r="WKP869" s="396"/>
      <c r="WKQ869" s="396"/>
      <c r="WKR869" s="396"/>
      <c r="WKS869" s="396"/>
      <c r="WKT869" s="396"/>
      <c r="WKU869" s="396"/>
      <c r="WKV869" s="396"/>
      <c r="WKW869" s="396"/>
      <c r="WKX869" s="396"/>
      <c r="WKY869" s="396"/>
      <c r="WKZ869" s="396"/>
      <c r="WLA869" s="396"/>
      <c r="WLB869" s="396"/>
      <c r="WLC869" s="396"/>
      <c r="WLD869" s="396"/>
      <c r="WLE869" s="396"/>
      <c r="WLF869" s="396"/>
      <c r="WLG869" s="396"/>
      <c r="WLH869" s="396"/>
      <c r="WLI869" s="396"/>
      <c r="WLJ869" s="396"/>
      <c r="WLK869" s="396"/>
      <c r="WLL869" s="396"/>
      <c r="WLM869" s="396"/>
      <c r="WLN869" s="396"/>
      <c r="WLO869" s="396"/>
      <c r="WLP869" s="396"/>
      <c r="WLQ869" s="396"/>
      <c r="WLR869" s="396"/>
      <c r="WLS869" s="396"/>
      <c r="WLT869" s="396"/>
      <c r="WLU869" s="396"/>
      <c r="WLV869" s="396"/>
      <c r="WLW869" s="396"/>
      <c r="WLX869" s="396"/>
      <c r="WLY869" s="396"/>
      <c r="WLZ869" s="396"/>
      <c r="WMA869" s="396"/>
      <c r="WMB869" s="396"/>
      <c r="WMC869" s="396"/>
      <c r="WMD869" s="396"/>
      <c r="WME869" s="396"/>
      <c r="WMF869" s="396"/>
      <c r="WMG869" s="396"/>
      <c r="WMH869" s="396"/>
      <c r="WMI869" s="396"/>
      <c r="WMJ869" s="396"/>
      <c r="WMK869" s="396"/>
      <c r="WML869" s="396"/>
      <c r="WMM869" s="396"/>
      <c r="WMN869" s="396"/>
      <c r="WMO869" s="396"/>
      <c r="WMP869" s="396"/>
      <c r="WMQ869" s="396"/>
      <c r="WMR869" s="396"/>
      <c r="WMS869" s="396"/>
      <c r="WMT869" s="396"/>
      <c r="WMU869" s="396"/>
      <c r="WMV869" s="396"/>
      <c r="WMW869" s="396"/>
      <c r="WMX869" s="396"/>
      <c r="WMY869" s="396"/>
      <c r="WMZ869" s="396"/>
      <c r="WNA869" s="396"/>
      <c r="WNB869" s="396"/>
      <c r="WNC869" s="396"/>
      <c r="WND869" s="396"/>
      <c r="WNE869" s="396"/>
      <c r="WNF869" s="396"/>
      <c r="WNG869" s="396"/>
      <c r="WNH869" s="396"/>
      <c r="WNI869" s="396"/>
      <c r="WNJ869" s="396"/>
      <c r="WNK869" s="396"/>
      <c r="WNL869" s="396"/>
      <c r="WNM869" s="396"/>
      <c r="WNN869" s="396"/>
      <c r="WNO869" s="396"/>
      <c r="WNP869" s="396"/>
      <c r="WNQ869" s="396"/>
      <c r="WNR869" s="396"/>
      <c r="WNS869" s="396"/>
      <c r="WNT869" s="396"/>
      <c r="WNU869" s="396"/>
      <c r="WNV869" s="396"/>
      <c r="WNW869" s="396"/>
      <c r="WNX869" s="396"/>
      <c r="WNY869" s="396"/>
      <c r="WNZ869" s="396"/>
      <c r="WOA869" s="396"/>
      <c r="WOB869" s="396"/>
      <c r="WOC869" s="396"/>
      <c r="WOD869" s="396"/>
      <c r="WOE869" s="396"/>
      <c r="WOF869" s="396"/>
      <c r="WOG869" s="396"/>
      <c r="WOH869" s="396"/>
      <c r="WOI869" s="396"/>
      <c r="WOJ869" s="396"/>
      <c r="WOK869" s="396"/>
      <c r="WOL869" s="396"/>
      <c r="WOM869" s="396"/>
      <c r="WON869" s="396"/>
      <c r="WOO869" s="396"/>
      <c r="WOP869" s="396"/>
      <c r="WOQ869" s="396"/>
      <c r="WOR869" s="396"/>
      <c r="WOS869" s="396"/>
      <c r="WOT869" s="396"/>
      <c r="WOU869" s="396"/>
      <c r="WOV869" s="396"/>
      <c r="WOW869" s="396"/>
      <c r="WOX869" s="396"/>
      <c r="WOY869" s="396"/>
      <c r="WOZ869" s="396"/>
      <c r="WPA869" s="396"/>
      <c r="WPB869" s="396"/>
      <c r="WPC869" s="396"/>
      <c r="WPD869" s="396"/>
      <c r="WPE869" s="396"/>
      <c r="WPF869" s="396"/>
      <c r="WPG869" s="396"/>
      <c r="WPH869" s="396"/>
      <c r="WPI869" s="396"/>
      <c r="WPJ869" s="396"/>
      <c r="WPK869" s="396"/>
      <c r="WPL869" s="396"/>
      <c r="WPM869" s="396"/>
      <c r="WPN869" s="396"/>
      <c r="WPO869" s="396"/>
      <c r="WPP869" s="396"/>
      <c r="WPQ869" s="396"/>
      <c r="WPR869" s="396"/>
      <c r="WPS869" s="396"/>
      <c r="WPT869" s="396"/>
      <c r="WPU869" s="396"/>
      <c r="WPV869" s="396"/>
      <c r="WPW869" s="396"/>
      <c r="WPX869" s="396"/>
      <c r="WPY869" s="396"/>
      <c r="WPZ869" s="396"/>
      <c r="WQA869" s="396"/>
      <c r="WQB869" s="396"/>
      <c r="WQC869" s="396"/>
      <c r="WQD869" s="396"/>
      <c r="WQE869" s="396"/>
      <c r="WQF869" s="396"/>
      <c r="WQG869" s="396"/>
      <c r="WQH869" s="396"/>
      <c r="WQI869" s="396"/>
      <c r="WQJ869" s="396"/>
      <c r="WQK869" s="396"/>
      <c r="WQL869" s="396"/>
      <c r="WQM869" s="396"/>
      <c r="WQN869" s="396"/>
      <c r="WQO869" s="396"/>
      <c r="WQP869" s="396"/>
      <c r="WQQ869" s="396"/>
      <c r="WQR869" s="396"/>
      <c r="WQS869" s="396"/>
      <c r="WQT869" s="396"/>
      <c r="WQU869" s="396"/>
      <c r="WQV869" s="396"/>
      <c r="WQW869" s="396"/>
      <c r="WQX869" s="396"/>
      <c r="WQY869" s="396"/>
      <c r="WQZ869" s="396"/>
      <c r="WRA869" s="396"/>
      <c r="WRB869" s="396"/>
      <c r="WRC869" s="396"/>
      <c r="WRD869" s="396"/>
      <c r="WRE869" s="396"/>
      <c r="WRF869" s="396"/>
      <c r="WRG869" s="396"/>
      <c r="WRH869" s="396"/>
      <c r="WRI869" s="396"/>
      <c r="WRJ869" s="396"/>
      <c r="WRK869" s="396"/>
      <c r="WRL869" s="396"/>
      <c r="WRM869" s="396"/>
      <c r="WRN869" s="396"/>
      <c r="WRO869" s="396"/>
      <c r="WRP869" s="396"/>
      <c r="WRQ869" s="396"/>
      <c r="WRR869" s="396"/>
      <c r="WRS869" s="396"/>
      <c r="WRT869" s="396"/>
      <c r="WRU869" s="396"/>
      <c r="WRV869" s="396"/>
      <c r="WRW869" s="396"/>
      <c r="WRX869" s="396"/>
      <c r="WRY869" s="396"/>
      <c r="WRZ869" s="396"/>
      <c r="WSA869" s="396"/>
      <c r="WSB869" s="396"/>
      <c r="WSC869" s="396"/>
      <c r="WSD869" s="396"/>
      <c r="WSE869" s="396"/>
      <c r="WSF869" s="396"/>
      <c r="WSG869" s="396"/>
      <c r="WSH869" s="396"/>
      <c r="WSI869" s="396"/>
      <c r="WSJ869" s="396"/>
      <c r="WSK869" s="396"/>
      <c r="WSL869" s="396"/>
      <c r="WSM869" s="396"/>
      <c r="WSN869" s="396"/>
      <c r="WSO869" s="396"/>
      <c r="WSP869" s="396"/>
      <c r="WSQ869" s="396"/>
      <c r="WSR869" s="396"/>
      <c r="WSS869" s="396"/>
      <c r="WST869" s="396"/>
      <c r="WSU869" s="396"/>
      <c r="WSV869" s="396"/>
      <c r="WSW869" s="396"/>
      <c r="WSX869" s="396"/>
      <c r="WSY869" s="396"/>
      <c r="WSZ869" s="396"/>
      <c r="WTA869" s="396"/>
      <c r="WTB869" s="396"/>
      <c r="WTC869" s="396"/>
      <c r="WTD869" s="396"/>
      <c r="WTE869" s="396"/>
      <c r="WTF869" s="396"/>
      <c r="WTG869" s="396"/>
      <c r="WTH869" s="396"/>
      <c r="WTI869" s="396"/>
      <c r="WTJ869" s="396"/>
      <c r="WTK869" s="396"/>
      <c r="WTL869" s="396"/>
      <c r="WTM869" s="396"/>
      <c r="WTN869" s="396"/>
      <c r="WTO869" s="396"/>
      <c r="WTP869" s="396"/>
      <c r="WTQ869" s="396"/>
      <c r="WTR869" s="396"/>
      <c r="WTS869" s="396"/>
      <c r="WTT869" s="396"/>
      <c r="WTU869" s="396"/>
      <c r="WTV869" s="396"/>
      <c r="WTW869" s="396"/>
      <c r="WTX869" s="396"/>
      <c r="WTY869" s="396"/>
      <c r="WTZ869" s="396"/>
      <c r="WUA869" s="396"/>
      <c r="WUB869" s="396"/>
      <c r="WUC869" s="396"/>
      <c r="WUD869" s="396"/>
      <c r="WUE869" s="396"/>
      <c r="WUF869" s="396"/>
      <c r="WUG869" s="396"/>
      <c r="WUH869" s="396"/>
      <c r="WUI869" s="396"/>
      <c r="WUJ869" s="396"/>
      <c r="WUK869" s="396"/>
      <c r="WUL869" s="396"/>
      <c r="WUM869" s="396"/>
      <c r="WUN869" s="396"/>
      <c r="WUO869" s="396"/>
      <c r="WUP869" s="396"/>
      <c r="WUQ869" s="396"/>
      <c r="WUR869" s="396"/>
      <c r="WUS869" s="396"/>
      <c r="WUT869" s="396"/>
      <c r="WUU869" s="396"/>
      <c r="WUV869" s="396"/>
      <c r="WUW869" s="396"/>
      <c r="WUX869" s="396"/>
      <c r="WUY869" s="396"/>
      <c r="WUZ869" s="396"/>
      <c r="WVA869" s="396"/>
      <c r="WVB869" s="396"/>
      <c r="WVC869" s="396"/>
      <c r="WVD869" s="396"/>
      <c r="WVE869" s="396"/>
      <c r="WVF869" s="396"/>
      <c r="WVG869" s="396"/>
      <c r="WVH869" s="396"/>
      <c r="WVI869" s="396"/>
      <c r="WVJ869" s="396"/>
      <c r="WVK869" s="396"/>
      <c r="WVL869" s="396"/>
      <c r="WVM869" s="396"/>
      <c r="WVN869" s="396"/>
      <c r="WVO869" s="396"/>
      <c r="WVP869" s="396"/>
      <c r="WVQ869" s="396"/>
      <c r="WVR869" s="396"/>
      <c r="WVS869" s="396"/>
      <c r="WVT869" s="396"/>
      <c r="WVU869" s="396"/>
      <c r="WVV869" s="396"/>
      <c r="WVW869" s="396"/>
      <c r="WVX869" s="396"/>
      <c r="WVY869" s="396"/>
      <c r="WVZ869" s="396"/>
      <c r="WWA869" s="396"/>
      <c r="WWB869" s="396"/>
      <c r="WWC869" s="396"/>
      <c r="WWD869" s="396"/>
      <c r="WWE869" s="396"/>
      <c r="WWF869" s="396"/>
      <c r="WWG869" s="396"/>
      <c r="WWH869" s="396"/>
      <c r="WWI869" s="396"/>
      <c r="WWJ869" s="396"/>
      <c r="WWK869" s="396"/>
      <c r="WWL869" s="396"/>
      <c r="WWM869" s="396"/>
      <c r="WWN869" s="396"/>
      <c r="WWO869" s="396"/>
      <c r="WWP869" s="396"/>
      <c r="WWQ869" s="396"/>
      <c r="WWR869" s="396"/>
      <c r="WWS869" s="396"/>
      <c r="WWT869" s="396"/>
      <c r="WWU869" s="396"/>
      <c r="WWV869" s="396"/>
      <c r="WWW869" s="396"/>
      <c r="WWX869" s="396"/>
      <c r="WWY869" s="396"/>
      <c r="WWZ869" s="396"/>
      <c r="WXA869" s="396"/>
      <c r="WXB869" s="396"/>
      <c r="WXC869" s="396"/>
      <c r="WXD869" s="396"/>
      <c r="WXE869" s="396"/>
      <c r="WXF869" s="396"/>
      <c r="WXG869" s="396"/>
      <c r="WXH869" s="396"/>
      <c r="WXI869" s="396"/>
      <c r="WXJ869" s="396"/>
      <c r="WXK869" s="396"/>
      <c r="WXL869" s="396"/>
      <c r="WXM869" s="396"/>
      <c r="WXN869" s="396"/>
      <c r="WXO869" s="396"/>
      <c r="WXP869" s="396"/>
      <c r="WXQ869" s="396"/>
      <c r="WXR869" s="396"/>
      <c r="WXS869" s="396"/>
      <c r="WXT869" s="396"/>
      <c r="WXU869" s="396"/>
      <c r="WXV869" s="396"/>
      <c r="WXW869" s="396"/>
      <c r="WXX869" s="396"/>
      <c r="WXY869" s="396"/>
      <c r="WXZ869" s="396"/>
      <c r="WYA869" s="396"/>
    </row>
    <row r="870" spans="1:16199" ht="35.25" x14ac:dyDescent="0.5">
      <c r="A870" s="318">
        <v>846</v>
      </c>
      <c r="C870" s="397">
        <v>18</v>
      </c>
      <c r="D870" s="375" t="s">
        <v>15271</v>
      </c>
      <c r="E870" s="369">
        <v>1984</v>
      </c>
      <c r="F870" s="369"/>
      <c r="G870" s="355" t="s">
        <v>17178</v>
      </c>
      <c r="H870" s="369">
        <v>2</v>
      </c>
      <c r="I870" s="369">
        <v>3</v>
      </c>
      <c r="J870" s="370">
        <v>1042.4000000000001</v>
      </c>
      <c r="K870" s="370">
        <v>951.9</v>
      </c>
      <c r="L870" s="370">
        <v>951.9</v>
      </c>
      <c r="M870" s="376">
        <v>47</v>
      </c>
      <c r="N870" s="369" t="s">
        <v>17038</v>
      </c>
      <c r="O870" s="369" t="s">
        <v>17076</v>
      </c>
      <c r="P870" s="369" t="s">
        <v>17042</v>
      </c>
      <c r="Q870" s="370">
        <v>7705763.3499999996</v>
      </c>
      <c r="R870" s="373"/>
      <c r="S870" s="370">
        <v>6636836.1500000004</v>
      </c>
      <c r="T870" s="370">
        <v>353048.01</v>
      </c>
      <c r="U870" s="370">
        <f>Q870-S870-T870</f>
        <v>715879.18999999925</v>
      </c>
      <c r="V870" s="356">
        <f t="shared" si="470"/>
        <v>7392.3286166538746</v>
      </c>
      <c r="W870" s="373">
        <v>9269.0499999999993</v>
      </c>
    </row>
    <row r="871" spans="1:16199" s="394" customFormat="1" ht="35.25" x14ac:dyDescent="0.5">
      <c r="A871" s="318">
        <v>847</v>
      </c>
      <c r="C871" s="364" t="s">
        <v>17351</v>
      </c>
      <c r="D871" s="383"/>
      <c r="E871" s="355" t="s">
        <v>17016</v>
      </c>
      <c r="F871" s="355" t="s">
        <v>17016</v>
      </c>
      <c r="G871" s="355" t="s">
        <v>17016</v>
      </c>
      <c r="H871" s="355" t="s">
        <v>17016</v>
      </c>
      <c r="I871" s="355" t="s">
        <v>17016</v>
      </c>
      <c r="J871" s="360">
        <f>J872</f>
        <v>1177.3</v>
      </c>
      <c r="K871" s="360">
        <f t="shared" ref="K871:M871" si="487">K872</f>
        <v>985.6</v>
      </c>
      <c r="L871" s="360">
        <f t="shared" si="487"/>
        <v>985.6</v>
      </c>
      <c r="M871" s="361">
        <f t="shared" si="487"/>
        <v>39</v>
      </c>
      <c r="N871" s="355" t="s">
        <v>17016</v>
      </c>
      <c r="O871" s="355" t="s">
        <v>17016</v>
      </c>
      <c r="P871" s="358" t="s">
        <v>17016</v>
      </c>
      <c r="Q871" s="362">
        <f>Q872</f>
        <v>5000553.84</v>
      </c>
      <c r="R871" s="362">
        <f t="shared" ref="R871:T871" si="488">R872</f>
        <v>0</v>
      </c>
      <c r="S871" s="360">
        <f t="shared" si="488"/>
        <v>4116504.56</v>
      </c>
      <c r="T871" s="360">
        <f t="shared" si="488"/>
        <v>226950.38</v>
      </c>
      <c r="U871" s="360">
        <f>U872</f>
        <v>657098.89999999979</v>
      </c>
      <c r="V871" s="356">
        <f t="shared" si="470"/>
        <v>4247.4762932132844</v>
      </c>
      <c r="W871" s="373">
        <f>W872</f>
        <v>5154.71</v>
      </c>
      <c r="X871" s="396"/>
      <c r="Y871" s="396"/>
      <c r="Z871" s="396"/>
      <c r="AA871" s="396"/>
      <c r="AB871" s="396"/>
      <c r="AC871" s="396"/>
      <c r="AD871" s="396"/>
      <c r="AE871" s="396"/>
      <c r="AF871" s="396"/>
      <c r="AG871" s="396"/>
      <c r="AH871" s="396"/>
      <c r="AI871" s="396"/>
      <c r="AJ871" s="396"/>
      <c r="AK871" s="396"/>
      <c r="AL871" s="396"/>
      <c r="AM871" s="396"/>
      <c r="AN871" s="396"/>
      <c r="AO871" s="396"/>
      <c r="AP871" s="396"/>
      <c r="AQ871" s="396"/>
      <c r="AR871" s="396"/>
      <c r="AS871" s="396"/>
      <c r="AT871" s="396"/>
      <c r="AU871" s="396"/>
      <c r="AV871" s="396"/>
      <c r="AW871" s="396"/>
      <c r="AX871" s="396"/>
      <c r="AY871" s="396"/>
      <c r="AZ871" s="396"/>
      <c r="BA871" s="396"/>
      <c r="BB871" s="396"/>
      <c r="BC871" s="396"/>
      <c r="BD871" s="396"/>
      <c r="BE871" s="396"/>
      <c r="BF871" s="396"/>
      <c r="BG871" s="396"/>
      <c r="BH871" s="396"/>
      <c r="BI871" s="396"/>
      <c r="BJ871" s="396"/>
      <c r="BK871" s="396"/>
      <c r="BL871" s="396"/>
      <c r="BM871" s="396"/>
      <c r="BN871" s="396"/>
      <c r="BO871" s="396"/>
      <c r="BP871" s="396"/>
      <c r="BQ871" s="396"/>
      <c r="BR871" s="396"/>
      <c r="BS871" s="396"/>
      <c r="BT871" s="396"/>
      <c r="BU871" s="396"/>
      <c r="BV871" s="396"/>
      <c r="BW871" s="396"/>
      <c r="BX871" s="396"/>
      <c r="BY871" s="396"/>
      <c r="BZ871" s="396"/>
      <c r="CA871" s="396"/>
      <c r="CB871" s="396"/>
      <c r="CC871" s="396"/>
      <c r="CD871" s="396"/>
      <c r="CE871" s="396"/>
      <c r="CF871" s="396"/>
      <c r="CG871" s="396"/>
      <c r="CH871" s="396"/>
      <c r="CI871" s="396"/>
      <c r="CJ871" s="396"/>
      <c r="CK871" s="396"/>
      <c r="CL871" s="396"/>
      <c r="CM871" s="396"/>
      <c r="CN871" s="396"/>
      <c r="CO871" s="396"/>
      <c r="CP871" s="396"/>
      <c r="CQ871" s="396"/>
      <c r="CR871" s="396"/>
      <c r="CS871" s="396"/>
      <c r="CT871" s="396"/>
      <c r="CU871" s="396"/>
      <c r="CV871" s="396"/>
      <c r="CW871" s="396"/>
      <c r="CX871" s="396"/>
      <c r="CY871" s="396"/>
      <c r="CZ871" s="396"/>
      <c r="DA871" s="396"/>
      <c r="DB871" s="396"/>
      <c r="DC871" s="396"/>
      <c r="DD871" s="396"/>
      <c r="DE871" s="396"/>
      <c r="DF871" s="396"/>
      <c r="DG871" s="396"/>
      <c r="DH871" s="396"/>
      <c r="DI871" s="396"/>
      <c r="DJ871" s="396"/>
      <c r="DK871" s="396"/>
      <c r="DL871" s="396"/>
      <c r="DM871" s="396"/>
      <c r="DN871" s="396"/>
      <c r="DO871" s="396"/>
      <c r="DP871" s="396"/>
      <c r="DQ871" s="396"/>
      <c r="DR871" s="396"/>
      <c r="DS871" s="396"/>
      <c r="DT871" s="396"/>
      <c r="DU871" s="396"/>
      <c r="DV871" s="396"/>
      <c r="DW871" s="396"/>
      <c r="DX871" s="396"/>
      <c r="DY871" s="396"/>
      <c r="DZ871" s="396"/>
      <c r="EA871" s="396"/>
      <c r="EB871" s="396"/>
      <c r="EC871" s="396"/>
      <c r="ED871" s="396"/>
      <c r="EE871" s="396"/>
      <c r="EF871" s="396"/>
      <c r="EG871" s="396"/>
      <c r="EH871" s="396"/>
      <c r="EI871" s="396"/>
      <c r="EJ871" s="396"/>
      <c r="EK871" s="396"/>
      <c r="EL871" s="396"/>
      <c r="EM871" s="396"/>
      <c r="EN871" s="396"/>
      <c r="EO871" s="396"/>
      <c r="EP871" s="396"/>
      <c r="EQ871" s="396"/>
      <c r="ER871" s="396"/>
      <c r="ES871" s="396"/>
      <c r="ET871" s="396"/>
      <c r="EU871" s="396"/>
      <c r="EV871" s="396"/>
      <c r="EW871" s="396"/>
      <c r="EX871" s="396"/>
      <c r="EY871" s="396"/>
      <c r="EZ871" s="396"/>
      <c r="FA871" s="396"/>
      <c r="FB871" s="396"/>
      <c r="FC871" s="396"/>
      <c r="FD871" s="396"/>
      <c r="FE871" s="396"/>
      <c r="FF871" s="396"/>
      <c r="FG871" s="396"/>
      <c r="FH871" s="396"/>
      <c r="FI871" s="396"/>
      <c r="FJ871" s="396"/>
      <c r="FK871" s="396"/>
      <c r="FL871" s="396"/>
      <c r="FM871" s="396"/>
      <c r="FN871" s="396"/>
      <c r="FO871" s="396"/>
      <c r="FP871" s="396"/>
      <c r="FQ871" s="396"/>
      <c r="FR871" s="396"/>
      <c r="FS871" s="396"/>
      <c r="FT871" s="396"/>
      <c r="FU871" s="396"/>
      <c r="FV871" s="396"/>
      <c r="FW871" s="396"/>
      <c r="FX871" s="396"/>
      <c r="FY871" s="396"/>
      <c r="FZ871" s="396"/>
      <c r="GA871" s="396"/>
      <c r="GB871" s="396"/>
      <c r="GC871" s="396"/>
      <c r="GD871" s="396"/>
      <c r="GE871" s="396"/>
      <c r="GF871" s="396"/>
      <c r="GG871" s="396"/>
      <c r="GH871" s="396"/>
      <c r="GI871" s="396"/>
      <c r="GJ871" s="396"/>
      <c r="GK871" s="396"/>
      <c r="GL871" s="396"/>
      <c r="GM871" s="396"/>
      <c r="GN871" s="396"/>
      <c r="GO871" s="396"/>
      <c r="GP871" s="396"/>
      <c r="GQ871" s="396"/>
      <c r="GR871" s="396"/>
      <c r="GS871" s="396"/>
      <c r="GT871" s="396"/>
      <c r="GU871" s="396"/>
      <c r="GV871" s="396"/>
      <c r="GW871" s="396"/>
      <c r="GX871" s="396"/>
      <c r="GY871" s="396"/>
      <c r="GZ871" s="396"/>
      <c r="HA871" s="396"/>
      <c r="HB871" s="396"/>
      <c r="HC871" s="396"/>
      <c r="HD871" s="396"/>
      <c r="HE871" s="396"/>
      <c r="HF871" s="396"/>
      <c r="HG871" s="396"/>
      <c r="HH871" s="396"/>
      <c r="HI871" s="396"/>
      <c r="HJ871" s="396"/>
      <c r="HK871" s="396"/>
      <c r="HL871" s="396"/>
      <c r="HM871" s="396"/>
      <c r="HN871" s="396"/>
      <c r="HO871" s="396"/>
      <c r="HP871" s="396"/>
      <c r="HQ871" s="396"/>
      <c r="HR871" s="396"/>
      <c r="HS871" s="396"/>
      <c r="HT871" s="396"/>
      <c r="HU871" s="396"/>
      <c r="HV871" s="396"/>
      <c r="HW871" s="396"/>
      <c r="HX871" s="396"/>
      <c r="HY871" s="396"/>
      <c r="HZ871" s="396"/>
      <c r="IA871" s="396"/>
      <c r="IB871" s="396"/>
      <c r="IC871" s="396"/>
      <c r="ID871" s="396"/>
      <c r="IE871" s="396"/>
      <c r="IF871" s="396"/>
      <c r="IG871" s="396"/>
      <c r="IH871" s="396"/>
      <c r="II871" s="396"/>
      <c r="IJ871" s="396"/>
      <c r="IK871" s="396"/>
      <c r="IL871" s="396"/>
      <c r="IM871" s="396"/>
      <c r="IN871" s="396"/>
      <c r="IO871" s="396"/>
      <c r="IP871" s="396"/>
      <c r="IQ871" s="396"/>
      <c r="IR871" s="396"/>
      <c r="IS871" s="396"/>
      <c r="IT871" s="396"/>
      <c r="IU871" s="396"/>
      <c r="IV871" s="396"/>
      <c r="IW871" s="396"/>
      <c r="IX871" s="396"/>
      <c r="IY871" s="396"/>
      <c r="IZ871" s="396"/>
      <c r="JA871" s="396"/>
      <c r="JB871" s="396"/>
      <c r="JC871" s="396"/>
      <c r="JD871" s="396"/>
      <c r="JE871" s="396"/>
      <c r="JF871" s="396"/>
      <c r="JG871" s="396"/>
      <c r="JH871" s="396"/>
      <c r="JI871" s="396"/>
      <c r="JJ871" s="396"/>
      <c r="JK871" s="396"/>
      <c r="JL871" s="396"/>
      <c r="JM871" s="396"/>
      <c r="JN871" s="396"/>
      <c r="JO871" s="396"/>
      <c r="JP871" s="396"/>
      <c r="JQ871" s="396"/>
      <c r="JR871" s="396"/>
      <c r="JS871" s="396"/>
      <c r="JT871" s="396"/>
      <c r="JU871" s="396"/>
      <c r="JV871" s="396"/>
      <c r="JW871" s="396"/>
      <c r="JX871" s="396"/>
      <c r="JY871" s="396"/>
      <c r="JZ871" s="396"/>
      <c r="KA871" s="396"/>
      <c r="KB871" s="396"/>
      <c r="KC871" s="396"/>
      <c r="KD871" s="396"/>
      <c r="KE871" s="396"/>
      <c r="KF871" s="396"/>
      <c r="KG871" s="396"/>
      <c r="KH871" s="396"/>
      <c r="KI871" s="396"/>
      <c r="KJ871" s="396"/>
      <c r="KK871" s="396"/>
      <c r="KL871" s="396"/>
      <c r="KM871" s="396"/>
      <c r="KN871" s="396"/>
      <c r="KO871" s="396"/>
      <c r="KP871" s="396"/>
      <c r="KQ871" s="396"/>
      <c r="KR871" s="396"/>
      <c r="KS871" s="396"/>
      <c r="KT871" s="396"/>
      <c r="KU871" s="396"/>
      <c r="KV871" s="396"/>
      <c r="KW871" s="396"/>
      <c r="KX871" s="396"/>
      <c r="KY871" s="396"/>
      <c r="KZ871" s="396"/>
      <c r="LA871" s="396"/>
      <c r="LB871" s="396"/>
      <c r="LC871" s="396"/>
      <c r="LD871" s="396"/>
      <c r="LE871" s="396"/>
      <c r="LF871" s="396"/>
      <c r="LG871" s="396"/>
      <c r="LH871" s="396"/>
      <c r="LI871" s="396"/>
      <c r="LJ871" s="396"/>
      <c r="LK871" s="396"/>
      <c r="LL871" s="396"/>
      <c r="LM871" s="396"/>
      <c r="LN871" s="396"/>
      <c r="LO871" s="396"/>
      <c r="LP871" s="396"/>
      <c r="LQ871" s="396"/>
      <c r="LR871" s="396"/>
      <c r="LS871" s="396"/>
      <c r="LT871" s="396"/>
      <c r="LU871" s="396"/>
      <c r="LV871" s="396"/>
      <c r="LW871" s="396"/>
      <c r="LX871" s="396"/>
      <c r="LY871" s="396"/>
      <c r="LZ871" s="396"/>
      <c r="MA871" s="396"/>
      <c r="MB871" s="396"/>
      <c r="MC871" s="396"/>
      <c r="MD871" s="396"/>
      <c r="ME871" s="396"/>
      <c r="MF871" s="396"/>
      <c r="MG871" s="396"/>
      <c r="MH871" s="396"/>
      <c r="MI871" s="396"/>
      <c r="MJ871" s="396"/>
      <c r="MK871" s="396"/>
      <c r="ML871" s="396"/>
      <c r="MM871" s="396"/>
      <c r="MN871" s="396"/>
      <c r="MO871" s="396"/>
      <c r="MP871" s="396"/>
      <c r="MQ871" s="396"/>
      <c r="MR871" s="396"/>
      <c r="MS871" s="396"/>
      <c r="MT871" s="396"/>
      <c r="MU871" s="396"/>
      <c r="MV871" s="396"/>
      <c r="MW871" s="396"/>
      <c r="MX871" s="396"/>
      <c r="MY871" s="396"/>
      <c r="MZ871" s="396"/>
      <c r="NA871" s="396"/>
      <c r="NB871" s="396"/>
      <c r="NC871" s="396"/>
      <c r="ND871" s="396"/>
      <c r="NE871" s="396"/>
      <c r="NF871" s="396"/>
      <c r="NG871" s="396"/>
      <c r="NH871" s="396"/>
      <c r="NI871" s="396"/>
      <c r="NJ871" s="396"/>
      <c r="NK871" s="396"/>
      <c r="NL871" s="396"/>
      <c r="NM871" s="396"/>
      <c r="NN871" s="396"/>
      <c r="NO871" s="396"/>
      <c r="NP871" s="396"/>
      <c r="NQ871" s="396"/>
      <c r="NR871" s="396"/>
      <c r="NS871" s="396"/>
      <c r="NT871" s="396"/>
      <c r="NU871" s="396"/>
      <c r="NV871" s="396"/>
      <c r="NW871" s="396"/>
      <c r="NX871" s="396"/>
      <c r="NY871" s="396"/>
      <c r="NZ871" s="396"/>
      <c r="OA871" s="396"/>
      <c r="OB871" s="396"/>
      <c r="OC871" s="396"/>
      <c r="OD871" s="396"/>
      <c r="OE871" s="396"/>
      <c r="OF871" s="396"/>
      <c r="OG871" s="396"/>
      <c r="OH871" s="396"/>
      <c r="OI871" s="396"/>
      <c r="OJ871" s="396"/>
      <c r="OK871" s="396"/>
      <c r="OL871" s="396"/>
      <c r="OM871" s="396"/>
      <c r="ON871" s="396"/>
      <c r="OO871" s="396"/>
      <c r="OP871" s="396"/>
      <c r="OQ871" s="396"/>
      <c r="OR871" s="396"/>
      <c r="OS871" s="396"/>
      <c r="OT871" s="396"/>
      <c r="OU871" s="396"/>
      <c r="OV871" s="396"/>
      <c r="OW871" s="396"/>
      <c r="OX871" s="396"/>
      <c r="OY871" s="396"/>
      <c r="OZ871" s="396"/>
      <c r="PA871" s="396"/>
      <c r="PB871" s="396"/>
      <c r="PC871" s="396"/>
      <c r="PD871" s="396"/>
      <c r="PE871" s="396"/>
      <c r="PF871" s="396"/>
      <c r="PG871" s="396"/>
      <c r="PH871" s="396"/>
      <c r="PI871" s="396"/>
      <c r="PJ871" s="396"/>
      <c r="PK871" s="396"/>
      <c r="PL871" s="396"/>
      <c r="PM871" s="396"/>
      <c r="PN871" s="396"/>
      <c r="PO871" s="396"/>
      <c r="PP871" s="396"/>
      <c r="PQ871" s="396"/>
      <c r="PR871" s="396"/>
      <c r="PS871" s="396"/>
      <c r="PT871" s="396"/>
      <c r="PU871" s="396"/>
      <c r="PV871" s="396"/>
      <c r="PW871" s="396"/>
      <c r="PX871" s="396"/>
      <c r="PY871" s="396"/>
      <c r="PZ871" s="396"/>
      <c r="QA871" s="396"/>
      <c r="QB871" s="396"/>
      <c r="QC871" s="396"/>
      <c r="QD871" s="396"/>
      <c r="QE871" s="396"/>
      <c r="QF871" s="396"/>
      <c r="QG871" s="396"/>
      <c r="QH871" s="396"/>
      <c r="QI871" s="396"/>
      <c r="QJ871" s="396"/>
      <c r="QK871" s="396"/>
      <c r="QL871" s="396"/>
      <c r="QM871" s="396"/>
      <c r="QN871" s="396"/>
      <c r="QO871" s="396"/>
      <c r="QP871" s="396"/>
      <c r="QQ871" s="396"/>
      <c r="QR871" s="396"/>
      <c r="QS871" s="396"/>
      <c r="QT871" s="396"/>
      <c r="QU871" s="396"/>
      <c r="QV871" s="396"/>
      <c r="QW871" s="396"/>
      <c r="QX871" s="396"/>
      <c r="QY871" s="396"/>
      <c r="QZ871" s="396"/>
      <c r="RA871" s="396"/>
      <c r="RB871" s="396"/>
      <c r="RC871" s="396"/>
      <c r="RD871" s="396"/>
      <c r="RE871" s="396"/>
      <c r="RF871" s="396"/>
      <c r="RG871" s="396"/>
      <c r="RH871" s="396"/>
      <c r="RI871" s="396"/>
      <c r="RJ871" s="396"/>
      <c r="RK871" s="396"/>
      <c r="RL871" s="396"/>
      <c r="RM871" s="396"/>
      <c r="RN871" s="396"/>
      <c r="RO871" s="396"/>
      <c r="RP871" s="396"/>
      <c r="RQ871" s="396"/>
      <c r="RR871" s="396"/>
      <c r="RS871" s="396"/>
      <c r="RT871" s="396"/>
      <c r="RU871" s="396"/>
      <c r="RV871" s="396"/>
      <c r="RW871" s="396"/>
      <c r="RX871" s="396"/>
      <c r="RY871" s="396"/>
      <c r="RZ871" s="396"/>
      <c r="SA871" s="396"/>
      <c r="SB871" s="396"/>
      <c r="SC871" s="396"/>
      <c r="SD871" s="396"/>
      <c r="SE871" s="396"/>
      <c r="SF871" s="396"/>
      <c r="SG871" s="396"/>
      <c r="SH871" s="396"/>
      <c r="SI871" s="396"/>
      <c r="SJ871" s="396"/>
      <c r="SK871" s="396"/>
      <c r="SL871" s="396"/>
      <c r="SM871" s="396"/>
      <c r="SN871" s="396"/>
      <c r="SO871" s="396"/>
      <c r="SP871" s="396"/>
      <c r="SQ871" s="396"/>
      <c r="SR871" s="396"/>
      <c r="SS871" s="396"/>
      <c r="ST871" s="396"/>
      <c r="SU871" s="396"/>
      <c r="SV871" s="396"/>
      <c r="SW871" s="396"/>
      <c r="SX871" s="396"/>
      <c r="SY871" s="396"/>
      <c r="SZ871" s="396"/>
      <c r="TA871" s="396"/>
      <c r="TB871" s="396"/>
      <c r="TC871" s="396"/>
      <c r="TD871" s="396"/>
      <c r="TE871" s="396"/>
      <c r="TF871" s="396"/>
      <c r="TG871" s="396"/>
      <c r="TH871" s="396"/>
      <c r="TI871" s="396"/>
      <c r="TJ871" s="396"/>
      <c r="TK871" s="396"/>
      <c r="TL871" s="396"/>
      <c r="TM871" s="396"/>
      <c r="TN871" s="396"/>
      <c r="TO871" s="396"/>
      <c r="TP871" s="396"/>
      <c r="TQ871" s="396"/>
      <c r="TR871" s="396"/>
      <c r="TS871" s="396"/>
      <c r="TT871" s="396"/>
      <c r="TU871" s="396"/>
      <c r="TV871" s="396"/>
      <c r="TW871" s="396"/>
      <c r="TX871" s="396"/>
      <c r="TY871" s="396"/>
      <c r="TZ871" s="396"/>
      <c r="UA871" s="396"/>
      <c r="UB871" s="396"/>
      <c r="UC871" s="396"/>
      <c r="UD871" s="396"/>
      <c r="UE871" s="396"/>
      <c r="UF871" s="396"/>
      <c r="UG871" s="396"/>
      <c r="UH871" s="396"/>
      <c r="UI871" s="396"/>
      <c r="UJ871" s="396"/>
      <c r="UK871" s="396"/>
      <c r="UL871" s="396"/>
      <c r="UM871" s="396"/>
      <c r="UN871" s="396"/>
      <c r="UO871" s="396"/>
      <c r="UP871" s="396"/>
      <c r="UQ871" s="396"/>
      <c r="UR871" s="396"/>
      <c r="US871" s="396"/>
      <c r="UT871" s="396"/>
      <c r="UU871" s="396"/>
      <c r="UV871" s="396"/>
      <c r="UW871" s="396"/>
      <c r="UX871" s="396"/>
      <c r="UY871" s="396"/>
      <c r="UZ871" s="396"/>
      <c r="VA871" s="396"/>
      <c r="VB871" s="396"/>
      <c r="VC871" s="396"/>
      <c r="VD871" s="396"/>
      <c r="VE871" s="396"/>
      <c r="VF871" s="396"/>
      <c r="VG871" s="396"/>
      <c r="VH871" s="396"/>
      <c r="VI871" s="396"/>
      <c r="VJ871" s="396"/>
      <c r="VK871" s="396"/>
      <c r="VL871" s="396"/>
      <c r="VM871" s="396"/>
      <c r="VN871" s="396"/>
      <c r="VO871" s="396"/>
      <c r="VP871" s="396"/>
      <c r="VQ871" s="396"/>
      <c r="VR871" s="396"/>
      <c r="VS871" s="396"/>
      <c r="VT871" s="396"/>
      <c r="VU871" s="396"/>
      <c r="VV871" s="396"/>
      <c r="VW871" s="396"/>
      <c r="VX871" s="396"/>
      <c r="VY871" s="396"/>
      <c r="VZ871" s="396"/>
      <c r="WA871" s="396"/>
      <c r="WB871" s="396"/>
      <c r="WC871" s="396"/>
      <c r="WD871" s="396"/>
      <c r="WE871" s="396"/>
      <c r="WF871" s="396"/>
      <c r="WG871" s="396"/>
      <c r="WH871" s="396"/>
      <c r="WI871" s="396"/>
      <c r="WJ871" s="396"/>
      <c r="WK871" s="396"/>
      <c r="WL871" s="396"/>
      <c r="WM871" s="396"/>
      <c r="WN871" s="396"/>
      <c r="WO871" s="396"/>
      <c r="WP871" s="396"/>
      <c r="WQ871" s="396"/>
      <c r="WR871" s="396"/>
      <c r="WS871" s="396"/>
      <c r="WT871" s="396"/>
      <c r="WU871" s="396"/>
      <c r="WV871" s="396"/>
      <c r="WW871" s="396"/>
      <c r="WX871" s="396"/>
      <c r="WY871" s="396"/>
      <c r="WZ871" s="396"/>
      <c r="XA871" s="396"/>
      <c r="XB871" s="396"/>
      <c r="XC871" s="396"/>
      <c r="XD871" s="396"/>
      <c r="XE871" s="396"/>
      <c r="XF871" s="396"/>
      <c r="XG871" s="396"/>
      <c r="XH871" s="396"/>
      <c r="XI871" s="396"/>
      <c r="XJ871" s="396"/>
      <c r="XK871" s="396"/>
      <c r="XL871" s="396"/>
      <c r="XM871" s="396"/>
      <c r="XN871" s="396"/>
      <c r="XO871" s="396"/>
      <c r="XP871" s="396"/>
      <c r="XQ871" s="396"/>
      <c r="XR871" s="396"/>
      <c r="XS871" s="396"/>
      <c r="XT871" s="396"/>
      <c r="XU871" s="396"/>
      <c r="XV871" s="396"/>
      <c r="XW871" s="396"/>
      <c r="XX871" s="396"/>
      <c r="XY871" s="396"/>
      <c r="XZ871" s="396"/>
      <c r="YA871" s="396"/>
      <c r="YB871" s="396"/>
      <c r="YC871" s="396"/>
      <c r="YD871" s="396"/>
      <c r="YE871" s="396"/>
      <c r="YF871" s="396"/>
      <c r="YG871" s="396"/>
      <c r="YH871" s="396"/>
      <c r="YI871" s="396"/>
      <c r="YJ871" s="396"/>
      <c r="YK871" s="396"/>
      <c r="YL871" s="396"/>
      <c r="YM871" s="396"/>
      <c r="YN871" s="396"/>
      <c r="YO871" s="396"/>
      <c r="YP871" s="396"/>
      <c r="YQ871" s="396"/>
      <c r="YR871" s="396"/>
      <c r="YS871" s="396"/>
      <c r="YT871" s="396"/>
      <c r="YU871" s="396"/>
      <c r="YV871" s="396"/>
      <c r="YW871" s="396"/>
      <c r="YX871" s="396"/>
      <c r="YY871" s="396"/>
      <c r="YZ871" s="396"/>
      <c r="ZA871" s="396"/>
      <c r="ZB871" s="396"/>
      <c r="ZC871" s="396"/>
      <c r="ZD871" s="396"/>
      <c r="ZE871" s="396"/>
      <c r="ZF871" s="396"/>
      <c r="ZG871" s="396"/>
      <c r="ZH871" s="396"/>
      <c r="ZI871" s="396"/>
      <c r="ZJ871" s="396"/>
      <c r="ZK871" s="396"/>
      <c r="ZL871" s="396"/>
      <c r="ZM871" s="396"/>
      <c r="ZN871" s="396"/>
      <c r="ZO871" s="396"/>
      <c r="ZP871" s="396"/>
      <c r="ZQ871" s="396"/>
      <c r="ZR871" s="396"/>
      <c r="ZS871" s="396"/>
      <c r="ZT871" s="396"/>
      <c r="ZU871" s="396"/>
      <c r="ZV871" s="396"/>
      <c r="ZW871" s="396"/>
      <c r="ZX871" s="396"/>
      <c r="ZY871" s="396"/>
      <c r="ZZ871" s="396"/>
      <c r="AAA871" s="396"/>
      <c r="AAB871" s="396"/>
      <c r="AAC871" s="396"/>
      <c r="AAD871" s="396"/>
      <c r="AAE871" s="396"/>
      <c r="AAF871" s="396"/>
      <c r="AAG871" s="396"/>
      <c r="AAH871" s="396"/>
      <c r="AAI871" s="396"/>
      <c r="AAJ871" s="396"/>
      <c r="AAK871" s="396"/>
      <c r="AAL871" s="396"/>
      <c r="AAM871" s="396"/>
      <c r="AAN871" s="396"/>
      <c r="AAO871" s="396"/>
      <c r="AAP871" s="396"/>
      <c r="AAQ871" s="396"/>
      <c r="AAR871" s="396"/>
      <c r="AAS871" s="396"/>
      <c r="AAT871" s="396"/>
      <c r="AAU871" s="396"/>
      <c r="AAV871" s="396"/>
      <c r="AAW871" s="396"/>
      <c r="AAX871" s="396"/>
      <c r="AAY871" s="396"/>
      <c r="AAZ871" s="396"/>
      <c r="ABA871" s="396"/>
      <c r="ABB871" s="396"/>
      <c r="ABC871" s="396"/>
      <c r="ABD871" s="396"/>
      <c r="ABE871" s="396"/>
      <c r="ABF871" s="396"/>
      <c r="ABG871" s="396"/>
      <c r="ABH871" s="396"/>
      <c r="ABI871" s="396"/>
      <c r="ABJ871" s="396"/>
      <c r="ABK871" s="396"/>
      <c r="ABL871" s="396"/>
      <c r="ABM871" s="396"/>
      <c r="ABN871" s="396"/>
      <c r="ABO871" s="396"/>
      <c r="ABP871" s="396"/>
      <c r="ABQ871" s="396"/>
      <c r="ABR871" s="396"/>
      <c r="ABS871" s="396"/>
      <c r="ABT871" s="396"/>
      <c r="ABU871" s="396"/>
      <c r="ABV871" s="396"/>
      <c r="ABW871" s="396"/>
      <c r="ABX871" s="396"/>
      <c r="ABY871" s="396"/>
      <c r="ABZ871" s="396"/>
      <c r="ACA871" s="396"/>
      <c r="ACB871" s="396"/>
      <c r="ACC871" s="396"/>
      <c r="ACD871" s="396"/>
      <c r="ACE871" s="396"/>
      <c r="ACF871" s="396"/>
      <c r="ACG871" s="396"/>
      <c r="ACH871" s="396"/>
      <c r="ACI871" s="396"/>
      <c r="ACJ871" s="396"/>
      <c r="ACK871" s="396"/>
      <c r="ACL871" s="396"/>
      <c r="ACM871" s="396"/>
      <c r="ACN871" s="396"/>
      <c r="ACO871" s="396"/>
      <c r="ACP871" s="396"/>
      <c r="ACQ871" s="396"/>
      <c r="ACR871" s="396"/>
      <c r="ACS871" s="396"/>
      <c r="ACT871" s="396"/>
      <c r="ACU871" s="396"/>
      <c r="ACV871" s="396"/>
      <c r="ACW871" s="396"/>
      <c r="ACX871" s="396"/>
      <c r="ACY871" s="396"/>
      <c r="ACZ871" s="396"/>
      <c r="ADA871" s="396"/>
      <c r="ADB871" s="396"/>
      <c r="ADC871" s="396"/>
      <c r="ADD871" s="396"/>
      <c r="ADE871" s="396"/>
      <c r="ADF871" s="396"/>
      <c r="ADG871" s="396"/>
      <c r="ADH871" s="396"/>
      <c r="ADI871" s="396"/>
      <c r="ADJ871" s="396"/>
      <c r="ADK871" s="396"/>
      <c r="ADL871" s="396"/>
      <c r="ADM871" s="396"/>
      <c r="ADN871" s="396"/>
      <c r="ADO871" s="396"/>
      <c r="ADP871" s="396"/>
      <c r="ADQ871" s="396"/>
      <c r="ADR871" s="396"/>
      <c r="ADS871" s="396"/>
      <c r="ADT871" s="396"/>
      <c r="ADU871" s="396"/>
      <c r="ADV871" s="396"/>
      <c r="ADW871" s="396"/>
      <c r="ADX871" s="396"/>
      <c r="ADY871" s="396"/>
      <c r="ADZ871" s="396"/>
      <c r="AEA871" s="396"/>
      <c r="AEB871" s="396"/>
      <c r="AEC871" s="396"/>
      <c r="AED871" s="396"/>
      <c r="AEE871" s="396"/>
      <c r="AEF871" s="396"/>
      <c r="AEG871" s="396"/>
      <c r="AEH871" s="396"/>
      <c r="AEI871" s="396"/>
      <c r="AEJ871" s="396"/>
      <c r="AEK871" s="396"/>
      <c r="AEL871" s="396"/>
      <c r="AEM871" s="396"/>
      <c r="AEN871" s="396"/>
      <c r="AEO871" s="396"/>
      <c r="AEP871" s="396"/>
      <c r="AEQ871" s="396"/>
      <c r="AER871" s="396"/>
      <c r="AES871" s="396"/>
      <c r="AET871" s="396"/>
      <c r="AEU871" s="396"/>
      <c r="AEV871" s="396"/>
      <c r="AEW871" s="396"/>
      <c r="AEX871" s="396"/>
      <c r="AEY871" s="396"/>
      <c r="AEZ871" s="396"/>
      <c r="AFA871" s="396"/>
      <c r="AFB871" s="396"/>
      <c r="AFC871" s="396"/>
      <c r="AFD871" s="396"/>
      <c r="AFE871" s="396"/>
      <c r="AFF871" s="396"/>
      <c r="AFG871" s="396"/>
      <c r="AFH871" s="396"/>
      <c r="AFI871" s="396"/>
      <c r="AFJ871" s="396"/>
      <c r="AFK871" s="396"/>
      <c r="AFL871" s="396"/>
      <c r="AFM871" s="396"/>
      <c r="AFN871" s="396"/>
      <c r="AFO871" s="396"/>
      <c r="AFP871" s="396"/>
      <c r="AFQ871" s="396"/>
      <c r="AFR871" s="396"/>
      <c r="AFS871" s="396"/>
      <c r="AFT871" s="396"/>
      <c r="AFU871" s="396"/>
      <c r="AFV871" s="396"/>
      <c r="AFW871" s="396"/>
      <c r="AFX871" s="396"/>
      <c r="AFY871" s="396"/>
      <c r="AFZ871" s="396"/>
      <c r="AGA871" s="396"/>
      <c r="AGB871" s="396"/>
      <c r="AGC871" s="396"/>
      <c r="AGD871" s="396"/>
      <c r="AGE871" s="396"/>
      <c r="AGF871" s="396"/>
      <c r="AGG871" s="396"/>
      <c r="AGH871" s="396"/>
      <c r="AGI871" s="396"/>
      <c r="AGJ871" s="396"/>
      <c r="AGK871" s="396"/>
      <c r="AGL871" s="396"/>
      <c r="AGM871" s="396"/>
      <c r="AGN871" s="396"/>
      <c r="AGO871" s="396"/>
      <c r="AGP871" s="396"/>
      <c r="AGQ871" s="396"/>
      <c r="AGR871" s="396"/>
      <c r="AGS871" s="396"/>
      <c r="AGT871" s="396"/>
      <c r="AGU871" s="396"/>
      <c r="AGV871" s="396"/>
      <c r="AGW871" s="396"/>
      <c r="AGX871" s="396"/>
      <c r="AGY871" s="396"/>
      <c r="AGZ871" s="396"/>
      <c r="AHA871" s="396"/>
      <c r="AHB871" s="396"/>
      <c r="AHC871" s="396"/>
      <c r="AHD871" s="396"/>
      <c r="AHE871" s="396"/>
      <c r="AHF871" s="396"/>
      <c r="AHG871" s="396"/>
      <c r="AHH871" s="396"/>
      <c r="AHI871" s="396"/>
      <c r="AHJ871" s="396"/>
      <c r="AHK871" s="396"/>
      <c r="AHL871" s="396"/>
      <c r="AHM871" s="396"/>
      <c r="AHN871" s="396"/>
      <c r="AHO871" s="396"/>
      <c r="AHP871" s="396"/>
      <c r="AHQ871" s="396"/>
      <c r="AHR871" s="396"/>
      <c r="AHS871" s="396"/>
      <c r="AHT871" s="396"/>
      <c r="AHU871" s="396"/>
      <c r="AHV871" s="396"/>
      <c r="AHW871" s="396"/>
      <c r="AHX871" s="396"/>
      <c r="AHY871" s="396"/>
      <c r="AHZ871" s="396"/>
      <c r="AIA871" s="396"/>
      <c r="AIB871" s="396"/>
      <c r="AIC871" s="396"/>
      <c r="AID871" s="396"/>
      <c r="AIE871" s="396"/>
      <c r="AIF871" s="396"/>
      <c r="AIG871" s="396"/>
      <c r="AIH871" s="396"/>
      <c r="AII871" s="396"/>
      <c r="AIJ871" s="396"/>
      <c r="AIK871" s="396"/>
      <c r="AIL871" s="396"/>
      <c r="AIM871" s="396"/>
      <c r="AIN871" s="396"/>
      <c r="AIO871" s="396"/>
      <c r="AIP871" s="396"/>
      <c r="AIQ871" s="396"/>
      <c r="AIR871" s="396"/>
      <c r="AIS871" s="396"/>
      <c r="AIT871" s="396"/>
      <c r="AIU871" s="396"/>
      <c r="AIV871" s="396"/>
      <c r="AIW871" s="396"/>
      <c r="AIX871" s="396"/>
      <c r="AIY871" s="396"/>
      <c r="AIZ871" s="396"/>
      <c r="AJA871" s="396"/>
      <c r="AJB871" s="396"/>
      <c r="AJC871" s="396"/>
      <c r="AJD871" s="396"/>
      <c r="AJE871" s="396"/>
      <c r="AJF871" s="396"/>
      <c r="AJG871" s="396"/>
      <c r="AJH871" s="396"/>
      <c r="AJI871" s="396"/>
      <c r="AJJ871" s="396"/>
      <c r="AJK871" s="396"/>
      <c r="AJL871" s="396"/>
      <c r="AJM871" s="396"/>
      <c r="AJN871" s="396"/>
      <c r="AJO871" s="396"/>
      <c r="AJP871" s="396"/>
      <c r="AJQ871" s="396"/>
      <c r="AJR871" s="396"/>
      <c r="AJS871" s="396"/>
      <c r="AJT871" s="396"/>
      <c r="AJU871" s="396"/>
      <c r="AJV871" s="396"/>
      <c r="AJW871" s="396"/>
      <c r="AJX871" s="396"/>
      <c r="AJY871" s="396"/>
      <c r="AJZ871" s="396"/>
      <c r="AKA871" s="396"/>
      <c r="AKB871" s="396"/>
      <c r="AKC871" s="396"/>
      <c r="AKD871" s="396"/>
      <c r="AKE871" s="396"/>
      <c r="AKF871" s="396"/>
      <c r="AKG871" s="396"/>
      <c r="AKH871" s="396"/>
      <c r="AKI871" s="396"/>
      <c r="AKJ871" s="396"/>
      <c r="AKK871" s="396"/>
      <c r="AKL871" s="396"/>
      <c r="AKM871" s="396"/>
      <c r="AKN871" s="396"/>
      <c r="AKO871" s="396"/>
      <c r="AKP871" s="396"/>
      <c r="AKQ871" s="396"/>
      <c r="AKR871" s="396"/>
      <c r="AKS871" s="396"/>
      <c r="AKT871" s="396"/>
      <c r="AKU871" s="396"/>
      <c r="AKV871" s="396"/>
      <c r="AKW871" s="396"/>
      <c r="AKX871" s="396"/>
      <c r="AKY871" s="396"/>
      <c r="AKZ871" s="396"/>
      <c r="ALA871" s="396"/>
      <c r="ALB871" s="396"/>
      <c r="ALC871" s="396"/>
      <c r="ALD871" s="396"/>
      <c r="ALE871" s="396"/>
      <c r="ALF871" s="396"/>
      <c r="ALG871" s="396"/>
      <c r="ALH871" s="396"/>
      <c r="ALI871" s="396"/>
      <c r="ALJ871" s="396"/>
      <c r="ALK871" s="396"/>
      <c r="ALL871" s="396"/>
      <c r="ALM871" s="396"/>
      <c r="ALN871" s="396"/>
      <c r="ALO871" s="396"/>
      <c r="ALP871" s="396"/>
      <c r="ALQ871" s="396"/>
      <c r="ALR871" s="396"/>
      <c r="ALS871" s="396"/>
      <c r="ALT871" s="396"/>
      <c r="ALU871" s="396"/>
      <c r="ALV871" s="396"/>
      <c r="ALW871" s="396"/>
      <c r="ALX871" s="396"/>
      <c r="ALY871" s="396"/>
      <c r="ALZ871" s="396"/>
      <c r="AMA871" s="396"/>
      <c r="AMB871" s="396"/>
      <c r="AMC871" s="396"/>
      <c r="AMD871" s="396"/>
      <c r="AME871" s="396"/>
      <c r="AMF871" s="396"/>
      <c r="AMG871" s="396"/>
      <c r="AMH871" s="396"/>
      <c r="AMI871" s="396"/>
      <c r="AMJ871" s="396"/>
      <c r="AMK871" s="396"/>
      <c r="AML871" s="396"/>
      <c r="AMM871" s="396"/>
      <c r="AMN871" s="396"/>
      <c r="AMO871" s="396"/>
      <c r="AMP871" s="396"/>
      <c r="AMQ871" s="396"/>
      <c r="AMR871" s="396"/>
      <c r="AMS871" s="396"/>
      <c r="AMT871" s="396"/>
      <c r="AMU871" s="396"/>
      <c r="AMV871" s="396"/>
      <c r="AMW871" s="396"/>
      <c r="AMX871" s="396"/>
      <c r="AMY871" s="396"/>
      <c r="AMZ871" s="396"/>
      <c r="ANA871" s="396"/>
      <c r="ANB871" s="396"/>
      <c r="ANC871" s="396"/>
      <c r="AND871" s="396"/>
      <c r="ANE871" s="396"/>
      <c r="ANF871" s="396"/>
      <c r="ANG871" s="396"/>
      <c r="ANH871" s="396"/>
      <c r="ANI871" s="396"/>
      <c r="ANJ871" s="396"/>
      <c r="ANK871" s="396"/>
      <c r="ANL871" s="396"/>
      <c r="ANM871" s="396"/>
      <c r="ANN871" s="396"/>
      <c r="ANO871" s="396"/>
      <c r="ANP871" s="396"/>
      <c r="ANQ871" s="396"/>
      <c r="ANR871" s="396"/>
      <c r="ANS871" s="396"/>
      <c r="ANT871" s="396"/>
      <c r="ANU871" s="396"/>
      <c r="ANV871" s="396"/>
      <c r="ANW871" s="396"/>
      <c r="ANX871" s="396"/>
      <c r="ANY871" s="396"/>
      <c r="ANZ871" s="396"/>
      <c r="AOA871" s="396"/>
      <c r="AOB871" s="396"/>
      <c r="AOC871" s="396"/>
      <c r="AOD871" s="396"/>
      <c r="AOE871" s="396"/>
      <c r="AOF871" s="396"/>
      <c r="AOG871" s="396"/>
      <c r="AOH871" s="396"/>
      <c r="AOI871" s="396"/>
      <c r="AOJ871" s="396"/>
      <c r="AOK871" s="396"/>
      <c r="AOL871" s="396"/>
      <c r="AOM871" s="396"/>
      <c r="AON871" s="396"/>
      <c r="AOO871" s="396"/>
      <c r="AOP871" s="396"/>
      <c r="AOQ871" s="396"/>
      <c r="AOR871" s="396"/>
      <c r="AOS871" s="396"/>
      <c r="AOT871" s="396"/>
      <c r="AOU871" s="396"/>
      <c r="AOV871" s="396"/>
      <c r="AOW871" s="396"/>
      <c r="AOX871" s="396"/>
      <c r="AOY871" s="396"/>
      <c r="AOZ871" s="396"/>
      <c r="APA871" s="396"/>
      <c r="APB871" s="396"/>
      <c r="APC871" s="396"/>
      <c r="APD871" s="396"/>
      <c r="APE871" s="396"/>
      <c r="APF871" s="396"/>
      <c r="APG871" s="396"/>
      <c r="APH871" s="396"/>
      <c r="API871" s="396"/>
      <c r="APJ871" s="396"/>
      <c r="APK871" s="396"/>
      <c r="APL871" s="396"/>
      <c r="APM871" s="396"/>
      <c r="APN871" s="396"/>
      <c r="APO871" s="396"/>
      <c r="APP871" s="396"/>
      <c r="APQ871" s="396"/>
      <c r="APR871" s="396"/>
      <c r="APS871" s="396"/>
      <c r="APT871" s="396"/>
      <c r="APU871" s="396"/>
      <c r="APV871" s="396"/>
      <c r="APW871" s="396"/>
      <c r="APX871" s="396"/>
      <c r="APY871" s="396"/>
      <c r="APZ871" s="396"/>
      <c r="AQA871" s="396"/>
      <c r="AQB871" s="396"/>
      <c r="AQC871" s="396"/>
      <c r="AQD871" s="396"/>
      <c r="AQE871" s="396"/>
      <c r="AQF871" s="396"/>
      <c r="AQG871" s="396"/>
      <c r="AQH871" s="396"/>
      <c r="AQI871" s="396"/>
      <c r="AQJ871" s="396"/>
      <c r="AQK871" s="396"/>
      <c r="AQL871" s="396"/>
      <c r="AQM871" s="396"/>
      <c r="AQN871" s="396"/>
      <c r="AQO871" s="396"/>
      <c r="AQP871" s="396"/>
      <c r="AQQ871" s="396"/>
      <c r="AQR871" s="396"/>
      <c r="AQS871" s="396"/>
      <c r="AQT871" s="396"/>
      <c r="AQU871" s="396"/>
      <c r="AQV871" s="396"/>
      <c r="AQW871" s="396"/>
      <c r="AQX871" s="396"/>
      <c r="AQY871" s="396"/>
      <c r="AQZ871" s="396"/>
      <c r="ARA871" s="396"/>
      <c r="ARB871" s="396"/>
      <c r="ARC871" s="396"/>
      <c r="ARD871" s="396"/>
      <c r="ARE871" s="396"/>
      <c r="ARF871" s="396"/>
      <c r="ARG871" s="396"/>
      <c r="ARH871" s="396"/>
      <c r="ARI871" s="396"/>
      <c r="ARJ871" s="396"/>
      <c r="ARK871" s="396"/>
      <c r="ARL871" s="396"/>
      <c r="ARM871" s="396"/>
      <c r="ARN871" s="396"/>
      <c r="ARO871" s="396"/>
      <c r="ARP871" s="396"/>
      <c r="ARQ871" s="396"/>
      <c r="ARR871" s="396"/>
      <c r="ARS871" s="396"/>
      <c r="ART871" s="396"/>
      <c r="ARU871" s="396"/>
      <c r="ARV871" s="396"/>
      <c r="ARW871" s="396"/>
      <c r="ARX871" s="396"/>
      <c r="ARY871" s="396"/>
      <c r="ARZ871" s="396"/>
      <c r="ASA871" s="396"/>
      <c r="ASB871" s="396"/>
      <c r="ASC871" s="396"/>
      <c r="ASD871" s="396"/>
      <c r="ASE871" s="396"/>
      <c r="ASF871" s="396"/>
      <c r="ASG871" s="396"/>
      <c r="ASH871" s="396"/>
      <c r="ASI871" s="396"/>
      <c r="ASJ871" s="396"/>
      <c r="ASK871" s="396"/>
      <c r="ASL871" s="396"/>
      <c r="ASM871" s="396"/>
      <c r="ASN871" s="396"/>
      <c r="ASO871" s="396"/>
      <c r="ASP871" s="396"/>
      <c r="ASQ871" s="396"/>
      <c r="ASR871" s="396"/>
      <c r="ASS871" s="396"/>
      <c r="AST871" s="396"/>
      <c r="ASU871" s="396"/>
      <c r="ASV871" s="396"/>
      <c r="ASW871" s="396"/>
      <c r="ASX871" s="396"/>
      <c r="ASY871" s="396"/>
      <c r="ASZ871" s="396"/>
      <c r="ATA871" s="396"/>
      <c r="ATB871" s="396"/>
      <c r="ATC871" s="396"/>
      <c r="ATD871" s="396"/>
      <c r="ATE871" s="396"/>
      <c r="ATF871" s="396"/>
      <c r="ATG871" s="396"/>
      <c r="ATH871" s="396"/>
      <c r="ATI871" s="396"/>
      <c r="ATJ871" s="396"/>
      <c r="ATK871" s="396"/>
      <c r="ATL871" s="396"/>
      <c r="ATM871" s="396"/>
      <c r="ATN871" s="396"/>
      <c r="ATO871" s="396"/>
      <c r="ATP871" s="396"/>
      <c r="ATQ871" s="396"/>
      <c r="ATR871" s="396"/>
      <c r="ATS871" s="396"/>
      <c r="ATT871" s="396"/>
      <c r="ATU871" s="396"/>
      <c r="ATV871" s="396"/>
      <c r="ATW871" s="396"/>
      <c r="ATX871" s="396"/>
      <c r="ATY871" s="396"/>
      <c r="ATZ871" s="396"/>
      <c r="AUA871" s="396"/>
      <c r="AUB871" s="396"/>
      <c r="AUC871" s="396"/>
      <c r="AUD871" s="396"/>
      <c r="AUE871" s="396"/>
      <c r="AUF871" s="396"/>
      <c r="AUG871" s="396"/>
      <c r="AUH871" s="396"/>
      <c r="AUI871" s="396"/>
      <c r="AUJ871" s="396"/>
      <c r="AUK871" s="396"/>
      <c r="AUL871" s="396"/>
      <c r="AUM871" s="396"/>
      <c r="AUN871" s="396"/>
      <c r="AUO871" s="396"/>
      <c r="AUP871" s="396"/>
      <c r="AUQ871" s="396"/>
      <c r="AUR871" s="396"/>
      <c r="AUS871" s="396"/>
      <c r="AUT871" s="396"/>
      <c r="AUU871" s="396"/>
      <c r="AUV871" s="396"/>
      <c r="AUW871" s="396"/>
      <c r="AUX871" s="396"/>
      <c r="AUY871" s="396"/>
      <c r="AUZ871" s="396"/>
      <c r="AVA871" s="396"/>
      <c r="AVB871" s="396"/>
      <c r="AVC871" s="396"/>
      <c r="AVD871" s="396"/>
      <c r="AVE871" s="396"/>
      <c r="AVF871" s="396"/>
      <c r="AVG871" s="396"/>
      <c r="AVH871" s="396"/>
      <c r="AVI871" s="396"/>
      <c r="AVJ871" s="396"/>
      <c r="AVK871" s="396"/>
      <c r="AVL871" s="396"/>
      <c r="AVM871" s="396"/>
      <c r="AVN871" s="396"/>
      <c r="AVO871" s="396"/>
      <c r="AVP871" s="396"/>
      <c r="AVQ871" s="396"/>
      <c r="AVR871" s="396"/>
      <c r="AVS871" s="396"/>
      <c r="AVT871" s="396"/>
      <c r="AVU871" s="396"/>
      <c r="AVV871" s="396"/>
      <c r="AVW871" s="396"/>
      <c r="AVX871" s="396"/>
      <c r="AVY871" s="396"/>
      <c r="AVZ871" s="396"/>
      <c r="AWA871" s="396"/>
      <c r="AWB871" s="396"/>
      <c r="AWC871" s="396"/>
      <c r="AWD871" s="396"/>
      <c r="AWE871" s="396"/>
      <c r="AWF871" s="396"/>
      <c r="AWG871" s="396"/>
      <c r="AWH871" s="396"/>
      <c r="AWI871" s="396"/>
      <c r="AWJ871" s="396"/>
      <c r="AWK871" s="396"/>
      <c r="AWL871" s="396"/>
      <c r="AWM871" s="396"/>
      <c r="AWN871" s="396"/>
      <c r="AWO871" s="396"/>
      <c r="AWP871" s="396"/>
      <c r="AWQ871" s="396"/>
      <c r="AWR871" s="396"/>
      <c r="AWS871" s="396"/>
      <c r="AWT871" s="396"/>
      <c r="AWU871" s="396"/>
      <c r="AWV871" s="396"/>
      <c r="AWW871" s="396"/>
      <c r="AWX871" s="396"/>
      <c r="AWY871" s="396"/>
      <c r="AWZ871" s="396"/>
      <c r="AXA871" s="396"/>
      <c r="AXB871" s="396"/>
      <c r="AXC871" s="396"/>
      <c r="AXD871" s="396"/>
      <c r="AXE871" s="396"/>
      <c r="AXF871" s="396"/>
      <c r="AXG871" s="396"/>
      <c r="AXH871" s="396"/>
      <c r="AXI871" s="396"/>
      <c r="AXJ871" s="396"/>
      <c r="AXK871" s="396"/>
      <c r="AXL871" s="396"/>
      <c r="AXM871" s="396"/>
      <c r="AXN871" s="396"/>
      <c r="AXO871" s="396"/>
      <c r="AXP871" s="396"/>
      <c r="AXQ871" s="396"/>
      <c r="AXR871" s="396"/>
      <c r="AXS871" s="396"/>
      <c r="AXT871" s="396"/>
      <c r="AXU871" s="396"/>
      <c r="AXV871" s="396"/>
      <c r="AXW871" s="396"/>
      <c r="AXX871" s="396"/>
      <c r="AXY871" s="396"/>
      <c r="AXZ871" s="396"/>
      <c r="AYA871" s="396"/>
      <c r="AYB871" s="396"/>
      <c r="AYC871" s="396"/>
      <c r="AYD871" s="396"/>
      <c r="AYE871" s="396"/>
      <c r="AYF871" s="396"/>
      <c r="AYG871" s="396"/>
      <c r="AYH871" s="396"/>
      <c r="AYI871" s="396"/>
      <c r="AYJ871" s="396"/>
      <c r="AYK871" s="396"/>
      <c r="AYL871" s="396"/>
      <c r="AYM871" s="396"/>
      <c r="AYN871" s="396"/>
      <c r="AYO871" s="396"/>
      <c r="AYP871" s="396"/>
      <c r="AYQ871" s="396"/>
      <c r="AYR871" s="396"/>
      <c r="AYS871" s="396"/>
      <c r="AYT871" s="396"/>
      <c r="AYU871" s="396"/>
      <c r="AYV871" s="396"/>
      <c r="AYW871" s="396"/>
      <c r="AYX871" s="396"/>
      <c r="AYY871" s="396"/>
      <c r="AYZ871" s="396"/>
      <c r="AZA871" s="396"/>
      <c r="AZB871" s="396"/>
      <c r="AZC871" s="396"/>
      <c r="AZD871" s="396"/>
      <c r="AZE871" s="396"/>
      <c r="AZF871" s="396"/>
      <c r="AZG871" s="396"/>
      <c r="AZH871" s="396"/>
      <c r="AZI871" s="396"/>
      <c r="AZJ871" s="396"/>
      <c r="AZK871" s="396"/>
      <c r="AZL871" s="396"/>
      <c r="AZM871" s="396"/>
      <c r="AZN871" s="396"/>
      <c r="AZO871" s="396"/>
      <c r="AZP871" s="396"/>
      <c r="AZQ871" s="396"/>
      <c r="AZR871" s="396"/>
      <c r="AZS871" s="396"/>
      <c r="AZT871" s="396"/>
      <c r="AZU871" s="396"/>
      <c r="AZV871" s="396"/>
      <c r="AZW871" s="396"/>
      <c r="AZX871" s="396"/>
      <c r="AZY871" s="396"/>
      <c r="AZZ871" s="396"/>
      <c r="BAA871" s="396"/>
      <c r="BAB871" s="396"/>
      <c r="BAC871" s="396"/>
      <c r="BAD871" s="396"/>
      <c r="BAE871" s="396"/>
      <c r="BAF871" s="396"/>
      <c r="BAG871" s="396"/>
      <c r="BAH871" s="396"/>
      <c r="BAI871" s="396"/>
      <c r="BAJ871" s="396"/>
      <c r="BAK871" s="396"/>
      <c r="BAL871" s="396"/>
      <c r="BAM871" s="396"/>
      <c r="BAN871" s="396"/>
      <c r="BAO871" s="396"/>
      <c r="BAP871" s="396"/>
      <c r="BAQ871" s="396"/>
      <c r="BAR871" s="396"/>
      <c r="BAS871" s="396"/>
      <c r="BAT871" s="396"/>
      <c r="BAU871" s="396"/>
      <c r="BAV871" s="396"/>
      <c r="BAW871" s="396"/>
      <c r="BAX871" s="396"/>
      <c r="BAY871" s="396"/>
      <c r="BAZ871" s="396"/>
      <c r="BBA871" s="396"/>
      <c r="BBB871" s="396"/>
      <c r="BBC871" s="396"/>
      <c r="BBD871" s="396"/>
      <c r="BBE871" s="396"/>
      <c r="BBF871" s="396"/>
      <c r="BBG871" s="396"/>
      <c r="BBH871" s="396"/>
      <c r="BBI871" s="396"/>
      <c r="BBJ871" s="396"/>
      <c r="BBK871" s="396"/>
      <c r="BBL871" s="396"/>
      <c r="BBM871" s="396"/>
      <c r="BBN871" s="396"/>
      <c r="BBO871" s="396"/>
      <c r="BBP871" s="396"/>
      <c r="BBQ871" s="396"/>
      <c r="BBR871" s="396"/>
      <c r="BBS871" s="396"/>
      <c r="BBT871" s="396"/>
      <c r="BBU871" s="396"/>
      <c r="BBV871" s="396"/>
      <c r="BBW871" s="396"/>
      <c r="BBX871" s="396"/>
      <c r="BBY871" s="396"/>
      <c r="BBZ871" s="396"/>
      <c r="BCA871" s="396"/>
      <c r="BCB871" s="396"/>
      <c r="BCC871" s="396"/>
      <c r="BCD871" s="396"/>
      <c r="BCE871" s="396"/>
      <c r="BCF871" s="396"/>
      <c r="BCG871" s="396"/>
      <c r="BCH871" s="396"/>
      <c r="BCI871" s="396"/>
      <c r="BCJ871" s="396"/>
      <c r="BCK871" s="396"/>
      <c r="BCL871" s="396"/>
      <c r="BCM871" s="396"/>
      <c r="BCN871" s="396"/>
      <c r="BCO871" s="396"/>
      <c r="BCP871" s="396"/>
      <c r="BCQ871" s="396"/>
      <c r="BCR871" s="396"/>
      <c r="BCS871" s="396"/>
      <c r="BCT871" s="396"/>
      <c r="BCU871" s="396"/>
      <c r="BCV871" s="396"/>
      <c r="BCW871" s="396"/>
      <c r="BCX871" s="396"/>
      <c r="BCY871" s="396"/>
      <c r="BCZ871" s="396"/>
      <c r="BDA871" s="396"/>
      <c r="BDB871" s="396"/>
      <c r="BDC871" s="396"/>
      <c r="BDD871" s="396"/>
      <c r="BDE871" s="396"/>
      <c r="BDF871" s="396"/>
      <c r="BDG871" s="396"/>
      <c r="BDH871" s="396"/>
      <c r="BDI871" s="396"/>
      <c r="BDJ871" s="396"/>
      <c r="BDK871" s="396"/>
      <c r="BDL871" s="396"/>
      <c r="BDM871" s="396"/>
      <c r="BDN871" s="396"/>
      <c r="BDO871" s="396"/>
      <c r="BDP871" s="396"/>
      <c r="BDQ871" s="396"/>
      <c r="BDR871" s="396"/>
      <c r="BDS871" s="396"/>
      <c r="BDT871" s="396"/>
      <c r="BDU871" s="396"/>
      <c r="BDV871" s="396"/>
      <c r="BDW871" s="396"/>
      <c r="BDX871" s="396"/>
      <c r="BDY871" s="396"/>
      <c r="BDZ871" s="396"/>
      <c r="BEA871" s="396"/>
      <c r="BEB871" s="396"/>
      <c r="BEC871" s="396"/>
      <c r="BED871" s="396"/>
      <c r="BEE871" s="396"/>
      <c r="BEF871" s="396"/>
      <c r="BEG871" s="396"/>
      <c r="BEH871" s="396"/>
      <c r="BEI871" s="396"/>
      <c r="BEJ871" s="396"/>
      <c r="BEK871" s="396"/>
      <c r="BEL871" s="396"/>
      <c r="BEM871" s="396"/>
      <c r="BEN871" s="396"/>
      <c r="BEO871" s="396"/>
      <c r="BEP871" s="396"/>
      <c r="BEQ871" s="396"/>
      <c r="BER871" s="396"/>
      <c r="BES871" s="396"/>
      <c r="BET871" s="396"/>
      <c r="BEU871" s="396"/>
      <c r="BEV871" s="396"/>
      <c r="BEW871" s="396"/>
      <c r="BEX871" s="396"/>
      <c r="BEY871" s="396"/>
      <c r="BEZ871" s="396"/>
      <c r="BFA871" s="396"/>
      <c r="BFB871" s="396"/>
      <c r="BFC871" s="396"/>
      <c r="BFD871" s="396"/>
      <c r="BFE871" s="396"/>
      <c r="BFF871" s="396"/>
      <c r="BFG871" s="396"/>
      <c r="BFH871" s="396"/>
      <c r="BFI871" s="396"/>
      <c r="BFJ871" s="396"/>
      <c r="BFK871" s="396"/>
      <c r="BFL871" s="396"/>
      <c r="BFM871" s="396"/>
      <c r="BFN871" s="396"/>
      <c r="BFO871" s="396"/>
      <c r="BFP871" s="396"/>
      <c r="BFQ871" s="396"/>
      <c r="BFR871" s="396"/>
      <c r="BFS871" s="396"/>
      <c r="BFT871" s="396"/>
      <c r="BFU871" s="396"/>
      <c r="BFV871" s="396"/>
      <c r="BFW871" s="396"/>
      <c r="BFX871" s="396"/>
      <c r="BFY871" s="396"/>
      <c r="BFZ871" s="396"/>
      <c r="BGA871" s="396"/>
      <c r="BGB871" s="396"/>
      <c r="BGC871" s="396"/>
      <c r="BGD871" s="396"/>
      <c r="BGE871" s="396"/>
      <c r="BGF871" s="396"/>
      <c r="BGG871" s="396"/>
      <c r="BGH871" s="396"/>
      <c r="BGI871" s="396"/>
      <c r="BGJ871" s="396"/>
      <c r="BGK871" s="396"/>
      <c r="BGL871" s="396"/>
      <c r="BGM871" s="396"/>
      <c r="BGN871" s="396"/>
      <c r="BGO871" s="396"/>
      <c r="BGP871" s="396"/>
      <c r="BGQ871" s="396"/>
      <c r="BGR871" s="396"/>
      <c r="BGS871" s="396"/>
      <c r="BGT871" s="396"/>
      <c r="BGU871" s="396"/>
      <c r="BGV871" s="396"/>
      <c r="BGW871" s="396"/>
      <c r="BGX871" s="396"/>
      <c r="BGY871" s="396"/>
      <c r="BGZ871" s="396"/>
      <c r="BHA871" s="396"/>
      <c r="BHB871" s="396"/>
      <c r="BHC871" s="396"/>
      <c r="BHD871" s="396"/>
      <c r="BHE871" s="396"/>
      <c r="BHF871" s="396"/>
      <c r="BHG871" s="396"/>
      <c r="BHH871" s="396"/>
      <c r="BHI871" s="396"/>
      <c r="BHJ871" s="396"/>
      <c r="BHK871" s="396"/>
      <c r="BHL871" s="396"/>
      <c r="BHM871" s="396"/>
      <c r="BHN871" s="396"/>
      <c r="BHO871" s="396"/>
      <c r="BHP871" s="396"/>
      <c r="BHQ871" s="396"/>
      <c r="BHR871" s="396"/>
      <c r="BHS871" s="396"/>
      <c r="BHT871" s="396"/>
      <c r="BHU871" s="396"/>
      <c r="BHV871" s="396"/>
      <c r="BHW871" s="396"/>
      <c r="BHX871" s="396"/>
      <c r="BHY871" s="396"/>
      <c r="BHZ871" s="396"/>
      <c r="BIA871" s="396"/>
      <c r="BIB871" s="396"/>
      <c r="BIC871" s="396"/>
      <c r="BID871" s="396"/>
      <c r="BIE871" s="396"/>
      <c r="BIF871" s="396"/>
      <c r="BIG871" s="396"/>
      <c r="BIH871" s="396"/>
      <c r="BII871" s="396"/>
      <c r="BIJ871" s="396"/>
      <c r="BIK871" s="396"/>
      <c r="BIL871" s="396"/>
      <c r="BIM871" s="396"/>
      <c r="BIN871" s="396"/>
      <c r="BIO871" s="396"/>
      <c r="BIP871" s="396"/>
      <c r="BIQ871" s="396"/>
      <c r="BIR871" s="396"/>
      <c r="BIS871" s="396"/>
      <c r="BIT871" s="396"/>
      <c r="BIU871" s="396"/>
      <c r="BIV871" s="396"/>
      <c r="BIW871" s="396"/>
      <c r="BIX871" s="396"/>
      <c r="BIY871" s="396"/>
      <c r="BIZ871" s="396"/>
      <c r="BJA871" s="396"/>
      <c r="BJB871" s="396"/>
      <c r="BJC871" s="396"/>
      <c r="BJD871" s="396"/>
      <c r="BJE871" s="396"/>
      <c r="BJF871" s="396"/>
      <c r="BJG871" s="396"/>
      <c r="BJH871" s="396"/>
      <c r="BJI871" s="396"/>
      <c r="BJJ871" s="396"/>
      <c r="BJK871" s="396"/>
      <c r="BJL871" s="396"/>
      <c r="BJM871" s="396"/>
      <c r="BJN871" s="396"/>
      <c r="BJO871" s="396"/>
      <c r="BJP871" s="396"/>
      <c r="BJQ871" s="396"/>
      <c r="BJR871" s="396"/>
      <c r="BJS871" s="396"/>
      <c r="BJT871" s="396"/>
      <c r="BJU871" s="396"/>
      <c r="BJV871" s="396"/>
      <c r="BJW871" s="396"/>
      <c r="BJX871" s="396"/>
      <c r="BJY871" s="396"/>
      <c r="BJZ871" s="396"/>
      <c r="BKA871" s="396"/>
      <c r="BKB871" s="396"/>
      <c r="BKC871" s="396"/>
      <c r="BKD871" s="396"/>
      <c r="BKE871" s="396"/>
      <c r="BKF871" s="396"/>
      <c r="BKG871" s="396"/>
      <c r="BKH871" s="396"/>
      <c r="BKI871" s="396"/>
      <c r="BKJ871" s="396"/>
      <c r="BKK871" s="396"/>
      <c r="BKL871" s="396"/>
      <c r="BKM871" s="396"/>
      <c r="BKN871" s="396"/>
      <c r="BKO871" s="396"/>
      <c r="BKP871" s="396"/>
      <c r="BKQ871" s="396"/>
      <c r="BKR871" s="396"/>
      <c r="BKS871" s="396"/>
      <c r="BKT871" s="396"/>
      <c r="BKU871" s="396"/>
      <c r="BKV871" s="396"/>
      <c r="BKW871" s="396"/>
      <c r="BKX871" s="396"/>
      <c r="BKY871" s="396"/>
      <c r="BKZ871" s="396"/>
      <c r="BLA871" s="396"/>
      <c r="BLB871" s="396"/>
      <c r="BLC871" s="396"/>
      <c r="BLD871" s="396"/>
      <c r="BLE871" s="396"/>
      <c r="BLF871" s="396"/>
      <c r="BLG871" s="396"/>
      <c r="BLH871" s="396"/>
      <c r="BLI871" s="396"/>
      <c r="BLJ871" s="396"/>
      <c r="BLK871" s="396"/>
      <c r="BLL871" s="396"/>
      <c r="BLM871" s="396"/>
      <c r="BLN871" s="396"/>
      <c r="BLO871" s="396"/>
      <c r="BLP871" s="396"/>
      <c r="BLQ871" s="396"/>
      <c r="BLR871" s="396"/>
      <c r="BLS871" s="396"/>
      <c r="BLT871" s="396"/>
      <c r="BLU871" s="396"/>
      <c r="BLV871" s="396"/>
      <c r="BLW871" s="396"/>
      <c r="BLX871" s="396"/>
      <c r="BLY871" s="396"/>
      <c r="BLZ871" s="396"/>
      <c r="BMA871" s="396"/>
      <c r="BMB871" s="396"/>
      <c r="BMC871" s="396"/>
      <c r="BMD871" s="396"/>
      <c r="BME871" s="396"/>
      <c r="BMF871" s="396"/>
      <c r="BMG871" s="396"/>
      <c r="BMH871" s="396"/>
      <c r="BMI871" s="396"/>
      <c r="BMJ871" s="396"/>
      <c r="BMK871" s="396"/>
      <c r="BML871" s="396"/>
      <c r="BMM871" s="396"/>
      <c r="BMN871" s="396"/>
      <c r="BMO871" s="396"/>
      <c r="BMP871" s="396"/>
      <c r="BMQ871" s="396"/>
      <c r="BMR871" s="396"/>
      <c r="BMS871" s="396"/>
      <c r="BMT871" s="396"/>
      <c r="BMU871" s="396"/>
      <c r="BMV871" s="396"/>
      <c r="BMW871" s="396"/>
      <c r="BMX871" s="396"/>
      <c r="BMY871" s="396"/>
      <c r="BMZ871" s="396"/>
      <c r="BNA871" s="396"/>
      <c r="BNB871" s="396"/>
      <c r="BNC871" s="396"/>
      <c r="BND871" s="396"/>
      <c r="BNE871" s="396"/>
      <c r="BNF871" s="396"/>
      <c r="BNG871" s="396"/>
      <c r="BNH871" s="396"/>
      <c r="BNI871" s="396"/>
      <c r="BNJ871" s="396"/>
      <c r="BNK871" s="396"/>
      <c r="BNL871" s="396"/>
      <c r="BNM871" s="396"/>
      <c r="BNN871" s="396"/>
      <c r="BNO871" s="396"/>
      <c r="BNP871" s="396"/>
      <c r="BNQ871" s="396"/>
      <c r="BNR871" s="396"/>
      <c r="BNS871" s="396"/>
      <c r="BNT871" s="396"/>
      <c r="BNU871" s="396"/>
      <c r="BNV871" s="396"/>
      <c r="BNW871" s="396"/>
      <c r="BNX871" s="396"/>
      <c r="BNY871" s="396"/>
      <c r="BNZ871" s="396"/>
      <c r="BOA871" s="396"/>
      <c r="BOB871" s="396"/>
      <c r="BOC871" s="396"/>
      <c r="BOD871" s="396"/>
      <c r="BOE871" s="396"/>
      <c r="BOF871" s="396"/>
      <c r="BOG871" s="396"/>
      <c r="BOH871" s="396"/>
      <c r="BOI871" s="396"/>
      <c r="BOJ871" s="396"/>
      <c r="BOK871" s="396"/>
      <c r="BOL871" s="396"/>
      <c r="BOM871" s="396"/>
      <c r="BON871" s="396"/>
      <c r="BOO871" s="396"/>
      <c r="BOP871" s="396"/>
      <c r="BOQ871" s="396"/>
      <c r="BOR871" s="396"/>
      <c r="BOS871" s="396"/>
      <c r="BOT871" s="396"/>
      <c r="BOU871" s="396"/>
      <c r="BOV871" s="396"/>
      <c r="BOW871" s="396"/>
      <c r="BOX871" s="396"/>
      <c r="BOY871" s="396"/>
      <c r="BOZ871" s="396"/>
      <c r="BPA871" s="396"/>
      <c r="BPB871" s="396"/>
      <c r="BPC871" s="396"/>
      <c r="BPD871" s="396"/>
      <c r="BPE871" s="396"/>
      <c r="BPF871" s="396"/>
      <c r="BPG871" s="396"/>
      <c r="BPH871" s="396"/>
      <c r="BPI871" s="396"/>
      <c r="BPJ871" s="396"/>
      <c r="BPK871" s="396"/>
      <c r="BPL871" s="396"/>
      <c r="BPM871" s="396"/>
      <c r="BPN871" s="396"/>
      <c r="BPO871" s="396"/>
      <c r="BPP871" s="396"/>
      <c r="BPQ871" s="396"/>
      <c r="BPR871" s="396"/>
      <c r="BPS871" s="396"/>
      <c r="BPT871" s="396"/>
      <c r="BPU871" s="396"/>
      <c r="BPV871" s="396"/>
      <c r="BPW871" s="396"/>
      <c r="BPX871" s="396"/>
      <c r="BPY871" s="396"/>
      <c r="BPZ871" s="396"/>
      <c r="BQA871" s="396"/>
      <c r="BQB871" s="396"/>
      <c r="BQC871" s="396"/>
      <c r="BQD871" s="396"/>
      <c r="BQE871" s="396"/>
      <c r="BQF871" s="396"/>
      <c r="BQG871" s="396"/>
      <c r="BQH871" s="396"/>
      <c r="BQI871" s="396"/>
      <c r="BQJ871" s="396"/>
      <c r="BQK871" s="396"/>
      <c r="BQL871" s="396"/>
      <c r="BQM871" s="396"/>
      <c r="BQN871" s="396"/>
      <c r="BQO871" s="396"/>
      <c r="BQP871" s="396"/>
      <c r="BQQ871" s="396"/>
      <c r="BQR871" s="396"/>
      <c r="BQS871" s="396"/>
      <c r="BQT871" s="396"/>
      <c r="BQU871" s="396"/>
      <c r="BQV871" s="396"/>
      <c r="BQW871" s="396"/>
      <c r="BQX871" s="396"/>
      <c r="BQY871" s="396"/>
      <c r="BQZ871" s="396"/>
      <c r="BRA871" s="396"/>
      <c r="BRB871" s="396"/>
      <c r="BRC871" s="396"/>
      <c r="BRD871" s="396"/>
      <c r="BRE871" s="396"/>
      <c r="BRF871" s="396"/>
      <c r="BRG871" s="396"/>
      <c r="BRH871" s="396"/>
      <c r="BRI871" s="396"/>
      <c r="BRJ871" s="396"/>
      <c r="BRK871" s="396"/>
      <c r="BRL871" s="396"/>
      <c r="BRM871" s="396"/>
      <c r="BRN871" s="396"/>
      <c r="BRO871" s="396"/>
      <c r="BRP871" s="396"/>
      <c r="BRQ871" s="396"/>
      <c r="BRR871" s="396"/>
      <c r="BRS871" s="396"/>
      <c r="BRT871" s="396"/>
      <c r="BRU871" s="396"/>
      <c r="BRV871" s="396"/>
      <c r="BRW871" s="396"/>
      <c r="BRX871" s="396"/>
      <c r="BRY871" s="396"/>
      <c r="BRZ871" s="396"/>
      <c r="BSA871" s="396"/>
      <c r="BSB871" s="396"/>
      <c r="BSC871" s="396"/>
      <c r="BSD871" s="396"/>
      <c r="BSE871" s="396"/>
      <c r="BSF871" s="396"/>
      <c r="BSG871" s="396"/>
      <c r="BSH871" s="396"/>
      <c r="BSI871" s="396"/>
      <c r="BSJ871" s="396"/>
      <c r="BSK871" s="396"/>
      <c r="BSL871" s="396"/>
      <c r="BSM871" s="396"/>
      <c r="BSN871" s="396"/>
      <c r="BSO871" s="396"/>
      <c r="BSP871" s="396"/>
      <c r="BSQ871" s="396"/>
      <c r="BSR871" s="396"/>
      <c r="BSS871" s="396"/>
      <c r="BST871" s="396"/>
      <c r="BSU871" s="396"/>
      <c r="BSV871" s="396"/>
      <c r="BSW871" s="396"/>
      <c r="BSX871" s="396"/>
      <c r="BSY871" s="396"/>
      <c r="BSZ871" s="396"/>
      <c r="BTA871" s="396"/>
      <c r="BTB871" s="396"/>
      <c r="BTC871" s="396"/>
      <c r="BTD871" s="396"/>
      <c r="BTE871" s="396"/>
      <c r="BTF871" s="396"/>
      <c r="BTG871" s="396"/>
      <c r="BTH871" s="396"/>
      <c r="BTI871" s="396"/>
      <c r="BTJ871" s="396"/>
      <c r="BTK871" s="396"/>
      <c r="BTL871" s="396"/>
      <c r="BTM871" s="396"/>
      <c r="BTN871" s="396"/>
      <c r="BTO871" s="396"/>
      <c r="BTP871" s="396"/>
      <c r="BTQ871" s="396"/>
      <c r="BTR871" s="396"/>
      <c r="BTS871" s="396"/>
      <c r="BTT871" s="396"/>
      <c r="BTU871" s="396"/>
      <c r="BTV871" s="396"/>
      <c r="BTW871" s="396"/>
      <c r="BTX871" s="396"/>
      <c r="BTY871" s="396"/>
      <c r="BTZ871" s="396"/>
      <c r="BUA871" s="396"/>
      <c r="BUB871" s="396"/>
      <c r="BUC871" s="396"/>
      <c r="BUD871" s="396"/>
      <c r="BUE871" s="396"/>
      <c r="BUF871" s="396"/>
      <c r="BUG871" s="396"/>
      <c r="BUH871" s="396"/>
      <c r="BUI871" s="396"/>
      <c r="BUJ871" s="396"/>
      <c r="BUK871" s="396"/>
      <c r="BUL871" s="396"/>
      <c r="BUM871" s="396"/>
      <c r="BUN871" s="396"/>
      <c r="BUO871" s="396"/>
      <c r="BUP871" s="396"/>
      <c r="BUQ871" s="396"/>
      <c r="BUR871" s="396"/>
      <c r="BUS871" s="396"/>
      <c r="BUT871" s="396"/>
      <c r="BUU871" s="396"/>
      <c r="BUV871" s="396"/>
      <c r="BUW871" s="396"/>
      <c r="BUX871" s="396"/>
      <c r="BUY871" s="396"/>
      <c r="BUZ871" s="396"/>
      <c r="BVA871" s="396"/>
      <c r="BVB871" s="396"/>
      <c r="BVC871" s="396"/>
      <c r="BVD871" s="396"/>
      <c r="BVE871" s="396"/>
      <c r="BVF871" s="396"/>
      <c r="BVG871" s="396"/>
      <c r="BVH871" s="396"/>
      <c r="BVI871" s="396"/>
      <c r="BVJ871" s="396"/>
      <c r="BVK871" s="396"/>
      <c r="BVL871" s="396"/>
      <c r="BVM871" s="396"/>
      <c r="BVN871" s="396"/>
      <c r="BVO871" s="396"/>
      <c r="BVP871" s="396"/>
      <c r="BVQ871" s="396"/>
      <c r="BVR871" s="396"/>
      <c r="BVS871" s="396"/>
      <c r="BVT871" s="396"/>
      <c r="BVU871" s="396"/>
      <c r="BVV871" s="396"/>
      <c r="BVW871" s="396"/>
      <c r="BVX871" s="396"/>
      <c r="BVY871" s="396"/>
      <c r="BVZ871" s="396"/>
      <c r="BWA871" s="396"/>
      <c r="BWB871" s="396"/>
      <c r="BWC871" s="396"/>
      <c r="BWD871" s="396"/>
      <c r="BWE871" s="396"/>
      <c r="BWF871" s="396"/>
      <c r="BWG871" s="396"/>
      <c r="BWH871" s="396"/>
      <c r="BWI871" s="396"/>
      <c r="BWJ871" s="396"/>
      <c r="BWK871" s="396"/>
      <c r="BWL871" s="396"/>
      <c r="BWM871" s="396"/>
      <c r="BWN871" s="396"/>
      <c r="BWO871" s="396"/>
      <c r="BWP871" s="396"/>
      <c r="BWQ871" s="396"/>
      <c r="BWR871" s="396"/>
      <c r="BWS871" s="396"/>
      <c r="BWT871" s="396"/>
      <c r="BWU871" s="396"/>
      <c r="BWV871" s="396"/>
      <c r="BWW871" s="396"/>
      <c r="BWX871" s="396"/>
      <c r="BWY871" s="396"/>
      <c r="BWZ871" s="396"/>
      <c r="BXA871" s="396"/>
      <c r="BXB871" s="396"/>
      <c r="BXC871" s="396"/>
      <c r="BXD871" s="396"/>
      <c r="BXE871" s="396"/>
      <c r="BXF871" s="396"/>
      <c r="BXG871" s="396"/>
      <c r="BXH871" s="396"/>
      <c r="BXI871" s="396"/>
      <c r="BXJ871" s="396"/>
      <c r="BXK871" s="396"/>
      <c r="BXL871" s="396"/>
      <c r="BXM871" s="396"/>
      <c r="BXN871" s="396"/>
      <c r="BXO871" s="396"/>
      <c r="BXP871" s="396"/>
      <c r="BXQ871" s="396"/>
      <c r="BXR871" s="396"/>
      <c r="BXS871" s="396"/>
      <c r="BXT871" s="396"/>
      <c r="BXU871" s="396"/>
      <c r="BXV871" s="396"/>
      <c r="BXW871" s="396"/>
      <c r="BXX871" s="396"/>
      <c r="BXY871" s="396"/>
      <c r="BXZ871" s="396"/>
      <c r="BYA871" s="396"/>
      <c r="BYB871" s="396"/>
      <c r="BYC871" s="396"/>
      <c r="BYD871" s="396"/>
      <c r="BYE871" s="396"/>
      <c r="BYF871" s="396"/>
      <c r="BYG871" s="396"/>
      <c r="BYH871" s="396"/>
      <c r="BYI871" s="396"/>
      <c r="BYJ871" s="396"/>
      <c r="BYK871" s="396"/>
      <c r="BYL871" s="396"/>
      <c r="BYM871" s="396"/>
      <c r="BYN871" s="396"/>
      <c r="BYO871" s="396"/>
      <c r="BYP871" s="396"/>
      <c r="BYQ871" s="396"/>
      <c r="BYR871" s="396"/>
      <c r="BYS871" s="396"/>
      <c r="BYT871" s="396"/>
      <c r="BYU871" s="396"/>
      <c r="BYV871" s="396"/>
      <c r="BYW871" s="396"/>
      <c r="BYX871" s="396"/>
      <c r="BYY871" s="396"/>
      <c r="BYZ871" s="396"/>
      <c r="BZA871" s="396"/>
      <c r="BZB871" s="396"/>
      <c r="BZC871" s="396"/>
      <c r="BZD871" s="396"/>
      <c r="BZE871" s="396"/>
      <c r="BZF871" s="396"/>
      <c r="BZG871" s="396"/>
      <c r="BZH871" s="396"/>
      <c r="BZI871" s="396"/>
      <c r="BZJ871" s="396"/>
      <c r="BZK871" s="396"/>
      <c r="BZL871" s="396"/>
      <c r="BZM871" s="396"/>
      <c r="BZN871" s="396"/>
      <c r="BZO871" s="396"/>
      <c r="BZP871" s="396"/>
      <c r="BZQ871" s="396"/>
      <c r="BZR871" s="396"/>
      <c r="BZS871" s="396"/>
      <c r="BZT871" s="396"/>
      <c r="BZU871" s="396"/>
      <c r="BZV871" s="396"/>
      <c r="BZW871" s="396"/>
      <c r="BZX871" s="396"/>
      <c r="BZY871" s="396"/>
      <c r="BZZ871" s="396"/>
      <c r="CAA871" s="396"/>
      <c r="CAB871" s="396"/>
      <c r="CAC871" s="396"/>
      <c r="CAD871" s="396"/>
      <c r="CAE871" s="396"/>
      <c r="CAF871" s="396"/>
      <c r="CAG871" s="396"/>
      <c r="CAH871" s="396"/>
      <c r="CAI871" s="396"/>
      <c r="CAJ871" s="396"/>
      <c r="CAK871" s="396"/>
      <c r="CAL871" s="396"/>
      <c r="CAM871" s="396"/>
      <c r="CAN871" s="396"/>
      <c r="CAO871" s="396"/>
      <c r="CAP871" s="396"/>
      <c r="CAQ871" s="396"/>
      <c r="CAR871" s="396"/>
      <c r="CAS871" s="396"/>
      <c r="CAT871" s="396"/>
      <c r="CAU871" s="396"/>
      <c r="CAV871" s="396"/>
      <c r="CAW871" s="396"/>
      <c r="CAX871" s="396"/>
      <c r="CAY871" s="396"/>
      <c r="CAZ871" s="396"/>
      <c r="CBA871" s="396"/>
      <c r="CBB871" s="396"/>
      <c r="CBC871" s="396"/>
      <c r="CBD871" s="396"/>
      <c r="CBE871" s="396"/>
      <c r="CBF871" s="396"/>
      <c r="CBG871" s="396"/>
      <c r="CBH871" s="396"/>
      <c r="CBI871" s="396"/>
      <c r="CBJ871" s="396"/>
      <c r="CBK871" s="396"/>
      <c r="CBL871" s="396"/>
      <c r="CBM871" s="396"/>
      <c r="CBN871" s="396"/>
      <c r="CBO871" s="396"/>
      <c r="CBP871" s="396"/>
      <c r="CBQ871" s="396"/>
      <c r="CBR871" s="396"/>
      <c r="CBS871" s="396"/>
      <c r="CBT871" s="396"/>
      <c r="CBU871" s="396"/>
      <c r="CBV871" s="396"/>
      <c r="CBW871" s="396"/>
      <c r="CBX871" s="396"/>
      <c r="CBY871" s="396"/>
      <c r="CBZ871" s="396"/>
      <c r="CCA871" s="396"/>
      <c r="CCB871" s="396"/>
      <c r="CCC871" s="396"/>
      <c r="CCD871" s="396"/>
      <c r="CCE871" s="396"/>
      <c r="CCF871" s="396"/>
      <c r="CCG871" s="396"/>
      <c r="CCH871" s="396"/>
      <c r="CCI871" s="396"/>
      <c r="CCJ871" s="396"/>
      <c r="CCK871" s="396"/>
      <c r="CCL871" s="396"/>
      <c r="CCM871" s="396"/>
      <c r="CCN871" s="396"/>
      <c r="CCO871" s="396"/>
      <c r="CCP871" s="396"/>
      <c r="CCQ871" s="396"/>
      <c r="CCR871" s="396"/>
      <c r="CCS871" s="396"/>
      <c r="CCT871" s="396"/>
      <c r="CCU871" s="396"/>
      <c r="CCV871" s="396"/>
      <c r="CCW871" s="396"/>
      <c r="CCX871" s="396"/>
      <c r="CCY871" s="396"/>
      <c r="CCZ871" s="396"/>
      <c r="CDA871" s="396"/>
      <c r="CDB871" s="396"/>
      <c r="CDC871" s="396"/>
      <c r="CDD871" s="396"/>
      <c r="CDE871" s="396"/>
      <c r="CDF871" s="396"/>
      <c r="CDG871" s="396"/>
      <c r="CDH871" s="396"/>
      <c r="CDI871" s="396"/>
      <c r="CDJ871" s="396"/>
      <c r="CDK871" s="396"/>
      <c r="CDL871" s="396"/>
      <c r="CDM871" s="396"/>
      <c r="CDN871" s="396"/>
      <c r="CDO871" s="396"/>
      <c r="CDP871" s="396"/>
      <c r="CDQ871" s="396"/>
      <c r="CDR871" s="396"/>
      <c r="CDS871" s="396"/>
      <c r="CDT871" s="396"/>
      <c r="CDU871" s="396"/>
      <c r="CDV871" s="396"/>
      <c r="CDW871" s="396"/>
      <c r="CDX871" s="396"/>
      <c r="CDY871" s="396"/>
      <c r="CDZ871" s="396"/>
      <c r="CEA871" s="396"/>
      <c r="CEB871" s="396"/>
      <c r="CEC871" s="396"/>
      <c r="CED871" s="396"/>
      <c r="CEE871" s="396"/>
      <c r="CEF871" s="396"/>
      <c r="CEG871" s="396"/>
      <c r="CEH871" s="396"/>
      <c r="CEI871" s="396"/>
      <c r="CEJ871" s="396"/>
      <c r="CEK871" s="396"/>
      <c r="CEL871" s="396"/>
      <c r="CEM871" s="396"/>
      <c r="CEN871" s="396"/>
      <c r="CEO871" s="396"/>
      <c r="CEP871" s="396"/>
      <c r="CEQ871" s="396"/>
      <c r="CER871" s="396"/>
      <c r="CES871" s="396"/>
      <c r="CET871" s="396"/>
      <c r="CEU871" s="396"/>
      <c r="CEV871" s="396"/>
      <c r="CEW871" s="396"/>
      <c r="CEX871" s="396"/>
      <c r="CEY871" s="396"/>
      <c r="CEZ871" s="396"/>
      <c r="CFA871" s="396"/>
      <c r="CFB871" s="396"/>
      <c r="CFC871" s="396"/>
      <c r="CFD871" s="396"/>
      <c r="CFE871" s="396"/>
      <c r="CFF871" s="396"/>
      <c r="CFG871" s="396"/>
      <c r="CFH871" s="396"/>
      <c r="CFI871" s="396"/>
      <c r="CFJ871" s="396"/>
      <c r="CFK871" s="396"/>
      <c r="CFL871" s="396"/>
      <c r="CFM871" s="396"/>
      <c r="CFN871" s="396"/>
      <c r="CFO871" s="396"/>
      <c r="CFP871" s="396"/>
      <c r="CFQ871" s="396"/>
      <c r="CFR871" s="396"/>
      <c r="CFS871" s="396"/>
      <c r="CFT871" s="396"/>
      <c r="CFU871" s="396"/>
      <c r="CFV871" s="396"/>
      <c r="CFW871" s="396"/>
      <c r="CFX871" s="396"/>
      <c r="CFY871" s="396"/>
      <c r="CFZ871" s="396"/>
      <c r="CGA871" s="396"/>
      <c r="CGB871" s="396"/>
      <c r="CGC871" s="396"/>
      <c r="CGD871" s="396"/>
      <c r="CGE871" s="396"/>
      <c r="CGF871" s="396"/>
      <c r="CGG871" s="396"/>
      <c r="CGH871" s="396"/>
      <c r="CGI871" s="396"/>
      <c r="CGJ871" s="396"/>
      <c r="CGK871" s="396"/>
      <c r="CGL871" s="396"/>
      <c r="CGM871" s="396"/>
      <c r="CGN871" s="396"/>
      <c r="CGO871" s="396"/>
      <c r="CGP871" s="396"/>
      <c r="CGQ871" s="396"/>
      <c r="CGR871" s="396"/>
      <c r="CGS871" s="396"/>
      <c r="CGT871" s="396"/>
      <c r="CGU871" s="396"/>
      <c r="CGV871" s="396"/>
      <c r="CGW871" s="396"/>
      <c r="CGX871" s="396"/>
      <c r="CGY871" s="396"/>
      <c r="CGZ871" s="396"/>
      <c r="CHA871" s="396"/>
      <c r="CHB871" s="396"/>
      <c r="CHC871" s="396"/>
      <c r="CHD871" s="396"/>
      <c r="CHE871" s="396"/>
      <c r="CHF871" s="396"/>
      <c r="CHG871" s="396"/>
      <c r="CHH871" s="396"/>
      <c r="CHI871" s="396"/>
      <c r="CHJ871" s="396"/>
      <c r="CHK871" s="396"/>
      <c r="CHL871" s="396"/>
      <c r="CHM871" s="396"/>
      <c r="CHN871" s="396"/>
      <c r="CHO871" s="396"/>
      <c r="CHP871" s="396"/>
      <c r="CHQ871" s="396"/>
      <c r="CHR871" s="396"/>
      <c r="CHS871" s="396"/>
      <c r="CHT871" s="396"/>
      <c r="CHU871" s="396"/>
      <c r="CHV871" s="396"/>
      <c r="CHW871" s="396"/>
      <c r="CHX871" s="396"/>
      <c r="CHY871" s="396"/>
      <c r="CHZ871" s="396"/>
      <c r="CIA871" s="396"/>
      <c r="CIB871" s="396"/>
      <c r="CIC871" s="396"/>
      <c r="CID871" s="396"/>
      <c r="CIE871" s="396"/>
      <c r="CIF871" s="396"/>
      <c r="CIG871" s="396"/>
      <c r="CIH871" s="396"/>
      <c r="CII871" s="396"/>
      <c r="CIJ871" s="396"/>
      <c r="CIK871" s="396"/>
      <c r="CIL871" s="396"/>
      <c r="CIM871" s="396"/>
      <c r="CIN871" s="396"/>
      <c r="CIO871" s="396"/>
      <c r="CIP871" s="396"/>
      <c r="CIQ871" s="396"/>
      <c r="CIR871" s="396"/>
      <c r="CIS871" s="396"/>
      <c r="CIT871" s="396"/>
      <c r="CIU871" s="396"/>
      <c r="CIV871" s="396"/>
      <c r="CIW871" s="396"/>
      <c r="CIX871" s="396"/>
      <c r="CIY871" s="396"/>
      <c r="CIZ871" s="396"/>
      <c r="CJA871" s="396"/>
      <c r="CJB871" s="396"/>
      <c r="CJC871" s="396"/>
      <c r="CJD871" s="396"/>
      <c r="CJE871" s="396"/>
      <c r="CJF871" s="396"/>
      <c r="CJG871" s="396"/>
      <c r="CJH871" s="396"/>
      <c r="CJI871" s="396"/>
      <c r="CJJ871" s="396"/>
      <c r="CJK871" s="396"/>
      <c r="CJL871" s="396"/>
      <c r="CJM871" s="396"/>
      <c r="CJN871" s="396"/>
      <c r="CJO871" s="396"/>
      <c r="CJP871" s="396"/>
      <c r="CJQ871" s="396"/>
      <c r="CJR871" s="396"/>
      <c r="CJS871" s="396"/>
      <c r="CJT871" s="396"/>
      <c r="CJU871" s="396"/>
      <c r="CJV871" s="396"/>
      <c r="CJW871" s="396"/>
      <c r="CJX871" s="396"/>
      <c r="CJY871" s="396"/>
      <c r="CJZ871" s="396"/>
      <c r="CKA871" s="396"/>
      <c r="CKB871" s="396"/>
      <c r="CKC871" s="396"/>
      <c r="CKD871" s="396"/>
      <c r="CKE871" s="396"/>
      <c r="CKF871" s="396"/>
      <c r="CKG871" s="396"/>
      <c r="CKH871" s="396"/>
      <c r="CKI871" s="396"/>
      <c r="CKJ871" s="396"/>
      <c r="CKK871" s="396"/>
      <c r="CKL871" s="396"/>
      <c r="CKM871" s="396"/>
      <c r="CKN871" s="396"/>
      <c r="CKO871" s="396"/>
      <c r="CKP871" s="396"/>
      <c r="CKQ871" s="396"/>
      <c r="CKR871" s="396"/>
      <c r="CKS871" s="396"/>
      <c r="CKT871" s="396"/>
      <c r="CKU871" s="396"/>
      <c r="CKV871" s="396"/>
      <c r="CKW871" s="396"/>
      <c r="CKX871" s="396"/>
      <c r="CKY871" s="396"/>
      <c r="CKZ871" s="396"/>
      <c r="CLA871" s="396"/>
      <c r="CLB871" s="396"/>
      <c r="CLC871" s="396"/>
      <c r="CLD871" s="396"/>
      <c r="CLE871" s="396"/>
      <c r="CLF871" s="396"/>
      <c r="CLG871" s="396"/>
      <c r="CLH871" s="396"/>
      <c r="CLI871" s="396"/>
      <c r="CLJ871" s="396"/>
      <c r="CLK871" s="396"/>
      <c r="CLL871" s="396"/>
      <c r="CLM871" s="396"/>
      <c r="CLN871" s="396"/>
      <c r="CLO871" s="396"/>
      <c r="CLP871" s="396"/>
      <c r="CLQ871" s="396"/>
      <c r="CLR871" s="396"/>
      <c r="CLS871" s="396"/>
      <c r="CLT871" s="396"/>
      <c r="CLU871" s="396"/>
      <c r="CLV871" s="396"/>
      <c r="CLW871" s="396"/>
      <c r="CLX871" s="396"/>
      <c r="CLY871" s="396"/>
      <c r="CLZ871" s="396"/>
      <c r="CMA871" s="396"/>
      <c r="CMB871" s="396"/>
      <c r="CMC871" s="396"/>
      <c r="CMD871" s="396"/>
      <c r="CME871" s="396"/>
      <c r="CMF871" s="396"/>
      <c r="CMG871" s="396"/>
      <c r="CMH871" s="396"/>
      <c r="CMI871" s="396"/>
      <c r="CMJ871" s="396"/>
      <c r="CMK871" s="396"/>
      <c r="CML871" s="396"/>
      <c r="CMM871" s="396"/>
      <c r="CMN871" s="396"/>
      <c r="CMO871" s="396"/>
      <c r="CMP871" s="396"/>
      <c r="CMQ871" s="396"/>
      <c r="CMR871" s="396"/>
      <c r="CMS871" s="396"/>
      <c r="CMT871" s="396"/>
      <c r="CMU871" s="396"/>
      <c r="CMV871" s="396"/>
      <c r="CMW871" s="396"/>
      <c r="CMX871" s="396"/>
      <c r="CMY871" s="396"/>
      <c r="CMZ871" s="396"/>
      <c r="CNA871" s="396"/>
      <c r="CNB871" s="396"/>
      <c r="CNC871" s="396"/>
      <c r="CND871" s="396"/>
      <c r="CNE871" s="396"/>
      <c r="CNF871" s="396"/>
      <c r="CNG871" s="396"/>
      <c r="CNH871" s="396"/>
      <c r="CNI871" s="396"/>
      <c r="CNJ871" s="396"/>
      <c r="CNK871" s="396"/>
      <c r="CNL871" s="396"/>
      <c r="CNM871" s="396"/>
      <c r="CNN871" s="396"/>
      <c r="CNO871" s="396"/>
      <c r="CNP871" s="396"/>
      <c r="CNQ871" s="396"/>
      <c r="CNR871" s="396"/>
      <c r="CNS871" s="396"/>
      <c r="CNT871" s="396"/>
      <c r="CNU871" s="396"/>
      <c r="CNV871" s="396"/>
      <c r="CNW871" s="396"/>
      <c r="CNX871" s="396"/>
      <c r="CNY871" s="396"/>
      <c r="CNZ871" s="396"/>
      <c r="COA871" s="396"/>
      <c r="COB871" s="396"/>
      <c r="COC871" s="396"/>
      <c r="COD871" s="396"/>
      <c r="COE871" s="396"/>
      <c r="COF871" s="396"/>
      <c r="COG871" s="396"/>
      <c r="COH871" s="396"/>
      <c r="COI871" s="396"/>
      <c r="COJ871" s="396"/>
      <c r="COK871" s="396"/>
      <c r="COL871" s="396"/>
      <c r="COM871" s="396"/>
      <c r="CON871" s="396"/>
      <c r="COO871" s="396"/>
      <c r="COP871" s="396"/>
      <c r="COQ871" s="396"/>
      <c r="COR871" s="396"/>
      <c r="COS871" s="396"/>
      <c r="COT871" s="396"/>
      <c r="COU871" s="396"/>
      <c r="COV871" s="396"/>
      <c r="COW871" s="396"/>
      <c r="COX871" s="396"/>
      <c r="COY871" s="396"/>
      <c r="COZ871" s="396"/>
      <c r="CPA871" s="396"/>
      <c r="CPB871" s="396"/>
      <c r="CPC871" s="396"/>
      <c r="CPD871" s="396"/>
      <c r="CPE871" s="396"/>
      <c r="CPF871" s="396"/>
      <c r="CPG871" s="396"/>
      <c r="CPH871" s="396"/>
      <c r="CPI871" s="396"/>
      <c r="CPJ871" s="396"/>
      <c r="CPK871" s="396"/>
      <c r="CPL871" s="396"/>
      <c r="CPM871" s="396"/>
      <c r="CPN871" s="396"/>
      <c r="CPO871" s="396"/>
      <c r="CPP871" s="396"/>
      <c r="CPQ871" s="396"/>
      <c r="CPR871" s="396"/>
      <c r="CPS871" s="396"/>
      <c r="CPT871" s="396"/>
      <c r="CPU871" s="396"/>
      <c r="CPV871" s="396"/>
      <c r="CPW871" s="396"/>
      <c r="CPX871" s="396"/>
      <c r="CPY871" s="396"/>
      <c r="CPZ871" s="396"/>
      <c r="CQA871" s="396"/>
      <c r="CQB871" s="396"/>
      <c r="CQC871" s="396"/>
      <c r="CQD871" s="396"/>
      <c r="CQE871" s="396"/>
      <c r="CQF871" s="396"/>
      <c r="CQG871" s="396"/>
      <c r="CQH871" s="396"/>
      <c r="CQI871" s="396"/>
      <c r="CQJ871" s="396"/>
      <c r="CQK871" s="396"/>
      <c r="CQL871" s="396"/>
      <c r="CQM871" s="396"/>
      <c r="CQN871" s="396"/>
      <c r="CQO871" s="396"/>
      <c r="CQP871" s="396"/>
      <c r="CQQ871" s="396"/>
      <c r="CQR871" s="396"/>
      <c r="CQS871" s="396"/>
      <c r="CQT871" s="396"/>
      <c r="CQU871" s="396"/>
      <c r="CQV871" s="396"/>
      <c r="CQW871" s="396"/>
      <c r="CQX871" s="396"/>
      <c r="CQY871" s="396"/>
      <c r="CQZ871" s="396"/>
      <c r="CRA871" s="396"/>
      <c r="CRB871" s="396"/>
      <c r="CRC871" s="396"/>
      <c r="CRD871" s="396"/>
      <c r="CRE871" s="396"/>
      <c r="CRF871" s="396"/>
      <c r="CRG871" s="396"/>
      <c r="CRH871" s="396"/>
      <c r="CRI871" s="396"/>
      <c r="CRJ871" s="396"/>
      <c r="CRK871" s="396"/>
      <c r="CRL871" s="396"/>
      <c r="CRM871" s="396"/>
      <c r="CRN871" s="396"/>
      <c r="CRO871" s="396"/>
      <c r="CRP871" s="396"/>
      <c r="CRQ871" s="396"/>
      <c r="CRR871" s="396"/>
      <c r="CRS871" s="396"/>
      <c r="CRT871" s="396"/>
      <c r="CRU871" s="396"/>
      <c r="CRV871" s="396"/>
      <c r="CRW871" s="396"/>
      <c r="CRX871" s="396"/>
      <c r="CRY871" s="396"/>
      <c r="CRZ871" s="396"/>
      <c r="CSA871" s="396"/>
      <c r="CSB871" s="396"/>
      <c r="CSC871" s="396"/>
      <c r="CSD871" s="396"/>
      <c r="CSE871" s="396"/>
      <c r="CSF871" s="396"/>
      <c r="CSG871" s="396"/>
      <c r="CSH871" s="396"/>
      <c r="CSI871" s="396"/>
      <c r="CSJ871" s="396"/>
      <c r="CSK871" s="396"/>
      <c r="CSL871" s="396"/>
      <c r="CSM871" s="396"/>
      <c r="CSN871" s="396"/>
      <c r="CSO871" s="396"/>
      <c r="CSP871" s="396"/>
      <c r="CSQ871" s="396"/>
      <c r="CSR871" s="396"/>
      <c r="CSS871" s="396"/>
      <c r="CST871" s="396"/>
      <c r="CSU871" s="396"/>
      <c r="CSV871" s="396"/>
      <c r="CSW871" s="396"/>
      <c r="CSX871" s="396"/>
      <c r="CSY871" s="396"/>
      <c r="CSZ871" s="396"/>
      <c r="CTA871" s="396"/>
      <c r="CTB871" s="396"/>
      <c r="CTC871" s="396"/>
      <c r="CTD871" s="396"/>
      <c r="CTE871" s="396"/>
      <c r="CTF871" s="396"/>
      <c r="CTG871" s="396"/>
      <c r="CTH871" s="396"/>
      <c r="CTI871" s="396"/>
      <c r="CTJ871" s="396"/>
      <c r="CTK871" s="396"/>
      <c r="CTL871" s="396"/>
      <c r="CTM871" s="396"/>
      <c r="CTN871" s="396"/>
      <c r="CTO871" s="396"/>
      <c r="CTP871" s="396"/>
      <c r="CTQ871" s="396"/>
      <c r="CTR871" s="396"/>
      <c r="CTS871" s="396"/>
      <c r="CTT871" s="396"/>
      <c r="CTU871" s="396"/>
      <c r="CTV871" s="396"/>
      <c r="CTW871" s="396"/>
      <c r="CTX871" s="396"/>
      <c r="CTY871" s="396"/>
      <c r="CTZ871" s="396"/>
      <c r="CUA871" s="396"/>
      <c r="CUB871" s="396"/>
      <c r="CUC871" s="396"/>
      <c r="CUD871" s="396"/>
      <c r="CUE871" s="396"/>
      <c r="CUF871" s="396"/>
      <c r="CUG871" s="396"/>
      <c r="CUH871" s="396"/>
      <c r="CUI871" s="396"/>
      <c r="CUJ871" s="396"/>
      <c r="CUK871" s="396"/>
      <c r="CUL871" s="396"/>
      <c r="CUM871" s="396"/>
      <c r="CUN871" s="396"/>
      <c r="CUO871" s="396"/>
      <c r="CUP871" s="396"/>
      <c r="CUQ871" s="396"/>
      <c r="CUR871" s="396"/>
      <c r="CUS871" s="396"/>
      <c r="CUT871" s="396"/>
      <c r="CUU871" s="396"/>
      <c r="CUV871" s="396"/>
      <c r="CUW871" s="396"/>
      <c r="CUX871" s="396"/>
      <c r="CUY871" s="396"/>
      <c r="CUZ871" s="396"/>
      <c r="CVA871" s="396"/>
      <c r="CVB871" s="396"/>
      <c r="CVC871" s="396"/>
      <c r="CVD871" s="396"/>
      <c r="CVE871" s="396"/>
      <c r="CVF871" s="396"/>
      <c r="CVG871" s="396"/>
      <c r="CVH871" s="396"/>
      <c r="CVI871" s="396"/>
      <c r="CVJ871" s="396"/>
      <c r="CVK871" s="396"/>
      <c r="CVL871" s="396"/>
      <c r="CVM871" s="396"/>
      <c r="CVN871" s="396"/>
      <c r="CVO871" s="396"/>
      <c r="CVP871" s="396"/>
      <c r="CVQ871" s="396"/>
      <c r="CVR871" s="396"/>
      <c r="CVS871" s="396"/>
      <c r="CVT871" s="396"/>
      <c r="CVU871" s="396"/>
      <c r="CVV871" s="396"/>
      <c r="CVW871" s="396"/>
      <c r="CVX871" s="396"/>
      <c r="CVY871" s="396"/>
      <c r="CVZ871" s="396"/>
      <c r="CWA871" s="396"/>
      <c r="CWB871" s="396"/>
      <c r="CWC871" s="396"/>
      <c r="CWD871" s="396"/>
      <c r="CWE871" s="396"/>
      <c r="CWF871" s="396"/>
      <c r="CWG871" s="396"/>
      <c r="CWH871" s="396"/>
      <c r="CWI871" s="396"/>
      <c r="CWJ871" s="396"/>
      <c r="CWK871" s="396"/>
      <c r="CWL871" s="396"/>
      <c r="CWM871" s="396"/>
      <c r="CWN871" s="396"/>
      <c r="CWO871" s="396"/>
      <c r="CWP871" s="396"/>
      <c r="CWQ871" s="396"/>
      <c r="CWR871" s="396"/>
      <c r="CWS871" s="396"/>
      <c r="CWT871" s="396"/>
      <c r="CWU871" s="396"/>
      <c r="CWV871" s="396"/>
      <c r="CWW871" s="396"/>
      <c r="CWX871" s="396"/>
      <c r="CWY871" s="396"/>
      <c r="CWZ871" s="396"/>
      <c r="CXA871" s="396"/>
      <c r="CXB871" s="396"/>
      <c r="CXC871" s="396"/>
      <c r="CXD871" s="396"/>
      <c r="CXE871" s="396"/>
      <c r="CXF871" s="396"/>
      <c r="CXG871" s="396"/>
      <c r="CXH871" s="396"/>
      <c r="CXI871" s="396"/>
      <c r="CXJ871" s="396"/>
      <c r="CXK871" s="396"/>
      <c r="CXL871" s="396"/>
      <c r="CXM871" s="396"/>
      <c r="CXN871" s="396"/>
      <c r="CXO871" s="396"/>
      <c r="CXP871" s="396"/>
      <c r="CXQ871" s="396"/>
      <c r="CXR871" s="396"/>
      <c r="CXS871" s="396"/>
      <c r="CXT871" s="396"/>
      <c r="CXU871" s="396"/>
      <c r="CXV871" s="396"/>
      <c r="CXW871" s="396"/>
      <c r="CXX871" s="396"/>
      <c r="CXY871" s="396"/>
      <c r="CXZ871" s="396"/>
      <c r="CYA871" s="396"/>
      <c r="CYB871" s="396"/>
      <c r="CYC871" s="396"/>
      <c r="CYD871" s="396"/>
      <c r="CYE871" s="396"/>
      <c r="CYF871" s="396"/>
      <c r="CYG871" s="396"/>
      <c r="CYH871" s="396"/>
      <c r="CYI871" s="396"/>
      <c r="CYJ871" s="396"/>
      <c r="CYK871" s="396"/>
      <c r="CYL871" s="396"/>
      <c r="CYM871" s="396"/>
      <c r="CYN871" s="396"/>
      <c r="CYO871" s="396"/>
      <c r="CYP871" s="396"/>
      <c r="CYQ871" s="396"/>
      <c r="CYR871" s="396"/>
      <c r="CYS871" s="396"/>
      <c r="CYT871" s="396"/>
      <c r="CYU871" s="396"/>
      <c r="CYV871" s="396"/>
      <c r="CYW871" s="396"/>
      <c r="CYX871" s="396"/>
      <c r="CYY871" s="396"/>
      <c r="CYZ871" s="396"/>
      <c r="CZA871" s="396"/>
      <c r="CZB871" s="396"/>
      <c r="CZC871" s="396"/>
      <c r="CZD871" s="396"/>
      <c r="CZE871" s="396"/>
      <c r="CZF871" s="396"/>
      <c r="CZG871" s="396"/>
      <c r="CZH871" s="396"/>
      <c r="CZI871" s="396"/>
      <c r="CZJ871" s="396"/>
      <c r="CZK871" s="396"/>
      <c r="CZL871" s="396"/>
      <c r="CZM871" s="396"/>
      <c r="CZN871" s="396"/>
      <c r="CZO871" s="396"/>
      <c r="CZP871" s="396"/>
      <c r="CZQ871" s="396"/>
      <c r="CZR871" s="396"/>
      <c r="CZS871" s="396"/>
      <c r="CZT871" s="396"/>
      <c r="CZU871" s="396"/>
      <c r="CZV871" s="396"/>
      <c r="CZW871" s="396"/>
      <c r="CZX871" s="396"/>
      <c r="CZY871" s="396"/>
      <c r="CZZ871" s="396"/>
      <c r="DAA871" s="396"/>
      <c r="DAB871" s="396"/>
      <c r="DAC871" s="396"/>
      <c r="DAD871" s="396"/>
      <c r="DAE871" s="396"/>
      <c r="DAF871" s="396"/>
      <c r="DAG871" s="396"/>
      <c r="DAH871" s="396"/>
      <c r="DAI871" s="396"/>
      <c r="DAJ871" s="396"/>
      <c r="DAK871" s="396"/>
      <c r="DAL871" s="396"/>
      <c r="DAM871" s="396"/>
      <c r="DAN871" s="396"/>
      <c r="DAO871" s="396"/>
      <c r="DAP871" s="396"/>
      <c r="DAQ871" s="396"/>
      <c r="DAR871" s="396"/>
      <c r="DAS871" s="396"/>
      <c r="DAT871" s="396"/>
      <c r="DAU871" s="396"/>
      <c r="DAV871" s="396"/>
      <c r="DAW871" s="396"/>
      <c r="DAX871" s="396"/>
      <c r="DAY871" s="396"/>
      <c r="DAZ871" s="396"/>
      <c r="DBA871" s="396"/>
      <c r="DBB871" s="396"/>
      <c r="DBC871" s="396"/>
      <c r="DBD871" s="396"/>
      <c r="DBE871" s="396"/>
      <c r="DBF871" s="396"/>
      <c r="DBG871" s="396"/>
      <c r="DBH871" s="396"/>
      <c r="DBI871" s="396"/>
      <c r="DBJ871" s="396"/>
      <c r="DBK871" s="396"/>
      <c r="DBL871" s="396"/>
      <c r="DBM871" s="396"/>
      <c r="DBN871" s="396"/>
      <c r="DBO871" s="396"/>
      <c r="DBP871" s="396"/>
      <c r="DBQ871" s="396"/>
      <c r="DBR871" s="396"/>
      <c r="DBS871" s="396"/>
      <c r="DBT871" s="396"/>
      <c r="DBU871" s="396"/>
      <c r="DBV871" s="396"/>
      <c r="DBW871" s="396"/>
      <c r="DBX871" s="396"/>
      <c r="DBY871" s="396"/>
      <c r="DBZ871" s="396"/>
      <c r="DCA871" s="396"/>
      <c r="DCB871" s="396"/>
      <c r="DCC871" s="396"/>
      <c r="DCD871" s="396"/>
      <c r="DCE871" s="396"/>
      <c r="DCF871" s="396"/>
      <c r="DCG871" s="396"/>
      <c r="DCH871" s="396"/>
      <c r="DCI871" s="396"/>
      <c r="DCJ871" s="396"/>
      <c r="DCK871" s="396"/>
      <c r="DCL871" s="396"/>
      <c r="DCM871" s="396"/>
      <c r="DCN871" s="396"/>
      <c r="DCO871" s="396"/>
      <c r="DCP871" s="396"/>
      <c r="DCQ871" s="396"/>
      <c r="DCR871" s="396"/>
      <c r="DCS871" s="396"/>
      <c r="DCT871" s="396"/>
      <c r="DCU871" s="396"/>
      <c r="DCV871" s="396"/>
      <c r="DCW871" s="396"/>
      <c r="DCX871" s="396"/>
      <c r="DCY871" s="396"/>
      <c r="DCZ871" s="396"/>
      <c r="DDA871" s="396"/>
      <c r="DDB871" s="396"/>
      <c r="DDC871" s="396"/>
      <c r="DDD871" s="396"/>
      <c r="DDE871" s="396"/>
      <c r="DDF871" s="396"/>
      <c r="DDG871" s="396"/>
      <c r="DDH871" s="396"/>
      <c r="DDI871" s="396"/>
      <c r="DDJ871" s="396"/>
      <c r="DDK871" s="396"/>
      <c r="DDL871" s="396"/>
      <c r="DDM871" s="396"/>
      <c r="DDN871" s="396"/>
      <c r="DDO871" s="396"/>
      <c r="DDP871" s="396"/>
      <c r="DDQ871" s="396"/>
      <c r="DDR871" s="396"/>
      <c r="DDS871" s="396"/>
      <c r="DDT871" s="396"/>
      <c r="DDU871" s="396"/>
      <c r="DDV871" s="396"/>
      <c r="DDW871" s="396"/>
      <c r="DDX871" s="396"/>
      <c r="DDY871" s="396"/>
      <c r="DDZ871" s="396"/>
      <c r="DEA871" s="396"/>
      <c r="DEB871" s="396"/>
      <c r="DEC871" s="396"/>
      <c r="DED871" s="396"/>
      <c r="DEE871" s="396"/>
      <c r="DEF871" s="396"/>
      <c r="DEG871" s="396"/>
      <c r="DEH871" s="396"/>
      <c r="DEI871" s="396"/>
      <c r="DEJ871" s="396"/>
      <c r="DEK871" s="396"/>
      <c r="DEL871" s="396"/>
      <c r="DEM871" s="396"/>
      <c r="DEN871" s="396"/>
      <c r="DEO871" s="396"/>
      <c r="DEP871" s="396"/>
      <c r="DEQ871" s="396"/>
      <c r="DER871" s="396"/>
      <c r="DES871" s="396"/>
      <c r="DET871" s="396"/>
      <c r="DEU871" s="396"/>
      <c r="DEV871" s="396"/>
      <c r="DEW871" s="396"/>
      <c r="DEX871" s="396"/>
      <c r="DEY871" s="396"/>
      <c r="DEZ871" s="396"/>
      <c r="DFA871" s="396"/>
      <c r="DFB871" s="396"/>
      <c r="DFC871" s="396"/>
      <c r="DFD871" s="396"/>
      <c r="DFE871" s="396"/>
      <c r="DFF871" s="396"/>
      <c r="DFG871" s="396"/>
      <c r="DFH871" s="396"/>
      <c r="DFI871" s="396"/>
      <c r="DFJ871" s="396"/>
      <c r="DFK871" s="396"/>
      <c r="DFL871" s="396"/>
      <c r="DFM871" s="396"/>
      <c r="DFN871" s="396"/>
      <c r="DFO871" s="396"/>
      <c r="DFP871" s="396"/>
      <c r="DFQ871" s="396"/>
      <c r="DFR871" s="396"/>
      <c r="DFS871" s="396"/>
      <c r="DFT871" s="396"/>
      <c r="DFU871" s="396"/>
      <c r="DFV871" s="396"/>
      <c r="DFW871" s="396"/>
      <c r="DFX871" s="396"/>
      <c r="DFY871" s="396"/>
      <c r="DFZ871" s="396"/>
      <c r="DGA871" s="396"/>
      <c r="DGB871" s="396"/>
      <c r="DGC871" s="396"/>
      <c r="DGD871" s="396"/>
      <c r="DGE871" s="396"/>
      <c r="DGF871" s="396"/>
      <c r="DGG871" s="396"/>
      <c r="DGH871" s="396"/>
      <c r="DGI871" s="396"/>
      <c r="DGJ871" s="396"/>
      <c r="DGK871" s="396"/>
      <c r="DGL871" s="396"/>
      <c r="DGM871" s="396"/>
      <c r="DGN871" s="396"/>
      <c r="DGO871" s="396"/>
      <c r="DGP871" s="396"/>
      <c r="DGQ871" s="396"/>
      <c r="DGR871" s="396"/>
      <c r="DGS871" s="396"/>
      <c r="DGT871" s="396"/>
      <c r="DGU871" s="396"/>
      <c r="DGV871" s="396"/>
      <c r="DGW871" s="396"/>
      <c r="DGX871" s="396"/>
      <c r="DGY871" s="396"/>
      <c r="DGZ871" s="396"/>
      <c r="DHA871" s="396"/>
      <c r="DHB871" s="396"/>
      <c r="DHC871" s="396"/>
      <c r="DHD871" s="396"/>
      <c r="DHE871" s="396"/>
      <c r="DHF871" s="396"/>
      <c r="DHG871" s="396"/>
      <c r="DHH871" s="396"/>
      <c r="DHI871" s="396"/>
      <c r="DHJ871" s="396"/>
      <c r="DHK871" s="396"/>
      <c r="DHL871" s="396"/>
      <c r="DHM871" s="396"/>
      <c r="DHN871" s="396"/>
      <c r="DHO871" s="396"/>
      <c r="DHP871" s="396"/>
      <c r="DHQ871" s="396"/>
      <c r="DHR871" s="396"/>
      <c r="DHS871" s="396"/>
      <c r="DHT871" s="396"/>
      <c r="DHU871" s="396"/>
      <c r="DHV871" s="396"/>
      <c r="DHW871" s="396"/>
      <c r="DHX871" s="396"/>
      <c r="DHY871" s="396"/>
      <c r="DHZ871" s="396"/>
      <c r="DIA871" s="396"/>
      <c r="DIB871" s="396"/>
      <c r="DIC871" s="396"/>
      <c r="DID871" s="396"/>
      <c r="DIE871" s="396"/>
      <c r="DIF871" s="396"/>
      <c r="DIG871" s="396"/>
      <c r="DIH871" s="396"/>
      <c r="DII871" s="396"/>
      <c r="DIJ871" s="396"/>
      <c r="DIK871" s="396"/>
      <c r="DIL871" s="396"/>
      <c r="DIM871" s="396"/>
      <c r="DIN871" s="396"/>
      <c r="DIO871" s="396"/>
      <c r="DIP871" s="396"/>
      <c r="DIQ871" s="396"/>
      <c r="DIR871" s="396"/>
      <c r="DIS871" s="396"/>
      <c r="DIT871" s="396"/>
      <c r="DIU871" s="396"/>
      <c r="DIV871" s="396"/>
      <c r="DIW871" s="396"/>
      <c r="DIX871" s="396"/>
      <c r="DIY871" s="396"/>
      <c r="DIZ871" s="396"/>
      <c r="DJA871" s="396"/>
      <c r="DJB871" s="396"/>
      <c r="DJC871" s="396"/>
      <c r="DJD871" s="396"/>
      <c r="DJE871" s="396"/>
      <c r="DJF871" s="396"/>
      <c r="DJG871" s="396"/>
      <c r="DJH871" s="396"/>
      <c r="DJI871" s="396"/>
      <c r="DJJ871" s="396"/>
      <c r="DJK871" s="396"/>
      <c r="DJL871" s="396"/>
      <c r="DJM871" s="396"/>
      <c r="DJN871" s="396"/>
      <c r="DJO871" s="396"/>
      <c r="DJP871" s="396"/>
      <c r="DJQ871" s="396"/>
      <c r="DJR871" s="396"/>
      <c r="DJS871" s="396"/>
      <c r="DJT871" s="396"/>
      <c r="DJU871" s="396"/>
      <c r="DJV871" s="396"/>
      <c r="DJW871" s="396"/>
      <c r="DJX871" s="396"/>
      <c r="DJY871" s="396"/>
      <c r="DJZ871" s="396"/>
      <c r="DKA871" s="396"/>
      <c r="DKB871" s="396"/>
      <c r="DKC871" s="396"/>
      <c r="DKD871" s="396"/>
      <c r="DKE871" s="396"/>
      <c r="DKF871" s="396"/>
      <c r="DKG871" s="396"/>
      <c r="DKH871" s="396"/>
      <c r="DKI871" s="396"/>
      <c r="DKJ871" s="396"/>
      <c r="DKK871" s="396"/>
      <c r="DKL871" s="396"/>
      <c r="DKM871" s="396"/>
      <c r="DKN871" s="396"/>
      <c r="DKO871" s="396"/>
      <c r="DKP871" s="396"/>
      <c r="DKQ871" s="396"/>
      <c r="DKR871" s="396"/>
      <c r="DKS871" s="396"/>
      <c r="DKT871" s="396"/>
      <c r="DKU871" s="396"/>
      <c r="DKV871" s="396"/>
      <c r="DKW871" s="396"/>
      <c r="DKX871" s="396"/>
      <c r="DKY871" s="396"/>
      <c r="DKZ871" s="396"/>
      <c r="DLA871" s="396"/>
      <c r="DLB871" s="396"/>
      <c r="DLC871" s="396"/>
      <c r="DLD871" s="396"/>
      <c r="DLE871" s="396"/>
      <c r="DLF871" s="396"/>
      <c r="DLG871" s="396"/>
      <c r="DLH871" s="396"/>
      <c r="DLI871" s="396"/>
      <c r="DLJ871" s="396"/>
      <c r="DLK871" s="396"/>
      <c r="DLL871" s="396"/>
      <c r="DLM871" s="396"/>
      <c r="DLN871" s="396"/>
      <c r="DLO871" s="396"/>
      <c r="DLP871" s="396"/>
      <c r="DLQ871" s="396"/>
      <c r="DLR871" s="396"/>
      <c r="DLS871" s="396"/>
      <c r="DLT871" s="396"/>
      <c r="DLU871" s="396"/>
      <c r="DLV871" s="396"/>
      <c r="DLW871" s="396"/>
      <c r="DLX871" s="396"/>
      <c r="DLY871" s="396"/>
      <c r="DLZ871" s="396"/>
      <c r="DMA871" s="396"/>
      <c r="DMB871" s="396"/>
      <c r="DMC871" s="396"/>
      <c r="DMD871" s="396"/>
      <c r="DME871" s="396"/>
      <c r="DMF871" s="396"/>
      <c r="DMG871" s="396"/>
      <c r="DMH871" s="396"/>
      <c r="DMI871" s="396"/>
      <c r="DMJ871" s="396"/>
      <c r="DMK871" s="396"/>
      <c r="DML871" s="396"/>
      <c r="DMM871" s="396"/>
      <c r="DMN871" s="396"/>
      <c r="DMO871" s="396"/>
      <c r="DMP871" s="396"/>
      <c r="DMQ871" s="396"/>
      <c r="DMR871" s="396"/>
      <c r="DMS871" s="396"/>
      <c r="DMT871" s="396"/>
      <c r="DMU871" s="396"/>
      <c r="DMV871" s="396"/>
      <c r="DMW871" s="396"/>
      <c r="DMX871" s="396"/>
      <c r="DMY871" s="396"/>
      <c r="DMZ871" s="396"/>
      <c r="DNA871" s="396"/>
      <c r="DNB871" s="396"/>
      <c r="DNC871" s="396"/>
      <c r="DND871" s="396"/>
      <c r="DNE871" s="396"/>
      <c r="DNF871" s="396"/>
      <c r="DNG871" s="396"/>
      <c r="DNH871" s="396"/>
      <c r="DNI871" s="396"/>
      <c r="DNJ871" s="396"/>
      <c r="DNK871" s="396"/>
      <c r="DNL871" s="396"/>
      <c r="DNM871" s="396"/>
      <c r="DNN871" s="396"/>
      <c r="DNO871" s="396"/>
      <c r="DNP871" s="396"/>
      <c r="DNQ871" s="396"/>
      <c r="DNR871" s="396"/>
      <c r="DNS871" s="396"/>
      <c r="DNT871" s="396"/>
      <c r="DNU871" s="396"/>
      <c r="DNV871" s="396"/>
      <c r="DNW871" s="396"/>
      <c r="DNX871" s="396"/>
      <c r="DNY871" s="396"/>
      <c r="DNZ871" s="396"/>
      <c r="DOA871" s="396"/>
      <c r="DOB871" s="396"/>
      <c r="DOC871" s="396"/>
      <c r="DOD871" s="396"/>
      <c r="DOE871" s="396"/>
      <c r="DOF871" s="396"/>
      <c r="DOG871" s="396"/>
      <c r="DOH871" s="396"/>
      <c r="DOI871" s="396"/>
      <c r="DOJ871" s="396"/>
      <c r="DOK871" s="396"/>
      <c r="DOL871" s="396"/>
      <c r="DOM871" s="396"/>
      <c r="DON871" s="396"/>
      <c r="DOO871" s="396"/>
      <c r="DOP871" s="396"/>
      <c r="DOQ871" s="396"/>
      <c r="DOR871" s="396"/>
      <c r="DOS871" s="396"/>
      <c r="DOT871" s="396"/>
      <c r="DOU871" s="396"/>
      <c r="DOV871" s="396"/>
      <c r="DOW871" s="396"/>
      <c r="DOX871" s="396"/>
      <c r="DOY871" s="396"/>
      <c r="DOZ871" s="396"/>
      <c r="DPA871" s="396"/>
      <c r="DPB871" s="396"/>
      <c r="DPC871" s="396"/>
      <c r="DPD871" s="396"/>
      <c r="DPE871" s="396"/>
      <c r="DPF871" s="396"/>
      <c r="DPG871" s="396"/>
      <c r="DPH871" s="396"/>
      <c r="DPI871" s="396"/>
      <c r="DPJ871" s="396"/>
      <c r="DPK871" s="396"/>
      <c r="DPL871" s="396"/>
      <c r="DPM871" s="396"/>
      <c r="DPN871" s="396"/>
      <c r="DPO871" s="396"/>
      <c r="DPP871" s="396"/>
      <c r="DPQ871" s="396"/>
      <c r="DPR871" s="396"/>
      <c r="DPS871" s="396"/>
      <c r="DPT871" s="396"/>
      <c r="DPU871" s="396"/>
      <c r="DPV871" s="396"/>
      <c r="DPW871" s="396"/>
      <c r="DPX871" s="396"/>
      <c r="DPY871" s="396"/>
      <c r="DPZ871" s="396"/>
      <c r="DQA871" s="396"/>
      <c r="DQB871" s="396"/>
      <c r="DQC871" s="396"/>
      <c r="DQD871" s="396"/>
      <c r="DQE871" s="396"/>
      <c r="DQF871" s="396"/>
      <c r="DQG871" s="396"/>
      <c r="DQH871" s="396"/>
      <c r="DQI871" s="396"/>
      <c r="DQJ871" s="396"/>
      <c r="DQK871" s="396"/>
      <c r="DQL871" s="396"/>
      <c r="DQM871" s="396"/>
      <c r="DQN871" s="396"/>
      <c r="DQO871" s="396"/>
      <c r="DQP871" s="396"/>
      <c r="DQQ871" s="396"/>
      <c r="DQR871" s="396"/>
      <c r="DQS871" s="396"/>
      <c r="DQT871" s="396"/>
      <c r="DQU871" s="396"/>
      <c r="DQV871" s="396"/>
      <c r="DQW871" s="396"/>
      <c r="DQX871" s="396"/>
      <c r="DQY871" s="396"/>
      <c r="DQZ871" s="396"/>
      <c r="DRA871" s="396"/>
      <c r="DRB871" s="396"/>
      <c r="DRC871" s="396"/>
      <c r="DRD871" s="396"/>
      <c r="DRE871" s="396"/>
      <c r="DRF871" s="396"/>
      <c r="DRG871" s="396"/>
      <c r="DRH871" s="396"/>
      <c r="DRI871" s="396"/>
      <c r="DRJ871" s="396"/>
      <c r="DRK871" s="396"/>
      <c r="DRL871" s="396"/>
      <c r="DRM871" s="396"/>
      <c r="DRN871" s="396"/>
      <c r="DRO871" s="396"/>
      <c r="DRP871" s="396"/>
      <c r="DRQ871" s="396"/>
      <c r="DRR871" s="396"/>
      <c r="DRS871" s="396"/>
      <c r="DRT871" s="396"/>
      <c r="DRU871" s="396"/>
      <c r="DRV871" s="396"/>
      <c r="DRW871" s="396"/>
      <c r="DRX871" s="396"/>
      <c r="DRY871" s="396"/>
      <c r="DRZ871" s="396"/>
      <c r="DSA871" s="396"/>
      <c r="DSB871" s="396"/>
      <c r="DSC871" s="396"/>
      <c r="DSD871" s="396"/>
      <c r="DSE871" s="396"/>
      <c r="DSF871" s="396"/>
      <c r="DSG871" s="396"/>
      <c r="DSH871" s="396"/>
      <c r="DSI871" s="396"/>
      <c r="DSJ871" s="396"/>
      <c r="DSK871" s="396"/>
      <c r="DSL871" s="396"/>
      <c r="DSM871" s="396"/>
      <c r="DSN871" s="396"/>
      <c r="DSO871" s="396"/>
      <c r="DSP871" s="396"/>
      <c r="DSQ871" s="396"/>
      <c r="DSR871" s="396"/>
      <c r="DSS871" s="396"/>
      <c r="DST871" s="396"/>
      <c r="DSU871" s="396"/>
      <c r="DSV871" s="396"/>
      <c r="DSW871" s="396"/>
      <c r="DSX871" s="396"/>
      <c r="DSY871" s="396"/>
      <c r="DSZ871" s="396"/>
      <c r="DTA871" s="396"/>
      <c r="DTB871" s="396"/>
      <c r="DTC871" s="396"/>
      <c r="DTD871" s="396"/>
      <c r="DTE871" s="396"/>
      <c r="DTF871" s="396"/>
      <c r="DTG871" s="396"/>
      <c r="DTH871" s="396"/>
      <c r="DTI871" s="396"/>
      <c r="DTJ871" s="396"/>
      <c r="DTK871" s="396"/>
      <c r="DTL871" s="396"/>
      <c r="DTM871" s="396"/>
      <c r="DTN871" s="396"/>
      <c r="DTO871" s="396"/>
      <c r="DTP871" s="396"/>
      <c r="DTQ871" s="396"/>
      <c r="DTR871" s="396"/>
      <c r="DTS871" s="396"/>
      <c r="DTT871" s="396"/>
      <c r="DTU871" s="396"/>
      <c r="DTV871" s="396"/>
      <c r="DTW871" s="396"/>
      <c r="DTX871" s="396"/>
      <c r="DTY871" s="396"/>
      <c r="DTZ871" s="396"/>
      <c r="DUA871" s="396"/>
      <c r="DUB871" s="396"/>
      <c r="DUC871" s="396"/>
      <c r="DUD871" s="396"/>
      <c r="DUE871" s="396"/>
      <c r="DUF871" s="396"/>
      <c r="DUG871" s="396"/>
      <c r="DUH871" s="396"/>
      <c r="DUI871" s="396"/>
      <c r="DUJ871" s="396"/>
      <c r="DUK871" s="396"/>
      <c r="DUL871" s="396"/>
      <c r="DUM871" s="396"/>
      <c r="DUN871" s="396"/>
      <c r="DUO871" s="396"/>
      <c r="DUP871" s="396"/>
      <c r="DUQ871" s="396"/>
      <c r="DUR871" s="396"/>
      <c r="DUS871" s="396"/>
      <c r="DUT871" s="396"/>
      <c r="DUU871" s="396"/>
      <c r="DUV871" s="396"/>
      <c r="DUW871" s="396"/>
      <c r="DUX871" s="396"/>
      <c r="DUY871" s="396"/>
      <c r="DUZ871" s="396"/>
      <c r="DVA871" s="396"/>
      <c r="DVB871" s="396"/>
      <c r="DVC871" s="396"/>
      <c r="DVD871" s="396"/>
      <c r="DVE871" s="396"/>
      <c r="DVF871" s="396"/>
      <c r="DVG871" s="396"/>
      <c r="DVH871" s="396"/>
      <c r="DVI871" s="396"/>
      <c r="DVJ871" s="396"/>
      <c r="DVK871" s="396"/>
      <c r="DVL871" s="396"/>
      <c r="DVM871" s="396"/>
      <c r="DVN871" s="396"/>
      <c r="DVO871" s="396"/>
      <c r="DVP871" s="396"/>
      <c r="DVQ871" s="396"/>
      <c r="DVR871" s="396"/>
      <c r="DVS871" s="396"/>
      <c r="DVT871" s="396"/>
      <c r="DVU871" s="396"/>
      <c r="DVV871" s="396"/>
      <c r="DVW871" s="396"/>
      <c r="DVX871" s="396"/>
      <c r="DVY871" s="396"/>
      <c r="DVZ871" s="396"/>
      <c r="DWA871" s="396"/>
      <c r="DWB871" s="396"/>
      <c r="DWC871" s="396"/>
      <c r="DWD871" s="396"/>
      <c r="DWE871" s="396"/>
      <c r="DWF871" s="396"/>
      <c r="DWG871" s="396"/>
      <c r="DWH871" s="396"/>
      <c r="DWI871" s="396"/>
      <c r="DWJ871" s="396"/>
      <c r="DWK871" s="396"/>
      <c r="DWL871" s="396"/>
      <c r="DWM871" s="396"/>
      <c r="DWN871" s="396"/>
      <c r="DWO871" s="396"/>
      <c r="DWP871" s="396"/>
      <c r="DWQ871" s="396"/>
      <c r="DWR871" s="396"/>
      <c r="DWS871" s="396"/>
      <c r="DWT871" s="396"/>
      <c r="DWU871" s="396"/>
      <c r="DWV871" s="396"/>
      <c r="DWW871" s="396"/>
      <c r="DWX871" s="396"/>
      <c r="DWY871" s="396"/>
      <c r="DWZ871" s="396"/>
      <c r="DXA871" s="396"/>
      <c r="DXB871" s="396"/>
      <c r="DXC871" s="396"/>
      <c r="DXD871" s="396"/>
      <c r="DXE871" s="396"/>
      <c r="DXF871" s="396"/>
      <c r="DXG871" s="396"/>
      <c r="DXH871" s="396"/>
      <c r="DXI871" s="396"/>
      <c r="DXJ871" s="396"/>
      <c r="DXK871" s="396"/>
      <c r="DXL871" s="396"/>
      <c r="DXM871" s="396"/>
      <c r="DXN871" s="396"/>
      <c r="DXO871" s="396"/>
      <c r="DXP871" s="396"/>
      <c r="DXQ871" s="396"/>
      <c r="DXR871" s="396"/>
      <c r="DXS871" s="396"/>
      <c r="DXT871" s="396"/>
      <c r="DXU871" s="396"/>
      <c r="DXV871" s="396"/>
      <c r="DXW871" s="396"/>
      <c r="DXX871" s="396"/>
      <c r="DXY871" s="396"/>
      <c r="DXZ871" s="396"/>
      <c r="DYA871" s="396"/>
      <c r="DYB871" s="396"/>
      <c r="DYC871" s="396"/>
      <c r="DYD871" s="396"/>
      <c r="DYE871" s="396"/>
      <c r="DYF871" s="396"/>
      <c r="DYG871" s="396"/>
      <c r="DYH871" s="396"/>
      <c r="DYI871" s="396"/>
      <c r="DYJ871" s="396"/>
      <c r="DYK871" s="396"/>
      <c r="DYL871" s="396"/>
      <c r="DYM871" s="396"/>
      <c r="DYN871" s="396"/>
      <c r="DYO871" s="396"/>
      <c r="DYP871" s="396"/>
      <c r="DYQ871" s="396"/>
      <c r="DYR871" s="396"/>
      <c r="DYS871" s="396"/>
      <c r="DYT871" s="396"/>
      <c r="DYU871" s="396"/>
      <c r="DYV871" s="396"/>
      <c r="DYW871" s="396"/>
      <c r="DYX871" s="396"/>
      <c r="DYY871" s="396"/>
      <c r="DYZ871" s="396"/>
      <c r="DZA871" s="396"/>
      <c r="DZB871" s="396"/>
      <c r="DZC871" s="396"/>
      <c r="DZD871" s="396"/>
      <c r="DZE871" s="396"/>
      <c r="DZF871" s="396"/>
      <c r="DZG871" s="396"/>
      <c r="DZH871" s="396"/>
      <c r="DZI871" s="396"/>
      <c r="DZJ871" s="396"/>
      <c r="DZK871" s="396"/>
      <c r="DZL871" s="396"/>
      <c r="DZM871" s="396"/>
      <c r="DZN871" s="396"/>
      <c r="DZO871" s="396"/>
      <c r="DZP871" s="396"/>
      <c r="DZQ871" s="396"/>
      <c r="DZR871" s="396"/>
      <c r="DZS871" s="396"/>
      <c r="DZT871" s="396"/>
      <c r="DZU871" s="396"/>
      <c r="DZV871" s="396"/>
      <c r="DZW871" s="396"/>
      <c r="DZX871" s="396"/>
      <c r="DZY871" s="396"/>
      <c r="DZZ871" s="396"/>
      <c r="EAA871" s="396"/>
      <c r="EAB871" s="396"/>
      <c r="EAC871" s="396"/>
      <c r="EAD871" s="396"/>
      <c r="EAE871" s="396"/>
      <c r="EAF871" s="396"/>
      <c r="EAG871" s="396"/>
      <c r="EAH871" s="396"/>
      <c r="EAI871" s="396"/>
      <c r="EAJ871" s="396"/>
      <c r="EAK871" s="396"/>
      <c r="EAL871" s="396"/>
      <c r="EAM871" s="396"/>
      <c r="EAN871" s="396"/>
      <c r="EAO871" s="396"/>
      <c r="EAP871" s="396"/>
      <c r="EAQ871" s="396"/>
      <c r="EAR871" s="396"/>
      <c r="EAS871" s="396"/>
      <c r="EAT871" s="396"/>
      <c r="EAU871" s="396"/>
      <c r="EAV871" s="396"/>
      <c r="EAW871" s="396"/>
      <c r="EAX871" s="396"/>
      <c r="EAY871" s="396"/>
      <c r="EAZ871" s="396"/>
      <c r="EBA871" s="396"/>
      <c r="EBB871" s="396"/>
      <c r="EBC871" s="396"/>
      <c r="EBD871" s="396"/>
      <c r="EBE871" s="396"/>
      <c r="EBF871" s="396"/>
      <c r="EBG871" s="396"/>
      <c r="EBH871" s="396"/>
      <c r="EBI871" s="396"/>
      <c r="EBJ871" s="396"/>
      <c r="EBK871" s="396"/>
      <c r="EBL871" s="396"/>
      <c r="EBM871" s="396"/>
      <c r="EBN871" s="396"/>
      <c r="EBO871" s="396"/>
      <c r="EBP871" s="396"/>
      <c r="EBQ871" s="396"/>
      <c r="EBR871" s="396"/>
      <c r="EBS871" s="396"/>
      <c r="EBT871" s="396"/>
      <c r="EBU871" s="396"/>
      <c r="EBV871" s="396"/>
      <c r="EBW871" s="396"/>
      <c r="EBX871" s="396"/>
      <c r="EBY871" s="396"/>
      <c r="EBZ871" s="396"/>
      <c r="ECA871" s="396"/>
      <c r="ECB871" s="396"/>
      <c r="ECC871" s="396"/>
      <c r="ECD871" s="396"/>
      <c r="ECE871" s="396"/>
      <c r="ECF871" s="396"/>
      <c r="ECG871" s="396"/>
      <c r="ECH871" s="396"/>
      <c r="ECI871" s="396"/>
      <c r="ECJ871" s="396"/>
      <c r="ECK871" s="396"/>
      <c r="ECL871" s="396"/>
      <c r="ECM871" s="396"/>
      <c r="ECN871" s="396"/>
      <c r="ECO871" s="396"/>
      <c r="ECP871" s="396"/>
      <c r="ECQ871" s="396"/>
      <c r="ECR871" s="396"/>
      <c r="ECS871" s="396"/>
      <c r="ECT871" s="396"/>
      <c r="ECU871" s="396"/>
      <c r="ECV871" s="396"/>
      <c r="ECW871" s="396"/>
      <c r="ECX871" s="396"/>
      <c r="ECY871" s="396"/>
      <c r="ECZ871" s="396"/>
      <c r="EDA871" s="396"/>
      <c r="EDB871" s="396"/>
      <c r="EDC871" s="396"/>
      <c r="EDD871" s="396"/>
      <c r="EDE871" s="396"/>
      <c r="EDF871" s="396"/>
      <c r="EDG871" s="396"/>
      <c r="EDH871" s="396"/>
      <c r="EDI871" s="396"/>
      <c r="EDJ871" s="396"/>
      <c r="EDK871" s="396"/>
      <c r="EDL871" s="396"/>
      <c r="EDM871" s="396"/>
      <c r="EDN871" s="396"/>
      <c r="EDO871" s="396"/>
      <c r="EDP871" s="396"/>
      <c r="EDQ871" s="396"/>
      <c r="EDR871" s="396"/>
      <c r="EDS871" s="396"/>
      <c r="EDT871" s="396"/>
      <c r="EDU871" s="396"/>
      <c r="EDV871" s="396"/>
      <c r="EDW871" s="396"/>
      <c r="EDX871" s="396"/>
      <c r="EDY871" s="396"/>
      <c r="EDZ871" s="396"/>
      <c r="EEA871" s="396"/>
      <c r="EEB871" s="396"/>
      <c r="EEC871" s="396"/>
      <c r="EED871" s="396"/>
      <c r="EEE871" s="396"/>
      <c r="EEF871" s="396"/>
      <c r="EEG871" s="396"/>
      <c r="EEH871" s="396"/>
      <c r="EEI871" s="396"/>
      <c r="EEJ871" s="396"/>
      <c r="EEK871" s="396"/>
      <c r="EEL871" s="396"/>
      <c r="EEM871" s="396"/>
      <c r="EEN871" s="396"/>
      <c r="EEO871" s="396"/>
      <c r="EEP871" s="396"/>
      <c r="EEQ871" s="396"/>
      <c r="EER871" s="396"/>
      <c r="EES871" s="396"/>
      <c r="EET871" s="396"/>
      <c r="EEU871" s="396"/>
      <c r="EEV871" s="396"/>
      <c r="EEW871" s="396"/>
      <c r="EEX871" s="396"/>
      <c r="EEY871" s="396"/>
      <c r="EEZ871" s="396"/>
      <c r="EFA871" s="396"/>
      <c r="EFB871" s="396"/>
      <c r="EFC871" s="396"/>
      <c r="EFD871" s="396"/>
      <c r="EFE871" s="396"/>
      <c r="EFF871" s="396"/>
      <c r="EFG871" s="396"/>
      <c r="EFH871" s="396"/>
      <c r="EFI871" s="396"/>
      <c r="EFJ871" s="396"/>
      <c r="EFK871" s="396"/>
      <c r="EFL871" s="396"/>
      <c r="EFM871" s="396"/>
      <c r="EFN871" s="396"/>
      <c r="EFO871" s="396"/>
      <c r="EFP871" s="396"/>
      <c r="EFQ871" s="396"/>
      <c r="EFR871" s="396"/>
      <c r="EFS871" s="396"/>
      <c r="EFT871" s="396"/>
      <c r="EFU871" s="396"/>
      <c r="EFV871" s="396"/>
      <c r="EFW871" s="396"/>
      <c r="EFX871" s="396"/>
      <c r="EFY871" s="396"/>
      <c r="EFZ871" s="396"/>
      <c r="EGA871" s="396"/>
      <c r="EGB871" s="396"/>
      <c r="EGC871" s="396"/>
      <c r="EGD871" s="396"/>
      <c r="EGE871" s="396"/>
      <c r="EGF871" s="396"/>
      <c r="EGG871" s="396"/>
      <c r="EGH871" s="396"/>
      <c r="EGI871" s="396"/>
      <c r="EGJ871" s="396"/>
      <c r="EGK871" s="396"/>
      <c r="EGL871" s="396"/>
      <c r="EGM871" s="396"/>
      <c r="EGN871" s="396"/>
      <c r="EGO871" s="396"/>
      <c r="EGP871" s="396"/>
      <c r="EGQ871" s="396"/>
      <c r="EGR871" s="396"/>
      <c r="EGS871" s="396"/>
      <c r="EGT871" s="396"/>
      <c r="EGU871" s="396"/>
      <c r="EGV871" s="396"/>
      <c r="EGW871" s="396"/>
      <c r="EGX871" s="396"/>
      <c r="EGY871" s="396"/>
      <c r="EGZ871" s="396"/>
      <c r="EHA871" s="396"/>
      <c r="EHB871" s="396"/>
      <c r="EHC871" s="396"/>
      <c r="EHD871" s="396"/>
      <c r="EHE871" s="396"/>
      <c r="EHF871" s="396"/>
      <c r="EHG871" s="396"/>
      <c r="EHH871" s="396"/>
      <c r="EHI871" s="396"/>
      <c r="EHJ871" s="396"/>
      <c r="EHK871" s="396"/>
      <c r="EHL871" s="396"/>
      <c r="EHM871" s="396"/>
      <c r="EHN871" s="396"/>
      <c r="EHO871" s="396"/>
      <c r="EHP871" s="396"/>
      <c r="EHQ871" s="396"/>
      <c r="EHR871" s="396"/>
      <c r="EHS871" s="396"/>
      <c r="EHT871" s="396"/>
      <c r="EHU871" s="396"/>
      <c r="EHV871" s="396"/>
      <c r="EHW871" s="396"/>
      <c r="EHX871" s="396"/>
      <c r="EHY871" s="396"/>
      <c r="EHZ871" s="396"/>
      <c r="EIA871" s="396"/>
      <c r="EIB871" s="396"/>
      <c r="EIC871" s="396"/>
      <c r="EID871" s="396"/>
      <c r="EIE871" s="396"/>
      <c r="EIF871" s="396"/>
      <c r="EIG871" s="396"/>
      <c r="EIH871" s="396"/>
      <c r="EII871" s="396"/>
      <c r="EIJ871" s="396"/>
      <c r="EIK871" s="396"/>
      <c r="EIL871" s="396"/>
      <c r="EIM871" s="396"/>
      <c r="EIN871" s="396"/>
      <c r="EIO871" s="396"/>
      <c r="EIP871" s="396"/>
      <c r="EIQ871" s="396"/>
      <c r="EIR871" s="396"/>
      <c r="EIS871" s="396"/>
      <c r="EIT871" s="396"/>
      <c r="EIU871" s="396"/>
      <c r="EIV871" s="396"/>
      <c r="EIW871" s="396"/>
      <c r="EIX871" s="396"/>
      <c r="EIY871" s="396"/>
      <c r="EIZ871" s="396"/>
      <c r="EJA871" s="396"/>
      <c r="EJB871" s="396"/>
      <c r="EJC871" s="396"/>
      <c r="EJD871" s="396"/>
      <c r="EJE871" s="396"/>
      <c r="EJF871" s="396"/>
      <c r="EJG871" s="396"/>
      <c r="EJH871" s="396"/>
      <c r="EJI871" s="396"/>
      <c r="EJJ871" s="396"/>
      <c r="EJK871" s="396"/>
      <c r="EJL871" s="396"/>
      <c r="EJM871" s="396"/>
      <c r="EJN871" s="396"/>
      <c r="EJO871" s="396"/>
      <c r="EJP871" s="396"/>
      <c r="EJQ871" s="396"/>
      <c r="EJR871" s="396"/>
      <c r="EJS871" s="396"/>
      <c r="EJT871" s="396"/>
      <c r="EJU871" s="396"/>
      <c r="EJV871" s="396"/>
      <c r="EJW871" s="396"/>
      <c r="EJX871" s="396"/>
      <c r="EJY871" s="396"/>
      <c r="EJZ871" s="396"/>
      <c r="EKA871" s="396"/>
      <c r="EKB871" s="396"/>
      <c r="EKC871" s="396"/>
      <c r="EKD871" s="396"/>
      <c r="EKE871" s="396"/>
      <c r="EKF871" s="396"/>
      <c r="EKG871" s="396"/>
      <c r="EKH871" s="396"/>
      <c r="EKI871" s="396"/>
      <c r="EKJ871" s="396"/>
      <c r="EKK871" s="396"/>
      <c r="EKL871" s="396"/>
      <c r="EKM871" s="396"/>
      <c r="EKN871" s="396"/>
      <c r="EKO871" s="396"/>
      <c r="EKP871" s="396"/>
      <c r="EKQ871" s="396"/>
      <c r="EKR871" s="396"/>
      <c r="EKS871" s="396"/>
      <c r="EKT871" s="396"/>
      <c r="EKU871" s="396"/>
      <c r="EKV871" s="396"/>
      <c r="EKW871" s="396"/>
      <c r="EKX871" s="396"/>
      <c r="EKY871" s="396"/>
      <c r="EKZ871" s="396"/>
      <c r="ELA871" s="396"/>
      <c r="ELB871" s="396"/>
      <c r="ELC871" s="396"/>
      <c r="ELD871" s="396"/>
      <c r="ELE871" s="396"/>
      <c r="ELF871" s="396"/>
      <c r="ELG871" s="396"/>
      <c r="ELH871" s="396"/>
      <c r="ELI871" s="396"/>
      <c r="ELJ871" s="396"/>
      <c r="ELK871" s="396"/>
      <c r="ELL871" s="396"/>
      <c r="ELM871" s="396"/>
      <c r="ELN871" s="396"/>
      <c r="ELO871" s="396"/>
      <c r="ELP871" s="396"/>
      <c r="ELQ871" s="396"/>
      <c r="ELR871" s="396"/>
      <c r="ELS871" s="396"/>
      <c r="ELT871" s="396"/>
      <c r="ELU871" s="396"/>
      <c r="ELV871" s="396"/>
      <c r="ELW871" s="396"/>
      <c r="ELX871" s="396"/>
      <c r="ELY871" s="396"/>
      <c r="ELZ871" s="396"/>
      <c r="EMA871" s="396"/>
      <c r="EMB871" s="396"/>
      <c r="EMC871" s="396"/>
      <c r="EMD871" s="396"/>
      <c r="EME871" s="396"/>
      <c r="EMF871" s="396"/>
      <c r="EMG871" s="396"/>
      <c r="EMH871" s="396"/>
      <c r="EMI871" s="396"/>
      <c r="EMJ871" s="396"/>
      <c r="EMK871" s="396"/>
      <c r="EML871" s="396"/>
      <c r="EMM871" s="396"/>
      <c r="EMN871" s="396"/>
      <c r="EMO871" s="396"/>
      <c r="EMP871" s="396"/>
      <c r="EMQ871" s="396"/>
      <c r="EMR871" s="396"/>
      <c r="EMS871" s="396"/>
      <c r="EMT871" s="396"/>
      <c r="EMU871" s="396"/>
      <c r="EMV871" s="396"/>
      <c r="EMW871" s="396"/>
      <c r="EMX871" s="396"/>
      <c r="EMY871" s="396"/>
      <c r="EMZ871" s="396"/>
      <c r="ENA871" s="396"/>
      <c r="ENB871" s="396"/>
      <c r="ENC871" s="396"/>
      <c r="END871" s="396"/>
      <c r="ENE871" s="396"/>
      <c r="ENF871" s="396"/>
      <c r="ENG871" s="396"/>
      <c r="ENH871" s="396"/>
      <c r="ENI871" s="396"/>
      <c r="ENJ871" s="396"/>
      <c r="ENK871" s="396"/>
      <c r="ENL871" s="396"/>
      <c r="ENM871" s="396"/>
      <c r="ENN871" s="396"/>
      <c r="ENO871" s="396"/>
      <c r="ENP871" s="396"/>
      <c r="ENQ871" s="396"/>
      <c r="ENR871" s="396"/>
      <c r="ENS871" s="396"/>
      <c r="ENT871" s="396"/>
      <c r="ENU871" s="396"/>
      <c r="ENV871" s="396"/>
      <c r="ENW871" s="396"/>
      <c r="ENX871" s="396"/>
      <c r="ENY871" s="396"/>
      <c r="ENZ871" s="396"/>
      <c r="EOA871" s="396"/>
      <c r="EOB871" s="396"/>
      <c r="EOC871" s="396"/>
      <c r="EOD871" s="396"/>
      <c r="EOE871" s="396"/>
      <c r="EOF871" s="396"/>
      <c r="EOG871" s="396"/>
      <c r="EOH871" s="396"/>
      <c r="EOI871" s="396"/>
      <c r="EOJ871" s="396"/>
      <c r="EOK871" s="396"/>
      <c r="EOL871" s="396"/>
      <c r="EOM871" s="396"/>
      <c r="EON871" s="396"/>
      <c r="EOO871" s="396"/>
      <c r="EOP871" s="396"/>
      <c r="EOQ871" s="396"/>
      <c r="EOR871" s="396"/>
      <c r="EOS871" s="396"/>
      <c r="EOT871" s="396"/>
      <c r="EOU871" s="396"/>
      <c r="EOV871" s="396"/>
      <c r="EOW871" s="396"/>
      <c r="EOX871" s="396"/>
      <c r="EOY871" s="396"/>
      <c r="EOZ871" s="396"/>
      <c r="EPA871" s="396"/>
      <c r="EPB871" s="396"/>
      <c r="EPC871" s="396"/>
      <c r="EPD871" s="396"/>
      <c r="EPE871" s="396"/>
      <c r="EPF871" s="396"/>
      <c r="EPG871" s="396"/>
      <c r="EPH871" s="396"/>
      <c r="EPI871" s="396"/>
      <c r="EPJ871" s="396"/>
      <c r="EPK871" s="396"/>
      <c r="EPL871" s="396"/>
      <c r="EPM871" s="396"/>
      <c r="EPN871" s="396"/>
      <c r="EPO871" s="396"/>
      <c r="EPP871" s="396"/>
      <c r="EPQ871" s="396"/>
      <c r="EPR871" s="396"/>
      <c r="EPS871" s="396"/>
      <c r="EPT871" s="396"/>
      <c r="EPU871" s="396"/>
      <c r="EPV871" s="396"/>
      <c r="EPW871" s="396"/>
      <c r="EPX871" s="396"/>
      <c r="EPY871" s="396"/>
      <c r="EPZ871" s="396"/>
      <c r="EQA871" s="396"/>
      <c r="EQB871" s="396"/>
      <c r="EQC871" s="396"/>
      <c r="EQD871" s="396"/>
      <c r="EQE871" s="396"/>
      <c r="EQF871" s="396"/>
      <c r="EQG871" s="396"/>
      <c r="EQH871" s="396"/>
      <c r="EQI871" s="396"/>
      <c r="EQJ871" s="396"/>
      <c r="EQK871" s="396"/>
      <c r="EQL871" s="396"/>
      <c r="EQM871" s="396"/>
      <c r="EQN871" s="396"/>
      <c r="EQO871" s="396"/>
      <c r="EQP871" s="396"/>
      <c r="EQQ871" s="396"/>
      <c r="EQR871" s="396"/>
      <c r="EQS871" s="396"/>
      <c r="EQT871" s="396"/>
      <c r="EQU871" s="396"/>
      <c r="EQV871" s="396"/>
      <c r="EQW871" s="396"/>
      <c r="EQX871" s="396"/>
      <c r="EQY871" s="396"/>
      <c r="EQZ871" s="396"/>
      <c r="ERA871" s="396"/>
      <c r="ERB871" s="396"/>
      <c r="ERC871" s="396"/>
      <c r="ERD871" s="396"/>
      <c r="ERE871" s="396"/>
      <c r="ERF871" s="396"/>
      <c r="ERG871" s="396"/>
      <c r="ERH871" s="396"/>
      <c r="ERI871" s="396"/>
      <c r="ERJ871" s="396"/>
      <c r="ERK871" s="396"/>
      <c r="ERL871" s="396"/>
      <c r="ERM871" s="396"/>
      <c r="ERN871" s="396"/>
      <c r="ERO871" s="396"/>
      <c r="ERP871" s="396"/>
      <c r="ERQ871" s="396"/>
      <c r="ERR871" s="396"/>
      <c r="ERS871" s="396"/>
      <c r="ERT871" s="396"/>
      <c r="ERU871" s="396"/>
      <c r="ERV871" s="396"/>
      <c r="ERW871" s="396"/>
      <c r="ERX871" s="396"/>
      <c r="ERY871" s="396"/>
      <c r="ERZ871" s="396"/>
      <c r="ESA871" s="396"/>
      <c r="ESB871" s="396"/>
      <c r="ESC871" s="396"/>
      <c r="ESD871" s="396"/>
      <c r="ESE871" s="396"/>
      <c r="ESF871" s="396"/>
      <c r="ESG871" s="396"/>
      <c r="ESH871" s="396"/>
      <c r="ESI871" s="396"/>
      <c r="ESJ871" s="396"/>
      <c r="ESK871" s="396"/>
      <c r="ESL871" s="396"/>
      <c r="ESM871" s="396"/>
      <c r="ESN871" s="396"/>
      <c r="ESO871" s="396"/>
      <c r="ESP871" s="396"/>
      <c r="ESQ871" s="396"/>
      <c r="ESR871" s="396"/>
      <c r="ESS871" s="396"/>
      <c r="EST871" s="396"/>
      <c r="ESU871" s="396"/>
      <c r="ESV871" s="396"/>
      <c r="ESW871" s="396"/>
      <c r="ESX871" s="396"/>
      <c r="ESY871" s="396"/>
      <c r="ESZ871" s="396"/>
      <c r="ETA871" s="396"/>
      <c r="ETB871" s="396"/>
      <c r="ETC871" s="396"/>
      <c r="ETD871" s="396"/>
      <c r="ETE871" s="396"/>
      <c r="ETF871" s="396"/>
      <c r="ETG871" s="396"/>
      <c r="ETH871" s="396"/>
      <c r="ETI871" s="396"/>
      <c r="ETJ871" s="396"/>
      <c r="ETK871" s="396"/>
      <c r="ETL871" s="396"/>
      <c r="ETM871" s="396"/>
      <c r="ETN871" s="396"/>
      <c r="ETO871" s="396"/>
      <c r="ETP871" s="396"/>
      <c r="ETQ871" s="396"/>
      <c r="ETR871" s="396"/>
      <c r="ETS871" s="396"/>
      <c r="ETT871" s="396"/>
      <c r="ETU871" s="396"/>
      <c r="ETV871" s="396"/>
      <c r="ETW871" s="396"/>
      <c r="ETX871" s="396"/>
      <c r="ETY871" s="396"/>
      <c r="ETZ871" s="396"/>
      <c r="EUA871" s="396"/>
      <c r="EUB871" s="396"/>
      <c r="EUC871" s="396"/>
      <c r="EUD871" s="396"/>
      <c r="EUE871" s="396"/>
      <c r="EUF871" s="396"/>
      <c r="EUG871" s="396"/>
      <c r="EUH871" s="396"/>
      <c r="EUI871" s="396"/>
      <c r="EUJ871" s="396"/>
      <c r="EUK871" s="396"/>
      <c r="EUL871" s="396"/>
      <c r="EUM871" s="396"/>
      <c r="EUN871" s="396"/>
      <c r="EUO871" s="396"/>
      <c r="EUP871" s="396"/>
      <c r="EUQ871" s="396"/>
      <c r="EUR871" s="396"/>
      <c r="EUS871" s="396"/>
      <c r="EUT871" s="396"/>
      <c r="EUU871" s="396"/>
      <c r="EUV871" s="396"/>
      <c r="EUW871" s="396"/>
      <c r="EUX871" s="396"/>
      <c r="EUY871" s="396"/>
      <c r="EUZ871" s="396"/>
      <c r="EVA871" s="396"/>
      <c r="EVB871" s="396"/>
      <c r="EVC871" s="396"/>
      <c r="EVD871" s="396"/>
      <c r="EVE871" s="396"/>
      <c r="EVF871" s="396"/>
      <c r="EVG871" s="396"/>
      <c r="EVH871" s="396"/>
      <c r="EVI871" s="396"/>
      <c r="EVJ871" s="396"/>
      <c r="EVK871" s="396"/>
      <c r="EVL871" s="396"/>
      <c r="EVM871" s="396"/>
      <c r="EVN871" s="396"/>
      <c r="EVO871" s="396"/>
      <c r="EVP871" s="396"/>
      <c r="EVQ871" s="396"/>
      <c r="EVR871" s="396"/>
      <c r="EVS871" s="396"/>
      <c r="EVT871" s="396"/>
      <c r="EVU871" s="396"/>
      <c r="EVV871" s="396"/>
      <c r="EVW871" s="396"/>
      <c r="EVX871" s="396"/>
      <c r="EVY871" s="396"/>
      <c r="EVZ871" s="396"/>
      <c r="EWA871" s="396"/>
      <c r="EWB871" s="396"/>
      <c r="EWC871" s="396"/>
      <c r="EWD871" s="396"/>
      <c r="EWE871" s="396"/>
      <c r="EWF871" s="396"/>
      <c r="EWG871" s="396"/>
      <c r="EWH871" s="396"/>
      <c r="EWI871" s="396"/>
      <c r="EWJ871" s="396"/>
      <c r="EWK871" s="396"/>
      <c r="EWL871" s="396"/>
      <c r="EWM871" s="396"/>
      <c r="EWN871" s="396"/>
      <c r="EWO871" s="396"/>
      <c r="EWP871" s="396"/>
      <c r="EWQ871" s="396"/>
      <c r="EWR871" s="396"/>
      <c r="EWS871" s="396"/>
      <c r="EWT871" s="396"/>
      <c r="EWU871" s="396"/>
      <c r="EWV871" s="396"/>
      <c r="EWW871" s="396"/>
      <c r="EWX871" s="396"/>
      <c r="EWY871" s="396"/>
      <c r="EWZ871" s="396"/>
      <c r="EXA871" s="396"/>
      <c r="EXB871" s="396"/>
      <c r="EXC871" s="396"/>
      <c r="EXD871" s="396"/>
      <c r="EXE871" s="396"/>
      <c r="EXF871" s="396"/>
      <c r="EXG871" s="396"/>
      <c r="EXH871" s="396"/>
      <c r="EXI871" s="396"/>
      <c r="EXJ871" s="396"/>
      <c r="EXK871" s="396"/>
      <c r="EXL871" s="396"/>
      <c r="EXM871" s="396"/>
      <c r="EXN871" s="396"/>
      <c r="EXO871" s="396"/>
      <c r="EXP871" s="396"/>
      <c r="EXQ871" s="396"/>
      <c r="EXR871" s="396"/>
      <c r="EXS871" s="396"/>
      <c r="EXT871" s="396"/>
      <c r="EXU871" s="396"/>
      <c r="EXV871" s="396"/>
      <c r="EXW871" s="396"/>
      <c r="EXX871" s="396"/>
      <c r="EXY871" s="396"/>
      <c r="EXZ871" s="396"/>
      <c r="EYA871" s="396"/>
      <c r="EYB871" s="396"/>
      <c r="EYC871" s="396"/>
      <c r="EYD871" s="396"/>
      <c r="EYE871" s="396"/>
      <c r="EYF871" s="396"/>
      <c r="EYG871" s="396"/>
      <c r="EYH871" s="396"/>
      <c r="EYI871" s="396"/>
      <c r="EYJ871" s="396"/>
      <c r="EYK871" s="396"/>
      <c r="EYL871" s="396"/>
      <c r="EYM871" s="396"/>
      <c r="EYN871" s="396"/>
      <c r="EYO871" s="396"/>
      <c r="EYP871" s="396"/>
      <c r="EYQ871" s="396"/>
      <c r="EYR871" s="396"/>
      <c r="EYS871" s="396"/>
      <c r="EYT871" s="396"/>
      <c r="EYU871" s="396"/>
      <c r="EYV871" s="396"/>
      <c r="EYW871" s="396"/>
      <c r="EYX871" s="396"/>
      <c r="EYY871" s="396"/>
      <c r="EYZ871" s="396"/>
      <c r="EZA871" s="396"/>
      <c r="EZB871" s="396"/>
      <c r="EZC871" s="396"/>
      <c r="EZD871" s="396"/>
      <c r="EZE871" s="396"/>
      <c r="EZF871" s="396"/>
      <c r="EZG871" s="396"/>
      <c r="EZH871" s="396"/>
      <c r="EZI871" s="396"/>
      <c r="EZJ871" s="396"/>
      <c r="EZK871" s="396"/>
      <c r="EZL871" s="396"/>
      <c r="EZM871" s="396"/>
      <c r="EZN871" s="396"/>
      <c r="EZO871" s="396"/>
      <c r="EZP871" s="396"/>
      <c r="EZQ871" s="396"/>
      <c r="EZR871" s="396"/>
      <c r="EZS871" s="396"/>
      <c r="EZT871" s="396"/>
      <c r="EZU871" s="396"/>
      <c r="EZV871" s="396"/>
      <c r="EZW871" s="396"/>
      <c r="EZX871" s="396"/>
      <c r="EZY871" s="396"/>
      <c r="EZZ871" s="396"/>
      <c r="FAA871" s="396"/>
      <c r="FAB871" s="396"/>
      <c r="FAC871" s="396"/>
      <c r="FAD871" s="396"/>
      <c r="FAE871" s="396"/>
      <c r="FAF871" s="396"/>
      <c r="FAG871" s="396"/>
      <c r="FAH871" s="396"/>
      <c r="FAI871" s="396"/>
      <c r="FAJ871" s="396"/>
      <c r="FAK871" s="396"/>
      <c r="FAL871" s="396"/>
      <c r="FAM871" s="396"/>
      <c r="FAN871" s="396"/>
      <c r="FAO871" s="396"/>
      <c r="FAP871" s="396"/>
      <c r="FAQ871" s="396"/>
      <c r="FAR871" s="396"/>
      <c r="FAS871" s="396"/>
      <c r="FAT871" s="396"/>
      <c r="FAU871" s="396"/>
      <c r="FAV871" s="396"/>
      <c r="FAW871" s="396"/>
      <c r="FAX871" s="396"/>
      <c r="FAY871" s="396"/>
      <c r="FAZ871" s="396"/>
      <c r="FBA871" s="396"/>
      <c r="FBB871" s="396"/>
      <c r="FBC871" s="396"/>
      <c r="FBD871" s="396"/>
      <c r="FBE871" s="396"/>
      <c r="FBF871" s="396"/>
      <c r="FBG871" s="396"/>
      <c r="FBH871" s="396"/>
      <c r="FBI871" s="396"/>
      <c r="FBJ871" s="396"/>
      <c r="FBK871" s="396"/>
      <c r="FBL871" s="396"/>
      <c r="FBM871" s="396"/>
      <c r="FBN871" s="396"/>
      <c r="FBO871" s="396"/>
      <c r="FBP871" s="396"/>
      <c r="FBQ871" s="396"/>
      <c r="FBR871" s="396"/>
      <c r="FBS871" s="396"/>
      <c r="FBT871" s="396"/>
      <c r="FBU871" s="396"/>
      <c r="FBV871" s="396"/>
      <c r="FBW871" s="396"/>
      <c r="FBX871" s="396"/>
      <c r="FBY871" s="396"/>
      <c r="FBZ871" s="396"/>
      <c r="FCA871" s="396"/>
      <c r="FCB871" s="396"/>
      <c r="FCC871" s="396"/>
      <c r="FCD871" s="396"/>
      <c r="FCE871" s="396"/>
      <c r="FCF871" s="396"/>
      <c r="FCG871" s="396"/>
      <c r="FCH871" s="396"/>
      <c r="FCI871" s="396"/>
      <c r="FCJ871" s="396"/>
      <c r="FCK871" s="396"/>
      <c r="FCL871" s="396"/>
      <c r="FCM871" s="396"/>
      <c r="FCN871" s="396"/>
      <c r="FCO871" s="396"/>
      <c r="FCP871" s="396"/>
      <c r="FCQ871" s="396"/>
      <c r="FCR871" s="396"/>
      <c r="FCS871" s="396"/>
      <c r="FCT871" s="396"/>
      <c r="FCU871" s="396"/>
      <c r="FCV871" s="396"/>
      <c r="FCW871" s="396"/>
      <c r="FCX871" s="396"/>
      <c r="FCY871" s="396"/>
      <c r="FCZ871" s="396"/>
      <c r="FDA871" s="396"/>
      <c r="FDB871" s="396"/>
      <c r="FDC871" s="396"/>
      <c r="FDD871" s="396"/>
      <c r="FDE871" s="396"/>
      <c r="FDF871" s="396"/>
      <c r="FDG871" s="396"/>
      <c r="FDH871" s="396"/>
      <c r="FDI871" s="396"/>
      <c r="FDJ871" s="396"/>
      <c r="FDK871" s="396"/>
      <c r="FDL871" s="396"/>
      <c r="FDM871" s="396"/>
      <c r="FDN871" s="396"/>
      <c r="FDO871" s="396"/>
      <c r="FDP871" s="396"/>
      <c r="FDQ871" s="396"/>
      <c r="FDR871" s="396"/>
      <c r="FDS871" s="396"/>
      <c r="FDT871" s="396"/>
      <c r="FDU871" s="396"/>
      <c r="FDV871" s="396"/>
      <c r="FDW871" s="396"/>
      <c r="FDX871" s="396"/>
      <c r="FDY871" s="396"/>
      <c r="FDZ871" s="396"/>
      <c r="FEA871" s="396"/>
      <c r="FEB871" s="396"/>
      <c r="FEC871" s="396"/>
      <c r="FED871" s="396"/>
      <c r="FEE871" s="396"/>
      <c r="FEF871" s="396"/>
      <c r="FEG871" s="396"/>
      <c r="FEH871" s="396"/>
      <c r="FEI871" s="396"/>
      <c r="FEJ871" s="396"/>
      <c r="FEK871" s="396"/>
      <c r="FEL871" s="396"/>
      <c r="FEM871" s="396"/>
      <c r="FEN871" s="396"/>
      <c r="FEO871" s="396"/>
      <c r="FEP871" s="396"/>
      <c r="FEQ871" s="396"/>
      <c r="FER871" s="396"/>
      <c r="FES871" s="396"/>
      <c r="FET871" s="396"/>
      <c r="FEU871" s="396"/>
      <c r="FEV871" s="396"/>
      <c r="FEW871" s="396"/>
      <c r="FEX871" s="396"/>
      <c r="FEY871" s="396"/>
      <c r="FEZ871" s="396"/>
      <c r="FFA871" s="396"/>
      <c r="FFB871" s="396"/>
      <c r="FFC871" s="396"/>
      <c r="FFD871" s="396"/>
      <c r="FFE871" s="396"/>
      <c r="FFF871" s="396"/>
      <c r="FFG871" s="396"/>
      <c r="FFH871" s="396"/>
      <c r="FFI871" s="396"/>
      <c r="FFJ871" s="396"/>
      <c r="FFK871" s="396"/>
      <c r="FFL871" s="396"/>
      <c r="FFM871" s="396"/>
      <c r="FFN871" s="396"/>
      <c r="FFO871" s="396"/>
      <c r="FFP871" s="396"/>
      <c r="FFQ871" s="396"/>
      <c r="FFR871" s="396"/>
      <c r="FFS871" s="396"/>
      <c r="FFT871" s="396"/>
      <c r="FFU871" s="396"/>
      <c r="FFV871" s="396"/>
      <c r="FFW871" s="396"/>
      <c r="FFX871" s="396"/>
      <c r="FFY871" s="396"/>
      <c r="FFZ871" s="396"/>
      <c r="FGA871" s="396"/>
      <c r="FGB871" s="396"/>
      <c r="FGC871" s="396"/>
      <c r="FGD871" s="396"/>
      <c r="FGE871" s="396"/>
      <c r="FGF871" s="396"/>
      <c r="FGG871" s="396"/>
      <c r="FGH871" s="396"/>
      <c r="FGI871" s="396"/>
      <c r="FGJ871" s="396"/>
      <c r="FGK871" s="396"/>
      <c r="FGL871" s="396"/>
      <c r="FGM871" s="396"/>
      <c r="FGN871" s="396"/>
      <c r="FGO871" s="396"/>
      <c r="FGP871" s="396"/>
      <c r="FGQ871" s="396"/>
      <c r="FGR871" s="396"/>
      <c r="FGS871" s="396"/>
      <c r="FGT871" s="396"/>
      <c r="FGU871" s="396"/>
      <c r="FGV871" s="396"/>
      <c r="FGW871" s="396"/>
      <c r="FGX871" s="396"/>
      <c r="FGY871" s="396"/>
      <c r="FGZ871" s="396"/>
      <c r="FHA871" s="396"/>
      <c r="FHB871" s="396"/>
      <c r="FHC871" s="396"/>
      <c r="FHD871" s="396"/>
      <c r="FHE871" s="396"/>
      <c r="FHF871" s="396"/>
      <c r="FHG871" s="396"/>
      <c r="FHH871" s="396"/>
      <c r="FHI871" s="396"/>
      <c r="FHJ871" s="396"/>
      <c r="FHK871" s="396"/>
      <c r="FHL871" s="396"/>
      <c r="FHM871" s="396"/>
      <c r="FHN871" s="396"/>
      <c r="FHO871" s="396"/>
      <c r="FHP871" s="396"/>
      <c r="FHQ871" s="396"/>
      <c r="FHR871" s="396"/>
      <c r="FHS871" s="396"/>
      <c r="FHT871" s="396"/>
      <c r="FHU871" s="396"/>
      <c r="FHV871" s="396"/>
      <c r="FHW871" s="396"/>
      <c r="FHX871" s="396"/>
      <c r="FHY871" s="396"/>
      <c r="FHZ871" s="396"/>
      <c r="FIA871" s="396"/>
      <c r="FIB871" s="396"/>
      <c r="FIC871" s="396"/>
      <c r="FID871" s="396"/>
      <c r="FIE871" s="396"/>
      <c r="FIF871" s="396"/>
      <c r="FIG871" s="396"/>
      <c r="FIH871" s="396"/>
      <c r="FII871" s="396"/>
      <c r="FIJ871" s="396"/>
      <c r="FIK871" s="396"/>
      <c r="FIL871" s="396"/>
      <c r="FIM871" s="396"/>
      <c r="FIN871" s="396"/>
      <c r="FIO871" s="396"/>
      <c r="FIP871" s="396"/>
      <c r="FIQ871" s="396"/>
      <c r="FIR871" s="396"/>
      <c r="FIS871" s="396"/>
      <c r="FIT871" s="396"/>
      <c r="FIU871" s="396"/>
      <c r="FIV871" s="396"/>
      <c r="FIW871" s="396"/>
      <c r="FIX871" s="396"/>
      <c r="FIY871" s="396"/>
      <c r="FIZ871" s="396"/>
      <c r="FJA871" s="396"/>
      <c r="FJB871" s="396"/>
      <c r="FJC871" s="396"/>
      <c r="FJD871" s="396"/>
      <c r="FJE871" s="396"/>
      <c r="FJF871" s="396"/>
      <c r="FJG871" s="396"/>
      <c r="FJH871" s="396"/>
      <c r="FJI871" s="396"/>
      <c r="FJJ871" s="396"/>
      <c r="FJK871" s="396"/>
      <c r="FJL871" s="396"/>
      <c r="FJM871" s="396"/>
      <c r="FJN871" s="396"/>
      <c r="FJO871" s="396"/>
      <c r="FJP871" s="396"/>
      <c r="FJQ871" s="396"/>
      <c r="FJR871" s="396"/>
      <c r="FJS871" s="396"/>
      <c r="FJT871" s="396"/>
      <c r="FJU871" s="396"/>
      <c r="FJV871" s="396"/>
      <c r="FJW871" s="396"/>
      <c r="FJX871" s="396"/>
      <c r="FJY871" s="396"/>
      <c r="FJZ871" s="396"/>
      <c r="FKA871" s="396"/>
      <c r="FKB871" s="396"/>
      <c r="FKC871" s="396"/>
      <c r="FKD871" s="396"/>
      <c r="FKE871" s="396"/>
      <c r="FKF871" s="396"/>
      <c r="FKG871" s="396"/>
      <c r="FKH871" s="396"/>
      <c r="FKI871" s="396"/>
      <c r="FKJ871" s="396"/>
      <c r="FKK871" s="396"/>
      <c r="FKL871" s="396"/>
      <c r="FKM871" s="396"/>
      <c r="FKN871" s="396"/>
      <c r="FKO871" s="396"/>
      <c r="FKP871" s="396"/>
      <c r="FKQ871" s="396"/>
      <c r="FKR871" s="396"/>
      <c r="FKS871" s="396"/>
      <c r="FKT871" s="396"/>
      <c r="FKU871" s="396"/>
      <c r="FKV871" s="396"/>
      <c r="FKW871" s="396"/>
      <c r="FKX871" s="396"/>
      <c r="FKY871" s="396"/>
      <c r="FKZ871" s="396"/>
      <c r="FLA871" s="396"/>
      <c r="FLB871" s="396"/>
      <c r="FLC871" s="396"/>
      <c r="FLD871" s="396"/>
      <c r="FLE871" s="396"/>
      <c r="FLF871" s="396"/>
      <c r="FLG871" s="396"/>
      <c r="FLH871" s="396"/>
      <c r="FLI871" s="396"/>
      <c r="FLJ871" s="396"/>
      <c r="FLK871" s="396"/>
      <c r="FLL871" s="396"/>
      <c r="FLM871" s="396"/>
      <c r="FLN871" s="396"/>
      <c r="FLO871" s="396"/>
      <c r="FLP871" s="396"/>
      <c r="FLQ871" s="396"/>
      <c r="FLR871" s="396"/>
      <c r="FLS871" s="396"/>
      <c r="FLT871" s="396"/>
      <c r="FLU871" s="396"/>
      <c r="FLV871" s="396"/>
      <c r="FLW871" s="396"/>
      <c r="FLX871" s="396"/>
      <c r="FLY871" s="396"/>
      <c r="FLZ871" s="396"/>
      <c r="FMA871" s="396"/>
      <c r="FMB871" s="396"/>
      <c r="FMC871" s="396"/>
      <c r="FMD871" s="396"/>
      <c r="FME871" s="396"/>
      <c r="FMF871" s="396"/>
      <c r="FMG871" s="396"/>
      <c r="FMH871" s="396"/>
      <c r="FMI871" s="396"/>
      <c r="FMJ871" s="396"/>
      <c r="FMK871" s="396"/>
      <c r="FML871" s="396"/>
      <c r="FMM871" s="396"/>
      <c r="FMN871" s="396"/>
      <c r="FMO871" s="396"/>
      <c r="FMP871" s="396"/>
      <c r="FMQ871" s="396"/>
      <c r="FMR871" s="396"/>
      <c r="FMS871" s="396"/>
      <c r="FMT871" s="396"/>
      <c r="FMU871" s="396"/>
      <c r="FMV871" s="396"/>
      <c r="FMW871" s="396"/>
      <c r="FMX871" s="396"/>
      <c r="FMY871" s="396"/>
      <c r="FMZ871" s="396"/>
      <c r="FNA871" s="396"/>
      <c r="FNB871" s="396"/>
      <c r="FNC871" s="396"/>
      <c r="FND871" s="396"/>
      <c r="FNE871" s="396"/>
      <c r="FNF871" s="396"/>
      <c r="FNG871" s="396"/>
      <c r="FNH871" s="396"/>
      <c r="FNI871" s="396"/>
      <c r="FNJ871" s="396"/>
      <c r="FNK871" s="396"/>
      <c r="FNL871" s="396"/>
      <c r="FNM871" s="396"/>
      <c r="FNN871" s="396"/>
      <c r="FNO871" s="396"/>
      <c r="FNP871" s="396"/>
      <c r="FNQ871" s="396"/>
      <c r="FNR871" s="396"/>
      <c r="FNS871" s="396"/>
      <c r="FNT871" s="396"/>
      <c r="FNU871" s="396"/>
      <c r="FNV871" s="396"/>
      <c r="FNW871" s="396"/>
      <c r="FNX871" s="396"/>
      <c r="FNY871" s="396"/>
      <c r="FNZ871" s="396"/>
      <c r="FOA871" s="396"/>
      <c r="FOB871" s="396"/>
      <c r="FOC871" s="396"/>
      <c r="FOD871" s="396"/>
      <c r="FOE871" s="396"/>
      <c r="FOF871" s="396"/>
      <c r="FOG871" s="396"/>
      <c r="FOH871" s="396"/>
      <c r="FOI871" s="396"/>
      <c r="FOJ871" s="396"/>
      <c r="FOK871" s="396"/>
      <c r="FOL871" s="396"/>
      <c r="FOM871" s="396"/>
      <c r="FON871" s="396"/>
      <c r="FOO871" s="396"/>
      <c r="FOP871" s="396"/>
      <c r="FOQ871" s="396"/>
      <c r="FOR871" s="396"/>
      <c r="FOS871" s="396"/>
      <c r="FOT871" s="396"/>
      <c r="FOU871" s="396"/>
      <c r="FOV871" s="396"/>
      <c r="FOW871" s="396"/>
      <c r="FOX871" s="396"/>
      <c r="FOY871" s="396"/>
      <c r="FOZ871" s="396"/>
      <c r="FPA871" s="396"/>
      <c r="FPB871" s="396"/>
      <c r="FPC871" s="396"/>
      <c r="FPD871" s="396"/>
      <c r="FPE871" s="396"/>
      <c r="FPF871" s="396"/>
      <c r="FPG871" s="396"/>
      <c r="FPH871" s="396"/>
      <c r="FPI871" s="396"/>
      <c r="FPJ871" s="396"/>
      <c r="FPK871" s="396"/>
      <c r="FPL871" s="396"/>
      <c r="FPM871" s="396"/>
      <c r="FPN871" s="396"/>
      <c r="FPO871" s="396"/>
      <c r="FPP871" s="396"/>
      <c r="FPQ871" s="396"/>
      <c r="FPR871" s="396"/>
      <c r="FPS871" s="396"/>
      <c r="FPT871" s="396"/>
      <c r="FPU871" s="396"/>
      <c r="FPV871" s="396"/>
      <c r="FPW871" s="396"/>
      <c r="FPX871" s="396"/>
      <c r="FPY871" s="396"/>
      <c r="FPZ871" s="396"/>
      <c r="FQA871" s="396"/>
      <c r="FQB871" s="396"/>
      <c r="FQC871" s="396"/>
      <c r="FQD871" s="396"/>
      <c r="FQE871" s="396"/>
      <c r="FQF871" s="396"/>
      <c r="FQG871" s="396"/>
      <c r="FQH871" s="396"/>
      <c r="FQI871" s="396"/>
      <c r="FQJ871" s="396"/>
      <c r="FQK871" s="396"/>
      <c r="FQL871" s="396"/>
      <c r="FQM871" s="396"/>
      <c r="FQN871" s="396"/>
      <c r="FQO871" s="396"/>
      <c r="FQP871" s="396"/>
      <c r="FQQ871" s="396"/>
      <c r="FQR871" s="396"/>
      <c r="FQS871" s="396"/>
      <c r="FQT871" s="396"/>
      <c r="FQU871" s="396"/>
      <c r="FQV871" s="396"/>
      <c r="FQW871" s="396"/>
      <c r="FQX871" s="396"/>
      <c r="FQY871" s="396"/>
      <c r="FQZ871" s="396"/>
      <c r="FRA871" s="396"/>
      <c r="FRB871" s="396"/>
      <c r="FRC871" s="396"/>
      <c r="FRD871" s="396"/>
      <c r="FRE871" s="396"/>
      <c r="FRF871" s="396"/>
      <c r="FRG871" s="396"/>
      <c r="FRH871" s="396"/>
      <c r="FRI871" s="396"/>
      <c r="FRJ871" s="396"/>
      <c r="FRK871" s="396"/>
      <c r="FRL871" s="396"/>
      <c r="FRM871" s="396"/>
      <c r="FRN871" s="396"/>
      <c r="FRO871" s="396"/>
      <c r="FRP871" s="396"/>
      <c r="FRQ871" s="396"/>
      <c r="FRR871" s="396"/>
      <c r="FRS871" s="396"/>
      <c r="FRT871" s="396"/>
      <c r="FRU871" s="396"/>
      <c r="FRV871" s="396"/>
      <c r="FRW871" s="396"/>
      <c r="FRX871" s="396"/>
      <c r="FRY871" s="396"/>
      <c r="FRZ871" s="396"/>
      <c r="FSA871" s="396"/>
      <c r="FSB871" s="396"/>
      <c r="FSC871" s="396"/>
      <c r="FSD871" s="396"/>
      <c r="FSE871" s="396"/>
      <c r="FSF871" s="396"/>
      <c r="FSG871" s="396"/>
      <c r="FSH871" s="396"/>
      <c r="FSI871" s="396"/>
      <c r="FSJ871" s="396"/>
      <c r="FSK871" s="396"/>
      <c r="FSL871" s="396"/>
      <c r="FSM871" s="396"/>
      <c r="FSN871" s="396"/>
      <c r="FSO871" s="396"/>
      <c r="FSP871" s="396"/>
      <c r="FSQ871" s="396"/>
      <c r="FSR871" s="396"/>
      <c r="FSS871" s="396"/>
      <c r="FST871" s="396"/>
      <c r="FSU871" s="396"/>
      <c r="FSV871" s="396"/>
      <c r="FSW871" s="396"/>
      <c r="FSX871" s="396"/>
      <c r="FSY871" s="396"/>
      <c r="FSZ871" s="396"/>
      <c r="FTA871" s="396"/>
      <c r="FTB871" s="396"/>
      <c r="FTC871" s="396"/>
      <c r="FTD871" s="396"/>
      <c r="FTE871" s="396"/>
      <c r="FTF871" s="396"/>
      <c r="FTG871" s="396"/>
      <c r="FTH871" s="396"/>
      <c r="FTI871" s="396"/>
      <c r="FTJ871" s="396"/>
      <c r="FTK871" s="396"/>
      <c r="FTL871" s="396"/>
      <c r="FTM871" s="396"/>
      <c r="FTN871" s="396"/>
      <c r="FTO871" s="396"/>
      <c r="FTP871" s="396"/>
      <c r="FTQ871" s="396"/>
      <c r="FTR871" s="396"/>
      <c r="FTS871" s="396"/>
      <c r="FTT871" s="396"/>
      <c r="FTU871" s="396"/>
      <c r="FTV871" s="396"/>
      <c r="FTW871" s="396"/>
      <c r="FTX871" s="396"/>
      <c r="FTY871" s="396"/>
      <c r="FTZ871" s="396"/>
      <c r="FUA871" s="396"/>
      <c r="FUB871" s="396"/>
      <c r="FUC871" s="396"/>
      <c r="FUD871" s="396"/>
      <c r="FUE871" s="396"/>
      <c r="FUF871" s="396"/>
      <c r="FUG871" s="396"/>
      <c r="FUH871" s="396"/>
      <c r="FUI871" s="396"/>
      <c r="FUJ871" s="396"/>
      <c r="FUK871" s="396"/>
      <c r="FUL871" s="396"/>
      <c r="FUM871" s="396"/>
      <c r="FUN871" s="396"/>
      <c r="FUO871" s="396"/>
      <c r="FUP871" s="396"/>
      <c r="FUQ871" s="396"/>
      <c r="FUR871" s="396"/>
      <c r="FUS871" s="396"/>
      <c r="FUT871" s="396"/>
      <c r="FUU871" s="396"/>
      <c r="FUV871" s="396"/>
      <c r="FUW871" s="396"/>
      <c r="FUX871" s="396"/>
      <c r="FUY871" s="396"/>
      <c r="FUZ871" s="396"/>
      <c r="FVA871" s="396"/>
      <c r="FVB871" s="396"/>
      <c r="FVC871" s="396"/>
      <c r="FVD871" s="396"/>
      <c r="FVE871" s="396"/>
      <c r="FVF871" s="396"/>
      <c r="FVG871" s="396"/>
      <c r="FVH871" s="396"/>
      <c r="FVI871" s="396"/>
      <c r="FVJ871" s="396"/>
      <c r="FVK871" s="396"/>
      <c r="FVL871" s="396"/>
      <c r="FVM871" s="396"/>
      <c r="FVN871" s="396"/>
      <c r="FVO871" s="396"/>
      <c r="FVP871" s="396"/>
      <c r="FVQ871" s="396"/>
      <c r="FVR871" s="396"/>
      <c r="FVS871" s="396"/>
      <c r="FVT871" s="396"/>
      <c r="FVU871" s="396"/>
      <c r="FVV871" s="396"/>
      <c r="FVW871" s="396"/>
      <c r="FVX871" s="396"/>
      <c r="FVY871" s="396"/>
      <c r="FVZ871" s="396"/>
      <c r="FWA871" s="396"/>
      <c r="FWB871" s="396"/>
      <c r="FWC871" s="396"/>
      <c r="FWD871" s="396"/>
      <c r="FWE871" s="396"/>
      <c r="FWF871" s="396"/>
      <c r="FWG871" s="396"/>
      <c r="FWH871" s="396"/>
      <c r="FWI871" s="396"/>
      <c r="FWJ871" s="396"/>
      <c r="FWK871" s="396"/>
      <c r="FWL871" s="396"/>
      <c r="FWM871" s="396"/>
      <c r="FWN871" s="396"/>
      <c r="FWO871" s="396"/>
      <c r="FWP871" s="396"/>
      <c r="FWQ871" s="396"/>
      <c r="FWR871" s="396"/>
      <c r="FWS871" s="396"/>
      <c r="FWT871" s="396"/>
      <c r="FWU871" s="396"/>
      <c r="FWV871" s="396"/>
      <c r="FWW871" s="396"/>
      <c r="FWX871" s="396"/>
      <c r="FWY871" s="396"/>
      <c r="FWZ871" s="396"/>
      <c r="FXA871" s="396"/>
      <c r="FXB871" s="396"/>
      <c r="FXC871" s="396"/>
      <c r="FXD871" s="396"/>
      <c r="FXE871" s="396"/>
      <c r="FXF871" s="396"/>
      <c r="FXG871" s="396"/>
      <c r="FXH871" s="396"/>
      <c r="FXI871" s="396"/>
      <c r="FXJ871" s="396"/>
      <c r="FXK871" s="396"/>
      <c r="FXL871" s="396"/>
      <c r="FXM871" s="396"/>
      <c r="FXN871" s="396"/>
      <c r="FXO871" s="396"/>
      <c r="FXP871" s="396"/>
      <c r="FXQ871" s="396"/>
      <c r="FXR871" s="396"/>
      <c r="FXS871" s="396"/>
      <c r="FXT871" s="396"/>
      <c r="FXU871" s="396"/>
      <c r="FXV871" s="396"/>
      <c r="FXW871" s="396"/>
      <c r="FXX871" s="396"/>
      <c r="FXY871" s="396"/>
      <c r="FXZ871" s="396"/>
      <c r="FYA871" s="396"/>
      <c r="FYB871" s="396"/>
      <c r="FYC871" s="396"/>
      <c r="FYD871" s="396"/>
      <c r="FYE871" s="396"/>
      <c r="FYF871" s="396"/>
      <c r="FYG871" s="396"/>
      <c r="FYH871" s="396"/>
      <c r="FYI871" s="396"/>
      <c r="FYJ871" s="396"/>
      <c r="FYK871" s="396"/>
      <c r="FYL871" s="396"/>
      <c r="FYM871" s="396"/>
      <c r="FYN871" s="396"/>
      <c r="FYO871" s="396"/>
      <c r="FYP871" s="396"/>
      <c r="FYQ871" s="396"/>
      <c r="FYR871" s="396"/>
      <c r="FYS871" s="396"/>
      <c r="FYT871" s="396"/>
      <c r="FYU871" s="396"/>
      <c r="FYV871" s="396"/>
      <c r="FYW871" s="396"/>
      <c r="FYX871" s="396"/>
      <c r="FYY871" s="396"/>
      <c r="FYZ871" s="396"/>
      <c r="FZA871" s="396"/>
      <c r="FZB871" s="396"/>
      <c r="FZC871" s="396"/>
      <c r="FZD871" s="396"/>
      <c r="FZE871" s="396"/>
      <c r="FZF871" s="396"/>
      <c r="FZG871" s="396"/>
      <c r="FZH871" s="396"/>
      <c r="FZI871" s="396"/>
      <c r="FZJ871" s="396"/>
      <c r="FZK871" s="396"/>
      <c r="FZL871" s="396"/>
      <c r="FZM871" s="396"/>
      <c r="FZN871" s="396"/>
      <c r="FZO871" s="396"/>
      <c r="FZP871" s="396"/>
      <c r="FZQ871" s="396"/>
      <c r="FZR871" s="396"/>
      <c r="FZS871" s="396"/>
      <c r="FZT871" s="396"/>
      <c r="FZU871" s="396"/>
      <c r="FZV871" s="396"/>
      <c r="FZW871" s="396"/>
      <c r="FZX871" s="396"/>
      <c r="FZY871" s="396"/>
      <c r="FZZ871" s="396"/>
      <c r="GAA871" s="396"/>
      <c r="GAB871" s="396"/>
      <c r="GAC871" s="396"/>
      <c r="GAD871" s="396"/>
      <c r="GAE871" s="396"/>
      <c r="GAF871" s="396"/>
      <c r="GAG871" s="396"/>
      <c r="GAH871" s="396"/>
      <c r="GAI871" s="396"/>
      <c r="GAJ871" s="396"/>
      <c r="GAK871" s="396"/>
      <c r="GAL871" s="396"/>
      <c r="GAM871" s="396"/>
      <c r="GAN871" s="396"/>
      <c r="GAO871" s="396"/>
      <c r="GAP871" s="396"/>
      <c r="GAQ871" s="396"/>
      <c r="GAR871" s="396"/>
      <c r="GAS871" s="396"/>
      <c r="GAT871" s="396"/>
      <c r="GAU871" s="396"/>
      <c r="GAV871" s="396"/>
      <c r="GAW871" s="396"/>
      <c r="GAX871" s="396"/>
      <c r="GAY871" s="396"/>
      <c r="GAZ871" s="396"/>
      <c r="GBA871" s="396"/>
      <c r="GBB871" s="396"/>
      <c r="GBC871" s="396"/>
      <c r="GBD871" s="396"/>
      <c r="GBE871" s="396"/>
      <c r="GBF871" s="396"/>
      <c r="GBG871" s="396"/>
      <c r="GBH871" s="396"/>
      <c r="GBI871" s="396"/>
      <c r="GBJ871" s="396"/>
      <c r="GBK871" s="396"/>
      <c r="GBL871" s="396"/>
      <c r="GBM871" s="396"/>
      <c r="GBN871" s="396"/>
      <c r="GBO871" s="396"/>
      <c r="GBP871" s="396"/>
      <c r="GBQ871" s="396"/>
      <c r="GBR871" s="396"/>
      <c r="GBS871" s="396"/>
      <c r="GBT871" s="396"/>
      <c r="GBU871" s="396"/>
      <c r="GBV871" s="396"/>
      <c r="GBW871" s="396"/>
      <c r="GBX871" s="396"/>
      <c r="GBY871" s="396"/>
      <c r="GBZ871" s="396"/>
      <c r="GCA871" s="396"/>
      <c r="GCB871" s="396"/>
      <c r="GCC871" s="396"/>
      <c r="GCD871" s="396"/>
      <c r="GCE871" s="396"/>
      <c r="GCF871" s="396"/>
      <c r="GCG871" s="396"/>
      <c r="GCH871" s="396"/>
      <c r="GCI871" s="396"/>
      <c r="GCJ871" s="396"/>
      <c r="GCK871" s="396"/>
      <c r="GCL871" s="396"/>
      <c r="GCM871" s="396"/>
      <c r="GCN871" s="396"/>
      <c r="GCO871" s="396"/>
      <c r="GCP871" s="396"/>
      <c r="GCQ871" s="396"/>
      <c r="GCR871" s="396"/>
      <c r="GCS871" s="396"/>
      <c r="GCT871" s="396"/>
      <c r="GCU871" s="396"/>
      <c r="GCV871" s="396"/>
      <c r="GCW871" s="396"/>
      <c r="GCX871" s="396"/>
      <c r="GCY871" s="396"/>
      <c r="GCZ871" s="396"/>
      <c r="GDA871" s="396"/>
      <c r="GDB871" s="396"/>
      <c r="GDC871" s="396"/>
      <c r="GDD871" s="396"/>
      <c r="GDE871" s="396"/>
      <c r="GDF871" s="396"/>
      <c r="GDG871" s="396"/>
      <c r="GDH871" s="396"/>
      <c r="GDI871" s="396"/>
      <c r="GDJ871" s="396"/>
      <c r="GDK871" s="396"/>
      <c r="GDL871" s="396"/>
      <c r="GDM871" s="396"/>
      <c r="GDN871" s="396"/>
      <c r="GDO871" s="396"/>
      <c r="GDP871" s="396"/>
      <c r="GDQ871" s="396"/>
      <c r="GDR871" s="396"/>
      <c r="GDS871" s="396"/>
      <c r="GDT871" s="396"/>
      <c r="GDU871" s="396"/>
      <c r="GDV871" s="396"/>
      <c r="GDW871" s="396"/>
      <c r="GDX871" s="396"/>
      <c r="GDY871" s="396"/>
      <c r="GDZ871" s="396"/>
      <c r="GEA871" s="396"/>
      <c r="GEB871" s="396"/>
      <c r="GEC871" s="396"/>
      <c r="GED871" s="396"/>
      <c r="GEE871" s="396"/>
      <c r="GEF871" s="396"/>
      <c r="GEG871" s="396"/>
      <c r="GEH871" s="396"/>
      <c r="GEI871" s="396"/>
      <c r="GEJ871" s="396"/>
      <c r="GEK871" s="396"/>
      <c r="GEL871" s="396"/>
      <c r="GEM871" s="396"/>
      <c r="GEN871" s="396"/>
      <c r="GEO871" s="396"/>
      <c r="GEP871" s="396"/>
      <c r="GEQ871" s="396"/>
      <c r="GER871" s="396"/>
      <c r="GES871" s="396"/>
      <c r="GET871" s="396"/>
      <c r="GEU871" s="396"/>
      <c r="GEV871" s="396"/>
      <c r="GEW871" s="396"/>
      <c r="GEX871" s="396"/>
      <c r="GEY871" s="396"/>
      <c r="GEZ871" s="396"/>
      <c r="GFA871" s="396"/>
      <c r="GFB871" s="396"/>
      <c r="GFC871" s="396"/>
      <c r="GFD871" s="396"/>
      <c r="GFE871" s="396"/>
      <c r="GFF871" s="396"/>
      <c r="GFG871" s="396"/>
      <c r="GFH871" s="396"/>
      <c r="GFI871" s="396"/>
      <c r="GFJ871" s="396"/>
      <c r="GFK871" s="396"/>
      <c r="GFL871" s="396"/>
      <c r="GFM871" s="396"/>
      <c r="GFN871" s="396"/>
      <c r="GFO871" s="396"/>
      <c r="GFP871" s="396"/>
      <c r="GFQ871" s="396"/>
      <c r="GFR871" s="396"/>
      <c r="GFS871" s="396"/>
      <c r="GFT871" s="396"/>
      <c r="GFU871" s="396"/>
      <c r="GFV871" s="396"/>
      <c r="GFW871" s="396"/>
      <c r="GFX871" s="396"/>
      <c r="GFY871" s="396"/>
      <c r="GFZ871" s="396"/>
      <c r="GGA871" s="396"/>
      <c r="GGB871" s="396"/>
      <c r="GGC871" s="396"/>
      <c r="GGD871" s="396"/>
      <c r="GGE871" s="396"/>
      <c r="GGF871" s="396"/>
      <c r="GGG871" s="396"/>
      <c r="GGH871" s="396"/>
      <c r="GGI871" s="396"/>
      <c r="GGJ871" s="396"/>
      <c r="GGK871" s="396"/>
      <c r="GGL871" s="396"/>
      <c r="GGM871" s="396"/>
      <c r="GGN871" s="396"/>
      <c r="GGO871" s="396"/>
      <c r="GGP871" s="396"/>
      <c r="GGQ871" s="396"/>
      <c r="GGR871" s="396"/>
      <c r="GGS871" s="396"/>
      <c r="GGT871" s="396"/>
      <c r="GGU871" s="396"/>
      <c r="GGV871" s="396"/>
      <c r="GGW871" s="396"/>
      <c r="GGX871" s="396"/>
      <c r="GGY871" s="396"/>
      <c r="GGZ871" s="396"/>
      <c r="GHA871" s="396"/>
      <c r="GHB871" s="396"/>
      <c r="GHC871" s="396"/>
      <c r="GHD871" s="396"/>
      <c r="GHE871" s="396"/>
      <c r="GHF871" s="396"/>
      <c r="GHG871" s="396"/>
      <c r="GHH871" s="396"/>
      <c r="GHI871" s="396"/>
      <c r="GHJ871" s="396"/>
      <c r="GHK871" s="396"/>
      <c r="GHL871" s="396"/>
      <c r="GHM871" s="396"/>
      <c r="GHN871" s="396"/>
      <c r="GHO871" s="396"/>
      <c r="GHP871" s="396"/>
      <c r="GHQ871" s="396"/>
      <c r="GHR871" s="396"/>
      <c r="GHS871" s="396"/>
      <c r="GHT871" s="396"/>
      <c r="GHU871" s="396"/>
      <c r="GHV871" s="396"/>
      <c r="GHW871" s="396"/>
      <c r="GHX871" s="396"/>
      <c r="GHY871" s="396"/>
      <c r="GHZ871" s="396"/>
      <c r="GIA871" s="396"/>
      <c r="GIB871" s="396"/>
      <c r="GIC871" s="396"/>
      <c r="GID871" s="396"/>
      <c r="GIE871" s="396"/>
      <c r="GIF871" s="396"/>
      <c r="GIG871" s="396"/>
      <c r="GIH871" s="396"/>
      <c r="GII871" s="396"/>
      <c r="GIJ871" s="396"/>
      <c r="GIK871" s="396"/>
      <c r="GIL871" s="396"/>
      <c r="GIM871" s="396"/>
      <c r="GIN871" s="396"/>
      <c r="GIO871" s="396"/>
      <c r="GIP871" s="396"/>
      <c r="GIQ871" s="396"/>
      <c r="GIR871" s="396"/>
      <c r="GIS871" s="396"/>
      <c r="GIT871" s="396"/>
      <c r="GIU871" s="396"/>
      <c r="GIV871" s="396"/>
      <c r="GIW871" s="396"/>
      <c r="GIX871" s="396"/>
      <c r="GIY871" s="396"/>
      <c r="GIZ871" s="396"/>
      <c r="GJA871" s="396"/>
      <c r="GJB871" s="396"/>
      <c r="GJC871" s="396"/>
      <c r="GJD871" s="396"/>
      <c r="GJE871" s="396"/>
      <c r="GJF871" s="396"/>
      <c r="GJG871" s="396"/>
      <c r="GJH871" s="396"/>
      <c r="GJI871" s="396"/>
      <c r="GJJ871" s="396"/>
      <c r="GJK871" s="396"/>
      <c r="GJL871" s="396"/>
      <c r="GJM871" s="396"/>
      <c r="GJN871" s="396"/>
      <c r="GJO871" s="396"/>
      <c r="GJP871" s="396"/>
      <c r="GJQ871" s="396"/>
      <c r="GJR871" s="396"/>
      <c r="GJS871" s="396"/>
      <c r="GJT871" s="396"/>
      <c r="GJU871" s="396"/>
      <c r="GJV871" s="396"/>
      <c r="GJW871" s="396"/>
      <c r="GJX871" s="396"/>
      <c r="GJY871" s="396"/>
      <c r="GJZ871" s="396"/>
      <c r="GKA871" s="396"/>
      <c r="GKB871" s="396"/>
      <c r="GKC871" s="396"/>
      <c r="GKD871" s="396"/>
      <c r="GKE871" s="396"/>
      <c r="GKF871" s="396"/>
      <c r="GKG871" s="396"/>
      <c r="GKH871" s="396"/>
      <c r="GKI871" s="396"/>
      <c r="GKJ871" s="396"/>
      <c r="GKK871" s="396"/>
      <c r="GKL871" s="396"/>
      <c r="GKM871" s="396"/>
      <c r="GKN871" s="396"/>
      <c r="GKO871" s="396"/>
      <c r="GKP871" s="396"/>
      <c r="GKQ871" s="396"/>
      <c r="GKR871" s="396"/>
      <c r="GKS871" s="396"/>
      <c r="GKT871" s="396"/>
      <c r="GKU871" s="396"/>
      <c r="GKV871" s="396"/>
      <c r="GKW871" s="396"/>
      <c r="GKX871" s="396"/>
      <c r="GKY871" s="396"/>
      <c r="GKZ871" s="396"/>
      <c r="GLA871" s="396"/>
      <c r="GLB871" s="396"/>
      <c r="GLC871" s="396"/>
      <c r="GLD871" s="396"/>
      <c r="GLE871" s="396"/>
      <c r="GLF871" s="396"/>
      <c r="GLG871" s="396"/>
      <c r="GLH871" s="396"/>
      <c r="GLI871" s="396"/>
      <c r="GLJ871" s="396"/>
      <c r="GLK871" s="396"/>
      <c r="GLL871" s="396"/>
      <c r="GLM871" s="396"/>
      <c r="GLN871" s="396"/>
      <c r="GLO871" s="396"/>
      <c r="GLP871" s="396"/>
      <c r="GLQ871" s="396"/>
      <c r="GLR871" s="396"/>
      <c r="GLS871" s="396"/>
      <c r="GLT871" s="396"/>
      <c r="GLU871" s="396"/>
      <c r="GLV871" s="396"/>
      <c r="GLW871" s="396"/>
      <c r="GLX871" s="396"/>
      <c r="GLY871" s="396"/>
      <c r="GLZ871" s="396"/>
      <c r="GMA871" s="396"/>
      <c r="GMB871" s="396"/>
      <c r="GMC871" s="396"/>
      <c r="GMD871" s="396"/>
      <c r="GME871" s="396"/>
      <c r="GMF871" s="396"/>
      <c r="GMG871" s="396"/>
      <c r="GMH871" s="396"/>
      <c r="GMI871" s="396"/>
      <c r="GMJ871" s="396"/>
      <c r="GMK871" s="396"/>
      <c r="GML871" s="396"/>
      <c r="GMM871" s="396"/>
      <c r="GMN871" s="396"/>
      <c r="GMO871" s="396"/>
      <c r="GMP871" s="396"/>
      <c r="GMQ871" s="396"/>
      <c r="GMR871" s="396"/>
      <c r="GMS871" s="396"/>
      <c r="GMT871" s="396"/>
      <c r="GMU871" s="396"/>
      <c r="GMV871" s="396"/>
      <c r="GMW871" s="396"/>
      <c r="GMX871" s="396"/>
      <c r="GMY871" s="396"/>
      <c r="GMZ871" s="396"/>
      <c r="GNA871" s="396"/>
      <c r="GNB871" s="396"/>
      <c r="GNC871" s="396"/>
      <c r="GND871" s="396"/>
      <c r="GNE871" s="396"/>
      <c r="GNF871" s="396"/>
      <c r="GNG871" s="396"/>
      <c r="GNH871" s="396"/>
      <c r="GNI871" s="396"/>
      <c r="GNJ871" s="396"/>
      <c r="GNK871" s="396"/>
      <c r="GNL871" s="396"/>
      <c r="GNM871" s="396"/>
      <c r="GNN871" s="396"/>
      <c r="GNO871" s="396"/>
      <c r="GNP871" s="396"/>
      <c r="GNQ871" s="396"/>
      <c r="GNR871" s="396"/>
      <c r="GNS871" s="396"/>
      <c r="GNT871" s="396"/>
      <c r="GNU871" s="396"/>
      <c r="GNV871" s="396"/>
      <c r="GNW871" s="396"/>
      <c r="GNX871" s="396"/>
      <c r="GNY871" s="396"/>
      <c r="GNZ871" s="396"/>
      <c r="GOA871" s="396"/>
      <c r="GOB871" s="396"/>
      <c r="GOC871" s="396"/>
      <c r="GOD871" s="396"/>
      <c r="GOE871" s="396"/>
      <c r="GOF871" s="396"/>
      <c r="GOG871" s="396"/>
      <c r="GOH871" s="396"/>
      <c r="GOI871" s="396"/>
      <c r="GOJ871" s="396"/>
      <c r="GOK871" s="396"/>
      <c r="GOL871" s="396"/>
      <c r="GOM871" s="396"/>
      <c r="GON871" s="396"/>
      <c r="GOO871" s="396"/>
      <c r="GOP871" s="396"/>
      <c r="GOQ871" s="396"/>
      <c r="GOR871" s="396"/>
      <c r="GOS871" s="396"/>
      <c r="GOT871" s="396"/>
      <c r="GOU871" s="396"/>
      <c r="GOV871" s="396"/>
      <c r="GOW871" s="396"/>
      <c r="GOX871" s="396"/>
      <c r="GOY871" s="396"/>
      <c r="GOZ871" s="396"/>
      <c r="GPA871" s="396"/>
      <c r="GPB871" s="396"/>
      <c r="GPC871" s="396"/>
      <c r="GPD871" s="396"/>
      <c r="GPE871" s="396"/>
      <c r="GPF871" s="396"/>
      <c r="GPG871" s="396"/>
      <c r="GPH871" s="396"/>
      <c r="GPI871" s="396"/>
      <c r="GPJ871" s="396"/>
      <c r="GPK871" s="396"/>
      <c r="GPL871" s="396"/>
      <c r="GPM871" s="396"/>
      <c r="GPN871" s="396"/>
      <c r="GPO871" s="396"/>
      <c r="GPP871" s="396"/>
      <c r="GPQ871" s="396"/>
      <c r="GPR871" s="396"/>
      <c r="GPS871" s="396"/>
      <c r="GPT871" s="396"/>
      <c r="GPU871" s="396"/>
      <c r="GPV871" s="396"/>
      <c r="GPW871" s="396"/>
      <c r="GPX871" s="396"/>
      <c r="GPY871" s="396"/>
      <c r="GPZ871" s="396"/>
      <c r="GQA871" s="396"/>
      <c r="GQB871" s="396"/>
      <c r="GQC871" s="396"/>
      <c r="GQD871" s="396"/>
      <c r="GQE871" s="396"/>
      <c r="GQF871" s="396"/>
      <c r="GQG871" s="396"/>
      <c r="GQH871" s="396"/>
      <c r="GQI871" s="396"/>
      <c r="GQJ871" s="396"/>
      <c r="GQK871" s="396"/>
      <c r="GQL871" s="396"/>
      <c r="GQM871" s="396"/>
      <c r="GQN871" s="396"/>
      <c r="GQO871" s="396"/>
      <c r="GQP871" s="396"/>
      <c r="GQQ871" s="396"/>
      <c r="GQR871" s="396"/>
      <c r="GQS871" s="396"/>
      <c r="GQT871" s="396"/>
      <c r="GQU871" s="396"/>
      <c r="GQV871" s="396"/>
      <c r="GQW871" s="396"/>
      <c r="GQX871" s="396"/>
      <c r="GQY871" s="396"/>
      <c r="GQZ871" s="396"/>
      <c r="GRA871" s="396"/>
      <c r="GRB871" s="396"/>
      <c r="GRC871" s="396"/>
      <c r="GRD871" s="396"/>
      <c r="GRE871" s="396"/>
      <c r="GRF871" s="396"/>
      <c r="GRG871" s="396"/>
      <c r="GRH871" s="396"/>
      <c r="GRI871" s="396"/>
      <c r="GRJ871" s="396"/>
      <c r="GRK871" s="396"/>
      <c r="GRL871" s="396"/>
      <c r="GRM871" s="396"/>
      <c r="GRN871" s="396"/>
      <c r="GRO871" s="396"/>
      <c r="GRP871" s="396"/>
      <c r="GRQ871" s="396"/>
      <c r="GRR871" s="396"/>
      <c r="GRS871" s="396"/>
      <c r="GRT871" s="396"/>
      <c r="GRU871" s="396"/>
      <c r="GRV871" s="396"/>
      <c r="GRW871" s="396"/>
      <c r="GRX871" s="396"/>
      <c r="GRY871" s="396"/>
      <c r="GRZ871" s="396"/>
      <c r="GSA871" s="396"/>
      <c r="GSB871" s="396"/>
      <c r="GSC871" s="396"/>
      <c r="GSD871" s="396"/>
      <c r="GSE871" s="396"/>
      <c r="GSF871" s="396"/>
      <c r="GSG871" s="396"/>
      <c r="GSH871" s="396"/>
      <c r="GSI871" s="396"/>
      <c r="GSJ871" s="396"/>
      <c r="GSK871" s="396"/>
      <c r="GSL871" s="396"/>
      <c r="GSM871" s="396"/>
      <c r="GSN871" s="396"/>
      <c r="GSO871" s="396"/>
      <c r="GSP871" s="396"/>
      <c r="GSQ871" s="396"/>
      <c r="GSR871" s="396"/>
      <c r="GSS871" s="396"/>
      <c r="GST871" s="396"/>
      <c r="GSU871" s="396"/>
      <c r="GSV871" s="396"/>
      <c r="GSW871" s="396"/>
      <c r="GSX871" s="396"/>
      <c r="GSY871" s="396"/>
      <c r="GSZ871" s="396"/>
      <c r="GTA871" s="396"/>
      <c r="GTB871" s="396"/>
      <c r="GTC871" s="396"/>
      <c r="GTD871" s="396"/>
      <c r="GTE871" s="396"/>
      <c r="GTF871" s="396"/>
      <c r="GTG871" s="396"/>
      <c r="GTH871" s="396"/>
      <c r="GTI871" s="396"/>
      <c r="GTJ871" s="396"/>
      <c r="GTK871" s="396"/>
      <c r="GTL871" s="396"/>
      <c r="GTM871" s="396"/>
      <c r="GTN871" s="396"/>
      <c r="GTO871" s="396"/>
      <c r="GTP871" s="396"/>
      <c r="GTQ871" s="396"/>
      <c r="GTR871" s="396"/>
      <c r="GTS871" s="396"/>
      <c r="GTT871" s="396"/>
      <c r="GTU871" s="396"/>
      <c r="GTV871" s="396"/>
      <c r="GTW871" s="396"/>
      <c r="GTX871" s="396"/>
      <c r="GTY871" s="396"/>
      <c r="GTZ871" s="396"/>
      <c r="GUA871" s="396"/>
      <c r="GUB871" s="396"/>
      <c r="GUC871" s="396"/>
      <c r="GUD871" s="396"/>
      <c r="GUE871" s="396"/>
      <c r="GUF871" s="396"/>
      <c r="GUG871" s="396"/>
      <c r="GUH871" s="396"/>
      <c r="GUI871" s="396"/>
      <c r="GUJ871" s="396"/>
      <c r="GUK871" s="396"/>
      <c r="GUL871" s="396"/>
      <c r="GUM871" s="396"/>
      <c r="GUN871" s="396"/>
      <c r="GUO871" s="396"/>
      <c r="GUP871" s="396"/>
      <c r="GUQ871" s="396"/>
      <c r="GUR871" s="396"/>
      <c r="GUS871" s="396"/>
      <c r="GUT871" s="396"/>
      <c r="GUU871" s="396"/>
      <c r="GUV871" s="396"/>
      <c r="GUW871" s="396"/>
      <c r="GUX871" s="396"/>
      <c r="GUY871" s="396"/>
      <c r="GUZ871" s="396"/>
      <c r="GVA871" s="396"/>
      <c r="GVB871" s="396"/>
      <c r="GVC871" s="396"/>
      <c r="GVD871" s="396"/>
      <c r="GVE871" s="396"/>
      <c r="GVF871" s="396"/>
      <c r="GVG871" s="396"/>
      <c r="GVH871" s="396"/>
      <c r="GVI871" s="396"/>
      <c r="GVJ871" s="396"/>
      <c r="GVK871" s="396"/>
      <c r="GVL871" s="396"/>
      <c r="GVM871" s="396"/>
      <c r="GVN871" s="396"/>
      <c r="GVO871" s="396"/>
      <c r="GVP871" s="396"/>
      <c r="GVQ871" s="396"/>
      <c r="GVR871" s="396"/>
      <c r="GVS871" s="396"/>
      <c r="GVT871" s="396"/>
      <c r="GVU871" s="396"/>
      <c r="GVV871" s="396"/>
      <c r="GVW871" s="396"/>
      <c r="GVX871" s="396"/>
      <c r="GVY871" s="396"/>
      <c r="GVZ871" s="396"/>
      <c r="GWA871" s="396"/>
      <c r="GWB871" s="396"/>
      <c r="GWC871" s="396"/>
      <c r="GWD871" s="396"/>
      <c r="GWE871" s="396"/>
      <c r="GWF871" s="396"/>
      <c r="GWG871" s="396"/>
      <c r="GWH871" s="396"/>
      <c r="GWI871" s="396"/>
      <c r="GWJ871" s="396"/>
      <c r="GWK871" s="396"/>
      <c r="GWL871" s="396"/>
      <c r="GWM871" s="396"/>
      <c r="GWN871" s="396"/>
      <c r="GWO871" s="396"/>
      <c r="GWP871" s="396"/>
      <c r="GWQ871" s="396"/>
      <c r="GWR871" s="396"/>
      <c r="GWS871" s="396"/>
      <c r="GWT871" s="396"/>
      <c r="GWU871" s="396"/>
      <c r="GWV871" s="396"/>
      <c r="GWW871" s="396"/>
      <c r="GWX871" s="396"/>
      <c r="GWY871" s="396"/>
      <c r="GWZ871" s="396"/>
      <c r="GXA871" s="396"/>
      <c r="GXB871" s="396"/>
      <c r="GXC871" s="396"/>
      <c r="GXD871" s="396"/>
      <c r="GXE871" s="396"/>
      <c r="GXF871" s="396"/>
      <c r="GXG871" s="396"/>
      <c r="GXH871" s="396"/>
      <c r="GXI871" s="396"/>
      <c r="GXJ871" s="396"/>
      <c r="GXK871" s="396"/>
      <c r="GXL871" s="396"/>
      <c r="GXM871" s="396"/>
      <c r="GXN871" s="396"/>
      <c r="GXO871" s="396"/>
      <c r="GXP871" s="396"/>
      <c r="GXQ871" s="396"/>
      <c r="GXR871" s="396"/>
      <c r="GXS871" s="396"/>
      <c r="GXT871" s="396"/>
      <c r="GXU871" s="396"/>
      <c r="GXV871" s="396"/>
      <c r="GXW871" s="396"/>
      <c r="GXX871" s="396"/>
      <c r="GXY871" s="396"/>
      <c r="GXZ871" s="396"/>
      <c r="GYA871" s="396"/>
      <c r="GYB871" s="396"/>
      <c r="GYC871" s="396"/>
      <c r="GYD871" s="396"/>
      <c r="GYE871" s="396"/>
      <c r="GYF871" s="396"/>
      <c r="GYG871" s="396"/>
      <c r="GYH871" s="396"/>
      <c r="GYI871" s="396"/>
      <c r="GYJ871" s="396"/>
      <c r="GYK871" s="396"/>
      <c r="GYL871" s="396"/>
      <c r="GYM871" s="396"/>
      <c r="GYN871" s="396"/>
      <c r="GYO871" s="396"/>
      <c r="GYP871" s="396"/>
      <c r="GYQ871" s="396"/>
      <c r="GYR871" s="396"/>
      <c r="GYS871" s="396"/>
      <c r="GYT871" s="396"/>
      <c r="GYU871" s="396"/>
      <c r="GYV871" s="396"/>
      <c r="GYW871" s="396"/>
      <c r="GYX871" s="396"/>
      <c r="GYY871" s="396"/>
      <c r="GYZ871" s="396"/>
      <c r="GZA871" s="396"/>
      <c r="GZB871" s="396"/>
      <c r="GZC871" s="396"/>
      <c r="GZD871" s="396"/>
      <c r="GZE871" s="396"/>
      <c r="GZF871" s="396"/>
      <c r="GZG871" s="396"/>
      <c r="GZH871" s="396"/>
      <c r="GZI871" s="396"/>
      <c r="GZJ871" s="396"/>
      <c r="GZK871" s="396"/>
      <c r="GZL871" s="396"/>
      <c r="GZM871" s="396"/>
      <c r="GZN871" s="396"/>
      <c r="GZO871" s="396"/>
      <c r="GZP871" s="396"/>
      <c r="GZQ871" s="396"/>
      <c r="GZR871" s="396"/>
      <c r="GZS871" s="396"/>
      <c r="GZT871" s="396"/>
      <c r="GZU871" s="396"/>
      <c r="GZV871" s="396"/>
      <c r="GZW871" s="396"/>
      <c r="GZX871" s="396"/>
      <c r="GZY871" s="396"/>
      <c r="GZZ871" s="396"/>
      <c r="HAA871" s="396"/>
      <c r="HAB871" s="396"/>
      <c r="HAC871" s="396"/>
      <c r="HAD871" s="396"/>
      <c r="HAE871" s="396"/>
      <c r="HAF871" s="396"/>
      <c r="HAG871" s="396"/>
      <c r="HAH871" s="396"/>
      <c r="HAI871" s="396"/>
      <c r="HAJ871" s="396"/>
      <c r="HAK871" s="396"/>
      <c r="HAL871" s="396"/>
      <c r="HAM871" s="396"/>
      <c r="HAN871" s="396"/>
      <c r="HAO871" s="396"/>
      <c r="HAP871" s="396"/>
      <c r="HAQ871" s="396"/>
      <c r="HAR871" s="396"/>
      <c r="HAS871" s="396"/>
      <c r="HAT871" s="396"/>
      <c r="HAU871" s="396"/>
      <c r="HAV871" s="396"/>
      <c r="HAW871" s="396"/>
      <c r="HAX871" s="396"/>
      <c r="HAY871" s="396"/>
      <c r="HAZ871" s="396"/>
      <c r="HBA871" s="396"/>
      <c r="HBB871" s="396"/>
      <c r="HBC871" s="396"/>
      <c r="HBD871" s="396"/>
      <c r="HBE871" s="396"/>
      <c r="HBF871" s="396"/>
      <c r="HBG871" s="396"/>
      <c r="HBH871" s="396"/>
      <c r="HBI871" s="396"/>
      <c r="HBJ871" s="396"/>
      <c r="HBK871" s="396"/>
      <c r="HBL871" s="396"/>
      <c r="HBM871" s="396"/>
      <c r="HBN871" s="396"/>
      <c r="HBO871" s="396"/>
      <c r="HBP871" s="396"/>
      <c r="HBQ871" s="396"/>
      <c r="HBR871" s="396"/>
      <c r="HBS871" s="396"/>
      <c r="HBT871" s="396"/>
      <c r="HBU871" s="396"/>
      <c r="HBV871" s="396"/>
      <c r="HBW871" s="396"/>
      <c r="HBX871" s="396"/>
      <c r="HBY871" s="396"/>
      <c r="HBZ871" s="396"/>
      <c r="HCA871" s="396"/>
      <c r="HCB871" s="396"/>
      <c r="HCC871" s="396"/>
      <c r="HCD871" s="396"/>
      <c r="HCE871" s="396"/>
      <c r="HCF871" s="396"/>
      <c r="HCG871" s="396"/>
      <c r="HCH871" s="396"/>
      <c r="HCI871" s="396"/>
      <c r="HCJ871" s="396"/>
      <c r="HCK871" s="396"/>
      <c r="HCL871" s="396"/>
      <c r="HCM871" s="396"/>
      <c r="HCN871" s="396"/>
      <c r="HCO871" s="396"/>
      <c r="HCP871" s="396"/>
      <c r="HCQ871" s="396"/>
      <c r="HCR871" s="396"/>
      <c r="HCS871" s="396"/>
      <c r="HCT871" s="396"/>
      <c r="HCU871" s="396"/>
      <c r="HCV871" s="396"/>
      <c r="HCW871" s="396"/>
      <c r="HCX871" s="396"/>
      <c r="HCY871" s="396"/>
      <c r="HCZ871" s="396"/>
      <c r="HDA871" s="396"/>
      <c r="HDB871" s="396"/>
      <c r="HDC871" s="396"/>
      <c r="HDD871" s="396"/>
      <c r="HDE871" s="396"/>
      <c r="HDF871" s="396"/>
      <c r="HDG871" s="396"/>
      <c r="HDH871" s="396"/>
      <c r="HDI871" s="396"/>
      <c r="HDJ871" s="396"/>
      <c r="HDK871" s="396"/>
      <c r="HDL871" s="396"/>
      <c r="HDM871" s="396"/>
      <c r="HDN871" s="396"/>
      <c r="HDO871" s="396"/>
      <c r="HDP871" s="396"/>
      <c r="HDQ871" s="396"/>
      <c r="HDR871" s="396"/>
      <c r="HDS871" s="396"/>
      <c r="HDT871" s="396"/>
      <c r="HDU871" s="396"/>
      <c r="HDV871" s="396"/>
      <c r="HDW871" s="396"/>
      <c r="HDX871" s="396"/>
      <c r="HDY871" s="396"/>
      <c r="HDZ871" s="396"/>
      <c r="HEA871" s="396"/>
      <c r="HEB871" s="396"/>
      <c r="HEC871" s="396"/>
      <c r="HED871" s="396"/>
      <c r="HEE871" s="396"/>
      <c r="HEF871" s="396"/>
      <c r="HEG871" s="396"/>
      <c r="HEH871" s="396"/>
      <c r="HEI871" s="396"/>
      <c r="HEJ871" s="396"/>
      <c r="HEK871" s="396"/>
      <c r="HEL871" s="396"/>
      <c r="HEM871" s="396"/>
      <c r="HEN871" s="396"/>
      <c r="HEO871" s="396"/>
      <c r="HEP871" s="396"/>
      <c r="HEQ871" s="396"/>
      <c r="HER871" s="396"/>
      <c r="HES871" s="396"/>
      <c r="HET871" s="396"/>
      <c r="HEU871" s="396"/>
      <c r="HEV871" s="396"/>
      <c r="HEW871" s="396"/>
      <c r="HEX871" s="396"/>
      <c r="HEY871" s="396"/>
      <c r="HEZ871" s="396"/>
      <c r="HFA871" s="396"/>
      <c r="HFB871" s="396"/>
      <c r="HFC871" s="396"/>
      <c r="HFD871" s="396"/>
      <c r="HFE871" s="396"/>
      <c r="HFF871" s="396"/>
      <c r="HFG871" s="396"/>
      <c r="HFH871" s="396"/>
      <c r="HFI871" s="396"/>
      <c r="HFJ871" s="396"/>
      <c r="HFK871" s="396"/>
      <c r="HFL871" s="396"/>
      <c r="HFM871" s="396"/>
      <c r="HFN871" s="396"/>
      <c r="HFO871" s="396"/>
      <c r="HFP871" s="396"/>
      <c r="HFQ871" s="396"/>
      <c r="HFR871" s="396"/>
      <c r="HFS871" s="396"/>
      <c r="HFT871" s="396"/>
      <c r="HFU871" s="396"/>
      <c r="HFV871" s="396"/>
      <c r="HFW871" s="396"/>
      <c r="HFX871" s="396"/>
      <c r="HFY871" s="396"/>
      <c r="HFZ871" s="396"/>
      <c r="HGA871" s="396"/>
      <c r="HGB871" s="396"/>
      <c r="HGC871" s="396"/>
      <c r="HGD871" s="396"/>
      <c r="HGE871" s="396"/>
      <c r="HGF871" s="396"/>
      <c r="HGG871" s="396"/>
      <c r="HGH871" s="396"/>
      <c r="HGI871" s="396"/>
      <c r="HGJ871" s="396"/>
      <c r="HGK871" s="396"/>
      <c r="HGL871" s="396"/>
      <c r="HGM871" s="396"/>
      <c r="HGN871" s="396"/>
      <c r="HGO871" s="396"/>
      <c r="HGP871" s="396"/>
      <c r="HGQ871" s="396"/>
      <c r="HGR871" s="396"/>
      <c r="HGS871" s="396"/>
      <c r="HGT871" s="396"/>
      <c r="HGU871" s="396"/>
      <c r="HGV871" s="396"/>
      <c r="HGW871" s="396"/>
      <c r="HGX871" s="396"/>
      <c r="HGY871" s="396"/>
      <c r="HGZ871" s="396"/>
      <c r="HHA871" s="396"/>
      <c r="HHB871" s="396"/>
      <c r="HHC871" s="396"/>
      <c r="HHD871" s="396"/>
      <c r="HHE871" s="396"/>
      <c r="HHF871" s="396"/>
      <c r="HHG871" s="396"/>
      <c r="HHH871" s="396"/>
      <c r="HHI871" s="396"/>
      <c r="HHJ871" s="396"/>
      <c r="HHK871" s="396"/>
      <c r="HHL871" s="396"/>
      <c r="HHM871" s="396"/>
      <c r="HHN871" s="396"/>
      <c r="HHO871" s="396"/>
      <c r="HHP871" s="396"/>
      <c r="HHQ871" s="396"/>
      <c r="HHR871" s="396"/>
      <c r="HHS871" s="396"/>
      <c r="HHT871" s="396"/>
      <c r="HHU871" s="396"/>
      <c r="HHV871" s="396"/>
      <c r="HHW871" s="396"/>
      <c r="HHX871" s="396"/>
      <c r="HHY871" s="396"/>
      <c r="HHZ871" s="396"/>
      <c r="HIA871" s="396"/>
      <c r="HIB871" s="396"/>
      <c r="HIC871" s="396"/>
      <c r="HID871" s="396"/>
      <c r="HIE871" s="396"/>
      <c r="HIF871" s="396"/>
      <c r="HIG871" s="396"/>
      <c r="HIH871" s="396"/>
      <c r="HII871" s="396"/>
      <c r="HIJ871" s="396"/>
      <c r="HIK871" s="396"/>
      <c r="HIL871" s="396"/>
      <c r="HIM871" s="396"/>
      <c r="HIN871" s="396"/>
      <c r="HIO871" s="396"/>
      <c r="HIP871" s="396"/>
      <c r="HIQ871" s="396"/>
      <c r="HIR871" s="396"/>
      <c r="HIS871" s="396"/>
      <c r="HIT871" s="396"/>
      <c r="HIU871" s="396"/>
      <c r="HIV871" s="396"/>
      <c r="HIW871" s="396"/>
      <c r="HIX871" s="396"/>
      <c r="HIY871" s="396"/>
      <c r="HIZ871" s="396"/>
      <c r="HJA871" s="396"/>
      <c r="HJB871" s="396"/>
      <c r="HJC871" s="396"/>
      <c r="HJD871" s="396"/>
      <c r="HJE871" s="396"/>
      <c r="HJF871" s="396"/>
      <c r="HJG871" s="396"/>
      <c r="HJH871" s="396"/>
      <c r="HJI871" s="396"/>
      <c r="HJJ871" s="396"/>
      <c r="HJK871" s="396"/>
      <c r="HJL871" s="396"/>
      <c r="HJM871" s="396"/>
      <c r="HJN871" s="396"/>
      <c r="HJO871" s="396"/>
      <c r="HJP871" s="396"/>
      <c r="HJQ871" s="396"/>
      <c r="HJR871" s="396"/>
      <c r="HJS871" s="396"/>
      <c r="HJT871" s="396"/>
      <c r="HJU871" s="396"/>
      <c r="HJV871" s="396"/>
      <c r="HJW871" s="396"/>
      <c r="HJX871" s="396"/>
      <c r="HJY871" s="396"/>
      <c r="HJZ871" s="396"/>
      <c r="HKA871" s="396"/>
      <c r="HKB871" s="396"/>
      <c r="HKC871" s="396"/>
      <c r="HKD871" s="396"/>
      <c r="HKE871" s="396"/>
      <c r="HKF871" s="396"/>
      <c r="HKG871" s="396"/>
      <c r="HKH871" s="396"/>
      <c r="HKI871" s="396"/>
      <c r="HKJ871" s="396"/>
      <c r="HKK871" s="396"/>
      <c r="HKL871" s="396"/>
      <c r="HKM871" s="396"/>
      <c r="HKN871" s="396"/>
      <c r="HKO871" s="396"/>
      <c r="HKP871" s="396"/>
      <c r="HKQ871" s="396"/>
      <c r="HKR871" s="396"/>
      <c r="HKS871" s="396"/>
      <c r="HKT871" s="396"/>
      <c r="HKU871" s="396"/>
      <c r="HKV871" s="396"/>
      <c r="HKW871" s="396"/>
      <c r="HKX871" s="396"/>
      <c r="HKY871" s="396"/>
      <c r="HKZ871" s="396"/>
      <c r="HLA871" s="396"/>
      <c r="HLB871" s="396"/>
      <c r="HLC871" s="396"/>
      <c r="HLD871" s="396"/>
      <c r="HLE871" s="396"/>
      <c r="HLF871" s="396"/>
      <c r="HLG871" s="396"/>
      <c r="HLH871" s="396"/>
      <c r="HLI871" s="396"/>
      <c r="HLJ871" s="396"/>
      <c r="HLK871" s="396"/>
      <c r="HLL871" s="396"/>
      <c r="HLM871" s="396"/>
      <c r="HLN871" s="396"/>
      <c r="HLO871" s="396"/>
      <c r="HLP871" s="396"/>
      <c r="HLQ871" s="396"/>
      <c r="HLR871" s="396"/>
      <c r="HLS871" s="396"/>
      <c r="HLT871" s="396"/>
      <c r="HLU871" s="396"/>
      <c r="HLV871" s="396"/>
      <c r="HLW871" s="396"/>
      <c r="HLX871" s="396"/>
      <c r="HLY871" s="396"/>
      <c r="HLZ871" s="396"/>
      <c r="HMA871" s="396"/>
      <c r="HMB871" s="396"/>
      <c r="HMC871" s="396"/>
      <c r="HMD871" s="396"/>
      <c r="HME871" s="396"/>
      <c r="HMF871" s="396"/>
      <c r="HMG871" s="396"/>
      <c r="HMH871" s="396"/>
      <c r="HMI871" s="396"/>
      <c r="HMJ871" s="396"/>
      <c r="HMK871" s="396"/>
      <c r="HML871" s="396"/>
      <c r="HMM871" s="396"/>
      <c r="HMN871" s="396"/>
      <c r="HMO871" s="396"/>
      <c r="HMP871" s="396"/>
      <c r="HMQ871" s="396"/>
      <c r="HMR871" s="396"/>
      <c r="HMS871" s="396"/>
      <c r="HMT871" s="396"/>
      <c r="HMU871" s="396"/>
      <c r="HMV871" s="396"/>
      <c r="HMW871" s="396"/>
      <c r="HMX871" s="396"/>
      <c r="HMY871" s="396"/>
      <c r="HMZ871" s="396"/>
      <c r="HNA871" s="396"/>
      <c r="HNB871" s="396"/>
      <c r="HNC871" s="396"/>
      <c r="HND871" s="396"/>
      <c r="HNE871" s="396"/>
      <c r="HNF871" s="396"/>
      <c r="HNG871" s="396"/>
      <c r="HNH871" s="396"/>
      <c r="HNI871" s="396"/>
      <c r="HNJ871" s="396"/>
      <c r="HNK871" s="396"/>
      <c r="HNL871" s="396"/>
      <c r="HNM871" s="396"/>
      <c r="HNN871" s="396"/>
      <c r="HNO871" s="396"/>
      <c r="HNP871" s="396"/>
      <c r="HNQ871" s="396"/>
      <c r="HNR871" s="396"/>
      <c r="HNS871" s="396"/>
      <c r="HNT871" s="396"/>
      <c r="HNU871" s="396"/>
      <c r="HNV871" s="396"/>
      <c r="HNW871" s="396"/>
      <c r="HNX871" s="396"/>
      <c r="HNY871" s="396"/>
      <c r="HNZ871" s="396"/>
      <c r="HOA871" s="396"/>
      <c r="HOB871" s="396"/>
      <c r="HOC871" s="396"/>
      <c r="HOD871" s="396"/>
      <c r="HOE871" s="396"/>
      <c r="HOF871" s="396"/>
      <c r="HOG871" s="396"/>
      <c r="HOH871" s="396"/>
      <c r="HOI871" s="396"/>
      <c r="HOJ871" s="396"/>
      <c r="HOK871" s="396"/>
      <c r="HOL871" s="396"/>
      <c r="HOM871" s="396"/>
      <c r="HON871" s="396"/>
      <c r="HOO871" s="396"/>
      <c r="HOP871" s="396"/>
      <c r="HOQ871" s="396"/>
      <c r="HOR871" s="396"/>
      <c r="HOS871" s="396"/>
      <c r="HOT871" s="396"/>
      <c r="HOU871" s="396"/>
      <c r="HOV871" s="396"/>
      <c r="HOW871" s="396"/>
      <c r="HOX871" s="396"/>
      <c r="HOY871" s="396"/>
      <c r="HOZ871" s="396"/>
      <c r="HPA871" s="396"/>
      <c r="HPB871" s="396"/>
      <c r="HPC871" s="396"/>
      <c r="HPD871" s="396"/>
      <c r="HPE871" s="396"/>
      <c r="HPF871" s="396"/>
      <c r="HPG871" s="396"/>
      <c r="HPH871" s="396"/>
      <c r="HPI871" s="396"/>
      <c r="HPJ871" s="396"/>
      <c r="HPK871" s="396"/>
      <c r="HPL871" s="396"/>
      <c r="HPM871" s="396"/>
      <c r="HPN871" s="396"/>
      <c r="HPO871" s="396"/>
      <c r="HPP871" s="396"/>
      <c r="HPQ871" s="396"/>
      <c r="HPR871" s="396"/>
      <c r="HPS871" s="396"/>
      <c r="HPT871" s="396"/>
      <c r="HPU871" s="396"/>
      <c r="HPV871" s="396"/>
      <c r="HPW871" s="396"/>
      <c r="HPX871" s="396"/>
      <c r="HPY871" s="396"/>
      <c r="HPZ871" s="396"/>
      <c r="HQA871" s="396"/>
      <c r="HQB871" s="396"/>
      <c r="HQC871" s="396"/>
      <c r="HQD871" s="396"/>
      <c r="HQE871" s="396"/>
      <c r="HQF871" s="396"/>
      <c r="HQG871" s="396"/>
      <c r="HQH871" s="396"/>
      <c r="HQI871" s="396"/>
      <c r="HQJ871" s="396"/>
      <c r="HQK871" s="396"/>
      <c r="HQL871" s="396"/>
      <c r="HQM871" s="396"/>
      <c r="HQN871" s="396"/>
      <c r="HQO871" s="396"/>
      <c r="HQP871" s="396"/>
      <c r="HQQ871" s="396"/>
      <c r="HQR871" s="396"/>
      <c r="HQS871" s="396"/>
      <c r="HQT871" s="396"/>
      <c r="HQU871" s="396"/>
      <c r="HQV871" s="396"/>
      <c r="HQW871" s="396"/>
      <c r="HQX871" s="396"/>
      <c r="HQY871" s="396"/>
      <c r="HQZ871" s="396"/>
      <c r="HRA871" s="396"/>
      <c r="HRB871" s="396"/>
      <c r="HRC871" s="396"/>
      <c r="HRD871" s="396"/>
      <c r="HRE871" s="396"/>
      <c r="HRF871" s="396"/>
      <c r="HRG871" s="396"/>
      <c r="HRH871" s="396"/>
      <c r="HRI871" s="396"/>
      <c r="HRJ871" s="396"/>
      <c r="HRK871" s="396"/>
      <c r="HRL871" s="396"/>
      <c r="HRM871" s="396"/>
      <c r="HRN871" s="396"/>
      <c r="HRO871" s="396"/>
      <c r="HRP871" s="396"/>
      <c r="HRQ871" s="396"/>
      <c r="HRR871" s="396"/>
      <c r="HRS871" s="396"/>
      <c r="HRT871" s="396"/>
      <c r="HRU871" s="396"/>
      <c r="HRV871" s="396"/>
      <c r="HRW871" s="396"/>
      <c r="HRX871" s="396"/>
      <c r="HRY871" s="396"/>
      <c r="HRZ871" s="396"/>
      <c r="HSA871" s="396"/>
      <c r="HSB871" s="396"/>
      <c r="HSC871" s="396"/>
      <c r="HSD871" s="396"/>
      <c r="HSE871" s="396"/>
      <c r="HSF871" s="396"/>
      <c r="HSG871" s="396"/>
      <c r="HSH871" s="396"/>
      <c r="HSI871" s="396"/>
      <c r="HSJ871" s="396"/>
      <c r="HSK871" s="396"/>
      <c r="HSL871" s="396"/>
      <c r="HSM871" s="396"/>
      <c r="HSN871" s="396"/>
      <c r="HSO871" s="396"/>
      <c r="HSP871" s="396"/>
      <c r="HSQ871" s="396"/>
      <c r="HSR871" s="396"/>
      <c r="HSS871" s="396"/>
      <c r="HST871" s="396"/>
      <c r="HSU871" s="396"/>
      <c r="HSV871" s="396"/>
      <c r="HSW871" s="396"/>
      <c r="HSX871" s="396"/>
      <c r="HSY871" s="396"/>
      <c r="HSZ871" s="396"/>
      <c r="HTA871" s="396"/>
      <c r="HTB871" s="396"/>
      <c r="HTC871" s="396"/>
      <c r="HTD871" s="396"/>
      <c r="HTE871" s="396"/>
      <c r="HTF871" s="396"/>
      <c r="HTG871" s="396"/>
      <c r="HTH871" s="396"/>
      <c r="HTI871" s="396"/>
      <c r="HTJ871" s="396"/>
      <c r="HTK871" s="396"/>
      <c r="HTL871" s="396"/>
      <c r="HTM871" s="396"/>
      <c r="HTN871" s="396"/>
      <c r="HTO871" s="396"/>
      <c r="HTP871" s="396"/>
      <c r="HTQ871" s="396"/>
      <c r="HTR871" s="396"/>
      <c r="HTS871" s="396"/>
      <c r="HTT871" s="396"/>
      <c r="HTU871" s="396"/>
      <c r="HTV871" s="396"/>
      <c r="HTW871" s="396"/>
      <c r="HTX871" s="396"/>
      <c r="HTY871" s="396"/>
      <c r="HTZ871" s="396"/>
      <c r="HUA871" s="396"/>
      <c r="HUB871" s="396"/>
      <c r="HUC871" s="396"/>
      <c r="HUD871" s="396"/>
      <c r="HUE871" s="396"/>
      <c r="HUF871" s="396"/>
      <c r="HUG871" s="396"/>
      <c r="HUH871" s="396"/>
      <c r="HUI871" s="396"/>
      <c r="HUJ871" s="396"/>
      <c r="HUK871" s="396"/>
      <c r="HUL871" s="396"/>
      <c r="HUM871" s="396"/>
      <c r="HUN871" s="396"/>
      <c r="HUO871" s="396"/>
      <c r="HUP871" s="396"/>
      <c r="HUQ871" s="396"/>
      <c r="HUR871" s="396"/>
      <c r="HUS871" s="396"/>
      <c r="HUT871" s="396"/>
      <c r="HUU871" s="396"/>
      <c r="HUV871" s="396"/>
      <c r="HUW871" s="396"/>
      <c r="HUX871" s="396"/>
      <c r="HUY871" s="396"/>
      <c r="HUZ871" s="396"/>
      <c r="HVA871" s="396"/>
      <c r="HVB871" s="396"/>
      <c r="HVC871" s="396"/>
      <c r="HVD871" s="396"/>
      <c r="HVE871" s="396"/>
      <c r="HVF871" s="396"/>
      <c r="HVG871" s="396"/>
      <c r="HVH871" s="396"/>
      <c r="HVI871" s="396"/>
      <c r="HVJ871" s="396"/>
      <c r="HVK871" s="396"/>
      <c r="HVL871" s="396"/>
      <c r="HVM871" s="396"/>
      <c r="HVN871" s="396"/>
      <c r="HVO871" s="396"/>
      <c r="HVP871" s="396"/>
      <c r="HVQ871" s="396"/>
      <c r="HVR871" s="396"/>
      <c r="HVS871" s="396"/>
      <c r="HVT871" s="396"/>
      <c r="HVU871" s="396"/>
      <c r="HVV871" s="396"/>
      <c r="HVW871" s="396"/>
      <c r="HVX871" s="396"/>
      <c r="HVY871" s="396"/>
      <c r="HVZ871" s="396"/>
      <c r="HWA871" s="396"/>
      <c r="HWB871" s="396"/>
      <c r="HWC871" s="396"/>
      <c r="HWD871" s="396"/>
      <c r="HWE871" s="396"/>
      <c r="HWF871" s="396"/>
      <c r="HWG871" s="396"/>
      <c r="HWH871" s="396"/>
      <c r="HWI871" s="396"/>
      <c r="HWJ871" s="396"/>
      <c r="HWK871" s="396"/>
      <c r="HWL871" s="396"/>
      <c r="HWM871" s="396"/>
      <c r="HWN871" s="396"/>
      <c r="HWO871" s="396"/>
      <c r="HWP871" s="396"/>
      <c r="HWQ871" s="396"/>
      <c r="HWR871" s="396"/>
      <c r="HWS871" s="396"/>
      <c r="HWT871" s="396"/>
      <c r="HWU871" s="396"/>
      <c r="HWV871" s="396"/>
      <c r="HWW871" s="396"/>
      <c r="HWX871" s="396"/>
      <c r="HWY871" s="396"/>
      <c r="HWZ871" s="396"/>
      <c r="HXA871" s="396"/>
      <c r="HXB871" s="396"/>
      <c r="HXC871" s="396"/>
      <c r="HXD871" s="396"/>
      <c r="HXE871" s="396"/>
      <c r="HXF871" s="396"/>
      <c r="HXG871" s="396"/>
      <c r="HXH871" s="396"/>
      <c r="HXI871" s="396"/>
      <c r="HXJ871" s="396"/>
      <c r="HXK871" s="396"/>
      <c r="HXL871" s="396"/>
      <c r="HXM871" s="396"/>
      <c r="HXN871" s="396"/>
      <c r="HXO871" s="396"/>
      <c r="HXP871" s="396"/>
      <c r="HXQ871" s="396"/>
      <c r="HXR871" s="396"/>
      <c r="HXS871" s="396"/>
      <c r="HXT871" s="396"/>
      <c r="HXU871" s="396"/>
      <c r="HXV871" s="396"/>
      <c r="HXW871" s="396"/>
      <c r="HXX871" s="396"/>
      <c r="HXY871" s="396"/>
      <c r="HXZ871" s="396"/>
      <c r="HYA871" s="396"/>
      <c r="HYB871" s="396"/>
      <c r="HYC871" s="396"/>
      <c r="HYD871" s="396"/>
      <c r="HYE871" s="396"/>
      <c r="HYF871" s="396"/>
      <c r="HYG871" s="396"/>
      <c r="HYH871" s="396"/>
      <c r="HYI871" s="396"/>
      <c r="HYJ871" s="396"/>
      <c r="HYK871" s="396"/>
      <c r="HYL871" s="396"/>
      <c r="HYM871" s="396"/>
      <c r="HYN871" s="396"/>
      <c r="HYO871" s="396"/>
      <c r="HYP871" s="396"/>
      <c r="HYQ871" s="396"/>
      <c r="HYR871" s="396"/>
      <c r="HYS871" s="396"/>
      <c r="HYT871" s="396"/>
      <c r="HYU871" s="396"/>
      <c r="HYV871" s="396"/>
      <c r="HYW871" s="396"/>
      <c r="HYX871" s="396"/>
      <c r="HYY871" s="396"/>
      <c r="HYZ871" s="396"/>
      <c r="HZA871" s="396"/>
      <c r="HZB871" s="396"/>
      <c r="HZC871" s="396"/>
      <c r="HZD871" s="396"/>
      <c r="HZE871" s="396"/>
      <c r="HZF871" s="396"/>
      <c r="HZG871" s="396"/>
      <c r="HZH871" s="396"/>
      <c r="HZI871" s="396"/>
      <c r="HZJ871" s="396"/>
      <c r="HZK871" s="396"/>
      <c r="HZL871" s="396"/>
      <c r="HZM871" s="396"/>
      <c r="HZN871" s="396"/>
      <c r="HZO871" s="396"/>
      <c r="HZP871" s="396"/>
      <c r="HZQ871" s="396"/>
      <c r="HZR871" s="396"/>
      <c r="HZS871" s="396"/>
      <c r="HZT871" s="396"/>
      <c r="HZU871" s="396"/>
      <c r="HZV871" s="396"/>
      <c r="HZW871" s="396"/>
      <c r="HZX871" s="396"/>
      <c r="HZY871" s="396"/>
      <c r="HZZ871" s="396"/>
      <c r="IAA871" s="396"/>
      <c r="IAB871" s="396"/>
      <c r="IAC871" s="396"/>
      <c r="IAD871" s="396"/>
      <c r="IAE871" s="396"/>
      <c r="IAF871" s="396"/>
      <c r="IAG871" s="396"/>
      <c r="IAH871" s="396"/>
      <c r="IAI871" s="396"/>
      <c r="IAJ871" s="396"/>
      <c r="IAK871" s="396"/>
      <c r="IAL871" s="396"/>
      <c r="IAM871" s="396"/>
      <c r="IAN871" s="396"/>
      <c r="IAO871" s="396"/>
      <c r="IAP871" s="396"/>
      <c r="IAQ871" s="396"/>
      <c r="IAR871" s="396"/>
      <c r="IAS871" s="396"/>
      <c r="IAT871" s="396"/>
      <c r="IAU871" s="396"/>
      <c r="IAV871" s="396"/>
      <c r="IAW871" s="396"/>
      <c r="IAX871" s="396"/>
      <c r="IAY871" s="396"/>
      <c r="IAZ871" s="396"/>
      <c r="IBA871" s="396"/>
      <c r="IBB871" s="396"/>
      <c r="IBC871" s="396"/>
      <c r="IBD871" s="396"/>
      <c r="IBE871" s="396"/>
      <c r="IBF871" s="396"/>
      <c r="IBG871" s="396"/>
      <c r="IBH871" s="396"/>
      <c r="IBI871" s="396"/>
      <c r="IBJ871" s="396"/>
      <c r="IBK871" s="396"/>
      <c r="IBL871" s="396"/>
      <c r="IBM871" s="396"/>
      <c r="IBN871" s="396"/>
      <c r="IBO871" s="396"/>
      <c r="IBP871" s="396"/>
      <c r="IBQ871" s="396"/>
      <c r="IBR871" s="396"/>
      <c r="IBS871" s="396"/>
      <c r="IBT871" s="396"/>
      <c r="IBU871" s="396"/>
      <c r="IBV871" s="396"/>
      <c r="IBW871" s="396"/>
      <c r="IBX871" s="396"/>
      <c r="IBY871" s="396"/>
      <c r="IBZ871" s="396"/>
      <c r="ICA871" s="396"/>
      <c r="ICB871" s="396"/>
      <c r="ICC871" s="396"/>
      <c r="ICD871" s="396"/>
      <c r="ICE871" s="396"/>
      <c r="ICF871" s="396"/>
      <c r="ICG871" s="396"/>
      <c r="ICH871" s="396"/>
      <c r="ICI871" s="396"/>
      <c r="ICJ871" s="396"/>
      <c r="ICK871" s="396"/>
      <c r="ICL871" s="396"/>
      <c r="ICM871" s="396"/>
      <c r="ICN871" s="396"/>
      <c r="ICO871" s="396"/>
      <c r="ICP871" s="396"/>
      <c r="ICQ871" s="396"/>
      <c r="ICR871" s="396"/>
      <c r="ICS871" s="396"/>
      <c r="ICT871" s="396"/>
      <c r="ICU871" s="396"/>
      <c r="ICV871" s="396"/>
      <c r="ICW871" s="396"/>
      <c r="ICX871" s="396"/>
      <c r="ICY871" s="396"/>
      <c r="ICZ871" s="396"/>
      <c r="IDA871" s="396"/>
      <c r="IDB871" s="396"/>
      <c r="IDC871" s="396"/>
      <c r="IDD871" s="396"/>
      <c r="IDE871" s="396"/>
      <c r="IDF871" s="396"/>
      <c r="IDG871" s="396"/>
      <c r="IDH871" s="396"/>
      <c r="IDI871" s="396"/>
      <c r="IDJ871" s="396"/>
      <c r="IDK871" s="396"/>
      <c r="IDL871" s="396"/>
      <c r="IDM871" s="396"/>
      <c r="IDN871" s="396"/>
      <c r="IDO871" s="396"/>
      <c r="IDP871" s="396"/>
      <c r="IDQ871" s="396"/>
      <c r="IDR871" s="396"/>
      <c r="IDS871" s="396"/>
      <c r="IDT871" s="396"/>
      <c r="IDU871" s="396"/>
      <c r="IDV871" s="396"/>
      <c r="IDW871" s="396"/>
      <c r="IDX871" s="396"/>
      <c r="IDY871" s="396"/>
      <c r="IDZ871" s="396"/>
      <c r="IEA871" s="396"/>
      <c r="IEB871" s="396"/>
      <c r="IEC871" s="396"/>
      <c r="IED871" s="396"/>
      <c r="IEE871" s="396"/>
      <c r="IEF871" s="396"/>
      <c r="IEG871" s="396"/>
      <c r="IEH871" s="396"/>
      <c r="IEI871" s="396"/>
      <c r="IEJ871" s="396"/>
      <c r="IEK871" s="396"/>
      <c r="IEL871" s="396"/>
      <c r="IEM871" s="396"/>
      <c r="IEN871" s="396"/>
      <c r="IEO871" s="396"/>
      <c r="IEP871" s="396"/>
      <c r="IEQ871" s="396"/>
      <c r="IER871" s="396"/>
      <c r="IES871" s="396"/>
      <c r="IET871" s="396"/>
      <c r="IEU871" s="396"/>
      <c r="IEV871" s="396"/>
      <c r="IEW871" s="396"/>
      <c r="IEX871" s="396"/>
      <c r="IEY871" s="396"/>
      <c r="IEZ871" s="396"/>
      <c r="IFA871" s="396"/>
      <c r="IFB871" s="396"/>
      <c r="IFC871" s="396"/>
      <c r="IFD871" s="396"/>
      <c r="IFE871" s="396"/>
      <c r="IFF871" s="396"/>
      <c r="IFG871" s="396"/>
      <c r="IFH871" s="396"/>
      <c r="IFI871" s="396"/>
      <c r="IFJ871" s="396"/>
      <c r="IFK871" s="396"/>
      <c r="IFL871" s="396"/>
      <c r="IFM871" s="396"/>
      <c r="IFN871" s="396"/>
      <c r="IFO871" s="396"/>
      <c r="IFP871" s="396"/>
      <c r="IFQ871" s="396"/>
      <c r="IFR871" s="396"/>
      <c r="IFS871" s="396"/>
      <c r="IFT871" s="396"/>
      <c r="IFU871" s="396"/>
      <c r="IFV871" s="396"/>
      <c r="IFW871" s="396"/>
      <c r="IFX871" s="396"/>
      <c r="IFY871" s="396"/>
      <c r="IFZ871" s="396"/>
      <c r="IGA871" s="396"/>
      <c r="IGB871" s="396"/>
      <c r="IGC871" s="396"/>
      <c r="IGD871" s="396"/>
      <c r="IGE871" s="396"/>
      <c r="IGF871" s="396"/>
      <c r="IGG871" s="396"/>
      <c r="IGH871" s="396"/>
      <c r="IGI871" s="396"/>
      <c r="IGJ871" s="396"/>
      <c r="IGK871" s="396"/>
      <c r="IGL871" s="396"/>
      <c r="IGM871" s="396"/>
      <c r="IGN871" s="396"/>
      <c r="IGO871" s="396"/>
      <c r="IGP871" s="396"/>
      <c r="IGQ871" s="396"/>
      <c r="IGR871" s="396"/>
      <c r="IGS871" s="396"/>
      <c r="IGT871" s="396"/>
      <c r="IGU871" s="396"/>
      <c r="IGV871" s="396"/>
      <c r="IGW871" s="396"/>
      <c r="IGX871" s="396"/>
      <c r="IGY871" s="396"/>
      <c r="IGZ871" s="396"/>
      <c r="IHA871" s="396"/>
      <c r="IHB871" s="396"/>
      <c r="IHC871" s="396"/>
      <c r="IHD871" s="396"/>
      <c r="IHE871" s="396"/>
      <c r="IHF871" s="396"/>
      <c r="IHG871" s="396"/>
      <c r="IHH871" s="396"/>
      <c r="IHI871" s="396"/>
      <c r="IHJ871" s="396"/>
      <c r="IHK871" s="396"/>
      <c r="IHL871" s="396"/>
      <c r="IHM871" s="396"/>
      <c r="IHN871" s="396"/>
      <c r="IHO871" s="396"/>
      <c r="IHP871" s="396"/>
      <c r="IHQ871" s="396"/>
      <c r="IHR871" s="396"/>
      <c r="IHS871" s="396"/>
      <c r="IHT871" s="396"/>
      <c r="IHU871" s="396"/>
      <c r="IHV871" s="396"/>
      <c r="IHW871" s="396"/>
      <c r="IHX871" s="396"/>
      <c r="IHY871" s="396"/>
      <c r="IHZ871" s="396"/>
      <c r="IIA871" s="396"/>
      <c r="IIB871" s="396"/>
      <c r="IIC871" s="396"/>
      <c r="IID871" s="396"/>
      <c r="IIE871" s="396"/>
      <c r="IIF871" s="396"/>
      <c r="IIG871" s="396"/>
      <c r="IIH871" s="396"/>
      <c r="III871" s="396"/>
      <c r="IIJ871" s="396"/>
      <c r="IIK871" s="396"/>
      <c r="IIL871" s="396"/>
      <c r="IIM871" s="396"/>
      <c r="IIN871" s="396"/>
      <c r="IIO871" s="396"/>
      <c r="IIP871" s="396"/>
      <c r="IIQ871" s="396"/>
      <c r="IIR871" s="396"/>
      <c r="IIS871" s="396"/>
      <c r="IIT871" s="396"/>
      <c r="IIU871" s="396"/>
      <c r="IIV871" s="396"/>
      <c r="IIW871" s="396"/>
      <c r="IIX871" s="396"/>
      <c r="IIY871" s="396"/>
      <c r="IIZ871" s="396"/>
      <c r="IJA871" s="396"/>
      <c r="IJB871" s="396"/>
      <c r="IJC871" s="396"/>
      <c r="IJD871" s="396"/>
      <c r="IJE871" s="396"/>
      <c r="IJF871" s="396"/>
      <c r="IJG871" s="396"/>
      <c r="IJH871" s="396"/>
      <c r="IJI871" s="396"/>
      <c r="IJJ871" s="396"/>
      <c r="IJK871" s="396"/>
      <c r="IJL871" s="396"/>
      <c r="IJM871" s="396"/>
      <c r="IJN871" s="396"/>
      <c r="IJO871" s="396"/>
      <c r="IJP871" s="396"/>
      <c r="IJQ871" s="396"/>
      <c r="IJR871" s="396"/>
      <c r="IJS871" s="396"/>
      <c r="IJT871" s="396"/>
      <c r="IJU871" s="396"/>
      <c r="IJV871" s="396"/>
      <c r="IJW871" s="396"/>
      <c r="IJX871" s="396"/>
      <c r="IJY871" s="396"/>
      <c r="IJZ871" s="396"/>
      <c r="IKA871" s="396"/>
      <c r="IKB871" s="396"/>
      <c r="IKC871" s="396"/>
      <c r="IKD871" s="396"/>
      <c r="IKE871" s="396"/>
      <c r="IKF871" s="396"/>
      <c r="IKG871" s="396"/>
      <c r="IKH871" s="396"/>
      <c r="IKI871" s="396"/>
      <c r="IKJ871" s="396"/>
      <c r="IKK871" s="396"/>
      <c r="IKL871" s="396"/>
      <c r="IKM871" s="396"/>
      <c r="IKN871" s="396"/>
      <c r="IKO871" s="396"/>
      <c r="IKP871" s="396"/>
      <c r="IKQ871" s="396"/>
      <c r="IKR871" s="396"/>
      <c r="IKS871" s="396"/>
      <c r="IKT871" s="396"/>
      <c r="IKU871" s="396"/>
      <c r="IKV871" s="396"/>
      <c r="IKW871" s="396"/>
      <c r="IKX871" s="396"/>
      <c r="IKY871" s="396"/>
      <c r="IKZ871" s="396"/>
      <c r="ILA871" s="396"/>
      <c r="ILB871" s="396"/>
      <c r="ILC871" s="396"/>
      <c r="ILD871" s="396"/>
      <c r="ILE871" s="396"/>
      <c r="ILF871" s="396"/>
      <c r="ILG871" s="396"/>
      <c r="ILH871" s="396"/>
      <c r="ILI871" s="396"/>
      <c r="ILJ871" s="396"/>
      <c r="ILK871" s="396"/>
      <c r="ILL871" s="396"/>
      <c r="ILM871" s="396"/>
      <c r="ILN871" s="396"/>
      <c r="ILO871" s="396"/>
      <c r="ILP871" s="396"/>
      <c r="ILQ871" s="396"/>
      <c r="ILR871" s="396"/>
      <c r="ILS871" s="396"/>
      <c r="ILT871" s="396"/>
      <c r="ILU871" s="396"/>
      <c r="ILV871" s="396"/>
      <c r="ILW871" s="396"/>
      <c r="ILX871" s="396"/>
      <c r="ILY871" s="396"/>
      <c r="ILZ871" s="396"/>
      <c r="IMA871" s="396"/>
      <c r="IMB871" s="396"/>
      <c r="IMC871" s="396"/>
      <c r="IMD871" s="396"/>
      <c r="IME871" s="396"/>
      <c r="IMF871" s="396"/>
      <c r="IMG871" s="396"/>
      <c r="IMH871" s="396"/>
      <c r="IMI871" s="396"/>
      <c r="IMJ871" s="396"/>
      <c r="IMK871" s="396"/>
      <c r="IML871" s="396"/>
      <c r="IMM871" s="396"/>
      <c r="IMN871" s="396"/>
      <c r="IMO871" s="396"/>
      <c r="IMP871" s="396"/>
      <c r="IMQ871" s="396"/>
      <c r="IMR871" s="396"/>
      <c r="IMS871" s="396"/>
      <c r="IMT871" s="396"/>
      <c r="IMU871" s="396"/>
      <c r="IMV871" s="396"/>
      <c r="IMW871" s="396"/>
      <c r="IMX871" s="396"/>
      <c r="IMY871" s="396"/>
      <c r="IMZ871" s="396"/>
      <c r="INA871" s="396"/>
      <c r="INB871" s="396"/>
      <c r="INC871" s="396"/>
      <c r="IND871" s="396"/>
      <c r="INE871" s="396"/>
      <c r="INF871" s="396"/>
      <c r="ING871" s="396"/>
      <c r="INH871" s="396"/>
      <c r="INI871" s="396"/>
      <c r="INJ871" s="396"/>
      <c r="INK871" s="396"/>
      <c r="INL871" s="396"/>
      <c r="INM871" s="396"/>
      <c r="INN871" s="396"/>
      <c r="INO871" s="396"/>
      <c r="INP871" s="396"/>
      <c r="INQ871" s="396"/>
      <c r="INR871" s="396"/>
      <c r="INS871" s="396"/>
      <c r="INT871" s="396"/>
      <c r="INU871" s="396"/>
      <c r="INV871" s="396"/>
      <c r="INW871" s="396"/>
      <c r="INX871" s="396"/>
      <c r="INY871" s="396"/>
      <c r="INZ871" s="396"/>
      <c r="IOA871" s="396"/>
      <c r="IOB871" s="396"/>
      <c r="IOC871" s="396"/>
      <c r="IOD871" s="396"/>
      <c r="IOE871" s="396"/>
      <c r="IOF871" s="396"/>
      <c r="IOG871" s="396"/>
      <c r="IOH871" s="396"/>
      <c r="IOI871" s="396"/>
      <c r="IOJ871" s="396"/>
      <c r="IOK871" s="396"/>
      <c r="IOL871" s="396"/>
      <c r="IOM871" s="396"/>
      <c r="ION871" s="396"/>
      <c r="IOO871" s="396"/>
      <c r="IOP871" s="396"/>
      <c r="IOQ871" s="396"/>
      <c r="IOR871" s="396"/>
      <c r="IOS871" s="396"/>
      <c r="IOT871" s="396"/>
      <c r="IOU871" s="396"/>
      <c r="IOV871" s="396"/>
      <c r="IOW871" s="396"/>
      <c r="IOX871" s="396"/>
      <c r="IOY871" s="396"/>
      <c r="IOZ871" s="396"/>
      <c r="IPA871" s="396"/>
      <c r="IPB871" s="396"/>
      <c r="IPC871" s="396"/>
      <c r="IPD871" s="396"/>
      <c r="IPE871" s="396"/>
      <c r="IPF871" s="396"/>
      <c r="IPG871" s="396"/>
      <c r="IPH871" s="396"/>
      <c r="IPI871" s="396"/>
      <c r="IPJ871" s="396"/>
      <c r="IPK871" s="396"/>
      <c r="IPL871" s="396"/>
      <c r="IPM871" s="396"/>
      <c r="IPN871" s="396"/>
      <c r="IPO871" s="396"/>
      <c r="IPP871" s="396"/>
      <c r="IPQ871" s="396"/>
      <c r="IPR871" s="396"/>
      <c r="IPS871" s="396"/>
      <c r="IPT871" s="396"/>
      <c r="IPU871" s="396"/>
      <c r="IPV871" s="396"/>
      <c r="IPW871" s="396"/>
      <c r="IPX871" s="396"/>
      <c r="IPY871" s="396"/>
      <c r="IPZ871" s="396"/>
      <c r="IQA871" s="396"/>
      <c r="IQB871" s="396"/>
      <c r="IQC871" s="396"/>
      <c r="IQD871" s="396"/>
      <c r="IQE871" s="396"/>
      <c r="IQF871" s="396"/>
      <c r="IQG871" s="396"/>
      <c r="IQH871" s="396"/>
      <c r="IQI871" s="396"/>
      <c r="IQJ871" s="396"/>
      <c r="IQK871" s="396"/>
      <c r="IQL871" s="396"/>
      <c r="IQM871" s="396"/>
      <c r="IQN871" s="396"/>
      <c r="IQO871" s="396"/>
      <c r="IQP871" s="396"/>
      <c r="IQQ871" s="396"/>
      <c r="IQR871" s="396"/>
      <c r="IQS871" s="396"/>
      <c r="IQT871" s="396"/>
      <c r="IQU871" s="396"/>
      <c r="IQV871" s="396"/>
      <c r="IQW871" s="396"/>
      <c r="IQX871" s="396"/>
      <c r="IQY871" s="396"/>
      <c r="IQZ871" s="396"/>
      <c r="IRA871" s="396"/>
      <c r="IRB871" s="396"/>
      <c r="IRC871" s="396"/>
      <c r="IRD871" s="396"/>
      <c r="IRE871" s="396"/>
      <c r="IRF871" s="396"/>
      <c r="IRG871" s="396"/>
      <c r="IRH871" s="396"/>
      <c r="IRI871" s="396"/>
      <c r="IRJ871" s="396"/>
      <c r="IRK871" s="396"/>
      <c r="IRL871" s="396"/>
      <c r="IRM871" s="396"/>
      <c r="IRN871" s="396"/>
      <c r="IRO871" s="396"/>
      <c r="IRP871" s="396"/>
      <c r="IRQ871" s="396"/>
      <c r="IRR871" s="396"/>
      <c r="IRS871" s="396"/>
      <c r="IRT871" s="396"/>
      <c r="IRU871" s="396"/>
      <c r="IRV871" s="396"/>
      <c r="IRW871" s="396"/>
      <c r="IRX871" s="396"/>
      <c r="IRY871" s="396"/>
      <c r="IRZ871" s="396"/>
      <c r="ISA871" s="396"/>
      <c r="ISB871" s="396"/>
      <c r="ISC871" s="396"/>
      <c r="ISD871" s="396"/>
      <c r="ISE871" s="396"/>
      <c r="ISF871" s="396"/>
      <c r="ISG871" s="396"/>
      <c r="ISH871" s="396"/>
      <c r="ISI871" s="396"/>
      <c r="ISJ871" s="396"/>
      <c r="ISK871" s="396"/>
      <c r="ISL871" s="396"/>
      <c r="ISM871" s="396"/>
      <c r="ISN871" s="396"/>
      <c r="ISO871" s="396"/>
      <c r="ISP871" s="396"/>
      <c r="ISQ871" s="396"/>
      <c r="ISR871" s="396"/>
      <c r="ISS871" s="396"/>
      <c r="IST871" s="396"/>
      <c r="ISU871" s="396"/>
      <c r="ISV871" s="396"/>
      <c r="ISW871" s="396"/>
      <c r="ISX871" s="396"/>
      <c r="ISY871" s="396"/>
      <c r="ISZ871" s="396"/>
      <c r="ITA871" s="396"/>
      <c r="ITB871" s="396"/>
      <c r="ITC871" s="396"/>
      <c r="ITD871" s="396"/>
      <c r="ITE871" s="396"/>
      <c r="ITF871" s="396"/>
      <c r="ITG871" s="396"/>
      <c r="ITH871" s="396"/>
      <c r="ITI871" s="396"/>
      <c r="ITJ871" s="396"/>
      <c r="ITK871" s="396"/>
      <c r="ITL871" s="396"/>
      <c r="ITM871" s="396"/>
      <c r="ITN871" s="396"/>
      <c r="ITO871" s="396"/>
      <c r="ITP871" s="396"/>
      <c r="ITQ871" s="396"/>
      <c r="ITR871" s="396"/>
      <c r="ITS871" s="396"/>
      <c r="ITT871" s="396"/>
      <c r="ITU871" s="396"/>
      <c r="ITV871" s="396"/>
      <c r="ITW871" s="396"/>
      <c r="ITX871" s="396"/>
      <c r="ITY871" s="396"/>
      <c r="ITZ871" s="396"/>
      <c r="IUA871" s="396"/>
      <c r="IUB871" s="396"/>
      <c r="IUC871" s="396"/>
      <c r="IUD871" s="396"/>
      <c r="IUE871" s="396"/>
      <c r="IUF871" s="396"/>
      <c r="IUG871" s="396"/>
      <c r="IUH871" s="396"/>
      <c r="IUI871" s="396"/>
      <c r="IUJ871" s="396"/>
      <c r="IUK871" s="396"/>
      <c r="IUL871" s="396"/>
      <c r="IUM871" s="396"/>
      <c r="IUN871" s="396"/>
      <c r="IUO871" s="396"/>
      <c r="IUP871" s="396"/>
      <c r="IUQ871" s="396"/>
      <c r="IUR871" s="396"/>
      <c r="IUS871" s="396"/>
      <c r="IUT871" s="396"/>
      <c r="IUU871" s="396"/>
      <c r="IUV871" s="396"/>
      <c r="IUW871" s="396"/>
      <c r="IUX871" s="396"/>
      <c r="IUY871" s="396"/>
      <c r="IUZ871" s="396"/>
      <c r="IVA871" s="396"/>
      <c r="IVB871" s="396"/>
      <c r="IVC871" s="396"/>
      <c r="IVD871" s="396"/>
      <c r="IVE871" s="396"/>
      <c r="IVF871" s="396"/>
      <c r="IVG871" s="396"/>
      <c r="IVH871" s="396"/>
      <c r="IVI871" s="396"/>
      <c r="IVJ871" s="396"/>
      <c r="IVK871" s="396"/>
      <c r="IVL871" s="396"/>
      <c r="IVM871" s="396"/>
      <c r="IVN871" s="396"/>
      <c r="IVO871" s="396"/>
      <c r="IVP871" s="396"/>
      <c r="IVQ871" s="396"/>
      <c r="IVR871" s="396"/>
      <c r="IVS871" s="396"/>
      <c r="IVT871" s="396"/>
      <c r="IVU871" s="396"/>
      <c r="IVV871" s="396"/>
      <c r="IVW871" s="396"/>
      <c r="IVX871" s="396"/>
      <c r="IVY871" s="396"/>
      <c r="IVZ871" s="396"/>
      <c r="IWA871" s="396"/>
      <c r="IWB871" s="396"/>
      <c r="IWC871" s="396"/>
      <c r="IWD871" s="396"/>
      <c r="IWE871" s="396"/>
      <c r="IWF871" s="396"/>
      <c r="IWG871" s="396"/>
      <c r="IWH871" s="396"/>
      <c r="IWI871" s="396"/>
      <c r="IWJ871" s="396"/>
      <c r="IWK871" s="396"/>
      <c r="IWL871" s="396"/>
      <c r="IWM871" s="396"/>
      <c r="IWN871" s="396"/>
      <c r="IWO871" s="396"/>
      <c r="IWP871" s="396"/>
      <c r="IWQ871" s="396"/>
      <c r="IWR871" s="396"/>
      <c r="IWS871" s="396"/>
      <c r="IWT871" s="396"/>
      <c r="IWU871" s="396"/>
      <c r="IWV871" s="396"/>
      <c r="IWW871" s="396"/>
      <c r="IWX871" s="396"/>
      <c r="IWY871" s="396"/>
      <c r="IWZ871" s="396"/>
      <c r="IXA871" s="396"/>
      <c r="IXB871" s="396"/>
      <c r="IXC871" s="396"/>
      <c r="IXD871" s="396"/>
      <c r="IXE871" s="396"/>
      <c r="IXF871" s="396"/>
      <c r="IXG871" s="396"/>
      <c r="IXH871" s="396"/>
      <c r="IXI871" s="396"/>
      <c r="IXJ871" s="396"/>
      <c r="IXK871" s="396"/>
      <c r="IXL871" s="396"/>
      <c r="IXM871" s="396"/>
      <c r="IXN871" s="396"/>
      <c r="IXO871" s="396"/>
      <c r="IXP871" s="396"/>
      <c r="IXQ871" s="396"/>
      <c r="IXR871" s="396"/>
      <c r="IXS871" s="396"/>
      <c r="IXT871" s="396"/>
      <c r="IXU871" s="396"/>
      <c r="IXV871" s="396"/>
      <c r="IXW871" s="396"/>
      <c r="IXX871" s="396"/>
      <c r="IXY871" s="396"/>
      <c r="IXZ871" s="396"/>
      <c r="IYA871" s="396"/>
      <c r="IYB871" s="396"/>
      <c r="IYC871" s="396"/>
      <c r="IYD871" s="396"/>
      <c r="IYE871" s="396"/>
      <c r="IYF871" s="396"/>
      <c r="IYG871" s="396"/>
      <c r="IYH871" s="396"/>
      <c r="IYI871" s="396"/>
      <c r="IYJ871" s="396"/>
      <c r="IYK871" s="396"/>
      <c r="IYL871" s="396"/>
      <c r="IYM871" s="396"/>
      <c r="IYN871" s="396"/>
      <c r="IYO871" s="396"/>
      <c r="IYP871" s="396"/>
      <c r="IYQ871" s="396"/>
      <c r="IYR871" s="396"/>
      <c r="IYS871" s="396"/>
      <c r="IYT871" s="396"/>
      <c r="IYU871" s="396"/>
      <c r="IYV871" s="396"/>
      <c r="IYW871" s="396"/>
      <c r="IYX871" s="396"/>
      <c r="IYY871" s="396"/>
      <c r="IYZ871" s="396"/>
      <c r="IZA871" s="396"/>
      <c r="IZB871" s="396"/>
      <c r="IZC871" s="396"/>
      <c r="IZD871" s="396"/>
      <c r="IZE871" s="396"/>
      <c r="IZF871" s="396"/>
      <c r="IZG871" s="396"/>
      <c r="IZH871" s="396"/>
      <c r="IZI871" s="396"/>
      <c r="IZJ871" s="396"/>
      <c r="IZK871" s="396"/>
      <c r="IZL871" s="396"/>
      <c r="IZM871" s="396"/>
      <c r="IZN871" s="396"/>
      <c r="IZO871" s="396"/>
      <c r="IZP871" s="396"/>
      <c r="IZQ871" s="396"/>
      <c r="IZR871" s="396"/>
      <c r="IZS871" s="396"/>
      <c r="IZT871" s="396"/>
      <c r="IZU871" s="396"/>
      <c r="IZV871" s="396"/>
      <c r="IZW871" s="396"/>
      <c r="IZX871" s="396"/>
      <c r="IZY871" s="396"/>
      <c r="IZZ871" s="396"/>
      <c r="JAA871" s="396"/>
      <c r="JAB871" s="396"/>
      <c r="JAC871" s="396"/>
      <c r="JAD871" s="396"/>
      <c r="JAE871" s="396"/>
      <c r="JAF871" s="396"/>
      <c r="JAG871" s="396"/>
      <c r="JAH871" s="396"/>
      <c r="JAI871" s="396"/>
      <c r="JAJ871" s="396"/>
      <c r="JAK871" s="396"/>
      <c r="JAL871" s="396"/>
      <c r="JAM871" s="396"/>
      <c r="JAN871" s="396"/>
      <c r="JAO871" s="396"/>
      <c r="JAP871" s="396"/>
      <c r="JAQ871" s="396"/>
      <c r="JAR871" s="396"/>
      <c r="JAS871" s="396"/>
      <c r="JAT871" s="396"/>
      <c r="JAU871" s="396"/>
      <c r="JAV871" s="396"/>
      <c r="JAW871" s="396"/>
      <c r="JAX871" s="396"/>
      <c r="JAY871" s="396"/>
      <c r="JAZ871" s="396"/>
      <c r="JBA871" s="396"/>
      <c r="JBB871" s="396"/>
      <c r="JBC871" s="396"/>
      <c r="JBD871" s="396"/>
      <c r="JBE871" s="396"/>
      <c r="JBF871" s="396"/>
      <c r="JBG871" s="396"/>
      <c r="JBH871" s="396"/>
      <c r="JBI871" s="396"/>
      <c r="JBJ871" s="396"/>
      <c r="JBK871" s="396"/>
      <c r="JBL871" s="396"/>
      <c r="JBM871" s="396"/>
      <c r="JBN871" s="396"/>
      <c r="JBO871" s="396"/>
      <c r="JBP871" s="396"/>
      <c r="JBQ871" s="396"/>
      <c r="JBR871" s="396"/>
      <c r="JBS871" s="396"/>
      <c r="JBT871" s="396"/>
      <c r="JBU871" s="396"/>
      <c r="JBV871" s="396"/>
      <c r="JBW871" s="396"/>
      <c r="JBX871" s="396"/>
      <c r="JBY871" s="396"/>
      <c r="JBZ871" s="396"/>
      <c r="JCA871" s="396"/>
      <c r="JCB871" s="396"/>
      <c r="JCC871" s="396"/>
      <c r="JCD871" s="396"/>
      <c r="JCE871" s="396"/>
      <c r="JCF871" s="396"/>
      <c r="JCG871" s="396"/>
      <c r="JCH871" s="396"/>
      <c r="JCI871" s="396"/>
      <c r="JCJ871" s="396"/>
      <c r="JCK871" s="396"/>
      <c r="JCL871" s="396"/>
      <c r="JCM871" s="396"/>
      <c r="JCN871" s="396"/>
      <c r="JCO871" s="396"/>
      <c r="JCP871" s="396"/>
      <c r="JCQ871" s="396"/>
      <c r="JCR871" s="396"/>
      <c r="JCS871" s="396"/>
      <c r="JCT871" s="396"/>
      <c r="JCU871" s="396"/>
      <c r="JCV871" s="396"/>
      <c r="JCW871" s="396"/>
      <c r="JCX871" s="396"/>
      <c r="JCY871" s="396"/>
      <c r="JCZ871" s="396"/>
      <c r="JDA871" s="396"/>
      <c r="JDB871" s="396"/>
      <c r="JDC871" s="396"/>
      <c r="JDD871" s="396"/>
      <c r="JDE871" s="396"/>
      <c r="JDF871" s="396"/>
      <c r="JDG871" s="396"/>
      <c r="JDH871" s="396"/>
      <c r="JDI871" s="396"/>
      <c r="JDJ871" s="396"/>
      <c r="JDK871" s="396"/>
      <c r="JDL871" s="396"/>
      <c r="JDM871" s="396"/>
      <c r="JDN871" s="396"/>
      <c r="JDO871" s="396"/>
      <c r="JDP871" s="396"/>
      <c r="JDQ871" s="396"/>
      <c r="JDR871" s="396"/>
      <c r="JDS871" s="396"/>
      <c r="JDT871" s="396"/>
      <c r="JDU871" s="396"/>
      <c r="JDV871" s="396"/>
      <c r="JDW871" s="396"/>
      <c r="JDX871" s="396"/>
      <c r="JDY871" s="396"/>
      <c r="JDZ871" s="396"/>
      <c r="JEA871" s="396"/>
      <c r="JEB871" s="396"/>
      <c r="JEC871" s="396"/>
      <c r="JED871" s="396"/>
      <c r="JEE871" s="396"/>
      <c r="JEF871" s="396"/>
      <c r="JEG871" s="396"/>
      <c r="JEH871" s="396"/>
      <c r="JEI871" s="396"/>
      <c r="JEJ871" s="396"/>
      <c r="JEK871" s="396"/>
      <c r="JEL871" s="396"/>
      <c r="JEM871" s="396"/>
      <c r="JEN871" s="396"/>
      <c r="JEO871" s="396"/>
      <c r="JEP871" s="396"/>
      <c r="JEQ871" s="396"/>
      <c r="JER871" s="396"/>
      <c r="JES871" s="396"/>
      <c r="JET871" s="396"/>
      <c r="JEU871" s="396"/>
      <c r="JEV871" s="396"/>
      <c r="JEW871" s="396"/>
      <c r="JEX871" s="396"/>
      <c r="JEY871" s="396"/>
      <c r="JEZ871" s="396"/>
      <c r="JFA871" s="396"/>
      <c r="JFB871" s="396"/>
      <c r="JFC871" s="396"/>
      <c r="JFD871" s="396"/>
      <c r="JFE871" s="396"/>
      <c r="JFF871" s="396"/>
      <c r="JFG871" s="396"/>
      <c r="JFH871" s="396"/>
      <c r="JFI871" s="396"/>
      <c r="JFJ871" s="396"/>
      <c r="JFK871" s="396"/>
      <c r="JFL871" s="396"/>
      <c r="JFM871" s="396"/>
      <c r="JFN871" s="396"/>
      <c r="JFO871" s="396"/>
      <c r="JFP871" s="396"/>
      <c r="JFQ871" s="396"/>
      <c r="JFR871" s="396"/>
      <c r="JFS871" s="396"/>
      <c r="JFT871" s="396"/>
      <c r="JFU871" s="396"/>
      <c r="JFV871" s="396"/>
      <c r="JFW871" s="396"/>
      <c r="JFX871" s="396"/>
      <c r="JFY871" s="396"/>
      <c r="JFZ871" s="396"/>
      <c r="JGA871" s="396"/>
      <c r="JGB871" s="396"/>
      <c r="JGC871" s="396"/>
      <c r="JGD871" s="396"/>
      <c r="JGE871" s="396"/>
      <c r="JGF871" s="396"/>
      <c r="JGG871" s="396"/>
      <c r="JGH871" s="396"/>
      <c r="JGI871" s="396"/>
      <c r="JGJ871" s="396"/>
      <c r="JGK871" s="396"/>
      <c r="JGL871" s="396"/>
      <c r="JGM871" s="396"/>
      <c r="JGN871" s="396"/>
      <c r="JGO871" s="396"/>
      <c r="JGP871" s="396"/>
      <c r="JGQ871" s="396"/>
      <c r="JGR871" s="396"/>
      <c r="JGS871" s="396"/>
      <c r="JGT871" s="396"/>
      <c r="JGU871" s="396"/>
      <c r="JGV871" s="396"/>
      <c r="JGW871" s="396"/>
      <c r="JGX871" s="396"/>
      <c r="JGY871" s="396"/>
      <c r="JGZ871" s="396"/>
      <c r="JHA871" s="396"/>
      <c r="JHB871" s="396"/>
      <c r="JHC871" s="396"/>
      <c r="JHD871" s="396"/>
      <c r="JHE871" s="396"/>
      <c r="JHF871" s="396"/>
      <c r="JHG871" s="396"/>
      <c r="JHH871" s="396"/>
      <c r="JHI871" s="396"/>
      <c r="JHJ871" s="396"/>
      <c r="JHK871" s="396"/>
      <c r="JHL871" s="396"/>
      <c r="JHM871" s="396"/>
      <c r="JHN871" s="396"/>
      <c r="JHO871" s="396"/>
      <c r="JHP871" s="396"/>
      <c r="JHQ871" s="396"/>
      <c r="JHR871" s="396"/>
      <c r="JHS871" s="396"/>
      <c r="JHT871" s="396"/>
      <c r="JHU871" s="396"/>
      <c r="JHV871" s="396"/>
      <c r="JHW871" s="396"/>
      <c r="JHX871" s="396"/>
      <c r="JHY871" s="396"/>
      <c r="JHZ871" s="396"/>
      <c r="JIA871" s="396"/>
      <c r="JIB871" s="396"/>
      <c r="JIC871" s="396"/>
      <c r="JID871" s="396"/>
      <c r="JIE871" s="396"/>
      <c r="JIF871" s="396"/>
      <c r="JIG871" s="396"/>
      <c r="JIH871" s="396"/>
      <c r="JII871" s="396"/>
      <c r="JIJ871" s="396"/>
      <c r="JIK871" s="396"/>
      <c r="JIL871" s="396"/>
      <c r="JIM871" s="396"/>
      <c r="JIN871" s="396"/>
      <c r="JIO871" s="396"/>
      <c r="JIP871" s="396"/>
      <c r="JIQ871" s="396"/>
      <c r="JIR871" s="396"/>
      <c r="JIS871" s="396"/>
      <c r="JIT871" s="396"/>
      <c r="JIU871" s="396"/>
      <c r="JIV871" s="396"/>
      <c r="JIW871" s="396"/>
      <c r="JIX871" s="396"/>
      <c r="JIY871" s="396"/>
      <c r="JIZ871" s="396"/>
      <c r="JJA871" s="396"/>
      <c r="JJB871" s="396"/>
      <c r="JJC871" s="396"/>
      <c r="JJD871" s="396"/>
      <c r="JJE871" s="396"/>
      <c r="JJF871" s="396"/>
      <c r="JJG871" s="396"/>
      <c r="JJH871" s="396"/>
      <c r="JJI871" s="396"/>
      <c r="JJJ871" s="396"/>
      <c r="JJK871" s="396"/>
      <c r="JJL871" s="396"/>
      <c r="JJM871" s="396"/>
      <c r="JJN871" s="396"/>
      <c r="JJO871" s="396"/>
      <c r="JJP871" s="396"/>
      <c r="JJQ871" s="396"/>
      <c r="JJR871" s="396"/>
      <c r="JJS871" s="396"/>
      <c r="JJT871" s="396"/>
      <c r="JJU871" s="396"/>
      <c r="JJV871" s="396"/>
      <c r="JJW871" s="396"/>
      <c r="JJX871" s="396"/>
      <c r="JJY871" s="396"/>
      <c r="JJZ871" s="396"/>
      <c r="JKA871" s="396"/>
      <c r="JKB871" s="396"/>
      <c r="JKC871" s="396"/>
      <c r="JKD871" s="396"/>
      <c r="JKE871" s="396"/>
      <c r="JKF871" s="396"/>
      <c r="JKG871" s="396"/>
      <c r="JKH871" s="396"/>
      <c r="JKI871" s="396"/>
      <c r="JKJ871" s="396"/>
      <c r="JKK871" s="396"/>
      <c r="JKL871" s="396"/>
      <c r="JKM871" s="396"/>
      <c r="JKN871" s="396"/>
      <c r="JKO871" s="396"/>
      <c r="JKP871" s="396"/>
      <c r="JKQ871" s="396"/>
      <c r="JKR871" s="396"/>
      <c r="JKS871" s="396"/>
      <c r="JKT871" s="396"/>
      <c r="JKU871" s="396"/>
      <c r="JKV871" s="396"/>
      <c r="JKW871" s="396"/>
      <c r="JKX871" s="396"/>
      <c r="JKY871" s="396"/>
      <c r="JKZ871" s="396"/>
      <c r="JLA871" s="396"/>
      <c r="JLB871" s="396"/>
      <c r="JLC871" s="396"/>
      <c r="JLD871" s="396"/>
      <c r="JLE871" s="396"/>
      <c r="JLF871" s="396"/>
      <c r="JLG871" s="396"/>
      <c r="JLH871" s="396"/>
      <c r="JLI871" s="396"/>
      <c r="JLJ871" s="396"/>
      <c r="JLK871" s="396"/>
      <c r="JLL871" s="396"/>
      <c r="JLM871" s="396"/>
      <c r="JLN871" s="396"/>
      <c r="JLO871" s="396"/>
      <c r="JLP871" s="396"/>
      <c r="JLQ871" s="396"/>
      <c r="JLR871" s="396"/>
      <c r="JLS871" s="396"/>
      <c r="JLT871" s="396"/>
      <c r="JLU871" s="396"/>
      <c r="JLV871" s="396"/>
      <c r="JLW871" s="396"/>
      <c r="JLX871" s="396"/>
      <c r="JLY871" s="396"/>
      <c r="JLZ871" s="396"/>
      <c r="JMA871" s="396"/>
      <c r="JMB871" s="396"/>
      <c r="JMC871" s="396"/>
      <c r="JMD871" s="396"/>
      <c r="JME871" s="396"/>
      <c r="JMF871" s="396"/>
      <c r="JMG871" s="396"/>
      <c r="JMH871" s="396"/>
      <c r="JMI871" s="396"/>
      <c r="JMJ871" s="396"/>
      <c r="JMK871" s="396"/>
      <c r="JML871" s="396"/>
      <c r="JMM871" s="396"/>
      <c r="JMN871" s="396"/>
      <c r="JMO871" s="396"/>
      <c r="JMP871" s="396"/>
      <c r="JMQ871" s="396"/>
      <c r="JMR871" s="396"/>
      <c r="JMS871" s="396"/>
      <c r="JMT871" s="396"/>
      <c r="JMU871" s="396"/>
      <c r="JMV871" s="396"/>
      <c r="JMW871" s="396"/>
      <c r="JMX871" s="396"/>
      <c r="JMY871" s="396"/>
      <c r="JMZ871" s="396"/>
      <c r="JNA871" s="396"/>
      <c r="JNB871" s="396"/>
      <c r="JNC871" s="396"/>
      <c r="JND871" s="396"/>
      <c r="JNE871" s="396"/>
      <c r="JNF871" s="396"/>
      <c r="JNG871" s="396"/>
      <c r="JNH871" s="396"/>
      <c r="JNI871" s="396"/>
      <c r="JNJ871" s="396"/>
      <c r="JNK871" s="396"/>
      <c r="JNL871" s="396"/>
      <c r="JNM871" s="396"/>
      <c r="JNN871" s="396"/>
      <c r="JNO871" s="396"/>
      <c r="JNP871" s="396"/>
      <c r="JNQ871" s="396"/>
      <c r="JNR871" s="396"/>
      <c r="JNS871" s="396"/>
      <c r="JNT871" s="396"/>
      <c r="JNU871" s="396"/>
      <c r="JNV871" s="396"/>
      <c r="JNW871" s="396"/>
      <c r="JNX871" s="396"/>
      <c r="JNY871" s="396"/>
      <c r="JNZ871" s="396"/>
      <c r="JOA871" s="396"/>
      <c r="JOB871" s="396"/>
      <c r="JOC871" s="396"/>
      <c r="JOD871" s="396"/>
      <c r="JOE871" s="396"/>
      <c r="JOF871" s="396"/>
      <c r="JOG871" s="396"/>
      <c r="JOH871" s="396"/>
      <c r="JOI871" s="396"/>
      <c r="JOJ871" s="396"/>
      <c r="JOK871" s="396"/>
      <c r="JOL871" s="396"/>
      <c r="JOM871" s="396"/>
      <c r="JON871" s="396"/>
      <c r="JOO871" s="396"/>
      <c r="JOP871" s="396"/>
      <c r="JOQ871" s="396"/>
      <c r="JOR871" s="396"/>
      <c r="JOS871" s="396"/>
      <c r="JOT871" s="396"/>
      <c r="JOU871" s="396"/>
      <c r="JOV871" s="396"/>
      <c r="JOW871" s="396"/>
      <c r="JOX871" s="396"/>
      <c r="JOY871" s="396"/>
      <c r="JOZ871" s="396"/>
      <c r="JPA871" s="396"/>
      <c r="JPB871" s="396"/>
      <c r="JPC871" s="396"/>
      <c r="JPD871" s="396"/>
      <c r="JPE871" s="396"/>
      <c r="JPF871" s="396"/>
      <c r="JPG871" s="396"/>
      <c r="JPH871" s="396"/>
      <c r="JPI871" s="396"/>
      <c r="JPJ871" s="396"/>
      <c r="JPK871" s="396"/>
      <c r="JPL871" s="396"/>
      <c r="JPM871" s="396"/>
      <c r="JPN871" s="396"/>
      <c r="JPO871" s="396"/>
      <c r="JPP871" s="396"/>
      <c r="JPQ871" s="396"/>
      <c r="JPR871" s="396"/>
      <c r="JPS871" s="396"/>
      <c r="JPT871" s="396"/>
      <c r="JPU871" s="396"/>
      <c r="JPV871" s="396"/>
      <c r="JPW871" s="396"/>
      <c r="JPX871" s="396"/>
      <c r="JPY871" s="396"/>
      <c r="JPZ871" s="396"/>
      <c r="JQA871" s="396"/>
      <c r="JQB871" s="396"/>
      <c r="JQC871" s="396"/>
      <c r="JQD871" s="396"/>
      <c r="JQE871" s="396"/>
      <c r="JQF871" s="396"/>
      <c r="JQG871" s="396"/>
      <c r="JQH871" s="396"/>
      <c r="JQI871" s="396"/>
      <c r="JQJ871" s="396"/>
      <c r="JQK871" s="396"/>
      <c r="JQL871" s="396"/>
      <c r="JQM871" s="396"/>
      <c r="JQN871" s="396"/>
      <c r="JQO871" s="396"/>
      <c r="JQP871" s="396"/>
      <c r="JQQ871" s="396"/>
      <c r="JQR871" s="396"/>
      <c r="JQS871" s="396"/>
      <c r="JQT871" s="396"/>
      <c r="JQU871" s="396"/>
      <c r="JQV871" s="396"/>
      <c r="JQW871" s="396"/>
      <c r="JQX871" s="396"/>
      <c r="JQY871" s="396"/>
      <c r="JQZ871" s="396"/>
      <c r="JRA871" s="396"/>
      <c r="JRB871" s="396"/>
      <c r="JRC871" s="396"/>
      <c r="JRD871" s="396"/>
      <c r="JRE871" s="396"/>
      <c r="JRF871" s="396"/>
      <c r="JRG871" s="396"/>
      <c r="JRH871" s="396"/>
      <c r="JRI871" s="396"/>
      <c r="JRJ871" s="396"/>
      <c r="JRK871" s="396"/>
      <c r="JRL871" s="396"/>
      <c r="JRM871" s="396"/>
      <c r="JRN871" s="396"/>
      <c r="JRO871" s="396"/>
      <c r="JRP871" s="396"/>
      <c r="JRQ871" s="396"/>
      <c r="JRR871" s="396"/>
      <c r="JRS871" s="396"/>
      <c r="JRT871" s="396"/>
      <c r="JRU871" s="396"/>
      <c r="JRV871" s="396"/>
      <c r="JRW871" s="396"/>
      <c r="JRX871" s="396"/>
      <c r="JRY871" s="396"/>
      <c r="JRZ871" s="396"/>
      <c r="JSA871" s="396"/>
      <c r="JSB871" s="396"/>
      <c r="JSC871" s="396"/>
      <c r="JSD871" s="396"/>
      <c r="JSE871" s="396"/>
      <c r="JSF871" s="396"/>
      <c r="JSG871" s="396"/>
      <c r="JSH871" s="396"/>
      <c r="JSI871" s="396"/>
      <c r="JSJ871" s="396"/>
      <c r="JSK871" s="396"/>
      <c r="JSL871" s="396"/>
      <c r="JSM871" s="396"/>
      <c r="JSN871" s="396"/>
      <c r="JSO871" s="396"/>
      <c r="JSP871" s="396"/>
      <c r="JSQ871" s="396"/>
      <c r="JSR871" s="396"/>
      <c r="JSS871" s="396"/>
      <c r="JST871" s="396"/>
      <c r="JSU871" s="396"/>
      <c r="JSV871" s="396"/>
      <c r="JSW871" s="396"/>
      <c r="JSX871" s="396"/>
      <c r="JSY871" s="396"/>
      <c r="JSZ871" s="396"/>
      <c r="JTA871" s="396"/>
      <c r="JTB871" s="396"/>
      <c r="JTC871" s="396"/>
      <c r="JTD871" s="396"/>
      <c r="JTE871" s="396"/>
      <c r="JTF871" s="396"/>
      <c r="JTG871" s="396"/>
      <c r="JTH871" s="396"/>
      <c r="JTI871" s="396"/>
      <c r="JTJ871" s="396"/>
      <c r="JTK871" s="396"/>
      <c r="JTL871" s="396"/>
      <c r="JTM871" s="396"/>
      <c r="JTN871" s="396"/>
      <c r="JTO871" s="396"/>
      <c r="JTP871" s="396"/>
      <c r="JTQ871" s="396"/>
      <c r="JTR871" s="396"/>
      <c r="JTS871" s="396"/>
      <c r="JTT871" s="396"/>
      <c r="JTU871" s="396"/>
      <c r="JTV871" s="396"/>
      <c r="JTW871" s="396"/>
      <c r="JTX871" s="396"/>
      <c r="JTY871" s="396"/>
      <c r="JTZ871" s="396"/>
      <c r="JUA871" s="396"/>
      <c r="JUB871" s="396"/>
      <c r="JUC871" s="396"/>
      <c r="JUD871" s="396"/>
      <c r="JUE871" s="396"/>
      <c r="JUF871" s="396"/>
      <c r="JUG871" s="396"/>
      <c r="JUH871" s="396"/>
      <c r="JUI871" s="396"/>
      <c r="JUJ871" s="396"/>
      <c r="JUK871" s="396"/>
      <c r="JUL871" s="396"/>
      <c r="JUM871" s="396"/>
      <c r="JUN871" s="396"/>
      <c r="JUO871" s="396"/>
      <c r="JUP871" s="396"/>
      <c r="JUQ871" s="396"/>
      <c r="JUR871" s="396"/>
      <c r="JUS871" s="396"/>
      <c r="JUT871" s="396"/>
      <c r="JUU871" s="396"/>
      <c r="JUV871" s="396"/>
      <c r="JUW871" s="396"/>
      <c r="JUX871" s="396"/>
      <c r="JUY871" s="396"/>
      <c r="JUZ871" s="396"/>
      <c r="JVA871" s="396"/>
      <c r="JVB871" s="396"/>
      <c r="JVC871" s="396"/>
      <c r="JVD871" s="396"/>
      <c r="JVE871" s="396"/>
      <c r="JVF871" s="396"/>
      <c r="JVG871" s="396"/>
      <c r="JVH871" s="396"/>
      <c r="JVI871" s="396"/>
      <c r="JVJ871" s="396"/>
      <c r="JVK871" s="396"/>
      <c r="JVL871" s="396"/>
      <c r="JVM871" s="396"/>
      <c r="JVN871" s="396"/>
      <c r="JVO871" s="396"/>
      <c r="JVP871" s="396"/>
      <c r="JVQ871" s="396"/>
      <c r="JVR871" s="396"/>
      <c r="JVS871" s="396"/>
      <c r="JVT871" s="396"/>
      <c r="JVU871" s="396"/>
      <c r="JVV871" s="396"/>
      <c r="JVW871" s="396"/>
      <c r="JVX871" s="396"/>
      <c r="JVY871" s="396"/>
      <c r="JVZ871" s="396"/>
      <c r="JWA871" s="396"/>
      <c r="JWB871" s="396"/>
      <c r="JWC871" s="396"/>
      <c r="JWD871" s="396"/>
      <c r="JWE871" s="396"/>
      <c r="JWF871" s="396"/>
      <c r="JWG871" s="396"/>
      <c r="JWH871" s="396"/>
      <c r="JWI871" s="396"/>
      <c r="JWJ871" s="396"/>
      <c r="JWK871" s="396"/>
      <c r="JWL871" s="396"/>
      <c r="JWM871" s="396"/>
      <c r="JWN871" s="396"/>
      <c r="JWO871" s="396"/>
      <c r="JWP871" s="396"/>
      <c r="JWQ871" s="396"/>
      <c r="JWR871" s="396"/>
      <c r="JWS871" s="396"/>
      <c r="JWT871" s="396"/>
      <c r="JWU871" s="396"/>
      <c r="JWV871" s="396"/>
      <c r="JWW871" s="396"/>
      <c r="JWX871" s="396"/>
      <c r="JWY871" s="396"/>
      <c r="JWZ871" s="396"/>
      <c r="JXA871" s="396"/>
      <c r="JXB871" s="396"/>
      <c r="JXC871" s="396"/>
      <c r="JXD871" s="396"/>
      <c r="JXE871" s="396"/>
      <c r="JXF871" s="396"/>
      <c r="JXG871" s="396"/>
      <c r="JXH871" s="396"/>
      <c r="JXI871" s="396"/>
      <c r="JXJ871" s="396"/>
      <c r="JXK871" s="396"/>
      <c r="JXL871" s="396"/>
      <c r="JXM871" s="396"/>
      <c r="JXN871" s="396"/>
      <c r="JXO871" s="396"/>
      <c r="JXP871" s="396"/>
      <c r="JXQ871" s="396"/>
      <c r="JXR871" s="396"/>
      <c r="JXS871" s="396"/>
      <c r="JXT871" s="396"/>
      <c r="JXU871" s="396"/>
      <c r="JXV871" s="396"/>
      <c r="JXW871" s="396"/>
      <c r="JXX871" s="396"/>
      <c r="JXY871" s="396"/>
      <c r="JXZ871" s="396"/>
      <c r="JYA871" s="396"/>
      <c r="JYB871" s="396"/>
      <c r="JYC871" s="396"/>
      <c r="JYD871" s="396"/>
      <c r="JYE871" s="396"/>
      <c r="JYF871" s="396"/>
      <c r="JYG871" s="396"/>
      <c r="JYH871" s="396"/>
      <c r="JYI871" s="396"/>
      <c r="JYJ871" s="396"/>
      <c r="JYK871" s="396"/>
      <c r="JYL871" s="396"/>
      <c r="JYM871" s="396"/>
      <c r="JYN871" s="396"/>
      <c r="JYO871" s="396"/>
      <c r="JYP871" s="396"/>
      <c r="JYQ871" s="396"/>
      <c r="JYR871" s="396"/>
      <c r="JYS871" s="396"/>
      <c r="JYT871" s="396"/>
      <c r="JYU871" s="396"/>
      <c r="JYV871" s="396"/>
      <c r="JYW871" s="396"/>
      <c r="JYX871" s="396"/>
      <c r="JYY871" s="396"/>
      <c r="JYZ871" s="396"/>
      <c r="JZA871" s="396"/>
      <c r="JZB871" s="396"/>
      <c r="JZC871" s="396"/>
      <c r="JZD871" s="396"/>
      <c r="JZE871" s="396"/>
      <c r="JZF871" s="396"/>
      <c r="JZG871" s="396"/>
      <c r="JZH871" s="396"/>
      <c r="JZI871" s="396"/>
      <c r="JZJ871" s="396"/>
      <c r="JZK871" s="396"/>
      <c r="JZL871" s="396"/>
      <c r="JZM871" s="396"/>
      <c r="JZN871" s="396"/>
      <c r="JZO871" s="396"/>
      <c r="JZP871" s="396"/>
      <c r="JZQ871" s="396"/>
      <c r="JZR871" s="396"/>
      <c r="JZS871" s="396"/>
      <c r="JZT871" s="396"/>
      <c r="JZU871" s="396"/>
      <c r="JZV871" s="396"/>
      <c r="JZW871" s="396"/>
      <c r="JZX871" s="396"/>
      <c r="JZY871" s="396"/>
      <c r="JZZ871" s="396"/>
      <c r="KAA871" s="396"/>
      <c r="KAB871" s="396"/>
      <c r="KAC871" s="396"/>
      <c r="KAD871" s="396"/>
      <c r="KAE871" s="396"/>
      <c r="KAF871" s="396"/>
      <c r="KAG871" s="396"/>
      <c r="KAH871" s="396"/>
      <c r="KAI871" s="396"/>
      <c r="KAJ871" s="396"/>
      <c r="KAK871" s="396"/>
      <c r="KAL871" s="396"/>
      <c r="KAM871" s="396"/>
      <c r="KAN871" s="396"/>
      <c r="KAO871" s="396"/>
      <c r="KAP871" s="396"/>
      <c r="KAQ871" s="396"/>
      <c r="KAR871" s="396"/>
      <c r="KAS871" s="396"/>
      <c r="KAT871" s="396"/>
      <c r="KAU871" s="396"/>
      <c r="KAV871" s="396"/>
      <c r="KAW871" s="396"/>
      <c r="KAX871" s="396"/>
      <c r="KAY871" s="396"/>
      <c r="KAZ871" s="396"/>
      <c r="KBA871" s="396"/>
      <c r="KBB871" s="396"/>
      <c r="KBC871" s="396"/>
      <c r="KBD871" s="396"/>
      <c r="KBE871" s="396"/>
      <c r="KBF871" s="396"/>
      <c r="KBG871" s="396"/>
      <c r="KBH871" s="396"/>
      <c r="KBI871" s="396"/>
      <c r="KBJ871" s="396"/>
      <c r="KBK871" s="396"/>
      <c r="KBL871" s="396"/>
      <c r="KBM871" s="396"/>
      <c r="KBN871" s="396"/>
      <c r="KBO871" s="396"/>
      <c r="KBP871" s="396"/>
      <c r="KBQ871" s="396"/>
      <c r="KBR871" s="396"/>
      <c r="KBS871" s="396"/>
      <c r="KBT871" s="396"/>
      <c r="KBU871" s="396"/>
      <c r="KBV871" s="396"/>
      <c r="KBW871" s="396"/>
      <c r="KBX871" s="396"/>
      <c r="KBY871" s="396"/>
      <c r="KBZ871" s="396"/>
      <c r="KCA871" s="396"/>
      <c r="KCB871" s="396"/>
      <c r="KCC871" s="396"/>
      <c r="KCD871" s="396"/>
      <c r="KCE871" s="396"/>
      <c r="KCF871" s="396"/>
      <c r="KCG871" s="396"/>
      <c r="KCH871" s="396"/>
      <c r="KCI871" s="396"/>
      <c r="KCJ871" s="396"/>
      <c r="KCK871" s="396"/>
      <c r="KCL871" s="396"/>
      <c r="KCM871" s="396"/>
      <c r="KCN871" s="396"/>
      <c r="KCO871" s="396"/>
      <c r="KCP871" s="396"/>
      <c r="KCQ871" s="396"/>
      <c r="KCR871" s="396"/>
      <c r="KCS871" s="396"/>
      <c r="KCT871" s="396"/>
      <c r="KCU871" s="396"/>
      <c r="KCV871" s="396"/>
      <c r="KCW871" s="396"/>
      <c r="KCX871" s="396"/>
      <c r="KCY871" s="396"/>
      <c r="KCZ871" s="396"/>
      <c r="KDA871" s="396"/>
      <c r="KDB871" s="396"/>
      <c r="KDC871" s="396"/>
      <c r="KDD871" s="396"/>
      <c r="KDE871" s="396"/>
      <c r="KDF871" s="396"/>
      <c r="KDG871" s="396"/>
      <c r="KDH871" s="396"/>
      <c r="KDI871" s="396"/>
      <c r="KDJ871" s="396"/>
      <c r="KDK871" s="396"/>
      <c r="KDL871" s="396"/>
      <c r="KDM871" s="396"/>
      <c r="KDN871" s="396"/>
      <c r="KDO871" s="396"/>
      <c r="KDP871" s="396"/>
      <c r="KDQ871" s="396"/>
      <c r="KDR871" s="396"/>
      <c r="KDS871" s="396"/>
      <c r="KDT871" s="396"/>
      <c r="KDU871" s="396"/>
      <c r="KDV871" s="396"/>
      <c r="KDW871" s="396"/>
      <c r="KDX871" s="396"/>
      <c r="KDY871" s="396"/>
      <c r="KDZ871" s="396"/>
      <c r="KEA871" s="396"/>
      <c r="KEB871" s="396"/>
      <c r="KEC871" s="396"/>
      <c r="KED871" s="396"/>
      <c r="KEE871" s="396"/>
      <c r="KEF871" s="396"/>
      <c r="KEG871" s="396"/>
      <c r="KEH871" s="396"/>
      <c r="KEI871" s="396"/>
      <c r="KEJ871" s="396"/>
      <c r="KEK871" s="396"/>
      <c r="KEL871" s="396"/>
      <c r="KEM871" s="396"/>
      <c r="KEN871" s="396"/>
      <c r="KEO871" s="396"/>
      <c r="KEP871" s="396"/>
      <c r="KEQ871" s="396"/>
      <c r="KER871" s="396"/>
      <c r="KES871" s="396"/>
      <c r="KET871" s="396"/>
      <c r="KEU871" s="396"/>
      <c r="KEV871" s="396"/>
      <c r="KEW871" s="396"/>
      <c r="KEX871" s="396"/>
      <c r="KEY871" s="396"/>
      <c r="KEZ871" s="396"/>
      <c r="KFA871" s="396"/>
      <c r="KFB871" s="396"/>
      <c r="KFC871" s="396"/>
      <c r="KFD871" s="396"/>
      <c r="KFE871" s="396"/>
      <c r="KFF871" s="396"/>
      <c r="KFG871" s="396"/>
      <c r="KFH871" s="396"/>
      <c r="KFI871" s="396"/>
      <c r="KFJ871" s="396"/>
      <c r="KFK871" s="396"/>
      <c r="KFL871" s="396"/>
      <c r="KFM871" s="396"/>
      <c r="KFN871" s="396"/>
      <c r="KFO871" s="396"/>
      <c r="KFP871" s="396"/>
      <c r="KFQ871" s="396"/>
      <c r="KFR871" s="396"/>
      <c r="KFS871" s="396"/>
      <c r="KFT871" s="396"/>
      <c r="KFU871" s="396"/>
      <c r="KFV871" s="396"/>
      <c r="KFW871" s="396"/>
      <c r="KFX871" s="396"/>
      <c r="KFY871" s="396"/>
      <c r="KFZ871" s="396"/>
      <c r="KGA871" s="396"/>
      <c r="KGB871" s="396"/>
      <c r="KGC871" s="396"/>
      <c r="KGD871" s="396"/>
      <c r="KGE871" s="396"/>
      <c r="KGF871" s="396"/>
      <c r="KGG871" s="396"/>
      <c r="KGH871" s="396"/>
      <c r="KGI871" s="396"/>
      <c r="KGJ871" s="396"/>
      <c r="KGK871" s="396"/>
      <c r="KGL871" s="396"/>
      <c r="KGM871" s="396"/>
      <c r="KGN871" s="396"/>
      <c r="KGO871" s="396"/>
      <c r="KGP871" s="396"/>
      <c r="KGQ871" s="396"/>
      <c r="KGR871" s="396"/>
      <c r="KGS871" s="396"/>
      <c r="KGT871" s="396"/>
      <c r="KGU871" s="396"/>
      <c r="KGV871" s="396"/>
      <c r="KGW871" s="396"/>
      <c r="KGX871" s="396"/>
      <c r="KGY871" s="396"/>
      <c r="KGZ871" s="396"/>
      <c r="KHA871" s="396"/>
      <c r="KHB871" s="396"/>
      <c r="KHC871" s="396"/>
      <c r="KHD871" s="396"/>
      <c r="KHE871" s="396"/>
      <c r="KHF871" s="396"/>
      <c r="KHG871" s="396"/>
      <c r="KHH871" s="396"/>
      <c r="KHI871" s="396"/>
      <c r="KHJ871" s="396"/>
      <c r="KHK871" s="396"/>
      <c r="KHL871" s="396"/>
      <c r="KHM871" s="396"/>
      <c r="KHN871" s="396"/>
      <c r="KHO871" s="396"/>
      <c r="KHP871" s="396"/>
      <c r="KHQ871" s="396"/>
      <c r="KHR871" s="396"/>
      <c r="KHS871" s="396"/>
      <c r="KHT871" s="396"/>
      <c r="KHU871" s="396"/>
      <c r="KHV871" s="396"/>
      <c r="KHW871" s="396"/>
      <c r="KHX871" s="396"/>
      <c r="KHY871" s="396"/>
      <c r="KHZ871" s="396"/>
      <c r="KIA871" s="396"/>
      <c r="KIB871" s="396"/>
      <c r="KIC871" s="396"/>
      <c r="KID871" s="396"/>
      <c r="KIE871" s="396"/>
      <c r="KIF871" s="396"/>
      <c r="KIG871" s="396"/>
      <c r="KIH871" s="396"/>
      <c r="KII871" s="396"/>
      <c r="KIJ871" s="396"/>
      <c r="KIK871" s="396"/>
      <c r="KIL871" s="396"/>
      <c r="KIM871" s="396"/>
      <c r="KIN871" s="396"/>
      <c r="KIO871" s="396"/>
      <c r="KIP871" s="396"/>
      <c r="KIQ871" s="396"/>
      <c r="KIR871" s="396"/>
      <c r="KIS871" s="396"/>
      <c r="KIT871" s="396"/>
      <c r="KIU871" s="396"/>
      <c r="KIV871" s="396"/>
      <c r="KIW871" s="396"/>
      <c r="KIX871" s="396"/>
      <c r="KIY871" s="396"/>
      <c r="KIZ871" s="396"/>
      <c r="KJA871" s="396"/>
      <c r="KJB871" s="396"/>
      <c r="KJC871" s="396"/>
      <c r="KJD871" s="396"/>
      <c r="KJE871" s="396"/>
      <c r="KJF871" s="396"/>
      <c r="KJG871" s="396"/>
      <c r="KJH871" s="396"/>
      <c r="KJI871" s="396"/>
      <c r="KJJ871" s="396"/>
      <c r="KJK871" s="396"/>
      <c r="KJL871" s="396"/>
      <c r="KJM871" s="396"/>
      <c r="KJN871" s="396"/>
      <c r="KJO871" s="396"/>
      <c r="KJP871" s="396"/>
      <c r="KJQ871" s="396"/>
      <c r="KJR871" s="396"/>
      <c r="KJS871" s="396"/>
      <c r="KJT871" s="396"/>
      <c r="KJU871" s="396"/>
      <c r="KJV871" s="396"/>
      <c r="KJW871" s="396"/>
      <c r="KJX871" s="396"/>
      <c r="KJY871" s="396"/>
      <c r="KJZ871" s="396"/>
      <c r="KKA871" s="396"/>
      <c r="KKB871" s="396"/>
      <c r="KKC871" s="396"/>
      <c r="KKD871" s="396"/>
      <c r="KKE871" s="396"/>
      <c r="KKF871" s="396"/>
      <c r="KKG871" s="396"/>
      <c r="KKH871" s="396"/>
      <c r="KKI871" s="396"/>
      <c r="KKJ871" s="396"/>
      <c r="KKK871" s="396"/>
      <c r="KKL871" s="396"/>
      <c r="KKM871" s="396"/>
      <c r="KKN871" s="396"/>
      <c r="KKO871" s="396"/>
      <c r="KKP871" s="396"/>
      <c r="KKQ871" s="396"/>
      <c r="KKR871" s="396"/>
      <c r="KKS871" s="396"/>
      <c r="KKT871" s="396"/>
      <c r="KKU871" s="396"/>
      <c r="KKV871" s="396"/>
      <c r="KKW871" s="396"/>
      <c r="KKX871" s="396"/>
      <c r="KKY871" s="396"/>
      <c r="KKZ871" s="396"/>
      <c r="KLA871" s="396"/>
      <c r="KLB871" s="396"/>
      <c r="KLC871" s="396"/>
      <c r="KLD871" s="396"/>
      <c r="KLE871" s="396"/>
      <c r="KLF871" s="396"/>
      <c r="KLG871" s="396"/>
      <c r="KLH871" s="396"/>
      <c r="KLI871" s="396"/>
      <c r="KLJ871" s="396"/>
      <c r="KLK871" s="396"/>
      <c r="KLL871" s="396"/>
      <c r="KLM871" s="396"/>
      <c r="KLN871" s="396"/>
      <c r="KLO871" s="396"/>
      <c r="KLP871" s="396"/>
      <c r="KLQ871" s="396"/>
      <c r="KLR871" s="396"/>
      <c r="KLS871" s="396"/>
      <c r="KLT871" s="396"/>
      <c r="KLU871" s="396"/>
      <c r="KLV871" s="396"/>
      <c r="KLW871" s="396"/>
      <c r="KLX871" s="396"/>
      <c r="KLY871" s="396"/>
      <c r="KLZ871" s="396"/>
      <c r="KMA871" s="396"/>
      <c r="KMB871" s="396"/>
      <c r="KMC871" s="396"/>
      <c r="KMD871" s="396"/>
      <c r="KME871" s="396"/>
      <c r="KMF871" s="396"/>
      <c r="KMG871" s="396"/>
      <c r="KMH871" s="396"/>
      <c r="KMI871" s="396"/>
      <c r="KMJ871" s="396"/>
      <c r="KMK871" s="396"/>
      <c r="KML871" s="396"/>
      <c r="KMM871" s="396"/>
      <c r="KMN871" s="396"/>
      <c r="KMO871" s="396"/>
      <c r="KMP871" s="396"/>
      <c r="KMQ871" s="396"/>
      <c r="KMR871" s="396"/>
      <c r="KMS871" s="396"/>
      <c r="KMT871" s="396"/>
      <c r="KMU871" s="396"/>
      <c r="KMV871" s="396"/>
      <c r="KMW871" s="396"/>
      <c r="KMX871" s="396"/>
      <c r="KMY871" s="396"/>
      <c r="KMZ871" s="396"/>
      <c r="KNA871" s="396"/>
      <c r="KNB871" s="396"/>
      <c r="KNC871" s="396"/>
      <c r="KND871" s="396"/>
      <c r="KNE871" s="396"/>
      <c r="KNF871" s="396"/>
      <c r="KNG871" s="396"/>
      <c r="KNH871" s="396"/>
      <c r="KNI871" s="396"/>
      <c r="KNJ871" s="396"/>
      <c r="KNK871" s="396"/>
      <c r="KNL871" s="396"/>
      <c r="KNM871" s="396"/>
      <c r="KNN871" s="396"/>
      <c r="KNO871" s="396"/>
      <c r="KNP871" s="396"/>
      <c r="KNQ871" s="396"/>
      <c r="KNR871" s="396"/>
      <c r="KNS871" s="396"/>
      <c r="KNT871" s="396"/>
      <c r="KNU871" s="396"/>
      <c r="KNV871" s="396"/>
      <c r="KNW871" s="396"/>
      <c r="KNX871" s="396"/>
      <c r="KNY871" s="396"/>
      <c r="KNZ871" s="396"/>
      <c r="KOA871" s="396"/>
      <c r="KOB871" s="396"/>
      <c r="KOC871" s="396"/>
      <c r="KOD871" s="396"/>
      <c r="KOE871" s="396"/>
      <c r="KOF871" s="396"/>
      <c r="KOG871" s="396"/>
      <c r="KOH871" s="396"/>
      <c r="KOI871" s="396"/>
      <c r="KOJ871" s="396"/>
      <c r="KOK871" s="396"/>
      <c r="KOL871" s="396"/>
      <c r="KOM871" s="396"/>
      <c r="KON871" s="396"/>
      <c r="KOO871" s="396"/>
      <c r="KOP871" s="396"/>
      <c r="KOQ871" s="396"/>
      <c r="KOR871" s="396"/>
      <c r="KOS871" s="396"/>
      <c r="KOT871" s="396"/>
      <c r="KOU871" s="396"/>
      <c r="KOV871" s="396"/>
      <c r="KOW871" s="396"/>
      <c r="KOX871" s="396"/>
      <c r="KOY871" s="396"/>
      <c r="KOZ871" s="396"/>
      <c r="KPA871" s="396"/>
      <c r="KPB871" s="396"/>
      <c r="KPC871" s="396"/>
      <c r="KPD871" s="396"/>
      <c r="KPE871" s="396"/>
      <c r="KPF871" s="396"/>
      <c r="KPG871" s="396"/>
      <c r="KPH871" s="396"/>
      <c r="KPI871" s="396"/>
      <c r="KPJ871" s="396"/>
      <c r="KPK871" s="396"/>
      <c r="KPL871" s="396"/>
      <c r="KPM871" s="396"/>
      <c r="KPN871" s="396"/>
      <c r="KPO871" s="396"/>
      <c r="KPP871" s="396"/>
      <c r="KPQ871" s="396"/>
      <c r="KPR871" s="396"/>
      <c r="KPS871" s="396"/>
      <c r="KPT871" s="396"/>
      <c r="KPU871" s="396"/>
      <c r="KPV871" s="396"/>
      <c r="KPW871" s="396"/>
      <c r="KPX871" s="396"/>
      <c r="KPY871" s="396"/>
      <c r="KPZ871" s="396"/>
      <c r="KQA871" s="396"/>
      <c r="KQB871" s="396"/>
      <c r="KQC871" s="396"/>
      <c r="KQD871" s="396"/>
      <c r="KQE871" s="396"/>
      <c r="KQF871" s="396"/>
      <c r="KQG871" s="396"/>
      <c r="KQH871" s="396"/>
      <c r="KQI871" s="396"/>
      <c r="KQJ871" s="396"/>
      <c r="KQK871" s="396"/>
      <c r="KQL871" s="396"/>
      <c r="KQM871" s="396"/>
      <c r="KQN871" s="396"/>
      <c r="KQO871" s="396"/>
      <c r="KQP871" s="396"/>
      <c r="KQQ871" s="396"/>
      <c r="KQR871" s="396"/>
      <c r="KQS871" s="396"/>
      <c r="KQT871" s="396"/>
      <c r="KQU871" s="396"/>
      <c r="KQV871" s="396"/>
      <c r="KQW871" s="396"/>
      <c r="KQX871" s="396"/>
      <c r="KQY871" s="396"/>
      <c r="KQZ871" s="396"/>
      <c r="KRA871" s="396"/>
      <c r="KRB871" s="396"/>
      <c r="KRC871" s="396"/>
      <c r="KRD871" s="396"/>
      <c r="KRE871" s="396"/>
      <c r="KRF871" s="396"/>
      <c r="KRG871" s="396"/>
      <c r="KRH871" s="396"/>
      <c r="KRI871" s="396"/>
      <c r="KRJ871" s="396"/>
      <c r="KRK871" s="396"/>
      <c r="KRL871" s="396"/>
      <c r="KRM871" s="396"/>
      <c r="KRN871" s="396"/>
      <c r="KRO871" s="396"/>
      <c r="KRP871" s="396"/>
      <c r="KRQ871" s="396"/>
      <c r="KRR871" s="396"/>
      <c r="KRS871" s="396"/>
      <c r="KRT871" s="396"/>
      <c r="KRU871" s="396"/>
      <c r="KRV871" s="396"/>
      <c r="KRW871" s="396"/>
      <c r="KRX871" s="396"/>
      <c r="KRY871" s="396"/>
      <c r="KRZ871" s="396"/>
      <c r="KSA871" s="396"/>
      <c r="KSB871" s="396"/>
      <c r="KSC871" s="396"/>
      <c r="KSD871" s="396"/>
      <c r="KSE871" s="396"/>
      <c r="KSF871" s="396"/>
      <c r="KSG871" s="396"/>
      <c r="KSH871" s="396"/>
      <c r="KSI871" s="396"/>
      <c r="KSJ871" s="396"/>
      <c r="KSK871" s="396"/>
      <c r="KSL871" s="396"/>
      <c r="KSM871" s="396"/>
      <c r="KSN871" s="396"/>
      <c r="KSO871" s="396"/>
      <c r="KSP871" s="396"/>
      <c r="KSQ871" s="396"/>
      <c r="KSR871" s="396"/>
      <c r="KSS871" s="396"/>
      <c r="KST871" s="396"/>
      <c r="KSU871" s="396"/>
      <c r="KSV871" s="396"/>
      <c r="KSW871" s="396"/>
      <c r="KSX871" s="396"/>
      <c r="KSY871" s="396"/>
      <c r="KSZ871" s="396"/>
      <c r="KTA871" s="396"/>
      <c r="KTB871" s="396"/>
      <c r="KTC871" s="396"/>
      <c r="KTD871" s="396"/>
      <c r="KTE871" s="396"/>
      <c r="KTF871" s="396"/>
      <c r="KTG871" s="396"/>
      <c r="KTH871" s="396"/>
      <c r="KTI871" s="396"/>
      <c r="KTJ871" s="396"/>
      <c r="KTK871" s="396"/>
      <c r="KTL871" s="396"/>
      <c r="KTM871" s="396"/>
      <c r="KTN871" s="396"/>
      <c r="KTO871" s="396"/>
      <c r="KTP871" s="396"/>
      <c r="KTQ871" s="396"/>
      <c r="KTR871" s="396"/>
      <c r="KTS871" s="396"/>
      <c r="KTT871" s="396"/>
      <c r="KTU871" s="396"/>
      <c r="KTV871" s="396"/>
      <c r="KTW871" s="396"/>
      <c r="KTX871" s="396"/>
      <c r="KTY871" s="396"/>
      <c r="KTZ871" s="396"/>
      <c r="KUA871" s="396"/>
      <c r="KUB871" s="396"/>
      <c r="KUC871" s="396"/>
      <c r="KUD871" s="396"/>
      <c r="KUE871" s="396"/>
      <c r="KUF871" s="396"/>
      <c r="KUG871" s="396"/>
      <c r="KUH871" s="396"/>
      <c r="KUI871" s="396"/>
      <c r="KUJ871" s="396"/>
      <c r="KUK871" s="396"/>
      <c r="KUL871" s="396"/>
      <c r="KUM871" s="396"/>
      <c r="KUN871" s="396"/>
      <c r="KUO871" s="396"/>
      <c r="KUP871" s="396"/>
      <c r="KUQ871" s="396"/>
      <c r="KUR871" s="396"/>
      <c r="KUS871" s="396"/>
      <c r="KUT871" s="396"/>
      <c r="KUU871" s="396"/>
      <c r="KUV871" s="396"/>
      <c r="KUW871" s="396"/>
      <c r="KUX871" s="396"/>
      <c r="KUY871" s="396"/>
      <c r="KUZ871" s="396"/>
      <c r="KVA871" s="396"/>
      <c r="KVB871" s="396"/>
      <c r="KVC871" s="396"/>
      <c r="KVD871" s="396"/>
      <c r="KVE871" s="396"/>
      <c r="KVF871" s="396"/>
      <c r="KVG871" s="396"/>
      <c r="KVH871" s="396"/>
      <c r="KVI871" s="396"/>
      <c r="KVJ871" s="396"/>
      <c r="KVK871" s="396"/>
      <c r="KVL871" s="396"/>
      <c r="KVM871" s="396"/>
      <c r="KVN871" s="396"/>
      <c r="KVO871" s="396"/>
      <c r="KVP871" s="396"/>
      <c r="KVQ871" s="396"/>
      <c r="KVR871" s="396"/>
      <c r="KVS871" s="396"/>
      <c r="KVT871" s="396"/>
      <c r="KVU871" s="396"/>
      <c r="KVV871" s="396"/>
      <c r="KVW871" s="396"/>
      <c r="KVX871" s="396"/>
      <c r="KVY871" s="396"/>
      <c r="KVZ871" s="396"/>
      <c r="KWA871" s="396"/>
      <c r="KWB871" s="396"/>
      <c r="KWC871" s="396"/>
      <c r="KWD871" s="396"/>
      <c r="KWE871" s="396"/>
      <c r="KWF871" s="396"/>
      <c r="KWG871" s="396"/>
      <c r="KWH871" s="396"/>
      <c r="KWI871" s="396"/>
      <c r="KWJ871" s="396"/>
      <c r="KWK871" s="396"/>
      <c r="KWL871" s="396"/>
      <c r="KWM871" s="396"/>
      <c r="KWN871" s="396"/>
      <c r="KWO871" s="396"/>
      <c r="KWP871" s="396"/>
      <c r="KWQ871" s="396"/>
      <c r="KWR871" s="396"/>
      <c r="KWS871" s="396"/>
      <c r="KWT871" s="396"/>
      <c r="KWU871" s="396"/>
      <c r="KWV871" s="396"/>
      <c r="KWW871" s="396"/>
      <c r="KWX871" s="396"/>
      <c r="KWY871" s="396"/>
      <c r="KWZ871" s="396"/>
      <c r="KXA871" s="396"/>
      <c r="KXB871" s="396"/>
      <c r="KXC871" s="396"/>
      <c r="KXD871" s="396"/>
      <c r="KXE871" s="396"/>
      <c r="KXF871" s="396"/>
      <c r="KXG871" s="396"/>
      <c r="KXH871" s="396"/>
      <c r="KXI871" s="396"/>
      <c r="KXJ871" s="396"/>
      <c r="KXK871" s="396"/>
      <c r="KXL871" s="396"/>
      <c r="KXM871" s="396"/>
      <c r="KXN871" s="396"/>
      <c r="KXO871" s="396"/>
      <c r="KXP871" s="396"/>
      <c r="KXQ871" s="396"/>
      <c r="KXR871" s="396"/>
      <c r="KXS871" s="396"/>
      <c r="KXT871" s="396"/>
      <c r="KXU871" s="396"/>
      <c r="KXV871" s="396"/>
      <c r="KXW871" s="396"/>
      <c r="KXX871" s="396"/>
      <c r="KXY871" s="396"/>
      <c r="KXZ871" s="396"/>
      <c r="KYA871" s="396"/>
      <c r="KYB871" s="396"/>
      <c r="KYC871" s="396"/>
      <c r="KYD871" s="396"/>
      <c r="KYE871" s="396"/>
      <c r="KYF871" s="396"/>
      <c r="KYG871" s="396"/>
      <c r="KYH871" s="396"/>
      <c r="KYI871" s="396"/>
      <c r="KYJ871" s="396"/>
      <c r="KYK871" s="396"/>
      <c r="KYL871" s="396"/>
      <c r="KYM871" s="396"/>
      <c r="KYN871" s="396"/>
      <c r="KYO871" s="396"/>
      <c r="KYP871" s="396"/>
      <c r="KYQ871" s="396"/>
      <c r="KYR871" s="396"/>
      <c r="KYS871" s="396"/>
      <c r="KYT871" s="396"/>
      <c r="KYU871" s="396"/>
      <c r="KYV871" s="396"/>
      <c r="KYW871" s="396"/>
      <c r="KYX871" s="396"/>
      <c r="KYY871" s="396"/>
      <c r="KYZ871" s="396"/>
      <c r="KZA871" s="396"/>
      <c r="KZB871" s="396"/>
      <c r="KZC871" s="396"/>
      <c r="KZD871" s="396"/>
      <c r="KZE871" s="396"/>
      <c r="KZF871" s="396"/>
      <c r="KZG871" s="396"/>
      <c r="KZH871" s="396"/>
      <c r="KZI871" s="396"/>
      <c r="KZJ871" s="396"/>
      <c r="KZK871" s="396"/>
      <c r="KZL871" s="396"/>
      <c r="KZM871" s="396"/>
      <c r="KZN871" s="396"/>
      <c r="KZO871" s="396"/>
      <c r="KZP871" s="396"/>
      <c r="KZQ871" s="396"/>
      <c r="KZR871" s="396"/>
      <c r="KZS871" s="396"/>
      <c r="KZT871" s="396"/>
      <c r="KZU871" s="396"/>
      <c r="KZV871" s="396"/>
      <c r="KZW871" s="396"/>
      <c r="KZX871" s="396"/>
      <c r="KZY871" s="396"/>
      <c r="KZZ871" s="396"/>
      <c r="LAA871" s="396"/>
      <c r="LAB871" s="396"/>
      <c r="LAC871" s="396"/>
      <c r="LAD871" s="396"/>
      <c r="LAE871" s="396"/>
      <c r="LAF871" s="396"/>
      <c r="LAG871" s="396"/>
      <c r="LAH871" s="396"/>
      <c r="LAI871" s="396"/>
      <c r="LAJ871" s="396"/>
      <c r="LAK871" s="396"/>
      <c r="LAL871" s="396"/>
      <c r="LAM871" s="396"/>
      <c r="LAN871" s="396"/>
      <c r="LAO871" s="396"/>
      <c r="LAP871" s="396"/>
      <c r="LAQ871" s="396"/>
      <c r="LAR871" s="396"/>
      <c r="LAS871" s="396"/>
      <c r="LAT871" s="396"/>
      <c r="LAU871" s="396"/>
      <c r="LAV871" s="396"/>
      <c r="LAW871" s="396"/>
      <c r="LAX871" s="396"/>
      <c r="LAY871" s="396"/>
      <c r="LAZ871" s="396"/>
      <c r="LBA871" s="396"/>
      <c r="LBB871" s="396"/>
      <c r="LBC871" s="396"/>
      <c r="LBD871" s="396"/>
      <c r="LBE871" s="396"/>
      <c r="LBF871" s="396"/>
      <c r="LBG871" s="396"/>
      <c r="LBH871" s="396"/>
      <c r="LBI871" s="396"/>
      <c r="LBJ871" s="396"/>
      <c r="LBK871" s="396"/>
      <c r="LBL871" s="396"/>
      <c r="LBM871" s="396"/>
      <c r="LBN871" s="396"/>
      <c r="LBO871" s="396"/>
      <c r="LBP871" s="396"/>
      <c r="LBQ871" s="396"/>
      <c r="LBR871" s="396"/>
      <c r="LBS871" s="396"/>
      <c r="LBT871" s="396"/>
      <c r="LBU871" s="396"/>
      <c r="LBV871" s="396"/>
      <c r="LBW871" s="396"/>
      <c r="LBX871" s="396"/>
      <c r="LBY871" s="396"/>
      <c r="LBZ871" s="396"/>
      <c r="LCA871" s="396"/>
      <c r="LCB871" s="396"/>
      <c r="LCC871" s="396"/>
      <c r="LCD871" s="396"/>
      <c r="LCE871" s="396"/>
      <c r="LCF871" s="396"/>
      <c r="LCG871" s="396"/>
      <c r="LCH871" s="396"/>
      <c r="LCI871" s="396"/>
      <c r="LCJ871" s="396"/>
      <c r="LCK871" s="396"/>
      <c r="LCL871" s="396"/>
      <c r="LCM871" s="396"/>
      <c r="LCN871" s="396"/>
      <c r="LCO871" s="396"/>
      <c r="LCP871" s="396"/>
      <c r="LCQ871" s="396"/>
      <c r="LCR871" s="396"/>
      <c r="LCS871" s="396"/>
      <c r="LCT871" s="396"/>
      <c r="LCU871" s="396"/>
      <c r="LCV871" s="396"/>
      <c r="LCW871" s="396"/>
      <c r="LCX871" s="396"/>
      <c r="LCY871" s="396"/>
      <c r="LCZ871" s="396"/>
      <c r="LDA871" s="396"/>
      <c r="LDB871" s="396"/>
      <c r="LDC871" s="396"/>
      <c r="LDD871" s="396"/>
      <c r="LDE871" s="396"/>
      <c r="LDF871" s="396"/>
      <c r="LDG871" s="396"/>
      <c r="LDH871" s="396"/>
      <c r="LDI871" s="396"/>
      <c r="LDJ871" s="396"/>
      <c r="LDK871" s="396"/>
      <c r="LDL871" s="396"/>
      <c r="LDM871" s="396"/>
      <c r="LDN871" s="396"/>
      <c r="LDO871" s="396"/>
      <c r="LDP871" s="396"/>
      <c r="LDQ871" s="396"/>
      <c r="LDR871" s="396"/>
      <c r="LDS871" s="396"/>
      <c r="LDT871" s="396"/>
      <c r="LDU871" s="396"/>
      <c r="LDV871" s="396"/>
      <c r="LDW871" s="396"/>
      <c r="LDX871" s="396"/>
      <c r="LDY871" s="396"/>
      <c r="LDZ871" s="396"/>
      <c r="LEA871" s="396"/>
      <c r="LEB871" s="396"/>
      <c r="LEC871" s="396"/>
      <c r="LED871" s="396"/>
      <c r="LEE871" s="396"/>
      <c r="LEF871" s="396"/>
      <c r="LEG871" s="396"/>
      <c r="LEH871" s="396"/>
      <c r="LEI871" s="396"/>
      <c r="LEJ871" s="396"/>
      <c r="LEK871" s="396"/>
      <c r="LEL871" s="396"/>
      <c r="LEM871" s="396"/>
      <c r="LEN871" s="396"/>
      <c r="LEO871" s="396"/>
      <c r="LEP871" s="396"/>
      <c r="LEQ871" s="396"/>
      <c r="LER871" s="396"/>
      <c r="LES871" s="396"/>
      <c r="LET871" s="396"/>
      <c r="LEU871" s="396"/>
      <c r="LEV871" s="396"/>
      <c r="LEW871" s="396"/>
      <c r="LEX871" s="396"/>
      <c r="LEY871" s="396"/>
      <c r="LEZ871" s="396"/>
      <c r="LFA871" s="396"/>
      <c r="LFB871" s="396"/>
      <c r="LFC871" s="396"/>
      <c r="LFD871" s="396"/>
      <c r="LFE871" s="396"/>
      <c r="LFF871" s="396"/>
      <c r="LFG871" s="396"/>
      <c r="LFH871" s="396"/>
      <c r="LFI871" s="396"/>
      <c r="LFJ871" s="396"/>
      <c r="LFK871" s="396"/>
      <c r="LFL871" s="396"/>
      <c r="LFM871" s="396"/>
      <c r="LFN871" s="396"/>
      <c r="LFO871" s="396"/>
      <c r="LFP871" s="396"/>
      <c r="LFQ871" s="396"/>
      <c r="LFR871" s="396"/>
      <c r="LFS871" s="396"/>
      <c r="LFT871" s="396"/>
      <c r="LFU871" s="396"/>
      <c r="LFV871" s="396"/>
      <c r="LFW871" s="396"/>
      <c r="LFX871" s="396"/>
      <c r="LFY871" s="396"/>
      <c r="LFZ871" s="396"/>
      <c r="LGA871" s="396"/>
      <c r="LGB871" s="396"/>
      <c r="LGC871" s="396"/>
      <c r="LGD871" s="396"/>
      <c r="LGE871" s="396"/>
      <c r="LGF871" s="396"/>
      <c r="LGG871" s="396"/>
      <c r="LGH871" s="396"/>
      <c r="LGI871" s="396"/>
      <c r="LGJ871" s="396"/>
      <c r="LGK871" s="396"/>
      <c r="LGL871" s="396"/>
      <c r="LGM871" s="396"/>
      <c r="LGN871" s="396"/>
      <c r="LGO871" s="396"/>
      <c r="LGP871" s="396"/>
      <c r="LGQ871" s="396"/>
      <c r="LGR871" s="396"/>
      <c r="LGS871" s="396"/>
      <c r="LGT871" s="396"/>
      <c r="LGU871" s="396"/>
      <c r="LGV871" s="396"/>
      <c r="LGW871" s="396"/>
      <c r="LGX871" s="396"/>
      <c r="LGY871" s="396"/>
      <c r="LGZ871" s="396"/>
      <c r="LHA871" s="396"/>
      <c r="LHB871" s="396"/>
      <c r="LHC871" s="396"/>
      <c r="LHD871" s="396"/>
      <c r="LHE871" s="396"/>
      <c r="LHF871" s="396"/>
      <c r="LHG871" s="396"/>
      <c r="LHH871" s="396"/>
      <c r="LHI871" s="396"/>
      <c r="LHJ871" s="396"/>
      <c r="LHK871" s="396"/>
      <c r="LHL871" s="396"/>
      <c r="LHM871" s="396"/>
      <c r="LHN871" s="396"/>
      <c r="LHO871" s="396"/>
      <c r="LHP871" s="396"/>
      <c r="LHQ871" s="396"/>
      <c r="LHR871" s="396"/>
      <c r="LHS871" s="396"/>
      <c r="LHT871" s="396"/>
      <c r="LHU871" s="396"/>
      <c r="LHV871" s="396"/>
      <c r="LHW871" s="396"/>
      <c r="LHX871" s="396"/>
      <c r="LHY871" s="396"/>
      <c r="LHZ871" s="396"/>
      <c r="LIA871" s="396"/>
      <c r="LIB871" s="396"/>
      <c r="LIC871" s="396"/>
      <c r="LID871" s="396"/>
      <c r="LIE871" s="396"/>
      <c r="LIF871" s="396"/>
      <c r="LIG871" s="396"/>
      <c r="LIH871" s="396"/>
      <c r="LII871" s="396"/>
      <c r="LIJ871" s="396"/>
      <c r="LIK871" s="396"/>
      <c r="LIL871" s="396"/>
      <c r="LIM871" s="396"/>
      <c r="LIN871" s="396"/>
      <c r="LIO871" s="396"/>
      <c r="LIP871" s="396"/>
      <c r="LIQ871" s="396"/>
      <c r="LIR871" s="396"/>
      <c r="LIS871" s="396"/>
      <c r="LIT871" s="396"/>
      <c r="LIU871" s="396"/>
      <c r="LIV871" s="396"/>
      <c r="LIW871" s="396"/>
      <c r="LIX871" s="396"/>
      <c r="LIY871" s="396"/>
      <c r="LIZ871" s="396"/>
      <c r="LJA871" s="396"/>
      <c r="LJB871" s="396"/>
      <c r="LJC871" s="396"/>
      <c r="LJD871" s="396"/>
      <c r="LJE871" s="396"/>
      <c r="LJF871" s="396"/>
      <c r="LJG871" s="396"/>
      <c r="LJH871" s="396"/>
      <c r="LJI871" s="396"/>
      <c r="LJJ871" s="396"/>
      <c r="LJK871" s="396"/>
      <c r="LJL871" s="396"/>
      <c r="LJM871" s="396"/>
      <c r="LJN871" s="396"/>
      <c r="LJO871" s="396"/>
      <c r="LJP871" s="396"/>
      <c r="LJQ871" s="396"/>
      <c r="LJR871" s="396"/>
      <c r="LJS871" s="396"/>
      <c r="LJT871" s="396"/>
      <c r="LJU871" s="396"/>
      <c r="LJV871" s="396"/>
      <c r="LJW871" s="396"/>
      <c r="LJX871" s="396"/>
      <c r="LJY871" s="396"/>
      <c r="LJZ871" s="396"/>
      <c r="LKA871" s="396"/>
      <c r="LKB871" s="396"/>
      <c r="LKC871" s="396"/>
      <c r="LKD871" s="396"/>
      <c r="LKE871" s="396"/>
      <c r="LKF871" s="396"/>
      <c r="LKG871" s="396"/>
      <c r="LKH871" s="396"/>
      <c r="LKI871" s="396"/>
      <c r="LKJ871" s="396"/>
      <c r="LKK871" s="396"/>
      <c r="LKL871" s="396"/>
      <c r="LKM871" s="396"/>
      <c r="LKN871" s="396"/>
      <c r="LKO871" s="396"/>
      <c r="LKP871" s="396"/>
      <c r="LKQ871" s="396"/>
      <c r="LKR871" s="396"/>
      <c r="LKS871" s="396"/>
      <c r="LKT871" s="396"/>
      <c r="LKU871" s="396"/>
      <c r="LKV871" s="396"/>
      <c r="LKW871" s="396"/>
      <c r="LKX871" s="396"/>
      <c r="LKY871" s="396"/>
      <c r="LKZ871" s="396"/>
      <c r="LLA871" s="396"/>
      <c r="LLB871" s="396"/>
      <c r="LLC871" s="396"/>
      <c r="LLD871" s="396"/>
      <c r="LLE871" s="396"/>
      <c r="LLF871" s="396"/>
      <c r="LLG871" s="396"/>
      <c r="LLH871" s="396"/>
      <c r="LLI871" s="396"/>
      <c r="LLJ871" s="396"/>
      <c r="LLK871" s="396"/>
      <c r="LLL871" s="396"/>
      <c r="LLM871" s="396"/>
      <c r="LLN871" s="396"/>
      <c r="LLO871" s="396"/>
      <c r="LLP871" s="396"/>
      <c r="LLQ871" s="396"/>
      <c r="LLR871" s="396"/>
      <c r="LLS871" s="396"/>
      <c r="LLT871" s="396"/>
      <c r="LLU871" s="396"/>
      <c r="LLV871" s="396"/>
      <c r="LLW871" s="396"/>
      <c r="LLX871" s="396"/>
      <c r="LLY871" s="396"/>
      <c r="LLZ871" s="396"/>
      <c r="LMA871" s="396"/>
      <c r="LMB871" s="396"/>
      <c r="LMC871" s="396"/>
      <c r="LMD871" s="396"/>
      <c r="LME871" s="396"/>
      <c r="LMF871" s="396"/>
      <c r="LMG871" s="396"/>
      <c r="LMH871" s="396"/>
      <c r="LMI871" s="396"/>
      <c r="LMJ871" s="396"/>
      <c r="LMK871" s="396"/>
      <c r="LML871" s="396"/>
      <c r="LMM871" s="396"/>
      <c r="LMN871" s="396"/>
      <c r="LMO871" s="396"/>
      <c r="LMP871" s="396"/>
      <c r="LMQ871" s="396"/>
      <c r="LMR871" s="396"/>
      <c r="LMS871" s="396"/>
      <c r="LMT871" s="396"/>
      <c r="LMU871" s="396"/>
      <c r="LMV871" s="396"/>
      <c r="LMW871" s="396"/>
      <c r="LMX871" s="396"/>
      <c r="LMY871" s="396"/>
      <c r="LMZ871" s="396"/>
      <c r="LNA871" s="396"/>
      <c r="LNB871" s="396"/>
      <c r="LNC871" s="396"/>
      <c r="LND871" s="396"/>
      <c r="LNE871" s="396"/>
      <c r="LNF871" s="396"/>
      <c r="LNG871" s="396"/>
      <c r="LNH871" s="396"/>
      <c r="LNI871" s="396"/>
      <c r="LNJ871" s="396"/>
      <c r="LNK871" s="396"/>
      <c r="LNL871" s="396"/>
      <c r="LNM871" s="396"/>
      <c r="LNN871" s="396"/>
      <c r="LNO871" s="396"/>
      <c r="LNP871" s="396"/>
      <c r="LNQ871" s="396"/>
      <c r="LNR871" s="396"/>
      <c r="LNS871" s="396"/>
      <c r="LNT871" s="396"/>
      <c r="LNU871" s="396"/>
      <c r="LNV871" s="396"/>
      <c r="LNW871" s="396"/>
      <c r="LNX871" s="396"/>
      <c r="LNY871" s="396"/>
      <c r="LNZ871" s="396"/>
      <c r="LOA871" s="396"/>
      <c r="LOB871" s="396"/>
      <c r="LOC871" s="396"/>
      <c r="LOD871" s="396"/>
      <c r="LOE871" s="396"/>
      <c r="LOF871" s="396"/>
      <c r="LOG871" s="396"/>
      <c r="LOH871" s="396"/>
      <c r="LOI871" s="396"/>
      <c r="LOJ871" s="396"/>
      <c r="LOK871" s="396"/>
      <c r="LOL871" s="396"/>
      <c r="LOM871" s="396"/>
      <c r="LON871" s="396"/>
      <c r="LOO871" s="396"/>
      <c r="LOP871" s="396"/>
      <c r="LOQ871" s="396"/>
      <c r="LOR871" s="396"/>
      <c r="LOS871" s="396"/>
      <c r="LOT871" s="396"/>
      <c r="LOU871" s="396"/>
      <c r="LOV871" s="396"/>
      <c r="LOW871" s="396"/>
      <c r="LOX871" s="396"/>
      <c r="LOY871" s="396"/>
      <c r="LOZ871" s="396"/>
      <c r="LPA871" s="396"/>
      <c r="LPB871" s="396"/>
      <c r="LPC871" s="396"/>
      <c r="LPD871" s="396"/>
      <c r="LPE871" s="396"/>
      <c r="LPF871" s="396"/>
      <c r="LPG871" s="396"/>
      <c r="LPH871" s="396"/>
      <c r="LPI871" s="396"/>
      <c r="LPJ871" s="396"/>
      <c r="LPK871" s="396"/>
      <c r="LPL871" s="396"/>
      <c r="LPM871" s="396"/>
      <c r="LPN871" s="396"/>
      <c r="LPO871" s="396"/>
      <c r="LPP871" s="396"/>
      <c r="LPQ871" s="396"/>
      <c r="LPR871" s="396"/>
      <c r="LPS871" s="396"/>
      <c r="LPT871" s="396"/>
      <c r="LPU871" s="396"/>
      <c r="LPV871" s="396"/>
      <c r="LPW871" s="396"/>
      <c r="LPX871" s="396"/>
      <c r="LPY871" s="396"/>
      <c r="LPZ871" s="396"/>
      <c r="LQA871" s="396"/>
      <c r="LQB871" s="396"/>
      <c r="LQC871" s="396"/>
      <c r="LQD871" s="396"/>
      <c r="LQE871" s="396"/>
      <c r="LQF871" s="396"/>
      <c r="LQG871" s="396"/>
      <c r="LQH871" s="396"/>
      <c r="LQI871" s="396"/>
      <c r="LQJ871" s="396"/>
      <c r="LQK871" s="396"/>
      <c r="LQL871" s="396"/>
      <c r="LQM871" s="396"/>
      <c r="LQN871" s="396"/>
      <c r="LQO871" s="396"/>
      <c r="LQP871" s="396"/>
      <c r="LQQ871" s="396"/>
      <c r="LQR871" s="396"/>
      <c r="LQS871" s="396"/>
      <c r="LQT871" s="396"/>
      <c r="LQU871" s="396"/>
      <c r="LQV871" s="396"/>
      <c r="LQW871" s="396"/>
      <c r="LQX871" s="396"/>
      <c r="LQY871" s="396"/>
      <c r="LQZ871" s="396"/>
      <c r="LRA871" s="396"/>
      <c r="LRB871" s="396"/>
      <c r="LRC871" s="396"/>
      <c r="LRD871" s="396"/>
      <c r="LRE871" s="396"/>
      <c r="LRF871" s="396"/>
      <c r="LRG871" s="396"/>
      <c r="LRH871" s="396"/>
      <c r="LRI871" s="396"/>
      <c r="LRJ871" s="396"/>
      <c r="LRK871" s="396"/>
      <c r="LRL871" s="396"/>
      <c r="LRM871" s="396"/>
      <c r="LRN871" s="396"/>
      <c r="LRO871" s="396"/>
      <c r="LRP871" s="396"/>
      <c r="LRQ871" s="396"/>
      <c r="LRR871" s="396"/>
      <c r="LRS871" s="396"/>
      <c r="LRT871" s="396"/>
      <c r="LRU871" s="396"/>
      <c r="LRV871" s="396"/>
      <c r="LRW871" s="396"/>
      <c r="LRX871" s="396"/>
      <c r="LRY871" s="396"/>
      <c r="LRZ871" s="396"/>
      <c r="LSA871" s="396"/>
      <c r="LSB871" s="396"/>
      <c r="LSC871" s="396"/>
      <c r="LSD871" s="396"/>
      <c r="LSE871" s="396"/>
      <c r="LSF871" s="396"/>
      <c r="LSG871" s="396"/>
      <c r="LSH871" s="396"/>
      <c r="LSI871" s="396"/>
      <c r="LSJ871" s="396"/>
      <c r="LSK871" s="396"/>
      <c r="LSL871" s="396"/>
      <c r="LSM871" s="396"/>
      <c r="LSN871" s="396"/>
      <c r="LSO871" s="396"/>
      <c r="LSP871" s="396"/>
      <c r="LSQ871" s="396"/>
      <c r="LSR871" s="396"/>
      <c r="LSS871" s="396"/>
      <c r="LST871" s="396"/>
      <c r="LSU871" s="396"/>
      <c r="LSV871" s="396"/>
      <c r="LSW871" s="396"/>
      <c r="LSX871" s="396"/>
      <c r="LSY871" s="396"/>
      <c r="LSZ871" s="396"/>
      <c r="LTA871" s="396"/>
      <c r="LTB871" s="396"/>
      <c r="LTC871" s="396"/>
      <c r="LTD871" s="396"/>
      <c r="LTE871" s="396"/>
      <c r="LTF871" s="396"/>
      <c r="LTG871" s="396"/>
      <c r="LTH871" s="396"/>
      <c r="LTI871" s="396"/>
      <c r="LTJ871" s="396"/>
      <c r="LTK871" s="396"/>
      <c r="LTL871" s="396"/>
      <c r="LTM871" s="396"/>
      <c r="LTN871" s="396"/>
      <c r="LTO871" s="396"/>
      <c r="LTP871" s="396"/>
      <c r="LTQ871" s="396"/>
      <c r="LTR871" s="396"/>
      <c r="LTS871" s="396"/>
      <c r="LTT871" s="396"/>
      <c r="LTU871" s="396"/>
      <c r="LTV871" s="396"/>
      <c r="LTW871" s="396"/>
      <c r="LTX871" s="396"/>
      <c r="LTY871" s="396"/>
      <c r="LTZ871" s="396"/>
      <c r="LUA871" s="396"/>
      <c r="LUB871" s="396"/>
      <c r="LUC871" s="396"/>
      <c r="LUD871" s="396"/>
      <c r="LUE871" s="396"/>
      <c r="LUF871" s="396"/>
      <c r="LUG871" s="396"/>
      <c r="LUH871" s="396"/>
      <c r="LUI871" s="396"/>
      <c r="LUJ871" s="396"/>
      <c r="LUK871" s="396"/>
      <c r="LUL871" s="396"/>
      <c r="LUM871" s="396"/>
      <c r="LUN871" s="396"/>
      <c r="LUO871" s="396"/>
      <c r="LUP871" s="396"/>
      <c r="LUQ871" s="396"/>
      <c r="LUR871" s="396"/>
      <c r="LUS871" s="396"/>
      <c r="LUT871" s="396"/>
      <c r="LUU871" s="396"/>
      <c r="LUV871" s="396"/>
      <c r="LUW871" s="396"/>
      <c r="LUX871" s="396"/>
      <c r="LUY871" s="396"/>
      <c r="LUZ871" s="396"/>
      <c r="LVA871" s="396"/>
      <c r="LVB871" s="396"/>
      <c r="LVC871" s="396"/>
      <c r="LVD871" s="396"/>
      <c r="LVE871" s="396"/>
      <c r="LVF871" s="396"/>
      <c r="LVG871" s="396"/>
      <c r="LVH871" s="396"/>
      <c r="LVI871" s="396"/>
      <c r="LVJ871" s="396"/>
      <c r="LVK871" s="396"/>
      <c r="LVL871" s="396"/>
      <c r="LVM871" s="396"/>
      <c r="LVN871" s="396"/>
      <c r="LVO871" s="396"/>
      <c r="LVP871" s="396"/>
      <c r="LVQ871" s="396"/>
      <c r="LVR871" s="396"/>
      <c r="LVS871" s="396"/>
      <c r="LVT871" s="396"/>
      <c r="LVU871" s="396"/>
      <c r="LVV871" s="396"/>
      <c r="LVW871" s="396"/>
      <c r="LVX871" s="396"/>
      <c r="LVY871" s="396"/>
      <c r="LVZ871" s="396"/>
      <c r="LWA871" s="396"/>
      <c r="LWB871" s="396"/>
      <c r="LWC871" s="396"/>
      <c r="LWD871" s="396"/>
      <c r="LWE871" s="396"/>
      <c r="LWF871" s="396"/>
      <c r="LWG871" s="396"/>
      <c r="LWH871" s="396"/>
      <c r="LWI871" s="396"/>
      <c r="LWJ871" s="396"/>
      <c r="LWK871" s="396"/>
      <c r="LWL871" s="396"/>
      <c r="LWM871" s="396"/>
      <c r="LWN871" s="396"/>
      <c r="LWO871" s="396"/>
      <c r="LWP871" s="396"/>
      <c r="LWQ871" s="396"/>
      <c r="LWR871" s="396"/>
      <c r="LWS871" s="396"/>
      <c r="LWT871" s="396"/>
      <c r="LWU871" s="396"/>
      <c r="LWV871" s="396"/>
      <c r="LWW871" s="396"/>
      <c r="LWX871" s="396"/>
      <c r="LWY871" s="396"/>
      <c r="LWZ871" s="396"/>
      <c r="LXA871" s="396"/>
      <c r="LXB871" s="396"/>
      <c r="LXC871" s="396"/>
      <c r="LXD871" s="396"/>
      <c r="LXE871" s="396"/>
      <c r="LXF871" s="396"/>
      <c r="LXG871" s="396"/>
      <c r="LXH871" s="396"/>
      <c r="LXI871" s="396"/>
      <c r="LXJ871" s="396"/>
      <c r="LXK871" s="396"/>
      <c r="LXL871" s="396"/>
      <c r="LXM871" s="396"/>
      <c r="LXN871" s="396"/>
      <c r="LXO871" s="396"/>
      <c r="LXP871" s="396"/>
      <c r="LXQ871" s="396"/>
      <c r="LXR871" s="396"/>
      <c r="LXS871" s="396"/>
      <c r="LXT871" s="396"/>
      <c r="LXU871" s="396"/>
      <c r="LXV871" s="396"/>
      <c r="LXW871" s="396"/>
      <c r="LXX871" s="396"/>
      <c r="LXY871" s="396"/>
      <c r="LXZ871" s="396"/>
      <c r="LYA871" s="396"/>
      <c r="LYB871" s="396"/>
      <c r="LYC871" s="396"/>
      <c r="LYD871" s="396"/>
      <c r="LYE871" s="396"/>
      <c r="LYF871" s="396"/>
      <c r="LYG871" s="396"/>
      <c r="LYH871" s="396"/>
      <c r="LYI871" s="396"/>
      <c r="LYJ871" s="396"/>
      <c r="LYK871" s="396"/>
      <c r="LYL871" s="396"/>
      <c r="LYM871" s="396"/>
      <c r="LYN871" s="396"/>
      <c r="LYO871" s="396"/>
      <c r="LYP871" s="396"/>
      <c r="LYQ871" s="396"/>
      <c r="LYR871" s="396"/>
      <c r="LYS871" s="396"/>
      <c r="LYT871" s="396"/>
      <c r="LYU871" s="396"/>
      <c r="LYV871" s="396"/>
      <c r="LYW871" s="396"/>
      <c r="LYX871" s="396"/>
      <c r="LYY871" s="396"/>
      <c r="LYZ871" s="396"/>
      <c r="LZA871" s="396"/>
      <c r="LZB871" s="396"/>
      <c r="LZC871" s="396"/>
      <c r="LZD871" s="396"/>
      <c r="LZE871" s="396"/>
      <c r="LZF871" s="396"/>
      <c r="LZG871" s="396"/>
      <c r="LZH871" s="396"/>
      <c r="LZI871" s="396"/>
      <c r="LZJ871" s="396"/>
      <c r="LZK871" s="396"/>
      <c r="LZL871" s="396"/>
      <c r="LZM871" s="396"/>
      <c r="LZN871" s="396"/>
      <c r="LZO871" s="396"/>
      <c r="LZP871" s="396"/>
      <c r="LZQ871" s="396"/>
      <c r="LZR871" s="396"/>
      <c r="LZS871" s="396"/>
      <c r="LZT871" s="396"/>
      <c r="LZU871" s="396"/>
      <c r="LZV871" s="396"/>
      <c r="LZW871" s="396"/>
      <c r="LZX871" s="396"/>
      <c r="LZY871" s="396"/>
      <c r="LZZ871" s="396"/>
      <c r="MAA871" s="396"/>
      <c r="MAB871" s="396"/>
      <c r="MAC871" s="396"/>
      <c r="MAD871" s="396"/>
      <c r="MAE871" s="396"/>
      <c r="MAF871" s="396"/>
      <c r="MAG871" s="396"/>
      <c r="MAH871" s="396"/>
      <c r="MAI871" s="396"/>
      <c r="MAJ871" s="396"/>
      <c r="MAK871" s="396"/>
      <c r="MAL871" s="396"/>
      <c r="MAM871" s="396"/>
      <c r="MAN871" s="396"/>
      <c r="MAO871" s="396"/>
      <c r="MAP871" s="396"/>
      <c r="MAQ871" s="396"/>
      <c r="MAR871" s="396"/>
      <c r="MAS871" s="396"/>
      <c r="MAT871" s="396"/>
      <c r="MAU871" s="396"/>
      <c r="MAV871" s="396"/>
      <c r="MAW871" s="396"/>
      <c r="MAX871" s="396"/>
      <c r="MAY871" s="396"/>
      <c r="MAZ871" s="396"/>
      <c r="MBA871" s="396"/>
      <c r="MBB871" s="396"/>
      <c r="MBC871" s="396"/>
      <c r="MBD871" s="396"/>
      <c r="MBE871" s="396"/>
      <c r="MBF871" s="396"/>
      <c r="MBG871" s="396"/>
      <c r="MBH871" s="396"/>
      <c r="MBI871" s="396"/>
      <c r="MBJ871" s="396"/>
      <c r="MBK871" s="396"/>
      <c r="MBL871" s="396"/>
      <c r="MBM871" s="396"/>
      <c r="MBN871" s="396"/>
      <c r="MBO871" s="396"/>
      <c r="MBP871" s="396"/>
      <c r="MBQ871" s="396"/>
      <c r="MBR871" s="396"/>
      <c r="MBS871" s="396"/>
      <c r="MBT871" s="396"/>
      <c r="MBU871" s="396"/>
      <c r="MBV871" s="396"/>
      <c r="MBW871" s="396"/>
      <c r="MBX871" s="396"/>
      <c r="MBY871" s="396"/>
      <c r="MBZ871" s="396"/>
      <c r="MCA871" s="396"/>
      <c r="MCB871" s="396"/>
      <c r="MCC871" s="396"/>
      <c r="MCD871" s="396"/>
      <c r="MCE871" s="396"/>
      <c r="MCF871" s="396"/>
      <c r="MCG871" s="396"/>
      <c r="MCH871" s="396"/>
      <c r="MCI871" s="396"/>
      <c r="MCJ871" s="396"/>
      <c r="MCK871" s="396"/>
      <c r="MCL871" s="396"/>
      <c r="MCM871" s="396"/>
      <c r="MCN871" s="396"/>
      <c r="MCO871" s="396"/>
      <c r="MCP871" s="396"/>
      <c r="MCQ871" s="396"/>
      <c r="MCR871" s="396"/>
      <c r="MCS871" s="396"/>
      <c r="MCT871" s="396"/>
      <c r="MCU871" s="396"/>
      <c r="MCV871" s="396"/>
      <c r="MCW871" s="396"/>
      <c r="MCX871" s="396"/>
      <c r="MCY871" s="396"/>
      <c r="MCZ871" s="396"/>
      <c r="MDA871" s="396"/>
      <c r="MDB871" s="396"/>
      <c r="MDC871" s="396"/>
      <c r="MDD871" s="396"/>
      <c r="MDE871" s="396"/>
      <c r="MDF871" s="396"/>
      <c r="MDG871" s="396"/>
      <c r="MDH871" s="396"/>
      <c r="MDI871" s="396"/>
      <c r="MDJ871" s="396"/>
      <c r="MDK871" s="396"/>
      <c r="MDL871" s="396"/>
      <c r="MDM871" s="396"/>
      <c r="MDN871" s="396"/>
      <c r="MDO871" s="396"/>
      <c r="MDP871" s="396"/>
      <c r="MDQ871" s="396"/>
      <c r="MDR871" s="396"/>
      <c r="MDS871" s="396"/>
      <c r="MDT871" s="396"/>
      <c r="MDU871" s="396"/>
      <c r="MDV871" s="396"/>
      <c r="MDW871" s="396"/>
      <c r="MDX871" s="396"/>
      <c r="MDY871" s="396"/>
      <c r="MDZ871" s="396"/>
      <c r="MEA871" s="396"/>
      <c r="MEB871" s="396"/>
      <c r="MEC871" s="396"/>
      <c r="MED871" s="396"/>
      <c r="MEE871" s="396"/>
      <c r="MEF871" s="396"/>
      <c r="MEG871" s="396"/>
      <c r="MEH871" s="396"/>
      <c r="MEI871" s="396"/>
      <c r="MEJ871" s="396"/>
      <c r="MEK871" s="396"/>
      <c r="MEL871" s="396"/>
      <c r="MEM871" s="396"/>
      <c r="MEN871" s="396"/>
      <c r="MEO871" s="396"/>
      <c r="MEP871" s="396"/>
      <c r="MEQ871" s="396"/>
      <c r="MER871" s="396"/>
      <c r="MES871" s="396"/>
      <c r="MET871" s="396"/>
      <c r="MEU871" s="396"/>
      <c r="MEV871" s="396"/>
      <c r="MEW871" s="396"/>
      <c r="MEX871" s="396"/>
      <c r="MEY871" s="396"/>
      <c r="MEZ871" s="396"/>
      <c r="MFA871" s="396"/>
      <c r="MFB871" s="396"/>
      <c r="MFC871" s="396"/>
      <c r="MFD871" s="396"/>
      <c r="MFE871" s="396"/>
      <c r="MFF871" s="396"/>
      <c r="MFG871" s="396"/>
      <c r="MFH871" s="396"/>
      <c r="MFI871" s="396"/>
      <c r="MFJ871" s="396"/>
      <c r="MFK871" s="396"/>
      <c r="MFL871" s="396"/>
      <c r="MFM871" s="396"/>
      <c r="MFN871" s="396"/>
      <c r="MFO871" s="396"/>
      <c r="MFP871" s="396"/>
      <c r="MFQ871" s="396"/>
      <c r="MFR871" s="396"/>
      <c r="MFS871" s="396"/>
      <c r="MFT871" s="396"/>
      <c r="MFU871" s="396"/>
      <c r="MFV871" s="396"/>
      <c r="MFW871" s="396"/>
      <c r="MFX871" s="396"/>
      <c r="MFY871" s="396"/>
      <c r="MFZ871" s="396"/>
      <c r="MGA871" s="396"/>
      <c r="MGB871" s="396"/>
      <c r="MGC871" s="396"/>
      <c r="MGD871" s="396"/>
      <c r="MGE871" s="396"/>
      <c r="MGF871" s="396"/>
      <c r="MGG871" s="396"/>
      <c r="MGH871" s="396"/>
      <c r="MGI871" s="396"/>
      <c r="MGJ871" s="396"/>
      <c r="MGK871" s="396"/>
      <c r="MGL871" s="396"/>
      <c r="MGM871" s="396"/>
      <c r="MGN871" s="396"/>
      <c r="MGO871" s="396"/>
      <c r="MGP871" s="396"/>
      <c r="MGQ871" s="396"/>
      <c r="MGR871" s="396"/>
      <c r="MGS871" s="396"/>
      <c r="MGT871" s="396"/>
      <c r="MGU871" s="396"/>
      <c r="MGV871" s="396"/>
      <c r="MGW871" s="396"/>
      <c r="MGX871" s="396"/>
      <c r="MGY871" s="396"/>
      <c r="MGZ871" s="396"/>
      <c r="MHA871" s="396"/>
      <c r="MHB871" s="396"/>
      <c r="MHC871" s="396"/>
      <c r="MHD871" s="396"/>
      <c r="MHE871" s="396"/>
      <c r="MHF871" s="396"/>
      <c r="MHG871" s="396"/>
      <c r="MHH871" s="396"/>
      <c r="MHI871" s="396"/>
      <c r="MHJ871" s="396"/>
      <c r="MHK871" s="396"/>
      <c r="MHL871" s="396"/>
      <c r="MHM871" s="396"/>
      <c r="MHN871" s="396"/>
      <c r="MHO871" s="396"/>
      <c r="MHP871" s="396"/>
      <c r="MHQ871" s="396"/>
      <c r="MHR871" s="396"/>
      <c r="MHS871" s="396"/>
      <c r="MHT871" s="396"/>
      <c r="MHU871" s="396"/>
      <c r="MHV871" s="396"/>
      <c r="MHW871" s="396"/>
      <c r="MHX871" s="396"/>
      <c r="MHY871" s="396"/>
      <c r="MHZ871" s="396"/>
      <c r="MIA871" s="396"/>
      <c r="MIB871" s="396"/>
      <c r="MIC871" s="396"/>
      <c r="MID871" s="396"/>
      <c r="MIE871" s="396"/>
      <c r="MIF871" s="396"/>
      <c r="MIG871" s="396"/>
      <c r="MIH871" s="396"/>
      <c r="MII871" s="396"/>
      <c r="MIJ871" s="396"/>
      <c r="MIK871" s="396"/>
      <c r="MIL871" s="396"/>
      <c r="MIM871" s="396"/>
      <c r="MIN871" s="396"/>
      <c r="MIO871" s="396"/>
      <c r="MIP871" s="396"/>
      <c r="MIQ871" s="396"/>
      <c r="MIR871" s="396"/>
      <c r="MIS871" s="396"/>
      <c r="MIT871" s="396"/>
      <c r="MIU871" s="396"/>
      <c r="MIV871" s="396"/>
      <c r="MIW871" s="396"/>
      <c r="MIX871" s="396"/>
      <c r="MIY871" s="396"/>
      <c r="MIZ871" s="396"/>
      <c r="MJA871" s="396"/>
      <c r="MJB871" s="396"/>
      <c r="MJC871" s="396"/>
      <c r="MJD871" s="396"/>
      <c r="MJE871" s="396"/>
      <c r="MJF871" s="396"/>
      <c r="MJG871" s="396"/>
      <c r="MJH871" s="396"/>
      <c r="MJI871" s="396"/>
      <c r="MJJ871" s="396"/>
      <c r="MJK871" s="396"/>
      <c r="MJL871" s="396"/>
      <c r="MJM871" s="396"/>
      <c r="MJN871" s="396"/>
      <c r="MJO871" s="396"/>
      <c r="MJP871" s="396"/>
      <c r="MJQ871" s="396"/>
      <c r="MJR871" s="396"/>
      <c r="MJS871" s="396"/>
      <c r="MJT871" s="396"/>
      <c r="MJU871" s="396"/>
      <c r="MJV871" s="396"/>
      <c r="MJW871" s="396"/>
      <c r="MJX871" s="396"/>
      <c r="MJY871" s="396"/>
      <c r="MJZ871" s="396"/>
      <c r="MKA871" s="396"/>
      <c r="MKB871" s="396"/>
      <c r="MKC871" s="396"/>
      <c r="MKD871" s="396"/>
      <c r="MKE871" s="396"/>
      <c r="MKF871" s="396"/>
      <c r="MKG871" s="396"/>
      <c r="MKH871" s="396"/>
      <c r="MKI871" s="396"/>
      <c r="MKJ871" s="396"/>
      <c r="MKK871" s="396"/>
      <c r="MKL871" s="396"/>
      <c r="MKM871" s="396"/>
      <c r="MKN871" s="396"/>
      <c r="MKO871" s="396"/>
      <c r="MKP871" s="396"/>
      <c r="MKQ871" s="396"/>
      <c r="MKR871" s="396"/>
      <c r="MKS871" s="396"/>
      <c r="MKT871" s="396"/>
      <c r="MKU871" s="396"/>
      <c r="MKV871" s="396"/>
      <c r="MKW871" s="396"/>
      <c r="MKX871" s="396"/>
      <c r="MKY871" s="396"/>
      <c r="MKZ871" s="396"/>
      <c r="MLA871" s="396"/>
      <c r="MLB871" s="396"/>
      <c r="MLC871" s="396"/>
      <c r="MLD871" s="396"/>
      <c r="MLE871" s="396"/>
      <c r="MLF871" s="396"/>
      <c r="MLG871" s="396"/>
      <c r="MLH871" s="396"/>
      <c r="MLI871" s="396"/>
      <c r="MLJ871" s="396"/>
      <c r="MLK871" s="396"/>
      <c r="MLL871" s="396"/>
      <c r="MLM871" s="396"/>
      <c r="MLN871" s="396"/>
      <c r="MLO871" s="396"/>
      <c r="MLP871" s="396"/>
      <c r="MLQ871" s="396"/>
      <c r="MLR871" s="396"/>
      <c r="MLS871" s="396"/>
      <c r="MLT871" s="396"/>
      <c r="MLU871" s="396"/>
      <c r="MLV871" s="396"/>
      <c r="MLW871" s="396"/>
      <c r="MLX871" s="396"/>
      <c r="MLY871" s="396"/>
      <c r="MLZ871" s="396"/>
      <c r="MMA871" s="396"/>
      <c r="MMB871" s="396"/>
      <c r="MMC871" s="396"/>
      <c r="MMD871" s="396"/>
      <c r="MME871" s="396"/>
      <c r="MMF871" s="396"/>
      <c r="MMG871" s="396"/>
      <c r="MMH871" s="396"/>
      <c r="MMI871" s="396"/>
      <c r="MMJ871" s="396"/>
      <c r="MMK871" s="396"/>
      <c r="MML871" s="396"/>
      <c r="MMM871" s="396"/>
      <c r="MMN871" s="396"/>
      <c r="MMO871" s="396"/>
      <c r="MMP871" s="396"/>
      <c r="MMQ871" s="396"/>
      <c r="MMR871" s="396"/>
      <c r="MMS871" s="396"/>
      <c r="MMT871" s="396"/>
      <c r="MMU871" s="396"/>
      <c r="MMV871" s="396"/>
      <c r="MMW871" s="396"/>
      <c r="MMX871" s="396"/>
      <c r="MMY871" s="396"/>
      <c r="MMZ871" s="396"/>
      <c r="MNA871" s="396"/>
      <c r="MNB871" s="396"/>
      <c r="MNC871" s="396"/>
      <c r="MND871" s="396"/>
      <c r="MNE871" s="396"/>
      <c r="MNF871" s="396"/>
      <c r="MNG871" s="396"/>
      <c r="MNH871" s="396"/>
      <c r="MNI871" s="396"/>
      <c r="MNJ871" s="396"/>
      <c r="MNK871" s="396"/>
      <c r="MNL871" s="396"/>
      <c r="MNM871" s="396"/>
      <c r="MNN871" s="396"/>
      <c r="MNO871" s="396"/>
      <c r="MNP871" s="396"/>
      <c r="MNQ871" s="396"/>
      <c r="MNR871" s="396"/>
      <c r="MNS871" s="396"/>
      <c r="MNT871" s="396"/>
      <c r="MNU871" s="396"/>
      <c r="MNV871" s="396"/>
      <c r="MNW871" s="396"/>
      <c r="MNX871" s="396"/>
      <c r="MNY871" s="396"/>
      <c r="MNZ871" s="396"/>
      <c r="MOA871" s="396"/>
      <c r="MOB871" s="396"/>
      <c r="MOC871" s="396"/>
      <c r="MOD871" s="396"/>
      <c r="MOE871" s="396"/>
      <c r="MOF871" s="396"/>
      <c r="MOG871" s="396"/>
      <c r="MOH871" s="396"/>
      <c r="MOI871" s="396"/>
      <c r="MOJ871" s="396"/>
      <c r="MOK871" s="396"/>
      <c r="MOL871" s="396"/>
      <c r="MOM871" s="396"/>
      <c r="MON871" s="396"/>
      <c r="MOO871" s="396"/>
      <c r="MOP871" s="396"/>
      <c r="MOQ871" s="396"/>
      <c r="MOR871" s="396"/>
      <c r="MOS871" s="396"/>
      <c r="MOT871" s="396"/>
      <c r="MOU871" s="396"/>
      <c r="MOV871" s="396"/>
      <c r="MOW871" s="396"/>
      <c r="MOX871" s="396"/>
      <c r="MOY871" s="396"/>
      <c r="MOZ871" s="396"/>
      <c r="MPA871" s="396"/>
      <c r="MPB871" s="396"/>
      <c r="MPC871" s="396"/>
      <c r="MPD871" s="396"/>
      <c r="MPE871" s="396"/>
      <c r="MPF871" s="396"/>
      <c r="MPG871" s="396"/>
      <c r="MPH871" s="396"/>
      <c r="MPI871" s="396"/>
      <c r="MPJ871" s="396"/>
      <c r="MPK871" s="396"/>
      <c r="MPL871" s="396"/>
      <c r="MPM871" s="396"/>
      <c r="MPN871" s="396"/>
      <c r="MPO871" s="396"/>
      <c r="MPP871" s="396"/>
      <c r="MPQ871" s="396"/>
      <c r="MPR871" s="396"/>
      <c r="MPS871" s="396"/>
      <c r="MPT871" s="396"/>
      <c r="MPU871" s="396"/>
      <c r="MPV871" s="396"/>
      <c r="MPW871" s="396"/>
      <c r="MPX871" s="396"/>
      <c r="MPY871" s="396"/>
      <c r="MPZ871" s="396"/>
      <c r="MQA871" s="396"/>
      <c r="MQB871" s="396"/>
      <c r="MQC871" s="396"/>
      <c r="MQD871" s="396"/>
      <c r="MQE871" s="396"/>
      <c r="MQF871" s="396"/>
      <c r="MQG871" s="396"/>
      <c r="MQH871" s="396"/>
      <c r="MQI871" s="396"/>
      <c r="MQJ871" s="396"/>
      <c r="MQK871" s="396"/>
      <c r="MQL871" s="396"/>
      <c r="MQM871" s="396"/>
      <c r="MQN871" s="396"/>
      <c r="MQO871" s="396"/>
      <c r="MQP871" s="396"/>
      <c r="MQQ871" s="396"/>
      <c r="MQR871" s="396"/>
      <c r="MQS871" s="396"/>
      <c r="MQT871" s="396"/>
      <c r="MQU871" s="396"/>
      <c r="MQV871" s="396"/>
      <c r="MQW871" s="396"/>
      <c r="MQX871" s="396"/>
      <c r="MQY871" s="396"/>
      <c r="MQZ871" s="396"/>
      <c r="MRA871" s="396"/>
      <c r="MRB871" s="396"/>
      <c r="MRC871" s="396"/>
      <c r="MRD871" s="396"/>
      <c r="MRE871" s="396"/>
      <c r="MRF871" s="396"/>
      <c r="MRG871" s="396"/>
      <c r="MRH871" s="396"/>
      <c r="MRI871" s="396"/>
      <c r="MRJ871" s="396"/>
      <c r="MRK871" s="396"/>
      <c r="MRL871" s="396"/>
      <c r="MRM871" s="396"/>
      <c r="MRN871" s="396"/>
      <c r="MRO871" s="396"/>
      <c r="MRP871" s="396"/>
      <c r="MRQ871" s="396"/>
      <c r="MRR871" s="396"/>
      <c r="MRS871" s="396"/>
      <c r="MRT871" s="396"/>
      <c r="MRU871" s="396"/>
      <c r="MRV871" s="396"/>
      <c r="MRW871" s="396"/>
      <c r="MRX871" s="396"/>
      <c r="MRY871" s="396"/>
      <c r="MRZ871" s="396"/>
      <c r="MSA871" s="396"/>
      <c r="MSB871" s="396"/>
      <c r="MSC871" s="396"/>
      <c r="MSD871" s="396"/>
      <c r="MSE871" s="396"/>
      <c r="MSF871" s="396"/>
      <c r="MSG871" s="396"/>
      <c r="MSH871" s="396"/>
      <c r="MSI871" s="396"/>
      <c r="MSJ871" s="396"/>
      <c r="MSK871" s="396"/>
      <c r="MSL871" s="396"/>
      <c r="MSM871" s="396"/>
      <c r="MSN871" s="396"/>
      <c r="MSO871" s="396"/>
      <c r="MSP871" s="396"/>
      <c r="MSQ871" s="396"/>
      <c r="MSR871" s="396"/>
      <c r="MSS871" s="396"/>
      <c r="MST871" s="396"/>
      <c r="MSU871" s="396"/>
      <c r="MSV871" s="396"/>
      <c r="MSW871" s="396"/>
      <c r="MSX871" s="396"/>
      <c r="MSY871" s="396"/>
      <c r="MSZ871" s="396"/>
      <c r="MTA871" s="396"/>
      <c r="MTB871" s="396"/>
      <c r="MTC871" s="396"/>
      <c r="MTD871" s="396"/>
      <c r="MTE871" s="396"/>
      <c r="MTF871" s="396"/>
      <c r="MTG871" s="396"/>
      <c r="MTH871" s="396"/>
      <c r="MTI871" s="396"/>
      <c r="MTJ871" s="396"/>
      <c r="MTK871" s="396"/>
      <c r="MTL871" s="396"/>
      <c r="MTM871" s="396"/>
      <c r="MTN871" s="396"/>
      <c r="MTO871" s="396"/>
      <c r="MTP871" s="396"/>
      <c r="MTQ871" s="396"/>
      <c r="MTR871" s="396"/>
      <c r="MTS871" s="396"/>
      <c r="MTT871" s="396"/>
      <c r="MTU871" s="396"/>
      <c r="MTV871" s="396"/>
      <c r="MTW871" s="396"/>
      <c r="MTX871" s="396"/>
      <c r="MTY871" s="396"/>
      <c r="MTZ871" s="396"/>
      <c r="MUA871" s="396"/>
      <c r="MUB871" s="396"/>
      <c r="MUC871" s="396"/>
      <c r="MUD871" s="396"/>
      <c r="MUE871" s="396"/>
      <c r="MUF871" s="396"/>
      <c r="MUG871" s="396"/>
      <c r="MUH871" s="396"/>
      <c r="MUI871" s="396"/>
      <c r="MUJ871" s="396"/>
      <c r="MUK871" s="396"/>
      <c r="MUL871" s="396"/>
      <c r="MUM871" s="396"/>
      <c r="MUN871" s="396"/>
      <c r="MUO871" s="396"/>
      <c r="MUP871" s="396"/>
      <c r="MUQ871" s="396"/>
      <c r="MUR871" s="396"/>
      <c r="MUS871" s="396"/>
      <c r="MUT871" s="396"/>
      <c r="MUU871" s="396"/>
      <c r="MUV871" s="396"/>
      <c r="MUW871" s="396"/>
      <c r="MUX871" s="396"/>
      <c r="MUY871" s="396"/>
      <c r="MUZ871" s="396"/>
      <c r="MVA871" s="396"/>
      <c r="MVB871" s="396"/>
      <c r="MVC871" s="396"/>
      <c r="MVD871" s="396"/>
      <c r="MVE871" s="396"/>
      <c r="MVF871" s="396"/>
      <c r="MVG871" s="396"/>
      <c r="MVH871" s="396"/>
      <c r="MVI871" s="396"/>
      <c r="MVJ871" s="396"/>
      <c r="MVK871" s="396"/>
      <c r="MVL871" s="396"/>
      <c r="MVM871" s="396"/>
      <c r="MVN871" s="396"/>
      <c r="MVO871" s="396"/>
      <c r="MVP871" s="396"/>
      <c r="MVQ871" s="396"/>
      <c r="MVR871" s="396"/>
      <c r="MVS871" s="396"/>
      <c r="MVT871" s="396"/>
      <c r="MVU871" s="396"/>
      <c r="MVV871" s="396"/>
      <c r="MVW871" s="396"/>
      <c r="MVX871" s="396"/>
      <c r="MVY871" s="396"/>
      <c r="MVZ871" s="396"/>
      <c r="MWA871" s="396"/>
      <c r="MWB871" s="396"/>
      <c r="MWC871" s="396"/>
      <c r="MWD871" s="396"/>
      <c r="MWE871" s="396"/>
      <c r="MWF871" s="396"/>
      <c r="MWG871" s="396"/>
      <c r="MWH871" s="396"/>
      <c r="MWI871" s="396"/>
      <c r="MWJ871" s="396"/>
      <c r="MWK871" s="396"/>
      <c r="MWL871" s="396"/>
      <c r="MWM871" s="396"/>
      <c r="MWN871" s="396"/>
      <c r="MWO871" s="396"/>
      <c r="MWP871" s="396"/>
      <c r="MWQ871" s="396"/>
      <c r="MWR871" s="396"/>
      <c r="MWS871" s="396"/>
      <c r="MWT871" s="396"/>
      <c r="MWU871" s="396"/>
      <c r="MWV871" s="396"/>
      <c r="MWW871" s="396"/>
      <c r="MWX871" s="396"/>
      <c r="MWY871" s="396"/>
      <c r="MWZ871" s="396"/>
      <c r="MXA871" s="396"/>
      <c r="MXB871" s="396"/>
      <c r="MXC871" s="396"/>
      <c r="MXD871" s="396"/>
      <c r="MXE871" s="396"/>
      <c r="MXF871" s="396"/>
      <c r="MXG871" s="396"/>
      <c r="MXH871" s="396"/>
      <c r="MXI871" s="396"/>
      <c r="MXJ871" s="396"/>
      <c r="MXK871" s="396"/>
      <c r="MXL871" s="396"/>
      <c r="MXM871" s="396"/>
      <c r="MXN871" s="396"/>
      <c r="MXO871" s="396"/>
      <c r="MXP871" s="396"/>
      <c r="MXQ871" s="396"/>
      <c r="MXR871" s="396"/>
      <c r="MXS871" s="396"/>
      <c r="MXT871" s="396"/>
      <c r="MXU871" s="396"/>
      <c r="MXV871" s="396"/>
      <c r="MXW871" s="396"/>
      <c r="MXX871" s="396"/>
      <c r="MXY871" s="396"/>
      <c r="MXZ871" s="396"/>
      <c r="MYA871" s="396"/>
      <c r="MYB871" s="396"/>
      <c r="MYC871" s="396"/>
      <c r="MYD871" s="396"/>
      <c r="MYE871" s="396"/>
      <c r="MYF871" s="396"/>
      <c r="MYG871" s="396"/>
      <c r="MYH871" s="396"/>
      <c r="MYI871" s="396"/>
      <c r="MYJ871" s="396"/>
      <c r="MYK871" s="396"/>
      <c r="MYL871" s="396"/>
      <c r="MYM871" s="396"/>
      <c r="MYN871" s="396"/>
      <c r="MYO871" s="396"/>
      <c r="MYP871" s="396"/>
      <c r="MYQ871" s="396"/>
      <c r="MYR871" s="396"/>
      <c r="MYS871" s="396"/>
      <c r="MYT871" s="396"/>
      <c r="MYU871" s="396"/>
      <c r="MYV871" s="396"/>
      <c r="MYW871" s="396"/>
      <c r="MYX871" s="396"/>
      <c r="MYY871" s="396"/>
      <c r="MYZ871" s="396"/>
      <c r="MZA871" s="396"/>
      <c r="MZB871" s="396"/>
      <c r="MZC871" s="396"/>
      <c r="MZD871" s="396"/>
      <c r="MZE871" s="396"/>
      <c r="MZF871" s="396"/>
      <c r="MZG871" s="396"/>
      <c r="MZH871" s="396"/>
      <c r="MZI871" s="396"/>
      <c r="MZJ871" s="396"/>
      <c r="MZK871" s="396"/>
      <c r="MZL871" s="396"/>
      <c r="MZM871" s="396"/>
      <c r="MZN871" s="396"/>
      <c r="MZO871" s="396"/>
      <c r="MZP871" s="396"/>
      <c r="MZQ871" s="396"/>
      <c r="MZR871" s="396"/>
      <c r="MZS871" s="396"/>
      <c r="MZT871" s="396"/>
      <c r="MZU871" s="396"/>
      <c r="MZV871" s="396"/>
      <c r="MZW871" s="396"/>
      <c r="MZX871" s="396"/>
      <c r="MZY871" s="396"/>
      <c r="MZZ871" s="396"/>
      <c r="NAA871" s="396"/>
      <c r="NAB871" s="396"/>
      <c r="NAC871" s="396"/>
      <c r="NAD871" s="396"/>
      <c r="NAE871" s="396"/>
      <c r="NAF871" s="396"/>
      <c r="NAG871" s="396"/>
      <c r="NAH871" s="396"/>
      <c r="NAI871" s="396"/>
      <c r="NAJ871" s="396"/>
      <c r="NAK871" s="396"/>
      <c r="NAL871" s="396"/>
      <c r="NAM871" s="396"/>
      <c r="NAN871" s="396"/>
      <c r="NAO871" s="396"/>
      <c r="NAP871" s="396"/>
      <c r="NAQ871" s="396"/>
      <c r="NAR871" s="396"/>
      <c r="NAS871" s="396"/>
      <c r="NAT871" s="396"/>
      <c r="NAU871" s="396"/>
      <c r="NAV871" s="396"/>
      <c r="NAW871" s="396"/>
      <c r="NAX871" s="396"/>
      <c r="NAY871" s="396"/>
      <c r="NAZ871" s="396"/>
      <c r="NBA871" s="396"/>
      <c r="NBB871" s="396"/>
      <c r="NBC871" s="396"/>
      <c r="NBD871" s="396"/>
      <c r="NBE871" s="396"/>
      <c r="NBF871" s="396"/>
      <c r="NBG871" s="396"/>
      <c r="NBH871" s="396"/>
      <c r="NBI871" s="396"/>
      <c r="NBJ871" s="396"/>
      <c r="NBK871" s="396"/>
      <c r="NBL871" s="396"/>
      <c r="NBM871" s="396"/>
      <c r="NBN871" s="396"/>
      <c r="NBO871" s="396"/>
      <c r="NBP871" s="396"/>
      <c r="NBQ871" s="396"/>
      <c r="NBR871" s="396"/>
      <c r="NBS871" s="396"/>
      <c r="NBT871" s="396"/>
      <c r="NBU871" s="396"/>
      <c r="NBV871" s="396"/>
      <c r="NBW871" s="396"/>
      <c r="NBX871" s="396"/>
      <c r="NBY871" s="396"/>
      <c r="NBZ871" s="396"/>
      <c r="NCA871" s="396"/>
      <c r="NCB871" s="396"/>
      <c r="NCC871" s="396"/>
      <c r="NCD871" s="396"/>
      <c r="NCE871" s="396"/>
      <c r="NCF871" s="396"/>
      <c r="NCG871" s="396"/>
      <c r="NCH871" s="396"/>
      <c r="NCI871" s="396"/>
      <c r="NCJ871" s="396"/>
      <c r="NCK871" s="396"/>
      <c r="NCL871" s="396"/>
      <c r="NCM871" s="396"/>
      <c r="NCN871" s="396"/>
      <c r="NCO871" s="396"/>
      <c r="NCP871" s="396"/>
      <c r="NCQ871" s="396"/>
      <c r="NCR871" s="396"/>
      <c r="NCS871" s="396"/>
      <c r="NCT871" s="396"/>
      <c r="NCU871" s="396"/>
      <c r="NCV871" s="396"/>
      <c r="NCW871" s="396"/>
      <c r="NCX871" s="396"/>
      <c r="NCY871" s="396"/>
      <c r="NCZ871" s="396"/>
      <c r="NDA871" s="396"/>
      <c r="NDB871" s="396"/>
      <c r="NDC871" s="396"/>
      <c r="NDD871" s="396"/>
      <c r="NDE871" s="396"/>
      <c r="NDF871" s="396"/>
      <c r="NDG871" s="396"/>
      <c r="NDH871" s="396"/>
      <c r="NDI871" s="396"/>
      <c r="NDJ871" s="396"/>
      <c r="NDK871" s="396"/>
      <c r="NDL871" s="396"/>
      <c r="NDM871" s="396"/>
      <c r="NDN871" s="396"/>
      <c r="NDO871" s="396"/>
      <c r="NDP871" s="396"/>
      <c r="NDQ871" s="396"/>
      <c r="NDR871" s="396"/>
      <c r="NDS871" s="396"/>
      <c r="NDT871" s="396"/>
      <c r="NDU871" s="396"/>
      <c r="NDV871" s="396"/>
      <c r="NDW871" s="396"/>
      <c r="NDX871" s="396"/>
      <c r="NDY871" s="396"/>
      <c r="NDZ871" s="396"/>
      <c r="NEA871" s="396"/>
      <c r="NEB871" s="396"/>
      <c r="NEC871" s="396"/>
      <c r="NED871" s="396"/>
      <c r="NEE871" s="396"/>
      <c r="NEF871" s="396"/>
      <c r="NEG871" s="396"/>
      <c r="NEH871" s="396"/>
      <c r="NEI871" s="396"/>
      <c r="NEJ871" s="396"/>
      <c r="NEK871" s="396"/>
      <c r="NEL871" s="396"/>
      <c r="NEM871" s="396"/>
      <c r="NEN871" s="396"/>
      <c r="NEO871" s="396"/>
      <c r="NEP871" s="396"/>
      <c r="NEQ871" s="396"/>
      <c r="NER871" s="396"/>
      <c r="NES871" s="396"/>
      <c r="NET871" s="396"/>
      <c r="NEU871" s="396"/>
      <c r="NEV871" s="396"/>
      <c r="NEW871" s="396"/>
      <c r="NEX871" s="396"/>
      <c r="NEY871" s="396"/>
      <c r="NEZ871" s="396"/>
      <c r="NFA871" s="396"/>
      <c r="NFB871" s="396"/>
      <c r="NFC871" s="396"/>
      <c r="NFD871" s="396"/>
      <c r="NFE871" s="396"/>
      <c r="NFF871" s="396"/>
      <c r="NFG871" s="396"/>
      <c r="NFH871" s="396"/>
      <c r="NFI871" s="396"/>
      <c r="NFJ871" s="396"/>
      <c r="NFK871" s="396"/>
      <c r="NFL871" s="396"/>
      <c r="NFM871" s="396"/>
      <c r="NFN871" s="396"/>
      <c r="NFO871" s="396"/>
      <c r="NFP871" s="396"/>
      <c r="NFQ871" s="396"/>
      <c r="NFR871" s="396"/>
      <c r="NFS871" s="396"/>
      <c r="NFT871" s="396"/>
      <c r="NFU871" s="396"/>
      <c r="NFV871" s="396"/>
      <c r="NFW871" s="396"/>
      <c r="NFX871" s="396"/>
      <c r="NFY871" s="396"/>
      <c r="NFZ871" s="396"/>
      <c r="NGA871" s="396"/>
      <c r="NGB871" s="396"/>
      <c r="NGC871" s="396"/>
      <c r="NGD871" s="396"/>
      <c r="NGE871" s="396"/>
      <c r="NGF871" s="396"/>
      <c r="NGG871" s="396"/>
      <c r="NGH871" s="396"/>
      <c r="NGI871" s="396"/>
      <c r="NGJ871" s="396"/>
      <c r="NGK871" s="396"/>
      <c r="NGL871" s="396"/>
      <c r="NGM871" s="396"/>
      <c r="NGN871" s="396"/>
      <c r="NGO871" s="396"/>
      <c r="NGP871" s="396"/>
      <c r="NGQ871" s="396"/>
      <c r="NGR871" s="396"/>
      <c r="NGS871" s="396"/>
      <c r="NGT871" s="396"/>
      <c r="NGU871" s="396"/>
      <c r="NGV871" s="396"/>
      <c r="NGW871" s="396"/>
      <c r="NGX871" s="396"/>
      <c r="NGY871" s="396"/>
      <c r="NGZ871" s="396"/>
      <c r="NHA871" s="396"/>
      <c r="NHB871" s="396"/>
      <c r="NHC871" s="396"/>
      <c r="NHD871" s="396"/>
      <c r="NHE871" s="396"/>
      <c r="NHF871" s="396"/>
      <c r="NHG871" s="396"/>
      <c r="NHH871" s="396"/>
      <c r="NHI871" s="396"/>
      <c r="NHJ871" s="396"/>
      <c r="NHK871" s="396"/>
      <c r="NHL871" s="396"/>
      <c r="NHM871" s="396"/>
      <c r="NHN871" s="396"/>
      <c r="NHO871" s="396"/>
      <c r="NHP871" s="396"/>
      <c r="NHQ871" s="396"/>
      <c r="NHR871" s="396"/>
      <c r="NHS871" s="396"/>
      <c r="NHT871" s="396"/>
      <c r="NHU871" s="396"/>
      <c r="NHV871" s="396"/>
      <c r="NHW871" s="396"/>
      <c r="NHX871" s="396"/>
      <c r="NHY871" s="396"/>
      <c r="NHZ871" s="396"/>
      <c r="NIA871" s="396"/>
      <c r="NIB871" s="396"/>
      <c r="NIC871" s="396"/>
      <c r="NID871" s="396"/>
      <c r="NIE871" s="396"/>
      <c r="NIF871" s="396"/>
      <c r="NIG871" s="396"/>
      <c r="NIH871" s="396"/>
      <c r="NII871" s="396"/>
      <c r="NIJ871" s="396"/>
      <c r="NIK871" s="396"/>
      <c r="NIL871" s="396"/>
      <c r="NIM871" s="396"/>
      <c r="NIN871" s="396"/>
      <c r="NIO871" s="396"/>
      <c r="NIP871" s="396"/>
      <c r="NIQ871" s="396"/>
      <c r="NIR871" s="396"/>
      <c r="NIS871" s="396"/>
      <c r="NIT871" s="396"/>
      <c r="NIU871" s="396"/>
      <c r="NIV871" s="396"/>
      <c r="NIW871" s="396"/>
      <c r="NIX871" s="396"/>
      <c r="NIY871" s="396"/>
      <c r="NIZ871" s="396"/>
      <c r="NJA871" s="396"/>
      <c r="NJB871" s="396"/>
      <c r="NJC871" s="396"/>
      <c r="NJD871" s="396"/>
      <c r="NJE871" s="396"/>
      <c r="NJF871" s="396"/>
      <c r="NJG871" s="396"/>
      <c r="NJH871" s="396"/>
      <c r="NJI871" s="396"/>
      <c r="NJJ871" s="396"/>
      <c r="NJK871" s="396"/>
      <c r="NJL871" s="396"/>
      <c r="NJM871" s="396"/>
      <c r="NJN871" s="396"/>
      <c r="NJO871" s="396"/>
      <c r="NJP871" s="396"/>
      <c r="NJQ871" s="396"/>
      <c r="NJR871" s="396"/>
      <c r="NJS871" s="396"/>
      <c r="NJT871" s="396"/>
      <c r="NJU871" s="396"/>
      <c r="NJV871" s="396"/>
      <c r="NJW871" s="396"/>
      <c r="NJX871" s="396"/>
      <c r="NJY871" s="396"/>
      <c r="NJZ871" s="396"/>
      <c r="NKA871" s="396"/>
      <c r="NKB871" s="396"/>
      <c r="NKC871" s="396"/>
      <c r="NKD871" s="396"/>
      <c r="NKE871" s="396"/>
      <c r="NKF871" s="396"/>
      <c r="NKG871" s="396"/>
      <c r="NKH871" s="396"/>
      <c r="NKI871" s="396"/>
      <c r="NKJ871" s="396"/>
      <c r="NKK871" s="396"/>
      <c r="NKL871" s="396"/>
      <c r="NKM871" s="396"/>
      <c r="NKN871" s="396"/>
      <c r="NKO871" s="396"/>
      <c r="NKP871" s="396"/>
      <c r="NKQ871" s="396"/>
      <c r="NKR871" s="396"/>
      <c r="NKS871" s="396"/>
      <c r="NKT871" s="396"/>
      <c r="NKU871" s="396"/>
      <c r="NKV871" s="396"/>
      <c r="NKW871" s="396"/>
      <c r="NKX871" s="396"/>
      <c r="NKY871" s="396"/>
      <c r="NKZ871" s="396"/>
      <c r="NLA871" s="396"/>
      <c r="NLB871" s="396"/>
      <c r="NLC871" s="396"/>
      <c r="NLD871" s="396"/>
      <c r="NLE871" s="396"/>
      <c r="NLF871" s="396"/>
      <c r="NLG871" s="396"/>
      <c r="NLH871" s="396"/>
      <c r="NLI871" s="396"/>
      <c r="NLJ871" s="396"/>
      <c r="NLK871" s="396"/>
      <c r="NLL871" s="396"/>
      <c r="NLM871" s="396"/>
      <c r="NLN871" s="396"/>
      <c r="NLO871" s="396"/>
      <c r="NLP871" s="396"/>
      <c r="NLQ871" s="396"/>
      <c r="NLR871" s="396"/>
      <c r="NLS871" s="396"/>
      <c r="NLT871" s="396"/>
      <c r="NLU871" s="396"/>
      <c r="NLV871" s="396"/>
      <c r="NLW871" s="396"/>
      <c r="NLX871" s="396"/>
      <c r="NLY871" s="396"/>
      <c r="NLZ871" s="396"/>
      <c r="NMA871" s="396"/>
      <c r="NMB871" s="396"/>
      <c r="NMC871" s="396"/>
      <c r="NMD871" s="396"/>
      <c r="NME871" s="396"/>
      <c r="NMF871" s="396"/>
      <c r="NMG871" s="396"/>
      <c r="NMH871" s="396"/>
      <c r="NMI871" s="396"/>
      <c r="NMJ871" s="396"/>
      <c r="NMK871" s="396"/>
      <c r="NML871" s="396"/>
      <c r="NMM871" s="396"/>
      <c r="NMN871" s="396"/>
      <c r="NMO871" s="396"/>
      <c r="NMP871" s="396"/>
      <c r="NMQ871" s="396"/>
      <c r="NMR871" s="396"/>
      <c r="NMS871" s="396"/>
      <c r="NMT871" s="396"/>
      <c r="NMU871" s="396"/>
      <c r="NMV871" s="396"/>
      <c r="NMW871" s="396"/>
      <c r="NMX871" s="396"/>
      <c r="NMY871" s="396"/>
      <c r="NMZ871" s="396"/>
      <c r="NNA871" s="396"/>
      <c r="NNB871" s="396"/>
      <c r="NNC871" s="396"/>
      <c r="NND871" s="396"/>
      <c r="NNE871" s="396"/>
      <c r="NNF871" s="396"/>
      <c r="NNG871" s="396"/>
      <c r="NNH871" s="396"/>
      <c r="NNI871" s="396"/>
      <c r="NNJ871" s="396"/>
      <c r="NNK871" s="396"/>
      <c r="NNL871" s="396"/>
      <c r="NNM871" s="396"/>
      <c r="NNN871" s="396"/>
      <c r="NNO871" s="396"/>
      <c r="NNP871" s="396"/>
      <c r="NNQ871" s="396"/>
      <c r="NNR871" s="396"/>
      <c r="NNS871" s="396"/>
      <c r="NNT871" s="396"/>
      <c r="NNU871" s="396"/>
      <c r="NNV871" s="396"/>
      <c r="NNW871" s="396"/>
      <c r="NNX871" s="396"/>
      <c r="NNY871" s="396"/>
      <c r="NNZ871" s="396"/>
      <c r="NOA871" s="396"/>
      <c r="NOB871" s="396"/>
      <c r="NOC871" s="396"/>
      <c r="NOD871" s="396"/>
      <c r="NOE871" s="396"/>
      <c r="NOF871" s="396"/>
      <c r="NOG871" s="396"/>
      <c r="NOH871" s="396"/>
      <c r="NOI871" s="396"/>
      <c r="NOJ871" s="396"/>
      <c r="NOK871" s="396"/>
      <c r="NOL871" s="396"/>
      <c r="NOM871" s="396"/>
      <c r="NON871" s="396"/>
      <c r="NOO871" s="396"/>
      <c r="NOP871" s="396"/>
      <c r="NOQ871" s="396"/>
      <c r="NOR871" s="396"/>
      <c r="NOS871" s="396"/>
      <c r="NOT871" s="396"/>
      <c r="NOU871" s="396"/>
      <c r="NOV871" s="396"/>
      <c r="NOW871" s="396"/>
      <c r="NOX871" s="396"/>
      <c r="NOY871" s="396"/>
      <c r="NOZ871" s="396"/>
      <c r="NPA871" s="396"/>
      <c r="NPB871" s="396"/>
      <c r="NPC871" s="396"/>
      <c r="NPD871" s="396"/>
      <c r="NPE871" s="396"/>
      <c r="NPF871" s="396"/>
      <c r="NPG871" s="396"/>
      <c r="NPH871" s="396"/>
      <c r="NPI871" s="396"/>
      <c r="NPJ871" s="396"/>
      <c r="NPK871" s="396"/>
      <c r="NPL871" s="396"/>
      <c r="NPM871" s="396"/>
      <c r="NPN871" s="396"/>
      <c r="NPO871" s="396"/>
      <c r="NPP871" s="396"/>
      <c r="NPQ871" s="396"/>
      <c r="NPR871" s="396"/>
      <c r="NPS871" s="396"/>
      <c r="NPT871" s="396"/>
      <c r="NPU871" s="396"/>
      <c r="NPV871" s="396"/>
      <c r="NPW871" s="396"/>
      <c r="NPX871" s="396"/>
      <c r="NPY871" s="396"/>
      <c r="NPZ871" s="396"/>
      <c r="NQA871" s="396"/>
      <c r="NQB871" s="396"/>
      <c r="NQC871" s="396"/>
      <c r="NQD871" s="396"/>
      <c r="NQE871" s="396"/>
      <c r="NQF871" s="396"/>
      <c r="NQG871" s="396"/>
      <c r="NQH871" s="396"/>
      <c r="NQI871" s="396"/>
      <c r="NQJ871" s="396"/>
      <c r="NQK871" s="396"/>
      <c r="NQL871" s="396"/>
      <c r="NQM871" s="396"/>
      <c r="NQN871" s="396"/>
      <c r="NQO871" s="396"/>
      <c r="NQP871" s="396"/>
      <c r="NQQ871" s="396"/>
      <c r="NQR871" s="396"/>
      <c r="NQS871" s="396"/>
      <c r="NQT871" s="396"/>
      <c r="NQU871" s="396"/>
      <c r="NQV871" s="396"/>
      <c r="NQW871" s="396"/>
      <c r="NQX871" s="396"/>
      <c r="NQY871" s="396"/>
      <c r="NQZ871" s="396"/>
      <c r="NRA871" s="396"/>
      <c r="NRB871" s="396"/>
      <c r="NRC871" s="396"/>
      <c r="NRD871" s="396"/>
      <c r="NRE871" s="396"/>
      <c r="NRF871" s="396"/>
      <c r="NRG871" s="396"/>
      <c r="NRH871" s="396"/>
      <c r="NRI871" s="396"/>
      <c r="NRJ871" s="396"/>
      <c r="NRK871" s="396"/>
      <c r="NRL871" s="396"/>
      <c r="NRM871" s="396"/>
      <c r="NRN871" s="396"/>
      <c r="NRO871" s="396"/>
      <c r="NRP871" s="396"/>
      <c r="NRQ871" s="396"/>
      <c r="NRR871" s="396"/>
      <c r="NRS871" s="396"/>
      <c r="NRT871" s="396"/>
      <c r="NRU871" s="396"/>
      <c r="NRV871" s="396"/>
      <c r="NRW871" s="396"/>
      <c r="NRX871" s="396"/>
      <c r="NRY871" s="396"/>
      <c r="NRZ871" s="396"/>
      <c r="NSA871" s="396"/>
      <c r="NSB871" s="396"/>
      <c r="NSC871" s="396"/>
      <c r="NSD871" s="396"/>
      <c r="NSE871" s="396"/>
      <c r="NSF871" s="396"/>
      <c r="NSG871" s="396"/>
      <c r="NSH871" s="396"/>
      <c r="NSI871" s="396"/>
      <c r="NSJ871" s="396"/>
      <c r="NSK871" s="396"/>
      <c r="NSL871" s="396"/>
      <c r="NSM871" s="396"/>
      <c r="NSN871" s="396"/>
      <c r="NSO871" s="396"/>
      <c r="NSP871" s="396"/>
      <c r="NSQ871" s="396"/>
      <c r="NSR871" s="396"/>
      <c r="NSS871" s="396"/>
      <c r="NST871" s="396"/>
      <c r="NSU871" s="396"/>
      <c r="NSV871" s="396"/>
      <c r="NSW871" s="396"/>
      <c r="NSX871" s="396"/>
      <c r="NSY871" s="396"/>
      <c r="NSZ871" s="396"/>
      <c r="NTA871" s="396"/>
      <c r="NTB871" s="396"/>
      <c r="NTC871" s="396"/>
      <c r="NTD871" s="396"/>
      <c r="NTE871" s="396"/>
      <c r="NTF871" s="396"/>
      <c r="NTG871" s="396"/>
      <c r="NTH871" s="396"/>
      <c r="NTI871" s="396"/>
      <c r="NTJ871" s="396"/>
      <c r="NTK871" s="396"/>
      <c r="NTL871" s="396"/>
      <c r="NTM871" s="396"/>
      <c r="NTN871" s="396"/>
      <c r="NTO871" s="396"/>
      <c r="NTP871" s="396"/>
      <c r="NTQ871" s="396"/>
      <c r="NTR871" s="396"/>
      <c r="NTS871" s="396"/>
      <c r="NTT871" s="396"/>
      <c r="NTU871" s="396"/>
      <c r="NTV871" s="396"/>
      <c r="NTW871" s="396"/>
      <c r="NTX871" s="396"/>
      <c r="NTY871" s="396"/>
      <c r="NTZ871" s="396"/>
      <c r="NUA871" s="396"/>
      <c r="NUB871" s="396"/>
      <c r="NUC871" s="396"/>
      <c r="NUD871" s="396"/>
      <c r="NUE871" s="396"/>
      <c r="NUF871" s="396"/>
      <c r="NUG871" s="396"/>
      <c r="NUH871" s="396"/>
      <c r="NUI871" s="396"/>
      <c r="NUJ871" s="396"/>
      <c r="NUK871" s="396"/>
      <c r="NUL871" s="396"/>
      <c r="NUM871" s="396"/>
      <c r="NUN871" s="396"/>
      <c r="NUO871" s="396"/>
      <c r="NUP871" s="396"/>
      <c r="NUQ871" s="396"/>
      <c r="NUR871" s="396"/>
      <c r="NUS871" s="396"/>
      <c r="NUT871" s="396"/>
      <c r="NUU871" s="396"/>
      <c r="NUV871" s="396"/>
      <c r="NUW871" s="396"/>
      <c r="NUX871" s="396"/>
      <c r="NUY871" s="396"/>
      <c r="NUZ871" s="396"/>
      <c r="NVA871" s="396"/>
      <c r="NVB871" s="396"/>
      <c r="NVC871" s="396"/>
      <c r="NVD871" s="396"/>
      <c r="NVE871" s="396"/>
      <c r="NVF871" s="396"/>
      <c r="NVG871" s="396"/>
      <c r="NVH871" s="396"/>
      <c r="NVI871" s="396"/>
      <c r="NVJ871" s="396"/>
      <c r="NVK871" s="396"/>
      <c r="NVL871" s="396"/>
      <c r="NVM871" s="396"/>
      <c r="NVN871" s="396"/>
      <c r="NVO871" s="396"/>
      <c r="NVP871" s="396"/>
      <c r="NVQ871" s="396"/>
      <c r="NVR871" s="396"/>
      <c r="NVS871" s="396"/>
      <c r="NVT871" s="396"/>
      <c r="NVU871" s="396"/>
      <c r="NVV871" s="396"/>
      <c r="NVW871" s="396"/>
      <c r="NVX871" s="396"/>
      <c r="NVY871" s="396"/>
      <c r="NVZ871" s="396"/>
      <c r="NWA871" s="396"/>
      <c r="NWB871" s="396"/>
      <c r="NWC871" s="396"/>
      <c r="NWD871" s="396"/>
      <c r="NWE871" s="396"/>
      <c r="NWF871" s="396"/>
      <c r="NWG871" s="396"/>
      <c r="NWH871" s="396"/>
      <c r="NWI871" s="396"/>
      <c r="NWJ871" s="396"/>
      <c r="NWK871" s="396"/>
      <c r="NWL871" s="396"/>
      <c r="NWM871" s="396"/>
      <c r="NWN871" s="396"/>
      <c r="NWO871" s="396"/>
      <c r="NWP871" s="396"/>
      <c r="NWQ871" s="396"/>
      <c r="NWR871" s="396"/>
      <c r="NWS871" s="396"/>
      <c r="NWT871" s="396"/>
      <c r="NWU871" s="396"/>
      <c r="NWV871" s="396"/>
      <c r="NWW871" s="396"/>
      <c r="NWX871" s="396"/>
      <c r="NWY871" s="396"/>
      <c r="NWZ871" s="396"/>
      <c r="NXA871" s="396"/>
      <c r="NXB871" s="396"/>
      <c r="NXC871" s="396"/>
      <c r="NXD871" s="396"/>
      <c r="NXE871" s="396"/>
      <c r="NXF871" s="396"/>
      <c r="NXG871" s="396"/>
      <c r="NXH871" s="396"/>
      <c r="NXI871" s="396"/>
      <c r="NXJ871" s="396"/>
      <c r="NXK871" s="396"/>
      <c r="NXL871" s="396"/>
      <c r="NXM871" s="396"/>
      <c r="NXN871" s="396"/>
      <c r="NXO871" s="396"/>
      <c r="NXP871" s="396"/>
      <c r="NXQ871" s="396"/>
      <c r="NXR871" s="396"/>
      <c r="NXS871" s="396"/>
      <c r="NXT871" s="396"/>
      <c r="NXU871" s="396"/>
      <c r="NXV871" s="396"/>
      <c r="NXW871" s="396"/>
      <c r="NXX871" s="396"/>
      <c r="NXY871" s="396"/>
      <c r="NXZ871" s="396"/>
      <c r="NYA871" s="396"/>
      <c r="NYB871" s="396"/>
      <c r="NYC871" s="396"/>
      <c r="NYD871" s="396"/>
      <c r="NYE871" s="396"/>
      <c r="NYF871" s="396"/>
      <c r="NYG871" s="396"/>
      <c r="NYH871" s="396"/>
      <c r="NYI871" s="396"/>
      <c r="NYJ871" s="396"/>
      <c r="NYK871" s="396"/>
      <c r="NYL871" s="396"/>
      <c r="NYM871" s="396"/>
      <c r="NYN871" s="396"/>
      <c r="NYO871" s="396"/>
      <c r="NYP871" s="396"/>
      <c r="NYQ871" s="396"/>
      <c r="NYR871" s="396"/>
      <c r="NYS871" s="396"/>
      <c r="NYT871" s="396"/>
      <c r="NYU871" s="396"/>
      <c r="NYV871" s="396"/>
      <c r="NYW871" s="396"/>
      <c r="NYX871" s="396"/>
      <c r="NYY871" s="396"/>
      <c r="NYZ871" s="396"/>
      <c r="NZA871" s="396"/>
      <c r="NZB871" s="396"/>
      <c r="NZC871" s="396"/>
      <c r="NZD871" s="396"/>
      <c r="NZE871" s="396"/>
      <c r="NZF871" s="396"/>
      <c r="NZG871" s="396"/>
      <c r="NZH871" s="396"/>
      <c r="NZI871" s="396"/>
      <c r="NZJ871" s="396"/>
      <c r="NZK871" s="396"/>
      <c r="NZL871" s="396"/>
      <c r="NZM871" s="396"/>
      <c r="NZN871" s="396"/>
      <c r="NZO871" s="396"/>
      <c r="NZP871" s="396"/>
      <c r="NZQ871" s="396"/>
      <c r="NZR871" s="396"/>
      <c r="NZS871" s="396"/>
      <c r="NZT871" s="396"/>
      <c r="NZU871" s="396"/>
      <c r="NZV871" s="396"/>
      <c r="NZW871" s="396"/>
      <c r="NZX871" s="396"/>
      <c r="NZY871" s="396"/>
      <c r="NZZ871" s="396"/>
      <c r="OAA871" s="396"/>
      <c r="OAB871" s="396"/>
      <c r="OAC871" s="396"/>
      <c r="OAD871" s="396"/>
      <c r="OAE871" s="396"/>
      <c r="OAF871" s="396"/>
      <c r="OAG871" s="396"/>
      <c r="OAH871" s="396"/>
      <c r="OAI871" s="396"/>
      <c r="OAJ871" s="396"/>
      <c r="OAK871" s="396"/>
      <c r="OAL871" s="396"/>
      <c r="OAM871" s="396"/>
      <c r="OAN871" s="396"/>
      <c r="OAO871" s="396"/>
      <c r="OAP871" s="396"/>
      <c r="OAQ871" s="396"/>
      <c r="OAR871" s="396"/>
      <c r="OAS871" s="396"/>
      <c r="OAT871" s="396"/>
      <c r="OAU871" s="396"/>
      <c r="OAV871" s="396"/>
      <c r="OAW871" s="396"/>
      <c r="OAX871" s="396"/>
      <c r="OAY871" s="396"/>
      <c r="OAZ871" s="396"/>
      <c r="OBA871" s="396"/>
      <c r="OBB871" s="396"/>
      <c r="OBC871" s="396"/>
      <c r="OBD871" s="396"/>
      <c r="OBE871" s="396"/>
      <c r="OBF871" s="396"/>
      <c r="OBG871" s="396"/>
      <c r="OBH871" s="396"/>
      <c r="OBI871" s="396"/>
      <c r="OBJ871" s="396"/>
      <c r="OBK871" s="396"/>
      <c r="OBL871" s="396"/>
      <c r="OBM871" s="396"/>
      <c r="OBN871" s="396"/>
      <c r="OBO871" s="396"/>
      <c r="OBP871" s="396"/>
      <c r="OBQ871" s="396"/>
      <c r="OBR871" s="396"/>
      <c r="OBS871" s="396"/>
      <c r="OBT871" s="396"/>
      <c r="OBU871" s="396"/>
      <c r="OBV871" s="396"/>
      <c r="OBW871" s="396"/>
      <c r="OBX871" s="396"/>
      <c r="OBY871" s="396"/>
      <c r="OBZ871" s="396"/>
      <c r="OCA871" s="396"/>
      <c r="OCB871" s="396"/>
      <c r="OCC871" s="396"/>
      <c r="OCD871" s="396"/>
      <c r="OCE871" s="396"/>
      <c r="OCF871" s="396"/>
      <c r="OCG871" s="396"/>
      <c r="OCH871" s="396"/>
      <c r="OCI871" s="396"/>
      <c r="OCJ871" s="396"/>
      <c r="OCK871" s="396"/>
      <c r="OCL871" s="396"/>
      <c r="OCM871" s="396"/>
      <c r="OCN871" s="396"/>
      <c r="OCO871" s="396"/>
      <c r="OCP871" s="396"/>
      <c r="OCQ871" s="396"/>
      <c r="OCR871" s="396"/>
      <c r="OCS871" s="396"/>
      <c r="OCT871" s="396"/>
      <c r="OCU871" s="396"/>
      <c r="OCV871" s="396"/>
      <c r="OCW871" s="396"/>
      <c r="OCX871" s="396"/>
      <c r="OCY871" s="396"/>
      <c r="OCZ871" s="396"/>
      <c r="ODA871" s="396"/>
      <c r="ODB871" s="396"/>
      <c r="ODC871" s="396"/>
      <c r="ODD871" s="396"/>
      <c r="ODE871" s="396"/>
      <c r="ODF871" s="396"/>
      <c r="ODG871" s="396"/>
      <c r="ODH871" s="396"/>
      <c r="ODI871" s="396"/>
      <c r="ODJ871" s="396"/>
      <c r="ODK871" s="396"/>
      <c r="ODL871" s="396"/>
      <c r="ODM871" s="396"/>
      <c r="ODN871" s="396"/>
      <c r="ODO871" s="396"/>
      <c r="ODP871" s="396"/>
      <c r="ODQ871" s="396"/>
      <c r="ODR871" s="396"/>
      <c r="ODS871" s="396"/>
      <c r="ODT871" s="396"/>
      <c r="ODU871" s="396"/>
      <c r="ODV871" s="396"/>
      <c r="ODW871" s="396"/>
      <c r="ODX871" s="396"/>
      <c r="ODY871" s="396"/>
      <c r="ODZ871" s="396"/>
      <c r="OEA871" s="396"/>
      <c r="OEB871" s="396"/>
      <c r="OEC871" s="396"/>
      <c r="OED871" s="396"/>
      <c r="OEE871" s="396"/>
      <c r="OEF871" s="396"/>
      <c r="OEG871" s="396"/>
      <c r="OEH871" s="396"/>
      <c r="OEI871" s="396"/>
      <c r="OEJ871" s="396"/>
      <c r="OEK871" s="396"/>
      <c r="OEL871" s="396"/>
      <c r="OEM871" s="396"/>
      <c r="OEN871" s="396"/>
      <c r="OEO871" s="396"/>
      <c r="OEP871" s="396"/>
      <c r="OEQ871" s="396"/>
      <c r="OER871" s="396"/>
      <c r="OES871" s="396"/>
      <c r="OET871" s="396"/>
      <c r="OEU871" s="396"/>
      <c r="OEV871" s="396"/>
      <c r="OEW871" s="396"/>
      <c r="OEX871" s="396"/>
      <c r="OEY871" s="396"/>
      <c r="OEZ871" s="396"/>
      <c r="OFA871" s="396"/>
      <c r="OFB871" s="396"/>
      <c r="OFC871" s="396"/>
      <c r="OFD871" s="396"/>
      <c r="OFE871" s="396"/>
      <c r="OFF871" s="396"/>
      <c r="OFG871" s="396"/>
      <c r="OFH871" s="396"/>
      <c r="OFI871" s="396"/>
      <c r="OFJ871" s="396"/>
      <c r="OFK871" s="396"/>
      <c r="OFL871" s="396"/>
      <c r="OFM871" s="396"/>
      <c r="OFN871" s="396"/>
      <c r="OFO871" s="396"/>
      <c r="OFP871" s="396"/>
      <c r="OFQ871" s="396"/>
      <c r="OFR871" s="396"/>
      <c r="OFS871" s="396"/>
      <c r="OFT871" s="396"/>
      <c r="OFU871" s="396"/>
      <c r="OFV871" s="396"/>
      <c r="OFW871" s="396"/>
      <c r="OFX871" s="396"/>
      <c r="OFY871" s="396"/>
      <c r="OFZ871" s="396"/>
      <c r="OGA871" s="396"/>
      <c r="OGB871" s="396"/>
      <c r="OGC871" s="396"/>
      <c r="OGD871" s="396"/>
      <c r="OGE871" s="396"/>
      <c r="OGF871" s="396"/>
      <c r="OGG871" s="396"/>
      <c r="OGH871" s="396"/>
      <c r="OGI871" s="396"/>
      <c r="OGJ871" s="396"/>
      <c r="OGK871" s="396"/>
      <c r="OGL871" s="396"/>
      <c r="OGM871" s="396"/>
      <c r="OGN871" s="396"/>
      <c r="OGO871" s="396"/>
      <c r="OGP871" s="396"/>
      <c r="OGQ871" s="396"/>
      <c r="OGR871" s="396"/>
      <c r="OGS871" s="396"/>
      <c r="OGT871" s="396"/>
      <c r="OGU871" s="396"/>
      <c r="OGV871" s="396"/>
      <c r="OGW871" s="396"/>
      <c r="OGX871" s="396"/>
      <c r="OGY871" s="396"/>
      <c r="OGZ871" s="396"/>
      <c r="OHA871" s="396"/>
      <c r="OHB871" s="396"/>
      <c r="OHC871" s="396"/>
      <c r="OHD871" s="396"/>
      <c r="OHE871" s="396"/>
      <c r="OHF871" s="396"/>
      <c r="OHG871" s="396"/>
      <c r="OHH871" s="396"/>
      <c r="OHI871" s="396"/>
      <c r="OHJ871" s="396"/>
      <c r="OHK871" s="396"/>
      <c r="OHL871" s="396"/>
      <c r="OHM871" s="396"/>
      <c r="OHN871" s="396"/>
      <c r="OHO871" s="396"/>
      <c r="OHP871" s="396"/>
      <c r="OHQ871" s="396"/>
      <c r="OHR871" s="396"/>
      <c r="OHS871" s="396"/>
      <c r="OHT871" s="396"/>
      <c r="OHU871" s="396"/>
      <c r="OHV871" s="396"/>
      <c r="OHW871" s="396"/>
      <c r="OHX871" s="396"/>
      <c r="OHY871" s="396"/>
      <c r="OHZ871" s="396"/>
      <c r="OIA871" s="396"/>
      <c r="OIB871" s="396"/>
      <c r="OIC871" s="396"/>
      <c r="OID871" s="396"/>
      <c r="OIE871" s="396"/>
      <c r="OIF871" s="396"/>
      <c r="OIG871" s="396"/>
      <c r="OIH871" s="396"/>
      <c r="OII871" s="396"/>
      <c r="OIJ871" s="396"/>
      <c r="OIK871" s="396"/>
      <c r="OIL871" s="396"/>
      <c r="OIM871" s="396"/>
      <c r="OIN871" s="396"/>
      <c r="OIO871" s="396"/>
      <c r="OIP871" s="396"/>
      <c r="OIQ871" s="396"/>
      <c r="OIR871" s="396"/>
      <c r="OIS871" s="396"/>
      <c r="OIT871" s="396"/>
      <c r="OIU871" s="396"/>
      <c r="OIV871" s="396"/>
      <c r="OIW871" s="396"/>
      <c r="OIX871" s="396"/>
      <c r="OIY871" s="396"/>
      <c r="OIZ871" s="396"/>
      <c r="OJA871" s="396"/>
      <c r="OJB871" s="396"/>
      <c r="OJC871" s="396"/>
      <c r="OJD871" s="396"/>
      <c r="OJE871" s="396"/>
      <c r="OJF871" s="396"/>
      <c r="OJG871" s="396"/>
      <c r="OJH871" s="396"/>
      <c r="OJI871" s="396"/>
      <c r="OJJ871" s="396"/>
      <c r="OJK871" s="396"/>
      <c r="OJL871" s="396"/>
      <c r="OJM871" s="396"/>
      <c r="OJN871" s="396"/>
      <c r="OJO871" s="396"/>
      <c r="OJP871" s="396"/>
      <c r="OJQ871" s="396"/>
      <c r="OJR871" s="396"/>
      <c r="OJS871" s="396"/>
      <c r="OJT871" s="396"/>
      <c r="OJU871" s="396"/>
      <c r="OJV871" s="396"/>
      <c r="OJW871" s="396"/>
      <c r="OJX871" s="396"/>
      <c r="OJY871" s="396"/>
      <c r="OJZ871" s="396"/>
      <c r="OKA871" s="396"/>
      <c r="OKB871" s="396"/>
      <c r="OKC871" s="396"/>
      <c r="OKD871" s="396"/>
      <c r="OKE871" s="396"/>
      <c r="OKF871" s="396"/>
      <c r="OKG871" s="396"/>
      <c r="OKH871" s="396"/>
      <c r="OKI871" s="396"/>
      <c r="OKJ871" s="396"/>
      <c r="OKK871" s="396"/>
      <c r="OKL871" s="396"/>
      <c r="OKM871" s="396"/>
      <c r="OKN871" s="396"/>
      <c r="OKO871" s="396"/>
      <c r="OKP871" s="396"/>
      <c r="OKQ871" s="396"/>
      <c r="OKR871" s="396"/>
      <c r="OKS871" s="396"/>
      <c r="OKT871" s="396"/>
      <c r="OKU871" s="396"/>
      <c r="OKV871" s="396"/>
      <c r="OKW871" s="396"/>
      <c r="OKX871" s="396"/>
      <c r="OKY871" s="396"/>
      <c r="OKZ871" s="396"/>
      <c r="OLA871" s="396"/>
      <c r="OLB871" s="396"/>
      <c r="OLC871" s="396"/>
      <c r="OLD871" s="396"/>
      <c r="OLE871" s="396"/>
      <c r="OLF871" s="396"/>
      <c r="OLG871" s="396"/>
      <c r="OLH871" s="396"/>
      <c r="OLI871" s="396"/>
      <c r="OLJ871" s="396"/>
      <c r="OLK871" s="396"/>
      <c r="OLL871" s="396"/>
      <c r="OLM871" s="396"/>
      <c r="OLN871" s="396"/>
      <c r="OLO871" s="396"/>
      <c r="OLP871" s="396"/>
      <c r="OLQ871" s="396"/>
      <c r="OLR871" s="396"/>
      <c r="OLS871" s="396"/>
      <c r="OLT871" s="396"/>
      <c r="OLU871" s="396"/>
      <c r="OLV871" s="396"/>
      <c r="OLW871" s="396"/>
      <c r="OLX871" s="396"/>
      <c r="OLY871" s="396"/>
      <c r="OLZ871" s="396"/>
      <c r="OMA871" s="396"/>
      <c r="OMB871" s="396"/>
      <c r="OMC871" s="396"/>
      <c r="OMD871" s="396"/>
      <c r="OME871" s="396"/>
      <c r="OMF871" s="396"/>
      <c r="OMG871" s="396"/>
      <c r="OMH871" s="396"/>
      <c r="OMI871" s="396"/>
      <c r="OMJ871" s="396"/>
      <c r="OMK871" s="396"/>
      <c r="OML871" s="396"/>
      <c r="OMM871" s="396"/>
      <c r="OMN871" s="396"/>
      <c r="OMO871" s="396"/>
      <c r="OMP871" s="396"/>
      <c r="OMQ871" s="396"/>
      <c r="OMR871" s="396"/>
      <c r="OMS871" s="396"/>
      <c r="OMT871" s="396"/>
      <c r="OMU871" s="396"/>
      <c r="OMV871" s="396"/>
      <c r="OMW871" s="396"/>
      <c r="OMX871" s="396"/>
      <c r="OMY871" s="396"/>
      <c r="OMZ871" s="396"/>
      <c r="ONA871" s="396"/>
      <c r="ONB871" s="396"/>
      <c r="ONC871" s="396"/>
      <c r="OND871" s="396"/>
      <c r="ONE871" s="396"/>
      <c r="ONF871" s="396"/>
      <c r="ONG871" s="396"/>
      <c r="ONH871" s="396"/>
      <c r="ONI871" s="396"/>
      <c r="ONJ871" s="396"/>
      <c r="ONK871" s="396"/>
      <c r="ONL871" s="396"/>
      <c r="ONM871" s="396"/>
      <c r="ONN871" s="396"/>
      <c r="ONO871" s="396"/>
      <c r="ONP871" s="396"/>
      <c r="ONQ871" s="396"/>
      <c r="ONR871" s="396"/>
      <c r="ONS871" s="396"/>
      <c r="ONT871" s="396"/>
      <c r="ONU871" s="396"/>
      <c r="ONV871" s="396"/>
      <c r="ONW871" s="396"/>
      <c r="ONX871" s="396"/>
      <c r="ONY871" s="396"/>
      <c r="ONZ871" s="396"/>
      <c r="OOA871" s="396"/>
      <c r="OOB871" s="396"/>
      <c r="OOC871" s="396"/>
      <c r="OOD871" s="396"/>
      <c r="OOE871" s="396"/>
      <c r="OOF871" s="396"/>
      <c r="OOG871" s="396"/>
      <c r="OOH871" s="396"/>
      <c r="OOI871" s="396"/>
      <c r="OOJ871" s="396"/>
      <c r="OOK871" s="396"/>
      <c r="OOL871" s="396"/>
      <c r="OOM871" s="396"/>
      <c r="OON871" s="396"/>
      <c r="OOO871" s="396"/>
      <c r="OOP871" s="396"/>
      <c r="OOQ871" s="396"/>
      <c r="OOR871" s="396"/>
      <c r="OOS871" s="396"/>
      <c r="OOT871" s="396"/>
      <c r="OOU871" s="396"/>
      <c r="OOV871" s="396"/>
      <c r="OOW871" s="396"/>
      <c r="OOX871" s="396"/>
      <c r="OOY871" s="396"/>
      <c r="OOZ871" s="396"/>
      <c r="OPA871" s="396"/>
      <c r="OPB871" s="396"/>
      <c r="OPC871" s="396"/>
      <c r="OPD871" s="396"/>
      <c r="OPE871" s="396"/>
      <c r="OPF871" s="396"/>
      <c r="OPG871" s="396"/>
      <c r="OPH871" s="396"/>
      <c r="OPI871" s="396"/>
      <c r="OPJ871" s="396"/>
      <c r="OPK871" s="396"/>
      <c r="OPL871" s="396"/>
      <c r="OPM871" s="396"/>
      <c r="OPN871" s="396"/>
      <c r="OPO871" s="396"/>
      <c r="OPP871" s="396"/>
      <c r="OPQ871" s="396"/>
      <c r="OPR871" s="396"/>
      <c r="OPS871" s="396"/>
      <c r="OPT871" s="396"/>
      <c r="OPU871" s="396"/>
      <c r="OPV871" s="396"/>
      <c r="OPW871" s="396"/>
      <c r="OPX871" s="396"/>
      <c r="OPY871" s="396"/>
      <c r="OPZ871" s="396"/>
      <c r="OQA871" s="396"/>
      <c r="OQB871" s="396"/>
      <c r="OQC871" s="396"/>
      <c r="OQD871" s="396"/>
      <c r="OQE871" s="396"/>
      <c r="OQF871" s="396"/>
      <c r="OQG871" s="396"/>
      <c r="OQH871" s="396"/>
      <c r="OQI871" s="396"/>
      <c r="OQJ871" s="396"/>
      <c r="OQK871" s="396"/>
      <c r="OQL871" s="396"/>
      <c r="OQM871" s="396"/>
      <c r="OQN871" s="396"/>
      <c r="OQO871" s="396"/>
      <c r="OQP871" s="396"/>
      <c r="OQQ871" s="396"/>
      <c r="OQR871" s="396"/>
      <c r="OQS871" s="396"/>
      <c r="OQT871" s="396"/>
      <c r="OQU871" s="396"/>
      <c r="OQV871" s="396"/>
      <c r="OQW871" s="396"/>
      <c r="OQX871" s="396"/>
      <c r="OQY871" s="396"/>
      <c r="OQZ871" s="396"/>
      <c r="ORA871" s="396"/>
      <c r="ORB871" s="396"/>
      <c r="ORC871" s="396"/>
      <c r="ORD871" s="396"/>
      <c r="ORE871" s="396"/>
      <c r="ORF871" s="396"/>
      <c r="ORG871" s="396"/>
      <c r="ORH871" s="396"/>
      <c r="ORI871" s="396"/>
      <c r="ORJ871" s="396"/>
      <c r="ORK871" s="396"/>
      <c r="ORL871" s="396"/>
      <c r="ORM871" s="396"/>
      <c r="ORN871" s="396"/>
      <c r="ORO871" s="396"/>
      <c r="ORP871" s="396"/>
      <c r="ORQ871" s="396"/>
      <c r="ORR871" s="396"/>
      <c r="ORS871" s="396"/>
      <c r="ORT871" s="396"/>
      <c r="ORU871" s="396"/>
      <c r="ORV871" s="396"/>
      <c r="ORW871" s="396"/>
      <c r="ORX871" s="396"/>
      <c r="ORY871" s="396"/>
      <c r="ORZ871" s="396"/>
      <c r="OSA871" s="396"/>
      <c r="OSB871" s="396"/>
      <c r="OSC871" s="396"/>
      <c r="OSD871" s="396"/>
      <c r="OSE871" s="396"/>
      <c r="OSF871" s="396"/>
      <c r="OSG871" s="396"/>
      <c r="OSH871" s="396"/>
      <c r="OSI871" s="396"/>
      <c r="OSJ871" s="396"/>
      <c r="OSK871" s="396"/>
      <c r="OSL871" s="396"/>
      <c r="OSM871" s="396"/>
      <c r="OSN871" s="396"/>
      <c r="OSO871" s="396"/>
      <c r="OSP871" s="396"/>
      <c r="OSQ871" s="396"/>
      <c r="OSR871" s="396"/>
      <c r="OSS871" s="396"/>
      <c r="OST871" s="396"/>
      <c r="OSU871" s="396"/>
      <c r="OSV871" s="396"/>
      <c r="OSW871" s="396"/>
      <c r="OSX871" s="396"/>
      <c r="OSY871" s="396"/>
      <c r="OSZ871" s="396"/>
      <c r="OTA871" s="396"/>
      <c r="OTB871" s="396"/>
      <c r="OTC871" s="396"/>
      <c r="OTD871" s="396"/>
      <c r="OTE871" s="396"/>
      <c r="OTF871" s="396"/>
      <c r="OTG871" s="396"/>
      <c r="OTH871" s="396"/>
      <c r="OTI871" s="396"/>
      <c r="OTJ871" s="396"/>
      <c r="OTK871" s="396"/>
      <c r="OTL871" s="396"/>
      <c r="OTM871" s="396"/>
      <c r="OTN871" s="396"/>
      <c r="OTO871" s="396"/>
      <c r="OTP871" s="396"/>
      <c r="OTQ871" s="396"/>
      <c r="OTR871" s="396"/>
      <c r="OTS871" s="396"/>
      <c r="OTT871" s="396"/>
      <c r="OTU871" s="396"/>
      <c r="OTV871" s="396"/>
      <c r="OTW871" s="396"/>
      <c r="OTX871" s="396"/>
      <c r="OTY871" s="396"/>
      <c r="OTZ871" s="396"/>
      <c r="OUA871" s="396"/>
      <c r="OUB871" s="396"/>
      <c r="OUC871" s="396"/>
      <c r="OUD871" s="396"/>
      <c r="OUE871" s="396"/>
      <c r="OUF871" s="396"/>
      <c r="OUG871" s="396"/>
      <c r="OUH871" s="396"/>
      <c r="OUI871" s="396"/>
      <c r="OUJ871" s="396"/>
      <c r="OUK871" s="396"/>
      <c r="OUL871" s="396"/>
      <c r="OUM871" s="396"/>
      <c r="OUN871" s="396"/>
      <c r="OUO871" s="396"/>
      <c r="OUP871" s="396"/>
      <c r="OUQ871" s="396"/>
      <c r="OUR871" s="396"/>
      <c r="OUS871" s="396"/>
      <c r="OUT871" s="396"/>
      <c r="OUU871" s="396"/>
      <c r="OUV871" s="396"/>
      <c r="OUW871" s="396"/>
      <c r="OUX871" s="396"/>
      <c r="OUY871" s="396"/>
      <c r="OUZ871" s="396"/>
      <c r="OVA871" s="396"/>
      <c r="OVB871" s="396"/>
      <c r="OVC871" s="396"/>
      <c r="OVD871" s="396"/>
      <c r="OVE871" s="396"/>
      <c r="OVF871" s="396"/>
      <c r="OVG871" s="396"/>
      <c r="OVH871" s="396"/>
      <c r="OVI871" s="396"/>
      <c r="OVJ871" s="396"/>
      <c r="OVK871" s="396"/>
      <c r="OVL871" s="396"/>
      <c r="OVM871" s="396"/>
      <c r="OVN871" s="396"/>
      <c r="OVO871" s="396"/>
      <c r="OVP871" s="396"/>
      <c r="OVQ871" s="396"/>
      <c r="OVR871" s="396"/>
      <c r="OVS871" s="396"/>
      <c r="OVT871" s="396"/>
      <c r="OVU871" s="396"/>
      <c r="OVV871" s="396"/>
      <c r="OVW871" s="396"/>
      <c r="OVX871" s="396"/>
      <c r="OVY871" s="396"/>
      <c r="OVZ871" s="396"/>
      <c r="OWA871" s="396"/>
      <c r="OWB871" s="396"/>
      <c r="OWC871" s="396"/>
      <c r="OWD871" s="396"/>
      <c r="OWE871" s="396"/>
      <c r="OWF871" s="396"/>
      <c r="OWG871" s="396"/>
      <c r="OWH871" s="396"/>
      <c r="OWI871" s="396"/>
      <c r="OWJ871" s="396"/>
      <c r="OWK871" s="396"/>
      <c r="OWL871" s="396"/>
      <c r="OWM871" s="396"/>
      <c r="OWN871" s="396"/>
      <c r="OWO871" s="396"/>
      <c r="OWP871" s="396"/>
      <c r="OWQ871" s="396"/>
      <c r="OWR871" s="396"/>
      <c r="OWS871" s="396"/>
      <c r="OWT871" s="396"/>
      <c r="OWU871" s="396"/>
      <c r="OWV871" s="396"/>
      <c r="OWW871" s="396"/>
      <c r="OWX871" s="396"/>
      <c r="OWY871" s="396"/>
      <c r="OWZ871" s="396"/>
      <c r="OXA871" s="396"/>
      <c r="OXB871" s="396"/>
      <c r="OXC871" s="396"/>
      <c r="OXD871" s="396"/>
      <c r="OXE871" s="396"/>
      <c r="OXF871" s="396"/>
      <c r="OXG871" s="396"/>
      <c r="OXH871" s="396"/>
      <c r="OXI871" s="396"/>
      <c r="OXJ871" s="396"/>
      <c r="OXK871" s="396"/>
      <c r="OXL871" s="396"/>
      <c r="OXM871" s="396"/>
      <c r="OXN871" s="396"/>
      <c r="OXO871" s="396"/>
      <c r="OXP871" s="396"/>
      <c r="OXQ871" s="396"/>
      <c r="OXR871" s="396"/>
      <c r="OXS871" s="396"/>
      <c r="OXT871" s="396"/>
      <c r="OXU871" s="396"/>
      <c r="OXV871" s="396"/>
      <c r="OXW871" s="396"/>
      <c r="OXX871" s="396"/>
      <c r="OXY871" s="396"/>
      <c r="OXZ871" s="396"/>
      <c r="OYA871" s="396"/>
      <c r="OYB871" s="396"/>
      <c r="OYC871" s="396"/>
      <c r="OYD871" s="396"/>
      <c r="OYE871" s="396"/>
      <c r="OYF871" s="396"/>
      <c r="OYG871" s="396"/>
      <c r="OYH871" s="396"/>
      <c r="OYI871" s="396"/>
      <c r="OYJ871" s="396"/>
      <c r="OYK871" s="396"/>
      <c r="OYL871" s="396"/>
      <c r="OYM871" s="396"/>
      <c r="OYN871" s="396"/>
      <c r="OYO871" s="396"/>
      <c r="OYP871" s="396"/>
      <c r="OYQ871" s="396"/>
      <c r="OYR871" s="396"/>
      <c r="OYS871" s="396"/>
      <c r="OYT871" s="396"/>
      <c r="OYU871" s="396"/>
      <c r="OYV871" s="396"/>
      <c r="OYW871" s="396"/>
      <c r="OYX871" s="396"/>
      <c r="OYY871" s="396"/>
      <c r="OYZ871" s="396"/>
      <c r="OZA871" s="396"/>
      <c r="OZB871" s="396"/>
      <c r="OZC871" s="396"/>
      <c r="OZD871" s="396"/>
      <c r="OZE871" s="396"/>
      <c r="OZF871" s="396"/>
      <c r="OZG871" s="396"/>
      <c r="OZH871" s="396"/>
      <c r="OZI871" s="396"/>
      <c r="OZJ871" s="396"/>
      <c r="OZK871" s="396"/>
      <c r="OZL871" s="396"/>
      <c r="OZM871" s="396"/>
      <c r="OZN871" s="396"/>
      <c r="OZO871" s="396"/>
      <c r="OZP871" s="396"/>
      <c r="OZQ871" s="396"/>
      <c r="OZR871" s="396"/>
      <c r="OZS871" s="396"/>
      <c r="OZT871" s="396"/>
      <c r="OZU871" s="396"/>
      <c r="OZV871" s="396"/>
      <c r="OZW871" s="396"/>
      <c r="OZX871" s="396"/>
      <c r="OZY871" s="396"/>
      <c r="OZZ871" s="396"/>
      <c r="PAA871" s="396"/>
      <c r="PAB871" s="396"/>
      <c r="PAC871" s="396"/>
      <c r="PAD871" s="396"/>
      <c r="PAE871" s="396"/>
      <c r="PAF871" s="396"/>
      <c r="PAG871" s="396"/>
      <c r="PAH871" s="396"/>
      <c r="PAI871" s="396"/>
      <c r="PAJ871" s="396"/>
      <c r="PAK871" s="396"/>
      <c r="PAL871" s="396"/>
      <c r="PAM871" s="396"/>
      <c r="PAN871" s="396"/>
      <c r="PAO871" s="396"/>
      <c r="PAP871" s="396"/>
      <c r="PAQ871" s="396"/>
      <c r="PAR871" s="396"/>
      <c r="PAS871" s="396"/>
      <c r="PAT871" s="396"/>
      <c r="PAU871" s="396"/>
      <c r="PAV871" s="396"/>
      <c r="PAW871" s="396"/>
      <c r="PAX871" s="396"/>
      <c r="PAY871" s="396"/>
      <c r="PAZ871" s="396"/>
      <c r="PBA871" s="396"/>
      <c r="PBB871" s="396"/>
      <c r="PBC871" s="396"/>
      <c r="PBD871" s="396"/>
      <c r="PBE871" s="396"/>
      <c r="PBF871" s="396"/>
      <c r="PBG871" s="396"/>
      <c r="PBH871" s="396"/>
      <c r="PBI871" s="396"/>
      <c r="PBJ871" s="396"/>
      <c r="PBK871" s="396"/>
      <c r="PBL871" s="396"/>
      <c r="PBM871" s="396"/>
      <c r="PBN871" s="396"/>
      <c r="PBO871" s="396"/>
      <c r="PBP871" s="396"/>
      <c r="PBQ871" s="396"/>
      <c r="PBR871" s="396"/>
      <c r="PBS871" s="396"/>
      <c r="PBT871" s="396"/>
      <c r="PBU871" s="396"/>
      <c r="PBV871" s="396"/>
      <c r="PBW871" s="396"/>
      <c r="PBX871" s="396"/>
      <c r="PBY871" s="396"/>
      <c r="PBZ871" s="396"/>
      <c r="PCA871" s="396"/>
      <c r="PCB871" s="396"/>
      <c r="PCC871" s="396"/>
      <c r="PCD871" s="396"/>
      <c r="PCE871" s="396"/>
      <c r="PCF871" s="396"/>
      <c r="PCG871" s="396"/>
      <c r="PCH871" s="396"/>
      <c r="PCI871" s="396"/>
      <c r="PCJ871" s="396"/>
      <c r="PCK871" s="396"/>
      <c r="PCL871" s="396"/>
      <c r="PCM871" s="396"/>
      <c r="PCN871" s="396"/>
      <c r="PCO871" s="396"/>
      <c r="PCP871" s="396"/>
      <c r="PCQ871" s="396"/>
      <c r="PCR871" s="396"/>
      <c r="PCS871" s="396"/>
      <c r="PCT871" s="396"/>
      <c r="PCU871" s="396"/>
      <c r="PCV871" s="396"/>
      <c r="PCW871" s="396"/>
      <c r="PCX871" s="396"/>
      <c r="PCY871" s="396"/>
      <c r="PCZ871" s="396"/>
      <c r="PDA871" s="396"/>
      <c r="PDB871" s="396"/>
      <c r="PDC871" s="396"/>
      <c r="PDD871" s="396"/>
      <c r="PDE871" s="396"/>
      <c r="PDF871" s="396"/>
      <c r="PDG871" s="396"/>
      <c r="PDH871" s="396"/>
      <c r="PDI871" s="396"/>
      <c r="PDJ871" s="396"/>
      <c r="PDK871" s="396"/>
      <c r="PDL871" s="396"/>
      <c r="PDM871" s="396"/>
      <c r="PDN871" s="396"/>
      <c r="PDO871" s="396"/>
      <c r="PDP871" s="396"/>
      <c r="PDQ871" s="396"/>
      <c r="PDR871" s="396"/>
      <c r="PDS871" s="396"/>
      <c r="PDT871" s="396"/>
      <c r="PDU871" s="396"/>
      <c r="PDV871" s="396"/>
      <c r="PDW871" s="396"/>
      <c r="PDX871" s="396"/>
      <c r="PDY871" s="396"/>
      <c r="PDZ871" s="396"/>
      <c r="PEA871" s="396"/>
      <c r="PEB871" s="396"/>
      <c r="PEC871" s="396"/>
      <c r="PED871" s="396"/>
      <c r="PEE871" s="396"/>
      <c r="PEF871" s="396"/>
      <c r="PEG871" s="396"/>
      <c r="PEH871" s="396"/>
      <c r="PEI871" s="396"/>
      <c r="PEJ871" s="396"/>
      <c r="PEK871" s="396"/>
      <c r="PEL871" s="396"/>
      <c r="PEM871" s="396"/>
      <c r="PEN871" s="396"/>
      <c r="PEO871" s="396"/>
      <c r="PEP871" s="396"/>
      <c r="PEQ871" s="396"/>
      <c r="PER871" s="396"/>
      <c r="PES871" s="396"/>
      <c r="PET871" s="396"/>
      <c r="PEU871" s="396"/>
      <c r="PEV871" s="396"/>
      <c r="PEW871" s="396"/>
      <c r="PEX871" s="396"/>
      <c r="PEY871" s="396"/>
      <c r="PEZ871" s="396"/>
      <c r="PFA871" s="396"/>
      <c r="PFB871" s="396"/>
      <c r="PFC871" s="396"/>
      <c r="PFD871" s="396"/>
      <c r="PFE871" s="396"/>
      <c r="PFF871" s="396"/>
      <c r="PFG871" s="396"/>
      <c r="PFH871" s="396"/>
      <c r="PFI871" s="396"/>
      <c r="PFJ871" s="396"/>
      <c r="PFK871" s="396"/>
      <c r="PFL871" s="396"/>
      <c r="PFM871" s="396"/>
      <c r="PFN871" s="396"/>
      <c r="PFO871" s="396"/>
      <c r="PFP871" s="396"/>
      <c r="PFQ871" s="396"/>
      <c r="PFR871" s="396"/>
      <c r="PFS871" s="396"/>
      <c r="PFT871" s="396"/>
      <c r="PFU871" s="396"/>
      <c r="PFV871" s="396"/>
      <c r="PFW871" s="396"/>
      <c r="PFX871" s="396"/>
      <c r="PFY871" s="396"/>
      <c r="PFZ871" s="396"/>
      <c r="PGA871" s="396"/>
      <c r="PGB871" s="396"/>
      <c r="PGC871" s="396"/>
      <c r="PGD871" s="396"/>
      <c r="PGE871" s="396"/>
      <c r="PGF871" s="396"/>
      <c r="PGG871" s="396"/>
      <c r="PGH871" s="396"/>
      <c r="PGI871" s="396"/>
      <c r="PGJ871" s="396"/>
      <c r="PGK871" s="396"/>
      <c r="PGL871" s="396"/>
      <c r="PGM871" s="396"/>
      <c r="PGN871" s="396"/>
      <c r="PGO871" s="396"/>
      <c r="PGP871" s="396"/>
      <c r="PGQ871" s="396"/>
      <c r="PGR871" s="396"/>
      <c r="PGS871" s="396"/>
      <c r="PGT871" s="396"/>
      <c r="PGU871" s="396"/>
      <c r="PGV871" s="396"/>
      <c r="PGW871" s="396"/>
      <c r="PGX871" s="396"/>
      <c r="PGY871" s="396"/>
      <c r="PGZ871" s="396"/>
      <c r="PHA871" s="396"/>
      <c r="PHB871" s="396"/>
      <c r="PHC871" s="396"/>
      <c r="PHD871" s="396"/>
      <c r="PHE871" s="396"/>
      <c r="PHF871" s="396"/>
      <c r="PHG871" s="396"/>
      <c r="PHH871" s="396"/>
      <c r="PHI871" s="396"/>
      <c r="PHJ871" s="396"/>
      <c r="PHK871" s="396"/>
      <c r="PHL871" s="396"/>
      <c r="PHM871" s="396"/>
      <c r="PHN871" s="396"/>
      <c r="PHO871" s="396"/>
      <c r="PHP871" s="396"/>
      <c r="PHQ871" s="396"/>
      <c r="PHR871" s="396"/>
      <c r="PHS871" s="396"/>
      <c r="PHT871" s="396"/>
      <c r="PHU871" s="396"/>
      <c r="PHV871" s="396"/>
      <c r="PHW871" s="396"/>
      <c r="PHX871" s="396"/>
      <c r="PHY871" s="396"/>
      <c r="PHZ871" s="396"/>
      <c r="PIA871" s="396"/>
      <c r="PIB871" s="396"/>
      <c r="PIC871" s="396"/>
      <c r="PID871" s="396"/>
      <c r="PIE871" s="396"/>
      <c r="PIF871" s="396"/>
      <c r="PIG871" s="396"/>
      <c r="PIH871" s="396"/>
      <c r="PII871" s="396"/>
      <c r="PIJ871" s="396"/>
      <c r="PIK871" s="396"/>
      <c r="PIL871" s="396"/>
      <c r="PIM871" s="396"/>
      <c r="PIN871" s="396"/>
      <c r="PIO871" s="396"/>
      <c r="PIP871" s="396"/>
      <c r="PIQ871" s="396"/>
      <c r="PIR871" s="396"/>
      <c r="PIS871" s="396"/>
      <c r="PIT871" s="396"/>
      <c r="PIU871" s="396"/>
      <c r="PIV871" s="396"/>
      <c r="PIW871" s="396"/>
      <c r="PIX871" s="396"/>
      <c r="PIY871" s="396"/>
      <c r="PIZ871" s="396"/>
      <c r="PJA871" s="396"/>
      <c r="PJB871" s="396"/>
      <c r="PJC871" s="396"/>
      <c r="PJD871" s="396"/>
      <c r="PJE871" s="396"/>
      <c r="PJF871" s="396"/>
      <c r="PJG871" s="396"/>
      <c r="PJH871" s="396"/>
      <c r="PJI871" s="396"/>
      <c r="PJJ871" s="396"/>
      <c r="PJK871" s="396"/>
      <c r="PJL871" s="396"/>
      <c r="PJM871" s="396"/>
      <c r="PJN871" s="396"/>
      <c r="PJO871" s="396"/>
      <c r="PJP871" s="396"/>
      <c r="PJQ871" s="396"/>
      <c r="PJR871" s="396"/>
      <c r="PJS871" s="396"/>
      <c r="PJT871" s="396"/>
      <c r="PJU871" s="396"/>
      <c r="PJV871" s="396"/>
      <c r="PJW871" s="396"/>
      <c r="PJX871" s="396"/>
      <c r="PJY871" s="396"/>
      <c r="PJZ871" s="396"/>
      <c r="PKA871" s="396"/>
      <c r="PKB871" s="396"/>
      <c r="PKC871" s="396"/>
      <c r="PKD871" s="396"/>
      <c r="PKE871" s="396"/>
      <c r="PKF871" s="396"/>
      <c r="PKG871" s="396"/>
      <c r="PKH871" s="396"/>
      <c r="PKI871" s="396"/>
      <c r="PKJ871" s="396"/>
      <c r="PKK871" s="396"/>
      <c r="PKL871" s="396"/>
      <c r="PKM871" s="396"/>
      <c r="PKN871" s="396"/>
      <c r="PKO871" s="396"/>
      <c r="PKP871" s="396"/>
      <c r="PKQ871" s="396"/>
      <c r="PKR871" s="396"/>
      <c r="PKS871" s="396"/>
      <c r="PKT871" s="396"/>
      <c r="PKU871" s="396"/>
      <c r="PKV871" s="396"/>
      <c r="PKW871" s="396"/>
      <c r="PKX871" s="396"/>
      <c r="PKY871" s="396"/>
      <c r="PKZ871" s="396"/>
      <c r="PLA871" s="396"/>
      <c r="PLB871" s="396"/>
      <c r="PLC871" s="396"/>
      <c r="PLD871" s="396"/>
      <c r="PLE871" s="396"/>
      <c r="PLF871" s="396"/>
      <c r="PLG871" s="396"/>
      <c r="PLH871" s="396"/>
      <c r="PLI871" s="396"/>
      <c r="PLJ871" s="396"/>
      <c r="PLK871" s="396"/>
      <c r="PLL871" s="396"/>
      <c r="PLM871" s="396"/>
      <c r="PLN871" s="396"/>
      <c r="PLO871" s="396"/>
      <c r="PLP871" s="396"/>
      <c r="PLQ871" s="396"/>
      <c r="PLR871" s="396"/>
      <c r="PLS871" s="396"/>
      <c r="PLT871" s="396"/>
      <c r="PLU871" s="396"/>
      <c r="PLV871" s="396"/>
      <c r="PLW871" s="396"/>
      <c r="PLX871" s="396"/>
      <c r="PLY871" s="396"/>
      <c r="PLZ871" s="396"/>
      <c r="PMA871" s="396"/>
      <c r="PMB871" s="396"/>
      <c r="PMC871" s="396"/>
      <c r="PMD871" s="396"/>
      <c r="PME871" s="396"/>
      <c r="PMF871" s="396"/>
      <c r="PMG871" s="396"/>
      <c r="PMH871" s="396"/>
      <c r="PMI871" s="396"/>
      <c r="PMJ871" s="396"/>
      <c r="PMK871" s="396"/>
      <c r="PML871" s="396"/>
      <c r="PMM871" s="396"/>
      <c r="PMN871" s="396"/>
      <c r="PMO871" s="396"/>
      <c r="PMP871" s="396"/>
      <c r="PMQ871" s="396"/>
      <c r="PMR871" s="396"/>
      <c r="PMS871" s="396"/>
      <c r="PMT871" s="396"/>
      <c r="PMU871" s="396"/>
      <c r="PMV871" s="396"/>
      <c r="PMW871" s="396"/>
      <c r="PMX871" s="396"/>
      <c r="PMY871" s="396"/>
      <c r="PMZ871" s="396"/>
      <c r="PNA871" s="396"/>
      <c r="PNB871" s="396"/>
      <c r="PNC871" s="396"/>
      <c r="PND871" s="396"/>
      <c r="PNE871" s="396"/>
      <c r="PNF871" s="396"/>
      <c r="PNG871" s="396"/>
      <c r="PNH871" s="396"/>
      <c r="PNI871" s="396"/>
      <c r="PNJ871" s="396"/>
      <c r="PNK871" s="396"/>
      <c r="PNL871" s="396"/>
      <c r="PNM871" s="396"/>
      <c r="PNN871" s="396"/>
      <c r="PNO871" s="396"/>
      <c r="PNP871" s="396"/>
      <c r="PNQ871" s="396"/>
      <c r="PNR871" s="396"/>
      <c r="PNS871" s="396"/>
      <c r="PNT871" s="396"/>
      <c r="PNU871" s="396"/>
      <c r="PNV871" s="396"/>
      <c r="PNW871" s="396"/>
      <c r="PNX871" s="396"/>
      <c r="PNY871" s="396"/>
      <c r="PNZ871" s="396"/>
      <c r="POA871" s="396"/>
      <c r="POB871" s="396"/>
      <c r="POC871" s="396"/>
      <c r="POD871" s="396"/>
      <c r="POE871" s="396"/>
      <c r="POF871" s="396"/>
      <c r="POG871" s="396"/>
      <c r="POH871" s="396"/>
      <c r="POI871" s="396"/>
      <c r="POJ871" s="396"/>
      <c r="POK871" s="396"/>
      <c r="POL871" s="396"/>
      <c r="POM871" s="396"/>
      <c r="PON871" s="396"/>
      <c r="POO871" s="396"/>
      <c r="POP871" s="396"/>
      <c r="POQ871" s="396"/>
      <c r="POR871" s="396"/>
      <c r="POS871" s="396"/>
      <c r="POT871" s="396"/>
      <c r="POU871" s="396"/>
      <c r="POV871" s="396"/>
      <c r="POW871" s="396"/>
      <c r="POX871" s="396"/>
      <c r="POY871" s="396"/>
      <c r="POZ871" s="396"/>
      <c r="PPA871" s="396"/>
      <c r="PPB871" s="396"/>
      <c r="PPC871" s="396"/>
      <c r="PPD871" s="396"/>
      <c r="PPE871" s="396"/>
      <c r="PPF871" s="396"/>
      <c r="PPG871" s="396"/>
      <c r="PPH871" s="396"/>
      <c r="PPI871" s="396"/>
      <c r="PPJ871" s="396"/>
      <c r="PPK871" s="396"/>
      <c r="PPL871" s="396"/>
      <c r="PPM871" s="396"/>
      <c r="PPN871" s="396"/>
      <c r="PPO871" s="396"/>
      <c r="PPP871" s="396"/>
      <c r="PPQ871" s="396"/>
      <c r="PPR871" s="396"/>
      <c r="PPS871" s="396"/>
      <c r="PPT871" s="396"/>
      <c r="PPU871" s="396"/>
      <c r="PPV871" s="396"/>
      <c r="PPW871" s="396"/>
      <c r="PPX871" s="396"/>
      <c r="PPY871" s="396"/>
      <c r="PPZ871" s="396"/>
      <c r="PQA871" s="396"/>
      <c r="PQB871" s="396"/>
      <c r="PQC871" s="396"/>
      <c r="PQD871" s="396"/>
      <c r="PQE871" s="396"/>
      <c r="PQF871" s="396"/>
      <c r="PQG871" s="396"/>
      <c r="PQH871" s="396"/>
      <c r="PQI871" s="396"/>
      <c r="PQJ871" s="396"/>
      <c r="PQK871" s="396"/>
      <c r="PQL871" s="396"/>
      <c r="PQM871" s="396"/>
      <c r="PQN871" s="396"/>
      <c r="PQO871" s="396"/>
      <c r="PQP871" s="396"/>
      <c r="PQQ871" s="396"/>
      <c r="PQR871" s="396"/>
      <c r="PQS871" s="396"/>
      <c r="PQT871" s="396"/>
      <c r="PQU871" s="396"/>
      <c r="PQV871" s="396"/>
      <c r="PQW871" s="396"/>
      <c r="PQX871" s="396"/>
      <c r="PQY871" s="396"/>
      <c r="PQZ871" s="396"/>
      <c r="PRA871" s="396"/>
      <c r="PRB871" s="396"/>
      <c r="PRC871" s="396"/>
      <c r="PRD871" s="396"/>
      <c r="PRE871" s="396"/>
      <c r="PRF871" s="396"/>
      <c r="PRG871" s="396"/>
      <c r="PRH871" s="396"/>
      <c r="PRI871" s="396"/>
      <c r="PRJ871" s="396"/>
      <c r="PRK871" s="396"/>
      <c r="PRL871" s="396"/>
      <c r="PRM871" s="396"/>
      <c r="PRN871" s="396"/>
      <c r="PRO871" s="396"/>
      <c r="PRP871" s="396"/>
      <c r="PRQ871" s="396"/>
      <c r="PRR871" s="396"/>
      <c r="PRS871" s="396"/>
      <c r="PRT871" s="396"/>
      <c r="PRU871" s="396"/>
      <c r="PRV871" s="396"/>
      <c r="PRW871" s="396"/>
      <c r="PRX871" s="396"/>
      <c r="PRY871" s="396"/>
      <c r="PRZ871" s="396"/>
      <c r="PSA871" s="396"/>
      <c r="PSB871" s="396"/>
      <c r="PSC871" s="396"/>
      <c r="PSD871" s="396"/>
      <c r="PSE871" s="396"/>
      <c r="PSF871" s="396"/>
      <c r="PSG871" s="396"/>
      <c r="PSH871" s="396"/>
      <c r="PSI871" s="396"/>
      <c r="PSJ871" s="396"/>
      <c r="PSK871" s="396"/>
      <c r="PSL871" s="396"/>
      <c r="PSM871" s="396"/>
      <c r="PSN871" s="396"/>
      <c r="PSO871" s="396"/>
      <c r="PSP871" s="396"/>
      <c r="PSQ871" s="396"/>
      <c r="PSR871" s="396"/>
      <c r="PSS871" s="396"/>
      <c r="PST871" s="396"/>
      <c r="PSU871" s="396"/>
      <c r="PSV871" s="396"/>
      <c r="PSW871" s="396"/>
      <c r="PSX871" s="396"/>
      <c r="PSY871" s="396"/>
      <c r="PSZ871" s="396"/>
      <c r="PTA871" s="396"/>
      <c r="PTB871" s="396"/>
      <c r="PTC871" s="396"/>
      <c r="PTD871" s="396"/>
      <c r="PTE871" s="396"/>
      <c r="PTF871" s="396"/>
      <c r="PTG871" s="396"/>
      <c r="PTH871" s="396"/>
      <c r="PTI871" s="396"/>
      <c r="PTJ871" s="396"/>
      <c r="PTK871" s="396"/>
      <c r="PTL871" s="396"/>
      <c r="PTM871" s="396"/>
      <c r="PTN871" s="396"/>
      <c r="PTO871" s="396"/>
      <c r="PTP871" s="396"/>
      <c r="PTQ871" s="396"/>
      <c r="PTR871" s="396"/>
      <c r="PTS871" s="396"/>
      <c r="PTT871" s="396"/>
      <c r="PTU871" s="396"/>
      <c r="PTV871" s="396"/>
      <c r="PTW871" s="396"/>
      <c r="PTX871" s="396"/>
      <c r="PTY871" s="396"/>
      <c r="PTZ871" s="396"/>
      <c r="PUA871" s="396"/>
      <c r="PUB871" s="396"/>
      <c r="PUC871" s="396"/>
      <c r="PUD871" s="396"/>
      <c r="PUE871" s="396"/>
      <c r="PUF871" s="396"/>
      <c r="PUG871" s="396"/>
      <c r="PUH871" s="396"/>
      <c r="PUI871" s="396"/>
      <c r="PUJ871" s="396"/>
      <c r="PUK871" s="396"/>
      <c r="PUL871" s="396"/>
      <c r="PUM871" s="396"/>
      <c r="PUN871" s="396"/>
      <c r="PUO871" s="396"/>
      <c r="PUP871" s="396"/>
      <c r="PUQ871" s="396"/>
      <c r="PUR871" s="396"/>
      <c r="PUS871" s="396"/>
      <c r="PUT871" s="396"/>
      <c r="PUU871" s="396"/>
      <c r="PUV871" s="396"/>
      <c r="PUW871" s="396"/>
      <c r="PUX871" s="396"/>
      <c r="PUY871" s="396"/>
      <c r="PUZ871" s="396"/>
      <c r="PVA871" s="396"/>
      <c r="PVB871" s="396"/>
      <c r="PVC871" s="396"/>
      <c r="PVD871" s="396"/>
      <c r="PVE871" s="396"/>
      <c r="PVF871" s="396"/>
      <c r="PVG871" s="396"/>
      <c r="PVH871" s="396"/>
      <c r="PVI871" s="396"/>
      <c r="PVJ871" s="396"/>
      <c r="PVK871" s="396"/>
      <c r="PVL871" s="396"/>
      <c r="PVM871" s="396"/>
      <c r="PVN871" s="396"/>
      <c r="PVO871" s="396"/>
      <c r="PVP871" s="396"/>
      <c r="PVQ871" s="396"/>
      <c r="PVR871" s="396"/>
      <c r="PVS871" s="396"/>
      <c r="PVT871" s="396"/>
      <c r="PVU871" s="396"/>
      <c r="PVV871" s="396"/>
      <c r="PVW871" s="396"/>
      <c r="PVX871" s="396"/>
      <c r="PVY871" s="396"/>
      <c r="PVZ871" s="396"/>
      <c r="PWA871" s="396"/>
      <c r="PWB871" s="396"/>
      <c r="PWC871" s="396"/>
      <c r="PWD871" s="396"/>
      <c r="PWE871" s="396"/>
      <c r="PWF871" s="396"/>
      <c r="PWG871" s="396"/>
      <c r="PWH871" s="396"/>
      <c r="PWI871" s="396"/>
      <c r="PWJ871" s="396"/>
      <c r="PWK871" s="396"/>
      <c r="PWL871" s="396"/>
      <c r="PWM871" s="396"/>
      <c r="PWN871" s="396"/>
      <c r="PWO871" s="396"/>
      <c r="PWP871" s="396"/>
      <c r="PWQ871" s="396"/>
      <c r="PWR871" s="396"/>
      <c r="PWS871" s="396"/>
      <c r="PWT871" s="396"/>
      <c r="PWU871" s="396"/>
      <c r="PWV871" s="396"/>
      <c r="PWW871" s="396"/>
      <c r="PWX871" s="396"/>
      <c r="PWY871" s="396"/>
      <c r="PWZ871" s="396"/>
      <c r="PXA871" s="396"/>
      <c r="PXB871" s="396"/>
      <c r="PXC871" s="396"/>
      <c r="PXD871" s="396"/>
      <c r="PXE871" s="396"/>
      <c r="PXF871" s="396"/>
      <c r="PXG871" s="396"/>
      <c r="PXH871" s="396"/>
      <c r="PXI871" s="396"/>
      <c r="PXJ871" s="396"/>
      <c r="PXK871" s="396"/>
      <c r="PXL871" s="396"/>
      <c r="PXM871" s="396"/>
      <c r="PXN871" s="396"/>
      <c r="PXO871" s="396"/>
      <c r="PXP871" s="396"/>
      <c r="PXQ871" s="396"/>
      <c r="PXR871" s="396"/>
      <c r="PXS871" s="396"/>
      <c r="PXT871" s="396"/>
      <c r="PXU871" s="396"/>
      <c r="PXV871" s="396"/>
      <c r="PXW871" s="396"/>
      <c r="PXX871" s="396"/>
      <c r="PXY871" s="396"/>
      <c r="PXZ871" s="396"/>
      <c r="PYA871" s="396"/>
      <c r="PYB871" s="396"/>
      <c r="PYC871" s="396"/>
      <c r="PYD871" s="396"/>
      <c r="PYE871" s="396"/>
      <c r="PYF871" s="396"/>
      <c r="PYG871" s="396"/>
      <c r="PYH871" s="396"/>
      <c r="PYI871" s="396"/>
      <c r="PYJ871" s="396"/>
      <c r="PYK871" s="396"/>
      <c r="PYL871" s="396"/>
      <c r="PYM871" s="396"/>
      <c r="PYN871" s="396"/>
      <c r="PYO871" s="396"/>
      <c r="PYP871" s="396"/>
      <c r="PYQ871" s="396"/>
      <c r="PYR871" s="396"/>
      <c r="PYS871" s="396"/>
      <c r="PYT871" s="396"/>
      <c r="PYU871" s="396"/>
      <c r="PYV871" s="396"/>
      <c r="PYW871" s="396"/>
      <c r="PYX871" s="396"/>
      <c r="PYY871" s="396"/>
      <c r="PYZ871" s="396"/>
      <c r="PZA871" s="396"/>
      <c r="PZB871" s="396"/>
      <c r="PZC871" s="396"/>
      <c r="PZD871" s="396"/>
      <c r="PZE871" s="396"/>
      <c r="PZF871" s="396"/>
      <c r="PZG871" s="396"/>
      <c r="PZH871" s="396"/>
      <c r="PZI871" s="396"/>
      <c r="PZJ871" s="396"/>
      <c r="PZK871" s="396"/>
      <c r="PZL871" s="396"/>
      <c r="PZM871" s="396"/>
      <c r="PZN871" s="396"/>
      <c r="PZO871" s="396"/>
      <c r="PZP871" s="396"/>
      <c r="PZQ871" s="396"/>
      <c r="PZR871" s="396"/>
      <c r="PZS871" s="396"/>
      <c r="PZT871" s="396"/>
      <c r="PZU871" s="396"/>
      <c r="PZV871" s="396"/>
      <c r="PZW871" s="396"/>
      <c r="PZX871" s="396"/>
      <c r="PZY871" s="396"/>
      <c r="PZZ871" s="396"/>
      <c r="QAA871" s="396"/>
      <c r="QAB871" s="396"/>
      <c r="QAC871" s="396"/>
      <c r="QAD871" s="396"/>
      <c r="QAE871" s="396"/>
      <c r="QAF871" s="396"/>
      <c r="QAG871" s="396"/>
      <c r="QAH871" s="396"/>
      <c r="QAI871" s="396"/>
      <c r="QAJ871" s="396"/>
      <c r="QAK871" s="396"/>
      <c r="QAL871" s="396"/>
      <c r="QAM871" s="396"/>
      <c r="QAN871" s="396"/>
      <c r="QAO871" s="396"/>
      <c r="QAP871" s="396"/>
      <c r="QAQ871" s="396"/>
      <c r="QAR871" s="396"/>
      <c r="QAS871" s="396"/>
      <c r="QAT871" s="396"/>
      <c r="QAU871" s="396"/>
      <c r="QAV871" s="396"/>
      <c r="QAW871" s="396"/>
      <c r="QAX871" s="396"/>
      <c r="QAY871" s="396"/>
      <c r="QAZ871" s="396"/>
      <c r="QBA871" s="396"/>
      <c r="QBB871" s="396"/>
      <c r="QBC871" s="396"/>
      <c r="QBD871" s="396"/>
      <c r="QBE871" s="396"/>
      <c r="QBF871" s="396"/>
      <c r="QBG871" s="396"/>
      <c r="QBH871" s="396"/>
      <c r="QBI871" s="396"/>
      <c r="QBJ871" s="396"/>
      <c r="QBK871" s="396"/>
      <c r="QBL871" s="396"/>
      <c r="QBM871" s="396"/>
      <c r="QBN871" s="396"/>
      <c r="QBO871" s="396"/>
      <c r="QBP871" s="396"/>
      <c r="QBQ871" s="396"/>
      <c r="QBR871" s="396"/>
      <c r="QBS871" s="396"/>
      <c r="QBT871" s="396"/>
      <c r="QBU871" s="396"/>
      <c r="QBV871" s="396"/>
      <c r="QBW871" s="396"/>
      <c r="QBX871" s="396"/>
      <c r="QBY871" s="396"/>
      <c r="QBZ871" s="396"/>
      <c r="QCA871" s="396"/>
      <c r="QCB871" s="396"/>
      <c r="QCC871" s="396"/>
      <c r="QCD871" s="396"/>
      <c r="QCE871" s="396"/>
      <c r="QCF871" s="396"/>
      <c r="QCG871" s="396"/>
      <c r="QCH871" s="396"/>
      <c r="QCI871" s="396"/>
      <c r="QCJ871" s="396"/>
      <c r="QCK871" s="396"/>
      <c r="QCL871" s="396"/>
      <c r="QCM871" s="396"/>
      <c r="QCN871" s="396"/>
      <c r="QCO871" s="396"/>
      <c r="QCP871" s="396"/>
      <c r="QCQ871" s="396"/>
      <c r="QCR871" s="396"/>
      <c r="QCS871" s="396"/>
      <c r="QCT871" s="396"/>
      <c r="QCU871" s="396"/>
      <c r="QCV871" s="396"/>
      <c r="QCW871" s="396"/>
      <c r="QCX871" s="396"/>
      <c r="QCY871" s="396"/>
      <c r="QCZ871" s="396"/>
      <c r="QDA871" s="396"/>
      <c r="QDB871" s="396"/>
      <c r="QDC871" s="396"/>
      <c r="QDD871" s="396"/>
      <c r="QDE871" s="396"/>
      <c r="QDF871" s="396"/>
      <c r="QDG871" s="396"/>
      <c r="QDH871" s="396"/>
      <c r="QDI871" s="396"/>
      <c r="QDJ871" s="396"/>
      <c r="QDK871" s="396"/>
      <c r="QDL871" s="396"/>
      <c r="QDM871" s="396"/>
      <c r="QDN871" s="396"/>
      <c r="QDO871" s="396"/>
      <c r="QDP871" s="396"/>
      <c r="QDQ871" s="396"/>
      <c r="QDR871" s="396"/>
      <c r="QDS871" s="396"/>
      <c r="QDT871" s="396"/>
      <c r="QDU871" s="396"/>
      <c r="QDV871" s="396"/>
      <c r="QDW871" s="396"/>
      <c r="QDX871" s="396"/>
      <c r="QDY871" s="396"/>
      <c r="QDZ871" s="396"/>
      <c r="QEA871" s="396"/>
      <c r="QEB871" s="396"/>
      <c r="QEC871" s="396"/>
      <c r="QED871" s="396"/>
      <c r="QEE871" s="396"/>
      <c r="QEF871" s="396"/>
      <c r="QEG871" s="396"/>
      <c r="QEH871" s="396"/>
      <c r="QEI871" s="396"/>
      <c r="QEJ871" s="396"/>
      <c r="QEK871" s="396"/>
      <c r="QEL871" s="396"/>
      <c r="QEM871" s="396"/>
      <c r="QEN871" s="396"/>
      <c r="QEO871" s="396"/>
      <c r="QEP871" s="396"/>
      <c r="QEQ871" s="396"/>
      <c r="QER871" s="396"/>
      <c r="QES871" s="396"/>
      <c r="QET871" s="396"/>
      <c r="QEU871" s="396"/>
      <c r="QEV871" s="396"/>
      <c r="QEW871" s="396"/>
      <c r="QEX871" s="396"/>
      <c r="QEY871" s="396"/>
      <c r="QEZ871" s="396"/>
      <c r="QFA871" s="396"/>
      <c r="QFB871" s="396"/>
      <c r="QFC871" s="396"/>
      <c r="QFD871" s="396"/>
      <c r="QFE871" s="396"/>
      <c r="QFF871" s="396"/>
      <c r="QFG871" s="396"/>
      <c r="QFH871" s="396"/>
      <c r="QFI871" s="396"/>
      <c r="QFJ871" s="396"/>
      <c r="QFK871" s="396"/>
      <c r="QFL871" s="396"/>
      <c r="QFM871" s="396"/>
      <c r="QFN871" s="396"/>
      <c r="QFO871" s="396"/>
      <c r="QFP871" s="396"/>
      <c r="QFQ871" s="396"/>
      <c r="QFR871" s="396"/>
      <c r="QFS871" s="396"/>
      <c r="QFT871" s="396"/>
      <c r="QFU871" s="396"/>
      <c r="QFV871" s="396"/>
      <c r="QFW871" s="396"/>
      <c r="QFX871" s="396"/>
      <c r="QFY871" s="396"/>
      <c r="QFZ871" s="396"/>
      <c r="QGA871" s="396"/>
      <c r="QGB871" s="396"/>
      <c r="QGC871" s="396"/>
      <c r="QGD871" s="396"/>
      <c r="QGE871" s="396"/>
      <c r="QGF871" s="396"/>
      <c r="QGG871" s="396"/>
      <c r="QGH871" s="396"/>
      <c r="QGI871" s="396"/>
      <c r="QGJ871" s="396"/>
      <c r="QGK871" s="396"/>
      <c r="QGL871" s="396"/>
      <c r="QGM871" s="396"/>
      <c r="QGN871" s="396"/>
      <c r="QGO871" s="396"/>
      <c r="QGP871" s="396"/>
      <c r="QGQ871" s="396"/>
      <c r="QGR871" s="396"/>
      <c r="QGS871" s="396"/>
      <c r="QGT871" s="396"/>
      <c r="QGU871" s="396"/>
      <c r="QGV871" s="396"/>
      <c r="QGW871" s="396"/>
      <c r="QGX871" s="396"/>
      <c r="QGY871" s="396"/>
      <c r="QGZ871" s="396"/>
      <c r="QHA871" s="396"/>
      <c r="QHB871" s="396"/>
      <c r="QHC871" s="396"/>
      <c r="QHD871" s="396"/>
      <c r="QHE871" s="396"/>
      <c r="QHF871" s="396"/>
      <c r="QHG871" s="396"/>
      <c r="QHH871" s="396"/>
      <c r="QHI871" s="396"/>
      <c r="QHJ871" s="396"/>
      <c r="QHK871" s="396"/>
      <c r="QHL871" s="396"/>
      <c r="QHM871" s="396"/>
      <c r="QHN871" s="396"/>
      <c r="QHO871" s="396"/>
      <c r="QHP871" s="396"/>
      <c r="QHQ871" s="396"/>
      <c r="QHR871" s="396"/>
      <c r="QHS871" s="396"/>
      <c r="QHT871" s="396"/>
      <c r="QHU871" s="396"/>
      <c r="QHV871" s="396"/>
      <c r="QHW871" s="396"/>
      <c r="QHX871" s="396"/>
      <c r="QHY871" s="396"/>
      <c r="QHZ871" s="396"/>
      <c r="QIA871" s="396"/>
      <c r="QIB871" s="396"/>
      <c r="QIC871" s="396"/>
      <c r="QID871" s="396"/>
      <c r="QIE871" s="396"/>
      <c r="QIF871" s="396"/>
      <c r="QIG871" s="396"/>
      <c r="QIH871" s="396"/>
      <c r="QII871" s="396"/>
      <c r="QIJ871" s="396"/>
      <c r="QIK871" s="396"/>
      <c r="QIL871" s="396"/>
      <c r="QIM871" s="396"/>
      <c r="QIN871" s="396"/>
      <c r="QIO871" s="396"/>
      <c r="QIP871" s="396"/>
      <c r="QIQ871" s="396"/>
      <c r="QIR871" s="396"/>
      <c r="QIS871" s="396"/>
      <c r="QIT871" s="396"/>
      <c r="QIU871" s="396"/>
      <c r="QIV871" s="396"/>
      <c r="QIW871" s="396"/>
      <c r="QIX871" s="396"/>
      <c r="QIY871" s="396"/>
      <c r="QIZ871" s="396"/>
      <c r="QJA871" s="396"/>
      <c r="QJB871" s="396"/>
      <c r="QJC871" s="396"/>
      <c r="QJD871" s="396"/>
      <c r="QJE871" s="396"/>
      <c r="QJF871" s="396"/>
      <c r="QJG871" s="396"/>
      <c r="QJH871" s="396"/>
      <c r="QJI871" s="396"/>
      <c r="QJJ871" s="396"/>
      <c r="QJK871" s="396"/>
      <c r="QJL871" s="396"/>
      <c r="QJM871" s="396"/>
      <c r="QJN871" s="396"/>
      <c r="QJO871" s="396"/>
      <c r="QJP871" s="396"/>
      <c r="QJQ871" s="396"/>
      <c r="QJR871" s="396"/>
      <c r="QJS871" s="396"/>
      <c r="QJT871" s="396"/>
      <c r="QJU871" s="396"/>
      <c r="QJV871" s="396"/>
      <c r="QJW871" s="396"/>
      <c r="QJX871" s="396"/>
      <c r="QJY871" s="396"/>
      <c r="QJZ871" s="396"/>
      <c r="QKA871" s="396"/>
      <c r="QKB871" s="396"/>
      <c r="QKC871" s="396"/>
      <c r="QKD871" s="396"/>
      <c r="QKE871" s="396"/>
      <c r="QKF871" s="396"/>
      <c r="QKG871" s="396"/>
      <c r="QKH871" s="396"/>
      <c r="QKI871" s="396"/>
      <c r="QKJ871" s="396"/>
      <c r="QKK871" s="396"/>
      <c r="QKL871" s="396"/>
      <c r="QKM871" s="396"/>
      <c r="QKN871" s="396"/>
      <c r="QKO871" s="396"/>
      <c r="QKP871" s="396"/>
      <c r="QKQ871" s="396"/>
      <c r="QKR871" s="396"/>
      <c r="QKS871" s="396"/>
      <c r="QKT871" s="396"/>
      <c r="QKU871" s="396"/>
      <c r="QKV871" s="396"/>
      <c r="QKW871" s="396"/>
      <c r="QKX871" s="396"/>
      <c r="QKY871" s="396"/>
      <c r="QKZ871" s="396"/>
      <c r="QLA871" s="396"/>
      <c r="QLB871" s="396"/>
      <c r="QLC871" s="396"/>
      <c r="QLD871" s="396"/>
      <c r="QLE871" s="396"/>
      <c r="QLF871" s="396"/>
      <c r="QLG871" s="396"/>
      <c r="QLH871" s="396"/>
      <c r="QLI871" s="396"/>
      <c r="QLJ871" s="396"/>
      <c r="QLK871" s="396"/>
      <c r="QLL871" s="396"/>
      <c r="QLM871" s="396"/>
      <c r="QLN871" s="396"/>
      <c r="QLO871" s="396"/>
      <c r="QLP871" s="396"/>
      <c r="QLQ871" s="396"/>
      <c r="QLR871" s="396"/>
      <c r="QLS871" s="396"/>
      <c r="QLT871" s="396"/>
      <c r="QLU871" s="396"/>
      <c r="QLV871" s="396"/>
      <c r="QLW871" s="396"/>
      <c r="QLX871" s="396"/>
      <c r="QLY871" s="396"/>
      <c r="QLZ871" s="396"/>
      <c r="QMA871" s="396"/>
      <c r="QMB871" s="396"/>
      <c r="QMC871" s="396"/>
      <c r="QMD871" s="396"/>
      <c r="QME871" s="396"/>
      <c r="QMF871" s="396"/>
      <c r="QMG871" s="396"/>
      <c r="QMH871" s="396"/>
      <c r="QMI871" s="396"/>
      <c r="QMJ871" s="396"/>
      <c r="QMK871" s="396"/>
      <c r="QML871" s="396"/>
      <c r="QMM871" s="396"/>
      <c r="QMN871" s="396"/>
      <c r="QMO871" s="396"/>
      <c r="QMP871" s="396"/>
      <c r="QMQ871" s="396"/>
      <c r="QMR871" s="396"/>
      <c r="QMS871" s="396"/>
      <c r="QMT871" s="396"/>
      <c r="QMU871" s="396"/>
      <c r="QMV871" s="396"/>
      <c r="QMW871" s="396"/>
      <c r="QMX871" s="396"/>
      <c r="QMY871" s="396"/>
      <c r="QMZ871" s="396"/>
      <c r="QNA871" s="396"/>
      <c r="QNB871" s="396"/>
      <c r="QNC871" s="396"/>
      <c r="QND871" s="396"/>
      <c r="QNE871" s="396"/>
      <c r="QNF871" s="396"/>
      <c r="QNG871" s="396"/>
      <c r="QNH871" s="396"/>
      <c r="QNI871" s="396"/>
      <c r="QNJ871" s="396"/>
      <c r="QNK871" s="396"/>
      <c r="QNL871" s="396"/>
      <c r="QNM871" s="396"/>
      <c r="QNN871" s="396"/>
      <c r="QNO871" s="396"/>
      <c r="QNP871" s="396"/>
      <c r="QNQ871" s="396"/>
      <c r="QNR871" s="396"/>
      <c r="QNS871" s="396"/>
      <c r="QNT871" s="396"/>
      <c r="QNU871" s="396"/>
      <c r="QNV871" s="396"/>
      <c r="QNW871" s="396"/>
      <c r="QNX871" s="396"/>
      <c r="QNY871" s="396"/>
      <c r="QNZ871" s="396"/>
      <c r="QOA871" s="396"/>
      <c r="QOB871" s="396"/>
      <c r="QOC871" s="396"/>
      <c r="QOD871" s="396"/>
      <c r="QOE871" s="396"/>
      <c r="QOF871" s="396"/>
      <c r="QOG871" s="396"/>
      <c r="QOH871" s="396"/>
      <c r="QOI871" s="396"/>
      <c r="QOJ871" s="396"/>
      <c r="QOK871" s="396"/>
      <c r="QOL871" s="396"/>
      <c r="QOM871" s="396"/>
      <c r="QON871" s="396"/>
      <c r="QOO871" s="396"/>
      <c r="QOP871" s="396"/>
      <c r="QOQ871" s="396"/>
      <c r="QOR871" s="396"/>
      <c r="QOS871" s="396"/>
      <c r="QOT871" s="396"/>
      <c r="QOU871" s="396"/>
      <c r="QOV871" s="396"/>
      <c r="QOW871" s="396"/>
      <c r="QOX871" s="396"/>
      <c r="QOY871" s="396"/>
      <c r="QOZ871" s="396"/>
      <c r="QPA871" s="396"/>
      <c r="QPB871" s="396"/>
      <c r="QPC871" s="396"/>
      <c r="QPD871" s="396"/>
      <c r="QPE871" s="396"/>
      <c r="QPF871" s="396"/>
      <c r="QPG871" s="396"/>
      <c r="QPH871" s="396"/>
      <c r="QPI871" s="396"/>
      <c r="QPJ871" s="396"/>
      <c r="QPK871" s="396"/>
      <c r="QPL871" s="396"/>
      <c r="QPM871" s="396"/>
      <c r="QPN871" s="396"/>
      <c r="QPO871" s="396"/>
      <c r="QPP871" s="396"/>
      <c r="QPQ871" s="396"/>
      <c r="QPR871" s="396"/>
      <c r="QPS871" s="396"/>
      <c r="QPT871" s="396"/>
      <c r="QPU871" s="396"/>
      <c r="QPV871" s="396"/>
      <c r="QPW871" s="396"/>
      <c r="QPX871" s="396"/>
      <c r="QPY871" s="396"/>
      <c r="QPZ871" s="396"/>
      <c r="QQA871" s="396"/>
      <c r="QQB871" s="396"/>
      <c r="QQC871" s="396"/>
      <c r="QQD871" s="396"/>
      <c r="QQE871" s="396"/>
      <c r="QQF871" s="396"/>
      <c r="QQG871" s="396"/>
      <c r="QQH871" s="396"/>
      <c r="QQI871" s="396"/>
      <c r="QQJ871" s="396"/>
      <c r="QQK871" s="396"/>
      <c r="QQL871" s="396"/>
      <c r="QQM871" s="396"/>
      <c r="QQN871" s="396"/>
      <c r="QQO871" s="396"/>
      <c r="QQP871" s="396"/>
      <c r="QQQ871" s="396"/>
      <c r="QQR871" s="396"/>
      <c r="QQS871" s="396"/>
      <c r="QQT871" s="396"/>
      <c r="QQU871" s="396"/>
      <c r="QQV871" s="396"/>
      <c r="QQW871" s="396"/>
      <c r="QQX871" s="396"/>
      <c r="QQY871" s="396"/>
      <c r="QQZ871" s="396"/>
      <c r="QRA871" s="396"/>
      <c r="QRB871" s="396"/>
      <c r="QRC871" s="396"/>
      <c r="QRD871" s="396"/>
      <c r="QRE871" s="396"/>
      <c r="QRF871" s="396"/>
      <c r="QRG871" s="396"/>
      <c r="QRH871" s="396"/>
      <c r="QRI871" s="396"/>
      <c r="QRJ871" s="396"/>
      <c r="QRK871" s="396"/>
      <c r="QRL871" s="396"/>
      <c r="QRM871" s="396"/>
      <c r="QRN871" s="396"/>
      <c r="QRO871" s="396"/>
      <c r="QRP871" s="396"/>
      <c r="QRQ871" s="396"/>
      <c r="QRR871" s="396"/>
      <c r="QRS871" s="396"/>
      <c r="QRT871" s="396"/>
      <c r="QRU871" s="396"/>
      <c r="QRV871" s="396"/>
      <c r="QRW871" s="396"/>
      <c r="QRX871" s="396"/>
      <c r="QRY871" s="396"/>
      <c r="QRZ871" s="396"/>
      <c r="QSA871" s="396"/>
      <c r="QSB871" s="396"/>
      <c r="QSC871" s="396"/>
      <c r="QSD871" s="396"/>
      <c r="QSE871" s="396"/>
      <c r="QSF871" s="396"/>
      <c r="QSG871" s="396"/>
      <c r="QSH871" s="396"/>
      <c r="QSI871" s="396"/>
      <c r="QSJ871" s="396"/>
      <c r="QSK871" s="396"/>
      <c r="QSL871" s="396"/>
      <c r="QSM871" s="396"/>
      <c r="QSN871" s="396"/>
      <c r="QSO871" s="396"/>
      <c r="QSP871" s="396"/>
      <c r="QSQ871" s="396"/>
      <c r="QSR871" s="396"/>
      <c r="QSS871" s="396"/>
      <c r="QST871" s="396"/>
      <c r="QSU871" s="396"/>
      <c r="QSV871" s="396"/>
      <c r="QSW871" s="396"/>
      <c r="QSX871" s="396"/>
      <c r="QSY871" s="396"/>
      <c r="QSZ871" s="396"/>
      <c r="QTA871" s="396"/>
      <c r="QTB871" s="396"/>
      <c r="QTC871" s="396"/>
      <c r="QTD871" s="396"/>
      <c r="QTE871" s="396"/>
      <c r="QTF871" s="396"/>
      <c r="QTG871" s="396"/>
      <c r="QTH871" s="396"/>
      <c r="QTI871" s="396"/>
      <c r="QTJ871" s="396"/>
      <c r="QTK871" s="396"/>
      <c r="QTL871" s="396"/>
      <c r="QTM871" s="396"/>
      <c r="QTN871" s="396"/>
      <c r="QTO871" s="396"/>
      <c r="QTP871" s="396"/>
      <c r="QTQ871" s="396"/>
      <c r="QTR871" s="396"/>
      <c r="QTS871" s="396"/>
      <c r="QTT871" s="396"/>
      <c r="QTU871" s="396"/>
      <c r="QTV871" s="396"/>
      <c r="QTW871" s="396"/>
      <c r="QTX871" s="396"/>
      <c r="QTY871" s="396"/>
      <c r="QTZ871" s="396"/>
      <c r="QUA871" s="396"/>
      <c r="QUB871" s="396"/>
      <c r="QUC871" s="396"/>
      <c r="QUD871" s="396"/>
      <c r="QUE871" s="396"/>
      <c r="QUF871" s="396"/>
      <c r="QUG871" s="396"/>
      <c r="QUH871" s="396"/>
      <c r="QUI871" s="396"/>
      <c r="QUJ871" s="396"/>
      <c r="QUK871" s="396"/>
      <c r="QUL871" s="396"/>
      <c r="QUM871" s="396"/>
      <c r="QUN871" s="396"/>
      <c r="QUO871" s="396"/>
      <c r="QUP871" s="396"/>
      <c r="QUQ871" s="396"/>
      <c r="QUR871" s="396"/>
      <c r="QUS871" s="396"/>
      <c r="QUT871" s="396"/>
      <c r="QUU871" s="396"/>
      <c r="QUV871" s="396"/>
      <c r="QUW871" s="396"/>
      <c r="QUX871" s="396"/>
      <c r="QUY871" s="396"/>
      <c r="QUZ871" s="396"/>
      <c r="QVA871" s="396"/>
      <c r="QVB871" s="396"/>
      <c r="QVC871" s="396"/>
      <c r="QVD871" s="396"/>
      <c r="QVE871" s="396"/>
      <c r="QVF871" s="396"/>
      <c r="QVG871" s="396"/>
      <c r="QVH871" s="396"/>
      <c r="QVI871" s="396"/>
      <c r="QVJ871" s="396"/>
      <c r="QVK871" s="396"/>
      <c r="QVL871" s="396"/>
      <c r="QVM871" s="396"/>
      <c r="QVN871" s="396"/>
      <c r="QVO871" s="396"/>
      <c r="QVP871" s="396"/>
      <c r="QVQ871" s="396"/>
      <c r="QVR871" s="396"/>
      <c r="QVS871" s="396"/>
      <c r="QVT871" s="396"/>
      <c r="QVU871" s="396"/>
      <c r="QVV871" s="396"/>
      <c r="QVW871" s="396"/>
      <c r="QVX871" s="396"/>
      <c r="QVY871" s="396"/>
      <c r="QVZ871" s="396"/>
      <c r="QWA871" s="396"/>
      <c r="QWB871" s="396"/>
      <c r="QWC871" s="396"/>
      <c r="QWD871" s="396"/>
      <c r="QWE871" s="396"/>
      <c r="QWF871" s="396"/>
      <c r="QWG871" s="396"/>
      <c r="QWH871" s="396"/>
      <c r="QWI871" s="396"/>
      <c r="QWJ871" s="396"/>
      <c r="QWK871" s="396"/>
      <c r="QWL871" s="396"/>
      <c r="QWM871" s="396"/>
      <c r="QWN871" s="396"/>
      <c r="QWO871" s="396"/>
      <c r="QWP871" s="396"/>
      <c r="QWQ871" s="396"/>
      <c r="QWR871" s="396"/>
      <c r="QWS871" s="396"/>
      <c r="QWT871" s="396"/>
      <c r="QWU871" s="396"/>
      <c r="QWV871" s="396"/>
      <c r="QWW871" s="396"/>
      <c r="QWX871" s="396"/>
      <c r="QWY871" s="396"/>
      <c r="QWZ871" s="396"/>
      <c r="QXA871" s="396"/>
      <c r="QXB871" s="396"/>
      <c r="QXC871" s="396"/>
      <c r="QXD871" s="396"/>
      <c r="QXE871" s="396"/>
      <c r="QXF871" s="396"/>
      <c r="QXG871" s="396"/>
      <c r="QXH871" s="396"/>
      <c r="QXI871" s="396"/>
      <c r="QXJ871" s="396"/>
      <c r="QXK871" s="396"/>
      <c r="QXL871" s="396"/>
      <c r="QXM871" s="396"/>
      <c r="QXN871" s="396"/>
      <c r="QXO871" s="396"/>
      <c r="QXP871" s="396"/>
      <c r="QXQ871" s="396"/>
      <c r="QXR871" s="396"/>
      <c r="QXS871" s="396"/>
      <c r="QXT871" s="396"/>
      <c r="QXU871" s="396"/>
      <c r="QXV871" s="396"/>
      <c r="QXW871" s="396"/>
      <c r="QXX871" s="396"/>
      <c r="QXY871" s="396"/>
      <c r="QXZ871" s="396"/>
      <c r="QYA871" s="396"/>
      <c r="QYB871" s="396"/>
      <c r="QYC871" s="396"/>
      <c r="QYD871" s="396"/>
      <c r="QYE871" s="396"/>
      <c r="QYF871" s="396"/>
      <c r="QYG871" s="396"/>
      <c r="QYH871" s="396"/>
      <c r="QYI871" s="396"/>
      <c r="QYJ871" s="396"/>
      <c r="QYK871" s="396"/>
      <c r="QYL871" s="396"/>
      <c r="QYM871" s="396"/>
      <c r="QYN871" s="396"/>
      <c r="QYO871" s="396"/>
      <c r="QYP871" s="396"/>
      <c r="QYQ871" s="396"/>
      <c r="QYR871" s="396"/>
      <c r="QYS871" s="396"/>
      <c r="QYT871" s="396"/>
      <c r="QYU871" s="396"/>
      <c r="QYV871" s="396"/>
      <c r="QYW871" s="396"/>
      <c r="QYX871" s="396"/>
      <c r="QYY871" s="396"/>
      <c r="QYZ871" s="396"/>
      <c r="QZA871" s="396"/>
      <c r="QZB871" s="396"/>
      <c r="QZC871" s="396"/>
      <c r="QZD871" s="396"/>
      <c r="QZE871" s="396"/>
      <c r="QZF871" s="396"/>
      <c r="QZG871" s="396"/>
      <c r="QZH871" s="396"/>
      <c r="QZI871" s="396"/>
      <c r="QZJ871" s="396"/>
      <c r="QZK871" s="396"/>
      <c r="QZL871" s="396"/>
      <c r="QZM871" s="396"/>
      <c r="QZN871" s="396"/>
      <c r="QZO871" s="396"/>
      <c r="QZP871" s="396"/>
      <c r="QZQ871" s="396"/>
      <c r="QZR871" s="396"/>
      <c r="QZS871" s="396"/>
      <c r="QZT871" s="396"/>
      <c r="QZU871" s="396"/>
      <c r="QZV871" s="396"/>
      <c r="QZW871" s="396"/>
      <c r="QZX871" s="396"/>
      <c r="QZY871" s="396"/>
      <c r="QZZ871" s="396"/>
      <c r="RAA871" s="396"/>
      <c r="RAB871" s="396"/>
      <c r="RAC871" s="396"/>
      <c r="RAD871" s="396"/>
      <c r="RAE871" s="396"/>
      <c r="RAF871" s="396"/>
      <c r="RAG871" s="396"/>
      <c r="RAH871" s="396"/>
      <c r="RAI871" s="396"/>
      <c r="RAJ871" s="396"/>
      <c r="RAK871" s="396"/>
      <c r="RAL871" s="396"/>
      <c r="RAM871" s="396"/>
      <c r="RAN871" s="396"/>
      <c r="RAO871" s="396"/>
      <c r="RAP871" s="396"/>
      <c r="RAQ871" s="396"/>
      <c r="RAR871" s="396"/>
      <c r="RAS871" s="396"/>
      <c r="RAT871" s="396"/>
      <c r="RAU871" s="396"/>
      <c r="RAV871" s="396"/>
      <c r="RAW871" s="396"/>
      <c r="RAX871" s="396"/>
      <c r="RAY871" s="396"/>
      <c r="RAZ871" s="396"/>
      <c r="RBA871" s="396"/>
      <c r="RBB871" s="396"/>
      <c r="RBC871" s="396"/>
      <c r="RBD871" s="396"/>
      <c r="RBE871" s="396"/>
      <c r="RBF871" s="396"/>
      <c r="RBG871" s="396"/>
      <c r="RBH871" s="396"/>
      <c r="RBI871" s="396"/>
      <c r="RBJ871" s="396"/>
      <c r="RBK871" s="396"/>
      <c r="RBL871" s="396"/>
      <c r="RBM871" s="396"/>
      <c r="RBN871" s="396"/>
      <c r="RBO871" s="396"/>
      <c r="RBP871" s="396"/>
      <c r="RBQ871" s="396"/>
      <c r="RBR871" s="396"/>
      <c r="RBS871" s="396"/>
      <c r="RBT871" s="396"/>
      <c r="RBU871" s="396"/>
      <c r="RBV871" s="396"/>
      <c r="RBW871" s="396"/>
      <c r="RBX871" s="396"/>
      <c r="RBY871" s="396"/>
      <c r="RBZ871" s="396"/>
      <c r="RCA871" s="396"/>
      <c r="RCB871" s="396"/>
      <c r="RCC871" s="396"/>
      <c r="RCD871" s="396"/>
      <c r="RCE871" s="396"/>
      <c r="RCF871" s="396"/>
      <c r="RCG871" s="396"/>
      <c r="RCH871" s="396"/>
      <c r="RCI871" s="396"/>
      <c r="RCJ871" s="396"/>
      <c r="RCK871" s="396"/>
      <c r="RCL871" s="396"/>
      <c r="RCM871" s="396"/>
      <c r="RCN871" s="396"/>
      <c r="RCO871" s="396"/>
      <c r="RCP871" s="396"/>
      <c r="RCQ871" s="396"/>
      <c r="RCR871" s="396"/>
      <c r="RCS871" s="396"/>
      <c r="RCT871" s="396"/>
      <c r="RCU871" s="396"/>
      <c r="RCV871" s="396"/>
      <c r="RCW871" s="396"/>
      <c r="RCX871" s="396"/>
      <c r="RCY871" s="396"/>
      <c r="RCZ871" s="396"/>
      <c r="RDA871" s="396"/>
      <c r="RDB871" s="396"/>
      <c r="RDC871" s="396"/>
      <c r="RDD871" s="396"/>
      <c r="RDE871" s="396"/>
      <c r="RDF871" s="396"/>
      <c r="RDG871" s="396"/>
      <c r="RDH871" s="396"/>
      <c r="RDI871" s="396"/>
      <c r="RDJ871" s="396"/>
      <c r="RDK871" s="396"/>
      <c r="RDL871" s="396"/>
      <c r="RDM871" s="396"/>
      <c r="RDN871" s="396"/>
      <c r="RDO871" s="396"/>
      <c r="RDP871" s="396"/>
      <c r="RDQ871" s="396"/>
      <c r="RDR871" s="396"/>
      <c r="RDS871" s="396"/>
      <c r="RDT871" s="396"/>
      <c r="RDU871" s="396"/>
      <c r="RDV871" s="396"/>
      <c r="RDW871" s="396"/>
      <c r="RDX871" s="396"/>
      <c r="RDY871" s="396"/>
      <c r="RDZ871" s="396"/>
      <c r="REA871" s="396"/>
      <c r="REB871" s="396"/>
      <c r="REC871" s="396"/>
      <c r="RED871" s="396"/>
      <c r="REE871" s="396"/>
      <c r="REF871" s="396"/>
      <c r="REG871" s="396"/>
      <c r="REH871" s="396"/>
      <c r="REI871" s="396"/>
      <c r="REJ871" s="396"/>
      <c r="REK871" s="396"/>
      <c r="REL871" s="396"/>
      <c r="REM871" s="396"/>
      <c r="REN871" s="396"/>
      <c r="REO871" s="396"/>
      <c r="REP871" s="396"/>
      <c r="REQ871" s="396"/>
      <c r="RER871" s="396"/>
      <c r="RES871" s="396"/>
      <c r="RET871" s="396"/>
      <c r="REU871" s="396"/>
      <c r="REV871" s="396"/>
      <c r="REW871" s="396"/>
      <c r="REX871" s="396"/>
      <c r="REY871" s="396"/>
      <c r="REZ871" s="396"/>
      <c r="RFA871" s="396"/>
      <c r="RFB871" s="396"/>
      <c r="RFC871" s="396"/>
      <c r="RFD871" s="396"/>
      <c r="RFE871" s="396"/>
      <c r="RFF871" s="396"/>
      <c r="RFG871" s="396"/>
      <c r="RFH871" s="396"/>
      <c r="RFI871" s="396"/>
      <c r="RFJ871" s="396"/>
      <c r="RFK871" s="396"/>
      <c r="RFL871" s="396"/>
      <c r="RFM871" s="396"/>
      <c r="RFN871" s="396"/>
      <c r="RFO871" s="396"/>
      <c r="RFP871" s="396"/>
      <c r="RFQ871" s="396"/>
      <c r="RFR871" s="396"/>
      <c r="RFS871" s="396"/>
      <c r="RFT871" s="396"/>
      <c r="RFU871" s="396"/>
      <c r="RFV871" s="396"/>
      <c r="RFW871" s="396"/>
      <c r="RFX871" s="396"/>
      <c r="RFY871" s="396"/>
      <c r="RFZ871" s="396"/>
      <c r="RGA871" s="396"/>
      <c r="RGB871" s="396"/>
      <c r="RGC871" s="396"/>
      <c r="RGD871" s="396"/>
      <c r="RGE871" s="396"/>
      <c r="RGF871" s="396"/>
      <c r="RGG871" s="396"/>
      <c r="RGH871" s="396"/>
      <c r="RGI871" s="396"/>
      <c r="RGJ871" s="396"/>
      <c r="RGK871" s="396"/>
      <c r="RGL871" s="396"/>
      <c r="RGM871" s="396"/>
      <c r="RGN871" s="396"/>
      <c r="RGO871" s="396"/>
      <c r="RGP871" s="396"/>
      <c r="RGQ871" s="396"/>
      <c r="RGR871" s="396"/>
      <c r="RGS871" s="396"/>
      <c r="RGT871" s="396"/>
      <c r="RGU871" s="396"/>
      <c r="RGV871" s="396"/>
      <c r="RGW871" s="396"/>
      <c r="RGX871" s="396"/>
      <c r="RGY871" s="396"/>
      <c r="RGZ871" s="396"/>
      <c r="RHA871" s="396"/>
      <c r="RHB871" s="396"/>
      <c r="RHC871" s="396"/>
      <c r="RHD871" s="396"/>
      <c r="RHE871" s="396"/>
      <c r="RHF871" s="396"/>
      <c r="RHG871" s="396"/>
      <c r="RHH871" s="396"/>
      <c r="RHI871" s="396"/>
      <c r="RHJ871" s="396"/>
      <c r="RHK871" s="396"/>
      <c r="RHL871" s="396"/>
      <c r="RHM871" s="396"/>
      <c r="RHN871" s="396"/>
      <c r="RHO871" s="396"/>
      <c r="RHP871" s="396"/>
      <c r="RHQ871" s="396"/>
      <c r="RHR871" s="396"/>
      <c r="RHS871" s="396"/>
      <c r="RHT871" s="396"/>
      <c r="RHU871" s="396"/>
      <c r="RHV871" s="396"/>
      <c r="RHW871" s="396"/>
      <c r="RHX871" s="396"/>
      <c r="RHY871" s="396"/>
      <c r="RHZ871" s="396"/>
      <c r="RIA871" s="396"/>
      <c r="RIB871" s="396"/>
      <c r="RIC871" s="396"/>
      <c r="RID871" s="396"/>
      <c r="RIE871" s="396"/>
      <c r="RIF871" s="396"/>
      <c r="RIG871" s="396"/>
      <c r="RIH871" s="396"/>
      <c r="RII871" s="396"/>
      <c r="RIJ871" s="396"/>
      <c r="RIK871" s="396"/>
      <c r="RIL871" s="396"/>
      <c r="RIM871" s="396"/>
      <c r="RIN871" s="396"/>
      <c r="RIO871" s="396"/>
      <c r="RIP871" s="396"/>
      <c r="RIQ871" s="396"/>
      <c r="RIR871" s="396"/>
      <c r="RIS871" s="396"/>
      <c r="RIT871" s="396"/>
      <c r="RIU871" s="396"/>
      <c r="RIV871" s="396"/>
      <c r="RIW871" s="396"/>
      <c r="RIX871" s="396"/>
      <c r="RIY871" s="396"/>
      <c r="RIZ871" s="396"/>
      <c r="RJA871" s="396"/>
      <c r="RJB871" s="396"/>
      <c r="RJC871" s="396"/>
      <c r="RJD871" s="396"/>
      <c r="RJE871" s="396"/>
      <c r="RJF871" s="396"/>
      <c r="RJG871" s="396"/>
      <c r="RJH871" s="396"/>
      <c r="RJI871" s="396"/>
      <c r="RJJ871" s="396"/>
      <c r="RJK871" s="396"/>
      <c r="RJL871" s="396"/>
      <c r="RJM871" s="396"/>
      <c r="RJN871" s="396"/>
      <c r="RJO871" s="396"/>
      <c r="RJP871" s="396"/>
      <c r="RJQ871" s="396"/>
      <c r="RJR871" s="396"/>
      <c r="RJS871" s="396"/>
      <c r="RJT871" s="396"/>
      <c r="RJU871" s="396"/>
      <c r="RJV871" s="396"/>
      <c r="RJW871" s="396"/>
      <c r="RJX871" s="396"/>
      <c r="RJY871" s="396"/>
      <c r="RJZ871" s="396"/>
      <c r="RKA871" s="396"/>
      <c r="RKB871" s="396"/>
      <c r="RKC871" s="396"/>
      <c r="RKD871" s="396"/>
      <c r="RKE871" s="396"/>
      <c r="RKF871" s="396"/>
      <c r="RKG871" s="396"/>
      <c r="RKH871" s="396"/>
      <c r="RKI871" s="396"/>
      <c r="RKJ871" s="396"/>
      <c r="RKK871" s="396"/>
      <c r="RKL871" s="396"/>
      <c r="RKM871" s="396"/>
      <c r="RKN871" s="396"/>
      <c r="RKO871" s="396"/>
      <c r="RKP871" s="396"/>
      <c r="RKQ871" s="396"/>
      <c r="RKR871" s="396"/>
      <c r="RKS871" s="396"/>
      <c r="RKT871" s="396"/>
      <c r="RKU871" s="396"/>
      <c r="RKV871" s="396"/>
      <c r="RKW871" s="396"/>
      <c r="RKX871" s="396"/>
      <c r="RKY871" s="396"/>
      <c r="RKZ871" s="396"/>
      <c r="RLA871" s="396"/>
      <c r="RLB871" s="396"/>
      <c r="RLC871" s="396"/>
      <c r="RLD871" s="396"/>
      <c r="RLE871" s="396"/>
      <c r="RLF871" s="396"/>
      <c r="RLG871" s="396"/>
      <c r="RLH871" s="396"/>
      <c r="RLI871" s="396"/>
      <c r="RLJ871" s="396"/>
      <c r="RLK871" s="396"/>
      <c r="RLL871" s="396"/>
      <c r="RLM871" s="396"/>
      <c r="RLN871" s="396"/>
      <c r="RLO871" s="396"/>
      <c r="RLP871" s="396"/>
      <c r="RLQ871" s="396"/>
      <c r="RLR871" s="396"/>
      <c r="RLS871" s="396"/>
      <c r="RLT871" s="396"/>
      <c r="RLU871" s="396"/>
      <c r="RLV871" s="396"/>
      <c r="RLW871" s="396"/>
      <c r="RLX871" s="396"/>
      <c r="RLY871" s="396"/>
      <c r="RLZ871" s="396"/>
      <c r="RMA871" s="396"/>
      <c r="RMB871" s="396"/>
      <c r="RMC871" s="396"/>
      <c r="RMD871" s="396"/>
      <c r="RME871" s="396"/>
      <c r="RMF871" s="396"/>
      <c r="RMG871" s="396"/>
      <c r="RMH871" s="396"/>
      <c r="RMI871" s="396"/>
      <c r="RMJ871" s="396"/>
      <c r="RMK871" s="396"/>
      <c r="RML871" s="396"/>
      <c r="RMM871" s="396"/>
      <c r="RMN871" s="396"/>
      <c r="RMO871" s="396"/>
      <c r="RMP871" s="396"/>
      <c r="RMQ871" s="396"/>
      <c r="RMR871" s="396"/>
      <c r="RMS871" s="396"/>
      <c r="RMT871" s="396"/>
      <c r="RMU871" s="396"/>
      <c r="RMV871" s="396"/>
      <c r="RMW871" s="396"/>
      <c r="RMX871" s="396"/>
      <c r="RMY871" s="396"/>
      <c r="RMZ871" s="396"/>
      <c r="RNA871" s="396"/>
      <c r="RNB871" s="396"/>
      <c r="RNC871" s="396"/>
      <c r="RND871" s="396"/>
      <c r="RNE871" s="396"/>
      <c r="RNF871" s="396"/>
      <c r="RNG871" s="396"/>
      <c r="RNH871" s="396"/>
      <c r="RNI871" s="396"/>
      <c r="RNJ871" s="396"/>
      <c r="RNK871" s="396"/>
      <c r="RNL871" s="396"/>
      <c r="RNM871" s="396"/>
      <c r="RNN871" s="396"/>
      <c r="RNO871" s="396"/>
      <c r="RNP871" s="396"/>
      <c r="RNQ871" s="396"/>
      <c r="RNR871" s="396"/>
      <c r="RNS871" s="396"/>
      <c r="RNT871" s="396"/>
      <c r="RNU871" s="396"/>
      <c r="RNV871" s="396"/>
      <c r="RNW871" s="396"/>
      <c r="RNX871" s="396"/>
      <c r="RNY871" s="396"/>
      <c r="RNZ871" s="396"/>
      <c r="ROA871" s="396"/>
      <c r="ROB871" s="396"/>
      <c r="ROC871" s="396"/>
      <c r="ROD871" s="396"/>
      <c r="ROE871" s="396"/>
      <c r="ROF871" s="396"/>
      <c r="ROG871" s="396"/>
      <c r="ROH871" s="396"/>
      <c r="ROI871" s="396"/>
      <c r="ROJ871" s="396"/>
      <c r="ROK871" s="396"/>
      <c r="ROL871" s="396"/>
      <c r="ROM871" s="396"/>
      <c r="RON871" s="396"/>
      <c r="ROO871" s="396"/>
      <c r="ROP871" s="396"/>
      <c r="ROQ871" s="396"/>
      <c r="ROR871" s="396"/>
      <c r="ROS871" s="396"/>
      <c r="ROT871" s="396"/>
      <c r="ROU871" s="396"/>
      <c r="ROV871" s="396"/>
      <c r="ROW871" s="396"/>
      <c r="ROX871" s="396"/>
      <c r="ROY871" s="396"/>
      <c r="ROZ871" s="396"/>
      <c r="RPA871" s="396"/>
      <c r="RPB871" s="396"/>
      <c r="RPC871" s="396"/>
      <c r="RPD871" s="396"/>
      <c r="RPE871" s="396"/>
      <c r="RPF871" s="396"/>
      <c r="RPG871" s="396"/>
      <c r="RPH871" s="396"/>
      <c r="RPI871" s="396"/>
      <c r="RPJ871" s="396"/>
      <c r="RPK871" s="396"/>
      <c r="RPL871" s="396"/>
      <c r="RPM871" s="396"/>
      <c r="RPN871" s="396"/>
      <c r="RPO871" s="396"/>
      <c r="RPP871" s="396"/>
      <c r="RPQ871" s="396"/>
      <c r="RPR871" s="396"/>
      <c r="RPS871" s="396"/>
      <c r="RPT871" s="396"/>
      <c r="RPU871" s="396"/>
      <c r="RPV871" s="396"/>
      <c r="RPW871" s="396"/>
      <c r="RPX871" s="396"/>
      <c r="RPY871" s="396"/>
      <c r="RPZ871" s="396"/>
      <c r="RQA871" s="396"/>
      <c r="RQB871" s="396"/>
      <c r="RQC871" s="396"/>
      <c r="RQD871" s="396"/>
      <c r="RQE871" s="396"/>
      <c r="RQF871" s="396"/>
      <c r="RQG871" s="396"/>
      <c r="RQH871" s="396"/>
      <c r="RQI871" s="396"/>
      <c r="RQJ871" s="396"/>
      <c r="RQK871" s="396"/>
      <c r="RQL871" s="396"/>
      <c r="RQM871" s="396"/>
      <c r="RQN871" s="396"/>
      <c r="RQO871" s="396"/>
      <c r="RQP871" s="396"/>
      <c r="RQQ871" s="396"/>
      <c r="RQR871" s="396"/>
      <c r="RQS871" s="396"/>
      <c r="RQT871" s="396"/>
      <c r="RQU871" s="396"/>
      <c r="RQV871" s="396"/>
      <c r="RQW871" s="396"/>
      <c r="RQX871" s="396"/>
      <c r="RQY871" s="396"/>
      <c r="RQZ871" s="396"/>
      <c r="RRA871" s="396"/>
      <c r="RRB871" s="396"/>
      <c r="RRC871" s="396"/>
      <c r="RRD871" s="396"/>
      <c r="RRE871" s="396"/>
      <c r="RRF871" s="396"/>
      <c r="RRG871" s="396"/>
      <c r="RRH871" s="396"/>
      <c r="RRI871" s="396"/>
      <c r="RRJ871" s="396"/>
      <c r="RRK871" s="396"/>
      <c r="RRL871" s="396"/>
      <c r="RRM871" s="396"/>
      <c r="RRN871" s="396"/>
      <c r="RRO871" s="396"/>
      <c r="RRP871" s="396"/>
      <c r="RRQ871" s="396"/>
      <c r="RRR871" s="396"/>
      <c r="RRS871" s="396"/>
      <c r="RRT871" s="396"/>
      <c r="RRU871" s="396"/>
      <c r="RRV871" s="396"/>
      <c r="RRW871" s="396"/>
      <c r="RRX871" s="396"/>
      <c r="RRY871" s="396"/>
      <c r="RRZ871" s="396"/>
      <c r="RSA871" s="396"/>
      <c r="RSB871" s="396"/>
      <c r="RSC871" s="396"/>
      <c r="RSD871" s="396"/>
      <c r="RSE871" s="396"/>
      <c r="RSF871" s="396"/>
      <c r="RSG871" s="396"/>
      <c r="RSH871" s="396"/>
      <c r="RSI871" s="396"/>
      <c r="RSJ871" s="396"/>
      <c r="RSK871" s="396"/>
      <c r="RSL871" s="396"/>
      <c r="RSM871" s="396"/>
      <c r="RSN871" s="396"/>
      <c r="RSO871" s="396"/>
      <c r="RSP871" s="396"/>
      <c r="RSQ871" s="396"/>
      <c r="RSR871" s="396"/>
      <c r="RSS871" s="396"/>
      <c r="RST871" s="396"/>
      <c r="RSU871" s="396"/>
      <c r="RSV871" s="396"/>
      <c r="RSW871" s="396"/>
      <c r="RSX871" s="396"/>
      <c r="RSY871" s="396"/>
      <c r="RSZ871" s="396"/>
      <c r="RTA871" s="396"/>
      <c r="RTB871" s="396"/>
      <c r="RTC871" s="396"/>
      <c r="RTD871" s="396"/>
      <c r="RTE871" s="396"/>
      <c r="RTF871" s="396"/>
      <c r="RTG871" s="396"/>
      <c r="RTH871" s="396"/>
      <c r="RTI871" s="396"/>
      <c r="RTJ871" s="396"/>
      <c r="RTK871" s="396"/>
      <c r="RTL871" s="396"/>
      <c r="RTM871" s="396"/>
      <c r="RTN871" s="396"/>
      <c r="RTO871" s="396"/>
      <c r="RTP871" s="396"/>
      <c r="RTQ871" s="396"/>
      <c r="RTR871" s="396"/>
      <c r="RTS871" s="396"/>
      <c r="RTT871" s="396"/>
      <c r="RTU871" s="396"/>
      <c r="RTV871" s="396"/>
      <c r="RTW871" s="396"/>
      <c r="RTX871" s="396"/>
      <c r="RTY871" s="396"/>
      <c r="RTZ871" s="396"/>
      <c r="RUA871" s="396"/>
      <c r="RUB871" s="396"/>
      <c r="RUC871" s="396"/>
      <c r="RUD871" s="396"/>
      <c r="RUE871" s="396"/>
      <c r="RUF871" s="396"/>
      <c r="RUG871" s="396"/>
      <c r="RUH871" s="396"/>
      <c r="RUI871" s="396"/>
      <c r="RUJ871" s="396"/>
      <c r="RUK871" s="396"/>
      <c r="RUL871" s="396"/>
      <c r="RUM871" s="396"/>
      <c r="RUN871" s="396"/>
      <c r="RUO871" s="396"/>
      <c r="RUP871" s="396"/>
      <c r="RUQ871" s="396"/>
      <c r="RUR871" s="396"/>
      <c r="RUS871" s="396"/>
      <c r="RUT871" s="396"/>
      <c r="RUU871" s="396"/>
      <c r="RUV871" s="396"/>
      <c r="RUW871" s="396"/>
      <c r="RUX871" s="396"/>
      <c r="RUY871" s="396"/>
      <c r="RUZ871" s="396"/>
      <c r="RVA871" s="396"/>
      <c r="RVB871" s="396"/>
      <c r="RVC871" s="396"/>
      <c r="RVD871" s="396"/>
      <c r="RVE871" s="396"/>
      <c r="RVF871" s="396"/>
      <c r="RVG871" s="396"/>
      <c r="RVH871" s="396"/>
      <c r="RVI871" s="396"/>
      <c r="RVJ871" s="396"/>
      <c r="RVK871" s="396"/>
      <c r="RVL871" s="396"/>
      <c r="RVM871" s="396"/>
      <c r="RVN871" s="396"/>
      <c r="RVO871" s="396"/>
      <c r="RVP871" s="396"/>
      <c r="RVQ871" s="396"/>
      <c r="RVR871" s="396"/>
      <c r="RVS871" s="396"/>
      <c r="RVT871" s="396"/>
      <c r="RVU871" s="396"/>
      <c r="RVV871" s="396"/>
      <c r="RVW871" s="396"/>
      <c r="RVX871" s="396"/>
      <c r="RVY871" s="396"/>
      <c r="RVZ871" s="396"/>
      <c r="RWA871" s="396"/>
      <c r="RWB871" s="396"/>
      <c r="RWC871" s="396"/>
      <c r="RWD871" s="396"/>
      <c r="RWE871" s="396"/>
      <c r="RWF871" s="396"/>
      <c r="RWG871" s="396"/>
      <c r="RWH871" s="396"/>
      <c r="RWI871" s="396"/>
      <c r="RWJ871" s="396"/>
      <c r="RWK871" s="396"/>
      <c r="RWL871" s="396"/>
      <c r="RWM871" s="396"/>
      <c r="RWN871" s="396"/>
      <c r="RWO871" s="396"/>
      <c r="RWP871" s="396"/>
      <c r="RWQ871" s="396"/>
      <c r="RWR871" s="396"/>
      <c r="RWS871" s="396"/>
      <c r="RWT871" s="396"/>
      <c r="RWU871" s="396"/>
      <c r="RWV871" s="396"/>
      <c r="RWW871" s="396"/>
      <c r="RWX871" s="396"/>
      <c r="RWY871" s="396"/>
      <c r="RWZ871" s="396"/>
      <c r="RXA871" s="396"/>
      <c r="RXB871" s="396"/>
      <c r="RXC871" s="396"/>
      <c r="RXD871" s="396"/>
      <c r="RXE871" s="396"/>
      <c r="RXF871" s="396"/>
      <c r="RXG871" s="396"/>
      <c r="RXH871" s="396"/>
      <c r="RXI871" s="396"/>
      <c r="RXJ871" s="396"/>
      <c r="RXK871" s="396"/>
      <c r="RXL871" s="396"/>
      <c r="RXM871" s="396"/>
      <c r="RXN871" s="396"/>
      <c r="RXO871" s="396"/>
      <c r="RXP871" s="396"/>
      <c r="RXQ871" s="396"/>
      <c r="RXR871" s="396"/>
      <c r="RXS871" s="396"/>
      <c r="RXT871" s="396"/>
      <c r="RXU871" s="396"/>
      <c r="RXV871" s="396"/>
      <c r="RXW871" s="396"/>
      <c r="RXX871" s="396"/>
      <c r="RXY871" s="396"/>
      <c r="RXZ871" s="396"/>
      <c r="RYA871" s="396"/>
      <c r="RYB871" s="396"/>
      <c r="RYC871" s="396"/>
      <c r="RYD871" s="396"/>
      <c r="RYE871" s="396"/>
      <c r="RYF871" s="396"/>
      <c r="RYG871" s="396"/>
      <c r="RYH871" s="396"/>
      <c r="RYI871" s="396"/>
      <c r="RYJ871" s="396"/>
      <c r="RYK871" s="396"/>
      <c r="RYL871" s="396"/>
      <c r="RYM871" s="396"/>
      <c r="RYN871" s="396"/>
      <c r="RYO871" s="396"/>
      <c r="RYP871" s="396"/>
      <c r="RYQ871" s="396"/>
      <c r="RYR871" s="396"/>
      <c r="RYS871" s="396"/>
      <c r="RYT871" s="396"/>
      <c r="RYU871" s="396"/>
      <c r="RYV871" s="396"/>
      <c r="RYW871" s="396"/>
      <c r="RYX871" s="396"/>
      <c r="RYY871" s="396"/>
      <c r="RYZ871" s="396"/>
      <c r="RZA871" s="396"/>
      <c r="RZB871" s="396"/>
      <c r="RZC871" s="396"/>
      <c r="RZD871" s="396"/>
      <c r="RZE871" s="396"/>
      <c r="RZF871" s="396"/>
      <c r="RZG871" s="396"/>
      <c r="RZH871" s="396"/>
      <c r="RZI871" s="396"/>
      <c r="RZJ871" s="396"/>
      <c r="RZK871" s="396"/>
      <c r="RZL871" s="396"/>
      <c r="RZM871" s="396"/>
      <c r="RZN871" s="396"/>
      <c r="RZO871" s="396"/>
      <c r="RZP871" s="396"/>
      <c r="RZQ871" s="396"/>
      <c r="RZR871" s="396"/>
      <c r="RZS871" s="396"/>
      <c r="RZT871" s="396"/>
      <c r="RZU871" s="396"/>
      <c r="RZV871" s="396"/>
      <c r="RZW871" s="396"/>
      <c r="RZX871" s="396"/>
      <c r="RZY871" s="396"/>
      <c r="RZZ871" s="396"/>
      <c r="SAA871" s="396"/>
      <c r="SAB871" s="396"/>
      <c r="SAC871" s="396"/>
      <c r="SAD871" s="396"/>
      <c r="SAE871" s="396"/>
      <c r="SAF871" s="396"/>
      <c r="SAG871" s="396"/>
      <c r="SAH871" s="396"/>
      <c r="SAI871" s="396"/>
      <c r="SAJ871" s="396"/>
      <c r="SAK871" s="396"/>
      <c r="SAL871" s="396"/>
      <c r="SAM871" s="396"/>
      <c r="SAN871" s="396"/>
      <c r="SAO871" s="396"/>
      <c r="SAP871" s="396"/>
      <c r="SAQ871" s="396"/>
      <c r="SAR871" s="396"/>
      <c r="SAS871" s="396"/>
      <c r="SAT871" s="396"/>
      <c r="SAU871" s="396"/>
      <c r="SAV871" s="396"/>
      <c r="SAW871" s="396"/>
      <c r="SAX871" s="396"/>
      <c r="SAY871" s="396"/>
      <c r="SAZ871" s="396"/>
      <c r="SBA871" s="396"/>
      <c r="SBB871" s="396"/>
      <c r="SBC871" s="396"/>
      <c r="SBD871" s="396"/>
      <c r="SBE871" s="396"/>
      <c r="SBF871" s="396"/>
      <c r="SBG871" s="396"/>
      <c r="SBH871" s="396"/>
      <c r="SBI871" s="396"/>
      <c r="SBJ871" s="396"/>
      <c r="SBK871" s="396"/>
      <c r="SBL871" s="396"/>
      <c r="SBM871" s="396"/>
      <c r="SBN871" s="396"/>
      <c r="SBO871" s="396"/>
      <c r="SBP871" s="396"/>
      <c r="SBQ871" s="396"/>
      <c r="SBR871" s="396"/>
      <c r="SBS871" s="396"/>
      <c r="SBT871" s="396"/>
      <c r="SBU871" s="396"/>
      <c r="SBV871" s="396"/>
      <c r="SBW871" s="396"/>
      <c r="SBX871" s="396"/>
      <c r="SBY871" s="396"/>
      <c r="SBZ871" s="396"/>
      <c r="SCA871" s="396"/>
      <c r="SCB871" s="396"/>
      <c r="SCC871" s="396"/>
      <c r="SCD871" s="396"/>
      <c r="SCE871" s="396"/>
      <c r="SCF871" s="396"/>
      <c r="SCG871" s="396"/>
      <c r="SCH871" s="396"/>
      <c r="SCI871" s="396"/>
      <c r="SCJ871" s="396"/>
      <c r="SCK871" s="396"/>
      <c r="SCL871" s="396"/>
      <c r="SCM871" s="396"/>
      <c r="SCN871" s="396"/>
      <c r="SCO871" s="396"/>
      <c r="SCP871" s="396"/>
      <c r="SCQ871" s="396"/>
      <c r="SCR871" s="396"/>
      <c r="SCS871" s="396"/>
      <c r="SCT871" s="396"/>
      <c r="SCU871" s="396"/>
      <c r="SCV871" s="396"/>
      <c r="SCW871" s="396"/>
      <c r="SCX871" s="396"/>
      <c r="SCY871" s="396"/>
      <c r="SCZ871" s="396"/>
      <c r="SDA871" s="396"/>
      <c r="SDB871" s="396"/>
      <c r="SDC871" s="396"/>
      <c r="SDD871" s="396"/>
      <c r="SDE871" s="396"/>
      <c r="SDF871" s="396"/>
      <c r="SDG871" s="396"/>
      <c r="SDH871" s="396"/>
      <c r="SDI871" s="396"/>
      <c r="SDJ871" s="396"/>
      <c r="SDK871" s="396"/>
      <c r="SDL871" s="396"/>
      <c r="SDM871" s="396"/>
      <c r="SDN871" s="396"/>
      <c r="SDO871" s="396"/>
      <c r="SDP871" s="396"/>
      <c r="SDQ871" s="396"/>
      <c r="SDR871" s="396"/>
      <c r="SDS871" s="396"/>
      <c r="SDT871" s="396"/>
      <c r="SDU871" s="396"/>
      <c r="SDV871" s="396"/>
      <c r="SDW871" s="396"/>
      <c r="SDX871" s="396"/>
      <c r="SDY871" s="396"/>
      <c r="SDZ871" s="396"/>
      <c r="SEA871" s="396"/>
      <c r="SEB871" s="396"/>
      <c r="SEC871" s="396"/>
      <c r="SED871" s="396"/>
      <c r="SEE871" s="396"/>
      <c r="SEF871" s="396"/>
      <c r="SEG871" s="396"/>
      <c r="SEH871" s="396"/>
      <c r="SEI871" s="396"/>
      <c r="SEJ871" s="396"/>
      <c r="SEK871" s="396"/>
      <c r="SEL871" s="396"/>
      <c r="SEM871" s="396"/>
      <c r="SEN871" s="396"/>
      <c r="SEO871" s="396"/>
      <c r="SEP871" s="396"/>
      <c r="SEQ871" s="396"/>
      <c r="SER871" s="396"/>
      <c r="SES871" s="396"/>
      <c r="SET871" s="396"/>
      <c r="SEU871" s="396"/>
      <c r="SEV871" s="396"/>
      <c r="SEW871" s="396"/>
      <c r="SEX871" s="396"/>
      <c r="SEY871" s="396"/>
      <c r="SEZ871" s="396"/>
      <c r="SFA871" s="396"/>
      <c r="SFB871" s="396"/>
      <c r="SFC871" s="396"/>
      <c r="SFD871" s="396"/>
      <c r="SFE871" s="396"/>
      <c r="SFF871" s="396"/>
      <c r="SFG871" s="396"/>
      <c r="SFH871" s="396"/>
      <c r="SFI871" s="396"/>
      <c r="SFJ871" s="396"/>
      <c r="SFK871" s="396"/>
      <c r="SFL871" s="396"/>
      <c r="SFM871" s="396"/>
      <c r="SFN871" s="396"/>
      <c r="SFO871" s="396"/>
      <c r="SFP871" s="396"/>
      <c r="SFQ871" s="396"/>
      <c r="SFR871" s="396"/>
      <c r="SFS871" s="396"/>
      <c r="SFT871" s="396"/>
      <c r="SFU871" s="396"/>
      <c r="SFV871" s="396"/>
      <c r="SFW871" s="396"/>
      <c r="SFX871" s="396"/>
      <c r="SFY871" s="396"/>
      <c r="SFZ871" s="396"/>
      <c r="SGA871" s="396"/>
      <c r="SGB871" s="396"/>
      <c r="SGC871" s="396"/>
      <c r="SGD871" s="396"/>
      <c r="SGE871" s="396"/>
      <c r="SGF871" s="396"/>
      <c r="SGG871" s="396"/>
      <c r="SGH871" s="396"/>
      <c r="SGI871" s="396"/>
      <c r="SGJ871" s="396"/>
      <c r="SGK871" s="396"/>
      <c r="SGL871" s="396"/>
      <c r="SGM871" s="396"/>
      <c r="SGN871" s="396"/>
      <c r="SGO871" s="396"/>
      <c r="SGP871" s="396"/>
      <c r="SGQ871" s="396"/>
      <c r="SGR871" s="396"/>
      <c r="SGS871" s="396"/>
      <c r="SGT871" s="396"/>
      <c r="SGU871" s="396"/>
      <c r="SGV871" s="396"/>
      <c r="SGW871" s="396"/>
      <c r="SGX871" s="396"/>
      <c r="SGY871" s="396"/>
      <c r="SGZ871" s="396"/>
      <c r="SHA871" s="396"/>
      <c r="SHB871" s="396"/>
      <c r="SHC871" s="396"/>
      <c r="SHD871" s="396"/>
      <c r="SHE871" s="396"/>
      <c r="SHF871" s="396"/>
      <c r="SHG871" s="396"/>
      <c r="SHH871" s="396"/>
      <c r="SHI871" s="396"/>
      <c r="SHJ871" s="396"/>
      <c r="SHK871" s="396"/>
      <c r="SHL871" s="396"/>
      <c r="SHM871" s="396"/>
      <c r="SHN871" s="396"/>
      <c r="SHO871" s="396"/>
      <c r="SHP871" s="396"/>
      <c r="SHQ871" s="396"/>
      <c r="SHR871" s="396"/>
      <c r="SHS871" s="396"/>
      <c r="SHT871" s="396"/>
      <c r="SHU871" s="396"/>
      <c r="SHV871" s="396"/>
      <c r="SHW871" s="396"/>
      <c r="SHX871" s="396"/>
      <c r="SHY871" s="396"/>
      <c r="SHZ871" s="396"/>
      <c r="SIA871" s="396"/>
      <c r="SIB871" s="396"/>
      <c r="SIC871" s="396"/>
      <c r="SID871" s="396"/>
      <c r="SIE871" s="396"/>
      <c r="SIF871" s="396"/>
      <c r="SIG871" s="396"/>
      <c r="SIH871" s="396"/>
      <c r="SII871" s="396"/>
      <c r="SIJ871" s="396"/>
      <c r="SIK871" s="396"/>
      <c r="SIL871" s="396"/>
      <c r="SIM871" s="396"/>
      <c r="SIN871" s="396"/>
      <c r="SIO871" s="396"/>
      <c r="SIP871" s="396"/>
      <c r="SIQ871" s="396"/>
      <c r="SIR871" s="396"/>
      <c r="SIS871" s="396"/>
      <c r="SIT871" s="396"/>
      <c r="SIU871" s="396"/>
      <c r="SIV871" s="396"/>
      <c r="SIW871" s="396"/>
      <c r="SIX871" s="396"/>
      <c r="SIY871" s="396"/>
      <c r="SIZ871" s="396"/>
      <c r="SJA871" s="396"/>
      <c r="SJB871" s="396"/>
      <c r="SJC871" s="396"/>
      <c r="SJD871" s="396"/>
      <c r="SJE871" s="396"/>
      <c r="SJF871" s="396"/>
      <c r="SJG871" s="396"/>
      <c r="SJH871" s="396"/>
      <c r="SJI871" s="396"/>
      <c r="SJJ871" s="396"/>
      <c r="SJK871" s="396"/>
      <c r="SJL871" s="396"/>
      <c r="SJM871" s="396"/>
      <c r="SJN871" s="396"/>
      <c r="SJO871" s="396"/>
      <c r="SJP871" s="396"/>
      <c r="SJQ871" s="396"/>
      <c r="SJR871" s="396"/>
      <c r="SJS871" s="396"/>
      <c r="SJT871" s="396"/>
      <c r="SJU871" s="396"/>
      <c r="SJV871" s="396"/>
      <c r="SJW871" s="396"/>
      <c r="SJX871" s="396"/>
      <c r="SJY871" s="396"/>
      <c r="SJZ871" s="396"/>
      <c r="SKA871" s="396"/>
      <c r="SKB871" s="396"/>
      <c r="SKC871" s="396"/>
      <c r="SKD871" s="396"/>
      <c r="SKE871" s="396"/>
      <c r="SKF871" s="396"/>
      <c r="SKG871" s="396"/>
      <c r="SKH871" s="396"/>
      <c r="SKI871" s="396"/>
      <c r="SKJ871" s="396"/>
      <c r="SKK871" s="396"/>
      <c r="SKL871" s="396"/>
      <c r="SKM871" s="396"/>
      <c r="SKN871" s="396"/>
      <c r="SKO871" s="396"/>
      <c r="SKP871" s="396"/>
      <c r="SKQ871" s="396"/>
      <c r="SKR871" s="396"/>
      <c r="SKS871" s="396"/>
      <c r="SKT871" s="396"/>
      <c r="SKU871" s="396"/>
      <c r="SKV871" s="396"/>
      <c r="SKW871" s="396"/>
      <c r="SKX871" s="396"/>
      <c r="SKY871" s="396"/>
      <c r="SKZ871" s="396"/>
      <c r="SLA871" s="396"/>
      <c r="SLB871" s="396"/>
      <c r="SLC871" s="396"/>
      <c r="SLD871" s="396"/>
      <c r="SLE871" s="396"/>
      <c r="SLF871" s="396"/>
      <c r="SLG871" s="396"/>
      <c r="SLH871" s="396"/>
      <c r="SLI871" s="396"/>
      <c r="SLJ871" s="396"/>
      <c r="SLK871" s="396"/>
      <c r="SLL871" s="396"/>
      <c r="SLM871" s="396"/>
      <c r="SLN871" s="396"/>
      <c r="SLO871" s="396"/>
      <c r="SLP871" s="396"/>
      <c r="SLQ871" s="396"/>
      <c r="SLR871" s="396"/>
      <c r="SLS871" s="396"/>
      <c r="SLT871" s="396"/>
      <c r="SLU871" s="396"/>
      <c r="SLV871" s="396"/>
      <c r="SLW871" s="396"/>
      <c r="SLX871" s="396"/>
      <c r="SLY871" s="396"/>
      <c r="SLZ871" s="396"/>
      <c r="SMA871" s="396"/>
      <c r="SMB871" s="396"/>
      <c r="SMC871" s="396"/>
      <c r="SMD871" s="396"/>
      <c r="SME871" s="396"/>
      <c r="SMF871" s="396"/>
      <c r="SMG871" s="396"/>
      <c r="SMH871" s="396"/>
      <c r="SMI871" s="396"/>
      <c r="SMJ871" s="396"/>
      <c r="SMK871" s="396"/>
      <c r="SML871" s="396"/>
      <c r="SMM871" s="396"/>
      <c r="SMN871" s="396"/>
      <c r="SMO871" s="396"/>
      <c r="SMP871" s="396"/>
      <c r="SMQ871" s="396"/>
      <c r="SMR871" s="396"/>
      <c r="SMS871" s="396"/>
      <c r="SMT871" s="396"/>
      <c r="SMU871" s="396"/>
      <c r="SMV871" s="396"/>
      <c r="SMW871" s="396"/>
      <c r="SMX871" s="396"/>
      <c r="SMY871" s="396"/>
      <c r="SMZ871" s="396"/>
      <c r="SNA871" s="396"/>
      <c r="SNB871" s="396"/>
      <c r="SNC871" s="396"/>
      <c r="SND871" s="396"/>
      <c r="SNE871" s="396"/>
      <c r="SNF871" s="396"/>
      <c r="SNG871" s="396"/>
      <c r="SNH871" s="396"/>
      <c r="SNI871" s="396"/>
      <c r="SNJ871" s="396"/>
      <c r="SNK871" s="396"/>
      <c r="SNL871" s="396"/>
      <c r="SNM871" s="396"/>
      <c r="SNN871" s="396"/>
      <c r="SNO871" s="396"/>
      <c r="SNP871" s="396"/>
      <c r="SNQ871" s="396"/>
      <c r="SNR871" s="396"/>
      <c r="SNS871" s="396"/>
      <c r="SNT871" s="396"/>
      <c r="SNU871" s="396"/>
      <c r="SNV871" s="396"/>
      <c r="SNW871" s="396"/>
      <c r="SNX871" s="396"/>
      <c r="SNY871" s="396"/>
      <c r="SNZ871" s="396"/>
      <c r="SOA871" s="396"/>
      <c r="SOB871" s="396"/>
      <c r="SOC871" s="396"/>
      <c r="SOD871" s="396"/>
      <c r="SOE871" s="396"/>
      <c r="SOF871" s="396"/>
      <c r="SOG871" s="396"/>
      <c r="SOH871" s="396"/>
      <c r="SOI871" s="396"/>
      <c r="SOJ871" s="396"/>
      <c r="SOK871" s="396"/>
      <c r="SOL871" s="396"/>
      <c r="SOM871" s="396"/>
      <c r="SON871" s="396"/>
      <c r="SOO871" s="396"/>
      <c r="SOP871" s="396"/>
      <c r="SOQ871" s="396"/>
      <c r="SOR871" s="396"/>
      <c r="SOS871" s="396"/>
      <c r="SOT871" s="396"/>
      <c r="SOU871" s="396"/>
      <c r="SOV871" s="396"/>
      <c r="SOW871" s="396"/>
      <c r="SOX871" s="396"/>
      <c r="SOY871" s="396"/>
      <c r="SOZ871" s="396"/>
      <c r="SPA871" s="396"/>
      <c r="SPB871" s="396"/>
      <c r="SPC871" s="396"/>
      <c r="SPD871" s="396"/>
      <c r="SPE871" s="396"/>
      <c r="SPF871" s="396"/>
      <c r="SPG871" s="396"/>
      <c r="SPH871" s="396"/>
      <c r="SPI871" s="396"/>
      <c r="SPJ871" s="396"/>
      <c r="SPK871" s="396"/>
      <c r="SPL871" s="396"/>
      <c r="SPM871" s="396"/>
      <c r="SPN871" s="396"/>
      <c r="SPO871" s="396"/>
      <c r="SPP871" s="396"/>
      <c r="SPQ871" s="396"/>
      <c r="SPR871" s="396"/>
      <c r="SPS871" s="396"/>
      <c r="SPT871" s="396"/>
      <c r="SPU871" s="396"/>
      <c r="SPV871" s="396"/>
      <c r="SPW871" s="396"/>
      <c r="SPX871" s="396"/>
      <c r="SPY871" s="396"/>
      <c r="SPZ871" s="396"/>
      <c r="SQA871" s="396"/>
      <c r="SQB871" s="396"/>
      <c r="SQC871" s="396"/>
      <c r="SQD871" s="396"/>
      <c r="SQE871" s="396"/>
      <c r="SQF871" s="396"/>
      <c r="SQG871" s="396"/>
      <c r="SQH871" s="396"/>
      <c r="SQI871" s="396"/>
      <c r="SQJ871" s="396"/>
      <c r="SQK871" s="396"/>
      <c r="SQL871" s="396"/>
      <c r="SQM871" s="396"/>
      <c r="SQN871" s="396"/>
      <c r="SQO871" s="396"/>
      <c r="SQP871" s="396"/>
      <c r="SQQ871" s="396"/>
      <c r="SQR871" s="396"/>
      <c r="SQS871" s="396"/>
      <c r="SQT871" s="396"/>
      <c r="SQU871" s="396"/>
      <c r="SQV871" s="396"/>
      <c r="SQW871" s="396"/>
      <c r="SQX871" s="396"/>
      <c r="SQY871" s="396"/>
      <c r="SQZ871" s="396"/>
      <c r="SRA871" s="396"/>
      <c r="SRB871" s="396"/>
      <c r="SRC871" s="396"/>
      <c r="SRD871" s="396"/>
      <c r="SRE871" s="396"/>
      <c r="SRF871" s="396"/>
      <c r="SRG871" s="396"/>
      <c r="SRH871" s="396"/>
      <c r="SRI871" s="396"/>
      <c r="SRJ871" s="396"/>
      <c r="SRK871" s="396"/>
      <c r="SRL871" s="396"/>
      <c r="SRM871" s="396"/>
      <c r="SRN871" s="396"/>
      <c r="SRO871" s="396"/>
      <c r="SRP871" s="396"/>
      <c r="SRQ871" s="396"/>
      <c r="SRR871" s="396"/>
      <c r="SRS871" s="396"/>
      <c r="SRT871" s="396"/>
      <c r="SRU871" s="396"/>
      <c r="SRV871" s="396"/>
      <c r="SRW871" s="396"/>
      <c r="SRX871" s="396"/>
      <c r="SRY871" s="396"/>
      <c r="SRZ871" s="396"/>
      <c r="SSA871" s="396"/>
      <c r="SSB871" s="396"/>
      <c r="SSC871" s="396"/>
      <c r="SSD871" s="396"/>
      <c r="SSE871" s="396"/>
      <c r="SSF871" s="396"/>
      <c r="SSG871" s="396"/>
      <c r="SSH871" s="396"/>
      <c r="SSI871" s="396"/>
      <c r="SSJ871" s="396"/>
      <c r="SSK871" s="396"/>
      <c r="SSL871" s="396"/>
      <c r="SSM871" s="396"/>
      <c r="SSN871" s="396"/>
      <c r="SSO871" s="396"/>
      <c r="SSP871" s="396"/>
      <c r="SSQ871" s="396"/>
      <c r="SSR871" s="396"/>
      <c r="SSS871" s="396"/>
      <c r="SST871" s="396"/>
      <c r="SSU871" s="396"/>
      <c r="SSV871" s="396"/>
      <c r="SSW871" s="396"/>
      <c r="SSX871" s="396"/>
      <c r="SSY871" s="396"/>
      <c r="SSZ871" s="396"/>
      <c r="STA871" s="396"/>
      <c r="STB871" s="396"/>
      <c r="STC871" s="396"/>
      <c r="STD871" s="396"/>
      <c r="STE871" s="396"/>
      <c r="STF871" s="396"/>
      <c r="STG871" s="396"/>
      <c r="STH871" s="396"/>
      <c r="STI871" s="396"/>
      <c r="STJ871" s="396"/>
      <c r="STK871" s="396"/>
      <c r="STL871" s="396"/>
      <c r="STM871" s="396"/>
      <c r="STN871" s="396"/>
      <c r="STO871" s="396"/>
      <c r="STP871" s="396"/>
      <c r="STQ871" s="396"/>
      <c r="STR871" s="396"/>
      <c r="STS871" s="396"/>
      <c r="STT871" s="396"/>
      <c r="STU871" s="396"/>
      <c r="STV871" s="396"/>
      <c r="STW871" s="396"/>
      <c r="STX871" s="396"/>
      <c r="STY871" s="396"/>
      <c r="STZ871" s="396"/>
      <c r="SUA871" s="396"/>
      <c r="SUB871" s="396"/>
      <c r="SUC871" s="396"/>
      <c r="SUD871" s="396"/>
      <c r="SUE871" s="396"/>
      <c r="SUF871" s="396"/>
      <c r="SUG871" s="396"/>
      <c r="SUH871" s="396"/>
      <c r="SUI871" s="396"/>
      <c r="SUJ871" s="396"/>
      <c r="SUK871" s="396"/>
      <c r="SUL871" s="396"/>
      <c r="SUM871" s="396"/>
      <c r="SUN871" s="396"/>
      <c r="SUO871" s="396"/>
      <c r="SUP871" s="396"/>
      <c r="SUQ871" s="396"/>
      <c r="SUR871" s="396"/>
      <c r="SUS871" s="396"/>
      <c r="SUT871" s="396"/>
      <c r="SUU871" s="396"/>
      <c r="SUV871" s="396"/>
      <c r="SUW871" s="396"/>
      <c r="SUX871" s="396"/>
      <c r="SUY871" s="396"/>
      <c r="SUZ871" s="396"/>
      <c r="SVA871" s="396"/>
      <c r="SVB871" s="396"/>
      <c r="SVC871" s="396"/>
      <c r="SVD871" s="396"/>
      <c r="SVE871" s="396"/>
      <c r="SVF871" s="396"/>
      <c r="SVG871" s="396"/>
      <c r="SVH871" s="396"/>
      <c r="SVI871" s="396"/>
      <c r="SVJ871" s="396"/>
      <c r="SVK871" s="396"/>
      <c r="SVL871" s="396"/>
      <c r="SVM871" s="396"/>
      <c r="SVN871" s="396"/>
      <c r="SVO871" s="396"/>
      <c r="SVP871" s="396"/>
      <c r="SVQ871" s="396"/>
      <c r="SVR871" s="396"/>
      <c r="SVS871" s="396"/>
      <c r="SVT871" s="396"/>
      <c r="SVU871" s="396"/>
      <c r="SVV871" s="396"/>
      <c r="SVW871" s="396"/>
      <c r="SVX871" s="396"/>
      <c r="SVY871" s="396"/>
      <c r="SVZ871" s="396"/>
      <c r="SWA871" s="396"/>
      <c r="SWB871" s="396"/>
      <c r="SWC871" s="396"/>
      <c r="SWD871" s="396"/>
      <c r="SWE871" s="396"/>
      <c r="SWF871" s="396"/>
      <c r="SWG871" s="396"/>
      <c r="SWH871" s="396"/>
      <c r="SWI871" s="396"/>
      <c r="SWJ871" s="396"/>
      <c r="SWK871" s="396"/>
      <c r="SWL871" s="396"/>
      <c r="SWM871" s="396"/>
      <c r="SWN871" s="396"/>
      <c r="SWO871" s="396"/>
      <c r="SWP871" s="396"/>
      <c r="SWQ871" s="396"/>
      <c r="SWR871" s="396"/>
      <c r="SWS871" s="396"/>
      <c r="SWT871" s="396"/>
      <c r="SWU871" s="396"/>
      <c r="SWV871" s="396"/>
      <c r="SWW871" s="396"/>
      <c r="SWX871" s="396"/>
      <c r="SWY871" s="396"/>
      <c r="SWZ871" s="396"/>
      <c r="SXA871" s="396"/>
      <c r="SXB871" s="396"/>
      <c r="SXC871" s="396"/>
      <c r="SXD871" s="396"/>
      <c r="SXE871" s="396"/>
      <c r="SXF871" s="396"/>
      <c r="SXG871" s="396"/>
      <c r="SXH871" s="396"/>
      <c r="SXI871" s="396"/>
      <c r="SXJ871" s="396"/>
      <c r="SXK871" s="396"/>
      <c r="SXL871" s="396"/>
      <c r="SXM871" s="396"/>
      <c r="SXN871" s="396"/>
      <c r="SXO871" s="396"/>
      <c r="SXP871" s="396"/>
      <c r="SXQ871" s="396"/>
      <c r="SXR871" s="396"/>
      <c r="SXS871" s="396"/>
      <c r="SXT871" s="396"/>
      <c r="SXU871" s="396"/>
      <c r="SXV871" s="396"/>
      <c r="SXW871" s="396"/>
      <c r="SXX871" s="396"/>
      <c r="SXY871" s="396"/>
      <c r="SXZ871" s="396"/>
      <c r="SYA871" s="396"/>
      <c r="SYB871" s="396"/>
      <c r="SYC871" s="396"/>
      <c r="SYD871" s="396"/>
      <c r="SYE871" s="396"/>
      <c r="SYF871" s="396"/>
      <c r="SYG871" s="396"/>
      <c r="SYH871" s="396"/>
      <c r="SYI871" s="396"/>
      <c r="SYJ871" s="396"/>
      <c r="SYK871" s="396"/>
      <c r="SYL871" s="396"/>
      <c r="SYM871" s="396"/>
      <c r="SYN871" s="396"/>
      <c r="SYO871" s="396"/>
      <c r="SYP871" s="396"/>
      <c r="SYQ871" s="396"/>
      <c r="SYR871" s="396"/>
      <c r="SYS871" s="396"/>
      <c r="SYT871" s="396"/>
      <c r="SYU871" s="396"/>
      <c r="SYV871" s="396"/>
      <c r="SYW871" s="396"/>
      <c r="SYX871" s="396"/>
      <c r="SYY871" s="396"/>
      <c r="SYZ871" s="396"/>
      <c r="SZA871" s="396"/>
      <c r="SZB871" s="396"/>
      <c r="SZC871" s="396"/>
      <c r="SZD871" s="396"/>
      <c r="SZE871" s="396"/>
      <c r="SZF871" s="396"/>
      <c r="SZG871" s="396"/>
      <c r="SZH871" s="396"/>
      <c r="SZI871" s="396"/>
      <c r="SZJ871" s="396"/>
      <c r="SZK871" s="396"/>
      <c r="SZL871" s="396"/>
      <c r="SZM871" s="396"/>
      <c r="SZN871" s="396"/>
      <c r="SZO871" s="396"/>
      <c r="SZP871" s="396"/>
      <c r="SZQ871" s="396"/>
      <c r="SZR871" s="396"/>
      <c r="SZS871" s="396"/>
      <c r="SZT871" s="396"/>
      <c r="SZU871" s="396"/>
      <c r="SZV871" s="396"/>
      <c r="SZW871" s="396"/>
      <c r="SZX871" s="396"/>
      <c r="SZY871" s="396"/>
      <c r="SZZ871" s="396"/>
      <c r="TAA871" s="396"/>
      <c r="TAB871" s="396"/>
      <c r="TAC871" s="396"/>
      <c r="TAD871" s="396"/>
      <c r="TAE871" s="396"/>
      <c r="TAF871" s="396"/>
      <c r="TAG871" s="396"/>
      <c r="TAH871" s="396"/>
      <c r="TAI871" s="396"/>
      <c r="TAJ871" s="396"/>
      <c r="TAK871" s="396"/>
      <c r="TAL871" s="396"/>
      <c r="TAM871" s="396"/>
      <c r="TAN871" s="396"/>
      <c r="TAO871" s="396"/>
      <c r="TAP871" s="396"/>
      <c r="TAQ871" s="396"/>
      <c r="TAR871" s="396"/>
      <c r="TAS871" s="396"/>
      <c r="TAT871" s="396"/>
      <c r="TAU871" s="396"/>
      <c r="TAV871" s="396"/>
      <c r="TAW871" s="396"/>
      <c r="TAX871" s="396"/>
      <c r="TAY871" s="396"/>
      <c r="TAZ871" s="396"/>
      <c r="TBA871" s="396"/>
      <c r="TBB871" s="396"/>
      <c r="TBC871" s="396"/>
      <c r="TBD871" s="396"/>
      <c r="TBE871" s="396"/>
      <c r="TBF871" s="396"/>
      <c r="TBG871" s="396"/>
      <c r="TBH871" s="396"/>
      <c r="TBI871" s="396"/>
      <c r="TBJ871" s="396"/>
      <c r="TBK871" s="396"/>
      <c r="TBL871" s="396"/>
      <c r="TBM871" s="396"/>
      <c r="TBN871" s="396"/>
      <c r="TBO871" s="396"/>
      <c r="TBP871" s="396"/>
      <c r="TBQ871" s="396"/>
      <c r="TBR871" s="396"/>
      <c r="TBS871" s="396"/>
      <c r="TBT871" s="396"/>
      <c r="TBU871" s="396"/>
      <c r="TBV871" s="396"/>
      <c r="TBW871" s="396"/>
      <c r="TBX871" s="396"/>
      <c r="TBY871" s="396"/>
      <c r="TBZ871" s="396"/>
      <c r="TCA871" s="396"/>
      <c r="TCB871" s="396"/>
      <c r="TCC871" s="396"/>
      <c r="TCD871" s="396"/>
      <c r="TCE871" s="396"/>
      <c r="TCF871" s="396"/>
      <c r="TCG871" s="396"/>
      <c r="TCH871" s="396"/>
      <c r="TCI871" s="396"/>
      <c r="TCJ871" s="396"/>
      <c r="TCK871" s="396"/>
      <c r="TCL871" s="396"/>
      <c r="TCM871" s="396"/>
      <c r="TCN871" s="396"/>
      <c r="TCO871" s="396"/>
      <c r="TCP871" s="396"/>
      <c r="TCQ871" s="396"/>
      <c r="TCR871" s="396"/>
      <c r="TCS871" s="396"/>
      <c r="TCT871" s="396"/>
      <c r="TCU871" s="396"/>
      <c r="TCV871" s="396"/>
      <c r="TCW871" s="396"/>
      <c r="TCX871" s="396"/>
      <c r="TCY871" s="396"/>
      <c r="TCZ871" s="396"/>
      <c r="TDA871" s="396"/>
      <c r="TDB871" s="396"/>
      <c r="TDC871" s="396"/>
      <c r="TDD871" s="396"/>
      <c r="TDE871" s="396"/>
      <c r="TDF871" s="396"/>
      <c r="TDG871" s="396"/>
      <c r="TDH871" s="396"/>
      <c r="TDI871" s="396"/>
      <c r="TDJ871" s="396"/>
      <c r="TDK871" s="396"/>
      <c r="TDL871" s="396"/>
      <c r="TDM871" s="396"/>
      <c r="TDN871" s="396"/>
      <c r="TDO871" s="396"/>
      <c r="TDP871" s="396"/>
      <c r="TDQ871" s="396"/>
      <c r="TDR871" s="396"/>
      <c r="TDS871" s="396"/>
      <c r="TDT871" s="396"/>
      <c r="TDU871" s="396"/>
      <c r="TDV871" s="396"/>
      <c r="TDW871" s="396"/>
      <c r="TDX871" s="396"/>
      <c r="TDY871" s="396"/>
      <c r="TDZ871" s="396"/>
      <c r="TEA871" s="396"/>
      <c r="TEB871" s="396"/>
      <c r="TEC871" s="396"/>
      <c r="TED871" s="396"/>
      <c r="TEE871" s="396"/>
      <c r="TEF871" s="396"/>
      <c r="TEG871" s="396"/>
      <c r="TEH871" s="396"/>
      <c r="TEI871" s="396"/>
      <c r="TEJ871" s="396"/>
      <c r="TEK871" s="396"/>
      <c r="TEL871" s="396"/>
      <c r="TEM871" s="396"/>
      <c r="TEN871" s="396"/>
      <c r="TEO871" s="396"/>
      <c r="TEP871" s="396"/>
      <c r="TEQ871" s="396"/>
      <c r="TER871" s="396"/>
      <c r="TES871" s="396"/>
      <c r="TET871" s="396"/>
      <c r="TEU871" s="396"/>
      <c r="TEV871" s="396"/>
      <c r="TEW871" s="396"/>
      <c r="TEX871" s="396"/>
      <c r="TEY871" s="396"/>
      <c r="TEZ871" s="396"/>
      <c r="TFA871" s="396"/>
      <c r="TFB871" s="396"/>
      <c r="TFC871" s="396"/>
      <c r="TFD871" s="396"/>
      <c r="TFE871" s="396"/>
      <c r="TFF871" s="396"/>
      <c r="TFG871" s="396"/>
      <c r="TFH871" s="396"/>
      <c r="TFI871" s="396"/>
      <c r="TFJ871" s="396"/>
      <c r="TFK871" s="396"/>
      <c r="TFL871" s="396"/>
      <c r="TFM871" s="396"/>
      <c r="TFN871" s="396"/>
      <c r="TFO871" s="396"/>
      <c r="TFP871" s="396"/>
      <c r="TFQ871" s="396"/>
      <c r="TFR871" s="396"/>
      <c r="TFS871" s="396"/>
      <c r="TFT871" s="396"/>
      <c r="TFU871" s="396"/>
      <c r="TFV871" s="396"/>
      <c r="TFW871" s="396"/>
      <c r="TFX871" s="396"/>
      <c r="TFY871" s="396"/>
      <c r="TFZ871" s="396"/>
      <c r="TGA871" s="396"/>
      <c r="TGB871" s="396"/>
      <c r="TGC871" s="396"/>
      <c r="TGD871" s="396"/>
      <c r="TGE871" s="396"/>
      <c r="TGF871" s="396"/>
      <c r="TGG871" s="396"/>
      <c r="TGH871" s="396"/>
      <c r="TGI871" s="396"/>
      <c r="TGJ871" s="396"/>
      <c r="TGK871" s="396"/>
      <c r="TGL871" s="396"/>
      <c r="TGM871" s="396"/>
      <c r="TGN871" s="396"/>
      <c r="TGO871" s="396"/>
      <c r="TGP871" s="396"/>
      <c r="TGQ871" s="396"/>
      <c r="TGR871" s="396"/>
      <c r="TGS871" s="396"/>
      <c r="TGT871" s="396"/>
      <c r="TGU871" s="396"/>
      <c r="TGV871" s="396"/>
      <c r="TGW871" s="396"/>
      <c r="TGX871" s="396"/>
      <c r="TGY871" s="396"/>
      <c r="TGZ871" s="396"/>
      <c r="THA871" s="396"/>
      <c r="THB871" s="396"/>
      <c r="THC871" s="396"/>
      <c r="THD871" s="396"/>
      <c r="THE871" s="396"/>
      <c r="THF871" s="396"/>
      <c r="THG871" s="396"/>
      <c r="THH871" s="396"/>
      <c r="THI871" s="396"/>
      <c r="THJ871" s="396"/>
      <c r="THK871" s="396"/>
      <c r="THL871" s="396"/>
      <c r="THM871" s="396"/>
      <c r="THN871" s="396"/>
      <c r="THO871" s="396"/>
      <c r="THP871" s="396"/>
      <c r="THQ871" s="396"/>
      <c r="THR871" s="396"/>
      <c r="THS871" s="396"/>
      <c r="THT871" s="396"/>
      <c r="THU871" s="396"/>
      <c r="THV871" s="396"/>
      <c r="THW871" s="396"/>
      <c r="THX871" s="396"/>
      <c r="THY871" s="396"/>
      <c r="THZ871" s="396"/>
      <c r="TIA871" s="396"/>
      <c r="TIB871" s="396"/>
      <c r="TIC871" s="396"/>
      <c r="TID871" s="396"/>
      <c r="TIE871" s="396"/>
      <c r="TIF871" s="396"/>
      <c r="TIG871" s="396"/>
      <c r="TIH871" s="396"/>
      <c r="TII871" s="396"/>
      <c r="TIJ871" s="396"/>
      <c r="TIK871" s="396"/>
      <c r="TIL871" s="396"/>
      <c r="TIM871" s="396"/>
      <c r="TIN871" s="396"/>
      <c r="TIO871" s="396"/>
      <c r="TIP871" s="396"/>
      <c r="TIQ871" s="396"/>
      <c r="TIR871" s="396"/>
      <c r="TIS871" s="396"/>
      <c r="TIT871" s="396"/>
      <c r="TIU871" s="396"/>
      <c r="TIV871" s="396"/>
      <c r="TIW871" s="396"/>
      <c r="TIX871" s="396"/>
      <c r="TIY871" s="396"/>
      <c r="TIZ871" s="396"/>
      <c r="TJA871" s="396"/>
      <c r="TJB871" s="396"/>
      <c r="TJC871" s="396"/>
      <c r="TJD871" s="396"/>
      <c r="TJE871" s="396"/>
      <c r="TJF871" s="396"/>
      <c r="TJG871" s="396"/>
      <c r="TJH871" s="396"/>
      <c r="TJI871" s="396"/>
      <c r="TJJ871" s="396"/>
      <c r="TJK871" s="396"/>
      <c r="TJL871" s="396"/>
      <c r="TJM871" s="396"/>
      <c r="TJN871" s="396"/>
      <c r="TJO871" s="396"/>
      <c r="TJP871" s="396"/>
      <c r="TJQ871" s="396"/>
      <c r="TJR871" s="396"/>
      <c r="TJS871" s="396"/>
      <c r="TJT871" s="396"/>
      <c r="TJU871" s="396"/>
      <c r="TJV871" s="396"/>
      <c r="TJW871" s="396"/>
      <c r="TJX871" s="396"/>
      <c r="TJY871" s="396"/>
      <c r="TJZ871" s="396"/>
      <c r="TKA871" s="396"/>
      <c r="TKB871" s="396"/>
      <c r="TKC871" s="396"/>
      <c r="TKD871" s="396"/>
      <c r="TKE871" s="396"/>
      <c r="TKF871" s="396"/>
      <c r="TKG871" s="396"/>
      <c r="TKH871" s="396"/>
      <c r="TKI871" s="396"/>
      <c r="TKJ871" s="396"/>
      <c r="TKK871" s="396"/>
      <c r="TKL871" s="396"/>
      <c r="TKM871" s="396"/>
      <c r="TKN871" s="396"/>
      <c r="TKO871" s="396"/>
      <c r="TKP871" s="396"/>
      <c r="TKQ871" s="396"/>
      <c r="TKR871" s="396"/>
      <c r="TKS871" s="396"/>
      <c r="TKT871" s="396"/>
      <c r="TKU871" s="396"/>
      <c r="TKV871" s="396"/>
      <c r="TKW871" s="396"/>
      <c r="TKX871" s="396"/>
      <c r="TKY871" s="396"/>
      <c r="TKZ871" s="396"/>
      <c r="TLA871" s="396"/>
      <c r="TLB871" s="396"/>
      <c r="TLC871" s="396"/>
      <c r="TLD871" s="396"/>
      <c r="TLE871" s="396"/>
      <c r="TLF871" s="396"/>
      <c r="TLG871" s="396"/>
      <c r="TLH871" s="396"/>
      <c r="TLI871" s="396"/>
      <c r="TLJ871" s="396"/>
      <c r="TLK871" s="396"/>
      <c r="TLL871" s="396"/>
      <c r="TLM871" s="396"/>
      <c r="TLN871" s="396"/>
      <c r="TLO871" s="396"/>
      <c r="TLP871" s="396"/>
      <c r="TLQ871" s="396"/>
      <c r="TLR871" s="396"/>
      <c r="TLS871" s="396"/>
      <c r="TLT871" s="396"/>
      <c r="TLU871" s="396"/>
      <c r="TLV871" s="396"/>
      <c r="TLW871" s="396"/>
      <c r="TLX871" s="396"/>
      <c r="TLY871" s="396"/>
      <c r="TLZ871" s="396"/>
      <c r="TMA871" s="396"/>
      <c r="TMB871" s="396"/>
      <c r="TMC871" s="396"/>
      <c r="TMD871" s="396"/>
      <c r="TME871" s="396"/>
      <c r="TMF871" s="396"/>
      <c r="TMG871" s="396"/>
      <c r="TMH871" s="396"/>
      <c r="TMI871" s="396"/>
      <c r="TMJ871" s="396"/>
      <c r="TMK871" s="396"/>
      <c r="TML871" s="396"/>
      <c r="TMM871" s="396"/>
      <c r="TMN871" s="396"/>
      <c r="TMO871" s="396"/>
      <c r="TMP871" s="396"/>
      <c r="TMQ871" s="396"/>
      <c r="TMR871" s="396"/>
      <c r="TMS871" s="396"/>
      <c r="TMT871" s="396"/>
      <c r="TMU871" s="396"/>
      <c r="TMV871" s="396"/>
      <c r="TMW871" s="396"/>
      <c r="TMX871" s="396"/>
      <c r="TMY871" s="396"/>
      <c r="TMZ871" s="396"/>
      <c r="TNA871" s="396"/>
      <c r="TNB871" s="396"/>
      <c r="TNC871" s="396"/>
      <c r="TND871" s="396"/>
      <c r="TNE871" s="396"/>
      <c r="TNF871" s="396"/>
      <c r="TNG871" s="396"/>
      <c r="TNH871" s="396"/>
      <c r="TNI871" s="396"/>
      <c r="TNJ871" s="396"/>
      <c r="TNK871" s="396"/>
      <c r="TNL871" s="396"/>
      <c r="TNM871" s="396"/>
      <c r="TNN871" s="396"/>
      <c r="TNO871" s="396"/>
      <c r="TNP871" s="396"/>
      <c r="TNQ871" s="396"/>
      <c r="TNR871" s="396"/>
      <c r="TNS871" s="396"/>
      <c r="TNT871" s="396"/>
      <c r="TNU871" s="396"/>
      <c r="TNV871" s="396"/>
      <c r="TNW871" s="396"/>
      <c r="TNX871" s="396"/>
      <c r="TNY871" s="396"/>
      <c r="TNZ871" s="396"/>
      <c r="TOA871" s="396"/>
      <c r="TOB871" s="396"/>
      <c r="TOC871" s="396"/>
      <c r="TOD871" s="396"/>
      <c r="TOE871" s="396"/>
      <c r="TOF871" s="396"/>
      <c r="TOG871" s="396"/>
      <c r="TOH871" s="396"/>
      <c r="TOI871" s="396"/>
      <c r="TOJ871" s="396"/>
      <c r="TOK871" s="396"/>
      <c r="TOL871" s="396"/>
      <c r="TOM871" s="396"/>
      <c r="TON871" s="396"/>
      <c r="TOO871" s="396"/>
      <c r="TOP871" s="396"/>
      <c r="TOQ871" s="396"/>
      <c r="TOR871" s="396"/>
      <c r="TOS871" s="396"/>
      <c r="TOT871" s="396"/>
      <c r="TOU871" s="396"/>
      <c r="TOV871" s="396"/>
      <c r="TOW871" s="396"/>
      <c r="TOX871" s="396"/>
      <c r="TOY871" s="396"/>
      <c r="TOZ871" s="396"/>
      <c r="TPA871" s="396"/>
      <c r="TPB871" s="396"/>
      <c r="TPC871" s="396"/>
      <c r="TPD871" s="396"/>
      <c r="TPE871" s="396"/>
      <c r="TPF871" s="396"/>
      <c r="TPG871" s="396"/>
      <c r="TPH871" s="396"/>
      <c r="TPI871" s="396"/>
      <c r="TPJ871" s="396"/>
      <c r="TPK871" s="396"/>
      <c r="TPL871" s="396"/>
      <c r="TPM871" s="396"/>
      <c r="TPN871" s="396"/>
      <c r="TPO871" s="396"/>
      <c r="TPP871" s="396"/>
      <c r="TPQ871" s="396"/>
      <c r="TPR871" s="396"/>
      <c r="TPS871" s="396"/>
      <c r="TPT871" s="396"/>
      <c r="TPU871" s="396"/>
      <c r="TPV871" s="396"/>
      <c r="TPW871" s="396"/>
      <c r="TPX871" s="396"/>
      <c r="TPY871" s="396"/>
      <c r="TPZ871" s="396"/>
      <c r="TQA871" s="396"/>
      <c r="TQB871" s="396"/>
      <c r="TQC871" s="396"/>
      <c r="TQD871" s="396"/>
      <c r="TQE871" s="396"/>
      <c r="TQF871" s="396"/>
      <c r="TQG871" s="396"/>
      <c r="TQH871" s="396"/>
      <c r="TQI871" s="396"/>
      <c r="TQJ871" s="396"/>
      <c r="TQK871" s="396"/>
      <c r="TQL871" s="396"/>
      <c r="TQM871" s="396"/>
      <c r="TQN871" s="396"/>
      <c r="TQO871" s="396"/>
      <c r="TQP871" s="396"/>
      <c r="TQQ871" s="396"/>
      <c r="TQR871" s="396"/>
      <c r="TQS871" s="396"/>
      <c r="TQT871" s="396"/>
      <c r="TQU871" s="396"/>
      <c r="TQV871" s="396"/>
      <c r="TQW871" s="396"/>
      <c r="TQX871" s="396"/>
      <c r="TQY871" s="396"/>
      <c r="TQZ871" s="396"/>
      <c r="TRA871" s="396"/>
      <c r="TRB871" s="396"/>
      <c r="TRC871" s="396"/>
      <c r="TRD871" s="396"/>
      <c r="TRE871" s="396"/>
      <c r="TRF871" s="396"/>
      <c r="TRG871" s="396"/>
      <c r="TRH871" s="396"/>
      <c r="TRI871" s="396"/>
      <c r="TRJ871" s="396"/>
      <c r="TRK871" s="396"/>
      <c r="TRL871" s="396"/>
      <c r="TRM871" s="396"/>
      <c r="TRN871" s="396"/>
      <c r="TRO871" s="396"/>
      <c r="TRP871" s="396"/>
      <c r="TRQ871" s="396"/>
      <c r="TRR871" s="396"/>
      <c r="TRS871" s="396"/>
      <c r="TRT871" s="396"/>
      <c r="TRU871" s="396"/>
      <c r="TRV871" s="396"/>
      <c r="TRW871" s="396"/>
      <c r="TRX871" s="396"/>
      <c r="TRY871" s="396"/>
      <c r="TRZ871" s="396"/>
      <c r="TSA871" s="396"/>
      <c r="TSB871" s="396"/>
      <c r="TSC871" s="396"/>
      <c r="TSD871" s="396"/>
      <c r="TSE871" s="396"/>
      <c r="TSF871" s="396"/>
      <c r="TSG871" s="396"/>
      <c r="TSH871" s="396"/>
      <c r="TSI871" s="396"/>
      <c r="TSJ871" s="396"/>
      <c r="TSK871" s="396"/>
      <c r="TSL871" s="396"/>
      <c r="TSM871" s="396"/>
      <c r="TSN871" s="396"/>
      <c r="TSO871" s="396"/>
      <c r="TSP871" s="396"/>
      <c r="TSQ871" s="396"/>
      <c r="TSR871" s="396"/>
      <c r="TSS871" s="396"/>
      <c r="TST871" s="396"/>
      <c r="TSU871" s="396"/>
      <c r="TSV871" s="396"/>
      <c r="TSW871" s="396"/>
      <c r="TSX871" s="396"/>
      <c r="TSY871" s="396"/>
      <c r="TSZ871" s="396"/>
      <c r="TTA871" s="396"/>
      <c r="TTB871" s="396"/>
      <c r="TTC871" s="396"/>
      <c r="TTD871" s="396"/>
      <c r="TTE871" s="396"/>
      <c r="TTF871" s="396"/>
      <c r="TTG871" s="396"/>
      <c r="TTH871" s="396"/>
      <c r="TTI871" s="396"/>
      <c r="TTJ871" s="396"/>
      <c r="TTK871" s="396"/>
      <c r="TTL871" s="396"/>
      <c r="TTM871" s="396"/>
      <c r="TTN871" s="396"/>
      <c r="TTO871" s="396"/>
      <c r="TTP871" s="396"/>
      <c r="TTQ871" s="396"/>
      <c r="TTR871" s="396"/>
      <c r="TTS871" s="396"/>
      <c r="TTT871" s="396"/>
      <c r="TTU871" s="396"/>
      <c r="TTV871" s="396"/>
      <c r="TTW871" s="396"/>
      <c r="TTX871" s="396"/>
      <c r="TTY871" s="396"/>
      <c r="TTZ871" s="396"/>
      <c r="TUA871" s="396"/>
      <c r="TUB871" s="396"/>
      <c r="TUC871" s="396"/>
      <c r="TUD871" s="396"/>
      <c r="TUE871" s="396"/>
      <c r="TUF871" s="396"/>
      <c r="TUG871" s="396"/>
      <c r="TUH871" s="396"/>
      <c r="TUI871" s="396"/>
      <c r="TUJ871" s="396"/>
      <c r="TUK871" s="396"/>
      <c r="TUL871" s="396"/>
      <c r="TUM871" s="396"/>
      <c r="TUN871" s="396"/>
      <c r="TUO871" s="396"/>
      <c r="TUP871" s="396"/>
      <c r="TUQ871" s="396"/>
      <c r="TUR871" s="396"/>
      <c r="TUS871" s="396"/>
      <c r="TUT871" s="396"/>
      <c r="TUU871" s="396"/>
      <c r="TUV871" s="396"/>
      <c r="TUW871" s="396"/>
      <c r="TUX871" s="396"/>
      <c r="TUY871" s="396"/>
      <c r="TUZ871" s="396"/>
      <c r="TVA871" s="396"/>
      <c r="TVB871" s="396"/>
      <c r="TVC871" s="396"/>
      <c r="TVD871" s="396"/>
      <c r="TVE871" s="396"/>
      <c r="TVF871" s="396"/>
      <c r="TVG871" s="396"/>
      <c r="TVH871" s="396"/>
      <c r="TVI871" s="396"/>
      <c r="TVJ871" s="396"/>
      <c r="TVK871" s="396"/>
      <c r="TVL871" s="396"/>
      <c r="TVM871" s="396"/>
      <c r="TVN871" s="396"/>
      <c r="TVO871" s="396"/>
      <c r="TVP871" s="396"/>
      <c r="TVQ871" s="396"/>
      <c r="TVR871" s="396"/>
      <c r="TVS871" s="396"/>
      <c r="TVT871" s="396"/>
      <c r="TVU871" s="396"/>
      <c r="TVV871" s="396"/>
      <c r="TVW871" s="396"/>
      <c r="TVX871" s="396"/>
      <c r="TVY871" s="396"/>
      <c r="TVZ871" s="396"/>
      <c r="TWA871" s="396"/>
      <c r="TWB871" s="396"/>
      <c r="TWC871" s="396"/>
      <c r="TWD871" s="396"/>
      <c r="TWE871" s="396"/>
      <c r="TWF871" s="396"/>
      <c r="TWG871" s="396"/>
      <c r="TWH871" s="396"/>
      <c r="TWI871" s="396"/>
      <c r="TWJ871" s="396"/>
      <c r="TWK871" s="396"/>
      <c r="TWL871" s="396"/>
      <c r="TWM871" s="396"/>
      <c r="TWN871" s="396"/>
      <c r="TWO871" s="396"/>
      <c r="TWP871" s="396"/>
      <c r="TWQ871" s="396"/>
      <c r="TWR871" s="396"/>
      <c r="TWS871" s="396"/>
      <c r="TWT871" s="396"/>
      <c r="TWU871" s="396"/>
      <c r="TWV871" s="396"/>
      <c r="TWW871" s="396"/>
      <c r="TWX871" s="396"/>
      <c r="TWY871" s="396"/>
      <c r="TWZ871" s="396"/>
      <c r="TXA871" s="396"/>
      <c r="TXB871" s="396"/>
      <c r="TXC871" s="396"/>
      <c r="TXD871" s="396"/>
      <c r="TXE871" s="396"/>
      <c r="TXF871" s="396"/>
      <c r="TXG871" s="396"/>
      <c r="TXH871" s="396"/>
      <c r="TXI871" s="396"/>
      <c r="TXJ871" s="396"/>
      <c r="TXK871" s="396"/>
      <c r="TXL871" s="396"/>
      <c r="TXM871" s="396"/>
      <c r="TXN871" s="396"/>
      <c r="TXO871" s="396"/>
      <c r="TXP871" s="396"/>
      <c r="TXQ871" s="396"/>
      <c r="TXR871" s="396"/>
      <c r="TXS871" s="396"/>
      <c r="TXT871" s="396"/>
      <c r="TXU871" s="396"/>
      <c r="TXV871" s="396"/>
      <c r="TXW871" s="396"/>
      <c r="TXX871" s="396"/>
      <c r="TXY871" s="396"/>
      <c r="TXZ871" s="396"/>
      <c r="TYA871" s="396"/>
      <c r="TYB871" s="396"/>
      <c r="TYC871" s="396"/>
      <c r="TYD871" s="396"/>
      <c r="TYE871" s="396"/>
      <c r="TYF871" s="396"/>
      <c r="TYG871" s="396"/>
      <c r="TYH871" s="396"/>
      <c r="TYI871" s="396"/>
      <c r="TYJ871" s="396"/>
      <c r="TYK871" s="396"/>
      <c r="TYL871" s="396"/>
      <c r="TYM871" s="396"/>
      <c r="TYN871" s="396"/>
      <c r="TYO871" s="396"/>
      <c r="TYP871" s="396"/>
      <c r="TYQ871" s="396"/>
      <c r="TYR871" s="396"/>
      <c r="TYS871" s="396"/>
      <c r="TYT871" s="396"/>
      <c r="TYU871" s="396"/>
      <c r="TYV871" s="396"/>
      <c r="TYW871" s="396"/>
      <c r="TYX871" s="396"/>
      <c r="TYY871" s="396"/>
      <c r="TYZ871" s="396"/>
      <c r="TZA871" s="396"/>
      <c r="TZB871" s="396"/>
      <c r="TZC871" s="396"/>
      <c r="TZD871" s="396"/>
      <c r="TZE871" s="396"/>
      <c r="TZF871" s="396"/>
      <c r="TZG871" s="396"/>
      <c r="TZH871" s="396"/>
      <c r="TZI871" s="396"/>
      <c r="TZJ871" s="396"/>
      <c r="TZK871" s="396"/>
      <c r="TZL871" s="396"/>
      <c r="TZM871" s="396"/>
      <c r="TZN871" s="396"/>
      <c r="TZO871" s="396"/>
      <c r="TZP871" s="396"/>
      <c r="TZQ871" s="396"/>
      <c r="TZR871" s="396"/>
      <c r="TZS871" s="396"/>
      <c r="TZT871" s="396"/>
      <c r="TZU871" s="396"/>
      <c r="TZV871" s="396"/>
      <c r="TZW871" s="396"/>
      <c r="TZX871" s="396"/>
      <c r="TZY871" s="396"/>
      <c r="TZZ871" s="396"/>
      <c r="UAA871" s="396"/>
      <c r="UAB871" s="396"/>
      <c r="UAC871" s="396"/>
      <c r="UAD871" s="396"/>
      <c r="UAE871" s="396"/>
      <c r="UAF871" s="396"/>
      <c r="UAG871" s="396"/>
      <c r="UAH871" s="396"/>
      <c r="UAI871" s="396"/>
      <c r="UAJ871" s="396"/>
      <c r="UAK871" s="396"/>
      <c r="UAL871" s="396"/>
      <c r="UAM871" s="396"/>
      <c r="UAN871" s="396"/>
      <c r="UAO871" s="396"/>
      <c r="UAP871" s="396"/>
      <c r="UAQ871" s="396"/>
      <c r="UAR871" s="396"/>
      <c r="UAS871" s="396"/>
      <c r="UAT871" s="396"/>
      <c r="UAU871" s="396"/>
      <c r="UAV871" s="396"/>
      <c r="UAW871" s="396"/>
      <c r="UAX871" s="396"/>
      <c r="UAY871" s="396"/>
      <c r="UAZ871" s="396"/>
      <c r="UBA871" s="396"/>
      <c r="UBB871" s="396"/>
      <c r="UBC871" s="396"/>
      <c r="UBD871" s="396"/>
      <c r="UBE871" s="396"/>
      <c r="UBF871" s="396"/>
      <c r="UBG871" s="396"/>
      <c r="UBH871" s="396"/>
      <c r="UBI871" s="396"/>
      <c r="UBJ871" s="396"/>
      <c r="UBK871" s="396"/>
      <c r="UBL871" s="396"/>
      <c r="UBM871" s="396"/>
      <c r="UBN871" s="396"/>
      <c r="UBO871" s="396"/>
      <c r="UBP871" s="396"/>
      <c r="UBQ871" s="396"/>
      <c r="UBR871" s="396"/>
      <c r="UBS871" s="396"/>
      <c r="UBT871" s="396"/>
      <c r="UBU871" s="396"/>
      <c r="UBV871" s="396"/>
      <c r="UBW871" s="396"/>
      <c r="UBX871" s="396"/>
      <c r="UBY871" s="396"/>
      <c r="UBZ871" s="396"/>
      <c r="UCA871" s="396"/>
      <c r="UCB871" s="396"/>
      <c r="UCC871" s="396"/>
      <c r="UCD871" s="396"/>
      <c r="UCE871" s="396"/>
      <c r="UCF871" s="396"/>
      <c r="UCG871" s="396"/>
      <c r="UCH871" s="396"/>
      <c r="UCI871" s="396"/>
      <c r="UCJ871" s="396"/>
      <c r="UCK871" s="396"/>
      <c r="UCL871" s="396"/>
      <c r="UCM871" s="396"/>
      <c r="UCN871" s="396"/>
      <c r="UCO871" s="396"/>
      <c r="UCP871" s="396"/>
      <c r="UCQ871" s="396"/>
      <c r="UCR871" s="396"/>
      <c r="UCS871" s="396"/>
      <c r="UCT871" s="396"/>
      <c r="UCU871" s="396"/>
      <c r="UCV871" s="396"/>
      <c r="UCW871" s="396"/>
      <c r="UCX871" s="396"/>
      <c r="UCY871" s="396"/>
      <c r="UCZ871" s="396"/>
      <c r="UDA871" s="396"/>
      <c r="UDB871" s="396"/>
      <c r="UDC871" s="396"/>
      <c r="UDD871" s="396"/>
      <c r="UDE871" s="396"/>
      <c r="UDF871" s="396"/>
      <c r="UDG871" s="396"/>
      <c r="UDH871" s="396"/>
      <c r="UDI871" s="396"/>
      <c r="UDJ871" s="396"/>
      <c r="UDK871" s="396"/>
      <c r="UDL871" s="396"/>
      <c r="UDM871" s="396"/>
      <c r="UDN871" s="396"/>
      <c r="UDO871" s="396"/>
      <c r="UDP871" s="396"/>
      <c r="UDQ871" s="396"/>
      <c r="UDR871" s="396"/>
      <c r="UDS871" s="396"/>
      <c r="UDT871" s="396"/>
      <c r="UDU871" s="396"/>
      <c r="UDV871" s="396"/>
      <c r="UDW871" s="396"/>
      <c r="UDX871" s="396"/>
      <c r="UDY871" s="396"/>
      <c r="UDZ871" s="396"/>
      <c r="UEA871" s="396"/>
      <c r="UEB871" s="396"/>
      <c r="UEC871" s="396"/>
      <c r="UED871" s="396"/>
      <c r="UEE871" s="396"/>
      <c r="UEF871" s="396"/>
      <c r="UEG871" s="396"/>
      <c r="UEH871" s="396"/>
      <c r="UEI871" s="396"/>
      <c r="UEJ871" s="396"/>
      <c r="UEK871" s="396"/>
      <c r="UEL871" s="396"/>
      <c r="UEM871" s="396"/>
      <c r="UEN871" s="396"/>
      <c r="UEO871" s="396"/>
      <c r="UEP871" s="396"/>
      <c r="UEQ871" s="396"/>
      <c r="UER871" s="396"/>
      <c r="UES871" s="396"/>
      <c r="UET871" s="396"/>
      <c r="UEU871" s="396"/>
      <c r="UEV871" s="396"/>
      <c r="UEW871" s="396"/>
      <c r="UEX871" s="396"/>
      <c r="UEY871" s="396"/>
      <c r="UEZ871" s="396"/>
      <c r="UFA871" s="396"/>
      <c r="UFB871" s="396"/>
      <c r="UFC871" s="396"/>
      <c r="UFD871" s="396"/>
      <c r="UFE871" s="396"/>
      <c r="UFF871" s="396"/>
      <c r="UFG871" s="396"/>
      <c r="UFH871" s="396"/>
      <c r="UFI871" s="396"/>
      <c r="UFJ871" s="396"/>
      <c r="UFK871" s="396"/>
      <c r="UFL871" s="396"/>
      <c r="UFM871" s="396"/>
      <c r="UFN871" s="396"/>
      <c r="UFO871" s="396"/>
      <c r="UFP871" s="396"/>
      <c r="UFQ871" s="396"/>
      <c r="UFR871" s="396"/>
      <c r="UFS871" s="396"/>
      <c r="UFT871" s="396"/>
      <c r="UFU871" s="396"/>
      <c r="UFV871" s="396"/>
      <c r="UFW871" s="396"/>
      <c r="UFX871" s="396"/>
      <c r="UFY871" s="396"/>
      <c r="UFZ871" s="396"/>
      <c r="UGA871" s="396"/>
      <c r="UGB871" s="396"/>
      <c r="UGC871" s="396"/>
      <c r="UGD871" s="396"/>
      <c r="UGE871" s="396"/>
      <c r="UGF871" s="396"/>
      <c r="UGG871" s="396"/>
      <c r="UGH871" s="396"/>
      <c r="UGI871" s="396"/>
      <c r="UGJ871" s="396"/>
      <c r="UGK871" s="396"/>
      <c r="UGL871" s="396"/>
      <c r="UGM871" s="396"/>
      <c r="UGN871" s="396"/>
      <c r="UGO871" s="396"/>
      <c r="UGP871" s="396"/>
      <c r="UGQ871" s="396"/>
      <c r="UGR871" s="396"/>
      <c r="UGS871" s="396"/>
      <c r="UGT871" s="396"/>
      <c r="UGU871" s="396"/>
      <c r="UGV871" s="396"/>
      <c r="UGW871" s="396"/>
      <c r="UGX871" s="396"/>
      <c r="UGY871" s="396"/>
      <c r="UGZ871" s="396"/>
      <c r="UHA871" s="396"/>
      <c r="UHB871" s="396"/>
      <c r="UHC871" s="396"/>
      <c r="UHD871" s="396"/>
      <c r="UHE871" s="396"/>
      <c r="UHF871" s="396"/>
      <c r="UHG871" s="396"/>
      <c r="UHH871" s="396"/>
      <c r="UHI871" s="396"/>
      <c r="UHJ871" s="396"/>
      <c r="UHK871" s="396"/>
      <c r="UHL871" s="396"/>
      <c r="UHM871" s="396"/>
      <c r="UHN871" s="396"/>
      <c r="UHO871" s="396"/>
      <c r="UHP871" s="396"/>
      <c r="UHQ871" s="396"/>
      <c r="UHR871" s="396"/>
      <c r="UHS871" s="396"/>
      <c r="UHT871" s="396"/>
      <c r="UHU871" s="396"/>
      <c r="UHV871" s="396"/>
      <c r="UHW871" s="396"/>
      <c r="UHX871" s="396"/>
      <c r="UHY871" s="396"/>
      <c r="UHZ871" s="396"/>
      <c r="UIA871" s="396"/>
      <c r="UIB871" s="396"/>
      <c r="UIC871" s="396"/>
      <c r="UID871" s="396"/>
      <c r="UIE871" s="396"/>
      <c r="UIF871" s="396"/>
      <c r="UIG871" s="396"/>
      <c r="UIH871" s="396"/>
      <c r="UII871" s="396"/>
      <c r="UIJ871" s="396"/>
      <c r="UIK871" s="396"/>
      <c r="UIL871" s="396"/>
      <c r="UIM871" s="396"/>
      <c r="UIN871" s="396"/>
      <c r="UIO871" s="396"/>
      <c r="UIP871" s="396"/>
      <c r="UIQ871" s="396"/>
      <c r="UIR871" s="396"/>
      <c r="UIS871" s="396"/>
      <c r="UIT871" s="396"/>
      <c r="UIU871" s="396"/>
      <c r="UIV871" s="396"/>
      <c r="UIW871" s="396"/>
      <c r="UIX871" s="396"/>
      <c r="UIY871" s="396"/>
      <c r="UIZ871" s="396"/>
      <c r="UJA871" s="396"/>
      <c r="UJB871" s="396"/>
      <c r="UJC871" s="396"/>
      <c r="UJD871" s="396"/>
      <c r="UJE871" s="396"/>
      <c r="UJF871" s="396"/>
      <c r="UJG871" s="396"/>
      <c r="UJH871" s="396"/>
      <c r="UJI871" s="396"/>
      <c r="UJJ871" s="396"/>
      <c r="UJK871" s="396"/>
      <c r="UJL871" s="396"/>
      <c r="UJM871" s="396"/>
      <c r="UJN871" s="396"/>
      <c r="UJO871" s="396"/>
      <c r="UJP871" s="396"/>
      <c r="UJQ871" s="396"/>
      <c r="UJR871" s="396"/>
      <c r="UJS871" s="396"/>
      <c r="UJT871" s="396"/>
      <c r="UJU871" s="396"/>
      <c r="UJV871" s="396"/>
      <c r="UJW871" s="396"/>
      <c r="UJX871" s="396"/>
      <c r="UJY871" s="396"/>
      <c r="UJZ871" s="396"/>
      <c r="UKA871" s="396"/>
      <c r="UKB871" s="396"/>
      <c r="UKC871" s="396"/>
      <c r="UKD871" s="396"/>
      <c r="UKE871" s="396"/>
      <c r="UKF871" s="396"/>
      <c r="UKG871" s="396"/>
      <c r="UKH871" s="396"/>
      <c r="UKI871" s="396"/>
      <c r="UKJ871" s="396"/>
      <c r="UKK871" s="396"/>
      <c r="UKL871" s="396"/>
      <c r="UKM871" s="396"/>
      <c r="UKN871" s="396"/>
      <c r="UKO871" s="396"/>
      <c r="UKP871" s="396"/>
      <c r="UKQ871" s="396"/>
      <c r="UKR871" s="396"/>
      <c r="UKS871" s="396"/>
      <c r="UKT871" s="396"/>
      <c r="UKU871" s="396"/>
      <c r="UKV871" s="396"/>
      <c r="UKW871" s="396"/>
      <c r="UKX871" s="396"/>
      <c r="UKY871" s="396"/>
      <c r="UKZ871" s="396"/>
      <c r="ULA871" s="396"/>
      <c r="ULB871" s="396"/>
      <c r="ULC871" s="396"/>
      <c r="ULD871" s="396"/>
      <c r="ULE871" s="396"/>
      <c r="ULF871" s="396"/>
      <c r="ULG871" s="396"/>
      <c r="ULH871" s="396"/>
      <c r="ULI871" s="396"/>
      <c r="ULJ871" s="396"/>
      <c r="ULK871" s="396"/>
      <c r="ULL871" s="396"/>
      <c r="ULM871" s="396"/>
      <c r="ULN871" s="396"/>
      <c r="ULO871" s="396"/>
      <c r="ULP871" s="396"/>
      <c r="ULQ871" s="396"/>
      <c r="ULR871" s="396"/>
      <c r="ULS871" s="396"/>
      <c r="ULT871" s="396"/>
      <c r="ULU871" s="396"/>
      <c r="ULV871" s="396"/>
      <c r="ULW871" s="396"/>
      <c r="ULX871" s="396"/>
      <c r="ULY871" s="396"/>
      <c r="ULZ871" s="396"/>
      <c r="UMA871" s="396"/>
      <c r="UMB871" s="396"/>
      <c r="UMC871" s="396"/>
      <c r="UMD871" s="396"/>
      <c r="UME871" s="396"/>
      <c r="UMF871" s="396"/>
      <c r="UMG871" s="396"/>
      <c r="UMH871" s="396"/>
      <c r="UMI871" s="396"/>
      <c r="UMJ871" s="396"/>
      <c r="UMK871" s="396"/>
      <c r="UML871" s="396"/>
      <c r="UMM871" s="396"/>
      <c r="UMN871" s="396"/>
      <c r="UMO871" s="396"/>
      <c r="UMP871" s="396"/>
      <c r="UMQ871" s="396"/>
      <c r="UMR871" s="396"/>
      <c r="UMS871" s="396"/>
      <c r="UMT871" s="396"/>
      <c r="UMU871" s="396"/>
      <c r="UMV871" s="396"/>
      <c r="UMW871" s="396"/>
      <c r="UMX871" s="396"/>
      <c r="UMY871" s="396"/>
      <c r="UMZ871" s="396"/>
      <c r="UNA871" s="396"/>
      <c r="UNB871" s="396"/>
      <c r="UNC871" s="396"/>
      <c r="UND871" s="396"/>
      <c r="UNE871" s="396"/>
      <c r="UNF871" s="396"/>
      <c r="UNG871" s="396"/>
      <c r="UNH871" s="396"/>
      <c r="UNI871" s="396"/>
      <c r="UNJ871" s="396"/>
      <c r="UNK871" s="396"/>
      <c r="UNL871" s="396"/>
      <c r="UNM871" s="396"/>
      <c r="UNN871" s="396"/>
      <c r="UNO871" s="396"/>
      <c r="UNP871" s="396"/>
      <c r="UNQ871" s="396"/>
      <c r="UNR871" s="396"/>
      <c r="UNS871" s="396"/>
      <c r="UNT871" s="396"/>
      <c r="UNU871" s="396"/>
      <c r="UNV871" s="396"/>
      <c r="UNW871" s="396"/>
      <c r="UNX871" s="396"/>
      <c r="UNY871" s="396"/>
      <c r="UNZ871" s="396"/>
      <c r="UOA871" s="396"/>
      <c r="UOB871" s="396"/>
      <c r="UOC871" s="396"/>
      <c r="UOD871" s="396"/>
      <c r="UOE871" s="396"/>
      <c r="UOF871" s="396"/>
      <c r="UOG871" s="396"/>
      <c r="UOH871" s="396"/>
      <c r="UOI871" s="396"/>
      <c r="UOJ871" s="396"/>
      <c r="UOK871" s="396"/>
      <c r="UOL871" s="396"/>
      <c r="UOM871" s="396"/>
      <c r="UON871" s="396"/>
      <c r="UOO871" s="396"/>
      <c r="UOP871" s="396"/>
      <c r="UOQ871" s="396"/>
      <c r="UOR871" s="396"/>
      <c r="UOS871" s="396"/>
      <c r="UOT871" s="396"/>
      <c r="UOU871" s="396"/>
      <c r="UOV871" s="396"/>
      <c r="UOW871" s="396"/>
      <c r="UOX871" s="396"/>
      <c r="UOY871" s="396"/>
      <c r="UOZ871" s="396"/>
      <c r="UPA871" s="396"/>
      <c r="UPB871" s="396"/>
      <c r="UPC871" s="396"/>
      <c r="UPD871" s="396"/>
      <c r="UPE871" s="396"/>
      <c r="UPF871" s="396"/>
      <c r="UPG871" s="396"/>
      <c r="UPH871" s="396"/>
      <c r="UPI871" s="396"/>
      <c r="UPJ871" s="396"/>
      <c r="UPK871" s="396"/>
      <c r="UPL871" s="396"/>
      <c r="UPM871" s="396"/>
      <c r="UPN871" s="396"/>
      <c r="UPO871" s="396"/>
      <c r="UPP871" s="396"/>
      <c r="UPQ871" s="396"/>
      <c r="UPR871" s="396"/>
      <c r="UPS871" s="396"/>
      <c r="UPT871" s="396"/>
      <c r="UPU871" s="396"/>
      <c r="UPV871" s="396"/>
      <c r="UPW871" s="396"/>
      <c r="UPX871" s="396"/>
      <c r="UPY871" s="396"/>
      <c r="UPZ871" s="396"/>
      <c r="UQA871" s="396"/>
      <c r="UQB871" s="396"/>
      <c r="UQC871" s="396"/>
      <c r="UQD871" s="396"/>
      <c r="UQE871" s="396"/>
      <c r="UQF871" s="396"/>
      <c r="UQG871" s="396"/>
      <c r="UQH871" s="396"/>
      <c r="UQI871" s="396"/>
      <c r="UQJ871" s="396"/>
      <c r="UQK871" s="396"/>
      <c r="UQL871" s="396"/>
      <c r="UQM871" s="396"/>
      <c r="UQN871" s="396"/>
      <c r="UQO871" s="396"/>
      <c r="UQP871" s="396"/>
      <c r="UQQ871" s="396"/>
      <c r="UQR871" s="396"/>
      <c r="UQS871" s="396"/>
      <c r="UQT871" s="396"/>
      <c r="UQU871" s="396"/>
      <c r="UQV871" s="396"/>
      <c r="UQW871" s="396"/>
      <c r="UQX871" s="396"/>
      <c r="UQY871" s="396"/>
      <c r="UQZ871" s="396"/>
      <c r="URA871" s="396"/>
      <c r="URB871" s="396"/>
      <c r="URC871" s="396"/>
      <c r="URD871" s="396"/>
      <c r="URE871" s="396"/>
      <c r="URF871" s="396"/>
      <c r="URG871" s="396"/>
      <c r="URH871" s="396"/>
      <c r="URI871" s="396"/>
      <c r="URJ871" s="396"/>
      <c r="URK871" s="396"/>
      <c r="URL871" s="396"/>
      <c r="URM871" s="396"/>
      <c r="URN871" s="396"/>
      <c r="URO871" s="396"/>
      <c r="URP871" s="396"/>
      <c r="URQ871" s="396"/>
      <c r="URR871" s="396"/>
      <c r="URS871" s="396"/>
      <c r="URT871" s="396"/>
      <c r="URU871" s="396"/>
      <c r="URV871" s="396"/>
      <c r="URW871" s="396"/>
      <c r="URX871" s="396"/>
      <c r="URY871" s="396"/>
      <c r="URZ871" s="396"/>
      <c r="USA871" s="396"/>
      <c r="USB871" s="396"/>
      <c r="USC871" s="396"/>
      <c r="USD871" s="396"/>
      <c r="USE871" s="396"/>
      <c r="USF871" s="396"/>
      <c r="USG871" s="396"/>
      <c r="USH871" s="396"/>
      <c r="USI871" s="396"/>
      <c r="USJ871" s="396"/>
      <c r="USK871" s="396"/>
      <c r="USL871" s="396"/>
      <c r="USM871" s="396"/>
      <c r="USN871" s="396"/>
      <c r="USO871" s="396"/>
      <c r="USP871" s="396"/>
      <c r="USQ871" s="396"/>
      <c r="USR871" s="396"/>
      <c r="USS871" s="396"/>
      <c r="UST871" s="396"/>
      <c r="USU871" s="396"/>
      <c r="USV871" s="396"/>
      <c r="USW871" s="396"/>
      <c r="USX871" s="396"/>
      <c r="USY871" s="396"/>
      <c r="USZ871" s="396"/>
      <c r="UTA871" s="396"/>
      <c r="UTB871" s="396"/>
      <c r="UTC871" s="396"/>
      <c r="UTD871" s="396"/>
      <c r="UTE871" s="396"/>
      <c r="UTF871" s="396"/>
      <c r="UTG871" s="396"/>
      <c r="UTH871" s="396"/>
      <c r="UTI871" s="396"/>
      <c r="UTJ871" s="396"/>
      <c r="UTK871" s="396"/>
      <c r="UTL871" s="396"/>
      <c r="UTM871" s="396"/>
      <c r="UTN871" s="396"/>
      <c r="UTO871" s="396"/>
      <c r="UTP871" s="396"/>
      <c r="UTQ871" s="396"/>
      <c r="UTR871" s="396"/>
      <c r="UTS871" s="396"/>
      <c r="UTT871" s="396"/>
      <c r="UTU871" s="396"/>
      <c r="UTV871" s="396"/>
      <c r="UTW871" s="396"/>
      <c r="UTX871" s="396"/>
      <c r="UTY871" s="396"/>
      <c r="UTZ871" s="396"/>
      <c r="UUA871" s="396"/>
      <c r="UUB871" s="396"/>
      <c r="UUC871" s="396"/>
      <c r="UUD871" s="396"/>
      <c r="UUE871" s="396"/>
      <c r="UUF871" s="396"/>
      <c r="UUG871" s="396"/>
      <c r="UUH871" s="396"/>
      <c r="UUI871" s="396"/>
      <c r="UUJ871" s="396"/>
      <c r="UUK871" s="396"/>
      <c r="UUL871" s="396"/>
      <c r="UUM871" s="396"/>
      <c r="UUN871" s="396"/>
      <c r="UUO871" s="396"/>
      <c r="UUP871" s="396"/>
      <c r="UUQ871" s="396"/>
      <c r="UUR871" s="396"/>
      <c r="UUS871" s="396"/>
      <c r="UUT871" s="396"/>
      <c r="UUU871" s="396"/>
      <c r="UUV871" s="396"/>
      <c r="UUW871" s="396"/>
      <c r="UUX871" s="396"/>
      <c r="UUY871" s="396"/>
      <c r="UUZ871" s="396"/>
      <c r="UVA871" s="396"/>
      <c r="UVB871" s="396"/>
      <c r="UVC871" s="396"/>
      <c r="UVD871" s="396"/>
      <c r="UVE871" s="396"/>
      <c r="UVF871" s="396"/>
      <c r="UVG871" s="396"/>
      <c r="UVH871" s="396"/>
      <c r="UVI871" s="396"/>
      <c r="UVJ871" s="396"/>
      <c r="UVK871" s="396"/>
      <c r="UVL871" s="396"/>
      <c r="UVM871" s="396"/>
      <c r="UVN871" s="396"/>
      <c r="UVO871" s="396"/>
      <c r="UVP871" s="396"/>
      <c r="UVQ871" s="396"/>
      <c r="UVR871" s="396"/>
      <c r="UVS871" s="396"/>
      <c r="UVT871" s="396"/>
      <c r="UVU871" s="396"/>
      <c r="UVV871" s="396"/>
      <c r="UVW871" s="396"/>
      <c r="UVX871" s="396"/>
      <c r="UVY871" s="396"/>
      <c r="UVZ871" s="396"/>
      <c r="UWA871" s="396"/>
      <c r="UWB871" s="396"/>
      <c r="UWC871" s="396"/>
      <c r="UWD871" s="396"/>
      <c r="UWE871" s="396"/>
      <c r="UWF871" s="396"/>
      <c r="UWG871" s="396"/>
      <c r="UWH871" s="396"/>
      <c r="UWI871" s="396"/>
      <c r="UWJ871" s="396"/>
      <c r="UWK871" s="396"/>
      <c r="UWL871" s="396"/>
      <c r="UWM871" s="396"/>
      <c r="UWN871" s="396"/>
      <c r="UWO871" s="396"/>
      <c r="UWP871" s="396"/>
      <c r="UWQ871" s="396"/>
      <c r="UWR871" s="396"/>
      <c r="UWS871" s="396"/>
      <c r="UWT871" s="396"/>
      <c r="UWU871" s="396"/>
      <c r="UWV871" s="396"/>
      <c r="UWW871" s="396"/>
      <c r="UWX871" s="396"/>
      <c r="UWY871" s="396"/>
      <c r="UWZ871" s="396"/>
      <c r="UXA871" s="396"/>
      <c r="UXB871" s="396"/>
      <c r="UXC871" s="396"/>
      <c r="UXD871" s="396"/>
      <c r="UXE871" s="396"/>
      <c r="UXF871" s="396"/>
      <c r="UXG871" s="396"/>
      <c r="UXH871" s="396"/>
      <c r="UXI871" s="396"/>
      <c r="UXJ871" s="396"/>
      <c r="UXK871" s="396"/>
      <c r="UXL871" s="396"/>
      <c r="UXM871" s="396"/>
      <c r="UXN871" s="396"/>
      <c r="UXO871" s="396"/>
      <c r="UXP871" s="396"/>
      <c r="UXQ871" s="396"/>
      <c r="UXR871" s="396"/>
      <c r="UXS871" s="396"/>
      <c r="UXT871" s="396"/>
      <c r="UXU871" s="396"/>
      <c r="UXV871" s="396"/>
      <c r="UXW871" s="396"/>
      <c r="UXX871" s="396"/>
      <c r="UXY871" s="396"/>
      <c r="UXZ871" s="396"/>
      <c r="UYA871" s="396"/>
      <c r="UYB871" s="396"/>
      <c r="UYC871" s="396"/>
      <c r="UYD871" s="396"/>
      <c r="UYE871" s="396"/>
      <c r="UYF871" s="396"/>
      <c r="UYG871" s="396"/>
      <c r="UYH871" s="396"/>
      <c r="UYI871" s="396"/>
      <c r="UYJ871" s="396"/>
      <c r="UYK871" s="396"/>
      <c r="UYL871" s="396"/>
      <c r="UYM871" s="396"/>
      <c r="UYN871" s="396"/>
      <c r="UYO871" s="396"/>
      <c r="UYP871" s="396"/>
      <c r="UYQ871" s="396"/>
      <c r="UYR871" s="396"/>
      <c r="UYS871" s="396"/>
      <c r="UYT871" s="396"/>
      <c r="UYU871" s="396"/>
      <c r="UYV871" s="396"/>
      <c r="UYW871" s="396"/>
      <c r="UYX871" s="396"/>
      <c r="UYY871" s="396"/>
      <c r="UYZ871" s="396"/>
      <c r="UZA871" s="396"/>
      <c r="UZB871" s="396"/>
      <c r="UZC871" s="396"/>
      <c r="UZD871" s="396"/>
      <c r="UZE871" s="396"/>
      <c r="UZF871" s="396"/>
      <c r="UZG871" s="396"/>
      <c r="UZH871" s="396"/>
      <c r="UZI871" s="396"/>
      <c r="UZJ871" s="396"/>
      <c r="UZK871" s="396"/>
      <c r="UZL871" s="396"/>
      <c r="UZM871" s="396"/>
      <c r="UZN871" s="396"/>
      <c r="UZO871" s="396"/>
      <c r="UZP871" s="396"/>
      <c r="UZQ871" s="396"/>
      <c r="UZR871" s="396"/>
      <c r="UZS871" s="396"/>
      <c r="UZT871" s="396"/>
      <c r="UZU871" s="396"/>
      <c r="UZV871" s="396"/>
      <c r="UZW871" s="396"/>
      <c r="UZX871" s="396"/>
      <c r="UZY871" s="396"/>
      <c r="UZZ871" s="396"/>
      <c r="VAA871" s="396"/>
      <c r="VAB871" s="396"/>
      <c r="VAC871" s="396"/>
      <c r="VAD871" s="396"/>
      <c r="VAE871" s="396"/>
      <c r="VAF871" s="396"/>
      <c r="VAG871" s="396"/>
      <c r="VAH871" s="396"/>
      <c r="VAI871" s="396"/>
      <c r="VAJ871" s="396"/>
      <c r="VAK871" s="396"/>
      <c r="VAL871" s="396"/>
      <c r="VAM871" s="396"/>
      <c r="VAN871" s="396"/>
      <c r="VAO871" s="396"/>
      <c r="VAP871" s="396"/>
      <c r="VAQ871" s="396"/>
      <c r="VAR871" s="396"/>
      <c r="VAS871" s="396"/>
      <c r="VAT871" s="396"/>
      <c r="VAU871" s="396"/>
      <c r="VAV871" s="396"/>
      <c r="VAW871" s="396"/>
      <c r="VAX871" s="396"/>
      <c r="VAY871" s="396"/>
      <c r="VAZ871" s="396"/>
      <c r="VBA871" s="396"/>
      <c r="VBB871" s="396"/>
      <c r="VBC871" s="396"/>
      <c r="VBD871" s="396"/>
      <c r="VBE871" s="396"/>
      <c r="VBF871" s="396"/>
      <c r="VBG871" s="396"/>
      <c r="VBH871" s="396"/>
      <c r="VBI871" s="396"/>
      <c r="VBJ871" s="396"/>
      <c r="VBK871" s="396"/>
      <c r="VBL871" s="396"/>
      <c r="VBM871" s="396"/>
      <c r="VBN871" s="396"/>
      <c r="VBO871" s="396"/>
      <c r="VBP871" s="396"/>
      <c r="VBQ871" s="396"/>
      <c r="VBR871" s="396"/>
      <c r="VBS871" s="396"/>
      <c r="VBT871" s="396"/>
      <c r="VBU871" s="396"/>
      <c r="VBV871" s="396"/>
      <c r="VBW871" s="396"/>
      <c r="VBX871" s="396"/>
      <c r="VBY871" s="396"/>
      <c r="VBZ871" s="396"/>
      <c r="VCA871" s="396"/>
      <c r="VCB871" s="396"/>
      <c r="VCC871" s="396"/>
      <c r="VCD871" s="396"/>
      <c r="VCE871" s="396"/>
      <c r="VCF871" s="396"/>
      <c r="VCG871" s="396"/>
      <c r="VCH871" s="396"/>
      <c r="VCI871" s="396"/>
      <c r="VCJ871" s="396"/>
      <c r="VCK871" s="396"/>
      <c r="VCL871" s="396"/>
      <c r="VCM871" s="396"/>
      <c r="VCN871" s="396"/>
      <c r="VCO871" s="396"/>
      <c r="VCP871" s="396"/>
      <c r="VCQ871" s="396"/>
      <c r="VCR871" s="396"/>
      <c r="VCS871" s="396"/>
      <c r="VCT871" s="396"/>
      <c r="VCU871" s="396"/>
      <c r="VCV871" s="396"/>
      <c r="VCW871" s="396"/>
      <c r="VCX871" s="396"/>
      <c r="VCY871" s="396"/>
      <c r="VCZ871" s="396"/>
      <c r="VDA871" s="396"/>
      <c r="VDB871" s="396"/>
      <c r="VDC871" s="396"/>
      <c r="VDD871" s="396"/>
      <c r="VDE871" s="396"/>
      <c r="VDF871" s="396"/>
      <c r="VDG871" s="396"/>
      <c r="VDH871" s="396"/>
      <c r="VDI871" s="396"/>
      <c r="VDJ871" s="396"/>
      <c r="VDK871" s="396"/>
      <c r="VDL871" s="396"/>
      <c r="VDM871" s="396"/>
      <c r="VDN871" s="396"/>
      <c r="VDO871" s="396"/>
      <c r="VDP871" s="396"/>
      <c r="VDQ871" s="396"/>
      <c r="VDR871" s="396"/>
      <c r="VDS871" s="396"/>
      <c r="VDT871" s="396"/>
      <c r="VDU871" s="396"/>
      <c r="VDV871" s="396"/>
      <c r="VDW871" s="396"/>
      <c r="VDX871" s="396"/>
      <c r="VDY871" s="396"/>
      <c r="VDZ871" s="396"/>
      <c r="VEA871" s="396"/>
      <c r="VEB871" s="396"/>
      <c r="VEC871" s="396"/>
      <c r="VED871" s="396"/>
      <c r="VEE871" s="396"/>
      <c r="VEF871" s="396"/>
      <c r="VEG871" s="396"/>
      <c r="VEH871" s="396"/>
      <c r="VEI871" s="396"/>
      <c r="VEJ871" s="396"/>
      <c r="VEK871" s="396"/>
      <c r="VEL871" s="396"/>
      <c r="VEM871" s="396"/>
      <c r="VEN871" s="396"/>
      <c r="VEO871" s="396"/>
      <c r="VEP871" s="396"/>
      <c r="VEQ871" s="396"/>
      <c r="VER871" s="396"/>
      <c r="VES871" s="396"/>
      <c r="VET871" s="396"/>
      <c r="VEU871" s="396"/>
      <c r="VEV871" s="396"/>
      <c r="VEW871" s="396"/>
      <c r="VEX871" s="396"/>
      <c r="VEY871" s="396"/>
      <c r="VEZ871" s="396"/>
      <c r="VFA871" s="396"/>
      <c r="VFB871" s="396"/>
      <c r="VFC871" s="396"/>
      <c r="VFD871" s="396"/>
      <c r="VFE871" s="396"/>
      <c r="VFF871" s="396"/>
      <c r="VFG871" s="396"/>
      <c r="VFH871" s="396"/>
      <c r="VFI871" s="396"/>
      <c r="VFJ871" s="396"/>
      <c r="VFK871" s="396"/>
      <c r="VFL871" s="396"/>
      <c r="VFM871" s="396"/>
      <c r="VFN871" s="396"/>
      <c r="VFO871" s="396"/>
      <c r="VFP871" s="396"/>
      <c r="VFQ871" s="396"/>
      <c r="VFR871" s="396"/>
      <c r="VFS871" s="396"/>
      <c r="VFT871" s="396"/>
      <c r="VFU871" s="396"/>
      <c r="VFV871" s="396"/>
      <c r="VFW871" s="396"/>
      <c r="VFX871" s="396"/>
      <c r="VFY871" s="396"/>
      <c r="VFZ871" s="396"/>
      <c r="VGA871" s="396"/>
      <c r="VGB871" s="396"/>
      <c r="VGC871" s="396"/>
      <c r="VGD871" s="396"/>
      <c r="VGE871" s="396"/>
      <c r="VGF871" s="396"/>
      <c r="VGG871" s="396"/>
      <c r="VGH871" s="396"/>
      <c r="VGI871" s="396"/>
      <c r="VGJ871" s="396"/>
      <c r="VGK871" s="396"/>
      <c r="VGL871" s="396"/>
      <c r="VGM871" s="396"/>
      <c r="VGN871" s="396"/>
      <c r="VGO871" s="396"/>
      <c r="VGP871" s="396"/>
      <c r="VGQ871" s="396"/>
      <c r="VGR871" s="396"/>
      <c r="VGS871" s="396"/>
      <c r="VGT871" s="396"/>
      <c r="VGU871" s="396"/>
      <c r="VGV871" s="396"/>
      <c r="VGW871" s="396"/>
      <c r="VGX871" s="396"/>
      <c r="VGY871" s="396"/>
      <c r="VGZ871" s="396"/>
      <c r="VHA871" s="396"/>
      <c r="VHB871" s="396"/>
      <c r="VHC871" s="396"/>
      <c r="VHD871" s="396"/>
      <c r="VHE871" s="396"/>
      <c r="VHF871" s="396"/>
      <c r="VHG871" s="396"/>
      <c r="VHH871" s="396"/>
      <c r="VHI871" s="396"/>
      <c r="VHJ871" s="396"/>
      <c r="VHK871" s="396"/>
      <c r="VHL871" s="396"/>
      <c r="VHM871" s="396"/>
      <c r="VHN871" s="396"/>
      <c r="VHO871" s="396"/>
      <c r="VHP871" s="396"/>
      <c r="VHQ871" s="396"/>
      <c r="VHR871" s="396"/>
      <c r="VHS871" s="396"/>
      <c r="VHT871" s="396"/>
      <c r="VHU871" s="396"/>
      <c r="VHV871" s="396"/>
      <c r="VHW871" s="396"/>
      <c r="VHX871" s="396"/>
      <c r="VHY871" s="396"/>
      <c r="VHZ871" s="396"/>
      <c r="VIA871" s="396"/>
      <c r="VIB871" s="396"/>
      <c r="VIC871" s="396"/>
      <c r="VID871" s="396"/>
      <c r="VIE871" s="396"/>
      <c r="VIF871" s="396"/>
      <c r="VIG871" s="396"/>
      <c r="VIH871" s="396"/>
      <c r="VII871" s="396"/>
      <c r="VIJ871" s="396"/>
      <c r="VIK871" s="396"/>
      <c r="VIL871" s="396"/>
      <c r="VIM871" s="396"/>
      <c r="VIN871" s="396"/>
      <c r="VIO871" s="396"/>
      <c r="VIP871" s="396"/>
      <c r="VIQ871" s="396"/>
      <c r="VIR871" s="396"/>
      <c r="VIS871" s="396"/>
      <c r="VIT871" s="396"/>
      <c r="VIU871" s="396"/>
      <c r="VIV871" s="396"/>
      <c r="VIW871" s="396"/>
      <c r="VIX871" s="396"/>
      <c r="VIY871" s="396"/>
      <c r="VIZ871" s="396"/>
      <c r="VJA871" s="396"/>
      <c r="VJB871" s="396"/>
      <c r="VJC871" s="396"/>
      <c r="VJD871" s="396"/>
      <c r="VJE871" s="396"/>
      <c r="VJF871" s="396"/>
      <c r="VJG871" s="396"/>
      <c r="VJH871" s="396"/>
      <c r="VJI871" s="396"/>
      <c r="VJJ871" s="396"/>
      <c r="VJK871" s="396"/>
      <c r="VJL871" s="396"/>
      <c r="VJM871" s="396"/>
      <c r="VJN871" s="396"/>
      <c r="VJO871" s="396"/>
      <c r="VJP871" s="396"/>
      <c r="VJQ871" s="396"/>
      <c r="VJR871" s="396"/>
      <c r="VJS871" s="396"/>
      <c r="VJT871" s="396"/>
      <c r="VJU871" s="396"/>
      <c r="VJV871" s="396"/>
      <c r="VJW871" s="396"/>
      <c r="VJX871" s="396"/>
      <c r="VJY871" s="396"/>
      <c r="VJZ871" s="396"/>
      <c r="VKA871" s="396"/>
      <c r="VKB871" s="396"/>
      <c r="VKC871" s="396"/>
      <c r="VKD871" s="396"/>
      <c r="VKE871" s="396"/>
      <c r="VKF871" s="396"/>
      <c r="VKG871" s="396"/>
      <c r="VKH871" s="396"/>
      <c r="VKI871" s="396"/>
      <c r="VKJ871" s="396"/>
      <c r="VKK871" s="396"/>
      <c r="VKL871" s="396"/>
      <c r="VKM871" s="396"/>
      <c r="VKN871" s="396"/>
      <c r="VKO871" s="396"/>
      <c r="VKP871" s="396"/>
      <c r="VKQ871" s="396"/>
      <c r="VKR871" s="396"/>
      <c r="VKS871" s="396"/>
      <c r="VKT871" s="396"/>
      <c r="VKU871" s="396"/>
      <c r="VKV871" s="396"/>
      <c r="VKW871" s="396"/>
      <c r="VKX871" s="396"/>
      <c r="VKY871" s="396"/>
      <c r="VKZ871" s="396"/>
      <c r="VLA871" s="396"/>
      <c r="VLB871" s="396"/>
      <c r="VLC871" s="396"/>
      <c r="VLD871" s="396"/>
      <c r="VLE871" s="396"/>
      <c r="VLF871" s="396"/>
      <c r="VLG871" s="396"/>
      <c r="VLH871" s="396"/>
      <c r="VLI871" s="396"/>
      <c r="VLJ871" s="396"/>
      <c r="VLK871" s="396"/>
      <c r="VLL871" s="396"/>
      <c r="VLM871" s="396"/>
      <c r="VLN871" s="396"/>
      <c r="VLO871" s="396"/>
      <c r="VLP871" s="396"/>
      <c r="VLQ871" s="396"/>
      <c r="VLR871" s="396"/>
      <c r="VLS871" s="396"/>
      <c r="VLT871" s="396"/>
      <c r="VLU871" s="396"/>
      <c r="VLV871" s="396"/>
      <c r="VLW871" s="396"/>
      <c r="VLX871" s="396"/>
      <c r="VLY871" s="396"/>
      <c r="VLZ871" s="396"/>
      <c r="VMA871" s="396"/>
      <c r="VMB871" s="396"/>
      <c r="VMC871" s="396"/>
      <c r="VMD871" s="396"/>
      <c r="VME871" s="396"/>
      <c r="VMF871" s="396"/>
      <c r="VMG871" s="396"/>
      <c r="VMH871" s="396"/>
      <c r="VMI871" s="396"/>
      <c r="VMJ871" s="396"/>
      <c r="VMK871" s="396"/>
      <c r="VML871" s="396"/>
      <c r="VMM871" s="396"/>
      <c r="VMN871" s="396"/>
      <c r="VMO871" s="396"/>
      <c r="VMP871" s="396"/>
      <c r="VMQ871" s="396"/>
      <c r="VMR871" s="396"/>
      <c r="VMS871" s="396"/>
      <c r="VMT871" s="396"/>
      <c r="VMU871" s="396"/>
      <c r="VMV871" s="396"/>
      <c r="VMW871" s="396"/>
      <c r="VMX871" s="396"/>
      <c r="VMY871" s="396"/>
      <c r="VMZ871" s="396"/>
      <c r="VNA871" s="396"/>
      <c r="VNB871" s="396"/>
      <c r="VNC871" s="396"/>
      <c r="VND871" s="396"/>
      <c r="VNE871" s="396"/>
      <c r="VNF871" s="396"/>
      <c r="VNG871" s="396"/>
      <c r="VNH871" s="396"/>
      <c r="VNI871" s="396"/>
      <c r="VNJ871" s="396"/>
      <c r="VNK871" s="396"/>
      <c r="VNL871" s="396"/>
      <c r="VNM871" s="396"/>
      <c r="VNN871" s="396"/>
      <c r="VNO871" s="396"/>
      <c r="VNP871" s="396"/>
      <c r="VNQ871" s="396"/>
      <c r="VNR871" s="396"/>
      <c r="VNS871" s="396"/>
      <c r="VNT871" s="396"/>
      <c r="VNU871" s="396"/>
      <c r="VNV871" s="396"/>
      <c r="VNW871" s="396"/>
      <c r="VNX871" s="396"/>
      <c r="VNY871" s="396"/>
      <c r="VNZ871" s="396"/>
      <c r="VOA871" s="396"/>
      <c r="VOB871" s="396"/>
      <c r="VOC871" s="396"/>
      <c r="VOD871" s="396"/>
      <c r="VOE871" s="396"/>
      <c r="VOF871" s="396"/>
      <c r="VOG871" s="396"/>
      <c r="VOH871" s="396"/>
      <c r="VOI871" s="396"/>
      <c r="VOJ871" s="396"/>
      <c r="VOK871" s="396"/>
      <c r="VOL871" s="396"/>
      <c r="VOM871" s="396"/>
      <c r="VON871" s="396"/>
      <c r="VOO871" s="396"/>
      <c r="VOP871" s="396"/>
      <c r="VOQ871" s="396"/>
      <c r="VOR871" s="396"/>
      <c r="VOS871" s="396"/>
      <c r="VOT871" s="396"/>
      <c r="VOU871" s="396"/>
      <c r="VOV871" s="396"/>
      <c r="VOW871" s="396"/>
      <c r="VOX871" s="396"/>
      <c r="VOY871" s="396"/>
      <c r="VOZ871" s="396"/>
      <c r="VPA871" s="396"/>
      <c r="VPB871" s="396"/>
      <c r="VPC871" s="396"/>
      <c r="VPD871" s="396"/>
      <c r="VPE871" s="396"/>
      <c r="VPF871" s="396"/>
      <c r="VPG871" s="396"/>
      <c r="VPH871" s="396"/>
      <c r="VPI871" s="396"/>
      <c r="VPJ871" s="396"/>
      <c r="VPK871" s="396"/>
      <c r="VPL871" s="396"/>
      <c r="VPM871" s="396"/>
      <c r="VPN871" s="396"/>
      <c r="VPO871" s="396"/>
      <c r="VPP871" s="396"/>
      <c r="VPQ871" s="396"/>
      <c r="VPR871" s="396"/>
      <c r="VPS871" s="396"/>
      <c r="VPT871" s="396"/>
      <c r="VPU871" s="396"/>
      <c r="VPV871" s="396"/>
      <c r="VPW871" s="396"/>
      <c r="VPX871" s="396"/>
      <c r="VPY871" s="396"/>
      <c r="VPZ871" s="396"/>
      <c r="VQA871" s="396"/>
      <c r="VQB871" s="396"/>
      <c r="VQC871" s="396"/>
      <c r="VQD871" s="396"/>
      <c r="VQE871" s="396"/>
      <c r="VQF871" s="396"/>
      <c r="VQG871" s="396"/>
      <c r="VQH871" s="396"/>
      <c r="VQI871" s="396"/>
      <c r="VQJ871" s="396"/>
      <c r="VQK871" s="396"/>
      <c r="VQL871" s="396"/>
      <c r="VQM871" s="396"/>
      <c r="VQN871" s="396"/>
      <c r="VQO871" s="396"/>
      <c r="VQP871" s="396"/>
      <c r="VQQ871" s="396"/>
      <c r="VQR871" s="396"/>
      <c r="VQS871" s="396"/>
      <c r="VQT871" s="396"/>
      <c r="VQU871" s="396"/>
      <c r="VQV871" s="396"/>
      <c r="VQW871" s="396"/>
      <c r="VQX871" s="396"/>
      <c r="VQY871" s="396"/>
      <c r="VQZ871" s="396"/>
      <c r="VRA871" s="396"/>
      <c r="VRB871" s="396"/>
      <c r="VRC871" s="396"/>
      <c r="VRD871" s="396"/>
      <c r="VRE871" s="396"/>
      <c r="VRF871" s="396"/>
      <c r="VRG871" s="396"/>
      <c r="VRH871" s="396"/>
      <c r="VRI871" s="396"/>
      <c r="VRJ871" s="396"/>
      <c r="VRK871" s="396"/>
      <c r="VRL871" s="396"/>
      <c r="VRM871" s="396"/>
      <c r="VRN871" s="396"/>
      <c r="VRO871" s="396"/>
      <c r="VRP871" s="396"/>
      <c r="VRQ871" s="396"/>
      <c r="VRR871" s="396"/>
      <c r="VRS871" s="396"/>
      <c r="VRT871" s="396"/>
      <c r="VRU871" s="396"/>
      <c r="VRV871" s="396"/>
      <c r="VRW871" s="396"/>
      <c r="VRX871" s="396"/>
      <c r="VRY871" s="396"/>
      <c r="VRZ871" s="396"/>
      <c r="VSA871" s="396"/>
      <c r="VSB871" s="396"/>
      <c r="VSC871" s="396"/>
      <c r="VSD871" s="396"/>
      <c r="VSE871" s="396"/>
      <c r="VSF871" s="396"/>
      <c r="VSG871" s="396"/>
      <c r="VSH871" s="396"/>
      <c r="VSI871" s="396"/>
      <c r="VSJ871" s="396"/>
      <c r="VSK871" s="396"/>
      <c r="VSL871" s="396"/>
      <c r="VSM871" s="396"/>
      <c r="VSN871" s="396"/>
      <c r="VSO871" s="396"/>
      <c r="VSP871" s="396"/>
      <c r="VSQ871" s="396"/>
      <c r="VSR871" s="396"/>
      <c r="VSS871" s="396"/>
      <c r="VST871" s="396"/>
      <c r="VSU871" s="396"/>
      <c r="VSV871" s="396"/>
      <c r="VSW871" s="396"/>
      <c r="VSX871" s="396"/>
      <c r="VSY871" s="396"/>
      <c r="VSZ871" s="396"/>
      <c r="VTA871" s="396"/>
      <c r="VTB871" s="396"/>
      <c r="VTC871" s="396"/>
      <c r="VTD871" s="396"/>
      <c r="VTE871" s="396"/>
      <c r="VTF871" s="396"/>
      <c r="VTG871" s="396"/>
      <c r="VTH871" s="396"/>
      <c r="VTI871" s="396"/>
      <c r="VTJ871" s="396"/>
      <c r="VTK871" s="396"/>
      <c r="VTL871" s="396"/>
      <c r="VTM871" s="396"/>
      <c r="VTN871" s="396"/>
      <c r="VTO871" s="396"/>
      <c r="VTP871" s="396"/>
      <c r="VTQ871" s="396"/>
      <c r="VTR871" s="396"/>
      <c r="VTS871" s="396"/>
      <c r="VTT871" s="396"/>
      <c r="VTU871" s="396"/>
      <c r="VTV871" s="396"/>
      <c r="VTW871" s="396"/>
      <c r="VTX871" s="396"/>
      <c r="VTY871" s="396"/>
      <c r="VTZ871" s="396"/>
      <c r="VUA871" s="396"/>
      <c r="VUB871" s="396"/>
      <c r="VUC871" s="396"/>
      <c r="VUD871" s="396"/>
      <c r="VUE871" s="396"/>
      <c r="VUF871" s="396"/>
      <c r="VUG871" s="396"/>
      <c r="VUH871" s="396"/>
      <c r="VUI871" s="396"/>
      <c r="VUJ871" s="396"/>
      <c r="VUK871" s="396"/>
      <c r="VUL871" s="396"/>
      <c r="VUM871" s="396"/>
      <c r="VUN871" s="396"/>
      <c r="VUO871" s="396"/>
      <c r="VUP871" s="396"/>
      <c r="VUQ871" s="396"/>
      <c r="VUR871" s="396"/>
      <c r="VUS871" s="396"/>
      <c r="VUT871" s="396"/>
      <c r="VUU871" s="396"/>
      <c r="VUV871" s="396"/>
      <c r="VUW871" s="396"/>
      <c r="VUX871" s="396"/>
      <c r="VUY871" s="396"/>
      <c r="VUZ871" s="396"/>
      <c r="VVA871" s="396"/>
      <c r="VVB871" s="396"/>
      <c r="VVC871" s="396"/>
      <c r="VVD871" s="396"/>
      <c r="VVE871" s="396"/>
      <c r="VVF871" s="396"/>
      <c r="VVG871" s="396"/>
      <c r="VVH871" s="396"/>
      <c r="VVI871" s="396"/>
      <c r="VVJ871" s="396"/>
      <c r="VVK871" s="396"/>
      <c r="VVL871" s="396"/>
      <c r="VVM871" s="396"/>
      <c r="VVN871" s="396"/>
      <c r="VVO871" s="396"/>
      <c r="VVP871" s="396"/>
      <c r="VVQ871" s="396"/>
      <c r="VVR871" s="396"/>
      <c r="VVS871" s="396"/>
      <c r="VVT871" s="396"/>
      <c r="VVU871" s="396"/>
      <c r="VVV871" s="396"/>
      <c r="VVW871" s="396"/>
      <c r="VVX871" s="396"/>
      <c r="VVY871" s="396"/>
      <c r="VVZ871" s="396"/>
      <c r="VWA871" s="396"/>
      <c r="VWB871" s="396"/>
      <c r="VWC871" s="396"/>
      <c r="VWD871" s="396"/>
      <c r="VWE871" s="396"/>
      <c r="VWF871" s="396"/>
      <c r="VWG871" s="396"/>
      <c r="VWH871" s="396"/>
      <c r="VWI871" s="396"/>
      <c r="VWJ871" s="396"/>
      <c r="VWK871" s="396"/>
      <c r="VWL871" s="396"/>
      <c r="VWM871" s="396"/>
      <c r="VWN871" s="396"/>
      <c r="VWO871" s="396"/>
      <c r="VWP871" s="396"/>
      <c r="VWQ871" s="396"/>
      <c r="VWR871" s="396"/>
      <c r="VWS871" s="396"/>
      <c r="VWT871" s="396"/>
      <c r="VWU871" s="396"/>
      <c r="VWV871" s="396"/>
      <c r="VWW871" s="396"/>
      <c r="VWX871" s="396"/>
      <c r="VWY871" s="396"/>
      <c r="VWZ871" s="396"/>
      <c r="VXA871" s="396"/>
      <c r="VXB871" s="396"/>
      <c r="VXC871" s="396"/>
      <c r="VXD871" s="396"/>
      <c r="VXE871" s="396"/>
      <c r="VXF871" s="396"/>
      <c r="VXG871" s="396"/>
      <c r="VXH871" s="396"/>
      <c r="VXI871" s="396"/>
      <c r="VXJ871" s="396"/>
      <c r="VXK871" s="396"/>
      <c r="VXL871" s="396"/>
      <c r="VXM871" s="396"/>
      <c r="VXN871" s="396"/>
      <c r="VXO871" s="396"/>
      <c r="VXP871" s="396"/>
      <c r="VXQ871" s="396"/>
      <c r="VXR871" s="396"/>
      <c r="VXS871" s="396"/>
      <c r="VXT871" s="396"/>
      <c r="VXU871" s="396"/>
      <c r="VXV871" s="396"/>
      <c r="VXW871" s="396"/>
      <c r="VXX871" s="396"/>
      <c r="VXY871" s="396"/>
      <c r="VXZ871" s="396"/>
      <c r="VYA871" s="396"/>
      <c r="VYB871" s="396"/>
      <c r="VYC871" s="396"/>
      <c r="VYD871" s="396"/>
      <c r="VYE871" s="396"/>
      <c r="VYF871" s="396"/>
      <c r="VYG871" s="396"/>
      <c r="VYH871" s="396"/>
      <c r="VYI871" s="396"/>
      <c r="VYJ871" s="396"/>
      <c r="VYK871" s="396"/>
      <c r="VYL871" s="396"/>
      <c r="VYM871" s="396"/>
      <c r="VYN871" s="396"/>
      <c r="VYO871" s="396"/>
      <c r="VYP871" s="396"/>
      <c r="VYQ871" s="396"/>
      <c r="VYR871" s="396"/>
      <c r="VYS871" s="396"/>
      <c r="VYT871" s="396"/>
      <c r="VYU871" s="396"/>
      <c r="VYV871" s="396"/>
      <c r="VYW871" s="396"/>
      <c r="VYX871" s="396"/>
      <c r="VYY871" s="396"/>
      <c r="VYZ871" s="396"/>
      <c r="VZA871" s="396"/>
      <c r="VZB871" s="396"/>
      <c r="VZC871" s="396"/>
      <c r="VZD871" s="396"/>
      <c r="VZE871" s="396"/>
      <c r="VZF871" s="396"/>
      <c r="VZG871" s="396"/>
      <c r="VZH871" s="396"/>
      <c r="VZI871" s="396"/>
      <c r="VZJ871" s="396"/>
      <c r="VZK871" s="396"/>
      <c r="VZL871" s="396"/>
      <c r="VZM871" s="396"/>
      <c r="VZN871" s="396"/>
      <c r="VZO871" s="396"/>
      <c r="VZP871" s="396"/>
      <c r="VZQ871" s="396"/>
      <c r="VZR871" s="396"/>
      <c r="VZS871" s="396"/>
      <c r="VZT871" s="396"/>
      <c r="VZU871" s="396"/>
      <c r="VZV871" s="396"/>
      <c r="VZW871" s="396"/>
      <c r="VZX871" s="396"/>
      <c r="VZY871" s="396"/>
      <c r="VZZ871" s="396"/>
      <c r="WAA871" s="396"/>
      <c r="WAB871" s="396"/>
      <c r="WAC871" s="396"/>
      <c r="WAD871" s="396"/>
      <c r="WAE871" s="396"/>
      <c r="WAF871" s="396"/>
      <c r="WAG871" s="396"/>
      <c r="WAH871" s="396"/>
      <c r="WAI871" s="396"/>
      <c r="WAJ871" s="396"/>
      <c r="WAK871" s="396"/>
      <c r="WAL871" s="396"/>
      <c r="WAM871" s="396"/>
      <c r="WAN871" s="396"/>
      <c r="WAO871" s="396"/>
      <c r="WAP871" s="396"/>
      <c r="WAQ871" s="396"/>
      <c r="WAR871" s="396"/>
      <c r="WAS871" s="396"/>
      <c r="WAT871" s="396"/>
      <c r="WAU871" s="396"/>
      <c r="WAV871" s="396"/>
      <c r="WAW871" s="396"/>
      <c r="WAX871" s="396"/>
      <c r="WAY871" s="396"/>
      <c r="WAZ871" s="396"/>
      <c r="WBA871" s="396"/>
      <c r="WBB871" s="396"/>
      <c r="WBC871" s="396"/>
      <c r="WBD871" s="396"/>
      <c r="WBE871" s="396"/>
      <c r="WBF871" s="396"/>
      <c r="WBG871" s="396"/>
      <c r="WBH871" s="396"/>
      <c r="WBI871" s="396"/>
      <c r="WBJ871" s="396"/>
      <c r="WBK871" s="396"/>
      <c r="WBL871" s="396"/>
      <c r="WBM871" s="396"/>
      <c r="WBN871" s="396"/>
      <c r="WBO871" s="396"/>
      <c r="WBP871" s="396"/>
      <c r="WBQ871" s="396"/>
      <c r="WBR871" s="396"/>
      <c r="WBS871" s="396"/>
      <c r="WBT871" s="396"/>
      <c r="WBU871" s="396"/>
      <c r="WBV871" s="396"/>
      <c r="WBW871" s="396"/>
      <c r="WBX871" s="396"/>
      <c r="WBY871" s="396"/>
      <c r="WBZ871" s="396"/>
      <c r="WCA871" s="396"/>
      <c r="WCB871" s="396"/>
      <c r="WCC871" s="396"/>
      <c r="WCD871" s="396"/>
      <c r="WCE871" s="396"/>
      <c r="WCF871" s="396"/>
      <c r="WCG871" s="396"/>
      <c r="WCH871" s="396"/>
      <c r="WCI871" s="396"/>
      <c r="WCJ871" s="396"/>
      <c r="WCK871" s="396"/>
      <c r="WCL871" s="396"/>
      <c r="WCM871" s="396"/>
      <c r="WCN871" s="396"/>
      <c r="WCO871" s="396"/>
      <c r="WCP871" s="396"/>
      <c r="WCQ871" s="396"/>
      <c r="WCR871" s="396"/>
      <c r="WCS871" s="396"/>
      <c r="WCT871" s="396"/>
      <c r="WCU871" s="396"/>
      <c r="WCV871" s="396"/>
      <c r="WCW871" s="396"/>
      <c r="WCX871" s="396"/>
      <c r="WCY871" s="396"/>
      <c r="WCZ871" s="396"/>
      <c r="WDA871" s="396"/>
      <c r="WDB871" s="396"/>
      <c r="WDC871" s="396"/>
      <c r="WDD871" s="396"/>
      <c r="WDE871" s="396"/>
      <c r="WDF871" s="396"/>
      <c r="WDG871" s="396"/>
      <c r="WDH871" s="396"/>
      <c r="WDI871" s="396"/>
      <c r="WDJ871" s="396"/>
      <c r="WDK871" s="396"/>
      <c r="WDL871" s="396"/>
      <c r="WDM871" s="396"/>
      <c r="WDN871" s="396"/>
      <c r="WDO871" s="396"/>
      <c r="WDP871" s="396"/>
      <c r="WDQ871" s="396"/>
      <c r="WDR871" s="396"/>
      <c r="WDS871" s="396"/>
      <c r="WDT871" s="396"/>
      <c r="WDU871" s="396"/>
      <c r="WDV871" s="396"/>
      <c r="WDW871" s="396"/>
      <c r="WDX871" s="396"/>
      <c r="WDY871" s="396"/>
      <c r="WDZ871" s="396"/>
      <c r="WEA871" s="396"/>
      <c r="WEB871" s="396"/>
      <c r="WEC871" s="396"/>
      <c r="WED871" s="396"/>
      <c r="WEE871" s="396"/>
      <c r="WEF871" s="396"/>
      <c r="WEG871" s="396"/>
      <c r="WEH871" s="396"/>
      <c r="WEI871" s="396"/>
      <c r="WEJ871" s="396"/>
      <c r="WEK871" s="396"/>
      <c r="WEL871" s="396"/>
      <c r="WEM871" s="396"/>
      <c r="WEN871" s="396"/>
      <c r="WEO871" s="396"/>
      <c r="WEP871" s="396"/>
      <c r="WEQ871" s="396"/>
      <c r="WER871" s="396"/>
      <c r="WES871" s="396"/>
      <c r="WET871" s="396"/>
      <c r="WEU871" s="396"/>
      <c r="WEV871" s="396"/>
      <c r="WEW871" s="396"/>
      <c r="WEX871" s="396"/>
      <c r="WEY871" s="396"/>
      <c r="WEZ871" s="396"/>
      <c r="WFA871" s="396"/>
      <c r="WFB871" s="396"/>
      <c r="WFC871" s="396"/>
      <c r="WFD871" s="396"/>
      <c r="WFE871" s="396"/>
      <c r="WFF871" s="396"/>
      <c r="WFG871" s="396"/>
      <c r="WFH871" s="396"/>
      <c r="WFI871" s="396"/>
      <c r="WFJ871" s="396"/>
      <c r="WFK871" s="396"/>
      <c r="WFL871" s="396"/>
      <c r="WFM871" s="396"/>
      <c r="WFN871" s="396"/>
      <c r="WFO871" s="396"/>
      <c r="WFP871" s="396"/>
      <c r="WFQ871" s="396"/>
      <c r="WFR871" s="396"/>
      <c r="WFS871" s="396"/>
      <c r="WFT871" s="396"/>
      <c r="WFU871" s="396"/>
      <c r="WFV871" s="396"/>
      <c r="WFW871" s="396"/>
      <c r="WFX871" s="396"/>
      <c r="WFY871" s="396"/>
      <c r="WFZ871" s="396"/>
      <c r="WGA871" s="396"/>
      <c r="WGB871" s="396"/>
      <c r="WGC871" s="396"/>
      <c r="WGD871" s="396"/>
      <c r="WGE871" s="396"/>
      <c r="WGF871" s="396"/>
      <c r="WGG871" s="396"/>
      <c r="WGH871" s="396"/>
      <c r="WGI871" s="396"/>
      <c r="WGJ871" s="396"/>
      <c r="WGK871" s="396"/>
      <c r="WGL871" s="396"/>
      <c r="WGM871" s="396"/>
      <c r="WGN871" s="396"/>
      <c r="WGO871" s="396"/>
      <c r="WGP871" s="396"/>
      <c r="WGQ871" s="396"/>
      <c r="WGR871" s="396"/>
      <c r="WGS871" s="396"/>
      <c r="WGT871" s="396"/>
      <c r="WGU871" s="396"/>
      <c r="WGV871" s="396"/>
      <c r="WGW871" s="396"/>
      <c r="WGX871" s="396"/>
      <c r="WGY871" s="396"/>
      <c r="WGZ871" s="396"/>
      <c r="WHA871" s="396"/>
      <c r="WHB871" s="396"/>
      <c r="WHC871" s="396"/>
      <c r="WHD871" s="396"/>
      <c r="WHE871" s="396"/>
      <c r="WHF871" s="396"/>
      <c r="WHG871" s="396"/>
      <c r="WHH871" s="396"/>
      <c r="WHI871" s="396"/>
      <c r="WHJ871" s="396"/>
      <c r="WHK871" s="396"/>
      <c r="WHL871" s="396"/>
      <c r="WHM871" s="396"/>
      <c r="WHN871" s="396"/>
      <c r="WHO871" s="396"/>
      <c r="WHP871" s="396"/>
      <c r="WHQ871" s="396"/>
      <c r="WHR871" s="396"/>
      <c r="WHS871" s="396"/>
      <c r="WHT871" s="396"/>
      <c r="WHU871" s="396"/>
      <c r="WHV871" s="396"/>
      <c r="WHW871" s="396"/>
      <c r="WHX871" s="396"/>
      <c r="WHY871" s="396"/>
      <c r="WHZ871" s="396"/>
      <c r="WIA871" s="396"/>
      <c r="WIB871" s="396"/>
      <c r="WIC871" s="396"/>
      <c r="WID871" s="396"/>
      <c r="WIE871" s="396"/>
      <c r="WIF871" s="396"/>
      <c r="WIG871" s="396"/>
      <c r="WIH871" s="396"/>
      <c r="WII871" s="396"/>
      <c r="WIJ871" s="396"/>
      <c r="WIK871" s="396"/>
      <c r="WIL871" s="396"/>
      <c r="WIM871" s="396"/>
      <c r="WIN871" s="396"/>
      <c r="WIO871" s="396"/>
      <c r="WIP871" s="396"/>
      <c r="WIQ871" s="396"/>
      <c r="WIR871" s="396"/>
      <c r="WIS871" s="396"/>
      <c r="WIT871" s="396"/>
      <c r="WIU871" s="396"/>
      <c r="WIV871" s="396"/>
      <c r="WIW871" s="396"/>
      <c r="WIX871" s="396"/>
      <c r="WIY871" s="396"/>
      <c r="WIZ871" s="396"/>
      <c r="WJA871" s="396"/>
      <c r="WJB871" s="396"/>
      <c r="WJC871" s="396"/>
      <c r="WJD871" s="396"/>
      <c r="WJE871" s="396"/>
      <c r="WJF871" s="396"/>
      <c r="WJG871" s="396"/>
      <c r="WJH871" s="396"/>
      <c r="WJI871" s="396"/>
      <c r="WJJ871" s="396"/>
      <c r="WJK871" s="396"/>
      <c r="WJL871" s="396"/>
      <c r="WJM871" s="396"/>
      <c r="WJN871" s="396"/>
      <c r="WJO871" s="396"/>
      <c r="WJP871" s="396"/>
      <c r="WJQ871" s="396"/>
      <c r="WJR871" s="396"/>
      <c r="WJS871" s="396"/>
      <c r="WJT871" s="396"/>
      <c r="WJU871" s="396"/>
      <c r="WJV871" s="396"/>
      <c r="WJW871" s="396"/>
      <c r="WJX871" s="396"/>
      <c r="WJY871" s="396"/>
      <c r="WJZ871" s="396"/>
      <c r="WKA871" s="396"/>
      <c r="WKB871" s="396"/>
      <c r="WKC871" s="396"/>
      <c r="WKD871" s="396"/>
      <c r="WKE871" s="396"/>
      <c r="WKF871" s="396"/>
      <c r="WKG871" s="396"/>
      <c r="WKH871" s="396"/>
      <c r="WKI871" s="396"/>
      <c r="WKJ871" s="396"/>
      <c r="WKK871" s="396"/>
      <c r="WKL871" s="396"/>
      <c r="WKM871" s="396"/>
      <c r="WKN871" s="396"/>
      <c r="WKO871" s="396"/>
      <c r="WKP871" s="396"/>
      <c r="WKQ871" s="396"/>
      <c r="WKR871" s="396"/>
      <c r="WKS871" s="396"/>
      <c r="WKT871" s="396"/>
      <c r="WKU871" s="396"/>
      <c r="WKV871" s="396"/>
      <c r="WKW871" s="396"/>
      <c r="WKX871" s="396"/>
      <c r="WKY871" s="396"/>
      <c r="WKZ871" s="396"/>
      <c r="WLA871" s="396"/>
      <c r="WLB871" s="396"/>
      <c r="WLC871" s="396"/>
      <c r="WLD871" s="396"/>
      <c r="WLE871" s="396"/>
      <c r="WLF871" s="396"/>
      <c r="WLG871" s="396"/>
      <c r="WLH871" s="396"/>
      <c r="WLI871" s="396"/>
      <c r="WLJ871" s="396"/>
      <c r="WLK871" s="396"/>
      <c r="WLL871" s="396"/>
      <c r="WLM871" s="396"/>
      <c r="WLN871" s="396"/>
      <c r="WLO871" s="396"/>
      <c r="WLP871" s="396"/>
      <c r="WLQ871" s="396"/>
      <c r="WLR871" s="396"/>
      <c r="WLS871" s="396"/>
      <c r="WLT871" s="396"/>
      <c r="WLU871" s="396"/>
      <c r="WLV871" s="396"/>
      <c r="WLW871" s="396"/>
      <c r="WLX871" s="396"/>
      <c r="WLY871" s="396"/>
      <c r="WLZ871" s="396"/>
      <c r="WMA871" s="396"/>
      <c r="WMB871" s="396"/>
      <c r="WMC871" s="396"/>
      <c r="WMD871" s="396"/>
      <c r="WME871" s="396"/>
      <c r="WMF871" s="396"/>
      <c r="WMG871" s="396"/>
      <c r="WMH871" s="396"/>
      <c r="WMI871" s="396"/>
      <c r="WMJ871" s="396"/>
      <c r="WMK871" s="396"/>
      <c r="WML871" s="396"/>
      <c r="WMM871" s="396"/>
      <c r="WMN871" s="396"/>
      <c r="WMO871" s="396"/>
      <c r="WMP871" s="396"/>
      <c r="WMQ871" s="396"/>
      <c r="WMR871" s="396"/>
      <c r="WMS871" s="396"/>
      <c r="WMT871" s="396"/>
      <c r="WMU871" s="396"/>
      <c r="WMV871" s="396"/>
      <c r="WMW871" s="396"/>
      <c r="WMX871" s="396"/>
      <c r="WMY871" s="396"/>
      <c r="WMZ871" s="396"/>
      <c r="WNA871" s="396"/>
      <c r="WNB871" s="396"/>
      <c r="WNC871" s="396"/>
      <c r="WND871" s="396"/>
      <c r="WNE871" s="396"/>
      <c r="WNF871" s="396"/>
      <c r="WNG871" s="396"/>
      <c r="WNH871" s="396"/>
      <c r="WNI871" s="396"/>
      <c r="WNJ871" s="396"/>
      <c r="WNK871" s="396"/>
      <c r="WNL871" s="396"/>
      <c r="WNM871" s="396"/>
      <c r="WNN871" s="396"/>
      <c r="WNO871" s="396"/>
      <c r="WNP871" s="396"/>
      <c r="WNQ871" s="396"/>
      <c r="WNR871" s="396"/>
      <c r="WNS871" s="396"/>
      <c r="WNT871" s="396"/>
      <c r="WNU871" s="396"/>
      <c r="WNV871" s="396"/>
      <c r="WNW871" s="396"/>
      <c r="WNX871" s="396"/>
      <c r="WNY871" s="396"/>
      <c r="WNZ871" s="396"/>
      <c r="WOA871" s="396"/>
      <c r="WOB871" s="396"/>
      <c r="WOC871" s="396"/>
      <c r="WOD871" s="396"/>
      <c r="WOE871" s="396"/>
      <c r="WOF871" s="396"/>
      <c r="WOG871" s="396"/>
      <c r="WOH871" s="396"/>
      <c r="WOI871" s="396"/>
      <c r="WOJ871" s="396"/>
      <c r="WOK871" s="396"/>
      <c r="WOL871" s="396"/>
      <c r="WOM871" s="396"/>
      <c r="WON871" s="396"/>
      <c r="WOO871" s="396"/>
      <c r="WOP871" s="396"/>
      <c r="WOQ871" s="396"/>
      <c r="WOR871" s="396"/>
      <c r="WOS871" s="396"/>
      <c r="WOT871" s="396"/>
      <c r="WOU871" s="396"/>
      <c r="WOV871" s="396"/>
      <c r="WOW871" s="396"/>
      <c r="WOX871" s="396"/>
      <c r="WOY871" s="396"/>
      <c r="WOZ871" s="396"/>
      <c r="WPA871" s="396"/>
      <c r="WPB871" s="396"/>
      <c r="WPC871" s="396"/>
      <c r="WPD871" s="396"/>
      <c r="WPE871" s="396"/>
      <c r="WPF871" s="396"/>
      <c r="WPG871" s="396"/>
      <c r="WPH871" s="396"/>
      <c r="WPI871" s="396"/>
      <c r="WPJ871" s="396"/>
      <c r="WPK871" s="396"/>
      <c r="WPL871" s="396"/>
      <c r="WPM871" s="396"/>
      <c r="WPN871" s="396"/>
      <c r="WPO871" s="396"/>
      <c r="WPP871" s="396"/>
      <c r="WPQ871" s="396"/>
      <c r="WPR871" s="396"/>
      <c r="WPS871" s="396"/>
      <c r="WPT871" s="396"/>
      <c r="WPU871" s="396"/>
      <c r="WPV871" s="396"/>
      <c r="WPW871" s="396"/>
      <c r="WPX871" s="396"/>
      <c r="WPY871" s="396"/>
      <c r="WPZ871" s="396"/>
      <c r="WQA871" s="396"/>
      <c r="WQB871" s="396"/>
      <c r="WQC871" s="396"/>
      <c r="WQD871" s="396"/>
      <c r="WQE871" s="396"/>
      <c r="WQF871" s="396"/>
      <c r="WQG871" s="396"/>
      <c r="WQH871" s="396"/>
      <c r="WQI871" s="396"/>
      <c r="WQJ871" s="396"/>
      <c r="WQK871" s="396"/>
      <c r="WQL871" s="396"/>
      <c r="WQM871" s="396"/>
      <c r="WQN871" s="396"/>
      <c r="WQO871" s="396"/>
      <c r="WQP871" s="396"/>
      <c r="WQQ871" s="396"/>
      <c r="WQR871" s="396"/>
      <c r="WQS871" s="396"/>
      <c r="WQT871" s="396"/>
      <c r="WQU871" s="396"/>
      <c r="WQV871" s="396"/>
      <c r="WQW871" s="396"/>
      <c r="WQX871" s="396"/>
      <c r="WQY871" s="396"/>
      <c r="WQZ871" s="396"/>
      <c r="WRA871" s="396"/>
      <c r="WRB871" s="396"/>
      <c r="WRC871" s="396"/>
      <c r="WRD871" s="396"/>
      <c r="WRE871" s="396"/>
      <c r="WRF871" s="396"/>
      <c r="WRG871" s="396"/>
      <c r="WRH871" s="396"/>
      <c r="WRI871" s="396"/>
      <c r="WRJ871" s="396"/>
      <c r="WRK871" s="396"/>
      <c r="WRL871" s="396"/>
      <c r="WRM871" s="396"/>
      <c r="WRN871" s="396"/>
      <c r="WRO871" s="396"/>
      <c r="WRP871" s="396"/>
      <c r="WRQ871" s="396"/>
      <c r="WRR871" s="396"/>
      <c r="WRS871" s="396"/>
      <c r="WRT871" s="396"/>
      <c r="WRU871" s="396"/>
      <c r="WRV871" s="396"/>
      <c r="WRW871" s="396"/>
      <c r="WRX871" s="396"/>
      <c r="WRY871" s="396"/>
      <c r="WRZ871" s="396"/>
      <c r="WSA871" s="396"/>
      <c r="WSB871" s="396"/>
      <c r="WSC871" s="396"/>
      <c r="WSD871" s="396"/>
      <c r="WSE871" s="396"/>
      <c r="WSF871" s="396"/>
      <c r="WSG871" s="396"/>
      <c r="WSH871" s="396"/>
      <c r="WSI871" s="396"/>
      <c r="WSJ871" s="396"/>
      <c r="WSK871" s="396"/>
      <c r="WSL871" s="396"/>
      <c r="WSM871" s="396"/>
      <c r="WSN871" s="396"/>
      <c r="WSO871" s="396"/>
      <c r="WSP871" s="396"/>
      <c r="WSQ871" s="396"/>
      <c r="WSR871" s="396"/>
      <c r="WSS871" s="396"/>
      <c r="WST871" s="396"/>
      <c r="WSU871" s="396"/>
      <c r="WSV871" s="396"/>
      <c r="WSW871" s="396"/>
      <c r="WSX871" s="396"/>
      <c r="WSY871" s="396"/>
      <c r="WSZ871" s="396"/>
      <c r="WTA871" s="396"/>
      <c r="WTB871" s="396"/>
      <c r="WTC871" s="396"/>
      <c r="WTD871" s="396"/>
      <c r="WTE871" s="396"/>
      <c r="WTF871" s="396"/>
      <c r="WTG871" s="396"/>
      <c r="WTH871" s="396"/>
      <c r="WTI871" s="396"/>
      <c r="WTJ871" s="396"/>
      <c r="WTK871" s="396"/>
      <c r="WTL871" s="396"/>
      <c r="WTM871" s="396"/>
      <c r="WTN871" s="396"/>
      <c r="WTO871" s="396"/>
      <c r="WTP871" s="396"/>
      <c r="WTQ871" s="396"/>
      <c r="WTR871" s="396"/>
      <c r="WTS871" s="396"/>
      <c r="WTT871" s="396"/>
      <c r="WTU871" s="396"/>
      <c r="WTV871" s="396"/>
      <c r="WTW871" s="396"/>
      <c r="WTX871" s="396"/>
      <c r="WTY871" s="396"/>
      <c r="WTZ871" s="396"/>
      <c r="WUA871" s="396"/>
      <c r="WUB871" s="396"/>
      <c r="WUC871" s="396"/>
      <c r="WUD871" s="396"/>
      <c r="WUE871" s="396"/>
      <c r="WUF871" s="396"/>
      <c r="WUG871" s="396"/>
      <c r="WUH871" s="396"/>
      <c r="WUI871" s="396"/>
      <c r="WUJ871" s="396"/>
      <c r="WUK871" s="396"/>
      <c r="WUL871" s="396"/>
      <c r="WUM871" s="396"/>
      <c r="WUN871" s="396"/>
      <c r="WUO871" s="396"/>
      <c r="WUP871" s="396"/>
      <c r="WUQ871" s="396"/>
      <c r="WUR871" s="396"/>
      <c r="WUS871" s="396"/>
      <c r="WUT871" s="396"/>
      <c r="WUU871" s="396"/>
      <c r="WUV871" s="396"/>
      <c r="WUW871" s="396"/>
      <c r="WUX871" s="396"/>
      <c r="WUY871" s="396"/>
      <c r="WUZ871" s="396"/>
      <c r="WVA871" s="396"/>
      <c r="WVB871" s="396"/>
      <c r="WVC871" s="396"/>
      <c r="WVD871" s="396"/>
      <c r="WVE871" s="396"/>
      <c r="WVF871" s="396"/>
      <c r="WVG871" s="396"/>
      <c r="WVH871" s="396"/>
      <c r="WVI871" s="396"/>
      <c r="WVJ871" s="396"/>
      <c r="WVK871" s="396"/>
      <c r="WVL871" s="396"/>
      <c r="WVM871" s="396"/>
      <c r="WVN871" s="396"/>
      <c r="WVO871" s="396"/>
      <c r="WVP871" s="396"/>
      <c r="WVQ871" s="396"/>
      <c r="WVR871" s="396"/>
      <c r="WVS871" s="396"/>
      <c r="WVT871" s="396"/>
      <c r="WVU871" s="396"/>
      <c r="WVV871" s="396"/>
      <c r="WVW871" s="396"/>
      <c r="WVX871" s="396"/>
      <c r="WVY871" s="396"/>
      <c r="WVZ871" s="396"/>
      <c r="WWA871" s="396"/>
      <c r="WWB871" s="396"/>
      <c r="WWC871" s="396"/>
      <c r="WWD871" s="396"/>
      <c r="WWE871" s="396"/>
      <c r="WWF871" s="396"/>
      <c r="WWG871" s="396"/>
      <c r="WWH871" s="396"/>
      <c r="WWI871" s="396"/>
      <c r="WWJ871" s="396"/>
      <c r="WWK871" s="396"/>
      <c r="WWL871" s="396"/>
      <c r="WWM871" s="396"/>
      <c r="WWN871" s="396"/>
      <c r="WWO871" s="396"/>
      <c r="WWP871" s="396"/>
      <c r="WWQ871" s="396"/>
      <c r="WWR871" s="396"/>
      <c r="WWS871" s="396"/>
      <c r="WWT871" s="396"/>
      <c r="WWU871" s="396"/>
      <c r="WWV871" s="396"/>
      <c r="WWW871" s="396"/>
      <c r="WWX871" s="396"/>
      <c r="WWY871" s="396"/>
      <c r="WWZ871" s="396"/>
      <c r="WXA871" s="396"/>
      <c r="WXB871" s="396"/>
      <c r="WXC871" s="396"/>
      <c r="WXD871" s="396"/>
      <c r="WXE871" s="396"/>
      <c r="WXF871" s="396"/>
      <c r="WXG871" s="396"/>
      <c r="WXH871" s="396"/>
      <c r="WXI871" s="396"/>
      <c r="WXJ871" s="396"/>
      <c r="WXK871" s="396"/>
      <c r="WXL871" s="396"/>
      <c r="WXM871" s="396"/>
      <c r="WXN871" s="396"/>
      <c r="WXO871" s="396"/>
      <c r="WXP871" s="396"/>
      <c r="WXQ871" s="396"/>
      <c r="WXR871" s="396"/>
      <c r="WXS871" s="396"/>
      <c r="WXT871" s="396"/>
      <c r="WXU871" s="396"/>
      <c r="WXV871" s="396"/>
      <c r="WXW871" s="396"/>
      <c r="WXX871" s="396"/>
      <c r="WXY871" s="396"/>
      <c r="WXZ871" s="396"/>
      <c r="WYA871" s="396"/>
    </row>
    <row r="872" spans="1:16199" ht="35.25" x14ac:dyDescent="0.5">
      <c r="A872" s="318">
        <v>848</v>
      </c>
      <c r="C872" s="397">
        <v>19</v>
      </c>
      <c r="D872" s="375" t="s">
        <v>2637</v>
      </c>
      <c r="E872" s="369">
        <v>1995</v>
      </c>
      <c r="F872" s="369"/>
      <c r="G872" s="355" t="s">
        <v>17178</v>
      </c>
      <c r="H872" s="369">
        <v>3</v>
      </c>
      <c r="I872" s="369">
        <v>2</v>
      </c>
      <c r="J872" s="370">
        <v>1177.3</v>
      </c>
      <c r="K872" s="370">
        <v>985.6</v>
      </c>
      <c r="L872" s="370">
        <v>985.6</v>
      </c>
      <c r="M872" s="376">
        <v>39</v>
      </c>
      <c r="N872" s="369" t="s">
        <v>17038</v>
      </c>
      <c r="O872" s="369" t="s">
        <v>17076</v>
      </c>
      <c r="P872" s="369" t="s">
        <v>17042</v>
      </c>
      <c r="Q872" s="370">
        <v>5000553.84</v>
      </c>
      <c r="R872" s="373"/>
      <c r="S872" s="370">
        <v>4116504.56</v>
      </c>
      <c r="T872" s="370">
        <v>226950.38</v>
      </c>
      <c r="U872" s="370">
        <f>Q872-S872-T872</f>
        <v>657098.89999999979</v>
      </c>
      <c r="V872" s="356">
        <f t="shared" si="470"/>
        <v>4247.4762932132844</v>
      </c>
      <c r="W872" s="373">
        <v>5154.71</v>
      </c>
    </row>
    <row r="873" spans="1:16199" s="394" customFormat="1" ht="35.25" x14ac:dyDescent="0.5">
      <c r="A873" s="318">
        <v>849</v>
      </c>
      <c r="C873" s="364" t="s">
        <v>312</v>
      </c>
      <c r="D873" s="383"/>
      <c r="E873" s="355" t="s">
        <v>17016</v>
      </c>
      <c r="F873" s="355" t="s">
        <v>17016</v>
      </c>
      <c r="G873" s="355" t="s">
        <v>17016</v>
      </c>
      <c r="H873" s="355" t="s">
        <v>17016</v>
      </c>
      <c r="I873" s="355" t="s">
        <v>17016</v>
      </c>
      <c r="J873" s="360">
        <f>J874</f>
        <v>634.70000000000005</v>
      </c>
      <c r="K873" s="360">
        <f t="shared" ref="K873:M873" si="489">K874</f>
        <v>581.70000000000005</v>
      </c>
      <c r="L873" s="360">
        <f t="shared" si="489"/>
        <v>581.70000000000005</v>
      </c>
      <c r="M873" s="361">
        <f t="shared" si="489"/>
        <v>34</v>
      </c>
      <c r="N873" s="355" t="s">
        <v>17016</v>
      </c>
      <c r="O873" s="355" t="s">
        <v>17016</v>
      </c>
      <c r="P873" s="358" t="s">
        <v>17016</v>
      </c>
      <c r="Q873" s="362">
        <f>Q874</f>
        <v>4750280</v>
      </c>
      <c r="R873" s="362">
        <f t="shared" ref="R873:U873" si="490">R874</f>
        <v>0</v>
      </c>
      <c r="S873" s="360">
        <f t="shared" si="490"/>
        <v>4122377.64</v>
      </c>
      <c r="T873" s="360">
        <f t="shared" si="490"/>
        <v>217796.17</v>
      </c>
      <c r="U873" s="360">
        <f t="shared" si="490"/>
        <v>410106.18999999983</v>
      </c>
      <c r="V873" s="356">
        <f t="shared" si="470"/>
        <v>7484.2917913975098</v>
      </c>
      <c r="W873" s="373">
        <f>W874</f>
        <v>9715.3700000000008</v>
      </c>
      <c r="X873" s="396"/>
      <c r="Y873" s="396"/>
      <c r="Z873" s="396"/>
      <c r="AA873" s="396"/>
      <c r="AB873" s="396"/>
      <c r="AC873" s="396"/>
      <c r="AD873" s="396"/>
      <c r="AE873" s="396"/>
      <c r="AF873" s="396"/>
      <c r="AG873" s="396"/>
      <c r="AH873" s="396"/>
      <c r="AI873" s="396"/>
      <c r="AJ873" s="396"/>
      <c r="AK873" s="396"/>
      <c r="AL873" s="396"/>
      <c r="AM873" s="396"/>
      <c r="AN873" s="396"/>
      <c r="AO873" s="396"/>
      <c r="AP873" s="396"/>
      <c r="AQ873" s="396"/>
      <c r="AR873" s="396"/>
      <c r="AS873" s="396"/>
      <c r="AT873" s="396"/>
      <c r="AU873" s="396"/>
      <c r="AV873" s="396"/>
      <c r="AW873" s="396"/>
      <c r="AX873" s="396"/>
      <c r="AY873" s="396"/>
      <c r="AZ873" s="396"/>
      <c r="BA873" s="396"/>
      <c r="BB873" s="396"/>
      <c r="BC873" s="396"/>
      <c r="BD873" s="396"/>
      <c r="BE873" s="396"/>
      <c r="BF873" s="396"/>
      <c r="BG873" s="396"/>
      <c r="BH873" s="396"/>
      <c r="BI873" s="396"/>
      <c r="BJ873" s="396"/>
      <c r="BK873" s="396"/>
      <c r="BL873" s="396"/>
      <c r="BM873" s="396"/>
      <c r="BN873" s="396"/>
      <c r="BO873" s="396"/>
      <c r="BP873" s="396"/>
      <c r="BQ873" s="396"/>
      <c r="BR873" s="396"/>
      <c r="BS873" s="396"/>
      <c r="BT873" s="396"/>
      <c r="BU873" s="396"/>
      <c r="BV873" s="396"/>
      <c r="BW873" s="396"/>
      <c r="BX873" s="396"/>
      <c r="BY873" s="396"/>
      <c r="BZ873" s="396"/>
      <c r="CA873" s="396"/>
      <c r="CB873" s="396"/>
      <c r="CC873" s="396"/>
      <c r="CD873" s="396"/>
      <c r="CE873" s="396"/>
      <c r="CF873" s="396"/>
      <c r="CG873" s="396"/>
      <c r="CH873" s="396"/>
      <c r="CI873" s="396"/>
      <c r="CJ873" s="396"/>
      <c r="CK873" s="396"/>
      <c r="CL873" s="396"/>
      <c r="CM873" s="396"/>
      <c r="CN873" s="396"/>
      <c r="CO873" s="396"/>
      <c r="CP873" s="396"/>
      <c r="CQ873" s="396"/>
      <c r="CR873" s="396"/>
      <c r="CS873" s="396"/>
      <c r="CT873" s="396"/>
      <c r="CU873" s="396"/>
      <c r="CV873" s="396"/>
      <c r="CW873" s="396"/>
      <c r="CX873" s="396"/>
      <c r="CY873" s="396"/>
      <c r="CZ873" s="396"/>
      <c r="DA873" s="396"/>
      <c r="DB873" s="396"/>
      <c r="DC873" s="396"/>
      <c r="DD873" s="396"/>
      <c r="DE873" s="396"/>
      <c r="DF873" s="396"/>
      <c r="DG873" s="396"/>
      <c r="DH873" s="396"/>
      <c r="DI873" s="396"/>
      <c r="DJ873" s="396"/>
      <c r="DK873" s="396"/>
      <c r="DL873" s="396"/>
      <c r="DM873" s="396"/>
      <c r="DN873" s="396"/>
      <c r="DO873" s="396"/>
      <c r="DP873" s="396"/>
      <c r="DQ873" s="396"/>
      <c r="DR873" s="396"/>
      <c r="DS873" s="396"/>
      <c r="DT873" s="396"/>
      <c r="DU873" s="396"/>
      <c r="DV873" s="396"/>
      <c r="DW873" s="396"/>
      <c r="DX873" s="396"/>
      <c r="DY873" s="396"/>
      <c r="DZ873" s="396"/>
      <c r="EA873" s="396"/>
      <c r="EB873" s="396"/>
      <c r="EC873" s="396"/>
      <c r="ED873" s="396"/>
      <c r="EE873" s="396"/>
      <c r="EF873" s="396"/>
      <c r="EG873" s="396"/>
      <c r="EH873" s="396"/>
      <c r="EI873" s="396"/>
      <c r="EJ873" s="396"/>
      <c r="EK873" s="396"/>
      <c r="EL873" s="396"/>
      <c r="EM873" s="396"/>
      <c r="EN873" s="396"/>
      <c r="EO873" s="396"/>
      <c r="EP873" s="396"/>
      <c r="EQ873" s="396"/>
      <c r="ER873" s="396"/>
      <c r="ES873" s="396"/>
      <c r="ET873" s="396"/>
      <c r="EU873" s="396"/>
      <c r="EV873" s="396"/>
      <c r="EW873" s="396"/>
      <c r="EX873" s="396"/>
      <c r="EY873" s="396"/>
      <c r="EZ873" s="396"/>
      <c r="FA873" s="396"/>
      <c r="FB873" s="396"/>
      <c r="FC873" s="396"/>
      <c r="FD873" s="396"/>
      <c r="FE873" s="396"/>
      <c r="FF873" s="396"/>
      <c r="FG873" s="396"/>
      <c r="FH873" s="396"/>
      <c r="FI873" s="396"/>
      <c r="FJ873" s="396"/>
      <c r="FK873" s="396"/>
      <c r="FL873" s="396"/>
      <c r="FM873" s="396"/>
      <c r="FN873" s="396"/>
      <c r="FO873" s="396"/>
      <c r="FP873" s="396"/>
      <c r="FQ873" s="396"/>
      <c r="FR873" s="396"/>
      <c r="FS873" s="396"/>
      <c r="FT873" s="396"/>
      <c r="FU873" s="396"/>
      <c r="FV873" s="396"/>
      <c r="FW873" s="396"/>
      <c r="FX873" s="396"/>
      <c r="FY873" s="396"/>
      <c r="FZ873" s="396"/>
      <c r="GA873" s="396"/>
      <c r="GB873" s="396"/>
      <c r="GC873" s="396"/>
      <c r="GD873" s="396"/>
      <c r="GE873" s="396"/>
      <c r="GF873" s="396"/>
      <c r="GG873" s="396"/>
      <c r="GH873" s="396"/>
      <c r="GI873" s="396"/>
      <c r="GJ873" s="396"/>
      <c r="GK873" s="396"/>
      <c r="GL873" s="396"/>
      <c r="GM873" s="396"/>
      <c r="GN873" s="396"/>
      <c r="GO873" s="396"/>
      <c r="GP873" s="396"/>
      <c r="GQ873" s="396"/>
      <c r="GR873" s="396"/>
      <c r="GS873" s="396"/>
      <c r="GT873" s="396"/>
      <c r="GU873" s="396"/>
      <c r="GV873" s="396"/>
      <c r="GW873" s="396"/>
      <c r="GX873" s="396"/>
      <c r="GY873" s="396"/>
      <c r="GZ873" s="396"/>
      <c r="HA873" s="396"/>
      <c r="HB873" s="396"/>
      <c r="HC873" s="396"/>
      <c r="HD873" s="396"/>
      <c r="HE873" s="396"/>
      <c r="HF873" s="396"/>
      <c r="HG873" s="396"/>
      <c r="HH873" s="396"/>
      <c r="HI873" s="396"/>
      <c r="HJ873" s="396"/>
      <c r="HK873" s="396"/>
      <c r="HL873" s="396"/>
      <c r="HM873" s="396"/>
      <c r="HN873" s="396"/>
      <c r="HO873" s="396"/>
      <c r="HP873" s="396"/>
      <c r="HQ873" s="396"/>
      <c r="HR873" s="396"/>
      <c r="HS873" s="396"/>
      <c r="HT873" s="396"/>
      <c r="HU873" s="396"/>
      <c r="HV873" s="396"/>
      <c r="HW873" s="396"/>
      <c r="HX873" s="396"/>
      <c r="HY873" s="396"/>
      <c r="HZ873" s="396"/>
      <c r="IA873" s="396"/>
      <c r="IB873" s="396"/>
      <c r="IC873" s="396"/>
      <c r="ID873" s="396"/>
      <c r="IE873" s="396"/>
      <c r="IF873" s="396"/>
      <c r="IG873" s="396"/>
      <c r="IH873" s="396"/>
      <c r="II873" s="396"/>
      <c r="IJ873" s="396"/>
      <c r="IK873" s="396"/>
      <c r="IL873" s="396"/>
      <c r="IM873" s="396"/>
      <c r="IN873" s="396"/>
      <c r="IO873" s="396"/>
      <c r="IP873" s="396"/>
      <c r="IQ873" s="396"/>
      <c r="IR873" s="396"/>
      <c r="IS873" s="396"/>
      <c r="IT873" s="396"/>
      <c r="IU873" s="396"/>
      <c r="IV873" s="396"/>
      <c r="IW873" s="396"/>
      <c r="IX873" s="396"/>
      <c r="IY873" s="396"/>
      <c r="IZ873" s="396"/>
      <c r="JA873" s="396"/>
      <c r="JB873" s="396"/>
      <c r="JC873" s="396"/>
      <c r="JD873" s="396"/>
      <c r="JE873" s="396"/>
      <c r="JF873" s="396"/>
      <c r="JG873" s="396"/>
      <c r="JH873" s="396"/>
      <c r="JI873" s="396"/>
      <c r="JJ873" s="396"/>
      <c r="JK873" s="396"/>
      <c r="JL873" s="396"/>
      <c r="JM873" s="396"/>
      <c r="JN873" s="396"/>
      <c r="JO873" s="396"/>
      <c r="JP873" s="396"/>
      <c r="JQ873" s="396"/>
      <c r="JR873" s="396"/>
      <c r="JS873" s="396"/>
      <c r="JT873" s="396"/>
      <c r="JU873" s="396"/>
      <c r="JV873" s="396"/>
      <c r="JW873" s="396"/>
      <c r="JX873" s="396"/>
      <c r="JY873" s="396"/>
      <c r="JZ873" s="396"/>
      <c r="KA873" s="396"/>
      <c r="KB873" s="396"/>
      <c r="KC873" s="396"/>
      <c r="KD873" s="396"/>
      <c r="KE873" s="396"/>
      <c r="KF873" s="396"/>
      <c r="KG873" s="396"/>
      <c r="KH873" s="396"/>
      <c r="KI873" s="396"/>
      <c r="KJ873" s="396"/>
      <c r="KK873" s="396"/>
      <c r="KL873" s="396"/>
      <c r="KM873" s="396"/>
      <c r="KN873" s="396"/>
      <c r="KO873" s="396"/>
      <c r="KP873" s="396"/>
      <c r="KQ873" s="396"/>
      <c r="KR873" s="396"/>
      <c r="KS873" s="396"/>
      <c r="KT873" s="396"/>
      <c r="KU873" s="396"/>
      <c r="KV873" s="396"/>
      <c r="KW873" s="396"/>
      <c r="KX873" s="396"/>
      <c r="KY873" s="396"/>
      <c r="KZ873" s="396"/>
      <c r="LA873" s="396"/>
      <c r="LB873" s="396"/>
      <c r="LC873" s="396"/>
      <c r="LD873" s="396"/>
      <c r="LE873" s="396"/>
      <c r="LF873" s="396"/>
      <c r="LG873" s="396"/>
      <c r="LH873" s="396"/>
      <c r="LI873" s="396"/>
      <c r="LJ873" s="396"/>
      <c r="LK873" s="396"/>
      <c r="LL873" s="396"/>
      <c r="LM873" s="396"/>
      <c r="LN873" s="396"/>
      <c r="LO873" s="396"/>
      <c r="LP873" s="396"/>
      <c r="LQ873" s="396"/>
      <c r="LR873" s="396"/>
      <c r="LS873" s="396"/>
      <c r="LT873" s="396"/>
      <c r="LU873" s="396"/>
      <c r="LV873" s="396"/>
      <c r="LW873" s="396"/>
      <c r="LX873" s="396"/>
      <c r="LY873" s="396"/>
      <c r="LZ873" s="396"/>
      <c r="MA873" s="396"/>
      <c r="MB873" s="396"/>
      <c r="MC873" s="396"/>
      <c r="MD873" s="396"/>
      <c r="ME873" s="396"/>
      <c r="MF873" s="396"/>
      <c r="MG873" s="396"/>
      <c r="MH873" s="396"/>
      <c r="MI873" s="396"/>
      <c r="MJ873" s="396"/>
      <c r="MK873" s="396"/>
      <c r="ML873" s="396"/>
      <c r="MM873" s="396"/>
      <c r="MN873" s="396"/>
      <c r="MO873" s="396"/>
      <c r="MP873" s="396"/>
      <c r="MQ873" s="396"/>
      <c r="MR873" s="396"/>
      <c r="MS873" s="396"/>
      <c r="MT873" s="396"/>
      <c r="MU873" s="396"/>
      <c r="MV873" s="396"/>
      <c r="MW873" s="396"/>
      <c r="MX873" s="396"/>
      <c r="MY873" s="396"/>
      <c r="MZ873" s="396"/>
      <c r="NA873" s="396"/>
      <c r="NB873" s="396"/>
      <c r="NC873" s="396"/>
      <c r="ND873" s="396"/>
      <c r="NE873" s="396"/>
      <c r="NF873" s="396"/>
      <c r="NG873" s="396"/>
      <c r="NH873" s="396"/>
      <c r="NI873" s="396"/>
      <c r="NJ873" s="396"/>
      <c r="NK873" s="396"/>
      <c r="NL873" s="396"/>
      <c r="NM873" s="396"/>
      <c r="NN873" s="396"/>
      <c r="NO873" s="396"/>
      <c r="NP873" s="396"/>
      <c r="NQ873" s="396"/>
      <c r="NR873" s="396"/>
      <c r="NS873" s="396"/>
      <c r="NT873" s="396"/>
      <c r="NU873" s="396"/>
      <c r="NV873" s="396"/>
      <c r="NW873" s="396"/>
      <c r="NX873" s="396"/>
      <c r="NY873" s="396"/>
      <c r="NZ873" s="396"/>
      <c r="OA873" s="396"/>
      <c r="OB873" s="396"/>
      <c r="OC873" s="396"/>
      <c r="OD873" s="396"/>
      <c r="OE873" s="396"/>
      <c r="OF873" s="396"/>
      <c r="OG873" s="396"/>
      <c r="OH873" s="396"/>
      <c r="OI873" s="396"/>
      <c r="OJ873" s="396"/>
      <c r="OK873" s="396"/>
      <c r="OL873" s="396"/>
      <c r="OM873" s="396"/>
      <c r="ON873" s="396"/>
      <c r="OO873" s="396"/>
      <c r="OP873" s="396"/>
      <c r="OQ873" s="396"/>
      <c r="OR873" s="396"/>
      <c r="OS873" s="396"/>
      <c r="OT873" s="396"/>
      <c r="OU873" s="396"/>
      <c r="OV873" s="396"/>
      <c r="OW873" s="396"/>
      <c r="OX873" s="396"/>
      <c r="OY873" s="396"/>
      <c r="OZ873" s="396"/>
      <c r="PA873" s="396"/>
      <c r="PB873" s="396"/>
      <c r="PC873" s="396"/>
      <c r="PD873" s="396"/>
      <c r="PE873" s="396"/>
      <c r="PF873" s="396"/>
      <c r="PG873" s="396"/>
      <c r="PH873" s="396"/>
      <c r="PI873" s="396"/>
      <c r="PJ873" s="396"/>
      <c r="PK873" s="396"/>
      <c r="PL873" s="396"/>
      <c r="PM873" s="396"/>
      <c r="PN873" s="396"/>
      <c r="PO873" s="396"/>
      <c r="PP873" s="396"/>
      <c r="PQ873" s="396"/>
      <c r="PR873" s="396"/>
      <c r="PS873" s="396"/>
      <c r="PT873" s="396"/>
      <c r="PU873" s="396"/>
      <c r="PV873" s="396"/>
      <c r="PW873" s="396"/>
      <c r="PX873" s="396"/>
      <c r="PY873" s="396"/>
      <c r="PZ873" s="396"/>
      <c r="QA873" s="396"/>
      <c r="QB873" s="396"/>
      <c r="QC873" s="396"/>
      <c r="QD873" s="396"/>
      <c r="QE873" s="396"/>
      <c r="QF873" s="396"/>
      <c r="QG873" s="396"/>
      <c r="QH873" s="396"/>
      <c r="QI873" s="396"/>
      <c r="QJ873" s="396"/>
      <c r="QK873" s="396"/>
      <c r="QL873" s="396"/>
      <c r="QM873" s="396"/>
      <c r="QN873" s="396"/>
      <c r="QO873" s="396"/>
      <c r="QP873" s="396"/>
      <c r="QQ873" s="396"/>
      <c r="QR873" s="396"/>
      <c r="QS873" s="396"/>
      <c r="QT873" s="396"/>
      <c r="QU873" s="396"/>
      <c r="QV873" s="396"/>
      <c r="QW873" s="396"/>
      <c r="QX873" s="396"/>
      <c r="QY873" s="396"/>
      <c r="QZ873" s="396"/>
      <c r="RA873" s="396"/>
      <c r="RB873" s="396"/>
      <c r="RC873" s="396"/>
      <c r="RD873" s="396"/>
      <c r="RE873" s="396"/>
      <c r="RF873" s="396"/>
      <c r="RG873" s="396"/>
      <c r="RH873" s="396"/>
      <c r="RI873" s="396"/>
      <c r="RJ873" s="396"/>
      <c r="RK873" s="396"/>
      <c r="RL873" s="396"/>
      <c r="RM873" s="396"/>
      <c r="RN873" s="396"/>
      <c r="RO873" s="396"/>
      <c r="RP873" s="396"/>
      <c r="RQ873" s="396"/>
      <c r="RR873" s="396"/>
      <c r="RS873" s="396"/>
      <c r="RT873" s="396"/>
      <c r="RU873" s="396"/>
      <c r="RV873" s="396"/>
      <c r="RW873" s="396"/>
      <c r="RX873" s="396"/>
      <c r="RY873" s="396"/>
      <c r="RZ873" s="396"/>
      <c r="SA873" s="396"/>
      <c r="SB873" s="396"/>
      <c r="SC873" s="396"/>
      <c r="SD873" s="396"/>
      <c r="SE873" s="396"/>
      <c r="SF873" s="396"/>
      <c r="SG873" s="396"/>
      <c r="SH873" s="396"/>
      <c r="SI873" s="396"/>
      <c r="SJ873" s="396"/>
      <c r="SK873" s="396"/>
      <c r="SL873" s="396"/>
      <c r="SM873" s="396"/>
      <c r="SN873" s="396"/>
      <c r="SO873" s="396"/>
      <c r="SP873" s="396"/>
      <c r="SQ873" s="396"/>
      <c r="SR873" s="396"/>
      <c r="SS873" s="396"/>
      <c r="ST873" s="396"/>
      <c r="SU873" s="396"/>
      <c r="SV873" s="396"/>
      <c r="SW873" s="396"/>
      <c r="SX873" s="396"/>
      <c r="SY873" s="396"/>
      <c r="SZ873" s="396"/>
      <c r="TA873" s="396"/>
      <c r="TB873" s="396"/>
      <c r="TC873" s="396"/>
      <c r="TD873" s="396"/>
      <c r="TE873" s="396"/>
      <c r="TF873" s="396"/>
      <c r="TG873" s="396"/>
      <c r="TH873" s="396"/>
      <c r="TI873" s="396"/>
      <c r="TJ873" s="396"/>
      <c r="TK873" s="396"/>
      <c r="TL873" s="396"/>
      <c r="TM873" s="396"/>
      <c r="TN873" s="396"/>
      <c r="TO873" s="396"/>
      <c r="TP873" s="396"/>
      <c r="TQ873" s="396"/>
      <c r="TR873" s="396"/>
      <c r="TS873" s="396"/>
      <c r="TT873" s="396"/>
      <c r="TU873" s="396"/>
      <c r="TV873" s="396"/>
      <c r="TW873" s="396"/>
      <c r="TX873" s="396"/>
      <c r="TY873" s="396"/>
      <c r="TZ873" s="396"/>
      <c r="UA873" s="396"/>
      <c r="UB873" s="396"/>
      <c r="UC873" s="396"/>
      <c r="UD873" s="396"/>
      <c r="UE873" s="396"/>
      <c r="UF873" s="396"/>
      <c r="UG873" s="396"/>
      <c r="UH873" s="396"/>
      <c r="UI873" s="396"/>
      <c r="UJ873" s="396"/>
      <c r="UK873" s="396"/>
      <c r="UL873" s="396"/>
      <c r="UM873" s="396"/>
      <c r="UN873" s="396"/>
      <c r="UO873" s="396"/>
      <c r="UP873" s="396"/>
      <c r="UQ873" s="396"/>
      <c r="UR873" s="396"/>
      <c r="US873" s="396"/>
      <c r="UT873" s="396"/>
      <c r="UU873" s="396"/>
      <c r="UV873" s="396"/>
      <c r="UW873" s="396"/>
      <c r="UX873" s="396"/>
      <c r="UY873" s="396"/>
      <c r="UZ873" s="396"/>
      <c r="VA873" s="396"/>
      <c r="VB873" s="396"/>
      <c r="VC873" s="396"/>
      <c r="VD873" s="396"/>
      <c r="VE873" s="396"/>
      <c r="VF873" s="396"/>
      <c r="VG873" s="396"/>
      <c r="VH873" s="396"/>
      <c r="VI873" s="396"/>
      <c r="VJ873" s="396"/>
      <c r="VK873" s="396"/>
      <c r="VL873" s="396"/>
      <c r="VM873" s="396"/>
      <c r="VN873" s="396"/>
      <c r="VO873" s="396"/>
      <c r="VP873" s="396"/>
      <c r="VQ873" s="396"/>
      <c r="VR873" s="396"/>
      <c r="VS873" s="396"/>
      <c r="VT873" s="396"/>
      <c r="VU873" s="396"/>
      <c r="VV873" s="396"/>
      <c r="VW873" s="396"/>
      <c r="VX873" s="396"/>
      <c r="VY873" s="396"/>
      <c r="VZ873" s="396"/>
      <c r="WA873" s="396"/>
      <c r="WB873" s="396"/>
      <c r="WC873" s="396"/>
      <c r="WD873" s="396"/>
      <c r="WE873" s="396"/>
      <c r="WF873" s="396"/>
      <c r="WG873" s="396"/>
      <c r="WH873" s="396"/>
      <c r="WI873" s="396"/>
      <c r="WJ873" s="396"/>
      <c r="WK873" s="396"/>
      <c r="WL873" s="396"/>
      <c r="WM873" s="396"/>
      <c r="WN873" s="396"/>
      <c r="WO873" s="396"/>
      <c r="WP873" s="396"/>
      <c r="WQ873" s="396"/>
      <c r="WR873" s="396"/>
      <c r="WS873" s="396"/>
      <c r="WT873" s="396"/>
      <c r="WU873" s="396"/>
      <c r="WV873" s="396"/>
      <c r="WW873" s="396"/>
      <c r="WX873" s="396"/>
      <c r="WY873" s="396"/>
      <c r="WZ873" s="396"/>
      <c r="XA873" s="396"/>
      <c r="XB873" s="396"/>
      <c r="XC873" s="396"/>
      <c r="XD873" s="396"/>
      <c r="XE873" s="396"/>
      <c r="XF873" s="396"/>
      <c r="XG873" s="396"/>
      <c r="XH873" s="396"/>
      <c r="XI873" s="396"/>
      <c r="XJ873" s="396"/>
      <c r="XK873" s="396"/>
      <c r="XL873" s="396"/>
      <c r="XM873" s="396"/>
      <c r="XN873" s="396"/>
      <c r="XO873" s="396"/>
      <c r="XP873" s="396"/>
      <c r="XQ873" s="396"/>
      <c r="XR873" s="396"/>
      <c r="XS873" s="396"/>
      <c r="XT873" s="396"/>
      <c r="XU873" s="396"/>
      <c r="XV873" s="396"/>
      <c r="XW873" s="396"/>
      <c r="XX873" s="396"/>
      <c r="XY873" s="396"/>
      <c r="XZ873" s="396"/>
      <c r="YA873" s="396"/>
      <c r="YB873" s="396"/>
      <c r="YC873" s="396"/>
      <c r="YD873" s="396"/>
      <c r="YE873" s="396"/>
      <c r="YF873" s="396"/>
      <c r="YG873" s="396"/>
      <c r="YH873" s="396"/>
      <c r="YI873" s="396"/>
      <c r="YJ873" s="396"/>
      <c r="YK873" s="396"/>
      <c r="YL873" s="396"/>
      <c r="YM873" s="396"/>
      <c r="YN873" s="396"/>
      <c r="YO873" s="396"/>
      <c r="YP873" s="396"/>
      <c r="YQ873" s="396"/>
      <c r="YR873" s="396"/>
      <c r="YS873" s="396"/>
      <c r="YT873" s="396"/>
      <c r="YU873" s="396"/>
      <c r="YV873" s="396"/>
      <c r="YW873" s="396"/>
      <c r="YX873" s="396"/>
      <c r="YY873" s="396"/>
      <c r="YZ873" s="396"/>
      <c r="ZA873" s="396"/>
      <c r="ZB873" s="396"/>
      <c r="ZC873" s="396"/>
      <c r="ZD873" s="396"/>
      <c r="ZE873" s="396"/>
      <c r="ZF873" s="396"/>
      <c r="ZG873" s="396"/>
      <c r="ZH873" s="396"/>
      <c r="ZI873" s="396"/>
      <c r="ZJ873" s="396"/>
      <c r="ZK873" s="396"/>
      <c r="ZL873" s="396"/>
      <c r="ZM873" s="396"/>
      <c r="ZN873" s="396"/>
      <c r="ZO873" s="396"/>
      <c r="ZP873" s="396"/>
      <c r="ZQ873" s="396"/>
      <c r="ZR873" s="396"/>
      <c r="ZS873" s="396"/>
      <c r="ZT873" s="396"/>
      <c r="ZU873" s="396"/>
      <c r="ZV873" s="396"/>
      <c r="ZW873" s="396"/>
      <c r="ZX873" s="396"/>
      <c r="ZY873" s="396"/>
      <c r="ZZ873" s="396"/>
      <c r="AAA873" s="396"/>
      <c r="AAB873" s="396"/>
      <c r="AAC873" s="396"/>
      <c r="AAD873" s="396"/>
      <c r="AAE873" s="396"/>
      <c r="AAF873" s="396"/>
      <c r="AAG873" s="396"/>
      <c r="AAH873" s="396"/>
      <c r="AAI873" s="396"/>
      <c r="AAJ873" s="396"/>
      <c r="AAK873" s="396"/>
      <c r="AAL873" s="396"/>
      <c r="AAM873" s="396"/>
      <c r="AAN873" s="396"/>
      <c r="AAO873" s="396"/>
      <c r="AAP873" s="396"/>
      <c r="AAQ873" s="396"/>
      <c r="AAR873" s="396"/>
      <c r="AAS873" s="396"/>
      <c r="AAT873" s="396"/>
      <c r="AAU873" s="396"/>
      <c r="AAV873" s="396"/>
      <c r="AAW873" s="396"/>
      <c r="AAX873" s="396"/>
      <c r="AAY873" s="396"/>
      <c r="AAZ873" s="396"/>
      <c r="ABA873" s="396"/>
      <c r="ABB873" s="396"/>
      <c r="ABC873" s="396"/>
      <c r="ABD873" s="396"/>
      <c r="ABE873" s="396"/>
      <c r="ABF873" s="396"/>
      <c r="ABG873" s="396"/>
      <c r="ABH873" s="396"/>
      <c r="ABI873" s="396"/>
      <c r="ABJ873" s="396"/>
      <c r="ABK873" s="396"/>
      <c r="ABL873" s="396"/>
      <c r="ABM873" s="396"/>
      <c r="ABN873" s="396"/>
      <c r="ABO873" s="396"/>
      <c r="ABP873" s="396"/>
      <c r="ABQ873" s="396"/>
      <c r="ABR873" s="396"/>
      <c r="ABS873" s="396"/>
      <c r="ABT873" s="396"/>
      <c r="ABU873" s="396"/>
      <c r="ABV873" s="396"/>
      <c r="ABW873" s="396"/>
      <c r="ABX873" s="396"/>
      <c r="ABY873" s="396"/>
      <c r="ABZ873" s="396"/>
      <c r="ACA873" s="396"/>
      <c r="ACB873" s="396"/>
      <c r="ACC873" s="396"/>
      <c r="ACD873" s="396"/>
      <c r="ACE873" s="396"/>
      <c r="ACF873" s="396"/>
      <c r="ACG873" s="396"/>
      <c r="ACH873" s="396"/>
      <c r="ACI873" s="396"/>
      <c r="ACJ873" s="396"/>
      <c r="ACK873" s="396"/>
      <c r="ACL873" s="396"/>
      <c r="ACM873" s="396"/>
      <c r="ACN873" s="396"/>
      <c r="ACO873" s="396"/>
      <c r="ACP873" s="396"/>
      <c r="ACQ873" s="396"/>
      <c r="ACR873" s="396"/>
      <c r="ACS873" s="396"/>
      <c r="ACT873" s="396"/>
      <c r="ACU873" s="396"/>
      <c r="ACV873" s="396"/>
      <c r="ACW873" s="396"/>
      <c r="ACX873" s="396"/>
      <c r="ACY873" s="396"/>
      <c r="ACZ873" s="396"/>
      <c r="ADA873" s="396"/>
      <c r="ADB873" s="396"/>
      <c r="ADC873" s="396"/>
      <c r="ADD873" s="396"/>
      <c r="ADE873" s="396"/>
      <c r="ADF873" s="396"/>
      <c r="ADG873" s="396"/>
      <c r="ADH873" s="396"/>
      <c r="ADI873" s="396"/>
      <c r="ADJ873" s="396"/>
      <c r="ADK873" s="396"/>
      <c r="ADL873" s="396"/>
      <c r="ADM873" s="396"/>
      <c r="ADN873" s="396"/>
      <c r="ADO873" s="396"/>
      <c r="ADP873" s="396"/>
      <c r="ADQ873" s="396"/>
      <c r="ADR873" s="396"/>
      <c r="ADS873" s="396"/>
      <c r="ADT873" s="396"/>
      <c r="ADU873" s="396"/>
      <c r="ADV873" s="396"/>
      <c r="ADW873" s="396"/>
      <c r="ADX873" s="396"/>
      <c r="ADY873" s="396"/>
      <c r="ADZ873" s="396"/>
      <c r="AEA873" s="396"/>
      <c r="AEB873" s="396"/>
      <c r="AEC873" s="396"/>
      <c r="AED873" s="396"/>
      <c r="AEE873" s="396"/>
      <c r="AEF873" s="396"/>
      <c r="AEG873" s="396"/>
      <c r="AEH873" s="396"/>
      <c r="AEI873" s="396"/>
      <c r="AEJ873" s="396"/>
      <c r="AEK873" s="396"/>
      <c r="AEL873" s="396"/>
      <c r="AEM873" s="396"/>
      <c r="AEN873" s="396"/>
      <c r="AEO873" s="396"/>
      <c r="AEP873" s="396"/>
      <c r="AEQ873" s="396"/>
      <c r="AER873" s="396"/>
      <c r="AES873" s="396"/>
      <c r="AET873" s="396"/>
      <c r="AEU873" s="396"/>
      <c r="AEV873" s="396"/>
      <c r="AEW873" s="396"/>
      <c r="AEX873" s="396"/>
      <c r="AEY873" s="396"/>
      <c r="AEZ873" s="396"/>
      <c r="AFA873" s="396"/>
      <c r="AFB873" s="396"/>
      <c r="AFC873" s="396"/>
      <c r="AFD873" s="396"/>
      <c r="AFE873" s="396"/>
      <c r="AFF873" s="396"/>
      <c r="AFG873" s="396"/>
      <c r="AFH873" s="396"/>
      <c r="AFI873" s="396"/>
      <c r="AFJ873" s="396"/>
      <c r="AFK873" s="396"/>
      <c r="AFL873" s="396"/>
      <c r="AFM873" s="396"/>
      <c r="AFN873" s="396"/>
      <c r="AFO873" s="396"/>
      <c r="AFP873" s="396"/>
      <c r="AFQ873" s="396"/>
      <c r="AFR873" s="396"/>
      <c r="AFS873" s="396"/>
      <c r="AFT873" s="396"/>
      <c r="AFU873" s="396"/>
      <c r="AFV873" s="396"/>
      <c r="AFW873" s="396"/>
      <c r="AFX873" s="396"/>
      <c r="AFY873" s="396"/>
      <c r="AFZ873" s="396"/>
      <c r="AGA873" s="396"/>
      <c r="AGB873" s="396"/>
      <c r="AGC873" s="396"/>
      <c r="AGD873" s="396"/>
      <c r="AGE873" s="396"/>
      <c r="AGF873" s="396"/>
      <c r="AGG873" s="396"/>
      <c r="AGH873" s="396"/>
      <c r="AGI873" s="396"/>
      <c r="AGJ873" s="396"/>
      <c r="AGK873" s="396"/>
      <c r="AGL873" s="396"/>
      <c r="AGM873" s="396"/>
      <c r="AGN873" s="396"/>
      <c r="AGO873" s="396"/>
      <c r="AGP873" s="396"/>
      <c r="AGQ873" s="396"/>
      <c r="AGR873" s="396"/>
      <c r="AGS873" s="396"/>
      <c r="AGT873" s="396"/>
      <c r="AGU873" s="396"/>
      <c r="AGV873" s="396"/>
      <c r="AGW873" s="396"/>
      <c r="AGX873" s="396"/>
      <c r="AGY873" s="396"/>
      <c r="AGZ873" s="396"/>
      <c r="AHA873" s="396"/>
      <c r="AHB873" s="396"/>
      <c r="AHC873" s="396"/>
      <c r="AHD873" s="396"/>
      <c r="AHE873" s="396"/>
      <c r="AHF873" s="396"/>
      <c r="AHG873" s="396"/>
      <c r="AHH873" s="396"/>
      <c r="AHI873" s="396"/>
      <c r="AHJ873" s="396"/>
      <c r="AHK873" s="396"/>
      <c r="AHL873" s="396"/>
      <c r="AHM873" s="396"/>
      <c r="AHN873" s="396"/>
      <c r="AHO873" s="396"/>
      <c r="AHP873" s="396"/>
      <c r="AHQ873" s="396"/>
      <c r="AHR873" s="396"/>
      <c r="AHS873" s="396"/>
      <c r="AHT873" s="396"/>
      <c r="AHU873" s="396"/>
      <c r="AHV873" s="396"/>
      <c r="AHW873" s="396"/>
      <c r="AHX873" s="396"/>
      <c r="AHY873" s="396"/>
      <c r="AHZ873" s="396"/>
      <c r="AIA873" s="396"/>
      <c r="AIB873" s="396"/>
      <c r="AIC873" s="396"/>
      <c r="AID873" s="396"/>
      <c r="AIE873" s="396"/>
      <c r="AIF873" s="396"/>
      <c r="AIG873" s="396"/>
      <c r="AIH873" s="396"/>
      <c r="AII873" s="396"/>
      <c r="AIJ873" s="396"/>
      <c r="AIK873" s="396"/>
      <c r="AIL873" s="396"/>
      <c r="AIM873" s="396"/>
      <c r="AIN873" s="396"/>
      <c r="AIO873" s="396"/>
      <c r="AIP873" s="396"/>
      <c r="AIQ873" s="396"/>
      <c r="AIR873" s="396"/>
      <c r="AIS873" s="396"/>
      <c r="AIT873" s="396"/>
      <c r="AIU873" s="396"/>
      <c r="AIV873" s="396"/>
      <c r="AIW873" s="396"/>
      <c r="AIX873" s="396"/>
      <c r="AIY873" s="396"/>
      <c r="AIZ873" s="396"/>
      <c r="AJA873" s="396"/>
      <c r="AJB873" s="396"/>
      <c r="AJC873" s="396"/>
      <c r="AJD873" s="396"/>
      <c r="AJE873" s="396"/>
      <c r="AJF873" s="396"/>
      <c r="AJG873" s="396"/>
      <c r="AJH873" s="396"/>
      <c r="AJI873" s="396"/>
      <c r="AJJ873" s="396"/>
      <c r="AJK873" s="396"/>
      <c r="AJL873" s="396"/>
      <c r="AJM873" s="396"/>
      <c r="AJN873" s="396"/>
      <c r="AJO873" s="396"/>
      <c r="AJP873" s="396"/>
      <c r="AJQ873" s="396"/>
      <c r="AJR873" s="396"/>
      <c r="AJS873" s="396"/>
      <c r="AJT873" s="396"/>
      <c r="AJU873" s="396"/>
      <c r="AJV873" s="396"/>
      <c r="AJW873" s="396"/>
      <c r="AJX873" s="396"/>
      <c r="AJY873" s="396"/>
      <c r="AJZ873" s="396"/>
      <c r="AKA873" s="396"/>
      <c r="AKB873" s="396"/>
      <c r="AKC873" s="396"/>
      <c r="AKD873" s="396"/>
      <c r="AKE873" s="396"/>
      <c r="AKF873" s="396"/>
      <c r="AKG873" s="396"/>
      <c r="AKH873" s="396"/>
      <c r="AKI873" s="396"/>
      <c r="AKJ873" s="396"/>
      <c r="AKK873" s="396"/>
      <c r="AKL873" s="396"/>
      <c r="AKM873" s="396"/>
      <c r="AKN873" s="396"/>
      <c r="AKO873" s="396"/>
      <c r="AKP873" s="396"/>
      <c r="AKQ873" s="396"/>
      <c r="AKR873" s="396"/>
      <c r="AKS873" s="396"/>
      <c r="AKT873" s="396"/>
      <c r="AKU873" s="396"/>
      <c r="AKV873" s="396"/>
      <c r="AKW873" s="396"/>
      <c r="AKX873" s="396"/>
      <c r="AKY873" s="396"/>
      <c r="AKZ873" s="396"/>
      <c r="ALA873" s="396"/>
      <c r="ALB873" s="396"/>
      <c r="ALC873" s="396"/>
      <c r="ALD873" s="396"/>
      <c r="ALE873" s="396"/>
      <c r="ALF873" s="396"/>
      <c r="ALG873" s="396"/>
      <c r="ALH873" s="396"/>
      <c r="ALI873" s="396"/>
      <c r="ALJ873" s="396"/>
      <c r="ALK873" s="396"/>
      <c r="ALL873" s="396"/>
      <c r="ALM873" s="396"/>
      <c r="ALN873" s="396"/>
      <c r="ALO873" s="396"/>
      <c r="ALP873" s="396"/>
      <c r="ALQ873" s="396"/>
      <c r="ALR873" s="396"/>
      <c r="ALS873" s="396"/>
      <c r="ALT873" s="396"/>
      <c r="ALU873" s="396"/>
      <c r="ALV873" s="396"/>
      <c r="ALW873" s="396"/>
      <c r="ALX873" s="396"/>
      <c r="ALY873" s="396"/>
      <c r="ALZ873" s="396"/>
      <c r="AMA873" s="396"/>
      <c r="AMB873" s="396"/>
      <c r="AMC873" s="396"/>
      <c r="AMD873" s="396"/>
      <c r="AME873" s="396"/>
      <c r="AMF873" s="396"/>
      <c r="AMG873" s="396"/>
      <c r="AMH873" s="396"/>
      <c r="AMI873" s="396"/>
      <c r="AMJ873" s="396"/>
      <c r="AMK873" s="396"/>
      <c r="AML873" s="396"/>
      <c r="AMM873" s="396"/>
      <c r="AMN873" s="396"/>
      <c r="AMO873" s="396"/>
      <c r="AMP873" s="396"/>
      <c r="AMQ873" s="396"/>
      <c r="AMR873" s="396"/>
      <c r="AMS873" s="396"/>
      <c r="AMT873" s="396"/>
      <c r="AMU873" s="396"/>
      <c r="AMV873" s="396"/>
      <c r="AMW873" s="396"/>
      <c r="AMX873" s="396"/>
      <c r="AMY873" s="396"/>
      <c r="AMZ873" s="396"/>
      <c r="ANA873" s="396"/>
      <c r="ANB873" s="396"/>
      <c r="ANC873" s="396"/>
      <c r="AND873" s="396"/>
      <c r="ANE873" s="396"/>
      <c r="ANF873" s="396"/>
      <c r="ANG873" s="396"/>
      <c r="ANH873" s="396"/>
      <c r="ANI873" s="396"/>
      <c r="ANJ873" s="396"/>
      <c r="ANK873" s="396"/>
      <c r="ANL873" s="396"/>
      <c r="ANM873" s="396"/>
      <c r="ANN873" s="396"/>
      <c r="ANO873" s="396"/>
      <c r="ANP873" s="396"/>
      <c r="ANQ873" s="396"/>
      <c r="ANR873" s="396"/>
      <c r="ANS873" s="396"/>
      <c r="ANT873" s="396"/>
      <c r="ANU873" s="396"/>
      <c r="ANV873" s="396"/>
      <c r="ANW873" s="396"/>
      <c r="ANX873" s="396"/>
      <c r="ANY873" s="396"/>
      <c r="ANZ873" s="396"/>
      <c r="AOA873" s="396"/>
      <c r="AOB873" s="396"/>
      <c r="AOC873" s="396"/>
      <c r="AOD873" s="396"/>
      <c r="AOE873" s="396"/>
      <c r="AOF873" s="396"/>
      <c r="AOG873" s="396"/>
      <c r="AOH873" s="396"/>
      <c r="AOI873" s="396"/>
      <c r="AOJ873" s="396"/>
      <c r="AOK873" s="396"/>
      <c r="AOL873" s="396"/>
      <c r="AOM873" s="396"/>
      <c r="AON873" s="396"/>
      <c r="AOO873" s="396"/>
      <c r="AOP873" s="396"/>
      <c r="AOQ873" s="396"/>
      <c r="AOR873" s="396"/>
      <c r="AOS873" s="396"/>
      <c r="AOT873" s="396"/>
      <c r="AOU873" s="396"/>
      <c r="AOV873" s="396"/>
      <c r="AOW873" s="396"/>
      <c r="AOX873" s="396"/>
      <c r="AOY873" s="396"/>
      <c r="AOZ873" s="396"/>
      <c r="APA873" s="396"/>
      <c r="APB873" s="396"/>
      <c r="APC873" s="396"/>
      <c r="APD873" s="396"/>
      <c r="APE873" s="396"/>
      <c r="APF873" s="396"/>
      <c r="APG873" s="396"/>
      <c r="APH873" s="396"/>
      <c r="API873" s="396"/>
      <c r="APJ873" s="396"/>
      <c r="APK873" s="396"/>
      <c r="APL873" s="396"/>
      <c r="APM873" s="396"/>
      <c r="APN873" s="396"/>
      <c r="APO873" s="396"/>
      <c r="APP873" s="396"/>
      <c r="APQ873" s="396"/>
      <c r="APR873" s="396"/>
      <c r="APS873" s="396"/>
      <c r="APT873" s="396"/>
      <c r="APU873" s="396"/>
      <c r="APV873" s="396"/>
      <c r="APW873" s="396"/>
      <c r="APX873" s="396"/>
      <c r="APY873" s="396"/>
      <c r="APZ873" s="396"/>
      <c r="AQA873" s="396"/>
      <c r="AQB873" s="396"/>
      <c r="AQC873" s="396"/>
      <c r="AQD873" s="396"/>
      <c r="AQE873" s="396"/>
      <c r="AQF873" s="396"/>
      <c r="AQG873" s="396"/>
      <c r="AQH873" s="396"/>
      <c r="AQI873" s="396"/>
      <c r="AQJ873" s="396"/>
      <c r="AQK873" s="396"/>
      <c r="AQL873" s="396"/>
      <c r="AQM873" s="396"/>
      <c r="AQN873" s="396"/>
      <c r="AQO873" s="396"/>
      <c r="AQP873" s="396"/>
      <c r="AQQ873" s="396"/>
      <c r="AQR873" s="396"/>
      <c r="AQS873" s="396"/>
      <c r="AQT873" s="396"/>
      <c r="AQU873" s="396"/>
      <c r="AQV873" s="396"/>
      <c r="AQW873" s="396"/>
      <c r="AQX873" s="396"/>
      <c r="AQY873" s="396"/>
      <c r="AQZ873" s="396"/>
      <c r="ARA873" s="396"/>
      <c r="ARB873" s="396"/>
      <c r="ARC873" s="396"/>
      <c r="ARD873" s="396"/>
      <c r="ARE873" s="396"/>
      <c r="ARF873" s="396"/>
      <c r="ARG873" s="396"/>
      <c r="ARH873" s="396"/>
      <c r="ARI873" s="396"/>
      <c r="ARJ873" s="396"/>
      <c r="ARK873" s="396"/>
      <c r="ARL873" s="396"/>
      <c r="ARM873" s="396"/>
      <c r="ARN873" s="396"/>
      <c r="ARO873" s="396"/>
      <c r="ARP873" s="396"/>
      <c r="ARQ873" s="396"/>
      <c r="ARR873" s="396"/>
      <c r="ARS873" s="396"/>
      <c r="ART873" s="396"/>
      <c r="ARU873" s="396"/>
      <c r="ARV873" s="396"/>
      <c r="ARW873" s="396"/>
      <c r="ARX873" s="396"/>
      <c r="ARY873" s="396"/>
      <c r="ARZ873" s="396"/>
      <c r="ASA873" s="396"/>
      <c r="ASB873" s="396"/>
      <c r="ASC873" s="396"/>
      <c r="ASD873" s="396"/>
      <c r="ASE873" s="396"/>
      <c r="ASF873" s="396"/>
      <c r="ASG873" s="396"/>
      <c r="ASH873" s="396"/>
      <c r="ASI873" s="396"/>
      <c r="ASJ873" s="396"/>
      <c r="ASK873" s="396"/>
      <c r="ASL873" s="396"/>
      <c r="ASM873" s="396"/>
      <c r="ASN873" s="396"/>
      <c r="ASO873" s="396"/>
      <c r="ASP873" s="396"/>
      <c r="ASQ873" s="396"/>
      <c r="ASR873" s="396"/>
      <c r="ASS873" s="396"/>
      <c r="AST873" s="396"/>
      <c r="ASU873" s="396"/>
      <c r="ASV873" s="396"/>
      <c r="ASW873" s="396"/>
      <c r="ASX873" s="396"/>
      <c r="ASY873" s="396"/>
      <c r="ASZ873" s="396"/>
      <c r="ATA873" s="396"/>
      <c r="ATB873" s="396"/>
      <c r="ATC873" s="396"/>
      <c r="ATD873" s="396"/>
      <c r="ATE873" s="396"/>
      <c r="ATF873" s="396"/>
      <c r="ATG873" s="396"/>
      <c r="ATH873" s="396"/>
      <c r="ATI873" s="396"/>
      <c r="ATJ873" s="396"/>
      <c r="ATK873" s="396"/>
      <c r="ATL873" s="396"/>
      <c r="ATM873" s="396"/>
      <c r="ATN873" s="396"/>
      <c r="ATO873" s="396"/>
      <c r="ATP873" s="396"/>
      <c r="ATQ873" s="396"/>
      <c r="ATR873" s="396"/>
      <c r="ATS873" s="396"/>
      <c r="ATT873" s="396"/>
      <c r="ATU873" s="396"/>
      <c r="ATV873" s="396"/>
      <c r="ATW873" s="396"/>
      <c r="ATX873" s="396"/>
      <c r="ATY873" s="396"/>
      <c r="ATZ873" s="396"/>
      <c r="AUA873" s="396"/>
      <c r="AUB873" s="396"/>
      <c r="AUC873" s="396"/>
      <c r="AUD873" s="396"/>
      <c r="AUE873" s="396"/>
      <c r="AUF873" s="396"/>
      <c r="AUG873" s="396"/>
      <c r="AUH873" s="396"/>
      <c r="AUI873" s="396"/>
      <c r="AUJ873" s="396"/>
      <c r="AUK873" s="396"/>
      <c r="AUL873" s="396"/>
      <c r="AUM873" s="396"/>
      <c r="AUN873" s="396"/>
      <c r="AUO873" s="396"/>
      <c r="AUP873" s="396"/>
      <c r="AUQ873" s="396"/>
      <c r="AUR873" s="396"/>
      <c r="AUS873" s="396"/>
      <c r="AUT873" s="396"/>
      <c r="AUU873" s="396"/>
      <c r="AUV873" s="396"/>
      <c r="AUW873" s="396"/>
      <c r="AUX873" s="396"/>
      <c r="AUY873" s="396"/>
      <c r="AUZ873" s="396"/>
      <c r="AVA873" s="396"/>
      <c r="AVB873" s="396"/>
      <c r="AVC873" s="396"/>
      <c r="AVD873" s="396"/>
      <c r="AVE873" s="396"/>
      <c r="AVF873" s="396"/>
      <c r="AVG873" s="396"/>
      <c r="AVH873" s="396"/>
      <c r="AVI873" s="396"/>
      <c r="AVJ873" s="396"/>
      <c r="AVK873" s="396"/>
      <c r="AVL873" s="396"/>
      <c r="AVM873" s="396"/>
      <c r="AVN873" s="396"/>
      <c r="AVO873" s="396"/>
      <c r="AVP873" s="396"/>
      <c r="AVQ873" s="396"/>
      <c r="AVR873" s="396"/>
      <c r="AVS873" s="396"/>
      <c r="AVT873" s="396"/>
      <c r="AVU873" s="396"/>
      <c r="AVV873" s="396"/>
      <c r="AVW873" s="396"/>
      <c r="AVX873" s="396"/>
      <c r="AVY873" s="396"/>
      <c r="AVZ873" s="396"/>
      <c r="AWA873" s="396"/>
      <c r="AWB873" s="396"/>
      <c r="AWC873" s="396"/>
      <c r="AWD873" s="396"/>
      <c r="AWE873" s="396"/>
      <c r="AWF873" s="396"/>
      <c r="AWG873" s="396"/>
      <c r="AWH873" s="396"/>
      <c r="AWI873" s="396"/>
      <c r="AWJ873" s="396"/>
      <c r="AWK873" s="396"/>
      <c r="AWL873" s="396"/>
      <c r="AWM873" s="396"/>
      <c r="AWN873" s="396"/>
      <c r="AWO873" s="396"/>
      <c r="AWP873" s="396"/>
      <c r="AWQ873" s="396"/>
      <c r="AWR873" s="396"/>
      <c r="AWS873" s="396"/>
      <c r="AWT873" s="396"/>
      <c r="AWU873" s="396"/>
      <c r="AWV873" s="396"/>
      <c r="AWW873" s="396"/>
      <c r="AWX873" s="396"/>
      <c r="AWY873" s="396"/>
      <c r="AWZ873" s="396"/>
      <c r="AXA873" s="396"/>
      <c r="AXB873" s="396"/>
      <c r="AXC873" s="396"/>
      <c r="AXD873" s="396"/>
      <c r="AXE873" s="396"/>
      <c r="AXF873" s="396"/>
      <c r="AXG873" s="396"/>
      <c r="AXH873" s="396"/>
      <c r="AXI873" s="396"/>
      <c r="AXJ873" s="396"/>
      <c r="AXK873" s="396"/>
      <c r="AXL873" s="396"/>
      <c r="AXM873" s="396"/>
      <c r="AXN873" s="396"/>
      <c r="AXO873" s="396"/>
      <c r="AXP873" s="396"/>
      <c r="AXQ873" s="396"/>
      <c r="AXR873" s="396"/>
      <c r="AXS873" s="396"/>
      <c r="AXT873" s="396"/>
      <c r="AXU873" s="396"/>
      <c r="AXV873" s="396"/>
      <c r="AXW873" s="396"/>
      <c r="AXX873" s="396"/>
      <c r="AXY873" s="396"/>
      <c r="AXZ873" s="396"/>
      <c r="AYA873" s="396"/>
      <c r="AYB873" s="396"/>
      <c r="AYC873" s="396"/>
      <c r="AYD873" s="396"/>
      <c r="AYE873" s="396"/>
      <c r="AYF873" s="396"/>
      <c r="AYG873" s="396"/>
      <c r="AYH873" s="396"/>
      <c r="AYI873" s="396"/>
      <c r="AYJ873" s="396"/>
      <c r="AYK873" s="396"/>
      <c r="AYL873" s="396"/>
      <c r="AYM873" s="396"/>
      <c r="AYN873" s="396"/>
      <c r="AYO873" s="396"/>
      <c r="AYP873" s="396"/>
      <c r="AYQ873" s="396"/>
      <c r="AYR873" s="396"/>
      <c r="AYS873" s="396"/>
      <c r="AYT873" s="396"/>
      <c r="AYU873" s="396"/>
      <c r="AYV873" s="396"/>
      <c r="AYW873" s="396"/>
      <c r="AYX873" s="396"/>
      <c r="AYY873" s="396"/>
      <c r="AYZ873" s="396"/>
      <c r="AZA873" s="396"/>
      <c r="AZB873" s="396"/>
      <c r="AZC873" s="396"/>
      <c r="AZD873" s="396"/>
      <c r="AZE873" s="396"/>
      <c r="AZF873" s="396"/>
      <c r="AZG873" s="396"/>
      <c r="AZH873" s="396"/>
      <c r="AZI873" s="396"/>
      <c r="AZJ873" s="396"/>
      <c r="AZK873" s="396"/>
      <c r="AZL873" s="396"/>
      <c r="AZM873" s="396"/>
      <c r="AZN873" s="396"/>
      <c r="AZO873" s="396"/>
      <c r="AZP873" s="396"/>
      <c r="AZQ873" s="396"/>
      <c r="AZR873" s="396"/>
      <c r="AZS873" s="396"/>
      <c r="AZT873" s="396"/>
      <c r="AZU873" s="396"/>
      <c r="AZV873" s="396"/>
      <c r="AZW873" s="396"/>
      <c r="AZX873" s="396"/>
      <c r="AZY873" s="396"/>
      <c r="AZZ873" s="396"/>
      <c r="BAA873" s="396"/>
      <c r="BAB873" s="396"/>
      <c r="BAC873" s="396"/>
      <c r="BAD873" s="396"/>
      <c r="BAE873" s="396"/>
      <c r="BAF873" s="396"/>
      <c r="BAG873" s="396"/>
      <c r="BAH873" s="396"/>
      <c r="BAI873" s="396"/>
      <c r="BAJ873" s="396"/>
      <c r="BAK873" s="396"/>
      <c r="BAL873" s="396"/>
      <c r="BAM873" s="396"/>
      <c r="BAN873" s="396"/>
      <c r="BAO873" s="396"/>
      <c r="BAP873" s="396"/>
      <c r="BAQ873" s="396"/>
      <c r="BAR873" s="396"/>
      <c r="BAS873" s="396"/>
      <c r="BAT873" s="396"/>
      <c r="BAU873" s="396"/>
      <c r="BAV873" s="396"/>
      <c r="BAW873" s="396"/>
      <c r="BAX873" s="396"/>
      <c r="BAY873" s="396"/>
      <c r="BAZ873" s="396"/>
      <c r="BBA873" s="396"/>
      <c r="BBB873" s="396"/>
      <c r="BBC873" s="396"/>
      <c r="BBD873" s="396"/>
      <c r="BBE873" s="396"/>
      <c r="BBF873" s="396"/>
      <c r="BBG873" s="396"/>
      <c r="BBH873" s="396"/>
      <c r="BBI873" s="396"/>
      <c r="BBJ873" s="396"/>
      <c r="BBK873" s="396"/>
      <c r="BBL873" s="396"/>
      <c r="BBM873" s="396"/>
      <c r="BBN873" s="396"/>
      <c r="BBO873" s="396"/>
      <c r="BBP873" s="396"/>
      <c r="BBQ873" s="396"/>
      <c r="BBR873" s="396"/>
      <c r="BBS873" s="396"/>
      <c r="BBT873" s="396"/>
      <c r="BBU873" s="396"/>
      <c r="BBV873" s="396"/>
      <c r="BBW873" s="396"/>
      <c r="BBX873" s="396"/>
      <c r="BBY873" s="396"/>
      <c r="BBZ873" s="396"/>
      <c r="BCA873" s="396"/>
      <c r="BCB873" s="396"/>
      <c r="BCC873" s="396"/>
      <c r="BCD873" s="396"/>
      <c r="BCE873" s="396"/>
      <c r="BCF873" s="396"/>
      <c r="BCG873" s="396"/>
      <c r="BCH873" s="396"/>
      <c r="BCI873" s="396"/>
      <c r="BCJ873" s="396"/>
      <c r="BCK873" s="396"/>
      <c r="BCL873" s="396"/>
      <c r="BCM873" s="396"/>
      <c r="BCN873" s="396"/>
      <c r="BCO873" s="396"/>
      <c r="BCP873" s="396"/>
      <c r="BCQ873" s="396"/>
      <c r="BCR873" s="396"/>
      <c r="BCS873" s="396"/>
      <c r="BCT873" s="396"/>
      <c r="BCU873" s="396"/>
      <c r="BCV873" s="396"/>
      <c r="BCW873" s="396"/>
      <c r="BCX873" s="396"/>
      <c r="BCY873" s="396"/>
      <c r="BCZ873" s="396"/>
      <c r="BDA873" s="396"/>
      <c r="BDB873" s="396"/>
      <c r="BDC873" s="396"/>
      <c r="BDD873" s="396"/>
      <c r="BDE873" s="396"/>
      <c r="BDF873" s="396"/>
      <c r="BDG873" s="396"/>
      <c r="BDH873" s="396"/>
      <c r="BDI873" s="396"/>
      <c r="BDJ873" s="396"/>
      <c r="BDK873" s="396"/>
      <c r="BDL873" s="396"/>
      <c r="BDM873" s="396"/>
      <c r="BDN873" s="396"/>
      <c r="BDO873" s="396"/>
      <c r="BDP873" s="396"/>
      <c r="BDQ873" s="396"/>
      <c r="BDR873" s="396"/>
      <c r="BDS873" s="396"/>
      <c r="BDT873" s="396"/>
      <c r="BDU873" s="396"/>
      <c r="BDV873" s="396"/>
      <c r="BDW873" s="396"/>
      <c r="BDX873" s="396"/>
      <c r="BDY873" s="396"/>
      <c r="BDZ873" s="396"/>
      <c r="BEA873" s="396"/>
      <c r="BEB873" s="396"/>
      <c r="BEC873" s="396"/>
      <c r="BED873" s="396"/>
      <c r="BEE873" s="396"/>
      <c r="BEF873" s="396"/>
      <c r="BEG873" s="396"/>
      <c r="BEH873" s="396"/>
      <c r="BEI873" s="396"/>
      <c r="BEJ873" s="396"/>
      <c r="BEK873" s="396"/>
      <c r="BEL873" s="396"/>
      <c r="BEM873" s="396"/>
      <c r="BEN873" s="396"/>
      <c r="BEO873" s="396"/>
      <c r="BEP873" s="396"/>
      <c r="BEQ873" s="396"/>
      <c r="BER873" s="396"/>
      <c r="BES873" s="396"/>
      <c r="BET873" s="396"/>
      <c r="BEU873" s="396"/>
      <c r="BEV873" s="396"/>
      <c r="BEW873" s="396"/>
      <c r="BEX873" s="396"/>
      <c r="BEY873" s="396"/>
      <c r="BEZ873" s="396"/>
      <c r="BFA873" s="396"/>
      <c r="BFB873" s="396"/>
      <c r="BFC873" s="396"/>
      <c r="BFD873" s="396"/>
      <c r="BFE873" s="396"/>
      <c r="BFF873" s="396"/>
      <c r="BFG873" s="396"/>
      <c r="BFH873" s="396"/>
      <c r="BFI873" s="396"/>
      <c r="BFJ873" s="396"/>
      <c r="BFK873" s="396"/>
      <c r="BFL873" s="396"/>
      <c r="BFM873" s="396"/>
      <c r="BFN873" s="396"/>
      <c r="BFO873" s="396"/>
      <c r="BFP873" s="396"/>
      <c r="BFQ873" s="396"/>
      <c r="BFR873" s="396"/>
      <c r="BFS873" s="396"/>
      <c r="BFT873" s="396"/>
      <c r="BFU873" s="396"/>
      <c r="BFV873" s="396"/>
      <c r="BFW873" s="396"/>
      <c r="BFX873" s="396"/>
      <c r="BFY873" s="396"/>
      <c r="BFZ873" s="396"/>
      <c r="BGA873" s="396"/>
      <c r="BGB873" s="396"/>
      <c r="BGC873" s="396"/>
      <c r="BGD873" s="396"/>
      <c r="BGE873" s="396"/>
      <c r="BGF873" s="396"/>
      <c r="BGG873" s="396"/>
      <c r="BGH873" s="396"/>
      <c r="BGI873" s="396"/>
      <c r="BGJ873" s="396"/>
      <c r="BGK873" s="396"/>
      <c r="BGL873" s="396"/>
      <c r="BGM873" s="396"/>
      <c r="BGN873" s="396"/>
      <c r="BGO873" s="396"/>
      <c r="BGP873" s="396"/>
      <c r="BGQ873" s="396"/>
      <c r="BGR873" s="396"/>
      <c r="BGS873" s="396"/>
      <c r="BGT873" s="396"/>
      <c r="BGU873" s="396"/>
      <c r="BGV873" s="396"/>
      <c r="BGW873" s="396"/>
      <c r="BGX873" s="396"/>
      <c r="BGY873" s="396"/>
      <c r="BGZ873" s="396"/>
      <c r="BHA873" s="396"/>
      <c r="BHB873" s="396"/>
      <c r="BHC873" s="396"/>
      <c r="BHD873" s="396"/>
      <c r="BHE873" s="396"/>
      <c r="BHF873" s="396"/>
      <c r="BHG873" s="396"/>
      <c r="BHH873" s="396"/>
      <c r="BHI873" s="396"/>
      <c r="BHJ873" s="396"/>
      <c r="BHK873" s="396"/>
      <c r="BHL873" s="396"/>
      <c r="BHM873" s="396"/>
      <c r="BHN873" s="396"/>
      <c r="BHO873" s="396"/>
      <c r="BHP873" s="396"/>
      <c r="BHQ873" s="396"/>
      <c r="BHR873" s="396"/>
      <c r="BHS873" s="396"/>
      <c r="BHT873" s="396"/>
      <c r="BHU873" s="396"/>
      <c r="BHV873" s="396"/>
      <c r="BHW873" s="396"/>
      <c r="BHX873" s="396"/>
      <c r="BHY873" s="396"/>
      <c r="BHZ873" s="396"/>
      <c r="BIA873" s="396"/>
      <c r="BIB873" s="396"/>
      <c r="BIC873" s="396"/>
      <c r="BID873" s="396"/>
      <c r="BIE873" s="396"/>
      <c r="BIF873" s="396"/>
      <c r="BIG873" s="396"/>
      <c r="BIH873" s="396"/>
      <c r="BII873" s="396"/>
      <c r="BIJ873" s="396"/>
      <c r="BIK873" s="396"/>
      <c r="BIL873" s="396"/>
      <c r="BIM873" s="396"/>
      <c r="BIN873" s="396"/>
      <c r="BIO873" s="396"/>
      <c r="BIP873" s="396"/>
      <c r="BIQ873" s="396"/>
      <c r="BIR873" s="396"/>
      <c r="BIS873" s="396"/>
      <c r="BIT873" s="396"/>
      <c r="BIU873" s="396"/>
      <c r="BIV873" s="396"/>
      <c r="BIW873" s="396"/>
      <c r="BIX873" s="396"/>
      <c r="BIY873" s="396"/>
      <c r="BIZ873" s="396"/>
      <c r="BJA873" s="396"/>
      <c r="BJB873" s="396"/>
      <c r="BJC873" s="396"/>
      <c r="BJD873" s="396"/>
      <c r="BJE873" s="396"/>
      <c r="BJF873" s="396"/>
      <c r="BJG873" s="396"/>
      <c r="BJH873" s="396"/>
      <c r="BJI873" s="396"/>
      <c r="BJJ873" s="396"/>
      <c r="BJK873" s="396"/>
      <c r="BJL873" s="396"/>
      <c r="BJM873" s="396"/>
      <c r="BJN873" s="396"/>
      <c r="BJO873" s="396"/>
      <c r="BJP873" s="396"/>
      <c r="BJQ873" s="396"/>
      <c r="BJR873" s="396"/>
      <c r="BJS873" s="396"/>
      <c r="BJT873" s="396"/>
      <c r="BJU873" s="396"/>
      <c r="BJV873" s="396"/>
      <c r="BJW873" s="396"/>
      <c r="BJX873" s="396"/>
      <c r="BJY873" s="396"/>
      <c r="BJZ873" s="396"/>
      <c r="BKA873" s="396"/>
      <c r="BKB873" s="396"/>
      <c r="BKC873" s="396"/>
      <c r="BKD873" s="396"/>
      <c r="BKE873" s="396"/>
      <c r="BKF873" s="396"/>
      <c r="BKG873" s="396"/>
      <c r="BKH873" s="396"/>
      <c r="BKI873" s="396"/>
      <c r="BKJ873" s="396"/>
      <c r="BKK873" s="396"/>
      <c r="BKL873" s="396"/>
      <c r="BKM873" s="396"/>
      <c r="BKN873" s="396"/>
      <c r="BKO873" s="396"/>
      <c r="BKP873" s="396"/>
      <c r="BKQ873" s="396"/>
      <c r="BKR873" s="396"/>
      <c r="BKS873" s="396"/>
      <c r="BKT873" s="396"/>
      <c r="BKU873" s="396"/>
      <c r="BKV873" s="396"/>
      <c r="BKW873" s="396"/>
      <c r="BKX873" s="396"/>
      <c r="BKY873" s="396"/>
      <c r="BKZ873" s="396"/>
      <c r="BLA873" s="396"/>
      <c r="BLB873" s="396"/>
      <c r="BLC873" s="396"/>
      <c r="BLD873" s="396"/>
      <c r="BLE873" s="396"/>
      <c r="BLF873" s="396"/>
      <c r="BLG873" s="396"/>
      <c r="BLH873" s="396"/>
      <c r="BLI873" s="396"/>
      <c r="BLJ873" s="396"/>
      <c r="BLK873" s="396"/>
      <c r="BLL873" s="396"/>
      <c r="BLM873" s="396"/>
      <c r="BLN873" s="396"/>
      <c r="BLO873" s="396"/>
      <c r="BLP873" s="396"/>
      <c r="BLQ873" s="396"/>
      <c r="BLR873" s="396"/>
      <c r="BLS873" s="396"/>
      <c r="BLT873" s="396"/>
      <c r="BLU873" s="396"/>
      <c r="BLV873" s="396"/>
      <c r="BLW873" s="396"/>
      <c r="BLX873" s="396"/>
      <c r="BLY873" s="396"/>
      <c r="BLZ873" s="396"/>
      <c r="BMA873" s="396"/>
      <c r="BMB873" s="396"/>
      <c r="BMC873" s="396"/>
      <c r="BMD873" s="396"/>
      <c r="BME873" s="396"/>
      <c r="BMF873" s="396"/>
      <c r="BMG873" s="396"/>
      <c r="BMH873" s="396"/>
      <c r="BMI873" s="396"/>
      <c r="BMJ873" s="396"/>
      <c r="BMK873" s="396"/>
      <c r="BML873" s="396"/>
      <c r="BMM873" s="396"/>
      <c r="BMN873" s="396"/>
      <c r="BMO873" s="396"/>
      <c r="BMP873" s="396"/>
      <c r="BMQ873" s="396"/>
      <c r="BMR873" s="396"/>
      <c r="BMS873" s="396"/>
      <c r="BMT873" s="396"/>
      <c r="BMU873" s="396"/>
      <c r="BMV873" s="396"/>
      <c r="BMW873" s="396"/>
      <c r="BMX873" s="396"/>
      <c r="BMY873" s="396"/>
      <c r="BMZ873" s="396"/>
      <c r="BNA873" s="396"/>
      <c r="BNB873" s="396"/>
      <c r="BNC873" s="396"/>
      <c r="BND873" s="396"/>
      <c r="BNE873" s="396"/>
      <c r="BNF873" s="396"/>
      <c r="BNG873" s="396"/>
      <c r="BNH873" s="396"/>
      <c r="BNI873" s="396"/>
      <c r="BNJ873" s="396"/>
      <c r="BNK873" s="396"/>
      <c r="BNL873" s="396"/>
      <c r="BNM873" s="396"/>
      <c r="BNN873" s="396"/>
      <c r="BNO873" s="396"/>
      <c r="BNP873" s="396"/>
      <c r="BNQ873" s="396"/>
      <c r="BNR873" s="396"/>
      <c r="BNS873" s="396"/>
      <c r="BNT873" s="396"/>
      <c r="BNU873" s="396"/>
      <c r="BNV873" s="396"/>
      <c r="BNW873" s="396"/>
      <c r="BNX873" s="396"/>
      <c r="BNY873" s="396"/>
      <c r="BNZ873" s="396"/>
      <c r="BOA873" s="396"/>
      <c r="BOB873" s="396"/>
      <c r="BOC873" s="396"/>
      <c r="BOD873" s="396"/>
      <c r="BOE873" s="396"/>
      <c r="BOF873" s="396"/>
      <c r="BOG873" s="396"/>
      <c r="BOH873" s="396"/>
      <c r="BOI873" s="396"/>
      <c r="BOJ873" s="396"/>
      <c r="BOK873" s="396"/>
      <c r="BOL873" s="396"/>
      <c r="BOM873" s="396"/>
      <c r="BON873" s="396"/>
      <c r="BOO873" s="396"/>
      <c r="BOP873" s="396"/>
      <c r="BOQ873" s="396"/>
      <c r="BOR873" s="396"/>
      <c r="BOS873" s="396"/>
      <c r="BOT873" s="396"/>
      <c r="BOU873" s="396"/>
      <c r="BOV873" s="396"/>
      <c r="BOW873" s="396"/>
      <c r="BOX873" s="396"/>
      <c r="BOY873" s="396"/>
      <c r="BOZ873" s="396"/>
      <c r="BPA873" s="396"/>
      <c r="BPB873" s="396"/>
      <c r="BPC873" s="396"/>
      <c r="BPD873" s="396"/>
      <c r="BPE873" s="396"/>
      <c r="BPF873" s="396"/>
      <c r="BPG873" s="396"/>
      <c r="BPH873" s="396"/>
      <c r="BPI873" s="396"/>
      <c r="BPJ873" s="396"/>
      <c r="BPK873" s="396"/>
      <c r="BPL873" s="396"/>
      <c r="BPM873" s="396"/>
      <c r="BPN873" s="396"/>
      <c r="BPO873" s="396"/>
      <c r="BPP873" s="396"/>
      <c r="BPQ873" s="396"/>
      <c r="BPR873" s="396"/>
      <c r="BPS873" s="396"/>
      <c r="BPT873" s="396"/>
      <c r="BPU873" s="396"/>
      <c r="BPV873" s="396"/>
      <c r="BPW873" s="396"/>
      <c r="BPX873" s="396"/>
      <c r="BPY873" s="396"/>
      <c r="BPZ873" s="396"/>
      <c r="BQA873" s="396"/>
      <c r="BQB873" s="396"/>
      <c r="BQC873" s="396"/>
      <c r="BQD873" s="396"/>
      <c r="BQE873" s="396"/>
      <c r="BQF873" s="396"/>
      <c r="BQG873" s="396"/>
      <c r="BQH873" s="396"/>
      <c r="BQI873" s="396"/>
      <c r="BQJ873" s="396"/>
      <c r="BQK873" s="396"/>
      <c r="BQL873" s="396"/>
      <c r="BQM873" s="396"/>
      <c r="BQN873" s="396"/>
      <c r="BQO873" s="396"/>
      <c r="BQP873" s="396"/>
      <c r="BQQ873" s="396"/>
      <c r="BQR873" s="396"/>
      <c r="BQS873" s="396"/>
      <c r="BQT873" s="396"/>
      <c r="BQU873" s="396"/>
      <c r="BQV873" s="396"/>
      <c r="BQW873" s="396"/>
      <c r="BQX873" s="396"/>
      <c r="BQY873" s="396"/>
      <c r="BQZ873" s="396"/>
      <c r="BRA873" s="396"/>
      <c r="BRB873" s="396"/>
      <c r="BRC873" s="396"/>
      <c r="BRD873" s="396"/>
      <c r="BRE873" s="396"/>
      <c r="BRF873" s="396"/>
      <c r="BRG873" s="396"/>
      <c r="BRH873" s="396"/>
      <c r="BRI873" s="396"/>
      <c r="BRJ873" s="396"/>
      <c r="BRK873" s="396"/>
      <c r="BRL873" s="396"/>
      <c r="BRM873" s="396"/>
      <c r="BRN873" s="396"/>
      <c r="BRO873" s="396"/>
      <c r="BRP873" s="396"/>
      <c r="BRQ873" s="396"/>
      <c r="BRR873" s="396"/>
      <c r="BRS873" s="396"/>
      <c r="BRT873" s="396"/>
      <c r="BRU873" s="396"/>
      <c r="BRV873" s="396"/>
      <c r="BRW873" s="396"/>
      <c r="BRX873" s="396"/>
      <c r="BRY873" s="396"/>
      <c r="BRZ873" s="396"/>
      <c r="BSA873" s="396"/>
      <c r="BSB873" s="396"/>
      <c r="BSC873" s="396"/>
      <c r="BSD873" s="396"/>
      <c r="BSE873" s="396"/>
      <c r="BSF873" s="396"/>
      <c r="BSG873" s="396"/>
      <c r="BSH873" s="396"/>
      <c r="BSI873" s="396"/>
      <c r="BSJ873" s="396"/>
      <c r="BSK873" s="396"/>
      <c r="BSL873" s="396"/>
      <c r="BSM873" s="396"/>
      <c r="BSN873" s="396"/>
      <c r="BSO873" s="396"/>
      <c r="BSP873" s="396"/>
      <c r="BSQ873" s="396"/>
      <c r="BSR873" s="396"/>
      <c r="BSS873" s="396"/>
      <c r="BST873" s="396"/>
      <c r="BSU873" s="396"/>
      <c r="BSV873" s="396"/>
      <c r="BSW873" s="396"/>
      <c r="BSX873" s="396"/>
      <c r="BSY873" s="396"/>
      <c r="BSZ873" s="396"/>
      <c r="BTA873" s="396"/>
      <c r="BTB873" s="396"/>
      <c r="BTC873" s="396"/>
      <c r="BTD873" s="396"/>
      <c r="BTE873" s="396"/>
      <c r="BTF873" s="396"/>
      <c r="BTG873" s="396"/>
      <c r="BTH873" s="396"/>
      <c r="BTI873" s="396"/>
      <c r="BTJ873" s="396"/>
      <c r="BTK873" s="396"/>
      <c r="BTL873" s="396"/>
      <c r="BTM873" s="396"/>
      <c r="BTN873" s="396"/>
      <c r="BTO873" s="396"/>
      <c r="BTP873" s="396"/>
      <c r="BTQ873" s="396"/>
      <c r="BTR873" s="396"/>
      <c r="BTS873" s="396"/>
      <c r="BTT873" s="396"/>
      <c r="BTU873" s="396"/>
      <c r="BTV873" s="396"/>
      <c r="BTW873" s="396"/>
      <c r="BTX873" s="396"/>
      <c r="BTY873" s="396"/>
      <c r="BTZ873" s="396"/>
      <c r="BUA873" s="396"/>
      <c r="BUB873" s="396"/>
      <c r="BUC873" s="396"/>
      <c r="BUD873" s="396"/>
      <c r="BUE873" s="396"/>
      <c r="BUF873" s="396"/>
      <c r="BUG873" s="396"/>
      <c r="BUH873" s="396"/>
      <c r="BUI873" s="396"/>
      <c r="BUJ873" s="396"/>
      <c r="BUK873" s="396"/>
      <c r="BUL873" s="396"/>
      <c r="BUM873" s="396"/>
      <c r="BUN873" s="396"/>
      <c r="BUO873" s="396"/>
      <c r="BUP873" s="396"/>
      <c r="BUQ873" s="396"/>
      <c r="BUR873" s="396"/>
      <c r="BUS873" s="396"/>
      <c r="BUT873" s="396"/>
      <c r="BUU873" s="396"/>
      <c r="BUV873" s="396"/>
      <c r="BUW873" s="396"/>
      <c r="BUX873" s="396"/>
      <c r="BUY873" s="396"/>
      <c r="BUZ873" s="396"/>
      <c r="BVA873" s="396"/>
      <c r="BVB873" s="396"/>
      <c r="BVC873" s="396"/>
      <c r="BVD873" s="396"/>
      <c r="BVE873" s="396"/>
      <c r="BVF873" s="396"/>
      <c r="BVG873" s="396"/>
      <c r="BVH873" s="396"/>
      <c r="BVI873" s="396"/>
      <c r="BVJ873" s="396"/>
      <c r="BVK873" s="396"/>
      <c r="BVL873" s="396"/>
      <c r="BVM873" s="396"/>
      <c r="BVN873" s="396"/>
      <c r="BVO873" s="396"/>
      <c r="BVP873" s="396"/>
      <c r="BVQ873" s="396"/>
      <c r="BVR873" s="396"/>
      <c r="BVS873" s="396"/>
      <c r="BVT873" s="396"/>
      <c r="BVU873" s="396"/>
      <c r="BVV873" s="396"/>
      <c r="BVW873" s="396"/>
      <c r="BVX873" s="396"/>
      <c r="BVY873" s="396"/>
      <c r="BVZ873" s="396"/>
      <c r="BWA873" s="396"/>
      <c r="BWB873" s="396"/>
      <c r="BWC873" s="396"/>
      <c r="BWD873" s="396"/>
      <c r="BWE873" s="396"/>
      <c r="BWF873" s="396"/>
      <c r="BWG873" s="396"/>
      <c r="BWH873" s="396"/>
      <c r="BWI873" s="396"/>
      <c r="BWJ873" s="396"/>
      <c r="BWK873" s="396"/>
      <c r="BWL873" s="396"/>
      <c r="BWM873" s="396"/>
      <c r="BWN873" s="396"/>
      <c r="BWO873" s="396"/>
      <c r="BWP873" s="396"/>
      <c r="BWQ873" s="396"/>
      <c r="BWR873" s="396"/>
      <c r="BWS873" s="396"/>
      <c r="BWT873" s="396"/>
      <c r="BWU873" s="396"/>
      <c r="BWV873" s="396"/>
      <c r="BWW873" s="396"/>
      <c r="BWX873" s="396"/>
      <c r="BWY873" s="396"/>
      <c r="BWZ873" s="396"/>
      <c r="BXA873" s="396"/>
      <c r="BXB873" s="396"/>
      <c r="BXC873" s="396"/>
      <c r="BXD873" s="396"/>
      <c r="BXE873" s="396"/>
      <c r="BXF873" s="396"/>
      <c r="BXG873" s="396"/>
      <c r="BXH873" s="396"/>
      <c r="BXI873" s="396"/>
      <c r="BXJ873" s="396"/>
      <c r="BXK873" s="396"/>
      <c r="BXL873" s="396"/>
      <c r="BXM873" s="396"/>
      <c r="BXN873" s="396"/>
      <c r="BXO873" s="396"/>
      <c r="BXP873" s="396"/>
      <c r="BXQ873" s="396"/>
      <c r="BXR873" s="396"/>
      <c r="BXS873" s="396"/>
      <c r="BXT873" s="396"/>
      <c r="BXU873" s="396"/>
      <c r="BXV873" s="396"/>
      <c r="BXW873" s="396"/>
      <c r="BXX873" s="396"/>
      <c r="BXY873" s="396"/>
      <c r="BXZ873" s="396"/>
      <c r="BYA873" s="396"/>
      <c r="BYB873" s="396"/>
      <c r="BYC873" s="396"/>
      <c r="BYD873" s="396"/>
      <c r="BYE873" s="396"/>
      <c r="BYF873" s="396"/>
      <c r="BYG873" s="396"/>
      <c r="BYH873" s="396"/>
      <c r="BYI873" s="396"/>
      <c r="BYJ873" s="396"/>
      <c r="BYK873" s="396"/>
      <c r="BYL873" s="396"/>
      <c r="BYM873" s="396"/>
      <c r="BYN873" s="396"/>
      <c r="BYO873" s="396"/>
      <c r="BYP873" s="396"/>
      <c r="BYQ873" s="396"/>
      <c r="BYR873" s="396"/>
      <c r="BYS873" s="396"/>
      <c r="BYT873" s="396"/>
      <c r="BYU873" s="396"/>
      <c r="BYV873" s="396"/>
      <c r="BYW873" s="396"/>
      <c r="BYX873" s="396"/>
      <c r="BYY873" s="396"/>
      <c r="BYZ873" s="396"/>
      <c r="BZA873" s="396"/>
      <c r="BZB873" s="396"/>
      <c r="BZC873" s="396"/>
      <c r="BZD873" s="396"/>
      <c r="BZE873" s="396"/>
      <c r="BZF873" s="396"/>
      <c r="BZG873" s="396"/>
      <c r="BZH873" s="396"/>
      <c r="BZI873" s="396"/>
      <c r="BZJ873" s="396"/>
      <c r="BZK873" s="396"/>
      <c r="BZL873" s="396"/>
      <c r="BZM873" s="396"/>
      <c r="BZN873" s="396"/>
      <c r="BZO873" s="396"/>
      <c r="BZP873" s="396"/>
      <c r="BZQ873" s="396"/>
      <c r="BZR873" s="396"/>
      <c r="BZS873" s="396"/>
      <c r="BZT873" s="396"/>
      <c r="BZU873" s="396"/>
      <c r="BZV873" s="396"/>
      <c r="BZW873" s="396"/>
      <c r="BZX873" s="396"/>
      <c r="BZY873" s="396"/>
      <c r="BZZ873" s="396"/>
      <c r="CAA873" s="396"/>
      <c r="CAB873" s="396"/>
      <c r="CAC873" s="396"/>
      <c r="CAD873" s="396"/>
      <c r="CAE873" s="396"/>
      <c r="CAF873" s="396"/>
      <c r="CAG873" s="396"/>
      <c r="CAH873" s="396"/>
      <c r="CAI873" s="396"/>
      <c r="CAJ873" s="396"/>
      <c r="CAK873" s="396"/>
      <c r="CAL873" s="396"/>
      <c r="CAM873" s="396"/>
      <c r="CAN873" s="396"/>
      <c r="CAO873" s="396"/>
      <c r="CAP873" s="396"/>
      <c r="CAQ873" s="396"/>
      <c r="CAR873" s="396"/>
      <c r="CAS873" s="396"/>
      <c r="CAT873" s="396"/>
      <c r="CAU873" s="396"/>
      <c r="CAV873" s="396"/>
      <c r="CAW873" s="396"/>
      <c r="CAX873" s="396"/>
      <c r="CAY873" s="396"/>
      <c r="CAZ873" s="396"/>
      <c r="CBA873" s="396"/>
      <c r="CBB873" s="396"/>
      <c r="CBC873" s="396"/>
      <c r="CBD873" s="396"/>
      <c r="CBE873" s="396"/>
      <c r="CBF873" s="396"/>
      <c r="CBG873" s="396"/>
      <c r="CBH873" s="396"/>
      <c r="CBI873" s="396"/>
      <c r="CBJ873" s="396"/>
      <c r="CBK873" s="396"/>
      <c r="CBL873" s="396"/>
      <c r="CBM873" s="396"/>
      <c r="CBN873" s="396"/>
      <c r="CBO873" s="396"/>
      <c r="CBP873" s="396"/>
      <c r="CBQ873" s="396"/>
      <c r="CBR873" s="396"/>
      <c r="CBS873" s="396"/>
      <c r="CBT873" s="396"/>
      <c r="CBU873" s="396"/>
      <c r="CBV873" s="396"/>
      <c r="CBW873" s="396"/>
      <c r="CBX873" s="396"/>
      <c r="CBY873" s="396"/>
      <c r="CBZ873" s="396"/>
      <c r="CCA873" s="396"/>
      <c r="CCB873" s="396"/>
      <c r="CCC873" s="396"/>
      <c r="CCD873" s="396"/>
      <c r="CCE873" s="396"/>
      <c r="CCF873" s="396"/>
      <c r="CCG873" s="396"/>
      <c r="CCH873" s="396"/>
      <c r="CCI873" s="396"/>
      <c r="CCJ873" s="396"/>
      <c r="CCK873" s="396"/>
      <c r="CCL873" s="396"/>
      <c r="CCM873" s="396"/>
      <c r="CCN873" s="396"/>
      <c r="CCO873" s="396"/>
      <c r="CCP873" s="396"/>
      <c r="CCQ873" s="396"/>
      <c r="CCR873" s="396"/>
      <c r="CCS873" s="396"/>
      <c r="CCT873" s="396"/>
      <c r="CCU873" s="396"/>
      <c r="CCV873" s="396"/>
      <c r="CCW873" s="396"/>
      <c r="CCX873" s="396"/>
      <c r="CCY873" s="396"/>
      <c r="CCZ873" s="396"/>
      <c r="CDA873" s="396"/>
      <c r="CDB873" s="396"/>
      <c r="CDC873" s="396"/>
      <c r="CDD873" s="396"/>
      <c r="CDE873" s="396"/>
      <c r="CDF873" s="396"/>
      <c r="CDG873" s="396"/>
      <c r="CDH873" s="396"/>
      <c r="CDI873" s="396"/>
      <c r="CDJ873" s="396"/>
      <c r="CDK873" s="396"/>
      <c r="CDL873" s="396"/>
      <c r="CDM873" s="396"/>
      <c r="CDN873" s="396"/>
      <c r="CDO873" s="396"/>
      <c r="CDP873" s="396"/>
      <c r="CDQ873" s="396"/>
      <c r="CDR873" s="396"/>
      <c r="CDS873" s="396"/>
      <c r="CDT873" s="396"/>
      <c r="CDU873" s="396"/>
      <c r="CDV873" s="396"/>
      <c r="CDW873" s="396"/>
      <c r="CDX873" s="396"/>
      <c r="CDY873" s="396"/>
      <c r="CDZ873" s="396"/>
      <c r="CEA873" s="396"/>
      <c r="CEB873" s="396"/>
      <c r="CEC873" s="396"/>
      <c r="CED873" s="396"/>
      <c r="CEE873" s="396"/>
      <c r="CEF873" s="396"/>
      <c r="CEG873" s="396"/>
      <c r="CEH873" s="396"/>
      <c r="CEI873" s="396"/>
      <c r="CEJ873" s="396"/>
      <c r="CEK873" s="396"/>
      <c r="CEL873" s="396"/>
      <c r="CEM873" s="396"/>
      <c r="CEN873" s="396"/>
      <c r="CEO873" s="396"/>
      <c r="CEP873" s="396"/>
      <c r="CEQ873" s="396"/>
      <c r="CER873" s="396"/>
      <c r="CES873" s="396"/>
      <c r="CET873" s="396"/>
      <c r="CEU873" s="396"/>
      <c r="CEV873" s="396"/>
      <c r="CEW873" s="396"/>
      <c r="CEX873" s="396"/>
      <c r="CEY873" s="396"/>
      <c r="CEZ873" s="396"/>
      <c r="CFA873" s="396"/>
      <c r="CFB873" s="396"/>
      <c r="CFC873" s="396"/>
      <c r="CFD873" s="396"/>
      <c r="CFE873" s="396"/>
      <c r="CFF873" s="396"/>
      <c r="CFG873" s="396"/>
      <c r="CFH873" s="396"/>
      <c r="CFI873" s="396"/>
      <c r="CFJ873" s="396"/>
      <c r="CFK873" s="396"/>
      <c r="CFL873" s="396"/>
      <c r="CFM873" s="396"/>
      <c r="CFN873" s="396"/>
      <c r="CFO873" s="396"/>
      <c r="CFP873" s="396"/>
      <c r="CFQ873" s="396"/>
      <c r="CFR873" s="396"/>
      <c r="CFS873" s="396"/>
      <c r="CFT873" s="396"/>
      <c r="CFU873" s="396"/>
      <c r="CFV873" s="396"/>
      <c r="CFW873" s="396"/>
      <c r="CFX873" s="396"/>
      <c r="CFY873" s="396"/>
      <c r="CFZ873" s="396"/>
      <c r="CGA873" s="396"/>
      <c r="CGB873" s="396"/>
      <c r="CGC873" s="396"/>
      <c r="CGD873" s="396"/>
      <c r="CGE873" s="396"/>
      <c r="CGF873" s="396"/>
      <c r="CGG873" s="396"/>
      <c r="CGH873" s="396"/>
      <c r="CGI873" s="396"/>
      <c r="CGJ873" s="396"/>
      <c r="CGK873" s="396"/>
      <c r="CGL873" s="396"/>
      <c r="CGM873" s="396"/>
      <c r="CGN873" s="396"/>
      <c r="CGO873" s="396"/>
      <c r="CGP873" s="396"/>
      <c r="CGQ873" s="396"/>
      <c r="CGR873" s="396"/>
      <c r="CGS873" s="396"/>
      <c r="CGT873" s="396"/>
      <c r="CGU873" s="396"/>
      <c r="CGV873" s="396"/>
      <c r="CGW873" s="396"/>
      <c r="CGX873" s="396"/>
      <c r="CGY873" s="396"/>
      <c r="CGZ873" s="396"/>
      <c r="CHA873" s="396"/>
      <c r="CHB873" s="396"/>
      <c r="CHC873" s="396"/>
      <c r="CHD873" s="396"/>
      <c r="CHE873" s="396"/>
      <c r="CHF873" s="396"/>
      <c r="CHG873" s="396"/>
      <c r="CHH873" s="396"/>
      <c r="CHI873" s="396"/>
      <c r="CHJ873" s="396"/>
      <c r="CHK873" s="396"/>
      <c r="CHL873" s="396"/>
      <c r="CHM873" s="396"/>
      <c r="CHN873" s="396"/>
      <c r="CHO873" s="396"/>
      <c r="CHP873" s="396"/>
      <c r="CHQ873" s="396"/>
      <c r="CHR873" s="396"/>
      <c r="CHS873" s="396"/>
      <c r="CHT873" s="396"/>
      <c r="CHU873" s="396"/>
      <c r="CHV873" s="396"/>
      <c r="CHW873" s="396"/>
      <c r="CHX873" s="396"/>
      <c r="CHY873" s="396"/>
      <c r="CHZ873" s="396"/>
      <c r="CIA873" s="396"/>
      <c r="CIB873" s="396"/>
      <c r="CIC873" s="396"/>
      <c r="CID873" s="396"/>
      <c r="CIE873" s="396"/>
      <c r="CIF873" s="396"/>
      <c r="CIG873" s="396"/>
      <c r="CIH873" s="396"/>
      <c r="CII873" s="396"/>
      <c r="CIJ873" s="396"/>
      <c r="CIK873" s="396"/>
      <c r="CIL873" s="396"/>
      <c r="CIM873" s="396"/>
      <c r="CIN873" s="396"/>
      <c r="CIO873" s="396"/>
      <c r="CIP873" s="396"/>
      <c r="CIQ873" s="396"/>
      <c r="CIR873" s="396"/>
      <c r="CIS873" s="396"/>
      <c r="CIT873" s="396"/>
      <c r="CIU873" s="396"/>
      <c r="CIV873" s="396"/>
      <c r="CIW873" s="396"/>
      <c r="CIX873" s="396"/>
      <c r="CIY873" s="396"/>
      <c r="CIZ873" s="396"/>
      <c r="CJA873" s="396"/>
      <c r="CJB873" s="396"/>
      <c r="CJC873" s="396"/>
      <c r="CJD873" s="396"/>
      <c r="CJE873" s="396"/>
      <c r="CJF873" s="396"/>
      <c r="CJG873" s="396"/>
      <c r="CJH873" s="396"/>
      <c r="CJI873" s="396"/>
      <c r="CJJ873" s="396"/>
      <c r="CJK873" s="396"/>
      <c r="CJL873" s="396"/>
      <c r="CJM873" s="396"/>
      <c r="CJN873" s="396"/>
      <c r="CJO873" s="396"/>
      <c r="CJP873" s="396"/>
      <c r="CJQ873" s="396"/>
      <c r="CJR873" s="396"/>
      <c r="CJS873" s="396"/>
      <c r="CJT873" s="396"/>
      <c r="CJU873" s="396"/>
      <c r="CJV873" s="396"/>
      <c r="CJW873" s="396"/>
      <c r="CJX873" s="396"/>
      <c r="CJY873" s="396"/>
      <c r="CJZ873" s="396"/>
      <c r="CKA873" s="396"/>
      <c r="CKB873" s="396"/>
      <c r="CKC873" s="396"/>
      <c r="CKD873" s="396"/>
      <c r="CKE873" s="396"/>
      <c r="CKF873" s="396"/>
      <c r="CKG873" s="396"/>
      <c r="CKH873" s="396"/>
      <c r="CKI873" s="396"/>
      <c r="CKJ873" s="396"/>
      <c r="CKK873" s="396"/>
      <c r="CKL873" s="396"/>
      <c r="CKM873" s="396"/>
      <c r="CKN873" s="396"/>
      <c r="CKO873" s="396"/>
      <c r="CKP873" s="396"/>
      <c r="CKQ873" s="396"/>
      <c r="CKR873" s="396"/>
      <c r="CKS873" s="396"/>
      <c r="CKT873" s="396"/>
      <c r="CKU873" s="396"/>
      <c r="CKV873" s="396"/>
      <c r="CKW873" s="396"/>
      <c r="CKX873" s="396"/>
      <c r="CKY873" s="396"/>
      <c r="CKZ873" s="396"/>
      <c r="CLA873" s="396"/>
      <c r="CLB873" s="396"/>
      <c r="CLC873" s="396"/>
      <c r="CLD873" s="396"/>
      <c r="CLE873" s="396"/>
      <c r="CLF873" s="396"/>
      <c r="CLG873" s="396"/>
      <c r="CLH873" s="396"/>
      <c r="CLI873" s="396"/>
      <c r="CLJ873" s="396"/>
      <c r="CLK873" s="396"/>
      <c r="CLL873" s="396"/>
      <c r="CLM873" s="396"/>
      <c r="CLN873" s="396"/>
      <c r="CLO873" s="396"/>
      <c r="CLP873" s="396"/>
      <c r="CLQ873" s="396"/>
      <c r="CLR873" s="396"/>
      <c r="CLS873" s="396"/>
      <c r="CLT873" s="396"/>
      <c r="CLU873" s="396"/>
      <c r="CLV873" s="396"/>
      <c r="CLW873" s="396"/>
      <c r="CLX873" s="396"/>
      <c r="CLY873" s="396"/>
      <c r="CLZ873" s="396"/>
      <c r="CMA873" s="396"/>
      <c r="CMB873" s="396"/>
      <c r="CMC873" s="396"/>
      <c r="CMD873" s="396"/>
      <c r="CME873" s="396"/>
      <c r="CMF873" s="396"/>
      <c r="CMG873" s="396"/>
      <c r="CMH873" s="396"/>
      <c r="CMI873" s="396"/>
      <c r="CMJ873" s="396"/>
      <c r="CMK873" s="396"/>
      <c r="CML873" s="396"/>
      <c r="CMM873" s="396"/>
      <c r="CMN873" s="396"/>
      <c r="CMO873" s="396"/>
      <c r="CMP873" s="396"/>
      <c r="CMQ873" s="396"/>
      <c r="CMR873" s="396"/>
      <c r="CMS873" s="396"/>
      <c r="CMT873" s="396"/>
      <c r="CMU873" s="396"/>
      <c r="CMV873" s="396"/>
      <c r="CMW873" s="396"/>
      <c r="CMX873" s="396"/>
      <c r="CMY873" s="396"/>
      <c r="CMZ873" s="396"/>
      <c r="CNA873" s="396"/>
      <c r="CNB873" s="396"/>
      <c r="CNC873" s="396"/>
      <c r="CND873" s="396"/>
      <c r="CNE873" s="396"/>
      <c r="CNF873" s="396"/>
      <c r="CNG873" s="396"/>
      <c r="CNH873" s="396"/>
      <c r="CNI873" s="396"/>
      <c r="CNJ873" s="396"/>
      <c r="CNK873" s="396"/>
      <c r="CNL873" s="396"/>
      <c r="CNM873" s="396"/>
      <c r="CNN873" s="396"/>
      <c r="CNO873" s="396"/>
      <c r="CNP873" s="396"/>
      <c r="CNQ873" s="396"/>
      <c r="CNR873" s="396"/>
      <c r="CNS873" s="396"/>
      <c r="CNT873" s="396"/>
      <c r="CNU873" s="396"/>
      <c r="CNV873" s="396"/>
      <c r="CNW873" s="396"/>
      <c r="CNX873" s="396"/>
      <c r="CNY873" s="396"/>
      <c r="CNZ873" s="396"/>
      <c r="COA873" s="396"/>
      <c r="COB873" s="396"/>
      <c r="COC873" s="396"/>
      <c r="COD873" s="396"/>
      <c r="COE873" s="396"/>
      <c r="COF873" s="396"/>
      <c r="COG873" s="396"/>
      <c r="COH873" s="396"/>
      <c r="COI873" s="396"/>
      <c r="COJ873" s="396"/>
      <c r="COK873" s="396"/>
      <c r="COL873" s="396"/>
      <c r="COM873" s="396"/>
      <c r="CON873" s="396"/>
      <c r="COO873" s="396"/>
      <c r="COP873" s="396"/>
      <c r="COQ873" s="396"/>
      <c r="COR873" s="396"/>
      <c r="COS873" s="396"/>
      <c r="COT873" s="396"/>
      <c r="COU873" s="396"/>
      <c r="COV873" s="396"/>
      <c r="COW873" s="396"/>
      <c r="COX873" s="396"/>
      <c r="COY873" s="396"/>
      <c r="COZ873" s="396"/>
      <c r="CPA873" s="396"/>
      <c r="CPB873" s="396"/>
      <c r="CPC873" s="396"/>
      <c r="CPD873" s="396"/>
      <c r="CPE873" s="396"/>
      <c r="CPF873" s="396"/>
      <c r="CPG873" s="396"/>
      <c r="CPH873" s="396"/>
      <c r="CPI873" s="396"/>
      <c r="CPJ873" s="396"/>
      <c r="CPK873" s="396"/>
      <c r="CPL873" s="396"/>
      <c r="CPM873" s="396"/>
      <c r="CPN873" s="396"/>
      <c r="CPO873" s="396"/>
      <c r="CPP873" s="396"/>
      <c r="CPQ873" s="396"/>
      <c r="CPR873" s="396"/>
      <c r="CPS873" s="396"/>
      <c r="CPT873" s="396"/>
      <c r="CPU873" s="396"/>
      <c r="CPV873" s="396"/>
      <c r="CPW873" s="396"/>
      <c r="CPX873" s="396"/>
      <c r="CPY873" s="396"/>
      <c r="CPZ873" s="396"/>
      <c r="CQA873" s="396"/>
      <c r="CQB873" s="396"/>
      <c r="CQC873" s="396"/>
      <c r="CQD873" s="396"/>
      <c r="CQE873" s="396"/>
      <c r="CQF873" s="396"/>
      <c r="CQG873" s="396"/>
      <c r="CQH873" s="396"/>
      <c r="CQI873" s="396"/>
      <c r="CQJ873" s="396"/>
      <c r="CQK873" s="396"/>
      <c r="CQL873" s="396"/>
      <c r="CQM873" s="396"/>
      <c r="CQN873" s="396"/>
      <c r="CQO873" s="396"/>
      <c r="CQP873" s="396"/>
      <c r="CQQ873" s="396"/>
      <c r="CQR873" s="396"/>
      <c r="CQS873" s="396"/>
      <c r="CQT873" s="396"/>
      <c r="CQU873" s="396"/>
      <c r="CQV873" s="396"/>
      <c r="CQW873" s="396"/>
      <c r="CQX873" s="396"/>
      <c r="CQY873" s="396"/>
      <c r="CQZ873" s="396"/>
      <c r="CRA873" s="396"/>
      <c r="CRB873" s="396"/>
      <c r="CRC873" s="396"/>
      <c r="CRD873" s="396"/>
      <c r="CRE873" s="396"/>
      <c r="CRF873" s="396"/>
      <c r="CRG873" s="396"/>
      <c r="CRH873" s="396"/>
      <c r="CRI873" s="396"/>
      <c r="CRJ873" s="396"/>
      <c r="CRK873" s="396"/>
      <c r="CRL873" s="396"/>
      <c r="CRM873" s="396"/>
      <c r="CRN873" s="396"/>
      <c r="CRO873" s="396"/>
      <c r="CRP873" s="396"/>
      <c r="CRQ873" s="396"/>
      <c r="CRR873" s="396"/>
      <c r="CRS873" s="396"/>
      <c r="CRT873" s="396"/>
      <c r="CRU873" s="396"/>
      <c r="CRV873" s="396"/>
      <c r="CRW873" s="396"/>
      <c r="CRX873" s="396"/>
      <c r="CRY873" s="396"/>
      <c r="CRZ873" s="396"/>
      <c r="CSA873" s="396"/>
      <c r="CSB873" s="396"/>
      <c r="CSC873" s="396"/>
      <c r="CSD873" s="396"/>
      <c r="CSE873" s="396"/>
      <c r="CSF873" s="396"/>
      <c r="CSG873" s="396"/>
      <c r="CSH873" s="396"/>
      <c r="CSI873" s="396"/>
      <c r="CSJ873" s="396"/>
      <c r="CSK873" s="396"/>
      <c r="CSL873" s="396"/>
      <c r="CSM873" s="396"/>
      <c r="CSN873" s="396"/>
      <c r="CSO873" s="396"/>
      <c r="CSP873" s="396"/>
      <c r="CSQ873" s="396"/>
      <c r="CSR873" s="396"/>
      <c r="CSS873" s="396"/>
      <c r="CST873" s="396"/>
      <c r="CSU873" s="396"/>
      <c r="CSV873" s="396"/>
      <c r="CSW873" s="396"/>
      <c r="CSX873" s="396"/>
      <c r="CSY873" s="396"/>
      <c r="CSZ873" s="396"/>
      <c r="CTA873" s="396"/>
      <c r="CTB873" s="396"/>
      <c r="CTC873" s="396"/>
      <c r="CTD873" s="396"/>
      <c r="CTE873" s="396"/>
      <c r="CTF873" s="396"/>
      <c r="CTG873" s="396"/>
      <c r="CTH873" s="396"/>
      <c r="CTI873" s="396"/>
      <c r="CTJ873" s="396"/>
      <c r="CTK873" s="396"/>
      <c r="CTL873" s="396"/>
      <c r="CTM873" s="396"/>
      <c r="CTN873" s="396"/>
      <c r="CTO873" s="396"/>
      <c r="CTP873" s="396"/>
      <c r="CTQ873" s="396"/>
      <c r="CTR873" s="396"/>
      <c r="CTS873" s="396"/>
      <c r="CTT873" s="396"/>
      <c r="CTU873" s="396"/>
      <c r="CTV873" s="396"/>
      <c r="CTW873" s="396"/>
      <c r="CTX873" s="396"/>
      <c r="CTY873" s="396"/>
      <c r="CTZ873" s="396"/>
      <c r="CUA873" s="396"/>
      <c r="CUB873" s="396"/>
      <c r="CUC873" s="396"/>
      <c r="CUD873" s="396"/>
      <c r="CUE873" s="396"/>
      <c r="CUF873" s="396"/>
      <c r="CUG873" s="396"/>
      <c r="CUH873" s="396"/>
      <c r="CUI873" s="396"/>
      <c r="CUJ873" s="396"/>
      <c r="CUK873" s="396"/>
      <c r="CUL873" s="396"/>
      <c r="CUM873" s="396"/>
      <c r="CUN873" s="396"/>
      <c r="CUO873" s="396"/>
      <c r="CUP873" s="396"/>
      <c r="CUQ873" s="396"/>
      <c r="CUR873" s="396"/>
      <c r="CUS873" s="396"/>
      <c r="CUT873" s="396"/>
      <c r="CUU873" s="396"/>
      <c r="CUV873" s="396"/>
      <c r="CUW873" s="396"/>
      <c r="CUX873" s="396"/>
      <c r="CUY873" s="396"/>
      <c r="CUZ873" s="396"/>
      <c r="CVA873" s="396"/>
      <c r="CVB873" s="396"/>
      <c r="CVC873" s="396"/>
      <c r="CVD873" s="396"/>
      <c r="CVE873" s="396"/>
      <c r="CVF873" s="396"/>
      <c r="CVG873" s="396"/>
      <c r="CVH873" s="396"/>
      <c r="CVI873" s="396"/>
      <c r="CVJ873" s="396"/>
      <c r="CVK873" s="396"/>
      <c r="CVL873" s="396"/>
      <c r="CVM873" s="396"/>
      <c r="CVN873" s="396"/>
      <c r="CVO873" s="396"/>
      <c r="CVP873" s="396"/>
      <c r="CVQ873" s="396"/>
      <c r="CVR873" s="396"/>
      <c r="CVS873" s="396"/>
      <c r="CVT873" s="396"/>
      <c r="CVU873" s="396"/>
      <c r="CVV873" s="396"/>
      <c r="CVW873" s="396"/>
      <c r="CVX873" s="396"/>
      <c r="CVY873" s="396"/>
      <c r="CVZ873" s="396"/>
      <c r="CWA873" s="396"/>
      <c r="CWB873" s="396"/>
      <c r="CWC873" s="396"/>
      <c r="CWD873" s="396"/>
      <c r="CWE873" s="396"/>
      <c r="CWF873" s="396"/>
      <c r="CWG873" s="396"/>
      <c r="CWH873" s="396"/>
      <c r="CWI873" s="396"/>
      <c r="CWJ873" s="396"/>
      <c r="CWK873" s="396"/>
      <c r="CWL873" s="396"/>
      <c r="CWM873" s="396"/>
      <c r="CWN873" s="396"/>
      <c r="CWO873" s="396"/>
      <c r="CWP873" s="396"/>
      <c r="CWQ873" s="396"/>
      <c r="CWR873" s="396"/>
      <c r="CWS873" s="396"/>
      <c r="CWT873" s="396"/>
      <c r="CWU873" s="396"/>
      <c r="CWV873" s="396"/>
      <c r="CWW873" s="396"/>
      <c r="CWX873" s="396"/>
      <c r="CWY873" s="396"/>
      <c r="CWZ873" s="396"/>
      <c r="CXA873" s="396"/>
      <c r="CXB873" s="396"/>
      <c r="CXC873" s="396"/>
      <c r="CXD873" s="396"/>
      <c r="CXE873" s="396"/>
      <c r="CXF873" s="396"/>
      <c r="CXG873" s="396"/>
      <c r="CXH873" s="396"/>
      <c r="CXI873" s="396"/>
      <c r="CXJ873" s="396"/>
      <c r="CXK873" s="396"/>
      <c r="CXL873" s="396"/>
      <c r="CXM873" s="396"/>
      <c r="CXN873" s="396"/>
      <c r="CXO873" s="396"/>
      <c r="CXP873" s="396"/>
      <c r="CXQ873" s="396"/>
      <c r="CXR873" s="396"/>
      <c r="CXS873" s="396"/>
      <c r="CXT873" s="396"/>
      <c r="CXU873" s="396"/>
      <c r="CXV873" s="396"/>
      <c r="CXW873" s="396"/>
      <c r="CXX873" s="396"/>
      <c r="CXY873" s="396"/>
      <c r="CXZ873" s="396"/>
      <c r="CYA873" s="396"/>
      <c r="CYB873" s="396"/>
      <c r="CYC873" s="396"/>
      <c r="CYD873" s="396"/>
      <c r="CYE873" s="396"/>
      <c r="CYF873" s="396"/>
      <c r="CYG873" s="396"/>
      <c r="CYH873" s="396"/>
      <c r="CYI873" s="396"/>
      <c r="CYJ873" s="396"/>
      <c r="CYK873" s="396"/>
      <c r="CYL873" s="396"/>
      <c r="CYM873" s="396"/>
      <c r="CYN873" s="396"/>
      <c r="CYO873" s="396"/>
      <c r="CYP873" s="396"/>
      <c r="CYQ873" s="396"/>
      <c r="CYR873" s="396"/>
      <c r="CYS873" s="396"/>
      <c r="CYT873" s="396"/>
      <c r="CYU873" s="396"/>
      <c r="CYV873" s="396"/>
      <c r="CYW873" s="396"/>
      <c r="CYX873" s="396"/>
      <c r="CYY873" s="396"/>
      <c r="CYZ873" s="396"/>
      <c r="CZA873" s="396"/>
      <c r="CZB873" s="396"/>
      <c r="CZC873" s="396"/>
      <c r="CZD873" s="396"/>
      <c r="CZE873" s="396"/>
      <c r="CZF873" s="396"/>
      <c r="CZG873" s="396"/>
      <c r="CZH873" s="396"/>
      <c r="CZI873" s="396"/>
      <c r="CZJ873" s="396"/>
      <c r="CZK873" s="396"/>
      <c r="CZL873" s="396"/>
      <c r="CZM873" s="396"/>
      <c r="CZN873" s="396"/>
      <c r="CZO873" s="396"/>
      <c r="CZP873" s="396"/>
      <c r="CZQ873" s="396"/>
      <c r="CZR873" s="396"/>
      <c r="CZS873" s="396"/>
      <c r="CZT873" s="396"/>
      <c r="CZU873" s="396"/>
      <c r="CZV873" s="396"/>
      <c r="CZW873" s="396"/>
      <c r="CZX873" s="396"/>
      <c r="CZY873" s="396"/>
      <c r="CZZ873" s="396"/>
      <c r="DAA873" s="396"/>
      <c r="DAB873" s="396"/>
      <c r="DAC873" s="396"/>
      <c r="DAD873" s="396"/>
      <c r="DAE873" s="396"/>
      <c r="DAF873" s="396"/>
      <c r="DAG873" s="396"/>
      <c r="DAH873" s="396"/>
      <c r="DAI873" s="396"/>
      <c r="DAJ873" s="396"/>
      <c r="DAK873" s="396"/>
      <c r="DAL873" s="396"/>
      <c r="DAM873" s="396"/>
      <c r="DAN873" s="396"/>
      <c r="DAO873" s="396"/>
      <c r="DAP873" s="396"/>
      <c r="DAQ873" s="396"/>
      <c r="DAR873" s="396"/>
      <c r="DAS873" s="396"/>
      <c r="DAT873" s="396"/>
      <c r="DAU873" s="396"/>
      <c r="DAV873" s="396"/>
      <c r="DAW873" s="396"/>
      <c r="DAX873" s="396"/>
      <c r="DAY873" s="396"/>
      <c r="DAZ873" s="396"/>
      <c r="DBA873" s="396"/>
      <c r="DBB873" s="396"/>
      <c r="DBC873" s="396"/>
      <c r="DBD873" s="396"/>
      <c r="DBE873" s="396"/>
      <c r="DBF873" s="396"/>
      <c r="DBG873" s="396"/>
      <c r="DBH873" s="396"/>
      <c r="DBI873" s="396"/>
      <c r="DBJ873" s="396"/>
      <c r="DBK873" s="396"/>
      <c r="DBL873" s="396"/>
      <c r="DBM873" s="396"/>
      <c r="DBN873" s="396"/>
      <c r="DBO873" s="396"/>
      <c r="DBP873" s="396"/>
      <c r="DBQ873" s="396"/>
      <c r="DBR873" s="396"/>
      <c r="DBS873" s="396"/>
      <c r="DBT873" s="396"/>
      <c r="DBU873" s="396"/>
      <c r="DBV873" s="396"/>
      <c r="DBW873" s="396"/>
      <c r="DBX873" s="396"/>
      <c r="DBY873" s="396"/>
      <c r="DBZ873" s="396"/>
      <c r="DCA873" s="396"/>
      <c r="DCB873" s="396"/>
      <c r="DCC873" s="396"/>
      <c r="DCD873" s="396"/>
      <c r="DCE873" s="396"/>
      <c r="DCF873" s="396"/>
      <c r="DCG873" s="396"/>
      <c r="DCH873" s="396"/>
      <c r="DCI873" s="396"/>
      <c r="DCJ873" s="396"/>
      <c r="DCK873" s="396"/>
      <c r="DCL873" s="396"/>
      <c r="DCM873" s="396"/>
      <c r="DCN873" s="396"/>
      <c r="DCO873" s="396"/>
      <c r="DCP873" s="396"/>
      <c r="DCQ873" s="396"/>
      <c r="DCR873" s="396"/>
      <c r="DCS873" s="396"/>
      <c r="DCT873" s="396"/>
      <c r="DCU873" s="396"/>
      <c r="DCV873" s="396"/>
      <c r="DCW873" s="396"/>
      <c r="DCX873" s="396"/>
      <c r="DCY873" s="396"/>
      <c r="DCZ873" s="396"/>
      <c r="DDA873" s="396"/>
      <c r="DDB873" s="396"/>
      <c r="DDC873" s="396"/>
      <c r="DDD873" s="396"/>
      <c r="DDE873" s="396"/>
      <c r="DDF873" s="396"/>
      <c r="DDG873" s="396"/>
      <c r="DDH873" s="396"/>
      <c r="DDI873" s="396"/>
      <c r="DDJ873" s="396"/>
      <c r="DDK873" s="396"/>
      <c r="DDL873" s="396"/>
      <c r="DDM873" s="396"/>
      <c r="DDN873" s="396"/>
      <c r="DDO873" s="396"/>
      <c r="DDP873" s="396"/>
      <c r="DDQ873" s="396"/>
      <c r="DDR873" s="396"/>
      <c r="DDS873" s="396"/>
      <c r="DDT873" s="396"/>
      <c r="DDU873" s="396"/>
      <c r="DDV873" s="396"/>
      <c r="DDW873" s="396"/>
      <c r="DDX873" s="396"/>
      <c r="DDY873" s="396"/>
      <c r="DDZ873" s="396"/>
      <c r="DEA873" s="396"/>
      <c r="DEB873" s="396"/>
      <c r="DEC873" s="396"/>
      <c r="DED873" s="396"/>
      <c r="DEE873" s="396"/>
      <c r="DEF873" s="396"/>
      <c r="DEG873" s="396"/>
      <c r="DEH873" s="396"/>
      <c r="DEI873" s="396"/>
      <c r="DEJ873" s="396"/>
      <c r="DEK873" s="396"/>
      <c r="DEL873" s="396"/>
      <c r="DEM873" s="396"/>
      <c r="DEN873" s="396"/>
      <c r="DEO873" s="396"/>
      <c r="DEP873" s="396"/>
      <c r="DEQ873" s="396"/>
      <c r="DER873" s="396"/>
      <c r="DES873" s="396"/>
      <c r="DET873" s="396"/>
      <c r="DEU873" s="396"/>
      <c r="DEV873" s="396"/>
      <c r="DEW873" s="396"/>
      <c r="DEX873" s="396"/>
      <c r="DEY873" s="396"/>
      <c r="DEZ873" s="396"/>
      <c r="DFA873" s="396"/>
      <c r="DFB873" s="396"/>
      <c r="DFC873" s="396"/>
      <c r="DFD873" s="396"/>
      <c r="DFE873" s="396"/>
      <c r="DFF873" s="396"/>
      <c r="DFG873" s="396"/>
      <c r="DFH873" s="396"/>
      <c r="DFI873" s="396"/>
      <c r="DFJ873" s="396"/>
      <c r="DFK873" s="396"/>
      <c r="DFL873" s="396"/>
      <c r="DFM873" s="396"/>
      <c r="DFN873" s="396"/>
      <c r="DFO873" s="396"/>
      <c r="DFP873" s="396"/>
      <c r="DFQ873" s="396"/>
      <c r="DFR873" s="396"/>
      <c r="DFS873" s="396"/>
      <c r="DFT873" s="396"/>
      <c r="DFU873" s="396"/>
      <c r="DFV873" s="396"/>
      <c r="DFW873" s="396"/>
      <c r="DFX873" s="396"/>
      <c r="DFY873" s="396"/>
      <c r="DFZ873" s="396"/>
      <c r="DGA873" s="396"/>
      <c r="DGB873" s="396"/>
      <c r="DGC873" s="396"/>
      <c r="DGD873" s="396"/>
      <c r="DGE873" s="396"/>
      <c r="DGF873" s="396"/>
      <c r="DGG873" s="396"/>
      <c r="DGH873" s="396"/>
      <c r="DGI873" s="396"/>
      <c r="DGJ873" s="396"/>
      <c r="DGK873" s="396"/>
      <c r="DGL873" s="396"/>
      <c r="DGM873" s="396"/>
      <c r="DGN873" s="396"/>
      <c r="DGO873" s="396"/>
      <c r="DGP873" s="396"/>
      <c r="DGQ873" s="396"/>
      <c r="DGR873" s="396"/>
      <c r="DGS873" s="396"/>
      <c r="DGT873" s="396"/>
      <c r="DGU873" s="396"/>
      <c r="DGV873" s="396"/>
      <c r="DGW873" s="396"/>
      <c r="DGX873" s="396"/>
      <c r="DGY873" s="396"/>
      <c r="DGZ873" s="396"/>
      <c r="DHA873" s="396"/>
      <c r="DHB873" s="396"/>
      <c r="DHC873" s="396"/>
      <c r="DHD873" s="396"/>
      <c r="DHE873" s="396"/>
      <c r="DHF873" s="396"/>
      <c r="DHG873" s="396"/>
      <c r="DHH873" s="396"/>
      <c r="DHI873" s="396"/>
      <c r="DHJ873" s="396"/>
      <c r="DHK873" s="396"/>
      <c r="DHL873" s="396"/>
      <c r="DHM873" s="396"/>
      <c r="DHN873" s="396"/>
      <c r="DHO873" s="396"/>
      <c r="DHP873" s="396"/>
      <c r="DHQ873" s="396"/>
      <c r="DHR873" s="396"/>
      <c r="DHS873" s="396"/>
      <c r="DHT873" s="396"/>
      <c r="DHU873" s="396"/>
      <c r="DHV873" s="396"/>
      <c r="DHW873" s="396"/>
      <c r="DHX873" s="396"/>
      <c r="DHY873" s="396"/>
      <c r="DHZ873" s="396"/>
      <c r="DIA873" s="396"/>
      <c r="DIB873" s="396"/>
      <c r="DIC873" s="396"/>
      <c r="DID873" s="396"/>
      <c r="DIE873" s="396"/>
      <c r="DIF873" s="396"/>
      <c r="DIG873" s="396"/>
      <c r="DIH873" s="396"/>
      <c r="DII873" s="396"/>
      <c r="DIJ873" s="396"/>
      <c r="DIK873" s="396"/>
      <c r="DIL873" s="396"/>
      <c r="DIM873" s="396"/>
      <c r="DIN873" s="396"/>
      <c r="DIO873" s="396"/>
      <c r="DIP873" s="396"/>
      <c r="DIQ873" s="396"/>
      <c r="DIR873" s="396"/>
      <c r="DIS873" s="396"/>
      <c r="DIT873" s="396"/>
      <c r="DIU873" s="396"/>
      <c r="DIV873" s="396"/>
      <c r="DIW873" s="396"/>
      <c r="DIX873" s="396"/>
      <c r="DIY873" s="396"/>
      <c r="DIZ873" s="396"/>
      <c r="DJA873" s="396"/>
      <c r="DJB873" s="396"/>
      <c r="DJC873" s="396"/>
      <c r="DJD873" s="396"/>
      <c r="DJE873" s="396"/>
      <c r="DJF873" s="396"/>
      <c r="DJG873" s="396"/>
      <c r="DJH873" s="396"/>
      <c r="DJI873" s="396"/>
      <c r="DJJ873" s="396"/>
      <c r="DJK873" s="396"/>
      <c r="DJL873" s="396"/>
      <c r="DJM873" s="396"/>
      <c r="DJN873" s="396"/>
      <c r="DJO873" s="396"/>
      <c r="DJP873" s="396"/>
      <c r="DJQ873" s="396"/>
      <c r="DJR873" s="396"/>
      <c r="DJS873" s="396"/>
      <c r="DJT873" s="396"/>
      <c r="DJU873" s="396"/>
      <c r="DJV873" s="396"/>
      <c r="DJW873" s="396"/>
      <c r="DJX873" s="396"/>
      <c r="DJY873" s="396"/>
      <c r="DJZ873" s="396"/>
      <c r="DKA873" s="396"/>
      <c r="DKB873" s="396"/>
      <c r="DKC873" s="396"/>
      <c r="DKD873" s="396"/>
      <c r="DKE873" s="396"/>
      <c r="DKF873" s="396"/>
      <c r="DKG873" s="396"/>
      <c r="DKH873" s="396"/>
      <c r="DKI873" s="396"/>
      <c r="DKJ873" s="396"/>
      <c r="DKK873" s="396"/>
      <c r="DKL873" s="396"/>
      <c r="DKM873" s="396"/>
      <c r="DKN873" s="396"/>
      <c r="DKO873" s="396"/>
      <c r="DKP873" s="396"/>
      <c r="DKQ873" s="396"/>
      <c r="DKR873" s="396"/>
      <c r="DKS873" s="396"/>
      <c r="DKT873" s="396"/>
      <c r="DKU873" s="396"/>
      <c r="DKV873" s="396"/>
      <c r="DKW873" s="396"/>
      <c r="DKX873" s="396"/>
      <c r="DKY873" s="396"/>
      <c r="DKZ873" s="396"/>
      <c r="DLA873" s="396"/>
      <c r="DLB873" s="396"/>
      <c r="DLC873" s="396"/>
      <c r="DLD873" s="396"/>
      <c r="DLE873" s="396"/>
      <c r="DLF873" s="396"/>
      <c r="DLG873" s="396"/>
      <c r="DLH873" s="396"/>
      <c r="DLI873" s="396"/>
      <c r="DLJ873" s="396"/>
      <c r="DLK873" s="396"/>
      <c r="DLL873" s="396"/>
      <c r="DLM873" s="396"/>
      <c r="DLN873" s="396"/>
      <c r="DLO873" s="396"/>
      <c r="DLP873" s="396"/>
      <c r="DLQ873" s="396"/>
      <c r="DLR873" s="396"/>
      <c r="DLS873" s="396"/>
      <c r="DLT873" s="396"/>
      <c r="DLU873" s="396"/>
      <c r="DLV873" s="396"/>
      <c r="DLW873" s="396"/>
      <c r="DLX873" s="396"/>
      <c r="DLY873" s="396"/>
      <c r="DLZ873" s="396"/>
      <c r="DMA873" s="396"/>
      <c r="DMB873" s="396"/>
      <c r="DMC873" s="396"/>
      <c r="DMD873" s="396"/>
      <c r="DME873" s="396"/>
      <c r="DMF873" s="396"/>
      <c r="DMG873" s="396"/>
      <c r="DMH873" s="396"/>
      <c r="DMI873" s="396"/>
      <c r="DMJ873" s="396"/>
      <c r="DMK873" s="396"/>
      <c r="DML873" s="396"/>
      <c r="DMM873" s="396"/>
      <c r="DMN873" s="396"/>
      <c r="DMO873" s="396"/>
      <c r="DMP873" s="396"/>
      <c r="DMQ873" s="396"/>
      <c r="DMR873" s="396"/>
      <c r="DMS873" s="396"/>
      <c r="DMT873" s="396"/>
      <c r="DMU873" s="396"/>
      <c r="DMV873" s="396"/>
      <c r="DMW873" s="396"/>
      <c r="DMX873" s="396"/>
      <c r="DMY873" s="396"/>
      <c r="DMZ873" s="396"/>
      <c r="DNA873" s="396"/>
      <c r="DNB873" s="396"/>
      <c r="DNC873" s="396"/>
      <c r="DND873" s="396"/>
      <c r="DNE873" s="396"/>
      <c r="DNF873" s="396"/>
      <c r="DNG873" s="396"/>
      <c r="DNH873" s="396"/>
      <c r="DNI873" s="396"/>
      <c r="DNJ873" s="396"/>
      <c r="DNK873" s="396"/>
      <c r="DNL873" s="396"/>
      <c r="DNM873" s="396"/>
      <c r="DNN873" s="396"/>
      <c r="DNO873" s="396"/>
      <c r="DNP873" s="396"/>
      <c r="DNQ873" s="396"/>
      <c r="DNR873" s="396"/>
      <c r="DNS873" s="396"/>
      <c r="DNT873" s="396"/>
      <c r="DNU873" s="396"/>
      <c r="DNV873" s="396"/>
      <c r="DNW873" s="396"/>
      <c r="DNX873" s="396"/>
      <c r="DNY873" s="396"/>
      <c r="DNZ873" s="396"/>
      <c r="DOA873" s="396"/>
      <c r="DOB873" s="396"/>
      <c r="DOC873" s="396"/>
      <c r="DOD873" s="396"/>
      <c r="DOE873" s="396"/>
      <c r="DOF873" s="396"/>
      <c r="DOG873" s="396"/>
      <c r="DOH873" s="396"/>
      <c r="DOI873" s="396"/>
      <c r="DOJ873" s="396"/>
      <c r="DOK873" s="396"/>
      <c r="DOL873" s="396"/>
      <c r="DOM873" s="396"/>
      <c r="DON873" s="396"/>
      <c r="DOO873" s="396"/>
      <c r="DOP873" s="396"/>
      <c r="DOQ873" s="396"/>
      <c r="DOR873" s="396"/>
      <c r="DOS873" s="396"/>
      <c r="DOT873" s="396"/>
      <c r="DOU873" s="396"/>
      <c r="DOV873" s="396"/>
      <c r="DOW873" s="396"/>
      <c r="DOX873" s="396"/>
      <c r="DOY873" s="396"/>
      <c r="DOZ873" s="396"/>
      <c r="DPA873" s="396"/>
      <c r="DPB873" s="396"/>
      <c r="DPC873" s="396"/>
      <c r="DPD873" s="396"/>
      <c r="DPE873" s="396"/>
      <c r="DPF873" s="396"/>
      <c r="DPG873" s="396"/>
      <c r="DPH873" s="396"/>
      <c r="DPI873" s="396"/>
      <c r="DPJ873" s="396"/>
      <c r="DPK873" s="396"/>
      <c r="DPL873" s="396"/>
      <c r="DPM873" s="396"/>
      <c r="DPN873" s="396"/>
      <c r="DPO873" s="396"/>
      <c r="DPP873" s="396"/>
      <c r="DPQ873" s="396"/>
      <c r="DPR873" s="396"/>
      <c r="DPS873" s="396"/>
      <c r="DPT873" s="396"/>
      <c r="DPU873" s="396"/>
      <c r="DPV873" s="396"/>
      <c r="DPW873" s="396"/>
      <c r="DPX873" s="396"/>
      <c r="DPY873" s="396"/>
      <c r="DPZ873" s="396"/>
      <c r="DQA873" s="396"/>
      <c r="DQB873" s="396"/>
      <c r="DQC873" s="396"/>
      <c r="DQD873" s="396"/>
      <c r="DQE873" s="396"/>
      <c r="DQF873" s="396"/>
      <c r="DQG873" s="396"/>
      <c r="DQH873" s="396"/>
      <c r="DQI873" s="396"/>
      <c r="DQJ873" s="396"/>
      <c r="DQK873" s="396"/>
      <c r="DQL873" s="396"/>
      <c r="DQM873" s="396"/>
      <c r="DQN873" s="396"/>
      <c r="DQO873" s="396"/>
      <c r="DQP873" s="396"/>
      <c r="DQQ873" s="396"/>
      <c r="DQR873" s="396"/>
      <c r="DQS873" s="396"/>
      <c r="DQT873" s="396"/>
      <c r="DQU873" s="396"/>
      <c r="DQV873" s="396"/>
      <c r="DQW873" s="396"/>
      <c r="DQX873" s="396"/>
      <c r="DQY873" s="396"/>
      <c r="DQZ873" s="396"/>
      <c r="DRA873" s="396"/>
      <c r="DRB873" s="396"/>
      <c r="DRC873" s="396"/>
      <c r="DRD873" s="396"/>
      <c r="DRE873" s="396"/>
      <c r="DRF873" s="396"/>
      <c r="DRG873" s="396"/>
      <c r="DRH873" s="396"/>
      <c r="DRI873" s="396"/>
      <c r="DRJ873" s="396"/>
      <c r="DRK873" s="396"/>
      <c r="DRL873" s="396"/>
      <c r="DRM873" s="396"/>
      <c r="DRN873" s="396"/>
      <c r="DRO873" s="396"/>
      <c r="DRP873" s="396"/>
      <c r="DRQ873" s="396"/>
      <c r="DRR873" s="396"/>
      <c r="DRS873" s="396"/>
      <c r="DRT873" s="396"/>
      <c r="DRU873" s="396"/>
      <c r="DRV873" s="396"/>
      <c r="DRW873" s="396"/>
      <c r="DRX873" s="396"/>
      <c r="DRY873" s="396"/>
      <c r="DRZ873" s="396"/>
      <c r="DSA873" s="396"/>
      <c r="DSB873" s="396"/>
      <c r="DSC873" s="396"/>
      <c r="DSD873" s="396"/>
      <c r="DSE873" s="396"/>
      <c r="DSF873" s="396"/>
      <c r="DSG873" s="396"/>
      <c r="DSH873" s="396"/>
      <c r="DSI873" s="396"/>
      <c r="DSJ873" s="396"/>
      <c r="DSK873" s="396"/>
      <c r="DSL873" s="396"/>
      <c r="DSM873" s="396"/>
      <c r="DSN873" s="396"/>
      <c r="DSO873" s="396"/>
      <c r="DSP873" s="396"/>
      <c r="DSQ873" s="396"/>
      <c r="DSR873" s="396"/>
      <c r="DSS873" s="396"/>
      <c r="DST873" s="396"/>
      <c r="DSU873" s="396"/>
      <c r="DSV873" s="396"/>
      <c r="DSW873" s="396"/>
      <c r="DSX873" s="396"/>
      <c r="DSY873" s="396"/>
      <c r="DSZ873" s="396"/>
      <c r="DTA873" s="396"/>
      <c r="DTB873" s="396"/>
      <c r="DTC873" s="396"/>
      <c r="DTD873" s="396"/>
      <c r="DTE873" s="396"/>
      <c r="DTF873" s="396"/>
      <c r="DTG873" s="396"/>
      <c r="DTH873" s="396"/>
      <c r="DTI873" s="396"/>
      <c r="DTJ873" s="396"/>
      <c r="DTK873" s="396"/>
      <c r="DTL873" s="396"/>
      <c r="DTM873" s="396"/>
      <c r="DTN873" s="396"/>
      <c r="DTO873" s="396"/>
      <c r="DTP873" s="396"/>
      <c r="DTQ873" s="396"/>
      <c r="DTR873" s="396"/>
      <c r="DTS873" s="396"/>
      <c r="DTT873" s="396"/>
      <c r="DTU873" s="396"/>
      <c r="DTV873" s="396"/>
      <c r="DTW873" s="396"/>
      <c r="DTX873" s="396"/>
      <c r="DTY873" s="396"/>
      <c r="DTZ873" s="396"/>
      <c r="DUA873" s="396"/>
      <c r="DUB873" s="396"/>
      <c r="DUC873" s="396"/>
      <c r="DUD873" s="396"/>
      <c r="DUE873" s="396"/>
      <c r="DUF873" s="396"/>
      <c r="DUG873" s="396"/>
      <c r="DUH873" s="396"/>
      <c r="DUI873" s="396"/>
      <c r="DUJ873" s="396"/>
      <c r="DUK873" s="396"/>
      <c r="DUL873" s="396"/>
      <c r="DUM873" s="396"/>
      <c r="DUN873" s="396"/>
      <c r="DUO873" s="396"/>
      <c r="DUP873" s="396"/>
      <c r="DUQ873" s="396"/>
      <c r="DUR873" s="396"/>
      <c r="DUS873" s="396"/>
      <c r="DUT873" s="396"/>
      <c r="DUU873" s="396"/>
      <c r="DUV873" s="396"/>
      <c r="DUW873" s="396"/>
      <c r="DUX873" s="396"/>
      <c r="DUY873" s="396"/>
      <c r="DUZ873" s="396"/>
      <c r="DVA873" s="396"/>
      <c r="DVB873" s="396"/>
      <c r="DVC873" s="396"/>
      <c r="DVD873" s="396"/>
      <c r="DVE873" s="396"/>
      <c r="DVF873" s="396"/>
      <c r="DVG873" s="396"/>
      <c r="DVH873" s="396"/>
      <c r="DVI873" s="396"/>
      <c r="DVJ873" s="396"/>
      <c r="DVK873" s="396"/>
      <c r="DVL873" s="396"/>
      <c r="DVM873" s="396"/>
      <c r="DVN873" s="396"/>
      <c r="DVO873" s="396"/>
      <c r="DVP873" s="396"/>
      <c r="DVQ873" s="396"/>
      <c r="DVR873" s="396"/>
      <c r="DVS873" s="396"/>
      <c r="DVT873" s="396"/>
      <c r="DVU873" s="396"/>
      <c r="DVV873" s="396"/>
      <c r="DVW873" s="396"/>
      <c r="DVX873" s="396"/>
      <c r="DVY873" s="396"/>
      <c r="DVZ873" s="396"/>
      <c r="DWA873" s="396"/>
      <c r="DWB873" s="396"/>
      <c r="DWC873" s="396"/>
      <c r="DWD873" s="396"/>
      <c r="DWE873" s="396"/>
      <c r="DWF873" s="396"/>
      <c r="DWG873" s="396"/>
      <c r="DWH873" s="396"/>
      <c r="DWI873" s="396"/>
      <c r="DWJ873" s="396"/>
      <c r="DWK873" s="396"/>
      <c r="DWL873" s="396"/>
      <c r="DWM873" s="396"/>
      <c r="DWN873" s="396"/>
      <c r="DWO873" s="396"/>
      <c r="DWP873" s="396"/>
      <c r="DWQ873" s="396"/>
      <c r="DWR873" s="396"/>
      <c r="DWS873" s="396"/>
      <c r="DWT873" s="396"/>
      <c r="DWU873" s="396"/>
      <c r="DWV873" s="396"/>
      <c r="DWW873" s="396"/>
      <c r="DWX873" s="396"/>
      <c r="DWY873" s="396"/>
      <c r="DWZ873" s="396"/>
      <c r="DXA873" s="396"/>
      <c r="DXB873" s="396"/>
      <c r="DXC873" s="396"/>
      <c r="DXD873" s="396"/>
      <c r="DXE873" s="396"/>
      <c r="DXF873" s="396"/>
      <c r="DXG873" s="396"/>
      <c r="DXH873" s="396"/>
      <c r="DXI873" s="396"/>
      <c r="DXJ873" s="396"/>
      <c r="DXK873" s="396"/>
      <c r="DXL873" s="396"/>
      <c r="DXM873" s="396"/>
      <c r="DXN873" s="396"/>
      <c r="DXO873" s="396"/>
      <c r="DXP873" s="396"/>
      <c r="DXQ873" s="396"/>
      <c r="DXR873" s="396"/>
      <c r="DXS873" s="396"/>
      <c r="DXT873" s="396"/>
      <c r="DXU873" s="396"/>
      <c r="DXV873" s="396"/>
      <c r="DXW873" s="396"/>
      <c r="DXX873" s="396"/>
      <c r="DXY873" s="396"/>
      <c r="DXZ873" s="396"/>
      <c r="DYA873" s="396"/>
      <c r="DYB873" s="396"/>
      <c r="DYC873" s="396"/>
      <c r="DYD873" s="396"/>
      <c r="DYE873" s="396"/>
      <c r="DYF873" s="396"/>
      <c r="DYG873" s="396"/>
      <c r="DYH873" s="396"/>
      <c r="DYI873" s="396"/>
      <c r="DYJ873" s="396"/>
      <c r="DYK873" s="396"/>
      <c r="DYL873" s="396"/>
      <c r="DYM873" s="396"/>
      <c r="DYN873" s="396"/>
      <c r="DYO873" s="396"/>
      <c r="DYP873" s="396"/>
      <c r="DYQ873" s="396"/>
      <c r="DYR873" s="396"/>
      <c r="DYS873" s="396"/>
      <c r="DYT873" s="396"/>
      <c r="DYU873" s="396"/>
      <c r="DYV873" s="396"/>
      <c r="DYW873" s="396"/>
      <c r="DYX873" s="396"/>
      <c r="DYY873" s="396"/>
      <c r="DYZ873" s="396"/>
      <c r="DZA873" s="396"/>
      <c r="DZB873" s="396"/>
      <c r="DZC873" s="396"/>
      <c r="DZD873" s="396"/>
      <c r="DZE873" s="396"/>
      <c r="DZF873" s="396"/>
      <c r="DZG873" s="396"/>
      <c r="DZH873" s="396"/>
      <c r="DZI873" s="396"/>
      <c r="DZJ873" s="396"/>
      <c r="DZK873" s="396"/>
      <c r="DZL873" s="396"/>
      <c r="DZM873" s="396"/>
      <c r="DZN873" s="396"/>
      <c r="DZO873" s="396"/>
      <c r="DZP873" s="396"/>
      <c r="DZQ873" s="396"/>
      <c r="DZR873" s="396"/>
      <c r="DZS873" s="396"/>
      <c r="DZT873" s="396"/>
      <c r="DZU873" s="396"/>
      <c r="DZV873" s="396"/>
      <c r="DZW873" s="396"/>
      <c r="DZX873" s="396"/>
      <c r="DZY873" s="396"/>
      <c r="DZZ873" s="396"/>
      <c r="EAA873" s="396"/>
      <c r="EAB873" s="396"/>
      <c r="EAC873" s="396"/>
      <c r="EAD873" s="396"/>
      <c r="EAE873" s="396"/>
      <c r="EAF873" s="396"/>
      <c r="EAG873" s="396"/>
      <c r="EAH873" s="396"/>
      <c r="EAI873" s="396"/>
      <c r="EAJ873" s="396"/>
      <c r="EAK873" s="396"/>
      <c r="EAL873" s="396"/>
      <c r="EAM873" s="396"/>
      <c r="EAN873" s="396"/>
      <c r="EAO873" s="396"/>
      <c r="EAP873" s="396"/>
      <c r="EAQ873" s="396"/>
      <c r="EAR873" s="396"/>
      <c r="EAS873" s="396"/>
      <c r="EAT873" s="396"/>
      <c r="EAU873" s="396"/>
      <c r="EAV873" s="396"/>
      <c r="EAW873" s="396"/>
      <c r="EAX873" s="396"/>
      <c r="EAY873" s="396"/>
      <c r="EAZ873" s="396"/>
      <c r="EBA873" s="396"/>
      <c r="EBB873" s="396"/>
      <c r="EBC873" s="396"/>
      <c r="EBD873" s="396"/>
      <c r="EBE873" s="396"/>
      <c r="EBF873" s="396"/>
      <c r="EBG873" s="396"/>
      <c r="EBH873" s="396"/>
      <c r="EBI873" s="396"/>
      <c r="EBJ873" s="396"/>
      <c r="EBK873" s="396"/>
      <c r="EBL873" s="396"/>
      <c r="EBM873" s="396"/>
      <c r="EBN873" s="396"/>
      <c r="EBO873" s="396"/>
      <c r="EBP873" s="396"/>
      <c r="EBQ873" s="396"/>
      <c r="EBR873" s="396"/>
      <c r="EBS873" s="396"/>
      <c r="EBT873" s="396"/>
      <c r="EBU873" s="396"/>
      <c r="EBV873" s="396"/>
      <c r="EBW873" s="396"/>
      <c r="EBX873" s="396"/>
      <c r="EBY873" s="396"/>
      <c r="EBZ873" s="396"/>
      <c r="ECA873" s="396"/>
      <c r="ECB873" s="396"/>
      <c r="ECC873" s="396"/>
      <c r="ECD873" s="396"/>
      <c r="ECE873" s="396"/>
      <c r="ECF873" s="396"/>
      <c r="ECG873" s="396"/>
      <c r="ECH873" s="396"/>
      <c r="ECI873" s="396"/>
      <c r="ECJ873" s="396"/>
      <c r="ECK873" s="396"/>
      <c r="ECL873" s="396"/>
      <c r="ECM873" s="396"/>
      <c r="ECN873" s="396"/>
      <c r="ECO873" s="396"/>
      <c r="ECP873" s="396"/>
      <c r="ECQ873" s="396"/>
      <c r="ECR873" s="396"/>
      <c r="ECS873" s="396"/>
      <c r="ECT873" s="396"/>
      <c r="ECU873" s="396"/>
      <c r="ECV873" s="396"/>
      <c r="ECW873" s="396"/>
      <c r="ECX873" s="396"/>
      <c r="ECY873" s="396"/>
      <c r="ECZ873" s="396"/>
      <c r="EDA873" s="396"/>
      <c r="EDB873" s="396"/>
      <c r="EDC873" s="396"/>
      <c r="EDD873" s="396"/>
      <c r="EDE873" s="396"/>
      <c r="EDF873" s="396"/>
      <c r="EDG873" s="396"/>
      <c r="EDH873" s="396"/>
      <c r="EDI873" s="396"/>
      <c r="EDJ873" s="396"/>
      <c r="EDK873" s="396"/>
      <c r="EDL873" s="396"/>
      <c r="EDM873" s="396"/>
      <c r="EDN873" s="396"/>
      <c r="EDO873" s="396"/>
      <c r="EDP873" s="396"/>
      <c r="EDQ873" s="396"/>
      <c r="EDR873" s="396"/>
      <c r="EDS873" s="396"/>
      <c r="EDT873" s="396"/>
      <c r="EDU873" s="396"/>
      <c r="EDV873" s="396"/>
      <c r="EDW873" s="396"/>
      <c r="EDX873" s="396"/>
      <c r="EDY873" s="396"/>
      <c r="EDZ873" s="396"/>
      <c r="EEA873" s="396"/>
      <c r="EEB873" s="396"/>
      <c r="EEC873" s="396"/>
      <c r="EED873" s="396"/>
      <c r="EEE873" s="396"/>
      <c r="EEF873" s="396"/>
      <c r="EEG873" s="396"/>
      <c r="EEH873" s="396"/>
      <c r="EEI873" s="396"/>
      <c r="EEJ873" s="396"/>
      <c r="EEK873" s="396"/>
      <c r="EEL873" s="396"/>
      <c r="EEM873" s="396"/>
      <c r="EEN873" s="396"/>
      <c r="EEO873" s="396"/>
      <c r="EEP873" s="396"/>
      <c r="EEQ873" s="396"/>
      <c r="EER873" s="396"/>
      <c r="EES873" s="396"/>
      <c r="EET873" s="396"/>
      <c r="EEU873" s="396"/>
      <c r="EEV873" s="396"/>
      <c r="EEW873" s="396"/>
      <c r="EEX873" s="396"/>
      <c r="EEY873" s="396"/>
      <c r="EEZ873" s="396"/>
      <c r="EFA873" s="396"/>
      <c r="EFB873" s="396"/>
      <c r="EFC873" s="396"/>
      <c r="EFD873" s="396"/>
      <c r="EFE873" s="396"/>
      <c r="EFF873" s="396"/>
      <c r="EFG873" s="396"/>
      <c r="EFH873" s="396"/>
      <c r="EFI873" s="396"/>
      <c r="EFJ873" s="396"/>
      <c r="EFK873" s="396"/>
      <c r="EFL873" s="396"/>
      <c r="EFM873" s="396"/>
      <c r="EFN873" s="396"/>
      <c r="EFO873" s="396"/>
      <c r="EFP873" s="396"/>
      <c r="EFQ873" s="396"/>
      <c r="EFR873" s="396"/>
      <c r="EFS873" s="396"/>
      <c r="EFT873" s="396"/>
      <c r="EFU873" s="396"/>
      <c r="EFV873" s="396"/>
      <c r="EFW873" s="396"/>
      <c r="EFX873" s="396"/>
      <c r="EFY873" s="396"/>
      <c r="EFZ873" s="396"/>
      <c r="EGA873" s="396"/>
      <c r="EGB873" s="396"/>
      <c r="EGC873" s="396"/>
      <c r="EGD873" s="396"/>
      <c r="EGE873" s="396"/>
      <c r="EGF873" s="396"/>
      <c r="EGG873" s="396"/>
      <c r="EGH873" s="396"/>
      <c r="EGI873" s="396"/>
      <c r="EGJ873" s="396"/>
      <c r="EGK873" s="396"/>
      <c r="EGL873" s="396"/>
      <c r="EGM873" s="396"/>
      <c r="EGN873" s="396"/>
      <c r="EGO873" s="396"/>
      <c r="EGP873" s="396"/>
      <c r="EGQ873" s="396"/>
      <c r="EGR873" s="396"/>
      <c r="EGS873" s="396"/>
      <c r="EGT873" s="396"/>
      <c r="EGU873" s="396"/>
      <c r="EGV873" s="396"/>
      <c r="EGW873" s="396"/>
      <c r="EGX873" s="396"/>
      <c r="EGY873" s="396"/>
      <c r="EGZ873" s="396"/>
      <c r="EHA873" s="396"/>
      <c r="EHB873" s="396"/>
      <c r="EHC873" s="396"/>
      <c r="EHD873" s="396"/>
      <c r="EHE873" s="396"/>
      <c r="EHF873" s="396"/>
      <c r="EHG873" s="396"/>
      <c r="EHH873" s="396"/>
      <c r="EHI873" s="396"/>
      <c r="EHJ873" s="396"/>
      <c r="EHK873" s="396"/>
      <c r="EHL873" s="396"/>
      <c r="EHM873" s="396"/>
      <c r="EHN873" s="396"/>
      <c r="EHO873" s="396"/>
      <c r="EHP873" s="396"/>
      <c r="EHQ873" s="396"/>
      <c r="EHR873" s="396"/>
      <c r="EHS873" s="396"/>
      <c r="EHT873" s="396"/>
      <c r="EHU873" s="396"/>
      <c r="EHV873" s="396"/>
      <c r="EHW873" s="396"/>
      <c r="EHX873" s="396"/>
      <c r="EHY873" s="396"/>
      <c r="EHZ873" s="396"/>
      <c r="EIA873" s="396"/>
      <c r="EIB873" s="396"/>
      <c r="EIC873" s="396"/>
      <c r="EID873" s="396"/>
      <c r="EIE873" s="396"/>
      <c r="EIF873" s="396"/>
      <c r="EIG873" s="396"/>
      <c r="EIH873" s="396"/>
      <c r="EII873" s="396"/>
      <c r="EIJ873" s="396"/>
      <c r="EIK873" s="396"/>
      <c r="EIL873" s="396"/>
      <c r="EIM873" s="396"/>
      <c r="EIN873" s="396"/>
      <c r="EIO873" s="396"/>
      <c r="EIP873" s="396"/>
      <c r="EIQ873" s="396"/>
      <c r="EIR873" s="396"/>
      <c r="EIS873" s="396"/>
      <c r="EIT873" s="396"/>
      <c r="EIU873" s="396"/>
      <c r="EIV873" s="396"/>
      <c r="EIW873" s="396"/>
      <c r="EIX873" s="396"/>
      <c r="EIY873" s="396"/>
      <c r="EIZ873" s="396"/>
      <c r="EJA873" s="396"/>
      <c r="EJB873" s="396"/>
      <c r="EJC873" s="396"/>
      <c r="EJD873" s="396"/>
      <c r="EJE873" s="396"/>
      <c r="EJF873" s="396"/>
      <c r="EJG873" s="396"/>
      <c r="EJH873" s="396"/>
      <c r="EJI873" s="396"/>
      <c r="EJJ873" s="396"/>
      <c r="EJK873" s="396"/>
      <c r="EJL873" s="396"/>
      <c r="EJM873" s="396"/>
      <c r="EJN873" s="396"/>
      <c r="EJO873" s="396"/>
      <c r="EJP873" s="396"/>
      <c r="EJQ873" s="396"/>
      <c r="EJR873" s="396"/>
      <c r="EJS873" s="396"/>
      <c r="EJT873" s="396"/>
      <c r="EJU873" s="396"/>
      <c r="EJV873" s="396"/>
      <c r="EJW873" s="396"/>
      <c r="EJX873" s="396"/>
      <c r="EJY873" s="396"/>
      <c r="EJZ873" s="396"/>
      <c r="EKA873" s="396"/>
      <c r="EKB873" s="396"/>
      <c r="EKC873" s="396"/>
      <c r="EKD873" s="396"/>
      <c r="EKE873" s="396"/>
      <c r="EKF873" s="396"/>
      <c r="EKG873" s="396"/>
      <c r="EKH873" s="396"/>
      <c r="EKI873" s="396"/>
      <c r="EKJ873" s="396"/>
      <c r="EKK873" s="396"/>
      <c r="EKL873" s="396"/>
      <c r="EKM873" s="396"/>
      <c r="EKN873" s="396"/>
      <c r="EKO873" s="396"/>
      <c r="EKP873" s="396"/>
      <c r="EKQ873" s="396"/>
      <c r="EKR873" s="396"/>
      <c r="EKS873" s="396"/>
      <c r="EKT873" s="396"/>
      <c r="EKU873" s="396"/>
      <c r="EKV873" s="396"/>
      <c r="EKW873" s="396"/>
      <c r="EKX873" s="396"/>
      <c r="EKY873" s="396"/>
      <c r="EKZ873" s="396"/>
      <c r="ELA873" s="396"/>
      <c r="ELB873" s="396"/>
      <c r="ELC873" s="396"/>
      <c r="ELD873" s="396"/>
      <c r="ELE873" s="396"/>
      <c r="ELF873" s="396"/>
      <c r="ELG873" s="396"/>
      <c r="ELH873" s="396"/>
      <c r="ELI873" s="396"/>
      <c r="ELJ873" s="396"/>
      <c r="ELK873" s="396"/>
      <c r="ELL873" s="396"/>
      <c r="ELM873" s="396"/>
      <c r="ELN873" s="396"/>
      <c r="ELO873" s="396"/>
      <c r="ELP873" s="396"/>
      <c r="ELQ873" s="396"/>
      <c r="ELR873" s="396"/>
      <c r="ELS873" s="396"/>
      <c r="ELT873" s="396"/>
      <c r="ELU873" s="396"/>
      <c r="ELV873" s="396"/>
      <c r="ELW873" s="396"/>
      <c r="ELX873" s="396"/>
      <c r="ELY873" s="396"/>
      <c r="ELZ873" s="396"/>
      <c r="EMA873" s="396"/>
      <c r="EMB873" s="396"/>
      <c r="EMC873" s="396"/>
      <c r="EMD873" s="396"/>
      <c r="EME873" s="396"/>
      <c r="EMF873" s="396"/>
      <c r="EMG873" s="396"/>
      <c r="EMH873" s="396"/>
      <c r="EMI873" s="396"/>
      <c r="EMJ873" s="396"/>
      <c r="EMK873" s="396"/>
      <c r="EML873" s="396"/>
      <c r="EMM873" s="396"/>
      <c r="EMN873" s="396"/>
      <c r="EMO873" s="396"/>
      <c r="EMP873" s="396"/>
      <c r="EMQ873" s="396"/>
      <c r="EMR873" s="396"/>
      <c r="EMS873" s="396"/>
      <c r="EMT873" s="396"/>
      <c r="EMU873" s="396"/>
      <c r="EMV873" s="396"/>
      <c r="EMW873" s="396"/>
      <c r="EMX873" s="396"/>
      <c r="EMY873" s="396"/>
      <c r="EMZ873" s="396"/>
      <c r="ENA873" s="396"/>
      <c r="ENB873" s="396"/>
      <c r="ENC873" s="396"/>
      <c r="END873" s="396"/>
      <c r="ENE873" s="396"/>
      <c r="ENF873" s="396"/>
      <c r="ENG873" s="396"/>
      <c r="ENH873" s="396"/>
      <c r="ENI873" s="396"/>
      <c r="ENJ873" s="396"/>
      <c r="ENK873" s="396"/>
      <c r="ENL873" s="396"/>
      <c r="ENM873" s="396"/>
      <c r="ENN873" s="396"/>
      <c r="ENO873" s="396"/>
      <c r="ENP873" s="396"/>
      <c r="ENQ873" s="396"/>
      <c r="ENR873" s="396"/>
      <c r="ENS873" s="396"/>
      <c r="ENT873" s="396"/>
      <c r="ENU873" s="396"/>
      <c r="ENV873" s="396"/>
      <c r="ENW873" s="396"/>
      <c r="ENX873" s="396"/>
      <c r="ENY873" s="396"/>
      <c r="ENZ873" s="396"/>
      <c r="EOA873" s="396"/>
      <c r="EOB873" s="396"/>
      <c r="EOC873" s="396"/>
      <c r="EOD873" s="396"/>
      <c r="EOE873" s="396"/>
      <c r="EOF873" s="396"/>
      <c r="EOG873" s="396"/>
      <c r="EOH873" s="396"/>
      <c r="EOI873" s="396"/>
      <c r="EOJ873" s="396"/>
      <c r="EOK873" s="396"/>
      <c r="EOL873" s="396"/>
      <c r="EOM873" s="396"/>
      <c r="EON873" s="396"/>
      <c r="EOO873" s="396"/>
      <c r="EOP873" s="396"/>
      <c r="EOQ873" s="396"/>
      <c r="EOR873" s="396"/>
      <c r="EOS873" s="396"/>
      <c r="EOT873" s="396"/>
      <c r="EOU873" s="396"/>
      <c r="EOV873" s="396"/>
      <c r="EOW873" s="396"/>
      <c r="EOX873" s="396"/>
      <c r="EOY873" s="396"/>
      <c r="EOZ873" s="396"/>
      <c r="EPA873" s="396"/>
      <c r="EPB873" s="396"/>
      <c r="EPC873" s="396"/>
      <c r="EPD873" s="396"/>
      <c r="EPE873" s="396"/>
      <c r="EPF873" s="396"/>
      <c r="EPG873" s="396"/>
      <c r="EPH873" s="396"/>
      <c r="EPI873" s="396"/>
      <c r="EPJ873" s="396"/>
      <c r="EPK873" s="396"/>
      <c r="EPL873" s="396"/>
      <c r="EPM873" s="396"/>
      <c r="EPN873" s="396"/>
      <c r="EPO873" s="396"/>
      <c r="EPP873" s="396"/>
      <c r="EPQ873" s="396"/>
      <c r="EPR873" s="396"/>
      <c r="EPS873" s="396"/>
      <c r="EPT873" s="396"/>
      <c r="EPU873" s="396"/>
      <c r="EPV873" s="396"/>
      <c r="EPW873" s="396"/>
      <c r="EPX873" s="396"/>
      <c r="EPY873" s="396"/>
      <c r="EPZ873" s="396"/>
      <c r="EQA873" s="396"/>
      <c r="EQB873" s="396"/>
      <c r="EQC873" s="396"/>
      <c r="EQD873" s="396"/>
      <c r="EQE873" s="396"/>
      <c r="EQF873" s="396"/>
      <c r="EQG873" s="396"/>
      <c r="EQH873" s="396"/>
      <c r="EQI873" s="396"/>
      <c r="EQJ873" s="396"/>
      <c r="EQK873" s="396"/>
      <c r="EQL873" s="396"/>
      <c r="EQM873" s="396"/>
      <c r="EQN873" s="396"/>
      <c r="EQO873" s="396"/>
      <c r="EQP873" s="396"/>
      <c r="EQQ873" s="396"/>
      <c r="EQR873" s="396"/>
      <c r="EQS873" s="396"/>
      <c r="EQT873" s="396"/>
      <c r="EQU873" s="396"/>
      <c r="EQV873" s="396"/>
      <c r="EQW873" s="396"/>
      <c r="EQX873" s="396"/>
      <c r="EQY873" s="396"/>
      <c r="EQZ873" s="396"/>
      <c r="ERA873" s="396"/>
      <c r="ERB873" s="396"/>
      <c r="ERC873" s="396"/>
      <c r="ERD873" s="396"/>
      <c r="ERE873" s="396"/>
      <c r="ERF873" s="396"/>
      <c r="ERG873" s="396"/>
      <c r="ERH873" s="396"/>
      <c r="ERI873" s="396"/>
      <c r="ERJ873" s="396"/>
      <c r="ERK873" s="396"/>
      <c r="ERL873" s="396"/>
      <c r="ERM873" s="396"/>
      <c r="ERN873" s="396"/>
      <c r="ERO873" s="396"/>
      <c r="ERP873" s="396"/>
      <c r="ERQ873" s="396"/>
      <c r="ERR873" s="396"/>
      <c r="ERS873" s="396"/>
      <c r="ERT873" s="396"/>
      <c r="ERU873" s="396"/>
      <c r="ERV873" s="396"/>
      <c r="ERW873" s="396"/>
      <c r="ERX873" s="396"/>
      <c r="ERY873" s="396"/>
      <c r="ERZ873" s="396"/>
      <c r="ESA873" s="396"/>
      <c r="ESB873" s="396"/>
      <c r="ESC873" s="396"/>
      <c r="ESD873" s="396"/>
      <c r="ESE873" s="396"/>
      <c r="ESF873" s="396"/>
      <c r="ESG873" s="396"/>
      <c r="ESH873" s="396"/>
      <c r="ESI873" s="396"/>
      <c r="ESJ873" s="396"/>
      <c r="ESK873" s="396"/>
      <c r="ESL873" s="396"/>
      <c r="ESM873" s="396"/>
      <c r="ESN873" s="396"/>
      <c r="ESO873" s="396"/>
      <c r="ESP873" s="396"/>
      <c r="ESQ873" s="396"/>
      <c r="ESR873" s="396"/>
      <c r="ESS873" s="396"/>
      <c r="EST873" s="396"/>
      <c r="ESU873" s="396"/>
      <c r="ESV873" s="396"/>
      <c r="ESW873" s="396"/>
      <c r="ESX873" s="396"/>
      <c r="ESY873" s="396"/>
      <c r="ESZ873" s="396"/>
      <c r="ETA873" s="396"/>
      <c r="ETB873" s="396"/>
      <c r="ETC873" s="396"/>
      <c r="ETD873" s="396"/>
      <c r="ETE873" s="396"/>
      <c r="ETF873" s="396"/>
      <c r="ETG873" s="396"/>
      <c r="ETH873" s="396"/>
      <c r="ETI873" s="396"/>
      <c r="ETJ873" s="396"/>
      <c r="ETK873" s="396"/>
      <c r="ETL873" s="396"/>
      <c r="ETM873" s="396"/>
      <c r="ETN873" s="396"/>
      <c r="ETO873" s="396"/>
      <c r="ETP873" s="396"/>
      <c r="ETQ873" s="396"/>
      <c r="ETR873" s="396"/>
      <c r="ETS873" s="396"/>
      <c r="ETT873" s="396"/>
      <c r="ETU873" s="396"/>
      <c r="ETV873" s="396"/>
      <c r="ETW873" s="396"/>
      <c r="ETX873" s="396"/>
      <c r="ETY873" s="396"/>
      <c r="ETZ873" s="396"/>
      <c r="EUA873" s="396"/>
      <c r="EUB873" s="396"/>
      <c r="EUC873" s="396"/>
      <c r="EUD873" s="396"/>
      <c r="EUE873" s="396"/>
      <c r="EUF873" s="396"/>
      <c r="EUG873" s="396"/>
      <c r="EUH873" s="396"/>
      <c r="EUI873" s="396"/>
      <c r="EUJ873" s="396"/>
      <c r="EUK873" s="396"/>
      <c r="EUL873" s="396"/>
      <c r="EUM873" s="396"/>
      <c r="EUN873" s="396"/>
      <c r="EUO873" s="396"/>
      <c r="EUP873" s="396"/>
      <c r="EUQ873" s="396"/>
      <c r="EUR873" s="396"/>
      <c r="EUS873" s="396"/>
      <c r="EUT873" s="396"/>
      <c r="EUU873" s="396"/>
      <c r="EUV873" s="396"/>
      <c r="EUW873" s="396"/>
      <c r="EUX873" s="396"/>
      <c r="EUY873" s="396"/>
      <c r="EUZ873" s="396"/>
      <c r="EVA873" s="396"/>
      <c r="EVB873" s="396"/>
      <c r="EVC873" s="396"/>
      <c r="EVD873" s="396"/>
      <c r="EVE873" s="396"/>
      <c r="EVF873" s="396"/>
      <c r="EVG873" s="396"/>
      <c r="EVH873" s="396"/>
      <c r="EVI873" s="396"/>
      <c r="EVJ873" s="396"/>
      <c r="EVK873" s="396"/>
      <c r="EVL873" s="396"/>
      <c r="EVM873" s="396"/>
      <c r="EVN873" s="396"/>
      <c r="EVO873" s="396"/>
      <c r="EVP873" s="396"/>
      <c r="EVQ873" s="396"/>
      <c r="EVR873" s="396"/>
      <c r="EVS873" s="396"/>
      <c r="EVT873" s="396"/>
      <c r="EVU873" s="396"/>
      <c r="EVV873" s="396"/>
      <c r="EVW873" s="396"/>
      <c r="EVX873" s="396"/>
      <c r="EVY873" s="396"/>
      <c r="EVZ873" s="396"/>
      <c r="EWA873" s="396"/>
      <c r="EWB873" s="396"/>
      <c r="EWC873" s="396"/>
      <c r="EWD873" s="396"/>
      <c r="EWE873" s="396"/>
      <c r="EWF873" s="396"/>
      <c r="EWG873" s="396"/>
      <c r="EWH873" s="396"/>
      <c r="EWI873" s="396"/>
      <c r="EWJ873" s="396"/>
      <c r="EWK873" s="396"/>
      <c r="EWL873" s="396"/>
      <c r="EWM873" s="396"/>
      <c r="EWN873" s="396"/>
      <c r="EWO873" s="396"/>
      <c r="EWP873" s="396"/>
      <c r="EWQ873" s="396"/>
      <c r="EWR873" s="396"/>
      <c r="EWS873" s="396"/>
      <c r="EWT873" s="396"/>
      <c r="EWU873" s="396"/>
      <c r="EWV873" s="396"/>
      <c r="EWW873" s="396"/>
      <c r="EWX873" s="396"/>
      <c r="EWY873" s="396"/>
      <c r="EWZ873" s="396"/>
      <c r="EXA873" s="396"/>
      <c r="EXB873" s="396"/>
      <c r="EXC873" s="396"/>
      <c r="EXD873" s="396"/>
      <c r="EXE873" s="396"/>
      <c r="EXF873" s="396"/>
      <c r="EXG873" s="396"/>
      <c r="EXH873" s="396"/>
      <c r="EXI873" s="396"/>
      <c r="EXJ873" s="396"/>
      <c r="EXK873" s="396"/>
      <c r="EXL873" s="396"/>
      <c r="EXM873" s="396"/>
      <c r="EXN873" s="396"/>
      <c r="EXO873" s="396"/>
      <c r="EXP873" s="396"/>
      <c r="EXQ873" s="396"/>
      <c r="EXR873" s="396"/>
      <c r="EXS873" s="396"/>
      <c r="EXT873" s="396"/>
      <c r="EXU873" s="396"/>
      <c r="EXV873" s="396"/>
      <c r="EXW873" s="396"/>
      <c r="EXX873" s="396"/>
      <c r="EXY873" s="396"/>
      <c r="EXZ873" s="396"/>
      <c r="EYA873" s="396"/>
      <c r="EYB873" s="396"/>
      <c r="EYC873" s="396"/>
      <c r="EYD873" s="396"/>
      <c r="EYE873" s="396"/>
      <c r="EYF873" s="396"/>
      <c r="EYG873" s="396"/>
      <c r="EYH873" s="396"/>
      <c r="EYI873" s="396"/>
      <c r="EYJ873" s="396"/>
      <c r="EYK873" s="396"/>
      <c r="EYL873" s="396"/>
      <c r="EYM873" s="396"/>
      <c r="EYN873" s="396"/>
      <c r="EYO873" s="396"/>
      <c r="EYP873" s="396"/>
      <c r="EYQ873" s="396"/>
      <c r="EYR873" s="396"/>
      <c r="EYS873" s="396"/>
      <c r="EYT873" s="396"/>
      <c r="EYU873" s="396"/>
      <c r="EYV873" s="396"/>
      <c r="EYW873" s="396"/>
      <c r="EYX873" s="396"/>
      <c r="EYY873" s="396"/>
      <c r="EYZ873" s="396"/>
      <c r="EZA873" s="396"/>
      <c r="EZB873" s="396"/>
      <c r="EZC873" s="396"/>
      <c r="EZD873" s="396"/>
      <c r="EZE873" s="396"/>
      <c r="EZF873" s="396"/>
      <c r="EZG873" s="396"/>
      <c r="EZH873" s="396"/>
      <c r="EZI873" s="396"/>
      <c r="EZJ873" s="396"/>
      <c r="EZK873" s="396"/>
      <c r="EZL873" s="396"/>
      <c r="EZM873" s="396"/>
      <c r="EZN873" s="396"/>
      <c r="EZO873" s="396"/>
      <c r="EZP873" s="396"/>
      <c r="EZQ873" s="396"/>
      <c r="EZR873" s="396"/>
      <c r="EZS873" s="396"/>
      <c r="EZT873" s="396"/>
      <c r="EZU873" s="396"/>
      <c r="EZV873" s="396"/>
      <c r="EZW873" s="396"/>
      <c r="EZX873" s="396"/>
      <c r="EZY873" s="396"/>
      <c r="EZZ873" s="396"/>
      <c r="FAA873" s="396"/>
      <c r="FAB873" s="396"/>
      <c r="FAC873" s="396"/>
      <c r="FAD873" s="396"/>
      <c r="FAE873" s="396"/>
      <c r="FAF873" s="396"/>
      <c r="FAG873" s="396"/>
      <c r="FAH873" s="396"/>
      <c r="FAI873" s="396"/>
      <c r="FAJ873" s="396"/>
      <c r="FAK873" s="396"/>
      <c r="FAL873" s="396"/>
      <c r="FAM873" s="396"/>
      <c r="FAN873" s="396"/>
      <c r="FAO873" s="396"/>
      <c r="FAP873" s="396"/>
      <c r="FAQ873" s="396"/>
      <c r="FAR873" s="396"/>
      <c r="FAS873" s="396"/>
      <c r="FAT873" s="396"/>
      <c r="FAU873" s="396"/>
      <c r="FAV873" s="396"/>
      <c r="FAW873" s="396"/>
      <c r="FAX873" s="396"/>
      <c r="FAY873" s="396"/>
      <c r="FAZ873" s="396"/>
      <c r="FBA873" s="396"/>
      <c r="FBB873" s="396"/>
      <c r="FBC873" s="396"/>
      <c r="FBD873" s="396"/>
      <c r="FBE873" s="396"/>
      <c r="FBF873" s="396"/>
      <c r="FBG873" s="396"/>
      <c r="FBH873" s="396"/>
      <c r="FBI873" s="396"/>
      <c r="FBJ873" s="396"/>
      <c r="FBK873" s="396"/>
      <c r="FBL873" s="396"/>
      <c r="FBM873" s="396"/>
      <c r="FBN873" s="396"/>
      <c r="FBO873" s="396"/>
      <c r="FBP873" s="396"/>
      <c r="FBQ873" s="396"/>
      <c r="FBR873" s="396"/>
      <c r="FBS873" s="396"/>
      <c r="FBT873" s="396"/>
      <c r="FBU873" s="396"/>
      <c r="FBV873" s="396"/>
      <c r="FBW873" s="396"/>
      <c r="FBX873" s="396"/>
      <c r="FBY873" s="396"/>
      <c r="FBZ873" s="396"/>
      <c r="FCA873" s="396"/>
      <c r="FCB873" s="396"/>
      <c r="FCC873" s="396"/>
      <c r="FCD873" s="396"/>
      <c r="FCE873" s="396"/>
      <c r="FCF873" s="396"/>
      <c r="FCG873" s="396"/>
      <c r="FCH873" s="396"/>
      <c r="FCI873" s="396"/>
      <c r="FCJ873" s="396"/>
      <c r="FCK873" s="396"/>
      <c r="FCL873" s="396"/>
      <c r="FCM873" s="396"/>
      <c r="FCN873" s="396"/>
      <c r="FCO873" s="396"/>
      <c r="FCP873" s="396"/>
      <c r="FCQ873" s="396"/>
      <c r="FCR873" s="396"/>
      <c r="FCS873" s="396"/>
      <c r="FCT873" s="396"/>
      <c r="FCU873" s="396"/>
      <c r="FCV873" s="396"/>
      <c r="FCW873" s="396"/>
      <c r="FCX873" s="396"/>
      <c r="FCY873" s="396"/>
      <c r="FCZ873" s="396"/>
      <c r="FDA873" s="396"/>
      <c r="FDB873" s="396"/>
      <c r="FDC873" s="396"/>
      <c r="FDD873" s="396"/>
      <c r="FDE873" s="396"/>
      <c r="FDF873" s="396"/>
      <c r="FDG873" s="396"/>
      <c r="FDH873" s="396"/>
      <c r="FDI873" s="396"/>
      <c r="FDJ873" s="396"/>
      <c r="FDK873" s="396"/>
      <c r="FDL873" s="396"/>
      <c r="FDM873" s="396"/>
      <c r="FDN873" s="396"/>
      <c r="FDO873" s="396"/>
      <c r="FDP873" s="396"/>
      <c r="FDQ873" s="396"/>
      <c r="FDR873" s="396"/>
      <c r="FDS873" s="396"/>
      <c r="FDT873" s="396"/>
      <c r="FDU873" s="396"/>
      <c r="FDV873" s="396"/>
      <c r="FDW873" s="396"/>
      <c r="FDX873" s="396"/>
      <c r="FDY873" s="396"/>
      <c r="FDZ873" s="396"/>
      <c r="FEA873" s="396"/>
      <c r="FEB873" s="396"/>
      <c r="FEC873" s="396"/>
      <c r="FED873" s="396"/>
      <c r="FEE873" s="396"/>
      <c r="FEF873" s="396"/>
      <c r="FEG873" s="396"/>
      <c r="FEH873" s="396"/>
      <c r="FEI873" s="396"/>
      <c r="FEJ873" s="396"/>
      <c r="FEK873" s="396"/>
      <c r="FEL873" s="396"/>
      <c r="FEM873" s="396"/>
      <c r="FEN873" s="396"/>
      <c r="FEO873" s="396"/>
      <c r="FEP873" s="396"/>
      <c r="FEQ873" s="396"/>
      <c r="FER873" s="396"/>
      <c r="FES873" s="396"/>
      <c r="FET873" s="396"/>
      <c r="FEU873" s="396"/>
      <c r="FEV873" s="396"/>
      <c r="FEW873" s="396"/>
      <c r="FEX873" s="396"/>
      <c r="FEY873" s="396"/>
      <c r="FEZ873" s="396"/>
      <c r="FFA873" s="396"/>
      <c r="FFB873" s="396"/>
      <c r="FFC873" s="396"/>
      <c r="FFD873" s="396"/>
      <c r="FFE873" s="396"/>
      <c r="FFF873" s="396"/>
      <c r="FFG873" s="396"/>
      <c r="FFH873" s="396"/>
      <c r="FFI873" s="396"/>
      <c r="FFJ873" s="396"/>
      <c r="FFK873" s="396"/>
      <c r="FFL873" s="396"/>
      <c r="FFM873" s="396"/>
      <c r="FFN873" s="396"/>
      <c r="FFO873" s="396"/>
      <c r="FFP873" s="396"/>
      <c r="FFQ873" s="396"/>
      <c r="FFR873" s="396"/>
      <c r="FFS873" s="396"/>
      <c r="FFT873" s="396"/>
      <c r="FFU873" s="396"/>
      <c r="FFV873" s="396"/>
      <c r="FFW873" s="396"/>
      <c r="FFX873" s="396"/>
      <c r="FFY873" s="396"/>
      <c r="FFZ873" s="396"/>
      <c r="FGA873" s="396"/>
      <c r="FGB873" s="396"/>
      <c r="FGC873" s="396"/>
      <c r="FGD873" s="396"/>
      <c r="FGE873" s="396"/>
      <c r="FGF873" s="396"/>
      <c r="FGG873" s="396"/>
      <c r="FGH873" s="396"/>
      <c r="FGI873" s="396"/>
      <c r="FGJ873" s="396"/>
      <c r="FGK873" s="396"/>
      <c r="FGL873" s="396"/>
      <c r="FGM873" s="396"/>
      <c r="FGN873" s="396"/>
      <c r="FGO873" s="396"/>
      <c r="FGP873" s="396"/>
      <c r="FGQ873" s="396"/>
      <c r="FGR873" s="396"/>
      <c r="FGS873" s="396"/>
      <c r="FGT873" s="396"/>
      <c r="FGU873" s="396"/>
      <c r="FGV873" s="396"/>
      <c r="FGW873" s="396"/>
      <c r="FGX873" s="396"/>
      <c r="FGY873" s="396"/>
      <c r="FGZ873" s="396"/>
      <c r="FHA873" s="396"/>
      <c r="FHB873" s="396"/>
      <c r="FHC873" s="396"/>
      <c r="FHD873" s="396"/>
      <c r="FHE873" s="396"/>
      <c r="FHF873" s="396"/>
      <c r="FHG873" s="396"/>
      <c r="FHH873" s="396"/>
      <c r="FHI873" s="396"/>
      <c r="FHJ873" s="396"/>
      <c r="FHK873" s="396"/>
      <c r="FHL873" s="396"/>
      <c r="FHM873" s="396"/>
      <c r="FHN873" s="396"/>
      <c r="FHO873" s="396"/>
      <c r="FHP873" s="396"/>
      <c r="FHQ873" s="396"/>
      <c r="FHR873" s="396"/>
      <c r="FHS873" s="396"/>
      <c r="FHT873" s="396"/>
      <c r="FHU873" s="396"/>
      <c r="FHV873" s="396"/>
      <c r="FHW873" s="396"/>
      <c r="FHX873" s="396"/>
      <c r="FHY873" s="396"/>
      <c r="FHZ873" s="396"/>
      <c r="FIA873" s="396"/>
      <c r="FIB873" s="396"/>
      <c r="FIC873" s="396"/>
      <c r="FID873" s="396"/>
      <c r="FIE873" s="396"/>
      <c r="FIF873" s="396"/>
      <c r="FIG873" s="396"/>
      <c r="FIH873" s="396"/>
      <c r="FII873" s="396"/>
      <c r="FIJ873" s="396"/>
      <c r="FIK873" s="396"/>
      <c r="FIL873" s="396"/>
      <c r="FIM873" s="396"/>
      <c r="FIN873" s="396"/>
      <c r="FIO873" s="396"/>
      <c r="FIP873" s="396"/>
      <c r="FIQ873" s="396"/>
      <c r="FIR873" s="396"/>
      <c r="FIS873" s="396"/>
      <c r="FIT873" s="396"/>
      <c r="FIU873" s="396"/>
      <c r="FIV873" s="396"/>
      <c r="FIW873" s="396"/>
      <c r="FIX873" s="396"/>
      <c r="FIY873" s="396"/>
      <c r="FIZ873" s="396"/>
      <c r="FJA873" s="396"/>
      <c r="FJB873" s="396"/>
      <c r="FJC873" s="396"/>
      <c r="FJD873" s="396"/>
      <c r="FJE873" s="396"/>
      <c r="FJF873" s="396"/>
      <c r="FJG873" s="396"/>
      <c r="FJH873" s="396"/>
      <c r="FJI873" s="396"/>
      <c r="FJJ873" s="396"/>
      <c r="FJK873" s="396"/>
      <c r="FJL873" s="396"/>
      <c r="FJM873" s="396"/>
      <c r="FJN873" s="396"/>
      <c r="FJO873" s="396"/>
      <c r="FJP873" s="396"/>
      <c r="FJQ873" s="396"/>
      <c r="FJR873" s="396"/>
      <c r="FJS873" s="396"/>
      <c r="FJT873" s="396"/>
      <c r="FJU873" s="396"/>
      <c r="FJV873" s="396"/>
      <c r="FJW873" s="396"/>
      <c r="FJX873" s="396"/>
      <c r="FJY873" s="396"/>
      <c r="FJZ873" s="396"/>
      <c r="FKA873" s="396"/>
      <c r="FKB873" s="396"/>
      <c r="FKC873" s="396"/>
      <c r="FKD873" s="396"/>
      <c r="FKE873" s="396"/>
      <c r="FKF873" s="396"/>
      <c r="FKG873" s="396"/>
      <c r="FKH873" s="396"/>
      <c r="FKI873" s="396"/>
      <c r="FKJ873" s="396"/>
      <c r="FKK873" s="396"/>
      <c r="FKL873" s="396"/>
      <c r="FKM873" s="396"/>
      <c r="FKN873" s="396"/>
      <c r="FKO873" s="396"/>
      <c r="FKP873" s="396"/>
      <c r="FKQ873" s="396"/>
      <c r="FKR873" s="396"/>
      <c r="FKS873" s="396"/>
      <c r="FKT873" s="396"/>
      <c r="FKU873" s="396"/>
      <c r="FKV873" s="396"/>
      <c r="FKW873" s="396"/>
      <c r="FKX873" s="396"/>
      <c r="FKY873" s="396"/>
      <c r="FKZ873" s="396"/>
      <c r="FLA873" s="396"/>
      <c r="FLB873" s="396"/>
      <c r="FLC873" s="396"/>
      <c r="FLD873" s="396"/>
      <c r="FLE873" s="396"/>
      <c r="FLF873" s="396"/>
      <c r="FLG873" s="396"/>
      <c r="FLH873" s="396"/>
      <c r="FLI873" s="396"/>
      <c r="FLJ873" s="396"/>
      <c r="FLK873" s="396"/>
      <c r="FLL873" s="396"/>
      <c r="FLM873" s="396"/>
      <c r="FLN873" s="396"/>
      <c r="FLO873" s="396"/>
      <c r="FLP873" s="396"/>
      <c r="FLQ873" s="396"/>
      <c r="FLR873" s="396"/>
      <c r="FLS873" s="396"/>
      <c r="FLT873" s="396"/>
      <c r="FLU873" s="396"/>
      <c r="FLV873" s="396"/>
      <c r="FLW873" s="396"/>
      <c r="FLX873" s="396"/>
      <c r="FLY873" s="396"/>
      <c r="FLZ873" s="396"/>
      <c r="FMA873" s="396"/>
      <c r="FMB873" s="396"/>
      <c r="FMC873" s="396"/>
      <c r="FMD873" s="396"/>
      <c r="FME873" s="396"/>
      <c r="FMF873" s="396"/>
      <c r="FMG873" s="396"/>
      <c r="FMH873" s="396"/>
      <c r="FMI873" s="396"/>
      <c r="FMJ873" s="396"/>
      <c r="FMK873" s="396"/>
      <c r="FML873" s="396"/>
      <c r="FMM873" s="396"/>
      <c r="FMN873" s="396"/>
      <c r="FMO873" s="396"/>
      <c r="FMP873" s="396"/>
      <c r="FMQ873" s="396"/>
      <c r="FMR873" s="396"/>
      <c r="FMS873" s="396"/>
      <c r="FMT873" s="396"/>
      <c r="FMU873" s="396"/>
      <c r="FMV873" s="396"/>
      <c r="FMW873" s="396"/>
      <c r="FMX873" s="396"/>
      <c r="FMY873" s="396"/>
      <c r="FMZ873" s="396"/>
      <c r="FNA873" s="396"/>
      <c r="FNB873" s="396"/>
      <c r="FNC873" s="396"/>
      <c r="FND873" s="396"/>
      <c r="FNE873" s="396"/>
      <c r="FNF873" s="396"/>
      <c r="FNG873" s="396"/>
      <c r="FNH873" s="396"/>
      <c r="FNI873" s="396"/>
      <c r="FNJ873" s="396"/>
      <c r="FNK873" s="396"/>
      <c r="FNL873" s="396"/>
      <c r="FNM873" s="396"/>
      <c r="FNN873" s="396"/>
      <c r="FNO873" s="396"/>
      <c r="FNP873" s="396"/>
      <c r="FNQ873" s="396"/>
      <c r="FNR873" s="396"/>
      <c r="FNS873" s="396"/>
      <c r="FNT873" s="396"/>
      <c r="FNU873" s="396"/>
      <c r="FNV873" s="396"/>
      <c r="FNW873" s="396"/>
      <c r="FNX873" s="396"/>
      <c r="FNY873" s="396"/>
      <c r="FNZ873" s="396"/>
      <c r="FOA873" s="396"/>
      <c r="FOB873" s="396"/>
      <c r="FOC873" s="396"/>
      <c r="FOD873" s="396"/>
      <c r="FOE873" s="396"/>
      <c r="FOF873" s="396"/>
      <c r="FOG873" s="396"/>
      <c r="FOH873" s="396"/>
      <c r="FOI873" s="396"/>
      <c r="FOJ873" s="396"/>
      <c r="FOK873" s="396"/>
      <c r="FOL873" s="396"/>
      <c r="FOM873" s="396"/>
      <c r="FON873" s="396"/>
      <c r="FOO873" s="396"/>
      <c r="FOP873" s="396"/>
      <c r="FOQ873" s="396"/>
      <c r="FOR873" s="396"/>
      <c r="FOS873" s="396"/>
      <c r="FOT873" s="396"/>
      <c r="FOU873" s="396"/>
      <c r="FOV873" s="396"/>
      <c r="FOW873" s="396"/>
      <c r="FOX873" s="396"/>
      <c r="FOY873" s="396"/>
      <c r="FOZ873" s="396"/>
      <c r="FPA873" s="396"/>
      <c r="FPB873" s="396"/>
      <c r="FPC873" s="396"/>
      <c r="FPD873" s="396"/>
      <c r="FPE873" s="396"/>
      <c r="FPF873" s="396"/>
      <c r="FPG873" s="396"/>
      <c r="FPH873" s="396"/>
      <c r="FPI873" s="396"/>
      <c r="FPJ873" s="396"/>
      <c r="FPK873" s="396"/>
      <c r="FPL873" s="396"/>
      <c r="FPM873" s="396"/>
      <c r="FPN873" s="396"/>
      <c r="FPO873" s="396"/>
      <c r="FPP873" s="396"/>
      <c r="FPQ873" s="396"/>
      <c r="FPR873" s="396"/>
      <c r="FPS873" s="396"/>
      <c r="FPT873" s="396"/>
      <c r="FPU873" s="396"/>
      <c r="FPV873" s="396"/>
      <c r="FPW873" s="396"/>
      <c r="FPX873" s="396"/>
      <c r="FPY873" s="396"/>
      <c r="FPZ873" s="396"/>
      <c r="FQA873" s="396"/>
      <c r="FQB873" s="396"/>
      <c r="FQC873" s="396"/>
      <c r="FQD873" s="396"/>
      <c r="FQE873" s="396"/>
      <c r="FQF873" s="396"/>
      <c r="FQG873" s="396"/>
      <c r="FQH873" s="396"/>
      <c r="FQI873" s="396"/>
      <c r="FQJ873" s="396"/>
      <c r="FQK873" s="396"/>
      <c r="FQL873" s="396"/>
      <c r="FQM873" s="396"/>
      <c r="FQN873" s="396"/>
      <c r="FQO873" s="396"/>
      <c r="FQP873" s="396"/>
      <c r="FQQ873" s="396"/>
      <c r="FQR873" s="396"/>
      <c r="FQS873" s="396"/>
      <c r="FQT873" s="396"/>
      <c r="FQU873" s="396"/>
      <c r="FQV873" s="396"/>
      <c r="FQW873" s="396"/>
      <c r="FQX873" s="396"/>
      <c r="FQY873" s="396"/>
      <c r="FQZ873" s="396"/>
      <c r="FRA873" s="396"/>
      <c r="FRB873" s="396"/>
      <c r="FRC873" s="396"/>
      <c r="FRD873" s="396"/>
      <c r="FRE873" s="396"/>
      <c r="FRF873" s="396"/>
      <c r="FRG873" s="396"/>
      <c r="FRH873" s="396"/>
      <c r="FRI873" s="396"/>
      <c r="FRJ873" s="396"/>
      <c r="FRK873" s="396"/>
      <c r="FRL873" s="396"/>
      <c r="FRM873" s="396"/>
      <c r="FRN873" s="396"/>
      <c r="FRO873" s="396"/>
      <c r="FRP873" s="396"/>
      <c r="FRQ873" s="396"/>
      <c r="FRR873" s="396"/>
      <c r="FRS873" s="396"/>
      <c r="FRT873" s="396"/>
      <c r="FRU873" s="396"/>
      <c r="FRV873" s="396"/>
      <c r="FRW873" s="396"/>
      <c r="FRX873" s="396"/>
      <c r="FRY873" s="396"/>
      <c r="FRZ873" s="396"/>
      <c r="FSA873" s="396"/>
      <c r="FSB873" s="396"/>
      <c r="FSC873" s="396"/>
      <c r="FSD873" s="396"/>
      <c r="FSE873" s="396"/>
      <c r="FSF873" s="396"/>
      <c r="FSG873" s="396"/>
      <c r="FSH873" s="396"/>
      <c r="FSI873" s="396"/>
      <c r="FSJ873" s="396"/>
      <c r="FSK873" s="396"/>
      <c r="FSL873" s="396"/>
      <c r="FSM873" s="396"/>
      <c r="FSN873" s="396"/>
      <c r="FSO873" s="396"/>
      <c r="FSP873" s="396"/>
      <c r="FSQ873" s="396"/>
      <c r="FSR873" s="396"/>
      <c r="FSS873" s="396"/>
      <c r="FST873" s="396"/>
      <c r="FSU873" s="396"/>
      <c r="FSV873" s="396"/>
      <c r="FSW873" s="396"/>
      <c r="FSX873" s="396"/>
      <c r="FSY873" s="396"/>
      <c r="FSZ873" s="396"/>
      <c r="FTA873" s="396"/>
      <c r="FTB873" s="396"/>
      <c r="FTC873" s="396"/>
      <c r="FTD873" s="396"/>
      <c r="FTE873" s="396"/>
      <c r="FTF873" s="396"/>
      <c r="FTG873" s="396"/>
      <c r="FTH873" s="396"/>
      <c r="FTI873" s="396"/>
      <c r="FTJ873" s="396"/>
      <c r="FTK873" s="396"/>
      <c r="FTL873" s="396"/>
      <c r="FTM873" s="396"/>
      <c r="FTN873" s="396"/>
      <c r="FTO873" s="396"/>
      <c r="FTP873" s="396"/>
      <c r="FTQ873" s="396"/>
      <c r="FTR873" s="396"/>
      <c r="FTS873" s="396"/>
      <c r="FTT873" s="396"/>
      <c r="FTU873" s="396"/>
      <c r="FTV873" s="396"/>
      <c r="FTW873" s="396"/>
      <c r="FTX873" s="396"/>
      <c r="FTY873" s="396"/>
      <c r="FTZ873" s="396"/>
      <c r="FUA873" s="396"/>
      <c r="FUB873" s="396"/>
      <c r="FUC873" s="396"/>
      <c r="FUD873" s="396"/>
      <c r="FUE873" s="396"/>
      <c r="FUF873" s="396"/>
      <c r="FUG873" s="396"/>
      <c r="FUH873" s="396"/>
      <c r="FUI873" s="396"/>
      <c r="FUJ873" s="396"/>
      <c r="FUK873" s="396"/>
      <c r="FUL873" s="396"/>
      <c r="FUM873" s="396"/>
      <c r="FUN873" s="396"/>
      <c r="FUO873" s="396"/>
      <c r="FUP873" s="396"/>
      <c r="FUQ873" s="396"/>
      <c r="FUR873" s="396"/>
      <c r="FUS873" s="396"/>
      <c r="FUT873" s="396"/>
      <c r="FUU873" s="396"/>
      <c r="FUV873" s="396"/>
      <c r="FUW873" s="396"/>
      <c r="FUX873" s="396"/>
      <c r="FUY873" s="396"/>
      <c r="FUZ873" s="396"/>
      <c r="FVA873" s="396"/>
      <c r="FVB873" s="396"/>
      <c r="FVC873" s="396"/>
      <c r="FVD873" s="396"/>
      <c r="FVE873" s="396"/>
      <c r="FVF873" s="396"/>
      <c r="FVG873" s="396"/>
      <c r="FVH873" s="396"/>
      <c r="FVI873" s="396"/>
      <c r="FVJ873" s="396"/>
      <c r="FVK873" s="396"/>
      <c r="FVL873" s="396"/>
      <c r="FVM873" s="396"/>
      <c r="FVN873" s="396"/>
      <c r="FVO873" s="396"/>
      <c r="FVP873" s="396"/>
      <c r="FVQ873" s="396"/>
      <c r="FVR873" s="396"/>
      <c r="FVS873" s="396"/>
      <c r="FVT873" s="396"/>
      <c r="FVU873" s="396"/>
      <c r="FVV873" s="396"/>
      <c r="FVW873" s="396"/>
      <c r="FVX873" s="396"/>
      <c r="FVY873" s="396"/>
      <c r="FVZ873" s="396"/>
      <c r="FWA873" s="396"/>
      <c r="FWB873" s="396"/>
      <c r="FWC873" s="396"/>
      <c r="FWD873" s="396"/>
      <c r="FWE873" s="396"/>
      <c r="FWF873" s="396"/>
      <c r="FWG873" s="396"/>
      <c r="FWH873" s="396"/>
      <c r="FWI873" s="396"/>
      <c r="FWJ873" s="396"/>
      <c r="FWK873" s="396"/>
      <c r="FWL873" s="396"/>
      <c r="FWM873" s="396"/>
      <c r="FWN873" s="396"/>
      <c r="FWO873" s="396"/>
      <c r="FWP873" s="396"/>
      <c r="FWQ873" s="396"/>
      <c r="FWR873" s="396"/>
      <c r="FWS873" s="396"/>
      <c r="FWT873" s="396"/>
      <c r="FWU873" s="396"/>
      <c r="FWV873" s="396"/>
      <c r="FWW873" s="396"/>
      <c r="FWX873" s="396"/>
      <c r="FWY873" s="396"/>
      <c r="FWZ873" s="396"/>
      <c r="FXA873" s="396"/>
      <c r="FXB873" s="396"/>
      <c r="FXC873" s="396"/>
      <c r="FXD873" s="396"/>
      <c r="FXE873" s="396"/>
      <c r="FXF873" s="396"/>
      <c r="FXG873" s="396"/>
      <c r="FXH873" s="396"/>
      <c r="FXI873" s="396"/>
      <c r="FXJ873" s="396"/>
      <c r="FXK873" s="396"/>
      <c r="FXL873" s="396"/>
      <c r="FXM873" s="396"/>
      <c r="FXN873" s="396"/>
      <c r="FXO873" s="396"/>
      <c r="FXP873" s="396"/>
      <c r="FXQ873" s="396"/>
      <c r="FXR873" s="396"/>
      <c r="FXS873" s="396"/>
      <c r="FXT873" s="396"/>
      <c r="FXU873" s="396"/>
      <c r="FXV873" s="396"/>
      <c r="FXW873" s="396"/>
      <c r="FXX873" s="396"/>
      <c r="FXY873" s="396"/>
      <c r="FXZ873" s="396"/>
      <c r="FYA873" s="396"/>
      <c r="FYB873" s="396"/>
      <c r="FYC873" s="396"/>
      <c r="FYD873" s="396"/>
      <c r="FYE873" s="396"/>
      <c r="FYF873" s="396"/>
      <c r="FYG873" s="396"/>
      <c r="FYH873" s="396"/>
      <c r="FYI873" s="396"/>
      <c r="FYJ873" s="396"/>
      <c r="FYK873" s="396"/>
      <c r="FYL873" s="396"/>
      <c r="FYM873" s="396"/>
      <c r="FYN873" s="396"/>
      <c r="FYO873" s="396"/>
      <c r="FYP873" s="396"/>
      <c r="FYQ873" s="396"/>
      <c r="FYR873" s="396"/>
      <c r="FYS873" s="396"/>
      <c r="FYT873" s="396"/>
      <c r="FYU873" s="396"/>
      <c r="FYV873" s="396"/>
      <c r="FYW873" s="396"/>
      <c r="FYX873" s="396"/>
      <c r="FYY873" s="396"/>
      <c r="FYZ873" s="396"/>
      <c r="FZA873" s="396"/>
      <c r="FZB873" s="396"/>
      <c r="FZC873" s="396"/>
      <c r="FZD873" s="396"/>
      <c r="FZE873" s="396"/>
      <c r="FZF873" s="396"/>
      <c r="FZG873" s="396"/>
      <c r="FZH873" s="396"/>
      <c r="FZI873" s="396"/>
      <c r="FZJ873" s="396"/>
      <c r="FZK873" s="396"/>
      <c r="FZL873" s="396"/>
      <c r="FZM873" s="396"/>
      <c r="FZN873" s="396"/>
      <c r="FZO873" s="396"/>
      <c r="FZP873" s="396"/>
      <c r="FZQ873" s="396"/>
      <c r="FZR873" s="396"/>
      <c r="FZS873" s="396"/>
      <c r="FZT873" s="396"/>
      <c r="FZU873" s="396"/>
      <c r="FZV873" s="396"/>
      <c r="FZW873" s="396"/>
      <c r="FZX873" s="396"/>
      <c r="FZY873" s="396"/>
      <c r="FZZ873" s="396"/>
      <c r="GAA873" s="396"/>
      <c r="GAB873" s="396"/>
      <c r="GAC873" s="396"/>
      <c r="GAD873" s="396"/>
      <c r="GAE873" s="396"/>
      <c r="GAF873" s="396"/>
      <c r="GAG873" s="396"/>
      <c r="GAH873" s="396"/>
      <c r="GAI873" s="396"/>
      <c r="GAJ873" s="396"/>
      <c r="GAK873" s="396"/>
      <c r="GAL873" s="396"/>
      <c r="GAM873" s="396"/>
      <c r="GAN873" s="396"/>
      <c r="GAO873" s="396"/>
      <c r="GAP873" s="396"/>
      <c r="GAQ873" s="396"/>
      <c r="GAR873" s="396"/>
      <c r="GAS873" s="396"/>
      <c r="GAT873" s="396"/>
      <c r="GAU873" s="396"/>
      <c r="GAV873" s="396"/>
      <c r="GAW873" s="396"/>
      <c r="GAX873" s="396"/>
      <c r="GAY873" s="396"/>
      <c r="GAZ873" s="396"/>
      <c r="GBA873" s="396"/>
      <c r="GBB873" s="396"/>
      <c r="GBC873" s="396"/>
      <c r="GBD873" s="396"/>
      <c r="GBE873" s="396"/>
      <c r="GBF873" s="396"/>
      <c r="GBG873" s="396"/>
      <c r="GBH873" s="396"/>
      <c r="GBI873" s="396"/>
      <c r="GBJ873" s="396"/>
      <c r="GBK873" s="396"/>
      <c r="GBL873" s="396"/>
      <c r="GBM873" s="396"/>
      <c r="GBN873" s="396"/>
      <c r="GBO873" s="396"/>
      <c r="GBP873" s="396"/>
      <c r="GBQ873" s="396"/>
      <c r="GBR873" s="396"/>
      <c r="GBS873" s="396"/>
      <c r="GBT873" s="396"/>
      <c r="GBU873" s="396"/>
      <c r="GBV873" s="396"/>
      <c r="GBW873" s="396"/>
      <c r="GBX873" s="396"/>
      <c r="GBY873" s="396"/>
      <c r="GBZ873" s="396"/>
      <c r="GCA873" s="396"/>
      <c r="GCB873" s="396"/>
      <c r="GCC873" s="396"/>
      <c r="GCD873" s="396"/>
      <c r="GCE873" s="396"/>
      <c r="GCF873" s="396"/>
      <c r="GCG873" s="396"/>
      <c r="GCH873" s="396"/>
      <c r="GCI873" s="396"/>
      <c r="GCJ873" s="396"/>
      <c r="GCK873" s="396"/>
      <c r="GCL873" s="396"/>
      <c r="GCM873" s="396"/>
      <c r="GCN873" s="396"/>
      <c r="GCO873" s="396"/>
      <c r="GCP873" s="396"/>
      <c r="GCQ873" s="396"/>
      <c r="GCR873" s="396"/>
      <c r="GCS873" s="396"/>
      <c r="GCT873" s="396"/>
      <c r="GCU873" s="396"/>
      <c r="GCV873" s="396"/>
      <c r="GCW873" s="396"/>
      <c r="GCX873" s="396"/>
      <c r="GCY873" s="396"/>
      <c r="GCZ873" s="396"/>
      <c r="GDA873" s="396"/>
      <c r="GDB873" s="396"/>
      <c r="GDC873" s="396"/>
      <c r="GDD873" s="396"/>
      <c r="GDE873" s="396"/>
      <c r="GDF873" s="396"/>
      <c r="GDG873" s="396"/>
      <c r="GDH873" s="396"/>
      <c r="GDI873" s="396"/>
      <c r="GDJ873" s="396"/>
      <c r="GDK873" s="396"/>
      <c r="GDL873" s="396"/>
      <c r="GDM873" s="396"/>
      <c r="GDN873" s="396"/>
      <c r="GDO873" s="396"/>
      <c r="GDP873" s="396"/>
      <c r="GDQ873" s="396"/>
      <c r="GDR873" s="396"/>
      <c r="GDS873" s="396"/>
      <c r="GDT873" s="396"/>
      <c r="GDU873" s="396"/>
      <c r="GDV873" s="396"/>
      <c r="GDW873" s="396"/>
      <c r="GDX873" s="396"/>
      <c r="GDY873" s="396"/>
      <c r="GDZ873" s="396"/>
      <c r="GEA873" s="396"/>
      <c r="GEB873" s="396"/>
      <c r="GEC873" s="396"/>
      <c r="GED873" s="396"/>
      <c r="GEE873" s="396"/>
      <c r="GEF873" s="396"/>
      <c r="GEG873" s="396"/>
      <c r="GEH873" s="396"/>
      <c r="GEI873" s="396"/>
      <c r="GEJ873" s="396"/>
      <c r="GEK873" s="396"/>
      <c r="GEL873" s="396"/>
      <c r="GEM873" s="396"/>
      <c r="GEN873" s="396"/>
      <c r="GEO873" s="396"/>
      <c r="GEP873" s="396"/>
      <c r="GEQ873" s="396"/>
      <c r="GER873" s="396"/>
      <c r="GES873" s="396"/>
      <c r="GET873" s="396"/>
      <c r="GEU873" s="396"/>
      <c r="GEV873" s="396"/>
      <c r="GEW873" s="396"/>
      <c r="GEX873" s="396"/>
      <c r="GEY873" s="396"/>
      <c r="GEZ873" s="396"/>
      <c r="GFA873" s="396"/>
      <c r="GFB873" s="396"/>
      <c r="GFC873" s="396"/>
      <c r="GFD873" s="396"/>
      <c r="GFE873" s="396"/>
      <c r="GFF873" s="396"/>
      <c r="GFG873" s="396"/>
      <c r="GFH873" s="396"/>
      <c r="GFI873" s="396"/>
      <c r="GFJ873" s="396"/>
      <c r="GFK873" s="396"/>
      <c r="GFL873" s="396"/>
      <c r="GFM873" s="396"/>
      <c r="GFN873" s="396"/>
      <c r="GFO873" s="396"/>
      <c r="GFP873" s="396"/>
      <c r="GFQ873" s="396"/>
      <c r="GFR873" s="396"/>
      <c r="GFS873" s="396"/>
      <c r="GFT873" s="396"/>
      <c r="GFU873" s="396"/>
      <c r="GFV873" s="396"/>
      <c r="GFW873" s="396"/>
      <c r="GFX873" s="396"/>
      <c r="GFY873" s="396"/>
      <c r="GFZ873" s="396"/>
      <c r="GGA873" s="396"/>
      <c r="GGB873" s="396"/>
      <c r="GGC873" s="396"/>
      <c r="GGD873" s="396"/>
      <c r="GGE873" s="396"/>
      <c r="GGF873" s="396"/>
      <c r="GGG873" s="396"/>
      <c r="GGH873" s="396"/>
      <c r="GGI873" s="396"/>
      <c r="GGJ873" s="396"/>
      <c r="GGK873" s="396"/>
      <c r="GGL873" s="396"/>
      <c r="GGM873" s="396"/>
      <c r="GGN873" s="396"/>
      <c r="GGO873" s="396"/>
      <c r="GGP873" s="396"/>
      <c r="GGQ873" s="396"/>
      <c r="GGR873" s="396"/>
      <c r="GGS873" s="396"/>
      <c r="GGT873" s="396"/>
      <c r="GGU873" s="396"/>
      <c r="GGV873" s="396"/>
      <c r="GGW873" s="396"/>
      <c r="GGX873" s="396"/>
      <c r="GGY873" s="396"/>
      <c r="GGZ873" s="396"/>
      <c r="GHA873" s="396"/>
      <c r="GHB873" s="396"/>
      <c r="GHC873" s="396"/>
      <c r="GHD873" s="396"/>
      <c r="GHE873" s="396"/>
      <c r="GHF873" s="396"/>
      <c r="GHG873" s="396"/>
      <c r="GHH873" s="396"/>
      <c r="GHI873" s="396"/>
      <c r="GHJ873" s="396"/>
      <c r="GHK873" s="396"/>
      <c r="GHL873" s="396"/>
      <c r="GHM873" s="396"/>
      <c r="GHN873" s="396"/>
      <c r="GHO873" s="396"/>
      <c r="GHP873" s="396"/>
      <c r="GHQ873" s="396"/>
      <c r="GHR873" s="396"/>
      <c r="GHS873" s="396"/>
      <c r="GHT873" s="396"/>
      <c r="GHU873" s="396"/>
      <c r="GHV873" s="396"/>
      <c r="GHW873" s="396"/>
      <c r="GHX873" s="396"/>
      <c r="GHY873" s="396"/>
      <c r="GHZ873" s="396"/>
      <c r="GIA873" s="396"/>
      <c r="GIB873" s="396"/>
      <c r="GIC873" s="396"/>
      <c r="GID873" s="396"/>
      <c r="GIE873" s="396"/>
      <c r="GIF873" s="396"/>
      <c r="GIG873" s="396"/>
      <c r="GIH873" s="396"/>
      <c r="GII873" s="396"/>
      <c r="GIJ873" s="396"/>
      <c r="GIK873" s="396"/>
      <c r="GIL873" s="396"/>
      <c r="GIM873" s="396"/>
      <c r="GIN873" s="396"/>
      <c r="GIO873" s="396"/>
      <c r="GIP873" s="396"/>
      <c r="GIQ873" s="396"/>
      <c r="GIR873" s="396"/>
      <c r="GIS873" s="396"/>
      <c r="GIT873" s="396"/>
      <c r="GIU873" s="396"/>
      <c r="GIV873" s="396"/>
      <c r="GIW873" s="396"/>
      <c r="GIX873" s="396"/>
      <c r="GIY873" s="396"/>
      <c r="GIZ873" s="396"/>
      <c r="GJA873" s="396"/>
      <c r="GJB873" s="396"/>
      <c r="GJC873" s="396"/>
      <c r="GJD873" s="396"/>
      <c r="GJE873" s="396"/>
      <c r="GJF873" s="396"/>
      <c r="GJG873" s="396"/>
      <c r="GJH873" s="396"/>
      <c r="GJI873" s="396"/>
      <c r="GJJ873" s="396"/>
      <c r="GJK873" s="396"/>
      <c r="GJL873" s="396"/>
      <c r="GJM873" s="396"/>
      <c r="GJN873" s="396"/>
      <c r="GJO873" s="396"/>
      <c r="GJP873" s="396"/>
      <c r="GJQ873" s="396"/>
      <c r="GJR873" s="396"/>
      <c r="GJS873" s="396"/>
      <c r="GJT873" s="396"/>
      <c r="GJU873" s="396"/>
      <c r="GJV873" s="396"/>
      <c r="GJW873" s="396"/>
      <c r="GJX873" s="396"/>
      <c r="GJY873" s="396"/>
      <c r="GJZ873" s="396"/>
      <c r="GKA873" s="396"/>
      <c r="GKB873" s="396"/>
      <c r="GKC873" s="396"/>
      <c r="GKD873" s="396"/>
      <c r="GKE873" s="396"/>
      <c r="GKF873" s="396"/>
      <c r="GKG873" s="396"/>
      <c r="GKH873" s="396"/>
      <c r="GKI873" s="396"/>
      <c r="GKJ873" s="396"/>
      <c r="GKK873" s="396"/>
      <c r="GKL873" s="396"/>
      <c r="GKM873" s="396"/>
      <c r="GKN873" s="396"/>
      <c r="GKO873" s="396"/>
      <c r="GKP873" s="396"/>
      <c r="GKQ873" s="396"/>
      <c r="GKR873" s="396"/>
      <c r="GKS873" s="396"/>
      <c r="GKT873" s="396"/>
      <c r="GKU873" s="396"/>
      <c r="GKV873" s="396"/>
      <c r="GKW873" s="396"/>
      <c r="GKX873" s="396"/>
      <c r="GKY873" s="396"/>
      <c r="GKZ873" s="396"/>
      <c r="GLA873" s="396"/>
      <c r="GLB873" s="396"/>
      <c r="GLC873" s="396"/>
      <c r="GLD873" s="396"/>
      <c r="GLE873" s="396"/>
      <c r="GLF873" s="396"/>
      <c r="GLG873" s="396"/>
      <c r="GLH873" s="396"/>
      <c r="GLI873" s="396"/>
      <c r="GLJ873" s="396"/>
      <c r="GLK873" s="396"/>
      <c r="GLL873" s="396"/>
      <c r="GLM873" s="396"/>
      <c r="GLN873" s="396"/>
      <c r="GLO873" s="396"/>
      <c r="GLP873" s="396"/>
      <c r="GLQ873" s="396"/>
      <c r="GLR873" s="396"/>
      <c r="GLS873" s="396"/>
      <c r="GLT873" s="396"/>
      <c r="GLU873" s="396"/>
      <c r="GLV873" s="396"/>
      <c r="GLW873" s="396"/>
      <c r="GLX873" s="396"/>
      <c r="GLY873" s="396"/>
      <c r="GLZ873" s="396"/>
      <c r="GMA873" s="396"/>
      <c r="GMB873" s="396"/>
      <c r="GMC873" s="396"/>
      <c r="GMD873" s="396"/>
      <c r="GME873" s="396"/>
      <c r="GMF873" s="396"/>
      <c r="GMG873" s="396"/>
      <c r="GMH873" s="396"/>
      <c r="GMI873" s="396"/>
      <c r="GMJ873" s="396"/>
      <c r="GMK873" s="396"/>
      <c r="GML873" s="396"/>
      <c r="GMM873" s="396"/>
      <c r="GMN873" s="396"/>
      <c r="GMO873" s="396"/>
      <c r="GMP873" s="396"/>
      <c r="GMQ873" s="396"/>
      <c r="GMR873" s="396"/>
      <c r="GMS873" s="396"/>
      <c r="GMT873" s="396"/>
      <c r="GMU873" s="396"/>
      <c r="GMV873" s="396"/>
      <c r="GMW873" s="396"/>
      <c r="GMX873" s="396"/>
      <c r="GMY873" s="396"/>
      <c r="GMZ873" s="396"/>
      <c r="GNA873" s="396"/>
      <c r="GNB873" s="396"/>
      <c r="GNC873" s="396"/>
      <c r="GND873" s="396"/>
      <c r="GNE873" s="396"/>
      <c r="GNF873" s="396"/>
      <c r="GNG873" s="396"/>
      <c r="GNH873" s="396"/>
      <c r="GNI873" s="396"/>
      <c r="GNJ873" s="396"/>
      <c r="GNK873" s="396"/>
      <c r="GNL873" s="396"/>
      <c r="GNM873" s="396"/>
      <c r="GNN873" s="396"/>
      <c r="GNO873" s="396"/>
      <c r="GNP873" s="396"/>
      <c r="GNQ873" s="396"/>
      <c r="GNR873" s="396"/>
      <c r="GNS873" s="396"/>
      <c r="GNT873" s="396"/>
      <c r="GNU873" s="396"/>
      <c r="GNV873" s="396"/>
      <c r="GNW873" s="396"/>
      <c r="GNX873" s="396"/>
      <c r="GNY873" s="396"/>
      <c r="GNZ873" s="396"/>
      <c r="GOA873" s="396"/>
      <c r="GOB873" s="396"/>
      <c r="GOC873" s="396"/>
      <c r="GOD873" s="396"/>
      <c r="GOE873" s="396"/>
      <c r="GOF873" s="396"/>
      <c r="GOG873" s="396"/>
      <c r="GOH873" s="396"/>
      <c r="GOI873" s="396"/>
      <c r="GOJ873" s="396"/>
      <c r="GOK873" s="396"/>
      <c r="GOL873" s="396"/>
      <c r="GOM873" s="396"/>
      <c r="GON873" s="396"/>
      <c r="GOO873" s="396"/>
      <c r="GOP873" s="396"/>
      <c r="GOQ873" s="396"/>
      <c r="GOR873" s="396"/>
      <c r="GOS873" s="396"/>
      <c r="GOT873" s="396"/>
      <c r="GOU873" s="396"/>
      <c r="GOV873" s="396"/>
      <c r="GOW873" s="396"/>
      <c r="GOX873" s="396"/>
      <c r="GOY873" s="396"/>
      <c r="GOZ873" s="396"/>
      <c r="GPA873" s="396"/>
      <c r="GPB873" s="396"/>
      <c r="GPC873" s="396"/>
      <c r="GPD873" s="396"/>
      <c r="GPE873" s="396"/>
      <c r="GPF873" s="396"/>
      <c r="GPG873" s="396"/>
      <c r="GPH873" s="396"/>
      <c r="GPI873" s="396"/>
      <c r="GPJ873" s="396"/>
      <c r="GPK873" s="396"/>
      <c r="GPL873" s="396"/>
      <c r="GPM873" s="396"/>
      <c r="GPN873" s="396"/>
      <c r="GPO873" s="396"/>
      <c r="GPP873" s="396"/>
      <c r="GPQ873" s="396"/>
      <c r="GPR873" s="396"/>
      <c r="GPS873" s="396"/>
      <c r="GPT873" s="396"/>
      <c r="GPU873" s="396"/>
      <c r="GPV873" s="396"/>
      <c r="GPW873" s="396"/>
      <c r="GPX873" s="396"/>
      <c r="GPY873" s="396"/>
      <c r="GPZ873" s="396"/>
      <c r="GQA873" s="396"/>
      <c r="GQB873" s="396"/>
      <c r="GQC873" s="396"/>
      <c r="GQD873" s="396"/>
      <c r="GQE873" s="396"/>
      <c r="GQF873" s="396"/>
      <c r="GQG873" s="396"/>
      <c r="GQH873" s="396"/>
      <c r="GQI873" s="396"/>
      <c r="GQJ873" s="396"/>
      <c r="GQK873" s="396"/>
      <c r="GQL873" s="396"/>
      <c r="GQM873" s="396"/>
      <c r="GQN873" s="396"/>
      <c r="GQO873" s="396"/>
      <c r="GQP873" s="396"/>
      <c r="GQQ873" s="396"/>
      <c r="GQR873" s="396"/>
      <c r="GQS873" s="396"/>
      <c r="GQT873" s="396"/>
      <c r="GQU873" s="396"/>
      <c r="GQV873" s="396"/>
      <c r="GQW873" s="396"/>
      <c r="GQX873" s="396"/>
      <c r="GQY873" s="396"/>
      <c r="GQZ873" s="396"/>
      <c r="GRA873" s="396"/>
      <c r="GRB873" s="396"/>
      <c r="GRC873" s="396"/>
      <c r="GRD873" s="396"/>
      <c r="GRE873" s="396"/>
      <c r="GRF873" s="396"/>
      <c r="GRG873" s="396"/>
      <c r="GRH873" s="396"/>
      <c r="GRI873" s="396"/>
      <c r="GRJ873" s="396"/>
      <c r="GRK873" s="396"/>
      <c r="GRL873" s="396"/>
      <c r="GRM873" s="396"/>
      <c r="GRN873" s="396"/>
      <c r="GRO873" s="396"/>
      <c r="GRP873" s="396"/>
      <c r="GRQ873" s="396"/>
      <c r="GRR873" s="396"/>
      <c r="GRS873" s="396"/>
      <c r="GRT873" s="396"/>
      <c r="GRU873" s="396"/>
      <c r="GRV873" s="396"/>
      <c r="GRW873" s="396"/>
      <c r="GRX873" s="396"/>
      <c r="GRY873" s="396"/>
      <c r="GRZ873" s="396"/>
      <c r="GSA873" s="396"/>
      <c r="GSB873" s="396"/>
      <c r="GSC873" s="396"/>
      <c r="GSD873" s="396"/>
      <c r="GSE873" s="396"/>
      <c r="GSF873" s="396"/>
      <c r="GSG873" s="396"/>
      <c r="GSH873" s="396"/>
      <c r="GSI873" s="396"/>
      <c r="GSJ873" s="396"/>
      <c r="GSK873" s="396"/>
      <c r="GSL873" s="396"/>
      <c r="GSM873" s="396"/>
      <c r="GSN873" s="396"/>
      <c r="GSO873" s="396"/>
      <c r="GSP873" s="396"/>
      <c r="GSQ873" s="396"/>
      <c r="GSR873" s="396"/>
      <c r="GSS873" s="396"/>
      <c r="GST873" s="396"/>
      <c r="GSU873" s="396"/>
      <c r="GSV873" s="396"/>
      <c r="GSW873" s="396"/>
      <c r="GSX873" s="396"/>
      <c r="GSY873" s="396"/>
      <c r="GSZ873" s="396"/>
      <c r="GTA873" s="396"/>
      <c r="GTB873" s="396"/>
      <c r="GTC873" s="396"/>
      <c r="GTD873" s="396"/>
      <c r="GTE873" s="396"/>
      <c r="GTF873" s="396"/>
      <c r="GTG873" s="396"/>
      <c r="GTH873" s="396"/>
      <c r="GTI873" s="396"/>
      <c r="GTJ873" s="396"/>
      <c r="GTK873" s="396"/>
      <c r="GTL873" s="396"/>
      <c r="GTM873" s="396"/>
      <c r="GTN873" s="396"/>
      <c r="GTO873" s="396"/>
      <c r="GTP873" s="396"/>
      <c r="GTQ873" s="396"/>
      <c r="GTR873" s="396"/>
      <c r="GTS873" s="396"/>
      <c r="GTT873" s="396"/>
      <c r="GTU873" s="396"/>
      <c r="GTV873" s="396"/>
      <c r="GTW873" s="396"/>
      <c r="GTX873" s="396"/>
      <c r="GTY873" s="396"/>
      <c r="GTZ873" s="396"/>
      <c r="GUA873" s="396"/>
      <c r="GUB873" s="396"/>
      <c r="GUC873" s="396"/>
      <c r="GUD873" s="396"/>
      <c r="GUE873" s="396"/>
      <c r="GUF873" s="396"/>
      <c r="GUG873" s="396"/>
      <c r="GUH873" s="396"/>
      <c r="GUI873" s="396"/>
      <c r="GUJ873" s="396"/>
      <c r="GUK873" s="396"/>
      <c r="GUL873" s="396"/>
      <c r="GUM873" s="396"/>
      <c r="GUN873" s="396"/>
      <c r="GUO873" s="396"/>
      <c r="GUP873" s="396"/>
      <c r="GUQ873" s="396"/>
      <c r="GUR873" s="396"/>
      <c r="GUS873" s="396"/>
      <c r="GUT873" s="396"/>
      <c r="GUU873" s="396"/>
      <c r="GUV873" s="396"/>
      <c r="GUW873" s="396"/>
      <c r="GUX873" s="396"/>
      <c r="GUY873" s="396"/>
      <c r="GUZ873" s="396"/>
      <c r="GVA873" s="396"/>
      <c r="GVB873" s="396"/>
      <c r="GVC873" s="396"/>
      <c r="GVD873" s="396"/>
      <c r="GVE873" s="396"/>
      <c r="GVF873" s="396"/>
      <c r="GVG873" s="396"/>
      <c r="GVH873" s="396"/>
      <c r="GVI873" s="396"/>
      <c r="GVJ873" s="396"/>
      <c r="GVK873" s="396"/>
      <c r="GVL873" s="396"/>
      <c r="GVM873" s="396"/>
      <c r="GVN873" s="396"/>
      <c r="GVO873" s="396"/>
      <c r="GVP873" s="396"/>
      <c r="GVQ873" s="396"/>
      <c r="GVR873" s="396"/>
      <c r="GVS873" s="396"/>
      <c r="GVT873" s="396"/>
      <c r="GVU873" s="396"/>
      <c r="GVV873" s="396"/>
      <c r="GVW873" s="396"/>
      <c r="GVX873" s="396"/>
      <c r="GVY873" s="396"/>
      <c r="GVZ873" s="396"/>
      <c r="GWA873" s="396"/>
      <c r="GWB873" s="396"/>
      <c r="GWC873" s="396"/>
      <c r="GWD873" s="396"/>
      <c r="GWE873" s="396"/>
      <c r="GWF873" s="396"/>
      <c r="GWG873" s="396"/>
      <c r="GWH873" s="396"/>
      <c r="GWI873" s="396"/>
      <c r="GWJ873" s="396"/>
      <c r="GWK873" s="396"/>
      <c r="GWL873" s="396"/>
      <c r="GWM873" s="396"/>
      <c r="GWN873" s="396"/>
      <c r="GWO873" s="396"/>
      <c r="GWP873" s="396"/>
      <c r="GWQ873" s="396"/>
      <c r="GWR873" s="396"/>
      <c r="GWS873" s="396"/>
      <c r="GWT873" s="396"/>
      <c r="GWU873" s="396"/>
      <c r="GWV873" s="396"/>
      <c r="GWW873" s="396"/>
      <c r="GWX873" s="396"/>
      <c r="GWY873" s="396"/>
      <c r="GWZ873" s="396"/>
      <c r="GXA873" s="396"/>
      <c r="GXB873" s="396"/>
      <c r="GXC873" s="396"/>
      <c r="GXD873" s="396"/>
      <c r="GXE873" s="396"/>
      <c r="GXF873" s="396"/>
      <c r="GXG873" s="396"/>
      <c r="GXH873" s="396"/>
      <c r="GXI873" s="396"/>
      <c r="GXJ873" s="396"/>
      <c r="GXK873" s="396"/>
      <c r="GXL873" s="396"/>
      <c r="GXM873" s="396"/>
      <c r="GXN873" s="396"/>
      <c r="GXO873" s="396"/>
      <c r="GXP873" s="396"/>
      <c r="GXQ873" s="396"/>
      <c r="GXR873" s="396"/>
      <c r="GXS873" s="396"/>
      <c r="GXT873" s="396"/>
      <c r="GXU873" s="396"/>
      <c r="GXV873" s="396"/>
      <c r="GXW873" s="396"/>
      <c r="GXX873" s="396"/>
      <c r="GXY873" s="396"/>
      <c r="GXZ873" s="396"/>
      <c r="GYA873" s="396"/>
      <c r="GYB873" s="396"/>
      <c r="GYC873" s="396"/>
      <c r="GYD873" s="396"/>
      <c r="GYE873" s="396"/>
      <c r="GYF873" s="396"/>
      <c r="GYG873" s="396"/>
      <c r="GYH873" s="396"/>
      <c r="GYI873" s="396"/>
      <c r="GYJ873" s="396"/>
      <c r="GYK873" s="396"/>
      <c r="GYL873" s="396"/>
      <c r="GYM873" s="396"/>
      <c r="GYN873" s="396"/>
      <c r="GYO873" s="396"/>
      <c r="GYP873" s="396"/>
      <c r="GYQ873" s="396"/>
      <c r="GYR873" s="396"/>
      <c r="GYS873" s="396"/>
      <c r="GYT873" s="396"/>
      <c r="GYU873" s="396"/>
      <c r="GYV873" s="396"/>
      <c r="GYW873" s="396"/>
      <c r="GYX873" s="396"/>
      <c r="GYY873" s="396"/>
      <c r="GYZ873" s="396"/>
      <c r="GZA873" s="396"/>
      <c r="GZB873" s="396"/>
      <c r="GZC873" s="396"/>
      <c r="GZD873" s="396"/>
      <c r="GZE873" s="396"/>
      <c r="GZF873" s="396"/>
      <c r="GZG873" s="396"/>
      <c r="GZH873" s="396"/>
      <c r="GZI873" s="396"/>
      <c r="GZJ873" s="396"/>
      <c r="GZK873" s="396"/>
      <c r="GZL873" s="396"/>
      <c r="GZM873" s="396"/>
      <c r="GZN873" s="396"/>
      <c r="GZO873" s="396"/>
      <c r="GZP873" s="396"/>
      <c r="GZQ873" s="396"/>
      <c r="GZR873" s="396"/>
      <c r="GZS873" s="396"/>
      <c r="GZT873" s="396"/>
      <c r="GZU873" s="396"/>
      <c r="GZV873" s="396"/>
      <c r="GZW873" s="396"/>
      <c r="GZX873" s="396"/>
      <c r="GZY873" s="396"/>
      <c r="GZZ873" s="396"/>
      <c r="HAA873" s="396"/>
      <c r="HAB873" s="396"/>
      <c r="HAC873" s="396"/>
      <c r="HAD873" s="396"/>
      <c r="HAE873" s="396"/>
      <c r="HAF873" s="396"/>
      <c r="HAG873" s="396"/>
      <c r="HAH873" s="396"/>
      <c r="HAI873" s="396"/>
      <c r="HAJ873" s="396"/>
      <c r="HAK873" s="396"/>
      <c r="HAL873" s="396"/>
      <c r="HAM873" s="396"/>
      <c r="HAN873" s="396"/>
      <c r="HAO873" s="396"/>
      <c r="HAP873" s="396"/>
      <c r="HAQ873" s="396"/>
      <c r="HAR873" s="396"/>
      <c r="HAS873" s="396"/>
      <c r="HAT873" s="396"/>
      <c r="HAU873" s="396"/>
      <c r="HAV873" s="396"/>
      <c r="HAW873" s="396"/>
      <c r="HAX873" s="396"/>
      <c r="HAY873" s="396"/>
      <c r="HAZ873" s="396"/>
      <c r="HBA873" s="396"/>
      <c r="HBB873" s="396"/>
      <c r="HBC873" s="396"/>
      <c r="HBD873" s="396"/>
      <c r="HBE873" s="396"/>
      <c r="HBF873" s="396"/>
      <c r="HBG873" s="396"/>
      <c r="HBH873" s="396"/>
      <c r="HBI873" s="396"/>
      <c r="HBJ873" s="396"/>
      <c r="HBK873" s="396"/>
      <c r="HBL873" s="396"/>
      <c r="HBM873" s="396"/>
      <c r="HBN873" s="396"/>
      <c r="HBO873" s="396"/>
      <c r="HBP873" s="396"/>
      <c r="HBQ873" s="396"/>
      <c r="HBR873" s="396"/>
      <c r="HBS873" s="396"/>
      <c r="HBT873" s="396"/>
      <c r="HBU873" s="396"/>
      <c r="HBV873" s="396"/>
      <c r="HBW873" s="396"/>
      <c r="HBX873" s="396"/>
      <c r="HBY873" s="396"/>
      <c r="HBZ873" s="396"/>
      <c r="HCA873" s="396"/>
      <c r="HCB873" s="396"/>
      <c r="HCC873" s="396"/>
      <c r="HCD873" s="396"/>
      <c r="HCE873" s="396"/>
      <c r="HCF873" s="396"/>
      <c r="HCG873" s="396"/>
      <c r="HCH873" s="396"/>
      <c r="HCI873" s="396"/>
      <c r="HCJ873" s="396"/>
      <c r="HCK873" s="396"/>
      <c r="HCL873" s="396"/>
      <c r="HCM873" s="396"/>
      <c r="HCN873" s="396"/>
      <c r="HCO873" s="396"/>
      <c r="HCP873" s="396"/>
      <c r="HCQ873" s="396"/>
      <c r="HCR873" s="396"/>
      <c r="HCS873" s="396"/>
      <c r="HCT873" s="396"/>
      <c r="HCU873" s="396"/>
      <c r="HCV873" s="396"/>
      <c r="HCW873" s="396"/>
      <c r="HCX873" s="396"/>
      <c r="HCY873" s="396"/>
      <c r="HCZ873" s="396"/>
      <c r="HDA873" s="396"/>
      <c r="HDB873" s="396"/>
      <c r="HDC873" s="396"/>
      <c r="HDD873" s="396"/>
      <c r="HDE873" s="396"/>
      <c r="HDF873" s="396"/>
      <c r="HDG873" s="396"/>
      <c r="HDH873" s="396"/>
      <c r="HDI873" s="396"/>
      <c r="HDJ873" s="396"/>
      <c r="HDK873" s="396"/>
      <c r="HDL873" s="396"/>
      <c r="HDM873" s="396"/>
      <c r="HDN873" s="396"/>
      <c r="HDO873" s="396"/>
      <c r="HDP873" s="396"/>
      <c r="HDQ873" s="396"/>
      <c r="HDR873" s="396"/>
      <c r="HDS873" s="396"/>
      <c r="HDT873" s="396"/>
      <c r="HDU873" s="396"/>
      <c r="HDV873" s="396"/>
      <c r="HDW873" s="396"/>
      <c r="HDX873" s="396"/>
      <c r="HDY873" s="396"/>
      <c r="HDZ873" s="396"/>
      <c r="HEA873" s="396"/>
      <c r="HEB873" s="396"/>
      <c r="HEC873" s="396"/>
      <c r="HED873" s="396"/>
      <c r="HEE873" s="396"/>
      <c r="HEF873" s="396"/>
      <c r="HEG873" s="396"/>
      <c r="HEH873" s="396"/>
      <c r="HEI873" s="396"/>
      <c r="HEJ873" s="396"/>
      <c r="HEK873" s="396"/>
      <c r="HEL873" s="396"/>
      <c r="HEM873" s="396"/>
      <c r="HEN873" s="396"/>
      <c r="HEO873" s="396"/>
      <c r="HEP873" s="396"/>
      <c r="HEQ873" s="396"/>
      <c r="HER873" s="396"/>
      <c r="HES873" s="396"/>
      <c r="HET873" s="396"/>
      <c r="HEU873" s="396"/>
      <c r="HEV873" s="396"/>
      <c r="HEW873" s="396"/>
      <c r="HEX873" s="396"/>
      <c r="HEY873" s="396"/>
      <c r="HEZ873" s="396"/>
      <c r="HFA873" s="396"/>
      <c r="HFB873" s="396"/>
      <c r="HFC873" s="396"/>
      <c r="HFD873" s="396"/>
      <c r="HFE873" s="396"/>
      <c r="HFF873" s="396"/>
      <c r="HFG873" s="396"/>
      <c r="HFH873" s="396"/>
      <c r="HFI873" s="396"/>
      <c r="HFJ873" s="396"/>
      <c r="HFK873" s="396"/>
      <c r="HFL873" s="396"/>
      <c r="HFM873" s="396"/>
      <c r="HFN873" s="396"/>
      <c r="HFO873" s="396"/>
      <c r="HFP873" s="396"/>
      <c r="HFQ873" s="396"/>
      <c r="HFR873" s="396"/>
      <c r="HFS873" s="396"/>
      <c r="HFT873" s="396"/>
      <c r="HFU873" s="396"/>
      <c r="HFV873" s="396"/>
      <c r="HFW873" s="396"/>
      <c r="HFX873" s="396"/>
      <c r="HFY873" s="396"/>
      <c r="HFZ873" s="396"/>
      <c r="HGA873" s="396"/>
      <c r="HGB873" s="396"/>
      <c r="HGC873" s="396"/>
      <c r="HGD873" s="396"/>
      <c r="HGE873" s="396"/>
      <c r="HGF873" s="396"/>
      <c r="HGG873" s="396"/>
      <c r="HGH873" s="396"/>
      <c r="HGI873" s="396"/>
      <c r="HGJ873" s="396"/>
      <c r="HGK873" s="396"/>
      <c r="HGL873" s="396"/>
      <c r="HGM873" s="396"/>
      <c r="HGN873" s="396"/>
      <c r="HGO873" s="396"/>
      <c r="HGP873" s="396"/>
      <c r="HGQ873" s="396"/>
      <c r="HGR873" s="396"/>
      <c r="HGS873" s="396"/>
      <c r="HGT873" s="396"/>
      <c r="HGU873" s="396"/>
      <c r="HGV873" s="396"/>
      <c r="HGW873" s="396"/>
      <c r="HGX873" s="396"/>
      <c r="HGY873" s="396"/>
      <c r="HGZ873" s="396"/>
      <c r="HHA873" s="396"/>
      <c r="HHB873" s="396"/>
      <c r="HHC873" s="396"/>
      <c r="HHD873" s="396"/>
      <c r="HHE873" s="396"/>
      <c r="HHF873" s="396"/>
      <c r="HHG873" s="396"/>
      <c r="HHH873" s="396"/>
      <c r="HHI873" s="396"/>
      <c r="HHJ873" s="396"/>
      <c r="HHK873" s="396"/>
      <c r="HHL873" s="396"/>
      <c r="HHM873" s="396"/>
      <c r="HHN873" s="396"/>
      <c r="HHO873" s="396"/>
      <c r="HHP873" s="396"/>
      <c r="HHQ873" s="396"/>
      <c r="HHR873" s="396"/>
      <c r="HHS873" s="396"/>
      <c r="HHT873" s="396"/>
      <c r="HHU873" s="396"/>
      <c r="HHV873" s="396"/>
      <c r="HHW873" s="396"/>
      <c r="HHX873" s="396"/>
      <c r="HHY873" s="396"/>
      <c r="HHZ873" s="396"/>
      <c r="HIA873" s="396"/>
      <c r="HIB873" s="396"/>
      <c r="HIC873" s="396"/>
      <c r="HID873" s="396"/>
      <c r="HIE873" s="396"/>
      <c r="HIF873" s="396"/>
      <c r="HIG873" s="396"/>
      <c r="HIH873" s="396"/>
      <c r="HII873" s="396"/>
      <c r="HIJ873" s="396"/>
      <c r="HIK873" s="396"/>
      <c r="HIL873" s="396"/>
      <c r="HIM873" s="396"/>
      <c r="HIN873" s="396"/>
      <c r="HIO873" s="396"/>
      <c r="HIP873" s="396"/>
      <c r="HIQ873" s="396"/>
      <c r="HIR873" s="396"/>
      <c r="HIS873" s="396"/>
      <c r="HIT873" s="396"/>
      <c r="HIU873" s="396"/>
      <c r="HIV873" s="396"/>
      <c r="HIW873" s="396"/>
      <c r="HIX873" s="396"/>
      <c r="HIY873" s="396"/>
      <c r="HIZ873" s="396"/>
      <c r="HJA873" s="396"/>
      <c r="HJB873" s="396"/>
      <c r="HJC873" s="396"/>
      <c r="HJD873" s="396"/>
      <c r="HJE873" s="396"/>
      <c r="HJF873" s="396"/>
      <c r="HJG873" s="396"/>
      <c r="HJH873" s="396"/>
      <c r="HJI873" s="396"/>
      <c r="HJJ873" s="396"/>
      <c r="HJK873" s="396"/>
      <c r="HJL873" s="396"/>
      <c r="HJM873" s="396"/>
      <c r="HJN873" s="396"/>
      <c r="HJO873" s="396"/>
      <c r="HJP873" s="396"/>
      <c r="HJQ873" s="396"/>
      <c r="HJR873" s="396"/>
      <c r="HJS873" s="396"/>
      <c r="HJT873" s="396"/>
      <c r="HJU873" s="396"/>
      <c r="HJV873" s="396"/>
      <c r="HJW873" s="396"/>
      <c r="HJX873" s="396"/>
      <c r="HJY873" s="396"/>
      <c r="HJZ873" s="396"/>
      <c r="HKA873" s="396"/>
      <c r="HKB873" s="396"/>
      <c r="HKC873" s="396"/>
      <c r="HKD873" s="396"/>
      <c r="HKE873" s="396"/>
      <c r="HKF873" s="396"/>
      <c r="HKG873" s="396"/>
      <c r="HKH873" s="396"/>
      <c r="HKI873" s="396"/>
      <c r="HKJ873" s="396"/>
      <c r="HKK873" s="396"/>
      <c r="HKL873" s="396"/>
      <c r="HKM873" s="396"/>
      <c r="HKN873" s="396"/>
      <c r="HKO873" s="396"/>
      <c r="HKP873" s="396"/>
      <c r="HKQ873" s="396"/>
      <c r="HKR873" s="396"/>
      <c r="HKS873" s="396"/>
      <c r="HKT873" s="396"/>
      <c r="HKU873" s="396"/>
      <c r="HKV873" s="396"/>
      <c r="HKW873" s="396"/>
      <c r="HKX873" s="396"/>
      <c r="HKY873" s="396"/>
      <c r="HKZ873" s="396"/>
      <c r="HLA873" s="396"/>
      <c r="HLB873" s="396"/>
      <c r="HLC873" s="396"/>
      <c r="HLD873" s="396"/>
      <c r="HLE873" s="396"/>
      <c r="HLF873" s="396"/>
      <c r="HLG873" s="396"/>
      <c r="HLH873" s="396"/>
      <c r="HLI873" s="396"/>
      <c r="HLJ873" s="396"/>
      <c r="HLK873" s="396"/>
      <c r="HLL873" s="396"/>
      <c r="HLM873" s="396"/>
      <c r="HLN873" s="396"/>
      <c r="HLO873" s="396"/>
      <c r="HLP873" s="396"/>
      <c r="HLQ873" s="396"/>
      <c r="HLR873" s="396"/>
      <c r="HLS873" s="396"/>
      <c r="HLT873" s="396"/>
      <c r="HLU873" s="396"/>
      <c r="HLV873" s="396"/>
      <c r="HLW873" s="396"/>
      <c r="HLX873" s="396"/>
      <c r="HLY873" s="396"/>
      <c r="HLZ873" s="396"/>
      <c r="HMA873" s="396"/>
      <c r="HMB873" s="396"/>
      <c r="HMC873" s="396"/>
      <c r="HMD873" s="396"/>
      <c r="HME873" s="396"/>
      <c r="HMF873" s="396"/>
      <c r="HMG873" s="396"/>
      <c r="HMH873" s="396"/>
      <c r="HMI873" s="396"/>
      <c r="HMJ873" s="396"/>
      <c r="HMK873" s="396"/>
      <c r="HML873" s="396"/>
      <c r="HMM873" s="396"/>
      <c r="HMN873" s="396"/>
      <c r="HMO873" s="396"/>
      <c r="HMP873" s="396"/>
      <c r="HMQ873" s="396"/>
      <c r="HMR873" s="396"/>
      <c r="HMS873" s="396"/>
      <c r="HMT873" s="396"/>
      <c r="HMU873" s="396"/>
      <c r="HMV873" s="396"/>
      <c r="HMW873" s="396"/>
      <c r="HMX873" s="396"/>
      <c r="HMY873" s="396"/>
      <c r="HMZ873" s="396"/>
      <c r="HNA873" s="396"/>
      <c r="HNB873" s="396"/>
      <c r="HNC873" s="396"/>
      <c r="HND873" s="396"/>
      <c r="HNE873" s="396"/>
      <c r="HNF873" s="396"/>
      <c r="HNG873" s="396"/>
      <c r="HNH873" s="396"/>
      <c r="HNI873" s="396"/>
      <c r="HNJ873" s="396"/>
      <c r="HNK873" s="396"/>
      <c r="HNL873" s="396"/>
      <c r="HNM873" s="396"/>
      <c r="HNN873" s="396"/>
      <c r="HNO873" s="396"/>
      <c r="HNP873" s="396"/>
      <c r="HNQ873" s="396"/>
      <c r="HNR873" s="396"/>
      <c r="HNS873" s="396"/>
      <c r="HNT873" s="396"/>
      <c r="HNU873" s="396"/>
      <c r="HNV873" s="396"/>
      <c r="HNW873" s="396"/>
      <c r="HNX873" s="396"/>
      <c r="HNY873" s="396"/>
      <c r="HNZ873" s="396"/>
      <c r="HOA873" s="396"/>
      <c r="HOB873" s="396"/>
      <c r="HOC873" s="396"/>
      <c r="HOD873" s="396"/>
      <c r="HOE873" s="396"/>
      <c r="HOF873" s="396"/>
      <c r="HOG873" s="396"/>
      <c r="HOH873" s="396"/>
      <c r="HOI873" s="396"/>
      <c r="HOJ873" s="396"/>
      <c r="HOK873" s="396"/>
      <c r="HOL873" s="396"/>
      <c r="HOM873" s="396"/>
      <c r="HON873" s="396"/>
      <c r="HOO873" s="396"/>
      <c r="HOP873" s="396"/>
      <c r="HOQ873" s="396"/>
      <c r="HOR873" s="396"/>
      <c r="HOS873" s="396"/>
      <c r="HOT873" s="396"/>
      <c r="HOU873" s="396"/>
      <c r="HOV873" s="396"/>
      <c r="HOW873" s="396"/>
      <c r="HOX873" s="396"/>
      <c r="HOY873" s="396"/>
      <c r="HOZ873" s="396"/>
      <c r="HPA873" s="396"/>
      <c r="HPB873" s="396"/>
      <c r="HPC873" s="396"/>
      <c r="HPD873" s="396"/>
      <c r="HPE873" s="396"/>
      <c r="HPF873" s="396"/>
      <c r="HPG873" s="396"/>
      <c r="HPH873" s="396"/>
      <c r="HPI873" s="396"/>
      <c r="HPJ873" s="396"/>
      <c r="HPK873" s="396"/>
      <c r="HPL873" s="396"/>
      <c r="HPM873" s="396"/>
      <c r="HPN873" s="396"/>
      <c r="HPO873" s="396"/>
      <c r="HPP873" s="396"/>
      <c r="HPQ873" s="396"/>
      <c r="HPR873" s="396"/>
      <c r="HPS873" s="396"/>
      <c r="HPT873" s="396"/>
      <c r="HPU873" s="396"/>
      <c r="HPV873" s="396"/>
      <c r="HPW873" s="396"/>
      <c r="HPX873" s="396"/>
      <c r="HPY873" s="396"/>
      <c r="HPZ873" s="396"/>
      <c r="HQA873" s="396"/>
      <c r="HQB873" s="396"/>
      <c r="HQC873" s="396"/>
      <c r="HQD873" s="396"/>
      <c r="HQE873" s="396"/>
      <c r="HQF873" s="396"/>
      <c r="HQG873" s="396"/>
      <c r="HQH873" s="396"/>
      <c r="HQI873" s="396"/>
      <c r="HQJ873" s="396"/>
      <c r="HQK873" s="396"/>
      <c r="HQL873" s="396"/>
      <c r="HQM873" s="396"/>
      <c r="HQN873" s="396"/>
      <c r="HQO873" s="396"/>
      <c r="HQP873" s="396"/>
      <c r="HQQ873" s="396"/>
      <c r="HQR873" s="396"/>
      <c r="HQS873" s="396"/>
      <c r="HQT873" s="396"/>
      <c r="HQU873" s="396"/>
      <c r="HQV873" s="396"/>
      <c r="HQW873" s="396"/>
      <c r="HQX873" s="396"/>
      <c r="HQY873" s="396"/>
      <c r="HQZ873" s="396"/>
      <c r="HRA873" s="396"/>
      <c r="HRB873" s="396"/>
      <c r="HRC873" s="396"/>
      <c r="HRD873" s="396"/>
      <c r="HRE873" s="396"/>
      <c r="HRF873" s="396"/>
      <c r="HRG873" s="396"/>
      <c r="HRH873" s="396"/>
      <c r="HRI873" s="396"/>
      <c r="HRJ873" s="396"/>
      <c r="HRK873" s="396"/>
      <c r="HRL873" s="396"/>
      <c r="HRM873" s="396"/>
      <c r="HRN873" s="396"/>
      <c r="HRO873" s="396"/>
      <c r="HRP873" s="396"/>
      <c r="HRQ873" s="396"/>
      <c r="HRR873" s="396"/>
      <c r="HRS873" s="396"/>
      <c r="HRT873" s="396"/>
      <c r="HRU873" s="396"/>
      <c r="HRV873" s="396"/>
      <c r="HRW873" s="396"/>
      <c r="HRX873" s="396"/>
      <c r="HRY873" s="396"/>
      <c r="HRZ873" s="396"/>
      <c r="HSA873" s="396"/>
      <c r="HSB873" s="396"/>
      <c r="HSC873" s="396"/>
      <c r="HSD873" s="396"/>
      <c r="HSE873" s="396"/>
      <c r="HSF873" s="396"/>
      <c r="HSG873" s="396"/>
      <c r="HSH873" s="396"/>
      <c r="HSI873" s="396"/>
      <c r="HSJ873" s="396"/>
      <c r="HSK873" s="396"/>
      <c r="HSL873" s="396"/>
      <c r="HSM873" s="396"/>
      <c r="HSN873" s="396"/>
      <c r="HSO873" s="396"/>
      <c r="HSP873" s="396"/>
      <c r="HSQ873" s="396"/>
      <c r="HSR873" s="396"/>
      <c r="HSS873" s="396"/>
      <c r="HST873" s="396"/>
      <c r="HSU873" s="396"/>
      <c r="HSV873" s="396"/>
      <c r="HSW873" s="396"/>
      <c r="HSX873" s="396"/>
      <c r="HSY873" s="396"/>
      <c r="HSZ873" s="396"/>
      <c r="HTA873" s="396"/>
      <c r="HTB873" s="396"/>
      <c r="HTC873" s="396"/>
      <c r="HTD873" s="396"/>
      <c r="HTE873" s="396"/>
      <c r="HTF873" s="396"/>
      <c r="HTG873" s="396"/>
      <c r="HTH873" s="396"/>
      <c r="HTI873" s="396"/>
      <c r="HTJ873" s="396"/>
      <c r="HTK873" s="396"/>
      <c r="HTL873" s="396"/>
      <c r="HTM873" s="396"/>
      <c r="HTN873" s="396"/>
      <c r="HTO873" s="396"/>
      <c r="HTP873" s="396"/>
      <c r="HTQ873" s="396"/>
      <c r="HTR873" s="396"/>
      <c r="HTS873" s="396"/>
      <c r="HTT873" s="396"/>
      <c r="HTU873" s="396"/>
      <c r="HTV873" s="396"/>
      <c r="HTW873" s="396"/>
      <c r="HTX873" s="396"/>
      <c r="HTY873" s="396"/>
      <c r="HTZ873" s="396"/>
      <c r="HUA873" s="396"/>
      <c r="HUB873" s="396"/>
      <c r="HUC873" s="396"/>
      <c r="HUD873" s="396"/>
      <c r="HUE873" s="396"/>
      <c r="HUF873" s="396"/>
      <c r="HUG873" s="396"/>
      <c r="HUH873" s="396"/>
      <c r="HUI873" s="396"/>
      <c r="HUJ873" s="396"/>
      <c r="HUK873" s="396"/>
      <c r="HUL873" s="396"/>
      <c r="HUM873" s="396"/>
      <c r="HUN873" s="396"/>
      <c r="HUO873" s="396"/>
      <c r="HUP873" s="396"/>
      <c r="HUQ873" s="396"/>
      <c r="HUR873" s="396"/>
      <c r="HUS873" s="396"/>
      <c r="HUT873" s="396"/>
      <c r="HUU873" s="396"/>
      <c r="HUV873" s="396"/>
      <c r="HUW873" s="396"/>
      <c r="HUX873" s="396"/>
      <c r="HUY873" s="396"/>
      <c r="HUZ873" s="396"/>
      <c r="HVA873" s="396"/>
      <c r="HVB873" s="396"/>
      <c r="HVC873" s="396"/>
      <c r="HVD873" s="396"/>
      <c r="HVE873" s="396"/>
      <c r="HVF873" s="396"/>
      <c r="HVG873" s="396"/>
      <c r="HVH873" s="396"/>
      <c r="HVI873" s="396"/>
      <c r="HVJ873" s="396"/>
      <c r="HVK873" s="396"/>
      <c r="HVL873" s="396"/>
      <c r="HVM873" s="396"/>
      <c r="HVN873" s="396"/>
      <c r="HVO873" s="396"/>
      <c r="HVP873" s="396"/>
      <c r="HVQ873" s="396"/>
      <c r="HVR873" s="396"/>
      <c r="HVS873" s="396"/>
      <c r="HVT873" s="396"/>
      <c r="HVU873" s="396"/>
      <c r="HVV873" s="396"/>
      <c r="HVW873" s="396"/>
      <c r="HVX873" s="396"/>
      <c r="HVY873" s="396"/>
      <c r="HVZ873" s="396"/>
      <c r="HWA873" s="396"/>
      <c r="HWB873" s="396"/>
      <c r="HWC873" s="396"/>
      <c r="HWD873" s="396"/>
      <c r="HWE873" s="396"/>
      <c r="HWF873" s="396"/>
      <c r="HWG873" s="396"/>
      <c r="HWH873" s="396"/>
      <c r="HWI873" s="396"/>
      <c r="HWJ873" s="396"/>
      <c r="HWK873" s="396"/>
      <c r="HWL873" s="396"/>
      <c r="HWM873" s="396"/>
      <c r="HWN873" s="396"/>
      <c r="HWO873" s="396"/>
      <c r="HWP873" s="396"/>
      <c r="HWQ873" s="396"/>
      <c r="HWR873" s="396"/>
      <c r="HWS873" s="396"/>
      <c r="HWT873" s="396"/>
      <c r="HWU873" s="396"/>
      <c r="HWV873" s="396"/>
      <c r="HWW873" s="396"/>
      <c r="HWX873" s="396"/>
      <c r="HWY873" s="396"/>
      <c r="HWZ873" s="396"/>
      <c r="HXA873" s="396"/>
      <c r="HXB873" s="396"/>
      <c r="HXC873" s="396"/>
      <c r="HXD873" s="396"/>
      <c r="HXE873" s="396"/>
      <c r="HXF873" s="396"/>
      <c r="HXG873" s="396"/>
      <c r="HXH873" s="396"/>
      <c r="HXI873" s="396"/>
      <c r="HXJ873" s="396"/>
      <c r="HXK873" s="396"/>
      <c r="HXL873" s="396"/>
      <c r="HXM873" s="396"/>
      <c r="HXN873" s="396"/>
      <c r="HXO873" s="396"/>
      <c r="HXP873" s="396"/>
      <c r="HXQ873" s="396"/>
      <c r="HXR873" s="396"/>
      <c r="HXS873" s="396"/>
      <c r="HXT873" s="396"/>
      <c r="HXU873" s="396"/>
      <c r="HXV873" s="396"/>
      <c r="HXW873" s="396"/>
      <c r="HXX873" s="396"/>
      <c r="HXY873" s="396"/>
      <c r="HXZ873" s="396"/>
      <c r="HYA873" s="396"/>
      <c r="HYB873" s="396"/>
      <c r="HYC873" s="396"/>
      <c r="HYD873" s="396"/>
      <c r="HYE873" s="396"/>
      <c r="HYF873" s="396"/>
      <c r="HYG873" s="396"/>
      <c r="HYH873" s="396"/>
      <c r="HYI873" s="396"/>
      <c r="HYJ873" s="396"/>
      <c r="HYK873" s="396"/>
      <c r="HYL873" s="396"/>
      <c r="HYM873" s="396"/>
      <c r="HYN873" s="396"/>
      <c r="HYO873" s="396"/>
      <c r="HYP873" s="396"/>
      <c r="HYQ873" s="396"/>
      <c r="HYR873" s="396"/>
      <c r="HYS873" s="396"/>
      <c r="HYT873" s="396"/>
      <c r="HYU873" s="396"/>
      <c r="HYV873" s="396"/>
      <c r="HYW873" s="396"/>
      <c r="HYX873" s="396"/>
      <c r="HYY873" s="396"/>
      <c r="HYZ873" s="396"/>
      <c r="HZA873" s="396"/>
      <c r="HZB873" s="396"/>
      <c r="HZC873" s="396"/>
      <c r="HZD873" s="396"/>
      <c r="HZE873" s="396"/>
      <c r="HZF873" s="396"/>
      <c r="HZG873" s="396"/>
      <c r="HZH873" s="396"/>
      <c r="HZI873" s="396"/>
      <c r="HZJ873" s="396"/>
      <c r="HZK873" s="396"/>
      <c r="HZL873" s="396"/>
      <c r="HZM873" s="396"/>
      <c r="HZN873" s="396"/>
      <c r="HZO873" s="396"/>
      <c r="HZP873" s="396"/>
      <c r="HZQ873" s="396"/>
      <c r="HZR873" s="396"/>
      <c r="HZS873" s="396"/>
      <c r="HZT873" s="396"/>
      <c r="HZU873" s="396"/>
      <c r="HZV873" s="396"/>
      <c r="HZW873" s="396"/>
      <c r="HZX873" s="396"/>
      <c r="HZY873" s="396"/>
      <c r="HZZ873" s="396"/>
      <c r="IAA873" s="396"/>
      <c r="IAB873" s="396"/>
      <c r="IAC873" s="396"/>
      <c r="IAD873" s="396"/>
      <c r="IAE873" s="396"/>
      <c r="IAF873" s="396"/>
      <c r="IAG873" s="396"/>
      <c r="IAH873" s="396"/>
      <c r="IAI873" s="396"/>
      <c r="IAJ873" s="396"/>
      <c r="IAK873" s="396"/>
      <c r="IAL873" s="396"/>
      <c r="IAM873" s="396"/>
      <c r="IAN873" s="396"/>
      <c r="IAO873" s="396"/>
      <c r="IAP873" s="396"/>
      <c r="IAQ873" s="396"/>
      <c r="IAR873" s="396"/>
      <c r="IAS873" s="396"/>
      <c r="IAT873" s="396"/>
      <c r="IAU873" s="396"/>
      <c r="IAV873" s="396"/>
      <c r="IAW873" s="396"/>
      <c r="IAX873" s="396"/>
      <c r="IAY873" s="396"/>
      <c r="IAZ873" s="396"/>
      <c r="IBA873" s="396"/>
      <c r="IBB873" s="396"/>
      <c r="IBC873" s="396"/>
      <c r="IBD873" s="396"/>
      <c r="IBE873" s="396"/>
      <c r="IBF873" s="396"/>
      <c r="IBG873" s="396"/>
      <c r="IBH873" s="396"/>
      <c r="IBI873" s="396"/>
      <c r="IBJ873" s="396"/>
      <c r="IBK873" s="396"/>
      <c r="IBL873" s="396"/>
      <c r="IBM873" s="396"/>
      <c r="IBN873" s="396"/>
      <c r="IBO873" s="396"/>
      <c r="IBP873" s="396"/>
      <c r="IBQ873" s="396"/>
      <c r="IBR873" s="396"/>
      <c r="IBS873" s="396"/>
      <c r="IBT873" s="396"/>
      <c r="IBU873" s="396"/>
      <c r="IBV873" s="396"/>
      <c r="IBW873" s="396"/>
      <c r="IBX873" s="396"/>
      <c r="IBY873" s="396"/>
      <c r="IBZ873" s="396"/>
      <c r="ICA873" s="396"/>
      <c r="ICB873" s="396"/>
      <c r="ICC873" s="396"/>
      <c r="ICD873" s="396"/>
      <c r="ICE873" s="396"/>
      <c r="ICF873" s="396"/>
      <c r="ICG873" s="396"/>
      <c r="ICH873" s="396"/>
      <c r="ICI873" s="396"/>
      <c r="ICJ873" s="396"/>
      <c r="ICK873" s="396"/>
      <c r="ICL873" s="396"/>
      <c r="ICM873" s="396"/>
      <c r="ICN873" s="396"/>
      <c r="ICO873" s="396"/>
      <c r="ICP873" s="396"/>
      <c r="ICQ873" s="396"/>
      <c r="ICR873" s="396"/>
      <c r="ICS873" s="396"/>
      <c r="ICT873" s="396"/>
      <c r="ICU873" s="396"/>
      <c r="ICV873" s="396"/>
      <c r="ICW873" s="396"/>
      <c r="ICX873" s="396"/>
      <c r="ICY873" s="396"/>
      <c r="ICZ873" s="396"/>
      <c r="IDA873" s="396"/>
      <c r="IDB873" s="396"/>
      <c r="IDC873" s="396"/>
      <c r="IDD873" s="396"/>
      <c r="IDE873" s="396"/>
      <c r="IDF873" s="396"/>
      <c r="IDG873" s="396"/>
      <c r="IDH873" s="396"/>
      <c r="IDI873" s="396"/>
      <c r="IDJ873" s="396"/>
      <c r="IDK873" s="396"/>
      <c r="IDL873" s="396"/>
      <c r="IDM873" s="396"/>
      <c r="IDN873" s="396"/>
      <c r="IDO873" s="396"/>
      <c r="IDP873" s="396"/>
      <c r="IDQ873" s="396"/>
      <c r="IDR873" s="396"/>
      <c r="IDS873" s="396"/>
      <c r="IDT873" s="396"/>
      <c r="IDU873" s="396"/>
      <c r="IDV873" s="396"/>
      <c r="IDW873" s="396"/>
      <c r="IDX873" s="396"/>
      <c r="IDY873" s="396"/>
      <c r="IDZ873" s="396"/>
      <c r="IEA873" s="396"/>
      <c r="IEB873" s="396"/>
      <c r="IEC873" s="396"/>
      <c r="IED873" s="396"/>
      <c r="IEE873" s="396"/>
      <c r="IEF873" s="396"/>
      <c r="IEG873" s="396"/>
      <c r="IEH873" s="396"/>
      <c r="IEI873" s="396"/>
      <c r="IEJ873" s="396"/>
      <c r="IEK873" s="396"/>
      <c r="IEL873" s="396"/>
      <c r="IEM873" s="396"/>
      <c r="IEN873" s="396"/>
      <c r="IEO873" s="396"/>
      <c r="IEP873" s="396"/>
      <c r="IEQ873" s="396"/>
      <c r="IER873" s="396"/>
      <c r="IES873" s="396"/>
      <c r="IET873" s="396"/>
      <c r="IEU873" s="396"/>
      <c r="IEV873" s="396"/>
      <c r="IEW873" s="396"/>
      <c r="IEX873" s="396"/>
      <c r="IEY873" s="396"/>
      <c r="IEZ873" s="396"/>
      <c r="IFA873" s="396"/>
      <c r="IFB873" s="396"/>
      <c r="IFC873" s="396"/>
      <c r="IFD873" s="396"/>
      <c r="IFE873" s="396"/>
      <c r="IFF873" s="396"/>
      <c r="IFG873" s="396"/>
      <c r="IFH873" s="396"/>
      <c r="IFI873" s="396"/>
      <c r="IFJ873" s="396"/>
      <c r="IFK873" s="396"/>
      <c r="IFL873" s="396"/>
      <c r="IFM873" s="396"/>
      <c r="IFN873" s="396"/>
      <c r="IFO873" s="396"/>
      <c r="IFP873" s="396"/>
      <c r="IFQ873" s="396"/>
      <c r="IFR873" s="396"/>
      <c r="IFS873" s="396"/>
      <c r="IFT873" s="396"/>
      <c r="IFU873" s="396"/>
      <c r="IFV873" s="396"/>
      <c r="IFW873" s="396"/>
      <c r="IFX873" s="396"/>
      <c r="IFY873" s="396"/>
      <c r="IFZ873" s="396"/>
      <c r="IGA873" s="396"/>
      <c r="IGB873" s="396"/>
      <c r="IGC873" s="396"/>
      <c r="IGD873" s="396"/>
      <c r="IGE873" s="396"/>
      <c r="IGF873" s="396"/>
      <c r="IGG873" s="396"/>
      <c r="IGH873" s="396"/>
      <c r="IGI873" s="396"/>
      <c r="IGJ873" s="396"/>
      <c r="IGK873" s="396"/>
      <c r="IGL873" s="396"/>
      <c r="IGM873" s="396"/>
      <c r="IGN873" s="396"/>
      <c r="IGO873" s="396"/>
      <c r="IGP873" s="396"/>
      <c r="IGQ873" s="396"/>
      <c r="IGR873" s="396"/>
      <c r="IGS873" s="396"/>
      <c r="IGT873" s="396"/>
      <c r="IGU873" s="396"/>
      <c r="IGV873" s="396"/>
      <c r="IGW873" s="396"/>
      <c r="IGX873" s="396"/>
      <c r="IGY873" s="396"/>
      <c r="IGZ873" s="396"/>
      <c r="IHA873" s="396"/>
      <c r="IHB873" s="396"/>
      <c r="IHC873" s="396"/>
      <c r="IHD873" s="396"/>
      <c r="IHE873" s="396"/>
      <c r="IHF873" s="396"/>
      <c r="IHG873" s="396"/>
      <c r="IHH873" s="396"/>
      <c r="IHI873" s="396"/>
      <c r="IHJ873" s="396"/>
      <c r="IHK873" s="396"/>
      <c r="IHL873" s="396"/>
      <c r="IHM873" s="396"/>
      <c r="IHN873" s="396"/>
      <c r="IHO873" s="396"/>
      <c r="IHP873" s="396"/>
      <c r="IHQ873" s="396"/>
      <c r="IHR873" s="396"/>
      <c r="IHS873" s="396"/>
      <c r="IHT873" s="396"/>
      <c r="IHU873" s="396"/>
      <c r="IHV873" s="396"/>
      <c r="IHW873" s="396"/>
      <c r="IHX873" s="396"/>
      <c r="IHY873" s="396"/>
      <c r="IHZ873" s="396"/>
      <c r="IIA873" s="396"/>
      <c r="IIB873" s="396"/>
      <c r="IIC873" s="396"/>
      <c r="IID873" s="396"/>
      <c r="IIE873" s="396"/>
      <c r="IIF873" s="396"/>
      <c r="IIG873" s="396"/>
      <c r="IIH873" s="396"/>
      <c r="III873" s="396"/>
      <c r="IIJ873" s="396"/>
      <c r="IIK873" s="396"/>
      <c r="IIL873" s="396"/>
      <c r="IIM873" s="396"/>
      <c r="IIN873" s="396"/>
      <c r="IIO873" s="396"/>
      <c r="IIP873" s="396"/>
      <c r="IIQ873" s="396"/>
      <c r="IIR873" s="396"/>
      <c r="IIS873" s="396"/>
      <c r="IIT873" s="396"/>
      <c r="IIU873" s="396"/>
      <c r="IIV873" s="396"/>
      <c r="IIW873" s="396"/>
      <c r="IIX873" s="396"/>
      <c r="IIY873" s="396"/>
      <c r="IIZ873" s="396"/>
      <c r="IJA873" s="396"/>
      <c r="IJB873" s="396"/>
      <c r="IJC873" s="396"/>
      <c r="IJD873" s="396"/>
      <c r="IJE873" s="396"/>
      <c r="IJF873" s="396"/>
      <c r="IJG873" s="396"/>
      <c r="IJH873" s="396"/>
      <c r="IJI873" s="396"/>
      <c r="IJJ873" s="396"/>
      <c r="IJK873" s="396"/>
      <c r="IJL873" s="396"/>
      <c r="IJM873" s="396"/>
      <c r="IJN873" s="396"/>
      <c r="IJO873" s="396"/>
      <c r="IJP873" s="396"/>
      <c r="IJQ873" s="396"/>
      <c r="IJR873" s="396"/>
      <c r="IJS873" s="396"/>
      <c r="IJT873" s="396"/>
      <c r="IJU873" s="396"/>
      <c r="IJV873" s="396"/>
      <c r="IJW873" s="396"/>
      <c r="IJX873" s="396"/>
      <c r="IJY873" s="396"/>
      <c r="IJZ873" s="396"/>
      <c r="IKA873" s="396"/>
      <c r="IKB873" s="396"/>
      <c r="IKC873" s="396"/>
      <c r="IKD873" s="396"/>
      <c r="IKE873" s="396"/>
      <c r="IKF873" s="396"/>
      <c r="IKG873" s="396"/>
      <c r="IKH873" s="396"/>
      <c r="IKI873" s="396"/>
      <c r="IKJ873" s="396"/>
      <c r="IKK873" s="396"/>
      <c r="IKL873" s="396"/>
      <c r="IKM873" s="396"/>
      <c r="IKN873" s="396"/>
      <c r="IKO873" s="396"/>
      <c r="IKP873" s="396"/>
      <c r="IKQ873" s="396"/>
      <c r="IKR873" s="396"/>
      <c r="IKS873" s="396"/>
      <c r="IKT873" s="396"/>
      <c r="IKU873" s="396"/>
      <c r="IKV873" s="396"/>
      <c r="IKW873" s="396"/>
      <c r="IKX873" s="396"/>
      <c r="IKY873" s="396"/>
      <c r="IKZ873" s="396"/>
      <c r="ILA873" s="396"/>
      <c r="ILB873" s="396"/>
      <c r="ILC873" s="396"/>
      <c r="ILD873" s="396"/>
      <c r="ILE873" s="396"/>
      <c r="ILF873" s="396"/>
      <c r="ILG873" s="396"/>
      <c r="ILH873" s="396"/>
      <c r="ILI873" s="396"/>
      <c r="ILJ873" s="396"/>
      <c r="ILK873" s="396"/>
      <c r="ILL873" s="396"/>
      <c r="ILM873" s="396"/>
      <c r="ILN873" s="396"/>
      <c r="ILO873" s="396"/>
      <c r="ILP873" s="396"/>
      <c r="ILQ873" s="396"/>
      <c r="ILR873" s="396"/>
      <c r="ILS873" s="396"/>
      <c r="ILT873" s="396"/>
      <c r="ILU873" s="396"/>
      <c r="ILV873" s="396"/>
      <c r="ILW873" s="396"/>
      <c r="ILX873" s="396"/>
      <c r="ILY873" s="396"/>
      <c r="ILZ873" s="396"/>
      <c r="IMA873" s="396"/>
      <c r="IMB873" s="396"/>
      <c r="IMC873" s="396"/>
      <c r="IMD873" s="396"/>
      <c r="IME873" s="396"/>
      <c r="IMF873" s="396"/>
      <c r="IMG873" s="396"/>
      <c r="IMH873" s="396"/>
      <c r="IMI873" s="396"/>
      <c r="IMJ873" s="396"/>
      <c r="IMK873" s="396"/>
      <c r="IML873" s="396"/>
      <c r="IMM873" s="396"/>
      <c r="IMN873" s="396"/>
      <c r="IMO873" s="396"/>
      <c r="IMP873" s="396"/>
      <c r="IMQ873" s="396"/>
      <c r="IMR873" s="396"/>
      <c r="IMS873" s="396"/>
      <c r="IMT873" s="396"/>
      <c r="IMU873" s="396"/>
      <c r="IMV873" s="396"/>
      <c r="IMW873" s="396"/>
      <c r="IMX873" s="396"/>
      <c r="IMY873" s="396"/>
      <c r="IMZ873" s="396"/>
      <c r="INA873" s="396"/>
      <c r="INB873" s="396"/>
      <c r="INC873" s="396"/>
      <c r="IND873" s="396"/>
      <c r="INE873" s="396"/>
      <c r="INF873" s="396"/>
      <c r="ING873" s="396"/>
      <c r="INH873" s="396"/>
      <c r="INI873" s="396"/>
      <c r="INJ873" s="396"/>
      <c r="INK873" s="396"/>
      <c r="INL873" s="396"/>
      <c r="INM873" s="396"/>
      <c r="INN873" s="396"/>
      <c r="INO873" s="396"/>
      <c r="INP873" s="396"/>
      <c r="INQ873" s="396"/>
      <c r="INR873" s="396"/>
      <c r="INS873" s="396"/>
      <c r="INT873" s="396"/>
      <c r="INU873" s="396"/>
      <c r="INV873" s="396"/>
      <c r="INW873" s="396"/>
      <c r="INX873" s="396"/>
      <c r="INY873" s="396"/>
      <c r="INZ873" s="396"/>
      <c r="IOA873" s="396"/>
      <c r="IOB873" s="396"/>
      <c r="IOC873" s="396"/>
      <c r="IOD873" s="396"/>
      <c r="IOE873" s="396"/>
      <c r="IOF873" s="396"/>
      <c r="IOG873" s="396"/>
      <c r="IOH873" s="396"/>
      <c r="IOI873" s="396"/>
      <c r="IOJ873" s="396"/>
      <c r="IOK873" s="396"/>
      <c r="IOL873" s="396"/>
      <c r="IOM873" s="396"/>
      <c r="ION873" s="396"/>
      <c r="IOO873" s="396"/>
      <c r="IOP873" s="396"/>
      <c r="IOQ873" s="396"/>
      <c r="IOR873" s="396"/>
      <c r="IOS873" s="396"/>
      <c r="IOT873" s="396"/>
      <c r="IOU873" s="396"/>
      <c r="IOV873" s="396"/>
      <c r="IOW873" s="396"/>
      <c r="IOX873" s="396"/>
      <c r="IOY873" s="396"/>
      <c r="IOZ873" s="396"/>
      <c r="IPA873" s="396"/>
      <c r="IPB873" s="396"/>
      <c r="IPC873" s="396"/>
      <c r="IPD873" s="396"/>
      <c r="IPE873" s="396"/>
      <c r="IPF873" s="396"/>
      <c r="IPG873" s="396"/>
      <c r="IPH873" s="396"/>
      <c r="IPI873" s="396"/>
      <c r="IPJ873" s="396"/>
      <c r="IPK873" s="396"/>
      <c r="IPL873" s="396"/>
      <c r="IPM873" s="396"/>
      <c r="IPN873" s="396"/>
      <c r="IPO873" s="396"/>
      <c r="IPP873" s="396"/>
      <c r="IPQ873" s="396"/>
      <c r="IPR873" s="396"/>
      <c r="IPS873" s="396"/>
      <c r="IPT873" s="396"/>
      <c r="IPU873" s="396"/>
      <c r="IPV873" s="396"/>
      <c r="IPW873" s="396"/>
      <c r="IPX873" s="396"/>
      <c r="IPY873" s="396"/>
      <c r="IPZ873" s="396"/>
      <c r="IQA873" s="396"/>
      <c r="IQB873" s="396"/>
      <c r="IQC873" s="396"/>
      <c r="IQD873" s="396"/>
      <c r="IQE873" s="396"/>
      <c r="IQF873" s="396"/>
      <c r="IQG873" s="396"/>
      <c r="IQH873" s="396"/>
      <c r="IQI873" s="396"/>
      <c r="IQJ873" s="396"/>
      <c r="IQK873" s="396"/>
      <c r="IQL873" s="396"/>
      <c r="IQM873" s="396"/>
      <c r="IQN873" s="396"/>
      <c r="IQO873" s="396"/>
      <c r="IQP873" s="396"/>
      <c r="IQQ873" s="396"/>
      <c r="IQR873" s="396"/>
      <c r="IQS873" s="396"/>
      <c r="IQT873" s="396"/>
      <c r="IQU873" s="396"/>
      <c r="IQV873" s="396"/>
      <c r="IQW873" s="396"/>
      <c r="IQX873" s="396"/>
      <c r="IQY873" s="396"/>
      <c r="IQZ873" s="396"/>
      <c r="IRA873" s="396"/>
      <c r="IRB873" s="396"/>
      <c r="IRC873" s="396"/>
      <c r="IRD873" s="396"/>
      <c r="IRE873" s="396"/>
      <c r="IRF873" s="396"/>
      <c r="IRG873" s="396"/>
      <c r="IRH873" s="396"/>
      <c r="IRI873" s="396"/>
      <c r="IRJ873" s="396"/>
      <c r="IRK873" s="396"/>
      <c r="IRL873" s="396"/>
      <c r="IRM873" s="396"/>
      <c r="IRN873" s="396"/>
      <c r="IRO873" s="396"/>
      <c r="IRP873" s="396"/>
      <c r="IRQ873" s="396"/>
      <c r="IRR873" s="396"/>
      <c r="IRS873" s="396"/>
      <c r="IRT873" s="396"/>
      <c r="IRU873" s="396"/>
      <c r="IRV873" s="396"/>
      <c r="IRW873" s="396"/>
      <c r="IRX873" s="396"/>
      <c r="IRY873" s="396"/>
      <c r="IRZ873" s="396"/>
      <c r="ISA873" s="396"/>
      <c r="ISB873" s="396"/>
      <c r="ISC873" s="396"/>
      <c r="ISD873" s="396"/>
      <c r="ISE873" s="396"/>
      <c r="ISF873" s="396"/>
      <c r="ISG873" s="396"/>
      <c r="ISH873" s="396"/>
      <c r="ISI873" s="396"/>
      <c r="ISJ873" s="396"/>
      <c r="ISK873" s="396"/>
      <c r="ISL873" s="396"/>
      <c r="ISM873" s="396"/>
      <c r="ISN873" s="396"/>
      <c r="ISO873" s="396"/>
      <c r="ISP873" s="396"/>
      <c r="ISQ873" s="396"/>
      <c r="ISR873" s="396"/>
      <c r="ISS873" s="396"/>
      <c r="IST873" s="396"/>
      <c r="ISU873" s="396"/>
      <c r="ISV873" s="396"/>
      <c r="ISW873" s="396"/>
      <c r="ISX873" s="396"/>
      <c r="ISY873" s="396"/>
      <c r="ISZ873" s="396"/>
      <c r="ITA873" s="396"/>
      <c r="ITB873" s="396"/>
      <c r="ITC873" s="396"/>
      <c r="ITD873" s="396"/>
      <c r="ITE873" s="396"/>
      <c r="ITF873" s="396"/>
      <c r="ITG873" s="396"/>
      <c r="ITH873" s="396"/>
      <c r="ITI873" s="396"/>
      <c r="ITJ873" s="396"/>
      <c r="ITK873" s="396"/>
      <c r="ITL873" s="396"/>
      <c r="ITM873" s="396"/>
      <c r="ITN873" s="396"/>
      <c r="ITO873" s="396"/>
      <c r="ITP873" s="396"/>
      <c r="ITQ873" s="396"/>
      <c r="ITR873" s="396"/>
      <c r="ITS873" s="396"/>
      <c r="ITT873" s="396"/>
      <c r="ITU873" s="396"/>
      <c r="ITV873" s="396"/>
      <c r="ITW873" s="396"/>
      <c r="ITX873" s="396"/>
      <c r="ITY873" s="396"/>
      <c r="ITZ873" s="396"/>
      <c r="IUA873" s="396"/>
      <c r="IUB873" s="396"/>
      <c r="IUC873" s="396"/>
      <c r="IUD873" s="396"/>
      <c r="IUE873" s="396"/>
      <c r="IUF873" s="396"/>
      <c r="IUG873" s="396"/>
      <c r="IUH873" s="396"/>
      <c r="IUI873" s="396"/>
      <c r="IUJ873" s="396"/>
      <c r="IUK873" s="396"/>
      <c r="IUL873" s="396"/>
      <c r="IUM873" s="396"/>
      <c r="IUN873" s="396"/>
      <c r="IUO873" s="396"/>
      <c r="IUP873" s="396"/>
      <c r="IUQ873" s="396"/>
      <c r="IUR873" s="396"/>
      <c r="IUS873" s="396"/>
      <c r="IUT873" s="396"/>
      <c r="IUU873" s="396"/>
      <c r="IUV873" s="396"/>
      <c r="IUW873" s="396"/>
      <c r="IUX873" s="396"/>
      <c r="IUY873" s="396"/>
      <c r="IUZ873" s="396"/>
      <c r="IVA873" s="396"/>
      <c r="IVB873" s="396"/>
      <c r="IVC873" s="396"/>
      <c r="IVD873" s="396"/>
      <c r="IVE873" s="396"/>
      <c r="IVF873" s="396"/>
      <c r="IVG873" s="396"/>
      <c r="IVH873" s="396"/>
      <c r="IVI873" s="396"/>
      <c r="IVJ873" s="396"/>
      <c r="IVK873" s="396"/>
      <c r="IVL873" s="396"/>
      <c r="IVM873" s="396"/>
      <c r="IVN873" s="396"/>
      <c r="IVO873" s="396"/>
      <c r="IVP873" s="396"/>
      <c r="IVQ873" s="396"/>
      <c r="IVR873" s="396"/>
      <c r="IVS873" s="396"/>
      <c r="IVT873" s="396"/>
      <c r="IVU873" s="396"/>
      <c r="IVV873" s="396"/>
      <c r="IVW873" s="396"/>
      <c r="IVX873" s="396"/>
      <c r="IVY873" s="396"/>
      <c r="IVZ873" s="396"/>
      <c r="IWA873" s="396"/>
      <c r="IWB873" s="396"/>
      <c r="IWC873" s="396"/>
      <c r="IWD873" s="396"/>
      <c r="IWE873" s="396"/>
      <c r="IWF873" s="396"/>
      <c r="IWG873" s="396"/>
      <c r="IWH873" s="396"/>
      <c r="IWI873" s="396"/>
      <c r="IWJ873" s="396"/>
      <c r="IWK873" s="396"/>
      <c r="IWL873" s="396"/>
      <c r="IWM873" s="396"/>
      <c r="IWN873" s="396"/>
      <c r="IWO873" s="396"/>
      <c r="IWP873" s="396"/>
      <c r="IWQ873" s="396"/>
      <c r="IWR873" s="396"/>
      <c r="IWS873" s="396"/>
      <c r="IWT873" s="396"/>
      <c r="IWU873" s="396"/>
      <c r="IWV873" s="396"/>
      <c r="IWW873" s="396"/>
      <c r="IWX873" s="396"/>
      <c r="IWY873" s="396"/>
      <c r="IWZ873" s="396"/>
      <c r="IXA873" s="396"/>
      <c r="IXB873" s="396"/>
      <c r="IXC873" s="396"/>
      <c r="IXD873" s="396"/>
      <c r="IXE873" s="396"/>
      <c r="IXF873" s="396"/>
      <c r="IXG873" s="396"/>
      <c r="IXH873" s="396"/>
      <c r="IXI873" s="396"/>
      <c r="IXJ873" s="396"/>
      <c r="IXK873" s="396"/>
      <c r="IXL873" s="396"/>
      <c r="IXM873" s="396"/>
      <c r="IXN873" s="396"/>
      <c r="IXO873" s="396"/>
      <c r="IXP873" s="396"/>
      <c r="IXQ873" s="396"/>
      <c r="IXR873" s="396"/>
      <c r="IXS873" s="396"/>
      <c r="IXT873" s="396"/>
      <c r="IXU873" s="396"/>
      <c r="IXV873" s="396"/>
      <c r="IXW873" s="396"/>
      <c r="IXX873" s="396"/>
      <c r="IXY873" s="396"/>
      <c r="IXZ873" s="396"/>
      <c r="IYA873" s="396"/>
      <c r="IYB873" s="396"/>
      <c r="IYC873" s="396"/>
      <c r="IYD873" s="396"/>
      <c r="IYE873" s="396"/>
      <c r="IYF873" s="396"/>
      <c r="IYG873" s="396"/>
      <c r="IYH873" s="396"/>
      <c r="IYI873" s="396"/>
      <c r="IYJ873" s="396"/>
      <c r="IYK873" s="396"/>
      <c r="IYL873" s="396"/>
      <c r="IYM873" s="396"/>
      <c r="IYN873" s="396"/>
      <c r="IYO873" s="396"/>
      <c r="IYP873" s="396"/>
      <c r="IYQ873" s="396"/>
      <c r="IYR873" s="396"/>
      <c r="IYS873" s="396"/>
      <c r="IYT873" s="396"/>
      <c r="IYU873" s="396"/>
      <c r="IYV873" s="396"/>
      <c r="IYW873" s="396"/>
      <c r="IYX873" s="396"/>
      <c r="IYY873" s="396"/>
      <c r="IYZ873" s="396"/>
      <c r="IZA873" s="396"/>
      <c r="IZB873" s="396"/>
      <c r="IZC873" s="396"/>
      <c r="IZD873" s="396"/>
      <c r="IZE873" s="396"/>
      <c r="IZF873" s="396"/>
      <c r="IZG873" s="396"/>
      <c r="IZH873" s="396"/>
      <c r="IZI873" s="396"/>
      <c r="IZJ873" s="396"/>
      <c r="IZK873" s="396"/>
      <c r="IZL873" s="396"/>
      <c r="IZM873" s="396"/>
      <c r="IZN873" s="396"/>
      <c r="IZO873" s="396"/>
      <c r="IZP873" s="396"/>
      <c r="IZQ873" s="396"/>
      <c r="IZR873" s="396"/>
      <c r="IZS873" s="396"/>
      <c r="IZT873" s="396"/>
      <c r="IZU873" s="396"/>
      <c r="IZV873" s="396"/>
      <c r="IZW873" s="396"/>
      <c r="IZX873" s="396"/>
      <c r="IZY873" s="396"/>
      <c r="IZZ873" s="396"/>
      <c r="JAA873" s="396"/>
      <c r="JAB873" s="396"/>
      <c r="JAC873" s="396"/>
      <c r="JAD873" s="396"/>
      <c r="JAE873" s="396"/>
      <c r="JAF873" s="396"/>
      <c r="JAG873" s="396"/>
      <c r="JAH873" s="396"/>
      <c r="JAI873" s="396"/>
      <c r="JAJ873" s="396"/>
      <c r="JAK873" s="396"/>
      <c r="JAL873" s="396"/>
      <c r="JAM873" s="396"/>
      <c r="JAN873" s="396"/>
      <c r="JAO873" s="396"/>
      <c r="JAP873" s="396"/>
      <c r="JAQ873" s="396"/>
      <c r="JAR873" s="396"/>
      <c r="JAS873" s="396"/>
      <c r="JAT873" s="396"/>
      <c r="JAU873" s="396"/>
      <c r="JAV873" s="396"/>
      <c r="JAW873" s="396"/>
      <c r="JAX873" s="396"/>
      <c r="JAY873" s="396"/>
      <c r="JAZ873" s="396"/>
      <c r="JBA873" s="396"/>
      <c r="JBB873" s="396"/>
      <c r="JBC873" s="396"/>
      <c r="JBD873" s="396"/>
      <c r="JBE873" s="396"/>
      <c r="JBF873" s="396"/>
      <c r="JBG873" s="396"/>
      <c r="JBH873" s="396"/>
      <c r="JBI873" s="396"/>
      <c r="JBJ873" s="396"/>
      <c r="JBK873" s="396"/>
      <c r="JBL873" s="396"/>
      <c r="JBM873" s="396"/>
      <c r="JBN873" s="396"/>
      <c r="JBO873" s="396"/>
      <c r="JBP873" s="396"/>
      <c r="JBQ873" s="396"/>
      <c r="JBR873" s="396"/>
      <c r="JBS873" s="396"/>
      <c r="JBT873" s="396"/>
      <c r="JBU873" s="396"/>
      <c r="JBV873" s="396"/>
      <c r="JBW873" s="396"/>
      <c r="JBX873" s="396"/>
      <c r="JBY873" s="396"/>
      <c r="JBZ873" s="396"/>
      <c r="JCA873" s="396"/>
      <c r="JCB873" s="396"/>
      <c r="JCC873" s="396"/>
      <c r="JCD873" s="396"/>
      <c r="JCE873" s="396"/>
      <c r="JCF873" s="396"/>
      <c r="JCG873" s="396"/>
      <c r="JCH873" s="396"/>
      <c r="JCI873" s="396"/>
      <c r="JCJ873" s="396"/>
      <c r="JCK873" s="396"/>
      <c r="JCL873" s="396"/>
      <c r="JCM873" s="396"/>
      <c r="JCN873" s="396"/>
      <c r="JCO873" s="396"/>
      <c r="JCP873" s="396"/>
      <c r="JCQ873" s="396"/>
      <c r="JCR873" s="396"/>
      <c r="JCS873" s="396"/>
      <c r="JCT873" s="396"/>
      <c r="JCU873" s="396"/>
      <c r="JCV873" s="396"/>
      <c r="JCW873" s="396"/>
      <c r="JCX873" s="396"/>
      <c r="JCY873" s="396"/>
      <c r="JCZ873" s="396"/>
      <c r="JDA873" s="396"/>
      <c r="JDB873" s="396"/>
      <c r="JDC873" s="396"/>
      <c r="JDD873" s="396"/>
      <c r="JDE873" s="396"/>
      <c r="JDF873" s="396"/>
      <c r="JDG873" s="396"/>
      <c r="JDH873" s="396"/>
      <c r="JDI873" s="396"/>
      <c r="JDJ873" s="396"/>
      <c r="JDK873" s="396"/>
      <c r="JDL873" s="396"/>
      <c r="JDM873" s="396"/>
      <c r="JDN873" s="396"/>
      <c r="JDO873" s="396"/>
      <c r="JDP873" s="396"/>
      <c r="JDQ873" s="396"/>
      <c r="JDR873" s="396"/>
      <c r="JDS873" s="396"/>
      <c r="JDT873" s="396"/>
      <c r="JDU873" s="396"/>
      <c r="JDV873" s="396"/>
      <c r="JDW873" s="396"/>
      <c r="JDX873" s="396"/>
      <c r="JDY873" s="396"/>
      <c r="JDZ873" s="396"/>
      <c r="JEA873" s="396"/>
      <c r="JEB873" s="396"/>
      <c r="JEC873" s="396"/>
      <c r="JED873" s="396"/>
      <c r="JEE873" s="396"/>
      <c r="JEF873" s="396"/>
      <c r="JEG873" s="396"/>
      <c r="JEH873" s="396"/>
      <c r="JEI873" s="396"/>
      <c r="JEJ873" s="396"/>
      <c r="JEK873" s="396"/>
      <c r="JEL873" s="396"/>
      <c r="JEM873" s="396"/>
      <c r="JEN873" s="396"/>
      <c r="JEO873" s="396"/>
      <c r="JEP873" s="396"/>
      <c r="JEQ873" s="396"/>
      <c r="JER873" s="396"/>
      <c r="JES873" s="396"/>
      <c r="JET873" s="396"/>
      <c r="JEU873" s="396"/>
      <c r="JEV873" s="396"/>
      <c r="JEW873" s="396"/>
      <c r="JEX873" s="396"/>
      <c r="JEY873" s="396"/>
      <c r="JEZ873" s="396"/>
      <c r="JFA873" s="396"/>
      <c r="JFB873" s="396"/>
      <c r="JFC873" s="396"/>
      <c r="JFD873" s="396"/>
      <c r="JFE873" s="396"/>
      <c r="JFF873" s="396"/>
      <c r="JFG873" s="396"/>
      <c r="JFH873" s="396"/>
      <c r="JFI873" s="396"/>
      <c r="JFJ873" s="396"/>
      <c r="JFK873" s="396"/>
      <c r="JFL873" s="396"/>
      <c r="JFM873" s="396"/>
      <c r="JFN873" s="396"/>
      <c r="JFO873" s="396"/>
      <c r="JFP873" s="396"/>
      <c r="JFQ873" s="396"/>
      <c r="JFR873" s="396"/>
      <c r="JFS873" s="396"/>
      <c r="JFT873" s="396"/>
      <c r="JFU873" s="396"/>
      <c r="JFV873" s="396"/>
      <c r="JFW873" s="396"/>
      <c r="JFX873" s="396"/>
      <c r="JFY873" s="396"/>
      <c r="JFZ873" s="396"/>
      <c r="JGA873" s="396"/>
      <c r="JGB873" s="396"/>
      <c r="JGC873" s="396"/>
      <c r="JGD873" s="396"/>
      <c r="JGE873" s="396"/>
      <c r="JGF873" s="396"/>
      <c r="JGG873" s="396"/>
      <c r="JGH873" s="396"/>
      <c r="JGI873" s="396"/>
      <c r="JGJ873" s="396"/>
      <c r="JGK873" s="396"/>
      <c r="JGL873" s="396"/>
      <c r="JGM873" s="396"/>
      <c r="JGN873" s="396"/>
      <c r="JGO873" s="396"/>
      <c r="JGP873" s="396"/>
      <c r="JGQ873" s="396"/>
      <c r="JGR873" s="396"/>
      <c r="JGS873" s="396"/>
      <c r="JGT873" s="396"/>
      <c r="JGU873" s="396"/>
      <c r="JGV873" s="396"/>
      <c r="JGW873" s="396"/>
      <c r="JGX873" s="396"/>
      <c r="JGY873" s="396"/>
      <c r="JGZ873" s="396"/>
      <c r="JHA873" s="396"/>
      <c r="JHB873" s="396"/>
      <c r="JHC873" s="396"/>
      <c r="JHD873" s="396"/>
      <c r="JHE873" s="396"/>
      <c r="JHF873" s="396"/>
      <c r="JHG873" s="396"/>
      <c r="JHH873" s="396"/>
      <c r="JHI873" s="396"/>
      <c r="JHJ873" s="396"/>
      <c r="JHK873" s="396"/>
      <c r="JHL873" s="396"/>
      <c r="JHM873" s="396"/>
      <c r="JHN873" s="396"/>
      <c r="JHO873" s="396"/>
      <c r="JHP873" s="396"/>
      <c r="JHQ873" s="396"/>
      <c r="JHR873" s="396"/>
      <c r="JHS873" s="396"/>
      <c r="JHT873" s="396"/>
      <c r="JHU873" s="396"/>
      <c r="JHV873" s="396"/>
      <c r="JHW873" s="396"/>
      <c r="JHX873" s="396"/>
      <c r="JHY873" s="396"/>
      <c r="JHZ873" s="396"/>
      <c r="JIA873" s="396"/>
      <c r="JIB873" s="396"/>
      <c r="JIC873" s="396"/>
      <c r="JID873" s="396"/>
      <c r="JIE873" s="396"/>
      <c r="JIF873" s="396"/>
      <c r="JIG873" s="396"/>
      <c r="JIH873" s="396"/>
      <c r="JII873" s="396"/>
      <c r="JIJ873" s="396"/>
      <c r="JIK873" s="396"/>
      <c r="JIL873" s="396"/>
      <c r="JIM873" s="396"/>
      <c r="JIN873" s="396"/>
      <c r="JIO873" s="396"/>
      <c r="JIP873" s="396"/>
      <c r="JIQ873" s="396"/>
      <c r="JIR873" s="396"/>
      <c r="JIS873" s="396"/>
      <c r="JIT873" s="396"/>
      <c r="JIU873" s="396"/>
      <c r="JIV873" s="396"/>
      <c r="JIW873" s="396"/>
      <c r="JIX873" s="396"/>
      <c r="JIY873" s="396"/>
      <c r="JIZ873" s="396"/>
      <c r="JJA873" s="396"/>
      <c r="JJB873" s="396"/>
      <c r="JJC873" s="396"/>
      <c r="JJD873" s="396"/>
      <c r="JJE873" s="396"/>
      <c r="JJF873" s="396"/>
      <c r="JJG873" s="396"/>
      <c r="JJH873" s="396"/>
      <c r="JJI873" s="396"/>
      <c r="JJJ873" s="396"/>
      <c r="JJK873" s="396"/>
      <c r="JJL873" s="396"/>
      <c r="JJM873" s="396"/>
      <c r="JJN873" s="396"/>
      <c r="JJO873" s="396"/>
      <c r="JJP873" s="396"/>
      <c r="JJQ873" s="396"/>
      <c r="JJR873" s="396"/>
      <c r="JJS873" s="396"/>
      <c r="JJT873" s="396"/>
      <c r="JJU873" s="396"/>
      <c r="JJV873" s="396"/>
      <c r="JJW873" s="396"/>
      <c r="JJX873" s="396"/>
      <c r="JJY873" s="396"/>
      <c r="JJZ873" s="396"/>
      <c r="JKA873" s="396"/>
      <c r="JKB873" s="396"/>
      <c r="JKC873" s="396"/>
      <c r="JKD873" s="396"/>
      <c r="JKE873" s="396"/>
      <c r="JKF873" s="396"/>
      <c r="JKG873" s="396"/>
      <c r="JKH873" s="396"/>
      <c r="JKI873" s="396"/>
      <c r="JKJ873" s="396"/>
      <c r="JKK873" s="396"/>
      <c r="JKL873" s="396"/>
      <c r="JKM873" s="396"/>
      <c r="JKN873" s="396"/>
      <c r="JKO873" s="396"/>
      <c r="JKP873" s="396"/>
      <c r="JKQ873" s="396"/>
      <c r="JKR873" s="396"/>
      <c r="JKS873" s="396"/>
      <c r="JKT873" s="396"/>
      <c r="JKU873" s="396"/>
      <c r="JKV873" s="396"/>
      <c r="JKW873" s="396"/>
      <c r="JKX873" s="396"/>
      <c r="JKY873" s="396"/>
      <c r="JKZ873" s="396"/>
      <c r="JLA873" s="396"/>
      <c r="JLB873" s="396"/>
      <c r="JLC873" s="396"/>
      <c r="JLD873" s="396"/>
      <c r="JLE873" s="396"/>
      <c r="JLF873" s="396"/>
      <c r="JLG873" s="396"/>
      <c r="JLH873" s="396"/>
      <c r="JLI873" s="396"/>
      <c r="JLJ873" s="396"/>
      <c r="JLK873" s="396"/>
      <c r="JLL873" s="396"/>
      <c r="JLM873" s="396"/>
      <c r="JLN873" s="396"/>
      <c r="JLO873" s="396"/>
      <c r="JLP873" s="396"/>
      <c r="JLQ873" s="396"/>
      <c r="JLR873" s="396"/>
      <c r="JLS873" s="396"/>
      <c r="JLT873" s="396"/>
      <c r="JLU873" s="396"/>
      <c r="JLV873" s="396"/>
      <c r="JLW873" s="396"/>
      <c r="JLX873" s="396"/>
      <c r="JLY873" s="396"/>
      <c r="JLZ873" s="396"/>
      <c r="JMA873" s="396"/>
      <c r="JMB873" s="396"/>
      <c r="JMC873" s="396"/>
      <c r="JMD873" s="396"/>
      <c r="JME873" s="396"/>
      <c r="JMF873" s="396"/>
      <c r="JMG873" s="396"/>
      <c r="JMH873" s="396"/>
      <c r="JMI873" s="396"/>
      <c r="JMJ873" s="396"/>
      <c r="JMK873" s="396"/>
      <c r="JML873" s="396"/>
      <c r="JMM873" s="396"/>
      <c r="JMN873" s="396"/>
      <c r="JMO873" s="396"/>
      <c r="JMP873" s="396"/>
      <c r="JMQ873" s="396"/>
      <c r="JMR873" s="396"/>
      <c r="JMS873" s="396"/>
      <c r="JMT873" s="396"/>
      <c r="JMU873" s="396"/>
      <c r="JMV873" s="396"/>
      <c r="JMW873" s="396"/>
      <c r="JMX873" s="396"/>
      <c r="JMY873" s="396"/>
      <c r="JMZ873" s="396"/>
      <c r="JNA873" s="396"/>
      <c r="JNB873" s="396"/>
      <c r="JNC873" s="396"/>
      <c r="JND873" s="396"/>
      <c r="JNE873" s="396"/>
      <c r="JNF873" s="396"/>
      <c r="JNG873" s="396"/>
      <c r="JNH873" s="396"/>
      <c r="JNI873" s="396"/>
      <c r="JNJ873" s="396"/>
      <c r="JNK873" s="396"/>
      <c r="JNL873" s="396"/>
      <c r="JNM873" s="396"/>
      <c r="JNN873" s="396"/>
      <c r="JNO873" s="396"/>
      <c r="JNP873" s="396"/>
      <c r="JNQ873" s="396"/>
      <c r="JNR873" s="396"/>
      <c r="JNS873" s="396"/>
      <c r="JNT873" s="396"/>
      <c r="JNU873" s="396"/>
      <c r="JNV873" s="396"/>
      <c r="JNW873" s="396"/>
      <c r="JNX873" s="396"/>
      <c r="JNY873" s="396"/>
      <c r="JNZ873" s="396"/>
      <c r="JOA873" s="396"/>
      <c r="JOB873" s="396"/>
      <c r="JOC873" s="396"/>
      <c r="JOD873" s="396"/>
      <c r="JOE873" s="396"/>
      <c r="JOF873" s="396"/>
      <c r="JOG873" s="396"/>
      <c r="JOH873" s="396"/>
      <c r="JOI873" s="396"/>
      <c r="JOJ873" s="396"/>
      <c r="JOK873" s="396"/>
      <c r="JOL873" s="396"/>
      <c r="JOM873" s="396"/>
      <c r="JON873" s="396"/>
      <c r="JOO873" s="396"/>
      <c r="JOP873" s="396"/>
      <c r="JOQ873" s="396"/>
      <c r="JOR873" s="396"/>
      <c r="JOS873" s="396"/>
      <c r="JOT873" s="396"/>
      <c r="JOU873" s="396"/>
      <c r="JOV873" s="396"/>
      <c r="JOW873" s="396"/>
      <c r="JOX873" s="396"/>
      <c r="JOY873" s="396"/>
      <c r="JOZ873" s="396"/>
      <c r="JPA873" s="396"/>
      <c r="JPB873" s="396"/>
      <c r="JPC873" s="396"/>
      <c r="JPD873" s="396"/>
      <c r="JPE873" s="396"/>
      <c r="JPF873" s="396"/>
      <c r="JPG873" s="396"/>
      <c r="JPH873" s="396"/>
      <c r="JPI873" s="396"/>
      <c r="JPJ873" s="396"/>
      <c r="JPK873" s="396"/>
      <c r="JPL873" s="396"/>
      <c r="JPM873" s="396"/>
      <c r="JPN873" s="396"/>
      <c r="JPO873" s="396"/>
      <c r="JPP873" s="396"/>
      <c r="JPQ873" s="396"/>
      <c r="JPR873" s="396"/>
      <c r="JPS873" s="396"/>
      <c r="JPT873" s="396"/>
      <c r="JPU873" s="396"/>
      <c r="JPV873" s="396"/>
      <c r="JPW873" s="396"/>
      <c r="JPX873" s="396"/>
      <c r="JPY873" s="396"/>
      <c r="JPZ873" s="396"/>
      <c r="JQA873" s="396"/>
      <c r="JQB873" s="396"/>
      <c r="JQC873" s="396"/>
      <c r="JQD873" s="396"/>
      <c r="JQE873" s="396"/>
      <c r="JQF873" s="396"/>
      <c r="JQG873" s="396"/>
      <c r="JQH873" s="396"/>
      <c r="JQI873" s="396"/>
      <c r="JQJ873" s="396"/>
      <c r="JQK873" s="396"/>
      <c r="JQL873" s="396"/>
      <c r="JQM873" s="396"/>
      <c r="JQN873" s="396"/>
      <c r="JQO873" s="396"/>
      <c r="JQP873" s="396"/>
      <c r="JQQ873" s="396"/>
      <c r="JQR873" s="396"/>
      <c r="JQS873" s="396"/>
      <c r="JQT873" s="396"/>
      <c r="JQU873" s="396"/>
      <c r="JQV873" s="396"/>
      <c r="JQW873" s="396"/>
      <c r="JQX873" s="396"/>
      <c r="JQY873" s="396"/>
      <c r="JQZ873" s="396"/>
      <c r="JRA873" s="396"/>
      <c r="JRB873" s="396"/>
      <c r="JRC873" s="396"/>
      <c r="JRD873" s="396"/>
      <c r="JRE873" s="396"/>
      <c r="JRF873" s="396"/>
      <c r="JRG873" s="396"/>
      <c r="JRH873" s="396"/>
      <c r="JRI873" s="396"/>
      <c r="JRJ873" s="396"/>
      <c r="JRK873" s="396"/>
      <c r="JRL873" s="396"/>
      <c r="JRM873" s="396"/>
      <c r="JRN873" s="396"/>
      <c r="JRO873" s="396"/>
      <c r="JRP873" s="396"/>
      <c r="JRQ873" s="396"/>
      <c r="JRR873" s="396"/>
      <c r="JRS873" s="396"/>
      <c r="JRT873" s="396"/>
      <c r="JRU873" s="396"/>
      <c r="JRV873" s="396"/>
      <c r="JRW873" s="396"/>
      <c r="JRX873" s="396"/>
      <c r="JRY873" s="396"/>
      <c r="JRZ873" s="396"/>
      <c r="JSA873" s="396"/>
      <c r="JSB873" s="396"/>
      <c r="JSC873" s="396"/>
      <c r="JSD873" s="396"/>
      <c r="JSE873" s="396"/>
      <c r="JSF873" s="396"/>
      <c r="JSG873" s="396"/>
      <c r="JSH873" s="396"/>
      <c r="JSI873" s="396"/>
      <c r="JSJ873" s="396"/>
      <c r="JSK873" s="396"/>
      <c r="JSL873" s="396"/>
      <c r="JSM873" s="396"/>
      <c r="JSN873" s="396"/>
      <c r="JSO873" s="396"/>
      <c r="JSP873" s="396"/>
      <c r="JSQ873" s="396"/>
      <c r="JSR873" s="396"/>
      <c r="JSS873" s="396"/>
      <c r="JST873" s="396"/>
      <c r="JSU873" s="396"/>
      <c r="JSV873" s="396"/>
      <c r="JSW873" s="396"/>
      <c r="JSX873" s="396"/>
      <c r="JSY873" s="396"/>
      <c r="JSZ873" s="396"/>
      <c r="JTA873" s="396"/>
      <c r="JTB873" s="396"/>
      <c r="JTC873" s="396"/>
      <c r="JTD873" s="396"/>
      <c r="JTE873" s="396"/>
      <c r="JTF873" s="396"/>
      <c r="JTG873" s="396"/>
      <c r="JTH873" s="396"/>
      <c r="JTI873" s="396"/>
      <c r="JTJ873" s="396"/>
      <c r="JTK873" s="396"/>
      <c r="JTL873" s="396"/>
      <c r="JTM873" s="396"/>
      <c r="JTN873" s="396"/>
      <c r="JTO873" s="396"/>
      <c r="JTP873" s="396"/>
      <c r="JTQ873" s="396"/>
      <c r="JTR873" s="396"/>
      <c r="JTS873" s="396"/>
      <c r="JTT873" s="396"/>
      <c r="JTU873" s="396"/>
      <c r="JTV873" s="396"/>
      <c r="JTW873" s="396"/>
      <c r="JTX873" s="396"/>
      <c r="JTY873" s="396"/>
      <c r="JTZ873" s="396"/>
      <c r="JUA873" s="396"/>
      <c r="JUB873" s="396"/>
      <c r="JUC873" s="396"/>
      <c r="JUD873" s="396"/>
      <c r="JUE873" s="396"/>
      <c r="JUF873" s="396"/>
      <c r="JUG873" s="396"/>
      <c r="JUH873" s="396"/>
      <c r="JUI873" s="396"/>
      <c r="JUJ873" s="396"/>
      <c r="JUK873" s="396"/>
      <c r="JUL873" s="396"/>
      <c r="JUM873" s="396"/>
      <c r="JUN873" s="396"/>
      <c r="JUO873" s="396"/>
      <c r="JUP873" s="396"/>
      <c r="JUQ873" s="396"/>
      <c r="JUR873" s="396"/>
      <c r="JUS873" s="396"/>
      <c r="JUT873" s="396"/>
      <c r="JUU873" s="396"/>
      <c r="JUV873" s="396"/>
      <c r="JUW873" s="396"/>
      <c r="JUX873" s="396"/>
      <c r="JUY873" s="396"/>
      <c r="JUZ873" s="396"/>
      <c r="JVA873" s="396"/>
      <c r="JVB873" s="396"/>
      <c r="JVC873" s="396"/>
      <c r="JVD873" s="396"/>
      <c r="JVE873" s="396"/>
      <c r="JVF873" s="396"/>
      <c r="JVG873" s="396"/>
      <c r="JVH873" s="396"/>
      <c r="JVI873" s="396"/>
      <c r="JVJ873" s="396"/>
      <c r="JVK873" s="396"/>
      <c r="JVL873" s="396"/>
      <c r="JVM873" s="396"/>
      <c r="JVN873" s="396"/>
      <c r="JVO873" s="396"/>
      <c r="JVP873" s="396"/>
      <c r="JVQ873" s="396"/>
      <c r="JVR873" s="396"/>
      <c r="JVS873" s="396"/>
      <c r="JVT873" s="396"/>
      <c r="JVU873" s="396"/>
      <c r="JVV873" s="396"/>
      <c r="JVW873" s="396"/>
      <c r="JVX873" s="396"/>
      <c r="JVY873" s="396"/>
      <c r="JVZ873" s="396"/>
      <c r="JWA873" s="396"/>
      <c r="JWB873" s="396"/>
      <c r="JWC873" s="396"/>
      <c r="JWD873" s="396"/>
      <c r="JWE873" s="396"/>
      <c r="JWF873" s="396"/>
      <c r="JWG873" s="396"/>
      <c r="JWH873" s="396"/>
      <c r="JWI873" s="396"/>
      <c r="JWJ873" s="396"/>
      <c r="JWK873" s="396"/>
      <c r="JWL873" s="396"/>
      <c r="JWM873" s="396"/>
      <c r="JWN873" s="396"/>
      <c r="JWO873" s="396"/>
      <c r="JWP873" s="396"/>
      <c r="JWQ873" s="396"/>
      <c r="JWR873" s="396"/>
      <c r="JWS873" s="396"/>
      <c r="JWT873" s="396"/>
      <c r="JWU873" s="396"/>
      <c r="JWV873" s="396"/>
      <c r="JWW873" s="396"/>
      <c r="JWX873" s="396"/>
      <c r="JWY873" s="396"/>
      <c r="JWZ873" s="396"/>
      <c r="JXA873" s="396"/>
      <c r="JXB873" s="396"/>
      <c r="JXC873" s="396"/>
      <c r="JXD873" s="396"/>
      <c r="JXE873" s="396"/>
      <c r="JXF873" s="396"/>
      <c r="JXG873" s="396"/>
      <c r="JXH873" s="396"/>
      <c r="JXI873" s="396"/>
      <c r="JXJ873" s="396"/>
      <c r="JXK873" s="396"/>
      <c r="JXL873" s="396"/>
      <c r="JXM873" s="396"/>
      <c r="JXN873" s="396"/>
      <c r="JXO873" s="396"/>
      <c r="JXP873" s="396"/>
      <c r="JXQ873" s="396"/>
      <c r="JXR873" s="396"/>
      <c r="JXS873" s="396"/>
      <c r="JXT873" s="396"/>
      <c r="JXU873" s="396"/>
      <c r="JXV873" s="396"/>
      <c r="JXW873" s="396"/>
      <c r="JXX873" s="396"/>
      <c r="JXY873" s="396"/>
      <c r="JXZ873" s="396"/>
      <c r="JYA873" s="396"/>
      <c r="JYB873" s="396"/>
      <c r="JYC873" s="396"/>
      <c r="JYD873" s="396"/>
      <c r="JYE873" s="396"/>
      <c r="JYF873" s="396"/>
      <c r="JYG873" s="396"/>
      <c r="JYH873" s="396"/>
      <c r="JYI873" s="396"/>
      <c r="JYJ873" s="396"/>
      <c r="JYK873" s="396"/>
      <c r="JYL873" s="396"/>
      <c r="JYM873" s="396"/>
      <c r="JYN873" s="396"/>
      <c r="JYO873" s="396"/>
      <c r="JYP873" s="396"/>
      <c r="JYQ873" s="396"/>
      <c r="JYR873" s="396"/>
      <c r="JYS873" s="396"/>
      <c r="JYT873" s="396"/>
      <c r="JYU873" s="396"/>
      <c r="JYV873" s="396"/>
      <c r="JYW873" s="396"/>
      <c r="JYX873" s="396"/>
      <c r="JYY873" s="396"/>
      <c r="JYZ873" s="396"/>
      <c r="JZA873" s="396"/>
      <c r="JZB873" s="396"/>
      <c r="JZC873" s="396"/>
      <c r="JZD873" s="396"/>
      <c r="JZE873" s="396"/>
      <c r="JZF873" s="396"/>
      <c r="JZG873" s="396"/>
      <c r="JZH873" s="396"/>
      <c r="JZI873" s="396"/>
      <c r="JZJ873" s="396"/>
      <c r="JZK873" s="396"/>
      <c r="JZL873" s="396"/>
      <c r="JZM873" s="396"/>
      <c r="JZN873" s="396"/>
      <c r="JZO873" s="396"/>
      <c r="JZP873" s="396"/>
      <c r="JZQ873" s="396"/>
      <c r="JZR873" s="396"/>
      <c r="JZS873" s="396"/>
      <c r="JZT873" s="396"/>
      <c r="JZU873" s="396"/>
      <c r="JZV873" s="396"/>
      <c r="JZW873" s="396"/>
      <c r="JZX873" s="396"/>
      <c r="JZY873" s="396"/>
      <c r="JZZ873" s="396"/>
      <c r="KAA873" s="396"/>
      <c r="KAB873" s="396"/>
      <c r="KAC873" s="396"/>
      <c r="KAD873" s="396"/>
      <c r="KAE873" s="396"/>
      <c r="KAF873" s="396"/>
      <c r="KAG873" s="396"/>
      <c r="KAH873" s="396"/>
      <c r="KAI873" s="396"/>
      <c r="KAJ873" s="396"/>
      <c r="KAK873" s="396"/>
      <c r="KAL873" s="396"/>
      <c r="KAM873" s="396"/>
      <c r="KAN873" s="396"/>
      <c r="KAO873" s="396"/>
      <c r="KAP873" s="396"/>
      <c r="KAQ873" s="396"/>
      <c r="KAR873" s="396"/>
      <c r="KAS873" s="396"/>
      <c r="KAT873" s="396"/>
      <c r="KAU873" s="396"/>
      <c r="KAV873" s="396"/>
      <c r="KAW873" s="396"/>
      <c r="KAX873" s="396"/>
      <c r="KAY873" s="396"/>
      <c r="KAZ873" s="396"/>
      <c r="KBA873" s="396"/>
      <c r="KBB873" s="396"/>
      <c r="KBC873" s="396"/>
      <c r="KBD873" s="396"/>
      <c r="KBE873" s="396"/>
      <c r="KBF873" s="396"/>
      <c r="KBG873" s="396"/>
      <c r="KBH873" s="396"/>
      <c r="KBI873" s="396"/>
      <c r="KBJ873" s="396"/>
      <c r="KBK873" s="396"/>
      <c r="KBL873" s="396"/>
      <c r="KBM873" s="396"/>
      <c r="KBN873" s="396"/>
      <c r="KBO873" s="396"/>
      <c r="KBP873" s="396"/>
      <c r="KBQ873" s="396"/>
      <c r="KBR873" s="396"/>
      <c r="KBS873" s="396"/>
      <c r="KBT873" s="396"/>
      <c r="KBU873" s="396"/>
      <c r="KBV873" s="396"/>
      <c r="KBW873" s="396"/>
      <c r="KBX873" s="396"/>
      <c r="KBY873" s="396"/>
      <c r="KBZ873" s="396"/>
      <c r="KCA873" s="396"/>
      <c r="KCB873" s="396"/>
      <c r="KCC873" s="396"/>
      <c r="KCD873" s="396"/>
      <c r="KCE873" s="396"/>
      <c r="KCF873" s="396"/>
      <c r="KCG873" s="396"/>
      <c r="KCH873" s="396"/>
      <c r="KCI873" s="396"/>
      <c r="KCJ873" s="396"/>
      <c r="KCK873" s="396"/>
      <c r="KCL873" s="396"/>
      <c r="KCM873" s="396"/>
      <c r="KCN873" s="396"/>
      <c r="KCO873" s="396"/>
      <c r="KCP873" s="396"/>
      <c r="KCQ873" s="396"/>
      <c r="KCR873" s="396"/>
      <c r="KCS873" s="396"/>
      <c r="KCT873" s="396"/>
      <c r="KCU873" s="396"/>
      <c r="KCV873" s="396"/>
      <c r="KCW873" s="396"/>
      <c r="KCX873" s="396"/>
      <c r="KCY873" s="396"/>
      <c r="KCZ873" s="396"/>
      <c r="KDA873" s="396"/>
      <c r="KDB873" s="396"/>
      <c r="KDC873" s="396"/>
      <c r="KDD873" s="396"/>
      <c r="KDE873" s="396"/>
      <c r="KDF873" s="396"/>
      <c r="KDG873" s="396"/>
      <c r="KDH873" s="396"/>
      <c r="KDI873" s="396"/>
      <c r="KDJ873" s="396"/>
      <c r="KDK873" s="396"/>
      <c r="KDL873" s="396"/>
      <c r="KDM873" s="396"/>
      <c r="KDN873" s="396"/>
      <c r="KDO873" s="396"/>
      <c r="KDP873" s="396"/>
      <c r="KDQ873" s="396"/>
      <c r="KDR873" s="396"/>
      <c r="KDS873" s="396"/>
      <c r="KDT873" s="396"/>
      <c r="KDU873" s="396"/>
      <c r="KDV873" s="396"/>
      <c r="KDW873" s="396"/>
      <c r="KDX873" s="396"/>
      <c r="KDY873" s="396"/>
      <c r="KDZ873" s="396"/>
      <c r="KEA873" s="396"/>
      <c r="KEB873" s="396"/>
      <c r="KEC873" s="396"/>
      <c r="KED873" s="396"/>
      <c r="KEE873" s="396"/>
      <c r="KEF873" s="396"/>
      <c r="KEG873" s="396"/>
      <c r="KEH873" s="396"/>
      <c r="KEI873" s="396"/>
      <c r="KEJ873" s="396"/>
      <c r="KEK873" s="396"/>
      <c r="KEL873" s="396"/>
      <c r="KEM873" s="396"/>
      <c r="KEN873" s="396"/>
      <c r="KEO873" s="396"/>
      <c r="KEP873" s="396"/>
      <c r="KEQ873" s="396"/>
      <c r="KER873" s="396"/>
      <c r="KES873" s="396"/>
      <c r="KET873" s="396"/>
      <c r="KEU873" s="396"/>
      <c r="KEV873" s="396"/>
      <c r="KEW873" s="396"/>
      <c r="KEX873" s="396"/>
      <c r="KEY873" s="396"/>
      <c r="KEZ873" s="396"/>
      <c r="KFA873" s="396"/>
      <c r="KFB873" s="396"/>
      <c r="KFC873" s="396"/>
      <c r="KFD873" s="396"/>
      <c r="KFE873" s="396"/>
      <c r="KFF873" s="396"/>
      <c r="KFG873" s="396"/>
      <c r="KFH873" s="396"/>
      <c r="KFI873" s="396"/>
      <c r="KFJ873" s="396"/>
      <c r="KFK873" s="396"/>
      <c r="KFL873" s="396"/>
      <c r="KFM873" s="396"/>
      <c r="KFN873" s="396"/>
      <c r="KFO873" s="396"/>
      <c r="KFP873" s="396"/>
      <c r="KFQ873" s="396"/>
      <c r="KFR873" s="396"/>
      <c r="KFS873" s="396"/>
      <c r="KFT873" s="396"/>
      <c r="KFU873" s="396"/>
      <c r="KFV873" s="396"/>
      <c r="KFW873" s="396"/>
      <c r="KFX873" s="396"/>
      <c r="KFY873" s="396"/>
      <c r="KFZ873" s="396"/>
      <c r="KGA873" s="396"/>
      <c r="KGB873" s="396"/>
      <c r="KGC873" s="396"/>
      <c r="KGD873" s="396"/>
      <c r="KGE873" s="396"/>
      <c r="KGF873" s="396"/>
      <c r="KGG873" s="396"/>
      <c r="KGH873" s="396"/>
      <c r="KGI873" s="396"/>
      <c r="KGJ873" s="396"/>
      <c r="KGK873" s="396"/>
      <c r="KGL873" s="396"/>
      <c r="KGM873" s="396"/>
      <c r="KGN873" s="396"/>
      <c r="KGO873" s="396"/>
      <c r="KGP873" s="396"/>
      <c r="KGQ873" s="396"/>
      <c r="KGR873" s="396"/>
      <c r="KGS873" s="396"/>
      <c r="KGT873" s="396"/>
      <c r="KGU873" s="396"/>
      <c r="KGV873" s="396"/>
      <c r="KGW873" s="396"/>
      <c r="KGX873" s="396"/>
      <c r="KGY873" s="396"/>
      <c r="KGZ873" s="396"/>
      <c r="KHA873" s="396"/>
      <c r="KHB873" s="396"/>
      <c r="KHC873" s="396"/>
      <c r="KHD873" s="396"/>
      <c r="KHE873" s="396"/>
      <c r="KHF873" s="396"/>
      <c r="KHG873" s="396"/>
      <c r="KHH873" s="396"/>
      <c r="KHI873" s="396"/>
      <c r="KHJ873" s="396"/>
      <c r="KHK873" s="396"/>
      <c r="KHL873" s="396"/>
      <c r="KHM873" s="396"/>
      <c r="KHN873" s="396"/>
      <c r="KHO873" s="396"/>
      <c r="KHP873" s="396"/>
      <c r="KHQ873" s="396"/>
      <c r="KHR873" s="396"/>
      <c r="KHS873" s="396"/>
      <c r="KHT873" s="396"/>
      <c r="KHU873" s="396"/>
      <c r="KHV873" s="396"/>
      <c r="KHW873" s="396"/>
      <c r="KHX873" s="396"/>
      <c r="KHY873" s="396"/>
      <c r="KHZ873" s="396"/>
      <c r="KIA873" s="396"/>
      <c r="KIB873" s="396"/>
      <c r="KIC873" s="396"/>
      <c r="KID873" s="396"/>
      <c r="KIE873" s="396"/>
      <c r="KIF873" s="396"/>
      <c r="KIG873" s="396"/>
      <c r="KIH873" s="396"/>
      <c r="KII873" s="396"/>
      <c r="KIJ873" s="396"/>
      <c r="KIK873" s="396"/>
      <c r="KIL873" s="396"/>
      <c r="KIM873" s="396"/>
      <c r="KIN873" s="396"/>
      <c r="KIO873" s="396"/>
      <c r="KIP873" s="396"/>
      <c r="KIQ873" s="396"/>
      <c r="KIR873" s="396"/>
      <c r="KIS873" s="396"/>
      <c r="KIT873" s="396"/>
      <c r="KIU873" s="396"/>
      <c r="KIV873" s="396"/>
      <c r="KIW873" s="396"/>
      <c r="KIX873" s="396"/>
      <c r="KIY873" s="396"/>
      <c r="KIZ873" s="396"/>
      <c r="KJA873" s="396"/>
      <c r="KJB873" s="396"/>
      <c r="KJC873" s="396"/>
      <c r="KJD873" s="396"/>
      <c r="KJE873" s="396"/>
      <c r="KJF873" s="396"/>
      <c r="KJG873" s="396"/>
      <c r="KJH873" s="396"/>
      <c r="KJI873" s="396"/>
      <c r="KJJ873" s="396"/>
      <c r="KJK873" s="396"/>
      <c r="KJL873" s="396"/>
      <c r="KJM873" s="396"/>
      <c r="KJN873" s="396"/>
      <c r="KJO873" s="396"/>
      <c r="KJP873" s="396"/>
      <c r="KJQ873" s="396"/>
      <c r="KJR873" s="396"/>
      <c r="KJS873" s="396"/>
      <c r="KJT873" s="396"/>
      <c r="KJU873" s="396"/>
      <c r="KJV873" s="396"/>
      <c r="KJW873" s="396"/>
      <c r="KJX873" s="396"/>
      <c r="KJY873" s="396"/>
      <c r="KJZ873" s="396"/>
      <c r="KKA873" s="396"/>
      <c r="KKB873" s="396"/>
      <c r="KKC873" s="396"/>
      <c r="KKD873" s="396"/>
      <c r="KKE873" s="396"/>
      <c r="KKF873" s="396"/>
      <c r="KKG873" s="396"/>
      <c r="KKH873" s="396"/>
      <c r="KKI873" s="396"/>
      <c r="KKJ873" s="396"/>
      <c r="KKK873" s="396"/>
      <c r="KKL873" s="396"/>
      <c r="KKM873" s="396"/>
      <c r="KKN873" s="396"/>
      <c r="KKO873" s="396"/>
      <c r="KKP873" s="396"/>
      <c r="KKQ873" s="396"/>
      <c r="KKR873" s="396"/>
      <c r="KKS873" s="396"/>
      <c r="KKT873" s="396"/>
      <c r="KKU873" s="396"/>
      <c r="KKV873" s="396"/>
      <c r="KKW873" s="396"/>
      <c r="KKX873" s="396"/>
      <c r="KKY873" s="396"/>
      <c r="KKZ873" s="396"/>
      <c r="KLA873" s="396"/>
      <c r="KLB873" s="396"/>
      <c r="KLC873" s="396"/>
      <c r="KLD873" s="396"/>
      <c r="KLE873" s="396"/>
      <c r="KLF873" s="396"/>
      <c r="KLG873" s="396"/>
      <c r="KLH873" s="396"/>
      <c r="KLI873" s="396"/>
      <c r="KLJ873" s="396"/>
      <c r="KLK873" s="396"/>
      <c r="KLL873" s="396"/>
      <c r="KLM873" s="396"/>
      <c r="KLN873" s="396"/>
      <c r="KLO873" s="396"/>
      <c r="KLP873" s="396"/>
      <c r="KLQ873" s="396"/>
      <c r="KLR873" s="396"/>
      <c r="KLS873" s="396"/>
      <c r="KLT873" s="396"/>
      <c r="KLU873" s="396"/>
      <c r="KLV873" s="396"/>
      <c r="KLW873" s="396"/>
      <c r="KLX873" s="396"/>
      <c r="KLY873" s="396"/>
      <c r="KLZ873" s="396"/>
      <c r="KMA873" s="396"/>
      <c r="KMB873" s="396"/>
      <c r="KMC873" s="396"/>
      <c r="KMD873" s="396"/>
      <c r="KME873" s="396"/>
      <c r="KMF873" s="396"/>
      <c r="KMG873" s="396"/>
      <c r="KMH873" s="396"/>
      <c r="KMI873" s="396"/>
      <c r="KMJ873" s="396"/>
      <c r="KMK873" s="396"/>
      <c r="KML873" s="396"/>
      <c r="KMM873" s="396"/>
      <c r="KMN873" s="396"/>
      <c r="KMO873" s="396"/>
      <c r="KMP873" s="396"/>
      <c r="KMQ873" s="396"/>
      <c r="KMR873" s="396"/>
      <c r="KMS873" s="396"/>
      <c r="KMT873" s="396"/>
      <c r="KMU873" s="396"/>
      <c r="KMV873" s="396"/>
      <c r="KMW873" s="396"/>
      <c r="KMX873" s="396"/>
      <c r="KMY873" s="396"/>
      <c r="KMZ873" s="396"/>
      <c r="KNA873" s="396"/>
      <c r="KNB873" s="396"/>
      <c r="KNC873" s="396"/>
      <c r="KND873" s="396"/>
      <c r="KNE873" s="396"/>
      <c r="KNF873" s="396"/>
      <c r="KNG873" s="396"/>
      <c r="KNH873" s="396"/>
      <c r="KNI873" s="396"/>
      <c r="KNJ873" s="396"/>
      <c r="KNK873" s="396"/>
      <c r="KNL873" s="396"/>
      <c r="KNM873" s="396"/>
      <c r="KNN873" s="396"/>
      <c r="KNO873" s="396"/>
      <c r="KNP873" s="396"/>
      <c r="KNQ873" s="396"/>
      <c r="KNR873" s="396"/>
      <c r="KNS873" s="396"/>
      <c r="KNT873" s="396"/>
      <c r="KNU873" s="396"/>
      <c r="KNV873" s="396"/>
      <c r="KNW873" s="396"/>
      <c r="KNX873" s="396"/>
      <c r="KNY873" s="396"/>
      <c r="KNZ873" s="396"/>
      <c r="KOA873" s="396"/>
      <c r="KOB873" s="396"/>
      <c r="KOC873" s="396"/>
      <c r="KOD873" s="396"/>
      <c r="KOE873" s="396"/>
      <c r="KOF873" s="396"/>
      <c r="KOG873" s="396"/>
      <c r="KOH873" s="396"/>
      <c r="KOI873" s="396"/>
      <c r="KOJ873" s="396"/>
      <c r="KOK873" s="396"/>
      <c r="KOL873" s="396"/>
      <c r="KOM873" s="396"/>
      <c r="KON873" s="396"/>
      <c r="KOO873" s="396"/>
      <c r="KOP873" s="396"/>
      <c r="KOQ873" s="396"/>
      <c r="KOR873" s="396"/>
      <c r="KOS873" s="396"/>
      <c r="KOT873" s="396"/>
      <c r="KOU873" s="396"/>
      <c r="KOV873" s="396"/>
      <c r="KOW873" s="396"/>
      <c r="KOX873" s="396"/>
      <c r="KOY873" s="396"/>
      <c r="KOZ873" s="396"/>
      <c r="KPA873" s="396"/>
      <c r="KPB873" s="396"/>
      <c r="KPC873" s="396"/>
      <c r="KPD873" s="396"/>
      <c r="KPE873" s="396"/>
      <c r="KPF873" s="396"/>
      <c r="KPG873" s="396"/>
      <c r="KPH873" s="396"/>
      <c r="KPI873" s="396"/>
      <c r="KPJ873" s="396"/>
      <c r="KPK873" s="396"/>
      <c r="KPL873" s="396"/>
      <c r="KPM873" s="396"/>
      <c r="KPN873" s="396"/>
      <c r="KPO873" s="396"/>
      <c r="KPP873" s="396"/>
      <c r="KPQ873" s="396"/>
      <c r="KPR873" s="396"/>
      <c r="KPS873" s="396"/>
      <c r="KPT873" s="396"/>
      <c r="KPU873" s="396"/>
      <c r="KPV873" s="396"/>
      <c r="KPW873" s="396"/>
      <c r="KPX873" s="396"/>
      <c r="KPY873" s="396"/>
      <c r="KPZ873" s="396"/>
      <c r="KQA873" s="396"/>
      <c r="KQB873" s="396"/>
      <c r="KQC873" s="396"/>
      <c r="KQD873" s="396"/>
      <c r="KQE873" s="396"/>
      <c r="KQF873" s="396"/>
      <c r="KQG873" s="396"/>
      <c r="KQH873" s="396"/>
      <c r="KQI873" s="396"/>
      <c r="KQJ873" s="396"/>
      <c r="KQK873" s="396"/>
      <c r="KQL873" s="396"/>
      <c r="KQM873" s="396"/>
      <c r="KQN873" s="396"/>
      <c r="KQO873" s="396"/>
      <c r="KQP873" s="396"/>
      <c r="KQQ873" s="396"/>
      <c r="KQR873" s="396"/>
      <c r="KQS873" s="396"/>
      <c r="KQT873" s="396"/>
      <c r="KQU873" s="396"/>
      <c r="KQV873" s="396"/>
      <c r="KQW873" s="396"/>
      <c r="KQX873" s="396"/>
      <c r="KQY873" s="396"/>
      <c r="KQZ873" s="396"/>
      <c r="KRA873" s="396"/>
      <c r="KRB873" s="396"/>
      <c r="KRC873" s="396"/>
      <c r="KRD873" s="396"/>
      <c r="KRE873" s="396"/>
      <c r="KRF873" s="396"/>
      <c r="KRG873" s="396"/>
      <c r="KRH873" s="396"/>
      <c r="KRI873" s="396"/>
      <c r="KRJ873" s="396"/>
      <c r="KRK873" s="396"/>
      <c r="KRL873" s="396"/>
      <c r="KRM873" s="396"/>
      <c r="KRN873" s="396"/>
      <c r="KRO873" s="396"/>
      <c r="KRP873" s="396"/>
      <c r="KRQ873" s="396"/>
      <c r="KRR873" s="396"/>
      <c r="KRS873" s="396"/>
      <c r="KRT873" s="396"/>
      <c r="KRU873" s="396"/>
      <c r="KRV873" s="396"/>
      <c r="KRW873" s="396"/>
      <c r="KRX873" s="396"/>
      <c r="KRY873" s="396"/>
      <c r="KRZ873" s="396"/>
      <c r="KSA873" s="396"/>
      <c r="KSB873" s="396"/>
      <c r="KSC873" s="396"/>
      <c r="KSD873" s="396"/>
      <c r="KSE873" s="396"/>
      <c r="KSF873" s="396"/>
      <c r="KSG873" s="396"/>
      <c r="KSH873" s="396"/>
      <c r="KSI873" s="396"/>
      <c r="KSJ873" s="396"/>
      <c r="KSK873" s="396"/>
      <c r="KSL873" s="396"/>
      <c r="KSM873" s="396"/>
      <c r="KSN873" s="396"/>
      <c r="KSO873" s="396"/>
      <c r="KSP873" s="396"/>
      <c r="KSQ873" s="396"/>
      <c r="KSR873" s="396"/>
      <c r="KSS873" s="396"/>
      <c r="KST873" s="396"/>
      <c r="KSU873" s="396"/>
      <c r="KSV873" s="396"/>
      <c r="KSW873" s="396"/>
      <c r="KSX873" s="396"/>
      <c r="KSY873" s="396"/>
      <c r="KSZ873" s="396"/>
      <c r="KTA873" s="396"/>
      <c r="KTB873" s="396"/>
      <c r="KTC873" s="396"/>
      <c r="KTD873" s="396"/>
      <c r="KTE873" s="396"/>
      <c r="KTF873" s="396"/>
      <c r="KTG873" s="396"/>
      <c r="KTH873" s="396"/>
      <c r="KTI873" s="396"/>
      <c r="KTJ873" s="396"/>
      <c r="KTK873" s="396"/>
      <c r="KTL873" s="396"/>
      <c r="KTM873" s="396"/>
      <c r="KTN873" s="396"/>
      <c r="KTO873" s="396"/>
      <c r="KTP873" s="396"/>
      <c r="KTQ873" s="396"/>
      <c r="KTR873" s="396"/>
      <c r="KTS873" s="396"/>
      <c r="KTT873" s="396"/>
      <c r="KTU873" s="396"/>
      <c r="KTV873" s="396"/>
      <c r="KTW873" s="396"/>
      <c r="KTX873" s="396"/>
      <c r="KTY873" s="396"/>
      <c r="KTZ873" s="396"/>
      <c r="KUA873" s="396"/>
      <c r="KUB873" s="396"/>
      <c r="KUC873" s="396"/>
      <c r="KUD873" s="396"/>
      <c r="KUE873" s="396"/>
      <c r="KUF873" s="396"/>
      <c r="KUG873" s="396"/>
      <c r="KUH873" s="396"/>
      <c r="KUI873" s="396"/>
      <c r="KUJ873" s="396"/>
      <c r="KUK873" s="396"/>
      <c r="KUL873" s="396"/>
      <c r="KUM873" s="396"/>
      <c r="KUN873" s="396"/>
      <c r="KUO873" s="396"/>
      <c r="KUP873" s="396"/>
      <c r="KUQ873" s="396"/>
      <c r="KUR873" s="396"/>
      <c r="KUS873" s="396"/>
      <c r="KUT873" s="396"/>
      <c r="KUU873" s="396"/>
      <c r="KUV873" s="396"/>
      <c r="KUW873" s="396"/>
      <c r="KUX873" s="396"/>
      <c r="KUY873" s="396"/>
      <c r="KUZ873" s="396"/>
      <c r="KVA873" s="396"/>
      <c r="KVB873" s="396"/>
      <c r="KVC873" s="396"/>
      <c r="KVD873" s="396"/>
      <c r="KVE873" s="396"/>
      <c r="KVF873" s="396"/>
      <c r="KVG873" s="396"/>
      <c r="KVH873" s="396"/>
      <c r="KVI873" s="396"/>
      <c r="KVJ873" s="396"/>
      <c r="KVK873" s="396"/>
      <c r="KVL873" s="396"/>
      <c r="KVM873" s="396"/>
      <c r="KVN873" s="396"/>
      <c r="KVO873" s="396"/>
      <c r="KVP873" s="396"/>
      <c r="KVQ873" s="396"/>
      <c r="KVR873" s="396"/>
      <c r="KVS873" s="396"/>
      <c r="KVT873" s="396"/>
      <c r="KVU873" s="396"/>
      <c r="KVV873" s="396"/>
      <c r="KVW873" s="396"/>
      <c r="KVX873" s="396"/>
      <c r="KVY873" s="396"/>
      <c r="KVZ873" s="396"/>
      <c r="KWA873" s="396"/>
      <c r="KWB873" s="396"/>
      <c r="KWC873" s="396"/>
      <c r="KWD873" s="396"/>
      <c r="KWE873" s="396"/>
      <c r="KWF873" s="396"/>
      <c r="KWG873" s="396"/>
      <c r="KWH873" s="396"/>
      <c r="KWI873" s="396"/>
      <c r="KWJ873" s="396"/>
      <c r="KWK873" s="396"/>
      <c r="KWL873" s="396"/>
      <c r="KWM873" s="396"/>
      <c r="KWN873" s="396"/>
      <c r="KWO873" s="396"/>
      <c r="KWP873" s="396"/>
      <c r="KWQ873" s="396"/>
      <c r="KWR873" s="396"/>
      <c r="KWS873" s="396"/>
      <c r="KWT873" s="396"/>
      <c r="KWU873" s="396"/>
      <c r="KWV873" s="396"/>
      <c r="KWW873" s="396"/>
      <c r="KWX873" s="396"/>
      <c r="KWY873" s="396"/>
      <c r="KWZ873" s="396"/>
      <c r="KXA873" s="396"/>
      <c r="KXB873" s="396"/>
      <c r="KXC873" s="396"/>
      <c r="KXD873" s="396"/>
      <c r="KXE873" s="396"/>
      <c r="KXF873" s="396"/>
      <c r="KXG873" s="396"/>
      <c r="KXH873" s="396"/>
      <c r="KXI873" s="396"/>
      <c r="KXJ873" s="396"/>
      <c r="KXK873" s="396"/>
      <c r="KXL873" s="396"/>
      <c r="KXM873" s="396"/>
      <c r="KXN873" s="396"/>
      <c r="KXO873" s="396"/>
      <c r="KXP873" s="396"/>
      <c r="KXQ873" s="396"/>
      <c r="KXR873" s="396"/>
      <c r="KXS873" s="396"/>
      <c r="KXT873" s="396"/>
      <c r="KXU873" s="396"/>
      <c r="KXV873" s="396"/>
      <c r="KXW873" s="396"/>
      <c r="KXX873" s="396"/>
      <c r="KXY873" s="396"/>
      <c r="KXZ873" s="396"/>
      <c r="KYA873" s="396"/>
      <c r="KYB873" s="396"/>
      <c r="KYC873" s="396"/>
      <c r="KYD873" s="396"/>
      <c r="KYE873" s="396"/>
      <c r="KYF873" s="396"/>
      <c r="KYG873" s="396"/>
      <c r="KYH873" s="396"/>
      <c r="KYI873" s="396"/>
      <c r="KYJ873" s="396"/>
      <c r="KYK873" s="396"/>
      <c r="KYL873" s="396"/>
      <c r="KYM873" s="396"/>
      <c r="KYN873" s="396"/>
      <c r="KYO873" s="396"/>
      <c r="KYP873" s="396"/>
      <c r="KYQ873" s="396"/>
      <c r="KYR873" s="396"/>
      <c r="KYS873" s="396"/>
      <c r="KYT873" s="396"/>
      <c r="KYU873" s="396"/>
      <c r="KYV873" s="396"/>
      <c r="KYW873" s="396"/>
      <c r="KYX873" s="396"/>
      <c r="KYY873" s="396"/>
      <c r="KYZ873" s="396"/>
      <c r="KZA873" s="396"/>
      <c r="KZB873" s="396"/>
      <c r="KZC873" s="396"/>
      <c r="KZD873" s="396"/>
      <c r="KZE873" s="396"/>
      <c r="KZF873" s="396"/>
      <c r="KZG873" s="396"/>
      <c r="KZH873" s="396"/>
      <c r="KZI873" s="396"/>
      <c r="KZJ873" s="396"/>
      <c r="KZK873" s="396"/>
      <c r="KZL873" s="396"/>
      <c r="KZM873" s="396"/>
      <c r="KZN873" s="396"/>
      <c r="KZO873" s="396"/>
      <c r="KZP873" s="396"/>
      <c r="KZQ873" s="396"/>
      <c r="KZR873" s="396"/>
      <c r="KZS873" s="396"/>
      <c r="KZT873" s="396"/>
      <c r="KZU873" s="396"/>
      <c r="KZV873" s="396"/>
      <c r="KZW873" s="396"/>
      <c r="KZX873" s="396"/>
      <c r="KZY873" s="396"/>
      <c r="KZZ873" s="396"/>
      <c r="LAA873" s="396"/>
      <c r="LAB873" s="396"/>
      <c r="LAC873" s="396"/>
      <c r="LAD873" s="396"/>
      <c r="LAE873" s="396"/>
      <c r="LAF873" s="396"/>
      <c r="LAG873" s="396"/>
      <c r="LAH873" s="396"/>
      <c r="LAI873" s="396"/>
      <c r="LAJ873" s="396"/>
      <c r="LAK873" s="396"/>
      <c r="LAL873" s="396"/>
      <c r="LAM873" s="396"/>
      <c r="LAN873" s="396"/>
      <c r="LAO873" s="396"/>
      <c r="LAP873" s="396"/>
      <c r="LAQ873" s="396"/>
      <c r="LAR873" s="396"/>
      <c r="LAS873" s="396"/>
      <c r="LAT873" s="396"/>
      <c r="LAU873" s="396"/>
      <c r="LAV873" s="396"/>
      <c r="LAW873" s="396"/>
      <c r="LAX873" s="396"/>
      <c r="LAY873" s="396"/>
      <c r="LAZ873" s="396"/>
      <c r="LBA873" s="396"/>
      <c r="LBB873" s="396"/>
      <c r="LBC873" s="396"/>
      <c r="LBD873" s="396"/>
      <c r="LBE873" s="396"/>
      <c r="LBF873" s="396"/>
      <c r="LBG873" s="396"/>
      <c r="LBH873" s="396"/>
      <c r="LBI873" s="396"/>
      <c r="LBJ873" s="396"/>
      <c r="LBK873" s="396"/>
      <c r="LBL873" s="396"/>
      <c r="LBM873" s="396"/>
      <c r="LBN873" s="396"/>
      <c r="LBO873" s="396"/>
      <c r="LBP873" s="396"/>
      <c r="LBQ873" s="396"/>
      <c r="LBR873" s="396"/>
      <c r="LBS873" s="396"/>
      <c r="LBT873" s="396"/>
      <c r="LBU873" s="396"/>
      <c r="LBV873" s="396"/>
      <c r="LBW873" s="396"/>
      <c r="LBX873" s="396"/>
      <c r="LBY873" s="396"/>
      <c r="LBZ873" s="396"/>
      <c r="LCA873" s="396"/>
      <c r="LCB873" s="396"/>
      <c r="LCC873" s="396"/>
      <c r="LCD873" s="396"/>
      <c r="LCE873" s="396"/>
      <c r="LCF873" s="396"/>
      <c r="LCG873" s="396"/>
      <c r="LCH873" s="396"/>
      <c r="LCI873" s="396"/>
      <c r="LCJ873" s="396"/>
      <c r="LCK873" s="396"/>
      <c r="LCL873" s="396"/>
      <c r="LCM873" s="396"/>
      <c r="LCN873" s="396"/>
      <c r="LCO873" s="396"/>
      <c r="LCP873" s="396"/>
      <c r="LCQ873" s="396"/>
      <c r="LCR873" s="396"/>
      <c r="LCS873" s="396"/>
      <c r="LCT873" s="396"/>
      <c r="LCU873" s="396"/>
      <c r="LCV873" s="396"/>
      <c r="LCW873" s="396"/>
      <c r="LCX873" s="396"/>
      <c r="LCY873" s="396"/>
      <c r="LCZ873" s="396"/>
      <c r="LDA873" s="396"/>
      <c r="LDB873" s="396"/>
      <c r="LDC873" s="396"/>
      <c r="LDD873" s="396"/>
      <c r="LDE873" s="396"/>
      <c r="LDF873" s="396"/>
      <c r="LDG873" s="396"/>
      <c r="LDH873" s="396"/>
      <c r="LDI873" s="396"/>
      <c r="LDJ873" s="396"/>
      <c r="LDK873" s="396"/>
      <c r="LDL873" s="396"/>
      <c r="LDM873" s="396"/>
      <c r="LDN873" s="396"/>
      <c r="LDO873" s="396"/>
      <c r="LDP873" s="396"/>
      <c r="LDQ873" s="396"/>
      <c r="LDR873" s="396"/>
      <c r="LDS873" s="396"/>
      <c r="LDT873" s="396"/>
      <c r="LDU873" s="396"/>
      <c r="LDV873" s="396"/>
      <c r="LDW873" s="396"/>
      <c r="LDX873" s="396"/>
      <c r="LDY873" s="396"/>
      <c r="LDZ873" s="396"/>
      <c r="LEA873" s="396"/>
      <c r="LEB873" s="396"/>
      <c r="LEC873" s="396"/>
      <c r="LED873" s="396"/>
      <c r="LEE873" s="396"/>
      <c r="LEF873" s="396"/>
      <c r="LEG873" s="396"/>
      <c r="LEH873" s="396"/>
      <c r="LEI873" s="396"/>
      <c r="LEJ873" s="396"/>
      <c r="LEK873" s="396"/>
      <c r="LEL873" s="396"/>
      <c r="LEM873" s="396"/>
      <c r="LEN873" s="396"/>
      <c r="LEO873" s="396"/>
      <c r="LEP873" s="396"/>
      <c r="LEQ873" s="396"/>
      <c r="LER873" s="396"/>
      <c r="LES873" s="396"/>
      <c r="LET873" s="396"/>
      <c r="LEU873" s="396"/>
      <c r="LEV873" s="396"/>
      <c r="LEW873" s="396"/>
      <c r="LEX873" s="396"/>
      <c r="LEY873" s="396"/>
      <c r="LEZ873" s="396"/>
      <c r="LFA873" s="396"/>
      <c r="LFB873" s="396"/>
      <c r="LFC873" s="396"/>
      <c r="LFD873" s="396"/>
      <c r="LFE873" s="396"/>
      <c r="LFF873" s="396"/>
      <c r="LFG873" s="396"/>
      <c r="LFH873" s="396"/>
      <c r="LFI873" s="396"/>
      <c r="LFJ873" s="396"/>
      <c r="LFK873" s="396"/>
      <c r="LFL873" s="396"/>
      <c r="LFM873" s="396"/>
      <c r="LFN873" s="396"/>
      <c r="LFO873" s="396"/>
      <c r="LFP873" s="396"/>
      <c r="LFQ873" s="396"/>
      <c r="LFR873" s="396"/>
      <c r="LFS873" s="396"/>
      <c r="LFT873" s="396"/>
      <c r="LFU873" s="396"/>
      <c r="LFV873" s="396"/>
      <c r="LFW873" s="396"/>
      <c r="LFX873" s="396"/>
      <c r="LFY873" s="396"/>
      <c r="LFZ873" s="396"/>
      <c r="LGA873" s="396"/>
      <c r="LGB873" s="396"/>
      <c r="LGC873" s="396"/>
      <c r="LGD873" s="396"/>
      <c r="LGE873" s="396"/>
      <c r="LGF873" s="396"/>
      <c r="LGG873" s="396"/>
      <c r="LGH873" s="396"/>
      <c r="LGI873" s="396"/>
      <c r="LGJ873" s="396"/>
      <c r="LGK873" s="396"/>
      <c r="LGL873" s="396"/>
      <c r="LGM873" s="396"/>
      <c r="LGN873" s="396"/>
      <c r="LGO873" s="396"/>
      <c r="LGP873" s="396"/>
      <c r="LGQ873" s="396"/>
      <c r="LGR873" s="396"/>
      <c r="LGS873" s="396"/>
      <c r="LGT873" s="396"/>
      <c r="LGU873" s="396"/>
      <c r="LGV873" s="396"/>
      <c r="LGW873" s="396"/>
      <c r="LGX873" s="396"/>
      <c r="LGY873" s="396"/>
      <c r="LGZ873" s="396"/>
      <c r="LHA873" s="396"/>
      <c r="LHB873" s="396"/>
      <c r="LHC873" s="396"/>
      <c r="LHD873" s="396"/>
      <c r="LHE873" s="396"/>
      <c r="LHF873" s="396"/>
      <c r="LHG873" s="396"/>
      <c r="LHH873" s="396"/>
      <c r="LHI873" s="396"/>
      <c r="LHJ873" s="396"/>
      <c r="LHK873" s="396"/>
      <c r="LHL873" s="396"/>
      <c r="LHM873" s="396"/>
      <c r="LHN873" s="396"/>
      <c r="LHO873" s="396"/>
      <c r="LHP873" s="396"/>
      <c r="LHQ873" s="396"/>
      <c r="LHR873" s="396"/>
      <c r="LHS873" s="396"/>
      <c r="LHT873" s="396"/>
      <c r="LHU873" s="396"/>
      <c r="LHV873" s="396"/>
      <c r="LHW873" s="396"/>
      <c r="LHX873" s="396"/>
      <c r="LHY873" s="396"/>
      <c r="LHZ873" s="396"/>
      <c r="LIA873" s="396"/>
      <c r="LIB873" s="396"/>
      <c r="LIC873" s="396"/>
      <c r="LID873" s="396"/>
      <c r="LIE873" s="396"/>
      <c r="LIF873" s="396"/>
      <c r="LIG873" s="396"/>
      <c r="LIH873" s="396"/>
      <c r="LII873" s="396"/>
      <c r="LIJ873" s="396"/>
      <c r="LIK873" s="396"/>
      <c r="LIL873" s="396"/>
      <c r="LIM873" s="396"/>
      <c r="LIN873" s="396"/>
      <c r="LIO873" s="396"/>
      <c r="LIP873" s="396"/>
      <c r="LIQ873" s="396"/>
      <c r="LIR873" s="396"/>
      <c r="LIS873" s="396"/>
      <c r="LIT873" s="396"/>
      <c r="LIU873" s="396"/>
      <c r="LIV873" s="396"/>
      <c r="LIW873" s="396"/>
      <c r="LIX873" s="396"/>
      <c r="LIY873" s="396"/>
      <c r="LIZ873" s="396"/>
      <c r="LJA873" s="396"/>
      <c r="LJB873" s="396"/>
      <c r="LJC873" s="396"/>
      <c r="LJD873" s="396"/>
      <c r="LJE873" s="396"/>
      <c r="LJF873" s="396"/>
      <c r="LJG873" s="396"/>
      <c r="LJH873" s="396"/>
      <c r="LJI873" s="396"/>
      <c r="LJJ873" s="396"/>
      <c r="LJK873" s="396"/>
      <c r="LJL873" s="396"/>
      <c r="LJM873" s="396"/>
      <c r="LJN873" s="396"/>
      <c r="LJO873" s="396"/>
      <c r="LJP873" s="396"/>
      <c r="LJQ873" s="396"/>
      <c r="LJR873" s="396"/>
      <c r="LJS873" s="396"/>
      <c r="LJT873" s="396"/>
      <c r="LJU873" s="396"/>
      <c r="LJV873" s="396"/>
      <c r="LJW873" s="396"/>
      <c r="LJX873" s="396"/>
      <c r="LJY873" s="396"/>
      <c r="LJZ873" s="396"/>
      <c r="LKA873" s="396"/>
      <c r="LKB873" s="396"/>
      <c r="LKC873" s="396"/>
      <c r="LKD873" s="396"/>
      <c r="LKE873" s="396"/>
      <c r="LKF873" s="396"/>
      <c r="LKG873" s="396"/>
      <c r="LKH873" s="396"/>
      <c r="LKI873" s="396"/>
      <c r="LKJ873" s="396"/>
      <c r="LKK873" s="396"/>
      <c r="LKL873" s="396"/>
      <c r="LKM873" s="396"/>
      <c r="LKN873" s="396"/>
      <c r="LKO873" s="396"/>
      <c r="LKP873" s="396"/>
      <c r="LKQ873" s="396"/>
      <c r="LKR873" s="396"/>
      <c r="LKS873" s="396"/>
      <c r="LKT873" s="396"/>
      <c r="LKU873" s="396"/>
      <c r="LKV873" s="396"/>
      <c r="LKW873" s="396"/>
      <c r="LKX873" s="396"/>
      <c r="LKY873" s="396"/>
      <c r="LKZ873" s="396"/>
      <c r="LLA873" s="396"/>
      <c r="LLB873" s="396"/>
      <c r="LLC873" s="396"/>
      <c r="LLD873" s="396"/>
      <c r="LLE873" s="396"/>
      <c r="LLF873" s="396"/>
      <c r="LLG873" s="396"/>
      <c r="LLH873" s="396"/>
      <c r="LLI873" s="396"/>
      <c r="LLJ873" s="396"/>
      <c r="LLK873" s="396"/>
      <c r="LLL873" s="396"/>
      <c r="LLM873" s="396"/>
      <c r="LLN873" s="396"/>
      <c r="LLO873" s="396"/>
      <c r="LLP873" s="396"/>
      <c r="LLQ873" s="396"/>
      <c r="LLR873" s="396"/>
      <c r="LLS873" s="396"/>
      <c r="LLT873" s="396"/>
      <c r="LLU873" s="396"/>
      <c r="LLV873" s="396"/>
      <c r="LLW873" s="396"/>
      <c r="LLX873" s="396"/>
      <c r="LLY873" s="396"/>
      <c r="LLZ873" s="396"/>
      <c r="LMA873" s="396"/>
      <c r="LMB873" s="396"/>
      <c r="LMC873" s="396"/>
      <c r="LMD873" s="396"/>
      <c r="LME873" s="396"/>
      <c r="LMF873" s="396"/>
      <c r="LMG873" s="396"/>
      <c r="LMH873" s="396"/>
      <c r="LMI873" s="396"/>
      <c r="LMJ873" s="396"/>
      <c r="LMK873" s="396"/>
      <c r="LML873" s="396"/>
      <c r="LMM873" s="396"/>
      <c r="LMN873" s="396"/>
      <c r="LMO873" s="396"/>
      <c r="LMP873" s="396"/>
      <c r="LMQ873" s="396"/>
      <c r="LMR873" s="396"/>
      <c r="LMS873" s="396"/>
      <c r="LMT873" s="396"/>
      <c r="LMU873" s="396"/>
      <c r="LMV873" s="396"/>
      <c r="LMW873" s="396"/>
      <c r="LMX873" s="396"/>
      <c r="LMY873" s="396"/>
      <c r="LMZ873" s="396"/>
      <c r="LNA873" s="396"/>
      <c r="LNB873" s="396"/>
      <c r="LNC873" s="396"/>
      <c r="LND873" s="396"/>
      <c r="LNE873" s="396"/>
      <c r="LNF873" s="396"/>
      <c r="LNG873" s="396"/>
      <c r="LNH873" s="396"/>
      <c r="LNI873" s="396"/>
      <c r="LNJ873" s="396"/>
      <c r="LNK873" s="396"/>
      <c r="LNL873" s="396"/>
      <c r="LNM873" s="396"/>
      <c r="LNN873" s="396"/>
      <c r="LNO873" s="396"/>
      <c r="LNP873" s="396"/>
      <c r="LNQ873" s="396"/>
      <c r="LNR873" s="396"/>
      <c r="LNS873" s="396"/>
      <c r="LNT873" s="396"/>
      <c r="LNU873" s="396"/>
      <c r="LNV873" s="396"/>
      <c r="LNW873" s="396"/>
      <c r="LNX873" s="396"/>
      <c r="LNY873" s="396"/>
      <c r="LNZ873" s="396"/>
      <c r="LOA873" s="396"/>
      <c r="LOB873" s="396"/>
      <c r="LOC873" s="396"/>
      <c r="LOD873" s="396"/>
      <c r="LOE873" s="396"/>
      <c r="LOF873" s="396"/>
      <c r="LOG873" s="396"/>
      <c r="LOH873" s="396"/>
      <c r="LOI873" s="396"/>
      <c r="LOJ873" s="396"/>
      <c r="LOK873" s="396"/>
      <c r="LOL873" s="396"/>
      <c r="LOM873" s="396"/>
      <c r="LON873" s="396"/>
      <c r="LOO873" s="396"/>
      <c r="LOP873" s="396"/>
      <c r="LOQ873" s="396"/>
      <c r="LOR873" s="396"/>
      <c r="LOS873" s="396"/>
      <c r="LOT873" s="396"/>
      <c r="LOU873" s="396"/>
      <c r="LOV873" s="396"/>
      <c r="LOW873" s="396"/>
      <c r="LOX873" s="396"/>
      <c r="LOY873" s="396"/>
      <c r="LOZ873" s="396"/>
      <c r="LPA873" s="396"/>
      <c r="LPB873" s="396"/>
      <c r="LPC873" s="396"/>
      <c r="LPD873" s="396"/>
      <c r="LPE873" s="396"/>
      <c r="LPF873" s="396"/>
      <c r="LPG873" s="396"/>
      <c r="LPH873" s="396"/>
      <c r="LPI873" s="396"/>
      <c r="LPJ873" s="396"/>
      <c r="LPK873" s="396"/>
      <c r="LPL873" s="396"/>
      <c r="LPM873" s="396"/>
      <c r="LPN873" s="396"/>
      <c r="LPO873" s="396"/>
      <c r="LPP873" s="396"/>
      <c r="LPQ873" s="396"/>
      <c r="LPR873" s="396"/>
      <c r="LPS873" s="396"/>
      <c r="LPT873" s="396"/>
      <c r="LPU873" s="396"/>
      <c r="LPV873" s="396"/>
      <c r="LPW873" s="396"/>
      <c r="LPX873" s="396"/>
      <c r="LPY873" s="396"/>
      <c r="LPZ873" s="396"/>
      <c r="LQA873" s="396"/>
      <c r="LQB873" s="396"/>
      <c r="LQC873" s="396"/>
      <c r="LQD873" s="396"/>
      <c r="LQE873" s="396"/>
      <c r="LQF873" s="396"/>
      <c r="LQG873" s="396"/>
      <c r="LQH873" s="396"/>
      <c r="LQI873" s="396"/>
      <c r="LQJ873" s="396"/>
      <c r="LQK873" s="396"/>
      <c r="LQL873" s="396"/>
      <c r="LQM873" s="396"/>
      <c r="LQN873" s="396"/>
      <c r="LQO873" s="396"/>
      <c r="LQP873" s="396"/>
      <c r="LQQ873" s="396"/>
      <c r="LQR873" s="396"/>
      <c r="LQS873" s="396"/>
      <c r="LQT873" s="396"/>
      <c r="LQU873" s="396"/>
      <c r="LQV873" s="396"/>
      <c r="LQW873" s="396"/>
      <c r="LQX873" s="396"/>
      <c r="LQY873" s="396"/>
      <c r="LQZ873" s="396"/>
      <c r="LRA873" s="396"/>
      <c r="LRB873" s="396"/>
      <c r="LRC873" s="396"/>
      <c r="LRD873" s="396"/>
      <c r="LRE873" s="396"/>
      <c r="LRF873" s="396"/>
      <c r="LRG873" s="396"/>
      <c r="LRH873" s="396"/>
      <c r="LRI873" s="396"/>
      <c r="LRJ873" s="396"/>
      <c r="LRK873" s="396"/>
      <c r="LRL873" s="396"/>
      <c r="LRM873" s="396"/>
      <c r="LRN873" s="396"/>
      <c r="LRO873" s="396"/>
      <c r="LRP873" s="396"/>
      <c r="LRQ873" s="396"/>
      <c r="LRR873" s="396"/>
      <c r="LRS873" s="396"/>
      <c r="LRT873" s="396"/>
      <c r="LRU873" s="396"/>
      <c r="LRV873" s="396"/>
      <c r="LRW873" s="396"/>
      <c r="LRX873" s="396"/>
      <c r="LRY873" s="396"/>
      <c r="LRZ873" s="396"/>
      <c r="LSA873" s="396"/>
      <c r="LSB873" s="396"/>
      <c r="LSC873" s="396"/>
      <c r="LSD873" s="396"/>
      <c r="LSE873" s="396"/>
      <c r="LSF873" s="396"/>
      <c r="LSG873" s="396"/>
      <c r="LSH873" s="396"/>
      <c r="LSI873" s="396"/>
      <c r="LSJ873" s="396"/>
      <c r="LSK873" s="396"/>
      <c r="LSL873" s="396"/>
      <c r="LSM873" s="396"/>
      <c r="LSN873" s="396"/>
      <c r="LSO873" s="396"/>
      <c r="LSP873" s="396"/>
      <c r="LSQ873" s="396"/>
      <c r="LSR873" s="396"/>
      <c r="LSS873" s="396"/>
      <c r="LST873" s="396"/>
      <c r="LSU873" s="396"/>
      <c r="LSV873" s="396"/>
      <c r="LSW873" s="396"/>
      <c r="LSX873" s="396"/>
      <c r="LSY873" s="396"/>
      <c r="LSZ873" s="396"/>
      <c r="LTA873" s="396"/>
      <c r="LTB873" s="396"/>
      <c r="LTC873" s="396"/>
      <c r="LTD873" s="396"/>
      <c r="LTE873" s="396"/>
      <c r="LTF873" s="396"/>
      <c r="LTG873" s="396"/>
      <c r="LTH873" s="396"/>
      <c r="LTI873" s="396"/>
      <c r="LTJ873" s="396"/>
      <c r="LTK873" s="396"/>
      <c r="LTL873" s="396"/>
      <c r="LTM873" s="396"/>
      <c r="LTN873" s="396"/>
      <c r="LTO873" s="396"/>
      <c r="LTP873" s="396"/>
      <c r="LTQ873" s="396"/>
      <c r="LTR873" s="396"/>
      <c r="LTS873" s="396"/>
      <c r="LTT873" s="396"/>
      <c r="LTU873" s="396"/>
      <c r="LTV873" s="396"/>
      <c r="LTW873" s="396"/>
      <c r="LTX873" s="396"/>
      <c r="LTY873" s="396"/>
      <c r="LTZ873" s="396"/>
      <c r="LUA873" s="396"/>
      <c r="LUB873" s="396"/>
      <c r="LUC873" s="396"/>
      <c r="LUD873" s="396"/>
      <c r="LUE873" s="396"/>
      <c r="LUF873" s="396"/>
      <c r="LUG873" s="396"/>
      <c r="LUH873" s="396"/>
      <c r="LUI873" s="396"/>
      <c r="LUJ873" s="396"/>
      <c r="LUK873" s="396"/>
      <c r="LUL873" s="396"/>
      <c r="LUM873" s="396"/>
      <c r="LUN873" s="396"/>
      <c r="LUO873" s="396"/>
      <c r="LUP873" s="396"/>
      <c r="LUQ873" s="396"/>
      <c r="LUR873" s="396"/>
      <c r="LUS873" s="396"/>
      <c r="LUT873" s="396"/>
      <c r="LUU873" s="396"/>
      <c r="LUV873" s="396"/>
      <c r="LUW873" s="396"/>
      <c r="LUX873" s="396"/>
      <c r="LUY873" s="396"/>
      <c r="LUZ873" s="396"/>
      <c r="LVA873" s="396"/>
      <c r="LVB873" s="396"/>
      <c r="LVC873" s="396"/>
      <c r="LVD873" s="396"/>
      <c r="LVE873" s="396"/>
      <c r="LVF873" s="396"/>
      <c r="LVG873" s="396"/>
      <c r="LVH873" s="396"/>
      <c r="LVI873" s="396"/>
      <c r="LVJ873" s="396"/>
      <c r="LVK873" s="396"/>
      <c r="LVL873" s="396"/>
      <c r="LVM873" s="396"/>
      <c r="LVN873" s="396"/>
      <c r="LVO873" s="396"/>
      <c r="LVP873" s="396"/>
      <c r="LVQ873" s="396"/>
      <c r="LVR873" s="396"/>
      <c r="LVS873" s="396"/>
      <c r="LVT873" s="396"/>
      <c r="LVU873" s="396"/>
      <c r="LVV873" s="396"/>
      <c r="LVW873" s="396"/>
      <c r="LVX873" s="396"/>
      <c r="LVY873" s="396"/>
      <c r="LVZ873" s="396"/>
      <c r="LWA873" s="396"/>
      <c r="LWB873" s="396"/>
      <c r="LWC873" s="396"/>
      <c r="LWD873" s="396"/>
      <c r="LWE873" s="396"/>
      <c r="LWF873" s="396"/>
      <c r="LWG873" s="396"/>
      <c r="LWH873" s="396"/>
      <c r="LWI873" s="396"/>
      <c r="LWJ873" s="396"/>
      <c r="LWK873" s="396"/>
      <c r="LWL873" s="396"/>
      <c r="LWM873" s="396"/>
      <c r="LWN873" s="396"/>
      <c r="LWO873" s="396"/>
      <c r="LWP873" s="396"/>
      <c r="LWQ873" s="396"/>
      <c r="LWR873" s="396"/>
      <c r="LWS873" s="396"/>
      <c r="LWT873" s="396"/>
      <c r="LWU873" s="396"/>
      <c r="LWV873" s="396"/>
      <c r="LWW873" s="396"/>
      <c r="LWX873" s="396"/>
      <c r="LWY873" s="396"/>
      <c r="LWZ873" s="396"/>
      <c r="LXA873" s="396"/>
      <c r="LXB873" s="396"/>
      <c r="LXC873" s="396"/>
      <c r="LXD873" s="396"/>
      <c r="LXE873" s="396"/>
      <c r="LXF873" s="396"/>
      <c r="LXG873" s="396"/>
      <c r="LXH873" s="396"/>
      <c r="LXI873" s="396"/>
      <c r="LXJ873" s="396"/>
      <c r="LXK873" s="396"/>
      <c r="LXL873" s="396"/>
      <c r="LXM873" s="396"/>
      <c r="LXN873" s="396"/>
      <c r="LXO873" s="396"/>
      <c r="LXP873" s="396"/>
      <c r="LXQ873" s="396"/>
      <c r="LXR873" s="396"/>
      <c r="LXS873" s="396"/>
      <c r="LXT873" s="396"/>
      <c r="LXU873" s="396"/>
      <c r="LXV873" s="396"/>
      <c r="LXW873" s="396"/>
      <c r="LXX873" s="396"/>
      <c r="LXY873" s="396"/>
      <c r="LXZ873" s="396"/>
      <c r="LYA873" s="396"/>
      <c r="LYB873" s="396"/>
      <c r="LYC873" s="396"/>
      <c r="LYD873" s="396"/>
      <c r="LYE873" s="396"/>
      <c r="LYF873" s="396"/>
      <c r="LYG873" s="396"/>
      <c r="LYH873" s="396"/>
      <c r="LYI873" s="396"/>
      <c r="LYJ873" s="396"/>
      <c r="LYK873" s="396"/>
      <c r="LYL873" s="396"/>
      <c r="LYM873" s="396"/>
      <c r="LYN873" s="396"/>
      <c r="LYO873" s="396"/>
      <c r="LYP873" s="396"/>
      <c r="LYQ873" s="396"/>
      <c r="LYR873" s="396"/>
      <c r="LYS873" s="396"/>
      <c r="LYT873" s="396"/>
      <c r="LYU873" s="396"/>
      <c r="LYV873" s="396"/>
      <c r="LYW873" s="396"/>
      <c r="LYX873" s="396"/>
      <c r="LYY873" s="396"/>
      <c r="LYZ873" s="396"/>
      <c r="LZA873" s="396"/>
      <c r="LZB873" s="396"/>
      <c r="LZC873" s="396"/>
      <c r="LZD873" s="396"/>
      <c r="LZE873" s="396"/>
      <c r="LZF873" s="396"/>
      <c r="LZG873" s="396"/>
      <c r="LZH873" s="396"/>
      <c r="LZI873" s="396"/>
      <c r="LZJ873" s="396"/>
      <c r="LZK873" s="396"/>
      <c r="LZL873" s="396"/>
      <c r="LZM873" s="396"/>
      <c r="LZN873" s="396"/>
      <c r="LZO873" s="396"/>
      <c r="LZP873" s="396"/>
      <c r="LZQ873" s="396"/>
      <c r="LZR873" s="396"/>
      <c r="LZS873" s="396"/>
      <c r="LZT873" s="396"/>
      <c r="LZU873" s="396"/>
      <c r="LZV873" s="396"/>
      <c r="LZW873" s="396"/>
      <c r="LZX873" s="396"/>
      <c r="LZY873" s="396"/>
      <c r="LZZ873" s="396"/>
      <c r="MAA873" s="396"/>
      <c r="MAB873" s="396"/>
      <c r="MAC873" s="396"/>
      <c r="MAD873" s="396"/>
      <c r="MAE873" s="396"/>
      <c r="MAF873" s="396"/>
      <c r="MAG873" s="396"/>
      <c r="MAH873" s="396"/>
      <c r="MAI873" s="396"/>
      <c r="MAJ873" s="396"/>
      <c r="MAK873" s="396"/>
      <c r="MAL873" s="396"/>
      <c r="MAM873" s="396"/>
      <c r="MAN873" s="396"/>
      <c r="MAO873" s="396"/>
      <c r="MAP873" s="396"/>
      <c r="MAQ873" s="396"/>
      <c r="MAR873" s="396"/>
      <c r="MAS873" s="396"/>
      <c r="MAT873" s="396"/>
      <c r="MAU873" s="396"/>
      <c r="MAV873" s="396"/>
      <c r="MAW873" s="396"/>
      <c r="MAX873" s="396"/>
      <c r="MAY873" s="396"/>
      <c r="MAZ873" s="396"/>
      <c r="MBA873" s="396"/>
      <c r="MBB873" s="396"/>
      <c r="MBC873" s="396"/>
      <c r="MBD873" s="396"/>
      <c r="MBE873" s="396"/>
      <c r="MBF873" s="396"/>
      <c r="MBG873" s="396"/>
      <c r="MBH873" s="396"/>
      <c r="MBI873" s="396"/>
      <c r="MBJ873" s="396"/>
      <c r="MBK873" s="396"/>
      <c r="MBL873" s="396"/>
      <c r="MBM873" s="396"/>
      <c r="MBN873" s="396"/>
      <c r="MBO873" s="396"/>
      <c r="MBP873" s="396"/>
      <c r="MBQ873" s="396"/>
      <c r="MBR873" s="396"/>
      <c r="MBS873" s="396"/>
      <c r="MBT873" s="396"/>
      <c r="MBU873" s="396"/>
      <c r="MBV873" s="396"/>
      <c r="MBW873" s="396"/>
      <c r="MBX873" s="396"/>
      <c r="MBY873" s="396"/>
      <c r="MBZ873" s="396"/>
      <c r="MCA873" s="396"/>
      <c r="MCB873" s="396"/>
      <c r="MCC873" s="396"/>
      <c r="MCD873" s="396"/>
      <c r="MCE873" s="396"/>
      <c r="MCF873" s="396"/>
      <c r="MCG873" s="396"/>
      <c r="MCH873" s="396"/>
      <c r="MCI873" s="396"/>
      <c r="MCJ873" s="396"/>
      <c r="MCK873" s="396"/>
      <c r="MCL873" s="396"/>
      <c r="MCM873" s="396"/>
      <c r="MCN873" s="396"/>
      <c r="MCO873" s="396"/>
      <c r="MCP873" s="396"/>
      <c r="MCQ873" s="396"/>
      <c r="MCR873" s="396"/>
      <c r="MCS873" s="396"/>
      <c r="MCT873" s="396"/>
      <c r="MCU873" s="396"/>
      <c r="MCV873" s="396"/>
      <c r="MCW873" s="396"/>
      <c r="MCX873" s="396"/>
      <c r="MCY873" s="396"/>
      <c r="MCZ873" s="396"/>
      <c r="MDA873" s="396"/>
      <c r="MDB873" s="396"/>
      <c r="MDC873" s="396"/>
      <c r="MDD873" s="396"/>
      <c r="MDE873" s="396"/>
      <c r="MDF873" s="396"/>
      <c r="MDG873" s="396"/>
      <c r="MDH873" s="396"/>
      <c r="MDI873" s="396"/>
      <c r="MDJ873" s="396"/>
      <c r="MDK873" s="396"/>
      <c r="MDL873" s="396"/>
      <c r="MDM873" s="396"/>
      <c r="MDN873" s="396"/>
      <c r="MDO873" s="396"/>
      <c r="MDP873" s="396"/>
      <c r="MDQ873" s="396"/>
      <c r="MDR873" s="396"/>
      <c r="MDS873" s="396"/>
      <c r="MDT873" s="396"/>
      <c r="MDU873" s="396"/>
      <c r="MDV873" s="396"/>
      <c r="MDW873" s="396"/>
      <c r="MDX873" s="396"/>
      <c r="MDY873" s="396"/>
      <c r="MDZ873" s="396"/>
      <c r="MEA873" s="396"/>
      <c r="MEB873" s="396"/>
      <c r="MEC873" s="396"/>
      <c r="MED873" s="396"/>
      <c r="MEE873" s="396"/>
      <c r="MEF873" s="396"/>
      <c r="MEG873" s="396"/>
      <c r="MEH873" s="396"/>
      <c r="MEI873" s="396"/>
      <c r="MEJ873" s="396"/>
      <c r="MEK873" s="396"/>
      <c r="MEL873" s="396"/>
      <c r="MEM873" s="396"/>
      <c r="MEN873" s="396"/>
      <c r="MEO873" s="396"/>
      <c r="MEP873" s="396"/>
      <c r="MEQ873" s="396"/>
      <c r="MER873" s="396"/>
      <c r="MES873" s="396"/>
      <c r="MET873" s="396"/>
      <c r="MEU873" s="396"/>
      <c r="MEV873" s="396"/>
      <c r="MEW873" s="396"/>
      <c r="MEX873" s="396"/>
      <c r="MEY873" s="396"/>
      <c r="MEZ873" s="396"/>
      <c r="MFA873" s="396"/>
      <c r="MFB873" s="396"/>
      <c r="MFC873" s="396"/>
      <c r="MFD873" s="396"/>
      <c r="MFE873" s="396"/>
      <c r="MFF873" s="396"/>
      <c r="MFG873" s="396"/>
      <c r="MFH873" s="396"/>
      <c r="MFI873" s="396"/>
      <c r="MFJ873" s="396"/>
      <c r="MFK873" s="396"/>
      <c r="MFL873" s="396"/>
      <c r="MFM873" s="396"/>
      <c r="MFN873" s="396"/>
      <c r="MFO873" s="396"/>
      <c r="MFP873" s="396"/>
      <c r="MFQ873" s="396"/>
      <c r="MFR873" s="396"/>
      <c r="MFS873" s="396"/>
      <c r="MFT873" s="396"/>
      <c r="MFU873" s="396"/>
      <c r="MFV873" s="396"/>
      <c r="MFW873" s="396"/>
      <c r="MFX873" s="396"/>
      <c r="MFY873" s="396"/>
      <c r="MFZ873" s="396"/>
      <c r="MGA873" s="396"/>
      <c r="MGB873" s="396"/>
      <c r="MGC873" s="396"/>
      <c r="MGD873" s="396"/>
      <c r="MGE873" s="396"/>
      <c r="MGF873" s="396"/>
      <c r="MGG873" s="396"/>
      <c r="MGH873" s="396"/>
      <c r="MGI873" s="396"/>
      <c r="MGJ873" s="396"/>
      <c r="MGK873" s="396"/>
      <c r="MGL873" s="396"/>
      <c r="MGM873" s="396"/>
      <c r="MGN873" s="396"/>
      <c r="MGO873" s="396"/>
      <c r="MGP873" s="396"/>
      <c r="MGQ873" s="396"/>
      <c r="MGR873" s="396"/>
      <c r="MGS873" s="396"/>
      <c r="MGT873" s="396"/>
      <c r="MGU873" s="396"/>
      <c r="MGV873" s="396"/>
      <c r="MGW873" s="396"/>
      <c r="MGX873" s="396"/>
      <c r="MGY873" s="396"/>
      <c r="MGZ873" s="396"/>
      <c r="MHA873" s="396"/>
      <c r="MHB873" s="396"/>
      <c r="MHC873" s="396"/>
      <c r="MHD873" s="396"/>
      <c r="MHE873" s="396"/>
      <c r="MHF873" s="396"/>
      <c r="MHG873" s="396"/>
      <c r="MHH873" s="396"/>
      <c r="MHI873" s="396"/>
      <c r="MHJ873" s="396"/>
      <c r="MHK873" s="396"/>
      <c r="MHL873" s="396"/>
      <c r="MHM873" s="396"/>
      <c r="MHN873" s="396"/>
      <c r="MHO873" s="396"/>
      <c r="MHP873" s="396"/>
      <c r="MHQ873" s="396"/>
      <c r="MHR873" s="396"/>
      <c r="MHS873" s="396"/>
      <c r="MHT873" s="396"/>
      <c r="MHU873" s="396"/>
      <c r="MHV873" s="396"/>
      <c r="MHW873" s="396"/>
      <c r="MHX873" s="396"/>
      <c r="MHY873" s="396"/>
      <c r="MHZ873" s="396"/>
      <c r="MIA873" s="396"/>
      <c r="MIB873" s="396"/>
      <c r="MIC873" s="396"/>
      <c r="MID873" s="396"/>
      <c r="MIE873" s="396"/>
      <c r="MIF873" s="396"/>
      <c r="MIG873" s="396"/>
      <c r="MIH873" s="396"/>
      <c r="MII873" s="396"/>
      <c r="MIJ873" s="396"/>
      <c r="MIK873" s="396"/>
      <c r="MIL873" s="396"/>
      <c r="MIM873" s="396"/>
      <c r="MIN873" s="396"/>
      <c r="MIO873" s="396"/>
      <c r="MIP873" s="396"/>
      <c r="MIQ873" s="396"/>
      <c r="MIR873" s="396"/>
      <c r="MIS873" s="396"/>
      <c r="MIT873" s="396"/>
      <c r="MIU873" s="396"/>
      <c r="MIV873" s="396"/>
      <c r="MIW873" s="396"/>
      <c r="MIX873" s="396"/>
      <c r="MIY873" s="396"/>
      <c r="MIZ873" s="396"/>
      <c r="MJA873" s="396"/>
      <c r="MJB873" s="396"/>
      <c r="MJC873" s="396"/>
      <c r="MJD873" s="396"/>
      <c r="MJE873" s="396"/>
      <c r="MJF873" s="396"/>
      <c r="MJG873" s="396"/>
      <c r="MJH873" s="396"/>
      <c r="MJI873" s="396"/>
      <c r="MJJ873" s="396"/>
      <c r="MJK873" s="396"/>
      <c r="MJL873" s="396"/>
      <c r="MJM873" s="396"/>
      <c r="MJN873" s="396"/>
      <c r="MJO873" s="396"/>
      <c r="MJP873" s="396"/>
      <c r="MJQ873" s="396"/>
      <c r="MJR873" s="396"/>
      <c r="MJS873" s="396"/>
      <c r="MJT873" s="396"/>
      <c r="MJU873" s="396"/>
      <c r="MJV873" s="396"/>
      <c r="MJW873" s="396"/>
      <c r="MJX873" s="396"/>
      <c r="MJY873" s="396"/>
      <c r="MJZ873" s="396"/>
      <c r="MKA873" s="396"/>
      <c r="MKB873" s="396"/>
      <c r="MKC873" s="396"/>
      <c r="MKD873" s="396"/>
      <c r="MKE873" s="396"/>
      <c r="MKF873" s="396"/>
      <c r="MKG873" s="396"/>
      <c r="MKH873" s="396"/>
      <c r="MKI873" s="396"/>
      <c r="MKJ873" s="396"/>
      <c r="MKK873" s="396"/>
      <c r="MKL873" s="396"/>
      <c r="MKM873" s="396"/>
      <c r="MKN873" s="396"/>
      <c r="MKO873" s="396"/>
      <c r="MKP873" s="396"/>
      <c r="MKQ873" s="396"/>
      <c r="MKR873" s="396"/>
      <c r="MKS873" s="396"/>
      <c r="MKT873" s="396"/>
      <c r="MKU873" s="396"/>
      <c r="MKV873" s="396"/>
      <c r="MKW873" s="396"/>
      <c r="MKX873" s="396"/>
      <c r="MKY873" s="396"/>
      <c r="MKZ873" s="396"/>
      <c r="MLA873" s="396"/>
      <c r="MLB873" s="396"/>
      <c r="MLC873" s="396"/>
      <c r="MLD873" s="396"/>
      <c r="MLE873" s="396"/>
      <c r="MLF873" s="396"/>
      <c r="MLG873" s="396"/>
      <c r="MLH873" s="396"/>
      <c r="MLI873" s="396"/>
      <c r="MLJ873" s="396"/>
      <c r="MLK873" s="396"/>
      <c r="MLL873" s="396"/>
      <c r="MLM873" s="396"/>
      <c r="MLN873" s="396"/>
      <c r="MLO873" s="396"/>
      <c r="MLP873" s="396"/>
      <c r="MLQ873" s="396"/>
      <c r="MLR873" s="396"/>
      <c r="MLS873" s="396"/>
      <c r="MLT873" s="396"/>
      <c r="MLU873" s="396"/>
      <c r="MLV873" s="396"/>
      <c r="MLW873" s="396"/>
      <c r="MLX873" s="396"/>
      <c r="MLY873" s="396"/>
      <c r="MLZ873" s="396"/>
      <c r="MMA873" s="396"/>
      <c r="MMB873" s="396"/>
      <c r="MMC873" s="396"/>
      <c r="MMD873" s="396"/>
      <c r="MME873" s="396"/>
      <c r="MMF873" s="396"/>
      <c r="MMG873" s="396"/>
      <c r="MMH873" s="396"/>
      <c r="MMI873" s="396"/>
      <c r="MMJ873" s="396"/>
      <c r="MMK873" s="396"/>
      <c r="MML873" s="396"/>
      <c r="MMM873" s="396"/>
      <c r="MMN873" s="396"/>
      <c r="MMO873" s="396"/>
      <c r="MMP873" s="396"/>
      <c r="MMQ873" s="396"/>
      <c r="MMR873" s="396"/>
      <c r="MMS873" s="396"/>
      <c r="MMT873" s="396"/>
      <c r="MMU873" s="396"/>
      <c r="MMV873" s="396"/>
      <c r="MMW873" s="396"/>
      <c r="MMX873" s="396"/>
      <c r="MMY873" s="396"/>
      <c r="MMZ873" s="396"/>
      <c r="MNA873" s="396"/>
      <c r="MNB873" s="396"/>
      <c r="MNC873" s="396"/>
      <c r="MND873" s="396"/>
      <c r="MNE873" s="396"/>
      <c r="MNF873" s="396"/>
      <c r="MNG873" s="396"/>
      <c r="MNH873" s="396"/>
      <c r="MNI873" s="396"/>
      <c r="MNJ873" s="396"/>
      <c r="MNK873" s="396"/>
      <c r="MNL873" s="396"/>
      <c r="MNM873" s="396"/>
      <c r="MNN873" s="396"/>
      <c r="MNO873" s="396"/>
      <c r="MNP873" s="396"/>
      <c r="MNQ873" s="396"/>
      <c r="MNR873" s="396"/>
      <c r="MNS873" s="396"/>
      <c r="MNT873" s="396"/>
      <c r="MNU873" s="396"/>
      <c r="MNV873" s="396"/>
      <c r="MNW873" s="396"/>
      <c r="MNX873" s="396"/>
      <c r="MNY873" s="396"/>
      <c r="MNZ873" s="396"/>
      <c r="MOA873" s="396"/>
      <c r="MOB873" s="396"/>
      <c r="MOC873" s="396"/>
      <c r="MOD873" s="396"/>
      <c r="MOE873" s="396"/>
      <c r="MOF873" s="396"/>
      <c r="MOG873" s="396"/>
      <c r="MOH873" s="396"/>
      <c r="MOI873" s="396"/>
      <c r="MOJ873" s="396"/>
      <c r="MOK873" s="396"/>
      <c r="MOL873" s="396"/>
      <c r="MOM873" s="396"/>
      <c r="MON873" s="396"/>
      <c r="MOO873" s="396"/>
      <c r="MOP873" s="396"/>
      <c r="MOQ873" s="396"/>
      <c r="MOR873" s="396"/>
      <c r="MOS873" s="396"/>
      <c r="MOT873" s="396"/>
      <c r="MOU873" s="396"/>
      <c r="MOV873" s="396"/>
      <c r="MOW873" s="396"/>
      <c r="MOX873" s="396"/>
      <c r="MOY873" s="396"/>
      <c r="MOZ873" s="396"/>
      <c r="MPA873" s="396"/>
      <c r="MPB873" s="396"/>
      <c r="MPC873" s="396"/>
      <c r="MPD873" s="396"/>
      <c r="MPE873" s="396"/>
      <c r="MPF873" s="396"/>
      <c r="MPG873" s="396"/>
      <c r="MPH873" s="396"/>
      <c r="MPI873" s="396"/>
      <c r="MPJ873" s="396"/>
      <c r="MPK873" s="396"/>
      <c r="MPL873" s="396"/>
      <c r="MPM873" s="396"/>
      <c r="MPN873" s="396"/>
      <c r="MPO873" s="396"/>
      <c r="MPP873" s="396"/>
      <c r="MPQ873" s="396"/>
      <c r="MPR873" s="396"/>
      <c r="MPS873" s="396"/>
      <c r="MPT873" s="396"/>
      <c r="MPU873" s="396"/>
      <c r="MPV873" s="396"/>
      <c r="MPW873" s="396"/>
      <c r="MPX873" s="396"/>
      <c r="MPY873" s="396"/>
      <c r="MPZ873" s="396"/>
      <c r="MQA873" s="396"/>
      <c r="MQB873" s="396"/>
      <c r="MQC873" s="396"/>
      <c r="MQD873" s="396"/>
      <c r="MQE873" s="396"/>
      <c r="MQF873" s="396"/>
      <c r="MQG873" s="396"/>
      <c r="MQH873" s="396"/>
      <c r="MQI873" s="396"/>
      <c r="MQJ873" s="396"/>
      <c r="MQK873" s="396"/>
      <c r="MQL873" s="396"/>
      <c r="MQM873" s="396"/>
      <c r="MQN873" s="396"/>
      <c r="MQO873" s="396"/>
      <c r="MQP873" s="396"/>
      <c r="MQQ873" s="396"/>
      <c r="MQR873" s="396"/>
      <c r="MQS873" s="396"/>
      <c r="MQT873" s="396"/>
      <c r="MQU873" s="396"/>
      <c r="MQV873" s="396"/>
      <c r="MQW873" s="396"/>
      <c r="MQX873" s="396"/>
      <c r="MQY873" s="396"/>
      <c r="MQZ873" s="396"/>
      <c r="MRA873" s="396"/>
      <c r="MRB873" s="396"/>
      <c r="MRC873" s="396"/>
      <c r="MRD873" s="396"/>
      <c r="MRE873" s="396"/>
      <c r="MRF873" s="396"/>
      <c r="MRG873" s="396"/>
      <c r="MRH873" s="396"/>
      <c r="MRI873" s="396"/>
      <c r="MRJ873" s="396"/>
      <c r="MRK873" s="396"/>
      <c r="MRL873" s="396"/>
      <c r="MRM873" s="396"/>
      <c r="MRN873" s="396"/>
      <c r="MRO873" s="396"/>
      <c r="MRP873" s="396"/>
      <c r="MRQ873" s="396"/>
      <c r="MRR873" s="396"/>
      <c r="MRS873" s="396"/>
      <c r="MRT873" s="396"/>
      <c r="MRU873" s="396"/>
      <c r="MRV873" s="396"/>
      <c r="MRW873" s="396"/>
      <c r="MRX873" s="396"/>
      <c r="MRY873" s="396"/>
      <c r="MRZ873" s="396"/>
      <c r="MSA873" s="396"/>
      <c r="MSB873" s="396"/>
      <c r="MSC873" s="396"/>
      <c r="MSD873" s="396"/>
      <c r="MSE873" s="396"/>
      <c r="MSF873" s="396"/>
      <c r="MSG873" s="396"/>
      <c r="MSH873" s="396"/>
      <c r="MSI873" s="396"/>
      <c r="MSJ873" s="396"/>
      <c r="MSK873" s="396"/>
      <c r="MSL873" s="396"/>
      <c r="MSM873" s="396"/>
      <c r="MSN873" s="396"/>
      <c r="MSO873" s="396"/>
      <c r="MSP873" s="396"/>
      <c r="MSQ873" s="396"/>
      <c r="MSR873" s="396"/>
      <c r="MSS873" s="396"/>
      <c r="MST873" s="396"/>
      <c r="MSU873" s="396"/>
      <c r="MSV873" s="396"/>
      <c r="MSW873" s="396"/>
      <c r="MSX873" s="396"/>
      <c r="MSY873" s="396"/>
      <c r="MSZ873" s="396"/>
      <c r="MTA873" s="396"/>
      <c r="MTB873" s="396"/>
      <c r="MTC873" s="396"/>
      <c r="MTD873" s="396"/>
      <c r="MTE873" s="396"/>
      <c r="MTF873" s="396"/>
      <c r="MTG873" s="396"/>
      <c r="MTH873" s="396"/>
      <c r="MTI873" s="396"/>
      <c r="MTJ873" s="396"/>
      <c r="MTK873" s="396"/>
      <c r="MTL873" s="396"/>
      <c r="MTM873" s="396"/>
      <c r="MTN873" s="396"/>
      <c r="MTO873" s="396"/>
      <c r="MTP873" s="396"/>
      <c r="MTQ873" s="396"/>
      <c r="MTR873" s="396"/>
      <c r="MTS873" s="396"/>
      <c r="MTT873" s="396"/>
      <c r="MTU873" s="396"/>
      <c r="MTV873" s="396"/>
      <c r="MTW873" s="396"/>
      <c r="MTX873" s="396"/>
      <c r="MTY873" s="396"/>
      <c r="MTZ873" s="396"/>
      <c r="MUA873" s="396"/>
      <c r="MUB873" s="396"/>
      <c r="MUC873" s="396"/>
      <c r="MUD873" s="396"/>
      <c r="MUE873" s="396"/>
      <c r="MUF873" s="396"/>
      <c r="MUG873" s="396"/>
      <c r="MUH873" s="396"/>
      <c r="MUI873" s="396"/>
      <c r="MUJ873" s="396"/>
      <c r="MUK873" s="396"/>
      <c r="MUL873" s="396"/>
      <c r="MUM873" s="396"/>
      <c r="MUN873" s="396"/>
      <c r="MUO873" s="396"/>
      <c r="MUP873" s="396"/>
      <c r="MUQ873" s="396"/>
      <c r="MUR873" s="396"/>
      <c r="MUS873" s="396"/>
      <c r="MUT873" s="396"/>
      <c r="MUU873" s="396"/>
      <c r="MUV873" s="396"/>
      <c r="MUW873" s="396"/>
      <c r="MUX873" s="396"/>
      <c r="MUY873" s="396"/>
      <c r="MUZ873" s="396"/>
      <c r="MVA873" s="396"/>
      <c r="MVB873" s="396"/>
      <c r="MVC873" s="396"/>
      <c r="MVD873" s="396"/>
      <c r="MVE873" s="396"/>
      <c r="MVF873" s="396"/>
      <c r="MVG873" s="396"/>
      <c r="MVH873" s="396"/>
      <c r="MVI873" s="396"/>
      <c r="MVJ873" s="396"/>
      <c r="MVK873" s="396"/>
      <c r="MVL873" s="396"/>
      <c r="MVM873" s="396"/>
      <c r="MVN873" s="396"/>
      <c r="MVO873" s="396"/>
      <c r="MVP873" s="396"/>
      <c r="MVQ873" s="396"/>
      <c r="MVR873" s="396"/>
      <c r="MVS873" s="396"/>
      <c r="MVT873" s="396"/>
      <c r="MVU873" s="396"/>
      <c r="MVV873" s="396"/>
      <c r="MVW873" s="396"/>
      <c r="MVX873" s="396"/>
      <c r="MVY873" s="396"/>
      <c r="MVZ873" s="396"/>
      <c r="MWA873" s="396"/>
      <c r="MWB873" s="396"/>
      <c r="MWC873" s="396"/>
      <c r="MWD873" s="396"/>
      <c r="MWE873" s="396"/>
      <c r="MWF873" s="396"/>
      <c r="MWG873" s="396"/>
      <c r="MWH873" s="396"/>
      <c r="MWI873" s="396"/>
      <c r="MWJ873" s="396"/>
      <c r="MWK873" s="396"/>
      <c r="MWL873" s="396"/>
      <c r="MWM873" s="396"/>
      <c r="MWN873" s="396"/>
      <c r="MWO873" s="396"/>
      <c r="MWP873" s="396"/>
      <c r="MWQ873" s="396"/>
      <c r="MWR873" s="396"/>
      <c r="MWS873" s="396"/>
      <c r="MWT873" s="396"/>
      <c r="MWU873" s="396"/>
      <c r="MWV873" s="396"/>
      <c r="MWW873" s="396"/>
      <c r="MWX873" s="396"/>
      <c r="MWY873" s="396"/>
      <c r="MWZ873" s="396"/>
      <c r="MXA873" s="396"/>
      <c r="MXB873" s="396"/>
      <c r="MXC873" s="396"/>
      <c r="MXD873" s="396"/>
      <c r="MXE873" s="396"/>
      <c r="MXF873" s="396"/>
      <c r="MXG873" s="396"/>
      <c r="MXH873" s="396"/>
      <c r="MXI873" s="396"/>
      <c r="MXJ873" s="396"/>
      <c r="MXK873" s="396"/>
      <c r="MXL873" s="396"/>
      <c r="MXM873" s="396"/>
      <c r="MXN873" s="396"/>
      <c r="MXO873" s="396"/>
      <c r="MXP873" s="396"/>
      <c r="MXQ873" s="396"/>
      <c r="MXR873" s="396"/>
      <c r="MXS873" s="396"/>
      <c r="MXT873" s="396"/>
      <c r="MXU873" s="396"/>
      <c r="MXV873" s="396"/>
      <c r="MXW873" s="396"/>
      <c r="MXX873" s="396"/>
      <c r="MXY873" s="396"/>
      <c r="MXZ873" s="396"/>
      <c r="MYA873" s="396"/>
      <c r="MYB873" s="396"/>
      <c r="MYC873" s="396"/>
      <c r="MYD873" s="396"/>
      <c r="MYE873" s="396"/>
      <c r="MYF873" s="396"/>
      <c r="MYG873" s="396"/>
      <c r="MYH873" s="396"/>
      <c r="MYI873" s="396"/>
      <c r="MYJ873" s="396"/>
      <c r="MYK873" s="396"/>
      <c r="MYL873" s="396"/>
      <c r="MYM873" s="396"/>
      <c r="MYN873" s="396"/>
      <c r="MYO873" s="396"/>
      <c r="MYP873" s="396"/>
      <c r="MYQ873" s="396"/>
      <c r="MYR873" s="396"/>
      <c r="MYS873" s="396"/>
      <c r="MYT873" s="396"/>
      <c r="MYU873" s="396"/>
      <c r="MYV873" s="396"/>
      <c r="MYW873" s="396"/>
      <c r="MYX873" s="396"/>
      <c r="MYY873" s="396"/>
      <c r="MYZ873" s="396"/>
      <c r="MZA873" s="396"/>
      <c r="MZB873" s="396"/>
      <c r="MZC873" s="396"/>
      <c r="MZD873" s="396"/>
      <c r="MZE873" s="396"/>
      <c r="MZF873" s="396"/>
      <c r="MZG873" s="396"/>
      <c r="MZH873" s="396"/>
      <c r="MZI873" s="396"/>
      <c r="MZJ873" s="396"/>
      <c r="MZK873" s="396"/>
      <c r="MZL873" s="396"/>
      <c r="MZM873" s="396"/>
      <c r="MZN873" s="396"/>
      <c r="MZO873" s="396"/>
      <c r="MZP873" s="396"/>
      <c r="MZQ873" s="396"/>
      <c r="MZR873" s="396"/>
      <c r="MZS873" s="396"/>
      <c r="MZT873" s="396"/>
      <c r="MZU873" s="396"/>
      <c r="MZV873" s="396"/>
      <c r="MZW873" s="396"/>
      <c r="MZX873" s="396"/>
      <c r="MZY873" s="396"/>
      <c r="MZZ873" s="396"/>
      <c r="NAA873" s="396"/>
      <c r="NAB873" s="396"/>
      <c r="NAC873" s="396"/>
      <c r="NAD873" s="396"/>
      <c r="NAE873" s="396"/>
      <c r="NAF873" s="396"/>
      <c r="NAG873" s="396"/>
      <c r="NAH873" s="396"/>
      <c r="NAI873" s="396"/>
      <c r="NAJ873" s="396"/>
      <c r="NAK873" s="396"/>
      <c r="NAL873" s="396"/>
      <c r="NAM873" s="396"/>
      <c r="NAN873" s="396"/>
      <c r="NAO873" s="396"/>
      <c r="NAP873" s="396"/>
      <c r="NAQ873" s="396"/>
      <c r="NAR873" s="396"/>
      <c r="NAS873" s="396"/>
      <c r="NAT873" s="396"/>
      <c r="NAU873" s="396"/>
      <c r="NAV873" s="396"/>
      <c r="NAW873" s="396"/>
      <c r="NAX873" s="396"/>
      <c r="NAY873" s="396"/>
      <c r="NAZ873" s="396"/>
      <c r="NBA873" s="396"/>
      <c r="NBB873" s="396"/>
      <c r="NBC873" s="396"/>
      <c r="NBD873" s="396"/>
      <c r="NBE873" s="396"/>
      <c r="NBF873" s="396"/>
      <c r="NBG873" s="396"/>
      <c r="NBH873" s="396"/>
      <c r="NBI873" s="396"/>
      <c r="NBJ873" s="396"/>
      <c r="NBK873" s="396"/>
      <c r="NBL873" s="396"/>
      <c r="NBM873" s="396"/>
      <c r="NBN873" s="396"/>
      <c r="NBO873" s="396"/>
      <c r="NBP873" s="396"/>
      <c r="NBQ873" s="396"/>
      <c r="NBR873" s="396"/>
      <c r="NBS873" s="396"/>
      <c r="NBT873" s="396"/>
      <c r="NBU873" s="396"/>
      <c r="NBV873" s="396"/>
      <c r="NBW873" s="396"/>
      <c r="NBX873" s="396"/>
      <c r="NBY873" s="396"/>
      <c r="NBZ873" s="396"/>
      <c r="NCA873" s="396"/>
      <c r="NCB873" s="396"/>
      <c r="NCC873" s="396"/>
      <c r="NCD873" s="396"/>
      <c r="NCE873" s="396"/>
      <c r="NCF873" s="396"/>
      <c r="NCG873" s="396"/>
      <c r="NCH873" s="396"/>
      <c r="NCI873" s="396"/>
      <c r="NCJ873" s="396"/>
      <c r="NCK873" s="396"/>
      <c r="NCL873" s="396"/>
      <c r="NCM873" s="396"/>
      <c r="NCN873" s="396"/>
      <c r="NCO873" s="396"/>
      <c r="NCP873" s="396"/>
      <c r="NCQ873" s="396"/>
      <c r="NCR873" s="396"/>
      <c r="NCS873" s="396"/>
      <c r="NCT873" s="396"/>
      <c r="NCU873" s="396"/>
      <c r="NCV873" s="396"/>
      <c r="NCW873" s="396"/>
      <c r="NCX873" s="396"/>
      <c r="NCY873" s="396"/>
      <c r="NCZ873" s="396"/>
      <c r="NDA873" s="396"/>
      <c r="NDB873" s="396"/>
      <c r="NDC873" s="396"/>
      <c r="NDD873" s="396"/>
      <c r="NDE873" s="396"/>
      <c r="NDF873" s="396"/>
      <c r="NDG873" s="396"/>
      <c r="NDH873" s="396"/>
      <c r="NDI873" s="396"/>
      <c r="NDJ873" s="396"/>
      <c r="NDK873" s="396"/>
      <c r="NDL873" s="396"/>
      <c r="NDM873" s="396"/>
      <c r="NDN873" s="396"/>
      <c r="NDO873" s="396"/>
      <c r="NDP873" s="396"/>
      <c r="NDQ873" s="396"/>
      <c r="NDR873" s="396"/>
      <c r="NDS873" s="396"/>
      <c r="NDT873" s="396"/>
      <c r="NDU873" s="396"/>
      <c r="NDV873" s="396"/>
      <c r="NDW873" s="396"/>
      <c r="NDX873" s="396"/>
      <c r="NDY873" s="396"/>
      <c r="NDZ873" s="396"/>
      <c r="NEA873" s="396"/>
      <c r="NEB873" s="396"/>
      <c r="NEC873" s="396"/>
      <c r="NED873" s="396"/>
      <c r="NEE873" s="396"/>
      <c r="NEF873" s="396"/>
      <c r="NEG873" s="396"/>
      <c r="NEH873" s="396"/>
      <c r="NEI873" s="396"/>
      <c r="NEJ873" s="396"/>
      <c r="NEK873" s="396"/>
      <c r="NEL873" s="396"/>
      <c r="NEM873" s="396"/>
      <c r="NEN873" s="396"/>
      <c r="NEO873" s="396"/>
      <c r="NEP873" s="396"/>
      <c r="NEQ873" s="396"/>
      <c r="NER873" s="396"/>
      <c r="NES873" s="396"/>
      <c r="NET873" s="396"/>
      <c r="NEU873" s="396"/>
      <c r="NEV873" s="396"/>
      <c r="NEW873" s="396"/>
      <c r="NEX873" s="396"/>
      <c r="NEY873" s="396"/>
      <c r="NEZ873" s="396"/>
      <c r="NFA873" s="396"/>
      <c r="NFB873" s="396"/>
      <c r="NFC873" s="396"/>
      <c r="NFD873" s="396"/>
      <c r="NFE873" s="396"/>
      <c r="NFF873" s="396"/>
      <c r="NFG873" s="396"/>
      <c r="NFH873" s="396"/>
      <c r="NFI873" s="396"/>
      <c r="NFJ873" s="396"/>
      <c r="NFK873" s="396"/>
      <c r="NFL873" s="396"/>
      <c r="NFM873" s="396"/>
      <c r="NFN873" s="396"/>
      <c r="NFO873" s="396"/>
      <c r="NFP873" s="396"/>
      <c r="NFQ873" s="396"/>
      <c r="NFR873" s="396"/>
      <c r="NFS873" s="396"/>
      <c r="NFT873" s="396"/>
      <c r="NFU873" s="396"/>
      <c r="NFV873" s="396"/>
      <c r="NFW873" s="396"/>
      <c r="NFX873" s="396"/>
      <c r="NFY873" s="396"/>
      <c r="NFZ873" s="396"/>
      <c r="NGA873" s="396"/>
      <c r="NGB873" s="396"/>
      <c r="NGC873" s="396"/>
      <c r="NGD873" s="396"/>
      <c r="NGE873" s="396"/>
      <c r="NGF873" s="396"/>
      <c r="NGG873" s="396"/>
      <c r="NGH873" s="396"/>
      <c r="NGI873" s="396"/>
      <c r="NGJ873" s="396"/>
      <c r="NGK873" s="396"/>
      <c r="NGL873" s="396"/>
      <c r="NGM873" s="396"/>
      <c r="NGN873" s="396"/>
      <c r="NGO873" s="396"/>
      <c r="NGP873" s="396"/>
      <c r="NGQ873" s="396"/>
      <c r="NGR873" s="396"/>
      <c r="NGS873" s="396"/>
      <c r="NGT873" s="396"/>
      <c r="NGU873" s="396"/>
      <c r="NGV873" s="396"/>
      <c r="NGW873" s="396"/>
      <c r="NGX873" s="396"/>
      <c r="NGY873" s="396"/>
      <c r="NGZ873" s="396"/>
      <c r="NHA873" s="396"/>
      <c r="NHB873" s="396"/>
      <c r="NHC873" s="396"/>
      <c r="NHD873" s="396"/>
      <c r="NHE873" s="396"/>
      <c r="NHF873" s="396"/>
      <c r="NHG873" s="396"/>
      <c r="NHH873" s="396"/>
      <c r="NHI873" s="396"/>
      <c r="NHJ873" s="396"/>
      <c r="NHK873" s="396"/>
      <c r="NHL873" s="396"/>
      <c r="NHM873" s="396"/>
      <c r="NHN873" s="396"/>
      <c r="NHO873" s="396"/>
      <c r="NHP873" s="396"/>
      <c r="NHQ873" s="396"/>
      <c r="NHR873" s="396"/>
      <c r="NHS873" s="396"/>
      <c r="NHT873" s="396"/>
      <c r="NHU873" s="396"/>
      <c r="NHV873" s="396"/>
      <c r="NHW873" s="396"/>
      <c r="NHX873" s="396"/>
      <c r="NHY873" s="396"/>
      <c r="NHZ873" s="396"/>
      <c r="NIA873" s="396"/>
      <c r="NIB873" s="396"/>
      <c r="NIC873" s="396"/>
      <c r="NID873" s="396"/>
      <c r="NIE873" s="396"/>
      <c r="NIF873" s="396"/>
      <c r="NIG873" s="396"/>
      <c r="NIH873" s="396"/>
      <c r="NII873" s="396"/>
      <c r="NIJ873" s="396"/>
      <c r="NIK873" s="396"/>
      <c r="NIL873" s="396"/>
      <c r="NIM873" s="396"/>
      <c r="NIN873" s="396"/>
      <c r="NIO873" s="396"/>
      <c r="NIP873" s="396"/>
      <c r="NIQ873" s="396"/>
      <c r="NIR873" s="396"/>
      <c r="NIS873" s="396"/>
      <c r="NIT873" s="396"/>
      <c r="NIU873" s="396"/>
      <c r="NIV873" s="396"/>
      <c r="NIW873" s="396"/>
      <c r="NIX873" s="396"/>
      <c r="NIY873" s="396"/>
      <c r="NIZ873" s="396"/>
      <c r="NJA873" s="396"/>
      <c r="NJB873" s="396"/>
      <c r="NJC873" s="396"/>
      <c r="NJD873" s="396"/>
      <c r="NJE873" s="396"/>
      <c r="NJF873" s="396"/>
      <c r="NJG873" s="396"/>
      <c r="NJH873" s="396"/>
      <c r="NJI873" s="396"/>
      <c r="NJJ873" s="396"/>
      <c r="NJK873" s="396"/>
      <c r="NJL873" s="396"/>
      <c r="NJM873" s="396"/>
      <c r="NJN873" s="396"/>
      <c r="NJO873" s="396"/>
      <c r="NJP873" s="396"/>
      <c r="NJQ873" s="396"/>
      <c r="NJR873" s="396"/>
      <c r="NJS873" s="396"/>
      <c r="NJT873" s="396"/>
      <c r="NJU873" s="396"/>
      <c r="NJV873" s="396"/>
      <c r="NJW873" s="396"/>
      <c r="NJX873" s="396"/>
      <c r="NJY873" s="396"/>
      <c r="NJZ873" s="396"/>
      <c r="NKA873" s="396"/>
      <c r="NKB873" s="396"/>
      <c r="NKC873" s="396"/>
      <c r="NKD873" s="396"/>
      <c r="NKE873" s="396"/>
      <c r="NKF873" s="396"/>
      <c r="NKG873" s="396"/>
      <c r="NKH873" s="396"/>
      <c r="NKI873" s="396"/>
      <c r="NKJ873" s="396"/>
      <c r="NKK873" s="396"/>
      <c r="NKL873" s="396"/>
      <c r="NKM873" s="396"/>
      <c r="NKN873" s="396"/>
      <c r="NKO873" s="396"/>
      <c r="NKP873" s="396"/>
      <c r="NKQ873" s="396"/>
      <c r="NKR873" s="396"/>
      <c r="NKS873" s="396"/>
      <c r="NKT873" s="396"/>
      <c r="NKU873" s="396"/>
      <c r="NKV873" s="396"/>
      <c r="NKW873" s="396"/>
      <c r="NKX873" s="396"/>
      <c r="NKY873" s="396"/>
      <c r="NKZ873" s="396"/>
      <c r="NLA873" s="396"/>
      <c r="NLB873" s="396"/>
      <c r="NLC873" s="396"/>
      <c r="NLD873" s="396"/>
      <c r="NLE873" s="396"/>
      <c r="NLF873" s="396"/>
      <c r="NLG873" s="396"/>
      <c r="NLH873" s="396"/>
      <c r="NLI873" s="396"/>
      <c r="NLJ873" s="396"/>
      <c r="NLK873" s="396"/>
      <c r="NLL873" s="396"/>
      <c r="NLM873" s="396"/>
      <c r="NLN873" s="396"/>
      <c r="NLO873" s="396"/>
      <c r="NLP873" s="396"/>
      <c r="NLQ873" s="396"/>
      <c r="NLR873" s="396"/>
      <c r="NLS873" s="396"/>
      <c r="NLT873" s="396"/>
      <c r="NLU873" s="396"/>
      <c r="NLV873" s="396"/>
      <c r="NLW873" s="396"/>
      <c r="NLX873" s="396"/>
      <c r="NLY873" s="396"/>
      <c r="NLZ873" s="396"/>
      <c r="NMA873" s="396"/>
      <c r="NMB873" s="396"/>
      <c r="NMC873" s="396"/>
      <c r="NMD873" s="396"/>
      <c r="NME873" s="396"/>
      <c r="NMF873" s="396"/>
      <c r="NMG873" s="396"/>
      <c r="NMH873" s="396"/>
      <c r="NMI873" s="396"/>
      <c r="NMJ873" s="396"/>
      <c r="NMK873" s="396"/>
      <c r="NML873" s="396"/>
      <c r="NMM873" s="396"/>
      <c r="NMN873" s="396"/>
      <c r="NMO873" s="396"/>
      <c r="NMP873" s="396"/>
      <c r="NMQ873" s="396"/>
      <c r="NMR873" s="396"/>
      <c r="NMS873" s="396"/>
      <c r="NMT873" s="396"/>
      <c r="NMU873" s="396"/>
      <c r="NMV873" s="396"/>
      <c r="NMW873" s="396"/>
      <c r="NMX873" s="396"/>
      <c r="NMY873" s="396"/>
      <c r="NMZ873" s="396"/>
      <c r="NNA873" s="396"/>
      <c r="NNB873" s="396"/>
      <c r="NNC873" s="396"/>
      <c r="NND873" s="396"/>
      <c r="NNE873" s="396"/>
      <c r="NNF873" s="396"/>
      <c r="NNG873" s="396"/>
      <c r="NNH873" s="396"/>
      <c r="NNI873" s="396"/>
      <c r="NNJ873" s="396"/>
      <c r="NNK873" s="396"/>
      <c r="NNL873" s="396"/>
      <c r="NNM873" s="396"/>
      <c r="NNN873" s="396"/>
      <c r="NNO873" s="396"/>
      <c r="NNP873" s="396"/>
      <c r="NNQ873" s="396"/>
      <c r="NNR873" s="396"/>
      <c r="NNS873" s="396"/>
      <c r="NNT873" s="396"/>
      <c r="NNU873" s="396"/>
      <c r="NNV873" s="396"/>
      <c r="NNW873" s="396"/>
      <c r="NNX873" s="396"/>
      <c r="NNY873" s="396"/>
      <c r="NNZ873" s="396"/>
      <c r="NOA873" s="396"/>
      <c r="NOB873" s="396"/>
      <c r="NOC873" s="396"/>
      <c r="NOD873" s="396"/>
      <c r="NOE873" s="396"/>
      <c r="NOF873" s="396"/>
      <c r="NOG873" s="396"/>
      <c r="NOH873" s="396"/>
      <c r="NOI873" s="396"/>
      <c r="NOJ873" s="396"/>
      <c r="NOK873" s="396"/>
      <c r="NOL873" s="396"/>
      <c r="NOM873" s="396"/>
      <c r="NON873" s="396"/>
      <c r="NOO873" s="396"/>
      <c r="NOP873" s="396"/>
      <c r="NOQ873" s="396"/>
      <c r="NOR873" s="396"/>
      <c r="NOS873" s="396"/>
      <c r="NOT873" s="396"/>
      <c r="NOU873" s="396"/>
      <c r="NOV873" s="396"/>
      <c r="NOW873" s="396"/>
      <c r="NOX873" s="396"/>
      <c r="NOY873" s="396"/>
      <c r="NOZ873" s="396"/>
      <c r="NPA873" s="396"/>
      <c r="NPB873" s="396"/>
      <c r="NPC873" s="396"/>
      <c r="NPD873" s="396"/>
      <c r="NPE873" s="396"/>
      <c r="NPF873" s="396"/>
      <c r="NPG873" s="396"/>
      <c r="NPH873" s="396"/>
      <c r="NPI873" s="396"/>
      <c r="NPJ873" s="396"/>
      <c r="NPK873" s="396"/>
      <c r="NPL873" s="396"/>
      <c r="NPM873" s="396"/>
      <c r="NPN873" s="396"/>
      <c r="NPO873" s="396"/>
      <c r="NPP873" s="396"/>
      <c r="NPQ873" s="396"/>
      <c r="NPR873" s="396"/>
      <c r="NPS873" s="396"/>
      <c r="NPT873" s="396"/>
      <c r="NPU873" s="396"/>
      <c r="NPV873" s="396"/>
      <c r="NPW873" s="396"/>
      <c r="NPX873" s="396"/>
      <c r="NPY873" s="396"/>
      <c r="NPZ873" s="396"/>
      <c r="NQA873" s="396"/>
      <c r="NQB873" s="396"/>
      <c r="NQC873" s="396"/>
      <c r="NQD873" s="396"/>
      <c r="NQE873" s="396"/>
      <c r="NQF873" s="396"/>
      <c r="NQG873" s="396"/>
      <c r="NQH873" s="396"/>
      <c r="NQI873" s="396"/>
      <c r="NQJ873" s="396"/>
      <c r="NQK873" s="396"/>
      <c r="NQL873" s="396"/>
      <c r="NQM873" s="396"/>
      <c r="NQN873" s="396"/>
      <c r="NQO873" s="396"/>
      <c r="NQP873" s="396"/>
      <c r="NQQ873" s="396"/>
      <c r="NQR873" s="396"/>
      <c r="NQS873" s="396"/>
      <c r="NQT873" s="396"/>
      <c r="NQU873" s="396"/>
      <c r="NQV873" s="396"/>
      <c r="NQW873" s="396"/>
      <c r="NQX873" s="396"/>
      <c r="NQY873" s="396"/>
      <c r="NQZ873" s="396"/>
      <c r="NRA873" s="396"/>
      <c r="NRB873" s="396"/>
      <c r="NRC873" s="396"/>
      <c r="NRD873" s="396"/>
      <c r="NRE873" s="396"/>
      <c r="NRF873" s="396"/>
      <c r="NRG873" s="396"/>
      <c r="NRH873" s="396"/>
      <c r="NRI873" s="396"/>
      <c r="NRJ873" s="396"/>
      <c r="NRK873" s="396"/>
      <c r="NRL873" s="396"/>
      <c r="NRM873" s="396"/>
      <c r="NRN873" s="396"/>
      <c r="NRO873" s="396"/>
      <c r="NRP873" s="396"/>
      <c r="NRQ873" s="396"/>
      <c r="NRR873" s="396"/>
      <c r="NRS873" s="396"/>
      <c r="NRT873" s="396"/>
      <c r="NRU873" s="396"/>
      <c r="NRV873" s="396"/>
      <c r="NRW873" s="396"/>
      <c r="NRX873" s="396"/>
      <c r="NRY873" s="396"/>
      <c r="NRZ873" s="396"/>
      <c r="NSA873" s="396"/>
      <c r="NSB873" s="396"/>
      <c r="NSC873" s="396"/>
      <c r="NSD873" s="396"/>
      <c r="NSE873" s="396"/>
      <c r="NSF873" s="396"/>
      <c r="NSG873" s="396"/>
      <c r="NSH873" s="396"/>
      <c r="NSI873" s="396"/>
      <c r="NSJ873" s="396"/>
      <c r="NSK873" s="396"/>
      <c r="NSL873" s="396"/>
      <c r="NSM873" s="396"/>
      <c r="NSN873" s="396"/>
      <c r="NSO873" s="396"/>
      <c r="NSP873" s="396"/>
      <c r="NSQ873" s="396"/>
      <c r="NSR873" s="396"/>
      <c r="NSS873" s="396"/>
      <c r="NST873" s="396"/>
      <c r="NSU873" s="396"/>
      <c r="NSV873" s="396"/>
      <c r="NSW873" s="396"/>
      <c r="NSX873" s="396"/>
      <c r="NSY873" s="396"/>
      <c r="NSZ873" s="396"/>
      <c r="NTA873" s="396"/>
      <c r="NTB873" s="396"/>
      <c r="NTC873" s="396"/>
      <c r="NTD873" s="396"/>
      <c r="NTE873" s="396"/>
      <c r="NTF873" s="396"/>
      <c r="NTG873" s="396"/>
      <c r="NTH873" s="396"/>
      <c r="NTI873" s="396"/>
      <c r="NTJ873" s="396"/>
      <c r="NTK873" s="396"/>
      <c r="NTL873" s="396"/>
      <c r="NTM873" s="396"/>
      <c r="NTN873" s="396"/>
      <c r="NTO873" s="396"/>
      <c r="NTP873" s="396"/>
      <c r="NTQ873" s="396"/>
      <c r="NTR873" s="396"/>
      <c r="NTS873" s="396"/>
      <c r="NTT873" s="396"/>
      <c r="NTU873" s="396"/>
      <c r="NTV873" s="396"/>
      <c r="NTW873" s="396"/>
      <c r="NTX873" s="396"/>
      <c r="NTY873" s="396"/>
      <c r="NTZ873" s="396"/>
      <c r="NUA873" s="396"/>
      <c r="NUB873" s="396"/>
      <c r="NUC873" s="396"/>
      <c r="NUD873" s="396"/>
      <c r="NUE873" s="396"/>
      <c r="NUF873" s="396"/>
      <c r="NUG873" s="396"/>
      <c r="NUH873" s="396"/>
      <c r="NUI873" s="396"/>
      <c r="NUJ873" s="396"/>
      <c r="NUK873" s="396"/>
      <c r="NUL873" s="396"/>
      <c r="NUM873" s="396"/>
      <c r="NUN873" s="396"/>
      <c r="NUO873" s="396"/>
      <c r="NUP873" s="396"/>
      <c r="NUQ873" s="396"/>
      <c r="NUR873" s="396"/>
      <c r="NUS873" s="396"/>
      <c r="NUT873" s="396"/>
      <c r="NUU873" s="396"/>
      <c r="NUV873" s="396"/>
      <c r="NUW873" s="396"/>
      <c r="NUX873" s="396"/>
      <c r="NUY873" s="396"/>
      <c r="NUZ873" s="396"/>
      <c r="NVA873" s="396"/>
      <c r="NVB873" s="396"/>
      <c r="NVC873" s="396"/>
      <c r="NVD873" s="396"/>
      <c r="NVE873" s="396"/>
      <c r="NVF873" s="396"/>
      <c r="NVG873" s="396"/>
      <c r="NVH873" s="396"/>
      <c r="NVI873" s="396"/>
      <c r="NVJ873" s="396"/>
      <c r="NVK873" s="396"/>
      <c r="NVL873" s="396"/>
      <c r="NVM873" s="396"/>
      <c r="NVN873" s="396"/>
      <c r="NVO873" s="396"/>
      <c r="NVP873" s="396"/>
      <c r="NVQ873" s="396"/>
      <c r="NVR873" s="396"/>
      <c r="NVS873" s="396"/>
      <c r="NVT873" s="396"/>
      <c r="NVU873" s="396"/>
      <c r="NVV873" s="396"/>
      <c r="NVW873" s="396"/>
      <c r="NVX873" s="396"/>
      <c r="NVY873" s="396"/>
      <c r="NVZ873" s="396"/>
      <c r="NWA873" s="396"/>
      <c r="NWB873" s="396"/>
      <c r="NWC873" s="396"/>
      <c r="NWD873" s="396"/>
      <c r="NWE873" s="396"/>
      <c r="NWF873" s="396"/>
      <c r="NWG873" s="396"/>
      <c r="NWH873" s="396"/>
      <c r="NWI873" s="396"/>
      <c r="NWJ873" s="396"/>
      <c r="NWK873" s="396"/>
      <c r="NWL873" s="396"/>
      <c r="NWM873" s="396"/>
      <c r="NWN873" s="396"/>
      <c r="NWO873" s="396"/>
      <c r="NWP873" s="396"/>
      <c r="NWQ873" s="396"/>
      <c r="NWR873" s="396"/>
      <c r="NWS873" s="396"/>
      <c r="NWT873" s="396"/>
      <c r="NWU873" s="396"/>
      <c r="NWV873" s="396"/>
      <c r="NWW873" s="396"/>
      <c r="NWX873" s="396"/>
      <c r="NWY873" s="396"/>
      <c r="NWZ873" s="396"/>
      <c r="NXA873" s="396"/>
      <c r="NXB873" s="396"/>
      <c r="NXC873" s="396"/>
      <c r="NXD873" s="396"/>
      <c r="NXE873" s="396"/>
      <c r="NXF873" s="396"/>
      <c r="NXG873" s="396"/>
      <c r="NXH873" s="396"/>
      <c r="NXI873" s="396"/>
      <c r="NXJ873" s="396"/>
      <c r="NXK873" s="396"/>
      <c r="NXL873" s="396"/>
      <c r="NXM873" s="396"/>
      <c r="NXN873" s="396"/>
      <c r="NXO873" s="396"/>
      <c r="NXP873" s="396"/>
      <c r="NXQ873" s="396"/>
      <c r="NXR873" s="396"/>
      <c r="NXS873" s="396"/>
      <c r="NXT873" s="396"/>
      <c r="NXU873" s="396"/>
      <c r="NXV873" s="396"/>
      <c r="NXW873" s="396"/>
      <c r="NXX873" s="396"/>
      <c r="NXY873" s="396"/>
      <c r="NXZ873" s="396"/>
      <c r="NYA873" s="396"/>
      <c r="NYB873" s="396"/>
      <c r="NYC873" s="396"/>
      <c r="NYD873" s="396"/>
      <c r="NYE873" s="396"/>
      <c r="NYF873" s="396"/>
      <c r="NYG873" s="396"/>
      <c r="NYH873" s="396"/>
      <c r="NYI873" s="396"/>
      <c r="NYJ873" s="396"/>
      <c r="NYK873" s="396"/>
      <c r="NYL873" s="396"/>
      <c r="NYM873" s="396"/>
      <c r="NYN873" s="396"/>
      <c r="NYO873" s="396"/>
      <c r="NYP873" s="396"/>
      <c r="NYQ873" s="396"/>
      <c r="NYR873" s="396"/>
      <c r="NYS873" s="396"/>
      <c r="NYT873" s="396"/>
      <c r="NYU873" s="396"/>
      <c r="NYV873" s="396"/>
      <c r="NYW873" s="396"/>
      <c r="NYX873" s="396"/>
      <c r="NYY873" s="396"/>
      <c r="NYZ873" s="396"/>
      <c r="NZA873" s="396"/>
      <c r="NZB873" s="396"/>
      <c r="NZC873" s="396"/>
      <c r="NZD873" s="396"/>
      <c r="NZE873" s="396"/>
      <c r="NZF873" s="396"/>
      <c r="NZG873" s="396"/>
      <c r="NZH873" s="396"/>
      <c r="NZI873" s="396"/>
      <c r="NZJ873" s="396"/>
      <c r="NZK873" s="396"/>
      <c r="NZL873" s="396"/>
      <c r="NZM873" s="396"/>
      <c r="NZN873" s="396"/>
      <c r="NZO873" s="396"/>
      <c r="NZP873" s="396"/>
      <c r="NZQ873" s="396"/>
      <c r="NZR873" s="396"/>
      <c r="NZS873" s="396"/>
      <c r="NZT873" s="396"/>
      <c r="NZU873" s="396"/>
      <c r="NZV873" s="396"/>
      <c r="NZW873" s="396"/>
      <c r="NZX873" s="396"/>
      <c r="NZY873" s="396"/>
      <c r="NZZ873" s="396"/>
      <c r="OAA873" s="396"/>
      <c r="OAB873" s="396"/>
      <c r="OAC873" s="396"/>
      <c r="OAD873" s="396"/>
      <c r="OAE873" s="396"/>
      <c r="OAF873" s="396"/>
      <c r="OAG873" s="396"/>
      <c r="OAH873" s="396"/>
      <c r="OAI873" s="396"/>
      <c r="OAJ873" s="396"/>
      <c r="OAK873" s="396"/>
      <c r="OAL873" s="396"/>
      <c r="OAM873" s="396"/>
      <c r="OAN873" s="396"/>
      <c r="OAO873" s="396"/>
      <c r="OAP873" s="396"/>
      <c r="OAQ873" s="396"/>
      <c r="OAR873" s="396"/>
      <c r="OAS873" s="396"/>
      <c r="OAT873" s="396"/>
      <c r="OAU873" s="396"/>
      <c r="OAV873" s="396"/>
      <c r="OAW873" s="396"/>
      <c r="OAX873" s="396"/>
      <c r="OAY873" s="396"/>
      <c r="OAZ873" s="396"/>
      <c r="OBA873" s="396"/>
      <c r="OBB873" s="396"/>
      <c r="OBC873" s="396"/>
      <c r="OBD873" s="396"/>
      <c r="OBE873" s="396"/>
      <c r="OBF873" s="396"/>
      <c r="OBG873" s="396"/>
      <c r="OBH873" s="396"/>
      <c r="OBI873" s="396"/>
      <c r="OBJ873" s="396"/>
      <c r="OBK873" s="396"/>
      <c r="OBL873" s="396"/>
      <c r="OBM873" s="396"/>
      <c r="OBN873" s="396"/>
      <c r="OBO873" s="396"/>
      <c r="OBP873" s="396"/>
      <c r="OBQ873" s="396"/>
      <c r="OBR873" s="396"/>
      <c r="OBS873" s="396"/>
      <c r="OBT873" s="396"/>
      <c r="OBU873" s="396"/>
      <c r="OBV873" s="396"/>
      <c r="OBW873" s="396"/>
      <c r="OBX873" s="396"/>
      <c r="OBY873" s="396"/>
      <c r="OBZ873" s="396"/>
      <c r="OCA873" s="396"/>
      <c r="OCB873" s="396"/>
      <c r="OCC873" s="396"/>
      <c r="OCD873" s="396"/>
      <c r="OCE873" s="396"/>
      <c r="OCF873" s="396"/>
      <c r="OCG873" s="396"/>
      <c r="OCH873" s="396"/>
      <c r="OCI873" s="396"/>
      <c r="OCJ873" s="396"/>
      <c r="OCK873" s="396"/>
      <c r="OCL873" s="396"/>
      <c r="OCM873" s="396"/>
      <c r="OCN873" s="396"/>
      <c r="OCO873" s="396"/>
      <c r="OCP873" s="396"/>
      <c r="OCQ873" s="396"/>
      <c r="OCR873" s="396"/>
      <c r="OCS873" s="396"/>
      <c r="OCT873" s="396"/>
      <c r="OCU873" s="396"/>
      <c r="OCV873" s="396"/>
      <c r="OCW873" s="396"/>
      <c r="OCX873" s="396"/>
      <c r="OCY873" s="396"/>
      <c r="OCZ873" s="396"/>
      <c r="ODA873" s="396"/>
      <c r="ODB873" s="396"/>
      <c r="ODC873" s="396"/>
      <c r="ODD873" s="396"/>
      <c r="ODE873" s="396"/>
      <c r="ODF873" s="396"/>
      <c r="ODG873" s="396"/>
      <c r="ODH873" s="396"/>
      <c r="ODI873" s="396"/>
      <c r="ODJ873" s="396"/>
      <c r="ODK873" s="396"/>
      <c r="ODL873" s="396"/>
      <c r="ODM873" s="396"/>
      <c r="ODN873" s="396"/>
      <c r="ODO873" s="396"/>
      <c r="ODP873" s="396"/>
      <c r="ODQ873" s="396"/>
      <c r="ODR873" s="396"/>
      <c r="ODS873" s="396"/>
      <c r="ODT873" s="396"/>
      <c r="ODU873" s="396"/>
      <c r="ODV873" s="396"/>
      <c r="ODW873" s="396"/>
      <c r="ODX873" s="396"/>
      <c r="ODY873" s="396"/>
      <c r="ODZ873" s="396"/>
      <c r="OEA873" s="396"/>
      <c r="OEB873" s="396"/>
      <c r="OEC873" s="396"/>
      <c r="OED873" s="396"/>
      <c r="OEE873" s="396"/>
      <c r="OEF873" s="396"/>
      <c r="OEG873" s="396"/>
      <c r="OEH873" s="396"/>
      <c r="OEI873" s="396"/>
      <c r="OEJ873" s="396"/>
      <c r="OEK873" s="396"/>
      <c r="OEL873" s="396"/>
      <c r="OEM873" s="396"/>
      <c r="OEN873" s="396"/>
      <c r="OEO873" s="396"/>
      <c r="OEP873" s="396"/>
      <c r="OEQ873" s="396"/>
      <c r="OER873" s="396"/>
      <c r="OES873" s="396"/>
      <c r="OET873" s="396"/>
      <c r="OEU873" s="396"/>
      <c r="OEV873" s="396"/>
      <c r="OEW873" s="396"/>
      <c r="OEX873" s="396"/>
      <c r="OEY873" s="396"/>
      <c r="OEZ873" s="396"/>
      <c r="OFA873" s="396"/>
      <c r="OFB873" s="396"/>
      <c r="OFC873" s="396"/>
      <c r="OFD873" s="396"/>
      <c r="OFE873" s="396"/>
      <c r="OFF873" s="396"/>
      <c r="OFG873" s="396"/>
      <c r="OFH873" s="396"/>
      <c r="OFI873" s="396"/>
      <c r="OFJ873" s="396"/>
      <c r="OFK873" s="396"/>
      <c r="OFL873" s="396"/>
      <c r="OFM873" s="396"/>
      <c r="OFN873" s="396"/>
      <c r="OFO873" s="396"/>
      <c r="OFP873" s="396"/>
      <c r="OFQ873" s="396"/>
      <c r="OFR873" s="396"/>
      <c r="OFS873" s="396"/>
      <c r="OFT873" s="396"/>
      <c r="OFU873" s="396"/>
      <c r="OFV873" s="396"/>
      <c r="OFW873" s="396"/>
      <c r="OFX873" s="396"/>
      <c r="OFY873" s="396"/>
      <c r="OFZ873" s="396"/>
      <c r="OGA873" s="396"/>
      <c r="OGB873" s="396"/>
      <c r="OGC873" s="396"/>
      <c r="OGD873" s="396"/>
      <c r="OGE873" s="396"/>
      <c r="OGF873" s="396"/>
      <c r="OGG873" s="396"/>
      <c r="OGH873" s="396"/>
      <c r="OGI873" s="396"/>
      <c r="OGJ873" s="396"/>
      <c r="OGK873" s="396"/>
      <c r="OGL873" s="396"/>
      <c r="OGM873" s="396"/>
      <c r="OGN873" s="396"/>
      <c r="OGO873" s="396"/>
      <c r="OGP873" s="396"/>
      <c r="OGQ873" s="396"/>
      <c r="OGR873" s="396"/>
      <c r="OGS873" s="396"/>
      <c r="OGT873" s="396"/>
      <c r="OGU873" s="396"/>
      <c r="OGV873" s="396"/>
      <c r="OGW873" s="396"/>
      <c r="OGX873" s="396"/>
      <c r="OGY873" s="396"/>
      <c r="OGZ873" s="396"/>
      <c r="OHA873" s="396"/>
      <c r="OHB873" s="396"/>
      <c r="OHC873" s="396"/>
      <c r="OHD873" s="396"/>
      <c r="OHE873" s="396"/>
      <c r="OHF873" s="396"/>
      <c r="OHG873" s="396"/>
      <c r="OHH873" s="396"/>
      <c r="OHI873" s="396"/>
      <c r="OHJ873" s="396"/>
      <c r="OHK873" s="396"/>
      <c r="OHL873" s="396"/>
      <c r="OHM873" s="396"/>
      <c r="OHN873" s="396"/>
      <c r="OHO873" s="396"/>
      <c r="OHP873" s="396"/>
      <c r="OHQ873" s="396"/>
      <c r="OHR873" s="396"/>
      <c r="OHS873" s="396"/>
      <c r="OHT873" s="396"/>
      <c r="OHU873" s="396"/>
      <c r="OHV873" s="396"/>
      <c r="OHW873" s="396"/>
      <c r="OHX873" s="396"/>
      <c r="OHY873" s="396"/>
      <c r="OHZ873" s="396"/>
      <c r="OIA873" s="396"/>
      <c r="OIB873" s="396"/>
      <c r="OIC873" s="396"/>
      <c r="OID873" s="396"/>
      <c r="OIE873" s="396"/>
      <c r="OIF873" s="396"/>
      <c r="OIG873" s="396"/>
      <c r="OIH873" s="396"/>
      <c r="OII873" s="396"/>
      <c r="OIJ873" s="396"/>
      <c r="OIK873" s="396"/>
      <c r="OIL873" s="396"/>
      <c r="OIM873" s="396"/>
      <c r="OIN873" s="396"/>
      <c r="OIO873" s="396"/>
      <c r="OIP873" s="396"/>
      <c r="OIQ873" s="396"/>
      <c r="OIR873" s="396"/>
      <c r="OIS873" s="396"/>
      <c r="OIT873" s="396"/>
      <c r="OIU873" s="396"/>
      <c r="OIV873" s="396"/>
      <c r="OIW873" s="396"/>
      <c r="OIX873" s="396"/>
      <c r="OIY873" s="396"/>
      <c r="OIZ873" s="396"/>
      <c r="OJA873" s="396"/>
      <c r="OJB873" s="396"/>
      <c r="OJC873" s="396"/>
      <c r="OJD873" s="396"/>
      <c r="OJE873" s="396"/>
      <c r="OJF873" s="396"/>
      <c r="OJG873" s="396"/>
      <c r="OJH873" s="396"/>
      <c r="OJI873" s="396"/>
      <c r="OJJ873" s="396"/>
      <c r="OJK873" s="396"/>
      <c r="OJL873" s="396"/>
      <c r="OJM873" s="396"/>
      <c r="OJN873" s="396"/>
      <c r="OJO873" s="396"/>
      <c r="OJP873" s="396"/>
      <c r="OJQ873" s="396"/>
      <c r="OJR873" s="396"/>
      <c r="OJS873" s="396"/>
      <c r="OJT873" s="396"/>
      <c r="OJU873" s="396"/>
      <c r="OJV873" s="396"/>
      <c r="OJW873" s="396"/>
      <c r="OJX873" s="396"/>
      <c r="OJY873" s="396"/>
      <c r="OJZ873" s="396"/>
      <c r="OKA873" s="396"/>
      <c r="OKB873" s="396"/>
      <c r="OKC873" s="396"/>
      <c r="OKD873" s="396"/>
      <c r="OKE873" s="396"/>
      <c r="OKF873" s="396"/>
      <c r="OKG873" s="396"/>
      <c r="OKH873" s="396"/>
      <c r="OKI873" s="396"/>
      <c r="OKJ873" s="396"/>
      <c r="OKK873" s="396"/>
      <c r="OKL873" s="396"/>
      <c r="OKM873" s="396"/>
      <c r="OKN873" s="396"/>
      <c r="OKO873" s="396"/>
      <c r="OKP873" s="396"/>
      <c r="OKQ873" s="396"/>
      <c r="OKR873" s="396"/>
      <c r="OKS873" s="396"/>
      <c r="OKT873" s="396"/>
      <c r="OKU873" s="396"/>
      <c r="OKV873" s="396"/>
      <c r="OKW873" s="396"/>
      <c r="OKX873" s="396"/>
      <c r="OKY873" s="396"/>
      <c r="OKZ873" s="396"/>
      <c r="OLA873" s="396"/>
      <c r="OLB873" s="396"/>
      <c r="OLC873" s="396"/>
      <c r="OLD873" s="396"/>
      <c r="OLE873" s="396"/>
      <c r="OLF873" s="396"/>
      <c r="OLG873" s="396"/>
      <c r="OLH873" s="396"/>
      <c r="OLI873" s="396"/>
      <c r="OLJ873" s="396"/>
      <c r="OLK873" s="396"/>
      <c r="OLL873" s="396"/>
      <c r="OLM873" s="396"/>
      <c r="OLN873" s="396"/>
      <c r="OLO873" s="396"/>
      <c r="OLP873" s="396"/>
      <c r="OLQ873" s="396"/>
      <c r="OLR873" s="396"/>
      <c r="OLS873" s="396"/>
      <c r="OLT873" s="396"/>
      <c r="OLU873" s="396"/>
      <c r="OLV873" s="396"/>
      <c r="OLW873" s="396"/>
      <c r="OLX873" s="396"/>
      <c r="OLY873" s="396"/>
      <c r="OLZ873" s="396"/>
      <c r="OMA873" s="396"/>
      <c r="OMB873" s="396"/>
      <c r="OMC873" s="396"/>
      <c r="OMD873" s="396"/>
      <c r="OME873" s="396"/>
      <c r="OMF873" s="396"/>
      <c r="OMG873" s="396"/>
      <c r="OMH873" s="396"/>
      <c r="OMI873" s="396"/>
      <c r="OMJ873" s="396"/>
      <c r="OMK873" s="396"/>
      <c r="OML873" s="396"/>
      <c r="OMM873" s="396"/>
      <c r="OMN873" s="396"/>
      <c r="OMO873" s="396"/>
      <c r="OMP873" s="396"/>
      <c r="OMQ873" s="396"/>
      <c r="OMR873" s="396"/>
      <c r="OMS873" s="396"/>
      <c r="OMT873" s="396"/>
      <c r="OMU873" s="396"/>
      <c r="OMV873" s="396"/>
      <c r="OMW873" s="396"/>
      <c r="OMX873" s="396"/>
      <c r="OMY873" s="396"/>
      <c r="OMZ873" s="396"/>
      <c r="ONA873" s="396"/>
      <c r="ONB873" s="396"/>
      <c r="ONC873" s="396"/>
      <c r="OND873" s="396"/>
      <c r="ONE873" s="396"/>
      <c r="ONF873" s="396"/>
      <c r="ONG873" s="396"/>
      <c r="ONH873" s="396"/>
      <c r="ONI873" s="396"/>
      <c r="ONJ873" s="396"/>
      <c r="ONK873" s="396"/>
      <c r="ONL873" s="396"/>
      <c r="ONM873" s="396"/>
      <c r="ONN873" s="396"/>
      <c r="ONO873" s="396"/>
      <c r="ONP873" s="396"/>
      <c r="ONQ873" s="396"/>
      <c r="ONR873" s="396"/>
      <c r="ONS873" s="396"/>
      <c r="ONT873" s="396"/>
      <c r="ONU873" s="396"/>
      <c r="ONV873" s="396"/>
      <c r="ONW873" s="396"/>
      <c r="ONX873" s="396"/>
      <c r="ONY873" s="396"/>
      <c r="ONZ873" s="396"/>
      <c r="OOA873" s="396"/>
      <c r="OOB873" s="396"/>
      <c r="OOC873" s="396"/>
      <c r="OOD873" s="396"/>
      <c r="OOE873" s="396"/>
      <c r="OOF873" s="396"/>
      <c r="OOG873" s="396"/>
      <c r="OOH873" s="396"/>
      <c r="OOI873" s="396"/>
      <c r="OOJ873" s="396"/>
      <c r="OOK873" s="396"/>
      <c r="OOL873" s="396"/>
      <c r="OOM873" s="396"/>
      <c r="OON873" s="396"/>
      <c r="OOO873" s="396"/>
      <c r="OOP873" s="396"/>
      <c r="OOQ873" s="396"/>
      <c r="OOR873" s="396"/>
      <c r="OOS873" s="396"/>
      <c r="OOT873" s="396"/>
      <c r="OOU873" s="396"/>
      <c r="OOV873" s="396"/>
      <c r="OOW873" s="396"/>
      <c r="OOX873" s="396"/>
      <c r="OOY873" s="396"/>
      <c r="OOZ873" s="396"/>
      <c r="OPA873" s="396"/>
      <c r="OPB873" s="396"/>
      <c r="OPC873" s="396"/>
      <c r="OPD873" s="396"/>
      <c r="OPE873" s="396"/>
      <c r="OPF873" s="396"/>
      <c r="OPG873" s="396"/>
      <c r="OPH873" s="396"/>
      <c r="OPI873" s="396"/>
      <c r="OPJ873" s="396"/>
      <c r="OPK873" s="396"/>
      <c r="OPL873" s="396"/>
      <c r="OPM873" s="396"/>
      <c r="OPN873" s="396"/>
      <c r="OPO873" s="396"/>
      <c r="OPP873" s="396"/>
      <c r="OPQ873" s="396"/>
      <c r="OPR873" s="396"/>
      <c r="OPS873" s="396"/>
      <c r="OPT873" s="396"/>
      <c r="OPU873" s="396"/>
      <c r="OPV873" s="396"/>
      <c r="OPW873" s="396"/>
      <c r="OPX873" s="396"/>
      <c r="OPY873" s="396"/>
      <c r="OPZ873" s="396"/>
      <c r="OQA873" s="396"/>
      <c r="OQB873" s="396"/>
      <c r="OQC873" s="396"/>
      <c r="OQD873" s="396"/>
      <c r="OQE873" s="396"/>
      <c r="OQF873" s="396"/>
      <c r="OQG873" s="396"/>
      <c r="OQH873" s="396"/>
      <c r="OQI873" s="396"/>
      <c r="OQJ873" s="396"/>
      <c r="OQK873" s="396"/>
      <c r="OQL873" s="396"/>
      <c r="OQM873" s="396"/>
      <c r="OQN873" s="396"/>
      <c r="OQO873" s="396"/>
      <c r="OQP873" s="396"/>
      <c r="OQQ873" s="396"/>
      <c r="OQR873" s="396"/>
      <c r="OQS873" s="396"/>
      <c r="OQT873" s="396"/>
      <c r="OQU873" s="396"/>
      <c r="OQV873" s="396"/>
      <c r="OQW873" s="396"/>
      <c r="OQX873" s="396"/>
      <c r="OQY873" s="396"/>
      <c r="OQZ873" s="396"/>
      <c r="ORA873" s="396"/>
      <c r="ORB873" s="396"/>
      <c r="ORC873" s="396"/>
      <c r="ORD873" s="396"/>
      <c r="ORE873" s="396"/>
      <c r="ORF873" s="396"/>
      <c r="ORG873" s="396"/>
      <c r="ORH873" s="396"/>
      <c r="ORI873" s="396"/>
      <c r="ORJ873" s="396"/>
      <c r="ORK873" s="396"/>
      <c r="ORL873" s="396"/>
      <c r="ORM873" s="396"/>
      <c r="ORN873" s="396"/>
      <c r="ORO873" s="396"/>
      <c r="ORP873" s="396"/>
      <c r="ORQ873" s="396"/>
      <c r="ORR873" s="396"/>
      <c r="ORS873" s="396"/>
      <c r="ORT873" s="396"/>
      <c r="ORU873" s="396"/>
      <c r="ORV873" s="396"/>
      <c r="ORW873" s="396"/>
      <c r="ORX873" s="396"/>
      <c r="ORY873" s="396"/>
      <c r="ORZ873" s="396"/>
      <c r="OSA873" s="396"/>
      <c r="OSB873" s="396"/>
      <c r="OSC873" s="396"/>
      <c r="OSD873" s="396"/>
      <c r="OSE873" s="396"/>
      <c r="OSF873" s="396"/>
      <c r="OSG873" s="396"/>
      <c r="OSH873" s="396"/>
      <c r="OSI873" s="396"/>
      <c r="OSJ873" s="396"/>
      <c r="OSK873" s="396"/>
      <c r="OSL873" s="396"/>
      <c r="OSM873" s="396"/>
      <c r="OSN873" s="396"/>
      <c r="OSO873" s="396"/>
      <c r="OSP873" s="396"/>
      <c r="OSQ873" s="396"/>
      <c r="OSR873" s="396"/>
      <c r="OSS873" s="396"/>
      <c r="OST873" s="396"/>
      <c r="OSU873" s="396"/>
      <c r="OSV873" s="396"/>
      <c r="OSW873" s="396"/>
      <c r="OSX873" s="396"/>
      <c r="OSY873" s="396"/>
      <c r="OSZ873" s="396"/>
      <c r="OTA873" s="396"/>
      <c r="OTB873" s="396"/>
      <c r="OTC873" s="396"/>
      <c r="OTD873" s="396"/>
      <c r="OTE873" s="396"/>
      <c r="OTF873" s="396"/>
      <c r="OTG873" s="396"/>
      <c r="OTH873" s="396"/>
      <c r="OTI873" s="396"/>
      <c r="OTJ873" s="396"/>
      <c r="OTK873" s="396"/>
      <c r="OTL873" s="396"/>
      <c r="OTM873" s="396"/>
      <c r="OTN873" s="396"/>
      <c r="OTO873" s="396"/>
      <c r="OTP873" s="396"/>
      <c r="OTQ873" s="396"/>
      <c r="OTR873" s="396"/>
      <c r="OTS873" s="396"/>
      <c r="OTT873" s="396"/>
      <c r="OTU873" s="396"/>
      <c r="OTV873" s="396"/>
      <c r="OTW873" s="396"/>
      <c r="OTX873" s="396"/>
      <c r="OTY873" s="396"/>
      <c r="OTZ873" s="396"/>
      <c r="OUA873" s="396"/>
      <c r="OUB873" s="396"/>
      <c r="OUC873" s="396"/>
      <c r="OUD873" s="396"/>
      <c r="OUE873" s="396"/>
      <c r="OUF873" s="396"/>
      <c r="OUG873" s="396"/>
      <c r="OUH873" s="396"/>
      <c r="OUI873" s="396"/>
      <c r="OUJ873" s="396"/>
      <c r="OUK873" s="396"/>
      <c r="OUL873" s="396"/>
      <c r="OUM873" s="396"/>
      <c r="OUN873" s="396"/>
      <c r="OUO873" s="396"/>
      <c r="OUP873" s="396"/>
      <c r="OUQ873" s="396"/>
      <c r="OUR873" s="396"/>
      <c r="OUS873" s="396"/>
      <c r="OUT873" s="396"/>
      <c r="OUU873" s="396"/>
      <c r="OUV873" s="396"/>
      <c r="OUW873" s="396"/>
      <c r="OUX873" s="396"/>
      <c r="OUY873" s="396"/>
      <c r="OUZ873" s="396"/>
      <c r="OVA873" s="396"/>
      <c r="OVB873" s="396"/>
      <c r="OVC873" s="396"/>
      <c r="OVD873" s="396"/>
      <c r="OVE873" s="396"/>
      <c r="OVF873" s="396"/>
      <c r="OVG873" s="396"/>
      <c r="OVH873" s="396"/>
      <c r="OVI873" s="396"/>
      <c r="OVJ873" s="396"/>
      <c r="OVK873" s="396"/>
      <c r="OVL873" s="396"/>
      <c r="OVM873" s="396"/>
      <c r="OVN873" s="396"/>
      <c r="OVO873" s="396"/>
      <c r="OVP873" s="396"/>
      <c r="OVQ873" s="396"/>
      <c r="OVR873" s="396"/>
      <c r="OVS873" s="396"/>
      <c r="OVT873" s="396"/>
      <c r="OVU873" s="396"/>
      <c r="OVV873" s="396"/>
      <c r="OVW873" s="396"/>
      <c r="OVX873" s="396"/>
      <c r="OVY873" s="396"/>
      <c r="OVZ873" s="396"/>
      <c r="OWA873" s="396"/>
      <c r="OWB873" s="396"/>
      <c r="OWC873" s="396"/>
      <c r="OWD873" s="396"/>
      <c r="OWE873" s="396"/>
      <c r="OWF873" s="396"/>
      <c r="OWG873" s="396"/>
      <c r="OWH873" s="396"/>
      <c r="OWI873" s="396"/>
      <c r="OWJ873" s="396"/>
      <c r="OWK873" s="396"/>
      <c r="OWL873" s="396"/>
      <c r="OWM873" s="396"/>
      <c r="OWN873" s="396"/>
      <c r="OWO873" s="396"/>
      <c r="OWP873" s="396"/>
      <c r="OWQ873" s="396"/>
      <c r="OWR873" s="396"/>
      <c r="OWS873" s="396"/>
      <c r="OWT873" s="396"/>
      <c r="OWU873" s="396"/>
      <c r="OWV873" s="396"/>
      <c r="OWW873" s="396"/>
      <c r="OWX873" s="396"/>
      <c r="OWY873" s="396"/>
      <c r="OWZ873" s="396"/>
      <c r="OXA873" s="396"/>
      <c r="OXB873" s="396"/>
      <c r="OXC873" s="396"/>
      <c r="OXD873" s="396"/>
      <c r="OXE873" s="396"/>
      <c r="OXF873" s="396"/>
      <c r="OXG873" s="396"/>
      <c r="OXH873" s="396"/>
      <c r="OXI873" s="396"/>
      <c r="OXJ873" s="396"/>
      <c r="OXK873" s="396"/>
      <c r="OXL873" s="396"/>
      <c r="OXM873" s="396"/>
      <c r="OXN873" s="396"/>
      <c r="OXO873" s="396"/>
      <c r="OXP873" s="396"/>
      <c r="OXQ873" s="396"/>
      <c r="OXR873" s="396"/>
      <c r="OXS873" s="396"/>
      <c r="OXT873" s="396"/>
      <c r="OXU873" s="396"/>
      <c r="OXV873" s="396"/>
      <c r="OXW873" s="396"/>
      <c r="OXX873" s="396"/>
      <c r="OXY873" s="396"/>
      <c r="OXZ873" s="396"/>
      <c r="OYA873" s="396"/>
      <c r="OYB873" s="396"/>
      <c r="OYC873" s="396"/>
      <c r="OYD873" s="396"/>
      <c r="OYE873" s="396"/>
      <c r="OYF873" s="396"/>
      <c r="OYG873" s="396"/>
      <c r="OYH873" s="396"/>
      <c r="OYI873" s="396"/>
      <c r="OYJ873" s="396"/>
      <c r="OYK873" s="396"/>
      <c r="OYL873" s="396"/>
      <c r="OYM873" s="396"/>
      <c r="OYN873" s="396"/>
      <c r="OYO873" s="396"/>
      <c r="OYP873" s="396"/>
      <c r="OYQ873" s="396"/>
      <c r="OYR873" s="396"/>
      <c r="OYS873" s="396"/>
      <c r="OYT873" s="396"/>
      <c r="OYU873" s="396"/>
      <c r="OYV873" s="396"/>
      <c r="OYW873" s="396"/>
      <c r="OYX873" s="396"/>
      <c r="OYY873" s="396"/>
      <c r="OYZ873" s="396"/>
      <c r="OZA873" s="396"/>
      <c r="OZB873" s="396"/>
      <c r="OZC873" s="396"/>
      <c r="OZD873" s="396"/>
      <c r="OZE873" s="396"/>
      <c r="OZF873" s="396"/>
      <c r="OZG873" s="396"/>
      <c r="OZH873" s="396"/>
      <c r="OZI873" s="396"/>
      <c r="OZJ873" s="396"/>
      <c r="OZK873" s="396"/>
      <c r="OZL873" s="396"/>
      <c r="OZM873" s="396"/>
      <c r="OZN873" s="396"/>
      <c r="OZO873" s="396"/>
      <c r="OZP873" s="396"/>
      <c r="OZQ873" s="396"/>
      <c r="OZR873" s="396"/>
      <c r="OZS873" s="396"/>
      <c r="OZT873" s="396"/>
      <c r="OZU873" s="396"/>
      <c r="OZV873" s="396"/>
      <c r="OZW873" s="396"/>
      <c r="OZX873" s="396"/>
      <c r="OZY873" s="396"/>
      <c r="OZZ873" s="396"/>
      <c r="PAA873" s="396"/>
      <c r="PAB873" s="396"/>
      <c r="PAC873" s="396"/>
      <c r="PAD873" s="396"/>
      <c r="PAE873" s="396"/>
      <c r="PAF873" s="396"/>
      <c r="PAG873" s="396"/>
      <c r="PAH873" s="396"/>
      <c r="PAI873" s="396"/>
      <c r="PAJ873" s="396"/>
      <c r="PAK873" s="396"/>
      <c r="PAL873" s="396"/>
      <c r="PAM873" s="396"/>
      <c r="PAN873" s="396"/>
      <c r="PAO873" s="396"/>
      <c r="PAP873" s="396"/>
      <c r="PAQ873" s="396"/>
      <c r="PAR873" s="396"/>
      <c r="PAS873" s="396"/>
      <c r="PAT873" s="396"/>
      <c r="PAU873" s="396"/>
      <c r="PAV873" s="396"/>
      <c r="PAW873" s="396"/>
      <c r="PAX873" s="396"/>
      <c r="PAY873" s="396"/>
      <c r="PAZ873" s="396"/>
      <c r="PBA873" s="396"/>
      <c r="PBB873" s="396"/>
      <c r="PBC873" s="396"/>
      <c r="PBD873" s="396"/>
      <c r="PBE873" s="396"/>
      <c r="PBF873" s="396"/>
      <c r="PBG873" s="396"/>
      <c r="PBH873" s="396"/>
      <c r="PBI873" s="396"/>
      <c r="PBJ873" s="396"/>
      <c r="PBK873" s="396"/>
      <c r="PBL873" s="396"/>
      <c r="PBM873" s="396"/>
      <c r="PBN873" s="396"/>
      <c r="PBO873" s="396"/>
      <c r="PBP873" s="396"/>
      <c r="PBQ873" s="396"/>
      <c r="PBR873" s="396"/>
      <c r="PBS873" s="396"/>
      <c r="PBT873" s="396"/>
      <c r="PBU873" s="396"/>
      <c r="PBV873" s="396"/>
      <c r="PBW873" s="396"/>
      <c r="PBX873" s="396"/>
      <c r="PBY873" s="396"/>
      <c r="PBZ873" s="396"/>
      <c r="PCA873" s="396"/>
      <c r="PCB873" s="396"/>
      <c r="PCC873" s="396"/>
      <c r="PCD873" s="396"/>
      <c r="PCE873" s="396"/>
      <c r="PCF873" s="396"/>
      <c r="PCG873" s="396"/>
      <c r="PCH873" s="396"/>
      <c r="PCI873" s="396"/>
      <c r="PCJ873" s="396"/>
      <c r="PCK873" s="396"/>
      <c r="PCL873" s="396"/>
      <c r="PCM873" s="396"/>
      <c r="PCN873" s="396"/>
      <c r="PCO873" s="396"/>
      <c r="PCP873" s="396"/>
      <c r="PCQ873" s="396"/>
      <c r="PCR873" s="396"/>
      <c r="PCS873" s="396"/>
      <c r="PCT873" s="396"/>
      <c r="PCU873" s="396"/>
      <c r="PCV873" s="396"/>
      <c r="PCW873" s="396"/>
      <c r="PCX873" s="396"/>
      <c r="PCY873" s="396"/>
      <c r="PCZ873" s="396"/>
      <c r="PDA873" s="396"/>
      <c r="PDB873" s="396"/>
      <c r="PDC873" s="396"/>
      <c r="PDD873" s="396"/>
      <c r="PDE873" s="396"/>
      <c r="PDF873" s="396"/>
      <c r="PDG873" s="396"/>
      <c r="PDH873" s="396"/>
      <c r="PDI873" s="396"/>
      <c r="PDJ873" s="396"/>
      <c r="PDK873" s="396"/>
      <c r="PDL873" s="396"/>
      <c r="PDM873" s="396"/>
      <c r="PDN873" s="396"/>
      <c r="PDO873" s="396"/>
      <c r="PDP873" s="396"/>
      <c r="PDQ873" s="396"/>
      <c r="PDR873" s="396"/>
      <c r="PDS873" s="396"/>
      <c r="PDT873" s="396"/>
      <c r="PDU873" s="396"/>
      <c r="PDV873" s="396"/>
      <c r="PDW873" s="396"/>
      <c r="PDX873" s="396"/>
      <c r="PDY873" s="396"/>
      <c r="PDZ873" s="396"/>
      <c r="PEA873" s="396"/>
      <c r="PEB873" s="396"/>
      <c r="PEC873" s="396"/>
      <c r="PED873" s="396"/>
      <c r="PEE873" s="396"/>
      <c r="PEF873" s="396"/>
      <c r="PEG873" s="396"/>
      <c r="PEH873" s="396"/>
      <c r="PEI873" s="396"/>
      <c r="PEJ873" s="396"/>
      <c r="PEK873" s="396"/>
      <c r="PEL873" s="396"/>
      <c r="PEM873" s="396"/>
      <c r="PEN873" s="396"/>
      <c r="PEO873" s="396"/>
      <c r="PEP873" s="396"/>
      <c r="PEQ873" s="396"/>
      <c r="PER873" s="396"/>
      <c r="PES873" s="396"/>
      <c r="PET873" s="396"/>
      <c r="PEU873" s="396"/>
      <c r="PEV873" s="396"/>
      <c r="PEW873" s="396"/>
      <c r="PEX873" s="396"/>
      <c r="PEY873" s="396"/>
      <c r="PEZ873" s="396"/>
      <c r="PFA873" s="396"/>
      <c r="PFB873" s="396"/>
      <c r="PFC873" s="396"/>
      <c r="PFD873" s="396"/>
      <c r="PFE873" s="396"/>
      <c r="PFF873" s="396"/>
      <c r="PFG873" s="396"/>
      <c r="PFH873" s="396"/>
      <c r="PFI873" s="396"/>
      <c r="PFJ873" s="396"/>
      <c r="PFK873" s="396"/>
      <c r="PFL873" s="396"/>
      <c r="PFM873" s="396"/>
      <c r="PFN873" s="396"/>
      <c r="PFO873" s="396"/>
      <c r="PFP873" s="396"/>
      <c r="PFQ873" s="396"/>
      <c r="PFR873" s="396"/>
      <c r="PFS873" s="396"/>
      <c r="PFT873" s="396"/>
      <c r="PFU873" s="396"/>
      <c r="PFV873" s="396"/>
      <c r="PFW873" s="396"/>
      <c r="PFX873" s="396"/>
      <c r="PFY873" s="396"/>
      <c r="PFZ873" s="396"/>
      <c r="PGA873" s="396"/>
      <c r="PGB873" s="396"/>
      <c r="PGC873" s="396"/>
      <c r="PGD873" s="396"/>
      <c r="PGE873" s="396"/>
      <c r="PGF873" s="396"/>
      <c r="PGG873" s="396"/>
      <c r="PGH873" s="396"/>
      <c r="PGI873" s="396"/>
      <c r="PGJ873" s="396"/>
      <c r="PGK873" s="396"/>
      <c r="PGL873" s="396"/>
      <c r="PGM873" s="396"/>
      <c r="PGN873" s="396"/>
      <c r="PGO873" s="396"/>
      <c r="PGP873" s="396"/>
      <c r="PGQ873" s="396"/>
      <c r="PGR873" s="396"/>
      <c r="PGS873" s="396"/>
      <c r="PGT873" s="396"/>
      <c r="PGU873" s="396"/>
      <c r="PGV873" s="396"/>
      <c r="PGW873" s="396"/>
      <c r="PGX873" s="396"/>
      <c r="PGY873" s="396"/>
      <c r="PGZ873" s="396"/>
      <c r="PHA873" s="396"/>
      <c r="PHB873" s="396"/>
      <c r="PHC873" s="396"/>
      <c r="PHD873" s="396"/>
      <c r="PHE873" s="396"/>
      <c r="PHF873" s="396"/>
      <c r="PHG873" s="396"/>
      <c r="PHH873" s="396"/>
      <c r="PHI873" s="396"/>
      <c r="PHJ873" s="396"/>
      <c r="PHK873" s="396"/>
      <c r="PHL873" s="396"/>
      <c r="PHM873" s="396"/>
      <c r="PHN873" s="396"/>
      <c r="PHO873" s="396"/>
      <c r="PHP873" s="396"/>
      <c r="PHQ873" s="396"/>
      <c r="PHR873" s="396"/>
      <c r="PHS873" s="396"/>
      <c r="PHT873" s="396"/>
      <c r="PHU873" s="396"/>
      <c r="PHV873" s="396"/>
      <c r="PHW873" s="396"/>
      <c r="PHX873" s="396"/>
      <c r="PHY873" s="396"/>
      <c r="PHZ873" s="396"/>
      <c r="PIA873" s="396"/>
      <c r="PIB873" s="396"/>
      <c r="PIC873" s="396"/>
      <c r="PID873" s="396"/>
      <c r="PIE873" s="396"/>
      <c r="PIF873" s="396"/>
      <c r="PIG873" s="396"/>
      <c r="PIH873" s="396"/>
      <c r="PII873" s="396"/>
      <c r="PIJ873" s="396"/>
      <c r="PIK873" s="396"/>
      <c r="PIL873" s="396"/>
      <c r="PIM873" s="396"/>
      <c r="PIN873" s="396"/>
      <c r="PIO873" s="396"/>
      <c r="PIP873" s="396"/>
      <c r="PIQ873" s="396"/>
      <c r="PIR873" s="396"/>
      <c r="PIS873" s="396"/>
      <c r="PIT873" s="396"/>
      <c r="PIU873" s="396"/>
      <c r="PIV873" s="396"/>
      <c r="PIW873" s="396"/>
      <c r="PIX873" s="396"/>
      <c r="PIY873" s="396"/>
      <c r="PIZ873" s="396"/>
      <c r="PJA873" s="396"/>
      <c r="PJB873" s="396"/>
      <c r="PJC873" s="396"/>
      <c r="PJD873" s="396"/>
      <c r="PJE873" s="396"/>
      <c r="PJF873" s="396"/>
      <c r="PJG873" s="396"/>
      <c r="PJH873" s="396"/>
      <c r="PJI873" s="396"/>
      <c r="PJJ873" s="396"/>
      <c r="PJK873" s="396"/>
      <c r="PJL873" s="396"/>
      <c r="PJM873" s="396"/>
      <c r="PJN873" s="396"/>
      <c r="PJO873" s="396"/>
      <c r="PJP873" s="396"/>
      <c r="PJQ873" s="396"/>
      <c r="PJR873" s="396"/>
      <c r="PJS873" s="396"/>
      <c r="PJT873" s="396"/>
      <c r="PJU873" s="396"/>
      <c r="PJV873" s="396"/>
      <c r="PJW873" s="396"/>
      <c r="PJX873" s="396"/>
      <c r="PJY873" s="396"/>
      <c r="PJZ873" s="396"/>
      <c r="PKA873" s="396"/>
      <c r="PKB873" s="396"/>
      <c r="PKC873" s="396"/>
      <c r="PKD873" s="396"/>
      <c r="PKE873" s="396"/>
      <c r="PKF873" s="396"/>
      <c r="PKG873" s="396"/>
      <c r="PKH873" s="396"/>
      <c r="PKI873" s="396"/>
      <c r="PKJ873" s="396"/>
      <c r="PKK873" s="396"/>
      <c r="PKL873" s="396"/>
      <c r="PKM873" s="396"/>
      <c r="PKN873" s="396"/>
      <c r="PKO873" s="396"/>
      <c r="PKP873" s="396"/>
      <c r="PKQ873" s="396"/>
      <c r="PKR873" s="396"/>
      <c r="PKS873" s="396"/>
      <c r="PKT873" s="396"/>
      <c r="PKU873" s="396"/>
      <c r="PKV873" s="396"/>
      <c r="PKW873" s="396"/>
      <c r="PKX873" s="396"/>
      <c r="PKY873" s="396"/>
      <c r="PKZ873" s="396"/>
      <c r="PLA873" s="396"/>
      <c r="PLB873" s="396"/>
      <c r="PLC873" s="396"/>
      <c r="PLD873" s="396"/>
      <c r="PLE873" s="396"/>
      <c r="PLF873" s="396"/>
      <c r="PLG873" s="396"/>
      <c r="PLH873" s="396"/>
      <c r="PLI873" s="396"/>
      <c r="PLJ873" s="396"/>
      <c r="PLK873" s="396"/>
      <c r="PLL873" s="396"/>
      <c r="PLM873" s="396"/>
      <c r="PLN873" s="396"/>
      <c r="PLO873" s="396"/>
      <c r="PLP873" s="396"/>
      <c r="PLQ873" s="396"/>
      <c r="PLR873" s="396"/>
      <c r="PLS873" s="396"/>
      <c r="PLT873" s="396"/>
      <c r="PLU873" s="396"/>
      <c r="PLV873" s="396"/>
      <c r="PLW873" s="396"/>
      <c r="PLX873" s="396"/>
      <c r="PLY873" s="396"/>
      <c r="PLZ873" s="396"/>
      <c r="PMA873" s="396"/>
      <c r="PMB873" s="396"/>
      <c r="PMC873" s="396"/>
      <c r="PMD873" s="396"/>
      <c r="PME873" s="396"/>
      <c r="PMF873" s="396"/>
      <c r="PMG873" s="396"/>
      <c r="PMH873" s="396"/>
      <c r="PMI873" s="396"/>
      <c r="PMJ873" s="396"/>
      <c r="PMK873" s="396"/>
      <c r="PML873" s="396"/>
      <c r="PMM873" s="396"/>
      <c r="PMN873" s="396"/>
      <c r="PMO873" s="396"/>
      <c r="PMP873" s="396"/>
      <c r="PMQ873" s="396"/>
      <c r="PMR873" s="396"/>
      <c r="PMS873" s="396"/>
      <c r="PMT873" s="396"/>
      <c r="PMU873" s="396"/>
      <c r="PMV873" s="396"/>
      <c r="PMW873" s="396"/>
      <c r="PMX873" s="396"/>
      <c r="PMY873" s="396"/>
      <c r="PMZ873" s="396"/>
      <c r="PNA873" s="396"/>
      <c r="PNB873" s="396"/>
      <c r="PNC873" s="396"/>
      <c r="PND873" s="396"/>
      <c r="PNE873" s="396"/>
      <c r="PNF873" s="396"/>
      <c r="PNG873" s="396"/>
      <c r="PNH873" s="396"/>
      <c r="PNI873" s="396"/>
      <c r="PNJ873" s="396"/>
      <c r="PNK873" s="396"/>
      <c r="PNL873" s="396"/>
      <c r="PNM873" s="396"/>
      <c r="PNN873" s="396"/>
      <c r="PNO873" s="396"/>
      <c r="PNP873" s="396"/>
      <c r="PNQ873" s="396"/>
      <c r="PNR873" s="396"/>
      <c r="PNS873" s="396"/>
      <c r="PNT873" s="396"/>
      <c r="PNU873" s="396"/>
      <c r="PNV873" s="396"/>
      <c r="PNW873" s="396"/>
      <c r="PNX873" s="396"/>
      <c r="PNY873" s="396"/>
      <c r="PNZ873" s="396"/>
      <c r="POA873" s="396"/>
      <c r="POB873" s="396"/>
      <c r="POC873" s="396"/>
      <c r="POD873" s="396"/>
      <c r="POE873" s="396"/>
      <c r="POF873" s="396"/>
      <c r="POG873" s="396"/>
      <c r="POH873" s="396"/>
      <c r="POI873" s="396"/>
      <c r="POJ873" s="396"/>
      <c r="POK873" s="396"/>
      <c r="POL873" s="396"/>
      <c r="POM873" s="396"/>
      <c r="PON873" s="396"/>
      <c r="POO873" s="396"/>
      <c r="POP873" s="396"/>
      <c r="POQ873" s="396"/>
      <c r="POR873" s="396"/>
      <c r="POS873" s="396"/>
      <c r="POT873" s="396"/>
      <c r="POU873" s="396"/>
      <c r="POV873" s="396"/>
      <c r="POW873" s="396"/>
      <c r="POX873" s="396"/>
      <c r="POY873" s="396"/>
      <c r="POZ873" s="396"/>
      <c r="PPA873" s="396"/>
      <c r="PPB873" s="396"/>
      <c r="PPC873" s="396"/>
      <c r="PPD873" s="396"/>
      <c r="PPE873" s="396"/>
      <c r="PPF873" s="396"/>
      <c r="PPG873" s="396"/>
      <c r="PPH873" s="396"/>
      <c r="PPI873" s="396"/>
      <c r="PPJ873" s="396"/>
      <c r="PPK873" s="396"/>
      <c r="PPL873" s="396"/>
      <c r="PPM873" s="396"/>
      <c r="PPN873" s="396"/>
      <c r="PPO873" s="396"/>
      <c r="PPP873" s="396"/>
      <c r="PPQ873" s="396"/>
      <c r="PPR873" s="396"/>
      <c r="PPS873" s="396"/>
      <c r="PPT873" s="396"/>
      <c r="PPU873" s="396"/>
      <c r="PPV873" s="396"/>
      <c r="PPW873" s="396"/>
      <c r="PPX873" s="396"/>
      <c r="PPY873" s="396"/>
      <c r="PPZ873" s="396"/>
      <c r="PQA873" s="396"/>
      <c r="PQB873" s="396"/>
      <c r="PQC873" s="396"/>
      <c r="PQD873" s="396"/>
      <c r="PQE873" s="396"/>
      <c r="PQF873" s="396"/>
      <c r="PQG873" s="396"/>
      <c r="PQH873" s="396"/>
      <c r="PQI873" s="396"/>
      <c r="PQJ873" s="396"/>
      <c r="PQK873" s="396"/>
      <c r="PQL873" s="396"/>
      <c r="PQM873" s="396"/>
      <c r="PQN873" s="396"/>
      <c r="PQO873" s="396"/>
      <c r="PQP873" s="396"/>
      <c r="PQQ873" s="396"/>
      <c r="PQR873" s="396"/>
      <c r="PQS873" s="396"/>
      <c r="PQT873" s="396"/>
      <c r="PQU873" s="396"/>
      <c r="PQV873" s="396"/>
      <c r="PQW873" s="396"/>
      <c r="PQX873" s="396"/>
      <c r="PQY873" s="396"/>
      <c r="PQZ873" s="396"/>
      <c r="PRA873" s="396"/>
      <c r="PRB873" s="396"/>
      <c r="PRC873" s="396"/>
      <c r="PRD873" s="396"/>
      <c r="PRE873" s="396"/>
      <c r="PRF873" s="396"/>
      <c r="PRG873" s="396"/>
      <c r="PRH873" s="396"/>
      <c r="PRI873" s="396"/>
      <c r="PRJ873" s="396"/>
      <c r="PRK873" s="396"/>
      <c r="PRL873" s="396"/>
      <c r="PRM873" s="396"/>
      <c r="PRN873" s="396"/>
      <c r="PRO873" s="396"/>
      <c r="PRP873" s="396"/>
      <c r="PRQ873" s="396"/>
      <c r="PRR873" s="396"/>
      <c r="PRS873" s="396"/>
      <c r="PRT873" s="396"/>
      <c r="PRU873" s="396"/>
      <c r="PRV873" s="396"/>
      <c r="PRW873" s="396"/>
      <c r="PRX873" s="396"/>
      <c r="PRY873" s="396"/>
      <c r="PRZ873" s="396"/>
      <c r="PSA873" s="396"/>
      <c r="PSB873" s="396"/>
      <c r="PSC873" s="396"/>
      <c r="PSD873" s="396"/>
      <c r="PSE873" s="396"/>
      <c r="PSF873" s="396"/>
      <c r="PSG873" s="396"/>
      <c r="PSH873" s="396"/>
      <c r="PSI873" s="396"/>
      <c r="PSJ873" s="396"/>
      <c r="PSK873" s="396"/>
      <c r="PSL873" s="396"/>
      <c r="PSM873" s="396"/>
      <c r="PSN873" s="396"/>
      <c r="PSO873" s="396"/>
      <c r="PSP873" s="396"/>
      <c r="PSQ873" s="396"/>
      <c r="PSR873" s="396"/>
      <c r="PSS873" s="396"/>
      <c r="PST873" s="396"/>
      <c r="PSU873" s="396"/>
      <c r="PSV873" s="396"/>
      <c r="PSW873" s="396"/>
      <c r="PSX873" s="396"/>
      <c r="PSY873" s="396"/>
      <c r="PSZ873" s="396"/>
      <c r="PTA873" s="396"/>
      <c r="PTB873" s="396"/>
      <c r="PTC873" s="396"/>
      <c r="PTD873" s="396"/>
      <c r="PTE873" s="396"/>
      <c r="PTF873" s="396"/>
      <c r="PTG873" s="396"/>
      <c r="PTH873" s="396"/>
      <c r="PTI873" s="396"/>
      <c r="PTJ873" s="396"/>
      <c r="PTK873" s="396"/>
      <c r="PTL873" s="396"/>
      <c r="PTM873" s="396"/>
      <c r="PTN873" s="396"/>
      <c r="PTO873" s="396"/>
      <c r="PTP873" s="396"/>
      <c r="PTQ873" s="396"/>
      <c r="PTR873" s="396"/>
      <c r="PTS873" s="396"/>
      <c r="PTT873" s="396"/>
      <c r="PTU873" s="396"/>
      <c r="PTV873" s="396"/>
      <c r="PTW873" s="396"/>
      <c r="PTX873" s="396"/>
      <c r="PTY873" s="396"/>
      <c r="PTZ873" s="396"/>
      <c r="PUA873" s="396"/>
      <c r="PUB873" s="396"/>
      <c r="PUC873" s="396"/>
      <c r="PUD873" s="396"/>
      <c r="PUE873" s="396"/>
      <c r="PUF873" s="396"/>
      <c r="PUG873" s="396"/>
      <c r="PUH873" s="396"/>
      <c r="PUI873" s="396"/>
      <c r="PUJ873" s="396"/>
      <c r="PUK873" s="396"/>
      <c r="PUL873" s="396"/>
      <c r="PUM873" s="396"/>
      <c r="PUN873" s="396"/>
      <c r="PUO873" s="396"/>
      <c r="PUP873" s="396"/>
      <c r="PUQ873" s="396"/>
      <c r="PUR873" s="396"/>
      <c r="PUS873" s="396"/>
      <c r="PUT873" s="396"/>
      <c r="PUU873" s="396"/>
      <c r="PUV873" s="396"/>
      <c r="PUW873" s="396"/>
      <c r="PUX873" s="396"/>
      <c r="PUY873" s="396"/>
      <c r="PUZ873" s="396"/>
      <c r="PVA873" s="396"/>
      <c r="PVB873" s="396"/>
      <c r="PVC873" s="396"/>
      <c r="PVD873" s="396"/>
      <c r="PVE873" s="396"/>
      <c r="PVF873" s="396"/>
      <c r="PVG873" s="396"/>
      <c r="PVH873" s="396"/>
      <c r="PVI873" s="396"/>
      <c r="PVJ873" s="396"/>
      <c r="PVK873" s="396"/>
      <c r="PVL873" s="396"/>
      <c r="PVM873" s="396"/>
      <c r="PVN873" s="396"/>
      <c r="PVO873" s="396"/>
      <c r="PVP873" s="396"/>
      <c r="PVQ873" s="396"/>
      <c r="PVR873" s="396"/>
      <c r="PVS873" s="396"/>
      <c r="PVT873" s="396"/>
      <c r="PVU873" s="396"/>
      <c r="PVV873" s="396"/>
      <c r="PVW873" s="396"/>
      <c r="PVX873" s="396"/>
      <c r="PVY873" s="396"/>
      <c r="PVZ873" s="396"/>
      <c r="PWA873" s="396"/>
      <c r="PWB873" s="396"/>
      <c r="PWC873" s="396"/>
      <c r="PWD873" s="396"/>
      <c r="PWE873" s="396"/>
      <c r="PWF873" s="396"/>
      <c r="PWG873" s="396"/>
      <c r="PWH873" s="396"/>
      <c r="PWI873" s="396"/>
      <c r="PWJ873" s="396"/>
      <c r="PWK873" s="396"/>
      <c r="PWL873" s="396"/>
      <c r="PWM873" s="396"/>
      <c r="PWN873" s="396"/>
      <c r="PWO873" s="396"/>
      <c r="PWP873" s="396"/>
      <c r="PWQ873" s="396"/>
      <c r="PWR873" s="396"/>
      <c r="PWS873" s="396"/>
      <c r="PWT873" s="396"/>
      <c r="PWU873" s="396"/>
      <c r="PWV873" s="396"/>
      <c r="PWW873" s="396"/>
      <c r="PWX873" s="396"/>
      <c r="PWY873" s="396"/>
      <c r="PWZ873" s="396"/>
      <c r="PXA873" s="396"/>
      <c r="PXB873" s="396"/>
      <c r="PXC873" s="396"/>
      <c r="PXD873" s="396"/>
      <c r="PXE873" s="396"/>
      <c r="PXF873" s="396"/>
      <c r="PXG873" s="396"/>
      <c r="PXH873" s="396"/>
      <c r="PXI873" s="396"/>
      <c r="PXJ873" s="396"/>
      <c r="PXK873" s="396"/>
      <c r="PXL873" s="396"/>
      <c r="PXM873" s="396"/>
      <c r="PXN873" s="396"/>
      <c r="PXO873" s="396"/>
      <c r="PXP873" s="396"/>
      <c r="PXQ873" s="396"/>
      <c r="PXR873" s="396"/>
      <c r="PXS873" s="396"/>
      <c r="PXT873" s="396"/>
      <c r="PXU873" s="396"/>
      <c r="PXV873" s="396"/>
      <c r="PXW873" s="396"/>
      <c r="PXX873" s="396"/>
      <c r="PXY873" s="396"/>
      <c r="PXZ873" s="396"/>
      <c r="PYA873" s="396"/>
      <c r="PYB873" s="396"/>
      <c r="PYC873" s="396"/>
      <c r="PYD873" s="396"/>
      <c r="PYE873" s="396"/>
      <c r="PYF873" s="396"/>
      <c r="PYG873" s="396"/>
      <c r="PYH873" s="396"/>
      <c r="PYI873" s="396"/>
      <c r="PYJ873" s="396"/>
      <c r="PYK873" s="396"/>
      <c r="PYL873" s="396"/>
      <c r="PYM873" s="396"/>
      <c r="PYN873" s="396"/>
      <c r="PYO873" s="396"/>
      <c r="PYP873" s="396"/>
      <c r="PYQ873" s="396"/>
      <c r="PYR873" s="396"/>
      <c r="PYS873" s="396"/>
      <c r="PYT873" s="396"/>
      <c r="PYU873" s="396"/>
      <c r="PYV873" s="396"/>
      <c r="PYW873" s="396"/>
      <c r="PYX873" s="396"/>
      <c r="PYY873" s="396"/>
      <c r="PYZ873" s="396"/>
      <c r="PZA873" s="396"/>
      <c r="PZB873" s="396"/>
      <c r="PZC873" s="396"/>
      <c r="PZD873" s="396"/>
      <c r="PZE873" s="396"/>
      <c r="PZF873" s="396"/>
      <c r="PZG873" s="396"/>
      <c r="PZH873" s="396"/>
      <c r="PZI873" s="396"/>
      <c r="PZJ873" s="396"/>
      <c r="PZK873" s="396"/>
      <c r="PZL873" s="396"/>
      <c r="PZM873" s="396"/>
      <c r="PZN873" s="396"/>
      <c r="PZO873" s="396"/>
      <c r="PZP873" s="396"/>
      <c r="PZQ873" s="396"/>
      <c r="PZR873" s="396"/>
      <c r="PZS873" s="396"/>
      <c r="PZT873" s="396"/>
      <c r="PZU873" s="396"/>
      <c r="PZV873" s="396"/>
      <c r="PZW873" s="396"/>
      <c r="PZX873" s="396"/>
      <c r="PZY873" s="396"/>
      <c r="PZZ873" s="396"/>
      <c r="QAA873" s="396"/>
      <c r="QAB873" s="396"/>
      <c r="QAC873" s="396"/>
      <c r="QAD873" s="396"/>
      <c r="QAE873" s="396"/>
      <c r="QAF873" s="396"/>
      <c r="QAG873" s="396"/>
      <c r="QAH873" s="396"/>
      <c r="QAI873" s="396"/>
      <c r="QAJ873" s="396"/>
      <c r="QAK873" s="396"/>
      <c r="QAL873" s="396"/>
      <c r="QAM873" s="396"/>
      <c r="QAN873" s="396"/>
      <c r="QAO873" s="396"/>
      <c r="QAP873" s="396"/>
      <c r="QAQ873" s="396"/>
      <c r="QAR873" s="396"/>
      <c r="QAS873" s="396"/>
      <c r="QAT873" s="396"/>
      <c r="QAU873" s="396"/>
      <c r="QAV873" s="396"/>
      <c r="QAW873" s="396"/>
      <c r="QAX873" s="396"/>
      <c r="QAY873" s="396"/>
      <c r="QAZ873" s="396"/>
      <c r="QBA873" s="396"/>
      <c r="QBB873" s="396"/>
      <c r="QBC873" s="396"/>
      <c r="QBD873" s="396"/>
      <c r="QBE873" s="396"/>
      <c r="QBF873" s="396"/>
      <c r="QBG873" s="396"/>
      <c r="QBH873" s="396"/>
      <c r="QBI873" s="396"/>
      <c r="QBJ873" s="396"/>
      <c r="QBK873" s="396"/>
      <c r="QBL873" s="396"/>
      <c r="QBM873" s="396"/>
      <c r="QBN873" s="396"/>
      <c r="QBO873" s="396"/>
      <c r="QBP873" s="396"/>
      <c r="QBQ873" s="396"/>
      <c r="QBR873" s="396"/>
      <c r="QBS873" s="396"/>
      <c r="QBT873" s="396"/>
      <c r="QBU873" s="396"/>
      <c r="QBV873" s="396"/>
      <c r="QBW873" s="396"/>
      <c r="QBX873" s="396"/>
      <c r="QBY873" s="396"/>
      <c r="QBZ873" s="396"/>
      <c r="QCA873" s="396"/>
      <c r="QCB873" s="396"/>
      <c r="QCC873" s="396"/>
      <c r="QCD873" s="396"/>
      <c r="QCE873" s="396"/>
      <c r="QCF873" s="396"/>
      <c r="QCG873" s="396"/>
      <c r="QCH873" s="396"/>
      <c r="QCI873" s="396"/>
      <c r="QCJ873" s="396"/>
      <c r="QCK873" s="396"/>
      <c r="QCL873" s="396"/>
      <c r="QCM873" s="396"/>
      <c r="QCN873" s="396"/>
      <c r="QCO873" s="396"/>
      <c r="QCP873" s="396"/>
      <c r="QCQ873" s="396"/>
      <c r="QCR873" s="396"/>
      <c r="QCS873" s="396"/>
      <c r="QCT873" s="396"/>
      <c r="QCU873" s="396"/>
      <c r="QCV873" s="396"/>
      <c r="QCW873" s="396"/>
      <c r="QCX873" s="396"/>
      <c r="QCY873" s="396"/>
      <c r="QCZ873" s="396"/>
      <c r="QDA873" s="396"/>
      <c r="QDB873" s="396"/>
      <c r="QDC873" s="396"/>
      <c r="QDD873" s="396"/>
      <c r="QDE873" s="396"/>
      <c r="QDF873" s="396"/>
      <c r="QDG873" s="396"/>
      <c r="QDH873" s="396"/>
      <c r="QDI873" s="396"/>
      <c r="QDJ873" s="396"/>
      <c r="QDK873" s="396"/>
      <c r="QDL873" s="396"/>
      <c r="QDM873" s="396"/>
      <c r="QDN873" s="396"/>
      <c r="QDO873" s="396"/>
      <c r="QDP873" s="396"/>
      <c r="QDQ873" s="396"/>
      <c r="QDR873" s="396"/>
      <c r="QDS873" s="396"/>
      <c r="QDT873" s="396"/>
      <c r="QDU873" s="396"/>
      <c r="QDV873" s="396"/>
      <c r="QDW873" s="396"/>
      <c r="QDX873" s="396"/>
      <c r="QDY873" s="396"/>
      <c r="QDZ873" s="396"/>
      <c r="QEA873" s="396"/>
      <c r="QEB873" s="396"/>
      <c r="QEC873" s="396"/>
      <c r="QED873" s="396"/>
      <c r="QEE873" s="396"/>
      <c r="QEF873" s="396"/>
      <c r="QEG873" s="396"/>
      <c r="QEH873" s="396"/>
      <c r="QEI873" s="396"/>
      <c r="QEJ873" s="396"/>
      <c r="QEK873" s="396"/>
      <c r="QEL873" s="396"/>
      <c r="QEM873" s="396"/>
      <c r="QEN873" s="396"/>
      <c r="QEO873" s="396"/>
      <c r="QEP873" s="396"/>
      <c r="QEQ873" s="396"/>
      <c r="QER873" s="396"/>
      <c r="QES873" s="396"/>
      <c r="QET873" s="396"/>
      <c r="QEU873" s="396"/>
      <c r="QEV873" s="396"/>
      <c r="QEW873" s="396"/>
      <c r="QEX873" s="396"/>
      <c r="QEY873" s="396"/>
      <c r="QEZ873" s="396"/>
      <c r="QFA873" s="396"/>
      <c r="QFB873" s="396"/>
      <c r="QFC873" s="396"/>
      <c r="QFD873" s="396"/>
      <c r="QFE873" s="396"/>
      <c r="QFF873" s="396"/>
      <c r="QFG873" s="396"/>
      <c r="QFH873" s="396"/>
      <c r="QFI873" s="396"/>
      <c r="QFJ873" s="396"/>
      <c r="QFK873" s="396"/>
      <c r="QFL873" s="396"/>
      <c r="QFM873" s="396"/>
      <c r="QFN873" s="396"/>
      <c r="QFO873" s="396"/>
      <c r="QFP873" s="396"/>
      <c r="QFQ873" s="396"/>
      <c r="QFR873" s="396"/>
      <c r="QFS873" s="396"/>
      <c r="QFT873" s="396"/>
      <c r="QFU873" s="396"/>
      <c r="QFV873" s="396"/>
      <c r="QFW873" s="396"/>
      <c r="QFX873" s="396"/>
      <c r="QFY873" s="396"/>
      <c r="QFZ873" s="396"/>
      <c r="QGA873" s="396"/>
      <c r="QGB873" s="396"/>
      <c r="QGC873" s="396"/>
      <c r="QGD873" s="396"/>
      <c r="QGE873" s="396"/>
      <c r="QGF873" s="396"/>
      <c r="QGG873" s="396"/>
      <c r="QGH873" s="396"/>
      <c r="QGI873" s="396"/>
      <c r="QGJ873" s="396"/>
      <c r="QGK873" s="396"/>
      <c r="QGL873" s="396"/>
      <c r="QGM873" s="396"/>
      <c r="QGN873" s="396"/>
      <c r="QGO873" s="396"/>
      <c r="QGP873" s="396"/>
      <c r="QGQ873" s="396"/>
      <c r="QGR873" s="396"/>
      <c r="QGS873" s="396"/>
      <c r="QGT873" s="396"/>
      <c r="QGU873" s="396"/>
      <c r="QGV873" s="396"/>
      <c r="QGW873" s="396"/>
      <c r="QGX873" s="396"/>
      <c r="QGY873" s="396"/>
      <c r="QGZ873" s="396"/>
      <c r="QHA873" s="396"/>
      <c r="QHB873" s="396"/>
      <c r="QHC873" s="396"/>
      <c r="QHD873" s="396"/>
      <c r="QHE873" s="396"/>
      <c r="QHF873" s="396"/>
      <c r="QHG873" s="396"/>
      <c r="QHH873" s="396"/>
      <c r="QHI873" s="396"/>
      <c r="QHJ873" s="396"/>
      <c r="QHK873" s="396"/>
      <c r="QHL873" s="396"/>
      <c r="QHM873" s="396"/>
      <c r="QHN873" s="396"/>
      <c r="QHO873" s="396"/>
      <c r="QHP873" s="396"/>
      <c r="QHQ873" s="396"/>
      <c r="QHR873" s="396"/>
      <c r="QHS873" s="396"/>
      <c r="QHT873" s="396"/>
      <c r="QHU873" s="396"/>
      <c r="QHV873" s="396"/>
      <c r="QHW873" s="396"/>
      <c r="QHX873" s="396"/>
      <c r="QHY873" s="396"/>
      <c r="QHZ873" s="396"/>
      <c r="QIA873" s="396"/>
      <c r="QIB873" s="396"/>
      <c r="QIC873" s="396"/>
      <c r="QID873" s="396"/>
      <c r="QIE873" s="396"/>
      <c r="QIF873" s="396"/>
      <c r="QIG873" s="396"/>
      <c r="QIH873" s="396"/>
      <c r="QII873" s="396"/>
      <c r="QIJ873" s="396"/>
      <c r="QIK873" s="396"/>
      <c r="QIL873" s="396"/>
      <c r="QIM873" s="396"/>
      <c r="QIN873" s="396"/>
      <c r="QIO873" s="396"/>
      <c r="QIP873" s="396"/>
      <c r="QIQ873" s="396"/>
      <c r="QIR873" s="396"/>
      <c r="QIS873" s="396"/>
      <c r="QIT873" s="396"/>
      <c r="QIU873" s="396"/>
      <c r="QIV873" s="396"/>
      <c r="QIW873" s="396"/>
      <c r="QIX873" s="396"/>
      <c r="QIY873" s="396"/>
      <c r="QIZ873" s="396"/>
      <c r="QJA873" s="396"/>
      <c r="QJB873" s="396"/>
      <c r="QJC873" s="396"/>
      <c r="QJD873" s="396"/>
      <c r="QJE873" s="396"/>
      <c r="QJF873" s="396"/>
      <c r="QJG873" s="396"/>
      <c r="QJH873" s="396"/>
      <c r="QJI873" s="396"/>
      <c r="QJJ873" s="396"/>
      <c r="QJK873" s="396"/>
      <c r="QJL873" s="396"/>
      <c r="QJM873" s="396"/>
      <c r="QJN873" s="396"/>
      <c r="QJO873" s="396"/>
      <c r="QJP873" s="396"/>
      <c r="QJQ873" s="396"/>
      <c r="QJR873" s="396"/>
      <c r="QJS873" s="396"/>
      <c r="QJT873" s="396"/>
      <c r="QJU873" s="396"/>
      <c r="QJV873" s="396"/>
      <c r="QJW873" s="396"/>
      <c r="QJX873" s="396"/>
      <c r="QJY873" s="396"/>
      <c r="QJZ873" s="396"/>
      <c r="QKA873" s="396"/>
      <c r="QKB873" s="396"/>
      <c r="QKC873" s="396"/>
      <c r="QKD873" s="396"/>
      <c r="QKE873" s="396"/>
      <c r="QKF873" s="396"/>
      <c r="QKG873" s="396"/>
      <c r="QKH873" s="396"/>
      <c r="QKI873" s="396"/>
      <c r="QKJ873" s="396"/>
      <c r="QKK873" s="396"/>
      <c r="QKL873" s="396"/>
      <c r="QKM873" s="396"/>
      <c r="QKN873" s="396"/>
      <c r="QKO873" s="396"/>
      <c r="QKP873" s="396"/>
      <c r="QKQ873" s="396"/>
      <c r="QKR873" s="396"/>
      <c r="QKS873" s="396"/>
      <c r="QKT873" s="396"/>
      <c r="QKU873" s="396"/>
      <c r="QKV873" s="396"/>
      <c r="QKW873" s="396"/>
      <c r="QKX873" s="396"/>
      <c r="QKY873" s="396"/>
      <c r="QKZ873" s="396"/>
      <c r="QLA873" s="396"/>
      <c r="QLB873" s="396"/>
      <c r="QLC873" s="396"/>
      <c r="QLD873" s="396"/>
      <c r="QLE873" s="396"/>
      <c r="QLF873" s="396"/>
      <c r="QLG873" s="396"/>
      <c r="QLH873" s="396"/>
      <c r="QLI873" s="396"/>
      <c r="QLJ873" s="396"/>
      <c r="QLK873" s="396"/>
      <c r="QLL873" s="396"/>
      <c r="QLM873" s="396"/>
      <c r="QLN873" s="396"/>
      <c r="QLO873" s="396"/>
      <c r="QLP873" s="396"/>
      <c r="QLQ873" s="396"/>
      <c r="QLR873" s="396"/>
      <c r="QLS873" s="396"/>
      <c r="QLT873" s="396"/>
      <c r="QLU873" s="396"/>
      <c r="QLV873" s="396"/>
      <c r="QLW873" s="396"/>
      <c r="QLX873" s="396"/>
      <c r="QLY873" s="396"/>
      <c r="QLZ873" s="396"/>
      <c r="QMA873" s="396"/>
      <c r="QMB873" s="396"/>
      <c r="QMC873" s="396"/>
      <c r="QMD873" s="396"/>
      <c r="QME873" s="396"/>
      <c r="QMF873" s="396"/>
      <c r="QMG873" s="396"/>
      <c r="QMH873" s="396"/>
      <c r="QMI873" s="396"/>
      <c r="QMJ873" s="396"/>
      <c r="QMK873" s="396"/>
      <c r="QML873" s="396"/>
      <c r="QMM873" s="396"/>
      <c r="QMN873" s="396"/>
      <c r="QMO873" s="396"/>
      <c r="QMP873" s="396"/>
      <c r="QMQ873" s="396"/>
      <c r="QMR873" s="396"/>
      <c r="QMS873" s="396"/>
      <c r="QMT873" s="396"/>
      <c r="QMU873" s="396"/>
      <c r="QMV873" s="396"/>
      <c r="QMW873" s="396"/>
      <c r="QMX873" s="396"/>
      <c r="QMY873" s="396"/>
      <c r="QMZ873" s="396"/>
      <c r="QNA873" s="396"/>
      <c r="QNB873" s="396"/>
      <c r="QNC873" s="396"/>
      <c r="QND873" s="396"/>
      <c r="QNE873" s="396"/>
      <c r="QNF873" s="396"/>
      <c r="QNG873" s="396"/>
      <c r="QNH873" s="396"/>
      <c r="QNI873" s="396"/>
      <c r="QNJ873" s="396"/>
      <c r="QNK873" s="396"/>
      <c r="QNL873" s="396"/>
      <c r="QNM873" s="396"/>
      <c r="QNN873" s="396"/>
      <c r="QNO873" s="396"/>
      <c r="QNP873" s="396"/>
      <c r="QNQ873" s="396"/>
      <c r="QNR873" s="396"/>
      <c r="QNS873" s="396"/>
      <c r="QNT873" s="396"/>
      <c r="QNU873" s="396"/>
      <c r="QNV873" s="396"/>
      <c r="QNW873" s="396"/>
      <c r="QNX873" s="396"/>
      <c r="QNY873" s="396"/>
      <c r="QNZ873" s="396"/>
      <c r="QOA873" s="396"/>
      <c r="QOB873" s="396"/>
      <c r="QOC873" s="396"/>
      <c r="QOD873" s="396"/>
      <c r="QOE873" s="396"/>
      <c r="QOF873" s="396"/>
      <c r="QOG873" s="396"/>
      <c r="QOH873" s="396"/>
      <c r="QOI873" s="396"/>
      <c r="QOJ873" s="396"/>
      <c r="QOK873" s="396"/>
      <c r="QOL873" s="396"/>
      <c r="QOM873" s="396"/>
      <c r="QON873" s="396"/>
      <c r="QOO873" s="396"/>
      <c r="QOP873" s="396"/>
      <c r="QOQ873" s="396"/>
      <c r="QOR873" s="396"/>
      <c r="QOS873" s="396"/>
      <c r="QOT873" s="396"/>
      <c r="QOU873" s="396"/>
      <c r="QOV873" s="396"/>
      <c r="QOW873" s="396"/>
      <c r="QOX873" s="396"/>
      <c r="QOY873" s="396"/>
      <c r="QOZ873" s="396"/>
      <c r="QPA873" s="396"/>
      <c r="QPB873" s="396"/>
      <c r="QPC873" s="396"/>
      <c r="QPD873" s="396"/>
      <c r="QPE873" s="396"/>
      <c r="QPF873" s="396"/>
      <c r="QPG873" s="396"/>
      <c r="QPH873" s="396"/>
      <c r="QPI873" s="396"/>
      <c r="QPJ873" s="396"/>
      <c r="QPK873" s="396"/>
      <c r="QPL873" s="396"/>
      <c r="QPM873" s="396"/>
      <c r="QPN873" s="396"/>
      <c r="QPO873" s="396"/>
      <c r="QPP873" s="396"/>
      <c r="QPQ873" s="396"/>
      <c r="QPR873" s="396"/>
      <c r="QPS873" s="396"/>
      <c r="QPT873" s="396"/>
      <c r="QPU873" s="396"/>
      <c r="QPV873" s="396"/>
      <c r="QPW873" s="396"/>
      <c r="QPX873" s="396"/>
      <c r="QPY873" s="396"/>
      <c r="QPZ873" s="396"/>
      <c r="QQA873" s="396"/>
      <c r="QQB873" s="396"/>
      <c r="QQC873" s="396"/>
      <c r="QQD873" s="396"/>
      <c r="QQE873" s="396"/>
      <c r="QQF873" s="396"/>
      <c r="QQG873" s="396"/>
      <c r="QQH873" s="396"/>
      <c r="QQI873" s="396"/>
      <c r="QQJ873" s="396"/>
      <c r="QQK873" s="396"/>
      <c r="QQL873" s="396"/>
      <c r="QQM873" s="396"/>
      <c r="QQN873" s="396"/>
      <c r="QQO873" s="396"/>
      <c r="QQP873" s="396"/>
      <c r="QQQ873" s="396"/>
      <c r="QQR873" s="396"/>
      <c r="QQS873" s="396"/>
      <c r="QQT873" s="396"/>
      <c r="QQU873" s="396"/>
      <c r="QQV873" s="396"/>
      <c r="QQW873" s="396"/>
      <c r="QQX873" s="396"/>
      <c r="QQY873" s="396"/>
      <c r="QQZ873" s="396"/>
      <c r="QRA873" s="396"/>
      <c r="QRB873" s="396"/>
      <c r="QRC873" s="396"/>
      <c r="QRD873" s="396"/>
      <c r="QRE873" s="396"/>
      <c r="QRF873" s="396"/>
      <c r="QRG873" s="396"/>
      <c r="QRH873" s="396"/>
      <c r="QRI873" s="396"/>
      <c r="QRJ873" s="396"/>
      <c r="QRK873" s="396"/>
      <c r="QRL873" s="396"/>
      <c r="QRM873" s="396"/>
      <c r="QRN873" s="396"/>
      <c r="QRO873" s="396"/>
      <c r="QRP873" s="396"/>
      <c r="QRQ873" s="396"/>
      <c r="QRR873" s="396"/>
      <c r="QRS873" s="396"/>
      <c r="QRT873" s="396"/>
      <c r="QRU873" s="396"/>
      <c r="QRV873" s="396"/>
      <c r="QRW873" s="396"/>
      <c r="QRX873" s="396"/>
      <c r="QRY873" s="396"/>
      <c r="QRZ873" s="396"/>
      <c r="QSA873" s="396"/>
      <c r="QSB873" s="396"/>
      <c r="QSC873" s="396"/>
      <c r="QSD873" s="396"/>
      <c r="QSE873" s="396"/>
      <c r="QSF873" s="396"/>
      <c r="QSG873" s="396"/>
      <c r="QSH873" s="396"/>
      <c r="QSI873" s="396"/>
      <c r="QSJ873" s="396"/>
      <c r="QSK873" s="396"/>
      <c r="QSL873" s="396"/>
      <c r="QSM873" s="396"/>
      <c r="QSN873" s="396"/>
      <c r="QSO873" s="396"/>
      <c r="QSP873" s="396"/>
      <c r="QSQ873" s="396"/>
      <c r="QSR873" s="396"/>
      <c r="QSS873" s="396"/>
      <c r="QST873" s="396"/>
      <c r="QSU873" s="396"/>
      <c r="QSV873" s="396"/>
      <c r="QSW873" s="396"/>
      <c r="QSX873" s="396"/>
      <c r="QSY873" s="396"/>
      <c r="QSZ873" s="396"/>
      <c r="QTA873" s="396"/>
      <c r="QTB873" s="396"/>
      <c r="QTC873" s="396"/>
      <c r="QTD873" s="396"/>
      <c r="QTE873" s="396"/>
      <c r="QTF873" s="396"/>
      <c r="QTG873" s="396"/>
      <c r="QTH873" s="396"/>
      <c r="QTI873" s="396"/>
      <c r="QTJ873" s="396"/>
      <c r="QTK873" s="396"/>
      <c r="QTL873" s="396"/>
      <c r="QTM873" s="396"/>
      <c r="QTN873" s="396"/>
      <c r="QTO873" s="396"/>
      <c r="QTP873" s="396"/>
      <c r="QTQ873" s="396"/>
      <c r="QTR873" s="396"/>
      <c r="QTS873" s="396"/>
      <c r="QTT873" s="396"/>
      <c r="QTU873" s="396"/>
      <c r="QTV873" s="396"/>
      <c r="QTW873" s="396"/>
      <c r="QTX873" s="396"/>
      <c r="QTY873" s="396"/>
      <c r="QTZ873" s="396"/>
      <c r="QUA873" s="396"/>
      <c r="QUB873" s="396"/>
      <c r="QUC873" s="396"/>
      <c r="QUD873" s="396"/>
      <c r="QUE873" s="396"/>
      <c r="QUF873" s="396"/>
      <c r="QUG873" s="396"/>
      <c r="QUH873" s="396"/>
      <c r="QUI873" s="396"/>
      <c r="QUJ873" s="396"/>
      <c r="QUK873" s="396"/>
      <c r="QUL873" s="396"/>
      <c r="QUM873" s="396"/>
      <c r="QUN873" s="396"/>
      <c r="QUO873" s="396"/>
      <c r="QUP873" s="396"/>
      <c r="QUQ873" s="396"/>
      <c r="QUR873" s="396"/>
      <c r="QUS873" s="396"/>
      <c r="QUT873" s="396"/>
      <c r="QUU873" s="396"/>
      <c r="QUV873" s="396"/>
      <c r="QUW873" s="396"/>
      <c r="QUX873" s="396"/>
      <c r="QUY873" s="396"/>
      <c r="QUZ873" s="396"/>
      <c r="QVA873" s="396"/>
      <c r="QVB873" s="396"/>
      <c r="QVC873" s="396"/>
      <c r="QVD873" s="396"/>
      <c r="QVE873" s="396"/>
      <c r="QVF873" s="396"/>
      <c r="QVG873" s="396"/>
      <c r="QVH873" s="396"/>
      <c r="QVI873" s="396"/>
      <c r="QVJ873" s="396"/>
      <c r="QVK873" s="396"/>
      <c r="QVL873" s="396"/>
      <c r="QVM873" s="396"/>
      <c r="QVN873" s="396"/>
      <c r="QVO873" s="396"/>
      <c r="QVP873" s="396"/>
      <c r="QVQ873" s="396"/>
      <c r="QVR873" s="396"/>
      <c r="QVS873" s="396"/>
      <c r="QVT873" s="396"/>
      <c r="QVU873" s="396"/>
      <c r="QVV873" s="396"/>
      <c r="QVW873" s="396"/>
      <c r="QVX873" s="396"/>
      <c r="QVY873" s="396"/>
      <c r="QVZ873" s="396"/>
      <c r="QWA873" s="396"/>
      <c r="QWB873" s="396"/>
      <c r="QWC873" s="396"/>
      <c r="QWD873" s="396"/>
      <c r="QWE873" s="396"/>
      <c r="QWF873" s="396"/>
      <c r="QWG873" s="396"/>
      <c r="QWH873" s="396"/>
      <c r="QWI873" s="396"/>
      <c r="QWJ873" s="396"/>
      <c r="QWK873" s="396"/>
      <c r="QWL873" s="396"/>
      <c r="QWM873" s="396"/>
      <c r="QWN873" s="396"/>
      <c r="QWO873" s="396"/>
      <c r="QWP873" s="396"/>
      <c r="QWQ873" s="396"/>
      <c r="QWR873" s="396"/>
      <c r="QWS873" s="396"/>
      <c r="QWT873" s="396"/>
      <c r="QWU873" s="396"/>
      <c r="QWV873" s="396"/>
      <c r="QWW873" s="396"/>
      <c r="QWX873" s="396"/>
      <c r="QWY873" s="396"/>
      <c r="QWZ873" s="396"/>
      <c r="QXA873" s="396"/>
      <c r="QXB873" s="396"/>
      <c r="QXC873" s="396"/>
      <c r="QXD873" s="396"/>
      <c r="QXE873" s="396"/>
      <c r="QXF873" s="396"/>
      <c r="QXG873" s="396"/>
      <c r="QXH873" s="396"/>
      <c r="QXI873" s="396"/>
      <c r="QXJ873" s="396"/>
      <c r="QXK873" s="396"/>
      <c r="QXL873" s="396"/>
      <c r="QXM873" s="396"/>
      <c r="QXN873" s="396"/>
      <c r="QXO873" s="396"/>
      <c r="QXP873" s="396"/>
      <c r="QXQ873" s="396"/>
      <c r="QXR873" s="396"/>
      <c r="QXS873" s="396"/>
      <c r="QXT873" s="396"/>
      <c r="QXU873" s="396"/>
      <c r="QXV873" s="396"/>
      <c r="QXW873" s="396"/>
      <c r="QXX873" s="396"/>
      <c r="QXY873" s="396"/>
      <c r="QXZ873" s="396"/>
      <c r="QYA873" s="396"/>
      <c r="QYB873" s="396"/>
      <c r="QYC873" s="396"/>
      <c r="QYD873" s="396"/>
      <c r="QYE873" s="396"/>
      <c r="QYF873" s="396"/>
      <c r="QYG873" s="396"/>
      <c r="QYH873" s="396"/>
      <c r="QYI873" s="396"/>
      <c r="QYJ873" s="396"/>
      <c r="QYK873" s="396"/>
      <c r="QYL873" s="396"/>
      <c r="QYM873" s="396"/>
      <c r="QYN873" s="396"/>
      <c r="QYO873" s="396"/>
      <c r="QYP873" s="396"/>
      <c r="QYQ873" s="396"/>
      <c r="QYR873" s="396"/>
      <c r="QYS873" s="396"/>
      <c r="QYT873" s="396"/>
      <c r="QYU873" s="396"/>
      <c r="QYV873" s="396"/>
      <c r="QYW873" s="396"/>
      <c r="QYX873" s="396"/>
      <c r="QYY873" s="396"/>
      <c r="QYZ873" s="396"/>
      <c r="QZA873" s="396"/>
      <c r="QZB873" s="396"/>
      <c r="QZC873" s="396"/>
      <c r="QZD873" s="396"/>
      <c r="QZE873" s="396"/>
      <c r="QZF873" s="396"/>
      <c r="QZG873" s="396"/>
      <c r="QZH873" s="396"/>
      <c r="QZI873" s="396"/>
      <c r="QZJ873" s="396"/>
      <c r="QZK873" s="396"/>
      <c r="QZL873" s="396"/>
      <c r="QZM873" s="396"/>
      <c r="QZN873" s="396"/>
      <c r="QZO873" s="396"/>
      <c r="QZP873" s="396"/>
      <c r="QZQ873" s="396"/>
      <c r="QZR873" s="396"/>
      <c r="QZS873" s="396"/>
      <c r="QZT873" s="396"/>
      <c r="QZU873" s="396"/>
      <c r="QZV873" s="396"/>
      <c r="QZW873" s="396"/>
      <c r="QZX873" s="396"/>
      <c r="QZY873" s="396"/>
      <c r="QZZ873" s="396"/>
      <c r="RAA873" s="396"/>
      <c r="RAB873" s="396"/>
      <c r="RAC873" s="396"/>
      <c r="RAD873" s="396"/>
      <c r="RAE873" s="396"/>
      <c r="RAF873" s="396"/>
      <c r="RAG873" s="396"/>
      <c r="RAH873" s="396"/>
      <c r="RAI873" s="396"/>
      <c r="RAJ873" s="396"/>
      <c r="RAK873" s="396"/>
      <c r="RAL873" s="396"/>
      <c r="RAM873" s="396"/>
      <c r="RAN873" s="396"/>
      <c r="RAO873" s="396"/>
      <c r="RAP873" s="396"/>
      <c r="RAQ873" s="396"/>
      <c r="RAR873" s="396"/>
      <c r="RAS873" s="396"/>
      <c r="RAT873" s="396"/>
      <c r="RAU873" s="396"/>
      <c r="RAV873" s="396"/>
      <c r="RAW873" s="396"/>
      <c r="RAX873" s="396"/>
      <c r="RAY873" s="396"/>
      <c r="RAZ873" s="396"/>
      <c r="RBA873" s="396"/>
      <c r="RBB873" s="396"/>
      <c r="RBC873" s="396"/>
      <c r="RBD873" s="396"/>
      <c r="RBE873" s="396"/>
      <c r="RBF873" s="396"/>
      <c r="RBG873" s="396"/>
      <c r="RBH873" s="396"/>
      <c r="RBI873" s="396"/>
      <c r="RBJ873" s="396"/>
      <c r="RBK873" s="396"/>
      <c r="RBL873" s="396"/>
      <c r="RBM873" s="396"/>
      <c r="RBN873" s="396"/>
      <c r="RBO873" s="396"/>
      <c r="RBP873" s="396"/>
      <c r="RBQ873" s="396"/>
      <c r="RBR873" s="396"/>
      <c r="RBS873" s="396"/>
      <c r="RBT873" s="396"/>
      <c r="RBU873" s="396"/>
      <c r="RBV873" s="396"/>
      <c r="RBW873" s="396"/>
      <c r="RBX873" s="396"/>
      <c r="RBY873" s="396"/>
      <c r="RBZ873" s="396"/>
      <c r="RCA873" s="396"/>
      <c r="RCB873" s="396"/>
      <c r="RCC873" s="396"/>
      <c r="RCD873" s="396"/>
      <c r="RCE873" s="396"/>
      <c r="RCF873" s="396"/>
      <c r="RCG873" s="396"/>
      <c r="RCH873" s="396"/>
      <c r="RCI873" s="396"/>
      <c r="RCJ873" s="396"/>
      <c r="RCK873" s="396"/>
      <c r="RCL873" s="396"/>
      <c r="RCM873" s="396"/>
      <c r="RCN873" s="396"/>
      <c r="RCO873" s="396"/>
      <c r="RCP873" s="396"/>
      <c r="RCQ873" s="396"/>
      <c r="RCR873" s="396"/>
      <c r="RCS873" s="396"/>
      <c r="RCT873" s="396"/>
      <c r="RCU873" s="396"/>
      <c r="RCV873" s="396"/>
      <c r="RCW873" s="396"/>
      <c r="RCX873" s="396"/>
      <c r="RCY873" s="396"/>
      <c r="RCZ873" s="396"/>
      <c r="RDA873" s="396"/>
      <c r="RDB873" s="396"/>
      <c r="RDC873" s="396"/>
      <c r="RDD873" s="396"/>
      <c r="RDE873" s="396"/>
      <c r="RDF873" s="396"/>
      <c r="RDG873" s="396"/>
      <c r="RDH873" s="396"/>
      <c r="RDI873" s="396"/>
      <c r="RDJ873" s="396"/>
      <c r="RDK873" s="396"/>
      <c r="RDL873" s="396"/>
      <c r="RDM873" s="396"/>
      <c r="RDN873" s="396"/>
      <c r="RDO873" s="396"/>
      <c r="RDP873" s="396"/>
      <c r="RDQ873" s="396"/>
      <c r="RDR873" s="396"/>
      <c r="RDS873" s="396"/>
      <c r="RDT873" s="396"/>
      <c r="RDU873" s="396"/>
      <c r="RDV873" s="396"/>
      <c r="RDW873" s="396"/>
      <c r="RDX873" s="396"/>
      <c r="RDY873" s="396"/>
      <c r="RDZ873" s="396"/>
      <c r="REA873" s="396"/>
      <c r="REB873" s="396"/>
      <c r="REC873" s="396"/>
      <c r="RED873" s="396"/>
      <c r="REE873" s="396"/>
      <c r="REF873" s="396"/>
      <c r="REG873" s="396"/>
      <c r="REH873" s="396"/>
      <c r="REI873" s="396"/>
      <c r="REJ873" s="396"/>
      <c r="REK873" s="396"/>
      <c r="REL873" s="396"/>
      <c r="REM873" s="396"/>
      <c r="REN873" s="396"/>
      <c r="REO873" s="396"/>
      <c r="REP873" s="396"/>
      <c r="REQ873" s="396"/>
      <c r="RER873" s="396"/>
      <c r="RES873" s="396"/>
      <c r="RET873" s="396"/>
      <c r="REU873" s="396"/>
      <c r="REV873" s="396"/>
      <c r="REW873" s="396"/>
      <c r="REX873" s="396"/>
      <c r="REY873" s="396"/>
      <c r="REZ873" s="396"/>
      <c r="RFA873" s="396"/>
      <c r="RFB873" s="396"/>
      <c r="RFC873" s="396"/>
      <c r="RFD873" s="396"/>
      <c r="RFE873" s="396"/>
      <c r="RFF873" s="396"/>
      <c r="RFG873" s="396"/>
      <c r="RFH873" s="396"/>
      <c r="RFI873" s="396"/>
      <c r="RFJ873" s="396"/>
      <c r="RFK873" s="396"/>
      <c r="RFL873" s="396"/>
      <c r="RFM873" s="396"/>
      <c r="RFN873" s="396"/>
      <c r="RFO873" s="396"/>
      <c r="RFP873" s="396"/>
      <c r="RFQ873" s="396"/>
      <c r="RFR873" s="396"/>
      <c r="RFS873" s="396"/>
      <c r="RFT873" s="396"/>
      <c r="RFU873" s="396"/>
      <c r="RFV873" s="396"/>
      <c r="RFW873" s="396"/>
      <c r="RFX873" s="396"/>
      <c r="RFY873" s="396"/>
      <c r="RFZ873" s="396"/>
      <c r="RGA873" s="396"/>
      <c r="RGB873" s="396"/>
      <c r="RGC873" s="396"/>
      <c r="RGD873" s="396"/>
      <c r="RGE873" s="396"/>
      <c r="RGF873" s="396"/>
      <c r="RGG873" s="396"/>
      <c r="RGH873" s="396"/>
      <c r="RGI873" s="396"/>
      <c r="RGJ873" s="396"/>
      <c r="RGK873" s="396"/>
      <c r="RGL873" s="396"/>
      <c r="RGM873" s="396"/>
      <c r="RGN873" s="396"/>
      <c r="RGO873" s="396"/>
      <c r="RGP873" s="396"/>
      <c r="RGQ873" s="396"/>
      <c r="RGR873" s="396"/>
      <c r="RGS873" s="396"/>
      <c r="RGT873" s="396"/>
      <c r="RGU873" s="396"/>
      <c r="RGV873" s="396"/>
      <c r="RGW873" s="396"/>
      <c r="RGX873" s="396"/>
      <c r="RGY873" s="396"/>
      <c r="RGZ873" s="396"/>
      <c r="RHA873" s="396"/>
      <c r="RHB873" s="396"/>
      <c r="RHC873" s="396"/>
      <c r="RHD873" s="396"/>
      <c r="RHE873" s="396"/>
      <c r="RHF873" s="396"/>
      <c r="RHG873" s="396"/>
      <c r="RHH873" s="396"/>
      <c r="RHI873" s="396"/>
      <c r="RHJ873" s="396"/>
      <c r="RHK873" s="396"/>
      <c r="RHL873" s="396"/>
      <c r="RHM873" s="396"/>
      <c r="RHN873" s="396"/>
      <c r="RHO873" s="396"/>
      <c r="RHP873" s="396"/>
      <c r="RHQ873" s="396"/>
      <c r="RHR873" s="396"/>
      <c r="RHS873" s="396"/>
      <c r="RHT873" s="396"/>
      <c r="RHU873" s="396"/>
      <c r="RHV873" s="396"/>
      <c r="RHW873" s="396"/>
      <c r="RHX873" s="396"/>
      <c r="RHY873" s="396"/>
      <c r="RHZ873" s="396"/>
      <c r="RIA873" s="396"/>
      <c r="RIB873" s="396"/>
      <c r="RIC873" s="396"/>
      <c r="RID873" s="396"/>
      <c r="RIE873" s="396"/>
      <c r="RIF873" s="396"/>
      <c r="RIG873" s="396"/>
      <c r="RIH873" s="396"/>
      <c r="RII873" s="396"/>
      <c r="RIJ873" s="396"/>
      <c r="RIK873" s="396"/>
      <c r="RIL873" s="396"/>
      <c r="RIM873" s="396"/>
      <c r="RIN873" s="396"/>
      <c r="RIO873" s="396"/>
      <c r="RIP873" s="396"/>
      <c r="RIQ873" s="396"/>
      <c r="RIR873" s="396"/>
      <c r="RIS873" s="396"/>
      <c r="RIT873" s="396"/>
      <c r="RIU873" s="396"/>
      <c r="RIV873" s="396"/>
      <c r="RIW873" s="396"/>
      <c r="RIX873" s="396"/>
      <c r="RIY873" s="396"/>
      <c r="RIZ873" s="396"/>
      <c r="RJA873" s="396"/>
      <c r="RJB873" s="396"/>
      <c r="RJC873" s="396"/>
      <c r="RJD873" s="396"/>
      <c r="RJE873" s="396"/>
      <c r="RJF873" s="396"/>
      <c r="RJG873" s="396"/>
      <c r="RJH873" s="396"/>
      <c r="RJI873" s="396"/>
      <c r="RJJ873" s="396"/>
      <c r="RJK873" s="396"/>
      <c r="RJL873" s="396"/>
      <c r="RJM873" s="396"/>
      <c r="RJN873" s="396"/>
      <c r="RJO873" s="396"/>
      <c r="RJP873" s="396"/>
      <c r="RJQ873" s="396"/>
      <c r="RJR873" s="396"/>
      <c r="RJS873" s="396"/>
      <c r="RJT873" s="396"/>
      <c r="RJU873" s="396"/>
      <c r="RJV873" s="396"/>
      <c r="RJW873" s="396"/>
      <c r="RJX873" s="396"/>
      <c r="RJY873" s="396"/>
      <c r="RJZ873" s="396"/>
      <c r="RKA873" s="396"/>
      <c r="RKB873" s="396"/>
      <c r="RKC873" s="396"/>
      <c r="RKD873" s="396"/>
      <c r="RKE873" s="396"/>
      <c r="RKF873" s="396"/>
      <c r="RKG873" s="396"/>
      <c r="RKH873" s="396"/>
      <c r="RKI873" s="396"/>
      <c r="RKJ873" s="396"/>
      <c r="RKK873" s="396"/>
      <c r="RKL873" s="396"/>
      <c r="RKM873" s="396"/>
      <c r="RKN873" s="396"/>
      <c r="RKO873" s="396"/>
      <c r="RKP873" s="396"/>
      <c r="RKQ873" s="396"/>
      <c r="RKR873" s="396"/>
      <c r="RKS873" s="396"/>
      <c r="RKT873" s="396"/>
      <c r="RKU873" s="396"/>
      <c r="RKV873" s="396"/>
      <c r="RKW873" s="396"/>
      <c r="RKX873" s="396"/>
      <c r="RKY873" s="396"/>
      <c r="RKZ873" s="396"/>
      <c r="RLA873" s="396"/>
      <c r="RLB873" s="396"/>
      <c r="RLC873" s="396"/>
      <c r="RLD873" s="396"/>
      <c r="RLE873" s="396"/>
      <c r="RLF873" s="396"/>
      <c r="RLG873" s="396"/>
      <c r="RLH873" s="396"/>
      <c r="RLI873" s="396"/>
      <c r="RLJ873" s="396"/>
      <c r="RLK873" s="396"/>
      <c r="RLL873" s="396"/>
      <c r="RLM873" s="396"/>
      <c r="RLN873" s="396"/>
      <c r="RLO873" s="396"/>
      <c r="RLP873" s="396"/>
      <c r="RLQ873" s="396"/>
      <c r="RLR873" s="396"/>
      <c r="RLS873" s="396"/>
      <c r="RLT873" s="396"/>
      <c r="RLU873" s="396"/>
      <c r="RLV873" s="396"/>
      <c r="RLW873" s="396"/>
      <c r="RLX873" s="396"/>
      <c r="RLY873" s="396"/>
      <c r="RLZ873" s="396"/>
      <c r="RMA873" s="396"/>
      <c r="RMB873" s="396"/>
      <c r="RMC873" s="396"/>
      <c r="RMD873" s="396"/>
      <c r="RME873" s="396"/>
      <c r="RMF873" s="396"/>
      <c r="RMG873" s="396"/>
      <c r="RMH873" s="396"/>
      <c r="RMI873" s="396"/>
      <c r="RMJ873" s="396"/>
      <c r="RMK873" s="396"/>
      <c r="RML873" s="396"/>
      <c r="RMM873" s="396"/>
      <c r="RMN873" s="396"/>
      <c r="RMO873" s="396"/>
      <c r="RMP873" s="396"/>
      <c r="RMQ873" s="396"/>
      <c r="RMR873" s="396"/>
      <c r="RMS873" s="396"/>
      <c r="RMT873" s="396"/>
      <c r="RMU873" s="396"/>
      <c r="RMV873" s="396"/>
      <c r="RMW873" s="396"/>
      <c r="RMX873" s="396"/>
      <c r="RMY873" s="396"/>
      <c r="RMZ873" s="396"/>
      <c r="RNA873" s="396"/>
      <c r="RNB873" s="396"/>
      <c r="RNC873" s="396"/>
      <c r="RND873" s="396"/>
      <c r="RNE873" s="396"/>
      <c r="RNF873" s="396"/>
      <c r="RNG873" s="396"/>
      <c r="RNH873" s="396"/>
      <c r="RNI873" s="396"/>
      <c r="RNJ873" s="396"/>
      <c r="RNK873" s="396"/>
      <c r="RNL873" s="396"/>
      <c r="RNM873" s="396"/>
      <c r="RNN873" s="396"/>
      <c r="RNO873" s="396"/>
      <c r="RNP873" s="396"/>
      <c r="RNQ873" s="396"/>
      <c r="RNR873" s="396"/>
      <c r="RNS873" s="396"/>
      <c r="RNT873" s="396"/>
      <c r="RNU873" s="396"/>
      <c r="RNV873" s="396"/>
      <c r="RNW873" s="396"/>
      <c r="RNX873" s="396"/>
      <c r="RNY873" s="396"/>
      <c r="RNZ873" s="396"/>
      <c r="ROA873" s="396"/>
      <c r="ROB873" s="396"/>
      <c r="ROC873" s="396"/>
      <c r="ROD873" s="396"/>
      <c r="ROE873" s="396"/>
      <c r="ROF873" s="396"/>
      <c r="ROG873" s="396"/>
      <c r="ROH873" s="396"/>
      <c r="ROI873" s="396"/>
      <c r="ROJ873" s="396"/>
      <c r="ROK873" s="396"/>
      <c r="ROL873" s="396"/>
      <c r="ROM873" s="396"/>
      <c r="RON873" s="396"/>
      <c r="ROO873" s="396"/>
      <c r="ROP873" s="396"/>
      <c r="ROQ873" s="396"/>
      <c r="ROR873" s="396"/>
      <c r="ROS873" s="396"/>
      <c r="ROT873" s="396"/>
      <c r="ROU873" s="396"/>
      <c r="ROV873" s="396"/>
      <c r="ROW873" s="396"/>
      <c r="ROX873" s="396"/>
      <c r="ROY873" s="396"/>
      <c r="ROZ873" s="396"/>
      <c r="RPA873" s="396"/>
      <c r="RPB873" s="396"/>
      <c r="RPC873" s="396"/>
      <c r="RPD873" s="396"/>
      <c r="RPE873" s="396"/>
      <c r="RPF873" s="396"/>
      <c r="RPG873" s="396"/>
      <c r="RPH873" s="396"/>
      <c r="RPI873" s="396"/>
      <c r="RPJ873" s="396"/>
      <c r="RPK873" s="396"/>
      <c r="RPL873" s="396"/>
      <c r="RPM873" s="396"/>
      <c r="RPN873" s="396"/>
      <c r="RPO873" s="396"/>
      <c r="RPP873" s="396"/>
      <c r="RPQ873" s="396"/>
      <c r="RPR873" s="396"/>
      <c r="RPS873" s="396"/>
      <c r="RPT873" s="396"/>
      <c r="RPU873" s="396"/>
      <c r="RPV873" s="396"/>
      <c r="RPW873" s="396"/>
      <c r="RPX873" s="396"/>
      <c r="RPY873" s="396"/>
      <c r="RPZ873" s="396"/>
      <c r="RQA873" s="396"/>
      <c r="RQB873" s="396"/>
      <c r="RQC873" s="396"/>
      <c r="RQD873" s="396"/>
      <c r="RQE873" s="396"/>
      <c r="RQF873" s="396"/>
      <c r="RQG873" s="396"/>
      <c r="RQH873" s="396"/>
      <c r="RQI873" s="396"/>
      <c r="RQJ873" s="396"/>
      <c r="RQK873" s="396"/>
      <c r="RQL873" s="396"/>
      <c r="RQM873" s="396"/>
      <c r="RQN873" s="396"/>
      <c r="RQO873" s="396"/>
      <c r="RQP873" s="396"/>
      <c r="RQQ873" s="396"/>
      <c r="RQR873" s="396"/>
      <c r="RQS873" s="396"/>
      <c r="RQT873" s="396"/>
      <c r="RQU873" s="396"/>
      <c r="RQV873" s="396"/>
      <c r="RQW873" s="396"/>
      <c r="RQX873" s="396"/>
      <c r="RQY873" s="396"/>
      <c r="RQZ873" s="396"/>
      <c r="RRA873" s="396"/>
      <c r="RRB873" s="396"/>
      <c r="RRC873" s="396"/>
      <c r="RRD873" s="396"/>
      <c r="RRE873" s="396"/>
      <c r="RRF873" s="396"/>
      <c r="RRG873" s="396"/>
      <c r="RRH873" s="396"/>
      <c r="RRI873" s="396"/>
      <c r="RRJ873" s="396"/>
      <c r="RRK873" s="396"/>
      <c r="RRL873" s="396"/>
      <c r="RRM873" s="396"/>
      <c r="RRN873" s="396"/>
      <c r="RRO873" s="396"/>
      <c r="RRP873" s="396"/>
      <c r="RRQ873" s="396"/>
      <c r="RRR873" s="396"/>
      <c r="RRS873" s="396"/>
      <c r="RRT873" s="396"/>
      <c r="RRU873" s="396"/>
      <c r="RRV873" s="396"/>
      <c r="RRW873" s="396"/>
      <c r="RRX873" s="396"/>
      <c r="RRY873" s="396"/>
      <c r="RRZ873" s="396"/>
      <c r="RSA873" s="396"/>
      <c r="RSB873" s="396"/>
      <c r="RSC873" s="396"/>
      <c r="RSD873" s="396"/>
      <c r="RSE873" s="396"/>
      <c r="RSF873" s="396"/>
      <c r="RSG873" s="396"/>
      <c r="RSH873" s="396"/>
      <c r="RSI873" s="396"/>
      <c r="RSJ873" s="396"/>
      <c r="RSK873" s="396"/>
      <c r="RSL873" s="396"/>
      <c r="RSM873" s="396"/>
      <c r="RSN873" s="396"/>
      <c r="RSO873" s="396"/>
      <c r="RSP873" s="396"/>
      <c r="RSQ873" s="396"/>
      <c r="RSR873" s="396"/>
      <c r="RSS873" s="396"/>
      <c r="RST873" s="396"/>
      <c r="RSU873" s="396"/>
      <c r="RSV873" s="396"/>
      <c r="RSW873" s="396"/>
      <c r="RSX873" s="396"/>
      <c r="RSY873" s="396"/>
      <c r="RSZ873" s="396"/>
      <c r="RTA873" s="396"/>
      <c r="RTB873" s="396"/>
      <c r="RTC873" s="396"/>
      <c r="RTD873" s="396"/>
      <c r="RTE873" s="396"/>
      <c r="RTF873" s="396"/>
      <c r="RTG873" s="396"/>
      <c r="RTH873" s="396"/>
      <c r="RTI873" s="396"/>
      <c r="RTJ873" s="396"/>
      <c r="RTK873" s="396"/>
      <c r="RTL873" s="396"/>
      <c r="RTM873" s="396"/>
      <c r="RTN873" s="396"/>
      <c r="RTO873" s="396"/>
      <c r="RTP873" s="396"/>
      <c r="RTQ873" s="396"/>
      <c r="RTR873" s="396"/>
      <c r="RTS873" s="396"/>
      <c r="RTT873" s="396"/>
      <c r="RTU873" s="396"/>
      <c r="RTV873" s="396"/>
      <c r="RTW873" s="396"/>
      <c r="RTX873" s="396"/>
      <c r="RTY873" s="396"/>
      <c r="RTZ873" s="396"/>
      <c r="RUA873" s="396"/>
      <c r="RUB873" s="396"/>
      <c r="RUC873" s="396"/>
      <c r="RUD873" s="396"/>
      <c r="RUE873" s="396"/>
      <c r="RUF873" s="396"/>
      <c r="RUG873" s="396"/>
      <c r="RUH873" s="396"/>
      <c r="RUI873" s="396"/>
      <c r="RUJ873" s="396"/>
      <c r="RUK873" s="396"/>
      <c r="RUL873" s="396"/>
      <c r="RUM873" s="396"/>
      <c r="RUN873" s="396"/>
      <c r="RUO873" s="396"/>
      <c r="RUP873" s="396"/>
      <c r="RUQ873" s="396"/>
      <c r="RUR873" s="396"/>
      <c r="RUS873" s="396"/>
      <c r="RUT873" s="396"/>
      <c r="RUU873" s="396"/>
      <c r="RUV873" s="396"/>
      <c r="RUW873" s="396"/>
      <c r="RUX873" s="396"/>
      <c r="RUY873" s="396"/>
      <c r="RUZ873" s="396"/>
      <c r="RVA873" s="396"/>
      <c r="RVB873" s="396"/>
      <c r="RVC873" s="396"/>
      <c r="RVD873" s="396"/>
      <c r="RVE873" s="396"/>
      <c r="RVF873" s="396"/>
      <c r="RVG873" s="396"/>
      <c r="RVH873" s="396"/>
      <c r="RVI873" s="396"/>
      <c r="RVJ873" s="396"/>
      <c r="RVK873" s="396"/>
      <c r="RVL873" s="396"/>
      <c r="RVM873" s="396"/>
      <c r="RVN873" s="396"/>
      <c r="RVO873" s="396"/>
      <c r="RVP873" s="396"/>
      <c r="RVQ873" s="396"/>
      <c r="RVR873" s="396"/>
      <c r="RVS873" s="396"/>
      <c r="RVT873" s="396"/>
      <c r="RVU873" s="396"/>
      <c r="RVV873" s="396"/>
      <c r="RVW873" s="396"/>
      <c r="RVX873" s="396"/>
      <c r="RVY873" s="396"/>
      <c r="RVZ873" s="396"/>
      <c r="RWA873" s="396"/>
      <c r="RWB873" s="396"/>
      <c r="RWC873" s="396"/>
      <c r="RWD873" s="396"/>
      <c r="RWE873" s="396"/>
      <c r="RWF873" s="396"/>
      <c r="RWG873" s="396"/>
      <c r="RWH873" s="396"/>
      <c r="RWI873" s="396"/>
      <c r="RWJ873" s="396"/>
      <c r="RWK873" s="396"/>
      <c r="RWL873" s="396"/>
      <c r="RWM873" s="396"/>
      <c r="RWN873" s="396"/>
      <c r="RWO873" s="396"/>
      <c r="RWP873" s="396"/>
      <c r="RWQ873" s="396"/>
      <c r="RWR873" s="396"/>
      <c r="RWS873" s="396"/>
      <c r="RWT873" s="396"/>
      <c r="RWU873" s="396"/>
      <c r="RWV873" s="396"/>
      <c r="RWW873" s="396"/>
      <c r="RWX873" s="396"/>
      <c r="RWY873" s="396"/>
      <c r="RWZ873" s="396"/>
      <c r="RXA873" s="396"/>
      <c r="RXB873" s="396"/>
      <c r="RXC873" s="396"/>
      <c r="RXD873" s="396"/>
      <c r="RXE873" s="396"/>
      <c r="RXF873" s="396"/>
      <c r="RXG873" s="396"/>
      <c r="RXH873" s="396"/>
      <c r="RXI873" s="396"/>
      <c r="RXJ873" s="396"/>
      <c r="RXK873" s="396"/>
      <c r="RXL873" s="396"/>
      <c r="RXM873" s="396"/>
      <c r="RXN873" s="396"/>
      <c r="RXO873" s="396"/>
      <c r="RXP873" s="396"/>
      <c r="RXQ873" s="396"/>
      <c r="RXR873" s="396"/>
      <c r="RXS873" s="396"/>
      <c r="RXT873" s="396"/>
      <c r="RXU873" s="396"/>
      <c r="RXV873" s="396"/>
      <c r="RXW873" s="396"/>
      <c r="RXX873" s="396"/>
      <c r="RXY873" s="396"/>
      <c r="RXZ873" s="396"/>
      <c r="RYA873" s="396"/>
      <c r="RYB873" s="396"/>
      <c r="RYC873" s="396"/>
      <c r="RYD873" s="396"/>
      <c r="RYE873" s="396"/>
      <c r="RYF873" s="396"/>
      <c r="RYG873" s="396"/>
      <c r="RYH873" s="396"/>
      <c r="RYI873" s="396"/>
      <c r="RYJ873" s="396"/>
      <c r="RYK873" s="396"/>
      <c r="RYL873" s="396"/>
      <c r="RYM873" s="396"/>
      <c r="RYN873" s="396"/>
      <c r="RYO873" s="396"/>
      <c r="RYP873" s="396"/>
      <c r="RYQ873" s="396"/>
      <c r="RYR873" s="396"/>
      <c r="RYS873" s="396"/>
      <c r="RYT873" s="396"/>
      <c r="RYU873" s="396"/>
      <c r="RYV873" s="396"/>
      <c r="RYW873" s="396"/>
      <c r="RYX873" s="396"/>
      <c r="RYY873" s="396"/>
      <c r="RYZ873" s="396"/>
      <c r="RZA873" s="396"/>
      <c r="RZB873" s="396"/>
      <c r="RZC873" s="396"/>
      <c r="RZD873" s="396"/>
      <c r="RZE873" s="396"/>
      <c r="RZF873" s="396"/>
      <c r="RZG873" s="396"/>
      <c r="RZH873" s="396"/>
      <c r="RZI873" s="396"/>
      <c r="RZJ873" s="396"/>
      <c r="RZK873" s="396"/>
      <c r="RZL873" s="396"/>
      <c r="RZM873" s="396"/>
      <c r="RZN873" s="396"/>
      <c r="RZO873" s="396"/>
      <c r="RZP873" s="396"/>
      <c r="RZQ873" s="396"/>
      <c r="RZR873" s="396"/>
      <c r="RZS873" s="396"/>
      <c r="RZT873" s="396"/>
      <c r="RZU873" s="396"/>
      <c r="RZV873" s="396"/>
      <c r="RZW873" s="396"/>
      <c r="RZX873" s="396"/>
      <c r="RZY873" s="396"/>
      <c r="RZZ873" s="396"/>
      <c r="SAA873" s="396"/>
      <c r="SAB873" s="396"/>
      <c r="SAC873" s="396"/>
      <c r="SAD873" s="396"/>
      <c r="SAE873" s="396"/>
      <c r="SAF873" s="396"/>
      <c r="SAG873" s="396"/>
      <c r="SAH873" s="396"/>
      <c r="SAI873" s="396"/>
      <c r="SAJ873" s="396"/>
      <c r="SAK873" s="396"/>
      <c r="SAL873" s="396"/>
      <c r="SAM873" s="396"/>
      <c r="SAN873" s="396"/>
      <c r="SAO873" s="396"/>
      <c r="SAP873" s="396"/>
      <c r="SAQ873" s="396"/>
      <c r="SAR873" s="396"/>
      <c r="SAS873" s="396"/>
      <c r="SAT873" s="396"/>
      <c r="SAU873" s="396"/>
      <c r="SAV873" s="396"/>
      <c r="SAW873" s="396"/>
      <c r="SAX873" s="396"/>
      <c r="SAY873" s="396"/>
      <c r="SAZ873" s="396"/>
      <c r="SBA873" s="396"/>
      <c r="SBB873" s="396"/>
      <c r="SBC873" s="396"/>
      <c r="SBD873" s="396"/>
      <c r="SBE873" s="396"/>
      <c r="SBF873" s="396"/>
      <c r="SBG873" s="396"/>
      <c r="SBH873" s="396"/>
      <c r="SBI873" s="396"/>
      <c r="SBJ873" s="396"/>
      <c r="SBK873" s="396"/>
      <c r="SBL873" s="396"/>
      <c r="SBM873" s="396"/>
      <c r="SBN873" s="396"/>
      <c r="SBO873" s="396"/>
      <c r="SBP873" s="396"/>
      <c r="SBQ873" s="396"/>
      <c r="SBR873" s="396"/>
      <c r="SBS873" s="396"/>
      <c r="SBT873" s="396"/>
      <c r="SBU873" s="396"/>
      <c r="SBV873" s="396"/>
      <c r="SBW873" s="396"/>
      <c r="SBX873" s="396"/>
      <c r="SBY873" s="396"/>
      <c r="SBZ873" s="396"/>
      <c r="SCA873" s="396"/>
      <c r="SCB873" s="396"/>
      <c r="SCC873" s="396"/>
      <c r="SCD873" s="396"/>
      <c r="SCE873" s="396"/>
      <c r="SCF873" s="396"/>
      <c r="SCG873" s="396"/>
      <c r="SCH873" s="396"/>
      <c r="SCI873" s="396"/>
      <c r="SCJ873" s="396"/>
      <c r="SCK873" s="396"/>
      <c r="SCL873" s="396"/>
      <c r="SCM873" s="396"/>
      <c r="SCN873" s="396"/>
      <c r="SCO873" s="396"/>
      <c r="SCP873" s="396"/>
      <c r="SCQ873" s="396"/>
      <c r="SCR873" s="396"/>
      <c r="SCS873" s="396"/>
      <c r="SCT873" s="396"/>
      <c r="SCU873" s="396"/>
      <c r="SCV873" s="396"/>
      <c r="SCW873" s="396"/>
      <c r="SCX873" s="396"/>
      <c r="SCY873" s="396"/>
      <c r="SCZ873" s="396"/>
      <c r="SDA873" s="396"/>
      <c r="SDB873" s="396"/>
      <c r="SDC873" s="396"/>
      <c r="SDD873" s="396"/>
      <c r="SDE873" s="396"/>
      <c r="SDF873" s="396"/>
      <c r="SDG873" s="396"/>
      <c r="SDH873" s="396"/>
      <c r="SDI873" s="396"/>
      <c r="SDJ873" s="396"/>
      <c r="SDK873" s="396"/>
      <c r="SDL873" s="396"/>
      <c r="SDM873" s="396"/>
      <c r="SDN873" s="396"/>
      <c r="SDO873" s="396"/>
      <c r="SDP873" s="396"/>
      <c r="SDQ873" s="396"/>
      <c r="SDR873" s="396"/>
      <c r="SDS873" s="396"/>
      <c r="SDT873" s="396"/>
      <c r="SDU873" s="396"/>
      <c r="SDV873" s="396"/>
      <c r="SDW873" s="396"/>
      <c r="SDX873" s="396"/>
      <c r="SDY873" s="396"/>
      <c r="SDZ873" s="396"/>
      <c r="SEA873" s="396"/>
      <c r="SEB873" s="396"/>
      <c r="SEC873" s="396"/>
      <c r="SED873" s="396"/>
      <c r="SEE873" s="396"/>
      <c r="SEF873" s="396"/>
      <c r="SEG873" s="396"/>
      <c r="SEH873" s="396"/>
      <c r="SEI873" s="396"/>
      <c r="SEJ873" s="396"/>
      <c r="SEK873" s="396"/>
      <c r="SEL873" s="396"/>
      <c r="SEM873" s="396"/>
      <c r="SEN873" s="396"/>
      <c r="SEO873" s="396"/>
      <c r="SEP873" s="396"/>
      <c r="SEQ873" s="396"/>
      <c r="SER873" s="396"/>
      <c r="SES873" s="396"/>
      <c r="SET873" s="396"/>
      <c r="SEU873" s="396"/>
      <c r="SEV873" s="396"/>
      <c r="SEW873" s="396"/>
      <c r="SEX873" s="396"/>
      <c r="SEY873" s="396"/>
      <c r="SEZ873" s="396"/>
      <c r="SFA873" s="396"/>
      <c r="SFB873" s="396"/>
      <c r="SFC873" s="396"/>
      <c r="SFD873" s="396"/>
      <c r="SFE873" s="396"/>
      <c r="SFF873" s="396"/>
      <c r="SFG873" s="396"/>
      <c r="SFH873" s="396"/>
      <c r="SFI873" s="396"/>
      <c r="SFJ873" s="396"/>
      <c r="SFK873" s="396"/>
      <c r="SFL873" s="396"/>
      <c r="SFM873" s="396"/>
      <c r="SFN873" s="396"/>
      <c r="SFO873" s="396"/>
      <c r="SFP873" s="396"/>
      <c r="SFQ873" s="396"/>
      <c r="SFR873" s="396"/>
      <c r="SFS873" s="396"/>
      <c r="SFT873" s="396"/>
      <c r="SFU873" s="396"/>
      <c r="SFV873" s="396"/>
      <c r="SFW873" s="396"/>
      <c r="SFX873" s="396"/>
      <c r="SFY873" s="396"/>
      <c r="SFZ873" s="396"/>
      <c r="SGA873" s="396"/>
      <c r="SGB873" s="396"/>
      <c r="SGC873" s="396"/>
      <c r="SGD873" s="396"/>
      <c r="SGE873" s="396"/>
      <c r="SGF873" s="396"/>
      <c r="SGG873" s="396"/>
      <c r="SGH873" s="396"/>
      <c r="SGI873" s="396"/>
      <c r="SGJ873" s="396"/>
      <c r="SGK873" s="396"/>
      <c r="SGL873" s="396"/>
      <c r="SGM873" s="396"/>
      <c r="SGN873" s="396"/>
      <c r="SGO873" s="396"/>
      <c r="SGP873" s="396"/>
      <c r="SGQ873" s="396"/>
      <c r="SGR873" s="396"/>
      <c r="SGS873" s="396"/>
      <c r="SGT873" s="396"/>
      <c r="SGU873" s="396"/>
      <c r="SGV873" s="396"/>
      <c r="SGW873" s="396"/>
      <c r="SGX873" s="396"/>
      <c r="SGY873" s="396"/>
      <c r="SGZ873" s="396"/>
      <c r="SHA873" s="396"/>
      <c r="SHB873" s="396"/>
      <c r="SHC873" s="396"/>
      <c r="SHD873" s="396"/>
      <c r="SHE873" s="396"/>
      <c r="SHF873" s="396"/>
      <c r="SHG873" s="396"/>
      <c r="SHH873" s="396"/>
      <c r="SHI873" s="396"/>
      <c r="SHJ873" s="396"/>
      <c r="SHK873" s="396"/>
      <c r="SHL873" s="396"/>
      <c r="SHM873" s="396"/>
      <c r="SHN873" s="396"/>
      <c r="SHO873" s="396"/>
      <c r="SHP873" s="396"/>
      <c r="SHQ873" s="396"/>
      <c r="SHR873" s="396"/>
      <c r="SHS873" s="396"/>
      <c r="SHT873" s="396"/>
      <c r="SHU873" s="396"/>
      <c r="SHV873" s="396"/>
      <c r="SHW873" s="396"/>
      <c r="SHX873" s="396"/>
      <c r="SHY873" s="396"/>
      <c r="SHZ873" s="396"/>
      <c r="SIA873" s="396"/>
      <c r="SIB873" s="396"/>
      <c r="SIC873" s="396"/>
      <c r="SID873" s="396"/>
      <c r="SIE873" s="396"/>
      <c r="SIF873" s="396"/>
      <c r="SIG873" s="396"/>
      <c r="SIH873" s="396"/>
      <c r="SII873" s="396"/>
      <c r="SIJ873" s="396"/>
      <c r="SIK873" s="396"/>
      <c r="SIL873" s="396"/>
      <c r="SIM873" s="396"/>
      <c r="SIN873" s="396"/>
      <c r="SIO873" s="396"/>
      <c r="SIP873" s="396"/>
      <c r="SIQ873" s="396"/>
      <c r="SIR873" s="396"/>
      <c r="SIS873" s="396"/>
      <c r="SIT873" s="396"/>
      <c r="SIU873" s="396"/>
      <c r="SIV873" s="396"/>
      <c r="SIW873" s="396"/>
      <c r="SIX873" s="396"/>
      <c r="SIY873" s="396"/>
      <c r="SIZ873" s="396"/>
      <c r="SJA873" s="396"/>
      <c r="SJB873" s="396"/>
      <c r="SJC873" s="396"/>
      <c r="SJD873" s="396"/>
      <c r="SJE873" s="396"/>
      <c r="SJF873" s="396"/>
      <c r="SJG873" s="396"/>
      <c r="SJH873" s="396"/>
      <c r="SJI873" s="396"/>
      <c r="SJJ873" s="396"/>
      <c r="SJK873" s="396"/>
      <c r="SJL873" s="396"/>
      <c r="SJM873" s="396"/>
      <c r="SJN873" s="396"/>
      <c r="SJO873" s="396"/>
      <c r="SJP873" s="396"/>
      <c r="SJQ873" s="396"/>
      <c r="SJR873" s="396"/>
      <c r="SJS873" s="396"/>
      <c r="SJT873" s="396"/>
      <c r="SJU873" s="396"/>
      <c r="SJV873" s="396"/>
      <c r="SJW873" s="396"/>
      <c r="SJX873" s="396"/>
      <c r="SJY873" s="396"/>
      <c r="SJZ873" s="396"/>
      <c r="SKA873" s="396"/>
      <c r="SKB873" s="396"/>
      <c r="SKC873" s="396"/>
      <c r="SKD873" s="396"/>
      <c r="SKE873" s="396"/>
      <c r="SKF873" s="396"/>
      <c r="SKG873" s="396"/>
      <c r="SKH873" s="396"/>
      <c r="SKI873" s="396"/>
      <c r="SKJ873" s="396"/>
      <c r="SKK873" s="396"/>
      <c r="SKL873" s="396"/>
      <c r="SKM873" s="396"/>
      <c r="SKN873" s="396"/>
      <c r="SKO873" s="396"/>
      <c r="SKP873" s="396"/>
      <c r="SKQ873" s="396"/>
      <c r="SKR873" s="396"/>
      <c r="SKS873" s="396"/>
      <c r="SKT873" s="396"/>
      <c r="SKU873" s="396"/>
      <c r="SKV873" s="396"/>
      <c r="SKW873" s="396"/>
      <c r="SKX873" s="396"/>
      <c r="SKY873" s="396"/>
      <c r="SKZ873" s="396"/>
      <c r="SLA873" s="396"/>
      <c r="SLB873" s="396"/>
      <c r="SLC873" s="396"/>
      <c r="SLD873" s="396"/>
      <c r="SLE873" s="396"/>
      <c r="SLF873" s="396"/>
      <c r="SLG873" s="396"/>
      <c r="SLH873" s="396"/>
      <c r="SLI873" s="396"/>
      <c r="SLJ873" s="396"/>
      <c r="SLK873" s="396"/>
      <c r="SLL873" s="396"/>
      <c r="SLM873" s="396"/>
      <c r="SLN873" s="396"/>
      <c r="SLO873" s="396"/>
      <c r="SLP873" s="396"/>
      <c r="SLQ873" s="396"/>
      <c r="SLR873" s="396"/>
      <c r="SLS873" s="396"/>
      <c r="SLT873" s="396"/>
      <c r="SLU873" s="396"/>
      <c r="SLV873" s="396"/>
      <c r="SLW873" s="396"/>
      <c r="SLX873" s="396"/>
      <c r="SLY873" s="396"/>
      <c r="SLZ873" s="396"/>
      <c r="SMA873" s="396"/>
      <c r="SMB873" s="396"/>
      <c r="SMC873" s="396"/>
      <c r="SMD873" s="396"/>
      <c r="SME873" s="396"/>
      <c r="SMF873" s="396"/>
      <c r="SMG873" s="396"/>
      <c r="SMH873" s="396"/>
      <c r="SMI873" s="396"/>
      <c r="SMJ873" s="396"/>
      <c r="SMK873" s="396"/>
      <c r="SML873" s="396"/>
      <c r="SMM873" s="396"/>
      <c r="SMN873" s="396"/>
      <c r="SMO873" s="396"/>
      <c r="SMP873" s="396"/>
      <c r="SMQ873" s="396"/>
      <c r="SMR873" s="396"/>
      <c r="SMS873" s="396"/>
      <c r="SMT873" s="396"/>
      <c r="SMU873" s="396"/>
      <c r="SMV873" s="396"/>
      <c r="SMW873" s="396"/>
      <c r="SMX873" s="396"/>
      <c r="SMY873" s="396"/>
      <c r="SMZ873" s="396"/>
      <c r="SNA873" s="396"/>
      <c r="SNB873" s="396"/>
      <c r="SNC873" s="396"/>
      <c r="SND873" s="396"/>
      <c r="SNE873" s="396"/>
      <c r="SNF873" s="396"/>
      <c r="SNG873" s="396"/>
      <c r="SNH873" s="396"/>
      <c r="SNI873" s="396"/>
      <c r="SNJ873" s="396"/>
      <c r="SNK873" s="396"/>
      <c r="SNL873" s="396"/>
      <c r="SNM873" s="396"/>
      <c r="SNN873" s="396"/>
      <c r="SNO873" s="396"/>
      <c r="SNP873" s="396"/>
      <c r="SNQ873" s="396"/>
      <c r="SNR873" s="396"/>
      <c r="SNS873" s="396"/>
      <c r="SNT873" s="396"/>
      <c r="SNU873" s="396"/>
      <c r="SNV873" s="396"/>
      <c r="SNW873" s="396"/>
      <c r="SNX873" s="396"/>
      <c r="SNY873" s="396"/>
      <c r="SNZ873" s="396"/>
      <c r="SOA873" s="396"/>
      <c r="SOB873" s="396"/>
      <c r="SOC873" s="396"/>
      <c r="SOD873" s="396"/>
      <c r="SOE873" s="396"/>
      <c r="SOF873" s="396"/>
      <c r="SOG873" s="396"/>
      <c r="SOH873" s="396"/>
      <c r="SOI873" s="396"/>
      <c r="SOJ873" s="396"/>
      <c r="SOK873" s="396"/>
      <c r="SOL873" s="396"/>
      <c r="SOM873" s="396"/>
      <c r="SON873" s="396"/>
      <c r="SOO873" s="396"/>
      <c r="SOP873" s="396"/>
      <c r="SOQ873" s="396"/>
      <c r="SOR873" s="396"/>
      <c r="SOS873" s="396"/>
      <c r="SOT873" s="396"/>
      <c r="SOU873" s="396"/>
      <c r="SOV873" s="396"/>
      <c r="SOW873" s="396"/>
      <c r="SOX873" s="396"/>
      <c r="SOY873" s="396"/>
      <c r="SOZ873" s="396"/>
      <c r="SPA873" s="396"/>
      <c r="SPB873" s="396"/>
      <c r="SPC873" s="396"/>
      <c r="SPD873" s="396"/>
      <c r="SPE873" s="396"/>
      <c r="SPF873" s="396"/>
      <c r="SPG873" s="396"/>
      <c r="SPH873" s="396"/>
      <c r="SPI873" s="396"/>
      <c r="SPJ873" s="396"/>
      <c r="SPK873" s="396"/>
      <c r="SPL873" s="396"/>
      <c r="SPM873" s="396"/>
      <c r="SPN873" s="396"/>
      <c r="SPO873" s="396"/>
      <c r="SPP873" s="396"/>
      <c r="SPQ873" s="396"/>
      <c r="SPR873" s="396"/>
      <c r="SPS873" s="396"/>
      <c r="SPT873" s="396"/>
      <c r="SPU873" s="396"/>
      <c r="SPV873" s="396"/>
      <c r="SPW873" s="396"/>
      <c r="SPX873" s="396"/>
      <c r="SPY873" s="396"/>
      <c r="SPZ873" s="396"/>
      <c r="SQA873" s="396"/>
      <c r="SQB873" s="396"/>
      <c r="SQC873" s="396"/>
      <c r="SQD873" s="396"/>
      <c r="SQE873" s="396"/>
      <c r="SQF873" s="396"/>
      <c r="SQG873" s="396"/>
      <c r="SQH873" s="396"/>
      <c r="SQI873" s="396"/>
      <c r="SQJ873" s="396"/>
      <c r="SQK873" s="396"/>
      <c r="SQL873" s="396"/>
      <c r="SQM873" s="396"/>
      <c r="SQN873" s="396"/>
      <c r="SQO873" s="396"/>
      <c r="SQP873" s="396"/>
      <c r="SQQ873" s="396"/>
      <c r="SQR873" s="396"/>
      <c r="SQS873" s="396"/>
      <c r="SQT873" s="396"/>
      <c r="SQU873" s="396"/>
      <c r="SQV873" s="396"/>
      <c r="SQW873" s="396"/>
      <c r="SQX873" s="396"/>
      <c r="SQY873" s="396"/>
      <c r="SQZ873" s="396"/>
      <c r="SRA873" s="396"/>
      <c r="SRB873" s="396"/>
      <c r="SRC873" s="396"/>
      <c r="SRD873" s="396"/>
      <c r="SRE873" s="396"/>
      <c r="SRF873" s="396"/>
      <c r="SRG873" s="396"/>
      <c r="SRH873" s="396"/>
      <c r="SRI873" s="396"/>
      <c r="SRJ873" s="396"/>
      <c r="SRK873" s="396"/>
      <c r="SRL873" s="396"/>
      <c r="SRM873" s="396"/>
      <c r="SRN873" s="396"/>
      <c r="SRO873" s="396"/>
      <c r="SRP873" s="396"/>
      <c r="SRQ873" s="396"/>
      <c r="SRR873" s="396"/>
      <c r="SRS873" s="396"/>
      <c r="SRT873" s="396"/>
      <c r="SRU873" s="396"/>
      <c r="SRV873" s="396"/>
      <c r="SRW873" s="396"/>
      <c r="SRX873" s="396"/>
      <c r="SRY873" s="396"/>
      <c r="SRZ873" s="396"/>
      <c r="SSA873" s="396"/>
      <c r="SSB873" s="396"/>
      <c r="SSC873" s="396"/>
      <c r="SSD873" s="396"/>
      <c r="SSE873" s="396"/>
      <c r="SSF873" s="396"/>
      <c r="SSG873" s="396"/>
      <c r="SSH873" s="396"/>
      <c r="SSI873" s="396"/>
      <c r="SSJ873" s="396"/>
      <c r="SSK873" s="396"/>
      <c r="SSL873" s="396"/>
      <c r="SSM873" s="396"/>
      <c r="SSN873" s="396"/>
      <c r="SSO873" s="396"/>
      <c r="SSP873" s="396"/>
      <c r="SSQ873" s="396"/>
      <c r="SSR873" s="396"/>
      <c r="SSS873" s="396"/>
      <c r="SST873" s="396"/>
      <c r="SSU873" s="396"/>
      <c r="SSV873" s="396"/>
      <c r="SSW873" s="396"/>
      <c r="SSX873" s="396"/>
      <c r="SSY873" s="396"/>
      <c r="SSZ873" s="396"/>
      <c r="STA873" s="396"/>
      <c r="STB873" s="396"/>
      <c r="STC873" s="396"/>
      <c r="STD873" s="396"/>
      <c r="STE873" s="396"/>
      <c r="STF873" s="396"/>
      <c r="STG873" s="396"/>
      <c r="STH873" s="396"/>
      <c r="STI873" s="396"/>
      <c r="STJ873" s="396"/>
      <c r="STK873" s="396"/>
      <c r="STL873" s="396"/>
      <c r="STM873" s="396"/>
      <c r="STN873" s="396"/>
      <c r="STO873" s="396"/>
      <c r="STP873" s="396"/>
      <c r="STQ873" s="396"/>
      <c r="STR873" s="396"/>
      <c r="STS873" s="396"/>
      <c r="STT873" s="396"/>
      <c r="STU873" s="396"/>
      <c r="STV873" s="396"/>
      <c r="STW873" s="396"/>
      <c r="STX873" s="396"/>
      <c r="STY873" s="396"/>
      <c r="STZ873" s="396"/>
      <c r="SUA873" s="396"/>
      <c r="SUB873" s="396"/>
      <c r="SUC873" s="396"/>
      <c r="SUD873" s="396"/>
      <c r="SUE873" s="396"/>
      <c r="SUF873" s="396"/>
      <c r="SUG873" s="396"/>
      <c r="SUH873" s="396"/>
      <c r="SUI873" s="396"/>
      <c r="SUJ873" s="396"/>
      <c r="SUK873" s="396"/>
      <c r="SUL873" s="396"/>
      <c r="SUM873" s="396"/>
      <c r="SUN873" s="396"/>
      <c r="SUO873" s="396"/>
      <c r="SUP873" s="396"/>
      <c r="SUQ873" s="396"/>
      <c r="SUR873" s="396"/>
      <c r="SUS873" s="396"/>
      <c r="SUT873" s="396"/>
      <c r="SUU873" s="396"/>
      <c r="SUV873" s="396"/>
      <c r="SUW873" s="396"/>
      <c r="SUX873" s="396"/>
      <c r="SUY873" s="396"/>
      <c r="SUZ873" s="396"/>
      <c r="SVA873" s="396"/>
      <c r="SVB873" s="396"/>
      <c r="SVC873" s="396"/>
      <c r="SVD873" s="396"/>
      <c r="SVE873" s="396"/>
      <c r="SVF873" s="396"/>
      <c r="SVG873" s="396"/>
      <c r="SVH873" s="396"/>
      <c r="SVI873" s="396"/>
      <c r="SVJ873" s="396"/>
      <c r="SVK873" s="396"/>
      <c r="SVL873" s="396"/>
      <c r="SVM873" s="396"/>
      <c r="SVN873" s="396"/>
      <c r="SVO873" s="396"/>
      <c r="SVP873" s="396"/>
      <c r="SVQ873" s="396"/>
      <c r="SVR873" s="396"/>
      <c r="SVS873" s="396"/>
      <c r="SVT873" s="396"/>
      <c r="SVU873" s="396"/>
      <c r="SVV873" s="396"/>
      <c r="SVW873" s="396"/>
      <c r="SVX873" s="396"/>
      <c r="SVY873" s="396"/>
      <c r="SVZ873" s="396"/>
      <c r="SWA873" s="396"/>
      <c r="SWB873" s="396"/>
      <c r="SWC873" s="396"/>
      <c r="SWD873" s="396"/>
      <c r="SWE873" s="396"/>
      <c r="SWF873" s="396"/>
      <c r="SWG873" s="396"/>
      <c r="SWH873" s="396"/>
      <c r="SWI873" s="396"/>
      <c r="SWJ873" s="396"/>
      <c r="SWK873" s="396"/>
      <c r="SWL873" s="396"/>
      <c r="SWM873" s="396"/>
      <c r="SWN873" s="396"/>
      <c r="SWO873" s="396"/>
      <c r="SWP873" s="396"/>
      <c r="SWQ873" s="396"/>
      <c r="SWR873" s="396"/>
      <c r="SWS873" s="396"/>
      <c r="SWT873" s="396"/>
      <c r="SWU873" s="396"/>
      <c r="SWV873" s="396"/>
      <c r="SWW873" s="396"/>
      <c r="SWX873" s="396"/>
      <c r="SWY873" s="396"/>
      <c r="SWZ873" s="396"/>
      <c r="SXA873" s="396"/>
      <c r="SXB873" s="396"/>
      <c r="SXC873" s="396"/>
      <c r="SXD873" s="396"/>
      <c r="SXE873" s="396"/>
      <c r="SXF873" s="396"/>
      <c r="SXG873" s="396"/>
      <c r="SXH873" s="396"/>
      <c r="SXI873" s="396"/>
      <c r="SXJ873" s="396"/>
      <c r="SXK873" s="396"/>
      <c r="SXL873" s="396"/>
      <c r="SXM873" s="396"/>
      <c r="SXN873" s="396"/>
      <c r="SXO873" s="396"/>
      <c r="SXP873" s="396"/>
      <c r="SXQ873" s="396"/>
      <c r="SXR873" s="396"/>
      <c r="SXS873" s="396"/>
      <c r="SXT873" s="396"/>
      <c r="SXU873" s="396"/>
      <c r="SXV873" s="396"/>
      <c r="SXW873" s="396"/>
      <c r="SXX873" s="396"/>
      <c r="SXY873" s="396"/>
      <c r="SXZ873" s="396"/>
      <c r="SYA873" s="396"/>
      <c r="SYB873" s="396"/>
      <c r="SYC873" s="396"/>
      <c r="SYD873" s="396"/>
      <c r="SYE873" s="396"/>
      <c r="SYF873" s="396"/>
      <c r="SYG873" s="396"/>
      <c r="SYH873" s="396"/>
      <c r="SYI873" s="396"/>
      <c r="SYJ873" s="396"/>
      <c r="SYK873" s="396"/>
      <c r="SYL873" s="396"/>
      <c r="SYM873" s="396"/>
      <c r="SYN873" s="396"/>
      <c r="SYO873" s="396"/>
      <c r="SYP873" s="396"/>
      <c r="SYQ873" s="396"/>
      <c r="SYR873" s="396"/>
      <c r="SYS873" s="396"/>
      <c r="SYT873" s="396"/>
      <c r="SYU873" s="396"/>
      <c r="SYV873" s="396"/>
      <c r="SYW873" s="396"/>
      <c r="SYX873" s="396"/>
      <c r="SYY873" s="396"/>
      <c r="SYZ873" s="396"/>
      <c r="SZA873" s="396"/>
      <c r="SZB873" s="396"/>
      <c r="SZC873" s="396"/>
      <c r="SZD873" s="396"/>
      <c r="SZE873" s="396"/>
      <c r="SZF873" s="396"/>
      <c r="SZG873" s="396"/>
      <c r="SZH873" s="396"/>
      <c r="SZI873" s="396"/>
      <c r="SZJ873" s="396"/>
      <c r="SZK873" s="396"/>
      <c r="SZL873" s="396"/>
      <c r="SZM873" s="396"/>
      <c r="SZN873" s="396"/>
      <c r="SZO873" s="396"/>
      <c r="SZP873" s="396"/>
      <c r="SZQ873" s="396"/>
      <c r="SZR873" s="396"/>
      <c r="SZS873" s="396"/>
      <c r="SZT873" s="396"/>
      <c r="SZU873" s="396"/>
      <c r="SZV873" s="396"/>
      <c r="SZW873" s="396"/>
      <c r="SZX873" s="396"/>
      <c r="SZY873" s="396"/>
      <c r="SZZ873" s="396"/>
      <c r="TAA873" s="396"/>
      <c r="TAB873" s="396"/>
      <c r="TAC873" s="396"/>
      <c r="TAD873" s="396"/>
      <c r="TAE873" s="396"/>
      <c r="TAF873" s="396"/>
      <c r="TAG873" s="396"/>
      <c r="TAH873" s="396"/>
      <c r="TAI873" s="396"/>
      <c r="TAJ873" s="396"/>
      <c r="TAK873" s="396"/>
      <c r="TAL873" s="396"/>
      <c r="TAM873" s="396"/>
      <c r="TAN873" s="396"/>
      <c r="TAO873" s="396"/>
      <c r="TAP873" s="396"/>
      <c r="TAQ873" s="396"/>
      <c r="TAR873" s="396"/>
      <c r="TAS873" s="396"/>
      <c r="TAT873" s="396"/>
      <c r="TAU873" s="396"/>
      <c r="TAV873" s="396"/>
      <c r="TAW873" s="396"/>
      <c r="TAX873" s="396"/>
      <c r="TAY873" s="396"/>
      <c r="TAZ873" s="396"/>
      <c r="TBA873" s="396"/>
      <c r="TBB873" s="396"/>
      <c r="TBC873" s="396"/>
      <c r="TBD873" s="396"/>
      <c r="TBE873" s="396"/>
      <c r="TBF873" s="396"/>
      <c r="TBG873" s="396"/>
      <c r="TBH873" s="396"/>
      <c r="TBI873" s="396"/>
      <c r="TBJ873" s="396"/>
      <c r="TBK873" s="396"/>
      <c r="TBL873" s="396"/>
      <c r="TBM873" s="396"/>
      <c r="TBN873" s="396"/>
      <c r="TBO873" s="396"/>
      <c r="TBP873" s="396"/>
      <c r="TBQ873" s="396"/>
      <c r="TBR873" s="396"/>
      <c r="TBS873" s="396"/>
      <c r="TBT873" s="396"/>
      <c r="TBU873" s="396"/>
      <c r="TBV873" s="396"/>
      <c r="TBW873" s="396"/>
      <c r="TBX873" s="396"/>
      <c r="TBY873" s="396"/>
      <c r="TBZ873" s="396"/>
      <c r="TCA873" s="396"/>
      <c r="TCB873" s="396"/>
      <c r="TCC873" s="396"/>
      <c r="TCD873" s="396"/>
      <c r="TCE873" s="396"/>
      <c r="TCF873" s="396"/>
      <c r="TCG873" s="396"/>
      <c r="TCH873" s="396"/>
      <c r="TCI873" s="396"/>
      <c r="TCJ873" s="396"/>
      <c r="TCK873" s="396"/>
      <c r="TCL873" s="396"/>
      <c r="TCM873" s="396"/>
      <c r="TCN873" s="396"/>
      <c r="TCO873" s="396"/>
      <c r="TCP873" s="396"/>
      <c r="TCQ873" s="396"/>
      <c r="TCR873" s="396"/>
      <c r="TCS873" s="396"/>
      <c r="TCT873" s="396"/>
      <c r="TCU873" s="396"/>
      <c r="TCV873" s="396"/>
      <c r="TCW873" s="396"/>
      <c r="TCX873" s="396"/>
      <c r="TCY873" s="396"/>
      <c r="TCZ873" s="396"/>
      <c r="TDA873" s="396"/>
      <c r="TDB873" s="396"/>
      <c r="TDC873" s="396"/>
      <c r="TDD873" s="396"/>
      <c r="TDE873" s="396"/>
      <c r="TDF873" s="396"/>
      <c r="TDG873" s="396"/>
      <c r="TDH873" s="396"/>
      <c r="TDI873" s="396"/>
      <c r="TDJ873" s="396"/>
      <c r="TDK873" s="396"/>
      <c r="TDL873" s="396"/>
      <c r="TDM873" s="396"/>
      <c r="TDN873" s="396"/>
      <c r="TDO873" s="396"/>
      <c r="TDP873" s="396"/>
      <c r="TDQ873" s="396"/>
      <c r="TDR873" s="396"/>
      <c r="TDS873" s="396"/>
      <c r="TDT873" s="396"/>
      <c r="TDU873" s="396"/>
      <c r="TDV873" s="396"/>
      <c r="TDW873" s="396"/>
      <c r="TDX873" s="396"/>
      <c r="TDY873" s="396"/>
      <c r="TDZ873" s="396"/>
      <c r="TEA873" s="396"/>
      <c r="TEB873" s="396"/>
      <c r="TEC873" s="396"/>
      <c r="TED873" s="396"/>
      <c r="TEE873" s="396"/>
      <c r="TEF873" s="396"/>
      <c r="TEG873" s="396"/>
      <c r="TEH873" s="396"/>
      <c r="TEI873" s="396"/>
      <c r="TEJ873" s="396"/>
      <c r="TEK873" s="396"/>
      <c r="TEL873" s="396"/>
      <c r="TEM873" s="396"/>
      <c r="TEN873" s="396"/>
      <c r="TEO873" s="396"/>
      <c r="TEP873" s="396"/>
      <c r="TEQ873" s="396"/>
      <c r="TER873" s="396"/>
      <c r="TES873" s="396"/>
      <c r="TET873" s="396"/>
      <c r="TEU873" s="396"/>
      <c r="TEV873" s="396"/>
      <c r="TEW873" s="396"/>
      <c r="TEX873" s="396"/>
      <c r="TEY873" s="396"/>
      <c r="TEZ873" s="396"/>
      <c r="TFA873" s="396"/>
      <c r="TFB873" s="396"/>
      <c r="TFC873" s="396"/>
      <c r="TFD873" s="396"/>
      <c r="TFE873" s="396"/>
      <c r="TFF873" s="396"/>
      <c r="TFG873" s="396"/>
      <c r="TFH873" s="396"/>
      <c r="TFI873" s="396"/>
      <c r="TFJ873" s="396"/>
      <c r="TFK873" s="396"/>
      <c r="TFL873" s="396"/>
      <c r="TFM873" s="396"/>
      <c r="TFN873" s="396"/>
      <c r="TFO873" s="396"/>
      <c r="TFP873" s="396"/>
      <c r="TFQ873" s="396"/>
      <c r="TFR873" s="396"/>
      <c r="TFS873" s="396"/>
      <c r="TFT873" s="396"/>
      <c r="TFU873" s="396"/>
      <c r="TFV873" s="396"/>
      <c r="TFW873" s="396"/>
      <c r="TFX873" s="396"/>
      <c r="TFY873" s="396"/>
      <c r="TFZ873" s="396"/>
      <c r="TGA873" s="396"/>
      <c r="TGB873" s="396"/>
      <c r="TGC873" s="396"/>
      <c r="TGD873" s="396"/>
      <c r="TGE873" s="396"/>
      <c r="TGF873" s="396"/>
      <c r="TGG873" s="396"/>
      <c r="TGH873" s="396"/>
      <c r="TGI873" s="396"/>
      <c r="TGJ873" s="396"/>
      <c r="TGK873" s="396"/>
      <c r="TGL873" s="396"/>
      <c r="TGM873" s="396"/>
      <c r="TGN873" s="396"/>
      <c r="TGO873" s="396"/>
      <c r="TGP873" s="396"/>
      <c r="TGQ873" s="396"/>
      <c r="TGR873" s="396"/>
      <c r="TGS873" s="396"/>
      <c r="TGT873" s="396"/>
      <c r="TGU873" s="396"/>
      <c r="TGV873" s="396"/>
      <c r="TGW873" s="396"/>
      <c r="TGX873" s="396"/>
      <c r="TGY873" s="396"/>
      <c r="TGZ873" s="396"/>
      <c r="THA873" s="396"/>
      <c r="THB873" s="396"/>
      <c r="THC873" s="396"/>
      <c r="THD873" s="396"/>
      <c r="THE873" s="396"/>
      <c r="THF873" s="396"/>
      <c r="THG873" s="396"/>
      <c r="THH873" s="396"/>
      <c r="THI873" s="396"/>
      <c r="THJ873" s="396"/>
      <c r="THK873" s="396"/>
      <c r="THL873" s="396"/>
      <c r="THM873" s="396"/>
      <c r="THN873" s="396"/>
      <c r="THO873" s="396"/>
      <c r="THP873" s="396"/>
      <c r="THQ873" s="396"/>
      <c r="THR873" s="396"/>
      <c r="THS873" s="396"/>
      <c r="THT873" s="396"/>
      <c r="THU873" s="396"/>
      <c r="THV873" s="396"/>
      <c r="THW873" s="396"/>
      <c r="THX873" s="396"/>
      <c r="THY873" s="396"/>
      <c r="THZ873" s="396"/>
      <c r="TIA873" s="396"/>
      <c r="TIB873" s="396"/>
      <c r="TIC873" s="396"/>
      <c r="TID873" s="396"/>
      <c r="TIE873" s="396"/>
      <c r="TIF873" s="396"/>
      <c r="TIG873" s="396"/>
      <c r="TIH873" s="396"/>
      <c r="TII873" s="396"/>
      <c r="TIJ873" s="396"/>
      <c r="TIK873" s="396"/>
      <c r="TIL873" s="396"/>
      <c r="TIM873" s="396"/>
      <c r="TIN873" s="396"/>
      <c r="TIO873" s="396"/>
      <c r="TIP873" s="396"/>
      <c r="TIQ873" s="396"/>
      <c r="TIR873" s="396"/>
      <c r="TIS873" s="396"/>
      <c r="TIT873" s="396"/>
      <c r="TIU873" s="396"/>
      <c r="TIV873" s="396"/>
      <c r="TIW873" s="396"/>
      <c r="TIX873" s="396"/>
      <c r="TIY873" s="396"/>
      <c r="TIZ873" s="396"/>
      <c r="TJA873" s="396"/>
      <c r="TJB873" s="396"/>
      <c r="TJC873" s="396"/>
      <c r="TJD873" s="396"/>
      <c r="TJE873" s="396"/>
      <c r="TJF873" s="396"/>
      <c r="TJG873" s="396"/>
      <c r="TJH873" s="396"/>
      <c r="TJI873" s="396"/>
      <c r="TJJ873" s="396"/>
      <c r="TJK873" s="396"/>
      <c r="TJL873" s="396"/>
      <c r="TJM873" s="396"/>
      <c r="TJN873" s="396"/>
      <c r="TJO873" s="396"/>
      <c r="TJP873" s="396"/>
      <c r="TJQ873" s="396"/>
      <c r="TJR873" s="396"/>
      <c r="TJS873" s="396"/>
      <c r="TJT873" s="396"/>
      <c r="TJU873" s="396"/>
      <c r="TJV873" s="396"/>
      <c r="TJW873" s="396"/>
      <c r="TJX873" s="396"/>
      <c r="TJY873" s="396"/>
      <c r="TJZ873" s="396"/>
      <c r="TKA873" s="396"/>
      <c r="TKB873" s="396"/>
      <c r="TKC873" s="396"/>
      <c r="TKD873" s="396"/>
      <c r="TKE873" s="396"/>
      <c r="TKF873" s="396"/>
      <c r="TKG873" s="396"/>
      <c r="TKH873" s="396"/>
      <c r="TKI873" s="396"/>
      <c r="TKJ873" s="396"/>
      <c r="TKK873" s="396"/>
      <c r="TKL873" s="396"/>
      <c r="TKM873" s="396"/>
      <c r="TKN873" s="396"/>
      <c r="TKO873" s="396"/>
      <c r="TKP873" s="396"/>
      <c r="TKQ873" s="396"/>
      <c r="TKR873" s="396"/>
      <c r="TKS873" s="396"/>
      <c r="TKT873" s="396"/>
      <c r="TKU873" s="396"/>
      <c r="TKV873" s="396"/>
      <c r="TKW873" s="396"/>
      <c r="TKX873" s="396"/>
      <c r="TKY873" s="396"/>
      <c r="TKZ873" s="396"/>
      <c r="TLA873" s="396"/>
      <c r="TLB873" s="396"/>
      <c r="TLC873" s="396"/>
      <c r="TLD873" s="396"/>
      <c r="TLE873" s="396"/>
      <c r="TLF873" s="396"/>
      <c r="TLG873" s="396"/>
      <c r="TLH873" s="396"/>
      <c r="TLI873" s="396"/>
      <c r="TLJ873" s="396"/>
      <c r="TLK873" s="396"/>
      <c r="TLL873" s="396"/>
      <c r="TLM873" s="396"/>
      <c r="TLN873" s="396"/>
      <c r="TLO873" s="396"/>
      <c r="TLP873" s="396"/>
      <c r="TLQ873" s="396"/>
      <c r="TLR873" s="396"/>
      <c r="TLS873" s="396"/>
      <c r="TLT873" s="396"/>
      <c r="TLU873" s="396"/>
      <c r="TLV873" s="396"/>
      <c r="TLW873" s="396"/>
      <c r="TLX873" s="396"/>
      <c r="TLY873" s="396"/>
      <c r="TLZ873" s="396"/>
      <c r="TMA873" s="396"/>
      <c r="TMB873" s="396"/>
      <c r="TMC873" s="396"/>
      <c r="TMD873" s="396"/>
      <c r="TME873" s="396"/>
      <c r="TMF873" s="396"/>
      <c r="TMG873" s="396"/>
      <c r="TMH873" s="396"/>
      <c r="TMI873" s="396"/>
      <c r="TMJ873" s="396"/>
      <c r="TMK873" s="396"/>
      <c r="TML873" s="396"/>
      <c r="TMM873" s="396"/>
      <c r="TMN873" s="396"/>
      <c r="TMO873" s="396"/>
      <c r="TMP873" s="396"/>
      <c r="TMQ873" s="396"/>
      <c r="TMR873" s="396"/>
      <c r="TMS873" s="396"/>
      <c r="TMT873" s="396"/>
      <c r="TMU873" s="396"/>
      <c r="TMV873" s="396"/>
      <c r="TMW873" s="396"/>
      <c r="TMX873" s="396"/>
      <c r="TMY873" s="396"/>
      <c r="TMZ873" s="396"/>
      <c r="TNA873" s="396"/>
      <c r="TNB873" s="396"/>
      <c r="TNC873" s="396"/>
      <c r="TND873" s="396"/>
      <c r="TNE873" s="396"/>
      <c r="TNF873" s="396"/>
      <c r="TNG873" s="396"/>
      <c r="TNH873" s="396"/>
      <c r="TNI873" s="396"/>
      <c r="TNJ873" s="396"/>
      <c r="TNK873" s="396"/>
      <c r="TNL873" s="396"/>
      <c r="TNM873" s="396"/>
      <c r="TNN873" s="396"/>
      <c r="TNO873" s="396"/>
      <c r="TNP873" s="396"/>
      <c r="TNQ873" s="396"/>
      <c r="TNR873" s="396"/>
      <c r="TNS873" s="396"/>
      <c r="TNT873" s="396"/>
      <c r="TNU873" s="396"/>
      <c r="TNV873" s="396"/>
      <c r="TNW873" s="396"/>
      <c r="TNX873" s="396"/>
      <c r="TNY873" s="396"/>
      <c r="TNZ873" s="396"/>
      <c r="TOA873" s="396"/>
      <c r="TOB873" s="396"/>
      <c r="TOC873" s="396"/>
      <c r="TOD873" s="396"/>
      <c r="TOE873" s="396"/>
      <c r="TOF873" s="396"/>
      <c r="TOG873" s="396"/>
      <c r="TOH873" s="396"/>
      <c r="TOI873" s="396"/>
      <c r="TOJ873" s="396"/>
      <c r="TOK873" s="396"/>
      <c r="TOL873" s="396"/>
      <c r="TOM873" s="396"/>
      <c r="TON873" s="396"/>
      <c r="TOO873" s="396"/>
      <c r="TOP873" s="396"/>
      <c r="TOQ873" s="396"/>
      <c r="TOR873" s="396"/>
      <c r="TOS873" s="396"/>
      <c r="TOT873" s="396"/>
      <c r="TOU873" s="396"/>
      <c r="TOV873" s="396"/>
      <c r="TOW873" s="396"/>
      <c r="TOX873" s="396"/>
      <c r="TOY873" s="396"/>
      <c r="TOZ873" s="396"/>
      <c r="TPA873" s="396"/>
      <c r="TPB873" s="396"/>
      <c r="TPC873" s="396"/>
      <c r="TPD873" s="396"/>
      <c r="TPE873" s="396"/>
      <c r="TPF873" s="396"/>
      <c r="TPG873" s="396"/>
      <c r="TPH873" s="396"/>
      <c r="TPI873" s="396"/>
      <c r="TPJ873" s="396"/>
      <c r="TPK873" s="396"/>
      <c r="TPL873" s="396"/>
      <c r="TPM873" s="396"/>
      <c r="TPN873" s="396"/>
      <c r="TPO873" s="396"/>
      <c r="TPP873" s="396"/>
      <c r="TPQ873" s="396"/>
      <c r="TPR873" s="396"/>
      <c r="TPS873" s="396"/>
      <c r="TPT873" s="396"/>
      <c r="TPU873" s="396"/>
      <c r="TPV873" s="396"/>
      <c r="TPW873" s="396"/>
      <c r="TPX873" s="396"/>
      <c r="TPY873" s="396"/>
      <c r="TPZ873" s="396"/>
      <c r="TQA873" s="396"/>
      <c r="TQB873" s="396"/>
      <c r="TQC873" s="396"/>
      <c r="TQD873" s="396"/>
      <c r="TQE873" s="396"/>
      <c r="TQF873" s="396"/>
      <c r="TQG873" s="396"/>
      <c r="TQH873" s="396"/>
      <c r="TQI873" s="396"/>
      <c r="TQJ873" s="396"/>
      <c r="TQK873" s="396"/>
      <c r="TQL873" s="396"/>
      <c r="TQM873" s="396"/>
      <c r="TQN873" s="396"/>
      <c r="TQO873" s="396"/>
      <c r="TQP873" s="396"/>
      <c r="TQQ873" s="396"/>
      <c r="TQR873" s="396"/>
      <c r="TQS873" s="396"/>
      <c r="TQT873" s="396"/>
      <c r="TQU873" s="396"/>
      <c r="TQV873" s="396"/>
      <c r="TQW873" s="396"/>
      <c r="TQX873" s="396"/>
      <c r="TQY873" s="396"/>
      <c r="TQZ873" s="396"/>
      <c r="TRA873" s="396"/>
      <c r="TRB873" s="396"/>
      <c r="TRC873" s="396"/>
      <c r="TRD873" s="396"/>
      <c r="TRE873" s="396"/>
      <c r="TRF873" s="396"/>
      <c r="TRG873" s="396"/>
      <c r="TRH873" s="396"/>
      <c r="TRI873" s="396"/>
      <c r="TRJ873" s="396"/>
      <c r="TRK873" s="396"/>
      <c r="TRL873" s="396"/>
      <c r="TRM873" s="396"/>
      <c r="TRN873" s="396"/>
      <c r="TRO873" s="396"/>
      <c r="TRP873" s="396"/>
      <c r="TRQ873" s="396"/>
      <c r="TRR873" s="396"/>
      <c r="TRS873" s="396"/>
      <c r="TRT873" s="396"/>
      <c r="TRU873" s="396"/>
      <c r="TRV873" s="396"/>
      <c r="TRW873" s="396"/>
      <c r="TRX873" s="396"/>
      <c r="TRY873" s="396"/>
      <c r="TRZ873" s="396"/>
      <c r="TSA873" s="396"/>
      <c r="TSB873" s="396"/>
      <c r="TSC873" s="396"/>
      <c r="TSD873" s="396"/>
      <c r="TSE873" s="396"/>
      <c r="TSF873" s="396"/>
      <c r="TSG873" s="396"/>
      <c r="TSH873" s="396"/>
      <c r="TSI873" s="396"/>
      <c r="TSJ873" s="396"/>
      <c r="TSK873" s="396"/>
      <c r="TSL873" s="396"/>
      <c r="TSM873" s="396"/>
      <c r="TSN873" s="396"/>
      <c r="TSO873" s="396"/>
      <c r="TSP873" s="396"/>
      <c r="TSQ873" s="396"/>
      <c r="TSR873" s="396"/>
      <c r="TSS873" s="396"/>
      <c r="TST873" s="396"/>
      <c r="TSU873" s="396"/>
      <c r="TSV873" s="396"/>
      <c r="TSW873" s="396"/>
      <c r="TSX873" s="396"/>
      <c r="TSY873" s="396"/>
      <c r="TSZ873" s="396"/>
      <c r="TTA873" s="396"/>
      <c r="TTB873" s="396"/>
      <c r="TTC873" s="396"/>
      <c r="TTD873" s="396"/>
      <c r="TTE873" s="396"/>
      <c r="TTF873" s="396"/>
      <c r="TTG873" s="396"/>
      <c r="TTH873" s="396"/>
      <c r="TTI873" s="396"/>
      <c r="TTJ873" s="396"/>
      <c r="TTK873" s="396"/>
      <c r="TTL873" s="396"/>
      <c r="TTM873" s="396"/>
      <c r="TTN873" s="396"/>
      <c r="TTO873" s="396"/>
      <c r="TTP873" s="396"/>
      <c r="TTQ873" s="396"/>
      <c r="TTR873" s="396"/>
      <c r="TTS873" s="396"/>
      <c r="TTT873" s="396"/>
      <c r="TTU873" s="396"/>
      <c r="TTV873" s="396"/>
      <c r="TTW873" s="396"/>
      <c r="TTX873" s="396"/>
      <c r="TTY873" s="396"/>
      <c r="TTZ873" s="396"/>
      <c r="TUA873" s="396"/>
      <c r="TUB873" s="396"/>
      <c r="TUC873" s="396"/>
      <c r="TUD873" s="396"/>
      <c r="TUE873" s="396"/>
      <c r="TUF873" s="396"/>
      <c r="TUG873" s="396"/>
      <c r="TUH873" s="396"/>
      <c r="TUI873" s="396"/>
      <c r="TUJ873" s="396"/>
      <c r="TUK873" s="396"/>
      <c r="TUL873" s="396"/>
      <c r="TUM873" s="396"/>
      <c r="TUN873" s="396"/>
      <c r="TUO873" s="396"/>
      <c r="TUP873" s="396"/>
      <c r="TUQ873" s="396"/>
      <c r="TUR873" s="396"/>
      <c r="TUS873" s="396"/>
      <c r="TUT873" s="396"/>
      <c r="TUU873" s="396"/>
      <c r="TUV873" s="396"/>
      <c r="TUW873" s="396"/>
      <c r="TUX873" s="396"/>
      <c r="TUY873" s="396"/>
      <c r="TUZ873" s="396"/>
      <c r="TVA873" s="396"/>
      <c r="TVB873" s="396"/>
      <c r="TVC873" s="396"/>
      <c r="TVD873" s="396"/>
      <c r="TVE873" s="396"/>
      <c r="TVF873" s="396"/>
      <c r="TVG873" s="396"/>
      <c r="TVH873" s="396"/>
      <c r="TVI873" s="396"/>
      <c r="TVJ873" s="396"/>
      <c r="TVK873" s="396"/>
      <c r="TVL873" s="396"/>
      <c r="TVM873" s="396"/>
      <c r="TVN873" s="396"/>
      <c r="TVO873" s="396"/>
      <c r="TVP873" s="396"/>
      <c r="TVQ873" s="396"/>
      <c r="TVR873" s="396"/>
      <c r="TVS873" s="396"/>
      <c r="TVT873" s="396"/>
      <c r="TVU873" s="396"/>
      <c r="TVV873" s="396"/>
      <c r="TVW873" s="396"/>
      <c r="TVX873" s="396"/>
      <c r="TVY873" s="396"/>
      <c r="TVZ873" s="396"/>
      <c r="TWA873" s="396"/>
      <c r="TWB873" s="396"/>
      <c r="TWC873" s="396"/>
      <c r="TWD873" s="396"/>
      <c r="TWE873" s="396"/>
      <c r="TWF873" s="396"/>
      <c r="TWG873" s="396"/>
      <c r="TWH873" s="396"/>
      <c r="TWI873" s="396"/>
      <c r="TWJ873" s="396"/>
      <c r="TWK873" s="396"/>
      <c r="TWL873" s="396"/>
      <c r="TWM873" s="396"/>
      <c r="TWN873" s="396"/>
      <c r="TWO873" s="396"/>
      <c r="TWP873" s="396"/>
      <c r="TWQ873" s="396"/>
      <c r="TWR873" s="396"/>
      <c r="TWS873" s="396"/>
      <c r="TWT873" s="396"/>
      <c r="TWU873" s="396"/>
      <c r="TWV873" s="396"/>
      <c r="TWW873" s="396"/>
      <c r="TWX873" s="396"/>
      <c r="TWY873" s="396"/>
      <c r="TWZ873" s="396"/>
      <c r="TXA873" s="396"/>
      <c r="TXB873" s="396"/>
      <c r="TXC873" s="396"/>
      <c r="TXD873" s="396"/>
      <c r="TXE873" s="396"/>
      <c r="TXF873" s="396"/>
      <c r="TXG873" s="396"/>
      <c r="TXH873" s="396"/>
      <c r="TXI873" s="396"/>
      <c r="TXJ873" s="396"/>
      <c r="TXK873" s="396"/>
      <c r="TXL873" s="396"/>
      <c r="TXM873" s="396"/>
      <c r="TXN873" s="396"/>
      <c r="TXO873" s="396"/>
      <c r="TXP873" s="396"/>
      <c r="TXQ873" s="396"/>
      <c r="TXR873" s="396"/>
      <c r="TXS873" s="396"/>
      <c r="TXT873" s="396"/>
      <c r="TXU873" s="396"/>
      <c r="TXV873" s="396"/>
      <c r="TXW873" s="396"/>
      <c r="TXX873" s="396"/>
      <c r="TXY873" s="396"/>
      <c r="TXZ873" s="396"/>
      <c r="TYA873" s="396"/>
      <c r="TYB873" s="396"/>
      <c r="TYC873" s="396"/>
      <c r="TYD873" s="396"/>
      <c r="TYE873" s="396"/>
      <c r="TYF873" s="396"/>
      <c r="TYG873" s="396"/>
      <c r="TYH873" s="396"/>
      <c r="TYI873" s="396"/>
      <c r="TYJ873" s="396"/>
      <c r="TYK873" s="396"/>
      <c r="TYL873" s="396"/>
      <c r="TYM873" s="396"/>
      <c r="TYN873" s="396"/>
      <c r="TYO873" s="396"/>
      <c r="TYP873" s="396"/>
      <c r="TYQ873" s="396"/>
      <c r="TYR873" s="396"/>
      <c r="TYS873" s="396"/>
      <c r="TYT873" s="396"/>
      <c r="TYU873" s="396"/>
      <c r="TYV873" s="396"/>
      <c r="TYW873" s="396"/>
      <c r="TYX873" s="396"/>
      <c r="TYY873" s="396"/>
      <c r="TYZ873" s="396"/>
      <c r="TZA873" s="396"/>
      <c r="TZB873" s="396"/>
      <c r="TZC873" s="396"/>
      <c r="TZD873" s="396"/>
      <c r="TZE873" s="396"/>
      <c r="TZF873" s="396"/>
      <c r="TZG873" s="396"/>
      <c r="TZH873" s="396"/>
      <c r="TZI873" s="396"/>
      <c r="TZJ873" s="396"/>
      <c r="TZK873" s="396"/>
      <c r="TZL873" s="396"/>
      <c r="TZM873" s="396"/>
      <c r="TZN873" s="396"/>
      <c r="TZO873" s="396"/>
      <c r="TZP873" s="396"/>
      <c r="TZQ873" s="396"/>
      <c r="TZR873" s="396"/>
      <c r="TZS873" s="396"/>
      <c r="TZT873" s="396"/>
      <c r="TZU873" s="396"/>
      <c r="TZV873" s="396"/>
      <c r="TZW873" s="396"/>
      <c r="TZX873" s="396"/>
      <c r="TZY873" s="396"/>
      <c r="TZZ873" s="396"/>
      <c r="UAA873" s="396"/>
      <c r="UAB873" s="396"/>
      <c r="UAC873" s="396"/>
      <c r="UAD873" s="396"/>
      <c r="UAE873" s="396"/>
      <c r="UAF873" s="396"/>
      <c r="UAG873" s="396"/>
      <c r="UAH873" s="396"/>
      <c r="UAI873" s="396"/>
      <c r="UAJ873" s="396"/>
      <c r="UAK873" s="396"/>
      <c r="UAL873" s="396"/>
      <c r="UAM873" s="396"/>
      <c r="UAN873" s="396"/>
      <c r="UAO873" s="396"/>
      <c r="UAP873" s="396"/>
      <c r="UAQ873" s="396"/>
      <c r="UAR873" s="396"/>
      <c r="UAS873" s="396"/>
      <c r="UAT873" s="396"/>
      <c r="UAU873" s="396"/>
      <c r="UAV873" s="396"/>
      <c r="UAW873" s="396"/>
      <c r="UAX873" s="396"/>
      <c r="UAY873" s="396"/>
      <c r="UAZ873" s="396"/>
      <c r="UBA873" s="396"/>
      <c r="UBB873" s="396"/>
      <c r="UBC873" s="396"/>
      <c r="UBD873" s="396"/>
      <c r="UBE873" s="396"/>
      <c r="UBF873" s="396"/>
      <c r="UBG873" s="396"/>
      <c r="UBH873" s="396"/>
      <c r="UBI873" s="396"/>
      <c r="UBJ873" s="396"/>
      <c r="UBK873" s="396"/>
      <c r="UBL873" s="396"/>
      <c r="UBM873" s="396"/>
      <c r="UBN873" s="396"/>
      <c r="UBO873" s="396"/>
      <c r="UBP873" s="396"/>
      <c r="UBQ873" s="396"/>
      <c r="UBR873" s="396"/>
      <c r="UBS873" s="396"/>
      <c r="UBT873" s="396"/>
      <c r="UBU873" s="396"/>
      <c r="UBV873" s="396"/>
      <c r="UBW873" s="396"/>
      <c r="UBX873" s="396"/>
      <c r="UBY873" s="396"/>
      <c r="UBZ873" s="396"/>
      <c r="UCA873" s="396"/>
      <c r="UCB873" s="396"/>
      <c r="UCC873" s="396"/>
      <c r="UCD873" s="396"/>
      <c r="UCE873" s="396"/>
      <c r="UCF873" s="396"/>
      <c r="UCG873" s="396"/>
      <c r="UCH873" s="396"/>
      <c r="UCI873" s="396"/>
      <c r="UCJ873" s="396"/>
      <c r="UCK873" s="396"/>
      <c r="UCL873" s="396"/>
      <c r="UCM873" s="396"/>
      <c r="UCN873" s="396"/>
      <c r="UCO873" s="396"/>
      <c r="UCP873" s="396"/>
      <c r="UCQ873" s="396"/>
      <c r="UCR873" s="396"/>
      <c r="UCS873" s="396"/>
      <c r="UCT873" s="396"/>
      <c r="UCU873" s="396"/>
      <c r="UCV873" s="396"/>
      <c r="UCW873" s="396"/>
      <c r="UCX873" s="396"/>
      <c r="UCY873" s="396"/>
      <c r="UCZ873" s="396"/>
      <c r="UDA873" s="396"/>
      <c r="UDB873" s="396"/>
      <c r="UDC873" s="396"/>
      <c r="UDD873" s="396"/>
      <c r="UDE873" s="396"/>
      <c r="UDF873" s="396"/>
      <c r="UDG873" s="396"/>
      <c r="UDH873" s="396"/>
      <c r="UDI873" s="396"/>
      <c r="UDJ873" s="396"/>
      <c r="UDK873" s="396"/>
      <c r="UDL873" s="396"/>
      <c r="UDM873" s="396"/>
      <c r="UDN873" s="396"/>
      <c r="UDO873" s="396"/>
      <c r="UDP873" s="396"/>
      <c r="UDQ873" s="396"/>
      <c r="UDR873" s="396"/>
      <c r="UDS873" s="396"/>
      <c r="UDT873" s="396"/>
      <c r="UDU873" s="396"/>
      <c r="UDV873" s="396"/>
      <c r="UDW873" s="396"/>
      <c r="UDX873" s="396"/>
      <c r="UDY873" s="396"/>
      <c r="UDZ873" s="396"/>
      <c r="UEA873" s="396"/>
      <c r="UEB873" s="396"/>
      <c r="UEC873" s="396"/>
      <c r="UED873" s="396"/>
      <c r="UEE873" s="396"/>
      <c r="UEF873" s="396"/>
      <c r="UEG873" s="396"/>
      <c r="UEH873" s="396"/>
      <c r="UEI873" s="396"/>
      <c r="UEJ873" s="396"/>
      <c r="UEK873" s="396"/>
      <c r="UEL873" s="396"/>
      <c r="UEM873" s="396"/>
      <c r="UEN873" s="396"/>
      <c r="UEO873" s="396"/>
      <c r="UEP873" s="396"/>
      <c r="UEQ873" s="396"/>
      <c r="UER873" s="396"/>
      <c r="UES873" s="396"/>
      <c r="UET873" s="396"/>
      <c r="UEU873" s="396"/>
      <c r="UEV873" s="396"/>
      <c r="UEW873" s="396"/>
      <c r="UEX873" s="396"/>
      <c r="UEY873" s="396"/>
      <c r="UEZ873" s="396"/>
      <c r="UFA873" s="396"/>
      <c r="UFB873" s="396"/>
      <c r="UFC873" s="396"/>
      <c r="UFD873" s="396"/>
      <c r="UFE873" s="396"/>
      <c r="UFF873" s="396"/>
      <c r="UFG873" s="396"/>
      <c r="UFH873" s="396"/>
      <c r="UFI873" s="396"/>
      <c r="UFJ873" s="396"/>
      <c r="UFK873" s="396"/>
      <c r="UFL873" s="396"/>
      <c r="UFM873" s="396"/>
      <c r="UFN873" s="396"/>
      <c r="UFO873" s="396"/>
      <c r="UFP873" s="396"/>
      <c r="UFQ873" s="396"/>
      <c r="UFR873" s="396"/>
      <c r="UFS873" s="396"/>
      <c r="UFT873" s="396"/>
      <c r="UFU873" s="396"/>
      <c r="UFV873" s="396"/>
      <c r="UFW873" s="396"/>
      <c r="UFX873" s="396"/>
      <c r="UFY873" s="396"/>
      <c r="UFZ873" s="396"/>
      <c r="UGA873" s="396"/>
      <c r="UGB873" s="396"/>
      <c r="UGC873" s="396"/>
      <c r="UGD873" s="396"/>
      <c r="UGE873" s="396"/>
      <c r="UGF873" s="396"/>
      <c r="UGG873" s="396"/>
      <c r="UGH873" s="396"/>
      <c r="UGI873" s="396"/>
      <c r="UGJ873" s="396"/>
      <c r="UGK873" s="396"/>
      <c r="UGL873" s="396"/>
      <c r="UGM873" s="396"/>
      <c r="UGN873" s="396"/>
      <c r="UGO873" s="396"/>
      <c r="UGP873" s="396"/>
      <c r="UGQ873" s="396"/>
      <c r="UGR873" s="396"/>
      <c r="UGS873" s="396"/>
      <c r="UGT873" s="396"/>
      <c r="UGU873" s="396"/>
      <c r="UGV873" s="396"/>
      <c r="UGW873" s="396"/>
      <c r="UGX873" s="396"/>
      <c r="UGY873" s="396"/>
      <c r="UGZ873" s="396"/>
      <c r="UHA873" s="396"/>
      <c r="UHB873" s="396"/>
      <c r="UHC873" s="396"/>
      <c r="UHD873" s="396"/>
      <c r="UHE873" s="396"/>
      <c r="UHF873" s="396"/>
      <c r="UHG873" s="396"/>
      <c r="UHH873" s="396"/>
      <c r="UHI873" s="396"/>
      <c r="UHJ873" s="396"/>
      <c r="UHK873" s="396"/>
      <c r="UHL873" s="396"/>
      <c r="UHM873" s="396"/>
      <c r="UHN873" s="396"/>
      <c r="UHO873" s="396"/>
      <c r="UHP873" s="396"/>
      <c r="UHQ873" s="396"/>
      <c r="UHR873" s="396"/>
      <c r="UHS873" s="396"/>
      <c r="UHT873" s="396"/>
      <c r="UHU873" s="396"/>
      <c r="UHV873" s="396"/>
      <c r="UHW873" s="396"/>
      <c r="UHX873" s="396"/>
      <c r="UHY873" s="396"/>
      <c r="UHZ873" s="396"/>
      <c r="UIA873" s="396"/>
      <c r="UIB873" s="396"/>
      <c r="UIC873" s="396"/>
      <c r="UID873" s="396"/>
      <c r="UIE873" s="396"/>
      <c r="UIF873" s="396"/>
      <c r="UIG873" s="396"/>
      <c r="UIH873" s="396"/>
      <c r="UII873" s="396"/>
      <c r="UIJ873" s="396"/>
      <c r="UIK873" s="396"/>
      <c r="UIL873" s="396"/>
      <c r="UIM873" s="396"/>
      <c r="UIN873" s="396"/>
      <c r="UIO873" s="396"/>
      <c r="UIP873" s="396"/>
      <c r="UIQ873" s="396"/>
      <c r="UIR873" s="396"/>
      <c r="UIS873" s="396"/>
      <c r="UIT873" s="396"/>
      <c r="UIU873" s="396"/>
      <c r="UIV873" s="396"/>
      <c r="UIW873" s="396"/>
      <c r="UIX873" s="396"/>
      <c r="UIY873" s="396"/>
      <c r="UIZ873" s="396"/>
      <c r="UJA873" s="396"/>
      <c r="UJB873" s="396"/>
      <c r="UJC873" s="396"/>
      <c r="UJD873" s="396"/>
      <c r="UJE873" s="396"/>
      <c r="UJF873" s="396"/>
      <c r="UJG873" s="396"/>
      <c r="UJH873" s="396"/>
      <c r="UJI873" s="396"/>
      <c r="UJJ873" s="396"/>
      <c r="UJK873" s="396"/>
      <c r="UJL873" s="396"/>
      <c r="UJM873" s="396"/>
      <c r="UJN873" s="396"/>
      <c r="UJO873" s="396"/>
      <c r="UJP873" s="396"/>
      <c r="UJQ873" s="396"/>
      <c r="UJR873" s="396"/>
      <c r="UJS873" s="396"/>
      <c r="UJT873" s="396"/>
      <c r="UJU873" s="396"/>
      <c r="UJV873" s="396"/>
      <c r="UJW873" s="396"/>
      <c r="UJX873" s="396"/>
      <c r="UJY873" s="396"/>
      <c r="UJZ873" s="396"/>
      <c r="UKA873" s="396"/>
      <c r="UKB873" s="396"/>
      <c r="UKC873" s="396"/>
      <c r="UKD873" s="396"/>
      <c r="UKE873" s="396"/>
      <c r="UKF873" s="396"/>
      <c r="UKG873" s="396"/>
      <c r="UKH873" s="396"/>
      <c r="UKI873" s="396"/>
      <c r="UKJ873" s="396"/>
      <c r="UKK873" s="396"/>
      <c r="UKL873" s="396"/>
      <c r="UKM873" s="396"/>
      <c r="UKN873" s="396"/>
      <c r="UKO873" s="396"/>
      <c r="UKP873" s="396"/>
      <c r="UKQ873" s="396"/>
      <c r="UKR873" s="396"/>
      <c r="UKS873" s="396"/>
      <c r="UKT873" s="396"/>
      <c r="UKU873" s="396"/>
      <c r="UKV873" s="396"/>
      <c r="UKW873" s="396"/>
      <c r="UKX873" s="396"/>
      <c r="UKY873" s="396"/>
      <c r="UKZ873" s="396"/>
      <c r="ULA873" s="396"/>
      <c r="ULB873" s="396"/>
      <c r="ULC873" s="396"/>
      <c r="ULD873" s="396"/>
      <c r="ULE873" s="396"/>
      <c r="ULF873" s="396"/>
      <c r="ULG873" s="396"/>
      <c r="ULH873" s="396"/>
      <c r="ULI873" s="396"/>
      <c r="ULJ873" s="396"/>
      <c r="ULK873" s="396"/>
      <c r="ULL873" s="396"/>
      <c r="ULM873" s="396"/>
      <c r="ULN873" s="396"/>
      <c r="ULO873" s="396"/>
      <c r="ULP873" s="396"/>
      <c r="ULQ873" s="396"/>
      <c r="ULR873" s="396"/>
      <c r="ULS873" s="396"/>
      <c r="ULT873" s="396"/>
      <c r="ULU873" s="396"/>
      <c r="ULV873" s="396"/>
      <c r="ULW873" s="396"/>
      <c r="ULX873" s="396"/>
      <c r="ULY873" s="396"/>
      <c r="ULZ873" s="396"/>
      <c r="UMA873" s="396"/>
      <c r="UMB873" s="396"/>
      <c r="UMC873" s="396"/>
      <c r="UMD873" s="396"/>
      <c r="UME873" s="396"/>
      <c r="UMF873" s="396"/>
      <c r="UMG873" s="396"/>
      <c r="UMH873" s="396"/>
      <c r="UMI873" s="396"/>
      <c r="UMJ873" s="396"/>
      <c r="UMK873" s="396"/>
      <c r="UML873" s="396"/>
      <c r="UMM873" s="396"/>
      <c r="UMN873" s="396"/>
      <c r="UMO873" s="396"/>
      <c r="UMP873" s="396"/>
      <c r="UMQ873" s="396"/>
      <c r="UMR873" s="396"/>
      <c r="UMS873" s="396"/>
      <c r="UMT873" s="396"/>
      <c r="UMU873" s="396"/>
      <c r="UMV873" s="396"/>
      <c r="UMW873" s="396"/>
      <c r="UMX873" s="396"/>
      <c r="UMY873" s="396"/>
      <c r="UMZ873" s="396"/>
      <c r="UNA873" s="396"/>
      <c r="UNB873" s="396"/>
      <c r="UNC873" s="396"/>
      <c r="UND873" s="396"/>
      <c r="UNE873" s="396"/>
      <c r="UNF873" s="396"/>
      <c r="UNG873" s="396"/>
      <c r="UNH873" s="396"/>
      <c r="UNI873" s="396"/>
      <c r="UNJ873" s="396"/>
      <c r="UNK873" s="396"/>
      <c r="UNL873" s="396"/>
      <c r="UNM873" s="396"/>
      <c r="UNN873" s="396"/>
      <c r="UNO873" s="396"/>
      <c r="UNP873" s="396"/>
      <c r="UNQ873" s="396"/>
      <c r="UNR873" s="396"/>
      <c r="UNS873" s="396"/>
      <c r="UNT873" s="396"/>
      <c r="UNU873" s="396"/>
      <c r="UNV873" s="396"/>
      <c r="UNW873" s="396"/>
      <c r="UNX873" s="396"/>
      <c r="UNY873" s="396"/>
      <c r="UNZ873" s="396"/>
      <c r="UOA873" s="396"/>
      <c r="UOB873" s="396"/>
      <c r="UOC873" s="396"/>
      <c r="UOD873" s="396"/>
      <c r="UOE873" s="396"/>
      <c r="UOF873" s="396"/>
      <c r="UOG873" s="396"/>
      <c r="UOH873" s="396"/>
      <c r="UOI873" s="396"/>
      <c r="UOJ873" s="396"/>
      <c r="UOK873" s="396"/>
      <c r="UOL873" s="396"/>
      <c r="UOM873" s="396"/>
      <c r="UON873" s="396"/>
      <c r="UOO873" s="396"/>
      <c r="UOP873" s="396"/>
      <c r="UOQ873" s="396"/>
      <c r="UOR873" s="396"/>
      <c r="UOS873" s="396"/>
      <c r="UOT873" s="396"/>
      <c r="UOU873" s="396"/>
      <c r="UOV873" s="396"/>
      <c r="UOW873" s="396"/>
      <c r="UOX873" s="396"/>
      <c r="UOY873" s="396"/>
      <c r="UOZ873" s="396"/>
      <c r="UPA873" s="396"/>
      <c r="UPB873" s="396"/>
      <c r="UPC873" s="396"/>
      <c r="UPD873" s="396"/>
      <c r="UPE873" s="396"/>
      <c r="UPF873" s="396"/>
      <c r="UPG873" s="396"/>
      <c r="UPH873" s="396"/>
      <c r="UPI873" s="396"/>
      <c r="UPJ873" s="396"/>
      <c r="UPK873" s="396"/>
      <c r="UPL873" s="396"/>
      <c r="UPM873" s="396"/>
      <c r="UPN873" s="396"/>
      <c r="UPO873" s="396"/>
      <c r="UPP873" s="396"/>
      <c r="UPQ873" s="396"/>
      <c r="UPR873" s="396"/>
      <c r="UPS873" s="396"/>
      <c r="UPT873" s="396"/>
      <c r="UPU873" s="396"/>
      <c r="UPV873" s="396"/>
      <c r="UPW873" s="396"/>
      <c r="UPX873" s="396"/>
      <c r="UPY873" s="396"/>
      <c r="UPZ873" s="396"/>
      <c r="UQA873" s="396"/>
      <c r="UQB873" s="396"/>
      <c r="UQC873" s="396"/>
      <c r="UQD873" s="396"/>
      <c r="UQE873" s="396"/>
      <c r="UQF873" s="396"/>
      <c r="UQG873" s="396"/>
      <c r="UQH873" s="396"/>
      <c r="UQI873" s="396"/>
      <c r="UQJ873" s="396"/>
      <c r="UQK873" s="396"/>
      <c r="UQL873" s="396"/>
      <c r="UQM873" s="396"/>
      <c r="UQN873" s="396"/>
      <c r="UQO873" s="396"/>
      <c r="UQP873" s="396"/>
      <c r="UQQ873" s="396"/>
      <c r="UQR873" s="396"/>
      <c r="UQS873" s="396"/>
      <c r="UQT873" s="396"/>
      <c r="UQU873" s="396"/>
      <c r="UQV873" s="396"/>
      <c r="UQW873" s="396"/>
      <c r="UQX873" s="396"/>
      <c r="UQY873" s="396"/>
      <c r="UQZ873" s="396"/>
      <c r="URA873" s="396"/>
      <c r="URB873" s="396"/>
      <c r="URC873" s="396"/>
      <c r="URD873" s="396"/>
      <c r="URE873" s="396"/>
      <c r="URF873" s="396"/>
      <c r="URG873" s="396"/>
      <c r="URH873" s="396"/>
      <c r="URI873" s="396"/>
      <c r="URJ873" s="396"/>
      <c r="URK873" s="396"/>
      <c r="URL873" s="396"/>
      <c r="URM873" s="396"/>
      <c r="URN873" s="396"/>
      <c r="URO873" s="396"/>
      <c r="URP873" s="396"/>
      <c r="URQ873" s="396"/>
      <c r="URR873" s="396"/>
      <c r="URS873" s="396"/>
      <c r="URT873" s="396"/>
      <c r="URU873" s="396"/>
      <c r="URV873" s="396"/>
      <c r="URW873" s="396"/>
      <c r="URX873" s="396"/>
      <c r="URY873" s="396"/>
      <c r="URZ873" s="396"/>
      <c r="USA873" s="396"/>
      <c r="USB873" s="396"/>
      <c r="USC873" s="396"/>
      <c r="USD873" s="396"/>
      <c r="USE873" s="396"/>
      <c r="USF873" s="396"/>
      <c r="USG873" s="396"/>
      <c r="USH873" s="396"/>
      <c r="USI873" s="396"/>
      <c r="USJ873" s="396"/>
      <c r="USK873" s="396"/>
      <c r="USL873" s="396"/>
      <c r="USM873" s="396"/>
      <c r="USN873" s="396"/>
      <c r="USO873" s="396"/>
      <c r="USP873" s="396"/>
      <c r="USQ873" s="396"/>
      <c r="USR873" s="396"/>
      <c r="USS873" s="396"/>
      <c r="UST873" s="396"/>
      <c r="USU873" s="396"/>
      <c r="USV873" s="396"/>
      <c r="USW873" s="396"/>
      <c r="USX873" s="396"/>
      <c r="USY873" s="396"/>
      <c r="USZ873" s="396"/>
      <c r="UTA873" s="396"/>
      <c r="UTB873" s="396"/>
      <c r="UTC873" s="396"/>
      <c r="UTD873" s="396"/>
      <c r="UTE873" s="396"/>
      <c r="UTF873" s="396"/>
      <c r="UTG873" s="396"/>
      <c r="UTH873" s="396"/>
      <c r="UTI873" s="396"/>
      <c r="UTJ873" s="396"/>
      <c r="UTK873" s="396"/>
      <c r="UTL873" s="396"/>
      <c r="UTM873" s="396"/>
      <c r="UTN873" s="396"/>
      <c r="UTO873" s="396"/>
      <c r="UTP873" s="396"/>
      <c r="UTQ873" s="396"/>
      <c r="UTR873" s="396"/>
      <c r="UTS873" s="396"/>
      <c r="UTT873" s="396"/>
      <c r="UTU873" s="396"/>
      <c r="UTV873" s="396"/>
      <c r="UTW873" s="396"/>
      <c r="UTX873" s="396"/>
      <c r="UTY873" s="396"/>
      <c r="UTZ873" s="396"/>
      <c r="UUA873" s="396"/>
      <c r="UUB873" s="396"/>
      <c r="UUC873" s="396"/>
      <c r="UUD873" s="396"/>
      <c r="UUE873" s="396"/>
      <c r="UUF873" s="396"/>
      <c r="UUG873" s="396"/>
      <c r="UUH873" s="396"/>
      <c r="UUI873" s="396"/>
      <c r="UUJ873" s="396"/>
      <c r="UUK873" s="396"/>
      <c r="UUL873" s="396"/>
      <c r="UUM873" s="396"/>
      <c r="UUN873" s="396"/>
      <c r="UUO873" s="396"/>
      <c r="UUP873" s="396"/>
      <c r="UUQ873" s="396"/>
      <c r="UUR873" s="396"/>
      <c r="UUS873" s="396"/>
      <c r="UUT873" s="396"/>
      <c r="UUU873" s="396"/>
      <c r="UUV873" s="396"/>
      <c r="UUW873" s="396"/>
      <c r="UUX873" s="396"/>
      <c r="UUY873" s="396"/>
      <c r="UUZ873" s="396"/>
      <c r="UVA873" s="396"/>
      <c r="UVB873" s="396"/>
      <c r="UVC873" s="396"/>
      <c r="UVD873" s="396"/>
      <c r="UVE873" s="396"/>
      <c r="UVF873" s="396"/>
      <c r="UVG873" s="396"/>
      <c r="UVH873" s="396"/>
      <c r="UVI873" s="396"/>
      <c r="UVJ873" s="396"/>
      <c r="UVK873" s="396"/>
      <c r="UVL873" s="396"/>
      <c r="UVM873" s="396"/>
      <c r="UVN873" s="396"/>
      <c r="UVO873" s="396"/>
      <c r="UVP873" s="396"/>
      <c r="UVQ873" s="396"/>
      <c r="UVR873" s="396"/>
      <c r="UVS873" s="396"/>
      <c r="UVT873" s="396"/>
      <c r="UVU873" s="396"/>
      <c r="UVV873" s="396"/>
      <c r="UVW873" s="396"/>
      <c r="UVX873" s="396"/>
      <c r="UVY873" s="396"/>
      <c r="UVZ873" s="396"/>
      <c r="UWA873" s="396"/>
      <c r="UWB873" s="396"/>
      <c r="UWC873" s="396"/>
      <c r="UWD873" s="396"/>
      <c r="UWE873" s="396"/>
      <c r="UWF873" s="396"/>
      <c r="UWG873" s="396"/>
      <c r="UWH873" s="396"/>
      <c r="UWI873" s="396"/>
      <c r="UWJ873" s="396"/>
      <c r="UWK873" s="396"/>
      <c r="UWL873" s="396"/>
      <c r="UWM873" s="396"/>
      <c r="UWN873" s="396"/>
      <c r="UWO873" s="396"/>
      <c r="UWP873" s="396"/>
      <c r="UWQ873" s="396"/>
      <c r="UWR873" s="396"/>
      <c r="UWS873" s="396"/>
      <c r="UWT873" s="396"/>
      <c r="UWU873" s="396"/>
      <c r="UWV873" s="396"/>
      <c r="UWW873" s="396"/>
      <c r="UWX873" s="396"/>
      <c r="UWY873" s="396"/>
      <c r="UWZ873" s="396"/>
      <c r="UXA873" s="396"/>
      <c r="UXB873" s="396"/>
      <c r="UXC873" s="396"/>
      <c r="UXD873" s="396"/>
      <c r="UXE873" s="396"/>
      <c r="UXF873" s="396"/>
      <c r="UXG873" s="396"/>
      <c r="UXH873" s="396"/>
      <c r="UXI873" s="396"/>
      <c r="UXJ873" s="396"/>
      <c r="UXK873" s="396"/>
      <c r="UXL873" s="396"/>
      <c r="UXM873" s="396"/>
      <c r="UXN873" s="396"/>
      <c r="UXO873" s="396"/>
      <c r="UXP873" s="396"/>
      <c r="UXQ873" s="396"/>
      <c r="UXR873" s="396"/>
      <c r="UXS873" s="396"/>
      <c r="UXT873" s="396"/>
      <c r="UXU873" s="396"/>
      <c r="UXV873" s="396"/>
      <c r="UXW873" s="396"/>
      <c r="UXX873" s="396"/>
      <c r="UXY873" s="396"/>
      <c r="UXZ873" s="396"/>
      <c r="UYA873" s="396"/>
      <c r="UYB873" s="396"/>
      <c r="UYC873" s="396"/>
      <c r="UYD873" s="396"/>
      <c r="UYE873" s="396"/>
      <c r="UYF873" s="396"/>
      <c r="UYG873" s="396"/>
      <c r="UYH873" s="396"/>
      <c r="UYI873" s="396"/>
      <c r="UYJ873" s="396"/>
      <c r="UYK873" s="396"/>
      <c r="UYL873" s="396"/>
      <c r="UYM873" s="396"/>
      <c r="UYN873" s="396"/>
      <c r="UYO873" s="396"/>
      <c r="UYP873" s="396"/>
      <c r="UYQ873" s="396"/>
      <c r="UYR873" s="396"/>
      <c r="UYS873" s="396"/>
      <c r="UYT873" s="396"/>
      <c r="UYU873" s="396"/>
      <c r="UYV873" s="396"/>
      <c r="UYW873" s="396"/>
      <c r="UYX873" s="396"/>
      <c r="UYY873" s="396"/>
      <c r="UYZ873" s="396"/>
      <c r="UZA873" s="396"/>
      <c r="UZB873" s="396"/>
      <c r="UZC873" s="396"/>
      <c r="UZD873" s="396"/>
      <c r="UZE873" s="396"/>
      <c r="UZF873" s="396"/>
      <c r="UZG873" s="396"/>
      <c r="UZH873" s="396"/>
      <c r="UZI873" s="396"/>
      <c r="UZJ873" s="396"/>
      <c r="UZK873" s="396"/>
      <c r="UZL873" s="396"/>
      <c r="UZM873" s="396"/>
      <c r="UZN873" s="396"/>
      <c r="UZO873" s="396"/>
      <c r="UZP873" s="396"/>
      <c r="UZQ873" s="396"/>
      <c r="UZR873" s="396"/>
      <c r="UZS873" s="396"/>
      <c r="UZT873" s="396"/>
      <c r="UZU873" s="396"/>
      <c r="UZV873" s="396"/>
      <c r="UZW873" s="396"/>
      <c r="UZX873" s="396"/>
      <c r="UZY873" s="396"/>
      <c r="UZZ873" s="396"/>
      <c r="VAA873" s="396"/>
      <c r="VAB873" s="396"/>
      <c r="VAC873" s="396"/>
      <c r="VAD873" s="396"/>
      <c r="VAE873" s="396"/>
      <c r="VAF873" s="396"/>
      <c r="VAG873" s="396"/>
      <c r="VAH873" s="396"/>
      <c r="VAI873" s="396"/>
      <c r="VAJ873" s="396"/>
      <c r="VAK873" s="396"/>
      <c r="VAL873" s="396"/>
      <c r="VAM873" s="396"/>
      <c r="VAN873" s="396"/>
      <c r="VAO873" s="396"/>
      <c r="VAP873" s="396"/>
      <c r="VAQ873" s="396"/>
      <c r="VAR873" s="396"/>
      <c r="VAS873" s="396"/>
      <c r="VAT873" s="396"/>
      <c r="VAU873" s="396"/>
      <c r="VAV873" s="396"/>
      <c r="VAW873" s="396"/>
      <c r="VAX873" s="396"/>
      <c r="VAY873" s="396"/>
      <c r="VAZ873" s="396"/>
      <c r="VBA873" s="396"/>
      <c r="VBB873" s="396"/>
      <c r="VBC873" s="396"/>
      <c r="VBD873" s="396"/>
      <c r="VBE873" s="396"/>
      <c r="VBF873" s="396"/>
      <c r="VBG873" s="396"/>
      <c r="VBH873" s="396"/>
      <c r="VBI873" s="396"/>
      <c r="VBJ873" s="396"/>
      <c r="VBK873" s="396"/>
      <c r="VBL873" s="396"/>
      <c r="VBM873" s="396"/>
      <c r="VBN873" s="396"/>
      <c r="VBO873" s="396"/>
      <c r="VBP873" s="396"/>
      <c r="VBQ873" s="396"/>
      <c r="VBR873" s="396"/>
      <c r="VBS873" s="396"/>
      <c r="VBT873" s="396"/>
      <c r="VBU873" s="396"/>
      <c r="VBV873" s="396"/>
      <c r="VBW873" s="396"/>
      <c r="VBX873" s="396"/>
      <c r="VBY873" s="396"/>
      <c r="VBZ873" s="396"/>
      <c r="VCA873" s="396"/>
      <c r="VCB873" s="396"/>
      <c r="VCC873" s="396"/>
      <c r="VCD873" s="396"/>
      <c r="VCE873" s="396"/>
      <c r="VCF873" s="396"/>
      <c r="VCG873" s="396"/>
      <c r="VCH873" s="396"/>
      <c r="VCI873" s="396"/>
      <c r="VCJ873" s="396"/>
      <c r="VCK873" s="396"/>
      <c r="VCL873" s="396"/>
      <c r="VCM873" s="396"/>
      <c r="VCN873" s="396"/>
      <c r="VCO873" s="396"/>
      <c r="VCP873" s="396"/>
      <c r="VCQ873" s="396"/>
      <c r="VCR873" s="396"/>
      <c r="VCS873" s="396"/>
      <c r="VCT873" s="396"/>
      <c r="VCU873" s="396"/>
      <c r="VCV873" s="396"/>
      <c r="VCW873" s="396"/>
      <c r="VCX873" s="396"/>
      <c r="VCY873" s="396"/>
      <c r="VCZ873" s="396"/>
      <c r="VDA873" s="396"/>
      <c r="VDB873" s="396"/>
      <c r="VDC873" s="396"/>
      <c r="VDD873" s="396"/>
      <c r="VDE873" s="396"/>
      <c r="VDF873" s="396"/>
      <c r="VDG873" s="396"/>
      <c r="VDH873" s="396"/>
      <c r="VDI873" s="396"/>
      <c r="VDJ873" s="396"/>
      <c r="VDK873" s="396"/>
      <c r="VDL873" s="396"/>
      <c r="VDM873" s="396"/>
      <c r="VDN873" s="396"/>
      <c r="VDO873" s="396"/>
      <c r="VDP873" s="396"/>
      <c r="VDQ873" s="396"/>
      <c r="VDR873" s="396"/>
      <c r="VDS873" s="396"/>
      <c r="VDT873" s="396"/>
      <c r="VDU873" s="396"/>
      <c r="VDV873" s="396"/>
      <c r="VDW873" s="396"/>
      <c r="VDX873" s="396"/>
      <c r="VDY873" s="396"/>
      <c r="VDZ873" s="396"/>
      <c r="VEA873" s="396"/>
      <c r="VEB873" s="396"/>
      <c r="VEC873" s="396"/>
      <c r="VED873" s="396"/>
      <c r="VEE873" s="396"/>
      <c r="VEF873" s="396"/>
      <c r="VEG873" s="396"/>
      <c r="VEH873" s="396"/>
      <c r="VEI873" s="396"/>
      <c r="VEJ873" s="396"/>
      <c r="VEK873" s="396"/>
      <c r="VEL873" s="396"/>
      <c r="VEM873" s="396"/>
      <c r="VEN873" s="396"/>
      <c r="VEO873" s="396"/>
      <c r="VEP873" s="396"/>
      <c r="VEQ873" s="396"/>
      <c r="VER873" s="396"/>
      <c r="VES873" s="396"/>
      <c r="VET873" s="396"/>
      <c r="VEU873" s="396"/>
      <c r="VEV873" s="396"/>
      <c r="VEW873" s="396"/>
      <c r="VEX873" s="396"/>
      <c r="VEY873" s="396"/>
      <c r="VEZ873" s="396"/>
      <c r="VFA873" s="396"/>
      <c r="VFB873" s="396"/>
      <c r="VFC873" s="396"/>
      <c r="VFD873" s="396"/>
      <c r="VFE873" s="396"/>
      <c r="VFF873" s="396"/>
      <c r="VFG873" s="396"/>
      <c r="VFH873" s="396"/>
      <c r="VFI873" s="396"/>
      <c r="VFJ873" s="396"/>
      <c r="VFK873" s="396"/>
      <c r="VFL873" s="396"/>
      <c r="VFM873" s="396"/>
      <c r="VFN873" s="396"/>
      <c r="VFO873" s="396"/>
      <c r="VFP873" s="396"/>
      <c r="VFQ873" s="396"/>
      <c r="VFR873" s="396"/>
      <c r="VFS873" s="396"/>
      <c r="VFT873" s="396"/>
      <c r="VFU873" s="396"/>
      <c r="VFV873" s="396"/>
      <c r="VFW873" s="396"/>
      <c r="VFX873" s="396"/>
      <c r="VFY873" s="396"/>
      <c r="VFZ873" s="396"/>
      <c r="VGA873" s="396"/>
      <c r="VGB873" s="396"/>
      <c r="VGC873" s="396"/>
      <c r="VGD873" s="396"/>
      <c r="VGE873" s="396"/>
      <c r="VGF873" s="396"/>
      <c r="VGG873" s="396"/>
      <c r="VGH873" s="396"/>
      <c r="VGI873" s="396"/>
      <c r="VGJ873" s="396"/>
      <c r="VGK873" s="396"/>
      <c r="VGL873" s="396"/>
      <c r="VGM873" s="396"/>
      <c r="VGN873" s="396"/>
      <c r="VGO873" s="396"/>
      <c r="VGP873" s="396"/>
      <c r="VGQ873" s="396"/>
      <c r="VGR873" s="396"/>
      <c r="VGS873" s="396"/>
      <c r="VGT873" s="396"/>
      <c r="VGU873" s="396"/>
      <c r="VGV873" s="396"/>
      <c r="VGW873" s="396"/>
      <c r="VGX873" s="396"/>
      <c r="VGY873" s="396"/>
      <c r="VGZ873" s="396"/>
      <c r="VHA873" s="396"/>
      <c r="VHB873" s="396"/>
      <c r="VHC873" s="396"/>
      <c r="VHD873" s="396"/>
      <c r="VHE873" s="396"/>
      <c r="VHF873" s="396"/>
      <c r="VHG873" s="396"/>
      <c r="VHH873" s="396"/>
      <c r="VHI873" s="396"/>
      <c r="VHJ873" s="396"/>
      <c r="VHK873" s="396"/>
      <c r="VHL873" s="396"/>
      <c r="VHM873" s="396"/>
      <c r="VHN873" s="396"/>
      <c r="VHO873" s="396"/>
      <c r="VHP873" s="396"/>
      <c r="VHQ873" s="396"/>
      <c r="VHR873" s="396"/>
      <c r="VHS873" s="396"/>
      <c r="VHT873" s="396"/>
      <c r="VHU873" s="396"/>
      <c r="VHV873" s="396"/>
      <c r="VHW873" s="396"/>
      <c r="VHX873" s="396"/>
      <c r="VHY873" s="396"/>
      <c r="VHZ873" s="396"/>
      <c r="VIA873" s="396"/>
      <c r="VIB873" s="396"/>
      <c r="VIC873" s="396"/>
      <c r="VID873" s="396"/>
      <c r="VIE873" s="396"/>
      <c r="VIF873" s="396"/>
      <c r="VIG873" s="396"/>
      <c r="VIH873" s="396"/>
      <c r="VII873" s="396"/>
      <c r="VIJ873" s="396"/>
      <c r="VIK873" s="396"/>
      <c r="VIL873" s="396"/>
      <c r="VIM873" s="396"/>
      <c r="VIN873" s="396"/>
      <c r="VIO873" s="396"/>
      <c r="VIP873" s="396"/>
      <c r="VIQ873" s="396"/>
      <c r="VIR873" s="396"/>
      <c r="VIS873" s="396"/>
      <c r="VIT873" s="396"/>
      <c r="VIU873" s="396"/>
      <c r="VIV873" s="396"/>
      <c r="VIW873" s="396"/>
      <c r="VIX873" s="396"/>
      <c r="VIY873" s="396"/>
      <c r="VIZ873" s="396"/>
      <c r="VJA873" s="396"/>
      <c r="VJB873" s="396"/>
      <c r="VJC873" s="396"/>
      <c r="VJD873" s="396"/>
      <c r="VJE873" s="396"/>
      <c r="VJF873" s="396"/>
      <c r="VJG873" s="396"/>
      <c r="VJH873" s="396"/>
      <c r="VJI873" s="396"/>
      <c r="VJJ873" s="396"/>
      <c r="VJK873" s="396"/>
      <c r="VJL873" s="396"/>
      <c r="VJM873" s="396"/>
      <c r="VJN873" s="396"/>
      <c r="VJO873" s="396"/>
      <c r="VJP873" s="396"/>
      <c r="VJQ873" s="396"/>
      <c r="VJR873" s="396"/>
      <c r="VJS873" s="396"/>
      <c r="VJT873" s="396"/>
      <c r="VJU873" s="396"/>
      <c r="VJV873" s="396"/>
      <c r="VJW873" s="396"/>
      <c r="VJX873" s="396"/>
      <c r="VJY873" s="396"/>
      <c r="VJZ873" s="396"/>
      <c r="VKA873" s="396"/>
      <c r="VKB873" s="396"/>
      <c r="VKC873" s="396"/>
      <c r="VKD873" s="396"/>
      <c r="VKE873" s="396"/>
      <c r="VKF873" s="396"/>
      <c r="VKG873" s="396"/>
      <c r="VKH873" s="396"/>
      <c r="VKI873" s="396"/>
      <c r="VKJ873" s="396"/>
      <c r="VKK873" s="396"/>
      <c r="VKL873" s="396"/>
      <c r="VKM873" s="396"/>
      <c r="VKN873" s="396"/>
      <c r="VKO873" s="396"/>
      <c r="VKP873" s="396"/>
      <c r="VKQ873" s="396"/>
      <c r="VKR873" s="396"/>
      <c r="VKS873" s="396"/>
      <c r="VKT873" s="396"/>
      <c r="VKU873" s="396"/>
      <c r="VKV873" s="396"/>
      <c r="VKW873" s="396"/>
      <c r="VKX873" s="396"/>
      <c r="VKY873" s="396"/>
      <c r="VKZ873" s="396"/>
      <c r="VLA873" s="396"/>
      <c r="VLB873" s="396"/>
      <c r="VLC873" s="396"/>
      <c r="VLD873" s="396"/>
      <c r="VLE873" s="396"/>
      <c r="VLF873" s="396"/>
      <c r="VLG873" s="396"/>
      <c r="VLH873" s="396"/>
      <c r="VLI873" s="396"/>
      <c r="VLJ873" s="396"/>
      <c r="VLK873" s="396"/>
      <c r="VLL873" s="396"/>
      <c r="VLM873" s="396"/>
      <c r="VLN873" s="396"/>
      <c r="VLO873" s="396"/>
      <c r="VLP873" s="396"/>
      <c r="VLQ873" s="396"/>
      <c r="VLR873" s="396"/>
      <c r="VLS873" s="396"/>
      <c r="VLT873" s="396"/>
      <c r="VLU873" s="396"/>
      <c r="VLV873" s="396"/>
      <c r="VLW873" s="396"/>
      <c r="VLX873" s="396"/>
      <c r="VLY873" s="396"/>
      <c r="VLZ873" s="396"/>
      <c r="VMA873" s="396"/>
      <c r="VMB873" s="396"/>
      <c r="VMC873" s="396"/>
      <c r="VMD873" s="396"/>
      <c r="VME873" s="396"/>
      <c r="VMF873" s="396"/>
      <c r="VMG873" s="396"/>
      <c r="VMH873" s="396"/>
      <c r="VMI873" s="396"/>
      <c r="VMJ873" s="396"/>
      <c r="VMK873" s="396"/>
      <c r="VML873" s="396"/>
      <c r="VMM873" s="396"/>
      <c r="VMN873" s="396"/>
      <c r="VMO873" s="396"/>
      <c r="VMP873" s="396"/>
      <c r="VMQ873" s="396"/>
      <c r="VMR873" s="396"/>
      <c r="VMS873" s="396"/>
      <c r="VMT873" s="396"/>
      <c r="VMU873" s="396"/>
      <c r="VMV873" s="396"/>
      <c r="VMW873" s="396"/>
      <c r="VMX873" s="396"/>
      <c r="VMY873" s="396"/>
      <c r="VMZ873" s="396"/>
      <c r="VNA873" s="396"/>
      <c r="VNB873" s="396"/>
      <c r="VNC873" s="396"/>
      <c r="VND873" s="396"/>
      <c r="VNE873" s="396"/>
      <c r="VNF873" s="396"/>
      <c r="VNG873" s="396"/>
      <c r="VNH873" s="396"/>
      <c r="VNI873" s="396"/>
      <c r="VNJ873" s="396"/>
      <c r="VNK873" s="396"/>
      <c r="VNL873" s="396"/>
      <c r="VNM873" s="396"/>
      <c r="VNN873" s="396"/>
      <c r="VNO873" s="396"/>
      <c r="VNP873" s="396"/>
      <c r="VNQ873" s="396"/>
      <c r="VNR873" s="396"/>
      <c r="VNS873" s="396"/>
      <c r="VNT873" s="396"/>
      <c r="VNU873" s="396"/>
      <c r="VNV873" s="396"/>
      <c r="VNW873" s="396"/>
      <c r="VNX873" s="396"/>
      <c r="VNY873" s="396"/>
      <c r="VNZ873" s="396"/>
      <c r="VOA873" s="396"/>
      <c r="VOB873" s="396"/>
      <c r="VOC873" s="396"/>
      <c r="VOD873" s="396"/>
      <c r="VOE873" s="396"/>
      <c r="VOF873" s="396"/>
      <c r="VOG873" s="396"/>
      <c r="VOH873" s="396"/>
      <c r="VOI873" s="396"/>
      <c r="VOJ873" s="396"/>
      <c r="VOK873" s="396"/>
      <c r="VOL873" s="396"/>
      <c r="VOM873" s="396"/>
      <c r="VON873" s="396"/>
      <c r="VOO873" s="396"/>
      <c r="VOP873" s="396"/>
      <c r="VOQ873" s="396"/>
      <c r="VOR873" s="396"/>
      <c r="VOS873" s="396"/>
      <c r="VOT873" s="396"/>
      <c r="VOU873" s="396"/>
      <c r="VOV873" s="396"/>
      <c r="VOW873" s="396"/>
      <c r="VOX873" s="396"/>
      <c r="VOY873" s="396"/>
      <c r="VOZ873" s="396"/>
      <c r="VPA873" s="396"/>
      <c r="VPB873" s="396"/>
      <c r="VPC873" s="396"/>
      <c r="VPD873" s="396"/>
      <c r="VPE873" s="396"/>
      <c r="VPF873" s="396"/>
      <c r="VPG873" s="396"/>
      <c r="VPH873" s="396"/>
      <c r="VPI873" s="396"/>
      <c r="VPJ873" s="396"/>
      <c r="VPK873" s="396"/>
      <c r="VPL873" s="396"/>
      <c r="VPM873" s="396"/>
      <c r="VPN873" s="396"/>
      <c r="VPO873" s="396"/>
      <c r="VPP873" s="396"/>
      <c r="VPQ873" s="396"/>
      <c r="VPR873" s="396"/>
      <c r="VPS873" s="396"/>
      <c r="VPT873" s="396"/>
      <c r="VPU873" s="396"/>
      <c r="VPV873" s="396"/>
      <c r="VPW873" s="396"/>
      <c r="VPX873" s="396"/>
      <c r="VPY873" s="396"/>
      <c r="VPZ873" s="396"/>
      <c r="VQA873" s="396"/>
      <c r="VQB873" s="396"/>
      <c r="VQC873" s="396"/>
      <c r="VQD873" s="396"/>
      <c r="VQE873" s="396"/>
      <c r="VQF873" s="396"/>
      <c r="VQG873" s="396"/>
      <c r="VQH873" s="396"/>
      <c r="VQI873" s="396"/>
      <c r="VQJ873" s="396"/>
      <c r="VQK873" s="396"/>
      <c r="VQL873" s="396"/>
      <c r="VQM873" s="396"/>
      <c r="VQN873" s="396"/>
      <c r="VQO873" s="396"/>
      <c r="VQP873" s="396"/>
      <c r="VQQ873" s="396"/>
      <c r="VQR873" s="396"/>
      <c r="VQS873" s="396"/>
      <c r="VQT873" s="396"/>
      <c r="VQU873" s="396"/>
      <c r="VQV873" s="396"/>
      <c r="VQW873" s="396"/>
      <c r="VQX873" s="396"/>
      <c r="VQY873" s="396"/>
      <c r="VQZ873" s="396"/>
      <c r="VRA873" s="396"/>
      <c r="VRB873" s="396"/>
      <c r="VRC873" s="396"/>
      <c r="VRD873" s="396"/>
      <c r="VRE873" s="396"/>
      <c r="VRF873" s="396"/>
      <c r="VRG873" s="396"/>
      <c r="VRH873" s="396"/>
      <c r="VRI873" s="396"/>
      <c r="VRJ873" s="396"/>
      <c r="VRK873" s="396"/>
      <c r="VRL873" s="396"/>
      <c r="VRM873" s="396"/>
      <c r="VRN873" s="396"/>
      <c r="VRO873" s="396"/>
      <c r="VRP873" s="396"/>
      <c r="VRQ873" s="396"/>
      <c r="VRR873" s="396"/>
      <c r="VRS873" s="396"/>
      <c r="VRT873" s="396"/>
      <c r="VRU873" s="396"/>
      <c r="VRV873" s="396"/>
      <c r="VRW873" s="396"/>
      <c r="VRX873" s="396"/>
      <c r="VRY873" s="396"/>
      <c r="VRZ873" s="396"/>
      <c r="VSA873" s="396"/>
      <c r="VSB873" s="396"/>
      <c r="VSC873" s="396"/>
      <c r="VSD873" s="396"/>
      <c r="VSE873" s="396"/>
      <c r="VSF873" s="396"/>
      <c r="VSG873" s="396"/>
      <c r="VSH873" s="396"/>
      <c r="VSI873" s="396"/>
      <c r="VSJ873" s="396"/>
      <c r="VSK873" s="396"/>
      <c r="VSL873" s="396"/>
      <c r="VSM873" s="396"/>
      <c r="VSN873" s="396"/>
      <c r="VSO873" s="396"/>
      <c r="VSP873" s="396"/>
      <c r="VSQ873" s="396"/>
      <c r="VSR873" s="396"/>
      <c r="VSS873" s="396"/>
      <c r="VST873" s="396"/>
      <c r="VSU873" s="396"/>
      <c r="VSV873" s="396"/>
      <c r="VSW873" s="396"/>
      <c r="VSX873" s="396"/>
      <c r="VSY873" s="396"/>
      <c r="VSZ873" s="396"/>
      <c r="VTA873" s="396"/>
      <c r="VTB873" s="396"/>
      <c r="VTC873" s="396"/>
      <c r="VTD873" s="396"/>
      <c r="VTE873" s="396"/>
      <c r="VTF873" s="396"/>
      <c r="VTG873" s="396"/>
      <c r="VTH873" s="396"/>
      <c r="VTI873" s="396"/>
      <c r="VTJ873" s="396"/>
      <c r="VTK873" s="396"/>
      <c r="VTL873" s="396"/>
      <c r="VTM873" s="396"/>
      <c r="VTN873" s="396"/>
      <c r="VTO873" s="396"/>
      <c r="VTP873" s="396"/>
      <c r="VTQ873" s="396"/>
      <c r="VTR873" s="396"/>
      <c r="VTS873" s="396"/>
      <c r="VTT873" s="396"/>
      <c r="VTU873" s="396"/>
      <c r="VTV873" s="396"/>
      <c r="VTW873" s="396"/>
      <c r="VTX873" s="396"/>
      <c r="VTY873" s="396"/>
      <c r="VTZ873" s="396"/>
      <c r="VUA873" s="396"/>
      <c r="VUB873" s="396"/>
      <c r="VUC873" s="396"/>
      <c r="VUD873" s="396"/>
      <c r="VUE873" s="396"/>
      <c r="VUF873" s="396"/>
      <c r="VUG873" s="396"/>
      <c r="VUH873" s="396"/>
      <c r="VUI873" s="396"/>
      <c r="VUJ873" s="396"/>
      <c r="VUK873" s="396"/>
      <c r="VUL873" s="396"/>
      <c r="VUM873" s="396"/>
      <c r="VUN873" s="396"/>
      <c r="VUO873" s="396"/>
      <c r="VUP873" s="396"/>
      <c r="VUQ873" s="396"/>
      <c r="VUR873" s="396"/>
      <c r="VUS873" s="396"/>
      <c r="VUT873" s="396"/>
      <c r="VUU873" s="396"/>
      <c r="VUV873" s="396"/>
      <c r="VUW873" s="396"/>
      <c r="VUX873" s="396"/>
      <c r="VUY873" s="396"/>
      <c r="VUZ873" s="396"/>
      <c r="VVA873" s="396"/>
      <c r="VVB873" s="396"/>
      <c r="VVC873" s="396"/>
      <c r="VVD873" s="396"/>
      <c r="VVE873" s="396"/>
      <c r="VVF873" s="396"/>
      <c r="VVG873" s="396"/>
      <c r="VVH873" s="396"/>
      <c r="VVI873" s="396"/>
      <c r="VVJ873" s="396"/>
      <c r="VVK873" s="396"/>
      <c r="VVL873" s="396"/>
      <c r="VVM873" s="396"/>
      <c r="VVN873" s="396"/>
      <c r="VVO873" s="396"/>
      <c r="VVP873" s="396"/>
      <c r="VVQ873" s="396"/>
      <c r="VVR873" s="396"/>
      <c r="VVS873" s="396"/>
      <c r="VVT873" s="396"/>
      <c r="VVU873" s="396"/>
      <c r="VVV873" s="396"/>
      <c r="VVW873" s="396"/>
      <c r="VVX873" s="396"/>
      <c r="VVY873" s="396"/>
      <c r="VVZ873" s="396"/>
      <c r="VWA873" s="396"/>
      <c r="VWB873" s="396"/>
      <c r="VWC873" s="396"/>
      <c r="VWD873" s="396"/>
      <c r="VWE873" s="396"/>
      <c r="VWF873" s="396"/>
      <c r="VWG873" s="396"/>
      <c r="VWH873" s="396"/>
      <c r="VWI873" s="396"/>
      <c r="VWJ873" s="396"/>
      <c r="VWK873" s="396"/>
      <c r="VWL873" s="396"/>
      <c r="VWM873" s="396"/>
      <c r="VWN873" s="396"/>
      <c r="VWO873" s="396"/>
      <c r="VWP873" s="396"/>
      <c r="VWQ873" s="396"/>
      <c r="VWR873" s="396"/>
      <c r="VWS873" s="396"/>
      <c r="VWT873" s="396"/>
      <c r="VWU873" s="396"/>
      <c r="VWV873" s="396"/>
      <c r="VWW873" s="396"/>
      <c r="VWX873" s="396"/>
      <c r="VWY873" s="396"/>
      <c r="VWZ873" s="396"/>
      <c r="VXA873" s="396"/>
      <c r="VXB873" s="396"/>
      <c r="VXC873" s="396"/>
      <c r="VXD873" s="396"/>
      <c r="VXE873" s="396"/>
      <c r="VXF873" s="396"/>
      <c r="VXG873" s="396"/>
      <c r="VXH873" s="396"/>
      <c r="VXI873" s="396"/>
      <c r="VXJ873" s="396"/>
      <c r="VXK873" s="396"/>
      <c r="VXL873" s="396"/>
      <c r="VXM873" s="396"/>
      <c r="VXN873" s="396"/>
      <c r="VXO873" s="396"/>
      <c r="VXP873" s="396"/>
      <c r="VXQ873" s="396"/>
      <c r="VXR873" s="396"/>
      <c r="VXS873" s="396"/>
      <c r="VXT873" s="396"/>
      <c r="VXU873" s="396"/>
      <c r="VXV873" s="396"/>
      <c r="VXW873" s="396"/>
      <c r="VXX873" s="396"/>
      <c r="VXY873" s="396"/>
      <c r="VXZ873" s="396"/>
      <c r="VYA873" s="396"/>
      <c r="VYB873" s="396"/>
      <c r="VYC873" s="396"/>
      <c r="VYD873" s="396"/>
      <c r="VYE873" s="396"/>
      <c r="VYF873" s="396"/>
      <c r="VYG873" s="396"/>
      <c r="VYH873" s="396"/>
      <c r="VYI873" s="396"/>
      <c r="VYJ873" s="396"/>
      <c r="VYK873" s="396"/>
      <c r="VYL873" s="396"/>
      <c r="VYM873" s="396"/>
      <c r="VYN873" s="396"/>
      <c r="VYO873" s="396"/>
      <c r="VYP873" s="396"/>
      <c r="VYQ873" s="396"/>
      <c r="VYR873" s="396"/>
      <c r="VYS873" s="396"/>
      <c r="VYT873" s="396"/>
      <c r="VYU873" s="396"/>
      <c r="VYV873" s="396"/>
      <c r="VYW873" s="396"/>
      <c r="VYX873" s="396"/>
      <c r="VYY873" s="396"/>
      <c r="VYZ873" s="396"/>
      <c r="VZA873" s="396"/>
      <c r="VZB873" s="396"/>
      <c r="VZC873" s="396"/>
      <c r="VZD873" s="396"/>
      <c r="VZE873" s="396"/>
      <c r="VZF873" s="396"/>
      <c r="VZG873" s="396"/>
      <c r="VZH873" s="396"/>
      <c r="VZI873" s="396"/>
      <c r="VZJ873" s="396"/>
      <c r="VZK873" s="396"/>
      <c r="VZL873" s="396"/>
      <c r="VZM873" s="396"/>
      <c r="VZN873" s="396"/>
      <c r="VZO873" s="396"/>
      <c r="VZP873" s="396"/>
      <c r="VZQ873" s="396"/>
      <c r="VZR873" s="396"/>
      <c r="VZS873" s="396"/>
      <c r="VZT873" s="396"/>
      <c r="VZU873" s="396"/>
      <c r="VZV873" s="396"/>
      <c r="VZW873" s="396"/>
      <c r="VZX873" s="396"/>
      <c r="VZY873" s="396"/>
      <c r="VZZ873" s="396"/>
      <c r="WAA873" s="396"/>
      <c r="WAB873" s="396"/>
      <c r="WAC873" s="396"/>
      <c r="WAD873" s="396"/>
      <c r="WAE873" s="396"/>
      <c r="WAF873" s="396"/>
      <c r="WAG873" s="396"/>
      <c r="WAH873" s="396"/>
      <c r="WAI873" s="396"/>
      <c r="WAJ873" s="396"/>
      <c r="WAK873" s="396"/>
      <c r="WAL873" s="396"/>
      <c r="WAM873" s="396"/>
      <c r="WAN873" s="396"/>
      <c r="WAO873" s="396"/>
      <c r="WAP873" s="396"/>
      <c r="WAQ873" s="396"/>
      <c r="WAR873" s="396"/>
      <c r="WAS873" s="396"/>
      <c r="WAT873" s="396"/>
      <c r="WAU873" s="396"/>
      <c r="WAV873" s="396"/>
      <c r="WAW873" s="396"/>
      <c r="WAX873" s="396"/>
      <c r="WAY873" s="396"/>
      <c r="WAZ873" s="396"/>
      <c r="WBA873" s="396"/>
      <c r="WBB873" s="396"/>
      <c r="WBC873" s="396"/>
      <c r="WBD873" s="396"/>
      <c r="WBE873" s="396"/>
      <c r="WBF873" s="396"/>
      <c r="WBG873" s="396"/>
      <c r="WBH873" s="396"/>
      <c r="WBI873" s="396"/>
      <c r="WBJ873" s="396"/>
      <c r="WBK873" s="396"/>
      <c r="WBL873" s="396"/>
      <c r="WBM873" s="396"/>
      <c r="WBN873" s="396"/>
      <c r="WBO873" s="396"/>
      <c r="WBP873" s="396"/>
      <c r="WBQ873" s="396"/>
      <c r="WBR873" s="396"/>
      <c r="WBS873" s="396"/>
      <c r="WBT873" s="396"/>
      <c r="WBU873" s="396"/>
      <c r="WBV873" s="396"/>
      <c r="WBW873" s="396"/>
      <c r="WBX873" s="396"/>
      <c r="WBY873" s="396"/>
      <c r="WBZ873" s="396"/>
      <c r="WCA873" s="396"/>
      <c r="WCB873" s="396"/>
      <c r="WCC873" s="396"/>
      <c r="WCD873" s="396"/>
      <c r="WCE873" s="396"/>
      <c r="WCF873" s="396"/>
      <c r="WCG873" s="396"/>
      <c r="WCH873" s="396"/>
      <c r="WCI873" s="396"/>
      <c r="WCJ873" s="396"/>
      <c r="WCK873" s="396"/>
      <c r="WCL873" s="396"/>
      <c r="WCM873" s="396"/>
      <c r="WCN873" s="396"/>
      <c r="WCO873" s="396"/>
      <c r="WCP873" s="396"/>
      <c r="WCQ873" s="396"/>
      <c r="WCR873" s="396"/>
      <c r="WCS873" s="396"/>
      <c r="WCT873" s="396"/>
      <c r="WCU873" s="396"/>
      <c r="WCV873" s="396"/>
      <c r="WCW873" s="396"/>
      <c r="WCX873" s="396"/>
      <c r="WCY873" s="396"/>
      <c r="WCZ873" s="396"/>
      <c r="WDA873" s="396"/>
      <c r="WDB873" s="396"/>
      <c r="WDC873" s="396"/>
      <c r="WDD873" s="396"/>
      <c r="WDE873" s="396"/>
      <c r="WDF873" s="396"/>
      <c r="WDG873" s="396"/>
      <c r="WDH873" s="396"/>
      <c r="WDI873" s="396"/>
      <c r="WDJ873" s="396"/>
      <c r="WDK873" s="396"/>
      <c r="WDL873" s="396"/>
      <c r="WDM873" s="396"/>
      <c r="WDN873" s="396"/>
      <c r="WDO873" s="396"/>
      <c r="WDP873" s="396"/>
      <c r="WDQ873" s="396"/>
      <c r="WDR873" s="396"/>
      <c r="WDS873" s="396"/>
      <c r="WDT873" s="396"/>
      <c r="WDU873" s="396"/>
      <c r="WDV873" s="396"/>
      <c r="WDW873" s="396"/>
      <c r="WDX873" s="396"/>
      <c r="WDY873" s="396"/>
      <c r="WDZ873" s="396"/>
      <c r="WEA873" s="396"/>
      <c r="WEB873" s="396"/>
      <c r="WEC873" s="396"/>
      <c r="WED873" s="396"/>
      <c r="WEE873" s="396"/>
      <c r="WEF873" s="396"/>
      <c r="WEG873" s="396"/>
      <c r="WEH873" s="396"/>
      <c r="WEI873" s="396"/>
      <c r="WEJ873" s="396"/>
      <c r="WEK873" s="396"/>
      <c r="WEL873" s="396"/>
      <c r="WEM873" s="396"/>
      <c r="WEN873" s="396"/>
      <c r="WEO873" s="396"/>
      <c r="WEP873" s="396"/>
      <c r="WEQ873" s="396"/>
      <c r="WER873" s="396"/>
      <c r="WES873" s="396"/>
      <c r="WET873" s="396"/>
      <c r="WEU873" s="396"/>
      <c r="WEV873" s="396"/>
      <c r="WEW873" s="396"/>
      <c r="WEX873" s="396"/>
      <c r="WEY873" s="396"/>
      <c r="WEZ873" s="396"/>
      <c r="WFA873" s="396"/>
      <c r="WFB873" s="396"/>
      <c r="WFC873" s="396"/>
      <c r="WFD873" s="396"/>
      <c r="WFE873" s="396"/>
      <c r="WFF873" s="396"/>
      <c r="WFG873" s="396"/>
      <c r="WFH873" s="396"/>
      <c r="WFI873" s="396"/>
      <c r="WFJ873" s="396"/>
      <c r="WFK873" s="396"/>
      <c r="WFL873" s="396"/>
      <c r="WFM873" s="396"/>
      <c r="WFN873" s="396"/>
      <c r="WFO873" s="396"/>
      <c r="WFP873" s="396"/>
      <c r="WFQ873" s="396"/>
      <c r="WFR873" s="396"/>
      <c r="WFS873" s="396"/>
      <c r="WFT873" s="396"/>
      <c r="WFU873" s="396"/>
      <c r="WFV873" s="396"/>
      <c r="WFW873" s="396"/>
      <c r="WFX873" s="396"/>
      <c r="WFY873" s="396"/>
      <c r="WFZ873" s="396"/>
      <c r="WGA873" s="396"/>
      <c r="WGB873" s="396"/>
      <c r="WGC873" s="396"/>
      <c r="WGD873" s="396"/>
      <c r="WGE873" s="396"/>
      <c r="WGF873" s="396"/>
      <c r="WGG873" s="396"/>
      <c r="WGH873" s="396"/>
      <c r="WGI873" s="396"/>
      <c r="WGJ873" s="396"/>
      <c r="WGK873" s="396"/>
      <c r="WGL873" s="396"/>
      <c r="WGM873" s="396"/>
      <c r="WGN873" s="396"/>
      <c r="WGO873" s="396"/>
      <c r="WGP873" s="396"/>
      <c r="WGQ873" s="396"/>
      <c r="WGR873" s="396"/>
      <c r="WGS873" s="396"/>
      <c r="WGT873" s="396"/>
      <c r="WGU873" s="396"/>
      <c r="WGV873" s="396"/>
      <c r="WGW873" s="396"/>
      <c r="WGX873" s="396"/>
      <c r="WGY873" s="396"/>
      <c r="WGZ873" s="396"/>
      <c r="WHA873" s="396"/>
      <c r="WHB873" s="396"/>
      <c r="WHC873" s="396"/>
      <c r="WHD873" s="396"/>
      <c r="WHE873" s="396"/>
      <c r="WHF873" s="396"/>
      <c r="WHG873" s="396"/>
      <c r="WHH873" s="396"/>
      <c r="WHI873" s="396"/>
      <c r="WHJ873" s="396"/>
      <c r="WHK873" s="396"/>
      <c r="WHL873" s="396"/>
      <c r="WHM873" s="396"/>
      <c r="WHN873" s="396"/>
      <c r="WHO873" s="396"/>
      <c r="WHP873" s="396"/>
      <c r="WHQ873" s="396"/>
      <c r="WHR873" s="396"/>
      <c r="WHS873" s="396"/>
      <c r="WHT873" s="396"/>
      <c r="WHU873" s="396"/>
      <c r="WHV873" s="396"/>
      <c r="WHW873" s="396"/>
      <c r="WHX873" s="396"/>
      <c r="WHY873" s="396"/>
      <c r="WHZ873" s="396"/>
      <c r="WIA873" s="396"/>
      <c r="WIB873" s="396"/>
      <c r="WIC873" s="396"/>
      <c r="WID873" s="396"/>
      <c r="WIE873" s="396"/>
      <c r="WIF873" s="396"/>
      <c r="WIG873" s="396"/>
      <c r="WIH873" s="396"/>
      <c r="WII873" s="396"/>
      <c r="WIJ873" s="396"/>
      <c r="WIK873" s="396"/>
      <c r="WIL873" s="396"/>
      <c r="WIM873" s="396"/>
      <c r="WIN873" s="396"/>
      <c r="WIO873" s="396"/>
      <c r="WIP873" s="396"/>
      <c r="WIQ873" s="396"/>
      <c r="WIR873" s="396"/>
      <c r="WIS873" s="396"/>
      <c r="WIT873" s="396"/>
      <c r="WIU873" s="396"/>
      <c r="WIV873" s="396"/>
      <c r="WIW873" s="396"/>
      <c r="WIX873" s="396"/>
      <c r="WIY873" s="396"/>
      <c r="WIZ873" s="396"/>
      <c r="WJA873" s="396"/>
      <c r="WJB873" s="396"/>
      <c r="WJC873" s="396"/>
      <c r="WJD873" s="396"/>
      <c r="WJE873" s="396"/>
      <c r="WJF873" s="396"/>
      <c r="WJG873" s="396"/>
      <c r="WJH873" s="396"/>
      <c r="WJI873" s="396"/>
      <c r="WJJ873" s="396"/>
      <c r="WJK873" s="396"/>
      <c r="WJL873" s="396"/>
      <c r="WJM873" s="396"/>
      <c r="WJN873" s="396"/>
      <c r="WJO873" s="396"/>
      <c r="WJP873" s="396"/>
      <c r="WJQ873" s="396"/>
      <c r="WJR873" s="396"/>
      <c r="WJS873" s="396"/>
      <c r="WJT873" s="396"/>
      <c r="WJU873" s="396"/>
      <c r="WJV873" s="396"/>
      <c r="WJW873" s="396"/>
      <c r="WJX873" s="396"/>
      <c r="WJY873" s="396"/>
      <c r="WJZ873" s="396"/>
      <c r="WKA873" s="396"/>
      <c r="WKB873" s="396"/>
      <c r="WKC873" s="396"/>
      <c r="WKD873" s="396"/>
      <c r="WKE873" s="396"/>
      <c r="WKF873" s="396"/>
      <c r="WKG873" s="396"/>
      <c r="WKH873" s="396"/>
      <c r="WKI873" s="396"/>
      <c r="WKJ873" s="396"/>
      <c r="WKK873" s="396"/>
      <c r="WKL873" s="396"/>
      <c r="WKM873" s="396"/>
      <c r="WKN873" s="396"/>
      <c r="WKO873" s="396"/>
      <c r="WKP873" s="396"/>
      <c r="WKQ873" s="396"/>
      <c r="WKR873" s="396"/>
      <c r="WKS873" s="396"/>
      <c r="WKT873" s="396"/>
      <c r="WKU873" s="396"/>
      <c r="WKV873" s="396"/>
      <c r="WKW873" s="396"/>
      <c r="WKX873" s="396"/>
      <c r="WKY873" s="396"/>
      <c r="WKZ873" s="396"/>
      <c r="WLA873" s="396"/>
      <c r="WLB873" s="396"/>
      <c r="WLC873" s="396"/>
      <c r="WLD873" s="396"/>
      <c r="WLE873" s="396"/>
      <c r="WLF873" s="396"/>
      <c r="WLG873" s="396"/>
      <c r="WLH873" s="396"/>
      <c r="WLI873" s="396"/>
      <c r="WLJ873" s="396"/>
      <c r="WLK873" s="396"/>
      <c r="WLL873" s="396"/>
      <c r="WLM873" s="396"/>
      <c r="WLN873" s="396"/>
      <c r="WLO873" s="396"/>
      <c r="WLP873" s="396"/>
      <c r="WLQ873" s="396"/>
      <c r="WLR873" s="396"/>
      <c r="WLS873" s="396"/>
      <c r="WLT873" s="396"/>
      <c r="WLU873" s="396"/>
      <c r="WLV873" s="396"/>
      <c r="WLW873" s="396"/>
      <c r="WLX873" s="396"/>
      <c r="WLY873" s="396"/>
      <c r="WLZ873" s="396"/>
      <c r="WMA873" s="396"/>
      <c r="WMB873" s="396"/>
      <c r="WMC873" s="396"/>
      <c r="WMD873" s="396"/>
      <c r="WME873" s="396"/>
      <c r="WMF873" s="396"/>
      <c r="WMG873" s="396"/>
      <c r="WMH873" s="396"/>
      <c r="WMI873" s="396"/>
      <c r="WMJ873" s="396"/>
      <c r="WMK873" s="396"/>
      <c r="WML873" s="396"/>
      <c r="WMM873" s="396"/>
      <c r="WMN873" s="396"/>
      <c r="WMO873" s="396"/>
      <c r="WMP873" s="396"/>
      <c r="WMQ873" s="396"/>
      <c r="WMR873" s="396"/>
      <c r="WMS873" s="396"/>
      <c r="WMT873" s="396"/>
      <c r="WMU873" s="396"/>
      <c r="WMV873" s="396"/>
      <c r="WMW873" s="396"/>
      <c r="WMX873" s="396"/>
      <c r="WMY873" s="396"/>
      <c r="WMZ873" s="396"/>
      <c r="WNA873" s="396"/>
      <c r="WNB873" s="396"/>
      <c r="WNC873" s="396"/>
      <c r="WND873" s="396"/>
      <c r="WNE873" s="396"/>
      <c r="WNF873" s="396"/>
      <c r="WNG873" s="396"/>
      <c r="WNH873" s="396"/>
      <c r="WNI873" s="396"/>
      <c r="WNJ873" s="396"/>
      <c r="WNK873" s="396"/>
      <c r="WNL873" s="396"/>
      <c r="WNM873" s="396"/>
      <c r="WNN873" s="396"/>
      <c r="WNO873" s="396"/>
      <c r="WNP873" s="396"/>
      <c r="WNQ873" s="396"/>
      <c r="WNR873" s="396"/>
      <c r="WNS873" s="396"/>
      <c r="WNT873" s="396"/>
      <c r="WNU873" s="396"/>
      <c r="WNV873" s="396"/>
      <c r="WNW873" s="396"/>
      <c r="WNX873" s="396"/>
      <c r="WNY873" s="396"/>
      <c r="WNZ873" s="396"/>
      <c r="WOA873" s="396"/>
      <c r="WOB873" s="396"/>
      <c r="WOC873" s="396"/>
      <c r="WOD873" s="396"/>
      <c r="WOE873" s="396"/>
      <c r="WOF873" s="396"/>
      <c r="WOG873" s="396"/>
      <c r="WOH873" s="396"/>
      <c r="WOI873" s="396"/>
      <c r="WOJ873" s="396"/>
      <c r="WOK873" s="396"/>
      <c r="WOL873" s="396"/>
      <c r="WOM873" s="396"/>
      <c r="WON873" s="396"/>
      <c r="WOO873" s="396"/>
      <c r="WOP873" s="396"/>
      <c r="WOQ873" s="396"/>
      <c r="WOR873" s="396"/>
      <c r="WOS873" s="396"/>
      <c r="WOT873" s="396"/>
      <c r="WOU873" s="396"/>
      <c r="WOV873" s="396"/>
      <c r="WOW873" s="396"/>
      <c r="WOX873" s="396"/>
      <c r="WOY873" s="396"/>
      <c r="WOZ873" s="396"/>
      <c r="WPA873" s="396"/>
      <c r="WPB873" s="396"/>
      <c r="WPC873" s="396"/>
      <c r="WPD873" s="396"/>
      <c r="WPE873" s="396"/>
      <c r="WPF873" s="396"/>
      <c r="WPG873" s="396"/>
      <c r="WPH873" s="396"/>
      <c r="WPI873" s="396"/>
      <c r="WPJ873" s="396"/>
      <c r="WPK873" s="396"/>
      <c r="WPL873" s="396"/>
      <c r="WPM873" s="396"/>
      <c r="WPN873" s="396"/>
      <c r="WPO873" s="396"/>
      <c r="WPP873" s="396"/>
      <c r="WPQ873" s="396"/>
      <c r="WPR873" s="396"/>
      <c r="WPS873" s="396"/>
      <c r="WPT873" s="396"/>
      <c r="WPU873" s="396"/>
      <c r="WPV873" s="396"/>
      <c r="WPW873" s="396"/>
      <c r="WPX873" s="396"/>
      <c r="WPY873" s="396"/>
      <c r="WPZ873" s="396"/>
      <c r="WQA873" s="396"/>
      <c r="WQB873" s="396"/>
      <c r="WQC873" s="396"/>
      <c r="WQD873" s="396"/>
      <c r="WQE873" s="396"/>
      <c r="WQF873" s="396"/>
      <c r="WQG873" s="396"/>
      <c r="WQH873" s="396"/>
      <c r="WQI873" s="396"/>
      <c r="WQJ873" s="396"/>
      <c r="WQK873" s="396"/>
      <c r="WQL873" s="396"/>
      <c r="WQM873" s="396"/>
      <c r="WQN873" s="396"/>
      <c r="WQO873" s="396"/>
      <c r="WQP873" s="396"/>
      <c r="WQQ873" s="396"/>
      <c r="WQR873" s="396"/>
      <c r="WQS873" s="396"/>
      <c r="WQT873" s="396"/>
      <c r="WQU873" s="396"/>
      <c r="WQV873" s="396"/>
      <c r="WQW873" s="396"/>
      <c r="WQX873" s="396"/>
      <c r="WQY873" s="396"/>
      <c r="WQZ873" s="396"/>
      <c r="WRA873" s="396"/>
      <c r="WRB873" s="396"/>
      <c r="WRC873" s="396"/>
      <c r="WRD873" s="396"/>
      <c r="WRE873" s="396"/>
      <c r="WRF873" s="396"/>
      <c r="WRG873" s="396"/>
      <c r="WRH873" s="396"/>
      <c r="WRI873" s="396"/>
      <c r="WRJ873" s="396"/>
      <c r="WRK873" s="396"/>
      <c r="WRL873" s="396"/>
      <c r="WRM873" s="396"/>
      <c r="WRN873" s="396"/>
      <c r="WRO873" s="396"/>
      <c r="WRP873" s="396"/>
      <c r="WRQ873" s="396"/>
      <c r="WRR873" s="396"/>
      <c r="WRS873" s="396"/>
      <c r="WRT873" s="396"/>
      <c r="WRU873" s="396"/>
      <c r="WRV873" s="396"/>
      <c r="WRW873" s="396"/>
      <c r="WRX873" s="396"/>
      <c r="WRY873" s="396"/>
      <c r="WRZ873" s="396"/>
      <c r="WSA873" s="396"/>
      <c r="WSB873" s="396"/>
      <c r="WSC873" s="396"/>
      <c r="WSD873" s="396"/>
      <c r="WSE873" s="396"/>
      <c r="WSF873" s="396"/>
      <c r="WSG873" s="396"/>
      <c r="WSH873" s="396"/>
      <c r="WSI873" s="396"/>
      <c r="WSJ873" s="396"/>
      <c r="WSK873" s="396"/>
      <c r="WSL873" s="396"/>
      <c r="WSM873" s="396"/>
      <c r="WSN873" s="396"/>
      <c r="WSO873" s="396"/>
      <c r="WSP873" s="396"/>
      <c r="WSQ873" s="396"/>
      <c r="WSR873" s="396"/>
      <c r="WSS873" s="396"/>
      <c r="WST873" s="396"/>
      <c r="WSU873" s="396"/>
      <c r="WSV873" s="396"/>
      <c r="WSW873" s="396"/>
      <c r="WSX873" s="396"/>
      <c r="WSY873" s="396"/>
      <c r="WSZ873" s="396"/>
      <c r="WTA873" s="396"/>
      <c r="WTB873" s="396"/>
      <c r="WTC873" s="396"/>
      <c r="WTD873" s="396"/>
      <c r="WTE873" s="396"/>
      <c r="WTF873" s="396"/>
      <c r="WTG873" s="396"/>
      <c r="WTH873" s="396"/>
      <c r="WTI873" s="396"/>
      <c r="WTJ873" s="396"/>
      <c r="WTK873" s="396"/>
      <c r="WTL873" s="396"/>
      <c r="WTM873" s="396"/>
      <c r="WTN873" s="396"/>
      <c r="WTO873" s="396"/>
      <c r="WTP873" s="396"/>
      <c r="WTQ873" s="396"/>
      <c r="WTR873" s="396"/>
      <c r="WTS873" s="396"/>
      <c r="WTT873" s="396"/>
      <c r="WTU873" s="396"/>
      <c r="WTV873" s="396"/>
      <c r="WTW873" s="396"/>
      <c r="WTX873" s="396"/>
      <c r="WTY873" s="396"/>
      <c r="WTZ873" s="396"/>
      <c r="WUA873" s="396"/>
      <c r="WUB873" s="396"/>
      <c r="WUC873" s="396"/>
      <c r="WUD873" s="396"/>
      <c r="WUE873" s="396"/>
      <c r="WUF873" s="396"/>
      <c r="WUG873" s="396"/>
      <c r="WUH873" s="396"/>
      <c r="WUI873" s="396"/>
      <c r="WUJ873" s="396"/>
      <c r="WUK873" s="396"/>
      <c r="WUL873" s="396"/>
      <c r="WUM873" s="396"/>
      <c r="WUN873" s="396"/>
      <c r="WUO873" s="396"/>
      <c r="WUP873" s="396"/>
      <c r="WUQ873" s="396"/>
      <c r="WUR873" s="396"/>
      <c r="WUS873" s="396"/>
      <c r="WUT873" s="396"/>
      <c r="WUU873" s="396"/>
      <c r="WUV873" s="396"/>
      <c r="WUW873" s="396"/>
      <c r="WUX873" s="396"/>
      <c r="WUY873" s="396"/>
      <c r="WUZ873" s="396"/>
      <c r="WVA873" s="396"/>
      <c r="WVB873" s="396"/>
      <c r="WVC873" s="396"/>
      <c r="WVD873" s="396"/>
      <c r="WVE873" s="396"/>
      <c r="WVF873" s="396"/>
      <c r="WVG873" s="396"/>
      <c r="WVH873" s="396"/>
      <c r="WVI873" s="396"/>
      <c r="WVJ873" s="396"/>
      <c r="WVK873" s="396"/>
      <c r="WVL873" s="396"/>
      <c r="WVM873" s="396"/>
      <c r="WVN873" s="396"/>
      <c r="WVO873" s="396"/>
      <c r="WVP873" s="396"/>
      <c r="WVQ873" s="396"/>
      <c r="WVR873" s="396"/>
      <c r="WVS873" s="396"/>
      <c r="WVT873" s="396"/>
      <c r="WVU873" s="396"/>
      <c r="WVV873" s="396"/>
      <c r="WVW873" s="396"/>
      <c r="WVX873" s="396"/>
      <c r="WVY873" s="396"/>
      <c r="WVZ873" s="396"/>
      <c r="WWA873" s="396"/>
      <c r="WWB873" s="396"/>
      <c r="WWC873" s="396"/>
      <c r="WWD873" s="396"/>
      <c r="WWE873" s="396"/>
      <c r="WWF873" s="396"/>
      <c r="WWG873" s="396"/>
      <c r="WWH873" s="396"/>
      <c r="WWI873" s="396"/>
      <c r="WWJ873" s="396"/>
      <c r="WWK873" s="396"/>
      <c r="WWL873" s="396"/>
      <c r="WWM873" s="396"/>
      <c r="WWN873" s="396"/>
      <c r="WWO873" s="396"/>
      <c r="WWP873" s="396"/>
      <c r="WWQ873" s="396"/>
      <c r="WWR873" s="396"/>
      <c r="WWS873" s="396"/>
      <c r="WWT873" s="396"/>
      <c r="WWU873" s="396"/>
      <c r="WWV873" s="396"/>
      <c r="WWW873" s="396"/>
      <c r="WWX873" s="396"/>
      <c r="WWY873" s="396"/>
      <c r="WWZ873" s="396"/>
      <c r="WXA873" s="396"/>
      <c r="WXB873" s="396"/>
      <c r="WXC873" s="396"/>
      <c r="WXD873" s="396"/>
      <c r="WXE873" s="396"/>
      <c r="WXF873" s="396"/>
      <c r="WXG873" s="396"/>
      <c r="WXH873" s="396"/>
      <c r="WXI873" s="396"/>
      <c r="WXJ873" s="396"/>
      <c r="WXK873" s="396"/>
      <c r="WXL873" s="396"/>
      <c r="WXM873" s="396"/>
      <c r="WXN873" s="396"/>
      <c r="WXO873" s="396"/>
      <c r="WXP873" s="396"/>
      <c r="WXQ873" s="396"/>
      <c r="WXR873" s="396"/>
      <c r="WXS873" s="396"/>
      <c r="WXT873" s="396"/>
      <c r="WXU873" s="396"/>
      <c r="WXV873" s="396"/>
      <c r="WXW873" s="396"/>
      <c r="WXX873" s="396"/>
      <c r="WXY873" s="396"/>
      <c r="WXZ873" s="396"/>
      <c r="WYA873" s="396"/>
    </row>
    <row r="874" spans="1:16199" ht="35.25" x14ac:dyDescent="0.5">
      <c r="A874" s="318">
        <v>850</v>
      </c>
      <c r="C874" s="397">
        <v>20</v>
      </c>
      <c r="D874" s="375" t="s">
        <v>16834</v>
      </c>
      <c r="E874" s="369">
        <v>1976</v>
      </c>
      <c r="F874" s="369"/>
      <c r="G874" s="355" t="s">
        <v>17178</v>
      </c>
      <c r="H874" s="369">
        <v>2</v>
      </c>
      <c r="I874" s="369">
        <v>2</v>
      </c>
      <c r="J874" s="370">
        <v>634.70000000000005</v>
      </c>
      <c r="K874" s="370">
        <v>581.70000000000005</v>
      </c>
      <c r="L874" s="370">
        <v>581.70000000000005</v>
      </c>
      <c r="M874" s="376">
        <v>34</v>
      </c>
      <c r="N874" s="369" t="s">
        <v>17038</v>
      </c>
      <c r="O874" s="369" t="s">
        <v>17076</v>
      </c>
      <c r="P874" s="369" t="s">
        <v>17042</v>
      </c>
      <c r="Q874" s="370">
        <v>4750280</v>
      </c>
      <c r="R874" s="373"/>
      <c r="S874" s="370">
        <v>4122377.64</v>
      </c>
      <c r="T874" s="370">
        <v>217796.17</v>
      </c>
      <c r="U874" s="370">
        <f>Q874-S874-T874</f>
        <v>410106.18999999983</v>
      </c>
      <c r="V874" s="356">
        <f t="shared" si="470"/>
        <v>7484.2917913975098</v>
      </c>
      <c r="W874" s="373">
        <v>9715.3700000000008</v>
      </c>
    </row>
    <row r="875" spans="1:16199" s="394" customFormat="1" ht="35.25" x14ac:dyDescent="0.5">
      <c r="A875" s="318">
        <v>851</v>
      </c>
      <c r="C875" s="364" t="s">
        <v>17437</v>
      </c>
      <c r="D875" s="383"/>
      <c r="E875" s="355" t="s">
        <v>17016</v>
      </c>
      <c r="F875" s="355" t="s">
        <v>17016</v>
      </c>
      <c r="G875" s="355" t="s">
        <v>17016</v>
      </c>
      <c r="H875" s="355" t="s">
        <v>17016</v>
      </c>
      <c r="I875" s="355" t="s">
        <v>17016</v>
      </c>
      <c r="J875" s="360">
        <f>J876</f>
        <v>2039.9</v>
      </c>
      <c r="K875" s="360">
        <f t="shared" ref="K875:M875" si="491">K876</f>
        <v>1862</v>
      </c>
      <c r="L875" s="360">
        <f t="shared" si="491"/>
        <v>1862</v>
      </c>
      <c r="M875" s="361">
        <f t="shared" si="491"/>
        <v>68</v>
      </c>
      <c r="N875" s="355" t="s">
        <v>17016</v>
      </c>
      <c r="O875" s="355" t="s">
        <v>17016</v>
      </c>
      <c r="P875" s="358" t="s">
        <v>17016</v>
      </c>
      <c r="Q875" s="362">
        <f>Q876</f>
        <v>8754570.4299999997</v>
      </c>
      <c r="R875" s="362">
        <f t="shared" ref="R875:U875" si="492">R876</f>
        <v>0</v>
      </c>
      <c r="S875" s="360">
        <f t="shared" si="492"/>
        <v>7225223.7599999998</v>
      </c>
      <c r="T875" s="360">
        <f t="shared" si="492"/>
        <v>375579.24</v>
      </c>
      <c r="U875" s="360">
        <f t="shared" si="492"/>
        <v>1153767.43</v>
      </c>
      <c r="V875" s="356">
        <f t="shared" si="470"/>
        <v>4291.6664689445561</v>
      </c>
      <c r="W875" s="373">
        <f>W876</f>
        <v>5268.73</v>
      </c>
      <c r="X875" s="396"/>
      <c r="Y875" s="396"/>
      <c r="Z875" s="396"/>
      <c r="AA875" s="396"/>
      <c r="AB875" s="396"/>
      <c r="AC875" s="396"/>
      <c r="AD875" s="396"/>
      <c r="AE875" s="396"/>
      <c r="AF875" s="396"/>
      <c r="AG875" s="396"/>
      <c r="AH875" s="396"/>
      <c r="AI875" s="396"/>
      <c r="AJ875" s="396"/>
      <c r="AK875" s="396"/>
      <c r="AL875" s="396"/>
      <c r="AM875" s="396"/>
      <c r="AN875" s="396"/>
      <c r="AO875" s="396"/>
      <c r="AP875" s="396"/>
      <c r="AQ875" s="396"/>
      <c r="AR875" s="396"/>
      <c r="AS875" s="396"/>
      <c r="AT875" s="396"/>
      <c r="AU875" s="396"/>
      <c r="AV875" s="396"/>
      <c r="AW875" s="396"/>
      <c r="AX875" s="396"/>
      <c r="AY875" s="396"/>
      <c r="AZ875" s="396"/>
      <c r="BA875" s="396"/>
      <c r="BB875" s="396"/>
      <c r="BC875" s="396"/>
      <c r="BD875" s="396"/>
      <c r="BE875" s="396"/>
      <c r="BF875" s="396"/>
      <c r="BG875" s="396"/>
      <c r="BH875" s="396"/>
      <c r="BI875" s="396"/>
      <c r="BJ875" s="396"/>
      <c r="BK875" s="396"/>
      <c r="BL875" s="396"/>
      <c r="BM875" s="396"/>
      <c r="BN875" s="396"/>
      <c r="BO875" s="396"/>
      <c r="BP875" s="396"/>
      <c r="BQ875" s="396"/>
      <c r="BR875" s="396"/>
      <c r="BS875" s="396"/>
      <c r="BT875" s="396"/>
      <c r="BU875" s="396"/>
      <c r="BV875" s="396"/>
      <c r="BW875" s="396"/>
      <c r="BX875" s="396"/>
      <c r="BY875" s="396"/>
      <c r="BZ875" s="396"/>
      <c r="CA875" s="396"/>
      <c r="CB875" s="396"/>
      <c r="CC875" s="396"/>
      <c r="CD875" s="396"/>
      <c r="CE875" s="396"/>
      <c r="CF875" s="396"/>
      <c r="CG875" s="396"/>
      <c r="CH875" s="396"/>
      <c r="CI875" s="396"/>
      <c r="CJ875" s="396"/>
      <c r="CK875" s="396"/>
      <c r="CL875" s="396"/>
      <c r="CM875" s="396"/>
      <c r="CN875" s="396"/>
      <c r="CO875" s="396"/>
      <c r="CP875" s="396"/>
      <c r="CQ875" s="396"/>
      <c r="CR875" s="396"/>
      <c r="CS875" s="396"/>
      <c r="CT875" s="396"/>
      <c r="CU875" s="396"/>
      <c r="CV875" s="396"/>
      <c r="CW875" s="396"/>
      <c r="CX875" s="396"/>
      <c r="CY875" s="396"/>
      <c r="CZ875" s="396"/>
      <c r="DA875" s="396"/>
      <c r="DB875" s="396"/>
      <c r="DC875" s="396"/>
      <c r="DD875" s="396"/>
      <c r="DE875" s="396"/>
      <c r="DF875" s="396"/>
      <c r="DG875" s="396"/>
      <c r="DH875" s="396"/>
      <c r="DI875" s="396"/>
      <c r="DJ875" s="396"/>
      <c r="DK875" s="396"/>
      <c r="DL875" s="396"/>
      <c r="DM875" s="396"/>
      <c r="DN875" s="396"/>
      <c r="DO875" s="396"/>
      <c r="DP875" s="396"/>
      <c r="DQ875" s="396"/>
      <c r="DR875" s="396"/>
      <c r="DS875" s="396"/>
      <c r="DT875" s="396"/>
      <c r="DU875" s="396"/>
      <c r="DV875" s="396"/>
      <c r="DW875" s="396"/>
      <c r="DX875" s="396"/>
      <c r="DY875" s="396"/>
      <c r="DZ875" s="396"/>
      <c r="EA875" s="396"/>
      <c r="EB875" s="396"/>
      <c r="EC875" s="396"/>
      <c r="ED875" s="396"/>
      <c r="EE875" s="396"/>
      <c r="EF875" s="396"/>
      <c r="EG875" s="396"/>
      <c r="EH875" s="396"/>
      <c r="EI875" s="396"/>
      <c r="EJ875" s="396"/>
      <c r="EK875" s="396"/>
      <c r="EL875" s="396"/>
      <c r="EM875" s="396"/>
      <c r="EN875" s="396"/>
      <c r="EO875" s="396"/>
      <c r="EP875" s="396"/>
      <c r="EQ875" s="396"/>
      <c r="ER875" s="396"/>
      <c r="ES875" s="396"/>
      <c r="ET875" s="396"/>
      <c r="EU875" s="396"/>
      <c r="EV875" s="396"/>
      <c r="EW875" s="396"/>
      <c r="EX875" s="396"/>
      <c r="EY875" s="396"/>
      <c r="EZ875" s="396"/>
      <c r="FA875" s="396"/>
      <c r="FB875" s="396"/>
      <c r="FC875" s="396"/>
      <c r="FD875" s="396"/>
      <c r="FE875" s="396"/>
      <c r="FF875" s="396"/>
      <c r="FG875" s="396"/>
      <c r="FH875" s="396"/>
      <c r="FI875" s="396"/>
      <c r="FJ875" s="396"/>
      <c r="FK875" s="396"/>
      <c r="FL875" s="396"/>
      <c r="FM875" s="396"/>
      <c r="FN875" s="396"/>
      <c r="FO875" s="396"/>
      <c r="FP875" s="396"/>
      <c r="FQ875" s="396"/>
      <c r="FR875" s="396"/>
      <c r="FS875" s="396"/>
      <c r="FT875" s="396"/>
      <c r="FU875" s="396"/>
      <c r="FV875" s="396"/>
      <c r="FW875" s="396"/>
      <c r="FX875" s="396"/>
      <c r="FY875" s="396"/>
      <c r="FZ875" s="396"/>
      <c r="GA875" s="396"/>
      <c r="GB875" s="396"/>
      <c r="GC875" s="396"/>
      <c r="GD875" s="396"/>
      <c r="GE875" s="396"/>
      <c r="GF875" s="396"/>
      <c r="GG875" s="396"/>
      <c r="GH875" s="396"/>
      <c r="GI875" s="396"/>
      <c r="GJ875" s="396"/>
      <c r="GK875" s="396"/>
      <c r="GL875" s="396"/>
      <c r="GM875" s="396"/>
      <c r="GN875" s="396"/>
      <c r="GO875" s="396"/>
      <c r="GP875" s="396"/>
      <c r="GQ875" s="396"/>
      <c r="GR875" s="396"/>
      <c r="GS875" s="396"/>
      <c r="GT875" s="396"/>
      <c r="GU875" s="396"/>
      <c r="GV875" s="396"/>
      <c r="GW875" s="396"/>
      <c r="GX875" s="396"/>
      <c r="GY875" s="396"/>
      <c r="GZ875" s="396"/>
      <c r="HA875" s="396"/>
      <c r="HB875" s="396"/>
      <c r="HC875" s="396"/>
      <c r="HD875" s="396"/>
      <c r="HE875" s="396"/>
      <c r="HF875" s="396"/>
      <c r="HG875" s="396"/>
      <c r="HH875" s="396"/>
      <c r="HI875" s="396"/>
      <c r="HJ875" s="396"/>
      <c r="HK875" s="396"/>
      <c r="HL875" s="396"/>
      <c r="HM875" s="396"/>
      <c r="HN875" s="396"/>
      <c r="HO875" s="396"/>
      <c r="HP875" s="396"/>
      <c r="HQ875" s="396"/>
      <c r="HR875" s="396"/>
      <c r="HS875" s="396"/>
      <c r="HT875" s="396"/>
      <c r="HU875" s="396"/>
      <c r="HV875" s="396"/>
      <c r="HW875" s="396"/>
      <c r="HX875" s="396"/>
      <c r="HY875" s="396"/>
      <c r="HZ875" s="396"/>
      <c r="IA875" s="396"/>
      <c r="IB875" s="396"/>
      <c r="IC875" s="396"/>
      <c r="ID875" s="396"/>
      <c r="IE875" s="396"/>
      <c r="IF875" s="396"/>
      <c r="IG875" s="396"/>
      <c r="IH875" s="396"/>
      <c r="II875" s="396"/>
      <c r="IJ875" s="396"/>
      <c r="IK875" s="396"/>
      <c r="IL875" s="396"/>
      <c r="IM875" s="396"/>
      <c r="IN875" s="396"/>
      <c r="IO875" s="396"/>
      <c r="IP875" s="396"/>
      <c r="IQ875" s="396"/>
      <c r="IR875" s="396"/>
      <c r="IS875" s="396"/>
      <c r="IT875" s="396"/>
      <c r="IU875" s="396"/>
      <c r="IV875" s="396"/>
      <c r="IW875" s="396"/>
      <c r="IX875" s="396"/>
      <c r="IY875" s="396"/>
      <c r="IZ875" s="396"/>
      <c r="JA875" s="396"/>
      <c r="JB875" s="396"/>
      <c r="JC875" s="396"/>
      <c r="JD875" s="396"/>
      <c r="JE875" s="396"/>
      <c r="JF875" s="396"/>
      <c r="JG875" s="396"/>
      <c r="JH875" s="396"/>
      <c r="JI875" s="396"/>
      <c r="JJ875" s="396"/>
      <c r="JK875" s="396"/>
      <c r="JL875" s="396"/>
      <c r="JM875" s="396"/>
      <c r="JN875" s="396"/>
      <c r="JO875" s="396"/>
      <c r="JP875" s="396"/>
      <c r="JQ875" s="396"/>
      <c r="JR875" s="396"/>
      <c r="JS875" s="396"/>
      <c r="JT875" s="396"/>
      <c r="JU875" s="396"/>
      <c r="JV875" s="396"/>
      <c r="JW875" s="396"/>
      <c r="JX875" s="396"/>
      <c r="JY875" s="396"/>
      <c r="JZ875" s="396"/>
      <c r="KA875" s="396"/>
      <c r="KB875" s="396"/>
      <c r="KC875" s="396"/>
      <c r="KD875" s="396"/>
      <c r="KE875" s="396"/>
      <c r="KF875" s="396"/>
      <c r="KG875" s="396"/>
      <c r="KH875" s="396"/>
      <c r="KI875" s="396"/>
      <c r="KJ875" s="396"/>
      <c r="KK875" s="396"/>
      <c r="KL875" s="396"/>
      <c r="KM875" s="396"/>
      <c r="KN875" s="396"/>
      <c r="KO875" s="396"/>
      <c r="KP875" s="396"/>
      <c r="KQ875" s="396"/>
      <c r="KR875" s="396"/>
      <c r="KS875" s="396"/>
      <c r="KT875" s="396"/>
      <c r="KU875" s="396"/>
      <c r="KV875" s="396"/>
      <c r="KW875" s="396"/>
      <c r="KX875" s="396"/>
      <c r="KY875" s="396"/>
      <c r="KZ875" s="396"/>
      <c r="LA875" s="396"/>
      <c r="LB875" s="396"/>
      <c r="LC875" s="396"/>
      <c r="LD875" s="396"/>
      <c r="LE875" s="396"/>
      <c r="LF875" s="396"/>
      <c r="LG875" s="396"/>
      <c r="LH875" s="396"/>
      <c r="LI875" s="396"/>
      <c r="LJ875" s="396"/>
      <c r="LK875" s="396"/>
      <c r="LL875" s="396"/>
      <c r="LM875" s="396"/>
      <c r="LN875" s="396"/>
      <c r="LO875" s="396"/>
      <c r="LP875" s="396"/>
      <c r="LQ875" s="396"/>
      <c r="LR875" s="396"/>
      <c r="LS875" s="396"/>
      <c r="LT875" s="396"/>
      <c r="LU875" s="396"/>
      <c r="LV875" s="396"/>
      <c r="LW875" s="396"/>
      <c r="LX875" s="396"/>
      <c r="LY875" s="396"/>
      <c r="LZ875" s="396"/>
      <c r="MA875" s="396"/>
      <c r="MB875" s="396"/>
      <c r="MC875" s="396"/>
      <c r="MD875" s="396"/>
      <c r="ME875" s="396"/>
      <c r="MF875" s="396"/>
      <c r="MG875" s="396"/>
      <c r="MH875" s="396"/>
      <c r="MI875" s="396"/>
      <c r="MJ875" s="396"/>
      <c r="MK875" s="396"/>
      <c r="ML875" s="396"/>
      <c r="MM875" s="396"/>
      <c r="MN875" s="396"/>
      <c r="MO875" s="396"/>
      <c r="MP875" s="396"/>
      <c r="MQ875" s="396"/>
      <c r="MR875" s="396"/>
      <c r="MS875" s="396"/>
      <c r="MT875" s="396"/>
      <c r="MU875" s="396"/>
      <c r="MV875" s="396"/>
      <c r="MW875" s="396"/>
      <c r="MX875" s="396"/>
      <c r="MY875" s="396"/>
      <c r="MZ875" s="396"/>
      <c r="NA875" s="396"/>
      <c r="NB875" s="396"/>
      <c r="NC875" s="396"/>
      <c r="ND875" s="396"/>
      <c r="NE875" s="396"/>
      <c r="NF875" s="396"/>
      <c r="NG875" s="396"/>
      <c r="NH875" s="396"/>
      <c r="NI875" s="396"/>
      <c r="NJ875" s="396"/>
      <c r="NK875" s="396"/>
      <c r="NL875" s="396"/>
      <c r="NM875" s="396"/>
      <c r="NN875" s="396"/>
      <c r="NO875" s="396"/>
      <c r="NP875" s="396"/>
      <c r="NQ875" s="396"/>
      <c r="NR875" s="396"/>
      <c r="NS875" s="396"/>
      <c r="NT875" s="396"/>
      <c r="NU875" s="396"/>
      <c r="NV875" s="396"/>
      <c r="NW875" s="396"/>
      <c r="NX875" s="396"/>
      <c r="NY875" s="396"/>
      <c r="NZ875" s="396"/>
      <c r="OA875" s="396"/>
      <c r="OB875" s="396"/>
      <c r="OC875" s="396"/>
      <c r="OD875" s="396"/>
      <c r="OE875" s="396"/>
      <c r="OF875" s="396"/>
      <c r="OG875" s="396"/>
      <c r="OH875" s="396"/>
      <c r="OI875" s="396"/>
      <c r="OJ875" s="396"/>
      <c r="OK875" s="396"/>
      <c r="OL875" s="396"/>
      <c r="OM875" s="396"/>
      <c r="ON875" s="396"/>
      <c r="OO875" s="396"/>
      <c r="OP875" s="396"/>
      <c r="OQ875" s="396"/>
      <c r="OR875" s="396"/>
      <c r="OS875" s="396"/>
      <c r="OT875" s="396"/>
      <c r="OU875" s="396"/>
      <c r="OV875" s="396"/>
      <c r="OW875" s="396"/>
      <c r="OX875" s="396"/>
      <c r="OY875" s="396"/>
      <c r="OZ875" s="396"/>
      <c r="PA875" s="396"/>
      <c r="PB875" s="396"/>
      <c r="PC875" s="396"/>
      <c r="PD875" s="396"/>
      <c r="PE875" s="396"/>
      <c r="PF875" s="396"/>
      <c r="PG875" s="396"/>
      <c r="PH875" s="396"/>
      <c r="PI875" s="396"/>
      <c r="PJ875" s="396"/>
      <c r="PK875" s="396"/>
      <c r="PL875" s="396"/>
      <c r="PM875" s="396"/>
      <c r="PN875" s="396"/>
      <c r="PO875" s="396"/>
      <c r="PP875" s="396"/>
      <c r="PQ875" s="396"/>
      <c r="PR875" s="396"/>
      <c r="PS875" s="396"/>
      <c r="PT875" s="396"/>
      <c r="PU875" s="396"/>
      <c r="PV875" s="396"/>
      <c r="PW875" s="396"/>
      <c r="PX875" s="396"/>
      <c r="PY875" s="396"/>
      <c r="PZ875" s="396"/>
      <c r="QA875" s="396"/>
      <c r="QB875" s="396"/>
      <c r="QC875" s="396"/>
      <c r="QD875" s="396"/>
      <c r="QE875" s="396"/>
      <c r="QF875" s="396"/>
      <c r="QG875" s="396"/>
      <c r="QH875" s="396"/>
      <c r="QI875" s="396"/>
      <c r="QJ875" s="396"/>
      <c r="QK875" s="396"/>
      <c r="QL875" s="396"/>
      <c r="QM875" s="396"/>
      <c r="QN875" s="396"/>
      <c r="QO875" s="396"/>
      <c r="QP875" s="396"/>
      <c r="QQ875" s="396"/>
      <c r="QR875" s="396"/>
      <c r="QS875" s="396"/>
      <c r="QT875" s="396"/>
      <c r="QU875" s="396"/>
      <c r="QV875" s="396"/>
      <c r="QW875" s="396"/>
      <c r="QX875" s="396"/>
      <c r="QY875" s="396"/>
      <c r="QZ875" s="396"/>
      <c r="RA875" s="396"/>
      <c r="RB875" s="396"/>
      <c r="RC875" s="396"/>
      <c r="RD875" s="396"/>
      <c r="RE875" s="396"/>
      <c r="RF875" s="396"/>
      <c r="RG875" s="396"/>
      <c r="RH875" s="396"/>
      <c r="RI875" s="396"/>
      <c r="RJ875" s="396"/>
      <c r="RK875" s="396"/>
      <c r="RL875" s="396"/>
      <c r="RM875" s="396"/>
      <c r="RN875" s="396"/>
      <c r="RO875" s="396"/>
      <c r="RP875" s="396"/>
      <c r="RQ875" s="396"/>
      <c r="RR875" s="396"/>
      <c r="RS875" s="396"/>
      <c r="RT875" s="396"/>
      <c r="RU875" s="396"/>
      <c r="RV875" s="396"/>
      <c r="RW875" s="396"/>
      <c r="RX875" s="396"/>
      <c r="RY875" s="396"/>
      <c r="RZ875" s="396"/>
      <c r="SA875" s="396"/>
      <c r="SB875" s="396"/>
      <c r="SC875" s="396"/>
      <c r="SD875" s="396"/>
      <c r="SE875" s="396"/>
      <c r="SF875" s="396"/>
      <c r="SG875" s="396"/>
      <c r="SH875" s="396"/>
      <c r="SI875" s="396"/>
      <c r="SJ875" s="396"/>
      <c r="SK875" s="396"/>
      <c r="SL875" s="396"/>
      <c r="SM875" s="396"/>
      <c r="SN875" s="396"/>
      <c r="SO875" s="396"/>
      <c r="SP875" s="396"/>
      <c r="SQ875" s="396"/>
      <c r="SR875" s="396"/>
      <c r="SS875" s="396"/>
      <c r="ST875" s="396"/>
      <c r="SU875" s="396"/>
      <c r="SV875" s="396"/>
      <c r="SW875" s="396"/>
      <c r="SX875" s="396"/>
      <c r="SY875" s="396"/>
      <c r="SZ875" s="396"/>
      <c r="TA875" s="396"/>
      <c r="TB875" s="396"/>
      <c r="TC875" s="396"/>
      <c r="TD875" s="396"/>
      <c r="TE875" s="396"/>
      <c r="TF875" s="396"/>
      <c r="TG875" s="396"/>
      <c r="TH875" s="396"/>
      <c r="TI875" s="396"/>
      <c r="TJ875" s="396"/>
      <c r="TK875" s="396"/>
      <c r="TL875" s="396"/>
      <c r="TM875" s="396"/>
      <c r="TN875" s="396"/>
      <c r="TO875" s="396"/>
      <c r="TP875" s="396"/>
      <c r="TQ875" s="396"/>
      <c r="TR875" s="396"/>
      <c r="TS875" s="396"/>
      <c r="TT875" s="396"/>
      <c r="TU875" s="396"/>
      <c r="TV875" s="396"/>
      <c r="TW875" s="396"/>
      <c r="TX875" s="396"/>
      <c r="TY875" s="396"/>
      <c r="TZ875" s="396"/>
      <c r="UA875" s="396"/>
      <c r="UB875" s="396"/>
      <c r="UC875" s="396"/>
      <c r="UD875" s="396"/>
      <c r="UE875" s="396"/>
      <c r="UF875" s="396"/>
      <c r="UG875" s="396"/>
      <c r="UH875" s="396"/>
      <c r="UI875" s="396"/>
      <c r="UJ875" s="396"/>
      <c r="UK875" s="396"/>
      <c r="UL875" s="396"/>
      <c r="UM875" s="396"/>
      <c r="UN875" s="396"/>
      <c r="UO875" s="396"/>
      <c r="UP875" s="396"/>
      <c r="UQ875" s="396"/>
      <c r="UR875" s="396"/>
      <c r="US875" s="396"/>
      <c r="UT875" s="396"/>
      <c r="UU875" s="396"/>
      <c r="UV875" s="396"/>
      <c r="UW875" s="396"/>
      <c r="UX875" s="396"/>
      <c r="UY875" s="396"/>
      <c r="UZ875" s="396"/>
      <c r="VA875" s="396"/>
      <c r="VB875" s="396"/>
      <c r="VC875" s="396"/>
      <c r="VD875" s="396"/>
      <c r="VE875" s="396"/>
      <c r="VF875" s="396"/>
      <c r="VG875" s="396"/>
      <c r="VH875" s="396"/>
      <c r="VI875" s="396"/>
      <c r="VJ875" s="396"/>
      <c r="VK875" s="396"/>
      <c r="VL875" s="396"/>
      <c r="VM875" s="396"/>
      <c r="VN875" s="396"/>
      <c r="VO875" s="396"/>
      <c r="VP875" s="396"/>
      <c r="VQ875" s="396"/>
      <c r="VR875" s="396"/>
      <c r="VS875" s="396"/>
      <c r="VT875" s="396"/>
      <c r="VU875" s="396"/>
      <c r="VV875" s="396"/>
      <c r="VW875" s="396"/>
      <c r="VX875" s="396"/>
      <c r="VY875" s="396"/>
      <c r="VZ875" s="396"/>
      <c r="WA875" s="396"/>
      <c r="WB875" s="396"/>
      <c r="WC875" s="396"/>
      <c r="WD875" s="396"/>
      <c r="WE875" s="396"/>
      <c r="WF875" s="396"/>
      <c r="WG875" s="396"/>
      <c r="WH875" s="396"/>
      <c r="WI875" s="396"/>
      <c r="WJ875" s="396"/>
      <c r="WK875" s="396"/>
      <c r="WL875" s="396"/>
      <c r="WM875" s="396"/>
      <c r="WN875" s="396"/>
      <c r="WO875" s="396"/>
      <c r="WP875" s="396"/>
      <c r="WQ875" s="396"/>
      <c r="WR875" s="396"/>
      <c r="WS875" s="396"/>
      <c r="WT875" s="396"/>
      <c r="WU875" s="396"/>
      <c r="WV875" s="396"/>
      <c r="WW875" s="396"/>
      <c r="WX875" s="396"/>
      <c r="WY875" s="396"/>
      <c r="WZ875" s="396"/>
      <c r="XA875" s="396"/>
      <c r="XB875" s="396"/>
      <c r="XC875" s="396"/>
      <c r="XD875" s="396"/>
      <c r="XE875" s="396"/>
      <c r="XF875" s="396"/>
      <c r="XG875" s="396"/>
      <c r="XH875" s="396"/>
      <c r="XI875" s="396"/>
      <c r="XJ875" s="396"/>
      <c r="XK875" s="396"/>
      <c r="XL875" s="396"/>
      <c r="XM875" s="396"/>
      <c r="XN875" s="396"/>
      <c r="XO875" s="396"/>
      <c r="XP875" s="396"/>
      <c r="XQ875" s="396"/>
      <c r="XR875" s="396"/>
      <c r="XS875" s="396"/>
      <c r="XT875" s="396"/>
      <c r="XU875" s="396"/>
      <c r="XV875" s="396"/>
      <c r="XW875" s="396"/>
      <c r="XX875" s="396"/>
      <c r="XY875" s="396"/>
      <c r="XZ875" s="396"/>
      <c r="YA875" s="396"/>
      <c r="YB875" s="396"/>
      <c r="YC875" s="396"/>
      <c r="YD875" s="396"/>
      <c r="YE875" s="396"/>
      <c r="YF875" s="396"/>
      <c r="YG875" s="396"/>
      <c r="YH875" s="396"/>
      <c r="YI875" s="396"/>
      <c r="YJ875" s="396"/>
      <c r="YK875" s="396"/>
      <c r="YL875" s="396"/>
      <c r="YM875" s="396"/>
      <c r="YN875" s="396"/>
      <c r="YO875" s="396"/>
      <c r="YP875" s="396"/>
      <c r="YQ875" s="396"/>
      <c r="YR875" s="396"/>
      <c r="YS875" s="396"/>
      <c r="YT875" s="396"/>
      <c r="YU875" s="396"/>
      <c r="YV875" s="396"/>
      <c r="YW875" s="396"/>
      <c r="YX875" s="396"/>
      <c r="YY875" s="396"/>
      <c r="YZ875" s="396"/>
      <c r="ZA875" s="396"/>
      <c r="ZB875" s="396"/>
      <c r="ZC875" s="396"/>
      <c r="ZD875" s="396"/>
      <c r="ZE875" s="396"/>
      <c r="ZF875" s="396"/>
      <c r="ZG875" s="396"/>
      <c r="ZH875" s="396"/>
      <c r="ZI875" s="396"/>
      <c r="ZJ875" s="396"/>
      <c r="ZK875" s="396"/>
      <c r="ZL875" s="396"/>
      <c r="ZM875" s="396"/>
      <c r="ZN875" s="396"/>
      <c r="ZO875" s="396"/>
      <c r="ZP875" s="396"/>
      <c r="ZQ875" s="396"/>
      <c r="ZR875" s="396"/>
      <c r="ZS875" s="396"/>
      <c r="ZT875" s="396"/>
      <c r="ZU875" s="396"/>
      <c r="ZV875" s="396"/>
      <c r="ZW875" s="396"/>
      <c r="ZX875" s="396"/>
      <c r="ZY875" s="396"/>
      <c r="ZZ875" s="396"/>
      <c r="AAA875" s="396"/>
      <c r="AAB875" s="396"/>
      <c r="AAC875" s="396"/>
      <c r="AAD875" s="396"/>
      <c r="AAE875" s="396"/>
      <c r="AAF875" s="396"/>
      <c r="AAG875" s="396"/>
      <c r="AAH875" s="396"/>
      <c r="AAI875" s="396"/>
      <c r="AAJ875" s="396"/>
      <c r="AAK875" s="396"/>
      <c r="AAL875" s="396"/>
      <c r="AAM875" s="396"/>
      <c r="AAN875" s="396"/>
      <c r="AAO875" s="396"/>
      <c r="AAP875" s="396"/>
      <c r="AAQ875" s="396"/>
      <c r="AAR875" s="396"/>
      <c r="AAS875" s="396"/>
      <c r="AAT875" s="396"/>
      <c r="AAU875" s="396"/>
      <c r="AAV875" s="396"/>
      <c r="AAW875" s="396"/>
      <c r="AAX875" s="396"/>
      <c r="AAY875" s="396"/>
      <c r="AAZ875" s="396"/>
      <c r="ABA875" s="396"/>
      <c r="ABB875" s="396"/>
      <c r="ABC875" s="396"/>
      <c r="ABD875" s="396"/>
      <c r="ABE875" s="396"/>
      <c r="ABF875" s="396"/>
      <c r="ABG875" s="396"/>
      <c r="ABH875" s="396"/>
      <c r="ABI875" s="396"/>
      <c r="ABJ875" s="396"/>
      <c r="ABK875" s="396"/>
      <c r="ABL875" s="396"/>
      <c r="ABM875" s="396"/>
      <c r="ABN875" s="396"/>
      <c r="ABO875" s="396"/>
      <c r="ABP875" s="396"/>
      <c r="ABQ875" s="396"/>
      <c r="ABR875" s="396"/>
      <c r="ABS875" s="396"/>
      <c r="ABT875" s="396"/>
      <c r="ABU875" s="396"/>
      <c r="ABV875" s="396"/>
      <c r="ABW875" s="396"/>
      <c r="ABX875" s="396"/>
      <c r="ABY875" s="396"/>
      <c r="ABZ875" s="396"/>
      <c r="ACA875" s="396"/>
      <c r="ACB875" s="396"/>
      <c r="ACC875" s="396"/>
      <c r="ACD875" s="396"/>
      <c r="ACE875" s="396"/>
      <c r="ACF875" s="396"/>
      <c r="ACG875" s="396"/>
      <c r="ACH875" s="396"/>
      <c r="ACI875" s="396"/>
      <c r="ACJ875" s="396"/>
      <c r="ACK875" s="396"/>
      <c r="ACL875" s="396"/>
      <c r="ACM875" s="396"/>
      <c r="ACN875" s="396"/>
      <c r="ACO875" s="396"/>
      <c r="ACP875" s="396"/>
      <c r="ACQ875" s="396"/>
      <c r="ACR875" s="396"/>
      <c r="ACS875" s="396"/>
      <c r="ACT875" s="396"/>
      <c r="ACU875" s="396"/>
      <c r="ACV875" s="396"/>
      <c r="ACW875" s="396"/>
      <c r="ACX875" s="396"/>
      <c r="ACY875" s="396"/>
      <c r="ACZ875" s="396"/>
      <c r="ADA875" s="396"/>
      <c r="ADB875" s="396"/>
      <c r="ADC875" s="396"/>
      <c r="ADD875" s="396"/>
      <c r="ADE875" s="396"/>
      <c r="ADF875" s="396"/>
      <c r="ADG875" s="396"/>
      <c r="ADH875" s="396"/>
      <c r="ADI875" s="396"/>
      <c r="ADJ875" s="396"/>
      <c r="ADK875" s="396"/>
      <c r="ADL875" s="396"/>
      <c r="ADM875" s="396"/>
      <c r="ADN875" s="396"/>
      <c r="ADO875" s="396"/>
      <c r="ADP875" s="396"/>
      <c r="ADQ875" s="396"/>
      <c r="ADR875" s="396"/>
      <c r="ADS875" s="396"/>
      <c r="ADT875" s="396"/>
      <c r="ADU875" s="396"/>
      <c r="ADV875" s="396"/>
      <c r="ADW875" s="396"/>
      <c r="ADX875" s="396"/>
      <c r="ADY875" s="396"/>
      <c r="ADZ875" s="396"/>
      <c r="AEA875" s="396"/>
      <c r="AEB875" s="396"/>
      <c r="AEC875" s="396"/>
      <c r="AED875" s="396"/>
      <c r="AEE875" s="396"/>
      <c r="AEF875" s="396"/>
      <c r="AEG875" s="396"/>
      <c r="AEH875" s="396"/>
      <c r="AEI875" s="396"/>
      <c r="AEJ875" s="396"/>
      <c r="AEK875" s="396"/>
      <c r="AEL875" s="396"/>
      <c r="AEM875" s="396"/>
      <c r="AEN875" s="396"/>
      <c r="AEO875" s="396"/>
      <c r="AEP875" s="396"/>
      <c r="AEQ875" s="396"/>
      <c r="AER875" s="396"/>
      <c r="AES875" s="396"/>
      <c r="AET875" s="396"/>
      <c r="AEU875" s="396"/>
      <c r="AEV875" s="396"/>
      <c r="AEW875" s="396"/>
      <c r="AEX875" s="396"/>
      <c r="AEY875" s="396"/>
      <c r="AEZ875" s="396"/>
      <c r="AFA875" s="396"/>
      <c r="AFB875" s="396"/>
      <c r="AFC875" s="396"/>
      <c r="AFD875" s="396"/>
      <c r="AFE875" s="396"/>
      <c r="AFF875" s="396"/>
      <c r="AFG875" s="396"/>
      <c r="AFH875" s="396"/>
      <c r="AFI875" s="396"/>
      <c r="AFJ875" s="396"/>
      <c r="AFK875" s="396"/>
      <c r="AFL875" s="396"/>
      <c r="AFM875" s="396"/>
      <c r="AFN875" s="396"/>
      <c r="AFO875" s="396"/>
      <c r="AFP875" s="396"/>
      <c r="AFQ875" s="396"/>
      <c r="AFR875" s="396"/>
      <c r="AFS875" s="396"/>
      <c r="AFT875" s="396"/>
      <c r="AFU875" s="396"/>
      <c r="AFV875" s="396"/>
      <c r="AFW875" s="396"/>
      <c r="AFX875" s="396"/>
      <c r="AFY875" s="396"/>
      <c r="AFZ875" s="396"/>
      <c r="AGA875" s="396"/>
      <c r="AGB875" s="396"/>
      <c r="AGC875" s="396"/>
      <c r="AGD875" s="396"/>
      <c r="AGE875" s="396"/>
      <c r="AGF875" s="396"/>
      <c r="AGG875" s="396"/>
      <c r="AGH875" s="396"/>
      <c r="AGI875" s="396"/>
      <c r="AGJ875" s="396"/>
      <c r="AGK875" s="396"/>
      <c r="AGL875" s="396"/>
      <c r="AGM875" s="396"/>
      <c r="AGN875" s="396"/>
      <c r="AGO875" s="396"/>
      <c r="AGP875" s="396"/>
      <c r="AGQ875" s="396"/>
      <c r="AGR875" s="396"/>
      <c r="AGS875" s="396"/>
      <c r="AGT875" s="396"/>
      <c r="AGU875" s="396"/>
      <c r="AGV875" s="396"/>
      <c r="AGW875" s="396"/>
      <c r="AGX875" s="396"/>
      <c r="AGY875" s="396"/>
      <c r="AGZ875" s="396"/>
      <c r="AHA875" s="396"/>
      <c r="AHB875" s="396"/>
      <c r="AHC875" s="396"/>
      <c r="AHD875" s="396"/>
      <c r="AHE875" s="396"/>
      <c r="AHF875" s="396"/>
      <c r="AHG875" s="396"/>
      <c r="AHH875" s="396"/>
      <c r="AHI875" s="396"/>
      <c r="AHJ875" s="396"/>
      <c r="AHK875" s="396"/>
      <c r="AHL875" s="396"/>
      <c r="AHM875" s="396"/>
      <c r="AHN875" s="396"/>
      <c r="AHO875" s="396"/>
      <c r="AHP875" s="396"/>
      <c r="AHQ875" s="396"/>
      <c r="AHR875" s="396"/>
      <c r="AHS875" s="396"/>
      <c r="AHT875" s="396"/>
      <c r="AHU875" s="396"/>
      <c r="AHV875" s="396"/>
      <c r="AHW875" s="396"/>
      <c r="AHX875" s="396"/>
      <c r="AHY875" s="396"/>
      <c r="AHZ875" s="396"/>
      <c r="AIA875" s="396"/>
      <c r="AIB875" s="396"/>
      <c r="AIC875" s="396"/>
      <c r="AID875" s="396"/>
      <c r="AIE875" s="396"/>
      <c r="AIF875" s="396"/>
      <c r="AIG875" s="396"/>
      <c r="AIH875" s="396"/>
      <c r="AII875" s="396"/>
      <c r="AIJ875" s="396"/>
      <c r="AIK875" s="396"/>
      <c r="AIL875" s="396"/>
      <c r="AIM875" s="396"/>
      <c r="AIN875" s="396"/>
      <c r="AIO875" s="396"/>
      <c r="AIP875" s="396"/>
      <c r="AIQ875" s="396"/>
      <c r="AIR875" s="396"/>
      <c r="AIS875" s="396"/>
      <c r="AIT875" s="396"/>
      <c r="AIU875" s="396"/>
      <c r="AIV875" s="396"/>
      <c r="AIW875" s="396"/>
      <c r="AIX875" s="396"/>
      <c r="AIY875" s="396"/>
      <c r="AIZ875" s="396"/>
      <c r="AJA875" s="396"/>
      <c r="AJB875" s="396"/>
      <c r="AJC875" s="396"/>
      <c r="AJD875" s="396"/>
      <c r="AJE875" s="396"/>
      <c r="AJF875" s="396"/>
      <c r="AJG875" s="396"/>
      <c r="AJH875" s="396"/>
      <c r="AJI875" s="396"/>
      <c r="AJJ875" s="396"/>
      <c r="AJK875" s="396"/>
      <c r="AJL875" s="396"/>
      <c r="AJM875" s="396"/>
      <c r="AJN875" s="396"/>
      <c r="AJO875" s="396"/>
      <c r="AJP875" s="396"/>
      <c r="AJQ875" s="396"/>
      <c r="AJR875" s="396"/>
      <c r="AJS875" s="396"/>
      <c r="AJT875" s="396"/>
      <c r="AJU875" s="396"/>
      <c r="AJV875" s="396"/>
      <c r="AJW875" s="396"/>
      <c r="AJX875" s="396"/>
      <c r="AJY875" s="396"/>
      <c r="AJZ875" s="396"/>
      <c r="AKA875" s="396"/>
      <c r="AKB875" s="396"/>
      <c r="AKC875" s="396"/>
      <c r="AKD875" s="396"/>
      <c r="AKE875" s="396"/>
      <c r="AKF875" s="396"/>
      <c r="AKG875" s="396"/>
      <c r="AKH875" s="396"/>
      <c r="AKI875" s="396"/>
      <c r="AKJ875" s="396"/>
      <c r="AKK875" s="396"/>
      <c r="AKL875" s="396"/>
      <c r="AKM875" s="396"/>
      <c r="AKN875" s="396"/>
      <c r="AKO875" s="396"/>
      <c r="AKP875" s="396"/>
      <c r="AKQ875" s="396"/>
      <c r="AKR875" s="396"/>
      <c r="AKS875" s="396"/>
      <c r="AKT875" s="396"/>
      <c r="AKU875" s="396"/>
      <c r="AKV875" s="396"/>
      <c r="AKW875" s="396"/>
      <c r="AKX875" s="396"/>
      <c r="AKY875" s="396"/>
      <c r="AKZ875" s="396"/>
      <c r="ALA875" s="396"/>
      <c r="ALB875" s="396"/>
      <c r="ALC875" s="396"/>
      <c r="ALD875" s="396"/>
      <c r="ALE875" s="396"/>
      <c r="ALF875" s="396"/>
      <c r="ALG875" s="396"/>
      <c r="ALH875" s="396"/>
      <c r="ALI875" s="396"/>
      <c r="ALJ875" s="396"/>
      <c r="ALK875" s="396"/>
      <c r="ALL875" s="396"/>
      <c r="ALM875" s="396"/>
      <c r="ALN875" s="396"/>
      <c r="ALO875" s="396"/>
      <c r="ALP875" s="396"/>
      <c r="ALQ875" s="396"/>
      <c r="ALR875" s="396"/>
      <c r="ALS875" s="396"/>
      <c r="ALT875" s="396"/>
      <c r="ALU875" s="396"/>
      <c r="ALV875" s="396"/>
      <c r="ALW875" s="396"/>
      <c r="ALX875" s="396"/>
      <c r="ALY875" s="396"/>
      <c r="ALZ875" s="396"/>
      <c r="AMA875" s="396"/>
      <c r="AMB875" s="396"/>
      <c r="AMC875" s="396"/>
      <c r="AMD875" s="396"/>
      <c r="AME875" s="396"/>
      <c r="AMF875" s="396"/>
      <c r="AMG875" s="396"/>
      <c r="AMH875" s="396"/>
      <c r="AMI875" s="396"/>
      <c r="AMJ875" s="396"/>
      <c r="AMK875" s="396"/>
      <c r="AML875" s="396"/>
      <c r="AMM875" s="396"/>
      <c r="AMN875" s="396"/>
      <c r="AMO875" s="396"/>
      <c r="AMP875" s="396"/>
      <c r="AMQ875" s="396"/>
      <c r="AMR875" s="396"/>
      <c r="AMS875" s="396"/>
      <c r="AMT875" s="396"/>
      <c r="AMU875" s="396"/>
      <c r="AMV875" s="396"/>
      <c r="AMW875" s="396"/>
      <c r="AMX875" s="396"/>
      <c r="AMY875" s="396"/>
      <c r="AMZ875" s="396"/>
      <c r="ANA875" s="396"/>
      <c r="ANB875" s="396"/>
      <c r="ANC875" s="396"/>
      <c r="AND875" s="396"/>
      <c r="ANE875" s="396"/>
      <c r="ANF875" s="396"/>
      <c r="ANG875" s="396"/>
      <c r="ANH875" s="396"/>
      <c r="ANI875" s="396"/>
      <c r="ANJ875" s="396"/>
      <c r="ANK875" s="396"/>
      <c r="ANL875" s="396"/>
      <c r="ANM875" s="396"/>
      <c r="ANN875" s="396"/>
      <c r="ANO875" s="396"/>
      <c r="ANP875" s="396"/>
      <c r="ANQ875" s="396"/>
      <c r="ANR875" s="396"/>
      <c r="ANS875" s="396"/>
      <c r="ANT875" s="396"/>
      <c r="ANU875" s="396"/>
      <c r="ANV875" s="396"/>
      <c r="ANW875" s="396"/>
      <c r="ANX875" s="396"/>
      <c r="ANY875" s="396"/>
      <c r="ANZ875" s="396"/>
      <c r="AOA875" s="396"/>
      <c r="AOB875" s="396"/>
      <c r="AOC875" s="396"/>
      <c r="AOD875" s="396"/>
      <c r="AOE875" s="396"/>
      <c r="AOF875" s="396"/>
      <c r="AOG875" s="396"/>
      <c r="AOH875" s="396"/>
      <c r="AOI875" s="396"/>
      <c r="AOJ875" s="396"/>
      <c r="AOK875" s="396"/>
      <c r="AOL875" s="396"/>
      <c r="AOM875" s="396"/>
      <c r="AON875" s="396"/>
      <c r="AOO875" s="396"/>
      <c r="AOP875" s="396"/>
      <c r="AOQ875" s="396"/>
      <c r="AOR875" s="396"/>
      <c r="AOS875" s="396"/>
      <c r="AOT875" s="396"/>
      <c r="AOU875" s="396"/>
      <c r="AOV875" s="396"/>
      <c r="AOW875" s="396"/>
      <c r="AOX875" s="396"/>
      <c r="AOY875" s="396"/>
      <c r="AOZ875" s="396"/>
      <c r="APA875" s="396"/>
      <c r="APB875" s="396"/>
      <c r="APC875" s="396"/>
      <c r="APD875" s="396"/>
      <c r="APE875" s="396"/>
      <c r="APF875" s="396"/>
      <c r="APG875" s="396"/>
      <c r="APH875" s="396"/>
      <c r="API875" s="396"/>
      <c r="APJ875" s="396"/>
      <c r="APK875" s="396"/>
      <c r="APL875" s="396"/>
      <c r="APM875" s="396"/>
      <c r="APN875" s="396"/>
      <c r="APO875" s="396"/>
      <c r="APP875" s="396"/>
      <c r="APQ875" s="396"/>
      <c r="APR875" s="396"/>
      <c r="APS875" s="396"/>
      <c r="APT875" s="396"/>
      <c r="APU875" s="396"/>
      <c r="APV875" s="396"/>
      <c r="APW875" s="396"/>
      <c r="APX875" s="396"/>
      <c r="APY875" s="396"/>
      <c r="APZ875" s="396"/>
      <c r="AQA875" s="396"/>
      <c r="AQB875" s="396"/>
      <c r="AQC875" s="396"/>
      <c r="AQD875" s="396"/>
      <c r="AQE875" s="396"/>
      <c r="AQF875" s="396"/>
      <c r="AQG875" s="396"/>
      <c r="AQH875" s="396"/>
      <c r="AQI875" s="396"/>
      <c r="AQJ875" s="396"/>
      <c r="AQK875" s="396"/>
      <c r="AQL875" s="396"/>
      <c r="AQM875" s="396"/>
      <c r="AQN875" s="396"/>
      <c r="AQO875" s="396"/>
      <c r="AQP875" s="396"/>
      <c r="AQQ875" s="396"/>
      <c r="AQR875" s="396"/>
      <c r="AQS875" s="396"/>
      <c r="AQT875" s="396"/>
      <c r="AQU875" s="396"/>
      <c r="AQV875" s="396"/>
      <c r="AQW875" s="396"/>
      <c r="AQX875" s="396"/>
      <c r="AQY875" s="396"/>
      <c r="AQZ875" s="396"/>
      <c r="ARA875" s="396"/>
      <c r="ARB875" s="396"/>
      <c r="ARC875" s="396"/>
      <c r="ARD875" s="396"/>
      <c r="ARE875" s="396"/>
      <c r="ARF875" s="396"/>
      <c r="ARG875" s="396"/>
      <c r="ARH875" s="396"/>
      <c r="ARI875" s="396"/>
      <c r="ARJ875" s="396"/>
      <c r="ARK875" s="396"/>
      <c r="ARL875" s="396"/>
      <c r="ARM875" s="396"/>
      <c r="ARN875" s="396"/>
      <c r="ARO875" s="396"/>
      <c r="ARP875" s="396"/>
      <c r="ARQ875" s="396"/>
      <c r="ARR875" s="396"/>
      <c r="ARS875" s="396"/>
      <c r="ART875" s="396"/>
      <c r="ARU875" s="396"/>
      <c r="ARV875" s="396"/>
      <c r="ARW875" s="396"/>
      <c r="ARX875" s="396"/>
      <c r="ARY875" s="396"/>
      <c r="ARZ875" s="396"/>
      <c r="ASA875" s="396"/>
      <c r="ASB875" s="396"/>
      <c r="ASC875" s="396"/>
      <c r="ASD875" s="396"/>
      <c r="ASE875" s="396"/>
      <c r="ASF875" s="396"/>
      <c r="ASG875" s="396"/>
      <c r="ASH875" s="396"/>
      <c r="ASI875" s="396"/>
      <c r="ASJ875" s="396"/>
      <c r="ASK875" s="396"/>
      <c r="ASL875" s="396"/>
      <c r="ASM875" s="396"/>
      <c r="ASN875" s="396"/>
      <c r="ASO875" s="396"/>
      <c r="ASP875" s="396"/>
      <c r="ASQ875" s="396"/>
      <c r="ASR875" s="396"/>
      <c r="ASS875" s="396"/>
      <c r="AST875" s="396"/>
      <c r="ASU875" s="396"/>
      <c r="ASV875" s="396"/>
      <c r="ASW875" s="396"/>
      <c r="ASX875" s="396"/>
      <c r="ASY875" s="396"/>
      <c r="ASZ875" s="396"/>
      <c r="ATA875" s="396"/>
      <c r="ATB875" s="396"/>
      <c r="ATC875" s="396"/>
      <c r="ATD875" s="396"/>
      <c r="ATE875" s="396"/>
      <c r="ATF875" s="396"/>
      <c r="ATG875" s="396"/>
      <c r="ATH875" s="396"/>
      <c r="ATI875" s="396"/>
      <c r="ATJ875" s="396"/>
      <c r="ATK875" s="396"/>
      <c r="ATL875" s="396"/>
      <c r="ATM875" s="396"/>
      <c r="ATN875" s="396"/>
      <c r="ATO875" s="396"/>
      <c r="ATP875" s="396"/>
      <c r="ATQ875" s="396"/>
      <c r="ATR875" s="396"/>
      <c r="ATS875" s="396"/>
      <c r="ATT875" s="396"/>
      <c r="ATU875" s="396"/>
      <c r="ATV875" s="396"/>
      <c r="ATW875" s="396"/>
      <c r="ATX875" s="396"/>
      <c r="ATY875" s="396"/>
      <c r="ATZ875" s="396"/>
      <c r="AUA875" s="396"/>
      <c r="AUB875" s="396"/>
      <c r="AUC875" s="396"/>
      <c r="AUD875" s="396"/>
      <c r="AUE875" s="396"/>
      <c r="AUF875" s="396"/>
      <c r="AUG875" s="396"/>
      <c r="AUH875" s="396"/>
      <c r="AUI875" s="396"/>
      <c r="AUJ875" s="396"/>
      <c r="AUK875" s="396"/>
      <c r="AUL875" s="396"/>
      <c r="AUM875" s="396"/>
      <c r="AUN875" s="396"/>
      <c r="AUO875" s="396"/>
      <c r="AUP875" s="396"/>
      <c r="AUQ875" s="396"/>
      <c r="AUR875" s="396"/>
      <c r="AUS875" s="396"/>
      <c r="AUT875" s="396"/>
      <c r="AUU875" s="396"/>
      <c r="AUV875" s="396"/>
      <c r="AUW875" s="396"/>
      <c r="AUX875" s="396"/>
      <c r="AUY875" s="396"/>
      <c r="AUZ875" s="396"/>
      <c r="AVA875" s="396"/>
      <c r="AVB875" s="396"/>
      <c r="AVC875" s="396"/>
      <c r="AVD875" s="396"/>
      <c r="AVE875" s="396"/>
      <c r="AVF875" s="396"/>
      <c r="AVG875" s="396"/>
      <c r="AVH875" s="396"/>
      <c r="AVI875" s="396"/>
      <c r="AVJ875" s="396"/>
      <c r="AVK875" s="396"/>
      <c r="AVL875" s="396"/>
      <c r="AVM875" s="396"/>
      <c r="AVN875" s="396"/>
      <c r="AVO875" s="396"/>
      <c r="AVP875" s="396"/>
      <c r="AVQ875" s="396"/>
      <c r="AVR875" s="396"/>
      <c r="AVS875" s="396"/>
      <c r="AVT875" s="396"/>
      <c r="AVU875" s="396"/>
      <c r="AVV875" s="396"/>
      <c r="AVW875" s="396"/>
      <c r="AVX875" s="396"/>
      <c r="AVY875" s="396"/>
      <c r="AVZ875" s="396"/>
      <c r="AWA875" s="396"/>
      <c r="AWB875" s="396"/>
      <c r="AWC875" s="396"/>
      <c r="AWD875" s="396"/>
      <c r="AWE875" s="396"/>
      <c r="AWF875" s="396"/>
      <c r="AWG875" s="396"/>
      <c r="AWH875" s="396"/>
      <c r="AWI875" s="396"/>
      <c r="AWJ875" s="396"/>
      <c r="AWK875" s="396"/>
      <c r="AWL875" s="396"/>
      <c r="AWM875" s="396"/>
      <c r="AWN875" s="396"/>
      <c r="AWO875" s="396"/>
      <c r="AWP875" s="396"/>
      <c r="AWQ875" s="396"/>
      <c r="AWR875" s="396"/>
      <c r="AWS875" s="396"/>
      <c r="AWT875" s="396"/>
      <c r="AWU875" s="396"/>
      <c r="AWV875" s="396"/>
      <c r="AWW875" s="396"/>
      <c r="AWX875" s="396"/>
      <c r="AWY875" s="396"/>
      <c r="AWZ875" s="396"/>
      <c r="AXA875" s="396"/>
      <c r="AXB875" s="396"/>
      <c r="AXC875" s="396"/>
      <c r="AXD875" s="396"/>
      <c r="AXE875" s="396"/>
      <c r="AXF875" s="396"/>
      <c r="AXG875" s="396"/>
      <c r="AXH875" s="396"/>
      <c r="AXI875" s="396"/>
      <c r="AXJ875" s="396"/>
      <c r="AXK875" s="396"/>
      <c r="AXL875" s="396"/>
      <c r="AXM875" s="396"/>
      <c r="AXN875" s="396"/>
      <c r="AXO875" s="396"/>
      <c r="AXP875" s="396"/>
      <c r="AXQ875" s="396"/>
      <c r="AXR875" s="396"/>
      <c r="AXS875" s="396"/>
      <c r="AXT875" s="396"/>
      <c r="AXU875" s="396"/>
      <c r="AXV875" s="396"/>
      <c r="AXW875" s="396"/>
      <c r="AXX875" s="396"/>
      <c r="AXY875" s="396"/>
      <c r="AXZ875" s="396"/>
      <c r="AYA875" s="396"/>
      <c r="AYB875" s="396"/>
      <c r="AYC875" s="396"/>
      <c r="AYD875" s="396"/>
      <c r="AYE875" s="396"/>
      <c r="AYF875" s="396"/>
      <c r="AYG875" s="396"/>
      <c r="AYH875" s="396"/>
      <c r="AYI875" s="396"/>
      <c r="AYJ875" s="396"/>
      <c r="AYK875" s="396"/>
      <c r="AYL875" s="396"/>
      <c r="AYM875" s="396"/>
      <c r="AYN875" s="396"/>
      <c r="AYO875" s="396"/>
      <c r="AYP875" s="396"/>
      <c r="AYQ875" s="396"/>
      <c r="AYR875" s="396"/>
      <c r="AYS875" s="396"/>
      <c r="AYT875" s="396"/>
      <c r="AYU875" s="396"/>
      <c r="AYV875" s="396"/>
      <c r="AYW875" s="396"/>
      <c r="AYX875" s="396"/>
      <c r="AYY875" s="396"/>
      <c r="AYZ875" s="396"/>
      <c r="AZA875" s="396"/>
      <c r="AZB875" s="396"/>
      <c r="AZC875" s="396"/>
      <c r="AZD875" s="396"/>
      <c r="AZE875" s="396"/>
      <c r="AZF875" s="396"/>
      <c r="AZG875" s="396"/>
      <c r="AZH875" s="396"/>
      <c r="AZI875" s="396"/>
      <c r="AZJ875" s="396"/>
      <c r="AZK875" s="396"/>
      <c r="AZL875" s="396"/>
      <c r="AZM875" s="396"/>
      <c r="AZN875" s="396"/>
      <c r="AZO875" s="396"/>
      <c r="AZP875" s="396"/>
      <c r="AZQ875" s="396"/>
      <c r="AZR875" s="396"/>
      <c r="AZS875" s="396"/>
      <c r="AZT875" s="396"/>
      <c r="AZU875" s="396"/>
      <c r="AZV875" s="396"/>
      <c r="AZW875" s="396"/>
      <c r="AZX875" s="396"/>
      <c r="AZY875" s="396"/>
      <c r="AZZ875" s="396"/>
      <c r="BAA875" s="396"/>
      <c r="BAB875" s="396"/>
      <c r="BAC875" s="396"/>
      <c r="BAD875" s="396"/>
      <c r="BAE875" s="396"/>
      <c r="BAF875" s="396"/>
      <c r="BAG875" s="396"/>
      <c r="BAH875" s="396"/>
      <c r="BAI875" s="396"/>
      <c r="BAJ875" s="396"/>
      <c r="BAK875" s="396"/>
      <c r="BAL875" s="396"/>
      <c r="BAM875" s="396"/>
      <c r="BAN875" s="396"/>
      <c r="BAO875" s="396"/>
      <c r="BAP875" s="396"/>
      <c r="BAQ875" s="396"/>
      <c r="BAR875" s="396"/>
      <c r="BAS875" s="396"/>
      <c r="BAT875" s="396"/>
      <c r="BAU875" s="396"/>
      <c r="BAV875" s="396"/>
      <c r="BAW875" s="396"/>
      <c r="BAX875" s="396"/>
      <c r="BAY875" s="396"/>
      <c r="BAZ875" s="396"/>
      <c r="BBA875" s="396"/>
      <c r="BBB875" s="396"/>
      <c r="BBC875" s="396"/>
      <c r="BBD875" s="396"/>
      <c r="BBE875" s="396"/>
      <c r="BBF875" s="396"/>
      <c r="BBG875" s="396"/>
      <c r="BBH875" s="396"/>
      <c r="BBI875" s="396"/>
      <c r="BBJ875" s="396"/>
      <c r="BBK875" s="396"/>
      <c r="BBL875" s="396"/>
      <c r="BBM875" s="396"/>
      <c r="BBN875" s="396"/>
      <c r="BBO875" s="396"/>
      <c r="BBP875" s="396"/>
      <c r="BBQ875" s="396"/>
      <c r="BBR875" s="396"/>
      <c r="BBS875" s="396"/>
      <c r="BBT875" s="396"/>
      <c r="BBU875" s="396"/>
      <c r="BBV875" s="396"/>
      <c r="BBW875" s="396"/>
      <c r="BBX875" s="396"/>
      <c r="BBY875" s="396"/>
      <c r="BBZ875" s="396"/>
      <c r="BCA875" s="396"/>
      <c r="BCB875" s="396"/>
      <c r="BCC875" s="396"/>
      <c r="BCD875" s="396"/>
      <c r="BCE875" s="396"/>
      <c r="BCF875" s="396"/>
      <c r="BCG875" s="396"/>
      <c r="BCH875" s="396"/>
      <c r="BCI875" s="396"/>
      <c r="BCJ875" s="396"/>
      <c r="BCK875" s="396"/>
      <c r="BCL875" s="396"/>
      <c r="BCM875" s="396"/>
      <c r="BCN875" s="396"/>
      <c r="BCO875" s="396"/>
      <c r="BCP875" s="396"/>
      <c r="BCQ875" s="396"/>
      <c r="BCR875" s="396"/>
      <c r="BCS875" s="396"/>
      <c r="BCT875" s="396"/>
      <c r="BCU875" s="396"/>
      <c r="BCV875" s="396"/>
      <c r="BCW875" s="396"/>
      <c r="BCX875" s="396"/>
      <c r="BCY875" s="396"/>
      <c r="BCZ875" s="396"/>
      <c r="BDA875" s="396"/>
      <c r="BDB875" s="396"/>
      <c r="BDC875" s="396"/>
      <c r="BDD875" s="396"/>
      <c r="BDE875" s="396"/>
      <c r="BDF875" s="396"/>
      <c r="BDG875" s="396"/>
      <c r="BDH875" s="396"/>
      <c r="BDI875" s="396"/>
      <c r="BDJ875" s="396"/>
      <c r="BDK875" s="396"/>
      <c r="BDL875" s="396"/>
      <c r="BDM875" s="396"/>
      <c r="BDN875" s="396"/>
      <c r="BDO875" s="396"/>
      <c r="BDP875" s="396"/>
      <c r="BDQ875" s="396"/>
      <c r="BDR875" s="396"/>
      <c r="BDS875" s="396"/>
      <c r="BDT875" s="396"/>
      <c r="BDU875" s="396"/>
      <c r="BDV875" s="396"/>
      <c r="BDW875" s="396"/>
      <c r="BDX875" s="396"/>
      <c r="BDY875" s="396"/>
      <c r="BDZ875" s="396"/>
      <c r="BEA875" s="396"/>
      <c r="BEB875" s="396"/>
      <c r="BEC875" s="396"/>
      <c r="BED875" s="396"/>
      <c r="BEE875" s="396"/>
      <c r="BEF875" s="396"/>
      <c r="BEG875" s="396"/>
      <c r="BEH875" s="396"/>
      <c r="BEI875" s="396"/>
      <c r="BEJ875" s="396"/>
      <c r="BEK875" s="396"/>
      <c r="BEL875" s="396"/>
      <c r="BEM875" s="396"/>
      <c r="BEN875" s="396"/>
      <c r="BEO875" s="396"/>
      <c r="BEP875" s="396"/>
      <c r="BEQ875" s="396"/>
      <c r="BER875" s="396"/>
      <c r="BES875" s="396"/>
      <c r="BET875" s="396"/>
      <c r="BEU875" s="396"/>
      <c r="BEV875" s="396"/>
      <c r="BEW875" s="396"/>
      <c r="BEX875" s="396"/>
      <c r="BEY875" s="396"/>
      <c r="BEZ875" s="396"/>
      <c r="BFA875" s="396"/>
      <c r="BFB875" s="396"/>
      <c r="BFC875" s="396"/>
      <c r="BFD875" s="396"/>
      <c r="BFE875" s="396"/>
      <c r="BFF875" s="396"/>
      <c r="BFG875" s="396"/>
      <c r="BFH875" s="396"/>
      <c r="BFI875" s="396"/>
      <c r="BFJ875" s="396"/>
      <c r="BFK875" s="396"/>
      <c r="BFL875" s="396"/>
      <c r="BFM875" s="396"/>
      <c r="BFN875" s="396"/>
      <c r="BFO875" s="396"/>
      <c r="BFP875" s="396"/>
      <c r="BFQ875" s="396"/>
      <c r="BFR875" s="396"/>
      <c r="BFS875" s="396"/>
      <c r="BFT875" s="396"/>
      <c r="BFU875" s="396"/>
      <c r="BFV875" s="396"/>
      <c r="BFW875" s="396"/>
      <c r="BFX875" s="396"/>
      <c r="BFY875" s="396"/>
      <c r="BFZ875" s="396"/>
      <c r="BGA875" s="396"/>
      <c r="BGB875" s="396"/>
      <c r="BGC875" s="396"/>
      <c r="BGD875" s="396"/>
      <c r="BGE875" s="396"/>
      <c r="BGF875" s="396"/>
      <c r="BGG875" s="396"/>
      <c r="BGH875" s="396"/>
      <c r="BGI875" s="396"/>
      <c r="BGJ875" s="396"/>
      <c r="BGK875" s="396"/>
      <c r="BGL875" s="396"/>
      <c r="BGM875" s="396"/>
      <c r="BGN875" s="396"/>
      <c r="BGO875" s="396"/>
      <c r="BGP875" s="396"/>
      <c r="BGQ875" s="396"/>
      <c r="BGR875" s="396"/>
      <c r="BGS875" s="396"/>
      <c r="BGT875" s="396"/>
      <c r="BGU875" s="396"/>
      <c r="BGV875" s="396"/>
      <c r="BGW875" s="396"/>
      <c r="BGX875" s="396"/>
      <c r="BGY875" s="396"/>
      <c r="BGZ875" s="396"/>
      <c r="BHA875" s="396"/>
      <c r="BHB875" s="396"/>
      <c r="BHC875" s="396"/>
      <c r="BHD875" s="396"/>
      <c r="BHE875" s="396"/>
      <c r="BHF875" s="396"/>
      <c r="BHG875" s="396"/>
      <c r="BHH875" s="396"/>
      <c r="BHI875" s="396"/>
      <c r="BHJ875" s="396"/>
      <c r="BHK875" s="396"/>
      <c r="BHL875" s="396"/>
      <c r="BHM875" s="396"/>
      <c r="BHN875" s="396"/>
      <c r="BHO875" s="396"/>
      <c r="BHP875" s="396"/>
      <c r="BHQ875" s="396"/>
      <c r="BHR875" s="396"/>
      <c r="BHS875" s="396"/>
      <c r="BHT875" s="396"/>
      <c r="BHU875" s="396"/>
      <c r="BHV875" s="396"/>
      <c r="BHW875" s="396"/>
      <c r="BHX875" s="396"/>
      <c r="BHY875" s="396"/>
      <c r="BHZ875" s="396"/>
      <c r="BIA875" s="396"/>
      <c r="BIB875" s="396"/>
      <c r="BIC875" s="396"/>
      <c r="BID875" s="396"/>
      <c r="BIE875" s="396"/>
      <c r="BIF875" s="396"/>
      <c r="BIG875" s="396"/>
      <c r="BIH875" s="396"/>
      <c r="BII875" s="396"/>
      <c r="BIJ875" s="396"/>
      <c r="BIK875" s="396"/>
      <c r="BIL875" s="396"/>
      <c r="BIM875" s="396"/>
      <c r="BIN875" s="396"/>
      <c r="BIO875" s="396"/>
      <c r="BIP875" s="396"/>
      <c r="BIQ875" s="396"/>
      <c r="BIR875" s="396"/>
      <c r="BIS875" s="396"/>
      <c r="BIT875" s="396"/>
      <c r="BIU875" s="396"/>
      <c r="BIV875" s="396"/>
      <c r="BIW875" s="396"/>
      <c r="BIX875" s="396"/>
      <c r="BIY875" s="396"/>
      <c r="BIZ875" s="396"/>
      <c r="BJA875" s="396"/>
      <c r="BJB875" s="396"/>
      <c r="BJC875" s="396"/>
      <c r="BJD875" s="396"/>
      <c r="BJE875" s="396"/>
      <c r="BJF875" s="396"/>
      <c r="BJG875" s="396"/>
      <c r="BJH875" s="396"/>
      <c r="BJI875" s="396"/>
      <c r="BJJ875" s="396"/>
      <c r="BJK875" s="396"/>
      <c r="BJL875" s="396"/>
      <c r="BJM875" s="396"/>
      <c r="BJN875" s="396"/>
      <c r="BJO875" s="396"/>
      <c r="BJP875" s="396"/>
      <c r="BJQ875" s="396"/>
      <c r="BJR875" s="396"/>
      <c r="BJS875" s="396"/>
      <c r="BJT875" s="396"/>
      <c r="BJU875" s="396"/>
      <c r="BJV875" s="396"/>
      <c r="BJW875" s="396"/>
      <c r="BJX875" s="396"/>
      <c r="BJY875" s="396"/>
      <c r="BJZ875" s="396"/>
      <c r="BKA875" s="396"/>
      <c r="BKB875" s="396"/>
      <c r="BKC875" s="396"/>
      <c r="BKD875" s="396"/>
      <c r="BKE875" s="396"/>
      <c r="BKF875" s="396"/>
      <c r="BKG875" s="396"/>
      <c r="BKH875" s="396"/>
      <c r="BKI875" s="396"/>
      <c r="BKJ875" s="396"/>
      <c r="BKK875" s="396"/>
      <c r="BKL875" s="396"/>
      <c r="BKM875" s="396"/>
      <c r="BKN875" s="396"/>
      <c r="BKO875" s="396"/>
      <c r="BKP875" s="396"/>
      <c r="BKQ875" s="396"/>
      <c r="BKR875" s="396"/>
      <c r="BKS875" s="396"/>
      <c r="BKT875" s="396"/>
      <c r="BKU875" s="396"/>
      <c r="BKV875" s="396"/>
      <c r="BKW875" s="396"/>
      <c r="BKX875" s="396"/>
      <c r="BKY875" s="396"/>
      <c r="BKZ875" s="396"/>
      <c r="BLA875" s="396"/>
      <c r="BLB875" s="396"/>
      <c r="BLC875" s="396"/>
      <c r="BLD875" s="396"/>
      <c r="BLE875" s="396"/>
      <c r="BLF875" s="396"/>
      <c r="BLG875" s="396"/>
      <c r="BLH875" s="396"/>
      <c r="BLI875" s="396"/>
      <c r="BLJ875" s="396"/>
      <c r="BLK875" s="396"/>
      <c r="BLL875" s="396"/>
      <c r="BLM875" s="396"/>
      <c r="BLN875" s="396"/>
      <c r="BLO875" s="396"/>
      <c r="BLP875" s="396"/>
      <c r="BLQ875" s="396"/>
      <c r="BLR875" s="396"/>
      <c r="BLS875" s="396"/>
      <c r="BLT875" s="396"/>
      <c r="BLU875" s="396"/>
      <c r="BLV875" s="396"/>
      <c r="BLW875" s="396"/>
      <c r="BLX875" s="396"/>
      <c r="BLY875" s="396"/>
      <c r="BLZ875" s="396"/>
      <c r="BMA875" s="396"/>
      <c r="BMB875" s="396"/>
      <c r="BMC875" s="396"/>
      <c r="BMD875" s="396"/>
      <c r="BME875" s="396"/>
      <c r="BMF875" s="396"/>
      <c r="BMG875" s="396"/>
      <c r="BMH875" s="396"/>
      <c r="BMI875" s="396"/>
      <c r="BMJ875" s="396"/>
      <c r="BMK875" s="396"/>
      <c r="BML875" s="396"/>
      <c r="BMM875" s="396"/>
      <c r="BMN875" s="396"/>
      <c r="BMO875" s="396"/>
      <c r="BMP875" s="396"/>
      <c r="BMQ875" s="396"/>
      <c r="BMR875" s="396"/>
      <c r="BMS875" s="396"/>
      <c r="BMT875" s="396"/>
      <c r="BMU875" s="396"/>
      <c r="BMV875" s="396"/>
      <c r="BMW875" s="396"/>
      <c r="BMX875" s="396"/>
      <c r="BMY875" s="396"/>
      <c r="BMZ875" s="396"/>
      <c r="BNA875" s="396"/>
      <c r="BNB875" s="396"/>
      <c r="BNC875" s="396"/>
      <c r="BND875" s="396"/>
      <c r="BNE875" s="396"/>
      <c r="BNF875" s="396"/>
      <c r="BNG875" s="396"/>
      <c r="BNH875" s="396"/>
      <c r="BNI875" s="396"/>
      <c r="BNJ875" s="396"/>
      <c r="BNK875" s="396"/>
      <c r="BNL875" s="396"/>
      <c r="BNM875" s="396"/>
      <c r="BNN875" s="396"/>
      <c r="BNO875" s="396"/>
      <c r="BNP875" s="396"/>
      <c r="BNQ875" s="396"/>
      <c r="BNR875" s="396"/>
      <c r="BNS875" s="396"/>
      <c r="BNT875" s="396"/>
      <c r="BNU875" s="396"/>
      <c r="BNV875" s="396"/>
      <c r="BNW875" s="396"/>
      <c r="BNX875" s="396"/>
      <c r="BNY875" s="396"/>
      <c r="BNZ875" s="396"/>
      <c r="BOA875" s="396"/>
      <c r="BOB875" s="396"/>
      <c r="BOC875" s="396"/>
      <c r="BOD875" s="396"/>
      <c r="BOE875" s="396"/>
      <c r="BOF875" s="396"/>
      <c r="BOG875" s="396"/>
      <c r="BOH875" s="396"/>
      <c r="BOI875" s="396"/>
      <c r="BOJ875" s="396"/>
      <c r="BOK875" s="396"/>
      <c r="BOL875" s="396"/>
      <c r="BOM875" s="396"/>
      <c r="BON875" s="396"/>
      <c r="BOO875" s="396"/>
      <c r="BOP875" s="396"/>
      <c r="BOQ875" s="396"/>
      <c r="BOR875" s="396"/>
      <c r="BOS875" s="396"/>
      <c r="BOT875" s="396"/>
      <c r="BOU875" s="396"/>
      <c r="BOV875" s="396"/>
      <c r="BOW875" s="396"/>
      <c r="BOX875" s="396"/>
      <c r="BOY875" s="396"/>
      <c r="BOZ875" s="396"/>
      <c r="BPA875" s="396"/>
      <c r="BPB875" s="396"/>
      <c r="BPC875" s="396"/>
      <c r="BPD875" s="396"/>
      <c r="BPE875" s="396"/>
      <c r="BPF875" s="396"/>
      <c r="BPG875" s="396"/>
      <c r="BPH875" s="396"/>
      <c r="BPI875" s="396"/>
      <c r="BPJ875" s="396"/>
      <c r="BPK875" s="396"/>
      <c r="BPL875" s="396"/>
      <c r="BPM875" s="396"/>
      <c r="BPN875" s="396"/>
      <c r="BPO875" s="396"/>
      <c r="BPP875" s="396"/>
      <c r="BPQ875" s="396"/>
      <c r="BPR875" s="396"/>
      <c r="BPS875" s="396"/>
      <c r="BPT875" s="396"/>
      <c r="BPU875" s="396"/>
      <c r="BPV875" s="396"/>
      <c r="BPW875" s="396"/>
      <c r="BPX875" s="396"/>
      <c r="BPY875" s="396"/>
      <c r="BPZ875" s="396"/>
      <c r="BQA875" s="396"/>
      <c r="BQB875" s="396"/>
      <c r="BQC875" s="396"/>
      <c r="BQD875" s="396"/>
      <c r="BQE875" s="396"/>
      <c r="BQF875" s="396"/>
      <c r="BQG875" s="396"/>
      <c r="BQH875" s="396"/>
      <c r="BQI875" s="396"/>
      <c r="BQJ875" s="396"/>
      <c r="BQK875" s="396"/>
      <c r="BQL875" s="396"/>
      <c r="BQM875" s="396"/>
      <c r="BQN875" s="396"/>
      <c r="BQO875" s="396"/>
      <c r="BQP875" s="396"/>
      <c r="BQQ875" s="396"/>
      <c r="BQR875" s="396"/>
      <c r="BQS875" s="396"/>
      <c r="BQT875" s="396"/>
      <c r="BQU875" s="396"/>
      <c r="BQV875" s="396"/>
      <c r="BQW875" s="396"/>
      <c r="BQX875" s="396"/>
      <c r="BQY875" s="396"/>
      <c r="BQZ875" s="396"/>
      <c r="BRA875" s="396"/>
      <c r="BRB875" s="396"/>
      <c r="BRC875" s="396"/>
      <c r="BRD875" s="396"/>
      <c r="BRE875" s="396"/>
      <c r="BRF875" s="396"/>
      <c r="BRG875" s="396"/>
      <c r="BRH875" s="396"/>
      <c r="BRI875" s="396"/>
      <c r="BRJ875" s="396"/>
      <c r="BRK875" s="396"/>
      <c r="BRL875" s="396"/>
      <c r="BRM875" s="396"/>
      <c r="BRN875" s="396"/>
      <c r="BRO875" s="396"/>
      <c r="BRP875" s="396"/>
      <c r="BRQ875" s="396"/>
      <c r="BRR875" s="396"/>
      <c r="BRS875" s="396"/>
      <c r="BRT875" s="396"/>
      <c r="BRU875" s="396"/>
      <c r="BRV875" s="396"/>
      <c r="BRW875" s="396"/>
      <c r="BRX875" s="396"/>
      <c r="BRY875" s="396"/>
      <c r="BRZ875" s="396"/>
      <c r="BSA875" s="396"/>
      <c r="BSB875" s="396"/>
      <c r="BSC875" s="396"/>
      <c r="BSD875" s="396"/>
      <c r="BSE875" s="396"/>
      <c r="BSF875" s="396"/>
      <c r="BSG875" s="396"/>
      <c r="BSH875" s="396"/>
      <c r="BSI875" s="396"/>
      <c r="BSJ875" s="396"/>
      <c r="BSK875" s="396"/>
      <c r="BSL875" s="396"/>
      <c r="BSM875" s="396"/>
      <c r="BSN875" s="396"/>
      <c r="BSO875" s="396"/>
      <c r="BSP875" s="396"/>
      <c r="BSQ875" s="396"/>
      <c r="BSR875" s="396"/>
      <c r="BSS875" s="396"/>
      <c r="BST875" s="396"/>
      <c r="BSU875" s="396"/>
      <c r="BSV875" s="396"/>
      <c r="BSW875" s="396"/>
      <c r="BSX875" s="396"/>
      <c r="BSY875" s="396"/>
      <c r="BSZ875" s="396"/>
      <c r="BTA875" s="396"/>
      <c r="BTB875" s="396"/>
      <c r="BTC875" s="396"/>
      <c r="BTD875" s="396"/>
      <c r="BTE875" s="396"/>
      <c r="BTF875" s="396"/>
      <c r="BTG875" s="396"/>
      <c r="BTH875" s="396"/>
      <c r="BTI875" s="396"/>
      <c r="BTJ875" s="396"/>
      <c r="BTK875" s="396"/>
      <c r="BTL875" s="396"/>
      <c r="BTM875" s="396"/>
      <c r="BTN875" s="396"/>
      <c r="BTO875" s="396"/>
      <c r="BTP875" s="396"/>
      <c r="BTQ875" s="396"/>
      <c r="BTR875" s="396"/>
      <c r="BTS875" s="396"/>
      <c r="BTT875" s="396"/>
      <c r="BTU875" s="396"/>
      <c r="BTV875" s="396"/>
      <c r="BTW875" s="396"/>
      <c r="BTX875" s="396"/>
      <c r="BTY875" s="396"/>
      <c r="BTZ875" s="396"/>
      <c r="BUA875" s="396"/>
      <c r="BUB875" s="396"/>
      <c r="BUC875" s="396"/>
      <c r="BUD875" s="396"/>
      <c r="BUE875" s="396"/>
      <c r="BUF875" s="396"/>
      <c r="BUG875" s="396"/>
      <c r="BUH875" s="396"/>
      <c r="BUI875" s="396"/>
      <c r="BUJ875" s="396"/>
      <c r="BUK875" s="396"/>
      <c r="BUL875" s="396"/>
      <c r="BUM875" s="396"/>
      <c r="BUN875" s="396"/>
      <c r="BUO875" s="396"/>
      <c r="BUP875" s="396"/>
      <c r="BUQ875" s="396"/>
      <c r="BUR875" s="396"/>
      <c r="BUS875" s="396"/>
      <c r="BUT875" s="396"/>
      <c r="BUU875" s="396"/>
      <c r="BUV875" s="396"/>
      <c r="BUW875" s="396"/>
      <c r="BUX875" s="396"/>
      <c r="BUY875" s="396"/>
      <c r="BUZ875" s="396"/>
      <c r="BVA875" s="396"/>
      <c r="BVB875" s="396"/>
      <c r="BVC875" s="396"/>
      <c r="BVD875" s="396"/>
      <c r="BVE875" s="396"/>
      <c r="BVF875" s="396"/>
      <c r="BVG875" s="396"/>
      <c r="BVH875" s="396"/>
      <c r="BVI875" s="396"/>
      <c r="BVJ875" s="396"/>
      <c r="BVK875" s="396"/>
      <c r="BVL875" s="396"/>
      <c r="BVM875" s="396"/>
      <c r="BVN875" s="396"/>
      <c r="BVO875" s="396"/>
      <c r="BVP875" s="396"/>
      <c r="BVQ875" s="396"/>
      <c r="BVR875" s="396"/>
      <c r="BVS875" s="396"/>
      <c r="BVT875" s="396"/>
      <c r="BVU875" s="396"/>
      <c r="BVV875" s="396"/>
      <c r="BVW875" s="396"/>
      <c r="BVX875" s="396"/>
      <c r="BVY875" s="396"/>
      <c r="BVZ875" s="396"/>
      <c r="BWA875" s="396"/>
      <c r="BWB875" s="396"/>
      <c r="BWC875" s="396"/>
      <c r="BWD875" s="396"/>
      <c r="BWE875" s="396"/>
      <c r="BWF875" s="396"/>
      <c r="BWG875" s="396"/>
      <c r="BWH875" s="396"/>
      <c r="BWI875" s="396"/>
      <c r="BWJ875" s="396"/>
      <c r="BWK875" s="396"/>
      <c r="BWL875" s="396"/>
      <c r="BWM875" s="396"/>
      <c r="BWN875" s="396"/>
      <c r="BWO875" s="396"/>
      <c r="BWP875" s="396"/>
      <c r="BWQ875" s="396"/>
      <c r="BWR875" s="396"/>
      <c r="BWS875" s="396"/>
      <c r="BWT875" s="396"/>
      <c r="BWU875" s="396"/>
      <c r="BWV875" s="396"/>
      <c r="BWW875" s="396"/>
      <c r="BWX875" s="396"/>
      <c r="BWY875" s="396"/>
      <c r="BWZ875" s="396"/>
      <c r="BXA875" s="396"/>
      <c r="BXB875" s="396"/>
      <c r="BXC875" s="396"/>
      <c r="BXD875" s="396"/>
      <c r="BXE875" s="396"/>
      <c r="BXF875" s="396"/>
      <c r="BXG875" s="396"/>
      <c r="BXH875" s="396"/>
      <c r="BXI875" s="396"/>
      <c r="BXJ875" s="396"/>
      <c r="BXK875" s="396"/>
      <c r="BXL875" s="396"/>
      <c r="BXM875" s="396"/>
      <c r="BXN875" s="396"/>
      <c r="BXO875" s="396"/>
      <c r="BXP875" s="396"/>
      <c r="BXQ875" s="396"/>
      <c r="BXR875" s="396"/>
      <c r="BXS875" s="396"/>
      <c r="BXT875" s="396"/>
      <c r="BXU875" s="396"/>
      <c r="BXV875" s="396"/>
      <c r="BXW875" s="396"/>
      <c r="BXX875" s="396"/>
      <c r="BXY875" s="396"/>
      <c r="BXZ875" s="396"/>
      <c r="BYA875" s="396"/>
      <c r="BYB875" s="396"/>
      <c r="BYC875" s="396"/>
      <c r="BYD875" s="396"/>
      <c r="BYE875" s="396"/>
      <c r="BYF875" s="396"/>
      <c r="BYG875" s="396"/>
      <c r="BYH875" s="396"/>
      <c r="BYI875" s="396"/>
      <c r="BYJ875" s="396"/>
      <c r="BYK875" s="396"/>
      <c r="BYL875" s="396"/>
      <c r="BYM875" s="396"/>
      <c r="BYN875" s="396"/>
      <c r="BYO875" s="396"/>
      <c r="BYP875" s="396"/>
      <c r="BYQ875" s="396"/>
      <c r="BYR875" s="396"/>
      <c r="BYS875" s="396"/>
      <c r="BYT875" s="396"/>
      <c r="BYU875" s="396"/>
      <c r="BYV875" s="396"/>
      <c r="BYW875" s="396"/>
      <c r="BYX875" s="396"/>
      <c r="BYY875" s="396"/>
      <c r="BYZ875" s="396"/>
      <c r="BZA875" s="396"/>
      <c r="BZB875" s="396"/>
      <c r="BZC875" s="396"/>
      <c r="BZD875" s="396"/>
      <c r="BZE875" s="396"/>
      <c r="BZF875" s="396"/>
      <c r="BZG875" s="396"/>
      <c r="BZH875" s="396"/>
      <c r="BZI875" s="396"/>
      <c r="BZJ875" s="396"/>
      <c r="BZK875" s="396"/>
      <c r="BZL875" s="396"/>
      <c r="BZM875" s="396"/>
      <c r="BZN875" s="396"/>
      <c r="BZO875" s="396"/>
      <c r="BZP875" s="396"/>
      <c r="BZQ875" s="396"/>
      <c r="BZR875" s="396"/>
      <c r="BZS875" s="396"/>
      <c r="BZT875" s="396"/>
      <c r="BZU875" s="396"/>
      <c r="BZV875" s="396"/>
      <c r="BZW875" s="396"/>
      <c r="BZX875" s="396"/>
      <c r="BZY875" s="396"/>
      <c r="BZZ875" s="396"/>
      <c r="CAA875" s="396"/>
      <c r="CAB875" s="396"/>
      <c r="CAC875" s="396"/>
      <c r="CAD875" s="396"/>
      <c r="CAE875" s="396"/>
      <c r="CAF875" s="396"/>
      <c r="CAG875" s="396"/>
      <c r="CAH875" s="396"/>
      <c r="CAI875" s="396"/>
      <c r="CAJ875" s="396"/>
      <c r="CAK875" s="396"/>
      <c r="CAL875" s="396"/>
      <c r="CAM875" s="396"/>
      <c r="CAN875" s="396"/>
      <c r="CAO875" s="396"/>
      <c r="CAP875" s="396"/>
      <c r="CAQ875" s="396"/>
      <c r="CAR875" s="396"/>
      <c r="CAS875" s="396"/>
      <c r="CAT875" s="396"/>
      <c r="CAU875" s="396"/>
      <c r="CAV875" s="396"/>
      <c r="CAW875" s="396"/>
      <c r="CAX875" s="396"/>
      <c r="CAY875" s="396"/>
      <c r="CAZ875" s="396"/>
      <c r="CBA875" s="396"/>
      <c r="CBB875" s="396"/>
      <c r="CBC875" s="396"/>
      <c r="CBD875" s="396"/>
      <c r="CBE875" s="396"/>
      <c r="CBF875" s="396"/>
      <c r="CBG875" s="396"/>
      <c r="CBH875" s="396"/>
      <c r="CBI875" s="396"/>
      <c r="CBJ875" s="396"/>
      <c r="CBK875" s="396"/>
      <c r="CBL875" s="396"/>
      <c r="CBM875" s="396"/>
      <c r="CBN875" s="396"/>
      <c r="CBO875" s="396"/>
      <c r="CBP875" s="396"/>
      <c r="CBQ875" s="396"/>
      <c r="CBR875" s="396"/>
      <c r="CBS875" s="396"/>
      <c r="CBT875" s="396"/>
      <c r="CBU875" s="396"/>
      <c r="CBV875" s="396"/>
      <c r="CBW875" s="396"/>
      <c r="CBX875" s="396"/>
      <c r="CBY875" s="396"/>
      <c r="CBZ875" s="396"/>
      <c r="CCA875" s="396"/>
      <c r="CCB875" s="396"/>
      <c r="CCC875" s="396"/>
      <c r="CCD875" s="396"/>
      <c r="CCE875" s="396"/>
      <c r="CCF875" s="396"/>
      <c r="CCG875" s="396"/>
      <c r="CCH875" s="396"/>
      <c r="CCI875" s="396"/>
      <c r="CCJ875" s="396"/>
      <c r="CCK875" s="396"/>
      <c r="CCL875" s="396"/>
      <c r="CCM875" s="396"/>
      <c r="CCN875" s="396"/>
      <c r="CCO875" s="396"/>
      <c r="CCP875" s="396"/>
      <c r="CCQ875" s="396"/>
      <c r="CCR875" s="396"/>
      <c r="CCS875" s="396"/>
      <c r="CCT875" s="396"/>
      <c r="CCU875" s="396"/>
      <c r="CCV875" s="396"/>
      <c r="CCW875" s="396"/>
      <c r="CCX875" s="396"/>
      <c r="CCY875" s="396"/>
      <c r="CCZ875" s="396"/>
      <c r="CDA875" s="396"/>
      <c r="CDB875" s="396"/>
      <c r="CDC875" s="396"/>
      <c r="CDD875" s="396"/>
      <c r="CDE875" s="396"/>
      <c r="CDF875" s="396"/>
      <c r="CDG875" s="396"/>
      <c r="CDH875" s="396"/>
      <c r="CDI875" s="396"/>
      <c r="CDJ875" s="396"/>
      <c r="CDK875" s="396"/>
      <c r="CDL875" s="396"/>
      <c r="CDM875" s="396"/>
      <c r="CDN875" s="396"/>
      <c r="CDO875" s="396"/>
      <c r="CDP875" s="396"/>
      <c r="CDQ875" s="396"/>
      <c r="CDR875" s="396"/>
      <c r="CDS875" s="396"/>
      <c r="CDT875" s="396"/>
      <c r="CDU875" s="396"/>
      <c r="CDV875" s="396"/>
      <c r="CDW875" s="396"/>
      <c r="CDX875" s="396"/>
      <c r="CDY875" s="396"/>
      <c r="CDZ875" s="396"/>
      <c r="CEA875" s="396"/>
      <c r="CEB875" s="396"/>
      <c r="CEC875" s="396"/>
      <c r="CED875" s="396"/>
      <c r="CEE875" s="396"/>
      <c r="CEF875" s="396"/>
      <c r="CEG875" s="396"/>
      <c r="CEH875" s="396"/>
      <c r="CEI875" s="396"/>
      <c r="CEJ875" s="396"/>
      <c r="CEK875" s="396"/>
      <c r="CEL875" s="396"/>
      <c r="CEM875" s="396"/>
      <c r="CEN875" s="396"/>
      <c r="CEO875" s="396"/>
      <c r="CEP875" s="396"/>
      <c r="CEQ875" s="396"/>
      <c r="CER875" s="396"/>
      <c r="CES875" s="396"/>
      <c r="CET875" s="396"/>
      <c r="CEU875" s="396"/>
      <c r="CEV875" s="396"/>
      <c r="CEW875" s="396"/>
      <c r="CEX875" s="396"/>
      <c r="CEY875" s="396"/>
      <c r="CEZ875" s="396"/>
      <c r="CFA875" s="396"/>
      <c r="CFB875" s="396"/>
      <c r="CFC875" s="396"/>
      <c r="CFD875" s="396"/>
      <c r="CFE875" s="396"/>
      <c r="CFF875" s="396"/>
      <c r="CFG875" s="396"/>
      <c r="CFH875" s="396"/>
      <c r="CFI875" s="396"/>
      <c r="CFJ875" s="396"/>
      <c r="CFK875" s="396"/>
      <c r="CFL875" s="396"/>
      <c r="CFM875" s="396"/>
      <c r="CFN875" s="396"/>
      <c r="CFO875" s="396"/>
      <c r="CFP875" s="396"/>
      <c r="CFQ875" s="396"/>
      <c r="CFR875" s="396"/>
      <c r="CFS875" s="396"/>
      <c r="CFT875" s="396"/>
      <c r="CFU875" s="396"/>
      <c r="CFV875" s="396"/>
      <c r="CFW875" s="396"/>
      <c r="CFX875" s="396"/>
      <c r="CFY875" s="396"/>
      <c r="CFZ875" s="396"/>
      <c r="CGA875" s="396"/>
      <c r="CGB875" s="396"/>
      <c r="CGC875" s="396"/>
      <c r="CGD875" s="396"/>
      <c r="CGE875" s="396"/>
      <c r="CGF875" s="396"/>
      <c r="CGG875" s="396"/>
      <c r="CGH875" s="396"/>
      <c r="CGI875" s="396"/>
      <c r="CGJ875" s="396"/>
      <c r="CGK875" s="396"/>
      <c r="CGL875" s="396"/>
      <c r="CGM875" s="396"/>
      <c r="CGN875" s="396"/>
      <c r="CGO875" s="396"/>
      <c r="CGP875" s="396"/>
      <c r="CGQ875" s="396"/>
      <c r="CGR875" s="396"/>
      <c r="CGS875" s="396"/>
      <c r="CGT875" s="396"/>
      <c r="CGU875" s="396"/>
      <c r="CGV875" s="396"/>
      <c r="CGW875" s="396"/>
      <c r="CGX875" s="396"/>
      <c r="CGY875" s="396"/>
      <c r="CGZ875" s="396"/>
      <c r="CHA875" s="396"/>
      <c r="CHB875" s="396"/>
      <c r="CHC875" s="396"/>
      <c r="CHD875" s="396"/>
      <c r="CHE875" s="396"/>
      <c r="CHF875" s="396"/>
      <c r="CHG875" s="396"/>
      <c r="CHH875" s="396"/>
      <c r="CHI875" s="396"/>
      <c r="CHJ875" s="396"/>
      <c r="CHK875" s="396"/>
      <c r="CHL875" s="396"/>
      <c r="CHM875" s="396"/>
      <c r="CHN875" s="396"/>
      <c r="CHO875" s="396"/>
      <c r="CHP875" s="396"/>
      <c r="CHQ875" s="396"/>
      <c r="CHR875" s="396"/>
      <c r="CHS875" s="396"/>
      <c r="CHT875" s="396"/>
      <c r="CHU875" s="396"/>
      <c r="CHV875" s="396"/>
      <c r="CHW875" s="396"/>
      <c r="CHX875" s="396"/>
      <c r="CHY875" s="396"/>
      <c r="CHZ875" s="396"/>
      <c r="CIA875" s="396"/>
      <c r="CIB875" s="396"/>
      <c r="CIC875" s="396"/>
      <c r="CID875" s="396"/>
      <c r="CIE875" s="396"/>
      <c r="CIF875" s="396"/>
      <c r="CIG875" s="396"/>
      <c r="CIH875" s="396"/>
      <c r="CII875" s="396"/>
      <c r="CIJ875" s="396"/>
      <c r="CIK875" s="396"/>
      <c r="CIL875" s="396"/>
      <c r="CIM875" s="396"/>
      <c r="CIN875" s="396"/>
      <c r="CIO875" s="396"/>
      <c r="CIP875" s="396"/>
      <c r="CIQ875" s="396"/>
      <c r="CIR875" s="396"/>
      <c r="CIS875" s="396"/>
      <c r="CIT875" s="396"/>
      <c r="CIU875" s="396"/>
      <c r="CIV875" s="396"/>
      <c r="CIW875" s="396"/>
      <c r="CIX875" s="396"/>
      <c r="CIY875" s="396"/>
      <c r="CIZ875" s="396"/>
      <c r="CJA875" s="396"/>
      <c r="CJB875" s="396"/>
      <c r="CJC875" s="396"/>
      <c r="CJD875" s="396"/>
      <c r="CJE875" s="396"/>
      <c r="CJF875" s="396"/>
      <c r="CJG875" s="396"/>
      <c r="CJH875" s="396"/>
      <c r="CJI875" s="396"/>
      <c r="CJJ875" s="396"/>
      <c r="CJK875" s="396"/>
      <c r="CJL875" s="396"/>
      <c r="CJM875" s="396"/>
      <c r="CJN875" s="396"/>
      <c r="CJO875" s="396"/>
      <c r="CJP875" s="396"/>
      <c r="CJQ875" s="396"/>
      <c r="CJR875" s="396"/>
      <c r="CJS875" s="396"/>
      <c r="CJT875" s="396"/>
      <c r="CJU875" s="396"/>
      <c r="CJV875" s="396"/>
      <c r="CJW875" s="396"/>
      <c r="CJX875" s="396"/>
      <c r="CJY875" s="396"/>
      <c r="CJZ875" s="396"/>
      <c r="CKA875" s="396"/>
      <c r="CKB875" s="396"/>
      <c r="CKC875" s="396"/>
      <c r="CKD875" s="396"/>
      <c r="CKE875" s="396"/>
      <c r="CKF875" s="396"/>
      <c r="CKG875" s="396"/>
      <c r="CKH875" s="396"/>
      <c r="CKI875" s="396"/>
      <c r="CKJ875" s="396"/>
      <c r="CKK875" s="396"/>
      <c r="CKL875" s="396"/>
      <c r="CKM875" s="396"/>
      <c r="CKN875" s="396"/>
      <c r="CKO875" s="396"/>
      <c r="CKP875" s="396"/>
      <c r="CKQ875" s="396"/>
      <c r="CKR875" s="396"/>
      <c r="CKS875" s="396"/>
      <c r="CKT875" s="396"/>
      <c r="CKU875" s="396"/>
      <c r="CKV875" s="396"/>
      <c r="CKW875" s="396"/>
      <c r="CKX875" s="396"/>
      <c r="CKY875" s="396"/>
      <c r="CKZ875" s="396"/>
      <c r="CLA875" s="396"/>
      <c r="CLB875" s="396"/>
      <c r="CLC875" s="396"/>
      <c r="CLD875" s="396"/>
      <c r="CLE875" s="396"/>
      <c r="CLF875" s="396"/>
      <c r="CLG875" s="396"/>
      <c r="CLH875" s="396"/>
      <c r="CLI875" s="396"/>
      <c r="CLJ875" s="396"/>
      <c r="CLK875" s="396"/>
      <c r="CLL875" s="396"/>
      <c r="CLM875" s="396"/>
      <c r="CLN875" s="396"/>
      <c r="CLO875" s="396"/>
      <c r="CLP875" s="396"/>
      <c r="CLQ875" s="396"/>
      <c r="CLR875" s="396"/>
      <c r="CLS875" s="396"/>
      <c r="CLT875" s="396"/>
      <c r="CLU875" s="396"/>
      <c r="CLV875" s="396"/>
      <c r="CLW875" s="396"/>
      <c r="CLX875" s="396"/>
      <c r="CLY875" s="396"/>
      <c r="CLZ875" s="396"/>
      <c r="CMA875" s="396"/>
      <c r="CMB875" s="396"/>
      <c r="CMC875" s="396"/>
      <c r="CMD875" s="396"/>
      <c r="CME875" s="396"/>
      <c r="CMF875" s="396"/>
      <c r="CMG875" s="396"/>
      <c r="CMH875" s="396"/>
      <c r="CMI875" s="396"/>
      <c r="CMJ875" s="396"/>
      <c r="CMK875" s="396"/>
      <c r="CML875" s="396"/>
      <c r="CMM875" s="396"/>
      <c r="CMN875" s="396"/>
      <c r="CMO875" s="396"/>
      <c r="CMP875" s="396"/>
      <c r="CMQ875" s="396"/>
      <c r="CMR875" s="396"/>
      <c r="CMS875" s="396"/>
      <c r="CMT875" s="396"/>
      <c r="CMU875" s="396"/>
      <c r="CMV875" s="396"/>
      <c r="CMW875" s="396"/>
      <c r="CMX875" s="396"/>
      <c r="CMY875" s="396"/>
      <c r="CMZ875" s="396"/>
      <c r="CNA875" s="396"/>
      <c r="CNB875" s="396"/>
      <c r="CNC875" s="396"/>
      <c r="CND875" s="396"/>
      <c r="CNE875" s="396"/>
      <c r="CNF875" s="396"/>
      <c r="CNG875" s="396"/>
      <c r="CNH875" s="396"/>
      <c r="CNI875" s="396"/>
      <c r="CNJ875" s="396"/>
      <c r="CNK875" s="396"/>
      <c r="CNL875" s="396"/>
      <c r="CNM875" s="396"/>
      <c r="CNN875" s="396"/>
      <c r="CNO875" s="396"/>
      <c r="CNP875" s="396"/>
      <c r="CNQ875" s="396"/>
      <c r="CNR875" s="396"/>
      <c r="CNS875" s="396"/>
      <c r="CNT875" s="396"/>
      <c r="CNU875" s="396"/>
      <c r="CNV875" s="396"/>
      <c r="CNW875" s="396"/>
      <c r="CNX875" s="396"/>
      <c r="CNY875" s="396"/>
      <c r="CNZ875" s="396"/>
      <c r="COA875" s="396"/>
      <c r="COB875" s="396"/>
      <c r="COC875" s="396"/>
      <c r="COD875" s="396"/>
      <c r="COE875" s="396"/>
      <c r="COF875" s="396"/>
      <c r="COG875" s="396"/>
      <c r="COH875" s="396"/>
      <c r="COI875" s="396"/>
      <c r="COJ875" s="396"/>
      <c r="COK875" s="396"/>
      <c r="COL875" s="396"/>
      <c r="COM875" s="396"/>
      <c r="CON875" s="396"/>
      <c r="COO875" s="396"/>
      <c r="COP875" s="396"/>
      <c r="COQ875" s="396"/>
      <c r="COR875" s="396"/>
      <c r="COS875" s="396"/>
      <c r="COT875" s="396"/>
      <c r="COU875" s="396"/>
      <c r="COV875" s="396"/>
      <c r="COW875" s="396"/>
      <c r="COX875" s="396"/>
      <c r="COY875" s="396"/>
      <c r="COZ875" s="396"/>
      <c r="CPA875" s="396"/>
      <c r="CPB875" s="396"/>
      <c r="CPC875" s="396"/>
      <c r="CPD875" s="396"/>
      <c r="CPE875" s="396"/>
      <c r="CPF875" s="396"/>
      <c r="CPG875" s="396"/>
      <c r="CPH875" s="396"/>
      <c r="CPI875" s="396"/>
      <c r="CPJ875" s="396"/>
      <c r="CPK875" s="396"/>
      <c r="CPL875" s="396"/>
      <c r="CPM875" s="396"/>
      <c r="CPN875" s="396"/>
      <c r="CPO875" s="396"/>
      <c r="CPP875" s="396"/>
      <c r="CPQ875" s="396"/>
      <c r="CPR875" s="396"/>
      <c r="CPS875" s="396"/>
      <c r="CPT875" s="396"/>
      <c r="CPU875" s="396"/>
      <c r="CPV875" s="396"/>
      <c r="CPW875" s="396"/>
      <c r="CPX875" s="396"/>
      <c r="CPY875" s="396"/>
      <c r="CPZ875" s="396"/>
      <c r="CQA875" s="396"/>
      <c r="CQB875" s="396"/>
      <c r="CQC875" s="396"/>
      <c r="CQD875" s="396"/>
      <c r="CQE875" s="396"/>
      <c r="CQF875" s="396"/>
      <c r="CQG875" s="396"/>
      <c r="CQH875" s="396"/>
      <c r="CQI875" s="396"/>
      <c r="CQJ875" s="396"/>
      <c r="CQK875" s="396"/>
      <c r="CQL875" s="396"/>
      <c r="CQM875" s="396"/>
      <c r="CQN875" s="396"/>
      <c r="CQO875" s="396"/>
      <c r="CQP875" s="396"/>
      <c r="CQQ875" s="396"/>
      <c r="CQR875" s="396"/>
      <c r="CQS875" s="396"/>
      <c r="CQT875" s="396"/>
      <c r="CQU875" s="396"/>
      <c r="CQV875" s="396"/>
      <c r="CQW875" s="396"/>
      <c r="CQX875" s="396"/>
      <c r="CQY875" s="396"/>
      <c r="CQZ875" s="396"/>
      <c r="CRA875" s="396"/>
      <c r="CRB875" s="396"/>
      <c r="CRC875" s="396"/>
      <c r="CRD875" s="396"/>
      <c r="CRE875" s="396"/>
      <c r="CRF875" s="396"/>
      <c r="CRG875" s="396"/>
      <c r="CRH875" s="396"/>
      <c r="CRI875" s="396"/>
      <c r="CRJ875" s="396"/>
      <c r="CRK875" s="396"/>
      <c r="CRL875" s="396"/>
      <c r="CRM875" s="396"/>
      <c r="CRN875" s="396"/>
      <c r="CRO875" s="396"/>
      <c r="CRP875" s="396"/>
      <c r="CRQ875" s="396"/>
      <c r="CRR875" s="396"/>
      <c r="CRS875" s="396"/>
      <c r="CRT875" s="396"/>
      <c r="CRU875" s="396"/>
      <c r="CRV875" s="396"/>
      <c r="CRW875" s="396"/>
      <c r="CRX875" s="396"/>
      <c r="CRY875" s="396"/>
      <c r="CRZ875" s="396"/>
      <c r="CSA875" s="396"/>
      <c r="CSB875" s="396"/>
      <c r="CSC875" s="396"/>
      <c r="CSD875" s="396"/>
      <c r="CSE875" s="396"/>
      <c r="CSF875" s="396"/>
      <c r="CSG875" s="396"/>
      <c r="CSH875" s="396"/>
      <c r="CSI875" s="396"/>
      <c r="CSJ875" s="396"/>
      <c r="CSK875" s="396"/>
      <c r="CSL875" s="396"/>
      <c r="CSM875" s="396"/>
      <c r="CSN875" s="396"/>
      <c r="CSO875" s="396"/>
      <c r="CSP875" s="396"/>
      <c r="CSQ875" s="396"/>
      <c r="CSR875" s="396"/>
      <c r="CSS875" s="396"/>
      <c r="CST875" s="396"/>
      <c r="CSU875" s="396"/>
      <c r="CSV875" s="396"/>
      <c r="CSW875" s="396"/>
      <c r="CSX875" s="396"/>
      <c r="CSY875" s="396"/>
      <c r="CSZ875" s="396"/>
      <c r="CTA875" s="396"/>
      <c r="CTB875" s="396"/>
      <c r="CTC875" s="396"/>
      <c r="CTD875" s="396"/>
      <c r="CTE875" s="396"/>
      <c r="CTF875" s="396"/>
      <c r="CTG875" s="396"/>
      <c r="CTH875" s="396"/>
      <c r="CTI875" s="396"/>
      <c r="CTJ875" s="396"/>
      <c r="CTK875" s="396"/>
      <c r="CTL875" s="396"/>
      <c r="CTM875" s="396"/>
      <c r="CTN875" s="396"/>
      <c r="CTO875" s="396"/>
      <c r="CTP875" s="396"/>
      <c r="CTQ875" s="396"/>
      <c r="CTR875" s="396"/>
      <c r="CTS875" s="396"/>
      <c r="CTT875" s="396"/>
      <c r="CTU875" s="396"/>
      <c r="CTV875" s="396"/>
      <c r="CTW875" s="396"/>
      <c r="CTX875" s="396"/>
      <c r="CTY875" s="396"/>
      <c r="CTZ875" s="396"/>
      <c r="CUA875" s="396"/>
      <c r="CUB875" s="396"/>
      <c r="CUC875" s="396"/>
      <c r="CUD875" s="396"/>
      <c r="CUE875" s="396"/>
      <c r="CUF875" s="396"/>
      <c r="CUG875" s="396"/>
      <c r="CUH875" s="396"/>
      <c r="CUI875" s="396"/>
      <c r="CUJ875" s="396"/>
      <c r="CUK875" s="396"/>
      <c r="CUL875" s="396"/>
      <c r="CUM875" s="396"/>
      <c r="CUN875" s="396"/>
      <c r="CUO875" s="396"/>
      <c r="CUP875" s="396"/>
      <c r="CUQ875" s="396"/>
      <c r="CUR875" s="396"/>
      <c r="CUS875" s="396"/>
      <c r="CUT875" s="396"/>
      <c r="CUU875" s="396"/>
      <c r="CUV875" s="396"/>
      <c r="CUW875" s="396"/>
      <c r="CUX875" s="396"/>
      <c r="CUY875" s="396"/>
      <c r="CUZ875" s="396"/>
      <c r="CVA875" s="396"/>
      <c r="CVB875" s="396"/>
      <c r="CVC875" s="396"/>
      <c r="CVD875" s="396"/>
      <c r="CVE875" s="396"/>
      <c r="CVF875" s="396"/>
      <c r="CVG875" s="396"/>
      <c r="CVH875" s="396"/>
      <c r="CVI875" s="396"/>
      <c r="CVJ875" s="396"/>
      <c r="CVK875" s="396"/>
      <c r="CVL875" s="396"/>
      <c r="CVM875" s="396"/>
      <c r="CVN875" s="396"/>
      <c r="CVO875" s="396"/>
      <c r="CVP875" s="396"/>
      <c r="CVQ875" s="396"/>
      <c r="CVR875" s="396"/>
      <c r="CVS875" s="396"/>
      <c r="CVT875" s="396"/>
      <c r="CVU875" s="396"/>
      <c r="CVV875" s="396"/>
      <c r="CVW875" s="396"/>
      <c r="CVX875" s="396"/>
      <c r="CVY875" s="396"/>
      <c r="CVZ875" s="396"/>
      <c r="CWA875" s="396"/>
      <c r="CWB875" s="396"/>
      <c r="CWC875" s="396"/>
      <c r="CWD875" s="396"/>
      <c r="CWE875" s="396"/>
      <c r="CWF875" s="396"/>
      <c r="CWG875" s="396"/>
      <c r="CWH875" s="396"/>
      <c r="CWI875" s="396"/>
      <c r="CWJ875" s="396"/>
      <c r="CWK875" s="396"/>
      <c r="CWL875" s="396"/>
      <c r="CWM875" s="396"/>
      <c r="CWN875" s="396"/>
      <c r="CWO875" s="396"/>
      <c r="CWP875" s="396"/>
      <c r="CWQ875" s="396"/>
      <c r="CWR875" s="396"/>
      <c r="CWS875" s="396"/>
      <c r="CWT875" s="396"/>
      <c r="CWU875" s="396"/>
      <c r="CWV875" s="396"/>
      <c r="CWW875" s="396"/>
      <c r="CWX875" s="396"/>
      <c r="CWY875" s="396"/>
      <c r="CWZ875" s="396"/>
      <c r="CXA875" s="396"/>
      <c r="CXB875" s="396"/>
      <c r="CXC875" s="396"/>
      <c r="CXD875" s="396"/>
      <c r="CXE875" s="396"/>
      <c r="CXF875" s="396"/>
      <c r="CXG875" s="396"/>
      <c r="CXH875" s="396"/>
      <c r="CXI875" s="396"/>
      <c r="CXJ875" s="396"/>
      <c r="CXK875" s="396"/>
      <c r="CXL875" s="396"/>
      <c r="CXM875" s="396"/>
      <c r="CXN875" s="396"/>
      <c r="CXO875" s="396"/>
      <c r="CXP875" s="396"/>
      <c r="CXQ875" s="396"/>
      <c r="CXR875" s="396"/>
      <c r="CXS875" s="396"/>
      <c r="CXT875" s="396"/>
      <c r="CXU875" s="396"/>
      <c r="CXV875" s="396"/>
      <c r="CXW875" s="396"/>
      <c r="CXX875" s="396"/>
      <c r="CXY875" s="396"/>
      <c r="CXZ875" s="396"/>
      <c r="CYA875" s="396"/>
      <c r="CYB875" s="396"/>
      <c r="CYC875" s="396"/>
      <c r="CYD875" s="396"/>
      <c r="CYE875" s="396"/>
      <c r="CYF875" s="396"/>
      <c r="CYG875" s="396"/>
      <c r="CYH875" s="396"/>
      <c r="CYI875" s="396"/>
      <c r="CYJ875" s="396"/>
      <c r="CYK875" s="396"/>
      <c r="CYL875" s="396"/>
      <c r="CYM875" s="396"/>
      <c r="CYN875" s="396"/>
      <c r="CYO875" s="396"/>
      <c r="CYP875" s="396"/>
      <c r="CYQ875" s="396"/>
      <c r="CYR875" s="396"/>
      <c r="CYS875" s="396"/>
      <c r="CYT875" s="396"/>
      <c r="CYU875" s="396"/>
      <c r="CYV875" s="396"/>
      <c r="CYW875" s="396"/>
      <c r="CYX875" s="396"/>
      <c r="CYY875" s="396"/>
      <c r="CYZ875" s="396"/>
      <c r="CZA875" s="396"/>
      <c r="CZB875" s="396"/>
      <c r="CZC875" s="396"/>
      <c r="CZD875" s="396"/>
      <c r="CZE875" s="396"/>
      <c r="CZF875" s="396"/>
      <c r="CZG875" s="396"/>
      <c r="CZH875" s="396"/>
      <c r="CZI875" s="396"/>
      <c r="CZJ875" s="396"/>
      <c r="CZK875" s="396"/>
      <c r="CZL875" s="396"/>
      <c r="CZM875" s="396"/>
      <c r="CZN875" s="396"/>
      <c r="CZO875" s="396"/>
      <c r="CZP875" s="396"/>
      <c r="CZQ875" s="396"/>
      <c r="CZR875" s="396"/>
      <c r="CZS875" s="396"/>
      <c r="CZT875" s="396"/>
      <c r="CZU875" s="396"/>
      <c r="CZV875" s="396"/>
      <c r="CZW875" s="396"/>
      <c r="CZX875" s="396"/>
      <c r="CZY875" s="396"/>
      <c r="CZZ875" s="396"/>
      <c r="DAA875" s="396"/>
      <c r="DAB875" s="396"/>
      <c r="DAC875" s="396"/>
      <c r="DAD875" s="396"/>
      <c r="DAE875" s="396"/>
      <c r="DAF875" s="396"/>
      <c r="DAG875" s="396"/>
      <c r="DAH875" s="396"/>
      <c r="DAI875" s="396"/>
      <c r="DAJ875" s="396"/>
      <c r="DAK875" s="396"/>
      <c r="DAL875" s="396"/>
      <c r="DAM875" s="396"/>
      <c r="DAN875" s="396"/>
      <c r="DAO875" s="396"/>
      <c r="DAP875" s="396"/>
      <c r="DAQ875" s="396"/>
      <c r="DAR875" s="396"/>
      <c r="DAS875" s="396"/>
      <c r="DAT875" s="396"/>
      <c r="DAU875" s="396"/>
      <c r="DAV875" s="396"/>
      <c r="DAW875" s="396"/>
      <c r="DAX875" s="396"/>
      <c r="DAY875" s="396"/>
      <c r="DAZ875" s="396"/>
      <c r="DBA875" s="396"/>
      <c r="DBB875" s="396"/>
      <c r="DBC875" s="396"/>
      <c r="DBD875" s="396"/>
      <c r="DBE875" s="396"/>
      <c r="DBF875" s="396"/>
      <c r="DBG875" s="396"/>
      <c r="DBH875" s="396"/>
      <c r="DBI875" s="396"/>
      <c r="DBJ875" s="396"/>
      <c r="DBK875" s="396"/>
      <c r="DBL875" s="396"/>
      <c r="DBM875" s="396"/>
      <c r="DBN875" s="396"/>
      <c r="DBO875" s="396"/>
      <c r="DBP875" s="396"/>
      <c r="DBQ875" s="396"/>
      <c r="DBR875" s="396"/>
      <c r="DBS875" s="396"/>
      <c r="DBT875" s="396"/>
      <c r="DBU875" s="396"/>
      <c r="DBV875" s="396"/>
      <c r="DBW875" s="396"/>
      <c r="DBX875" s="396"/>
      <c r="DBY875" s="396"/>
      <c r="DBZ875" s="396"/>
      <c r="DCA875" s="396"/>
      <c r="DCB875" s="396"/>
      <c r="DCC875" s="396"/>
      <c r="DCD875" s="396"/>
      <c r="DCE875" s="396"/>
      <c r="DCF875" s="396"/>
      <c r="DCG875" s="396"/>
      <c r="DCH875" s="396"/>
      <c r="DCI875" s="396"/>
      <c r="DCJ875" s="396"/>
      <c r="DCK875" s="396"/>
      <c r="DCL875" s="396"/>
      <c r="DCM875" s="396"/>
      <c r="DCN875" s="396"/>
      <c r="DCO875" s="396"/>
      <c r="DCP875" s="396"/>
      <c r="DCQ875" s="396"/>
      <c r="DCR875" s="396"/>
      <c r="DCS875" s="396"/>
      <c r="DCT875" s="396"/>
      <c r="DCU875" s="396"/>
      <c r="DCV875" s="396"/>
      <c r="DCW875" s="396"/>
      <c r="DCX875" s="396"/>
      <c r="DCY875" s="396"/>
      <c r="DCZ875" s="396"/>
      <c r="DDA875" s="396"/>
      <c r="DDB875" s="396"/>
      <c r="DDC875" s="396"/>
      <c r="DDD875" s="396"/>
      <c r="DDE875" s="396"/>
      <c r="DDF875" s="396"/>
      <c r="DDG875" s="396"/>
      <c r="DDH875" s="396"/>
      <c r="DDI875" s="396"/>
      <c r="DDJ875" s="396"/>
      <c r="DDK875" s="396"/>
      <c r="DDL875" s="396"/>
      <c r="DDM875" s="396"/>
      <c r="DDN875" s="396"/>
      <c r="DDO875" s="396"/>
      <c r="DDP875" s="396"/>
      <c r="DDQ875" s="396"/>
      <c r="DDR875" s="396"/>
      <c r="DDS875" s="396"/>
      <c r="DDT875" s="396"/>
      <c r="DDU875" s="396"/>
      <c r="DDV875" s="396"/>
      <c r="DDW875" s="396"/>
      <c r="DDX875" s="396"/>
      <c r="DDY875" s="396"/>
      <c r="DDZ875" s="396"/>
      <c r="DEA875" s="396"/>
      <c r="DEB875" s="396"/>
      <c r="DEC875" s="396"/>
      <c r="DED875" s="396"/>
      <c r="DEE875" s="396"/>
      <c r="DEF875" s="396"/>
      <c r="DEG875" s="396"/>
      <c r="DEH875" s="396"/>
      <c r="DEI875" s="396"/>
      <c r="DEJ875" s="396"/>
      <c r="DEK875" s="396"/>
      <c r="DEL875" s="396"/>
      <c r="DEM875" s="396"/>
      <c r="DEN875" s="396"/>
      <c r="DEO875" s="396"/>
      <c r="DEP875" s="396"/>
      <c r="DEQ875" s="396"/>
      <c r="DER875" s="396"/>
      <c r="DES875" s="396"/>
      <c r="DET875" s="396"/>
      <c r="DEU875" s="396"/>
      <c r="DEV875" s="396"/>
      <c r="DEW875" s="396"/>
      <c r="DEX875" s="396"/>
      <c r="DEY875" s="396"/>
      <c r="DEZ875" s="396"/>
      <c r="DFA875" s="396"/>
      <c r="DFB875" s="396"/>
      <c r="DFC875" s="396"/>
      <c r="DFD875" s="396"/>
      <c r="DFE875" s="396"/>
      <c r="DFF875" s="396"/>
      <c r="DFG875" s="396"/>
      <c r="DFH875" s="396"/>
      <c r="DFI875" s="396"/>
      <c r="DFJ875" s="396"/>
      <c r="DFK875" s="396"/>
      <c r="DFL875" s="396"/>
      <c r="DFM875" s="396"/>
      <c r="DFN875" s="396"/>
      <c r="DFO875" s="396"/>
      <c r="DFP875" s="396"/>
      <c r="DFQ875" s="396"/>
      <c r="DFR875" s="396"/>
      <c r="DFS875" s="396"/>
      <c r="DFT875" s="396"/>
      <c r="DFU875" s="396"/>
      <c r="DFV875" s="396"/>
      <c r="DFW875" s="396"/>
      <c r="DFX875" s="396"/>
      <c r="DFY875" s="396"/>
      <c r="DFZ875" s="396"/>
      <c r="DGA875" s="396"/>
      <c r="DGB875" s="396"/>
      <c r="DGC875" s="396"/>
      <c r="DGD875" s="396"/>
      <c r="DGE875" s="396"/>
      <c r="DGF875" s="396"/>
      <c r="DGG875" s="396"/>
      <c r="DGH875" s="396"/>
      <c r="DGI875" s="396"/>
      <c r="DGJ875" s="396"/>
      <c r="DGK875" s="396"/>
      <c r="DGL875" s="396"/>
      <c r="DGM875" s="396"/>
      <c r="DGN875" s="396"/>
      <c r="DGO875" s="396"/>
      <c r="DGP875" s="396"/>
      <c r="DGQ875" s="396"/>
      <c r="DGR875" s="396"/>
      <c r="DGS875" s="396"/>
      <c r="DGT875" s="396"/>
      <c r="DGU875" s="396"/>
      <c r="DGV875" s="396"/>
      <c r="DGW875" s="396"/>
      <c r="DGX875" s="396"/>
      <c r="DGY875" s="396"/>
      <c r="DGZ875" s="396"/>
      <c r="DHA875" s="396"/>
      <c r="DHB875" s="396"/>
      <c r="DHC875" s="396"/>
      <c r="DHD875" s="396"/>
      <c r="DHE875" s="396"/>
      <c r="DHF875" s="396"/>
      <c r="DHG875" s="396"/>
      <c r="DHH875" s="396"/>
      <c r="DHI875" s="396"/>
      <c r="DHJ875" s="396"/>
      <c r="DHK875" s="396"/>
      <c r="DHL875" s="396"/>
      <c r="DHM875" s="396"/>
      <c r="DHN875" s="396"/>
      <c r="DHO875" s="396"/>
      <c r="DHP875" s="396"/>
      <c r="DHQ875" s="396"/>
      <c r="DHR875" s="396"/>
      <c r="DHS875" s="396"/>
      <c r="DHT875" s="396"/>
      <c r="DHU875" s="396"/>
      <c r="DHV875" s="396"/>
      <c r="DHW875" s="396"/>
      <c r="DHX875" s="396"/>
      <c r="DHY875" s="396"/>
      <c r="DHZ875" s="396"/>
      <c r="DIA875" s="396"/>
      <c r="DIB875" s="396"/>
      <c r="DIC875" s="396"/>
      <c r="DID875" s="396"/>
      <c r="DIE875" s="396"/>
      <c r="DIF875" s="396"/>
      <c r="DIG875" s="396"/>
      <c r="DIH875" s="396"/>
      <c r="DII875" s="396"/>
      <c r="DIJ875" s="396"/>
      <c r="DIK875" s="396"/>
      <c r="DIL875" s="396"/>
      <c r="DIM875" s="396"/>
      <c r="DIN875" s="396"/>
      <c r="DIO875" s="396"/>
      <c r="DIP875" s="396"/>
      <c r="DIQ875" s="396"/>
      <c r="DIR875" s="396"/>
      <c r="DIS875" s="396"/>
      <c r="DIT875" s="396"/>
      <c r="DIU875" s="396"/>
      <c r="DIV875" s="396"/>
      <c r="DIW875" s="396"/>
      <c r="DIX875" s="396"/>
      <c r="DIY875" s="396"/>
      <c r="DIZ875" s="396"/>
      <c r="DJA875" s="396"/>
      <c r="DJB875" s="396"/>
      <c r="DJC875" s="396"/>
      <c r="DJD875" s="396"/>
      <c r="DJE875" s="396"/>
      <c r="DJF875" s="396"/>
      <c r="DJG875" s="396"/>
      <c r="DJH875" s="396"/>
      <c r="DJI875" s="396"/>
      <c r="DJJ875" s="396"/>
      <c r="DJK875" s="396"/>
      <c r="DJL875" s="396"/>
      <c r="DJM875" s="396"/>
      <c r="DJN875" s="396"/>
      <c r="DJO875" s="396"/>
      <c r="DJP875" s="396"/>
      <c r="DJQ875" s="396"/>
      <c r="DJR875" s="396"/>
      <c r="DJS875" s="396"/>
      <c r="DJT875" s="396"/>
      <c r="DJU875" s="396"/>
      <c r="DJV875" s="396"/>
      <c r="DJW875" s="396"/>
      <c r="DJX875" s="396"/>
      <c r="DJY875" s="396"/>
      <c r="DJZ875" s="396"/>
      <c r="DKA875" s="396"/>
      <c r="DKB875" s="396"/>
      <c r="DKC875" s="396"/>
      <c r="DKD875" s="396"/>
      <c r="DKE875" s="396"/>
      <c r="DKF875" s="396"/>
      <c r="DKG875" s="396"/>
      <c r="DKH875" s="396"/>
      <c r="DKI875" s="396"/>
      <c r="DKJ875" s="396"/>
      <c r="DKK875" s="396"/>
      <c r="DKL875" s="396"/>
      <c r="DKM875" s="396"/>
      <c r="DKN875" s="396"/>
      <c r="DKO875" s="396"/>
      <c r="DKP875" s="396"/>
      <c r="DKQ875" s="396"/>
      <c r="DKR875" s="396"/>
      <c r="DKS875" s="396"/>
      <c r="DKT875" s="396"/>
      <c r="DKU875" s="396"/>
      <c r="DKV875" s="396"/>
      <c r="DKW875" s="396"/>
      <c r="DKX875" s="396"/>
      <c r="DKY875" s="396"/>
      <c r="DKZ875" s="396"/>
      <c r="DLA875" s="396"/>
      <c r="DLB875" s="396"/>
      <c r="DLC875" s="396"/>
      <c r="DLD875" s="396"/>
      <c r="DLE875" s="396"/>
      <c r="DLF875" s="396"/>
      <c r="DLG875" s="396"/>
      <c r="DLH875" s="396"/>
      <c r="DLI875" s="396"/>
      <c r="DLJ875" s="396"/>
      <c r="DLK875" s="396"/>
      <c r="DLL875" s="396"/>
      <c r="DLM875" s="396"/>
      <c r="DLN875" s="396"/>
      <c r="DLO875" s="396"/>
      <c r="DLP875" s="396"/>
      <c r="DLQ875" s="396"/>
      <c r="DLR875" s="396"/>
      <c r="DLS875" s="396"/>
      <c r="DLT875" s="396"/>
      <c r="DLU875" s="396"/>
      <c r="DLV875" s="396"/>
      <c r="DLW875" s="396"/>
      <c r="DLX875" s="396"/>
      <c r="DLY875" s="396"/>
      <c r="DLZ875" s="396"/>
      <c r="DMA875" s="396"/>
      <c r="DMB875" s="396"/>
      <c r="DMC875" s="396"/>
      <c r="DMD875" s="396"/>
      <c r="DME875" s="396"/>
      <c r="DMF875" s="396"/>
      <c r="DMG875" s="396"/>
      <c r="DMH875" s="396"/>
      <c r="DMI875" s="396"/>
      <c r="DMJ875" s="396"/>
      <c r="DMK875" s="396"/>
      <c r="DML875" s="396"/>
      <c r="DMM875" s="396"/>
      <c r="DMN875" s="396"/>
      <c r="DMO875" s="396"/>
      <c r="DMP875" s="396"/>
      <c r="DMQ875" s="396"/>
      <c r="DMR875" s="396"/>
      <c r="DMS875" s="396"/>
      <c r="DMT875" s="396"/>
      <c r="DMU875" s="396"/>
      <c r="DMV875" s="396"/>
      <c r="DMW875" s="396"/>
      <c r="DMX875" s="396"/>
      <c r="DMY875" s="396"/>
      <c r="DMZ875" s="396"/>
      <c r="DNA875" s="396"/>
      <c r="DNB875" s="396"/>
      <c r="DNC875" s="396"/>
      <c r="DND875" s="396"/>
      <c r="DNE875" s="396"/>
      <c r="DNF875" s="396"/>
      <c r="DNG875" s="396"/>
      <c r="DNH875" s="396"/>
      <c r="DNI875" s="396"/>
      <c r="DNJ875" s="396"/>
      <c r="DNK875" s="396"/>
      <c r="DNL875" s="396"/>
      <c r="DNM875" s="396"/>
      <c r="DNN875" s="396"/>
      <c r="DNO875" s="396"/>
      <c r="DNP875" s="396"/>
      <c r="DNQ875" s="396"/>
      <c r="DNR875" s="396"/>
      <c r="DNS875" s="396"/>
      <c r="DNT875" s="396"/>
      <c r="DNU875" s="396"/>
      <c r="DNV875" s="396"/>
      <c r="DNW875" s="396"/>
      <c r="DNX875" s="396"/>
      <c r="DNY875" s="396"/>
      <c r="DNZ875" s="396"/>
      <c r="DOA875" s="396"/>
      <c r="DOB875" s="396"/>
      <c r="DOC875" s="396"/>
      <c r="DOD875" s="396"/>
      <c r="DOE875" s="396"/>
      <c r="DOF875" s="396"/>
      <c r="DOG875" s="396"/>
      <c r="DOH875" s="396"/>
      <c r="DOI875" s="396"/>
      <c r="DOJ875" s="396"/>
      <c r="DOK875" s="396"/>
      <c r="DOL875" s="396"/>
      <c r="DOM875" s="396"/>
      <c r="DON875" s="396"/>
      <c r="DOO875" s="396"/>
      <c r="DOP875" s="396"/>
      <c r="DOQ875" s="396"/>
      <c r="DOR875" s="396"/>
      <c r="DOS875" s="396"/>
      <c r="DOT875" s="396"/>
      <c r="DOU875" s="396"/>
      <c r="DOV875" s="396"/>
      <c r="DOW875" s="396"/>
      <c r="DOX875" s="396"/>
      <c r="DOY875" s="396"/>
      <c r="DOZ875" s="396"/>
      <c r="DPA875" s="396"/>
      <c r="DPB875" s="396"/>
      <c r="DPC875" s="396"/>
      <c r="DPD875" s="396"/>
      <c r="DPE875" s="396"/>
      <c r="DPF875" s="396"/>
      <c r="DPG875" s="396"/>
      <c r="DPH875" s="396"/>
      <c r="DPI875" s="396"/>
      <c r="DPJ875" s="396"/>
      <c r="DPK875" s="396"/>
      <c r="DPL875" s="396"/>
      <c r="DPM875" s="396"/>
      <c r="DPN875" s="396"/>
      <c r="DPO875" s="396"/>
      <c r="DPP875" s="396"/>
      <c r="DPQ875" s="396"/>
      <c r="DPR875" s="396"/>
      <c r="DPS875" s="396"/>
      <c r="DPT875" s="396"/>
      <c r="DPU875" s="396"/>
      <c r="DPV875" s="396"/>
      <c r="DPW875" s="396"/>
      <c r="DPX875" s="396"/>
      <c r="DPY875" s="396"/>
      <c r="DPZ875" s="396"/>
      <c r="DQA875" s="396"/>
      <c r="DQB875" s="396"/>
      <c r="DQC875" s="396"/>
      <c r="DQD875" s="396"/>
      <c r="DQE875" s="396"/>
      <c r="DQF875" s="396"/>
      <c r="DQG875" s="396"/>
      <c r="DQH875" s="396"/>
      <c r="DQI875" s="396"/>
      <c r="DQJ875" s="396"/>
      <c r="DQK875" s="396"/>
      <c r="DQL875" s="396"/>
      <c r="DQM875" s="396"/>
      <c r="DQN875" s="396"/>
      <c r="DQO875" s="396"/>
      <c r="DQP875" s="396"/>
      <c r="DQQ875" s="396"/>
      <c r="DQR875" s="396"/>
      <c r="DQS875" s="396"/>
      <c r="DQT875" s="396"/>
      <c r="DQU875" s="396"/>
      <c r="DQV875" s="396"/>
      <c r="DQW875" s="396"/>
      <c r="DQX875" s="396"/>
      <c r="DQY875" s="396"/>
      <c r="DQZ875" s="396"/>
      <c r="DRA875" s="396"/>
      <c r="DRB875" s="396"/>
      <c r="DRC875" s="396"/>
      <c r="DRD875" s="396"/>
      <c r="DRE875" s="396"/>
      <c r="DRF875" s="396"/>
      <c r="DRG875" s="396"/>
      <c r="DRH875" s="396"/>
      <c r="DRI875" s="396"/>
      <c r="DRJ875" s="396"/>
      <c r="DRK875" s="396"/>
      <c r="DRL875" s="396"/>
      <c r="DRM875" s="396"/>
      <c r="DRN875" s="396"/>
      <c r="DRO875" s="396"/>
      <c r="DRP875" s="396"/>
      <c r="DRQ875" s="396"/>
      <c r="DRR875" s="396"/>
      <c r="DRS875" s="396"/>
      <c r="DRT875" s="396"/>
      <c r="DRU875" s="396"/>
      <c r="DRV875" s="396"/>
      <c r="DRW875" s="396"/>
      <c r="DRX875" s="396"/>
      <c r="DRY875" s="396"/>
      <c r="DRZ875" s="396"/>
      <c r="DSA875" s="396"/>
      <c r="DSB875" s="396"/>
      <c r="DSC875" s="396"/>
      <c r="DSD875" s="396"/>
      <c r="DSE875" s="396"/>
      <c r="DSF875" s="396"/>
      <c r="DSG875" s="396"/>
      <c r="DSH875" s="396"/>
      <c r="DSI875" s="396"/>
      <c r="DSJ875" s="396"/>
      <c r="DSK875" s="396"/>
      <c r="DSL875" s="396"/>
      <c r="DSM875" s="396"/>
      <c r="DSN875" s="396"/>
      <c r="DSO875" s="396"/>
      <c r="DSP875" s="396"/>
      <c r="DSQ875" s="396"/>
      <c r="DSR875" s="396"/>
      <c r="DSS875" s="396"/>
      <c r="DST875" s="396"/>
      <c r="DSU875" s="396"/>
      <c r="DSV875" s="396"/>
      <c r="DSW875" s="396"/>
      <c r="DSX875" s="396"/>
      <c r="DSY875" s="396"/>
      <c r="DSZ875" s="396"/>
      <c r="DTA875" s="396"/>
      <c r="DTB875" s="396"/>
      <c r="DTC875" s="396"/>
      <c r="DTD875" s="396"/>
      <c r="DTE875" s="396"/>
      <c r="DTF875" s="396"/>
      <c r="DTG875" s="396"/>
      <c r="DTH875" s="396"/>
      <c r="DTI875" s="396"/>
      <c r="DTJ875" s="396"/>
      <c r="DTK875" s="396"/>
      <c r="DTL875" s="396"/>
      <c r="DTM875" s="396"/>
      <c r="DTN875" s="396"/>
      <c r="DTO875" s="396"/>
      <c r="DTP875" s="396"/>
      <c r="DTQ875" s="396"/>
      <c r="DTR875" s="396"/>
      <c r="DTS875" s="396"/>
      <c r="DTT875" s="396"/>
      <c r="DTU875" s="396"/>
      <c r="DTV875" s="396"/>
      <c r="DTW875" s="396"/>
      <c r="DTX875" s="396"/>
      <c r="DTY875" s="396"/>
      <c r="DTZ875" s="396"/>
      <c r="DUA875" s="396"/>
      <c r="DUB875" s="396"/>
      <c r="DUC875" s="396"/>
      <c r="DUD875" s="396"/>
      <c r="DUE875" s="396"/>
      <c r="DUF875" s="396"/>
      <c r="DUG875" s="396"/>
      <c r="DUH875" s="396"/>
      <c r="DUI875" s="396"/>
      <c r="DUJ875" s="396"/>
      <c r="DUK875" s="396"/>
      <c r="DUL875" s="396"/>
      <c r="DUM875" s="396"/>
      <c r="DUN875" s="396"/>
      <c r="DUO875" s="396"/>
      <c r="DUP875" s="396"/>
      <c r="DUQ875" s="396"/>
      <c r="DUR875" s="396"/>
      <c r="DUS875" s="396"/>
      <c r="DUT875" s="396"/>
      <c r="DUU875" s="396"/>
      <c r="DUV875" s="396"/>
      <c r="DUW875" s="396"/>
      <c r="DUX875" s="396"/>
      <c r="DUY875" s="396"/>
      <c r="DUZ875" s="396"/>
      <c r="DVA875" s="396"/>
      <c r="DVB875" s="396"/>
      <c r="DVC875" s="396"/>
      <c r="DVD875" s="396"/>
      <c r="DVE875" s="396"/>
      <c r="DVF875" s="396"/>
      <c r="DVG875" s="396"/>
      <c r="DVH875" s="396"/>
      <c r="DVI875" s="396"/>
      <c r="DVJ875" s="396"/>
      <c r="DVK875" s="396"/>
      <c r="DVL875" s="396"/>
      <c r="DVM875" s="396"/>
      <c r="DVN875" s="396"/>
      <c r="DVO875" s="396"/>
      <c r="DVP875" s="396"/>
      <c r="DVQ875" s="396"/>
      <c r="DVR875" s="396"/>
      <c r="DVS875" s="396"/>
      <c r="DVT875" s="396"/>
      <c r="DVU875" s="396"/>
      <c r="DVV875" s="396"/>
      <c r="DVW875" s="396"/>
      <c r="DVX875" s="396"/>
      <c r="DVY875" s="396"/>
      <c r="DVZ875" s="396"/>
      <c r="DWA875" s="396"/>
      <c r="DWB875" s="396"/>
      <c r="DWC875" s="396"/>
      <c r="DWD875" s="396"/>
      <c r="DWE875" s="396"/>
      <c r="DWF875" s="396"/>
      <c r="DWG875" s="396"/>
      <c r="DWH875" s="396"/>
      <c r="DWI875" s="396"/>
      <c r="DWJ875" s="396"/>
      <c r="DWK875" s="396"/>
      <c r="DWL875" s="396"/>
      <c r="DWM875" s="396"/>
      <c r="DWN875" s="396"/>
      <c r="DWO875" s="396"/>
      <c r="DWP875" s="396"/>
      <c r="DWQ875" s="396"/>
      <c r="DWR875" s="396"/>
      <c r="DWS875" s="396"/>
      <c r="DWT875" s="396"/>
      <c r="DWU875" s="396"/>
      <c r="DWV875" s="396"/>
      <c r="DWW875" s="396"/>
      <c r="DWX875" s="396"/>
      <c r="DWY875" s="396"/>
      <c r="DWZ875" s="396"/>
      <c r="DXA875" s="396"/>
      <c r="DXB875" s="396"/>
      <c r="DXC875" s="396"/>
      <c r="DXD875" s="396"/>
      <c r="DXE875" s="396"/>
      <c r="DXF875" s="396"/>
      <c r="DXG875" s="396"/>
      <c r="DXH875" s="396"/>
      <c r="DXI875" s="396"/>
      <c r="DXJ875" s="396"/>
      <c r="DXK875" s="396"/>
      <c r="DXL875" s="396"/>
      <c r="DXM875" s="396"/>
      <c r="DXN875" s="396"/>
      <c r="DXO875" s="396"/>
      <c r="DXP875" s="396"/>
      <c r="DXQ875" s="396"/>
      <c r="DXR875" s="396"/>
      <c r="DXS875" s="396"/>
      <c r="DXT875" s="396"/>
      <c r="DXU875" s="396"/>
      <c r="DXV875" s="396"/>
      <c r="DXW875" s="396"/>
      <c r="DXX875" s="396"/>
      <c r="DXY875" s="396"/>
      <c r="DXZ875" s="396"/>
      <c r="DYA875" s="396"/>
      <c r="DYB875" s="396"/>
      <c r="DYC875" s="396"/>
      <c r="DYD875" s="396"/>
      <c r="DYE875" s="396"/>
      <c r="DYF875" s="396"/>
      <c r="DYG875" s="396"/>
      <c r="DYH875" s="396"/>
      <c r="DYI875" s="396"/>
      <c r="DYJ875" s="396"/>
      <c r="DYK875" s="396"/>
      <c r="DYL875" s="396"/>
      <c r="DYM875" s="396"/>
      <c r="DYN875" s="396"/>
      <c r="DYO875" s="396"/>
      <c r="DYP875" s="396"/>
      <c r="DYQ875" s="396"/>
      <c r="DYR875" s="396"/>
      <c r="DYS875" s="396"/>
      <c r="DYT875" s="396"/>
      <c r="DYU875" s="396"/>
      <c r="DYV875" s="396"/>
      <c r="DYW875" s="396"/>
      <c r="DYX875" s="396"/>
      <c r="DYY875" s="396"/>
      <c r="DYZ875" s="396"/>
      <c r="DZA875" s="396"/>
      <c r="DZB875" s="396"/>
      <c r="DZC875" s="396"/>
      <c r="DZD875" s="396"/>
      <c r="DZE875" s="396"/>
      <c r="DZF875" s="396"/>
      <c r="DZG875" s="396"/>
      <c r="DZH875" s="396"/>
      <c r="DZI875" s="396"/>
      <c r="DZJ875" s="396"/>
      <c r="DZK875" s="396"/>
      <c r="DZL875" s="396"/>
      <c r="DZM875" s="396"/>
      <c r="DZN875" s="396"/>
      <c r="DZO875" s="396"/>
      <c r="DZP875" s="396"/>
      <c r="DZQ875" s="396"/>
      <c r="DZR875" s="396"/>
      <c r="DZS875" s="396"/>
      <c r="DZT875" s="396"/>
      <c r="DZU875" s="396"/>
      <c r="DZV875" s="396"/>
      <c r="DZW875" s="396"/>
      <c r="DZX875" s="396"/>
      <c r="DZY875" s="396"/>
      <c r="DZZ875" s="396"/>
      <c r="EAA875" s="396"/>
      <c r="EAB875" s="396"/>
      <c r="EAC875" s="396"/>
      <c r="EAD875" s="396"/>
      <c r="EAE875" s="396"/>
      <c r="EAF875" s="396"/>
      <c r="EAG875" s="396"/>
      <c r="EAH875" s="396"/>
      <c r="EAI875" s="396"/>
      <c r="EAJ875" s="396"/>
      <c r="EAK875" s="396"/>
      <c r="EAL875" s="396"/>
      <c r="EAM875" s="396"/>
      <c r="EAN875" s="396"/>
      <c r="EAO875" s="396"/>
      <c r="EAP875" s="396"/>
      <c r="EAQ875" s="396"/>
      <c r="EAR875" s="396"/>
      <c r="EAS875" s="396"/>
      <c r="EAT875" s="396"/>
      <c r="EAU875" s="396"/>
      <c r="EAV875" s="396"/>
      <c r="EAW875" s="396"/>
      <c r="EAX875" s="396"/>
      <c r="EAY875" s="396"/>
      <c r="EAZ875" s="396"/>
      <c r="EBA875" s="396"/>
      <c r="EBB875" s="396"/>
      <c r="EBC875" s="396"/>
      <c r="EBD875" s="396"/>
      <c r="EBE875" s="396"/>
      <c r="EBF875" s="396"/>
      <c r="EBG875" s="396"/>
      <c r="EBH875" s="396"/>
      <c r="EBI875" s="396"/>
      <c r="EBJ875" s="396"/>
      <c r="EBK875" s="396"/>
      <c r="EBL875" s="396"/>
      <c r="EBM875" s="396"/>
      <c r="EBN875" s="396"/>
      <c r="EBO875" s="396"/>
      <c r="EBP875" s="396"/>
      <c r="EBQ875" s="396"/>
      <c r="EBR875" s="396"/>
      <c r="EBS875" s="396"/>
      <c r="EBT875" s="396"/>
      <c r="EBU875" s="396"/>
      <c r="EBV875" s="396"/>
      <c r="EBW875" s="396"/>
      <c r="EBX875" s="396"/>
      <c r="EBY875" s="396"/>
      <c r="EBZ875" s="396"/>
      <c r="ECA875" s="396"/>
      <c r="ECB875" s="396"/>
      <c r="ECC875" s="396"/>
      <c r="ECD875" s="396"/>
      <c r="ECE875" s="396"/>
      <c r="ECF875" s="396"/>
      <c r="ECG875" s="396"/>
      <c r="ECH875" s="396"/>
      <c r="ECI875" s="396"/>
      <c r="ECJ875" s="396"/>
      <c r="ECK875" s="396"/>
      <c r="ECL875" s="396"/>
      <c r="ECM875" s="396"/>
      <c r="ECN875" s="396"/>
      <c r="ECO875" s="396"/>
      <c r="ECP875" s="396"/>
      <c r="ECQ875" s="396"/>
      <c r="ECR875" s="396"/>
      <c r="ECS875" s="396"/>
      <c r="ECT875" s="396"/>
      <c r="ECU875" s="396"/>
      <c r="ECV875" s="396"/>
      <c r="ECW875" s="396"/>
      <c r="ECX875" s="396"/>
      <c r="ECY875" s="396"/>
      <c r="ECZ875" s="396"/>
      <c r="EDA875" s="396"/>
      <c r="EDB875" s="396"/>
      <c r="EDC875" s="396"/>
      <c r="EDD875" s="396"/>
      <c r="EDE875" s="396"/>
      <c r="EDF875" s="396"/>
      <c r="EDG875" s="396"/>
      <c r="EDH875" s="396"/>
      <c r="EDI875" s="396"/>
      <c r="EDJ875" s="396"/>
      <c r="EDK875" s="396"/>
      <c r="EDL875" s="396"/>
      <c r="EDM875" s="396"/>
      <c r="EDN875" s="396"/>
      <c r="EDO875" s="396"/>
      <c r="EDP875" s="396"/>
      <c r="EDQ875" s="396"/>
      <c r="EDR875" s="396"/>
      <c r="EDS875" s="396"/>
      <c r="EDT875" s="396"/>
      <c r="EDU875" s="396"/>
      <c r="EDV875" s="396"/>
      <c r="EDW875" s="396"/>
      <c r="EDX875" s="396"/>
      <c r="EDY875" s="396"/>
      <c r="EDZ875" s="396"/>
      <c r="EEA875" s="396"/>
      <c r="EEB875" s="396"/>
      <c r="EEC875" s="396"/>
      <c r="EED875" s="396"/>
      <c r="EEE875" s="396"/>
      <c r="EEF875" s="396"/>
      <c r="EEG875" s="396"/>
      <c r="EEH875" s="396"/>
      <c r="EEI875" s="396"/>
      <c r="EEJ875" s="396"/>
      <c r="EEK875" s="396"/>
      <c r="EEL875" s="396"/>
      <c r="EEM875" s="396"/>
      <c r="EEN875" s="396"/>
      <c r="EEO875" s="396"/>
      <c r="EEP875" s="396"/>
      <c r="EEQ875" s="396"/>
      <c r="EER875" s="396"/>
      <c r="EES875" s="396"/>
      <c r="EET875" s="396"/>
      <c r="EEU875" s="396"/>
      <c r="EEV875" s="396"/>
      <c r="EEW875" s="396"/>
      <c r="EEX875" s="396"/>
      <c r="EEY875" s="396"/>
      <c r="EEZ875" s="396"/>
      <c r="EFA875" s="396"/>
      <c r="EFB875" s="396"/>
      <c r="EFC875" s="396"/>
      <c r="EFD875" s="396"/>
      <c r="EFE875" s="396"/>
      <c r="EFF875" s="396"/>
      <c r="EFG875" s="396"/>
      <c r="EFH875" s="396"/>
      <c r="EFI875" s="396"/>
      <c r="EFJ875" s="396"/>
      <c r="EFK875" s="396"/>
      <c r="EFL875" s="396"/>
      <c r="EFM875" s="396"/>
      <c r="EFN875" s="396"/>
      <c r="EFO875" s="396"/>
      <c r="EFP875" s="396"/>
      <c r="EFQ875" s="396"/>
      <c r="EFR875" s="396"/>
      <c r="EFS875" s="396"/>
      <c r="EFT875" s="396"/>
      <c r="EFU875" s="396"/>
      <c r="EFV875" s="396"/>
      <c r="EFW875" s="396"/>
      <c r="EFX875" s="396"/>
      <c r="EFY875" s="396"/>
      <c r="EFZ875" s="396"/>
      <c r="EGA875" s="396"/>
      <c r="EGB875" s="396"/>
      <c r="EGC875" s="396"/>
      <c r="EGD875" s="396"/>
      <c r="EGE875" s="396"/>
      <c r="EGF875" s="396"/>
      <c r="EGG875" s="396"/>
      <c r="EGH875" s="396"/>
      <c r="EGI875" s="396"/>
      <c r="EGJ875" s="396"/>
      <c r="EGK875" s="396"/>
      <c r="EGL875" s="396"/>
      <c r="EGM875" s="396"/>
      <c r="EGN875" s="396"/>
      <c r="EGO875" s="396"/>
      <c r="EGP875" s="396"/>
      <c r="EGQ875" s="396"/>
      <c r="EGR875" s="396"/>
      <c r="EGS875" s="396"/>
      <c r="EGT875" s="396"/>
      <c r="EGU875" s="396"/>
      <c r="EGV875" s="396"/>
      <c r="EGW875" s="396"/>
      <c r="EGX875" s="396"/>
      <c r="EGY875" s="396"/>
      <c r="EGZ875" s="396"/>
      <c r="EHA875" s="396"/>
      <c r="EHB875" s="396"/>
      <c r="EHC875" s="396"/>
      <c r="EHD875" s="396"/>
      <c r="EHE875" s="396"/>
      <c r="EHF875" s="396"/>
      <c r="EHG875" s="396"/>
      <c r="EHH875" s="396"/>
      <c r="EHI875" s="396"/>
      <c r="EHJ875" s="396"/>
      <c r="EHK875" s="396"/>
      <c r="EHL875" s="396"/>
      <c r="EHM875" s="396"/>
      <c r="EHN875" s="396"/>
      <c r="EHO875" s="396"/>
      <c r="EHP875" s="396"/>
      <c r="EHQ875" s="396"/>
      <c r="EHR875" s="396"/>
      <c r="EHS875" s="396"/>
      <c r="EHT875" s="396"/>
      <c r="EHU875" s="396"/>
      <c r="EHV875" s="396"/>
      <c r="EHW875" s="396"/>
      <c r="EHX875" s="396"/>
      <c r="EHY875" s="396"/>
      <c r="EHZ875" s="396"/>
      <c r="EIA875" s="396"/>
      <c r="EIB875" s="396"/>
      <c r="EIC875" s="396"/>
      <c r="EID875" s="396"/>
      <c r="EIE875" s="396"/>
      <c r="EIF875" s="396"/>
      <c r="EIG875" s="396"/>
      <c r="EIH875" s="396"/>
      <c r="EII875" s="396"/>
      <c r="EIJ875" s="396"/>
      <c r="EIK875" s="396"/>
      <c r="EIL875" s="396"/>
      <c r="EIM875" s="396"/>
      <c r="EIN875" s="396"/>
      <c r="EIO875" s="396"/>
      <c r="EIP875" s="396"/>
      <c r="EIQ875" s="396"/>
      <c r="EIR875" s="396"/>
      <c r="EIS875" s="396"/>
      <c r="EIT875" s="396"/>
      <c r="EIU875" s="396"/>
      <c r="EIV875" s="396"/>
      <c r="EIW875" s="396"/>
      <c r="EIX875" s="396"/>
      <c r="EIY875" s="396"/>
      <c r="EIZ875" s="396"/>
      <c r="EJA875" s="396"/>
      <c r="EJB875" s="396"/>
      <c r="EJC875" s="396"/>
      <c r="EJD875" s="396"/>
      <c r="EJE875" s="396"/>
      <c r="EJF875" s="396"/>
      <c r="EJG875" s="396"/>
      <c r="EJH875" s="396"/>
      <c r="EJI875" s="396"/>
      <c r="EJJ875" s="396"/>
      <c r="EJK875" s="396"/>
      <c r="EJL875" s="396"/>
      <c r="EJM875" s="396"/>
      <c r="EJN875" s="396"/>
      <c r="EJO875" s="396"/>
      <c r="EJP875" s="396"/>
      <c r="EJQ875" s="396"/>
      <c r="EJR875" s="396"/>
      <c r="EJS875" s="396"/>
      <c r="EJT875" s="396"/>
      <c r="EJU875" s="396"/>
      <c r="EJV875" s="396"/>
      <c r="EJW875" s="396"/>
      <c r="EJX875" s="396"/>
      <c r="EJY875" s="396"/>
      <c r="EJZ875" s="396"/>
      <c r="EKA875" s="396"/>
      <c r="EKB875" s="396"/>
      <c r="EKC875" s="396"/>
      <c r="EKD875" s="396"/>
      <c r="EKE875" s="396"/>
      <c r="EKF875" s="396"/>
      <c r="EKG875" s="396"/>
      <c r="EKH875" s="396"/>
      <c r="EKI875" s="396"/>
      <c r="EKJ875" s="396"/>
      <c r="EKK875" s="396"/>
      <c r="EKL875" s="396"/>
      <c r="EKM875" s="396"/>
      <c r="EKN875" s="396"/>
      <c r="EKO875" s="396"/>
      <c r="EKP875" s="396"/>
      <c r="EKQ875" s="396"/>
      <c r="EKR875" s="396"/>
      <c r="EKS875" s="396"/>
      <c r="EKT875" s="396"/>
      <c r="EKU875" s="396"/>
      <c r="EKV875" s="396"/>
      <c r="EKW875" s="396"/>
      <c r="EKX875" s="396"/>
      <c r="EKY875" s="396"/>
      <c r="EKZ875" s="396"/>
      <c r="ELA875" s="396"/>
      <c r="ELB875" s="396"/>
      <c r="ELC875" s="396"/>
      <c r="ELD875" s="396"/>
      <c r="ELE875" s="396"/>
      <c r="ELF875" s="396"/>
      <c r="ELG875" s="396"/>
      <c r="ELH875" s="396"/>
      <c r="ELI875" s="396"/>
      <c r="ELJ875" s="396"/>
      <c r="ELK875" s="396"/>
      <c r="ELL875" s="396"/>
      <c r="ELM875" s="396"/>
      <c r="ELN875" s="396"/>
      <c r="ELO875" s="396"/>
      <c r="ELP875" s="396"/>
      <c r="ELQ875" s="396"/>
      <c r="ELR875" s="396"/>
      <c r="ELS875" s="396"/>
      <c r="ELT875" s="396"/>
      <c r="ELU875" s="396"/>
      <c r="ELV875" s="396"/>
      <c r="ELW875" s="396"/>
      <c r="ELX875" s="396"/>
      <c r="ELY875" s="396"/>
      <c r="ELZ875" s="396"/>
      <c r="EMA875" s="396"/>
      <c r="EMB875" s="396"/>
      <c r="EMC875" s="396"/>
      <c r="EMD875" s="396"/>
      <c r="EME875" s="396"/>
      <c r="EMF875" s="396"/>
      <c r="EMG875" s="396"/>
      <c r="EMH875" s="396"/>
      <c r="EMI875" s="396"/>
      <c r="EMJ875" s="396"/>
      <c r="EMK875" s="396"/>
      <c r="EML875" s="396"/>
      <c r="EMM875" s="396"/>
      <c r="EMN875" s="396"/>
      <c r="EMO875" s="396"/>
      <c r="EMP875" s="396"/>
      <c r="EMQ875" s="396"/>
      <c r="EMR875" s="396"/>
      <c r="EMS875" s="396"/>
      <c r="EMT875" s="396"/>
      <c r="EMU875" s="396"/>
      <c r="EMV875" s="396"/>
      <c r="EMW875" s="396"/>
      <c r="EMX875" s="396"/>
      <c r="EMY875" s="396"/>
      <c r="EMZ875" s="396"/>
      <c r="ENA875" s="396"/>
      <c r="ENB875" s="396"/>
      <c r="ENC875" s="396"/>
      <c r="END875" s="396"/>
      <c r="ENE875" s="396"/>
      <c r="ENF875" s="396"/>
      <c r="ENG875" s="396"/>
      <c r="ENH875" s="396"/>
      <c r="ENI875" s="396"/>
      <c r="ENJ875" s="396"/>
      <c r="ENK875" s="396"/>
      <c r="ENL875" s="396"/>
      <c r="ENM875" s="396"/>
      <c r="ENN875" s="396"/>
      <c r="ENO875" s="396"/>
      <c r="ENP875" s="396"/>
      <c r="ENQ875" s="396"/>
      <c r="ENR875" s="396"/>
      <c r="ENS875" s="396"/>
      <c r="ENT875" s="396"/>
      <c r="ENU875" s="396"/>
      <c r="ENV875" s="396"/>
      <c r="ENW875" s="396"/>
      <c r="ENX875" s="396"/>
      <c r="ENY875" s="396"/>
      <c r="ENZ875" s="396"/>
      <c r="EOA875" s="396"/>
      <c r="EOB875" s="396"/>
      <c r="EOC875" s="396"/>
      <c r="EOD875" s="396"/>
      <c r="EOE875" s="396"/>
      <c r="EOF875" s="396"/>
      <c r="EOG875" s="396"/>
      <c r="EOH875" s="396"/>
      <c r="EOI875" s="396"/>
      <c r="EOJ875" s="396"/>
      <c r="EOK875" s="396"/>
      <c r="EOL875" s="396"/>
      <c r="EOM875" s="396"/>
      <c r="EON875" s="396"/>
      <c r="EOO875" s="396"/>
      <c r="EOP875" s="396"/>
      <c r="EOQ875" s="396"/>
      <c r="EOR875" s="396"/>
      <c r="EOS875" s="396"/>
      <c r="EOT875" s="396"/>
      <c r="EOU875" s="396"/>
      <c r="EOV875" s="396"/>
      <c r="EOW875" s="396"/>
      <c r="EOX875" s="396"/>
      <c r="EOY875" s="396"/>
      <c r="EOZ875" s="396"/>
      <c r="EPA875" s="396"/>
      <c r="EPB875" s="396"/>
      <c r="EPC875" s="396"/>
      <c r="EPD875" s="396"/>
      <c r="EPE875" s="396"/>
      <c r="EPF875" s="396"/>
      <c r="EPG875" s="396"/>
      <c r="EPH875" s="396"/>
      <c r="EPI875" s="396"/>
      <c r="EPJ875" s="396"/>
      <c r="EPK875" s="396"/>
      <c r="EPL875" s="396"/>
      <c r="EPM875" s="396"/>
      <c r="EPN875" s="396"/>
      <c r="EPO875" s="396"/>
      <c r="EPP875" s="396"/>
      <c r="EPQ875" s="396"/>
      <c r="EPR875" s="396"/>
      <c r="EPS875" s="396"/>
      <c r="EPT875" s="396"/>
      <c r="EPU875" s="396"/>
      <c r="EPV875" s="396"/>
      <c r="EPW875" s="396"/>
      <c r="EPX875" s="396"/>
      <c r="EPY875" s="396"/>
      <c r="EPZ875" s="396"/>
      <c r="EQA875" s="396"/>
      <c r="EQB875" s="396"/>
      <c r="EQC875" s="396"/>
      <c r="EQD875" s="396"/>
      <c r="EQE875" s="396"/>
      <c r="EQF875" s="396"/>
      <c r="EQG875" s="396"/>
      <c r="EQH875" s="396"/>
      <c r="EQI875" s="396"/>
      <c r="EQJ875" s="396"/>
      <c r="EQK875" s="396"/>
      <c r="EQL875" s="396"/>
      <c r="EQM875" s="396"/>
      <c r="EQN875" s="396"/>
      <c r="EQO875" s="396"/>
      <c r="EQP875" s="396"/>
      <c r="EQQ875" s="396"/>
      <c r="EQR875" s="396"/>
      <c r="EQS875" s="396"/>
      <c r="EQT875" s="396"/>
      <c r="EQU875" s="396"/>
      <c r="EQV875" s="396"/>
      <c r="EQW875" s="396"/>
      <c r="EQX875" s="396"/>
      <c r="EQY875" s="396"/>
      <c r="EQZ875" s="396"/>
      <c r="ERA875" s="396"/>
      <c r="ERB875" s="396"/>
      <c r="ERC875" s="396"/>
      <c r="ERD875" s="396"/>
      <c r="ERE875" s="396"/>
      <c r="ERF875" s="396"/>
      <c r="ERG875" s="396"/>
      <c r="ERH875" s="396"/>
      <c r="ERI875" s="396"/>
      <c r="ERJ875" s="396"/>
      <c r="ERK875" s="396"/>
      <c r="ERL875" s="396"/>
      <c r="ERM875" s="396"/>
      <c r="ERN875" s="396"/>
      <c r="ERO875" s="396"/>
      <c r="ERP875" s="396"/>
      <c r="ERQ875" s="396"/>
      <c r="ERR875" s="396"/>
      <c r="ERS875" s="396"/>
      <c r="ERT875" s="396"/>
      <c r="ERU875" s="396"/>
      <c r="ERV875" s="396"/>
      <c r="ERW875" s="396"/>
      <c r="ERX875" s="396"/>
      <c r="ERY875" s="396"/>
      <c r="ERZ875" s="396"/>
      <c r="ESA875" s="396"/>
      <c r="ESB875" s="396"/>
      <c r="ESC875" s="396"/>
      <c r="ESD875" s="396"/>
      <c r="ESE875" s="396"/>
      <c r="ESF875" s="396"/>
      <c r="ESG875" s="396"/>
      <c r="ESH875" s="396"/>
      <c r="ESI875" s="396"/>
      <c r="ESJ875" s="396"/>
      <c r="ESK875" s="396"/>
      <c r="ESL875" s="396"/>
      <c r="ESM875" s="396"/>
      <c r="ESN875" s="396"/>
      <c r="ESO875" s="396"/>
      <c r="ESP875" s="396"/>
      <c r="ESQ875" s="396"/>
      <c r="ESR875" s="396"/>
      <c r="ESS875" s="396"/>
      <c r="EST875" s="396"/>
      <c r="ESU875" s="396"/>
      <c r="ESV875" s="396"/>
      <c r="ESW875" s="396"/>
      <c r="ESX875" s="396"/>
      <c r="ESY875" s="396"/>
      <c r="ESZ875" s="396"/>
      <c r="ETA875" s="396"/>
      <c r="ETB875" s="396"/>
      <c r="ETC875" s="396"/>
      <c r="ETD875" s="396"/>
      <c r="ETE875" s="396"/>
      <c r="ETF875" s="396"/>
      <c r="ETG875" s="396"/>
      <c r="ETH875" s="396"/>
      <c r="ETI875" s="396"/>
      <c r="ETJ875" s="396"/>
      <c r="ETK875" s="396"/>
      <c r="ETL875" s="396"/>
      <c r="ETM875" s="396"/>
      <c r="ETN875" s="396"/>
      <c r="ETO875" s="396"/>
      <c r="ETP875" s="396"/>
      <c r="ETQ875" s="396"/>
      <c r="ETR875" s="396"/>
      <c r="ETS875" s="396"/>
      <c r="ETT875" s="396"/>
      <c r="ETU875" s="396"/>
      <c r="ETV875" s="396"/>
      <c r="ETW875" s="396"/>
      <c r="ETX875" s="396"/>
      <c r="ETY875" s="396"/>
      <c r="ETZ875" s="396"/>
      <c r="EUA875" s="396"/>
      <c r="EUB875" s="396"/>
      <c r="EUC875" s="396"/>
      <c r="EUD875" s="396"/>
      <c r="EUE875" s="396"/>
      <c r="EUF875" s="396"/>
      <c r="EUG875" s="396"/>
      <c r="EUH875" s="396"/>
      <c r="EUI875" s="396"/>
      <c r="EUJ875" s="396"/>
      <c r="EUK875" s="396"/>
      <c r="EUL875" s="396"/>
      <c r="EUM875" s="396"/>
      <c r="EUN875" s="396"/>
      <c r="EUO875" s="396"/>
      <c r="EUP875" s="396"/>
      <c r="EUQ875" s="396"/>
      <c r="EUR875" s="396"/>
      <c r="EUS875" s="396"/>
      <c r="EUT875" s="396"/>
      <c r="EUU875" s="396"/>
      <c r="EUV875" s="396"/>
      <c r="EUW875" s="396"/>
      <c r="EUX875" s="396"/>
      <c r="EUY875" s="396"/>
      <c r="EUZ875" s="396"/>
      <c r="EVA875" s="396"/>
      <c r="EVB875" s="396"/>
      <c r="EVC875" s="396"/>
      <c r="EVD875" s="396"/>
      <c r="EVE875" s="396"/>
      <c r="EVF875" s="396"/>
      <c r="EVG875" s="396"/>
      <c r="EVH875" s="396"/>
      <c r="EVI875" s="396"/>
      <c r="EVJ875" s="396"/>
      <c r="EVK875" s="396"/>
      <c r="EVL875" s="396"/>
      <c r="EVM875" s="396"/>
      <c r="EVN875" s="396"/>
      <c r="EVO875" s="396"/>
      <c r="EVP875" s="396"/>
      <c r="EVQ875" s="396"/>
      <c r="EVR875" s="396"/>
      <c r="EVS875" s="396"/>
      <c r="EVT875" s="396"/>
      <c r="EVU875" s="396"/>
      <c r="EVV875" s="396"/>
      <c r="EVW875" s="396"/>
      <c r="EVX875" s="396"/>
      <c r="EVY875" s="396"/>
      <c r="EVZ875" s="396"/>
      <c r="EWA875" s="396"/>
      <c r="EWB875" s="396"/>
      <c r="EWC875" s="396"/>
      <c r="EWD875" s="396"/>
      <c r="EWE875" s="396"/>
      <c r="EWF875" s="396"/>
      <c r="EWG875" s="396"/>
      <c r="EWH875" s="396"/>
      <c r="EWI875" s="396"/>
      <c r="EWJ875" s="396"/>
      <c r="EWK875" s="396"/>
      <c r="EWL875" s="396"/>
      <c r="EWM875" s="396"/>
      <c r="EWN875" s="396"/>
      <c r="EWO875" s="396"/>
      <c r="EWP875" s="396"/>
      <c r="EWQ875" s="396"/>
      <c r="EWR875" s="396"/>
      <c r="EWS875" s="396"/>
      <c r="EWT875" s="396"/>
      <c r="EWU875" s="396"/>
      <c r="EWV875" s="396"/>
      <c r="EWW875" s="396"/>
      <c r="EWX875" s="396"/>
      <c r="EWY875" s="396"/>
      <c r="EWZ875" s="396"/>
      <c r="EXA875" s="396"/>
      <c r="EXB875" s="396"/>
      <c r="EXC875" s="396"/>
      <c r="EXD875" s="396"/>
      <c r="EXE875" s="396"/>
      <c r="EXF875" s="396"/>
      <c r="EXG875" s="396"/>
      <c r="EXH875" s="396"/>
      <c r="EXI875" s="396"/>
      <c r="EXJ875" s="396"/>
      <c r="EXK875" s="396"/>
      <c r="EXL875" s="396"/>
      <c r="EXM875" s="396"/>
      <c r="EXN875" s="396"/>
      <c r="EXO875" s="396"/>
      <c r="EXP875" s="396"/>
      <c r="EXQ875" s="396"/>
      <c r="EXR875" s="396"/>
      <c r="EXS875" s="396"/>
      <c r="EXT875" s="396"/>
      <c r="EXU875" s="396"/>
      <c r="EXV875" s="396"/>
      <c r="EXW875" s="396"/>
      <c r="EXX875" s="396"/>
      <c r="EXY875" s="396"/>
      <c r="EXZ875" s="396"/>
      <c r="EYA875" s="396"/>
      <c r="EYB875" s="396"/>
      <c r="EYC875" s="396"/>
      <c r="EYD875" s="396"/>
      <c r="EYE875" s="396"/>
      <c r="EYF875" s="396"/>
      <c r="EYG875" s="396"/>
      <c r="EYH875" s="396"/>
      <c r="EYI875" s="396"/>
      <c r="EYJ875" s="396"/>
      <c r="EYK875" s="396"/>
      <c r="EYL875" s="396"/>
      <c r="EYM875" s="396"/>
      <c r="EYN875" s="396"/>
      <c r="EYO875" s="396"/>
      <c r="EYP875" s="396"/>
      <c r="EYQ875" s="396"/>
      <c r="EYR875" s="396"/>
      <c r="EYS875" s="396"/>
      <c r="EYT875" s="396"/>
      <c r="EYU875" s="396"/>
      <c r="EYV875" s="396"/>
      <c r="EYW875" s="396"/>
      <c r="EYX875" s="396"/>
      <c r="EYY875" s="396"/>
      <c r="EYZ875" s="396"/>
      <c r="EZA875" s="396"/>
      <c r="EZB875" s="396"/>
      <c r="EZC875" s="396"/>
      <c r="EZD875" s="396"/>
      <c r="EZE875" s="396"/>
      <c r="EZF875" s="396"/>
      <c r="EZG875" s="396"/>
      <c r="EZH875" s="396"/>
      <c r="EZI875" s="396"/>
      <c r="EZJ875" s="396"/>
      <c r="EZK875" s="396"/>
      <c r="EZL875" s="396"/>
      <c r="EZM875" s="396"/>
      <c r="EZN875" s="396"/>
      <c r="EZO875" s="396"/>
      <c r="EZP875" s="396"/>
      <c r="EZQ875" s="396"/>
      <c r="EZR875" s="396"/>
      <c r="EZS875" s="396"/>
      <c r="EZT875" s="396"/>
      <c r="EZU875" s="396"/>
      <c r="EZV875" s="396"/>
      <c r="EZW875" s="396"/>
      <c r="EZX875" s="396"/>
      <c r="EZY875" s="396"/>
      <c r="EZZ875" s="396"/>
      <c r="FAA875" s="396"/>
      <c r="FAB875" s="396"/>
      <c r="FAC875" s="396"/>
      <c r="FAD875" s="396"/>
      <c r="FAE875" s="396"/>
      <c r="FAF875" s="396"/>
      <c r="FAG875" s="396"/>
      <c r="FAH875" s="396"/>
      <c r="FAI875" s="396"/>
      <c r="FAJ875" s="396"/>
      <c r="FAK875" s="396"/>
      <c r="FAL875" s="396"/>
      <c r="FAM875" s="396"/>
      <c r="FAN875" s="396"/>
      <c r="FAO875" s="396"/>
      <c r="FAP875" s="396"/>
      <c r="FAQ875" s="396"/>
      <c r="FAR875" s="396"/>
      <c r="FAS875" s="396"/>
      <c r="FAT875" s="396"/>
      <c r="FAU875" s="396"/>
      <c r="FAV875" s="396"/>
      <c r="FAW875" s="396"/>
      <c r="FAX875" s="396"/>
      <c r="FAY875" s="396"/>
      <c r="FAZ875" s="396"/>
      <c r="FBA875" s="396"/>
      <c r="FBB875" s="396"/>
      <c r="FBC875" s="396"/>
      <c r="FBD875" s="396"/>
      <c r="FBE875" s="396"/>
      <c r="FBF875" s="396"/>
      <c r="FBG875" s="396"/>
      <c r="FBH875" s="396"/>
      <c r="FBI875" s="396"/>
      <c r="FBJ875" s="396"/>
      <c r="FBK875" s="396"/>
      <c r="FBL875" s="396"/>
      <c r="FBM875" s="396"/>
      <c r="FBN875" s="396"/>
      <c r="FBO875" s="396"/>
      <c r="FBP875" s="396"/>
      <c r="FBQ875" s="396"/>
      <c r="FBR875" s="396"/>
      <c r="FBS875" s="396"/>
      <c r="FBT875" s="396"/>
      <c r="FBU875" s="396"/>
      <c r="FBV875" s="396"/>
      <c r="FBW875" s="396"/>
      <c r="FBX875" s="396"/>
      <c r="FBY875" s="396"/>
      <c r="FBZ875" s="396"/>
      <c r="FCA875" s="396"/>
      <c r="FCB875" s="396"/>
      <c r="FCC875" s="396"/>
      <c r="FCD875" s="396"/>
      <c r="FCE875" s="396"/>
      <c r="FCF875" s="396"/>
      <c r="FCG875" s="396"/>
      <c r="FCH875" s="396"/>
      <c r="FCI875" s="396"/>
      <c r="FCJ875" s="396"/>
      <c r="FCK875" s="396"/>
      <c r="FCL875" s="396"/>
      <c r="FCM875" s="396"/>
      <c r="FCN875" s="396"/>
      <c r="FCO875" s="396"/>
      <c r="FCP875" s="396"/>
      <c r="FCQ875" s="396"/>
      <c r="FCR875" s="396"/>
      <c r="FCS875" s="396"/>
      <c r="FCT875" s="396"/>
      <c r="FCU875" s="396"/>
      <c r="FCV875" s="396"/>
      <c r="FCW875" s="396"/>
      <c r="FCX875" s="396"/>
      <c r="FCY875" s="396"/>
      <c r="FCZ875" s="396"/>
      <c r="FDA875" s="396"/>
      <c r="FDB875" s="396"/>
      <c r="FDC875" s="396"/>
      <c r="FDD875" s="396"/>
      <c r="FDE875" s="396"/>
      <c r="FDF875" s="396"/>
      <c r="FDG875" s="396"/>
      <c r="FDH875" s="396"/>
      <c r="FDI875" s="396"/>
      <c r="FDJ875" s="396"/>
      <c r="FDK875" s="396"/>
      <c r="FDL875" s="396"/>
      <c r="FDM875" s="396"/>
      <c r="FDN875" s="396"/>
      <c r="FDO875" s="396"/>
      <c r="FDP875" s="396"/>
      <c r="FDQ875" s="396"/>
      <c r="FDR875" s="396"/>
      <c r="FDS875" s="396"/>
      <c r="FDT875" s="396"/>
      <c r="FDU875" s="396"/>
      <c r="FDV875" s="396"/>
      <c r="FDW875" s="396"/>
      <c r="FDX875" s="396"/>
      <c r="FDY875" s="396"/>
      <c r="FDZ875" s="396"/>
      <c r="FEA875" s="396"/>
      <c r="FEB875" s="396"/>
      <c r="FEC875" s="396"/>
      <c r="FED875" s="396"/>
      <c r="FEE875" s="396"/>
      <c r="FEF875" s="396"/>
      <c r="FEG875" s="396"/>
      <c r="FEH875" s="396"/>
      <c r="FEI875" s="396"/>
      <c r="FEJ875" s="396"/>
      <c r="FEK875" s="396"/>
      <c r="FEL875" s="396"/>
      <c r="FEM875" s="396"/>
      <c r="FEN875" s="396"/>
      <c r="FEO875" s="396"/>
      <c r="FEP875" s="396"/>
      <c r="FEQ875" s="396"/>
      <c r="FER875" s="396"/>
      <c r="FES875" s="396"/>
      <c r="FET875" s="396"/>
      <c r="FEU875" s="396"/>
      <c r="FEV875" s="396"/>
      <c r="FEW875" s="396"/>
      <c r="FEX875" s="396"/>
      <c r="FEY875" s="396"/>
      <c r="FEZ875" s="396"/>
      <c r="FFA875" s="396"/>
      <c r="FFB875" s="396"/>
      <c r="FFC875" s="396"/>
      <c r="FFD875" s="396"/>
      <c r="FFE875" s="396"/>
      <c r="FFF875" s="396"/>
      <c r="FFG875" s="396"/>
      <c r="FFH875" s="396"/>
      <c r="FFI875" s="396"/>
      <c r="FFJ875" s="396"/>
      <c r="FFK875" s="396"/>
      <c r="FFL875" s="396"/>
      <c r="FFM875" s="396"/>
      <c r="FFN875" s="396"/>
      <c r="FFO875" s="396"/>
      <c r="FFP875" s="396"/>
      <c r="FFQ875" s="396"/>
      <c r="FFR875" s="396"/>
      <c r="FFS875" s="396"/>
      <c r="FFT875" s="396"/>
      <c r="FFU875" s="396"/>
      <c r="FFV875" s="396"/>
      <c r="FFW875" s="396"/>
      <c r="FFX875" s="396"/>
      <c r="FFY875" s="396"/>
      <c r="FFZ875" s="396"/>
      <c r="FGA875" s="396"/>
      <c r="FGB875" s="396"/>
      <c r="FGC875" s="396"/>
      <c r="FGD875" s="396"/>
      <c r="FGE875" s="396"/>
      <c r="FGF875" s="396"/>
      <c r="FGG875" s="396"/>
      <c r="FGH875" s="396"/>
      <c r="FGI875" s="396"/>
      <c r="FGJ875" s="396"/>
      <c r="FGK875" s="396"/>
      <c r="FGL875" s="396"/>
      <c r="FGM875" s="396"/>
      <c r="FGN875" s="396"/>
      <c r="FGO875" s="396"/>
      <c r="FGP875" s="396"/>
      <c r="FGQ875" s="396"/>
      <c r="FGR875" s="396"/>
      <c r="FGS875" s="396"/>
      <c r="FGT875" s="396"/>
      <c r="FGU875" s="396"/>
      <c r="FGV875" s="396"/>
      <c r="FGW875" s="396"/>
      <c r="FGX875" s="396"/>
      <c r="FGY875" s="396"/>
      <c r="FGZ875" s="396"/>
      <c r="FHA875" s="396"/>
      <c r="FHB875" s="396"/>
      <c r="FHC875" s="396"/>
      <c r="FHD875" s="396"/>
      <c r="FHE875" s="396"/>
      <c r="FHF875" s="396"/>
      <c r="FHG875" s="396"/>
      <c r="FHH875" s="396"/>
      <c r="FHI875" s="396"/>
      <c r="FHJ875" s="396"/>
      <c r="FHK875" s="396"/>
      <c r="FHL875" s="396"/>
      <c r="FHM875" s="396"/>
      <c r="FHN875" s="396"/>
      <c r="FHO875" s="396"/>
      <c r="FHP875" s="396"/>
      <c r="FHQ875" s="396"/>
      <c r="FHR875" s="396"/>
      <c r="FHS875" s="396"/>
      <c r="FHT875" s="396"/>
      <c r="FHU875" s="396"/>
      <c r="FHV875" s="396"/>
      <c r="FHW875" s="396"/>
      <c r="FHX875" s="396"/>
      <c r="FHY875" s="396"/>
      <c r="FHZ875" s="396"/>
      <c r="FIA875" s="396"/>
      <c r="FIB875" s="396"/>
      <c r="FIC875" s="396"/>
      <c r="FID875" s="396"/>
      <c r="FIE875" s="396"/>
      <c r="FIF875" s="396"/>
      <c r="FIG875" s="396"/>
      <c r="FIH875" s="396"/>
      <c r="FII875" s="396"/>
      <c r="FIJ875" s="396"/>
      <c r="FIK875" s="396"/>
      <c r="FIL875" s="396"/>
      <c r="FIM875" s="396"/>
      <c r="FIN875" s="396"/>
      <c r="FIO875" s="396"/>
      <c r="FIP875" s="396"/>
      <c r="FIQ875" s="396"/>
      <c r="FIR875" s="396"/>
      <c r="FIS875" s="396"/>
      <c r="FIT875" s="396"/>
      <c r="FIU875" s="396"/>
      <c r="FIV875" s="396"/>
      <c r="FIW875" s="396"/>
      <c r="FIX875" s="396"/>
      <c r="FIY875" s="396"/>
      <c r="FIZ875" s="396"/>
      <c r="FJA875" s="396"/>
      <c r="FJB875" s="396"/>
      <c r="FJC875" s="396"/>
      <c r="FJD875" s="396"/>
      <c r="FJE875" s="396"/>
      <c r="FJF875" s="396"/>
      <c r="FJG875" s="396"/>
      <c r="FJH875" s="396"/>
      <c r="FJI875" s="396"/>
      <c r="FJJ875" s="396"/>
      <c r="FJK875" s="396"/>
      <c r="FJL875" s="396"/>
      <c r="FJM875" s="396"/>
      <c r="FJN875" s="396"/>
      <c r="FJO875" s="396"/>
      <c r="FJP875" s="396"/>
      <c r="FJQ875" s="396"/>
      <c r="FJR875" s="396"/>
      <c r="FJS875" s="396"/>
      <c r="FJT875" s="396"/>
      <c r="FJU875" s="396"/>
      <c r="FJV875" s="396"/>
      <c r="FJW875" s="396"/>
      <c r="FJX875" s="396"/>
      <c r="FJY875" s="396"/>
      <c r="FJZ875" s="396"/>
      <c r="FKA875" s="396"/>
      <c r="FKB875" s="396"/>
      <c r="FKC875" s="396"/>
      <c r="FKD875" s="396"/>
      <c r="FKE875" s="396"/>
      <c r="FKF875" s="396"/>
      <c r="FKG875" s="396"/>
      <c r="FKH875" s="396"/>
      <c r="FKI875" s="396"/>
      <c r="FKJ875" s="396"/>
      <c r="FKK875" s="396"/>
      <c r="FKL875" s="396"/>
      <c r="FKM875" s="396"/>
      <c r="FKN875" s="396"/>
      <c r="FKO875" s="396"/>
      <c r="FKP875" s="396"/>
      <c r="FKQ875" s="396"/>
      <c r="FKR875" s="396"/>
      <c r="FKS875" s="396"/>
      <c r="FKT875" s="396"/>
      <c r="FKU875" s="396"/>
      <c r="FKV875" s="396"/>
      <c r="FKW875" s="396"/>
      <c r="FKX875" s="396"/>
      <c r="FKY875" s="396"/>
      <c r="FKZ875" s="396"/>
      <c r="FLA875" s="396"/>
      <c r="FLB875" s="396"/>
      <c r="FLC875" s="396"/>
      <c r="FLD875" s="396"/>
      <c r="FLE875" s="396"/>
      <c r="FLF875" s="396"/>
      <c r="FLG875" s="396"/>
      <c r="FLH875" s="396"/>
      <c r="FLI875" s="396"/>
      <c r="FLJ875" s="396"/>
      <c r="FLK875" s="396"/>
      <c r="FLL875" s="396"/>
      <c r="FLM875" s="396"/>
      <c r="FLN875" s="396"/>
      <c r="FLO875" s="396"/>
      <c r="FLP875" s="396"/>
      <c r="FLQ875" s="396"/>
      <c r="FLR875" s="396"/>
      <c r="FLS875" s="396"/>
      <c r="FLT875" s="396"/>
      <c r="FLU875" s="396"/>
      <c r="FLV875" s="396"/>
      <c r="FLW875" s="396"/>
      <c r="FLX875" s="396"/>
      <c r="FLY875" s="396"/>
      <c r="FLZ875" s="396"/>
      <c r="FMA875" s="396"/>
      <c r="FMB875" s="396"/>
      <c r="FMC875" s="396"/>
      <c r="FMD875" s="396"/>
      <c r="FME875" s="396"/>
      <c r="FMF875" s="396"/>
      <c r="FMG875" s="396"/>
      <c r="FMH875" s="396"/>
      <c r="FMI875" s="396"/>
      <c r="FMJ875" s="396"/>
      <c r="FMK875" s="396"/>
      <c r="FML875" s="396"/>
      <c r="FMM875" s="396"/>
      <c r="FMN875" s="396"/>
      <c r="FMO875" s="396"/>
      <c r="FMP875" s="396"/>
      <c r="FMQ875" s="396"/>
      <c r="FMR875" s="396"/>
      <c r="FMS875" s="396"/>
      <c r="FMT875" s="396"/>
      <c r="FMU875" s="396"/>
      <c r="FMV875" s="396"/>
      <c r="FMW875" s="396"/>
      <c r="FMX875" s="396"/>
      <c r="FMY875" s="396"/>
      <c r="FMZ875" s="396"/>
      <c r="FNA875" s="396"/>
      <c r="FNB875" s="396"/>
      <c r="FNC875" s="396"/>
      <c r="FND875" s="396"/>
      <c r="FNE875" s="396"/>
      <c r="FNF875" s="396"/>
      <c r="FNG875" s="396"/>
      <c r="FNH875" s="396"/>
      <c r="FNI875" s="396"/>
      <c r="FNJ875" s="396"/>
      <c r="FNK875" s="396"/>
      <c r="FNL875" s="396"/>
      <c r="FNM875" s="396"/>
      <c r="FNN875" s="396"/>
      <c r="FNO875" s="396"/>
      <c r="FNP875" s="396"/>
      <c r="FNQ875" s="396"/>
      <c r="FNR875" s="396"/>
      <c r="FNS875" s="396"/>
      <c r="FNT875" s="396"/>
      <c r="FNU875" s="396"/>
      <c r="FNV875" s="396"/>
      <c r="FNW875" s="396"/>
      <c r="FNX875" s="396"/>
      <c r="FNY875" s="396"/>
      <c r="FNZ875" s="396"/>
      <c r="FOA875" s="396"/>
      <c r="FOB875" s="396"/>
      <c r="FOC875" s="396"/>
      <c r="FOD875" s="396"/>
      <c r="FOE875" s="396"/>
      <c r="FOF875" s="396"/>
      <c r="FOG875" s="396"/>
      <c r="FOH875" s="396"/>
      <c r="FOI875" s="396"/>
      <c r="FOJ875" s="396"/>
      <c r="FOK875" s="396"/>
      <c r="FOL875" s="396"/>
      <c r="FOM875" s="396"/>
      <c r="FON875" s="396"/>
      <c r="FOO875" s="396"/>
      <c r="FOP875" s="396"/>
      <c r="FOQ875" s="396"/>
      <c r="FOR875" s="396"/>
      <c r="FOS875" s="396"/>
      <c r="FOT875" s="396"/>
      <c r="FOU875" s="396"/>
      <c r="FOV875" s="396"/>
      <c r="FOW875" s="396"/>
      <c r="FOX875" s="396"/>
      <c r="FOY875" s="396"/>
      <c r="FOZ875" s="396"/>
      <c r="FPA875" s="396"/>
      <c r="FPB875" s="396"/>
      <c r="FPC875" s="396"/>
      <c r="FPD875" s="396"/>
      <c r="FPE875" s="396"/>
      <c r="FPF875" s="396"/>
      <c r="FPG875" s="396"/>
      <c r="FPH875" s="396"/>
      <c r="FPI875" s="396"/>
      <c r="FPJ875" s="396"/>
      <c r="FPK875" s="396"/>
      <c r="FPL875" s="396"/>
      <c r="FPM875" s="396"/>
      <c r="FPN875" s="396"/>
      <c r="FPO875" s="396"/>
      <c r="FPP875" s="396"/>
      <c r="FPQ875" s="396"/>
      <c r="FPR875" s="396"/>
      <c r="FPS875" s="396"/>
      <c r="FPT875" s="396"/>
      <c r="FPU875" s="396"/>
      <c r="FPV875" s="396"/>
      <c r="FPW875" s="396"/>
      <c r="FPX875" s="396"/>
      <c r="FPY875" s="396"/>
      <c r="FPZ875" s="396"/>
      <c r="FQA875" s="396"/>
      <c r="FQB875" s="396"/>
      <c r="FQC875" s="396"/>
      <c r="FQD875" s="396"/>
      <c r="FQE875" s="396"/>
      <c r="FQF875" s="396"/>
      <c r="FQG875" s="396"/>
      <c r="FQH875" s="396"/>
      <c r="FQI875" s="396"/>
      <c r="FQJ875" s="396"/>
      <c r="FQK875" s="396"/>
      <c r="FQL875" s="396"/>
      <c r="FQM875" s="396"/>
      <c r="FQN875" s="396"/>
      <c r="FQO875" s="396"/>
      <c r="FQP875" s="396"/>
      <c r="FQQ875" s="396"/>
      <c r="FQR875" s="396"/>
      <c r="FQS875" s="396"/>
      <c r="FQT875" s="396"/>
      <c r="FQU875" s="396"/>
      <c r="FQV875" s="396"/>
      <c r="FQW875" s="396"/>
      <c r="FQX875" s="396"/>
      <c r="FQY875" s="396"/>
      <c r="FQZ875" s="396"/>
      <c r="FRA875" s="396"/>
      <c r="FRB875" s="396"/>
      <c r="FRC875" s="396"/>
      <c r="FRD875" s="396"/>
      <c r="FRE875" s="396"/>
      <c r="FRF875" s="396"/>
      <c r="FRG875" s="396"/>
      <c r="FRH875" s="396"/>
      <c r="FRI875" s="396"/>
      <c r="FRJ875" s="396"/>
      <c r="FRK875" s="396"/>
      <c r="FRL875" s="396"/>
      <c r="FRM875" s="396"/>
      <c r="FRN875" s="396"/>
      <c r="FRO875" s="396"/>
      <c r="FRP875" s="396"/>
      <c r="FRQ875" s="396"/>
      <c r="FRR875" s="396"/>
      <c r="FRS875" s="396"/>
      <c r="FRT875" s="396"/>
      <c r="FRU875" s="396"/>
      <c r="FRV875" s="396"/>
      <c r="FRW875" s="396"/>
      <c r="FRX875" s="396"/>
      <c r="FRY875" s="396"/>
      <c r="FRZ875" s="396"/>
      <c r="FSA875" s="396"/>
      <c r="FSB875" s="396"/>
      <c r="FSC875" s="396"/>
      <c r="FSD875" s="396"/>
      <c r="FSE875" s="396"/>
      <c r="FSF875" s="396"/>
      <c r="FSG875" s="396"/>
      <c r="FSH875" s="396"/>
      <c r="FSI875" s="396"/>
      <c r="FSJ875" s="396"/>
      <c r="FSK875" s="396"/>
      <c r="FSL875" s="396"/>
      <c r="FSM875" s="396"/>
      <c r="FSN875" s="396"/>
      <c r="FSO875" s="396"/>
      <c r="FSP875" s="396"/>
      <c r="FSQ875" s="396"/>
      <c r="FSR875" s="396"/>
      <c r="FSS875" s="396"/>
      <c r="FST875" s="396"/>
      <c r="FSU875" s="396"/>
      <c r="FSV875" s="396"/>
      <c r="FSW875" s="396"/>
      <c r="FSX875" s="396"/>
      <c r="FSY875" s="396"/>
      <c r="FSZ875" s="396"/>
      <c r="FTA875" s="396"/>
      <c r="FTB875" s="396"/>
      <c r="FTC875" s="396"/>
      <c r="FTD875" s="396"/>
      <c r="FTE875" s="396"/>
      <c r="FTF875" s="396"/>
      <c r="FTG875" s="396"/>
      <c r="FTH875" s="396"/>
      <c r="FTI875" s="396"/>
      <c r="FTJ875" s="396"/>
      <c r="FTK875" s="396"/>
      <c r="FTL875" s="396"/>
      <c r="FTM875" s="396"/>
      <c r="FTN875" s="396"/>
      <c r="FTO875" s="396"/>
      <c r="FTP875" s="396"/>
      <c r="FTQ875" s="396"/>
      <c r="FTR875" s="396"/>
      <c r="FTS875" s="396"/>
      <c r="FTT875" s="396"/>
      <c r="FTU875" s="396"/>
      <c r="FTV875" s="396"/>
      <c r="FTW875" s="396"/>
      <c r="FTX875" s="396"/>
      <c r="FTY875" s="396"/>
      <c r="FTZ875" s="396"/>
      <c r="FUA875" s="396"/>
      <c r="FUB875" s="396"/>
      <c r="FUC875" s="396"/>
      <c r="FUD875" s="396"/>
      <c r="FUE875" s="396"/>
      <c r="FUF875" s="396"/>
      <c r="FUG875" s="396"/>
      <c r="FUH875" s="396"/>
      <c r="FUI875" s="396"/>
      <c r="FUJ875" s="396"/>
      <c r="FUK875" s="396"/>
      <c r="FUL875" s="396"/>
      <c r="FUM875" s="396"/>
      <c r="FUN875" s="396"/>
      <c r="FUO875" s="396"/>
      <c r="FUP875" s="396"/>
      <c r="FUQ875" s="396"/>
      <c r="FUR875" s="396"/>
      <c r="FUS875" s="396"/>
      <c r="FUT875" s="396"/>
      <c r="FUU875" s="396"/>
      <c r="FUV875" s="396"/>
      <c r="FUW875" s="396"/>
      <c r="FUX875" s="396"/>
      <c r="FUY875" s="396"/>
      <c r="FUZ875" s="396"/>
      <c r="FVA875" s="396"/>
      <c r="FVB875" s="396"/>
      <c r="FVC875" s="396"/>
      <c r="FVD875" s="396"/>
      <c r="FVE875" s="396"/>
      <c r="FVF875" s="396"/>
      <c r="FVG875" s="396"/>
      <c r="FVH875" s="396"/>
      <c r="FVI875" s="396"/>
      <c r="FVJ875" s="396"/>
      <c r="FVK875" s="396"/>
      <c r="FVL875" s="396"/>
      <c r="FVM875" s="396"/>
      <c r="FVN875" s="396"/>
      <c r="FVO875" s="396"/>
      <c r="FVP875" s="396"/>
      <c r="FVQ875" s="396"/>
      <c r="FVR875" s="396"/>
      <c r="FVS875" s="396"/>
      <c r="FVT875" s="396"/>
      <c r="FVU875" s="396"/>
      <c r="FVV875" s="396"/>
      <c r="FVW875" s="396"/>
      <c r="FVX875" s="396"/>
      <c r="FVY875" s="396"/>
      <c r="FVZ875" s="396"/>
      <c r="FWA875" s="396"/>
      <c r="FWB875" s="396"/>
      <c r="FWC875" s="396"/>
      <c r="FWD875" s="396"/>
      <c r="FWE875" s="396"/>
      <c r="FWF875" s="396"/>
      <c r="FWG875" s="396"/>
      <c r="FWH875" s="396"/>
      <c r="FWI875" s="396"/>
      <c r="FWJ875" s="396"/>
      <c r="FWK875" s="396"/>
      <c r="FWL875" s="396"/>
      <c r="FWM875" s="396"/>
      <c r="FWN875" s="396"/>
      <c r="FWO875" s="396"/>
      <c r="FWP875" s="396"/>
      <c r="FWQ875" s="396"/>
      <c r="FWR875" s="396"/>
      <c r="FWS875" s="396"/>
      <c r="FWT875" s="396"/>
      <c r="FWU875" s="396"/>
      <c r="FWV875" s="396"/>
      <c r="FWW875" s="396"/>
      <c r="FWX875" s="396"/>
      <c r="FWY875" s="396"/>
      <c r="FWZ875" s="396"/>
      <c r="FXA875" s="396"/>
      <c r="FXB875" s="396"/>
      <c r="FXC875" s="396"/>
      <c r="FXD875" s="396"/>
      <c r="FXE875" s="396"/>
      <c r="FXF875" s="396"/>
      <c r="FXG875" s="396"/>
      <c r="FXH875" s="396"/>
      <c r="FXI875" s="396"/>
      <c r="FXJ875" s="396"/>
      <c r="FXK875" s="396"/>
      <c r="FXL875" s="396"/>
      <c r="FXM875" s="396"/>
      <c r="FXN875" s="396"/>
      <c r="FXO875" s="396"/>
      <c r="FXP875" s="396"/>
      <c r="FXQ875" s="396"/>
      <c r="FXR875" s="396"/>
      <c r="FXS875" s="396"/>
      <c r="FXT875" s="396"/>
      <c r="FXU875" s="396"/>
      <c r="FXV875" s="396"/>
      <c r="FXW875" s="396"/>
      <c r="FXX875" s="396"/>
      <c r="FXY875" s="396"/>
      <c r="FXZ875" s="396"/>
      <c r="FYA875" s="396"/>
      <c r="FYB875" s="396"/>
      <c r="FYC875" s="396"/>
      <c r="FYD875" s="396"/>
      <c r="FYE875" s="396"/>
      <c r="FYF875" s="396"/>
      <c r="FYG875" s="396"/>
      <c r="FYH875" s="396"/>
      <c r="FYI875" s="396"/>
      <c r="FYJ875" s="396"/>
      <c r="FYK875" s="396"/>
      <c r="FYL875" s="396"/>
      <c r="FYM875" s="396"/>
      <c r="FYN875" s="396"/>
      <c r="FYO875" s="396"/>
      <c r="FYP875" s="396"/>
      <c r="FYQ875" s="396"/>
      <c r="FYR875" s="396"/>
      <c r="FYS875" s="396"/>
      <c r="FYT875" s="396"/>
      <c r="FYU875" s="396"/>
      <c r="FYV875" s="396"/>
      <c r="FYW875" s="396"/>
      <c r="FYX875" s="396"/>
      <c r="FYY875" s="396"/>
      <c r="FYZ875" s="396"/>
      <c r="FZA875" s="396"/>
      <c r="FZB875" s="396"/>
      <c r="FZC875" s="396"/>
      <c r="FZD875" s="396"/>
      <c r="FZE875" s="396"/>
      <c r="FZF875" s="396"/>
      <c r="FZG875" s="396"/>
      <c r="FZH875" s="396"/>
      <c r="FZI875" s="396"/>
      <c r="FZJ875" s="396"/>
      <c r="FZK875" s="396"/>
      <c r="FZL875" s="396"/>
      <c r="FZM875" s="396"/>
      <c r="FZN875" s="396"/>
      <c r="FZO875" s="396"/>
      <c r="FZP875" s="396"/>
      <c r="FZQ875" s="396"/>
      <c r="FZR875" s="396"/>
      <c r="FZS875" s="396"/>
      <c r="FZT875" s="396"/>
      <c r="FZU875" s="396"/>
      <c r="FZV875" s="396"/>
      <c r="FZW875" s="396"/>
      <c r="FZX875" s="396"/>
      <c r="FZY875" s="396"/>
      <c r="FZZ875" s="396"/>
      <c r="GAA875" s="396"/>
      <c r="GAB875" s="396"/>
      <c r="GAC875" s="396"/>
      <c r="GAD875" s="396"/>
      <c r="GAE875" s="396"/>
      <c r="GAF875" s="396"/>
      <c r="GAG875" s="396"/>
      <c r="GAH875" s="396"/>
      <c r="GAI875" s="396"/>
      <c r="GAJ875" s="396"/>
      <c r="GAK875" s="396"/>
      <c r="GAL875" s="396"/>
      <c r="GAM875" s="396"/>
      <c r="GAN875" s="396"/>
      <c r="GAO875" s="396"/>
      <c r="GAP875" s="396"/>
      <c r="GAQ875" s="396"/>
      <c r="GAR875" s="396"/>
      <c r="GAS875" s="396"/>
      <c r="GAT875" s="396"/>
      <c r="GAU875" s="396"/>
      <c r="GAV875" s="396"/>
      <c r="GAW875" s="396"/>
      <c r="GAX875" s="396"/>
      <c r="GAY875" s="396"/>
      <c r="GAZ875" s="396"/>
      <c r="GBA875" s="396"/>
      <c r="GBB875" s="396"/>
      <c r="GBC875" s="396"/>
      <c r="GBD875" s="396"/>
      <c r="GBE875" s="396"/>
      <c r="GBF875" s="396"/>
      <c r="GBG875" s="396"/>
      <c r="GBH875" s="396"/>
      <c r="GBI875" s="396"/>
      <c r="GBJ875" s="396"/>
      <c r="GBK875" s="396"/>
      <c r="GBL875" s="396"/>
      <c r="GBM875" s="396"/>
      <c r="GBN875" s="396"/>
      <c r="GBO875" s="396"/>
      <c r="GBP875" s="396"/>
      <c r="GBQ875" s="396"/>
      <c r="GBR875" s="396"/>
      <c r="GBS875" s="396"/>
      <c r="GBT875" s="396"/>
      <c r="GBU875" s="396"/>
      <c r="GBV875" s="396"/>
      <c r="GBW875" s="396"/>
      <c r="GBX875" s="396"/>
      <c r="GBY875" s="396"/>
      <c r="GBZ875" s="396"/>
      <c r="GCA875" s="396"/>
      <c r="GCB875" s="396"/>
      <c r="GCC875" s="396"/>
      <c r="GCD875" s="396"/>
      <c r="GCE875" s="396"/>
      <c r="GCF875" s="396"/>
      <c r="GCG875" s="396"/>
      <c r="GCH875" s="396"/>
      <c r="GCI875" s="396"/>
      <c r="GCJ875" s="396"/>
      <c r="GCK875" s="396"/>
      <c r="GCL875" s="396"/>
      <c r="GCM875" s="396"/>
      <c r="GCN875" s="396"/>
      <c r="GCO875" s="396"/>
      <c r="GCP875" s="396"/>
      <c r="GCQ875" s="396"/>
      <c r="GCR875" s="396"/>
      <c r="GCS875" s="396"/>
      <c r="GCT875" s="396"/>
      <c r="GCU875" s="396"/>
      <c r="GCV875" s="396"/>
      <c r="GCW875" s="396"/>
      <c r="GCX875" s="396"/>
      <c r="GCY875" s="396"/>
      <c r="GCZ875" s="396"/>
      <c r="GDA875" s="396"/>
      <c r="GDB875" s="396"/>
      <c r="GDC875" s="396"/>
      <c r="GDD875" s="396"/>
      <c r="GDE875" s="396"/>
      <c r="GDF875" s="396"/>
      <c r="GDG875" s="396"/>
      <c r="GDH875" s="396"/>
      <c r="GDI875" s="396"/>
      <c r="GDJ875" s="396"/>
      <c r="GDK875" s="396"/>
      <c r="GDL875" s="396"/>
      <c r="GDM875" s="396"/>
      <c r="GDN875" s="396"/>
      <c r="GDO875" s="396"/>
      <c r="GDP875" s="396"/>
      <c r="GDQ875" s="396"/>
      <c r="GDR875" s="396"/>
      <c r="GDS875" s="396"/>
      <c r="GDT875" s="396"/>
      <c r="GDU875" s="396"/>
      <c r="GDV875" s="396"/>
      <c r="GDW875" s="396"/>
      <c r="GDX875" s="396"/>
      <c r="GDY875" s="396"/>
      <c r="GDZ875" s="396"/>
      <c r="GEA875" s="396"/>
      <c r="GEB875" s="396"/>
      <c r="GEC875" s="396"/>
      <c r="GED875" s="396"/>
      <c r="GEE875" s="396"/>
      <c r="GEF875" s="396"/>
      <c r="GEG875" s="396"/>
      <c r="GEH875" s="396"/>
      <c r="GEI875" s="396"/>
      <c r="GEJ875" s="396"/>
      <c r="GEK875" s="396"/>
      <c r="GEL875" s="396"/>
      <c r="GEM875" s="396"/>
      <c r="GEN875" s="396"/>
      <c r="GEO875" s="396"/>
      <c r="GEP875" s="396"/>
      <c r="GEQ875" s="396"/>
      <c r="GER875" s="396"/>
      <c r="GES875" s="396"/>
      <c r="GET875" s="396"/>
      <c r="GEU875" s="396"/>
      <c r="GEV875" s="396"/>
      <c r="GEW875" s="396"/>
      <c r="GEX875" s="396"/>
      <c r="GEY875" s="396"/>
      <c r="GEZ875" s="396"/>
      <c r="GFA875" s="396"/>
      <c r="GFB875" s="396"/>
      <c r="GFC875" s="396"/>
      <c r="GFD875" s="396"/>
      <c r="GFE875" s="396"/>
      <c r="GFF875" s="396"/>
      <c r="GFG875" s="396"/>
      <c r="GFH875" s="396"/>
      <c r="GFI875" s="396"/>
      <c r="GFJ875" s="396"/>
      <c r="GFK875" s="396"/>
      <c r="GFL875" s="396"/>
      <c r="GFM875" s="396"/>
      <c r="GFN875" s="396"/>
      <c r="GFO875" s="396"/>
      <c r="GFP875" s="396"/>
      <c r="GFQ875" s="396"/>
      <c r="GFR875" s="396"/>
      <c r="GFS875" s="396"/>
      <c r="GFT875" s="396"/>
      <c r="GFU875" s="396"/>
      <c r="GFV875" s="396"/>
      <c r="GFW875" s="396"/>
      <c r="GFX875" s="396"/>
      <c r="GFY875" s="396"/>
      <c r="GFZ875" s="396"/>
      <c r="GGA875" s="396"/>
      <c r="GGB875" s="396"/>
      <c r="GGC875" s="396"/>
      <c r="GGD875" s="396"/>
      <c r="GGE875" s="396"/>
      <c r="GGF875" s="396"/>
      <c r="GGG875" s="396"/>
      <c r="GGH875" s="396"/>
      <c r="GGI875" s="396"/>
      <c r="GGJ875" s="396"/>
      <c r="GGK875" s="396"/>
      <c r="GGL875" s="396"/>
      <c r="GGM875" s="396"/>
      <c r="GGN875" s="396"/>
      <c r="GGO875" s="396"/>
      <c r="GGP875" s="396"/>
      <c r="GGQ875" s="396"/>
      <c r="GGR875" s="396"/>
      <c r="GGS875" s="396"/>
      <c r="GGT875" s="396"/>
      <c r="GGU875" s="396"/>
      <c r="GGV875" s="396"/>
      <c r="GGW875" s="396"/>
      <c r="GGX875" s="396"/>
      <c r="GGY875" s="396"/>
      <c r="GGZ875" s="396"/>
      <c r="GHA875" s="396"/>
      <c r="GHB875" s="396"/>
      <c r="GHC875" s="396"/>
      <c r="GHD875" s="396"/>
      <c r="GHE875" s="396"/>
      <c r="GHF875" s="396"/>
      <c r="GHG875" s="396"/>
      <c r="GHH875" s="396"/>
      <c r="GHI875" s="396"/>
      <c r="GHJ875" s="396"/>
      <c r="GHK875" s="396"/>
      <c r="GHL875" s="396"/>
      <c r="GHM875" s="396"/>
      <c r="GHN875" s="396"/>
      <c r="GHO875" s="396"/>
      <c r="GHP875" s="396"/>
      <c r="GHQ875" s="396"/>
      <c r="GHR875" s="396"/>
      <c r="GHS875" s="396"/>
      <c r="GHT875" s="396"/>
      <c r="GHU875" s="396"/>
      <c r="GHV875" s="396"/>
      <c r="GHW875" s="396"/>
      <c r="GHX875" s="396"/>
      <c r="GHY875" s="396"/>
      <c r="GHZ875" s="396"/>
      <c r="GIA875" s="396"/>
      <c r="GIB875" s="396"/>
      <c r="GIC875" s="396"/>
      <c r="GID875" s="396"/>
      <c r="GIE875" s="396"/>
      <c r="GIF875" s="396"/>
      <c r="GIG875" s="396"/>
      <c r="GIH875" s="396"/>
      <c r="GII875" s="396"/>
      <c r="GIJ875" s="396"/>
      <c r="GIK875" s="396"/>
      <c r="GIL875" s="396"/>
      <c r="GIM875" s="396"/>
      <c r="GIN875" s="396"/>
      <c r="GIO875" s="396"/>
      <c r="GIP875" s="396"/>
      <c r="GIQ875" s="396"/>
      <c r="GIR875" s="396"/>
      <c r="GIS875" s="396"/>
      <c r="GIT875" s="396"/>
      <c r="GIU875" s="396"/>
      <c r="GIV875" s="396"/>
      <c r="GIW875" s="396"/>
      <c r="GIX875" s="396"/>
      <c r="GIY875" s="396"/>
      <c r="GIZ875" s="396"/>
      <c r="GJA875" s="396"/>
      <c r="GJB875" s="396"/>
      <c r="GJC875" s="396"/>
      <c r="GJD875" s="396"/>
      <c r="GJE875" s="396"/>
      <c r="GJF875" s="396"/>
      <c r="GJG875" s="396"/>
      <c r="GJH875" s="396"/>
      <c r="GJI875" s="396"/>
      <c r="GJJ875" s="396"/>
      <c r="GJK875" s="396"/>
      <c r="GJL875" s="396"/>
      <c r="GJM875" s="396"/>
      <c r="GJN875" s="396"/>
      <c r="GJO875" s="396"/>
      <c r="GJP875" s="396"/>
      <c r="GJQ875" s="396"/>
      <c r="GJR875" s="396"/>
      <c r="GJS875" s="396"/>
      <c r="GJT875" s="396"/>
      <c r="GJU875" s="396"/>
      <c r="GJV875" s="396"/>
      <c r="GJW875" s="396"/>
      <c r="GJX875" s="396"/>
      <c r="GJY875" s="396"/>
      <c r="GJZ875" s="396"/>
      <c r="GKA875" s="396"/>
      <c r="GKB875" s="396"/>
      <c r="GKC875" s="396"/>
      <c r="GKD875" s="396"/>
      <c r="GKE875" s="396"/>
      <c r="GKF875" s="396"/>
      <c r="GKG875" s="396"/>
      <c r="GKH875" s="396"/>
      <c r="GKI875" s="396"/>
      <c r="GKJ875" s="396"/>
      <c r="GKK875" s="396"/>
      <c r="GKL875" s="396"/>
      <c r="GKM875" s="396"/>
      <c r="GKN875" s="396"/>
      <c r="GKO875" s="396"/>
      <c r="GKP875" s="396"/>
      <c r="GKQ875" s="396"/>
      <c r="GKR875" s="396"/>
      <c r="GKS875" s="396"/>
      <c r="GKT875" s="396"/>
      <c r="GKU875" s="396"/>
      <c r="GKV875" s="396"/>
      <c r="GKW875" s="396"/>
      <c r="GKX875" s="396"/>
      <c r="GKY875" s="396"/>
      <c r="GKZ875" s="396"/>
      <c r="GLA875" s="396"/>
      <c r="GLB875" s="396"/>
      <c r="GLC875" s="396"/>
      <c r="GLD875" s="396"/>
      <c r="GLE875" s="396"/>
      <c r="GLF875" s="396"/>
      <c r="GLG875" s="396"/>
      <c r="GLH875" s="396"/>
      <c r="GLI875" s="396"/>
      <c r="GLJ875" s="396"/>
      <c r="GLK875" s="396"/>
      <c r="GLL875" s="396"/>
      <c r="GLM875" s="396"/>
      <c r="GLN875" s="396"/>
      <c r="GLO875" s="396"/>
      <c r="GLP875" s="396"/>
      <c r="GLQ875" s="396"/>
      <c r="GLR875" s="396"/>
      <c r="GLS875" s="396"/>
      <c r="GLT875" s="396"/>
      <c r="GLU875" s="396"/>
      <c r="GLV875" s="396"/>
      <c r="GLW875" s="396"/>
      <c r="GLX875" s="396"/>
      <c r="GLY875" s="396"/>
      <c r="GLZ875" s="396"/>
      <c r="GMA875" s="396"/>
      <c r="GMB875" s="396"/>
      <c r="GMC875" s="396"/>
      <c r="GMD875" s="396"/>
      <c r="GME875" s="396"/>
      <c r="GMF875" s="396"/>
      <c r="GMG875" s="396"/>
      <c r="GMH875" s="396"/>
      <c r="GMI875" s="396"/>
      <c r="GMJ875" s="396"/>
      <c r="GMK875" s="396"/>
      <c r="GML875" s="396"/>
      <c r="GMM875" s="396"/>
      <c r="GMN875" s="396"/>
      <c r="GMO875" s="396"/>
      <c r="GMP875" s="396"/>
      <c r="GMQ875" s="396"/>
      <c r="GMR875" s="396"/>
      <c r="GMS875" s="396"/>
      <c r="GMT875" s="396"/>
      <c r="GMU875" s="396"/>
      <c r="GMV875" s="396"/>
      <c r="GMW875" s="396"/>
      <c r="GMX875" s="396"/>
      <c r="GMY875" s="396"/>
      <c r="GMZ875" s="396"/>
      <c r="GNA875" s="396"/>
      <c r="GNB875" s="396"/>
      <c r="GNC875" s="396"/>
      <c r="GND875" s="396"/>
      <c r="GNE875" s="396"/>
      <c r="GNF875" s="396"/>
      <c r="GNG875" s="396"/>
      <c r="GNH875" s="396"/>
      <c r="GNI875" s="396"/>
      <c r="GNJ875" s="396"/>
      <c r="GNK875" s="396"/>
      <c r="GNL875" s="396"/>
      <c r="GNM875" s="396"/>
      <c r="GNN875" s="396"/>
      <c r="GNO875" s="396"/>
      <c r="GNP875" s="396"/>
      <c r="GNQ875" s="396"/>
      <c r="GNR875" s="396"/>
      <c r="GNS875" s="396"/>
      <c r="GNT875" s="396"/>
      <c r="GNU875" s="396"/>
      <c r="GNV875" s="396"/>
      <c r="GNW875" s="396"/>
      <c r="GNX875" s="396"/>
      <c r="GNY875" s="396"/>
      <c r="GNZ875" s="396"/>
      <c r="GOA875" s="396"/>
      <c r="GOB875" s="396"/>
      <c r="GOC875" s="396"/>
      <c r="GOD875" s="396"/>
      <c r="GOE875" s="396"/>
      <c r="GOF875" s="396"/>
      <c r="GOG875" s="396"/>
      <c r="GOH875" s="396"/>
      <c r="GOI875" s="396"/>
      <c r="GOJ875" s="396"/>
      <c r="GOK875" s="396"/>
      <c r="GOL875" s="396"/>
      <c r="GOM875" s="396"/>
      <c r="GON875" s="396"/>
      <c r="GOO875" s="396"/>
      <c r="GOP875" s="396"/>
      <c r="GOQ875" s="396"/>
      <c r="GOR875" s="396"/>
      <c r="GOS875" s="396"/>
      <c r="GOT875" s="396"/>
      <c r="GOU875" s="396"/>
      <c r="GOV875" s="396"/>
      <c r="GOW875" s="396"/>
      <c r="GOX875" s="396"/>
      <c r="GOY875" s="396"/>
      <c r="GOZ875" s="396"/>
      <c r="GPA875" s="396"/>
      <c r="GPB875" s="396"/>
      <c r="GPC875" s="396"/>
      <c r="GPD875" s="396"/>
      <c r="GPE875" s="396"/>
      <c r="GPF875" s="396"/>
      <c r="GPG875" s="396"/>
      <c r="GPH875" s="396"/>
      <c r="GPI875" s="396"/>
      <c r="GPJ875" s="396"/>
      <c r="GPK875" s="396"/>
      <c r="GPL875" s="396"/>
      <c r="GPM875" s="396"/>
      <c r="GPN875" s="396"/>
      <c r="GPO875" s="396"/>
      <c r="GPP875" s="396"/>
      <c r="GPQ875" s="396"/>
      <c r="GPR875" s="396"/>
      <c r="GPS875" s="396"/>
      <c r="GPT875" s="396"/>
      <c r="GPU875" s="396"/>
      <c r="GPV875" s="396"/>
      <c r="GPW875" s="396"/>
      <c r="GPX875" s="396"/>
      <c r="GPY875" s="396"/>
      <c r="GPZ875" s="396"/>
      <c r="GQA875" s="396"/>
      <c r="GQB875" s="396"/>
      <c r="GQC875" s="396"/>
      <c r="GQD875" s="396"/>
      <c r="GQE875" s="396"/>
      <c r="GQF875" s="396"/>
      <c r="GQG875" s="396"/>
      <c r="GQH875" s="396"/>
      <c r="GQI875" s="396"/>
      <c r="GQJ875" s="396"/>
      <c r="GQK875" s="396"/>
      <c r="GQL875" s="396"/>
      <c r="GQM875" s="396"/>
      <c r="GQN875" s="396"/>
      <c r="GQO875" s="396"/>
      <c r="GQP875" s="396"/>
      <c r="GQQ875" s="396"/>
      <c r="GQR875" s="396"/>
      <c r="GQS875" s="396"/>
      <c r="GQT875" s="396"/>
      <c r="GQU875" s="396"/>
      <c r="GQV875" s="396"/>
      <c r="GQW875" s="396"/>
      <c r="GQX875" s="396"/>
      <c r="GQY875" s="396"/>
      <c r="GQZ875" s="396"/>
      <c r="GRA875" s="396"/>
      <c r="GRB875" s="396"/>
      <c r="GRC875" s="396"/>
      <c r="GRD875" s="396"/>
      <c r="GRE875" s="396"/>
      <c r="GRF875" s="396"/>
      <c r="GRG875" s="396"/>
      <c r="GRH875" s="396"/>
      <c r="GRI875" s="396"/>
      <c r="GRJ875" s="396"/>
      <c r="GRK875" s="396"/>
      <c r="GRL875" s="396"/>
      <c r="GRM875" s="396"/>
      <c r="GRN875" s="396"/>
      <c r="GRO875" s="396"/>
      <c r="GRP875" s="396"/>
      <c r="GRQ875" s="396"/>
      <c r="GRR875" s="396"/>
      <c r="GRS875" s="396"/>
      <c r="GRT875" s="396"/>
      <c r="GRU875" s="396"/>
      <c r="GRV875" s="396"/>
      <c r="GRW875" s="396"/>
      <c r="GRX875" s="396"/>
      <c r="GRY875" s="396"/>
      <c r="GRZ875" s="396"/>
      <c r="GSA875" s="396"/>
      <c r="GSB875" s="396"/>
      <c r="GSC875" s="396"/>
      <c r="GSD875" s="396"/>
      <c r="GSE875" s="396"/>
      <c r="GSF875" s="396"/>
      <c r="GSG875" s="396"/>
      <c r="GSH875" s="396"/>
      <c r="GSI875" s="396"/>
      <c r="GSJ875" s="396"/>
      <c r="GSK875" s="396"/>
      <c r="GSL875" s="396"/>
      <c r="GSM875" s="396"/>
      <c r="GSN875" s="396"/>
      <c r="GSO875" s="396"/>
      <c r="GSP875" s="396"/>
      <c r="GSQ875" s="396"/>
      <c r="GSR875" s="396"/>
      <c r="GSS875" s="396"/>
      <c r="GST875" s="396"/>
      <c r="GSU875" s="396"/>
      <c r="GSV875" s="396"/>
      <c r="GSW875" s="396"/>
      <c r="GSX875" s="396"/>
      <c r="GSY875" s="396"/>
      <c r="GSZ875" s="396"/>
      <c r="GTA875" s="396"/>
      <c r="GTB875" s="396"/>
      <c r="GTC875" s="396"/>
      <c r="GTD875" s="396"/>
      <c r="GTE875" s="396"/>
      <c r="GTF875" s="396"/>
      <c r="GTG875" s="396"/>
      <c r="GTH875" s="396"/>
      <c r="GTI875" s="396"/>
      <c r="GTJ875" s="396"/>
      <c r="GTK875" s="396"/>
      <c r="GTL875" s="396"/>
      <c r="GTM875" s="396"/>
      <c r="GTN875" s="396"/>
      <c r="GTO875" s="396"/>
      <c r="GTP875" s="396"/>
      <c r="GTQ875" s="396"/>
      <c r="GTR875" s="396"/>
      <c r="GTS875" s="396"/>
      <c r="GTT875" s="396"/>
      <c r="GTU875" s="396"/>
      <c r="GTV875" s="396"/>
      <c r="GTW875" s="396"/>
      <c r="GTX875" s="396"/>
      <c r="GTY875" s="396"/>
      <c r="GTZ875" s="396"/>
      <c r="GUA875" s="396"/>
      <c r="GUB875" s="396"/>
      <c r="GUC875" s="396"/>
      <c r="GUD875" s="396"/>
      <c r="GUE875" s="396"/>
      <c r="GUF875" s="396"/>
      <c r="GUG875" s="396"/>
      <c r="GUH875" s="396"/>
      <c r="GUI875" s="396"/>
      <c r="GUJ875" s="396"/>
      <c r="GUK875" s="396"/>
      <c r="GUL875" s="396"/>
      <c r="GUM875" s="396"/>
      <c r="GUN875" s="396"/>
      <c r="GUO875" s="396"/>
      <c r="GUP875" s="396"/>
      <c r="GUQ875" s="396"/>
      <c r="GUR875" s="396"/>
      <c r="GUS875" s="396"/>
      <c r="GUT875" s="396"/>
      <c r="GUU875" s="396"/>
      <c r="GUV875" s="396"/>
      <c r="GUW875" s="396"/>
      <c r="GUX875" s="396"/>
      <c r="GUY875" s="396"/>
      <c r="GUZ875" s="396"/>
      <c r="GVA875" s="396"/>
      <c r="GVB875" s="396"/>
      <c r="GVC875" s="396"/>
      <c r="GVD875" s="396"/>
      <c r="GVE875" s="396"/>
      <c r="GVF875" s="396"/>
      <c r="GVG875" s="396"/>
      <c r="GVH875" s="396"/>
      <c r="GVI875" s="396"/>
      <c r="GVJ875" s="396"/>
      <c r="GVK875" s="396"/>
      <c r="GVL875" s="396"/>
      <c r="GVM875" s="396"/>
      <c r="GVN875" s="396"/>
      <c r="GVO875" s="396"/>
      <c r="GVP875" s="396"/>
      <c r="GVQ875" s="396"/>
      <c r="GVR875" s="396"/>
      <c r="GVS875" s="396"/>
      <c r="GVT875" s="396"/>
      <c r="GVU875" s="396"/>
      <c r="GVV875" s="396"/>
      <c r="GVW875" s="396"/>
      <c r="GVX875" s="396"/>
      <c r="GVY875" s="396"/>
      <c r="GVZ875" s="396"/>
      <c r="GWA875" s="396"/>
      <c r="GWB875" s="396"/>
      <c r="GWC875" s="396"/>
      <c r="GWD875" s="396"/>
      <c r="GWE875" s="396"/>
      <c r="GWF875" s="396"/>
      <c r="GWG875" s="396"/>
      <c r="GWH875" s="396"/>
      <c r="GWI875" s="396"/>
      <c r="GWJ875" s="396"/>
      <c r="GWK875" s="396"/>
      <c r="GWL875" s="396"/>
      <c r="GWM875" s="396"/>
      <c r="GWN875" s="396"/>
      <c r="GWO875" s="396"/>
      <c r="GWP875" s="396"/>
      <c r="GWQ875" s="396"/>
      <c r="GWR875" s="396"/>
      <c r="GWS875" s="396"/>
      <c r="GWT875" s="396"/>
      <c r="GWU875" s="396"/>
      <c r="GWV875" s="396"/>
      <c r="GWW875" s="396"/>
      <c r="GWX875" s="396"/>
      <c r="GWY875" s="396"/>
      <c r="GWZ875" s="396"/>
      <c r="GXA875" s="396"/>
      <c r="GXB875" s="396"/>
      <c r="GXC875" s="396"/>
      <c r="GXD875" s="396"/>
      <c r="GXE875" s="396"/>
      <c r="GXF875" s="396"/>
      <c r="GXG875" s="396"/>
      <c r="GXH875" s="396"/>
      <c r="GXI875" s="396"/>
      <c r="GXJ875" s="396"/>
      <c r="GXK875" s="396"/>
      <c r="GXL875" s="396"/>
      <c r="GXM875" s="396"/>
      <c r="GXN875" s="396"/>
      <c r="GXO875" s="396"/>
      <c r="GXP875" s="396"/>
      <c r="GXQ875" s="396"/>
      <c r="GXR875" s="396"/>
      <c r="GXS875" s="396"/>
      <c r="GXT875" s="396"/>
      <c r="GXU875" s="396"/>
      <c r="GXV875" s="396"/>
      <c r="GXW875" s="396"/>
      <c r="GXX875" s="396"/>
      <c r="GXY875" s="396"/>
      <c r="GXZ875" s="396"/>
      <c r="GYA875" s="396"/>
      <c r="GYB875" s="396"/>
      <c r="GYC875" s="396"/>
      <c r="GYD875" s="396"/>
      <c r="GYE875" s="396"/>
      <c r="GYF875" s="396"/>
      <c r="GYG875" s="396"/>
      <c r="GYH875" s="396"/>
      <c r="GYI875" s="396"/>
      <c r="GYJ875" s="396"/>
      <c r="GYK875" s="396"/>
      <c r="GYL875" s="396"/>
      <c r="GYM875" s="396"/>
      <c r="GYN875" s="396"/>
      <c r="GYO875" s="396"/>
      <c r="GYP875" s="396"/>
      <c r="GYQ875" s="396"/>
      <c r="GYR875" s="396"/>
      <c r="GYS875" s="396"/>
      <c r="GYT875" s="396"/>
      <c r="GYU875" s="396"/>
      <c r="GYV875" s="396"/>
      <c r="GYW875" s="396"/>
      <c r="GYX875" s="396"/>
      <c r="GYY875" s="396"/>
      <c r="GYZ875" s="396"/>
      <c r="GZA875" s="396"/>
      <c r="GZB875" s="396"/>
      <c r="GZC875" s="396"/>
      <c r="GZD875" s="396"/>
      <c r="GZE875" s="396"/>
      <c r="GZF875" s="396"/>
      <c r="GZG875" s="396"/>
      <c r="GZH875" s="396"/>
      <c r="GZI875" s="396"/>
      <c r="GZJ875" s="396"/>
      <c r="GZK875" s="396"/>
      <c r="GZL875" s="396"/>
      <c r="GZM875" s="396"/>
      <c r="GZN875" s="396"/>
      <c r="GZO875" s="396"/>
      <c r="GZP875" s="396"/>
      <c r="GZQ875" s="396"/>
      <c r="GZR875" s="396"/>
      <c r="GZS875" s="396"/>
      <c r="GZT875" s="396"/>
      <c r="GZU875" s="396"/>
      <c r="GZV875" s="396"/>
      <c r="GZW875" s="396"/>
      <c r="GZX875" s="396"/>
      <c r="GZY875" s="396"/>
      <c r="GZZ875" s="396"/>
      <c r="HAA875" s="396"/>
      <c r="HAB875" s="396"/>
      <c r="HAC875" s="396"/>
      <c r="HAD875" s="396"/>
      <c r="HAE875" s="396"/>
      <c r="HAF875" s="396"/>
      <c r="HAG875" s="396"/>
      <c r="HAH875" s="396"/>
      <c r="HAI875" s="396"/>
      <c r="HAJ875" s="396"/>
      <c r="HAK875" s="396"/>
      <c r="HAL875" s="396"/>
      <c r="HAM875" s="396"/>
      <c r="HAN875" s="396"/>
      <c r="HAO875" s="396"/>
      <c r="HAP875" s="396"/>
      <c r="HAQ875" s="396"/>
      <c r="HAR875" s="396"/>
      <c r="HAS875" s="396"/>
      <c r="HAT875" s="396"/>
      <c r="HAU875" s="396"/>
      <c r="HAV875" s="396"/>
      <c r="HAW875" s="396"/>
      <c r="HAX875" s="396"/>
      <c r="HAY875" s="396"/>
      <c r="HAZ875" s="396"/>
      <c r="HBA875" s="396"/>
      <c r="HBB875" s="396"/>
      <c r="HBC875" s="396"/>
      <c r="HBD875" s="396"/>
      <c r="HBE875" s="396"/>
      <c r="HBF875" s="396"/>
      <c r="HBG875" s="396"/>
      <c r="HBH875" s="396"/>
      <c r="HBI875" s="396"/>
      <c r="HBJ875" s="396"/>
      <c r="HBK875" s="396"/>
      <c r="HBL875" s="396"/>
      <c r="HBM875" s="396"/>
      <c r="HBN875" s="396"/>
      <c r="HBO875" s="396"/>
      <c r="HBP875" s="396"/>
      <c r="HBQ875" s="396"/>
      <c r="HBR875" s="396"/>
      <c r="HBS875" s="396"/>
      <c r="HBT875" s="396"/>
      <c r="HBU875" s="396"/>
      <c r="HBV875" s="396"/>
      <c r="HBW875" s="396"/>
      <c r="HBX875" s="396"/>
      <c r="HBY875" s="396"/>
      <c r="HBZ875" s="396"/>
      <c r="HCA875" s="396"/>
      <c r="HCB875" s="396"/>
      <c r="HCC875" s="396"/>
      <c r="HCD875" s="396"/>
      <c r="HCE875" s="396"/>
      <c r="HCF875" s="396"/>
      <c r="HCG875" s="396"/>
      <c r="HCH875" s="396"/>
      <c r="HCI875" s="396"/>
      <c r="HCJ875" s="396"/>
      <c r="HCK875" s="396"/>
      <c r="HCL875" s="396"/>
      <c r="HCM875" s="396"/>
      <c r="HCN875" s="396"/>
      <c r="HCO875" s="396"/>
      <c r="HCP875" s="396"/>
      <c r="HCQ875" s="396"/>
      <c r="HCR875" s="396"/>
      <c r="HCS875" s="396"/>
      <c r="HCT875" s="396"/>
      <c r="HCU875" s="396"/>
      <c r="HCV875" s="396"/>
      <c r="HCW875" s="396"/>
      <c r="HCX875" s="396"/>
      <c r="HCY875" s="396"/>
      <c r="HCZ875" s="396"/>
      <c r="HDA875" s="396"/>
      <c r="HDB875" s="396"/>
      <c r="HDC875" s="396"/>
      <c r="HDD875" s="396"/>
      <c r="HDE875" s="396"/>
      <c r="HDF875" s="396"/>
      <c r="HDG875" s="396"/>
      <c r="HDH875" s="396"/>
      <c r="HDI875" s="396"/>
      <c r="HDJ875" s="396"/>
      <c r="HDK875" s="396"/>
      <c r="HDL875" s="396"/>
      <c r="HDM875" s="396"/>
      <c r="HDN875" s="396"/>
      <c r="HDO875" s="396"/>
      <c r="HDP875" s="396"/>
      <c r="HDQ875" s="396"/>
      <c r="HDR875" s="396"/>
      <c r="HDS875" s="396"/>
      <c r="HDT875" s="396"/>
      <c r="HDU875" s="396"/>
      <c r="HDV875" s="396"/>
      <c r="HDW875" s="396"/>
      <c r="HDX875" s="396"/>
      <c r="HDY875" s="396"/>
      <c r="HDZ875" s="396"/>
      <c r="HEA875" s="396"/>
      <c r="HEB875" s="396"/>
      <c r="HEC875" s="396"/>
      <c r="HED875" s="396"/>
      <c r="HEE875" s="396"/>
      <c r="HEF875" s="396"/>
      <c r="HEG875" s="396"/>
      <c r="HEH875" s="396"/>
      <c r="HEI875" s="396"/>
      <c r="HEJ875" s="396"/>
      <c r="HEK875" s="396"/>
      <c r="HEL875" s="396"/>
      <c r="HEM875" s="396"/>
      <c r="HEN875" s="396"/>
      <c r="HEO875" s="396"/>
      <c r="HEP875" s="396"/>
      <c r="HEQ875" s="396"/>
      <c r="HER875" s="396"/>
      <c r="HES875" s="396"/>
      <c r="HET875" s="396"/>
      <c r="HEU875" s="396"/>
      <c r="HEV875" s="396"/>
      <c r="HEW875" s="396"/>
      <c r="HEX875" s="396"/>
      <c r="HEY875" s="396"/>
      <c r="HEZ875" s="396"/>
      <c r="HFA875" s="396"/>
      <c r="HFB875" s="396"/>
      <c r="HFC875" s="396"/>
      <c r="HFD875" s="396"/>
      <c r="HFE875" s="396"/>
      <c r="HFF875" s="396"/>
      <c r="HFG875" s="396"/>
      <c r="HFH875" s="396"/>
      <c r="HFI875" s="396"/>
      <c r="HFJ875" s="396"/>
      <c r="HFK875" s="396"/>
      <c r="HFL875" s="396"/>
      <c r="HFM875" s="396"/>
      <c r="HFN875" s="396"/>
      <c r="HFO875" s="396"/>
      <c r="HFP875" s="396"/>
      <c r="HFQ875" s="396"/>
      <c r="HFR875" s="396"/>
      <c r="HFS875" s="396"/>
      <c r="HFT875" s="396"/>
      <c r="HFU875" s="396"/>
      <c r="HFV875" s="396"/>
      <c r="HFW875" s="396"/>
      <c r="HFX875" s="396"/>
      <c r="HFY875" s="396"/>
      <c r="HFZ875" s="396"/>
      <c r="HGA875" s="396"/>
      <c r="HGB875" s="396"/>
      <c r="HGC875" s="396"/>
      <c r="HGD875" s="396"/>
      <c r="HGE875" s="396"/>
      <c r="HGF875" s="396"/>
      <c r="HGG875" s="396"/>
      <c r="HGH875" s="396"/>
      <c r="HGI875" s="396"/>
      <c r="HGJ875" s="396"/>
      <c r="HGK875" s="396"/>
      <c r="HGL875" s="396"/>
      <c r="HGM875" s="396"/>
      <c r="HGN875" s="396"/>
      <c r="HGO875" s="396"/>
      <c r="HGP875" s="396"/>
      <c r="HGQ875" s="396"/>
      <c r="HGR875" s="396"/>
      <c r="HGS875" s="396"/>
      <c r="HGT875" s="396"/>
      <c r="HGU875" s="396"/>
      <c r="HGV875" s="396"/>
      <c r="HGW875" s="396"/>
      <c r="HGX875" s="396"/>
      <c r="HGY875" s="396"/>
      <c r="HGZ875" s="396"/>
      <c r="HHA875" s="396"/>
      <c r="HHB875" s="396"/>
      <c r="HHC875" s="396"/>
      <c r="HHD875" s="396"/>
      <c r="HHE875" s="396"/>
      <c r="HHF875" s="396"/>
      <c r="HHG875" s="396"/>
      <c r="HHH875" s="396"/>
      <c r="HHI875" s="396"/>
      <c r="HHJ875" s="396"/>
      <c r="HHK875" s="396"/>
      <c r="HHL875" s="396"/>
      <c r="HHM875" s="396"/>
      <c r="HHN875" s="396"/>
      <c r="HHO875" s="396"/>
      <c r="HHP875" s="396"/>
      <c r="HHQ875" s="396"/>
      <c r="HHR875" s="396"/>
      <c r="HHS875" s="396"/>
      <c r="HHT875" s="396"/>
      <c r="HHU875" s="396"/>
      <c r="HHV875" s="396"/>
      <c r="HHW875" s="396"/>
      <c r="HHX875" s="396"/>
      <c r="HHY875" s="396"/>
      <c r="HHZ875" s="396"/>
      <c r="HIA875" s="396"/>
      <c r="HIB875" s="396"/>
      <c r="HIC875" s="396"/>
      <c r="HID875" s="396"/>
      <c r="HIE875" s="396"/>
      <c r="HIF875" s="396"/>
      <c r="HIG875" s="396"/>
      <c r="HIH875" s="396"/>
      <c r="HII875" s="396"/>
      <c r="HIJ875" s="396"/>
      <c r="HIK875" s="396"/>
      <c r="HIL875" s="396"/>
      <c r="HIM875" s="396"/>
      <c r="HIN875" s="396"/>
      <c r="HIO875" s="396"/>
      <c r="HIP875" s="396"/>
      <c r="HIQ875" s="396"/>
      <c r="HIR875" s="396"/>
      <c r="HIS875" s="396"/>
      <c r="HIT875" s="396"/>
      <c r="HIU875" s="396"/>
      <c r="HIV875" s="396"/>
      <c r="HIW875" s="396"/>
      <c r="HIX875" s="396"/>
      <c r="HIY875" s="396"/>
      <c r="HIZ875" s="396"/>
      <c r="HJA875" s="396"/>
      <c r="HJB875" s="396"/>
      <c r="HJC875" s="396"/>
      <c r="HJD875" s="396"/>
      <c r="HJE875" s="396"/>
      <c r="HJF875" s="396"/>
      <c r="HJG875" s="396"/>
      <c r="HJH875" s="396"/>
      <c r="HJI875" s="396"/>
      <c r="HJJ875" s="396"/>
      <c r="HJK875" s="396"/>
      <c r="HJL875" s="396"/>
      <c r="HJM875" s="396"/>
      <c r="HJN875" s="396"/>
      <c r="HJO875" s="396"/>
      <c r="HJP875" s="396"/>
      <c r="HJQ875" s="396"/>
      <c r="HJR875" s="396"/>
      <c r="HJS875" s="396"/>
      <c r="HJT875" s="396"/>
      <c r="HJU875" s="396"/>
      <c r="HJV875" s="396"/>
      <c r="HJW875" s="396"/>
      <c r="HJX875" s="396"/>
      <c r="HJY875" s="396"/>
      <c r="HJZ875" s="396"/>
      <c r="HKA875" s="396"/>
      <c r="HKB875" s="396"/>
      <c r="HKC875" s="396"/>
      <c r="HKD875" s="396"/>
      <c r="HKE875" s="396"/>
      <c r="HKF875" s="396"/>
      <c r="HKG875" s="396"/>
      <c r="HKH875" s="396"/>
      <c r="HKI875" s="396"/>
      <c r="HKJ875" s="396"/>
      <c r="HKK875" s="396"/>
      <c r="HKL875" s="396"/>
      <c r="HKM875" s="396"/>
      <c r="HKN875" s="396"/>
      <c r="HKO875" s="396"/>
      <c r="HKP875" s="396"/>
      <c r="HKQ875" s="396"/>
      <c r="HKR875" s="396"/>
      <c r="HKS875" s="396"/>
      <c r="HKT875" s="396"/>
      <c r="HKU875" s="396"/>
      <c r="HKV875" s="396"/>
      <c r="HKW875" s="396"/>
      <c r="HKX875" s="396"/>
      <c r="HKY875" s="396"/>
      <c r="HKZ875" s="396"/>
      <c r="HLA875" s="396"/>
      <c r="HLB875" s="396"/>
      <c r="HLC875" s="396"/>
      <c r="HLD875" s="396"/>
      <c r="HLE875" s="396"/>
      <c r="HLF875" s="396"/>
      <c r="HLG875" s="396"/>
      <c r="HLH875" s="396"/>
      <c r="HLI875" s="396"/>
      <c r="HLJ875" s="396"/>
      <c r="HLK875" s="396"/>
      <c r="HLL875" s="396"/>
      <c r="HLM875" s="396"/>
      <c r="HLN875" s="396"/>
      <c r="HLO875" s="396"/>
      <c r="HLP875" s="396"/>
      <c r="HLQ875" s="396"/>
      <c r="HLR875" s="396"/>
      <c r="HLS875" s="396"/>
      <c r="HLT875" s="396"/>
      <c r="HLU875" s="396"/>
      <c r="HLV875" s="396"/>
      <c r="HLW875" s="396"/>
      <c r="HLX875" s="396"/>
      <c r="HLY875" s="396"/>
      <c r="HLZ875" s="396"/>
      <c r="HMA875" s="396"/>
      <c r="HMB875" s="396"/>
      <c r="HMC875" s="396"/>
      <c r="HMD875" s="396"/>
      <c r="HME875" s="396"/>
      <c r="HMF875" s="396"/>
      <c r="HMG875" s="396"/>
      <c r="HMH875" s="396"/>
      <c r="HMI875" s="396"/>
      <c r="HMJ875" s="396"/>
      <c r="HMK875" s="396"/>
      <c r="HML875" s="396"/>
      <c r="HMM875" s="396"/>
      <c r="HMN875" s="396"/>
      <c r="HMO875" s="396"/>
      <c r="HMP875" s="396"/>
      <c r="HMQ875" s="396"/>
      <c r="HMR875" s="396"/>
      <c r="HMS875" s="396"/>
      <c r="HMT875" s="396"/>
      <c r="HMU875" s="396"/>
      <c r="HMV875" s="396"/>
      <c r="HMW875" s="396"/>
      <c r="HMX875" s="396"/>
      <c r="HMY875" s="396"/>
      <c r="HMZ875" s="396"/>
      <c r="HNA875" s="396"/>
      <c r="HNB875" s="396"/>
      <c r="HNC875" s="396"/>
      <c r="HND875" s="396"/>
      <c r="HNE875" s="396"/>
      <c r="HNF875" s="396"/>
      <c r="HNG875" s="396"/>
      <c r="HNH875" s="396"/>
      <c r="HNI875" s="396"/>
      <c r="HNJ875" s="396"/>
      <c r="HNK875" s="396"/>
      <c r="HNL875" s="396"/>
      <c r="HNM875" s="396"/>
      <c r="HNN875" s="396"/>
      <c r="HNO875" s="396"/>
      <c r="HNP875" s="396"/>
      <c r="HNQ875" s="396"/>
      <c r="HNR875" s="396"/>
      <c r="HNS875" s="396"/>
      <c r="HNT875" s="396"/>
      <c r="HNU875" s="396"/>
      <c r="HNV875" s="396"/>
      <c r="HNW875" s="396"/>
      <c r="HNX875" s="396"/>
      <c r="HNY875" s="396"/>
      <c r="HNZ875" s="396"/>
      <c r="HOA875" s="396"/>
      <c r="HOB875" s="396"/>
      <c r="HOC875" s="396"/>
      <c r="HOD875" s="396"/>
      <c r="HOE875" s="396"/>
      <c r="HOF875" s="396"/>
      <c r="HOG875" s="396"/>
      <c r="HOH875" s="396"/>
      <c r="HOI875" s="396"/>
      <c r="HOJ875" s="396"/>
      <c r="HOK875" s="396"/>
      <c r="HOL875" s="396"/>
      <c r="HOM875" s="396"/>
      <c r="HON875" s="396"/>
      <c r="HOO875" s="396"/>
      <c r="HOP875" s="396"/>
      <c r="HOQ875" s="396"/>
      <c r="HOR875" s="396"/>
      <c r="HOS875" s="396"/>
      <c r="HOT875" s="396"/>
      <c r="HOU875" s="396"/>
      <c r="HOV875" s="396"/>
      <c r="HOW875" s="396"/>
      <c r="HOX875" s="396"/>
      <c r="HOY875" s="396"/>
      <c r="HOZ875" s="396"/>
      <c r="HPA875" s="396"/>
      <c r="HPB875" s="396"/>
      <c r="HPC875" s="396"/>
      <c r="HPD875" s="396"/>
      <c r="HPE875" s="396"/>
      <c r="HPF875" s="396"/>
      <c r="HPG875" s="396"/>
      <c r="HPH875" s="396"/>
      <c r="HPI875" s="396"/>
      <c r="HPJ875" s="396"/>
      <c r="HPK875" s="396"/>
      <c r="HPL875" s="396"/>
      <c r="HPM875" s="396"/>
      <c r="HPN875" s="396"/>
      <c r="HPO875" s="396"/>
      <c r="HPP875" s="396"/>
      <c r="HPQ875" s="396"/>
      <c r="HPR875" s="396"/>
      <c r="HPS875" s="396"/>
      <c r="HPT875" s="396"/>
      <c r="HPU875" s="396"/>
      <c r="HPV875" s="396"/>
      <c r="HPW875" s="396"/>
      <c r="HPX875" s="396"/>
      <c r="HPY875" s="396"/>
      <c r="HPZ875" s="396"/>
      <c r="HQA875" s="396"/>
      <c r="HQB875" s="396"/>
      <c r="HQC875" s="396"/>
      <c r="HQD875" s="396"/>
      <c r="HQE875" s="396"/>
      <c r="HQF875" s="396"/>
      <c r="HQG875" s="396"/>
      <c r="HQH875" s="396"/>
      <c r="HQI875" s="396"/>
      <c r="HQJ875" s="396"/>
      <c r="HQK875" s="396"/>
      <c r="HQL875" s="396"/>
      <c r="HQM875" s="396"/>
      <c r="HQN875" s="396"/>
      <c r="HQO875" s="396"/>
      <c r="HQP875" s="396"/>
      <c r="HQQ875" s="396"/>
      <c r="HQR875" s="396"/>
      <c r="HQS875" s="396"/>
      <c r="HQT875" s="396"/>
      <c r="HQU875" s="396"/>
      <c r="HQV875" s="396"/>
      <c r="HQW875" s="396"/>
      <c r="HQX875" s="396"/>
      <c r="HQY875" s="396"/>
      <c r="HQZ875" s="396"/>
      <c r="HRA875" s="396"/>
      <c r="HRB875" s="396"/>
      <c r="HRC875" s="396"/>
      <c r="HRD875" s="396"/>
      <c r="HRE875" s="396"/>
      <c r="HRF875" s="396"/>
      <c r="HRG875" s="396"/>
      <c r="HRH875" s="396"/>
      <c r="HRI875" s="396"/>
      <c r="HRJ875" s="396"/>
      <c r="HRK875" s="396"/>
      <c r="HRL875" s="396"/>
      <c r="HRM875" s="396"/>
      <c r="HRN875" s="396"/>
      <c r="HRO875" s="396"/>
      <c r="HRP875" s="396"/>
      <c r="HRQ875" s="396"/>
      <c r="HRR875" s="396"/>
      <c r="HRS875" s="396"/>
      <c r="HRT875" s="396"/>
      <c r="HRU875" s="396"/>
      <c r="HRV875" s="396"/>
      <c r="HRW875" s="396"/>
      <c r="HRX875" s="396"/>
      <c r="HRY875" s="396"/>
      <c r="HRZ875" s="396"/>
      <c r="HSA875" s="396"/>
      <c r="HSB875" s="396"/>
      <c r="HSC875" s="396"/>
      <c r="HSD875" s="396"/>
      <c r="HSE875" s="396"/>
      <c r="HSF875" s="396"/>
      <c r="HSG875" s="396"/>
      <c r="HSH875" s="396"/>
      <c r="HSI875" s="396"/>
      <c r="HSJ875" s="396"/>
      <c r="HSK875" s="396"/>
      <c r="HSL875" s="396"/>
      <c r="HSM875" s="396"/>
      <c r="HSN875" s="396"/>
      <c r="HSO875" s="396"/>
      <c r="HSP875" s="396"/>
      <c r="HSQ875" s="396"/>
      <c r="HSR875" s="396"/>
      <c r="HSS875" s="396"/>
      <c r="HST875" s="396"/>
      <c r="HSU875" s="396"/>
      <c r="HSV875" s="396"/>
      <c r="HSW875" s="396"/>
      <c r="HSX875" s="396"/>
      <c r="HSY875" s="396"/>
      <c r="HSZ875" s="396"/>
      <c r="HTA875" s="396"/>
      <c r="HTB875" s="396"/>
      <c r="HTC875" s="396"/>
      <c r="HTD875" s="396"/>
      <c r="HTE875" s="396"/>
      <c r="HTF875" s="396"/>
      <c r="HTG875" s="396"/>
      <c r="HTH875" s="396"/>
      <c r="HTI875" s="396"/>
      <c r="HTJ875" s="396"/>
      <c r="HTK875" s="396"/>
      <c r="HTL875" s="396"/>
      <c r="HTM875" s="396"/>
      <c r="HTN875" s="396"/>
      <c r="HTO875" s="396"/>
      <c r="HTP875" s="396"/>
      <c r="HTQ875" s="396"/>
      <c r="HTR875" s="396"/>
      <c r="HTS875" s="396"/>
      <c r="HTT875" s="396"/>
      <c r="HTU875" s="396"/>
      <c r="HTV875" s="396"/>
      <c r="HTW875" s="396"/>
      <c r="HTX875" s="396"/>
      <c r="HTY875" s="396"/>
      <c r="HTZ875" s="396"/>
      <c r="HUA875" s="396"/>
      <c r="HUB875" s="396"/>
      <c r="HUC875" s="396"/>
      <c r="HUD875" s="396"/>
      <c r="HUE875" s="396"/>
      <c r="HUF875" s="396"/>
      <c r="HUG875" s="396"/>
      <c r="HUH875" s="396"/>
      <c r="HUI875" s="396"/>
      <c r="HUJ875" s="396"/>
      <c r="HUK875" s="396"/>
      <c r="HUL875" s="396"/>
      <c r="HUM875" s="396"/>
      <c r="HUN875" s="396"/>
      <c r="HUO875" s="396"/>
      <c r="HUP875" s="396"/>
      <c r="HUQ875" s="396"/>
      <c r="HUR875" s="396"/>
      <c r="HUS875" s="396"/>
      <c r="HUT875" s="396"/>
      <c r="HUU875" s="396"/>
      <c r="HUV875" s="396"/>
      <c r="HUW875" s="396"/>
      <c r="HUX875" s="396"/>
      <c r="HUY875" s="396"/>
      <c r="HUZ875" s="396"/>
      <c r="HVA875" s="396"/>
      <c r="HVB875" s="396"/>
      <c r="HVC875" s="396"/>
      <c r="HVD875" s="396"/>
      <c r="HVE875" s="396"/>
      <c r="HVF875" s="396"/>
      <c r="HVG875" s="396"/>
      <c r="HVH875" s="396"/>
      <c r="HVI875" s="396"/>
      <c r="HVJ875" s="396"/>
      <c r="HVK875" s="396"/>
      <c r="HVL875" s="396"/>
      <c r="HVM875" s="396"/>
      <c r="HVN875" s="396"/>
      <c r="HVO875" s="396"/>
      <c r="HVP875" s="396"/>
      <c r="HVQ875" s="396"/>
      <c r="HVR875" s="396"/>
      <c r="HVS875" s="396"/>
      <c r="HVT875" s="396"/>
      <c r="HVU875" s="396"/>
      <c r="HVV875" s="396"/>
      <c r="HVW875" s="396"/>
      <c r="HVX875" s="396"/>
      <c r="HVY875" s="396"/>
      <c r="HVZ875" s="396"/>
      <c r="HWA875" s="396"/>
      <c r="HWB875" s="396"/>
      <c r="HWC875" s="396"/>
      <c r="HWD875" s="396"/>
      <c r="HWE875" s="396"/>
      <c r="HWF875" s="396"/>
      <c r="HWG875" s="396"/>
      <c r="HWH875" s="396"/>
      <c r="HWI875" s="396"/>
      <c r="HWJ875" s="396"/>
      <c r="HWK875" s="396"/>
      <c r="HWL875" s="396"/>
      <c r="HWM875" s="396"/>
      <c r="HWN875" s="396"/>
      <c r="HWO875" s="396"/>
      <c r="HWP875" s="396"/>
      <c r="HWQ875" s="396"/>
      <c r="HWR875" s="396"/>
      <c r="HWS875" s="396"/>
      <c r="HWT875" s="396"/>
      <c r="HWU875" s="396"/>
      <c r="HWV875" s="396"/>
      <c r="HWW875" s="396"/>
      <c r="HWX875" s="396"/>
      <c r="HWY875" s="396"/>
      <c r="HWZ875" s="396"/>
      <c r="HXA875" s="396"/>
      <c r="HXB875" s="396"/>
      <c r="HXC875" s="396"/>
      <c r="HXD875" s="396"/>
      <c r="HXE875" s="396"/>
      <c r="HXF875" s="396"/>
      <c r="HXG875" s="396"/>
      <c r="HXH875" s="396"/>
      <c r="HXI875" s="396"/>
      <c r="HXJ875" s="396"/>
      <c r="HXK875" s="396"/>
      <c r="HXL875" s="396"/>
      <c r="HXM875" s="396"/>
      <c r="HXN875" s="396"/>
      <c r="HXO875" s="396"/>
      <c r="HXP875" s="396"/>
      <c r="HXQ875" s="396"/>
      <c r="HXR875" s="396"/>
      <c r="HXS875" s="396"/>
      <c r="HXT875" s="396"/>
      <c r="HXU875" s="396"/>
      <c r="HXV875" s="396"/>
      <c r="HXW875" s="396"/>
      <c r="HXX875" s="396"/>
      <c r="HXY875" s="396"/>
      <c r="HXZ875" s="396"/>
      <c r="HYA875" s="396"/>
      <c r="HYB875" s="396"/>
      <c r="HYC875" s="396"/>
      <c r="HYD875" s="396"/>
      <c r="HYE875" s="396"/>
      <c r="HYF875" s="396"/>
      <c r="HYG875" s="396"/>
      <c r="HYH875" s="396"/>
      <c r="HYI875" s="396"/>
      <c r="HYJ875" s="396"/>
      <c r="HYK875" s="396"/>
      <c r="HYL875" s="396"/>
      <c r="HYM875" s="396"/>
      <c r="HYN875" s="396"/>
      <c r="HYO875" s="396"/>
      <c r="HYP875" s="396"/>
      <c r="HYQ875" s="396"/>
      <c r="HYR875" s="396"/>
      <c r="HYS875" s="396"/>
      <c r="HYT875" s="396"/>
      <c r="HYU875" s="396"/>
      <c r="HYV875" s="396"/>
      <c r="HYW875" s="396"/>
      <c r="HYX875" s="396"/>
      <c r="HYY875" s="396"/>
      <c r="HYZ875" s="396"/>
      <c r="HZA875" s="396"/>
      <c r="HZB875" s="396"/>
      <c r="HZC875" s="396"/>
      <c r="HZD875" s="396"/>
      <c r="HZE875" s="396"/>
      <c r="HZF875" s="396"/>
      <c r="HZG875" s="396"/>
      <c r="HZH875" s="396"/>
      <c r="HZI875" s="396"/>
      <c r="HZJ875" s="396"/>
      <c r="HZK875" s="396"/>
      <c r="HZL875" s="396"/>
      <c r="HZM875" s="396"/>
      <c r="HZN875" s="396"/>
      <c r="HZO875" s="396"/>
      <c r="HZP875" s="396"/>
      <c r="HZQ875" s="396"/>
      <c r="HZR875" s="396"/>
      <c r="HZS875" s="396"/>
      <c r="HZT875" s="396"/>
      <c r="HZU875" s="396"/>
      <c r="HZV875" s="396"/>
      <c r="HZW875" s="396"/>
      <c r="HZX875" s="396"/>
      <c r="HZY875" s="396"/>
      <c r="HZZ875" s="396"/>
      <c r="IAA875" s="396"/>
      <c r="IAB875" s="396"/>
      <c r="IAC875" s="396"/>
      <c r="IAD875" s="396"/>
      <c r="IAE875" s="396"/>
      <c r="IAF875" s="396"/>
      <c r="IAG875" s="396"/>
      <c r="IAH875" s="396"/>
      <c r="IAI875" s="396"/>
      <c r="IAJ875" s="396"/>
      <c r="IAK875" s="396"/>
      <c r="IAL875" s="396"/>
      <c r="IAM875" s="396"/>
      <c r="IAN875" s="396"/>
      <c r="IAO875" s="396"/>
      <c r="IAP875" s="396"/>
      <c r="IAQ875" s="396"/>
      <c r="IAR875" s="396"/>
      <c r="IAS875" s="396"/>
      <c r="IAT875" s="396"/>
      <c r="IAU875" s="396"/>
      <c r="IAV875" s="396"/>
      <c r="IAW875" s="396"/>
      <c r="IAX875" s="396"/>
      <c r="IAY875" s="396"/>
      <c r="IAZ875" s="396"/>
      <c r="IBA875" s="396"/>
      <c r="IBB875" s="396"/>
      <c r="IBC875" s="396"/>
      <c r="IBD875" s="396"/>
      <c r="IBE875" s="396"/>
      <c r="IBF875" s="396"/>
      <c r="IBG875" s="396"/>
      <c r="IBH875" s="396"/>
      <c r="IBI875" s="396"/>
      <c r="IBJ875" s="396"/>
      <c r="IBK875" s="396"/>
      <c r="IBL875" s="396"/>
      <c r="IBM875" s="396"/>
      <c r="IBN875" s="396"/>
      <c r="IBO875" s="396"/>
      <c r="IBP875" s="396"/>
      <c r="IBQ875" s="396"/>
      <c r="IBR875" s="396"/>
      <c r="IBS875" s="396"/>
      <c r="IBT875" s="396"/>
      <c r="IBU875" s="396"/>
      <c r="IBV875" s="396"/>
      <c r="IBW875" s="396"/>
      <c r="IBX875" s="396"/>
      <c r="IBY875" s="396"/>
      <c r="IBZ875" s="396"/>
      <c r="ICA875" s="396"/>
      <c r="ICB875" s="396"/>
      <c r="ICC875" s="396"/>
      <c r="ICD875" s="396"/>
      <c r="ICE875" s="396"/>
      <c r="ICF875" s="396"/>
      <c r="ICG875" s="396"/>
      <c r="ICH875" s="396"/>
      <c r="ICI875" s="396"/>
      <c r="ICJ875" s="396"/>
      <c r="ICK875" s="396"/>
      <c r="ICL875" s="396"/>
      <c r="ICM875" s="396"/>
      <c r="ICN875" s="396"/>
      <c r="ICO875" s="396"/>
      <c r="ICP875" s="396"/>
      <c r="ICQ875" s="396"/>
      <c r="ICR875" s="396"/>
      <c r="ICS875" s="396"/>
      <c r="ICT875" s="396"/>
      <c r="ICU875" s="396"/>
      <c r="ICV875" s="396"/>
      <c r="ICW875" s="396"/>
      <c r="ICX875" s="396"/>
      <c r="ICY875" s="396"/>
      <c r="ICZ875" s="396"/>
      <c r="IDA875" s="396"/>
      <c r="IDB875" s="396"/>
      <c r="IDC875" s="396"/>
      <c r="IDD875" s="396"/>
      <c r="IDE875" s="396"/>
      <c r="IDF875" s="396"/>
      <c r="IDG875" s="396"/>
      <c r="IDH875" s="396"/>
      <c r="IDI875" s="396"/>
      <c r="IDJ875" s="396"/>
      <c r="IDK875" s="396"/>
      <c r="IDL875" s="396"/>
      <c r="IDM875" s="396"/>
      <c r="IDN875" s="396"/>
      <c r="IDO875" s="396"/>
      <c r="IDP875" s="396"/>
      <c r="IDQ875" s="396"/>
      <c r="IDR875" s="396"/>
      <c r="IDS875" s="396"/>
      <c r="IDT875" s="396"/>
      <c r="IDU875" s="396"/>
      <c r="IDV875" s="396"/>
      <c r="IDW875" s="396"/>
      <c r="IDX875" s="396"/>
      <c r="IDY875" s="396"/>
      <c r="IDZ875" s="396"/>
      <c r="IEA875" s="396"/>
      <c r="IEB875" s="396"/>
      <c r="IEC875" s="396"/>
      <c r="IED875" s="396"/>
      <c r="IEE875" s="396"/>
      <c r="IEF875" s="396"/>
      <c r="IEG875" s="396"/>
      <c r="IEH875" s="396"/>
      <c r="IEI875" s="396"/>
      <c r="IEJ875" s="396"/>
      <c r="IEK875" s="396"/>
      <c r="IEL875" s="396"/>
      <c r="IEM875" s="396"/>
      <c r="IEN875" s="396"/>
      <c r="IEO875" s="396"/>
      <c r="IEP875" s="396"/>
      <c r="IEQ875" s="396"/>
      <c r="IER875" s="396"/>
      <c r="IES875" s="396"/>
      <c r="IET875" s="396"/>
      <c r="IEU875" s="396"/>
      <c r="IEV875" s="396"/>
      <c r="IEW875" s="396"/>
      <c r="IEX875" s="396"/>
      <c r="IEY875" s="396"/>
      <c r="IEZ875" s="396"/>
      <c r="IFA875" s="396"/>
      <c r="IFB875" s="396"/>
      <c r="IFC875" s="396"/>
      <c r="IFD875" s="396"/>
      <c r="IFE875" s="396"/>
      <c r="IFF875" s="396"/>
      <c r="IFG875" s="396"/>
      <c r="IFH875" s="396"/>
      <c r="IFI875" s="396"/>
      <c r="IFJ875" s="396"/>
      <c r="IFK875" s="396"/>
      <c r="IFL875" s="396"/>
      <c r="IFM875" s="396"/>
      <c r="IFN875" s="396"/>
      <c r="IFO875" s="396"/>
      <c r="IFP875" s="396"/>
      <c r="IFQ875" s="396"/>
      <c r="IFR875" s="396"/>
      <c r="IFS875" s="396"/>
      <c r="IFT875" s="396"/>
      <c r="IFU875" s="396"/>
      <c r="IFV875" s="396"/>
      <c r="IFW875" s="396"/>
      <c r="IFX875" s="396"/>
      <c r="IFY875" s="396"/>
      <c r="IFZ875" s="396"/>
      <c r="IGA875" s="396"/>
      <c r="IGB875" s="396"/>
      <c r="IGC875" s="396"/>
      <c r="IGD875" s="396"/>
      <c r="IGE875" s="396"/>
      <c r="IGF875" s="396"/>
      <c r="IGG875" s="396"/>
      <c r="IGH875" s="396"/>
      <c r="IGI875" s="396"/>
      <c r="IGJ875" s="396"/>
      <c r="IGK875" s="396"/>
      <c r="IGL875" s="396"/>
      <c r="IGM875" s="396"/>
      <c r="IGN875" s="396"/>
      <c r="IGO875" s="396"/>
      <c r="IGP875" s="396"/>
      <c r="IGQ875" s="396"/>
      <c r="IGR875" s="396"/>
      <c r="IGS875" s="396"/>
      <c r="IGT875" s="396"/>
      <c r="IGU875" s="396"/>
      <c r="IGV875" s="396"/>
      <c r="IGW875" s="396"/>
      <c r="IGX875" s="396"/>
      <c r="IGY875" s="396"/>
      <c r="IGZ875" s="396"/>
      <c r="IHA875" s="396"/>
      <c r="IHB875" s="396"/>
      <c r="IHC875" s="396"/>
      <c r="IHD875" s="396"/>
      <c r="IHE875" s="396"/>
      <c r="IHF875" s="396"/>
      <c r="IHG875" s="396"/>
      <c r="IHH875" s="396"/>
      <c r="IHI875" s="396"/>
      <c r="IHJ875" s="396"/>
      <c r="IHK875" s="396"/>
      <c r="IHL875" s="396"/>
      <c r="IHM875" s="396"/>
      <c r="IHN875" s="396"/>
      <c r="IHO875" s="396"/>
      <c r="IHP875" s="396"/>
      <c r="IHQ875" s="396"/>
      <c r="IHR875" s="396"/>
      <c r="IHS875" s="396"/>
      <c r="IHT875" s="396"/>
      <c r="IHU875" s="396"/>
      <c r="IHV875" s="396"/>
      <c r="IHW875" s="396"/>
      <c r="IHX875" s="396"/>
      <c r="IHY875" s="396"/>
      <c r="IHZ875" s="396"/>
      <c r="IIA875" s="396"/>
      <c r="IIB875" s="396"/>
      <c r="IIC875" s="396"/>
      <c r="IID875" s="396"/>
      <c r="IIE875" s="396"/>
      <c r="IIF875" s="396"/>
      <c r="IIG875" s="396"/>
      <c r="IIH875" s="396"/>
      <c r="III875" s="396"/>
      <c r="IIJ875" s="396"/>
      <c r="IIK875" s="396"/>
      <c r="IIL875" s="396"/>
      <c r="IIM875" s="396"/>
      <c r="IIN875" s="396"/>
      <c r="IIO875" s="396"/>
      <c r="IIP875" s="396"/>
      <c r="IIQ875" s="396"/>
      <c r="IIR875" s="396"/>
      <c r="IIS875" s="396"/>
      <c r="IIT875" s="396"/>
      <c r="IIU875" s="396"/>
      <c r="IIV875" s="396"/>
      <c r="IIW875" s="396"/>
      <c r="IIX875" s="396"/>
      <c r="IIY875" s="396"/>
      <c r="IIZ875" s="396"/>
      <c r="IJA875" s="396"/>
      <c r="IJB875" s="396"/>
      <c r="IJC875" s="396"/>
      <c r="IJD875" s="396"/>
      <c r="IJE875" s="396"/>
      <c r="IJF875" s="396"/>
      <c r="IJG875" s="396"/>
      <c r="IJH875" s="396"/>
      <c r="IJI875" s="396"/>
      <c r="IJJ875" s="396"/>
      <c r="IJK875" s="396"/>
      <c r="IJL875" s="396"/>
      <c r="IJM875" s="396"/>
      <c r="IJN875" s="396"/>
      <c r="IJO875" s="396"/>
      <c r="IJP875" s="396"/>
      <c r="IJQ875" s="396"/>
      <c r="IJR875" s="396"/>
      <c r="IJS875" s="396"/>
      <c r="IJT875" s="396"/>
      <c r="IJU875" s="396"/>
      <c r="IJV875" s="396"/>
      <c r="IJW875" s="396"/>
      <c r="IJX875" s="396"/>
      <c r="IJY875" s="396"/>
      <c r="IJZ875" s="396"/>
      <c r="IKA875" s="396"/>
      <c r="IKB875" s="396"/>
      <c r="IKC875" s="396"/>
      <c r="IKD875" s="396"/>
      <c r="IKE875" s="396"/>
      <c r="IKF875" s="396"/>
      <c r="IKG875" s="396"/>
      <c r="IKH875" s="396"/>
      <c r="IKI875" s="396"/>
      <c r="IKJ875" s="396"/>
      <c r="IKK875" s="396"/>
      <c r="IKL875" s="396"/>
      <c r="IKM875" s="396"/>
      <c r="IKN875" s="396"/>
      <c r="IKO875" s="396"/>
      <c r="IKP875" s="396"/>
      <c r="IKQ875" s="396"/>
      <c r="IKR875" s="396"/>
      <c r="IKS875" s="396"/>
      <c r="IKT875" s="396"/>
      <c r="IKU875" s="396"/>
      <c r="IKV875" s="396"/>
      <c r="IKW875" s="396"/>
      <c r="IKX875" s="396"/>
      <c r="IKY875" s="396"/>
      <c r="IKZ875" s="396"/>
      <c r="ILA875" s="396"/>
      <c r="ILB875" s="396"/>
      <c r="ILC875" s="396"/>
      <c r="ILD875" s="396"/>
      <c r="ILE875" s="396"/>
      <c r="ILF875" s="396"/>
      <c r="ILG875" s="396"/>
      <c r="ILH875" s="396"/>
      <c r="ILI875" s="396"/>
      <c r="ILJ875" s="396"/>
      <c r="ILK875" s="396"/>
      <c r="ILL875" s="396"/>
      <c r="ILM875" s="396"/>
      <c r="ILN875" s="396"/>
      <c r="ILO875" s="396"/>
      <c r="ILP875" s="396"/>
      <c r="ILQ875" s="396"/>
      <c r="ILR875" s="396"/>
      <c r="ILS875" s="396"/>
      <c r="ILT875" s="396"/>
      <c r="ILU875" s="396"/>
      <c r="ILV875" s="396"/>
      <c r="ILW875" s="396"/>
      <c r="ILX875" s="396"/>
      <c r="ILY875" s="396"/>
      <c r="ILZ875" s="396"/>
      <c r="IMA875" s="396"/>
      <c r="IMB875" s="396"/>
      <c r="IMC875" s="396"/>
      <c r="IMD875" s="396"/>
      <c r="IME875" s="396"/>
      <c r="IMF875" s="396"/>
      <c r="IMG875" s="396"/>
      <c r="IMH875" s="396"/>
      <c r="IMI875" s="396"/>
      <c r="IMJ875" s="396"/>
      <c r="IMK875" s="396"/>
      <c r="IML875" s="396"/>
      <c r="IMM875" s="396"/>
      <c r="IMN875" s="396"/>
      <c r="IMO875" s="396"/>
      <c r="IMP875" s="396"/>
      <c r="IMQ875" s="396"/>
      <c r="IMR875" s="396"/>
      <c r="IMS875" s="396"/>
      <c r="IMT875" s="396"/>
      <c r="IMU875" s="396"/>
      <c r="IMV875" s="396"/>
      <c r="IMW875" s="396"/>
      <c r="IMX875" s="396"/>
      <c r="IMY875" s="396"/>
      <c r="IMZ875" s="396"/>
      <c r="INA875" s="396"/>
      <c r="INB875" s="396"/>
      <c r="INC875" s="396"/>
      <c r="IND875" s="396"/>
      <c r="INE875" s="396"/>
      <c r="INF875" s="396"/>
      <c r="ING875" s="396"/>
      <c r="INH875" s="396"/>
      <c r="INI875" s="396"/>
      <c r="INJ875" s="396"/>
      <c r="INK875" s="396"/>
      <c r="INL875" s="396"/>
      <c r="INM875" s="396"/>
      <c r="INN875" s="396"/>
      <c r="INO875" s="396"/>
      <c r="INP875" s="396"/>
      <c r="INQ875" s="396"/>
      <c r="INR875" s="396"/>
      <c r="INS875" s="396"/>
      <c r="INT875" s="396"/>
      <c r="INU875" s="396"/>
      <c r="INV875" s="396"/>
      <c r="INW875" s="396"/>
      <c r="INX875" s="396"/>
      <c r="INY875" s="396"/>
      <c r="INZ875" s="396"/>
      <c r="IOA875" s="396"/>
      <c r="IOB875" s="396"/>
      <c r="IOC875" s="396"/>
      <c r="IOD875" s="396"/>
      <c r="IOE875" s="396"/>
      <c r="IOF875" s="396"/>
      <c r="IOG875" s="396"/>
      <c r="IOH875" s="396"/>
      <c r="IOI875" s="396"/>
      <c r="IOJ875" s="396"/>
      <c r="IOK875" s="396"/>
      <c r="IOL875" s="396"/>
      <c r="IOM875" s="396"/>
      <c r="ION875" s="396"/>
      <c r="IOO875" s="396"/>
      <c r="IOP875" s="396"/>
      <c r="IOQ875" s="396"/>
      <c r="IOR875" s="396"/>
      <c r="IOS875" s="396"/>
      <c r="IOT875" s="396"/>
      <c r="IOU875" s="396"/>
      <c r="IOV875" s="396"/>
      <c r="IOW875" s="396"/>
      <c r="IOX875" s="396"/>
      <c r="IOY875" s="396"/>
      <c r="IOZ875" s="396"/>
      <c r="IPA875" s="396"/>
      <c r="IPB875" s="396"/>
      <c r="IPC875" s="396"/>
      <c r="IPD875" s="396"/>
      <c r="IPE875" s="396"/>
      <c r="IPF875" s="396"/>
      <c r="IPG875" s="396"/>
      <c r="IPH875" s="396"/>
      <c r="IPI875" s="396"/>
      <c r="IPJ875" s="396"/>
      <c r="IPK875" s="396"/>
      <c r="IPL875" s="396"/>
      <c r="IPM875" s="396"/>
      <c r="IPN875" s="396"/>
      <c r="IPO875" s="396"/>
      <c r="IPP875" s="396"/>
      <c r="IPQ875" s="396"/>
      <c r="IPR875" s="396"/>
      <c r="IPS875" s="396"/>
      <c r="IPT875" s="396"/>
      <c r="IPU875" s="396"/>
      <c r="IPV875" s="396"/>
      <c r="IPW875" s="396"/>
      <c r="IPX875" s="396"/>
      <c r="IPY875" s="396"/>
      <c r="IPZ875" s="396"/>
      <c r="IQA875" s="396"/>
      <c r="IQB875" s="396"/>
      <c r="IQC875" s="396"/>
      <c r="IQD875" s="396"/>
      <c r="IQE875" s="396"/>
      <c r="IQF875" s="396"/>
      <c r="IQG875" s="396"/>
      <c r="IQH875" s="396"/>
      <c r="IQI875" s="396"/>
      <c r="IQJ875" s="396"/>
      <c r="IQK875" s="396"/>
      <c r="IQL875" s="396"/>
      <c r="IQM875" s="396"/>
      <c r="IQN875" s="396"/>
      <c r="IQO875" s="396"/>
      <c r="IQP875" s="396"/>
      <c r="IQQ875" s="396"/>
      <c r="IQR875" s="396"/>
      <c r="IQS875" s="396"/>
      <c r="IQT875" s="396"/>
      <c r="IQU875" s="396"/>
      <c r="IQV875" s="396"/>
      <c r="IQW875" s="396"/>
      <c r="IQX875" s="396"/>
      <c r="IQY875" s="396"/>
      <c r="IQZ875" s="396"/>
      <c r="IRA875" s="396"/>
      <c r="IRB875" s="396"/>
      <c r="IRC875" s="396"/>
      <c r="IRD875" s="396"/>
      <c r="IRE875" s="396"/>
      <c r="IRF875" s="396"/>
      <c r="IRG875" s="396"/>
      <c r="IRH875" s="396"/>
      <c r="IRI875" s="396"/>
      <c r="IRJ875" s="396"/>
      <c r="IRK875" s="396"/>
      <c r="IRL875" s="396"/>
      <c r="IRM875" s="396"/>
      <c r="IRN875" s="396"/>
      <c r="IRO875" s="396"/>
      <c r="IRP875" s="396"/>
      <c r="IRQ875" s="396"/>
      <c r="IRR875" s="396"/>
      <c r="IRS875" s="396"/>
      <c r="IRT875" s="396"/>
      <c r="IRU875" s="396"/>
      <c r="IRV875" s="396"/>
      <c r="IRW875" s="396"/>
      <c r="IRX875" s="396"/>
      <c r="IRY875" s="396"/>
      <c r="IRZ875" s="396"/>
      <c r="ISA875" s="396"/>
      <c r="ISB875" s="396"/>
      <c r="ISC875" s="396"/>
      <c r="ISD875" s="396"/>
      <c r="ISE875" s="396"/>
      <c r="ISF875" s="396"/>
      <c r="ISG875" s="396"/>
      <c r="ISH875" s="396"/>
      <c r="ISI875" s="396"/>
      <c r="ISJ875" s="396"/>
      <c r="ISK875" s="396"/>
      <c r="ISL875" s="396"/>
      <c r="ISM875" s="396"/>
      <c r="ISN875" s="396"/>
      <c r="ISO875" s="396"/>
      <c r="ISP875" s="396"/>
      <c r="ISQ875" s="396"/>
      <c r="ISR875" s="396"/>
      <c r="ISS875" s="396"/>
      <c r="IST875" s="396"/>
      <c r="ISU875" s="396"/>
      <c r="ISV875" s="396"/>
      <c r="ISW875" s="396"/>
      <c r="ISX875" s="396"/>
      <c r="ISY875" s="396"/>
      <c r="ISZ875" s="396"/>
      <c r="ITA875" s="396"/>
      <c r="ITB875" s="396"/>
      <c r="ITC875" s="396"/>
      <c r="ITD875" s="396"/>
      <c r="ITE875" s="396"/>
      <c r="ITF875" s="396"/>
      <c r="ITG875" s="396"/>
      <c r="ITH875" s="396"/>
      <c r="ITI875" s="396"/>
      <c r="ITJ875" s="396"/>
      <c r="ITK875" s="396"/>
      <c r="ITL875" s="396"/>
      <c r="ITM875" s="396"/>
      <c r="ITN875" s="396"/>
      <c r="ITO875" s="396"/>
      <c r="ITP875" s="396"/>
      <c r="ITQ875" s="396"/>
      <c r="ITR875" s="396"/>
      <c r="ITS875" s="396"/>
      <c r="ITT875" s="396"/>
      <c r="ITU875" s="396"/>
      <c r="ITV875" s="396"/>
      <c r="ITW875" s="396"/>
      <c r="ITX875" s="396"/>
      <c r="ITY875" s="396"/>
      <c r="ITZ875" s="396"/>
      <c r="IUA875" s="396"/>
      <c r="IUB875" s="396"/>
      <c r="IUC875" s="396"/>
      <c r="IUD875" s="396"/>
      <c r="IUE875" s="396"/>
      <c r="IUF875" s="396"/>
      <c r="IUG875" s="396"/>
      <c r="IUH875" s="396"/>
      <c r="IUI875" s="396"/>
      <c r="IUJ875" s="396"/>
      <c r="IUK875" s="396"/>
      <c r="IUL875" s="396"/>
      <c r="IUM875" s="396"/>
      <c r="IUN875" s="396"/>
      <c r="IUO875" s="396"/>
      <c r="IUP875" s="396"/>
      <c r="IUQ875" s="396"/>
      <c r="IUR875" s="396"/>
      <c r="IUS875" s="396"/>
      <c r="IUT875" s="396"/>
      <c r="IUU875" s="396"/>
      <c r="IUV875" s="396"/>
      <c r="IUW875" s="396"/>
      <c r="IUX875" s="396"/>
      <c r="IUY875" s="396"/>
      <c r="IUZ875" s="396"/>
      <c r="IVA875" s="396"/>
      <c r="IVB875" s="396"/>
      <c r="IVC875" s="396"/>
      <c r="IVD875" s="396"/>
      <c r="IVE875" s="396"/>
      <c r="IVF875" s="396"/>
      <c r="IVG875" s="396"/>
      <c r="IVH875" s="396"/>
      <c r="IVI875" s="396"/>
      <c r="IVJ875" s="396"/>
      <c r="IVK875" s="396"/>
      <c r="IVL875" s="396"/>
      <c r="IVM875" s="396"/>
      <c r="IVN875" s="396"/>
      <c r="IVO875" s="396"/>
      <c r="IVP875" s="396"/>
      <c r="IVQ875" s="396"/>
      <c r="IVR875" s="396"/>
      <c r="IVS875" s="396"/>
      <c r="IVT875" s="396"/>
      <c r="IVU875" s="396"/>
      <c r="IVV875" s="396"/>
      <c r="IVW875" s="396"/>
      <c r="IVX875" s="396"/>
      <c r="IVY875" s="396"/>
      <c r="IVZ875" s="396"/>
      <c r="IWA875" s="396"/>
      <c r="IWB875" s="396"/>
      <c r="IWC875" s="396"/>
      <c r="IWD875" s="396"/>
      <c r="IWE875" s="396"/>
      <c r="IWF875" s="396"/>
      <c r="IWG875" s="396"/>
      <c r="IWH875" s="396"/>
      <c r="IWI875" s="396"/>
      <c r="IWJ875" s="396"/>
      <c r="IWK875" s="396"/>
      <c r="IWL875" s="396"/>
      <c r="IWM875" s="396"/>
      <c r="IWN875" s="396"/>
      <c r="IWO875" s="396"/>
      <c r="IWP875" s="396"/>
      <c r="IWQ875" s="396"/>
      <c r="IWR875" s="396"/>
      <c r="IWS875" s="396"/>
      <c r="IWT875" s="396"/>
      <c r="IWU875" s="396"/>
      <c r="IWV875" s="396"/>
      <c r="IWW875" s="396"/>
      <c r="IWX875" s="396"/>
      <c r="IWY875" s="396"/>
      <c r="IWZ875" s="396"/>
      <c r="IXA875" s="396"/>
      <c r="IXB875" s="396"/>
      <c r="IXC875" s="396"/>
      <c r="IXD875" s="396"/>
      <c r="IXE875" s="396"/>
      <c r="IXF875" s="396"/>
      <c r="IXG875" s="396"/>
      <c r="IXH875" s="396"/>
      <c r="IXI875" s="396"/>
      <c r="IXJ875" s="396"/>
      <c r="IXK875" s="396"/>
      <c r="IXL875" s="396"/>
      <c r="IXM875" s="396"/>
      <c r="IXN875" s="396"/>
      <c r="IXO875" s="396"/>
      <c r="IXP875" s="396"/>
      <c r="IXQ875" s="396"/>
      <c r="IXR875" s="396"/>
      <c r="IXS875" s="396"/>
      <c r="IXT875" s="396"/>
      <c r="IXU875" s="396"/>
      <c r="IXV875" s="396"/>
      <c r="IXW875" s="396"/>
      <c r="IXX875" s="396"/>
      <c r="IXY875" s="396"/>
      <c r="IXZ875" s="396"/>
      <c r="IYA875" s="396"/>
      <c r="IYB875" s="396"/>
      <c r="IYC875" s="396"/>
      <c r="IYD875" s="396"/>
      <c r="IYE875" s="396"/>
      <c r="IYF875" s="396"/>
      <c r="IYG875" s="396"/>
      <c r="IYH875" s="396"/>
      <c r="IYI875" s="396"/>
      <c r="IYJ875" s="396"/>
      <c r="IYK875" s="396"/>
      <c r="IYL875" s="396"/>
      <c r="IYM875" s="396"/>
      <c r="IYN875" s="396"/>
      <c r="IYO875" s="396"/>
      <c r="IYP875" s="396"/>
      <c r="IYQ875" s="396"/>
      <c r="IYR875" s="396"/>
      <c r="IYS875" s="396"/>
      <c r="IYT875" s="396"/>
      <c r="IYU875" s="396"/>
      <c r="IYV875" s="396"/>
      <c r="IYW875" s="396"/>
      <c r="IYX875" s="396"/>
      <c r="IYY875" s="396"/>
      <c r="IYZ875" s="396"/>
      <c r="IZA875" s="396"/>
      <c r="IZB875" s="396"/>
      <c r="IZC875" s="396"/>
      <c r="IZD875" s="396"/>
      <c r="IZE875" s="396"/>
      <c r="IZF875" s="396"/>
      <c r="IZG875" s="396"/>
      <c r="IZH875" s="396"/>
      <c r="IZI875" s="396"/>
      <c r="IZJ875" s="396"/>
      <c r="IZK875" s="396"/>
      <c r="IZL875" s="396"/>
      <c r="IZM875" s="396"/>
      <c r="IZN875" s="396"/>
      <c r="IZO875" s="396"/>
      <c r="IZP875" s="396"/>
      <c r="IZQ875" s="396"/>
      <c r="IZR875" s="396"/>
      <c r="IZS875" s="396"/>
      <c r="IZT875" s="396"/>
      <c r="IZU875" s="396"/>
      <c r="IZV875" s="396"/>
      <c r="IZW875" s="396"/>
      <c r="IZX875" s="396"/>
      <c r="IZY875" s="396"/>
      <c r="IZZ875" s="396"/>
      <c r="JAA875" s="396"/>
      <c r="JAB875" s="396"/>
      <c r="JAC875" s="396"/>
      <c r="JAD875" s="396"/>
      <c r="JAE875" s="396"/>
      <c r="JAF875" s="396"/>
      <c r="JAG875" s="396"/>
      <c r="JAH875" s="396"/>
      <c r="JAI875" s="396"/>
      <c r="JAJ875" s="396"/>
      <c r="JAK875" s="396"/>
      <c r="JAL875" s="396"/>
      <c r="JAM875" s="396"/>
      <c r="JAN875" s="396"/>
      <c r="JAO875" s="396"/>
      <c r="JAP875" s="396"/>
      <c r="JAQ875" s="396"/>
      <c r="JAR875" s="396"/>
      <c r="JAS875" s="396"/>
      <c r="JAT875" s="396"/>
      <c r="JAU875" s="396"/>
      <c r="JAV875" s="396"/>
      <c r="JAW875" s="396"/>
      <c r="JAX875" s="396"/>
      <c r="JAY875" s="396"/>
      <c r="JAZ875" s="396"/>
      <c r="JBA875" s="396"/>
      <c r="JBB875" s="396"/>
      <c r="JBC875" s="396"/>
      <c r="JBD875" s="396"/>
      <c r="JBE875" s="396"/>
      <c r="JBF875" s="396"/>
      <c r="JBG875" s="396"/>
      <c r="JBH875" s="396"/>
      <c r="JBI875" s="396"/>
      <c r="JBJ875" s="396"/>
      <c r="JBK875" s="396"/>
      <c r="JBL875" s="396"/>
      <c r="JBM875" s="396"/>
      <c r="JBN875" s="396"/>
      <c r="JBO875" s="396"/>
      <c r="JBP875" s="396"/>
      <c r="JBQ875" s="396"/>
      <c r="JBR875" s="396"/>
      <c r="JBS875" s="396"/>
      <c r="JBT875" s="396"/>
      <c r="JBU875" s="396"/>
      <c r="JBV875" s="396"/>
      <c r="JBW875" s="396"/>
      <c r="JBX875" s="396"/>
      <c r="JBY875" s="396"/>
      <c r="JBZ875" s="396"/>
      <c r="JCA875" s="396"/>
      <c r="JCB875" s="396"/>
      <c r="JCC875" s="396"/>
      <c r="JCD875" s="396"/>
      <c r="JCE875" s="396"/>
      <c r="JCF875" s="396"/>
      <c r="JCG875" s="396"/>
      <c r="JCH875" s="396"/>
      <c r="JCI875" s="396"/>
      <c r="JCJ875" s="396"/>
      <c r="JCK875" s="396"/>
      <c r="JCL875" s="396"/>
      <c r="JCM875" s="396"/>
      <c r="JCN875" s="396"/>
      <c r="JCO875" s="396"/>
      <c r="JCP875" s="396"/>
      <c r="JCQ875" s="396"/>
      <c r="JCR875" s="396"/>
      <c r="JCS875" s="396"/>
      <c r="JCT875" s="396"/>
      <c r="JCU875" s="396"/>
      <c r="JCV875" s="396"/>
      <c r="JCW875" s="396"/>
      <c r="JCX875" s="396"/>
      <c r="JCY875" s="396"/>
      <c r="JCZ875" s="396"/>
      <c r="JDA875" s="396"/>
      <c r="JDB875" s="396"/>
      <c r="JDC875" s="396"/>
      <c r="JDD875" s="396"/>
      <c r="JDE875" s="396"/>
      <c r="JDF875" s="396"/>
      <c r="JDG875" s="396"/>
      <c r="JDH875" s="396"/>
      <c r="JDI875" s="396"/>
      <c r="JDJ875" s="396"/>
      <c r="JDK875" s="396"/>
      <c r="JDL875" s="396"/>
      <c r="JDM875" s="396"/>
      <c r="JDN875" s="396"/>
      <c r="JDO875" s="396"/>
      <c r="JDP875" s="396"/>
      <c r="JDQ875" s="396"/>
      <c r="JDR875" s="396"/>
      <c r="JDS875" s="396"/>
      <c r="JDT875" s="396"/>
      <c r="JDU875" s="396"/>
      <c r="JDV875" s="396"/>
      <c r="JDW875" s="396"/>
      <c r="JDX875" s="396"/>
      <c r="JDY875" s="396"/>
      <c r="JDZ875" s="396"/>
      <c r="JEA875" s="396"/>
      <c r="JEB875" s="396"/>
      <c r="JEC875" s="396"/>
      <c r="JED875" s="396"/>
      <c r="JEE875" s="396"/>
      <c r="JEF875" s="396"/>
      <c r="JEG875" s="396"/>
      <c r="JEH875" s="396"/>
      <c r="JEI875" s="396"/>
      <c r="JEJ875" s="396"/>
      <c r="JEK875" s="396"/>
      <c r="JEL875" s="396"/>
      <c r="JEM875" s="396"/>
      <c r="JEN875" s="396"/>
      <c r="JEO875" s="396"/>
      <c r="JEP875" s="396"/>
      <c r="JEQ875" s="396"/>
      <c r="JER875" s="396"/>
      <c r="JES875" s="396"/>
      <c r="JET875" s="396"/>
      <c r="JEU875" s="396"/>
      <c r="JEV875" s="396"/>
      <c r="JEW875" s="396"/>
      <c r="JEX875" s="396"/>
      <c r="JEY875" s="396"/>
      <c r="JEZ875" s="396"/>
      <c r="JFA875" s="396"/>
      <c r="JFB875" s="396"/>
      <c r="JFC875" s="396"/>
      <c r="JFD875" s="396"/>
      <c r="JFE875" s="396"/>
      <c r="JFF875" s="396"/>
      <c r="JFG875" s="396"/>
      <c r="JFH875" s="396"/>
      <c r="JFI875" s="396"/>
      <c r="JFJ875" s="396"/>
      <c r="JFK875" s="396"/>
      <c r="JFL875" s="396"/>
      <c r="JFM875" s="396"/>
      <c r="JFN875" s="396"/>
      <c r="JFO875" s="396"/>
      <c r="JFP875" s="396"/>
      <c r="JFQ875" s="396"/>
      <c r="JFR875" s="396"/>
      <c r="JFS875" s="396"/>
      <c r="JFT875" s="396"/>
      <c r="JFU875" s="396"/>
      <c r="JFV875" s="396"/>
      <c r="JFW875" s="396"/>
      <c r="JFX875" s="396"/>
      <c r="JFY875" s="396"/>
      <c r="JFZ875" s="396"/>
      <c r="JGA875" s="396"/>
      <c r="JGB875" s="396"/>
      <c r="JGC875" s="396"/>
      <c r="JGD875" s="396"/>
      <c r="JGE875" s="396"/>
      <c r="JGF875" s="396"/>
      <c r="JGG875" s="396"/>
      <c r="JGH875" s="396"/>
      <c r="JGI875" s="396"/>
      <c r="JGJ875" s="396"/>
      <c r="JGK875" s="396"/>
      <c r="JGL875" s="396"/>
      <c r="JGM875" s="396"/>
      <c r="JGN875" s="396"/>
      <c r="JGO875" s="396"/>
      <c r="JGP875" s="396"/>
      <c r="JGQ875" s="396"/>
      <c r="JGR875" s="396"/>
      <c r="JGS875" s="396"/>
      <c r="JGT875" s="396"/>
      <c r="JGU875" s="396"/>
      <c r="JGV875" s="396"/>
      <c r="JGW875" s="396"/>
      <c r="JGX875" s="396"/>
      <c r="JGY875" s="396"/>
      <c r="JGZ875" s="396"/>
      <c r="JHA875" s="396"/>
      <c r="JHB875" s="396"/>
      <c r="JHC875" s="396"/>
      <c r="JHD875" s="396"/>
      <c r="JHE875" s="396"/>
      <c r="JHF875" s="396"/>
      <c r="JHG875" s="396"/>
      <c r="JHH875" s="396"/>
      <c r="JHI875" s="396"/>
      <c r="JHJ875" s="396"/>
      <c r="JHK875" s="396"/>
      <c r="JHL875" s="396"/>
      <c r="JHM875" s="396"/>
      <c r="JHN875" s="396"/>
      <c r="JHO875" s="396"/>
      <c r="JHP875" s="396"/>
      <c r="JHQ875" s="396"/>
      <c r="JHR875" s="396"/>
      <c r="JHS875" s="396"/>
      <c r="JHT875" s="396"/>
      <c r="JHU875" s="396"/>
      <c r="JHV875" s="396"/>
      <c r="JHW875" s="396"/>
      <c r="JHX875" s="396"/>
      <c r="JHY875" s="396"/>
      <c r="JHZ875" s="396"/>
      <c r="JIA875" s="396"/>
      <c r="JIB875" s="396"/>
      <c r="JIC875" s="396"/>
      <c r="JID875" s="396"/>
      <c r="JIE875" s="396"/>
      <c r="JIF875" s="396"/>
      <c r="JIG875" s="396"/>
      <c r="JIH875" s="396"/>
      <c r="JII875" s="396"/>
      <c r="JIJ875" s="396"/>
      <c r="JIK875" s="396"/>
      <c r="JIL875" s="396"/>
      <c r="JIM875" s="396"/>
      <c r="JIN875" s="396"/>
      <c r="JIO875" s="396"/>
      <c r="JIP875" s="396"/>
      <c r="JIQ875" s="396"/>
      <c r="JIR875" s="396"/>
      <c r="JIS875" s="396"/>
      <c r="JIT875" s="396"/>
      <c r="JIU875" s="396"/>
      <c r="JIV875" s="396"/>
      <c r="JIW875" s="396"/>
      <c r="JIX875" s="396"/>
      <c r="JIY875" s="396"/>
      <c r="JIZ875" s="396"/>
      <c r="JJA875" s="396"/>
      <c r="JJB875" s="396"/>
      <c r="JJC875" s="396"/>
      <c r="JJD875" s="396"/>
      <c r="JJE875" s="396"/>
      <c r="JJF875" s="396"/>
      <c r="JJG875" s="396"/>
      <c r="JJH875" s="396"/>
      <c r="JJI875" s="396"/>
      <c r="JJJ875" s="396"/>
      <c r="JJK875" s="396"/>
      <c r="JJL875" s="396"/>
      <c r="JJM875" s="396"/>
      <c r="JJN875" s="396"/>
      <c r="JJO875" s="396"/>
      <c r="JJP875" s="396"/>
      <c r="JJQ875" s="396"/>
      <c r="JJR875" s="396"/>
      <c r="JJS875" s="396"/>
      <c r="JJT875" s="396"/>
      <c r="JJU875" s="396"/>
      <c r="JJV875" s="396"/>
      <c r="JJW875" s="396"/>
      <c r="JJX875" s="396"/>
      <c r="JJY875" s="396"/>
      <c r="JJZ875" s="396"/>
      <c r="JKA875" s="396"/>
      <c r="JKB875" s="396"/>
      <c r="JKC875" s="396"/>
      <c r="JKD875" s="396"/>
      <c r="JKE875" s="396"/>
      <c r="JKF875" s="396"/>
      <c r="JKG875" s="396"/>
      <c r="JKH875" s="396"/>
      <c r="JKI875" s="396"/>
      <c r="JKJ875" s="396"/>
      <c r="JKK875" s="396"/>
      <c r="JKL875" s="396"/>
      <c r="JKM875" s="396"/>
      <c r="JKN875" s="396"/>
      <c r="JKO875" s="396"/>
      <c r="JKP875" s="396"/>
      <c r="JKQ875" s="396"/>
      <c r="JKR875" s="396"/>
      <c r="JKS875" s="396"/>
      <c r="JKT875" s="396"/>
      <c r="JKU875" s="396"/>
      <c r="JKV875" s="396"/>
      <c r="JKW875" s="396"/>
      <c r="JKX875" s="396"/>
      <c r="JKY875" s="396"/>
      <c r="JKZ875" s="396"/>
      <c r="JLA875" s="396"/>
      <c r="JLB875" s="396"/>
      <c r="JLC875" s="396"/>
      <c r="JLD875" s="396"/>
      <c r="JLE875" s="396"/>
      <c r="JLF875" s="396"/>
      <c r="JLG875" s="396"/>
      <c r="JLH875" s="396"/>
      <c r="JLI875" s="396"/>
      <c r="JLJ875" s="396"/>
      <c r="JLK875" s="396"/>
      <c r="JLL875" s="396"/>
      <c r="JLM875" s="396"/>
      <c r="JLN875" s="396"/>
      <c r="JLO875" s="396"/>
      <c r="JLP875" s="396"/>
      <c r="JLQ875" s="396"/>
      <c r="JLR875" s="396"/>
      <c r="JLS875" s="396"/>
      <c r="JLT875" s="396"/>
      <c r="JLU875" s="396"/>
      <c r="JLV875" s="396"/>
      <c r="JLW875" s="396"/>
      <c r="JLX875" s="396"/>
      <c r="JLY875" s="396"/>
      <c r="JLZ875" s="396"/>
      <c r="JMA875" s="396"/>
      <c r="JMB875" s="396"/>
      <c r="JMC875" s="396"/>
      <c r="JMD875" s="396"/>
      <c r="JME875" s="396"/>
      <c r="JMF875" s="396"/>
      <c r="JMG875" s="396"/>
      <c r="JMH875" s="396"/>
      <c r="JMI875" s="396"/>
      <c r="JMJ875" s="396"/>
      <c r="JMK875" s="396"/>
      <c r="JML875" s="396"/>
      <c r="JMM875" s="396"/>
      <c r="JMN875" s="396"/>
      <c r="JMO875" s="396"/>
      <c r="JMP875" s="396"/>
      <c r="JMQ875" s="396"/>
      <c r="JMR875" s="396"/>
      <c r="JMS875" s="396"/>
      <c r="JMT875" s="396"/>
      <c r="JMU875" s="396"/>
      <c r="JMV875" s="396"/>
      <c r="JMW875" s="396"/>
      <c r="JMX875" s="396"/>
      <c r="JMY875" s="396"/>
      <c r="JMZ875" s="396"/>
      <c r="JNA875" s="396"/>
      <c r="JNB875" s="396"/>
      <c r="JNC875" s="396"/>
      <c r="JND875" s="396"/>
      <c r="JNE875" s="396"/>
      <c r="JNF875" s="396"/>
      <c r="JNG875" s="396"/>
      <c r="JNH875" s="396"/>
      <c r="JNI875" s="396"/>
      <c r="JNJ875" s="396"/>
      <c r="JNK875" s="396"/>
      <c r="JNL875" s="396"/>
      <c r="JNM875" s="396"/>
      <c r="JNN875" s="396"/>
      <c r="JNO875" s="396"/>
      <c r="JNP875" s="396"/>
      <c r="JNQ875" s="396"/>
      <c r="JNR875" s="396"/>
      <c r="JNS875" s="396"/>
      <c r="JNT875" s="396"/>
      <c r="JNU875" s="396"/>
      <c r="JNV875" s="396"/>
      <c r="JNW875" s="396"/>
      <c r="JNX875" s="396"/>
      <c r="JNY875" s="396"/>
      <c r="JNZ875" s="396"/>
      <c r="JOA875" s="396"/>
      <c r="JOB875" s="396"/>
      <c r="JOC875" s="396"/>
      <c r="JOD875" s="396"/>
      <c r="JOE875" s="396"/>
      <c r="JOF875" s="396"/>
      <c r="JOG875" s="396"/>
      <c r="JOH875" s="396"/>
      <c r="JOI875" s="396"/>
      <c r="JOJ875" s="396"/>
      <c r="JOK875" s="396"/>
      <c r="JOL875" s="396"/>
      <c r="JOM875" s="396"/>
      <c r="JON875" s="396"/>
      <c r="JOO875" s="396"/>
      <c r="JOP875" s="396"/>
      <c r="JOQ875" s="396"/>
      <c r="JOR875" s="396"/>
      <c r="JOS875" s="396"/>
      <c r="JOT875" s="396"/>
      <c r="JOU875" s="396"/>
      <c r="JOV875" s="396"/>
      <c r="JOW875" s="396"/>
      <c r="JOX875" s="396"/>
      <c r="JOY875" s="396"/>
      <c r="JOZ875" s="396"/>
      <c r="JPA875" s="396"/>
      <c r="JPB875" s="396"/>
      <c r="JPC875" s="396"/>
      <c r="JPD875" s="396"/>
      <c r="JPE875" s="396"/>
      <c r="JPF875" s="396"/>
      <c r="JPG875" s="396"/>
      <c r="JPH875" s="396"/>
      <c r="JPI875" s="396"/>
      <c r="JPJ875" s="396"/>
      <c r="JPK875" s="396"/>
      <c r="JPL875" s="396"/>
      <c r="JPM875" s="396"/>
      <c r="JPN875" s="396"/>
      <c r="JPO875" s="396"/>
      <c r="JPP875" s="396"/>
      <c r="JPQ875" s="396"/>
      <c r="JPR875" s="396"/>
      <c r="JPS875" s="396"/>
      <c r="JPT875" s="396"/>
      <c r="JPU875" s="396"/>
      <c r="JPV875" s="396"/>
      <c r="JPW875" s="396"/>
      <c r="JPX875" s="396"/>
      <c r="JPY875" s="396"/>
      <c r="JPZ875" s="396"/>
      <c r="JQA875" s="396"/>
      <c r="JQB875" s="396"/>
      <c r="JQC875" s="396"/>
      <c r="JQD875" s="396"/>
      <c r="JQE875" s="396"/>
      <c r="JQF875" s="396"/>
      <c r="JQG875" s="396"/>
      <c r="JQH875" s="396"/>
      <c r="JQI875" s="396"/>
      <c r="JQJ875" s="396"/>
      <c r="JQK875" s="396"/>
      <c r="JQL875" s="396"/>
      <c r="JQM875" s="396"/>
      <c r="JQN875" s="396"/>
      <c r="JQO875" s="396"/>
      <c r="JQP875" s="396"/>
      <c r="JQQ875" s="396"/>
      <c r="JQR875" s="396"/>
      <c r="JQS875" s="396"/>
      <c r="JQT875" s="396"/>
      <c r="JQU875" s="396"/>
      <c r="JQV875" s="396"/>
      <c r="JQW875" s="396"/>
      <c r="JQX875" s="396"/>
      <c r="JQY875" s="396"/>
      <c r="JQZ875" s="396"/>
      <c r="JRA875" s="396"/>
      <c r="JRB875" s="396"/>
      <c r="JRC875" s="396"/>
      <c r="JRD875" s="396"/>
      <c r="JRE875" s="396"/>
      <c r="JRF875" s="396"/>
      <c r="JRG875" s="396"/>
      <c r="JRH875" s="396"/>
      <c r="JRI875" s="396"/>
      <c r="JRJ875" s="396"/>
      <c r="JRK875" s="396"/>
      <c r="JRL875" s="396"/>
      <c r="JRM875" s="396"/>
      <c r="JRN875" s="396"/>
      <c r="JRO875" s="396"/>
      <c r="JRP875" s="396"/>
      <c r="JRQ875" s="396"/>
      <c r="JRR875" s="396"/>
      <c r="JRS875" s="396"/>
      <c r="JRT875" s="396"/>
      <c r="JRU875" s="396"/>
      <c r="JRV875" s="396"/>
      <c r="JRW875" s="396"/>
      <c r="JRX875" s="396"/>
      <c r="JRY875" s="396"/>
      <c r="JRZ875" s="396"/>
      <c r="JSA875" s="396"/>
      <c r="JSB875" s="396"/>
      <c r="JSC875" s="396"/>
      <c r="JSD875" s="396"/>
      <c r="JSE875" s="396"/>
      <c r="JSF875" s="396"/>
      <c r="JSG875" s="396"/>
      <c r="JSH875" s="396"/>
      <c r="JSI875" s="396"/>
      <c r="JSJ875" s="396"/>
      <c r="JSK875" s="396"/>
      <c r="JSL875" s="396"/>
      <c r="JSM875" s="396"/>
      <c r="JSN875" s="396"/>
      <c r="JSO875" s="396"/>
      <c r="JSP875" s="396"/>
      <c r="JSQ875" s="396"/>
      <c r="JSR875" s="396"/>
      <c r="JSS875" s="396"/>
      <c r="JST875" s="396"/>
      <c r="JSU875" s="396"/>
      <c r="JSV875" s="396"/>
      <c r="JSW875" s="396"/>
      <c r="JSX875" s="396"/>
      <c r="JSY875" s="396"/>
      <c r="JSZ875" s="396"/>
      <c r="JTA875" s="396"/>
      <c r="JTB875" s="396"/>
      <c r="JTC875" s="396"/>
      <c r="JTD875" s="396"/>
      <c r="JTE875" s="396"/>
      <c r="JTF875" s="396"/>
      <c r="JTG875" s="396"/>
      <c r="JTH875" s="396"/>
      <c r="JTI875" s="396"/>
      <c r="JTJ875" s="396"/>
      <c r="JTK875" s="396"/>
      <c r="JTL875" s="396"/>
      <c r="JTM875" s="396"/>
      <c r="JTN875" s="396"/>
      <c r="JTO875" s="396"/>
      <c r="JTP875" s="396"/>
      <c r="JTQ875" s="396"/>
      <c r="JTR875" s="396"/>
      <c r="JTS875" s="396"/>
      <c r="JTT875" s="396"/>
      <c r="JTU875" s="396"/>
      <c r="JTV875" s="396"/>
      <c r="JTW875" s="396"/>
      <c r="JTX875" s="396"/>
      <c r="JTY875" s="396"/>
      <c r="JTZ875" s="396"/>
      <c r="JUA875" s="396"/>
      <c r="JUB875" s="396"/>
      <c r="JUC875" s="396"/>
      <c r="JUD875" s="396"/>
      <c r="JUE875" s="396"/>
      <c r="JUF875" s="396"/>
      <c r="JUG875" s="396"/>
      <c r="JUH875" s="396"/>
      <c r="JUI875" s="396"/>
      <c r="JUJ875" s="396"/>
      <c r="JUK875" s="396"/>
      <c r="JUL875" s="396"/>
      <c r="JUM875" s="396"/>
      <c r="JUN875" s="396"/>
      <c r="JUO875" s="396"/>
      <c r="JUP875" s="396"/>
      <c r="JUQ875" s="396"/>
      <c r="JUR875" s="396"/>
      <c r="JUS875" s="396"/>
      <c r="JUT875" s="396"/>
      <c r="JUU875" s="396"/>
      <c r="JUV875" s="396"/>
      <c r="JUW875" s="396"/>
      <c r="JUX875" s="396"/>
      <c r="JUY875" s="396"/>
      <c r="JUZ875" s="396"/>
      <c r="JVA875" s="396"/>
      <c r="JVB875" s="396"/>
      <c r="JVC875" s="396"/>
      <c r="JVD875" s="396"/>
      <c r="JVE875" s="396"/>
      <c r="JVF875" s="396"/>
      <c r="JVG875" s="396"/>
      <c r="JVH875" s="396"/>
      <c r="JVI875" s="396"/>
      <c r="JVJ875" s="396"/>
      <c r="JVK875" s="396"/>
      <c r="JVL875" s="396"/>
      <c r="JVM875" s="396"/>
      <c r="JVN875" s="396"/>
      <c r="JVO875" s="396"/>
      <c r="JVP875" s="396"/>
      <c r="JVQ875" s="396"/>
      <c r="JVR875" s="396"/>
      <c r="JVS875" s="396"/>
      <c r="JVT875" s="396"/>
      <c r="JVU875" s="396"/>
      <c r="JVV875" s="396"/>
      <c r="JVW875" s="396"/>
      <c r="JVX875" s="396"/>
      <c r="JVY875" s="396"/>
      <c r="JVZ875" s="396"/>
      <c r="JWA875" s="396"/>
      <c r="JWB875" s="396"/>
      <c r="JWC875" s="396"/>
      <c r="JWD875" s="396"/>
      <c r="JWE875" s="396"/>
      <c r="JWF875" s="396"/>
      <c r="JWG875" s="396"/>
      <c r="JWH875" s="396"/>
      <c r="JWI875" s="396"/>
      <c r="JWJ875" s="396"/>
      <c r="JWK875" s="396"/>
      <c r="JWL875" s="396"/>
      <c r="JWM875" s="396"/>
      <c r="JWN875" s="396"/>
      <c r="JWO875" s="396"/>
      <c r="JWP875" s="396"/>
      <c r="JWQ875" s="396"/>
      <c r="JWR875" s="396"/>
      <c r="JWS875" s="396"/>
      <c r="JWT875" s="396"/>
      <c r="JWU875" s="396"/>
      <c r="JWV875" s="396"/>
      <c r="JWW875" s="396"/>
      <c r="JWX875" s="396"/>
      <c r="JWY875" s="396"/>
      <c r="JWZ875" s="396"/>
      <c r="JXA875" s="396"/>
      <c r="JXB875" s="396"/>
      <c r="JXC875" s="396"/>
      <c r="JXD875" s="396"/>
      <c r="JXE875" s="396"/>
      <c r="JXF875" s="396"/>
      <c r="JXG875" s="396"/>
      <c r="JXH875" s="396"/>
      <c r="JXI875" s="396"/>
      <c r="JXJ875" s="396"/>
      <c r="JXK875" s="396"/>
      <c r="JXL875" s="396"/>
      <c r="JXM875" s="396"/>
      <c r="JXN875" s="396"/>
      <c r="JXO875" s="396"/>
      <c r="JXP875" s="396"/>
      <c r="JXQ875" s="396"/>
      <c r="JXR875" s="396"/>
      <c r="JXS875" s="396"/>
      <c r="JXT875" s="396"/>
      <c r="JXU875" s="396"/>
      <c r="JXV875" s="396"/>
      <c r="JXW875" s="396"/>
      <c r="JXX875" s="396"/>
      <c r="JXY875" s="396"/>
      <c r="JXZ875" s="396"/>
      <c r="JYA875" s="396"/>
      <c r="JYB875" s="396"/>
      <c r="JYC875" s="396"/>
      <c r="JYD875" s="396"/>
      <c r="JYE875" s="396"/>
      <c r="JYF875" s="396"/>
      <c r="JYG875" s="396"/>
      <c r="JYH875" s="396"/>
      <c r="JYI875" s="396"/>
      <c r="JYJ875" s="396"/>
      <c r="JYK875" s="396"/>
      <c r="JYL875" s="396"/>
      <c r="JYM875" s="396"/>
      <c r="JYN875" s="396"/>
      <c r="JYO875" s="396"/>
      <c r="JYP875" s="396"/>
      <c r="JYQ875" s="396"/>
      <c r="JYR875" s="396"/>
      <c r="JYS875" s="396"/>
      <c r="JYT875" s="396"/>
      <c r="JYU875" s="396"/>
      <c r="JYV875" s="396"/>
      <c r="JYW875" s="396"/>
      <c r="JYX875" s="396"/>
      <c r="JYY875" s="396"/>
      <c r="JYZ875" s="396"/>
      <c r="JZA875" s="396"/>
      <c r="JZB875" s="396"/>
      <c r="JZC875" s="396"/>
      <c r="JZD875" s="396"/>
      <c r="JZE875" s="396"/>
      <c r="JZF875" s="396"/>
      <c r="JZG875" s="396"/>
      <c r="JZH875" s="396"/>
      <c r="JZI875" s="396"/>
      <c r="JZJ875" s="396"/>
      <c r="JZK875" s="396"/>
      <c r="JZL875" s="396"/>
      <c r="JZM875" s="396"/>
      <c r="JZN875" s="396"/>
      <c r="JZO875" s="396"/>
      <c r="JZP875" s="396"/>
      <c r="JZQ875" s="396"/>
      <c r="JZR875" s="396"/>
      <c r="JZS875" s="396"/>
      <c r="JZT875" s="396"/>
      <c r="JZU875" s="396"/>
      <c r="JZV875" s="396"/>
      <c r="JZW875" s="396"/>
      <c r="JZX875" s="396"/>
      <c r="JZY875" s="396"/>
      <c r="JZZ875" s="396"/>
      <c r="KAA875" s="396"/>
      <c r="KAB875" s="396"/>
      <c r="KAC875" s="396"/>
      <c r="KAD875" s="396"/>
      <c r="KAE875" s="396"/>
      <c r="KAF875" s="396"/>
      <c r="KAG875" s="396"/>
      <c r="KAH875" s="396"/>
      <c r="KAI875" s="396"/>
      <c r="KAJ875" s="396"/>
      <c r="KAK875" s="396"/>
      <c r="KAL875" s="396"/>
      <c r="KAM875" s="396"/>
      <c r="KAN875" s="396"/>
      <c r="KAO875" s="396"/>
      <c r="KAP875" s="396"/>
      <c r="KAQ875" s="396"/>
      <c r="KAR875" s="396"/>
      <c r="KAS875" s="396"/>
      <c r="KAT875" s="396"/>
      <c r="KAU875" s="396"/>
      <c r="KAV875" s="396"/>
      <c r="KAW875" s="396"/>
      <c r="KAX875" s="396"/>
      <c r="KAY875" s="396"/>
      <c r="KAZ875" s="396"/>
      <c r="KBA875" s="396"/>
      <c r="KBB875" s="396"/>
      <c r="KBC875" s="396"/>
      <c r="KBD875" s="396"/>
      <c r="KBE875" s="396"/>
      <c r="KBF875" s="396"/>
      <c r="KBG875" s="396"/>
      <c r="KBH875" s="396"/>
      <c r="KBI875" s="396"/>
      <c r="KBJ875" s="396"/>
      <c r="KBK875" s="396"/>
      <c r="KBL875" s="396"/>
      <c r="KBM875" s="396"/>
      <c r="KBN875" s="396"/>
      <c r="KBO875" s="396"/>
      <c r="KBP875" s="396"/>
      <c r="KBQ875" s="396"/>
      <c r="KBR875" s="396"/>
      <c r="KBS875" s="396"/>
      <c r="KBT875" s="396"/>
      <c r="KBU875" s="396"/>
      <c r="KBV875" s="396"/>
      <c r="KBW875" s="396"/>
      <c r="KBX875" s="396"/>
      <c r="KBY875" s="396"/>
      <c r="KBZ875" s="396"/>
      <c r="KCA875" s="396"/>
      <c r="KCB875" s="396"/>
      <c r="KCC875" s="396"/>
      <c r="KCD875" s="396"/>
      <c r="KCE875" s="396"/>
      <c r="KCF875" s="396"/>
      <c r="KCG875" s="396"/>
      <c r="KCH875" s="396"/>
      <c r="KCI875" s="396"/>
      <c r="KCJ875" s="396"/>
      <c r="KCK875" s="396"/>
      <c r="KCL875" s="396"/>
      <c r="KCM875" s="396"/>
      <c r="KCN875" s="396"/>
      <c r="KCO875" s="396"/>
      <c r="KCP875" s="396"/>
      <c r="KCQ875" s="396"/>
      <c r="KCR875" s="396"/>
      <c r="KCS875" s="396"/>
      <c r="KCT875" s="396"/>
      <c r="KCU875" s="396"/>
      <c r="KCV875" s="396"/>
      <c r="KCW875" s="396"/>
      <c r="KCX875" s="396"/>
      <c r="KCY875" s="396"/>
      <c r="KCZ875" s="396"/>
      <c r="KDA875" s="396"/>
      <c r="KDB875" s="396"/>
      <c r="KDC875" s="396"/>
      <c r="KDD875" s="396"/>
      <c r="KDE875" s="396"/>
      <c r="KDF875" s="396"/>
      <c r="KDG875" s="396"/>
      <c r="KDH875" s="396"/>
      <c r="KDI875" s="396"/>
      <c r="KDJ875" s="396"/>
      <c r="KDK875" s="396"/>
      <c r="KDL875" s="396"/>
      <c r="KDM875" s="396"/>
      <c r="KDN875" s="396"/>
      <c r="KDO875" s="396"/>
      <c r="KDP875" s="396"/>
      <c r="KDQ875" s="396"/>
      <c r="KDR875" s="396"/>
      <c r="KDS875" s="396"/>
      <c r="KDT875" s="396"/>
      <c r="KDU875" s="396"/>
      <c r="KDV875" s="396"/>
      <c r="KDW875" s="396"/>
      <c r="KDX875" s="396"/>
      <c r="KDY875" s="396"/>
      <c r="KDZ875" s="396"/>
      <c r="KEA875" s="396"/>
      <c r="KEB875" s="396"/>
      <c r="KEC875" s="396"/>
      <c r="KED875" s="396"/>
      <c r="KEE875" s="396"/>
      <c r="KEF875" s="396"/>
      <c r="KEG875" s="396"/>
      <c r="KEH875" s="396"/>
      <c r="KEI875" s="396"/>
      <c r="KEJ875" s="396"/>
      <c r="KEK875" s="396"/>
      <c r="KEL875" s="396"/>
      <c r="KEM875" s="396"/>
      <c r="KEN875" s="396"/>
      <c r="KEO875" s="396"/>
      <c r="KEP875" s="396"/>
      <c r="KEQ875" s="396"/>
      <c r="KER875" s="396"/>
      <c r="KES875" s="396"/>
      <c r="KET875" s="396"/>
      <c r="KEU875" s="396"/>
      <c r="KEV875" s="396"/>
      <c r="KEW875" s="396"/>
      <c r="KEX875" s="396"/>
      <c r="KEY875" s="396"/>
      <c r="KEZ875" s="396"/>
      <c r="KFA875" s="396"/>
      <c r="KFB875" s="396"/>
      <c r="KFC875" s="396"/>
      <c r="KFD875" s="396"/>
      <c r="KFE875" s="396"/>
      <c r="KFF875" s="396"/>
      <c r="KFG875" s="396"/>
      <c r="KFH875" s="396"/>
      <c r="KFI875" s="396"/>
      <c r="KFJ875" s="396"/>
      <c r="KFK875" s="396"/>
      <c r="KFL875" s="396"/>
      <c r="KFM875" s="396"/>
      <c r="KFN875" s="396"/>
      <c r="KFO875" s="396"/>
      <c r="KFP875" s="396"/>
      <c r="KFQ875" s="396"/>
      <c r="KFR875" s="396"/>
      <c r="KFS875" s="396"/>
      <c r="KFT875" s="396"/>
      <c r="KFU875" s="396"/>
      <c r="KFV875" s="396"/>
      <c r="KFW875" s="396"/>
      <c r="KFX875" s="396"/>
      <c r="KFY875" s="396"/>
      <c r="KFZ875" s="396"/>
      <c r="KGA875" s="396"/>
      <c r="KGB875" s="396"/>
      <c r="KGC875" s="396"/>
      <c r="KGD875" s="396"/>
      <c r="KGE875" s="396"/>
      <c r="KGF875" s="396"/>
      <c r="KGG875" s="396"/>
      <c r="KGH875" s="396"/>
      <c r="KGI875" s="396"/>
      <c r="KGJ875" s="396"/>
      <c r="KGK875" s="396"/>
      <c r="KGL875" s="396"/>
      <c r="KGM875" s="396"/>
      <c r="KGN875" s="396"/>
      <c r="KGO875" s="396"/>
      <c r="KGP875" s="396"/>
      <c r="KGQ875" s="396"/>
      <c r="KGR875" s="396"/>
      <c r="KGS875" s="396"/>
      <c r="KGT875" s="396"/>
      <c r="KGU875" s="396"/>
      <c r="KGV875" s="396"/>
      <c r="KGW875" s="396"/>
      <c r="KGX875" s="396"/>
      <c r="KGY875" s="396"/>
      <c r="KGZ875" s="396"/>
      <c r="KHA875" s="396"/>
      <c r="KHB875" s="396"/>
      <c r="KHC875" s="396"/>
      <c r="KHD875" s="396"/>
      <c r="KHE875" s="396"/>
      <c r="KHF875" s="396"/>
      <c r="KHG875" s="396"/>
      <c r="KHH875" s="396"/>
      <c r="KHI875" s="396"/>
      <c r="KHJ875" s="396"/>
      <c r="KHK875" s="396"/>
      <c r="KHL875" s="396"/>
      <c r="KHM875" s="396"/>
      <c r="KHN875" s="396"/>
      <c r="KHO875" s="396"/>
      <c r="KHP875" s="396"/>
      <c r="KHQ875" s="396"/>
      <c r="KHR875" s="396"/>
      <c r="KHS875" s="396"/>
      <c r="KHT875" s="396"/>
      <c r="KHU875" s="396"/>
      <c r="KHV875" s="396"/>
      <c r="KHW875" s="396"/>
      <c r="KHX875" s="396"/>
      <c r="KHY875" s="396"/>
      <c r="KHZ875" s="396"/>
      <c r="KIA875" s="396"/>
      <c r="KIB875" s="396"/>
      <c r="KIC875" s="396"/>
      <c r="KID875" s="396"/>
      <c r="KIE875" s="396"/>
      <c r="KIF875" s="396"/>
      <c r="KIG875" s="396"/>
      <c r="KIH875" s="396"/>
      <c r="KII875" s="396"/>
      <c r="KIJ875" s="396"/>
      <c r="KIK875" s="396"/>
      <c r="KIL875" s="396"/>
      <c r="KIM875" s="396"/>
      <c r="KIN875" s="396"/>
      <c r="KIO875" s="396"/>
      <c r="KIP875" s="396"/>
      <c r="KIQ875" s="396"/>
      <c r="KIR875" s="396"/>
      <c r="KIS875" s="396"/>
      <c r="KIT875" s="396"/>
      <c r="KIU875" s="396"/>
      <c r="KIV875" s="396"/>
      <c r="KIW875" s="396"/>
      <c r="KIX875" s="396"/>
      <c r="KIY875" s="396"/>
      <c r="KIZ875" s="396"/>
      <c r="KJA875" s="396"/>
      <c r="KJB875" s="396"/>
      <c r="KJC875" s="396"/>
      <c r="KJD875" s="396"/>
      <c r="KJE875" s="396"/>
      <c r="KJF875" s="396"/>
      <c r="KJG875" s="396"/>
      <c r="KJH875" s="396"/>
      <c r="KJI875" s="396"/>
      <c r="KJJ875" s="396"/>
      <c r="KJK875" s="396"/>
      <c r="KJL875" s="396"/>
      <c r="KJM875" s="396"/>
      <c r="KJN875" s="396"/>
      <c r="KJO875" s="396"/>
      <c r="KJP875" s="396"/>
      <c r="KJQ875" s="396"/>
      <c r="KJR875" s="396"/>
      <c r="KJS875" s="396"/>
      <c r="KJT875" s="396"/>
      <c r="KJU875" s="396"/>
      <c r="KJV875" s="396"/>
      <c r="KJW875" s="396"/>
      <c r="KJX875" s="396"/>
      <c r="KJY875" s="396"/>
      <c r="KJZ875" s="396"/>
      <c r="KKA875" s="396"/>
      <c r="KKB875" s="396"/>
      <c r="KKC875" s="396"/>
      <c r="KKD875" s="396"/>
      <c r="KKE875" s="396"/>
      <c r="KKF875" s="396"/>
      <c r="KKG875" s="396"/>
      <c r="KKH875" s="396"/>
      <c r="KKI875" s="396"/>
      <c r="KKJ875" s="396"/>
      <c r="KKK875" s="396"/>
      <c r="KKL875" s="396"/>
      <c r="KKM875" s="396"/>
      <c r="KKN875" s="396"/>
      <c r="KKO875" s="396"/>
      <c r="KKP875" s="396"/>
      <c r="KKQ875" s="396"/>
      <c r="KKR875" s="396"/>
      <c r="KKS875" s="396"/>
      <c r="KKT875" s="396"/>
      <c r="KKU875" s="396"/>
      <c r="KKV875" s="396"/>
      <c r="KKW875" s="396"/>
      <c r="KKX875" s="396"/>
      <c r="KKY875" s="396"/>
      <c r="KKZ875" s="396"/>
      <c r="KLA875" s="396"/>
      <c r="KLB875" s="396"/>
      <c r="KLC875" s="396"/>
      <c r="KLD875" s="396"/>
      <c r="KLE875" s="396"/>
      <c r="KLF875" s="396"/>
      <c r="KLG875" s="396"/>
      <c r="KLH875" s="396"/>
      <c r="KLI875" s="396"/>
      <c r="KLJ875" s="396"/>
      <c r="KLK875" s="396"/>
      <c r="KLL875" s="396"/>
      <c r="KLM875" s="396"/>
      <c r="KLN875" s="396"/>
      <c r="KLO875" s="396"/>
      <c r="KLP875" s="396"/>
      <c r="KLQ875" s="396"/>
      <c r="KLR875" s="396"/>
      <c r="KLS875" s="396"/>
      <c r="KLT875" s="396"/>
      <c r="KLU875" s="396"/>
      <c r="KLV875" s="396"/>
      <c r="KLW875" s="396"/>
      <c r="KLX875" s="396"/>
      <c r="KLY875" s="396"/>
      <c r="KLZ875" s="396"/>
      <c r="KMA875" s="396"/>
      <c r="KMB875" s="396"/>
      <c r="KMC875" s="396"/>
      <c r="KMD875" s="396"/>
      <c r="KME875" s="396"/>
      <c r="KMF875" s="396"/>
      <c r="KMG875" s="396"/>
      <c r="KMH875" s="396"/>
      <c r="KMI875" s="396"/>
      <c r="KMJ875" s="396"/>
      <c r="KMK875" s="396"/>
      <c r="KML875" s="396"/>
      <c r="KMM875" s="396"/>
      <c r="KMN875" s="396"/>
      <c r="KMO875" s="396"/>
      <c r="KMP875" s="396"/>
      <c r="KMQ875" s="396"/>
      <c r="KMR875" s="396"/>
      <c r="KMS875" s="396"/>
      <c r="KMT875" s="396"/>
      <c r="KMU875" s="396"/>
      <c r="KMV875" s="396"/>
      <c r="KMW875" s="396"/>
      <c r="KMX875" s="396"/>
      <c r="KMY875" s="396"/>
      <c r="KMZ875" s="396"/>
      <c r="KNA875" s="396"/>
      <c r="KNB875" s="396"/>
      <c r="KNC875" s="396"/>
      <c r="KND875" s="396"/>
      <c r="KNE875" s="396"/>
      <c r="KNF875" s="396"/>
      <c r="KNG875" s="396"/>
      <c r="KNH875" s="396"/>
      <c r="KNI875" s="396"/>
      <c r="KNJ875" s="396"/>
      <c r="KNK875" s="396"/>
      <c r="KNL875" s="396"/>
      <c r="KNM875" s="396"/>
      <c r="KNN875" s="396"/>
      <c r="KNO875" s="396"/>
      <c r="KNP875" s="396"/>
      <c r="KNQ875" s="396"/>
      <c r="KNR875" s="396"/>
      <c r="KNS875" s="396"/>
      <c r="KNT875" s="396"/>
      <c r="KNU875" s="396"/>
      <c r="KNV875" s="396"/>
      <c r="KNW875" s="396"/>
      <c r="KNX875" s="396"/>
      <c r="KNY875" s="396"/>
      <c r="KNZ875" s="396"/>
      <c r="KOA875" s="396"/>
      <c r="KOB875" s="396"/>
      <c r="KOC875" s="396"/>
      <c r="KOD875" s="396"/>
      <c r="KOE875" s="396"/>
      <c r="KOF875" s="396"/>
      <c r="KOG875" s="396"/>
      <c r="KOH875" s="396"/>
      <c r="KOI875" s="396"/>
      <c r="KOJ875" s="396"/>
      <c r="KOK875" s="396"/>
      <c r="KOL875" s="396"/>
      <c r="KOM875" s="396"/>
      <c r="KON875" s="396"/>
      <c r="KOO875" s="396"/>
      <c r="KOP875" s="396"/>
      <c r="KOQ875" s="396"/>
      <c r="KOR875" s="396"/>
      <c r="KOS875" s="396"/>
      <c r="KOT875" s="396"/>
      <c r="KOU875" s="396"/>
      <c r="KOV875" s="396"/>
      <c r="KOW875" s="396"/>
      <c r="KOX875" s="396"/>
      <c r="KOY875" s="396"/>
      <c r="KOZ875" s="396"/>
      <c r="KPA875" s="396"/>
      <c r="KPB875" s="396"/>
      <c r="KPC875" s="396"/>
      <c r="KPD875" s="396"/>
      <c r="KPE875" s="396"/>
      <c r="KPF875" s="396"/>
      <c r="KPG875" s="396"/>
      <c r="KPH875" s="396"/>
      <c r="KPI875" s="396"/>
      <c r="KPJ875" s="396"/>
      <c r="KPK875" s="396"/>
      <c r="KPL875" s="396"/>
      <c r="KPM875" s="396"/>
      <c r="KPN875" s="396"/>
      <c r="KPO875" s="396"/>
      <c r="KPP875" s="396"/>
      <c r="KPQ875" s="396"/>
      <c r="KPR875" s="396"/>
      <c r="KPS875" s="396"/>
      <c r="KPT875" s="396"/>
      <c r="KPU875" s="396"/>
      <c r="KPV875" s="396"/>
      <c r="KPW875" s="396"/>
      <c r="KPX875" s="396"/>
      <c r="KPY875" s="396"/>
      <c r="KPZ875" s="396"/>
      <c r="KQA875" s="396"/>
      <c r="KQB875" s="396"/>
      <c r="KQC875" s="396"/>
      <c r="KQD875" s="396"/>
      <c r="KQE875" s="396"/>
      <c r="KQF875" s="396"/>
      <c r="KQG875" s="396"/>
      <c r="KQH875" s="396"/>
      <c r="KQI875" s="396"/>
      <c r="KQJ875" s="396"/>
      <c r="KQK875" s="396"/>
      <c r="KQL875" s="396"/>
      <c r="KQM875" s="396"/>
      <c r="KQN875" s="396"/>
      <c r="KQO875" s="396"/>
      <c r="KQP875" s="396"/>
      <c r="KQQ875" s="396"/>
      <c r="KQR875" s="396"/>
      <c r="KQS875" s="396"/>
      <c r="KQT875" s="396"/>
      <c r="KQU875" s="396"/>
      <c r="KQV875" s="396"/>
      <c r="KQW875" s="396"/>
      <c r="KQX875" s="396"/>
      <c r="KQY875" s="396"/>
      <c r="KQZ875" s="396"/>
      <c r="KRA875" s="396"/>
      <c r="KRB875" s="396"/>
      <c r="KRC875" s="396"/>
      <c r="KRD875" s="396"/>
      <c r="KRE875" s="396"/>
      <c r="KRF875" s="396"/>
      <c r="KRG875" s="396"/>
      <c r="KRH875" s="396"/>
      <c r="KRI875" s="396"/>
      <c r="KRJ875" s="396"/>
      <c r="KRK875" s="396"/>
      <c r="KRL875" s="396"/>
      <c r="KRM875" s="396"/>
      <c r="KRN875" s="396"/>
      <c r="KRO875" s="396"/>
      <c r="KRP875" s="396"/>
      <c r="KRQ875" s="396"/>
      <c r="KRR875" s="396"/>
      <c r="KRS875" s="396"/>
      <c r="KRT875" s="396"/>
      <c r="KRU875" s="396"/>
      <c r="KRV875" s="396"/>
      <c r="KRW875" s="396"/>
      <c r="KRX875" s="396"/>
      <c r="KRY875" s="396"/>
      <c r="KRZ875" s="396"/>
      <c r="KSA875" s="396"/>
      <c r="KSB875" s="396"/>
      <c r="KSC875" s="396"/>
      <c r="KSD875" s="396"/>
      <c r="KSE875" s="396"/>
      <c r="KSF875" s="396"/>
      <c r="KSG875" s="396"/>
      <c r="KSH875" s="396"/>
      <c r="KSI875" s="396"/>
      <c r="KSJ875" s="396"/>
      <c r="KSK875" s="396"/>
      <c r="KSL875" s="396"/>
      <c r="KSM875" s="396"/>
      <c r="KSN875" s="396"/>
      <c r="KSO875" s="396"/>
      <c r="KSP875" s="396"/>
      <c r="KSQ875" s="396"/>
      <c r="KSR875" s="396"/>
      <c r="KSS875" s="396"/>
      <c r="KST875" s="396"/>
      <c r="KSU875" s="396"/>
      <c r="KSV875" s="396"/>
      <c r="KSW875" s="396"/>
      <c r="KSX875" s="396"/>
      <c r="KSY875" s="396"/>
      <c r="KSZ875" s="396"/>
      <c r="KTA875" s="396"/>
      <c r="KTB875" s="396"/>
      <c r="KTC875" s="396"/>
      <c r="KTD875" s="396"/>
      <c r="KTE875" s="396"/>
      <c r="KTF875" s="396"/>
      <c r="KTG875" s="396"/>
      <c r="KTH875" s="396"/>
      <c r="KTI875" s="396"/>
      <c r="KTJ875" s="396"/>
      <c r="KTK875" s="396"/>
      <c r="KTL875" s="396"/>
      <c r="KTM875" s="396"/>
      <c r="KTN875" s="396"/>
      <c r="KTO875" s="396"/>
      <c r="KTP875" s="396"/>
      <c r="KTQ875" s="396"/>
      <c r="KTR875" s="396"/>
      <c r="KTS875" s="396"/>
      <c r="KTT875" s="396"/>
      <c r="KTU875" s="396"/>
      <c r="KTV875" s="396"/>
      <c r="KTW875" s="396"/>
      <c r="KTX875" s="396"/>
      <c r="KTY875" s="396"/>
      <c r="KTZ875" s="396"/>
      <c r="KUA875" s="396"/>
      <c r="KUB875" s="396"/>
      <c r="KUC875" s="396"/>
      <c r="KUD875" s="396"/>
      <c r="KUE875" s="396"/>
      <c r="KUF875" s="396"/>
      <c r="KUG875" s="396"/>
      <c r="KUH875" s="396"/>
      <c r="KUI875" s="396"/>
      <c r="KUJ875" s="396"/>
      <c r="KUK875" s="396"/>
      <c r="KUL875" s="396"/>
      <c r="KUM875" s="396"/>
      <c r="KUN875" s="396"/>
      <c r="KUO875" s="396"/>
      <c r="KUP875" s="396"/>
      <c r="KUQ875" s="396"/>
      <c r="KUR875" s="396"/>
      <c r="KUS875" s="396"/>
      <c r="KUT875" s="396"/>
      <c r="KUU875" s="396"/>
      <c r="KUV875" s="396"/>
      <c r="KUW875" s="396"/>
      <c r="KUX875" s="396"/>
      <c r="KUY875" s="396"/>
      <c r="KUZ875" s="396"/>
      <c r="KVA875" s="396"/>
      <c r="KVB875" s="396"/>
      <c r="KVC875" s="396"/>
      <c r="KVD875" s="396"/>
      <c r="KVE875" s="396"/>
      <c r="KVF875" s="396"/>
      <c r="KVG875" s="396"/>
      <c r="KVH875" s="396"/>
      <c r="KVI875" s="396"/>
      <c r="KVJ875" s="396"/>
      <c r="KVK875" s="396"/>
      <c r="KVL875" s="396"/>
      <c r="KVM875" s="396"/>
      <c r="KVN875" s="396"/>
      <c r="KVO875" s="396"/>
      <c r="KVP875" s="396"/>
      <c r="KVQ875" s="396"/>
      <c r="KVR875" s="396"/>
      <c r="KVS875" s="396"/>
      <c r="KVT875" s="396"/>
      <c r="KVU875" s="396"/>
      <c r="KVV875" s="396"/>
      <c r="KVW875" s="396"/>
      <c r="KVX875" s="396"/>
      <c r="KVY875" s="396"/>
      <c r="KVZ875" s="396"/>
      <c r="KWA875" s="396"/>
      <c r="KWB875" s="396"/>
      <c r="KWC875" s="396"/>
      <c r="KWD875" s="396"/>
      <c r="KWE875" s="396"/>
      <c r="KWF875" s="396"/>
      <c r="KWG875" s="396"/>
      <c r="KWH875" s="396"/>
      <c r="KWI875" s="396"/>
      <c r="KWJ875" s="396"/>
      <c r="KWK875" s="396"/>
      <c r="KWL875" s="396"/>
      <c r="KWM875" s="396"/>
      <c r="KWN875" s="396"/>
      <c r="KWO875" s="396"/>
      <c r="KWP875" s="396"/>
      <c r="KWQ875" s="396"/>
      <c r="KWR875" s="396"/>
      <c r="KWS875" s="396"/>
      <c r="KWT875" s="396"/>
      <c r="KWU875" s="396"/>
      <c r="KWV875" s="396"/>
      <c r="KWW875" s="396"/>
      <c r="KWX875" s="396"/>
      <c r="KWY875" s="396"/>
      <c r="KWZ875" s="396"/>
      <c r="KXA875" s="396"/>
      <c r="KXB875" s="396"/>
      <c r="KXC875" s="396"/>
      <c r="KXD875" s="396"/>
      <c r="KXE875" s="396"/>
      <c r="KXF875" s="396"/>
      <c r="KXG875" s="396"/>
      <c r="KXH875" s="396"/>
      <c r="KXI875" s="396"/>
      <c r="KXJ875" s="396"/>
      <c r="KXK875" s="396"/>
      <c r="KXL875" s="396"/>
      <c r="KXM875" s="396"/>
      <c r="KXN875" s="396"/>
      <c r="KXO875" s="396"/>
      <c r="KXP875" s="396"/>
      <c r="KXQ875" s="396"/>
      <c r="KXR875" s="396"/>
      <c r="KXS875" s="396"/>
      <c r="KXT875" s="396"/>
      <c r="KXU875" s="396"/>
      <c r="KXV875" s="396"/>
      <c r="KXW875" s="396"/>
      <c r="KXX875" s="396"/>
      <c r="KXY875" s="396"/>
      <c r="KXZ875" s="396"/>
      <c r="KYA875" s="396"/>
      <c r="KYB875" s="396"/>
      <c r="KYC875" s="396"/>
      <c r="KYD875" s="396"/>
      <c r="KYE875" s="396"/>
      <c r="KYF875" s="396"/>
      <c r="KYG875" s="396"/>
      <c r="KYH875" s="396"/>
      <c r="KYI875" s="396"/>
      <c r="KYJ875" s="396"/>
      <c r="KYK875" s="396"/>
      <c r="KYL875" s="396"/>
      <c r="KYM875" s="396"/>
      <c r="KYN875" s="396"/>
      <c r="KYO875" s="396"/>
      <c r="KYP875" s="396"/>
      <c r="KYQ875" s="396"/>
      <c r="KYR875" s="396"/>
      <c r="KYS875" s="396"/>
      <c r="KYT875" s="396"/>
      <c r="KYU875" s="396"/>
      <c r="KYV875" s="396"/>
      <c r="KYW875" s="396"/>
      <c r="KYX875" s="396"/>
      <c r="KYY875" s="396"/>
      <c r="KYZ875" s="396"/>
      <c r="KZA875" s="396"/>
      <c r="KZB875" s="396"/>
      <c r="KZC875" s="396"/>
      <c r="KZD875" s="396"/>
      <c r="KZE875" s="396"/>
      <c r="KZF875" s="396"/>
      <c r="KZG875" s="396"/>
      <c r="KZH875" s="396"/>
      <c r="KZI875" s="396"/>
      <c r="KZJ875" s="396"/>
      <c r="KZK875" s="396"/>
      <c r="KZL875" s="396"/>
      <c r="KZM875" s="396"/>
      <c r="KZN875" s="396"/>
      <c r="KZO875" s="396"/>
      <c r="KZP875" s="396"/>
      <c r="KZQ875" s="396"/>
      <c r="KZR875" s="396"/>
      <c r="KZS875" s="396"/>
      <c r="KZT875" s="396"/>
      <c r="KZU875" s="396"/>
      <c r="KZV875" s="396"/>
      <c r="KZW875" s="396"/>
      <c r="KZX875" s="396"/>
      <c r="KZY875" s="396"/>
      <c r="KZZ875" s="396"/>
      <c r="LAA875" s="396"/>
      <c r="LAB875" s="396"/>
      <c r="LAC875" s="396"/>
      <c r="LAD875" s="396"/>
      <c r="LAE875" s="396"/>
      <c r="LAF875" s="396"/>
      <c r="LAG875" s="396"/>
      <c r="LAH875" s="396"/>
      <c r="LAI875" s="396"/>
      <c r="LAJ875" s="396"/>
      <c r="LAK875" s="396"/>
      <c r="LAL875" s="396"/>
      <c r="LAM875" s="396"/>
      <c r="LAN875" s="396"/>
      <c r="LAO875" s="396"/>
      <c r="LAP875" s="396"/>
      <c r="LAQ875" s="396"/>
      <c r="LAR875" s="396"/>
      <c r="LAS875" s="396"/>
      <c r="LAT875" s="396"/>
      <c r="LAU875" s="396"/>
      <c r="LAV875" s="396"/>
      <c r="LAW875" s="396"/>
      <c r="LAX875" s="396"/>
      <c r="LAY875" s="396"/>
      <c r="LAZ875" s="396"/>
      <c r="LBA875" s="396"/>
      <c r="LBB875" s="396"/>
      <c r="LBC875" s="396"/>
      <c r="LBD875" s="396"/>
      <c r="LBE875" s="396"/>
      <c r="LBF875" s="396"/>
      <c r="LBG875" s="396"/>
      <c r="LBH875" s="396"/>
      <c r="LBI875" s="396"/>
      <c r="LBJ875" s="396"/>
      <c r="LBK875" s="396"/>
      <c r="LBL875" s="396"/>
      <c r="LBM875" s="396"/>
      <c r="LBN875" s="396"/>
      <c r="LBO875" s="396"/>
      <c r="LBP875" s="396"/>
      <c r="LBQ875" s="396"/>
      <c r="LBR875" s="396"/>
      <c r="LBS875" s="396"/>
      <c r="LBT875" s="396"/>
      <c r="LBU875" s="396"/>
      <c r="LBV875" s="396"/>
      <c r="LBW875" s="396"/>
      <c r="LBX875" s="396"/>
      <c r="LBY875" s="396"/>
      <c r="LBZ875" s="396"/>
      <c r="LCA875" s="396"/>
      <c r="LCB875" s="396"/>
      <c r="LCC875" s="396"/>
      <c r="LCD875" s="396"/>
      <c r="LCE875" s="396"/>
      <c r="LCF875" s="396"/>
      <c r="LCG875" s="396"/>
      <c r="LCH875" s="396"/>
      <c r="LCI875" s="396"/>
      <c r="LCJ875" s="396"/>
      <c r="LCK875" s="396"/>
      <c r="LCL875" s="396"/>
      <c r="LCM875" s="396"/>
      <c r="LCN875" s="396"/>
      <c r="LCO875" s="396"/>
      <c r="LCP875" s="396"/>
      <c r="LCQ875" s="396"/>
      <c r="LCR875" s="396"/>
      <c r="LCS875" s="396"/>
      <c r="LCT875" s="396"/>
      <c r="LCU875" s="396"/>
      <c r="LCV875" s="396"/>
      <c r="LCW875" s="396"/>
      <c r="LCX875" s="396"/>
      <c r="LCY875" s="396"/>
      <c r="LCZ875" s="396"/>
      <c r="LDA875" s="396"/>
      <c r="LDB875" s="396"/>
      <c r="LDC875" s="396"/>
      <c r="LDD875" s="396"/>
      <c r="LDE875" s="396"/>
      <c r="LDF875" s="396"/>
      <c r="LDG875" s="396"/>
      <c r="LDH875" s="396"/>
      <c r="LDI875" s="396"/>
      <c r="LDJ875" s="396"/>
      <c r="LDK875" s="396"/>
      <c r="LDL875" s="396"/>
      <c r="LDM875" s="396"/>
      <c r="LDN875" s="396"/>
      <c r="LDO875" s="396"/>
      <c r="LDP875" s="396"/>
      <c r="LDQ875" s="396"/>
      <c r="LDR875" s="396"/>
      <c r="LDS875" s="396"/>
      <c r="LDT875" s="396"/>
      <c r="LDU875" s="396"/>
      <c r="LDV875" s="396"/>
      <c r="LDW875" s="396"/>
      <c r="LDX875" s="396"/>
      <c r="LDY875" s="396"/>
      <c r="LDZ875" s="396"/>
      <c r="LEA875" s="396"/>
      <c r="LEB875" s="396"/>
      <c r="LEC875" s="396"/>
      <c r="LED875" s="396"/>
      <c r="LEE875" s="396"/>
      <c r="LEF875" s="396"/>
      <c r="LEG875" s="396"/>
      <c r="LEH875" s="396"/>
      <c r="LEI875" s="396"/>
      <c r="LEJ875" s="396"/>
      <c r="LEK875" s="396"/>
      <c r="LEL875" s="396"/>
      <c r="LEM875" s="396"/>
      <c r="LEN875" s="396"/>
      <c r="LEO875" s="396"/>
      <c r="LEP875" s="396"/>
      <c r="LEQ875" s="396"/>
      <c r="LER875" s="396"/>
      <c r="LES875" s="396"/>
      <c r="LET875" s="396"/>
      <c r="LEU875" s="396"/>
      <c r="LEV875" s="396"/>
      <c r="LEW875" s="396"/>
      <c r="LEX875" s="396"/>
      <c r="LEY875" s="396"/>
      <c r="LEZ875" s="396"/>
      <c r="LFA875" s="396"/>
      <c r="LFB875" s="396"/>
      <c r="LFC875" s="396"/>
      <c r="LFD875" s="396"/>
      <c r="LFE875" s="396"/>
      <c r="LFF875" s="396"/>
      <c r="LFG875" s="396"/>
      <c r="LFH875" s="396"/>
      <c r="LFI875" s="396"/>
      <c r="LFJ875" s="396"/>
      <c r="LFK875" s="396"/>
      <c r="LFL875" s="396"/>
      <c r="LFM875" s="396"/>
      <c r="LFN875" s="396"/>
      <c r="LFO875" s="396"/>
      <c r="LFP875" s="396"/>
      <c r="LFQ875" s="396"/>
      <c r="LFR875" s="396"/>
      <c r="LFS875" s="396"/>
      <c r="LFT875" s="396"/>
      <c r="LFU875" s="396"/>
      <c r="LFV875" s="396"/>
      <c r="LFW875" s="396"/>
      <c r="LFX875" s="396"/>
      <c r="LFY875" s="396"/>
      <c r="LFZ875" s="396"/>
      <c r="LGA875" s="396"/>
      <c r="LGB875" s="396"/>
      <c r="LGC875" s="396"/>
      <c r="LGD875" s="396"/>
      <c r="LGE875" s="396"/>
      <c r="LGF875" s="396"/>
      <c r="LGG875" s="396"/>
      <c r="LGH875" s="396"/>
      <c r="LGI875" s="396"/>
      <c r="LGJ875" s="396"/>
      <c r="LGK875" s="396"/>
      <c r="LGL875" s="396"/>
      <c r="LGM875" s="396"/>
      <c r="LGN875" s="396"/>
      <c r="LGO875" s="396"/>
      <c r="LGP875" s="396"/>
      <c r="LGQ875" s="396"/>
      <c r="LGR875" s="396"/>
      <c r="LGS875" s="396"/>
      <c r="LGT875" s="396"/>
      <c r="LGU875" s="396"/>
      <c r="LGV875" s="396"/>
      <c r="LGW875" s="396"/>
      <c r="LGX875" s="396"/>
      <c r="LGY875" s="396"/>
      <c r="LGZ875" s="396"/>
      <c r="LHA875" s="396"/>
      <c r="LHB875" s="396"/>
      <c r="LHC875" s="396"/>
      <c r="LHD875" s="396"/>
      <c r="LHE875" s="396"/>
      <c r="LHF875" s="396"/>
      <c r="LHG875" s="396"/>
      <c r="LHH875" s="396"/>
      <c r="LHI875" s="396"/>
      <c r="LHJ875" s="396"/>
      <c r="LHK875" s="396"/>
      <c r="LHL875" s="396"/>
      <c r="LHM875" s="396"/>
      <c r="LHN875" s="396"/>
      <c r="LHO875" s="396"/>
      <c r="LHP875" s="396"/>
      <c r="LHQ875" s="396"/>
      <c r="LHR875" s="396"/>
      <c r="LHS875" s="396"/>
      <c r="LHT875" s="396"/>
      <c r="LHU875" s="396"/>
      <c r="LHV875" s="396"/>
      <c r="LHW875" s="396"/>
      <c r="LHX875" s="396"/>
      <c r="LHY875" s="396"/>
      <c r="LHZ875" s="396"/>
      <c r="LIA875" s="396"/>
      <c r="LIB875" s="396"/>
      <c r="LIC875" s="396"/>
      <c r="LID875" s="396"/>
      <c r="LIE875" s="396"/>
      <c r="LIF875" s="396"/>
      <c r="LIG875" s="396"/>
      <c r="LIH875" s="396"/>
      <c r="LII875" s="396"/>
      <c r="LIJ875" s="396"/>
      <c r="LIK875" s="396"/>
      <c r="LIL875" s="396"/>
      <c r="LIM875" s="396"/>
      <c r="LIN875" s="396"/>
      <c r="LIO875" s="396"/>
      <c r="LIP875" s="396"/>
      <c r="LIQ875" s="396"/>
      <c r="LIR875" s="396"/>
      <c r="LIS875" s="396"/>
      <c r="LIT875" s="396"/>
      <c r="LIU875" s="396"/>
      <c r="LIV875" s="396"/>
      <c r="LIW875" s="396"/>
      <c r="LIX875" s="396"/>
      <c r="LIY875" s="396"/>
      <c r="LIZ875" s="396"/>
      <c r="LJA875" s="396"/>
      <c r="LJB875" s="396"/>
      <c r="LJC875" s="396"/>
      <c r="LJD875" s="396"/>
      <c r="LJE875" s="396"/>
      <c r="LJF875" s="396"/>
      <c r="LJG875" s="396"/>
      <c r="LJH875" s="396"/>
      <c r="LJI875" s="396"/>
      <c r="LJJ875" s="396"/>
      <c r="LJK875" s="396"/>
      <c r="LJL875" s="396"/>
      <c r="LJM875" s="396"/>
      <c r="LJN875" s="396"/>
      <c r="LJO875" s="396"/>
      <c r="LJP875" s="396"/>
      <c r="LJQ875" s="396"/>
      <c r="LJR875" s="396"/>
      <c r="LJS875" s="396"/>
      <c r="LJT875" s="396"/>
      <c r="LJU875" s="396"/>
      <c r="LJV875" s="396"/>
      <c r="LJW875" s="396"/>
      <c r="LJX875" s="396"/>
      <c r="LJY875" s="396"/>
      <c r="LJZ875" s="396"/>
      <c r="LKA875" s="396"/>
      <c r="LKB875" s="396"/>
      <c r="LKC875" s="396"/>
      <c r="LKD875" s="396"/>
      <c r="LKE875" s="396"/>
      <c r="LKF875" s="396"/>
      <c r="LKG875" s="396"/>
      <c r="LKH875" s="396"/>
      <c r="LKI875" s="396"/>
      <c r="LKJ875" s="396"/>
      <c r="LKK875" s="396"/>
      <c r="LKL875" s="396"/>
      <c r="LKM875" s="396"/>
      <c r="LKN875" s="396"/>
      <c r="LKO875" s="396"/>
      <c r="LKP875" s="396"/>
      <c r="LKQ875" s="396"/>
      <c r="LKR875" s="396"/>
      <c r="LKS875" s="396"/>
      <c r="LKT875" s="396"/>
      <c r="LKU875" s="396"/>
      <c r="LKV875" s="396"/>
      <c r="LKW875" s="396"/>
      <c r="LKX875" s="396"/>
      <c r="LKY875" s="396"/>
      <c r="LKZ875" s="396"/>
      <c r="LLA875" s="396"/>
      <c r="LLB875" s="396"/>
      <c r="LLC875" s="396"/>
      <c r="LLD875" s="396"/>
      <c r="LLE875" s="396"/>
      <c r="LLF875" s="396"/>
      <c r="LLG875" s="396"/>
      <c r="LLH875" s="396"/>
      <c r="LLI875" s="396"/>
      <c r="LLJ875" s="396"/>
      <c r="LLK875" s="396"/>
      <c r="LLL875" s="396"/>
      <c r="LLM875" s="396"/>
      <c r="LLN875" s="396"/>
      <c r="LLO875" s="396"/>
      <c r="LLP875" s="396"/>
      <c r="LLQ875" s="396"/>
      <c r="LLR875" s="396"/>
      <c r="LLS875" s="396"/>
      <c r="LLT875" s="396"/>
      <c r="LLU875" s="396"/>
      <c r="LLV875" s="396"/>
      <c r="LLW875" s="396"/>
      <c r="LLX875" s="396"/>
      <c r="LLY875" s="396"/>
      <c r="LLZ875" s="396"/>
      <c r="LMA875" s="396"/>
      <c r="LMB875" s="396"/>
      <c r="LMC875" s="396"/>
      <c r="LMD875" s="396"/>
      <c r="LME875" s="396"/>
      <c r="LMF875" s="396"/>
      <c r="LMG875" s="396"/>
      <c r="LMH875" s="396"/>
      <c r="LMI875" s="396"/>
      <c r="LMJ875" s="396"/>
      <c r="LMK875" s="396"/>
      <c r="LML875" s="396"/>
      <c r="LMM875" s="396"/>
      <c r="LMN875" s="396"/>
      <c r="LMO875" s="396"/>
      <c r="LMP875" s="396"/>
      <c r="LMQ875" s="396"/>
      <c r="LMR875" s="396"/>
      <c r="LMS875" s="396"/>
      <c r="LMT875" s="396"/>
      <c r="LMU875" s="396"/>
      <c r="LMV875" s="396"/>
      <c r="LMW875" s="396"/>
      <c r="LMX875" s="396"/>
      <c r="LMY875" s="396"/>
      <c r="LMZ875" s="396"/>
      <c r="LNA875" s="396"/>
      <c r="LNB875" s="396"/>
      <c r="LNC875" s="396"/>
      <c r="LND875" s="396"/>
      <c r="LNE875" s="396"/>
      <c r="LNF875" s="396"/>
      <c r="LNG875" s="396"/>
      <c r="LNH875" s="396"/>
      <c r="LNI875" s="396"/>
      <c r="LNJ875" s="396"/>
      <c r="LNK875" s="396"/>
      <c r="LNL875" s="396"/>
      <c r="LNM875" s="396"/>
      <c r="LNN875" s="396"/>
      <c r="LNO875" s="396"/>
      <c r="LNP875" s="396"/>
      <c r="LNQ875" s="396"/>
      <c r="LNR875" s="396"/>
      <c r="LNS875" s="396"/>
      <c r="LNT875" s="396"/>
      <c r="LNU875" s="396"/>
      <c r="LNV875" s="396"/>
      <c r="LNW875" s="396"/>
      <c r="LNX875" s="396"/>
      <c r="LNY875" s="396"/>
      <c r="LNZ875" s="396"/>
      <c r="LOA875" s="396"/>
      <c r="LOB875" s="396"/>
      <c r="LOC875" s="396"/>
      <c r="LOD875" s="396"/>
      <c r="LOE875" s="396"/>
      <c r="LOF875" s="396"/>
      <c r="LOG875" s="396"/>
      <c r="LOH875" s="396"/>
      <c r="LOI875" s="396"/>
      <c r="LOJ875" s="396"/>
      <c r="LOK875" s="396"/>
      <c r="LOL875" s="396"/>
      <c r="LOM875" s="396"/>
      <c r="LON875" s="396"/>
      <c r="LOO875" s="396"/>
      <c r="LOP875" s="396"/>
      <c r="LOQ875" s="396"/>
      <c r="LOR875" s="396"/>
      <c r="LOS875" s="396"/>
      <c r="LOT875" s="396"/>
      <c r="LOU875" s="396"/>
      <c r="LOV875" s="396"/>
      <c r="LOW875" s="396"/>
      <c r="LOX875" s="396"/>
      <c r="LOY875" s="396"/>
      <c r="LOZ875" s="396"/>
      <c r="LPA875" s="396"/>
      <c r="LPB875" s="396"/>
      <c r="LPC875" s="396"/>
      <c r="LPD875" s="396"/>
      <c r="LPE875" s="396"/>
      <c r="LPF875" s="396"/>
      <c r="LPG875" s="396"/>
      <c r="LPH875" s="396"/>
      <c r="LPI875" s="396"/>
      <c r="LPJ875" s="396"/>
      <c r="LPK875" s="396"/>
      <c r="LPL875" s="396"/>
      <c r="LPM875" s="396"/>
      <c r="LPN875" s="396"/>
      <c r="LPO875" s="396"/>
      <c r="LPP875" s="396"/>
      <c r="LPQ875" s="396"/>
      <c r="LPR875" s="396"/>
      <c r="LPS875" s="396"/>
      <c r="LPT875" s="396"/>
      <c r="LPU875" s="396"/>
      <c r="LPV875" s="396"/>
      <c r="LPW875" s="396"/>
      <c r="LPX875" s="396"/>
      <c r="LPY875" s="396"/>
      <c r="LPZ875" s="396"/>
      <c r="LQA875" s="396"/>
      <c r="LQB875" s="396"/>
      <c r="LQC875" s="396"/>
      <c r="LQD875" s="396"/>
      <c r="LQE875" s="396"/>
      <c r="LQF875" s="396"/>
      <c r="LQG875" s="396"/>
      <c r="LQH875" s="396"/>
      <c r="LQI875" s="396"/>
      <c r="LQJ875" s="396"/>
      <c r="LQK875" s="396"/>
      <c r="LQL875" s="396"/>
      <c r="LQM875" s="396"/>
      <c r="LQN875" s="396"/>
      <c r="LQO875" s="396"/>
      <c r="LQP875" s="396"/>
      <c r="LQQ875" s="396"/>
      <c r="LQR875" s="396"/>
      <c r="LQS875" s="396"/>
      <c r="LQT875" s="396"/>
      <c r="LQU875" s="396"/>
      <c r="LQV875" s="396"/>
      <c r="LQW875" s="396"/>
      <c r="LQX875" s="396"/>
      <c r="LQY875" s="396"/>
      <c r="LQZ875" s="396"/>
      <c r="LRA875" s="396"/>
      <c r="LRB875" s="396"/>
      <c r="LRC875" s="396"/>
      <c r="LRD875" s="396"/>
      <c r="LRE875" s="396"/>
      <c r="LRF875" s="396"/>
      <c r="LRG875" s="396"/>
      <c r="LRH875" s="396"/>
      <c r="LRI875" s="396"/>
      <c r="LRJ875" s="396"/>
      <c r="LRK875" s="396"/>
      <c r="LRL875" s="396"/>
      <c r="LRM875" s="396"/>
      <c r="LRN875" s="396"/>
      <c r="LRO875" s="396"/>
      <c r="LRP875" s="396"/>
      <c r="LRQ875" s="396"/>
      <c r="LRR875" s="396"/>
      <c r="LRS875" s="396"/>
      <c r="LRT875" s="396"/>
      <c r="LRU875" s="396"/>
      <c r="LRV875" s="396"/>
      <c r="LRW875" s="396"/>
      <c r="LRX875" s="396"/>
      <c r="LRY875" s="396"/>
      <c r="LRZ875" s="396"/>
      <c r="LSA875" s="396"/>
      <c r="LSB875" s="396"/>
      <c r="LSC875" s="396"/>
      <c r="LSD875" s="396"/>
      <c r="LSE875" s="396"/>
      <c r="LSF875" s="396"/>
      <c r="LSG875" s="396"/>
      <c r="LSH875" s="396"/>
      <c r="LSI875" s="396"/>
      <c r="LSJ875" s="396"/>
      <c r="LSK875" s="396"/>
      <c r="LSL875" s="396"/>
      <c r="LSM875" s="396"/>
      <c r="LSN875" s="396"/>
      <c r="LSO875" s="396"/>
      <c r="LSP875" s="396"/>
      <c r="LSQ875" s="396"/>
      <c r="LSR875" s="396"/>
      <c r="LSS875" s="396"/>
      <c r="LST875" s="396"/>
      <c r="LSU875" s="396"/>
      <c r="LSV875" s="396"/>
      <c r="LSW875" s="396"/>
      <c r="LSX875" s="396"/>
      <c r="LSY875" s="396"/>
      <c r="LSZ875" s="396"/>
      <c r="LTA875" s="396"/>
      <c r="LTB875" s="396"/>
      <c r="LTC875" s="396"/>
      <c r="LTD875" s="396"/>
      <c r="LTE875" s="396"/>
      <c r="LTF875" s="396"/>
      <c r="LTG875" s="396"/>
      <c r="LTH875" s="396"/>
      <c r="LTI875" s="396"/>
      <c r="LTJ875" s="396"/>
      <c r="LTK875" s="396"/>
      <c r="LTL875" s="396"/>
      <c r="LTM875" s="396"/>
      <c r="LTN875" s="396"/>
      <c r="LTO875" s="396"/>
      <c r="LTP875" s="396"/>
      <c r="LTQ875" s="396"/>
      <c r="LTR875" s="396"/>
      <c r="LTS875" s="396"/>
      <c r="LTT875" s="396"/>
      <c r="LTU875" s="396"/>
      <c r="LTV875" s="396"/>
      <c r="LTW875" s="396"/>
      <c r="LTX875" s="396"/>
      <c r="LTY875" s="396"/>
      <c r="LTZ875" s="396"/>
      <c r="LUA875" s="396"/>
      <c r="LUB875" s="396"/>
      <c r="LUC875" s="396"/>
      <c r="LUD875" s="396"/>
      <c r="LUE875" s="396"/>
      <c r="LUF875" s="396"/>
      <c r="LUG875" s="396"/>
      <c r="LUH875" s="396"/>
      <c r="LUI875" s="396"/>
      <c r="LUJ875" s="396"/>
      <c r="LUK875" s="396"/>
      <c r="LUL875" s="396"/>
      <c r="LUM875" s="396"/>
      <c r="LUN875" s="396"/>
      <c r="LUO875" s="396"/>
      <c r="LUP875" s="396"/>
      <c r="LUQ875" s="396"/>
      <c r="LUR875" s="396"/>
      <c r="LUS875" s="396"/>
      <c r="LUT875" s="396"/>
      <c r="LUU875" s="396"/>
      <c r="LUV875" s="396"/>
      <c r="LUW875" s="396"/>
      <c r="LUX875" s="396"/>
      <c r="LUY875" s="396"/>
      <c r="LUZ875" s="396"/>
      <c r="LVA875" s="396"/>
      <c r="LVB875" s="396"/>
      <c r="LVC875" s="396"/>
      <c r="LVD875" s="396"/>
      <c r="LVE875" s="396"/>
      <c r="LVF875" s="396"/>
      <c r="LVG875" s="396"/>
      <c r="LVH875" s="396"/>
      <c r="LVI875" s="396"/>
      <c r="LVJ875" s="396"/>
      <c r="LVK875" s="396"/>
      <c r="LVL875" s="396"/>
      <c r="LVM875" s="396"/>
      <c r="LVN875" s="396"/>
      <c r="LVO875" s="396"/>
      <c r="LVP875" s="396"/>
      <c r="LVQ875" s="396"/>
      <c r="LVR875" s="396"/>
      <c r="LVS875" s="396"/>
      <c r="LVT875" s="396"/>
      <c r="LVU875" s="396"/>
      <c r="LVV875" s="396"/>
      <c r="LVW875" s="396"/>
      <c r="LVX875" s="396"/>
      <c r="LVY875" s="396"/>
      <c r="LVZ875" s="396"/>
      <c r="LWA875" s="396"/>
      <c r="LWB875" s="396"/>
      <c r="LWC875" s="396"/>
      <c r="LWD875" s="396"/>
      <c r="LWE875" s="396"/>
      <c r="LWF875" s="396"/>
      <c r="LWG875" s="396"/>
      <c r="LWH875" s="396"/>
      <c r="LWI875" s="396"/>
      <c r="LWJ875" s="396"/>
      <c r="LWK875" s="396"/>
      <c r="LWL875" s="396"/>
      <c r="LWM875" s="396"/>
      <c r="LWN875" s="396"/>
      <c r="LWO875" s="396"/>
      <c r="LWP875" s="396"/>
      <c r="LWQ875" s="396"/>
      <c r="LWR875" s="396"/>
      <c r="LWS875" s="396"/>
      <c r="LWT875" s="396"/>
      <c r="LWU875" s="396"/>
      <c r="LWV875" s="396"/>
      <c r="LWW875" s="396"/>
      <c r="LWX875" s="396"/>
      <c r="LWY875" s="396"/>
      <c r="LWZ875" s="396"/>
      <c r="LXA875" s="396"/>
      <c r="LXB875" s="396"/>
      <c r="LXC875" s="396"/>
      <c r="LXD875" s="396"/>
      <c r="LXE875" s="396"/>
      <c r="LXF875" s="396"/>
      <c r="LXG875" s="396"/>
      <c r="LXH875" s="396"/>
      <c r="LXI875" s="396"/>
      <c r="LXJ875" s="396"/>
      <c r="LXK875" s="396"/>
      <c r="LXL875" s="396"/>
      <c r="LXM875" s="396"/>
      <c r="LXN875" s="396"/>
      <c r="LXO875" s="396"/>
      <c r="LXP875" s="396"/>
      <c r="LXQ875" s="396"/>
      <c r="LXR875" s="396"/>
      <c r="LXS875" s="396"/>
      <c r="LXT875" s="396"/>
      <c r="LXU875" s="396"/>
      <c r="LXV875" s="396"/>
      <c r="LXW875" s="396"/>
      <c r="LXX875" s="396"/>
      <c r="LXY875" s="396"/>
      <c r="LXZ875" s="396"/>
      <c r="LYA875" s="396"/>
      <c r="LYB875" s="396"/>
      <c r="LYC875" s="396"/>
      <c r="LYD875" s="396"/>
      <c r="LYE875" s="396"/>
      <c r="LYF875" s="396"/>
      <c r="LYG875" s="396"/>
      <c r="LYH875" s="396"/>
      <c r="LYI875" s="396"/>
      <c r="LYJ875" s="396"/>
      <c r="LYK875" s="396"/>
      <c r="LYL875" s="396"/>
      <c r="LYM875" s="396"/>
      <c r="LYN875" s="396"/>
      <c r="LYO875" s="396"/>
      <c r="LYP875" s="396"/>
      <c r="LYQ875" s="396"/>
      <c r="LYR875" s="396"/>
      <c r="LYS875" s="396"/>
      <c r="LYT875" s="396"/>
      <c r="LYU875" s="396"/>
      <c r="LYV875" s="396"/>
      <c r="LYW875" s="396"/>
      <c r="LYX875" s="396"/>
      <c r="LYY875" s="396"/>
      <c r="LYZ875" s="396"/>
      <c r="LZA875" s="396"/>
      <c r="LZB875" s="396"/>
      <c r="LZC875" s="396"/>
      <c r="LZD875" s="396"/>
      <c r="LZE875" s="396"/>
      <c r="LZF875" s="396"/>
      <c r="LZG875" s="396"/>
      <c r="LZH875" s="396"/>
      <c r="LZI875" s="396"/>
      <c r="LZJ875" s="396"/>
      <c r="LZK875" s="396"/>
      <c r="LZL875" s="396"/>
      <c r="LZM875" s="396"/>
      <c r="LZN875" s="396"/>
      <c r="LZO875" s="396"/>
      <c r="LZP875" s="396"/>
      <c r="LZQ875" s="396"/>
      <c r="LZR875" s="396"/>
      <c r="LZS875" s="396"/>
      <c r="LZT875" s="396"/>
      <c r="LZU875" s="396"/>
      <c r="LZV875" s="396"/>
      <c r="LZW875" s="396"/>
      <c r="LZX875" s="396"/>
      <c r="LZY875" s="396"/>
      <c r="LZZ875" s="396"/>
      <c r="MAA875" s="396"/>
      <c r="MAB875" s="396"/>
      <c r="MAC875" s="396"/>
      <c r="MAD875" s="396"/>
      <c r="MAE875" s="396"/>
      <c r="MAF875" s="396"/>
      <c r="MAG875" s="396"/>
      <c r="MAH875" s="396"/>
      <c r="MAI875" s="396"/>
      <c r="MAJ875" s="396"/>
      <c r="MAK875" s="396"/>
      <c r="MAL875" s="396"/>
      <c r="MAM875" s="396"/>
      <c r="MAN875" s="396"/>
      <c r="MAO875" s="396"/>
      <c r="MAP875" s="396"/>
      <c r="MAQ875" s="396"/>
      <c r="MAR875" s="396"/>
      <c r="MAS875" s="396"/>
      <c r="MAT875" s="396"/>
      <c r="MAU875" s="396"/>
      <c r="MAV875" s="396"/>
      <c r="MAW875" s="396"/>
      <c r="MAX875" s="396"/>
      <c r="MAY875" s="396"/>
      <c r="MAZ875" s="396"/>
      <c r="MBA875" s="396"/>
      <c r="MBB875" s="396"/>
      <c r="MBC875" s="396"/>
      <c r="MBD875" s="396"/>
      <c r="MBE875" s="396"/>
      <c r="MBF875" s="396"/>
      <c r="MBG875" s="396"/>
      <c r="MBH875" s="396"/>
      <c r="MBI875" s="396"/>
      <c r="MBJ875" s="396"/>
      <c r="MBK875" s="396"/>
      <c r="MBL875" s="396"/>
      <c r="MBM875" s="396"/>
      <c r="MBN875" s="396"/>
      <c r="MBO875" s="396"/>
      <c r="MBP875" s="396"/>
      <c r="MBQ875" s="396"/>
      <c r="MBR875" s="396"/>
      <c r="MBS875" s="396"/>
      <c r="MBT875" s="396"/>
      <c r="MBU875" s="396"/>
      <c r="MBV875" s="396"/>
      <c r="MBW875" s="396"/>
      <c r="MBX875" s="396"/>
      <c r="MBY875" s="396"/>
      <c r="MBZ875" s="396"/>
      <c r="MCA875" s="396"/>
      <c r="MCB875" s="396"/>
      <c r="MCC875" s="396"/>
      <c r="MCD875" s="396"/>
      <c r="MCE875" s="396"/>
      <c r="MCF875" s="396"/>
      <c r="MCG875" s="396"/>
      <c r="MCH875" s="396"/>
      <c r="MCI875" s="396"/>
      <c r="MCJ875" s="396"/>
      <c r="MCK875" s="396"/>
      <c r="MCL875" s="396"/>
      <c r="MCM875" s="396"/>
      <c r="MCN875" s="396"/>
      <c r="MCO875" s="396"/>
      <c r="MCP875" s="396"/>
      <c r="MCQ875" s="396"/>
      <c r="MCR875" s="396"/>
      <c r="MCS875" s="396"/>
      <c r="MCT875" s="396"/>
      <c r="MCU875" s="396"/>
      <c r="MCV875" s="396"/>
      <c r="MCW875" s="396"/>
      <c r="MCX875" s="396"/>
      <c r="MCY875" s="396"/>
      <c r="MCZ875" s="396"/>
      <c r="MDA875" s="396"/>
      <c r="MDB875" s="396"/>
      <c r="MDC875" s="396"/>
      <c r="MDD875" s="396"/>
      <c r="MDE875" s="396"/>
      <c r="MDF875" s="396"/>
      <c r="MDG875" s="396"/>
      <c r="MDH875" s="396"/>
      <c r="MDI875" s="396"/>
      <c r="MDJ875" s="396"/>
      <c r="MDK875" s="396"/>
      <c r="MDL875" s="396"/>
      <c r="MDM875" s="396"/>
      <c r="MDN875" s="396"/>
      <c r="MDO875" s="396"/>
      <c r="MDP875" s="396"/>
      <c r="MDQ875" s="396"/>
      <c r="MDR875" s="396"/>
      <c r="MDS875" s="396"/>
      <c r="MDT875" s="396"/>
      <c r="MDU875" s="396"/>
      <c r="MDV875" s="396"/>
      <c r="MDW875" s="396"/>
      <c r="MDX875" s="396"/>
      <c r="MDY875" s="396"/>
      <c r="MDZ875" s="396"/>
      <c r="MEA875" s="396"/>
      <c r="MEB875" s="396"/>
      <c r="MEC875" s="396"/>
      <c r="MED875" s="396"/>
      <c r="MEE875" s="396"/>
      <c r="MEF875" s="396"/>
      <c r="MEG875" s="396"/>
      <c r="MEH875" s="396"/>
      <c r="MEI875" s="396"/>
      <c r="MEJ875" s="396"/>
      <c r="MEK875" s="396"/>
      <c r="MEL875" s="396"/>
      <c r="MEM875" s="396"/>
      <c r="MEN875" s="396"/>
      <c r="MEO875" s="396"/>
      <c r="MEP875" s="396"/>
      <c r="MEQ875" s="396"/>
      <c r="MER875" s="396"/>
      <c r="MES875" s="396"/>
      <c r="MET875" s="396"/>
      <c r="MEU875" s="396"/>
      <c r="MEV875" s="396"/>
      <c r="MEW875" s="396"/>
      <c r="MEX875" s="396"/>
      <c r="MEY875" s="396"/>
      <c r="MEZ875" s="396"/>
      <c r="MFA875" s="396"/>
      <c r="MFB875" s="396"/>
      <c r="MFC875" s="396"/>
      <c r="MFD875" s="396"/>
      <c r="MFE875" s="396"/>
      <c r="MFF875" s="396"/>
      <c r="MFG875" s="396"/>
      <c r="MFH875" s="396"/>
      <c r="MFI875" s="396"/>
      <c r="MFJ875" s="396"/>
      <c r="MFK875" s="396"/>
      <c r="MFL875" s="396"/>
      <c r="MFM875" s="396"/>
      <c r="MFN875" s="396"/>
      <c r="MFO875" s="396"/>
      <c r="MFP875" s="396"/>
      <c r="MFQ875" s="396"/>
      <c r="MFR875" s="396"/>
      <c r="MFS875" s="396"/>
      <c r="MFT875" s="396"/>
      <c r="MFU875" s="396"/>
      <c r="MFV875" s="396"/>
      <c r="MFW875" s="396"/>
      <c r="MFX875" s="396"/>
      <c r="MFY875" s="396"/>
      <c r="MFZ875" s="396"/>
      <c r="MGA875" s="396"/>
      <c r="MGB875" s="396"/>
      <c r="MGC875" s="396"/>
      <c r="MGD875" s="396"/>
      <c r="MGE875" s="396"/>
      <c r="MGF875" s="396"/>
      <c r="MGG875" s="396"/>
      <c r="MGH875" s="396"/>
      <c r="MGI875" s="396"/>
      <c r="MGJ875" s="396"/>
      <c r="MGK875" s="396"/>
      <c r="MGL875" s="396"/>
      <c r="MGM875" s="396"/>
      <c r="MGN875" s="396"/>
      <c r="MGO875" s="396"/>
      <c r="MGP875" s="396"/>
      <c r="MGQ875" s="396"/>
      <c r="MGR875" s="396"/>
      <c r="MGS875" s="396"/>
      <c r="MGT875" s="396"/>
      <c r="MGU875" s="396"/>
      <c r="MGV875" s="396"/>
      <c r="MGW875" s="396"/>
      <c r="MGX875" s="396"/>
      <c r="MGY875" s="396"/>
      <c r="MGZ875" s="396"/>
      <c r="MHA875" s="396"/>
      <c r="MHB875" s="396"/>
      <c r="MHC875" s="396"/>
      <c r="MHD875" s="396"/>
      <c r="MHE875" s="396"/>
      <c r="MHF875" s="396"/>
      <c r="MHG875" s="396"/>
      <c r="MHH875" s="396"/>
      <c r="MHI875" s="396"/>
      <c r="MHJ875" s="396"/>
      <c r="MHK875" s="396"/>
      <c r="MHL875" s="396"/>
      <c r="MHM875" s="396"/>
      <c r="MHN875" s="396"/>
      <c r="MHO875" s="396"/>
      <c r="MHP875" s="396"/>
      <c r="MHQ875" s="396"/>
      <c r="MHR875" s="396"/>
      <c r="MHS875" s="396"/>
      <c r="MHT875" s="396"/>
      <c r="MHU875" s="396"/>
      <c r="MHV875" s="396"/>
      <c r="MHW875" s="396"/>
      <c r="MHX875" s="396"/>
      <c r="MHY875" s="396"/>
      <c r="MHZ875" s="396"/>
      <c r="MIA875" s="396"/>
      <c r="MIB875" s="396"/>
      <c r="MIC875" s="396"/>
      <c r="MID875" s="396"/>
      <c r="MIE875" s="396"/>
      <c r="MIF875" s="396"/>
      <c r="MIG875" s="396"/>
      <c r="MIH875" s="396"/>
      <c r="MII875" s="396"/>
      <c r="MIJ875" s="396"/>
      <c r="MIK875" s="396"/>
      <c r="MIL875" s="396"/>
      <c r="MIM875" s="396"/>
      <c r="MIN875" s="396"/>
      <c r="MIO875" s="396"/>
      <c r="MIP875" s="396"/>
      <c r="MIQ875" s="396"/>
      <c r="MIR875" s="396"/>
      <c r="MIS875" s="396"/>
      <c r="MIT875" s="396"/>
      <c r="MIU875" s="396"/>
      <c r="MIV875" s="396"/>
      <c r="MIW875" s="396"/>
      <c r="MIX875" s="396"/>
      <c r="MIY875" s="396"/>
      <c r="MIZ875" s="396"/>
      <c r="MJA875" s="396"/>
      <c r="MJB875" s="396"/>
      <c r="MJC875" s="396"/>
      <c r="MJD875" s="396"/>
      <c r="MJE875" s="396"/>
      <c r="MJF875" s="396"/>
      <c r="MJG875" s="396"/>
      <c r="MJH875" s="396"/>
      <c r="MJI875" s="396"/>
      <c r="MJJ875" s="396"/>
      <c r="MJK875" s="396"/>
      <c r="MJL875" s="396"/>
      <c r="MJM875" s="396"/>
      <c r="MJN875" s="396"/>
      <c r="MJO875" s="396"/>
      <c r="MJP875" s="396"/>
      <c r="MJQ875" s="396"/>
      <c r="MJR875" s="396"/>
      <c r="MJS875" s="396"/>
      <c r="MJT875" s="396"/>
      <c r="MJU875" s="396"/>
      <c r="MJV875" s="396"/>
      <c r="MJW875" s="396"/>
      <c r="MJX875" s="396"/>
      <c r="MJY875" s="396"/>
      <c r="MJZ875" s="396"/>
      <c r="MKA875" s="396"/>
      <c r="MKB875" s="396"/>
      <c r="MKC875" s="396"/>
      <c r="MKD875" s="396"/>
      <c r="MKE875" s="396"/>
      <c r="MKF875" s="396"/>
      <c r="MKG875" s="396"/>
      <c r="MKH875" s="396"/>
      <c r="MKI875" s="396"/>
      <c r="MKJ875" s="396"/>
      <c r="MKK875" s="396"/>
      <c r="MKL875" s="396"/>
      <c r="MKM875" s="396"/>
      <c r="MKN875" s="396"/>
      <c r="MKO875" s="396"/>
      <c r="MKP875" s="396"/>
      <c r="MKQ875" s="396"/>
      <c r="MKR875" s="396"/>
      <c r="MKS875" s="396"/>
      <c r="MKT875" s="396"/>
      <c r="MKU875" s="396"/>
      <c r="MKV875" s="396"/>
      <c r="MKW875" s="396"/>
      <c r="MKX875" s="396"/>
      <c r="MKY875" s="396"/>
      <c r="MKZ875" s="396"/>
      <c r="MLA875" s="396"/>
      <c r="MLB875" s="396"/>
      <c r="MLC875" s="396"/>
      <c r="MLD875" s="396"/>
      <c r="MLE875" s="396"/>
      <c r="MLF875" s="396"/>
      <c r="MLG875" s="396"/>
      <c r="MLH875" s="396"/>
      <c r="MLI875" s="396"/>
      <c r="MLJ875" s="396"/>
      <c r="MLK875" s="396"/>
      <c r="MLL875" s="396"/>
      <c r="MLM875" s="396"/>
      <c r="MLN875" s="396"/>
      <c r="MLO875" s="396"/>
      <c r="MLP875" s="396"/>
      <c r="MLQ875" s="396"/>
      <c r="MLR875" s="396"/>
      <c r="MLS875" s="396"/>
      <c r="MLT875" s="396"/>
      <c r="MLU875" s="396"/>
      <c r="MLV875" s="396"/>
      <c r="MLW875" s="396"/>
      <c r="MLX875" s="396"/>
      <c r="MLY875" s="396"/>
      <c r="MLZ875" s="396"/>
      <c r="MMA875" s="396"/>
      <c r="MMB875" s="396"/>
      <c r="MMC875" s="396"/>
      <c r="MMD875" s="396"/>
      <c r="MME875" s="396"/>
      <c r="MMF875" s="396"/>
      <c r="MMG875" s="396"/>
      <c r="MMH875" s="396"/>
      <c r="MMI875" s="396"/>
      <c r="MMJ875" s="396"/>
      <c r="MMK875" s="396"/>
      <c r="MML875" s="396"/>
      <c r="MMM875" s="396"/>
      <c r="MMN875" s="396"/>
      <c r="MMO875" s="396"/>
      <c r="MMP875" s="396"/>
      <c r="MMQ875" s="396"/>
      <c r="MMR875" s="396"/>
      <c r="MMS875" s="396"/>
      <c r="MMT875" s="396"/>
      <c r="MMU875" s="396"/>
      <c r="MMV875" s="396"/>
      <c r="MMW875" s="396"/>
      <c r="MMX875" s="396"/>
      <c r="MMY875" s="396"/>
      <c r="MMZ875" s="396"/>
      <c r="MNA875" s="396"/>
      <c r="MNB875" s="396"/>
      <c r="MNC875" s="396"/>
      <c r="MND875" s="396"/>
      <c r="MNE875" s="396"/>
      <c r="MNF875" s="396"/>
      <c r="MNG875" s="396"/>
      <c r="MNH875" s="396"/>
      <c r="MNI875" s="396"/>
      <c r="MNJ875" s="396"/>
      <c r="MNK875" s="396"/>
      <c r="MNL875" s="396"/>
      <c r="MNM875" s="396"/>
      <c r="MNN875" s="396"/>
      <c r="MNO875" s="396"/>
      <c r="MNP875" s="396"/>
      <c r="MNQ875" s="396"/>
      <c r="MNR875" s="396"/>
      <c r="MNS875" s="396"/>
      <c r="MNT875" s="396"/>
      <c r="MNU875" s="396"/>
      <c r="MNV875" s="396"/>
      <c r="MNW875" s="396"/>
      <c r="MNX875" s="396"/>
      <c r="MNY875" s="396"/>
      <c r="MNZ875" s="396"/>
      <c r="MOA875" s="396"/>
      <c r="MOB875" s="396"/>
      <c r="MOC875" s="396"/>
      <c r="MOD875" s="396"/>
      <c r="MOE875" s="396"/>
      <c r="MOF875" s="396"/>
      <c r="MOG875" s="396"/>
      <c r="MOH875" s="396"/>
      <c r="MOI875" s="396"/>
      <c r="MOJ875" s="396"/>
      <c r="MOK875" s="396"/>
      <c r="MOL875" s="396"/>
      <c r="MOM875" s="396"/>
      <c r="MON875" s="396"/>
      <c r="MOO875" s="396"/>
      <c r="MOP875" s="396"/>
      <c r="MOQ875" s="396"/>
      <c r="MOR875" s="396"/>
      <c r="MOS875" s="396"/>
      <c r="MOT875" s="396"/>
      <c r="MOU875" s="396"/>
      <c r="MOV875" s="396"/>
      <c r="MOW875" s="396"/>
      <c r="MOX875" s="396"/>
      <c r="MOY875" s="396"/>
      <c r="MOZ875" s="396"/>
      <c r="MPA875" s="396"/>
      <c r="MPB875" s="396"/>
      <c r="MPC875" s="396"/>
      <c r="MPD875" s="396"/>
      <c r="MPE875" s="396"/>
      <c r="MPF875" s="396"/>
      <c r="MPG875" s="396"/>
      <c r="MPH875" s="396"/>
      <c r="MPI875" s="396"/>
      <c r="MPJ875" s="396"/>
      <c r="MPK875" s="396"/>
      <c r="MPL875" s="396"/>
      <c r="MPM875" s="396"/>
      <c r="MPN875" s="396"/>
      <c r="MPO875" s="396"/>
      <c r="MPP875" s="396"/>
      <c r="MPQ875" s="396"/>
      <c r="MPR875" s="396"/>
      <c r="MPS875" s="396"/>
      <c r="MPT875" s="396"/>
      <c r="MPU875" s="396"/>
      <c r="MPV875" s="396"/>
      <c r="MPW875" s="396"/>
      <c r="MPX875" s="396"/>
      <c r="MPY875" s="396"/>
      <c r="MPZ875" s="396"/>
      <c r="MQA875" s="396"/>
      <c r="MQB875" s="396"/>
      <c r="MQC875" s="396"/>
      <c r="MQD875" s="396"/>
      <c r="MQE875" s="396"/>
      <c r="MQF875" s="396"/>
      <c r="MQG875" s="396"/>
      <c r="MQH875" s="396"/>
      <c r="MQI875" s="396"/>
      <c r="MQJ875" s="396"/>
      <c r="MQK875" s="396"/>
      <c r="MQL875" s="396"/>
      <c r="MQM875" s="396"/>
      <c r="MQN875" s="396"/>
      <c r="MQO875" s="396"/>
      <c r="MQP875" s="396"/>
      <c r="MQQ875" s="396"/>
      <c r="MQR875" s="396"/>
      <c r="MQS875" s="396"/>
      <c r="MQT875" s="396"/>
      <c r="MQU875" s="396"/>
      <c r="MQV875" s="396"/>
      <c r="MQW875" s="396"/>
      <c r="MQX875" s="396"/>
      <c r="MQY875" s="396"/>
      <c r="MQZ875" s="396"/>
      <c r="MRA875" s="396"/>
      <c r="MRB875" s="396"/>
      <c r="MRC875" s="396"/>
      <c r="MRD875" s="396"/>
      <c r="MRE875" s="396"/>
      <c r="MRF875" s="396"/>
      <c r="MRG875" s="396"/>
      <c r="MRH875" s="396"/>
      <c r="MRI875" s="396"/>
      <c r="MRJ875" s="396"/>
      <c r="MRK875" s="396"/>
      <c r="MRL875" s="396"/>
      <c r="MRM875" s="396"/>
      <c r="MRN875" s="396"/>
      <c r="MRO875" s="396"/>
      <c r="MRP875" s="396"/>
      <c r="MRQ875" s="396"/>
      <c r="MRR875" s="396"/>
      <c r="MRS875" s="396"/>
      <c r="MRT875" s="396"/>
      <c r="MRU875" s="396"/>
      <c r="MRV875" s="396"/>
      <c r="MRW875" s="396"/>
      <c r="MRX875" s="396"/>
      <c r="MRY875" s="396"/>
      <c r="MRZ875" s="396"/>
      <c r="MSA875" s="396"/>
      <c r="MSB875" s="396"/>
      <c r="MSC875" s="396"/>
      <c r="MSD875" s="396"/>
      <c r="MSE875" s="396"/>
      <c r="MSF875" s="396"/>
      <c r="MSG875" s="396"/>
      <c r="MSH875" s="396"/>
      <c r="MSI875" s="396"/>
      <c r="MSJ875" s="396"/>
      <c r="MSK875" s="396"/>
      <c r="MSL875" s="396"/>
      <c r="MSM875" s="396"/>
      <c r="MSN875" s="396"/>
      <c r="MSO875" s="396"/>
      <c r="MSP875" s="396"/>
      <c r="MSQ875" s="396"/>
      <c r="MSR875" s="396"/>
      <c r="MSS875" s="396"/>
      <c r="MST875" s="396"/>
      <c r="MSU875" s="396"/>
      <c r="MSV875" s="396"/>
      <c r="MSW875" s="396"/>
      <c r="MSX875" s="396"/>
      <c r="MSY875" s="396"/>
      <c r="MSZ875" s="396"/>
      <c r="MTA875" s="396"/>
      <c r="MTB875" s="396"/>
      <c r="MTC875" s="396"/>
      <c r="MTD875" s="396"/>
      <c r="MTE875" s="396"/>
      <c r="MTF875" s="396"/>
      <c r="MTG875" s="396"/>
      <c r="MTH875" s="396"/>
      <c r="MTI875" s="396"/>
      <c r="MTJ875" s="396"/>
      <c r="MTK875" s="396"/>
      <c r="MTL875" s="396"/>
      <c r="MTM875" s="396"/>
      <c r="MTN875" s="396"/>
      <c r="MTO875" s="396"/>
      <c r="MTP875" s="396"/>
      <c r="MTQ875" s="396"/>
      <c r="MTR875" s="396"/>
      <c r="MTS875" s="396"/>
      <c r="MTT875" s="396"/>
      <c r="MTU875" s="396"/>
      <c r="MTV875" s="396"/>
      <c r="MTW875" s="396"/>
      <c r="MTX875" s="396"/>
      <c r="MTY875" s="396"/>
      <c r="MTZ875" s="396"/>
      <c r="MUA875" s="396"/>
      <c r="MUB875" s="396"/>
      <c r="MUC875" s="396"/>
      <c r="MUD875" s="396"/>
      <c r="MUE875" s="396"/>
      <c r="MUF875" s="396"/>
      <c r="MUG875" s="396"/>
      <c r="MUH875" s="396"/>
      <c r="MUI875" s="396"/>
      <c r="MUJ875" s="396"/>
      <c r="MUK875" s="396"/>
      <c r="MUL875" s="396"/>
      <c r="MUM875" s="396"/>
      <c r="MUN875" s="396"/>
      <c r="MUO875" s="396"/>
      <c r="MUP875" s="396"/>
      <c r="MUQ875" s="396"/>
      <c r="MUR875" s="396"/>
      <c r="MUS875" s="396"/>
      <c r="MUT875" s="396"/>
      <c r="MUU875" s="396"/>
      <c r="MUV875" s="396"/>
      <c r="MUW875" s="396"/>
      <c r="MUX875" s="396"/>
      <c r="MUY875" s="396"/>
      <c r="MUZ875" s="396"/>
      <c r="MVA875" s="396"/>
      <c r="MVB875" s="396"/>
      <c r="MVC875" s="396"/>
      <c r="MVD875" s="396"/>
      <c r="MVE875" s="396"/>
      <c r="MVF875" s="396"/>
      <c r="MVG875" s="396"/>
      <c r="MVH875" s="396"/>
      <c r="MVI875" s="396"/>
      <c r="MVJ875" s="396"/>
      <c r="MVK875" s="396"/>
      <c r="MVL875" s="396"/>
      <c r="MVM875" s="396"/>
      <c r="MVN875" s="396"/>
      <c r="MVO875" s="396"/>
      <c r="MVP875" s="396"/>
      <c r="MVQ875" s="396"/>
      <c r="MVR875" s="396"/>
      <c r="MVS875" s="396"/>
      <c r="MVT875" s="396"/>
      <c r="MVU875" s="396"/>
      <c r="MVV875" s="396"/>
      <c r="MVW875" s="396"/>
      <c r="MVX875" s="396"/>
      <c r="MVY875" s="396"/>
      <c r="MVZ875" s="396"/>
      <c r="MWA875" s="396"/>
      <c r="MWB875" s="396"/>
      <c r="MWC875" s="396"/>
      <c r="MWD875" s="396"/>
      <c r="MWE875" s="396"/>
      <c r="MWF875" s="396"/>
      <c r="MWG875" s="396"/>
      <c r="MWH875" s="396"/>
      <c r="MWI875" s="396"/>
      <c r="MWJ875" s="396"/>
      <c r="MWK875" s="396"/>
      <c r="MWL875" s="396"/>
      <c r="MWM875" s="396"/>
      <c r="MWN875" s="396"/>
      <c r="MWO875" s="396"/>
      <c r="MWP875" s="396"/>
      <c r="MWQ875" s="396"/>
      <c r="MWR875" s="396"/>
      <c r="MWS875" s="396"/>
      <c r="MWT875" s="396"/>
      <c r="MWU875" s="396"/>
      <c r="MWV875" s="396"/>
      <c r="MWW875" s="396"/>
      <c r="MWX875" s="396"/>
      <c r="MWY875" s="396"/>
      <c r="MWZ875" s="396"/>
      <c r="MXA875" s="396"/>
      <c r="MXB875" s="396"/>
      <c r="MXC875" s="396"/>
      <c r="MXD875" s="396"/>
      <c r="MXE875" s="396"/>
      <c r="MXF875" s="396"/>
      <c r="MXG875" s="396"/>
      <c r="MXH875" s="396"/>
      <c r="MXI875" s="396"/>
      <c r="MXJ875" s="396"/>
      <c r="MXK875" s="396"/>
      <c r="MXL875" s="396"/>
      <c r="MXM875" s="396"/>
      <c r="MXN875" s="396"/>
      <c r="MXO875" s="396"/>
      <c r="MXP875" s="396"/>
      <c r="MXQ875" s="396"/>
      <c r="MXR875" s="396"/>
      <c r="MXS875" s="396"/>
      <c r="MXT875" s="396"/>
      <c r="MXU875" s="396"/>
      <c r="MXV875" s="396"/>
      <c r="MXW875" s="396"/>
      <c r="MXX875" s="396"/>
      <c r="MXY875" s="396"/>
      <c r="MXZ875" s="396"/>
      <c r="MYA875" s="396"/>
      <c r="MYB875" s="396"/>
      <c r="MYC875" s="396"/>
      <c r="MYD875" s="396"/>
      <c r="MYE875" s="396"/>
      <c r="MYF875" s="396"/>
      <c r="MYG875" s="396"/>
      <c r="MYH875" s="396"/>
      <c r="MYI875" s="396"/>
      <c r="MYJ875" s="396"/>
      <c r="MYK875" s="396"/>
      <c r="MYL875" s="396"/>
      <c r="MYM875" s="396"/>
      <c r="MYN875" s="396"/>
      <c r="MYO875" s="396"/>
      <c r="MYP875" s="396"/>
      <c r="MYQ875" s="396"/>
      <c r="MYR875" s="396"/>
      <c r="MYS875" s="396"/>
      <c r="MYT875" s="396"/>
      <c r="MYU875" s="396"/>
      <c r="MYV875" s="396"/>
      <c r="MYW875" s="396"/>
      <c r="MYX875" s="396"/>
      <c r="MYY875" s="396"/>
      <c r="MYZ875" s="396"/>
      <c r="MZA875" s="396"/>
      <c r="MZB875" s="396"/>
      <c r="MZC875" s="396"/>
      <c r="MZD875" s="396"/>
      <c r="MZE875" s="396"/>
      <c r="MZF875" s="396"/>
      <c r="MZG875" s="396"/>
      <c r="MZH875" s="396"/>
      <c r="MZI875" s="396"/>
      <c r="MZJ875" s="396"/>
      <c r="MZK875" s="396"/>
      <c r="MZL875" s="396"/>
      <c r="MZM875" s="396"/>
      <c r="MZN875" s="396"/>
      <c r="MZO875" s="396"/>
      <c r="MZP875" s="396"/>
      <c r="MZQ875" s="396"/>
      <c r="MZR875" s="396"/>
      <c r="MZS875" s="396"/>
      <c r="MZT875" s="396"/>
      <c r="MZU875" s="396"/>
      <c r="MZV875" s="396"/>
      <c r="MZW875" s="396"/>
      <c r="MZX875" s="396"/>
      <c r="MZY875" s="396"/>
      <c r="MZZ875" s="396"/>
      <c r="NAA875" s="396"/>
      <c r="NAB875" s="396"/>
      <c r="NAC875" s="396"/>
      <c r="NAD875" s="396"/>
      <c r="NAE875" s="396"/>
      <c r="NAF875" s="396"/>
      <c r="NAG875" s="396"/>
      <c r="NAH875" s="396"/>
      <c r="NAI875" s="396"/>
      <c r="NAJ875" s="396"/>
      <c r="NAK875" s="396"/>
      <c r="NAL875" s="396"/>
      <c r="NAM875" s="396"/>
      <c r="NAN875" s="396"/>
      <c r="NAO875" s="396"/>
      <c r="NAP875" s="396"/>
      <c r="NAQ875" s="396"/>
      <c r="NAR875" s="396"/>
      <c r="NAS875" s="396"/>
      <c r="NAT875" s="396"/>
      <c r="NAU875" s="396"/>
      <c r="NAV875" s="396"/>
      <c r="NAW875" s="396"/>
      <c r="NAX875" s="396"/>
      <c r="NAY875" s="396"/>
      <c r="NAZ875" s="396"/>
      <c r="NBA875" s="396"/>
      <c r="NBB875" s="396"/>
      <c r="NBC875" s="396"/>
      <c r="NBD875" s="396"/>
      <c r="NBE875" s="396"/>
      <c r="NBF875" s="396"/>
      <c r="NBG875" s="396"/>
      <c r="NBH875" s="396"/>
      <c r="NBI875" s="396"/>
      <c r="NBJ875" s="396"/>
      <c r="NBK875" s="396"/>
      <c r="NBL875" s="396"/>
      <c r="NBM875" s="396"/>
      <c r="NBN875" s="396"/>
      <c r="NBO875" s="396"/>
      <c r="NBP875" s="396"/>
      <c r="NBQ875" s="396"/>
      <c r="NBR875" s="396"/>
      <c r="NBS875" s="396"/>
      <c r="NBT875" s="396"/>
      <c r="NBU875" s="396"/>
      <c r="NBV875" s="396"/>
      <c r="NBW875" s="396"/>
      <c r="NBX875" s="396"/>
      <c r="NBY875" s="396"/>
      <c r="NBZ875" s="396"/>
      <c r="NCA875" s="396"/>
      <c r="NCB875" s="396"/>
      <c r="NCC875" s="396"/>
      <c r="NCD875" s="396"/>
      <c r="NCE875" s="396"/>
      <c r="NCF875" s="396"/>
      <c r="NCG875" s="396"/>
      <c r="NCH875" s="396"/>
      <c r="NCI875" s="396"/>
      <c r="NCJ875" s="396"/>
      <c r="NCK875" s="396"/>
      <c r="NCL875" s="396"/>
      <c r="NCM875" s="396"/>
      <c r="NCN875" s="396"/>
      <c r="NCO875" s="396"/>
      <c r="NCP875" s="396"/>
      <c r="NCQ875" s="396"/>
      <c r="NCR875" s="396"/>
      <c r="NCS875" s="396"/>
      <c r="NCT875" s="396"/>
      <c r="NCU875" s="396"/>
      <c r="NCV875" s="396"/>
      <c r="NCW875" s="396"/>
      <c r="NCX875" s="396"/>
      <c r="NCY875" s="396"/>
      <c r="NCZ875" s="396"/>
      <c r="NDA875" s="396"/>
      <c r="NDB875" s="396"/>
      <c r="NDC875" s="396"/>
      <c r="NDD875" s="396"/>
      <c r="NDE875" s="396"/>
      <c r="NDF875" s="396"/>
      <c r="NDG875" s="396"/>
      <c r="NDH875" s="396"/>
      <c r="NDI875" s="396"/>
      <c r="NDJ875" s="396"/>
      <c r="NDK875" s="396"/>
      <c r="NDL875" s="396"/>
      <c r="NDM875" s="396"/>
      <c r="NDN875" s="396"/>
      <c r="NDO875" s="396"/>
      <c r="NDP875" s="396"/>
      <c r="NDQ875" s="396"/>
      <c r="NDR875" s="396"/>
      <c r="NDS875" s="396"/>
      <c r="NDT875" s="396"/>
      <c r="NDU875" s="396"/>
      <c r="NDV875" s="396"/>
      <c r="NDW875" s="396"/>
      <c r="NDX875" s="396"/>
      <c r="NDY875" s="396"/>
      <c r="NDZ875" s="396"/>
      <c r="NEA875" s="396"/>
      <c r="NEB875" s="396"/>
      <c r="NEC875" s="396"/>
      <c r="NED875" s="396"/>
      <c r="NEE875" s="396"/>
      <c r="NEF875" s="396"/>
      <c r="NEG875" s="396"/>
      <c r="NEH875" s="396"/>
      <c r="NEI875" s="396"/>
      <c r="NEJ875" s="396"/>
      <c r="NEK875" s="396"/>
      <c r="NEL875" s="396"/>
      <c r="NEM875" s="396"/>
      <c r="NEN875" s="396"/>
      <c r="NEO875" s="396"/>
      <c r="NEP875" s="396"/>
      <c r="NEQ875" s="396"/>
      <c r="NER875" s="396"/>
      <c r="NES875" s="396"/>
      <c r="NET875" s="396"/>
      <c r="NEU875" s="396"/>
      <c r="NEV875" s="396"/>
      <c r="NEW875" s="396"/>
      <c r="NEX875" s="396"/>
      <c r="NEY875" s="396"/>
      <c r="NEZ875" s="396"/>
      <c r="NFA875" s="396"/>
      <c r="NFB875" s="396"/>
      <c r="NFC875" s="396"/>
      <c r="NFD875" s="396"/>
      <c r="NFE875" s="396"/>
      <c r="NFF875" s="396"/>
      <c r="NFG875" s="396"/>
      <c r="NFH875" s="396"/>
      <c r="NFI875" s="396"/>
      <c r="NFJ875" s="396"/>
      <c r="NFK875" s="396"/>
      <c r="NFL875" s="396"/>
      <c r="NFM875" s="396"/>
      <c r="NFN875" s="396"/>
      <c r="NFO875" s="396"/>
      <c r="NFP875" s="396"/>
      <c r="NFQ875" s="396"/>
      <c r="NFR875" s="396"/>
      <c r="NFS875" s="396"/>
      <c r="NFT875" s="396"/>
      <c r="NFU875" s="396"/>
      <c r="NFV875" s="396"/>
      <c r="NFW875" s="396"/>
      <c r="NFX875" s="396"/>
      <c r="NFY875" s="396"/>
      <c r="NFZ875" s="396"/>
      <c r="NGA875" s="396"/>
      <c r="NGB875" s="396"/>
      <c r="NGC875" s="396"/>
      <c r="NGD875" s="396"/>
      <c r="NGE875" s="396"/>
      <c r="NGF875" s="396"/>
      <c r="NGG875" s="396"/>
      <c r="NGH875" s="396"/>
      <c r="NGI875" s="396"/>
      <c r="NGJ875" s="396"/>
      <c r="NGK875" s="396"/>
      <c r="NGL875" s="396"/>
      <c r="NGM875" s="396"/>
      <c r="NGN875" s="396"/>
      <c r="NGO875" s="396"/>
      <c r="NGP875" s="396"/>
      <c r="NGQ875" s="396"/>
      <c r="NGR875" s="396"/>
      <c r="NGS875" s="396"/>
      <c r="NGT875" s="396"/>
      <c r="NGU875" s="396"/>
      <c r="NGV875" s="396"/>
      <c r="NGW875" s="396"/>
      <c r="NGX875" s="396"/>
      <c r="NGY875" s="396"/>
      <c r="NGZ875" s="396"/>
      <c r="NHA875" s="396"/>
      <c r="NHB875" s="396"/>
      <c r="NHC875" s="396"/>
      <c r="NHD875" s="396"/>
      <c r="NHE875" s="396"/>
      <c r="NHF875" s="396"/>
      <c r="NHG875" s="396"/>
      <c r="NHH875" s="396"/>
      <c r="NHI875" s="396"/>
      <c r="NHJ875" s="396"/>
      <c r="NHK875" s="396"/>
      <c r="NHL875" s="396"/>
      <c r="NHM875" s="396"/>
      <c r="NHN875" s="396"/>
      <c r="NHO875" s="396"/>
      <c r="NHP875" s="396"/>
      <c r="NHQ875" s="396"/>
      <c r="NHR875" s="396"/>
      <c r="NHS875" s="396"/>
      <c r="NHT875" s="396"/>
      <c r="NHU875" s="396"/>
      <c r="NHV875" s="396"/>
      <c r="NHW875" s="396"/>
      <c r="NHX875" s="396"/>
      <c r="NHY875" s="396"/>
      <c r="NHZ875" s="396"/>
      <c r="NIA875" s="396"/>
      <c r="NIB875" s="396"/>
      <c r="NIC875" s="396"/>
      <c r="NID875" s="396"/>
      <c r="NIE875" s="396"/>
      <c r="NIF875" s="396"/>
      <c r="NIG875" s="396"/>
      <c r="NIH875" s="396"/>
      <c r="NII875" s="396"/>
      <c r="NIJ875" s="396"/>
      <c r="NIK875" s="396"/>
      <c r="NIL875" s="396"/>
      <c r="NIM875" s="396"/>
      <c r="NIN875" s="396"/>
      <c r="NIO875" s="396"/>
      <c r="NIP875" s="396"/>
      <c r="NIQ875" s="396"/>
      <c r="NIR875" s="396"/>
      <c r="NIS875" s="396"/>
      <c r="NIT875" s="396"/>
      <c r="NIU875" s="396"/>
      <c r="NIV875" s="396"/>
      <c r="NIW875" s="396"/>
      <c r="NIX875" s="396"/>
      <c r="NIY875" s="396"/>
      <c r="NIZ875" s="396"/>
      <c r="NJA875" s="396"/>
      <c r="NJB875" s="396"/>
      <c r="NJC875" s="396"/>
      <c r="NJD875" s="396"/>
      <c r="NJE875" s="396"/>
      <c r="NJF875" s="396"/>
      <c r="NJG875" s="396"/>
      <c r="NJH875" s="396"/>
      <c r="NJI875" s="396"/>
      <c r="NJJ875" s="396"/>
      <c r="NJK875" s="396"/>
      <c r="NJL875" s="396"/>
      <c r="NJM875" s="396"/>
      <c r="NJN875" s="396"/>
      <c r="NJO875" s="396"/>
      <c r="NJP875" s="396"/>
      <c r="NJQ875" s="396"/>
      <c r="NJR875" s="396"/>
      <c r="NJS875" s="396"/>
      <c r="NJT875" s="396"/>
      <c r="NJU875" s="396"/>
      <c r="NJV875" s="396"/>
      <c r="NJW875" s="396"/>
      <c r="NJX875" s="396"/>
      <c r="NJY875" s="396"/>
      <c r="NJZ875" s="396"/>
      <c r="NKA875" s="396"/>
      <c r="NKB875" s="396"/>
      <c r="NKC875" s="396"/>
      <c r="NKD875" s="396"/>
      <c r="NKE875" s="396"/>
      <c r="NKF875" s="396"/>
      <c r="NKG875" s="396"/>
      <c r="NKH875" s="396"/>
      <c r="NKI875" s="396"/>
      <c r="NKJ875" s="396"/>
      <c r="NKK875" s="396"/>
      <c r="NKL875" s="396"/>
      <c r="NKM875" s="396"/>
      <c r="NKN875" s="396"/>
      <c r="NKO875" s="396"/>
      <c r="NKP875" s="396"/>
      <c r="NKQ875" s="396"/>
      <c r="NKR875" s="396"/>
      <c r="NKS875" s="396"/>
      <c r="NKT875" s="396"/>
      <c r="NKU875" s="396"/>
      <c r="NKV875" s="396"/>
      <c r="NKW875" s="396"/>
      <c r="NKX875" s="396"/>
      <c r="NKY875" s="396"/>
      <c r="NKZ875" s="396"/>
      <c r="NLA875" s="396"/>
      <c r="NLB875" s="396"/>
      <c r="NLC875" s="396"/>
      <c r="NLD875" s="396"/>
      <c r="NLE875" s="396"/>
      <c r="NLF875" s="396"/>
      <c r="NLG875" s="396"/>
      <c r="NLH875" s="396"/>
      <c r="NLI875" s="396"/>
      <c r="NLJ875" s="396"/>
      <c r="NLK875" s="396"/>
      <c r="NLL875" s="396"/>
      <c r="NLM875" s="396"/>
      <c r="NLN875" s="396"/>
      <c r="NLO875" s="396"/>
      <c r="NLP875" s="396"/>
      <c r="NLQ875" s="396"/>
      <c r="NLR875" s="396"/>
      <c r="NLS875" s="396"/>
      <c r="NLT875" s="396"/>
      <c r="NLU875" s="396"/>
      <c r="NLV875" s="396"/>
      <c r="NLW875" s="396"/>
      <c r="NLX875" s="396"/>
      <c r="NLY875" s="396"/>
      <c r="NLZ875" s="396"/>
      <c r="NMA875" s="396"/>
      <c r="NMB875" s="396"/>
      <c r="NMC875" s="396"/>
      <c r="NMD875" s="396"/>
      <c r="NME875" s="396"/>
      <c r="NMF875" s="396"/>
      <c r="NMG875" s="396"/>
      <c r="NMH875" s="396"/>
      <c r="NMI875" s="396"/>
      <c r="NMJ875" s="396"/>
      <c r="NMK875" s="396"/>
      <c r="NML875" s="396"/>
      <c r="NMM875" s="396"/>
      <c r="NMN875" s="396"/>
      <c r="NMO875" s="396"/>
      <c r="NMP875" s="396"/>
      <c r="NMQ875" s="396"/>
      <c r="NMR875" s="396"/>
      <c r="NMS875" s="396"/>
      <c r="NMT875" s="396"/>
      <c r="NMU875" s="396"/>
      <c r="NMV875" s="396"/>
      <c r="NMW875" s="396"/>
      <c r="NMX875" s="396"/>
      <c r="NMY875" s="396"/>
      <c r="NMZ875" s="396"/>
      <c r="NNA875" s="396"/>
      <c r="NNB875" s="396"/>
      <c r="NNC875" s="396"/>
      <c r="NND875" s="396"/>
      <c r="NNE875" s="396"/>
      <c r="NNF875" s="396"/>
      <c r="NNG875" s="396"/>
      <c r="NNH875" s="396"/>
      <c r="NNI875" s="396"/>
      <c r="NNJ875" s="396"/>
      <c r="NNK875" s="396"/>
      <c r="NNL875" s="396"/>
      <c r="NNM875" s="396"/>
      <c r="NNN875" s="396"/>
      <c r="NNO875" s="396"/>
      <c r="NNP875" s="396"/>
      <c r="NNQ875" s="396"/>
      <c r="NNR875" s="396"/>
      <c r="NNS875" s="396"/>
      <c r="NNT875" s="396"/>
      <c r="NNU875" s="396"/>
      <c r="NNV875" s="396"/>
      <c r="NNW875" s="396"/>
      <c r="NNX875" s="396"/>
      <c r="NNY875" s="396"/>
      <c r="NNZ875" s="396"/>
      <c r="NOA875" s="396"/>
      <c r="NOB875" s="396"/>
      <c r="NOC875" s="396"/>
      <c r="NOD875" s="396"/>
      <c r="NOE875" s="396"/>
      <c r="NOF875" s="396"/>
      <c r="NOG875" s="396"/>
      <c r="NOH875" s="396"/>
      <c r="NOI875" s="396"/>
      <c r="NOJ875" s="396"/>
      <c r="NOK875" s="396"/>
      <c r="NOL875" s="396"/>
      <c r="NOM875" s="396"/>
      <c r="NON875" s="396"/>
      <c r="NOO875" s="396"/>
      <c r="NOP875" s="396"/>
      <c r="NOQ875" s="396"/>
      <c r="NOR875" s="396"/>
      <c r="NOS875" s="396"/>
      <c r="NOT875" s="396"/>
      <c r="NOU875" s="396"/>
      <c r="NOV875" s="396"/>
      <c r="NOW875" s="396"/>
      <c r="NOX875" s="396"/>
      <c r="NOY875" s="396"/>
      <c r="NOZ875" s="396"/>
      <c r="NPA875" s="396"/>
      <c r="NPB875" s="396"/>
      <c r="NPC875" s="396"/>
      <c r="NPD875" s="396"/>
      <c r="NPE875" s="396"/>
      <c r="NPF875" s="396"/>
      <c r="NPG875" s="396"/>
      <c r="NPH875" s="396"/>
      <c r="NPI875" s="396"/>
      <c r="NPJ875" s="396"/>
      <c r="NPK875" s="396"/>
      <c r="NPL875" s="396"/>
      <c r="NPM875" s="396"/>
      <c r="NPN875" s="396"/>
      <c r="NPO875" s="396"/>
      <c r="NPP875" s="396"/>
      <c r="NPQ875" s="396"/>
      <c r="NPR875" s="396"/>
      <c r="NPS875" s="396"/>
      <c r="NPT875" s="396"/>
      <c r="NPU875" s="396"/>
      <c r="NPV875" s="396"/>
      <c r="NPW875" s="396"/>
      <c r="NPX875" s="396"/>
      <c r="NPY875" s="396"/>
      <c r="NPZ875" s="396"/>
      <c r="NQA875" s="396"/>
      <c r="NQB875" s="396"/>
      <c r="NQC875" s="396"/>
      <c r="NQD875" s="396"/>
      <c r="NQE875" s="396"/>
      <c r="NQF875" s="396"/>
      <c r="NQG875" s="396"/>
      <c r="NQH875" s="396"/>
      <c r="NQI875" s="396"/>
      <c r="NQJ875" s="396"/>
      <c r="NQK875" s="396"/>
      <c r="NQL875" s="396"/>
      <c r="NQM875" s="396"/>
      <c r="NQN875" s="396"/>
      <c r="NQO875" s="396"/>
      <c r="NQP875" s="396"/>
      <c r="NQQ875" s="396"/>
      <c r="NQR875" s="396"/>
      <c r="NQS875" s="396"/>
      <c r="NQT875" s="396"/>
      <c r="NQU875" s="396"/>
      <c r="NQV875" s="396"/>
      <c r="NQW875" s="396"/>
      <c r="NQX875" s="396"/>
      <c r="NQY875" s="396"/>
      <c r="NQZ875" s="396"/>
      <c r="NRA875" s="396"/>
      <c r="NRB875" s="396"/>
      <c r="NRC875" s="396"/>
      <c r="NRD875" s="396"/>
      <c r="NRE875" s="396"/>
      <c r="NRF875" s="396"/>
      <c r="NRG875" s="396"/>
      <c r="NRH875" s="396"/>
      <c r="NRI875" s="396"/>
      <c r="NRJ875" s="396"/>
      <c r="NRK875" s="396"/>
      <c r="NRL875" s="396"/>
      <c r="NRM875" s="396"/>
      <c r="NRN875" s="396"/>
      <c r="NRO875" s="396"/>
      <c r="NRP875" s="396"/>
      <c r="NRQ875" s="396"/>
      <c r="NRR875" s="396"/>
      <c r="NRS875" s="396"/>
      <c r="NRT875" s="396"/>
      <c r="NRU875" s="396"/>
      <c r="NRV875" s="396"/>
      <c r="NRW875" s="396"/>
      <c r="NRX875" s="396"/>
      <c r="NRY875" s="396"/>
      <c r="NRZ875" s="396"/>
      <c r="NSA875" s="396"/>
      <c r="NSB875" s="396"/>
      <c r="NSC875" s="396"/>
      <c r="NSD875" s="396"/>
      <c r="NSE875" s="396"/>
      <c r="NSF875" s="396"/>
      <c r="NSG875" s="396"/>
      <c r="NSH875" s="396"/>
      <c r="NSI875" s="396"/>
      <c r="NSJ875" s="396"/>
      <c r="NSK875" s="396"/>
      <c r="NSL875" s="396"/>
      <c r="NSM875" s="396"/>
      <c r="NSN875" s="396"/>
      <c r="NSO875" s="396"/>
      <c r="NSP875" s="396"/>
      <c r="NSQ875" s="396"/>
      <c r="NSR875" s="396"/>
      <c r="NSS875" s="396"/>
      <c r="NST875" s="396"/>
      <c r="NSU875" s="396"/>
      <c r="NSV875" s="396"/>
      <c r="NSW875" s="396"/>
      <c r="NSX875" s="396"/>
      <c r="NSY875" s="396"/>
      <c r="NSZ875" s="396"/>
      <c r="NTA875" s="396"/>
      <c r="NTB875" s="396"/>
      <c r="NTC875" s="396"/>
      <c r="NTD875" s="396"/>
      <c r="NTE875" s="396"/>
      <c r="NTF875" s="396"/>
      <c r="NTG875" s="396"/>
      <c r="NTH875" s="396"/>
      <c r="NTI875" s="396"/>
      <c r="NTJ875" s="396"/>
      <c r="NTK875" s="396"/>
      <c r="NTL875" s="396"/>
      <c r="NTM875" s="396"/>
      <c r="NTN875" s="396"/>
      <c r="NTO875" s="396"/>
      <c r="NTP875" s="396"/>
      <c r="NTQ875" s="396"/>
      <c r="NTR875" s="396"/>
      <c r="NTS875" s="396"/>
      <c r="NTT875" s="396"/>
      <c r="NTU875" s="396"/>
      <c r="NTV875" s="396"/>
      <c r="NTW875" s="396"/>
      <c r="NTX875" s="396"/>
      <c r="NTY875" s="396"/>
      <c r="NTZ875" s="396"/>
      <c r="NUA875" s="396"/>
      <c r="NUB875" s="396"/>
      <c r="NUC875" s="396"/>
      <c r="NUD875" s="396"/>
      <c r="NUE875" s="396"/>
      <c r="NUF875" s="396"/>
      <c r="NUG875" s="396"/>
      <c r="NUH875" s="396"/>
      <c r="NUI875" s="396"/>
      <c r="NUJ875" s="396"/>
      <c r="NUK875" s="396"/>
      <c r="NUL875" s="396"/>
      <c r="NUM875" s="396"/>
      <c r="NUN875" s="396"/>
      <c r="NUO875" s="396"/>
      <c r="NUP875" s="396"/>
      <c r="NUQ875" s="396"/>
      <c r="NUR875" s="396"/>
      <c r="NUS875" s="396"/>
      <c r="NUT875" s="396"/>
      <c r="NUU875" s="396"/>
      <c r="NUV875" s="396"/>
      <c r="NUW875" s="396"/>
      <c r="NUX875" s="396"/>
      <c r="NUY875" s="396"/>
      <c r="NUZ875" s="396"/>
      <c r="NVA875" s="396"/>
      <c r="NVB875" s="396"/>
      <c r="NVC875" s="396"/>
      <c r="NVD875" s="396"/>
      <c r="NVE875" s="396"/>
      <c r="NVF875" s="396"/>
      <c r="NVG875" s="396"/>
      <c r="NVH875" s="396"/>
      <c r="NVI875" s="396"/>
      <c r="NVJ875" s="396"/>
      <c r="NVK875" s="396"/>
      <c r="NVL875" s="396"/>
      <c r="NVM875" s="396"/>
      <c r="NVN875" s="396"/>
      <c r="NVO875" s="396"/>
      <c r="NVP875" s="396"/>
      <c r="NVQ875" s="396"/>
      <c r="NVR875" s="396"/>
      <c r="NVS875" s="396"/>
      <c r="NVT875" s="396"/>
      <c r="NVU875" s="396"/>
      <c r="NVV875" s="396"/>
      <c r="NVW875" s="396"/>
      <c r="NVX875" s="396"/>
      <c r="NVY875" s="396"/>
      <c r="NVZ875" s="396"/>
      <c r="NWA875" s="396"/>
      <c r="NWB875" s="396"/>
      <c r="NWC875" s="396"/>
      <c r="NWD875" s="396"/>
      <c r="NWE875" s="396"/>
      <c r="NWF875" s="396"/>
      <c r="NWG875" s="396"/>
      <c r="NWH875" s="396"/>
      <c r="NWI875" s="396"/>
      <c r="NWJ875" s="396"/>
      <c r="NWK875" s="396"/>
      <c r="NWL875" s="396"/>
      <c r="NWM875" s="396"/>
      <c r="NWN875" s="396"/>
      <c r="NWO875" s="396"/>
      <c r="NWP875" s="396"/>
      <c r="NWQ875" s="396"/>
      <c r="NWR875" s="396"/>
      <c r="NWS875" s="396"/>
      <c r="NWT875" s="396"/>
      <c r="NWU875" s="396"/>
      <c r="NWV875" s="396"/>
      <c r="NWW875" s="396"/>
      <c r="NWX875" s="396"/>
      <c r="NWY875" s="396"/>
      <c r="NWZ875" s="396"/>
      <c r="NXA875" s="396"/>
      <c r="NXB875" s="396"/>
      <c r="NXC875" s="396"/>
      <c r="NXD875" s="396"/>
      <c r="NXE875" s="396"/>
      <c r="NXF875" s="396"/>
      <c r="NXG875" s="396"/>
      <c r="NXH875" s="396"/>
      <c r="NXI875" s="396"/>
      <c r="NXJ875" s="396"/>
      <c r="NXK875" s="396"/>
      <c r="NXL875" s="396"/>
      <c r="NXM875" s="396"/>
      <c r="NXN875" s="396"/>
      <c r="NXO875" s="396"/>
      <c r="NXP875" s="396"/>
      <c r="NXQ875" s="396"/>
      <c r="NXR875" s="396"/>
      <c r="NXS875" s="396"/>
      <c r="NXT875" s="396"/>
      <c r="NXU875" s="396"/>
      <c r="NXV875" s="396"/>
      <c r="NXW875" s="396"/>
      <c r="NXX875" s="396"/>
      <c r="NXY875" s="396"/>
      <c r="NXZ875" s="396"/>
      <c r="NYA875" s="396"/>
      <c r="NYB875" s="396"/>
      <c r="NYC875" s="396"/>
      <c r="NYD875" s="396"/>
      <c r="NYE875" s="396"/>
      <c r="NYF875" s="396"/>
      <c r="NYG875" s="396"/>
      <c r="NYH875" s="396"/>
      <c r="NYI875" s="396"/>
      <c r="NYJ875" s="396"/>
      <c r="NYK875" s="396"/>
      <c r="NYL875" s="396"/>
      <c r="NYM875" s="396"/>
      <c r="NYN875" s="396"/>
      <c r="NYO875" s="396"/>
      <c r="NYP875" s="396"/>
      <c r="NYQ875" s="396"/>
      <c r="NYR875" s="396"/>
      <c r="NYS875" s="396"/>
      <c r="NYT875" s="396"/>
      <c r="NYU875" s="396"/>
      <c r="NYV875" s="396"/>
      <c r="NYW875" s="396"/>
      <c r="NYX875" s="396"/>
      <c r="NYY875" s="396"/>
      <c r="NYZ875" s="396"/>
      <c r="NZA875" s="396"/>
      <c r="NZB875" s="396"/>
      <c r="NZC875" s="396"/>
      <c r="NZD875" s="396"/>
      <c r="NZE875" s="396"/>
      <c r="NZF875" s="396"/>
      <c r="NZG875" s="396"/>
      <c r="NZH875" s="396"/>
      <c r="NZI875" s="396"/>
      <c r="NZJ875" s="396"/>
      <c r="NZK875" s="396"/>
      <c r="NZL875" s="396"/>
      <c r="NZM875" s="396"/>
      <c r="NZN875" s="396"/>
      <c r="NZO875" s="396"/>
      <c r="NZP875" s="396"/>
      <c r="NZQ875" s="396"/>
      <c r="NZR875" s="396"/>
      <c r="NZS875" s="396"/>
      <c r="NZT875" s="396"/>
      <c r="NZU875" s="396"/>
      <c r="NZV875" s="396"/>
      <c r="NZW875" s="396"/>
      <c r="NZX875" s="396"/>
      <c r="NZY875" s="396"/>
      <c r="NZZ875" s="396"/>
      <c r="OAA875" s="396"/>
      <c r="OAB875" s="396"/>
      <c r="OAC875" s="396"/>
      <c r="OAD875" s="396"/>
      <c r="OAE875" s="396"/>
      <c r="OAF875" s="396"/>
      <c r="OAG875" s="396"/>
      <c r="OAH875" s="396"/>
      <c r="OAI875" s="396"/>
      <c r="OAJ875" s="396"/>
      <c r="OAK875" s="396"/>
      <c r="OAL875" s="396"/>
      <c r="OAM875" s="396"/>
      <c r="OAN875" s="396"/>
      <c r="OAO875" s="396"/>
      <c r="OAP875" s="396"/>
      <c r="OAQ875" s="396"/>
      <c r="OAR875" s="396"/>
      <c r="OAS875" s="396"/>
      <c r="OAT875" s="396"/>
      <c r="OAU875" s="396"/>
      <c r="OAV875" s="396"/>
      <c r="OAW875" s="396"/>
      <c r="OAX875" s="396"/>
      <c r="OAY875" s="396"/>
      <c r="OAZ875" s="396"/>
      <c r="OBA875" s="396"/>
      <c r="OBB875" s="396"/>
      <c r="OBC875" s="396"/>
      <c r="OBD875" s="396"/>
      <c r="OBE875" s="396"/>
      <c r="OBF875" s="396"/>
      <c r="OBG875" s="396"/>
      <c r="OBH875" s="396"/>
      <c r="OBI875" s="396"/>
      <c r="OBJ875" s="396"/>
      <c r="OBK875" s="396"/>
      <c r="OBL875" s="396"/>
      <c r="OBM875" s="396"/>
      <c r="OBN875" s="396"/>
      <c r="OBO875" s="396"/>
      <c r="OBP875" s="396"/>
      <c r="OBQ875" s="396"/>
      <c r="OBR875" s="396"/>
      <c r="OBS875" s="396"/>
      <c r="OBT875" s="396"/>
      <c r="OBU875" s="396"/>
      <c r="OBV875" s="396"/>
      <c r="OBW875" s="396"/>
      <c r="OBX875" s="396"/>
      <c r="OBY875" s="396"/>
      <c r="OBZ875" s="396"/>
      <c r="OCA875" s="396"/>
      <c r="OCB875" s="396"/>
      <c r="OCC875" s="396"/>
      <c r="OCD875" s="396"/>
      <c r="OCE875" s="396"/>
      <c r="OCF875" s="396"/>
      <c r="OCG875" s="396"/>
      <c r="OCH875" s="396"/>
      <c r="OCI875" s="396"/>
      <c r="OCJ875" s="396"/>
      <c r="OCK875" s="396"/>
      <c r="OCL875" s="396"/>
      <c r="OCM875" s="396"/>
      <c r="OCN875" s="396"/>
      <c r="OCO875" s="396"/>
      <c r="OCP875" s="396"/>
      <c r="OCQ875" s="396"/>
      <c r="OCR875" s="396"/>
      <c r="OCS875" s="396"/>
      <c r="OCT875" s="396"/>
      <c r="OCU875" s="396"/>
      <c r="OCV875" s="396"/>
      <c r="OCW875" s="396"/>
      <c r="OCX875" s="396"/>
      <c r="OCY875" s="396"/>
      <c r="OCZ875" s="396"/>
      <c r="ODA875" s="396"/>
      <c r="ODB875" s="396"/>
      <c r="ODC875" s="396"/>
      <c r="ODD875" s="396"/>
      <c r="ODE875" s="396"/>
      <c r="ODF875" s="396"/>
      <c r="ODG875" s="396"/>
      <c r="ODH875" s="396"/>
      <c r="ODI875" s="396"/>
      <c r="ODJ875" s="396"/>
      <c r="ODK875" s="396"/>
      <c r="ODL875" s="396"/>
      <c r="ODM875" s="396"/>
      <c r="ODN875" s="396"/>
      <c r="ODO875" s="396"/>
      <c r="ODP875" s="396"/>
      <c r="ODQ875" s="396"/>
      <c r="ODR875" s="396"/>
      <c r="ODS875" s="396"/>
      <c r="ODT875" s="396"/>
      <c r="ODU875" s="396"/>
      <c r="ODV875" s="396"/>
      <c r="ODW875" s="396"/>
      <c r="ODX875" s="396"/>
      <c r="ODY875" s="396"/>
      <c r="ODZ875" s="396"/>
      <c r="OEA875" s="396"/>
      <c r="OEB875" s="396"/>
      <c r="OEC875" s="396"/>
      <c r="OED875" s="396"/>
      <c r="OEE875" s="396"/>
      <c r="OEF875" s="396"/>
      <c r="OEG875" s="396"/>
      <c r="OEH875" s="396"/>
      <c r="OEI875" s="396"/>
      <c r="OEJ875" s="396"/>
      <c r="OEK875" s="396"/>
      <c r="OEL875" s="396"/>
      <c r="OEM875" s="396"/>
      <c r="OEN875" s="396"/>
      <c r="OEO875" s="396"/>
      <c r="OEP875" s="396"/>
      <c r="OEQ875" s="396"/>
      <c r="OER875" s="396"/>
      <c r="OES875" s="396"/>
      <c r="OET875" s="396"/>
      <c r="OEU875" s="396"/>
      <c r="OEV875" s="396"/>
      <c r="OEW875" s="396"/>
      <c r="OEX875" s="396"/>
      <c r="OEY875" s="396"/>
      <c r="OEZ875" s="396"/>
      <c r="OFA875" s="396"/>
      <c r="OFB875" s="396"/>
      <c r="OFC875" s="396"/>
      <c r="OFD875" s="396"/>
      <c r="OFE875" s="396"/>
      <c r="OFF875" s="396"/>
      <c r="OFG875" s="396"/>
      <c r="OFH875" s="396"/>
      <c r="OFI875" s="396"/>
      <c r="OFJ875" s="396"/>
      <c r="OFK875" s="396"/>
      <c r="OFL875" s="396"/>
      <c r="OFM875" s="396"/>
      <c r="OFN875" s="396"/>
      <c r="OFO875" s="396"/>
      <c r="OFP875" s="396"/>
      <c r="OFQ875" s="396"/>
      <c r="OFR875" s="396"/>
      <c r="OFS875" s="396"/>
      <c r="OFT875" s="396"/>
      <c r="OFU875" s="396"/>
      <c r="OFV875" s="396"/>
      <c r="OFW875" s="396"/>
      <c r="OFX875" s="396"/>
      <c r="OFY875" s="396"/>
      <c r="OFZ875" s="396"/>
      <c r="OGA875" s="396"/>
      <c r="OGB875" s="396"/>
      <c r="OGC875" s="396"/>
      <c r="OGD875" s="396"/>
      <c r="OGE875" s="396"/>
      <c r="OGF875" s="396"/>
      <c r="OGG875" s="396"/>
      <c r="OGH875" s="396"/>
      <c r="OGI875" s="396"/>
      <c r="OGJ875" s="396"/>
      <c r="OGK875" s="396"/>
      <c r="OGL875" s="396"/>
      <c r="OGM875" s="396"/>
      <c r="OGN875" s="396"/>
      <c r="OGO875" s="396"/>
      <c r="OGP875" s="396"/>
      <c r="OGQ875" s="396"/>
      <c r="OGR875" s="396"/>
      <c r="OGS875" s="396"/>
      <c r="OGT875" s="396"/>
      <c r="OGU875" s="396"/>
      <c r="OGV875" s="396"/>
      <c r="OGW875" s="396"/>
      <c r="OGX875" s="396"/>
      <c r="OGY875" s="396"/>
      <c r="OGZ875" s="396"/>
      <c r="OHA875" s="396"/>
      <c r="OHB875" s="396"/>
      <c r="OHC875" s="396"/>
      <c r="OHD875" s="396"/>
      <c r="OHE875" s="396"/>
      <c r="OHF875" s="396"/>
      <c r="OHG875" s="396"/>
      <c r="OHH875" s="396"/>
      <c r="OHI875" s="396"/>
      <c r="OHJ875" s="396"/>
      <c r="OHK875" s="396"/>
      <c r="OHL875" s="396"/>
      <c r="OHM875" s="396"/>
      <c r="OHN875" s="396"/>
      <c r="OHO875" s="396"/>
      <c r="OHP875" s="396"/>
      <c r="OHQ875" s="396"/>
      <c r="OHR875" s="396"/>
      <c r="OHS875" s="396"/>
      <c r="OHT875" s="396"/>
      <c r="OHU875" s="396"/>
      <c r="OHV875" s="396"/>
      <c r="OHW875" s="396"/>
      <c r="OHX875" s="396"/>
      <c r="OHY875" s="396"/>
      <c r="OHZ875" s="396"/>
      <c r="OIA875" s="396"/>
      <c r="OIB875" s="396"/>
      <c r="OIC875" s="396"/>
      <c r="OID875" s="396"/>
      <c r="OIE875" s="396"/>
      <c r="OIF875" s="396"/>
      <c r="OIG875" s="396"/>
      <c r="OIH875" s="396"/>
      <c r="OII875" s="396"/>
      <c r="OIJ875" s="396"/>
      <c r="OIK875" s="396"/>
      <c r="OIL875" s="396"/>
      <c r="OIM875" s="396"/>
      <c r="OIN875" s="396"/>
      <c r="OIO875" s="396"/>
      <c r="OIP875" s="396"/>
      <c r="OIQ875" s="396"/>
      <c r="OIR875" s="396"/>
      <c r="OIS875" s="396"/>
      <c r="OIT875" s="396"/>
      <c r="OIU875" s="396"/>
      <c r="OIV875" s="396"/>
      <c r="OIW875" s="396"/>
      <c r="OIX875" s="396"/>
      <c r="OIY875" s="396"/>
      <c r="OIZ875" s="396"/>
      <c r="OJA875" s="396"/>
      <c r="OJB875" s="396"/>
      <c r="OJC875" s="396"/>
      <c r="OJD875" s="396"/>
      <c r="OJE875" s="396"/>
      <c r="OJF875" s="396"/>
      <c r="OJG875" s="396"/>
      <c r="OJH875" s="396"/>
      <c r="OJI875" s="396"/>
      <c r="OJJ875" s="396"/>
      <c r="OJK875" s="396"/>
      <c r="OJL875" s="396"/>
      <c r="OJM875" s="396"/>
      <c r="OJN875" s="396"/>
      <c r="OJO875" s="396"/>
      <c r="OJP875" s="396"/>
      <c r="OJQ875" s="396"/>
      <c r="OJR875" s="396"/>
      <c r="OJS875" s="396"/>
      <c r="OJT875" s="396"/>
      <c r="OJU875" s="396"/>
      <c r="OJV875" s="396"/>
      <c r="OJW875" s="396"/>
      <c r="OJX875" s="396"/>
      <c r="OJY875" s="396"/>
      <c r="OJZ875" s="396"/>
      <c r="OKA875" s="396"/>
      <c r="OKB875" s="396"/>
      <c r="OKC875" s="396"/>
      <c r="OKD875" s="396"/>
      <c r="OKE875" s="396"/>
      <c r="OKF875" s="396"/>
      <c r="OKG875" s="396"/>
      <c r="OKH875" s="396"/>
      <c r="OKI875" s="396"/>
      <c r="OKJ875" s="396"/>
      <c r="OKK875" s="396"/>
      <c r="OKL875" s="396"/>
      <c r="OKM875" s="396"/>
      <c r="OKN875" s="396"/>
      <c r="OKO875" s="396"/>
      <c r="OKP875" s="396"/>
      <c r="OKQ875" s="396"/>
      <c r="OKR875" s="396"/>
      <c r="OKS875" s="396"/>
      <c r="OKT875" s="396"/>
      <c r="OKU875" s="396"/>
      <c r="OKV875" s="396"/>
      <c r="OKW875" s="396"/>
      <c r="OKX875" s="396"/>
      <c r="OKY875" s="396"/>
      <c r="OKZ875" s="396"/>
      <c r="OLA875" s="396"/>
      <c r="OLB875" s="396"/>
      <c r="OLC875" s="396"/>
      <c r="OLD875" s="396"/>
      <c r="OLE875" s="396"/>
      <c r="OLF875" s="396"/>
      <c r="OLG875" s="396"/>
      <c r="OLH875" s="396"/>
      <c r="OLI875" s="396"/>
      <c r="OLJ875" s="396"/>
      <c r="OLK875" s="396"/>
      <c r="OLL875" s="396"/>
      <c r="OLM875" s="396"/>
      <c r="OLN875" s="396"/>
      <c r="OLO875" s="396"/>
      <c r="OLP875" s="396"/>
      <c r="OLQ875" s="396"/>
      <c r="OLR875" s="396"/>
      <c r="OLS875" s="396"/>
      <c r="OLT875" s="396"/>
      <c r="OLU875" s="396"/>
      <c r="OLV875" s="396"/>
      <c r="OLW875" s="396"/>
      <c r="OLX875" s="396"/>
      <c r="OLY875" s="396"/>
      <c r="OLZ875" s="396"/>
      <c r="OMA875" s="396"/>
      <c r="OMB875" s="396"/>
      <c r="OMC875" s="396"/>
      <c r="OMD875" s="396"/>
      <c r="OME875" s="396"/>
      <c r="OMF875" s="396"/>
      <c r="OMG875" s="396"/>
      <c r="OMH875" s="396"/>
      <c r="OMI875" s="396"/>
      <c r="OMJ875" s="396"/>
      <c r="OMK875" s="396"/>
      <c r="OML875" s="396"/>
      <c r="OMM875" s="396"/>
      <c r="OMN875" s="396"/>
      <c r="OMO875" s="396"/>
      <c r="OMP875" s="396"/>
      <c r="OMQ875" s="396"/>
      <c r="OMR875" s="396"/>
      <c r="OMS875" s="396"/>
      <c r="OMT875" s="396"/>
      <c r="OMU875" s="396"/>
      <c r="OMV875" s="396"/>
      <c r="OMW875" s="396"/>
      <c r="OMX875" s="396"/>
      <c r="OMY875" s="396"/>
      <c r="OMZ875" s="396"/>
      <c r="ONA875" s="396"/>
      <c r="ONB875" s="396"/>
      <c r="ONC875" s="396"/>
      <c r="OND875" s="396"/>
      <c r="ONE875" s="396"/>
      <c r="ONF875" s="396"/>
      <c r="ONG875" s="396"/>
      <c r="ONH875" s="396"/>
      <c r="ONI875" s="396"/>
      <c r="ONJ875" s="396"/>
      <c r="ONK875" s="396"/>
      <c r="ONL875" s="396"/>
      <c r="ONM875" s="396"/>
      <c r="ONN875" s="396"/>
      <c r="ONO875" s="396"/>
      <c r="ONP875" s="396"/>
      <c r="ONQ875" s="396"/>
      <c r="ONR875" s="396"/>
      <c r="ONS875" s="396"/>
      <c r="ONT875" s="396"/>
      <c r="ONU875" s="396"/>
      <c r="ONV875" s="396"/>
      <c r="ONW875" s="396"/>
      <c r="ONX875" s="396"/>
      <c r="ONY875" s="396"/>
      <c r="ONZ875" s="396"/>
      <c r="OOA875" s="396"/>
      <c r="OOB875" s="396"/>
      <c r="OOC875" s="396"/>
      <c r="OOD875" s="396"/>
      <c r="OOE875" s="396"/>
      <c r="OOF875" s="396"/>
      <c r="OOG875" s="396"/>
      <c r="OOH875" s="396"/>
      <c r="OOI875" s="396"/>
      <c r="OOJ875" s="396"/>
      <c r="OOK875" s="396"/>
      <c r="OOL875" s="396"/>
      <c r="OOM875" s="396"/>
      <c r="OON875" s="396"/>
      <c r="OOO875" s="396"/>
      <c r="OOP875" s="396"/>
      <c r="OOQ875" s="396"/>
      <c r="OOR875" s="396"/>
      <c r="OOS875" s="396"/>
      <c r="OOT875" s="396"/>
      <c r="OOU875" s="396"/>
      <c r="OOV875" s="396"/>
      <c r="OOW875" s="396"/>
      <c r="OOX875" s="396"/>
      <c r="OOY875" s="396"/>
      <c r="OOZ875" s="396"/>
      <c r="OPA875" s="396"/>
      <c r="OPB875" s="396"/>
      <c r="OPC875" s="396"/>
      <c r="OPD875" s="396"/>
      <c r="OPE875" s="396"/>
      <c r="OPF875" s="396"/>
      <c r="OPG875" s="396"/>
      <c r="OPH875" s="396"/>
      <c r="OPI875" s="396"/>
      <c r="OPJ875" s="396"/>
      <c r="OPK875" s="396"/>
      <c r="OPL875" s="396"/>
      <c r="OPM875" s="396"/>
      <c r="OPN875" s="396"/>
      <c r="OPO875" s="396"/>
      <c r="OPP875" s="396"/>
      <c r="OPQ875" s="396"/>
      <c r="OPR875" s="396"/>
      <c r="OPS875" s="396"/>
      <c r="OPT875" s="396"/>
      <c r="OPU875" s="396"/>
      <c r="OPV875" s="396"/>
      <c r="OPW875" s="396"/>
      <c r="OPX875" s="396"/>
      <c r="OPY875" s="396"/>
      <c r="OPZ875" s="396"/>
      <c r="OQA875" s="396"/>
      <c r="OQB875" s="396"/>
      <c r="OQC875" s="396"/>
      <c r="OQD875" s="396"/>
      <c r="OQE875" s="396"/>
      <c r="OQF875" s="396"/>
      <c r="OQG875" s="396"/>
      <c r="OQH875" s="396"/>
      <c r="OQI875" s="396"/>
      <c r="OQJ875" s="396"/>
      <c r="OQK875" s="396"/>
      <c r="OQL875" s="396"/>
      <c r="OQM875" s="396"/>
      <c r="OQN875" s="396"/>
      <c r="OQO875" s="396"/>
      <c r="OQP875" s="396"/>
      <c r="OQQ875" s="396"/>
      <c r="OQR875" s="396"/>
      <c r="OQS875" s="396"/>
      <c r="OQT875" s="396"/>
      <c r="OQU875" s="396"/>
      <c r="OQV875" s="396"/>
      <c r="OQW875" s="396"/>
      <c r="OQX875" s="396"/>
      <c r="OQY875" s="396"/>
      <c r="OQZ875" s="396"/>
      <c r="ORA875" s="396"/>
      <c r="ORB875" s="396"/>
      <c r="ORC875" s="396"/>
      <c r="ORD875" s="396"/>
      <c r="ORE875" s="396"/>
      <c r="ORF875" s="396"/>
      <c r="ORG875" s="396"/>
      <c r="ORH875" s="396"/>
      <c r="ORI875" s="396"/>
      <c r="ORJ875" s="396"/>
      <c r="ORK875" s="396"/>
      <c r="ORL875" s="396"/>
      <c r="ORM875" s="396"/>
      <c r="ORN875" s="396"/>
      <c r="ORO875" s="396"/>
      <c r="ORP875" s="396"/>
      <c r="ORQ875" s="396"/>
      <c r="ORR875" s="396"/>
      <c r="ORS875" s="396"/>
      <c r="ORT875" s="396"/>
      <c r="ORU875" s="396"/>
      <c r="ORV875" s="396"/>
      <c r="ORW875" s="396"/>
      <c r="ORX875" s="396"/>
      <c r="ORY875" s="396"/>
      <c r="ORZ875" s="396"/>
      <c r="OSA875" s="396"/>
      <c r="OSB875" s="396"/>
      <c r="OSC875" s="396"/>
      <c r="OSD875" s="396"/>
      <c r="OSE875" s="396"/>
      <c r="OSF875" s="396"/>
      <c r="OSG875" s="396"/>
      <c r="OSH875" s="396"/>
      <c r="OSI875" s="396"/>
      <c r="OSJ875" s="396"/>
      <c r="OSK875" s="396"/>
      <c r="OSL875" s="396"/>
      <c r="OSM875" s="396"/>
      <c r="OSN875" s="396"/>
      <c r="OSO875" s="396"/>
      <c r="OSP875" s="396"/>
      <c r="OSQ875" s="396"/>
      <c r="OSR875" s="396"/>
      <c r="OSS875" s="396"/>
      <c r="OST875" s="396"/>
      <c r="OSU875" s="396"/>
      <c r="OSV875" s="396"/>
      <c r="OSW875" s="396"/>
      <c r="OSX875" s="396"/>
      <c r="OSY875" s="396"/>
      <c r="OSZ875" s="396"/>
      <c r="OTA875" s="396"/>
      <c r="OTB875" s="396"/>
      <c r="OTC875" s="396"/>
      <c r="OTD875" s="396"/>
      <c r="OTE875" s="396"/>
      <c r="OTF875" s="396"/>
      <c r="OTG875" s="396"/>
      <c r="OTH875" s="396"/>
      <c r="OTI875" s="396"/>
      <c r="OTJ875" s="396"/>
      <c r="OTK875" s="396"/>
      <c r="OTL875" s="396"/>
      <c r="OTM875" s="396"/>
      <c r="OTN875" s="396"/>
      <c r="OTO875" s="396"/>
      <c r="OTP875" s="396"/>
      <c r="OTQ875" s="396"/>
      <c r="OTR875" s="396"/>
      <c r="OTS875" s="396"/>
      <c r="OTT875" s="396"/>
      <c r="OTU875" s="396"/>
      <c r="OTV875" s="396"/>
      <c r="OTW875" s="396"/>
      <c r="OTX875" s="396"/>
      <c r="OTY875" s="396"/>
      <c r="OTZ875" s="396"/>
      <c r="OUA875" s="396"/>
      <c r="OUB875" s="396"/>
      <c r="OUC875" s="396"/>
      <c r="OUD875" s="396"/>
      <c r="OUE875" s="396"/>
      <c r="OUF875" s="396"/>
      <c r="OUG875" s="396"/>
      <c r="OUH875" s="396"/>
      <c r="OUI875" s="396"/>
      <c r="OUJ875" s="396"/>
      <c r="OUK875" s="396"/>
      <c r="OUL875" s="396"/>
      <c r="OUM875" s="396"/>
      <c r="OUN875" s="396"/>
      <c r="OUO875" s="396"/>
      <c r="OUP875" s="396"/>
      <c r="OUQ875" s="396"/>
      <c r="OUR875" s="396"/>
      <c r="OUS875" s="396"/>
      <c r="OUT875" s="396"/>
      <c r="OUU875" s="396"/>
      <c r="OUV875" s="396"/>
      <c r="OUW875" s="396"/>
      <c r="OUX875" s="396"/>
      <c r="OUY875" s="396"/>
      <c r="OUZ875" s="396"/>
      <c r="OVA875" s="396"/>
      <c r="OVB875" s="396"/>
      <c r="OVC875" s="396"/>
      <c r="OVD875" s="396"/>
      <c r="OVE875" s="396"/>
      <c r="OVF875" s="396"/>
      <c r="OVG875" s="396"/>
      <c r="OVH875" s="396"/>
      <c r="OVI875" s="396"/>
      <c r="OVJ875" s="396"/>
      <c r="OVK875" s="396"/>
      <c r="OVL875" s="396"/>
      <c r="OVM875" s="396"/>
      <c r="OVN875" s="396"/>
      <c r="OVO875" s="396"/>
      <c r="OVP875" s="396"/>
      <c r="OVQ875" s="396"/>
      <c r="OVR875" s="396"/>
      <c r="OVS875" s="396"/>
      <c r="OVT875" s="396"/>
      <c r="OVU875" s="396"/>
      <c r="OVV875" s="396"/>
      <c r="OVW875" s="396"/>
      <c r="OVX875" s="396"/>
      <c r="OVY875" s="396"/>
      <c r="OVZ875" s="396"/>
      <c r="OWA875" s="396"/>
      <c r="OWB875" s="396"/>
      <c r="OWC875" s="396"/>
      <c r="OWD875" s="396"/>
      <c r="OWE875" s="396"/>
      <c r="OWF875" s="396"/>
      <c r="OWG875" s="396"/>
      <c r="OWH875" s="396"/>
      <c r="OWI875" s="396"/>
      <c r="OWJ875" s="396"/>
      <c r="OWK875" s="396"/>
      <c r="OWL875" s="396"/>
      <c r="OWM875" s="396"/>
      <c r="OWN875" s="396"/>
      <c r="OWO875" s="396"/>
      <c r="OWP875" s="396"/>
      <c r="OWQ875" s="396"/>
      <c r="OWR875" s="396"/>
      <c r="OWS875" s="396"/>
      <c r="OWT875" s="396"/>
      <c r="OWU875" s="396"/>
      <c r="OWV875" s="396"/>
      <c r="OWW875" s="396"/>
      <c r="OWX875" s="396"/>
      <c r="OWY875" s="396"/>
      <c r="OWZ875" s="396"/>
      <c r="OXA875" s="396"/>
      <c r="OXB875" s="396"/>
      <c r="OXC875" s="396"/>
      <c r="OXD875" s="396"/>
      <c r="OXE875" s="396"/>
      <c r="OXF875" s="396"/>
      <c r="OXG875" s="396"/>
      <c r="OXH875" s="396"/>
      <c r="OXI875" s="396"/>
      <c r="OXJ875" s="396"/>
      <c r="OXK875" s="396"/>
      <c r="OXL875" s="396"/>
      <c r="OXM875" s="396"/>
      <c r="OXN875" s="396"/>
      <c r="OXO875" s="396"/>
      <c r="OXP875" s="396"/>
      <c r="OXQ875" s="396"/>
      <c r="OXR875" s="396"/>
      <c r="OXS875" s="396"/>
      <c r="OXT875" s="396"/>
      <c r="OXU875" s="396"/>
      <c r="OXV875" s="396"/>
      <c r="OXW875" s="396"/>
      <c r="OXX875" s="396"/>
      <c r="OXY875" s="396"/>
      <c r="OXZ875" s="396"/>
      <c r="OYA875" s="396"/>
      <c r="OYB875" s="396"/>
      <c r="OYC875" s="396"/>
      <c r="OYD875" s="396"/>
      <c r="OYE875" s="396"/>
      <c r="OYF875" s="396"/>
      <c r="OYG875" s="396"/>
      <c r="OYH875" s="396"/>
      <c r="OYI875" s="396"/>
      <c r="OYJ875" s="396"/>
      <c r="OYK875" s="396"/>
      <c r="OYL875" s="396"/>
      <c r="OYM875" s="396"/>
      <c r="OYN875" s="396"/>
      <c r="OYO875" s="396"/>
      <c r="OYP875" s="396"/>
      <c r="OYQ875" s="396"/>
      <c r="OYR875" s="396"/>
      <c r="OYS875" s="396"/>
      <c r="OYT875" s="396"/>
      <c r="OYU875" s="396"/>
      <c r="OYV875" s="396"/>
      <c r="OYW875" s="396"/>
      <c r="OYX875" s="396"/>
      <c r="OYY875" s="396"/>
      <c r="OYZ875" s="396"/>
      <c r="OZA875" s="396"/>
      <c r="OZB875" s="396"/>
      <c r="OZC875" s="396"/>
      <c r="OZD875" s="396"/>
      <c r="OZE875" s="396"/>
      <c r="OZF875" s="396"/>
      <c r="OZG875" s="396"/>
      <c r="OZH875" s="396"/>
      <c r="OZI875" s="396"/>
      <c r="OZJ875" s="396"/>
      <c r="OZK875" s="396"/>
      <c r="OZL875" s="396"/>
      <c r="OZM875" s="396"/>
      <c r="OZN875" s="396"/>
      <c r="OZO875" s="396"/>
      <c r="OZP875" s="396"/>
      <c r="OZQ875" s="396"/>
      <c r="OZR875" s="396"/>
      <c r="OZS875" s="396"/>
      <c r="OZT875" s="396"/>
      <c r="OZU875" s="396"/>
      <c r="OZV875" s="396"/>
      <c r="OZW875" s="396"/>
      <c r="OZX875" s="396"/>
      <c r="OZY875" s="396"/>
      <c r="OZZ875" s="396"/>
      <c r="PAA875" s="396"/>
      <c r="PAB875" s="396"/>
      <c r="PAC875" s="396"/>
      <c r="PAD875" s="396"/>
      <c r="PAE875" s="396"/>
      <c r="PAF875" s="396"/>
      <c r="PAG875" s="396"/>
      <c r="PAH875" s="396"/>
      <c r="PAI875" s="396"/>
      <c r="PAJ875" s="396"/>
      <c r="PAK875" s="396"/>
      <c r="PAL875" s="396"/>
      <c r="PAM875" s="396"/>
      <c r="PAN875" s="396"/>
      <c r="PAO875" s="396"/>
      <c r="PAP875" s="396"/>
      <c r="PAQ875" s="396"/>
      <c r="PAR875" s="396"/>
      <c r="PAS875" s="396"/>
      <c r="PAT875" s="396"/>
      <c r="PAU875" s="396"/>
      <c r="PAV875" s="396"/>
      <c r="PAW875" s="396"/>
      <c r="PAX875" s="396"/>
      <c r="PAY875" s="396"/>
      <c r="PAZ875" s="396"/>
      <c r="PBA875" s="396"/>
      <c r="PBB875" s="396"/>
      <c r="PBC875" s="396"/>
      <c r="PBD875" s="396"/>
      <c r="PBE875" s="396"/>
      <c r="PBF875" s="396"/>
      <c r="PBG875" s="396"/>
      <c r="PBH875" s="396"/>
      <c r="PBI875" s="396"/>
      <c r="PBJ875" s="396"/>
      <c r="PBK875" s="396"/>
      <c r="PBL875" s="396"/>
      <c r="PBM875" s="396"/>
      <c r="PBN875" s="396"/>
      <c r="PBO875" s="396"/>
      <c r="PBP875" s="396"/>
      <c r="PBQ875" s="396"/>
      <c r="PBR875" s="396"/>
      <c r="PBS875" s="396"/>
      <c r="PBT875" s="396"/>
      <c r="PBU875" s="396"/>
      <c r="PBV875" s="396"/>
      <c r="PBW875" s="396"/>
      <c r="PBX875" s="396"/>
      <c r="PBY875" s="396"/>
      <c r="PBZ875" s="396"/>
      <c r="PCA875" s="396"/>
      <c r="PCB875" s="396"/>
      <c r="PCC875" s="396"/>
      <c r="PCD875" s="396"/>
      <c r="PCE875" s="396"/>
      <c r="PCF875" s="396"/>
      <c r="PCG875" s="396"/>
      <c r="PCH875" s="396"/>
      <c r="PCI875" s="396"/>
      <c r="PCJ875" s="396"/>
      <c r="PCK875" s="396"/>
      <c r="PCL875" s="396"/>
      <c r="PCM875" s="396"/>
      <c r="PCN875" s="396"/>
      <c r="PCO875" s="396"/>
      <c r="PCP875" s="396"/>
      <c r="PCQ875" s="396"/>
      <c r="PCR875" s="396"/>
      <c r="PCS875" s="396"/>
      <c r="PCT875" s="396"/>
      <c r="PCU875" s="396"/>
      <c r="PCV875" s="396"/>
      <c r="PCW875" s="396"/>
      <c r="PCX875" s="396"/>
      <c r="PCY875" s="396"/>
      <c r="PCZ875" s="396"/>
      <c r="PDA875" s="396"/>
      <c r="PDB875" s="396"/>
      <c r="PDC875" s="396"/>
      <c r="PDD875" s="396"/>
      <c r="PDE875" s="396"/>
      <c r="PDF875" s="396"/>
      <c r="PDG875" s="396"/>
      <c r="PDH875" s="396"/>
      <c r="PDI875" s="396"/>
      <c r="PDJ875" s="396"/>
      <c r="PDK875" s="396"/>
      <c r="PDL875" s="396"/>
      <c r="PDM875" s="396"/>
      <c r="PDN875" s="396"/>
      <c r="PDO875" s="396"/>
      <c r="PDP875" s="396"/>
      <c r="PDQ875" s="396"/>
      <c r="PDR875" s="396"/>
      <c r="PDS875" s="396"/>
      <c r="PDT875" s="396"/>
      <c r="PDU875" s="396"/>
      <c r="PDV875" s="396"/>
      <c r="PDW875" s="396"/>
      <c r="PDX875" s="396"/>
      <c r="PDY875" s="396"/>
      <c r="PDZ875" s="396"/>
      <c r="PEA875" s="396"/>
      <c r="PEB875" s="396"/>
      <c r="PEC875" s="396"/>
      <c r="PED875" s="396"/>
      <c r="PEE875" s="396"/>
      <c r="PEF875" s="396"/>
      <c r="PEG875" s="396"/>
      <c r="PEH875" s="396"/>
      <c r="PEI875" s="396"/>
      <c r="PEJ875" s="396"/>
      <c r="PEK875" s="396"/>
      <c r="PEL875" s="396"/>
      <c r="PEM875" s="396"/>
      <c r="PEN875" s="396"/>
      <c r="PEO875" s="396"/>
      <c r="PEP875" s="396"/>
      <c r="PEQ875" s="396"/>
      <c r="PER875" s="396"/>
      <c r="PES875" s="396"/>
      <c r="PET875" s="396"/>
      <c r="PEU875" s="396"/>
      <c r="PEV875" s="396"/>
      <c r="PEW875" s="396"/>
      <c r="PEX875" s="396"/>
      <c r="PEY875" s="396"/>
      <c r="PEZ875" s="396"/>
      <c r="PFA875" s="396"/>
      <c r="PFB875" s="396"/>
      <c r="PFC875" s="396"/>
      <c r="PFD875" s="396"/>
      <c r="PFE875" s="396"/>
      <c r="PFF875" s="396"/>
      <c r="PFG875" s="396"/>
      <c r="PFH875" s="396"/>
      <c r="PFI875" s="396"/>
      <c r="PFJ875" s="396"/>
      <c r="PFK875" s="396"/>
      <c r="PFL875" s="396"/>
      <c r="PFM875" s="396"/>
      <c r="PFN875" s="396"/>
      <c r="PFO875" s="396"/>
      <c r="PFP875" s="396"/>
      <c r="PFQ875" s="396"/>
      <c r="PFR875" s="396"/>
      <c r="PFS875" s="396"/>
      <c r="PFT875" s="396"/>
      <c r="PFU875" s="396"/>
      <c r="PFV875" s="396"/>
      <c r="PFW875" s="396"/>
      <c r="PFX875" s="396"/>
      <c r="PFY875" s="396"/>
      <c r="PFZ875" s="396"/>
      <c r="PGA875" s="396"/>
      <c r="PGB875" s="396"/>
      <c r="PGC875" s="396"/>
      <c r="PGD875" s="396"/>
      <c r="PGE875" s="396"/>
      <c r="PGF875" s="396"/>
      <c r="PGG875" s="396"/>
      <c r="PGH875" s="396"/>
      <c r="PGI875" s="396"/>
      <c r="PGJ875" s="396"/>
      <c r="PGK875" s="396"/>
      <c r="PGL875" s="396"/>
      <c r="PGM875" s="396"/>
      <c r="PGN875" s="396"/>
      <c r="PGO875" s="396"/>
      <c r="PGP875" s="396"/>
      <c r="PGQ875" s="396"/>
      <c r="PGR875" s="396"/>
      <c r="PGS875" s="396"/>
      <c r="PGT875" s="396"/>
      <c r="PGU875" s="396"/>
      <c r="PGV875" s="396"/>
      <c r="PGW875" s="396"/>
      <c r="PGX875" s="396"/>
      <c r="PGY875" s="396"/>
      <c r="PGZ875" s="396"/>
      <c r="PHA875" s="396"/>
      <c r="PHB875" s="396"/>
      <c r="PHC875" s="396"/>
      <c r="PHD875" s="396"/>
      <c r="PHE875" s="396"/>
      <c r="PHF875" s="396"/>
      <c r="PHG875" s="396"/>
      <c r="PHH875" s="396"/>
      <c r="PHI875" s="396"/>
      <c r="PHJ875" s="396"/>
      <c r="PHK875" s="396"/>
      <c r="PHL875" s="396"/>
      <c r="PHM875" s="396"/>
      <c r="PHN875" s="396"/>
      <c r="PHO875" s="396"/>
      <c r="PHP875" s="396"/>
      <c r="PHQ875" s="396"/>
      <c r="PHR875" s="396"/>
      <c r="PHS875" s="396"/>
      <c r="PHT875" s="396"/>
      <c r="PHU875" s="396"/>
      <c r="PHV875" s="396"/>
      <c r="PHW875" s="396"/>
      <c r="PHX875" s="396"/>
      <c r="PHY875" s="396"/>
      <c r="PHZ875" s="396"/>
      <c r="PIA875" s="396"/>
      <c r="PIB875" s="396"/>
      <c r="PIC875" s="396"/>
      <c r="PID875" s="396"/>
      <c r="PIE875" s="396"/>
      <c r="PIF875" s="396"/>
      <c r="PIG875" s="396"/>
      <c r="PIH875" s="396"/>
      <c r="PII875" s="396"/>
      <c r="PIJ875" s="396"/>
      <c r="PIK875" s="396"/>
      <c r="PIL875" s="396"/>
      <c r="PIM875" s="396"/>
      <c r="PIN875" s="396"/>
      <c r="PIO875" s="396"/>
      <c r="PIP875" s="396"/>
      <c r="PIQ875" s="396"/>
      <c r="PIR875" s="396"/>
      <c r="PIS875" s="396"/>
      <c r="PIT875" s="396"/>
      <c r="PIU875" s="396"/>
      <c r="PIV875" s="396"/>
      <c r="PIW875" s="396"/>
      <c r="PIX875" s="396"/>
      <c r="PIY875" s="396"/>
      <c r="PIZ875" s="396"/>
      <c r="PJA875" s="396"/>
      <c r="PJB875" s="396"/>
      <c r="PJC875" s="396"/>
      <c r="PJD875" s="396"/>
      <c r="PJE875" s="396"/>
      <c r="PJF875" s="396"/>
      <c r="PJG875" s="396"/>
      <c r="PJH875" s="396"/>
      <c r="PJI875" s="396"/>
      <c r="PJJ875" s="396"/>
      <c r="PJK875" s="396"/>
      <c r="PJL875" s="396"/>
      <c r="PJM875" s="396"/>
      <c r="PJN875" s="396"/>
      <c r="PJO875" s="396"/>
      <c r="PJP875" s="396"/>
      <c r="PJQ875" s="396"/>
      <c r="PJR875" s="396"/>
      <c r="PJS875" s="396"/>
      <c r="PJT875" s="396"/>
      <c r="PJU875" s="396"/>
      <c r="PJV875" s="396"/>
      <c r="PJW875" s="396"/>
      <c r="PJX875" s="396"/>
      <c r="PJY875" s="396"/>
      <c r="PJZ875" s="396"/>
      <c r="PKA875" s="396"/>
      <c r="PKB875" s="396"/>
      <c r="PKC875" s="396"/>
      <c r="PKD875" s="396"/>
      <c r="PKE875" s="396"/>
      <c r="PKF875" s="396"/>
      <c r="PKG875" s="396"/>
      <c r="PKH875" s="396"/>
      <c r="PKI875" s="396"/>
      <c r="PKJ875" s="396"/>
      <c r="PKK875" s="396"/>
      <c r="PKL875" s="396"/>
      <c r="PKM875" s="396"/>
      <c r="PKN875" s="396"/>
      <c r="PKO875" s="396"/>
      <c r="PKP875" s="396"/>
      <c r="PKQ875" s="396"/>
      <c r="PKR875" s="396"/>
      <c r="PKS875" s="396"/>
      <c r="PKT875" s="396"/>
      <c r="PKU875" s="396"/>
      <c r="PKV875" s="396"/>
      <c r="PKW875" s="396"/>
      <c r="PKX875" s="396"/>
      <c r="PKY875" s="396"/>
      <c r="PKZ875" s="396"/>
      <c r="PLA875" s="396"/>
      <c r="PLB875" s="396"/>
      <c r="PLC875" s="396"/>
      <c r="PLD875" s="396"/>
      <c r="PLE875" s="396"/>
      <c r="PLF875" s="396"/>
      <c r="PLG875" s="396"/>
      <c r="PLH875" s="396"/>
      <c r="PLI875" s="396"/>
      <c r="PLJ875" s="396"/>
      <c r="PLK875" s="396"/>
      <c r="PLL875" s="396"/>
      <c r="PLM875" s="396"/>
      <c r="PLN875" s="396"/>
      <c r="PLO875" s="396"/>
      <c r="PLP875" s="396"/>
      <c r="PLQ875" s="396"/>
      <c r="PLR875" s="396"/>
      <c r="PLS875" s="396"/>
      <c r="PLT875" s="396"/>
      <c r="PLU875" s="396"/>
      <c r="PLV875" s="396"/>
      <c r="PLW875" s="396"/>
      <c r="PLX875" s="396"/>
      <c r="PLY875" s="396"/>
      <c r="PLZ875" s="396"/>
      <c r="PMA875" s="396"/>
      <c r="PMB875" s="396"/>
      <c r="PMC875" s="396"/>
      <c r="PMD875" s="396"/>
      <c r="PME875" s="396"/>
      <c r="PMF875" s="396"/>
      <c r="PMG875" s="396"/>
      <c r="PMH875" s="396"/>
      <c r="PMI875" s="396"/>
      <c r="PMJ875" s="396"/>
      <c r="PMK875" s="396"/>
      <c r="PML875" s="396"/>
      <c r="PMM875" s="396"/>
      <c r="PMN875" s="396"/>
      <c r="PMO875" s="396"/>
      <c r="PMP875" s="396"/>
      <c r="PMQ875" s="396"/>
      <c r="PMR875" s="396"/>
      <c r="PMS875" s="396"/>
      <c r="PMT875" s="396"/>
      <c r="PMU875" s="396"/>
      <c r="PMV875" s="396"/>
      <c r="PMW875" s="396"/>
      <c r="PMX875" s="396"/>
      <c r="PMY875" s="396"/>
      <c r="PMZ875" s="396"/>
      <c r="PNA875" s="396"/>
      <c r="PNB875" s="396"/>
      <c r="PNC875" s="396"/>
      <c r="PND875" s="396"/>
      <c r="PNE875" s="396"/>
      <c r="PNF875" s="396"/>
      <c r="PNG875" s="396"/>
      <c r="PNH875" s="396"/>
      <c r="PNI875" s="396"/>
      <c r="PNJ875" s="396"/>
      <c r="PNK875" s="396"/>
      <c r="PNL875" s="396"/>
      <c r="PNM875" s="396"/>
      <c r="PNN875" s="396"/>
      <c r="PNO875" s="396"/>
      <c r="PNP875" s="396"/>
      <c r="PNQ875" s="396"/>
      <c r="PNR875" s="396"/>
      <c r="PNS875" s="396"/>
      <c r="PNT875" s="396"/>
      <c r="PNU875" s="396"/>
      <c r="PNV875" s="396"/>
      <c r="PNW875" s="396"/>
      <c r="PNX875" s="396"/>
      <c r="PNY875" s="396"/>
      <c r="PNZ875" s="396"/>
      <c r="POA875" s="396"/>
      <c r="POB875" s="396"/>
      <c r="POC875" s="396"/>
      <c r="POD875" s="396"/>
      <c r="POE875" s="396"/>
      <c r="POF875" s="396"/>
      <c r="POG875" s="396"/>
      <c r="POH875" s="396"/>
      <c r="POI875" s="396"/>
      <c r="POJ875" s="396"/>
      <c r="POK875" s="396"/>
      <c r="POL875" s="396"/>
      <c r="POM875" s="396"/>
      <c r="PON875" s="396"/>
      <c r="POO875" s="396"/>
      <c r="POP875" s="396"/>
      <c r="POQ875" s="396"/>
      <c r="POR875" s="396"/>
      <c r="POS875" s="396"/>
      <c r="POT875" s="396"/>
      <c r="POU875" s="396"/>
      <c r="POV875" s="396"/>
      <c r="POW875" s="396"/>
      <c r="POX875" s="396"/>
      <c r="POY875" s="396"/>
      <c r="POZ875" s="396"/>
      <c r="PPA875" s="396"/>
      <c r="PPB875" s="396"/>
      <c r="PPC875" s="396"/>
      <c r="PPD875" s="396"/>
      <c r="PPE875" s="396"/>
      <c r="PPF875" s="396"/>
      <c r="PPG875" s="396"/>
      <c r="PPH875" s="396"/>
      <c r="PPI875" s="396"/>
      <c r="PPJ875" s="396"/>
      <c r="PPK875" s="396"/>
      <c r="PPL875" s="396"/>
      <c r="PPM875" s="396"/>
      <c r="PPN875" s="396"/>
      <c r="PPO875" s="396"/>
      <c r="PPP875" s="396"/>
      <c r="PPQ875" s="396"/>
      <c r="PPR875" s="396"/>
      <c r="PPS875" s="396"/>
      <c r="PPT875" s="396"/>
      <c r="PPU875" s="396"/>
      <c r="PPV875" s="396"/>
      <c r="PPW875" s="396"/>
      <c r="PPX875" s="396"/>
      <c r="PPY875" s="396"/>
      <c r="PPZ875" s="396"/>
      <c r="PQA875" s="396"/>
      <c r="PQB875" s="396"/>
      <c r="PQC875" s="396"/>
      <c r="PQD875" s="396"/>
      <c r="PQE875" s="396"/>
      <c r="PQF875" s="396"/>
      <c r="PQG875" s="396"/>
      <c r="PQH875" s="396"/>
      <c r="PQI875" s="396"/>
      <c r="PQJ875" s="396"/>
      <c r="PQK875" s="396"/>
      <c r="PQL875" s="396"/>
      <c r="PQM875" s="396"/>
      <c r="PQN875" s="396"/>
      <c r="PQO875" s="396"/>
      <c r="PQP875" s="396"/>
      <c r="PQQ875" s="396"/>
      <c r="PQR875" s="396"/>
      <c r="PQS875" s="396"/>
      <c r="PQT875" s="396"/>
      <c r="PQU875" s="396"/>
      <c r="PQV875" s="396"/>
      <c r="PQW875" s="396"/>
      <c r="PQX875" s="396"/>
      <c r="PQY875" s="396"/>
      <c r="PQZ875" s="396"/>
      <c r="PRA875" s="396"/>
      <c r="PRB875" s="396"/>
      <c r="PRC875" s="396"/>
      <c r="PRD875" s="396"/>
      <c r="PRE875" s="396"/>
      <c r="PRF875" s="396"/>
      <c r="PRG875" s="396"/>
      <c r="PRH875" s="396"/>
      <c r="PRI875" s="396"/>
      <c r="PRJ875" s="396"/>
      <c r="PRK875" s="396"/>
      <c r="PRL875" s="396"/>
      <c r="PRM875" s="396"/>
      <c r="PRN875" s="396"/>
      <c r="PRO875" s="396"/>
      <c r="PRP875" s="396"/>
      <c r="PRQ875" s="396"/>
      <c r="PRR875" s="396"/>
      <c r="PRS875" s="396"/>
      <c r="PRT875" s="396"/>
      <c r="PRU875" s="396"/>
      <c r="PRV875" s="396"/>
      <c r="PRW875" s="396"/>
      <c r="PRX875" s="396"/>
      <c r="PRY875" s="396"/>
      <c r="PRZ875" s="396"/>
      <c r="PSA875" s="396"/>
      <c r="PSB875" s="396"/>
      <c r="PSC875" s="396"/>
      <c r="PSD875" s="396"/>
      <c r="PSE875" s="396"/>
      <c r="PSF875" s="396"/>
      <c r="PSG875" s="396"/>
      <c r="PSH875" s="396"/>
      <c r="PSI875" s="396"/>
      <c r="PSJ875" s="396"/>
      <c r="PSK875" s="396"/>
      <c r="PSL875" s="396"/>
      <c r="PSM875" s="396"/>
      <c r="PSN875" s="396"/>
      <c r="PSO875" s="396"/>
      <c r="PSP875" s="396"/>
      <c r="PSQ875" s="396"/>
      <c r="PSR875" s="396"/>
      <c r="PSS875" s="396"/>
      <c r="PST875" s="396"/>
      <c r="PSU875" s="396"/>
      <c r="PSV875" s="396"/>
      <c r="PSW875" s="396"/>
      <c r="PSX875" s="396"/>
      <c r="PSY875" s="396"/>
      <c r="PSZ875" s="396"/>
      <c r="PTA875" s="396"/>
      <c r="PTB875" s="396"/>
      <c r="PTC875" s="396"/>
      <c r="PTD875" s="396"/>
      <c r="PTE875" s="396"/>
      <c r="PTF875" s="396"/>
      <c r="PTG875" s="396"/>
      <c r="PTH875" s="396"/>
      <c r="PTI875" s="396"/>
      <c r="PTJ875" s="396"/>
      <c r="PTK875" s="396"/>
      <c r="PTL875" s="396"/>
      <c r="PTM875" s="396"/>
      <c r="PTN875" s="396"/>
      <c r="PTO875" s="396"/>
      <c r="PTP875" s="396"/>
      <c r="PTQ875" s="396"/>
      <c r="PTR875" s="396"/>
      <c r="PTS875" s="396"/>
      <c r="PTT875" s="396"/>
      <c r="PTU875" s="396"/>
      <c r="PTV875" s="396"/>
      <c r="PTW875" s="396"/>
      <c r="PTX875" s="396"/>
      <c r="PTY875" s="396"/>
      <c r="PTZ875" s="396"/>
      <c r="PUA875" s="396"/>
      <c r="PUB875" s="396"/>
      <c r="PUC875" s="396"/>
      <c r="PUD875" s="396"/>
      <c r="PUE875" s="396"/>
      <c r="PUF875" s="396"/>
      <c r="PUG875" s="396"/>
      <c r="PUH875" s="396"/>
      <c r="PUI875" s="396"/>
      <c r="PUJ875" s="396"/>
      <c r="PUK875" s="396"/>
      <c r="PUL875" s="396"/>
      <c r="PUM875" s="396"/>
      <c r="PUN875" s="396"/>
      <c r="PUO875" s="396"/>
      <c r="PUP875" s="396"/>
      <c r="PUQ875" s="396"/>
      <c r="PUR875" s="396"/>
      <c r="PUS875" s="396"/>
      <c r="PUT875" s="396"/>
      <c r="PUU875" s="396"/>
      <c r="PUV875" s="396"/>
      <c r="PUW875" s="396"/>
      <c r="PUX875" s="396"/>
      <c r="PUY875" s="396"/>
      <c r="PUZ875" s="396"/>
      <c r="PVA875" s="396"/>
      <c r="PVB875" s="396"/>
      <c r="PVC875" s="396"/>
      <c r="PVD875" s="396"/>
      <c r="PVE875" s="396"/>
      <c r="PVF875" s="396"/>
      <c r="PVG875" s="396"/>
      <c r="PVH875" s="396"/>
      <c r="PVI875" s="396"/>
      <c r="PVJ875" s="396"/>
      <c r="PVK875" s="396"/>
      <c r="PVL875" s="396"/>
      <c r="PVM875" s="396"/>
      <c r="PVN875" s="396"/>
      <c r="PVO875" s="396"/>
      <c r="PVP875" s="396"/>
      <c r="PVQ875" s="396"/>
      <c r="PVR875" s="396"/>
      <c r="PVS875" s="396"/>
      <c r="PVT875" s="396"/>
      <c r="PVU875" s="396"/>
      <c r="PVV875" s="396"/>
      <c r="PVW875" s="396"/>
      <c r="PVX875" s="396"/>
      <c r="PVY875" s="396"/>
      <c r="PVZ875" s="396"/>
      <c r="PWA875" s="396"/>
      <c r="PWB875" s="396"/>
      <c r="PWC875" s="396"/>
      <c r="PWD875" s="396"/>
      <c r="PWE875" s="396"/>
      <c r="PWF875" s="396"/>
      <c r="PWG875" s="396"/>
      <c r="PWH875" s="396"/>
      <c r="PWI875" s="396"/>
      <c r="PWJ875" s="396"/>
      <c r="PWK875" s="396"/>
      <c r="PWL875" s="396"/>
      <c r="PWM875" s="396"/>
      <c r="PWN875" s="396"/>
      <c r="PWO875" s="396"/>
      <c r="PWP875" s="396"/>
      <c r="PWQ875" s="396"/>
      <c r="PWR875" s="396"/>
      <c r="PWS875" s="396"/>
      <c r="PWT875" s="396"/>
      <c r="PWU875" s="396"/>
      <c r="PWV875" s="396"/>
      <c r="PWW875" s="396"/>
      <c r="PWX875" s="396"/>
      <c r="PWY875" s="396"/>
      <c r="PWZ875" s="396"/>
      <c r="PXA875" s="396"/>
      <c r="PXB875" s="396"/>
      <c r="PXC875" s="396"/>
      <c r="PXD875" s="396"/>
      <c r="PXE875" s="396"/>
      <c r="PXF875" s="396"/>
      <c r="PXG875" s="396"/>
      <c r="PXH875" s="396"/>
      <c r="PXI875" s="396"/>
      <c r="PXJ875" s="396"/>
      <c r="PXK875" s="396"/>
      <c r="PXL875" s="396"/>
      <c r="PXM875" s="396"/>
      <c r="PXN875" s="396"/>
      <c r="PXO875" s="396"/>
      <c r="PXP875" s="396"/>
      <c r="PXQ875" s="396"/>
      <c r="PXR875" s="396"/>
      <c r="PXS875" s="396"/>
      <c r="PXT875" s="396"/>
      <c r="PXU875" s="396"/>
      <c r="PXV875" s="396"/>
      <c r="PXW875" s="396"/>
      <c r="PXX875" s="396"/>
      <c r="PXY875" s="396"/>
      <c r="PXZ875" s="396"/>
      <c r="PYA875" s="396"/>
      <c r="PYB875" s="396"/>
      <c r="PYC875" s="396"/>
      <c r="PYD875" s="396"/>
      <c r="PYE875" s="396"/>
      <c r="PYF875" s="396"/>
      <c r="PYG875" s="396"/>
      <c r="PYH875" s="396"/>
      <c r="PYI875" s="396"/>
      <c r="PYJ875" s="396"/>
      <c r="PYK875" s="396"/>
      <c r="PYL875" s="396"/>
      <c r="PYM875" s="396"/>
      <c r="PYN875" s="396"/>
      <c r="PYO875" s="396"/>
      <c r="PYP875" s="396"/>
      <c r="PYQ875" s="396"/>
      <c r="PYR875" s="396"/>
      <c r="PYS875" s="396"/>
      <c r="PYT875" s="396"/>
      <c r="PYU875" s="396"/>
      <c r="PYV875" s="396"/>
      <c r="PYW875" s="396"/>
      <c r="PYX875" s="396"/>
      <c r="PYY875" s="396"/>
      <c r="PYZ875" s="396"/>
      <c r="PZA875" s="396"/>
      <c r="PZB875" s="396"/>
      <c r="PZC875" s="396"/>
      <c r="PZD875" s="396"/>
      <c r="PZE875" s="396"/>
      <c r="PZF875" s="396"/>
      <c r="PZG875" s="396"/>
      <c r="PZH875" s="396"/>
      <c r="PZI875" s="396"/>
      <c r="PZJ875" s="396"/>
      <c r="PZK875" s="396"/>
      <c r="PZL875" s="396"/>
      <c r="PZM875" s="396"/>
      <c r="PZN875" s="396"/>
      <c r="PZO875" s="396"/>
      <c r="PZP875" s="396"/>
      <c r="PZQ875" s="396"/>
      <c r="PZR875" s="396"/>
      <c r="PZS875" s="396"/>
      <c r="PZT875" s="396"/>
      <c r="PZU875" s="396"/>
      <c r="PZV875" s="396"/>
      <c r="PZW875" s="396"/>
      <c r="PZX875" s="396"/>
      <c r="PZY875" s="396"/>
      <c r="PZZ875" s="396"/>
      <c r="QAA875" s="396"/>
      <c r="QAB875" s="396"/>
      <c r="QAC875" s="396"/>
      <c r="QAD875" s="396"/>
      <c r="QAE875" s="396"/>
      <c r="QAF875" s="396"/>
      <c r="QAG875" s="396"/>
      <c r="QAH875" s="396"/>
      <c r="QAI875" s="396"/>
      <c r="QAJ875" s="396"/>
      <c r="QAK875" s="396"/>
      <c r="QAL875" s="396"/>
      <c r="QAM875" s="396"/>
      <c r="QAN875" s="396"/>
      <c r="QAO875" s="396"/>
      <c r="QAP875" s="396"/>
      <c r="QAQ875" s="396"/>
      <c r="QAR875" s="396"/>
      <c r="QAS875" s="396"/>
      <c r="QAT875" s="396"/>
      <c r="QAU875" s="396"/>
      <c r="QAV875" s="396"/>
      <c r="QAW875" s="396"/>
      <c r="QAX875" s="396"/>
      <c r="QAY875" s="396"/>
      <c r="QAZ875" s="396"/>
      <c r="QBA875" s="396"/>
      <c r="QBB875" s="396"/>
      <c r="QBC875" s="396"/>
      <c r="QBD875" s="396"/>
      <c r="QBE875" s="396"/>
      <c r="QBF875" s="396"/>
      <c r="QBG875" s="396"/>
      <c r="QBH875" s="396"/>
      <c r="QBI875" s="396"/>
      <c r="QBJ875" s="396"/>
      <c r="QBK875" s="396"/>
      <c r="QBL875" s="396"/>
      <c r="QBM875" s="396"/>
      <c r="QBN875" s="396"/>
      <c r="QBO875" s="396"/>
      <c r="QBP875" s="396"/>
      <c r="QBQ875" s="396"/>
      <c r="QBR875" s="396"/>
      <c r="QBS875" s="396"/>
      <c r="QBT875" s="396"/>
      <c r="QBU875" s="396"/>
      <c r="QBV875" s="396"/>
      <c r="QBW875" s="396"/>
      <c r="QBX875" s="396"/>
      <c r="QBY875" s="396"/>
      <c r="QBZ875" s="396"/>
      <c r="QCA875" s="396"/>
      <c r="QCB875" s="396"/>
      <c r="QCC875" s="396"/>
      <c r="QCD875" s="396"/>
      <c r="QCE875" s="396"/>
      <c r="QCF875" s="396"/>
      <c r="QCG875" s="396"/>
      <c r="QCH875" s="396"/>
      <c r="QCI875" s="396"/>
      <c r="QCJ875" s="396"/>
      <c r="QCK875" s="396"/>
      <c r="QCL875" s="396"/>
      <c r="QCM875" s="396"/>
      <c r="QCN875" s="396"/>
      <c r="QCO875" s="396"/>
      <c r="QCP875" s="396"/>
      <c r="QCQ875" s="396"/>
      <c r="QCR875" s="396"/>
      <c r="QCS875" s="396"/>
      <c r="QCT875" s="396"/>
      <c r="QCU875" s="396"/>
      <c r="QCV875" s="396"/>
      <c r="QCW875" s="396"/>
      <c r="QCX875" s="396"/>
      <c r="QCY875" s="396"/>
      <c r="QCZ875" s="396"/>
      <c r="QDA875" s="396"/>
      <c r="QDB875" s="396"/>
      <c r="QDC875" s="396"/>
      <c r="QDD875" s="396"/>
      <c r="QDE875" s="396"/>
      <c r="QDF875" s="396"/>
      <c r="QDG875" s="396"/>
      <c r="QDH875" s="396"/>
      <c r="QDI875" s="396"/>
      <c r="QDJ875" s="396"/>
      <c r="QDK875" s="396"/>
      <c r="QDL875" s="396"/>
      <c r="QDM875" s="396"/>
      <c r="QDN875" s="396"/>
      <c r="QDO875" s="396"/>
      <c r="QDP875" s="396"/>
      <c r="QDQ875" s="396"/>
      <c r="QDR875" s="396"/>
      <c r="QDS875" s="396"/>
      <c r="QDT875" s="396"/>
      <c r="QDU875" s="396"/>
      <c r="QDV875" s="396"/>
      <c r="QDW875" s="396"/>
      <c r="QDX875" s="396"/>
      <c r="QDY875" s="396"/>
      <c r="QDZ875" s="396"/>
      <c r="QEA875" s="396"/>
      <c r="QEB875" s="396"/>
      <c r="QEC875" s="396"/>
      <c r="QED875" s="396"/>
      <c r="QEE875" s="396"/>
      <c r="QEF875" s="396"/>
      <c r="QEG875" s="396"/>
      <c r="QEH875" s="396"/>
      <c r="QEI875" s="396"/>
      <c r="QEJ875" s="396"/>
      <c r="QEK875" s="396"/>
      <c r="QEL875" s="396"/>
      <c r="QEM875" s="396"/>
      <c r="QEN875" s="396"/>
      <c r="QEO875" s="396"/>
      <c r="QEP875" s="396"/>
      <c r="QEQ875" s="396"/>
      <c r="QER875" s="396"/>
      <c r="QES875" s="396"/>
      <c r="QET875" s="396"/>
      <c r="QEU875" s="396"/>
      <c r="QEV875" s="396"/>
      <c r="QEW875" s="396"/>
      <c r="QEX875" s="396"/>
      <c r="QEY875" s="396"/>
      <c r="QEZ875" s="396"/>
      <c r="QFA875" s="396"/>
      <c r="QFB875" s="396"/>
      <c r="QFC875" s="396"/>
      <c r="QFD875" s="396"/>
      <c r="QFE875" s="396"/>
      <c r="QFF875" s="396"/>
      <c r="QFG875" s="396"/>
      <c r="QFH875" s="396"/>
      <c r="QFI875" s="396"/>
      <c r="QFJ875" s="396"/>
      <c r="QFK875" s="396"/>
      <c r="QFL875" s="396"/>
      <c r="QFM875" s="396"/>
      <c r="QFN875" s="396"/>
      <c r="QFO875" s="396"/>
      <c r="QFP875" s="396"/>
      <c r="QFQ875" s="396"/>
      <c r="QFR875" s="396"/>
      <c r="QFS875" s="396"/>
      <c r="QFT875" s="396"/>
      <c r="QFU875" s="396"/>
      <c r="QFV875" s="396"/>
      <c r="QFW875" s="396"/>
      <c r="QFX875" s="396"/>
      <c r="QFY875" s="396"/>
      <c r="QFZ875" s="396"/>
      <c r="QGA875" s="396"/>
      <c r="QGB875" s="396"/>
      <c r="QGC875" s="396"/>
      <c r="QGD875" s="396"/>
      <c r="QGE875" s="396"/>
      <c r="QGF875" s="396"/>
      <c r="QGG875" s="396"/>
      <c r="QGH875" s="396"/>
      <c r="QGI875" s="396"/>
      <c r="QGJ875" s="396"/>
      <c r="QGK875" s="396"/>
      <c r="QGL875" s="396"/>
      <c r="QGM875" s="396"/>
      <c r="QGN875" s="396"/>
      <c r="QGO875" s="396"/>
      <c r="QGP875" s="396"/>
      <c r="QGQ875" s="396"/>
      <c r="QGR875" s="396"/>
      <c r="QGS875" s="396"/>
      <c r="QGT875" s="396"/>
      <c r="QGU875" s="396"/>
      <c r="QGV875" s="396"/>
      <c r="QGW875" s="396"/>
      <c r="QGX875" s="396"/>
      <c r="QGY875" s="396"/>
      <c r="QGZ875" s="396"/>
      <c r="QHA875" s="396"/>
      <c r="QHB875" s="396"/>
      <c r="QHC875" s="396"/>
      <c r="QHD875" s="396"/>
      <c r="QHE875" s="396"/>
      <c r="QHF875" s="396"/>
      <c r="QHG875" s="396"/>
      <c r="QHH875" s="396"/>
      <c r="QHI875" s="396"/>
      <c r="QHJ875" s="396"/>
      <c r="QHK875" s="396"/>
      <c r="QHL875" s="396"/>
      <c r="QHM875" s="396"/>
      <c r="QHN875" s="396"/>
      <c r="QHO875" s="396"/>
      <c r="QHP875" s="396"/>
      <c r="QHQ875" s="396"/>
      <c r="QHR875" s="396"/>
      <c r="QHS875" s="396"/>
      <c r="QHT875" s="396"/>
      <c r="QHU875" s="396"/>
      <c r="QHV875" s="396"/>
      <c r="QHW875" s="396"/>
      <c r="QHX875" s="396"/>
      <c r="QHY875" s="396"/>
      <c r="QHZ875" s="396"/>
      <c r="QIA875" s="396"/>
      <c r="QIB875" s="396"/>
      <c r="QIC875" s="396"/>
      <c r="QID875" s="396"/>
      <c r="QIE875" s="396"/>
      <c r="QIF875" s="396"/>
      <c r="QIG875" s="396"/>
      <c r="QIH875" s="396"/>
      <c r="QII875" s="396"/>
      <c r="QIJ875" s="396"/>
      <c r="QIK875" s="396"/>
      <c r="QIL875" s="396"/>
      <c r="QIM875" s="396"/>
      <c r="QIN875" s="396"/>
      <c r="QIO875" s="396"/>
      <c r="QIP875" s="396"/>
      <c r="QIQ875" s="396"/>
      <c r="QIR875" s="396"/>
      <c r="QIS875" s="396"/>
      <c r="QIT875" s="396"/>
      <c r="QIU875" s="396"/>
      <c r="QIV875" s="396"/>
      <c r="QIW875" s="396"/>
      <c r="QIX875" s="396"/>
      <c r="QIY875" s="396"/>
      <c r="QIZ875" s="396"/>
      <c r="QJA875" s="396"/>
      <c r="QJB875" s="396"/>
      <c r="QJC875" s="396"/>
      <c r="QJD875" s="396"/>
      <c r="QJE875" s="396"/>
      <c r="QJF875" s="396"/>
      <c r="QJG875" s="396"/>
      <c r="QJH875" s="396"/>
      <c r="QJI875" s="396"/>
      <c r="QJJ875" s="396"/>
      <c r="QJK875" s="396"/>
      <c r="QJL875" s="396"/>
      <c r="QJM875" s="396"/>
      <c r="QJN875" s="396"/>
      <c r="QJO875" s="396"/>
      <c r="QJP875" s="396"/>
      <c r="QJQ875" s="396"/>
      <c r="QJR875" s="396"/>
      <c r="QJS875" s="396"/>
      <c r="QJT875" s="396"/>
      <c r="QJU875" s="396"/>
      <c r="QJV875" s="396"/>
      <c r="QJW875" s="396"/>
      <c r="QJX875" s="396"/>
      <c r="QJY875" s="396"/>
      <c r="QJZ875" s="396"/>
      <c r="QKA875" s="396"/>
      <c r="QKB875" s="396"/>
      <c r="QKC875" s="396"/>
      <c r="QKD875" s="396"/>
      <c r="QKE875" s="396"/>
      <c r="QKF875" s="396"/>
      <c r="QKG875" s="396"/>
      <c r="QKH875" s="396"/>
      <c r="QKI875" s="396"/>
      <c r="QKJ875" s="396"/>
      <c r="QKK875" s="396"/>
      <c r="QKL875" s="396"/>
      <c r="QKM875" s="396"/>
      <c r="QKN875" s="396"/>
      <c r="QKO875" s="396"/>
      <c r="QKP875" s="396"/>
      <c r="QKQ875" s="396"/>
      <c r="QKR875" s="396"/>
      <c r="QKS875" s="396"/>
      <c r="QKT875" s="396"/>
      <c r="QKU875" s="396"/>
      <c r="QKV875" s="396"/>
      <c r="QKW875" s="396"/>
      <c r="QKX875" s="396"/>
      <c r="QKY875" s="396"/>
      <c r="QKZ875" s="396"/>
      <c r="QLA875" s="396"/>
      <c r="QLB875" s="396"/>
      <c r="QLC875" s="396"/>
      <c r="QLD875" s="396"/>
      <c r="QLE875" s="396"/>
      <c r="QLF875" s="396"/>
      <c r="QLG875" s="396"/>
      <c r="QLH875" s="396"/>
      <c r="QLI875" s="396"/>
      <c r="QLJ875" s="396"/>
      <c r="QLK875" s="396"/>
      <c r="QLL875" s="396"/>
      <c r="QLM875" s="396"/>
      <c r="QLN875" s="396"/>
      <c r="QLO875" s="396"/>
      <c r="QLP875" s="396"/>
      <c r="QLQ875" s="396"/>
      <c r="QLR875" s="396"/>
      <c r="QLS875" s="396"/>
      <c r="QLT875" s="396"/>
      <c r="QLU875" s="396"/>
      <c r="QLV875" s="396"/>
      <c r="QLW875" s="396"/>
      <c r="QLX875" s="396"/>
      <c r="QLY875" s="396"/>
      <c r="QLZ875" s="396"/>
      <c r="QMA875" s="396"/>
      <c r="QMB875" s="396"/>
      <c r="QMC875" s="396"/>
      <c r="QMD875" s="396"/>
      <c r="QME875" s="396"/>
      <c r="QMF875" s="396"/>
      <c r="QMG875" s="396"/>
      <c r="QMH875" s="396"/>
      <c r="QMI875" s="396"/>
      <c r="QMJ875" s="396"/>
      <c r="QMK875" s="396"/>
      <c r="QML875" s="396"/>
      <c r="QMM875" s="396"/>
      <c r="QMN875" s="396"/>
      <c r="QMO875" s="396"/>
      <c r="QMP875" s="396"/>
      <c r="QMQ875" s="396"/>
      <c r="QMR875" s="396"/>
      <c r="QMS875" s="396"/>
      <c r="QMT875" s="396"/>
      <c r="QMU875" s="396"/>
      <c r="QMV875" s="396"/>
      <c r="QMW875" s="396"/>
      <c r="QMX875" s="396"/>
      <c r="QMY875" s="396"/>
      <c r="QMZ875" s="396"/>
      <c r="QNA875" s="396"/>
      <c r="QNB875" s="396"/>
      <c r="QNC875" s="396"/>
      <c r="QND875" s="396"/>
      <c r="QNE875" s="396"/>
      <c r="QNF875" s="396"/>
      <c r="QNG875" s="396"/>
      <c r="QNH875" s="396"/>
      <c r="QNI875" s="396"/>
      <c r="QNJ875" s="396"/>
      <c r="QNK875" s="396"/>
      <c r="QNL875" s="396"/>
      <c r="QNM875" s="396"/>
      <c r="QNN875" s="396"/>
      <c r="QNO875" s="396"/>
      <c r="QNP875" s="396"/>
      <c r="QNQ875" s="396"/>
      <c r="QNR875" s="396"/>
      <c r="QNS875" s="396"/>
      <c r="QNT875" s="396"/>
      <c r="QNU875" s="396"/>
      <c r="QNV875" s="396"/>
      <c r="QNW875" s="396"/>
      <c r="QNX875" s="396"/>
      <c r="QNY875" s="396"/>
      <c r="QNZ875" s="396"/>
      <c r="QOA875" s="396"/>
      <c r="QOB875" s="396"/>
      <c r="QOC875" s="396"/>
      <c r="QOD875" s="396"/>
      <c r="QOE875" s="396"/>
      <c r="QOF875" s="396"/>
      <c r="QOG875" s="396"/>
      <c r="QOH875" s="396"/>
      <c r="QOI875" s="396"/>
      <c r="QOJ875" s="396"/>
      <c r="QOK875" s="396"/>
      <c r="QOL875" s="396"/>
      <c r="QOM875" s="396"/>
      <c r="QON875" s="396"/>
      <c r="QOO875" s="396"/>
      <c r="QOP875" s="396"/>
      <c r="QOQ875" s="396"/>
      <c r="QOR875" s="396"/>
      <c r="QOS875" s="396"/>
      <c r="QOT875" s="396"/>
      <c r="QOU875" s="396"/>
      <c r="QOV875" s="396"/>
      <c r="QOW875" s="396"/>
      <c r="QOX875" s="396"/>
      <c r="QOY875" s="396"/>
      <c r="QOZ875" s="396"/>
      <c r="QPA875" s="396"/>
      <c r="QPB875" s="396"/>
      <c r="QPC875" s="396"/>
      <c r="QPD875" s="396"/>
      <c r="QPE875" s="396"/>
      <c r="QPF875" s="396"/>
      <c r="QPG875" s="396"/>
      <c r="QPH875" s="396"/>
      <c r="QPI875" s="396"/>
      <c r="QPJ875" s="396"/>
      <c r="QPK875" s="396"/>
      <c r="QPL875" s="396"/>
      <c r="QPM875" s="396"/>
      <c r="QPN875" s="396"/>
      <c r="QPO875" s="396"/>
      <c r="QPP875" s="396"/>
      <c r="QPQ875" s="396"/>
      <c r="QPR875" s="396"/>
      <c r="QPS875" s="396"/>
      <c r="QPT875" s="396"/>
      <c r="QPU875" s="396"/>
      <c r="QPV875" s="396"/>
      <c r="QPW875" s="396"/>
      <c r="QPX875" s="396"/>
      <c r="QPY875" s="396"/>
      <c r="QPZ875" s="396"/>
      <c r="QQA875" s="396"/>
      <c r="QQB875" s="396"/>
      <c r="QQC875" s="396"/>
      <c r="QQD875" s="396"/>
      <c r="QQE875" s="396"/>
      <c r="QQF875" s="396"/>
      <c r="QQG875" s="396"/>
      <c r="QQH875" s="396"/>
      <c r="QQI875" s="396"/>
      <c r="QQJ875" s="396"/>
      <c r="QQK875" s="396"/>
      <c r="QQL875" s="396"/>
      <c r="QQM875" s="396"/>
      <c r="QQN875" s="396"/>
      <c r="QQO875" s="396"/>
      <c r="QQP875" s="396"/>
      <c r="QQQ875" s="396"/>
      <c r="QQR875" s="396"/>
      <c r="QQS875" s="396"/>
      <c r="QQT875" s="396"/>
      <c r="QQU875" s="396"/>
      <c r="QQV875" s="396"/>
      <c r="QQW875" s="396"/>
      <c r="QQX875" s="396"/>
      <c r="QQY875" s="396"/>
      <c r="QQZ875" s="396"/>
      <c r="QRA875" s="396"/>
      <c r="QRB875" s="396"/>
      <c r="QRC875" s="396"/>
      <c r="QRD875" s="396"/>
      <c r="QRE875" s="396"/>
      <c r="QRF875" s="396"/>
      <c r="QRG875" s="396"/>
      <c r="QRH875" s="396"/>
      <c r="QRI875" s="396"/>
      <c r="QRJ875" s="396"/>
      <c r="QRK875" s="396"/>
      <c r="QRL875" s="396"/>
      <c r="QRM875" s="396"/>
      <c r="QRN875" s="396"/>
      <c r="QRO875" s="396"/>
      <c r="QRP875" s="396"/>
      <c r="QRQ875" s="396"/>
      <c r="QRR875" s="396"/>
      <c r="QRS875" s="396"/>
      <c r="QRT875" s="396"/>
      <c r="QRU875" s="396"/>
      <c r="QRV875" s="396"/>
      <c r="QRW875" s="396"/>
      <c r="QRX875" s="396"/>
      <c r="QRY875" s="396"/>
      <c r="QRZ875" s="396"/>
      <c r="QSA875" s="396"/>
      <c r="QSB875" s="396"/>
      <c r="QSC875" s="396"/>
      <c r="QSD875" s="396"/>
      <c r="QSE875" s="396"/>
      <c r="QSF875" s="396"/>
      <c r="QSG875" s="396"/>
      <c r="QSH875" s="396"/>
      <c r="QSI875" s="396"/>
      <c r="QSJ875" s="396"/>
      <c r="QSK875" s="396"/>
      <c r="QSL875" s="396"/>
      <c r="QSM875" s="396"/>
      <c r="QSN875" s="396"/>
      <c r="QSO875" s="396"/>
      <c r="QSP875" s="396"/>
      <c r="QSQ875" s="396"/>
      <c r="QSR875" s="396"/>
      <c r="QSS875" s="396"/>
      <c r="QST875" s="396"/>
      <c r="QSU875" s="396"/>
      <c r="QSV875" s="396"/>
      <c r="QSW875" s="396"/>
      <c r="QSX875" s="396"/>
      <c r="QSY875" s="396"/>
      <c r="QSZ875" s="396"/>
      <c r="QTA875" s="396"/>
      <c r="QTB875" s="396"/>
      <c r="QTC875" s="396"/>
      <c r="QTD875" s="396"/>
      <c r="QTE875" s="396"/>
      <c r="QTF875" s="396"/>
      <c r="QTG875" s="396"/>
      <c r="QTH875" s="396"/>
      <c r="QTI875" s="396"/>
      <c r="QTJ875" s="396"/>
      <c r="QTK875" s="396"/>
      <c r="QTL875" s="396"/>
      <c r="QTM875" s="396"/>
      <c r="QTN875" s="396"/>
      <c r="QTO875" s="396"/>
      <c r="QTP875" s="396"/>
      <c r="QTQ875" s="396"/>
      <c r="QTR875" s="396"/>
      <c r="QTS875" s="396"/>
      <c r="QTT875" s="396"/>
      <c r="QTU875" s="396"/>
      <c r="QTV875" s="396"/>
      <c r="QTW875" s="396"/>
      <c r="QTX875" s="396"/>
      <c r="QTY875" s="396"/>
      <c r="QTZ875" s="396"/>
      <c r="QUA875" s="396"/>
      <c r="QUB875" s="396"/>
      <c r="QUC875" s="396"/>
      <c r="QUD875" s="396"/>
      <c r="QUE875" s="396"/>
      <c r="QUF875" s="396"/>
      <c r="QUG875" s="396"/>
      <c r="QUH875" s="396"/>
      <c r="QUI875" s="396"/>
      <c r="QUJ875" s="396"/>
      <c r="QUK875" s="396"/>
      <c r="QUL875" s="396"/>
      <c r="QUM875" s="396"/>
      <c r="QUN875" s="396"/>
      <c r="QUO875" s="396"/>
      <c r="QUP875" s="396"/>
      <c r="QUQ875" s="396"/>
      <c r="QUR875" s="396"/>
      <c r="QUS875" s="396"/>
      <c r="QUT875" s="396"/>
      <c r="QUU875" s="396"/>
      <c r="QUV875" s="396"/>
      <c r="QUW875" s="396"/>
      <c r="QUX875" s="396"/>
      <c r="QUY875" s="396"/>
      <c r="QUZ875" s="396"/>
      <c r="QVA875" s="396"/>
      <c r="QVB875" s="396"/>
      <c r="QVC875" s="396"/>
      <c r="QVD875" s="396"/>
      <c r="QVE875" s="396"/>
      <c r="QVF875" s="396"/>
      <c r="QVG875" s="396"/>
      <c r="QVH875" s="396"/>
      <c r="QVI875" s="396"/>
      <c r="QVJ875" s="396"/>
      <c r="QVK875" s="396"/>
      <c r="QVL875" s="396"/>
      <c r="QVM875" s="396"/>
      <c r="QVN875" s="396"/>
      <c r="QVO875" s="396"/>
      <c r="QVP875" s="396"/>
      <c r="QVQ875" s="396"/>
      <c r="QVR875" s="396"/>
      <c r="QVS875" s="396"/>
      <c r="QVT875" s="396"/>
      <c r="QVU875" s="396"/>
      <c r="QVV875" s="396"/>
      <c r="QVW875" s="396"/>
      <c r="QVX875" s="396"/>
      <c r="QVY875" s="396"/>
      <c r="QVZ875" s="396"/>
      <c r="QWA875" s="396"/>
      <c r="QWB875" s="396"/>
      <c r="QWC875" s="396"/>
      <c r="QWD875" s="396"/>
      <c r="QWE875" s="396"/>
      <c r="QWF875" s="396"/>
      <c r="QWG875" s="396"/>
      <c r="QWH875" s="396"/>
      <c r="QWI875" s="396"/>
      <c r="QWJ875" s="396"/>
      <c r="QWK875" s="396"/>
      <c r="QWL875" s="396"/>
      <c r="QWM875" s="396"/>
      <c r="QWN875" s="396"/>
      <c r="QWO875" s="396"/>
      <c r="QWP875" s="396"/>
      <c r="QWQ875" s="396"/>
      <c r="QWR875" s="396"/>
      <c r="QWS875" s="396"/>
      <c r="QWT875" s="396"/>
      <c r="QWU875" s="396"/>
      <c r="QWV875" s="396"/>
      <c r="QWW875" s="396"/>
      <c r="QWX875" s="396"/>
      <c r="QWY875" s="396"/>
      <c r="QWZ875" s="396"/>
      <c r="QXA875" s="396"/>
      <c r="QXB875" s="396"/>
      <c r="QXC875" s="396"/>
      <c r="QXD875" s="396"/>
      <c r="QXE875" s="396"/>
      <c r="QXF875" s="396"/>
      <c r="QXG875" s="396"/>
      <c r="QXH875" s="396"/>
      <c r="QXI875" s="396"/>
      <c r="QXJ875" s="396"/>
      <c r="QXK875" s="396"/>
      <c r="QXL875" s="396"/>
      <c r="QXM875" s="396"/>
      <c r="QXN875" s="396"/>
      <c r="QXO875" s="396"/>
      <c r="QXP875" s="396"/>
      <c r="QXQ875" s="396"/>
      <c r="QXR875" s="396"/>
      <c r="QXS875" s="396"/>
      <c r="QXT875" s="396"/>
      <c r="QXU875" s="396"/>
      <c r="QXV875" s="396"/>
      <c r="QXW875" s="396"/>
      <c r="QXX875" s="396"/>
      <c r="QXY875" s="396"/>
      <c r="QXZ875" s="396"/>
      <c r="QYA875" s="396"/>
      <c r="QYB875" s="396"/>
      <c r="QYC875" s="396"/>
      <c r="QYD875" s="396"/>
      <c r="QYE875" s="396"/>
      <c r="QYF875" s="396"/>
      <c r="QYG875" s="396"/>
      <c r="QYH875" s="396"/>
      <c r="QYI875" s="396"/>
      <c r="QYJ875" s="396"/>
      <c r="QYK875" s="396"/>
      <c r="QYL875" s="396"/>
      <c r="QYM875" s="396"/>
      <c r="QYN875" s="396"/>
      <c r="QYO875" s="396"/>
      <c r="QYP875" s="396"/>
      <c r="QYQ875" s="396"/>
      <c r="QYR875" s="396"/>
      <c r="QYS875" s="396"/>
      <c r="QYT875" s="396"/>
      <c r="QYU875" s="396"/>
      <c r="QYV875" s="396"/>
      <c r="QYW875" s="396"/>
      <c r="QYX875" s="396"/>
      <c r="QYY875" s="396"/>
      <c r="QYZ875" s="396"/>
      <c r="QZA875" s="396"/>
      <c r="QZB875" s="396"/>
      <c r="QZC875" s="396"/>
      <c r="QZD875" s="396"/>
      <c r="QZE875" s="396"/>
      <c r="QZF875" s="396"/>
      <c r="QZG875" s="396"/>
      <c r="QZH875" s="396"/>
      <c r="QZI875" s="396"/>
      <c r="QZJ875" s="396"/>
      <c r="QZK875" s="396"/>
      <c r="QZL875" s="396"/>
      <c r="QZM875" s="396"/>
      <c r="QZN875" s="396"/>
      <c r="QZO875" s="396"/>
      <c r="QZP875" s="396"/>
      <c r="QZQ875" s="396"/>
      <c r="QZR875" s="396"/>
      <c r="QZS875" s="396"/>
      <c r="QZT875" s="396"/>
      <c r="QZU875" s="396"/>
      <c r="QZV875" s="396"/>
      <c r="QZW875" s="396"/>
      <c r="QZX875" s="396"/>
      <c r="QZY875" s="396"/>
      <c r="QZZ875" s="396"/>
      <c r="RAA875" s="396"/>
      <c r="RAB875" s="396"/>
      <c r="RAC875" s="396"/>
      <c r="RAD875" s="396"/>
      <c r="RAE875" s="396"/>
      <c r="RAF875" s="396"/>
      <c r="RAG875" s="396"/>
      <c r="RAH875" s="396"/>
      <c r="RAI875" s="396"/>
      <c r="RAJ875" s="396"/>
      <c r="RAK875" s="396"/>
      <c r="RAL875" s="396"/>
      <c r="RAM875" s="396"/>
      <c r="RAN875" s="396"/>
      <c r="RAO875" s="396"/>
      <c r="RAP875" s="396"/>
      <c r="RAQ875" s="396"/>
      <c r="RAR875" s="396"/>
      <c r="RAS875" s="396"/>
      <c r="RAT875" s="396"/>
      <c r="RAU875" s="396"/>
      <c r="RAV875" s="396"/>
      <c r="RAW875" s="396"/>
      <c r="RAX875" s="396"/>
      <c r="RAY875" s="396"/>
      <c r="RAZ875" s="396"/>
      <c r="RBA875" s="396"/>
      <c r="RBB875" s="396"/>
      <c r="RBC875" s="396"/>
      <c r="RBD875" s="396"/>
      <c r="RBE875" s="396"/>
      <c r="RBF875" s="396"/>
      <c r="RBG875" s="396"/>
      <c r="RBH875" s="396"/>
      <c r="RBI875" s="396"/>
      <c r="RBJ875" s="396"/>
      <c r="RBK875" s="396"/>
      <c r="RBL875" s="396"/>
      <c r="RBM875" s="396"/>
      <c r="RBN875" s="396"/>
      <c r="RBO875" s="396"/>
      <c r="RBP875" s="396"/>
      <c r="RBQ875" s="396"/>
      <c r="RBR875" s="396"/>
      <c r="RBS875" s="396"/>
      <c r="RBT875" s="396"/>
      <c r="RBU875" s="396"/>
      <c r="RBV875" s="396"/>
      <c r="RBW875" s="396"/>
      <c r="RBX875" s="396"/>
      <c r="RBY875" s="396"/>
      <c r="RBZ875" s="396"/>
      <c r="RCA875" s="396"/>
      <c r="RCB875" s="396"/>
      <c r="RCC875" s="396"/>
      <c r="RCD875" s="396"/>
      <c r="RCE875" s="396"/>
      <c r="RCF875" s="396"/>
      <c r="RCG875" s="396"/>
      <c r="RCH875" s="396"/>
      <c r="RCI875" s="396"/>
      <c r="RCJ875" s="396"/>
      <c r="RCK875" s="396"/>
      <c r="RCL875" s="396"/>
      <c r="RCM875" s="396"/>
      <c r="RCN875" s="396"/>
      <c r="RCO875" s="396"/>
      <c r="RCP875" s="396"/>
      <c r="RCQ875" s="396"/>
      <c r="RCR875" s="396"/>
      <c r="RCS875" s="396"/>
      <c r="RCT875" s="396"/>
      <c r="RCU875" s="396"/>
      <c r="RCV875" s="396"/>
      <c r="RCW875" s="396"/>
      <c r="RCX875" s="396"/>
      <c r="RCY875" s="396"/>
      <c r="RCZ875" s="396"/>
      <c r="RDA875" s="396"/>
      <c r="RDB875" s="396"/>
      <c r="RDC875" s="396"/>
      <c r="RDD875" s="396"/>
      <c r="RDE875" s="396"/>
      <c r="RDF875" s="396"/>
      <c r="RDG875" s="396"/>
      <c r="RDH875" s="396"/>
      <c r="RDI875" s="396"/>
      <c r="RDJ875" s="396"/>
      <c r="RDK875" s="396"/>
      <c r="RDL875" s="396"/>
      <c r="RDM875" s="396"/>
      <c r="RDN875" s="396"/>
      <c r="RDO875" s="396"/>
      <c r="RDP875" s="396"/>
      <c r="RDQ875" s="396"/>
      <c r="RDR875" s="396"/>
      <c r="RDS875" s="396"/>
      <c r="RDT875" s="396"/>
      <c r="RDU875" s="396"/>
      <c r="RDV875" s="396"/>
      <c r="RDW875" s="396"/>
      <c r="RDX875" s="396"/>
      <c r="RDY875" s="396"/>
      <c r="RDZ875" s="396"/>
      <c r="REA875" s="396"/>
      <c r="REB875" s="396"/>
      <c r="REC875" s="396"/>
      <c r="RED875" s="396"/>
      <c r="REE875" s="396"/>
      <c r="REF875" s="396"/>
      <c r="REG875" s="396"/>
      <c r="REH875" s="396"/>
      <c r="REI875" s="396"/>
      <c r="REJ875" s="396"/>
      <c r="REK875" s="396"/>
      <c r="REL875" s="396"/>
      <c r="REM875" s="396"/>
      <c r="REN875" s="396"/>
      <c r="REO875" s="396"/>
      <c r="REP875" s="396"/>
      <c r="REQ875" s="396"/>
      <c r="RER875" s="396"/>
      <c r="RES875" s="396"/>
      <c r="RET875" s="396"/>
      <c r="REU875" s="396"/>
      <c r="REV875" s="396"/>
      <c r="REW875" s="396"/>
      <c r="REX875" s="396"/>
      <c r="REY875" s="396"/>
      <c r="REZ875" s="396"/>
      <c r="RFA875" s="396"/>
      <c r="RFB875" s="396"/>
      <c r="RFC875" s="396"/>
      <c r="RFD875" s="396"/>
      <c r="RFE875" s="396"/>
      <c r="RFF875" s="396"/>
      <c r="RFG875" s="396"/>
      <c r="RFH875" s="396"/>
      <c r="RFI875" s="396"/>
      <c r="RFJ875" s="396"/>
      <c r="RFK875" s="396"/>
      <c r="RFL875" s="396"/>
      <c r="RFM875" s="396"/>
      <c r="RFN875" s="396"/>
      <c r="RFO875" s="396"/>
      <c r="RFP875" s="396"/>
      <c r="RFQ875" s="396"/>
      <c r="RFR875" s="396"/>
      <c r="RFS875" s="396"/>
      <c r="RFT875" s="396"/>
      <c r="RFU875" s="396"/>
      <c r="RFV875" s="396"/>
      <c r="RFW875" s="396"/>
      <c r="RFX875" s="396"/>
      <c r="RFY875" s="396"/>
      <c r="RFZ875" s="396"/>
      <c r="RGA875" s="396"/>
      <c r="RGB875" s="396"/>
      <c r="RGC875" s="396"/>
      <c r="RGD875" s="396"/>
      <c r="RGE875" s="396"/>
      <c r="RGF875" s="396"/>
      <c r="RGG875" s="396"/>
      <c r="RGH875" s="396"/>
      <c r="RGI875" s="396"/>
      <c r="RGJ875" s="396"/>
      <c r="RGK875" s="396"/>
      <c r="RGL875" s="396"/>
      <c r="RGM875" s="396"/>
      <c r="RGN875" s="396"/>
      <c r="RGO875" s="396"/>
      <c r="RGP875" s="396"/>
      <c r="RGQ875" s="396"/>
      <c r="RGR875" s="396"/>
      <c r="RGS875" s="396"/>
      <c r="RGT875" s="396"/>
      <c r="RGU875" s="396"/>
      <c r="RGV875" s="396"/>
      <c r="RGW875" s="396"/>
      <c r="RGX875" s="396"/>
      <c r="RGY875" s="396"/>
      <c r="RGZ875" s="396"/>
      <c r="RHA875" s="396"/>
      <c r="RHB875" s="396"/>
      <c r="RHC875" s="396"/>
      <c r="RHD875" s="396"/>
      <c r="RHE875" s="396"/>
      <c r="RHF875" s="396"/>
      <c r="RHG875" s="396"/>
      <c r="RHH875" s="396"/>
      <c r="RHI875" s="396"/>
      <c r="RHJ875" s="396"/>
      <c r="RHK875" s="396"/>
      <c r="RHL875" s="396"/>
      <c r="RHM875" s="396"/>
      <c r="RHN875" s="396"/>
      <c r="RHO875" s="396"/>
      <c r="RHP875" s="396"/>
      <c r="RHQ875" s="396"/>
      <c r="RHR875" s="396"/>
      <c r="RHS875" s="396"/>
      <c r="RHT875" s="396"/>
      <c r="RHU875" s="396"/>
      <c r="RHV875" s="396"/>
      <c r="RHW875" s="396"/>
      <c r="RHX875" s="396"/>
      <c r="RHY875" s="396"/>
      <c r="RHZ875" s="396"/>
      <c r="RIA875" s="396"/>
      <c r="RIB875" s="396"/>
      <c r="RIC875" s="396"/>
      <c r="RID875" s="396"/>
      <c r="RIE875" s="396"/>
      <c r="RIF875" s="396"/>
      <c r="RIG875" s="396"/>
      <c r="RIH875" s="396"/>
      <c r="RII875" s="396"/>
      <c r="RIJ875" s="396"/>
      <c r="RIK875" s="396"/>
      <c r="RIL875" s="396"/>
      <c r="RIM875" s="396"/>
      <c r="RIN875" s="396"/>
      <c r="RIO875" s="396"/>
      <c r="RIP875" s="396"/>
      <c r="RIQ875" s="396"/>
      <c r="RIR875" s="396"/>
      <c r="RIS875" s="396"/>
      <c r="RIT875" s="396"/>
      <c r="RIU875" s="396"/>
      <c r="RIV875" s="396"/>
      <c r="RIW875" s="396"/>
      <c r="RIX875" s="396"/>
      <c r="RIY875" s="396"/>
      <c r="RIZ875" s="396"/>
      <c r="RJA875" s="396"/>
      <c r="RJB875" s="396"/>
      <c r="RJC875" s="396"/>
      <c r="RJD875" s="396"/>
      <c r="RJE875" s="396"/>
      <c r="RJF875" s="396"/>
      <c r="RJG875" s="396"/>
      <c r="RJH875" s="396"/>
      <c r="RJI875" s="396"/>
      <c r="RJJ875" s="396"/>
      <c r="RJK875" s="396"/>
      <c r="RJL875" s="396"/>
      <c r="RJM875" s="396"/>
      <c r="RJN875" s="396"/>
      <c r="RJO875" s="396"/>
      <c r="RJP875" s="396"/>
      <c r="RJQ875" s="396"/>
      <c r="RJR875" s="396"/>
      <c r="RJS875" s="396"/>
      <c r="RJT875" s="396"/>
      <c r="RJU875" s="396"/>
      <c r="RJV875" s="396"/>
      <c r="RJW875" s="396"/>
      <c r="RJX875" s="396"/>
      <c r="RJY875" s="396"/>
      <c r="RJZ875" s="396"/>
      <c r="RKA875" s="396"/>
      <c r="RKB875" s="396"/>
      <c r="RKC875" s="396"/>
      <c r="RKD875" s="396"/>
      <c r="RKE875" s="396"/>
      <c r="RKF875" s="396"/>
      <c r="RKG875" s="396"/>
      <c r="RKH875" s="396"/>
      <c r="RKI875" s="396"/>
      <c r="RKJ875" s="396"/>
      <c r="RKK875" s="396"/>
      <c r="RKL875" s="396"/>
      <c r="RKM875" s="396"/>
      <c r="RKN875" s="396"/>
      <c r="RKO875" s="396"/>
      <c r="RKP875" s="396"/>
      <c r="RKQ875" s="396"/>
      <c r="RKR875" s="396"/>
      <c r="RKS875" s="396"/>
      <c r="RKT875" s="396"/>
      <c r="RKU875" s="396"/>
      <c r="RKV875" s="396"/>
      <c r="RKW875" s="396"/>
      <c r="RKX875" s="396"/>
      <c r="RKY875" s="396"/>
      <c r="RKZ875" s="396"/>
      <c r="RLA875" s="396"/>
      <c r="RLB875" s="396"/>
      <c r="RLC875" s="396"/>
      <c r="RLD875" s="396"/>
      <c r="RLE875" s="396"/>
      <c r="RLF875" s="396"/>
      <c r="RLG875" s="396"/>
      <c r="RLH875" s="396"/>
      <c r="RLI875" s="396"/>
      <c r="RLJ875" s="396"/>
      <c r="RLK875" s="396"/>
      <c r="RLL875" s="396"/>
      <c r="RLM875" s="396"/>
      <c r="RLN875" s="396"/>
      <c r="RLO875" s="396"/>
      <c r="RLP875" s="396"/>
      <c r="RLQ875" s="396"/>
      <c r="RLR875" s="396"/>
      <c r="RLS875" s="396"/>
      <c r="RLT875" s="396"/>
      <c r="RLU875" s="396"/>
      <c r="RLV875" s="396"/>
      <c r="RLW875" s="396"/>
      <c r="RLX875" s="396"/>
      <c r="RLY875" s="396"/>
      <c r="RLZ875" s="396"/>
      <c r="RMA875" s="396"/>
      <c r="RMB875" s="396"/>
      <c r="RMC875" s="396"/>
      <c r="RMD875" s="396"/>
      <c r="RME875" s="396"/>
      <c r="RMF875" s="396"/>
      <c r="RMG875" s="396"/>
      <c r="RMH875" s="396"/>
      <c r="RMI875" s="396"/>
      <c r="RMJ875" s="396"/>
      <c r="RMK875" s="396"/>
      <c r="RML875" s="396"/>
      <c r="RMM875" s="396"/>
      <c r="RMN875" s="396"/>
      <c r="RMO875" s="396"/>
      <c r="RMP875" s="396"/>
      <c r="RMQ875" s="396"/>
      <c r="RMR875" s="396"/>
      <c r="RMS875" s="396"/>
      <c r="RMT875" s="396"/>
      <c r="RMU875" s="396"/>
      <c r="RMV875" s="396"/>
      <c r="RMW875" s="396"/>
      <c r="RMX875" s="396"/>
      <c r="RMY875" s="396"/>
      <c r="RMZ875" s="396"/>
      <c r="RNA875" s="396"/>
      <c r="RNB875" s="396"/>
      <c r="RNC875" s="396"/>
      <c r="RND875" s="396"/>
      <c r="RNE875" s="396"/>
      <c r="RNF875" s="396"/>
      <c r="RNG875" s="396"/>
      <c r="RNH875" s="396"/>
      <c r="RNI875" s="396"/>
      <c r="RNJ875" s="396"/>
      <c r="RNK875" s="396"/>
      <c r="RNL875" s="396"/>
      <c r="RNM875" s="396"/>
      <c r="RNN875" s="396"/>
      <c r="RNO875" s="396"/>
      <c r="RNP875" s="396"/>
      <c r="RNQ875" s="396"/>
      <c r="RNR875" s="396"/>
      <c r="RNS875" s="396"/>
      <c r="RNT875" s="396"/>
      <c r="RNU875" s="396"/>
      <c r="RNV875" s="396"/>
      <c r="RNW875" s="396"/>
      <c r="RNX875" s="396"/>
      <c r="RNY875" s="396"/>
      <c r="RNZ875" s="396"/>
      <c r="ROA875" s="396"/>
      <c r="ROB875" s="396"/>
      <c r="ROC875" s="396"/>
      <c r="ROD875" s="396"/>
      <c r="ROE875" s="396"/>
      <c r="ROF875" s="396"/>
      <c r="ROG875" s="396"/>
      <c r="ROH875" s="396"/>
      <c r="ROI875" s="396"/>
      <c r="ROJ875" s="396"/>
      <c r="ROK875" s="396"/>
      <c r="ROL875" s="396"/>
      <c r="ROM875" s="396"/>
      <c r="RON875" s="396"/>
      <c r="ROO875" s="396"/>
      <c r="ROP875" s="396"/>
      <c r="ROQ875" s="396"/>
      <c r="ROR875" s="396"/>
      <c r="ROS875" s="396"/>
      <c r="ROT875" s="396"/>
      <c r="ROU875" s="396"/>
      <c r="ROV875" s="396"/>
      <c r="ROW875" s="396"/>
      <c r="ROX875" s="396"/>
      <c r="ROY875" s="396"/>
      <c r="ROZ875" s="396"/>
      <c r="RPA875" s="396"/>
      <c r="RPB875" s="396"/>
      <c r="RPC875" s="396"/>
      <c r="RPD875" s="396"/>
      <c r="RPE875" s="396"/>
      <c r="RPF875" s="396"/>
      <c r="RPG875" s="396"/>
      <c r="RPH875" s="396"/>
      <c r="RPI875" s="396"/>
      <c r="RPJ875" s="396"/>
      <c r="RPK875" s="396"/>
      <c r="RPL875" s="396"/>
      <c r="RPM875" s="396"/>
      <c r="RPN875" s="396"/>
      <c r="RPO875" s="396"/>
      <c r="RPP875" s="396"/>
      <c r="RPQ875" s="396"/>
      <c r="RPR875" s="396"/>
      <c r="RPS875" s="396"/>
      <c r="RPT875" s="396"/>
      <c r="RPU875" s="396"/>
      <c r="RPV875" s="396"/>
      <c r="RPW875" s="396"/>
      <c r="RPX875" s="396"/>
      <c r="RPY875" s="396"/>
      <c r="RPZ875" s="396"/>
      <c r="RQA875" s="396"/>
      <c r="RQB875" s="396"/>
      <c r="RQC875" s="396"/>
      <c r="RQD875" s="396"/>
      <c r="RQE875" s="396"/>
      <c r="RQF875" s="396"/>
      <c r="RQG875" s="396"/>
      <c r="RQH875" s="396"/>
      <c r="RQI875" s="396"/>
      <c r="RQJ875" s="396"/>
      <c r="RQK875" s="396"/>
      <c r="RQL875" s="396"/>
      <c r="RQM875" s="396"/>
      <c r="RQN875" s="396"/>
      <c r="RQO875" s="396"/>
      <c r="RQP875" s="396"/>
      <c r="RQQ875" s="396"/>
      <c r="RQR875" s="396"/>
      <c r="RQS875" s="396"/>
      <c r="RQT875" s="396"/>
      <c r="RQU875" s="396"/>
      <c r="RQV875" s="396"/>
      <c r="RQW875" s="396"/>
      <c r="RQX875" s="396"/>
      <c r="RQY875" s="396"/>
      <c r="RQZ875" s="396"/>
      <c r="RRA875" s="396"/>
      <c r="RRB875" s="396"/>
      <c r="RRC875" s="396"/>
      <c r="RRD875" s="396"/>
      <c r="RRE875" s="396"/>
      <c r="RRF875" s="396"/>
      <c r="RRG875" s="396"/>
      <c r="RRH875" s="396"/>
      <c r="RRI875" s="396"/>
      <c r="RRJ875" s="396"/>
      <c r="RRK875" s="396"/>
      <c r="RRL875" s="396"/>
      <c r="RRM875" s="396"/>
      <c r="RRN875" s="396"/>
      <c r="RRO875" s="396"/>
      <c r="RRP875" s="396"/>
      <c r="RRQ875" s="396"/>
      <c r="RRR875" s="396"/>
      <c r="RRS875" s="396"/>
      <c r="RRT875" s="396"/>
      <c r="RRU875" s="396"/>
      <c r="RRV875" s="396"/>
      <c r="RRW875" s="396"/>
      <c r="RRX875" s="396"/>
      <c r="RRY875" s="396"/>
      <c r="RRZ875" s="396"/>
      <c r="RSA875" s="396"/>
      <c r="RSB875" s="396"/>
      <c r="RSC875" s="396"/>
      <c r="RSD875" s="396"/>
      <c r="RSE875" s="396"/>
      <c r="RSF875" s="396"/>
      <c r="RSG875" s="396"/>
      <c r="RSH875" s="396"/>
      <c r="RSI875" s="396"/>
      <c r="RSJ875" s="396"/>
      <c r="RSK875" s="396"/>
      <c r="RSL875" s="396"/>
      <c r="RSM875" s="396"/>
      <c r="RSN875" s="396"/>
      <c r="RSO875" s="396"/>
      <c r="RSP875" s="396"/>
      <c r="RSQ875" s="396"/>
      <c r="RSR875" s="396"/>
      <c r="RSS875" s="396"/>
      <c r="RST875" s="396"/>
      <c r="RSU875" s="396"/>
      <c r="RSV875" s="396"/>
      <c r="RSW875" s="396"/>
      <c r="RSX875" s="396"/>
      <c r="RSY875" s="396"/>
      <c r="RSZ875" s="396"/>
      <c r="RTA875" s="396"/>
      <c r="RTB875" s="396"/>
      <c r="RTC875" s="396"/>
      <c r="RTD875" s="396"/>
      <c r="RTE875" s="396"/>
      <c r="RTF875" s="396"/>
      <c r="RTG875" s="396"/>
      <c r="RTH875" s="396"/>
      <c r="RTI875" s="396"/>
      <c r="RTJ875" s="396"/>
      <c r="RTK875" s="396"/>
      <c r="RTL875" s="396"/>
      <c r="RTM875" s="396"/>
      <c r="RTN875" s="396"/>
      <c r="RTO875" s="396"/>
      <c r="RTP875" s="396"/>
      <c r="RTQ875" s="396"/>
      <c r="RTR875" s="396"/>
      <c r="RTS875" s="396"/>
      <c r="RTT875" s="396"/>
      <c r="RTU875" s="396"/>
      <c r="RTV875" s="396"/>
      <c r="RTW875" s="396"/>
      <c r="RTX875" s="396"/>
      <c r="RTY875" s="396"/>
      <c r="RTZ875" s="396"/>
      <c r="RUA875" s="396"/>
      <c r="RUB875" s="396"/>
      <c r="RUC875" s="396"/>
      <c r="RUD875" s="396"/>
      <c r="RUE875" s="396"/>
      <c r="RUF875" s="396"/>
      <c r="RUG875" s="396"/>
      <c r="RUH875" s="396"/>
      <c r="RUI875" s="396"/>
      <c r="RUJ875" s="396"/>
      <c r="RUK875" s="396"/>
      <c r="RUL875" s="396"/>
      <c r="RUM875" s="396"/>
      <c r="RUN875" s="396"/>
      <c r="RUO875" s="396"/>
      <c r="RUP875" s="396"/>
      <c r="RUQ875" s="396"/>
      <c r="RUR875" s="396"/>
      <c r="RUS875" s="396"/>
      <c r="RUT875" s="396"/>
      <c r="RUU875" s="396"/>
      <c r="RUV875" s="396"/>
      <c r="RUW875" s="396"/>
      <c r="RUX875" s="396"/>
      <c r="RUY875" s="396"/>
      <c r="RUZ875" s="396"/>
      <c r="RVA875" s="396"/>
      <c r="RVB875" s="396"/>
      <c r="RVC875" s="396"/>
      <c r="RVD875" s="396"/>
      <c r="RVE875" s="396"/>
      <c r="RVF875" s="396"/>
      <c r="RVG875" s="396"/>
      <c r="RVH875" s="396"/>
      <c r="RVI875" s="396"/>
      <c r="RVJ875" s="396"/>
      <c r="RVK875" s="396"/>
      <c r="RVL875" s="396"/>
      <c r="RVM875" s="396"/>
      <c r="RVN875" s="396"/>
      <c r="RVO875" s="396"/>
      <c r="RVP875" s="396"/>
      <c r="RVQ875" s="396"/>
      <c r="RVR875" s="396"/>
      <c r="RVS875" s="396"/>
      <c r="RVT875" s="396"/>
      <c r="RVU875" s="396"/>
      <c r="RVV875" s="396"/>
      <c r="RVW875" s="396"/>
      <c r="RVX875" s="396"/>
      <c r="RVY875" s="396"/>
      <c r="RVZ875" s="396"/>
      <c r="RWA875" s="396"/>
      <c r="RWB875" s="396"/>
      <c r="RWC875" s="396"/>
      <c r="RWD875" s="396"/>
      <c r="RWE875" s="396"/>
      <c r="RWF875" s="396"/>
      <c r="RWG875" s="396"/>
      <c r="RWH875" s="396"/>
      <c r="RWI875" s="396"/>
      <c r="RWJ875" s="396"/>
      <c r="RWK875" s="396"/>
      <c r="RWL875" s="396"/>
      <c r="RWM875" s="396"/>
      <c r="RWN875" s="396"/>
      <c r="RWO875" s="396"/>
      <c r="RWP875" s="396"/>
      <c r="RWQ875" s="396"/>
      <c r="RWR875" s="396"/>
      <c r="RWS875" s="396"/>
      <c r="RWT875" s="396"/>
      <c r="RWU875" s="396"/>
      <c r="RWV875" s="396"/>
      <c r="RWW875" s="396"/>
      <c r="RWX875" s="396"/>
      <c r="RWY875" s="396"/>
      <c r="RWZ875" s="396"/>
      <c r="RXA875" s="396"/>
      <c r="RXB875" s="396"/>
      <c r="RXC875" s="396"/>
      <c r="RXD875" s="396"/>
      <c r="RXE875" s="396"/>
      <c r="RXF875" s="396"/>
      <c r="RXG875" s="396"/>
      <c r="RXH875" s="396"/>
      <c r="RXI875" s="396"/>
      <c r="RXJ875" s="396"/>
      <c r="RXK875" s="396"/>
      <c r="RXL875" s="396"/>
      <c r="RXM875" s="396"/>
      <c r="RXN875" s="396"/>
      <c r="RXO875" s="396"/>
      <c r="RXP875" s="396"/>
      <c r="RXQ875" s="396"/>
      <c r="RXR875" s="396"/>
      <c r="RXS875" s="396"/>
      <c r="RXT875" s="396"/>
      <c r="RXU875" s="396"/>
      <c r="RXV875" s="396"/>
      <c r="RXW875" s="396"/>
      <c r="RXX875" s="396"/>
      <c r="RXY875" s="396"/>
      <c r="RXZ875" s="396"/>
      <c r="RYA875" s="396"/>
      <c r="RYB875" s="396"/>
      <c r="RYC875" s="396"/>
      <c r="RYD875" s="396"/>
      <c r="RYE875" s="396"/>
      <c r="RYF875" s="396"/>
      <c r="RYG875" s="396"/>
      <c r="RYH875" s="396"/>
      <c r="RYI875" s="396"/>
      <c r="RYJ875" s="396"/>
      <c r="RYK875" s="396"/>
      <c r="RYL875" s="396"/>
      <c r="RYM875" s="396"/>
      <c r="RYN875" s="396"/>
      <c r="RYO875" s="396"/>
      <c r="RYP875" s="396"/>
      <c r="RYQ875" s="396"/>
      <c r="RYR875" s="396"/>
      <c r="RYS875" s="396"/>
      <c r="RYT875" s="396"/>
      <c r="RYU875" s="396"/>
      <c r="RYV875" s="396"/>
      <c r="RYW875" s="396"/>
      <c r="RYX875" s="396"/>
      <c r="RYY875" s="396"/>
      <c r="RYZ875" s="396"/>
      <c r="RZA875" s="396"/>
      <c r="RZB875" s="396"/>
      <c r="RZC875" s="396"/>
      <c r="RZD875" s="396"/>
      <c r="RZE875" s="396"/>
      <c r="RZF875" s="396"/>
      <c r="RZG875" s="396"/>
      <c r="RZH875" s="396"/>
      <c r="RZI875" s="396"/>
      <c r="RZJ875" s="396"/>
      <c r="RZK875" s="396"/>
      <c r="RZL875" s="396"/>
      <c r="RZM875" s="396"/>
      <c r="RZN875" s="396"/>
      <c r="RZO875" s="396"/>
      <c r="RZP875" s="396"/>
      <c r="RZQ875" s="396"/>
      <c r="RZR875" s="396"/>
      <c r="RZS875" s="396"/>
      <c r="RZT875" s="396"/>
      <c r="RZU875" s="396"/>
      <c r="RZV875" s="396"/>
      <c r="RZW875" s="396"/>
      <c r="RZX875" s="396"/>
      <c r="RZY875" s="396"/>
      <c r="RZZ875" s="396"/>
      <c r="SAA875" s="396"/>
      <c r="SAB875" s="396"/>
      <c r="SAC875" s="396"/>
      <c r="SAD875" s="396"/>
      <c r="SAE875" s="396"/>
      <c r="SAF875" s="396"/>
      <c r="SAG875" s="396"/>
      <c r="SAH875" s="396"/>
      <c r="SAI875" s="396"/>
      <c r="SAJ875" s="396"/>
      <c r="SAK875" s="396"/>
      <c r="SAL875" s="396"/>
      <c r="SAM875" s="396"/>
      <c r="SAN875" s="396"/>
      <c r="SAO875" s="396"/>
      <c r="SAP875" s="396"/>
      <c r="SAQ875" s="396"/>
      <c r="SAR875" s="396"/>
      <c r="SAS875" s="396"/>
      <c r="SAT875" s="396"/>
      <c r="SAU875" s="396"/>
      <c r="SAV875" s="396"/>
      <c r="SAW875" s="396"/>
      <c r="SAX875" s="396"/>
      <c r="SAY875" s="396"/>
      <c r="SAZ875" s="396"/>
      <c r="SBA875" s="396"/>
      <c r="SBB875" s="396"/>
      <c r="SBC875" s="396"/>
      <c r="SBD875" s="396"/>
      <c r="SBE875" s="396"/>
      <c r="SBF875" s="396"/>
      <c r="SBG875" s="396"/>
      <c r="SBH875" s="396"/>
      <c r="SBI875" s="396"/>
      <c r="SBJ875" s="396"/>
      <c r="SBK875" s="396"/>
      <c r="SBL875" s="396"/>
      <c r="SBM875" s="396"/>
      <c r="SBN875" s="396"/>
      <c r="SBO875" s="396"/>
      <c r="SBP875" s="396"/>
      <c r="SBQ875" s="396"/>
      <c r="SBR875" s="396"/>
      <c r="SBS875" s="396"/>
      <c r="SBT875" s="396"/>
      <c r="SBU875" s="396"/>
      <c r="SBV875" s="396"/>
      <c r="SBW875" s="396"/>
      <c r="SBX875" s="396"/>
      <c r="SBY875" s="396"/>
      <c r="SBZ875" s="396"/>
      <c r="SCA875" s="396"/>
      <c r="SCB875" s="396"/>
      <c r="SCC875" s="396"/>
      <c r="SCD875" s="396"/>
      <c r="SCE875" s="396"/>
      <c r="SCF875" s="396"/>
      <c r="SCG875" s="396"/>
      <c r="SCH875" s="396"/>
      <c r="SCI875" s="396"/>
      <c r="SCJ875" s="396"/>
      <c r="SCK875" s="396"/>
      <c r="SCL875" s="396"/>
      <c r="SCM875" s="396"/>
      <c r="SCN875" s="396"/>
      <c r="SCO875" s="396"/>
      <c r="SCP875" s="396"/>
      <c r="SCQ875" s="396"/>
      <c r="SCR875" s="396"/>
      <c r="SCS875" s="396"/>
      <c r="SCT875" s="396"/>
      <c r="SCU875" s="396"/>
      <c r="SCV875" s="396"/>
      <c r="SCW875" s="396"/>
      <c r="SCX875" s="396"/>
      <c r="SCY875" s="396"/>
      <c r="SCZ875" s="396"/>
      <c r="SDA875" s="396"/>
      <c r="SDB875" s="396"/>
      <c r="SDC875" s="396"/>
      <c r="SDD875" s="396"/>
      <c r="SDE875" s="396"/>
      <c r="SDF875" s="396"/>
      <c r="SDG875" s="396"/>
      <c r="SDH875" s="396"/>
      <c r="SDI875" s="396"/>
      <c r="SDJ875" s="396"/>
      <c r="SDK875" s="396"/>
      <c r="SDL875" s="396"/>
      <c r="SDM875" s="396"/>
      <c r="SDN875" s="396"/>
      <c r="SDO875" s="396"/>
      <c r="SDP875" s="396"/>
      <c r="SDQ875" s="396"/>
      <c r="SDR875" s="396"/>
      <c r="SDS875" s="396"/>
      <c r="SDT875" s="396"/>
      <c r="SDU875" s="396"/>
      <c r="SDV875" s="396"/>
      <c r="SDW875" s="396"/>
      <c r="SDX875" s="396"/>
      <c r="SDY875" s="396"/>
      <c r="SDZ875" s="396"/>
      <c r="SEA875" s="396"/>
      <c r="SEB875" s="396"/>
      <c r="SEC875" s="396"/>
      <c r="SED875" s="396"/>
      <c r="SEE875" s="396"/>
      <c r="SEF875" s="396"/>
      <c r="SEG875" s="396"/>
      <c r="SEH875" s="396"/>
      <c r="SEI875" s="396"/>
      <c r="SEJ875" s="396"/>
      <c r="SEK875" s="396"/>
      <c r="SEL875" s="396"/>
      <c r="SEM875" s="396"/>
      <c r="SEN875" s="396"/>
      <c r="SEO875" s="396"/>
      <c r="SEP875" s="396"/>
      <c r="SEQ875" s="396"/>
      <c r="SER875" s="396"/>
      <c r="SES875" s="396"/>
      <c r="SET875" s="396"/>
      <c r="SEU875" s="396"/>
      <c r="SEV875" s="396"/>
      <c r="SEW875" s="396"/>
      <c r="SEX875" s="396"/>
      <c r="SEY875" s="396"/>
      <c r="SEZ875" s="396"/>
      <c r="SFA875" s="396"/>
      <c r="SFB875" s="396"/>
      <c r="SFC875" s="396"/>
      <c r="SFD875" s="396"/>
      <c r="SFE875" s="396"/>
      <c r="SFF875" s="396"/>
      <c r="SFG875" s="396"/>
      <c r="SFH875" s="396"/>
      <c r="SFI875" s="396"/>
      <c r="SFJ875" s="396"/>
      <c r="SFK875" s="396"/>
      <c r="SFL875" s="396"/>
      <c r="SFM875" s="396"/>
      <c r="SFN875" s="396"/>
      <c r="SFO875" s="396"/>
      <c r="SFP875" s="396"/>
      <c r="SFQ875" s="396"/>
      <c r="SFR875" s="396"/>
      <c r="SFS875" s="396"/>
      <c r="SFT875" s="396"/>
      <c r="SFU875" s="396"/>
      <c r="SFV875" s="396"/>
      <c r="SFW875" s="396"/>
      <c r="SFX875" s="396"/>
      <c r="SFY875" s="396"/>
      <c r="SFZ875" s="396"/>
      <c r="SGA875" s="396"/>
      <c r="SGB875" s="396"/>
      <c r="SGC875" s="396"/>
      <c r="SGD875" s="396"/>
      <c r="SGE875" s="396"/>
      <c r="SGF875" s="396"/>
      <c r="SGG875" s="396"/>
      <c r="SGH875" s="396"/>
      <c r="SGI875" s="396"/>
      <c r="SGJ875" s="396"/>
      <c r="SGK875" s="396"/>
      <c r="SGL875" s="396"/>
      <c r="SGM875" s="396"/>
      <c r="SGN875" s="396"/>
      <c r="SGO875" s="396"/>
      <c r="SGP875" s="396"/>
      <c r="SGQ875" s="396"/>
      <c r="SGR875" s="396"/>
      <c r="SGS875" s="396"/>
      <c r="SGT875" s="396"/>
      <c r="SGU875" s="396"/>
      <c r="SGV875" s="396"/>
      <c r="SGW875" s="396"/>
      <c r="SGX875" s="396"/>
      <c r="SGY875" s="396"/>
      <c r="SGZ875" s="396"/>
      <c r="SHA875" s="396"/>
      <c r="SHB875" s="396"/>
      <c r="SHC875" s="396"/>
      <c r="SHD875" s="396"/>
      <c r="SHE875" s="396"/>
      <c r="SHF875" s="396"/>
      <c r="SHG875" s="396"/>
      <c r="SHH875" s="396"/>
      <c r="SHI875" s="396"/>
      <c r="SHJ875" s="396"/>
      <c r="SHK875" s="396"/>
      <c r="SHL875" s="396"/>
      <c r="SHM875" s="396"/>
      <c r="SHN875" s="396"/>
      <c r="SHO875" s="396"/>
      <c r="SHP875" s="396"/>
      <c r="SHQ875" s="396"/>
      <c r="SHR875" s="396"/>
      <c r="SHS875" s="396"/>
      <c r="SHT875" s="396"/>
      <c r="SHU875" s="396"/>
      <c r="SHV875" s="396"/>
      <c r="SHW875" s="396"/>
      <c r="SHX875" s="396"/>
      <c r="SHY875" s="396"/>
      <c r="SHZ875" s="396"/>
      <c r="SIA875" s="396"/>
      <c r="SIB875" s="396"/>
      <c r="SIC875" s="396"/>
      <c r="SID875" s="396"/>
      <c r="SIE875" s="396"/>
      <c r="SIF875" s="396"/>
      <c r="SIG875" s="396"/>
      <c r="SIH875" s="396"/>
      <c r="SII875" s="396"/>
      <c r="SIJ875" s="396"/>
      <c r="SIK875" s="396"/>
      <c r="SIL875" s="396"/>
      <c r="SIM875" s="396"/>
      <c r="SIN875" s="396"/>
      <c r="SIO875" s="396"/>
      <c r="SIP875" s="396"/>
      <c r="SIQ875" s="396"/>
      <c r="SIR875" s="396"/>
      <c r="SIS875" s="396"/>
      <c r="SIT875" s="396"/>
      <c r="SIU875" s="396"/>
      <c r="SIV875" s="396"/>
      <c r="SIW875" s="396"/>
      <c r="SIX875" s="396"/>
      <c r="SIY875" s="396"/>
      <c r="SIZ875" s="396"/>
      <c r="SJA875" s="396"/>
      <c r="SJB875" s="396"/>
      <c r="SJC875" s="396"/>
      <c r="SJD875" s="396"/>
      <c r="SJE875" s="396"/>
      <c r="SJF875" s="396"/>
      <c r="SJG875" s="396"/>
      <c r="SJH875" s="396"/>
      <c r="SJI875" s="396"/>
      <c r="SJJ875" s="396"/>
      <c r="SJK875" s="396"/>
      <c r="SJL875" s="396"/>
      <c r="SJM875" s="396"/>
      <c r="SJN875" s="396"/>
      <c r="SJO875" s="396"/>
      <c r="SJP875" s="396"/>
      <c r="SJQ875" s="396"/>
      <c r="SJR875" s="396"/>
      <c r="SJS875" s="396"/>
      <c r="SJT875" s="396"/>
      <c r="SJU875" s="396"/>
      <c r="SJV875" s="396"/>
      <c r="SJW875" s="396"/>
      <c r="SJX875" s="396"/>
      <c r="SJY875" s="396"/>
      <c r="SJZ875" s="396"/>
      <c r="SKA875" s="396"/>
      <c r="SKB875" s="396"/>
      <c r="SKC875" s="396"/>
      <c r="SKD875" s="396"/>
      <c r="SKE875" s="396"/>
      <c r="SKF875" s="396"/>
      <c r="SKG875" s="396"/>
      <c r="SKH875" s="396"/>
      <c r="SKI875" s="396"/>
      <c r="SKJ875" s="396"/>
      <c r="SKK875" s="396"/>
      <c r="SKL875" s="396"/>
      <c r="SKM875" s="396"/>
      <c r="SKN875" s="396"/>
      <c r="SKO875" s="396"/>
      <c r="SKP875" s="396"/>
      <c r="SKQ875" s="396"/>
      <c r="SKR875" s="396"/>
      <c r="SKS875" s="396"/>
      <c r="SKT875" s="396"/>
      <c r="SKU875" s="396"/>
      <c r="SKV875" s="396"/>
      <c r="SKW875" s="396"/>
      <c r="SKX875" s="396"/>
      <c r="SKY875" s="396"/>
      <c r="SKZ875" s="396"/>
      <c r="SLA875" s="396"/>
      <c r="SLB875" s="396"/>
      <c r="SLC875" s="396"/>
      <c r="SLD875" s="396"/>
      <c r="SLE875" s="396"/>
      <c r="SLF875" s="396"/>
      <c r="SLG875" s="396"/>
      <c r="SLH875" s="396"/>
      <c r="SLI875" s="396"/>
      <c r="SLJ875" s="396"/>
      <c r="SLK875" s="396"/>
      <c r="SLL875" s="396"/>
      <c r="SLM875" s="396"/>
      <c r="SLN875" s="396"/>
      <c r="SLO875" s="396"/>
      <c r="SLP875" s="396"/>
      <c r="SLQ875" s="396"/>
      <c r="SLR875" s="396"/>
      <c r="SLS875" s="396"/>
      <c r="SLT875" s="396"/>
      <c r="SLU875" s="396"/>
      <c r="SLV875" s="396"/>
      <c r="SLW875" s="396"/>
      <c r="SLX875" s="396"/>
      <c r="SLY875" s="396"/>
      <c r="SLZ875" s="396"/>
      <c r="SMA875" s="396"/>
      <c r="SMB875" s="396"/>
      <c r="SMC875" s="396"/>
      <c r="SMD875" s="396"/>
      <c r="SME875" s="396"/>
      <c r="SMF875" s="396"/>
      <c r="SMG875" s="396"/>
      <c r="SMH875" s="396"/>
      <c r="SMI875" s="396"/>
      <c r="SMJ875" s="396"/>
      <c r="SMK875" s="396"/>
      <c r="SML875" s="396"/>
      <c r="SMM875" s="396"/>
      <c r="SMN875" s="396"/>
      <c r="SMO875" s="396"/>
      <c r="SMP875" s="396"/>
      <c r="SMQ875" s="396"/>
      <c r="SMR875" s="396"/>
      <c r="SMS875" s="396"/>
      <c r="SMT875" s="396"/>
      <c r="SMU875" s="396"/>
      <c r="SMV875" s="396"/>
      <c r="SMW875" s="396"/>
      <c r="SMX875" s="396"/>
      <c r="SMY875" s="396"/>
      <c r="SMZ875" s="396"/>
      <c r="SNA875" s="396"/>
      <c r="SNB875" s="396"/>
      <c r="SNC875" s="396"/>
      <c r="SND875" s="396"/>
      <c r="SNE875" s="396"/>
      <c r="SNF875" s="396"/>
      <c r="SNG875" s="396"/>
      <c r="SNH875" s="396"/>
      <c r="SNI875" s="396"/>
      <c r="SNJ875" s="396"/>
      <c r="SNK875" s="396"/>
      <c r="SNL875" s="396"/>
      <c r="SNM875" s="396"/>
      <c r="SNN875" s="396"/>
      <c r="SNO875" s="396"/>
      <c r="SNP875" s="396"/>
      <c r="SNQ875" s="396"/>
      <c r="SNR875" s="396"/>
      <c r="SNS875" s="396"/>
      <c r="SNT875" s="396"/>
      <c r="SNU875" s="396"/>
      <c r="SNV875" s="396"/>
      <c r="SNW875" s="396"/>
      <c r="SNX875" s="396"/>
      <c r="SNY875" s="396"/>
      <c r="SNZ875" s="396"/>
      <c r="SOA875" s="396"/>
      <c r="SOB875" s="396"/>
      <c r="SOC875" s="396"/>
      <c r="SOD875" s="396"/>
      <c r="SOE875" s="396"/>
      <c r="SOF875" s="396"/>
      <c r="SOG875" s="396"/>
      <c r="SOH875" s="396"/>
      <c r="SOI875" s="396"/>
      <c r="SOJ875" s="396"/>
      <c r="SOK875" s="396"/>
      <c r="SOL875" s="396"/>
      <c r="SOM875" s="396"/>
      <c r="SON875" s="396"/>
      <c r="SOO875" s="396"/>
      <c r="SOP875" s="396"/>
      <c r="SOQ875" s="396"/>
      <c r="SOR875" s="396"/>
      <c r="SOS875" s="396"/>
      <c r="SOT875" s="396"/>
      <c r="SOU875" s="396"/>
      <c r="SOV875" s="396"/>
      <c r="SOW875" s="396"/>
      <c r="SOX875" s="396"/>
      <c r="SOY875" s="396"/>
      <c r="SOZ875" s="396"/>
      <c r="SPA875" s="396"/>
      <c r="SPB875" s="396"/>
      <c r="SPC875" s="396"/>
      <c r="SPD875" s="396"/>
      <c r="SPE875" s="396"/>
      <c r="SPF875" s="396"/>
      <c r="SPG875" s="396"/>
      <c r="SPH875" s="396"/>
      <c r="SPI875" s="396"/>
      <c r="SPJ875" s="396"/>
      <c r="SPK875" s="396"/>
      <c r="SPL875" s="396"/>
      <c r="SPM875" s="396"/>
      <c r="SPN875" s="396"/>
      <c r="SPO875" s="396"/>
      <c r="SPP875" s="396"/>
      <c r="SPQ875" s="396"/>
      <c r="SPR875" s="396"/>
      <c r="SPS875" s="396"/>
      <c r="SPT875" s="396"/>
      <c r="SPU875" s="396"/>
      <c r="SPV875" s="396"/>
      <c r="SPW875" s="396"/>
      <c r="SPX875" s="396"/>
      <c r="SPY875" s="396"/>
      <c r="SPZ875" s="396"/>
      <c r="SQA875" s="396"/>
      <c r="SQB875" s="396"/>
      <c r="SQC875" s="396"/>
      <c r="SQD875" s="396"/>
      <c r="SQE875" s="396"/>
      <c r="SQF875" s="396"/>
      <c r="SQG875" s="396"/>
      <c r="SQH875" s="396"/>
      <c r="SQI875" s="396"/>
      <c r="SQJ875" s="396"/>
      <c r="SQK875" s="396"/>
      <c r="SQL875" s="396"/>
      <c r="SQM875" s="396"/>
      <c r="SQN875" s="396"/>
      <c r="SQO875" s="396"/>
      <c r="SQP875" s="396"/>
      <c r="SQQ875" s="396"/>
      <c r="SQR875" s="396"/>
      <c r="SQS875" s="396"/>
      <c r="SQT875" s="396"/>
      <c r="SQU875" s="396"/>
      <c r="SQV875" s="396"/>
      <c r="SQW875" s="396"/>
      <c r="SQX875" s="396"/>
      <c r="SQY875" s="396"/>
      <c r="SQZ875" s="396"/>
      <c r="SRA875" s="396"/>
      <c r="SRB875" s="396"/>
      <c r="SRC875" s="396"/>
      <c r="SRD875" s="396"/>
      <c r="SRE875" s="396"/>
      <c r="SRF875" s="396"/>
      <c r="SRG875" s="396"/>
      <c r="SRH875" s="396"/>
      <c r="SRI875" s="396"/>
      <c r="SRJ875" s="396"/>
      <c r="SRK875" s="396"/>
      <c r="SRL875" s="396"/>
      <c r="SRM875" s="396"/>
      <c r="SRN875" s="396"/>
      <c r="SRO875" s="396"/>
      <c r="SRP875" s="396"/>
      <c r="SRQ875" s="396"/>
      <c r="SRR875" s="396"/>
      <c r="SRS875" s="396"/>
      <c r="SRT875" s="396"/>
      <c r="SRU875" s="396"/>
      <c r="SRV875" s="396"/>
      <c r="SRW875" s="396"/>
      <c r="SRX875" s="396"/>
      <c r="SRY875" s="396"/>
      <c r="SRZ875" s="396"/>
      <c r="SSA875" s="396"/>
      <c r="SSB875" s="396"/>
      <c r="SSC875" s="396"/>
      <c r="SSD875" s="396"/>
      <c r="SSE875" s="396"/>
      <c r="SSF875" s="396"/>
      <c r="SSG875" s="396"/>
      <c r="SSH875" s="396"/>
      <c r="SSI875" s="396"/>
      <c r="SSJ875" s="396"/>
      <c r="SSK875" s="396"/>
      <c r="SSL875" s="396"/>
      <c r="SSM875" s="396"/>
      <c r="SSN875" s="396"/>
      <c r="SSO875" s="396"/>
      <c r="SSP875" s="396"/>
      <c r="SSQ875" s="396"/>
      <c r="SSR875" s="396"/>
      <c r="SSS875" s="396"/>
      <c r="SST875" s="396"/>
      <c r="SSU875" s="396"/>
      <c r="SSV875" s="396"/>
      <c r="SSW875" s="396"/>
      <c r="SSX875" s="396"/>
      <c r="SSY875" s="396"/>
      <c r="SSZ875" s="396"/>
      <c r="STA875" s="396"/>
      <c r="STB875" s="396"/>
      <c r="STC875" s="396"/>
      <c r="STD875" s="396"/>
      <c r="STE875" s="396"/>
      <c r="STF875" s="396"/>
      <c r="STG875" s="396"/>
      <c r="STH875" s="396"/>
      <c r="STI875" s="396"/>
      <c r="STJ875" s="396"/>
      <c r="STK875" s="396"/>
      <c r="STL875" s="396"/>
      <c r="STM875" s="396"/>
      <c r="STN875" s="396"/>
      <c r="STO875" s="396"/>
      <c r="STP875" s="396"/>
      <c r="STQ875" s="396"/>
      <c r="STR875" s="396"/>
      <c r="STS875" s="396"/>
      <c r="STT875" s="396"/>
      <c r="STU875" s="396"/>
      <c r="STV875" s="396"/>
      <c r="STW875" s="396"/>
      <c r="STX875" s="396"/>
      <c r="STY875" s="396"/>
      <c r="STZ875" s="396"/>
      <c r="SUA875" s="396"/>
      <c r="SUB875" s="396"/>
      <c r="SUC875" s="396"/>
      <c r="SUD875" s="396"/>
      <c r="SUE875" s="396"/>
      <c r="SUF875" s="396"/>
      <c r="SUG875" s="396"/>
      <c r="SUH875" s="396"/>
      <c r="SUI875" s="396"/>
      <c r="SUJ875" s="396"/>
      <c r="SUK875" s="396"/>
      <c r="SUL875" s="396"/>
      <c r="SUM875" s="396"/>
      <c r="SUN875" s="396"/>
      <c r="SUO875" s="396"/>
      <c r="SUP875" s="396"/>
      <c r="SUQ875" s="396"/>
      <c r="SUR875" s="396"/>
      <c r="SUS875" s="396"/>
      <c r="SUT875" s="396"/>
      <c r="SUU875" s="396"/>
      <c r="SUV875" s="396"/>
      <c r="SUW875" s="396"/>
      <c r="SUX875" s="396"/>
      <c r="SUY875" s="396"/>
      <c r="SUZ875" s="396"/>
      <c r="SVA875" s="396"/>
      <c r="SVB875" s="396"/>
      <c r="SVC875" s="396"/>
      <c r="SVD875" s="396"/>
      <c r="SVE875" s="396"/>
      <c r="SVF875" s="396"/>
      <c r="SVG875" s="396"/>
      <c r="SVH875" s="396"/>
      <c r="SVI875" s="396"/>
      <c r="SVJ875" s="396"/>
      <c r="SVK875" s="396"/>
      <c r="SVL875" s="396"/>
      <c r="SVM875" s="396"/>
      <c r="SVN875" s="396"/>
      <c r="SVO875" s="396"/>
      <c r="SVP875" s="396"/>
      <c r="SVQ875" s="396"/>
      <c r="SVR875" s="396"/>
      <c r="SVS875" s="396"/>
      <c r="SVT875" s="396"/>
      <c r="SVU875" s="396"/>
      <c r="SVV875" s="396"/>
      <c r="SVW875" s="396"/>
      <c r="SVX875" s="396"/>
      <c r="SVY875" s="396"/>
      <c r="SVZ875" s="396"/>
      <c r="SWA875" s="396"/>
      <c r="SWB875" s="396"/>
      <c r="SWC875" s="396"/>
      <c r="SWD875" s="396"/>
      <c r="SWE875" s="396"/>
      <c r="SWF875" s="396"/>
      <c r="SWG875" s="396"/>
      <c r="SWH875" s="396"/>
      <c r="SWI875" s="396"/>
      <c r="SWJ875" s="396"/>
      <c r="SWK875" s="396"/>
      <c r="SWL875" s="396"/>
      <c r="SWM875" s="396"/>
      <c r="SWN875" s="396"/>
      <c r="SWO875" s="396"/>
      <c r="SWP875" s="396"/>
      <c r="SWQ875" s="396"/>
      <c r="SWR875" s="396"/>
      <c r="SWS875" s="396"/>
      <c r="SWT875" s="396"/>
      <c r="SWU875" s="396"/>
      <c r="SWV875" s="396"/>
      <c r="SWW875" s="396"/>
      <c r="SWX875" s="396"/>
      <c r="SWY875" s="396"/>
      <c r="SWZ875" s="396"/>
      <c r="SXA875" s="396"/>
      <c r="SXB875" s="396"/>
      <c r="SXC875" s="396"/>
      <c r="SXD875" s="396"/>
      <c r="SXE875" s="396"/>
      <c r="SXF875" s="396"/>
      <c r="SXG875" s="396"/>
      <c r="SXH875" s="396"/>
      <c r="SXI875" s="396"/>
      <c r="SXJ875" s="396"/>
      <c r="SXK875" s="396"/>
      <c r="SXL875" s="396"/>
      <c r="SXM875" s="396"/>
      <c r="SXN875" s="396"/>
      <c r="SXO875" s="396"/>
      <c r="SXP875" s="396"/>
      <c r="SXQ875" s="396"/>
      <c r="SXR875" s="396"/>
      <c r="SXS875" s="396"/>
      <c r="SXT875" s="396"/>
      <c r="SXU875" s="396"/>
      <c r="SXV875" s="396"/>
      <c r="SXW875" s="396"/>
      <c r="SXX875" s="396"/>
      <c r="SXY875" s="396"/>
      <c r="SXZ875" s="396"/>
      <c r="SYA875" s="396"/>
      <c r="SYB875" s="396"/>
      <c r="SYC875" s="396"/>
      <c r="SYD875" s="396"/>
      <c r="SYE875" s="396"/>
      <c r="SYF875" s="396"/>
      <c r="SYG875" s="396"/>
      <c r="SYH875" s="396"/>
      <c r="SYI875" s="396"/>
      <c r="SYJ875" s="396"/>
      <c r="SYK875" s="396"/>
      <c r="SYL875" s="396"/>
      <c r="SYM875" s="396"/>
      <c r="SYN875" s="396"/>
      <c r="SYO875" s="396"/>
      <c r="SYP875" s="396"/>
      <c r="SYQ875" s="396"/>
      <c r="SYR875" s="396"/>
      <c r="SYS875" s="396"/>
      <c r="SYT875" s="396"/>
      <c r="SYU875" s="396"/>
      <c r="SYV875" s="396"/>
      <c r="SYW875" s="396"/>
      <c r="SYX875" s="396"/>
      <c r="SYY875" s="396"/>
      <c r="SYZ875" s="396"/>
      <c r="SZA875" s="396"/>
      <c r="SZB875" s="396"/>
      <c r="SZC875" s="396"/>
      <c r="SZD875" s="396"/>
      <c r="SZE875" s="396"/>
      <c r="SZF875" s="396"/>
      <c r="SZG875" s="396"/>
      <c r="SZH875" s="396"/>
      <c r="SZI875" s="396"/>
      <c r="SZJ875" s="396"/>
      <c r="SZK875" s="396"/>
      <c r="SZL875" s="396"/>
      <c r="SZM875" s="396"/>
      <c r="SZN875" s="396"/>
      <c r="SZO875" s="396"/>
      <c r="SZP875" s="396"/>
      <c r="SZQ875" s="396"/>
      <c r="SZR875" s="396"/>
      <c r="SZS875" s="396"/>
      <c r="SZT875" s="396"/>
      <c r="SZU875" s="396"/>
      <c r="SZV875" s="396"/>
      <c r="SZW875" s="396"/>
      <c r="SZX875" s="396"/>
      <c r="SZY875" s="396"/>
      <c r="SZZ875" s="396"/>
      <c r="TAA875" s="396"/>
      <c r="TAB875" s="396"/>
      <c r="TAC875" s="396"/>
      <c r="TAD875" s="396"/>
      <c r="TAE875" s="396"/>
      <c r="TAF875" s="396"/>
      <c r="TAG875" s="396"/>
      <c r="TAH875" s="396"/>
      <c r="TAI875" s="396"/>
      <c r="TAJ875" s="396"/>
      <c r="TAK875" s="396"/>
      <c r="TAL875" s="396"/>
      <c r="TAM875" s="396"/>
      <c r="TAN875" s="396"/>
      <c r="TAO875" s="396"/>
      <c r="TAP875" s="396"/>
      <c r="TAQ875" s="396"/>
      <c r="TAR875" s="396"/>
      <c r="TAS875" s="396"/>
      <c r="TAT875" s="396"/>
      <c r="TAU875" s="396"/>
      <c r="TAV875" s="396"/>
      <c r="TAW875" s="396"/>
      <c r="TAX875" s="396"/>
      <c r="TAY875" s="396"/>
      <c r="TAZ875" s="396"/>
      <c r="TBA875" s="396"/>
      <c r="TBB875" s="396"/>
      <c r="TBC875" s="396"/>
      <c r="TBD875" s="396"/>
      <c r="TBE875" s="396"/>
      <c r="TBF875" s="396"/>
      <c r="TBG875" s="396"/>
      <c r="TBH875" s="396"/>
      <c r="TBI875" s="396"/>
      <c r="TBJ875" s="396"/>
      <c r="TBK875" s="396"/>
      <c r="TBL875" s="396"/>
      <c r="TBM875" s="396"/>
      <c r="TBN875" s="396"/>
      <c r="TBO875" s="396"/>
      <c r="TBP875" s="396"/>
      <c r="TBQ875" s="396"/>
      <c r="TBR875" s="396"/>
      <c r="TBS875" s="396"/>
      <c r="TBT875" s="396"/>
      <c r="TBU875" s="396"/>
      <c r="TBV875" s="396"/>
      <c r="TBW875" s="396"/>
      <c r="TBX875" s="396"/>
      <c r="TBY875" s="396"/>
      <c r="TBZ875" s="396"/>
      <c r="TCA875" s="396"/>
      <c r="TCB875" s="396"/>
      <c r="TCC875" s="396"/>
      <c r="TCD875" s="396"/>
      <c r="TCE875" s="396"/>
      <c r="TCF875" s="396"/>
      <c r="TCG875" s="396"/>
      <c r="TCH875" s="396"/>
      <c r="TCI875" s="396"/>
      <c r="TCJ875" s="396"/>
      <c r="TCK875" s="396"/>
      <c r="TCL875" s="396"/>
      <c r="TCM875" s="396"/>
      <c r="TCN875" s="396"/>
      <c r="TCO875" s="396"/>
      <c r="TCP875" s="396"/>
      <c r="TCQ875" s="396"/>
      <c r="TCR875" s="396"/>
      <c r="TCS875" s="396"/>
      <c r="TCT875" s="396"/>
      <c r="TCU875" s="396"/>
      <c r="TCV875" s="396"/>
      <c r="TCW875" s="396"/>
      <c r="TCX875" s="396"/>
      <c r="TCY875" s="396"/>
      <c r="TCZ875" s="396"/>
      <c r="TDA875" s="396"/>
      <c r="TDB875" s="396"/>
      <c r="TDC875" s="396"/>
      <c r="TDD875" s="396"/>
      <c r="TDE875" s="396"/>
      <c r="TDF875" s="396"/>
      <c r="TDG875" s="396"/>
      <c r="TDH875" s="396"/>
      <c r="TDI875" s="396"/>
      <c r="TDJ875" s="396"/>
      <c r="TDK875" s="396"/>
      <c r="TDL875" s="396"/>
      <c r="TDM875" s="396"/>
      <c r="TDN875" s="396"/>
      <c r="TDO875" s="396"/>
      <c r="TDP875" s="396"/>
      <c r="TDQ875" s="396"/>
      <c r="TDR875" s="396"/>
      <c r="TDS875" s="396"/>
      <c r="TDT875" s="396"/>
      <c r="TDU875" s="396"/>
      <c r="TDV875" s="396"/>
      <c r="TDW875" s="396"/>
      <c r="TDX875" s="396"/>
      <c r="TDY875" s="396"/>
      <c r="TDZ875" s="396"/>
      <c r="TEA875" s="396"/>
      <c r="TEB875" s="396"/>
      <c r="TEC875" s="396"/>
      <c r="TED875" s="396"/>
      <c r="TEE875" s="396"/>
      <c r="TEF875" s="396"/>
      <c r="TEG875" s="396"/>
      <c r="TEH875" s="396"/>
      <c r="TEI875" s="396"/>
      <c r="TEJ875" s="396"/>
      <c r="TEK875" s="396"/>
      <c r="TEL875" s="396"/>
      <c r="TEM875" s="396"/>
      <c r="TEN875" s="396"/>
      <c r="TEO875" s="396"/>
      <c r="TEP875" s="396"/>
      <c r="TEQ875" s="396"/>
      <c r="TER875" s="396"/>
      <c r="TES875" s="396"/>
      <c r="TET875" s="396"/>
      <c r="TEU875" s="396"/>
      <c r="TEV875" s="396"/>
      <c r="TEW875" s="396"/>
      <c r="TEX875" s="396"/>
      <c r="TEY875" s="396"/>
      <c r="TEZ875" s="396"/>
      <c r="TFA875" s="396"/>
      <c r="TFB875" s="396"/>
      <c r="TFC875" s="396"/>
      <c r="TFD875" s="396"/>
      <c r="TFE875" s="396"/>
      <c r="TFF875" s="396"/>
      <c r="TFG875" s="396"/>
      <c r="TFH875" s="396"/>
      <c r="TFI875" s="396"/>
      <c r="TFJ875" s="396"/>
      <c r="TFK875" s="396"/>
      <c r="TFL875" s="396"/>
      <c r="TFM875" s="396"/>
      <c r="TFN875" s="396"/>
      <c r="TFO875" s="396"/>
      <c r="TFP875" s="396"/>
      <c r="TFQ875" s="396"/>
      <c r="TFR875" s="396"/>
      <c r="TFS875" s="396"/>
      <c r="TFT875" s="396"/>
      <c r="TFU875" s="396"/>
      <c r="TFV875" s="396"/>
      <c r="TFW875" s="396"/>
      <c r="TFX875" s="396"/>
      <c r="TFY875" s="396"/>
      <c r="TFZ875" s="396"/>
      <c r="TGA875" s="396"/>
      <c r="TGB875" s="396"/>
      <c r="TGC875" s="396"/>
      <c r="TGD875" s="396"/>
      <c r="TGE875" s="396"/>
      <c r="TGF875" s="396"/>
      <c r="TGG875" s="396"/>
      <c r="TGH875" s="396"/>
      <c r="TGI875" s="396"/>
      <c r="TGJ875" s="396"/>
      <c r="TGK875" s="396"/>
      <c r="TGL875" s="396"/>
      <c r="TGM875" s="396"/>
      <c r="TGN875" s="396"/>
      <c r="TGO875" s="396"/>
      <c r="TGP875" s="396"/>
      <c r="TGQ875" s="396"/>
      <c r="TGR875" s="396"/>
      <c r="TGS875" s="396"/>
      <c r="TGT875" s="396"/>
      <c r="TGU875" s="396"/>
      <c r="TGV875" s="396"/>
      <c r="TGW875" s="396"/>
      <c r="TGX875" s="396"/>
      <c r="TGY875" s="396"/>
      <c r="TGZ875" s="396"/>
      <c r="THA875" s="396"/>
      <c r="THB875" s="396"/>
      <c r="THC875" s="396"/>
      <c r="THD875" s="396"/>
      <c r="THE875" s="396"/>
      <c r="THF875" s="396"/>
      <c r="THG875" s="396"/>
      <c r="THH875" s="396"/>
      <c r="THI875" s="396"/>
      <c r="THJ875" s="396"/>
      <c r="THK875" s="396"/>
      <c r="THL875" s="396"/>
      <c r="THM875" s="396"/>
      <c r="THN875" s="396"/>
      <c r="THO875" s="396"/>
      <c r="THP875" s="396"/>
      <c r="THQ875" s="396"/>
      <c r="THR875" s="396"/>
      <c r="THS875" s="396"/>
      <c r="THT875" s="396"/>
      <c r="THU875" s="396"/>
      <c r="THV875" s="396"/>
      <c r="THW875" s="396"/>
      <c r="THX875" s="396"/>
      <c r="THY875" s="396"/>
      <c r="THZ875" s="396"/>
      <c r="TIA875" s="396"/>
      <c r="TIB875" s="396"/>
      <c r="TIC875" s="396"/>
      <c r="TID875" s="396"/>
      <c r="TIE875" s="396"/>
      <c r="TIF875" s="396"/>
      <c r="TIG875" s="396"/>
      <c r="TIH875" s="396"/>
      <c r="TII875" s="396"/>
      <c r="TIJ875" s="396"/>
      <c r="TIK875" s="396"/>
      <c r="TIL875" s="396"/>
      <c r="TIM875" s="396"/>
      <c r="TIN875" s="396"/>
      <c r="TIO875" s="396"/>
      <c r="TIP875" s="396"/>
      <c r="TIQ875" s="396"/>
      <c r="TIR875" s="396"/>
      <c r="TIS875" s="396"/>
      <c r="TIT875" s="396"/>
      <c r="TIU875" s="396"/>
      <c r="TIV875" s="396"/>
      <c r="TIW875" s="396"/>
      <c r="TIX875" s="396"/>
      <c r="TIY875" s="396"/>
      <c r="TIZ875" s="396"/>
      <c r="TJA875" s="396"/>
      <c r="TJB875" s="396"/>
      <c r="TJC875" s="396"/>
      <c r="TJD875" s="396"/>
      <c r="TJE875" s="396"/>
      <c r="TJF875" s="396"/>
      <c r="TJG875" s="396"/>
      <c r="TJH875" s="396"/>
      <c r="TJI875" s="396"/>
      <c r="TJJ875" s="396"/>
      <c r="TJK875" s="396"/>
      <c r="TJL875" s="396"/>
      <c r="TJM875" s="396"/>
      <c r="TJN875" s="396"/>
      <c r="TJO875" s="396"/>
      <c r="TJP875" s="396"/>
      <c r="TJQ875" s="396"/>
      <c r="TJR875" s="396"/>
      <c r="TJS875" s="396"/>
      <c r="TJT875" s="396"/>
      <c r="TJU875" s="396"/>
      <c r="TJV875" s="396"/>
      <c r="TJW875" s="396"/>
      <c r="TJX875" s="396"/>
      <c r="TJY875" s="396"/>
      <c r="TJZ875" s="396"/>
      <c r="TKA875" s="396"/>
      <c r="TKB875" s="396"/>
      <c r="TKC875" s="396"/>
      <c r="TKD875" s="396"/>
      <c r="TKE875" s="396"/>
      <c r="TKF875" s="396"/>
      <c r="TKG875" s="396"/>
      <c r="TKH875" s="396"/>
      <c r="TKI875" s="396"/>
      <c r="TKJ875" s="396"/>
      <c r="TKK875" s="396"/>
      <c r="TKL875" s="396"/>
      <c r="TKM875" s="396"/>
      <c r="TKN875" s="396"/>
      <c r="TKO875" s="396"/>
      <c r="TKP875" s="396"/>
      <c r="TKQ875" s="396"/>
      <c r="TKR875" s="396"/>
      <c r="TKS875" s="396"/>
      <c r="TKT875" s="396"/>
      <c r="TKU875" s="396"/>
      <c r="TKV875" s="396"/>
      <c r="TKW875" s="396"/>
      <c r="TKX875" s="396"/>
      <c r="TKY875" s="396"/>
      <c r="TKZ875" s="396"/>
      <c r="TLA875" s="396"/>
      <c r="TLB875" s="396"/>
      <c r="TLC875" s="396"/>
      <c r="TLD875" s="396"/>
      <c r="TLE875" s="396"/>
      <c r="TLF875" s="396"/>
      <c r="TLG875" s="396"/>
      <c r="TLH875" s="396"/>
      <c r="TLI875" s="396"/>
      <c r="TLJ875" s="396"/>
      <c r="TLK875" s="396"/>
      <c r="TLL875" s="396"/>
      <c r="TLM875" s="396"/>
      <c r="TLN875" s="396"/>
      <c r="TLO875" s="396"/>
      <c r="TLP875" s="396"/>
      <c r="TLQ875" s="396"/>
      <c r="TLR875" s="396"/>
      <c r="TLS875" s="396"/>
      <c r="TLT875" s="396"/>
      <c r="TLU875" s="396"/>
      <c r="TLV875" s="396"/>
      <c r="TLW875" s="396"/>
      <c r="TLX875" s="396"/>
      <c r="TLY875" s="396"/>
      <c r="TLZ875" s="396"/>
      <c r="TMA875" s="396"/>
      <c r="TMB875" s="396"/>
      <c r="TMC875" s="396"/>
      <c r="TMD875" s="396"/>
      <c r="TME875" s="396"/>
      <c r="TMF875" s="396"/>
      <c r="TMG875" s="396"/>
      <c r="TMH875" s="396"/>
      <c r="TMI875" s="396"/>
      <c r="TMJ875" s="396"/>
      <c r="TMK875" s="396"/>
      <c r="TML875" s="396"/>
      <c r="TMM875" s="396"/>
      <c r="TMN875" s="396"/>
      <c r="TMO875" s="396"/>
      <c r="TMP875" s="396"/>
      <c r="TMQ875" s="396"/>
      <c r="TMR875" s="396"/>
      <c r="TMS875" s="396"/>
      <c r="TMT875" s="396"/>
      <c r="TMU875" s="396"/>
      <c r="TMV875" s="396"/>
      <c r="TMW875" s="396"/>
      <c r="TMX875" s="396"/>
      <c r="TMY875" s="396"/>
      <c r="TMZ875" s="396"/>
      <c r="TNA875" s="396"/>
      <c r="TNB875" s="396"/>
      <c r="TNC875" s="396"/>
      <c r="TND875" s="396"/>
      <c r="TNE875" s="396"/>
      <c r="TNF875" s="396"/>
      <c r="TNG875" s="396"/>
      <c r="TNH875" s="396"/>
      <c r="TNI875" s="396"/>
      <c r="TNJ875" s="396"/>
      <c r="TNK875" s="396"/>
      <c r="TNL875" s="396"/>
      <c r="TNM875" s="396"/>
      <c r="TNN875" s="396"/>
      <c r="TNO875" s="396"/>
      <c r="TNP875" s="396"/>
      <c r="TNQ875" s="396"/>
      <c r="TNR875" s="396"/>
      <c r="TNS875" s="396"/>
      <c r="TNT875" s="396"/>
      <c r="TNU875" s="396"/>
      <c r="TNV875" s="396"/>
      <c r="TNW875" s="396"/>
      <c r="TNX875" s="396"/>
      <c r="TNY875" s="396"/>
      <c r="TNZ875" s="396"/>
      <c r="TOA875" s="396"/>
      <c r="TOB875" s="396"/>
      <c r="TOC875" s="396"/>
      <c r="TOD875" s="396"/>
      <c r="TOE875" s="396"/>
      <c r="TOF875" s="396"/>
      <c r="TOG875" s="396"/>
      <c r="TOH875" s="396"/>
      <c r="TOI875" s="396"/>
      <c r="TOJ875" s="396"/>
      <c r="TOK875" s="396"/>
      <c r="TOL875" s="396"/>
      <c r="TOM875" s="396"/>
      <c r="TON875" s="396"/>
      <c r="TOO875" s="396"/>
      <c r="TOP875" s="396"/>
      <c r="TOQ875" s="396"/>
      <c r="TOR875" s="396"/>
      <c r="TOS875" s="396"/>
      <c r="TOT875" s="396"/>
      <c r="TOU875" s="396"/>
      <c r="TOV875" s="396"/>
      <c r="TOW875" s="396"/>
      <c r="TOX875" s="396"/>
      <c r="TOY875" s="396"/>
      <c r="TOZ875" s="396"/>
      <c r="TPA875" s="396"/>
      <c r="TPB875" s="396"/>
      <c r="TPC875" s="396"/>
      <c r="TPD875" s="396"/>
      <c r="TPE875" s="396"/>
      <c r="TPF875" s="396"/>
      <c r="TPG875" s="396"/>
      <c r="TPH875" s="396"/>
      <c r="TPI875" s="396"/>
      <c r="TPJ875" s="396"/>
      <c r="TPK875" s="396"/>
      <c r="TPL875" s="396"/>
      <c r="TPM875" s="396"/>
      <c r="TPN875" s="396"/>
      <c r="TPO875" s="396"/>
      <c r="TPP875" s="396"/>
      <c r="TPQ875" s="396"/>
      <c r="TPR875" s="396"/>
      <c r="TPS875" s="396"/>
      <c r="TPT875" s="396"/>
      <c r="TPU875" s="396"/>
      <c r="TPV875" s="396"/>
      <c r="TPW875" s="396"/>
      <c r="TPX875" s="396"/>
      <c r="TPY875" s="396"/>
      <c r="TPZ875" s="396"/>
      <c r="TQA875" s="396"/>
      <c r="TQB875" s="396"/>
      <c r="TQC875" s="396"/>
      <c r="TQD875" s="396"/>
      <c r="TQE875" s="396"/>
      <c r="TQF875" s="396"/>
      <c r="TQG875" s="396"/>
      <c r="TQH875" s="396"/>
      <c r="TQI875" s="396"/>
      <c r="TQJ875" s="396"/>
      <c r="TQK875" s="396"/>
      <c r="TQL875" s="396"/>
      <c r="TQM875" s="396"/>
      <c r="TQN875" s="396"/>
      <c r="TQO875" s="396"/>
      <c r="TQP875" s="396"/>
      <c r="TQQ875" s="396"/>
      <c r="TQR875" s="396"/>
      <c r="TQS875" s="396"/>
      <c r="TQT875" s="396"/>
      <c r="TQU875" s="396"/>
      <c r="TQV875" s="396"/>
      <c r="TQW875" s="396"/>
      <c r="TQX875" s="396"/>
      <c r="TQY875" s="396"/>
      <c r="TQZ875" s="396"/>
      <c r="TRA875" s="396"/>
      <c r="TRB875" s="396"/>
      <c r="TRC875" s="396"/>
      <c r="TRD875" s="396"/>
      <c r="TRE875" s="396"/>
      <c r="TRF875" s="396"/>
      <c r="TRG875" s="396"/>
      <c r="TRH875" s="396"/>
      <c r="TRI875" s="396"/>
      <c r="TRJ875" s="396"/>
      <c r="TRK875" s="396"/>
      <c r="TRL875" s="396"/>
      <c r="TRM875" s="396"/>
      <c r="TRN875" s="396"/>
      <c r="TRO875" s="396"/>
      <c r="TRP875" s="396"/>
      <c r="TRQ875" s="396"/>
      <c r="TRR875" s="396"/>
      <c r="TRS875" s="396"/>
      <c r="TRT875" s="396"/>
      <c r="TRU875" s="396"/>
      <c r="TRV875" s="396"/>
      <c r="TRW875" s="396"/>
      <c r="TRX875" s="396"/>
      <c r="TRY875" s="396"/>
      <c r="TRZ875" s="396"/>
      <c r="TSA875" s="396"/>
      <c r="TSB875" s="396"/>
      <c r="TSC875" s="396"/>
      <c r="TSD875" s="396"/>
      <c r="TSE875" s="396"/>
      <c r="TSF875" s="396"/>
      <c r="TSG875" s="396"/>
      <c r="TSH875" s="396"/>
      <c r="TSI875" s="396"/>
      <c r="TSJ875" s="396"/>
      <c r="TSK875" s="396"/>
      <c r="TSL875" s="396"/>
      <c r="TSM875" s="396"/>
      <c r="TSN875" s="396"/>
      <c r="TSO875" s="396"/>
      <c r="TSP875" s="396"/>
      <c r="TSQ875" s="396"/>
      <c r="TSR875" s="396"/>
      <c r="TSS875" s="396"/>
      <c r="TST875" s="396"/>
      <c r="TSU875" s="396"/>
      <c r="TSV875" s="396"/>
      <c r="TSW875" s="396"/>
      <c r="TSX875" s="396"/>
      <c r="TSY875" s="396"/>
      <c r="TSZ875" s="396"/>
      <c r="TTA875" s="396"/>
      <c r="TTB875" s="396"/>
      <c r="TTC875" s="396"/>
      <c r="TTD875" s="396"/>
      <c r="TTE875" s="396"/>
      <c r="TTF875" s="396"/>
      <c r="TTG875" s="396"/>
      <c r="TTH875" s="396"/>
      <c r="TTI875" s="396"/>
      <c r="TTJ875" s="396"/>
      <c r="TTK875" s="396"/>
      <c r="TTL875" s="396"/>
      <c r="TTM875" s="396"/>
      <c r="TTN875" s="396"/>
      <c r="TTO875" s="396"/>
      <c r="TTP875" s="396"/>
      <c r="TTQ875" s="396"/>
      <c r="TTR875" s="396"/>
      <c r="TTS875" s="396"/>
      <c r="TTT875" s="396"/>
      <c r="TTU875" s="396"/>
      <c r="TTV875" s="396"/>
      <c r="TTW875" s="396"/>
      <c r="TTX875" s="396"/>
      <c r="TTY875" s="396"/>
      <c r="TTZ875" s="396"/>
      <c r="TUA875" s="396"/>
      <c r="TUB875" s="396"/>
      <c r="TUC875" s="396"/>
      <c r="TUD875" s="396"/>
      <c r="TUE875" s="396"/>
      <c r="TUF875" s="396"/>
      <c r="TUG875" s="396"/>
      <c r="TUH875" s="396"/>
      <c r="TUI875" s="396"/>
      <c r="TUJ875" s="396"/>
      <c r="TUK875" s="396"/>
      <c r="TUL875" s="396"/>
      <c r="TUM875" s="396"/>
      <c r="TUN875" s="396"/>
      <c r="TUO875" s="396"/>
      <c r="TUP875" s="396"/>
      <c r="TUQ875" s="396"/>
      <c r="TUR875" s="396"/>
      <c r="TUS875" s="396"/>
      <c r="TUT875" s="396"/>
      <c r="TUU875" s="396"/>
      <c r="TUV875" s="396"/>
      <c r="TUW875" s="396"/>
      <c r="TUX875" s="396"/>
      <c r="TUY875" s="396"/>
      <c r="TUZ875" s="396"/>
      <c r="TVA875" s="396"/>
      <c r="TVB875" s="396"/>
      <c r="TVC875" s="396"/>
      <c r="TVD875" s="396"/>
      <c r="TVE875" s="396"/>
      <c r="TVF875" s="396"/>
      <c r="TVG875" s="396"/>
      <c r="TVH875" s="396"/>
      <c r="TVI875" s="396"/>
      <c r="TVJ875" s="396"/>
      <c r="TVK875" s="396"/>
      <c r="TVL875" s="396"/>
      <c r="TVM875" s="396"/>
      <c r="TVN875" s="396"/>
      <c r="TVO875" s="396"/>
      <c r="TVP875" s="396"/>
      <c r="TVQ875" s="396"/>
      <c r="TVR875" s="396"/>
      <c r="TVS875" s="396"/>
      <c r="TVT875" s="396"/>
      <c r="TVU875" s="396"/>
      <c r="TVV875" s="396"/>
      <c r="TVW875" s="396"/>
      <c r="TVX875" s="396"/>
      <c r="TVY875" s="396"/>
      <c r="TVZ875" s="396"/>
      <c r="TWA875" s="396"/>
      <c r="TWB875" s="396"/>
      <c r="TWC875" s="396"/>
      <c r="TWD875" s="396"/>
      <c r="TWE875" s="396"/>
      <c r="TWF875" s="396"/>
      <c r="TWG875" s="396"/>
      <c r="TWH875" s="396"/>
      <c r="TWI875" s="396"/>
      <c r="TWJ875" s="396"/>
      <c r="TWK875" s="396"/>
      <c r="TWL875" s="396"/>
      <c r="TWM875" s="396"/>
      <c r="TWN875" s="396"/>
      <c r="TWO875" s="396"/>
      <c r="TWP875" s="396"/>
      <c r="TWQ875" s="396"/>
      <c r="TWR875" s="396"/>
      <c r="TWS875" s="396"/>
      <c r="TWT875" s="396"/>
      <c r="TWU875" s="396"/>
      <c r="TWV875" s="396"/>
      <c r="TWW875" s="396"/>
      <c r="TWX875" s="396"/>
      <c r="TWY875" s="396"/>
      <c r="TWZ875" s="396"/>
      <c r="TXA875" s="396"/>
      <c r="TXB875" s="396"/>
      <c r="TXC875" s="396"/>
      <c r="TXD875" s="396"/>
      <c r="TXE875" s="396"/>
      <c r="TXF875" s="396"/>
      <c r="TXG875" s="396"/>
      <c r="TXH875" s="396"/>
      <c r="TXI875" s="396"/>
      <c r="TXJ875" s="396"/>
      <c r="TXK875" s="396"/>
      <c r="TXL875" s="396"/>
      <c r="TXM875" s="396"/>
      <c r="TXN875" s="396"/>
      <c r="TXO875" s="396"/>
      <c r="TXP875" s="396"/>
      <c r="TXQ875" s="396"/>
      <c r="TXR875" s="396"/>
      <c r="TXS875" s="396"/>
      <c r="TXT875" s="396"/>
      <c r="TXU875" s="396"/>
      <c r="TXV875" s="396"/>
      <c r="TXW875" s="396"/>
      <c r="TXX875" s="396"/>
      <c r="TXY875" s="396"/>
      <c r="TXZ875" s="396"/>
      <c r="TYA875" s="396"/>
      <c r="TYB875" s="396"/>
      <c r="TYC875" s="396"/>
      <c r="TYD875" s="396"/>
      <c r="TYE875" s="396"/>
      <c r="TYF875" s="396"/>
      <c r="TYG875" s="396"/>
      <c r="TYH875" s="396"/>
      <c r="TYI875" s="396"/>
      <c r="TYJ875" s="396"/>
      <c r="TYK875" s="396"/>
      <c r="TYL875" s="396"/>
      <c r="TYM875" s="396"/>
      <c r="TYN875" s="396"/>
      <c r="TYO875" s="396"/>
      <c r="TYP875" s="396"/>
      <c r="TYQ875" s="396"/>
      <c r="TYR875" s="396"/>
      <c r="TYS875" s="396"/>
      <c r="TYT875" s="396"/>
      <c r="TYU875" s="396"/>
      <c r="TYV875" s="396"/>
      <c r="TYW875" s="396"/>
      <c r="TYX875" s="396"/>
      <c r="TYY875" s="396"/>
      <c r="TYZ875" s="396"/>
      <c r="TZA875" s="396"/>
      <c r="TZB875" s="396"/>
      <c r="TZC875" s="396"/>
      <c r="TZD875" s="396"/>
      <c r="TZE875" s="396"/>
      <c r="TZF875" s="396"/>
      <c r="TZG875" s="396"/>
      <c r="TZH875" s="396"/>
      <c r="TZI875" s="396"/>
      <c r="TZJ875" s="396"/>
      <c r="TZK875" s="396"/>
      <c r="TZL875" s="396"/>
      <c r="TZM875" s="396"/>
      <c r="TZN875" s="396"/>
      <c r="TZO875" s="396"/>
      <c r="TZP875" s="396"/>
      <c r="TZQ875" s="396"/>
      <c r="TZR875" s="396"/>
      <c r="TZS875" s="396"/>
      <c r="TZT875" s="396"/>
      <c r="TZU875" s="396"/>
      <c r="TZV875" s="396"/>
      <c r="TZW875" s="396"/>
      <c r="TZX875" s="396"/>
      <c r="TZY875" s="396"/>
      <c r="TZZ875" s="396"/>
      <c r="UAA875" s="396"/>
      <c r="UAB875" s="396"/>
      <c r="UAC875" s="396"/>
      <c r="UAD875" s="396"/>
      <c r="UAE875" s="396"/>
      <c r="UAF875" s="396"/>
      <c r="UAG875" s="396"/>
      <c r="UAH875" s="396"/>
      <c r="UAI875" s="396"/>
      <c r="UAJ875" s="396"/>
      <c r="UAK875" s="396"/>
      <c r="UAL875" s="396"/>
      <c r="UAM875" s="396"/>
      <c r="UAN875" s="396"/>
      <c r="UAO875" s="396"/>
      <c r="UAP875" s="396"/>
      <c r="UAQ875" s="396"/>
      <c r="UAR875" s="396"/>
      <c r="UAS875" s="396"/>
      <c r="UAT875" s="396"/>
      <c r="UAU875" s="396"/>
      <c r="UAV875" s="396"/>
      <c r="UAW875" s="396"/>
      <c r="UAX875" s="396"/>
      <c r="UAY875" s="396"/>
      <c r="UAZ875" s="396"/>
      <c r="UBA875" s="396"/>
      <c r="UBB875" s="396"/>
      <c r="UBC875" s="396"/>
      <c r="UBD875" s="396"/>
      <c r="UBE875" s="396"/>
      <c r="UBF875" s="396"/>
      <c r="UBG875" s="396"/>
      <c r="UBH875" s="396"/>
      <c r="UBI875" s="396"/>
      <c r="UBJ875" s="396"/>
      <c r="UBK875" s="396"/>
      <c r="UBL875" s="396"/>
      <c r="UBM875" s="396"/>
      <c r="UBN875" s="396"/>
      <c r="UBO875" s="396"/>
      <c r="UBP875" s="396"/>
      <c r="UBQ875" s="396"/>
      <c r="UBR875" s="396"/>
      <c r="UBS875" s="396"/>
      <c r="UBT875" s="396"/>
      <c r="UBU875" s="396"/>
      <c r="UBV875" s="396"/>
      <c r="UBW875" s="396"/>
      <c r="UBX875" s="396"/>
      <c r="UBY875" s="396"/>
      <c r="UBZ875" s="396"/>
      <c r="UCA875" s="396"/>
      <c r="UCB875" s="396"/>
      <c r="UCC875" s="396"/>
      <c r="UCD875" s="396"/>
      <c r="UCE875" s="396"/>
      <c r="UCF875" s="396"/>
      <c r="UCG875" s="396"/>
      <c r="UCH875" s="396"/>
      <c r="UCI875" s="396"/>
      <c r="UCJ875" s="396"/>
      <c r="UCK875" s="396"/>
      <c r="UCL875" s="396"/>
      <c r="UCM875" s="396"/>
      <c r="UCN875" s="396"/>
      <c r="UCO875" s="396"/>
      <c r="UCP875" s="396"/>
      <c r="UCQ875" s="396"/>
      <c r="UCR875" s="396"/>
      <c r="UCS875" s="396"/>
      <c r="UCT875" s="396"/>
      <c r="UCU875" s="396"/>
      <c r="UCV875" s="396"/>
      <c r="UCW875" s="396"/>
      <c r="UCX875" s="396"/>
      <c r="UCY875" s="396"/>
      <c r="UCZ875" s="396"/>
      <c r="UDA875" s="396"/>
      <c r="UDB875" s="396"/>
      <c r="UDC875" s="396"/>
      <c r="UDD875" s="396"/>
      <c r="UDE875" s="396"/>
      <c r="UDF875" s="396"/>
      <c r="UDG875" s="396"/>
      <c r="UDH875" s="396"/>
      <c r="UDI875" s="396"/>
      <c r="UDJ875" s="396"/>
      <c r="UDK875" s="396"/>
      <c r="UDL875" s="396"/>
      <c r="UDM875" s="396"/>
      <c r="UDN875" s="396"/>
      <c r="UDO875" s="396"/>
      <c r="UDP875" s="396"/>
      <c r="UDQ875" s="396"/>
      <c r="UDR875" s="396"/>
      <c r="UDS875" s="396"/>
      <c r="UDT875" s="396"/>
      <c r="UDU875" s="396"/>
      <c r="UDV875" s="396"/>
      <c r="UDW875" s="396"/>
      <c r="UDX875" s="396"/>
      <c r="UDY875" s="396"/>
      <c r="UDZ875" s="396"/>
      <c r="UEA875" s="396"/>
      <c r="UEB875" s="396"/>
      <c r="UEC875" s="396"/>
      <c r="UED875" s="396"/>
      <c r="UEE875" s="396"/>
      <c r="UEF875" s="396"/>
      <c r="UEG875" s="396"/>
      <c r="UEH875" s="396"/>
      <c r="UEI875" s="396"/>
      <c r="UEJ875" s="396"/>
      <c r="UEK875" s="396"/>
      <c r="UEL875" s="396"/>
      <c r="UEM875" s="396"/>
      <c r="UEN875" s="396"/>
      <c r="UEO875" s="396"/>
      <c r="UEP875" s="396"/>
      <c r="UEQ875" s="396"/>
      <c r="UER875" s="396"/>
      <c r="UES875" s="396"/>
      <c r="UET875" s="396"/>
      <c r="UEU875" s="396"/>
      <c r="UEV875" s="396"/>
      <c r="UEW875" s="396"/>
      <c r="UEX875" s="396"/>
      <c r="UEY875" s="396"/>
      <c r="UEZ875" s="396"/>
      <c r="UFA875" s="396"/>
      <c r="UFB875" s="396"/>
      <c r="UFC875" s="396"/>
      <c r="UFD875" s="396"/>
      <c r="UFE875" s="396"/>
      <c r="UFF875" s="396"/>
      <c r="UFG875" s="396"/>
      <c r="UFH875" s="396"/>
      <c r="UFI875" s="396"/>
      <c r="UFJ875" s="396"/>
      <c r="UFK875" s="396"/>
      <c r="UFL875" s="396"/>
      <c r="UFM875" s="396"/>
      <c r="UFN875" s="396"/>
      <c r="UFO875" s="396"/>
      <c r="UFP875" s="396"/>
      <c r="UFQ875" s="396"/>
      <c r="UFR875" s="396"/>
      <c r="UFS875" s="396"/>
      <c r="UFT875" s="396"/>
      <c r="UFU875" s="396"/>
      <c r="UFV875" s="396"/>
      <c r="UFW875" s="396"/>
      <c r="UFX875" s="396"/>
      <c r="UFY875" s="396"/>
      <c r="UFZ875" s="396"/>
      <c r="UGA875" s="396"/>
      <c r="UGB875" s="396"/>
      <c r="UGC875" s="396"/>
      <c r="UGD875" s="396"/>
      <c r="UGE875" s="396"/>
      <c r="UGF875" s="396"/>
      <c r="UGG875" s="396"/>
      <c r="UGH875" s="396"/>
      <c r="UGI875" s="396"/>
      <c r="UGJ875" s="396"/>
      <c r="UGK875" s="396"/>
      <c r="UGL875" s="396"/>
      <c r="UGM875" s="396"/>
      <c r="UGN875" s="396"/>
      <c r="UGO875" s="396"/>
      <c r="UGP875" s="396"/>
      <c r="UGQ875" s="396"/>
      <c r="UGR875" s="396"/>
      <c r="UGS875" s="396"/>
      <c r="UGT875" s="396"/>
      <c r="UGU875" s="396"/>
      <c r="UGV875" s="396"/>
      <c r="UGW875" s="396"/>
      <c r="UGX875" s="396"/>
      <c r="UGY875" s="396"/>
      <c r="UGZ875" s="396"/>
      <c r="UHA875" s="396"/>
      <c r="UHB875" s="396"/>
      <c r="UHC875" s="396"/>
      <c r="UHD875" s="396"/>
      <c r="UHE875" s="396"/>
      <c r="UHF875" s="396"/>
      <c r="UHG875" s="396"/>
      <c r="UHH875" s="396"/>
      <c r="UHI875" s="396"/>
      <c r="UHJ875" s="396"/>
      <c r="UHK875" s="396"/>
      <c r="UHL875" s="396"/>
      <c r="UHM875" s="396"/>
      <c r="UHN875" s="396"/>
      <c r="UHO875" s="396"/>
      <c r="UHP875" s="396"/>
      <c r="UHQ875" s="396"/>
      <c r="UHR875" s="396"/>
      <c r="UHS875" s="396"/>
      <c r="UHT875" s="396"/>
      <c r="UHU875" s="396"/>
      <c r="UHV875" s="396"/>
      <c r="UHW875" s="396"/>
      <c r="UHX875" s="396"/>
      <c r="UHY875" s="396"/>
      <c r="UHZ875" s="396"/>
      <c r="UIA875" s="396"/>
      <c r="UIB875" s="396"/>
      <c r="UIC875" s="396"/>
      <c r="UID875" s="396"/>
      <c r="UIE875" s="396"/>
      <c r="UIF875" s="396"/>
      <c r="UIG875" s="396"/>
      <c r="UIH875" s="396"/>
      <c r="UII875" s="396"/>
      <c r="UIJ875" s="396"/>
      <c r="UIK875" s="396"/>
      <c r="UIL875" s="396"/>
      <c r="UIM875" s="396"/>
      <c r="UIN875" s="396"/>
      <c r="UIO875" s="396"/>
      <c r="UIP875" s="396"/>
      <c r="UIQ875" s="396"/>
      <c r="UIR875" s="396"/>
      <c r="UIS875" s="396"/>
      <c r="UIT875" s="396"/>
      <c r="UIU875" s="396"/>
      <c r="UIV875" s="396"/>
      <c r="UIW875" s="396"/>
      <c r="UIX875" s="396"/>
      <c r="UIY875" s="396"/>
      <c r="UIZ875" s="396"/>
      <c r="UJA875" s="396"/>
      <c r="UJB875" s="396"/>
      <c r="UJC875" s="396"/>
      <c r="UJD875" s="396"/>
      <c r="UJE875" s="396"/>
      <c r="UJF875" s="396"/>
      <c r="UJG875" s="396"/>
      <c r="UJH875" s="396"/>
      <c r="UJI875" s="396"/>
      <c r="UJJ875" s="396"/>
      <c r="UJK875" s="396"/>
      <c r="UJL875" s="396"/>
      <c r="UJM875" s="396"/>
      <c r="UJN875" s="396"/>
      <c r="UJO875" s="396"/>
      <c r="UJP875" s="396"/>
      <c r="UJQ875" s="396"/>
      <c r="UJR875" s="396"/>
      <c r="UJS875" s="396"/>
      <c r="UJT875" s="396"/>
      <c r="UJU875" s="396"/>
      <c r="UJV875" s="396"/>
      <c r="UJW875" s="396"/>
      <c r="UJX875" s="396"/>
      <c r="UJY875" s="396"/>
      <c r="UJZ875" s="396"/>
      <c r="UKA875" s="396"/>
      <c r="UKB875" s="396"/>
      <c r="UKC875" s="396"/>
      <c r="UKD875" s="396"/>
      <c r="UKE875" s="396"/>
      <c r="UKF875" s="396"/>
      <c r="UKG875" s="396"/>
      <c r="UKH875" s="396"/>
      <c r="UKI875" s="396"/>
      <c r="UKJ875" s="396"/>
      <c r="UKK875" s="396"/>
      <c r="UKL875" s="396"/>
      <c r="UKM875" s="396"/>
      <c r="UKN875" s="396"/>
      <c r="UKO875" s="396"/>
      <c r="UKP875" s="396"/>
      <c r="UKQ875" s="396"/>
      <c r="UKR875" s="396"/>
      <c r="UKS875" s="396"/>
      <c r="UKT875" s="396"/>
      <c r="UKU875" s="396"/>
      <c r="UKV875" s="396"/>
      <c r="UKW875" s="396"/>
      <c r="UKX875" s="396"/>
      <c r="UKY875" s="396"/>
      <c r="UKZ875" s="396"/>
      <c r="ULA875" s="396"/>
      <c r="ULB875" s="396"/>
      <c r="ULC875" s="396"/>
      <c r="ULD875" s="396"/>
      <c r="ULE875" s="396"/>
      <c r="ULF875" s="396"/>
      <c r="ULG875" s="396"/>
      <c r="ULH875" s="396"/>
      <c r="ULI875" s="396"/>
      <c r="ULJ875" s="396"/>
      <c r="ULK875" s="396"/>
      <c r="ULL875" s="396"/>
      <c r="ULM875" s="396"/>
      <c r="ULN875" s="396"/>
      <c r="ULO875" s="396"/>
      <c r="ULP875" s="396"/>
      <c r="ULQ875" s="396"/>
      <c r="ULR875" s="396"/>
      <c r="ULS875" s="396"/>
      <c r="ULT875" s="396"/>
      <c r="ULU875" s="396"/>
      <c r="ULV875" s="396"/>
      <c r="ULW875" s="396"/>
      <c r="ULX875" s="396"/>
      <c r="ULY875" s="396"/>
      <c r="ULZ875" s="396"/>
      <c r="UMA875" s="396"/>
      <c r="UMB875" s="396"/>
      <c r="UMC875" s="396"/>
      <c r="UMD875" s="396"/>
      <c r="UME875" s="396"/>
      <c r="UMF875" s="396"/>
      <c r="UMG875" s="396"/>
      <c r="UMH875" s="396"/>
      <c r="UMI875" s="396"/>
      <c r="UMJ875" s="396"/>
      <c r="UMK875" s="396"/>
      <c r="UML875" s="396"/>
      <c r="UMM875" s="396"/>
      <c r="UMN875" s="396"/>
      <c r="UMO875" s="396"/>
      <c r="UMP875" s="396"/>
      <c r="UMQ875" s="396"/>
      <c r="UMR875" s="396"/>
      <c r="UMS875" s="396"/>
      <c r="UMT875" s="396"/>
      <c r="UMU875" s="396"/>
      <c r="UMV875" s="396"/>
      <c r="UMW875" s="396"/>
      <c r="UMX875" s="396"/>
      <c r="UMY875" s="396"/>
      <c r="UMZ875" s="396"/>
      <c r="UNA875" s="396"/>
      <c r="UNB875" s="396"/>
      <c r="UNC875" s="396"/>
      <c r="UND875" s="396"/>
      <c r="UNE875" s="396"/>
      <c r="UNF875" s="396"/>
      <c r="UNG875" s="396"/>
      <c r="UNH875" s="396"/>
      <c r="UNI875" s="396"/>
      <c r="UNJ875" s="396"/>
      <c r="UNK875" s="396"/>
      <c r="UNL875" s="396"/>
      <c r="UNM875" s="396"/>
      <c r="UNN875" s="396"/>
      <c r="UNO875" s="396"/>
      <c r="UNP875" s="396"/>
      <c r="UNQ875" s="396"/>
      <c r="UNR875" s="396"/>
      <c r="UNS875" s="396"/>
      <c r="UNT875" s="396"/>
      <c r="UNU875" s="396"/>
      <c r="UNV875" s="396"/>
      <c r="UNW875" s="396"/>
      <c r="UNX875" s="396"/>
      <c r="UNY875" s="396"/>
      <c r="UNZ875" s="396"/>
      <c r="UOA875" s="396"/>
      <c r="UOB875" s="396"/>
      <c r="UOC875" s="396"/>
      <c r="UOD875" s="396"/>
      <c r="UOE875" s="396"/>
      <c r="UOF875" s="396"/>
      <c r="UOG875" s="396"/>
      <c r="UOH875" s="396"/>
      <c r="UOI875" s="396"/>
      <c r="UOJ875" s="396"/>
      <c r="UOK875" s="396"/>
      <c r="UOL875" s="396"/>
      <c r="UOM875" s="396"/>
      <c r="UON875" s="396"/>
      <c r="UOO875" s="396"/>
      <c r="UOP875" s="396"/>
      <c r="UOQ875" s="396"/>
      <c r="UOR875" s="396"/>
      <c r="UOS875" s="396"/>
      <c r="UOT875" s="396"/>
      <c r="UOU875" s="396"/>
      <c r="UOV875" s="396"/>
      <c r="UOW875" s="396"/>
      <c r="UOX875" s="396"/>
      <c r="UOY875" s="396"/>
      <c r="UOZ875" s="396"/>
      <c r="UPA875" s="396"/>
      <c r="UPB875" s="396"/>
      <c r="UPC875" s="396"/>
      <c r="UPD875" s="396"/>
      <c r="UPE875" s="396"/>
      <c r="UPF875" s="396"/>
      <c r="UPG875" s="396"/>
      <c r="UPH875" s="396"/>
      <c r="UPI875" s="396"/>
      <c r="UPJ875" s="396"/>
      <c r="UPK875" s="396"/>
      <c r="UPL875" s="396"/>
      <c r="UPM875" s="396"/>
      <c r="UPN875" s="396"/>
      <c r="UPO875" s="396"/>
      <c r="UPP875" s="396"/>
      <c r="UPQ875" s="396"/>
      <c r="UPR875" s="396"/>
      <c r="UPS875" s="396"/>
      <c r="UPT875" s="396"/>
      <c r="UPU875" s="396"/>
      <c r="UPV875" s="396"/>
      <c r="UPW875" s="396"/>
      <c r="UPX875" s="396"/>
      <c r="UPY875" s="396"/>
      <c r="UPZ875" s="396"/>
      <c r="UQA875" s="396"/>
      <c r="UQB875" s="396"/>
      <c r="UQC875" s="396"/>
      <c r="UQD875" s="396"/>
      <c r="UQE875" s="396"/>
      <c r="UQF875" s="396"/>
      <c r="UQG875" s="396"/>
      <c r="UQH875" s="396"/>
      <c r="UQI875" s="396"/>
      <c r="UQJ875" s="396"/>
      <c r="UQK875" s="396"/>
      <c r="UQL875" s="396"/>
      <c r="UQM875" s="396"/>
      <c r="UQN875" s="396"/>
      <c r="UQO875" s="396"/>
      <c r="UQP875" s="396"/>
      <c r="UQQ875" s="396"/>
      <c r="UQR875" s="396"/>
      <c r="UQS875" s="396"/>
      <c r="UQT875" s="396"/>
      <c r="UQU875" s="396"/>
      <c r="UQV875" s="396"/>
      <c r="UQW875" s="396"/>
      <c r="UQX875" s="396"/>
      <c r="UQY875" s="396"/>
      <c r="UQZ875" s="396"/>
      <c r="URA875" s="396"/>
      <c r="URB875" s="396"/>
      <c r="URC875" s="396"/>
      <c r="URD875" s="396"/>
      <c r="URE875" s="396"/>
      <c r="URF875" s="396"/>
      <c r="URG875" s="396"/>
      <c r="URH875" s="396"/>
      <c r="URI875" s="396"/>
      <c r="URJ875" s="396"/>
      <c r="URK875" s="396"/>
      <c r="URL875" s="396"/>
      <c r="URM875" s="396"/>
      <c r="URN875" s="396"/>
      <c r="URO875" s="396"/>
      <c r="URP875" s="396"/>
      <c r="URQ875" s="396"/>
      <c r="URR875" s="396"/>
      <c r="URS875" s="396"/>
      <c r="URT875" s="396"/>
      <c r="URU875" s="396"/>
      <c r="URV875" s="396"/>
      <c r="URW875" s="396"/>
      <c r="URX875" s="396"/>
      <c r="URY875" s="396"/>
      <c r="URZ875" s="396"/>
      <c r="USA875" s="396"/>
      <c r="USB875" s="396"/>
      <c r="USC875" s="396"/>
      <c r="USD875" s="396"/>
      <c r="USE875" s="396"/>
      <c r="USF875" s="396"/>
      <c r="USG875" s="396"/>
      <c r="USH875" s="396"/>
      <c r="USI875" s="396"/>
      <c r="USJ875" s="396"/>
      <c r="USK875" s="396"/>
      <c r="USL875" s="396"/>
      <c r="USM875" s="396"/>
      <c r="USN875" s="396"/>
      <c r="USO875" s="396"/>
      <c r="USP875" s="396"/>
      <c r="USQ875" s="396"/>
      <c r="USR875" s="396"/>
      <c r="USS875" s="396"/>
      <c r="UST875" s="396"/>
      <c r="USU875" s="396"/>
      <c r="USV875" s="396"/>
      <c r="USW875" s="396"/>
      <c r="USX875" s="396"/>
      <c r="USY875" s="396"/>
      <c r="USZ875" s="396"/>
      <c r="UTA875" s="396"/>
      <c r="UTB875" s="396"/>
      <c r="UTC875" s="396"/>
      <c r="UTD875" s="396"/>
      <c r="UTE875" s="396"/>
      <c r="UTF875" s="396"/>
      <c r="UTG875" s="396"/>
      <c r="UTH875" s="396"/>
      <c r="UTI875" s="396"/>
      <c r="UTJ875" s="396"/>
      <c r="UTK875" s="396"/>
      <c r="UTL875" s="396"/>
      <c r="UTM875" s="396"/>
      <c r="UTN875" s="396"/>
      <c r="UTO875" s="396"/>
      <c r="UTP875" s="396"/>
      <c r="UTQ875" s="396"/>
      <c r="UTR875" s="396"/>
      <c r="UTS875" s="396"/>
      <c r="UTT875" s="396"/>
      <c r="UTU875" s="396"/>
      <c r="UTV875" s="396"/>
      <c r="UTW875" s="396"/>
      <c r="UTX875" s="396"/>
      <c r="UTY875" s="396"/>
      <c r="UTZ875" s="396"/>
      <c r="UUA875" s="396"/>
      <c r="UUB875" s="396"/>
      <c r="UUC875" s="396"/>
      <c r="UUD875" s="396"/>
      <c r="UUE875" s="396"/>
      <c r="UUF875" s="396"/>
      <c r="UUG875" s="396"/>
      <c r="UUH875" s="396"/>
      <c r="UUI875" s="396"/>
      <c r="UUJ875" s="396"/>
      <c r="UUK875" s="396"/>
      <c r="UUL875" s="396"/>
      <c r="UUM875" s="396"/>
      <c r="UUN875" s="396"/>
      <c r="UUO875" s="396"/>
      <c r="UUP875" s="396"/>
      <c r="UUQ875" s="396"/>
      <c r="UUR875" s="396"/>
      <c r="UUS875" s="396"/>
      <c r="UUT875" s="396"/>
      <c r="UUU875" s="396"/>
      <c r="UUV875" s="396"/>
      <c r="UUW875" s="396"/>
      <c r="UUX875" s="396"/>
      <c r="UUY875" s="396"/>
      <c r="UUZ875" s="396"/>
      <c r="UVA875" s="396"/>
      <c r="UVB875" s="396"/>
      <c r="UVC875" s="396"/>
      <c r="UVD875" s="396"/>
      <c r="UVE875" s="396"/>
      <c r="UVF875" s="396"/>
      <c r="UVG875" s="396"/>
      <c r="UVH875" s="396"/>
      <c r="UVI875" s="396"/>
      <c r="UVJ875" s="396"/>
      <c r="UVK875" s="396"/>
      <c r="UVL875" s="396"/>
      <c r="UVM875" s="396"/>
      <c r="UVN875" s="396"/>
      <c r="UVO875" s="396"/>
      <c r="UVP875" s="396"/>
      <c r="UVQ875" s="396"/>
      <c r="UVR875" s="396"/>
      <c r="UVS875" s="396"/>
      <c r="UVT875" s="396"/>
      <c r="UVU875" s="396"/>
      <c r="UVV875" s="396"/>
      <c r="UVW875" s="396"/>
      <c r="UVX875" s="396"/>
      <c r="UVY875" s="396"/>
      <c r="UVZ875" s="396"/>
      <c r="UWA875" s="396"/>
      <c r="UWB875" s="396"/>
      <c r="UWC875" s="396"/>
      <c r="UWD875" s="396"/>
      <c r="UWE875" s="396"/>
      <c r="UWF875" s="396"/>
      <c r="UWG875" s="396"/>
      <c r="UWH875" s="396"/>
      <c r="UWI875" s="396"/>
      <c r="UWJ875" s="396"/>
      <c r="UWK875" s="396"/>
      <c r="UWL875" s="396"/>
      <c r="UWM875" s="396"/>
      <c r="UWN875" s="396"/>
      <c r="UWO875" s="396"/>
      <c r="UWP875" s="396"/>
      <c r="UWQ875" s="396"/>
      <c r="UWR875" s="396"/>
      <c r="UWS875" s="396"/>
      <c r="UWT875" s="396"/>
      <c r="UWU875" s="396"/>
      <c r="UWV875" s="396"/>
      <c r="UWW875" s="396"/>
      <c r="UWX875" s="396"/>
      <c r="UWY875" s="396"/>
      <c r="UWZ875" s="396"/>
      <c r="UXA875" s="396"/>
      <c r="UXB875" s="396"/>
      <c r="UXC875" s="396"/>
      <c r="UXD875" s="396"/>
      <c r="UXE875" s="396"/>
      <c r="UXF875" s="396"/>
      <c r="UXG875" s="396"/>
      <c r="UXH875" s="396"/>
      <c r="UXI875" s="396"/>
      <c r="UXJ875" s="396"/>
      <c r="UXK875" s="396"/>
      <c r="UXL875" s="396"/>
      <c r="UXM875" s="396"/>
      <c r="UXN875" s="396"/>
      <c r="UXO875" s="396"/>
      <c r="UXP875" s="396"/>
      <c r="UXQ875" s="396"/>
      <c r="UXR875" s="396"/>
      <c r="UXS875" s="396"/>
      <c r="UXT875" s="396"/>
      <c r="UXU875" s="396"/>
      <c r="UXV875" s="396"/>
      <c r="UXW875" s="396"/>
      <c r="UXX875" s="396"/>
      <c r="UXY875" s="396"/>
      <c r="UXZ875" s="396"/>
      <c r="UYA875" s="396"/>
      <c r="UYB875" s="396"/>
      <c r="UYC875" s="396"/>
      <c r="UYD875" s="396"/>
      <c r="UYE875" s="396"/>
      <c r="UYF875" s="396"/>
      <c r="UYG875" s="396"/>
      <c r="UYH875" s="396"/>
      <c r="UYI875" s="396"/>
      <c r="UYJ875" s="396"/>
      <c r="UYK875" s="396"/>
      <c r="UYL875" s="396"/>
      <c r="UYM875" s="396"/>
      <c r="UYN875" s="396"/>
      <c r="UYO875" s="396"/>
      <c r="UYP875" s="396"/>
      <c r="UYQ875" s="396"/>
      <c r="UYR875" s="396"/>
      <c r="UYS875" s="396"/>
      <c r="UYT875" s="396"/>
      <c r="UYU875" s="396"/>
      <c r="UYV875" s="396"/>
      <c r="UYW875" s="396"/>
      <c r="UYX875" s="396"/>
      <c r="UYY875" s="396"/>
      <c r="UYZ875" s="396"/>
      <c r="UZA875" s="396"/>
      <c r="UZB875" s="396"/>
      <c r="UZC875" s="396"/>
      <c r="UZD875" s="396"/>
      <c r="UZE875" s="396"/>
      <c r="UZF875" s="396"/>
      <c r="UZG875" s="396"/>
      <c r="UZH875" s="396"/>
      <c r="UZI875" s="396"/>
      <c r="UZJ875" s="396"/>
      <c r="UZK875" s="396"/>
      <c r="UZL875" s="396"/>
      <c r="UZM875" s="396"/>
      <c r="UZN875" s="396"/>
      <c r="UZO875" s="396"/>
      <c r="UZP875" s="396"/>
      <c r="UZQ875" s="396"/>
      <c r="UZR875" s="396"/>
      <c r="UZS875" s="396"/>
      <c r="UZT875" s="396"/>
      <c r="UZU875" s="396"/>
      <c r="UZV875" s="396"/>
      <c r="UZW875" s="396"/>
      <c r="UZX875" s="396"/>
      <c r="UZY875" s="396"/>
      <c r="UZZ875" s="396"/>
      <c r="VAA875" s="396"/>
      <c r="VAB875" s="396"/>
      <c r="VAC875" s="396"/>
      <c r="VAD875" s="396"/>
      <c r="VAE875" s="396"/>
      <c r="VAF875" s="396"/>
      <c r="VAG875" s="396"/>
      <c r="VAH875" s="396"/>
      <c r="VAI875" s="396"/>
      <c r="VAJ875" s="396"/>
      <c r="VAK875" s="396"/>
      <c r="VAL875" s="396"/>
      <c r="VAM875" s="396"/>
      <c r="VAN875" s="396"/>
      <c r="VAO875" s="396"/>
      <c r="VAP875" s="396"/>
      <c r="VAQ875" s="396"/>
      <c r="VAR875" s="396"/>
      <c r="VAS875" s="396"/>
      <c r="VAT875" s="396"/>
      <c r="VAU875" s="396"/>
      <c r="VAV875" s="396"/>
      <c r="VAW875" s="396"/>
      <c r="VAX875" s="396"/>
      <c r="VAY875" s="396"/>
      <c r="VAZ875" s="396"/>
      <c r="VBA875" s="396"/>
      <c r="VBB875" s="396"/>
      <c r="VBC875" s="396"/>
      <c r="VBD875" s="396"/>
      <c r="VBE875" s="396"/>
      <c r="VBF875" s="396"/>
      <c r="VBG875" s="396"/>
      <c r="VBH875" s="396"/>
      <c r="VBI875" s="396"/>
      <c r="VBJ875" s="396"/>
      <c r="VBK875" s="396"/>
      <c r="VBL875" s="396"/>
      <c r="VBM875" s="396"/>
      <c r="VBN875" s="396"/>
      <c r="VBO875" s="396"/>
      <c r="VBP875" s="396"/>
      <c r="VBQ875" s="396"/>
      <c r="VBR875" s="396"/>
      <c r="VBS875" s="396"/>
      <c r="VBT875" s="396"/>
      <c r="VBU875" s="396"/>
      <c r="VBV875" s="396"/>
      <c r="VBW875" s="396"/>
      <c r="VBX875" s="396"/>
      <c r="VBY875" s="396"/>
      <c r="VBZ875" s="396"/>
      <c r="VCA875" s="396"/>
      <c r="VCB875" s="396"/>
      <c r="VCC875" s="396"/>
      <c r="VCD875" s="396"/>
      <c r="VCE875" s="396"/>
      <c r="VCF875" s="396"/>
      <c r="VCG875" s="396"/>
      <c r="VCH875" s="396"/>
      <c r="VCI875" s="396"/>
      <c r="VCJ875" s="396"/>
      <c r="VCK875" s="396"/>
      <c r="VCL875" s="396"/>
      <c r="VCM875" s="396"/>
      <c r="VCN875" s="396"/>
      <c r="VCO875" s="396"/>
      <c r="VCP875" s="396"/>
      <c r="VCQ875" s="396"/>
      <c r="VCR875" s="396"/>
      <c r="VCS875" s="396"/>
      <c r="VCT875" s="396"/>
      <c r="VCU875" s="396"/>
      <c r="VCV875" s="396"/>
      <c r="VCW875" s="396"/>
      <c r="VCX875" s="396"/>
      <c r="VCY875" s="396"/>
      <c r="VCZ875" s="396"/>
      <c r="VDA875" s="396"/>
      <c r="VDB875" s="396"/>
      <c r="VDC875" s="396"/>
      <c r="VDD875" s="396"/>
      <c r="VDE875" s="396"/>
      <c r="VDF875" s="396"/>
      <c r="VDG875" s="396"/>
      <c r="VDH875" s="396"/>
      <c r="VDI875" s="396"/>
      <c r="VDJ875" s="396"/>
      <c r="VDK875" s="396"/>
      <c r="VDL875" s="396"/>
      <c r="VDM875" s="396"/>
      <c r="VDN875" s="396"/>
      <c r="VDO875" s="396"/>
      <c r="VDP875" s="396"/>
      <c r="VDQ875" s="396"/>
      <c r="VDR875" s="396"/>
      <c r="VDS875" s="396"/>
      <c r="VDT875" s="396"/>
      <c r="VDU875" s="396"/>
      <c r="VDV875" s="396"/>
      <c r="VDW875" s="396"/>
      <c r="VDX875" s="396"/>
      <c r="VDY875" s="396"/>
      <c r="VDZ875" s="396"/>
      <c r="VEA875" s="396"/>
      <c r="VEB875" s="396"/>
      <c r="VEC875" s="396"/>
      <c r="VED875" s="396"/>
      <c r="VEE875" s="396"/>
      <c r="VEF875" s="396"/>
      <c r="VEG875" s="396"/>
      <c r="VEH875" s="396"/>
      <c r="VEI875" s="396"/>
      <c r="VEJ875" s="396"/>
      <c r="VEK875" s="396"/>
      <c r="VEL875" s="396"/>
      <c r="VEM875" s="396"/>
      <c r="VEN875" s="396"/>
      <c r="VEO875" s="396"/>
      <c r="VEP875" s="396"/>
      <c r="VEQ875" s="396"/>
      <c r="VER875" s="396"/>
      <c r="VES875" s="396"/>
      <c r="VET875" s="396"/>
      <c r="VEU875" s="396"/>
      <c r="VEV875" s="396"/>
      <c r="VEW875" s="396"/>
      <c r="VEX875" s="396"/>
      <c r="VEY875" s="396"/>
      <c r="VEZ875" s="396"/>
      <c r="VFA875" s="396"/>
      <c r="VFB875" s="396"/>
      <c r="VFC875" s="396"/>
      <c r="VFD875" s="396"/>
      <c r="VFE875" s="396"/>
      <c r="VFF875" s="396"/>
      <c r="VFG875" s="396"/>
      <c r="VFH875" s="396"/>
      <c r="VFI875" s="396"/>
      <c r="VFJ875" s="396"/>
      <c r="VFK875" s="396"/>
      <c r="VFL875" s="396"/>
      <c r="VFM875" s="396"/>
      <c r="VFN875" s="396"/>
      <c r="VFO875" s="396"/>
      <c r="VFP875" s="396"/>
      <c r="VFQ875" s="396"/>
      <c r="VFR875" s="396"/>
      <c r="VFS875" s="396"/>
      <c r="VFT875" s="396"/>
      <c r="VFU875" s="396"/>
      <c r="VFV875" s="396"/>
      <c r="VFW875" s="396"/>
      <c r="VFX875" s="396"/>
      <c r="VFY875" s="396"/>
      <c r="VFZ875" s="396"/>
      <c r="VGA875" s="396"/>
      <c r="VGB875" s="396"/>
      <c r="VGC875" s="396"/>
      <c r="VGD875" s="396"/>
      <c r="VGE875" s="396"/>
      <c r="VGF875" s="396"/>
      <c r="VGG875" s="396"/>
      <c r="VGH875" s="396"/>
      <c r="VGI875" s="396"/>
      <c r="VGJ875" s="396"/>
      <c r="VGK875" s="396"/>
      <c r="VGL875" s="396"/>
      <c r="VGM875" s="396"/>
      <c r="VGN875" s="396"/>
      <c r="VGO875" s="396"/>
      <c r="VGP875" s="396"/>
      <c r="VGQ875" s="396"/>
      <c r="VGR875" s="396"/>
      <c r="VGS875" s="396"/>
      <c r="VGT875" s="396"/>
      <c r="VGU875" s="396"/>
      <c r="VGV875" s="396"/>
      <c r="VGW875" s="396"/>
      <c r="VGX875" s="396"/>
      <c r="VGY875" s="396"/>
      <c r="VGZ875" s="396"/>
      <c r="VHA875" s="396"/>
      <c r="VHB875" s="396"/>
      <c r="VHC875" s="396"/>
      <c r="VHD875" s="396"/>
      <c r="VHE875" s="396"/>
      <c r="VHF875" s="396"/>
      <c r="VHG875" s="396"/>
      <c r="VHH875" s="396"/>
      <c r="VHI875" s="396"/>
      <c r="VHJ875" s="396"/>
      <c r="VHK875" s="396"/>
      <c r="VHL875" s="396"/>
      <c r="VHM875" s="396"/>
      <c r="VHN875" s="396"/>
      <c r="VHO875" s="396"/>
      <c r="VHP875" s="396"/>
      <c r="VHQ875" s="396"/>
      <c r="VHR875" s="396"/>
      <c r="VHS875" s="396"/>
      <c r="VHT875" s="396"/>
      <c r="VHU875" s="396"/>
      <c r="VHV875" s="396"/>
      <c r="VHW875" s="396"/>
      <c r="VHX875" s="396"/>
      <c r="VHY875" s="396"/>
      <c r="VHZ875" s="396"/>
      <c r="VIA875" s="396"/>
      <c r="VIB875" s="396"/>
      <c r="VIC875" s="396"/>
      <c r="VID875" s="396"/>
      <c r="VIE875" s="396"/>
      <c r="VIF875" s="396"/>
      <c r="VIG875" s="396"/>
      <c r="VIH875" s="396"/>
      <c r="VII875" s="396"/>
      <c r="VIJ875" s="396"/>
      <c r="VIK875" s="396"/>
      <c r="VIL875" s="396"/>
      <c r="VIM875" s="396"/>
      <c r="VIN875" s="396"/>
      <c r="VIO875" s="396"/>
      <c r="VIP875" s="396"/>
      <c r="VIQ875" s="396"/>
      <c r="VIR875" s="396"/>
      <c r="VIS875" s="396"/>
      <c r="VIT875" s="396"/>
      <c r="VIU875" s="396"/>
      <c r="VIV875" s="396"/>
      <c r="VIW875" s="396"/>
      <c r="VIX875" s="396"/>
      <c r="VIY875" s="396"/>
      <c r="VIZ875" s="396"/>
      <c r="VJA875" s="396"/>
      <c r="VJB875" s="396"/>
      <c r="VJC875" s="396"/>
      <c r="VJD875" s="396"/>
      <c r="VJE875" s="396"/>
      <c r="VJF875" s="396"/>
      <c r="VJG875" s="396"/>
      <c r="VJH875" s="396"/>
      <c r="VJI875" s="396"/>
      <c r="VJJ875" s="396"/>
      <c r="VJK875" s="396"/>
      <c r="VJL875" s="396"/>
      <c r="VJM875" s="396"/>
      <c r="VJN875" s="396"/>
      <c r="VJO875" s="396"/>
      <c r="VJP875" s="396"/>
      <c r="VJQ875" s="396"/>
      <c r="VJR875" s="396"/>
      <c r="VJS875" s="396"/>
      <c r="VJT875" s="396"/>
      <c r="VJU875" s="396"/>
      <c r="VJV875" s="396"/>
      <c r="VJW875" s="396"/>
      <c r="VJX875" s="396"/>
      <c r="VJY875" s="396"/>
      <c r="VJZ875" s="396"/>
      <c r="VKA875" s="396"/>
      <c r="VKB875" s="396"/>
      <c r="VKC875" s="396"/>
      <c r="VKD875" s="396"/>
      <c r="VKE875" s="396"/>
      <c r="VKF875" s="396"/>
      <c r="VKG875" s="396"/>
      <c r="VKH875" s="396"/>
      <c r="VKI875" s="396"/>
      <c r="VKJ875" s="396"/>
      <c r="VKK875" s="396"/>
      <c r="VKL875" s="396"/>
      <c r="VKM875" s="396"/>
      <c r="VKN875" s="396"/>
      <c r="VKO875" s="396"/>
      <c r="VKP875" s="396"/>
      <c r="VKQ875" s="396"/>
      <c r="VKR875" s="396"/>
      <c r="VKS875" s="396"/>
      <c r="VKT875" s="396"/>
      <c r="VKU875" s="396"/>
      <c r="VKV875" s="396"/>
      <c r="VKW875" s="396"/>
      <c r="VKX875" s="396"/>
      <c r="VKY875" s="396"/>
      <c r="VKZ875" s="396"/>
      <c r="VLA875" s="396"/>
      <c r="VLB875" s="396"/>
      <c r="VLC875" s="396"/>
      <c r="VLD875" s="396"/>
      <c r="VLE875" s="396"/>
      <c r="VLF875" s="396"/>
      <c r="VLG875" s="396"/>
      <c r="VLH875" s="396"/>
      <c r="VLI875" s="396"/>
      <c r="VLJ875" s="396"/>
      <c r="VLK875" s="396"/>
      <c r="VLL875" s="396"/>
      <c r="VLM875" s="396"/>
      <c r="VLN875" s="396"/>
      <c r="VLO875" s="396"/>
      <c r="VLP875" s="396"/>
      <c r="VLQ875" s="396"/>
      <c r="VLR875" s="396"/>
      <c r="VLS875" s="396"/>
      <c r="VLT875" s="396"/>
      <c r="VLU875" s="396"/>
      <c r="VLV875" s="396"/>
      <c r="VLW875" s="396"/>
      <c r="VLX875" s="396"/>
      <c r="VLY875" s="396"/>
      <c r="VLZ875" s="396"/>
      <c r="VMA875" s="396"/>
      <c r="VMB875" s="396"/>
      <c r="VMC875" s="396"/>
      <c r="VMD875" s="396"/>
      <c r="VME875" s="396"/>
      <c r="VMF875" s="396"/>
      <c r="VMG875" s="396"/>
      <c r="VMH875" s="396"/>
      <c r="VMI875" s="396"/>
      <c r="VMJ875" s="396"/>
      <c r="VMK875" s="396"/>
      <c r="VML875" s="396"/>
      <c r="VMM875" s="396"/>
      <c r="VMN875" s="396"/>
      <c r="VMO875" s="396"/>
      <c r="VMP875" s="396"/>
      <c r="VMQ875" s="396"/>
      <c r="VMR875" s="396"/>
      <c r="VMS875" s="396"/>
      <c r="VMT875" s="396"/>
      <c r="VMU875" s="396"/>
      <c r="VMV875" s="396"/>
      <c r="VMW875" s="396"/>
      <c r="VMX875" s="396"/>
      <c r="VMY875" s="396"/>
      <c r="VMZ875" s="396"/>
      <c r="VNA875" s="396"/>
      <c r="VNB875" s="396"/>
      <c r="VNC875" s="396"/>
      <c r="VND875" s="396"/>
      <c r="VNE875" s="396"/>
      <c r="VNF875" s="396"/>
      <c r="VNG875" s="396"/>
      <c r="VNH875" s="396"/>
      <c r="VNI875" s="396"/>
      <c r="VNJ875" s="396"/>
      <c r="VNK875" s="396"/>
      <c r="VNL875" s="396"/>
      <c r="VNM875" s="396"/>
      <c r="VNN875" s="396"/>
      <c r="VNO875" s="396"/>
      <c r="VNP875" s="396"/>
      <c r="VNQ875" s="396"/>
      <c r="VNR875" s="396"/>
      <c r="VNS875" s="396"/>
      <c r="VNT875" s="396"/>
      <c r="VNU875" s="396"/>
      <c r="VNV875" s="396"/>
      <c r="VNW875" s="396"/>
      <c r="VNX875" s="396"/>
      <c r="VNY875" s="396"/>
      <c r="VNZ875" s="396"/>
      <c r="VOA875" s="396"/>
      <c r="VOB875" s="396"/>
      <c r="VOC875" s="396"/>
      <c r="VOD875" s="396"/>
      <c r="VOE875" s="396"/>
      <c r="VOF875" s="396"/>
      <c r="VOG875" s="396"/>
      <c r="VOH875" s="396"/>
      <c r="VOI875" s="396"/>
      <c r="VOJ875" s="396"/>
      <c r="VOK875" s="396"/>
      <c r="VOL875" s="396"/>
      <c r="VOM875" s="396"/>
      <c r="VON875" s="396"/>
      <c r="VOO875" s="396"/>
      <c r="VOP875" s="396"/>
      <c r="VOQ875" s="396"/>
      <c r="VOR875" s="396"/>
      <c r="VOS875" s="396"/>
      <c r="VOT875" s="396"/>
      <c r="VOU875" s="396"/>
      <c r="VOV875" s="396"/>
      <c r="VOW875" s="396"/>
      <c r="VOX875" s="396"/>
      <c r="VOY875" s="396"/>
      <c r="VOZ875" s="396"/>
      <c r="VPA875" s="396"/>
      <c r="VPB875" s="396"/>
      <c r="VPC875" s="396"/>
      <c r="VPD875" s="396"/>
      <c r="VPE875" s="396"/>
      <c r="VPF875" s="396"/>
      <c r="VPG875" s="396"/>
      <c r="VPH875" s="396"/>
      <c r="VPI875" s="396"/>
      <c r="VPJ875" s="396"/>
      <c r="VPK875" s="396"/>
      <c r="VPL875" s="396"/>
      <c r="VPM875" s="396"/>
      <c r="VPN875" s="396"/>
      <c r="VPO875" s="396"/>
      <c r="VPP875" s="396"/>
      <c r="VPQ875" s="396"/>
      <c r="VPR875" s="396"/>
      <c r="VPS875" s="396"/>
      <c r="VPT875" s="396"/>
      <c r="VPU875" s="396"/>
      <c r="VPV875" s="396"/>
      <c r="VPW875" s="396"/>
      <c r="VPX875" s="396"/>
      <c r="VPY875" s="396"/>
      <c r="VPZ875" s="396"/>
      <c r="VQA875" s="396"/>
      <c r="VQB875" s="396"/>
      <c r="VQC875" s="396"/>
      <c r="VQD875" s="396"/>
      <c r="VQE875" s="396"/>
      <c r="VQF875" s="396"/>
      <c r="VQG875" s="396"/>
      <c r="VQH875" s="396"/>
      <c r="VQI875" s="396"/>
      <c r="VQJ875" s="396"/>
      <c r="VQK875" s="396"/>
      <c r="VQL875" s="396"/>
      <c r="VQM875" s="396"/>
      <c r="VQN875" s="396"/>
      <c r="VQO875" s="396"/>
      <c r="VQP875" s="396"/>
      <c r="VQQ875" s="396"/>
      <c r="VQR875" s="396"/>
      <c r="VQS875" s="396"/>
      <c r="VQT875" s="396"/>
      <c r="VQU875" s="396"/>
      <c r="VQV875" s="396"/>
      <c r="VQW875" s="396"/>
      <c r="VQX875" s="396"/>
      <c r="VQY875" s="396"/>
      <c r="VQZ875" s="396"/>
      <c r="VRA875" s="396"/>
      <c r="VRB875" s="396"/>
      <c r="VRC875" s="396"/>
      <c r="VRD875" s="396"/>
      <c r="VRE875" s="396"/>
      <c r="VRF875" s="396"/>
      <c r="VRG875" s="396"/>
      <c r="VRH875" s="396"/>
      <c r="VRI875" s="396"/>
      <c r="VRJ875" s="396"/>
      <c r="VRK875" s="396"/>
      <c r="VRL875" s="396"/>
      <c r="VRM875" s="396"/>
      <c r="VRN875" s="396"/>
      <c r="VRO875" s="396"/>
      <c r="VRP875" s="396"/>
      <c r="VRQ875" s="396"/>
      <c r="VRR875" s="396"/>
      <c r="VRS875" s="396"/>
      <c r="VRT875" s="396"/>
      <c r="VRU875" s="396"/>
      <c r="VRV875" s="396"/>
      <c r="VRW875" s="396"/>
      <c r="VRX875" s="396"/>
      <c r="VRY875" s="396"/>
      <c r="VRZ875" s="396"/>
      <c r="VSA875" s="396"/>
      <c r="VSB875" s="396"/>
      <c r="VSC875" s="396"/>
      <c r="VSD875" s="396"/>
      <c r="VSE875" s="396"/>
      <c r="VSF875" s="396"/>
      <c r="VSG875" s="396"/>
      <c r="VSH875" s="396"/>
      <c r="VSI875" s="396"/>
      <c r="VSJ875" s="396"/>
      <c r="VSK875" s="396"/>
      <c r="VSL875" s="396"/>
      <c r="VSM875" s="396"/>
      <c r="VSN875" s="396"/>
      <c r="VSO875" s="396"/>
      <c r="VSP875" s="396"/>
      <c r="VSQ875" s="396"/>
      <c r="VSR875" s="396"/>
      <c r="VSS875" s="396"/>
      <c r="VST875" s="396"/>
      <c r="VSU875" s="396"/>
      <c r="VSV875" s="396"/>
      <c r="VSW875" s="396"/>
      <c r="VSX875" s="396"/>
      <c r="VSY875" s="396"/>
      <c r="VSZ875" s="396"/>
      <c r="VTA875" s="396"/>
      <c r="VTB875" s="396"/>
      <c r="VTC875" s="396"/>
      <c r="VTD875" s="396"/>
      <c r="VTE875" s="396"/>
      <c r="VTF875" s="396"/>
      <c r="VTG875" s="396"/>
      <c r="VTH875" s="396"/>
      <c r="VTI875" s="396"/>
      <c r="VTJ875" s="396"/>
      <c r="VTK875" s="396"/>
      <c r="VTL875" s="396"/>
      <c r="VTM875" s="396"/>
      <c r="VTN875" s="396"/>
      <c r="VTO875" s="396"/>
      <c r="VTP875" s="396"/>
      <c r="VTQ875" s="396"/>
      <c r="VTR875" s="396"/>
      <c r="VTS875" s="396"/>
      <c r="VTT875" s="396"/>
      <c r="VTU875" s="396"/>
      <c r="VTV875" s="396"/>
      <c r="VTW875" s="396"/>
      <c r="VTX875" s="396"/>
      <c r="VTY875" s="396"/>
      <c r="VTZ875" s="396"/>
      <c r="VUA875" s="396"/>
      <c r="VUB875" s="396"/>
      <c r="VUC875" s="396"/>
      <c r="VUD875" s="396"/>
      <c r="VUE875" s="396"/>
      <c r="VUF875" s="396"/>
      <c r="VUG875" s="396"/>
      <c r="VUH875" s="396"/>
      <c r="VUI875" s="396"/>
      <c r="VUJ875" s="396"/>
      <c r="VUK875" s="396"/>
      <c r="VUL875" s="396"/>
      <c r="VUM875" s="396"/>
      <c r="VUN875" s="396"/>
      <c r="VUO875" s="396"/>
      <c r="VUP875" s="396"/>
      <c r="VUQ875" s="396"/>
      <c r="VUR875" s="396"/>
      <c r="VUS875" s="396"/>
      <c r="VUT875" s="396"/>
      <c r="VUU875" s="396"/>
      <c r="VUV875" s="396"/>
      <c r="VUW875" s="396"/>
      <c r="VUX875" s="396"/>
      <c r="VUY875" s="396"/>
      <c r="VUZ875" s="396"/>
      <c r="VVA875" s="396"/>
      <c r="VVB875" s="396"/>
      <c r="VVC875" s="396"/>
      <c r="VVD875" s="396"/>
      <c r="VVE875" s="396"/>
      <c r="VVF875" s="396"/>
      <c r="VVG875" s="396"/>
      <c r="VVH875" s="396"/>
      <c r="VVI875" s="396"/>
      <c r="VVJ875" s="396"/>
      <c r="VVK875" s="396"/>
      <c r="VVL875" s="396"/>
      <c r="VVM875" s="396"/>
      <c r="VVN875" s="396"/>
      <c r="VVO875" s="396"/>
      <c r="VVP875" s="396"/>
      <c r="VVQ875" s="396"/>
      <c r="VVR875" s="396"/>
      <c r="VVS875" s="396"/>
      <c r="VVT875" s="396"/>
      <c r="VVU875" s="396"/>
      <c r="VVV875" s="396"/>
      <c r="VVW875" s="396"/>
      <c r="VVX875" s="396"/>
      <c r="VVY875" s="396"/>
      <c r="VVZ875" s="396"/>
      <c r="VWA875" s="396"/>
      <c r="VWB875" s="396"/>
      <c r="VWC875" s="396"/>
      <c r="VWD875" s="396"/>
      <c r="VWE875" s="396"/>
      <c r="VWF875" s="396"/>
      <c r="VWG875" s="396"/>
      <c r="VWH875" s="396"/>
      <c r="VWI875" s="396"/>
      <c r="VWJ875" s="396"/>
      <c r="VWK875" s="396"/>
      <c r="VWL875" s="396"/>
      <c r="VWM875" s="396"/>
      <c r="VWN875" s="396"/>
      <c r="VWO875" s="396"/>
      <c r="VWP875" s="396"/>
      <c r="VWQ875" s="396"/>
      <c r="VWR875" s="396"/>
      <c r="VWS875" s="396"/>
      <c r="VWT875" s="396"/>
      <c r="VWU875" s="396"/>
      <c r="VWV875" s="396"/>
      <c r="VWW875" s="396"/>
      <c r="VWX875" s="396"/>
      <c r="VWY875" s="396"/>
      <c r="VWZ875" s="396"/>
      <c r="VXA875" s="396"/>
      <c r="VXB875" s="396"/>
      <c r="VXC875" s="396"/>
      <c r="VXD875" s="396"/>
      <c r="VXE875" s="396"/>
      <c r="VXF875" s="396"/>
      <c r="VXG875" s="396"/>
      <c r="VXH875" s="396"/>
      <c r="VXI875" s="396"/>
      <c r="VXJ875" s="396"/>
      <c r="VXK875" s="396"/>
      <c r="VXL875" s="396"/>
      <c r="VXM875" s="396"/>
      <c r="VXN875" s="396"/>
      <c r="VXO875" s="396"/>
      <c r="VXP875" s="396"/>
      <c r="VXQ875" s="396"/>
      <c r="VXR875" s="396"/>
      <c r="VXS875" s="396"/>
      <c r="VXT875" s="396"/>
      <c r="VXU875" s="396"/>
      <c r="VXV875" s="396"/>
      <c r="VXW875" s="396"/>
      <c r="VXX875" s="396"/>
      <c r="VXY875" s="396"/>
      <c r="VXZ875" s="396"/>
      <c r="VYA875" s="396"/>
      <c r="VYB875" s="396"/>
      <c r="VYC875" s="396"/>
      <c r="VYD875" s="396"/>
      <c r="VYE875" s="396"/>
      <c r="VYF875" s="396"/>
      <c r="VYG875" s="396"/>
      <c r="VYH875" s="396"/>
      <c r="VYI875" s="396"/>
      <c r="VYJ875" s="396"/>
      <c r="VYK875" s="396"/>
      <c r="VYL875" s="396"/>
      <c r="VYM875" s="396"/>
      <c r="VYN875" s="396"/>
      <c r="VYO875" s="396"/>
      <c r="VYP875" s="396"/>
      <c r="VYQ875" s="396"/>
      <c r="VYR875" s="396"/>
      <c r="VYS875" s="396"/>
      <c r="VYT875" s="396"/>
      <c r="VYU875" s="396"/>
      <c r="VYV875" s="396"/>
      <c r="VYW875" s="396"/>
      <c r="VYX875" s="396"/>
      <c r="VYY875" s="396"/>
      <c r="VYZ875" s="396"/>
      <c r="VZA875" s="396"/>
      <c r="VZB875" s="396"/>
      <c r="VZC875" s="396"/>
      <c r="VZD875" s="396"/>
      <c r="VZE875" s="396"/>
      <c r="VZF875" s="396"/>
      <c r="VZG875" s="396"/>
      <c r="VZH875" s="396"/>
      <c r="VZI875" s="396"/>
      <c r="VZJ875" s="396"/>
      <c r="VZK875" s="396"/>
      <c r="VZL875" s="396"/>
      <c r="VZM875" s="396"/>
      <c r="VZN875" s="396"/>
      <c r="VZO875" s="396"/>
      <c r="VZP875" s="396"/>
      <c r="VZQ875" s="396"/>
      <c r="VZR875" s="396"/>
      <c r="VZS875" s="396"/>
      <c r="VZT875" s="396"/>
      <c r="VZU875" s="396"/>
      <c r="VZV875" s="396"/>
      <c r="VZW875" s="396"/>
      <c r="VZX875" s="396"/>
      <c r="VZY875" s="396"/>
      <c r="VZZ875" s="396"/>
      <c r="WAA875" s="396"/>
      <c r="WAB875" s="396"/>
      <c r="WAC875" s="396"/>
      <c r="WAD875" s="396"/>
      <c r="WAE875" s="396"/>
      <c r="WAF875" s="396"/>
      <c r="WAG875" s="396"/>
      <c r="WAH875" s="396"/>
      <c r="WAI875" s="396"/>
      <c r="WAJ875" s="396"/>
      <c r="WAK875" s="396"/>
      <c r="WAL875" s="396"/>
      <c r="WAM875" s="396"/>
      <c r="WAN875" s="396"/>
      <c r="WAO875" s="396"/>
      <c r="WAP875" s="396"/>
      <c r="WAQ875" s="396"/>
      <c r="WAR875" s="396"/>
      <c r="WAS875" s="396"/>
      <c r="WAT875" s="396"/>
      <c r="WAU875" s="396"/>
      <c r="WAV875" s="396"/>
      <c r="WAW875" s="396"/>
      <c r="WAX875" s="396"/>
      <c r="WAY875" s="396"/>
      <c r="WAZ875" s="396"/>
      <c r="WBA875" s="396"/>
      <c r="WBB875" s="396"/>
      <c r="WBC875" s="396"/>
      <c r="WBD875" s="396"/>
      <c r="WBE875" s="396"/>
      <c r="WBF875" s="396"/>
      <c r="WBG875" s="396"/>
      <c r="WBH875" s="396"/>
      <c r="WBI875" s="396"/>
      <c r="WBJ875" s="396"/>
      <c r="WBK875" s="396"/>
      <c r="WBL875" s="396"/>
      <c r="WBM875" s="396"/>
      <c r="WBN875" s="396"/>
      <c r="WBO875" s="396"/>
      <c r="WBP875" s="396"/>
      <c r="WBQ875" s="396"/>
      <c r="WBR875" s="396"/>
      <c r="WBS875" s="396"/>
      <c r="WBT875" s="396"/>
      <c r="WBU875" s="396"/>
      <c r="WBV875" s="396"/>
      <c r="WBW875" s="396"/>
      <c r="WBX875" s="396"/>
      <c r="WBY875" s="396"/>
      <c r="WBZ875" s="396"/>
      <c r="WCA875" s="396"/>
      <c r="WCB875" s="396"/>
      <c r="WCC875" s="396"/>
      <c r="WCD875" s="396"/>
      <c r="WCE875" s="396"/>
      <c r="WCF875" s="396"/>
      <c r="WCG875" s="396"/>
      <c r="WCH875" s="396"/>
      <c r="WCI875" s="396"/>
      <c r="WCJ875" s="396"/>
      <c r="WCK875" s="396"/>
      <c r="WCL875" s="396"/>
      <c r="WCM875" s="396"/>
      <c r="WCN875" s="396"/>
      <c r="WCO875" s="396"/>
      <c r="WCP875" s="396"/>
      <c r="WCQ875" s="396"/>
      <c r="WCR875" s="396"/>
      <c r="WCS875" s="396"/>
      <c r="WCT875" s="396"/>
      <c r="WCU875" s="396"/>
      <c r="WCV875" s="396"/>
      <c r="WCW875" s="396"/>
      <c r="WCX875" s="396"/>
      <c r="WCY875" s="396"/>
      <c r="WCZ875" s="396"/>
      <c r="WDA875" s="396"/>
      <c r="WDB875" s="396"/>
      <c r="WDC875" s="396"/>
      <c r="WDD875" s="396"/>
      <c r="WDE875" s="396"/>
      <c r="WDF875" s="396"/>
      <c r="WDG875" s="396"/>
      <c r="WDH875" s="396"/>
      <c r="WDI875" s="396"/>
      <c r="WDJ875" s="396"/>
      <c r="WDK875" s="396"/>
      <c r="WDL875" s="396"/>
      <c r="WDM875" s="396"/>
      <c r="WDN875" s="396"/>
      <c r="WDO875" s="396"/>
      <c r="WDP875" s="396"/>
      <c r="WDQ875" s="396"/>
      <c r="WDR875" s="396"/>
      <c r="WDS875" s="396"/>
      <c r="WDT875" s="396"/>
      <c r="WDU875" s="396"/>
      <c r="WDV875" s="396"/>
      <c r="WDW875" s="396"/>
      <c r="WDX875" s="396"/>
      <c r="WDY875" s="396"/>
      <c r="WDZ875" s="396"/>
      <c r="WEA875" s="396"/>
      <c r="WEB875" s="396"/>
      <c r="WEC875" s="396"/>
      <c r="WED875" s="396"/>
      <c r="WEE875" s="396"/>
      <c r="WEF875" s="396"/>
      <c r="WEG875" s="396"/>
      <c r="WEH875" s="396"/>
      <c r="WEI875" s="396"/>
      <c r="WEJ875" s="396"/>
      <c r="WEK875" s="396"/>
      <c r="WEL875" s="396"/>
      <c r="WEM875" s="396"/>
      <c r="WEN875" s="396"/>
      <c r="WEO875" s="396"/>
      <c r="WEP875" s="396"/>
      <c r="WEQ875" s="396"/>
      <c r="WER875" s="396"/>
      <c r="WES875" s="396"/>
      <c r="WET875" s="396"/>
      <c r="WEU875" s="396"/>
      <c r="WEV875" s="396"/>
      <c r="WEW875" s="396"/>
      <c r="WEX875" s="396"/>
      <c r="WEY875" s="396"/>
      <c r="WEZ875" s="396"/>
      <c r="WFA875" s="396"/>
      <c r="WFB875" s="396"/>
      <c r="WFC875" s="396"/>
      <c r="WFD875" s="396"/>
      <c r="WFE875" s="396"/>
      <c r="WFF875" s="396"/>
      <c r="WFG875" s="396"/>
      <c r="WFH875" s="396"/>
      <c r="WFI875" s="396"/>
      <c r="WFJ875" s="396"/>
      <c r="WFK875" s="396"/>
      <c r="WFL875" s="396"/>
      <c r="WFM875" s="396"/>
      <c r="WFN875" s="396"/>
      <c r="WFO875" s="396"/>
      <c r="WFP875" s="396"/>
      <c r="WFQ875" s="396"/>
      <c r="WFR875" s="396"/>
      <c r="WFS875" s="396"/>
      <c r="WFT875" s="396"/>
      <c r="WFU875" s="396"/>
      <c r="WFV875" s="396"/>
      <c r="WFW875" s="396"/>
      <c r="WFX875" s="396"/>
      <c r="WFY875" s="396"/>
      <c r="WFZ875" s="396"/>
      <c r="WGA875" s="396"/>
      <c r="WGB875" s="396"/>
      <c r="WGC875" s="396"/>
      <c r="WGD875" s="396"/>
      <c r="WGE875" s="396"/>
      <c r="WGF875" s="396"/>
      <c r="WGG875" s="396"/>
      <c r="WGH875" s="396"/>
      <c r="WGI875" s="396"/>
      <c r="WGJ875" s="396"/>
      <c r="WGK875" s="396"/>
      <c r="WGL875" s="396"/>
      <c r="WGM875" s="396"/>
      <c r="WGN875" s="396"/>
      <c r="WGO875" s="396"/>
      <c r="WGP875" s="396"/>
      <c r="WGQ875" s="396"/>
      <c r="WGR875" s="396"/>
      <c r="WGS875" s="396"/>
      <c r="WGT875" s="396"/>
      <c r="WGU875" s="396"/>
      <c r="WGV875" s="396"/>
      <c r="WGW875" s="396"/>
      <c r="WGX875" s="396"/>
      <c r="WGY875" s="396"/>
      <c r="WGZ875" s="396"/>
      <c r="WHA875" s="396"/>
      <c r="WHB875" s="396"/>
      <c r="WHC875" s="396"/>
      <c r="WHD875" s="396"/>
      <c r="WHE875" s="396"/>
      <c r="WHF875" s="396"/>
      <c r="WHG875" s="396"/>
      <c r="WHH875" s="396"/>
      <c r="WHI875" s="396"/>
      <c r="WHJ875" s="396"/>
      <c r="WHK875" s="396"/>
      <c r="WHL875" s="396"/>
      <c r="WHM875" s="396"/>
      <c r="WHN875" s="396"/>
      <c r="WHO875" s="396"/>
      <c r="WHP875" s="396"/>
      <c r="WHQ875" s="396"/>
      <c r="WHR875" s="396"/>
      <c r="WHS875" s="396"/>
      <c r="WHT875" s="396"/>
      <c r="WHU875" s="396"/>
      <c r="WHV875" s="396"/>
      <c r="WHW875" s="396"/>
      <c r="WHX875" s="396"/>
      <c r="WHY875" s="396"/>
      <c r="WHZ875" s="396"/>
      <c r="WIA875" s="396"/>
      <c r="WIB875" s="396"/>
      <c r="WIC875" s="396"/>
      <c r="WID875" s="396"/>
      <c r="WIE875" s="396"/>
      <c r="WIF875" s="396"/>
      <c r="WIG875" s="396"/>
      <c r="WIH875" s="396"/>
      <c r="WII875" s="396"/>
      <c r="WIJ875" s="396"/>
      <c r="WIK875" s="396"/>
      <c r="WIL875" s="396"/>
      <c r="WIM875" s="396"/>
      <c r="WIN875" s="396"/>
      <c r="WIO875" s="396"/>
      <c r="WIP875" s="396"/>
      <c r="WIQ875" s="396"/>
      <c r="WIR875" s="396"/>
      <c r="WIS875" s="396"/>
      <c r="WIT875" s="396"/>
      <c r="WIU875" s="396"/>
      <c r="WIV875" s="396"/>
      <c r="WIW875" s="396"/>
      <c r="WIX875" s="396"/>
      <c r="WIY875" s="396"/>
      <c r="WIZ875" s="396"/>
      <c r="WJA875" s="396"/>
      <c r="WJB875" s="396"/>
      <c r="WJC875" s="396"/>
      <c r="WJD875" s="396"/>
      <c r="WJE875" s="396"/>
      <c r="WJF875" s="396"/>
      <c r="WJG875" s="396"/>
      <c r="WJH875" s="396"/>
      <c r="WJI875" s="396"/>
      <c r="WJJ875" s="396"/>
      <c r="WJK875" s="396"/>
      <c r="WJL875" s="396"/>
      <c r="WJM875" s="396"/>
      <c r="WJN875" s="396"/>
      <c r="WJO875" s="396"/>
      <c r="WJP875" s="396"/>
      <c r="WJQ875" s="396"/>
      <c r="WJR875" s="396"/>
      <c r="WJS875" s="396"/>
      <c r="WJT875" s="396"/>
      <c r="WJU875" s="396"/>
      <c r="WJV875" s="396"/>
      <c r="WJW875" s="396"/>
      <c r="WJX875" s="396"/>
      <c r="WJY875" s="396"/>
      <c r="WJZ875" s="396"/>
      <c r="WKA875" s="396"/>
      <c r="WKB875" s="396"/>
      <c r="WKC875" s="396"/>
      <c r="WKD875" s="396"/>
      <c r="WKE875" s="396"/>
      <c r="WKF875" s="396"/>
      <c r="WKG875" s="396"/>
      <c r="WKH875" s="396"/>
      <c r="WKI875" s="396"/>
      <c r="WKJ875" s="396"/>
      <c r="WKK875" s="396"/>
      <c r="WKL875" s="396"/>
      <c r="WKM875" s="396"/>
      <c r="WKN875" s="396"/>
      <c r="WKO875" s="396"/>
      <c r="WKP875" s="396"/>
      <c r="WKQ875" s="396"/>
      <c r="WKR875" s="396"/>
      <c r="WKS875" s="396"/>
      <c r="WKT875" s="396"/>
      <c r="WKU875" s="396"/>
      <c r="WKV875" s="396"/>
      <c r="WKW875" s="396"/>
      <c r="WKX875" s="396"/>
      <c r="WKY875" s="396"/>
      <c r="WKZ875" s="396"/>
      <c r="WLA875" s="396"/>
      <c r="WLB875" s="396"/>
      <c r="WLC875" s="396"/>
      <c r="WLD875" s="396"/>
      <c r="WLE875" s="396"/>
      <c r="WLF875" s="396"/>
      <c r="WLG875" s="396"/>
      <c r="WLH875" s="396"/>
      <c r="WLI875" s="396"/>
      <c r="WLJ875" s="396"/>
      <c r="WLK875" s="396"/>
      <c r="WLL875" s="396"/>
      <c r="WLM875" s="396"/>
      <c r="WLN875" s="396"/>
      <c r="WLO875" s="396"/>
      <c r="WLP875" s="396"/>
      <c r="WLQ875" s="396"/>
      <c r="WLR875" s="396"/>
      <c r="WLS875" s="396"/>
      <c r="WLT875" s="396"/>
      <c r="WLU875" s="396"/>
      <c r="WLV875" s="396"/>
      <c r="WLW875" s="396"/>
      <c r="WLX875" s="396"/>
      <c r="WLY875" s="396"/>
      <c r="WLZ875" s="396"/>
      <c r="WMA875" s="396"/>
      <c r="WMB875" s="396"/>
      <c r="WMC875" s="396"/>
      <c r="WMD875" s="396"/>
      <c r="WME875" s="396"/>
      <c r="WMF875" s="396"/>
      <c r="WMG875" s="396"/>
      <c r="WMH875" s="396"/>
      <c r="WMI875" s="396"/>
      <c r="WMJ875" s="396"/>
      <c r="WMK875" s="396"/>
      <c r="WML875" s="396"/>
      <c r="WMM875" s="396"/>
      <c r="WMN875" s="396"/>
      <c r="WMO875" s="396"/>
      <c r="WMP875" s="396"/>
      <c r="WMQ875" s="396"/>
      <c r="WMR875" s="396"/>
      <c r="WMS875" s="396"/>
      <c r="WMT875" s="396"/>
      <c r="WMU875" s="396"/>
      <c r="WMV875" s="396"/>
      <c r="WMW875" s="396"/>
      <c r="WMX875" s="396"/>
      <c r="WMY875" s="396"/>
      <c r="WMZ875" s="396"/>
      <c r="WNA875" s="396"/>
      <c r="WNB875" s="396"/>
      <c r="WNC875" s="396"/>
      <c r="WND875" s="396"/>
      <c r="WNE875" s="396"/>
      <c r="WNF875" s="396"/>
      <c r="WNG875" s="396"/>
      <c r="WNH875" s="396"/>
      <c r="WNI875" s="396"/>
      <c r="WNJ875" s="396"/>
      <c r="WNK875" s="396"/>
      <c r="WNL875" s="396"/>
      <c r="WNM875" s="396"/>
      <c r="WNN875" s="396"/>
      <c r="WNO875" s="396"/>
      <c r="WNP875" s="396"/>
      <c r="WNQ875" s="396"/>
      <c r="WNR875" s="396"/>
      <c r="WNS875" s="396"/>
      <c r="WNT875" s="396"/>
      <c r="WNU875" s="396"/>
      <c r="WNV875" s="396"/>
      <c r="WNW875" s="396"/>
      <c r="WNX875" s="396"/>
      <c r="WNY875" s="396"/>
      <c r="WNZ875" s="396"/>
      <c r="WOA875" s="396"/>
      <c r="WOB875" s="396"/>
      <c r="WOC875" s="396"/>
      <c r="WOD875" s="396"/>
      <c r="WOE875" s="396"/>
      <c r="WOF875" s="396"/>
      <c r="WOG875" s="396"/>
      <c r="WOH875" s="396"/>
      <c r="WOI875" s="396"/>
      <c r="WOJ875" s="396"/>
      <c r="WOK875" s="396"/>
      <c r="WOL875" s="396"/>
      <c r="WOM875" s="396"/>
      <c r="WON875" s="396"/>
      <c r="WOO875" s="396"/>
      <c r="WOP875" s="396"/>
      <c r="WOQ875" s="396"/>
      <c r="WOR875" s="396"/>
      <c r="WOS875" s="396"/>
      <c r="WOT875" s="396"/>
      <c r="WOU875" s="396"/>
      <c r="WOV875" s="396"/>
      <c r="WOW875" s="396"/>
      <c r="WOX875" s="396"/>
      <c r="WOY875" s="396"/>
      <c r="WOZ875" s="396"/>
      <c r="WPA875" s="396"/>
      <c r="WPB875" s="396"/>
      <c r="WPC875" s="396"/>
      <c r="WPD875" s="396"/>
      <c r="WPE875" s="396"/>
      <c r="WPF875" s="396"/>
      <c r="WPG875" s="396"/>
      <c r="WPH875" s="396"/>
      <c r="WPI875" s="396"/>
      <c r="WPJ875" s="396"/>
      <c r="WPK875" s="396"/>
      <c r="WPL875" s="396"/>
      <c r="WPM875" s="396"/>
      <c r="WPN875" s="396"/>
      <c r="WPO875" s="396"/>
      <c r="WPP875" s="396"/>
      <c r="WPQ875" s="396"/>
      <c r="WPR875" s="396"/>
      <c r="WPS875" s="396"/>
      <c r="WPT875" s="396"/>
      <c r="WPU875" s="396"/>
      <c r="WPV875" s="396"/>
      <c r="WPW875" s="396"/>
      <c r="WPX875" s="396"/>
      <c r="WPY875" s="396"/>
      <c r="WPZ875" s="396"/>
      <c r="WQA875" s="396"/>
      <c r="WQB875" s="396"/>
      <c r="WQC875" s="396"/>
      <c r="WQD875" s="396"/>
      <c r="WQE875" s="396"/>
      <c r="WQF875" s="396"/>
      <c r="WQG875" s="396"/>
      <c r="WQH875" s="396"/>
      <c r="WQI875" s="396"/>
      <c r="WQJ875" s="396"/>
      <c r="WQK875" s="396"/>
      <c r="WQL875" s="396"/>
      <c r="WQM875" s="396"/>
      <c r="WQN875" s="396"/>
      <c r="WQO875" s="396"/>
      <c r="WQP875" s="396"/>
      <c r="WQQ875" s="396"/>
      <c r="WQR875" s="396"/>
      <c r="WQS875" s="396"/>
      <c r="WQT875" s="396"/>
      <c r="WQU875" s="396"/>
      <c r="WQV875" s="396"/>
      <c r="WQW875" s="396"/>
      <c r="WQX875" s="396"/>
      <c r="WQY875" s="396"/>
      <c r="WQZ875" s="396"/>
      <c r="WRA875" s="396"/>
      <c r="WRB875" s="396"/>
      <c r="WRC875" s="396"/>
      <c r="WRD875" s="396"/>
      <c r="WRE875" s="396"/>
      <c r="WRF875" s="396"/>
      <c r="WRG875" s="396"/>
      <c r="WRH875" s="396"/>
      <c r="WRI875" s="396"/>
      <c r="WRJ875" s="396"/>
      <c r="WRK875" s="396"/>
      <c r="WRL875" s="396"/>
      <c r="WRM875" s="396"/>
      <c r="WRN875" s="396"/>
      <c r="WRO875" s="396"/>
      <c r="WRP875" s="396"/>
      <c r="WRQ875" s="396"/>
      <c r="WRR875" s="396"/>
      <c r="WRS875" s="396"/>
      <c r="WRT875" s="396"/>
      <c r="WRU875" s="396"/>
      <c r="WRV875" s="396"/>
      <c r="WRW875" s="396"/>
      <c r="WRX875" s="396"/>
      <c r="WRY875" s="396"/>
      <c r="WRZ875" s="396"/>
      <c r="WSA875" s="396"/>
      <c r="WSB875" s="396"/>
      <c r="WSC875" s="396"/>
      <c r="WSD875" s="396"/>
      <c r="WSE875" s="396"/>
      <c r="WSF875" s="396"/>
      <c r="WSG875" s="396"/>
      <c r="WSH875" s="396"/>
      <c r="WSI875" s="396"/>
      <c r="WSJ875" s="396"/>
      <c r="WSK875" s="396"/>
      <c r="WSL875" s="396"/>
      <c r="WSM875" s="396"/>
      <c r="WSN875" s="396"/>
      <c r="WSO875" s="396"/>
      <c r="WSP875" s="396"/>
      <c r="WSQ875" s="396"/>
      <c r="WSR875" s="396"/>
      <c r="WSS875" s="396"/>
      <c r="WST875" s="396"/>
      <c r="WSU875" s="396"/>
      <c r="WSV875" s="396"/>
      <c r="WSW875" s="396"/>
      <c r="WSX875" s="396"/>
      <c r="WSY875" s="396"/>
      <c r="WSZ875" s="396"/>
      <c r="WTA875" s="396"/>
      <c r="WTB875" s="396"/>
      <c r="WTC875" s="396"/>
      <c r="WTD875" s="396"/>
      <c r="WTE875" s="396"/>
      <c r="WTF875" s="396"/>
      <c r="WTG875" s="396"/>
      <c r="WTH875" s="396"/>
      <c r="WTI875" s="396"/>
      <c r="WTJ875" s="396"/>
      <c r="WTK875" s="396"/>
      <c r="WTL875" s="396"/>
      <c r="WTM875" s="396"/>
      <c r="WTN875" s="396"/>
      <c r="WTO875" s="396"/>
      <c r="WTP875" s="396"/>
      <c r="WTQ875" s="396"/>
      <c r="WTR875" s="396"/>
      <c r="WTS875" s="396"/>
      <c r="WTT875" s="396"/>
      <c r="WTU875" s="396"/>
      <c r="WTV875" s="396"/>
      <c r="WTW875" s="396"/>
      <c r="WTX875" s="396"/>
      <c r="WTY875" s="396"/>
      <c r="WTZ875" s="396"/>
      <c r="WUA875" s="396"/>
      <c r="WUB875" s="396"/>
      <c r="WUC875" s="396"/>
      <c r="WUD875" s="396"/>
      <c r="WUE875" s="396"/>
      <c r="WUF875" s="396"/>
      <c r="WUG875" s="396"/>
      <c r="WUH875" s="396"/>
      <c r="WUI875" s="396"/>
      <c r="WUJ875" s="396"/>
      <c r="WUK875" s="396"/>
      <c r="WUL875" s="396"/>
      <c r="WUM875" s="396"/>
      <c r="WUN875" s="396"/>
      <c r="WUO875" s="396"/>
      <c r="WUP875" s="396"/>
      <c r="WUQ875" s="396"/>
      <c r="WUR875" s="396"/>
      <c r="WUS875" s="396"/>
      <c r="WUT875" s="396"/>
      <c r="WUU875" s="396"/>
      <c r="WUV875" s="396"/>
      <c r="WUW875" s="396"/>
      <c r="WUX875" s="396"/>
      <c r="WUY875" s="396"/>
      <c r="WUZ875" s="396"/>
      <c r="WVA875" s="396"/>
      <c r="WVB875" s="396"/>
      <c r="WVC875" s="396"/>
      <c r="WVD875" s="396"/>
      <c r="WVE875" s="396"/>
      <c r="WVF875" s="396"/>
      <c r="WVG875" s="396"/>
      <c r="WVH875" s="396"/>
      <c r="WVI875" s="396"/>
      <c r="WVJ875" s="396"/>
      <c r="WVK875" s="396"/>
      <c r="WVL875" s="396"/>
      <c r="WVM875" s="396"/>
      <c r="WVN875" s="396"/>
      <c r="WVO875" s="396"/>
      <c r="WVP875" s="396"/>
      <c r="WVQ875" s="396"/>
      <c r="WVR875" s="396"/>
      <c r="WVS875" s="396"/>
      <c r="WVT875" s="396"/>
      <c r="WVU875" s="396"/>
      <c r="WVV875" s="396"/>
      <c r="WVW875" s="396"/>
      <c r="WVX875" s="396"/>
      <c r="WVY875" s="396"/>
      <c r="WVZ875" s="396"/>
      <c r="WWA875" s="396"/>
      <c r="WWB875" s="396"/>
      <c r="WWC875" s="396"/>
      <c r="WWD875" s="396"/>
      <c r="WWE875" s="396"/>
      <c r="WWF875" s="396"/>
      <c r="WWG875" s="396"/>
      <c r="WWH875" s="396"/>
      <c r="WWI875" s="396"/>
      <c r="WWJ875" s="396"/>
      <c r="WWK875" s="396"/>
      <c r="WWL875" s="396"/>
      <c r="WWM875" s="396"/>
      <c r="WWN875" s="396"/>
      <c r="WWO875" s="396"/>
      <c r="WWP875" s="396"/>
      <c r="WWQ875" s="396"/>
      <c r="WWR875" s="396"/>
      <c r="WWS875" s="396"/>
      <c r="WWT875" s="396"/>
      <c r="WWU875" s="396"/>
      <c r="WWV875" s="396"/>
      <c r="WWW875" s="396"/>
      <c r="WWX875" s="396"/>
      <c r="WWY875" s="396"/>
      <c r="WWZ875" s="396"/>
      <c r="WXA875" s="396"/>
      <c r="WXB875" s="396"/>
      <c r="WXC875" s="396"/>
      <c r="WXD875" s="396"/>
      <c r="WXE875" s="396"/>
      <c r="WXF875" s="396"/>
      <c r="WXG875" s="396"/>
      <c r="WXH875" s="396"/>
      <c r="WXI875" s="396"/>
      <c r="WXJ875" s="396"/>
      <c r="WXK875" s="396"/>
      <c r="WXL875" s="396"/>
      <c r="WXM875" s="396"/>
      <c r="WXN875" s="396"/>
      <c r="WXO875" s="396"/>
      <c r="WXP875" s="396"/>
      <c r="WXQ875" s="396"/>
      <c r="WXR875" s="396"/>
      <c r="WXS875" s="396"/>
      <c r="WXT875" s="396"/>
      <c r="WXU875" s="396"/>
      <c r="WXV875" s="396"/>
      <c r="WXW875" s="396"/>
      <c r="WXX875" s="396"/>
      <c r="WXY875" s="396"/>
      <c r="WXZ875" s="396"/>
      <c r="WYA875" s="396"/>
    </row>
    <row r="876" spans="1:16199" ht="35.25" x14ac:dyDescent="0.5">
      <c r="A876" s="318">
        <v>852</v>
      </c>
      <c r="C876" s="397">
        <v>21</v>
      </c>
      <c r="D876" s="375" t="s">
        <v>9984</v>
      </c>
      <c r="E876" s="369">
        <v>1959</v>
      </c>
      <c r="F876" s="369"/>
      <c r="G876" s="355" t="s">
        <v>17178</v>
      </c>
      <c r="H876" s="369">
        <v>3</v>
      </c>
      <c r="I876" s="369">
        <v>3</v>
      </c>
      <c r="J876" s="370">
        <v>2039.9</v>
      </c>
      <c r="K876" s="370">
        <v>1862</v>
      </c>
      <c r="L876" s="370">
        <v>1862</v>
      </c>
      <c r="M876" s="376">
        <v>68</v>
      </c>
      <c r="N876" s="369" t="s">
        <v>17038</v>
      </c>
      <c r="O876" s="369" t="s">
        <v>17095</v>
      </c>
      <c r="P876" s="369" t="s">
        <v>17439</v>
      </c>
      <c r="Q876" s="370">
        <v>8754570.4299999997</v>
      </c>
      <c r="R876" s="373"/>
      <c r="S876" s="370">
        <v>7225223.7599999998</v>
      </c>
      <c r="T876" s="370">
        <v>375579.24</v>
      </c>
      <c r="U876" s="370">
        <f>Q876-S876-T876</f>
        <v>1153767.43</v>
      </c>
      <c r="V876" s="356">
        <f t="shared" si="470"/>
        <v>4291.6664689445561</v>
      </c>
      <c r="W876" s="373">
        <v>5268.73</v>
      </c>
    </row>
    <row r="877" spans="1:16199" s="394" customFormat="1" ht="35.25" x14ac:dyDescent="0.5">
      <c r="A877" s="318">
        <v>853</v>
      </c>
      <c r="C877" s="364" t="s">
        <v>17438</v>
      </c>
      <c r="D877" s="383"/>
      <c r="E877" s="355" t="s">
        <v>17016</v>
      </c>
      <c r="F877" s="355" t="s">
        <v>17016</v>
      </c>
      <c r="G877" s="355" t="s">
        <v>17016</v>
      </c>
      <c r="H877" s="355" t="s">
        <v>17016</v>
      </c>
      <c r="I877" s="355" t="s">
        <v>17016</v>
      </c>
      <c r="J877" s="360">
        <f>J878</f>
        <v>804</v>
      </c>
      <c r="K877" s="360">
        <f t="shared" ref="K877:M877" si="493">K878</f>
        <v>671.5</v>
      </c>
      <c r="L877" s="360">
        <f t="shared" si="493"/>
        <v>671.5</v>
      </c>
      <c r="M877" s="361">
        <f t="shared" si="493"/>
        <v>45</v>
      </c>
      <c r="N877" s="355" t="s">
        <v>17016</v>
      </c>
      <c r="O877" s="355" t="s">
        <v>17016</v>
      </c>
      <c r="P877" s="358" t="s">
        <v>17016</v>
      </c>
      <c r="Q877" s="362">
        <f>Q878</f>
        <v>5688517.5499999998</v>
      </c>
      <c r="R877" s="362">
        <f t="shared" ref="R877:U877" si="494">R878</f>
        <v>0</v>
      </c>
      <c r="S877" s="360">
        <f t="shared" si="494"/>
        <v>4875389.1100000003</v>
      </c>
      <c r="T877" s="360">
        <f t="shared" si="494"/>
        <v>257862.37</v>
      </c>
      <c r="U877" s="360">
        <f t="shared" si="494"/>
        <v>555266.06999999948</v>
      </c>
      <c r="V877" s="356">
        <f t="shared" si="470"/>
        <v>7075.2705845771143</v>
      </c>
      <c r="W877" s="373">
        <f>W878</f>
        <v>7853.63</v>
      </c>
      <c r="X877" s="396"/>
      <c r="Y877" s="396"/>
      <c r="Z877" s="396"/>
      <c r="AA877" s="396"/>
      <c r="AB877" s="396"/>
      <c r="AC877" s="396"/>
      <c r="AD877" s="396"/>
      <c r="AE877" s="396"/>
      <c r="AF877" s="396"/>
      <c r="AG877" s="396"/>
      <c r="AH877" s="396"/>
      <c r="AI877" s="396"/>
      <c r="AJ877" s="396"/>
      <c r="AK877" s="396"/>
      <c r="AL877" s="396"/>
      <c r="AM877" s="396"/>
      <c r="AN877" s="396"/>
      <c r="AO877" s="396"/>
      <c r="AP877" s="396"/>
      <c r="AQ877" s="396"/>
      <c r="AR877" s="396"/>
      <c r="AS877" s="396"/>
      <c r="AT877" s="396"/>
      <c r="AU877" s="396"/>
      <c r="AV877" s="396"/>
      <c r="AW877" s="396"/>
      <c r="AX877" s="396"/>
      <c r="AY877" s="396"/>
      <c r="AZ877" s="396"/>
      <c r="BA877" s="396"/>
      <c r="BB877" s="396"/>
      <c r="BC877" s="396"/>
      <c r="BD877" s="396"/>
      <c r="BE877" s="396"/>
      <c r="BF877" s="396"/>
      <c r="BG877" s="396"/>
      <c r="BH877" s="396"/>
      <c r="BI877" s="396"/>
      <c r="BJ877" s="396"/>
      <c r="BK877" s="396"/>
      <c r="BL877" s="396"/>
      <c r="BM877" s="396"/>
      <c r="BN877" s="396"/>
      <c r="BO877" s="396"/>
      <c r="BP877" s="396"/>
      <c r="BQ877" s="396"/>
      <c r="BR877" s="396"/>
      <c r="BS877" s="396"/>
      <c r="BT877" s="396"/>
      <c r="BU877" s="396"/>
      <c r="BV877" s="396"/>
      <c r="BW877" s="396"/>
      <c r="BX877" s="396"/>
      <c r="BY877" s="396"/>
      <c r="BZ877" s="396"/>
      <c r="CA877" s="396"/>
      <c r="CB877" s="396"/>
      <c r="CC877" s="396"/>
      <c r="CD877" s="396"/>
      <c r="CE877" s="396"/>
      <c r="CF877" s="396"/>
      <c r="CG877" s="396"/>
      <c r="CH877" s="396"/>
      <c r="CI877" s="396"/>
      <c r="CJ877" s="396"/>
      <c r="CK877" s="396"/>
      <c r="CL877" s="396"/>
      <c r="CM877" s="396"/>
      <c r="CN877" s="396"/>
      <c r="CO877" s="396"/>
      <c r="CP877" s="396"/>
      <c r="CQ877" s="396"/>
      <c r="CR877" s="396"/>
      <c r="CS877" s="396"/>
      <c r="CT877" s="396"/>
      <c r="CU877" s="396"/>
      <c r="CV877" s="396"/>
      <c r="CW877" s="396"/>
      <c r="CX877" s="396"/>
      <c r="CY877" s="396"/>
      <c r="CZ877" s="396"/>
      <c r="DA877" s="396"/>
      <c r="DB877" s="396"/>
      <c r="DC877" s="396"/>
      <c r="DD877" s="396"/>
      <c r="DE877" s="396"/>
      <c r="DF877" s="396"/>
      <c r="DG877" s="396"/>
      <c r="DH877" s="396"/>
      <c r="DI877" s="396"/>
      <c r="DJ877" s="396"/>
      <c r="DK877" s="396"/>
      <c r="DL877" s="396"/>
      <c r="DM877" s="396"/>
      <c r="DN877" s="396"/>
      <c r="DO877" s="396"/>
      <c r="DP877" s="396"/>
      <c r="DQ877" s="396"/>
      <c r="DR877" s="396"/>
      <c r="DS877" s="396"/>
      <c r="DT877" s="396"/>
      <c r="DU877" s="396"/>
      <c r="DV877" s="396"/>
      <c r="DW877" s="396"/>
      <c r="DX877" s="396"/>
      <c r="DY877" s="396"/>
      <c r="DZ877" s="396"/>
      <c r="EA877" s="396"/>
      <c r="EB877" s="396"/>
      <c r="EC877" s="396"/>
      <c r="ED877" s="396"/>
      <c r="EE877" s="396"/>
      <c r="EF877" s="396"/>
      <c r="EG877" s="396"/>
      <c r="EH877" s="396"/>
      <c r="EI877" s="396"/>
      <c r="EJ877" s="396"/>
      <c r="EK877" s="396"/>
      <c r="EL877" s="396"/>
      <c r="EM877" s="396"/>
      <c r="EN877" s="396"/>
      <c r="EO877" s="396"/>
      <c r="EP877" s="396"/>
      <c r="EQ877" s="396"/>
      <c r="ER877" s="396"/>
      <c r="ES877" s="396"/>
      <c r="ET877" s="396"/>
      <c r="EU877" s="396"/>
      <c r="EV877" s="396"/>
      <c r="EW877" s="396"/>
      <c r="EX877" s="396"/>
      <c r="EY877" s="396"/>
      <c r="EZ877" s="396"/>
      <c r="FA877" s="396"/>
      <c r="FB877" s="396"/>
      <c r="FC877" s="396"/>
      <c r="FD877" s="396"/>
      <c r="FE877" s="396"/>
      <c r="FF877" s="396"/>
      <c r="FG877" s="396"/>
      <c r="FH877" s="396"/>
      <c r="FI877" s="396"/>
      <c r="FJ877" s="396"/>
      <c r="FK877" s="396"/>
      <c r="FL877" s="396"/>
      <c r="FM877" s="396"/>
      <c r="FN877" s="396"/>
      <c r="FO877" s="396"/>
      <c r="FP877" s="396"/>
      <c r="FQ877" s="396"/>
      <c r="FR877" s="396"/>
      <c r="FS877" s="396"/>
      <c r="FT877" s="396"/>
      <c r="FU877" s="396"/>
      <c r="FV877" s="396"/>
      <c r="FW877" s="396"/>
      <c r="FX877" s="396"/>
      <c r="FY877" s="396"/>
      <c r="FZ877" s="396"/>
      <c r="GA877" s="396"/>
      <c r="GB877" s="396"/>
      <c r="GC877" s="396"/>
      <c r="GD877" s="396"/>
      <c r="GE877" s="396"/>
      <c r="GF877" s="396"/>
      <c r="GG877" s="396"/>
      <c r="GH877" s="396"/>
      <c r="GI877" s="396"/>
      <c r="GJ877" s="396"/>
      <c r="GK877" s="396"/>
      <c r="GL877" s="396"/>
      <c r="GM877" s="396"/>
      <c r="GN877" s="396"/>
      <c r="GO877" s="396"/>
      <c r="GP877" s="396"/>
      <c r="GQ877" s="396"/>
      <c r="GR877" s="396"/>
      <c r="GS877" s="396"/>
      <c r="GT877" s="396"/>
      <c r="GU877" s="396"/>
      <c r="GV877" s="396"/>
      <c r="GW877" s="396"/>
      <c r="GX877" s="396"/>
      <c r="GY877" s="396"/>
      <c r="GZ877" s="396"/>
      <c r="HA877" s="396"/>
      <c r="HB877" s="396"/>
      <c r="HC877" s="396"/>
      <c r="HD877" s="396"/>
      <c r="HE877" s="396"/>
      <c r="HF877" s="396"/>
      <c r="HG877" s="396"/>
      <c r="HH877" s="396"/>
      <c r="HI877" s="396"/>
      <c r="HJ877" s="396"/>
      <c r="HK877" s="396"/>
      <c r="HL877" s="396"/>
      <c r="HM877" s="396"/>
      <c r="HN877" s="396"/>
      <c r="HO877" s="396"/>
      <c r="HP877" s="396"/>
      <c r="HQ877" s="396"/>
      <c r="HR877" s="396"/>
      <c r="HS877" s="396"/>
      <c r="HT877" s="396"/>
      <c r="HU877" s="396"/>
      <c r="HV877" s="396"/>
      <c r="HW877" s="396"/>
      <c r="HX877" s="396"/>
      <c r="HY877" s="396"/>
      <c r="HZ877" s="396"/>
      <c r="IA877" s="396"/>
      <c r="IB877" s="396"/>
      <c r="IC877" s="396"/>
      <c r="ID877" s="396"/>
      <c r="IE877" s="396"/>
      <c r="IF877" s="396"/>
      <c r="IG877" s="396"/>
      <c r="IH877" s="396"/>
      <c r="II877" s="396"/>
      <c r="IJ877" s="396"/>
      <c r="IK877" s="396"/>
      <c r="IL877" s="396"/>
      <c r="IM877" s="396"/>
      <c r="IN877" s="396"/>
      <c r="IO877" s="396"/>
      <c r="IP877" s="396"/>
      <c r="IQ877" s="396"/>
      <c r="IR877" s="396"/>
      <c r="IS877" s="396"/>
      <c r="IT877" s="396"/>
      <c r="IU877" s="396"/>
      <c r="IV877" s="396"/>
      <c r="IW877" s="396"/>
      <c r="IX877" s="396"/>
      <c r="IY877" s="396"/>
      <c r="IZ877" s="396"/>
      <c r="JA877" s="396"/>
      <c r="JB877" s="396"/>
      <c r="JC877" s="396"/>
      <c r="JD877" s="396"/>
      <c r="JE877" s="396"/>
      <c r="JF877" s="396"/>
      <c r="JG877" s="396"/>
      <c r="JH877" s="396"/>
      <c r="JI877" s="396"/>
      <c r="JJ877" s="396"/>
      <c r="JK877" s="396"/>
      <c r="JL877" s="396"/>
      <c r="JM877" s="396"/>
      <c r="JN877" s="396"/>
      <c r="JO877" s="396"/>
      <c r="JP877" s="396"/>
      <c r="JQ877" s="396"/>
      <c r="JR877" s="396"/>
      <c r="JS877" s="396"/>
      <c r="JT877" s="396"/>
      <c r="JU877" s="396"/>
      <c r="JV877" s="396"/>
      <c r="JW877" s="396"/>
      <c r="JX877" s="396"/>
      <c r="JY877" s="396"/>
      <c r="JZ877" s="396"/>
      <c r="KA877" s="396"/>
      <c r="KB877" s="396"/>
      <c r="KC877" s="396"/>
      <c r="KD877" s="396"/>
      <c r="KE877" s="396"/>
      <c r="KF877" s="396"/>
      <c r="KG877" s="396"/>
      <c r="KH877" s="396"/>
      <c r="KI877" s="396"/>
      <c r="KJ877" s="396"/>
      <c r="KK877" s="396"/>
      <c r="KL877" s="396"/>
      <c r="KM877" s="396"/>
      <c r="KN877" s="396"/>
      <c r="KO877" s="396"/>
      <c r="KP877" s="396"/>
      <c r="KQ877" s="396"/>
      <c r="KR877" s="396"/>
      <c r="KS877" s="396"/>
      <c r="KT877" s="396"/>
      <c r="KU877" s="396"/>
      <c r="KV877" s="396"/>
      <c r="KW877" s="396"/>
      <c r="KX877" s="396"/>
      <c r="KY877" s="396"/>
      <c r="KZ877" s="396"/>
      <c r="LA877" s="396"/>
      <c r="LB877" s="396"/>
      <c r="LC877" s="396"/>
      <c r="LD877" s="396"/>
      <c r="LE877" s="396"/>
      <c r="LF877" s="396"/>
      <c r="LG877" s="396"/>
      <c r="LH877" s="396"/>
      <c r="LI877" s="396"/>
      <c r="LJ877" s="396"/>
      <c r="LK877" s="396"/>
      <c r="LL877" s="396"/>
      <c r="LM877" s="396"/>
      <c r="LN877" s="396"/>
      <c r="LO877" s="396"/>
      <c r="LP877" s="396"/>
      <c r="LQ877" s="396"/>
      <c r="LR877" s="396"/>
      <c r="LS877" s="396"/>
      <c r="LT877" s="396"/>
      <c r="LU877" s="396"/>
      <c r="LV877" s="396"/>
      <c r="LW877" s="396"/>
      <c r="LX877" s="396"/>
      <c r="LY877" s="396"/>
      <c r="LZ877" s="396"/>
      <c r="MA877" s="396"/>
      <c r="MB877" s="396"/>
      <c r="MC877" s="396"/>
      <c r="MD877" s="396"/>
      <c r="ME877" s="396"/>
      <c r="MF877" s="396"/>
      <c r="MG877" s="396"/>
      <c r="MH877" s="396"/>
      <c r="MI877" s="396"/>
      <c r="MJ877" s="396"/>
      <c r="MK877" s="396"/>
      <c r="ML877" s="396"/>
      <c r="MM877" s="396"/>
      <c r="MN877" s="396"/>
      <c r="MO877" s="396"/>
      <c r="MP877" s="396"/>
      <c r="MQ877" s="396"/>
      <c r="MR877" s="396"/>
      <c r="MS877" s="396"/>
      <c r="MT877" s="396"/>
      <c r="MU877" s="396"/>
      <c r="MV877" s="396"/>
      <c r="MW877" s="396"/>
      <c r="MX877" s="396"/>
      <c r="MY877" s="396"/>
      <c r="MZ877" s="396"/>
      <c r="NA877" s="396"/>
      <c r="NB877" s="396"/>
      <c r="NC877" s="396"/>
      <c r="ND877" s="396"/>
      <c r="NE877" s="396"/>
      <c r="NF877" s="396"/>
      <c r="NG877" s="396"/>
      <c r="NH877" s="396"/>
      <c r="NI877" s="396"/>
      <c r="NJ877" s="396"/>
      <c r="NK877" s="396"/>
      <c r="NL877" s="396"/>
      <c r="NM877" s="396"/>
      <c r="NN877" s="396"/>
      <c r="NO877" s="396"/>
      <c r="NP877" s="396"/>
      <c r="NQ877" s="396"/>
      <c r="NR877" s="396"/>
      <c r="NS877" s="396"/>
      <c r="NT877" s="396"/>
      <c r="NU877" s="396"/>
      <c r="NV877" s="396"/>
      <c r="NW877" s="396"/>
      <c r="NX877" s="396"/>
      <c r="NY877" s="396"/>
      <c r="NZ877" s="396"/>
      <c r="OA877" s="396"/>
      <c r="OB877" s="396"/>
      <c r="OC877" s="396"/>
      <c r="OD877" s="396"/>
      <c r="OE877" s="396"/>
      <c r="OF877" s="396"/>
      <c r="OG877" s="396"/>
      <c r="OH877" s="396"/>
      <c r="OI877" s="396"/>
      <c r="OJ877" s="396"/>
      <c r="OK877" s="396"/>
      <c r="OL877" s="396"/>
      <c r="OM877" s="396"/>
      <c r="ON877" s="396"/>
      <c r="OO877" s="396"/>
      <c r="OP877" s="396"/>
      <c r="OQ877" s="396"/>
      <c r="OR877" s="396"/>
      <c r="OS877" s="396"/>
      <c r="OT877" s="396"/>
      <c r="OU877" s="396"/>
      <c r="OV877" s="396"/>
      <c r="OW877" s="396"/>
      <c r="OX877" s="396"/>
      <c r="OY877" s="396"/>
      <c r="OZ877" s="396"/>
      <c r="PA877" s="396"/>
      <c r="PB877" s="396"/>
      <c r="PC877" s="396"/>
      <c r="PD877" s="396"/>
      <c r="PE877" s="396"/>
      <c r="PF877" s="396"/>
      <c r="PG877" s="396"/>
      <c r="PH877" s="396"/>
      <c r="PI877" s="396"/>
      <c r="PJ877" s="396"/>
      <c r="PK877" s="396"/>
      <c r="PL877" s="396"/>
      <c r="PM877" s="396"/>
      <c r="PN877" s="396"/>
      <c r="PO877" s="396"/>
      <c r="PP877" s="396"/>
      <c r="PQ877" s="396"/>
      <c r="PR877" s="396"/>
      <c r="PS877" s="396"/>
      <c r="PT877" s="396"/>
      <c r="PU877" s="396"/>
      <c r="PV877" s="396"/>
      <c r="PW877" s="396"/>
      <c r="PX877" s="396"/>
      <c r="PY877" s="396"/>
      <c r="PZ877" s="396"/>
      <c r="QA877" s="396"/>
      <c r="QB877" s="396"/>
      <c r="QC877" s="396"/>
      <c r="QD877" s="396"/>
      <c r="QE877" s="396"/>
      <c r="QF877" s="396"/>
      <c r="QG877" s="396"/>
      <c r="QH877" s="396"/>
      <c r="QI877" s="396"/>
      <c r="QJ877" s="396"/>
      <c r="QK877" s="396"/>
      <c r="QL877" s="396"/>
      <c r="QM877" s="396"/>
      <c r="QN877" s="396"/>
      <c r="QO877" s="396"/>
      <c r="QP877" s="396"/>
      <c r="QQ877" s="396"/>
      <c r="QR877" s="396"/>
      <c r="QS877" s="396"/>
      <c r="QT877" s="396"/>
      <c r="QU877" s="396"/>
      <c r="QV877" s="396"/>
      <c r="QW877" s="396"/>
      <c r="QX877" s="396"/>
      <c r="QY877" s="396"/>
      <c r="QZ877" s="396"/>
      <c r="RA877" s="396"/>
      <c r="RB877" s="396"/>
      <c r="RC877" s="396"/>
      <c r="RD877" s="396"/>
      <c r="RE877" s="396"/>
      <c r="RF877" s="396"/>
      <c r="RG877" s="396"/>
      <c r="RH877" s="396"/>
      <c r="RI877" s="396"/>
      <c r="RJ877" s="396"/>
      <c r="RK877" s="396"/>
      <c r="RL877" s="396"/>
      <c r="RM877" s="396"/>
      <c r="RN877" s="396"/>
      <c r="RO877" s="396"/>
      <c r="RP877" s="396"/>
      <c r="RQ877" s="396"/>
      <c r="RR877" s="396"/>
      <c r="RS877" s="396"/>
      <c r="RT877" s="396"/>
      <c r="RU877" s="396"/>
      <c r="RV877" s="396"/>
      <c r="RW877" s="396"/>
      <c r="RX877" s="396"/>
      <c r="RY877" s="396"/>
      <c r="RZ877" s="396"/>
      <c r="SA877" s="396"/>
      <c r="SB877" s="396"/>
      <c r="SC877" s="396"/>
      <c r="SD877" s="396"/>
      <c r="SE877" s="396"/>
      <c r="SF877" s="396"/>
      <c r="SG877" s="396"/>
      <c r="SH877" s="396"/>
      <c r="SI877" s="396"/>
      <c r="SJ877" s="396"/>
      <c r="SK877" s="396"/>
      <c r="SL877" s="396"/>
      <c r="SM877" s="396"/>
      <c r="SN877" s="396"/>
      <c r="SO877" s="396"/>
      <c r="SP877" s="396"/>
      <c r="SQ877" s="396"/>
      <c r="SR877" s="396"/>
      <c r="SS877" s="396"/>
      <c r="ST877" s="396"/>
      <c r="SU877" s="396"/>
      <c r="SV877" s="396"/>
      <c r="SW877" s="396"/>
      <c r="SX877" s="396"/>
      <c r="SY877" s="396"/>
      <c r="SZ877" s="396"/>
      <c r="TA877" s="396"/>
      <c r="TB877" s="396"/>
      <c r="TC877" s="396"/>
      <c r="TD877" s="396"/>
      <c r="TE877" s="396"/>
      <c r="TF877" s="396"/>
      <c r="TG877" s="396"/>
      <c r="TH877" s="396"/>
      <c r="TI877" s="396"/>
      <c r="TJ877" s="396"/>
      <c r="TK877" s="396"/>
      <c r="TL877" s="396"/>
      <c r="TM877" s="396"/>
      <c r="TN877" s="396"/>
      <c r="TO877" s="396"/>
      <c r="TP877" s="396"/>
      <c r="TQ877" s="396"/>
      <c r="TR877" s="396"/>
      <c r="TS877" s="396"/>
      <c r="TT877" s="396"/>
      <c r="TU877" s="396"/>
      <c r="TV877" s="396"/>
      <c r="TW877" s="396"/>
      <c r="TX877" s="396"/>
      <c r="TY877" s="396"/>
      <c r="TZ877" s="396"/>
      <c r="UA877" s="396"/>
      <c r="UB877" s="396"/>
      <c r="UC877" s="396"/>
      <c r="UD877" s="396"/>
      <c r="UE877" s="396"/>
      <c r="UF877" s="396"/>
      <c r="UG877" s="396"/>
      <c r="UH877" s="396"/>
      <c r="UI877" s="396"/>
      <c r="UJ877" s="396"/>
      <c r="UK877" s="396"/>
      <c r="UL877" s="396"/>
      <c r="UM877" s="396"/>
      <c r="UN877" s="396"/>
      <c r="UO877" s="396"/>
      <c r="UP877" s="396"/>
      <c r="UQ877" s="396"/>
      <c r="UR877" s="396"/>
      <c r="US877" s="396"/>
      <c r="UT877" s="396"/>
      <c r="UU877" s="396"/>
      <c r="UV877" s="396"/>
      <c r="UW877" s="396"/>
      <c r="UX877" s="396"/>
      <c r="UY877" s="396"/>
      <c r="UZ877" s="396"/>
      <c r="VA877" s="396"/>
      <c r="VB877" s="396"/>
      <c r="VC877" s="396"/>
      <c r="VD877" s="396"/>
      <c r="VE877" s="396"/>
      <c r="VF877" s="396"/>
      <c r="VG877" s="396"/>
      <c r="VH877" s="396"/>
      <c r="VI877" s="396"/>
      <c r="VJ877" s="396"/>
      <c r="VK877" s="396"/>
      <c r="VL877" s="396"/>
      <c r="VM877" s="396"/>
      <c r="VN877" s="396"/>
      <c r="VO877" s="396"/>
      <c r="VP877" s="396"/>
      <c r="VQ877" s="396"/>
      <c r="VR877" s="396"/>
      <c r="VS877" s="396"/>
      <c r="VT877" s="396"/>
      <c r="VU877" s="396"/>
      <c r="VV877" s="396"/>
      <c r="VW877" s="396"/>
      <c r="VX877" s="396"/>
      <c r="VY877" s="396"/>
      <c r="VZ877" s="396"/>
      <c r="WA877" s="396"/>
      <c r="WB877" s="396"/>
      <c r="WC877" s="396"/>
      <c r="WD877" s="396"/>
      <c r="WE877" s="396"/>
      <c r="WF877" s="396"/>
      <c r="WG877" s="396"/>
      <c r="WH877" s="396"/>
      <c r="WI877" s="396"/>
      <c r="WJ877" s="396"/>
      <c r="WK877" s="396"/>
      <c r="WL877" s="396"/>
      <c r="WM877" s="396"/>
      <c r="WN877" s="396"/>
      <c r="WO877" s="396"/>
      <c r="WP877" s="396"/>
      <c r="WQ877" s="396"/>
      <c r="WR877" s="396"/>
      <c r="WS877" s="396"/>
      <c r="WT877" s="396"/>
      <c r="WU877" s="396"/>
      <c r="WV877" s="396"/>
      <c r="WW877" s="396"/>
      <c r="WX877" s="396"/>
      <c r="WY877" s="396"/>
      <c r="WZ877" s="396"/>
      <c r="XA877" s="396"/>
      <c r="XB877" s="396"/>
      <c r="XC877" s="396"/>
      <c r="XD877" s="396"/>
      <c r="XE877" s="396"/>
      <c r="XF877" s="396"/>
      <c r="XG877" s="396"/>
      <c r="XH877" s="396"/>
      <c r="XI877" s="396"/>
      <c r="XJ877" s="396"/>
      <c r="XK877" s="396"/>
      <c r="XL877" s="396"/>
      <c r="XM877" s="396"/>
      <c r="XN877" s="396"/>
      <c r="XO877" s="396"/>
      <c r="XP877" s="396"/>
      <c r="XQ877" s="396"/>
      <c r="XR877" s="396"/>
      <c r="XS877" s="396"/>
      <c r="XT877" s="396"/>
      <c r="XU877" s="396"/>
      <c r="XV877" s="396"/>
      <c r="XW877" s="396"/>
      <c r="XX877" s="396"/>
      <c r="XY877" s="396"/>
      <c r="XZ877" s="396"/>
      <c r="YA877" s="396"/>
      <c r="YB877" s="396"/>
      <c r="YC877" s="396"/>
      <c r="YD877" s="396"/>
      <c r="YE877" s="396"/>
      <c r="YF877" s="396"/>
      <c r="YG877" s="396"/>
      <c r="YH877" s="396"/>
      <c r="YI877" s="396"/>
      <c r="YJ877" s="396"/>
      <c r="YK877" s="396"/>
      <c r="YL877" s="396"/>
      <c r="YM877" s="396"/>
      <c r="YN877" s="396"/>
      <c r="YO877" s="396"/>
      <c r="YP877" s="396"/>
      <c r="YQ877" s="396"/>
      <c r="YR877" s="396"/>
      <c r="YS877" s="396"/>
      <c r="YT877" s="396"/>
      <c r="YU877" s="396"/>
      <c r="YV877" s="396"/>
      <c r="YW877" s="396"/>
      <c r="YX877" s="396"/>
      <c r="YY877" s="396"/>
      <c r="YZ877" s="396"/>
      <c r="ZA877" s="396"/>
      <c r="ZB877" s="396"/>
      <c r="ZC877" s="396"/>
      <c r="ZD877" s="396"/>
      <c r="ZE877" s="396"/>
      <c r="ZF877" s="396"/>
      <c r="ZG877" s="396"/>
      <c r="ZH877" s="396"/>
      <c r="ZI877" s="396"/>
      <c r="ZJ877" s="396"/>
      <c r="ZK877" s="396"/>
      <c r="ZL877" s="396"/>
      <c r="ZM877" s="396"/>
      <c r="ZN877" s="396"/>
      <c r="ZO877" s="396"/>
      <c r="ZP877" s="396"/>
      <c r="ZQ877" s="396"/>
      <c r="ZR877" s="396"/>
      <c r="ZS877" s="396"/>
      <c r="ZT877" s="396"/>
      <c r="ZU877" s="396"/>
      <c r="ZV877" s="396"/>
      <c r="ZW877" s="396"/>
      <c r="ZX877" s="396"/>
      <c r="ZY877" s="396"/>
      <c r="ZZ877" s="396"/>
      <c r="AAA877" s="396"/>
      <c r="AAB877" s="396"/>
      <c r="AAC877" s="396"/>
      <c r="AAD877" s="396"/>
      <c r="AAE877" s="396"/>
      <c r="AAF877" s="396"/>
      <c r="AAG877" s="396"/>
      <c r="AAH877" s="396"/>
      <c r="AAI877" s="396"/>
      <c r="AAJ877" s="396"/>
      <c r="AAK877" s="396"/>
      <c r="AAL877" s="396"/>
      <c r="AAM877" s="396"/>
      <c r="AAN877" s="396"/>
      <c r="AAO877" s="396"/>
      <c r="AAP877" s="396"/>
      <c r="AAQ877" s="396"/>
      <c r="AAR877" s="396"/>
      <c r="AAS877" s="396"/>
      <c r="AAT877" s="396"/>
      <c r="AAU877" s="396"/>
      <c r="AAV877" s="396"/>
      <c r="AAW877" s="396"/>
      <c r="AAX877" s="396"/>
      <c r="AAY877" s="396"/>
      <c r="AAZ877" s="396"/>
      <c r="ABA877" s="396"/>
      <c r="ABB877" s="396"/>
      <c r="ABC877" s="396"/>
      <c r="ABD877" s="396"/>
      <c r="ABE877" s="396"/>
      <c r="ABF877" s="396"/>
      <c r="ABG877" s="396"/>
      <c r="ABH877" s="396"/>
      <c r="ABI877" s="396"/>
      <c r="ABJ877" s="396"/>
      <c r="ABK877" s="396"/>
      <c r="ABL877" s="396"/>
      <c r="ABM877" s="396"/>
      <c r="ABN877" s="396"/>
      <c r="ABO877" s="396"/>
      <c r="ABP877" s="396"/>
      <c r="ABQ877" s="396"/>
      <c r="ABR877" s="396"/>
      <c r="ABS877" s="396"/>
      <c r="ABT877" s="396"/>
      <c r="ABU877" s="396"/>
      <c r="ABV877" s="396"/>
      <c r="ABW877" s="396"/>
      <c r="ABX877" s="396"/>
      <c r="ABY877" s="396"/>
      <c r="ABZ877" s="396"/>
      <c r="ACA877" s="396"/>
      <c r="ACB877" s="396"/>
      <c r="ACC877" s="396"/>
      <c r="ACD877" s="396"/>
      <c r="ACE877" s="396"/>
      <c r="ACF877" s="396"/>
      <c r="ACG877" s="396"/>
      <c r="ACH877" s="396"/>
      <c r="ACI877" s="396"/>
      <c r="ACJ877" s="396"/>
      <c r="ACK877" s="396"/>
      <c r="ACL877" s="396"/>
      <c r="ACM877" s="396"/>
      <c r="ACN877" s="396"/>
      <c r="ACO877" s="396"/>
      <c r="ACP877" s="396"/>
      <c r="ACQ877" s="396"/>
      <c r="ACR877" s="396"/>
      <c r="ACS877" s="396"/>
      <c r="ACT877" s="396"/>
      <c r="ACU877" s="396"/>
      <c r="ACV877" s="396"/>
      <c r="ACW877" s="396"/>
      <c r="ACX877" s="396"/>
      <c r="ACY877" s="396"/>
      <c r="ACZ877" s="396"/>
      <c r="ADA877" s="396"/>
      <c r="ADB877" s="396"/>
      <c r="ADC877" s="396"/>
      <c r="ADD877" s="396"/>
      <c r="ADE877" s="396"/>
      <c r="ADF877" s="396"/>
      <c r="ADG877" s="396"/>
      <c r="ADH877" s="396"/>
      <c r="ADI877" s="396"/>
      <c r="ADJ877" s="396"/>
      <c r="ADK877" s="396"/>
      <c r="ADL877" s="396"/>
      <c r="ADM877" s="396"/>
      <c r="ADN877" s="396"/>
      <c r="ADO877" s="396"/>
      <c r="ADP877" s="396"/>
      <c r="ADQ877" s="396"/>
      <c r="ADR877" s="396"/>
      <c r="ADS877" s="396"/>
      <c r="ADT877" s="396"/>
      <c r="ADU877" s="396"/>
      <c r="ADV877" s="396"/>
      <c r="ADW877" s="396"/>
      <c r="ADX877" s="396"/>
      <c r="ADY877" s="396"/>
      <c r="ADZ877" s="396"/>
      <c r="AEA877" s="396"/>
      <c r="AEB877" s="396"/>
      <c r="AEC877" s="396"/>
      <c r="AED877" s="396"/>
      <c r="AEE877" s="396"/>
      <c r="AEF877" s="396"/>
      <c r="AEG877" s="396"/>
      <c r="AEH877" s="396"/>
      <c r="AEI877" s="396"/>
      <c r="AEJ877" s="396"/>
      <c r="AEK877" s="396"/>
      <c r="AEL877" s="396"/>
      <c r="AEM877" s="396"/>
      <c r="AEN877" s="396"/>
      <c r="AEO877" s="396"/>
      <c r="AEP877" s="396"/>
      <c r="AEQ877" s="396"/>
      <c r="AER877" s="396"/>
      <c r="AES877" s="396"/>
      <c r="AET877" s="396"/>
      <c r="AEU877" s="396"/>
      <c r="AEV877" s="396"/>
      <c r="AEW877" s="396"/>
      <c r="AEX877" s="396"/>
      <c r="AEY877" s="396"/>
      <c r="AEZ877" s="396"/>
      <c r="AFA877" s="396"/>
      <c r="AFB877" s="396"/>
      <c r="AFC877" s="396"/>
      <c r="AFD877" s="396"/>
      <c r="AFE877" s="396"/>
      <c r="AFF877" s="396"/>
      <c r="AFG877" s="396"/>
      <c r="AFH877" s="396"/>
      <c r="AFI877" s="396"/>
      <c r="AFJ877" s="396"/>
      <c r="AFK877" s="396"/>
      <c r="AFL877" s="396"/>
      <c r="AFM877" s="396"/>
      <c r="AFN877" s="396"/>
      <c r="AFO877" s="396"/>
      <c r="AFP877" s="396"/>
      <c r="AFQ877" s="396"/>
      <c r="AFR877" s="396"/>
      <c r="AFS877" s="396"/>
      <c r="AFT877" s="396"/>
      <c r="AFU877" s="396"/>
      <c r="AFV877" s="396"/>
      <c r="AFW877" s="396"/>
      <c r="AFX877" s="396"/>
      <c r="AFY877" s="396"/>
      <c r="AFZ877" s="396"/>
      <c r="AGA877" s="396"/>
      <c r="AGB877" s="396"/>
      <c r="AGC877" s="396"/>
      <c r="AGD877" s="396"/>
      <c r="AGE877" s="396"/>
      <c r="AGF877" s="396"/>
      <c r="AGG877" s="396"/>
      <c r="AGH877" s="396"/>
      <c r="AGI877" s="396"/>
      <c r="AGJ877" s="396"/>
      <c r="AGK877" s="396"/>
      <c r="AGL877" s="396"/>
      <c r="AGM877" s="396"/>
      <c r="AGN877" s="396"/>
      <c r="AGO877" s="396"/>
      <c r="AGP877" s="396"/>
      <c r="AGQ877" s="396"/>
      <c r="AGR877" s="396"/>
      <c r="AGS877" s="396"/>
      <c r="AGT877" s="396"/>
      <c r="AGU877" s="396"/>
      <c r="AGV877" s="396"/>
      <c r="AGW877" s="396"/>
      <c r="AGX877" s="396"/>
      <c r="AGY877" s="396"/>
      <c r="AGZ877" s="396"/>
      <c r="AHA877" s="396"/>
      <c r="AHB877" s="396"/>
      <c r="AHC877" s="396"/>
      <c r="AHD877" s="396"/>
      <c r="AHE877" s="396"/>
      <c r="AHF877" s="396"/>
      <c r="AHG877" s="396"/>
      <c r="AHH877" s="396"/>
      <c r="AHI877" s="396"/>
      <c r="AHJ877" s="396"/>
      <c r="AHK877" s="396"/>
      <c r="AHL877" s="396"/>
      <c r="AHM877" s="396"/>
      <c r="AHN877" s="396"/>
      <c r="AHO877" s="396"/>
      <c r="AHP877" s="396"/>
      <c r="AHQ877" s="396"/>
      <c r="AHR877" s="396"/>
      <c r="AHS877" s="396"/>
      <c r="AHT877" s="396"/>
      <c r="AHU877" s="396"/>
      <c r="AHV877" s="396"/>
      <c r="AHW877" s="396"/>
      <c r="AHX877" s="396"/>
      <c r="AHY877" s="396"/>
      <c r="AHZ877" s="396"/>
      <c r="AIA877" s="396"/>
      <c r="AIB877" s="396"/>
      <c r="AIC877" s="396"/>
      <c r="AID877" s="396"/>
      <c r="AIE877" s="396"/>
      <c r="AIF877" s="396"/>
      <c r="AIG877" s="396"/>
      <c r="AIH877" s="396"/>
      <c r="AII877" s="396"/>
      <c r="AIJ877" s="396"/>
      <c r="AIK877" s="396"/>
      <c r="AIL877" s="396"/>
      <c r="AIM877" s="396"/>
      <c r="AIN877" s="396"/>
      <c r="AIO877" s="396"/>
      <c r="AIP877" s="396"/>
      <c r="AIQ877" s="396"/>
      <c r="AIR877" s="396"/>
      <c r="AIS877" s="396"/>
      <c r="AIT877" s="396"/>
      <c r="AIU877" s="396"/>
      <c r="AIV877" s="396"/>
      <c r="AIW877" s="396"/>
      <c r="AIX877" s="396"/>
      <c r="AIY877" s="396"/>
      <c r="AIZ877" s="396"/>
      <c r="AJA877" s="396"/>
      <c r="AJB877" s="396"/>
      <c r="AJC877" s="396"/>
      <c r="AJD877" s="396"/>
      <c r="AJE877" s="396"/>
      <c r="AJF877" s="396"/>
      <c r="AJG877" s="396"/>
      <c r="AJH877" s="396"/>
      <c r="AJI877" s="396"/>
      <c r="AJJ877" s="396"/>
      <c r="AJK877" s="396"/>
      <c r="AJL877" s="396"/>
      <c r="AJM877" s="396"/>
      <c r="AJN877" s="396"/>
      <c r="AJO877" s="396"/>
      <c r="AJP877" s="396"/>
      <c r="AJQ877" s="396"/>
      <c r="AJR877" s="396"/>
      <c r="AJS877" s="396"/>
      <c r="AJT877" s="396"/>
      <c r="AJU877" s="396"/>
      <c r="AJV877" s="396"/>
      <c r="AJW877" s="396"/>
      <c r="AJX877" s="396"/>
      <c r="AJY877" s="396"/>
      <c r="AJZ877" s="396"/>
      <c r="AKA877" s="396"/>
      <c r="AKB877" s="396"/>
      <c r="AKC877" s="396"/>
      <c r="AKD877" s="396"/>
      <c r="AKE877" s="396"/>
      <c r="AKF877" s="396"/>
      <c r="AKG877" s="396"/>
      <c r="AKH877" s="396"/>
      <c r="AKI877" s="396"/>
      <c r="AKJ877" s="396"/>
      <c r="AKK877" s="396"/>
      <c r="AKL877" s="396"/>
      <c r="AKM877" s="396"/>
      <c r="AKN877" s="396"/>
      <c r="AKO877" s="396"/>
      <c r="AKP877" s="396"/>
      <c r="AKQ877" s="396"/>
      <c r="AKR877" s="396"/>
      <c r="AKS877" s="396"/>
      <c r="AKT877" s="396"/>
      <c r="AKU877" s="396"/>
      <c r="AKV877" s="396"/>
      <c r="AKW877" s="396"/>
      <c r="AKX877" s="396"/>
      <c r="AKY877" s="396"/>
      <c r="AKZ877" s="396"/>
      <c r="ALA877" s="396"/>
      <c r="ALB877" s="396"/>
      <c r="ALC877" s="396"/>
      <c r="ALD877" s="396"/>
      <c r="ALE877" s="396"/>
      <c r="ALF877" s="396"/>
      <c r="ALG877" s="396"/>
      <c r="ALH877" s="396"/>
      <c r="ALI877" s="396"/>
      <c r="ALJ877" s="396"/>
      <c r="ALK877" s="396"/>
      <c r="ALL877" s="396"/>
      <c r="ALM877" s="396"/>
      <c r="ALN877" s="396"/>
      <c r="ALO877" s="396"/>
      <c r="ALP877" s="396"/>
      <c r="ALQ877" s="396"/>
      <c r="ALR877" s="396"/>
      <c r="ALS877" s="396"/>
      <c r="ALT877" s="396"/>
      <c r="ALU877" s="396"/>
      <c r="ALV877" s="396"/>
      <c r="ALW877" s="396"/>
      <c r="ALX877" s="396"/>
      <c r="ALY877" s="396"/>
      <c r="ALZ877" s="396"/>
      <c r="AMA877" s="396"/>
      <c r="AMB877" s="396"/>
      <c r="AMC877" s="396"/>
      <c r="AMD877" s="396"/>
      <c r="AME877" s="396"/>
      <c r="AMF877" s="396"/>
      <c r="AMG877" s="396"/>
      <c r="AMH877" s="396"/>
      <c r="AMI877" s="396"/>
      <c r="AMJ877" s="396"/>
      <c r="AMK877" s="396"/>
      <c r="AML877" s="396"/>
      <c r="AMM877" s="396"/>
      <c r="AMN877" s="396"/>
      <c r="AMO877" s="396"/>
      <c r="AMP877" s="396"/>
      <c r="AMQ877" s="396"/>
      <c r="AMR877" s="396"/>
      <c r="AMS877" s="396"/>
      <c r="AMT877" s="396"/>
      <c r="AMU877" s="396"/>
      <c r="AMV877" s="396"/>
      <c r="AMW877" s="396"/>
      <c r="AMX877" s="396"/>
      <c r="AMY877" s="396"/>
      <c r="AMZ877" s="396"/>
      <c r="ANA877" s="396"/>
      <c r="ANB877" s="396"/>
      <c r="ANC877" s="396"/>
      <c r="AND877" s="396"/>
      <c r="ANE877" s="396"/>
      <c r="ANF877" s="396"/>
      <c r="ANG877" s="396"/>
      <c r="ANH877" s="396"/>
      <c r="ANI877" s="396"/>
      <c r="ANJ877" s="396"/>
      <c r="ANK877" s="396"/>
      <c r="ANL877" s="396"/>
      <c r="ANM877" s="396"/>
      <c r="ANN877" s="396"/>
      <c r="ANO877" s="396"/>
      <c r="ANP877" s="396"/>
      <c r="ANQ877" s="396"/>
      <c r="ANR877" s="396"/>
      <c r="ANS877" s="396"/>
      <c r="ANT877" s="396"/>
      <c r="ANU877" s="396"/>
      <c r="ANV877" s="396"/>
      <c r="ANW877" s="396"/>
      <c r="ANX877" s="396"/>
      <c r="ANY877" s="396"/>
      <c r="ANZ877" s="396"/>
      <c r="AOA877" s="396"/>
      <c r="AOB877" s="396"/>
      <c r="AOC877" s="396"/>
      <c r="AOD877" s="396"/>
      <c r="AOE877" s="396"/>
      <c r="AOF877" s="396"/>
      <c r="AOG877" s="396"/>
      <c r="AOH877" s="396"/>
      <c r="AOI877" s="396"/>
      <c r="AOJ877" s="396"/>
      <c r="AOK877" s="396"/>
      <c r="AOL877" s="396"/>
      <c r="AOM877" s="396"/>
      <c r="AON877" s="396"/>
      <c r="AOO877" s="396"/>
      <c r="AOP877" s="396"/>
      <c r="AOQ877" s="396"/>
      <c r="AOR877" s="396"/>
      <c r="AOS877" s="396"/>
      <c r="AOT877" s="396"/>
      <c r="AOU877" s="396"/>
      <c r="AOV877" s="396"/>
      <c r="AOW877" s="396"/>
      <c r="AOX877" s="396"/>
      <c r="AOY877" s="396"/>
      <c r="AOZ877" s="396"/>
      <c r="APA877" s="396"/>
      <c r="APB877" s="396"/>
      <c r="APC877" s="396"/>
      <c r="APD877" s="396"/>
      <c r="APE877" s="396"/>
      <c r="APF877" s="396"/>
      <c r="APG877" s="396"/>
      <c r="APH877" s="396"/>
      <c r="API877" s="396"/>
      <c r="APJ877" s="396"/>
      <c r="APK877" s="396"/>
      <c r="APL877" s="396"/>
      <c r="APM877" s="396"/>
      <c r="APN877" s="396"/>
      <c r="APO877" s="396"/>
      <c r="APP877" s="396"/>
      <c r="APQ877" s="396"/>
      <c r="APR877" s="396"/>
      <c r="APS877" s="396"/>
      <c r="APT877" s="396"/>
      <c r="APU877" s="396"/>
      <c r="APV877" s="396"/>
      <c r="APW877" s="396"/>
      <c r="APX877" s="396"/>
      <c r="APY877" s="396"/>
      <c r="APZ877" s="396"/>
      <c r="AQA877" s="396"/>
      <c r="AQB877" s="396"/>
      <c r="AQC877" s="396"/>
      <c r="AQD877" s="396"/>
      <c r="AQE877" s="396"/>
      <c r="AQF877" s="396"/>
      <c r="AQG877" s="396"/>
      <c r="AQH877" s="396"/>
      <c r="AQI877" s="396"/>
      <c r="AQJ877" s="396"/>
      <c r="AQK877" s="396"/>
      <c r="AQL877" s="396"/>
      <c r="AQM877" s="396"/>
      <c r="AQN877" s="396"/>
      <c r="AQO877" s="396"/>
      <c r="AQP877" s="396"/>
      <c r="AQQ877" s="396"/>
      <c r="AQR877" s="396"/>
      <c r="AQS877" s="396"/>
      <c r="AQT877" s="396"/>
      <c r="AQU877" s="396"/>
      <c r="AQV877" s="396"/>
      <c r="AQW877" s="396"/>
      <c r="AQX877" s="396"/>
      <c r="AQY877" s="396"/>
      <c r="AQZ877" s="396"/>
      <c r="ARA877" s="396"/>
      <c r="ARB877" s="396"/>
      <c r="ARC877" s="396"/>
      <c r="ARD877" s="396"/>
      <c r="ARE877" s="396"/>
      <c r="ARF877" s="396"/>
      <c r="ARG877" s="396"/>
      <c r="ARH877" s="396"/>
      <c r="ARI877" s="396"/>
      <c r="ARJ877" s="396"/>
      <c r="ARK877" s="396"/>
      <c r="ARL877" s="396"/>
      <c r="ARM877" s="396"/>
      <c r="ARN877" s="396"/>
      <c r="ARO877" s="396"/>
      <c r="ARP877" s="396"/>
      <c r="ARQ877" s="396"/>
      <c r="ARR877" s="396"/>
      <c r="ARS877" s="396"/>
      <c r="ART877" s="396"/>
      <c r="ARU877" s="396"/>
      <c r="ARV877" s="396"/>
      <c r="ARW877" s="396"/>
      <c r="ARX877" s="396"/>
      <c r="ARY877" s="396"/>
      <c r="ARZ877" s="396"/>
      <c r="ASA877" s="396"/>
      <c r="ASB877" s="396"/>
      <c r="ASC877" s="396"/>
      <c r="ASD877" s="396"/>
      <c r="ASE877" s="396"/>
      <c r="ASF877" s="396"/>
      <c r="ASG877" s="396"/>
      <c r="ASH877" s="396"/>
      <c r="ASI877" s="396"/>
      <c r="ASJ877" s="396"/>
      <c r="ASK877" s="396"/>
      <c r="ASL877" s="396"/>
      <c r="ASM877" s="396"/>
      <c r="ASN877" s="396"/>
      <c r="ASO877" s="396"/>
      <c r="ASP877" s="396"/>
      <c r="ASQ877" s="396"/>
      <c r="ASR877" s="396"/>
      <c r="ASS877" s="396"/>
      <c r="AST877" s="396"/>
      <c r="ASU877" s="396"/>
      <c r="ASV877" s="396"/>
      <c r="ASW877" s="396"/>
      <c r="ASX877" s="396"/>
      <c r="ASY877" s="396"/>
      <c r="ASZ877" s="396"/>
      <c r="ATA877" s="396"/>
      <c r="ATB877" s="396"/>
      <c r="ATC877" s="396"/>
      <c r="ATD877" s="396"/>
      <c r="ATE877" s="396"/>
      <c r="ATF877" s="396"/>
      <c r="ATG877" s="396"/>
      <c r="ATH877" s="396"/>
      <c r="ATI877" s="396"/>
      <c r="ATJ877" s="396"/>
      <c r="ATK877" s="396"/>
      <c r="ATL877" s="396"/>
      <c r="ATM877" s="396"/>
      <c r="ATN877" s="396"/>
      <c r="ATO877" s="396"/>
      <c r="ATP877" s="396"/>
      <c r="ATQ877" s="396"/>
      <c r="ATR877" s="396"/>
      <c r="ATS877" s="396"/>
      <c r="ATT877" s="396"/>
      <c r="ATU877" s="396"/>
      <c r="ATV877" s="396"/>
      <c r="ATW877" s="396"/>
      <c r="ATX877" s="396"/>
      <c r="ATY877" s="396"/>
      <c r="ATZ877" s="396"/>
      <c r="AUA877" s="396"/>
      <c r="AUB877" s="396"/>
      <c r="AUC877" s="396"/>
      <c r="AUD877" s="396"/>
      <c r="AUE877" s="396"/>
      <c r="AUF877" s="396"/>
      <c r="AUG877" s="396"/>
      <c r="AUH877" s="396"/>
      <c r="AUI877" s="396"/>
      <c r="AUJ877" s="396"/>
      <c r="AUK877" s="396"/>
      <c r="AUL877" s="396"/>
      <c r="AUM877" s="396"/>
      <c r="AUN877" s="396"/>
      <c r="AUO877" s="396"/>
      <c r="AUP877" s="396"/>
      <c r="AUQ877" s="396"/>
      <c r="AUR877" s="396"/>
      <c r="AUS877" s="396"/>
      <c r="AUT877" s="396"/>
      <c r="AUU877" s="396"/>
      <c r="AUV877" s="396"/>
      <c r="AUW877" s="396"/>
      <c r="AUX877" s="396"/>
      <c r="AUY877" s="396"/>
      <c r="AUZ877" s="396"/>
      <c r="AVA877" s="396"/>
      <c r="AVB877" s="396"/>
      <c r="AVC877" s="396"/>
      <c r="AVD877" s="396"/>
      <c r="AVE877" s="396"/>
      <c r="AVF877" s="396"/>
      <c r="AVG877" s="396"/>
      <c r="AVH877" s="396"/>
      <c r="AVI877" s="396"/>
      <c r="AVJ877" s="396"/>
      <c r="AVK877" s="396"/>
      <c r="AVL877" s="396"/>
      <c r="AVM877" s="396"/>
      <c r="AVN877" s="396"/>
      <c r="AVO877" s="396"/>
      <c r="AVP877" s="396"/>
      <c r="AVQ877" s="396"/>
      <c r="AVR877" s="396"/>
      <c r="AVS877" s="396"/>
      <c r="AVT877" s="396"/>
      <c r="AVU877" s="396"/>
      <c r="AVV877" s="396"/>
      <c r="AVW877" s="396"/>
      <c r="AVX877" s="396"/>
      <c r="AVY877" s="396"/>
      <c r="AVZ877" s="396"/>
      <c r="AWA877" s="396"/>
      <c r="AWB877" s="396"/>
      <c r="AWC877" s="396"/>
      <c r="AWD877" s="396"/>
      <c r="AWE877" s="396"/>
      <c r="AWF877" s="396"/>
      <c r="AWG877" s="396"/>
      <c r="AWH877" s="396"/>
      <c r="AWI877" s="396"/>
      <c r="AWJ877" s="396"/>
      <c r="AWK877" s="396"/>
      <c r="AWL877" s="396"/>
      <c r="AWM877" s="396"/>
      <c r="AWN877" s="396"/>
      <c r="AWO877" s="396"/>
      <c r="AWP877" s="396"/>
      <c r="AWQ877" s="396"/>
      <c r="AWR877" s="396"/>
      <c r="AWS877" s="396"/>
      <c r="AWT877" s="396"/>
      <c r="AWU877" s="396"/>
      <c r="AWV877" s="396"/>
      <c r="AWW877" s="396"/>
      <c r="AWX877" s="396"/>
      <c r="AWY877" s="396"/>
      <c r="AWZ877" s="396"/>
      <c r="AXA877" s="396"/>
      <c r="AXB877" s="396"/>
      <c r="AXC877" s="396"/>
      <c r="AXD877" s="396"/>
      <c r="AXE877" s="396"/>
      <c r="AXF877" s="396"/>
      <c r="AXG877" s="396"/>
      <c r="AXH877" s="396"/>
      <c r="AXI877" s="396"/>
      <c r="AXJ877" s="396"/>
      <c r="AXK877" s="396"/>
      <c r="AXL877" s="396"/>
      <c r="AXM877" s="396"/>
      <c r="AXN877" s="396"/>
      <c r="AXO877" s="396"/>
      <c r="AXP877" s="396"/>
      <c r="AXQ877" s="396"/>
      <c r="AXR877" s="396"/>
      <c r="AXS877" s="396"/>
      <c r="AXT877" s="396"/>
      <c r="AXU877" s="396"/>
      <c r="AXV877" s="396"/>
      <c r="AXW877" s="396"/>
      <c r="AXX877" s="396"/>
      <c r="AXY877" s="396"/>
      <c r="AXZ877" s="396"/>
      <c r="AYA877" s="396"/>
      <c r="AYB877" s="396"/>
      <c r="AYC877" s="396"/>
      <c r="AYD877" s="396"/>
      <c r="AYE877" s="396"/>
      <c r="AYF877" s="396"/>
      <c r="AYG877" s="396"/>
      <c r="AYH877" s="396"/>
      <c r="AYI877" s="396"/>
      <c r="AYJ877" s="396"/>
      <c r="AYK877" s="396"/>
      <c r="AYL877" s="396"/>
      <c r="AYM877" s="396"/>
      <c r="AYN877" s="396"/>
      <c r="AYO877" s="396"/>
      <c r="AYP877" s="396"/>
      <c r="AYQ877" s="396"/>
      <c r="AYR877" s="396"/>
      <c r="AYS877" s="396"/>
      <c r="AYT877" s="396"/>
      <c r="AYU877" s="396"/>
      <c r="AYV877" s="396"/>
      <c r="AYW877" s="396"/>
      <c r="AYX877" s="396"/>
      <c r="AYY877" s="396"/>
      <c r="AYZ877" s="396"/>
      <c r="AZA877" s="396"/>
      <c r="AZB877" s="396"/>
      <c r="AZC877" s="396"/>
      <c r="AZD877" s="396"/>
      <c r="AZE877" s="396"/>
      <c r="AZF877" s="396"/>
      <c r="AZG877" s="396"/>
      <c r="AZH877" s="396"/>
      <c r="AZI877" s="396"/>
      <c r="AZJ877" s="396"/>
      <c r="AZK877" s="396"/>
      <c r="AZL877" s="396"/>
      <c r="AZM877" s="396"/>
      <c r="AZN877" s="396"/>
      <c r="AZO877" s="396"/>
      <c r="AZP877" s="396"/>
      <c r="AZQ877" s="396"/>
      <c r="AZR877" s="396"/>
      <c r="AZS877" s="396"/>
      <c r="AZT877" s="396"/>
      <c r="AZU877" s="396"/>
      <c r="AZV877" s="396"/>
      <c r="AZW877" s="396"/>
      <c r="AZX877" s="396"/>
      <c r="AZY877" s="396"/>
      <c r="AZZ877" s="396"/>
      <c r="BAA877" s="396"/>
      <c r="BAB877" s="396"/>
      <c r="BAC877" s="396"/>
      <c r="BAD877" s="396"/>
      <c r="BAE877" s="396"/>
      <c r="BAF877" s="396"/>
      <c r="BAG877" s="396"/>
      <c r="BAH877" s="396"/>
      <c r="BAI877" s="396"/>
      <c r="BAJ877" s="396"/>
      <c r="BAK877" s="396"/>
      <c r="BAL877" s="396"/>
      <c r="BAM877" s="396"/>
      <c r="BAN877" s="396"/>
      <c r="BAO877" s="396"/>
      <c r="BAP877" s="396"/>
      <c r="BAQ877" s="396"/>
      <c r="BAR877" s="396"/>
      <c r="BAS877" s="396"/>
      <c r="BAT877" s="396"/>
      <c r="BAU877" s="396"/>
      <c r="BAV877" s="396"/>
      <c r="BAW877" s="396"/>
      <c r="BAX877" s="396"/>
      <c r="BAY877" s="396"/>
      <c r="BAZ877" s="396"/>
      <c r="BBA877" s="396"/>
      <c r="BBB877" s="396"/>
      <c r="BBC877" s="396"/>
      <c r="BBD877" s="396"/>
      <c r="BBE877" s="396"/>
      <c r="BBF877" s="396"/>
      <c r="BBG877" s="396"/>
      <c r="BBH877" s="396"/>
      <c r="BBI877" s="396"/>
      <c r="BBJ877" s="396"/>
      <c r="BBK877" s="396"/>
      <c r="BBL877" s="396"/>
      <c r="BBM877" s="396"/>
      <c r="BBN877" s="396"/>
      <c r="BBO877" s="396"/>
      <c r="BBP877" s="396"/>
      <c r="BBQ877" s="396"/>
      <c r="BBR877" s="396"/>
      <c r="BBS877" s="396"/>
      <c r="BBT877" s="396"/>
      <c r="BBU877" s="396"/>
      <c r="BBV877" s="396"/>
      <c r="BBW877" s="396"/>
      <c r="BBX877" s="396"/>
      <c r="BBY877" s="396"/>
      <c r="BBZ877" s="396"/>
      <c r="BCA877" s="396"/>
      <c r="BCB877" s="396"/>
      <c r="BCC877" s="396"/>
      <c r="BCD877" s="396"/>
      <c r="BCE877" s="396"/>
      <c r="BCF877" s="396"/>
      <c r="BCG877" s="396"/>
      <c r="BCH877" s="396"/>
      <c r="BCI877" s="396"/>
      <c r="BCJ877" s="396"/>
      <c r="BCK877" s="396"/>
      <c r="BCL877" s="396"/>
      <c r="BCM877" s="396"/>
      <c r="BCN877" s="396"/>
      <c r="BCO877" s="396"/>
      <c r="BCP877" s="396"/>
      <c r="BCQ877" s="396"/>
      <c r="BCR877" s="396"/>
      <c r="BCS877" s="396"/>
      <c r="BCT877" s="396"/>
      <c r="BCU877" s="396"/>
      <c r="BCV877" s="396"/>
      <c r="BCW877" s="396"/>
      <c r="BCX877" s="396"/>
      <c r="BCY877" s="396"/>
      <c r="BCZ877" s="396"/>
      <c r="BDA877" s="396"/>
      <c r="BDB877" s="396"/>
      <c r="BDC877" s="396"/>
      <c r="BDD877" s="396"/>
      <c r="BDE877" s="396"/>
      <c r="BDF877" s="396"/>
      <c r="BDG877" s="396"/>
      <c r="BDH877" s="396"/>
      <c r="BDI877" s="396"/>
      <c r="BDJ877" s="396"/>
      <c r="BDK877" s="396"/>
      <c r="BDL877" s="396"/>
      <c r="BDM877" s="396"/>
      <c r="BDN877" s="396"/>
      <c r="BDO877" s="396"/>
      <c r="BDP877" s="396"/>
      <c r="BDQ877" s="396"/>
      <c r="BDR877" s="396"/>
      <c r="BDS877" s="396"/>
      <c r="BDT877" s="396"/>
      <c r="BDU877" s="396"/>
      <c r="BDV877" s="396"/>
      <c r="BDW877" s="396"/>
      <c r="BDX877" s="396"/>
      <c r="BDY877" s="396"/>
      <c r="BDZ877" s="396"/>
      <c r="BEA877" s="396"/>
      <c r="BEB877" s="396"/>
      <c r="BEC877" s="396"/>
      <c r="BED877" s="396"/>
      <c r="BEE877" s="396"/>
      <c r="BEF877" s="396"/>
      <c r="BEG877" s="396"/>
      <c r="BEH877" s="396"/>
      <c r="BEI877" s="396"/>
      <c r="BEJ877" s="396"/>
      <c r="BEK877" s="396"/>
      <c r="BEL877" s="396"/>
      <c r="BEM877" s="396"/>
      <c r="BEN877" s="396"/>
      <c r="BEO877" s="396"/>
      <c r="BEP877" s="396"/>
      <c r="BEQ877" s="396"/>
      <c r="BER877" s="396"/>
      <c r="BES877" s="396"/>
      <c r="BET877" s="396"/>
      <c r="BEU877" s="396"/>
      <c r="BEV877" s="396"/>
      <c r="BEW877" s="396"/>
      <c r="BEX877" s="396"/>
      <c r="BEY877" s="396"/>
      <c r="BEZ877" s="396"/>
      <c r="BFA877" s="396"/>
      <c r="BFB877" s="396"/>
      <c r="BFC877" s="396"/>
      <c r="BFD877" s="396"/>
      <c r="BFE877" s="396"/>
      <c r="BFF877" s="396"/>
      <c r="BFG877" s="396"/>
      <c r="BFH877" s="396"/>
      <c r="BFI877" s="396"/>
      <c r="BFJ877" s="396"/>
      <c r="BFK877" s="396"/>
      <c r="BFL877" s="396"/>
      <c r="BFM877" s="396"/>
      <c r="BFN877" s="396"/>
      <c r="BFO877" s="396"/>
      <c r="BFP877" s="396"/>
      <c r="BFQ877" s="396"/>
      <c r="BFR877" s="396"/>
      <c r="BFS877" s="396"/>
      <c r="BFT877" s="396"/>
      <c r="BFU877" s="396"/>
      <c r="BFV877" s="396"/>
      <c r="BFW877" s="396"/>
      <c r="BFX877" s="396"/>
      <c r="BFY877" s="396"/>
      <c r="BFZ877" s="396"/>
      <c r="BGA877" s="396"/>
      <c r="BGB877" s="396"/>
      <c r="BGC877" s="396"/>
      <c r="BGD877" s="396"/>
      <c r="BGE877" s="396"/>
      <c r="BGF877" s="396"/>
      <c r="BGG877" s="396"/>
      <c r="BGH877" s="396"/>
      <c r="BGI877" s="396"/>
      <c r="BGJ877" s="396"/>
      <c r="BGK877" s="396"/>
      <c r="BGL877" s="396"/>
      <c r="BGM877" s="396"/>
      <c r="BGN877" s="396"/>
      <c r="BGO877" s="396"/>
      <c r="BGP877" s="396"/>
      <c r="BGQ877" s="396"/>
      <c r="BGR877" s="396"/>
      <c r="BGS877" s="396"/>
      <c r="BGT877" s="396"/>
      <c r="BGU877" s="396"/>
      <c r="BGV877" s="396"/>
      <c r="BGW877" s="396"/>
      <c r="BGX877" s="396"/>
      <c r="BGY877" s="396"/>
      <c r="BGZ877" s="396"/>
      <c r="BHA877" s="396"/>
      <c r="BHB877" s="396"/>
      <c r="BHC877" s="396"/>
      <c r="BHD877" s="396"/>
      <c r="BHE877" s="396"/>
      <c r="BHF877" s="396"/>
      <c r="BHG877" s="396"/>
      <c r="BHH877" s="396"/>
      <c r="BHI877" s="396"/>
      <c r="BHJ877" s="396"/>
      <c r="BHK877" s="396"/>
      <c r="BHL877" s="396"/>
      <c r="BHM877" s="396"/>
      <c r="BHN877" s="396"/>
      <c r="BHO877" s="396"/>
      <c r="BHP877" s="396"/>
      <c r="BHQ877" s="396"/>
      <c r="BHR877" s="396"/>
      <c r="BHS877" s="396"/>
      <c r="BHT877" s="396"/>
      <c r="BHU877" s="396"/>
      <c r="BHV877" s="396"/>
      <c r="BHW877" s="396"/>
      <c r="BHX877" s="396"/>
      <c r="BHY877" s="396"/>
      <c r="BHZ877" s="396"/>
      <c r="BIA877" s="396"/>
      <c r="BIB877" s="396"/>
      <c r="BIC877" s="396"/>
      <c r="BID877" s="396"/>
      <c r="BIE877" s="396"/>
      <c r="BIF877" s="396"/>
      <c r="BIG877" s="396"/>
      <c r="BIH877" s="396"/>
      <c r="BII877" s="396"/>
      <c r="BIJ877" s="396"/>
      <c r="BIK877" s="396"/>
      <c r="BIL877" s="396"/>
      <c r="BIM877" s="396"/>
      <c r="BIN877" s="396"/>
      <c r="BIO877" s="396"/>
      <c r="BIP877" s="396"/>
      <c r="BIQ877" s="396"/>
      <c r="BIR877" s="396"/>
      <c r="BIS877" s="396"/>
      <c r="BIT877" s="396"/>
      <c r="BIU877" s="396"/>
      <c r="BIV877" s="396"/>
      <c r="BIW877" s="396"/>
      <c r="BIX877" s="396"/>
      <c r="BIY877" s="396"/>
      <c r="BIZ877" s="396"/>
      <c r="BJA877" s="396"/>
      <c r="BJB877" s="396"/>
      <c r="BJC877" s="396"/>
      <c r="BJD877" s="396"/>
      <c r="BJE877" s="396"/>
      <c r="BJF877" s="396"/>
      <c r="BJG877" s="396"/>
      <c r="BJH877" s="396"/>
      <c r="BJI877" s="396"/>
      <c r="BJJ877" s="396"/>
      <c r="BJK877" s="396"/>
      <c r="BJL877" s="396"/>
      <c r="BJM877" s="396"/>
      <c r="BJN877" s="396"/>
      <c r="BJO877" s="396"/>
      <c r="BJP877" s="396"/>
      <c r="BJQ877" s="396"/>
      <c r="BJR877" s="396"/>
      <c r="BJS877" s="396"/>
      <c r="BJT877" s="396"/>
      <c r="BJU877" s="396"/>
      <c r="BJV877" s="396"/>
      <c r="BJW877" s="396"/>
      <c r="BJX877" s="396"/>
      <c r="BJY877" s="396"/>
      <c r="BJZ877" s="396"/>
      <c r="BKA877" s="396"/>
      <c r="BKB877" s="396"/>
      <c r="BKC877" s="396"/>
      <c r="BKD877" s="396"/>
      <c r="BKE877" s="396"/>
      <c r="BKF877" s="396"/>
      <c r="BKG877" s="396"/>
      <c r="BKH877" s="396"/>
      <c r="BKI877" s="396"/>
      <c r="BKJ877" s="396"/>
      <c r="BKK877" s="396"/>
      <c r="BKL877" s="396"/>
      <c r="BKM877" s="396"/>
      <c r="BKN877" s="396"/>
      <c r="BKO877" s="396"/>
      <c r="BKP877" s="396"/>
      <c r="BKQ877" s="396"/>
      <c r="BKR877" s="396"/>
      <c r="BKS877" s="396"/>
      <c r="BKT877" s="396"/>
      <c r="BKU877" s="396"/>
      <c r="BKV877" s="396"/>
      <c r="BKW877" s="396"/>
      <c r="BKX877" s="396"/>
      <c r="BKY877" s="396"/>
      <c r="BKZ877" s="396"/>
      <c r="BLA877" s="396"/>
      <c r="BLB877" s="396"/>
      <c r="BLC877" s="396"/>
      <c r="BLD877" s="396"/>
      <c r="BLE877" s="396"/>
      <c r="BLF877" s="396"/>
      <c r="BLG877" s="396"/>
      <c r="BLH877" s="396"/>
      <c r="BLI877" s="396"/>
      <c r="BLJ877" s="396"/>
      <c r="BLK877" s="396"/>
      <c r="BLL877" s="396"/>
      <c r="BLM877" s="396"/>
      <c r="BLN877" s="396"/>
      <c r="BLO877" s="396"/>
      <c r="BLP877" s="396"/>
      <c r="BLQ877" s="396"/>
      <c r="BLR877" s="396"/>
      <c r="BLS877" s="396"/>
      <c r="BLT877" s="396"/>
      <c r="BLU877" s="396"/>
      <c r="BLV877" s="396"/>
      <c r="BLW877" s="396"/>
      <c r="BLX877" s="396"/>
      <c r="BLY877" s="396"/>
      <c r="BLZ877" s="396"/>
      <c r="BMA877" s="396"/>
      <c r="BMB877" s="396"/>
      <c r="BMC877" s="396"/>
      <c r="BMD877" s="396"/>
      <c r="BME877" s="396"/>
      <c r="BMF877" s="396"/>
      <c r="BMG877" s="396"/>
      <c r="BMH877" s="396"/>
      <c r="BMI877" s="396"/>
      <c r="BMJ877" s="396"/>
      <c r="BMK877" s="396"/>
      <c r="BML877" s="396"/>
      <c r="BMM877" s="396"/>
      <c r="BMN877" s="396"/>
      <c r="BMO877" s="396"/>
      <c r="BMP877" s="396"/>
      <c r="BMQ877" s="396"/>
      <c r="BMR877" s="396"/>
      <c r="BMS877" s="396"/>
      <c r="BMT877" s="396"/>
      <c r="BMU877" s="396"/>
      <c r="BMV877" s="396"/>
      <c r="BMW877" s="396"/>
      <c r="BMX877" s="396"/>
      <c r="BMY877" s="396"/>
      <c r="BMZ877" s="396"/>
      <c r="BNA877" s="396"/>
      <c r="BNB877" s="396"/>
      <c r="BNC877" s="396"/>
      <c r="BND877" s="396"/>
      <c r="BNE877" s="396"/>
      <c r="BNF877" s="396"/>
      <c r="BNG877" s="396"/>
      <c r="BNH877" s="396"/>
      <c r="BNI877" s="396"/>
      <c r="BNJ877" s="396"/>
      <c r="BNK877" s="396"/>
      <c r="BNL877" s="396"/>
      <c r="BNM877" s="396"/>
      <c r="BNN877" s="396"/>
      <c r="BNO877" s="396"/>
      <c r="BNP877" s="396"/>
      <c r="BNQ877" s="396"/>
      <c r="BNR877" s="396"/>
      <c r="BNS877" s="396"/>
      <c r="BNT877" s="396"/>
      <c r="BNU877" s="396"/>
      <c r="BNV877" s="396"/>
      <c r="BNW877" s="396"/>
      <c r="BNX877" s="396"/>
      <c r="BNY877" s="396"/>
      <c r="BNZ877" s="396"/>
      <c r="BOA877" s="396"/>
      <c r="BOB877" s="396"/>
      <c r="BOC877" s="396"/>
      <c r="BOD877" s="396"/>
      <c r="BOE877" s="396"/>
      <c r="BOF877" s="396"/>
      <c r="BOG877" s="396"/>
      <c r="BOH877" s="396"/>
      <c r="BOI877" s="396"/>
      <c r="BOJ877" s="396"/>
      <c r="BOK877" s="396"/>
      <c r="BOL877" s="396"/>
      <c r="BOM877" s="396"/>
      <c r="BON877" s="396"/>
      <c r="BOO877" s="396"/>
      <c r="BOP877" s="396"/>
      <c r="BOQ877" s="396"/>
      <c r="BOR877" s="396"/>
      <c r="BOS877" s="396"/>
      <c r="BOT877" s="396"/>
      <c r="BOU877" s="396"/>
      <c r="BOV877" s="396"/>
      <c r="BOW877" s="396"/>
      <c r="BOX877" s="396"/>
      <c r="BOY877" s="396"/>
      <c r="BOZ877" s="396"/>
      <c r="BPA877" s="396"/>
      <c r="BPB877" s="396"/>
      <c r="BPC877" s="396"/>
      <c r="BPD877" s="396"/>
      <c r="BPE877" s="396"/>
      <c r="BPF877" s="396"/>
      <c r="BPG877" s="396"/>
      <c r="BPH877" s="396"/>
      <c r="BPI877" s="396"/>
      <c r="BPJ877" s="396"/>
      <c r="BPK877" s="396"/>
      <c r="BPL877" s="396"/>
      <c r="BPM877" s="396"/>
      <c r="BPN877" s="396"/>
      <c r="BPO877" s="396"/>
      <c r="BPP877" s="396"/>
      <c r="BPQ877" s="396"/>
      <c r="BPR877" s="396"/>
      <c r="BPS877" s="396"/>
      <c r="BPT877" s="396"/>
      <c r="BPU877" s="396"/>
      <c r="BPV877" s="396"/>
      <c r="BPW877" s="396"/>
      <c r="BPX877" s="396"/>
      <c r="BPY877" s="396"/>
      <c r="BPZ877" s="396"/>
      <c r="BQA877" s="396"/>
      <c r="BQB877" s="396"/>
      <c r="BQC877" s="396"/>
      <c r="BQD877" s="396"/>
      <c r="BQE877" s="396"/>
      <c r="BQF877" s="396"/>
      <c r="BQG877" s="396"/>
      <c r="BQH877" s="396"/>
      <c r="BQI877" s="396"/>
      <c r="BQJ877" s="396"/>
      <c r="BQK877" s="396"/>
      <c r="BQL877" s="396"/>
      <c r="BQM877" s="396"/>
      <c r="BQN877" s="396"/>
      <c r="BQO877" s="396"/>
      <c r="BQP877" s="396"/>
      <c r="BQQ877" s="396"/>
      <c r="BQR877" s="396"/>
      <c r="BQS877" s="396"/>
      <c r="BQT877" s="396"/>
      <c r="BQU877" s="396"/>
      <c r="BQV877" s="396"/>
      <c r="BQW877" s="396"/>
      <c r="BQX877" s="396"/>
      <c r="BQY877" s="396"/>
      <c r="BQZ877" s="396"/>
      <c r="BRA877" s="396"/>
      <c r="BRB877" s="396"/>
      <c r="BRC877" s="396"/>
      <c r="BRD877" s="396"/>
      <c r="BRE877" s="396"/>
      <c r="BRF877" s="396"/>
      <c r="BRG877" s="396"/>
      <c r="BRH877" s="396"/>
      <c r="BRI877" s="396"/>
      <c r="BRJ877" s="396"/>
      <c r="BRK877" s="396"/>
      <c r="BRL877" s="396"/>
      <c r="BRM877" s="396"/>
      <c r="BRN877" s="396"/>
      <c r="BRO877" s="396"/>
      <c r="BRP877" s="396"/>
      <c r="BRQ877" s="396"/>
      <c r="BRR877" s="396"/>
      <c r="BRS877" s="396"/>
      <c r="BRT877" s="396"/>
      <c r="BRU877" s="396"/>
      <c r="BRV877" s="396"/>
      <c r="BRW877" s="396"/>
      <c r="BRX877" s="396"/>
      <c r="BRY877" s="396"/>
      <c r="BRZ877" s="396"/>
      <c r="BSA877" s="396"/>
      <c r="BSB877" s="396"/>
      <c r="BSC877" s="396"/>
      <c r="BSD877" s="396"/>
      <c r="BSE877" s="396"/>
      <c r="BSF877" s="396"/>
      <c r="BSG877" s="396"/>
      <c r="BSH877" s="396"/>
      <c r="BSI877" s="396"/>
      <c r="BSJ877" s="396"/>
      <c r="BSK877" s="396"/>
      <c r="BSL877" s="396"/>
      <c r="BSM877" s="396"/>
      <c r="BSN877" s="396"/>
      <c r="BSO877" s="396"/>
      <c r="BSP877" s="396"/>
      <c r="BSQ877" s="396"/>
      <c r="BSR877" s="396"/>
      <c r="BSS877" s="396"/>
      <c r="BST877" s="396"/>
      <c r="BSU877" s="396"/>
      <c r="BSV877" s="396"/>
      <c r="BSW877" s="396"/>
      <c r="BSX877" s="396"/>
      <c r="BSY877" s="396"/>
      <c r="BSZ877" s="396"/>
      <c r="BTA877" s="396"/>
      <c r="BTB877" s="396"/>
      <c r="BTC877" s="396"/>
      <c r="BTD877" s="396"/>
      <c r="BTE877" s="396"/>
      <c r="BTF877" s="396"/>
      <c r="BTG877" s="396"/>
      <c r="BTH877" s="396"/>
      <c r="BTI877" s="396"/>
      <c r="BTJ877" s="396"/>
      <c r="BTK877" s="396"/>
      <c r="BTL877" s="396"/>
      <c r="BTM877" s="396"/>
      <c r="BTN877" s="396"/>
      <c r="BTO877" s="396"/>
      <c r="BTP877" s="396"/>
      <c r="BTQ877" s="396"/>
      <c r="BTR877" s="396"/>
      <c r="BTS877" s="396"/>
      <c r="BTT877" s="396"/>
      <c r="BTU877" s="396"/>
      <c r="BTV877" s="396"/>
      <c r="BTW877" s="396"/>
      <c r="BTX877" s="396"/>
      <c r="BTY877" s="396"/>
      <c r="BTZ877" s="396"/>
      <c r="BUA877" s="396"/>
      <c r="BUB877" s="396"/>
      <c r="BUC877" s="396"/>
      <c r="BUD877" s="396"/>
      <c r="BUE877" s="396"/>
      <c r="BUF877" s="396"/>
      <c r="BUG877" s="396"/>
      <c r="BUH877" s="396"/>
      <c r="BUI877" s="396"/>
      <c r="BUJ877" s="396"/>
      <c r="BUK877" s="396"/>
      <c r="BUL877" s="396"/>
      <c r="BUM877" s="396"/>
      <c r="BUN877" s="396"/>
      <c r="BUO877" s="396"/>
      <c r="BUP877" s="396"/>
      <c r="BUQ877" s="396"/>
      <c r="BUR877" s="396"/>
      <c r="BUS877" s="396"/>
      <c r="BUT877" s="396"/>
      <c r="BUU877" s="396"/>
      <c r="BUV877" s="396"/>
      <c r="BUW877" s="396"/>
      <c r="BUX877" s="396"/>
      <c r="BUY877" s="396"/>
      <c r="BUZ877" s="396"/>
      <c r="BVA877" s="396"/>
      <c r="BVB877" s="396"/>
      <c r="BVC877" s="396"/>
      <c r="BVD877" s="396"/>
      <c r="BVE877" s="396"/>
      <c r="BVF877" s="396"/>
      <c r="BVG877" s="396"/>
      <c r="BVH877" s="396"/>
      <c r="BVI877" s="396"/>
      <c r="BVJ877" s="396"/>
      <c r="BVK877" s="396"/>
      <c r="BVL877" s="396"/>
      <c r="BVM877" s="396"/>
      <c r="BVN877" s="396"/>
      <c r="BVO877" s="396"/>
      <c r="BVP877" s="396"/>
      <c r="BVQ877" s="396"/>
      <c r="BVR877" s="396"/>
      <c r="BVS877" s="396"/>
      <c r="BVT877" s="396"/>
      <c r="BVU877" s="396"/>
      <c r="BVV877" s="396"/>
      <c r="BVW877" s="396"/>
      <c r="BVX877" s="396"/>
      <c r="BVY877" s="396"/>
      <c r="BVZ877" s="396"/>
      <c r="BWA877" s="396"/>
      <c r="BWB877" s="396"/>
      <c r="BWC877" s="396"/>
      <c r="BWD877" s="396"/>
      <c r="BWE877" s="396"/>
      <c r="BWF877" s="396"/>
      <c r="BWG877" s="396"/>
      <c r="BWH877" s="396"/>
      <c r="BWI877" s="396"/>
      <c r="BWJ877" s="396"/>
      <c r="BWK877" s="396"/>
      <c r="BWL877" s="396"/>
      <c r="BWM877" s="396"/>
      <c r="BWN877" s="396"/>
      <c r="BWO877" s="396"/>
      <c r="BWP877" s="396"/>
      <c r="BWQ877" s="396"/>
      <c r="BWR877" s="396"/>
      <c r="BWS877" s="396"/>
      <c r="BWT877" s="396"/>
      <c r="BWU877" s="396"/>
      <c r="BWV877" s="396"/>
      <c r="BWW877" s="396"/>
      <c r="BWX877" s="396"/>
      <c r="BWY877" s="396"/>
      <c r="BWZ877" s="396"/>
      <c r="BXA877" s="396"/>
      <c r="BXB877" s="396"/>
      <c r="BXC877" s="396"/>
      <c r="BXD877" s="396"/>
      <c r="BXE877" s="396"/>
      <c r="BXF877" s="396"/>
      <c r="BXG877" s="396"/>
      <c r="BXH877" s="396"/>
      <c r="BXI877" s="396"/>
      <c r="BXJ877" s="396"/>
      <c r="BXK877" s="396"/>
      <c r="BXL877" s="396"/>
      <c r="BXM877" s="396"/>
      <c r="BXN877" s="396"/>
      <c r="BXO877" s="396"/>
      <c r="BXP877" s="396"/>
      <c r="BXQ877" s="396"/>
      <c r="BXR877" s="396"/>
      <c r="BXS877" s="396"/>
      <c r="BXT877" s="396"/>
      <c r="BXU877" s="396"/>
      <c r="BXV877" s="396"/>
      <c r="BXW877" s="396"/>
      <c r="BXX877" s="396"/>
      <c r="BXY877" s="396"/>
      <c r="BXZ877" s="396"/>
      <c r="BYA877" s="396"/>
      <c r="BYB877" s="396"/>
      <c r="BYC877" s="396"/>
      <c r="BYD877" s="396"/>
      <c r="BYE877" s="396"/>
      <c r="BYF877" s="396"/>
      <c r="BYG877" s="396"/>
      <c r="BYH877" s="396"/>
      <c r="BYI877" s="396"/>
      <c r="BYJ877" s="396"/>
      <c r="BYK877" s="396"/>
      <c r="BYL877" s="396"/>
      <c r="BYM877" s="396"/>
      <c r="BYN877" s="396"/>
      <c r="BYO877" s="396"/>
      <c r="BYP877" s="396"/>
      <c r="BYQ877" s="396"/>
      <c r="BYR877" s="396"/>
      <c r="BYS877" s="396"/>
      <c r="BYT877" s="396"/>
      <c r="BYU877" s="396"/>
      <c r="BYV877" s="396"/>
      <c r="BYW877" s="396"/>
      <c r="BYX877" s="396"/>
      <c r="BYY877" s="396"/>
      <c r="BYZ877" s="396"/>
      <c r="BZA877" s="396"/>
      <c r="BZB877" s="396"/>
      <c r="BZC877" s="396"/>
      <c r="BZD877" s="396"/>
      <c r="BZE877" s="396"/>
      <c r="BZF877" s="396"/>
      <c r="BZG877" s="396"/>
      <c r="BZH877" s="396"/>
      <c r="BZI877" s="396"/>
      <c r="BZJ877" s="396"/>
      <c r="BZK877" s="396"/>
      <c r="BZL877" s="396"/>
      <c r="BZM877" s="396"/>
      <c r="BZN877" s="396"/>
      <c r="BZO877" s="396"/>
      <c r="BZP877" s="396"/>
      <c r="BZQ877" s="396"/>
      <c r="BZR877" s="396"/>
      <c r="BZS877" s="396"/>
      <c r="BZT877" s="396"/>
      <c r="BZU877" s="396"/>
      <c r="BZV877" s="396"/>
      <c r="BZW877" s="396"/>
      <c r="BZX877" s="396"/>
      <c r="BZY877" s="396"/>
      <c r="BZZ877" s="396"/>
      <c r="CAA877" s="396"/>
      <c r="CAB877" s="396"/>
      <c r="CAC877" s="396"/>
      <c r="CAD877" s="396"/>
      <c r="CAE877" s="396"/>
      <c r="CAF877" s="396"/>
      <c r="CAG877" s="396"/>
      <c r="CAH877" s="396"/>
      <c r="CAI877" s="396"/>
      <c r="CAJ877" s="396"/>
      <c r="CAK877" s="396"/>
      <c r="CAL877" s="396"/>
      <c r="CAM877" s="396"/>
      <c r="CAN877" s="396"/>
      <c r="CAO877" s="396"/>
      <c r="CAP877" s="396"/>
      <c r="CAQ877" s="396"/>
      <c r="CAR877" s="396"/>
      <c r="CAS877" s="396"/>
      <c r="CAT877" s="396"/>
      <c r="CAU877" s="396"/>
      <c r="CAV877" s="396"/>
      <c r="CAW877" s="396"/>
      <c r="CAX877" s="396"/>
      <c r="CAY877" s="396"/>
      <c r="CAZ877" s="396"/>
      <c r="CBA877" s="396"/>
      <c r="CBB877" s="396"/>
      <c r="CBC877" s="396"/>
      <c r="CBD877" s="396"/>
      <c r="CBE877" s="396"/>
      <c r="CBF877" s="396"/>
      <c r="CBG877" s="396"/>
      <c r="CBH877" s="396"/>
      <c r="CBI877" s="396"/>
      <c r="CBJ877" s="396"/>
      <c r="CBK877" s="396"/>
      <c r="CBL877" s="396"/>
      <c r="CBM877" s="396"/>
      <c r="CBN877" s="396"/>
      <c r="CBO877" s="396"/>
      <c r="CBP877" s="396"/>
      <c r="CBQ877" s="396"/>
      <c r="CBR877" s="396"/>
      <c r="CBS877" s="396"/>
      <c r="CBT877" s="396"/>
      <c r="CBU877" s="396"/>
      <c r="CBV877" s="396"/>
      <c r="CBW877" s="396"/>
      <c r="CBX877" s="396"/>
      <c r="CBY877" s="396"/>
      <c r="CBZ877" s="396"/>
      <c r="CCA877" s="396"/>
      <c r="CCB877" s="396"/>
      <c r="CCC877" s="396"/>
      <c r="CCD877" s="396"/>
      <c r="CCE877" s="396"/>
      <c r="CCF877" s="396"/>
      <c r="CCG877" s="396"/>
      <c r="CCH877" s="396"/>
      <c r="CCI877" s="396"/>
      <c r="CCJ877" s="396"/>
      <c r="CCK877" s="396"/>
      <c r="CCL877" s="396"/>
      <c r="CCM877" s="396"/>
      <c r="CCN877" s="396"/>
      <c r="CCO877" s="396"/>
      <c r="CCP877" s="396"/>
      <c r="CCQ877" s="396"/>
      <c r="CCR877" s="396"/>
      <c r="CCS877" s="396"/>
      <c r="CCT877" s="396"/>
      <c r="CCU877" s="396"/>
      <c r="CCV877" s="396"/>
      <c r="CCW877" s="396"/>
      <c r="CCX877" s="396"/>
      <c r="CCY877" s="396"/>
      <c r="CCZ877" s="396"/>
      <c r="CDA877" s="396"/>
      <c r="CDB877" s="396"/>
      <c r="CDC877" s="396"/>
      <c r="CDD877" s="396"/>
      <c r="CDE877" s="396"/>
      <c r="CDF877" s="396"/>
      <c r="CDG877" s="396"/>
      <c r="CDH877" s="396"/>
      <c r="CDI877" s="396"/>
      <c r="CDJ877" s="396"/>
      <c r="CDK877" s="396"/>
      <c r="CDL877" s="396"/>
      <c r="CDM877" s="396"/>
      <c r="CDN877" s="396"/>
      <c r="CDO877" s="396"/>
      <c r="CDP877" s="396"/>
      <c r="CDQ877" s="396"/>
      <c r="CDR877" s="396"/>
      <c r="CDS877" s="396"/>
      <c r="CDT877" s="396"/>
      <c r="CDU877" s="396"/>
      <c r="CDV877" s="396"/>
      <c r="CDW877" s="396"/>
      <c r="CDX877" s="396"/>
      <c r="CDY877" s="396"/>
      <c r="CDZ877" s="396"/>
      <c r="CEA877" s="396"/>
      <c r="CEB877" s="396"/>
      <c r="CEC877" s="396"/>
      <c r="CED877" s="396"/>
      <c r="CEE877" s="396"/>
      <c r="CEF877" s="396"/>
      <c r="CEG877" s="396"/>
      <c r="CEH877" s="396"/>
      <c r="CEI877" s="396"/>
      <c r="CEJ877" s="396"/>
      <c r="CEK877" s="396"/>
      <c r="CEL877" s="396"/>
      <c r="CEM877" s="396"/>
      <c r="CEN877" s="396"/>
      <c r="CEO877" s="396"/>
      <c r="CEP877" s="396"/>
      <c r="CEQ877" s="396"/>
      <c r="CER877" s="396"/>
      <c r="CES877" s="396"/>
      <c r="CET877" s="396"/>
      <c r="CEU877" s="396"/>
      <c r="CEV877" s="396"/>
      <c r="CEW877" s="396"/>
      <c r="CEX877" s="396"/>
      <c r="CEY877" s="396"/>
      <c r="CEZ877" s="396"/>
      <c r="CFA877" s="396"/>
      <c r="CFB877" s="396"/>
      <c r="CFC877" s="396"/>
      <c r="CFD877" s="396"/>
      <c r="CFE877" s="396"/>
      <c r="CFF877" s="396"/>
      <c r="CFG877" s="396"/>
      <c r="CFH877" s="396"/>
      <c r="CFI877" s="396"/>
      <c r="CFJ877" s="396"/>
      <c r="CFK877" s="396"/>
      <c r="CFL877" s="396"/>
      <c r="CFM877" s="396"/>
      <c r="CFN877" s="396"/>
      <c r="CFO877" s="396"/>
      <c r="CFP877" s="396"/>
      <c r="CFQ877" s="396"/>
      <c r="CFR877" s="396"/>
      <c r="CFS877" s="396"/>
      <c r="CFT877" s="396"/>
      <c r="CFU877" s="396"/>
      <c r="CFV877" s="396"/>
      <c r="CFW877" s="396"/>
      <c r="CFX877" s="396"/>
      <c r="CFY877" s="396"/>
      <c r="CFZ877" s="396"/>
      <c r="CGA877" s="396"/>
      <c r="CGB877" s="396"/>
      <c r="CGC877" s="396"/>
      <c r="CGD877" s="396"/>
      <c r="CGE877" s="396"/>
      <c r="CGF877" s="396"/>
      <c r="CGG877" s="396"/>
      <c r="CGH877" s="396"/>
      <c r="CGI877" s="396"/>
      <c r="CGJ877" s="396"/>
      <c r="CGK877" s="396"/>
      <c r="CGL877" s="396"/>
      <c r="CGM877" s="396"/>
      <c r="CGN877" s="396"/>
      <c r="CGO877" s="396"/>
      <c r="CGP877" s="396"/>
      <c r="CGQ877" s="396"/>
      <c r="CGR877" s="396"/>
      <c r="CGS877" s="396"/>
      <c r="CGT877" s="396"/>
      <c r="CGU877" s="396"/>
      <c r="CGV877" s="396"/>
      <c r="CGW877" s="396"/>
      <c r="CGX877" s="396"/>
      <c r="CGY877" s="396"/>
      <c r="CGZ877" s="396"/>
      <c r="CHA877" s="396"/>
      <c r="CHB877" s="396"/>
      <c r="CHC877" s="396"/>
      <c r="CHD877" s="396"/>
      <c r="CHE877" s="396"/>
      <c r="CHF877" s="396"/>
      <c r="CHG877" s="396"/>
      <c r="CHH877" s="396"/>
      <c r="CHI877" s="396"/>
      <c r="CHJ877" s="396"/>
      <c r="CHK877" s="396"/>
      <c r="CHL877" s="396"/>
      <c r="CHM877" s="396"/>
      <c r="CHN877" s="396"/>
      <c r="CHO877" s="396"/>
      <c r="CHP877" s="396"/>
      <c r="CHQ877" s="396"/>
      <c r="CHR877" s="396"/>
      <c r="CHS877" s="396"/>
      <c r="CHT877" s="396"/>
      <c r="CHU877" s="396"/>
      <c r="CHV877" s="396"/>
      <c r="CHW877" s="396"/>
      <c r="CHX877" s="396"/>
      <c r="CHY877" s="396"/>
      <c r="CHZ877" s="396"/>
      <c r="CIA877" s="396"/>
      <c r="CIB877" s="396"/>
      <c r="CIC877" s="396"/>
      <c r="CID877" s="396"/>
      <c r="CIE877" s="396"/>
      <c r="CIF877" s="396"/>
      <c r="CIG877" s="396"/>
      <c r="CIH877" s="396"/>
      <c r="CII877" s="396"/>
      <c r="CIJ877" s="396"/>
      <c r="CIK877" s="396"/>
      <c r="CIL877" s="396"/>
      <c r="CIM877" s="396"/>
      <c r="CIN877" s="396"/>
      <c r="CIO877" s="396"/>
      <c r="CIP877" s="396"/>
      <c r="CIQ877" s="396"/>
      <c r="CIR877" s="396"/>
      <c r="CIS877" s="396"/>
      <c r="CIT877" s="396"/>
      <c r="CIU877" s="396"/>
      <c r="CIV877" s="396"/>
      <c r="CIW877" s="396"/>
      <c r="CIX877" s="396"/>
      <c r="CIY877" s="396"/>
      <c r="CIZ877" s="396"/>
      <c r="CJA877" s="396"/>
      <c r="CJB877" s="396"/>
      <c r="CJC877" s="396"/>
      <c r="CJD877" s="396"/>
      <c r="CJE877" s="396"/>
      <c r="CJF877" s="396"/>
      <c r="CJG877" s="396"/>
      <c r="CJH877" s="396"/>
      <c r="CJI877" s="396"/>
      <c r="CJJ877" s="396"/>
      <c r="CJK877" s="396"/>
      <c r="CJL877" s="396"/>
      <c r="CJM877" s="396"/>
      <c r="CJN877" s="396"/>
      <c r="CJO877" s="396"/>
      <c r="CJP877" s="396"/>
      <c r="CJQ877" s="396"/>
      <c r="CJR877" s="396"/>
      <c r="CJS877" s="396"/>
      <c r="CJT877" s="396"/>
      <c r="CJU877" s="396"/>
      <c r="CJV877" s="396"/>
      <c r="CJW877" s="396"/>
      <c r="CJX877" s="396"/>
      <c r="CJY877" s="396"/>
      <c r="CJZ877" s="396"/>
      <c r="CKA877" s="396"/>
      <c r="CKB877" s="396"/>
      <c r="CKC877" s="396"/>
      <c r="CKD877" s="396"/>
      <c r="CKE877" s="396"/>
      <c r="CKF877" s="396"/>
      <c r="CKG877" s="396"/>
      <c r="CKH877" s="396"/>
      <c r="CKI877" s="396"/>
      <c r="CKJ877" s="396"/>
      <c r="CKK877" s="396"/>
      <c r="CKL877" s="396"/>
      <c r="CKM877" s="396"/>
      <c r="CKN877" s="396"/>
      <c r="CKO877" s="396"/>
      <c r="CKP877" s="396"/>
      <c r="CKQ877" s="396"/>
      <c r="CKR877" s="396"/>
      <c r="CKS877" s="396"/>
      <c r="CKT877" s="396"/>
      <c r="CKU877" s="396"/>
      <c r="CKV877" s="396"/>
      <c r="CKW877" s="396"/>
      <c r="CKX877" s="396"/>
      <c r="CKY877" s="396"/>
      <c r="CKZ877" s="396"/>
      <c r="CLA877" s="396"/>
      <c r="CLB877" s="396"/>
      <c r="CLC877" s="396"/>
      <c r="CLD877" s="396"/>
      <c r="CLE877" s="396"/>
      <c r="CLF877" s="396"/>
      <c r="CLG877" s="396"/>
      <c r="CLH877" s="396"/>
      <c r="CLI877" s="396"/>
      <c r="CLJ877" s="396"/>
      <c r="CLK877" s="396"/>
      <c r="CLL877" s="396"/>
      <c r="CLM877" s="396"/>
      <c r="CLN877" s="396"/>
      <c r="CLO877" s="396"/>
      <c r="CLP877" s="396"/>
      <c r="CLQ877" s="396"/>
      <c r="CLR877" s="396"/>
      <c r="CLS877" s="396"/>
      <c r="CLT877" s="396"/>
      <c r="CLU877" s="396"/>
      <c r="CLV877" s="396"/>
      <c r="CLW877" s="396"/>
      <c r="CLX877" s="396"/>
      <c r="CLY877" s="396"/>
      <c r="CLZ877" s="396"/>
      <c r="CMA877" s="396"/>
      <c r="CMB877" s="396"/>
      <c r="CMC877" s="396"/>
      <c r="CMD877" s="396"/>
      <c r="CME877" s="396"/>
      <c r="CMF877" s="396"/>
      <c r="CMG877" s="396"/>
      <c r="CMH877" s="396"/>
      <c r="CMI877" s="396"/>
      <c r="CMJ877" s="396"/>
      <c r="CMK877" s="396"/>
      <c r="CML877" s="396"/>
      <c r="CMM877" s="396"/>
      <c r="CMN877" s="396"/>
      <c r="CMO877" s="396"/>
      <c r="CMP877" s="396"/>
      <c r="CMQ877" s="396"/>
      <c r="CMR877" s="396"/>
      <c r="CMS877" s="396"/>
      <c r="CMT877" s="396"/>
      <c r="CMU877" s="396"/>
      <c r="CMV877" s="396"/>
      <c r="CMW877" s="396"/>
      <c r="CMX877" s="396"/>
      <c r="CMY877" s="396"/>
      <c r="CMZ877" s="396"/>
      <c r="CNA877" s="396"/>
      <c r="CNB877" s="396"/>
      <c r="CNC877" s="396"/>
      <c r="CND877" s="396"/>
      <c r="CNE877" s="396"/>
      <c r="CNF877" s="396"/>
      <c r="CNG877" s="396"/>
      <c r="CNH877" s="396"/>
      <c r="CNI877" s="396"/>
      <c r="CNJ877" s="396"/>
      <c r="CNK877" s="396"/>
      <c r="CNL877" s="396"/>
      <c r="CNM877" s="396"/>
      <c r="CNN877" s="396"/>
      <c r="CNO877" s="396"/>
      <c r="CNP877" s="396"/>
      <c r="CNQ877" s="396"/>
      <c r="CNR877" s="396"/>
      <c r="CNS877" s="396"/>
      <c r="CNT877" s="396"/>
      <c r="CNU877" s="396"/>
      <c r="CNV877" s="396"/>
      <c r="CNW877" s="396"/>
      <c r="CNX877" s="396"/>
      <c r="CNY877" s="396"/>
      <c r="CNZ877" s="396"/>
      <c r="COA877" s="396"/>
      <c r="COB877" s="396"/>
      <c r="COC877" s="396"/>
      <c r="COD877" s="396"/>
      <c r="COE877" s="396"/>
      <c r="COF877" s="396"/>
      <c r="COG877" s="396"/>
      <c r="COH877" s="396"/>
      <c r="COI877" s="396"/>
      <c r="COJ877" s="396"/>
      <c r="COK877" s="396"/>
      <c r="COL877" s="396"/>
      <c r="COM877" s="396"/>
      <c r="CON877" s="396"/>
      <c r="COO877" s="396"/>
      <c r="COP877" s="396"/>
      <c r="COQ877" s="396"/>
      <c r="COR877" s="396"/>
      <c r="COS877" s="396"/>
      <c r="COT877" s="396"/>
      <c r="COU877" s="396"/>
      <c r="COV877" s="396"/>
      <c r="COW877" s="396"/>
      <c r="COX877" s="396"/>
      <c r="COY877" s="396"/>
      <c r="COZ877" s="396"/>
      <c r="CPA877" s="396"/>
      <c r="CPB877" s="396"/>
      <c r="CPC877" s="396"/>
      <c r="CPD877" s="396"/>
      <c r="CPE877" s="396"/>
      <c r="CPF877" s="396"/>
      <c r="CPG877" s="396"/>
      <c r="CPH877" s="396"/>
      <c r="CPI877" s="396"/>
      <c r="CPJ877" s="396"/>
      <c r="CPK877" s="396"/>
      <c r="CPL877" s="396"/>
      <c r="CPM877" s="396"/>
      <c r="CPN877" s="396"/>
      <c r="CPO877" s="396"/>
      <c r="CPP877" s="396"/>
      <c r="CPQ877" s="396"/>
      <c r="CPR877" s="396"/>
      <c r="CPS877" s="396"/>
      <c r="CPT877" s="396"/>
      <c r="CPU877" s="396"/>
      <c r="CPV877" s="396"/>
      <c r="CPW877" s="396"/>
      <c r="CPX877" s="396"/>
      <c r="CPY877" s="396"/>
      <c r="CPZ877" s="396"/>
      <c r="CQA877" s="396"/>
      <c r="CQB877" s="396"/>
      <c r="CQC877" s="396"/>
      <c r="CQD877" s="396"/>
      <c r="CQE877" s="396"/>
      <c r="CQF877" s="396"/>
      <c r="CQG877" s="396"/>
      <c r="CQH877" s="396"/>
      <c r="CQI877" s="396"/>
      <c r="CQJ877" s="396"/>
      <c r="CQK877" s="396"/>
      <c r="CQL877" s="396"/>
      <c r="CQM877" s="396"/>
      <c r="CQN877" s="396"/>
      <c r="CQO877" s="396"/>
      <c r="CQP877" s="396"/>
      <c r="CQQ877" s="396"/>
      <c r="CQR877" s="396"/>
      <c r="CQS877" s="396"/>
      <c r="CQT877" s="396"/>
      <c r="CQU877" s="396"/>
      <c r="CQV877" s="396"/>
      <c r="CQW877" s="396"/>
      <c r="CQX877" s="396"/>
      <c r="CQY877" s="396"/>
      <c r="CQZ877" s="396"/>
      <c r="CRA877" s="396"/>
      <c r="CRB877" s="396"/>
      <c r="CRC877" s="396"/>
      <c r="CRD877" s="396"/>
      <c r="CRE877" s="396"/>
      <c r="CRF877" s="396"/>
      <c r="CRG877" s="396"/>
      <c r="CRH877" s="396"/>
      <c r="CRI877" s="396"/>
      <c r="CRJ877" s="396"/>
      <c r="CRK877" s="396"/>
      <c r="CRL877" s="396"/>
      <c r="CRM877" s="396"/>
      <c r="CRN877" s="396"/>
      <c r="CRO877" s="396"/>
      <c r="CRP877" s="396"/>
      <c r="CRQ877" s="396"/>
      <c r="CRR877" s="396"/>
      <c r="CRS877" s="396"/>
      <c r="CRT877" s="396"/>
      <c r="CRU877" s="396"/>
      <c r="CRV877" s="396"/>
      <c r="CRW877" s="396"/>
      <c r="CRX877" s="396"/>
      <c r="CRY877" s="396"/>
      <c r="CRZ877" s="396"/>
      <c r="CSA877" s="396"/>
      <c r="CSB877" s="396"/>
      <c r="CSC877" s="396"/>
      <c r="CSD877" s="396"/>
      <c r="CSE877" s="396"/>
      <c r="CSF877" s="396"/>
      <c r="CSG877" s="396"/>
      <c r="CSH877" s="396"/>
      <c r="CSI877" s="396"/>
      <c r="CSJ877" s="396"/>
      <c r="CSK877" s="396"/>
      <c r="CSL877" s="396"/>
      <c r="CSM877" s="396"/>
      <c r="CSN877" s="396"/>
      <c r="CSO877" s="396"/>
      <c r="CSP877" s="396"/>
      <c r="CSQ877" s="396"/>
      <c r="CSR877" s="396"/>
      <c r="CSS877" s="396"/>
      <c r="CST877" s="396"/>
      <c r="CSU877" s="396"/>
      <c r="CSV877" s="396"/>
      <c r="CSW877" s="396"/>
      <c r="CSX877" s="396"/>
      <c r="CSY877" s="396"/>
      <c r="CSZ877" s="396"/>
      <c r="CTA877" s="396"/>
      <c r="CTB877" s="396"/>
      <c r="CTC877" s="396"/>
      <c r="CTD877" s="396"/>
      <c r="CTE877" s="396"/>
      <c r="CTF877" s="396"/>
      <c r="CTG877" s="396"/>
      <c r="CTH877" s="396"/>
      <c r="CTI877" s="396"/>
      <c r="CTJ877" s="396"/>
      <c r="CTK877" s="396"/>
      <c r="CTL877" s="396"/>
      <c r="CTM877" s="396"/>
      <c r="CTN877" s="396"/>
      <c r="CTO877" s="396"/>
      <c r="CTP877" s="396"/>
      <c r="CTQ877" s="396"/>
      <c r="CTR877" s="396"/>
      <c r="CTS877" s="396"/>
      <c r="CTT877" s="396"/>
      <c r="CTU877" s="396"/>
      <c r="CTV877" s="396"/>
      <c r="CTW877" s="396"/>
      <c r="CTX877" s="396"/>
      <c r="CTY877" s="396"/>
      <c r="CTZ877" s="396"/>
      <c r="CUA877" s="396"/>
      <c r="CUB877" s="396"/>
      <c r="CUC877" s="396"/>
      <c r="CUD877" s="396"/>
      <c r="CUE877" s="396"/>
      <c r="CUF877" s="396"/>
      <c r="CUG877" s="396"/>
      <c r="CUH877" s="396"/>
      <c r="CUI877" s="396"/>
      <c r="CUJ877" s="396"/>
      <c r="CUK877" s="396"/>
      <c r="CUL877" s="396"/>
      <c r="CUM877" s="396"/>
      <c r="CUN877" s="396"/>
      <c r="CUO877" s="396"/>
      <c r="CUP877" s="396"/>
      <c r="CUQ877" s="396"/>
      <c r="CUR877" s="396"/>
      <c r="CUS877" s="396"/>
      <c r="CUT877" s="396"/>
      <c r="CUU877" s="396"/>
      <c r="CUV877" s="396"/>
      <c r="CUW877" s="396"/>
      <c r="CUX877" s="396"/>
      <c r="CUY877" s="396"/>
      <c r="CUZ877" s="396"/>
      <c r="CVA877" s="396"/>
      <c r="CVB877" s="396"/>
      <c r="CVC877" s="396"/>
      <c r="CVD877" s="396"/>
      <c r="CVE877" s="396"/>
      <c r="CVF877" s="396"/>
      <c r="CVG877" s="396"/>
      <c r="CVH877" s="396"/>
      <c r="CVI877" s="396"/>
      <c r="CVJ877" s="396"/>
      <c r="CVK877" s="396"/>
      <c r="CVL877" s="396"/>
      <c r="CVM877" s="396"/>
      <c r="CVN877" s="396"/>
      <c r="CVO877" s="396"/>
      <c r="CVP877" s="396"/>
      <c r="CVQ877" s="396"/>
      <c r="CVR877" s="396"/>
      <c r="CVS877" s="396"/>
      <c r="CVT877" s="396"/>
      <c r="CVU877" s="396"/>
      <c r="CVV877" s="396"/>
      <c r="CVW877" s="396"/>
      <c r="CVX877" s="396"/>
      <c r="CVY877" s="396"/>
      <c r="CVZ877" s="396"/>
      <c r="CWA877" s="396"/>
      <c r="CWB877" s="396"/>
      <c r="CWC877" s="396"/>
      <c r="CWD877" s="396"/>
      <c r="CWE877" s="396"/>
      <c r="CWF877" s="396"/>
      <c r="CWG877" s="396"/>
      <c r="CWH877" s="396"/>
      <c r="CWI877" s="396"/>
      <c r="CWJ877" s="396"/>
      <c r="CWK877" s="396"/>
      <c r="CWL877" s="396"/>
      <c r="CWM877" s="396"/>
      <c r="CWN877" s="396"/>
      <c r="CWO877" s="396"/>
      <c r="CWP877" s="396"/>
      <c r="CWQ877" s="396"/>
      <c r="CWR877" s="396"/>
      <c r="CWS877" s="396"/>
      <c r="CWT877" s="396"/>
      <c r="CWU877" s="396"/>
      <c r="CWV877" s="396"/>
      <c r="CWW877" s="396"/>
      <c r="CWX877" s="396"/>
      <c r="CWY877" s="396"/>
      <c r="CWZ877" s="396"/>
      <c r="CXA877" s="396"/>
      <c r="CXB877" s="396"/>
      <c r="CXC877" s="396"/>
      <c r="CXD877" s="396"/>
      <c r="CXE877" s="396"/>
      <c r="CXF877" s="396"/>
      <c r="CXG877" s="396"/>
      <c r="CXH877" s="396"/>
      <c r="CXI877" s="396"/>
      <c r="CXJ877" s="396"/>
      <c r="CXK877" s="396"/>
      <c r="CXL877" s="396"/>
      <c r="CXM877" s="396"/>
      <c r="CXN877" s="396"/>
      <c r="CXO877" s="396"/>
      <c r="CXP877" s="396"/>
      <c r="CXQ877" s="396"/>
      <c r="CXR877" s="396"/>
      <c r="CXS877" s="396"/>
      <c r="CXT877" s="396"/>
      <c r="CXU877" s="396"/>
      <c r="CXV877" s="396"/>
      <c r="CXW877" s="396"/>
      <c r="CXX877" s="396"/>
      <c r="CXY877" s="396"/>
      <c r="CXZ877" s="396"/>
      <c r="CYA877" s="396"/>
      <c r="CYB877" s="396"/>
      <c r="CYC877" s="396"/>
      <c r="CYD877" s="396"/>
      <c r="CYE877" s="396"/>
      <c r="CYF877" s="396"/>
      <c r="CYG877" s="396"/>
      <c r="CYH877" s="396"/>
      <c r="CYI877" s="396"/>
      <c r="CYJ877" s="396"/>
      <c r="CYK877" s="396"/>
      <c r="CYL877" s="396"/>
      <c r="CYM877" s="396"/>
      <c r="CYN877" s="396"/>
      <c r="CYO877" s="396"/>
      <c r="CYP877" s="396"/>
      <c r="CYQ877" s="396"/>
      <c r="CYR877" s="396"/>
      <c r="CYS877" s="396"/>
      <c r="CYT877" s="396"/>
      <c r="CYU877" s="396"/>
      <c r="CYV877" s="396"/>
      <c r="CYW877" s="396"/>
      <c r="CYX877" s="396"/>
      <c r="CYY877" s="396"/>
      <c r="CYZ877" s="396"/>
      <c r="CZA877" s="396"/>
      <c r="CZB877" s="396"/>
      <c r="CZC877" s="396"/>
      <c r="CZD877" s="396"/>
      <c r="CZE877" s="396"/>
      <c r="CZF877" s="396"/>
      <c r="CZG877" s="396"/>
      <c r="CZH877" s="396"/>
      <c r="CZI877" s="396"/>
      <c r="CZJ877" s="396"/>
      <c r="CZK877" s="396"/>
      <c r="CZL877" s="396"/>
      <c r="CZM877" s="396"/>
      <c r="CZN877" s="396"/>
      <c r="CZO877" s="396"/>
      <c r="CZP877" s="396"/>
      <c r="CZQ877" s="396"/>
      <c r="CZR877" s="396"/>
      <c r="CZS877" s="396"/>
      <c r="CZT877" s="396"/>
      <c r="CZU877" s="396"/>
      <c r="CZV877" s="396"/>
      <c r="CZW877" s="396"/>
      <c r="CZX877" s="396"/>
      <c r="CZY877" s="396"/>
      <c r="CZZ877" s="396"/>
      <c r="DAA877" s="396"/>
      <c r="DAB877" s="396"/>
      <c r="DAC877" s="396"/>
      <c r="DAD877" s="396"/>
      <c r="DAE877" s="396"/>
      <c r="DAF877" s="396"/>
      <c r="DAG877" s="396"/>
      <c r="DAH877" s="396"/>
      <c r="DAI877" s="396"/>
      <c r="DAJ877" s="396"/>
      <c r="DAK877" s="396"/>
      <c r="DAL877" s="396"/>
      <c r="DAM877" s="396"/>
      <c r="DAN877" s="396"/>
      <c r="DAO877" s="396"/>
      <c r="DAP877" s="396"/>
      <c r="DAQ877" s="396"/>
      <c r="DAR877" s="396"/>
      <c r="DAS877" s="396"/>
      <c r="DAT877" s="396"/>
      <c r="DAU877" s="396"/>
      <c r="DAV877" s="396"/>
      <c r="DAW877" s="396"/>
      <c r="DAX877" s="396"/>
      <c r="DAY877" s="396"/>
      <c r="DAZ877" s="396"/>
      <c r="DBA877" s="396"/>
      <c r="DBB877" s="396"/>
      <c r="DBC877" s="396"/>
      <c r="DBD877" s="396"/>
      <c r="DBE877" s="396"/>
      <c r="DBF877" s="396"/>
      <c r="DBG877" s="396"/>
      <c r="DBH877" s="396"/>
      <c r="DBI877" s="396"/>
      <c r="DBJ877" s="396"/>
      <c r="DBK877" s="396"/>
      <c r="DBL877" s="396"/>
      <c r="DBM877" s="396"/>
      <c r="DBN877" s="396"/>
      <c r="DBO877" s="396"/>
      <c r="DBP877" s="396"/>
      <c r="DBQ877" s="396"/>
      <c r="DBR877" s="396"/>
      <c r="DBS877" s="396"/>
      <c r="DBT877" s="396"/>
      <c r="DBU877" s="396"/>
      <c r="DBV877" s="396"/>
      <c r="DBW877" s="396"/>
      <c r="DBX877" s="396"/>
      <c r="DBY877" s="396"/>
      <c r="DBZ877" s="396"/>
      <c r="DCA877" s="396"/>
      <c r="DCB877" s="396"/>
      <c r="DCC877" s="396"/>
      <c r="DCD877" s="396"/>
      <c r="DCE877" s="396"/>
      <c r="DCF877" s="396"/>
      <c r="DCG877" s="396"/>
      <c r="DCH877" s="396"/>
      <c r="DCI877" s="396"/>
      <c r="DCJ877" s="396"/>
      <c r="DCK877" s="396"/>
      <c r="DCL877" s="396"/>
      <c r="DCM877" s="396"/>
      <c r="DCN877" s="396"/>
      <c r="DCO877" s="396"/>
      <c r="DCP877" s="396"/>
      <c r="DCQ877" s="396"/>
      <c r="DCR877" s="396"/>
      <c r="DCS877" s="396"/>
      <c r="DCT877" s="396"/>
      <c r="DCU877" s="396"/>
      <c r="DCV877" s="396"/>
      <c r="DCW877" s="396"/>
      <c r="DCX877" s="396"/>
      <c r="DCY877" s="396"/>
      <c r="DCZ877" s="396"/>
      <c r="DDA877" s="396"/>
      <c r="DDB877" s="396"/>
      <c r="DDC877" s="396"/>
      <c r="DDD877" s="396"/>
      <c r="DDE877" s="396"/>
      <c r="DDF877" s="396"/>
      <c r="DDG877" s="396"/>
      <c r="DDH877" s="396"/>
      <c r="DDI877" s="396"/>
      <c r="DDJ877" s="396"/>
      <c r="DDK877" s="396"/>
      <c r="DDL877" s="396"/>
      <c r="DDM877" s="396"/>
      <c r="DDN877" s="396"/>
      <c r="DDO877" s="396"/>
      <c r="DDP877" s="396"/>
      <c r="DDQ877" s="396"/>
      <c r="DDR877" s="396"/>
      <c r="DDS877" s="396"/>
      <c r="DDT877" s="396"/>
      <c r="DDU877" s="396"/>
      <c r="DDV877" s="396"/>
      <c r="DDW877" s="396"/>
      <c r="DDX877" s="396"/>
      <c r="DDY877" s="396"/>
      <c r="DDZ877" s="396"/>
      <c r="DEA877" s="396"/>
      <c r="DEB877" s="396"/>
      <c r="DEC877" s="396"/>
      <c r="DED877" s="396"/>
      <c r="DEE877" s="396"/>
      <c r="DEF877" s="396"/>
      <c r="DEG877" s="396"/>
      <c r="DEH877" s="396"/>
      <c r="DEI877" s="396"/>
      <c r="DEJ877" s="396"/>
      <c r="DEK877" s="396"/>
      <c r="DEL877" s="396"/>
      <c r="DEM877" s="396"/>
      <c r="DEN877" s="396"/>
      <c r="DEO877" s="396"/>
      <c r="DEP877" s="396"/>
      <c r="DEQ877" s="396"/>
      <c r="DER877" s="396"/>
      <c r="DES877" s="396"/>
      <c r="DET877" s="396"/>
      <c r="DEU877" s="396"/>
      <c r="DEV877" s="396"/>
      <c r="DEW877" s="396"/>
      <c r="DEX877" s="396"/>
      <c r="DEY877" s="396"/>
      <c r="DEZ877" s="396"/>
      <c r="DFA877" s="396"/>
      <c r="DFB877" s="396"/>
      <c r="DFC877" s="396"/>
      <c r="DFD877" s="396"/>
      <c r="DFE877" s="396"/>
      <c r="DFF877" s="396"/>
      <c r="DFG877" s="396"/>
      <c r="DFH877" s="396"/>
      <c r="DFI877" s="396"/>
      <c r="DFJ877" s="396"/>
      <c r="DFK877" s="396"/>
      <c r="DFL877" s="396"/>
      <c r="DFM877" s="396"/>
      <c r="DFN877" s="396"/>
      <c r="DFO877" s="396"/>
      <c r="DFP877" s="396"/>
      <c r="DFQ877" s="396"/>
      <c r="DFR877" s="396"/>
      <c r="DFS877" s="396"/>
      <c r="DFT877" s="396"/>
      <c r="DFU877" s="396"/>
      <c r="DFV877" s="396"/>
      <c r="DFW877" s="396"/>
      <c r="DFX877" s="396"/>
      <c r="DFY877" s="396"/>
      <c r="DFZ877" s="396"/>
      <c r="DGA877" s="396"/>
      <c r="DGB877" s="396"/>
      <c r="DGC877" s="396"/>
      <c r="DGD877" s="396"/>
      <c r="DGE877" s="396"/>
      <c r="DGF877" s="396"/>
      <c r="DGG877" s="396"/>
      <c r="DGH877" s="396"/>
      <c r="DGI877" s="396"/>
      <c r="DGJ877" s="396"/>
      <c r="DGK877" s="396"/>
      <c r="DGL877" s="396"/>
      <c r="DGM877" s="396"/>
      <c r="DGN877" s="396"/>
      <c r="DGO877" s="396"/>
      <c r="DGP877" s="396"/>
      <c r="DGQ877" s="396"/>
      <c r="DGR877" s="396"/>
      <c r="DGS877" s="396"/>
      <c r="DGT877" s="396"/>
      <c r="DGU877" s="396"/>
      <c r="DGV877" s="396"/>
      <c r="DGW877" s="396"/>
      <c r="DGX877" s="396"/>
      <c r="DGY877" s="396"/>
      <c r="DGZ877" s="396"/>
      <c r="DHA877" s="396"/>
      <c r="DHB877" s="396"/>
      <c r="DHC877" s="396"/>
      <c r="DHD877" s="396"/>
      <c r="DHE877" s="396"/>
      <c r="DHF877" s="396"/>
      <c r="DHG877" s="396"/>
      <c r="DHH877" s="396"/>
      <c r="DHI877" s="396"/>
      <c r="DHJ877" s="396"/>
      <c r="DHK877" s="396"/>
      <c r="DHL877" s="396"/>
      <c r="DHM877" s="396"/>
      <c r="DHN877" s="396"/>
      <c r="DHO877" s="396"/>
      <c r="DHP877" s="396"/>
      <c r="DHQ877" s="396"/>
      <c r="DHR877" s="396"/>
      <c r="DHS877" s="396"/>
      <c r="DHT877" s="396"/>
      <c r="DHU877" s="396"/>
      <c r="DHV877" s="396"/>
      <c r="DHW877" s="396"/>
      <c r="DHX877" s="396"/>
      <c r="DHY877" s="396"/>
      <c r="DHZ877" s="396"/>
      <c r="DIA877" s="396"/>
      <c r="DIB877" s="396"/>
      <c r="DIC877" s="396"/>
      <c r="DID877" s="396"/>
      <c r="DIE877" s="396"/>
      <c r="DIF877" s="396"/>
      <c r="DIG877" s="396"/>
      <c r="DIH877" s="396"/>
      <c r="DII877" s="396"/>
      <c r="DIJ877" s="396"/>
      <c r="DIK877" s="396"/>
      <c r="DIL877" s="396"/>
      <c r="DIM877" s="396"/>
      <c r="DIN877" s="396"/>
      <c r="DIO877" s="396"/>
      <c r="DIP877" s="396"/>
      <c r="DIQ877" s="396"/>
      <c r="DIR877" s="396"/>
      <c r="DIS877" s="396"/>
      <c r="DIT877" s="396"/>
      <c r="DIU877" s="396"/>
      <c r="DIV877" s="396"/>
      <c r="DIW877" s="396"/>
      <c r="DIX877" s="396"/>
      <c r="DIY877" s="396"/>
      <c r="DIZ877" s="396"/>
      <c r="DJA877" s="396"/>
      <c r="DJB877" s="396"/>
      <c r="DJC877" s="396"/>
      <c r="DJD877" s="396"/>
      <c r="DJE877" s="396"/>
      <c r="DJF877" s="396"/>
      <c r="DJG877" s="396"/>
      <c r="DJH877" s="396"/>
      <c r="DJI877" s="396"/>
      <c r="DJJ877" s="396"/>
      <c r="DJK877" s="396"/>
      <c r="DJL877" s="396"/>
      <c r="DJM877" s="396"/>
      <c r="DJN877" s="396"/>
      <c r="DJO877" s="396"/>
      <c r="DJP877" s="396"/>
      <c r="DJQ877" s="396"/>
      <c r="DJR877" s="396"/>
      <c r="DJS877" s="396"/>
      <c r="DJT877" s="396"/>
      <c r="DJU877" s="396"/>
      <c r="DJV877" s="396"/>
      <c r="DJW877" s="396"/>
      <c r="DJX877" s="396"/>
      <c r="DJY877" s="396"/>
      <c r="DJZ877" s="396"/>
      <c r="DKA877" s="396"/>
      <c r="DKB877" s="396"/>
      <c r="DKC877" s="396"/>
      <c r="DKD877" s="396"/>
      <c r="DKE877" s="396"/>
      <c r="DKF877" s="396"/>
      <c r="DKG877" s="396"/>
      <c r="DKH877" s="396"/>
      <c r="DKI877" s="396"/>
      <c r="DKJ877" s="396"/>
      <c r="DKK877" s="396"/>
      <c r="DKL877" s="396"/>
      <c r="DKM877" s="396"/>
      <c r="DKN877" s="396"/>
      <c r="DKO877" s="396"/>
      <c r="DKP877" s="396"/>
      <c r="DKQ877" s="396"/>
      <c r="DKR877" s="396"/>
      <c r="DKS877" s="396"/>
      <c r="DKT877" s="396"/>
      <c r="DKU877" s="396"/>
      <c r="DKV877" s="396"/>
      <c r="DKW877" s="396"/>
      <c r="DKX877" s="396"/>
      <c r="DKY877" s="396"/>
      <c r="DKZ877" s="396"/>
      <c r="DLA877" s="396"/>
      <c r="DLB877" s="396"/>
      <c r="DLC877" s="396"/>
      <c r="DLD877" s="396"/>
      <c r="DLE877" s="396"/>
      <c r="DLF877" s="396"/>
      <c r="DLG877" s="396"/>
      <c r="DLH877" s="396"/>
      <c r="DLI877" s="396"/>
      <c r="DLJ877" s="396"/>
      <c r="DLK877" s="396"/>
      <c r="DLL877" s="396"/>
      <c r="DLM877" s="396"/>
      <c r="DLN877" s="396"/>
      <c r="DLO877" s="396"/>
      <c r="DLP877" s="396"/>
      <c r="DLQ877" s="396"/>
      <c r="DLR877" s="396"/>
      <c r="DLS877" s="396"/>
      <c r="DLT877" s="396"/>
      <c r="DLU877" s="396"/>
      <c r="DLV877" s="396"/>
      <c r="DLW877" s="396"/>
      <c r="DLX877" s="396"/>
      <c r="DLY877" s="396"/>
      <c r="DLZ877" s="396"/>
      <c r="DMA877" s="396"/>
      <c r="DMB877" s="396"/>
      <c r="DMC877" s="396"/>
      <c r="DMD877" s="396"/>
      <c r="DME877" s="396"/>
      <c r="DMF877" s="396"/>
      <c r="DMG877" s="396"/>
      <c r="DMH877" s="396"/>
      <c r="DMI877" s="396"/>
      <c r="DMJ877" s="396"/>
      <c r="DMK877" s="396"/>
      <c r="DML877" s="396"/>
      <c r="DMM877" s="396"/>
      <c r="DMN877" s="396"/>
      <c r="DMO877" s="396"/>
      <c r="DMP877" s="396"/>
      <c r="DMQ877" s="396"/>
      <c r="DMR877" s="396"/>
      <c r="DMS877" s="396"/>
      <c r="DMT877" s="396"/>
      <c r="DMU877" s="396"/>
      <c r="DMV877" s="396"/>
      <c r="DMW877" s="396"/>
      <c r="DMX877" s="396"/>
      <c r="DMY877" s="396"/>
      <c r="DMZ877" s="396"/>
      <c r="DNA877" s="396"/>
      <c r="DNB877" s="396"/>
      <c r="DNC877" s="396"/>
      <c r="DND877" s="396"/>
      <c r="DNE877" s="396"/>
      <c r="DNF877" s="396"/>
      <c r="DNG877" s="396"/>
      <c r="DNH877" s="396"/>
      <c r="DNI877" s="396"/>
      <c r="DNJ877" s="396"/>
      <c r="DNK877" s="396"/>
      <c r="DNL877" s="396"/>
      <c r="DNM877" s="396"/>
      <c r="DNN877" s="396"/>
      <c r="DNO877" s="396"/>
      <c r="DNP877" s="396"/>
      <c r="DNQ877" s="396"/>
      <c r="DNR877" s="396"/>
      <c r="DNS877" s="396"/>
      <c r="DNT877" s="396"/>
      <c r="DNU877" s="396"/>
      <c r="DNV877" s="396"/>
      <c r="DNW877" s="396"/>
      <c r="DNX877" s="396"/>
      <c r="DNY877" s="396"/>
      <c r="DNZ877" s="396"/>
      <c r="DOA877" s="396"/>
      <c r="DOB877" s="396"/>
      <c r="DOC877" s="396"/>
      <c r="DOD877" s="396"/>
      <c r="DOE877" s="396"/>
      <c r="DOF877" s="396"/>
      <c r="DOG877" s="396"/>
      <c r="DOH877" s="396"/>
      <c r="DOI877" s="396"/>
      <c r="DOJ877" s="396"/>
      <c r="DOK877" s="396"/>
      <c r="DOL877" s="396"/>
      <c r="DOM877" s="396"/>
      <c r="DON877" s="396"/>
      <c r="DOO877" s="396"/>
      <c r="DOP877" s="396"/>
      <c r="DOQ877" s="396"/>
      <c r="DOR877" s="396"/>
      <c r="DOS877" s="396"/>
      <c r="DOT877" s="396"/>
      <c r="DOU877" s="396"/>
      <c r="DOV877" s="396"/>
      <c r="DOW877" s="396"/>
      <c r="DOX877" s="396"/>
      <c r="DOY877" s="396"/>
      <c r="DOZ877" s="396"/>
      <c r="DPA877" s="396"/>
      <c r="DPB877" s="396"/>
      <c r="DPC877" s="396"/>
      <c r="DPD877" s="396"/>
      <c r="DPE877" s="396"/>
      <c r="DPF877" s="396"/>
      <c r="DPG877" s="396"/>
      <c r="DPH877" s="396"/>
      <c r="DPI877" s="396"/>
      <c r="DPJ877" s="396"/>
      <c r="DPK877" s="396"/>
      <c r="DPL877" s="396"/>
      <c r="DPM877" s="396"/>
      <c r="DPN877" s="396"/>
      <c r="DPO877" s="396"/>
      <c r="DPP877" s="396"/>
      <c r="DPQ877" s="396"/>
      <c r="DPR877" s="396"/>
      <c r="DPS877" s="396"/>
      <c r="DPT877" s="396"/>
      <c r="DPU877" s="396"/>
      <c r="DPV877" s="396"/>
      <c r="DPW877" s="396"/>
      <c r="DPX877" s="396"/>
      <c r="DPY877" s="396"/>
      <c r="DPZ877" s="396"/>
      <c r="DQA877" s="396"/>
      <c r="DQB877" s="396"/>
      <c r="DQC877" s="396"/>
      <c r="DQD877" s="396"/>
      <c r="DQE877" s="396"/>
      <c r="DQF877" s="396"/>
      <c r="DQG877" s="396"/>
      <c r="DQH877" s="396"/>
      <c r="DQI877" s="396"/>
      <c r="DQJ877" s="396"/>
      <c r="DQK877" s="396"/>
      <c r="DQL877" s="396"/>
      <c r="DQM877" s="396"/>
      <c r="DQN877" s="396"/>
      <c r="DQO877" s="396"/>
      <c r="DQP877" s="396"/>
      <c r="DQQ877" s="396"/>
      <c r="DQR877" s="396"/>
      <c r="DQS877" s="396"/>
      <c r="DQT877" s="396"/>
      <c r="DQU877" s="396"/>
      <c r="DQV877" s="396"/>
      <c r="DQW877" s="396"/>
      <c r="DQX877" s="396"/>
      <c r="DQY877" s="396"/>
      <c r="DQZ877" s="396"/>
      <c r="DRA877" s="396"/>
      <c r="DRB877" s="396"/>
      <c r="DRC877" s="396"/>
      <c r="DRD877" s="396"/>
      <c r="DRE877" s="396"/>
      <c r="DRF877" s="396"/>
      <c r="DRG877" s="396"/>
      <c r="DRH877" s="396"/>
      <c r="DRI877" s="396"/>
      <c r="DRJ877" s="396"/>
      <c r="DRK877" s="396"/>
      <c r="DRL877" s="396"/>
      <c r="DRM877" s="396"/>
      <c r="DRN877" s="396"/>
      <c r="DRO877" s="396"/>
      <c r="DRP877" s="396"/>
      <c r="DRQ877" s="396"/>
      <c r="DRR877" s="396"/>
      <c r="DRS877" s="396"/>
      <c r="DRT877" s="396"/>
      <c r="DRU877" s="396"/>
      <c r="DRV877" s="396"/>
      <c r="DRW877" s="396"/>
      <c r="DRX877" s="396"/>
      <c r="DRY877" s="396"/>
      <c r="DRZ877" s="396"/>
      <c r="DSA877" s="396"/>
      <c r="DSB877" s="396"/>
      <c r="DSC877" s="396"/>
      <c r="DSD877" s="396"/>
      <c r="DSE877" s="396"/>
      <c r="DSF877" s="396"/>
      <c r="DSG877" s="396"/>
      <c r="DSH877" s="396"/>
      <c r="DSI877" s="396"/>
      <c r="DSJ877" s="396"/>
      <c r="DSK877" s="396"/>
      <c r="DSL877" s="396"/>
      <c r="DSM877" s="396"/>
      <c r="DSN877" s="396"/>
      <c r="DSO877" s="396"/>
      <c r="DSP877" s="396"/>
      <c r="DSQ877" s="396"/>
      <c r="DSR877" s="396"/>
      <c r="DSS877" s="396"/>
      <c r="DST877" s="396"/>
      <c r="DSU877" s="396"/>
      <c r="DSV877" s="396"/>
      <c r="DSW877" s="396"/>
      <c r="DSX877" s="396"/>
      <c r="DSY877" s="396"/>
      <c r="DSZ877" s="396"/>
      <c r="DTA877" s="396"/>
      <c r="DTB877" s="396"/>
      <c r="DTC877" s="396"/>
      <c r="DTD877" s="396"/>
      <c r="DTE877" s="396"/>
      <c r="DTF877" s="396"/>
      <c r="DTG877" s="396"/>
      <c r="DTH877" s="396"/>
      <c r="DTI877" s="396"/>
      <c r="DTJ877" s="396"/>
      <c r="DTK877" s="396"/>
      <c r="DTL877" s="396"/>
      <c r="DTM877" s="396"/>
      <c r="DTN877" s="396"/>
      <c r="DTO877" s="396"/>
      <c r="DTP877" s="396"/>
      <c r="DTQ877" s="396"/>
      <c r="DTR877" s="396"/>
      <c r="DTS877" s="396"/>
      <c r="DTT877" s="396"/>
      <c r="DTU877" s="396"/>
      <c r="DTV877" s="396"/>
      <c r="DTW877" s="396"/>
      <c r="DTX877" s="396"/>
      <c r="DTY877" s="396"/>
      <c r="DTZ877" s="396"/>
      <c r="DUA877" s="396"/>
      <c r="DUB877" s="396"/>
      <c r="DUC877" s="396"/>
      <c r="DUD877" s="396"/>
      <c r="DUE877" s="396"/>
      <c r="DUF877" s="396"/>
      <c r="DUG877" s="396"/>
      <c r="DUH877" s="396"/>
      <c r="DUI877" s="396"/>
      <c r="DUJ877" s="396"/>
      <c r="DUK877" s="396"/>
      <c r="DUL877" s="396"/>
      <c r="DUM877" s="396"/>
      <c r="DUN877" s="396"/>
      <c r="DUO877" s="396"/>
      <c r="DUP877" s="396"/>
      <c r="DUQ877" s="396"/>
      <c r="DUR877" s="396"/>
      <c r="DUS877" s="396"/>
      <c r="DUT877" s="396"/>
      <c r="DUU877" s="396"/>
      <c r="DUV877" s="396"/>
      <c r="DUW877" s="396"/>
      <c r="DUX877" s="396"/>
      <c r="DUY877" s="396"/>
      <c r="DUZ877" s="396"/>
      <c r="DVA877" s="396"/>
      <c r="DVB877" s="396"/>
      <c r="DVC877" s="396"/>
      <c r="DVD877" s="396"/>
      <c r="DVE877" s="396"/>
      <c r="DVF877" s="396"/>
      <c r="DVG877" s="396"/>
      <c r="DVH877" s="396"/>
      <c r="DVI877" s="396"/>
      <c r="DVJ877" s="396"/>
      <c r="DVK877" s="396"/>
      <c r="DVL877" s="396"/>
      <c r="DVM877" s="396"/>
      <c r="DVN877" s="396"/>
      <c r="DVO877" s="396"/>
      <c r="DVP877" s="396"/>
      <c r="DVQ877" s="396"/>
      <c r="DVR877" s="396"/>
      <c r="DVS877" s="396"/>
      <c r="DVT877" s="396"/>
      <c r="DVU877" s="396"/>
      <c r="DVV877" s="396"/>
      <c r="DVW877" s="396"/>
      <c r="DVX877" s="396"/>
      <c r="DVY877" s="396"/>
      <c r="DVZ877" s="396"/>
      <c r="DWA877" s="396"/>
      <c r="DWB877" s="396"/>
      <c r="DWC877" s="396"/>
      <c r="DWD877" s="396"/>
      <c r="DWE877" s="396"/>
      <c r="DWF877" s="396"/>
      <c r="DWG877" s="396"/>
      <c r="DWH877" s="396"/>
      <c r="DWI877" s="396"/>
      <c r="DWJ877" s="396"/>
      <c r="DWK877" s="396"/>
      <c r="DWL877" s="396"/>
      <c r="DWM877" s="396"/>
      <c r="DWN877" s="396"/>
      <c r="DWO877" s="396"/>
      <c r="DWP877" s="396"/>
      <c r="DWQ877" s="396"/>
      <c r="DWR877" s="396"/>
      <c r="DWS877" s="396"/>
      <c r="DWT877" s="396"/>
      <c r="DWU877" s="396"/>
      <c r="DWV877" s="396"/>
      <c r="DWW877" s="396"/>
      <c r="DWX877" s="396"/>
      <c r="DWY877" s="396"/>
      <c r="DWZ877" s="396"/>
      <c r="DXA877" s="396"/>
      <c r="DXB877" s="396"/>
      <c r="DXC877" s="396"/>
      <c r="DXD877" s="396"/>
      <c r="DXE877" s="396"/>
      <c r="DXF877" s="396"/>
      <c r="DXG877" s="396"/>
      <c r="DXH877" s="396"/>
      <c r="DXI877" s="396"/>
      <c r="DXJ877" s="396"/>
      <c r="DXK877" s="396"/>
      <c r="DXL877" s="396"/>
      <c r="DXM877" s="396"/>
      <c r="DXN877" s="396"/>
      <c r="DXO877" s="396"/>
      <c r="DXP877" s="396"/>
      <c r="DXQ877" s="396"/>
      <c r="DXR877" s="396"/>
      <c r="DXS877" s="396"/>
      <c r="DXT877" s="396"/>
      <c r="DXU877" s="396"/>
      <c r="DXV877" s="396"/>
      <c r="DXW877" s="396"/>
      <c r="DXX877" s="396"/>
      <c r="DXY877" s="396"/>
      <c r="DXZ877" s="396"/>
      <c r="DYA877" s="396"/>
      <c r="DYB877" s="396"/>
      <c r="DYC877" s="396"/>
      <c r="DYD877" s="396"/>
      <c r="DYE877" s="396"/>
      <c r="DYF877" s="396"/>
      <c r="DYG877" s="396"/>
      <c r="DYH877" s="396"/>
      <c r="DYI877" s="396"/>
      <c r="DYJ877" s="396"/>
      <c r="DYK877" s="396"/>
      <c r="DYL877" s="396"/>
      <c r="DYM877" s="396"/>
      <c r="DYN877" s="396"/>
      <c r="DYO877" s="396"/>
      <c r="DYP877" s="396"/>
      <c r="DYQ877" s="396"/>
      <c r="DYR877" s="396"/>
      <c r="DYS877" s="396"/>
      <c r="DYT877" s="396"/>
      <c r="DYU877" s="396"/>
      <c r="DYV877" s="396"/>
      <c r="DYW877" s="396"/>
      <c r="DYX877" s="396"/>
      <c r="DYY877" s="396"/>
      <c r="DYZ877" s="396"/>
      <c r="DZA877" s="396"/>
      <c r="DZB877" s="396"/>
      <c r="DZC877" s="396"/>
      <c r="DZD877" s="396"/>
      <c r="DZE877" s="396"/>
      <c r="DZF877" s="396"/>
      <c r="DZG877" s="396"/>
      <c r="DZH877" s="396"/>
      <c r="DZI877" s="396"/>
      <c r="DZJ877" s="396"/>
      <c r="DZK877" s="396"/>
      <c r="DZL877" s="396"/>
      <c r="DZM877" s="396"/>
      <c r="DZN877" s="396"/>
      <c r="DZO877" s="396"/>
      <c r="DZP877" s="396"/>
      <c r="DZQ877" s="396"/>
      <c r="DZR877" s="396"/>
      <c r="DZS877" s="396"/>
      <c r="DZT877" s="396"/>
      <c r="DZU877" s="396"/>
      <c r="DZV877" s="396"/>
      <c r="DZW877" s="396"/>
      <c r="DZX877" s="396"/>
      <c r="DZY877" s="396"/>
      <c r="DZZ877" s="396"/>
      <c r="EAA877" s="396"/>
      <c r="EAB877" s="396"/>
      <c r="EAC877" s="396"/>
      <c r="EAD877" s="396"/>
      <c r="EAE877" s="396"/>
      <c r="EAF877" s="396"/>
      <c r="EAG877" s="396"/>
      <c r="EAH877" s="396"/>
      <c r="EAI877" s="396"/>
      <c r="EAJ877" s="396"/>
      <c r="EAK877" s="396"/>
      <c r="EAL877" s="396"/>
      <c r="EAM877" s="396"/>
      <c r="EAN877" s="396"/>
      <c r="EAO877" s="396"/>
      <c r="EAP877" s="396"/>
      <c r="EAQ877" s="396"/>
      <c r="EAR877" s="396"/>
      <c r="EAS877" s="396"/>
      <c r="EAT877" s="396"/>
      <c r="EAU877" s="396"/>
      <c r="EAV877" s="396"/>
      <c r="EAW877" s="396"/>
      <c r="EAX877" s="396"/>
      <c r="EAY877" s="396"/>
      <c r="EAZ877" s="396"/>
      <c r="EBA877" s="396"/>
      <c r="EBB877" s="396"/>
      <c r="EBC877" s="396"/>
      <c r="EBD877" s="396"/>
      <c r="EBE877" s="396"/>
      <c r="EBF877" s="396"/>
      <c r="EBG877" s="396"/>
      <c r="EBH877" s="396"/>
      <c r="EBI877" s="396"/>
      <c r="EBJ877" s="396"/>
      <c r="EBK877" s="396"/>
      <c r="EBL877" s="396"/>
      <c r="EBM877" s="396"/>
      <c r="EBN877" s="396"/>
      <c r="EBO877" s="396"/>
      <c r="EBP877" s="396"/>
      <c r="EBQ877" s="396"/>
      <c r="EBR877" s="396"/>
      <c r="EBS877" s="396"/>
      <c r="EBT877" s="396"/>
      <c r="EBU877" s="396"/>
      <c r="EBV877" s="396"/>
      <c r="EBW877" s="396"/>
      <c r="EBX877" s="396"/>
      <c r="EBY877" s="396"/>
      <c r="EBZ877" s="396"/>
      <c r="ECA877" s="396"/>
      <c r="ECB877" s="396"/>
      <c r="ECC877" s="396"/>
      <c r="ECD877" s="396"/>
      <c r="ECE877" s="396"/>
      <c r="ECF877" s="396"/>
      <c r="ECG877" s="396"/>
      <c r="ECH877" s="396"/>
      <c r="ECI877" s="396"/>
      <c r="ECJ877" s="396"/>
      <c r="ECK877" s="396"/>
      <c r="ECL877" s="396"/>
      <c r="ECM877" s="396"/>
      <c r="ECN877" s="396"/>
      <c r="ECO877" s="396"/>
      <c r="ECP877" s="396"/>
      <c r="ECQ877" s="396"/>
      <c r="ECR877" s="396"/>
      <c r="ECS877" s="396"/>
      <c r="ECT877" s="396"/>
      <c r="ECU877" s="396"/>
      <c r="ECV877" s="396"/>
      <c r="ECW877" s="396"/>
      <c r="ECX877" s="396"/>
      <c r="ECY877" s="396"/>
      <c r="ECZ877" s="396"/>
      <c r="EDA877" s="396"/>
      <c r="EDB877" s="396"/>
      <c r="EDC877" s="396"/>
      <c r="EDD877" s="396"/>
      <c r="EDE877" s="396"/>
      <c r="EDF877" s="396"/>
      <c r="EDG877" s="396"/>
      <c r="EDH877" s="396"/>
      <c r="EDI877" s="396"/>
      <c r="EDJ877" s="396"/>
      <c r="EDK877" s="396"/>
      <c r="EDL877" s="396"/>
      <c r="EDM877" s="396"/>
      <c r="EDN877" s="396"/>
      <c r="EDO877" s="396"/>
      <c r="EDP877" s="396"/>
      <c r="EDQ877" s="396"/>
      <c r="EDR877" s="396"/>
      <c r="EDS877" s="396"/>
      <c r="EDT877" s="396"/>
      <c r="EDU877" s="396"/>
      <c r="EDV877" s="396"/>
      <c r="EDW877" s="396"/>
      <c r="EDX877" s="396"/>
      <c r="EDY877" s="396"/>
      <c r="EDZ877" s="396"/>
      <c r="EEA877" s="396"/>
      <c r="EEB877" s="396"/>
      <c r="EEC877" s="396"/>
      <c r="EED877" s="396"/>
      <c r="EEE877" s="396"/>
      <c r="EEF877" s="396"/>
      <c r="EEG877" s="396"/>
      <c r="EEH877" s="396"/>
      <c r="EEI877" s="396"/>
      <c r="EEJ877" s="396"/>
      <c r="EEK877" s="396"/>
      <c r="EEL877" s="396"/>
      <c r="EEM877" s="396"/>
      <c r="EEN877" s="396"/>
      <c r="EEO877" s="396"/>
      <c r="EEP877" s="396"/>
      <c r="EEQ877" s="396"/>
      <c r="EER877" s="396"/>
      <c r="EES877" s="396"/>
      <c r="EET877" s="396"/>
      <c r="EEU877" s="396"/>
      <c r="EEV877" s="396"/>
      <c r="EEW877" s="396"/>
      <c r="EEX877" s="396"/>
      <c r="EEY877" s="396"/>
      <c r="EEZ877" s="396"/>
      <c r="EFA877" s="396"/>
      <c r="EFB877" s="396"/>
      <c r="EFC877" s="396"/>
      <c r="EFD877" s="396"/>
      <c r="EFE877" s="396"/>
      <c r="EFF877" s="396"/>
      <c r="EFG877" s="396"/>
      <c r="EFH877" s="396"/>
      <c r="EFI877" s="396"/>
      <c r="EFJ877" s="396"/>
      <c r="EFK877" s="396"/>
      <c r="EFL877" s="396"/>
      <c r="EFM877" s="396"/>
      <c r="EFN877" s="396"/>
      <c r="EFO877" s="396"/>
      <c r="EFP877" s="396"/>
      <c r="EFQ877" s="396"/>
      <c r="EFR877" s="396"/>
      <c r="EFS877" s="396"/>
      <c r="EFT877" s="396"/>
      <c r="EFU877" s="396"/>
      <c r="EFV877" s="396"/>
      <c r="EFW877" s="396"/>
      <c r="EFX877" s="396"/>
      <c r="EFY877" s="396"/>
      <c r="EFZ877" s="396"/>
      <c r="EGA877" s="396"/>
      <c r="EGB877" s="396"/>
      <c r="EGC877" s="396"/>
      <c r="EGD877" s="396"/>
      <c r="EGE877" s="396"/>
      <c r="EGF877" s="396"/>
      <c r="EGG877" s="396"/>
      <c r="EGH877" s="396"/>
      <c r="EGI877" s="396"/>
      <c r="EGJ877" s="396"/>
      <c r="EGK877" s="396"/>
      <c r="EGL877" s="396"/>
      <c r="EGM877" s="396"/>
      <c r="EGN877" s="396"/>
      <c r="EGO877" s="396"/>
      <c r="EGP877" s="396"/>
      <c r="EGQ877" s="396"/>
      <c r="EGR877" s="396"/>
      <c r="EGS877" s="396"/>
      <c r="EGT877" s="396"/>
      <c r="EGU877" s="396"/>
      <c r="EGV877" s="396"/>
      <c r="EGW877" s="396"/>
      <c r="EGX877" s="396"/>
      <c r="EGY877" s="396"/>
      <c r="EGZ877" s="396"/>
      <c r="EHA877" s="396"/>
      <c r="EHB877" s="396"/>
      <c r="EHC877" s="396"/>
      <c r="EHD877" s="396"/>
      <c r="EHE877" s="396"/>
      <c r="EHF877" s="396"/>
      <c r="EHG877" s="396"/>
      <c r="EHH877" s="396"/>
      <c r="EHI877" s="396"/>
      <c r="EHJ877" s="396"/>
      <c r="EHK877" s="396"/>
      <c r="EHL877" s="396"/>
      <c r="EHM877" s="396"/>
      <c r="EHN877" s="396"/>
      <c r="EHO877" s="396"/>
      <c r="EHP877" s="396"/>
      <c r="EHQ877" s="396"/>
      <c r="EHR877" s="396"/>
      <c r="EHS877" s="396"/>
      <c r="EHT877" s="396"/>
      <c r="EHU877" s="396"/>
      <c r="EHV877" s="396"/>
      <c r="EHW877" s="396"/>
      <c r="EHX877" s="396"/>
      <c r="EHY877" s="396"/>
      <c r="EHZ877" s="396"/>
      <c r="EIA877" s="396"/>
      <c r="EIB877" s="396"/>
      <c r="EIC877" s="396"/>
      <c r="EID877" s="396"/>
      <c r="EIE877" s="396"/>
      <c r="EIF877" s="396"/>
      <c r="EIG877" s="396"/>
      <c r="EIH877" s="396"/>
      <c r="EII877" s="396"/>
      <c r="EIJ877" s="396"/>
      <c r="EIK877" s="396"/>
      <c r="EIL877" s="396"/>
      <c r="EIM877" s="396"/>
      <c r="EIN877" s="396"/>
      <c r="EIO877" s="396"/>
      <c r="EIP877" s="396"/>
      <c r="EIQ877" s="396"/>
      <c r="EIR877" s="396"/>
      <c r="EIS877" s="396"/>
      <c r="EIT877" s="396"/>
      <c r="EIU877" s="396"/>
      <c r="EIV877" s="396"/>
      <c r="EIW877" s="396"/>
      <c r="EIX877" s="396"/>
      <c r="EIY877" s="396"/>
      <c r="EIZ877" s="396"/>
      <c r="EJA877" s="396"/>
      <c r="EJB877" s="396"/>
      <c r="EJC877" s="396"/>
      <c r="EJD877" s="396"/>
      <c r="EJE877" s="396"/>
      <c r="EJF877" s="396"/>
      <c r="EJG877" s="396"/>
      <c r="EJH877" s="396"/>
      <c r="EJI877" s="396"/>
      <c r="EJJ877" s="396"/>
      <c r="EJK877" s="396"/>
      <c r="EJL877" s="396"/>
      <c r="EJM877" s="396"/>
      <c r="EJN877" s="396"/>
      <c r="EJO877" s="396"/>
      <c r="EJP877" s="396"/>
      <c r="EJQ877" s="396"/>
      <c r="EJR877" s="396"/>
      <c r="EJS877" s="396"/>
      <c r="EJT877" s="396"/>
      <c r="EJU877" s="396"/>
      <c r="EJV877" s="396"/>
      <c r="EJW877" s="396"/>
      <c r="EJX877" s="396"/>
      <c r="EJY877" s="396"/>
      <c r="EJZ877" s="396"/>
      <c r="EKA877" s="396"/>
      <c r="EKB877" s="396"/>
      <c r="EKC877" s="396"/>
      <c r="EKD877" s="396"/>
      <c r="EKE877" s="396"/>
      <c r="EKF877" s="396"/>
      <c r="EKG877" s="396"/>
      <c r="EKH877" s="396"/>
      <c r="EKI877" s="396"/>
      <c r="EKJ877" s="396"/>
      <c r="EKK877" s="396"/>
      <c r="EKL877" s="396"/>
      <c r="EKM877" s="396"/>
      <c r="EKN877" s="396"/>
      <c r="EKO877" s="396"/>
      <c r="EKP877" s="396"/>
      <c r="EKQ877" s="396"/>
      <c r="EKR877" s="396"/>
      <c r="EKS877" s="396"/>
      <c r="EKT877" s="396"/>
      <c r="EKU877" s="396"/>
      <c r="EKV877" s="396"/>
      <c r="EKW877" s="396"/>
      <c r="EKX877" s="396"/>
      <c r="EKY877" s="396"/>
      <c r="EKZ877" s="396"/>
      <c r="ELA877" s="396"/>
      <c r="ELB877" s="396"/>
      <c r="ELC877" s="396"/>
      <c r="ELD877" s="396"/>
      <c r="ELE877" s="396"/>
      <c r="ELF877" s="396"/>
      <c r="ELG877" s="396"/>
      <c r="ELH877" s="396"/>
      <c r="ELI877" s="396"/>
      <c r="ELJ877" s="396"/>
      <c r="ELK877" s="396"/>
      <c r="ELL877" s="396"/>
      <c r="ELM877" s="396"/>
      <c r="ELN877" s="396"/>
      <c r="ELO877" s="396"/>
      <c r="ELP877" s="396"/>
      <c r="ELQ877" s="396"/>
      <c r="ELR877" s="396"/>
      <c r="ELS877" s="396"/>
      <c r="ELT877" s="396"/>
      <c r="ELU877" s="396"/>
      <c r="ELV877" s="396"/>
      <c r="ELW877" s="396"/>
      <c r="ELX877" s="396"/>
      <c r="ELY877" s="396"/>
      <c r="ELZ877" s="396"/>
      <c r="EMA877" s="396"/>
      <c r="EMB877" s="396"/>
      <c r="EMC877" s="396"/>
      <c r="EMD877" s="396"/>
      <c r="EME877" s="396"/>
      <c r="EMF877" s="396"/>
      <c r="EMG877" s="396"/>
      <c r="EMH877" s="396"/>
      <c r="EMI877" s="396"/>
      <c r="EMJ877" s="396"/>
      <c r="EMK877" s="396"/>
      <c r="EML877" s="396"/>
      <c r="EMM877" s="396"/>
      <c r="EMN877" s="396"/>
      <c r="EMO877" s="396"/>
      <c r="EMP877" s="396"/>
      <c r="EMQ877" s="396"/>
      <c r="EMR877" s="396"/>
      <c r="EMS877" s="396"/>
      <c r="EMT877" s="396"/>
      <c r="EMU877" s="396"/>
      <c r="EMV877" s="396"/>
      <c r="EMW877" s="396"/>
      <c r="EMX877" s="396"/>
      <c r="EMY877" s="396"/>
      <c r="EMZ877" s="396"/>
      <c r="ENA877" s="396"/>
      <c r="ENB877" s="396"/>
      <c r="ENC877" s="396"/>
      <c r="END877" s="396"/>
      <c r="ENE877" s="396"/>
      <c r="ENF877" s="396"/>
      <c r="ENG877" s="396"/>
      <c r="ENH877" s="396"/>
      <c r="ENI877" s="396"/>
      <c r="ENJ877" s="396"/>
      <c r="ENK877" s="396"/>
      <c r="ENL877" s="396"/>
      <c r="ENM877" s="396"/>
      <c r="ENN877" s="396"/>
      <c r="ENO877" s="396"/>
      <c r="ENP877" s="396"/>
      <c r="ENQ877" s="396"/>
      <c r="ENR877" s="396"/>
      <c r="ENS877" s="396"/>
      <c r="ENT877" s="396"/>
      <c r="ENU877" s="396"/>
      <c r="ENV877" s="396"/>
      <c r="ENW877" s="396"/>
      <c r="ENX877" s="396"/>
      <c r="ENY877" s="396"/>
      <c r="ENZ877" s="396"/>
      <c r="EOA877" s="396"/>
      <c r="EOB877" s="396"/>
      <c r="EOC877" s="396"/>
      <c r="EOD877" s="396"/>
      <c r="EOE877" s="396"/>
      <c r="EOF877" s="396"/>
      <c r="EOG877" s="396"/>
      <c r="EOH877" s="396"/>
      <c r="EOI877" s="396"/>
      <c r="EOJ877" s="396"/>
      <c r="EOK877" s="396"/>
      <c r="EOL877" s="396"/>
      <c r="EOM877" s="396"/>
      <c r="EON877" s="396"/>
      <c r="EOO877" s="396"/>
      <c r="EOP877" s="396"/>
      <c r="EOQ877" s="396"/>
      <c r="EOR877" s="396"/>
      <c r="EOS877" s="396"/>
      <c r="EOT877" s="396"/>
      <c r="EOU877" s="396"/>
      <c r="EOV877" s="396"/>
      <c r="EOW877" s="396"/>
      <c r="EOX877" s="396"/>
      <c r="EOY877" s="396"/>
      <c r="EOZ877" s="396"/>
      <c r="EPA877" s="396"/>
      <c r="EPB877" s="396"/>
      <c r="EPC877" s="396"/>
      <c r="EPD877" s="396"/>
      <c r="EPE877" s="396"/>
      <c r="EPF877" s="396"/>
      <c r="EPG877" s="396"/>
      <c r="EPH877" s="396"/>
      <c r="EPI877" s="396"/>
      <c r="EPJ877" s="396"/>
      <c r="EPK877" s="396"/>
      <c r="EPL877" s="396"/>
      <c r="EPM877" s="396"/>
      <c r="EPN877" s="396"/>
      <c r="EPO877" s="396"/>
      <c r="EPP877" s="396"/>
      <c r="EPQ877" s="396"/>
      <c r="EPR877" s="396"/>
      <c r="EPS877" s="396"/>
      <c r="EPT877" s="396"/>
      <c r="EPU877" s="396"/>
      <c r="EPV877" s="396"/>
      <c r="EPW877" s="396"/>
      <c r="EPX877" s="396"/>
      <c r="EPY877" s="396"/>
      <c r="EPZ877" s="396"/>
      <c r="EQA877" s="396"/>
      <c r="EQB877" s="396"/>
      <c r="EQC877" s="396"/>
      <c r="EQD877" s="396"/>
      <c r="EQE877" s="396"/>
      <c r="EQF877" s="396"/>
      <c r="EQG877" s="396"/>
      <c r="EQH877" s="396"/>
      <c r="EQI877" s="396"/>
      <c r="EQJ877" s="396"/>
      <c r="EQK877" s="396"/>
      <c r="EQL877" s="396"/>
      <c r="EQM877" s="396"/>
      <c r="EQN877" s="396"/>
      <c r="EQO877" s="396"/>
      <c r="EQP877" s="396"/>
      <c r="EQQ877" s="396"/>
      <c r="EQR877" s="396"/>
      <c r="EQS877" s="396"/>
      <c r="EQT877" s="396"/>
      <c r="EQU877" s="396"/>
      <c r="EQV877" s="396"/>
      <c r="EQW877" s="396"/>
      <c r="EQX877" s="396"/>
      <c r="EQY877" s="396"/>
      <c r="EQZ877" s="396"/>
      <c r="ERA877" s="396"/>
      <c r="ERB877" s="396"/>
      <c r="ERC877" s="396"/>
      <c r="ERD877" s="396"/>
      <c r="ERE877" s="396"/>
      <c r="ERF877" s="396"/>
      <c r="ERG877" s="396"/>
      <c r="ERH877" s="396"/>
      <c r="ERI877" s="396"/>
      <c r="ERJ877" s="396"/>
      <c r="ERK877" s="396"/>
      <c r="ERL877" s="396"/>
      <c r="ERM877" s="396"/>
      <c r="ERN877" s="396"/>
      <c r="ERO877" s="396"/>
      <c r="ERP877" s="396"/>
      <c r="ERQ877" s="396"/>
      <c r="ERR877" s="396"/>
      <c r="ERS877" s="396"/>
      <c r="ERT877" s="396"/>
      <c r="ERU877" s="396"/>
      <c r="ERV877" s="396"/>
      <c r="ERW877" s="396"/>
      <c r="ERX877" s="396"/>
      <c r="ERY877" s="396"/>
      <c r="ERZ877" s="396"/>
      <c r="ESA877" s="396"/>
      <c r="ESB877" s="396"/>
      <c r="ESC877" s="396"/>
      <c r="ESD877" s="396"/>
      <c r="ESE877" s="396"/>
      <c r="ESF877" s="396"/>
      <c r="ESG877" s="396"/>
      <c r="ESH877" s="396"/>
      <c r="ESI877" s="396"/>
      <c r="ESJ877" s="396"/>
      <c r="ESK877" s="396"/>
      <c r="ESL877" s="396"/>
      <c r="ESM877" s="396"/>
      <c r="ESN877" s="396"/>
      <c r="ESO877" s="396"/>
      <c r="ESP877" s="396"/>
      <c r="ESQ877" s="396"/>
      <c r="ESR877" s="396"/>
      <c r="ESS877" s="396"/>
      <c r="EST877" s="396"/>
      <c r="ESU877" s="396"/>
      <c r="ESV877" s="396"/>
      <c r="ESW877" s="396"/>
      <c r="ESX877" s="396"/>
      <c r="ESY877" s="396"/>
      <c r="ESZ877" s="396"/>
      <c r="ETA877" s="396"/>
      <c r="ETB877" s="396"/>
      <c r="ETC877" s="396"/>
      <c r="ETD877" s="396"/>
      <c r="ETE877" s="396"/>
      <c r="ETF877" s="396"/>
      <c r="ETG877" s="396"/>
      <c r="ETH877" s="396"/>
      <c r="ETI877" s="396"/>
      <c r="ETJ877" s="396"/>
      <c r="ETK877" s="396"/>
      <c r="ETL877" s="396"/>
      <c r="ETM877" s="396"/>
      <c r="ETN877" s="396"/>
      <c r="ETO877" s="396"/>
      <c r="ETP877" s="396"/>
      <c r="ETQ877" s="396"/>
      <c r="ETR877" s="396"/>
      <c r="ETS877" s="396"/>
      <c r="ETT877" s="396"/>
      <c r="ETU877" s="396"/>
      <c r="ETV877" s="396"/>
      <c r="ETW877" s="396"/>
      <c r="ETX877" s="396"/>
      <c r="ETY877" s="396"/>
      <c r="ETZ877" s="396"/>
      <c r="EUA877" s="396"/>
      <c r="EUB877" s="396"/>
      <c r="EUC877" s="396"/>
      <c r="EUD877" s="396"/>
      <c r="EUE877" s="396"/>
      <c r="EUF877" s="396"/>
      <c r="EUG877" s="396"/>
      <c r="EUH877" s="396"/>
      <c r="EUI877" s="396"/>
      <c r="EUJ877" s="396"/>
      <c r="EUK877" s="396"/>
      <c r="EUL877" s="396"/>
      <c r="EUM877" s="396"/>
      <c r="EUN877" s="396"/>
      <c r="EUO877" s="396"/>
      <c r="EUP877" s="396"/>
      <c r="EUQ877" s="396"/>
      <c r="EUR877" s="396"/>
      <c r="EUS877" s="396"/>
      <c r="EUT877" s="396"/>
      <c r="EUU877" s="396"/>
      <c r="EUV877" s="396"/>
      <c r="EUW877" s="396"/>
      <c r="EUX877" s="396"/>
      <c r="EUY877" s="396"/>
      <c r="EUZ877" s="396"/>
      <c r="EVA877" s="396"/>
      <c r="EVB877" s="396"/>
      <c r="EVC877" s="396"/>
      <c r="EVD877" s="396"/>
      <c r="EVE877" s="396"/>
      <c r="EVF877" s="396"/>
      <c r="EVG877" s="396"/>
      <c r="EVH877" s="396"/>
      <c r="EVI877" s="396"/>
      <c r="EVJ877" s="396"/>
      <c r="EVK877" s="396"/>
      <c r="EVL877" s="396"/>
      <c r="EVM877" s="396"/>
      <c r="EVN877" s="396"/>
      <c r="EVO877" s="396"/>
      <c r="EVP877" s="396"/>
      <c r="EVQ877" s="396"/>
      <c r="EVR877" s="396"/>
      <c r="EVS877" s="396"/>
      <c r="EVT877" s="396"/>
      <c r="EVU877" s="396"/>
      <c r="EVV877" s="396"/>
      <c r="EVW877" s="396"/>
      <c r="EVX877" s="396"/>
      <c r="EVY877" s="396"/>
      <c r="EVZ877" s="396"/>
      <c r="EWA877" s="396"/>
      <c r="EWB877" s="396"/>
      <c r="EWC877" s="396"/>
      <c r="EWD877" s="396"/>
      <c r="EWE877" s="396"/>
      <c r="EWF877" s="396"/>
      <c r="EWG877" s="396"/>
      <c r="EWH877" s="396"/>
      <c r="EWI877" s="396"/>
      <c r="EWJ877" s="396"/>
      <c r="EWK877" s="396"/>
      <c r="EWL877" s="396"/>
      <c r="EWM877" s="396"/>
      <c r="EWN877" s="396"/>
      <c r="EWO877" s="396"/>
      <c r="EWP877" s="396"/>
      <c r="EWQ877" s="396"/>
      <c r="EWR877" s="396"/>
      <c r="EWS877" s="396"/>
      <c r="EWT877" s="396"/>
      <c r="EWU877" s="396"/>
      <c r="EWV877" s="396"/>
      <c r="EWW877" s="396"/>
      <c r="EWX877" s="396"/>
      <c r="EWY877" s="396"/>
      <c r="EWZ877" s="396"/>
      <c r="EXA877" s="396"/>
      <c r="EXB877" s="396"/>
      <c r="EXC877" s="396"/>
      <c r="EXD877" s="396"/>
      <c r="EXE877" s="396"/>
      <c r="EXF877" s="396"/>
      <c r="EXG877" s="396"/>
      <c r="EXH877" s="396"/>
      <c r="EXI877" s="396"/>
      <c r="EXJ877" s="396"/>
      <c r="EXK877" s="396"/>
      <c r="EXL877" s="396"/>
      <c r="EXM877" s="396"/>
      <c r="EXN877" s="396"/>
      <c r="EXO877" s="396"/>
      <c r="EXP877" s="396"/>
      <c r="EXQ877" s="396"/>
      <c r="EXR877" s="396"/>
      <c r="EXS877" s="396"/>
      <c r="EXT877" s="396"/>
      <c r="EXU877" s="396"/>
      <c r="EXV877" s="396"/>
      <c r="EXW877" s="396"/>
      <c r="EXX877" s="396"/>
      <c r="EXY877" s="396"/>
      <c r="EXZ877" s="396"/>
      <c r="EYA877" s="396"/>
      <c r="EYB877" s="396"/>
      <c r="EYC877" s="396"/>
      <c r="EYD877" s="396"/>
      <c r="EYE877" s="396"/>
      <c r="EYF877" s="396"/>
      <c r="EYG877" s="396"/>
      <c r="EYH877" s="396"/>
      <c r="EYI877" s="396"/>
      <c r="EYJ877" s="396"/>
      <c r="EYK877" s="396"/>
      <c r="EYL877" s="396"/>
      <c r="EYM877" s="396"/>
      <c r="EYN877" s="396"/>
      <c r="EYO877" s="396"/>
      <c r="EYP877" s="396"/>
      <c r="EYQ877" s="396"/>
      <c r="EYR877" s="396"/>
      <c r="EYS877" s="396"/>
      <c r="EYT877" s="396"/>
      <c r="EYU877" s="396"/>
      <c r="EYV877" s="396"/>
      <c r="EYW877" s="396"/>
      <c r="EYX877" s="396"/>
      <c r="EYY877" s="396"/>
      <c r="EYZ877" s="396"/>
      <c r="EZA877" s="396"/>
      <c r="EZB877" s="396"/>
      <c r="EZC877" s="396"/>
      <c r="EZD877" s="396"/>
      <c r="EZE877" s="396"/>
      <c r="EZF877" s="396"/>
      <c r="EZG877" s="396"/>
      <c r="EZH877" s="396"/>
      <c r="EZI877" s="396"/>
      <c r="EZJ877" s="396"/>
      <c r="EZK877" s="396"/>
      <c r="EZL877" s="396"/>
      <c r="EZM877" s="396"/>
      <c r="EZN877" s="396"/>
      <c r="EZO877" s="396"/>
      <c r="EZP877" s="396"/>
      <c r="EZQ877" s="396"/>
      <c r="EZR877" s="396"/>
      <c r="EZS877" s="396"/>
      <c r="EZT877" s="396"/>
      <c r="EZU877" s="396"/>
      <c r="EZV877" s="396"/>
      <c r="EZW877" s="396"/>
      <c r="EZX877" s="396"/>
      <c r="EZY877" s="396"/>
      <c r="EZZ877" s="396"/>
      <c r="FAA877" s="396"/>
      <c r="FAB877" s="396"/>
      <c r="FAC877" s="396"/>
      <c r="FAD877" s="396"/>
      <c r="FAE877" s="396"/>
      <c r="FAF877" s="396"/>
      <c r="FAG877" s="396"/>
      <c r="FAH877" s="396"/>
      <c r="FAI877" s="396"/>
      <c r="FAJ877" s="396"/>
      <c r="FAK877" s="396"/>
      <c r="FAL877" s="396"/>
      <c r="FAM877" s="396"/>
      <c r="FAN877" s="396"/>
      <c r="FAO877" s="396"/>
      <c r="FAP877" s="396"/>
      <c r="FAQ877" s="396"/>
      <c r="FAR877" s="396"/>
      <c r="FAS877" s="396"/>
      <c r="FAT877" s="396"/>
      <c r="FAU877" s="396"/>
      <c r="FAV877" s="396"/>
      <c r="FAW877" s="396"/>
      <c r="FAX877" s="396"/>
      <c r="FAY877" s="396"/>
      <c r="FAZ877" s="396"/>
      <c r="FBA877" s="396"/>
      <c r="FBB877" s="396"/>
      <c r="FBC877" s="396"/>
      <c r="FBD877" s="396"/>
      <c r="FBE877" s="396"/>
      <c r="FBF877" s="396"/>
      <c r="FBG877" s="396"/>
      <c r="FBH877" s="396"/>
      <c r="FBI877" s="396"/>
      <c r="FBJ877" s="396"/>
      <c r="FBK877" s="396"/>
      <c r="FBL877" s="396"/>
      <c r="FBM877" s="396"/>
      <c r="FBN877" s="396"/>
      <c r="FBO877" s="396"/>
      <c r="FBP877" s="396"/>
      <c r="FBQ877" s="396"/>
      <c r="FBR877" s="396"/>
      <c r="FBS877" s="396"/>
      <c r="FBT877" s="396"/>
      <c r="FBU877" s="396"/>
      <c r="FBV877" s="396"/>
      <c r="FBW877" s="396"/>
      <c r="FBX877" s="396"/>
      <c r="FBY877" s="396"/>
      <c r="FBZ877" s="396"/>
      <c r="FCA877" s="396"/>
      <c r="FCB877" s="396"/>
      <c r="FCC877" s="396"/>
      <c r="FCD877" s="396"/>
      <c r="FCE877" s="396"/>
      <c r="FCF877" s="396"/>
      <c r="FCG877" s="396"/>
      <c r="FCH877" s="396"/>
      <c r="FCI877" s="396"/>
      <c r="FCJ877" s="396"/>
      <c r="FCK877" s="396"/>
      <c r="FCL877" s="396"/>
      <c r="FCM877" s="396"/>
      <c r="FCN877" s="396"/>
      <c r="FCO877" s="396"/>
      <c r="FCP877" s="396"/>
      <c r="FCQ877" s="396"/>
      <c r="FCR877" s="396"/>
      <c r="FCS877" s="396"/>
      <c r="FCT877" s="396"/>
      <c r="FCU877" s="396"/>
      <c r="FCV877" s="396"/>
      <c r="FCW877" s="396"/>
      <c r="FCX877" s="396"/>
      <c r="FCY877" s="396"/>
      <c r="FCZ877" s="396"/>
      <c r="FDA877" s="396"/>
      <c r="FDB877" s="396"/>
      <c r="FDC877" s="396"/>
      <c r="FDD877" s="396"/>
      <c r="FDE877" s="396"/>
      <c r="FDF877" s="396"/>
      <c r="FDG877" s="396"/>
      <c r="FDH877" s="396"/>
      <c r="FDI877" s="396"/>
      <c r="FDJ877" s="396"/>
      <c r="FDK877" s="396"/>
      <c r="FDL877" s="396"/>
      <c r="FDM877" s="396"/>
      <c r="FDN877" s="396"/>
      <c r="FDO877" s="396"/>
      <c r="FDP877" s="396"/>
      <c r="FDQ877" s="396"/>
      <c r="FDR877" s="396"/>
      <c r="FDS877" s="396"/>
      <c r="FDT877" s="396"/>
      <c r="FDU877" s="396"/>
      <c r="FDV877" s="396"/>
      <c r="FDW877" s="396"/>
      <c r="FDX877" s="396"/>
      <c r="FDY877" s="396"/>
      <c r="FDZ877" s="396"/>
      <c r="FEA877" s="396"/>
      <c r="FEB877" s="396"/>
      <c r="FEC877" s="396"/>
      <c r="FED877" s="396"/>
      <c r="FEE877" s="396"/>
      <c r="FEF877" s="396"/>
      <c r="FEG877" s="396"/>
      <c r="FEH877" s="396"/>
      <c r="FEI877" s="396"/>
      <c r="FEJ877" s="396"/>
      <c r="FEK877" s="396"/>
      <c r="FEL877" s="396"/>
      <c r="FEM877" s="396"/>
      <c r="FEN877" s="396"/>
      <c r="FEO877" s="396"/>
      <c r="FEP877" s="396"/>
      <c r="FEQ877" s="396"/>
      <c r="FER877" s="396"/>
      <c r="FES877" s="396"/>
      <c r="FET877" s="396"/>
      <c r="FEU877" s="396"/>
      <c r="FEV877" s="396"/>
      <c r="FEW877" s="396"/>
      <c r="FEX877" s="396"/>
      <c r="FEY877" s="396"/>
      <c r="FEZ877" s="396"/>
      <c r="FFA877" s="396"/>
      <c r="FFB877" s="396"/>
      <c r="FFC877" s="396"/>
      <c r="FFD877" s="396"/>
      <c r="FFE877" s="396"/>
      <c r="FFF877" s="396"/>
      <c r="FFG877" s="396"/>
      <c r="FFH877" s="396"/>
      <c r="FFI877" s="396"/>
      <c r="FFJ877" s="396"/>
      <c r="FFK877" s="396"/>
      <c r="FFL877" s="396"/>
      <c r="FFM877" s="396"/>
      <c r="FFN877" s="396"/>
      <c r="FFO877" s="396"/>
      <c r="FFP877" s="396"/>
      <c r="FFQ877" s="396"/>
      <c r="FFR877" s="396"/>
      <c r="FFS877" s="396"/>
      <c r="FFT877" s="396"/>
      <c r="FFU877" s="396"/>
      <c r="FFV877" s="396"/>
      <c r="FFW877" s="396"/>
      <c r="FFX877" s="396"/>
      <c r="FFY877" s="396"/>
      <c r="FFZ877" s="396"/>
      <c r="FGA877" s="396"/>
      <c r="FGB877" s="396"/>
      <c r="FGC877" s="396"/>
      <c r="FGD877" s="396"/>
      <c r="FGE877" s="396"/>
      <c r="FGF877" s="396"/>
      <c r="FGG877" s="396"/>
      <c r="FGH877" s="396"/>
      <c r="FGI877" s="396"/>
      <c r="FGJ877" s="396"/>
      <c r="FGK877" s="396"/>
      <c r="FGL877" s="396"/>
      <c r="FGM877" s="396"/>
      <c r="FGN877" s="396"/>
      <c r="FGO877" s="396"/>
      <c r="FGP877" s="396"/>
      <c r="FGQ877" s="396"/>
      <c r="FGR877" s="396"/>
      <c r="FGS877" s="396"/>
      <c r="FGT877" s="396"/>
      <c r="FGU877" s="396"/>
      <c r="FGV877" s="396"/>
      <c r="FGW877" s="396"/>
      <c r="FGX877" s="396"/>
      <c r="FGY877" s="396"/>
      <c r="FGZ877" s="396"/>
      <c r="FHA877" s="396"/>
      <c r="FHB877" s="396"/>
      <c r="FHC877" s="396"/>
      <c r="FHD877" s="396"/>
      <c r="FHE877" s="396"/>
      <c r="FHF877" s="396"/>
      <c r="FHG877" s="396"/>
      <c r="FHH877" s="396"/>
      <c r="FHI877" s="396"/>
      <c r="FHJ877" s="396"/>
      <c r="FHK877" s="396"/>
      <c r="FHL877" s="396"/>
      <c r="FHM877" s="396"/>
      <c r="FHN877" s="396"/>
      <c r="FHO877" s="396"/>
      <c r="FHP877" s="396"/>
      <c r="FHQ877" s="396"/>
      <c r="FHR877" s="396"/>
      <c r="FHS877" s="396"/>
      <c r="FHT877" s="396"/>
      <c r="FHU877" s="396"/>
      <c r="FHV877" s="396"/>
      <c r="FHW877" s="396"/>
      <c r="FHX877" s="396"/>
      <c r="FHY877" s="396"/>
      <c r="FHZ877" s="396"/>
      <c r="FIA877" s="396"/>
      <c r="FIB877" s="396"/>
      <c r="FIC877" s="396"/>
      <c r="FID877" s="396"/>
      <c r="FIE877" s="396"/>
      <c r="FIF877" s="396"/>
      <c r="FIG877" s="396"/>
      <c r="FIH877" s="396"/>
      <c r="FII877" s="396"/>
      <c r="FIJ877" s="396"/>
      <c r="FIK877" s="396"/>
      <c r="FIL877" s="396"/>
      <c r="FIM877" s="396"/>
      <c r="FIN877" s="396"/>
      <c r="FIO877" s="396"/>
      <c r="FIP877" s="396"/>
      <c r="FIQ877" s="396"/>
      <c r="FIR877" s="396"/>
      <c r="FIS877" s="396"/>
      <c r="FIT877" s="396"/>
      <c r="FIU877" s="396"/>
      <c r="FIV877" s="396"/>
      <c r="FIW877" s="396"/>
      <c r="FIX877" s="396"/>
      <c r="FIY877" s="396"/>
      <c r="FIZ877" s="396"/>
      <c r="FJA877" s="396"/>
      <c r="FJB877" s="396"/>
      <c r="FJC877" s="396"/>
      <c r="FJD877" s="396"/>
      <c r="FJE877" s="396"/>
      <c r="FJF877" s="396"/>
      <c r="FJG877" s="396"/>
      <c r="FJH877" s="396"/>
      <c r="FJI877" s="396"/>
      <c r="FJJ877" s="396"/>
      <c r="FJK877" s="396"/>
      <c r="FJL877" s="396"/>
      <c r="FJM877" s="396"/>
      <c r="FJN877" s="396"/>
      <c r="FJO877" s="396"/>
      <c r="FJP877" s="396"/>
      <c r="FJQ877" s="396"/>
      <c r="FJR877" s="396"/>
      <c r="FJS877" s="396"/>
      <c r="FJT877" s="396"/>
      <c r="FJU877" s="396"/>
      <c r="FJV877" s="396"/>
      <c r="FJW877" s="396"/>
      <c r="FJX877" s="396"/>
      <c r="FJY877" s="396"/>
      <c r="FJZ877" s="396"/>
      <c r="FKA877" s="396"/>
      <c r="FKB877" s="396"/>
      <c r="FKC877" s="396"/>
      <c r="FKD877" s="396"/>
      <c r="FKE877" s="396"/>
      <c r="FKF877" s="396"/>
      <c r="FKG877" s="396"/>
      <c r="FKH877" s="396"/>
      <c r="FKI877" s="396"/>
      <c r="FKJ877" s="396"/>
      <c r="FKK877" s="396"/>
      <c r="FKL877" s="396"/>
      <c r="FKM877" s="396"/>
      <c r="FKN877" s="396"/>
      <c r="FKO877" s="396"/>
      <c r="FKP877" s="396"/>
      <c r="FKQ877" s="396"/>
      <c r="FKR877" s="396"/>
      <c r="FKS877" s="396"/>
      <c r="FKT877" s="396"/>
      <c r="FKU877" s="396"/>
      <c r="FKV877" s="396"/>
      <c r="FKW877" s="396"/>
      <c r="FKX877" s="396"/>
      <c r="FKY877" s="396"/>
      <c r="FKZ877" s="396"/>
      <c r="FLA877" s="396"/>
      <c r="FLB877" s="396"/>
      <c r="FLC877" s="396"/>
      <c r="FLD877" s="396"/>
      <c r="FLE877" s="396"/>
      <c r="FLF877" s="396"/>
      <c r="FLG877" s="396"/>
      <c r="FLH877" s="396"/>
      <c r="FLI877" s="396"/>
      <c r="FLJ877" s="396"/>
      <c r="FLK877" s="396"/>
      <c r="FLL877" s="396"/>
      <c r="FLM877" s="396"/>
      <c r="FLN877" s="396"/>
      <c r="FLO877" s="396"/>
      <c r="FLP877" s="396"/>
      <c r="FLQ877" s="396"/>
      <c r="FLR877" s="396"/>
      <c r="FLS877" s="396"/>
      <c r="FLT877" s="396"/>
      <c r="FLU877" s="396"/>
      <c r="FLV877" s="396"/>
      <c r="FLW877" s="396"/>
      <c r="FLX877" s="396"/>
      <c r="FLY877" s="396"/>
      <c r="FLZ877" s="396"/>
      <c r="FMA877" s="396"/>
      <c r="FMB877" s="396"/>
      <c r="FMC877" s="396"/>
      <c r="FMD877" s="396"/>
      <c r="FME877" s="396"/>
      <c r="FMF877" s="396"/>
      <c r="FMG877" s="396"/>
      <c r="FMH877" s="396"/>
      <c r="FMI877" s="396"/>
      <c r="FMJ877" s="396"/>
      <c r="FMK877" s="396"/>
      <c r="FML877" s="396"/>
      <c r="FMM877" s="396"/>
      <c r="FMN877" s="396"/>
      <c r="FMO877" s="396"/>
      <c r="FMP877" s="396"/>
      <c r="FMQ877" s="396"/>
      <c r="FMR877" s="396"/>
      <c r="FMS877" s="396"/>
      <c r="FMT877" s="396"/>
      <c r="FMU877" s="396"/>
      <c r="FMV877" s="396"/>
      <c r="FMW877" s="396"/>
      <c r="FMX877" s="396"/>
      <c r="FMY877" s="396"/>
      <c r="FMZ877" s="396"/>
      <c r="FNA877" s="396"/>
      <c r="FNB877" s="396"/>
      <c r="FNC877" s="396"/>
      <c r="FND877" s="396"/>
      <c r="FNE877" s="396"/>
      <c r="FNF877" s="396"/>
      <c r="FNG877" s="396"/>
      <c r="FNH877" s="396"/>
      <c r="FNI877" s="396"/>
      <c r="FNJ877" s="396"/>
      <c r="FNK877" s="396"/>
      <c r="FNL877" s="396"/>
      <c r="FNM877" s="396"/>
      <c r="FNN877" s="396"/>
      <c r="FNO877" s="396"/>
      <c r="FNP877" s="396"/>
      <c r="FNQ877" s="396"/>
      <c r="FNR877" s="396"/>
      <c r="FNS877" s="396"/>
      <c r="FNT877" s="396"/>
      <c r="FNU877" s="396"/>
      <c r="FNV877" s="396"/>
      <c r="FNW877" s="396"/>
      <c r="FNX877" s="396"/>
      <c r="FNY877" s="396"/>
      <c r="FNZ877" s="396"/>
      <c r="FOA877" s="396"/>
      <c r="FOB877" s="396"/>
      <c r="FOC877" s="396"/>
      <c r="FOD877" s="396"/>
      <c r="FOE877" s="396"/>
      <c r="FOF877" s="396"/>
      <c r="FOG877" s="396"/>
      <c r="FOH877" s="396"/>
      <c r="FOI877" s="396"/>
      <c r="FOJ877" s="396"/>
      <c r="FOK877" s="396"/>
      <c r="FOL877" s="396"/>
      <c r="FOM877" s="396"/>
      <c r="FON877" s="396"/>
      <c r="FOO877" s="396"/>
      <c r="FOP877" s="396"/>
      <c r="FOQ877" s="396"/>
      <c r="FOR877" s="396"/>
      <c r="FOS877" s="396"/>
      <c r="FOT877" s="396"/>
      <c r="FOU877" s="396"/>
      <c r="FOV877" s="396"/>
      <c r="FOW877" s="396"/>
      <c r="FOX877" s="396"/>
      <c r="FOY877" s="396"/>
      <c r="FOZ877" s="396"/>
      <c r="FPA877" s="396"/>
      <c r="FPB877" s="396"/>
      <c r="FPC877" s="396"/>
      <c r="FPD877" s="396"/>
      <c r="FPE877" s="396"/>
      <c r="FPF877" s="396"/>
      <c r="FPG877" s="396"/>
      <c r="FPH877" s="396"/>
      <c r="FPI877" s="396"/>
      <c r="FPJ877" s="396"/>
      <c r="FPK877" s="396"/>
      <c r="FPL877" s="396"/>
      <c r="FPM877" s="396"/>
      <c r="FPN877" s="396"/>
      <c r="FPO877" s="396"/>
      <c r="FPP877" s="396"/>
      <c r="FPQ877" s="396"/>
      <c r="FPR877" s="396"/>
      <c r="FPS877" s="396"/>
      <c r="FPT877" s="396"/>
      <c r="FPU877" s="396"/>
      <c r="FPV877" s="396"/>
      <c r="FPW877" s="396"/>
      <c r="FPX877" s="396"/>
      <c r="FPY877" s="396"/>
      <c r="FPZ877" s="396"/>
      <c r="FQA877" s="396"/>
      <c r="FQB877" s="396"/>
      <c r="FQC877" s="396"/>
      <c r="FQD877" s="396"/>
      <c r="FQE877" s="396"/>
      <c r="FQF877" s="396"/>
      <c r="FQG877" s="396"/>
      <c r="FQH877" s="396"/>
      <c r="FQI877" s="396"/>
      <c r="FQJ877" s="396"/>
      <c r="FQK877" s="396"/>
      <c r="FQL877" s="396"/>
      <c r="FQM877" s="396"/>
      <c r="FQN877" s="396"/>
      <c r="FQO877" s="396"/>
      <c r="FQP877" s="396"/>
      <c r="FQQ877" s="396"/>
      <c r="FQR877" s="396"/>
      <c r="FQS877" s="396"/>
      <c r="FQT877" s="396"/>
      <c r="FQU877" s="396"/>
      <c r="FQV877" s="396"/>
      <c r="FQW877" s="396"/>
      <c r="FQX877" s="396"/>
      <c r="FQY877" s="396"/>
      <c r="FQZ877" s="396"/>
      <c r="FRA877" s="396"/>
      <c r="FRB877" s="396"/>
      <c r="FRC877" s="396"/>
      <c r="FRD877" s="396"/>
      <c r="FRE877" s="396"/>
      <c r="FRF877" s="396"/>
      <c r="FRG877" s="396"/>
      <c r="FRH877" s="396"/>
      <c r="FRI877" s="396"/>
      <c r="FRJ877" s="396"/>
      <c r="FRK877" s="396"/>
      <c r="FRL877" s="396"/>
      <c r="FRM877" s="396"/>
      <c r="FRN877" s="396"/>
      <c r="FRO877" s="396"/>
      <c r="FRP877" s="396"/>
      <c r="FRQ877" s="396"/>
      <c r="FRR877" s="396"/>
      <c r="FRS877" s="396"/>
      <c r="FRT877" s="396"/>
      <c r="FRU877" s="396"/>
      <c r="FRV877" s="396"/>
      <c r="FRW877" s="396"/>
      <c r="FRX877" s="396"/>
      <c r="FRY877" s="396"/>
      <c r="FRZ877" s="396"/>
      <c r="FSA877" s="396"/>
      <c r="FSB877" s="396"/>
      <c r="FSC877" s="396"/>
      <c r="FSD877" s="396"/>
      <c r="FSE877" s="396"/>
      <c r="FSF877" s="396"/>
      <c r="FSG877" s="396"/>
      <c r="FSH877" s="396"/>
      <c r="FSI877" s="396"/>
      <c r="FSJ877" s="396"/>
      <c r="FSK877" s="396"/>
      <c r="FSL877" s="396"/>
      <c r="FSM877" s="396"/>
      <c r="FSN877" s="396"/>
      <c r="FSO877" s="396"/>
      <c r="FSP877" s="396"/>
      <c r="FSQ877" s="396"/>
      <c r="FSR877" s="396"/>
      <c r="FSS877" s="396"/>
      <c r="FST877" s="396"/>
      <c r="FSU877" s="396"/>
      <c r="FSV877" s="396"/>
      <c r="FSW877" s="396"/>
      <c r="FSX877" s="396"/>
      <c r="FSY877" s="396"/>
      <c r="FSZ877" s="396"/>
      <c r="FTA877" s="396"/>
      <c r="FTB877" s="396"/>
      <c r="FTC877" s="396"/>
      <c r="FTD877" s="396"/>
      <c r="FTE877" s="396"/>
      <c r="FTF877" s="396"/>
      <c r="FTG877" s="396"/>
      <c r="FTH877" s="396"/>
      <c r="FTI877" s="396"/>
      <c r="FTJ877" s="396"/>
      <c r="FTK877" s="396"/>
      <c r="FTL877" s="396"/>
      <c r="FTM877" s="396"/>
      <c r="FTN877" s="396"/>
      <c r="FTO877" s="396"/>
      <c r="FTP877" s="396"/>
      <c r="FTQ877" s="396"/>
      <c r="FTR877" s="396"/>
      <c r="FTS877" s="396"/>
      <c r="FTT877" s="396"/>
      <c r="FTU877" s="396"/>
      <c r="FTV877" s="396"/>
      <c r="FTW877" s="396"/>
      <c r="FTX877" s="396"/>
      <c r="FTY877" s="396"/>
      <c r="FTZ877" s="396"/>
      <c r="FUA877" s="396"/>
      <c r="FUB877" s="396"/>
      <c r="FUC877" s="396"/>
      <c r="FUD877" s="396"/>
      <c r="FUE877" s="396"/>
      <c r="FUF877" s="396"/>
      <c r="FUG877" s="396"/>
      <c r="FUH877" s="396"/>
      <c r="FUI877" s="396"/>
      <c r="FUJ877" s="396"/>
      <c r="FUK877" s="396"/>
      <c r="FUL877" s="396"/>
      <c r="FUM877" s="396"/>
      <c r="FUN877" s="396"/>
      <c r="FUO877" s="396"/>
      <c r="FUP877" s="396"/>
      <c r="FUQ877" s="396"/>
      <c r="FUR877" s="396"/>
      <c r="FUS877" s="396"/>
      <c r="FUT877" s="396"/>
      <c r="FUU877" s="396"/>
      <c r="FUV877" s="396"/>
      <c r="FUW877" s="396"/>
      <c r="FUX877" s="396"/>
      <c r="FUY877" s="396"/>
      <c r="FUZ877" s="396"/>
      <c r="FVA877" s="396"/>
      <c r="FVB877" s="396"/>
      <c r="FVC877" s="396"/>
      <c r="FVD877" s="396"/>
      <c r="FVE877" s="396"/>
      <c r="FVF877" s="396"/>
      <c r="FVG877" s="396"/>
      <c r="FVH877" s="396"/>
      <c r="FVI877" s="396"/>
      <c r="FVJ877" s="396"/>
      <c r="FVK877" s="396"/>
      <c r="FVL877" s="396"/>
      <c r="FVM877" s="396"/>
      <c r="FVN877" s="396"/>
      <c r="FVO877" s="396"/>
      <c r="FVP877" s="396"/>
      <c r="FVQ877" s="396"/>
      <c r="FVR877" s="396"/>
      <c r="FVS877" s="396"/>
      <c r="FVT877" s="396"/>
      <c r="FVU877" s="396"/>
      <c r="FVV877" s="396"/>
      <c r="FVW877" s="396"/>
      <c r="FVX877" s="396"/>
      <c r="FVY877" s="396"/>
      <c r="FVZ877" s="396"/>
      <c r="FWA877" s="396"/>
      <c r="FWB877" s="396"/>
      <c r="FWC877" s="396"/>
      <c r="FWD877" s="396"/>
      <c r="FWE877" s="396"/>
      <c r="FWF877" s="396"/>
      <c r="FWG877" s="396"/>
      <c r="FWH877" s="396"/>
      <c r="FWI877" s="396"/>
      <c r="FWJ877" s="396"/>
      <c r="FWK877" s="396"/>
      <c r="FWL877" s="396"/>
      <c r="FWM877" s="396"/>
      <c r="FWN877" s="396"/>
      <c r="FWO877" s="396"/>
      <c r="FWP877" s="396"/>
      <c r="FWQ877" s="396"/>
      <c r="FWR877" s="396"/>
      <c r="FWS877" s="396"/>
      <c r="FWT877" s="396"/>
      <c r="FWU877" s="396"/>
      <c r="FWV877" s="396"/>
      <c r="FWW877" s="396"/>
      <c r="FWX877" s="396"/>
      <c r="FWY877" s="396"/>
      <c r="FWZ877" s="396"/>
      <c r="FXA877" s="396"/>
      <c r="FXB877" s="396"/>
      <c r="FXC877" s="396"/>
      <c r="FXD877" s="396"/>
      <c r="FXE877" s="396"/>
      <c r="FXF877" s="396"/>
      <c r="FXG877" s="396"/>
      <c r="FXH877" s="396"/>
      <c r="FXI877" s="396"/>
      <c r="FXJ877" s="396"/>
      <c r="FXK877" s="396"/>
      <c r="FXL877" s="396"/>
      <c r="FXM877" s="396"/>
      <c r="FXN877" s="396"/>
      <c r="FXO877" s="396"/>
      <c r="FXP877" s="396"/>
      <c r="FXQ877" s="396"/>
      <c r="FXR877" s="396"/>
      <c r="FXS877" s="396"/>
      <c r="FXT877" s="396"/>
      <c r="FXU877" s="396"/>
      <c r="FXV877" s="396"/>
      <c r="FXW877" s="396"/>
      <c r="FXX877" s="396"/>
      <c r="FXY877" s="396"/>
      <c r="FXZ877" s="396"/>
      <c r="FYA877" s="396"/>
      <c r="FYB877" s="396"/>
      <c r="FYC877" s="396"/>
      <c r="FYD877" s="396"/>
      <c r="FYE877" s="396"/>
      <c r="FYF877" s="396"/>
      <c r="FYG877" s="396"/>
      <c r="FYH877" s="396"/>
      <c r="FYI877" s="396"/>
      <c r="FYJ877" s="396"/>
      <c r="FYK877" s="396"/>
      <c r="FYL877" s="396"/>
      <c r="FYM877" s="396"/>
      <c r="FYN877" s="396"/>
      <c r="FYO877" s="396"/>
      <c r="FYP877" s="396"/>
      <c r="FYQ877" s="396"/>
      <c r="FYR877" s="396"/>
      <c r="FYS877" s="396"/>
      <c r="FYT877" s="396"/>
      <c r="FYU877" s="396"/>
      <c r="FYV877" s="396"/>
      <c r="FYW877" s="396"/>
      <c r="FYX877" s="396"/>
      <c r="FYY877" s="396"/>
      <c r="FYZ877" s="396"/>
      <c r="FZA877" s="396"/>
      <c r="FZB877" s="396"/>
      <c r="FZC877" s="396"/>
      <c r="FZD877" s="396"/>
      <c r="FZE877" s="396"/>
      <c r="FZF877" s="396"/>
      <c r="FZG877" s="396"/>
      <c r="FZH877" s="396"/>
      <c r="FZI877" s="396"/>
      <c r="FZJ877" s="396"/>
      <c r="FZK877" s="396"/>
      <c r="FZL877" s="396"/>
      <c r="FZM877" s="396"/>
      <c r="FZN877" s="396"/>
      <c r="FZO877" s="396"/>
      <c r="FZP877" s="396"/>
      <c r="FZQ877" s="396"/>
      <c r="FZR877" s="396"/>
      <c r="FZS877" s="396"/>
      <c r="FZT877" s="396"/>
      <c r="FZU877" s="396"/>
      <c r="FZV877" s="396"/>
      <c r="FZW877" s="396"/>
      <c r="FZX877" s="396"/>
      <c r="FZY877" s="396"/>
      <c r="FZZ877" s="396"/>
      <c r="GAA877" s="396"/>
      <c r="GAB877" s="396"/>
      <c r="GAC877" s="396"/>
      <c r="GAD877" s="396"/>
      <c r="GAE877" s="396"/>
      <c r="GAF877" s="396"/>
      <c r="GAG877" s="396"/>
      <c r="GAH877" s="396"/>
      <c r="GAI877" s="396"/>
      <c r="GAJ877" s="396"/>
      <c r="GAK877" s="396"/>
      <c r="GAL877" s="396"/>
      <c r="GAM877" s="396"/>
      <c r="GAN877" s="396"/>
      <c r="GAO877" s="396"/>
      <c r="GAP877" s="396"/>
      <c r="GAQ877" s="396"/>
      <c r="GAR877" s="396"/>
      <c r="GAS877" s="396"/>
      <c r="GAT877" s="396"/>
      <c r="GAU877" s="396"/>
      <c r="GAV877" s="396"/>
      <c r="GAW877" s="396"/>
      <c r="GAX877" s="396"/>
      <c r="GAY877" s="396"/>
      <c r="GAZ877" s="396"/>
      <c r="GBA877" s="396"/>
      <c r="GBB877" s="396"/>
      <c r="GBC877" s="396"/>
      <c r="GBD877" s="396"/>
      <c r="GBE877" s="396"/>
      <c r="GBF877" s="396"/>
      <c r="GBG877" s="396"/>
      <c r="GBH877" s="396"/>
      <c r="GBI877" s="396"/>
      <c r="GBJ877" s="396"/>
      <c r="GBK877" s="396"/>
      <c r="GBL877" s="396"/>
      <c r="GBM877" s="396"/>
      <c r="GBN877" s="396"/>
      <c r="GBO877" s="396"/>
      <c r="GBP877" s="396"/>
      <c r="GBQ877" s="396"/>
      <c r="GBR877" s="396"/>
      <c r="GBS877" s="396"/>
      <c r="GBT877" s="396"/>
      <c r="GBU877" s="396"/>
      <c r="GBV877" s="396"/>
      <c r="GBW877" s="396"/>
      <c r="GBX877" s="396"/>
      <c r="GBY877" s="396"/>
      <c r="GBZ877" s="396"/>
      <c r="GCA877" s="396"/>
      <c r="GCB877" s="396"/>
      <c r="GCC877" s="396"/>
      <c r="GCD877" s="396"/>
      <c r="GCE877" s="396"/>
      <c r="GCF877" s="396"/>
      <c r="GCG877" s="396"/>
      <c r="GCH877" s="396"/>
      <c r="GCI877" s="396"/>
      <c r="GCJ877" s="396"/>
      <c r="GCK877" s="396"/>
      <c r="GCL877" s="396"/>
      <c r="GCM877" s="396"/>
      <c r="GCN877" s="396"/>
      <c r="GCO877" s="396"/>
      <c r="GCP877" s="396"/>
      <c r="GCQ877" s="396"/>
      <c r="GCR877" s="396"/>
      <c r="GCS877" s="396"/>
      <c r="GCT877" s="396"/>
      <c r="GCU877" s="396"/>
      <c r="GCV877" s="396"/>
      <c r="GCW877" s="396"/>
      <c r="GCX877" s="396"/>
      <c r="GCY877" s="396"/>
      <c r="GCZ877" s="396"/>
      <c r="GDA877" s="396"/>
      <c r="GDB877" s="396"/>
      <c r="GDC877" s="396"/>
      <c r="GDD877" s="396"/>
      <c r="GDE877" s="396"/>
      <c r="GDF877" s="396"/>
      <c r="GDG877" s="396"/>
      <c r="GDH877" s="396"/>
      <c r="GDI877" s="396"/>
      <c r="GDJ877" s="396"/>
      <c r="GDK877" s="396"/>
      <c r="GDL877" s="396"/>
      <c r="GDM877" s="396"/>
      <c r="GDN877" s="396"/>
      <c r="GDO877" s="396"/>
      <c r="GDP877" s="396"/>
      <c r="GDQ877" s="396"/>
      <c r="GDR877" s="396"/>
      <c r="GDS877" s="396"/>
      <c r="GDT877" s="396"/>
      <c r="GDU877" s="396"/>
      <c r="GDV877" s="396"/>
      <c r="GDW877" s="396"/>
      <c r="GDX877" s="396"/>
      <c r="GDY877" s="396"/>
      <c r="GDZ877" s="396"/>
      <c r="GEA877" s="396"/>
      <c r="GEB877" s="396"/>
      <c r="GEC877" s="396"/>
      <c r="GED877" s="396"/>
      <c r="GEE877" s="396"/>
      <c r="GEF877" s="396"/>
      <c r="GEG877" s="396"/>
      <c r="GEH877" s="396"/>
      <c r="GEI877" s="396"/>
      <c r="GEJ877" s="396"/>
      <c r="GEK877" s="396"/>
      <c r="GEL877" s="396"/>
      <c r="GEM877" s="396"/>
      <c r="GEN877" s="396"/>
      <c r="GEO877" s="396"/>
      <c r="GEP877" s="396"/>
      <c r="GEQ877" s="396"/>
      <c r="GER877" s="396"/>
      <c r="GES877" s="396"/>
      <c r="GET877" s="396"/>
      <c r="GEU877" s="396"/>
      <c r="GEV877" s="396"/>
      <c r="GEW877" s="396"/>
      <c r="GEX877" s="396"/>
      <c r="GEY877" s="396"/>
      <c r="GEZ877" s="396"/>
      <c r="GFA877" s="396"/>
      <c r="GFB877" s="396"/>
      <c r="GFC877" s="396"/>
      <c r="GFD877" s="396"/>
      <c r="GFE877" s="396"/>
      <c r="GFF877" s="396"/>
      <c r="GFG877" s="396"/>
      <c r="GFH877" s="396"/>
      <c r="GFI877" s="396"/>
      <c r="GFJ877" s="396"/>
      <c r="GFK877" s="396"/>
      <c r="GFL877" s="396"/>
      <c r="GFM877" s="396"/>
      <c r="GFN877" s="396"/>
      <c r="GFO877" s="396"/>
      <c r="GFP877" s="396"/>
      <c r="GFQ877" s="396"/>
      <c r="GFR877" s="396"/>
      <c r="GFS877" s="396"/>
      <c r="GFT877" s="396"/>
      <c r="GFU877" s="396"/>
      <c r="GFV877" s="396"/>
      <c r="GFW877" s="396"/>
      <c r="GFX877" s="396"/>
      <c r="GFY877" s="396"/>
      <c r="GFZ877" s="396"/>
      <c r="GGA877" s="396"/>
      <c r="GGB877" s="396"/>
      <c r="GGC877" s="396"/>
      <c r="GGD877" s="396"/>
      <c r="GGE877" s="396"/>
      <c r="GGF877" s="396"/>
      <c r="GGG877" s="396"/>
      <c r="GGH877" s="396"/>
      <c r="GGI877" s="396"/>
      <c r="GGJ877" s="396"/>
      <c r="GGK877" s="396"/>
      <c r="GGL877" s="396"/>
      <c r="GGM877" s="396"/>
      <c r="GGN877" s="396"/>
      <c r="GGO877" s="396"/>
      <c r="GGP877" s="396"/>
      <c r="GGQ877" s="396"/>
      <c r="GGR877" s="396"/>
      <c r="GGS877" s="396"/>
      <c r="GGT877" s="396"/>
      <c r="GGU877" s="396"/>
      <c r="GGV877" s="396"/>
      <c r="GGW877" s="396"/>
      <c r="GGX877" s="396"/>
      <c r="GGY877" s="396"/>
      <c r="GGZ877" s="396"/>
      <c r="GHA877" s="396"/>
      <c r="GHB877" s="396"/>
      <c r="GHC877" s="396"/>
      <c r="GHD877" s="396"/>
      <c r="GHE877" s="396"/>
      <c r="GHF877" s="396"/>
      <c r="GHG877" s="396"/>
      <c r="GHH877" s="396"/>
      <c r="GHI877" s="396"/>
      <c r="GHJ877" s="396"/>
      <c r="GHK877" s="396"/>
      <c r="GHL877" s="396"/>
      <c r="GHM877" s="396"/>
      <c r="GHN877" s="396"/>
      <c r="GHO877" s="396"/>
      <c r="GHP877" s="396"/>
      <c r="GHQ877" s="396"/>
      <c r="GHR877" s="396"/>
      <c r="GHS877" s="396"/>
      <c r="GHT877" s="396"/>
      <c r="GHU877" s="396"/>
      <c r="GHV877" s="396"/>
      <c r="GHW877" s="396"/>
      <c r="GHX877" s="396"/>
      <c r="GHY877" s="396"/>
      <c r="GHZ877" s="396"/>
      <c r="GIA877" s="396"/>
      <c r="GIB877" s="396"/>
      <c r="GIC877" s="396"/>
      <c r="GID877" s="396"/>
      <c r="GIE877" s="396"/>
      <c r="GIF877" s="396"/>
      <c r="GIG877" s="396"/>
      <c r="GIH877" s="396"/>
      <c r="GII877" s="396"/>
      <c r="GIJ877" s="396"/>
      <c r="GIK877" s="396"/>
      <c r="GIL877" s="396"/>
      <c r="GIM877" s="396"/>
      <c r="GIN877" s="396"/>
      <c r="GIO877" s="396"/>
      <c r="GIP877" s="396"/>
      <c r="GIQ877" s="396"/>
      <c r="GIR877" s="396"/>
      <c r="GIS877" s="396"/>
      <c r="GIT877" s="396"/>
      <c r="GIU877" s="396"/>
      <c r="GIV877" s="396"/>
      <c r="GIW877" s="396"/>
      <c r="GIX877" s="396"/>
      <c r="GIY877" s="396"/>
      <c r="GIZ877" s="396"/>
      <c r="GJA877" s="396"/>
      <c r="GJB877" s="396"/>
      <c r="GJC877" s="396"/>
      <c r="GJD877" s="396"/>
      <c r="GJE877" s="396"/>
      <c r="GJF877" s="396"/>
      <c r="GJG877" s="396"/>
      <c r="GJH877" s="396"/>
      <c r="GJI877" s="396"/>
      <c r="GJJ877" s="396"/>
      <c r="GJK877" s="396"/>
      <c r="GJL877" s="396"/>
      <c r="GJM877" s="396"/>
      <c r="GJN877" s="396"/>
      <c r="GJO877" s="396"/>
      <c r="GJP877" s="396"/>
      <c r="GJQ877" s="396"/>
      <c r="GJR877" s="396"/>
      <c r="GJS877" s="396"/>
      <c r="GJT877" s="396"/>
      <c r="GJU877" s="396"/>
      <c r="GJV877" s="396"/>
      <c r="GJW877" s="396"/>
      <c r="GJX877" s="396"/>
      <c r="GJY877" s="396"/>
      <c r="GJZ877" s="396"/>
      <c r="GKA877" s="396"/>
      <c r="GKB877" s="396"/>
      <c r="GKC877" s="396"/>
      <c r="GKD877" s="396"/>
      <c r="GKE877" s="396"/>
      <c r="GKF877" s="396"/>
      <c r="GKG877" s="396"/>
      <c r="GKH877" s="396"/>
      <c r="GKI877" s="396"/>
      <c r="GKJ877" s="396"/>
      <c r="GKK877" s="396"/>
      <c r="GKL877" s="396"/>
      <c r="GKM877" s="396"/>
      <c r="GKN877" s="396"/>
      <c r="GKO877" s="396"/>
      <c r="GKP877" s="396"/>
      <c r="GKQ877" s="396"/>
      <c r="GKR877" s="396"/>
      <c r="GKS877" s="396"/>
      <c r="GKT877" s="396"/>
      <c r="GKU877" s="396"/>
      <c r="GKV877" s="396"/>
      <c r="GKW877" s="396"/>
      <c r="GKX877" s="396"/>
      <c r="GKY877" s="396"/>
      <c r="GKZ877" s="396"/>
      <c r="GLA877" s="396"/>
      <c r="GLB877" s="396"/>
      <c r="GLC877" s="396"/>
      <c r="GLD877" s="396"/>
      <c r="GLE877" s="396"/>
      <c r="GLF877" s="396"/>
      <c r="GLG877" s="396"/>
      <c r="GLH877" s="396"/>
      <c r="GLI877" s="396"/>
      <c r="GLJ877" s="396"/>
      <c r="GLK877" s="396"/>
      <c r="GLL877" s="396"/>
      <c r="GLM877" s="396"/>
      <c r="GLN877" s="396"/>
      <c r="GLO877" s="396"/>
      <c r="GLP877" s="396"/>
      <c r="GLQ877" s="396"/>
      <c r="GLR877" s="396"/>
      <c r="GLS877" s="396"/>
      <c r="GLT877" s="396"/>
      <c r="GLU877" s="396"/>
      <c r="GLV877" s="396"/>
      <c r="GLW877" s="396"/>
      <c r="GLX877" s="396"/>
      <c r="GLY877" s="396"/>
      <c r="GLZ877" s="396"/>
      <c r="GMA877" s="396"/>
      <c r="GMB877" s="396"/>
      <c r="GMC877" s="396"/>
      <c r="GMD877" s="396"/>
      <c r="GME877" s="396"/>
      <c r="GMF877" s="396"/>
      <c r="GMG877" s="396"/>
      <c r="GMH877" s="396"/>
      <c r="GMI877" s="396"/>
      <c r="GMJ877" s="396"/>
      <c r="GMK877" s="396"/>
      <c r="GML877" s="396"/>
      <c r="GMM877" s="396"/>
      <c r="GMN877" s="396"/>
      <c r="GMO877" s="396"/>
      <c r="GMP877" s="396"/>
      <c r="GMQ877" s="396"/>
      <c r="GMR877" s="396"/>
      <c r="GMS877" s="396"/>
      <c r="GMT877" s="396"/>
      <c r="GMU877" s="396"/>
      <c r="GMV877" s="396"/>
      <c r="GMW877" s="396"/>
      <c r="GMX877" s="396"/>
      <c r="GMY877" s="396"/>
      <c r="GMZ877" s="396"/>
      <c r="GNA877" s="396"/>
      <c r="GNB877" s="396"/>
      <c r="GNC877" s="396"/>
      <c r="GND877" s="396"/>
      <c r="GNE877" s="396"/>
      <c r="GNF877" s="396"/>
      <c r="GNG877" s="396"/>
      <c r="GNH877" s="396"/>
      <c r="GNI877" s="396"/>
      <c r="GNJ877" s="396"/>
      <c r="GNK877" s="396"/>
      <c r="GNL877" s="396"/>
      <c r="GNM877" s="396"/>
      <c r="GNN877" s="396"/>
      <c r="GNO877" s="396"/>
      <c r="GNP877" s="396"/>
      <c r="GNQ877" s="396"/>
      <c r="GNR877" s="396"/>
      <c r="GNS877" s="396"/>
      <c r="GNT877" s="396"/>
      <c r="GNU877" s="396"/>
      <c r="GNV877" s="396"/>
      <c r="GNW877" s="396"/>
      <c r="GNX877" s="396"/>
      <c r="GNY877" s="396"/>
      <c r="GNZ877" s="396"/>
      <c r="GOA877" s="396"/>
      <c r="GOB877" s="396"/>
      <c r="GOC877" s="396"/>
      <c r="GOD877" s="396"/>
      <c r="GOE877" s="396"/>
      <c r="GOF877" s="396"/>
      <c r="GOG877" s="396"/>
      <c r="GOH877" s="396"/>
      <c r="GOI877" s="396"/>
      <c r="GOJ877" s="396"/>
      <c r="GOK877" s="396"/>
      <c r="GOL877" s="396"/>
      <c r="GOM877" s="396"/>
      <c r="GON877" s="396"/>
      <c r="GOO877" s="396"/>
      <c r="GOP877" s="396"/>
      <c r="GOQ877" s="396"/>
      <c r="GOR877" s="396"/>
      <c r="GOS877" s="396"/>
      <c r="GOT877" s="396"/>
      <c r="GOU877" s="396"/>
      <c r="GOV877" s="396"/>
      <c r="GOW877" s="396"/>
      <c r="GOX877" s="396"/>
      <c r="GOY877" s="396"/>
      <c r="GOZ877" s="396"/>
      <c r="GPA877" s="396"/>
      <c r="GPB877" s="396"/>
      <c r="GPC877" s="396"/>
      <c r="GPD877" s="396"/>
      <c r="GPE877" s="396"/>
      <c r="GPF877" s="396"/>
      <c r="GPG877" s="396"/>
      <c r="GPH877" s="396"/>
      <c r="GPI877" s="396"/>
      <c r="GPJ877" s="396"/>
      <c r="GPK877" s="396"/>
      <c r="GPL877" s="396"/>
      <c r="GPM877" s="396"/>
      <c r="GPN877" s="396"/>
      <c r="GPO877" s="396"/>
      <c r="GPP877" s="396"/>
      <c r="GPQ877" s="396"/>
      <c r="GPR877" s="396"/>
      <c r="GPS877" s="396"/>
      <c r="GPT877" s="396"/>
      <c r="GPU877" s="396"/>
      <c r="GPV877" s="396"/>
      <c r="GPW877" s="396"/>
      <c r="GPX877" s="396"/>
      <c r="GPY877" s="396"/>
      <c r="GPZ877" s="396"/>
      <c r="GQA877" s="396"/>
      <c r="GQB877" s="396"/>
      <c r="GQC877" s="396"/>
      <c r="GQD877" s="396"/>
      <c r="GQE877" s="396"/>
      <c r="GQF877" s="396"/>
      <c r="GQG877" s="396"/>
      <c r="GQH877" s="396"/>
      <c r="GQI877" s="396"/>
      <c r="GQJ877" s="396"/>
      <c r="GQK877" s="396"/>
      <c r="GQL877" s="396"/>
      <c r="GQM877" s="396"/>
      <c r="GQN877" s="396"/>
      <c r="GQO877" s="396"/>
      <c r="GQP877" s="396"/>
      <c r="GQQ877" s="396"/>
      <c r="GQR877" s="396"/>
      <c r="GQS877" s="396"/>
      <c r="GQT877" s="396"/>
      <c r="GQU877" s="396"/>
      <c r="GQV877" s="396"/>
      <c r="GQW877" s="396"/>
      <c r="GQX877" s="396"/>
      <c r="GQY877" s="396"/>
      <c r="GQZ877" s="396"/>
      <c r="GRA877" s="396"/>
      <c r="GRB877" s="396"/>
      <c r="GRC877" s="396"/>
      <c r="GRD877" s="396"/>
      <c r="GRE877" s="396"/>
      <c r="GRF877" s="396"/>
      <c r="GRG877" s="396"/>
      <c r="GRH877" s="396"/>
      <c r="GRI877" s="396"/>
      <c r="GRJ877" s="396"/>
      <c r="GRK877" s="396"/>
      <c r="GRL877" s="396"/>
      <c r="GRM877" s="396"/>
      <c r="GRN877" s="396"/>
      <c r="GRO877" s="396"/>
      <c r="GRP877" s="396"/>
      <c r="GRQ877" s="396"/>
      <c r="GRR877" s="396"/>
      <c r="GRS877" s="396"/>
      <c r="GRT877" s="396"/>
      <c r="GRU877" s="396"/>
      <c r="GRV877" s="396"/>
      <c r="GRW877" s="396"/>
      <c r="GRX877" s="396"/>
      <c r="GRY877" s="396"/>
      <c r="GRZ877" s="396"/>
      <c r="GSA877" s="396"/>
      <c r="GSB877" s="396"/>
      <c r="GSC877" s="396"/>
      <c r="GSD877" s="396"/>
      <c r="GSE877" s="396"/>
      <c r="GSF877" s="396"/>
      <c r="GSG877" s="396"/>
      <c r="GSH877" s="396"/>
      <c r="GSI877" s="396"/>
      <c r="GSJ877" s="396"/>
      <c r="GSK877" s="396"/>
      <c r="GSL877" s="396"/>
      <c r="GSM877" s="396"/>
      <c r="GSN877" s="396"/>
      <c r="GSO877" s="396"/>
      <c r="GSP877" s="396"/>
      <c r="GSQ877" s="396"/>
      <c r="GSR877" s="396"/>
      <c r="GSS877" s="396"/>
      <c r="GST877" s="396"/>
      <c r="GSU877" s="396"/>
      <c r="GSV877" s="396"/>
      <c r="GSW877" s="396"/>
      <c r="GSX877" s="396"/>
      <c r="GSY877" s="396"/>
      <c r="GSZ877" s="396"/>
      <c r="GTA877" s="396"/>
      <c r="GTB877" s="396"/>
      <c r="GTC877" s="396"/>
      <c r="GTD877" s="396"/>
      <c r="GTE877" s="396"/>
      <c r="GTF877" s="396"/>
      <c r="GTG877" s="396"/>
      <c r="GTH877" s="396"/>
      <c r="GTI877" s="396"/>
      <c r="GTJ877" s="396"/>
      <c r="GTK877" s="396"/>
      <c r="GTL877" s="396"/>
      <c r="GTM877" s="396"/>
      <c r="GTN877" s="396"/>
      <c r="GTO877" s="396"/>
      <c r="GTP877" s="396"/>
      <c r="GTQ877" s="396"/>
      <c r="GTR877" s="396"/>
      <c r="GTS877" s="396"/>
      <c r="GTT877" s="396"/>
      <c r="GTU877" s="396"/>
      <c r="GTV877" s="396"/>
      <c r="GTW877" s="396"/>
      <c r="GTX877" s="396"/>
      <c r="GTY877" s="396"/>
      <c r="GTZ877" s="396"/>
      <c r="GUA877" s="396"/>
      <c r="GUB877" s="396"/>
      <c r="GUC877" s="396"/>
      <c r="GUD877" s="396"/>
      <c r="GUE877" s="396"/>
      <c r="GUF877" s="396"/>
      <c r="GUG877" s="396"/>
      <c r="GUH877" s="396"/>
      <c r="GUI877" s="396"/>
      <c r="GUJ877" s="396"/>
      <c r="GUK877" s="396"/>
      <c r="GUL877" s="396"/>
      <c r="GUM877" s="396"/>
      <c r="GUN877" s="396"/>
      <c r="GUO877" s="396"/>
      <c r="GUP877" s="396"/>
      <c r="GUQ877" s="396"/>
      <c r="GUR877" s="396"/>
      <c r="GUS877" s="396"/>
      <c r="GUT877" s="396"/>
      <c r="GUU877" s="396"/>
      <c r="GUV877" s="396"/>
      <c r="GUW877" s="396"/>
      <c r="GUX877" s="396"/>
      <c r="GUY877" s="396"/>
      <c r="GUZ877" s="396"/>
      <c r="GVA877" s="396"/>
      <c r="GVB877" s="396"/>
      <c r="GVC877" s="396"/>
      <c r="GVD877" s="396"/>
      <c r="GVE877" s="396"/>
      <c r="GVF877" s="396"/>
      <c r="GVG877" s="396"/>
      <c r="GVH877" s="396"/>
      <c r="GVI877" s="396"/>
      <c r="GVJ877" s="396"/>
      <c r="GVK877" s="396"/>
      <c r="GVL877" s="396"/>
      <c r="GVM877" s="396"/>
      <c r="GVN877" s="396"/>
      <c r="GVO877" s="396"/>
      <c r="GVP877" s="396"/>
      <c r="GVQ877" s="396"/>
      <c r="GVR877" s="396"/>
      <c r="GVS877" s="396"/>
      <c r="GVT877" s="396"/>
      <c r="GVU877" s="396"/>
      <c r="GVV877" s="396"/>
      <c r="GVW877" s="396"/>
      <c r="GVX877" s="396"/>
      <c r="GVY877" s="396"/>
      <c r="GVZ877" s="396"/>
      <c r="GWA877" s="396"/>
      <c r="GWB877" s="396"/>
      <c r="GWC877" s="396"/>
      <c r="GWD877" s="396"/>
      <c r="GWE877" s="396"/>
      <c r="GWF877" s="396"/>
      <c r="GWG877" s="396"/>
      <c r="GWH877" s="396"/>
      <c r="GWI877" s="396"/>
      <c r="GWJ877" s="396"/>
      <c r="GWK877" s="396"/>
      <c r="GWL877" s="396"/>
      <c r="GWM877" s="396"/>
      <c r="GWN877" s="396"/>
      <c r="GWO877" s="396"/>
      <c r="GWP877" s="396"/>
      <c r="GWQ877" s="396"/>
      <c r="GWR877" s="396"/>
      <c r="GWS877" s="396"/>
      <c r="GWT877" s="396"/>
      <c r="GWU877" s="396"/>
      <c r="GWV877" s="396"/>
      <c r="GWW877" s="396"/>
      <c r="GWX877" s="396"/>
      <c r="GWY877" s="396"/>
      <c r="GWZ877" s="396"/>
      <c r="GXA877" s="396"/>
      <c r="GXB877" s="396"/>
      <c r="GXC877" s="396"/>
      <c r="GXD877" s="396"/>
      <c r="GXE877" s="396"/>
      <c r="GXF877" s="396"/>
      <c r="GXG877" s="396"/>
      <c r="GXH877" s="396"/>
      <c r="GXI877" s="396"/>
      <c r="GXJ877" s="396"/>
      <c r="GXK877" s="396"/>
      <c r="GXL877" s="396"/>
      <c r="GXM877" s="396"/>
      <c r="GXN877" s="396"/>
      <c r="GXO877" s="396"/>
      <c r="GXP877" s="396"/>
      <c r="GXQ877" s="396"/>
      <c r="GXR877" s="396"/>
      <c r="GXS877" s="396"/>
      <c r="GXT877" s="396"/>
      <c r="GXU877" s="396"/>
      <c r="GXV877" s="396"/>
      <c r="GXW877" s="396"/>
      <c r="GXX877" s="396"/>
      <c r="GXY877" s="396"/>
      <c r="GXZ877" s="396"/>
      <c r="GYA877" s="396"/>
      <c r="GYB877" s="396"/>
      <c r="GYC877" s="396"/>
      <c r="GYD877" s="396"/>
      <c r="GYE877" s="396"/>
      <c r="GYF877" s="396"/>
      <c r="GYG877" s="396"/>
      <c r="GYH877" s="396"/>
      <c r="GYI877" s="396"/>
      <c r="GYJ877" s="396"/>
      <c r="GYK877" s="396"/>
      <c r="GYL877" s="396"/>
      <c r="GYM877" s="396"/>
      <c r="GYN877" s="396"/>
      <c r="GYO877" s="396"/>
      <c r="GYP877" s="396"/>
      <c r="GYQ877" s="396"/>
      <c r="GYR877" s="396"/>
      <c r="GYS877" s="396"/>
      <c r="GYT877" s="396"/>
      <c r="GYU877" s="396"/>
      <c r="GYV877" s="396"/>
      <c r="GYW877" s="396"/>
      <c r="GYX877" s="396"/>
      <c r="GYY877" s="396"/>
      <c r="GYZ877" s="396"/>
      <c r="GZA877" s="396"/>
      <c r="GZB877" s="396"/>
      <c r="GZC877" s="396"/>
      <c r="GZD877" s="396"/>
      <c r="GZE877" s="396"/>
      <c r="GZF877" s="396"/>
      <c r="GZG877" s="396"/>
      <c r="GZH877" s="396"/>
      <c r="GZI877" s="396"/>
      <c r="GZJ877" s="396"/>
      <c r="GZK877" s="396"/>
      <c r="GZL877" s="396"/>
      <c r="GZM877" s="396"/>
      <c r="GZN877" s="396"/>
      <c r="GZO877" s="396"/>
      <c r="GZP877" s="396"/>
      <c r="GZQ877" s="396"/>
      <c r="GZR877" s="396"/>
      <c r="GZS877" s="396"/>
      <c r="GZT877" s="396"/>
      <c r="GZU877" s="396"/>
      <c r="GZV877" s="396"/>
      <c r="GZW877" s="396"/>
      <c r="GZX877" s="396"/>
      <c r="GZY877" s="396"/>
      <c r="GZZ877" s="396"/>
      <c r="HAA877" s="396"/>
      <c r="HAB877" s="396"/>
      <c r="HAC877" s="396"/>
      <c r="HAD877" s="396"/>
      <c r="HAE877" s="396"/>
      <c r="HAF877" s="396"/>
      <c r="HAG877" s="396"/>
      <c r="HAH877" s="396"/>
      <c r="HAI877" s="396"/>
      <c r="HAJ877" s="396"/>
      <c r="HAK877" s="396"/>
      <c r="HAL877" s="396"/>
      <c r="HAM877" s="396"/>
      <c r="HAN877" s="396"/>
      <c r="HAO877" s="396"/>
      <c r="HAP877" s="396"/>
      <c r="HAQ877" s="396"/>
      <c r="HAR877" s="396"/>
      <c r="HAS877" s="396"/>
      <c r="HAT877" s="396"/>
      <c r="HAU877" s="396"/>
      <c r="HAV877" s="396"/>
      <c r="HAW877" s="396"/>
      <c r="HAX877" s="396"/>
      <c r="HAY877" s="396"/>
      <c r="HAZ877" s="396"/>
      <c r="HBA877" s="396"/>
      <c r="HBB877" s="396"/>
      <c r="HBC877" s="396"/>
      <c r="HBD877" s="396"/>
      <c r="HBE877" s="396"/>
      <c r="HBF877" s="396"/>
      <c r="HBG877" s="396"/>
      <c r="HBH877" s="396"/>
      <c r="HBI877" s="396"/>
      <c r="HBJ877" s="396"/>
      <c r="HBK877" s="396"/>
      <c r="HBL877" s="396"/>
      <c r="HBM877" s="396"/>
      <c r="HBN877" s="396"/>
      <c r="HBO877" s="396"/>
      <c r="HBP877" s="396"/>
      <c r="HBQ877" s="396"/>
      <c r="HBR877" s="396"/>
      <c r="HBS877" s="396"/>
      <c r="HBT877" s="396"/>
      <c r="HBU877" s="396"/>
      <c r="HBV877" s="396"/>
      <c r="HBW877" s="396"/>
      <c r="HBX877" s="396"/>
      <c r="HBY877" s="396"/>
      <c r="HBZ877" s="396"/>
      <c r="HCA877" s="396"/>
      <c r="HCB877" s="396"/>
      <c r="HCC877" s="396"/>
      <c r="HCD877" s="396"/>
      <c r="HCE877" s="396"/>
      <c r="HCF877" s="396"/>
      <c r="HCG877" s="396"/>
      <c r="HCH877" s="396"/>
      <c r="HCI877" s="396"/>
      <c r="HCJ877" s="396"/>
      <c r="HCK877" s="396"/>
      <c r="HCL877" s="396"/>
      <c r="HCM877" s="396"/>
      <c r="HCN877" s="396"/>
      <c r="HCO877" s="396"/>
      <c r="HCP877" s="396"/>
      <c r="HCQ877" s="396"/>
      <c r="HCR877" s="396"/>
      <c r="HCS877" s="396"/>
      <c r="HCT877" s="396"/>
      <c r="HCU877" s="396"/>
      <c r="HCV877" s="396"/>
      <c r="HCW877" s="396"/>
      <c r="HCX877" s="396"/>
      <c r="HCY877" s="396"/>
      <c r="HCZ877" s="396"/>
      <c r="HDA877" s="396"/>
      <c r="HDB877" s="396"/>
      <c r="HDC877" s="396"/>
      <c r="HDD877" s="396"/>
      <c r="HDE877" s="396"/>
      <c r="HDF877" s="396"/>
      <c r="HDG877" s="396"/>
      <c r="HDH877" s="396"/>
      <c r="HDI877" s="396"/>
      <c r="HDJ877" s="396"/>
      <c r="HDK877" s="396"/>
      <c r="HDL877" s="396"/>
      <c r="HDM877" s="396"/>
      <c r="HDN877" s="396"/>
      <c r="HDO877" s="396"/>
      <c r="HDP877" s="396"/>
      <c r="HDQ877" s="396"/>
      <c r="HDR877" s="396"/>
      <c r="HDS877" s="396"/>
      <c r="HDT877" s="396"/>
      <c r="HDU877" s="396"/>
      <c r="HDV877" s="396"/>
      <c r="HDW877" s="396"/>
      <c r="HDX877" s="396"/>
      <c r="HDY877" s="396"/>
      <c r="HDZ877" s="396"/>
      <c r="HEA877" s="396"/>
      <c r="HEB877" s="396"/>
      <c r="HEC877" s="396"/>
      <c r="HED877" s="396"/>
      <c r="HEE877" s="396"/>
      <c r="HEF877" s="396"/>
      <c r="HEG877" s="396"/>
      <c r="HEH877" s="396"/>
      <c r="HEI877" s="396"/>
      <c r="HEJ877" s="396"/>
      <c r="HEK877" s="396"/>
      <c r="HEL877" s="396"/>
      <c r="HEM877" s="396"/>
      <c r="HEN877" s="396"/>
      <c r="HEO877" s="396"/>
      <c r="HEP877" s="396"/>
      <c r="HEQ877" s="396"/>
      <c r="HER877" s="396"/>
      <c r="HES877" s="396"/>
      <c r="HET877" s="396"/>
      <c r="HEU877" s="396"/>
      <c r="HEV877" s="396"/>
      <c r="HEW877" s="396"/>
      <c r="HEX877" s="396"/>
      <c r="HEY877" s="396"/>
      <c r="HEZ877" s="396"/>
      <c r="HFA877" s="396"/>
      <c r="HFB877" s="396"/>
      <c r="HFC877" s="396"/>
      <c r="HFD877" s="396"/>
      <c r="HFE877" s="396"/>
      <c r="HFF877" s="396"/>
      <c r="HFG877" s="396"/>
      <c r="HFH877" s="396"/>
      <c r="HFI877" s="396"/>
      <c r="HFJ877" s="396"/>
      <c r="HFK877" s="396"/>
      <c r="HFL877" s="396"/>
      <c r="HFM877" s="396"/>
      <c r="HFN877" s="396"/>
      <c r="HFO877" s="396"/>
      <c r="HFP877" s="396"/>
      <c r="HFQ877" s="396"/>
      <c r="HFR877" s="396"/>
      <c r="HFS877" s="396"/>
      <c r="HFT877" s="396"/>
      <c r="HFU877" s="396"/>
      <c r="HFV877" s="396"/>
      <c r="HFW877" s="396"/>
      <c r="HFX877" s="396"/>
      <c r="HFY877" s="396"/>
      <c r="HFZ877" s="396"/>
      <c r="HGA877" s="396"/>
      <c r="HGB877" s="396"/>
      <c r="HGC877" s="396"/>
      <c r="HGD877" s="396"/>
      <c r="HGE877" s="396"/>
      <c r="HGF877" s="396"/>
      <c r="HGG877" s="396"/>
      <c r="HGH877" s="396"/>
      <c r="HGI877" s="396"/>
      <c r="HGJ877" s="396"/>
      <c r="HGK877" s="396"/>
      <c r="HGL877" s="396"/>
      <c r="HGM877" s="396"/>
      <c r="HGN877" s="396"/>
      <c r="HGO877" s="396"/>
      <c r="HGP877" s="396"/>
      <c r="HGQ877" s="396"/>
      <c r="HGR877" s="396"/>
      <c r="HGS877" s="396"/>
      <c r="HGT877" s="396"/>
      <c r="HGU877" s="396"/>
      <c r="HGV877" s="396"/>
      <c r="HGW877" s="396"/>
      <c r="HGX877" s="396"/>
      <c r="HGY877" s="396"/>
      <c r="HGZ877" s="396"/>
      <c r="HHA877" s="396"/>
      <c r="HHB877" s="396"/>
      <c r="HHC877" s="396"/>
      <c r="HHD877" s="396"/>
      <c r="HHE877" s="396"/>
      <c r="HHF877" s="396"/>
      <c r="HHG877" s="396"/>
      <c r="HHH877" s="396"/>
      <c r="HHI877" s="396"/>
      <c r="HHJ877" s="396"/>
      <c r="HHK877" s="396"/>
      <c r="HHL877" s="396"/>
      <c r="HHM877" s="396"/>
      <c r="HHN877" s="396"/>
      <c r="HHO877" s="396"/>
      <c r="HHP877" s="396"/>
      <c r="HHQ877" s="396"/>
      <c r="HHR877" s="396"/>
      <c r="HHS877" s="396"/>
      <c r="HHT877" s="396"/>
      <c r="HHU877" s="396"/>
      <c r="HHV877" s="396"/>
      <c r="HHW877" s="396"/>
      <c r="HHX877" s="396"/>
      <c r="HHY877" s="396"/>
      <c r="HHZ877" s="396"/>
      <c r="HIA877" s="396"/>
      <c r="HIB877" s="396"/>
      <c r="HIC877" s="396"/>
      <c r="HID877" s="396"/>
      <c r="HIE877" s="396"/>
      <c r="HIF877" s="396"/>
      <c r="HIG877" s="396"/>
      <c r="HIH877" s="396"/>
      <c r="HII877" s="396"/>
      <c r="HIJ877" s="396"/>
      <c r="HIK877" s="396"/>
      <c r="HIL877" s="396"/>
      <c r="HIM877" s="396"/>
      <c r="HIN877" s="396"/>
      <c r="HIO877" s="396"/>
      <c r="HIP877" s="396"/>
      <c r="HIQ877" s="396"/>
      <c r="HIR877" s="396"/>
      <c r="HIS877" s="396"/>
      <c r="HIT877" s="396"/>
      <c r="HIU877" s="396"/>
      <c r="HIV877" s="396"/>
      <c r="HIW877" s="396"/>
      <c r="HIX877" s="396"/>
      <c r="HIY877" s="396"/>
      <c r="HIZ877" s="396"/>
      <c r="HJA877" s="396"/>
      <c r="HJB877" s="396"/>
      <c r="HJC877" s="396"/>
      <c r="HJD877" s="396"/>
      <c r="HJE877" s="396"/>
      <c r="HJF877" s="396"/>
      <c r="HJG877" s="396"/>
      <c r="HJH877" s="396"/>
      <c r="HJI877" s="396"/>
      <c r="HJJ877" s="396"/>
      <c r="HJK877" s="396"/>
      <c r="HJL877" s="396"/>
      <c r="HJM877" s="396"/>
      <c r="HJN877" s="396"/>
      <c r="HJO877" s="396"/>
      <c r="HJP877" s="396"/>
      <c r="HJQ877" s="396"/>
      <c r="HJR877" s="396"/>
      <c r="HJS877" s="396"/>
      <c r="HJT877" s="396"/>
      <c r="HJU877" s="396"/>
      <c r="HJV877" s="396"/>
      <c r="HJW877" s="396"/>
      <c r="HJX877" s="396"/>
      <c r="HJY877" s="396"/>
      <c r="HJZ877" s="396"/>
      <c r="HKA877" s="396"/>
      <c r="HKB877" s="396"/>
      <c r="HKC877" s="396"/>
      <c r="HKD877" s="396"/>
      <c r="HKE877" s="396"/>
      <c r="HKF877" s="396"/>
      <c r="HKG877" s="396"/>
      <c r="HKH877" s="396"/>
      <c r="HKI877" s="396"/>
      <c r="HKJ877" s="396"/>
      <c r="HKK877" s="396"/>
      <c r="HKL877" s="396"/>
      <c r="HKM877" s="396"/>
      <c r="HKN877" s="396"/>
      <c r="HKO877" s="396"/>
      <c r="HKP877" s="396"/>
      <c r="HKQ877" s="396"/>
      <c r="HKR877" s="396"/>
      <c r="HKS877" s="396"/>
      <c r="HKT877" s="396"/>
      <c r="HKU877" s="396"/>
      <c r="HKV877" s="396"/>
      <c r="HKW877" s="396"/>
      <c r="HKX877" s="396"/>
      <c r="HKY877" s="396"/>
      <c r="HKZ877" s="396"/>
      <c r="HLA877" s="396"/>
      <c r="HLB877" s="396"/>
      <c r="HLC877" s="396"/>
      <c r="HLD877" s="396"/>
      <c r="HLE877" s="396"/>
      <c r="HLF877" s="396"/>
      <c r="HLG877" s="396"/>
      <c r="HLH877" s="396"/>
      <c r="HLI877" s="396"/>
      <c r="HLJ877" s="396"/>
      <c r="HLK877" s="396"/>
      <c r="HLL877" s="396"/>
      <c r="HLM877" s="396"/>
      <c r="HLN877" s="396"/>
      <c r="HLO877" s="396"/>
      <c r="HLP877" s="396"/>
      <c r="HLQ877" s="396"/>
      <c r="HLR877" s="396"/>
      <c r="HLS877" s="396"/>
      <c r="HLT877" s="396"/>
      <c r="HLU877" s="396"/>
      <c r="HLV877" s="396"/>
      <c r="HLW877" s="396"/>
      <c r="HLX877" s="396"/>
      <c r="HLY877" s="396"/>
      <c r="HLZ877" s="396"/>
      <c r="HMA877" s="396"/>
      <c r="HMB877" s="396"/>
      <c r="HMC877" s="396"/>
      <c r="HMD877" s="396"/>
      <c r="HME877" s="396"/>
      <c r="HMF877" s="396"/>
      <c r="HMG877" s="396"/>
      <c r="HMH877" s="396"/>
      <c r="HMI877" s="396"/>
      <c r="HMJ877" s="396"/>
      <c r="HMK877" s="396"/>
      <c r="HML877" s="396"/>
      <c r="HMM877" s="396"/>
      <c r="HMN877" s="396"/>
      <c r="HMO877" s="396"/>
      <c r="HMP877" s="396"/>
      <c r="HMQ877" s="396"/>
      <c r="HMR877" s="396"/>
      <c r="HMS877" s="396"/>
      <c r="HMT877" s="396"/>
      <c r="HMU877" s="396"/>
      <c r="HMV877" s="396"/>
      <c r="HMW877" s="396"/>
      <c r="HMX877" s="396"/>
      <c r="HMY877" s="396"/>
      <c r="HMZ877" s="396"/>
      <c r="HNA877" s="396"/>
      <c r="HNB877" s="396"/>
      <c r="HNC877" s="396"/>
      <c r="HND877" s="396"/>
      <c r="HNE877" s="396"/>
      <c r="HNF877" s="396"/>
      <c r="HNG877" s="396"/>
      <c r="HNH877" s="396"/>
      <c r="HNI877" s="396"/>
      <c r="HNJ877" s="396"/>
      <c r="HNK877" s="396"/>
      <c r="HNL877" s="396"/>
      <c r="HNM877" s="396"/>
      <c r="HNN877" s="396"/>
      <c r="HNO877" s="396"/>
      <c r="HNP877" s="396"/>
      <c r="HNQ877" s="396"/>
      <c r="HNR877" s="396"/>
      <c r="HNS877" s="396"/>
      <c r="HNT877" s="396"/>
      <c r="HNU877" s="396"/>
      <c r="HNV877" s="396"/>
      <c r="HNW877" s="396"/>
      <c r="HNX877" s="396"/>
      <c r="HNY877" s="396"/>
      <c r="HNZ877" s="396"/>
      <c r="HOA877" s="396"/>
      <c r="HOB877" s="396"/>
      <c r="HOC877" s="396"/>
      <c r="HOD877" s="396"/>
      <c r="HOE877" s="396"/>
      <c r="HOF877" s="396"/>
      <c r="HOG877" s="396"/>
      <c r="HOH877" s="396"/>
      <c r="HOI877" s="396"/>
      <c r="HOJ877" s="396"/>
      <c r="HOK877" s="396"/>
      <c r="HOL877" s="396"/>
      <c r="HOM877" s="396"/>
      <c r="HON877" s="396"/>
      <c r="HOO877" s="396"/>
      <c r="HOP877" s="396"/>
      <c r="HOQ877" s="396"/>
      <c r="HOR877" s="396"/>
      <c r="HOS877" s="396"/>
      <c r="HOT877" s="396"/>
      <c r="HOU877" s="396"/>
      <c r="HOV877" s="396"/>
      <c r="HOW877" s="396"/>
      <c r="HOX877" s="396"/>
      <c r="HOY877" s="396"/>
      <c r="HOZ877" s="396"/>
      <c r="HPA877" s="396"/>
      <c r="HPB877" s="396"/>
      <c r="HPC877" s="396"/>
      <c r="HPD877" s="396"/>
      <c r="HPE877" s="396"/>
      <c r="HPF877" s="396"/>
      <c r="HPG877" s="396"/>
      <c r="HPH877" s="396"/>
      <c r="HPI877" s="396"/>
      <c r="HPJ877" s="396"/>
      <c r="HPK877" s="396"/>
      <c r="HPL877" s="396"/>
      <c r="HPM877" s="396"/>
      <c r="HPN877" s="396"/>
      <c r="HPO877" s="396"/>
      <c r="HPP877" s="396"/>
      <c r="HPQ877" s="396"/>
      <c r="HPR877" s="396"/>
      <c r="HPS877" s="396"/>
      <c r="HPT877" s="396"/>
      <c r="HPU877" s="396"/>
      <c r="HPV877" s="396"/>
      <c r="HPW877" s="396"/>
      <c r="HPX877" s="396"/>
      <c r="HPY877" s="396"/>
      <c r="HPZ877" s="396"/>
      <c r="HQA877" s="396"/>
      <c r="HQB877" s="396"/>
      <c r="HQC877" s="396"/>
      <c r="HQD877" s="396"/>
      <c r="HQE877" s="396"/>
      <c r="HQF877" s="396"/>
      <c r="HQG877" s="396"/>
      <c r="HQH877" s="396"/>
      <c r="HQI877" s="396"/>
      <c r="HQJ877" s="396"/>
      <c r="HQK877" s="396"/>
      <c r="HQL877" s="396"/>
      <c r="HQM877" s="396"/>
      <c r="HQN877" s="396"/>
      <c r="HQO877" s="396"/>
      <c r="HQP877" s="396"/>
      <c r="HQQ877" s="396"/>
      <c r="HQR877" s="396"/>
      <c r="HQS877" s="396"/>
      <c r="HQT877" s="396"/>
      <c r="HQU877" s="396"/>
      <c r="HQV877" s="396"/>
      <c r="HQW877" s="396"/>
      <c r="HQX877" s="396"/>
      <c r="HQY877" s="396"/>
      <c r="HQZ877" s="396"/>
      <c r="HRA877" s="396"/>
      <c r="HRB877" s="396"/>
      <c r="HRC877" s="396"/>
      <c r="HRD877" s="396"/>
      <c r="HRE877" s="396"/>
      <c r="HRF877" s="396"/>
      <c r="HRG877" s="396"/>
      <c r="HRH877" s="396"/>
      <c r="HRI877" s="396"/>
      <c r="HRJ877" s="396"/>
      <c r="HRK877" s="396"/>
      <c r="HRL877" s="396"/>
      <c r="HRM877" s="396"/>
      <c r="HRN877" s="396"/>
      <c r="HRO877" s="396"/>
      <c r="HRP877" s="396"/>
      <c r="HRQ877" s="396"/>
      <c r="HRR877" s="396"/>
      <c r="HRS877" s="396"/>
      <c r="HRT877" s="396"/>
      <c r="HRU877" s="396"/>
      <c r="HRV877" s="396"/>
      <c r="HRW877" s="396"/>
      <c r="HRX877" s="396"/>
      <c r="HRY877" s="396"/>
      <c r="HRZ877" s="396"/>
      <c r="HSA877" s="396"/>
      <c r="HSB877" s="396"/>
      <c r="HSC877" s="396"/>
      <c r="HSD877" s="396"/>
      <c r="HSE877" s="396"/>
      <c r="HSF877" s="396"/>
      <c r="HSG877" s="396"/>
      <c r="HSH877" s="396"/>
      <c r="HSI877" s="396"/>
      <c r="HSJ877" s="396"/>
      <c r="HSK877" s="396"/>
      <c r="HSL877" s="396"/>
      <c r="HSM877" s="396"/>
      <c r="HSN877" s="396"/>
      <c r="HSO877" s="396"/>
      <c r="HSP877" s="396"/>
      <c r="HSQ877" s="396"/>
      <c r="HSR877" s="396"/>
      <c r="HSS877" s="396"/>
      <c r="HST877" s="396"/>
      <c r="HSU877" s="396"/>
      <c r="HSV877" s="396"/>
      <c r="HSW877" s="396"/>
      <c r="HSX877" s="396"/>
      <c r="HSY877" s="396"/>
      <c r="HSZ877" s="396"/>
      <c r="HTA877" s="396"/>
      <c r="HTB877" s="396"/>
      <c r="HTC877" s="396"/>
      <c r="HTD877" s="396"/>
      <c r="HTE877" s="396"/>
      <c r="HTF877" s="396"/>
      <c r="HTG877" s="396"/>
      <c r="HTH877" s="396"/>
      <c r="HTI877" s="396"/>
      <c r="HTJ877" s="396"/>
      <c r="HTK877" s="396"/>
      <c r="HTL877" s="396"/>
      <c r="HTM877" s="396"/>
      <c r="HTN877" s="396"/>
      <c r="HTO877" s="396"/>
      <c r="HTP877" s="396"/>
      <c r="HTQ877" s="396"/>
      <c r="HTR877" s="396"/>
      <c r="HTS877" s="396"/>
      <c r="HTT877" s="396"/>
      <c r="HTU877" s="396"/>
      <c r="HTV877" s="396"/>
      <c r="HTW877" s="396"/>
      <c r="HTX877" s="396"/>
      <c r="HTY877" s="396"/>
      <c r="HTZ877" s="396"/>
      <c r="HUA877" s="396"/>
      <c r="HUB877" s="396"/>
      <c r="HUC877" s="396"/>
      <c r="HUD877" s="396"/>
      <c r="HUE877" s="396"/>
      <c r="HUF877" s="396"/>
      <c r="HUG877" s="396"/>
      <c r="HUH877" s="396"/>
      <c r="HUI877" s="396"/>
      <c r="HUJ877" s="396"/>
      <c r="HUK877" s="396"/>
      <c r="HUL877" s="396"/>
      <c r="HUM877" s="396"/>
      <c r="HUN877" s="396"/>
      <c r="HUO877" s="396"/>
      <c r="HUP877" s="396"/>
      <c r="HUQ877" s="396"/>
      <c r="HUR877" s="396"/>
      <c r="HUS877" s="396"/>
      <c r="HUT877" s="396"/>
      <c r="HUU877" s="396"/>
      <c r="HUV877" s="396"/>
      <c r="HUW877" s="396"/>
      <c r="HUX877" s="396"/>
      <c r="HUY877" s="396"/>
      <c r="HUZ877" s="396"/>
      <c r="HVA877" s="396"/>
      <c r="HVB877" s="396"/>
      <c r="HVC877" s="396"/>
      <c r="HVD877" s="396"/>
      <c r="HVE877" s="396"/>
      <c r="HVF877" s="396"/>
      <c r="HVG877" s="396"/>
      <c r="HVH877" s="396"/>
      <c r="HVI877" s="396"/>
      <c r="HVJ877" s="396"/>
      <c r="HVK877" s="396"/>
      <c r="HVL877" s="396"/>
      <c r="HVM877" s="396"/>
      <c r="HVN877" s="396"/>
      <c r="HVO877" s="396"/>
      <c r="HVP877" s="396"/>
      <c r="HVQ877" s="396"/>
      <c r="HVR877" s="396"/>
      <c r="HVS877" s="396"/>
      <c r="HVT877" s="396"/>
      <c r="HVU877" s="396"/>
      <c r="HVV877" s="396"/>
      <c r="HVW877" s="396"/>
      <c r="HVX877" s="396"/>
      <c r="HVY877" s="396"/>
      <c r="HVZ877" s="396"/>
      <c r="HWA877" s="396"/>
      <c r="HWB877" s="396"/>
      <c r="HWC877" s="396"/>
      <c r="HWD877" s="396"/>
      <c r="HWE877" s="396"/>
      <c r="HWF877" s="396"/>
      <c r="HWG877" s="396"/>
      <c r="HWH877" s="396"/>
      <c r="HWI877" s="396"/>
      <c r="HWJ877" s="396"/>
      <c r="HWK877" s="396"/>
      <c r="HWL877" s="396"/>
      <c r="HWM877" s="396"/>
      <c r="HWN877" s="396"/>
      <c r="HWO877" s="396"/>
      <c r="HWP877" s="396"/>
      <c r="HWQ877" s="396"/>
      <c r="HWR877" s="396"/>
      <c r="HWS877" s="396"/>
      <c r="HWT877" s="396"/>
      <c r="HWU877" s="396"/>
      <c r="HWV877" s="396"/>
      <c r="HWW877" s="396"/>
      <c r="HWX877" s="396"/>
      <c r="HWY877" s="396"/>
      <c r="HWZ877" s="396"/>
      <c r="HXA877" s="396"/>
      <c r="HXB877" s="396"/>
      <c r="HXC877" s="396"/>
      <c r="HXD877" s="396"/>
      <c r="HXE877" s="396"/>
      <c r="HXF877" s="396"/>
      <c r="HXG877" s="396"/>
      <c r="HXH877" s="396"/>
      <c r="HXI877" s="396"/>
      <c r="HXJ877" s="396"/>
      <c r="HXK877" s="396"/>
      <c r="HXL877" s="396"/>
      <c r="HXM877" s="396"/>
      <c r="HXN877" s="396"/>
      <c r="HXO877" s="396"/>
      <c r="HXP877" s="396"/>
      <c r="HXQ877" s="396"/>
      <c r="HXR877" s="396"/>
      <c r="HXS877" s="396"/>
      <c r="HXT877" s="396"/>
      <c r="HXU877" s="396"/>
      <c r="HXV877" s="396"/>
      <c r="HXW877" s="396"/>
      <c r="HXX877" s="396"/>
      <c r="HXY877" s="396"/>
      <c r="HXZ877" s="396"/>
      <c r="HYA877" s="396"/>
      <c r="HYB877" s="396"/>
      <c r="HYC877" s="396"/>
      <c r="HYD877" s="396"/>
      <c r="HYE877" s="396"/>
      <c r="HYF877" s="396"/>
      <c r="HYG877" s="396"/>
      <c r="HYH877" s="396"/>
      <c r="HYI877" s="396"/>
      <c r="HYJ877" s="396"/>
      <c r="HYK877" s="396"/>
      <c r="HYL877" s="396"/>
      <c r="HYM877" s="396"/>
      <c r="HYN877" s="396"/>
      <c r="HYO877" s="396"/>
      <c r="HYP877" s="396"/>
      <c r="HYQ877" s="396"/>
      <c r="HYR877" s="396"/>
      <c r="HYS877" s="396"/>
      <c r="HYT877" s="396"/>
      <c r="HYU877" s="396"/>
      <c r="HYV877" s="396"/>
      <c r="HYW877" s="396"/>
      <c r="HYX877" s="396"/>
      <c r="HYY877" s="396"/>
      <c r="HYZ877" s="396"/>
      <c r="HZA877" s="396"/>
      <c r="HZB877" s="396"/>
      <c r="HZC877" s="396"/>
      <c r="HZD877" s="396"/>
      <c r="HZE877" s="396"/>
      <c r="HZF877" s="396"/>
      <c r="HZG877" s="396"/>
      <c r="HZH877" s="396"/>
      <c r="HZI877" s="396"/>
      <c r="HZJ877" s="396"/>
      <c r="HZK877" s="396"/>
      <c r="HZL877" s="396"/>
      <c r="HZM877" s="396"/>
      <c r="HZN877" s="396"/>
      <c r="HZO877" s="396"/>
      <c r="HZP877" s="396"/>
      <c r="HZQ877" s="396"/>
      <c r="HZR877" s="396"/>
      <c r="HZS877" s="396"/>
      <c r="HZT877" s="396"/>
      <c r="HZU877" s="396"/>
      <c r="HZV877" s="396"/>
      <c r="HZW877" s="396"/>
      <c r="HZX877" s="396"/>
      <c r="HZY877" s="396"/>
      <c r="HZZ877" s="396"/>
      <c r="IAA877" s="396"/>
      <c r="IAB877" s="396"/>
      <c r="IAC877" s="396"/>
      <c r="IAD877" s="396"/>
      <c r="IAE877" s="396"/>
      <c r="IAF877" s="396"/>
      <c r="IAG877" s="396"/>
      <c r="IAH877" s="396"/>
      <c r="IAI877" s="396"/>
      <c r="IAJ877" s="396"/>
      <c r="IAK877" s="396"/>
      <c r="IAL877" s="396"/>
      <c r="IAM877" s="396"/>
      <c r="IAN877" s="396"/>
      <c r="IAO877" s="396"/>
      <c r="IAP877" s="396"/>
      <c r="IAQ877" s="396"/>
      <c r="IAR877" s="396"/>
      <c r="IAS877" s="396"/>
      <c r="IAT877" s="396"/>
      <c r="IAU877" s="396"/>
      <c r="IAV877" s="396"/>
      <c r="IAW877" s="396"/>
      <c r="IAX877" s="396"/>
      <c r="IAY877" s="396"/>
      <c r="IAZ877" s="396"/>
      <c r="IBA877" s="396"/>
      <c r="IBB877" s="396"/>
      <c r="IBC877" s="396"/>
      <c r="IBD877" s="396"/>
      <c r="IBE877" s="396"/>
      <c r="IBF877" s="396"/>
      <c r="IBG877" s="396"/>
      <c r="IBH877" s="396"/>
      <c r="IBI877" s="396"/>
      <c r="IBJ877" s="396"/>
      <c r="IBK877" s="396"/>
      <c r="IBL877" s="396"/>
      <c r="IBM877" s="396"/>
      <c r="IBN877" s="396"/>
      <c r="IBO877" s="396"/>
      <c r="IBP877" s="396"/>
      <c r="IBQ877" s="396"/>
      <c r="IBR877" s="396"/>
      <c r="IBS877" s="396"/>
      <c r="IBT877" s="396"/>
      <c r="IBU877" s="396"/>
      <c r="IBV877" s="396"/>
      <c r="IBW877" s="396"/>
      <c r="IBX877" s="396"/>
      <c r="IBY877" s="396"/>
      <c r="IBZ877" s="396"/>
      <c r="ICA877" s="396"/>
      <c r="ICB877" s="396"/>
      <c r="ICC877" s="396"/>
      <c r="ICD877" s="396"/>
      <c r="ICE877" s="396"/>
      <c r="ICF877" s="396"/>
      <c r="ICG877" s="396"/>
      <c r="ICH877" s="396"/>
      <c r="ICI877" s="396"/>
      <c r="ICJ877" s="396"/>
      <c r="ICK877" s="396"/>
      <c r="ICL877" s="396"/>
      <c r="ICM877" s="396"/>
      <c r="ICN877" s="396"/>
      <c r="ICO877" s="396"/>
      <c r="ICP877" s="396"/>
      <c r="ICQ877" s="396"/>
      <c r="ICR877" s="396"/>
      <c r="ICS877" s="396"/>
      <c r="ICT877" s="396"/>
      <c r="ICU877" s="396"/>
      <c r="ICV877" s="396"/>
      <c r="ICW877" s="396"/>
      <c r="ICX877" s="396"/>
      <c r="ICY877" s="396"/>
      <c r="ICZ877" s="396"/>
      <c r="IDA877" s="396"/>
      <c r="IDB877" s="396"/>
      <c r="IDC877" s="396"/>
      <c r="IDD877" s="396"/>
      <c r="IDE877" s="396"/>
      <c r="IDF877" s="396"/>
      <c r="IDG877" s="396"/>
      <c r="IDH877" s="396"/>
      <c r="IDI877" s="396"/>
      <c r="IDJ877" s="396"/>
      <c r="IDK877" s="396"/>
      <c r="IDL877" s="396"/>
      <c r="IDM877" s="396"/>
      <c r="IDN877" s="396"/>
      <c r="IDO877" s="396"/>
      <c r="IDP877" s="396"/>
      <c r="IDQ877" s="396"/>
      <c r="IDR877" s="396"/>
      <c r="IDS877" s="396"/>
      <c r="IDT877" s="396"/>
      <c r="IDU877" s="396"/>
      <c r="IDV877" s="396"/>
      <c r="IDW877" s="396"/>
      <c r="IDX877" s="396"/>
      <c r="IDY877" s="396"/>
      <c r="IDZ877" s="396"/>
      <c r="IEA877" s="396"/>
      <c r="IEB877" s="396"/>
      <c r="IEC877" s="396"/>
      <c r="IED877" s="396"/>
      <c r="IEE877" s="396"/>
      <c r="IEF877" s="396"/>
      <c r="IEG877" s="396"/>
      <c r="IEH877" s="396"/>
      <c r="IEI877" s="396"/>
      <c r="IEJ877" s="396"/>
      <c r="IEK877" s="396"/>
      <c r="IEL877" s="396"/>
      <c r="IEM877" s="396"/>
      <c r="IEN877" s="396"/>
      <c r="IEO877" s="396"/>
      <c r="IEP877" s="396"/>
      <c r="IEQ877" s="396"/>
      <c r="IER877" s="396"/>
      <c r="IES877" s="396"/>
      <c r="IET877" s="396"/>
      <c r="IEU877" s="396"/>
      <c r="IEV877" s="396"/>
      <c r="IEW877" s="396"/>
      <c r="IEX877" s="396"/>
      <c r="IEY877" s="396"/>
      <c r="IEZ877" s="396"/>
      <c r="IFA877" s="396"/>
      <c r="IFB877" s="396"/>
      <c r="IFC877" s="396"/>
      <c r="IFD877" s="396"/>
      <c r="IFE877" s="396"/>
      <c r="IFF877" s="396"/>
      <c r="IFG877" s="396"/>
      <c r="IFH877" s="396"/>
      <c r="IFI877" s="396"/>
      <c r="IFJ877" s="396"/>
      <c r="IFK877" s="396"/>
      <c r="IFL877" s="396"/>
      <c r="IFM877" s="396"/>
      <c r="IFN877" s="396"/>
      <c r="IFO877" s="396"/>
      <c r="IFP877" s="396"/>
      <c r="IFQ877" s="396"/>
      <c r="IFR877" s="396"/>
      <c r="IFS877" s="396"/>
      <c r="IFT877" s="396"/>
      <c r="IFU877" s="396"/>
      <c r="IFV877" s="396"/>
      <c r="IFW877" s="396"/>
      <c r="IFX877" s="396"/>
      <c r="IFY877" s="396"/>
      <c r="IFZ877" s="396"/>
      <c r="IGA877" s="396"/>
      <c r="IGB877" s="396"/>
      <c r="IGC877" s="396"/>
      <c r="IGD877" s="396"/>
      <c r="IGE877" s="396"/>
      <c r="IGF877" s="396"/>
      <c r="IGG877" s="396"/>
      <c r="IGH877" s="396"/>
      <c r="IGI877" s="396"/>
      <c r="IGJ877" s="396"/>
      <c r="IGK877" s="396"/>
      <c r="IGL877" s="396"/>
      <c r="IGM877" s="396"/>
      <c r="IGN877" s="396"/>
      <c r="IGO877" s="396"/>
      <c r="IGP877" s="396"/>
      <c r="IGQ877" s="396"/>
      <c r="IGR877" s="396"/>
      <c r="IGS877" s="396"/>
      <c r="IGT877" s="396"/>
      <c r="IGU877" s="396"/>
      <c r="IGV877" s="396"/>
      <c r="IGW877" s="396"/>
      <c r="IGX877" s="396"/>
      <c r="IGY877" s="396"/>
      <c r="IGZ877" s="396"/>
      <c r="IHA877" s="396"/>
      <c r="IHB877" s="396"/>
      <c r="IHC877" s="396"/>
      <c r="IHD877" s="396"/>
      <c r="IHE877" s="396"/>
      <c r="IHF877" s="396"/>
      <c r="IHG877" s="396"/>
      <c r="IHH877" s="396"/>
      <c r="IHI877" s="396"/>
      <c r="IHJ877" s="396"/>
      <c r="IHK877" s="396"/>
      <c r="IHL877" s="396"/>
      <c r="IHM877" s="396"/>
      <c r="IHN877" s="396"/>
      <c r="IHO877" s="396"/>
      <c r="IHP877" s="396"/>
      <c r="IHQ877" s="396"/>
      <c r="IHR877" s="396"/>
      <c r="IHS877" s="396"/>
      <c r="IHT877" s="396"/>
      <c r="IHU877" s="396"/>
      <c r="IHV877" s="396"/>
      <c r="IHW877" s="396"/>
      <c r="IHX877" s="396"/>
      <c r="IHY877" s="396"/>
      <c r="IHZ877" s="396"/>
      <c r="IIA877" s="396"/>
      <c r="IIB877" s="396"/>
      <c r="IIC877" s="396"/>
      <c r="IID877" s="396"/>
      <c r="IIE877" s="396"/>
      <c r="IIF877" s="396"/>
      <c r="IIG877" s="396"/>
      <c r="IIH877" s="396"/>
      <c r="III877" s="396"/>
      <c r="IIJ877" s="396"/>
      <c r="IIK877" s="396"/>
      <c r="IIL877" s="396"/>
      <c r="IIM877" s="396"/>
      <c r="IIN877" s="396"/>
      <c r="IIO877" s="396"/>
      <c r="IIP877" s="396"/>
      <c r="IIQ877" s="396"/>
      <c r="IIR877" s="396"/>
      <c r="IIS877" s="396"/>
      <c r="IIT877" s="396"/>
      <c r="IIU877" s="396"/>
      <c r="IIV877" s="396"/>
      <c r="IIW877" s="396"/>
      <c r="IIX877" s="396"/>
      <c r="IIY877" s="396"/>
      <c r="IIZ877" s="396"/>
      <c r="IJA877" s="396"/>
      <c r="IJB877" s="396"/>
      <c r="IJC877" s="396"/>
      <c r="IJD877" s="396"/>
      <c r="IJE877" s="396"/>
      <c r="IJF877" s="396"/>
      <c r="IJG877" s="396"/>
      <c r="IJH877" s="396"/>
      <c r="IJI877" s="396"/>
      <c r="IJJ877" s="396"/>
      <c r="IJK877" s="396"/>
      <c r="IJL877" s="396"/>
      <c r="IJM877" s="396"/>
      <c r="IJN877" s="396"/>
      <c r="IJO877" s="396"/>
      <c r="IJP877" s="396"/>
      <c r="IJQ877" s="396"/>
      <c r="IJR877" s="396"/>
      <c r="IJS877" s="396"/>
      <c r="IJT877" s="396"/>
      <c r="IJU877" s="396"/>
      <c r="IJV877" s="396"/>
      <c r="IJW877" s="396"/>
      <c r="IJX877" s="396"/>
      <c r="IJY877" s="396"/>
      <c r="IJZ877" s="396"/>
      <c r="IKA877" s="396"/>
      <c r="IKB877" s="396"/>
      <c r="IKC877" s="396"/>
      <c r="IKD877" s="396"/>
      <c r="IKE877" s="396"/>
      <c r="IKF877" s="396"/>
      <c r="IKG877" s="396"/>
      <c r="IKH877" s="396"/>
      <c r="IKI877" s="396"/>
      <c r="IKJ877" s="396"/>
      <c r="IKK877" s="396"/>
      <c r="IKL877" s="396"/>
      <c r="IKM877" s="396"/>
      <c r="IKN877" s="396"/>
      <c r="IKO877" s="396"/>
      <c r="IKP877" s="396"/>
      <c r="IKQ877" s="396"/>
      <c r="IKR877" s="396"/>
      <c r="IKS877" s="396"/>
      <c r="IKT877" s="396"/>
      <c r="IKU877" s="396"/>
      <c r="IKV877" s="396"/>
      <c r="IKW877" s="396"/>
      <c r="IKX877" s="396"/>
      <c r="IKY877" s="396"/>
      <c r="IKZ877" s="396"/>
      <c r="ILA877" s="396"/>
      <c r="ILB877" s="396"/>
      <c r="ILC877" s="396"/>
      <c r="ILD877" s="396"/>
      <c r="ILE877" s="396"/>
      <c r="ILF877" s="396"/>
      <c r="ILG877" s="396"/>
      <c r="ILH877" s="396"/>
      <c r="ILI877" s="396"/>
      <c r="ILJ877" s="396"/>
      <c r="ILK877" s="396"/>
      <c r="ILL877" s="396"/>
      <c r="ILM877" s="396"/>
      <c r="ILN877" s="396"/>
      <c r="ILO877" s="396"/>
      <c r="ILP877" s="396"/>
      <c r="ILQ877" s="396"/>
      <c r="ILR877" s="396"/>
      <c r="ILS877" s="396"/>
      <c r="ILT877" s="396"/>
      <c r="ILU877" s="396"/>
      <c r="ILV877" s="396"/>
      <c r="ILW877" s="396"/>
      <c r="ILX877" s="396"/>
      <c r="ILY877" s="396"/>
      <c r="ILZ877" s="396"/>
      <c r="IMA877" s="396"/>
      <c r="IMB877" s="396"/>
      <c r="IMC877" s="396"/>
      <c r="IMD877" s="396"/>
      <c r="IME877" s="396"/>
      <c r="IMF877" s="396"/>
      <c r="IMG877" s="396"/>
      <c r="IMH877" s="396"/>
      <c r="IMI877" s="396"/>
      <c r="IMJ877" s="396"/>
      <c r="IMK877" s="396"/>
      <c r="IML877" s="396"/>
      <c r="IMM877" s="396"/>
      <c r="IMN877" s="396"/>
      <c r="IMO877" s="396"/>
      <c r="IMP877" s="396"/>
      <c r="IMQ877" s="396"/>
      <c r="IMR877" s="396"/>
      <c r="IMS877" s="396"/>
      <c r="IMT877" s="396"/>
      <c r="IMU877" s="396"/>
      <c r="IMV877" s="396"/>
      <c r="IMW877" s="396"/>
      <c r="IMX877" s="396"/>
      <c r="IMY877" s="396"/>
      <c r="IMZ877" s="396"/>
      <c r="INA877" s="396"/>
      <c r="INB877" s="396"/>
      <c r="INC877" s="396"/>
      <c r="IND877" s="396"/>
      <c r="INE877" s="396"/>
      <c r="INF877" s="396"/>
      <c r="ING877" s="396"/>
      <c r="INH877" s="396"/>
      <c r="INI877" s="396"/>
      <c r="INJ877" s="396"/>
      <c r="INK877" s="396"/>
      <c r="INL877" s="396"/>
      <c r="INM877" s="396"/>
      <c r="INN877" s="396"/>
      <c r="INO877" s="396"/>
      <c r="INP877" s="396"/>
      <c r="INQ877" s="396"/>
      <c r="INR877" s="396"/>
      <c r="INS877" s="396"/>
      <c r="INT877" s="396"/>
      <c r="INU877" s="396"/>
      <c r="INV877" s="396"/>
      <c r="INW877" s="396"/>
      <c r="INX877" s="396"/>
      <c r="INY877" s="396"/>
      <c r="INZ877" s="396"/>
      <c r="IOA877" s="396"/>
      <c r="IOB877" s="396"/>
      <c r="IOC877" s="396"/>
      <c r="IOD877" s="396"/>
      <c r="IOE877" s="396"/>
      <c r="IOF877" s="396"/>
      <c r="IOG877" s="396"/>
      <c r="IOH877" s="396"/>
      <c r="IOI877" s="396"/>
      <c r="IOJ877" s="396"/>
      <c r="IOK877" s="396"/>
      <c r="IOL877" s="396"/>
      <c r="IOM877" s="396"/>
      <c r="ION877" s="396"/>
      <c r="IOO877" s="396"/>
      <c r="IOP877" s="396"/>
      <c r="IOQ877" s="396"/>
      <c r="IOR877" s="396"/>
      <c r="IOS877" s="396"/>
      <c r="IOT877" s="396"/>
      <c r="IOU877" s="396"/>
      <c r="IOV877" s="396"/>
      <c r="IOW877" s="396"/>
      <c r="IOX877" s="396"/>
      <c r="IOY877" s="396"/>
      <c r="IOZ877" s="396"/>
      <c r="IPA877" s="396"/>
      <c r="IPB877" s="396"/>
      <c r="IPC877" s="396"/>
      <c r="IPD877" s="396"/>
      <c r="IPE877" s="396"/>
      <c r="IPF877" s="396"/>
      <c r="IPG877" s="396"/>
      <c r="IPH877" s="396"/>
      <c r="IPI877" s="396"/>
      <c r="IPJ877" s="396"/>
      <c r="IPK877" s="396"/>
      <c r="IPL877" s="396"/>
      <c r="IPM877" s="396"/>
      <c r="IPN877" s="396"/>
      <c r="IPO877" s="396"/>
      <c r="IPP877" s="396"/>
      <c r="IPQ877" s="396"/>
      <c r="IPR877" s="396"/>
      <c r="IPS877" s="396"/>
      <c r="IPT877" s="396"/>
      <c r="IPU877" s="396"/>
      <c r="IPV877" s="396"/>
      <c r="IPW877" s="396"/>
      <c r="IPX877" s="396"/>
      <c r="IPY877" s="396"/>
      <c r="IPZ877" s="396"/>
      <c r="IQA877" s="396"/>
      <c r="IQB877" s="396"/>
      <c r="IQC877" s="396"/>
      <c r="IQD877" s="396"/>
      <c r="IQE877" s="396"/>
      <c r="IQF877" s="396"/>
      <c r="IQG877" s="396"/>
      <c r="IQH877" s="396"/>
      <c r="IQI877" s="396"/>
      <c r="IQJ877" s="396"/>
      <c r="IQK877" s="396"/>
      <c r="IQL877" s="396"/>
      <c r="IQM877" s="396"/>
      <c r="IQN877" s="396"/>
      <c r="IQO877" s="396"/>
      <c r="IQP877" s="396"/>
      <c r="IQQ877" s="396"/>
      <c r="IQR877" s="396"/>
      <c r="IQS877" s="396"/>
      <c r="IQT877" s="396"/>
      <c r="IQU877" s="396"/>
      <c r="IQV877" s="396"/>
      <c r="IQW877" s="396"/>
      <c r="IQX877" s="396"/>
      <c r="IQY877" s="396"/>
      <c r="IQZ877" s="396"/>
      <c r="IRA877" s="396"/>
      <c r="IRB877" s="396"/>
      <c r="IRC877" s="396"/>
      <c r="IRD877" s="396"/>
      <c r="IRE877" s="396"/>
      <c r="IRF877" s="396"/>
      <c r="IRG877" s="396"/>
      <c r="IRH877" s="396"/>
      <c r="IRI877" s="396"/>
      <c r="IRJ877" s="396"/>
      <c r="IRK877" s="396"/>
      <c r="IRL877" s="396"/>
      <c r="IRM877" s="396"/>
      <c r="IRN877" s="396"/>
      <c r="IRO877" s="396"/>
      <c r="IRP877" s="396"/>
      <c r="IRQ877" s="396"/>
      <c r="IRR877" s="396"/>
      <c r="IRS877" s="396"/>
      <c r="IRT877" s="396"/>
      <c r="IRU877" s="396"/>
      <c r="IRV877" s="396"/>
      <c r="IRW877" s="396"/>
      <c r="IRX877" s="396"/>
      <c r="IRY877" s="396"/>
      <c r="IRZ877" s="396"/>
      <c r="ISA877" s="396"/>
      <c r="ISB877" s="396"/>
      <c r="ISC877" s="396"/>
      <c r="ISD877" s="396"/>
      <c r="ISE877" s="396"/>
      <c r="ISF877" s="396"/>
      <c r="ISG877" s="396"/>
      <c r="ISH877" s="396"/>
      <c r="ISI877" s="396"/>
      <c r="ISJ877" s="396"/>
      <c r="ISK877" s="396"/>
      <c r="ISL877" s="396"/>
      <c r="ISM877" s="396"/>
      <c r="ISN877" s="396"/>
      <c r="ISO877" s="396"/>
      <c r="ISP877" s="396"/>
      <c r="ISQ877" s="396"/>
      <c r="ISR877" s="396"/>
      <c r="ISS877" s="396"/>
      <c r="IST877" s="396"/>
      <c r="ISU877" s="396"/>
      <c r="ISV877" s="396"/>
      <c r="ISW877" s="396"/>
      <c r="ISX877" s="396"/>
      <c r="ISY877" s="396"/>
      <c r="ISZ877" s="396"/>
      <c r="ITA877" s="396"/>
      <c r="ITB877" s="396"/>
      <c r="ITC877" s="396"/>
      <c r="ITD877" s="396"/>
      <c r="ITE877" s="396"/>
      <c r="ITF877" s="396"/>
      <c r="ITG877" s="396"/>
      <c r="ITH877" s="396"/>
      <c r="ITI877" s="396"/>
      <c r="ITJ877" s="396"/>
      <c r="ITK877" s="396"/>
      <c r="ITL877" s="396"/>
      <c r="ITM877" s="396"/>
      <c r="ITN877" s="396"/>
      <c r="ITO877" s="396"/>
      <c r="ITP877" s="396"/>
      <c r="ITQ877" s="396"/>
      <c r="ITR877" s="396"/>
      <c r="ITS877" s="396"/>
      <c r="ITT877" s="396"/>
      <c r="ITU877" s="396"/>
      <c r="ITV877" s="396"/>
      <c r="ITW877" s="396"/>
      <c r="ITX877" s="396"/>
      <c r="ITY877" s="396"/>
      <c r="ITZ877" s="396"/>
      <c r="IUA877" s="396"/>
      <c r="IUB877" s="396"/>
      <c r="IUC877" s="396"/>
      <c r="IUD877" s="396"/>
      <c r="IUE877" s="396"/>
      <c r="IUF877" s="396"/>
      <c r="IUG877" s="396"/>
      <c r="IUH877" s="396"/>
      <c r="IUI877" s="396"/>
      <c r="IUJ877" s="396"/>
      <c r="IUK877" s="396"/>
      <c r="IUL877" s="396"/>
      <c r="IUM877" s="396"/>
      <c r="IUN877" s="396"/>
      <c r="IUO877" s="396"/>
      <c r="IUP877" s="396"/>
      <c r="IUQ877" s="396"/>
      <c r="IUR877" s="396"/>
      <c r="IUS877" s="396"/>
      <c r="IUT877" s="396"/>
      <c r="IUU877" s="396"/>
      <c r="IUV877" s="396"/>
      <c r="IUW877" s="396"/>
      <c r="IUX877" s="396"/>
      <c r="IUY877" s="396"/>
      <c r="IUZ877" s="396"/>
      <c r="IVA877" s="396"/>
      <c r="IVB877" s="396"/>
      <c r="IVC877" s="396"/>
      <c r="IVD877" s="396"/>
      <c r="IVE877" s="396"/>
      <c r="IVF877" s="396"/>
      <c r="IVG877" s="396"/>
      <c r="IVH877" s="396"/>
      <c r="IVI877" s="396"/>
      <c r="IVJ877" s="396"/>
      <c r="IVK877" s="396"/>
      <c r="IVL877" s="396"/>
      <c r="IVM877" s="396"/>
      <c r="IVN877" s="396"/>
      <c r="IVO877" s="396"/>
      <c r="IVP877" s="396"/>
      <c r="IVQ877" s="396"/>
      <c r="IVR877" s="396"/>
      <c r="IVS877" s="396"/>
      <c r="IVT877" s="396"/>
      <c r="IVU877" s="396"/>
      <c r="IVV877" s="396"/>
      <c r="IVW877" s="396"/>
      <c r="IVX877" s="396"/>
      <c r="IVY877" s="396"/>
      <c r="IVZ877" s="396"/>
      <c r="IWA877" s="396"/>
      <c r="IWB877" s="396"/>
      <c r="IWC877" s="396"/>
      <c r="IWD877" s="396"/>
      <c r="IWE877" s="396"/>
      <c r="IWF877" s="396"/>
      <c r="IWG877" s="396"/>
      <c r="IWH877" s="396"/>
      <c r="IWI877" s="396"/>
      <c r="IWJ877" s="396"/>
      <c r="IWK877" s="396"/>
      <c r="IWL877" s="396"/>
      <c r="IWM877" s="396"/>
      <c r="IWN877" s="396"/>
      <c r="IWO877" s="396"/>
      <c r="IWP877" s="396"/>
      <c r="IWQ877" s="396"/>
      <c r="IWR877" s="396"/>
      <c r="IWS877" s="396"/>
      <c r="IWT877" s="396"/>
      <c r="IWU877" s="396"/>
      <c r="IWV877" s="396"/>
      <c r="IWW877" s="396"/>
      <c r="IWX877" s="396"/>
      <c r="IWY877" s="396"/>
      <c r="IWZ877" s="396"/>
      <c r="IXA877" s="396"/>
      <c r="IXB877" s="396"/>
      <c r="IXC877" s="396"/>
      <c r="IXD877" s="396"/>
      <c r="IXE877" s="396"/>
      <c r="IXF877" s="396"/>
      <c r="IXG877" s="396"/>
      <c r="IXH877" s="396"/>
      <c r="IXI877" s="396"/>
      <c r="IXJ877" s="396"/>
      <c r="IXK877" s="396"/>
      <c r="IXL877" s="396"/>
      <c r="IXM877" s="396"/>
      <c r="IXN877" s="396"/>
      <c r="IXO877" s="396"/>
      <c r="IXP877" s="396"/>
      <c r="IXQ877" s="396"/>
      <c r="IXR877" s="396"/>
      <c r="IXS877" s="396"/>
      <c r="IXT877" s="396"/>
      <c r="IXU877" s="396"/>
      <c r="IXV877" s="396"/>
      <c r="IXW877" s="396"/>
      <c r="IXX877" s="396"/>
      <c r="IXY877" s="396"/>
      <c r="IXZ877" s="396"/>
      <c r="IYA877" s="396"/>
      <c r="IYB877" s="396"/>
      <c r="IYC877" s="396"/>
      <c r="IYD877" s="396"/>
      <c r="IYE877" s="396"/>
      <c r="IYF877" s="396"/>
      <c r="IYG877" s="396"/>
      <c r="IYH877" s="396"/>
      <c r="IYI877" s="396"/>
      <c r="IYJ877" s="396"/>
      <c r="IYK877" s="396"/>
      <c r="IYL877" s="396"/>
      <c r="IYM877" s="396"/>
      <c r="IYN877" s="396"/>
      <c r="IYO877" s="396"/>
      <c r="IYP877" s="396"/>
      <c r="IYQ877" s="396"/>
      <c r="IYR877" s="396"/>
      <c r="IYS877" s="396"/>
      <c r="IYT877" s="396"/>
      <c r="IYU877" s="396"/>
      <c r="IYV877" s="396"/>
      <c r="IYW877" s="396"/>
      <c r="IYX877" s="396"/>
      <c r="IYY877" s="396"/>
      <c r="IYZ877" s="396"/>
      <c r="IZA877" s="396"/>
      <c r="IZB877" s="396"/>
      <c r="IZC877" s="396"/>
      <c r="IZD877" s="396"/>
      <c r="IZE877" s="396"/>
      <c r="IZF877" s="396"/>
      <c r="IZG877" s="396"/>
      <c r="IZH877" s="396"/>
      <c r="IZI877" s="396"/>
      <c r="IZJ877" s="396"/>
      <c r="IZK877" s="396"/>
      <c r="IZL877" s="396"/>
      <c r="IZM877" s="396"/>
      <c r="IZN877" s="396"/>
      <c r="IZO877" s="396"/>
      <c r="IZP877" s="396"/>
      <c r="IZQ877" s="396"/>
      <c r="IZR877" s="396"/>
      <c r="IZS877" s="396"/>
      <c r="IZT877" s="396"/>
      <c r="IZU877" s="396"/>
      <c r="IZV877" s="396"/>
      <c r="IZW877" s="396"/>
      <c r="IZX877" s="396"/>
      <c r="IZY877" s="396"/>
      <c r="IZZ877" s="396"/>
      <c r="JAA877" s="396"/>
      <c r="JAB877" s="396"/>
      <c r="JAC877" s="396"/>
      <c r="JAD877" s="396"/>
      <c r="JAE877" s="396"/>
      <c r="JAF877" s="396"/>
      <c r="JAG877" s="396"/>
      <c r="JAH877" s="396"/>
      <c r="JAI877" s="396"/>
      <c r="JAJ877" s="396"/>
      <c r="JAK877" s="396"/>
      <c r="JAL877" s="396"/>
      <c r="JAM877" s="396"/>
      <c r="JAN877" s="396"/>
      <c r="JAO877" s="396"/>
      <c r="JAP877" s="396"/>
      <c r="JAQ877" s="396"/>
      <c r="JAR877" s="396"/>
      <c r="JAS877" s="396"/>
      <c r="JAT877" s="396"/>
      <c r="JAU877" s="396"/>
      <c r="JAV877" s="396"/>
      <c r="JAW877" s="396"/>
      <c r="JAX877" s="396"/>
      <c r="JAY877" s="396"/>
      <c r="JAZ877" s="396"/>
      <c r="JBA877" s="396"/>
      <c r="JBB877" s="396"/>
      <c r="JBC877" s="396"/>
      <c r="JBD877" s="396"/>
      <c r="JBE877" s="396"/>
      <c r="JBF877" s="396"/>
      <c r="JBG877" s="396"/>
      <c r="JBH877" s="396"/>
      <c r="JBI877" s="396"/>
      <c r="JBJ877" s="396"/>
      <c r="JBK877" s="396"/>
      <c r="JBL877" s="396"/>
      <c r="JBM877" s="396"/>
      <c r="JBN877" s="396"/>
      <c r="JBO877" s="396"/>
      <c r="JBP877" s="396"/>
      <c r="JBQ877" s="396"/>
      <c r="JBR877" s="396"/>
      <c r="JBS877" s="396"/>
      <c r="JBT877" s="396"/>
      <c r="JBU877" s="396"/>
      <c r="JBV877" s="396"/>
      <c r="JBW877" s="396"/>
      <c r="JBX877" s="396"/>
      <c r="JBY877" s="396"/>
      <c r="JBZ877" s="396"/>
      <c r="JCA877" s="396"/>
      <c r="JCB877" s="396"/>
      <c r="JCC877" s="396"/>
      <c r="JCD877" s="396"/>
      <c r="JCE877" s="396"/>
      <c r="JCF877" s="396"/>
      <c r="JCG877" s="396"/>
      <c r="JCH877" s="396"/>
      <c r="JCI877" s="396"/>
      <c r="JCJ877" s="396"/>
      <c r="JCK877" s="396"/>
      <c r="JCL877" s="396"/>
      <c r="JCM877" s="396"/>
      <c r="JCN877" s="396"/>
      <c r="JCO877" s="396"/>
      <c r="JCP877" s="396"/>
      <c r="JCQ877" s="396"/>
      <c r="JCR877" s="396"/>
      <c r="JCS877" s="396"/>
      <c r="JCT877" s="396"/>
      <c r="JCU877" s="396"/>
      <c r="JCV877" s="396"/>
      <c r="JCW877" s="396"/>
      <c r="JCX877" s="396"/>
      <c r="JCY877" s="396"/>
      <c r="JCZ877" s="396"/>
      <c r="JDA877" s="396"/>
      <c r="JDB877" s="396"/>
      <c r="JDC877" s="396"/>
      <c r="JDD877" s="396"/>
      <c r="JDE877" s="396"/>
      <c r="JDF877" s="396"/>
      <c r="JDG877" s="396"/>
      <c r="JDH877" s="396"/>
      <c r="JDI877" s="396"/>
      <c r="JDJ877" s="396"/>
      <c r="JDK877" s="396"/>
      <c r="JDL877" s="396"/>
      <c r="JDM877" s="396"/>
      <c r="JDN877" s="396"/>
      <c r="JDO877" s="396"/>
      <c r="JDP877" s="396"/>
      <c r="JDQ877" s="396"/>
      <c r="JDR877" s="396"/>
      <c r="JDS877" s="396"/>
      <c r="JDT877" s="396"/>
      <c r="JDU877" s="396"/>
      <c r="JDV877" s="396"/>
      <c r="JDW877" s="396"/>
      <c r="JDX877" s="396"/>
      <c r="JDY877" s="396"/>
      <c r="JDZ877" s="396"/>
      <c r="JEA877" s="396"/>
      <c r="JEB877" s="396"/>
      <c r="JEC877" s="396"/>
      <c r="JED877" s="396"/>
      <c r="JEE877" s="396"/>
      <c r="JEF877" s="396"/>
      <c r="JEG877" s="396"/>
      <c r="JEH877" s="396"/>
      <c r="JEI877" s="396"/>
      <c r="JEJ877" s="396"/>
      <c r="JEK877" s="396"/>
      <c r="JEL877" s="396"/>
      <c r="JEM877" s="396"/>
      <c r="JEN877" s="396"/>
      <c r="JEO877" s="396"/>
      <c r="JEP877" s="396"/>
      <c r="JEQ877" s="396"/>
      <c r="JER877" s="396"/>
      <c r="JES877" s="396"/>
      <c r="JET877" s="396"/>
      <c r="JEU877" s="396"/>
      <c r="JEV877" s="396"/>
      <c r="JEW877" s="396"/>
      <c r="JEX877" s="396"/>
      <c r="JEY877" s="396"/>
      <c r="JEZ877" s="396"/>
      <c r="JFA877" s="396"/>
      <c r="JFB877" s="396"/>
      <c r="JFC877" s="396"/>
      <c r="JFD877" s="396"/>
      <c r="JFE877" s="396"/>
      <c r="JFF877" s="396"/>
      <c r="JFG877" s="396"/>
      <c r="JFH877" s="396"/>
      <c r="JFI877" s="396"/>
      <c r="JFJ877" s="396"/>
      <c r="JFK877" s="396"/>
      <c r="JFL877" s="396"/>
      <c r="JFM877" s="396"/>
      <c r="JFN877" s="396"/>
      <c r="JFO877" s="396"/>
      <c r="JFP877" s="396"/>
      <c r="JFQ877" s="396"/>
      <c r="JFR877" s="396"/>
      <c r="JFS877" s="396"/>
      <c r="JFT877" s="396"/>
      <c r="JFU877" s="396"/>
      <c r="JFV877" s="396"/>
      <c r="JFW877" s="396"/>
      <c r="JFX877" s="396"/>
      <c r="JFY877" s="396"/>
      <c r="JFZ877" s="396"/>
      <c r="JGA877" s="396"/>
      <c r="JGB877" s="396"/>
      <c r="JGC877" s="396"/>
      <c r="JGD877" s="396"/>
      <c r="JGE877" s="396"/>
      <c r="JGF877" s="396"/>
      <c r="JGG877" s="396"/>
      <c r="JGH877" s="396"/>
      <c r="JGI877" s="396"/>
      <c r="JGJ877" s="396"/>
      <c r="JGK877" s="396"/>
      <c r="JGL877" s="396"/>
      <c r="JGM877" s="396"/>
      <c r="JGN877" s="396"/>
      <c r="JGO877" s="396"/>
      <c r="JGP877" s="396"/>
      <c r="JGQ877" s="396"/>
      <c r="JGR877" s="396"/>
      <c r="JGS877" s="396"/>
      <c r="JGT877" s="396"/>
      <c r="JGU877" s="396"/>
      <c r="JGV877" s="396"/>
      <c r="JGW877" s="396"/>
      <c r="JGX877" s="396"/>
      <c r="JGY877" s="396"/>
      <c r="JGZ877" s="396"/>
      <c r="JHA877" s="396"/>
      <c r="JHB877" s="396"/>
      <c r="JHC877" s="396"/>
      <c r="JHD877" s="396"/>
      <c r="JHE877" s="396"/>
      <c r="JHF877" s="396"/>
      <c r="JHG877" s="396"/>
      <c r="JHH877" s="396"/>
      <c r="JHI877" s="396"/>
      <c r="JHJ877" s="396"/>
      <c r="JHK877" s="396"/>
      <c r="JHL877" s="396"/>
      <c r="JHM877" s="396"/>
      <c r="JHN877" s="396"/>
      <c r="JHO877" s="396"/>
      <c r="JHP877" s="396"/>
      <c r="JHQ877" s="396"/>
      <c r="JHR877" s="396"/>
      <c r="JHS877" s="396"/>
      <c r="JHT877" s="396"/>
      <c r="JHU877" s="396"/>
      <c r="JHV877" s="396"/>
      <c r="JHW877" s="396"/>
      <c r="JHX877" s="396"/>
      <c r="JHY877" s="396"/>
      <c r="JHZ877" s="396"/>
      <c r="JIA877" s="396"/>
      <c r="JIB877" s="396"/>
      <c r="JIC877" s="396"/>
      <c r="JID877" s="396"/>
      <c r="JIE877" s="396"/>
      <c r="JIF877" s="396"/>
      <c r="JIG877" s="396"/>
      <c r="JIH877" s="396"/>
      <c r="JII877" s="396"/>
      <c r="JIJ877" s="396"/>
      <c r="JIK877" s="396"/>
      <c r="JIL877" s="396"/>
      <c r="JIM877" s="396"/>
      <c r="JIN877" s="396"/>
      <c r="JIO877" s="396"/>
      <c r="JIP877" s="396"/>
      <c r="JIQ877" s="396"/>
      <c r="JIR877" s="396"/>
      <c r="JIS877" s="396"/>
      <c r="JIT877" s="396"/>
      <c r="JIU877" s="396"/>
      <c r="JIV877" s="396"/>
      <c r="JIW877" s="396"/>
      <c r="JIX877" s="396"/>
      <c r="JIY877" s="396"/>
      <c r="JIZ877" s="396"/>
      <c r="JJA877" s="396"/>
      <c r="JJB877" s="396"/>
      <c r="JJC877" s="396"/>
      <c r="JJD877" s="396"/>
      <c r="JJE877" s="396"/>
      <c r="JJF877" s="396"/>
      <c r="JJG877" s="396"/>
      <c r="JJH877" s="396"/>
      <c r="JJI877" s="396"/>
      <c r="JJJ877" s="396"/>
      <c r="JJK877" s="396"/>
      <c r="JJL877" s="396"/>
      <c r="JJM877" s="396"/>
      <c r="JJN877" s="396"/>
      <c r="JJO877" s="396"/>
      <c r="JJP877" s="396"/>
      <c r="JJQ877" s="396"/>
      <c r="JJR877" s="396"/>
      <c r="JJS877" s="396"/>
      <c r="JJT877" s="396"/>
      <c r="JJU877" s="396"/>
      <c r="JJV877" s="396"/>
      <c r="JJW877" s="396"/>
      <c r="JJX877" s="396"/>
      <c r="JJY877" s="396"/>
      <c r="JJZ877" s="396"/>
      <c r="JKA877" s="396"/>
      <c r="JKB877" s="396"/>
      <c r="JKC877" s="396"/>
      <c r="JKD877" s="396"/>
      <c r="JKE877" s="396"/>
      <c r="JKF877" s="396"/>
      <c r="JKG877" s="396"/>
      <c r="JKH877" s="396"/>
      <c r="JKI877" s="396"/>
      <c r="JKJ877" s="396"/>
      <c r="JKK877" s="396"/>
      <c r="JKL877" s="396"/>
      <c r="JKM877" s="396"/>
      <c r="JKN877" s="396"/>
      <c r="JKO877" s="396"/>
      <c r="JKP877" s="396"/>
      <c r="JKQ877" s="396"/>
      <c r="JKR877" s="396"/>
      <c r="JKS877" s="396"/>
      <c r="JKT877" s="396"/>
      <c r="JKU877" s="396"/>
      <c r="JKV877" s="396"/>
      <c r="JKW877" s="396"/>
      <c r="JKX877" s="396"/>
      <c r="JKY877" s="396"/>
      <c r="JKZ877" s="396"/>
      <c r="JLA877" s="396"/>
      <c r="JLB877" s="396"/>
      <c r="JLC877" s="396"/>
      <c r="JLD877" s="396"/>
      <c r="JLE877" s="396"/>
      <c r="JLF877" s="396"/>
      <c r="JLG877" s="396"/>
      <c r="JLH877" s="396"/>
      <c r="JLI877" s="396"/>
      <c r="JLJ877" s="396"/>
      <c r="JLK877" s="396"/>
      <c r="JLL877" s="396"/>
      <c r="JLM877" s="396"/>
      <c r="JLN877" s="396"/>
      <c r="JLO877" s="396"/>
      <c r="JLP877" s="396"/>
      <c r="JLQ877" s="396"/>
      <c r="JLR877" s="396"/>
      <c r="JLS877" s="396"/>
      <c r="JLT877" s="396"/>
      <c r="JLU877" s="396"/>
      <c r="JLV877" s="396"/>
      <c r="JLW877" s="396"/>
      <c r="JLX877" s="396"/>
      <c r="JLY877" s="396"/>
      <c r="JLZ877" s="396"/>
      <c r="JMA877" s="396"/>
      <c r="JMB877" s="396"/>
      <c r="JMC877" s="396"/>
      <c r="JMD877" s="396"/>
      <c r="JME877" s="396"/>
      <c r="JMF877" s="396"/>
      <c r="JMG877" s="396"/>
      <c r="JMH877" s="396"/>
      <c r="JMI877" s="396"/>
      <c r="JMJ877" s="396"/>
      <c r="JMK877" s="396"/>
      <c r="JML877" s="396"/>
      <c r="JMM877" s="396"/>
      <c r="JMN877" s="396"/>
      <c r="JMO877" s="396"/>
      <c r="JMP877" s="396"/>
      <c r="JMQ877" s="396"/>
      <c r="JMR877" s="396"/>
      <c r="JMS877" s="396"/>
      <c r="JMT877" s="396"/>
      <c r="JMU877" s="396"/>
      <c r="JMV877" s="396"/>
      <c r="JMW877" s="396"/>
      <c r="JMX877" s="396"/>
      <c r="JMY877" s="396"/>
      <c r="JMZ877" s="396"/>
      <c r="JNA877" s="396"/>
      <c r="JNB877" s="396"/>
      <c r="JNC877" s="396"/>
      <c r="JND877" s="396"/>
      <c r="JNE877" s="396"/>
      <c r="JNF877" s="396"/>
      <c r="JNG877" s="396"/>
      <c r="JNH877" s="396"/>
      <c r="JNI877" s="396"/>
      <c r="JNJ877" s="396"/>
      <c r="JNK877" s="396"/>
      <c r="JNL877" s="396"/>
      <c r="JNM877" s="396"/>
      <c r="JNN877" s="396"/>
      <c r="JNO877" s="396"/>
      <c r="JNP877" s="396"/>
      <c r="JNQ877" s="396"/>
      <c r="JNR877" s="396"/>
      <c r="JNS877" s="396"/>
      <c r="JNT877" s="396"/>
      <c r="JNU877" s="396"/>
      <c r="JNV877" s="396"/>
      <c r="JNW877" s="396"/>
      <c r="JNX877" s="396"/>
      <c r="JNY877" s="396"/>
      <c r="JNZ877" s="396"/>
      <c r="JOA877" s="396"/>
      <c r="JOB877" s="396"/>
      <c r="JOC877" s="396"/>
      <c r="JOD877" s="396"/>
      <c r="JOE877" s="396"/>
      <c r="JOF877" s="396"/>
      <c r="JOG877" s="396"/>
      <c r="JOH877" s="396"/>
      <c r="JOI877" s="396"/>
      <c r="JOJ877" s="396"/>
      <c r="JOK877" s="396"/>
      <c r="JOL877" s="396"/>
      <c r="JOM877" s="396"/>
      <c r="JON877" s="396"/>
      <c r="JOO877" s="396"/>
      <c r="JOP877" s="396"/>
      <c r="JOQ877" s="396"/>
      <c r="JOR877" s="396"/>
      <c r="JOS877" s="396"/>
      <c r="JOT877" s="396"/>
      <c r="JOU877" s="396"/>
      <c r="JOV877" s="396"/>
      <c r="JOW877" s="396"/>
      <c r="JOX877" s="396"/>
      <c r="JOY877" s="396"/>
      <c r="JOZ877" s="396"/>
      <c r="JPA877" s="396"/>
      <c r="JPB877" s="396"/>
      <c r="JPC877" s="396"/>
      <c r="JPD877" s="396"/>
      <c r="JPE877" s="396"/>
      <c r="JPF877" s="396"/>
      <c r="JPG877" s="396"/>
      <c r="JPH877" s="396"/>
      <c r="JPI877" s="396"/>
      <c r="JPJ877" s="396"/>
      <c r="JPK877" s="396"/>
      <c r="JPL877" s="396"/>
      <c r="JPM877" s="396"/>
      <c r="JPN877" s="396"/>
      <c r="JPO877" s="396"/>
      <c r="JPP877" s="396"/>
      <c r="JPQ877" s="396"/>
      <c r="JPR877" s="396"/>
      <c r="JPS877" s="396"/>
      <c r="JPT877" s="396"/>
      <c r="JPU877" s="396"/>
      <c r="JPV877" s="396"/>
      <c r="JPW877" s="396"/>
      <c r="JPX877" s="396"/>
      <c r="JPY877" s="396"/>
      <c r="JPZ877" s="396"/>
      <c r="JQA877" s="396"/>
      <c r="JQB877" s="396"/>
      <c r="JQC877" s="396"/>
      <c r="JQD877" s="396"/>
      <c r="JQE877" s="396"/>
      <c r="JQF877" s="396"/>
      <c r="JQG877" s="396"/>
      <c r="JQH877" s="396"/>
      <c r="JQI877" s="396"/>
      <c r="JQJ877" s="396"/>
      <c r="JQK877" s="396"/>
      <c r="JQL877" s="396"/>
      <c r="JQM877" s="396"/>
      <c r="JQN877" s="396"/>
      <c r="JQO877" s="396"/>
      <c r="JQP877" s="396"/>
      <c r="JQQ877" s="396"/>
      <c r="JQR877" s="396"/>
      <c r="JQS877" s="396"/>
      <c r="JQT877" s="396"/>
      <c r="JQU877" s="396"/>
      <c r="JQV877" s="396"/>
      <c r="JQW877" s="396"/>
      <c r="JQX877" s="396"/>
      <c r="JQY877" s="396"/>
      <c r="JQZ877" s="396"/>
      <c r="JRA877" s="396"/>
      <c r="JRB877" s="396"/>
      <c r="JRC877" s="396"/>
      <c r="JRD877" s="396"/>
      <c r="JRE877" s="396"/>
      <c r="JRF877" s="396"/>
      <c r="JRG877" s="396"/>
      <c r="JRH877" s="396"/>
      <c r="JRI877" s="396"/>
      <c r="JRJ877" s="396"/>
      <c r="JRK877" s="396"/>
      <c r="JRL877" s="396"/>
      <c r="JRM877" s="396"/>
      <c r="JRN877" s="396"/>
      <c r="JRO877" s="396"/>
      <c r="JRP877" s="396"/>
      <c r="JRQ877" s="396"/>
      <c r="JRR877" s="396"/>
      <c r="JRS877" s="396"/>
      <c r="JRT877" s="396"/>
      <c r="JRU877" s="396"/>
      <c r="JRV877" s="396"/>
      <c r="JRW877" s="396"/>
      <c r="JRX877" s="396"/>
      <c r="JRY877" s="396"/>
      <c r="JRZ877" s="396"/>
      <c r="JSA877" s="396"/>
      <c r="JSB877" s="396"/>
      <c r="JSC877" s="396"/>
      <c r="JSD877" s="396"/>
      <c r="JSE877" s="396"/>
      <c r="JSF877" s="396"/>
      <c r="JSG877" s="396"/>
      <c r="JSH877" s="396"/>
      <c r="JSI877" s="396"/>
      <c r="JSJ877" s="396"/>
      <c r="JSK877" s="396"/>
      <c r="JSL877" s="396"/>
      <c r="JSM877" s="396"/>
      <c r="JSN877" s="396"/>
      <c r="JSO877" s="396"/>
      <c r="JSP877" s="396"/>
      <c r="JSQ877" s="396"/>
      <c r="JSR877" s="396"/>
      <c r="JSS877" s="396"/>
      <c r="JST877" s="396"/>
      <c r="JSU877" s="396"/>
      <c r="JSV877" s="396"/>
      <c r="JSW877" s="396"/>
      <c r="JSX877" s="396"/>
      <c r="JSY877" s="396"/>
      <c r="JSZ877" s="396"/>
      <c r="JTA877" s="396"/>
      <c r="JTB877" s="396"/>
      <c r="JTC877" s="396"/>
      <c r="JTD877" s="396"/>
      <c r="JTE877" s="396"/>
      <c r="JTF877" s="396"/>
      <c r="JTG877" s="396"/>
      <c r="JTH877" s="396"/>
      <c r="JTI877" s="396"/>
      <c r="JTJ877" s="396"/>
      <c r="JTK877" s="396"/>
      <c r="JTL877" s="396"/>
      <c r="JTM877" s="396"/>
      <c r="JTN877" s="396"/>
      <c r="JTO877" s="396"/>
      <c r="JTP877" s="396"/>
      <c r="JTQ877" s="396"/>
      <c r="JTR877" s="396"/>
      <c r="JTS877" s="396"/>
      <c r="JTT877" s="396"/>
      <c r="JTU877" s="396"/>
      <c r="JTV877" s="396"/>
      <c r="JTW877" s="396"/>
      <c r="JTX877" s="396"/>
      <c r="JTY877" s="396"/>
      <c r="JTZ877" s="396"/>
      <c r="JUA877" s="396"/>
      <c r="JUB877" s="396"/>
      <c r="JUC877" s="396"/>
      <c r="JUD877" s="396"/>
      <c r="JUE877" s="396"/>
      <c r="JUF877" s="396"/>
      <c r="JUG877" s="396"/>
      <c r="JUH877" s="396"/>
      <c r="JUI877" s="396"/>
      <c r="JUJ877" s="396"/>
      <c r="JUK877" s="396"/>
      <c r="JUL877" s="396"/>
      <c r="JUM877" s="396"/>
      <c r="JUN877" s="396"/>
      <c r="JUO877" s="396"/>
      <c r="JUP877" s="396"/>
      <c r="JUQ877" s="396"/>
      <c r="JUR877" s="396"/>
      <c r="JUS877" s="396"/>
      <c r="JUT877" s="396"/>
      <c r="JUU877" s="396"/>
      <c r="JUV877" s="396"/>
      <c r="JUW877" s="396"/>
      <c r="JUX877" s="396"/>
      <c r="JUY877" s="396"/>
      <c r="JUZ877" s="396"/>
      <c r="JVA877" s="396"/>
      <c r="JVB877" s="396"/>
      <c r="JVC877" s="396"/>
      <c r="JVD877" s="396"/>
      <c r="JVE877" s="396"/>
      <c r="JVF877" s="396"/>
      <c r="JVG877" s="396"/>
      <c r="JVH877" s="396"/>
      <c r="JVI877" s="396"/>
      <c r="JVJ877" s="396"/>
      <c r="JVK877" s="396"/>
      <c r="JVL877" s="396"/>
      <c r="JVM877" s="396"/>
      <c r="JVN877" s="396"/>
      <c r="JVO877" s="396"/>
      <c r="JVP877" s="396"/>
      <c r="JVQ877" s="396"/>
      <c r="JVR877" s="396"/>
      <c r="JVS877" s="396"/>
      <c r="JVT877" s="396"/>
      <c r="JVU877" s="396"/>
      <c r="JVV877" s="396"/>
      <c r="JVW877" s="396"/>
      <c r="JVX877" s="396"/>
      <c r="JVY877" s="396"/>
      <c r="JVZ877" s="396"/>
      <c r="JWA877" s="396"/>
      <c r="JWB877" s="396"/>
      <c r="JWC877" s="396"/>
      <c r="JWD877" s="396"/>
      <c r="JWE877" s="396"/>
      <c r="JWF877" s="396"/>
      <c r="JWG877" s="396"/>
      <c r="JWH877" s="396"/>
      <c r="JWI877" s="396"/>
      <c r="JWJ877" s="396"/>
      <c r="JWK877" s="396"/>
      <c r="JWL877" s="396"/>
      <c r="JWM877" s="396"/>
      <c r="JWN877" s="396"/>
      <c r="JWO877" s="396"/>
      <c r="JWP877" s="396"/>
      <c r="JWQ877" s="396"/>
      <c r="JWR877" s="396"/>
      <c r="JWS877" s="396"/>
      <c r="JWT877" s="396"/>
      <c r="JWU877" s="396"/>
      <c r="JWV877" s="396"/>
      <c r="JWW877" s="396"/>
      <c r="JWX877" s="396"/>
      <c r="JWY877" s="396"/>
      <c r="JWZ877" s="396"/>
      <c r="JXA877" s="396"/>
      <c r="JXB877" s="396"/>
      <c r="JXC877" s="396"/>
      <c r="JXD877" s="396"/>
      <c r="JXE877" s="396"/>
      <c r="JXF877" s="396"/>
      <c r="JXG877" s="396"/>
      <c r="JXH877" s="396"/>
      <c r="JXI877" s="396"/>
      <c r="JXJ877" s="396"/>
      <c r="JXK877" s="396"/>
      <c r="JXL877" s="396"/>
      <c r="JXM877" s="396"/>
      <c r="JXN877" s="396"/>
      <c r="JXO877" s="396"/>
      <c r="JXP877" s="396"/>
      <c r="JXQ877" s="396"/>
      <c r="JXR877" s="396"/>
      <c r="JXS877" s="396"/>
      <c r="JXT877" s="396"/>
      <c r="JXU877" s="396"/>
      <c r="JXV877" s="396"/>
      <c r="JXW877" s="396"/>
      <c r="JXX877" s="396"/>
      <c r="JXY877" s="396"/>
      <c r="JXZ877" s="396"/>
      <c r="JYA877" s="396"/>
      <c r="JYB877" s="396"/>
      <c r="JYC877" s="396"/>
      <c r="JYD877" s="396"/>
      <c r="JYE877" s="396"/>
      <c r="JYF877" s="396"/>
      <c r="JYG877" s="396"/>
      <c r="JYH877" s="396"/>
      <c r="JYI877" s="396"/>
      <c r="JYJ877" s="396"/>
      <c r="JYK877" s="396"/>
      <c r="JYL877" s="396"/>
      <c r="JYM877" s="396"/>
      <c r="JYN877" s="396"/>
      <c r="JYO877" s="396"/>
      <c r="JYP877" s="396"/>
      <c r="JYQ877" s="396"/>
      <c r="JYR877" s="396"/>
      <c r="JYS877" s="396"/>
      <c r="JYT877" s="396"/>
      <c r="JYU877" s="396"/>
      <c r="JYV877" s="396"/>
      <c r="JYW877" s="396"/>
      <c r="JYX877" s="396"/>
      <c r="JYY877" s="396"/>
      <c r="JYZ877" s="396"/>
      <c r="JZA877" s="396"/>
      <c r="JZB877" s="396"/>
      <c r="JZC877" s="396"/>
      <c r="JZD877" s="396"/>
      <c r="JZE877" s="396"/>
      <c r="JZF877" s="396"/>
      <c r="JZG877" s="396"/>
      <c r="JZH877" s="396"/>
      <c r="JZI877" s="396"/>
      <c r="JZJ877" s="396"/>
      <c r="JZK877" s="396"/>
      <c r="JZL877" s="396"/>
      <c r="JZM877" s="396"/>
      <c r="JZN877" s="396"/>
      <c r="JZO877" s="396"/>
      <c r="JZP877" s="396"/>
      <c r="JZQ877" s="396"/>
      <c r="JZR877" s="396"/>
      <c r="JZS877" s="396"/>
      <c r="JZT877" s="396"/>
      <c r="JZU877" s="396"/>
      <c r="JZV877" s="396"/>
      <c r="JZW877" s="396"/>
      <c r="JZX877" s="396"/>
      <c r="JZY877" s="396"/>
      <c r="JZZ877" s="396"/>
      <c r="KAA877" s="396"/>
      <c r="KAB877" s="396"/>
      <c r="KAC877" s="396"/>
      <c r="KAD877" s="396"/>
      <c r="KAE877" s="396"/>
      <c r="KAF877" s="396"/>
      <c r="KAG877" s="396"/>
      <c r="KAH877" s="396"/>
      <c r="KAI877" s="396"/>
      <c r="KAJ877" s="396"/>
      <c r="KAK877" s="396"/>
      <c r="KAL877" s="396"/>
      <c r="KAM877" s="396"/>
      <c r="KAN877" s="396"/>
      <c r="KAO877" s="396"/>
      <c r="KAP877" s="396"/>
      <c r="KAQ877" s="396"/>
      <c r="KAR877" s="396"/>
      <c r="KAS877" s="396"/>
      <c r="KAT877" s="396"/>
      <c r="KAU877" s="396"/>
      <c r="KAV877" s="396"/>
      <c r="KAW877" s="396"/>
      <c r="KAX877" s="396"/>
      <c r="KAY877" s="396"/>
      <c r="KAZ877" s="396"/>
      <c r="KBA877" s="396"/>
      <c r="KBB877" s="396"/>
      <c r="KBC877" s="396"/>
      <c r="KBD877" s="396"/>
      <c r="KBE877" s="396"/>
      <c r="KBF877" s="396"/>
      <c r="KBG877" s="396"/>
      <c r="KBH877" s="396"/>
      <c r="KBI877" s="396"/>
      <c r="KBJ877" s="396"/>
      <c r="KBK877" s="396"/>
      <c r="KBL877" s="396"/>
      <c r="KBM877" s="396"/>
      <c r="KBN877" s="396"/>
      <c r="KBO877" s="396"/>
      <c r="KBP877" s="396"/>
      <c r="KBQ877" s="396"/>
      <c r="KBR877" s="396"/>
      <c r="KBS877" s="396"/>
      <c r="KBT877" s="396"/>
      <c r="KBU877" s="396"/>
      <c r="KBV877" s="396"/>
      <c r="KBW877" s="396"/>
      <c r="KBX877" s="396"/>
      <c r="KBY877" s="396"/>
      <c r="KBZ877" s="396"/>
      <c r="KCA877" s="396"/>
      <c r="KCB877" s="396"/>
      <c r="KCC877" s="396"/>
      <c r="KCD877" s="396"/>
      <c r="KCE877" s="396"/>
      <c r="KCF877" s="396"/>
      <c r="KCG877" s="396"/>
      <c r="KCH877" s="396"/>
      <c r="KCI877" s="396"/>
      <c r="KCJ877" s="396"/>
      <c r="KCK877" s="396"/>
      <c r="KCL877" s="396"/>
      <c r="KCM877" s="396"/>
      <c r="KCN877" s="396"/>
      <c r="KCO877" s="396"/>
      <c r="KCP877" s="396"/>
      <c r="KCQ877" s="396"/>
      <c r="KCR877" s="396"/>
      <c r="KCS877" s="396"/>
      <c r="KCT877" s="396"/>
      <c r="KCU877" s="396"/>
      <c r="KCV877" s="396"/>
      <c r="KCW877" s="396"/>
      <c r="KCX877" s="396"/>
      <c r="KCY877" s="396"/>
      <c r="KCZ877" s="396"/>
      <c r="KDA877" s="396"/>
      <c r="KDB877" s="396"/>
      <c r="KDC877" s="396"/>
      <c r="KDD877" s="396"/>
      <c r="KDE877" s="396"/>
      <c r="KDF877" s="396"/>
      <c r="KDG877" s="396"/>
      <c r="KDH877" s="396"/>
      <c r="KDI877" s="396"/>
      <c r="KDJ877" s="396"/>
      <c r="KDK877" s="396"/>
      <c r="KDL877" s="396"/>
      <c r="KDM877" s="396"/>
      <c r="KDN877" s="396"/>
      <c r="KDO877" s="396"/>
      <c r="KDP877" s="396"/>
      <c r="KDQ877" s="396"/>
      <c r="KDR877" s="396"/>
      <c r="KDS877" s="396"/>
      <c r="KDT877" s="396"/>
      <c r="KDU877" s="396"/>
      <c r="KDV877" s="396"/>
      <c r="KDW877" s="396"/>
      <c r="KDX877" s="396"/>
      <c r="KDY877" s="396"/>
      <c r="KDZ877" s="396"/>
      <c r="KEA877" s="396"/>
      <c r="KEB877" s="396"/>
      <c r="KEC877" s="396"/>
      <c r="KED877" s="396"/>
      <c r="KEE877" s="396"/>
      <c r="KEF877" s="396"/>
      <c r="KEG877" s="396"/>
      <c r="KEH877" s="396"/>
      <c r="KEI877" s="396"/>
      <c r="KEJ877" s="396"/>
      <c r="KEK877" s="396"/>
      <c r="KEL877" s="396"/>
      <c r="KEM877" s="396"/>
      <c r="KEN877" s="396"/>
      <c r="KEO877" s="396"/>
      <c r="KEP877" s="396"/>
      <c r="KEQ877" s="396"/>
      <c r="KER877" s="396"/>
      <c r="KES877" s="396"/>
      <c r="KET877" s="396"/>
      <c r="KEU877" s="396"/>
      <c r="KEV877" s="396"/>
      <c r="KEW877" s="396"/>
      <c r="KEX877" s="396"/>
      <c r="KEY877" s="396"/>
      <c r="KEZ877" s="396"/>
      <c r="KFA877" s="396"/>
      <c r="KFB877" s="396"/>
      <c r="KFC877" s="396"/>
      <c r="KFD877" s="396"/>
      <c r="KFE877" s="396"/>
      <c r="KFF877" s="396"/>
      <c r="KFG877" s="396"/>
      <c r="KFH877" s="396"/>
      <c r="KFI877" s="396"/>
      <c r="KFJ877" s="396"/>
      <c r="KFK877" s="396"/>
      <c r="KFL877" s="396"/>
      <c r="KFM877" s="396"/>
      <c r="KFN877" s="396"/>
      <c r="KFO877" s="396"/>
      <c r="KFP877" s="396"/>
      <c r="KFQ877" s="396"/>
      <c r="KFR877" s="396"/>
      <c r="KFS877" s="396"/>
      <c r="KFT877" s="396"/>
      <c r="KFU877" s="396"/>
      <c r="KFV877" s="396"/>
      <c r="KFW877" s="396"/>
      <c r="KFX877" s="396"/>
      <c r="KFY877" s="396"/>
      <c r="KFZ877" s="396"/>
      <c r="KGA877" s="396"/>
      <c r="KGB877" s="396"/>
      <c r="KGC877" s="396"/>
      <c r="KGD877" s="396"/>
      <c r="KGE877" s="396"/>
      <c r="KGF877" s="396"/>
      <c r="KGG877" s="396"/>
      <c r="KGH877" s="396"/>
      <c r="KGI877" s="396"/>
      <c r="KGJ877" s="396"/>
      <c r="KGK877" s="396"/>
      <c r="KGL877" s="396"/>
      <c r="KGM877" s="396"/>
      <c r="KGN877" s="396"/>
      <c r="KGO877" s="396"/>
      <c r="KGP877" s="396"/>
      <c r="KGQ877" s="396"/>
      <c r="KGR877" s="396"/>
      <c r="KGS877" s="396"/>
      <c r="KGT877" s="396"/>
      <c r="KGU877" s="396"/>
      <c r="KGV877" s="396"/>
      <c r="KGW877" s="396"/>
      <c r="KGX877" s="396"/>
      <c r="KGY877" s="396"/>
      <c r="KGZ877" s="396"/>
      <c r="KHA877" s="396"/>
      <c r="KHB877" s="396"/>
      <c r="KHC877" s="396"/>
      <c r="KHD877" s="396"/>
      <c r="KHE877" s="396"/>
      <c r="KHF877" s="396"/>
      <c r="KHG877" s="396"/>
      <c r="KHH877" s="396"/>
      <c r="KHI877" s="396"/>
      <c r="KHJ877" s="396"/>
      <c r="KHK877" s="396"/>
      <c r="KHL877" s="396"/>
      <c r="KHM877" s="396"/>
      <c r="KHN877" s="396"/>
      <c r="KHO877" s="396"/>
      <c r="KHP877" s="396"/>
      <c r="KHQ877" s="396"/>
      <c r="KHR877" s="396"/>
      <c r="KHS877" s="396"/>
      <c r="KHT877" s="396"/>
      <c r="KHU877" s="396"/>
      <c r="KHV877" s="396"/>
      <c r="KHW877" s="396"/>
      <c r="KHX877" s="396"/>
      <c r="KHY877" s="396"/>
      <c r="KHZ877" s="396"/>
      <c r="KIA877" s="396"/>
      <c r="KIB877" s="396"/>
      <c r="KIC877" s="396"/>
      <c r="KID877" s="396"/>
      <c r="KIE877" s="396"/>
      <c r="KIF877" s="396"/>
      <c r="KIG877" s="396"/>
      <c r="KIH877" s="396"/>
      <c r="KII877" s="396"/>
      <c r="KIJ877" s="396"/>
      <c r="KIK877" s="396"/>
      <c r="KIL877" s="396"/>
      <c r="KIM877" s="396"/>
      <c r="KIN877" s="396"/>
      <c r="KIO877" s="396"/>
      <c r="KIP877" s="396"/>
      <c r="KIQ877" s="396"/>
      <c r="KIR877" s="396"/>
      <c r="KIS877" s="396"/>
      <c r="KIT877" s="396"/>
      <c r="KIU877" s="396"/>
      <c r="KIV877" s="396"/>
      <c r="KIW877" s="396"/>
      <c r="KIX877" s="396"/>
      <c r="KIY877" s="396"/>
      <c r="KIZ877" s="396"/>
      <c r="KJA877" s="396"/>
      <c r="KJB877" s="396"/>
      <c r="KJC877" s="396"/>
      <c r="KJD877" s="396"/>
      <c r="KJE877" s="396"/>
      <c r="KJF877" s="396"/>
      <c r="KJG877" s="396"/>
      <c r="KJH877" s="396"/>
      <c r="KJI877" s="396"/>
      <c r="KJJ877" s="396"/>
      <c r="KJK877" s="396"/>
      <c r="KJL877" s="396"/>
      <c r="KJM877" s="396"/>
      <c r="KJN877" s="396"/>
      <c r="KJO877" s="396"/>
      <c r="KJP877" s="396"/>
      <c r="KJQ877" s="396"/>
      <c r="KJR877" s="396"/>
      <c r="KJS877" s="396"/>
      <c r="KJT877" s="396"/>
      <c r="KJU877" s="396"/>
      <c r="KJV877" s="396"/>
      <c r="KJW877" s="396"/>
      <c r="KJX877" s="396"/>
      <c r="KJY877" s="396"/>
      <c r="KJZ877" s="396"/>
      <c r="KKA877" s="396"/>
      <c r="KKB877" s="396"/>
      <c r="KKC877" s="396"/>
      <c r="KKD877" s="396"/>
      <c r="KKE877" s="396"/>
      <c r="KKF877" s="396"/>
      <c r="KKG877" s="396"/>
      <c r="KKH877" s="396"/>
      <c r="KKI877" s="396"/>
      <c r="KKJ877" s="396"/>
      <c r="KKK877" s="396"/>
      <c r="KKL877" s="396"/>
      <c r="KKM877" s="396"/>
      <c r="KKN877" s="396"/>
      <c r="KKO877" s="396"/>
      <c r="KKP877" s="396"/>
      <c r="KKQ877" s="396"/>
      <c r="KKR877" s="396"/>
      <c r="KKS877" s="396"/>
      <c r="KKT877" s="396"/>
      <c r="KKU877" s="396"/>
      <c r="KKV877" s="396"/>
      <c r="KKW877" s="396"/>
      <c r="KKX877" s="396"/>
      <c r="KKY877" s="396"/>
      <c r="KKZ877" s="396"/>
      <c r="KLA877" s="396"/>
      <c r="KLB877" s="396"/>
      <c r="KLC877" s="396"/>
      <c r="KLD877" s="396"/>
      <c r="KLE877" s="396"/>
      <c r="KLF877" s="396"/>
      <c r="KLG877" s="396"/>
      <c r="KLH877" s="396"/>
      <c r="KLI877" s="396"/>
      <c r="KLJ877" s="396"/>
      <c r="KLK877" s="396"/>
      <c r="KLL877" s="396"/>
      <c r="KLM877" s="396"/>
      <c r="KLN877" s="396"/>
      <c r="KLO877" s="396"/>
      <c r="KLP877" s="396"/>
      <c r="KLQ877" s="396"/>
      <c r="KLR877" s="396"/>
      <c r="KLS877" s="396"/>
      <c r="KLT877" s="396"/>
      <c r="KLU877" s="396"/>
      <c r="KLV877" s="396"/>
      <c r="KLW877" s="396"/>
      <c r="KLX877" s="396"/>
      <c r="KLY877" s="396"/>
      <c r="KLZ877" s="396"/>
      <c r="KMA877" s="396"/>
      <c r="KMB877" s="396"/>
      <c r="KMC877" s="396"/>
      <c r="KMD877" s="396"/>
      <c r="KME877" s="396"/>
      <c r="KMF877" s="396"/>
      <c r="KMG877" s="396"/>
      <c r="KMH877" s="396"/>
      <c r="KMI877" s="396"/>
      <c r="KMJ877" s="396"/>
      <c r="KMK877" s="396"/>
      <c r="KML877" s="396"/>
      <c r="KMM877" s="396"/>
      <c r="KMN877" s="396"/>
      <c r="KMO877" s="396"/>
      <c r="KMP877" s="396"/>
      <c r="KMQ877" s="396"/>
      <c r="KMR877" s="396"/>
      <c r="KMS877" s="396"/>
      <c r="KMT877" s="396"/>
      <c r="KMU877" s="396"/>
      <c r="KMV877" s="396"/>
      <c r="KMW877" s="396"/>
      <c r="KMX877" s="396"/>
      <c r="KMY877" s="396"/>
      <c r="KMZ877" s="396"/>
      <c r="KNA877" s="396"/>
      <c r="KNB877" s="396"/>
      <c r="KNC877" s="396"/>
      <c r="KND877" s="396"/>
      <c r="KNE877" s="396"/>
      <c r="KNF877" s="396"/>
      <c r="KNG877" s="396"/>
      <c r="KNH877" s="396"/>
      <c r="KNI877" s="396"/>
      <c r="KNJ877" s="396"/>
      <c r="KNK877" s="396"/>
      <c r="KNL877" s="396"/>
      <c r="KNM877" s="396"/>
      <c r="KNN877" s="396"/>
      <c r="KNO877" s="396"/>
      <c r="KNP877" s="396"/>
      <c r="KNQ877" s="396"/>
      <c r="KNR877" s="396"/>
      <c r="KNS877" s="396"/>
      <c r="KNT877" s="396"/>
      <c r="KNU877" s="396"/>
      <c r="KNV877" s="396"/>
      <c r="KNW877" s="396"/>
      <c r="KNX877" s="396"/>
      <c r="KNY877" s="396"/>
      <c r="KNZ877" s="396"/>
      <c r="KOA877" s="396"/>
      <c r="KOB877" s="396"/>
      <c r="KOC877" s="396"/>
      <c r="KOD877" s="396"/>
      <c r="KOE877" s="396"/>
      <c r="KOF877" s="396"/>
      <c r="KOG877" s="396"/>
      <c r="KOH877" s="396"/>
      <c r="KOI877" s="396"/>
      <c r="KOJ877" s="396"/>
      <c r="KOK877" s="396"/>
      <c r="KOL877" s="396"/>
      <c r="KOM877" s="396"/>
      <c r="KON877" s="396"/>
      <c r="KOO877" s="396"/>
      <c r="KOP877" s="396"/>
      <c r="KOQ877" s="396"/>
      <c r="KOR877" s="396"/>
      <c r="KOS877" s="396"/>
      <c r="KOT877" s="396"/>
      <c r="KOU877" s="396"/>
      <c r="KOV877" s="396"/>
      <c r="KOW877" s="396"/>
      <c r="KOX877" s="396"/>
      <c r="KOY877" s="396"/>
      <c r="KOZ877" s="396"/>
      <c r="KPA877" s="396"/>
      <c r="KPB877" s="396"/>
      <c r="KPC877" s="396"/>
      <c r="KPD877" s="396"/>
      <c r="KPE877" s="396"/>
      <c r="KPF877" s="396"/>
      <c r="KPG877" s="396"/>
      <c r="KPH877" s="396"/>
      <c r="KPI877" s="396"/>
      <c r="KPJ877" s="396"/>
      <c r="KPK877" s="396"/>
      <c r="KPL877" s="396"/>
      <c r="KPM877" s="396"/>
      <c r="KPN877" s="396"/>
      <c r="KPO877" s="396"/>
      <c r="KPP877" s="396"/>
      <c r="KPQ877" s="396"/>
      <c r="KPR877" s="396"/>
      <c r="KPS877" s="396"/>
      <c r="KPT877" s="396"/>
      <c r="KPU877" s="396"/>
      <c r="KPV877" s="396"/>
      <c r="KPW877" s="396"/>
      <c r="KPX877" s="396"/>
      <c r="KPY877" s="396"/>
      <c r="KPZ877" s="396"/>
      <c r="KQA877" s="396"/>
      <c r="KQB877" s="396"/>
      <c r="KQC877" s="396"/>
      <c r="KQD877" s="396"/>
      <c r="KQE877" s="396"/>
      <c r="KQF877" s="396"/>
      <c r="KQG877" s="396"/>
      <c r="KQH877" s="396"/>
      <c r="KQI877" s="396"/>
      <c r="KQJ877" s="396"/>
      <c r="KQK877" s="396"/>
      <c r="KQL877" s="396"/>
      <c r="KQM877" s="396"/>
      <c r="KQN877" s="396"/>
      <c r="KQO877" s="396"/>
      <c r="KQP877" s="396"/>
      <c r="KQQ877" s="396"/>
      <c r="KQR877" s="396"/>
      <c r="KQS877" s="396"/>
      <c r="KQT877" s="396"/>
      <c r="KQU877" s="396"/>
      <c r="KQV877" s="396"/>
      <c r="KQW877" s="396"/>
      <c r="KQX877" s="396"/>
      <c r="KQY877" s="396"/>
      <c r="KQZ877" s="396"/>
      <c r="KRA877" s="396"/>
      <c r="KRB877" s="396"/>
      <c r="KRC877" s="396"/>
      <c r="KRD877" s="396"/>
      <c r="KRE877" s="396"/>
      <c r="KRF877" s="396"/>
      <c r="KRG877" s="396"/>
      <c r="KRH877" s="396"/>
      <c r="KRI877" s="396"/>
      <c r="KRJ877" s="396"/>
      <c r="KRK877" s="396"/>
      <c r="KRL877" s="396"/>
      <c r="KRM877" s="396"/>
      <c r="KRN877" s="396"/>
      <c r="KRO877" s="396"/>
      <c r="KRP877" s="396"/>
      <c r="KRQ877" s="396"/>
      <c r="KRR877" s="396"/>
      <c r="KRS877" s="396"/>
      <c r="KRT877" s="396"/>
      <c r="KRU877" s="396"/>
      <c r="KRV877" s="396"/>
      <c r="KRW877" s="396"/>
      <c r="KRX877" s="396"/>
      <c r="KRY877" s="396"/>
      <c r="KRZ877" s="396"/>
      <c r="KSA877" s="396"/>
      <c r="KSB877" s="396"/>
      <c r="KSC877" s="396"/>
      <c r="KSD877" s="396"/>
      <c r="KSE877" s="396"/>
      <c r="KSF877" s="396"/>
      <c r="KSG877" s="396"/>
      <c r="KSH877" s="396"/>
      <c r="KSI877" s="396"/>
      <c r="KSJ877" s="396"/>
      <c r="KSK877" s="396"/>
      <c r="KSL877" s="396"/>
      <c r="KSM877" s="396"/>
      <c r="KSN877" s="396"/>
      <c r="KSO877" s="396"/>
      <c r="KSP877" s="396"/>
      <c r="KSQ877" s="396"/>
      <c r="KSR877" s="396"/>
      <c r="KSS877" s="396"/>
      <c r="KST877" s="396"/>
      <c r="KSU877" s="396"/>
      <c r="KSV877" s="396"/>
      <c r="KSW877" s="396"/>
      <c r="KSX877" s="396"/>
      <c r="KSY877" s="396"/>
      <c r="KSZ877" s="396"/>
      <c r="KTA877" s="396"/>
      <c r="KTB877" s="396"/>
      <c r="KTC877" s="396"/>
      <c r="KTD877" s="396"/>
      <c r="KTE877" s="396"/>
      <c r="KTF877" s="396"/>
      <c r="KTG877" s="396"/>
      <c r="KTH877" s="396"/>
      <c r="KTI877" s="396"/>
      <c r="KTJ877" s="396"/>
      <c r="KTK877" s="396"/>
      <c r="KTL877" s="396"/>
      <c r="KTM877" s="396"/>
      <c r="KTN877" s="396"/>
      <c r="KTO877" s="396"/>
      <c r="KTP877" s="396"/>
      <c r="KTQ877" s="396"/>
      <c r="KTR877" s="396"/>
      <c r="KTS877" s="396"/>
      <c r="KTT877" s="396"/>
      <c r="KTU877" s="396"/>
      <c r="KTV877" s="396"/>
      <c r="KTW877" s="396"/>
      <c r="KTX877" s="396"/>
      <c r="KTY877" s="396"/>
      <c r="KTZ877" s="396"/>
      <c r="KUA877" s="396"/>
      <c r="KUB877" s="396"/>
      <c r="KUC877" s="396"/>
      <c r="KUD877" s="396"/>
      <c r="KUE877" s="396"/>
      <c r="KUF877" s="396"/>
      <c r="KUG877" s="396"/>
      <c r="KUH877" s="396"/>
      <c r="KUI877" s="396"/>
      <c r="KUJ877" s="396"/>
      <c r="KUK877" s="396"/>
      <c r="KUL877" s="396"/>
      <c r="KUM877" s="396"/>
      <c r="KUN877" s="396"/>
      <c r="KUO877" s="396"/>
      <c r="KUP877" s="396"/>
      <c r="KUQ877" s="396"/>
      <c r="KUR877" s="396"/>
      <c r="KUS877" s="396"/>
      <c r="KUT877" s="396"/>
      <c r="KUU877" s="396"/>
      <c r="KUV877" s="396"/>
      <c r="KUW877" s="396"/>
      <c r="KUX877" s="396"/>
      <c r="KUY877" s="396"/>
      <c r="KUZ877" s="396"/>
      <c r="KVA877" s="396"/>
      <c r="KVB877" s="396"/>
      <c r="KVC877" s="396"/>
      <c r="KVD877" s="396"/>
      <c r="KVE877" s="396"/>
      <c r="KVF877" s="396"/>
      <c r="KVG877" s="396"/>
      <c r="KVH877" s="396"/>
      <c r="KVI877" s="396"/>
      <c r="KVJ877" s="396"/>
      <c r="KVK877" s="396"/>
      <c r="KVL877" s="396"/>
      <c r="KVM877" s="396"/>
      <c r="KVN877" s="396"/>
      <c r="KVO877" s="396"/>
      <c r="KVP877" s="396"/>
      <c r="KVQ877" s="396"/>
      <c r="KVR877" s="396"/>
      <c r="KVS877" s="396"/>
      <c r="KVT877" s="396"/>
      <c r="KVU877" s="396"/>
      <c r="KVV877" s="396"/>
      <c r="KVW877" s="396"/>
      <c r="KVX877" s="396"/>
      <c r="KVY877" s="396"/>
      <c r="KVZ877" s="396"/>
      <c r="KWA877" s="396"/>
      <c r="KWB877" s="396"/>
      <c r="KWC877" s="396"/>
      <c r="KWD877" s="396"/>
      <c r="KWE877" s="396"/>
      <c r="KWF877" s="396"/>
      <c r="KWG877" s="396"/>
      <c r="KWH877" s="396"/>
      <c r="KWI877" s="396"/>
      <c r="KWJ877" s="396"/>
      <c r="KWK877" s="396"/>
      <c r="KWL877" s="396"/>
      <c r="KWM877" s="396"/>
      <c r="KWN877" s="396"/>
      <c r="KWO877" s="396"/>
      <c r="KWP877" s="396"/>
      <c r="KWQ877" s="396"/>
      <c r="KWR877" s="396"/>
      <c r="KWS877" s="396"/>
      <c r="KWT877" s="396"/>
      <c r="KWU877" s="396"/>
      <c r="KWV877" s="396"/>
      <c r="KWW877" s="396"/>
      <c r="KWX877" s="396"/>
      <c r="KWY877" s="396"/>
      <c r="KWZ877" s="396"/>
      <c r="KXA877" s="396"/>
      <c r="KXB877" s="396"/>
      <c r="KXC877" s="396"/>
      <c r="KXD877" s="396"/>
      <c r="KXE877" s="396"/>
      <c r="KXF877" s="396"/>
      <c r="KXG877" s="396"/>
      <c r="KXH877" s="396"/>
      <c r="KXI877" s="396"/>
      <c r="KXJ877" s="396"/>
      <c r="KXK877" s="396"/>
      <c r="KXL877" s="396"/>
      <c r="KXM877" s="396"/>
      <c r="KXN877" s="396"/>
      <c r="KXO877" s="396"/>
      <c r="KXP877" s="396"/>
      <c r="KXQ877" s="396"/>
      <c r="KXR877" s="396"/>
      <c r="KXS877" s="396"/>
      <c r="KXT877" s="396"/>
      <c r="KXU877" s="396"/>
      <c r="KXV877" s="396"/>
      <c r="KXW877" s="396"/>
      <c r="KXX877" s="396"/>
      <c r="KXY877" s="396"/>
      <c r="KXZ877" s="396"/>
      <c r="KYA877" s="396"/>
      <c r="KYB877" s="396"/>
      <c r="KYC877" s="396"/>
      <c r="KYD877" s="396"/>
      <c r="KYE877" s="396"/>
      <c r="KYF877" s="396"/>
      <c r="KYG877" s="396"/>
      <c r="KYH877" s="396"/>
      <c r="KYI877" s="396"/>
      <c r="KYJ877" s="396"/>
      <c r="KYK877" s="396"/>
      <c r="KYL877" s="396"/>
      <c r="KYM877" s="396"/>
      <c r="KYN877" s="396"/>
      <c r="KYO877" s="396"/>
      <c r="KYP877" s="396"/>
      <c r="KYQ877" s="396"/>
      <c r="KYR877" s="396"/>
      <c r="KYS877" s="396"/>
      <c r="KYT877" s="396"/>
      <c r="KYU877" s="396"/>
      <c r="KYV877" s="396"/>
      <c r="KYW877" s="396"/>
      <c r="KYX877" s="396"/>
      <c r="KYY877" s="396"/>
      <c r="KYZ877" s="396"/>
      <c r="KZA877" s="396"/>
      <c r="KZB877" s="396"/>
      <c r="KZC877" s="396"/>
      <c r="KZD877" s="396"/>
      <c r="KZE877" s="396"/>
      <c r="KZF877" s="396"/>
      <c r="KZG877" s="396"/>
      <c r="KZH877" s="396"/>
      <c r="KZI877" s="396"/>
      <c r="KZJ877" s="396"/>
      <c r="KZK877" s="396"/>
      <c r="KZL877" s="396"/>
      <c r="KZM877" s="396"/>
      <c r="KZN877" s="396"/>
      <c r="KZO877" s="396"/>
      <c r="KZP877" s="396"/>
      <c r="KZQ877" s="396"/>
      <c r="KZR877" s="396"/>
      <c r="KZS877" s="396"/>
      <c r="KZT877" s="396"/>
      <c r="KZU877" s="396"/>
      <c r="KZV877" s="396"/>
      <c r="KZW877" s="396"/>
      <c r="KZX877" s="396"/>
      <c r="KZY877" s="396"/>
      <c r="KZZ877" s="396"/>
      <c r="LAA877" s="396"/>
      <c r="LAB877" s="396"/>
      <c r="LAC877" s="396"/>
      <c r="LAD877" s="396"/>
      <c r="LAE877" s="396"/>
      <c r="LAF877" s="396"/>
      <c r="LAG877" s="396"/>
      <c r="LAH877" s="396"/>
      <c r="LAI877" s="396"/>
      <c r="LAJ877" s="396"/>
      <c r="LAK877" s="396"/>
      <c r="LAL877" s="396"/>
      <c r="LAM877" s="396"/>
      <c r="LAN877" s="396"/>
      <c r="LAO877" s="396"/>
      <c r="LAP877" s="396"/>
      <c r="LAQ877" s="396"/>
      <c r="LAR877" s="396"/>
      <c r="LAS877" s="396"/>
      <c r="LAT877" s="396"/>
      <c r="LAU877" s="396"/>
      <c r="LAV877" s="396"/>
      <c r="LAW877" s="396"/>
      <c r="LAX877" s="396"/>
      <c r="LAY877" s="396"/>
      <c r="LAZ877" s="396"/>
      <c r="LBA877" s="396"/>
      <c r="LBB877" s="396"/>
      <c r="LBC877" s="396"/>
      <c r="LBD877" s="396"/>
      <c r="LBE877" s="396"/>
      <c r="LBF877" s="396"/>
      <c r="LBG877" s="396"/>
      <c r="LBH877" s="396"/>
      <c r="LBI877" s="396"/>
      <c r="LBJ877" s="396"/>
      <c r="LBK877" s="396"/>
      <c r="LBL877" s="396"/>
      <c r="LBM877" s="396"/>
      <c r="LBN877" s="396"/>
      <c r="LBO877" s="396"/>
      <c r="LBP877" s="396"/>
      <c r="LBQ877" s="396"/>
      <c r="LBR877" s="396"/>
      <c r="LBS877" s="396"/>
      <c r="LBT877" s="396"/>
      <c r="LBU877" s="396"/>
      <c r="LBV877" s="396"/>
      <c r="LBW877" s="396"/>
      <c r="LBX877" s="396"/>
      <c r="LBY877" s="396"/>
      <c r="LBZ877" s="396"/>
      <c r="LCA877" s="396"/>
      <c r="LCB877" s="396"/>
      <c r="LCC877" s="396"/>
      <c r="LCD877" s="396"/>
      <c r="LCE877" s="396"/>
      <c r="LCF877" s="396"/>
      <c r="LCG877" s="396"/>
      <c r="LCH877" s="396"/>
      <c r="LCI877" s="396"/>
      <c r="LCJ877" s="396"/>
      <c r="LCK877" s="396"/>
      <c r="LCL877" s="396"/>
      <c r="LCM877" s="396"/>
      <c r="LCN877" s="396"/>
      <c r="LCO877" s="396"/>
      <c r="LCP877" s="396"/>
      <c r="LCQ877" s="396"/>
      <c r="LCR877" s="396"/>
      <c r="LCS877" s="396"/>
      <c r="LCT877" s="396"/>
      <c r="LCU877" s="396"/>
      <c r="LCV877" s="396"/>
      <c r="LCW877" s="396"/>
      <c r="LCX877" s="396"/>
      <c r="LCY877" s="396"/>
      <c r="LCZ877" s="396"/>
      <c r="LDA877" s="396"/>
      <c r="LDB877" s="396"/>
      <c r="LDC877" s="396"/>
      <c r="LDD877" s="396"/>
      <c r="LDE877" s="396"/>
      <c r="LDF877" s="396"/>
      <c r="LDG877" s="396"/>
      <c r="LDH877" s="396"/>
      <c r="LDI877" s="396"/>
      <c r="LDJ877" s="396"/>
      <c r="LDK877" s="396"/>
      <c r="LDL877" s="396"/>
      <c r="LDM877" s="396"/>
      <c r="LDN877" s="396"/>
      <c r="LDO877" s="396"/>
      <c r="LDP877" s="396"/>
      <c r="LDQ877" s="396"/>
      <c r="LDR877" s="396"/>
      <c r="LDS877" s="396"/>
      <c r="LDT877" s="396"/>
      <c r="LDU877" s="396"/>
      <c r="LDV877" s="396"/>
      <c r="LDW877" s="396"/>
      <c r="LDX877" s="396"/>
      <c r="LDY877" s="396"/>
      <c r="LDZ877" s="396"/>
      <c r="LEA877" s="396"/>
      <c r="LEB877" s="396"/>
      <c r="LEC877" s="396"/>
      <c r="LED877" s="396"/>
      <c r="LEE877" s="396"/>
      <c r="LEF877" s="396"/>
      <c r="LEG877" s="396"/>
      <c r="LEH877" s="396"/>
      <c r="LEI877" s="396"/>
      <c r="LEJ877" s="396"/>
      <c r="LEK877" s="396"/>
      <c r="LEL877" s="396"/>
      <c r="LEM877" s="396"/>
      <c r="LEN877" s="396"/>
      <c r="LEO877" s="396"/>
      <c r="LEP877" s="396"/>
      <c r="LEQ877" s="396"/>
      <c r="LER877" s="396"/>
      <c r="LES877" s="396"/>
      <c r="LET877" s="396"/>
      <c r="LEU877" s="396"/>
      <c r="LEV877" s="396"/>
      <c r="LEW877" s="396"/>
      <c r="LEX877" s="396"/>
      <c r="LEY877" s="396"/>
      <c r="LEZ877" s="396"/>
      <c r="LFA877" s="396"/>
      <c r="LFB877" s="396"/>
      <c r="LFC877" s="396"/>
      <c r="LFD877" s="396"/>
      <c r="LFE877" s="396"/>
      <c r="LFF877" s="396"/>
      <c r="LFG877" s="396"/>
      <c r="LFH877" s="396"/>
      <c r="LFI877" s="396"/>
      <c r="LFJ877" s="396"/>
      <c r="LFK877" s="396"/>
      <c r="LFL877" s="396"/>
      <c r="LFM877" s="396"/>
      <c r="LFN877" s="396"/>
      <c r="LFO877" s="396"/>
      <c r="LFP877" s="396"/>
      <c r="LFQ877" s="396"/>
      <c r="LFR877" s="396"/>
      <c r="LFS877" s="396"/>
      <c r="LFT877" s="396"/>
      <c r="LFU877" s="396"/>
      <c r="LFV877" s="396"/>
      <c r="LFW877" s="396"/>
      <c r="LFX877" s="396"/>
      <c r="LFY877" s="396"/>
      <c r="LFZ877" s="396"/>
      <c r="LGA877" s="396"/>
      <c r="LGB877" s="396"/>
      <c r="LGC877" s="396"/>
      <c r="LGD877" s="396"/>
      <c r="LGE877" s="396"/>
      <c r="LGF877" s="396"/>
      <c r="LGG877" s="396"/>
      <c r="LGH877" s="396"/>
      <c r="LGI877" s="396"/>
      <c r="LGJ877" s="396"/>
      <c r="LGK877" s="396"/>
      <c r="LGL877" s="396"/>
      <c r="LGM877" s="396"/>
      <c r="LGN877" s="396"/>
      <c r="LGO877" s="396"/>
      <c r="LGP877" s="396"/>
      <c r="LGQ877" s="396"/>
      <c r="LGR877" s="396"/>
      <c r="LGS877" s="396"/>
      <c r="LGT877" s="396"/>
      <c r="LGU877" s="396"/>
      <c r="LGV877" s="396"/>
      <c r="LGW877" s="396"/>
      <c r="LGX877" s="396"/>
      <c r="LGY877" s="396"/>
      <c r="LGZ877" s="396"/>
      <c r="LHA877" s="396"/>
      <c r="LHB877" s="396"/>
      <c r="LHC877" s="396"/>
      <c r="LHD877" s="396"/>
      <c r="LHE877" s="396"/>
      <c r="LHF877" s="396"/>
      <c r="LHG877" s="396"/>
      <c r="LHH877" s="396"/>
      <c r="LHI877" s="396"/>
      <c r="LHJ877" s="396"/>
      <c r="LHK877" s="396"/>
      <c r="LHL877" s="396"/>
      <c r="LHM877" s="396"/>
      <c r="LHN877" s="396"/>
      <c r="LHO877" s="396"/>
      <c r="LHP877" s="396"/>
      <c r="LHQ877" s="396"/>
      <c r="LHR877" s="396"/>
      <c r="LHS877" s="396"/>
      <c r="LHT877" s="396"/>
      <c r="LHU877" s="396"/>
      <c r="LHV877" s="396"/>
      <c r="LHW877" s="396"/>
      <c r="LHX877" s="396"/>
      <c r="LHY877" s="396"/>
      <c r="LHZ877" s="396"/>
      <c r="LIA877" s="396"/>
      <c r="LIB877" s="396"/>
      <c r="LIC877" s="396"/>
      <c r="LID877" s="396"/>
      <c r="LIE877" s="396"/>
      <c r="LIF877" s="396"/>
      <c r="LIG877" s="396"/>
      <c r="LIH877" s="396"/>
      <c r="LII877" s="396"/>
      <c r="LIJ877" s="396"/>
      <c r="LIK877" s="396"/>
      <c r="LIL877" s="396"/>
      <c r="LIM877" s="396"/>
      <c r="LIN877" s="396"/>
      <c r="LIO877" s="396"/>
      <c r="LIP877" s="396"/>
      <c r="LIQ877" s="396"/>
      <c r="LIR877" s="396"/>
      <c r="LIS877" s="396"/>
      <c r="LIT877" s="396"/>
      <c r="LIU877" s="396"/>
      <c r="LIV877" s="396"/>
      <c r="LIW877" s="396"/>
      <c r="LIX877" s="396"/>
      <c r="LIY877" s="396"/>
      <c r="LIZ877" s="396"/>
      <c r="LJA877" s="396"/>
      <c r="LJB877" s="396"/>
      <c r="LJC877" s="396"/>
      <c r="LJD877" s="396"/>
      <c r="LJE877" s="396"/>
      <c r="LJF877" s="396"/>
      <c r="LJG877" s="396"/>
      <c r="LJH877" s="396"/>
      <c r="LJI877" s="396"/>
      <c r="LJJ877" s="396"/>
      <c r="LJK877" s="396"/>
      <c r="LJL877" s="396"/>
      <c r="LJM877" s="396"/>
      <c r="LJN877" s="396"/>
      <c r="LJO877" s="396"/>
      <c r="LJP877" s="396"/>
      <c r="LJQ877" s="396"/>
      <c r="LJR877" s="396"/>
      <c r="LJS877" s="396"/>
      <c r="LJT877" s="396"/>
      <c r="LJU877" s="396"/>
      <c r="LJV877" s="396"/>
      <c r="LJW877" s="396"/>
      <c r="LJX877" s="396"/>
      <c r="LJY877" s="396"/>
      <c r="LJZ877" s="396"/>
      <c r="LKA877" s="396"/>
      <c r="LKB877" s="396"/>
      <c r="LKC877" s="396"/>
      <c r="LKD877" s="396"/>
      <c r="LKE877" s="396"/>
      <c r="LKF877" s="396"/>
      <c r="LKG877" s="396"/>
      <c r="LKH877" s="396"/>
      <c r="LKI877" s="396"/>
      <c r="LKJ877" s="396"/>
      <c r="LKK877" s="396"/>
      <c r="LKL877" s="396"/>
      <c r="LKM877" s="396"/>
      <c r="LKN877" s="396"/>
      <c r="LKO877" s="396"/>
      <c r="LKP877" s="396"/>
      <c r="LKQ877" s="396"/>
      <c r="LKR877" s="396"/>
      <c r="LKS877" s="396"/>
      <c r="LKT877" s="396"/>
      <c r="LKU877" s="396"/>
      <c r="LKV877" s="396"/>
      <c r="LKW877" s="396"/>
      <c r="LKX877" s="396"/>
      <c r="LKY877" s="396"/>
      <c r="LKZ877" s="396"/>
      <c r="LLA877" s="396"/>
      <c r="LLB877" s="396"/>
      <c r="LLC877" s="396"/>
      <c r="LLD877" s="396"/>
      <c r="LLE877" s="396"/>
      <c r="LLF877" s="396"/>
      <c r="LLG877" s="396"/>
      <c r="LLH877" s="396"/>
      <c r="LLI877" s="396"/>
      <c r="LLJ877" s="396"/>
      <c r="LLK877" s="396"/>
      <c r="LLL877" s="396"/>
      <c r="LLM877" s="396"/>
      <c r="LLN877" s="396"/>
      <c r="LLO877" s="396"/>
      <c r="LLP877" s="396"/>
      <c r="LLQ877" s="396"/>
      <c r="LLR877" s="396"/>
      <c r="LLS877" s="396"/>
      <c r="LLT877" s="396"/>
      <c r="LLU877" s="396"/>
      <c r="LLV877" s="396"/>
      <c r="LLW877" s="396"/>
      <c r="LLX877" s="396"/>
      <c r="LLY877" s="396"/>
      <c r="LLZ877" s="396"/>
      <c r="LMA877" s="396"/>
      <c r="LMB877" s="396"/>
      <c r="LMC877" s="396"/>
      <c r="LMD877" s="396"/>
      <c r="LME877" s="396"/>
      <c r="LMF877" s="396"/>
      <c r="LMG877" s="396"/>
      <c r="LMH877" s="396"/>
      <c r="LMI877" s="396"/>
      <c r="LMJ877" s="396"/>
      <c r="LMK877" s="396"/>
      <c r="LML877" s="396"/>
      <c r="LMM877" s="396"/>
      <c r="LMN877" s="396"/>
      <c r="LMO877" s="396"/>
      <c r="LMP877" s="396"/>
      <c r="LMQ877" s="396"/>
      <c r="LMR877" s="396"/>
      <c r="LMS877" s="396"/>
      <c r="LMT877" s="396"/>
      <c r="LMU877" s="396"/>
      <c r="LMV877" s="396"/>
      <c r="LMW877" s="396"/>
      <c r="LMX877" s="396"/>
      <c r="LMY877" s="396"/>
      <c r="LMZ877" s="396"/>
      <c r="LNA877" s="396"/>
      <c r="LNB877" s="396"/>
      <c r="LNC877" s="396"/>
      <c r="LND877" s="396"/>
      <c r="LNE877" s="396"/>
      <c r="LNF877" s="396"/>
      <c r="LNG877" s="396"/>
      <c r="LNH877" s="396"/>
      <c r="LNI877" s="396"/>
      <c r="LNJ877" s="396"/>
      <c r="LNK877" s="396"/>
      <c r="LNL877" s="396"/>
      <c r="LNM877" s="396"/>
      <c r="LNN877" s="396"/>
      <c r="LNO877" s="396"/>
      <c r="LNP877" s="396"/>
      <c r="LNQ877" s="396"/>
      <c r="LNR877" s="396"/>
      <c r="LNS877" s="396"/>
      <c r="LNT877" s="396"/>
      <c r="LNU877" s="396"/>
      <c r="LNV877" s="396"/>
      <c r="LNW877" s="396"/>
      <c r="LNX877" s="396"/>
      <c r="LNY877" s="396"/>
      <c r="LNZ877" s="396"/>
      <c r="LOA877" s="396"/>
      <c r="LOB877" s="396"/>
      <c r="LOC877" s="396"/>
      <c r="LOD877" s="396"/>
      <c r="LOE877" s="396"/>
      <c r="LOF877" s="396"/>
      <c r="LOG877" s="396"/>
      <c r="LOH877" s="396"/>
      <c r="LOI877" s="396"/>
      <c r="LOJ877" s="396"/>
      <c r="LOK877" s="396"/>
      <c r="LOL877" s="396"/>
      <c r="LOM877" s="396"/>
      <c r="LON877" s="396"/>
      <c r="LOO877" s="396"/>
      <c r="LOP877" s="396"/>
      <c r="LOQ877" s="396"/>
      <c r="LOR877" s="396"/>
      <c r="LOS877" s="396"/>
      <c r="LOT877" s="396"/>
      <c r="LOU877" s="396"/>
      <c r="LOV877" s="396"/>
      <c r="LOW877" s="396"/>
      <c r="LOX877" s="396"/>
      <c r="LOY877" s="396"/>
      <c r="LOZ877" s="396"/>
      <c r="LPA877" s="396"/>
      <c r="LPB877" s="396"/>
      <c r="LPC877" s="396"/>
      <c r="LPD877" s="396"/>
      <c r="LPE877" s="396"/>
      <c r="LPF877" s="396"/>
      <c r="LPG877" s="396"/>
      <c r="LPH877" s="396"/>
      <c r="LPI877" s="396"/>
      <c r="LPJ877" s="396"/>
      <c r="LPK877" s="396"/>
      <c r="LPL877" s="396"/>
      <c r="LPM877" s="396"/>
      <c r="LPN877" s="396"/>
      <c r="LPO877" s="396"/>
      <c r="LPP877" s="396"/>
      <c r="LPQ877" s="396"/>
      <c r="LPR877" s="396"/>
      <c r="LPS877" s="396"/>
      <c r="LPT877" s="396"/>
      <c r="LPU877" s="396"/>
      <c r="LPV877" s="396"/>
      <c r="LPW877" s="396"/>
      <c r="LPX877" s="396"/>
      <c r="LPY877" s="396"/>
      <c r="LPZ877" s="396"/>
      <c r="LQA877" s="396"/>
      <c r="LQB877" s="396"/>
      <c r="LQC877" s="396"/>
      <c r="LQD877" s="396"/>
      <c r="LQE877" s="396"/>
      <c r="LQF877" s="396"/>
      <c r="LQG877" s="396"/>
      <c r="LQH877" s="396"/>
      <c r="LQI877" s="396"/>
      <c r="LQJ877" s="396"/>
      <c r="LQK877" s="396"/>
      <c r="LQL877" s="396"/>
      <c r="LQM877" s="396"/>
      <c r="LQN877" s="396"/>
      <c r="LQO877" s="396"/>
      <c r="LQP877" s="396"/>
      <c r="LQQ877" s="396"/>
      <c r="LQR877" s="396"/>
      <c r="LQS877" s="396"/>
      <c r="LQT877" s="396"/>
      <c r="LQU877" s="396"/>
      <c r="LQV877" s="396"/>
      <c r="LQW877" s="396"/>
      <c r="LQX877" s="396"/>
      <c r="LQY877" s="396"/>
      <c r="LQZ877" s="396"/>
      <c r="LRA877" s="396"/>
      <c r="LRB877" s="396"/>
      <c r="LRC877" s="396"/>
      <c r="LRD877" s="396"/>
      <c r="LRE877" s="396"/>
      <c r="LRF877" s="396"/>
      <c r="LRG877" s="396"/>
      <c r="LRH877" s="396"/>
      <c r="LRI877" s="396"/>
      <c r="LRJ877" s="396"/>
      <c r="LRK877" s="396"/>
      <c r="LRL877" s="396"/>
      <c r="LRM877" s="396"/>
      <c r="LRN877" s="396"/>
      <c r="LRO877" s="396"/>
      <c r="LRP877" s="396"/>
      <c r="LRQ877" s="396"/>
      <c r="LRR877" s="396"/>
      <c r="LRS877" s="396"/>
      <c r="LRT877" s="396"/>
      <c r="LRU877" s="396"/>
      <c r="LRV877" s="396"/>
      <c r="LRW877" s="396"/>
      <c r="LRX877" s="396"/>
      <c r="LRY877" s="396"/>
      <c r="LRZ877" s="396"/>
      <c r="LSA877" s="396"/>
      <c r="LSB877" s="396"/>
      <c r="LSC877" s="396"/>
      <c r="LSD877" s="396"/>
      <c r="LSE877" s="396"/>
      <c r="LSF877" s="396"/>
      <c r="LSG877" s="396"/>
      <c r="LSH877" s="396"/>
      <c r="LSI877" s="396"/>
      <c r="LSJ877" s="396"/>
      <c r="LSK877" s="396"/>
      <c r="LSL877" s="396"/>
      <c r="LSM877" s="396"/>
      <c r="LSN877" s="396"/>
      <c r="LSO877" s="396"/>
      <c r="LSP877" s="396"/>
      <c r="LSQ877" s="396"/>
      <c r="LSR877" s="396"/>
      <c r="LSS877" s="396"/>
      <c r="LST877" s="396"/>
      <c r="LSU877" s="396"/>
      <c r="LSV877" s="396"/>
      <c r="LSW877" s="396"/>
      <c r="LSX877" s="396"/>
      <c r="LSY877" s="396"/>
      <c r="LSZ877" s="396"/>
      <c r="LTA877" s="396"/>
      <c r="LTB877" s="396"/>
      <c r="LTC877" s="396"/>
      <c r="LTD877" s="396"/>
      <c r="LTE877" s="396"/>
      <c r="LTF877" s="396"/>
      <c r="LTG877" s="396"/>
      <c r="LTH877" s="396"/>
      <c r="LTI877" s="396"/>
      <c r="LTJ877" s="396"/>
      <c r="LTK877" s="396"/>
      <c r="LTL877" s="396"/>
      <c r="LTM877" s="396"/>
      <c r="LTN877" s="396"/>
      <c r="LTO877" s="396"/>
      <c r="LTP877" s="396"/>
      <c r="LTQ877" s="396"/>
      <c r="LTR877" s="396"/>
      <c r="LTS877" s="396"/>
      <c r="LTT877" s="396"/>
      <c r="LTU877" s="396"/>
      <c r="LTV877" s="396"/>
      <c r="LTW877" s="396"/>
      <c r="LTX877" s="396"/>
      <c r="LTY877" s="396"/>
      <c r="LTZ877" s="396"/>
      <c r="LUA877" s="396"/>
      <c r="LUB877" s="396"/>
      <c r="LUC877" s="396"/>
      <c r="LUD877" s="396"/>
      <c r="LUE877" s="396"/>
      <c r="LUF877" s="396"/>
      <c r="LUG877" s="396"/>
      <c r="LUH877" s="396"/>
      <c r="LUI877" s="396"/>
      <c r="LUJ877" s="396"/>
      <c r="LUK877" s="396"/>
      <c r="LUL877" s="396"/>
      <c r="LUM877" s="396"/>
      <c r="LUN877" s="396"/>
      <c r="LUO877" s="396"/>
      <c r="LUP877" s="396"/>
      <c r="LUQ877" s="396"/>
      <c r="LUR877" s="396"/>
      <c r="LUS877" s="396"/>
      <c r="LUT877" s="396"/>
      <c r="LUU877" s="396"/>
      <c r="LUV877" s="396"/>
      <c r="LUW877" s="396"/>
      <c r="LUX877" s="396"/>
      <c r="LUY877" s="396"/>
      <c r="LUZ877" s="396"/>
      <c r="LVA877" s="396"/>
      <c r="LVB877" s="396"/>
      <c r="LVC877" s="396"/>
      <c r="LVD877" s="396"/>
      <c r="LVE877" s="396"/>
      <c r="LVF877" s="396"/>
      <c r="LVG877" s="396"/>
      <c r="LVH877" s="396"/>
      <c r="LVI877" s="396"/>
      <c r="LVJ877" s="396"/>
      <c r="LVK877" s="396"/>
      <c r="LVL877" s="396"/>
      <c r="LVM877" s="396"/>
      <c r="LVN877" s="396"/>
      <c r="LVO877" s="396"/>
      <c r="LVP877" s="396"/>
      <c r="LVQ877" s="396"/>
      <c r="LVR877" s="396"/>
      <c r="LVS877" s="396"/>
      <c r="LVT877" s="396"/>
      <c r="LVU877" s="396"/>
      <c r="LVV877" s="396"/>
      <c r="LVW877" s="396"/>
      <c r="LVX877" s="396"/>
      <c r="LVY877" s="396"/>
      <c r="LVZ877" s="396"/>
      <c r="LWA877" s="396"/>
      <c r="LWB877" s="396"/>
      <c r="LWC877" s="396"/>
      <c r="LWD877" s="396"/>
      <c r="LWE877" s="396"/>
      <c r="LWF877" s="396"/>
      <c r="LWG877" s="396"/>
      <c r="LWH877" s="396"/>
      <c r="LWI877" s="396"/>
      <c r="LWJ877" s="396"/>
      <c r="LWK877" s="396"/>
      <c r="LWL877" s="396"/>
      <c r="LWM877" s="396"/>
      <c r="LWN877" s="396"/>
      <c r="LWO877" s="396"/>
      <c r="LWP877" s="396"/>
      <c r="LWQ877" s="396"/>
      <c r="LWR877" s="396"/>
      <c r="LWS877" s="396"/>
      <c r="LWT877" s="396"/>
      <c r="LWU877" s="396"/>
      <c r="LWV877" s="396"/>
      <c r="LWW877" s="396"/>
      <c r="LWX877" s="396"/>
      <c r="LWY877" s="396"/>
      <c r="LWZ877" s="396"/>
      <c r="LXA877" s="396"/>
      <c r="LXB877" s="396"/>
      <c r="LXC877" s="396"/>
      <c r="LXD877" s="396"/>
      <c r="LXE877" s="396"/>
      <c r="LXF877" s="396"/>
      <c r="LXG877" s="396"/>
      <c r="LXH877" s="396"/>
      <c r="LXI877" s="396"/>
      <c r="LXJ877" s="396"/>
      <c r="LXK877" s="396"/>
      <c r="LXL877" s="396"/>
      <c r="LXM877" s="396"/>
      <c r="LXN877" s="396"/>
      <c r="LXO877" s="396"/>
      <c r="LXP877" s="396"/>
      <c r="LXQ877" s="396"/>
      <c r="LXR877" s="396"/>
      <c r="LXS877" s="396"/>
      <c r="LXT877" s="396"/>
      <c r="LXU877" s="396"/>
      <c r="LXV877" s="396"/>
      <c r="LXW877" s="396"/>
      <c r="LXX877" s="396"/>
      <c r="LXY877" s="396"/>
      <c r="LXZ877" s="396"/>
      <c r="LYA877" s="396"/>
      <c r="LYB877" s="396"/>
      <c r="LYC877" s="396"/>
      <c r="LYD877" s="396"/>
      <c r="LYE877" s="396"/>
      <c r="LYF877" s="396"/>
      <c r="LYG877" s="396"/>
      <c r="LYH877" s="396"/>
      <c r="LYI877" s="396"/>
      <c r="LYJ877" s="396"/>
      <c r="LYK877" s="396"/>
      <c r="LYL877" s="396"/>
      <c r="LYM877" s="396"/>
      <c r="LYN877" s="396"/>
      <c r="LYO877" s="396"/>
      <c r="LYP877" s="396"/>
      <c r="LYQ877" s="396"/>
      <c r="LYR877" s="396"/>
      <c r="LYS877" s="396"/>
      <c r="LYT877" s="396"/>
      <c r="LYU877" s="396"/>
      <c r="LYV877" s="396"/>
      <c r="LYW877" s="396"/>
      <c r="LYX877" s="396"/>
      <c r="LYY877" s="396"/>
      <c r="LYZ877" s="396"/>
      <c r="LZA877" s="396"/>
      <c r="LZB877" s="396"/>
      <c r="LZC877" s="396"/>
      <c r="LZD877" s="396"/>
      <c r="LZE877" s="396"/>
      <c r="LZF877" s="396"/>
      <c r="LZG877" s="396"/>
      <c r="LZH877" s="396"/>
      <c r="LZI877" s="396"/>
      <c r="LZJ877" s="396"/>
      <c r="LZK877" s="396"/>
      <c r="LZL877" s="396"/>
      <c r="LZM877" s="396"/>
      <c r="LZN877" s="396"/>
      <c r="LZO877" s="396"/>
      <c r="LZP877" s="396"/>
      <c r="LZQ877" s="396"/>
      <c r="LZR877" s="396"/>
      <c r="LZS877" s="396"/>
      <c r="LZT877" s="396"/>
      <c r="LZU877" s="396"/>
      <c r="LZV877" s="396"/>
      <c r="LZW877" s="396"/>
      <c r="LZX877" s="396"/>
      <c r="LZY877" s="396"/>
      <c r="LZZ877" s="396"/>
      <c r="MAA877" s="396"/>
      <c r="MAB877" s="396"/>
      <c r="MAC877" s="396"/>
      <c r="MAD877" s="396"/>
      <c r="MAE877" s="396"/>
      <c r="MAF877" s="396"/>
      <c r="MAG877" s="396"/>
      <c r="MAH877" s="396"/>
      <c r="MAI877" s="396"/>
      <c r="MAJ877" s="396"/>
      <c r="MAK877" s="396"/>
      <c r="MAL877" s="396"/>
      <c r="MAM877" s="396"/>
      <c r="MAN877" s="396"/>
      <c r="MAO877" s="396"/>
      <c r="MAP877" s="396"/>
      <c r="MAQ877" s="396"/>
      <c r="MAR877" s="396"/>
      <c r="MAS877" s="396"/>
      <c r="MAT877" s="396"/>
      <c r="MAU877" s="396"/>
      <c r="MAV877" s="396"/>
      <c r="MAW877" s="396"/>
      <c r="MAX877" s="396"/>
      <c r="MAY877" s="396"/>
      <c r="MAZ877" s="396"/>
      <c r="MBA877" s="396"/>
      <c r="MBB877" s="396"/>
      <c r="MBC877" s="396"/>
      <c r="MBD877" s="396"/>
      <c r="MBE877" s="396"/>
      <c r="MBF877" s="396"/>
      <c r="MBG877" s="396"/>
      <c r="MBH877" s="396"/>
      <c r="MBI877" s="396"/>
      <c r="MBJ877" s="396"/>
      <c r="MBK877" s="396"/>
      <c r="MBL877" s="396"/>
      <c r="MBM877" s="396"/>
      <c r="MBN877" s="396"/>
      <c r="MBO877" s="396"/>
      <c r="MBP877" s="396"/>
      <c r="MBQ877" s="396"/>
      <c r="MBR877" s="396"/>
      <c r="MBS877" s="396"/>
      <c r="MBT877" s="396"/>
      <c r="MBU877" s="396"/>
      <c r="MBV877" s="396"/>
      <c r="MBW877" s="396"/>
      <c r="MBX877" s="396"/>
      <c r="MBY877" s="396"/>
      <c r="MBZ877" s="396"/>
      <c r="MCA877" s="396"/>
      <c r="MCB877" s="396"/>
      <c r="MCC877" s="396"/>
      <c r="MCD877" s="396"/>
      <c r="MCE877" s="396"/>
      <c r="MCF877" s="396"/>
      <c r="MCG877" s="396"/>
      <c r="MCH877" s="396"/>
      <c r="MCI877" s="396"/>
      <c r="MCJ877" s="396"/>
      <c r="MCK877" s="396"/>
      <c r="MCL877" s="396"/>
      <c r="MCM877" s="396"/>
      <c r="MCN877" s="396"/>
      <c r="MCO877" s="396"/>
      <c r="MCP877" s="396"/>
      <c r="MCQ877" s="396"/>
      <c r="MCR877" s="396"/>
      <c r="MCS877" s="396"/>
      <c r="MCT877" s="396"/>
      <c r="MCU877" s="396"/>
      <c r="MCV877" s="396"/>
      <c r="MCW877" s="396"/>
      <c r="MCX877" s="396"/>
      <c r="MCY877" s="396"/>
      <c r="MCZ877" s="396"/>
      <c r="MDA877" s="396"/>
      <c r="MDB877" s="396"/>
      <c r="MDC877" s="396"/>
      <c r="MDD877" s="396"/>
      <c r="MDE877" s="396"/>
      <c r="MDF877" s="396"/>
      <c r="MDG877" s="396"/>
      <c r="MDH877" s="396"/>
      <c r="MDI877" s="396"/>
      <c r="MDJ877" s="396"/>
      <c r="MDK877" s="396"/>
      <c r="MDL877" s="396"/>
      <c r="MDM877" s="396"/>
      <c r="MDN877" s="396"/>
      <c r="MDO877" s="396"/>
      <c r="MDP877" s="396"/>
      <c r="MDQ877" s="396"/>
      <c r="MDR877" s="396"/>
      <c r="MDS877" s="396"/>
      <c r="MDT877" s="396"/>
      <c r="MDU877" s="396"/>
      <c r="MDV877" s="396"/>
      <c r="MDW877" s="396"/>
      <c r="MDX877" s="396"/>
      <c r="MDY877" s="396"/>
      <c r="MDZ877" s="396"/>
      <c r="MEA877" s="396"/>
      <c r="MEB877" s="396"/>
      <c r="MEC877" s="396"/>
      <c r="MED877" s="396"/>
      <c r="MEE877" s="396"/>
      <c r="MEF877" s="396"/>
      <c r="MEG877" s="396"/>
      <c r="MEH877" s="396"/>
      <c r="MEI877" s="396"/>
      <c r="MEJ877" s="396"/>
      <c r="MEK877" s="396"/>
      <c r="MEL877" s="396"/>
      <c r="MEM877" s="396"/>
      <c r="MEN877" s="396"/>
      <c r="MEO877" s="396"/>
      <c r="MEP877" s="396"/>
      <c r="MEQ877" s="396"/>
      <c r="MER877" s="396"/>
      <c r="MES877" s="396"/>
      <c r="MET877" s="396"/>
      <c r="MEU877" s="396"/>
      <c r="MEV877" s="396"/>
      <c r="MEW877" s="396"/>
      <c r="MEX877" s="396"/>
      <c r="MEY877" s="396"/>
      <c r="MEZ877" s="396"/>
      <c r="MFA877" s="396"/>
      <c r="MFB877" s="396"/>
      <c r="MFC877" s="396"/>
      <c r="MFD877" s="396"/>
      <c r="MFE877" s="396"/>
      <c r="MFF877" s="396"/>
      <c r="MFG877" s="396"/>
      <c r="MFH877" s="396"/>
      <c r="MFI877" s="396"/>
      <c r="MFJ877" s="396"/>
      <c r="MFK877" s="396"/>
      <c r="MFL877" s="396"/>
      <c r="MFM877" s="396"/>
      <c r="MFN877" s="396"/>
      <c r="MFO877" s="396"/>
      <c r="MFP877" s="396"/>
      <c r="MFQ877" s="396"/>
      <c r="MFR877" s="396"/>
      <c r="MFS877" s="396"/>
      <c r="MFT877" s="396"/>
      <c r="MFU877" s="396"/>
      <c r="MFV877" s="396"/>
      <c r="MFW877" s="396"/>
      <c r="MFX877" s="396"/>
      <c r="MFY877" s="396"/>
      <c r="MFZ877" s="396"/>
      <c r="MGA877" s="396"/>
      <c r="MGB877" s="396"/>
      <c r="MGC877" s="396"/>
      <c r="MGD877" s="396"/>
      <c r="MGE877" s="396"/>
      <c r="MGF877" s="396"/>
      <c r="MGG877" s="396"/>
      <c r="MGH877" s="396"/>
      <c r="MGI877" s="396"/>
      <c r="MGJ877" s="396"/>
      <c r="MGK877" s="396"/>
      <c r="MGL877" s="396"/>
      <c r="MGM877" s="396"/>
      <c r="MGN877" s="396"/>
      <c r="MGO877" s="396"/>
      <c r="MGP877" s="396"/>
      <c r="MGQ877" s="396"/>
      <c r="MGR877" s="396"/>
      <c r="MGS877" s="396"/>
      <c r="MGT877" s="396"/>
      <c r="MGU877" s="396"/>
      <c r="MGV877" s="396"/>
      <c r="MGW877" s="396"/>
      <c r="MGX877" s="396"/>
      <c r="MGY877" s="396"/>
      <c r="MGZ877" s="396"/>
      <c r="MHA877" s="396"/>
      <c r="MHB877" s="396"/>
      <c r="MHC877" s="396"/>
      <c r="MHD877" s="396"/>
      <c r="MHE877" s="396"/>
      <c r="MHF877" s="396"/>
      <c r="MHG877" s="396"/>
      <c r="MHH877" s="396"/>
      <c r="MHI877" s="396"/>
      <c r="MHJ877" s="396"/>
      <c r="MHK877" s="396"/>
      <c r="MHL877" s="396"/>
      <c r="MHM877" s="396"/>
      <c r="MHN877" s="396"/>
      <c r="MHO877" s="396"/>
      <c r="MHP877" s="396"/>
      <c r="MHQ877" s="396"/>
      <c r="MHR877" s="396"/>
      <c r="MHS877" s="396"/>
      <c r="MHT877" s="396"/>
      <c r="MHU877" s="396"/>
      <c r="MHV877" s="396"/>
      <c r="MHW877" s="396"/>
      <c r="MHX877" s="396"/>
      <c r="MHY877" s="396"/>
      <c r="MHZ877" s="396"/>
      <c r="MIA877" s="396"/>
      <c r="MIB877" s="396"/>
      <c r="MIC877" s="396"/>
      <c r="MID877" s="396"/>
      <c r="MIE877" s="396"/>
      <c r="MIF877" s="396"/>
      <c r="MIG877" s="396"/>
      <c r="MIH877" s="396"/>
      <c r="MII877" s="396"/>
      <c r="MIJ877" s="396"/>
      <c r="MIK877" s="396"/>
      <c r="MIL877" s="396"/>
      <c r="MIM877" s="396"/>
      <c r="MIN877" s="396"/>
      <c r="MIO877" s="396"/>
      <c r="MIP877" s="396"/>
      <c r="MIQ877" s="396"/>
      <c r="MIR877" s="396"/>
      <c r="MIS877" s="396"/>
      <c r="MIT877" s="396"/>
      <c r="MIU877" s="396"/>
      <c r="MIV877" s="396"/>
      <c r="MIW877" s="396"/>
      <c r="MIX877" s="396"/>
      <c r="MIY877" s="396"/>
      <c r="MIZ877" s="396"/>
      <c r="MJA877" s="396"/>
      <c r="MJB877" s="396"/>
      <c r="MJC877" s="396"/>
      <c r="MJD877" s="396"/>
      <c r="MJE877" s="396"/>
      <c r="MJF877" s="396"/>
      <c r="MJG877" s="396"/>
      <c r="MJH877" s="396"/>
      <c r="MJI877" s="396"/>
      <c r="MJJ877" s="396"/>
      <c r="MJK877" s="396"/>
      <c r="MJL877" s="396"/>
      <c r="MJM877" s="396"/>
      <c r="MJN877" s="396"/>
      <c r="MJO877" s="396"/>
      <c r="MJP877" s="396"/>
      <c r="MJQ877" s="396"/>
      <c r="MJR877" s="396"/>
      <c r="MJS877" s="396"/>
      <c r="MJT877" s="396"/>
      <c r="MJU877" s="396"/>
      <c r="MJV877" s="396"/>
      <c r="MJW877" s="396"/>
      <c r="MJX877" s="396"/>
      <c r="MJY877" s="396"/>
      <c r="MJZ877" s="396"/>
      <c r="MKA877" s="396"/>
      <c r="MKB877" s="396"/>
      <c r="MKC877" s="396"/>
      <c r="MKD877" s="396"/>
      <c r="MKE877" s="396"/>
      <c r="MKF877" s="396"/>
      <c r="MKG877" s="396"/>
      <c r="MKH877" s="396"/>
      <c r="MKI877" s="396"/>
      <c r="MKJ877" s="396"/>
      <c r="MKK877" s="396"/>
      <c r="MKL877" s="396"/>
      <c r="MKM877" s="396"/>
      <c r="MKN877" s="396"/>
      <c r="MKO877" s="396"/>
      <c r="MKP877" s="396"/>
      <c r="MKQ877" s="396"/>
      <c r="MKR877" s="396"/>
      <c r="MKS877" s="396"/>
      <c r="MKT877" s="396"/>
      <c r="MKU877" s="396"/>
      <c r="MKV877" s="396"/>
      <c r="MKW877" s="396"/>
      <c r="MKX877" s="396"/>
      <c r="MKY877" s="396"/>
      <c r="MKZ877" s="396"/>
      <c r="MLA877" s="396"/>
      <c r="MLB877" s="396"/>
      <c r="MLC877" s="396"/>
      <c r="MLD877" s="396"/>
      <c r="MLE877" s="396"/>
      <c r="MLF877" s="396"/>
      <c r="MLG877" s="396"/>
      <c r="MLH877" s="396"/>
      <c r="MLI877" s="396"/>
      <c r="MLJ877" s="396"/>
      <c r="MLK877" s="396"/>
      <c r="MLL877" s="396"/>
      <c r="MLM877" s="396"/>
      <c r="MLN877" s="396"/>
      <c r="MLO877" s="396"/>
      <c r="MLP877" s="396"/>
      <c r="MLQ877" s="396"/>
      <c r="MLR877" s="396"/>
      <c r="MLS877" s="396"/>
      <c r="MLT877" s="396"/>
      <c r="MLU877" s="396"/>
      <c r="MLV877" s="396"/>
      <c r="MLW877" s="396"/>
      <c r="MLX877" s="396"/>
      <c r="MLY877" s="396"/>
      <c r="MLZ877" s="396"/>
      <c r="MMA877" s="396"/>
      <c r="MMB877" s="396"/>
      <c r="MMC877" s="396"/>
      <c r="MMD877" s="396"/>
      <c r="MME877" s="396"/>
      <c r="MMF877" s="396"/>
      <c r="MMG877" s="396"/>
      <c r="MMH877" s="396"/>
      <c r="MMI877" s="396"/>
      <c r="MMJ877" s="396"/>
      <c r="MMK877" s="396"/>
      <c r="MML877" s="396"/>
      <c r="MMM877" s="396"/>
      <c r="MMN877" s="396"/>
      <c r="MMO877" s="396"/>
      <c r="MMP877" s="396"/>
      <c r="MMQ877" s="396"/>
      <c r="MMR877" s="396"/>
      <c r="MMS877" s="396"/>
      <c r="MMT877" s="396"/>
      <c r="MMU877" s="396"/>
      <c r="MMV877" s="396"/>
      <c r="MMW877" s="396"/>
      <c r="MMX877" s="396"/>
      <c r="MMY877" s="396"/>
      <c r="MMZ877" s="396"/>
      <c r="MNA877" s="396"/>
      <c r="MNB877" s="396"/>
      <c r="MNC877" s="396"/>
      <c r="MND877" s="396"/>
      <c r="MNE877" s="396"/>
      <c r="MNF877" s="396"/>
      <c r="MNG877" s="396"/>
      <c r="MNH877" s="396"/>
      <c r="MNI877" s="396"/>
      <c r="MNJ877" s="396"/>
      <c r="MNK877" s="396"/>
      <c r="MNL877" s="396"/>
      <c r="MNM877" s="396"/>
      <c r="MNN877" s="396"/>
      <c r="MNO877" s="396"/>
      <c r="MNP877" s="396"/>
      <c r="MNQ877" s="396"/>
      <c r="MNR877" s="396"/>
      <c r="MNS877" s="396"/>
      <c r="MNT877" s="396"/>
      <c r="MNU877" s="396"/>
      <c r="MNV877" s="396"/>
      <c r="MNW877" s="396"/>
      <c r="MNX877" s="396"/>
      <c r="MNY877" s="396"/>
      <c r="MNZ877" s="396"/>
      <c r="MOA877" s="396"/>
      <c r="MOB877" s="396"/>
      <c r="MOC877" s="396"/>
      <c r="MOD877" s="396"/>
      <c r="MOE877" s="396"/>
      <c r="MOF877" s="396"/>
      <c r="MOG877" s="396"/>
      <c r="MOH877" s="396"/>
      <c r="MOI877" s="396"/>
      <c r="MOJ877" s="396"/>
      <c r="MOK877" s="396"/>
      <c r="MOL877" s="396"/>
      <c r="MOM877" s="396"/>
      <c r="MON877" s="396"/>
      <c r="MOO877" s="396"/>
      <c r="MOP877" s="396"/>
      <c r="MOQ877" s="396"/>
      <c r="MOR877" s="396"/>
      <c r="MOS877" s="396"/>
      <c r="MOT877" s="396"/>
      <c r="MOU877" s="396"/>
      <c r="MOV877" s="396"/>
      <c r="MOW877" s="396"/>
      <c r="MOX877" s="396"/>
      <c r="MOY877" s="396"/>
      <c r="MOZ877" s="396"/>
      <c r="MPA877" s="396"/>
      <c r="MPB877" s="396"/>
      <c r="MPC877" s="396"/>
      <c r="MPD877" s="396"/>
      <c r="MPE877" s="396"/>
      <c r="MPF877" s="396"/>
      <c r="MPG877" s="396"/>
      <c r="MPH877" s="396"/>
      <c r="MPI877" s="396"/>
      <c r="MPJ877" s="396"/>
      <c r="MPK877" s="396"/>
      <c r="MPL877" s="396"/>
      <c r="MPM877" s="396"/>
      <c r="MPN877" s="396"/>
      <c r="MPO877" s="396"/>
      <c r="MPP877" s="396"/>
      <c r="MPQ877" s="396"/>
      <c r="MPR877" s="396"/>
      <c r="MPS877" s="396"/>
      <c r="MPT877" s="396"/>
      <c r="MPU877" s="396"/>
      <c r="MPV877" s="396"/>
      <c r="MPW877" s="396"/>
      <c r="MPX877" s="396"/>
      <c r="MPY877" s="396"/>
      <c r="MPZ877" s="396"/>
      <c r="MQA877" s="396"/>
      <c r="MQB877" s="396"/>
      <c r="MQC877" s="396"/>
      <c r="MQD877" s="396"/>
      <c r="MQE877" s="396"/>
      <c r="MQF877" s="396"/>
      <c r="MQG877" s="396"/>
      <c r="MQH877" s="396"/>
      <c r="MQI877" s="396"/>
      <c r="MQJ877" s="396"/>
      <c r="MQK877" s="396"/>
      <c r="MQL877" s="396"/>
      <c r="MQM877" s="396"/>
      <c r="MQN877" s="396"/>
      <c r="MQO877" s="396"/>
      <c r="MQP877" s="396"/>
      <c r="MQQ877" s="396"/>
      <c r="MQR877" s="396"/>
      <c r="MQS877" s="396"/>
      <c r="MQT877" s="396"/>
      <c r="MQU877" s="396"/>
      <c r="MQV877" s="396"/>
      <c r="MQW877" s="396"/>
      <c r="MQX877" s="396"/>
      <c r="MQY877" s="396"/>
      <c r="MQZ877" s="396"/>
      <c r="MRA877" s="396"/>
      <c r="MRB877" s="396"/>
      <c r="MRC877" s="396"/>
      <c r="MRD877" s="396"/>
      <c r="MRE877" s="396"/>
      <c r="MRF877" s="396"/>
      <c r="MRG877" s="396"/>
      <c r="MRH877" s="396"/>
      <c r="MRI877" s="396"/>
      <c r="MRJ877" s="396"/>
      <c r="MRK877" s="396"/>
      <c r="MRL877" s="396"/>
      <c r="MRM877" s="396"/>
      <c r="MRN877" s="396"/>
      <c r="MRO877" s="396"/>
      <c r="MRP877" s="396"/>
      <c r="MRQ877" s="396"/>
      <c r="MRR877" s="396"/>
      <c r="MRS877" s="396"/>
      <c r="MRT877" s="396"/>
      <c r="MRU877" s="396"/>
      <c r="MRV877" s="396"/>
      <c r="MRW877" s="396"/>
      <c r="MRX877" s="396"/>
      <c r="MRY877" s="396"/>
      <c r="MRZ877" s="396"/>
      <c r="MSA877" s="396"/>
      <c r="MSB877" s="396"/>
      <c r="MSC877" s="396"/>
      <c r="MSD877" s="396"/>
      <c r="MSE877" s="396"/>
      <c r="MSF877" s="396"/>
      <c r="MSG877" s="396"/>
      <c r="MSH877" s="396"/>
      <c r="MSI877" s="396"/>
      <c r="MSJ877" s="396"/>
      <c r="MSK877" s="396"/>
      <c r="MSL877" s="396"/>
      <c r="MSM877" s="396"/>
      <c r="MSN877" s="396"/>
      <c r="MSO877" s="396"/>
      <c r="MSP877" s="396"/>
      <c r="MSQ877" s="396"/>
      <c r="MSR877" s="396"/>
      <c r="MSS877" s="396"/>
      <c r="MST877" s="396"/>
      <c r="MSU877" s="396"/>
      <c r="MSV877" s="396"/>
      <c r="MSW877" s="396"/>
      <c r="MSX877" s="396"/>
      <c r="MSY877" s="396"/>
      <c r="MSZ877" s="396"/>
      <c r="MTA877" s="396"/>
      <c r="MTB877" s="396"/>
      <c r="MTC877" s="396"/>
      <c r="MTD877" s="396"/>
      <c r="MTE877" s="396"/>
      <c r="MTF877" s="396"/>
      <c r="MTG877" s="396"/>
      <c r="MTH877" s="396"/>
      <c r="MTI877" s="396"/>
      <c r="MTJ877" s="396"/>
      <c r="MTK877" s="396"/>
      <c r="MTL877" s="396"/>
      <c r="MTM877" s="396"/>
      <c r="MTN877" s="396"/>
      <c r="MTO877" s="396"/>
      <c r="MTP877" s="396"/>
      <c r="MTQ877" s="396"/>
      <c r="MTR877" s="396"/>
      <c r="MTS877" s="396"/>
      <c r="MTT877" s="396"/>
      <c r="MTU877" s="396"/>
      <c r="MTV877" s="396"/>
      <c r="MTW877" s="396"/>
      <c r="MTX877" s="396"/>
      <c r="MTY877" s="396"/>
      <c r="MTZ877" s="396"/>
      <c r="MUA877" s="396"/>
      <c r="MUB877" s="396"/>
      <c r="MUC877" s="396"/>
      <c r="MUD877" s="396"/>
      <c r="MUE877" s="396"/>
      <c r="MUF877" s="396"/>
      <c r="MUG877" s="396"/>
      <c r="MUH877" s="396"/>
      <c r="MUI877" s="396"/>
      <c r="MUJ877" s="396"/>
      <c r="MUK877" s="396"/>
      <c r="MUL877" s="396"/>
      <c r="MUM877" s="396"/>
      <c r="MUN877" s="396"/>
      <c r="MUO877" s="396"/>
      <c r="MUP877" s="396"/>
      <c r="MUQ877" s="396"/>
      <c r="MUR877" s="396"/>
      <c r="MUS877" s="396"/>
      <c r="MUT877" s="396"/>
      <c r="MUU877" s="396"/>
      <c r="MUV877" s="396"/>
      <c r="MUW877" s="396"/>
      <c r="MUX877" s="396"/>
      <c r="MUY877" s="396"/>
      <c r="MUZ877" s="396"/>
      <c r="MVA877" s="396"/>
      <c r="MVB877" s="396"/>
      <c r="MVC877" s="396"/>
      <c r="MVD877" s="396"/>
      <c r="MVE877" s="396"/>
      <c r="MVF877" s="396"/>
      <c r="MVG877" s="396"/>
      <c r="MVH877" s="396"/>
      <c r="MVI877" s="396"/>
      <c r="MVJ877" s="396"/>
      <c r="MVK877" s="396"/>
      <c r="MVL877" s="396"/>
      <c r="MVM877" s="396"/>
      <c r="MVN877" s="396"/>
      <c r="MVO877" s="396"/>
      <c r="MVP877" s="396"/>
      <c r="MVQ877" s="396"/>
      <c r="MVR877" s="396"/>
      <c r="MVS877" s="396"/>
      <c r="MVT877" s="396"/>
      <c r="MVU877" s="396"/>
      <c r="MVV877" s="396"/>
      <c r="MVW877" s="396"/>
      <c r="MVX877" s="396"/>
      <c r="MVY877" s="396"/>
      <c r="MVZ877" s="396"/>
      <c r="MWA877" s="396"/>
      <c r="MWB877" s="396"/>
      <c r="MWC877" s="396"/>
      <c r="MWD877" s="396"/>
      <c r="MWE877" s="396"/>
      <c r="MWF877" s="396"/>
      <c r="MWG877" s="396"/>
      <c r="MWH877" s="396"/>
      <c r="MWI877" s="396"/>
      <c r="MWJ877" s="396"/>
      <c r="MWK877" s="396"/>
      <c r="MWL877" s="396"/>
      <c r="MWM877" s="396"/>
      <c r="MWN877" s="396"/>
      <c r="MWO877" s="396"/>
      <c r="MWP877" s="396"/>
      <c r="MWQ877" s="396"/>
      <c r="MWR877" s="396"/>
      <c r="MWS877" s="396"/>
      <c r="MWT877" s="396"/>
      <c r="MWU877" s="396"/>
      <c r="MWV877" s="396"/>
      <c r="MWW877" s="396"/>
      <c r="MWX877" s="396"/>
      <c r="MWY877" s="396"/>
      <c r="MWZ877" s="396"/>
      <c r="MXA877" s="396"/>
      <c r="MXB877" s="396"/>
      <c r="MXC877" s="396"/>
      <c r="MXD877" s="396"/>
      <c r="MXE877" s="396"/>
      <c r="MXF877" s="396"/>
      <c r="MXG877" s="396"/>
      <c r="MXH877" s="396"/>
      <c r="MXI877" s="396"/>
      <c r="MXJ877" s="396"/>
      <c r="MXK877" s="396"/>
      <c r="MXL877" s="396"/>
      <c r="MXM877" s="396"/>
      <c r="MXN877" s="396"/>
      <c r="MXO877" s="396"/>
      <c r="MXP877" s="396"/>
      <c r="MXQ877" s="396"/>
      <c r="MXR877" s="396"/>
      <c r="MXS877" s="396"/>
      <c r="MXT877" s="396"/>
      <c r="MXU877" s="396"/>
      <c r="MXV877" s="396"/>
      <c r="MXW877" s="396"/>
      <c r="MXX877" s="396"/>
      <c r="MXY877" s="396"/>
      <c r="MXZ877" s="396"/>
      <c r="MYA877" s="396"/>
      <c r="MYB877" s="396"/>
      <c r="MYC877" s="396"/>
      <c r="MYD877" s="396"/>
      <c r="MYE877" s="396"/>
      <c r="MYF877" s="396"/>
      <c r="MYG877" s="396"/>
      <c r="MYH877" s="396"/>
      <c r="MYI877" s="396"/>
      <c r="MYJ877" s="396"/>
      <c r="MYK877" s="396"/>
      <c r="MYL877" s="396"/>
      <c r="MYM877" s="396"/>
      <c r="MYN877" s="396"/>
      <c r="MYO877" s="396"/>
      <c r="MYP877" s="396"/>
      <c r="MYQ877" s="396"/>
      <c r="MYR877" s="396"/>
      <c r="MYS877" s="396"/>
      <c r="MYT877" s="396"/>
      <c r="MYU877" s="396"/>
      <c r="MYV877" s="396"/>
      <c r="MYW877" s="396"/>
      <c r="MYX877" s="396"/>
      <c r="MYY877" s="396"/>
      <c r="MYZ877" s="396"/>
      <c r="MZA877" s="396"/>
      <c r="MZB877" s="396"/>
      <c r="MZC877" s="396"/>
      <c r="MZD877" s="396"/>
      <c r="MZE877" s="396"/>
      <c r="MZF877" s="396"/>
      <c r="MZG877" s="396"/>
      <c r="MZH877" s="396"/>
      <c r="MZI877" s="396"/>
      <c r="MZJ877" s="396"/>
      <c r="MZK877" s="396"/>
      <c r="MZL877" s="396"/>
      <c r="MZM877" s="396"/>
      <c r="MZN877" s="396"/>
      <c r="MZO877" s="396"/>
      <c r="MZP877" s="396"/>
      <c r="MZQ877" s="396"/>
      <c r="MZR877" s="396"/>
      <c r="MZS877" s="396"/>
      <c r="MZT877" s="396"/>
      <c r="MZU877" s="396"/>
      <c r="MZV877" s="396"/>
      <c r="MZW877" s="396"/>
      <c r="MZX877" s="396"/>
      <c r="MZY877" s="396"/>
      <c r="MZZ877" s="396"/>
      <c r="NAA877" s="396"/>
      <c r="NAB877" s="396"/>
      <c r="NAC877" s="396"/>
      <c r="NAD877" s="396"/>
      <c r="NAE877" s="396"/>
      <c r="NAF877" s="396"/>
      <c r="NAG877" s="396"/>
      <c r="NAH877" s="396"/>
      <c r="NAI877" s="396"/>
      <c r="NAJ877" s="396"/>
      <c r="NAK877" s="396"/>
      <c r="NAL877" s="396"/>
      <c r="NAM877" s="396"/>
      <c r="NAN877" s="396"/>
      <c r="NAO877" s="396"/>
      <c r="NAP877" s="396"/>
      <c r="NAQ877" s="396"/>
      <c r="NAR877" s="396"/>
      <c r="NAS877" s="396"/>
      <c r="NAT877" s="396"/>
      <c r="NAU877" s="396"/>
      <c r="NAV877" s="396"/>
      <c r="NAW877" s="396"/>
      <c r="NAX877" s="396"/>
      <c r="NAY877" s="396"/>
      <c r="NAZ877" s="396"/>
      <c r="NBA877" s="396"/>
      <c r="NBB877" s="396"/>
      <c r="NBC877" s="396"/>
      <c r="NBD877" s="396"/>
      <c r="NBE877" s="396"/>
      <c r="NBF877" s="396"/>
      <c r="NBG877" s="396"/>
      <c r="NBH877" s="396"/>
      <c r="NBI877" s="396"/>
      <c r="NBJ877" s="396"/>
      <c r="NBK877" s="396"/>
      <c r="NBL877" s="396"/>
      <c r="NBM877" s="396"/>
      <c r="NBN877" s="396"/>
      <c r="NBO877" s="396"/>
      <c r="NBP877" s="396"/>
      <c r="NBQ877" s="396"/>
      <c r="NBR877" s="396"/>
      <c r="NBS877" s="396"/>
      <c r="NBT877" s="396"/>
      <c r="NBU877" s="396"/>
      <c r="NBV877" s="396"/>
      <c r="NBW877" s="396"/>
      <c r="NBX877" s="396"/>
      <c r="NBY877" s="396"/>
      <c r="NBZ877" s="396"/>
      <c r="NCA877" s="396"/>
      <c r="NCB877" s="396"/>
      <c r="NCC877" s="396"/>
      <c r="NCD877" s="396"/>
      <c r="NCE877" s="396"/>
      <c r="NCF877" s="396"/>
      <c r="NCG877" s="396"/>
      <c r="NCH877" s="396"/>
      <c r="NCI877" s="396"/>
      <c r="NCJ877" s="396"/>
      <c r="NCK877" s="396"/>
      <c r="NCL877" s="396"/>
      <c r="NCM877" s="396"/>
      <c r="NCN877" s="396"/>
      <c r="NCO877" s="396"/>
      <c r="NCP877" s="396"/>
      <c r="NCQ877" s="396"/>
      <c r="NCR877" s="396"/>
      <c r="NCS877" s="396"/>
      <c r="NCT877" s="396"/>
      <c r="NCU877" s="396"/>
      <c r="NCV877" s="396"/>
      <c r="NCW877" s="396"/>
      <c r="NCX877" s="396"/>
      <c r="NCY877" s="396"/>
      <c r="NCZ877" s="396"/>
      <c r="NDA877" s="396"/>
      <c r="NDB877" s="396"/>
      <c r="NDC877" s="396"/>
      <c r="NDD877" s="396"/>
      <c r="NDE877" s="396"/>
      <c r="NDF877" s="396"/>
      <c r="NDG877" s="396"/>
      <c r="NDH877" s="396"/>
      <c r="NDI877" s="396"/>
      <c r="NDJ877" s="396"/>
      <c r="NDK877" s="396"/>
      <c r="NDL877" s="396"/>
      <c r="NDM877" s="396"/>
      <c r="NDN877" s="396"/>
      <c r="NDO877" s="396"/>
      <c r="NDP877" s="396"/>
      <c r="NDQ877" s="396"/>
      <c r="NDR877" s="396"/>
      <c r="NDS877" s="396"/>
      <c r="NDT877" s="396"/>
      <c r="NDU877" s="396"/>
      <c r="NDV877" s="396"/>
      <c r="NDW877" s="396"/>
      <c r="NDX877" s="396"/>
      <c r="NDY877" s="396"/>
      <c r="NDZ877" s="396"/>
      <c r="NEA877" s="396"/>
      <c r="NEB877" s="396"/>
      <c r="NEC877" s="396"/>
      <c r="NED877" s="396"/>
      <c r="NEE877" s="396"/>
      <c r="NEF877" s="396"/>
      <c r="NEG877" s="396"/>
      <c r="NEH877" s="396"/>
      <c r="NEI877" s="396"/>
      <c r="NEJ877" s="396"/>
      <c r="NEK877" s="396"/>
      <c r="NEL877" s="396"/>
      <c r="NEM877" s="396"/>
      <c r="NEN877" s="396"/>
      <c r="NEO877" s="396"/>
      <c r="NEP877" s="396"/>
      <c r="NEQ877" s="396"/>
      <c r="NER877" s="396"/>
      <c r="NES877" s="396"/>
      <c r="NET877" s="396"/>
      <c r="NEU877" s="396"/>
      <c r="NEV877" s="396"/>
      <c r="NEW877" s="396"/>
      <c r="NEX877" s="396"/>
      <c r="NEY877" s="396"/>
      <c r="NEZ877" s="396"/>
      <c r="NFA877" s="396"/>
      <c r="NFB877" s="396"/>
      <c r="NFC877" s="396"/>
      <c r="NFD877" s="396"/>
      <c r="NFE877" s="396"/>
      <c r="NFF877" s="396"/>
      <c r="NFG877" s="396"/>
      <c r="NFH877" s="396"/>
      <c r="NFI877" s="396"/>
      <c r="NFJ877" s="396"/>
      <c r="NFK877" s="396"/>
      <c r="NFL877" s="396"/>
      <c r="NFM877" s="396"/>
      <c r="NFN877" s="396"/>
      <c r="NFO877" s="396"/>
      <c r="NFP877" s="396"/>
      <c r="NFQ877" s="396"/>
      <c r="NFR877" s="396"/>
      <c r="NFS877" s="396"/>
      <c r="NFT877" s="396"/>
      <c r="NFU877" s="396"/>
      <c r="NFV877" s="396"/>
      <c r="NFW877" s="396"/>
      <c r="NFX877" s="396"/>
      <c r="NFY877" s="396"/>
      <c r="NFZ877" s="396"/>
      <c r="NGA877" s="396"/>
      <c r="NGB877" s="396"/>
      <c r="NGC877" s="396"/>
      <c r="NGD877" s="396"/>
      <c r="NGE877" s="396"/>
      <c r="NGF877" s="396"/>
      <c r="NGG877" s="396"/>
      <c r="NGH877" s="396"/>
      <c r="NGI877" s="396"/>
      <c r="NGJ877" s="396"/>
      <c r="NGK877" s="396"/>
      <c r="NGL877" s="396"/>
      <c r="NGM877" s="396"/>
      <c r="NGN877" s="396"/>
      <c r="NGO877" s="396"/>
      <c r="NGP877" s="396"/>
      <c r="NGQ877" s="396"/>
      <c r="NGR877" s="396"/>
      <c r="NGS877" s="396"/>
      <c r="NGT877" s="396"/>
      <c r="NGU877" s="396"/>
      <c r="NGV877" s="396"/>
      <c r="NGW877" s="396"/>
      <c r="NGX877" s="396"/>
      <c r="NGY877" s="396"/>
      <c r="NGZ877" s="396"/>
      <c r="NHA877" s="396"/>
      <c r="NHB877" s="396"/>
      <c r="NHC877" s="396"/>
      <c r="NHD877" s="396"/>
      <c r="NHE877" s="396"/>
      <c r="NHF877" s="396"/>
      <c r="NHG877" s="396"/>
      <c r="NHH877" s="396"/>
      <c r="NHI877" s="396"/>
      <c r="NHJ877" s="396"/>
      <c r="NHK877" s="396"/>
      <c r="NHL877" s="396"/>
      <c r="NHM877" s="396"/>
      <c r="NHN877" s="396"/>
      <c r="NHO877" s="396"/>
      <c r="NHP877" s="396"/>
      <c r="NHQ877" s="396"/>
      <c r="NHR877" s="396"/>
      <c r="NHS877" s="396"/>
      <c r="NHT877" s="396"/>
      <c r="NHU877" s="396"/>
      <c r="NHV877" s="396"/>
      <c r="NHW877" s="396"/>
      <c r="NHX877" s="396"/>
      <c r="NHY877" s="396"/>
      <c r="NHZ877" s="396"/>
      <c r="NIA877" s="396"/>
      <c r="NIB877" s="396"/>
      <c r="NIC877" s="396"/>
      <c r="NID877" s="396"/>
      <c r="NIE877" s="396"/>
      <c r="NIF877" s="396"/>
      <c r="NIG877" s="396"/>
      <c r="NIH877" s="396"/>
      <c r="NII877" s="396"/>
      <c r="NIJ877" s="396"/>
      <c r="NIK877" s="396"/>
      <c r="NIL877" s="396"/>
      <c r="NIM877" s="396"/>
      <c r="NIN877" s="396"/>
      <c r="NIO877" s="396"/>
      <c r="NIP877" s="396"/>
      <c r="NIQ877" s="396"/>
      <c r="NIR877" s="396"/>
      <c r="NIS877" s="396"/>
      <c r="NIT877" s="396"/>
      <c r="NIU877" s="396"/>
      <c r="NIV877" s="396"/>
      <c r="NIW877" s="396"/>
      <c r="NIX877" s="396"/>
      <c r="NIY877" s="396"/>
      <c r="NIZ877" s="396"/>
      <c r="NJA877" s="396"/>
      <c r="NJB877" s="396"/>
      <c r="NJC877" s="396"/>
      <c r="NJD877" s="396"/>
      <c r="NJE877" s="396"/>
      <c r="NJF877" s="396"/>
      <c r="NJG877" s="396"/>
      <c r="NJH877" s="396"/>
      <c r="NJI877" s="396"/>
      <c r="NJJ877" s="396"/>
      <c r="NJK877" s="396"/>
      <c r="NJL877" s="396"/>
      <c r="NJM877" s="396"/>
      <c r="NJN877" s="396"/>
      <c r="NJO877" s="396"/>
      <c r="NJP877" s="396"/>
      <c r="NJQ877" s="396"/>
      <c r="NJR877" s="396"/>
      <c r="NJS877" s="396"/>
      <c r="NJT877" s="396"/>
      <c r="NJU877" s="396"/>
      <c r="NJV877" s="396"/>
      <c r="NJW877" s="396"/>
      <c r="NJX877" s="396"/>
      <c r="NJY877" s="396"/>
      <c r="NJZ877" s="396"/>
      <c r="NKA877" s="396"/>
      <c r="NKB877" s="396"/>
      <c r="NKC877" s="396"/>
      <c r="NKD877" s="396"/>
      <c r="NKE877" s="396"/>
      <c r="NKF877" s="396"/>
      <c r="NKG877" s="396"/>
      <c r="NKH877" s="396"/>
      <c r="NKI877" s="396"/>
      <c r="NKJ877" s="396"/>
      <c r="NKK877" s="396"/>
      <c r="NKL877" s="396"/>
      <c r="NKM877" s="396"/>
      <c r="NKN877" s="396"/>
      <c r="NKO877" s="396"/>
      <c r="NKP877" s="396"/>
      <c r="NKQ877" s="396"/>
      <c r="NKR877" s="396"/>
      <c r="NKS877" s="396"/>
      <c r="NKT877" s="396"/>
      <c r="NKU877" s="396"/>
      <c r="NKV877" s="396"/>
      <c r="NKW877" s="396"/>
      <c r="NKX877" s="396"/>
      <c r="NKY877" s="396"/>
      <c r="NKZ877" s="396"/>
      <c r="NLA877" s="396"/>
      <c r="NLB877" s="396"/>
      <c r="NLC877" s="396"/>
      <c r="NLD877" s="396"/>
      <c r="NLE877" s="396"/>
      <c r="NLF877" s="396"/>
      <c r="NLG877" s="396"/>
      <c r="NLH877" s="396"/>
      <c r="NLI877" s="396"/>
      <c r="NLJ877" s="396"/>
      <c r="NLK877" s="396"/>
      <c r="NLL877" s="396"/>
      <c r="NLM877" s="396"/>
      <c r="NLN877" s="396"/>
      <c r="NLO877" s="396"/>
      <c r="NLP877" s="396"/>
      <c r="NLQ877" s="396"/>
      <c r="NLR877" s="396"/>
      <c r="NLS877" s="396"/>
      <c r="NLT877" s="396"/>
      <c r="NLU877" s="396"/>
      <c r="NLV877" s="396"/>
      <c r="NLW877" s="396"/>
      <c r="NLX877" s="396"/>
      <c r="NLY877" s="396"/>
      <c r="NLZ877" s="396"/>
      <c r="NMA877" s="396"/>
      <c r="NMB877" s="396"/>
      <c r="NMC877" s="396"/>
      <c r="NMD877" s="396"/>
      <c r="NME877" s="396"/>
      <c r="NMF877" s="396"/>
      <c r="NMG877" s="396"/>
      <c r="NMH877" s="396"/>
      <c r="NMI877" s="396"/>
      <c r="NMJ877" s="396"/>
      <c r="NMK877" s="396"/>
      <c r="NML877" s="396"/>
      <c r="NMM877" s="396"/>
      <c r="NMN877" s="396"/>
      <c r="NMO877" s="396"/>
      <c r="NMP877" s="396"/>
      <c r="NMQ877" s="396"/>
      <c r="NMR877" s="396"/>
      <c r="NMS877" s="396"/>
      <c r="NMT877" s="396"/>
      <c r="NMU877" s="396"/>
      <c r="NMV877" s="396"/>
      <c r="NMW877" s="396"/>
      <c r="NMX877" s="396"/>
      <c r="NMY877" s="396"/>
      <c r="NMZ877" s="396"/>
      <c r="NNA877" s="396"/>
      <c r="NNB877" s="396"/>
      <c r="NNC877" s="396"/>
      <c r="NND877" s="396"/>
      <c r="NNE877" s="396"/>
      <c r="NNF877" s="396"/>
      <c r="NNG877" s="396"/>
      <c r="NNH877" s="396"/>
      <c r="NNI877" s="396"/>
      <c r="NNJ877" s="396"/>
      <c r="NNK877" s="396"/>
      <c r="NNL877" s="396"/>
      <c r="NNM877" s="396"/>
      <c r="NNN877" s="396"/>
      <c r="NNO877" s="396"/>
      <c r="NNP877" s="396"/>
      <c r="NNQ877" s="396"/>
      <c r="NNR877" s="396"/>
      <c r="NNS877" s="396"/>
      <c r="NNT877" s="396"/>
      <c r="NNU877" s="396"/>
      <c r="NNV877" s="396"/>
      <c r="NNW877" s="396"/>
      <c r="NNX877" s="396"/>
      <c r="NNY877" s="396"/>
      <c r="NNZ877" s="396"/>
      <c r="NOA877" s="396"/>
      <c r="NOB877" s="396"/>
      <c r="NOC877" s="396"/>
      <c r="NOD877" s="396"/>
      <c r="NOE877" s="396"/>
      <c r="NOF877" s="396"/>
      <c r="NOG877" s="396"/>
      <c r="NOH877" s="396"/>
      <c r="NOI877" s="396"/>
      <c r="NOJ877" s="396"/>
      <c r="NOK877" s="396"/>
      <c r="NOL877" s="396"/>
      <c r="NOM877" s="396"/>
      <c r="NON877" s="396"/>
      <c r="NOO877" s="396"/>
      <c r="NOP877" s="396"/>
      <c r="NOQ877" s="396"/>
      <c r="NOR877" s="396"/>
      <c r="NOS877" s="396"/>
      <c r="NOT877" s="396"/>
      <c r="NOU877" s="396"/>
      <c r="NOV877" s="396"/>
      <c r="NOW877" s="396"/>
      <c r="NOX877" s="396"/>
      <c r="NOY877" s="396"/>
      <c r="NOZ877" s="396"/>
      <c r="NPA877" s="396"/>
      <c r="NPB877" s="396"/>
      <c r="NPC877" s="396"/>
      <c r="NPD877" s="396"/>
      <c r="NPE877" s="396"/>
      <c r="NPF877" s="396"/>
      <c r="NPG877" s="396"/>
      <c r="NPH877" s="396"/>
      <c r="NPI877" s="396"/>
      <c r="NPJ877" s="396"/>
      <c r="NPK877" s="396"/>
      <c r="NPL877" s="396"/>
      <c r="NPM877" s="396"/>
      <c r="NPN877" s="396"/>
      <c r="NPO877" s="396"/>
      <c r="NPP877" s="396"/>
      <c r="NPQ877" s="396"/>
      <c r="NPR877" s="396"/>
      <c r="NPS877" s="396"/>
      <c r="NPT877" s="396"/>
      <c r="NPU877" s="396"/>
      <c r="NPV877" s="396"/>
      <c r="NPW877" s="396"/>
      <c r="NPX877" s="396"/>
      <c r="NPY877" s="396"/>
      <c r="NPZ877" s="396"/>
      <c r="NQA877" s="396"/>
      <c r="NQB877" s="396"/>
      <c r="NQC877" s="396"/>
      <c r="NQD877" s="396"/>
      <c r="NQE877" s="396"/>
      <c r="NQF877" s="396"/>
      <c r="NQG877" s="396"/>
      <c r="NQH877" s="396"/>
      <c r="NQI877" s="396"/>
      <c r="NQJ877" s="396"/>
      <c r="NQK877" s="396"/>
      <c r="NQL877" s="396"/>
      <c r="NQM877" s="396"/>
      <c r="NQN877" s="396"/>
      <c r="NQO877" s="396"/>
      <c r="NQP877" s="396"/>
      <c r="NQQ877" s="396"/>
      <c r="NQR877" s="396"/>
      <c r="NQS877" s="396"/>
      <c r="NQT877" s="396"/>
      <c r="NQU877" s="396"/>
      <c r="NQV877" s="396"/>
      <c r="NQW877" s="396"/>
      <c r="NQX877" s="396"/>
      <c r="NQY877" s="396"/>
      <c r="NQZ877" s="396"/>
      <c r="NRA877" s="396"/>
      <c r="NRB877" s="396"/>
      <c r="NRC877" s="396"/>
      <c r="NRD877" s="396"/>
      <c r="NRE877" s="396"/>
      <c r="NRF877" s="396"/>
      <c r="NRG877" s="396"/>
      <c r="NRH877" s="396"/>
      <c r="NRI877" s="396"/>
      <c r="NRJ877" s="396"/>
      <c r="NRK877" s="396"/>
      <c r="NRL877" s="396"/>
      <c r="NRM877" s="396"/>
      <c r="NRN877" s="396"/>
      <c r="NRO877" s="396"/>
      <c r="NRP877" s="396"/>
      <c r="NRQ877" s="396"/>
      <c r="NRR877" s="396"/>
      <c r="NRS877" s="396"/>
      <c r="NRT877" s="396"/>
      <c r="NRU877" s="396"/>
      <c r="NRV877" s="396"/>
      <c r="NRW877" s="396"/>
      <c r="NRX877" s="396"/>
      <c r="NRY877" s="396"/>
      <c r="NRZ877" s="396"/>
      <c r="NSA877" s="396"/>
      <c r="NSB877" s="396"/>
      <c r="NSC877" s="396"/>
      <c r="NSD877" s="396"/>
      <c r="NSE877" s="396"/>
      <c r="NSF877" s="396"/>
      <c r="NSG877" s="396"/>
      <c r="NSH877" s="396"/>
      <c r="NSI877" s="396"/>
      <c r="NSJ877" s="396"/>
      <c r="NSK877" s="396"/>
      <c r="NSL877" s="396"/>
      <c r="NSM877" s="396"/>
      <c r="NSN877" s="396"/>
      <c r="NSO877" s="396"/>
      <c r="NSP877" s="396"/>
      <c r="NSQ877" s="396"/>
      <c r="NSR877" s="396"/>
      <c r="NSS877" s="396"/>
      <c r="NST877" s="396"/>
      <c r="NSU877" s="396"/>
      <c r="NSV877" s="396"/>
      <c r="NSW877" s="396"/>
      <c r="NSX877" s="396"/>
      <c r="NSY877" s="396"/>
      <c r="NSZ877" s="396"/>
      <c r="NTA877" s="396"/>
      <c r="NTB877" s="396"/>
      <c r="NTC877" s="396"/>
      <c r="NTD877" s="396"/>
      <c r="NTE877" s="396"/>
      <c r="NTF877" s="396"/>
      <c r="NTG877" s="396"/>
      <c r="NTH877" s="396"/>
      <c r="NTI877" s="396"/>
      <c r="NTJ877" s="396"/>
      <c r="NTK877" s="396"/>
      <c r="NTL877" s="396"/>
      <c r="NTM877" s="396"/>
      <c r="NTN877" s="396"/>
      <c r="NTO877" s="396"/>
      <c r="NTP877" s="396"/>
      <c r="NTQ877" s="396"/>
      <c r="NTR877" s="396"/>
      <c r="NTS877" s="396"/>
      <c r="NTT877" s="396"/>
      <c r="NTU877" s="396"/>
      <c r="NTV877" s="396"/>
      <c r="NTW877" s="396"/>
      <c r="NTX877" s="396"/>
      <c r="NTY877" s="396"/>
      <c r="NTZ877" s="396"/>
      <c r="NUA877" s="396"/>
      <c r="NUB877" s="396"/>
      <c r="NUC877" s="396"/>
      <c r="NUD877" s="396"/>
      <c r="NUE877" s="396"/>
      <c r="NUF877" s="396"/>
      <c r="NUG877" s="396"/>
      <c r="NUH877" s="396"/>
      <c r="NUI877" s="396"/>
      <c r="NUJ877" s="396"/>
      <c r="NUK877" s="396"/>
      <c r="NUL877" s="396"/>
      <c r="NUM877" s="396"/>
      <c r="NUN877" s="396"/>
      <c r="NUO877" s="396"/>
      <c r="NUP877" s="396"/>
      <c r="NUQ877" s="396"/>
      <c r="NUR877" s="396"/>
      <c r="NUS877" s="396"/>
      <c r="NUT877" s="396"/>
      <c r="NUU877" s="396"/>
      <c r="NUV877" s="396"/>
      <c r="NUW877" s="396"/>
      <c r="NUX877" s="396"/>
      <c r="NUY877" s="396"/>
      <c r="NUZ877" s="396"/>
      <c r="NVA877" s="396"/>
      <c r="NVB877" s="396"/>
      <c r="NVC877" s="396"/>
      <c r="NVD877" s="396"/>
      <c r="NVE877" s="396"/>
      <c r="NVF877" s="396"/>
      <c r="NVG877" s="396"/>
      <c r="NVH877" s="396"/>
      <c r="NVI877" s="396"/>
      <c r="NVJ877" s="396"/>
      <c r="NVK877" s="396"/>
      <c r="NVL877" s="396"/>
      <c r="NVM877" s="396"/>
      <c r="NVN877" s="396"/>
      <c r="NVO877" s="396"/>
      <c r="NVP877" s="396"/>
      <c r="NVQ877" s="396"/>
      <c r="NVR877" s="396"/>
      <c r="NVS877" s="396"/>
      <c r="NVT877" s="396"/>
      <c r="NVU877" s="396"/>
      <c r="NVV877" s="396"/>
      <c r="NVW877" s="396"/>
      <c r="NVX877" s="396"/>
      <c r="NVY877" s="396"/>
      <c r="NVZ877" s="396"/>
      <c r="NWA877" s="396"/>
      <c r="NWB877" s="396"/>
      <c r="NWC877" s="396"/>
      <c r="NWD877" s="396"/>
      <c r="NWE877" s="396"/>
      <c r="NWF877" s="396"/>
      <c r="NWG877" s="396"/>
      <c r="NWH877" s="396"/>
      <c r="NWI877" s="396"/>
      <c r="NWJ877" s="396"/>
      <c r="NWK877" s="396"/>
      <c r="NWL877" s="396"/>
      <c r="NWM877" s="396"/>
      <c r="NWN877" s="396"/>
      <c r="NWO877" s="396"/>
      <c r="NWP877" s="396"/>
      <c r="NWQ877" s="396"/>
      <c r="NWR877" s="396"/>
      <c r="NWS877" s="396"/>
      <c r="NWT877" s="396"/>
      <c r="NWU877" s="396"/>
      <c r="NWV877" s="396"/>
      <c r="NWW877" s="396"/>
      <c r="NWX877" s="396"/>
      <c r="NWY877" s="396"/>
      <c r="NWZ877" s="396"/>
      <c r="NXA877" s="396"/>
      <c r="NXB877" s="396"/>
      <c r="NXC877" s="396"/>
      <c r="NXD877" s="396"/>
      <c r="NXE877" s="396"/>
      <c r="NXF877" s="396"/>
      <c r="NXG877" s="396"/>
      <c r="NXH877" s="396"/>
      <c r="NXI877" s="396"/>
      <c r="NXJ877" s="396"/>
      <c r="NXK877" s="396"/>
      <c r="NXL877" s="396"/>
      <c r="NXM877" s="396"/>
      <c r="NXN877" s="396"/>
      <c r="NXO877" s="396"/>
      <c r="NXP877" s="396"/>
      <c r="NXQ877" s="396"/>
      <c r="NXR877" s="396"/>
      <c r="NXS877" s="396"/>
      <c r="NXT877" s="396"/>
      <c r="NXU877" s="396"/>
      <c r="NXV877" s="396"/>
      <c r="NXW877" s="396"/>
      <c r="NXX877" s="396"/>
      <c r="NXY877" s="396"/>
      <c r="NXZ877" s="396"/>
      <c r="NYA877" s="396"/>
      <c r="NYB877" s="396"/>
      <c r="NYC877" s="396"/>
      <c r="NYD877" s="396"/>
      <c r="NYE877" s="396"/>
      <c r="NYF877" s="396"/>
      <c r="NYG877" s="396"/>
      <c r="NYH877" s="396"/>
      <c r="NYI877" s="396"/>
      <c r="NYJ877" s="396"/>
      <c r="NYK877" s="396"/>
      <c r="NYL877" s="396"/>
      <c r="NYM877" s="396"/>
      <c r="NYN877" s="396"/>
      <c r="NYO877" s="396"/>
      <c r="NYP877" s="396"/>
      <c r="NYQ877" s="396"/>
      <c r="NYR877" s="396"/>
      <c r="NYS877" s="396"/>
      <c r="NYT877" s="396"/>
      <c r="NYU877" s="396"/>
      <c r="NYV877" s="396"/>
      <c r="NYW877" s="396"/>
      <c r="NYX877" s="396"/>
      <c r="NYY877" s="396"/>
      <c r="NYZ877" s="396"/>
      <c r="NZA877" s="396"/>
      <c r="NZB877" s="396"/>
      <c r="NZC877" s="396"/>
      <c r="NZD877" s="396"/>
      <c r="NZE877" s="396"/>
      <c r="NZF877" s="396"/>
      <c r="NZG877" s="396"/>
      <c r="NZH877" s="396"/>
      <c r="NZI877" s="396"/>
      <c r="NZJ877" s="396"/>
      <c r="NZK877" s="396"/>
      <c r="NZL877" s="396"/>
      <c r="NZM877" s="396"/>
      <c r="NZN877" s="396"/>
      <c r="NZO877" s="396"/>
      <c r="NZP877" s="396"/>
      <c r="NZQ877" s="396"/>
      <c r="NZR877" s="396"/>
      <c r="NZS877" s="396"/>
      <c r="NZT877" s="396"/>
      <c r="NZU877" s="396"/>
      <c r="NZV877" s="396"/>
      <c r="NZW877" s="396"/>
      <c r="NZX877" s="396"/>
      <c r="NZY877" s="396"/>
      <c r="NZZ877" s="396"/>
      <c r="OAA877" s="396"/>
      <c r="OAB877" s="396"/>
      <c r="OAC877" s="396"/>
      <c r="OAD877" s="396"/>
      <c r="OAE877" s="396"/>
      <c r="OAF877" s="396"/>
      <c r="OAG877" s="396"/>
      <c r="OAH877" s="396"/>
      <c r="OAI877" s="396"/>
      <c r="OAJ877" s="396"/>
      <c r="OAK877" s="396"/>
      <c r="OAL877" s="396"/>
      <c r="OAM877" s="396"/>
      <c r="OAN877" s="396"/>
      <c r="OAO877" s="396"/>
      <c r="OAP877" s="396"/>
      <c r="OAQ877" s="396"/>
      <c r="OAR877" s="396"/>
      <c r="OAS877" s="396"/>
      <c r="OAT877" s="396"/>
      <c r="OAU877" s="396"/>
      <c r="OAV877" s="396"/>
      <c r="OAW877" s="396"/>
      <c r="OAX877" s="396"/>
      <c r="OAY877" s="396"/>
      <c r="OAZ877" s="396"/>
      <c r="OBA877" s="396"/>
      <c r="OBB877" s="396"/>
      <c r="OBC877" s="396"/>
      <c r="OBD877" s="396"/>
      <c r="OBE877" s="396"/>
      <c r="OBF877" s="396"/>
      <c r="OBG877" s="396"/>
      <c r="OBH877" s="396"/>
      <c r="OBI877" s="396"/>
      <c r="OBJ877" s="396"/>
      <c r="OBK877" s="396"/>
      <c r="OBL877" s="396"/>
      <c r="OBM877" s="396"/>
      <c r="OBN877" s="396"/>
      <c r="OBO877" s="396"/>
      <c r="OBP877" s="396"/>
      <c r="OBQ877" s="396"/>
      <c r="OBR877" s="396"/>
      <c r="OBS877" s="396"/>
      <c r="OBT877" s="396"/>
      <c r="OBU877" s="396"/>
      <c r="OBV877" s="396"/>
      <c r="OBW877" s="396"/>
      <c r="OBX877" s="396"/>
      <c r="OBY877" s="396"/>
      <c r="OBZ877" s="396"/>
      <c r="OCA877" s="396"/>
      <c r="OCB877" s="396"/>
      <c r="OCC877" s="396"/>
      <c r="OCD877" s="396"/>
      <c r="OCE877" s="396"/>
      <c r="OCF877" s="396"/>
      <c r="OCG877" s="396"/>
      <c r="OCH877" s="396"/>
      <c r="OCI877" s="396"/>
      <c r="OCJ877" s="396"/>
      <c r="OCK877" s="396"/>
      <c r="OCL877" s="396"/>
      <c r="OCM877" s="396"/>
      <c r="OCN877" s="396"/>
      <c r="OCO877" s="396"/>
      <c r="OCP877" s="396"/>
      <c r="OCQ877" s="396"/>
      <c r="OCR877" s="396"/>
      <c r="OCS877" s="396"/>
      <c r="OCT877" s="396"/>
      <c r="OCU877" s="396"/>
      <c r="OCV877" s="396"/>
      <c r="OCW877" s="396"/>
      <c r="OCX877" s="396"/>
      <c r="OCY877" s="396"/>
      <c r="OCZ877" s="396"/>
      <c r="ODA877" s="396"/>
      <c r="ODB877" s="396"/>
      <c r="ODC877" s="396"/>
      <c r="ODD877" s="396"/>
      <c r="ODE877" s="396"/>
      <c r="ODF877" s="396"/>
      <c r="ODG877" s="396"/>
      <c r="ODH877" s="396"/>
      <c r="ODI877" s="396"/>
      <c r="ODJ877" s="396"/>
      <c r="ODK877" s="396"/>
      <c r="ODL877" s="396"/>
      <c r="ODM877" s="396"/>
      <c r="ODN877" s="396"/>
      <c r="ODO877" s="396"/>
      <c r="ODP877" s="396"/>
      <c r="ODQ877" s="396"/>
      <c r="ODR877" s="396"/>
      <c r="ODS877" s="396"/>
      <c r="ODT877" s="396"/>
      <c r="ODU877" s="396"/>
      <c r="ODV877" s="396"/>
      <c r="ODW877" s="396"/>
      <c r="ODX877" s="396"/>
      <c r="ODY877" s="396"/>
      <c r="ODZ877" s="396"/>
      <c r="OEA877" s="396"/>
      <c r="OEB877" s="396"/>
      <c r="OEC877" s="396"/>
      <c r="OED877" s="396"/>
      <c r="OEE877" s="396"/>
      <c r="OEF877" s="396"/>
      <c r="OEG877" s="396"/>
      <c r="OEH877" s="396"/>
      <c r="OEI877" s="396"/>
      <c r="OEJ877" s="396"/>
      <c r="OEK877" s="396"/>
      <c r="OEL877" s="396"/>
      <c r="OEM877" s="396"/>
      <c r="OEN877" s="396"/>
      <c r="OEO877" s="396"/>
      <c r="OEP877" s="396"/>
      <c r="OEQ877" s="396"/>
      <c r="OER877" s="396"/>
      <c r="OES877" s="396"/>
      <c r="OET877" s="396"/>
      <c r="OEU877" s="396"/>
      <c r="OEV877" s="396"/>
      <c r="OEW877" s="396"/>
      <c r="OEX877" s="396"/>
      <c r="OEY877" s="396"/>
      <c r="OEZ877" s="396"/>
      <c r="OFA877" s="396"/>
      <c r="OFB877" s="396"/>
      <c r="OFC877" s="396"/>
      <c r="OFD877" s="396"/>
      <c r="OFE877" s="396"/>
      <c r="OFF877" s="396"/>
      <c r="OFG877" s="396"/>
      <c r="OFH877" s="396"/>
      <c r="OFI877" s="396"/>
      <c r="OFJ877" s="396"/>
      <c r="OFK877" s="396"/>
      <c r="OFL877" s="396"/>
      <c r="OFM877" s="396"/>
      <c r="OFN877" s="396"/>
      <c r="OFO877" s="396"/>
      <c r="OFP877" s="396"/>
      <c r="OFQ877" s="396"/>
      <c r="OFR877" s="396"/>
      <c r="OFS877" s="396"/>
      <c r="OFT877" s="396"/>
      <c r="OFU877" s="396"/>
      <c r="OFV877" s="396"/>
      <c r="OFW877" s="396"/>
      <c r="OFX877" s="396"/>
      <c r="OFY877" s="396"/>
      <c r="OFZ877" s="396"/>
      <c r="OGA877" s="396"/>
      <c r="OGB877" s="396"/>
      <c r="OGC877" s="396"/>
      <c r="OGD877" s="396"/>
      <c r="OGE877" s="396"/>
      <c r="OGF877" s="396"/>
      <c r="OGG877" s="396"/>
      <c r="OGH877" s="396"/>
      <c r="OGI877" s="396"/>
      <c r="OGJ877" s="396"/>
      <c r="OGK877" s="396"/>
      <c r="OGL877" s="396"/>
      <c r="OGM877" s="396"/>
      <c r="OGN877" s="396"/>
      <c r="OGO877" s="396"/>
      <c r="OGP877" s="396"/>
      <c r="OGQ877" s="396"/>
      <c r="OGR877" s="396"/>
      <c r="OGS877" s="396"/>
      <c r="OGT877" s="396"/>
      <c r="OGU877" s="396"/>
      <c r="OGV877" s="396"/>
      <c r="OGW877" s="396"/>
      <c r="OGX877" s="396"/>
      <c r="OGY877" s="396"/>
      <c r="OGZ877" s="396"/>
      <c r="OHA877" s="396"/>
      <c r="OHB877" s="396"/>
      <c r="OHC877" s="396"/>
      <c r="OHD877" s="396"/>
      <c r="OHE877" s="396"/>
      <c r="OHF877" s="396"/>
      <c r="OHG877" s="396"/>
      <c r="OHH877" s="396"/>
      <c r="OHI877" s="396"/>
      <c r="OHJ877" s="396"/>
      <c r="OHK877" s="396"/>
      <c r="OHL877" s="396"/>
      <c r="OHM877" s="396"/>
      <c r="OHN877" s="396"/>
      <c r="OHO877" s="396"/>
      <c r="OHP877" s="396"/>
      <c r="OHQ877" s="396"/>
      <c r="OHR877" s="396"/>
      <c r="OHS877" s="396"/>
      <c r="OHT877" s="396"/>
      <c r="OHU877" s="396"/>
      <c r="OHV877" s="396"/>
      <c r="OHW877" s="396"/>
      <c r="OHX877" s="396"/>
      <c r="OHY877" s="396"/>
      <c r="OHZ877" s="396"/>
      <c r="OIA877" s="396"/>
      <c r="OIB877" s="396"/>
      <c r="OIC877" s="396"/>
      <c r="OID877" s="396"/>
      <c r="OIE877" s="396"/>
      <c r="OIF877" s="396"/>
      <c r="OIG877" s="396"/>
      <c r="OIH877" s="396"/>
      <c r="OII877" s="396"/>
      <c r="OIJ877" s="396"/>
      <c r="OIK877" s="396"/>
      <c r="OIL877" s="396"/>
      <c r="OIM877" s="396"/>
      <c r="OIN877" s="396"/>
      <c r="OIO877" s="396"/>
      <c r="OIP877" s="396"/>
      <c r="OIQ877" s="396"/>
      <c r="OIR877" s="396"/>
      <c r="OIS877" s="396"/>
      <c r="OIT877" s="396"/>
      <c r="OIU877" s="396"/>
      <c r="OIV877" s="396"/>
      <c r="OIW877" s="396"/>
      <c r="OIX877" s="396"/>
      <c r="OIY877" s="396"/>
      <c r="OIZ877" s="396"/>
      <c r="OJA877" s="396"/>
      <c r="OJB877" s="396"/>
      <c r="OJC877" s="396"/>
      <c r="OJD877" s="396"/>
      <c r="OJE877" s="396"/>
      <c r="OJF877" s="396"/>
      <c r="OJG877" s="396"/>
      <c r="OJH877" s="396"/>
      <c r="OJI877" s="396"/>
      <c r="OJJ877" s="396"/>
      <c r="OJK877" s="396"/>
      <c r="OJL877" s="396"/>
      <c r="OJM877" s="396"/>
      <c r="OJN877" s="396"/>
      <c r="OJO877" s="396"/>
      <c r="OJP877" s="396"/>
      <c r="OJQ877" s="396"/>
      <c r="OJR877" s="396"/>
      <c r="OJS877" s="396"/>
      <c r="OJT877" s="396"/>
      <c r="OJU877" s="396"/>
      <c r="OJV877" s="396"/>
      <c r="OJW877" s="396"/>
      <c r="OJX877" s="396"/>
      <c r="OJY877" s="396"/>
      <c r="OJZ877" s="396"/>
      <c r="OKA877" s="396"/>
      <c r="OKB877" s="396"/>
      <c r="OKC877" s="396"/>
      <c r="OKD877" s="396"/>
      <c r="OKE877" s="396"/>
      <c r="OKF877" s="396"/>
      <c r="OKG877" s="396"/>
      <c r="OKH877" s="396"/>
      <c r="OKI877" s="396"/>
      <c r="OKJ877" s="396"/>
      <c r="OKK877" s="396"/>
      <c r="OKL877" s="396"/>
      <c r="OKM877" s="396"/>
      <c r="OKN877" s="396"/>
      <c r="OKO877" s="396"/>
      <c r="OKP877" s="396"/>
      <c r="OKQ877" s="396"/>
      <c r="OKR877" s="396"/>
      <c r="OKS877" s="396"/>
      <c r="OKT877" s="396"/>
      <c r="OKU877" s="396"/>
      <c r="OKV877" s="396"/>
      <c r="OKW877" s="396"/>
      <c r="OKX877" s="396"/>
      <c r="OKY877" s="396"/>
      <c r="OKZ877" s="396"/>
      <c r="OLA877" s="396"/>
      <c r="OLB877" s="396"/>
      <c r="OLC877" s="396"/>
      <c r="OLD877" s="396"/>
      <c r="OLE877" s="396"/>
      <c r="OLF877" s="396"/>
      <c r="OLG877" s="396"/>
      <c r="OLH877" s="396"/>
      <c r="OLI877" s="396"/>
      <c r="OLJ877" s="396"/>
      <c r="OLK877" s="396"/>
      <c r="OLL877" s="396"/>
      <c r="OLM877" s="396"/>
      <c r="OLN877" s="396"/>
      <c r="OLO877" s="396"/>
      <c r="OLP877" s="396"/>
      <c r="OLQ877" s="396"/>
      <c r="OLR877" s="396"/>
      <c r="OLS877" s="396"/>
      <c r="OLT877" s="396"/>
      <c r="OLU877" s="396"/>
      <c r="OLV877" s="396"/>
      <c r="OLW877" s="396"/>
      <c r="OLX877" s="396"/>
      <c r="OLY877" s="396"/>
      <c r="OLZ877" s="396"/>
      <c r="OMA877" s="396"/>
      <c r="OMB877" s="396"/>
      <c r="OMC877" s="396"/>
      <c r="OMD877" s="396"/>
      <c r="OME877" s="396"/>
      <c r="OMF877" s="396"/>
      <c r="OMG877" s="396"/>
      <c r="OMH877" s="396"/>
      <c r="OMI877" s="396"/>
      <c r="OMJ877" s="396"/>
      <c r="OMK877" s="396"/>
      <c r="OML877" s="396"/>
      <c r="OMM877" s="396"/>
      <c r="OMN877" s="396"/>
      <c r="OMO877" s="396"/>
      <c r="OMP877" s="396"/>
      <c r="OMQ877" s="396"/>
      <c r="OMR877" s="396"/>
      <c r="OMS877" s="396"/>
      <c r="OMT877" s="396"/>
      <c r="OMU877" s="396"/>
      <c r="OMV877" s="396"/>
      <c r="OMW877" s="396"/>
      <c r="OMX877" s="396"/>
      <c r="OMY877" s="396"/>
      <c r="OMZ877" s="396"/>
      <c r="ONA877" s="396"/>
      <c r="ONB877" s="396"/>
      <c r="ONC877" s="396"/>
      <c r="OND877" s="396"/>
      <c r="ONE877" s="396"/>
      <c r="ONF877" s="396"/>
      <c r="ONG877" s="396"/>
      <c r="ONH877" s="396"/>
      <c r="ONI877" s="396"/>
      <c r="ONJ877" s="396"/>
      <c r="ONK877" s="396"/>
      <c r="ONL877" s="396"/>
      <c r="ONM877" s="396"/>
      <c r="ONN877" s="396"/>
      <c r="ONO877" s="396"/>
      <c r="ONP877" s="396"/>
      <c r="ONQ877" s="396"/>
      <c r="ONR877" s="396"/>
      <c r="ONS877" s="396"/>
      <c r="ONT877" s="396"/>
      <c r="ONU877" s="396"/>
      <c r="ONV877" s="396"/>
      <c r="ONW877" s="396"/>
      <c r="ONX877" s="396"/>
      <c r="ONY877" s="396"/>
      <c r="ONZ877" s="396"/>
      <c r="OOA877" s="396"/>
      <c r="OOB877" s="396"/>
      <c r="OOC877" s="396"/>
      <c r="OOD877" s="396"/>
      <c r="OOE877" s="396"/>
      <c r="OOF877" s="396"/>
      <c r="OOG877" s="396"/>
      <c r="OOH877" s="396"/>
      <c r="OOI877" s="396"/>
      <c r="OOJ877" s="396"/>
      <c r="OOK877" s="396"/>
      <c r="OOL877" s="396"/>
      <c r="OOM877" s="396"/>
      <c r="OON877" s="396"/>
      <c r="OOO877" s="396"/>
      <c r="OOP877" s="396"/>
      <c r="OOQ877" s="396"/>
      <c r="OOR877" s="396"/>
      <c r="OOS877" s="396"/>
      <c r="OOT877" s="396"/>
      <c r="OOU877" s="396"/>
      <c r="OOV877" s="396"/>
      <c r="OOW877" s="396"/>
      <c r="OOX877" s="396"/>
      <c r="OOY877" s="396"/>
      <c r="OOZ877" s="396"/>
      <c r="OPA877" s="396"/>
      <c r="OPB877" s="396"/>
      <c r="OPC877" s="396"/>
      <c r="OPD877" s="396"/>
      <c r="OPE877" s="396"/>
      <c r="OPF877" s="396"/>
      <c r="OPG877" s="396"/>
      <c r="OPH877" s="396"/>
      <c r="OPI877" s="396"/>
      <c r="OPJ877" s="396"/>
      <c r="OPK877" s="396"/>
      <c r="OPL877" s="396"/>
      <c r="OPM877" s="396"/>
      <c r="OPN877" s="396"/>
      <c r="OPO877" s="396"/>
      <c r="OPP877" s="396"/>
      <c r="OPQ877" s="396"/>
      <c r="OPR877" s="396"/>
      <c r="OPS877" s="396"/>
      <c r="OPT877" s="396"/>
      <c r="OPU877" s="396"/>
      <c r="OPV877" s="396"/>
      <c r="OPW877" s="396"/>
      <c r="OPX877" s="396"/>
      <c r="OPY877" s="396"/>
      <c r="OPZ877" s="396"/>
      <c r="OQA877" s="396"/>
      <c r="OQB877" s="396"/>
      <c r="OQC877" s="396"/>
      <c r="OQD877" s="396"/>
      <c r="OQE877" s="396"/>
      <c r="OQF877" s="396"/>
      <c r="OQG877" s="396"/>
      <c r="OQH877" s="396"/>
      <c r="OQI877" s="396"/>
      <c r="OQJ877" s="396"/>
      <c r="OQK877" s="396"/>
      <c r="OQL877" s="396"/>
      <c r="OQM877" s="396"/>
      <c r="OQN877" s="396"/>
      <c r="OQO877" s="396"/>
      <c r="OQP877" s="396"/>
      <c r="OQQ877" s="396"/>
      <c r="OQR877" s="396"/>
      <c r="OQS877" s="396"/>
      <c r="OQT877" s="396"/>
      <c r="OQU877" s="396"/>
      <c r="OQV877" s="396"/>
      <c r="OQW877" s="396"/>
      <c r="OQX877" s="396"/>
      <c r="OQY877" s="396"/>
      <c r="OQZ877" s="396"/>
      <c r="ORA877" s="396"/>
      <c r="ORB877" s="396"/>
      <c r="ORC877" s="396"/>
      <c r="ORD877" s="396"/>
      <c r="ORE877" s="396"/>
      <c r="ORF877" s="396"/>
      <c r="ORG877" s="396"/>
      <c r="ORH877" s="396"/>
      <c r="ORI877" s="396"/>
      <c r="ORJ877" s="396"/>
      <c r="ORK877" s="396"/>
      <c r="ORL877" s="396"/>
      <c r="ORM877" s="396"/>
      <c r="ORN877" s="396"/>
      <c r="ORO877" s="396"/>
      <c r="ORP877" s="396"/>
      <c r="ORQ877" s="396"/>
      <c r="ORR877" s="396"/>
      <c r="ORS877" s="396"/>
      <c r="ORT877" s="396"/>
      <c r="ORU877" s="396"/>
      <c r="ORV877" s="396"/>
      <c r="ORW877" s="396"/>
      <c r="ORX877" s="396"/>
      <c r="ORY877" s="396"/>
      <c r="ORZ877" s="396"/>
      <c r="OSA877" s="396"/>
      <c r="OSB877" s="396"/>
      <c r="OSC877" s="396"/>
      <c r="OSD877" s="396"/>
      <c r="OSE877" s="396"/>
      <c r="OSF877" s="396"/>
      <c r="OSG877" s="396"/>
      <c r="OSH877" s="396"/>
      <c r="OSI877" s="396"/>
      <c r="OSJ877" s="396"/>
      <c r="OSK877" s="396"/>
      <c r="OSL877" s="396"/>
      <c r="OSM877" s="396"/>
      <c r="OSN877" s="396"/>
      <c r="OSO877" s="396"/>
      <c r="OSP877" s="396"/>
      <c r="OSQ877" s="396"/>
      <c r="OSR877" s="396"/>
      <c r="OSS877" s="396"/>
      <c r="OST877" s="396"/>
      <c r="OSU877" s="396"/>
      <c r="OSV877" s="396"/>
      <c r="OSW877" s="396"/>
      <c r="OSX877" s="396"/>
      <c r="OSY877" s="396"/>
      <c r="OSZ877" s="396"/>
      <c r="OTA877" s="396"/>
      <c r="OTB877" s="396"/>
      <c r="OTC877" s="396"/>
      <c r="OTD877" s="396"/>
      <c r="OTE877" s="396"/>
      <c r="OTF877" s="396"/>
      <c r="OTG877" s="396"/>
      <c r="OTH877" s="396"/>
      <c r="OTI877" s="396"/>
      <c r="OTJ877" s="396"/>
      <c r="OTK877" s="396"/>
      <c r="OTL877" s="396"/>
      <c r="OTM877" s="396"/>
      <c r="OTN877" s="396"/>
      <c r="OTO877" s="396"/>
      <c r="OTP877" s="396"/>
      <c r="OTQ877" s="396"/>
      <c r="OTR877" s="396"/>
      <c r="OTS877" s="396"/>
      <c r="OTT877" s="396"/>
      <c r="OTU877" s="396"/>
      <c r="OTV877" s="396"/>
      <c r="OTW877" s="396"/>
      <c r="OTX877" s="396"/>
      <c r="OTY877" s="396"/>
      <c r="OTZ877" s="396"/>
      <c r="OUA877" s="396"/>
      <c r="OUB877" s="396"/>
      <c r="OUC877" s="396"/>
      <c r="OUD877" s="396"/>
      <c r="OUE877" s="396"/>
      <c r="OUF877" s="396"/>
      <c r="OUG877" s="396"/>
      <c r="OUH877" s="396"/>
      <c r="OUI877" s="396"/>
      <c r="OUJ877" s="396"/>
      <c r="OUK877" s="396"/>
      <c r="OUL877" s="396"/>
      <c r="OUM877" s="396"/>
      <c r="OUN877" s="396"/>
      <c r="OUO877" s="396"/>
      <c r="OUP877" s="396"/>
      <c r="OUQ877" s="396"/>
      <c r="OUR877" s="396"/>
      <c r="OUS877" s="396"/>
      <c r="OUT877" s="396"/>
      <c r="OUU877" s="396"/>
      <c r="OUV877" s="396"/>
      <c r="OUW877" s="396"/>
      <c r="OUX877" s="396"/>
      <c r="OUY877" s="396"/>
      <c r="OUZ877" s="396"/>
      <c r="OVA877" s="396"/>
      <c r="OVB877" s="396"/>
      <c r="OVC877" s="396"/>
      <c r="OVD877" s="396"/>
      <c r="OVE877" s="396"/>
      <c r="OVF877" s="396"/>
      <c r="OVG877" s="396"/>
      <c r="OVH877" s="396"/>
      <c r="OVI877" s="396"/>
      <c r="OVJ877" s="396"/>
      <c r="OVK877" s="396"/>
      <c r="OVL877" s="396"/>
      <c r="OVM877" s="396"/>
      <c r="OVN877" s="396"/>
      <c r="OVO877" s="396"/>
      <c r="OVP877" s="396"/>
      <c r="OVQ877" s="396"/>
      <c r="OVR877" s="396"/>
      <c r="OVS877" s="396"/>
      <c r="OVT877" s="396"/>
      <c r="OVU877" s="396"/>
      <c r="OVV877" s="396"/>
      <c r="OVW877" s="396"/>
      <c r="OVX877" s="396"/>
      <c r="OVY877" s="396"/>
      <c r="OVZ877" s="396"/>
      <c r="OWA877" s="396"/>
      <c r="OWB877" s="396"/>
      <c r="OWC877" s="396"/>
      <c r="OWD877" s="396"/>
      <c r="OWE877" s="396"/>
      <c r="OWF877" s="396"/>
      <c r="OWG877" s="396"/>
      <c r="OWH877" s="396"/>
      <c r="OWI877" s="396"/>
      <c r="OWJ877" s="396"/>
      <c r="OWK877" s="396"/>
      <c r="OWL877" s="396"/>
      <c r="OWM877" s="396"/>
      <c r="OWN877" s="396"/>
      <c r="OWO877" s="396"/>
      <c r="OWP877" s="396"/>
      <c r="OWQ877" s="396"/>
      <c r="OWR877" s="396"/>
      <c r="OWS877" s="396"/>
      <c r="OWT877" s="396"/>
      <c r="OWU877" s="396"/>
      <c r="OWV877" s="396"/>
      <c r="OWW877" s="396"/>
      <c r="OWX877" s="396"/>
      <c r="OWY877" s="396"/>
      <c r="OWZ877" s="396"/>
      <c r="OXA877" s="396"/>
      <c r="OXB877" s="396"/>
      <c r="OXC877" s="396"/>
      <c r="OXD877" s="396"/>
      <c r="OXE877" s="396"/>
      <c r="OXF877" s="396"/>
      <c r="OXG877" s="396"/>
      <c r="OXH877" s="396"/>
      <c r="OXI877" s="396"/>
      <c r="OXJ877" s="396"/>
      <c r="OXK877" s="396"/>
      <c r="OXL877" s="396"/>
      <c r="OXM877" s="396"/>
      <c r="OXN877" s="396"/>
      <c r="OXO877" s="396"/>
      <c r="OXP877" s="396"/>
      <c r="OXQ877" s="396"/>
      <c r="OXR877" s="396"/>
      <c r="OXS877" s="396"/>
      <c r="OXT877" s="396"/>
      <c r="OXU877" s="396"/>
      <c r="OXV877" s="396"/>
      <c r="OXW877" s="396"/>
      <c r="OXX877" s="396"/>
      <c r="OXY877" s="396"/>
      <c r="OXZ877" s="396"/>
      <c r="OYA877" s="396"/>
      <c r="OYB877" s="396"/>
      <c r="OYC877" s="396"/>
      <c r="OYD877" s="396"/>
      <c r="OYE877" s="396"/>
      <c r="OYF877" s="396"/>
      <c r="OYG877" s="396"/>
      <c r="OYH877" s="396"/>
      <c r="OYI877" s="396"/>
      <c r="OYJ877" s="396"/>
      <c r="OYK877" s="396"/>
      <c r="OYL877" s="396"/>
      <c r="OYM877" s="396"/>
      <c r="OYN877" s="396"/>
      <c r="OYO877" s="396"/>
      <c r="OYP877" s="396"/>
      <c r="OYQ877" s="396"/>
      <c r="OYR877" s="396"/>
      <c r="OYS877" s="396"/>
      <c r="OYT877" s="396"/>
      <c r="OYU877" s="396"/>
      <c r="OYV877" s="396"/>
      <c r="OYW877" s="396"/>
      <c r="OYX877" s="396"/>
      <c r="OYY877" s="396"/>
      <c r="OYZ877" s="396"/>
      <c r="OZA877" s="396"/>
      <c r="OZB877" s="396"/>
      <c r="OZC877" s="396"/>
      <c r="OZD877" s="396"/>
      <c r="OZE877" s="396"/>
      <c r="OZF877" s="396"/>
      <c r="OZG877" s="396"/>
      <c r="OZH877" s="396"/>
      <c r="OZI877" s="396"/>
      <c r="OZJ877" s="396"/>
      <c r="OZK877" s="396"/>
      <c r="OZL877" s="396"/>
      <c r="OZM877" s="396"/>
      <c r="OZN877" s="396"/>
      <c r="OZO877" s="396"/>
      <c r="OZP877" s="396"/>
      <c r="OZQ877" s="396"/>
      <c r="OZR877" s="396"/>
      <c r="OZS877" s="396"/>
      <c r="OZT877" s="396"/>
      <c r="OZU877" s="396"/>
      <c r="OZV877" s="396"/>
      <c r="OZW877" s="396"/>
      <c r="OZX877" s="396"/>
      <c r="OZY877" s="396"/>
      <c r="OZZ877" s="396"/>
      <c r="PAA877" s="396"/>
      <c r="PAB877" s="396"/>
      <c r="PAC877" s="396"/>
      <c r="PAD877" s="396"/>
      <c r="PAE877" s="396"/>
      <c r="PAF877" s="396"/>
      <c r="PAG877" s="396"/>
      <c r="PAH877" s="396"/>
      <c r="PAI877" s="396"/>
      <c r="PAJ877" s="396"/>
      <c r="PAK877" s="396"/>
      <c r="PAL877" s="396"/>
      <c r="PAM877" s="396"/>
      <c r="PAN877" s="396"/>
      <c r="PAO877" s="396"/>
      <c r="PAP877" s="396"/>
      <c r="PAQ877" s="396"/>
      <c r="PAR877" s="396"/>
      <c r="PAS877" s="396"/>
      <c r="PAT877" s="396"/>
      <c r="PAU877" s="396"/>
      <c r="PAV877" s="396"/>
      <c r="PAW877" s="396"/>
      <c r="PAX877" s="396"/>
      <c r="PAY877" s="396"/>
      <c r="PAZ877" s="396"/>
      <c r="PBA877" s="396"/>
      <c r="PBB877" s="396"/>
      <c r="PBC877" s="396"/>
      <c r="PBD877" s="396"/>
      <c r="PBE877" s="396"/>
      <c r="PBF877" s="396"/>
      <c r="PBG877" s="396"/>
      <c r="PBH877" s="396"/>
      <c r="PBI877" s="396"/>
      <c r="PBJ877" s="396"/>
      <c r="PBK877" s="396"/>
      <c r="PBL877" s="396"/>
      <c r="PBM877" s="396"/>
      <c r="PBN877" s="396"/>
      <c r="PBO877" s="396"/>
      <c r="PBP877" s="396"/>
      <c r="PBQ877" s="396"/>
      <c r="PBR877" s="396"/>
      <c r="PBS877" s="396"/>
      <c r="PBT877" s="396"/>
      <c r="PBU877" s="396"/>
      <c r="PBV877" s="396"/>
      <c r="PBW877" s="396"/>
      <c r="PBX877" s="396"/>
      <c r="PBY877" s="396"/>
      <c r="PBZ877" s="396"/>
      <c r="PCA877" s="396"/>
      <c r="PCB877" s="396"/>
      <c r="PCC877" s="396"/>
      <c r="PCD877" s="396"/>
      <c r="PCE877" s="396"/>
      <c r="PCF877" s="396"/>
      <c r="PCG877" s="396"/>
      <c r="PCH877" s="396"/>
      <c r="PCI877" s="396"/>
      <c r="PCJ877" s="396"/>
      <c r="PCK877" s="396"/>
      <c r="PCL877" s="396"/>
      <c r="PCM877" s="396"/>
      <c r="PCN877" s="396"/>
      <c r="PCO877" s="396"/>
      <c r="PCP877" s="396"/>
      <c r="PCQ877" s="396"/>
      <c r="PCR877" s="396"/>
      <c r="PCS877" s="396"/>
      <c r="PCT877" s="396"/>
      <c r="PCU877" s="396"/>
      <c r="PCV877" s="396"/>
      <c r="PCW877" s="396"/>
      <c r="PCX877" s="396"/>
      <c r="PCY877" s="396"/>
      <c r="PCZ877" s="396"/>
      <c r="PDA877" s="396"/>
      <c r="PDB877" s="396"/>
      <c r="PDC877" s="396"/>
      <c r="PDD877" s="396"/>
      <c r="PDE877" s="396"/>
      <c r="PDF877" s="396"/>
      <c r="PDG877" s="396"/>
      <c r="PDH877" s="396"/>
      <c r="PDI877" s="396"/>
      <c r="PDJ877" s="396"/>
      <c r="PDK877" s="396"/>
      <c r="PDL877" s="396"/>
      <c r="PDM877" s="396"/>
      <c r="PDN877" s="396"/>
      <c r="PDO877" s="396"/>
      <c r="PDP877" s="396"/>
      <c r="PDQ877" s="396"/>
      <c r="PDR877" s="396"/>
      <c r="PDS877" s="396"/>
      <c r="PDT877" s="396"/>
      <c r="PDU877" s="396"/>
      <c r="PDV877" s="396"/>
      <c r="PDW877" s="396"/>
      <c r="PDX877" s="396"/>
      <c r="PDY877" s="396"/>
      <c r="PDZ877" s="396"/>
      <c r="PEA877" s="396"/>
      <c r="PEB877" s="396"/>
      <c r="PEC877" s="396"/>
      <c r="PED877" s="396"/>
      <c r="PEE877" s="396"/>
      <c r="PEF877" s="396"/>
      <c r="PEG877" s="396"/>
      <c r="PEH877" s="396"/>
      <c r="PEI877" s="396"/>
      <c r="PEJ877" s="396"/>
      <c r="PEK877" s="396"/>
      <c r="PEL877" s="396"/>
      <c r="PEM877" s="396"/>
      <c r="PEN877" s="396"/>
      <c r="PEO877" s="396"/>
      <c r="PEP877" s="396"/>
      <c r="PEQ877" s="396"/>
      <c r="PER877" s="396"/>
      <c r="PES877" s="396"/>
      <c r="PET877" s="396"/>
      <c r="PEU877" s="396"/>
      <c r="PEV877" s="396"/>
      <c r="PEW877" s="396"/>
      <c r="PEX877" s="396"/>
      <c r="PEY877" s="396"/>
      <c r="PEZ877" s="396"/>
      <c r="PFA877" s="396"/>
      <c r="PFB877" s="396"/>
      <c r="PFC877" s="396"/>
      <c r="PFD877" s="396"/>
      <c r="PFE877" s="396"/>
      <c r="PFF877" s="396"/>
      <c r="PFG877" s="396"/>
      <c r="PFH877" s="396"/>
      <c r="PFI877" s="396"/>
      <c r="PFJ877" s="396"/>
      <c r="PFK877" s="396"/>
      <c r="PFL877" s="396"/>
      <c r="PFM877" s="396"/>
      <c r="PFN877" s="396"/>
      <c r="PFO877" s="396"/>
      <c r="PFP877" s="396"/>
      <c r="PFQ877" s="396"/>
      <c r="PFR877" s="396"/>
      <c r="PFS877" s="396"/>
      <c r="PFT877" s="396"/>
      <c r="PFU877" s="396"/>
      <c r="PFV877" s="396"/>
      <c r="PFW877" s="396"/>
      <c r="PFX877" s="396"/>
      <c r="PFY877" s="396"/>
      <c r="PFZ877" s="396"/>
      <c r="PGA877" s="396"/>
      <c r="PGB877" s="396"/>
      <c r="PGC877" s="396"/>
      <c r="PGD877" s="396"/>
      <c r="PGE877" s="396"/>
      <c r="PGF877" s="396"/>
      <c r="PGG877" s="396"/>
      <c r="PGH877" s="396"/>
      <c r="PGI877" s="396"/>
      <c r="PGJ877" s="396"/>
      <c r="PGK877" s="396"/>
      <c r="PGL877" s="396"/>
      <c r="PGM877" s="396"/>
      <c r="PGN877" s="396"/>
      <c r="PGO877" s="396"/>
      <c r="PGP877" s="396"/>
      <c r="PGQ877" s="396"/>
      <c r="PGR877" s="396"/>
      <c r="PGS877" s="396"/>
      <c r="PGT877" s="396"/>
      <c r="PGU877" s="396"/>
      <c r="PGV877" s="396"/>
      <c r="PGW877" s="396"/>
      <c r="PGX877" s="396"/>
      <c r="PGY877" s="396"/>
      <c r="PGZ877" s="396"/>
      <c r="PHA877" s="396"/>
      <c r="PHB877" s="396"/>
      <c r="PHC877" s="396"/>
      <c r="PHD877" s="396"/>
      <c r="PHE877" s="396"/>
      <c r="PHF877" s="396"/>
      <c r="PHG877" s="396"/>
      <c r="PHH877" s="396"/>
      <c r="PHI877" s="396"/>
      <c r="PHJ877" s="396"/>
      <c r="PHK877" s="396"/>
      <c r="PHL877" s="396"/>
      <c r="PHM877" s="396"/>
      <c r="PHN877" s="396"/>
      <c r="PHO877" s="396"/>
      <c r="PHP877" s="396"/>
      <c r="PHQ877" s="396"/>
      <c r="PHR877" s="396"/>
      <c r="PHS877" s="396"/>
      <c r="PHT877" s="396"/>
      <c r="PHU877" s="396"/>
      <c r="PHV877" s="396"/>
      <c r="PHW877" s="396"/>
      <c r="PHX877" s="396"/>
      <c r="PHY877" s="396"/>
      <c r="PHZ877" s="396"/>
      <c r="PIA877" s="396"/>
      <c r="PIB877" s="396"/>
      <c r="PIC877" s="396"/>
      <c r="PID877" s="396"/>
      <c r="PIE877" s="396"/>
      <c r="PIF877" s="396"/>
      <c r="PIG877" s="396"/>
      <c r="PIH877" s="396"/>
      <c r="PII877" s="396"/>
      <c r="PIJ877" s="396"/>
      <c r="PIK877" s="396"/>
      <c r="PIL877" s="396"/>
      <c r="PIM877" s="396"/>
      <c r="PIN877" s="396"/>
      <c r="PIO877" s="396"/>
      <c r="PIP877" s="396"/>
      <c r="PIQ877" s="396"/>
      <c r="PIR877" s="396"/>
      <c r="PIS877" s="396"/>
      <c r="PIT877" s="396"/>
      <c r="PIU877" s="396"/>
      <c r="PIV877" s="396"/>
      <c r="PIW877" s="396"/>
      <c r="PIX877" s="396"/>
      <c r="PIY877" s="396"/>
      <c r="PIZ877" s="396"/>
      <c r="PJA877" s="396"/>
      <c r="PJB877" s="396"/>
      <c r="PJC877" s="396"/>
      <c r="PJD877" s="396"/>
      <c r="PJE877" s="396"/>
      <c r="PJF877" s="396"/>
      <c r="PJG877" s="396"/>
      <c r="PJH877" s="396"/>
      <c r="PJI877" s="396"/>
      <c r="PJJ877" s="396"/>
      <c r="PJK877" s="396"/>
      <c r="PJL877" s="396"/>
      <c r="PJM877" s="396"/>
      <c r="PJN877" s="396"/>
      <c r="PJO877" s="396"/>
      <c r="PJP877" s="396"/>
      <c r="PJQ877" s="396"/>
      <c r="PJR877" s="396"/>
      <c r="PJS877" s="396"/>
      <c r="PJT877" s="396"/>
      <c r="PJU877" s="396"/>
      <c r="PJV877" s="396"/>
      <c r="PJW877" s="396"/>
      <c r="PJX877" s="396"/>
      <c r="PJY877" s="396"/>
      <c r="PJZ877" s="396"/>
      <c r="PKA877" s="396"/>
      <c r="PKB877" s="396"/>
      <c r="PKC877" s="396"/>
      <c r="PKD877" s="396"/>
      <c r="PKE877" s="396"/>
      <c r="PKF877" s="396"/>
      <c r="PKG877" s="396"/>
      <c r="PKH877" s="396"/>
      <c r="PKI877" s="396"/>
      <c r="PKJ877" s="396"/>
      <c r="PKK877" s="396"/>
      <c r="PKL877" s="396"/>
      <c r="PKM877" s="396"/>
      <c r="PKN877" s="396"/>
      <c r="PKO877" s="396"/>
      <c r="PKP877" s="396"/>
      <c r="PKQ877" s="396"/>
      <c r="PKR877" s="396"/>
      <c r="PKS877" s="396"/>
      <c r="PKT877" s="396"/>
      <c r="PKU877" s="396"/>
      <c r="PKV877" s="396"/>
      <c r="PKW877" s="396"/>
      <c r="PKX877" s="396"/>
      <c r="PKY877" s="396"/>
      <c r="PKZ877" s="396"/>
      <c r="PLA877" s="396"/>
      <c r="PLB877" s="396"/>
      <c r="PLC877" s="396"/>
      <c r="PLD877" s="396"/>
      <c r="PLE877" s="396"/>
      <c r="PLF877" s="396"/>
      <c r="PLG877" s="396"/>
      <c r="PLH877" s="396"/>
      <c r="PLI877" s="396"/>
      <c r="PLJ877" s="396"/>
      <c r="PLK877" s="396"/>
      <c r="PLL877" s="396"/>
      <c r="PLM877" s="396"/>
      <c r="PLN877" s="396"/>
      <c r="PLO877" s="396"/>
      <c r="PLP877" s="396"/>
      <c r="PLQ877" s="396"/>
      <c r="PLR877" s="396"/>
      <c r="PLS877" s="396"/>
      <c r="PLT877" s="396"/>
      <c r="PLU877" s="396"/>
      <c r="PLV877" s="396"/>
      <c r="PLW877" s="396"/>
      <c r="PLX877" s="396"/>
      <c r="PLY877" s="396"/>
      <c r="PLZ877" s="396"/>
      <c r="PMA877" s="396"/>
      <c r="PMB877" s="396"/>
      <c r="PMC877" s="396"/>
      <c r="PMD877" s="396"/>
      <c r="PME877" s="396"/>
      <c r="PMF877" s="396"/>
      <c r="PMG877" s="396"/>
      <c r="PMH877" s="396"/>
      <c r="PMI877" s="396"/>
      <c r="PMJ877" s="396"/>
      <c r="PMK877" s="396"/>
      <c r="PML877" s="396"/>
      <c r="PMM877" s="396"/>
      <c r="PMN877" s="396"/>
      <c r="PMO877" s="396"/>
      <c r="PMP877" s="396"/>
      <c r="PMQ877" s="396"/>
      <c r="PMR877" s="396"/>
      <c r="PMS877" s="396"/>
      <c r="PMT877" s="396"/>
      <c r="PMU877" s="396"/>
      <c r="PMV877" s="396"/>
      <c r="PMW877" s="396"/>
      <c r="PMX877" s="396"/>
      <c r="PMY877" s="396"/>
      <c r="PMZ877" s="396"/>
      <c r="PNA877" s="396"/>
      <c r="PNB877" s="396"/>
      <c r="PNC877" s="396"/>
      <c r="PND877" s="396"/>
      <c r="PNE877" s="396"/>
      <c r="PNF877" s="396"/>
      <c r="PNG877" s="396"/>
      <c r="PNH877" s="396"/>
      <c r="PNI877" s="396"/>
      <c r="PNJ877" s="396"/>
      <c r="PNK877" s="396"/>
      <c r="PNL877" s="396"/>
      <c r="PNM877" s="396"/>
      <c r="PNN877" s="396"/>
      <c r="PNO877" s="396"/>
      <c r="PNP877" s="396"/>
      <c r="PNQ877" s="396"/>
      <c r="PNR877" s="396"/>
      <c r="PNS877" s="396"/>
      <c r="PNT877" s="396"/>
      <c r="PNU877" s="396"/>
      <c r="PNV877" s="396"/>
      <c r="PNW877" s="396"/>
      <c r="PNX877" s="396"/>
      <c r="PNY877" s="396"/>
      <c r="PNZ877" s="396"/>
      <c r="POA877" s="396"/>
      <c r="POB877" s="396"/>
      <c r="POC877" s="396"/>
      <c r="POD877" s="396"/>
      <c r="POE877" s="396"/>
      <c r="POF877" s="396"/>
      <c r="POG877" s="396"/>
      <c r="POH877" s="396"/>
      <c r="POI877" s="396"/>
      <c r="POJ877" s="396"/>
      <c r="POK877" s="396"/>
      <c r="POL877" s="396"/>
      <c r="POM877" s="396"/>
      <c r="PON877" s="396"/>
      <c r="POO877" s="396"/>
      <c r="POP877" s="396"/>
      <c r="POQ877" s="396"/>
      <c r="POR877" s="396"/>
      <c r="POS877" s="396"/>
      <c r="POT877" s="396"/>
      <c r="POU877" s="396"/>
      <c r="POV877" s="396"/>
      <c r="POW877" s="396"/>
      <c r="POX877" s="396"/>
      <c r="POY877" s="396"/>
      <c r="POZ877" s="396"/>
      <c r="PPA877" s="396"/>
      <c r="PPB877" s="396"/>
      <c r="PPC877" s="396"/>
      <c r="PPD877" s="396"/>
      <c r="PPE877" s="396"/>
      <c r="PPF877" s="396"/>
      <c r="PPG877" s="396"/>
      <c r="PPH877" s="396"/>
      <c r="PPI877" s="396"/>
      <c r="PPJ877" s="396"/>
      <c r="PPK877" s="396"/>
      <c r="PPL877" s="396"/>
      <c r="PPM877" s="396"/>
      <c r="PPN877" s="396"/>
      <c r="PPO877" s="396"/>
      <c r="PPP877" s="396"/>
      <c r="PPQ877" s="396"/>
      <c r="PPR877" s="396"/>
      <c r="PPS877" s="396"/>
      <c r="PPT877" s="396"/>
      <c r="PPU877" s="396"/>
      <c r="PPV877" s="396"/>
      <c r="PPW877" s="396"/>
      <c r="PPX877" s="396"/>
      <c r="PPY877" s="396"/>
      <c r="PPZ877" s="396"/>
      <c r="PQA877" s="396"/>
      <c r="PQB877" s="396"/>
      <c r="PQC877" s="396"/>
      <c r="PQD877" s="396"/>
      <c r="PQE877" s="396"/>
      <c r="PQF877" s="396"/>
      <c r="PQG877" s="396"/>
      <c r="PQH877" s="396"/>
      <c r="PQI877" s="396"/>
      <c r="PQJ877" s="396"/>
      <c r="PQK877" s="396"/>
      <c r="PQL877" s="396"/>
      <c r="PQM877" s="396"/>
      <c r="PQN877" s="396"/>
      <c r="PQO877" s="396"/>
      <c r="PQP877" s="396"/>
      <c r="PQQ877" s="396"/>
      <c r="PQR877" s="396"/>
      <c r="PQS877" s="396"/>
      <c r="PQT877" s="396"/>
      <c r="PQU877" s="396"/>
      <c r="PQV877" s="396"/>
      <c r="PQW877" s="396"/>
      <c r="PQX877" s="396"/>
      <c r="PQY877" s="396"/>
      <c r="PQZ877" s="396"/>
      <c r="PRA877" s="396"/>
      <c r="PRB877" s="396"/>
      <c r="PRC877" s="396"/>
      <c r="PRD877" s="396"/>
      <c r="PRE877" s="396"/>
      <c r="PRF877" s="396"/>
      <c r="PRG877" s="396"/>
      <c r="PRH877" s="396"/>
      <c r="PRI877" s="396"/>
      <c r="PRJ877" s="396"/>
      <c r="PRK877" s="396"/>
      <c r="PRL877" s="396"/>
      <c r="PRM877" s="396"/>
      <c r="PRN877" s="396"/>
      <c r="PRO877" s="396"/>
      <c r="PRP877" s="396"/>
      <c r="PRQ877" s="396"/>
      <c r="PRR877" s="396"/>
      <c r="PRS877" s="396"/>
      <c r="PRT877" s="396"/>
      <c r="PRU877" s="396"/>
      <c r="PRV877" s="396"/>
      <c r="PRW877" s="396"/>
      <c r="PRX877" s="396"/>
      <c r="PRY877" s="396"/>
      <c r="PRZ877" s="396"/>
      <c r="PSA877" s="396"/>
      <c r="PSB877" s="396"/>
      <c r="PSC877" s="396"/>
      <c r="PSD877" s="396"/>
      <c r="PSE877" s="396"/>
      <c r="PSF877" s="396"/>
      <c r="PSG877" s="396"/>
      <c r="PSH877" s="396"/>
      <c r="PSI877" s="396"/>
      <c r="PSJ877" s="396"/>
      <c r="PSK877" s="396"/>
      <c r="PSL877" s="396"/>
      <c r="PSM877" s="396"/>
      <c r="PSN877" s="396"/>
      <c r="PSO877" s="396"/>
      <c r="PSP877" s="396"/>
      <c r="PSQ877" s="396"/>
      <c r="PSR877" s="396"/>
      <c r="PSS877" s="396"/>
      <c r="PST877" s="396"/>
      <c r="PSU877" s="396"/>
      <c r="PSV877" s="396"/>
      <c r="PSW877" s="396"/>
      <c r="PSX877" s="396"/>
      <c r="PSY877" s="396"/>
      <c r="PSZ877" s="396"/>
      <c r="PTA877" s="396"/>
      <c r="PTB877" s="396"/>
      <c r="PTC877" s="396"/>
      <c r="PTD877" s="396"/>
      <c r="PTE877" s="396"/>
      <c r="PTF877" s="396"/>
      <c r="PTG877" s="396"/>
      <c r="PTH877" s="396"/>
      <c r="PTI877" s="396"/>
      <c r="PTJ877" s="396"/>
      <c r="PTK877" s="396"/>
      <c r="PTL877" s="396"/>
      <c r="PTM877" s="396"/>
      <c r="PTN877" s="396"/>
      <c r="PTO877" s="396"/>
      <c r="PTP877" s="396"/>
      <c r="PTQ877" s="396"/>
      <c r="PTR877" s="396"/>
      <c r="PTS877" s="396"/>
      <c r="PTT877" s="396"/>
      <c r="PTU877" s="396"/>
      <c r="PTV877" s="396"/>
      <c r="PTW877" s="396"/>
      <c r="PTX877" s="396"/>
      <c r="PTY877" s="396"/>
      <c r="PTZ877" s="396"/>
      <c r="PUA877" s="396"/>
      <c r="PUB877" s="396"/>
      <c r="PUC877" s="396"/>
      <c r="PUD877" s="396"/>
      <c r="PUE877" s="396"/>
      <c r="PUF877" s="396"/>
      <c r="PUG877" s="396"/>
      <c r="PUH877" s="396"/>
      <c r="PUI877" s="396"/>
      <c r="PUJ877" s="396"/>
      <c r="PUK877" s="396"/>
      <c r="PUL877" s="396"/>
      <c r="PUM877" s="396"/>
      <c r="PUN877" s="396"/>
      <c r="PUO877" s="396"/>
      <c r="PUP877" s="396"/>
      <c r="PUQ877" s="396"/>
      <c r="PUR877" s="396"/>
      <c r="PUS877" s="396"/>
      <c r="PUT877" s="396"/>
      <c r="PUU877" s="396"/>
      <c r="PUV877" s="396"/>
      <c r="PUW877" s="396"/>
      <c r="PUX877" s="396"/>
      <c r="PUY877" s="396"/>
      <c r="PUZ877" s="396"/>
      <c r="PVA877" s="396"/>
      <c r="PVB877" s="396"/>
      <c r="PVC877" s="396"/>
      <c r="PVD877" s="396"/>
      <c r="PVE877" s="396"/>
      <c r="PVF877" s="396"/>
      <c r="PVG877" s="396"/>
      <c r="PVH877" s="396"/>
      <c r="PVI877" s="396"/>
      <c r="PVJ877" s="396"/>
      <c r="PVK877" s="396"/>
      <c r="PVL877" s="396"/>
      <c r="PVM877" s="396"/>
      <c r="PVN877" s="396"/>
      <c r="PVO877" s="396"/>
      <c r="PVP877" s="396"/>
      <c r="PVQ877" s="396"/>
      <c r="PVR877" s="396"/>
      <c r="PVS877" s="396"/>
      <c r="PVT877" s="396"/>
      <c r="PVU877" s="396"/>
      <c r="PVV877" s="396"/>
      <c r="PVW877" s="396"/>
      <c r="PVX877" s="396"/>
      <c r="PVY877" s="396"/>
      <c r="PVZ877" s="396"/>
      <c r="PWA877" s="396"/>
      <c r="PWB877" s="396"/>
      <c r="PWC877" s="396"/>
      <c r="PWD877" s="396"/>
      <c r="PWE877" s="396"/>
      <c r="PWF877" s="396"/>
      <c r="PWG877" s="396"/>
      <c r="PWH877" s="396"/>
      <c r="PWI877" s="396"/>
      <c r="PWJ877" s="396"/>
      <c r="PWK877" s="396"/>
      <c r="PWL877" s="396"/>
      <c r="PWM877" s="396"/>
      <c r="PWN877" s="396"/>
      <c r="PWO877" s="396"/>
      <c r="PWP877" s="396"/>
      <c r="PWQ877" s="396"/>
      <c r="PWR877" s="396"/>
      <c r="PWS877" s="396"/>
      <c r="PWT877" s="396"/>
      <c r="PWU877" s="396"/>
      <c r="PWV877" s="396"/>
      <c r="PWW877" s="396"/>
      <c r="PWX877" s="396"/>
      <c r="PWY877" s="396"/>
      <c r="PWZ877" s="396"/>
      <c r="PXA877" s="396"/>
      <c r="PXB877" s="396"/>
      <c r="PXC877" s="396"/>
      <c r="PXD877" s="396"/>
      <c r="PXE877" s="396"/>
      <c r="PXF877" s="396"/>
      <c r="PXG877" s="396"/>
      <c r="PXH877" s="396"/>
      <c r="PXI877" s="396"/>
      <c r="PXJ877" s="396"/>
      <c r="PXK877" s="396"/>
      <c r="PXL877" s="396"/>
      <c r="PXM877" s="396"/>
      <c r="PXN877" s="396"/>
      <c r="PXO877" s="396"/>
      <c r="PXP877" s="396"/>
      <c r="PXQ877" s="396"/>
      <c r="PXR877" s="396"/>
      <c r="PXS877" s="396"/>
      <c r="PXT877" s="396"/>
      <c r="PXU877" s="396"/>
      <c r="PXV877" s="396"/>
      <c r="PXW877" s="396"/>
      <c r="PXX877" s="396"/>
      <c r="PXY877" s="396"/>
      <c r="PXZ877" s="396"/>
      <c r="PYA877" s="396"/>
      <c r="PYB877" s="396"/>
      <c r="PYC877" s="396"/>
      <c r="PYD877" s="396"/>
      <c r="PYE877" s="396"/>
      <c r="PYF877" s="396"/>
      <c r="PYG877" s="396"/>
      <c r="PYH877" s="396"/>
      <c r="PYI877" s="396"/>
      <c r="PYJ877" s="396"/>
      <c r="PYK877" s="396"/>
      <c r="PYL877" s="396"/>
      <c r="PYM877" s="396"/>
      <c r="PYN877" s="396"/>
      <c r="PYO877" s="396"/>
      <c r="PYP877" s="396"/>
      <c r="PYQ877" s="396"/>
      <c r="PYR877" s="396"/>
      <c r="PYS877" s="396"/>
      <c r="PYT877" s="396"/>
      <c r="PYU877" s="396"/>
      <c r="PYV877" s="396"/>
      <c r="PYW877" s="396"/>
      <c r="PYX877" s="396"/>
      <c r="PYY877" s="396"/>
      <c r="PYZ877" s="396"/>
      <c r="PZA877" s="396"/>
      <c r="PZB877" s="396"/>
      <c r="PZC877" s="396"/>
      <c r="PZD877" s="396"/>
      <c r="PZE877" s="396"/>
      <c r="PZF877" s="396"/>
      <c r="PZG877" s="396"/>
      <c r="PZH877" s="396"/>
      <c r="PZI877" s="396"/>
      <c r="PZJ877" s="396"/>
      <c r="PZK877" s="396"/>
      <c r="PZL877" s="396"/>
      <c r="PZM877" s="396"/>
      <c r="PZN877" s="396"/>
      <c r="PZO877" s="396"/>
      <c r="PZP877" s="396"/>
      <c r="PZQ877" s="396"/>
      <c r="PZR877" s="396"/>
      <c r="PZS877" s="396"/>
      <c r="PZT877" s="396"/>
      <c r="PZU877" s="396"/>
      <c r="PZV877" s="396"/>
      <c r="PZW877" s="396"/>
      <c r="PZX877" s="396"/>
      <c r="PZY877" s="396"/>
      <c r="PZZ877" s="396"/>
      <c r="QAA877" s="396"/>
      <c r="QAB877" s="396"/>
      <c r="QAC877" s="396"/>
      <c r="QAD877" s="396"/>
      <c r="QAE877" s="396"/>
      <c r="QAF877" s="396"/>
      <c r="QAG877" s="396"/>
      <c r="QAH877" s="396"/>
      <c r="QAI877" s="396"/>
      <c r="QAJ877" s="396"/>
      <c r="QAK877" s="396"/>
      <c r="QAL877" s="396"/>
      <c r="QAM877" s="396"/>
      <c r="QAN877" s="396"/>
      <c r="QAO877" s="396"/>
      <c r="QAP877" s="396"/>
      <c r="QAQ877" s="396"/>
      <c r="QAR877" s="396"/>
      <c r="QAS877" s="396"/>
      <c r="QAT877" s="396"/>
      <c r="QAU877" s="396"/>
      <c r="QAV877" s="396"/>
      <c r="QAW877" s="396"/>
      <c r="QAX877" s="396"/>
      <c r="QAY877" s="396"/>
      <c r="QAZ877" s="396"/>
      <c r="QBA877" s="396"/>
      <c r="QBB877" s="396"/>
      <c r="QBC877" s="396"/>
      <c r="QBD877" s="396"/>
      <c r="QBE877" s="396"/>
      <c r="QBF877" s="396"/>
      <c r="QBG877" s="396"/>
      <c r="QBH877" s="396"/>
      <c r="QBI877" s="396"/>
      <c r="QBJ877" s="396"/>
      <c r="QBK877" s="396"/>
      <c r="QBL877" s="396"/>
      <c r="QBM877" s="396"/>
      <c r="QBN877" s="396"/>
      <c r="QBO877" s="396"/>
      <c r="QBP877" s="396"/>
      <c r="QBQ877" s="396"/>
      <c r="QBR877" s="396"/>
      <c r="QBS877" s="396"/>
      <c r="QBT877" s="396"/>
      <c r="QBU877" s="396"/>
      <c r="QBV877" s="396"/>
      <c r="QBW877" s="396"/>
      <c r="QBX877" s="396"/>
      <c r="QBY877" s="396"/>
      <c r="QBZ877" s="396"/>
      <c r="QCA877" s="396"/>
      <c r="QCB877" s="396"/>
      <c r="QCC877" s="396"/>
      <c r="QCD877" s="396"/>
      <c r="QCE877" s="396"/>
      <c r="QCF877" s="396"/>
      <c r="QCG877" s="396"/>
      <c r="QCH877" s="396"/>
      <c r="QCI877" s="396"/>
      <c r="QCJ877" s="396"/>
      <c r="QCK877" s="396"/>
      <c r="QCL877" s="396"/>
      <c r="QCM877" s="396"/>
      <c r="QCN877" s="396"/>
      <c r="QCO877" s="396"/>
      <c r="QCP877" s="396"/>
      <c r="QCQ877" s="396"/>
      <c r="QCR877" s="396"/>
      <c r="QCS877" s="396"/>
      <c r="QCT877" s="396"/>
      <c r="QCU877" s="396"/>
      <c r="QCV877" s="396"/>
      <c r="QCW877" s="396"/>
      <c r="QCX877" s="396"/>
      <c r="QCY877" s="396"/>
      <c r="QCZ877" s="396"/>
      <c r="QDA877" s="396"/>
      <c r="QDB877" s="396"/>
      <c r="QDC877" s="396"/>
      <c r="QDD877" s="396"/>
      <c r="QDE877" s="396"/>
      <c r="QDF877" s="396"/>
      <c r="QDG877" s="396"/>
      <c r="QDH877" s="396"/>
      <c r="QDI877" s="396"/>
      <c r="QDJ877" s="396"/>
      <c r="QDK877" s="396"/>
      <c r="QDL877" s="396"/>
      <c r="QDM877" s="396"/>
      <c r="QDN877" s="396"/>
      <c r="QDO877" s="396"/>
      <c r="QDP877" s="396"/>
      <c r="QDQ877" s="396"/>
      <c r="QDR877" s="396"/>
      <c r="QDS877" s="396"/>
      <c r="QDT877" s="396"/>
      <c r="QDU877" s="396"/>
      <c r="QDV877" s="396"/>
      <c r="QDW877" s="396"/>
      <c r="QDX877" s="396"/>
      <c r="QDY877" s="396"/>
      <c r="QDZ877" s="396"/>
      <c r="QEA877" s="396"/>
      <c r="QEB877" s="396"/>
      <c r="QEC877" s="396"/>
      <c r="QED877" s="396"/>
      <c r="QEE877" s="396"/>
      <c r="QEF877" s="396"/>
      <c r="QEG877" s="396"/>
      <c r="QEH877" s="396"/>
      <c r="QEI877" s="396"/>
      <c r="QEJ877" s="396"/>
      <c r="QEK877" s="396"/>
      <c r="QEL877" s="396"/>
      <c r="QEM877" s="396"/>
      <c r="QEN877" s="396"/>
      <c r="QEO877" s="396"/>
      <c r="QEP877" s="396"/>
      <c r="QEQ877" s="396"/>
      <c r="QER877" s="396"/>
      <c r="QES877" s="396"/>
      <c r="QET877" s="396"/>
      <c r="QEU877" s="396"/>
      <c r="QEV877" s="396"/>
      <c r="QEW877" s="396"/>
      <c r="QEX877" s="396"/>
      <c r="QEY877" s="396"/>
      <c r="QEZ877" s="396"/>
      <c r="QFA877" s="396"/>
      <c r="QFB877" s="396"/>
      <c r="QFC877" s="396"/>
      <c r="QFD877" s="396"/>
      <c r="QFE877" s="396"/>
      <c r="QFF877" s="396"/>
      <c r="QFG877" s="396"/>
      <c r="QFH877" s="396"/>
      <c r="QFI877" s="396"/>
      <c r="QFJ877" s="396"/>
      <c r="QFK877" s="396"/>
      <c r="QFL877" s="396"/>
      <c r="QFM877" s="396"/>
      <c r="QFN877" s="396"/>
      <c r="QFO877" s="396"/>
      <c r="QFP877" s="396"/>
      <c r="QFQ877" s="396"/>
      <c r="QFR877" s="396"/>
      <c r="QFS877" s="396"/>
      <c r="QFT877" s="396"/>
      <c r="QFU877" s="396"/>
      <c r="QFV877" s="396"/>
      <c r="QFW877" s="396"/>
      <c r="QFX877" s="396"/>
      <c r="QFY877" s="396"/>
      <c r="QFZ877" s="396"/>
      <c r="QGA877" s="396"/>
      <c r="QGB877" s="396"/>
      <c r="QGC877" s="396"/>
      <c r="QGD877" s="396"/>
      <c r="QGE877" s="396"/>
      <c r="QGF877" s="396"/>
      <c r="QGG877" s="396"/>
      <c r="QGH877" s="396"/>
      <c r="QGI877" s="396"/>
      <c r="QGJ877" s="396"/>
      <c r="QGK877" s="396"/>
      <c r="QGL877" s="396"/>
      <c r="QGM877" s="396"/>
      <c r="QGN877" s="396"/>
      <c r="QGO877" s="396"/>
      <c r="QGP877" s="396"/>
      <c r="QGQ877" s="396"/>
      <c r="QGR877" s="396"/>
      <c r="QGS877" s="396"/>
      <c r="QGT877" s="396"/>
      <c r="QGU877" s="396"/>
      <c r="QGV877" s="396"/>
      <c r="QGW877" s="396"/>
      <c r="QGX877" s="396"/>
      <c r="QGY877" s="396"/>
      <c r="QGZ877" s="396"/>
      <c r="QHA877" s="396"/>
      <c r="QHB877" s="396"/>
      <c r="QHC877" s="396"/>
      <c r="QHD877" s="396"/>
      <c r="QHE877" s="396"/>
      <c r="QHF877" s="396"/>
      <c r="QHG877" s="396"/>
      <c r="QHH877" s="396"/>
      <c r="QHI877" s="396"/>
      <c r="QHJ877" s="396"/>
      <c r="QHK877" s="396"/>
      <c r="QHL877" s="396"/>
      <c r="QHM877" s="396"/>
      <c r="QHN877" s="396"/>
      <c r="QHO877" s="396"/>
      <c r="QHP877" s="396"/>
      <c r="QHQ877" s="396"/>
      <c r="QHR877" s="396"/>
      <c r="QHS877" s="396"/>
      <c r="QHT877" s="396"/>
      <c r="QHU877" s="396"/>
      <c r="QHV877" s="396"/>
      <c r="QHW877" s="396"/>
      <c r="QHX877" s="396"/>
      <c r="QHY877" s="396"/>
      <c r="QHZ877" s="396"/>
      <c r="QIA877" s="396"/>
      <c r="QIB877" s="396"/>
      <c r="QIC877" s="396"/>
      <c r="QID877" s="396"/>
      <c r="QIE877" s="396"/>
      <c r="QIF877" s="396"/>
      <c r="QIG877" s="396"/>
      <c r="QIH877" s="396"/>
      <c r="QII877" s="396"/>
      <c r="QIJ877" s="396"/>
      <c r="QIK877" s="396"/>
      <c r="QIL877" s="396"/>
      <c r="QIM877" s="396"/>
      <c r="QIN877" s="396"/>
      <c r="QIO877" s="396"/>
      <c r="QIP877" s="396"/>
      <c r="QIQ877" s="396"/>
      <c r="QIR877" s="396"/>
      <c r="QIS877" s="396"/>
      <c r="QIT877" s="396"/>
      <c r="QIU877" s="396"/>
      <c r="QIV877" s="396"/>
      <c r="QIW877" s="396"/>
      <c r="QIX877" s="396"/>
      <c r="QIY877" s="396"/>
      <c r="QIZ877" s="396"/>
      <c r="QJA877" s="396"/>
      <c r="QJB877" s="396"/>
      <c r="QJC877" s="396"/>
      <c r="QJD877" s="396"/>
      <c r="QJE877" s="396"/>
      <c r="QJF877" s="396"/>
      <c r="QJG877" s="396"/>
      <c r="QJH877" s="396"/>
      <c r="QJI877" s="396"/>
      <c r="QJJ877" s="396"/>
      <c r="QJK877" s="396"/>
      <c r="QJL877" s="396"/>
      <c r="QJM877" s="396"/>
      <c r="QJN877" s="396"/>
      <c r="QJO877" s="396"/>
      <c r="QJP877" s="396"/>
      <c r="QJQ877" s="396"/>
      <c r="QJR877" s="396"/>
      <c r="QJS877" s="396"/>
      <c r="QJT877" s="396"/>
      <c r="QJU877" s="396"/>
      <c r="QJV877" s="396"/>
      <c r="QJW877" s="396"/>
      <c r="QJX877" s="396"/>
      <c r="QJY877" s="396"/>
      <c r="QJZ877" s="396"/>
      <c r="QKA877" s="396"/>
      <c r="QKB877" s="396"/>
      <c r="QKC877" s="396"/>
      <c r="QKD877" s="396"/>
      <c r="QKE877" s="396"/>
      <c r="QKF877" s="396"/>
      <c r="QKG877" s="396"/>
      <c r="QKH877" s="396"/>
      <c r="QKI877" s="396"/>
      <c r="QKJ877" s="396"/>
      <c r="QKK877" s="396"/>
      <c r="QKL877" s="396"/>
      <c r="QKM877" s="396"/>
      <c r="QKN877" s="396"/>
      <c r="QKO877" s="396"/>
      <c r="QKP877" s="396"/>
      <c r="QKQ877" s="396"/>
      <c r="QKR877" s="396"/>
      <c r="QKS877" s="396"/>
      <c r="QKT877" s="396"/>
      <c r="QKU877" s="396"/>
      <c r="QKV877" s="396"/>
      <c r="QKW877" s="396"/>
      <c r="QKX877" s="396"/>
      <c r="QKY877" s="396"/>
      <c r="QKZ877" s="396"/>
      <c r="QLA877" s="396"/>
      <c r="QLB877" s="396"/>
      <c r="QLC877" s="396"/>
      <c r="QLD877" s="396"/>
      <c r="QLE877" s="396"/>
      <c r="QLF877" s="396"/>
      <c r="QLG877" s="396"/>
      <c r="QLH877" s="396"/>
      <c r="QLI877" s="396"/>
      <c r="QLJ877" s="396"/>
      <c r="QLK877" s="396"/>
      <c r="QLL877" s="396"/>
      <c r="QLM877" s="396"/>
      <c r="QLN877" s="396"/>
      <c r="QLO877" s="396"/>
      <c r="QLP877" s="396"/>
      <c r="QLQ877" s="396"/>
      <c r="QLR877" s="396"/>
      <c r="QLS877" s="396"/>
      <c r="QLT877" s="396"/>
      <c r="QLU877" s="396"/>
      <c r="QLV877" s="396"/>
      <c r="QLW877" s="396"/>
      <c r="QLX877" s="396"/>
      <c r="QLY877" s="396"/>
      <c r="QLZ877" s="396"/>
      <c r="QMA877" s="396"/>
      <c r="QMB877" s="396"/>
      <c r="QMC877" s="396"/>
      <c r="QMD877" s="396"/>
      <c r="QME877" s="396"/>
      <c r="QMF877" s="396"/>
      <c r="QMG877" s="396"/>
      <c r="QMH877" s="396"/>
      <c r="QMI877" s="396"/>
      <c r="QMJ877" s="396"/>
      <c r="QMK877" s="396"/>
      <c r="QML877" s="396"/>
      <c r="QMM877" s="396"/>
      <c r="QMN877" s="396"/>
      <c r="QMO877" s="396"/>
      <c r="QMP877" s="396"/>
      <c r="QMQ877" s="396"/>
      <c r="QMR877" s="396"/>
      <c r="QMS877" s="396"/>
      <c r="QMT877" s="396"/>
      <c r="QMU877" s="396"/>
      <c r="QMV877" s="396"/>
      <c r="QMW877" s="396"/>
      <c r="QMX877" s="396"/>
      <c r="QMY877" s="396"/>
      <c r="QMZ877" s="396"/>
      <c r="QNA877" s="396"/>
      <c r="QNB877" s="396"/>
      <c r="QNC877" s="396"/>
      <c r="QND877" s="396"/>
      <c r="QNE877" s="396"/>
      <c r="QNF877" s="396"/>
      <c r="QNG877" s="396"/>
      <c r="QNH877" s="396"/>
      <c r="QNI877" s="396"/>
      <c r="QNJ877" s="396"/>
      <c r="QNK877" s="396"/>
      <c r="QNL877" s="396"/>
      <c r="QNM877" s="396"/>
      <c r="QNN877" s="396"/>
      <c r="QNO877" s="396"/>
      <c r="QNP877" s="396"/>
      <c r="QNQ877" s="396"/>
      <c r="QNR877" s="396"/>
      <c r="QNS877" s="396"/>
      <c r="QNT877" s="396"/>
      <c r="QNU877" s="396"/>
      <c r="QNV877" s="396"/>
      <c r="QNW877" s="396"/>
      <c r="QNX877" s="396"/>
      <c r="QNY877" s="396"/>
      <c r="QNZ877" s="396"/>
      <c r="QOA877" s="396"/>
      <c r="QOB877" s="396"/>
      <c r="QOC877" s="396"/>
      <c r="QOD877" s="396"/>
      <c r="QOE877" s="396"/>
      <c r="QOF877" s="396"/>
      <c r="QOG877" s="396"/>
      <c r="QOH877" s="396"/>
      <c r="QOI877" s="396"/>
      <c r="QOJ877" s="396"/>
      <c r="QOK877" s="396"/>
      <c r="QOL877" s="396"/>
      <c r="QOM877" s="396"/>
      <c r="QON877" s="396"/>
      <c r="QOO877" s="396"/>
      <c r="QOP877" s="396"/>
      <c r="QOQ877" s="396"/>
      <c r="QOR877" s="396"/>
      <c r="QOS877" s="396"/>
      <c r="QOT877" s="396"/>
      <c r="QOU877" s="396"/>
      <c r="QOV877" s="396"/>
      <c r="QOW877" s="396"/>
      <c r="QOX877" s="396"/>
      <c r="QOY877" s="396"/>
      <c r="QOZ877" s="396"/>
      <c r="QPA877" s="396"/>
      <c r="QPB877" s="396"/>
      <c r="QPC877" s="396"/>
      <c r="QPD877" s="396"/>
      <c r="QPE877" s="396"/>
      <c r="QPF877" s="396"/>
      <c r="QPG877" s="396"/>
      <c r="QPH877" s="396"/>
      <c r="QPI877" s="396"/>
      <c r="QPJ877" s="396"/>
      <c r="QPK877" s="396"/>
      <c r="QPL877" s="396"/>
      <c r="QPM877" s="396"/>
      <c r="QPN877" s="396"/>
      <c r="QPO877" s="396"/>
      <c r="QPP877" s="396"/>
      <c r="QPQ877" s="396"/>
      <c r="QPR877" s="396"/>
      <c r="QPS877" s="396"/>
      <c r="QPT877" s="396"/>
      <c r="QPU877" s="396"/>
      <c r="QPV877" s="396"/>
      <c r="QPW877" s="396"/>
      <c r="QPX877" s="396"/>
      <c r="QPY877" s="396"/>
      <c r="QPZ877" s="396"/>
      <c r="QQA877" s="396"/>
      <c r="QQB877" s="396"/>
      <c r="QQC877" s="396"/>
      <c r="QQD877" s="396"/>
      <c r="QQE877" s="396"/>
      <c r="QQF877" s="396"/>
      <c r="QQG877" s="396"/>
      <c r="QQH877" s="396"/>
      <c r="QQI877" s="396"/>
      <c r="QQJ877" s="396"/>
      <c r="QQK877" s="396"/>
      <c r="QQL877" s="396"/>
      <c r="QQM877" s="396"/>
      <c r="QQN877" s="396"/>
      <c r="QQO877" s="396"/>
      <c r="QQP877" s="396"/>
      <c r="QQQ877" s="396"/>
      <c r="QQR877" s="396"/>
      <c r="QQS877" s="396"/>
      <c r="QQT877" s="396"/>
      <c r="QQU877" s="396"/>
      <c r="QQV877" s="396"/>
      <c r="QQW877" s="396"/>
      <c r="QQX877" s="396"/>
      <c r="QQY877" s="396"/>
      <c r="QQZ877" s="396"/>
      <c r="QRA877" s="396"/>
      <c r="QRB877" s="396"/>
      <c r="QRC877" s="396"/>
      <c r="QRD877" s="396"/>
      <c r="QRE877" s="396"/>
      <c r="QRF877" s="396"/>
      <c r="QRG877" s="396"/>
      <c r="QRH877" s="396"/>
      <c r="QRI877" s="396"/>
      <c r="QRJ877" s="396"/>
      <c r="QRK877" s="396"/>
      <c r="QRL877" s="396"/>
      <c r="QRM877" s="396"/>
      <c r="QRN877" s="396"/>
      <c r="QRO877" s="396"/>
      <c r="QRP877" s="396"/>
      <c r="QRQ877" s="396"/>
      <c r="QRR877" s="396"/>
      <c r="QRS877" s="396"/>
      <c r="QRT877" s="396"/>
      <c r="QRU877" s="396"/>
      <c r="QRV877" s="396"/>
      <c r="QRW877" s="396"/>
      <c r="QRX877" s="396"/>
      <c r="QRY877" s="396"/>
      <c r="QRZ877" s="396"/>
      <c r="QSA877" s="396"/>
      <c r="QSB877" s="396"/>
      <c r="QSC877" s="396"/>
      <c r="QSD877" s="396"/>
      <c r="QSE877" s="396"/>
      <c r="QSF877" s="396"/>
      <c r="QSG877" s="396"/>
      <c r="QSH877" s="396"/>
      <c r="QSI877" s="396"/>
      <c r="QSJ877" s="396"/>
      <c r="QSK877" s="396"/>
      <c r="QSL877" s="396"/>
      <c r="QSM877" s="396"/>
      <c r="QSN877" s="396"/>
      <c r="QSO877" s="396"/>
      <c r="QSP877" s="396"/>
      <c r="QSQ877" s="396"/>
      <c r="QSR877" s="396"/>
      <c r="QSS877" s="396"/>
      <c r="QST877" s="396"/>
      <c r="QSU877" s="396"/>
      <c r="QSV877" s="396"/>
      <c r="QSW877" s="396"/>
      <c r="QSX877" s="396"/>
      <c r="QSY877" s="396"/>
      <c r="QSZ877" s="396"/>
      <c r="QTA877" s="396"/>
      <c r="QTB877" s="396"/>
      <c r="QTC877" s="396"/>
      <c r="QTD877" s="396"/>
      <c r="QTE877" s="396"/>
      <c r="QTF877" s="396"/>
      <c r="QTG877" s="396"/>
      <c r="QTH877" s="396"/>
      <c r="QTI877" s="396"/>
      <c r="QTJ877" s="396"/>
      <c r="QTK877" s="396"/>
      <c r="QTL877" s="396"/>
      <c r="QTM877" s="396"/>
      <c r="QTN877" s="396"/>
      <c r="QTO877" s="396"/>
      <c r="QTP877" s="396"/>
      <c r="QTQ877" s="396"/>
      <c r="QTR877" s="396"/>
      <c r="QTS877" s="396"/>
      <c r="QTT877" s="396"/>
      <c r="QTU877" s="396"/>
      <c r="QTV877" s="396"/>
      <c r="QTW877" s="396"/>
      <c r="QTX877" s="396"/>
      <c r="QTY877" s="396"/>
      <c r="QTZ877" s="396"/>
      <c r="QUA877" s="396"/>
      <c r="QUB877" s="396"/>
      <c r="QUC877" s="396"/>
      <c r="QUD877" s="396"/>
      <c r="QUE877" s="396"/>
      <c r="QUF877" s="396"/>
      <c r="QUG877" s="396"/>
      <c r="QUH877" s="396"/>
      <c r="QUI877" s="396"/>
      <c r="QUJ877" s="396"/>
      <c r="QUK877" s="396"/>
      <c r="QUL877" s="396"/>
      <c r="QUM877" s="396"/>
      <c r="QUN877" s="396"/>
      <c r="QUO877" s="396"/>
      <c r="QUP877" s="396"/>
      <c r="QUQ877" s="396"/>
      <c r="QUR877" s="396"/>
      <c r="QUS877" s="396"/>
      <c r="QUT877" s="396"/>
      <c r="QUU877" s="396"/>
      <c r="QUV877" s="396"/>
      <c r="QUW877" s="396"/>
      <c r="QUX877" s="396"/>
      <c r="QUY877" s="396"/>
      <c r="QUZ877" s="396"/>
      <c r="QVA877" s="396"/>
      <c r="QVB877" s="396"/>
      <c r="QVC877" s="396"/>
      <c r="QVD877" s="396"/>
      <c r="QVE877" s="396"/>
      <c r="QVF877" s="396"/>
      <c r="QVG877" s="396"/>
      <c r="QVH877" s="396"/>
      <c r="QVI877" s="396"/>
      <c r="QVJ877" s="396"/>
      <c r="QVK877" s="396"/>
      <c r="QVL877" s="396"/>
      <c r="QVM877" s="396"/>
      <c r="QVN877" s="396"/>
      <c r="QVO877" s="396"/>
      <c r="QVP877" s="396"/>
      <c r="QVQ877" s="396"/>
      <c r="QVR877" s="396"/>
      <c r="QVS877" s="396"/>
      <c r="QVT877" s="396"/>
      <c r="QVU877" s="396"/>
      <c r="QVV877" s="396"/>
      <c r="QVW877" s="396"/>
      <c r="QVX877" s="396"/>
      <c r="QVY877" s="396"/>
      <c r="QVZ877" s="396"/>
      <c r="QWA877" s="396"/>
      <c r="QWB877" s="396"/>
      <c r="QWC877" s="396"/>
      <c r="QWD877" s="396"/>
      <c r="QWE877" s="396"/>
      <c r="QWF877" s="396"/>
      <c r="QWG877" s="396"/>
      <c r="QWH877" s="396"/>
      <c r="QWI877" s="396"/>
      <c r="QWJ877" s="396"/>
      <c r="QWK877" s="396"/>
      <c r="QWL877" s="396"/>
      <c r="QWM877" s="396"/>
      <c r="QWN877" s="396"/>
      <c r="QWO877" s="396"/>
      <c r="QWP877" s="396"/>
      <c r="QWQ877" s="396"/>
      <c r="QWR877" s="396"/>
      <c r="QWS877" s="396"/>
      <c r="QWT877" s="396"/>
      <c r="QWU877" s="396"/>
      <c r="QWV877" s="396"/>
      <c r="QWW877" s="396"/>
      <c r="QWX877" s="396"/>
      <c r="QWY877" s="396"/>
      <c r="QWZ877" s="396"/>
      <c r="QXA877" s="396"/>
      <c r="QXB877" s="396"/>
      <c r="QXC877" s="396"/>
      <c r="QXD877" s="396"/>
      <c r="QXE877" s="396"/>
      <c r="QXF877" s="396"/>
      <c r="QXG877" s="396"/>
      <c r="QXH877" s="396"/>
      <c r="QXI877" s="396"/>
      <c r="QXJ877" s="396"/>
      <c r="QXK877" s="396"/>
      <c r="QXL877" s="396"/>
      <c r="QXM877" s="396"/>
      <c r="QXN877" s="396"/>
      <c r="QXO877" s="396"/>
      <c r="QXP877" s="396"/>
      <c r="QXQ877" s="396"/>
      <c r="QXR877" s="396"/>
      <c r="QXS877" s="396"/>
      <c r="QXT877" s="396"/>
      <c r="QXU877" s="396"/>
      <c r="QXV877" s="396"/>
      <c r="QXW877" s="396"/>
      <c r="QXX877" s="396"/>
      <c r="QXY877" s="396"/>
      <c r="QXZ877" s="396"/>
      <c r="QYA877" s="396"/>
      <c r="QYB877" s="396"/>
      <c r="QYC877" s="396"/>
      <c r="QYD877" s="396"/>
      <c r="QYE877" s="396"/>
      <c r="QYF877" s="396"/>
      <c r="QYG877" s="396"/>
      <c r="QYH877" s="396"/>
      <c r="QYI877" s="396"/>
      <c r="QYJ877" s="396"/>
      <c r="QYK877" s="396"/>
      <c r="QYL877" s="396"/>
      <c r="QYM877" s="396"/>
      <c r="QYN877" s="396"/>
      <c r="QYO877" s="396"/>
      <c r="QYP877" s="396"/>
      <c r="QYQ877" s="396"/>
      <c r="QYR877" s="396"/>
      <c r="QYS877" s="396"/>
      <c r="QYT877" s="396"/>
      <c r="QYU877" s="396"/>
      <c r="QYV877" s="396"/>
      <c r="QYW877" s="396"/>
      <c r="QYX877" s="396"/>
      <c r="QYY877" s="396"/>
      <c r="QYZ877" s="396"/>
      <c r="QZA877" s="396"/>
      <c r="QZB877" s="396"/>
      <c r="QZC877" s="396"/>
      <c r="QZD877" s="396"/>
      <c r="QZE877" s="396"/>
      <c r="QZF877" s="396"/>
      <c r="QZG877" s="396"/>
      <c r="QZH877" s="396"/>
      <c r="QZI877" s="396"/>
      <c r="QZJ877" s="396"/>
      <c r="QZK877" s="396"/>
      <c r="QZL877" s="396"/>
      <c r="QZM877" s="396"/>
      <c r="QZN877" s="396"/>
      <c r="QZO877" s="396"/>
      <c r="QZP877" s="396"/>
      <c r="QZQ877" s="396"/>
      <c r="QZR877" s="396"/>
      <c r="QZS877" s="396"/>
      <c r="QZT877" s="396"/>
      <c r="QZU877" s="396"/>
      <c r="QZV877" s="396"/>
      <c r="QZW877" s="396"/>
      <c r="QZX877" s="396"/>
      <c r="QZY877" s="396"/>
      <c r="QZZ877" s="396"/>
      <c r="RAA877" s="396"/>
      <c r="RAB877" s="396"/>
      <c r="RAC877" s="396"/>
      <c r="RAD877" s="396"/>
      <c r="RAE877" s="396"/>
      <c r="RAF877" s="396"/>
      <c r="RAG877" s="396"/>
      <c r="RAH877" s="396"/>
      <c r="RAI877" s="396"/>
      <c r="RAJ877" s="396"/>
      <c r="RAK877" s="396"/>
      <c r="RAL877" s="396"/>
      <c r="RAM877" s="396"/>
      <c r="RAN877" s="396"/>
      <c r="RAO877" s="396"/>
      <c r="RAP877" s="396"/>
      <c r="RAQ877" s="396"/>
      <c r="RAR877" s="396"/>
      <c r="RAS877" s="396"/>
      <c r="RAT877" s="396"/>
      <c r="RAU877" s="396"/>
      <c r="RAV877" s="396"/>
      <c r="RAW877" s="396"/>
      <c r="RAX877" s="396"/>
      <c r="RAY877" s="396"/>
      <c r="RAZ877" s="396"/>
      <c r="RBA877" s="396"/>
      <c r="RBB877" s="396"/>
      <c r="RBC877" s="396"/>
      <c r="RBD877" s="396"/>
      <c r="RBE877" s="396"/>
      <c r="RBF877" s="396"/>
      <c r="RBG877" s="396"/>
      <c r="RBH877" s="396"/>
      <c r="RBI877" s="396"/>
      <c r="RBJ877" s="396"/>
      <c r="RBK877" s="396"/>
      <c r="RBL877" s="396"/>
      <c r="RBM877" s="396"/>
      <c r="RBN877" s="396"/>
      <c r="RBO877" s="396"/>
      <c r="RBP877" s="396"/>
      <c r="RBQ877" s="396"/>
      <c r="RBR877" s="396"/>
      <c r="RBS877" s="396"/>
      <c r="RBT877" s="396"/>
      <c r="RBU877" s="396"/>
      <c r="RBV877" s="396"/>
      <c r="RBW877" s="396"/>
      <c r="RBX877" s="396"/>
      <c r="RBY877" s="396"/>
      <c r="RBZ877" s="396"/>
      <c r="RCA877" s="396"/>
      <c r="RCB877" s="396"/>
      <c r="RCC877" s="396"/>
      <c r="RCD877" s="396"/>
      <c r="RCE877" s="396"/>
      <c r="RCF877" s="396"/>
      <c r="RCG877" s="396"/>
      <c r="RCH877" s="396"/>
      <c r="RCI877" s="396"/>
      <c r="RCJ877" s="396"/>
      <c r="RCK877" s="396"/>
      <c r="RCL877" s="396"/>
      <c r="RCM877" s="396"/>
      <c r="RCN877" s="396"/>
      <c r="RCO877" s="396"/>
      <c r="RCP877" s="396"/>
      <c r="RCQ877" s="396"/>
      <c r="RCR877" s="396"/>
      <c r="RCS877" s="396"/>
      <c r="RCT877" s="396"/>
      <c r="RCU877" s="396"/>
      <c r="RCV877" s="396"/>
      <c r="RCW877" s="396"/>
      <c r="RCX877" s="396"/>
      <c r="RCY877" s="396"/>
      <c r="RCZ877" s="396"/>
      <c r="RDA877" s="396"/>
      <c r="RDB877" s="396"/>
      <c r="RDC877" s="396"/>
      <c r="RDD877" s="396"/>
      <c r="RDE877" s="396"/>
      <c r="RDF877" s="396"/>
      <c r="RDG877" s="396"/>
      <c r="RDH877" s="396"/>
      <c r="RDI877" s="396"/>
      <c r="RDJ877" s="396"/>
      <c r="RDK877" s="396"/>
      <c r="RDL877" s="396"/>
      <c r="RDM877" s="396"/>
      <c r="RDN877" s="396"/>
      <c r="RDO877" s="396"/>
      <c r="RDP877" s="396"/>
      <c r="RDQ877" s="396"/>
      <c r="RDR877" s="396"/>
      <c r="RDS877" s="396"/>
      <c r="RDT877" s="396"/>
      <c r="RDU877" s="396"/>
      <c r="RDV877" s="396"/>
      <c r="RDW877" s="396"/>
      <c r="RDX877" s="396"/>
      <c r="RDY877" s="396"/>
      <c r="RDZ877" s="396"/>
      <c r="REA877" s="396"/>
      <c r="REB877" s="396"/>
      <c r="REC877" s="396"/>
      <c r="RED877" s="396"/>
      <c r="REE877" s="396"/>
      <c r="REF877" s="396"/>
      <c r="REG877" s="396"/>
      <c r="REH877" s="396"/>
      <c r="REI877" s="396"/>
      <c r="REJ877" s="396"/>
      <c r="REK877" s="396"/>
      <c r="REL877" s="396"/>
      <c r="REM877" s="396"/>
      <c r="REN877" s="396"/>
      <c r="REO877" s="396"/>
      <c r="REP877" s="396"/>
      <c r="REQ877" s="396"/>
      <c r="RER877" s="396"/>
      <c r="RES877" s="396"/>
      <c r="RET877" s="396"/>
      <c r="REU877" s="396"/>
      <c r="REV877" s="396"/>
      <c r="REW877" s="396"/>
      <c r="REX877" s="396"/>
      <c r="REY877" s="396"/>
      <c r="REZ877" s="396"/>
      <c r="RFA877" s="396"/>
      <c r="RFB877" s="396"/>
      <c r="RFC877" s="396"/>
      <c r="RFD877" s="396"/>
      <c r="RFE877" s="396"/>
      <c r="RFF877" s="396"/>
      <c r="RFG877" s="396"/>
      <c r="RFH877" s="396"/>
      <c r="RFI877" s="396"/>
      <c r="RFJ877" s="396"/>
      <c r="RFK877" s="396"/>
      <c r="RFL877" s="396"/>
      <c r="RFM877" s="396"/>
      <c r="RFN877" s="396"/>
      <c r="RFO877" s="396"/>
      <c r="RFP877" s="396"/>
      <c r="RFQ877" s="396"/>
      <c r="RFR877" s="396"/>
      <c r="RFS877" s="396"/>
      <c r="RFT877" s="396"/>
      <c r="RFU877" s="396"/>
      <c r="RFV877" s="396"/>
      <c r="RFW877" s="396"/>
      <c r="RFX877" s="396"/>
      <c r="RFY877" s="396"/>
      <c r="RFZ877" s="396"/>
      <c r="RGA877" s="396"/>
      <c r="RGB877" s="396"/>
      <c r="RGC877" s="396"/>
      <c r="RGD877" s="396"/>
      <c r="RGE877" s="396"/>
      <c r="RGF877" s="396"/>
      <c r="RGG877" s="396"/>
      <c r="RGH877" s="396"/>
      <c r="RGI877" s="396"/>
      <c r="RGJ877" s="396"/>
      <c r="RGK877" s="396"/>
      <c r="RGL877" s="396"/>
      <c r="RGM877" s="396"/>
      <c r="RGN877" s="396"/>
      <c r="RGO877" s="396"/>
      <c r="RGP877" s="396"/>
      <c r="RGQ877" s="396"/>
      <c r="RGR877" s="396"/>
      <c r="RGS877" s="396"/>
      <c r="RGT877" s="396"/>
      <c r="RGU877" s="396"/>
      <c r="RGV877" s="396"/>
      <c r="RGW877" s="396"/>
      <c r="RGX877" s="396"/>
      <c r="RGY877" s="396"/>
      <c r="RGZ877" s="396"/>
      <c r="RHA877" s="396"/>
      <c r="RHB877" s="396"/>
      <c r="RHC877" s="396"/>
      <c r="RHD877" s="396"/>
      <c r="RHE877" s="396"/>
      <c r="RHF877" s="396"/>
      <c r="RHG877" s="396"/>
      <c r="RHH877" s="396"/>
      <c r="RHI877" s="396"/>
      <c r="RHJ877" s="396"/>
      <c r="RHK877" s="396"/>
      <c r="RHL877" s="396"/>
      <c r="RHM877" s="396"/>
      <c r="RHN877" s="396"/>
      <c r="RHO877" s="396"/>
      <c r="RHP877" s="396"/>
      <c r="RHQ877" s="396"/>
      <c r="RHR877" s="396"/>
      <c r="RHS877" s="396"/>
      <c r="RHT877" s="396"/>
      <c r="RHU877" s="396"/>
      <c r="RHV877" s="396"/>
      <c r="RHW877" s="396"/>
      <c r="RHX877" s="396"/>
      <c r="RHY877" s="396"/>
      <c r="RHZ877" s="396"/>
      <c r="RIA877" s="396"/>
      <c r="RIB877" s="396"/>
      <c r="RIC877" s="396"/>
      <c r="RID877" s="396"/>
      <c r="RIE877" s="396"/>
      <c r="RIF877" s="396"/>
      <c r="RIG877" s="396"/>
      <c r="RIH877" s="396"/>
      <c r="RII877" s="396"/>
      <c r="RIJ877" s="396"/>
      <c r="RIK877" s="396"/>
      <c r="RIL877" s="396"/>
      <c r="RIM877" s="396"/>
      <c r="RIN877" s="396"/>
      <c r="RIO877" s="396"/>
      <c r="RIP877" s="396"/>
      <c r="RIQ877" s="396"/>
      <c r="RIR877" s="396"/>
      <c r="RIS877" s="396"/>
      <c r="RIT877" s="396"/>
      <c r="RIU877" s="396"/>
      <c r="RIV877" s="396"/>
      <c r="RIW877" s="396"/>
      <c r="RIX877" s="396"/>
      <c r="RIY877" s="396"/>
      <c r="RIZ877" s="396"/>
      <c r="RJA877" s="396"/>
      <c r="RJB877" s="396"/>
      <c r="RJC877" s="396"/>
      <c r="RJD877" s="396"/>
      <c r="RJE877" s="396"/>
      <c r="RJF877" s="396"/>
      <c r="RJG877" s="396"/>
      <c r="RJH877" s="396"/>
      <c r="RJI877" s="396"/>
      <c r="RJJ877" s="396"/>
      <c r="RJK877" s="396"/>
      <c r="RJL877" s="396"/>
      <c r="RJM877" s="396"/>
      <c r="RJN877" s="396"/>
      <c r="RJO877" s="396"/>
      <c r="RJP877" s="396"/>
      <c r="RJQ877" s="396"/>
      <c r="RJR877" s="396"/>
      <c r="RJS877" s="396"/>
      <c r="RJT877" s="396"/>
      <c r="RJU877" s="396"/>
      <c r="RJV877" s="396"/>
      <c r="RJW877" s="396"/>
      <c r="RJX877" s="396"/>
      <c r="RJY877" s="396"/>
      <c r="RJZ877" s="396"/>
      <c r="RKA877" s="396"/>
      <c r="RKB877" s="396"/>
      <c r="RKC877" s="396"/>
      <c r="RKD877" s="396"/>
      <c r="RKE877" s="396"/>
      <c r="RKF877" s="396"/>
      <c r="RKG877" s="396"/>
      <c r="RKH877" s="396"/>
      <c r="RKI877" s="396"/>
      <c r="RKJ877" s="396"/>
      <c r="RKK877" s="396"/>
      <c r="RKL877" s="396"/>
      <c r="RKM877" s="396"/>
      <c r="RKN877" s="396"/>
      <c r="RKO877" s="396"/>
      <c r="RKP877" s="396"/>
      <c r="RKQ877" s="396"/>
      <c r="RKR877" s="396"/>
      <c r="RKS877" s="396"/>
      <c r="RKT877" s="396"/>
      <c r="RKU877" s="396"/>
      <c r="RKV877" s="396"/>
      <c r="RKW877" s="396"/>
      <c r="RKX877" s="396"/>
      <c r="RKY877" s="396"/>
      <c r="RKZ877" s="396"/>
      <c r="RLA877" s="396"/>
      <c r="RLB877" s="396"/>
      <c r="RLC877" s="396"/>
      <c r="RLD877" s="396"/>
      <c r="RLE877" s="396"/>
      <c r="RLF877" s="396"/>
      <c r="RLG877" s="396"/>
      <c r="RLH877" s="396"/>
      <c r="RLI877" s="396"/>
      <c r="RLJ877" s="396"/>
      <c r="RLK877" s="396"/>
      <c r="RLL877" s="396"/>
      <c r="RLM877" s="396"/>
      <c r="RLN877" s="396"/>
      <c r="RLO877" s="396"/>
      <c r="RLP877" s="396"/>
      <c r="RLQ877" s="396"/>
      <c r="RLR877" s="396"/>
      <c r="RLS877" s="396"/>
      <c r="RLT877" s="396"/>
      <c r="RLU877" s="396"/>
      <c r="RLV877" s="396"/>
      <c r="RLW877" s="396"/>
      <c r="RLX877" s="396"/>
      <c r="RLY877" s="396"/>
      <c r="RLZ877" s="396"/>
      <c r="RMA877" s="396"/>
      <c r="RMB877" s="396"/>
      <c r="RMC877" s="396"/>
      <c r="RMD877" s="396"/>
      <c r="RME877" s="396"/>
      <c r="RMF877" s="396"/>
      <c r="RMG877" s="396"/>
      <c r="RMH877" s="396"/>
      <c r="RMI877" s="396"/>
      <c r="RMJ877" s="396"/>
      <c r="RMK877" s="396"/>
      <c r="RML877" s="396"/>
      <c r="RMM877" s="396"/>
      <c r="RMN877" s="396"/>
      <c r="RMO877" s="396"/>
      <c r="RMP877" s="396"/>
      <c r="RMQ877" s="396"/>
      <c r="RMR877" s="396"/>
      <c r="RMS877" s="396"/>
      <c r="RMT877" s="396"/>
      <c r="RMU877" s="396"/>
      <c r="RMV877" s="396"/>
      <c r="RMW877" s="396"/>
      <c r="RMX877" s="396"/>
      <c r="RMY877" s="396"/>
      <c r="RMZ877" s="396"/>
      <c r="RNA877" s="396"/>
      <c r="RNB877" s="396"/>
      <c r="RNC877" s="396"/>
      <c r="RND877" s="396"/>
      <c r="RNE877" s="396"/>
      <c r="RNF877" s="396"/>
      <c r="RNG877" s="396"/>
      <c r="RNH877" s="396"/>
      <c r="RNI877" s="396"/>
      <c r="RNJ877" s="396"/>
      <c r="RNK877" s="396"/>
      <c r="RNL877" s="396"/>
      <c r="RNM877" s="396"/>
      <c r="RNN877" s="396"/>
      <c r="RNO877" s="396"/>
      <c r="RNP877" s="396"/>
      <c r="RNQ877" s="396"/>
      <c r="RNR877" s="396"/>
      <c r="RNS877" s="396"/>
      <c r="RNT877" s="396"/>
      <c r="RNU877" s="396"/>
      <c r="RNV877" s="396"/>
      <c r="RNW877" s="396"/>
      <c r="RNX877" s="396"/>
      <c r="RNY877" s="396"/>
      <c r="RNZ877" s="396"/>
      <c r="ROA877" s="396"/>
      <c r="ROB877" s="396"/>
      <c r="ROC877" s="396"/>
      <c r="ROD877" s="396"/>
      <c r="ROE877" s="396"/>
      <c r="ROF877" s="396"/>
      <c r="ROG877" s="396"/>
      <c r="ROH877" s="396"/>
      <c r="ROI877" s="396"/>
      <c r="ROJ877" s="396"/>
      <c r="ROK877" s="396"/>
      <c r="ROL877" s="396"/>
      <c r="ROM877" s="396"/>
      <c r="RON877" s="396"/>
      <c r="ROO877" s="396"/>
      <c r="ROP877" s="396"/>
      <c r="ROQ877" s="396"/>
      <c r="ROR877" s="396"/>
      <c r="ROS877" s="396"/>
      <c r="ROT877" s="396"/>
      <c r="ROU877" s="396"/>
      <c r="ROV877" s="396"/>
      <c r="ROW877" s="396"/>
      <c r="ROX877" s="396"/>
      <c r="ROY877" s="396"/>
      <c r="ROZ877" s="396"/>
      <c r="RPA877" s="396"/>
      <c r="RPB877" s="396"/>
      <c r="RPC877" s="396"/>
      <c r="RPD877" s="396"/>
      <c r="RPE877" s="396"/>
      <c r="RPF877" s="396"/>
      <c r="RPG877" s="396"/>
      <c r="RPH877" s="396"/>
      <c r="RPI877" s="396"/>
      <c r="RPJ877" s="396"/>
      <c r="RPK877" s="396"/>
      <c r="RPL877" s="396"/>
      <c r="RPM877" s="396"/>
      <c r="RPN877" s="396"/>
      <c r="RPO877" s="396"/>
      <c r="RPP877" s="396"/>
      <c r="RPQ877" s="396"/>
      <c r="RPR877" s="396"/>
      <c r="RPS877" s="396"/>
      <c r="RPT877" s="396"/>
      <c r="RPU877" s="396"/>
      <c r="RPV877" s="396"/>
      <c r="RPW877" s="396"/>
      <c r="RPX877" s="396"/>
      <c r="RPY877" s="396"/>
      <c r="RPZ877" s="396"/>
      <c r="RQA877" s="396"/>
      <c r="RQB877" s="396"/>
      <c r="RQC877" s="396"/>
      <c r="RQD877" s="396"/>
      <c r="RQE877" s="396"/>
      <c r="RQF877" s="396"/>
      <c r="RQG877" s="396"/>
      <c r="RQH877" s="396"/>
      <c r="RQI877" s="396"/>
      <c r="RQJ877" s="396"/>
      <c r="RQK877" s="396"/>
      <c r="RQL877" s="396"/>
      <c r="RQM877" s="396"/>
      <c r="RQN877" s="396"/>
      <c r="RQO877" s="396"/>
      <c r="RQP877" s="396"/>
      <c r="RQQ877" s="396"/>
      <c r="RQR877" s="396"/>
      <c r="RQS877" s="396"/>
      <c r="RQT877" s="396"/>
      <c r="RQU877" s="396"/>
      <c r="RQV877" s="396"/>
      <c r="RQW877" s="396"/>
      <c r="RQX877" s="396"/>
      <c r="RQY877" s="396"/>
      <c r="RQZ877" s="396"/>
      <c r="RRA877" s="396"/>
      <c r="RRB877" s="396"/>
      <c r="RRC877" s="396"/>
      <c r="RRD877" s="396"/>
      <c r="RRE877" s="396"/>
      <c r="RRF877" s="396"/>
      <c r="RRG877" s="396"/>
      <c r="RRH877" s="396"/>
      <c r="RRI877" s="396"/>
      <c r="RRJ877" s="396"/>
      <c r="RRK877" s="396"/>
      <c r="RRL877" s="396"/>
      <c r="RRM877" s="396"/>
      <c r="RRN877" s="396"/>
      <c r="RRO877" s="396"/>
      <c r="RRP877" s="396"/>
      <c r="RRQ877" s="396"/>
      <c r="RRR877" s="396"/>
      <c r="RRS877" s="396"/>
      <c r="RRT877" s="396"/>
      <c r="RRU877" s="396"/>
      <c r="RRV877" s="396"/>
      <c r="RRW877" s="396"/>
      <c r="RRX877" s="396"/>
      <c r="RRY877" s="396"/>
      <c r="RRZ877" s="396"/>
      <c r="RSA877" s="396"/>
      <c r="RSB877" s="396"/>
      <c r="RSC877" s="396"/>
      <c r="RSD877" s="396"/>
      <c r="RSE877" s="396"/>
      <c r="RSF877" s="396"/>
      <c r="RSG877" s="396"/>
      <c r="RSH877" s="396"/>
      <c r="RSI877" s="396"/>
      <c r="RSJ877" s="396"/>
      <c r="RSK877" s="396"/>
      <c r="RSL877" s="396"/>
      <c r="RSM877" s="396"/>
      <c r="RSN877" s="396"/>
      <c r="RSO877" s="396"/>
      <c r="RSP877" s="396"/>
      <c r="RSQ877" s="396"/>
      <c r="RSR877" s="396"/>
      <c r="RSS877" s="396"/>
      <c r="RST877" s="396"/>
      <c r="RSU877" s="396"/>
      <c r="RSV877" s="396"/>
      <c r="RSW877" s="396"/>
      <c r="RSX877" s="396"/>
      <c r="RSY877" s="396"/>
      <c r="RSZ877" s="396"/>
      <c r="RTA877" s="396"/>
      <c r="RTB877" s="396"/>
      <c r="RTC877" s="396"/>
      <c r="RTD877" s="396"/>
      <c r="RTE877" s="396"/>
      <c r="RTF877" s="396"/>
      <c r="RTG877" s="396"/>
      <c r="RTH877" s="396"/>
      <c r="RTI877" s="396"/>
      <c r="RTJ877" s="396"/>
      <c r="RTK877" s="396"/>
      <c r="RTL877" s="396"/>
      <c r="RTM877" s="396"/>
      <c r="RTN877" s="396"/>
      <c r="RTO877" s="396"/>
      <c r="RTP877" s="396"/>
      <c r="RTQ877" s="396"/>
      <c r="RTR877" s="396"/>
      <c r="RTS877" s="396"/>
      <c r="RTT877" s="396"/>
      <c r="RTU877" s="396"/>
      <c r="RTV877" s="396"/>
      <c r="RTW877" s="396"/>
      <c r="RTX877" s="396"/>
      <c r="RTY877" s="396"/>
      <c r="RTZ877" s="396"/>
      <c r="RUA877" s="396"/>
      <c r="RUB877" s="396"/>
      <c r="RUC877" s="396"/>
      <c r="RUD877" s="396"/>
      <c r="RUE877" s="396"/>
      <c r="RUF877" s="396"/>
      <c r="RUG877" s="396"/>
      <c r="RUH877" s="396"/>
      <c r="RUI877" s="396"/>
      <c r="RUJ877" s="396"/>
      <c r="RUK877" s="396"/>
      <c r="RUL877" s="396"/>
      <c r="RUM877" s="396"/>
      <c r="RUN877" s="396"/>
      <c r="RUO877" s="396"/>
      <c r="RUP877" s="396"/>
      <c r="RUQ877" s="396"/>
      <c r="RUR877" s="396"/>
      <c r="RUS877" s="396"/>
      <c r="RUT877" s="396"/>
      <c r="RUU877" s="396"/>
      <c r="RUV877" s="396"/>
      <c r="RUW877" s="396"/>
      <c r="RUX877" s="396"/>
      <c r="RUY877" s="396"/>
      <c r="RUZ877" s="396"/>
      <c r="RVA877" s="396"/>
      <c r="RVB877" s="396"/>
      <c r="RVC877" s="396"/>
      <c r="RVD877" s="396"/>
      <c r="RVE877" s="396"/>
      <c r="RVF877" s="396"/>
      <c r="RVG877" s="396"/>
      <c r="RVH877" s="396"/>
      <c r="RVI877" s="396"/>
      <c r="RVJ877" s="396"/>
      <c r="RVK877" s="396"/>
      <c r="RVL877" s="396"/>
      <c r="RVM877" s="396"/>
      <c r="RVN877" s="396"/>
      <c r="RVO877" s="396"/>
      <c r="RVP877" s="396"/>
      <c r="RVQ877" s="396"/>
      <c r="RVR877" s="396"/>
      <c r="RVS877" s="396"/>
      <c r="RVT877" s="396"/>
      <c r="RVU877" s="396"/>
      <c r="RVV877" s="396"/>
      <c r="RVW877" s="396"/>
      <c r="RVX877" s="396"/>
      <c r="RVY877" s="396"/>
      <c r="RVZ877" s="396"/>
      <c r="RWA877" s="396"/>
      <c r="RWB877" s="396"/>
      <c r="RWC877" s="396"/>
      <c r="RWD877" s="396"/>
      <c r="RWE877" s="396"/>
      <c r="RWF877" s="396"/>
      <c r="RWG877" s="396"/>
      <c r="RWH877" s="396"/>
      <c r="RWI877" s="396"/>
      <c r="RWJ877" s="396"/>
      <c r="RWK877" s="396"/>
      <c r="RWL877" s="396"/>
      <c r="RWM877" s="396"/>
      <c r="RWN877" s="396"/>
      <c r="RWO877" s="396"/>
      <c r="RWP877" s="396"/>
      <c r="RWQ877" s="396"/>
      <c r="RWR877" s="396"/>
      <c r="RWS877" s="396"/>
      <c r="RWT877" s="396"/>
      <c r="RWU877" s="396"/>
      <c r="RWV877" s="396"/>
      <c r="RWW877" s="396"/>
      <c r="RWX877" s="396"/>
      <c r="RWY877" s="396"/>
      <c r="RWZ877" s="396"/>
      <c r="RXA877" s="396"/>
      <c r="RXB877" s="396"/>
      <c r="RXC877" s="396"/>
      <c r="RXD877" s="396"/>
      <c r="RXE877" s="396"/>
      <c r="RXF877" s="396"/>
      <c r="RXG877" s="396"/>
      <c r="RXH877" s="396"/>
      <c r="RXI877" s="396"/>
      <c r="RXJ877" s="396"/>
      <c r="RXK877" s="396"/>
      <c r="RXL877" s="396"/>
      <c r="RXM877" s="396"/>
      <c r="RXN877" s="396"/>
      <c r="RXO877" s="396"/>
      <c r="RXP877" s="396"/>
      <c r="RXQ877" s="396"/>
      <c r="RXR877" s="396"/>
      <c r="RXS877" s="396"/>
      <c r="RXT877" s="396"/>
      <c r="RXU877" s="396"/>
      <c r="RXV877" s="396"/>
      <c r="RXW877" s="396"/>
      <c r="RXX877" s="396"/>
      <c r="RXY877" s="396"/>
      <c r="RXZ877" s="396"/>
      <c r="RYA877" s="396"/>
      <c r="RYB877" s="396"/>
      <c r="RYC877" s="396"/>
      <c r="RYD877" s="396"/>
      <c r="RYE877" s="396"/>
      <c r="RYF877" s="396"/>
      <c r="RYG877" s="396"/>
      <c r="RYH877" s="396"/>
      <c r="RYI877" s="396"/>
      <c r="RYJ877" s="396"/>
      <c r="RYK877" s="396"/>
      <c r="RYL877" s="396"/>
      <c r="RYM877" s="396"/>
      <c r="RYN877" s="396"/>
      <c r="RYO877" s="396"/>
      <c r="RYP877" s="396"/>
      <c r="RYQ877" s="396"/>
      <c r="RYR877" s="396"/>
      <c r="RYS877" s="396"/>
      <c r="RYT877" s="396"/>
      <c r="RYU877" s="396"/>
      <c r="RYV877" s="396"/>
      <c r="RYW877" s="396"/>
      <c r="RYX877" s="396"/>
      <c r="RYY877" s="396"/>
      <c r="RYZ877" s="396"/>
      <c r="RZA877" s="396"/>
      <c r="RZB877" s="396"/>
      <c r="RZC877" s="396"/>
      <c r="RZD877" s="396"/>
      <c r="RZE877" s="396"/>
      <c r="RZF877" s="396"/>
      <c r="RZG877" s="396"/>
      <c r="RZH877" s="396"/>
      <c r="RZI877" s="396"/>
      <c r="RZJ877" s="396"/>
      <c r="RZK877" s="396"/>
      <c r="RZL877" s="396"/>
      <c r="RZM877" s="396"/>
      <c r="RZN877" s="396"/>
      <c r="RZO877" s="396"/>
      <c r="RZP877" s="396"/>
      <c r="RZQ877" s="396"/>
      <c r="RZR877" s="396"/>
      <c r="RZS877" s="396"/>
      <c r="RZT877" s="396"/>
      <c r="RZU877" s="396"/>
      <c r="RZV877" s="396"/>
      <c r="RZW877" s="396"/>
      <c r="RZX877" s="396"/>
      <c r="RZY877" s="396"/>
      <c r="RZZ877" s="396"/>
      <c r="SAA877" s="396"/>
      <c r="SAB877" s="396"/>
      <c r="SAC877" s="396"/>
      <c r="SAD877" s="396"/>
      <c r="SAE877" s="396"/>
      <c r="SAF877" s="396"/>
      <c r="SAG877" s="396"/>
      <c r="SAH877" s="396"/>
      <c r="SAI877" s="396"/>
      <c r="SAJ877" s="396"/>
      <c r="SAK877" s="396"/>
      <c r="SAL877" s="396"/>
      <c r="SAM877" s="396"/>
      <c r="SAN877" s="396"/>
      <c r="SAO877" s="396"/>
      <c r="SAP877" s="396"/>
      <c r="SAQ877" s="396"/>
      <c r="SAR877" s="396"/>
      <c r="SAS877" s="396"/>
      <c r="SAT877" s="396"/>
      <c r="SAU877" s="396"/>
      <c r="SAV877" s="396"/>
      <c r="SAW877" s="396"/>
      <c r="SAX877" s="396"/>
      <c r="SAY877" s="396"/>
      <c r="SAZ877" s="396"/>
      <c r="SBA877" s="396"/>
      <c r="SBB877" s="396"/>
      <c r="SBC877" s="396"/>
      <c r="SBD877" s="396"/>
      <c r="SBE877" s="396"/>
      <c r="SBF877" s="396"/>
      <c r="SBG877" s="396"/>
      <c r="SBH877" s="396"/>
      <c r="SBI877" s="396"/>
      <c r="SBJ877" s="396"/>
      <c r="SBK877" s="396"/>
      <c r="SBL877" s="396"/>
      <c r="SBM877" s="396"/>
      <c r="SBN877" s="396"/>
      <c r="SBO877" s="396"/>
      <c r="SBP877" s="396"/>
      <c r="SBQ877" s="396"/>
      <c r="SBR877" s="396"/>
      <c r="SBS877" s="396"/>
      <c r="SBT877" s="396"/>
      <c r="SBU877" s="396"/>
      <c r="SBV877" s="396"/>
      <c r="SBW877" s="396"/>
      <c r="SBX877" s="396"/>
      <c r="SBY877" s="396"/>
      <c r="SBZ877" s="396"/>
      <c r="SCA877" s="396"/>
      <c r="SCB877" s="396"/>
      <c r="SCC877" s="396"/>
      <c r="SCD877" s="396"/>
      <c r="SCE877" s="396"/>
      <c r="SCF877" s="396"/>
      <c r="SCG877" s="396"/>
      <c r="SCH877" s="396"/>
      <c r="SCI877" s="396"/>
      <c r="SCJ877" s="396"/>
      <c r="SCK877" s="396"/>
      <c r="SCL877" s="396"/>
      <c r="SCM877" s="396"/>
      <c r="SCN877" s="396"/>
      <c r="SCO877" s="396"/>
      <c r="SCP877" s="396"/>
      <c r="SCQ877" s="396"/>
      <c r="SCR877" s="396"/>
      <c r="SCS877" s="396"/>
      <c r="SCT877" s="396"/>
      <c r="SCU877" s="396"/>
      <c r="SCV877" s="396"/>
      <c r="SCW877" s="396"/>
      <c r="SCX877" s="396"/>
      <c r="SCY877" s="396"/>
      <c r="SCZ877" s="396"/>
      <c r="SDA877" s="396"/>
      <c r="SDB877" s="396"/>
      <c r="SDC877" s="396"/>
      <c r="SDD877" s="396"/>
      <c r="SDE877" s="396"/>
      <c r="SDF877" s="396"/>
      <c r="SDG877" s="396"/>
      <c r="SDH877" s="396"/>
      <c r="SDI877" s="396"/>
      <c r="SDJ877" s="396"/>
      <c r="SDK877" s="396"/>
      <c r="SDL877" s="396"/>
      <c r="SDM877" s="396"/>
      <c r="SDN877" s="396"/>
      <c r="SDO877" s="396"/>
      <c r="SDP877" s="396"/>
      <c r="SDQ877" s="396"/>
      <c r="SDR877" s="396"/>
      <c r="SDS877" s="396"/>
      <c r="SDT877" s="396"/>
      <c r="SDU877" s="396"/>
      <c r="SDV877" s="396"/>
      <c r="SDW877" s="396"/>
      <c r="SDX877" s="396"/>
      <c r="SDY877" s="396"/>
      <c r="SDZ877" s="396"/>
      <c r="SEA877" s="396"/>
      <c r="SEB877" s="396"/>
      <c r="SEC877" s="396"/>
      <c r="SED877" s="396"/>
      <c r="SEE877" s="396"/>
      <c r="SEF877" s="396"/>
      <c r="SEG877" s="396"/>
      <c r="SEH877" s="396"/>
      <c r="SEI877" s="396"/>
      <c r="SEJ877" s="396"/>
      <c r="SEK877" s="396"/>
      <c r="SEL877" s="396"/>
      <c r="SEM877" s="396"/>
      <c r="SEN877" s="396"/>
      <c r="SEO877" s="396"/>
      <c r="SEP877" s="396"/>
      <c r="SEQ877" s="396"/>
      <c r="SER877" s="396"/>
      <c r="SES877" s="396"/>
      <c r="SET877" s="396"/>
      <c r="SEU877" s="396"/>
      <c r="SEV877" s="396"/>
      <c r="SEW877" s="396"/>
      <c r="SEX877" s="396"/>
      <c r="SEY877" s="396"/>
      <c r="SEZ877" s="396"/>
      <c r="SFA877" s="396"/>
      <c r="SFB877" s="396"/>
      <c r="SFC877" s="396"/>
      <c r="SFD877" s="396"/>
      <c r="SFE877" s="396"/>
      <c r="SFF877" s="396"/>
      <c r="SFG877" s="396"/>
      <c r="SFH877" s="396"/>
      <c r="SFI877" s="396"/>
      <c r="SFJ877" s="396"/>
      <c r="SFK877" s="396"/>
      <c r="SFL877" s="396"/>
      <c r="SFM877" s="396"/>
      <c r="SFN877" s="396"/>
      <c r="SFO877" s="396"/>
      <c r="SFP877" s="396"/>
      <c r="SFQ877" s="396"/>
      <c r="SFR877" s="396"/>
      <c r="SFS877" s="396"/>
      <c r="SFT877" s="396"/>
      <c r="SFU877" s="396"/>
      <c r="SFV877" s="396"/>
      <c r="SFW877" s="396"/>
      <c r="SFX877" s="396"/>
      <c r="SFY877" s="396"/>
      <c r="SFZ877" s="396"/>
      <c r="SGA877" s="396"/>
      <c r="SGB877" s="396"/>
      <c r="SGC877" s="396"/>
      <c r="SGD877" s="396"/>
      <c r="SGE877" s="396"/>
      <c r="SGF877" s="396"/>
      <c r="SGG877" s="396"/>
      <c r="SGH877" s="396"/>
      <c r="SGI877" s="396"/>
      <c r="SGJ877" s="396"/>
      <c r="SGK877" s="396"/>
      <c r="SGL877" s="396"/>
      <c r="SGM877" s="396"/>
      <c r="SGN877" s="396"/>
      <c r="SGO877" s="396"/>
      <c r="SGP877" s="396"/>
      <c r="SGQ877" s="396"/>
      <c r="SGR877" s="396"/>
      <c r="SGS877" s="396"/>
      <c r="SGT877" s="396"/>
      <c r="SGU877" s="396"/>
      <c r="SGV877" s="396"/>
      <c r="SGW877" s="396"/>
      <c r="SGX877" s="396"/>
      <c r="SGY877" s="396"/>
      <c r="SGZ877" s="396"/>
      <c r="SHA877" s="396"/>
      <c r="SHB877" s="396"/>
      <c r="SHC877" s="396"/>
      <c r="SHD877" s="396"/>
      <c r="SHE877" s="396"/>
      <c r="SHF877" s="396"/>
      <c r="SHG877" s="396"/>
      <c r="SHH877" s="396"/>
      <c r="SHI877" s="396"/>
      <c r="SHJ877" s="396"/>
      <c r="SHK877" s="396"/>
      <c r="SHL877" s="396"/>
      <c r="SHM877" s="396"/>
      <c r="SHN877" s="396"/>
      <c r="SHO877" s="396"/>
      <c r="SHP877" s="396"/>
      <c r="SHQ877" s="396"/>
      <c r="SHR877" s="396"/>
      <c r="SHS877" s="396"/>
      <c r="SHT877" s="396"/>
      <c r="SHU877" s="396"/>
      <c r="SHV877" s="396"/>
      <c r="SHW877" s="396"/>
      <c r="SHX877" s="396"/>
      <c r="SHY877" s="396"/>
      <c r="SHZ877" s="396"/>
      <c r="SIA877" s="396"/>
      <c r="SIB877" s="396"/>
      <c r="SIC877" s="396"/>
      <c r="SID877" s="396"/>
      <c r="SIE877" s="396"/>
      <c r="SIF877" s="396"/>
      <c r="SIG877" s="396"/>
      <c r="SIH877" s="396"/>
      <c r="SII877" s="396"/>
      <c r="SIJ877" s="396"/>
      <c r="SIK877" s="396"/>
      <c r="SIL877" s="396"/>
      <c r="SIM877" s="396"/>
      <c r="SIN877" s="396"/>
      <c r="SIO877" s="396"/>
      <c r="SIP877" s="396"/>
      <c r="SIQ877" s="396"/>
      <c r="SIR877" s="396"/>
      <c r="SIS877" s="396"/>
      <c r="SIT877" s="396"/>
      <c r="SIU877" s="396"/>
      <c r="SIV877" s="396"/>
      <c r="SIW877" s="396"/>
      <c r="SIX877" s="396"/>
      <c r="SIY877" s="396"/>
      <c r="SIZ877" s="396"/>
      <c r="SJA877" s="396"/>
      <c r="SJB877" s="396"/>
      <c r="SJC877" s="396"/>
      <c r="SJD877" s="396"/>
      <c r="SJE877" s="396"/>
      <c r="SJF877" s="396"/>
      <c r="SJG877" s="396"/>
      <c r="SJH877" s="396"/>
      <c r="SJI877" s="396"/>
      <c r="SJJ877" s="396"/>
      <c r="SJK877" s="396"/>
      <c r="SJL877" s="396"/>
      <c r="SJM877" s="396"/>
      <c r="SJN877" s="396"/>
      <c r="SJO877" s="396"/>
      <c r="SJP877" s="396"/>
      <c r="SJQ877" s="396"/>
      <c r="SJR877" s="396"/>
      <c r="SJS877" s="396"/>
      <c r="SJT877" s="396"/>
      <c r="SJU877" s="396"/>
      <c r="SJV877" s="396"/>
      <c r="SJW877" s="396"/>
      <c r="SJX877" s="396"/>
      <c r="SJY877" s="396"/>
      <c r="SJZ877" s="396"/>
      <c r="SKA877" s="396"/>
      <c r="SKB877" s="396"/>
      <c r="SKC877" s="396"/>
      <c r="SKD877" s="396"/>
      <c r="SKE877" s="396"/>
      <c r="SKF877" s="396"/>
      <c r="SKG877" s="396"/>
      <c r="SKH877" s="396"/>
      <c r="SKI877" s="396"/>
      <c r="SKJ877" s="396"/>
      <c r="SKK877" s="396"/>
      <c r="SKL877" s="396"/>
      <c r="SKM877" s="396"/>
      <c r="SKN877" s="396"/>
      <c r="SKO877" s="396"/>
      <c r="SKP877" s="396"/>
      <c r="SKQ877" s="396"/>
      <c r="SKR877" s="396"/>
      <c r="SKS877" s="396"/>
      <c r="SKT877" s="396"/>
      <c r="SKU877" s="396"/>
      <c r="SKV877" s="396"/>
      <c r="SKW877" s="396"/>
      <c r="SKX877" s="396"/>
      <c r="SKY877" s="396"/>
      <c r="SKZ877" s="396"/>
      <c r="SLA877" s="396"/>
      <c r="SLB877" s="396"/>
      <c r="SLC877" s="396"/>
      <c r="SLD877" s="396"/>
      <c r="SLE877" s="396"/>
      <c r="SLF877" s="396"/>
      <c r="SLG877" s="396"/>
      <c r="SLH877" s="396"/>
      <c r="SLI877" s="396"/>
      <c r="SLJ877" s="396"/>
      <c r="SLK877" s="396"/>
      <c r="SLL877" s="396"/>
      <c r="SLM877" s="396"/>
      <c r="SLN877" s="396"/>
      <c r="SLO877" s="396"/>
      <c r="SLP877" s="396"/>
      <c r="SLQ877" s="396"/>
      <c r="SLR877" s="396"/>
      <c r="SLS877" s="396"/>
      <c r="SLT877" s="396"/>
      <c r="SLU877" s="396"/>
      <c r="SLV877" s="396"/>
      <c r="SLW877" s="396"/>
      <c r="SLX877" s="396"/>
      <c r="SLY877" s="396"/>
      <c r="SLZ877" s="396"/>
      <c r="SMA877" s="396"/>
      <c r="SMB877" s="396"/>
      <c r="SMC877" s="396"/>
      <c r="SMD877" s="396"/>
      <c r="SME877" s="396"/>
      <c r="SMF877" s="396"/>
      <c r="SMG877" s="396"/>
      <c r="SMH877" s="396"/>
      <c r="SMI877" s="396"/>
      <c r="SMJ877" s="396"/>
      <c r="SMK877" s="396"/>
      <c r="SML877" s="396"/>
      <c r="SMM877" s="396"/>
      <c r="SMN877" s="396"/>
      <c r="SMO877" s="396"/>
      <c r="SMP877" s="396"/>
      <c r="SMQ877" s="396"/>
      <c r="SMR877" s="396"/>
      <c r="SMS877" s="396"/>
      <c r="SMT877" s="396"/>
      <c r="SMU877" s="396"/>
      <c r="SMV877" s="396"/>
      <c r="SMW877" s="396"/>
      <c r="SMX877" s="396"/>
      <c r="SMY877" s="396"/>
      <c r="SMZ877" s="396"/>
      <c r="SNA877" s="396"/>
      <c r="SNB877" s="396"/>
      <c r="SNC877" s="396"/>
      <c r="SND877" s="396"/>
      <c r="SNE877" s="396"/>
      <c r="SNF877" s="396"/>
      <c r="SNG877" s="396"/>
      <c r="SNH877" s="396"/>
      <c r="SNI877" s="396"/>
      <c r="SNJ877" s="396"/>
      <c r="SNK877" s="396"/>
      <c r="SNL877" s="396"/>
      <c r="SNM877" s="396"/>
      <c r="SNN877" s="396"/>
      <c r="SNO877" s="396"/>
      <c r="SNP877" s="396"/>
      <c r="SNQ877" s="396"/>
      <c r="SNR877" s="396"/>
      <c r="SNS877" s="396"/>
      <c r="SNT877" s="396"/>
      <c r="SNU877" s="396"/>
      <c r="SNV877" s="396"/>
      <c r="SNW877" s="396"/>
      <c r="SNX877" s="396"/>
      <c r="SNY877" s="396"/>
      <c r="SNZ877" s="396"/>
      <c r="SOA877" s="396"/>
      <c r="SOB877" s="396"/>
      <c r="SOC877" s="396"/>
      <c r="SOD877" s="396"/>
      <c r="SOE877" s="396"/>
      <c r="SOF877" s="396"/>
      <c r="SOG877" s="396"/>
      <c r="SOH877" s="396"/>
      <c r="SOI877" s="396"/>
      <c r="SOJ877" s="396"/>
      <c r="SOK877" s="396"/>
      <c r="SOL877" s="396"/>
      <c r="SOM877" s="396"/>
      <c r="SON877" s="396"/>
      <c r="SOO877" s="396"/>
      <c r="SOP877" s="396"/>
      <c r="SOQ877" s="396"/>
      <c r="SOR877" s="396"/>
      <c r="SOS877" s="396"/>
      <c r="SOT877" s="396"/>
      <c r="SOU877" s="396"/>
      <c r="SOV877" s="396"/>
      <c r="SOW877" s="396"/>
      <c r="SOX877" s="396"/>
      <c r="SOY877" s="396"/>
      <c r="SOZ877" s="396"/>
      <c r="SPA877" s="396"/>
      <c r="SPB877" s="396"/>
      <c r="SPC877" s="396"/>
      <c r="SPD877" s="396"/>
      <c r="SPE877" s="396"/>
      <c r="SPF877" s="396"/>
      <c r="SPG877" s="396"/>
      <c r="SPH877" s="396"/>
      <c r="SPI877" s="396"/>
      <c r="SPJ877" s="396"/>
      <c r="SPK877" s="396"/>
      <c r="SPL877" s="396"/>
      <c r="SPM877" s="396"/>
      <c r="SPN877" s="396"/>
      <c r="SPO877" s="396"/>
      <c r="SPP877" s="396"/>
      <c r="SPQ877" s="396"/>
      <c r="SPR877" s="396"/>
      <c r="SPS877" s="396"/>
      <c r="SPT877" s="396"/>
      <c r="SPU877" s="396"/>
      <c r="SPV877" s="396"/>
      <c r="SPW877" s="396"/>
      <c r="SPX877" s="396"/>
      <c r="SPY877" s="396"/>
      <c r="SPZ877" s="396"/>
      <c r="SQA877" s="396"/>
      <c r="SQB877" s="396"/>
      <c r="SQC877" s="396"/>
      <c r="SQD877" s="396"/>
      <c r="SQE877" s="396"/>
      <c r="SQF877" s="396"/>
      <c r="SQG877" s="396"/>
      <c r="SQH877" s="396"/>
      <c r="SQI877" s="396"/>
      <c r="SQJ877" s="396"/>
      <c r="SQK877" s="396"/>
      <c r="SQL877" s="396"/>
      <c r="SQM877" s="396"/>
      <c r="SQN877" s="396"/>
      <c r="SQO877" s="396"/>
      <c r="SQP877" s="396"/>
      <c r="SQQ877" s="396"/>
      <c r="SQR877" s="396"/>
      <c r="SQS877" s="396"/>
      <c r="SQT877" s="396"/>
      <c r="SQU877" s="396"/>
      <c r="SQV877" s="396"/>
      <c r="SQW877" s="396"/>
      <c r="SQX877" s="396"/>
      <c r="SQY877" s="396"/>
      <c r="SQZ877" s="396"/>
      <c r="SRA877" s="396"/>
      <c r="SRB877" s="396"/>
      <c r="SRC877" s="396"/>
      <c r="SRD877" s="396"/>
      <c r="SRE877" s="396"/>
      <c r="SRF877" s="396"/>
      <c r="SRG877" s="396"/>
      <c r="SRH877" s="396"/>
      <c r="SRI877" s="396"/>
      <c r="SRJ877" s="396"/>
      <c r="SRK877" s="396"/>
      <c r="SRL877" s="396"/>
      <c r="SRM877" s="396"/>
      <c r="SRN877" s="396"/>
      <c r="SRO877" s="396"/>
      <c r="SRP877" s="396"/>
      <c r="SRQ877" s="396"/>
      <c r="SRR877" s="396"/>
      <c r="SRS877" s="396"/>
      <c r="SRT877" s="396"/>
      <c r="SRU877" s="396"/>
      <c r="SRV877" s="396"/>
      <c r="SRW877" s="396"/>
      <c r="SRX877" s="396"/>
      <c r="SRY877" s="396"/>
      <c r="SRZ877" s="396"/>
      <c r="SSA877" s="396"/>
      <c r="SSB877" s="396"/>
      <c r="SSC877" s="396"/>
      <c r="SSD877" s="396"/>
      <c r="SSE877" s="396"/>
      <c r="SSF877" s="396"/>
      <c r="SSG877" s="396"/>
      <c r="SSH877" s="396"/>
      <c r="SSI877" s="396"/>
      <c r="SSJ877" s="396"/>
      <c r="SSK877" s="396"/>
      <c r="SSL877" s="396"/>
      <c r="SSM877" s="396"/>
      <c r="SSN877" s="396"/>
      <c r="SSO877" s="396"/>
      <c r="SSP877" s="396"/>
      <c r="SSQ877" s="396"/>
      <c r="SSR877" s="396"/>
      <c r="SSS877" s="396"/>
      <c r="SST877" s="396"/>
      <c r="SSU877" s="396"/>
      <c r="SSV877" s="396"/>
      <c r="SSW877" s="396"/>
      <c r="SSX877" s="396"/>
      <c r="SSY877" s="396"/>
      <c r="SSZ877" s="396"/>
      <c r="STA877" s="396"/>
      <c r="STB877" s="396"/>
      <c r="STC877" s="396"/>
      <c r="STD877" s="396"/>
      <c r="STE877" s="396"/>
      <c r="STF877" s="396"/>
      <c r="STG877" s="396"/>
      <c r="STH877" s="396"/>
      <c r="STI877" s="396"/>
      <c r="STJ877" s="396"/>
      <c r="STK877" s="396"/>
      <c r="STL877" s="396"/>
      <c r="STM877" s="396"/>
      <c r="STN877" s="396"/>
      <c r="STO877" s="396"/>
      <c r="STP877" s="396"/>
      <c r="STQ877" s="396"/>
      <c r="STR877" s="396"/>
      <c r="STS877" s="396"/>
      <c r="STT877" s="396"/>
      <c r="STU877" s="396"/>
      <c r="STV877" s="396"/>
      <c r="STW877" s="396"/>
      <c r="STX877" s="396"/>
      <c r="STY877" s="396"/>
      <c r="STZ877" s="396"/>
      <c r="SUA877" s="396"/>
      <c r="SUB877" s="396"/>
      <c r="SUC877" s="396"/>
      <c r="SUD877" s="396"/>
      <c r="SUE877" s="396"/>
      <c r="SUF877" s="396"/>
      <c r="SUG877" s="396"/>
      <c r="SUH877" s="396"/>
      <c r="SUI877" s="396"/>
      <c r="SUJ877" s="396"/>
      <c r="SUK877" s="396"/>
      <c r="SUL877" s="396"/>
      <c r="SUM877" s="396"/>
      <c r="SUN877" s="396"/>
      <c r="SUO877" s="396"/>
      <c r="SUP877" s="396"/>
      <c r="SUQ877" s="396"/>
      <c r="SUR877" s="396"/>
      <c r="SUS877" s="396"/>
      <c r="SUT877" s="396"/>
      <c r="SUU877" s="396"/>
      <c r="SUV877" s="396"/>
      <c r="SUW877" s="396"/>
      <c r="SUX877" s="396"/>
      <c r="SUY877" s="396"/>
      <c r="SUZ877" s="396"/>
      <c r="SVA877" s="396"/>
      <c r="SVB877" s="396"/>
      <c r="SVC877" s="396"/>
      <c r="SVD877" s="396"/>
      <c r="SVE877" s="396"/>
      <c r="SVF877" s="396"/>
      <c r="SVG877" s="396"/>
      <c r="SVH877" s="396"/>
      <c r="SVI877" s="396"/>
      <c r="SVJ877" s="396"/>
      <c r="SVK877" s="396"/>
      <c r="SVL877" s="396"/>
      <c r="SVM877" s="396"/>
      <c r="SVN877" s="396"/>
      <c r="SVO877" s="396"/>
      <c r="SVP877" s="396"/>
      <c r="SVQ877" s="396"/>
      <c r="SVR877" s="396"/>
      <c r="SVS877" s="396"/>
      <c r="SVT877" s="396"/>
      <c r="SVU877" s="396"/>
      <c r="SVV877" s="396"/>
      <c r="SVW877" s="396"/>
      <c r="SVX877" s="396"/>
      <c r="SVY877" s="396"/>
      <c r="SVZ877" s="396"/>
      <c r="SWA877" s="396"/>
      <c r="SWB877" s="396"/>
      <c r="SWC877" s="396"/>
      <c r="SWD877" s="396"/>
      <c r="SWE877" s="396"/>
      <c r="SWF877" s="396"/>
      <c r="SWG877" s="396"/>
      <c r="SWH877" s="396"/>
      <c r="SWI877" s="396"/>
      <c r="SWJ877" s="396"/>
      <c r="SWK877" s="396"/>
      <c r="SWL877" s="396"/>
      <c r="SWM877" s="396"/>
      <c r="SWN877" s="396"/>
      <c r="SWO877" s="396"/>
      <c r="SWP877" s="396"/>
      <c r="SWQ877" s="396"/>
      <c r="SWR877" s="396"/>
      <c r="SWS877" s="396"/>
      <c r="SWT877" s="396"/>
      <c r="SWU877" s="396"/>
      <c r="SWV877" s="396"/>
      <c r="SWW877" s="396"/>
      <c r="SWX877" s="396"/>
      <c r="SWY877" s="396"/>
      <c r="SWZ877" s="396"/>
      <c r="SXA877" s="396"/>
      <c r="SXB877" s="396"/>
      <c r="SXC877" s="396"/>
      <c r="SXD877" s="396"/>
      <c r="SXE877" s="396"/>
      <c r="SXF877" s="396"/>
      <c r="SXG877" s="396"/>
      <c r="SXH877" s="396"/>
      <c r="SXI877" s="396"/>
      <c r="SXJ877" s="396"/>
      <c r="SXK877" s="396"/>
      <c r="SXL877" s="396"/>
      <c r="SXM877" s="396"/>
      <c r="SXN877" s="396"/>
      <c r="SXO877" s="396"/>
      <c r="SXP877" s="396"/>
      <c r="SXQ877" s="396"/>
      <c r="SXR877" s="396"/>
      <c r="SXS877" s="396"/>
      <c r="SXT877" s="396"/>
      <c r="SXU877" s="396"/>
      <c r="SXV877" s="396"/>
      <c r="SXW877" s="396"/>
      <c r="SXX877" s="396"/>
      <c r="SXY877" s="396"/>
      <c r="SXZ877" s="396"/>
      <c r="SYA877" s="396"/>
      <c r="SYB877" s="396"/>
      <c r="SYC877" s="396"/>
      <c r="SYD877" s="396"/>
      <c r="SYE877" s="396"/>
      <c r="SYF877" s="396"/>
      <c r="SYG877" s="396"/>
      <c r="SYH877" s="396"/>
      <c r="SYI877" s="396"/>
      <c r="SYJ877" s="396"/>
      <c r="SYK877" s="396"/>
      <c r="SYL877" s="396"/>
      <c r="SYM877" s="396"/>
      <c r="SYN877" s="396"/>
      <c r="SYO877" s="396"/>
      <c r="SYP877" s="396"/>
      <c r="SYQ877" s="396"/>
      <c r="SYR877" s="396"/>
      <c r="SYS877" s="396"/>
      <c r="SYT877" s="396"/>
      <c r="SYU877" s="396"/>
      <c r="SYV877" s="396"/>
      <c r="SYW877" s="396"/>
      <c r="SYX877" s="396"/>
      <c r="SYY877" s="396"/>
      <c r="SYZ877" s="396"/>
      <c r="SZA877" s="396"/>
      <c r="SZB877" s="396"/>
      <c r="SZC877" s="396"/>
      <c r="SZD877" s="396"/>
      <c r="SZE877" s="396"/>
      <c r="SZF877" s="396"/>
      <c r="SZG877" s="396"/>
      <c r="SZH877" s="396"/>
      <c r="SZI877" s="396"/>
      <c r="SZJ877" s="396"/>
      <c r="SZK877" s="396"/>
      <c r="SZL877" s="396"/>
      <c r="SZM877" s="396"/>
      <c r="SZN877" s="396"/>
      <c r="SZO877" s="396"/>
      <c r="SZP877" s="396"/>
      <c r="SZQ877" s="396"/>
      <c r="SZR877" s="396"/>
      <c r="SZS877" s="396"/>
      <c r="SZT877" s="396"/>
      <c r="SZU877" s="396"/>
      <c r="SZV877" s="396"/>
      <c r="SZW877" s="396"/>
      <c r="SZX877" s="396"/>
      <c r="SZY877" s="396"/>
      <c r="SZZ877" s="396"/>
      <c r="TAA877" s="396"/>
      <c r="TAB877" s="396"/>
      <c r="TAC877" s="396"/>
      <c r="TAD877" s="396"/>
      <c r="TAE877" s="396"/>
      <c r="TAF877" s="396"/>
      <c r="TAG877" s="396"/>
      <c r="TAH877" s="396"/>
      <c r="TAI877" s="396"/>
      <c r="TAJ877" s="396"/>
      <c r="TAK877" s="396"/>
      <c r="TAL877" s="396"/>
      <c r="TAM877" s="396"/>
      <c r="TAN877" s="396"/>
      <c r="TAO877" s="396"/>
      <c r="TAP877" s="396"/>
      <c r="TAQ877" s="396"/>
      <c r="TAR877" s="396"/>
      <c r="TAS877" s="396"/>
      <c r="TAT877" s="396"/>
      <c r="TAU877" s="396"/>
      <c r="TAV877" s="396"/>
      <c r="TAW877" s="396"/>
      <c r="TAX877" s="396"/>
      <c r="TAY877" s="396"/>
      <c r="TAZ877" s="396"/>
      <c r="TBA877" s="396"/>
      <c r="TBB877" s="396"/>
      <c r="TBC877" s="396"/>
      <c r="TBD877" s="396"/>
      <c r="TBE877" s="396"/>
      <c r="TBF877" s="396"/>
      <c r="TBG877" s="396"/>
      <c r="TBH877" s="396"/>
      <c r="TBI877" s="396"/>
      <c r="TBJ877" s="396"/>
      <c r="TBK877" s="396"/>
      <c r="TBL877" s="396"/>
      <c r="TBM877" s="396"/>
      <c r="TBN877" s="396"/>
      <c r="TBO877" s="396"/>
      <c r="TBP877" s="396"/>
      <c r="TBQ877" s="396"/>
      <c r="TBR877" s="396"/>
      <c r="TBS877" s="396"/>
      <c r="TBT877" s="396"/>
      <c r="TBU877" s="396"/>
      <c r="TBV877" s="396"/>
      <c r="TBW877" s="396"/>
      <c r="TBX877" s="396"/>
      <c r="TBY877" s="396"/>
      <c r="TBZ877" s="396"/>
      <c r="TCA877" s="396"/>
      <c r="TCB877" s="396"/>
      <c r="TCC877" s="396"/>
      <c r="TCD877" s="396"/>
      <c r="TCE877" s="396"/>
      <c r="TCF877" s="396"/>
      <c r="TCG877" s="396"/>
      <c r="TCH877" s="396"/>
      <c r="TCI877" s="396"/>
      <c r="TCJ877" s="396"/>
      <c r="TCK877" s="396"/>
      <c r="TCL877" s="396"/>
      <c r="TCM877" s="396"/>
      <c r="TCN877" s="396"/>
      <c r="TCO877" s="396"/>
      <c r="TCP877" s="396"/>
      <c r="TCQ877" s="396"/>
      <c r="TCR877" s="396"/>
      <c r="TCS877" s="396"/>
      <c r="TCT877" s="396"/>
      <c r="TCU877" s="396"/>
      <c r="TCV877" s="396"/>
      <c r="TCW877" s="396"/>
      <c r="TCX877" s="396"/>
      <c r="TCY877" s="396"/>
      <c r="TCZ877" s="396"/>
      <c r="TDA877" s="396"/>
      <c r="TDB877" s="396"/>
      <c r="TDC877" s="396"/>
      <c r="TDD877" s="396"/>
      <c r="TDE877" s="396"/>
      <c r="TDF877" s="396"/>
      <c r="TDG877" s="396"/>
      <c r="TDH877" s="396"/>
      <c r="TDI877" s="396"/>
      <c r="TDJ877" s="396"/>
      <c r="TDK877" s="396"/>
      <c r="TDL877" s="396"/>
      <c r="TDM877" s="396"/>
      <c r="TDN877" s="396"/>
      <c r="TDO877" s="396"/>
      <c r="TDP877" s="396"/>
      <c r="TDQ877" s="396"/>
      <c r="TDR877" s="396"/>
      <c r="TDS877" s="396"/>
      <c r="TDT877" s="396"/>
      <c r="TDU877" s="396"/>
      <c r="TDV877" s="396"/>
      <c r="TDW877" s="396"/>
      <c r="TDX877" s="396"/>
      <c r="TDY877" s="396"/>
      <c r="TDZ877" s="396"/>
      <c r="TEA877" s="396"/>
      <c r="TEB877" s="396"/>
      <c r="TEC877" s="396"/>
      <c r="TED877" s="396"/>
      <c r="TEE877" s="396"/>
      <c r="TEF877" s="396"/>
      <c r="TEG877" s="396"/>
      <c r="TEH877" s="396"/>
      <c r="TEI877" s="396"/>
      <c r="TEJ877" s="396"/>
      <c r="TEK877" s="396"/>
      <c r="TEL877" s="396"/>
      <c r="TEM877" s="396"/>
      <c r="TEN877" s="396"/>
      <c r="TEO877" s="396"/>
      <c r="TEP877" s="396"/>
      <c r="TEQ877" s="396"/>
      <c r="TER877" s="396"/>
      <c r="TES877" s="396"/>
      <c r="TET877" s="396"/>
      <c r="TEU877" s="396"/>
      <c r="TEV877" s="396"/>
      <c r="TEW877" s="396"/>
      <c r="TEX877" s="396"/>
      <c r="TEY877" s="396"/>
      <c r="TEZ877" s="396"/>
      <c r="TFA877" s="396"/>
      <c r="TFB877" s="396"/>
      <c r="TFC877" s="396"/>
      <c r="TFD877" s="396"/>
      <c r="TFE877" s="396"/>
      <c r="TFF877" s="396"/>
      <c r="TFG877" s="396"/>
      <c r="TFH877" s="396"/>
      <c r="TFI877" s="396"/>
      <c r="TFJ877" s="396"/>
      <c r="TFK877" s="396"/>
      <c r="TFL877" s="396"/>
      <c r="TFM877" s="396"/>
      <c r="TFN877" s="396"/>
      <c r="TFO877" s="396"/>
      <c r="TFP877" s="396"/>
      <c r="TFQ877" s="396"/>
      <c r="TFR877" s="396"/>
      <c r="TFS877" s="396"/>
      <c r="TFT877" s="396"/>
      <c r="TFU877" s="396"/>
      <c r="TFV877" s="396"/>
      <c r="TFW877" s="396"/>
      <c r="TFX877" s="396"/>
      <c r="TFY877" s="396"/>
      <c r="TFZ877" s="396"/>
      <c r="TGA877" s="396"/>
      <c r="TGB877" s="396"/>
      <c r="TGC877" s="396"/>
      <c r="TGD877" s="396"/>
      <c r="TGE877" s="396"/>
      <c r="TGF877" s="396"/>
      <c r="TGG877" s="396"/>
      <c r="TGH877" s="396"/>
      <c r="TGI877" s="396"/>
      <c r="TGJ877" s="396"/>
      <c r="TGK877" s="396"/>
      <c r="TGL877" s="396"/>
      <c r="TGM877" s="396"/>
      <c r="TGN877" s="396"/>
      <c r="TGO877" s="396"/>
      <c r="TGP877" s="396"/>
      <c r="TGQ877" s="396"/>
      <c r="TGR877" s="396"/>
      <c r="TGS877" s="396"/>
      <c r="TGT877" s="396"/>
      <c r="TGU877" s="396"/>
      <c r="TGV877" s="396"/>
      <c r="TGW877" s="396"/>
      <c r="TGX877" s="396"/>
      <c r="TGY877" s="396"/>
      <c r="TGZ877" s="396"/>
      <c r="THA877" s="396"/>
      <c r="THB877" s="396"/>
      <c r="THC877" s="396"/>
      <c r="THD877" s="396"/>
      <c r="THE877" s="396"/>
      <c r="THF877" s="396"/>
      <c r="THG877" s="396"/>
      <c r="THH877" s="396"/>
      <c r="THI877" s="396"/>
      <c r="THJ877" s="396"/>
      <c r="THK877" s="396"/>
      <c r="THL877" s="396"/>
      <c r="THM877" s="396"/>
      <c r="THN877" s="396"/>
      <c r="THO877" s="396"/>
      <c r="THP877" s="396"/>
      <c r="THQ877" s="396"/>
      <c r="THR877" s="396"/>
      <c r="THS877" s="396"/>
      <c r="THT877" s="396"/>
      <c r="THU877" s="396"/>
      <c r="THV877" s="396"/>
      <c r="THW877" s="396"/>
      <c r="THX877" s="396"/>
      <c r="THY877" s="396"/>
      <c r="THZ877" s="396"/>
      <c r="TIA877" s="396"/>
      <c r="TIB877" s="396"/>
      <c r="TIC877" s="396"/>
      <c r="TID877" s="396"/>
      <c r="TIE877" s="396"/>
      <c r="TIF877" s="396"/>
      <c r="TIG877" s="396"/>
      <c r="TIH877" s="396"/>
      <c r="TII877" s="396"/>
      <c r="TIJ877" s="396"/>
      <c r="TIK877" s="396"/>
      <c r="TIL877" s="396"/>
      <c r="TIM877" s="396"/>
      <c r="TIN877" s="396"/>
      <c r="TIO877" s="396"/>
      <c r="TIP877" s="396"/>
      <c r="TIQ877" s="396"/>
      <c r="TIR877" s="396"/>
      <c r="TIS877" s="396"/>
      <c r="TIT877" s="396"/>
      <c r="TIU877" s="396"/>
      <c r="TIV877" s="396"/>
      <c r="TIW877" s="396"/>
      <c r="TIX877" s="396"/>
      <c r="TIY877" s="396"/>
      <c r="TIZ877" s="396"/>
      <c r="TJA877" s="396"/>
      <c r="TJB877" s="396"/>
      <c r="TJC877" s="396"/>
      <c r="TJD877" s="396"/>
      <c r="TJE877" s="396"/>
      <c r="TJF877" s="396"/>
      <c r="TJG877" s="396"/>
      <c r="TJH877" s="396"/>
      <c r="TJI877" s="396"/>
      <c r="TJJ877" s="396"/>
      <c r="TJK877" s="396"/>
      <c r="TJL877" s="396"/>
      <c r="TJM877" s="396"/>
      <c r="TJN877" s="396"/>
      <c r="TJO877" s="396"/>
      <c r="TJP877" s="396"/>
      <c r="TJQ877" s="396"/>
      <c r="TJR877" s="396"/>
      <c r="TJS877" s="396"/>
      <c r="TJT877" s="396"/>
      <c r="TJU877" s="396"/>
      <c r="TJV877" s="396"/>
      <c r="TJW877" s="396"/>
      <c r="TJX877" s="396"/>
      <c r="TJY877" s="396"/>
      <c r="TJZ877" s="396"/>
      <c r="TKA877" s="396"/>
      <c r="TKB877" s="396"/>
      <c r="TKC877" s="396"/>
      <c r="TKD877" s="396"/>
      <c r="TKE877" s="396"/>
      <c r="TKF877" s="396"/>
      <c r="TKG877" s="396"/>
      <c r="TKH877" s="396"/>
      <c r="TKI877" s="396"/>
      <c r="TKJ877" s="396"/>
      <c r="TKK877" s="396"/>
      <c r="TKL877" s="396"/>
      <c r="TKM877" s="396"/>
      <c r="TKN877" s="396"/>
      <c r="TKO877" s="396"/>
      <c r="TKP877" s="396"/>
      <c r="TKQ877" s="396"/>
      <c r="TKR877" s="396"/>
      <c r="TKS877" s="396"/>
      <c r="TKT877" s="396"/>
      <c r="TKU877" s="396"/>
      <c r="TKV877" s="396"/>
      <c r="TKW877" s="396"/>
      <c r="TKX877" s="396"/>
      <c r="TKY877" s="396"/>
      <c r="TKZ877" s="396"/>
      <c r="TLA877" s="396"/>
      <c r="TLB877" s="396"/>
      <c r="TLC877" s="396"/>
      <c r="TLD877" s="396"/>
      <c r="TLE877" s="396"/>
      <c r="TLF877" s="396"/>
      <c r="TLG877" s="396"/>
      <c r="TLH877" s="396"/>
      <c r="TLI877" s="396"/>
      <c r="TLJ877" s="396"/>
      <c r="TLK877" s="396"/>
      <c r="TLL877" s="396"/>
      <c r="TLM877" s="396"/>
      <c r="TLN877" s="396"/>
      <c r="TLO877" s="396"/>
      <c r="TLP877" s="396"/>
      <c r="TLQ877" s="396"/>
      <c r="TLR877" s="396"/>
      <c r="TLS877" s="396"/>
      <c r="TLT877" s="396"/>
      <c r="TLU877" s="396"/>
      <c r="TLV877" s="396"/>
      <c r="TLW877" s="396"/>
      <c r="TLX877" s="396"/>
      <c r="TLY877" s="396"/>
      <c r="TLZ877" s="396"/>
      <c r="TMA877" s="396"/>
      <c r="TMB877" s="396"/>
      <c r="TMC877" s="396"/>
      <c r="TMD877" s="396"/>
      <c r="TME877" s="396"/>
      <c r="TMF877" s="396"/>
      <c r="TMG877" s="396"/>
      <c r="TMH877" s="396"/>
      <c r="TMI877" s="396"/>
      <c r="TMJ877" s="396"/>
      <c r="TMK877" s="396"/>
      <c r="TML877" s="396"/>
      <c r="TMM877" s="396"/>
      <c r="TMN877" s="396"/>
      <c r="TMO877" s="396"/>
      <c r="TMP877" s="396"/>
      <c r="TMQ877" s="396"/>
      <c r="TMR877" s="396"/>
      <c r="TMS877" s="396"/>
      <c r="TMT877" s="396"/>
      <c r="TMU877" s="396"/>
      <c r="TMV877" s="396"/>
      <c r="TMW877" s="396"/>
      <c r="TMX877" s="396"/>
      <c r="TMY877" s="396"/>
      <c r="TMZ877" s="396"/>
      <c r="TNA877" s="396"/>
      <c r="TNB877" s="396"/>
      <c r="TNC877" s="396"/>
      <c r="TND877" s="396"/>
      <c r="TNE877" s="396"/>
      <c r="TNF877" s="396"/>
      <c r="TNG877" s="396"/>
      <c r="TNH877" s="396"/>
      <c r="TNI877" s="396"/>
      <c r="TNJ877" s="396"/>
      <c r="TNK877" s="396"/>
      <c r="TNL877" s="396"/>
      <c r="TNM877" s="396"/>
      <c r="TNN877" s="396"/>
      <c r="TNO877" s="396"/>
      <c r="TNP877" s="396"/>
      <c r="TNQ877" s="396"/>
      <c r="TNR877" s="396"/>
      <c r="TNS877" s="396"/>
      <c r="TNT877" s="396"/>
      <c r="TNU877" s="396"/>
      <c r="TNV877" s="396"/>
      <c r="TNW877" s="396"/>
      <c r="TNX877" s="396"/>
      <c r="TNY877" s="396"/>
      <c r="TNZ877" s="396"/>
      <c r="TOA877" s="396"/>
      <c r="TOB877" s="396"/>
      <c r="TOC877" s="396"/>
      <c r="TOD877" s="396"/>
      <c r="TOE877" s="396"/>
      <c r="TOF877" s="396"/>
      <c r="TOG877" s="396"/>
      <c r="TOH877" s="396"/>
      <c r="TOI877" s="396"/>
      <c r="TOJ877" s="396"/>
      <c r="TOK877" s="396"/>
      <c r="TOL877" s="396"/>
      <c r="TOM877" s="396"/>
      <c r="TON877" s="396"/>
      <c r="TOO877" s="396"/>
      <c r="TOP877" s="396"/>
      <c r="TOQ877" s="396"/>
      <c r="TOR877" s="396"/>
      <c r="TOS877" s="396"/>
      <c r="TOT877" s="396"/>
      <c r="TOU877" s="396"/>
      <c r="TOV877" s="396"/>
      <c r="TOW877" s="396"/>
      <c r="TOX877" s="396"/>
      <c r="TOY877" s="396"/>
      <c r="TOZ877" s="396"/>
      <c r="TPA877" s="396"/>
      <c r="TPB877" s="396"/>
      <c r="TPC877" s="396"/>
      <c r="TPD877" s="396"/>
      <c r="TPE877" s="396"/>
      <c r="TPF877" s="396"/>
      <c r="TPG877" s="396"/>
      <c r="TPH877" s="396"/>
      <c r="TPI877" s="396"/>
      <c r="TPJ877" s="396"/>
      <c r="TPK877" s="396"/>
      <c r="TPL877" s="396"/>
      <c r="TPM877" s="396"/>
      <c r="TPN877" s="396"/>
      <c r="TPO877" s="396"/>
      <c r="TPP877" s="396"/>
      <c r="TPQ877" s="396"/>
      <c r="TPR877" s="396"/>
      <c r="TPS877" s="396"/>
      <c r="TPT877" s="396"/>
      <c r="TPU877" s="396"/>
      <c r="TPV877" s="396"/>
      <c r="TPW877" s="396"/>
      <c r="TPX877" s="396"/>
      <c r="TPY877" s="396"/>
      <c r="TPZ877" s="396"/>
      <c r="TQA877" s="396"/>
      <c r="TQB877" s="396"/>
      <c r="TQC877" s="396"/>
      <c r="TQD877" s="396"/>
      <c r="TQE877" s="396"/>
      <c r="TQF877" s="396"/>
      <c r="TQG877" s="396"/>
      <c r="TQH877" s="396"/>
      <c r="TQI877" s="396"/>
      <c r="TQJ877" s="396"/>
      <c r="TQK877" s="396"/>
      <c r="TQL877" s="396"/>
      <c r="TQM877" s="396"/>
      <c r="TQN877" s="396"/>
      <c r="TQO877" s="396"/>
      <c r="TQP877" s="396"/>
      <c r="TQQ877" s="396"/>
      <c r="TQR877" s="396"/>
      <c r="TQS877" s="396"/>
      <c r="TQT877" s="396"/>
      <c r="TQU877" s="396"/>
      <c r="TQV877" s="396"/>
      <c r="TQW877" s="396"/>
      <c r="TQX877" s="396"/>
      <c r="TQY877" s="396"/>
      <c r="TQZ877" s="396"/>
      <c r="TRA877" s="396"/>
      <c r="TRB877" s="396"/>
      <c r="TRC877" s="396"/>
      <c r="TRD877" s="396"/>
      <c r="TRE877" s="396"/>
      <c r="TRF877" s="396"/>
      <c r="TRG877" s="396"/>
      <c r="TRH877" s="396"/>
      <c r="TRI877" s="396"/>
      <c r="TRJ877" s="396"/>
      <c r="TRK877" s="396"/>
      <c r="TRL877" s="396"/>
      <c r="TRM877" s="396"/>
      <c r="TRN877" s="396"/>
      <c r="TRO877" s="396"/>
      <c r="TRP877" s="396"/>
      <c r="TRQ877" s="396"/>
      <c r="TRR877" s="396"/>
      <c r="TRS877" s="396"/>
      <c r="TRT877" s="396"/>
      <c r="TRU877" s="396"/>
      <c r="TRV877" s="396"/>
      <c r="TRW877" s="396"/>
      <c r="TRX877" s="396"/>
      <c r="TRY877" s="396"/>
      <c r="TRZ877" s="396"/>
      <c r="TSA877" s="396"/>
      <c r="TSB877" s="396"/>
      <c r="TSC877" s="396"/>
      <c r="TSD877" s="396"/>
      <c r="TSE877" s="396"/>
      <c r="TSF877" s="396"/>
      <c r="TSG877" s="396"/>
      <c r="TSH877" s="396"/>
      <c r="TSI877" s="396"/>
      <c r="TSJ877" s="396"/>
      <c r="TSK877" s="396"/>
      <c r="TSL877" s="396"/>
      <c r="TSM877" s="396"/>
      <c r="TSN877" s="396"/>
      <c r="TSO877" s="396"/>
      <c r="TSP877" s="396"/>
      <c r="TSQ877" s="396"/>
      <c r="TSR877" s="396"/>
      <c r="TSS877" s="396"/>
      <c r="TST877" s="396"/>
      <c r="TSU877" s="396"/>
      <c r="TSV877" s="396"/>
      <c r="TSW877" s="396"/>
      <c r="TSX877" s="396"/>
      <c r="TSY877" s="396"/>
      <c r="TSZ877" s="396"/>
      <c r="TTA877" s="396"/>
      <c r="TTB877" s="396"/>
      <c r="TTC877" s="396"/>
      <c r="TTD877" s="396"/>
      <c r="TTE877" s="396"/>
      <c r="TTF877" s="396"/>
      <c r="TTG877" s="396"/>
      <c r="TTH877" s="396"/>
      <c r="TTI877" s="396"/>
      <c r="TTJ877" s="396"/>
      <c r="TTK877" s="396"/>
      <c r="TTL877" s="396"/>
      <c r="TTM877" s="396"/>
      <c r="TTN877" s="396"/>
      <c r="TTO877" s="396"/>
      <c r="TTP877" s="396"/>
      <c r="TTQ877" s="396"/>
      <c r="TTR877" s="396"/>
      <c r="TTS877" s="396"/>
      <c r="TTT877" s="396"/>
      <c r="TTU877" s="396"/>
      <c r="TTV877" s="396"/>
      <c r="TTW877" s="396"/>
      <c r="TTX877" s="396"/>
      <c r="TTY877" s="396"/>
      <c r="TTZ877" s="396"/>
      <c r="TUA877" s="396"/>
      <c r="TUB877" s="396"/>
      <c r="TUC877" s="396"/>
      <c r="TUD877" s="396"/>
      <c r="TUE877" s="396"/>
      <c r="TUF877" s="396"/>
      <c r="TUG877" s="396"/>
      <c r="TUH877" s="396"/>
      <c r="TUI877" s="396"/>
      <c r="TUJ877" s="396"/>
      <c r="TUK877" s="396"/>
      <c r="TUL877" s="396"/>
      <c r="TUM877" s="396"/>
      <c r="TUN877" s="396"/>
      <c r="TUO877" s="396"/>
      <c r="TUP877" s="396"/>
      <c r="TUQ877" s="396"/>
      <c r="TUR877" s="396"/>
      <c r="TUS877" s="396"/>
      <c r="TUT877" s="396"/>
      <c r="TUU877" s="396"/>
      <c r="TUV877" s="396"/>
      <c r="TUW877" s="396"/>
      <c r="TUX877" s="396"/>
      <c r="TUY877" s="396"/>
      <c r="TUZ877" s="396"/>
      <c r="TVA877" s="396"/>
      <c r="TVB877" s="396"/>
      <c r="TVC877" s="396"/>
      <c r="TVD877" s="396"/>
      <c r="TVE877" s="396"/>
      <c r="TVF877" s="396"/>
      <c r="TVG877" s="396"/>
      <c r="TVH877" s="396"/>
      <c r="TVI877" s="396"/>
      <c r="TVJ877" s="396"/>
      <c r="TVK877" s="396"/>
      <c r="TVL877" s="396"/>
      <c r="TVM877" s="396"/>
      <c r="TVN877" s="396"/>
      <c r="TVO877" s="396"/>
      <c r="TVP877" s="396"/>
      <c r="TVQ877" s="396"/>
      <c r="TVR877" s="396"/>
      <c r="TVS877" s="396"/>
      <c r="TVT877" s="396"/>
      <c r="TVU877" s="396"/>
      <c r="TVV877" s="396"/>
      <c r="TVW877" s="396"/>
      <c r="TVX877" s="396"/>
      <c r="TVY877" s="396"/>
      <c r="TVZ877" s="396"/>
      <c r="TWA877" s="396"/>
      <c r="TWB877" s="396"/>
      <c r="TWC877" s="396"/>
      <c r="TWD877" s="396"/>
      <c r="TWE877" s="396"/>
      <c r="TWF877" s="396"/>
      <c r="TWG877" s="396"/>
      <c r="TWH877" s="396"/>
      <c r="TWI877" s="396"/>
      <c r="TWJ877" s="396"/>
      <c r="TWK877" s="396"/>
      <c r="TWL877" s="396"/>
      <c r="TWM877" s="396"/>
      <c r="TWN877" s="396"/>
      <c r="TWO877" s="396"/>
      <c r="TWP877" s="396"/>
      <c r="TWQ877" s="396"/>
      <c r="TWR877" s="396"/>
      <c r="TWS877" s="396"/>
      <c r="TWT877" s="396"/>
      <c r="TWU877" s="396"/>
      <c r="TWV877" s="396"/>
      <c r="TWW877" s="396"/>
      <c r="TWX877" s="396"/>
      <c r="TWY877" s="396"/>
      <c r="TWZ877" s="396"/>
      <c r="TXA877" s="396"/>
      <c r="TXB877" s="396"/>
      <c r="TXC877" s="396"/>
      <c r="TXD877" s="396"/>
      <c r="TXE877" s="396"/>
      <c r="TXF877" s="396"/>
      <c r="TXG877" s="396"/>
      <c r="TXH877" s="396"/>
      <c r="TXI877" s="396"/>
      <c r="TXJ877" s="396"/>
      <c r="TXK877" s="396"/>
      <c r="TXL877" s="396"/>
      <c r="TXM877" s="396"/>
      <c r="TXN877" s="396"/>
      <c r="TXO877" s="396"/>
      <c r="TXP877" s="396"/>
      <c r="TXQ877" s="396"/>
      <c r="TXR877" s="396"/>
      <c r="TXS877" s="396"/>
      <c r="TXT877" s="396"/>
      <c r="TXU877" s="396"/>
      <c r="TXV877" s="396"/>
      <c r="TXW877" s="396"/>
      <c r="TXX877" s="396"/>
      <c r="TXY877" s="396"/>
      <c r="TXZ877" s="396"/>
      <c r="TYA877" s="396"/>
      <c r="TYB877" s="396"/>
      <c r="TYC877" s="396"/>
      <c r="TYD877" s="396"/>
      <c r="TYE877" s="396"/>
      <c r="TYF877" s="396"/>
      <c r="TYG877" s="396"/>
      <c r="TYH877" s="396"/>
      <c r="TYI877" s="396"/>
      <c r="TYJ877" s="396"/>
      <c r="TYK877" s="396"/>
      <c r="TYL877" s="396"/>
      <c r="TYM877" s="396"/>
      <c r="TYN877" s="396"/>
      <c r="TYO877" s="396"/>
      <c r="TYP877" s="396"/>
      <c r="TYQ877" s="396"/>
      <c r="TYR877" s="396"/>
      <c r="TYS877" s="396"/>
      <c r="TYT877" s="396"/>
      <c r="TYU877" s="396"/>
      <c r="TYV877" s="396"/>
      <c r="TYW877" s="396"/>
      <c r="TYX877" s="396"/>
      <c r="TYY877" s="396"/>
      <c r="TYZ877" s="396"/>
      <c r="TZA877" s="396"/>
      <c r="TZB877" s="396"/>
      <c r="TZC877" s="396"/>
      <c r="TZD877" s="396"/>
      <c r="TZE877" s="396"/>
      <c r="TZF877" s="396"/>
      <c r="TZG877" s="396"/>
      <c r="TZH877" s="396"/>
      <c r="TZI877" s="396"/>
      <c r="TZJ877" s="396"/>
      <c r="TZK877" s="396"/>
      <c r="TZL877" s="396"/>
      <c r="TZM877" s="396"/>
      <c r="TZN877" s="396"/>
      <c r="TZO877" s="396"/>
      <c r="TZP877" s="396"/>
      <c r="TZQ877" s="396"/>
      <c r="TZR877" s="396"/>
      <c r="TZS877" s="396"/>
      <c r="TZT877" s="396"/>
      <c r="TZU877" s="396"/>
      <c r="TZV877" s="396"/>
      <c r="TZW877" s="396"/>
      <c r="TZX877" s="396"/>
      <c r="TZY877" s="396"/>
      <c r="TZZ877" s="396"/>
      <c r="UAA877" s="396"/>
      <c r="UAB877" s="396"/>
      <c r="UAC877" s="396"/>
      <c r="UAD877" s="396"/>
      <c r="UAE877" s="396"/>
      <c r="UAF877" s="396"/>
      <c r="UAG877" s="396"/>
      <c r="UAH877" s="396"/>
      <c r="UAI877" s="396"/>
      <c r="UAJ877" s="396"/>
      <c r="UAK877" s="396"/>
      <c r="UAL877" s="396"/>
      <c r="UAM877" s="396"/>
      <c r="UAN877" s="396"/>
      <c r="UAO877" s="396"/>
      <c r="UAP877" s="396"/>
      <c r="UAQ877" s="396"/>
      <c r="UAR877" s="396"/>
      <c r="UAS877" s="396"/>
      <c r="UAT877" s="396"/>
      <c r="UAU877" s="396"/>
      <c r="UAV877" s="396"/>
      <c r="UAW877" s="396"/>
      <c r="UAX877" s="396"/>
      <c r="UAY877" s="396"/>
      <c r="UAZ877" s="396"/>
      <c r="UBA877" s="396"/>
      <c r="UBB877" s="396"/>
      <c r="UBC877" s="396"/>
      <c r="UBD877" s="396"/>
      <c r="UBE877" s="396"/>
      <c r="UBF877" s="396"/>
      <c r="UBG877" s="396"/>
      <c r="UBH877" s="396"/>
      <c r="UBI877" s="396"/>
      <c r="UBJ877" s="396"/>
      <c r="UBK877" s="396"/>
      <c r="UBL877" s="396"/>
      <c r="UBM877" s="396"/>
      <c r="UBN877" s="396"/>
      <c r="UBO877" s="396"/>
      <c r="UBP877" s="396"/>
      <c r="UBQ877" s="396"/>
      <c r="UBR877" s="396"/>
      <c r="UBS877" s="396"/>
      <c r="UBT877" s="396"/>
      <c r="UBU877" s="396"/>
      <c r="UBV877" s="396"/>
      <c r="UBW877" s="396"/>
      <c r="UBX877" s="396"/>
      <c r="UBY877" s="396"/>
      <c r="UBZ877" s="396"/>
      <c r="UCA877" s="396"/>
      <c r="UCB877" s="396"/>
      <c r="UCC877" s="396"/>
      <c r="UCD877" s="396"/>
      <c r="UCE877" s="396"/>
      <c r="UCF877" s="396"/>
      <c r="UCG877" s="396"/>
      <c r="UCH877" s="396"/>
      <c r="UCI877" s="396"/>
      <c r="UCJ877" s="396"/>
      <c r="UCK877" s="396"/>
      <c r="UCL877" s="396"/>
      <c r="UCM877" s="396"/>
      <c r="UCN877" s="396"/>
      <c r="UCO877" s="396"/>
      <c r="UCP877" s="396"/>
      <c r="UCQ877" s="396"/>
      <c r="UCR877" s="396"/>
      <c r="UCS877" s="396"/>
      <c r="UCT877" s="396"/>
      <c r="UCU877" s="396"/>
      <c r="UCV877" s="396"/>
      <c r="UCW877" s="396"/>
      <c r="UCX877" s="396"/>
      <c r="UCY877" s="396"/>
      <c r="UCZ877" s="396"/>
      <c r="UDA877" s="396"/>
      <c r="UDB877" s="396"/>
      <c r="UDC877" s="396"/>
      <c r="UDD877" s="396"/>
      <c r="UDE877" s="396"/>
      <c r="UDF877" s="396"/>
      <c r="UDG877" s="396"/>
      <c r="UDH877" s="396"/>
      <c r="UDI877" s="396"/>
      <c r="UDJ877" s="396"/>
      <c r="UDK877" s="396"/>
      <c r="UDL877" s="396"/>
      <c r="UDM877" s="396"/>
      <c r="UDN877" s="396"/>
      <c r="UDO877" s="396"/>
      <c r="UDP877" s="396"/>
      <c r="UDQ877" s="396"/>
      <c r="UDR877" s="396"/>
      <c r="UDS877" s="396"/>
      <c r="UDT877" s="396"/>
      <c r="UDU877" s="396"/>
      <c r="UDV877" s="396"/>
      <c r="UDW877" s="396"/>
      <c r="UDX877" s="396"/>
      <c r="UDY877" s="396"/>
      <c r="UDZ877" s="396"/>
      <c r="UEA877" s="396"/>
      <c r="UEB877" s="396"/>
      <c r="UEC877" s="396"/>
      <c r="UED877" s="396"/>
      <c r="UEE877" s="396"/>
      <c r="UEF877" s="396"/>
      <c r="UEG877" s="396"/>
      <c r="UEH877" s="396"/>
      <c r="UEI877" s="396"/>
      <c r="UEJ877" s="396"/>
      <c r="UEK877" s="396"/>
      <c r="UEL877" s="396"/>
      <c r="UEM877" s="396"/>
      <c r="UEN877" s="396"/>
      <c r="UEO877" s="396"/>
      <c r="UEP877" s="396"/>
      <c r="UEQ877" s="396"/>
      <c r="UER877" s="396"/>
      <c r="UES877" s="396"/>
      <c r="UET877" s="396"/>
      <c r="UEU877" s="396"/>
      <c r="UEV877" s="396"/>
      <c r="UEW877" s="396"/>
      <c r="UEX877" s="396"/>
      <c r="UEY877" s="396"/>
      <c r="UEZ877" s="396"/>
      <c r="UFA877" s="396"/>
      <c r="UFB877" s="396"/>
      <c r="UFC877" s="396"/>
      <c r="UFD877" s="396"/>
      <c r="UFE877" s="396"/>
      <c r="UFF877" s="396"/>
      <c r="UFG877" s="396"/>
      <c r="UFH877" s="396"/>
      <c r="UFI877" s="396"/>
      <c r="UFJ877" s="396"/>
      <c r="UFK877" s="396"/>
      <c r="UFL877" s="396"/>
      <c r="UFM877" s="396"/>
      <c r="UFN877" s="396"/>
      <c r="UFO877" s="396"/>
      <c r="UFP877" s="396"/>
      <c r="UFQ877" s="396"/>
      <c r="UFR877" s="396"/>
      <c r="UFS877" s="396"/>
      <c r="UFT877" s="396"/>
      <c r="UFU877" s="396"/>
      <c r="UFV877" s="396"/>
      <c r="UFW877" s="396"/>
      <c r="UFX877" s="396"/>
      <c r="UFY877" s="396"/>
      <c r="UFZ877" s="396"/>
      <c r="UGA877" s="396"/>
      <c r="UGB877" s="396"/>
      <c r="UGC877" s="396"/>
      <c r="UGD877" s="396"/>
      <c r="UGE877" s="396"/>
      <c r="UGF877" s="396"/>
      <c r="UGG877" s="396"/>
      <c r="UGH877" s="396"/>
      <c r="UGI877" s="396"/>
      <c r="UGJ877" s="396"/>
      <c r="UGK877" s="396"/>
      <c r="UGL877" s="396"/>
      <c r="UGM877" s="396"/>
      <c r="UGN877" s="396"/>
      <c r="UGO877" s="396"/>
      <c r="UGP877" s="396"/>
      <c r="UGQ877" s="396"/>
      <c r="UGR877" s="396"/>
      <c r="UGS877" s="396"/>
      <c r="UGT877" s="396"/>
      <c r="UGU877" s="396"/>
      <c r="UGV877" s="396"/>
      <c r="UGW877" s="396"/>
      <c r="UGX877" s="396"/>
      <c r="UGY877" s="396"/>
      <c r="UGZ877" s="396"/>
      <c r="UHA877" s="396"/>
      <c r="UHB877" s="396"/>
      <c r="UHC877" s="396"/>
      <c r="UHD877" s="396"/>
      <c r="UHE877" s="396"/>
      <c r="UHF877" s="396"/>
      <c r="UHG877" s="396"/>
      <c r="UHH877" s="396"/>
      <c r="UHI877" s="396"/>
      <c r="UHJ877" s="396"/>
      <c r="UHK877" s="396"/>
      <c r="UHL877" s="396"/>
      <c r="UHM877" s="396"/>
      <c r="UHN877" s="396"/>
      <c r="UHO877" s="396"/>
      <c r="UHP877" s="396"/>
      <c r="UHQ877" s="396"/>
      <c r="UHR877" s="396"/>
      <c r="UHS877" s="396"/>
      <c r="UHT877" s="396"/>
      <c r="UHU877" s="396"/>
      <c r="UHV877" s="396"/>
      <c r="UHW877" s="396"/>
      <c r="UHX877" s="396"/>
      <c r="UHY877" s="396"/>
      <c r="UHZ877" s="396"/>
      <c r="UIA877" s="396"/>
      <c r="UIB877" s="396"/>
      <c r="UIC877" s="396"/>
      <c r="UID877" s="396"/>
      <c r="UIE877" s="396"/>
      <c r="UIF877" s="396"/>
      <c r="UIG877" s="396"/>
      <c r="UIH877" s="396"/>
      <c r="UII877" s="396"/>
      <c r="UIJ877" s="396"/>
      <c r="UIK877" s="396"/>
      <c r="UIL877" s="396"/>
      <c r="UIM877" s="396"/>
      <c r="UIN877" s="396"/>
      <c r="UIO877" s="396"/>
      <c r="UIP877" s="396"/>
      <c r="UIQ877" s="396"/>
      <c r="UIR877" s="396"/>
      <c r="UIS877" s="396"/>
      <c r="UIT877" s="396"/>
      <c r="UIU877" s="396"/>
      <c r="UIV877" s="396"/>
      <c r="UIW877" s="396"/>
      <c r="UIX877" s="396"/>
      <c r="UIY877" s="396"/>
      <c r="UIZ877" s="396"/>
      <c r="UJA877" s="396"/>
      <c r="UJB877" s="396"/>
      <c r="UJC877" s="396"/>
      <c r="UJD877" s="396"/>
      <c r="UJE877" s="396"/>
      <c r="UJF877" s="396"/>
      <c r="UJG877" s="396"/>
      <c r="UJH877" s="396"/>
      <c r="UJI877" s="396"/>
      <c r="UJJ877" s="396"/>
      <c r="UJK877" s="396"/>
      <c r="UJL877" s="396"/>
      <c r="UJM877" s="396"/>
      <c r="UJN877" s="396"/>
      <c r="UJO877" s="396"/>
      <c r="UJP877" s="396"/>
      <c r="UJQ877" s="396"/>
      <c r="UJR877" s="396"/>
      <c r="UJS877" s="396"/>
      <c r="UJT877" s="396"/>
      <c r="UJU877" s="396"/>
      <c r="UJV877" s="396"/>
      <c r="UJW877" s="396"/>
      <c r="UJX877" s="396"/>
      <c r="UJY877" s="396"/>
      <c r="UJZ877" s="396"/>
      <c r="UKA877" s="396"/>
      <c r="UKB877" s="396"/>
      <c r="UKC877" s="396"/>
      <c r="UKD877" s="396"/>
      <c r="UKE877" s="396"/>
      <c r="UKF877" s="396"/>
      <c r="UKG877" s="396"/>
      <c r="UKH877" s="396"/>
      <c r="UKI877" s="396"/>
      <c r="UKJ877" s="396"/>
      <c r="UKK877" s="396"/>
      <c r="UKL877" s="396"/>
      <c r="UKM877" s="396"/>
      <c r="UKN877" s="396"/>
      <c r="UKO877" s="396"/>
      <c r="UKP877" s="396"/>
      <c r="UKQ877" s="396"/>
      <c r="UKR877" s="396"/>
      <c r="UKS877" s="396"/>
      <c r="UKT877" s="396"/>
      <c r="UKU877" s="396"/>
      <c r="UKV877" s="396"/>
      <c r="UKW877" s="396"/>
      <c r="UKX877" s="396"/>
      <c r="UKY877" s="396"/>
      <c r="UKZ877" s="396"/>
      <c r="ULA877" s="396"/>
      <c r="ULB877" s="396"/>
      <c r="ULC877" s="396"/>
      <c r="ULD877" s="396"/>
      <c r="ULE877" s="396"/>
      <c r="ULF877" s="396"/>
      <c r="ULG877" s="396"/>
      <c r="ULH877" s="396"/>
      <c r="ULI877" s="396"/>
      <c r="ULJ877" s="396"/>
      <c r="ULK877" s="396"/>
      <c r="ULL877" s="396"/>
      <c r="ULM877" s="396"/>
      <c r="ULN877" s="396"/>
      <c r="ULO877" s="396"/>
      <c r="ULP877" s="396"/>
      <c r="ULQ877" s="396"/>
      <c r="ULR877" s="396"/>
      <c r="ULS877" s="396"/>
      <c r="ULT877" s="396"/>
      <c r="ULU877" s="396"/>
      <c r="ULV877" s="396"/>
      <c r="ULW877" s="396"/>
      <c r="ULX877" s="396"/>
      <c r="ULY877" s="396"/>
      <c r="ULZ877" s="396"/>
      <c r="UMA877" s="396"/>
      <c r="UMB877" s="396"/>
      <c r="UMC877" s="396"/>
      <c r="UMD877" s="396"/>
      <c r="UME877" s="396"/>
      <c r="UMF877" s="396"/>
      <c r="UMG877" s="396"/>
      <c r="UMH877" s="396"/>
      <c r="UMI877" s="396"/>
      <c r="UMJ877" s="396"/>
      <c r="UMK877" s="396"/>
      <c r="UML877" s="396"/>
      <c r="UMM877" s="396"/>
      <c r="UMN877" s="396"/>
      <c r="UMO877" s="396"/>
      <c r="UMP877" s="396"/>
      <c r="UMQ877" s="396"/>
      <c r="UMR877" s="396"/>
      <c r="UMS877" s="396"/>
      <c r="UMT877" s="396"/>
      <c r="UMU877" s="396"/>
      <c r="UMV877" s="396"/>
      <c r="UMW877" s="396"/>
      <c r="UMX877" s="396"/>
      <c r="UMY877" s="396"/>
      <c r="UMZ877" s="396"/>
      <c r="UNA877" s="396"/>
      <c r="UNB877" s="396"/>
      <c r="UNC877" s="396"/>
      <c r="UND877" s="396"/>
      <c r="UNE877" s="396"/>
      <c r="UNF877" s="396"/>
      <c r="UNG877" s="396"/>
      <c r="UNH877" s="396"/>
      <c r="UNI877" s="396"/>
      <c r="UNJ877" s="396"/>
      <c r="UNK877" s="396"/>
      <c r="UNL877" s="396"/>
      <c r="UNM877" s="396"/>
      <c r="UNN877" s="396"/>
      <c r="UNO877" s="396"/>
      <c r="UNP877" s="396"/>
      <c r="UNQ877" s="396"/>
      <c r="UNR877" s="396"/>
      <c r="UNS877" s="396"/>
      <c r="UNT877" s="396"/>
      <c r="UNU877" s="396"/>
      <c r="UNV877" s="396"/>
      <c r="UNW877" s="396"/>
      <c r="UNX877" s="396"/>
      <c r="UNY877" s="396"/>
      <c r="UNZ877" s="396"/>
      <c r="UOA877" s="396"/>
      <c r="UOB877" s="396"/>
      <c r="UOC877" s="396"/>
      <c r="UOD877" s="396"/>
      <c r="UOE877" s="396"/>
      <c r="UOF877" s="396"/>
      <c r="UOG877" s="396"/>
      <c r="UOH877" s="396"/>
      <c r="UOI877" s="396"/>
      <c r="UOJ877" s="396"/>
      <c r="UOK877" s="396"/>
      <c r="UOL877" s="396"/>
      <c r="UOM877" s="396"/>
      <c r="UON877" s="396"/>
      <c r="UOO877" s="396"/>
      <c r="UOP877" s="396"/>
      <c r="UOQ877" s="396"/>
      <c r="UOR877" s="396"/>
      <c r="UOS877" s="396"/>
      <c r="UOT877" s="396"/>
      <c r="UOU877" s="396"/>
      <c r="UOV877" s="396"/>
      <c r="UOW877" s="396"/>
      <c r="UOX877" s="396"/>
      <c r="UOY877" s="396"/>
      <c r="UOZ877" s="396"/>
      <c r="UPA877" s="396"/>
      <c r="UPB877" s="396"/>
      <c r="UPC877" s="396"/>
      <c r="UPD877" s="396"/>
      <c r="UPE877" s="396"/>
      <c r="UPF877" s="396"/>
      <c r="UPG877" s="396"/>
      <c r="UPH877" s="396"/>
      <c r="UPI877" s="396"/>
      <c r="UPJ877" s="396"/>
      <c r="UPK877" s="396"/>
      <c r="UPL877" s="396"/>
      <c r="UPM877" s="396"/>
      <c r="UPN877" s="396"/>
      <c r="UPO877" s="396"/>
      <c r="UPP877" s="396"/>
      <c r="UPQ877" s="396"/>
      <c r="UPR877" s="396"/>
      <c r="UPS877" s="396"/>
      <c r="UPT877" s="396"/>
      <c r="UPU877" s="396"/>
      <c r="UPV877" s="396"/>
      <c r="UPW877" s="396"/>
      <c r="UPX877" s="396"/>
      <c r="UPY877" s="396"/>
      <c r="UPZ877" s="396"/>
      <c r="UQA877" s="396"/>
      <c r="UQB877" s="396"/>
      <c r="UQC877" s="396"/>
      <c r="UQD877" s="396"/>
      <c r="UQE877" s="396"/>
      <c r="UQF877" s="396"/>
      <c r="UQG877" s="396"/>
      <c r="UQH877" s="396"/>
      <c r="UQI877" s="396"/>
      <c r="UQJ877" s="396"/>
      <c r="UQK877" s="396"/>
      <c r="UQL877" s="396"/>
      <c r="UQM877" s="396"/>
      <c r="UQN877" s="396"/>
      <c r="UQO877" s="396"/>
      <c r="UQP877" s="396"/>
      <c r="UQQ877" s="396"/>
      <c r="UQR877" s="396"/>
      <c r="UQS877" s="396"/>
      <c r="UQT877" s="396"/>
      <c r="UQU877" s="396"/>
      <c r="UQV877" s="396"/>
      <c r="UQW877" s="396"/>
      <c r="UQX877" s="396"/>
      <c r="UQY877" s="396"/>
      <c r="UQZ877" s="396"/>
      <c r="URA877" s="396"/>
      <c r="URB877" s="396"/>
      <c r="URC877" s="396"/>
      <c r="URD877" s="396"/>
      <c r="URE877" s="396"/>
      <c r="URF877" s="396"/>
      <c r="URG877" s="396"/>
      <c r="URH877" s="396"/>
      <c r="URI877" s="396"/>
      <c r="URJ877" s="396"/>
      <c r="URK877" s="396"/>
      <c r="URL877" s="396"/>
      <c r="URM877" s="396"/>
      <c r="URN877" s="396"/>
      <c r="URO877" s="396"/>
      <c r="URP877" s="396"/>
      <c r="URQ877" s="396"/>
      <c r="URR877" s="396"/>
      <c r="URS877" s="396"/>
      <c r="URT877" s="396"/>
      <c r="URU877" s="396"/>
      <c r="URV877" s="396"/>
      <c r="URW877" s="396"/>
      <c r="URX877" s="396"/>
      <c r="URY877" s="396"/>
      <c r="URZ877" s="396"/>
      <c r="USA877" s="396"/>
      <c r="USB877" s="396"/>
      <c r="USC877" s="396"/>
      <c r="USD877" s="396"/>
      <c r="USE877" s="396"/>
      <c r="USF877" s="396"/>
      <c r="USG877" s="396"/>
      <c r="USH877" s="396"/>
      <c r="USI877" s="396"/>
      <c r="USJ877" s="396"/>
      <c r="USK877" s="396"/>
      <c r="USL877" s="396"/>
      <c r="USM877" s="396"/>
      <c r="USN877" s="396"/>
      <c r="USO877" s="396"/>
      <c r="USP877" s="396"/>
      <c r="USQ877" s="396"/>
      <c r="USR877" s="396"/>
      <c r="USS877" s="396"/>
      <c r="UST877" s="396"/>
      <c r="USU877" s="396"/>
      <c r="USV877" s="396"/>
      <c r="USW877" s="396"/>
      <c r="USX877" s="396"/>
      <c r="USY877" s="396"/>
      <c r="USZ877" s="396"/>
      <c r="UTA877" s="396"/>
      <c r="UTB877" s="396"/>
      <c r="UTC877" s="396"/>
      <c r="UTD877" s="396"/>
      <c r="UTE877" s="396"/>
      <c r="UTF877" s="396"/>
      <c r="UTG877" s="396"/>
      <c r="UTH877" s="396"/>
      <c r="UTI877" s="396"/>
      <c r="UTJ877" s="396"/>
      <c r="UTK877" s="396"/>
      <c r="UTL877" s="396"/>
      <c r="UTM877" s="396"/>
      <c r="UTN877" s="396"/>
      <c r="UTO877" s="396"/>
      <c r="UTP877" s="396"/>
      <c r="UTQ877" s="396"/>
      <c r="UTR877" s="396"/>
      <c r="UTS877" s="396"/>
      <c r="UTT877" s="396"/>
      <c r="UTU877" s="396"/>
      <c r="UTV877" s="396"/>
      <c r="UTW877" s="396"/>
      <c r="UTX877" s="396"/>
      <c r="UTY877" s="396"/>
      <c r="UTZ877" s="396"/>
      <c r="UUA877" s="396"/>
      <c r="UUB877" s="396"/>
      <c r="UUC877" s="396"/>
      <c r="UUD877" s="396"/>
      <c r="UUE877" s="396"/>
      <c r="UUF877" s="396"/>
      <c r="UUG877" s="396"/>
      <c r="UUH877" s="396"/>
      <c r="UUI877" s="396"/>
      <c r="UUJ877" s="396"/>
      <c r="UUK877" s="396"/>
      <c r="UUL877" s="396"/>
      <c r="UUM877" s="396"/>
      <c r="UUN877" s="396"/>
      <c r="UUO877" s="396"/>
      <c r="UUP877" s="396"/>
      <c r="UUQ877" s="396"/>
      <c r="UUR877" s="396"/>
      <c r="UUS877" s="396"/>
      <c r="UUT877" s="396"/>
      <c r="UUU877" s="396"/>
      <c r="UUV877" s="396"/>
      <c r="UUW877" s="396"/>
      <c r="UUX877" s="396"/>
      <c r="UUY877" s="396"/>
      <c r="UUZ877" s="396"/>
      <c r="UVA877" s="396"/>
      <c r="UVB877" s="396"/>
      <c r="UVC877" s="396"/>
      <c r="UVD877" s="396"/>
      <c r="UVE877" s="396"/>
      <c r="UVF877" s="396"/>
      <c r="UVG877" s="396"/>
      <c r="UVH877" s="396"/>
      <c r="UVI877" s="396"/>
      <c r="UVJ877" s="396"/>
      <c r="UVK877" s="396"/>
      <c r="UVL877" s="396"/>
      <c r="UVM877" s="396"/>
      <c r="UVN877" s="396"/>
      <c r="UVO877" s="396"/>
      <c r="UVP877" s="396"/>
      <c r="UVQ877" s="396"/>
      <c r="UVR877" s="396"/>
      <c r="UVS877" s="396"/>
      <c r="UVT877" s="396"/>
      <c r="UVU877" s="396"/>
      <c r="UVV877" s="396"/>
      <c r="UVW877" s="396"/>
      <c r="UVX877" s="396"/>
      <c r="UVY877" s="396"/>
      <c r="UVZ877" s="396"/>
      <c r="UWA877" s="396"/>
      <c r="UWB877" s="396"/>
      <c r="UWC877" s="396"/>
      <c r="UWD877" s="396"/>
      <c r="UWE877" s="396"/>
      <c r="UWF877" s="396"/>
      <c r="UWG877" s="396"/>
      <c r="UWH877" s="396"/>
      <c r="UWI877" s="396"/>
      <c r="UWJ877" s="396"/>
      <c r="UWK877" s="396"/>
      <c r="UWL877" s="396"/>
      <c r="UWM877" s="396"/>
      <c r="UWN877" s="396"/>
      <c r="UWO877" s="396"/>
      <c r="UWP877" s="396"/>
      <c r="UWQ877" s="396"/>
      <c r="UWR877" s="396"/>
      <c r="UWS877" s="396"/>
      <c r="UWT877" s="396"/>
      <c r="UWU877" s="396"/>
      <c r="UWV877" s="396"/>
      <c r="UWW877" s="396"/>
      <c r="UWX877" s="396"/>
      <c r="UWY877" s="396"/>
      <c r="UWZ877" s="396"/>
      <c r="UXA877" s="396"/>
      <c r="UXB877" s="396"/>
      <c r="UXC877" s="396"/>
      <c r="UXD877" s="396"/>
      <c r="UXE877" s="396"/>
      <c r="UXF877" s="396"/>
      <c r="UXG877" s="396"/>
      <c r="UXH877" s="396"/>
      <c r="UXI877" s="396"/>
      <c r="UXJ877" s="396"/>
      <c r="UXK877" s="396"/>
      <c r="UXL877" s="396"/>
      <c r="UXM877" s="396"/>
      <c r="UXN877" s="396"/>
      <c r="UXO877" s="396"/>
      <c r="UXP877" s="396"/>
      <c r="UXQ877" s="396"/>
      <c r="UXR877" s="396"/>
      <c r="UXS877" s="396"/>
      <c r="UXT877" s="396"/>
      <c r="UXU877" s="396"/>
      <c r="UXV877" s="396"/>
      <c r="UXW877" s="396"/>
      <c r="UXX877" s="396"/>
      <c r="UXY877" s="396"/>
      <c r="UXZ877" s="396"/>
      <c r="UYA877" s="396"/>
      <c r="UYB877" s="396"/>
      <c r="UYC877" s="396"/>
      <c r="UYD877" s="396"/>
      <c r="UYE877" s="396"/>
      <c r="UYF877" s="396"/>
      <c r="UYG877" s="396"/>
      <c r="UYH877" s="396"/>
      <c r="UYI877" s="396"/>
      <c r="UYJ877" s="396"/>
      <c r="UYK877" s="396"/>
      <c r="UYL877" s="396"/>
      <c r="UYM877" s="396"/>
      <c r="UYN877" s="396"/>
      <c r="UYO877" s="396"/>
      <c r="UYP877" s="396"/>
      <c r="UYQ877" s="396"/>
      <c r="UYR877" s="396"/>
      <c r="UYS877" s="396"/>
      <c r="UYT877" s="396"/>
      <c r="UYU877" s="396"/>
      <c r="UYV877" s="396"/>
      <c r="UYW877" s="396"/>
      <c r="UYX877" s="396"/>
      <c r="UYY877" s="396"/>
      <c r="UYZ877" s="396"/>
      <c r="UZA877" s="396"/>
      <c r="UZB877" s="396"/>
      <c r="UZC877" s="396"/>
      <c r="UZD877" s="396"/>
      <c r="UZE877" s="396"/>
      <c r="UZF877" s="396"/>
      <c r="UZG877" s="396"/>
      <c r="UZH877" s="396"/>
      <c r="UZI877" s="396"/>
      <c r="UZJ877" s="396"/>
      <c r="UZK877" s="396"/>
      <c r="UZL877" s="396"/>
      <c r="UZM877" s="396"/>
      <c r="UZN877" s="396"/>
      <c r="UZO877" s="396"/>
      <c r="UZP877" s="396"/>
      <c r="UZQ877" s="396"/>
      <c r="UZR877" s="396"/>
      <c r="UZS877" s="396"/>
      <c r="UZT877" s="396"/>
      <c r="UZU877" s="396"/>
      <c r="UZV877" s="396"/>
      <c r="UZW877" s="396"/>
      <c r="UZX877" s="396"/>
      <c r="UZY877" s="396"/>
      <c r="UZZ877" s="396"/>
      <c r="VAA877" s="396"/>
      <c r="VAB877" s="396"/>
      <c r="VAC877" s="396"/>
      <c r="VAD877" s="396"/>
      <c r="VAE877" s="396"/>
      <c r="VAF877" s="396"/>
      <c r="VAG877" s="396"/>
      <c r="VAH877" s="396"/>
      <c r="VAI877" s="396"/>
      <c r="VAJ877" s="396"/>
      <c r="VAK877" s="396"/>
      <c r="VAL877" s="396"/>
      <c r="VAM877" s="396"/>
      <c r="VAN877" s="396"/>
      <c r="VAO877" s="396"/>
      <c r="VAP877" s="396"/>
      <c r="VAQ877" s="396"/>
      <c r="VAR877" s="396"/>
      <c r="VAS877" s="396"/>
      <c r="VAT877" s="396"/>
      <c r="VAU877" s="396"/>
      <c r="VAV877" s="396"/>
      <c r="VAW877" s="396"/>
      <c r="VAX877" s="396"/>
      <c r="VAY877" s="396"/>
      <c r="VAZ877" s="396"/>
      <c r="VBA877" s="396"/>
      <c r="VBB877" s="396"/>
      <c r="VBC877" s="396"/>
      <c r="VBD877" s="396"/>
      <c r="VBE877" s="396"/>
      <c r="VBF877" s="396"/>
      <c r="VBG877" s="396"/>
      <c r="VBH877" s="396"/>
      <c r="VBI877" s="396"/>
      <c r="VBJ877" s="396"/>
      <c r="VBK877" s="396"/>
      <c r="VBL877" s="396"/>
      <c r="VBM877" s="396"/>
      <c r="VBN877" s="396"/>
      <c r="VBO877" s="396"/>
      <c r="VBP877" s="396"/>
      <c r="VBQ877" s="396"/>
      <c r="VBR877" s="396"/>
      <c r="VBS877" s="396"/>
      <c r="VBT877" s="396"/>
      <c r="VBU877" s="396"/>
      <c r="VBV877" s="396"/>
      <c r="VBW877" s="396"/>
      <c r="VBX877" s="396"/>
      <c r="VBY877" s="396"/>
      <c r="VBZ877" s="396"/>
      <c r="VCA877" s="396"/>
      <c r="VCB877" s="396"/>
      <c r="VCC877" s="396"/>
      <c r="VCD877" s="396"/>
      <c r="VCE877" s="396"/>
      <c r="VCF877" s="396"/>
      <c r="VCG877" s="396"/>
      <c r="VCH877" s="396"/>
      <c r="VCI877" s="396"/>
      <c r="VCJ877" s="396"/>
      <c r="VCK877" s="396"/>
      <c r="VCL877" s="396"/>
      <c r="VCM877" s="396"/>
      <c r="VCN877" s="396"/>
      <c r="VCO877" s="396"/>
      <c r="VCP877" s="396"/>
      <c r="VCQ877" s="396"/>
      <c r="VCR877" s="396"/>
      <c r="VCS877" s="396"/>
      <c r="VCT877" s="396"/>
      <c r="VCU877" s="396"/>
      <c r="VCV877" s="396"/>
      <c r="VCW877" s="396"/>
      <c r="VCX877" s="396"/>
      <c r="VCY877" s="396"/>
      <c r="VCZ877" s="396"/>
      <c r="VDA877" s="396"/>
      <c r="VDB877" s="396"/>
      <c r="VDC877" s="396"/>
      <c r="VDD877" s="396"/>
      <c r="VDE877" s="396"/>
      <c r="VDF877" s="396"/>
      <c r="VDG877" s="396"/>
      <c r="VDH877" s="396"/>
      <c r="VDI877" s="396"/>
      <c r="VDJ877" s="396"/>
      <c r="VDK877" s="396"/>
      <c r="VDL877" s="396"/>
      <c r="VDM877" s="396"/>
      <c r="VDN877" s="396"/>
      <c r="VDO877" s="396"/>
      <c r="VDP877" s="396"/>
      <c r="VDQ877" s="396"/>
      <c r="VDR877" s="396"/>
      <c r="VDS877" s="396"/>
      <c r="VDT877" s="396"/>
      <c r="VDU877" s="396"/>
      <c r="VDV877" s="396"/>
      <c r="VDW877" s="396"/>
      <c r="VDX877" s="396"/>
      <c r="VDY877" s="396"/>
      <c r="VDZ877" s="396"/>
      <c r="VEA877" s="396"/>
      <c r="VEB877" s="396"/>
      <c r="VEC877" s="396"/>
      <c r="VED877" s="396"/>
      <c r="VEE877" s="396"/>
      <c r="VEF877" s="396"/>
      <c r="VEG877" s="396"/>
      <c r="VEH877" s="396"/>
      <c r="VEI877" s="396"/>
      <c r="VEJ877" s="396"/>
      <c r="VEK877" s="396"/>
      <c r="VEL877" s="396"/>
      <c r="VEM877" s="396"/>
      <c r="VEN877" s="396"/>
      <c r="VEO877" s="396"/>
      <c r="VEP877" s="396"/>
      <c r="VEQ877" s="396"/>
      <c r="VER877" s="396"/>
      <c r="VES877" s="396"/>
      <c r="VET877" s="396"/>
      <c r="VEU877" s="396"/>
      <c r="VEV877" s="396"/>
      <c r="VEW877" s="396"/>
      <c r="VEX877" s="396"/>
      <c r="VEY877" s="396"/>
      <c r="VEZ877" s="396"/>
      <c r="VFA877" s="396"/>
      <c r="VFB877" s="396"/>
      <c r="VFC877" s="396"/>
      <c r="VFD877" s="396"/>
      <c r="VFE877" s="396"/>
      <c r="VFF877" s="396"/>
      <c r="VFG877" s="396"/>
      <c r="VFH877" s="396"/>
      <c r="VFI877" s="396"/>
      <c r="VFJ877" s="396"/>
      <c r="VFK877" s="396"/>
      <c r="VFL877" s="396"/>
      <c r="VFM877" s="396"/>
      <c r="VFN877" s="396"/>
      <c r="VFO877" s="396"/>
      <c r="VFP877" s="396"/>
      <c r="VFQ877" s="396"/>
      <c r="VFR877" s="396"/>
      <c r="VFS877" s="396"/>
      <c r="VFT877" s="396"/>
      <c r="VFU877" s="396"/>
      <c r="VFV877" s="396"/>
      <c r="VFW877" s="396"/>
      <c r="VFX877" s="396"/>
      <c r="VFY877" s="396"/>
      <c r="VFZ877" s="396"/>
      <c r="VGA877" s="396"/>
      <c r="VGB877" s="396"/>
      <c r="VGC877" s="396"/>
      <c r="VGD877" s="396"/>
      <c r="VGE877" s="396"/>
      <c r="VGF877" s="396"/>
      <c r="VGG877" s="396"/>
      <c r="VGH877" s="396"/>
      <c r="VGI877" s="396"/>
      <c r="VGJ877" s="396"/>
      <c r="VGK877" s="396"/>
      <c r="VGL877" s="396"/>
      <c r="VGM877" s="396"/>
      <c r="VGN877" s="396"/>
      <c r="VGO877" s="396"/>
      <c r="VGP877" s="396"/>
      <c r="VGQ877" s="396"/>
      <c r="VGR877" s="396"/>
      <c r="VGS877" s="396"/>
      <c r="VGT877" s="396"/>
      <c r="VGU877" s="396"/>
      <c r="VGV877" s="396"/>
      <c r="VGW877" s="396"/>
      <c r="VGX877" s="396"/>
      <c r="VGY877" s="396"/>
      <c r="VGZ877" s="396"/>
      <c r="VHA877" s="396"/>
      <c r="VHB877" s="396"/>
      <c r="VHC877" s="396"/>
      <c r="VHD877" s="396"/>
      <c r="VHE877" s="396"/>
      <c r="VHF877" s="396"/>
      <c r="VHG877" s="396"/>
      <c r="VHH877" s="396"/>
      <c r="VHI877" s="396"/>
      <c r="VHJ877" s="396"/>
      <c r="VHK877" s="396"/>
      <c r="VHL877" s="396"/>
      <c r="VHM877" s="396"/>
      <c r="VHN877" s="396"/>
      <c r="VHO877" s="396"/>
      <c r="VHP877" s="396"/>
      <c r="VHQ877" s="396"/>
      <c r="VHR877" s="396"/>
      <c r="VHS877" s="396"/>
      <c r="VHT877" s="396"/>
      <c r="VHU877" s="396"/>
      <c r="VHV877" s="396"/>
      <c r="VHW877" s="396"/>
      <c r="VHX877" s="396"/>
      <c r="VHY877" s="396"/>
      <c r="VHZ877" s="396"/>
      <c r="VIA877" s="396"/>
      <c r="VIB877" s="396"/>
      <c r="VIC877" s="396"/>
      <c r="VID877" s="396"/>
      <c r="VIE877" s="396"/>
      <c r="VIF877" s="396"/>
      <c r="VIG877" s="396"/>
      <c r="VIH877" s="396"/>
      <c r="VII877" s="396"/>
      <c r="VIJ877" s="396"/>
      <c r="VIK877" s="396"/>
      <c r="VIL877" s="396"/>
      <c r="VIM877" s="396"/>
      <c r="VIN877" s="396"/>
      <c r="VIO877" s="396"/>
      <c r="VIP877" s="396"/>
      <c r="VIQ877" s="396"/>
      <c r="VIR877" s="396"/>
      <c r="VIS877" s="396"/>
      <c r="VIT877" s="396"/>
      <c r="VIU877" s="396"/>
      <c r="VIV877" s="396"/>
      <c r="VIW877" s="396"/>
      <c r="VIX877" s="396"/>
      <c r="VIY877" s="396"/>
      <c r="VIZ877" s="396"/>
      <c r="VJA877" s="396"/>
      <c r="VJB877" s="396"/>
      <c r="VJC877" s="396"/>
      <c r="VJD877" s="396"/>
      <c r="VJE877" s="396"/>
      <c r="VJF877" s="396"/>
      <c r="VJG877" s="396"/>
      <c r="VJH877" s="396"/>
      <c r="VJI877" s="396"/>
      <c r="VJJ877" s="396"/>
      <c r="VJK877" s="396"/>
      <c r="VJL877" s="396"/>
      <c r="VJM877" s="396"/>
      <c r="VJN877" s="396"/>
      <c r="VJO877" s="396"/>
      <c r="VJP877" s="396"/>
      <c r="VJQ877" s="396"/>
      <c r="VJR877" s="396"/>
      <c r="VJS877" s="396"/>
      <c r="VJT877" s="396"/>
      <c r="VJU877" s="396"/>
      <c r="VJV877" s="396"/>
      <c r="VJW877" s="396"/>
      <c r="VJX877" s="396"/>
      <c r="VJY877" s="396"/>
      <c r="VJZ877" s="396"/>
      <c r="VKA877" s="396"/>
      <c r="VKB877" s="396"/>
      <c r="VKC877" s="396"/>
      <c r="VKD877" s="396"/>
      <c r="VKE877" s="396"/>
      <c r="VKF877" s="396"/>
      <c r="VKG877" s="396"/>
      <c r="VKH877" s="396"/>
      <c r="VKI877" s="396"/>
      <c r="VKJ877" s="396"/>
      <c r="VKK877" s="396"/>
      <c r="VKL877" s="396"/>
      <c r="VKM877" s="396"/>
      <c r="VKN877" s="396"/>
      <c r="VKO877" s="396"/>
      <c r="VKP877" s="396"/>
      <c r="VKQ877" s="396"/>
      <c r="VKR877" s="396"/>
      <c r="VKS877" s="396"/>
      <c r="VKT877" s="396"/>
      <c r="VKU877" s="396"/>
      <c r="VKV877" s="396"/>
      <c r="VKW877" s="396"/>
      <c r="VKX877" s="396"/>
      <c r="VKY877" s="396"/>
      <c r="VKZ877" s="396"/>
      <c r="VLA877" s="396"/>
      <c r="VLB877" s="396"/>
      <c r="VLC877" s="396"/>
      <c r="VLD877" s="396"/>
      <c r="VLE877" s="396"/>
      <c r="VLF877" s="396"/>
      <c r="VLG877" s="396"/>
      <c r="VLH877" s="396"/>
      <c r="VLI877" s="396"/>
      <c r="VLJ877" s="396"/>
      <c r="VLK877" s="396"/>
      <c r="VLL877" s="396"/>
      <c r="VLM877" s="396"/>
      <c r="VLN877" s="396"/>
      <c r="VLO877" s="396"/>
      <c r="VLP877" s="396"/>
      <c r="VLQ877" s="396"/>
      <c r="VLR877" s="396"/>
      <c r="VLS877" s="396"/>
      <c r="VLT877" s="396"/>
      <c r="VLU877" s="396"/>
      <c r="VLV877" s="396"/>
      <c r="VLW877" s="396"/>
      <c r="VLX877" s="396"/>
      <c r="VLY877" s="396"/>
      <c r="VLZ877" s="396"/>
      <c r="VMA877" s="396"/>
      <c r="VMB877" s="396"/>
      <c r="VMC877" s="396"/>
      <c r="VMD877" s="396"/>
      <c r="VME877" s="396"/>
      <c r="VMF877" s="396"/>
      <c r="VMG877" s="396"/>
      <c r="VMH877" s="396"/>
      <c r="VMI877" s="396"/>
      <c r="VMJ877" s="396"/>
      <c r="VMK877" s="396"/>
      <c r="VML877" s="396"/>
      <c r="VMM877" s="396"/>
      <c r="VMN877" s="396"/>
      <c r="VMO877" s="396"/>
      <c r="VMP877" s="396"/>
      <c r="VMQ877" s="396"/>
      <c r="VMR877" s="396"/>
      <c r="VMS877" s="396"/>
      <c r="VMT877" s="396"/>
      <c r="VMU877" s="396"/>
      <c r="VMV877" s="396"/>
      <c r="VMW877" s="396"/>
      <c r="VMX877" s="396"/>
      <c r="VMY877" s="396"/>
      <c r="VMZ877" s="396"/>
      <c r="VNA877" s="396"/>
      <c r="VNB877" s="396"/>
      <c r="VNC877" s="396"/>
      <c r="VND877" s="396"/>
      <c r="VNE877" s="396"/>
      <c r="VNF877" s="396"/>
      <c r="VNG877" s="396"/>
      <c r="VNH877" s="396"/>
      <c r="VNI877" s="396"/>
      <c r="VNJ877" s="396"/>
      <c r="VNK877" s="396"/>
      <c r="VNL877" s="396"/>
      <c r="VNM877" s="396"/>
      <c r="VNN877" s="396"/>
      <c r="VNO877" s="396"/>
      <c r="VNP877" s="396"/>
      <c r="VNQ877" s="396"/>
      <c r="VNR877" s="396"/>
      <c r="VNS877" s="396"/>
      <c r="VNT877" s="396"/>
      <c r="VNU877" s="396"/>
      <c r="VNV877" s="396"/>
      <c r="VNW877" s="396"/>
      <c r="VNX877" s="396"/>
      <c r="VNY877" s="396"/>
      <c r="VNZ877" s="396"/>
      <c r="VOA877" s="396"/>
      <c r="VOB877" s="396"/>
      <c r="VOC877" s="396"/>
      <c r="VOD877" s="396"/>
      <c r="VOE877" s="396"/>
      <c r="VOF877" s="396"/>
      <c r="VOG877" s="396"/>
      <c r="VOH877" s="396"/>
      <c r="VOI877" s="396"/>
      <c r="VOJ877" s="396"/>
      <c r="VOK877" s="396"/>
      <c r="VOL877" s="396"/>
      <c r="VOM877" s="396"/>
      <c r="VON877" s="396"/>
      <c r="VOO877" s="396"/>
      <c r="VOP877" s="396"/>
      <c r="VOQ877" s="396"/>
      <c r="VOR877" s="396"/>
      <c r="VOS877" s="396"/>
      <c r="VOT877" s="396"/>
      <c r="VOU877" s="396"/>
      <c r="VOV877" s="396"/>
      <c r="VOW877" s="396"/>
      <c r="VOX877" s="396"/>
      <c r="VOY877" s="396"/>
      <c r="VOZ877" s="396"/>
      <c r="VPA877" s="396"/>
      <c r="VPB877" s="396"/>
      <c r="VPC877" s="396"/>
      <c r="VPD877" s="396"/>
      <c r="VPE877" s="396"/>
      <c r="VPF877" s="396"/>
      <c r="VPG877" s="396"/>
      <c r="VPH877" s="396"/>
      <c r="VPI877" s="396"/>
      <c r="VPJ877" s="396"/>
      <c r="VPK877" s="396"/>
      <c r="VPL877" s="396"/>
      <c r="VPM877" s="396"/>
      <c r="VPN877" s="396"/>
      <c r="VPO877" s="396"/>
      <c r="VPP877" s="396"/>
      <c r="VPQ877" s="396"/>
      <c r="VPR877" s="396"/>
      <c r="VPS877" s="396"/>
      <c r="VPT877" s="396"/>
      <c r="VPU877" s="396"/>
      <c r="VPV877" s="396"/>
      <c r="VPW877" s="396"/>
      <c r="VPX877" s="396"/>
      <c r="VPY877" s="396"/>
      <c r="VPZ877" s="396"/>
      <c r="VQA877" s="396"/>
      <c r="VQB877" s="396"/>
      <c r="VQC877" s="396"/>
      <c r="VQD877" s="396"/>
      <c r="VQE877" s="396"/>
      <c r="VQF877" s="396"/>
      <c r="VQG877" s="396"/>
      <c r="VQH877" s="396"/>
      <c r="VQI877" s="396"/>
      <c r="VQJ877" s="396"/>
      <c r="VQK877" s="396"/>
      <c r="VQL877" s="396"/>
      <c r="VQM877" s="396"/>
      <c r="VQN877" s="396"/>
      <c r="VQO877" s="396"/>
      <c r="VQP877" s="396"/>
      <c r="VQQ877" s="396"/>
      <c r="VQR877" s="396"/>
      <c r="VQS877" s="396"/>
      <c r="VQT877" s="396"/>
      <c r="VQU877" s="396"/>
      <c r="VQV877" s="396"/>
      <c r="VQW877" s="396"/>
      <c r="VQX877" s="396"/>
      <c r="VQY877" s="396"/>
      <c r="VQZ877" s="396"/>
      <c r="VRA877" s="396"/>
      <c r="VRB877" s="396"/>
      <c r="VRC877" s="396"/>
      <c r="VRD877" s="396"/>
      <c r="VRE877" s="396"/>
      <c r="VRF877" s="396"/>
      <c r="VRG877" s="396"/>
      <c r="VRH877" s="396"/>
      <c r="VRI877" s="396"/>
      <c r="VRJ877" s="396"/>
      <c r="VRK877" s="396"/>
      <c r="VRL877" s="396"/>
      <c r="VRM877" s="396"/>
      <c r="VRN877" s="396"/>
      <c r="VRO877" s="396"/>
      <c r="VRP877" s="396"/>
      <c r="VRQ877" s="396"/>
      <c r="VRR877" s="396"/>
      <c r="VRS877" s="396"/>
      <c r="VRT877" s="396"/>
      <c r="VRU877" s="396"/>
      <c r="VRV877" s="396"/>
      <c r="VRW877" s="396"/>
      <c r="VRX877" s="396"/>
      <c r="VRY877" s="396"/>
      <c r="VRZ877" s="396"/>
      <c r="VSA877" s="396"/>
      <c r="VSB877" s="396"/>
      <c r="VSC877" s="396"/>
      <c r="VSD877" s="396"/>
      <c r="VSE877" s="396"/>
      <c r="VSF877" s="396"/>
      <c r="VSG877" s="396"/>
      <c r="VSH877" s="396"/>
      <c r="VSI877" s="396"/>
      <c r="VSJ877" s="396"/>
      <c r="VSK877" s="396"/>
      <c r="VSL877" s="396"/>
      <c r="VSM877" s="396"/>
      <c r="VSN877" s="396"/>
      <c r="VSO877" s="396"/>
      <c r="VSP877" s="396"/>
      <c r="VSQ877" s="396"/>
      <c r="VSR877" s="396"/>
      <c r="VSS877" s="396"/>
      <c r="VST877" s="396"/>
      <c r="VSU877" s="396"/>
      <c r="VSV877" s="396"/>
      <c r="VSW877" s="396"/>
      <c r="VSX877" s="396"/>
      <c r="VSY877" s="396"/>
      <c r="VSZ877" s="396"/>
      <c r="VTA877" s="396"/>
      <c r="VTB877" s="396"/>
      <c r="VTC877" s="396"/>
      <c r="VTD877" s="396"/>
      <c r="VTE877" s="396"/>
      <c r="VTF877" s="396"/>
      <c r="VTG877" s="396"/>
      <c r="VTH877" s="396"/>
      <c r="VTI877" s="396"/>
      <c r="VTJ877" s="396"/>
      <c r="VTK877" s="396"/>
      <c r="VTL877" s="396"/>
      <c r="VTM877" s="396"/>
      <c r="VTN877" s="396"/>
      <c r="VTO877" s="396"/>
      <c r="VTP877" s="396"/>
      <c r="VTQ877" s="396"/>
      <c r="VTR877" s="396"/>
      <c r="VTS877" s="396"/>
      <c r="VTT877" s="396"/>
      <c r="VTU877" s="396"/>
      <c r="VTV877" s="396"/>
      <c r="VTW877" s="396"/>
      <c r="VTX877" s="396"/>
      <c r="VTY877" s="396"/>
      <c r="VTZ877" s="396"/>
      <c r="VUA877" s="396"/>
      <c r="VUB877" s="396"/>
      <c r="VUC877" s="396"/>
      <c r="VUD877" s="396"/>
      <c r="VUE877" s="396"/>
      <c r="VUF877" s="396"/>
      <c r="VUG877" s="396"/>
      <c r="VUH877" s="396"/>
      <c r="VUI877" s="396"/>
      <c r="VUJ877" s="396"/>
      <c r="VUK877" s="396"/>
      <c r="VUL877" s="396"/>
      <c r="VUM877" s="396"/>
      <c r="VUN877" s="396"/>
      <c r="VUO877" s="396"/>
      <c r="VUP877" s="396"/>
      <c r="VUQ877" s="396"/>
      <c r="VUR877" s="396"/>
      <c r="VUS877" s="396"/>
      <c r="VUT877" s="396"/>
      <c r="VUU877" s="396"/>
      <c r="VUV877" s="396"/>
      <c r="VUW877" s="396"/>
      <c r="VUX877" s="396"/>
      <c r="VUY877" s="396"/>
      <c r="VUZ877" s="396"/>
      <c r="VVA877" s="396"/>
      <c r="VVB877" s="396"/>
      <c r="VVC877" s="396"/>
      <c r="VVD877" s="396"/>
      <c r="VVE877" s="396"/>
      <c r="VVF877" s="396"/>
      <c r="VVG877" s="396"/>
      <c r="VVH877" s="396"/>
      <c r="VVI877" s="396"/>
      <c r="VVJ877" s="396"/>
      <c r="VVK877" s="396"/>
      <c r="VVL877" s="396"/>
      <c r="VVM877" s="396"/>
      <c r="VVN877" s="396"/>
      <c r="VVO877" s="396"/>
      <c r="VVP877" s="396"/>
      <c r="VVQ877" s="396"/>
      <c r="VVR877" s="396"/>
      <c r="VVS877" s="396"/>
      <c r="VVT877" s="396"/>
      <c r="VVU877" s="396"/>
      <c r="VVV877" s="396"/>
      <c r="VVW877" s="396"/>
      <c r="VVX877" s="396"/>
      <c r="VVY877" s="396"/>
      <c r="VVZ877" s="396"/>
      <c r="VWA877" s="396"/>
      <c r="VWB877" s="396"/>
      <c r="VWC877" s="396"/>
      <c r="VWD877" s="396"/>
      <c r="VWE877" s="396"/>
      <c r="VWF877" s="396"/>
      <c r="VWG877" s="396"/>
      <c r="VWH877" s="396"/>
      <c r="VWI877" s="396"/>
      <c r="VWJ877" s="396"/>
      <c r="VWK877" s="396"/>
      <c r="VWL877" s="396"/>
      <c r="VWM877" s="396"/>
      <c r="VWN877" s="396"/>
      <c r="VWO877" s="396"/>
      <c r="VWP877" s="396"/>
      <c r="VWQ877" s="396"/>
      <c r="VWR877" s="396"/>
      <c r="VWS877" s="396"/>
      <c r="VWT877" s="396"/>
      <c r="VWU877" s="396"/>
      <c r="VWV877" s="396"/>
      <c r="VWW877" s="396"/>
      <c r="VWX877" s="396"/>
      <c r="VWY877" s="396"/>
      <c r="VWZ877" s="396"/>
      <c r="VXA877" s="396"/>
      <c r="VXB877" s="396"/>
      <c r="VXC877" s="396"/>
      <c r="VXD877" s="396"/>
      <c r="VXE877" s="396"/>
      <c r="VXF877" s="396"/>
      <c r="VXG877" s="396"/>
      <c r="VXH877" s="396"/>
      <c r="VXI877" s="396"/>
      <c r="VXJ877" s="396"/>
      <c r="VXK877" s="396"/>
      <c r="VXL877" s="396"/>
      <c r="VXM877" s="396"/>
      <c r="VXN877" s="396"/>
      <c r="VXO877" s="396"/>
      <c r="VXP877" s="396"/>
      <c r="VXQ877" s="396"/>
      <c r="VXR877" s="396"/>
      <c r="VXS877" s="396"/>
      <c r="VXT877" s="396"/>
      <c r="VXU877" s="396"/>
      <c r="VXV877" s="396"/>
      <c r="VXW877" s="396"/>
      <c r="VXX877" s="396"/>
      <c r="VXY877" s="396"/>
      <c r="VXZ877" s="396"/>
      <c r="VYA877" s="396"/>
      <c r="VYB877" s="396"/>
      <c r="VYC877" s="396"/>
      <c r="VYD877" s="396"/>
      <c r="VYE877" s="396"/>
      <c r="VYF877" s="396"/>
      <c r="VYG877" s="396"/>
      <c r="VYH877" s="396"/>
      <c r="VYI877" s="396"/>
      <c r="VYJ877" s="396"/>
      <c r="VYK877" s="396"/>
      <c r="VYL877" s="396"/>
      <c r="VYM877" s="396"/>
      <c r="VYN877" s="396"/>
      <c r="VYO877" s="396"/>
      <c r="VYP877" s="396"/>
      <c r="VYQ877" s="396"/>
      <c r="VYR877" s="396"/>
      <c r="VYS877" s="396"/>
      <c r="VYT877" s="396"/>
      <c r="VYU877" s="396"/>
      <c r="VYV877" s="396"/>
      <c r="VYW877" s="396"/>
      <c r="VYX877" s="396"/>
      <c r="VYY877" s="396"/>
      <c r="VYZ877" s="396"/>
      <c r="VZA877" s="396"/>
      <c r="VZB877" s="396"/>
      <c r="VZC877" s="396"/>
      <c r="VZD877" s="396"/>
      <c r="VZE877" s="396"/>
      <c r="VZF877" s="396"/>
      <c r="VZG877" s="396"/>
      <c r="VZH877" s="396"/>
      <c r="VZI877" s="396"/>
      <c r="VZJ877" s="396"/>
      <c r="VZK877" s="396"/>
      <c r="VZL877" s="396"/>
      <c r="VZM877" s="396"/>
      <c r="VZN877" s="396"/>
      <c r="VZO877" s="396"/>
      <c r="VZP877" s="396"/>
      <c r="VZQ877" s="396"/>
      <c r="VZR877" s="396"/>
      <c r="VZS877" s="396"/>
      <c r="VZT877" s="396"/>
      <c r="VZU877" s="396"/>
      <c r="VZV877" s="396"/>
      <c r="VZW877" s="396"/>
      <c r="VZX877" s="396"/>
      <c r="VZY877" s="396"/>
      <c r="VZZ877" s="396"/>
      <c r="WAA877" s="396"/>
      <c r="WAB877" s="396"/>
      <c r="WAC877" s="396"/>
      <c r="WAD877" s="396"/>
      <c r="WAE877" s="396"/>
      <c r="WAF877" s="396"/>
      <c r="WAG877" s="396"/>
      <c r="WAH877" s="396"/>
      <c r="WAI877" s="396"/>
      <c r="WAJ877" s="396"/>
      <c r="WAK877" s="396"/>
      <c r="WAL877" s="396"/>
      <c r="WAM877" s="396"/>
      <c r="WAN877" s="396"/>
      <c r="WAO877" s="396"/>
      <c r="WAP877" s="396"/>
      <c r="WAQ877" s="396"/>
      <c r="WAR877" s="396"/>
      <c r="WAS877" s="396"/>
      <c r="WAT877" s="396"/>
      <c r="WAU877" s="396"/>
      <c r="WAV877" s="396"/>
      <c r="WAW877" s="396"/>
      <c r="WAX877" s="396"/>
      <c r="WAY877" s="396"/>
      <c r="WAZ877" s="396"/>
      <c r="WBA877" s="396"/>
      <c r="WBB877" s="396"/>
      <c r="WBC877" s="396"/>
      <c r="WBD877" s="396"/>
      <c r="WBE877" s="396"/>
      <c r="WBF877" s="396"/>
      <c r="WBG877" s="396"/>
      <c r="WBH877" s="396"/>
      <c r="WBI877" s="396"/>
      <c r="WBJ877" s="396"/>
      <c r="WBK877" s="396"/>
      <c r="WBL877" s="396"/>
      <c r="WBM877" s="396"/>
      <c r="WBN877" s="396"/>
      <c r="WBO877" s="396"/>
      <c r="WBP877" s="396"/>
      <c r="WBQ877" s="396"/>
      <c r="WBR877" s="396"/>
      <c r="WBS877" s="396"/>
      <c r="WBT877" s="396"/>
      <c r="WBU877" s="396"/>
      <c r="WBV877" s="396"/>
      <c r="WBW877" s="396"/>
      <c r="WBX877" s="396"/>
      <c r="WBY877" s="396"/>
      <c r="WBZ877" s="396"/>
      <c r="WCA877" s="396"/>
      <c r="WCB877" s="396"/>
      <c r="WCC877" s="396"/>
      <c r="WCD877" s="396"/>
      <c r="WCE877" s="396"/>
      <c r="WCF877" s="396"/>
      <c r="WCG877" s="396"/>
      <c r="WCH877" s="396"/>
      <c r="WCI877" s="396"/>
      <c r="WCJ877" s="396"/>
      <c r="WCK877" s="396"/>
      <c r="WCL877" s="396"/>
      <c r="WCM877" s="396"/>
      <c r="WCN877" s="396"/>
      <c r="WCO877" s="396"/>
      <c r="WCP877" s="396"/>
      <c r="WCQ877" s="396"/>
      <c r="WCR877" s="396"/>
      <c r="WCS877" s="396"/>
      <c r="WCT877" s="396"/>
      <c r="WCU877" s="396"/>
      <c r="WCV877" s="396"/>
      <c r="WCW877" s="396"/>
      <c r="WCX877" s="396"/>
      <c r="WCY877" s="396"/>
      <c r="WCZ877" s="396"/>
      <c r="WDA877" s="396"/>
      <c r="WDB877" s="396"/>
      <c r="WDC877" s="396"/>
      <c r="WDD877" s="396"/>
      <c r="WDE877" s="396"/>
      <c r="WDF877" s="396"/>
      <c r="WDG877" s="396"/>
      <c r="WDH877" s="396"/>
      <c r="WDI877" s="396"/>
      <c r="WDJ877" s="396"/>
      <c r="WDK877" s="396"/>
      <c r="WDL877" s="396"/>
      <c r="WDM877" s="396"/>
      <c r="WDN877" s="396"/>
      <c r="WDO877" s="396"/>
      <c r="WDP877" s="396"/>
      <c r="WDQ877" s="396"/>
      <c r="WDR877" s="396"/>
      <c r="WDS877" s="396"/>
      <c r="WDT877" s="396"/>
      <c r="WDU877" s="396"/>
      <c r="WDV877" s="396"/>
      <c r="WDW877" s="396"/>
      <c r="WDX877" s="396"/>
      <c r="WDY877" s="396"/>
      <c r="WDZ877" s="396"/>
      <c r="WEA877" s="396"/>
      <c r="WEB877" s="396"/>
      <c r="WEC877" s="396"/>
      <c r="WED877" s="396"/>
      <c r="WEE877" s="396"/>
      <c r="WEF877" s="396"/>
      <c r="WEG877" s="396"/>
      <c r="WEH877" s="396"/>
      <c r="WEI877" s="396"/>
      <c r="WEJ877" s="396"/>
      <c r="WEK877" s="396"/>
      <c r="WEL877" s="396"/>
      <c r="WEM877" s="396"/>
      <c r="WEN877" s="396"/>
      <c r="WEO877" s="396"/>
      <c r="WEP877" s="396"/>
      <c r="WEQ877" s="396"/>
      <c r="WER877" s="396"/>
      <c r="WES877" s="396"/>
      <c r="WET877" s="396"/>
      <c r="WEU877" s="396"/>
      <c r="WEV877" s="396"/>
      <c r="WEW877" s="396"/>
      <c r="WEX877" s="396"/>
      <c r="WEY877" s="396"/>
      <c r="WEZ877" s="396"/>
      <c r="WFA877" s="396"/>
      <c r="WFB877" s="396"/>
      <c r="WFC877" s="396"/>
      <c r="WFD877" s="396"/>
      <c r="WFE877" s="396"/>
      <c r="WFF877" s="396"/>
      <c r="WFG877" s="396"/>
      <c r="WFH877" s="396"/>
      <c r="WFI877" s="396"/>
      <c r="WFJ877" s="396"/>
      <c r="WFK877" s="396"/>
      <c r="WFL877" s="396"/>
      <c r="WFM877" s="396"/>
      <c r="WFN877" s="396"/>
      <c r="WFO877" s="396"/>
      <c r="WFP877" s="396"/>
      <c r="WFQ877" s="396"/>
      <c r="WFR877" s="396"/>
      <c r="WFS877" s="396"/>
      <c r="WFT877" s="396"/>
      <c r="WFU877" s="396"/>
      <c r="WFV877" s="396"/>
      <c r="WFW877" s="396"/>
      <c r="WFX877" s="396"/>
      <c r="WFY877" s="396"/>
      <c r="WFZ877" s="396"/>
      <c r="WGA877" s="396"/>
      <c r="WGB877" s="396"/>
      <c r="WGC877" s="396"/>
      <c r="WGD877" s="396"/>
      <c r="WGE877" s="396"/>
      <c r="WGF877" s="396"/>
      <c r="WGG877" s="396"/>
      <c r="WGH877" s="396"/>
      <c r="WGI877" s="396"/>
      <c r="WGJ877" s="396"/>
      <c r="WGK877" s="396"/>
      <c r="WGL877" s="396"/>
      <c r="WGM877" s="396"/>
      <c r="WGN877" s="396"/>
      <c r="WGO877" s="396"/>
      <c r="WGP877" s="396"/>
      <c r="WGQ877" s="396"/>
      <c r="WGR877" s="396"/>
      <c r="WGS877" s="396"/>
      <c r="WGT877" s="396"/>
      <c r="WGU877" s="396"/>
      <c r="WGV877" s="396"/>
      <c r="WGW877" s="396"/>
      <c r="WGX877" s="396"/>
      <c r="WGY877" s="396"/>
      <c r="WGZ877" s="396"/>
      <c r="WHA877" s="396"/>
      <c r="WHB877" s="396"/>
      <c r="WHC877" s="396"/>
      <c r="WHD877" s="396"/>
      <c r="WHE877" s="396"/>
      <c r="WHF877" s="396"/>
      <c r="WHG877" s="396"/>
      <c r="WHH877" s="396"/>
      <c r="WHI877" s="396"/>
      <c r="WHJ877" s="396"/>
      <c r="WHK877" s="396"/>
      <c r="WHL877" s="396"/>
      <c r="WHM877" s="396"/>
      <c r="WHN877" s="396"/>
      <c r="WHO877" s="396"/>
      <c r="WHP877" s="396"/>
      <c r="WHQ877" s="396"/>
      <c r="WHR877" s="396"/>
      <c r="WHS877" s="396"/>
      <c r="WHT877" s="396"/>
      <c r="WHU877" s="396"/>
      <c r="WHV877" s="396"/>
      <c r="WHW877" s="396"/>
      <c r="WHX877" s="396"/>
      <c r="WHY877" s="396"/>
      <c r="WHZ877" s="396"/>
      <c r="WIA877" s="396"/>
      <c r="WIB877" s="396"/>
      <c r="WIC877" s="396"/>
      <c r="WID877" s="396"/>
      <c r="WIE877" s="396"/>
      <c r="WIF877" s="396"/>
      <c r="WIG877" s="396"/>
      <c r="WIH877" s="396"/>
      <c r="WII877" s="396"/>
      <c r="WIJ877" s="396"/>
      <c r="WIK877" s="396"/>
      <c r="WIL877" s="396"/>
      <c r="WIM877" s="396"/>
      <c r="WIN877" s="396"/>
      <c r="WIO877" s="396"/>
      <c r="WIP877" s="396"/>
      <c r="WIQ877" s="396"/>
      <c r="WIR877" s="396"/>
      <c r="WIS877" s="396"/>
      <c r="WIT877" s="396"/>
      <c r="WIU877" s="396"/>
      <c r="WIV877" s="396"/>
      <c r="WIW877" s="396"/>
      <c r="WIX877" s="396"/>
      <c r="WIY877" s="396"/>
      <c r="WIZ877" s="396"/>
      <c r="WJA877" s="396"/>
      <c r="WJB877" s="396"/>
      <c r="WJC877" s="396"/>
      <c r="WJD877" s="396"/>
      <c r="WJE877" s="396"/>
      <c r="WJF877" s="396"/>
      <c r="WJG877" s="396"/>
      <c r="WJH877" s="396"/>
      <c r="WJI877" s="396"/>
      <c r="WJJ877" s="396"/>
      <c r="WJK877" s="396"/>
      <c r="WJL877" s="396"/>
      <c r="WJM877" s="396"/>
      <c r="WJN877" s="396"/>
      <c r="WJO877" s="396"/>
      <c r="WJP877" s="396"/>
      <c r="WJQ877" s="396"/>
      <c r="WJR877" s="396"/>
      <c r="WJS877" s="396"/>
      <c r="WJT877" s="396"/>
      <c r="WJU877" s="396"/>
      <c r="WJV877" s="396"/>
      <c r="WJW877" s="396"/>
      <c r="WJX877" s="396"/>
      <c r="WJY877" s="396"/>
      <c r="WJZ877" s="396"/>
      <c r="WKA877" s="396"/>
      <c r="WKB877" s="396"/>
      <c r="WKC877" s="396"/>
      <c r="WKD877" s="396"/>
      <c r="WKE877" s="396"/>
      <c r="WKF877" s="396"/>
      <c r="WKG877" s="396"/>
      <c r="WKH877" s="396"/>
      <c r="WKI877" s="396"/>
      <c r="WKJ877" s="396"/>
      <c r="WKK877" s="396"/>
      <c r="WKL877" s="396"/>
      <c r="WKM877" s="396"/>
      <c r="WKN877" s="396"/>
      <c r="WKO877" s="396"/>
      <c r="WKP877" s="396"/>
      <c r="WKQ877" s="396"/>
      <c r="WKR877" s="396"/>
      <c r="WKS877" s="396"/>
      <c r="WKT877" s="396"/>
      <c r="WKU877" s="396"/>
      <c r="WKV877" s="396"/>
      <c r="WKW877" s="396"/>
      <c r="WKX877" s="396"/>
      <c r="WKY877" s="396"/>
      <c r="WKZ877" s="396"/>
      <c r="WLA877" s="396"/>
      <c r="WLB877" s="396"/>
      <c r="WLC877" s="396"/>
      <c r="WLD877" s="396"/>
      <c r="WLE877" s="396"/>
      <c r="WLF877" s="396"/>
      <c r="WLG877" s="396"/>
      <c r="WLH877" s="396"/>
      <c r="WLI877" s="396"/>
      <c r="WLJ877" s="396"/>
      <c r="WLK877" s="396"/>
      <c r="WLL877" s="396"/>
      <c r="WLM877" s="396"/>
      <c r="WLN877" s="396"/>
      <c r="WLO877" s="396"/>
      <c r="WLP877" s="396"/>
      <c r="WLQ877" s="396"/>
      <c r="WLR877" s="396"/>
      <c r="WLS877" s="396"/>
      <c r="WLT877" s="396"/>
      <c r="WLU877" s="396"/>
      <c r="WLV877" s="396"/>
      <c r="WLW877" s="396"/>
      <c r="WLX877" s="396"/>
      <c r="WLY877" s="396"/>
      <c r="WLZ877" s="396"/>
      <c r="WMA877" s="396"/>
      <c r="WMB877" s="396"/>
      <c r="WMC877" s="396"/>
      <c r="WMD877" s="396"/>
      <c r="WME877" s="396"/>
      <c r="WMF877" s="396"/>
      <c r="WMG877" s="396"/>
      <c r="WMH877" s="396"/>
      <c r="WMI877" s="396"/>
      <c r="WMJ877" s="396"/>
      <c r="WMK877" s="396"/>
      <c r="WML877" s="396"/>
      <c r="WMM877" s="396"/>
      <c r="WMN877" s="396"/>
      <c r="WMO877" s="396"/>
      <c r="WMP877" s="396"/>
      <c r="WMQ877" s="396"/>
      <c r="WMR877" s="396"/>
      <c r="WMS877" s="396"/>
      <c r="WMT877" s="396"/>
      <c r="WMU877" s="396"/>
      <c r="WMV877" s="396"/>
      <c r="WMW877" s="396"/>
      <c r="WMX877" s="396"/>
      <c r="WMY877" s="396"/>
      <c r="WMZ877" s="396"/>
      <c r="WNA877" s="396"/>
      <c r="WNB877" s="396"/>
      <c r="WNC877" s="396"/>
      <c r="WND877" s="396"/>
      <c r="WNE877" s="396"/>
      <c r="WNF877" s="396"/>
      <c r="WNG877" s="396"/>
      <c r="WNH877" s="396"/>
      <c r="WNI877" s="396"/>
      <c r="WNJ877" s="396"/>
      <c r="WNK877" s="396"/>
      <c r="WNL877" s="396"/>
      <c r="WNM877" s="396"/>
      <c r="WNN877" s="396"/>
      <c r="WNO877" s="396"/>
      <c r="WNP877" s="396"/>
      <c r="WNQ877" s="396"/>
      <c r="WNR877" s="396"/>
      <c r="WNS877" s="396"/>
      <c r="WNT877" s="396"/>
      <c r="WNU877" s="396"/>
      <c r="WNV877" s="396"/>
      <c r="WNW877" s="396"/>
      <c r="WNX877" s="396"/>
      <c r="WNY877" s="396"/>
      <c r="WNZ877" s="396"/>
      <c r="WOA877" s="396"/>
      <c r="WOB877" s="396"/>
      <c r="WOC877" s="396"/>
      <c r="WOD877" s="396"/>
      <c r="WOE877" s="396"/>
      <c r="WOF877" s="396"/>
      <c r="WOG877" s="396"/>
      <c r="WOH877" s="396"/>
      <c r="WOI877" s="396"/>
      <c r="WOJ877" s="396"/>
      <c r="WOK877" s="396"/>
      <c r="WOL877" s="396"/>
      <c r="WOM877" s="396"/>
      <c r="WON877" s="396"/>
      <c r="WOO877" s="396"/>
      <c r="WOP877" s="396"/>
      <c r="WOQ877" s="396"/>
      <c r="WOR877" s="396"/>
      <c r="WOS877" s="396"/>
      <c r="WOT877" s="396"/>
      <c r="WOU877" s="396"/>
      <c r="WOV877" s="396"/>
      <c r="WOW877" s="396"/>
      <c r="WOX877" s="396"/>
      <c r="WOY877" s="396"/>
      <c r="WOZ877" s="396"/>
      <c r="WPA877" s="396"/>
      <c r="WPB877" s="396"/>
      <c r="WPC877" s="396"/>
      <c r="WPD877" s="396"/>
      <c r="WPE877" s="396"/>
      <c r="WPF877" s="396"/>
      <c r="WPG877" s="396"/>
      <c r="WPH877" s="396"/>
      <c r="WPI877" s="396"/>
      <c r="WPJ877" s="396"/>
      <c r="WPK877" s="396"/>
      <c r="WPL877" s="396"/>
      <c r="WPM877" s="396"/>
      <c r="WPN877" s="396"/>
      <c r="WPO877" s="396"/>
      <c r="WPP877" s="396"/>
      <c r="WPQ877" s="396"/>
      <c r="WPR877" s="396"/>
      <c r="WPS877" s="396"/>
      <c r="WPT877" s="396"/>
      <c r="WPU877" s="396"/>
      <c r="WPV877" s="396"/>
      <c r="WPW877" s="396"/>
      <c r="WPX877" s="396"/>
      <c r="WPY877" s="396"/>
      <c r="WPZ877" s="396"/>
      <c r="WQA877" s="396"/>
      <c r="WQB877" s="396"/>
      <c r="WQC877" s="396"/>
      <c r="WQD877" s="396"/>
      <c r="WQE877" s="396"/>
      <c r="WQF877" s="396"/>
      <c r="WQG877" s="396"/>
      <c r="WQH877" s="396"/>
      <c r="WQI877" s="396"/>
      <c r="WQJ877" s="396"/>
      <c r="WQK877" s="396"/>
      <c r="WQL877" s="396"/>
      <c r="WQM877" s="396"/>
      <c r="WQN877" s="396"/>
      <c r="WQO877" s="396"/>
      <c r="WQP877" s="396"/>
      <c r="WQQ877" s="396"/>
      <c r="WQR877" s="396"/>
      <c r="WQS877" s="396"/>
      <c r="WQT877" s="396"/>
      <c r="WQU877" s="396"/>
      <c r="WQV877" s="396"/>
      <c r="WQW877" s="396"/>
      <c r="WQX877" s="396"/>
      <c r="WQY877" s="396"/>
      <c r="WQZ877" s="396"/>
      <c r="WRA877" s="396"/>
      <c r="WRB877" s="396"/>
      <c r="WRC877" s="396"/>
      <c r="WRD877" s="396"/>
      <c r="WRE877" s="396"/>
      <c r="WRF877" s="396"/>
      <c r="WRG877" s="396"/>
      <c r="WRH877" s="396"/>
      <c r="WRI877" s="396"/>
      <c r="WRJ877" s="396"/>
      <c r="WRK877" s="396"/>
      <c r="WRL877" s="396"/>
      <c r="WRM877" s="396"/>
      <c r="WRN877" s="396"/>
      <c r="WRO877" s="396"/>
      <c r="WRP877" s="396"/>
      <c r="WRQ877" s="396"/>
      <c r="WRR877" s="396"/>
      <c r="WRS877" s="396"/>
      <c r="WRT877" s="396"/>
      <c r="WRU877" s="396"/>
      <c r="WRV877" s="396"/>
      <c r="WRW877" s="396"/>
      <c r="WRX877" s="396"/>
      <c r="WRY877" s="396"/>
      <c r="WRZ877" s="396"/>
      <c r="WSA877" s="396"/>
      <c r="WSB877" s="396"/>
      <c r="WSC877" s="396"/>
      <c r="WSD877" s="396"/>
      <c r="WSE877" s="396"/>
      <c r="WSF877" s="396"/>
      <c r="WSG877" s="396"/>
      <c r="WSH877" s="396"/>
      <c r="WSI877" s="396"/>
      <c r="WSJ877" s="396"/>
      <c r="WSK877" s="396"/>
      <c r="WSL877" s="396"/>
      <c r="WSM877" s="396"/>
      <c r="WSN877" s="396"/>
      <c r="WSO877" s="396"/>
      <c r="WSP877" s="396"/>
      <c r="WSQ877" s="396"/>
      <c r="WSR877" s="396"/>
      <c r="WSS877" s="396"/>
      <c r="WST877" s="396"/>
      <c r="WSU877" s="396"/>
      <c r="WSV877" s="396"/>
      <c r="WSW877" s="396"/>
      <c r="WSX877" s="396"/>
      <c r="WSY877" s="396"/>
      <c r="WSZ877" s="396"/>
      <c r="WTA877" s="396"/>
      <c r="WTB877" s="396"/>
      <c r="WTC877" s="396"/>
      <c r="WTD877" s="396"/>
      <c r="WTE877" s="396"/>
      <c r="WTF877" s="396"/>
      <c r="WTG877" s="396"/>
      <c r="WTH877" s="396"/>
      <c r="WTI877" s="396"/>
      <c r="WTJ877" s="396"/>
      <c r="WTK877" s="396"/>
      <c r="WTL877" s="396"/>
      <c r="WTM877" s="396"/>
      <c r="WTN877" s="396"/>
      <c r="WTO877" s="396"/>
      <c r="WTP877" s="396"/>
      <c r="WTQ877" s="396"/>
      <c r="WTR877" s="396"/>
      <c r="WTS877" s="396"/>
      <c r="WTT877" s="396"/>
      <c r="WTU877" s="396"/>
      <c r="WTV877" s="396"/>
      <c r="WTW877" s="396"/>
      <c r="WTX877" s="396"/>
      <c r="WTY877" s="396"/>
      <c r="WTZ877" s="396"/>
      <c r="WUA877" s="396"/>
      <c r="WUB877" s="396"/>
      <c r="WUC877" s="396"/>
      <c r="WUD877" s="396"/>
      <c r="WUE877" s="396"/>
      <c r="WUF877" s="396"/>
      <c r="WUG877" s="396"/>
      <c r="WUH877" s="396"/>
      <c r="WUI877" s="396"/>
      <c r="WUJ877" s="396"/>
      <c r="WUK877" s="396"/>
      <c r="WUL877" s="396"/>
      <c r="WUM877" s="396"/>
      <c r="WUN877" s="396"/>
      <c r="WUO877" s="396"/>
      <c r="WUP877" s="396"/>
      <c r="WUQ877" s="396"/>
      <c r="WUR877" s="396"/>
      <c r="WUS877" s="396"/>
      <c r="WUT877" s="396"/>
      <c r="WUU877" s="396"/>
      <c r="WUV877" s="396"/>
      <c r="WUW877" s="396"/>
      <c r="WUX877" s="396"/>
      <c r="WUY877" s="396"/>
      <c r="WUZ877" s="396"/>
      <c r="WVA877" s="396"/>
      <c r="WVB877" s="396"/>
      <c r="WVC877" s="396"/>
      <c r="WVD877" s="396"/>
      <c r="WVE877" s="396"/>
      <c r="WVF877" s="396"/>
      <c r="WVG877" s="396"/>
      <c r="WVH877" s="396"/>
      <c r="WVI877" s="396"/>
      <c r="WVJ877" s="396"/>
      <c r="WVK877" s="396"/>
      <c r="WVL877" s="396"/>
      <c r="WVM877" s="396"/>
      <c r="WVN877" s="396"/>
      <c r="WVO877" s="396"/>
      <c r="WVP877" s="396"/>
      <c r="WVQ877" s="396"/>
      <c r="WVR877" s="396"/>
      <c r="WVS877" s="396"/>
      <c r="WVT877" s="396"/>
      <c r="WVU877" s="396"/>
      <c r="WVV877" s="396"/>
      <c r="WVW877" s="396"/>
      <c r="WVX877" s="396"/>
      <c r="WVY877" s="396"/>
      <c r="WVZ877" s="396"/>
      <c r="WWA877" s="396"/>
      <c r="WWB877" s="396"/>
      <c r="WWC877" s="396"/>
      <c r="WWD877" s="396"/>
      <c r="WWE877" s="396"/>
      <c r="WWF877" s="396"/>
      <c r="WWG877" s="396"/>
      <c r="WWH877" s="396"/>
      <c r="WWI877" s="396"/>
      <c r="WWJ877" s="396"/>
      <c r="WWK877" s="396"/>
      <c r="WWL877" s="396"/>
      <c r="WWM877" s="396"/>
      <c r="WWN877" s="396"/>
      <c r="WWO877" s="396"/>
      <c r="WWP877" s="396"/>
      <c r="WWQ877" s="396"/>
      <c r="WWR877" s="396"/>
      <c r="WWS877" s="396"/>
      <c r="WWT877" s="396"/>
      <c r="WWU877" s="396"/>
      <c r="WWV877" s="396"/>
      <c r="WWW877" s="396"/>
      <c r="WWX877" s="396"/>
      <c r="WWY877" s="396"/>
      <c r="WWZ877" s="396"/>
      <c r="WXA877" s="396"/>
      <c r="WXB877" s="396"/>
      <c r="WXC877" s="396"/>
      <c r="WXD877" s="396"/>
      <c r="WXE877" s="396"/>
      <c r="WXF877" s="396"/>
      <c r="WXG877" s="396"/>
      <c r="WXH877" s="396"/>
      <c r="WXI877" s="396"/>
      <c r="WXJ877" s="396"/>
      <c r="WXK877" s="396"/>
      <c r="WXL877" s="396"/>
      <c r="WXM877" s="396"/>
      <c r="WXN877" s="396"/>
      <c r="WXO877" s="396"/>
      <c r="WXP877" s="396"/>
      <c r="WXQ877" s="396"/>
      <c r="WXR877" s="396"/>
      <c r="WXS877" s="396"/>
      <c r="WXT877" s="396"/>
      <c r="WXU877" s="396"/>
      <c r="WXV877" s="396"/>
      <c r="WXW877" s="396"/>
      <c r="WXX877" s="396"/>
      <c r="WXY877" s="396"/>
      <c r="WXZ877" s="396"/>
      <c r="WYA877" s="396"/>
    </row>
    <row r="878" spans="1:16199" ht="35.25" x14ac:dyDescent="0.5">
      <c r="A878" s="318">
        <v>854</v>
      </c>
      <c r="C878" s="397">
        <v>22</v>
      </c>
      <c r="D878" s="375" t="s">
        <v>2290</v>
      </c>
      <c r="E878" s="369">
        <v>1983</v>
      </c>
      <c r="F878" s="369"/>
      <c r="G878" s="355" t="s">
        <v>17178</v>
      </c>
      <c r="H878" s="369">
        <v>2</v>
      </c>
      <c r="I878" s="369">
        <v>2</v>
      </c>
      <c r="J878" s="370">
        <v>804</v>
      </c>
      <c r="K878" s="370">
        <v>671.5</v>
      </c>
      <c r="L878" s="370">
        <v>671.5</v>
      </c>
      <c r="M878" s="376">
        <v>45</v>
      </c>
      <c r="N878" s="369" t="s">
        <v>17038</v>
      </c>
      <c r="O878" s="369" t="s">
        <v>17076</v>
      </c>
      <c r="P878" s="369" t="s">
        <v>17042</v>
      </c>
      <c r="Q878" s="370">
        <v>5688517.5499999998</v>
      </c>
      <c r="R878" s="373"/>
      <c r="S878" s="370">
        <v>4875389.1100000003</v>
      </c>
      <c r="T878" s="370">
        <v>257862.37</v>
      </c>
      <c r="U878" s="370">
        <f>Q878-S878-T878</f>
        <v>555266.06999999948</v>
      </c>
      <c r="V878" s="356">
        <f t="shared" si="470"/>
        <v>7075.2705845771143</v>
      </c>
      <c r="W878" s="373">
        <v>7853.63</v>
      </c>
    </row>
    <row r="879" spans="1:16199" s="394" customFormat="1" ht="35.25" x14ac:dyDescent="0.5">
      <c r="A879" s="318">
        <v>855</v>
      </c>
      <c r="C879" s="364" t="s">
        <v>2946</v>
      </c>
      <c r="D879" s="383"/>
      <c r="E879" s="355" t="s">
        <v>17016</v>
      </c>
      <c r="F879" s="355" t="s">
        <v>17016</v>
      </c>
      <c r="G879" s="355" t="s">
        <v>17016</v>
      </c>
      <c r="H879" s="355" t="s">
        <v>17016</v>
      </c>
      <c r="I879" s="355" t="s">
        <v>17016</v>
      </c>
      <c r="J879" s="360">
        <f>J880</f>
        <v>845.9</v>
      </c>
      <c r="K879" s="360">
        <f t="shared" ref="K879:M879" si="495">K880</f>
        <v>488.5</v>
      </c>
      <c r="L879" s="360">
        <f t="shared" si="495"/>
        <v>488.5</v>
      </c>
      <c r="M879" s="361">
        <f t="shared" si="495"/>
        <v>48</v>
      </c>
      <c r="N879" s="355" t="s">
        <v>17016</v>
      </c>
      <c r="O879" s="355" t="s">
        <v>17016</v>
      </c>
      <c r="P879" s="358" t="s">
        <v>17016</v>
      </c>
      <c r="Q879" s="362">
        <f>Q880</f>
        <v>6560974.5800000001</v>
      </c>
      <c r="R879" s="362">
        <f t="shared" ref="R879:U879" si="496">R880</f>
        <v>0</v>
      </c>
      <c r="S879" s="360">
        <f t="shared" si="496"/>
        <v>5623242.8499999996</v>
      </c>
      <c r="T879" s="360">
        <f t="shared" si="496"/>
        <v>296994.19</v>
      </c>
      <c r="U879" s="360">
        <f t="shared" si="496"/>
        <v>640737.5400000005</v>
      </c>
      <c r="V879" s="356">
        <f t="shared" si="470"/>
        <v>7756.2059108641688</v>
      </c>
      <c r="W879" s="373">
        <f>W880</f>
        <v>10856.24</v>
      </c>
      <c r="X879" s="396"/>
      <c r="Y879" s="396"/>
      <c r="Z879" s="396"/>
      <c r="AA879" s="396"/>
      <c r="AB879" s="396"/>
      <c r="AC879" s="396"/>
      <c r="AD879" s="396"/>
      <c r="AE879" s="396"/>
      <c r="AF879" s="396"/>
      <c r="AG879" s="396"/>
      <c r="AH879" s="396"/>
      <c r="AI879" s="396"/>
      <c r="AJ879" s="396"/>
      <c r="AK879" s="396"/>
      <c r="AL879" s="396"/>
      <c r="AM879" s="396"/>
      <c r="AN879" s="396"/>
      <c r="AO879" s="396"/>
      <c r="AP879" s="396"/>
      <c r="AQ879" s="396"/>
      <c r="AR879" s="396"/>
      <c r="AS879" s="396"/>
      <c r="AT879" s="396"/>
      <c r="AU879" s="396"/>
      <c r="AV879" s="396"/>
      <c r="AW879" s="396"/>
      <c r="AX879" s="396"/>
      <c r="AY879" s="396"/>
      <c r="AZ879" s="396"/>
      <c r="BA879" s="396"/>
      <c r="BB879" s="396"/>
      <c r="BC879" s="396"/>
      <c r="BD879" s="396"/>
      <c r="BE879" s="396"/>
      <c r="BF879" s="396"/>
      <c r="BG879" s="396"/>
      <c r="BH879" s="396"/>
      <c r="BI879" s="396"/>
      <c r="BJ879" s="396"/>
      <c r="BK879" s="396"/>
      <c r="BL879" s="396"/>
      <c r="BM879" s="396"/>
      <c r="BN879" s="396"/>
      <c r="BO879" s="396"/>
      <c r="BP879" s="396"/>
      <c r="BQ879" s="396"/>
      <c r="BR879" s="396"/>
      <c r="BS879" s="396"/>
      <c r="BT879" s="396"/>
      <c r="BU879" s="396"/>
      <c r="BV879" s="396"/>
      <c r="BW879" s="396"/>
      <c r="BX879" s="396"/>
      <c r="BY879" s="396"/>
      <c r="BZ879" s="396"/>
      <c r="CA879" s="396"/>
      <c r="CB879" s="396"/>
      <c r="CC879" s="396"/>
      <c r="CD879" s="396"/>
      <c r="CE879" s="396"/>
      <c r="CF879" s="396"/>
      <c r="CG879" s="396"/>
      <c r="CH879" s="396"/>
      <c r="CI879" s="396"/>
      <c r="CJ879" s="396"/>
      <c r="CK879" s="396"/>
      <c r="CL879" s="396"/>
      <c r="CM879" s="396"/>
      <c r="CN879" s="396"/>
      <c r="CO879" s="396"/>
      <c r="CP879" s="396"/>
      <c r="CQ879" s="396"/>
      <c r="CR879" s="396"/>
      <c r="CS879" s="396"/>
      <c r="CT879" s="396"/>
      <c r="CU879" s="396"/>
      <c r="CV879" s="396"/>
      <c r="CW879" s="396"/>
      <c r="CX879" s="396"/>
      <c r="CY879" s="396"/>
      <c r="CZ879" s="396"/>
      <c r="DA879" s="396"/>
      <c r="DB879" s="396"/>
      <c r="DC879" s="396"/>
      <c r="DD879" s="396"/>
      <c r="DE879" s="396"/>
      <c r="DF879" s="396"/>
      <c r="DG879" s="396"/>
      <c r="DH879" s="396"/>
      <c r="DI879" s="396"/>
      <c r="DJ879" s="396"/>
      <c r="DK879" s="396"/>
      <c r="DL879" s="396"/>
      <c r="DM879" s="396"/>
      <c r="DN879" s="396"/>
      <c r="DO879" s="396"/>
      <c r="DP879" s="396"/>
      <c r="DQ879" s="396"/>
      <c r="DR879" s="396"/>
      <c r="DS879" s="396"/>
      <c r="DT879" s="396"/>
      <c r="DU879" s="396"/>
      <c r="DV879" s="396"/>
      <c r="DW879" s="396"/>
      <c r="DX879" s="396"/>
      <c r="DY879" s="396"/>
      <c r="DZ879" s="396"/>
      <c r="EA879" s="396"/>
      <c r="EB879" s="396"/>
      <c r="EC879" s="396"/>
      <c r="ED879" s="396"/>
      <c r="EE879" s="396"/>
      <c r="EF879" s="396"/>
      <c r="EG879" s="396"/>
      <c r="EH879" s="396"/>
      <c r="EI879" s="396"/>
      <c r="EJ879" s="396"/>
      <c r="EK879" s="396"/>
      <c r="EL879" s="396"/>
      <c r="EM879" s="396"/>
      <c r="EN879" s="396"/>
      <c r="EO879" s="396"/>
      <c r="EP879" s="396"/>
      <c r="EQ879" s="396"/>
      <c r="ER879" s="396"/>
      <c r="ES879" s="396"/>
      <c r="ET879" s="396"/>
      <c r="EU879" s="396"/>
      <c r="EV879" s="396"/>
      <c r="EW879" s="396"/>
      <c r="EX879" s="396"/>
      <c r="EY879" s="396"/>
      <c r="EZ879" s="396"/>
      <c r="FA879" s="396"/>
      <c r="FB879" s="396"/>
      <c r="FC879" s="396"/>
      <c r="FD879" s="396"/>
      <c r="FE879" s="396"/>
      <c r="FF879" s="396"/>
      <c r="FG879" s="396"/>
      <c r="FH879" s="396"/>
      <c r="FI879" s="396"/>
      <c r="FJ879" s="396"/>
      <c r="FK879" s="396"/>
      <c r="FL879" s="396"/>
      <c r="FM879" s="396"/>
      <c r="FN879" s="396"/>
      <c r="FO879" s="396"/>
      <c r="FP879" s="396"/>
      <c r="FQ879" s="396"/>
      <c r="FR879" s="396"/>
      <c r="FS879" s="396"/>
      <c r="FT879" s="396"/>
      <c r="FU879" s="396"/>
      <c r="FV879" s="396"/>
      <c r="FW879" s="396"/>
      <c r="FX879" s="396"/>
      <c r="FY879" s="396"/>
      <c r="FZ879" s="396"/>
      <c r="GA879" s="396"/>
      <c r="GB879" s="396"/>
      <c r="GC879" s="396"/>
      <c r="GD879" s="396"/>
      <c r="GE879" s="396"/>
      <c r="GF879" s="396"/>
      <c r="GG879" s="396"/>
      <c r="GH879" s="396"/>
      <c r="GI879" s="396"/>
      <c r="GJ879" s="396"/>
      <c r="GK879" s="396"/>
      <c r="GL879" s="396"/>
      <c r="GM879" s="396"/>
      <c r="GN879" s="396"/>
      <c r="GO879" s="396"/>
      <c r="GP879" s="396"/>
      <c r="GQ879" s="396"/>
      <c r="GR879" s="396"/>
      <c r="GS879" s="396"/>
      <c r="GT879" s="396"/>
      <c r="GU879" s="396"/>
      <c r="GV879" s="396"/>
      <c r="GW879" s="396"/>
      <c r="GX879" s="396"/>
      <c r="GY879" s="396"/>
      <c r="GZ879" s="396"/>
      <c r="HA879" s="396"/>
      <c r="HB879" s="396"/>
      <c r="HC879" s="396"/>
      <c r="HD879" s="396"/>
      <c r="HE879" s="396"/>
      <c r="HF879" s="396"/>
      <c r="HG879" s="396"/>
      <c r="HH879" s="396"/>
      <c r="HI879" s="396"/>
      <c r="HJ879" s="396"/>
      <c r="HK879" s="396"/>
      <c r="HL879" s="396"/>
      <c r="HM879" s="396"/>
      <c r="HN879" s="396"/>
      <c r="HO879" s="396"/>
      <c r="HP879" s="396"/>
      <c r="HQ879" s="396"/>
      <c r="HR879" s="396"/>
      <c r="HS879" s="396"/>
      <c r="HT879" s="396"/>
      <c r="HU879" s="396"/>
      <c r="HV879" s="396"/>
      <c r="HW879" s="396"/>
      <c r="HX879" s="396"/>
      <c r="HY879" s="396"/>
      <c r="HZ879" s="396"/>
      <c r="IA879" s="396"/>
      <c r="IB879" s="396"/>
      <c r="IC879" s="396"/>
      <c r="ID879" s="396"/>
      <c r="IE879" s="396"/>
      <c r="IF879" s="396"/>
      <c r="IG879" s="396"/>
      <c r="IH879" s="396"/>
      <c r="II879" s="396"/>
      <c r="IJ879" s="396"/>
      <c r="IK879" s="396"/>
      <c r="IL879" s="396"/>
      <c r="IM879" s="396"/>
      <c r="IN879" s="396"/>
      <c r="IO879" s="396"/>
      <c r="IP879" s="396"/>
      <c r="IQ879" s="396"/>
      <c r="IR879" s="396"/>
      <c r="IS879" s="396"/>
      <c r="IT879" s="396"/>
      <c r="IU879" s="396"/>
      <c r="IV879" s="396"/>
      <c r="IW879" s="396"/>
      <c r="IX879" s="396"/>
      <c r="IY879" s="396"/>
      <c r="IZ879" s="396"/>
      <c r="JA879" s="396"/>
      <c r="JB879" s="396"/>
      <c r="JC879" s="396"/>
      <c r="JD879" s="396"/>
      <c r="JE879" s="396"/>
      <c r="JF879" s="396"/>
      <c r="JG879" s="396"/>
      <c r="JH879" s="396"/>
      <c r="JI879" s="396"/>
      <c r="JJ879" s="396"/>
      <c r="JK879" s="396"/>
      <c r="JL879" s="396"/>
      <c r="JM879" s="396"/>
      <c r="JN879" s="396"/>
      <c r="JO879" s="396"/>
      <c r="JP879" s="396"/>
      <c r="JQ879" s="396"/>
      <c r="JR879" s="396"/>
      <c r="JS879" s="396"/>
      <c r="JT879" s="396"/>
      <c r="JU879" s="396"/>
      <c r="JV879" s="396"/>
      <c r="JW879" s="396"/>
      <c r="JX879" s="396"/>
      <c r="JY879" s="396"/>
      <c r="JZ879" s="396"/>
      <c r="KA879" s="396"/>
      <c r="KB879" s="396"/>
      <c r="KC879" s="396"/>
      <c r="KD879" s="396"/>
      <c r="KE879" s="396"/>
      <c r="KF879" s="396"/>
      <c r="KG879" s="396"/>
      <c r="KH879" s="396"/>
      <c r="KI879" s="396"/>
      <c r="KJ879" s="396"/>
      <c r="KK879" s="396"/>
      <c r="KL879" s="396"/>
      <c r="KM879" s="396"/>
      <c r="KN879" s="396"/>
      <c r="KO879" s="396"/>
      <c r="KP879" s="396"/>
      <c r="KQ879" s="396"/>
      <c r="KR879" s="396"/>
      <c r="KS879" s="396"/>
      <c r="KT879" s="396"/>
      <c r="KU879" s="396"/>
      <c r="KV879" s="396"/>
      <c r="KW879" s="396"/>
      <c r="KX879" s="396"/>
      <c r="KY879" s="396"/>
      <c r="KZ879" s="396"/>
      <c r="LA879" s="396"/>
      <c r="LB879" s="396"/>
      <c r="LC879" s="396"/>
      <c r="LD879" s="396"/>
      <c r="LE879" s="396"/>
      <c r="LF879" s="396"/>
      <c r="LG879" s="396"/>
      <c r="LH879" s="396"/>
      <c r="LI879" s="396"/>
      <c r="LJ879" s="396"/>
      <c r="LK879" s="396"/>
      <c r="LL879" s="396"/>
      <c r="LM879" s="396"/>
      <c r="LN879" s="396"/>
      <c r="LO879" s="396"/>
      <c r="LP879" s="396"/>
      <c r="LQ879" s="396"/>
      <c r="LR879" s="396"/>
      <c r="LS879" s="396"/>
      <c r="LT879" s="396"/>
      <c r="LU879" s="396"/>
      <c r="LV879" s="396"/>
      <c r="LW879" s="396"/>
      <c r="LX879" s="396"/>
      <c r="LY879" s="396"/>
      <c r="LZ879" s="396"/>
      <c r="MA879" s="396"/>
      <c r="MB879" s="396"/>
      <c r="MC879" s="396"/>
      <c r="MD879" s="396"/>
      <c r="ME879" s="396"/>
      <c r="MF879" s="396"/>
      <c r="MG879" s="396"/>
      <c r="MH879" s="396"/>
      <c r="MI879" s="396"/>
      <c r="MJ879" s="396"/>
      <c r="MK879" s="396"/>
      <c r="ML879" s="396"/>
      <c r="MM879" s="396"/>
      <c r="MN879" s="396"/>
      <c r="MO879" s="396"/>
      <c r="MP879" s="396"/>
      <c r="MQ879" s="396"/>
      <c r="MR879" s="396"/>
      <c r="MS879" s="396"/>
      <c r="MT879" s="396"/>
      <c r="MU879" s="396"/>
      <c r="MV879" s="396"/>
      <c r="MW879" s="396"/>
      <c r="MX879" s="396"/>
      <c r="MY879" s="396"/>
      <c r="MZ879" s="396"/>
      <c r="NA879" s="396"/>
      <c r="NB879" s="396"/>
      <c r="NC879" s="396"/>
      <c r="ND879" s="396"/>
      <c r="NE879" s="396"/>
      <c r="NF879" s="396"/>
      <c r="NG879" s="396"/>
      <c r="NH879" s="396"/>
      <c r="NI879" s="396"/>
      <c r="NJ879" s="396"/>
      <c r="NK879" s="396"/>
      <c r="NL879" s="396"/>
      <c r="NM879" s="396"/>
      <c r="NN879" s="396"/>
      <c r="NO879" s="396"/>
      <c r="NP879" s="396"/>
      <c r="NQ879" s="396"/>
      <c r="NR879" s="396"/>
      <c r="NS879" s="396"/>
      <c r="NT879" s="396"/>
      <c r="NU879" s="396"/>
      <c r="NV879" s="396"/>
      <c r="NW879" s="396"/>
      <c r="NX879" s="396"/>
      <c r="NY879" s="396"/>
      <c r="NZ879" s="396"/>
      <c r="OA879" s="396"/>
      <c r="OB879" s="396"/>
      <c r="OC879" s="396"/>
      <c r="OD879" s="396"/>
      <c r="OE879" s="396"/>
      <c r="OF879" s="396"/>
      <c r="OG879" s="396"/>
      <c r="OH879" s="396"/>
      <c r="OI879" s="396"/>
      <c r="OJ879" s="396"/>
      <c r="OK879" s="396"/>
      <c r="OL879" s="396"/>
      <c r="OM879" s="396"/>
      <c r="ON879" s="396"/>
      <c r="OO879" s="396"/>
      <c r="OP879" s="396"/>
      <c r="OQ879" s="396"/>
      <c r="OR879" s="396"/>
      <c r="OS879" s="396"/>
      <c r="OT879" s="396"/>
      <c r="OU879" s="396"/>
      <c r="OV879" s="396"/>
      <c r="OW879" s="396"/>
      <c r="OX879" s="396"/>
      <c r="OY879" s="396"/>
      <c r="OZ879" s="396"/>
      <c r="PA879" s="396"/>
      <c r="PB879" s="396"/>
      <c r="PC879" s="396"/>
      <c r="PD879" s="396"/>
      <c r="PE879" s="396"/>
      <c r="PF879" s="396"/>
      <c r="PG879" s="396"/>
      <c r="PH879" s="396"/>
      <c r="PI879" s="396"/>
      <c r="PJ879" s="396"/>
      <c r="PK879" s="396"/>
      <c r="PL879" s="396"/>
      <c r="PM879" s="396"/>
      <c r="PN879" s="396"/>
      <c r="PO879" s="396"/>
      <c r="PP879" s="396"/>
      <c r="PQ879" s="396"/>
      <c r="PR879" s="396"/>
      <c r="PS879" s="396"/>
      <c r="PT879" s="396"/>
      <c r="PU879" s="396"/>
      <c r="PV879" s="396"/>
      <c r="PW879" s="396"/>
      <c r="PX879" s="396"/>
      <c r="PY879" s="396"/>
      <c r="PZ879" s="396"/>
      <c r="QA879" s="396"/>
      <c r="QB879" s="396"/>
      <c r="QC879" s="396"/>
      <c r="QD879" s="396"/>
      <c r="QE879" s="396"/>
      <c r="QF879" s="396"/>
      <c r="QG879" s="396"/>
      <c r="QH879" s="396"/>
      <c r="QI879" s="396"/>
      <c r="QJ879" s="396"/>
      <c r="QK879" s="396"/>
      <c r="QL879" s="396"/>
      <c r="QM879" s="396"/>
      <c r="QN879" s="396"/>
      <c r="QO879" s="396"/>
      <c r="QP879" s="396"/>
      <c r="QQ879" s="396"/>
      <c r="QR879" s="396"/>
      <c r="QS879" s="396"/>
      <c r="QT879" s="396"/>
      <c r="QU879" s="396"/>
      <c r="QV879" s="396"/>
      <c r="QW879" s="396"/>
      <c r="QX879" s="396"/>
      <c r="QY879" s="396"/>
      <c r="QZ879" s="396"/>
      <c r="RA879" s="396"/>
      <c r="RB879" s="396"/>
      <c r="RC879" s="396"/>
      <c r="RD879" s="396"/>
      <c r="RE879" s="396"/>
      <c r="RF879" s="396"/>
      <c r="RG879" s="396"/>
      <c r="RH879" s="396"/>
      <c r="RI879" s="396"/>
      <c r="RJ879" s="396"/>
      <c r="RK879" s="396"/>
      <c r="RL879" s="396"/>
      <c r="RM879" s="396"/>
      <c r="RN879" s="396"/>
      <c r="RO879" s="396"/>
      <c r="RP879" s="396"/>
      <c r="RQ879" s="396"/>
      <c r="RR879" s="396"/>
      <c r="RS879" s="396"/>
      <c r="RT879" s="396"/>
      <c r="RU879" s="396"/>
      <c r="RV879" s="396"/>
      <c r="RW879" s="396"/>
      <c r="RX879" s="396"/>
      <c r="RY879" s="396"/>
      <c r="RZ879" s="396"/>
      <c r="SA879" s="396"/>
      <c r="SB879" s="396"/>
      <c r="SC879" s="396"/>
      <c r="SD879" s="396"/>
      <c r="SE879" s="396"/>
      <c r="SF879" s="396"/>
      <c r="SG879" s="396"/>
      <c r="SH879" s="396"/>
      <c r="SI879" s="396"/>
      <c r="SJ879" s="396"/>
      <c r="SK879" s="396"/>
      <c r="SL879" s="396"/>
      <c r="SM879" s="396"/>
      <c r="SN879" s="396"/>
      <c r="SO879" s="396"/>
      <c r="SP879" s="396"/>
      <c r="SQ879" s="396"/>
      <c r="SR879" s="396"/>
      <c r="SS879" s="396"/>
      <c r="ST879" s="396"/>
      <c r="SU879" s="396"/>
      <c r="SV879" s="396"/>
      <c r="SW879" s="396"/>
      <c r="SX879" s="396"/>
      <c r="SY879" s="396"/>
      <c r="SZ879" s="396"/>
      <c r="TA879" s="396"/>
      <c r="TB879" s="396"/>
      <c r="TC879" s="396"/>
      <c r="TD879" s="396"/>
      <c r="TE879" s="396"/>
      <c r="TF879" s="396"/>
      <c r="TG879" s="396"/>
      <c r="TH879" s="396"/>
      <c r="TI879" s="396"/>
      <c r="TJ879" s="396"/>
      <c r="TK879" s="396"/>
      <c r="TL879" s="396"/>
      <c r="TM879" s="396"/>
      <c r="TN879" s="396"/>
      <c r="TO879" s="396"/>
      <c r="TP879" s="396"/>
      <c r="TQ879" s="396"/>
      <c r="TR879" s="396"/>
      <c r="TS879" s="396"/>
      <c r="TT879" s="396"/>
      <c r="TU879" s="396"/>
      <c r="TV879" s="396"/>
      <c r="TW879" s="396"/>
      <c r="TX879" s="396"/>
      <c r="TY879" s="396"/>
      <c r="TZ879" s="396"/>
      <c r="UA879" s="396"/>
      <c r="UB879" s="396"/>
      <c r="UC879" s="396"/>
      <c r="UD879" s="396"/>
      <c r="UE879" s="396"/>
      <c r="UF879" s="396"/>
      <c r="UG879" s="396"/>
      <c r="UH879" s="396"/>
      <c r="UI879" s="396"/>
      <c r="UJ879" s="396"/>
      <c r="UK879" s="396"/>
      <c r="UL879" s="396"/>
      <c r="UM879" s="396"/>
      <c r="UN879" s="396"/>
      <c r="UO879" s="396"/>
      <c r="UP879" s="396"/>
      <c r="UQ879" s="396"/>
      <c r="UR879" s="396"/>
      <c r="US879" s="396"/>
      <c r="UT879" s="396"/>
      <c r="UU879" s="396"/>
      <c r="UV879" s="396"/>
      <c r="UW879" s="396"/>
      <c r="UX879" s="396"/>
      <c r="UY879" s="396"/>
      <c r="UZ879" s="396"/>
      <c r="VA879" s="396"/>
      <c r="VB879" s="396"/>
      <c r="VC879" s="396"/>
      <c r="VD879" s="396"/>
      <c r="VE879" s="396"/>
      <c r="VF879" s="396"/>
      <c r="VG879" s="396"/>
      <c r="VH879" s="396"/>
      <c r="VI879" s="396"/>
      <c r="VJ879" s="396"/>
      <c r="VK879" s="396"/>
      <c r="VL879" s="396"/>
      <c r="VM879" s="396"/>
      <c r="VN879" s="396"/>
      <c r="VO879" s="396"/>
      <c r="VP879" s="396"/>
      <c r="VQ879" s="396"/>
      <c r="VR879" s="396"/>
      <c r="VS879" s="396"/>
      <c r="VT879" s="396"/>
      <c r="VU879" s="396"/>
      <c r="VV879" s="396"/>
      <c r="VW879" s="396"/>
      <c r="VX879" s="396"/>
      <c r="VY879" s="396"/>
      <c r="VZ879" s="396"/>
      <c r="WA879" s="396"/>
      <c r="WB879" s="396"/>
      <c r="WC879" s="396"/>
      <c r="WD879" s="396"/>
      <c r="WE879" s="396"/>
      <c r="WF879" s="396"/>
      <c r="WG879" s="396"/>
      <c r="WH879" s="396"/>
      <c r="WI879" s="396"/>
      <c r="WJ879" s="396"/>
      <c r="WK879" s="396"/>
      <c r="WL879" s="396"/>
      <c r="WM879" s="396"/>
      <c r="WN879" s="396"/>
      <c r="WO879" s="396"/>
      <c r="WP879" s="396"/>
      <c r="WQ879" s="396"/>
      <c r="WR879" s="396"/>
      <c r="WS879" s="396"/>
      <c r="WT879" s="396"/>
      <c r="WU879" s="396"/>
      <c r="WV879" s="396"/>
      <c r="WW879" s="396"/>
      <c r="WX879" s="396"/>
      <c r="WY879" s="396"/>
      <c r="WZ879" s="396"/>
      <c r="XA879" s="396"/>
      <c r="XB879" s="396"/>
      <c r="XC879" s="396"/>
      <c r="XD879" s="396"/>
      <c r="XE879" s="396"/>
      <c r="XF879" s="396"/>
      <c r="XG879" s="396"/>
      <c r="XH879" s="396"/>
      <c r="XI879" s="396"/>
      <c r="XJ879" s="396"/>
      <c r="XK879" s="396"/>
      <c r="XL879" s="396"/>
      <c r="XM879" s="396"/>
      <c r="XN879" s="396"/>
      <c r="XO879" s="396"/>
      <c r="XP879" s="396"/>
      <c r="XQ879" s="396"/>
      <c r="XR879" s="396"/>
      <c r="XS879" s="396"/>
      <c r="XT879" s="396"/>
      <c r="XU879" s="396"/>
      <c r="XV879" s="396"/>
      <c r="XW879" s="396"/>
      <c r="XX879" s="396"/>
      <c r="XY879" s="396"/>
      <c r="XZ879" s="396"/>
      <c r="YA879" s="396"/>
      <c r="YB879" s="396"/>
      <c r="YC879" s="396"/>
      <c r="YD879" s="396"/>
      <c r="YE879" s="396"/>
      <c r="YF879" s="396"/>
      <c r="YG879" s="396"/>
      <c r="YH879" s="396"/>
      <c r="YI879" s="396"/>
      <c r="YJ879" s="396"/>
      <c r="YK879" s="396"/>
      <c r="YL879" s="396"/>
      <c r="YM879" s="396"/>
      <c r="YN879" s="396"/>
      <c r="YO879" s="396"/>
      <c r="YP879" s="396"/>
      <c r="YQ879" s="396"/>
      <c r="YR879" s="396"/>
      <c r="YS879" s="396"/>
      <c r="YT879" s="396"/>
      <c r="YU879" s="396"/>
      <c r="YV879" s="396"/>
      <c r="YW879" s="396"/>
      <c r="YX879" s="396"/>
      <c r="YY879" s="396"/>
      <c r="YZ879" s="396"/>
      <c r="ZA879" s="396"/>
      <c r="ZB879" s="396"/>
      <c r="ZC879" s="396"/>
      <c r="ZD879" s="396"/>
      <c r="ZE879" s="396"/>
      <c r="ZF879" s="396"/>
      <c r="ZG879" s="396"/>
      <c r="ZH879" s="396"/>
      <c r="ZI879" s="396"/>
      <c r="ZJ879" s="396"/>
      <c r="ZK879" s="396"/>
      <c r="ZL879" s="396"/>
      <c r="ZM879" s="396"/>
      <c r="ZN879" s="396"/>
      <c r="ZO879" s="396"/>
      <c r="ZP879" s="396"/>
      <c r="ZQ879" s="396"/>
      <c r="ZR879" s="396"/>
      <c r="ZS879" s="396"/>
      <c r="ZT879" s="396"/>
      <c r="ZU879" s="396"/>
      <c r="ZV879" s="396"/>
      <c r="ZW879" s="396"/>
      <c r="ZX879" s="396"/>
      <c r="ZY879" s="396"/>
      <c r="ZZ879" s="396"/>
      <c r="AAA879" s="396"/>
      <c r="AAB879" s="396"/>
      <c r="AAC879" s="396"/>
      <c r="AAD879" s="396"/>
      <c r="AAE879" s="396"/>
      <c r="AAF879" s="396"/>
      <c r="AAG879" s="396"/>
      <c r="AAH879" s="396"/>
      <c r="AAI879" s="396"/>
      <c r="AAJ879" s="396"/>
      <c r="AAK879" s="396"/>
      <c r="AAL879" s="396"/>
      <c r="AAM879" s="396"/>
      <c r="AAN879" s="396"/>
      <c r="AAO879" s="396"/>
      <c r="AAP879" s="396"/>
      <c r="AAQ879" s="396"/>
      <c r="AAR879" s="396"/>
      <c r="AAS879" s="396"/>
      <c r="AAT879" s="396"/>
      <c r="AAU879" s="396"/>
      <c r="AAV879" s="396"/>
      <c r="AAW879" s="396"/>
      <c r="AAX879" s="396"/>
      <c r="AAY879" s="396"/>
      <c r="AAZ879" s="396"/>
      <c r="ABA879" s="396"/>
      <c r="ABB879" s="396"/>
      <c r="ABC879" s="396"/>
      <c r="ABD879" s="396"/>
      <c r="ABE879" s="396"/>
      <c r="ABF879" s="396"/>
      <c r="ABG879" s="396"/>
      <c r="ABH879" s="396"/>
      <c r="ABI879" s="396"/>
      <c r="ABJ879" s="396"/>
      <c r="ABK879" s="396"/>
      <c r="ABL879" s="396"/>
      <c r="ABM879" s="396"/>
      <c r="ABN879" s="396"/>
      <c r="ABO879" s="396"/>
      <c r="ABP879" s="396"/>
      <c r="ABQ879" s="396"/>
      <c r="ABR879" s="396"/>
      <c r="ABS879" s="396"/>
      <c r="ABT879" s="396"/>
      <c r="ABU879" s="396"/>
      <c r="ABV879" s="396"/>
      <c r="ABW879" s="396"/>
      <c r="ABX879" s="396"/>
      <c r="ABY879" s="396"/>
      <c r="ABZ879" s="396"/>
      <c r="ACA879" s="396"/>
      <c r="ACB879" s="396"/>
      <c r="ACC879" s="396"/>
      <c r="ACD879" s="396"/>
      <c r="ACE879" s="396"/>
      <c r="ACF879" s="396"/>
      <c r="ACG879" s="396"/>
      <c r="ACH879" s="396"/>
      <c r="ACI879" s="396"/>
      <c r="ACJ879" s="396"/>
      <c r="ACK879" s="396"/>
      <c r="ACL879" s="396"/>
      <c r="ACM879" s="396"/>
      <c r="ACN879" s="396"/>
      <c r="ACO879" s="396"/>
      <c r="ACP879" s="396"/>
      <c r="ACQ879" s="396"/>
      <c r="ACR879" s="396"/>
      <c r="ACS879" s="396"/>
      <c r="ACT879" s="396"/>
      <c r="ACU879" s="396"/>
      <c r="ACV879" s="396"/>
      <c r="ACW879" s="396"/>
      <c r="ACX879" s="396"/>
      <c r="ACY879" s="396"/>
      <c r="ACZ879" s="396"/>
      <c r="ADA879" s="396"/>
      <c r="ADB879" s="396"/>
      <c r="ADC879" s="396"/>
      <c r="ADD879" s="396"/>
      <c r="ADE879" s="396"/>
      <c r="ADF879" s="396"/>
      <c r="ADG879" s="396"/>
      <c r="ADH879" s="396"/>
      <c r="ADI879" s="396"/>
      <c r="ADJ879" s="396"/>
      <c r="ADK879" s="396"/>
      <c r="ADL879" s="396"/>
      <c r="ADM879" s="396"/>
      <c r="ADN879" s="396"/>
      <c r="ADO879" s="396"/>
      <c r="ADP879" s="396"/>
      <c r="ADQ879" s="396"/>
      <c r="ADR879" s="396"/>
      <c r="ADS879" s="396"/>
      <c r="ADT879" s="396"/>
      <c r="ADU879" s="396"/>
      <c r="ADV879" s="396"/>
      <c r="ADW879" s="396"/>
      <c r="ADX879" s="396"/>
      <c r="ADY879" s="396"/>
      <c r="ADZ879" s="396"/>
      <c r="AEA879" s="396"/>
      <c r="AEB879" s="396"/>
      <c r="AEC879" s="396"/>
      <c r="AED879" s="396"/>
      <c r="AEE879" s="396"/>
      <c r="AEF879" s="396"/>
      <c r="AEG879" s="396"/>
      <c r="AEH879" s="396"/>
      <c r="AEI879" s="396"/>
      <c r="AEJ879" s="396"/>
      <c r="AEK879" s="396"/>
      <c r="AEL879" s="396"/>
      <c r="AEM879" s="396"/>
      <c r="AEN879" s="396"/>
      <c r="AEO879" s="396"/>
      <c r="AEP879" s="396"/>
      <c r="AEQ879" s="396"/>
      <c r="AER879" s="396"/>
      <c r="AES879" s="396"/>
      <c r="AET879" s="396"/>
      <c r="AEU879" s="396"/>
      <c r="AEV879" s="396"/>
      <c r="AEW879" s="396"/>
      <c r="AEX879" s="396"/>
      <c r="AEY879" s="396"/>
      <c r="AEZ879" s="396"/>
      <c r="AFA879" s="396"/>
      <c r="AFB879" s="396"/>
      <c r="AFC879" s="396"/>
      <c r="AFD879" s="396"/>
      <c r="AFE879" s="396"/>
      <c r="AFF879" s="396"/>
      <c r="AFG879" s="396"/>
      <c r="AFH879" s="396"/>
      <c r="AFI879" s="396"/>
      <c r="AFJ879" s="396"/>
      <c r="AFK879" s="396"/>
      <c r="AFL879" s="396"/>
      <c r="AFM879" s="396"/>
      <c r="AFN879" s="396"/>
      <c r="AFO879" s="396"/>
      <c r="AFP879" s="396"/>
      <c r="AFQ879" s="396"/>
      <c r="AFR879" s="396"/>
      <c r="AFS879" s="396"/>
      <c r="AFT879" s="396"/>
      <c r="AFU879" s="396"/>
      <c r="AFV879" s="396"/>
      <c r="AFW879" s="396"/>
      <c r="AFX879" s="396"/>
      <c r="AFY879" s="396"/>
      <c r="AFZ879" s="396"/>
      <c r="AGA879" s="396"/>
      <c r="AGB879" s="396"/>
      <c r="AGC879" s="396"/>
      <c r="AGD879" s="396"/>
      <c r="AGE879" s="396"/>
      <c r="AGF879" s="396"/>
      <c r="AGG879" s="396"/>
      <c r="AGH879" s="396"/>
      <c r="AGI879" s="396"/>
      <c r="AGJ879" s="396"/>
      <c r="AGK879" s="396"/>
      <c r="AGL879" s="396"/>
      <c r="AGM879" s="396"/>
      <c r="AGN879" s="396"/>
      <c r="AGO879" s="396"/>
      <c r="AGP879" s="396"/>
      <c r="AGQ879" s="396"/>
      <c r="AGR879" s="396"/>
      <c r="AGS879" s="396"/>
      <c r="AGT879" s="396"/>
      <c r="AGU879" s="396"/>
      <c r="AGV879" s="396"/>
      <c r="AGW879" s="396"/>
      <c r="AGX879" s="396"/>
      <c r="AGY879" s="396"/>
      <c r="AGZ879" s="396"/>
      <c r="AHA879" s="396"/>
      <c r="AHB879" s="396"/>
      <c r="AHC879" s="396"/>
      <c r="AHD879" s="396"/>
      <c r="AHE879" s="396"/>
      <c r="AHF879" s="396"/>
      <c r="AHG879" s="396"/>
      <c r="AHH879" s="396"/>
      <c r="AHI879" s="396"/>
      <c r="AHJ879" s="396"/>
      <c r="AHK879" s="396"/>
      <c r="AHL879" s="396"/>
      <c r="AHM879" s="396"/>
      <c r="AHN879" s="396"/>
      <c r="AHO879" s="396"/>
      <c r="AHP879" s="396"/>
      <c r="AHQ879" s="396"/>
      <c r="AHR879" s="396"/>
      <c r="AHS879" s="396"/>
      <c r="AHT879" s="396"/>
      <c r="AHU879" s="396"/>
      <c r="AHV879" s="396"/>
      <c r="AHW879" s="396"/>
      <c r="AHX879" s="396"/>
      <c r="AHY879" s="396"/>
      <c r="AHZ879" s="396"/>
      <c r="AIA879" s="396"/>
      <c r="AIB879" s="396"/>
      <c r="AIC879" s="396"/>
      <c r="AID879" s="396"/>
      <c r="AIE879" s="396"/>
      <c r="AIF879" s="396"/>
      <c r="AIG879" s="396"/>
      <c r="AIH879" s="396"/>
      <c r="AII879" s="396"/>
      <c r="AIJ879" s="396"/>
      <c r="AIK879" s="396"/>
      <c r="AIL879" s="396"/>
      <c r="AIM879" s="396"/>
      <c r="AIN879" s="396"/>
      <c r="AIO879" s="396"/>
      <c r="AIP879" s="396"/>
      <c r="AIQ879" s="396"/>
      <c r="AIR879" s="396"/>
      <c r="AIS879" s="396"/>
      <c r="AIT879" s="396"/>
      <c r="AIU879" s="396"/>
      <c r="AIV879" s="396"/>
      <c r="AIW879" s="396"/>
      <c r="AIX879" s="396"/>
      <c r="AIY879" s="396"/>
      <c r="AIZ879" s="396"/>
      <c r="AJA879" s="396"/>
      <c r="AJB879" s="396"/>
      <c r="AJC879" s="396"/>
      <c r="AJD879" s="396"/>
      <c r="AJE879" s="396"/>
      <c r="AJF879" s="396"/>
      <c r="AJG879" s="396"/>
      <c r="AJH879" s="396"/>
      <c r="AJI879" s="396"/>
      <c r="AJJ879" s="396"/>
      <c r="AJK879" s="396"/>
      <c r="AJL879" s="396"/>
      <c r="AJM879" s="396"/>
      <c r="AJN879" s="396"/>
      <c r="AJO879" s="396"/>
      <c r="AJP879" s="396"/>
      <c r="AJQ879" s="396"/>
      <c r="AJR879" s="396"/>
      <c r="AJS879" s="396"/>
      <c r="AJT879" s="396"/>
      <c r="AJU879" s="396"/>
      <c r="AJV879" s="396"/>
      <c r="AJW879" s="396"/>
      <c r="AJX879" s="396"/>
      <c r="AJY879" s="396"/>
      <c r="AJZ879" s="396"/>
      <c r="AKA879" s="396"/>
      <c r="AKB879" s="396"/>
      <c r="AKC879" s="396"/>
      <c r="AKD879" s="396"/>
      <c r="AKE879" s="396"/>
      <c r="AKF879" s="396"/>
      <c r="AKG879" s="396"/>
      <c r="AKH879" s="396"/>
      <c r="AKI879" s="396"/>
      <c r="AKJ879" s="396"/>
      <c r="AKK879" s="396"/>
      <c r="AKL879" s="396"/>
      <c r="AKM879" s="396"/>
      <c r="AKN879" s="396"/>
      <c r="AKO879" s="396"/>
      <c r="AKP879" s="396"/>
      <c r="AKQ879" s="396"/>
      <c r="AKR879" s="396"/>
      <c r="AKS879" s="396"/>
      <c r="AKT879" s="396"/>
      <c r="AKU879" s="396"/>
      <c r="AKV879" s="396"/>
      <c r="AKW879" s="396"/>
      <c r="AKX879" s="396"/>
      <c r="AKY879" s="396"/>
      <c r="AKZ879" s="396"/>
      <c r="ALA879" s="396"/>
      <c r="ALB879" s="396"/>
      <c r="ALC879" s="396"/>
      <c r="ALD879" s="396"/>
      <c r="ALE879" s="396"/>
      <c r="ALF879" s="396"/>
      <c r="ALG879" s="396"/>
      <c r="ALH879" s="396"/>
      <c r="ALI879" s="396"/>
      <c r="ALJ879" s="396"/>
      <c r="ALK879" s="396"/>
      <c r="ALL879" s="396"/>
      <c r="ALM879" s="396"/>
      <c r="ALN879" s="396"/>
      <c r="ALO879" s="396"/>
      <c r="ALP879" s="396"/>
      <c r="ALQ879" s="396"/>
      <c r="ALR879" s="396"/>
      <c r="ALS879" s="396"/>
      <c r="ALT879" s="396"/>
      <c r="ALU879" s="396"/>
      <c r="ALV879" s="396"/>
      <c r="ALW879" s="396"/>
      <c r="ALX879" s="396"/>
      <c r="ALY879" s="396"/>
      <c r="ALZ879" s="396"/>
      <c r="AMA879" s="396"/>
      <c r="AMB879" s="396"/>
      <c r="AMC879" s="396"/>
      <c r="AMD879" s="396"/>
      <c r="AME879" s="396"/>
      <c r="AMF879" s="396"/>
      <c r="AMG879" s="396"/>
      <c r="AMH879" s="396"/>
      <c r="AMI879" s="396"/>
      <c r="AMJ879" s="396"/>
      <c r="AMK879" s="396"/>
      <c r="AML879" s="396"/>
      <c r="AMM879" s="396"/>
      <c r="AMN879" s="396"/>
      <c r="AMO879" s="396"/>
      <c r="AMP879" s="396"/>
      <c r="AMQ879" s="396"/>
      <c r="AMR879" s="396"/>
      <c r="AMS879" s="396"/>
      <c r="AMT879" s="396"/>
      <c r="AMU879" s="396"/>
      <c r="AMV879" s="396"/>
      <c r="AMW879" s="396"/>
      <c r="AMX879" s="396"/>
      <c r="AMY879" s="396"/>
      <c r="AMZ879" s="396"/>
      <c r="ANA879" s="396"/>
      <c r="ANB879" s="396"/>
      <c r="ANC879" s="396"/>
      <c r="AND879" s="396"/>
      <c r="ANE879" s="396"/>
      <c r="ANF879" s="396"/>
      <c r="ANG879" s="396"/>
      <c r="ANH879" s="396"/>
      <c r="ANI879" s="396"/>
      <c r="ANJ879" s="396"/>
      <c r="ANK879" s="396"/>
      <c r="ANL879" s="396"/>
      <c r="ANM879" s="396"/>
      <c r="ANN879" s="396"/>
      <c r="ANO879" s="396"/>
      <c r="ANP879" s="396"/>
      <c r="ANQ879" s="396"/>
      <c r="ANR879" s="396"/>
      <c r="ANS879" s="396"/>
      <c r="ANT879" s="396"/>
      <c r="ANU879" s="396"/>
      <c r="ANV879" s="396"/>
      <c r="ANW879" s="396"/>
      <c r="ANX879" s="396"/>
      <c r="ANY879" s="396"/>
      <c r="ANZ879" s="396"/>
      <c r="AOA879" s="396"/>
      <c r="AOB879" s="396"/>
      <c r="AOC879" s="396"/>
      <c r="AOD879" s="396"/>
      <c r="AOE879" s="396"/>
      <c r="AOF879" s="396"/>
      <c r="AOG879" s="396"/>
      <c r="AOH879" s="396"/>
      <c r="AOI879" s="396"/>
      <c r="AOJ879" s="396"/>
      <c r="AOK879" s="396"/>
      <c r="AOL879" s="396"/>
      <c r="AOM879" s="396"/>
      <c r="AON879" s="396"/>
      <c r="AOO879" s="396"/>
      <c r="AOP879" s="396"/>
      <c r="AOQ879" s="396"/>
      <c r="AOR879" s="396"/>
      <c r="AOS879" s="396"/>
      <c r="AOT879" s="396"/>
      <c r="AOU879" s="396"/>
      <c r="AOV879" s="396"/>
      <c r="AOW879" s="396"/>
      <c r="AOX879" s="396"/>
      <c r="AOY879" s="396"/>
      <c r="AOZ879" s="396"/>
      <c r="APA879" s="396"/>
      <c r="APB879" s="396"/>
      <c r="APC879" s="396"/>
      <c r="APD879" s="396"/>
      <c r="APE879" s="396"/>
      <c r="APF879" s="396"/>
      <c r="APG879" s="396"/>
      <c r="APH879" s="396"/>
      <c r="API879" s="396"/>
      <c r="APJ879" s="396"/>
      <c r="APK879" s="396"/>
      <c r="APL879" s="396"/>
      <c r="APM879" s="396"/>
      <c r="APN879" s="396"/>
      <c r="APO879" s="396"/>
      <c r="APP879" s="396"/>
      <c r="APQ879" s="396"/>
      <c r="APR879" s="396"/>
      <c r="APS879" s="396"/>
      <c r="APT879" s="396"/>
      <c r="APU879" s="396"/>
      <c r="APV879" s="396"/>
      <c r="APW879" s="396"/>
      <c r="APX879" s="396"/>
      <c r="APY879" s="396"/>
      <c r="APZ879" s="396"/>
      <c r="AQA879" s="396"/>
      <c r="AQB879" s="396"/>
      <c r="AQC879" s="396"/>
      <c r="AQD879" s="396"/>
      <c r="AQE879" s="396"/>
      <c r="AQF879" s="396"/>
      <c r="AQG879" s="396"/>
      <c r="AQH879" s="396"/>
      <c r="AQI879" s="396"/>
      <c r="AQJ879" s="396"/>
      <c r="AQK879" s="396"/>
      <c r="AQL879" s="396"/>
      <c r="AQM879" s="396"/>
      <c r="AQN879" s="396"/>
      <c r="AQO879" s="396"/>
      <c r="AQP879" s="396"/>
      <c r="AQQ879" s="396"/>
      <c r="AQR879" s="396"/>
      <c r="AQS879" s="396"/>
      <c r="AQT879" s="396"/>
      <c r="AQU879" s="396"/>
      <c r="AQV879" s="396"/>
      <c r="AQW879" s="396"/>
      <c r="AQX879" s="396"/>
      <c r="AQY879" s="396"/>
      <c r="AQZ879" s="396"/>
      <c r="ARA879" s="396"/>
      <c r="ARB879" s="396"/>
      <c r="ARC879" s="396"/>
      <c r="ARD879" s="396"/>
      <c r="ARE879" s="396"/>
      <c r="ARF879" s="396"/>
      <c r="ARG879" s="396"/>
      <c r="ARH879" s="396"/>
      <c r="ARI879" s="396"/>
      <c r="ARJ879" s="396"/>
      <c r="ARK879" s="396"/>
      <c r="ARL879" s="396"/>
      <c r="ARM879" s="396"/>
      <c r="ARN879" s="396"/>
      <c r="ARO879" s="396"/>
      <c r="ARP879" s="396"/>
      <c r="ARQ879" s="396"/>
      <c r="ARR879" s="396"/>
      <c r="ARS879" s="396"/>
      <c r="ART879" s="396"/>
      <c r="ARU879" s="396"/>
      <c r="ARV879" s="396"/>
      <c r="ARW879" s="396"/>
      <c r="ARX879" s="396"/>
      <c r="ARY879" s="396"/>
      <c r="ARZ879" s="396"/>
      <c r="ASA879" s="396"/>
      <c r="ASB879" s="396"/>
      <c r="ASC879" s="396"/>
      <c r="ASD879" s="396"/>
      <c r="ASE879" s="396"/>
      <c r="ASF879" s="396"/>
      <c r="ASG879" s="396"/>
      <c r="ASH879" s="396"/>
      <c r="ASI879" s="396"/>
      <c r="ASJ879" s="396"/>
      <c r="ASK879" s="396"/>
      <c r="ASL879" s="396"/>
      <c r="ASM879" s="396"/>
      <c r="ASN879" s="396"/>
      <c r="ASO879" s="396"/>
      <c r="ASP879" s="396"/>
      <c r="ASQ879" s="396"/>
      <c r="ASR879" s="396"/>
      <c r="ASS879" s="396"/>
      <c r="AST879" s="396"/>
      <c r="ASU879" s="396"/>
      <c r="ASV879" s="396"/>
      <c r="ASW879" s="396"/>
      <c r="ASX879" s="396"/>
      <c r="ASY879" s="396"/>
      <c r="ASZ879" s="396"/>
      <c r="ATA879" s="396"/>
      <c r="ATB879" s="396"/>
      <c r="ATC879" s="396"/>
      <c r="ATD879" s="396"/>
      <c r="ATE879" s="396"/>
      <c r="ATF879" s="396"/>
      <c r="ATG879" s="396"/>
      <c r="ATH879" s="396"/>
      <c r="ATI879" s="396"/>
      <c r="ATJ879" s="396"/>
      <c r="ATK879" s="396"/>
      <c r="ATL879" s="396"/>
      <c r="ATM879" s="396"/>
      <c r="ATN879" s="396"/>
      <c r="ATO879" s="396"/>
      <c r="ATP879" s="396"/>
      <c r="ATQ879" s="396"/>
      <c r="ATR879" s="396"/>
      <c r="ATS879" s="396"/>
      <c r="ATT879" s="396"/>
      <c r="ATU879" s="396"/>
      <c r="ATV879" s="396"/>
      <c r="ATW879" s="396"/>
      <c r="ATX879" s="396"/>
      <c r="ATY879" s="396"/>
      <c r="ATZ879" s="396"/>
      <c r="AUA879" s="396"/>
      <c r="AUB879" s="396"/>
      <c r="AUC879" s="396"/>
      <c r="AUD879" s="396"/>
      <c r="AUE879" s="396"/>
      <c r="AUF879" s="396"/>
      <c r="AUG879" s="396"/>
      <c r="AUH879" s="396"/>
      <c r="AUI879" s="396"/>
      <c r="AUJ879" s="396"/>
      <c r="AUK879" s="396"/>
      <c r="AUL879" s="396"/>
      <c r="AUM879" s="396"/>
      <c r="AUN879" s="396"/>
      <c r="AUO879" s="396"/>
      <c r="AUP879" s="396"/>
      <c r="AUQ879" s="396"/>
      <c r="AUR879" s="396"/>
      <c r="AUS879" s="396"/>
      <c r="AUT879" s="396"/>
      <c r="AUU879" s="396"/>
      <c r="AUV879" s="396"/>
      <c r="AUW879" s="396"/>
      <c r="AUX879" s="396"/>
      <c r="AUY879" s="396"/>
      <c r="AUZ879" s="396"/>
      <c r="AVA879" s="396"/>
      <c r="AVB879" s="396"/>
      <c r="AVC879" s="396"/>
      <c r="AVD879" s="396"/>
      <c r="AVE879" s="396"/>
      <c r="AVF879" s="396"/>
      <c r="AVG879" s="396"/>
      <c r="AVH879" s="396"/>
      <c r="AVI879" s="396"/>
      <c r="AVJ879" s="396"/>
      <c r="AVK879" s="396"/>
      <c r="AVL879" s="396"/>
      <c r="AVM879" s="396"/>
      <c r="AVN879" s="396"/>
      <c r="AVO879" s="396"/>
      <c r="AVP879" s="396"/>
      <c r="AVQ879" s="396"/>
      <c r="AVR879" s="396"/>
      <c r="AVS879" s="396"/>
      <c r="AVT879" s="396"/>
      <c r="AVU879" s="396"/>
      <c r="AVV879" s="396"/>
      <c r="AVW879" s="396"/>
      <c r="AVX879" s="396"/>
      <c r="AVY879" s="396"/>
      <c r="AVZ879" s="396"/>
      <c r="AWA879" s="396"/>
      <c r="AWB879" s="396"/>
      <c r="AWC879" s="396"/>
      <c r="AWD879" s="396"/>
      <c r="AWE879" s="396"/>
      <c r="AWF879" s="396"/>
      <c r="AWG879" s="396"/>
      <c r="AWH879" s="396"/>
      <c r="AWI879" s="396"/>
      <c r="AWJ879" s="396"/>
      <c r="AWK879" s="396"/>
      <c r="AWL879" s="396"/>
      <c r="AWM879" s="396"/>
      <c r="AWN879" s="396"/>
      <c r="AWO879" s="396"/>
      <c r="AWP879" s="396"/>
      <c r="AWQ879" s="396"/>
      <c r="AWR879" s="396"/>
      <c r="AWS879" s="396"/>
      <c r="AWT879" s="396"/>
      <c r="AWU879" s="396"/>
      <c r="AWV879" s="396"/>
      <c r="AWW879" s="396"/>
      <c r="AWX879" s="396"/>
      <c r="AWY879" s="396"/>
      <c r="AWZ879" s="396"/>
      <c r="AXA879" s="396"/>
      <c r="AXB879" s="396"/>
      <c r="AXC879" s="396"/>
      <c r="AXD879" s="396"/>
      <c r="AXE879" s="396"/>
      <c r="AXF879" s="396"/>
      <c r="AXG879" s="396"/>
      <c r="AXH879" s="396"/>
      <c r="AXI879" s="396"/>
      <c r="AXJ879" s="396"/>
      <c r="AXK879" s="396"/>
      <c r="AXL879" s="396"/>
      <c r="AXM879" s="396"/>
      <c r="AXN879" s="396"/>
      <c r="AXO879" s="396"/>
      <c r="AXP879" s="396"/>
      <c r="AXQ879" s="396"/>
      <c r="AXR879" s="396"/>
      <c r="AXS879" s="396"/>
      <c r="AXT879" s="396"/>
      <c r="AXU879" s="396"/>
      <c r="AXV879" s="396"/>
      <c r="AXW879" s="396"/>
      <c r="AXX879" s="396"/>
      <c r="AXY879" s="396"/>
      <c r="AXZ879" s="396"/>
      <c r="AYA879" s="396"/>
      <c r="AYB879" s="396"/>
      <c r="AYC879" s="396"/>
      <c r="AYD879" s="396"/>
      <c r="AYE879" s="396"/>
      <c r="AYF879" s="396"/>
      <c r="AYG879" s="396"/>
      <c r="AYH879" s="396"/>
      <c r="AYI879" s="396"/>
      <c r="AYJ879" s="396"/>
      <c r="AYK879" s="396"/>
      <c r="AYL879" s="396"/>
      <c r="AYM879" s="396"/>
      <c r="AYN879" s="396"/>
      <c r="AYO879" s="396"/>
      <c r="AYP879" s="396"/>
      <c r="AYQ879" s="396"/>
      <c r="AYR879" s="396"/>
      <c r="AYS879" s="396"/>
      <c r="AYT879" s="396"/>
      <c r="AYU879" s="396"/>
      <c r="AYV879" s="396"/>
      <c r="AYW879" s="396"/>
      <c r="AYX879" s="396"/>
      <c r="AYY879" s="396"/>
      <c r="AYZ879" s="396"/>
      <c r="AZA879" s="396"/>
      <c r="AZB879" s="396"/>
      <c r="AZC879" s="396"/>
      <c r="AZD879" s="396"/>
      <c r="AZE879" s="396"/>
      <c r="AZF879" s="396"/>
      <c r="AZG879" s="396"/>
      <c r="AZH879" s="396"/>
      <c r="AZI879" s="396"/>
      <c r="AZJ879" s="396"/>
      <c r="AZK879" s="396"/>
      <c r="AZL879" s="396"/>
      <c r="AZM879" s="396"/>
      <c r="AZN879" s="396"/>
      <c r="AZO879" s="396"/>
      <c r="AZP879" s="396"/>
      <c r="AZQ879" s="396"/>
      <c r="AZR879" s="396"/>
      <c r="AZS879" s="396"/>
      <c r="AZT879" s="396"/>
      <c r="AZU879" s="396"/>
      <c r="AZV879" s="396"/>
      <c r="AZW879" s="396"/>
      <c r="AZX879" s="396"/>
      <c r="AZY879" s="396"/>
      <c r="AZZ879" s="396"/>
      <c r="BAA879" s="396"/>
      <c r="BAB879" s="396"/>
      <c r="BAC879" s="396"/>
      <c r="BAD879" s="396"/>
      <c r="BAE879" s="396"/>
      <c r="BAF879" s="396"/>
      <c r="BAG879" s="396"/>
      <c r="BAH879" s="396"/>
      <c r="BAI879" s="396"/>
      <c r="BAJ879" s="396"/>
      <c r="BAK879" s="396"/>
      <c r="BAL879" s="396"/>
      <c r="BAM879" s="396"/>
      <c r="BAN879" s="396"/>
      <c r="BAO879" s="396"/>
      <c r="BAP879" s="396"/>
      <c r="BAQ879" s="396"/>
      <c r="BAR879" s="396"/>
      <c r="BAS879" s="396"/>
      <c r="BAT879" s="396"/>
      <c r="BAU879" s="396"/>
      <c r="BAV879" s="396"/>
      <c r="BAW879" s="396"/>
      <c r="BAX879" s="396"/>
      <c r="BAY879" s="396"/>
      <c r="BAZ879" s="396"/>
      <c r="BBA879" s="396"/>
      <c r="BBB879" s="396"/>
      <c r="BBC879" s="396"/>
      <c r="BBD879" s="396"/>
      <c r="BBE879" s="396"/>
      <c r="BBF879" s="396"/>
      <c r="BBG879" s="396"/>
      <c r="BBH879" s="396"/>
      <c r="BBI879" s="396"/>
      <c r="BBJ879" s="396"/>
      <c r="BBK879" s="396"/>
      <c r="BBL879" s="396"/>
      <c r="BBM879" s="396"/>
      <c r="BBN879" s="396"/>
      <c r="BBO879" s="396"/>
      <c r="BBP879" s="396"/>
      <c r="BBQ879" s="396"/>
      <c r="BBR879" s="396"/>
      <c r="BBS879" s="396"/>
      <c r="BBT879" s="396"/>
      <c r="BBU879" s="396"/>
      <c r="BBV879" s="396"/>
      <c r="BBW879" s="396"/>
      <c r="BBX879" s="396"/>
      <c r="BBY879" s="396"/>
      <c r="BBZ879" s="396"/>
      <c r="BCA879" s="396"/>
      <c r="BCB879" s="396"/>
      <c r="BCC879" s="396"/>
      <c r="BCD879" s="396"/>
      <c r="BCE879" s="396"/>
      <c r="BCF879" s="396"/>
      <c r="BCG879" s="396"/>
      <c r="BCH879" s="396"/>
      <c r="BCI879" s="396"/>
      <c r="BCJ879" s="396"/>
      <c r="BCK879" s="396"/>
      <c r="BCL879" s="396"/>
      <c r="BCM879" s="396"/>
      <c r="BCN879" s="396"/>
      <c r="BCO879" s="396"/>
      <c r="BCP879" s="396"/>
      <c r="BCQ879" s="396"/>
      <c r="BCR879" s="396"/>
      <c r="BCS879" s="396"/>
      <c r="BCT879" s="396"/>
      <c r="BCU879" s="396"/>
      <c r="BCV879" s="396"/>
      <c r="BCW879" s="396"/>
      <c r="BCX879" s="396"/>
      <c r="BCY879" s="396"/>
      <c r="BCZ879" s="396"/>
      <c r="BDA879" s="396"/>
      <c r="BDB879" s="396"/>
      <c r="BDC879" s="396"/>
      <c r="BDD879" s="396"/>
      <c r="BDE879" s="396"/>
      <c r="BDF879" s="396"/>
      <c r="BDG879" s="396"/>
      <c r="BDH879" s="396"/>
      <c r="BDI879" s="396"/>
      <c r="BDJ879" s="396"/>
      <c r="BDK879" s="396"/>
      <c r="BDL879" s="396"/>
      <c r="BDM879" s="396"/>
      <c r="BDN879" s="396"/>
      <c r="BDO879" s="396"/>
      <c r="BDP879" s="396"/>
      <c r="BDQ879" s="396"/>
      <c r="BDR879" s="396"/>
      <c r="BDS879" s="396"/>
      <c r="BDT879" s="396"/>
      <c r="BDU879" s="396"/>
      <c r="BDV879" s="396"/>
      <c r="BDW879" s="396"/>
      <c r="BDX879" s="396"/>
      <c r="BDY879" s="396"/>
      <c r="BDZ879" s="396"/>
      <c r="BEA879" s="396"/>
      <c r="BEB879" s="396"/>
      <c r="BEC879" s="396"/>
      <c r="BED879" s="396"/>
      <c r="BEE879" s="396"/>
      <c r="BEF879" s="396"/>
      <c r="BEG879" s="396"/>
      <c r="BEH879" s="396"/>
      <c r="BEI879" s="396"/>
      <c r="BEJ879" s="396"/>
      <c r="BEK879" s="396"/>
      <c r="BEL879" s="396"/>
      <c r="BEM879" s="396"/>
      <c r="BEN879" s="396"/>
      <c r="BEO879" s="396"/>
      <c r="BEP879" s="396"/>
      <c r="BEQ879" s="396"/>
      <c r="BER879" s="396"/>
      <c r="BES879" s="396"/>
      <c r="BET879" s="396"/>
      <c r="BEU879" s="396"/>
      <c r="BEV879" s="396"/>
      <c r="BEW879" s="396"/>
      <c r="BEX879" s="396"/>
      <c r="BEY879" s="396"/>
      <c r="BEZ879" s="396"/>
      <c r="BFA879" s="396"/>
      <c r="BFB879" s="396"/>
      <c r="BFC879" s="396"/>
      <c r="BFD879" s="396"/>
      <c r="BFE879" s="396"/>
      <c r="BFF879" s="396"/>
      <c r="BFG879" s="396"/>
      <c r="BFH879" s="396"/>
      <c r="BFI879" s="396"/>
      <c r="BFJ879" s="396"/>
      <c r="BFK879" s="396"/>
      <c r="BFL879" s="396"/>
      <c r="BFM879" s="396"/>
      <c r="BFN879" s="396"/>
      <c r="BFO879" s="396"/>
      <c r="BFP879" s="396"/>
      <c r="BFQ879" s="396"/>
      <c r="BFR879" s="396"/>
      <c r="BFS879" s="396"/>
      <c r="BFT879" s="396"/>
      <c r="BFU879" s="396"/>
      <c r="BFV879" s="396"/>
      <c r="BFW879" s="396"/>
      <c r="BFX879" s="396"/>
      <c r="BFY879" s="396"/>
      <c r="BFZ879" s="396"/>
      <c r="BGA879" s="396"/>
      <c r="BGB879" s="396"/>
      <c r="BGC879" s="396"/>
      <c r="BGD879" s="396"/>
      <c r="BGE879" s="396"/>
      <c r="BGF879" s="396"/>
      <c r="BGG879" s="396"/>
      <c r="BGH879" s="396"/>
      <c r="BGI879" s="396"/>
      <c r="BGJ879" s="396"/>
      <c r="BGK879" s="396"/>
      <c r="BGL879" s="396"/>
      <c r="BGM879" s="396"/>
      <c r="BGN879" s="396"/>
      <c r="BGO879" s="396"/>
      <c r="BGP879" s="396"/>
      <c r="BGQ879" s="396"/>
      <c r="BGR879" s="396"/>
      <c r="BGS879" s="396"/>
      <c r="BGT879" s="396"/>
      <c r="BGU879" s="396"/>
      <c r="BGV879" s="396"/>
      <c r="BGW879" s="396"/>
      <c r="BGX879" s="396"/>
      <c r="BGY879" s="396"/>
      <c r="BGZ879" s="396"/>
      <c r="BHA879" s="396"/>
      <c r="BHB879" s="396"/>
      <c r="BHC879" s="396"/>
      <c r="BHD879" s="396"/>
      <c r="BHE879" s="396"/>
      <c r="BHF879" s="396"/>
      <c r="BHG879" s="396"/>
      <c r="BHH879" s="396"/>
      <c r="BHI879" s="396"/>
      <c r="BHJ879" s="396"/>
      <c r="BHK879" s="396"/>
      <c r="BHL879" s="396"/>
      <c r="BHM879" s="396"/>
      <c r="BHN879" s="396"/>
      <c r="BHO879" s="396"/>
      <c r="BHP879" s="396"/>
      <c r="BHQ879" s="396"/>
      <c r="BHR879" s="396"/>
      <c r="BHS879" s="396"/>
      <c r="BHT879" s="396"/>
      <c r="BHU879" s="396"/>
      <c r="BHV879" s="396"/>
      <c r="BHW879" s="396"/>
      <c r="BHX879" s="396"/>
      <c r="BHY879" s="396"/>
      <c r="BHZ879" s="396"/>
      <c r="BIA879" s="396"/>
      <c r="BIB879" s="396"/>
      <c r="BIC879" s="396"/>
      <c r="BID879" s="396"/>
      <c r="BIE879" s="396"/>
      <c r="BIF879" s="396"/>
      <c r="BIG879" s="396"/>
      <c r="BIH879" s="396"/>
      <c r="BII879" s="396"/>
      <c r="BIJ879" s="396"/>
      <c r="BIK879" s="396"/>
      <c r="BIL879" s="396"/>
      <c r="BIM879" s="396"/>
      <c r="BIN879" s="396"/>
      <c r="BIO879" s="396"/>
      <c r="BIP879" s="396"/>
      <c r="BIQ879" s="396"/>
      <c r="BIR879" s="396"/>
      <c r="BIS879" s="396"/>
      <c r="BIT879" s="396"/>
      <c r="BIU879" s="396"/>
      <c r="BIV879" s="396"/>
      <c r="BIW879" s="396"/>
      <c r="BIX879" s="396"/>
      <c r="BIY879" s="396"/>
      <c r="BIZ879" s="396"/>
      <c r="BJA879" s="396"/>
      <c r="BJB879" s="396"/>
      <c r="BJC879" s="396"/>
      <c r="BJD879" s="396"/>
      <c r="BJE879" s="396"/>
      <c r="BJF879" s="396"/>
      <c r="BJG879" s="396"/>
      <c r="BJH879" s="396"/>
      <c r="BJI879" s="396"/>
      <c r="BJJ879" s="396"/>
      <c r="BJK879" s="396"/>
      <c r="BJL879" s="396"/>
      <c r="BJM879" s="396"/>
      <c r="BJN879" s="396"/>
      <c r="BJO879" s="396"/>
      <c r="BJP879" s="396"/>
      <c r="BJQ879" s="396"/>
      <c r="BJR879" s="396"/>
      <c r="BJS879" s="396"/>
      <c r="BJT879" s="396"/>
      <c r="BJU879" s="396"/>
      <c r="BJV879" s="396"/>
      <c r="BJW879" s="396"/>
      <c r="BJX879" s="396"/>
      <c r="BJY879" s="396"/>
      <c r="BJZ879" s="396"/>
      <c r="BKA879" s="396"/>
      <c r="BKB879" s="396"/>
      <c r="BKC879" s="396"/>
      <c r="BKD879" s="396"/>
      <c r="BKE879" s="396"/>
      <c r="BKF879" s="396"/>
      <c r="BKG879" s="396"/>
      <c r="BKH879" s="396"/>
      <c r="BKI879" s="396"/>
      <c r="BKJ879" s="396"/>
      <c r="BKK879" s="396"/>
      <c r="BKL879" s="396"/>
      <c r="BKM879" s="396"/>
      <c r="BKN879" s="396"/>
      <c r="BKO879" s="396"/>
      <c r="BKP879" s="396"/>
      <c r="BKQ879" s="396"/>
      <c r="BKR879" s="396"/>
      <c r="BKS879" s="396"/>
      <c r="BKT879" s="396"/>
      <c r="BKU879" s="396"/>
      <c r="BKV879" s="396"/>
      <c r="BKW879" s="396"/>
      <c r="BKX879" s="396"/>
      <c r="BKY879" s="396"/>
      <c r="BKZ879" s="396"/>
      <c r="BLA879" s="396"/>
      <c r="BLB879" s="396"/>
      <c r="BLC879" s="396"/>
      <c r="BLD879" s="396"/>
      <c r="BLE879" s="396"/>
      <c r="BLF879" s="396"/>
      <c r="BLG879" s="396"/>
      <c r="BLH879" s="396"/>
      <c r="BLI879" s="396"/>
      <c r="BLJ879" s="396"/>
      <c r="BLK879" s="396"/>
      <c r="BLL879" s="396"/>
      <c r="BLM879" s="396"/>
      <c r="BLN879" s="396"/>
      <c r="BLO879" s="396"/>
      <c r="BLP879" s="396"/>
      <c r="BLQ879" s="396"/>
      <c r="BLR879" s="396"/>
      <c r="BLS879" s="396"/>
      <c r="BLT879" s="396"/>
      <c r="BLU879" s="396"/>
      <c r="BLV879" s="396"/>
      <c r="BLW879" s="396"/>
      <c r="BLX879" s="396"/>
      <c r="BLY879" s="396"/>
      <c r="BLZ879" s="396"/>
      <c r="BMA879" s="396"/>
      <c r="BMB879" s="396"/>
      <c r="BMC879" s="396"/>
      <c r="BMD879" s="396"/>
      <c r="BME879" s="396"/>
      <c r="BMF879" s="396"/>
      <c r="BMG879" s="396"/>
      <c r="BMH879" s="396"/>
      <c r="BMI879" s="396"/>
      <c r="BMJ879" s="396"/>
      <c r="BMK879" s="396"/>
      <c r="BML879" s="396"/>
      <c r="BMM879" s="396"/>
      <c r="BMN879" s="396"/>
      <c r="BMO879" s="396"/>
      <c r="BMP879" s="396"/>
      <c r="BMQ879" s="396"/>
      <c r="BMR879" s="396"/>
      <c r="BMS879" s="396"/>
      <c r="BMT879" s="396"/>
      <c r="BMU879" s="396"/>
      <c r="BMV879" s="396"/>
      <c r="BMW879" s="396"/>
      <c r="BMX879" s="396"/>
      <c r="BMY879" s="396"/>
      <c r="BMZ879" s="396"/>
      <c r="BNA879" s="396"/>
      <c r="BNB879" s="396"/>
      <c r="BNC879" s="396"/>
      <c r="BND879" s="396"/>
      <c r="BNE879" s="396"/>
      <c r="BNF879" s="396"/>
      <c r="BNG879" s="396"/>
      <c r="BNH879" s="396"/>
      <c r="BNI879" s="396"/>
      <c r="BNJ879" s="396"/>
      <c r="BNK879" s="396"/>
      <c r="BNL879" s="396"/>
      <c r="BNM879" s="396"/>
      <c r="BNN879" s="396"/>
      <c r="BNO879" s="396"/>
      <c r="BNP879" s="396"/>
      <c r="BNQ879" s="396"/>
      <c r="BNR879" s="396"/>
      <c r="BNS879" s="396"/>
      <c r="BNT879" s="396"/>
      <c r="BNU879" s="396"/>
      <c r="BNV879" s="396"/>
      <c r="BNW879" s="396"/>
      <c r="BNX879" s="396"/>
      <c r="BNY879" s="396"/>
      <c r="BNZ879" s="396"/>
      <c r="BOA879" s="396"/>
      <c r="BOB879" s="396"/>
      <c r="BOC879" s="396"/>
      <c r="BOD879" s="396"/>
      <c r="BOE879" s="396"/>
      <c r="BOF879" s="396"/>
      <c r="BOG879" s="396"/>
      <c r="BOH879" s="396"/>
      <c r="BOI879" s="396"/>
      <c r="BOJ879" s="396"/>
      <c r="BOK879" s="396"/>
      <c r="BOL879" s="396"/>
      <c r="BOM879" s="396"/>
      <c r="BON879" s="396"/>
      <c r="BOO879" s="396"/>
      <c r="BOP879" s="396"/>
      <c r="BOQ879" s="396"/>
      <c r="BOR879" s="396"/>
      <c r="BOS879" s="396"/>
      <c r="BOT879" s="396"/>
      <c r="BOU879" s="396"/>
      <c r="BOV879" s="396"/>
      <c r="BOW879" s="396"/>
      <c r="BOX879" s="396"/>
      <c r="BOY879" s="396"/>
      <c r="BOZ879" s="396"/>
      <c r="BPA879" s="396"/>
      <c r="BPB879" s="396"/>
      <c r="BPC879" s="396"/>
      <c r="BPD879" s="396"/>
      <c r="BPE879" s="396"/>
      <c r="BPF879" s="396"/>
      <c r="BPG879" s="396"/>
      <c r="BPH879" s="396"/>
      <c r="BPI879" s="396"/>
      <c r="BPJ879" s="396"/>
      <c r="BPK879" s="396"/>
      <c r="BPL879" s="396"/>
      <c r="BPM879" s="396"/>
      <c r="BPN879" s="396"/>
      <c r="BPO879" s="396"/>
      <c r="BPP879" s="396"/>
      <c r="BPQ879" s="396"/>
      <c r="BPR879" s="396"/>
      <c r="BPS879" s="396"/>
      <c r="BPT879" s="396"/>
      <c r="BPU879" s="396"/>
      <c r="BPV879" s="396"/>
      <c r="BPW879" s="396"/>
      <c r="BPX879" s="396"/>
      <c r="BPY879" s="396"/>
      <c r="BPZ879" s="396"/>
      <c r="BQA879" s="396"/>
      <c r="BQB879" s="396"/>
      <c r="BQC879" s="396"/>
      <c r="BQD879" s="396"/>
      <c r="BQE879" s="396"/>
      <c r="BQF879" s="396"/>
      <c r="BQG879" s="396"/>
      <c r="BQH879" s="396"/>
      <c r="BQI879" s="396"/>
      <c r="BQJ879" s="396"/>
      <c r="BQK879" s="396"/>
      <c r="BQL879" s="396"/>
      <c r="BQM879" s="396"/>
      <c r="BQN879" s="396"/>
      <c r="BQO879" s="396"/>
      <c r="BQP879" s="396"/>
      <c r="BQQ879" s="396"/>
      <c r="BQR879" s="396"/>
      <c r="BQS879" s="396"/>
      <c r="BQT879" s="396"/>
      <c r="BQU879" s="396"/>
      <c r="BQV879" s="396"/>
      <c r="BQW879" s="396"/>
      <c r="BQX879" s="396"/>
      <c r="BQY879" s="396"/>
      <c r="BQZ879" s="396"/>
      <c r="BRA879" s="396"/>
      <c r="BRB879" s="396"/>
      <c r="BRC879" s="396"/>
      <c r="BRD879" s="396"/>
      <c r="BRE879" s="396"/>
      <c r="BRF879" s="396"/>
      <c r="BRG879" s="396"/>
      <c r="BRH879" s="396"/>
      <c r="BRI879" s="396"/>
      <c r="BRJ879" s="396"/>
      <c r="BRK879" s="396"/>
      <c r="BRL879" s="396"/>
      <c r="BRM879" s="396"/>
      <c r="BRN879" s="396"/>
      <c r="BRO879" s="396"/>
      <c r="BRP879" s="396"/>
      <c r="BRQ879" s="396"/>
      <c r="BRR879" s="396"/>
      <c r="BRS879" s="396"/>
      <c r="BRT879" s="396"/>
      <c r="BRU879" s="396"/>
      <c r="BRV879" s="396"/>
      <c r="BRW879" s="396"/>
      <c r="BRX879" s="396"/>
      <c r="BRY879" s="396"/>
      <c r="BRZ879" s="396"/>
      <c r="BSA879" s="396"/>
      <c r="BSB879" s="396"/>
      <c r="BSC879" s="396"/>
      <c r="BSD879" s="396"/>
      <c r="BSE879" s="396"/>
      <c r="BSF879" s="396"/>
      <c r="BSG879" s="396"/>
      <c r="BSH879" s="396"/>
      <c r="BSI879" s="396"/>
      <c r="BSJ879" s="396"/>
      <c r="BSK879" s="396"/>
      <c r="BSL879" s="396"/>
      <c r="BSM879" s="396"/>
      <c r="BSN879" s="396"/>
      <c r="BSO879" s="396"/>
      <c r="BSP879" s="396"/>
      <c r="BSQ879" s="396"/>
      <c r="BSR879" s="396"/>
      <c r="BSS879" s="396"/>
      <c r="BST879" s="396"/>
      <c r="BSU879" s="396"/>
      <c r="BSV879" s="396"/>
      <c r="BSW879" s="396"/>
      <c r="BSX879" s="396"/>
      <c r="BSY879" s="396"/>
      <c r="BSZ879" s="396"/>
      <c r="BTA879" s="396"/>
      <c r="BTB879" s="396"/>
      <c r="BTC879" s="396"/>
      <c r="BTD879" s="396"/>
      <c r="BTE879" s="396"/>
      <c r="BTF879" s="396"/>
      <c r="BTG879" s="396"/>
      <c r="BTH879" s="396"/>
      <c r="BTI879" s="396"/>
      <c r="BTJ879" s="396"/>
      <c r="BTK879" s="396"/>
      <c r="BTL879" s="396"/>
      <c r="BTM879" s="396"/>
      <c r="BTN879" s="396"/>
      <c r="BTO879" s="396"/>
      <c r="BTP879" s="396"/>
      <c r="BTQ879" s="396"/>
      <c r="BTR879" s="396"/>
      <c r="BTS879" s="396"/>
      <c r="BTT879" s="396"/>
      <c r="BTU879" s="396"/>
      <c r="BTV879" s="396"/>
      <c r="BTW879" s="396"/>
      <c r="BTX879" s="396"/>
      <c r="BTY879" s="396"/>
      <c r="BTZ879" s="396"/>
      <c r="BUA879" s="396"/>
      <c r="BUB879" s="396"/>
      <c r="BUC879" s="396"/>
      <c r="BUD879" s="396"/>
      <c r="BUE879" s="396"/>
      <c r="BUF879" s="396"/>
      <c r="BUG879" s="396"/>
      <c r="BUH879" s="396"/>
      <c r="BUI879" s="396"/>
      <c r="BUJ879" s="396"/>
      <c r="BUK879" s="396"/>
      <c r="BUL879" s="396"/>
      <c r="BUM879" s="396"/>
      <c r="BUN879" s="396"/>
      <c r="BUO879" s="396"/>
      <c r="BUP879" s="396"/>
      <c r="BUQ879" s="396"/>
      <c r="BUR879" s="396"/>
      <c r="BUS879" s="396"/>
      <c r="BUT879" s="396"/>
      <c r="BUU879" s="396"/>
      <c r="BUV879" s="396"/>
      <c r="BUW879" s="396"/>
      <c r="BUX879" s="396"/>
      <c r="BUY879" s="396"/>
      <c r="BUZ879" s="396"/>
      <c r="BVA879" s="396"/>
      <c r="BVB879" s="396"/>
      <c r="BVC879" s="396"/>
      <c r="BVD879" s="396"/>
      <c r="BVE879" s="396"/>
      <c r="BVF879" s="396"/>
      <c r="BVG879" s="396"/>
      <c r="BVH879" s="396"/>
      <c r="BVI879" s="396"/>
      <c r="BVJ879" s="396"/>
      <c r="BVK879" s="396"/>
      <c r="BVL879" s="396"/>
      <c r="BVM879" s="396"/>
      <c r="BVN879" s="396"/>
      <c r="BVO879" s="396"/>
      <c r="BVP879" s="396"/>
      <c r="BVQ879" s="396"/>
      <c r="BVR879" s="396"/>
      <c r="BVS879" s="396"/>
      <c r="BVT879" s="396"/>
      <c r="BVU879" s="396"/>
      <c r="BVV879" s="396"/>
      <c r="BVW879" s="396"/>
      <c r="BVX879" s="396"/>
      <c r="BVY879" s="396"/>
      <c r="BVZ879" s="396"/>
      <c r="BWA879" s="396"/>
      <c r="BWB879" s="396"/>
      <c r="BWC879" s="396"/>
      <c r="BWD879" s="396"/>
      <c r="BWE879" s="396"/>
      <c r="BWF879" s="396"/>
      <c r="BWG879" s="396"/>
      <c r="BWH879" s="396"/>
      <c r="BWI879" s="396"/>
      <c r="BWJ879" s="396"/>
      <c r="BWK879" s="396"/>
      <c r="BWL879" s="396"/>
      <c r="BWM879" s="396"/>
      <c r="BWN879" s="396"/>
      <c r="BWO879" s="396"/>
      <c r="BWP879" s="396"/>
      <c r="BWQ879" s="396"/>
      <c r="BWR879" s="396"/>
      <c r="BWS879" s="396"/>
      <c r="BWT879" s="396"/>
      <c r="BWU879" s="396"/>
      <c r="BWV879" s="396"/>
      <c r="BWW879" s="396"/>
      <c r="BWX879" s="396"/>
      <c r="BWY879" s="396"/>
      <c r="BWZ879" s="396"/>
      <c r="BXA879" s="396"/>
      <c r="BXB879" s="396"/>
      <c r="BXC879" s="396"/>
      <c r="BXD879" s="396"/>
      <c r="BXE879" s="396"/>
      <c r="BXF879" s="396"/>
      <c r="BXG879" s="396"/>
      <c r="BXH879" s="396"/>
      <c r="BXI879" s="396"/>
      <c r="BXJ879" s="396"/>
      <c r="BXK879" s="396"/>
      <c r="BXL879" s="396"/>
      <c r="BXM879" s="396"/>
      <c r="BXN879" s="396"/>
      <c r="BXO879" s="396"/>
      <c r="BXP879" s="396"/>
      <c r="BXQ879" s="396"/>
      <c r="BXR879" s="396"/>
      <c r="BXS879" s="396"/>
      <c r="BXT879" s="396"/>
      <c r="BXU879" s="396"/>
      <c r="BXV879" s="396"/>
      <c r="BXW879" s="396"/>
      <c r="BXX879" s="396"/>
      <c r="BXY879" s="396"/>
      <c r="BXZ879" s="396"/>
      <c r="BYA879" s="396"/>
      <c r="BYB879" s="396"/>
      <c r="BYC879" s="396"/>
      <c r="BYD879" s="396"/>
      <c r="BYE879" s="396"/>
      <c r="BYF879" s="396"/>
      <c r="BYG879" s="396"/>
      <c r="BYH879" s="396"/>
      <c r="BYI879" s="396"/>
      <c r="BYJ879" s="396"/>
      <c r="BYK879" s="396"/>
      <c r="BYL879" s="396"/>
      <c r="BYM879" s="396"/>
      <c r="BYN879" s="396"/>
      <c r="BYO879" s="396"/>
      <c r="BYP879" s="396"/>
      <c r="BYQ879" s="396"/>
      <c r="BYR879" s="396"/>
      <c r="BYS879" s="396"/>
      <c r="BYT879" s="396"/>
      <c r="BYU879" s="396"/>
      <c r="BYV879" s="396"/>
      <c r="BYW879" s="396"/>
      <c r="BYX879" s="396"/>
      <c r="BYY879" s="396"/>
      <c r="BYZ879" s="396"/>
      <c r="BZA879" s="396"/>
      <c r="BZB879" s="396"/>
      <c r="BZC879" s="396"/>
      <c r="BZD879" s="396"/>
      <c r="BZE879" s="396"/>
      <c r="BZF879" s="396"/>
      <c r="BZG879" s="396"/>
      <c r="BZH879" s="396"/>
      <c r="BZI879" s="396"/>
      <c r="BZJ879" s="396"/>
      <c r="BZK879" s="396"/>
      <c r="BZL879" s="396"/>
      <c r="BZM879" s="396"/>
      <c r="BZN879" s="396"/>
      <c r="BZO879" s="396"/>
      <c r="BZP879" s="396"/>
      <c r="BZQ879" s="396"/>
      <c r="BZR879" s="396"/>
      <c r="BZS879" s="396"/>
      <c r="BZT879" s="396"/>
      <c r="BZU879" s="396"/>
      <c r="BZV879" s="396"/>
      <c r="BZW879" s="396"/>
      <c r="BZX879" s="396"/>
      <c r="BZY879" s="396"/>
      <c r="BZZ879" s="396"/>
      <c r="CAA879" s="396"/>
      <c r="CAB879" s="396"/>
      <c r="CAC879" s="396"/>
      <c r="CAD879" s="396"/>
      <c r="CAE879" s="396"/>
      <c r="CAF879" s="396"/>
      <c r="CAG879" s="396"/>
      <c r="CAH879" s="396"/>
      <c r="CAI879" s="396"/>
      <c r="CAJ879" s="396"/>
      <c r="CAK879" s="396"/>
      <c r="CAL879" s="396"/>
      <c r="CAM879" s="396"/>
      <c r="CAN879" s="396"/>
      <c r="CAO879" s="396"/>
      <c r="CAP879" s="396"/>
      <c r="CAQ879" s="396"/>
      <c r="CAR879" s="396"/>
      <c r="CAS879" s="396"/>
      <c r="CAT879" s="396"/>
      <c r="CAU879" s="396"/>
      <c r="CAV879" s="396"/>
      <c r="CAW879" s="396"/>
      <c r="CAX879" s="396"/>
      <c r="CAY879" s="396"/>
      <c r="CAZ879" s="396"/>
      <c r="CBA879" s="396"/>
      <c r="CBB879" s="396"/>
      <c r="CBC879" s="396"/>
      <c r="CBD879" s="396"/>
      <c r="CBE879" s="396"/>
      <c r="CBF879" s="396"/>
      <c r="CBG879" s="396"/>
      <c r="CBH879" s="396"/>
      <c r="CBI879" s="396"/>
      <c r="CBJ879" s="396"/>
      <c r="CBK879" s="396"/>
      <c r="CBL879" s="396"/>
      <c r="CBM879" s="396"/>
      <c r="CBN879" s="396"/>
      <c r="CBO879" s="396"/>
      <c r="CBP879" s="396"/>
      <c r="CBQ879" s="396"/>
      <c r="CBR879" s="396"/>
      <c r="CBS879" s="396"/>
      <c r="CBT879" s="396"/>
      <c r="CBU879" s="396"/>
      <c r="CBV879" s="396"/>
      <c r="CBW879" s="396"/>
      <c r="CBX879" s="396"/>
      <c r="CBY879" s="396"/>
      <c r="CBZ879" s="396"/>
      <c r="CCA879" s="396"/>
      <c r="CCB879" s="396"/>
      <c r="CCC879" s="396"/>
      <c r="CCD879" s="396"/>
      <c r="CCE879" s="396"/>
      <c r="CCF879" s="396"/>
      <c r="CCG879" s="396"/>
      <c r="CCH879" s="396"/>
      <c r="CCI879" s="396"/>
      <c r="CCJ879" s="396"/>
      <c r="CCK879" s="396"/>
      <c r="CCL879" s="396"/>
      <c r="CCM879" s="396"/>
      <c r="CCN879" s="396"/>
      <c r="CCO879" s="396"/>
      <c r="CCP879" s="396"/>
      <c r="CCQ879" s="396"/>
      <c r="CCR879" s="396"/>
      <c r="CCS879" s="396"/>
      <c r="CCT879" s="396"/>
      <c r="CCU879" s="396"/>
      <c r="CCV879" s="396"/>
      <c r="CCW879" s="396"/>
      <c r="CCX879" s="396"/>
      <c r="CCY879" s="396"/>
      <c r="CCZ879" s="396"/>
      <c r="CDA879" s="396"/>
      <c r="CDB879" s="396"/>
      <c r="CDC879" s="396"/>
      <c r="CDD879" s="396"/>
      <c r="CDE879" s="396"/>
      <c r="CDF879" s="396"/>
      <c r="CDG879" s="396"/>
      <c r="CDH879" s="396"/>
      <c r="CDI879" s="396"/>
      <c r="CDJ879" s="396"/>
      <c r="CDK879" s="396"/>
      <c r="CDL879" s="396"/>
      <c r="CDM879" s="396"/>
      <c r="CDN879" s="396"/>
      <c r="CDO879" s="396"/>
      <c r="CDP879" s="396"/>
      <c r="CDQ879" s="396"/>
      <c r="CDR879" s="396"/>
      <c r="CDS879" s="396"/>
      <c r="CDT879" s="396"/>
      <c r="CDU879" s="396"/>
      <c r="CDV879" s="396"/>
      <c r="CDW879" s="396"/>
      <c r="CDX879" s="396"/>
      <c r="CDY879" s="396"/>
      <c r="CDZ879" s="396"/>
      <c r="CEA879" s="396"/>
      <c r="CEB879" s="396"/>
      <c r="CEC879" s="396"/>
      <c r="CED879" s="396"/>
      <c r="CEE879" s="396"/>
      <c r="CEF879" s="396"/>
      <c r="CEG879" s="396"/>
      <c r="CEH879" s="396"/>
      <c r="CEI879" s="396"/>
      <c r="CEJ879" s="396"/>
      <c r="CEK879" s="396"/>
      <c r="CEL879" s="396"/>
      <c r="CEM879" s="396"/>
      <c r="CEN879" s="396"/>
      <c r="CEO879" s="396"/>
      <c r="CEP879" s="396"/>
      <c r="CEQ879" s="396"/>
      <c r="CER879" s="396"/>
      <c r="CES879" s="396"/>
      <c r="CET879" s="396"/>
      <c r="CEU879" s="396"/>
      <c r="CEV879" s="396"/>
      <c r="CEW879" s="396"/>
      <c r="CEX879" s="396"/>
      <c r="CEY879" s="396"/>
      <c r="CEZ879" s="396"/>
      <c r="CFA879" s="396"/>
      <c r="CFB879" s="396"/>
      <c r="CFC879" s="396"/>
      <c r="CFD879" s="396"/>
      <c r="CFE879" s="396"/>
      <c r="CFF879" s="396"/>
      <c r="CFG879" s="396"/>
      <c r="CFH879" s="396"/>
      <c r="CFI879" s="396"/>
      <c r="CFJ879" s="396"/>
      <c r="CFK879" s="396"/>
      <c r="CFL879" s="396"/>
      <c r="CFM879" s="396"/>
      <c r="CFN879" s="396"/>
      <c r="CFO879" s="396"/>
      <c r="CFP879" s="396"/>
      <c r="CFQ879" s="396"/>
      <c r="CFR879" s="396"/>
      <c r="CFS879" s="396"/>
      <c r="CFT879" s="396"/>
      <c r="CFU879" s="396"/>
      <c r="CFV879" s="396"/>
      <c r="CFW879" s="396"/>
      <c r="CFX879" s="396"/>
      <c r="CFY879" s="396"/>
      <c r="CFZ879" s="396"/>
      <c r="CGA879" s="396"/>
      <c r="CGB879" s="396"/>
      <c r="CGC879" s="396"/>
      <c r="CGD879" s="396"/>
      <c r="CGE879" s="396"/>
      <c r="CGF879" s="396"/>
      <c r="CGG879" s="396"/>
      <c r="CGH879" s="396"/>
      <c r="CGI879" s="396"/>
      <c r="CGJ879" s="396"/>
      <c r="CGK879" s="396"/>
      <c r="CGL879" s="396"/>
      <c r="CGM879" s="396"/>
      <c r="CGN879" s="396"/>
      <c r="CGO879" s="396"/>
      <c r="CGP879" s="396"/>
      <c r="CGQ879" s="396"/>
      <c r="CGR879" s="396"/>
      <c r="CGS879" s="396"/>
      <c r="CGT879" s="396"/>
      <c r="CGU879" s="396"/>
      <c r="CGV879" s="396"/>
      <c r="CGW879" s="396"/>
      <c r="CGX879" s="396"/>
      <c r="CGY879" s="396"/>
      <c r="CGZ879" s="396"/>
      <c r="CHA879" s="396"/>
      <c r="CHB879" s="396"/>
      <c r="CHC879" s="396"/>
      <c r="CHD879" s="396"/>
      <c r="CHE879" s="396"/>
      <c r="CHF879" s="396"/>
      <c r="CHG879" s="396"/>
      <c r="CHH879" s="396"/>
      <c r="CHI879" s="396"/>
      <c r="CHJ879" s="396"/>
      <c r="CHK879" s="396"/>
      <c r="CHL879" s="396"/>
      <c r="CHM879" s="396"/>
      <c r="CHN879" s="396"/>
      <c r="CHO879" s="396"/>
      <c r="CHP879" s="396"/>
      <c r="CHQ879" s="396"/>
      <c r="CHR879" s="396"/>
      <c r="CHS879" s="396"/>
      <c r="CHT879" s="396"/>
      <c r="CHU879" s="396"/>
      <c r="CHV879" s="396"/>
      <c r="CHW879" s="396"/>
      <c r="CHX879" s="396"/>
      <c r="CHY879" s="396"/>
      <c r="CHZ879" s="396"/>
      <c r="CIA879" s="396"/>
      <c r="CIB879" s="396"/>
      <c r="CIC879" s="396"/>
      <c r="CID879" s="396"/>
      <c r="CIE879" s="396"/>
      <c r="CIF879" s="396"/>
      <c r="CIG879" s="396"/>
      <c r="CIH879" s="396"/>
      <c r="CII879" s="396"/>
      <c r="CIJ879" s="396"/>
      <c r="CIK879" s="396"/>
      <c r="CIL879" s="396"/>
      <c r="CIM879" s="396"/>
      <c r="CIN879" s="396"/>
      <c r="CIO879" s="396"/>
      <c r="CIP879" s="396"/>
      <c r="CIQ879" s="396"/>
      <c r="CIR879" s="396"/>
      <c r="CIS879" s="396"/>
      <c r="CIT879" s="396"/>
      <c r="CIU879" s="396"/>
      <c r="CIV879" s="396"/>
      <c r="CIW879" s="396"/>
      <c r="CIX879" s="396"/>
      <c r="CIY879" s="396"/>
      <c r="CIZ879" s="396"/>
      <c r="CJA879" s="396"/>
      <c r="CJB879" s="396"/>
      <c r="CJC879" s="396"/>
      <c r="CJD879" s="396"/>
      <c r="CJE879" s="396"/>
      <c r="CJF879" s="396"/>
      <c r="CJG879" s="396"/>
      <c r="CJH879" s="396"/>
      <c r="CJI879" s="396"/>
      <c r="CJJ879" s="396"/>
      <c r="CJK879" s="396"/>
      <c r="CJL879" s="396"/>
      <c r="CJM879" s="396"/>
      <c r="CJN879" s="396"/>
      <c r="CJO879" s="396"/>
      <c r="CJP879" s="396"/>
      <c r="CJQ879" s="396"/>
      <c r="CJR879" s="396"/>
      <c r="CJS879" s="396"/>
      <c r="CJT879" s="396"/>
      <c r="CJU879" s="396"/>
      <c r="CJV879" s="396"/>
      <c r="CJW879" s="396"/>
      <c r="CJX879" s="396"/>
      <c r="CJY879" s="396"/>
      <c r="CJZ879" s="396"/>
      <c r="CKA879" s="396"/>
      <c r="CKB879" s="396"/>
      <c r="CKC879" s="396"/>
      <c r="CKD879" s="396"/>
      <c r="CKE879" s="396"/>
      <c r="CKF879" s="396"/>
      <c r="CKG879" s="396"/>
      <c r="CKH879" s="396"/>
      <c r="CKI879" s="396"/>
      <c r="CKJ879" s="396"/>
      <c r="CKK879" s="396"/>
      <c r="CKL879" s="396"/>
      <c r="CKM879" s="396"/>
      <c r="CKN879" s="396"/>
      <c r="CKO879" s="396"/>
      <c r="CKP879" s="396"/>
      <c r="CKQ879" s="396"/>
      <c r="CKR879" s="396"/>
      <c r="CKS879" s="396"/>
      <c r="CKT879" s="396"/>
      <c r="CKU879" s="396"/>
      <c r="CKV879" s="396"/>
      <c r="CKW879" s="396"/>
      <c r="CKX879" s="396"/>
      <c r="CKY879" s="396"/>
      <c r="CKZ879" s="396"/>
      <c r="CLA879" s="396"/>
      <c r="CLB879" s="396"/>
      <c r="CLC879" s="396"/>
      <c r="CLD879" s="396"/>
      <c r="CLE879" s="396"/>
      <c r="CLF879" s="396"/>
      <c r="CLG879" s="396"/>
      <c r="CLH879" s="396"/>
      <c r="CLI879" s="396"/>
      <c r="CLJ879" s="396"/>
      <c r="CLK879" s="396"/>
      <c r="CLL879" s="396"/>
      <c r="CLM879" s="396"/>
      <c r="CLN879" s="396"/>
      <c r="CLO879" s="396"/>
      <c r="CLP879" s="396"/>
      <c r="CLQ879" s="396"/>
      <c r="CLR879" s="396"/>
      <c r="CLS879" s="396"/>
      <c r="CLT879" s="396"/>
      <c r="CLU879" s="396"/>
      <c r="CLV879" s="396"/>
      <c r="CLW879" s="396"/>
      <c r="CLX879" s="396"/>
      <c r="CLY879" s="396"/>
      <c r="CLZ879" s="396"/>
      <c r="CMA879" s="396"/>
      <c r="CMB879" s="396"/>
      <c r="CMC879" s="396"/>
      <c r="CMD879" s="396"/>
      <c r="CME879" s="396"/>
      <c r="CMF879" s="396"/>
      <c r="CMG879" s="396"/>
      <c r="CMH879" s="396"/>
      <c r="CMI879" s="396"/>
      <c r="CMJ879" s="396"/>
      <c r="CMK879" s="396"/>
      <c r="CML879" s="396"/>
      <c r="CMM879" s="396"/>
      <c r="CMN879" s="396"/>
      <c r="CMO879" s="396"/>
      <c r="CMP879" s="396"/>
      <c r="CMQ879" s="396"/>
      <c r="CMR879" s="396"/>
      <c r="CMS879" s="396"/>
      <c r="CMT879" s="396"/>
      <c r="CMU879" s="396"/>
      <c r="CMV879" s="396"/>
      <c r="CMW879" s="396"/>
      <c r="CMX879" s="396"/>
      <c r="CMY879" s="396"/>
      <c r="CMZ879" s="396"/>
      <c r="CNA879" s="396"/>
      <c r="CNB879" s="396"/>
      <c r="CNC879" s="396"/>
      <c r="CND879" s="396"/>
      <c r="CNE879" s="396"/>
      <c r="CNF879" s="396"/>
      <c r="CNG879" s="396"/>
      <c r="CNH879" s="396"/>
      <c r="CNI879" s="396"/>
      <c r="CNJ879" s="396"/>
      <c r="CNK879" s="396"/>
      <c r="CNL879" s="396"/>
      <c r="CNM879" s="396"/>
      <c r="CNN879" s="396"/>
      <c r="CNO879" s="396"/>
      <c r="CNP879" s="396"/>
      <c r="CNQ879" s="396"/>
      <c r="CNR879" s="396"/>
      <c r="CNS879" s="396"/>
      <c r="CNT879" s="396"/>
      <c r="CNU879" s="396"/>
      <c r="CNV879" s="396"/>
      <c r="CNW879" s="396"/>
      <c r="CNX879" s="396"/>
      <c r="CNY879" s="396"/>
      <c r="CNZ879" s="396"/>
      <c r="COA879" s="396"/>
      <c r="COB879" s="396"/>
      <c r="COC879" s="396"/>
      <c r="COD879" s="396"/>
      <c r="COE879" s="396"/>
      <c r="COF879" s="396"/>
      <c r="COG879" s="396"/>
      <c r="COH879" s="396"/>
      <c r="COI879" s="396"/>
      <c r="COJ879" s="396"/>
      <c r="COK879" s="396"/>
      <c r="COL879" s="396"/>
      <c r="COM879" s="396"/>
      <c r="CON879" s="396"/>
      <c r="COO879" s="396"/>
      <c r="COP879" s="396"/>
      <c r="COQ879" s="396"/>
      <c r="COR879" s="396"/>
      <c r="COS879" s="396"/>
      <c r="COT879" s="396"/>
      <c r="COU879" s="396"/>
      <c r="COV879" s="396"/>
      <c r="COW879" s="396"/>
      <c r="COX879" s="396"/>
      <c r="COY879" s="396"/>
      <c r="COZ879" s="396"/>
      <c r="CPA879" s="396"/>
      <c r="CPB879" s="396"/>
      <c r="CPC879" s="396"/>
      <c r="CPD879" s="396"/>
      <c r="CPE879" s="396"/>
      <c r="CPF879" s="396"/>
      <c r="CPG879" s="396"/>
      <c r="CPH879" s="396"/>
      <c r="CPI879" s="396"/>
      <c r="CPJ879" s="396"/>
      <c r="CPK879" s="396"/>
      <c r="CPL879" s="396"/>
      <c r="CPM879" s="396"/>
      <c r="CPN879" s="396"/>
      <c r="CPO879" s="396"/>
      <c r="CPP879" s="396"/>
      <c r="CPQ879" s="396"/>
      <c r="CPR879" s="396"/>
      <c r="CPS879" s="396"/>
      <c r="CPT879" s="396"/>
      <c r="CPU879" s="396"/>
      <c r="CPV879" s="396"/>
      <c r="CPW879" s="396"/>
      <c r="CPX879" s="396"/>
      <c r="CPY879" s="396"/>
      <c r="CPZ879" s="396"/>
      <c r="CQA879" s="396"/>
      <c r="CQB879" s="396"/>
      <c r="CQC879" s="396"/>
      <c r="CQD879" s="396"/>
      <c r="CQE879" s="396"/>
      <c r="CQF879" s="396"/>
      <c r="CQG879" s="396"/>
      <c r="CQH879" s="396"/>
      <c r="CQI879" s="396"/>
      <c r="CQJ879" s="396"/>
      <c r="CQK879" s="396"/>
      <c r="CQL879" s="396"/>
      <c r="CQM879" s="396"/>
      <c r="CQN879" s="396"/>
      <c r="CQO879" s="396"/>
      <c r="CQP879" s="396"/>
      <c r="CQQ879" s="396"/>
      <c r="CQR879" s="396"/>
      <c r="CQS879" s="396"/>
      <c r="CQT879" s="396"/>
      <c r="CQU879" s="396"/>
      <c r="CQV879" s="396"/>
      <c r="CQW879" s="396"/>
      <c r="CQX879" s="396"/>
      <c r="CQY879" s="396"/>
      <c r="CQZ879" s="396"/>
      <c r="CRA879" s="396"/>
      <c r="CRB879" s="396"/>
      <c r="CRC879" s="396"/>
      <c r="CRD879" s="396"/>
      <c r="CRE879" s="396"/>
      <c r="CRF879" s="396"/>
      <c r="CRG879" s="396"/>
      <c r="CRH879" s="396"/>
      <c r="CRI879" s="396"/>
      <c r="CRJ879" s="396"/>
      <c r="CRK879" s="396"/>
      <c r="CRL879" s="396"/>
      <c r="CRM879" s="396"/>
      <c r="CRN879" s="396"/>
      <c r="CRO879" s="396"/>
      <c r="CRP879" s="396"/>
      <c r="CRQ879" s="396"/>
      <c r="CRR879" s="396"/>
      <c r="CRS879" s="396"/>
      <c r="CRT879" s="396"/>
      <c r="CRU879" s="396"/>
      <c r="CRV879" s="396"/>
      <c r="CRW879" s="396"/>
      <c r="CRX879" s="396"/>
      <c r="CRY879" s="396"/>
      <c r="CRZ879" s="396"/>
      <c r="CSA879" s="396"/>
      <c r="CSB879" s="396"/>
      <c r="CSC879" s="396"/>
      <c r="CSD879" s="396"/>
      <c r="CSE879" s="396"/>
      <c r="CSF879" s="396"/>
      <c r="CSG879" s="396"/>
      <c r="CSH879" s="396"/>
      <c r="CSI879" s="396"/>
      <c r="CSJ879" s="396"/>
      <c r="CSK879" s="396"/>
      <c r="CSL879" s="396"/>
      <c r="CSM879" s="396"/>
      <c r="CSN879" s="396"/>
      <c r="CSO879" s="396"/>
      <c r="CSP879" s="396"/>
      <c r="CSQ879" s="396"/>
      <c r="CSR879" s="396"/>
      <c r="CSS879" s="396"/>
      <c r="CST879" s="396"/>
      <c r="CSU879" s="396"/>
      <c r="CSV879" s="396"/>
      <c r="CSW879" s="396"/>
      <c r="CSX879" s="396"/>
      <c r="CSY879" s="396"/>
      <c r="CSZ879" s="396"/>
      <c r="CTA879" s="396"/>
      <c r="CTB879" s="396"/>
      <c r="CTC879" s="396"/>
      <c r="CTD879" s="396"/>
      <c r="CTE879" s="396"/>
      <c r="CTF879" s="396"/>
      <c r="CTG879" s="396"/>
      <c r="CTH879" s="396"/>
      <c r="CTI879" s="396"/>
      <c r="CTJ879" s="396"/>
      <c r="CTK879" s="396"/>
      <c r="CTL879" s="396"/>
      <c r="CTM879" s="396"/>
      <c r="CTN879" s="396"/>
      <c r="CTO879" s="396"/>
      <c r="CTP879" s="396"/>
      <c r="CTQ879" s="396"/>
      <c r="CTR879" s="396"/>
      <c r="CTS879" s="396"/>
      <c r="CTT879" s="396"/>
      <c r="CTU879" s="396"/>
      <c r="CTV879" s="396"/>
      <c r="CTW879" s="396"/>
      <c r="CTX879" s="396"/>
      <c r="CTY879" s="396"/>
      <c r="CTZ879" s="396"/>
      <c r="CUA879" s="396"/>
      <c r="CUB879" s="396"/>
      <c r="CUC879" s="396"/>
      <c r="CUD879" s="396"/>
      <c r="CUE879" s="396"/>
      <c r="CUF879" s="396"/>
      <c r="CUG879" s="396"/>
      <c r="CUH879" s="396"/>
      <c r="CUI879" s="396"/>
      <c r="CUJ879" s="396"/>
      <c r="CUK879" s="396"/>
      <c r="CUL879" s="396"/>
      <c r="CUM879" s="396"/>
      <c r="CUN879" s="396"/>
      <c r="CUO879" s="396"/>
      <c r="CUP879" s="396"/>
      <c r="CUQ879" s="396"/>
      <c r="CUR879" s="396"/>
      <c r="CUS879" s="396"/>
      <c r="CUT879" s="396"/>
      <c r="CUU879" s="396"/>
      <c r="CUV879" s="396"/>
      <c r="CUW879" s="396"/>
      <c r="CUX879" s="396"/>
      <c r="CUY879" s="396"/>
      <c r="CUZ879" s="396"/>
      <c r="CVA879" s="396"/>
      <c r="CVB879" s="396"/>
      <c r="CVC879" s="396"/>
      <c r="CVD879" s="396"/>
      <c r="CVE879" s="396"/>
      <c r="CVF879" s="396"/>
      <c r="CVG879" s="396"/>
      <c r="CVH879" s="396"/>
      <c r="CVI879" s="396"/>
      <c r="CVJ879" s="396"/>
      <c r="CVK879" s="396"/>
      <c r="CVL879" s="396"/>
      <c r="CVM879" s="396"/>
      <c r="CVN879" s="396"/>
      <c r="CVO879" s="396"/>
      <c r="CVP879" s="396"/>
      <c r="CVQ879" s="396"/>
      <c r="CVR879" s="396"/>
      <c r="CVS879" s="396"/>
      <c r="CVT879" s="396"/>
      <c r="CVU879" s="396"/>
      <c r="CVV879" s="396"/>
      <c r="CVW879" s="396"/>
      <c r="CVX879" s="396"/>
      <c r="CVY879" s="396"/>
      <c r="CVZ879" s="396"/>
      <c r="CWA879" s="396"/>
      <c r="CWB879" s="396"/>
      <c r="CWC879" s="396"/>
      <c r="CWD879" s="396"/>
      <c r="CWE879" s="396"/>
      <c r="CWF879" s="396"/>
      <c r="CWG879" s="396"/>
      <c r="CWH879" s="396"/>
      <c r="CWI879" s="396"/>
      <c r="CWJ879" s="396"/>
      <c r="CWK879" s="396"/>
      <c r="CWL879" s="396"/>
      <c r="CWM879" s="396"/>
      <c r="CWN879" s="396"/>
      <c r="CWO879" s="396"/>
      <c r="CWP879" s="396"/>
      <c r="CWQ879" s="396"/>
      <c r="CWR879" s="396"/>
      <c r="CWS879" s="396"/>
      <c r="CWT879" s="396"/>
      <c r="CWU879" s="396"/>
      <c r="CWV879" s="396"/>
      <c r="CWW879" s="396"/>
      <c r="CWX879" s="396"/>
      <c r="CWY879" s="396"/>
      <c r="CWZ879" s="396"/>
      <c r="CXA879" s="396"/>
      <c r="CXB879" s="396"/>
      <c r="CXC879" s="396"/>
      <c r="CXD879" s="396"/>
      <c r="CXE879" s="396"/>
      <c r="CXF879" s="396"/>
      <c r="CXG879" s="396"/>
      <c r="CXH879" s="396"/>
      <c r="CXI879" s="396"/>
      <c r="CXJ879" s="396"/>
      <c r="CXK879" s="396"/>
      <c r="CXL879" s="396"/>
      <c r="CXM879" s="396"/>
      <c r="CXN879" s="396"/>
      <c r="CXO879" s="396"/>
      <c r="CXP879" s="396"/>
      <c r="CXQ879" s="396"/>
      <c r="CXR879" s="396"/>
      <c r="CXS879" s="396"/>
      <c r="CXT879" s="396"/>
      <c r="CXU879" s="396"/>
      <c r="CXV879" s="396"/>
      <c r="CXW879" s="396"/>
      <c r="CXX879" s="396"/>
      <c r="CXY879" s="396"/>
      <c r="CXZ879" s="396"/>
      <c r="CYA879" s="396"/>
      <c r="CYB879" s="396"/>
      <c r="CYC879" s="396"/>
      <c r="CYD879" s="396"/>
      <c r="CYE879" s="396"/>
      <c r="CYF879" s="396"/>
      <c r="CYG879" s="396"/>
      <c r="CYH879" s="396"/>
      <c r="CYI879" s="396"/>
      <c r="CYJ879" s="396"/>
      <c r="CYK879" s="396"/>
      <c r="CYL879" s="396"/>
      <c r="CYM879" s="396"/>
      <c r="CYN879" s="396"/>
      <c r="CYO879" s="396"/>
      <c r="CYP879" s="396"/>
      <c r="CYQ879" s="396"/>
      <c r="CYR879" s="396"/>
      <c r="CYS879" s="396"/>
      <c r="CYT879" s="396"/>
      <c r="CYU879" s="396"/>
      <c r="CYV879" s="396"/>
      <c r="CYW879" s="396"/>
      <c r="CYX879" s="396"/>
      <c r="CYY879" s="396"/>
      <c r="CYZ879" s="396"/>
      <c r="CZA879" s="396"/>
      <c r="CZB879" s="396"/>
      <c r="CZC879" s="396"/>
      <c r="CZD879" s="396"/>
      <c r="CZE879" s="396"/>
      <c r="CZF879" s="396"/>
      <c r="CZG879" s="396"/>
      <c r="CZH879" s="396"/>
      <c r="CZI879" s="396"/>
      <c r="CZJ879" s="396"/>
      <c r="CZK879" s="396"/>
      <c r="CZL879" s="396"/>
      <c r="CZM879" s="396"/>
      <c r="CZN879" s="396"/>
      <c r="CZO879" s="396"/>
      <c r="CZP879" s="396"/>
      <c r="CZQ879" s="396"/>
      <c r="CZR879" s="396"/>
      <c r="CZS879" s="396"/>
      <c r="CZT879" s="396"/>
      <c r="CZU879" s="396"/>
      <c r="CZV879" s="396"/>
      <c r="CZW879" s="396"/>
      <c r="CZX879" s="396"/>
      <c r="CZY879" s="396"/>
      <c r="CZZ879" s="396"/>
      <c r="DAA879" s="396"/>
      <c r="DAB879" s="396"/>
      <c r="DAC879" s="396"/>
      <c r="DAD879" s="396"/>
      <c r="DAE879" s="396"/>
      <c r="DAF879" s="396"/>
      <c r="DAG879" s="396"/>
      <c r="DAH879" s="396"/>
      <c r="DAI879" s="396"/>
      <c r="DAJ879" s="396"/>
      <c r="DAK879" s="396"/>
      <c r="DAL879" s="396"/>
      <c r="DAM879" s="396"/>
      <c r="DAN879" s="396"/>
      <c r="DAO879" s="396"/>
      <c r="DAP879" s="396"/>
      <c r="DAQ879" s="396"/>
      <c r="DAR879" s="396"/>
      <c r="DAS879" s="396"/>
      <c r="DAT879" s="396"/>
      <c r="DAU879" s="396"/>
      <c r="DAV879" s="396"/>
      <c r="DAW879" s="396"/>
      <c r="DAX879" s="396"/>
      <c r="DAY879" s="396"/>
      <c r="DAZ879" s="396"/>
      <c r="DBA879" s="396"/>
      <c r="DBB879" s="396"/>
      <c r="DBC879" s="396"/>
      <c r="DBD879" s="396"/>
      <c r="DBE879" s="396"/>
      <c r="DBF879" s="396"/>
      <c r="DBG879" s="396"/>
      <c r="DBH879" s="396"/>
      <c r="DBI879" s="396"/>
      <c r="DBJ879" s="396"/>
      <c r="DBK879" s="396"/>
      <c r="DBL879" s="396"/>
      <c r="DBM879" s="396"/>
      <c r="DBN879" s="396"/>
      <c r="DBO879" s="396"/>
      <c r="DBP879" s="396"/>
      <c r="DBQ879" s="396"/>
      <c r="DBR879" s="396"/>
      <c r="DBS879" s="396"/>
      <c r="DBT879" s="396"/>
      <c r="DBU879" s="396"/>
      <c r="DBV879" s="396"/>
      <c r="DBW879" s="396"/>
      <c r="DBX879" s="396"/>
      <c r="DBY879" s="396"/>
      <c r="DBZ879" s="396"/>
      <c r="DCA879" s="396"/>
      <c r="DCB879" s="396"/>
      <c r="DCC879" s="396"/>
      <c r="DCD879" s="396"/>
      <c r="DCE879" s="396"/>
      <c r="DCF879" s="396"/>
      <c r="DCG879" s="396"/>
      <c r="DCH879" s="396"/>
      <c r="DCI879" s="396"/>
      <c r="DCJ879" s="396"/>
      <c r="DCK879" s="396"/>
      <c r="DCL879" s="396"/>
      <c r="DCM879" s="396"/>
      <c r="DCN879" s="396"/>
      <c r="DCO879" s="396"/>
      <c r="DCP879" s="396"/>
      <c r="DCQ879" s="396"/>
      <c r="DCR879" s="396"/>
      <c r="DCS879" s="396"/>
      <c r="DCT879" s="396"/>
      <c r="DCU879" s="396"/>
      <c r="DCV879" s="396"/>
      <c r="DCW879" s="396"/>
      <c r="DCX879" s="396"/>
      <c r="DCY879" s="396"/>
      <c r="DCZ879" s="396"/>
      <c r="DDA879" s="396"/>
      <c r="DDB879" s="396"/>
      <c r="DDC879" s="396"/>
      <c r="DDD879" s="396"/>
      <c r="DDE879" s="396"/>
      <c r="DDF879" s="396"/>
      <c r="DDG879" s="396"/>
      <c r="DDH879" s="396"/>
      <c r="DDI879" s="396"/>
      <c r="DDJ879" s="396"/>
      <c r="DDK879" s="396"/>
      <c r="DDL879" s="396"/>
      <c r="DDM879" s="396"/>
      <c r="DDN879" s="396"/>
      <c r="DDO879" s="396"/>
      <c r="DDP879" s="396"/>
      <c r="DDQ879" s="396"/>
      <c r="DDR879" s="396"/>
      <c r="DDS879" s="396"/>
      <c r="DDT879" s="396"/>
      <c r="DDU879" s="396"/>
      <c r="DDV879" s="396"/>
      <c r="DDW879" s="396"/>
      <c r="DDX879" s="396"/>
      <c r="DDY879" s="396"/>
      <c r="DDZ879" s="396"/>
      <c r="DEA879" s="396"/>
      <c r="DEB879" s="396"/>
      <c r="DEC879" s="396"/>
      <c r="DED879" s="396"/>
      <c r="DEE879" s="396"/>
      <c r="DEF879" s="396"/>
      <c r="DEG879" s="396"/>
      <c r="DEH879" s="396"/>
      <c r="DEI879" s="396"/>
      <c r="DEJ879" s="396"/>
      <c r="DEK879" s="396"/>
      <c r="DEL879" s="396"/>
      <c r="DEM879" s="396"/>
      <c r="DEN879" s="396"/>
      <c r="DEO879" s="396"/>
      <c r="DEP879" s="396"/>
      <c r="DEQ879" s="396"/>
      <c r="DER879" s="396"/>
      <c r="DES879" s="396"/>
      <c r="DET879" s="396"/>
      <c r="DEU879" s="396"/>
      <c r="DEV879" s="396"/>
      <c r="DEW879" s="396"/>
      <c r="DEX879" s="396"/>
      <c r="DEY879" s="396"/>
      <c r="DEZ879" s="396"/>
      <c r="DFA879" s="396"/>
      <c r="DFB879" s="396"/>
      <c r="DFC879" s="396"/>
      <c r="DFD879" s="396"/>
      <c r="DFE879" s="396"/>
      <c r="DFF879" s="396"/>
      <c r="DFG879" s="396"/>
      <c r="DFH879" s="396"/>
      <c r="DFI879" s="396"/>
      <c r="DFJ879" s="396"/>
      <c r="DFK879" s="396"/>
      <c r="DFL879" s="396"/>
      <c r="DFM879" s="396"/>
      <c r="DFN879" s="396"/>
      <c r="DFO879" s="396"/>
      <c r="DFP879" s="396"/>
      <c r="DFQ879" s="396"/>
      <c r="DFR879" s="396"/>
      <c r="DFS879" s="396"/>
      <c r="DFT879" s="396"/>
      <c r="DFU879" s="396"/>
      <c r="DFV879" s="396"/>
      <c r="DFW879" s="396"/>
      <c r="DFX879" s="396"/>
      <c r="DFY879" s="396"/>
      <c r="DFZ879" s="396"/>
      <c r="DGA879" s="396"/>
      <c r="DGB879" s="396"/>
      <c r="DGC879" s="396"/>
      <c r="DGD879" s="396"/>
      <c r="DGE879" s="396"/>
      <c r="DGF879" s="396"/>
      <c r="DGG879" s="396"/>
      <c r="DGH879" s="396"/>
      <c r="DGI879" s="396"/>
      <c r="DGJ879" s="396"/>
      <c r="DGK879" s="396"/>
      <c r="DGL879" s="396"/>
      <c r="DGM879" s="396"/>
      <c r="DGN879" s="396"/>
      <c r="DGO879" s="396"/>
      <c r="DGP879" s="396"/>
      <c r="DGQ879" s="396"/>
      <c r="DGR879" s="396"/>
      <c r="DGS879" s="396"/>
      <c r="DGT879" s="396"/>
      <c r="DGU879" s="396"/>
      <c r="DGV879" s="396"/>
      <c r="DGW879" s="396"/>
      <c r="DGX879" s="396"/>
      <c r="DGY879" s="396"/>
      <c r="DGZ879" s="396"/>
      <c r="DHA879" s="396"/>
      <c r="DHB879" s="396"/>
      <c r="DHC879" s="396"/>
      <c r="DHD879" s="396"/>
      <c r="DHE879" s="396"/>
      <c r="DHF879" s="396"/>
      <c r="DHG879" s="396"/>
      <c r="DHH879" s="396"/>
      <c r="DHI879" s="396"/>
      <c r="DHJ879" s="396"/>
      <c r="DHK879" s="396"/>
      <c r="DHL879" s="396"/>
      <c r="DHM879" s="396"/>
      <c r="DHN879" s="396"/>
      <c r="DHO879" s="396"/>
      <c r="DHP879" s="396"/>
      <c r="DHQ879" s="396"/>
      <c r="DHR879" s="396"/>
      <c r="DHS879" s="396"/>
      <c r="DHT879" s="396"/>
      <c r="DHU879" s="396"/>
      <c r="DHV879" s="396"/>
      <c r="DHW879" s="396"/>
      <c r="DHX879" s="396"/>
      <c r="DHY879" s="396"/>
      <c r="DHZ879" s="396"/>
      <c r="DIA879" s="396"/>
      <c r="DIB879" s="396"/>
      <c r="DIC879" s="396"/>
      <c r="DID879" s="396"/>
      <c r="DIE879" s="396"/>
      <c r="DIF879" s="396"/>
      <c r="DIG879" s="396"/>
      <c r="DIH879" s="396"/>
      <c r="DII879" s="396"/>
      <c r="DIJ879" s="396"/>
      <c r="DIK879" s="396"/>
      <c r="DIL879" s="396"/>
      <c r="DIM879" s="396"/>
      <c r="DIN879" s="396"/>
      <c r="DIO879" s="396"/>
      <c r="DIP879" s="396"/>
      <c r="DIQ879" s="396"/>
      <c r="DIR879" s="396"/>
      <c r="DIS879" s="396"/>
      <c r="DIT879" s="396"/>
      <c r="DIU879" s="396"/>
      <c r="DIV879" s="396"/>
      <c r="DIW879" s="396"/>
      <c r="DIX879" s="396"/>
      <c r="DIY879" s="396"/>
      <c r="DIZ879" s="396"/>
      <c r="DJA879" s="396"/>
      <c r="DJB879" s="396"/>
      <c r="DJC879" s="396"/>
      <c r="DJD879" s="396"/>
      <c r="DJE879" s="396"/>
      <c r="DJF879" s="396"/>
      <c r="DJG879" s="396"/>
      <c r="DJH879" s="396"/>
      <c r="DJI879" s="396"/>
      <c r="DJJ879" s="396"/>
      <c r="DJK879" s="396"/>
      <c r="DJL879" s="396"/>
      <c r="DJM879" s="396"/>
      <c r="DJN879" s="396"/>
      <c r="DJO879" s="396"/>
      <c r="DJP879" s="396"/>
      <c r="DJQ879" s="396"/>
      <c r="DJR879" s="396"/>
      <c r="DJS879" s="396"/>
      <c r="DJT879" s="396"/>
      <c r="DJU879" s="396"/>
      <c r="DJV879" s="396"/>
      <c r="DJW879" s="396"/>
      <c r="DJX879" s="396"/>
      <c r="DJY879" s="396"/>
      <c r="DJZ879" s="396"/>
      <c r="DKA879" s="396"/>
      <c r="DKB879" s="396"/>
      <c r="DKC879" s="396"/>
      <c r="DKD879" s="396"/>
      <c r="DKE879" s="396"/>
      <c r="DKF879" s="396"/>
      <c r="DKG879" s="396"/>
      <c r="DKH879" s="396"/>
      <c r="DKI879" s="396"/>
      <c r="DKJ879" s="396"/>
      <c r="DKK879" s="396"/>
      <c r="DKL879" s="396"/>
      <c r="DKM879" s="396"/>
      <c r="DKN879" s="396"/>
      <c r="DKO879" s="396"/>
      <c r="DKP879" s="396"/>
      <c r="DKQ879" s="396"/>
      <c r="DKR879" s="396"/>
      <c r="DKS879" s="396"/>
      <c r="DKT879" s="396"/>
      <c r="DKU879" s="396"/>
      <c r="DKV879" s="396"/>
      <c r="DKW879" s="396"/>
      <c r="DKX879" s="396"/>
      <c r="DKY879" s="396"/>
      <c r="DKZ879" s="396"/>
      <c r="DLA879" s="396"/>
      <c r="DLB879" s="396"/>
      <c r="DLC879" s="396"/>
      <c r="DLD879" s="396"/>
      <c r="DLE879" s="396"/>
      <c r="DLF879" s="396"/>
      <c r="DLG879" s="396"/>
      <c r="DLH879" s="396"/>
      <c r="DLI879" s="396"/>
      <c r="DLJ879" s="396"/>
      <c r="DLK879" s="396"/>
      <c r="DLL879" s="396"/>
      <c r="DLM879" s="396"/>
      <c r="DLN879" s="396"/>
      <c r="DLO879" s="396"/>
      <c r="DLP879" s="396"/>
      <c r="DLQ879" s="396"/>
      <c r="DLR879" s="396"/>
      <c r="DLS879" s="396"/>
      <c r="DLT879" s="396"/>
      <c r="DLU879" s="396"/>
      <c r="DLV879" s="396"/>
      <c r="DLW879" s="396"/>
      <c r="DLX879" s="396"/>
      <c r="DLY879" s="396"/>
      <c r="DLZ879" s="396"/>
      <c r="DMA879" s="396"/>
      <c r="DMB879" s="396"/>
      <c r="DMC879" s="396"/>
      <c r="DMD879" s="396"/>
      <c r="DME879" s="396"/>
      <c r="DMF879" s="396"/>
      <c r="DMG879" s="396"/>
      <c r="DMH879" s="396"/>
      <c r="DMI879" s="396"/>
      <c r="DMJ879" s="396"/>
      <c r="DMK879" s="396"/>
      <c r="DML879" s="396"/>
      <c r="DMM879" s="396"/>
      <c r="DMN879" s="396"/>
      <c r="DMO879" s="396"/>
      <c r="DMP879" s="396"/>
      <c r="DMQ879" s="396"/>
      <c r="DMR879" s="396"/>
      <c r="DMS879" s="396"/>
      <c r="DMT879" s="396"/>
      <c r="DMU879" s="396"/>
      <c r="DMV879" s="396"/>
      <c r="DMW879" s="396"/>
      <c r="DMX879" s="396"/>
      <c r="DMY879" s="396"/>
      <c r="DMZ879" s="396"/>
      <c r="DNA879" s="396"/>
      <c r="DNB879" s="396"/>
      <c r="DNC879" s="396"/>
      <c r="DND879" s="396"/>
      <c r="DNE879" s="396"/>
      <c r="DNF879" s="396"/>
      <c r="DNG879" s="396"/>
      <c r="DNH879" s="396"/>
      <c r="DNI879" s="396"/>
      <c r="DNJ879" s="396"/>
      <c r="DNK879" s="396"/>
      <c r="DNL879" s="396"/>
      <c r="DNM879" s="396"/>
      <c r="DNN879" s="396"/>
      <c r="DNO879" s="396"/>
      <c r="DNP879" s="396"/>
      <c r="DNQ879" s="396"/>
      <c r="DNR879" s="396"/>
      <c r="DNS879" s="396"/>
      <c r="DNT879" s="396"/>
      <c r="DNU879" s="396"/>
      <c r="DNV879" s="396"/>
      <c r="DNW879" s="396"/>
      <c r="DNX879" s="396"/>
      <c r="DNY879" s="396"/>
      <c r="DNZ879" s="396"/>
      <c r="DOA879" s="396"/>
      <c r="DOB879" s="396"/>
      <c r="DOC879" s="396"/>
      <c r="DOD879" s="396"/>
      <c r="DOE879" s="396"/>
      <c r="DOF879" s="396"/>
      <c r="DOG879" s="396"/>
      <c r="DOH879" s="396"/>
      <c r="DOI879" s="396"/>
      <c r="DOJ879" s="396"/>
      <c r="DOK879" s="396"/>
      <c r="DOL879" s="396"/>
      <c r="DOM879" s="396"/>
      <c r="DON879" s="396"/>
      <c r="DOO879" s="396"/>
      <c r="DOP879" s="396"/>
      <c r="DOQ879" s="396"/>
      <c r="DOR879" s="396"/>
      <c r="DOS879" s="396"/>
      <c r="DOT879" s="396"/>
      <c r="DOU879" s="396"/>
      <c r="DOV879" s="396"/>
      <c r="DOW879" s="396"/>
      <c r="DOX879" s="396"/>
      <c r="DOY879" s="396"/>
      <c r="DOZ879" s="396"/>
      <c r="DPA879" s="396"/>
      <c r="DPB879" s="396"/>
      <c r="DPC879" s="396"/>
      <c r="DPD879" s="396"/>
      <c r="DPE879" s="396"/>
      <c r="DPF879" s="396"/>
      <c r="DPG879" s="396"/>
      <c r="DPH879" s="396"/>
      <c r="DPI879" s="396"/>
      <c r="DPJ879" s="396"/>
      <c r="DPK879" s="396"/>
      <c r="DPL879" s="396"/>
      <c r="DPM879" s="396"/>
      <c r="DPN879" s="396"/>
      <c r="DPO879" s="396"/>
      <c r="DPP879" s="396"/>
      <c r="DPQ879" s="396"/>
      <c r="DPR879" s="396"/>
      <c r="DPS879" s="396"/>
      <c r="DPT879" s="396"/>
      <c r="DPU879" s="396"/>
      <c r="DPV879" s="396"/>
      <c r="DPW879" s="396"/>
      <c r="DPX879" s="396"/>
      <c r="DPY879" s="396"/>
      <c r="DPZ879" s="396"/>
      <c r="DQA879" s="396"/>
      <c r="DQB879" s="396"/>
      <c r="DQC879" s="396"/>
      <c r="DQD879" s="396"/>
      <c r="DQE879" s="396"/>
      <c r="DQF879" s="396"/>
      <c r="DQG879" s="396"/>
      <c r="DQH879" s="396"/>
      <c r="DQI879" s="396"/>
      <c r="DQJ879" s="396"/>
      <c r="DQK879" s="396"/>
      <c r="DQL879" s="396"/>
      <c r="DQM879" s="396"/>
      <c r="DQN879" s="396"/>
      <c r="DQO879" s="396"/>
      <c r="DQP879" s="396"/>
      <c r="DQQ879" s="396"/>
      <c r="DQR879" s="396"/>
      <c r="DQS879" s="396"/>
      <c r="DQT879" s="396"/>
      <c r="DQU879" s="396"/>
      <c r="DQV879" s="396"/>
      <c r="DQW879" s="396"/>
      <c r="DQX879" s="396"/>
      <c r="DQY879" s="396"/>
      <c r="DQZ879" s="396"/>
      <c r="DRA879" s="396"/>
      <c r="DRB879" s="396"/>
      <c r="DRC879" s="396"/>
      <c r="DRD879" s="396"/>
      <c r="DRE879" s="396"/>
      <c r="DRF879" s="396"/>
      <c r="DRG879" s="396"/>
      <c r="DRH879" s="396"/>
      <c r="DRI879" s="396"/>
      <c r="DRJ879" s="396"/>
      <c r="DRK879" s="396"/>
      <c r="DRL879" s="396"/>
      <c r="DRM879" s="396"/>
      <c r="DRN879" s="396"/>
      <c r="DRO879" s="396"/>
      <c r="DRP879" s="396"/>
      <c r="DRQ879" s="396"/>
      <c r="DRR879" s="396"/>
      <c r="DRS879" s="396"/>
      <c r="DRT879" s="396"/>
      <c r="DRU879" s="396"/>
      <c r="DRV879" s="396"/>
      <c r="DRW879" s="396"/>
      <c r="DRX879" s="396"/>
      <c r="DRY879" s="396"/>
      <c r="DRZ879" s="396"/>
      <c r="DSA879" s="396"/>
      <c r="DSB879" s="396"/>
      <c r="DSC879" s="396"/>
      <c r="DSD879" s="396"/>
      <c r="DSE879" s="396"/>
      <c r="DSF879" s="396"/>
      <c r="DSG879" s="396"/>
      <c r="DSH879" s="396"/>
      <c r="DSI879" s="396"/>
      <c r="DSJ879" s="396"/>
      <c r="DSK879" s="396"/>
      <c r="DSL879" s="396"/>
      <c r="DSM879" s="396"/>
      <c r="DSN879" s="396"/>
      <c r="DSO879" s="396"/>
      <c r="DSP879" s="396"/>
      <c r="DSQ879" s="396"/>
      <c r="DSR879" s="396"/>
      <c r="DSS879" s="396"/>
      <c r="DST879" s="396"/>
      <c r="DSU879" s="396"/>
      <c r="DSV879" s="396"/>
      <c r="DSW879" s="396"/>
      <c r="DSX879" s="396"/>
      <c r="DSY879" s="396"/>
      <c r="DSZ879" s="396"/>
      <c r="DTA879" s="396"/>
      <c r="DTB879" s="396"/>
      <c r="DTC879" s="396"/>
      <c r="DTD879" s="396"/>
      <c r="DTE879" s="396"/>
      <c r="DTF879" s="396"/>
      <c r="DTG879" s="396"/>
      <c r="DTH879" s="396"/>
      <c r="DTI879" s="396"/>
      <c r="DTJ879" s="396"/>
      <c r="DTK879" s="396"/>
      <c r="DTL879" s="396"/>
      <c r="DTM879" s="396"/>
      <c r="DTN879" s="396"/>
      <c r="DTO879" s="396"/>
      <c r="DTP879" s="396"/>
      <c r="DTQ879" s="396"/>
      <c r="DTR879" s="396"/>
      <c r="DTS879" s="396"/>
      <c r="DTT879" s="396"/>
      <c r="DTU879" s="396"/>
      <c r="DTV879" s="396"/>
      <c r="DTW879" s="396"/>
      <c r="DTX879" s="396"/>
      <c r="DTY879" s="396"/>
      <c r="DTZ879" s="396"/>
      <c r="DUA879" s="396"/>
      <c r="DUB879" s="396"/>
      <c r="DUC879" s="396"/>
      <c r="DUD879" s="396"/>
      <c r="DUE879" s="396"/>
      <c r="DUF879" s="396"/>
      <c r="DUG879" s="396"/>
      <c r="DUH879" s="396"/>
      <c r="DUI879" s="396"/>
      <c r="DUJ879" s="396"/>
      <c r="DUK879" s="396"/>
      <c r="DUL879" s="396"/>
      <c r="DUM879" s="396"/>
      <c r="DUN879" s="396"/>
      <c r="DUO879" s="396"/>
      <c r="DUP879" s="396"/>
      <c r="DUQ879" s="396"/>
      <c r="DUR879" s="396"/>
      <c r="DUS879" s="396"/>
      <c r="DUT879" s="396"/>
      <c r="DUU879" s="396"/>
      <c r="DUV879" s="396"/>
      <c r="DUW879" s="396"/>
      <c r="DUX879" s="396"/>
      <c r="DUY879" s="396"/>
      <c r="DUZ879" s="396"/>
      <c r="DVA879" s="396"/>
      <c r="DVB879" s="396"/>
      <c r="DVC879" s="396"/>
      <c r="DVD879" s="396"/>
      <c r="DVE879" s="396"/>
      <c r="DVF879" s="396"/>
      <c r="DVG879" s="396"/>
      <c r="DVH879" s="396"/>
      <c r="DVI879" s="396"/>
      <c r="DVJ879" s="396"/>
      <c r="DVK879" s="396"/>
      <c r="DVL879" s="396"/>
      <c r="DVM879" s="396"/>
      <c r="DVN879" s="396"/>
      <c r="DVO879" s="396"/>
      <c r="DVP879" s="396"/>
      <c r="DVQ879" s="396"/>
      <c r="DVR879" s="396"/>
      <c r="DVS879" s="396"/>
      <c r="DVT879" s="396"/>
      <c r="DVU879" s="396"/>
      <c r="DVV879" s="396"/>
      <c r="DVW879" s="396"/>
      <c r="DVX879" s="396"/>
      <c r="DVY879" s="396"/>
      <c r="DVZ879" s="396"/>
      <c r="DWA879" s="396"/>
      <c r="DWB879" s="396"/>
      <c r="DWC879" s="396"/>
      <c r="DWD879" s="396"/>
      <c r="DWE879" s="396"/>
      <c r="DWF879" s="396"/>
      <c r="DWG879" s="396"/>
      <c r="DWH879" s="396"/>
      <c r="DWI879" s="396"/>
      <c r="DWJ879" s="396"/>
      <c r="DWK879" s="396"/>
      <c r="DWL879" s="396"/>
      <c r="DWM879" s="396"/>
      <c r="DWN879" s="396"/>
      <c r="DWO879" s="396"/>
      <c r="DWP879" s="396"/>
      <c r="DWQ879" s="396"/>
      <c r="DWR879" s="396"/>
      <c r="DWS879" s="396"/>
      <c r="DWT879" s="396"/>
      <c r="DWU879" s="396"/>
      <c r="DWV879" s="396"/>
      <c r="DWW879" s="396"/>
      <c r="DWX879" s="396"/>
      <c r="DWY879" s="396"/>
      <c r="DWZ879" s="396"/>
      <c r="DXA879" s="396"/>
      <c r="DXB879" s="396"/>
      <c r="DXC879" s="396"/>
      <c r="DXD879" s="396"/>
      <c r="DXE879" s="396"/>
      <c r="DXF879" s="396"/>
      <c r="DXG879" s="396"/>
      <c r="DXH879" s="396"/>
      <c r="DXI879" s="396"/>
      <c r="DXJ879" s="396"/>
      <c r="DXK879" s="396"/>
      <c r="DXL879" s="396"/>
      <c r="DXM879" s="396"/>
      <c r="DXN879" s="396"/>
      <c r="DXO879" s="396"/>
      <c r="DXP879" s="396"/>
      <c r="DXQ879" s="396"/>
      <c r="DXR879" s="396"/>
      <c r="DXS879" s="396"/>
      <c r="DXT879" s="396"/>
      <c r="DXU879" s="396"/>
      <c r="DXV879" s="396"/>
      <c r="DXW879" s="396"/>
      <c r="DXX879" s="396"/>
      <c r="DXY879" s="396"/>
      <c r="DXZ879" s="396"/>
      <c r="DYA879" s="396"/>
      <c r="DYB879" s="396"/>
      <c r="DYC879" s="396"/>
      <c r="DYD879" s="396"/>
      <c r="DYE879" s="396"/>
      <c r="DYF879" s="396"/>
      <c r="DYG879" s="396"/>
      <c r="DYH879" s="396"/>
      <c r="DYI879" s="396"/>
      <c r="DYJ879" s="396"/>
      <c r="DYK879" s="396"/>
      <c r="DYL879" s="396"/>
      <c r="DYM879" s="396"/>
      <c r="DYN879" s="396"/>
      <c r="DYO879" s="396"/>
      <c r="DYP879" s="396"/>
      <c r="DYQ879" s="396"/>
      <c r="DYR879" s="396"/>
      <c r="DYS879" s="396"/>
      <c r="DYT879" s="396"/>
      <c r="DYU879" s="396"/>
      <c r="DYV879" s="396"/>
      <c r="DYW879" s="396"/>
      <c r="DYX879" s="396"/>
      <c r="DYY879" s="396"/>
      <c r="DYZ879" s="396"/>
      <c r="DZA879" s="396"/>
      <c r="DZB879" s="396"/>
      <c r="DZC879" s="396"/>
      <c r="DZD879" s="396"/>
      <c r="DZE879" s="396"/>
      <c r="DZF879" s="396"/>
      <c r="DZG879" s="396"/>
      <c r="DZH879" s="396"/>
      <c r="DZI879" s="396"/>
      <c r="DZJ879" s="396"/>
      <c r="DZK879" s="396"/>
      <c r="DZL879" s="396"/>
      <c r="DZM879" s="396"/>
      <c r="DZN879" s="396"/>
      <c r="DZO879" s="396"/>
      <c r="DZP879" s="396"/>
      <c r="DZQ879" s="396"/>
      <c r="DZR879" s="396"/>
      <c r="DZS879" s="396"/>
      <c r="DZT879" s="396"/>
      <c r="DZU879" s="396"/>
      <c r="DZV879" s="396"/>
      <c r="DZW879" s="396"/>
      <c r="DZX879" s="396"/>
      <c r="DZY879" s="396"/>
      <c r="DZZ879" s="396"/>
      <c r="EAA879" s="396"/>
      <c r="EAB879" s="396"/>
      <c r="EAC879" s="396"/>
      <c r="EAD879" s="396"/>
      <c r="EAE879" s="396"/>
      <c r="EAF879" s="396"/>
      <c r="EAG879" s="396"/>
      <c r="EAH879" s="396"/>
      <c r="EAI879" s="396"/>
      <c r="EAJ879" s="396"/>
      <c r="EAK879" s="396"/>
      <c r="EAL879" s="396"/>
      <c r="EAM879" s="396"/>
      <c r="EAN879" s="396"/>
      <c r="EAO879" s="396"/>
      <c r="EAP879" s="396"/>
      <c r="EAQ879" s="396"/>
      <c r="EAR879" s="396"/>
      <c r="EAS879" s="396"/>
      <c r="EAT879" s="396"/>
      <c r="EAU879" s="396"/>
      <c r="EAV879" s="396"/>
      <c r="EAW879" s="396"/>
      <c r="EAX879" s="396"/>
      <c r="EAY879" s="396"/>
      <c r="EAZ879" s="396"/>
      <c r="EBA879" s="396"/>
      <c r="EBB879" s="396"/>
      <c r="EBC879" s="396"/>
      <c r="EBD879" s="396"/>
      <c r="EBE879" s="396"/>
      <c r="EBF879" s="396"/>
      <c r="EBG879" s="396"/>
      <c r="EBH879" s="396"/>
      <c r="EBI879" s="396"/>
      <c r="EBJ879" s="396"/>
      <c r="EBK879" s="396"/>
      <c r="EBL879" s="396"/>
      <c r="EBM879" s="396"/>
      <c r="EBN879" s="396"/>
      <c r="EBO879" s="396"/>
      <c r="EBP879" s="396"/>
      <c r="EBQ879" s="396"/>
      <c r="EBR879" s="396"/>
      <c r="EBS879" s="396"/>
      <c r="EBT879" s="396"/>
      <c r="EBU879" s="396"/>
      <c r="EBV879" s="396"/>
      <c r="EBW879" s="396"/>
      <c r="EBX879" s="396"/>
      <c r="EBY879" s="396"/>
      <c r="EBZ879" s="396"/>
      <c r="ECA879" s="396"/>
      <c r="ECB879" s="396"/>
      <c r="ECC879" s="396"/>
      <c r="ECD879" s="396"/>
      <c r="ECE879" s="396"/>
      <c r="ECF879" s="396"/>
      <c r="ECG879" s="396"/>
      <c r="ECH879" s="396"/>
      <c r="ECI879" s="396"/>
      <c r="ECJ879" s="396"/>
      <c r="ECK879" s="396"/>
      <c r="ECL879" s="396"/>
      <c r="ECM879" s="396"/>
      <c r="ECN879" s="396"/>
      <c r="ECO879" s="396"/>
      <c r="ECP879" s="396"/>
      <c r="ECQ879" s="396"/>
      <c r="ECR879" s="396"/>
      <c r="ECS879" s="396"/>
      <c r="ECT879" s="396"/>
      <c r="ECU879" s="396"/>
      <c r="ECV879" s="396"/>
      <c r="ECW879" s="396"/>
      <c r="ECX879" s="396"/>
      <c r="ECY879" s="396"/>
      <c r="ECZ879" s="396"/>
      <c r="EDA879" s="396"/>
      <c r="EDB879" s="396"/>
      <c r="EDC879" s="396"/>
      <c r="EDD879" s="396"/>
      <c r="EDE879" s="396"/>
      <c r="EDF879" s="396"/>
      <c r="EDG879" s="396"/>
      <c r="EDH879" s="396"/>
      <c r="EDI879" s="396"/>
      <c r="EDJ879" s="396"/>
      <c r="EDK879" s="396"/>
      <c r="EDL879" s="396"/>
      <c r="EDM879" s="396"/>
      <c r="EDN879" s="396"/>
      <c r="EDO879" s="396"/>
      <c r="EDP879" s="396"/>
      <c r="EDQ879" s="396"/>
      <c r="EDR879" s="396"/>
      <c r="EDS879" s="396"/>
      <c r="EDT879" s="396"/>
      <c r="EDU879" s="396"/>
      <c r="EDV879" s="396"/>
      <c r="EDW879" s="396"/>
      <c r="EDX879" s="396"/>
      <c r="EDY879" s="396"/>
      <c r="EDZ879" s="396"/>
      <c r="EEA879" s="396"/>
      <c r="EEB879" s="396"/>
      <c r="EEC879" s="396"/>
      <c r="EED879" s="396"/>
      <c r="EEE879" s="396"/>
      <c r="EEF879" s="396"/>
      <c r="EEG879" s="396"/>
      <c r="EEH879" s="396"/>
      <c r="EEI879" s="396"/>
      <c r="EEJ879" s="396"/>
      <c r="EEK879" s="396"/>
      <c r="EEL879" s="396"/>
      <c r="EEM879" s="396"/>
      <c r="EEN879" s="396"/>
      <c r="EEO879" s="396"/>
      <c r="EEP879" s="396"/>
      <c r="EEQ879" s="396"/>
      <c r="EER879" s="396"/>
      <c r="EES879" s="396"/>
      <c r="EET879" s="396"/>
      <c r="EEU879" s="396"/>
      <c r="EEV879" s="396"/>
      <c r="EEW879" s="396"/>
      <c r="EEX879" s="396"/>
      <c r="EEY879" s="396"/>
      <c r="EEZ879" s="396"/>
      <c r="EFA879" s="396"/>
      <c r="EFB879" s="396"/>
      <c r="EFC879" s="396"/>
      <c r="EFD879" s="396"/>
      <c r="EFE879" s="396"/>
      <c r="EFF879" s="396"/>
      <c r="EFG879" s="396"/>
      <c r="EFH879" s="396"/>
      <c r="EFI879" s="396"/>
      <c r="EFJ879" s="396"/>
      <c r="EFK879" s="396"/>
      <c r="EFL879" s="396"/>
      <c r="EFM879" s="396"/>
      <c r="EFN879" s="396"/>
      <c r="EFO879" s="396"/>
      <c r="EFP879" s="396"/>
      <c r="EFQ879" s="396"/>
      <c r="EFR879" s="396"/>
      <c r="EFS879" s="396"/>
      <c r="EFT879" s="396"/>
      <c r="EFU879" s="396"/>
      <c r="EFV879" s="396"/>
      <c r="EFW879" s="396"/>
      <c r="EFX879" s="396"/>
      <c r="EFY879" s="396"/>
      <c r="EFZ879" s="396"/>
      <c r="EGA879" s="396"/>
      <c r="EGB879" s="396"/>
      <c r="EGC879" s="396"/>
      <c r="EGD879" s="396"/>
      <c r="EGE879" s="396"/>
      <c r="EGF879" s="396"/>
      <c r="EGG879" s="396"/>
      <c r="EGH879" s="396"/>
      <c r="EGI879" s="396"/>
      <c r="EGJ879" s="396"/>
      <c r="EGK879" s="396"/>
      <c r="EGL879" s="396"/>
      <c r="EGM879" s="396"/>
      <c r="EGN879" s="396"/>
      <c r="EGO879" s="396"/>
      <c r="EGP879" s="396"/>
      <c r="EGQ879" s="396"/>
      <c r="EGR879" s="396"/>
      <c r="EGS879" s="396"/>
      <c r="EGT879" s="396"/>
      <c r="EGU879" s="396"/>
      <c r="EGV879" s="396"/>
      <c r="EGW879" s="396"/>
      <c r="EGX879" s="396"/>
      <c r="EGY879" s="396"/>
      <c r="EGZ879" s="396"/>
      <c r="EHA879" s="396"/>
      <c r="EHB879" s="396"/>
      <c r="EHC879" s="396"/>
      <c r="EHD879" s="396"/>
      <c r="EHE879" s="396"/>
      <c r="EHF879" s="396"/>
      <c r="EHG879" s="396"/>
      <c r="EHH879" s="396"/>
      <c r="EHI879" s="396"/>
      <c r="EHJ879" s="396"/>
      <c r="EHK879" s="396"/>
      <c r="EHL879" s="396"/>
      <c r="EHM879" s="396"/>
      <c r="EHN879" s="396"/>
      <c r="EHO879" s="396"/>
      <c r="EHP879" s="396"/>
      <c r="EHQ879" s="396"/>
      <c r="EHR879" s="396"/>
      <c r="EHS879" s="396"/>
      <c r="EHT879" s="396"/>
      <c r="EHU879" s="396"/>
      <c r="EHV879" s="396"/>
      <c r="EHW879" s="396"/>
      <c r="EHX879" s="396"/>
      <c r="EHY879" s="396"/>
      <c r="EHZ879" s="396"/>
      <c r="EIA879" s="396"/>
      <c r="EIB879" s="396"/>
      <c r="EIC879" s="396"/>
      <c r="EID879" s="396"/>
      <c r="EIE879" s="396"/>
      <c r="EIF879" s="396"/>
      <c r="EIG879" s="396"/>
      <c r="EIH879" s="396"/>
      <c r="EII879" s="396"/>
      <c r="EIJ879" s="396"/>
      <c r="EIK879" s="396"/>
      <c r="EIL879" s="396"/>
      <c r="EIM879" s="396"/>
      <c r="EIN879" s="396"/>
      <c r="EIO879" s="396"/>
      <c r="EIP879" s="396"/>
      <c r="EIQ879" s="396"/>
      <c r="EIR879" s="396"/>
      <c r="EIS879" s="396"/>
      <c r="EIT879" s="396"/>
      <c r="EIU879" s="396"/>
      <c r="EIV879" s="396"/>
      <c r="EIW879" s="396"/>
      <c r="EIX879" s="396"/>
      <c r="EIY879" s="396"/>
      <c r="EIZ879" s="396"/>
      <c r="EJA879" s="396"/>
      <c r="EJB879" s="396"/>
      <c r="EJC879" s="396"/>
      <c r="EJD879" s="396"/>
      <c r="EJE879" s="396"/>
      <c r="EJF879" s="396"/>
      <c r="EJG879" s="396"/>
      <c r="EJH879" s="396"/>
      <c r="EJI879" s="396"/>
      <c r="EJJ879" s="396"/>
      <c r="EJK879" s="396"/>
      <c r="EJL879" s="396"/>
      <c r="EJM879" s="396"/>
      <c r="EJN879" s="396"/>
      <c r="EJO879" s="396"/>
      <c r="EJP879" s="396"/>
      <c r="EJQ879" s="396"/>
      <c r="EJR879" s="396"/>
      <c r="EJS879" s="396"/>
      <c r="EJT879" s="396"/>
      <c r="EJU879" s="396"/>
      <c r="EJV879" s="396"/>
      <c r="EJW879" s="396"/>
      <c r="EJX879" s="396"/>
      <c r="EJY879" s="396"/>
      <c r="EJZ879" s="396"/>
      <c r="EKA879" s="396"/>
      <c r="EKB879" s="396"/>
      <c r="EKC879" s="396"/>
      <c r="EKD879" s="396"/>
      <c r="EKE879" s="396"/>
      <c r="EKF879" s="396"/>
      <c r="EKG879" s="396"/>
      <c r="EKH879" s="396"/>
      <c r="EKI879" s="396"/>
      <c r="EKJ879" s="396"/>
      <c r="EKK879" s="396"/>
      <c r="EKL879" s="396"/>
      <c r="EKM879" s="396"/>
      <c r="EKN879" s="396"/>
      <c r="EKO879" s="396"/>
      <c r="EKP879" s="396"/>
      <c r="EKQ879" s="396"/>
      <c r="EKR879" s="396"/>
      <c r="EKS879" s="396"/>
      <c r="EKT879" s="396"/>
      <c r="EKU879" s="396"/>
      <c r="EKV879" s="396"/>
      <c r="EKW879" s="396"/>
      <c r="EKX879" s="396"/>
      <c r="EKY879" s="396"/>
      <c r="EKZ879" s="396"/>
      <c r="ELA879" s="396"/>
      <c r="ELB879" s="396"/>
      <c r="ELC879" s="396"/>
      <c r="ELD879" s="396"/>
      <c r="ELE879" s="396"/>
      <c r="ELF879" s="396"/>
      <c r="ELG879" s="396"/>
      <c r="ELH879" s="396"/>
      <c r="ELI879" s="396"/>
      <c r="ELJ879" s="396"/>
      <c r="ELK879" s="396"/>
      <c r="ELL879" s="396"/>
      <c r="ELM879" s="396"/>
      <c r="ELN879" s="396"/>
      <c r="ELO879" s="396"/>
      <c r="ELP879" s="396"/>
      <c r="ELQ879" s="396"/>
      <c r="ELR879" s="396"/>
      <c r="ELS879" s="396"/>
      <c r="ELT879" s="396"/>
      <c r="ELU879" s="396"/>
      <c r="ELV879" s="396"/>
      <c r="ELW879" s="396"/>
      <c r="ELX879" s="396"/>
      <c r="ELY879" s="396"/>
      <c r="ELZ879" s="396"/>
      <c r="EMA879" s="396"/>
      <c r="EMB879" s="396"/>
      <c r="EMC879" s="396"/>
      <c r="EMD879" s="396"/>
      <c r="EME879" s="396"/>
      <c r="EMF879" s="396"/>
      <c r="EMG879" s="396"/>
      <c r="EMH879" s="396"/>
      <c r="EMI879" s="396"/>
      <c r="EMJ879" s="396"/>
      <c r="EMK879" s="396"/>
      <c r="EML879" s="396"/>
      <c r="EMM879" s="396"/>
      <c r="EMN879" s="396"/>
      <c r="EMO879" s="396"/>
      <c r="EMP879" s="396"/>
      <c r="EMQ879" s="396"/>
      <c r="EMR879" s="396"/>
      <c r="EMS879" s="396"/>
      <c r="EMT879" s="396"/>
      <c r="EMU879" s="396"/>
      <c r="EMV879" s="396"/>
      <c r="EMW879" s="396"/>
      <c r="EMX879" s="396"/>
      <c r="EMY879" s="396"/>
      <c r="EMZ879" s="396"/>
      <c r="ENA879" s="396"/>
      <c r="ENB879" s="396"/>
      <c r="ENC879" s="396"/>
      <c r="END879" s="396"/>
      <c r="ENE879" s="396"/>
      <c r="ENF879" s="396"/>
      <c r="ENG879" s="396"/>
      <c r="ENH879" s="396"/>
      <c r="ENI879" s="396"/>
      <c r="ENJ879" s="396"/>
      <c r="ENK879" s="396"/>
      <c r="ENL879" s="396"/>
      <c r="ENM879" s="396"/>
      <c r="ENN879" s="396"/>
      <c r="ENO879" s="396"/>
      <c r="ENP879" s="396"/>
      <c r="ENQ879" s="396"/>
      <c r="ENR879" s="396"/>
      <c r="ENS879" s="396"/>
      <c r="ENT879" s="396"/>
      <c r="ENU879" s="396"/>
      <c r="ENV879" s="396"/>
      <c r="ENW879" s="396"/>
      <c r="ENX879" s="396"/>
      <c r="ENY879" s="396"/>
      <c r="ENZ879" s="396"/>
      <c r="EOA879" s="396"/>
      <c r="EOB879" s="396"/>
      <c r="EOC879" s="396"/>
      <c r="EOD879" s="396"/>
      <c r="EOE879" s="396"/>
      <c r="EOF879" s="396"/>
      <c r="EOG879" s="396"/>
      <c r="EOH879" s="396"/>
      <c r="EOI879" s="396"/>
      <c r="EOJ879" s="396"/>
      <c r="EOK879" s="396"/>
      <c r="EOL879" s="396"/>
      <c r="EOM879" s="396"/>
      <c r="EON879" s="396"/>
      <c r="EOO879" s="396"/>
      <c r="EOP879" s="396"/>
      <c r="EOQ879" s="396"/>
      <c r="EOR879" s="396"/>
      <c r="EOS879" s="396"/>
      <c r="EOT879" s="396"/>
      <c r="EOU879" s="396"/>
      <c r="EOV879" s="396"/>
      <c r="EOW879" s="396"/>
      <c r="EOX879" s="396"/>
      <c r="EOY879" s="396"/>
      <c r="EOZ879" s="396"/>
      <c r="EPA879" s="396"/>
      <c r="EPB879" s="396"/>
      <c r="EPC879" s="396"/>
      <c r="EPD879" s="396"/>
      <c r="EPE879" s="396"/>
      <c r="EPF879" s="396"/>
      <c r="EPG879" s="396"/>
      <c r="EPH879" s="396"/>
      <c r="EPI879" s="396"/>
      <c r="EPJ879" s="396"/>
      <c r="EPK879" s="396"/>
      <c r="EPL879" s="396"/>
      <c r="EPM879" s="396"/>
      <c r="EPN879" s="396"/>
      <c r="EPO879" s="396"/>
      <c r="EPP879" s="396"/>
      <c r="EPQ879" s="396"/>
      <c r="EPR879" s="396"/>
      <c r="EPS879" s="396"/>
      <c r="EPT879" s="396"/>
      <c r="EPU879" s="396"/>
      <c r="EPV879" s="396"/>
      <c r="EPW879" s="396"/>
      <c r="EPX879" s="396"/>
      <c r="EPY879" s="396"/>
      <c r="EPZ879" s="396"/>
      <c r="EQA879" s="396"/>
      <c r="EQB879" s="396"/>
      <c r="EQC879" s="396"/>
      <c r="EQD879" s="396"/>
      <c r="EQE879" s="396"/>
      <c r="EQF879" s="396"/>
      <c r="EQG879" s="396"/>
      <c r="EQH879" s="396"/>
      <c r="EQI879" s="396"/>
      <c r="EQJ879" s="396"/>
      <c r="EQK879" s="396"/>
      <c r="EQL879" s="396"/>
      <c r="EQM879" s="396"/>
      <c r="EQN879" s="396"/>
      <c r="EQO879" s="396"/>
      <c r="EQP879" s="396"/>
      <c r="EQQ879" s="396"/>
      <c r="EQR879" s="396"/>
      <c r="EQS879" s="396"/>
      <c r="EQT879" s="396"/>
      <c r="EQU879" s="396"/>
      <c r="EQV879" s="396"/>
      <c r="EQW879" s="396"/>
      <c r="EQX879" s="396"/>
      <c r="EQY879" s="396"/>
      <c r="EQZ879" s="396"/>
      <c r="ERA879" s="396"/>
      <c r="ERB879" s="396"/>
      <c r="ERC879" s="396"/>
      <c r="ERD879" s="396"/>
      <c r="ERE879" s="396"/>
      <c r="ERF879" s="396"/>
      <c r="ERG879" s="396"/>
      <c r="ERH879" s="396"/>
      <c r="ERI879" s="396"/>
      <c r="ERJ879" s="396"/>
      <c r="ERK879" s="396"/>
      <c r="ERL879" s="396"/>
      <c r="ERM879" s="396"/>
      <c r="ERN879" s="396"/>
      <c r="ERO879" s="396"/>
      <c r="ERP879" s="396"/>
      <c r="ERQ879" s="396"/>
      <c r="ERR879" s="396"/>
      <c r="ERS879" s="396"/>
      <c r="ERT879" s="396"/>
      <c r="ERU879" s="396"/>
      <c r="ERV879" s="396"/>
      <c r="ERW879" s="396"/>
      <c r="ERX879" s="396"/>
      <c r="ERY879" s="396"/>
      <c r="ERZ879" s="396"/>
      <c r="ESA879" s="396"/>
      <c r="ESB879" s="396"/>
      <c r="ESC879" s="396"/>
      <c r="ESD879" s="396"/>
      <c r="ESE879" s="396"/>
      <c r="ESF879" s="396"/>
      <c r="ESG879" s="396"/>
      <c r="ESH879" s="396"/>
      <c r="ESI879" s="396"/>
      <c r="ESJ879" s="396"/>
      <c r="ESK879" s="396"/>
      <c r="ESL879" s="396"/>
      <c r="ESM879" s="396"/>
      <c r="ESN879" s="396"/>
      <c r="ESO879" s="396"/>
      <c r="ESP879" s="396"/>
      <c r="ESQ879" s="396"/>
      <c r="ESR879" s="396"/>
      <c r="ESS879" s="396"/>
      <c r="EST879" s="396"/>
      <c r="ESU879" s="396"/>
      <c r="ESV879" s="396"/>
      <c r="ESW879" s="396"/>
      <c r="ESX879" s="396"/>
      <c r="ESY879" s="396"/>
      <c r="ESZ879" s="396"/>
      <c r="ETA879" s="396"/>
      <c r="ETB879" s="396"/>
      <c r="ETC879" s="396"/>
      <c r="ETD879" s="396"/>
      <c r="ETE879" s="396"/>
      <c r="ETF879" s="396"/>
      <c r="ETG879" s="396"/>
      <c r="ETH879" s="396"/>
      <c r="ETI879" s="396"/>
      <c r="ETJ879" s="396"/>
      <c r="ETK879" s="396"/>
      <c r="ETL879" s="396"/>
      <c r="ETM879" s="396"/>
      <c r="ETN879" s="396"/>
      <c r="ETO879" s="396"/>
      <c r="ETP879" s="396"/>
      <c r="ETQ879" s="396"/>
      <c r="ETR879" s="396"/>
      <c r="ETS879" s="396"/>
      <c r="ETT879" s="396"/>
      <c r="ETU879" s="396"/>
      <c r="ETV879" s="396"/>
      <c r="ETW879" s="396"/>
      <c r="ETX879" s="396"/>
      <c r="ETY879" s="396"/>
      <c r="ETZ879" s="396"/>
      <c r="EUA879" s="396"/>
      <c r="EUB879" s="396"/>
      <c r="EUC879" s="396"/>
      <c r="EUD879" s="396"/>
      <c r="EUE879" s="396"/>
      <c r="EUF879" s="396"/>
      <c r="EUG879" s="396"/>
      <c r="EUH879" s="396"/>
      <c r="EUI879" s="396"/>
      <c r="EUJ879" s="396"/>
      <c r="EUK879" s="396"/>
      <c r="EUL879" s="396"/>
      <c r="EUM879" s="396"/>
      <c r="EUN879" s="396"/>
      <c r="EUO879" s="396"/>
      <c r="EUP879" s="396"/>
      <c r="EUQ879" s="396"/>
      <c r="EUR879" s="396"/>
      <c r="EUS879" s="396"/>
      <c r="EUT879" s="396"/>
      <c r="EUU879" s="396"/>
      <c r="EUV879" s="396"/>
      <c r="EUW879" s="396"/>
      <c r="EUX879" s="396"/>
      <c r="EUY879" s="396"/>
      <c r="EUZ879" s="396"/>
      <c r="EVA879" s="396"/>
      <c r="EVB879" s="396"/>
      <c r="EVC879" s="396"/>
      <c r="EVD879" s="396"/>
      <c r="EVE879" s="396"/>
      <c r="EVF879" s="396"/>
      <c r="EVG879" s="396"/>
      <c r="EVH879" s="396"/>
      <c r="EVI879" s="396"/>
      <c r="EVJ879" s="396"/>
      <c r="EVK879" s="396"/>
      <c r="EVL879" s="396"/>
      <c r="EVM879" s="396"/>
      <c r="EVN879" s="396"/>
      <c r="EVO879" s="396"/>
      <c r="EVP879" s="396"/>
      <c r="EVQ879" s="396"/>
      <c r="EVR879" s="396"/>
      <c r="EVS879" s="396"/>
      <c r="EVT879" s="396"/>
      <c r="EVU879" s="396"/>
      <c r="EVV879" s="396"/>
      <c r="EVW879" s="396"/>
      <c r="EVX879" s="396"/>
      <c r="EVY879" s="396"/>
      <c r="EVZ879" s="396"/>
      <c r="EWA879" s="396"/>
      <c r="EWB879" s="396"/>
      <c r="EWC879" s="396"/>
      <c r="EWD879" s="396"/>
      <c r="EWE879" s="396"/>
      <c r="EWF879" s="396"/>
      <c r="EWG879" s="396"/>
      <c r="EWH879" s="396"/>
      <c r="EWI879" s="396"/>
      <c r="EWJ879" s="396"/>
      <c r="EWK879" s="396"/>
      <c r="EWL879" s="396"/>
      <c r="EWM879" s="396"/>
      <c r="EWN879" s="396"/>
      <c r="EWO879" s="396"/>
      <c r="EWP879" s="396"/>
      <c r="EWQ879" s="396"/>
      <c r="EWR879" s="396"/>
      <c r="EWS879" s="396"/>
      <c r="EWT879" s="396"/>
      <c r="EWU879" s="396"/>
      <c r="EWV879" s="396"/>
      <c r="EWW879" s="396"/>
      <c r="EWX879" s="396"/>
      <c r="EWY879" s="396"/>
      <c r="EWZ879" s="396"/>
      <c r="EXA879" s="396"/>
      <c r="EXB879" s="396"/>
      <c r="EXC879" s="396"/>
      <c r="EXD879" s="396"/>
      <c r="EXE879" s="396"/>
      <c r="EXF879" s="396"/>
      <c r="EXG879" s="396"/>
      <c r="EXH879" s="396"/>
      <c r="EXI879" s="396"/>
      <c r="EXJ879" s="396"/>
      <c r="EXK879" s="396"/>
      <c r="EXL879" s="396"/>
      <c r="EXM879" s="396"/>
      <c r="EXN879" s="396"/>
      <c r="EXO879" s="396"/>
      <c r="EXP879" s="396"/>
      <c r="EXQ879" s="396"/>
      <c r="EXR879" s="396"/>
      <c r="EXS879" s="396"/>
      <c r="EXT879" s="396"/>
      <c r="EXU879" s="396"/>
      <c r="EXV879" s="396"/>
      <c r="EXW879" s="396"/>
      <c r="EXX879" s="396"/>
      <c r="EXY879" s="396"/>
      <c r="EXZ879" s="396"/>
      <c r="EYA879" s="396"/>
      <c r="EYB879" s="396"/>
      <c r="EYC879" s="396"/>
      <c r="EYD879" s="396"/>
      <c r="EYE879" s="396"/>
      <c r="EYF879" s="396"/>
      <c r="EYG879" s="396"/>
      <c r="EYH879" s="396"/>
      <c r="EYI879" s="396"/>
      <c r="EYJ879" s="396"/>
      <c r="EYK879" s="396"/>
      <c r="EYL879" s="396"/>
      <c r="EYM879" s="396"/>
      <c r="EYN879" s="396"/>
      <c r="EYO879" s="396"/>
      <c r="EYP879" s="396"/>
      <c r="EYQ879" s="396"/>
      <c r="EYR879" s="396"/>
      <c r="EYS879" s="396"/>
      <c r="EYT879" s="396"/>
      <c r="EYU879" s="396"/>
      <c r="EYV879" s="396"/>
      <c r="EYW879" s="396"/>
      <c r="EYX879" s="396"/>
      <c r="EYY879" s="396"/>
      <c r="EYZ879" s="396"/>
      <c r="EZA879" s="396"/>
      <c r="EZB879" s="396"/>
      <c r="EZC879" s="396"/>
      <c r="EZD879" s="396"/>
      <c r="EZE879" s="396"/>
      <c r="EZF879" s="396"/>
      <c r="EZG879" s="396"/>
      <c r="EZH879" s="396"/>
      <c r="EZI879" s="396"/>
      <c r="EZJ879" s="396"/>
      <c r="EZK879" s="396"/>
      <c r="EZL879" s="396"/>
      <c r="EZM879" s="396"/>
      <c r="EZN879" s="396"/>
      <c r="EZO879" s="396"/>
      <c r="EZP879" s="396"/>
      <c r="EZQ879" s="396"/>
      <c r="EZR879" s="396"/>
      <c r="EZS879" s="396"/>
      <c r="EZT879" s="396"/>
      <c r="EZU879" s="396"/>
      <c r="EZV879" s="396"/>
      <c r="EZW879" s="396"/>
      <c r="EZX879" s="396"/>
      <c r="EZY879" s="396"/>
      <c r="EZZ879" s="396"/>
      <c r="FAA879" s="396"/>
      <c r="FAB879" s="396"/>
      <c r="FAC879" s="396"/>
      <c r="FAD879" s="396"/>
      <c r="FAE879" s="396"/>
      <c r="FAF879" s="396"/>
      <c r="FAG879" s="396"/>
      <c r="FAH879" s="396"/>
      <c r="FAI879" s="396"/>
      <c r="FAJ879" s="396"/>
      <c r="FAK879" s="396"/>
      <c r="FAL879" s="396"/>
      <c r="FAM879" s="396"/>
      <c r="FAN879" s="396"/>
      <c r="FAO879" s="396"/>
      <c r="FAP879" s="396"/>
      <c r="FAQ879" s="396"/>
      <c r="FAR879" s="396"/>
      <c r="FAS879" s="396"/>
      <c r="FAT879" s="396"/>
      <c r="FAU879" s="396"/>
      <c r="FAV879" s="396"/>
      <c r="FAW879" s="396"/>
      <c r="FAX879" s="396"/>
      <c r="FAY879" s="396"/>
      <c r="FAZ879" s="396"/>
      <c r="FBA879" s="396"/>
      <c r="FBB879" s="396"/>
      <c r="FBC879" s="396"/>
      <c r="FBD879" s="396"/>
      <c r="FBE879" s="396"/>
      <c r="FBF879" s="396"/>
      <c r="FBG879" s="396"/>
      <c r="FBH879" s="396"/>
      <c r="FBI879" s="396"/>
      <c r="FBJ879" s="396"/>
      <c r="FBK879" s="396"/>
      <c r="FBL879" s="396"/>
      <c r="FBM879" s="396"/>
      <c r="FBN879" s="396"/>
      <c r="FBO879" s="396"/>
      <c r="FBP879" s="396"/>
      <c r="FBQ879" s="396"/>
      <c r="FBR879" s="396"/>
      <c r="FBS879" s="396"/>
      <c r="FBT879" s="396"/>
      <c r="FBU879" s="396"/>
      <c r="FBV879" s="396"/>
      <c r="FBW879" s="396"/>
      <c r="FBX879" s="396"/>
      <c r="FBY879" s="396"/>
      <c r="FBZ879" s="396"/>
      <c r="FCA879" s="396"/>
      <c r="FCB879" s="396"/>
      <c r="FCC879" s="396"/>
      <c r="FCD879" s="396"/>
      <c r="FCE879" s="396"/>
      <c r="FCF879" s="396"/>
      <c r="FCG879" s="396"/>
      <c r="FCH879" s="396"/>
      <c r="FCI879" s="396"/>
      <c r="FCJ879" s="396"/>
      <c r="FCK879" s="396"/>
      <c r="FCL879" s="396"/>
      <c r="FCM879" s="396"/>
      <c r="FCN879" s="396"/>
      <c r="FCO879" s="396"/>
      <c r="FCP879" s="396"/>
      <c r="FCQ879" s="396"/>
      <c r="FCR879" s="396"/>
      <c r="FCS879" s="396"/>
      <c r="FCT879" s="396"/>
      <c r="FCU879" s="396"/>
      <c r="FCV879" s="396"/>
      <c r="FCW879" s="396"/>
      <c r="FCX879" s="396"/>
      <c r="FCY879" s="396"/>
      <c r="FCZ879" s="396"/>
      <c r="FDA879" s="396"/>
      <c r="FDB879" s="396"/>
      <c r="FDC879" s="396"/>
      <c r="FDD879" s="396"/>
      <c r="FDE879" s="396"/>
      <c r="FDF879" s="396"/>
      <c r="FDG879" s="396"/>
      <c r="FDH879" s="396"/>
      <c r="FDI879" s="396"/>
      <c r="FDJ879" s="396"/>
      <c r="FDK879" s="396"/>
      <c r="FDL879" s="396"/>
      <c r="FDM879" s="396"/>
      <c r="FDN879" s="396"/>
      <c r="FDO879" s="396"/>
      <c r="FDP879" s="396"/>
      <c r="FDQ879" s="396"/>
      <c r="FDR879" s="396"/>
      <c r="FDS879" s="396"/>
      <c r="FDT879" s="396"/>
      <c r="FDU879" s="396"/>
      <c r="FDV879" s="396"/>
      <c r="FDW879" s="396"/>
      <c r="FDX879" s="396"/>
      <c r="FDY879" s="396"/>
      <c r="FDZ879" s="396"/>
      <c r="FEA879" s="396"/>
      <c r="FEB879" s="396"/>
      <c r="FEC879" s="396"/>
      <c r="FED879" s="396"/>
      <c r="FEE879" s="396"/>
      <c r="FEF879" s="396"/>
      <c r="FEG879" s="396"/>
      <c r="FEH879" s="396"/>
      <c r="FEI879" s="396"/>
      <c r="FEJ879" s="396"/>
      <c r="FEK879" s="396"/>
      <c r="FEL879" s="396"/>
      <c r="FEM879" s="396"/>
      <c r="FEN879" s="396"/>
      <c r="FEO879" s="396"/>
      <c r="FEP879" s="396"/>
      <c r="FEQ879" s="396"/>
      <c r="FER879" s="396"/>
      <c r="FES879" s="396"/>
      <c r="FET879" s="396"/>
      <c r="FEU879" s="396"/>
      <c r="FEV879" s="396"/>
      <c r="FEW879" s="396"/>
      <c r="FEX879" s="396"/>
      <c r="FEY879" s="396"/>
      <c r="FEZ879" s="396"/>
      <c r="FFA879" s="396"/>
      <c r="FFB879" s="396"/>
      <c r="FFC879" s="396"/>
      <c r="FFD879" s="396"/>
      <c r="FFE879" s="396"/>
      <c r="FFF879" s="396"/>
      <c r="FFG879" s="396"/>
      <c r="FFH879" s="396"/>
      <c r="FFI879" s="396"/>
      <c r="FFJ879" s="396"/>
      <c r="FFK879" s="396"/>
      <c r="FFL879" s="396"/>
      <c r="FFM879" s="396"/>
      <c r="FFN879" s="396"/>
      <c r="FFO879" s="396"/>
      <c r="FFP879" s="396"/>
      <c r="FFQ879" s="396"/>
      <c r="FFR879" s="396"/>
      <c r="FFS879" s="396"/>
      <c r="FFT879" s="396"/>
      <c r="FFU879" s="396"/>
      <c r="FFV879" s="396"/>
      <c r="FFW879" s="396"/>
      <c r="FFX879" s="396"/>
      <c r="FFY879" s="396"/>
      <c r="FFZ879" s="396"/>
      <c r="FGA879" s="396"/>
      <c r="FGB879" s="396"/>
      <c r="FGC879" s="396"/>
      <c r="FGD879" s="396"/>
      <c r="FGE879" s="396"/>
      <c r="FGF879" s="396"/>
      <c r="FGG879" s="396"/>
      <c r="FGH879" s="396"/>
      <c r="FGI879" s="396"/>
      <c r="FGJ879" s="396"/>
      <c r="FGK879" s="396"/>
      <c r="FGL879" s="396"/>
      <c r="FGM879" s="396"/>
      <c r="FGN879" s="396"/>
      <c r="FGO879" s="396"/>
      <c r="FGP879" s="396"/>
      <c r="FGQ879" s="396"/>
      <c r="FGR879" s="396"/>
      <c r="FGS879" s="396"/>
      <c r="FGT879" s="396"/>
      <c r="FGU879" s="396"/>
      <c r="FGV879" s="396"/>
      <c r="FGW879" s="396"/>
      <c r="FGX879" s="396"/>
      <c r="FGY879" s="396"/>
      <c r="FGZ879" s="396"/>
      <c r="FHA879" s="396"/>
      <c r="FHB879" s="396"/>
      <c r="FHC879" s="396"/>
      <c r="FHD879" s="396"/>
      <c r="FHE879" s="396"/>
      <c r="FHF879" s="396"/>
      <c r="FHG879" s="396"/>
      <c r="FHH879" s="396"/>
      <c r="FHI879" s="396"/>
      <c r="FHJ879" s="396"/>
      <c r="FHK879" s="396"/>
      <c r="FHL879" s="396"/>
      <c r="FHM879" s="396"/>
      <c r="FHN879" s="396"/>
      <c r="FHO879" s="396"/>
      <c r="FHP879" s="396"/>
      <c r="FHQ879" s="396"/>
      <c r="FHR879" s="396"/>
      <c r="FHS879" s="396"/>
      <c r="FHT879" s="396"/>
      <c r="FHU879" s="396"/>
      <c r="FHV879" s="396"/>
      <c r="FHW879" s="396"/>
      <c r="FHX879" s="396"/>
      <c r="FHY879" s="396"/>
      <c r="FHZ879" s="396"/>
      <c r="FIA879" s="396"/>
      <c r="FIB879" s="396"/>
      <c r="FIC879" s="396"/>
      <c r="FID879" s="396"/>
      <c r="FIE879" s="396"/>
      <c r="FIF879" s="396"/>
      <c r="FIG879" s="396"/>
      <c r="FIH879" s="396"/>
      <c r="FII879" s="396"/>
      <c r="FIJ879" s="396"/>
      <c r="FIK879" s="396"/>
      <c r="FIL879" s="396"/>
      <c r="FIM879" s="396"/>
      <c r="FIN879" s="396"/>
      <c r="FIO879" s="396"/>
      <c r="FIP879" s="396"/>
      <c r="FIQ879" s="396"/>
      <c r="FIR879" s="396"/>
      <c r="FIS879" s="396"/>
      <c r="FIT879" s="396"/>
      <c r="FIU879" s="396"/>
      <c r="FIV879" s="396"/>
      <c r="FIW879" s="396"/>
      <c r="FIX879" s="396"/>
      <c r="FIY879" s="396"/>
      <c r="FIZ879" s="396"/>
      <c r="FJA879" s="396"/>
      <c r="FJB879" s="396"/>
      <c r="FJC879" s="396"/>
      <c r="FJD879" s="396"/>
      <c r="FJE879" s="396"/>
      <c r="FJF879" s="396"/>
      <c r="FJG879" s="396"/>
      <c r="FJH879" s="396"/>
      <c r="FJI879" s="396"/>
      <c r="FJJ879" s="396"/>
      <c r="FJK879" s="396"/>
      <c r="FJL879" s="396"/>
      <c r="FJM879" s="396"/>
      <c r="FJN879" s="396"/>
      <c r="FJO879" s="396"/>
      <c r="FJP879" s="396"/>
      <c r="FJQ879" s="396"/>
      <c r="FJR879" s="396"/>
      <c r="FJS879" s="396"/>
      <c r="FJT879" s="396"/>
      <c r="FJU879" s="396"/>
      <c r="FJV879" s="396"/>
      <c r="FJW879" s="396"/>
      <c r="FJX879" s="396"/>
      <c r="FJY879" s="396"/>
      <c r="FJZ879" s="396"/>
      <c r="FKA879" s="396"/>
      <c r="FKB879" s="396"/>
      <c r="FKC879" s="396"/>
      <c r="FKD879" s="396"/>
      <c r="FKE879" s="396"/>
      <c r="FKF879" s="396"/>
      <c r="FKG879" s="396"/>
      <c r="FKH879" s="396"/>
      <c r="FKI879" s="396"/>
      <c r="FKJ879" s="396"/>
      <c r="FKK879" s="396"/>
      <c r="FKL879" s="396"/>
      <c r="FKM879" s="396"/>
      <c r="FKN879" s="396"/>
      <c r="FKO879" s="396"/>
      <c r="FKP879" s="396"/>
      <c r="FKQ879" s="396"/>
      <c r="FKR879" s="396"/>
      <c r="FKS879" s="396"/>
      <c r="FKT879" s="396"/>
      <c r="FKU879" s="396"/>
      <c r="FKV879" s="396"/>
      <c r="FKW879" s="396"/>
      <c r="FKX879" s="396"/>
      <c r="FKY879" s="396"/>
      <c r="FKZ879" s="396"/>
      <c r="FLA879" s="396"/>
      <c r="FLB879" s="396"/>
      <c r="FLC879" s="396"/>
      <c r="FLD879" s="396"/>
      <c r="FLE879" s="396"/>
      <c r="FLF879" s="396"/>
      <c r="FLG879" s="396"/>
      <c r="FLH879" s="396"/>
      <c r="FLI879" s="396"/>
      <c r="FLJ879" s="396"/>
      <c r="FLK879" s="396"/>
      <c r="FLL879" s="396"/>
      <c r="FLM879" s="396"/>
      <c r="FLN879" s="396"/>
      <c r="FLO879" s="396"/>
      <c r="FLP879" s="396"/>
      <c r="FLQ879" s="396"/>
      <c r="FLR879" s="396"/>
      <c r="FLS879" s="396"/>
      <c r="FLT879" s="396"/>
      <c r="FLU879" s="396"/>
      <c r="FLV879" s="396"/>
      <c r="FLW879" s="396"/>
      <c r="FLX879" s="396"/>
      <c r="FLY879" s="396"/>
      <c r="FLZ879" s="396"/>
      <c r="FMA879" s="396"/>
      <c r="FMB879" s="396"/>
      <c r="FMC879" s="396"/>
      <c r="FMD879" s="396"/>
      <c r="FME879" s="396"/>
      <c r="FMF879" s="396"/>
      <c r="FMG879" s="396"/>
      <c r="FMH879" s="396"/>
      <c r="FMI879" s="396"/>
      <c r="FMJ879" s="396"/>
      <c r="FMK879" s="396"/>
      <c r="FML879" s="396"/>
      <c r="FMM879" s="396"/>
      <c r="FMN879" s="396"/>
      <c r="FMO879" s="396"/>
      <c r="FMP879" s="396"/>
      <c r="FMQ879" s="396"/>
      <c r="FMR879" s="396"/>
      <c r="FMS879" s="396"/>
      <c r="FMT879" s="396"/>
      <c r="FMU879" s="396"/>
      <c r="FMV879" s="396"/>
      <c r="FMW879" s="396"/>
      <c r="FMX879" s="396"/>
      <c r="FMY879" s="396"/>
      <c r="FMZ879" s="396"/>
      <c r="FNA879" s="396"/>
      <c r="FNB879" s="396"/>
      <c r="FNC879" s="396"/>
      <c r="FND879" s="396"/>
      <c r="FNE879" s="396"/>
      <c r="FNF879" s="396"/>
      <c r="FNG879" s="396"/>
      <c r="FNH879" s="396"/>
      <c r="FNI879" s="396"/>
      <c r="FNJ879" s="396"/>
      <c r="FNK879" s="396"/>
      <c r="FNL879" s="396"/>
      <c r="FNM879" s="396"/>
      <c r="FNN879" s="396"/>
      <c r="FNO879" s="396"/>
      <c r="FNP879" s="396"/>
      <c r="FNQ879" s="396"/>
      <c r="FNR879" s="396"/>
      <c r="FNS879" s="396"/>
      <c r="FNT879" s="396"/>
      <c r="FNU879" s="396"/>
      <c r="FNV879" s="396"/>
      <c r="FNW879" s="396"/>
      <c r="FNX879" s="396"/>
      <c r="FNY879" s="396"/>
      <c r="FNZ879" s="396"/>
      <c r="FOA879" s="396"/>
      <c r="FOB879" s="396"/>
      <c r="FOC879" s="396"/>
      <c r="FOD879" s="396"/>
      <c r="FOE879" s="396"/>
      <c r="FOF879" s="396"/>
      <c r="FOG879" s="396"/>
      <c r="FOH879" s="396"/>
      <c r="FOI879" s="396"/>
      <c r="FOJ879" s="396"/>
      <c r="FOK879" s="396"/>
      <c r="FOL879" s="396"/>
      <c r="FOM879" s="396"/>
      <c r="FON879" s="396"/>
      <c r="FOO879" s="396"/>
      <c r="FOP879" s="396"/>
      <c r="FOQ879" s="396"/>
      <c r="FOR879" s="396"/>
      <c r="FOS879" s="396"/>
      <c r="FOT879" s="396"/>
      <c r="FOU879" s="396"/>
      <c r="FOV879" s="396"/>
      <c r="FOW879" s="396"/>
      <c r="FOX879" s="396"/>
      <c r="FOY879" s="396"/>
      <c r="FOZ879" s="396"/>
      <c r="FPA879" s="396"/>
      <c r="FPB879" s="396"/>
      <c r="FPC879" s="396"/>
      <c r="FPD879" s="396"/>
      <c r="FPE879" s="396"/>
      <c r="FPF879" s="396"/>
      <c r="FPG879" s="396"/>
      <c r="FPH879" s="396"/>
      <c r="FPI879" s="396"/>
      <c r="FPJ879" s="396"/>
      <c r="FPK879" s="396"/>
      <c r="FPL879" s="396"/>
      <c r="FPM879" s="396"/>
      <c r="FPN879" s="396"/>
      <c r="FPO879" s="396"/>
      <c r="FPP879" s="396"/>
      <c r="FPQ879" s="396"/>
      <c r="FPR879" s="396"/>
      <c r="FPS879" s="396"/>
      <c r="FPT879" s="396"/>
      <c r="FPU879" s="396"/>
      <c r="FPV879" s="396"/>
      <c r="FPW879" s="396"/>
      <c r="FPX879" s="396"/>
      <c r="FPY879" s="396"/>
      <c r="FPZ879" s="396"/>
      <c r="FQA879" s="396"/>
      <c r="FQB879" s="396"/>
      <c r="FQC879" s="396"/>
      <c r="FQD879" s="396"/>
      <c r="FQE879" s="396"/>
      <c r="FQF879" s="396"/>
      <c r="FQG879" s="396"/>
      <c r="FQH879" s="396"/>
      <c r="FQI879" s="396"/>
      <c r="FQJ879" s="396"/>
      <c r="FQK879" s="396"/>
      <c r="FQL879" s="396"/>
      <c r="FQM879" s="396"/>
      <c r="FQN879" s="396"/>
      <c r="FQO879" s="396"/>
      <c r="FQP879" s="396"/>
      <c r="FQQ879" s="396"/>
      <c r="FQR879" s="396"/>
      <c r="FQS879" s="396"/>
      <c r="FQT879" s="396"/>
      <c r="FQU879" s="396"/>
      <c r="FQV879" s="396"/>
      <c r="FQW879" s="396"/>
      <c r="FQX879" s="396"/>
      <c r="FQY879" s="396"/>
      <c r="FQZ879" s="396"/>
      <c r="FRA879" s="396"/>
      <c r="FRB879" s="396"/>
      <c r="FRC879" s="396"/>
      <c r="FRD879" s="396"/>
      <c r="FRE879" s="396"/>
      <c r="FRF879" s="396"/>
      <c r="FRG879" s="396"/>
      <c r="FRH879" s="396"/>
      <c r="FRI879" s="396"/>
      <c r="FRJ879" s="396"/>
      <c r="FRK879" s="396"/>
      <c r="FRL879" s="396"/>
      <c r="FRM879" s="396"/>
      <c r="FRN879" s="396"/>
      <c r="FRO879" s="396"/>
      <c r="FRP879" s="396"/>
      <c r="FRQ879" s="396"/>
      <c r="FRR879" s="396"/>
      <c r="FRS879" s="396"/>
      <c r="FRT879" s="396"/>
      <c r="FRU879" s="396"/>
      <c r="FRV879" s="396"/>
      <c r="FRW879" s="396"/>
      <c r="FRX879" s="396"/>
      <c r="FRY879" s="396"/>
      <c r="FRZ879" s="396"/>
      <c r="FSA879" s="396"/>
      <c r="FSB879" s="396"/>
      <c r="FSC879" s="396"/>
      <c r="FSD879" s="396"/>
      <c r="FSE879" s="396"/>
      <c r="FSF879" s="396"/>
      <c r="FSG879" s="396"/>
      <c r="FSH879" s="396"/>
      <c r="FSI879" s="396"/>
      <c r="FSJ879" s="396"/>
      <c r="FSK879" s="396"/>
      <c r="FSL879" s="396"/>
      <c r="FSM879" s="396"/>
      <c r="FSN879" s="396"/>
      <c r="FSO879" s="396"/>
      <c r="FSP879" s="396"/>
      <c r="FSQ879" s="396"/>
      <c r="FSR879" s="396"/>
      <c r="FSS879" s="396"/>
      <c r="FST879" s="396"/>
      <c r="FSU879" s="396"/>
      <c r="FSV879" s="396"/>
      <c r="FSW879" s="396"/>
      <c r="FSX879" s="396"/>
      <c r="FSY879" s="396"/>
      <c r="FSZ879" s="396"/>
      <c r="FTA879" s="396"/>
      <c r="FTB879" s="396"/>
      <c r="FTC879" s="396"/>
      <c r="FTD879" s="396"/>
      <c r="FTE879" s="396"/>
      <c r="FTF879" s="396"/>
      <c r="FTG879" s="396"/>
      <c r="FTH879" s="396"/>
      <c r="FTI879" s="396"/>
      <c r="FTJ879" s="396"/>
      <c r="FTK879" s="396"/>
      <c r="FTL879" s="396"/>
      <c r="FTM879" s="396"/>
      <c r="FTN879" s="396"/>
      <c r="FTO879" s="396"/>
      <c r="FTP879" s="396"/>
      <c r="FTQ879" s="396"/>
      <c r="FTR879" s="396"/>
      <c r="FTS879" s="396"/>
      <c r="FTT879" s="396"/>
      <c r="FTU879" s="396"/>
      <c r="FTV879" s="396"/>
      <c r="FTW879" s="396"/>
      <c r="FTX879" s="396"/>
      <c r="FTY879" s="396"/>
      <c r="FTZ879" s="396"/>
      <c r="FUA879" s="396"/>
      <c r="FUB879" s="396"/>
      <c r="FUC879" s="396"/>
      <c r="FUD879" s="396"/>
      <c r="FUE879" s="396"/>
      <c r="FUF879" s="396"/>
      <c r="FUG879" s="396"/>
      <c r="FUH879" s="396"/>
      <c r="FUI879" s="396"/>
      <c r="FUJ879" s="396"/>
      <c r="FUK879" s="396"/>
      <c r="FUL879" s="396"/>
      <c r="FUM879" s="396"/>
      <c r="FUN879" s="396"/>
      <c r="FUO879" s="396"/>
      <c r="FUP879" s="396"/>
      <c r="FUQ879" s="396"/>
      <c r="FUR879" s="396"/>
      <c r="FUS879" s="396"/>
      <c r="FUT879" s="396"/>
      <c r="FUU879" s="396"/>
      <c r="FUV879" s="396"/>
      <c r="FUW879" s="396"/>
      <c r="FUX879" s="396"/>
      <c r="FUY879" s="396"/>
      <c r="FUZ879" s="396"/>
      <c r="FVA879" s="396"/>
      <c r="FVB879" s="396"/>
      <c r="FVC879" s="396"/>
      <c r="FVD879" s="396"/>
      <c r="FVE879" s="396"/>
      <c r="FVF879" s="396"/>
      <c r="FVG879" s="396"/>
      <c r="FVH879" s="396"/>
      <c r="FVI879" s="396"/>
      <c r="FVJ879" s="396"/>
      <c r="FVK879" s="396"/>
      <c r="FVL879" s="396"/>
      <c r="FVM879" s="396"/>
      <c r="FVN879" s="396"/>
      <c r="FVO879" s="396"/>
      <c r="FVP879" s="396"/>
      <c r="FVQ879" s="396"/>
      <c r="FVR879" s="396"/>
      <c r="FVS879" s="396"/>
      <c r="FVT879" s="396"/>
      <c r="FVU879" s="396"/>
      <c r="FVV879" s="396"/>
      <c r="FVW879" s="396"/>
      <c r="FVX879" s="396"/>
      <c r="FVY879" s="396"/>
      <c r="FVZ879" s="396"/>
      <c r="FWA879" s="396"/>
      <c r="FWB879" s="396"/>
      <c r="FWC879" s="396"/>
      <c r="FWD879" s="396"/>
      <c r="FWE879" s="396"/>
      <c r="FWF879" s="396"/>
      <c r="FWG879" s="396"/>
      <c r="FWH879" s="396"/>
      <c r="FWI879" s="396"/>
      <c r="FWJ879" s="396"/>
      <c r="FWK879" s="396"/>
      <c r="FWL879" s="396"/>
      <c r="FWM879" s="396"/>
      <c r="FWN879" s="396"/>
      <c r="FWO879" s="396"/>
      <c r="FWP879" s="396"/>
      <c r="FWQ879" s="396"/>
      <c r="FWR879" s="396"/>
      <c r="FWS879" s="396"/>
      <c r="FWT879" s="396"/>
      <c r="FWU879" s="396"/>
      <c r="FWV879" s="396"/>
      <c r="FWW879" s="396"/>
      <c r="FWX879" s="396"/>
      <c r="FWY879" s="396"/>
      <c r="FWZ879" s="396"/>
      <c r="FXA879" s="396"/>
      <c r="FXB879" s="396"/>
      <c r="FXC879" s="396"/>
      <c r="FXD879" s="396"/>
      <c r="FXE879" s="396"/>
      <c r="FXF879" s="396"/>
      <c r="FXG879" s="396"/>
      <c r="FXH879" s="396"/>
      <c r="FXI879" s="396"/>
      <c r="FXJ879" s="396"/>
      <c r="FXK879" s="396"/>
      <c r="FXL879" s="396"/>
      <c r="FXM879" s="396"/>
      <c r="FXN879" s="396"/>
      <c r="FXO879" s="396"/>
      <c r="FXP879" s="396"/>
      <c r="FXQ879" s="396"/>
      <c r="FXR879" s="396"/>
      <c r="FXS879" s="396"/>
      <c r="FXT879" s="396"/>
      <c r="FXU879" s="396"/>
      <c r="FXV879" s="396"/>
      <c r="FXW879" s="396"/>
      <c r="FXX879" s="396"/>
      <c r="FXY879" s="396"/>
      <c r="FXZ879" s="396"/>
      <c r="FYA879" s="396"/>
      <c r="FYB879" s="396"/>
      <c r="FYC879" s="396"/>
      <c r="FYD879" s="396"/>
      <c r="FYE879" s="396"/>
      <c r="FYF879" s="396"/>
      <c r="FYG879" s="396"/>
      <c r="FYH879" s="396"/>
      <c r="FYI879" s="396"/>
      <c r="FYJ879" s="396"/>
      <c r="FYK879" s="396"/>
      <c r="FYL879" s="396"/>
      <c r="FYM879" s="396"/>
      <c r="FYN879" s="396"/>
      <c r="FYO879" s="396"/>
      <c r="FYP879" s="396"/>
      <c r="FYQ879" s="396"/>
      <c r="FYR879" s="396"/>
      <c r="FYS879" s="396"/>
      <c r="FYT879" s="396"/>
      <c r="FYU879" s="396"/>
      <c r="FYV879" s="396"/>
      <c r="FYW879" s="396"/>
      <c r="FYX879" s="396"/>
      <c r="FYY879" s="396"/>
      <c r="FYZ879" s="396"/>
      <c r="FZA879" s="396"/>
      <c r="FZB879" s="396"/>
      <c r="FZC879" s="396"/>
      <c r="FZD879" s="396"/>
      <c r="FZE879" s="396"/>
      <c r="FZF879" s="396"/>
      <c r="FZG879" s="396"/>
      <c r="FZH879" s="396"/>
      <c r="FZI879" s="396"/>
      <c r="FZJ879" s="396"/>
      <c r="FZK879" s="396"/>
      <c r="FZL879" s="396"/>
      <c r="FZM879" s="396"/>
      <c r="FZN879" s="396"/>
      <c r="FZO879" s="396"/>
      <c r="FZP879" s="396"/>
      <c r="FZQ879" s="396"/>
      <c r="FZR879" s="396"/>
      <c r="FZS879" s="396"/>
      <c r="FZT879" s="396"/>
      <c r="FZU879" s="396"/>
      <c r="FZV879" s="396"/>
      <c r="FZW879" s="396"/>
      <c r="FZX879" s="396"/>
      <c r="FZY879" s="396"/>
      <c r="FZZ879" s="396"/>
      <c r="GAA879" s="396"/>
      <c r="GAB879" s="396"/>
      <c r="GAC879" s="396"/>
      <c r="GAD879" s="396"/>
      <c r="GAE879" s="396"/>
      <c r="GAF879" s="396"/>
      <c r="GAG879" s="396"/>
      <c r="GAH879" s="396"/>
      <c r="GAI879" s="396"/>
      <c r="GAJ879" s="396"/>
      <c r="GAK879" s="396"/>
      <c r="GAL879" s="396"/>
      <c r="GAM879" s="396"/>
      <c r="GAN879" s="396"/>
      <c r="GAO879" s="396"/>
      <c r="GAP879" s="396"/>
      <c r="GAQ879" s="396"/>
      <c r="GAR879" s="396"/>
      <c r="GAS879" s="396"/>
      <c r="GAT879" s="396"/>
      <c r="GAU879" s="396"/>
      <c r="GAV879" s="396"/>
      <c r="GAW879" s="396"/>
      <c r="GAX879" s="396"/>
      <c r="GAY879" s="396"/>
      <c r="GAZ879" s="396"/>
      <c r="GBA879" s="396"/>
      <c r="GBB879" s="396"/>
      <c r="GBC879" s="396"/>
      <c r="GBD879" s="396"/>
      <c r="GBE879" s="396"/>
      <c r="GBF879" s="396"/>
      <c r="GBG879" s="396"/>
      <c r="GBH879" s="396"/>
      <c r="GBI879" s="396"/>
      <c r="GBJ879" s="396"/>
      <c r="GBK879" s="396"/>
      <c r="GBL879" s="396"/>
      <c r="GBM879" s="396"/>
      <c r="GBN879" s="396"/>
      <c r="GBO879" s="396"/>
      <c r="GBP879" s="396"/>
      <c r="GBQ879" s="396"/>
      <c r="GBR879" s="396"/>
      <c r="GBS879" s="396"/>
      <c r="GBT879" s="396"/>
      <c r="GBU879" s="396"/>
      <c r="GBV879" s="396"/>
      <c r="GBW879" s="396"/>
      <c r="GBX879" s="396"/>
      <c r="GBY879" s="396"/>
      <c r="GBZ879" s="396"/>
      <c r="GCA879" s="396"/>
      <c r="GCB879" s="396"/>
      <c r="GCC879" s="396"/>
      <c r="GCD879" s="396"/>
      <c r="GCE879" s="396"/>
      <c r="GCF879" s="396"/>
      <c r="GCG879" s="396"/>
      <c r="GCH879" s="396"/>
      <c r="GCI879" s="396"/>
      <c r="GCJ879" s="396"/>
      <c r="GCK879" s="396"/>
      <c r="GCL879" s="396"/>
      <c r="GCM879" s="396"/>
      <c r="GCN879" s="396"/>
      <c r="GCO879" s="396"/>
      <c r="GCP879" s="396"/>
      <c r="GCQ879" s="396"/>
      <c r="GCR879" s="396"/>
      <c r="GCS879" s="396"/>
      <c r="GCT879" s="396"/>
      <c r="GCU879" s="396"/>
      <c r="GCV879" s="396"/>
      <c r="GCW879" s="396"/>
      <c r="GCX879" s="396"/>
      <c r="GCY879" s="396"/>
      <c r="GCZ879" s="396"/>
      <c r="GDA879" s="396"/>
      <c r="GDB879" s="396"/>
      <c r="GDC879" s="396"/>
      <c r="GDD879" s="396"/>
      <c r="GDE879" s="396"/>
      <c r="GDF879" s="396"/>
      <c r="GDG879" s="396"/>
      <c r="GDH879" s="396"/>
      <c r="GDI879" s="396"/>
      <c r="GDJ879" s="396"/>
      <c r="GDK879" s="396"/>
      <c r="GDL879" s="396"/>
      <c r="GDM879" s="396"/>
      <c r="GDN879" s="396"/>
      <c r="GDO879" s="396"/>
      <c r="GDP879" s="396"/>
      <c r="GDQ879" s="396"/>
      <c r="GDR879" s="396"/>
      <c r="GDS879" s="396"/>
      <c r="GDT879" s="396"/>
      <c r="GDU879" s="396"/>
      <c r="GDV879" s="396"/>
      <c r="GDW879" s="396"/>
      <c r="GDX879" s="396"/>
      <c r="GDY879" s="396"/>
      <c r="GDZ879" s="396"/>
      <c r="GEA879" s="396"/>
      <c r="GEB879" s="396"/>
      <c r="GEC879" s="396"/>
      <c r="GED879" s="396"/>
      <c r="GEE879" s="396"/>
      <c r="GEF879" s="396"/>
      <c r="GEG879" s="396"/>
      <c r="GEH879" s="396"/>
      <c r="GEI879" s="396"/>
      <c r="GEJ879" s="396"/>
      <c r="GEK879" s="396"/>
      <c r="GEL879" s="396"/>
      <c r="GEM879" s="396"/>
      <c r="GEN879" s="396"/>
      <c r="GEO879" s="396"/>
      <c r="GEP879" s="396"/>
      <c r="GEQ879" s="396"/>
      <c r="GER879" s="396"/>
      <c r="GES879" s="396"/>
      <c r="GET879" s="396"/>
      <c r="GEU879" s="396"/>
      <c r="GEV879" s="396"/>
      <c r="GEW879" s="396"/>
      <c r="GEX879" s="396"/>
      <c r="GEY879" s="396"/>
      <c r="GEZ879" s="396"/>
      <c r="GFA879" s="396"/>
      <c r="GFB879" s="396"/>
      <c r="GFC879" s="396"/>
      <c r="GFD879" s="396"/>
      <c r="GFE879" s="396"/>
      <c r="GFF879" s="396"/>
      <c r="GFG879" s="396"/>
      <c r="GFH879" s="396"/>
      <c r="GFI879" s="396"/>
      <c r="GFJ879" s="396"/>
      <c r="GFK879" s="396"/>
      <c r="GFL879" s="396"/>
      <c r="GFM879" s="396"/>
      <c r="GFN879" s="396"/>
      <c r="GFO879" s="396"/>
      <c r="GFP879" s="396"/>
      <c r="GFQ879" s="396"/>
      <c r="GFR879" s="396"/>
      <c r="GFS879" s="396"/>
      <c r="GFT879" s="396"/>
      <c r="GFU879" s="396"/>
      <c r="GFV879" s="396"/>
      <c r="GFW879" s="396"/>
      <c r="GFX879" s="396"/>
      <c r="GFY879" s="396"/>
      <c r="GFZ879" s="396"/>
      <c r="GGA879" s="396"/>
      <c r="GGB879" s="396"/>
      <c r="GGC879" s="396"/>
      <c r="GGD879" s="396"/>
      <c r="GGE879" s="396"/>
      <c r="GGF879" s="396"/>
      <c r="GGG879" s="396"/>
      <c r="GGH879" s="396"/>
      <c r="GGI879" s="396"/>
      <c r="GGJ879" s="396"/>
      <c r="GGK879" s="396"/>
      <c r="GGL879" s="396"/>
      <c r="GGM879" s="396"/>
      <c r="GGN879" s="396"/>
      <c r="GGO879" s="396"/>
      <c r="GGP879" s="396"/>
      <c r="GGQ879" s="396"/>
      <c r="GGR879" s="396"/>
      <c r="GGS879" s="396"/>
      <c r="GGT879" s="396"/>
      <c r="GGU879" s="396"/>
      <c r="GGV879" s="396"/>
      <c r="GGW879" s="396"/>
      <c r="GGX879" s="396"/>
      <c r="GGY879" s="396"/>
      <c r="GGZ879" s="396"/>
      <c r="GHA879" s="396"/>
      <c r="GHB879" s="396"/>
      <c r="GHC879" s="396"/>
      <c r="GHD879" s="396"/>
      <c r="GHE879" s="396"/>
      <c r="GHF879" s="396"/>
      <c r="GHG879" s="396"/>
      <c r="GHH879" s="396"/>
      <c r="GHI879" s="396"/>
      <c r="GHJ879" s="396"/>
      <c r="GHK879" s="396"/>
      <c r="GHL879" s="396"/>
      <c r="GHM879" s="396"/>
      <c r="GHN879" s="396"/>
      <c r="GHO879" s="396"/>
      <c r="GHP879" s="396"/>
      <c r="GHQ879" s="396"/>
      <c r="GHR879" s="396"/>
      <c r="GHS879" s="396"/>
      <c r="GHT879" s="396"/>
      <c r="GHU879" s="396"/>
      <c r="GHV879" s="396"/>
      <c r="GHW879" s="396"/>
      <c r="GHX879" s="396"/>
      <c r="GHY879" s="396"/>
      <c r="GHZ879" s="396"/>
      <c r="GIA879" s="396"/>
      <c r="GIB879" s="396"/>
      <c r="GIC879" s="396"/>
      <c r="GID879" s="396"/>
      <c r="GIE879" s="396"/>
      <c r="GIF879" s="396"/>
      <c r="GIG879" s="396"/>
      <c r="GIH879" s="396"/>
      <c r="GII879" s="396"/>
      <c r="GIJ879" s="396"/>
      <c r="GIK879" s="396"/>
      <c r="GIL879" s="396"/>
      <c r="GIM879" s="396"/>
      <c r="GIN879" s="396"/>
      <c r="GIO879" s="396"/>
      <c r="GIP879" s="396"/>
      <c r="GIQ879" s="396"/>
      <c r="GIR879" s="396"/>
      <c r="GIS879" s="396"/>
      <c r="GIT879" s="396"/>
      <c r="GIU879" s="396"/>
      <c r="GIV879" s="396"/>
      <c r="GIW879" s="396"/>
      <c r="GIX879" s="396"/>
      <c r="GIY879" s="396"/>
      <c r="GIZ879" s="396"/>
      <c r="GJA879" s="396"/>
      <c r="GJB879" s="396"/>
      <c r="GJC879" s="396"/>
      <c r="GJD879" s="396"/>
      <c r="GJE879" s="396"/>
      <c r="GJF879" s="396"/>
      <c r="GJG879" s="396"/>
      <c r="GJH879" s="396"/>
      <c r="GJI879" s="396"/>
      <c r="GJJ879" s="396"/>
      <c r="GJK879" s="396"/>
      <c r="GJL879" s="396"/>
      <c r="GJM879" s="396"/>
      <c r="GJN879" s="396"/>
      <c r="GJO879" s="396"/>
      <c r="GJP879" s="396"/>
      <c r="GJQ879" s="396"/>
      <c r="GJR879" s="396"/>
      <c r="GJS879" s="396"/>
      <c r="GJT879" s="396"/>
      <c r="GJU879" s="396"/>
      <c r="GJV879" s="396"/>
      <c r="GJW879" s="396"/>
      <c r="GJX879" s="396"/>
      <c r="GJY879" s="396"/>
      <c r="GJZ879" s="396"/>
      <c r="GKA879" s="396"/>
      <c r="GKB879" s="396"/>
      <c r="GKC879" s="396"/>
      <c r="GKD879" s="396"/>
      <c r="GKE879" s="396"/>
      <c r="GKF879" s="396"/>
      <c r="GKG879" s="396"/>
      <c r="GKH879" s="396"/>
      <c r="GKI879" s="396"/>
      <c r="GKJ879" s="396"/>
      <c r="GKK879" s="396"/>
      <c r="GKL879" s="396"/>
      <c r="GKM879" s="396"/>
      <c r="GKN879" s="396"/>
      <c r="GKO879" s="396"/>
      <c r="GKP879" s="396"/>
      <c r="GKQ879" s="396"/>
      <c r="GKR879" s="396"/>
      <c r="GKS879" s="396"/>
      <c r="GKT879" s="396"/>
      <c r="GKU879" s="396"/>
      <c r="GKV879" s="396"/>
      <c r="GKW879" s="396"/>
      <c r="GKX879" s="396"/>
      <c r="GKY879" s="396"/>
      <c r="GKZ879" s="396"/>
      <c r="GLA879" s="396"/>
      <c r="GLB879" s="396"/>
      <c r="GLC879" s="396"/>
      <c r="GLD879" s="396"/>
      <c r="GLE879" s="396"/>
      <c r="GLF879" s="396"/>
      <c r="GLG879" s="396"/>
      <c r="GLH879" s="396"/>
      <c r="GLI879" s="396"/>
      <c r="GLJ879" s="396"/>
      <c r="GLK879" s="396"/>
      <c r="GLL879" s="396"/>
      <c r="GLM879" s="396"/>
      <c r="GLN879" s="396"/>
      <c r="GLO879" s="396"/>
      <c r="GLP879" s="396"/>
      <c r="GLQ879" s="396"/>
      <c r="GLR879" s="396"/>
      <c r="GLS879" s="396"/>
      <c r="GLT879" s="396"/>
      <c r="GLU879" s="396"/>
      <c r="GLV879" s="396"/>
      <c r="GLW879" s="396"/>
      <c r="GLX879" s="396"/>
      <c r="GLY879" s="396"/>
      <c r="GLZ879" s="396"/>
      <c r="GMA879" s="396"/>
      <c r="GMB879" s="396"/>
      <c r="GMC879" s="396"/>
      <c r="GMD879" s="396"/>
      <c r="GME879" s="396"/>
      <c r="GMF879" s="396"/>
      <c r="GMG879" s="396"/>
      <c r="GMH879" s="396"/>
      <c r="GMI879" s="396"/>
      <c r="GMJ879" s="396"/>
      <c r="GMK879" s="396"/>
      <c r="GML879" s="396"/>
      <c r="GMM879" s="396"/>
      <c r="GMN879" s="396"/>
      <c r="GMO879" s="396"/>
      <c r="GMP879" s="396"/>
      <c r="GMQ879" s="396"/>
      <c r="GMR879" s="396"/>
      <c r="GMS879" s="396"/>
      <c r="GMT879" s="396"/>
      <c r="GMU879" s="396"/>
      <c r="GMV879" s="396"/>
      <c r="GMW879" s="396"/>
      <c r="GMX879" s="396"/>
      <c r="GMY879" s="396"/>
      <c r="GMZ879" s="396"/>
      <c r="GNA879" s="396"/>
      <c r="GNB879" s="396"/>
      <c r="GNC879" s="396"/>
      <c r="GND879" s="396"/>
      <c r="GNE879" s="396"/>
      <c r="GNF879" s="396"/>
      <c r="GNG879" s="396"/>
      <c r="GNH879" s="396"/>
      <c r="GNI879" s="396"/>
      <c r="GNJ879" s="396"/>
      <c r="GNK879" s="396"/>
      <c r="GNL879" s="396"/>
      <c r="GNM879" s="396"/>
      <c r="GNN879" s="396"/>
      <c r="GNO879" s="396"/>
      <c r="GNP879" s="396"/>
      <c r="GNQ879" s="396"/>
      <c r="GNR879" s="396"/>
      <c r="GNS879" s="396"/>
      <c r="GNT879" s="396"/>
      <c r="GNU879" s="396"/>
      <c r="GNV879" s="396"/>
      <c r="GNW879" s="396"/>
      <c r="GNX879" s="396"/>
      <c r="GNY879" s="396"/>
      <c r="GNZ879" s="396"/>
      <c r="GOA879" s="396"/>
      <c r="GOB879" s="396"/>
      <c r="GOC879" s="396"/>
      <c r="GOD879" s="396"/>
      <c r="GOE879" s="396"/>
      <c r="GOF879" s="396"/>
      <c r="GOG879" s="396"/>
      <c r="GOH879" s="396"/>
      <c r="GOI879" s="396"/>
      <c r="GOJ879" s="396"/>
      <c r="GOK879" s="396"/>
      <c r="GOL879" s="396"/>
      <c r="GOM879" s="396"/>
      <c r="GON879" s="396"/>
      <c r="GOO879" s="396"/>
      <c r="GOP879" s="396"/>
      <c r="GOQ879" s="396"/>
      <c r="GOR879" s="396"/>
      <c r="GOS879" s="396"/>
      <c r="GOT879" s="396"/>
      <c r="GOU879" s="396"/>
      <c r="GOV879" s="396"/>
      <c r="GOW879" s="396"/>
      <c r="GOX879" s="396"/>
      <c r="GOY879" s="396"/>
      <c r="GOZ879" s="396"/>
      <c r="GPA879" s="396"/>
      <c r="GPB879" s="396"/>
      <c r="GPC879" s="396"/>
      <c r="GPD879" s="396"/>
      <c r="GPE879" s="396"/>
      <c r="GPF879" s="396"/>
      <c r="GPG879" s="396"/>
      <c r="GPH879" s="396"/>
      <c r="GPI879" s="396"/>
      <c r="GPJ879" s="396"/>
      <c r="GPK879" s="396"/>
      <c r="GPL879" s="396"/>
      <c r="GPM879" s="396"/>
      <c r="GPN879" s="396"/>
      <c r="GPO879" s="396"/>
      <c r="GPP879" s="396"/>
      <c r="GPQ879" s="396"/>
      <c r="GPR879" s="396"/>
      <c r="GPS879" s="396"/>
      <c r="GPT879" s="396"/>
      <c r="GPU879" s="396"/>
      <c r="GPV879" s="396"/>
      <c r="GPW879" s="396"/>
      <c r="GPX879" s="396"/>
      <c r="GPY879" s="396"/>
      <c r="GPZ879" s="396"/>
      <c r="GQA879" s="396"/>
      <c r="GQB879" s="396"/>
      <c r="GQC879" s="396"/>
      <c r="GQD879" s="396"/>
      <c r="GQE879" s="396"/>
      <c r="GQF879" s="396"/>
      <c r="GQG879" s="396"/>
      <c r="GQH879" s="396"/>
      <c r="GQI879" s="396"/>
      <c r="GQJ879" s="396"/>
      <c r="GQK879" s="396"/>
      <c r="GQL879" s="396"/>
      <c r="GQM879" s="396"/>
      <c r="GQN879" s="396"/>
      <c r="GQO879" s="396"/>
      <c r="GQP879" s="396"/>
      <c r="GQQ879" s="396"/>
      <c r="GQR879" s="396"/>
      <c r="GQS879" s="396"/>
      <c r="GQT879" s="396"/>
      <c r="GQU879" s="396"/>
      <c r="GQV879" s="396"/>
      <c r="GQW879" s="396"/>
      <c r="GQX879" s="396"/>
      <c r="GQY879" s="396"/>
      <c r="GQZ879" s="396"/>
      <c r="GRA879" s="396"/>
      <c r="GRB879" s="396"/>
      <c r="GRC879" s="396"/>
      <c r="GRD879" s="396"/>
      <c r="GRE879" s="396"/>
      <c r="GRF879" s="396"/>
      <c r="GRG879" s="396"/>
      <c r="GRH879" s="396"/>
      <c r="GRI879" s="396"/>
      <c r="GRJ879" s="396"/>
      <c r="GRK879" s="396"/>
      <c r="GRL879" s="396"/>
      <c r="GRM879" s="396"/>
      <c r="GRN879" s="396"/>
      <c r="GRO879" s="396"/>
      <c r="GRP879" s="396"/>
      <c r="GRQ879" s="396"/>
      <c r="GRR879" s="396"/>
      <c r="GRS879" s="396"/>
      <c r="GRT879" s="396"/>
      <c r="GRU879" s="396"/>
      <c r="GRV879" s="396"/>
      <c r="GRW879" s="396"/>
      <c r="GRX879" s="396"/>
      <c r="GRY879" s="396"/>
      <c r="GRZ879" s="396"/>
      <c r="GSA879" s="396"/>
      <c r="GSB879" s="396"/>
      <c r="GSC879" s="396"/>
      <c r="GSD879" s="396"/>
      <c r="GSE879" s="396"/>
      <c r="GSF879" s="396"/>
      <c r="GSG879" s="396"/>
      <c r="GSH879" s="396"/>
      <c r="GSI879" s="396"/>
      <c r="GSJ879" s="396"/>
      <c r="GSK879" s="396"/>
      <c r="GSL879" s="396"/>
      <c r="GSM879" s="396"/>
      <c r="GSN879" s="396"/>
      <c r="GSO879" s="396"/>
      <c r="GSP879" s="396"/>
      <c r="GSQ879" s="396"/>
      <c r="GSR879" s="396"/>
      <c r="GSS879" s="396"/>
      <c r="GST879" s="396"/>
      <c r="GSU879" s="396"/>
      <c r="GSV879" s="396"/>
      <c r="GSW879" s="396"/>
      <c r="GSX879" s="396"/>
      <c r="GSY879" s="396"/>
      <c r="GSZ879" s="396"/>
      <c r="GTA879" s="396"/>
      <c r="GTB879" s="396"/>
      <c r="GTC879" s="396"/>
      <c r="GTD879" s="396"/>
      <c r="GTE879" s="396"/>
      <c r="GTF879" s="396"/>
      <c r="GTG879" s="396"/>
      <c r="GTH879" s="396"/>
      <c r="GTI879" s="396"/>
      <c r="GTJ879" s="396"/>
      <c r="GTK879" s="396"/>
      <c r="GTL879" s="396"/>
      <c r="GTM879" s="396"/>
      <c r="GTN879" s="396"/>
      <c r="GTO879" s="396"/>
      <c r="GTP879" s="396"/>
      <c r="GTQ879" s="396"/>
      <c r="GTR879" s="396"/>
      <c r="GTS879" s="396"/>
      <c r="GTT879" s="396"/>
      <c r="GTU879" s="396"/>
      <c r="GTV879" s="396"/>
      <c r="GTW879" s="396"/>
      <c r="GTX879" s="396"/>
      <c r="GTY879" s="396"/>
      <c r="GTZ879" s="396"/>
      <c r="GUA879" s="396"/>
      <c r="GUB879" s="396"/>
      <c r="GUC879" s="396"/>
      <c r="GUD879" s="396"/>
      <c r="GUE879" s="396"/>
      <c r="GUF879" s="396"/>
      <c r="GUG879" s="396"/>
      <c r="GUH879" s="396"/>
      <c r="GUI879" s="396"/>
      <c r="GUJ879" s="396"/>
      <c r="GUK879" s="396"/>
      <c r="GUL879" s="396"/>
      <c r="GUM879" s="396"/>
      <c r="GUN879" s="396"/>
      <c r="GUO879" s="396"/>
      <c r="GUP879" s="396"/>
      <c r="GUQ879" s="396"/>
      <c r="GUR879" s="396"/>
      <c r="GUS879" s="396"/>
      <c r="GUT879" s="396"/>
      <c r="GUU879" s="396"/>
      <c r="GUV879" s="396"/>
      <c r="GUW879" s="396"/>
      <c r="GUX879" s="396"/>
      <c r="GUY879" s="396"/>
      <c r="GUZ879" s="396"/>
      <c r="GVA879" s="396"/>
      <c r="GVB879" s="396"/>
      <c r="GVC879" s="396"/>
      <c r="GVD879" s="396"/>
      <c r="GVE879" s="396"/>
      <c r="GVF879" s="396"/>
      <c r="GVG879" s="396"/>
      <c r="GVH879" s="396"/>
      <c r="GVI879" s="396"/>
      <c r="GVJ879" s="396"/>
      <c r="GVK879" s="396"/>
      <c r="GVL879" s="396"/>
      <c r="GVM879" s="396"/>
      <c r="GVN879" s="396"/>
      <c r="GVO879" s="396"/>
      <c r="GVP879" s="396"/>
      <c r="GVQ879" s="396"/>
      <c r="GVR879" s="396"/>
      <c r="GVS879" s="396"/>
      <c r="GVT879" s="396"/>
      <c r="GVU879" s="396"/>
      <c r="GVV879" s="396"/>
      <c r="GVW879" s="396"/>
      <c r="GVX879" s="396"/>
      <c r="GVY879" s="396"/>
      <c r="GVZ879" s="396"/>
      <c r="GWA879" s="396"/>
      <c r="GWB879" s="396"/>
      <c r="GWC879" s="396"/>
      <c r="GWD879" s="396"/>
      <c r="GWE879" s="396"/>
      <c r="GWF879" s="396"/>
      <c r="GWG879" s="396"/>
      <c r="GWH879" s="396"/>
      <c r="GWI879" s="396"/>
      <c r="GWJ879" s="396"/>
      <c r="GWK879" s="396"/>
      <c r="GWL879" s="396"/>
      <c r="GWM879" s="396"/>
      <c r="GWN879" s="396"/>
      <c r="GWO879" s="396"/>
      <c r="GWP879" s="396"/>
      <c r="GWQ879" s="396"/>
      <c r="GWR879" s="396"/>
      <c r="GWS879" s="396"/>
      <c r="GWT879" s="396"/>
      <c r="GWU879" s="396"/>
      <c r="GWV879" s="396"/>
      <c r="GWW879" s="396"/>
      <c r="GWX879" s="396"/>
      <c r="GWY879" s="396"/>
      <c r="GWZ879" s="396"/>
      <c r="GXA879" s="396"/>
      <c r="GXB879" s="396"/>
      <c r="GXC879" s="396"/>
      <c r="GXD879" s="396"/>
      <c r="GXE879" s="396"/>
      <c r="GXF879" s="396"/>
      <c r="GXG879" s="396"/>
      <c r="GXH879" s="396"/>
      <c r="GXI879" s="396"/>
      <c r="GXJ879" s="396"/>
      <c r="GXK879" s="396"/>
      <c r="GXL879" s="396"/>
      <c r="GXM879" s="396"/>
      <c r="GXN879" s="396"/>
      <c r="GXO879" s="396"/>
      <c r="GXP879" s="396"/>
      <c r="GXQ879" s="396"/>
      <c r="GXR879" s="396"/>
      <c r="GXS879" s="396"/>
      <c r="GXT879" s="396"/>
      <c r="GXU879" s="396"/>
      <c r="GXV879" s="396"/>
      <c r="GXW879" s="396"/>
      <c r="GXX879" s="396"/>
      <c r="GXY879" s="396"/>
      <c r="GXZ879" s="396"/>
      <c r="GYA879" s="396"/>
      <c r="GYB879" s="396"/>
      <c r="GYC879" s="396"/>
      <c r="GYD879" s="396"/>
      <c r="GYE879" s="396"/>
      <c r="GYF879" s="396"/>
      <c r="GYG879" s="396"/>
      <c r="GYH879" s="396"/>
      <c r="GYI879" s="396"/>
      <c r="GYJ879" s="396"/>
      <c r="GYK879" s="396"/>
      <c r="GYL879" s="396"/>
      <c r="GYM879" s="396"/>
      <c r="GYN879" s="396"/>
      <c r="GYO879" s="396"/>
      <c r="GYP879" s="396"/>
      <c r="GYQ879" s="396"/>
      <c r="GYR879" s="396"/>
      <c r="GYS879" s="396"/>
      <c r="GYT879" s="396"/>
      <c r="GYU879" s="396"/>
      <c r="GYV879" s="396"/>
      <c r="GYW879" s="396"/>
      <c r="GYX879" s="396"/>
      <c r="GYY879" s="396"/>
      <c r="GYZ879" s="396"/>
      <c r="GZA879" s="396"/>
      <c r="GZB879" s="396"/>
      <c r="GZC879" s="396"/>
      <c r="GZD879" s="396"/>
      <c r="GZE879" s="396"/>
      <c r="GZF879" s="396"/>
      <c r="GZG879" s="396"/>
      <c r="GZH879" s="396"/>
      <c r="GZI879" s="396"/>
      <c r="GZJ879" s="396"/>
      <c r="GZK879" s="396"/>
      <c r="GZL879" s="396"/>
      <c r="GZM879" s="396"/>
      <c r="GZN879" s="396"/>
      <c r="GZO879" s="396"/>
      <c r="GZP879" s="396"/>
      <c r="GZQ879" s="396"/>
      <c r="GZR879" s="396"/>
      <c r="GZS879" s="396"/>
      <c r="GZT879" s="396"/>
      <c r="GZU879" s="396"/>
      <c r="GZV879" s="396"/>
      <c r="GZW879" s="396"/>
      <c r="GZX879" s="396"/>
      <c r="GZY879" s="396"/>
      <c r="GZZ879" s="396"/>
      <c r="HAA879" s="396"/>
      <c r="HAB879" s="396"/>
      <c r="HAC879" s="396"/>
      <c r="HAD879" s="396"/>
      <c r="HAE879" s="396"/>
      <c r="HAF879" s="396"/>
      <c r="HAG879" s="396"/>
      <c r="HAH879" s="396"/>
      <c r="HAI879" s="396"/>
      <c r="HAJ879" s="396"/>
      <c r="HAK879" s="396"/>
      <c r="HAL879" s="396"/>
      <c r="HAM879" s="396"/>
      <c r="HAN879" s="396"/>
      <c r="HAO879" s="396"/>
      <c r="HAP879" s="396"/>
      <c r="HAQ879" s="396"/>
      <c r="HAR879" s="396"/>
      <c r="HAS879" s="396"/>
      <c r="HAT879" s="396"/>
      <c r="HAU879" s="396"/>
      <c r="HAV879" s="396"/>
      <c r="HAW879" s="396"/>
      <c r="HAX879" s="396"/>
      <c r="HAY879" s="396"/>
      <c r="HAZ879" s="396"/>
      <c r="HBA879" s="396"/>
      <c r="HBB879" s="396"/>
      <c r="HBC879" s="396"/>
      <c r="HBD879" s="396"/>
      <c r="HBE879" s="396"/>
      <c r="HBF879" s="396"/>
      <c r="HBG879" s="396"/>
      <c r="HBH879" s="396"/>
      <c r="HBI879" s="396"/>
      <c r="HBJ879" s="396"/>
      <c r="HBK879" s="396"/>
      <c r="HBL879" s="396"/>
      <c r="HBM879" s="396"/>
      <c r="HBN879" s="396"/>
      <c r="HBO879" s="396"/>
      <c r="HBP879" s="396"/>
      <c r="HBQ879" s="396"/>
      <c r="HBR879" s="396"/>
      <c r="HBS879" s="396"/>
      <c r="HBT879" s="396"/>
      <c r="HBU879" s="396"/>
      <c r="HBV879" s="396"/>
      <c r="HBW879" s="396"/>
      <c r="HBX879" s="396"/>
      <c r="HBY879" s="396"/>
      <c r="HBZ879" s="396"/>
      <c r="HCA879" s="396"/>
      <c r="HCB879" s="396"/>
      <c r="HCC879" s="396"/>
      <c r="HCD879" s="396"/>
      <c r="HCE879" s="396"/>
      <c r="HCF879" s="396"/>
      <c r="HCG879" s="396"/>
      <c r="HCH879" s="396"/>
      <c r="HCI879" s="396"/>
      <c r="HCJ879" s="396"/>
      <c r="HCK879" s="396"/>
      <c r="HCL879" s="396"/>
      <c r="HCM879" s="396"/>
      <c r="HCN879" s="396"/>
      <c r="HCO879" s="396"/>
      <c r="HCP879" s="396"/>
      <c r="HCQ879" s="396"/>
      <c r="HCR879" s="396"/>
      <c r="HCS879" s="396"/>
      <c r="HCT879" s="396"/>
      <c r="HCU879" s="396"/>
      <c r="HCV879" s="396"/>
      <c r="HCW879" s="396"/>
      <c r="HCX879" s="396"/>
      <c r="HCY879" s="396"/>
      <c r="HCZ879" s="396"/>
      <c r="HDA879" s="396"/>
      <c r="HDB879" s="396"/>
      <c r="HDC879" s="396"/>
      <c r="HDD879" s="396"/>
      <c r="HDE879" s="396"/>
      <c r="HDF879" s="396"/>
      <c r="HDG879" s="396"/>
      <c r="HDH879" s="396"/>
      <c r="HDI879" s="396"/>
      <c r="HDJ879" s="396"/>
      <c r="HDK879" s="396"/>
      <c r="HDL879" s="396"/>
      <c r="HDM879" s="396"/>
      <c r="HDN879" s="396"/>
      <c r="HDO879" s="396"/>
      <c r="HDP879" s="396"/>
      <c r="HDQ879" s="396"/>
      <c r="HDR879" s="396"/>
      <c r="HDS879" s="396"/>
      <c r="HDT879" s="396"/>
      <c r="HDU879" s="396"/>
      <c r="HDV879" s="396"/>
      <c r="HDW879" s="396"/>
      <c r="HDX879" s="396"/>
      <c r="HDY879" s="396"/>
      <c r="HDZ879" s="396"/>
      <c r="HEA879" s="396"/>
      <c r="HEB879" s="396"/>
      <c r="HEC879" s="396"/>
      <c r="HED879" s="396"/>
      <c r="HEE879" s="396"/>
      <c r="HEF879" s="396"/>
      <c r="HEG879" s="396"/>
      <c r="HEH879" s="396"/>
      <c r="HEI879" s="396"/>
      <c r="HEJ879" s="396"/>
      <c r="HEK879" s="396"/>
      <c r="HEL879" s="396"/>
      <c r="HEM879" s="396"/>
      <c r="HEN879" s="396"/>
      <c r="HEO879" s="396"/>
      <c r="HEP879" s="396"/>
      <c r="HEQ879" s="396"/>
      <c r="HER879" s="396"/>
      <c r="HES879" s="396"/>
      <c r="HET879" s="396"/>
      <c r="HEU879" s="396"/>
      <c r="HEV879" s="396"/>
      <c r="HEW879" s="396"/>
      <c r="HEX879" s="396"/>
      <c r="HEY879" s="396"/>
      <c r="HEZ879" s="396"/>
      <c r="HFA879" s="396"/>
      <c r="HFB879" s="396"/>
      <c r="HFC879" s="396"/>
      <c r="HFD879" s="396"/>
      <c r="HFE879" s="396"/>
      <c r="HFF879" s="396"/>
      <c r="HFG879" s="396"/>
      <c r="HFH879" s="396"/>
      <c r="HFI879" s="396"/>
      <c r="HFJ879" s="396"/>
      <c r="HFK879" s="396"/>
      <c r="HFL879" s="396"/>
      <c r="HFM879" s="396"/>
      <c r="HFN879" s="396"/>
      <c r="HFO879" s="396"/>
      <c r="HFP879" s="396"/>
      <c r="HFQ879" s="396"/>
      <c r="HFR879" s="396"/>
      <c r="HFS879" s="396"/>
      <c r="HFT879" s="396"/>
      <c r="HFU879" s="396"/>
      <c r="HFV879" s="396"/>
      <c r="HFW879" s="396"/>
      <c r="HFX879" s="396"/>
      <c r="HFY879" s="396"/>
      <c r="HFZ879" s="396"/>
      <c r="HGA879" s="396"/>
      <c r="HGB879" s="396"/>
      <c r="HGC879" s="396"/>
      <c r="HGD879" s="396"/>
      <c r="HGE879" s="396"/>
      <c r="HGF879" s="396"/>
      <c r="HGG879" s="396"/>
      <c r="HGH879" s="396"/>
      <c r="HGI879" s="396"/>
      <c r="HGJ879" s="396"/>
      <c r="HGK879" s="396"/>
      <c r="HGL879" s="396"/>
      <c r="HGM879" s="396"/>
      <c r="HGN879" s="396"/>
      <c r="HGO879" s="396"/>
      <c r="HGP879" s="396"/>
      <c r="HGQ879" s="396"/>
      <c r="HGR879" s="396"/>
      <c r="HGS879" s="396"/>
      <c r="HGT879" s="396"/>
      <c r="HGU879" s="396"/>
      <c r="HGV879" s="396"/>
      <c r="HGW879" s="396"/>
      <c r="HGX879" s="396"/>
      <c r="HGY879" s="396"/>
      <c r="HGZ879" s="396"/>
      <c r="HHA879" s="396"/>
      <c r="HHB879" s="396"/>
      <c r="HHC879" s="396"/>
      <c r="HHD879" s="396"/>
      <c r="HHE879" s="396"/>
      <c r="HHF879" s="396"/>
      <c r="HHG879" s="396"/>
      <c r="HHH879" s="396"/>
      <c r="HHI879" s="396"/>
      <c r="HHJ879" s="396"/>
      <c r="HHK879" s="396"/>
      <c r="HHL879" s="396"/>
      <c r="HHM879" s="396"/>
      <c r="HHN879" s="396"/>
      <c r="HHO879" s="396"/>
      <c r="HHP879" s="396"/>
      <c r="HHQ879" s="396"/>
      <c r="HHR879" s="396"/>
      <c r="HHS879" s="396"/>
      <c r="HHT879" s="396"/>
      <c r="HHU879" s="396"/>
      <c r="HHV879" s="396"/>
      <c r="HHW879" s="396"/>
      <c r="HHX879" s="396"/>
      <c r="HHY879" s="396"/>
      <c r="HHZ879" s="396"/>
      <c r="HIA879" s="396"/>
      <c r="HIB879" s="396"/>
      <c r="HIC879" s="396"/>
      <c r="HID879" s="396"/>
      <c r="HIE879" s="396"/>
      <c r="HIF879" s="396"/>
      <c r="HIG879" s="396"/>
      <c r="HIH879" s="396"/>
      <c r="HII879" s="396"/>
      <c r="HIJ879" s="396"/>
      <c r="HIK879" s="396"/>
      <c r="HIL879" s="396"/>
      <c r="HIM879" s="396"/>
      <c r="HIN879" s="396"/>
      <c r="HIO879" s="396"/>
      <c r="HIP879" s="396"/>
      <c r="HIQ879" s="396"/>
      <c r="HIR879" s="396"/>
      <c r="HIS879" s="396"/>
      <c r="HIT879" s="396"/>
      <c r="HIU879" s="396"/>
      <c r="HIV879" s="396"/>
      <c r="HIW879" s="396"/>
      <c r="HIX879" s="396"/>
      <c r="HIY879" s="396"/>
      <c r="HIZ879" s="396"/>
      <c r="HJA879" s="396"/>
      <c r="HJB879" s="396"/>
      <c r="HJC879" s="396"/>
      <c r="HJD879" s="396"/>
      <c r="HJE879" s="396"/>
      <c r="HJF879" s="396"/>
      <c r="HJG879" s="396"/>
      <c r="HJH879" s="396"/>
      <c r="HJI879" s="396"/>
      <c r="HJJ879" s="396"/>
      <c r="HJK879" s="396"/>
      <c r="HJL879" s="396"/>
      <c r="HJM879" s="396"/>
      <c r="HJN879" s="396"/>
      <c r="HJO879" s="396"/>
      <c r="HJP879" s="396"/>
      <c r="HJQ879" s="396"/>
      <c r="HJR879" s="396"/>
      <c r="HJS879" s="396"/>
      <c r="HJT879" s="396"/>
      <c r="HJU879" s="396"/>
      <c r="HJV879" s="396"/>
      <c r="HJW879" s="396"/>
      <c r="HJX879" s="396"/>
      <c r="HJY879" s="396"/>
      <c r="HJZ879" s="396"/>
      <c r="HKA879" s="396"/>
      <c r="HKB879" s="396"/>
      <c r="HKC879" s="396"/>
      <c r="HKD879" s="396"/>
      <c r="HKE879" s="396"/>
      <c r="HKF879" s="396"/>
      <c r="HKG879" s="396"/>
      <c r="HKH879" s="396"/>
      <c r="HKI879" s="396"/>
      <c r="HKJ879" s="396"/>
      <c r="HKK879" s="396"/>
      <c r="HKL879" s="396"/>
      <c r="HKM879" s="396"/>
      <c r="HKN879" s="396"/>
      <c r="HKO879" s="396"/>
      <c r="HKP879" s="396"/>
      <c r="HKQ879" s="396"/>
      <c r="HKR879" s="396"/>
      <c r="HKS879" s="396"/>
      <c r="HKT879" s="396"/>
      <c r="HKU879" s="396"/>
      <c r="HKV879" s="396"/>
      <c r="HKW879" s="396"/>
      <c r="HKX879" s="396"/>
      <c r="HKY879" s="396"/>
      <c r="HKZ879" s="396"/>
      <c r="HLA879" s="396"/>
      <c r="HLB879" s="396"/>
      <c r="HLC879" s="396"/>
      <c r="HLD879" s="396"/>
      <c r="HLE879" s="396"/>
      <c r="HLF879" s="396"/>
      <c r="HLG879" s="396"/>
      <c r="HLH879" s="396"/>
      <c r="HLI879" s="396"/>
      <c r="HLJ879" s="396"/>
      <c r="HLK879" s="396"/>
      <c r="HLL879" s="396"/>
      <c r="HLM879" s="396"/>
      <c r="HLN879" s="396"/>
      <c r="HLO879" s="396"/>
      <c r="HLP879" s="396"/>
      <c r="HLQ879" s="396"/>
      <c r="HLR879" s="396"/>
      <c r="HLS879" s="396"/>
      <c r="HLT879" s="396"/>
      <c r="HLU879" s="396"/>
      <c r="HLV879" s="396"/>
      <c r="HLW879" s="396"/>
      <c r="HLX879" s="396"/>
      <c r="HLY879" s="396"/>
      <c r="HLZ879" s="396"/>
      <c r="HMA879" s="396"/>
      <c r="HMB879" s="396"/>
      <c r="HMC879" s="396"/>
      <c r="HMD879" s="396"/>
      <c r="HME879" s="396"/>
      <c r="HMF879" s="396"/>
      <c r="HMG879" s="396"/>
      <c r="HMH879" s="396"/>
      <c r="HMI879" s="396"/>
      <c r="HMJ879" s="396"/>
      <c r="HMK879" s="396"/>
      <c r="HML879" s="396"/>
      <c r="HMM879" s="396"/>
      <c r="HMN879" s="396"/>
      <c r="HMO879" s="396"/>
      <c r="HMP879" s="396"/>
      <c r="HMQ879" s="396"/>
      <c r="HMR879" s="396"/>
      <c r="HMS879" s="396"/>
      <c r="HMT879" s="396"/>
      <c r="HMU879" s="396"/>
      <c r="HMV879" s="396"/>
      <c r="HMW879" s="396"/>
      <c r="HMX879" s="396"/>
      <c r="HMY879" s="396"/>
      <c r="HMZ879" s="396"/>
      <c r="HNA879" s="396"/>
      <c r="HNB879" s="396"/>
      <c r="HNC879" s="396"/>
      <c r="HND879" s="396"/>
      <c r="HNE879" s="396"/>
      <c r="HNF879" s="396"/>
      <c r="HNG879" s="396"/>
      <c r="HNH879" s="396"/>
      <c r="HNI879" s="396"/>
      <c r="HNJ879" s="396"/>
      <c r="HNK879" s="396"/>
      <c r="HNL879" s="396"/>
      <c r="HNM879" s="396"/>
      <c r="HNN879" s="396"/>
      <c r="HNO879" s="396"/>
      <c r="HNP879" s="396"/>
      <c r="HNQ879" s="396"/>
      <c r="HNR879" s="396"/>
      <c r="HNS879" s="396"/>
      <c r="HNT879" s="396"/>
      <c r="HNU879" s="396"/>
      <c r="HNV879" s="396"/>
      <c r="HNW879" s="396"/>
      <c r="HNX879" s="396"/>
      <c r="HNY879" s="396"/>
      <c r="HNZ879" s="396"/>
      <c r="HOA879" s="396"/>
      <c r="HOB879" s="396"/>
      <c r="HOC879" s="396"/>
      <c r="HOD879" s="396"/>
      <c r="HOE879" s="396"/>
      <c r="HOF879" s="396"/>
      <c r="HOG879" s="396"/>
      <c r="HOH879" s="396"/>
      <c r="HOI879" s="396"/>
      <c r="HOJ879" s="396"/>
      <c r="HOK879" s="396"/>
      <c r="HOL879" s="396"/>
      <c r="HOM879" s="396"/>
      <c r="HON879" s="396"/>
      <c r="HOO879" s="396"/>
      <c r="HOP879" s="396"/>
      <c r="HOQ879" s="396"/>
      <c r="HOR879" s="396"/>
      <c r="HOS879" s="396"/>
      <c r="HOT879" s="396"/>
      <c r="HOU879" s="396"/>
      <c r="HOV879" s="396"/>
      <c r="HOW879" s="396"/>
      <c r="HOX879" s="396"/>
      <c r="HOY879" s="396"/>
      <c r="HOZ879" s="396"/>
      <c r="HPA879" s="396"/>
      <c r="HPB879" s="396"/>
      <c r="HPC879" s="396"/>
      <c r="HPD879" s="396"/>
      <c r="HPE879" s="396"/>
      <c r="HPF879" s="396"/>
      <c r="HPG879" s="396"/>
      <c r="HPH879" s="396"/>
      <c r="HPI879" s="396"/>
      <c r="HPJ879" s="396"/>
      <c r="HPK879" s="396"/>
      <c r="HPL879" s="396"/>
      <c r="HPM879" s="396"/>
      <c r="HPN879" s="396"/>
      <c r="HPO879" s="396"/>
      <c r="HPP879" s="396"/>
      <c r="HPQ879" s="396"/>
      <c r="HPR879" s="396"/>
      <c r="HPS879" s="396"/>
      <c r="HPT879" s="396"/>
      <c r="HPU879" s="396"/>
      <c r="HPV879" s="396"/>
      <c r="HPW879" s="396"/>
      <c r="HPX879" s="396"/>
      <c r="HPY879" s="396"/>
      <c r="HPZ879" s="396"/>
      <c r="HQA879" s="396"/>
      <c r="HQB879" s="396"/>
      <c r="HQC879" s="396"/>
      <c r="HQD879" s="396"/>
      <c r="HQE879" s="396"/>
      <c r="HQF879" s="396"/>
      <c r="HQG879" s="396"/>
      <c r="HQH879" s="396"/>
      <c r="HQI879" s="396"/>
      <c r="HQJ879" s="396"/>
      <c r="HQK879" s="396"/>
      <c r="HQL879" s="396"/>
      <c r="HQM879" s="396"/>
      <c r="HQN879" s="396"/>
      <c r="HQO879" s="396"/>
      <c r="HQP879" s="396"/>
      <c r="HQQ879" s="396"/>
      <c r="HQR879" s="396"/>
      <c r="HQS879" s="396"/>
      <c r="HQT879" s="396"/>
      <c r="HQU879" s="396"/>
      <c r="HQV879" s="396"/>
      <c r="HQW879" s="396"/>
      <c r="HQX879" s="396"/>
      <c r="HQY879" s="396"/>
      <c r="HQZ879" s="396"/>
      <c r="HRA879" s="396"/>
      <c r="HRB879" s="396"/>
      <c r="HRC879" s="396"/>
      <c r="HRD879" s="396"/>
      <c r="HRE879" s="396"/>
      <c r="HRF879" s="396"/>
      <c r="HRG879" s="396"/>
      <c r="HRH879" s="396"/>
      <c r="HRI879" s="396"/>
      <c r="HRJ879" s="396"/>
      <c r="HRK879" s="396"/>
      <c r="HRL879" s="396"/>
      <c r="HRM879" s="396"/>
      <c r="HRN879" s="396"/>
      <c r="HRO879" s="396"/>
      <c r="HRP879" s="396"/>
      <c r="HRQ879" s="396"/>
      <c r="HRR879" s="396"/>
      <c r="HRS879" s="396"/>
      <c r="HRT879" s="396"/>
      <c r="HRU879" s="396"/>
      <c r="HRV879" s="396"/>
      <c r="HRW879" s="396"/>
      <c r="HRX879" s="396"/>
      <c r="HRY879" s="396"/>
      <c r="HRZ879" s="396"/>
      <c r="HSA879" s="396"/>
      <c r="HSB879" s="396"/>
      <c r="HSC879" s="396"/>
      <c r="HSD879" s="396"/>
      <c r="HSE879" s="396"/>
      <c r="HSF879" s="396"/>
      <c r="HSG879" s="396"/>
      <c r="HSH879" s="396"/>
      <c r="HSI879" s="396"/>
      <c r="HSJ879" s="396"/>
      <c r="HSK879" s="396"/>
      <c r="HSL879" s="396"/>
      <c r="HSM879" s="396"/>
      <c r="HSN879" s="396"/>
      <c r="HSO879" s="396"/>
      <c r="HSP879" s="396"/>
      <c r="HSQ879" s="396"/>
      <c r="HSR879" s="396"/>
      <c r="HSS879" s="396"/>
      <c r="HST879" s="396"/>
      <c r="HSU879" s="396"/>
      <c r="HSV879" s="396"/>
      <c r="HSW879" s="396"/>
      <c r="HSX879" s="396"/>
      <c r="HSY879" s="396"/>
      <c r="HSZ879" s="396"/>
      <c r="HTA879" s="396"/>
      <c r="HTB879" s="396"/>
      <c r="HTC879" s="396"/>
      <c r="HTD879" s="396"/>
      <c r="HTE879" s="396"/>
      <c r="HTF879" s="396"/>
      <c r="HTG879" s="396"/>
      <c r="HTH879" s="396"/>
      <c r="HTI879" s="396"/>
      <c r="HTJ879" s="396"/>
      <c r="HTK879" s="396"/>
      <c r="HTL879" s="396"/>
      <c r="HTM879" s="396"/>
      <c r="HTN879" s="396"/>
      <c r="HTO879" s="396"/>
      <c r="HTP879" s="396"/>
      <c r="HTQ879" s="396"/>
      <c r="HTR879" s="396"/>
      <c r="HTS879" s="396"/>
      <c r="HTT879" s="396"/>
      <c r="HTU879" s="396"/>
      <c r="HTV879" s="396"/>
      <c r="HTW879" s="396"/>
      <c r="HTX879" s="396"/>
      <c r="HTY879" s="396"/>
      <c r="HTZ879" s="396"/>
      <c r="HUA879" s="396"/>
      <c r="HUB879" s="396"/>
      <c r="HUC879" s="396"/>
      <c r="HUD879" s="396"/>
      <c r="HUE879" s="396"/>
      <c r="HUF879" s="396"/>
      <c r="HUG879" s="396"/>
      <c r="HUH879" s="396"/>
      <c r="HUI879" s="396"/>
      <c r="HUJ879" s="396"/>
      <c r="HUK879" s="396"/>
      <c r="HUL879" s="396"/>
      <c r="HUM879" s="396"/>
      <c r="HUN879" s="396"/>
      <c r="HUO879" s="396"/>
      <c r="HUP879" s="396"/>
      <c r="HUQ879" s="396"/>
      <c r="HUR879" s="396"/>
      <c r="HUS879" s="396"/>
      <c r="HUT879" s="396"/>
      <c r="HUU879" s="396"/>
      <c r="HUV879" s="396"/>
      <c r="HUW879" s="396"/>
      <c r="HUX879" s="396"/>
      <c r="HUY879" s="396"/>
      <c r="HUZ879" s="396"/>
      <c r="HVA879" s="396"/>
      <c r="HVB879" s="396"/>
      <c r="HVC879" s="396"/>
      <c r="HVD879" s="396"/>
      <c r="HVE879" s="396"/>
      <c r="HVF879" s="396"/>
      <c r="HVG879" s="396"/>
      <c r="HVH879" s="396"/>
      <c r="HVI879" s="396"/>
      <c r="HVJ879" s="396"/>
      <c r="HVK879" s="396"/>
      <c r="HVL879" s="396"/>
      <c r="HVM879" s="396"/>
      <c r="HVN879" s="396"/>
      <c r="HVO879" s="396"/>
      <c r="HVP879" s="396"/>
      <c r="HVQ879" s="396"/>
      <c r="HVR879" s="396"/>
      <c r="HVS879" s="396"/>
      <c r="HVT879" s="396"/>
      <c r="HVU879" s="396"/>
      <c r="HVV879" s="396"/>
      <c r="HVW879" s="396"/>
      <c r="HVX879" s="396"/>
      <c r="HVY879" s="396"/>
      <c r="HVZ879" s="396"/>
      <c r="HWA879" s="396"/>
      <c r="HWB879" s="396"/>
      <c r="HWC879" s="396"/>
      <c r="HWD879" s="396"/>
      <c r="HWE879" s="396"/>
      <c r="HWF879" s="396"/>
      <c r="HWG879" s="396"/>
      <c r="HWH879" s="396"/>
      <c r="HWI879" s="396"/>
      <c r="HWJ879" s="396"/>
      <c r="HWK879" s="396"/>
      <c r="HWL879" s="396"/>
      <c r="HWM879" s="396"/>
      <c r="HWN879" s="396"/>
      <c r="HWO879" s="396"/>
      <c r="HWP879" s="396"/>
      <c r="HWQ879" s="396"/>
      <c r="HWR879" s="396"/>
      <c r="HWS879" s="396"/>
      <c r="HWT879" s="396"/>
      <c r="HWU879" s="396"/>
      <c r="HWV879" s="396"/>
      <c r="HWW879" s="396"/>
      <c r="HWX879" s="396"/>
      <c r="HWY879" s="396"/>
      <c r="HWZ879" s="396"/>
      <c r="HXA879" s="396"/>
      <c r="HXB879" s="396"/>
      <c r="HXC879" s="396"/>
      <c r="HXD879" s="396"/>
      <c r="HXE879" s="396"/>
      <c r="HXF879" s="396"/>
      <c r="HXG879" s="396"/>
      <c r="HXH879" s="396"/>
      <c r="HXI879" s="396"/>
      <c r="HXJ879" s="396"/>
      <c r="HXK879" s="396"/>
      <c r="HXL879" s="396"/>
      <c r="HXM879" s="396"/>
      <c r="HXN879" s="396"/>
      <c r="HXO879" s="396"/>
      <c r="HXP879" s="396"/>
      <c r="HXQ879" s="396"/>
      <c r="HXR879" s="396"/>
      <c r="HXS879" s="396"/>
      <c r="HXT879" s="396"/>
      <c r="HXU879" s="396"/>
      <c r="HXV879" s="396"/>
      <c r="HXW879" s="396"/>
      <c r="HXX879" s="396"/>
      <c r="HXY879" s="396"/>
      <c r="HXZ879" s="396"/>
      <c r="HYA879" s="396"/>
      <c r="HYB879" s="396"/>
      <c r="HYC879" s="396"/>
      <c r="HYD879" s="396"/>
      <c r="HYE879" s="396"/>
      <c r="HYF879" s="396"/>
      <c r="HYG879" s="396"/>
      <c r="HYH879" s="396"/>
      <c r="HYI879" s="396"/>
      <c r="HYJ879" s="396"/>
      <c r="HYK879" s="396"/>
      <c r="HYL879" s="396"/>
      <c r="HYM879" s="396"/>
      <c r="HYN879" s="396"/>
      <c r="HYO879" s="396"/>
      <c r="HYP879" s="396"/>
      <c r="HYQ879" s="396"/>
      <c r="HYR879" s="396"/>
      <c r="HYS879" s="396"/>
      <c r="HYT879" s="396"/>
      <c r="HYU879" s="396"/>
      <c r="HYV879" s="396"/>
      <c r="HYW879" s="396"/>
      <c r="HYX879" s="396"/>
      <c r="HYY879" s="396"/>
      <c r="HYZ879" s="396"/>
      <c r="HZA879" s="396"/>
      <c r="HZB879" s="396"/>
      <c r="HZC879" s="396"/>
      <c r="HZD879" s="396"/>
      <c r="HZE879" s="396"/>
      <c r="HZF879" s="396"/>
      <c r="HZG879" s="396"/>
      <c r="HZH879" s="396"/>
      <c r="HZI879" s="396"/>
      <c r="HZJ879" s="396"/>
      <c r="HZK879" s="396"/>
      <c r="HZL879" s="396"/>
      <c r="HZM879" s="396"/>
      <c r="HZN879" s="396"/>
      <c r="HZO879" s="396"/>
      <c r="HZP879" s="396"/>
      <c r="HZQ879" s="396"/>
      <c r="HZR879" s="396"/>
      <c r="HZS879" s="396"/>
      <c r="HZT879" s="396"/>
      <c r="HZU879" s="396"/>
      <c r="HZV879" s="396"/>
      <c r="HZW879" s="396"/>
      <c r="HZX879" s="396"/>
      <c r="HZY879" s="396"/>
      <c r="HZZ879" s="396"/>
      <c r="IAA879" s="396"/>
      <c r="IAB879" s="396"/>
      <c r="IAC879" s="396"/>
      <c r="IAD879" s="396"/>
      <c r="IAE879" s="396"/>
      <c r="IAF879" s="396"/>
      <c r="IAG879" s="396"/>
      <c r="IAH879" s="396"/>
      <c r="IAI879" s="396"/>
      <c r="IAJ879" s="396"/>
      <c r="IAK879" s="396"/>
      <c r="IAL879" s="396"/>
      <c r="IAM879" s="396"/>
      <c r="IAN879" s="396"/>
      <c r="IAO879" s="396"/>
      <c r="IAP879" s="396"/>
      <c r="IAQ879" s="396"/>
      <c r="IAR879" s="396"/>
      <c r="IAS879" s="396"/>
      <c r="IAT879" s="396"/>
      <c r="IAU879" s="396"/>
      <c r="IAV879" s="396"/>
      <c r="IAW879" s="396"/>
      <c r="IAX879" s="396"/>
      <c r="IAY879" s="396"/>
      <c r="IAZ879" s="396"/>
      <c r="IBA879" s="396"/>
      <c r="IBB879" s="396"/>
      <c r="IBC879" s="396"/>
      <c r="IBD879" s="396"/>
      <c r="IBE879" s="396"/>
      <c r="IBF879" s="396"/>
      <c r="IBG879" s="396"/>
      <c r="IBH879" s="396"/>
      <c r="IBI879" s="396"/>
      <c r="IBJ879" s="396"/>
      <c r="IBK879" s="396"/>
      <c r="IBL879" s="396"/>
      <c r="IBM879" s="396"/>
      <c r="IBN879" s="396"/>
      <c r="IBO879" s="396"/>
      <c r="IBP879" s="396"/>
      <c r="IBQ879" s="396"/>
      <c r="IBR879" s="396"/>
      <c r="IBS879" s="396"/>
      <c r="IBT879" s="396"/>
      <c r="IBU879" s="396"/>
      <c r="IBV879" s="396"/>
      <c r="IBW879" s="396"/>
      <c r="IBX879" s="396"/>
      <c r="IBY879" s="396"/>
      <c r="IBZ879" s="396"/>
      <c r="ICA879" s="396"/>
      <c r="ICB879" s="396"/>
      <c r="ICC879" s="396"/>
      <c r="ICD879" s="396"/>
      <c r="ICE879" s="396"/>
      <c r="ICF879" s="396"/>
      <c r="ICG879" s="396"/>
      <c r="ICH879" s="396"/>
      <c r="ICI879" s="396"/>
      <c r="ICJ879" s="396"/>
      <c r="ICK879" s="396"/>
      <c r="ICL879" s="396"/>
      <c r="ICM879" s="396"/>
      <c r="ICN879" s="396"/>
      <c r="ICO879" s="396"/>
      <c r="ICP879" s="396"/>
      <c r="ICQ879" s="396"/>
      <c r="ICR879" s="396"/>
      <c r="ICS879" s="396"/>
      <c r="ICT879" s="396"/>
      <c r="ICU879" s="396"/>
      <c r="ICV879" s="396"/>
      <c r="ICW879" s="396"/>
      <c r="ICX879" s="396"/>
      <c r="ICY879" s="396"/>
      <c r="ICZ879" s="396"/>
      <c r="IDA879" s="396"/>
      <c r="IDB879" s="396"/>
      <c r="IDC879" s="396"/>
      <c r="IDD879" s="396"/>
      <c r="IDE879" s="396"/>
      <c r="IDF879" s="396"/>
      <c r="IDG879" s="396"/>
      <c r="IDH879" s="396"/>
      <c r="IDI879" s="396"/>
      <c r="IDJ879" s="396"/>
      <c r="IDK879" s="396"/>
      <c r="IDL879" s="396"/>
      <c r="IDM879" s="396"/>
      <c r="IDN879" s="396"/>
      <c r="IDO879" s="396"/>
      <c r="IDP879" s="396"/>
      <c r="IDQ879" s="396"/>
      <c r="IDR879" s="396"/>
      <c r="IDS879" s="396"/>
      <c r="IDT879" s="396"/>
      <c r="IDU879" s="396"/>
      <c r="IDV879" s="396"/>
      <c r="IDW879" s="396"/>
      <c r="IDX879" s="396"/>
      <c r="IDY879" s="396"/>
      <c r="IDZ879" s="396"/>
      <c r="IEA879" s="396"/>
      <c r="IEB879" s="396"/>
      <c r="IEC879" s="396"/>
      <c r="IED879" s="396"/>
      <c r="IEE879" s="396"/>
      <c r="IEF879" s="396"/>
      <c r="IEG879" s="396"/>
      <c r="IEH879" s="396"/>
      <c r="IEI879" s="396"/>
      <c r="IEJ879" s="396"/>
      <c r="IEK879" s="396"/>
      <c r="IEL879" s="396"/>
      <c r="IEM879" s="396"/>
      <c r="IEN879" s="396"/>
      <c r="IEO879" s="396"/>
      <c r="IEP879" s="396"/>
      <c r="IEQ879" s="396"/>
      <c r="IER879" s="396"/>
      <c r="IES879" s="396"/>
      <c r="IET879" s="396"/>
      <c r="IEU879" s="396"/>
      <c r="IEV879" s="396"/>
      <c r="IEW879" s="396"/>
      <c r="IEX879" s="396"/>
      <c r="IEY879" s="396"/>
      <c r="IEZ879" s="396"/>
      <c r="IFA879" s="396"/>
      <c r="IFB879" s="396"/>
      <c r="IFC879" s="396"/>
      <c r="IFD879" s="396"/>
      <c r="IFE879" s="396"/>
      <c r="IFF879" s="396"/>
      <c r="IFG879" s="396"/>
      <c r="IFH879" s="396"/>
      <c r="IFI879" s="396"/>
      <c r="IFJ879" s="396"/>
      <c r="IFK879" s="396"/>
      <c r="IFL879" s="396"/>
      <c r="IFM879" s="396"/>
      <c r="IFN879" s="396"/>
      <c r="IFO879" s="396"/>
      <c r="IFP879" s="396"/>
      <c r="IFQ879" s="396"/>
      <c r="IFR879" s="396"/>
      <c r="IFS879" s="396"/>
      <c r="IFT879" s="396"/>
      <c r="IFU879" s="396"/>
      <c r="IFV879" s="396"/>
      <c r="IFW879" s="396"/>
      <c r="IFX879" s="396"/>
      <c r="IFY879" s="396"/>
      <c r="IFZ879" s="396"/>
      <c r="IGA879" s="396"/>
      <c r="IGB879" s="396"/>
      <c r="IGC879" s="396"/>
      <c r="IGD879" s="396"/>
      <c r="IGE879" s="396"/>
      <c r="IGF879" s="396"/>
      <c r="IGG879" s="396"/>
      <c r="IGH879" s="396"/>
      <c r="IGI879" s="396"/>
      <c r="IGJ879" s="396"/>
      <c r="IGK879" s="396"/>
      <c r="IGL879" s="396"/>
      <c r="IGM879" s="396"/>
      <c r="IGN879" s="396"/>
      <c r="IGO879" s="396"/>
      <c r="IGP879" s="396"/>
      <c r="IGQ879" s="396"/>
      <c r="IGR879" s="396"/>
      <c r="IGS879" s="396"/>
      <c r="IGT879" s="396"/>
      <c r="IGU879" s="396"/>
      <c r="IGV879" s="396"/>
      <c r="IGW879" s="396"/>
      <c r="IGX879" s="396"/>
      <c r="IGY879" s="396"/>
      <c r="IGZ879" s="396"/>
      <c r="IHA879" s="396"/>
      <c r="IHB879" s="396"/>
      <c r="IHC879" s="396"/>
      <c r="IHD879" s="396"/>
      <c r="IHE879" s="396"/>
      <c r="IHF879" s="396"/>
      <c r="IHG879" s="396"/>
      <c r="IHH879" s="396"/>
      <c r="IHI879" s="396"/>
      <c r="IHJ879" s="396"/>
      <c r="IHK879" s="396"/>
      <c r="IHL879" s="396"/>
      <c r="IHM879" s="396"/>
      <c r="IHN879" s="396"/>
      <c r="IHO879" s="396"/>
      <c r="IHP879" s="396"/>
      <c r="IHQ879" s="396"/>
      <c r="IHR879" s="396"/>
      <c r="IHS879" s="396"/>
      <c r="IHT879" s="396"/>
      <c r="IHU879" s="396"/>
      <c r="IHV879" s="396"/>
      <c r="IHW879" s="396"/>
      <c r="IHX879" s="396"/>
      <c r="IHY879" s="396"/>
      <c r="IHZ879" s="396"/>
      <c r="IIA879" s="396"/>
      <c r="IIB879" s="396"/>
      <c r="IIC879" s="396"/>
      <c r="IID879" s="396"/>
      <c r="IIE879" s="396"/>
      <c r="IIF879" s="396"/>
      <c r="IIG879" s="396"/>
      <c r="IIH879" s="396"/>
      <c r="III879" s="396"/>
      <c r="IIJ879" s="396"/>
      <c r="IIK879" s="396"/>
      <c r="IIL879" s="396"/>
      <c r="IIM879" s="396"/>
      <c r="IIN879" s="396"/>
      <c r="IIO879" s="396"/>
      <c r="IIP879" s="396"/>
      <c r="IIQ879" s="396"/>
      <c r="IIR879" s="396"/>
      <c r="IIS879" s="396"/>
      <c r="IIT879" s="396"/>
      <c r="IIU879" s="396"/>
      <c r="IIV879" s="396"/>
      <c r="IIW879" s="396"/>
      <c r="IIX879" s="396"/>
      <c r="IIY879" s="396"/>
      <c r="IIZ879" s="396"/>
      <c r="IJA879" s="396"/>
      <c r="IJB879" s="396"/>
      <c r="IJC879" s="396"/>
      <c r="IJD879" s="396"/>
      <c r="IJE879" s="396"/>
      <c r="IJF879" s="396"/>
      <c r="IJG879" s="396"/>
      <c r="IJH879" s="396"/>
      <c r="IJI879" s="396"/>
      <c r="IJJ879" s="396"/>
      <c r="IJK879" s="396"/>
      <c r="IJL879" s="396"/>
      <c r="IJM879" s="396"/>
      <c r="IJN879" s="396"/>
      <c r="IJO879" s="396"/>
      <c r="IJP879" s="396"/>
      <c r="IJQ879" s="396"/>
      <c r="IJR879" s="396"/>
      <c r="IJS879" s="396"/>
      <c r="IJT879" s="396"/>
      <c r="IJU879" s="396"/>
      <c r="IJV879" s="396"/>
      <c r="IJW879" s="396"/>
      <c r="IJX879" s="396"/>
      <c r="IJY879" s="396"/>
      <c r="IJZ879" s="396"/>
      <c r="IKA879" s="396"/>
      <c r="IKB879" s="396"/>
      <c r="IKC879" s="396"/>
      <c r="IKD879" s="396"/>
      <c r="IKE879" s="396"/>
      <c r="IKF879" s="396"/>
      <c r="IKG879" s="396"/>
      <c r="IKH879" s="396"/>
      <c r="IKI879" s="396"/>
      <c r="IKJ879" s="396"/>
      <c r="IKK879" s="396"/>
      <c r="IKL879" s="396"/>
      <c r="IKM879" s="396"/>
      <c r="IKN879" s="396"/>
      <c r="IKO879" s="396"/>
      <c r="IKP879" s="396"/>
      <c r="IKQ879" s="396"/>
      <c r="IKR879" s="396"/>
      <c r="IKS879" s="396"/>
      <c r="IKT879" s="396"/>
      <c r="IKU879" s="396"/>
      <c r="IKV879" s="396"/>
      <c r="IKW879" s="396"/>
      <c r="IKX879" s="396"/>
      <c r="IKY879" s="396"/>
      <c r="IKZ879" s="396"/>
      <c r="ILA879" s="396"/>
      <c r="ILB879" s="396"/>
      <c r="ILC879" s="396"/>
      <c r="ILD879" s="396"/>
      <c r="ILE879" s="396"/>
      <c r="ILF879" s="396"/>
      <c r="ILG879" s="396"/>
      <c r="ILH879" s="396"/>
      <c r="ILI879" s="396"/>
      <c r="ILJ879" s="396"/>
      <c r="ILK879" s="396"/>
      <c r="ILL879" s="396"/>
      <c r="ILM879" s="396"/>
      <c r="ILN879" s="396"/>
      <c r="ILO879" s="396"/>
      <c r="ILP879" s="396"/>
      <c r="ILQ879" s="396"/>
      <c r="ILR879" s="396"/>
      <c r="ILS879" s="396"/>
      <c r="ILT879" s="396"/>
      <c r="ILU879" s="396"/>
      <c r="ILV879" s="396"/>
      <c r="ILW879" s="396"/>
      <c r="ILX879" s="396"/>
      <c r="ILY879" s="396"/>
      <c r="ILZ879" s="396"/>
      <c r="IMA879" s="396"/>
      <c r="IMB879" s="396"/>
      <c r="IMC879" s="396"/>
      <c r="IMD879" s="396"/>
      <c r="IME879" s="396"/>
      <c r="IMF879" s="396"/>
      <c r="IMG879" s="396"/>
      <c r="IMH879" s="396"/>
      <c r="IMI879" s="396"/>
      <c r="IMJ879" s="396"/>
      <c r="IMK879" s="396"/>
      <c r="IML879" s="396"/>
      <c r="IMM879" s="396"/>
      <c r="IMN879" s="396"/>
      <c r="IMO879" s="396"/>
      <c r="IMP879" s="396"/>
      <c r="IMQ879" s="396"/>
      <c r="IMR879" s="396"/>
      <c r="IMS879" s="396"/>
      <c r="IMT879" s="396"/>
      <c r="IMU879" s="396"/>
      <c r="IMV879" s="396"/>
      <c r="IMW879" s="396"/>
      <c r="IMX879" s="396"/>
      <c r="IMY879" s="396"/>
      <c r="IMZ879" s="396"/>
      <c r="INA879" s="396"/>
      <c r="INB879" s="396"/>
      <c r="INC879" s="396"/>
      <c r="IND879" s="396"/>
      <c r="INE879" s="396"/>
      <c r="INF879" s="396"/>
      <c r="ING879" s="396"/>
      <c r="INH879" s="396"/>
      <c r="INI879" s="396"/>
      <c r="INJ879" s="396"/>
      <c r="INK879" s="396"/>
      <c r="INL879" s="396"/>
      <c r="INM879" s="396"/>
      <c r="INN879" s="396"/>
      <c r="INO879" s="396"/>
      <c r="INP879" s="396"/>
      <c r="INQ879" s="396"/>
      <c r="INR879" s="396"/>
      <c r="INS879" s="396"/>
      <c r="INT879" s="396"/>
      <c r="INU879" s="396"/>
      <c r="INV879" s="396"/>
      <c r="INW879" s="396"/>
      <c r="INX879" s="396"/>
      <c r="INY879" s="396"/>
      <c r="INZ879" s="396"/>
      <c r="IOA879" s="396"/>
      <c r="IOB879" s="396"/>
      <c r="IOC879" s="396"/>
      <c r="IOD879" s="396"/>
      <c r="IOE879" s="396"/>
      <c r="IOF879" s="396"/>
      <c r="IOG879" s="396"/>
      <c r="IOH879" s="396"/>
      <c r="IOI879" s="396"/>
      <c r="IOJ879" s="396"/>
      <c r="IOK879" s="396"/>
      <c r="IOL879" s="396"/>
      <c r="IOM879" s="396"/>
      <c r="ION879" s="396"/>
      <c r="IOO879" s="396"/>
      <c r="IOP879" s="396"/>
      <c r="IOQ879" s="396"/>
      <c r="IOR879" s="396"/>
      <c r="IOS879" s="396"/>
      <c r="IOT879" s="396"/>
      <c r="IOU879" s="396"/>
      <c r="IOV879" s="396"/>
      <c r="IOW879" s="396"/>
      <c r="IOX879" s="396"/>
      <c r="IOY879" s="396"/>
      <c r="IOZ879" s="396"/>
      <c r="IPA879" s="396"/>
      <c r="IPB879" s="396"/>
      <c r="IPC879" s="396"/>
      <c r="IPD879" s="396"/>
      <c r="IPE879" s="396"/>
      <c r="IPF879" s="396"/>
      <c r="IPG879" s="396"/>
      <c r="IPH879" s="396"/>
      <c r="IPI879" s="396"/>
      <c r="IPJ879" s="396"/>
      <c r="IPK879" s="396"/>
      <c r="IPL879" s="396"/>
      <c r="IPM879" s="396"/>
      <c r="IPN879" s="396"/>
      <c r="IPO879" s="396"/>
      <c r="IPP879" s="396"/>
      <c r="IPQ879" s="396"/>
      <c r="IPR879" s="396"/>
      <c r="IPS879" s="396"/>
      <c r="IPT879" s="396"/>
      <c r="IPU879" s="396"/>
      <c r="IPV879" s="396"/>
      <c r="IPW879" s="396"/>
      <c r="IPX879" s="396"/>
      <c r="IPY879" s="396"/>
      <c r="IPZ879" s="396"/>
      <c r="IQA879" s="396"/>
      <c r="IQB879" s="396"/>
      <c r="IQC879" s="396"/>
      <c r="IQD879" s="396"/>
      <c r="IQE879" s="396"/>
      <c r="IQF879" s="396"/>
      <c r="IQG879" s="396"/>
      <c r="IQH879" s="396"/>
      <c r="IQI879" s="396"/>
      <c r="IQJ879" s="396"/>
      <c r="IQK879" s="396"/>
      <c r="IQL879" s="396"/>
      <c r="IQM879" s="396"/>
      <c r="IQN879" s="396"/>
      <c r="IQO879" s="396"/>
      <c r="IQP879" s="396"/>
      <c r="IQQ879" s="396"/>
      <c r="IQR879" s="396"/>
      <c r="IQS879" s="396"/>
      <c r="IQT879" s="396"/>
      <c r="IQU879" s="396"/>
      <c r="IQV879" s="396"/>
      <c r="IQW879" s="396"/>
      <c r="IQX879" s="396"/>
      <c r="IQY879" s="396"/>
      <c r="IQZ879" s="396"/>
      <c r="IRA879" s="396"/>
      <c r="IRB879" s="396"/>
      <c r="IRC879" s="396"/>
      <c r="IRD879" s="396"/>
      <c r="IRE879" s="396"/>
      <c r="IRF879" s="396"/>
      <c r="IRG879" s="396"/>
      <c r="IRH879" s="396"/>
      <c r="IRI879" s="396"/>
      <c r="IRJ879" s="396"/>
      <c r="IRK879" s="396"/>
      <c r="IRL879" s="396"/>
      <c r="IRM879" s="396"/>
      <c r="IRN879" s="396"/>
      <c r="IRO879" s="396"/>
      <c r="IRP879" s="396"/>
      <c r="IRQ879" s="396"/>
      <c r="IRR879" s="396"/>
      <c r="IRS879" s="396"/>
      <c r="IRT879" s="396"/>
      <c r="IRU879" s="396"/>
      <c r="IRV879" s="396"/>
      <c r="IRW879" s="396"/>
      <c r="IRX879" s="396"/>
      <c r="IRY879" s="396"/>
      <c r="IRZ879" s="396"/>
      <c r="ISA879" s="396"/>
      <c r="ISB879" s="396"/>
      <c r="ISC879" s="396"/>
      <c r="ISD879" s="396"/>
      <c r="ISE879" s="396"/>
      <c r="ISF879" s="396"/>
      <c r="ISG879" s="396"/>
      <c r="ISH879" s="396"/>
      <c r="ISI879" s="396"/>
      <c r="ISJ879" s="396"/>
      <c r="ISK879" s="396"/>
      <c r="ISL879" s="396"/>
      <c r="ISM879" s="396"/>
      <c r="ISN879" s="396"/>
      <c r="ISO879" s="396"/>
      <c r="ISP879" s="396"/>
      <c r="ISQ879" s="396"/>
      <c r="ISR879" s="396"/>
      <c r="ISS879" s="396"/>
      <c r="IST879" s="396"/>
      <c r="ISU879" s="396"/>
      <c r="ISV879" s="396"/>
      <c r="ISW879" s="396"/>
      <c r="ISX879" s="396"/>
      <c r="ISY879" s="396"/>
      <c r="ISZ879" s="396"/>
      <c r="ITA879" s="396"/>
      <c r="ITB879" s="396"/>
      <c r="ITC879" s="396"/>
      <c r="ITD879" s="396"/>
      <c r="ITE879" s="396"/>
      <c r="ITF879" s="396"/>
      <c r="ITG879" s="396"/>
      <c r="ITH879" s="396"/>
      <c r="ITI879" s="396"/>
      <c r="ITJ879" s="396"/>
      <c r="ITK879" s="396"/>
      <c r="ITL879" s="396"/>
      <c r="ITM879" s="396"/>
      <c r="ITN879" s="396"/>
      <c r="ITO879" s="396"/>
      <c r="ITP879" s="396"/>
      <c r="ITQ879" s="396"/>
      <c r="ITR879" s="396"/>
      <c r="ITS879" s="396"/>
      <c r="ITT879" s="396"/>
      <c r="ITU879" s="396"/>
      <c r="ITV879" s="396"/>
      <c r="ITW879" s="396"/>
      <c r="ITX879" s="396"/>
      <c r="ITY879" s="396"/>
      <c r="ITZ879" s="396"/>
      <c r="IUA879" s="396"/>
      <c r="IUB879" s="396"/>
      <c r="IUC879" s="396"/>
      <c r="IUD879" s="396"/>
      <c r="IUE879" s="396"/>
      <c r="IUF879" s="396"/>
      <c r="IUG879" s="396"/>
      <c r="IUH879" s="396"/>
      <c r="IUI879" s="396"/>
      <c r="IUJ879" s="396"/>
      <c r="IUK879" s="396"/>
      <c r="IUL879" s="396"/>
      <c r="IUM879" s="396"/>
      <c r="IUN879" s="396"/>
      <c r="IUO879" s="396"/>
      <c r="IUP879" s="396"/>
      <c r="IUQ879" s="396"/>
      <c r="IUR879" s="396"/>
      <c r="IUS879" s="396"/>
      <c r="IUT879" s="396"/>
      <c r="IUU879" s="396"/>
      <c r="IUV879" s="396"/>
      <c r="IUW879" s="396"/>
      <c r="IUX879" s="396"/>
      <c r="IUY879" s="396"/>
      <c r="IUZ879" s="396"/>
      <c r="IVA879" s="396"/>
      <c r="IVB879" s="396"/>
      <c r="IVC879" s="396"/>
      <c r="IVD879" s="396"/>
      <c r="IVE879" s="396"/>
      <c r="IVF879" s="396"/>
      <c r="IVG879" s="396"/>
      <c r="IVH879" s="396"/>
      <c r="IVI879" s="396"/>
      <c r="IVJ879" s="396"/>
      <c r="IVK879" s="396"/>
      <c r="IVL879" s="396"/>
      <c r="IVM879" s="396"/>
      <c r="IVN879" s="396"/>
      <c r="IVO879" s="396"/>
      <c r="IVP879" s="396"/>
      <c r="IVQ879" s="396"/>
      <c r="IVR879" s="396"/>
      <c r="IVS879" s="396"/>
      <c r="IVT879" s="396"/>
      <c r="IVU879" s="396"/>
      <c r="IVV879" s="396"/>
      <c r="IVW879" s="396"/>
      <c r="IVX879" s="396"/>
      <c r="IVY879" s="396"/>
      <c r="IVZ879" s="396"/>
      <c r="IWA879" s="396"/>
      <c r="IWB879" s="396"/>
      <c r="IWC879" s="396"/>
      <c r="IWD879" s="396"/>
      <c r="IWE879" s="396"/>
      <c r="IWF879" s="396"/>
      <c r="IWG879" s="396"/>
      <c r="IWH879" s="396"/>
      <c r="IWI879" s="396"/>
      <c r="IWJ879" s="396"/>
      <c r="IWK879" s="396"/>
      <c r="IWL879" s="396"/>
      <c r="IWM879" s="396"/>
      <c r="IWN879" s="396"/>
      <c r="IWO879" s="396"/>
      <c r="IWP879" s="396"/>
      <c r="IWQ879" s="396"/>
      <c r="IWR879" s="396"/>
      <c r="IWS879" s="396"/>
      <c r="IWT879" s="396"/>
      <c r="IWU879" s="396"/>
      <c r="IWV879" s="396"/>
      <c r="IWW879" s="396"/>
      <c r="IWX879" s="396"/>
      <c r="IWY879" s="396"/>
      <c r="IWZ879" s="396"/>
      <c r="IXA879" s="396"/>
      <c r="IXB879" s="396"/>
      <c r="IXC879" s="396"/>
      <c r="IXD879" s="396"/>
      <c r="IXE879" s="396"/>
      <c r="IXF879" s="396"/>
      <c r="IXG879" s="396"/>
      <c r="IXH879" s="396"/>
      <c r="IXI879" s="396"/>
      <c r="IXJ879" s="396"/>
      <c r="IXK879" s="396"/>
      <c r="IXL879" s="396"/>
      <c r="IXM879" s="396"/>
      <c r="IXN879" s="396"/>
      <c r="IXO879" s="396"/>
      <c r="IXP879" s="396"/>
      <c r="IXQ879" s="396"/>
      <c r="IXR879" s="396"/>
      <c r="IXS879" s="396"/>
      <c r="IXT879" s="396"/>
      <c r="IXU879" s="396"/>
      <c r="IXV879" s="396"/>
      <c r="IXW879" s="396"/>
      <c r="IXX879" s="396"/>
      <c r="IXY879" s="396"/>
      <c r="IXZ879" s="396"/>
      <c r="IYA879" s="396"/>
      <c r="IYB879" s="396"/>
      <c r="IYC879" s="396"/>
      <c r="IYD879" s="396"/>
      <c r="IYE879" s="396"/>
      <c r="IYF879" s="396"/>
      <c r="IYG879" s="396"/>
      <c r="IYH879" s="396"/>
      <c r="IYI879" s="396"/>
      <c r="IYJ879" s="396"/>
      <c r="IYK879" s="396"/>
      <c r="IYL879" s="396"/>
      <c r="IYM879" s="396"/>
      <c r="IYN879" s="396"/>
      <c r="IYO879" s="396"/>
      <c r="IYP879" s="396"/>
      <c r="IYQ879" s="396"/>
      <c r="IYR879" s="396"/>
      <c r="IYS879" s="396"/>
      <c r="IYT879" s="396"/>
      <c r="IYU879" s="396"/>
      <c r="IYV879" s="396"/>
      <c r="IYW879" s="396"/>
      <c r="IYX879" s="396"/>
      <c r="IYY879" s="396"/>
      <c r="IYZ879" s="396"/>
      <c r="IZA879" s="396"/>
      <c r="IZB879" s="396"/>
      <c r="IZC879" s="396"/>
      <c r="IZD879" s="396"/>
      <c r="IZE879" s="396"/>
      <c r="IZF879" s="396"/>
      <c r="IZG879" s="396"/>
      <c r="IZH879" s="396"/>
      <c r="IZI879" s="396"/>
      <c r="IZJ879" s="396"/>
      <c r="IZK879" s="396"/>
      <c r="IZL879" s="396"/>
      <c r="IZM879" s="396"/>
      <c r="IZN879" s="396"/>
      <c r="IZO879" s="396"/>
      <c r="IZP879" s="396"/>
      <c r="IZQ879" s="396"/>
      <c r="IZR879" s="396"/>
      <c r="IZS879" s="396"/>
      <c r="IZT879" s="396"/>
      <c r="IZU879" s="396"/>
      <c r="IZV879" s="396"/>
      <c r="IZW879" s="396"/>
      <c r="IZX879" s="396"/>
      <c r="IZY879" s="396"/>
      <c r="IZZ879" s="396"/>
      <c r="JAA879" s="396"/>
      <c r="JAB879" s="396"/>
      <c r="JAC879" s="396"/>
      <c r="JAD879" s="396"/>
      <c r="JAE879" s="396"/>
      <c r="JAF879" s="396"/>
      <c r="JAG879" s="396"/>
      <c r="JAH879" s="396"/>
      <c r="JAI879" s="396"/>
      <c r="JAJ879" s="396"/>
      <c r="JAK879" s="396"/>
      <c r="JAL879" s="396"/>
      <c r="JAM879" s="396"/>
      <c r="JAN879" s="396"/>
      <c r="JAO879" s="396"/>
      <c r="JAP879" s="396"/>
      <c r="JAQ879" s="396"/>
      <c r="JAR879" s="396"/>
      <c r="JAS879" s="396"/>
      <c r="JAT879" s="396"/>
      <c r="JAU879" s="396"/>
      <c r="JAV879" s="396"/>
      <c r="JAW879" s="396"/>
      <c r="JAX879" s="396"/>
      <c r="JAY879" s="396"/>
      <c r="JAZ879" s="396"/>
      <c r="JBA879" s="396"/>
      <c r="JBB879" s="396"/>
      <c r="JBC879" s="396"/>
      <c r="JBD879" s="396"/>
      <c r="JBE879" s="396"/>
      <c r="JBF879" s="396"/>
      <c r="JBG879" s="396"/>
      <c r="JBH879" s="396"/>
      <c r="JBI879" s="396"/>
      <c r="JBJ879" s="396"/>
      <c r="JBK879" s="396"/>
      <c r="JBL879" s="396"/>
      <c r="JBM879" s="396"/>
      <c r="JBN879" s="396"/>
      <c r="JBO879" s="396"/>
      <c r="JBP879" s="396"/>
      <c r="JBQ879" s="396"/>
      <c r="JBR879" s="396"/>
      <c r="JBS879" s="396"/>
      <c r="JBT879" s="396"/>
      <c r="JBU879" s="396"/>
      <c r="JBV879" s="396"/>
      <c r="JBW879" s="396"/>
      <c r="JBX879" s="396"/>
      <c r="JBY879" s="396"/>
      <c r="JBZ879" s="396"/>
      <c r="JCA879" s="396"/>
      <c r="JCB879" s="396"/>
      <c r="JCC879" s="396"/>
      <c r="JCD879" s="396"/>
      <c r="JCE879" s="396"/>
      <c r="JCF879" s="396"/>
      <c r="JCG879" s="396"/>
      <c r="JCH879" s="396"/>
      <c r="JCI879" s="396"/>
      <c r="JCJ879" s="396"/>
      <c r="JCK879" s="396"/>
      <c r="JCL879" s="396"/>
      <c r="JCM879" s="396"/>
      <c r="JCN879" s="396"/>
      <c r="JCO879" s="396"/>
      <c r="JCP879" s="396"/>
      <c r="JCQ879" s="396"/>
      <c r="JCR879" s="396"/>
      <c r="JCS879" s="396"/>
      <c r="JCT879" s="396"/>
      <c r="JCU879" s="396"/>
      <c r="JCV879" s="396"/>
      <c r="JCW879" s="396"/>
      <c r="JCX879" s="396"/>
      <c r="JCY879" s="396"/>
      <c r="JCZ879" s="396"/>
      <c r="JDA879" s="396"/>
      <c r="JDB879" s="396"/>
      <c r="JDC879" s="396"/>
      <c r="JDD879" s="396"/>
      <c r="JDE879" s="396"/>
      <c r="JDF879" s="396"/>
      <c r="JDG879" s="396"/>
      <c r="JDH879" s="396"/>
      <c r="JDI879" s="396"/>
      <c r="JDJ879" s="396"/>
      <c r="JDK879" s="396"/>
      <c r="JDL879" s="396"/>
      <c r="JDM879" s="396"/>
      <c r="JDN879" s="396"/>
      <c r="JDO879" s="396"/>
      <c r="JDP879" s="396"/>
      <c r="JDQ879" s="396"/>
      <c r="JDR879" s="396"/>
      <c r="JDS879" s="396"/>
      <c r="JDT879" s="396"/>
      <c r="JDU879" s="396"/>
      <c r="JDV879" s="396"/>
      <c r="JDW879" s="396"/>
      <c r="JDX879" s="396"/>
      <c r="JDY879" s="396"/>
      <c r="JDZ879" s="396"/>
      <c r="JEA879" s="396"/>
      <c r="JEB879" s="396"/>
      <c r="JEC879" s="396"/>
      <c r="JED879" s="396"/>
      <c r="JEE879" s="396"/>
      <c r="JEF879" s="396"/>
      <c r="JEG879" s="396"/>
      <c r="JEH879" s="396"/>
      <c r="JEI879" s="396"/>
      <c r="JEJ879" s="396"/>
      <c r="JEK879" s="396"/>
      <c r="JEL879" s="396"/>
      <c r="JEM879" s="396"/>
      <c r="JEN879" s="396"/>
      <c r="JEO879" s="396"/>
      <c r="JEP879" s="396"/>
      <c r="JEQ879" s="396"/>
      <c r="JER879" s="396"/>
      <c r="JES879" s="396"/>
      <c r="JET879" s="396"/>
      <c r="JEU879" s="396"/>
      <c r="JEV879" s="396"/>
      <c r="JEW879" s="396"/>
      <c r="JEX879" s="396"/>
      <c r="JEY879" s="396"/>
      <c r="JEZ879" s="396"/>
      <c r="JFA879" s="396"/>
      <c r="JFB879" s="396"/>
      <c r="JFC879" s="396"/>
      <c r="JFD879" s="396"/>
      <c r="JFE879" s="396"/>
      <c r="JFF879" s="396"/>
      <c r="JFG879" s="396"/>
      <c r="JFH879" s="396"/>
      <c r="JFI879" s="396"/>
      <c r="JFJ879" s="396"/>
      <c r="JFK879" s="396"/>
      <c r="JFL879" s="396"/>
      <c r="JFM879" s="396"/>
      <c r="JFN879" s="396"/>
      <c r="JFO879" s="396"/>
      <c r="JFP879" s="396"/>
      <c r="JFQ879" s="396"/>
      <c r="JFR879" s="396"/>
      <c r="JFS879" s="396"/>
      <c r="JFT879" s="396"/>
      <c r="JFU879" s="396"/>
      <c r="JFV879" s="396"/>
      <c r="JFW879" s="396"/>
      <c r="JFX879" s="396"/>
      <c r="JFY879" s="396"/>
      <c r="JFZ879" s="396"/>
      <c r="JGA879" s="396"/>
      <c r="JGB879" s="396"/>
      <c r="JGC879" s="396"/>
      <c r="JGD879" s="396"/>
      <c r="JGE879" s="396"/>
      <c r="JGF879" s="396"/>
      <c r="JGG879" s="396"/>
      <c r="JGH879" s="396"/>
      <c r="JGI879" s="396"/>
      <c r="JGJ879" s="396"/>
      <c r="JGK879" s="396"/>
      <c r="JGL879" s="396"/>
      <c r="JGM879" s="396"/>
      <c r="JGN879" s="396"/>
      <c r="JGO879" s="396"/>
      <c r="JGP879" s="396"/>
      <c r="JGQ879" s="396"/>
      <c r="JGR879" s="396"/>
      <c r="JGS879" s="396"/>
      <c r="JGT879" s="396"/>
      <c r="JGU879" s="396"/>
      <c r="JGV879" s="396"/>
      <c r="JGW879" s="396"/>
      <c r="JGX879" s="396"/>
      <c r="JGY879" s="396"/>
      <c r="JGZ879" s="396"/>
      <c r="JHA879" s="396"/>
      <c r="JHB879" s="396"/>
      <c r="JHC879" s="396"/>
      <c r="JHD879" s="396"/>
      <c r="JHE879" s="396"/>
      <c r="JHF879" s="396"/>
      <c r="JHG879" s="396"/>
      <c r="JHH879" s="396"/>
      <c r="JHI879" s="396"/>
      <c r="JHJ879" s="396"/>
      <c r="JHK879" s="396"/>
      <c r="JHL879" s="396"/>
      <c r="JHM879" s="396"/>
      <c r="JHN879" s="396"/>
      <c r="JHO879" s="396"/>
      <c r="JHP879" s="396"/>
      <c r="JHQ879" s="396"/>
      <c r="JHR879" s="396"/>
      <c r="JHS879" s="396"/>
      <c r="JHT879" s="396"/>
      <c r="JHU879" s="396"/>
      <c r="JHV879" s="396"/>
      <c r="JHW879" s="396"/>
      <c r="JHX879" s="396"/>
      <c r="JHY879" s="396"/>
      <c r="JHZ879" s="396"/>
      <c r="JIA879" s="396"/>
      <c r="JIB879" s="396"/>
      <c r="JIC879" s="396"/>
      <c r="JID879" s="396"/>
      <c r="JIE879" s="396"/>
      <c r="JIF879" s="396"/>
      <c r="JIG879" s="396"/>
      <c r="JIH879" s="396"/>
      <c r="JII879" s="396"/>
      <c r="JIJ879" s="396"/>
      <c r="JIK879" s="396"/>
      <c r="JIL879" s="396"/>
      <c r="JIM879" s="396"/>
      <c r="JIN879" s="396"/>
      <c r="JIO879" s="396"/>
      <c r="JIP879" s="396"/>
      <c r="JIQ879" s="396"/>
      <c r="JIR879" s="396"/>
      <c r="JIS879" s="396"/>
      <c r="JIT879" s="396"/>
      <c r="JIU879" s="396"/>
      <c r="JIV879" s="396"/>
      <c r="JIW879" s="396"/>
      <c r="JIX879" s="396"/>
      <c r="JIY879" s="396"/>
      <c r="JIZ879" s="396"/>
      <c r="JJA879" s="396"/>
      <c r="JJB879" s="396"/>
      <c r="JJC879" s="396"/>
      <c r="JJD879" s="396"/>
      <c r="JJE879" s="396"/>
      <c r="JJF879" s="396"/>
      <c r="JJG879" s="396"/>
      <c r="JJH879" s="396"/>
      <c r="JJI879" s="396"/>
      <c r="JJJ879" s="396"/>
      <c r="JJK879" s="396"/>
      <c r="JJL879" s="396"/>
      <c r="JJM879" s="396"/>
      <c r="JJN879" s="396"/>
      <c r="JJO879" s="396"/>
      <c r="JJP879" s="396"/>
      <c r="JJQ879" s="396"/>
      <c r="JJR879" s="396"/>
      <c r="JJS879" s="396"/>
      <c r="JJT879" s="396"/>
      <c r="JJU879" s="396"/>
      <c r="JJV879" s="396"/>
      <c r="JJW879" s="396"/>
      <c r="JJX879" s="396"/>
      <c r="JJY879" s="396"/>
      <c r="JJZ879" s="396"/>
      <c r="JKA879" s="396"/>
      <c r="JKB879" s="396"/>
      <c r="JKC879" s="396"/>
      <c r="JKD879" s="396"/>
      <c r="JKE879" s="396"/>
      <c r="JKF879" s="396"/>
      <c r="JKG879" s="396"/>
      <c r="JKH879" s="396"/>
      <c r="JKI879" s="396"/>
      <c r="JKJ879" s="396"/>
      <c r="JKK879" s="396"/>
      <c r="JKL879" s="396"/>
      <c r="JKM879" s="396"/>
      <c r="JKN879" s="396"/>
      <c r="JKO879" s="396"/>
      <c r="JKP879" s="396"/>
      <c r="JKQ879" s="396"/>
      <c r="JKR879" s="396"/>
      <c r="JKS879" s="396"/>
      <c r="JKT879" s="396"/>
      <c r="JKU879" s="396"/>
      <c r="JKV879" s="396"/>
      <c r="JKW879" s="396"/>
      <c r="JKX879" s="396"/>
      <c r="JKY879" s="396"/>
      <c r="JKZ879" s="396"/>
      <c r="JLA879" s="396"/>
      <c r="JLB879" s="396"/>
      <c r="JLC879" s="396"/>
      <c r="JLD879" s="396"/>
      <c r="JLE879" s="396"/>
      <c r="JLF879" s="396"/>
      <c r="JLG879" s="396"/>
      <c r="JLH879" s="396"/>
      <c r="JLI879" s="396"/>
      <c r="JLJ879" s="396"/>
      <c r="JLK879" s="396"/>
      <c r="JLL879" s="396"/>
      <c r="JLM879" s="396"/>
      <c r="JLN879" s="396"/>
      <c r="JLO879" s="396"/>
      <c r="JLP879" s="396"/>
      <c r="JLQ879" s="396"/>
      <c r="JLR879" s="396"/>
      <c r="JLS879" s="396"/>
      <c r="JLT879" s="396"/>
      <c r="JLU879" s="396"/>
      <c r="JLV879" s="396"/>
      <c r="JLW879" s="396"/>
      <c r="JLX879" s="396"/>
      <c r="JLY879" s="396"/>
      <c r="JLZ879" s="396"/>
      <c r="JMA879" s="396"/>
      <c r="JMB879" s="396"/>
      <c r="JMC879" s="396"/>
      <c r="JMD879" s="396"/>
      <c r="JME879" s="396"/>
      <c r="JMF879" s="396"/>
      <c r="JMG879" s="396"/>
      <c r="JMH879" s="396"/>
      <c r="JMI879" s="396"/>
      <c r="JMJ879" s="396"/>
      <c r="JMK879" s="396"/>
      <c r="JML879" s="396"/>
      <c r="JMM879" s="396"/>
      <c r="JMN879" s="396"/>
      <c r="JMO879" s="396"/>
      <c r="JMP879" s="396"/>
      <c r="JMQ879" s="396"/>
      <c r="JMR879" s="396"/>
      <c r="JMS879" s="396"/>
      <c r="JMT879" s="396"/>
      <c r="JMU879" s="396"/>
      <c r="JMV879" s="396"/>
      <c r="JMW879" s="396"/>
      <c r="JMX879" s="396"/>
      <c r="JMY879" s="396"/>
      <c r="JMZ879" s="396"/>
      <c r="JNA879" s="396"/>
      <c r="JNB879" s="396"/>
      <c r="JNC879" s="396"/>
      <c r="JND879" s="396"/>
      <c r="JNE879" s="396"/>
      <c r="JNF879" s="396"/>
      <c r="JNG879" s="396"/>
      <c r="JNH879" s="396"/>
      <c r="JNI879" s="396"/>
      <c r="JNJ879" s="396"/>
      <c r="JNK879" s="396"/>
      <c r="JNL879" s="396"/>
      <c r="JNM879" s="396"/>
      <c r="JNN879" s="396"/>
      <c r="JNO879" s="396"/>
      <c r="JNP879" s="396"/>
      <c r="JNQ879" s="396"/>
      <c r="JNR879" s="396"/>
      <c r="JNS879" s="396"/>
      <c r="JNT879" s="396"/>
      <c r="JNU879" s="396"/>
      <c r="JNV879" s="396"/>
      <c r="JNW879" s="396"/>
      <c r="JNX879" s="396"/>
      <c r="JNY879" s="396"/>
      <c r="JNZ879" s="396"/>
      <c r="JOA879" s="396"/>
      <c r="JOB879" s="396"/>
      <c r="JOC879" s="396"/>
      <c r="JOD879" s="396"/>
      <c r="JOE879" s="396"/>
      <c r="JOF879" s="396"/>
      <c r="JOG879" s="396"/>
      <c r="JOH879" s="396"/>
      <c r="JOI879" s="396"/>
      <c r="JOJ879" s="396"/>
      <c r="JOK879" s="396"/>
      <c r="JOL879" s="396"/>
      <c r="JOM879" s="396"/>
      <c r="JON879" s="396"/>
      <c r="JOO879" s="396"/>
      <c r="JOP879" s="396"/>
      <c r="JOQ879" s="396"/>
      <c r="JOR879" s="396"/>
      <c r="JOS879" s="396"/>
      <c r="JOT879" s="396"/>
      <c r="JOU879" s="396"/>
      <c r="JOV879" s="396"/>
      <c r="JOW879" s="396"/>
      <c r="JOX879" s="396"/>
      <c r="JOY879" s="396"/>
      <c r="JOZ879" s="396"/>
      <c r="JPA879" s="396"/>
      <c r="JPB879" s="396"/>
      <c r="JPC879" s="396"/>
      <c r="JPD879" s="396"/>
      <c r="JPE879" s="396"/>
      <c r="JPF879" s="396"/>
      <c r="JPG879" s="396"/>
      <c r="JPH879" s="396"/>
      <c r="JPI879" s="396"/>
      <c r="JPJ879" s="396"/>
      <c r="JPK879" s="396"/>
      <c r="JPL879" s="396"/>
      <c r="JPM879" s="396"/>
      <c r="JPN879" s="396"/>
      <c r="JPO879" s="396"/>
      <c r="JPP879" s="396"/>
      <c r="JPQ879" s="396"/>
      <c r="JPR879" s="396"/>
      <c r="JPS879" s="396"/>
      <c r="JPT879" s="396"/>
      <c r="JPU879" s="396"/>
      <c r="JPV879" s="396"/>
      <c r="JPW879" s="396"/>
      <c r="JPX879" s="396"/>
      <c r="JPY879" s="396"/>
      <c r="JPZ879" s="396"/>
      <c r="JQA879" s="396"/>
      <c r="JQB879" s="396"/>
      <c r="JQC879" s="396"/>
      <c r="JQD879" s="396"/>
      <c r="JQE879" s="396"/>
      <c r="JQF879" s="396"/>
      <c r="JQG879" s="396"/>
      <c r="JQH879" s="396"/>
      <c r="JQI879" s="396"/>
      <c r="JQJ879" s="396"/>
      <c r="JQK879" s="396"/>
      <c r="JQL879" s="396"/>
      <c r="JQM879" s="396"/>
      <c r="JQN879" s="396"/>
      <c r="JQO879" s="396"/>
      <c r="JQP879" s="396"/>
      <c r="JQQ879" s="396"/>
      <c r="JQR879" s="396"/>
      <c r="JQS879" s="396"/>
      <c r="JQT879" s="396"/>
      <c r="JQU879" s="396"/>
      <c r="JQV879" s="396"/>
      <c r="JQW879" s="396"/>
      <c r="JQX879" s="396"/>
      <c r="JQY879" s="396"/>
      <c r="JQZ879" s="396"/>
      <c r="JRA879" s="396"/>
      <c r="JRB879" s="396"/>
      <c r="JRC879" s="396"/>
      <c r="JRD879" s="396"/>
      <c r="JRE879" s="396"/>
      <c r="JRF879" s="396"/>
      <c r="JRG879" s="396"/>
      <c r="JRH879" s="396"/>
      <c r="JRI879" s="396"/>
      <c r="JRJ879" s="396"/>
      <c r="JRK879" s="396"/>
      <c r="JRL879" s="396"/>
      <c r="JRM879" s="396"/>
      <c r="JRN879" s="396"/>
      <c r="JRO879" s="396"/>
      <c r="JRP879" s="396"/>
      <c r="JRQ879" s="396"/>
      <c r="JRR879" s="396"/>
      <c r="JRS879" s="396"/>
      <c r="JRT879" s="396"/>
      <c r="JRU879" s="396"/>
      <c r="JRV879" s="396"/>
      <c r="JRW879" s="396"/>
      <c r="JRX879" s="396"/>
      <c r="JRY879" s="396"/>
      <c r="JRZ879" s="396"/>
      <c r="JSA879" s="396"/>
      <c r="JSB879" s="396"/>
      <c r="JSC879" s="396"/>
      <c r="JSD879" s="396"/>
      <c r="JSE879" s="396"/>
      <c r="JSF879" s="396"/>
      <c r="JSG879" s="396"/>
      <c r="JSH879" s="396"/>
      <c r="JSI879" s="396"/>
      <c r="JSJ879" s="396"/>
      <c r="JSK879" s="396"/>
      <c r="JSL879" s="396"/>
      <c r="JSM879" s="396"/>
      <c r="JSN879" s="396"/>
      <c r="JSO879" s="396"/>
      <c r="JSP879" s="396"/>
      <c r="JSQ879" s="396"/>
      <c r="JSR879" s="396"/>
      <c r="JSS879" s="396"/>
      <c r="JST879" s="396"/>
      <c r="JSU879" s="396"/>
      <c r="JSV879" s="396"/>
      <c r="JSW879" s="396"/>
      <c r="JSX879" s="396"/>
      <c r="JSY879" s="396"/>
      <c r="JSZ879" s="396"/>
      <c r="JTA879" s="396"/>
      <c r="JTB879" s="396"/>
      <c r="JTC879" s="396"/>
      <c r="JTD879" s="396"/>
      <c r="JTE879" s="396"/>
      <c r="JTF879" s="396"/>
      <c r="JTG879" s="396"/>
      <c r="JTH879" s="396"/>
      <c r="JTI879" s="396"/>
      <c r="JTJ879" s="396"/>
      <c r="JTK879" s="396"/>
      <c r="JTL879" s="396"/>
      <c r="JTM879" s="396"/>
      <c r="JTN879" s="396"/>
      <c r="JTO879" s="396"/>
      <c r="JTP879" s="396"/>
      <c r="JTQ879" s="396"/>
      <c r="JTR879" s="396"/>
      <c r="JTS879" s="396"/>
      <c r="JTT879" s="396"/>
      <c r="JTU879" s="396"/>
      <c r="JTV879" s="396"/>
      <c r="JTW879" s="396"/>
      <c r="JTX879" s="396"/>
      <c r="JTY879" s="396"/>
      <c r="JTZ879" s="396"/>
      <c r="JUA879" s="396"/>
      <c r="JUB879" s="396"/>
      <c r="JUC879" s="396"/>
      <c r="JUD879" s="396"/>
      <c r="JUE879" s="396"/>
      <c r="JUF879" s="396"/>
      <c r="JUG879" s="396"/>
      <c r="JUH879" s="396"/>
      <c r="JUI879" s="396"/>
      <c r="JUJ879" s="396"/>
      <c r="JUK879" s="396"/>
      <c r="JUL879" s="396"/>
      <c r="JUM879" s="396"/>
      <c r="JUN879" s="396"/>
      <c r="JUO879" s="396"/>
      <c r="JUP879" s="396"/>
      <c r="JUQ879" s="396"/>
      <c r="JUR879" s="396"/>
      <c r="JUS879" s="396"/>
      <c r="JUT879" s="396"/>
      <c r="JUU879" s="396"/>
      <c r="JUV879" s="396"/>
      <c r="JUW879" s="396"/>
      <c r="JUX879" s="396"/>
      <c r="JUY879" s="396"/>
      <c r="JUZ879" s="396"/>
      <c r="JVA879" s="396"/>
      <c r="JVB879" s="396"/>
      <c r="JVC879" s="396"/>
      <c r="JVD879" s="396"/>
      <c r="JVE879" s="396"/>
      <c r="JVF879" s="396"/>
      <c r="JVG879" s="396"/>
      <c r="JVH879" s="396"/>
      <c r="JVI879" s="396"/>
      <c r="JVJ879" s="396"/>
      <c r="JVK879" s="396"/>
      <c r="JVL879" s="396"/>
      <c r="JVM879" s="396"/>
      <c r="JVN879" s="396"/>
      <c r="JVO879" s="396"/>
      <c r="JVP879" s="396"/>
      <c r="JVQ879" s="396"/>
      <c r="JVR879" s="396"/>
      <c r="JVS879" s="396"/>
      <c r="JVT879" s="396"/>
      <c r="JVU879" s="396"/>
      <c r="JVV879" s="396"/>
      <c r="JVW879" s="396"/>
      <c r="JVX879" s="396"/>
      <c r="JVY879" s="396"/>
      <c r="JVZ879" s="396"/>
      <c r="JWA879" s="396"/>
      <c r="JWB879" s="396"/>
      <c r="JWC879" s="396"/>
      <c r="JWD879" s="396"/>
      <c r="JWE879" s="396"/>
      <c r="JWF879" s="396"/>
      <c r="JWG879" s="396"/>
      <c r="JWH879" s="396"/>
      <c r="JWI879" s="396"/>
      <c r="JWJ879" s="396"/>
      <c r="JWK879" s="396"/>
      <c r="JWL879" s="396"/>
      <c r="JWM879" s="396"/>
      <c r="JWN879" s="396"/>
      <c r="JWO879" s="396"/>
      <c r="JWP879" s="396"/>
      <c r="JWQ879" s="396"/>
      <c r="JWR879" s="396"/>
      <c r="JWS879" s="396"/>
      <c r="JWT879" s="396"/>
      <c r="JWU879" s="396"/>
      <c r="JWV879" s="396"/>
      <c r="JWW879" s="396"/>
      <c r="JWX879" s="396"/>
      <c r="JWY879" s="396"/>
      <c r="JWZ879" s="396"/>
      <c r="JXA879" s="396"/>
      <c r="JXB879" s="396"/>
      <c r="JXC879" s="396"/>
      <c r="JXD879" s="396"/>
      <c r="JXE879" s="396"/>
      <c r="JXF879" s="396"/>
      <c r="JXG879" s="396"/>
      <c r="JXH879" s="396"/>
      <c r="JXI879" s="396"/>
      <c r="JXJ879" s="396"/>
      <c r="JXK879" s="396"/>
      <c r="JXL879" s="396"/>
      <c r="JXM879" s="396"/>
      <c r="JXN879" s="396"/>
      <c r="JXO879" s="396"/>
      <c r="JXP879" s="396"/>
      <c r="JXQ879" s="396"/>
      <c r="JXR879" s="396"/>
      <c r="JXS879" s="396"/>
      <c r="JXT879" s="396"/>
      <c r="JXU879" s="396"/>
      <c r="JXV879" s="396"/>
      <c r="JXW879" s="396"/>
      <c r="JXX879" s="396"/>
      <c r="JXY879" s="396"/>
      <c r="JXZ879" s="396"/>
      <c r="JYA879" s="396"/>
      <c r="JYB879" s="396"/>
      <c r="JYC879" s="396"/>
      <c r="JYD879" s="396"/>
      <c r="JYE879" s="396"/>
      <c r="JYF879" s="396"/>
      <c r="JYG879" s="396"/>
      <c r="JYH879" s="396"/>
      <c r="JYI879" s="396"/>
      <c r="JYJ879" s="396"/>
      <c r="JYK879" s="396"/>
      <c r="JYL879" s="396"/>
      <c r="JYM879" s="396"/>
      <c r="JYN879" s="396"/>
      <c r="JYO879" s="396"/>
      <c r="JYP879" s="396"/>
      <c r="JYQ879" s="396"/>
      <c r="JYR879" s="396"/>
      <c r="JYS879" s="396"/>
      <c r="JYT879" s="396"/>
      <c r="JYU879" s="396"/>
      <c r="JYV879" s="396"/>
      <c r="JYW879" s="396"/>
      <c r="JYX879" s="396"/>
      <c r="JYY879" s="396"/>
      <c r="JYZ879" s="396"/>
      <c r="JZA879" s="396"/>
      <c r="JZB879" s="396"/>
      <c r="JZC879" s="396"/>
      <c r="JZD879" s="396"/>
      <c r="JZE879" s="396"/>
      <c r="JZF879" s="396"/>
      <c r="JZG879" s="396"/>
      <c r="JZH879" s="396"/>
      <c r="JZI879" s="396"/>
      <c r="JZJ879" s="396"/>
      <c r="JZK879" s="396"/>
      <c r="JZL879" s="396"/>
      <c r="JZM879" s="396"/>
      <c r="JZN879" s="396"/>
      <c r="JZO879" s="396"/>
      <c r="JZP879" s="396"/>
      <c r="JZQ879" s="396"/>
      <c r="JZR879" s="396"/>
      <c r="JZS879" s="396"/>
      <c r="JZT879" s="396"/>
      <c r="JZU879" s="396"/>
      <c r="JZV879" s="396"/>
      <c r="JZW879" s="396"/>
      <c r="JZX879" s="396"/>
      <c r="JZY879" s="396"/>
      <c r="JZZ879" s="396"/>
      <c r="KAA879" s="396"/>
      <c r="KAB879" s="396"/>
      <c r="KAC879" s="396"/>
      <c r="KAD879" s="396"/>
      <c r="KAE879" s="396"/>
      <c r="KAF879" s="396"/>
      <c r="KAG879" s="396"/>
      <c r="KAH879" s="396"/>
      <c r="KAI879" s="396"/>
      <c r="KAJ879" s="396"/>
      <c r="KAK879" s="396"/>
      <c r="KAL879" s="396"/>
      <c r="KAM879" s="396"/>
      <c r="KAN879" s="396"/>
      <c r="KAO879" s="396"/>
      <c r="KAP879" s="396"/>
      <c r="KAQ879" s="396"/>
      <c r="KAR879" s="396"/>
      <c r="KAS879" s="396"/>
      <c r="KAT879" s="396"/>
      <c r="KAU879" s="396"/>
      <c r="KAV879" s="396"/>
      <c r="KAW879" s="396"/>
      <c r="KAX879" s="396"/>
      <c r="KAY879" s="396"/>
      <c r="KAZ879" s="396"/>
      <c r="KBA879" s="396"/>
      <c r="KBB879" s="396"/>
      <c r="KBC879" s="396"/>
      <c r="KBD879" s="396"/>
      <c r="KBE879" s="396"/>
      <c r="KBF879" s="396"/>
      <c r="KBG879" s="396"/>
      <c r="KBH879" s="396"/>
      <c r="KBI879" s="396"/>
      <c r="KBJ879" s="396"/>
      <c r="KBK879" s="396"/>
      <c r="KBL879" s="396"/>
      <c r="KBM879" s="396"/>
      <c r="KBN879" s="396"/>
      <c r="KBO879" s="396"/>
      <c r="KBP879" s="396"/>
      <c r="KBQ879" s="396"/>
      <c r="KBR879" s="396"/>
      <c r="KBS879" s="396"/>
      <c r="KBT879" s="396"/>
      <c r="KBU879" s="396"/>
      <c r="KBV879" s="396"/>
      <c r="KBW879" s="396"/>
      <c r="KBX879" s="396"/>
      <c r="KBY879" s="396"/>
      <c r="KBZ879" s="396"/>
      <c r="KCA879" s="396"/>
      <c r="KCB879" s="396"/>
      <c r="KCC879" s="396"/>
      <c r="KCD879" s="396"/>
      <c r="KCE879" s="396"/>
      <c r="KCF879" s="396"/>
      <c r="KCG879" s="396"/>
      <c r="KCH879" s="396"/>
      <c r="KCI879" s="396"/>
      <c r="KCJ879" s="396"/>
      <c r="KCK879" s="396"/>
      <c r="KCL879" s="396"/>
      <c r="KCM879" s="396"/>
      <c r="KCN879" s="396"/>
      <c r="KCO879" s="396"/>
      <c r="KCP879" s="396"/>
      <c r="KCQ879" s="396"/>
      <c r="KCR879" s="396"/>
      <c r="KCS879" s="396"/>
      <c r="KCT879" s="396"/>
      <c r="KCU879" s="396"/>
      <c r="KCV879" s="396"/>
      <c r="KCW879" s="396"/>
      <c r="KCX879" s="396"/>
      <c r="KCY879" s="396"/>
      <c r="KCZ879" s="396"/>
      <c r="KDA879" s="396"/>
      <c r="KDB879" s="396"/>
      <c r="KDC879" s="396"/>
      <c r="KDD879" s="396"/>
      <c r="KDE879" s="396"/>
      <c r="KDF879" s="396"/>
      <c r="KDG879" s="396"/>
      <c r="KDH879" s="396"/>
      <c r="KDI879" s="396"/>
      <c r="KDJ879" s="396"/>
      <c r="KDK879" s="396"/>
      <c r="KDL879" s="396"/>
      <c r="KDM879" s="396"/>
      <c r="KDN879" s="396"/>
      <c r="KDO879" s="396"/>
      <c r="KDP879" s="396"/>
      <c r="KDQ879" s="396"/>
      <c r="KDR879" s="396"/>
      <c r="KDS879" s="396"/>
      <c r="KDT879" s="396"/>
      <c r="KDU879" s="396"/>
      <c r="KDV879" s="396"/>
      <c r="KDW879" s="396"/>
      <c r="KDX879" s="396"/>
      <c r="KDY879" s="396"/>
      <c r="KDZ879" s="396"/>
      <c r="KEA879" s="396"/>
      <c r="KEB879" s="396"/>
      <c r="KEC879" s="396"/>
      <c r="KED879" s="396"/>
      <c r="KEE879" s="396"/>
      <c r="KEF879" s="396"/>
      <c r="KEG879" s="396"/>
      <c r="KEH879" s="396"/>
      <c r="KEI879" s="396"/>
      <c r="KEJ879" s="396"/>
      <c r="KEK879" s="396"/>
      <c r="KEL879" s="396"/>
      <c r="KEM879" s="396"/>
      <c r="KEN879" s="396"/>
      <c r="KEO879" s="396"/>
      <c r="KEP879" s="396"/>
      <c r="KEQ879" s="396"/>
      <c r="KER879" s="396"/>
      <c r="KES879" s="396"/>
      <c r="KET879" s="396"/>
      <c r="KEU879" s="396"/>
      <c r="KEV879" s="396"/>
      <c r="KEW879" s="396"/>
      <c r="KEX879" s="396"/>
      <c r="KEY879" s="396"/>
      <c r="KEZ879" s="396"/>
      <c r="KFA879" s="396"/>
      <c r="KFB879" s="396"/>
      <c r="KFC879" s="396"/>
      <c r="KFD879" s="396"/>
      <c r="KFE879" s="396"/>
      <c r="KFF879" s="396"/>
      <c r="KFG879" s="396"/>
      <c r="KFH879" s="396"/>
      <c r="KFI879" s="396"/>
      <c r="KFJ879" s="396"/>
      <c r="KFK879" s="396"/>
      <c r="KFL879" s="396"/>
      <c r="KFM879" s="396"/>
      <c r="KFN879" s="396"/>
      <c r="KFO879" s="396"/>
      <c r="KFP879" s="396"/>
      <c r="KFQ879" s="396"/>
      <c r="KFR879" s="396"/>
      <c r="KFS879" s="396"/>
      <c r="KFT879" s="396"/>
      <c r="KFU879" s="396"/>
      <c r="KFV879" s="396"/>
      <c r="KFW879" s="396"/>
      <c r="KFX879" s="396"/>
      <c r="KFY879" s="396"/>
      <c r="KFZ879" s="396"/>
      <c r="KGA879" s="396"/>
      <c r="KGB879" s="396"/>
      <c r="KGC879" s="396"/>
      <c r="KGD879" s="396"/>
      <c r="KGE879" s="396"/>
      <c r="KGF879" s="396"/>
      <c r="KGG879" s="396"/>
      <c r="KGH879" s="396"/>
      <c r="KGI879" s="396"/>
      <c r="KGJ879" s="396"/>
      <c r="KGK879" s="396"/>
      <c r="KGL879" s="396"/>
      <c r="KGM879" s="396"/>
      <c r="KGN879" s="396"/>
      <c r="KGO879" s="396"/>
      <c r="KGP879" s="396"/>
      <c r="KGQ879" s="396"/>
      <c r="KGR879" s="396"/>
      <c r="KGS879" s="396"/>
      <c r="KGT879" s="396"/>
      <c r="KGU879" s="396"/>
      <c r="KGV879" s="396"/>
      <c r="KGW879" s="396"/>
      <c r="KGX879" s="396"/>
      <c r="KGY879" s="396"/>
      <c r="KGZ879" s="396"/>
      <c r="KHA879" s="396"/>
      <c r="KHB879" s="396"/>
      <c r="KHC879" s="396"/>
      <c r="KHD879" s="396"/>
      <c r="KHE879" s="396"/>
      <c r="KHF879" s="396"/>
      <c r="KHG879" s="396"/>
      <c r="KHH879" s="396"/>
      <c r="KHI879" s="396"/>
      <c r="KHJ879" s="396"/>
      <c r="KHK879" s="396"/>
      <c r="KHL879" s="396"/>
      <c r="KHM879" s="396"/>
      <c r="KHN879" s="396"/>
      <c r="KHO879" s="396"/>
      <c r="KHP879" s="396"/>
      <c r="KHQ879" s="396"/>
      <c r="KHR879" s="396"/>
      <c r="KHS879" s="396"/>
      <c r="KHT879" s="396"/>
      <c r="KHU879" s="396"/>
      <c r="KHV879" s="396"/>
      <c r="KHW879" s="396"/>
      <c r="KHX879" s="396"/>
      <c r="KHY879" s="396"/>
      <c r="KHZ879" s="396"/>
      <c r="KIA879" s="396"/>
      <c r="KIB879" s="396"/>
      <c r="KIC879" s="396"/>
      <c r="KID879" s="396"/>
      <c r="KIE879" s="396"/>
      <c r="KIF879" s="396"/>
      <c r="KIG879" s="396"/>
      <c r="KIH879" s="396"/>
      <c r="KII879" s="396"/>
      <c r="KIJ879" s="396"/>
      <c r="KIK879" s="396"/>
      <c r="KIL879" s="396"/>
      <c r="KIM879" s="396"/>
      <c r="KIN879" s="396"/>
      <c r="KIO879" s="396"/>
      <c r="KIP879" s="396"/>
      <c r="KIQ879" s="396"/>
      <c r="KIR879" s="396"/>
      <c r="KIS879" s="396"/>
      <c r="KIT879" s="396"/>
      <c r="KIU879" s="396"/>
      <c r="KIV879" s="396"/>
      <c r="KIW879" s="396"/>
      <c r="KIX879" s="396"/>
      <c r="KIY879" s="396"/>
      <c r="KIZ879" s="396"/>
      <c r="KJA879" s="396"/>
      <c r="KJB879" s="396"/>
      <c r="KJC879" s="396"/>
      <c r="KJD879" s="396"/>
      <c r="KJE879" s="396"/>
      <c r="KJF879" s="396"/>
      <c r="KJG879" s="396"/>
      <c r="KJH879" s="396"/>
      <c r="KJI879" s="396"/>
      <c r="KJJ879" s="396"/>
      <c r="KJK879" s="396"/>
      <c r="KJL879" s="396"/>
      <c r="KJM879" s="396"/>
      <c r="KJN879" s="396"/>
      <c r="KJO879" s="396"/>
      <c r="KJP879" s="396"/>
      <c r="KJQ879" s="396"/>
      <c r="KJR879" s="396"/>
      <c r="KJS879" s="396"/>
      <c r="KJT879" s="396"/>
      <c r="KJU879" s="396"/>
      <c r="KJV879" s="396"/>
      <c r="KJW879" s="396"/>
      <c r="KJX879" s="396"/>
      <c r="KJY879" s="396"/>
      <c r="KJZ879" s="396"/>
      <c r="KKA879" s="396"/>
      <c r="KKB879" s="396"/>
      <c r="KKC879" s="396"/>
      <c r="KKD879" s="396"/>
      <c r="KKE879" s="396"/>
      <c r="KKF879" s="396"/>
      <c r="KKG879" s="396"/>
      <c r="KKH879" s="396"/>
      <c r="KKI879" s="396"/>
      <c r="KKJ879" s="396"/>
      <c r="KKK879" s="396"/>
      <c r="KKL879" s="396"/>
      <c r="KKM879" s="396"/>
      <c r="KKN879" s="396"/>
      <c r="KKO879" s="396"/>
      <c r="KKP879" s="396"/>
      <c r="KKQ879" s="396"/>
      <c r="KKR879" s="396"/>
      <c r="KKS879" s="396"/>
      <c r="KKT879" s="396"/>
      <c r="KKU879" s="396"/>
      <c r="KKV879" s="396"/>
      <c r="KKW879" s="396"/>
      <c r="KKX879" s="396"/>
      <c r="KKY879" s="396"/>
      <c r="KKZ879" s="396"/>
      <c r="KLA879" s="396"/>
      <c r="KLB879" s="396"/>
      <c r="KLC879" s="396"/>
      <c r="KLD879" s="396"/>
      <c r="KLE879" s="396"/>
      <c r="KLF879" s="396"/>
      <c r="KLG879" s="396"/>
      <c r="KLH879" s="396"/>
      <c r="KLI879" s="396"/>
      <c r="KLJ879" s="396"/>
      <c r="KLK879" s="396"/>
      <c r="KLL879" s="396"/>
      <c r="KLM879" s="396"/>
      <c r="KLN879" s="396"/>
      <c r="KLO879" s="396"/>
      <c r="KLP879" s="396"/>
      <c r="KLQ879" s="396"/>
      <c r="KLR879" s="396"/>
      <c r="KLS879" s="396"/>
      <c r="KLT879" s="396"/>
      <c r="KLU879" s="396"/>
      <c r="KLV879" s="396"/>
      <c r="KLW879" s="396"/>
      <c r="KLX879" s="396"/>
      <c r="KLY879" s="396"/>
      <c r="KLZ879" s="396"/>
      <c r="KMA879" s="396"/>
      <c r="KMB879" s="396"/>
      <c r="KMC879" s="396"/>
      <c r="KMD879" s="396"/>
      <c r="KME879" s="396"/>
      <c r="KMF879" s="396"/>
      <c r="KMG879" s="396"/>
      <c r="KMH879" s="396"/>
      <c r="KMI879" s="396"/>
      <c r="KMJ879" s="396"/>
      <c r="KMK879" s="396"/>
      <c r="KML879" s="396"/>
      <c r="KMM879" s="396"/>
      <c r="KMN879" s="396"/>
      <c r="KMO879" s="396"/>
      <c r="KMP879" s="396"/>
      <c r="KMQ879" s="396"/>
      <c r="KMR879" s="396"/>
      <c r="KMS879" s="396"/>
      <c r="KMT879" s="396"/>
      <c r="KMU879" s="396"/>
      <c r="KMV879" s="396"/>
      <c r="KMW879" s="396"/>
      <c r="KMX879" s="396"/>
      <c r="KMY879" s="396"/>
      <c r="KMZ879" s="396"/>
      <c r="KNA879" s="396"/>
      <c r="KNB879" s="396"/>
      <c r="KNC879" s="396"/>
      <c r="KND879" s="396"/>
      <c r="KNE879" s="396"/>
      <c r="KNF879" s="396"/>
      <c r="KNG879" s="396"/>
      <c r="KNH879" s="396"/>
      <c r="KNI879" s="396"/>
      <c r="KNJ879" s="396"/>
      <c r="KNK879" s="396"/>
      <c r="KNL879" s="396"/>
      <c r="KNM879" s="396"/>
      <c r="KNN879" s="396"/>
      <c r="KNO879" s="396"/>
      <c r="KNP879" s="396"/>
      <c r="KNQ879" s="396"/>
      <c r="KNR879" s="396"/>
      <c r="KNS879" s="396"/>
      <c r="KNT879" s="396"/>
      <c r="KNU879" s="396"/>
      <c r="KNV879" s="396"/>
      <c r="KNW879" s="396"/>
      <c r="KNX879" s="396"/>
      <c r="KNY879" s="396"/>
      <c r="KNZ879" s="396"/>
      <c r="KOA879" s="396"/>
      <c r="KOB879" s="396"/>
      <c r="KOC879" s="396"/>
      <c r="KOD879" s="396"/>
      <c r="KOE879" s="396"/>
      <c r="KOF879" s="396"/>
      <c r="KOG879" s="396"/>
      <c r="KOH879" s="396"/>
      <c r="KOI879" s="396"/>
      <c r="KOJ879" s="396"/>
      <c r="KOK879" s="396"/>
      <c r="KOL879" s="396"/>
      <c r="KOM879" s="396"/>
      <c r="KON879" s="396"/>
      <c r="KOO879" s="396"/>
      <c r="KOP879" s="396"/>
      <c r="KOQ879" s="396"/>
      <c r="KOR879" s="396"/>
      <c r="KOS879" s="396"/>
      <c r="KOT879" s="396"/>
      <c r="KOU879" s="396"/>
      <c r="KOV879" s="396"/>
      <c r="KOW879" s="396"/>
      <c r="KOX879" s="396"/>
      <c r="KOY879" s="396"/>
      <c r="KOZ879" s="396"/>
      <c r="KPA879" s="396"/>
      <c r="KPB879" s="396"/>
      <c r="KPC879" s="396"/>
      <c r="KPD879" s="396"/>
      <c r="KPE879" s="396"/>
      <c r="KPF879" s="396"/>
      <c r="KPG879" s="396"/>
      <c r="KPH879" s="396"/>
      <c r="KPI879" s="396"/>
      <c r="KPJ879" s="396"/>
      <c r="KPK879" s="396"/>
      <c r="KPL879" s="396"/>
      <c r="KPM879" s="396"/>
      <c r="KPN879" s="396"/>
      <c r="KPO879" s="396"/>
      <c r="KPP879" s="396"/>
      <c r="KPQ879" s="396"/>
      <c r="KPR879" s="396"/>
      <c r="KPS879" s="396"/>
      <c r="KPT879" s="396"/>
      <c r="KPU879" s="396"/>
      <c r="KPV879" s="396"/>
      <c r="KPW879" s="396"/>
      <c r="KPX879" s="396"/>
      <c r="KPY879" s="396"/>
      <c r="KPZ879" s="396"/>
      <c r="KQA879" s="396"/>
      <c r="KQB879" s="396"/>
      <c r="KQC879" s="396"/>
      <c r="KQD879" s="396"/>
      <c r="KQE879" s="396"/>
      <c r="KQF879" s="396"/>
      <c r="KQG879" s="396"/>
      <c r="KQH879" s="396"/>
      <c r="KQI879" s="396"/>
      <c r="KQJ879" s="396"/>
      <c r="KQK879" s="396"/>
      <c r="KQL879" s="396"/>
      <c r="KQM879" s="396"/>
      <c r="KQN879" s="396"/>
      <c r="KQO879" s="396"/>
      <c r="KQP879" s="396"/>
      <c r="KQQ879" s="396"/>
      <c r="KQR879" s="396"/>
      <c r="KQS879" s="396"/>
      <c r="KQT879" s="396"/>
      <c r="KQU879" s="396"/>
      <c r="KQV879" s="396"/>
      <c r="KQW879" s="396"/>
      <c r="KQX879" s="396"/>
      <c r="KQY879" s="396"/>
      <c r="KQZ879" s="396"/>
      <c r="KRA879" s="396"/>
      <c r="KRB879" s="396"/>
      <c r="KRC879" s="396"/>
      <c r="KRD879" s="396"/>
      <c r="KRE879" s="396"/>
      <c r="KRF879" s="396"/>
      <c r="KRG879" s="396"/>
      <c r="KRH879" s="396"/>
      <c r="KRI879" s="396"/>
      <c r="KRJ879" s="396"/>
      <c r="KRK879" s="396"/>
      <c r="KRL879" s="396"/>
      <c r="KRM879" s="396"/>
      <c r="KRN879" s="396"/>
      <c r="KRO879" s="396"/>
      <c r="KRP879" s="396"/>
      <c r="KRQ879" s="396"/>
      <c r="KRR879" s="396"/>
      <c r="KRS879" s="396"/>
      <c r="KRT879" s="396"/>
      <c r="KRU879" s="396"/>
      <c r="KRV879" s="396"/>
      <c r="KRW879" s="396"/>
      <c r="KRX879" s="396"/>
      <c r="KRY879" s="396"/>
      <c r="KRZ879" s="396"/>
      <c r="KSA879" s="396"/>
      <c r="KSB879" s="396"/>
      <c r="KSC879" s="396"/>
      <c r="KSD879" s="396"/>
      <c r="KSE879" s="396"/>
      <c r="KSF879" s="396"/>
      <c r="KSG879" s="396"/>
      <c r="KSH879" s="396"/>
      <c r="KSI879" s="396"/>
      <c r="KSJ879" s="396"/>
      <c r="KSK879" s="396"/>
      <c r="KSL879" s="396"/>
      <c r="KSM879" s="396"/>
      <c r="KSN879" s="396"/>
      <c r="KSO879" s="396"/>
      <c r="KSP879" s="396"/>
      <c r="KSQ879" s="396"/>
      <c r="KSR879" s="396"/>
      <c r="KSS879" s="396"/>
      <c r="KST879" s="396"/>
      <c r="KSU879" s="396"/>
      <c r="KSV879" s="396"/>
      <c r="KSW879" s="396"/>
      <c r="KSX879" s="396"/>
      <c r="KSY879" s="396"/>
      <c r="KSZ879" s="396"/>
      <c r="KTA879" s="396"/>
      <c r="KTB879" s="396"/>
      <c r="KTC879" s="396"/>
      <c r="KTD879" s="396"/>
      <c r="KTE879" s="396"/>
      <c r="KTF879" s="396"/>
      <c r="KTG879" s="396"/>
      <c r="KTH879" s="396"/>
      <c r="KTI879" s="396"/>
      <c r="KTJ879" s="396"/>
      <c r="KTK879" s="396"/>
      <c r="KTL879" s="396"/>
      <c r="KTM879" s="396"/>
      <c r="KTN879" s="396"/>
      <c r="KTO879" s="396"/>
      <c r="KTP879" s="396"/>
      <c r="KTQ879" s="396"/>
      <c r="KTR879" s="396"/>
      <c r="KTS879" s="396"/>
      <c r="KTT879" s="396"/>
      <c r="KTU879" s="396"/>
      <c r="KTV879" s="396"/>
      <c r="KTW879" s="396"/>
      <c r="KTX879" s="396"/>
      <c r="KTY879" s="396"/>
      <c r="KTZ879" s="396"/>
      <c r="KUA879" s="396"/>
      <c r="KUB879" s="396"/>
      <c r="KUC879" s="396"/>
      <c r="KUD879" s="396"/>
      <c r="KUE879" s="396"/>
      <c r="KUF879" s="396"/>
      <c r="KUG879" s="396"/>
      <c r="KUH879" s="396"/>
      <c r="KUI879" s="396"/>
      <c r="KUJ879" s="396"/>
      <c r="KUK879" s="396"/>
      <c r="KUL879" s="396"/>
      <c r="KUM879" s="396"/>
      <c r="KUN879" s="396"/>
      <c r="KUO879" s="396"/>
      <c r="KUP879" s="396"/>
      <c r="KUQ879" s="396"/>
      <c r="KUR879" s="396"/>
      <c r="KUS879" s="396"/>
      <c r="KUT879" s="396"/>
      <c r="KUU879" s="396"/>
      <c r="KUV879" s="396"/>
      <c r="KUW879" s="396"/>
      <c r="KUX879" s="396"/>
      <c r="KUY879" s="396"/>
      <c r="KUZ879" s="396"/>
      <c r="KVA879" s="396"/>
      <c r="KVB879" s="396"/>
      <c r="KVC879" s="396"/>
      <c r="KVD879" s="396"/>
      <c r="KVE879" s="396"/>
      <c r="KVF879" s="396"/>
      <c r="KVG879" s="396"/>
      <c r="KVH879" s="396"/>
      <c r="KVI879" s="396"/>
      <c r="KVJ879" s="396"/>
      <c r="KVK879" s="396"/>
      <c r="KVL879" s="396"/>
      <c r="KVM879" s="396"/>
      <c r="KVN879" s="396"/>
      <c r="KVO879" s="396"/>
      <c r="KVP879" s="396"/>
      <c r="KVQ879" s="396"/>
      <c r="KVR879" s="396"/>
      <c r="KVS879" s="396"/>
      <c r="KVT879" s="396"/>
      <c r="KVU879" s="396"/>
      <c r="KVV879" s="396"/>
      <c r="KVW879" s="396"/>
      <c r="KVX879" s="396"/>
      <c r="KVY879" s="396"/>
      <c r="KVZ879" s="396"/>
      <c r="KWA879" s="396"/>
      <c r="KWB879" s="396"/>
      <c r="KWC879" s="396"/>
      <c r="KWD879" s="396"/>
      <c r="KWE879" s="396"/>
      <c r="KWF879" s="396"/>
      <c r="KWG879" s="396"/>
      <c r="KWH879" s="396"/>
      <c r="KWI879" s="396"/>
      <c r="KWJ879" s="396"/>
      <c r="KWK879" s="396"/>
      <c r="KWL879" s="396"/>
      <c r="KWM879" s="396"/>
      <c r="KWN879" s="396"/>
      <c r="KWO879" s="396"/>
      <c r="KWP879" s="396"/>
      <c r="KWQ879" s="396"/>
      <c r="KWR879" s="396"/>
      <c r="KWS879" s="396"/>
      <c r="KWT879" s="396"/>
      <c r="KWU879" s="396"/>
      <c r="KWV879" s="396"/>
      <c r="KWW879" s="396"/>
      <c r="KWX879" s="396"/>
      <c r="KWY879" s="396"/>
      <c r="KWZ879" s="396"/>
      <c r="KXA879" s="396"/>
      <c r="KXB879" s="396"/>
      <c r="KXC879" s="396"/>
      <c r="KXD879" s="396"/>
      <c r="KXE879" s="396"/>
      <c r="KXF879" s="396"/>
      <c r="KXG879" s="396"/>
      <c r="KXH879" s="396"/>
      <c r="KXI879" s="396"/>
      <c r="KXJ879" s="396"/>
      <c r="KXK879" s="396"/>
      <c r="KXL879" s="396"/>
      <c r="KXM879" s="396"/>
      <c r="KXN879" s="396"/>
      <c r="KXO879" s="396"/>
      <c r="KXP879" s="396"/>
      <c r="KXQ879" s="396"/>
      <c r="KXR879" s="396"/>
      <c r="KXS879" s="396"/>
      <c r="KXT879" s="396"/>
      <c r="KXU879" s="396"/>
      <c r="KXV879" s="396"/>
      <c r="KXW879" s="396"/>
      <c r="KXX879" s="396"/>
      <c r="KXY879" s="396"/>
      <c r="KXZ879" s="396"/>
      <c r="KYA879" s="396"/>
      <c r="KYB879" s="396"/>
      <c r="KYC879" s="396"/>
      <c r="KYD879" s="396"/>
      <c r="KYE879" s="396"/>
      <c r="KYF879" s="396"/>
      <c r="KYG879" s="396"/>
      <c r="KYH879" s="396"/>
      <c r="KYI879" s="396"/>
      <c r="KYJ879" s="396"/>
      <c r="KYK879" s="396"/>
      <c r="KYL879" s="396"/>
      <c r="KYM879" s="396"/>
      <c r="KYN879" s="396"/>
      <c r="KYO879" s="396"/>
      <c r="KYP879" s="396"/>
      <c r="KYQ879" s="396"/>
      <c r="KYR879" s="396"/>
      <c r="KYS879" s="396"/>
      <c r="KYT879" s="396"/>
      <c r="KYU879" s="396"/>
      <c r="KYV879" s="396"/>
      <c r="KYW879" s="396"/>
      <c r="KYX879" s="396"/>
      <c r="KYY879" s="396"/>
      <c r="KYZ879" s="396"/>
      <c r="KZA879" s="396"/>
      <c r="KZB879" s="396"/>
      <c r="KZC879" s="396"/>
      <c r="KZD879" s="396"/>
      <c r="KZE879" s="396"/>
      <c r="KZF879" s="396"/>
      <c r="KZG879" s="396"/>
      <c r="KZH879" s="396"/>
      <c r="KZI879" s="396"/>
      <c r="KZJ879" s="396"/>
      <c r="KZK879" s="396"/>
      <c r="KZL879" s="396"/>
      <c r="KZM879" s="396"/>
      <c r="KZN879" s="396"/>
      <c r="KZO879" s="396"/>
      <c r="KZP879" s="396"/>
      <c r="KZQ879" s="396"/>
      <c r="KZR879" s="396"/>
      <c r="KZS879" s="396"/>
      <c r="KZT879" s="396"/>
      <c r="KZU879" s="396"/>
      <c r="KZV879" s="396"/>
      <c r="KZW879" s="396"/>
      <c r="KZX879" s="396"/>
      <c r="KZY879" s="396"/>
      <c r="KZZ879" s="396"/>
      <c r="LAA879" s="396"/>
      <c r="LAB879" s="396"/>
      <c r="LAC879" s="396"/>
      <c r="LAD879" s="396"/>
      <c r="LAE879" s="396"/>
      <c r="LAF879" s="396"/>
      <c r="LAG879" s="396"/>
      <c r="LAH879" s="396"/>
      <c r="LAI879" s="396"/>
      <c r="LAJ879" s="396"/>
      <c r="LAK879" s="396"/>
      <c r="LAL879" s="396"/>
      <c r="LAM879" s="396"/>
      <c r="LAN879" s="396"/>
      <c r="LAO879" s="396"/>
      <c r="LAP879" s="396"/>
      <c r="LAQ879" s="396"/>
      <c r="LAR879" s="396"/>
      <c r="LAS879" s="396"/>
      <c r="LAT879" s="396"/>
      <c r="LAU879" s="396"/>
      <c r="LAV879" s="396"/>
      <c r="LAW879" s="396"/>
      <c r="LAX879" s="396"/>
      <c r="LAY879" s="396"/>
      <c r="LAZ879" s="396"/>
      <c r="LBA879" s="396"/>
      <c r="LBB879" s="396"/>
      <c r="LBC879" s="396"/>
      <c r="LBD879" s="396"/>
      <c r="LBE879" s="396"/>
      <c r="LBF879" s="396"/>
      <c r="LBG879" s="396"/>
      <c r="LBH879" s="396"/>
      <c r="LBI879" s="396"/>
      <c r="LBJ879" s="396"/>
      <c r="LBK879" s="396"/>
      <c r="LBL879" s="396"/>
      <c r="LBM879" s="396"/>
      <c r="LBN879" s="396"/>
      <c r="LBO879" s="396"/>
      <c r="LBP879" s="396"/>
      <c r="LBQ879" s="396"/>
      <c r="LBR879" s="396"/>
      <c r="LBS879" s="396"/>
      <c r="LBT879" s="396"/>
      <c r="LBU879" s="396"/>
      <c r="LBV879" s="396"/>
      <c r="LBW879" s="396"/>
      <c r="LBX879" s="396"/>
      <c r="LBY879" s="396"/>
      <c r="LBZ879" s="396"/>
      <c r="LCA879" s="396"/>
      <c r="LCB879" s="396"/>
      <c r="LCC879" s="396"/>
      <c r="LCD879" s="396"/>
      <c r="LCE879" s="396"/>
      <c r="LCF879" s="396"/>
      <c r="LCG879" s="396"/>
      <c r="LCH879" s="396"/>
      <c r="LCI879" s="396"/>
      <c r="LCJ879" s="396"/>
      <c r="LCK879" s="396"/>
      <c r="LCL879" s="396"/>
      <c r="LCM879" s="396"/>
      <c r="LCN879" s="396"/>
      <c r="LCO879" s="396"/>
      <c r="LCP879" s="396"/>
      <c r="LCQ879" s="396"/>
      <c r="LCR879" s="396"/>
      <c r="LCS879" s="396"/>
      <c r="LCT879" s="396"/>
      <c r="LCU879" s="396"/>
      <c r="LCV879" s="396"/>
      <c r="LCW879" s="396"/>
      <c r="LCX879" s="396"/>
      <c r="LCY879" s="396"/>
      <c r="LCZ879" s="396"/>
      <c r="LDA879" s="396"/>
      <c r="LDB879" s="396"/>
      <c r="LDC879" s="396"/>
      <c r="LDD879" s="396"/>
      <c r="LDE879" s="396"/>
      <c r="LDF879" s="396"/>
      <c r="LDG879" s="396"/>
      <c r="LDH879" s="396"/>
      <c r="LDI879" s="396"/>
      <c r="LDJ879" s="396"/>
      <c r="LDK879" s="396"/>
      <c r="LDL879" s="396"/>
      <c r="LDM879" s="396"/>
      <c r="LDN879" s="396"/>
      <c r="LDO879" s="396"/>
      <c r="LDP879" s="396"/>
      <c r="LDQ879" s="396"/>
      <c r="LDR879" s="396"/>
      <c r="LDS879" s="396"/>
      <c r="LDT879" s="396"/>
      <c r="LDU879" s="396"/>
      <c r="LDV879" s="396"/>
      <c r="LDW879" s="396"/>
      <c r="LDX879" s="396"/>
      <c r="LDY879" s="396"/>
      <c r="LDZ879" s="396"/>
      <c r="LEA879" s="396"/>
      <c r="LEB879" s="396"/>
      <c r="LEC879" s="396"/>
      <c r="LED879" s="396"/>
      <c r="LEE879" s="396"/>
      <c r="LEF879" s="396"/>
      <c r="LEG879" s="396"/>
      <c r="LEH879" s="396"/>
      <c r="LEI879" s="396"/>
      <c r="LEJ879" s="396"/>
      <c r="LEK879" s="396"/>
      <c r="LEL879" s="396"/>
      <c r="LEM879" s="396"/>
      <c r="LEN879" s="396"/>
      <c r="LEO879" s="396"/>
      <c r="LEP879" s="396"/>
      <c r="LEQ879" s="396"/>
      <c r="LER879" s="396"/>
      <c r="LES879" s="396"/>
      <c r="LET879" s="396"/>
      <c r="LEU879" s="396"/>
      <c r="LEV879" s="396"/>
      <c r="LEW879" s="396"/>
      <c r="LEX879" s="396"/>
      <c r="LEY879" s="396"/>
      <c r="LEZ879" s="396"/>
      <c r="LFA879" s="396"/>
      <c r="LFB879" s="396"/>
      <c r="LFC879" s="396"/>
      <c r="LFD879" s="396"/>
      <c r="LFE879" s="396"/>
      <c r="LFF879" s="396"/>
      <c r="LFG879" s="396"/>
      <c r="LFH879" s="396"/>
      <c r="LFI879" s="396"/>
      <c r="LFJ879" s="396"/>
      <c r="LFK879" s="396"/>
      <c r="LFL879" s="396"/>
      <c r="LFM879" s="396"/>
      <c r="LFN879" s="396"/>
      <c r="LFO879" s="396"/>
      <c r="LFP879" s="396"/>
      <c r="LFQ879" s="396"/>
      <c r="LFR879" s="396"/>
      <c r="LFS879" s="396"/>
      <c r="LFT879" s="396"/>
      <c r="LFU879" s="396"/>
      <c r="LFV879" s="396"/>
      <c r="LFW879" s="396"/>
      <c r="LFX879" s="396"/>
      <c r="LFY879" s="396"/>
      <c r="LFZ879" s="396"/>
      <c r="LGA879" s="396"/>
      <c r="LGB879" s="396"/>
      <c r="LGC879" s="396"/>
      <c r="LGD879" s="396"/>
      <c r="LGE879" s="396"/>
      <c r="LGF879" s="396"/>
      <c r="LGG879" s="396"/>
      <c r="LGH879" s="396"/>
      <c r="LGI879" s="396"/>
      <c r="LGJ879" s="396"/>
      <c r="LGK879" s="396"/>
      <c r="LGL879" s="396"/>
      <c r="LGM879" s="396"/>
      <c r="LGN879" s="396"/>
      <c r="LGO879" s="396"/>
      <c r="LGP879" s="396"/>
      <c r="LGQ879" s="396"/>
      <c r="LGR879" s="396"/>
      <c r="LGS879" s="396"/>
      <c r="LGT879" s="396"/>
      <c r="LGU879" s="396"/>
      <c r="LGV879" s="396"/>
      <c r="LGW879" s="396"/>
      <c r="LGX879" s="396"/>
      <c r="LGY879" s="396"/>
      <c r="LGZ879" s="396"/>
      <c r="LHA879" s="396"/>
      <c r="LHB879" s="396"/>
      <c r="LHC879" s="396"/>
      <c r="LHD879" s="396"/>
      <c r="LHE879" s="396"/>
      <c r="LHF879" s="396"/>
      <c r="LHG879" s="396"/>
      <c r="LHH879" s="396"/>
      <c r="LHI879" s="396"/>
      <c r="LHJ879" s="396"/>
      <c r="LHK879" s="396"/>
      <c r="LHL879" s="396"/>
      <c r="LHM879" s="396"/>
      <c r="LHN879" s="396"/>
      <c r="LHO879" s="396"/>
      <c r="LHP879" s="396"/>
      <c r="LHQ879" s="396"/>
      <c r="LHR879" s="396"/>
      <c r="LHS879" s="396"/>
      <c r="LHT879" s="396"/>
      <c r="LHU879" s="396"/>
      <c r="LHV879" s="396"/>
      <c r="LHW879" s="396"/>
      <c r="LHX879" s="396"/>
      <c r="LHY879" s="396"/>
      <c r="LHZ879" s="396"/>
      <c r="LIA879" s="396"/>
      <c r="LIB879" s="396"/>
      <c r="LIC879" s="396"/>
      <c r="LID879" s="396"/>
      <c r="LIE879" s="396"/>
      <c r="LIF879" s="396"/>
      <c r="LIG879" s="396"/>
      <c r="LIH879" s="396"/>
      <c r="LII879" s="396"/>
      <c r="LIJ879" s="396"/>
      <c r="LIK879" s="396"/>
      <c r="LIL879" s="396"/>
      <c r="LIM879" s="396"/>
      <c r="LIN879" s="396"/>
      <c r="LIO879" s="396"/>
      <c r="LIP879" s="396"/>
      <c r="LIQ879" s="396"/>
      <c r="LIR879" s="396"/>
      <c r="LIS879" s="396"/>
      <c r="LIT879" s="396"/>
      <c r="LIU879" s="396"/>
      <c r="LIV879" s="396"/>
      <c r="LIW879" s="396"/>
      <c r="LIX879" s="396"/>
      <c r="LIY879" s="396"/>
      <c r="LIZ879" s="396"/>
      <c r="LJA879" s="396"/>
      <c r="LJB879" s="396"/>
      <c r="LJC879" s="396"/>
      <c r="LJD879" s="396"/>
      <c r="LJE879" s="396"/>
      <c r="LJF879" s="396"/>
      <c r="LJG879" s="396"/>
      <c r="LJH879" s="396"/>
      <c r="LJI879" s="396"/>
      <c r="LJJ879" s="396"/>
      <c r="LJK879" s="396"/>
      <c r="LJL879" s="396"/>
      <c r="LJM879" s="396"/>
      <c r="LJN879" s="396"/>
      <c r="LJO879" s="396"/>
      <c r="LJP879" s="396"/>
      <c r="LJQ879" s="396"/>
      <c r="LJR879" s="396"/>
      <c r="LJS879" s="396"/>
      <c r="LJT879" s="396"/>
      <c r="LJU879" s="396"/>
      <c r="LJV879" s="396"/>
      <c r="LJW879" s="396"/>
      <c r="LJX879" s="396"/>
      <c r="LJY879" s="396"/>
      <c r="LJZ879" s="396"/>
      <c r="LKA879" s="396"/>
      <c r="LKB879" s="396"/>
      <c r="LKC879" s="396"/>
      <c r="LKD879" s="396"/>
      <c r="LKE879" s="396"/>
      <c r="LKF879" s="396"/>
      <c r="LKG879" s="396"/>
      <c r="LKH879" s="396"/>
      <c r="LKI879" s="396"/>
      <c r="LKJ879" s="396"/>
      <c r="LKK879" s="396"/>
      <c r="LKL879" s="396"/>
      <c r="LKM879" s="396"/>
      <c r="LKN879" s="396"/>
      <c r="LKO879" s="396"/>
      <c r="LKP879" s="396"/>
      <c r="LKQ879" s="396"/>
      <c r="LKR879" s="396"/>
      <c r="LKS879" s="396"/>
      <c r="LKT879" s="396"/>
      <c r="LKU879" s="396"/>
      <c r="LKV879" s="396"/>
      <c r="LKW879" s="396"/>
      <c r="LKX879" s="396"/>
      <c r="LKY879" s="396"/>
      <c r="LKZ879" s="396"/>
      <c r="LLA879" s="396"/>
      <c r="LLB879" s="396"/>
      <c r="LLC879" s="396"/>
      <c r="LLD879" s="396"/>
      <c r="LLE879" s="396"/>
      <c r="LLF879" s="396"/>
      <c r="LLG879" s="396"/>
      <c r="LLH879" s="396"/>
      <c r="LLI879" s="396"/>
      <c r="LLJ879" s="396"/>
      <c r="LLK879" s="396"/>
      <c r="LLL879" s="396"/>
      <c r="LLM879" s="396"/>
      <c r="LLN879" s="396"/>
      <c r="LLO879" s="396"/>
      <c r="LLP879" s="396"/>
      <c r="LLQ879" s="396"/>
      <c r="LLR879" s="396"/>
      <c r="LLS879" s="396"/>
      <c r="LLT879" s="396"/>
      <c r="LLU879" s="396"/>
      <c r="LLV879" s="396"/>
      <c r="LLW879" s="396"/>
      <c r="LLX879" s="396"/>
      <c r="LLY879" s="396"/>
      <c r="LLZ879" s="396"/>
      <c r="LMA879" s="396"/>
      <c r="LMB879" s="396"/>
      <c r="LMC879" s="396"/>
      <c r="LMD879" s="396"/>
      <c r="LME879" s="396"/>
      <c r="LMF879" s="396"/>
      <c r="LMG879" s="396"/>
      <c r="LMH879" s="396"/>
      <c r="LMI879" s="396"/>
      <c r="LMJ879" s="396"/>
      <c r="LMK879" s="396"/>
      <c r="LML879" s="396"/>
      <c r="LMM879" s="396"/>
      <c r="LMN879" s="396"/>
      <c r="LMO879" s="396"/>
      <c r="LMP879" s="396"/>
      <c r="LMQ879" s="396"/>
      <c r="LMR879" s="396"/>
      <c r="LMS879" s="396"/>
      <c r="LMT879" s="396"/>
      <c r="LMU879" s="396"/>
      <c r="LMV879" s="396"/>
      <c r="LMW879" s="396"/>
      <c r="LMX879" s="396"/>
      <c r="LMY879" s="396"/>
      <c r="LMZ879" s="396"/>
      <c r="LNA879" s="396"/>
      <c r="LNB879" s="396"/>
      <c r="LNC879" s="396"/>
      <c r="LND879" s="396"/>
      <c r="LNE879" s="396"/>
      <c r="LNF879" s="396"/>
      <c r="LNG879" s="396"/>
      <c r="LNH879" s="396"/>
      <c r="LNI879" s="396"/>
      <c r="LNJ879" s="396"/>
      <c r="LNK879" s="396"/>
      <c r="LNL879" s="396"/>
      <c r="LNM879" s="396"/>
      <c r="LNN879" s="396"/>
      <c r="LNO879" s="396"/>
      <c r="LNP879" s="396"/>
      <c r="LNQ879" s="396"/>
      <c r="LNR879" s="396"/>
      <c r="LNS879" s="396"/>
      <c r="LNT879" s="396"/>
      <c r="LNU879" s="396"/>
      <c r="LNV879" s="396"/>
      <c r="LNW879" s="396"/>
      <c r="LNX879" s="396"/>
      <c r="LNY879" s="396"/>
      <c r="LNZ879" s="396"/>
      <c r="LOA879" s="396"/>
      <c r="LOB879" s="396"/>
      <c r="LOC879" s="396"/>
      <c r="LOD879" s="396"/>
      <c r="LOE879" s="396"/>
      <c r="LOF879" s="396"/>
      <c r="LOG879" s="396"/>
      <c r="LOH879" s="396"/>
      <c r="LOI879" s="396"/>
      <c r="LOJ879" s="396"/>
      <c r="LOK879" s="396"/>
      <c r="LOL879" s="396"/>
      <c r="LOM879" s="396"/>
      <c r="LON879" s="396"/>
      <c r="LOO879" s="396"/>
      <c r="LOP879" s="396"/>
      <c r="LOQ879" s="396"/>
      <c r="LOR879" s="396"/>
      <c r="LOS879" s="396"/>
      <c r="LOT879" s="396"/>
      <c r="LOU879" s="396"/>
      <c r="LOV879" s="396"/>
      <c r="LOW879" s="396"/>
      <c r="LOX879" s="396"/>
      <c r="LOY879" s="396"/>
      <c r="LOZ879" s="396"/>
      <c r="LPA879" s="396"/>
      <c r="LPB879" s="396"/>
      <c r="LPC879" s="396"/>
      <c r="LPD879" s="396"/>
      <c r="LPE879" s="396"/>
      <c r="LPF879" s="396"/>
      <c r="LPG879" s="396"/>
      <c r="LPH879" s="396"/>
      <c r="LPI879" s="396"/>
      <c r="LPJ879" s="396"/>
      <c r="LPK879" s="396"/>
      <c r="LPL879" s="396"/>
      <c r="LPM879" s="396"/>
      <c r="LPN879" s="396"/>
      <c r="LPO879" s="396"/>
      <c r="LPP879" s="396"/>
      <c r="LPQ879" s="396"/>
      <c r="LPR879" s="396"/>
      <c r="LPS879" s="396"/>
      <c r="LPT879" s="396"/>
      <c r="LPU879" s="396"/>
      <c r="LPV879" s="396"/>
      <c r="LPW879" s="396"/>
      <c r="LPX879" s="396"/>
      <c r="LPY879" s="396"/>
      <c r="LPZ879" s="396"/>
      <c r="LQA879" s="396"/>
      <c r="LQB879" s="396"/>
      <c r="LQC879" s="396"/>
      <c r="LQD879" s="396"/>
      <c r="LQE879" s="396"/>
      <c r="LQF879" s="396"/>
      <c r="LQG879" s="396"/>
      <c r="LQH879" s="396"/>
      <c r="LQI879" s="396"/>
      <c r="LQJ879" s="396"/>
      <c r="LQK879" s="396"/>
      <c r="LQL879" s="396"/>
      <c r="LQM879" s="396"/>
      <c r="LQN879" s="396"/>
      <c r="LQO879" s="396"/>
      <c r="LQP879" s="396"/>
      <c r="LQQ879" s="396"/>
      <c r="LQR879" s="396"/>
      <c r="LQS879" s="396"/>
      <c r="LQT879" s="396"/>
      <c r="LQU879" s="396"/>
      <c r="LQV879" s="396"/>
      <c r="LQW879" s="396"/>
      <c r="LQX879" s="396"/>
      <c r="LQY879" s="396"/>
      <c r="LQZ879" s="396"/>
      <c r="LRA879" s="396"/>
      <c r="LRB879" s="396"/>
      <c r="LRC879" s="396"/>
      <c r="LRD879" s="396"/>
      <c r="LRE879" s="396"/>
      <c r="LRF879" s="396"/>
      <c r="LRG879" s="396"/>
      <c r="LRH879" s="396"/>
      <c r="LRI879" s="396"/>
      <c r="LRJ879" s="396"/>
      <c r="LRK879" s="396"/>
      <c r="LRL879" s="396"/>
      <c r="LRM879" s="396"/>
      <c r="LRN879" s="396"/>
      <c r="LRO879" s="396"/>
      <c r="LRP879" s="396"/>
      <c r="LRQ879" s="396"/>
      <c r="LRR879" s="396"/>
      <c r="LRS879" s="396"/>
      <c r="LRT879" s="396"/>
      <c r="LRU879" s="396"/>
      <c r="LRV879" s="396"/>
      <c r="LRW879" s="396"/>
      <c r="LRX879" s="396"/>
      <c r="LRY879" s="396"/>
      <c r="LRZ879" s="396"/>
      <c r="LSA879" s="396"/>
      <c r="LSB879" s="396"/>
      <c r="LSC879" s="396"/>
      <c r="LSD879" s="396"/>
      <c r="LSE879" s="396"/>
      <c r="LSF879" s="396"/>
      <c r="LSG879" s="396"/>
      <c r="LSH879" s="396"/>
      <c r="LSI879" s="396"/>
      <c r="LSJ879" s="396"/>
      <c r="LSK879" s="396"/>
      <c r="LSL879" s="396"/>
      <c r="LSM879" s="396"/>
      <c r="LSN879" s="396"/>
      <c r="LSO879" s="396"/>
      <c r="LSP879" s="396"/>
      <c r="LSQ879" s="396"/>
      <c r="LSR879" s="396"/>
      <c r="LSS879" s="396"/>
      <c r="LST879" s="396"/>
      <c r="LSU879" s="396"/>
      <c r="LSV879" s="396"/>
      <c r="LSW879" s="396"/>
      <c r="LSX879" s="396"/>
      <c r="LSY879" s="396"/>
      <c r="LSZ879" s="396"/>
      <c r="LTA879" s="396"/>
      <c r="LTB879" s="396"/>
      <c r="LTC879" s="396"/>
      <c r="LTD879" s="396"/>
      <c r="LTE879" s="396"/>
      <c r="LTF879" s="396"/>
      <c r="LTG879" s="396"/>
      <c r="LTH879" s="396"/>
      <c r="LTI879" s="396"/>
      <c r="LTJ879" s="396"/>
      <c r="LTK879" s="396"/>
      <c r="LTL879" s="396"/>
      <c r="LTM879" s="396"/>
      <c r="LTN879" s="396"/>
      <c r="LTO879" s="396"/>
      <c r="LTP879" s="396"/>
      <c r="LTQ879" s="396"/>
      <c r="LTR879" s="396"/>
      <c r="LTS879" s="396"/>
      <c r="LTT879" s="396"/>
      <c r="LTU879" s="396"/>
      <c r="LTV879" s="396"/>
      <c r="LTW879" s="396"/>
      <c r="LTX879" s="396"/>
      <c r="LTY879" s="396"/>
      <c r="LTZ879" s="396"/>
      <c r="LUA879" s="396"/>
      <c r="LUB879" s="396"/>
      <c r="LUC879" s="396"/>
      <c r="LUD879" s="396"/>
      <c r="LUE879" s="396"/>
      <c r="LUF879" s="396"/>
      <c r="LUG879" s="396"/>
      <c r="LUH879" s="396"/>
      <c r="LUI879" s="396"/>
      <c r="LUJ879" s="396"/>
      <c r="LUK879" s="396"/>
      <c r="LUL879" s="396"/>
      <c r="LUM879" s="396"/>
      <c r="LUN879" s="396"/>
      <c r="LUO879" s="396"/>
      <c r="LUP879" s="396"/>
      <c r="LUQ879" s="396"/>
      <c r="LUR879" s="396"/>
      <c r="LUS879" s="396"/>
      <c r="LUT879" s="396"/>
      <c r="LUU879" s="396"/>
      <c r="LUV879" s="396"/>
      <c r="LUW879" s="396"/>
      <c r="LUX879" s="396"/>
      <c r="LUY879" s="396"/>
      <c r="LUZ879" s="396"/>
      <c r="LVA879" s="396"/>
      <c r="LVB879" s="396"/>
      <c r="LVC879" s="396"/>
      <c r="LVD879" s="396"/>
      <c r="LVE879" s="396"/>
      <c r="LVF879" s="396"/>
      <c r="LVG879" s="396"/>
      <c r="LVH879" s="396"/>
      <c r="LVI879" s="396"/>
      <c r="LVJ879" s="396"/>
      <c r="LVK879" s="396"/>
      <c r="LVL879" s="396"/>
      <c r="LVM879" s="396"/>
      <c r="LVN879" s="396"/>
      <c r="LVO879" s="396"/>
      <c r="LVP879" s="396"/>
      <c r="LVQ879" s="396"/>
      <c r="LVR879" s="396"/>
      <c r="LVS879" s="396"/>
      <c r="LVT879" s="396"/>
      <c r="LVU879" s="396"/>
      <c r="LVV879" s="396"/>
      <c r="LVW879" s="396"/>
      <c r="LVX879" s="396"/>
      <c r="LVY879" s="396"/>
      <c r="LVZ879" s="396"/>
      <c r="LWA879" s="396"/>
      <c r="LWB879" s="396"/>
      <c r="LWC879" s="396"/>
      <c r="LWD879" s="396"/>
      <c r="LWE879" s="396"/>
      <c r="LWF879" s="396"/>
      <c r="LWG879" s="396"/>
      <c r="LWH879" s="396"/>
      <c r="LWI879" s="396"/>
      <c r="LWJ879" s="396"/>
      <c r="LWK879" s="396"/>
      <c r="LWL879" s="396"/>
      <c r="LWM879" s="396"/>
      <c r="LWN879" s="396"/>
      <c r="LWO879" s="396"/>
      <c r="LWP879" s="396"/>
      <c r="LWQ879" s="396"/>
      <c r="LWR879" s="396"/>
      <c r="LWS879" s="396"/>
      <c r="LWT879" s="396"/>
      <c r="LWU879" s="396"/>
      <c r="LWV879" s="396"/>
      <c r="LWW879" s="396"/>
      <c r="LWX879" s="396"/>
      <c r="LWY879" s="396"/>
      <c r="LWZ879" s="396"/>
      <c r="LXA879" s="396"/>
      <c r="LXB879" s="396"/>
      <c r="LXC879" s="396"/>
      <c r="LXD879" s="396"/>
      <c r="LXE879" s="396"/>
      <c r="LXF879" s="396"/>
      <c r="LXG879" s="396"/>
      <c r="LXH879" s="396"/>
      <c r="LXI879" s="396"/>
      <c r="LXJ879" s="396"/>
      <c r="LXK879" s="396"/>
      <c r="LXL879" s="396"/>
      <c r="LXM879" s="396"/>
      <c r="LXN879" s="396"/>
      <c r="LXO879" s="396"/>
      <c r="LXP879" s="396"/>
      <c r="LXQ879" s="396"/>
      <c r="LXR879" s="396"/>
      <c r="LXS879" s="396"/>
      <c r="LXT879" s="396"/>
      <c r="LXU879" s="396"/>
      <c r="LXV879" s="396"/>
      <c r="LXW879" s="396"/>
      <c r="LXX879" s="396"/>
      <c r="LXY879" s="396"/>
      <c r="LXZ879" s="396"/>
      <c r="LYA879" s="396"/>
      <c r="LYB879" s="396"/>
      <c r="LYC879" s="396"/>
      <c r="LYD879" s="396"/>
      <c r="LYE879" s="396"/>
      <c r="LYF879" s="396"/>
      <c r="LYG879" s="396"/>
      <c r="LYH879" s="396"/>
      <c r="LYI879" s="396"/>
      <c r="LYJ879" s="396"/>
      <c r="LYK879" s="396"/>
      <c r="LYL879" s="396"/>
      <c r="LYM879" s="396"/>
      <c r="LYN879" s="396"/>
      <c r="LYO879" s="396"/>
      <c r="LYP879" s="396"/>
      <c r="LYQ879" s="396"/>
      <c r="LYR879" s="396"/>
      <c r="LYS879" s="396"/>
      <c r="LYT879" s="396"/>
      <c r="LYU879" s="396"/>
      <c r="LYV879" s="396"/>
      <c r="LYW879" s="396"/>
      <c r="LYX879" s="396"/>
      <c r="LYY879" s="396"/>
      <c r="LYZ879" s="396"/>
      <c r="LZA879" s="396"/>
      <c r="LZB879" s="396"/>
      <c r="LZC879" s="396"/>
      <c r="LZD879" s="396"/>
      <c r="LZE879" s="396"/>
      <c r="LZF879" s="396"/>
      <c r="LZG879" s="396"/>
      <c r="LZH879" s="396"/>
      <c r="LZI879" s="396"/>
      <c r="LZJ879" s="396"/>
      <c r="LZK879" s="396"/>
      <c r="LZL879" s="396"/>
      <c r="LZM879" s="396"/>
      <c r="LZN879" s="396"/>
      <c r="LZO879" s="396"/>
      <c r="LZP879" s="396"/>
      <c r="LZQ879" s="396"/>
      <c r="LZR879" s="396"/>
      <c r="LZS879" s="396"/>
      <c r="LZT879" s="396"/>
      <c r="LZU879" s="396"/>
      <c r="LZV879" s="396"/>
      <c r="LZW879" s="396"/>
      <c r="LZX879" s="396"/>
      <c r="LZY879" s="396"/>
      <c r="LZZ879" s="396"/>
      <c r="MAA879" s="396"/>
      <c r="MAB879" s="396"/>
      <c r="MAC879" s="396"/>
      <c r="MAD879" s="396"/>
      <c r="MAE879" s="396"/>
      <c r="MAF879" s="396"/>
      <c r="MAG879" s="396"/>
      <c r="MAH879" s="396"/>
      <c r="MAI879" s="396"/>
      <c r="MAJ879" s="396"/>
      <c r="MAK879" s="396"/>
      <c r="MAL879" s="396"/>
      <c r="MAM879" s="396"/>
      <c r="MAN879" s="396"/>
      <c r="MAO879" s="396"/>
      <c r="MAP879" s="396"/>
      <c r="MAQ879" s="396"/>
      <c r="MAR879" s="396"/>
      <c r="MAS879" s="396"/>
      <c r="MAT879" s="396"/>
      <c r="MAU879" s="396"/>
      <c r="MAV879" s="396"/>
      <c r="MAW879" s="396"/>
      <c r="MAX879" s="396"/>
      <c r="MAY879" s="396"/>
      <c r="MAZ879" s="396"/>
      <c r="MBA879" s="396"/>
      <c r="MBB879" s="396"/>
      <c r="MBC879" s="396"/>
      <c r="MBD879" s="396"/>
      <c r="MBE879" s="396"/>
      <c r="MBF879" s="396"/>
      <c r="MBG879" s="396"/>
      <c r="MBH879" s="396"/>
      <c r="MBI879" s="396"/>
      <c r="MBJ879" s="396"/>
      <c r="MBK879" s="396"/>
      <c r="MBL879" s="396"/>
      <c r="MBM879" s="396"/>
      <c r="MBN879" s="396"/>
      <c r="MBO879" s="396"/>
      <c r="MBP879" s="396"/>
      <c r="MBQ879" s="396"/>
      <c r="MBR879" s="396"/>
      <c r="MBS879" s="396"/>
      <c r="MBT879" s="396"/>
      <c r="MBU879" s="396"/>
      <c r="MBV879" s="396"/>
      <c r="MBW879" s="396"/>
      <c r="MBX879" s="396"/>
      <c r="MBY879" s="396"/>
      <c r="MBZ879" s="396"/>
      <c r="MCA879" s="396"/>
      <c r="MCB879" s="396"/>
      <c r="MCC879" s="396"/>
      <c r="MCD879" s="396"/>
      <c r="MCE879" s="396"/>
      <c r="MCF879" s="396"/>
      <c r="MCG879" s="396"/>
      <c r="MCH879" s="396"/>
      <c r="MCI879" s="396"/>
      <c r="MCJ879" s="396"/>
      <c r="MCK879" s="396"/>
      <c r="MCL879" s="396"/>
      <c r="MCM879" s="396"/>
      <c r="MCN879" s="396"/>
      <c r="MCO879" s="396"/>
      <c r="MCP879" s="396"/>
      <c r="MCQ879" s="396"/>
      <c r="MCR879" s="396"/>
      <c r="MCS879" s="396"/>
      <c r="MCT879" s="396"/>
      <c r="MCU879" s="396"/>
      <c r="MCV879" s="396"/>
      <c r="MCW879" s="396"/>
      <c r="MCX879" s="396"/>
      <c r="MCY879" s="396"/>
      <c r="MCZ879" s="396"/>
      <c r="MDA879" s="396"/>
      <c r="MDB879" s="396"/>
      <c r="MDC879" s="396"/>
      <c r="MDD879" s="396"/>
      <c r="MDE879" s="396"/>
      <c r="MDF879" s="396"/>
      <c r="MDG879" s="396"/>
      <c r="MDH879" s="396"/>
      <c r="MDI879" s="396"/>
      <c r="MDJ879" s="396"/>
      <c r="MDK879" s="396"/>
      <c r="MDL879" s="396"/>
      <c r="MDM879" s="396"/>
      <c r="MDN879" s="396"/>
      <c r="MDO879" s="396"/>
      <c r="MDP879" s="396"/>
      <c r="MDQ879" s="396"/>
      <c r="MDR879" s="396"/>
      <c r="MDS879" s="396"/>
      <c r="MDT879" s="396"/>
      <c r="MDU879" s="396"/>
      <c r="MDV879" s="396"/>
      <c r="MDW879" s="396"/>
      <c r="MDX879" s="396"/>
      <c r="MDY879" s="396"/>
      <c r="MDZ879" s="396"/>
      <c r="MEA879" s="396"/>
      <c r="MEB879" s="396"/>
      <c r="MEC879" s="396"/>
      <c r="MED879" s="396"/>
      <c r="MEE879" s="396"/>
      <c r="MEF879" s="396"/>
      <c r="MEG879" s="396"/>
      <c r="MEH879" s="396"/>
      <c r="MEI879" s="396"/>
      <c r="MEJ879" s="396"/>
      <c r="MEK879" s="396"/>
      <c r="MEL879" s="396"/>
      <c r="MEM879" s="396"/>
      <c r="MEN879" s="396"/>
      <c r="MEO879" s="396"/>
      <c r="MEP879" s="396"/>
      <c r="MEQ879" s="396"/>
      <c r="MER879" s="396"/>
      <c r="MES879" s="396"/>
      <c r="MET879" s="396"/>
      <c r="MEU879" s="396"/>
      <c r="MEV879" s="396"/>
      <c r="MEW879" s="396"/>
      <c r="MEX879" s="396"/>
      <c r="MEY879" s="396"/>
      <c r="MEZ879" s="396"/>
      <c r="MFA879" s="396"/>
      <c r="MFB879" s="396"/>
      <c r="MFC879" s="396"/>
      <c r="MFD879" s="396"/>
      <c r="MFE879" s="396"/>
      <c r="MFF879" s="396"/>
      <c r="MFG879" s="396"/>
      <c r="MFH879" s="396"/>
      <c r="MFI879" s="396"/>
      <c r="MFJ879" s="396"/>
      <c r="MFK879" s="396"/>
      <c r="MFL879" s="396"/>
      <c r="MFM879" s="396"/>
      <c r="MFN879" s="396"/>
      <c r="MFO879" s="396"/>
      <c r="MFP879" s="396"/>
      <c r="MFQ879" s="396"/>
      <c r="MFR879" s="396"/>
      <c r="MFS879" s="396"/>
      <c r="MFT879" s="396"/>
      <c r="MFU879" s="396"/>
      <c r="MFV879" s="396"/>
      <c r="MFW879" s="396"/>
      <c r="MFX879" s="396"/>
      <c r="MFY879" s="396"/>
      <c r="MFZ879" s="396"/>
      <c r="MGA879" s="396"/>
      <c r="MGB879" s="396"/>
      <c r="MGC879" s="396"/>
      <c r="MGD879" s="396"/>
      <c r="MGE879" s="396"/>
      <c r="MGF879" s="396"/>
      <c r="MGG879" s="396"/>
      <c r="MGH879" s="396"/>
      <c r="MGI879" s="396"/>
      <c r="MGJ879" s="396"/>
      <c r="MGK879" s="396"/>
      <c r="MGL879" s="396"/>
      <c r="MGM879" s="396"/>
      <c r="MGN879" s="396"/>
      <c r="MGO879" s="396"/>
      <c r="MGP879" s="396"/>
      <c r="MGQ879" s="396"/>
      <c r="MGR879" s="396"/>
      <c r="MGS879" s="396"/>
      <c r="MGT879" s="396"/>
      <c r="MGU879" s="396"/>
      <c r="MGV879" s="396"/>
      <c r="MGW879" s="396"/>
      <c r="MGX879" s="396"/>
      <c r="MGY879" s="396"/>
      <c r="MGZ879" s="396"/>
      <c r="MHA879" s="396"/>
      <c r="MHB879" s="396"/>
      <c r="MHC879" s="396"/>
      <c r="MHD879" s="396"/>
      <c r="MHE879" s="396"/>
      <c r="MHF879" s="396"/>
      <c r="MHG879" s="396"/>
      <c r="MHH879" s="396"/>
      <c r="MHI879" s="396"/>
      <c r="MHJ879" s="396"/>
      <c r="MHK879" s="396"/>
      <c r="MHL879" s="396"/>
      <c r="MHM879" s="396"/>
      <c r="MHN879" s="396"/>
      <c r="MHO879" s="396"/>
      <c r="MHP879" s="396"/>
      <c r="MHQ879" s="396"/>
      <c r="MHR879" s="396"/>
      <c r="MHS879" s="396"/>
      <c r="MHT879" s="396"/>
      <c r="MHU879" s="396"/>
      <c r="MHV879" s="396"/>
      <c r="MHW879" s="396"/>
      <c r="MHX879" s="396"/>
      <c r="MHY879" s="396"/>
      <c r="MHZ879" s="396"/>
      <c r="MIA879" s="396"/>
      <c r="MIB879" s="396"/>
      <c r="MIC879" s="396"/>
      <c r="MID879" s="396"/>
      <c r="MIE879" s="396"/>
      <c r="MIF879" s="396"/>
      <c r="MIG879" s="396"/>
      <c r="MIH879" s="396"/>
      <c r="MII879" s="396"/>
      <c r="MIJ879" s="396"/>
      <c r="MIK879" s="396"/>
      <c r="MIL879" s="396"/>
      <c r="MIM879" s="396"/>
      <c r="MIN879" s="396"/>
      <c r="MIO879" s="396"/>
      <c r="MIP879" s="396"/>
      <c r="MIQ879" s="396"/>
      <c r="MIR879" s="396"/>
      <c r="MIS879" s="396"/>
      <c r="MIT879" s="396"/>
      <c r="MIU879" s="396"/>
      <c r="MIV879" s="396"/>
      <c r="MIW879" s="396"/>
      <c r="MIX879" s="396"/>
      <c r="MIY879" s="396"/>
      <c r="MIZ879" s="396"/>
      <c r="MJA879" s="396"/>
      <c r="MJB879" s="396"/>
      <c r="MJC879" s="396"/>
      <c r="MJD879" s="396"/>
      <c r="MJE879" s="396"/>
      <c r="MJF879" s="396"/>
      <c r="MJG879" s="396"/>
      <c r="MJH879" s="396"/>
      <c r="MJI879" s="396"/>
      <c r="MJJ879" s="396"/>
      <c r="MJK879" s="396"/>
      <c r="MJL879" s="396"/>
      <c r="MJM879" s="396"/>
      <c r="MJN879" s="396"/>
      <c r="MJO879" s="396"/>
      <c r="MJP879" s="396"/>
      <c r="MJQ879" s="396"/>
      <c r="MJR879" s="396"/>
      <c r="MJS879" s="396"/>
      <c r="MJT879" s="396"/>
      <c r="MJU879" s="396"/>
      <c r="MJV879" s="396"/>
      <c r="MJW879" s="396"/>
      <c r="MJX879" s="396"/>
      <c r="MJY879" s="396"/>
      <c r="MJZ879" s="396"/>
      <c r="MKA879" s="396"/>
      <c r="MKB879" s="396"/>
      <c r="MKC879" s="396"/>
      <c r="MKD879" s="396"/>
      <c r="MKE879" s="396"/>
      <c r="MKF879" s="396"/>
      <c r="MKG879" s="396"/>
      <c r="MKH879" s="396"/>
      <c r="MKI879" s="396"/>
      <c r="MKJ879" s="396"/>
      <c r="MKK879" s="396"/>
      <c r="MKL879" s="396"/>
      <c r="MKM879" s="396"/>
      <c r="MKN879" s="396"/>
      <c r="MKO879" s="396"/>
      <c r="MKP879" s="396"/>
      <c r="MKQ879" s="396"/>
      <c r="MKR879" s="396"/>
      <c r="MKS879" s="396"/>
      <c r="MKT879" s="396"/>
      <c r="MKU879" s="396"/>
      <c r="MKV879" s="396"/>
      <c r="MKW879" s="396"/>
      <c r="MKX879" s="396"/>
      <c r="MKY879" s="396"/>
      <c r="MKZ879" s="396"/>
      <c r="MLA879" s="396"/>
      <c r="MLB879" s="396"/>
      <c r="MLC879" s="396"/>
      <c r="MLD879" s="396"/>
      <c r="MLE879" s="396"/>
      <c r="MLF879" s="396"/>
      <c r="MLG879" s="396"/>
      <c r="MLH879" s="396"/>
      <c r="MLI879" s="396"/>
      <c r="MLJ879" s="396"/>
      <c r="MLK879" s="396"/>
      <c r="MLL879" s="396"/>
      <c r="MLM879" s="396"/>
      <c r="MLN879" s="396"/>
      <c r="MLO879" s="396"/>
      <c r="MLP879" s="396"/>
      <c r="MLQ879" s="396"/>
      <c r="MLR879" s="396"/>
      <c r="MLS879" s="396"/>
      <c r="MLT879" s="396"/>
      <c r="MLU879" s="396"/>
      <c r="MLV879" s="396"/>
      <c r="MLW879" s="396"/>
      <c r="MLX879" s="396"/>
      <c r="MLY879" s="396"/>
      <c r="MLZ879" s="396"/>
      <c r="MMA879" s="396"/>
      <c r="MMB879" s="396"/>
      <c r="MMC879" s="396"/>
      <c r="MMD879" s="396"/>
      <c r="MME879" s="396"/>
      <c r="MMF879" s="396"/>
      <c r="MMG879" s="396"/>
      <c r="MMH879" s="396"/>
      <c r="MMI879" s="396"/>
      <c r="MMJ879" s="396"/>
      <c r="MMK879" s="396"/>
      <c r="MML879" s="396"/>
      <c r="MMM879" s="396"/>
      <c r="MMN879" s="396"/>
      <c r="MMO879" s="396"/>
      <c r="MMP879" s="396"/>
      <c r="MMQ879" s="396"/>
      <c r="MMR879" s="396"/>
      <c r="MMS879" s="396"/>
      <c r="MMT879" s="396"/>
      <c r="MMU879" s="396"/>
      <c r="MMV879" s="396"/>
      <c r="MMW879" s="396"/>
      <c r="MMX879" s="396"/>
      <c r="MMY879" s="396"/>
      <c r="MMZ879" s="396"/>
      <c r="MNA879" s="396"/>
      <c r="MNB879" s="396"/>
      <c r="MNC879" s="396"/>
      <c r="MND879" s="396"/>
      <c r="MNE879" s="396"/>
      <c r="MNF879" s="396"/>
      <c r="MNG879" s="396"/>
      <c r="MNH879" s="396"/>
      <c r="MNI879" s="396"/>
      <c r="MNJ879" s="396"/>
      <c r="MNK879" s="396"/>
      <c r="MNL879" s="396"/>
      <c r="MNM879" s="396"/>
      <c r="MNN879" s="396"/>
      <c r="MNO879" s="396"/>
      <c r="MNP879" s="396"/>
      <c r="MNQ879" s="396"/>
      <c r="MNR879" s="396"/>
      <c r="MNS879" s="396"/>
      <c r="MNT879" s="396"/>
      <c r="MNU879" s="396"/>
      <c r="MNV879" s="396"/>
      <c r="MNW879" s="396"/>
      <c r="MNX879" s="396"/>
      <c r="MNY879" s="396"/>
      <c r="MNZ879" s="396"/>
      <c r="MOA879" s="396"/>
      <c r="MOB879" s="396"/>
      <c r="MOC879" s="396"/>
      <c r="MOD879" s="396"/>
      <c r="MOE879" s="396"/>
      <c r="MOF879" s="396"/>
      <c r="MOG879" s="396"/>
      <c r="MOH879" s="396"/>
      <c r="MOI879" s="396"/>
      <c r="MOJ879" s="396"/>
      <c r="MOK879" s="396"/>
      <c r="MOL879" s="396"/>
      <c r="MOM879" s="396"/>
      <c r="MON879" s="396"/>
      <c r="MOO879" s="396"/>
      <c r="MOP879" s="396"/>
      <c r="MOQ879" s="396"/>
      <c r="MOR879" s="396"/>
      <c r="MOS879" s="396"/>
      <c r="MOT879" s="396"/>
      <c r="MOU879" s="396"/>
      <c r="MOV879" s="396"/>
      <c r="MOW879" s="396"/>
      <c r="MOX879" s="396"/>
      <c r="MOY879" s="396"/>
      <c r="MOZ879" s="396"/>
      <c r="MPA879" s="396"/>
      <c r="MPB879" s="396"/>
      <c r="MPC879" s="396"/>
      <c r="MPD879" s="396"/>
      <c r="MPE879" s="396"/>
      <c r="MPF879" s="396"/>
      <c r="MPG879" s="396"/>
      <c r="MPH879" s="396"/>
      <c r="MPI879" s="396"/>
      <c r="MPJ879" s="396"/>
      <c r="MPK879" s="396"/>
      <c r="MPL879" s="396"/>
      <c r="MPM879" s="396"/>
      <c r="MPN879" s="396"/>
      <c r="MPO879" s="396"/>
      <c r="MPP879" s="396"/>
      <c r="MPQ879" s="396"/>
      <c r="MPR879" s="396"/>
      <c r="MPS879" s="396"/>
      <c r="MPT879" s="396"/>
      <c r="MPU879" s="396"/>
      <c r="MPV879" s="396"/>
      <c r="MPW879" s="396"/>
      <c r="MPX879" s="396"/>
      <c r="MPY879" s="396"/>
      <c r="MPZ879" s="396"/>
      <c r="MQA879" s="396"/>
      <c r="MQB879" s="396"/>
      <c r="MQC879" s="396"/>
      <c r="MQD879" s="396"/>
      <c r="MQE879" s="396"/>
      <c r="MQF879" s="396"/>
      <c r="MQG879" s="396"/>
      <c r="MQH879" s="396"/>
      <c r="MQI879" s="396"/>
      <c r="MQJ879" s="396"/>
      <c r="MQK879" s="396"/>
      <c r="MQL879" s="396"/>
      <c r="MQM879" s="396"/>
      <c r="MQN879" s="396"/>
      <c r="MQO879" s="396"/>
      <c r="MQP879" s="396"/>
      <c r="MQQ879" s="396"/>
      <c r="MQR879" s="396"/>
      <c r="MQS879" s="396"/>
      <c r="MQT879" s="396"/>
      <c r="MQU879" s="396"/>
      <c r="MQV879" s="396"/>
      <c r="MQW879" s="396"/>
      <c r="MQX879" s="396"/>
      <c r="MQY879" s="396"/>
      <c r="MQZ879" s="396"/>
      <c r="MRA879" s="396"/>
      <c r="MRB879" s="396"/>
      <c r="MRC879" s="396"/>
      <c r="MRD879" s="396"/>
      <c r="MRE879" s="396"/>
      <c r="MRF879" s="396"/>
      <c r="MRG879" s="396"/>
      <c r="MRH879" s="396"/>
      <c r="MRI879" s="396"/>
      <c r="MRJ879" s="396"/>
      <c r="MRK879" s="396"/>
      <c r="MRL879" s="396"/>
      <c r="MRM879" s="396"/>
      <c r="MRN879" s="396"/>
      <c r="MRO879" s="396"/>
      <c r="MRP879" s="396"/>
      <c r="MRQ879" s="396"/>
      <c r="MRR879" s="396"/>
      <c r="MRS879" s="396"/>
      <c r="MRT879" s="396"/>
      <c r="MRU879" s="396"/>
      <c r="MRV879" s="396"/>
      <c r="MRW879" s="396"/>
      <c r="MRX879" s="396"/>
      <c r="MRY879" s="396"/>
      <c r="MRZ879" s="396"/>
      <c r="MSA879" s="396"/>
      <c r="MSB879" s="396"/>
      <c r="MSC879" s="396"/>
      <c r="MSD879" s="396"/>
      <c r="MSE879" s="396"/>
      <c r="MSF879" s="396"/>
      <c r="MSG879" s="396"/>
      <c r="MSH879" s="396"/>
      <c r="MSI879" s="396"/>
      <c r="MSJ879" s="396"/>
      <c r="MSK879" s="396"/>
      <c r="MSL879" s="396"/>
      <c r="MSM879" s="396"/>
      <c r="MSN879" s="396"/>
      <c r="MSO879" s="396"/>
      <c r="MSP879" s="396"/>
      <c r="MSQ879" s="396"/>
      <c r="MSR879" s="396"/>
      <c r="MSS879" s="396"/>
      <c r="MST879" s="396"/>
      <c r="MSU879" s="396"/>
      <c r="MSV879" s="396"/>
      <c r="MSW879" s="396"/>
      <c r="MSX879" s="396"/>
      <c r="MSY879" s="396"/>
      <c r="MSZ879" s="396"/>
      <c r="MTA879" s="396"/>
      <c r="MTB879" s="396"/>
      <c r="MTC879" s="396"/>
      <c r="MTD879" s="396"/>
      <c r="MTE879" s="396"/>
      <c r="MTF879" s="396"/>
      <c r="MTG879" s="396"/>
      <c r="MTH879" s="396"/>
      <c r="MTI879" s="396"/>
      <c r="MTJ879" s="396"/>
      <c r="MTK879" s="396"/>
      <c r="MTL879" s="396"/>
      <c r="MTM879" s="396"/>
      <c r="MTN879" s="396"/>
      <c r="MTO879" s="396"/>
      <c r="MTP879" s="396"/>
      <c r="MTQ879" s="396"/>
      <c r="MTR879" s="396"/>
      <c r="MTS879" s="396"/>
      <c r="MTT879" s="396"/>
      <c r="MTU879" s="396"/>
      <c r="MTV879" s="396"/>
      <c r="MTW879" s="396"/>
      <c r="MTX879" s="396"/>
      <c r="MTY879" s="396"/>
      <c r="MTZ879" s="396"/>
      <c r="MUA879" s="396"/>
      <c r="MUB879" s="396"/>
      <c r="MUC879" s="396"/>
      <c r="MUD879" s="396"/>
      <c r="MUE879" s="396"/>
      <c r="MUF879" s="396"/>
      <c r="MUG879" s="396"/>
      <c r="MUH879" s="396"/>
      <c r="MUI879" s="396"/>
      <c r="MUJ879" s="396"/>
      <c r="MUK879" s="396"/>
      <c r="MUL879" s="396"/>
      <c r="MUM879" s="396"/>
      <c r="MUN879" s="396"/>
      <c r="MUO879" s="396"/>
      <c r="MUP879" s="396"/>
      <c r="MUQ879" s="396"/>
      <c r="MUR879" s="396"/>
      <c r="MUS879" s="396"/>
      <c r="MUT879" s="396"/>
      <c r="MUU879" s="396"/>
      <c r="MUV879" s="396"/>
      <c r="MUW879" s="396"/>
      <c r="MUX879" s="396"/>
      <c r="MUY879" s="396"/>
      <c r="MUZ879" s="396"/>
      <c r="MVA879" s="396"/>
      <c r="MVB879" s="396"/>
      <c r="MVC879" s="396"/>
      <c r="MVD879" s="396"/>
      <c r="MVE879" s="396"/>
      <c r="MVF879" s="396"/>
      <c r="MVG879" s="396"/>
      <c r="MVH879" s="396"/>
      <c r="MVI879" s="396"/>
      <c r="MVJ879" s="396"/>
      <c r="MVK879" s="396"/>
      <c r="MVL879" s="396"/>
      <c r="MVM879" s="396"/>
      <c r="MVN879" s="396"/>
      <c r="MVO879" s="396"/>
      <c r="MVP879" s="396"/>
      <c r="MVQ879" s="396"/>
      <c r="MVR879" s="396"/>
      <c r="MVS879" s="396"/>
      <c r="MVT879" s="396"/>
      <c r="MVU879" s="396"/>
      <c r="MVV879" s="396"/>
      <c r="MVW879" s="396"/>
      <c r="MVX879" s="396"/>
      <c r="MVY879" s="396"/>
      <c r="MVZ879" s="396"/>
      <c r="MWA879" s="396"/>
      <c r="MWB879" s="396"/>
      <c r="MWC879" s="396"/>
      <c r="MWD879" s="396"/>
      <c r="MWE879" s="396"/>
      <c r="MWF879" s="396"/>
      <c r="MWG879" s="396"/>
      <c r="MWH879" s="396"/>
      <c r="MWI879" s="396"/>
      <c r="MWJ879" s="396"/>
      <c r="MWK879" s="396"/>
      <c r="MWL879" s="396"/>
      <c r="MWM879" s="396"/>
      <c r="MWN879" s="396"/>
      <c r="MWO879" s="396"/>
      <c r="MWP879" s="396"/>
      <c r="MWQ879" s="396"/>
      <c r="MWR879" s="396"/>
      <c r="MWS879" s="396"/>
      <c r="MWT879" s="396"/>
      <c r="MWU879" s="396"/>
      <c r="MWV879" s="396"/>
      <c r="MWW879" s="396"/>
      <c r="MWX879" s="396"/>
      <c r="MWY879" s="396"/>
      <c r="MWZ879" s="396"/>
      <c r="MXA879" s="396"/>
      <c r="MXB879" s="396"/>
      <c r="MXC879" s="396"/>
      <c r="MXD879" s="396"/>
      <c r="MXE879" s="396"/>
      <c r="MXF879" s="396"/>
      <c r="MXG879" s="396"/>
      <c r="MXH879" s="396"/>
      <c r="MXI879" s="396"/>
      <c r="MXJ879" s="396"/>
      <c r="MXK879" s="396"/>
      <c r="MXL879" s="396"/>
      <c r="MXM879" s="396"/>
      <c r="MXN879" s="396"/>
      <c r="MXO879" s="396"/>
      <c r="MXP879" s="396"/>
      <c r="MXQ879" s="396"/>
      <c r="MXR879" s="396"/>
      <c r="MXS879" s="396"/>
      <c r="MXT879" s="396"/>
      <c r="MXU879" s="396"/>
      <c r="MXV879" s="396"/>
      <c r="MXW879" s="396"/>
      <c r="MXX879" s="396"/>
      <c r="MXY879" s="396"/>
      <c r="MXZ879" s="396"/>
      <c r="MYA879" s="396"/>
      <c r="MYB879" s="396"/>
      <c r="MYC879" s="396"/>
      <c r="MYD879" s="396"/>
      <c r="MYE879" s="396"/>
      <c r="MYF879" s="396"/>
      <c r="MYG879" s="396"/>
      <c r="MYH879" s="396"/>
      <c r="MYI879" s="396"/>
      <c r="MYJ879" s="396"/>
      <c r="MYK879" s="396"/>
      <c r="MYL879" s="396"/>
      <c r="MYM879" s="396"/>
      <c r="MYN879" s="396"/>
      <c r="MYO879" s="396"/>
      <c r="MYP879" s="396"/>
      <c r="MYQ879" s="396"/>
      <c r="MYR879" s="396"/>
      <c r="MYS879" s="396"/>
      <c r="MYT879" s="396"/>
      <c r="MYU879" s="396"/>
      <c r="MYV879" s="396"/>
      <c r="MYW879" s="396"/>
      <c r="MYX879" s="396"/>
      <c r="MYY879" s="396"/>
      <c r="MYZ879" s="396"/>
      <c r="MZA879" s="396"/>
      <c r="MZB879" s="396"/>
      <c r="MZC879" s="396"/>
      <c r="MZD879" s="396"/>
      <c r="MZE879" s="396"/>
      <c r="MZF879" s="396"/>
      <c r="MZG879" s="396"/>
      <c r="MZH879" s="396"/>
      <c r="MZI879" s="396"/>
      <c r="MZJ879" s="396"/>
      <c r="MZK879" s="396"/>
      <c r="MZL879" s="396"/>
      <c r="MZM879" s="396"/>
      <c r="MZN879" s="396"/>
      <c r="MZO879" s="396"/>
      <c r="MZP879" s="396"/>
      <c r="MZQ879" s="396"/>
      <c r="MZR879" s="396"/>
      <c r="MZS879" s="396"/>
      <c r="MZT879" s="396"/>
      <c r="MZU879" s="396"/>
      <c r="MZV879" s="396"/>
      <c r="MZW879" s="396"/>
      <c r="MZX879" s="396"/>
      <c r="MZY879" s="396"/>
      <c r="MZZ879" s="396"/>
      <c r="NAA879" s="396"/>
      <c r="NAB879" s="396"/>
      <c r="NAC879" s="396"/>
      <c r="NAD879" s="396"/>
      <c r="NAE879" s="396"/>
      <c r="NAF879" s="396"/>
      <c r="NAG879" s="396"/>
      <c r="NAH879" s="396"/>
      <c r="NAI879" s="396"/>
      <c r="NAJ879" s="396"/>
      <c r="NAK879" s="396"/>
      <c r="NAL879" s="396"/>
      <c r="NAM879" s="396"/>
      <c r="NAN879" s="396"/>
      <c r="NAO879" s="396"/>
      <c r="NAP879" s="396"/>
      <c r="NAQ879" s="396"/>
      <c r="NAR879" s="396"/>
      <c r="NAS879" s="396"/>
      <c r="NAT879" s="396"/>
      <c r="NAU879" s="396"/>
      <c r="NAV879" s="396"/>
      <c r="NAW879" s="396"/>
      <c r="NAX879" s="396"/>
      <c r="NAY879" s="396"/>
      <c r="NAZ879" s="396"/>
      <c r="NBA879" s="396"/>
      <c r="NBB879" s="396"/>
      <c r="NBC879" s="396"/>
      <c r="NBD879" s="396"/>
      <c r="NBE879" s="396"/>
      <c r="NBF879" s="396"/>
      <c r="NBG879" s="396"/>
      <c r="NBH879" s="396"/>
      <c r="NBI879" s="396"/>
      <c r="NBJ879" s="396"/>
      <c r="NBK879" s="396"/>
      <c r="NBL879" s="396"/>
      <c r="NBM879" s="396"/>
      <c r="NBN879" s="396"/>
      <c r="NBO879" s="396"/>
      <c r="NBP879" s="396"/>
      <c r="NBQ879" s="396"/>
      <c r="NBR879" s="396"/>
      <c r="NBS879" s="396"/>
      <c r="NBT879" s="396"/>
      <c r="NBU879" s="396"/>
      <c r="NBV879" s="396"/>
      <c r="NBW879" s="396"/>
      <c r="NBX879" s="396"/>
      <c r="NBY879" s="396"/>
      <c r="NBZ879" s="396"/>
      <c r="NCA879" s="396"/>
      <c r="NCB879" s="396"/>
      <c r="NCC879" s="396"/>
      <c r="NCD879" s="396"/>
      <c r="NCE879" s="396"/>
      <c r="NCF879" s="396"/>
      <c r="NCG879" s="396"/>
      <c r="NCH879" s="396"/>
      <c r="NCI879" s="396"/>
      <c r="NCJ879" s="396"/>
      <c r="NCK879" s="396"/>
      <c r="NCL879" s="396"/>
      <c r="NCM879" s="396"/>
      <c r="NCN879" s="396"/>
      <c r="NCO879" s="396"/>
      <c r="NCP879" s="396"/>
      <c r="NCQ879" s="396"/>
      <c r="NCR879" s="396"/>
      <c r="NCS879" s="396"/>
      <c r="NCT879" s="396"/>
      <c r="NCU879" s="396"/>
      <c r="NCV879" s="396"/>
      <c r="NCW879" s="396"/>
      <c r="NCX879" s="396"/>
      <c r="NCY879" s="396"/>
      <c r="NCZ879" s="396"/>
      <c r="NDA879" s="396"/>
      <c r="NDB879" s="396"/>
      <c r="NDC879" s="396"/>
      <c r="NDD879" s="396"/>
      <c r="NDE879" s="396"/>
      <c r="NDF879" s="396"/>
      <c r="NDG879" s="396"/>
      <c r="NDH879" s="396"/>
      <c r="NDI879" s="396"/>
      <c r="NDJ879" s="396"/>
      <c r="NDK879" s="396"/>
      <c r="NDL879" s="396"/>
      <c r="NDM879" s="396"/>
      <c r="NDN879" s="396"/>
      <c r="NDO879" s="396"/>
      <c r="NDP879" s="396"/>
      <c r="NDQ879" s="396"/>
      <c r="NDR879" s="396"/>
      <c r="NDS879" s="396"/>
      <c r="NDT879" s="396"/>
      <c r="NDU879" s="396"/>
      <c r="NDV879" s="396"/>
      <c r="NDW879" s="396"/>
      <c r="NDX879" s="396"/>
      <c r="NDY879" s="396"/>
      <c r="NDZ879" s="396"/>
      <c r="NEA879" s="396"/>
      <c r="NEB879" s="396"/>
      <c r="NEC879" s="396"/>
      <c r="NED879" s="396"/>
      <c r="NEE879" s="396"/>
      <c r="NEF879" s="396"/>
      <c r="NEG879" s="396"/>
      <c r="NEH879" s="396"/>
      <c r="NEI879" s="396"/>
      <c r="NEJ879" s="396"/>
      <c r="NEK879" s="396"/>
      <c r="NEL879" s="396"/>
      <c r="NEM879" s="396"/>
      <c r="NEN879" s="396"/>
      <c r="NEO879" s="396"/>
      <c r="NEP879" s="396"/>
      <c r="NEQ879" s="396"/>
      <c r="NER879" s="396"/>
      <c r="NES879" s="396"/>
      <c r="NET879" s="396"/>
      <c r="NEU879" s="396"/>
      <c r="NEV879" s="396"/>
      <c r="NEW879" s="396"/>
      <c r="NEX879" s="396"/>
      <c r="NEY879" s="396"/>
      <c r="NEZ879" s="396"/>
      <c r="NFA879" s="396"/>
      <c r="NFB879" s="396"/>
      <c r="NFC879" s="396"/>
      <c r="NFD879" s="396"/>
      <c r="NFE879" s="396"/>
      <c r="NFF879" s="396"/>
      <c r="NFG879" s="396"/>
      <c r="NFH879" s="396"/>
      <c r="NFI879" s="396"/>
      <c r="NFJ879" s="396"/>
      <c r="NFK879" s="396"/>
      <c r="NFL879" s="396"/>
      <c r="NFM879" s="396"/>
      <c r="NFN879" s="396"/>
      <c r="NFO879" s="396"/>
      <c r="NFP879" s="396"/>
      <c r="NFQ879" s="396"/>
      <c r="NFR879" s="396"/>
      <c r="NFS879" s="396"/>
      <c r="NFT879" s="396"/>
      <c r="NFU879" s="396"/>
      <c r="NFV879" s="396"/>
      <c r="NFW879" s="396"/>
      <c r="NFX879" s="396"/>
      <c r="NFY879" s="396"/>
      <c r="NFZ879" s="396"/>
      <c r="NGA879" s="396"/>
      <c r="NGB879" s="396"/>
      <c r="NGC879" s="396"/>
      <c r="NGD879" s="396"/>
      <c r="NGE879" s="396"/>
      <c r="NGF879" s="396"/>
      <c r="NGG879" s="396"/>
      <c r="NGH879" s="396"/>
      <c r="NGI879" s="396"/>
      <c r="NGJ879" s="396"/>
      <c r="NGK879" s="396"/>
      <c r="NGL879" s="396"/>
      <c r="NGM879" s="396"/>
      <c r="NGN879" s="396"/>
      <c r="NGO879" s="396"/>
      <c r="NGP879" s="396"/>
      <c r="NGQ879" s="396"/>
      <c r="NGR879" s="396"/>
      <c r="NGS879" s="396"/>
      <c r="NGT879" s="396"/>
      <c r="NGU879" s="396"/>
      <c r="NGV879" s="396"/>
      <c r="NGW879" s="396"/>
      <c r="NGX879" s="396"/>
      <c r="NGY879" s="396"/>
      <c r="NGZ879" s="396"/>
      <c r="NHA879" s="396"/>
      <c r="NHB879" s="396"/>
      <c r="NHC879" s="396"/>
      <c r="NHD879" s="396"/>
      <c r="NHE879" s="396"/>
      <c r="NHF879" s="396"/>
      <c r="NHG879" s="396"/>
      <c r="NHH879" s="396"/>
      <c r="NHI879" s="396"/>
      <c r="NHJ879" s="396"/>
      <c r="NHK879" s="396"/>
      <c r="NHL879" s="396"/>
      <c r="NHM879" s="396"/>
      <c r="NHN879" s="396"/>
      <c r="NHO879" s="396"/>
      <c r="NHP879" s="396"/>
      <c r="NHQ879" s="396"/>
      <c r="NHR879" s="396"/>
      <c r="NHS879" s="396"/>
      <c r="NHT879" s="396"/>
      <c r="NHU879" s="396"/>
      <c r="NHV879" s="396"/>
      <c r="NHW879" s="396"/>
      <c r="NHX879" s="396"/>
      <c r="NHY879" s="396"/>
      <c r="NHZ879" s="396"/>
      <c r="NIA879" s="396"/>
      <c r="NIB879" s="396"/>
      <c r="NIC879" s="396"/>
      <c r="NID879" s="396"/>
      <c r="NIE879" s="396"/>
      <c r="NIF879" s="396"/>
      <c r="NIG879" s="396"/>
      <c r="NIH879" s="396"/>
      <c r="NII879" s="396"/>
      <c r="NIJ879" s="396"/>
      <c r="NIK879" s="396"/>
      <c r="NIL879" s="396"/>
      <c r="NIM879" s="396"/>
      <c r="NIN879" s="396"/>
      <c r="NIO879" s="396"/>
      <c r="NIP879" s="396"/>
      <c r="NIQ879" s="396"/>
      <c r="NIR879" s="396"/>
      <c r="NIS879" s="396"/>
      <c r="NIT879" s="396"/>
      <c r="NIU879" s="396"/>
      <c r="NIV879" s="396"/>
      <c r="NIW879" s="396"/>
      <c r="NIX879" s="396"/>
      <c r="NIY879" s="396"/>
      <c r="NIZ879" s="396"/>
      <c r="NJA879" s="396"/>
      <c r="NJB879" s="396"/>
      <c r="NJC879" s="396"/>
      <c r="NJD879" s="396"/>
      <c r="NJE879" s="396"/>
      <c r="NJF879" s="396"/>
      <c r="NJG879" s="396"/>
      <c r="NJH879" s="396"/>
      <c r="NJI879" s="396"/>
      <c r="NJJ879" s="396"/>
      <c r="NJK879" s="396"/>
      <c r="NJL879" s="396"/>
      <c r="NJM879" s="396"/>
      <c r="NJN879" s="396"/>
      <c r="NJO879" s="396"/>
      <c r="NJP879" s="396"/>
      <c r="NJQ879" s="396"/>
      <c r="NJR879" s="396"/>
      <c r="NJS879" s="396"/>
      <c r="NJT879" s="396"/>
      <c r="NJU879" s="396"/>
      <c r="NJV879" s="396"/>
      <c r="NJW879" s="396"/>
      <c r="NJX879" s="396"/>
      <c r="NJY879" s="396"/>
      <c r="NJZ879" s="396"/>
      <c r="NKA879" s="396"/>
      <c r="NKB879" s="396"/>
      <c r="NKC879" s="396"/>
      <c r="NKD879" s="396"/>
      <c r="NKE879" s="396"/>
      <c r="NKF879" s="396"/>
      <c r="NKG879" s="396"/>
      <c r="NKH879" s="396"/>
      <c r="NKI879" s="396"/>
      <c r="NKJ879" s="396"/>
      <c r="NKK879" s="396"/>
      <c r="NKL879" s="396"/>
      <c r="NKM879" s="396"/>
      <c r="NKN879" s="396"/>
      <c r="NKO879" s="396"/>
      <c r="NKP879" s="396"/>
      <c r="NKQ879" s="396"/>
      <c r="NKR879" s="396"/>
      <c r="NKS879" s="396"/>
      <c r="NKT879" s="396"/>
      <c r="NKU879" s="396"/>
      <c r="NKV879" s="396"/>
      <c r="NKW879" s="396"/>
      <c r="NKX879" s="396"/>
      <c r="NKY879" s="396"/>
      <c r="NKZ879" s="396"/>
      <c r="NLA879" s="396"/>
      <c r="NLB879" s="396"/>
      <c r="NLC879" s="396"/>
      <c r="NLD879" s="396"/>
      <c r="NLE879" s="396"/>
      <c r="NLF879" s="396"/>
      <c r="NLG879" s="396"/>
      <c r="NLH879" s="396"/>
      <c r="NLI879" s="396"/>
      <c r="NLJ879" s="396"/>
      <c r="NLK879" s="396"/>
      <c r="NLL879" s="396"/>
      <c r="NLM879" s="396"/>
      <c r="NLN879" s="396"/>
      <c r="NLO879" s="396"/>
      <c r="NLP879" s="396"/>
      <c r="NLQ879" s="396"/>
      <c r="NLR879" s="396"/>
      <c r="NLS879" s="396"/>
      <c r="NLT879" s="396"/>
      <c r="NLU879" s="396"/>
      <c r="NLV879" s="396"/>
      <c r="NLW879" s="396"/>
      <c r="NLX879" s="396"/>
      <c r="NLY879" s="396"/>
      <c r="NLZ879" s="396"/>
      <c r="NMA879" s="396"/>
      <c r="NMB879" s="396"/>
      <c r="NMC879" s="396"/>
      <c r="NMD879" s="396"/>
      <c r="NME879" s="396"/>
      <c r="NMF879" s="396"/>
      <c r="NMG879" s="396"/>
      <c r="NMH879" s="396"/>
      <c r="NMI879" s="396"/>
      <c r="NMJ879" s="396"/>
      <c r="NMK879" s="396"/>
      <c r="NML879" s="396"/>
      <c r="NMM879" s="396"/>
      <c r="NMN879" s="396"/>
      <c r="NMO879" s="396"/>
      <c r="NMP879" s="396"/>
      <c r="NMQ879" s="396"/>
      <c r="NMR879" s="396"/>
      <c r="NMS879" s="396"/>
      <c r="NMT879" s="396"/>
      <c r="NMU879" s="396"/>
      <c r="NMV879" s="396"/>
      <c r="NMW879" s="396"/>
      <c r="NMX879" s="396"/>
      <c r="NMY879" s="396"/>
      <c r="NMZ879" s="396"/>
      <c r="NNA879" s="396"/>
      <c r="NNB879" s="396"/>
      <c r="NNC879" s="396"/>
      <c r="NND879" s="396"/>
      <c r="NNE879" s="396"/>
      <c r="NNF879" s="396"/>
      <c r="NNG879" s="396"/>
      <c r="NNH879" s="396"/>
      <c r="NNI879" s="396"/>
      <c r="NNJ879" s="396"/>
      <c r="NNK879" s="396"/>
      <c r="NNL879" s="396"/>
      <c r="NNM879" s="396"/>
      <c r="NNN879" s="396"/>
      <c r="NNO879" s="396"/>
      <c r="NNP879" s="396"/>
      <c r="NNQ879" s="396"/>
      <c r="NNR879" s="396"/>
      <c r="NNS879" s="396"/>
      <c r="NNT879" s="396"/>
      <c r="NNU879" s="396"/>
      <c r="NNV879" s="396"/>
      <c r="NNW879" s="396"/>
      <c r="NNX879" s="396"/>
      <c r="NNY879" s="396"/>
      <c r="NNZ879" s="396"/>
      <c r="NOA879" s="396"/>
      <c r="NOB879" s="396"/>
      <c r="NOC879" s="396"/>
      <c r="NOD879" s="396"/>
      <c r="NOE879" s="396"/>
      <c r="NOF879" s="396"/>
      <c r="NOG879" s="396"/>
      <c r="NOH879" s="396"/>
      <c r="NOI879" s="396"/>
      <c r="NOJ879" s="396"/>
      <c r="NOK879" s="396"/>
      <c r="NOL879" s="396"/>
      <c r="NOM879" s="396"/>
      <c r="NON879" s="396"/>
      <c r="NOO879" s="396"/>
      <c r="NOP879" s="396"/>
      <c r="NOQ879" s="396"/>
      <c r="NOR879" s="396"/>
      <c r="NOS879" s="396"/>
      <c r="NOT879" s="396"/>
      <c r="NOU879" s="396"/>
      <c r="NOV879" s="396"/>
      <c r="NOW879" s="396"/>
      <c r="NOX879" s="396"/>
      <c r="NOY879" s="396"/>
      <c r="NOZ879" s="396"/>
      <c r="NPA879" s="396"/>
      <c r="NPB879" s="396"/>
      <c r="NPC879" s="396"/>
      <c r="NPD879" s="396"/>
      <c r="NPE879" s="396"/>
      <c r="NPF879" s="396"/>
      <c r="NPG879" s="396"/>
      <c r="NPH879" s="396"/>
      <c r="NPI879" s="396"/>
      <c r="NPJ879" s="396"/>
      <c r="NPK879" s="396"/>
      <c r="NPL879" s="396"/>
      <c r="NPM879" s="396"/>
      <c r="NPN879" s="396"/>
      <c r="NPO879" s="396"/>
      <c r="NPP879" s="396"/>
      <c r="NPQ879" s="396"/>
      <c r="NPR879" s="396"/>
      <c r="NPS879" s="396"/>
      <c r="NPT879" s="396"/>
      <c r="NPU879" s="396"/>
      <c r="NPV879" s="396"/>
      <c r="NPW879" s="396"/>
      <c r="NPX879" s="396"/>
      <c r="NPY879" s="396"/>
      <c r="NPZ879" s="396"/>
      <c r="NQA879" s="396"/>
      <c r="NQB879" s="396"/>
      <c r="NQC879" s="396"/>
      <c r="NQD879" s="396"/>
      <c r="NQE879" s="396"/>
      <c r="NQF879" s="396"/>
      <c r="NQG879" s="396"/>
      <c r="NQH879" s="396"/>
      <c r="NQI879" s="396"/>
      <c r="NQJ879" s="396"/>
      <c r="NQK879" s="396"/>
      <c r="NQL879" s="396"/>
      <c r="NQM879" s="396"/>
      <c r="NQN879" s="396"/>
      <c r="NQO879" s="396"/>
      <c r="NQP879" s="396"/>
      <c r="NQQ879" s="396"/>
      <c r="NQR879" s="396"/>
      <c r="NQS879" s="396"/>
      <c r="NQT879" s="396"/>
      <c r="NQU879" s="396"/>
      <c r="NQV879" s="396"/>
      <c r="NQW879" s="396"/>
      <c r="NQX879" s="396"/>
      <c r="NQY879" s="396"/>
      <c r="NQZ879" s="396"/>
      <c r="NRA879" s="396"/>
      <c r="NRB879" s="396"/>
      <c r="NRC879" s="396"/>
      <c r="NRD879" s="396"/>
      <c r="NRE879" s="396"/>
      <c r="NRF879" s="396"/>
      <c r="NRG879" s="396"/>
      <c r="NRH879" s="396"/>
      <c r="NRI879" s="396"/>
      <c r="NRJ879" s="396"/>
      <c r="NRK879" s="396"/>
      <c r="NRL879" s="396"/>
      <c r="NRM879" s="396"/>
      <c r="NRN879" s="396"/>
      <c r="NRO879" s="396"/>
      <c r="NRP879" s="396"/>
      <c r="NRQ879" s="396"/>
      <c r="NRR879" s="396"/>
      <c r="NRS879" s="396"/>
      <c r="NRT879" s="396"/>
      <c r="NRU879" s="396"/>
      <c r="NRV879" s="396"/>
      <c r="NRW879" s="396"/>
      <c r="NRX879" s="396"/>
      <c r="NRY879" s="396"/>
      <c r="NRZ879" s="396"/>
      <c r="NSA879" s="396"/>
      <c r="NSB879" s="396"/>
      <c r="NSC879" s="396"/>
      <c r="NSD879" s="396"/>
      <c r="NSE879" s="396"/>
      <c r="NSF879" s="396"/>
      <c r="NSG879" s="396"/>
      <c r="NSH879" s="396"/>
      <c r="NSI879" s="396"/>
      <c r="NSJ879" s="396"/>
      <c r="NSK879" s="396"/>
      <c r="NSL879" s="396"/>
      <c r="NSM879" s="396"/>
      <c r="NSN879" s="396"/>
      <c r="NSO879" s="396"/>
      <c r="NSP879" s="396"/>
      <c r="NSQ879" s="396"/>
      <c r="NSR879" s="396"/>
      <c r="NSS879" s="396"/>
      <c r="NST879" s="396"/>
      <c r="NSU879" s="396"/>
      <c r="NSV879" s="396"/>
      <c r="NSW879" s="396"/>
      <c r="NSX879" s="396"/>
      <c r="NSY879" s="396"/>
      <c r="NSZ879" s="396"/>
      <c r="NTA879" s="396"/>
      <c r="NTB879" s="396"/>
      <c r="NTC879" s="396"/>
      <c r="NTD879" s="396"/>
      <c r="NTE879" s="396"/>
      <c r="NTF879" s="396"/>
      <c r="NTG879" s="396"/>
      <c r="NTH879" s="396"/>
      <c r="NTI879" s="396"/>
      <c r="NTJ879" s="396"/>
      <c r="NTK879" s="396"/>
      <c r="NTL879" s="396"/>
      <c r="NTM879" s="396"/>
      <c r="NTN879" s="396"/>
      <c r="NTO879" s="396"/>
      <c r="NTP879" s="396"/>
      <c r="NTQ879" s="396"/>
      <c r="NTR879" s="396"/>
      <c r="NTS879" s="396"/>
      <c r="NTT879" s="396"/>
      <c r="NTU879" s="396"/>
      <c r="NTV879" s="396"/>
      <c r="NTW879" s="396"/>
      <c r="NTX879" s="396"/>
      <c r="NTY879" s="396"/>
      <c r="NTZ879" s="396"/>
      <c r="NUA879" s="396"/>
      <c r="NUB879" s="396"/>
      <c r="NUC879" s="396"/>
      <c r="NUD879" s="396"/>
      <c r="NUE879" s="396"/>
      <c r="NUF879" s="396"/>
      <c r="NUG879" s="396"/>
      <c r="NUH879" s="396"/>
      <c r="NUI879" s="396"/>
      <c r="NUJ879" s="396"/>
      <c r="NUK879" s="396"/>
      <c r="NUL879" s="396"/>
      <c r="NUM879" s="396"/>
      <c r="NUN879" s="396"/>
      <c r="NUO879" s="396"/>
      <c r="NUP879" s="396"/>
      <c r="NUQ879" s="396"/>
      <c r="NUR879" s="396"/>
      <c r="NUS879" s="396"/>
      <c r="NUT879" s="396"/>
      <c r="NUU879" s="396"/>
      <c r="NUV879" s="396"/>
      <c r="NUW879" s="396"/>
      <c r="NUX879" s="396"/>
      <c r="NUY879" s="396"/>
      <c r="NUZ879" s="396"/>
      <c r="NVA879" s="396"/>
      <c r="NVB879" s="396"/>
      <c r="NVC879" s="396"/>
      <c r="NVD879" s="396"/>
      <c r="NVE879" s="396"/>
      <c r="NVF879" s="396"/>
      <c r="NVG879" s="396"/>
      <c r="NVH879" s="396"/>
      <c r="NVI879" s="396"/>
      <c r="NVJ879" s="396"/>
      <c r="NVK879" s="396"/>
      <c r="NVL879" s="396"/>
      <c r="NVM879" s="396"/>
      <c r="NVN879" s="396"/>
      <c r="NVO879" s="396"/>
      <c r="NVP879" s="396"/>
      <c r="NVQ879" s="396"/>
      <c r="NVR879" s="396"/>
      <c r="NVS879" s="396"/>
      <c r="NVT879" s="396"/>
      <c r="NVU879" s="396"/>
      <c r="NVV879" s="396"/>
      <c r="NVW879" s="396"/>
      <c r="NVX879" s="396"/>
      <c r="NVY879" s="396"/>
      <c r="NVZ879" s="396"/>
      <c r="NWA879" s="396"/>
      <c r="NWB879" s="396"/>
      <c r="NWC879" s="396"/>
      <c r="NWD879" s="396"/>
      <c r="NWE879" s="396"/>
      <c r="NWF879" s="396"/>
      <c r="NWG879" s="396"/>
      <c r="NWH879" s="396"/>
      <c r="NWI879" s="396"/>
      <c r="NWJ879" s="396"/>
      <c r="NWK879" s="396"/>
      <c r="NWL879" s="396"/>
      <c r="NWM879" s="396"/>
      <c r="NWN879" s="396"/>
      <c r="NWO879" s="396"/>
      <c r="NWP879" s="396"/>
      <c r="NWQ879" s="396"/>
      <c r="NWR879" s="396"/>
      <c r="NWS879" s="396"/>
      <c r="NWT879" s="396"/>
      <c r="NWU879" s="396"/>
      <c r="NWV879" s="396"/>
      <c r="NWW879" s="396"/>
      <c r="NWX879" s="396"/>
      <c r="NWY879" s="396"/>
      <c r="NWZ879" s="396"/>
      <c r="NXA879" s="396"/>
      <c r="NXB879" s="396"/>
      <c r="NXC879" s="396"/>
      <c r="NXD879" s="396"/>
      <c r="NXE879" s="396"/>
      <c r="NXF879" s="396"/>
      <c r="NXG879" s="396"/>
      <c r="NXH879" s="396"/>
      <c r="NXI879" s="396"/>
      <c r="NXJ879" s="396"/>
      <c r="NXK879" s="396"/>
      <c r="NXL879" s="396"/>
      <c r="NXM879" s="396"/>
      <c r="NXN879" s="396"/>
      <c r="NXO879" s="396"/>
      <c r="NXP879" s="396"/>
      <c r="NXQ879" s="396"/>
      <c r="NXR879" s="396"/>
      <c r="NXS879" s="396"/>
      <c r="NXT879" s="396"/>
      <c r="NXU879" s="396"/>
      <c r="NXV879" s="396"/>
      <c r="NXW879" s="396"/>
      <c r="NXX879" s="396"/>
      <c r="NXY879" s="396"/>
      <c r="NXZ879" s="396"/>
      <c r="NYA879" s="396"/>
      <c r="NYB879" s="396"/>
      <c r="NYC879" s="396"/>
      <c r="NYD879" s="396"/>
      <c r="NYE879" s="396"/>
      <c r="NYF879" s="396"/>
      <c r="NYG879" s="396"/>
      <c r="NYH879" s="396"/>
      <c r="NYI879" s="396"/>
      <c r="NYJ879" s="396"/>
      <c r="NYK879" s="396"/>
      <c r="NYL879" s="396"/>
      <c r="NYM879" s="396"/>
      <c r="NYN879" s="396"/>
      <c r="NYO879" s="396"/>
      <c r="NYP879" s="396"/>
      <c r="NYQ879" s="396"/>
      <c r="NYR879" s="396"/>
      <c r="NYS879" s="396"/>
      <c r="NYT879" s="396"/>
      <c r="NYU879" s="396"/>
      <c r="NYV879" s="396"/>
      <c r="NYW879" s="396"/>
      <c r="NYX879" s="396"/>
      <c r="NYY879" s="396"/>
      <c r="NYZ879" s="396"/>
      <c r="NZA879" s="396"/>
      <c r="NZB879" s="396"/>
      <c r="NZC879" s="396"/>
      <c r="NZD879" s="396"/>
      <c r="NZE879" s="396"/>
      <c r="NZF879" s="396"/>
      <c r="NZG879" s="396"/>
      <c r="NZH879" s="396"/>
      <c r="NZI879" s="396"/>
      <c r="NZJ879" s="396"/>
      <c r="NZK879" s="396"/>
      <c r="NZL879" s="396"/>
      <c r="NZM879" s="396"/>
      <c r="NZN879" s="396"/>
      <c r="NZO879" s="396"/>
      <c r="NZP879" s="396"/>
      <c r="NZQ879" s="396"/>
      <c r="NZR879" s="396"/>
      <c r="NZS879" s="396"/>
      <c r="NZT879" s="396"/>
      <c r="NZU879" s="396"/>
      <c r="NZV879" s="396"/>
      <c r="NZW879" s="396"/>
      <c r="NZX879" s="396"/>
      <c r="NZY879" s="396"/>
      <c r="NZZ879" s="396"/>
      <c r="OAA879" s="396"/>
      <c r="OAB879" s="396"/>
      <c r="OAC879" s="396"/>
      <c r="OAD879" s="396"/>
      <c r="OAE879" s="396"/>
      <c r="OAF879" s="396"/>
      <c r="OAG879" s="396"/>
      <c r="OAH879" s="396"/>
      <c r="OAI879" s="396"/>
      <c r="OAJ879" s="396"/>
      <c r="OAK879" s="396"/>
      <c r="OAL879" s="396"/>
      <c r="OAM879" s="396"/>
      <c r="OAN879" s="396"/>
      <c r="OAO879" s="396"/>
      <c r="OAP879" s="396"/>
      <c r="OAQ879" s="396"/>
      <c r="OAR879" s="396"/>
      <c r="OAS879" s="396"/>
      <c r="OAT879" s="396"/>
      <c r="OAU879" s="396"/>
      <c r="OAV879" s="396"/>
      <c r="OAW879" s="396"/>
      <c r="OAX879" s="396"/>
      <c r="OAY879" s="396"/>
      <c r="OAZ879" s="396"/>
      <c r="OBA879" s="396"/>
      <c r="OBB879" s="396"/>
      <c r="OBC879" s="396"/>
      <c r="OBD879" s="396"/>
      <c r="OBE879" s="396"/>
      <c r="OBF879" s="396"/>
      <c r="OBG879" s="396"/>
      <c r="OBH879" s="396"/>
      <c r="OBI879" s="396"/>
      <c r="OBJ879" s="396"/>
      <c r="OBK879" s="396"/>
      <c r="OBL879" s="396"/>
      <c r="OBM879" s="396"/>
      <c r="OBN879" s="396"/>
      <c r="OBO879" s="396"/>
      <c r="OBP879" s="396"/>
      <c r="OBQ879" s="396"/>
      <c r="OBR879" s="396"/>
      <c r="OBS879" s="396"/>
      <c r="OBT879" s="396"/>
      <c r="OBU879" s="396"/>
      <c r="OBV879" s="396"/>
      <c r="OBW879" s="396"/>
      <c r="OBX879" s="396"/>
      <c r="OBY879" s="396"/>
      <c r="OBZ879" s="396"/>
      <c r="OCA879" s="396"/>
      <c r="OCB879" s="396"/>
      <c r="OCC879" s="396"/>
      <c r="OCD879" s="396"/>
      <c r="OCE879" s="396"/>
      <c r="OCF879" s="396"/>
      <c r="OCG879" s="396"/>
      <c r="OCH879" s="396"/>
      <c r="OCI879" s="396"/>
      <c r="OCJ879" s="396"/>
      <c r="OCK879" s="396"/>
      <c r="OCL879" s="396"/>
      <c r="OCM879" s="396"/>
      <c r="OCN879" s="396"/>
      <c r="OCO879" s="396"/>
      <c r="OCP879" s="396"/>
      <c r="OCQ879" s="396"/>
      <c r="OCR879" s="396"/>
      <c r="OCS879" s="396"/>
      <c r="OCT879" s="396"/>
      <c r="OCU879" s="396"/>
      <c r="OCV879" s="396"/>
      <c r="OCW879" s="396"/>
      <c r="OCX879" s="396"/>
      <c r="OCY879" s="396"/>
      <c r="OCZ879" s="396"/>
      <c r="ODA879" s="396"/>
      <c r="ODB879" s="396"/>
      <c r="ODC879" s="396"/>
      <c r="ODD879" s="396"/>
      <c r="ODE879" s="396"/>
      <c r="ODF879" s="396"/>
      <c r="ODG879" s="396"/>
      <c r="ODH879" s="396"/>
      <c r="ODI879" s="396"/>
      <c r="ODJ879" s="396"/>
      <c r="ODK879" s="396"/>
      <c r="ODL879" s="396"/>
      <c r="ODM879" s="396"/>
      <c r="ODN879" s="396"/>
      <c r="ODO879" s="396"/>
      <c r="ODP879" s="396"/>
      <c r="ODQ879" s="396"/>
      <c r="ODR879" s="396"/>
      <c r="ODS879" s="396"/>
      <c r="ODT879" s="396"/>
      <c r="ODU879" s="396"/>
      <c r="ODV879" s="396"/>
      <c r="ODW879" s="396"/>
      <c r="ODX879" s="396"/>
      <c r="ODY879" s="396"/>
      <c r="ODZ879" s="396"/>
      <c r="OEA879" s="396"/>
      <c r="OEB879" s="396"/>
      <c r="OEC879" s="396"/>
      <c r="OED879" s="396"/>
      <c r="OEE879" s="396"/>
      <c r="OEF879" s="396"/>
      <c r="OEG879" s="396"/>
      <c r="OEH879" s="396"/>
      <c r="OEI879" s="396"/>
      <c r="OEJ879" s="396"/>
      <c r="OEK879" s="396"/>
      <c r="OEL879" s="396"/>
      <c r="OEM879" s="396"/>
      <c r="OEN879" s="396"/>
      <c r="OEO879" s="396"/>
      <c r="OEP879" s="396"/>
      <c r="OEQ879" s="396"/>
      <c r="OER879" s="396"/>
      <c r="OES879" s="396"/>
      <c r="OET879" s="396"/>
      <c r="OEU879" s="396"/>
      <c r="OEV879" s="396"/>
      <c r="OEW879" s="396"/>
      <c r="OEX879" s="396"/>
      <c r="OEY879" s="396"/>
      <c r="OEZ879" s="396"/>
      <c r="OFA879" s="396"/>
      <c r="OFB879" s="396"/>
      <c r="OFC879" s="396"/>
      <c r="OFD879" s="396"/>
      <c r="OFE879" s="396"/>
      <c r="OFF879" s="396"/>
      <c r="OFG879" s="396"/>
      <c r="OFH879" s="396"/>
      <c r="OFI879" s="396"/>
      <c r="OFJ879" s="396"/>
      <c r="OFK879" s="396"/>
      <c r="OFL879" s="396"/>
      <c r="OFM879" s="396"/>
      <c r="OFN879" s="396"/>
      <c r="OFO879" s="396"/>
      <c r="OFP879" s="396"/>
      <c r="OFQ879" s="396"/>
      <c r="OFR879" s="396"/>
      <c r="OFS879" s="396"/>
      <c r="OFT879" s="396"/>
      <c r="OFU879" s="396"/>
      <c r="OFV879" s="396"/>
      <c r="OFW879" s="396"/>
      <c r="OFX879" s="396"/>
      <c r="OFY879" s="396"/>
      <c r="OFZ879" s="396"/>
      <c r="OGA879" s="396"/>
      <c r="OGB879" s="396"/>
      <c r="OGC879" s="396"/>
      <c r="OGD879" s="396"/>
      <c r="OGE879" s="396"/>
      <c r="OGF879" s="396"/>
      <c r="OGG879" s="396"/>
      <c r="OGH879" s="396"/>
      <c r="OGI879" s="396"/>
      <c r="OGJ879" s="396"/>
      <c r="OGK879" s="396"/>
      <c r="OGL879" s="396"/>
      <c r="OGM879" s="396"/>
      <c r="OGN879" s="396"/>
      <c r="OGO879" s="396"/>
      <c r="OGP879" s="396"/>
      <c r="OGQ879" s="396"/>
      <c r="OGR879" s="396"/>
      <c r="OGS879" s="396"/>
      <c r="OGT879" s="396"/>
      <c r="OGU879" s="396"/>
      <c r="OGV879" s="396"/>
      <c r="OGW879" s="396"/>
      <c r="OGX879" s="396"/>
      <c r="OGY879" s="396"/>
      <c r="OGZ879" s="396"/>
      <c r="OHA879" s="396"/>
      <c r="OHB879" s="396"/>
      <c r="OHC879" s="396"/>
      <c r="OHD879" s="396"/>
      <c r="OHE879" s="396"/>
      <c r="OHF879" s="396"/>
      <c r="OHG879" s="396"/>
      <c r="OHH879" s="396"/>
      <c r="OHI879" s="396"/>
      <c r="OHJ879" s="396"/>
      <c r="OHK879" s="396"/>
      <c r="OHL879" s="396"/>
      <c r="OHM879" s="396"/>
      <c r="OHN879" s="396"/>
      <c r="OHO879" s="396"/>
      <c r="OHP879" s="396"/>
      <c r="OHQ879" s="396"/>
      <c r="OHR879" s="396"/>
      <c r="OHS879" s="396"/>
      <c r="OHT879" s="396"/>
      <c r="OHU879" s="396"/>
      <c r="OHV879" s="396"/>
      <c r="OHW879" s="396"/>
      <c r="OHX879" s="396"/>
      <c r="OHY879" s="396"/>
      <c r="OHZ879" s="396"/>
      <c r="OIA879" s="396"/>
      <c r="OIB879" s="396"/>
      <c r="OIC879" s="396"/>
      <c r="OID879" s="396"/>
      <c r="OIE879" s="396"/>
      <c r="OIF879" s="396"/>
      <c r="OIG879" s="396"/>
      <c r="OIH879" s="396"/>
      <c r="OII879" s="396"/>
      <c r="OIJ879" s="396"/>
      <c r="OIK879" s="396"/>
      <c r="OIL879" s="396"/>
      <c r="OIM879" s="396"/>
      <c r="OIN879" s="396"/>
      <c r="OIO879" s="396"/>
      <c r="OIP879" s="396"/>
      <c r="OIQ879" s="396"/>
      <c r="OIR879" s="396"/>
      <c r="OIS879" s="396"/>
      <c r="OIT879" s="396"/>
      <c r="OIU879" s="396"/>
      <c r="OIV879" s="396"/>
      <c r="OIW879" s="396"/>
      <c r="OIX879" s="396"/>
      <c r="OIY879" s="396"/>
      <c r="OIZ879" s="396"/>
      <c r="OJA879" s="396"/>
      <c r="OJB879" s="396"/>
      <c r="OJC879" s="396"/>
      <c r="OJD879" s="396"/>
      <c r="OJE879" s="396"/>
      <c r="OJF879" s="396"/>
      <c r="OJG879" s="396"/>
      <c r="OJH879" s="396"/>
      <c r="OJI879" s="396"/>
      <c r="OJJ879" s="396"/>
      <c r="OJK879" s="396"/>
      <c r="OJL879" s="396"/>
      <c r="OJM879" s="396"/>
      <c r="OJN879" s="396"/>
      <c r="OJO879" s="396"/>
      <c r="OJP879" s="396"/>
      <c r="OJQ879" s="396"/>
      <c r="OJR879" s="396"/>
      <c r="OJS879" s="396"/>
      <c r="OJT879" s="396"/>
      <c r="OJU879" s="396"/>
      <c r="OJV879" s="396"/>
      <c r="OJW879" s="396"/>
      <c r="OJX879" s="396"/>
      <c r="OJY879" s="396"/>
      <c r="OJZ879" s="396"/>
      <c r="OKA879" s="396"/>
      <c r="OKB879" s="396"/>
      <c r="OKC879" s="396"/>
      <c r="OKD879" s="396"/>
      <c r="OKE879" s="396"/>
      <c r="OKF879" s="396"/>
      <c r="OKG879" s="396"/>
      <c r="OKH879" s="396"/>
      <c r="OKI879" s="396"/>
      <c r="OKJ879" s="396"/>
      <c r="OKK879" s="396"/>
      <c r="OKL879" s="396"/>
      <c r="OKM879" s="396"/>
      <c r="OKN879" s="396"/>
      <c r="OKO879" s="396"/>
      <c r="OKP879" s="396"/>
      <c r="OKQ879" s="396"/>
      <c r="OKR879" s="396"/>
      <c r="OKS879" s="396"/>
      <c r="OKT879" s="396"/>
      <c r="OKU879" s="396"/>
      <c r="OKV879" s="396"/>
      <c r="OKW879" s="396"/>
      <c r="OKX879" s="396"/>
      <c r="OKY879" s="396"/>
      <c r="OKZ879" s="396"/>
      <c r="OLA879" s="396"/>
      <c r="OLB879" s="396"/>
      <c r="OLC879" s="396"/>
      <c r="OLD879" s="396"/>
      <c r="OLE879" s="396"/>
      <c r="OLF879" s="396"/>
      <c r="OLG879" s="396"/>
      <c r="OLH879" s="396"/>
      <c r="OLI879" s="396"/>
      <c r="OLJ879" s="396"/>
      <c r="OLK879" s="396"/>
      <c r="OLL879" s="396"/>
      <c r="OLM879" s="396"/>
      <c r="OLN879" s="396"/>
      <c r="OLO879" s="396"/>
      <c r="OLP879" s="396"/>
      <c r="OLQ879" s="396"/>
      <c r="OLR879" s="396"/>
      <c r="OLS879" s="396"/>
      <c r="OLT879" s="396"/>
      <c r="OLU879" s="396"/>
      <c r="OLV879" s="396"/>
      <c r="OLW879" s="396"/>
      <c r="OLX879" s="396"/>
      <c r="OLY879" s="396"/>
      <c r="OLZ879" s="396"/>
      <c r="OMA879" s="396"/>
      <c r="OMB879" s="396"/>
      <c r="OMC879" s="396"/>
      <c r="OMD879" s="396"/>
      <c r="OME879" s="396"/>
      <c r="OMF879" s="396"/>
      <c r="OMG879" s="396"/>
      <c r="OMH879" s="396"/>
      <c r="OMI879" s="396"/>
      <c r="OMJ879" s="396"/>
      <c r="OMK879" s="396"/>
      <c r="OML879" s="396"/>
      <c r="OMM879" s="396"/>
      <c r="OMN879" s="396"/>
      <c r="OMO879" s="396"/>
      <c r="OMP879" s="396"/>
      <c r="OMQ879" s="396"/>
      <c r="OMR879" s="396"/>
      <c r="OMS879" s="396"/>
      <c r="OMT879" s="396"/>
      <c r="OMU879" s="396"/>
      <c r="OMV879" s="396"/>
      <c r="OMW879" s="396"/>
      <c r="OMX879" s="396"/>
      <c r="OMY879" s="396"/>
      <c r="OMZ879" s="396"/>
      <c r="ONA879" s="396"/>
      <c r="ONB879" s="396"/>
      <c r="ONC879" s="396"/>
      <c r="OND879" s="396"/>
      <c r="ONE879" s="396"/>
      <c r="ONF879" s="396"/>
      <c r="ONG879" s="396"/>
      <c r="ONH879" s="396"/>
      <c r="ONI879" s="396"/>
      <c r="ONJ879" s="396"/>
      <c r="ONK879" s="396"/>
      <c r="ONL879" s="396"/>
      <c r="ONM879" s="396"/>
      <c r="ONN879" s="396"/>
      <c r="ONO879" s="396"/>
      <c r="ONP879" s="396"/>
      <c r="ONQ879" s="396"/>
      <c r="ONR879" s="396"/>
      <c r="ONS879" s="396"/>
      <c r="ONT879" s="396"/>
      <c r="ONU879" s="396"/>
      <c r="ONV879" s="396"/>
      <c r="ONW879" s="396"/>
      <c r="ONX879" s="396"/>
      <c r="ONY879" s="396"/>
      <c r="ONZ879" s="396"/>
      <c r="OOA879" s="396"/>
      <c r="OOB879" s="396"/>
      <c r="OOC879" s="396"/>
      <c r="OOD879" s="396"/>
      <c r="OOE879" s="396"/>
      <c r="OOF879" s="396"/>
      <c r="OOG879" s="396"/>
      <c r="OOH879" s="396"/>
      <c r="OOI879" s="396"/>
      <c r="OOJ879" s="396"/>
      <c r="OOK879" s="396"/>
      <c r="OOL879" s="396"/>
      <c r="OOM879" s="396"/>
      <c r="OON879" s="396"/>
      <c r="OOO879" s="396"/>
      <c r="OOP879" s="396"/>
      <c r="OOQ879" s="396"/>
      <c r="OOR879" s="396"/>
      <c r="OOS879" s="396"/>
      <c r="OOT879" s="396"/>
      <c r="OOU879" s="396"/>
      <c r="OOV879" s="396"/>
      <c r="OOW879" s="396"/>
      <c r="OOX879" s="396"/>
      <c r="OOY879" s="396"/>
      <c r="OOZ879" s="396"/>
      <c r="OPA879" s="396"/>
      <c r="OPB879" s="396"/>
      <c r="OPC879" s="396"/>
      <c r="OPD879" s="396"/>
      <c r="OPE879" s="396"/>
      <c r="OPF879" s="396"/>
      <c r="OPG879" s="396"/>
      <c r="OPH879" s="396"/>
      <c r="OPI879" s="396"/>
      <c r="OPJ879" s="396"/>
      <c r="OPK879" s="396"/>
      <c r="OPL879" s="396"/>
      <c r="OPM879" s="396"/>
      <c r="OPN879" s="396"/>
      <c r="OPO879" s="396"/>
      <c r="OPP879" s="396"/>
      <c r="OPQ879" s="396"/>
      <c r="OPR879" s="396"/>
      <c r="OPS879" s="396"/>
      <c r="OPT879" s="396"/>
      <c r="OPU879" s="396"/>
      <c r="OPV879" s="396"/>
      <c r="OPW879" s="396"/>
      <c r="OPX879" s="396"/>
      <c r="OPY879" s="396"/>
      <c r="OPZ879" s="396"/>
      <c r="OQA879" s="396"/>
      <c r="OQB879" s="396"/>
      <c r="OQC879" s="396"/>
      <c r="OQD879" s="396"/>
      <c r="OQE879" s="396"/>
      <c r="OQF879" s="396"/>
      <c r="OQG879" s="396"/>
      <c r="OQH879" s="396"/>
      <c r="OQI879" s="396"/>
      <c r="OQJ879" s="396"/>
      <c r="OQK879" s="396"/>
      <c r="OQL879" s="396"/>
      <c r="OQM879" s="396"/>
      <c r="OQN879" s="396"/>
      <c r="OQO879" s="396"/>
      <c r="OQP879" s="396"/>
      <c r="OQQ879" s="396"/>
      <c r="OQR879" s="396"/>
      <c r="OQS879" s="396"/>
      <c r="OQT879" s="396"/>
      <c r="OQU879" s="396"/>
      <c r="OQV879" s="396"/>
      <c r="OQW879" s="396"/>
      <c r="OQX879" s="396"/>
      <c r="OQY879" s="396"/>
      <c r="OQZ879" s="396"/>
      <c r="ORA879" s="396"/>
      <c r="ORB879" s="396"/>
      <c r="ORC879" s="396"/>
      <c r="ORD879" s="396"/>
      <c r="ORE879" s="396"/>
      <c r="ORF879" s="396"/>
      <c r="ORG879" s="396"/>
      <c r="ORH879" s="396"/>
      <c r="ORI879" s="396"/>
      <c r="ORJ879" s="396"/>
      <c r="ORK879" s="396"/>
      <c r="ORL879" s="396"/>
      <c r="ORM879" s="396"/>
      <c r="ORN879" s="396"/>
      <c r="ORO879" s="396"/>
      <c r="ORP879" s="396"/>
      <c r="ORQ879" s="396"/>
      <c r="ORR879" s="396"/>
      <c r="ORS879" s="396"/>
      <c r="ORT879" s="396"/>
      <c r="ORU879" s="396"/>
      <c r="ORV879" s="396"/>
      <c r="ORW879" s="396"/>
      <c r="ORX879" s="396"/>
      <c r="ORY879" s="396"/>
      <c r="ORZ879" s="396"/>
      <c r="OSA879" s="396"/>
      <c r="OSB879" s="396"/>
      <c r="OSC879" s="396"/>
      <c r="OSD879" s="396"/>
      <c r="OSE879" s="396"/>
      <c r="OSF879" s="396"/>
      <c r="OSG879" s="396"/>
      <c r="OSH879" s="396"/>
      <c r="OSI879" s="396"/>
      <c r="OSJ879" s="396"/>
      <c r="OSK879" s="396"/>
      <c r="OSL879" s="396"/>
      <c r="OSM879" s="396"/>
      <c r="OSN879" s="396"/>
      <c r="OSO879" s="396"/>
      <c r="OSP879" s="396"/>
      <c r="OSQ879" s="396"/>
      <c r="OSR879" s="396"/>
      <c r="OSS879" s="396"/>
      <c r="OST879" s="396"/>
      <c r="OSU879" s="396"/>
      <c r="OSV879" s="396"/>
      <c r="OSW879" s="396"/>
      <c r="OSX879" s="396"/>
      <c r="OSY879" s="396"/>
      <c r="OSZ879" s="396"/>
      <c r="OTA879" s="396"/>
      <c r="OTB879" s="396"/>
      <c r="OTC879" s="396"/>
      <c r="OTD879" s="396"/>
      <c r="OTE879" s="396"/>
      <c r="OTF879" s="396"/>
      <c r="OTG879" s="396"/>
      <c r="OTH879" s="396"/>
      <c r="OTI879" s="396"/>
      <c r="OTJ879" s="396"/>
      <c r="OTK879" s="396"/>
      <c r="OTL879" s="396"/>
      <c r="OTM879" s="396"/>
      <c r="OTN879" s="396"/>
      <c r="OTO879" s="396"/>
      <c r="OTP879" s="396"/>
      <c r="OTQ879" s="396"/>
      <c r="OTR879" s="396"/>
      <c r="OTS879" s="396"/>
      <c r="OTT879" s="396"/>
      <c r="OTU879" s="396"/>
      <c r="OTV879" s="396"/>
      <c r="OTW879" s="396"/>
      <c r="OTX879" s="396"/>
      <c r="OTY879" s="396"/>
      <c r="OTZ879" s="396"/>
      <c r="OUA879" s="396"/>
      <c r="OUB879" s="396"/>
      <c r="OUC879" s="396"/>
      <c r="OUD879" s="396"/>
      <c r="OUE879" s="396"/>
      <c r="OUF879" s="396"/>
      <c r="OUG879" s="396"/>
      <c r="OUH879" s="396"/>
      <c r="OUI879" s="396"/>
      <c r="OUJ879" s="396"/>
      <c r="OUK879" s="396"/>
      <c r="OUL879" s="396"/>
      <c r="OUM879" s="396"/>
      <c r="OUN879" s="396"/>
      <c r="OUO879" s="396"/>
      <c r="OUP879" s="396"/>
      <c r="OUQ879" s="396"/>
      <c r="OUR879" s="396"/>
      <c r="OUS879" s="396"/>
      <c r="OUT879" s="396"/>
      <c r="OUU879" s="396"/>
      <c r="OUV879" s="396"/>
      <c r="OUW879" s="396"/>
      <c r="OUX879" s="396"/>
      <c r="OUY879" s="396"/>
      <c r="OUZ879" s="396"/>
      <c r="OVA879" s="396"/>
      <c r="OVB879" s="396"/>
      <c r="OVC879" s="396"/>
      <c r="OVD879" s="396"/>
      <c r="OVE879" s="396"/>
      <c r="OVF879" s="396"/>
      <c r="OVG879" s="396"/>
      <c r="OVH879" s="396"/>
      <c r="OVI879" s="396"/>
      <c r="OVJ879" s="396"/>
      <c r="OVK879" s="396"/>
      <c r="OVL879" s="396"/>
      <c r="OVM879" s="396"/>
      <c r="OVN879" s="396"/>
      <c r="OVO879" s="396"/>
      <c r="OVP879" s="396"/>
      <c r="OVQ879" s="396"/>
      <c r="OVR879" s="396"/>
      <c r="OVS879" s="396"/>
      <c r="OVT879" s="396"/>
      <c r="OVU879" s="396"/>
      <c r="OVV879" s="396"/>
      <c r="OVW879" s="396"/>
      <c r="OVX879" s="396"/>
      <c r="OVY879" s="396"/>
      <c r="OVZ879" s="396"/>
      <c r="OWA879" s="396"/>
      <c r="OWB879" s="396"/>
      <c r="OWC879" s="396"/>
      <c r="OWD879" s="396"/>
      <c r="OWE879" s="396"/>
      <c r="OWF879" s="396"/>
      <c r="OWG879" s="396"/>
      <c r="OWH879" s="396"/>
      <c r="OWI879" s="396"/>
      <c r="OWJ879" s="396"/>
      <c r="OWK879" s="396"/>
      <c r="OWL879" s="396"/>
      <c r="OWM879" s="396"/>
      <c r="OWN879" s="396"/>
      <c r="OWO879" s="396"/>
      <c r="OWP879" s="396"/>
      <c r="OWQ879" s="396"/>
      <c r="OWR879" s="396"/>
      <c r="OWS879" s="396"/>
      <c r="OWT879" s="396"/>
      <c r="OWU879" s="396"/>
      <c r="OWV879" s="396"/>
      <c r="OWW879" s="396"/>
      <c r="OWX879" s="396"/>
      <c r="OWY879" s="396"/>
      <c r="OWZ879" s="396"/>
      <c r="OXA879" s="396"/>
      <c r="OXB879" s="396"/>
      <c r="OXC879" s="396"/>
      <c r="OXD879" s="396"/>
      <c r="OXE879" s="396"/>
      <c r="OXF879" s="396"/>
      <c r="OXG879" s="396"/>
      <c r="OXH879" s="396"/>
      <c r="OXI879" s="396"/>
      <c r="OXJ879" s="396"/>
      <c r="OXK879" s="396"/>
      <c r="OXL879" s="396"/>
      <c r="OXM879" s="396"/>
      <c r="OXN879" s="396"/>
      <c r="OXO879" s="396"/>
      <c r="OXP879" s="396"/>
      <c r="OXQ879" s="396"/>
      <c r="OXR879" s="396"/>
      <c r="OXS879" s="396"/>
      <c r="OXT879" s="396"/>
      <c r="OXU879" s="396"/>
      <c r="OXV879" s="396"/>
      <c r="OXW879" s="396"/>
      <c r="OXX879" s="396"/>
      <c r="OXY879" s="396"/>
      <c r="OXZ879" s="396"/>
      <c r="OYA879" s="396"/>
      <c r="OYB879" s="396"/>
      <c r="OYC879" s="396"/>
      <c r="OYD879" s="396"/>
      <c r="OYE879" s="396"/>
      <c r="OYF879" s="396"/>
      <c r="OYG879" s="396"/>
      <c r="OYH879" s="396"/>
      <c r="OYI879" s="396"/>
      <c r="OYJ879" s="396"/>
      <c r="OYK879" s="396"/>
      <c r="OYL879" s="396"/>
      <c r="OYM879" s="396"/>
      <c r="OYN879" s="396"/>
      <c r="OYO879" s="396"/>
      <c r="OYP879" s="396"/>
      <c r="OYQ879" s="396"/>
      <c r="OYR879" s="396"/>
      <c r="OYS879" s="396"/>
      <c r="OYT879" s="396"/>
      <c r="OYU879" s="396"/>
      <c r="OYV879" s="396"/>
      <c r="OYW879" s="396"/>
      <c r="OYX879" s="396"/>
      <c r="OYY879" s="396"/>
      <c r="OYZ879" s="396"/>
      <c r="OZA879" s="396"/>
      <c r="OZB879" s="396"/>
      <c r="OZC879" s="396"/>
      <c r="OZD879" s="396"/>
      <c r="OZE879" s="396"/>
      <c r="OZF879" s="396"/>
      <c r="OZG879" s="396"/>
      <c r="OZH879" s="396"/>
      <c r="OZI879" s="396"/>
      <c r="OZJ879" s="396"/>
      <c r="OZK879" s="396"/>
      <c r="OZL879" s="396"/>
      <c r="OZM879" s="396"/>
      <c r="OZN879" s="396"/>
      <c r="OZO879" s="396"/>
      <c r="OZP879" s="396"/>
      <c r="OZQ879" s="396"/>
      <c r="OZR879" s="396"/>
      <c r="OZS879" s="396"/>
      <c r="OZT879" s="396"/>
      <c r="OZU879" s="396"/>
      <c r="OZV879" s="396"/>
      <c r="OZW879" s="396"/>
      <c r="OZX879" s="396"/>
      <c r="OZY879" s="396"/>
      <c r="OZZ879" s="396"/>
      <c r="PAA879" s="396"/>
      <c r="PAB879" s="396"/>
      <c r="PAC879" s="396"/>
      <c r="PAD879" s="396"/>
      <c r="PAE879" s="396"/>
      <c r="PAF879" s="396"/>
      <c r="PAG879" s="396"/>
      <c r="PAH879" s="396"/>
      <c r="PAI879" s="396"/>
      <c r="PAJ879" s="396"/>
      <c r="PAK879" s="396"/>
      <c r="PAL879" s="396"/>
      <c r="PAM879" s="396"/>
      <c r="PAN879" s="396"/>
      <c r="PAO879" s="396"/>
      <c r="PAP879" s="396"/>
      <c r="PAQ879" s="396"/>
      <c r="PAR879" s="396"/>
      <c r="PAS879" s="396"/>
      <c r="PAT879" s="396"/>
      <c r="PAU879" s="396"/>
      <c r="PAV879" s="396"/>
      <c r="PAW879" s="396"/>
      <c r="PAX879" s="396"/>
      <c r="PAY879" s="396"/>
      <c r="PAZ879" s="396"/>
      <c r="PBA879" s="396"/>
      <c r="PBB879" s="396"/>
      <c r="PBC879" s="396"/>
      <c r="PBD879" s="396"/>
      <c r="PBE879" s="396"/>
      <c r="PBF879" s="396"/>
      <c r="PBG879" s="396"/>
      <c r="PBH879" s="396"/>
      <c r="PBI879" s="396"/>
      <c r="PBJ879" s="396"/>
      <c r="PBK879" s="396"/>
      <c r="PBL879" s="396"/>
      <c r="PBM879" s="396"/>
      <c r="PBN879" s="396"/>
      <c r="PBO879" s="396"/>
      <c r="PBP879" s="396"/>
      <c r="PBQ879" s="396"/>
      <c r="PBR879" s="396"/>
      <c r="PBS879" s="396"/>
      <c r="PBT879" s="396"/>
      <c r="PBU879" s="396"/>
      <c r="PBV879" s="396"/>
      <c r="PBW879" s="396"/>
      <c r="PBX879" s="396"/>
      <c r="PBY879" s="396"/>
      <c r="PBZ879" s="396"/>
      <c r="PCA879" s="396"/>
      <c r="PCB879" s="396"/>
      <c r="PCC879" s="396"/>
      <c r="PCD879" s="396"/>
      <c r="PCE879" s="396"/>
      <c r="PCF879" s="396"/>
      <c r="PCG879" s="396"/>
      <c r="PCH879" s="396"/>
      <c r="PCI879" s="396"/>
      <c r="PCJ879" s="396"/>
      <c r="PCK879" s="396"/>
      <c r="PCL879" s="396"/>
      <c r="PCM879" s="396"/>
      <c r="PCN879" s="396"/>
      <c r="PCO879" s="396"/>
      <c r="PCP879" s="396"/>
      <c r="PCQ879" s="396"/>
      <c r="PCR879" s="396"/>
      <c r="PCS879" s="396"/>
      <c r="PCT879" s="396"/>
      <c r="PCU879" s="396"/>
      <c r="PCV879" s="396"/>
      <c r="PCW879" s="396"/>
      <c r="PCX879" s="396"/>
      <c r="PCY879" s="396"/>
      <c r="PCZ879" s="396"/>
      <c r="PDA879" s="396"/>
      <c r="PDB879" s="396"/>
      <c r="PDC879" s="396"/>
      <c r="PDD879" s="396"/>
      <c r="PDE879" s="396"/>
      <c r="PDF879" s="396"/>
      <c r="PDG879" s="396"/>
      <c r="PDH879" s="396"/>
      <c r="PDI879" s="396"/>
      <c r="PDJ879" s="396"/>
      <c r="PDK879" s="396"/>
      <c r="PDL879" s="396"/>
      <c r="PDM879" s="396"/>
      <c r="PDN879" s="396"/>
      <c r="PDO879" s="396"/>
      <c r="PDP879" s="396"/>
      <c r="PDQ879" s="396"/>
      <c r="PDR879" s="396"/>
      <c r="PDS879" s="396"/>
      <c r="PDT879" s="396"/>
      <c r="PDU879" s="396"/>
      <c r="PDV879" s="396"/>
      <c r="PDW879" s="396"/>
      <c r="PDX879" s="396"/>
      <c r="PDY879" s="396"/>
      <c r="PDZ879" s="396"/>
      <c r="PEA879" s="396"/>
      <c r="PEB879" s="396"/>
      <c r="PEC879" s="396"/>
      <c r="PED879" s="396"/>
      <c r="PEE879" s="396"/>
      <c r="PEF879" s="396"/>
      <c r="PEG879" s="396"/>
      <c r="PEH879" s="396"/>
      <c r="PEI879" s="396"/>
      <c r="PEJ879" s="396"/>
      <c r="PEK879" s="396"/>
      <c r="PEL879" s="396"/>
      <c r="PEM879" s="396"/>
      <c r="PEN879" s="396"/>
      <c r="PEO879" s="396"/>
      <c r="PEP879" s="396"/>
      <c r="PEQ879" s="396"/>
      <c r="PER879" s="396"/>
      <c r="PES879" s="396"/>
      <c r="PET879" s="396"/>
      <c r="PEU879" s="396"/>
      <c r="PEV879" s="396"/>
      <c r="PEW879" s="396"/>
      <c r="PEX879" s="396"/>
      <c r="PEY879" s="396"/>
      <c r="PEZ879" s="396"/>
      <c r="PFA879" s="396"/>
      <c r="PFB879" s="396"/>
      <c r="PFC879" s="396"/>
      <c r="PFD879" s="396"/>
      <c r="PFE879" s="396"/>
      <c r="PFF879" s="396"/>
      <c r="PFG879" s="396"/>
      <c r="PFH879" s="396"/>
      <c r="PFI879" s="396"/>
      <c r="PFJ879" s="396"/>
      <c r="PFK879" s="396"/>
      <c r="PFL879" s="396"/>
      <c r="PFM879" s="396"/>
      <c r="PFN879" s="396"/>
      <c r="PFO879" s="396"/>
      <c r="PFP879" s="396"/>
      <c r="PFQ879" s="396"/>
      <c r="PFR879" s="396"/>
      <c r="PFS879" s="396"/>
      <c r="PFT879" s="396"/>
      <c r="PFU879" s="396"/>
      <c r="PFV879" s="396"/>
      <c r="PFW879" s="396"/>
      <c r="PFX879" s="396"/>
      <c r="PFY879" s="396"/>
      <c r="PFZ879" s="396"/>
      <c r="PGA879" s="396"/>
      <c r="PGB879" s="396"/>
      <c r="PGC879" s="396"/>
      <c r="PGD879" s="396"/>
      <c r="PGE879" s="396"/>
      <c r="PGF879" s="396"/>
      <c r="PGG879" s="396"/>
      <c r="PGH879" s="396"/>
      <c r="PGI879" s="396"/>
      <c r="PGJ879" s="396"/>
      <c r="PGK879" s="396"/>
      <c r="PGL879" s="396"/>
      <c r="PGM879" s="396"/>
      <c r="PGN879" s="396"/>
      <c r="PGO879" s="396"/>
      <c r="PGP879" s="396"/>
      <c r="PGQ879" s="396"/>
      <c r="PGR879" s="396"/>
      <c r="PGS879" s="396"/>
      <c r="PGT879" s="396"/>
      <c r="PGU879" s="396"/>
      <c r="PGV879" s="396"/>
      <c r="PGW879" s="396"/>
      <c r="PGX879" s="396"/>
      <c r="PGY879" s="396"/>
      <c r="PGZ879" s="396"/>
      <c r="PHA879" s="396"/>
      <c r="PHB879" s="396"/>
      <c r="PHC879" s="396"/>
      <c r="PHD879" s="396"/>
      <c r="PHE879" s="396"/>
      <c r="PHF879" s="396"/>
      <c r="PHG879" s="396"/>
      <c r="PHH879" s="396"/>
      <c r="PHI879" s="396"/>
      <c r="PHJ879" s="396"/>
      <c r="PHK879" s="396"/>
      <c r="PHL879" s="396"/>
      <c r="PHM879" s="396"/>
      <c r="PHN879" s="396"/>
      <c r="PHO879" s="396"/>
      <c r="PHP879" s="396"/>
      <c r="PHQ879" s="396"/>
      <c r="PHR879" s="396"/>
      <c r="PHS879" s="396"/>
      <c r="PHT879" s="396"/>
      <c r="PHU879" s="396"/>
      <c r="PHV879" s="396"/>
      <c r="PHW879" s="396"/>
      <c r="PHX879" s="396"/>
      <c r="PHY879" s="396"/>
      <c r="PHZ879" s="396"/>
      <c r="PIA879" s="396"/>
      <c r="PIB879" s="396"/>
      <c r="PIC879" s="396"/>
      <c r="PID879" s="396"/>
      <c r="PIE879" s="396"/>
      <c r="PIF879" s="396"/>
      <c r="PIG879" s="396"/>
      <c r="PIH879" s="396"/>
      <c r="PII879" s="396"/>
      <c r="PIJ879" s="396"/>
      <c r="PIK879" s="396"/>
      <c r="PIL879" s="396"/>
      <c r="PIM879" s="396"/>
      <c r="PIN879" s="396"/>
      <c r="PIO879" s="396"/>
      <c r="PIP879" s="396"/>
      <c r="PIQ879" s="396"/>
      <c r="PIR879" s="396"/>
      <c r="PIS879" s="396"/>
      <c r="PIT879" s="396"/>
      <c r="PIU879" s="396"/>
      <c r="PIV879" s="396"/>
      <c r="PIW879" s="396"/>
      <c r="PIX879" s="396"/>
      <c r="PIY879" s="396"/>
      <c r="PIZ879" s="396"/>
      <c r="PJA879" s="396"/>
      <c r="PJB879" s="396"/>
      <c r="PJC879" s="396"/>
      <c r="PJD879" s="396"/>
      <c r="PJE879" s="396"/>
      <c r="PJF879" s="396"/>
      <c r="PJG879" s="396"/>
      <c r="PJH879" s="396"/>
      <c r="PJI879" s="396"/>
      <c r="PJJ879" s="396"/>
      <c r="PJK879" s="396"/>
      <c r="PJL879" s="396"/>
      <c r="PJM879" s="396"/>
      <c r="PJN879" s="396"/>
      <c r="PJO879" s="396"/>
      <c r="PJP879" s="396"/>
      <c r="PJQ879" s="396"/>
      <c r="PJR879" s="396"/>
      <c r="PJS879" s="396"/>
      <c r="PJT879" s="396"/>
      <c r="PJU879" s="396"/>
      <c r="PJV879" s="396"/>
      <c r="PJW879" s="396"/>
      <c r="PJX879" s="396"/>
      <c r="PJY879" s="396"/>
      <c r="PJZ879" s="396"/>
      <c r="PKA879" s="396"/>
      <c r="PKB879" s="396"/>
      <c r="PKC879" s="396"/>
      <c r="PKD879" s="396"/>
      <c r="PKE879" s="396"/>
      <c r="PKF879" s="396"/>
      <c r="PKG879" s="396"/>
      <c r="PKH879" s="396"/>
      <c r="PKI879" s="396"/>
      <c r="PKJ879" s="396"/>
      <c r="PKK879" s="396"/>
      <c r="PKL879" s="396"/>
      <c r="PKM879" s="396"/>
      <c r="PKN879" s="396"/>
      <c r="PKO879" s="396"/>
      <c r="PKP879" s="396"/>
      <c r="PKQ879" s="396"/>
      <c r="PKR879" s="396"/>
      <c r="PKS879" s="396"/>
      <c r="PKT879" s="396"/>
      <c r="PKU879" s="396"/>
      <c r="PKV879" s="396"/>
      <c r="PKW879" s="396"/>
      <c r="PKX879" s="396"/>
      <c r="PKY879" s="396"/>
      <c r="PKZ879" s="396"/>
      <c r="PLA879" s="396"/>
      <c r="PLB879" s="396"/>
      <c r="PLC879" s="396"/>
      <c r="PLD879" s="396"/>
      <c r="PLE879" s="396"/>
      <c r="PLF879" s="396"/>
      <c r="PLG879" s="396"/>
      <c r="PLH879" s="396"/>
      <c r="PLI879" s="396"/>
      <c r="PLJ879" s="396"/>
      <c r="PLK879" s="396"/>
      <c r="PLL879" s="396"/>
      <c r="PLM879" s="396"/>
      <c r="PLN879" s="396"/>
      <c r="PLO879" s="396"/>
      <c r="PLP879" s="396"/>
      <c r="PLQ879" s="396"/>
      <c r="PLR879" s="396"/>
      <c r="PLS879" s="396"/>
      <c r="PLT879" s="396"/>
      <c r="PLU879" s="396"/>
      <c r="PLV879" s="396"/>
      <c r="PLW879" s="396"/>
      <c r="PLX879" s="396"/>
      <c r="PLY879" s="396"/>
      <c r="PLZ879" s="396"/>
      <c r="PMA879" s="396"/>
      <c r="PMB879" s="396"/>
      <c r="PMC879" s="396"/>
      <c r="PMD879" s="396"/>
      <c r="PME879" s="396"/>
      <c r="PMF879" s="396"/>
      <c r="PMG879" s="396"/>
      <c r="PMH879" s="396"/>
      <c r="PMI879" s="396"/>
      <c r="PMJ879" s="396"/>
      <c r="PMK879" s="396"/>
      <c r="PML879" s="396"/>
      <c r="PMM879" s="396"/>
      <c r="PMN879" s="396"/>
      <c r="PMO879" s="396"/>
      <c r="PMP879" s="396"/>
      <c r="PMQ879" s="396"/>
      <c r="PMR879" s="396"/>
      <c r="PMS879" s="396"/>
      <c r="PMT879" s="396"/>
      <c r="PMU879" s="396"/>
      <c r="PMV879" s="396"/>
      <c r="PMW879" s="396"/>
      <c r="PMX879" s="396"/>
      <c r="PMY879" s="396"/>
      <c r="PMZ879" s="396"/>
      <c r="PNA879" s="396"/>
      <c r="PNB879" s="396"/>
      <c r="PNC879" s="396"/>
      <c r="PND879" s="396"/>
      <c r="PNE879" s="396"/>
      <c r="PNF879" s="396"/>
      <c r="PNG879" s="396"/>
      <c r="PNH879" s="396"/>
      <c r="PNI879" s="396"/>
      <c r="PNJ879" s="396"/>
      <c r="PNK879" s="396"/>
      <c r="PNL879" s="396"/>
      <c r="PNM879" s="396"/>
      <c r="PNN879" s="396"/>
      <c r="PNO879" s="396"/>
      <c r="PNP879" s="396"/>
      <c r="PNQ879" s="396"/>
      <c r="PNR879" s="396"/>
      <c r="PNS879" s="396"/>
      <c r="PNT879" s="396"/>
      <c r="PNU879" s="396"/>
      <c r="PNV879" s="396"/>
      <c r="PNW879" s="396"/>
      <c r="PNX879" s="396"/>
      <c r="PNY879" s="396"/>
      <c r="PNZ879" s="396"/>
      <c r="POA879" s="396"/>
      <c r="POB879" s="396"/>
      <c r="POC879" s="396"/>
      <c r="POD879" s="396"/>
      <c r="POE879" s="396"/>
      <c r="POF879" s="396"/>
      <c r="POG879" s="396"/>
      <c r="POH879" s="396"/>
      <c r="POI879" s="396"/>
      <c r="POJ879" s="396"/>
      <c r="POK879" s="396"/>
      <c r="POL879" s="396"/>
      <c r="POM879" s="396"/>
      <c r="PON879" s="396"/>
      <c r="POO879" s="396"/>
      <c r="POP879" s="396"/>
      <c r="POQ879" s="396"/>
      <c r="POR879" s="396"/>
      <c r="POS879" s="396"/>
      <c r="POT879" s="396"/>
      <c r="POU879" s="396"/>
      <c r="POV879" s="396"/>
      <c r="POW879" s="396"/>
      <c r="POX879" s="396"/>
      <c r="POY879" s="396"/>
      <c r="POZ879" s="396"/>
      <c r="PPA879" s="396"/>
      <c r="PPB879" s="396"/>
      <c r="PPC879" s="396"/>
      <c r="PPD879" s="396"/>
      <c r="PPE879" s="396"/>
      <c r="PPF879" s="396"/>
      <c r="PPG879" s="396"/>
      <c r="PPH879" s="396"/>
      <c r="PPI879" s="396"/>
      <c r="PPJ879" s="396"/>
      <c r="PPK879" s="396"/>
      <c r="PPL879" s="396"/>
      <c r="PPM879" s="396"/>
      <c r="PPN879" s="396"/>
      <c r="PPO879" s="396"/>
      <c r="PPP879" s="396"/>
      <c r="PPQ879" s="396"/>
      <c r="PPR879" s="396"/>
      <c r="PPS879" s="396"/>
      <c r="PPT879" s="396"/>
      <c r="PPU879" s="396"/>
      <c r="PPV879" s="396"/>
      <c r="PPW879" s="396"/>
      <c r="PPX879" s="396"/>
      <c r="PPY879" s="396"/>
      <c r="PPZ879" s="396"/>
      <c r="PQA879" s="396"/>
      <c r="PQB879" s="396"/>
      <c r="PQC879" s="396"/>
      <c r="PQD879" s="396"/>
      <c r="PQE879" s="396"/>
      <c r="PQF879" s="396"/>
      <c r="PQG879" s="396"/>
      <c r="PQH879" s="396"/>
      <c r="PQI879" s="396"/>
      <c r="PQJ879" s="396"/>
      <c r="PQK879" s="396"/>
      <c r="PQL879" s="396"/>
      <c r="PQM879" s="396"/>
      <c r="PQN879" s="396"/>
      <c r="PQO879" s="396"/>
      <c r="PQP879" s="396"/>
      <c r="PQQ879" s="396"/>
      <c r="PQR879" s="396"/>
      <c r="PQS879" s="396"/>
      <c r="PQT879" s="396"/>
      <c r="PQU879" s="396"/>
      <c r="PQV879" s="396"/>
      <c r="PQW879" s="396"/>
      <c r="PQX879" s="396"/>
      <c r="PQY879" s="396"/>
      <c r="PQZ879" s="396"/>
      <c r="PRA879" s="396"/>
      <c r="PRB879" s="396"/>
      <c r="PRC879" s="396"/>
      <c r="PRD879" s="396"/>
      <c r="PRE879" s="396"/>
      <c r="PRF879" s="396"/>
      <c r="PRG879" s="396"/>
      <c r="PRH879" s="396"/>
      <c r="PRI879" s="396"/>
      <c r="PRJ879" s="396"/>
      <c r="PRK879" s="396"/>
      <c r="PRL879" s="396"/>
      <c r="PRM879" s="396"/>
      <c r="PRN879" s="396"/>
      <c r="PRO879" s="396"/>
      <c r="PRP879" s="396"/>
      <c r="PRQ879" s="396"/>
      <c r="PRR879" s="396"/>
      <c r="PRS879" s="396"/>
      <c r="PRT879" s="396"/>
      <c r="PRU879" s="396"/>
      <c r="PRV879" s="396"/>
      <c r="PRW879" s="396"/>
      <c r="PRX879" s="396"/>
      <c r="PRY879" s="396"/>
      <c r="PRZ879" s="396"/>
      <c r="PSA879" s="396"/>
      <c r="PSB879" s="396"/>
      <c r="PSC879" s="396"/>
      <c r="PSD879" s="396"/>
      <c r="PSE879" s="396"/>
      <c r="PSF879" s="396"/>
      <c r="PSG879" s="396"/>
      <c r="PSH879" s="396"/>
      <c r="PSI879" s="396"/>
      <c r="PSJ879" s="396"/>
      <c r="PSK879" s="396"/>
      <c r="PSL879" s="396"/>
      <c r="PSM879" s="396"/>
      <c r="PSN879" s="396"/>
      <c r="PSO879" s="396"/>
      <c r="PSP879" s="396"/>
      <c r="PSQ879" s="396"/>
      <c r="PSR879" s="396"/>
      <c r="PSS879" s="396"/>
      <c r="PST879" s="396"/>
      <c r="PSU879" s="396"/>
      <c r="PSV879" s="396"/>
      <c r="PSW879" s="396"/>
      <c r="PSX879" s="396"/>
      <c r="PSY879" s="396"/>
      <c r="PSZ879" s="396"/>
      <c r="PTA879" s="396"/>
      <c r="PTB879" s="396"/>
      <c r="PTC879" s="396"/>
      <c r="PTD879" s="396"/>
      <c r="PTE879" s="396"/>
      <c r="PTF879" s="396"/>
      <c r="PTG879" s="396"/>
      <c r="PTH879" s="396"/>
      <c r="PTI879" s="396"/>
      <c r="PTJ879" s="396"/>
      <c r="PTK879" s="396"/>
      <c r="PTL879" s="396"/>
      <c r="PTM879" s="396"/>
      <c r="PTN879" s="396"/>
      <c r="PTO879" s="396"/>
      <c r="PTP879" s="396"/>
      <c r="PTQ879" s="396"/>
      <c r="PTR879" s="396"/>
      <c r="PTS879" s="396"/>
      <c r="PTT879" s="396"/>
      <c r="PTU879" s="396"/>
      <c r="PTV879" s="396"/>
      <c r="PTW879" s="396"/>
      <c r="PTX879" s="396"/>
      <c r="PTY879" s="396"/>
      <c r="PTZ879" s="396"/>
      <c r="PUA879" s="396"/>
      <c r="PUB879" s="396"/>
      <c r="PUC879" s="396"/>
      <c r="PUD879" s="396"/>
      <c r="PUE879" s="396"/>
      <c r="PUF879" s="396"/>
      <c r="PUG879" s="396"/>
      <c r="PUH879" s="396"/>
      <c r="PUI879" s="396"/>
      <c r="PUJ879" s="396"/>
      <c r="PUK879" s="396"/>
      <c r="PUL879" s="396"/>
      <c r="PUM879" s="396"/>
      <c r="PUN879" s="396"/>
      <c r="PUO879" s="396"/>
      <c r="PUP879" s="396"/>
      <c r="PUQ879" s="396"/>
      <c r="PUR879" s="396"/>
      <c r="PUS879" s="396"/>
      <c r="PUT879" s="396"/>
      <c r="PUU879" s="396"/>
      <c r="PUV879" s="396"/>
      <c r="PUW879" s="396"/>
      <c r="PUX879" s="396"/>
      <c r="PUY879" s="396"/>
      <c r="PUZ879" s="396"/>
      <c r="PVA879" s="396"/>
      <c r="PVB879" s="396"/>
      <c r="PVC879" s="396"/>
      <c r="PVD879" s="396"/>
      <c r="PVE879" s="396"/>
      <c r="PVF879" s="396"/>
      <c r="PVG879" s="396"/>
      <c r="PVH879" s="396"/>
      <c r="PVI879" s="396"/>
      <c r="PVJ879" s="396"/>
      <c r="PVK879" s="396"/>
      <c r="PVL879" s="396"/>
      <c r="PVM879" s="396"/>
      <c r="PVN879" s="396"/>
      <c r="PVO879" s="396"/>
      <c r="PVP879" s="396"/>
      <c r="PVQ879" s="396"/>
      <c r="PVR879" s="396"/>
      <c r="PVS879" s="396"/>
      <c r="PVT879" s="396"/>
      <c r="PVU879" s="396"/>
      <c r="PVV879" s="396"/>
      <c r="PVW879" s="396"/>
      <c r="PVX879" s="396"/>
      <c r="PVY879" s="396"/>
      <c r="PVZ879" s="396"/>
      <c r="PWA879" s="396"/>
      <c r="PWB879" s="396"/>
      <c r="PWC879" s="396"/>
      <c r="PWD879" s="396"/>
      <c r="PWE879" s="396"/>
      <c r="PWF879" s="396"/>
      <c r="PWG879" s="396"/>
      <c r="PWH879" s="396"/>
      <c r="PWI879" s="396"/>
      <c r="PWJ879" s="396"/>
      <c r="PWK879" s="396"/>
      <c r="PWL879" s="396"/>
      <c r="PWM879" s="396"/>
      <c r="PWN879" s="396"/>
      <c r="PWO879" s="396"/>
      <c r="PWP879" s="396"/>
      <c r="PWQ879" s="396"/>
      <c r="PWR879" s="396"/>
      <c r="PWS879" s="396"/>
      <c r="PWT879" s="396"/>
      <c r="PWU879" s="396"/>
      <c r="PWV879" s="396"/>
      <c r="PWW879" s="396"/>
      <c r="PWX879" s="396"/>
      <c r="PWY879" s="396"/>
      <c r="PWZ879" s="396"/>
      <c r="PXA879" s="396"/>
      <c r="PXB879" s="396"/>
      <c r="PXC879" s="396"/>
      <c r="PXD879" s="396"/>
      <c r="PXE879" s="396"/>
      <c r="PXF879" s="396"/>
      <c r="PXG879" s="396"/>
      <c r="PXH879" s="396"/>
      <c r="PXI879" s="396"/>
      <c r="PXJ879" s="396"/>
      <c r="PXK879" s="396"/>
      <c r="PXL879" s="396"/>
      <c r="PXM879" s="396"/>
      <c r="PXN879" s="396"/>
      <c r="PXO879" s="396"/>
      <c r="PXP879" s="396"/>
      <c r="PXQ879" s="396"/>
      <c r="PXR879" s="396"/>
      <c r="PXS879" s="396"/>
      <c r="PXT879" s="396"/>
      <c r="PXU879" s="396"/>
      <c r="PXV879" s="396"/>
      <c r="PXW879" s="396"/>
      <c r="PXX879" s="396"/>
      <c r="PXY879" s="396"/>
      <c r="PXZ879" s="396"/>
      <c r="PYA879" s="396"/>
      <c r="PYB879" s="396"/>
      <c r="PYC879" s="396"/>
      <c r="PYD879" s="396"/>
      <c r="PYE879" s="396"/>
      <c r="PYF879" s="396"/>
      <c r="PYG879" s="396"/>
      <c r="PYH879" s="396"/>
      <c r="PYI879" s="396"/>
      <c r="PYJ879" s="396"/>
      <c r="PYK879" s="396"/>
      <c r="PYL879" s="396"/>
      <c r="PYM879" s="396"/>
      <c r="PYN879" s="396"/>
      <c r="PYO879" s="396"/>
      <c r="PYP879" s="396"/>
      <c r="PYQ879" s="396"/>
      <c r="PYR879" s="396"/>
      <c r="PYS879" s="396"/>
      <c r="PYT879" s="396"/>
      <c r="PYU879" s="396"/>
      <c r="PYV879" s="396"/>
      <c r="PYW879" s="396"/>
      <c r="PYX879" s="396"/>
      <c r="PYY879" s="396"/>
      <c r="PYZ879" s="396"/>
      <c r="PZA879" s="396"/>
      <c r="PZB879" s="396"/>
      <c r="PZC879" s="396"/>
      <c r="PZD879" s="396"/>
      <c r="PZE879" s="396"/>
      <c r="PZF879" s="396"/>
      <c r="PZG879" s="396"/>
      <c r="PZH879" s="396"/>
      <c r="PZI879" s="396"/>
      <c r="PZJ879" s="396"/>
      <c r="PZK879" s="396"/>
      <c r="PZL879" s="396"/>
      <c r="PZM879" s="396"/>
      <c r="PZN879" s="396"/>
      <c r="PZO879" s="396"/>
      <c r="PZP879" s="396"/>
      <c r="PZQ879" s="396"/>
      <c r="PZR879" s="396"/>
      <c r="PZS879" s="396"/>
      <c r="PZT879" s="396"/>
      <c r="PZU879" s="396"/>
      <c r="PZV879" s="396"/>
      <c r="PZW879" s="396"/>
      <c r="PZX879" s="396"/>
      <c r="PZY879" s="396"/>
      <c r="PZZ879" s="396"/>
      <c r="QAA879" s="396"/>
      <c r="QAB879" s="396"/>
      <c r="QAC879" s="396"/>
      <c r="QAD879" s="396"/>
      <c r="QAE879" s="396"/>
      <c r="QAF879" s="396"/>
      <c r="QAG879" s="396"/>
      <c r="QAH879" s="396"/>
      <c r="QAI879" s="396"/>
      <c r="QAJ879" s="396"/>
      <c r="QAK879" s="396"/>
      <c r="QAL879" s="396"/>
      <c r="QAM879" s="396"/>
      <c r="QAN879" s="396"/>
      <c r="QAO879" s="396"/>
      <c r="QAP879" s="396"/>
      <c r="QAQ879" s="396"/>
      <c r="QAR879" s="396"/>
      <c r="QAS879" s="396"/>
      <c r="QAT879" s="396"/>
      <c r="QAU879" s="396"/>
      <c r="QAV879" s="396"/>
      <c r="QAW879" s="396"/>
      <c r="QAX879" s="396"/>
      <c r="QAY879" s="396"/>
      <c r="QAZ879" s="396"/>
      <c r="QBA879" s="396"/>
      <c r="QBB879" s="396"/>
      <c r="QBC879" s="396"/>
      <c r="QBD879" s="396"/>
      <c r="QBE879" s="396"/>
      <c r="QBF879" s="396"/>
      <c r="QBG879" s="396"/>
      <c r="QBH879" s="396"/>
      <c r="QBI879" s="396"/>
      <c r="QBJ879" s="396"/>
      <c r="QBK879" s="396"/>
      <c r="QBL879" s="396"/>
      <c r="QBM879" s="396"/>
      <c r="QBN879" s="396"/>
      <c r="QBO879" s="396"/>
      <c r="QBP879" s="396"/>
      <c r="QBQ879" s="396"/>
      <c r="QBR879" s="396"/>
      <c r="QBS879" s="396"/>
      <c r="QBT879" s="396"/>
      <c r="QBU879" s="396"/>
      <c r="QBV879" s="396"/>
      <c r="QBW879" s="396"/>
      <c r="QBX879" s="396"/>
      <c r="QBY879" s="396"/>
      <c r="QBZ879" s="396"/>
      <c r="QCA879" s="396"/>
      <c r="QCB879" s="396"/>
      <c r="QCC879" s="396"/>
      <c r="QCD879" s="396"/>
      <c r="QCE879" s="396"/>
      <c r="QCF879" s="396"/>
      <c r="QCG879" s="396"/>
      <c r="QCH879" s="396"/>
      <c r="QCI879" s="396"/>
      <c r="QCJ879" s="396"/>
      <c r="QCK879" s="396"/>
      <c r="QCL879" s="396"/>
      <c r="QCM879" s="396"/>
      <c r="QCN879" s="396"/>
      <c r="QCO879" s="396"/>
      <c r="QCP879" s="396"/>
      <c r="QCQ879" s="396"/>
      <c r="QCR879" s="396"/>
      <c r="QCS879" s="396"/>
      <c r="QCT879" s="396"/>
      <c r="QCU879" s="396"/>
      <c r="QCV879" s="396"/>
      <c r="QCW879" s="396"/>
      <c r="QCX879" s="396"/>
      <c r="QCY879" s="396"/>
      <c r="QCZ879" s="396"/>
      <c r="QDA879" s="396"/>
      <c r="QDB879" s="396"/>
      <c r="QDC879" s="396"/>
      <c r="QDD879" s="396"/>
      <c r="QDE879" s="396"/>
      <c r="QDF879" s="396"/>
      <c r="QDG879" s="396"/>
      <c r="QDH879" s="396"/>
      <c r="QDI879" s="396"/>
      <c r="QDJ879" s="396"/>
      <c r="QDK879" s="396"/>
      <c r="QDL879" s="396"/>
      <c r="QDM879" s="396"/>
      <c r="QDN879" s="396"/>
      <c r="QDO879" s="396"/>
      <c r="QDP879" s="396"/>
      <c r="QDQ879" s="396"/>
      <c r="QDR879" s="396"/>
      <c r="QDS879" s="396"/>
      <c r="QDT879" s="396"/>
      <c r="QDU879" s="396"/>
      <c r="QDV879" s="396"/>
      <c r="QDW879" s="396"/>
      <c r="QDX879" s="396"/>
      <c r="QDY879" s="396"/>
      <c r="QDZ879" s="396"/>
      <c r="QEA879" s="396"/>
      <c r="QEB879" s="396"/>
      <c r="QEC879" s="396"/>
      <c r="QED879" s="396"/>
      <c r="QEE879" s="396"/>
      <c r="QEF879" s="396"/>
      <c r="QEG879" s="396"/>
      <c r="QEH879" s="396"/>
      <c r="QEI879" s="396"/>
      <c r="QEJ879" s="396"/>
      <c r="QEK879" s="396"/>
      <c r="QEL879" s="396"/>
      <c r="QEM879" s="396"/>
      <c r="QEN879" s="396"/>
      <c r="QEO879" s="396"/>
      <c r="QEP879" s="396"/>
      <c r="QEQ879" s="396"/>
      <c r="QER879" s="396"/>
      <c r="QES879" s="396"/>
      <c r="QET879" s="396"/>
      <c r="QEU879" s="396"/>
      <c r="QEV879" s="396"/>
      <c r="QEW879" s="396"/>
      <c r="QEX879" s="396"/>
      <c r="QEY879" s="396"/>
      <c r="QEZ879" s="396"/>
      <c r="QFA879" s="396"/>
      <c r="QFB879" s="396"/>
      <c r="QFC879" s="396"/>
      <c r="QFD879" s="396"/>
      <c r="QFE879" s="396"/>
      <c r="QFF879" s="396"/>
      <c r="QFG879" s="396"/>
      <c r="QFH879" s="396"/>
      <c r="QFI879" s="396"/>
      <c r="QFJ879" s="396"/>
      <c r="QFK879" s="396"/>
      <c r="QFL879" s="396"/>
      <c r="QFM879" s="396"/>
      <c r="QFN879" s="396"/>
      <c r="QFO879" s="396"/>
      <c r="QFP879" s="396"/>
      <c r="QFQ879" s="396"/>
      <c r="QFR879" s="396"/>
      <c r="QFS879" s="396"/>
      <c r="QFT879" s="396"/>
      <c r="QFU879" s="396"/>
      <c r="QFV879" s="396"/>
      <c r="QFW879" s="396"/>
      <c r="QFX879" s="396"/>
      <c r="QFY879" s="396"/>
      <c r="QFZ879" s="396"/>
      <c r="QGA879" s="396"/>
      <c r="QGB879" s="396"/>
      <c r="QGC879" s="396"/>
      <c r="QGD879" s="396"/>
      <c r="QGE879" s="396"/>
      <c r="QGF879" s="396"/>
      <c r="QGG879" s="396"/>
      <c r="QGH879" s="396"/>
      <c r="QGI879" s="396"/>
      <c r="QGJ879" s="396"/>
      <c r="QGK879" s="396"/>
      <c r="QGL879" s="396"/>
      <c r="QGM879" s="396"/>
      <c r="QGN879" s="396"/>
      <c r="QGO879" s="396"/>
      <c r="QGP879" s="396"/>
      <c r="QGQ879" s="396"/>
      <c r="QGR879" s="396"/>
      <c r="QGS879" s="396"/>
      <c r="QGT879" s="396"/>
      <c r="QGU879" s="396"/>
      <c r="QGV879" s="396"/>
      <c r="QGW879" s="396"/>
      <c r="QGX879" s="396"/>
      <c r="QGY879" s="396"/>
      <c r="QGZ879" s="396"/>
      <c r="QHA879" s="396"/>
      <c r="QHB879" s="396"/>
      <c r="QHC879" s="396"/>
      <c r="QHD879" s="396"/>
      <c r="QHE879" s="396"/>
      <c r="QHF879" s="396"/>
      <c r="QHG879" s="396"/>
      <c r="QHH879" s="396"/>
      <c r="QHI879" s="396"/>
      <c r="QHJ879" s="396"/>
      <c r="QHK879" s="396"/>
      <c r="QHL879" s="396"/>
      <c r="QHM879" s="396"/>
      <c r="QHN879" s="396"/>
      <c r="QHO879" s="396"/>
      <c r="QHP879" s="396"/>
      <c r="QHQ879" s="396"/>
      <c r="QHR879" s="396"/>
      <c r="QHS879" s="396"/>
      <c r="QHT879" s="396"/>
      <c r="QHU879" s="396"/>
      <c r="QHV879" s="396"/>
      <c r="QHW879" s="396"/>
      <c r="QHX879" s="396"/>
      <c r="QHY879" s="396"/>
      <c r="QHZ879" s="396"/>
      <c r="QIA879" s="396"/>
      <c r="QIB879" s="396"/>
      <c r="QIC879" s="396"/>
      <c r="QID879" s="396"/>
      <c r="QIE879" s="396"/>
      <c r="QIF879" s="396"/>
      <c r="QIG879" s="396"/>
      <c r="QIH879" s="396"/>
      <c r="QII879" s="396"/>
      <c r="QIJ879" s="396"/>
      <c r="QIK879" s="396"/>
      <c r="QIL879" s="396"/>
      <c r="QIM879" s="396"/>
      <c r="QIN879" s="396"/>
      <c r="QIO879" s="396"/>
      <c r="QIP879" s="396"/>
      <c r="QIQ879" s="396"/>
      <c r="QIR879" s="396"/>
      <c r="QIS879" s="396"/>
      <c r="QIT879" s="396"/>
      <c r="QIU879" s="396"/>
      <c r="QIV879" s="396"/>
      <c r="QIW879" s="396"/>
      <c r="QIX879" s="396"/>
      <c r="QIY879" s="396"/>
      <c r="QIZ879" s="396"/>
      <c r="QJA879" s="396"/>
      <c r="QJB879" s="396"/>
      <c r="QJC879" s="396"/>
      <c r="QJD879" s="396"/>
      <c r="QJE879" s="396"/>
      <c r="QJF879" s="396"/>
      <c r="QJG879" s="396"/>
      <c r="QJH879" s="396"/>
      <c r="QJI879" s="396"/>
      <c r="QJJ879" s="396"/>
      <c r="QJK879" s="396"/>
      <c r="QJL879" s="396"/>
      <c r="QJM879" s="396"/>
      <c r="QJN879" s="396"/>
      <c r="QJO879" s="396"/>
      <c r="QJP879" s="396"/>
      <c r="QJQ879" s="396"/>
      <c r="QJR879" s="396"/>
      <c r="QJS879" s="396"/>
      <c r="QJT879" s="396"/>
      <c r="QJU879" s="396"/>
      <c r="QJV879" s="396"/>
      <c r="QJW879" s="396"/>
      <c r="QJX879" s="396"/>
      <c r="QJY879" s="396"/>
      <c r="QJZ879" s="396"/>
      <c r="QKA879" s="396"/>
      <c r="QKB879" s="396"/>
      <c r="QKC879" s="396"/>
      <c r="QKD879" s="396"/>
      <c r="QKE879" s="396"/>
      <c r="QKF879" s="396"/>
      <c r="QKG879" s="396"/>
      <c r="QKH879" s="396"/>
      <c r="QKI879" s="396"/>
      <c r="QKJ879" s="396"/>
      <c r="QKK879" s="396"/>
      <c r="QKL879" s="396"/>
      <c r="QKM879" s="396"/>
      <c r="QKN879" s="396"/>
      <c r="QKO879" s="396"/>
      <c r="QKP879" s="396"/>
      <c r="QKQ879" s="396"/>
      <c r="QKR879" s="396"/>
      <c r="QKS879" s="396"/>
      <c r="QKT879" s="396"/>
      <c r="QKU879" s="396"/>
      <c r="QKV879" s="396"/>
      <c r="QKW879" s="396"/>
      <c r="QKX879" s="396"/>
      <c r="QKY879" s="396"/>
      <c r="QKZ879" s="396"/>
      <c r="QLA879" s="396"/>
      <c r="QLB879" s="396"/>
      <c r="QLC879" s="396"/>
      <c r="QLD879" s="396"/>
      <c r="QLE879" s="396"/>
      <c r="QLF879" s="396"/>
      <c r="QLG879" s="396"/>
      <c r="QLH879" s="396"/>
      <c r="QLI879" s="396"/>
      <c r="QLJ879" s="396"/>
      <c r="QLK879" s="396"/>
      <c r="QLL879" s="396"/>
      <c r="QLM879" s="396"/>
      <c r="QLN879" s="396"/>
      <c r="QLO879" s="396"/>
      <c r="QLP879" s="396"/>
      <c r="QLQ879" s="396"/>
      <c r="QLR879" s="396"/>
      <c r="QLS879" s="396"/>
      <c r="QLT879" s="396"/>
      <c r="QLU879" s="396"/>
      <c r="QLV879" s="396"/>
      <c r="QLW879" s="396"/>
      <c r="QLX879" s="396"/>
      <c r="QLY879" s="396"/>
      <c r="QLZ879" s="396"/>
      <c r="QMA879" s="396"/>
      <c r="QMB879" s="396"/>
      <c r="QMC879" s="396"/>
      <c r="QMD879" s="396"/>
      <c r="QME879" s="396"/>
      <c r="QMF879" s="396"/>
      <c r="QMG879" s="396"/>
      <c r="QMH879" s="396"/>
      <c r="QMI879" s="396"/>
      <c r="QMJ879" s="396"/>
      <c r="QMK879" s="396"/>
      <c r="QML879" s="396"/>
      <c r="QMM879" s="396"/>
      <c r="QMN879" s="396"/>
      <c r="QMO879" s="396"/>
      <c r="QMP879" s="396"/>
      <c r="QMQ879" s="396"/>
      <c r="QMR879" s="396"/>
      <c r="QMS879" s="396"/>
      <c r="QMT879" s="396"/>
      <c r="QMU879" s="396"/>
      <c r="QMV879" s="396"/>
      <c r="QMW879" s="396"/>
      <c r="QMX879" s="396"/>
      <c r="QMY879" s="396"/>
      <c r="QMZ879" s="396"/>
      <c r="QNA879" s="396"/>
      <c r="QNB879" s="396"/>
      <c r="QNC879" s="396"/>
      <c r="QND879" s="396"/>
      <c r="QNE879" s="396"/>
      <c r="QNF879" s="396"/>
      <c r="QNG879" s="396"/>
      <c r="QNH879" s="396"/>
      <c r="QNI879" s="396"/>
      <c r="QNJ879" s="396"/>
      <c r="QNK879" s="396"/>
      <c r="QNL879" s="396"/>
      <c r="QNM879" s="396"/>
      <c r="QNN879" s="396"/>
      <c r="QNO879" s="396"/>
      <c r="QNP879" s="396"/>
      <c r="QNQ879" s="396"/>
      <c r="QNR879" s="396"/>
      <c r="QNS879" s="396"/>
      <c r="QNT879" s="396"/>
      <c r="QNU879" s="396"/>
      <c r="QNV879" s="396"/>
      <c r="QNW879" s="396"/>
      <c r="QNX879" s="396"/>
      <c r="QNY879" s="396"/>
      <c r="QNZ879" s="396"/>
      <c r="QOA879" s="396"/>
      <c r="QOB879" s="396"/>
      <c r="QOC879" s="396"/>
      <c r="QOD879" s="396"/>
      <c r="QOE879" s="396"/>
      <c r="QOF879" s="396"/>
      <c r="QOG879" s="396"/>
      <c r="QOH879" s="396"/>
      <c r="QOI879" s="396"/>
      <c r="QOJ879" s="396"/>
      <c r="QOK879" s="396"/>
      <c r="QOL879" s="396"/>
      <c r="QOM879" s="396"/>
      <c r="QON879" s="396"/>
      <c r="QOO879" s="396"/>
      <c r="QOP879" s="396"/>
      <c r="QOQ879" s="396"/>
      <c r="QOR879" s="396"/>
      <c r="QOS879" s="396"/>
      <c r="QOT879" s="396"/>
      <c r="QOU879" s="396"/>
      <c r="QOV879" s="396"/>
      <c r="QOW879" s="396"/>
      <c r="QOX879" s="396"/>
      <c r="QOY879" s="396"/>
      <c r="QOZ879" s="396"/>
      <c r="QPA879" s="396"/>
      <c r="QPB879" s="396"/>
      <c r="QPC879" s="396"/>
      <c r="QPD879" s="396"/>
      <c r="QPE879" s="396"/>
      <c r="QPF879" s="396"/>
      <c r="QPG879" s="396"/>
      <c r="QPH879" s="396"/>
      <c r="QPI879" s="396"/>
      <c r="QPJ879" s="396"/>
      <c r="QPK879" s="396"/>
      <c r="QPL879" s="396"/>
      <c r="QPM879" s="396"/>
      <c r="QPN879" s="396"/>
      <c r="QPO879" s="396"/>
      <c r="QPP879" s="396"/>
      <c r="QPQ879" s="396"/>
      <c r="QPR879" s="396"/>
      <c r="QPS879" s="396"/>
      <c r="QPT879" s="396"/>
      <c r="QPU879" s="396"/>
      <c r="QPV879" s="396"/>
      <c r="QPW879" s="396"/>
      <c r="QPX879" s="396"/>
      <c r="QPY879" s="396"/>
      <c r="QPZ879" s="396"/>
      <c r="QQA879" s="396"/>
      <c r="QQB879" s="396"/>
      <c r="QQC879" s="396"/>
      <c r="QQD879" s="396"/>
      <c r="QQE879" s="396"/>
      <c r="QQF879" s="396"/>
      <c r="QQG879" s="396"/>
      <c r="QQH879" s="396"/>
      <c r="QQI879" s="396"/>
      <c r="QQJ879" s="396"/>
      <c r="QQK879" s="396"/>
      <c r="QQL879" s="396"/>
      <c r="QQM879" s="396"/>
      <c r="QQN879" s="396"/>
      <c r="QQO879" s="396"/>
      <c r="QQP879" s="396"/>
      <c r="QQQ879" s="396"/>
      <c r="QQR879" s="396"/>
      <c r="QQS879" s="396"/>
      <c r="QQT879" s="396"/>
      <c r="QQU879" s="396"/>
      <c r="QQV879" s="396"/>
      <c r="QQW879" s="396"/>
      <c r="QQX879" s="396"/>
      <c r="QQY879" s="396"/>
      <c r="QQZ879" s="396"/>
      <c r="QRA879" s="396"/>
      <c r="QRB879" s="396"/>
      <c r="QRC879" s="396"/>
      <c r="QRD879" s="396"/>
      <c r="QRE879" s="396"/>
      <c r="QRF879" s="396"/>
      <c r="QRG879" s="396"/>
      <c r="QRH879" s="396"/>
      <c r="QRI879" s="396"/>
      <c r="QRJ879" s="396"/>
      <c r="QRK879" s="396"/>
      <c r="QRL879" s="396"/>
      <c r="QRM879" s="396"/>
      <c r="QRN879" s="396"/>
      <c r="QRO879" s="396"/>
      <c r="QRP879" s="396"/>
      <c r="QRQ879" s="396"/>
      <c r="QRR879" s="396"/>
      <c r="QRS879" s="396"/>
      <c r="QRT879" s="396"/>
      <c r="QRU879" s="396"/>
      <c r="QRV879" s="396"/>
      <c r="QRW879" s="396"/>
      <c r="QRX879" s="396"/>
      <c r="QRY879" s="396"/>
      <c r="QRZ879" s="396"/>
      <c r="QSA879" s="396"/>
      <c r="QSB879" s="396"/>
      <c r="QSC879" s="396"/>
      <c r="QSD879" s="396"/>
      <c r="QSE879" s="396"/>
      <c r="QSF879" s="396"/>
      <c r="QSG879" s="396"/>
      <c r="QSH879" s="396"/>
      <c r="QSI879" s="396"/>
      <c r="QSJ879" s="396"/>
      <c r="QSK879" s="396"/>
      <c r="QSL879" s="396"/>
      <c r="QSM879" s="396"/>
      <c r="QSN879" s="396"/>
      <c r="QSO879" s="396"/>
      <c r="QSP879" s="396"/>
      <c r="QSQ879" s="396"/>
      <c r="QSR879" s="396"/>
      <c r="QSS879" s="396"/>
      <c r="QST879" s="396"/>
      <c r="QSU879" s="396"/>
      <c r="QSV879" s="396"/>
      <c r="QSW879" s="396"/>
      <c r="QSX879" s="396"/>
      <c r="QSY879" s="396"/>
      <c r="QSZ879" s="396"/>
      <c r="QTA879" s="396"/>
      <c r="QTB879" s="396"/>
      <c r="QTC879" s="396"/>
      <c r="QTD879" s="396"/>
      <c r="QTE879" s="396"/>
      <c r="QTF879" s="396"/>
      <c r="QTG879" s="396"/>
      <c r="QTH879" s="396"/>
      <c r="QTI879" s="396"/>
      <c r="QTJ879" s="396"/>
      <c r="QTK879" s="396"/>
      <c r="QTL879" s="396"/>
      <c r="QTM879" s="396"/>
      <c r="QTN879" s="396"/>
      <c r="QTO879" s="396"/>
      <c r="QTP879" s="396"/>
      <c r="QTQ879" s="396"/>
      <c r="QTR879" s="396"/>
      <c r="QTS879" s="396"/>
      <c r="QTT879" s="396"/>
      <c r="QTU879" s="396"/>
      <c r="QTV879" s="396"/>
      <c r="QTW879" s="396"/>
      <c r="QTX879" s="396"/>
      <c r="QTY879" s="396"/>
      <c r="QTZ879" s="396"/>
      <c r="QUA879" s="396"/>
      <c r="QUB879" s="396"/>
      <c r="QUC879" s="396"/>
      <c r="QUD879" s="396"/>
      <c r="QUE879" s="396"/>
      <c r="QUF879" s="396"/>
      <c r="QUG879" s="396"/>
      <c r="QUH879" s="396"/>
      <c r="QUI879" s="396"/>
      <c r="QUJ879" s="396"/>
      <c r="QUK879" s="396"/>
      <c r="QUL879" s="396"/>
      <c r="QUM879" s="396"/>
      <c r="QUN879" s="396"/>
      <c r="QUO879" s="396"/>
      <c r="QUP879" s="396"/>
      <c r="QUQ879" s="396"/>
      <c r="QUR879" s="396"/>
      <c r="QUS879" s="396"/>
      <c r="QUT879" s="396"/>
      <c r="QUU879" s="396"/>
      <c r="QUV879" s="396"/>
      <c r="QUW879" s="396"/>
      <c r="QUX879" s="396"/>
      <c r="QUY879" s="396"/>
      <c r="QUZ879" s="396"/>
      <c r="QVA879" s="396"/>
      <c r="QVB879" s="396"/>
      <c r="QVC879" s="396"/>
      <c r="QVD879" s="396"/>
      <c r="QVE879" s="396"/>
      <c r="QVF879" s="396"/>
      <c r="QVG879" s="396"/>
      <c r="QVH879" s="396"/>
      <c r="QVI879" s="396"/>
      <c r="QVJ879" s="396"/>
      <c r="QVK879" s="396"/>
      <c r="QVL879" s="396"/>
      <c r="QVM879" s="396"/>
      <c r="QVN879" s="396"/>
      <c r="QVO879" s="396"/>
      <c r="QVP879" s="396"/>
      <c r="QVQ879" s="396"/>
      <c r="QVR879" s="396"/>
      <c r="QVS879" s="396"/>
      <c r="QVT879" s="396"/>
      <c r="QVU879" s="396"/>
      <c r="QVV879" s="396"/>
      <c r="QVW879" s="396"/>
      <c r="QVX879" s="396"/>
      <c r="QVY879" s="396"/>
      <c r="QVZ879" s="396"/>
      <c r="QWA879" s="396"/>
      <c r="QWB879" s="396"/>
      <c r="QWC879" s="396"/>
      <c r="QWD879" s="396"/>
      <c r="QWE879" s="396"/>
      <c r="QWF879" s="396"/>
      <c r="QWG879" s="396"/>
      <c r="QWH879" s="396"/>
      <c r="QWI879" s="396"/>
      <c r="QWJ879" s="396"/>
      <c r="QWK879" s="396"/>
      <c r="QWL879" s="396"/>
      <c r="QWM879" s="396"/>
      <c r="QWN879" s="396"/>
      <c r="QWO879" s="396"/>
      <c r="QWP879" s="396"/>
      <c r="QWQ879" s="396"/>
      <c r="QWR879" s="396"/>
      <c r="QWS879" s="396"/>
      <c r="QWT879" s="396"/>
      <c r="QWU879" s="396"/>
      <c r="QWV879" s="396"/>
      <c r="QWW879" s="396"/>
      <c r="QWX879" s="396"/>
      <c r="QWY879" s="396"/>
      <c r="QWZ879" s="396"/>
      <c r="QXA879" s="396"/>
      <c r="QXB879" s="396"/>
      <c r="QXC879" s="396"/>
      <c r="QXD879" s="396"/>
      <c r="QXE879" s="396"/>
      <c r="QXF879" s="396"/>
      <c r="QXG879" s="396"/>
      <c r="QXH879" s="396"/>
      <c r="QXI879" s="396"/>
      <c r="QXJ879" s="396"/>
      <c r="QXK879" s="396"/>
      <c r="QXL879" s="396"/>
      <c r="QXM879" s="396"/>
      <c r="QXN879" s="396"/>
      <c r="QXO879" s="396"/>
      <c r="QXP879" s="396"/>
      <c r="QXQ879" s="396"/>
      <c r="QXR879" s="396"/>
      <c r="QXS879" s="396"/>
      <c r="QXT879" s="396"/>
      <c r="QXU879" s="396"/>
      <c r="QXV879" s="396"/>
      <c r="QXW879" s="396"/>
      <c r="QXX879" s="396"/>
      <c r="QXY879" s="396"/>
      <c r="QXZ879" s="396"/>
      <c r="QYA879" s="396"/>
      <c r="QYB879" s="396"/>
      <c r="QYC879" s="396"/>
      <c r="QYD879" s="396"/>
      <c r="QYE879" s="396"/>
      <c r="QYF879" s="396"/>
      <c r="QYG879" s="396"/>
      <c r="QYH879" s="396"/>
      <c r="QYI879" s="396"/>
      <c r="QYJ879" s="396"/>
      <c r="QYK879" s="396"/>
      <c r="QYL879" s="396"/>
      <c r="QYM879" s="396"/>
      <c r="QYN879" s="396"/>
      <c r="QYO879" s="396"/>
      <c r="QYP879" s="396"/>
      <c r="QYQ879" s="396"/>
      <c r="QYR879" s="396"/>
      <c r="QYS879" s="396"/>
      <c r="QYT879" s="396"/>
      <c r="QYU879" s="396"/>
      <c r="QYV879" s="396"/>
      <c r="QYW879" s="396"/>
      <c r="QYX879" s="396"/>
      <c r="QYY879" s="396"/>
      <c r="QYZ879" s="396"/>
      <c r="QZA879" s="396"/>
      <c r="QZB879" s="396"/>
      <c r="QZC879" s="396"/>
      <c r="QZD879" s="396"/>
      <c r="QZE879" s="396"/>
      <c r="QZF879" s="396"/>
      <c r="QZG879" s="396"/>
      <c r="QZH879" s="396"/>
      <c r="QZI879" s="396"/>
      <c r="QZJ879" s="396"/>
      <c r="QZK879" s="396"/>
      <c r="QZL879" s="396"/>
      <c r="QZM879" s="396"/>
      <c r="QZN879" s="396"/>
      <c r="QZO879" s="396"/>
      <c r="QZP879" s="396"/>
      <c r="QZQ879" s="396"/>
      <c r="QZR879" s="396"/>
      <c r="QZS879" s="396"/>
      <c r="QZT879" s="396"/>
      <c r="QZU879" s="396"/>
      <c r="QZV879" s="396"/>
      <c r="QZW879" s="396"/>
      <c r="QZX879" s="396"/>
      <c r="QZY879" s="396"/>
      <c r="QZZ879" s="396"/>
      <c r="RAA879" s="396"/>
      <c r="RAB879" s="396"/>
      <c r="RAC879" s="396"/>
      <c r="RAD879" s="396"/>
      <c r="RAE879" s="396"/>
      <c r="RAF879" s="396"/>
      <c r="RAG879" s="396"/>
      <c r="RAH879" s="396"/>
      <c r="RAI879" s="396"/>
      <c r="RAJ879" s="396"/>
      <c r="RAK879" s="396"/>
      <c r="RAL879" s="396"/>
      <c r="RAM879" s="396"/>
      <c r="RAN879" s="396"/>
      <c r="RAO879" s="396"/>
      <c r="RAP879" s="396"/>
      <c r="RAQ879" s="396"/>
      <c r="RAR879" s="396"/>
      <c r="RAS879" s="396"/>
      <c r="RAT879" s="396"/>
      <c r="RAU879" s="396"/>
      <c r="RAV879" s="396"/>
      <c r="RAW879" s="396"/>
      <c r="RAX879" s="396"/>
      <c r="RAY879" s="396"/>
      <c r="RAZ879" s="396"/>
      <c r="RBA879" s="396"/>
      <c r="RBB879" s="396"/>
      <c r="RBC879" s="396"/>
      <c r="RBD879" s="396"/>
      <c r="RBE879" s="396"/>
      <c r="RBF879" s="396"/>
      <c r="RBG879" s="396"/>
      <c r="RBH879" s="396"/>
      <c r="RBI879" s="396"/>
      <c r="RBJ879" s="396"/>
      <c r="RBK879" s="396"/>
      <c r="RBL879" s="396"/>
      <c r="RBM879" s="396"/>
      <c r="RBN879" s="396"/>
      <c r="RBO879" s="396"/>
      <c r="RBP879" s="396"/>
      <c r="RBQ879" s="396"/>
      <c r="RBR879" s="396"/>
      <c r="RBS879" s="396"/>
      <c r="RBT879" s="396"/>
      <c r="RBU879" s="396"/>
      <c r="RBV879" s="396"/>
      <c r="RBW879" s="396"/>
      <c r="RBX879" s="396"/>
      <c r="RBY879" s="396"/>
      <c r="RBZ879" s="396"/>
      <c r="RCA879" s="396"/>
      <c r="RCB879" s="396"/>
      <c r="RCC879" s="396"/>
      <c r="RCD879" s="396"/>
      <c r="RCE879" s="396"/>
      <c r="RCF879" s="396"/>
      <c r="RCG879" s="396"/>
      <c r="RCH879" s="396"/>
      <c r="RCI879" s="396"/>
      <c r="RCJ879" s="396"/>
      <c r="RCK879" s="396"/>
      <c r="RCL879" s="396"/>
      <c r="RCM879" s="396"/>
      <c r="RCN879" s="396"/>
      <c r="RCO879" s="396"/>
      <c r="RCP879" s="396"/>
      <c r="RCQ879" s="396"/>
      <c r="RCR879" s="396"/>
      <c r="RCS879" s="396"/>
      <c r="RCT879" s="396"/>
      <c r="RCU879" s="396"/>
      <c r="RCV879" s="396"/>
      <c r="RCW879" s="396"/>
      <c r="RCX879" s="396"/>
      <c r="RCY879" s="396"/>
      <c r="RCZ879" s="396"/>
      <c r="RDA879" s="396"/>
      <c r="RDB879" s="396"/>
      <c r="RDC879" s="396"/>
      <c r="RDD879" s="396"/>
      <c r="RDE879" s="396"/>
      <c r="RDF879" s="396"/>
      <c r="RDG879" s="396"/>
      <c r="RDH879" s="396"/>
      <c r="RDI879" s="396"/>
      <c r="RDJ879" s="396"/>
      <c r="RDK879" s="396"/>
      <c r="RDL879" s="396"/>
      <c r="RDM879" s="396"/>
      <c r="RDN879" s="396"/>
      <c r="RDO879" s="396"/>
      <c r="RDP879" s="396"/>
      <c r="RDQ879" s="396"/>
      <c r="RDR879" s="396"/>
      <c r="RDS879" s="396"/>
      <c r="RDT879" s="396"/>
      <c r="RDU879" s="396"/>
      <c r="RDV879" s="396"/>
      <c r="RDW879" s="396"/>
      <c r="RDX879" s="396"/>
      <c r="RDY879" s="396"/>
      <c r="RDZ879" s="396"/>
      <c r="REA879" s="396"/>
      <c r="REB879" s="396"/>
      <c r="REC879" s="396"/>
      <c r="RED879" s="396"/>
      <c r="REE879" s="396"/>
      <c r="REF879" s="396"/>
      <c r="REG879" s="396"/>
      <c r="REH879" s="396"/>
      <c r="REI879" s="396"/>
      <c r="REJ879" s="396"/>
      <c r="REK879" s="396"/>
      <c r="REL879" s="396"/>
      <c r="REM879" s="396"/>
      <c r="REN879" s="396"/>
      <c r="REO879" s="396"/>
      <c r="REP879" s="396"/>
      <c r="REQ879" s="396"/>
      <c r="RER879" s="396"/>
      <c r="RES879" s="396"/>
      <c r="RET879" s="396"/>
      <c r="REU879" s="396"/>
      <c r="REV879" s="396"/>
      <c r="REW879" s="396"/>
      <c r="REX879" s="396"/>
      <c r="REY879" s="396"/>
      <c r="REZ879" s="396"/>
      <c r="RFA879" s="396"/>
      <c r="RFB879" s="396"/>
      <c r="RFC879" s="396"/>
      <c r="RFD879" s="396"/>
      <c r="RFE879" s="396"/>
      <c r="RFF879" s="396"/>
      <c r="RFG879" s="396"/>
      <c r="RFH879" s="396"/>
      <c r="RFI879" s="396"/>
      <c r="RFJ879" s="396"/>
      <c r="RFK879" s="396"/>
      <c r="RFL879" s="396"/>
      <c r="RFM879" s="396"/>
      <c r="RFN879" s="396"/>
      <c r="RFO879" s="396"/>
      <c r="RFP879" s="396"/>
      <c r="RFQ879" s="396"/>
      <c r="RFR879" s="396"/>
      <c r="RFS879" s="396"/>
      <c r="RFT879" s="396"/>
      <c r="RFU879" s="396"/>
      <c r="RFV879" s="396"/>
      <c r="RFW879" s="396"/>
      <c r="RFX879" s="396"/>
      <c r="RFY879" s="396"/>
      <c r="RFZ879" s="396"/>
      <c r="RGA879" s="396"/>
      <c r="RGB879" s="396"/>
      <c r="RGC879" s="396"/>
      <c r="RGD879" s="396"/>
      <c r="RGE879" s="396"/>
      <c r="RGF879" s="396"/>
      <c r="RGG879" s="396"/>
      <c r="RGH879" s="396"/>
      <c r="RGI879" s="396"/>
      <c r="RGJ879" s="396"/>
      <c r="RGK879" s="396"/>
      <c r="RGL879" s="396"/>
      <c r="RGM879" s="396"/>
      <c r="RGN879" s="396"/>
      <c r="RGO879" s="396"/>
      <c r="RGP879" s="396"/>
      <c r="RGQ879" s="396"/>
      <c r="RGR879" s="396"/>
      <c r="RGS879" s="396"/>
      <c r="RGT879" s="396"/>
      <c r="RGU879" s="396"/>
      <c r="RGV879" s="396"/>
      <c r="RGW879" s="396"/>
      <c r="RGX879" s="396"/>
      <c r="RGY879" s="396"/>
      <c r="RGZ879" s="396"/>
      <c r="RHA879" s="396"/>
      <c r="RHB879" s="396"/>
      <c r="RHC879" s="396"/>
      <c r="RHD879" s="396"/>
      <c r="RHE879" s="396"/>
      <c r="RHF879" s="396"/>
      <c r="RHG879" s="396"/>
      <c r="RHH879" s="396"/>
      <c r="RHI879" s="396"/>
      <c r="RHJ879" s="396"/>
      <c r="RHK879" s="396"/>
      <c r="RHL879" s="396"/>
      <c r="RHM879" s="396"/>
      <c r="RHN879" s="396"/>
      <c r="RHO879" s="396"/>
      <c r="RHP879" s="396"/>
      <c r="RHQ879" s="396"/>
      <c r="RHR879" s="396"/>
      <c r="RHS879" s="396"/>
      <c r="RHT879" s="396"/>
      <c r="RHU879" s="396"/>
      <c r="RHV879" s="396"/>
      <c r="RHW879" s="396"/>
      <c r="RHX879" s="396"/>
      <c r="RHY879" s="396"/>
      <c r="RHZ879" s="396"/>
      <c r="RIA879" s="396"/>
      <c r="RIB879" s="396"/>
      <c r="RIC879" s="396"/>
      <c r="RID879" s="396"/>
      <c r="RIE879" s="396"/>
      <c r="RIF879" s="396"/>
      <c r="RIG879" s="396"/>
      <c r="RIH879" s="396"/>
      <c r="RII879" s="396"/>
      <c r="RIJ879" s="396"/>
      <c r="RIK879" s="396"/>
      <c r="RIL879" s="396"/>
      <c r="RIM879" s="396"/>
      <c r="RIN879" s="396"/>
      <c r="RIO879" s="396"/>
      <c r="RIP879" s="396"/>
      <c r="RIQ879" s="396"/>
      <c r="RIR879" s="396"/>
      <c r="RIS879" s="396"/>
      <c r="RIT879" s="396"/>
      <c r="RIU879" s="396"/>
      <c r="RIV879" s="396"/>
      <c r="RIW879" s="396"/>
      <c r="RIX879" s="396"/>
      <c r="RIY879" s="396"/>
      <c r="RIZ879" s="396"/>
      <c r="RJA879" s="396"/>
      <c r="RJB879" s="396"/>
      <c r="RJC879" s="396"/>
      <c r="RJD879" s="396"/>
      <c r="RJE879" s="396"/>
      <c r="RJF879" s="396"/>
      <c r="RJG879" s="396"/>
      <c r="RJH879" s="396"/>
      <c r="RJI879" s="396"/>
      <c r="RJJ879" s="396"/>
      <c r="RJK879" s="396"/>
      <c r="RJL879" s="396"/>
      <c r="RJM879" s="396"/>
      <c r="RJN879" s="396"/>
      <c r="RJO879" s="396"/>
      <c r="RJP879" s="396"/>
      <c r="RJQ879" s="396"/>
      <c r="RJR879" s="396"/>
      <c r="RJS879" s="396"/>
      <c r="RJT879" s="396"/>
      <c r="RJU879" s="396"/>
      <c r="RJV879" s="396"/>
      <c r="RJW879" s="396"/>
      <c r="RJX879" s="396"/>
      <c r="RJY879" s="396"/>
      <c r="RJZ879" s="396"/>
      <c r="RKA879" s="396"/>
      <c r="RKB879" s="396"/>
      <c r="RKC879" s="396"/>
      <c r="RKD879" s="396"/>
      <c r="RKE879" s="396"/>
      <c r="RKF879" s="396"/>
      <c r="RKG879" s="396"/>
      <c r="RKH879" s="396"/>
      <c r="RKI879" s="396"/>
      <c r="RKJ879" s="396"/>
      <c r="RKK879" s="396"/>
      <c r="RKL879" s="396"/>
      <c r="RKM879" s="396"/>
      <c r="RKN879" s="396"/>
      <c r="RKO879" s="396"/>
      <c r="RKP879" s="396"/>
      <c r="RKQ879" s="396"/>
      <c r="RKR879" s="396"/>
      <c r="RKS879" s="396"/>
      <c r="RKT879" s="396"/>
      <c r="RKU879" s="396"/>
      <c r="RKV879" s="396"/>
      <c r="RKW879" s="396"/>
      <c r="RKX879" s="396"/>
      <c r="RKY879" s="396"/>
      <c r="RKZ879" s="396"/>
      <c r="RLA879" s="396"/>
      <c r="RLB879" s="396"/>
      <c r="RLC879" s="396"/>
      <c r="RLD879" s="396"/>
      <c r="RLE879" s="396"/>
      <c r="RLF879" s="396"/>
      <c r="RLG879" s="396"/>
      <c r="RLH879" s="396"/>
      <c r="RLI879" s="396"/>
      <c r="RLJ879" s="396"/>
      <c r="RLK879" s="396"/>
      <c r="RLL879" s="396"/>
      <c r="RLM879" s="396"/>
      <c r="RLN879" s="396"/>
      <c r="RLO879" s="396"/>
      <c r="RLP879" s="396"/>
      <c r="RLQ879" s="396"/>
      <c r="RLR879" s="396"/>
      <c r="RLS879" s="396"/>
      <c r="RLT879" s="396"/>
      <c r="RLU879" s="396"/>
      <c r="RLV879" s="396"/>
      <c r="RLW879" s="396"/>
      <c r="RLX879" s="396"/>
      <c r="RLY879" s="396"/>
      <c r="RLZ879" s="396"/>
      <c r="RMA879" s="396"/>
      <c r="RMB879" s="396"/>
      <c r="RMC879" s="396"/>
      <c r="RMD879" s="396"/>
      <c r="RME879" s="396"/>
      <c r="RMF879" s="396"/>
      <c r="RMG879" s="396"/>
      <c r="RMH879" s="396"/>
      <c r="RMI879" s="396"/>
      <c r="RMJ879" s="396"/>
      <c r="RMK879" s="396"/>
      <c r="RML879" s="396"/>
      <c r="RMM879" s="396"/>
      <c r="RMN879" s="396"/>
      <c r="RMO879" s="396"/>
      <c r="RMP879" s="396"/>
      <c r="RMQ879" s="396"/>
      <c r="RMR879" s="396"/>
      <c r="RMS879" s="396"/>
      <c r="RMT879" s="396"/>
      <c r="RMU879" s="396"/>
      <c r="RMV879" s="396"/>
      <c r="RMW879" s="396"/>
      <c r="RMX879" s="396"/>
      <c r="RMY879" s="396"/>
      <c r="RMZ879" s="396"/>
      <c r="RNA879" s="396"/>
      <c r="RNB879" s="396"/>
      <c r="RNC879" s="396"/>
      <c r="RND879" s="396"/>
      <c r="RNE879" s="396"/>
      <c r="RNF879" s="396"/>
      <c r="RNG879" s="396"/>
      <c r="RNH879" s="396"/>
      <c r="RNI879" s="396"/>
      <c r="RNJ879" s="396"/>
      <c r="RNK879" s="396"/>
      <c r="RNL879" s="396"/>
      <c r="RNM879" s="396"/>
      <c r="RNN879" s="396"/>
      <c r="RNO879" s="396"/>
      <c r="RNP879" s="396"/>
      <c r="RNQ879" s="396"/>
      <c r="RNR879" s="396"/>
      <c r="RNS879" s="396"/>
      <c r="RNT879" s="396"/>
      <c r="RNU879" s="396"/>
      <c r="RNV879" s="396"/>
      <c r="RNW879" s="396"/>
      <c r="RNX879" s="396"/>
      <c r="RNY879" s="396"/>
      <c r="RNZ879" s="396"/>
      <c r="ROA879" s="396"/>
      <c r="ROB879" s="396"/>
      <c r="ROC879" s="396"/>
      <c r="ROD879" s="396"/>
      <c r="ROE879" s="396"/>
      <c r="ROF879" s="396"/>
      <c r="ROG879" s="396"/>
      <c r="ROH879" s="396"/>
      <c r="ROI879" s="396"/>
      <c r="ROJ879" s="396"/>
      <c r="ROK879" s="396"/>
      <c r="ROL879" s="396"/>
      <c r="ROM879" s="396"/>
      <c r="RON879" s="396"/>
      <c r="ROO879" s="396"/>
      <c r="ROP879" s="396"/>
      <c r="ROQ879" s="396"/>
      <c r="ROR879" s="396"/>
      <c r="ROS879" s="396"/>
      <c r="ROT879" s="396"/>
      <c r="ROU879" s="396"/>
      <c r="ROV879" s="396"/>
      <c r="ROW879" s="396"/>
      <c r="ROX879" s="396"/>
      <c r="ROY879" s="396"/>
      <c r="ROZ879" s="396"/>
      <c r="RPA879" s="396"/>
      <c r="RPB879" s="396"/>
      <c r="RPC879" s="396"/>
      <c r="RPD879" s="396"/>
      <c r="RPE879" s="396"/>
      <c r="RPF879" s="396"/>
      <c r="RPG879" s="396"/>
      <c r="RPH879" s="396"/>
      <c r="RPI879" s="396"/>
      <c r="RPJ879" s="396"/>
      <c r="RPK879" s="396"/>
      <c r="RPL879" s="396"/>
      <c r="RPM879" s="396"/>
      <c r="RPN879" s="396"/>
      <c r="RPO879" s="396"/>
      <c r="RPP879" s="396"/>
      <c r="RPQ879" s="396"/>
      <c r="RPR879" s="396"/>
      <c r="RPS879" s="396"/>
      <c r="RPT879" s="396"/>
      <c r="RPU879" s="396"/>
      <c r="RPV879" s="396"/>
      <c r="RPW879" s="396"/>
      <c r="RPX879" s="396"/>
      <c r="RPY879" s="396"/>
      <c r="RPZ879" s="396"/>
      <c r="RQA879" s="396"/>
      <c r="RQB879" s="396"/>
      <c r="RQC879" s="396"/>
      <c r="RQD879" s="396"/>
      <c r="RQE879" s="396"/>
      <c r="RQF879" s="396"/>
      <c r="RQG879" s="396"/>
      <c r="RQH879" s="396"/>
      <c r="RQI879" s="396"/>
      <c r="RQJ879" s="396"/>
      <c r="RQK879" s="396"/>
      <c r="RQL879" s="396"/>
      <c r="RQM879" s="396"/>
      <c r="RQN879" s="396"/>
      <c r="RQO879" s="396"/>
      <c r="RQP879" s="396"/>
      <c r="RQQ879" s="396"/>
      <c r="RQR879" s="396"/>
      <c r="RQS879" s="396"/>
      <c r="RQT879" s="396"/>
      <c r="RQU879" s="396"/>
      <c r="RQV879" s="396"/>
      <c r="RQW879" s="396"/>
      <c r="RQX879" s="396"/>
      <c r="RQY879" s="396"/>
      <c r="RQZ879" s="396"/>
      <c r="RRA879" s="396"/>
      <c r="RRB879" s="396"/>
      <c r="RRC879" s="396"/>
      <c r="RRD879" s="396"/>
      <c r="RRE879" s="396"/>
      <c r="RRF879" s="396"/>
      <c r="RRG879" s="396"/>
      <c r="RRH879" s="396"/>
      <c r="RRI879" s="396"/>
      <c r="RRJ879" s="396"/>
      <c r="RRK879" s="396"/>
      <c r="RRL879" s="396"/>
      <c r="RRM879" s="396"/>
      <c r="RRN879" s="396"/>
      <c r="RRO879" s="396"/>
      <c r="RRP879" s="396"/>
      <c r="RRQ879" s="396"/>
      <c r="RRR879" s="396"/>
      <c r="RRS879" s="396"/>
      <c r="RRT879" s="396"/>
      <c r="RRU879" s="396"/>
      <c r="RRV879" s="396"/>
      <c r="RRW879" s="396"/>
      <c r="RRX879" s="396"/>
      <c r="RRY879" s="396"/>
      <c r="RRZ879" s="396"/>
      <c r="RSA879" s="396"/>
      <c r="RSB879" s="396"/>
      <c r="RSC879" s="396"/>
      <c r="RSD879" s="396"/>
      <c r="RSE879" s="396"/>
      <c r="RSF879" s="396"/>
      <c r="RSG879" s="396"/>
      <c r="RSH879" s="396"/>
      <c r="RSI879" s="396"/>
      <c r="RSJ879" s="396"/>
      <c r="RSK879" s="396"/>
      <c r="RSL879" s="396"/>
      <c r="RSM879" s="396"/>
      <c r="RSN879" s="396"/>
      <c r="RSO879" s="396"/>
      <c r="RSP879" s="396"/>
      <c r="RSQ879" s="396"/>
      <c r="RSR879" s="396"/>
      <c r="RSS879" s="396"/>
      <c r="RST879" s="396"/>
      <c r="RSU879" s="396"/>
      <c r="RSV879" s="396"/>
      <c r="RSW879" s="396"/>
      <c r="RSX879" s="396"/>
      <c r="RSY879" s="396"/>
      <c r="RSZ879" s="396"/>
      <c r="RTA879" s="396"/>
      <c r="RTB879" s="396"/>
      <c r="RTC879" s="396"/>
      <c r="RTD879" s="396"/>
      <c r="RTE879" s="396"/>
      <c r="RTF879" s="396"/>
      <c r="RTG879" s="396"/>
      <c r="RTH879" s="396"/>
      <c r="RTI879" s="396"/>
      <c r="RTJ879" s="396"/>
      <c r="RTK879" s="396"/>
      <c r="RTL879" s="396"/>
      <c r="RTM879" s="396"/>
      <c r="RTN879" s="396"/>
      <c r="RTO879" s="396"/>
      <c r="RTP879" s="396"/>
      <c r="RTQ879" s="396"/>
      <c r="RTR879" s="396"/>
      <c r="RTS879" s="396"/>
      <c r="RTT879" s="396"/>
      <c r="RTU879" s="396"/>
      <c r="RTV879" s="396"/>
      <c r="RTW879" s="396"/>
      <c r="RTX879" s="396"/>
      <c r="RTY879" s="396"/>
      <c r="RTZ879" s="396"/>
      <c r="RUA879" s="396"/>
      <c r="RUB879" s="396"/>
      <c r="RUC879" s="396"/>
      <c r="RUD879" s="396"/>
      <c r="RUE879" s="396"/>
      <c r="RUF879" s="396"/>
      <c r="RUG879" s="396"/>
      <c r="RUH879" s="396"/>
      <c r="RUI879" s="396"/>
      <c r="RUJ879" s="396"/>
      <c r="RUK879" s="396"/>
      <c r="RUL879" s="396"/>
      <c r="RUM879" s="396"/>
      <c r="RUN879" s="396"/>
      <c r="RUO879" s="396"/>
      <c r="RUP879" s="396"/>
      <c r="RUQ879" s="396"/>
      <c r="RUR879" s="396"/>
      <c r="RUS879" s="396"/>
      <c r="RUT879" s="396"/>
      <c r="RUU879" s="396"/>
      <c r="RUV879" s="396"/>
      <c r="RUW879" s="396"/>
      <c r="RUX879" s="396"/>
      <c r="RUY879" s="396"/>
      <c r="RUZ879" s="396"/>
      <c r="RVA879" s="396"/>
      <c r="RVB879" s="396"/>
      <c r="RVC879" s="396"/>
      <c r="RVD879" s="396"/>
      <c r="RVE879" s="396"/>
      <c r="RVF879" s="396"/>
      <c r="RVG879" s="396"/>
      <c r="RVH879" s="396"/>
      <c r="RVI879" s="396"/>
      <c r="RVJ879" s="396"/>
      <c r="RVK879" s="396"/>
      <c r="RVL879" s="396"/>
      <c r="RVM879" s="396"/>
      <c r="RVN879" s="396"/>
      <c r="RVO879" s="396"/>
      <c r="RVP879" s="396"/>
      <c r="RVQ879" s="396"/>
      <c r="RVR879" s="396"/>
      <c r="RVS879" s="396"/>
      <c r="RVT879" s="396"/>
      <c r="RVU879" s="396"/>
      <c r="RVV879" s="396"/>
      <c r="RVW879" s="396"/>
      <c r="RVX879" s="396"/>
      <c r="RVY879" s="396"/>
      <c r="RVZ879" s="396"/>
      <c r="RWA879" s="396"/>
      <c r="RWB879" s="396"/>
      <c r="RWC879" s="396"/>
      <c r="RWD879" s="396"/>
      <c r="RWE879" s="396"/>
      <c r="RWF879" s="396"/>
      <c r="RWG879" s="396"/>
      <c r="RWH879" s="396"/>
      <c r="RWI879" s="396"/>
      <c r="RWJ879" s="396"/>
      <c r="RWK879" s="396"/>
      <c r="RWL879" s="396"/>
      <c r="RWM879" s="396"/>
      <c r="RWN879" s="396"/>
      <c r="RWO879" s="396"/>
      <c r="RWP879" s="396"/>
      <c r="RWQ879" s="396"/>
      <c r="RWR879" s="396"/>
      <c r="RWS879" s="396"/>
      <c r="RWT879" s="396"/>
      <c r="RWU879" s="396"/>
      <c r="RWV879" s="396"/>
      <c r="RWW879" s="396"/>
      <c r="RWX879" s="396"/>
      <c r="RWY879" s="396"/>
      <c r="RWZ879" s="396"/>
      <c r="RXA879" s="396"/>
      <c r="RXB879" s="396"/>
      <c r="RXC879" s="396"/>
      <c r="RXD879" s="396"/>
      <c r="RXE879" s="396"/>
      <c r="RXF879" s="396"/>
      <c r="RXG879" s="396"/>
      <c r="RXH879" s="396"/>
      <c r="RXI879" s="396"/>
      <c r="RXJ879" s="396"/>
      <c r="RXK879" s="396"/>
      <c r="RXL879" s="396"/>
      <c r="RXM879" s="396"/>
      <c r="RXN879" s="396"/>
      <c r="RXO879" s="396"/>
      <c r="RXP879" s="396"/>
      <c r="RXQ879" s="396"/>
      <c r="RXR879" s="396"/>
      <c r="RXS879" s="396"/>
      <c r="RXT879" s="396"/>
      <c r="RXU879" s="396"/>
      <c r="RXV879" s="396"/>
      <c r="RXW879" s="396"/>
      <c r="RXX879" s="396"/>
      <c r="RXY879" s="396"/>
      <c r="RXZ879" s="396"/>
      <c r="RYA879" s="396"/>
      <c r="RYB879" s="396"/>
      <c r="RYC879" s="396"/>
      <c r="RYD879" s="396"/>
      <c r="RYE879" s="396"/>
      <c r="RYF879" s="396"/>
      <c r="RYG879" s="396"/>
      <c r="RYH879" s="396"/>
      <c r="RYI879" s="396"/>
      <c r="RYJ879" s="396"/>
      <c r="RYK879" s="396"/>
      <c r="RYL879" s="396"/>
      <c r="RYM879" s="396"/>
      <c r="RYN879" s="396"/>
      <c r="RYO879" s="396"/>
      <c r="RYP879" s="396"/>
      <c r="RYQ879" s="396"/>
      <c r="RYR879" s="396"/>
      <c r="RYS879" s="396"/>
      <c r="RYT879" s="396"/>
      <c r="RYU879" s="396"/>
      <c r="RYV879" s="396"/>
      <c r="RYW879" s="396"/>
      <c r="RYX879" s="396"/>
      <c r="RYY879" s="396"/>
      <c r="RYZ879" s="396"/>
      <c r="RZA879" s="396"/>
      <c r="RZB879" s="396"/>
      <c r="RZC879" s="396"/>
      <c r="RZD879" s="396"/>
      <c r="RZE879" s="396"/>
      <c r="RZF879" s="396"/>
      <c r="RZG879" s="396"/>
      <c r="RZH879" s="396"/>
      <c r="RZI879" s="396"/>
      <c r="RZJ879" s="396"/>
      <c r="RZK879" s="396"/>
      <c r="RZL879" s="396"/>
      <c r="RZM879" s="396"/>
      <c r="RZN879" s="396"/>
      <c r="RZO879" s="396"/>
      <c r="RZP879" s="396"/>
      <c r="RZQ879" s="396"/>
      <c r="RZR879" s="396"/>
      <c r="RZS879" s="396"/>
      <c r="RZT879" s="396"/>
      <c r="RZU879" s="396"/>
      <c r="RZV879" s="396"/>
      <c r="RZW879" s="396"/>
      <c r="RZX879" s="396"/>
      <c r="RZY879" s="396"/>
      <c r="RZZ879" s="396"/>
      <c r="SAA879" s="396"/>
      <c r="SAB879" s="396"/>
      <c r="SAC879" s="396"/>
      <c r="SAD879" s="396"/>
      <c r="SAE879" s="396"/>
      <c r="SAF879" s="396"/>
      <c r="SAG879" s="396"/>
      <c r="SAH879" s="396"/>
      <c r="SAI879" s="396"/>
      <c r="SAJ879" s="396"/>
      <c r="SAK879" s="396"/>
      <c r="SAL879" s="396"/>
      <c r="SAM879" s="396"/>
      <c r="SAN879" s="396"/>
      <c r="SAO879" s="396"/>
      <c r="SAP879" s="396"/>
      <c r="SAQ879" s="396"/>
      <c r="SAR879" s="396"/>
      <c r="SAS879" s="396"/>
      <c r="SAT879" s="396"/>
      <c r="SAU879" s="396"/>
      <c r="SAV879" s="396"/>
      <c r="SAW879" s="396"/>
      <c r="SAX879" s="396"/>
      <c r="SAY879" s="396"/>
      <c r="SAZ879" s="396"/>
      <c r="SBA879" s="396"/>
      <c r="SBB879" s="396"/>
      <c r="SBC879" s="396"/>
      <c r="SBD879" s="396"/>
      <c r="SBE879" s="396"/>
      <c r="SBF879" s="396"/>
      <c r="SBG879" s="396"/>
      <c r="SBH879" s="396"/>
      <c r="SBI879" s="396"/>
      <c r="SBJ879" s="396"/>
      <c r="SBK879" s="396"/>
      <c r="SBL879" s="396"/>
      <c r="SBM879" s="396"/>
      <c r="SBN879" s="396"/>
      <c r="SBO879" s="396"/>
      <c r="SBP879" s="396"/>
      <c r="SBQ879" s="396"/>
      <c r="SBR879" s="396"/>
      <c r="SBS879" s="396"/>
      <c r="SBT879" s="396"/>
      <c r="SBU879" s="396"/>
      <c r="SBV879" s="396"/>
      <c r="SBW879" s="396"/>
      <c r="SBX879" s="396"/>
      <c r="SBY879" s="396"/>
      <c r="SBZ879" s="396"/>
      <c r="SCA879" s="396"/>
      <c r="SCB879" s="396"/>
      <c r="SCC879" s="396"/>
      <c r="SCD879" s="396"/>
      <c r="SCE879" s="396"/>
      <c r="SCF879" s="396"/>
      <c r="SCG879" s="396"/>
      <c r="SCH879" s="396"/>
      <c r="SCI879" s="396"/>
      <c r="SCJ879" s="396"/>
      <c r="SCK879" s="396"/>
      <c r="SCL879" s="396"/>
      <c r="SCM879" s="396"/>
      <c r="SCN879" s="396"/>
      <c r="SCO879" s="396"/>
      <c r="SCP879" s="396"/>
      <c r="SCQ879" s="396"/>
      <c r="SCR879" s="396"/>
      <c r="SCS879" s="396"/>
      <c r="SCT879" s="396"/>
      <c r="SCU879" s="396"/>
      <c r="SCV879" s="396"/>
      <c r="SCW879" s="396"/>
      <c r="SCX879" s="396"/>
      <c r="SCY879" s="396"/>
      <c r="SCZ879" s="396"/>
      <c r="SDA879" s="396"/>
      <c r="SDB879" s="396"/>
      <c r="SDC879" s="396"/>
      <c r="SDD879" s="396"/>
      <c r="SDE879" s="396"/>
      <c r="SDF879" s="396"/>
      <c r="SDG879" s="396"/>
      <c r="SDH879" s="396"/>
      <c r="SDI879" s="396"/>
      <c r="SDJ879" s="396"/>
      <c r="SDK879" s="396"/>
      <c r="SDL879" s="396"/>
      <c r="SDM879" s="396"/>
      <c r="SDN879" s="396"/>
      <c r="SDO879" s="396"/>
      <c r="SDP879" s="396"/>
      <c r="SDQ879" s="396"/>
      <c r="SDR879" s="396"/>
      <c r="SDS879" s="396"/>
      <c r="SDT879" s="396"/>
      <c r="SDU879" s="396"/>
      <c r="SDV879" s="396"/>
      <c r="SDW879" s="396"/>
      <c r="SDX879" s="396"/>
      <c r="SDY879" s="396"/>
      <c r="SDZ879" s="396"/>
      <c r="SEA879" s="396"/>
      <c r="SEB879" s="396"/>
      <c r="SEC879" s="396"/>
      <c r="SED879" s="396"/>
      <c r="SEE879" s="396"/>
      <c r="SEF879" s="396"/>
      <c r="SEG879" s="396"/>
      <c r="SEH879" s="396"/>
      <c r="SEI879" s="396"/>
      <c r="SEJ879" s="396"/>
      <c r="SEK879" s="396"/>
      <c r="SEL879" s="396"/>
      <c r="SEM879" s="396"/>
      <c r="SEN879" s="396"/>
      <c r="SEO879" s="396"/>
      <c r="SEP879" s="396"/>
      <c r="SEQ879" s="396"/>
      <c r="SER879" s="396"/>
      <c r="SES879" s="396"/>
      <c r="SET879" s="396"/>
      <c r="SEU879" s="396"/>
      <c r="SEV879" s="396"/>
      <c r="SEW879" s="396"/>
      <c r="SEX879" s="396"/>
      <c r="SEY879" s="396"/>
      <c r="SEZ879" s="396"/>
      <c r="SFA879" s="396"/>
      <c r="SFB879" s="396"/>
      <c r="SFC879" s="396"/>
      <c r="SFD879" s="396"/>
      <c r="SFE879" s="396"/>
      <c r="SFF879" s="396"/>
      <c r="SFG879" s="396"/>
      <c r="SFH879" s="396"/>
      <c r="SFI879" s="396"/>
      <c r="SFJ879" s="396"/>
      <c r="SFK879" s="396"/>
      <c r="SFL879" s="396"/>
      <c r="SFM879" s="396"/>
      <c r="SFN879" s="396"/>
      <c r="SFO879" s="396"/>
      <c r="SFP879" s="396"/>
      <c r="SFQ879" s="396"/>
      <c r="SFR879" s="396"/>
      <c r="SFS879" s="396"/>
      <c r="SFT879" s="396"/>
      <c r="SFU879" s="396"/>
      <c r="SFV879" s="396"/>
      <c r="SFW879" s="396"/>
      <c r="SFX879" s="396"/>
      <c r="SFY879" s="396"/>
      <c r="SFZ879" s="396"/>
      <c r="SGA879" s="396"/>
      <c r="SGB879" s="396"/>
      <c r="SGC879" s="396"/>
      <c r="SGD879" s="396"/>
      <c r="SGE879" s="396"/>
      <c r="SGF879" s="396"/>
      <c r="SGG879" s="396"/>
      <c r="SGH879" s="396"/>
      <c r="SGI879" s="396"/>
      <c r="SGJ879" s="396"/>
      <c r="SGK879" s="396"/>
      <c r="SGL879" s="396"/>
      <c r="SGM879" s="396"/>
      <c r="SGN879" s="396"/>
      <c r="SGO879" s="396"/>
      <c r="SGP879" s="396"/>
      <c r="SGQ879" s="396"/>
      <c r="SGR879" s="396"/>
      <c r="SGS879" s="396"/>
      <c r="SGT879" s="396"/>
      <c r="SGU879" s="396"/>
      <c r="SGV879" s="396"/>
      <c r="SGW879" s="396"/>
      <c r="SGX879" s="396"/>
      <c r="SGY879" s="396"/>
      <c r="SGZ879" s="396"/>
      <c r="SHA879" s="396"/>
      <c r="SHB879" s="396"/>
      <c r="SHC879" s="396"/>
      <c r="SHD879" s="396"/>
      <c r="SHE879" s="396"/>
      <c r="SHF879" s="396"/>
      <c r="SHG879" s="396"/>
      <c r="SHH879" s="396"/>
      <c r="SHI879" s="396"/>
      <c r="SHJ879" s="396"/>
      <c r="SHK879" s="396"/>
      <c r="SHL879" s="396"/>
      <c r="SHM879" s="396"/>
      <c r="SHN879" s="396"/>
      <c r="SHO879" s="396"/>
      <c r="SHP879" s="396"/>
      <c r="SHQ879" s="396"/>
      <c r="SHR879" s="396"/>
      <c r="SHS879" s="396"/>
      <c r="SHT879" s="396"/>
      <c r="SHU879" s="396"/>
      <c r="SHV879" s="396"/>
      <c r="SHW879" s="396"/>
      <c r="SHX879" s="396"/>
      <c r="SHY879" s="396"/>
      <c r="SHZ879" s="396"/>
      <c r="SIA879" s="396"/>
      <c r="SIB879" s="396"/>
      <c r="SIC879" s="396"/>
      <c r="SID879" s="396"/>
      <c r="SIE879" s="396"/>
      <c r="SIF879" s="396"/>
      <c r="SIG879" s="396"/>
      <c r="SIH879" s="396"/>
      <c r="SII879" s="396"/>
      <c r="SIJ879" s="396"/>
      <c r="SIK879" s="396"/>
      <c r="SIL879" s="396"/>
      <c r="SIM879" s="396"/>
      <c r="SIN879" s="396"/>
      <c r="SIO879" s="396"/>
      <c r="SIP879" s="396"/>
      <c r="SIQ879" s="396"/>
      <c r="SIR879" s="396"/>
      <c r="SIS879" s="396"/>
      <c r="SIT879" s="396"/>
      <c r="SIU879" s="396"/>
      <c r="SIV879" s="396"/>
      <c r="SIW879" s="396"/>
      <c r="SIX879" s="396"/>
      <c r="SIY879" s="396"/>
      <c r="SIZ879" s="396"/>
      <c r="SJA879" s="396"/>
      <c r="SJB879" s="396"/>
      <c r="SJC879" s="396"/>
      <c r="SJD879" s="396"/>
      <c r="SJE879" s="396"/>
      <c r="SJF879" s="396"/>
      <c r="SJG879" s="396"/>
      <c r="SJH879" s="396"/>
      <c r="SJI879" s="396"/>
      <c r="SJJ879" s="396"/>
      <c r="SJK879" s="396"/>
      <c r="SJL879" s="396"/>
      <c r="SJM879" s="396"/>
      <c r="SJN879" s="396"/>
      <c r="SJO879" s="396"/>
      <c r="SJP879" s="396"/>
      <c r="SJQ879" s="396"/>
      <c r="SJR879" s="396"/>
      <c r="SJS879" s="396"/>
      <c r="SJT879" s="396"/>
      <c r="SJU879" s="396"/>
      <c r="SJV879" s="396"/>
      <c r="SJW879" s="396"/>
      <c r="SJX879" s="396"/>
      <c r="SJY879" s="396"/>
      <c r="SJZ879" s="396"/>
      <c r="SKA879" s="396"/>
      <c r="SKB879" s="396"/>
      <c r="SKC879" s="396"/>
      <c r="SKD879" s="396"/>
      <c r="SKE879" s="396"/>
      <c r="SKF879" s="396"/>
      <c r="SKG879" s="396"/>
      <c r="SKH879" s="396"/>
      <c r="SKI879" s="396"/>
      <c r="SKJ879" s="396"/>
      <c r="SKK879" s="396"/>
      <c r="SKL879" s="396"/>
      <c r="SKM879" s="396"/>
      <c r="SKN879" s="396"/>
      <c r="SKO879" s="396"/>
      <c r="SKP879" s="396"/>
      <c r="SKQ879" s="396"/>
      <c r="SKR879" s="396"/>
      <c r="SKS879" s="396"/>
      <c r="SKT879" s="396"/>
      <c r="SKU879" s="396"/>
      <c r="SKV879" s="396"/>
      <c r="SKW879" s="396"/>
      <c r="SKX879" s="396"/>
      <c r="SKY879" s="396"/>
      <c r="SKZ879" s="396"/>
      <c r="SLA879" s="396"/>
      <c r="SLB879" s="396"/>
      <c r="SLC879" s="396"/>
      <c r="SLD879" s="396"/>
      <c r="SLE879" s="396"/>
      <c r="SLF879" s="396"/>
      <c r="SLG879" s="396"/>
      <c r="SLH879" s="396"/>
      <c r="SLI879" s="396"/>
      <c r="SLJ879" s="396"/>
      <c r="SLK879" s="396"/>
      <c r="SLL879" s="396"/>
      <c r="SLM879" s="396"/>
      <c r="SLN879" s="396"/>
      <c r="SLO879" s="396"/>
      <c r="SLP879" s="396"/>
      <c r="SLQ879" s="396"/>
      <c r="SLR879" s="396"/>
      <c r="SLS879" s="396"/>
      <c r="SLT879" s="396"/>
      <c r="SLU879" s="396"/>
      <c r="SLV879" s="396"/>
      <c r="SLW879" s="396"/>
      <c r="SLX879" s="396"/>
      <c r="SLY879" s="396"/>
      <c r="SLZ879" s="396"/>
      <c r="SMA879" s="396"/>
      <c r="SMB879" s="396"/>
      <c r="SMC879" s="396"/>
      <c r="SMD879" s="396"/>
      <c r="SME879" s="396"/>
      <c r="SMF879" s="396"/>
      <c r="SMG879" s="396"/>
      <c r="SMH879" s="396"/>
      <c r="SMI879" s="396"/>
      <c r="SMJ879" s="396"/>
      <c r="SMK879" s="396"/>
      <c r="SML879" s="396"/>
      <c r="SMM879" s="396"/>
      <c r="SMN879" s="396"/>
      <c r="SMO879" s="396"/>
      <c r="SMP879" s="396"/>
      <c r="SMQ879" s="396"/>
      <c r="SMR879" s="396"/>
      <c r="SMS879" s="396"/>
      <c r="SMT879" s="396"/>
      <c r="SMU879" s="396"/>
      <c r="SMV879" s="396"/>
      <c r="SMW879" s="396"/>
      <c r="SMX879" s="396"/>
      <c r="SMY879" s="396"/>
      <c r="SMZ879" s="396"/>
      <c r="SNA879" s="396"/>
      <c r="SNB879" s="396"/>
      <c r="SNC879" s="396"/>
      <c r="SND879" s="396"/>
      <c r="SNE879" s="396"/>
      <c r="SNF879" s="396"/>
      <c r="SNG879" s="396"/>
      <c r="SNH879" s="396"/>
      <c r="SNI879" s="396"/>
      <c r="SNJ879" s="396"/>
      <c r="SNK879" s="396"/>
      <c r="SNL879" s="396"/>
      <c r="SNM879" s="396"/>
      <c r="SNN879" s="396"/>
      <c r="SNO879" s="396"/>
      <c r="SNP879" s="396"/>
      <c r="SNQ879" s="396"/>
      <c r="SNR879" s="396"/>
      <c r="SNS879" s="396"/>
      <c r="SNT879" s="396"/>
      <c r="SNU879" s="396"/>
      <c r="SNV879" s="396"/>
      <c r="SNW879" s="396"/>
      <c r="SNX879" s="396"/>
      <c r="SNY879" s="396"/>
      <c r="SNZ879" s="396"/>
      <c r="SOA879" s="396"/>
      <c r="SOB879" s="396"/>
      <c r="SOC879" s="396"/>
      <c r="SOD879" s="396"/>
      <c r="SOE879" s="396"/>
      <c r="SOF879" s="396"/>
      <c r="SOG879" s="396"/>
      <c r="SOH879" s="396"/>
      <c r="SOI879" s="396"/>
      <c r="SOJ879" s="396"/>
      <c r="SOK879" s="396"/>
      <c r="SOL879" s="396"/>
      <c r="SOM879" s="396"/>
      <c r="SON879" s="396"/>
      <c r="SOO879" s="396"/>
      <c r="SOP879" s="396"/>
      <c r="SOQ879" s="396"/>
      <c r="SOR879" s="396"/>
      <c r="SOS879" s="396"/>
      <c r="SOT879" s="396"/>
      <c r="SOU879" s="396"/>
      <c r="SOV879" s="396"/>
      <c r="SOW879" s="396"/>
      <c r="SOX879" s="396"/>
      <c r="SOY879" s="396"/>
      <c r="SOZ879" s="396"/>
      <c r="SPA879" s="396"/>
      <c r="SPB879" s="396"/>
      <c r="SPC879" s="396"/>
      <c r="SPD879" s="396"/>
      <c r="SPE879" s="396"/>
      <c r="SPF879" s="396"/>
      <c r="SPG879" s="396"/>
      <c r="SPH879" s="396"/>
      <c r="SPI879" s="396"/>
      <c r="SPJ879" s="396"/>
      <c r="SPK879" s="396"/>
      <c r="SPL879" s="396"/>
      <c r="SPM879" s="396"/>
      <c r="SPN879" s="396"/>
      <c r="SPO879" s="396"/>
      <c r="SPP879" s="396"/>
      <c r="SPQ879" s="396"/>
      <c r="SPR879" s="396"/>
      <c r="SPS879" s="396"/>
      <c r="SPT879" s="396"/>
      <c r="SPU879" s="396"/>
      <c r="SPV879" s="396"/>
      <c r="SPW879" s="396"/>
      <c r="SPX879" s="396"/>
      <c r="SPY879" s="396"/>
      <c r="SPZ879" s="396"/>
      <c r="SQA879" s="396"/>
      <c r="SQB879" s="396"/>
      <c r="SQC879" s="396"/>
      <c r="SQD879" s="396"/>
      <c r="SQE879" s="396"/>
      <c r="SQF879" s="396"/>
      <c r="SQG879" s="396"/>
      <c r="SQH879" s="396"/>
      <c r="SQI879" s="396"/>
      <c r="SQJ879" s="396"/>
      <c r="SQK879" s="396"/>
      <c r="SQL879" s="396"/>
      <c r="SQM879" s="396"/>
      <c r="SQN879" s="396"/>
      <c r="SQO879" s="396"/>
      <c r="SQP879" s="396"/>
      <c r="SQQ879" s="396"/>
      <c r="SQR879" s="396"/>
      <c r="SQS879" s="396"/>
      <c r="SQT879" s="396"/>
      <c r="SQU879" s="396"/>
      <c r="SQV879" s="396"/>
      <c r="SQW879" s="396"/>
      <c r="SQX879" s="396"/>
      <c r="SQY879" s="396"/>
      <c r="SQZ879" s="396"/>
      <c r="SRA879" s="396"/>
      <c r="SRB879" s="396"/>
      <c r="SRC879" s="396"/>
      <c r="SRD879" s="396"/>
      <c r="SRE879" s="396"/>
      <c r="SRF879" s="396"/>
      <c r="SRG879" s="396"/>
      <c r="SRH879" s="396"/>
      <c r="SRI879" s="396"/>
      <c r="SRJ879" s="396"/>
      <c r="SRK879" s="396"/>
      <c r="SRL879" s="396"/>
      <c r="SRM879" s="396"/>
      <c r="SRN879" s="396"/>
      <c r="SRO879" s="396"/>
      <c r="SRP879" s="396"/>
      <c r="SRQ879" s="396"/>
      <c r="SRR879" s="396"/>
      <c r="SRS879" s="396"/>
      <c r="SRT879" s="396"/>
      <c r="SRU879" s="396"/>
      <c r="SRV879" s="396"/>
      <c r="SRW879" s="396"/>
      <c r="SRX879" s="396"/>
      <c r="SRY879" s="396"/>
      <c r="SRZ879" s="396"/>
      <c r="SSA879" s="396"/>
      <c r="SSB879" s="396"/>
      <c r="SSC879" s="396"/>
      <c r="SSD879" s="396"/>
      <c r="SSE879" s="396"/>
      <c r="SSF879" s="396"/>
      <c r="SSG879" s="396"/>
      <c r="SSH879" s="396"/>
      <c r="SSI879" s="396"/>
      <c r="SSJ879" s="396"/>
      <c r="SSK879" s="396"/>
      <c r="SSL879" s="396"/>
      <c r="SSM879" s="396"/>
      <c r="SSN879" s="396"/>
      <c r="SSO879" s="396"/>
      <c r="SSP879" s="396"/>
      <c r="SSQ879" s="396"/>
      <c r="SSR879" s="396"/>
      <c r="SSS879" s="396"/>
      <c r="SST879" s="396"/>
      <c r="SSU879" s="396"/>
      <c r="SSV879" s="396"/>
      <c r="SSW879" s="396"/>
      <c r="SSX879" s="396"/>
      <c r="SSY879" s="396"/>
      <c r="SSZ879" s="396"/>
      <c r="STA879" s="396"/>
      <c r="STB879" s="396"/>
      <c r="STC879" s="396"/>
      <c r="STD879" s="396"/>
      <c r="STE879" s="396"/>
      <c r="STF879" s="396"/>
      <c r="STG879" s="396"/>
      <c r="STH879" s="396"/>
      <c r="STI879" s="396"/>
      <c r="STJ879" s="396"/>
      <c r="STK879" s="396"/>
      <c r="STL879" s="396"/>
      <c r="STM879" s="396"/>
      <c r="STN879" s="396"/>
      <c r="STO879" s="396"/>
      <c r="STP879" s="396"/>
      <c r="STQ879" s="396"/>
      <c r="STR879" s="396"/>
      <c r="STS879" s="396"/>
      <c r="STT879" s="396"/>
      <c r="STU879" s="396"/>
      <c r="STV879" s="396"/>
      <c r="STW879" s="396"/>
      <c r="STX879" s="396"/>
      <c r="STY879" s="396"/>
      <c r="STZ879" s="396"/>
      <c r="SUA879" s="396"/>
      <c r="SUB879" s="396"/>
      <c r="SUC879" s="396"/>
      <c r="SUD879" s="396"/>
      <c r="SUE879" s="396"/>
      <c r="SUF879" s="396"/>
      <c r="SUG879" s="396"/>
      <c r="SUH879" s="396"/>
      <c r="SUI879" s="396"/>
      <c r="SUJ879" s="396"/>
      <c r="SUK879" s="396"/>
      <c r="SUL879" s="396"/>
      <c r="SUM879" s="396"/>
      <c r="SUN879" s="396"/>
      <c r="SUO879" s="396"/>
      <c r="SUP879" s="396"/>
      <c r="SUQ879" s="396"/>
      <c r="SUR879" s="396"/>
      <c r="SUS879" s="396"/>
      <c r="SUT879" s="396"/>
      <c r="SUU879" s="396"/>
      <c r="SUV879" s="396"/>
      <c r="SUW879" s="396"/>
      <c r="SUX879" s="396"/>
      <c r="SUY879" s="396"/>
      <c r="SUZ879" s="396"/>
      <c r="SVA879" s="396"/>
      <c r="SVB879" s="396"/>
      <c r="SVC879" s="396"/>
      <c r="SVD879" s="396"/>
      <c r="SVE879" s="396"/>
      <c r="SVF879" s="396"/>
      <c r="SVG879" s="396"/>
      <c r="SVH879" s="396"/>
      <c r="SVI879" s="396"/>
      <c r="SVJ879" s="396"/>
      <c r="SVK879" s="396"/>
      <c r="SVL879" s="396"/>
      <c r="SVM879" s="396"/>
      <c r="SVN879" s="396"/>
      <c r="SVO879" s="396"/>
      <c r="SVP879" s="396"/>
      <c r="SVQ879" s="396"/>
      <c r="SVR879" s="396"/>
      <c r="SVS879" s="396"/>
      <c r="SVT879" s="396"/>
      <c r="SVU879" s="396"/>
      <c r="SVV879" s="396"/>
      <c r="SVW879" s="396"/>
      <c r="SVX879" s="396"/>
      <c r="SVY879" s="396"/>
      <c r="SVZ879" s="396"/>
      <c r="SWA879" s="396"/>
      <c r="SWB879" s="396"/>
      <c r="SWC879" s="396"/>
      <c r="SWD879" s="396"/>
      <c r="SWE879" s="396"/>
      <c r="SWF879" s="396"/>
      <c r="SWG879" s="396"/>
      <c r="SWH879" s="396"/>
      <c r="SWI879" s="396"/>
      <c r="SWJ879" s="396"/>
      <c r="SWK879" s="396"/>
      <c r="SWL879" s="396"/>
      <c r="SWM879" s="396"/>
      <c r="SWN879" s="396"/>
      <c r="SWO879" s="396"/>
      <c r="SWP879" s="396"/>
      <c r="SWQ879" s="396"/>
      <c r="SWR879" s="396"/>
      <c r="SWS879" s="396"/>
      <c r="SWT879" s="396"/>
      <c r="SWU879" s="396"/>
      <c r="SWV879" s="396"/>
      <c r="SWW879" s="396"/>
      <c r="SWX879" s="396"/>
      <c r="SWY879" s="396"/>
      <c r="SWZ879" s="396"/>
      <c r="SXA879" s="396"/>
      <c r="SXB879" s="396"/>
      <c r="SXC879" s="396"/>
      <c r="SXD879" s="396"/>
      <c r="SXE879" s="396"/>
      <c r="SXF879" s="396"/>
      <c r="SXG879" s="396"/>
      <c r="SXH879" s="396"/>
      <c r="SXI879" s="396"/>
      <c r="SXJ879" s="396"/>
      <c r="SXK879" s="396"/>
      <c r="SXL879" s="396"/>
      <c r="SXM879" s="396"/>
      <c r="SXN879" s="396"/>
      <c r="SXO879" s="396"/>
      <c r="SXP879" s="396"/>
      <c r="SXQ879" s="396"/>
      <c r="SXR879" s="396"/>
      <c r="SXS879" s="396"/>
      <c r="SXT879" s="396"/>
      <c r="SXU879" s="396"/>
      <c r="SXV879" s="396"/>
      <c r="SXW879" s="396"/>
      <c r="SXX879" s="396"/>
      <c r="SXY879" s="396"/>
      <c r="SXZ879" s="396"/>
      <c r="SYA879" s="396"/>
      <c r="SYB879" s="396"/>
      <c r="SYC879" s="396"/>
      <c r="SYD879" s="396"/>
      <c r="SYE879" s="396"/>
      <c r="SYF879" s="396"/>
      <c r="SYG879" s="396"/>
      <c r="SYH879" s="396"/>
      <c r="SYI879" s="396"/>
      <c r="SYJ879" s="396"/>
      <c r="SYK879" s="396"/>
      <c r="SYL879" s="396"/>
      <c r="SYM879" s="396"/>
      <c r="SYN879" s="396"/>
      <c r="SYO879" s="396"/>
      <c r="SYP879" s="396"/>
      <c r="SYQ879" s="396"/>
      <c r="SYR879" s="396"/>
      <c r="SYS879" s="396"/>
      <c r="SYT879" s="396"/>
      <c r="SYU879" s="396"/>
      <c r="SYV879" s="396"/>
      <c r="SYW879" s="396"/>
      <c r="SYX879" s="396"/>
      <c r="SYY879" s="396"/>
      <c r="SYZ879" s="396"/>
      <c r="SZA879" s="396"/>
      <c r="SZB879" s="396"/>
      <c r="SZC879" s="396"/>
      <c r="SZD879" s="396"/>
      <c r="SZE879" s="396"/>
      <c r="SZF879" s="396"/>
      <c r="SZG879" s="396"/>
      <c r="SZH879" s="396"/>
      <c r="SZI879" s="396"/>
      <c r="SZJ879" s="396"/>
      <c r="SZK879" s="396"/>
      <c r="SZL879" s="396"/>
      <c r="SZM879" s="396"/>
      <c r="SZN879" s="396"/>
      <c r="SZO879" s="396"/>
      <c r="SZP879" s="396"/>
      <c r="SZQ879" s="396"/>
      <c r="SZR879" s="396"/>
      <c r="SZS879" s="396"/>
      <c r="SZT879" s="396"/>
      <c r="SZU879" s="396"/>
      <c r="SZV879" s="396"/>
      <c r="SZW879" s="396"/>
      <c r="SZX879" s="396"/>
      <c r="SZY879" s="396"/>
      <c r="SZZ879" s="396"/>
      <c r="TAA879" s="396"/>
      <c r="TAB879" s="396"/>
      <c r="TAC879" s="396"/>
      <c r="TAD879" s="396"/>
      <c r="TAE879" s="396"/>
      <c r="TAF879" s="396"/>
      <c r="TAG879" s="396"/>
      <c r="TAH879" s="396"/>
      <c r="TAI879" s="396"/>
      <c r="TAJ879" s="396"/>
      <c r="TAK879" s="396"/>
      <c r="TAL879" s="396"/>
      <c r="TAM879" s="396"/>
      <c r="TAN879" s="396"/>
      <c r="TAO879" s="396"/>
      <c r="TAP879" s="396"/>
      <c r="TAQ879" s="396"/>
      <c r="TAR879" s="396"/>
      <c r="TAS879" s="396"/>
      <c r="TAT879" s="396"/>
      <c r="TAU879" s="396"/>
      <c r="TAV879" s="396"/>
      <c r="TAW879" s="396"/>
      <c r="TAX879" s="396"/>
      <c r="TAY879" s="396"/>
      <c r="TAZ879" s="396"/>
      <c r="TBA879" s="396"/>
      <c r="TBB879" s="396"/>
      <c r="TBC879" s="396"/>
      <c r="TBD879" s="396"/>
      <c r="TBE879" s="396"/>
      <c r="TBF879" s="396"/>
      <c r="TBG879" s="396"/>
      <c r="TBH879" s="396"/>
      <c r="TBI879" s="396"/>
      <c r="TBJ879" s="396"/>
      <c r="TBK879" s="396"/>
      <c r="TBL879" s="396"/>
      <c r="TBM879" s="396"/>
      <c r="TBN879" s="396"/>
      <c r="TBO879" s="396"/>
      <c r="TBP879" s="396"/>
      <c r="TBQ879" s="396"/>
      <c r="TBR879" s="396"/>
      <c r="TBS879" s="396"/>
      <c r="TBT879" s="396"/>
      <c r="TBU879" s="396"/>
      <c r="TBV879" s="396"/>
      <c r="TBW879" s="396"/>
      <c r="TBX879" s="396"/>
      <c r="TBY879" s="396"/>
      <c r="TBZ879" s="396"/>
      <c r="TCA879" s="396"/>
      <c r="TCB879" s="396"/>
      <c r="TCC879" s="396"/>
      <c r="TCD879" s="396"/>
      <c r="TCE879" s="396"/>
      <c r="TCF879" s="396"/>
      <c r="TCG879" s="396"/>
      <c r="TCH879" s="396"/>
      <c r="TCI879" s="396"/>
      <c r="TCJ879" s="396"/>
      <c r="TCK879" s="396"/>
      <c r="TCL879" s="396"/>
      <c r="TCM879" s="396"/>
      <c r="TCN879" s="396"/>
      <c r="TCO879" s="396"/>
      <c r="TCP879" s="396"/>
      <c r="TCQ879" s="396"/>
      <c r="TCR879" s="396"/>
      <c r="TCS879" s="396"/>
      <c r="TCT879" s="396"/>
      <c r="TCU879" s="396"/>
      <c r="TCV879" s="396"/>
      <c r="TCW879" s="396"/>
      <c r="TCX879" s="396"/>
      <c r="TCY879" s="396"/>
      <c r="TCZ879" s="396"/>
      <c r="TDA879" s="396"/>
      <c r="TDB879" s="396"/>
      <c r="TDC879" s="396"/>
      <c r="TDD879" s="396"/>
      <c r="TDE879" s="396"/>
      <c r="TDF879" s="396"/>
      <c r="TDG879" s="396"/>
      <c r="TDH879" s="396"/>
      <c r="TDI879" s="396"/>
      <c r="TDJ879" s="396"/>
      <c r="TDK879" s="396"/>
      <c r="TDL879" s="396"/>
      <c r="TDM879" s="396"/>
      <c r="TDN879" s="396"/>
      <c r="TDO879" s="396"/>
      <c r="TDP879" s="396"/>
      <c r="TDQ879" s="396"/>
      <c r="TDR879" s="396"/>
      <c r="TDS879" s="396"/>
      <c r="TDT879" s="396"/>
      <c r="TDU879" s="396"/>
      <c r="TDV879" s="396"/>
      <c r="TDW879" s="396"/>
      <c r="TDX879" s="396"/>
      <c r="TDY879" s="396"/>
      <c r="TDZ879" s="396"/>
      <c r="TEA879" s="396"/>
      <c r="TEB879" s="396"/>
      <c r="TEC879" s="396"/>
      <c r="TED879" s="396"/>
      <c r="TEE879" s="396"/>
      <c r="TEF879" s="396"/>
      <c r="TEG879" s="396"/>
      <c r="TEH879" s="396"/>
      <c r="TEI879" s="396"/>
      <c r="TEJ879" s="396"/>
      <c r="TEK879" s="396"/>
      <c r="TEL879" s="396"/>
      <c r="TEM879" s="396"/>
      <c r="TEN879" s="396"/>
      <c r="TEO879" s="396"/>
      <c r="TEP879" s="396"/>
      <c r="TEQ879" s="396"/>
      <c r="TER879" s="396"/>
      <c r="TES879" s="396"/>
      <c r="TET879" s="396"/>
      <c r="TEU879" s="396"/>
      <c r="TEV879" s="396"/>
      <c r="TEW879" s="396"/>
      <c r="TEX879" s="396"/>
      <c r="TEY879" s="396"/>
      <c r="TEZ879" s="396"/>
      <c r="TFA879" s="396"/>
      <c r="TFB879" s="396"/>
      <c r="TFC879" s="396"/>
      <c r="TFD879" s="396"/>
      <c r="TFE879" s="396"/>
      <c r="TFF879" s="396"/>
      <c r="TFG879" s="396"/>
      <c r="TFH879" s="396"/>
      <c r="TFI879" s="396"/>
      <c r="TFJ879" s="396"/>
      <c r="TFK879" s="396"/>
      <c r="TFL879" s="396"/>
      <c r="TFM879" s="396"/>
      <c r="TFN879" s="396"/>
      <c r="TFO879" s="396"/>
      <c r="TFP879" s="396"/>
      <c r="TFQ879" s="396"/>
      <c r="TFR879" s="396"/>
      <c r="TFS879" s="396"/>
      <c r="TFT879" s="396"/>
      <c r="TFU879" s="396"/>
      <c r="TFV879" s="396"/>
      <c r="TFW879" s="396"/>
      <c r="TFX879" s="396"/>
      <c r="TFY879" s="396"/>
      <c r="TFZ879" s="396"/>
      <c r="TGA879" s="396"/>
      <c r="TGB879" s="396"/>
      <c r="TGC879" s="396"/>
      <c r="TGD879" s="396"/>
      <c r="TGE879" s="396"/>
      <c r="TGF879" s="396"/>
      <c r="TGG879" s="396"/>
      <c r="TGH879" s="396"/>
      <c r="TGI879" s="396"/>
      <c r="TGJ879" s="396"/>
      <c r="TGK879" s="396"/>
      <c r="TGL879" s="396"/>
      <c r="TGM879" s="396"/>
      <c r="TGN879" s="396"/>
      <c r="TGO879" s="396"/>
      <c r="TGP879" s="396"/>
      <c r="TGQ879" s="396"/>
      <c r="TGR879" s="396"/>
      <c r="TGS879" s="396"/>
      <c r="TGT879" s="396"/>
      <c r="TGU879" s="396"/>
      <c r="TGV879" s="396"/>
      <c r="TGW879" s="396"/>
      <c r="TGX879" s="396"/>
      <c r="TGY879" s="396"/>
      <c r="TGZ879" s="396"/>
      <c r="THA879" s="396"/>
      <c r="THB879" s="396"/>
      <c r="THC879" s="396"/>
      <c r="THD879" s="396"/>
      <c r="THE879" s="396"/>
      <c r="THF879" s="396"/>
      <c r="THG879" s="396"/>
      <c r="THH879" s="396"/>
      <c r="THI879" s="396"/>
      <c r="THJ879" s="396"/>
      <c r="THK879" s="396"/>
      <c r="THL879" s="396"/>
      <c r="THM879" s="396"/>
      <c r="THN879" s="396"/>
      <c r="THO879" s="396"/>
      <c r="THP879" s="396"/>
      <c r="THQ879" s="396"/>
      <c r="THR879" s="396"/>
      <c r="THS879" s="396"/>
      <c r="THT879" s="396"/>
      <c r="THU879" s="396"/>
      <c r="THV879" s="396"/>
      <c r="THW879" s="396"/>
      <c r="THX879" s="396"/>
      <c r="THY879" s="396"/>
      <c r="THZ879" s="396"/>
      <c r="TIA879" s="396"/>
      <c r="TIB879" s="396"/>
      <c r="TIC879" s="396"/>
      <c r="TID879" s="396"/>
      <c r="TIE879" s="396"/>
      <c r="TIF879" s="396"/>
      <c r="TIG879" s="396"/>
      <c r="TIH879" s="396"/>
      <c r="TII879" s="396"/>
      <c r="TIJ879" s="396"/>
      <c r="TIK879" s="396"/>
      <c r="TIL879" s="396"/>
      <c r="TIM879" s="396"/>
      <c r="TIN879" s="396"/>
      <c r="TIO879" s="396"/>
      <c r="TIP879" s="396"/>
      <c r="TIQ879" s="396"/>
      <c r="TIR879" s="396"/>
      <c r="TIS879" s="396"/>
      <c r="TIT879" s="396"/>
      <c r="TIU879" s="396"/>
      <c r="TIV879" s="396"/>
      <c r="TIW879" s="396"/>
      <c r="TIX879" s="396"/>
      <c r="TIY879" s="396"/>
      <c r="TIZ879" s="396"/>
      <c r="TJA879" s="396"/>
      <c r="TJB879" s="396"/>
      <c r="TJC879" s="396"/>
      <c r="TJD879" s="396"/>
      <c r="TJE879" s="396"/>
      <c r="TJF879" s="396"/>
      <c r="TJG879" s="396"/>
      <c r="TJH879" s="396"/>
      <c r="TJI879" s="396"/>
      <c r="TJJ879" s="396"/>
      <c r="TJK879" s="396"/>
      <c r="TJL879" s="396"/>
      <c r="TJM879" s="396"/>
      <c r="TJN879" s="396"/>
      <c r="TJO879" s="396"/>
      <c r="TJP879" s="396"/>
      <c r="TJQ879" s="396"/>
      <c r="TJR879" s="396"/>
      <c r="TJS879" s="396"/>
      <c r="TJT879" s="396"/>
      <c r="TJU879" s="396"/>
      <c r="TJV879" s="396"/>
      <c r="TJW879" s="396"/>
      <c r="TJX879" s="396"/>
      <c r="TJY879" s="396"/>
      <c r="TJZ879" s="396"/>
      <c r="TKA879" s="396"/>
      <c r="TKB879" s="396"/>
      <c r="TKC879" s="396"/>
      <c r="TKD879" s="396"/>
      <c r="TKE879" s="396"/>
      <c r="TKF879" s="396"/>
      <c r="TKG879" s="396"/>
      <c r="TKH879" s="396"/>
      <c r="TKI879" s="396"/>
      <c r="TKJ879" s="396"/>
      <c r="TKK879" s="396"/>
      <c r="TKL879" s="396"/>
      <c r="TKM879" s="396"/>
      <c r="TKN879" s="396"/>
      <c r="TKO879" s="396"/>
      <c r="TKP879" s="396"/>
      <c r="TKQ879" s="396"/>
      <c r="TKR879" s="396"/>
      <c r="TKS879" s="396"/>
      <c r="TKT879" s="396"/>
      <c r="TKU879" s="396"/>
      <c r="TKV879" s="396"/>
      <c r="TKW879" s="396"/>
      <c r="TKX879" s="396"/>
      <c r="TKY879" s="396"/>
      <c r="TKZ879" s="396"/>
      <c r="TLA879" s="396"/>
      <c r="TLB879" s="396"/>
      <c r="TLC879" s="396"/>
      <c r="TLD879" s="396"/>
      <c r="TLE879" s="396"/>
      <c r="TLF879" s="396"/>
      <c r="TLG879" s="396"/>
      <c r="TLH879" s="396"/>
      <c r="TLI879" s="396"/>
      <c r="TLJ879" s="396"/>
      <c r="TLK879" s="396"/>
      <c r="TLL879" s="396"/>
      <c r="TLM879" s="396"/>
      <c r="TLN879" s="396"/>
      <c r="TLO879" s="396"/>
      <c r="TLP879" s="396"/>
      <c r="TLQ879" s="396"/>
      <c r="TLR879" s="396"/>
      <c r="TLS879" s="396"/>
      <c r="TLT879" s="396"/>
      <c r="TLU879" s="396"/>
      <c r="TLV879" s="396"/>
      <c r="TLW879" s="396"/>
      <c r="TLX879" s="396"/>
      <c r="TLY879" s="396"/>
      <c r="TLZ879" s="396"/>
      <c r="TMA879" s="396"/>
      <c r="TMB879" s="396"/>
      <c r="TMC879" s="396"/>
      <c r="TMD879" s="396"/>
      <c r="TME879" s="396"/>
      <c r="TMF879" s="396"/>
      <c r="TMG879" s="396"/>
      <c r="TMH879" s="396"/>
      <c r="TMI879" s="396"/>
      <c r="TMJ879" s="396"/>
      <c r="TMK879" s="396"/>
      <c r="TML879" s="396"/>
      <c r="TMM879" s="396"/>
      <c r="TMN879" s="396"/>
      <c r="TMO879" s="396"/>
      <c r="TMP879" s="396"/>
      <c r="TMQ879" s="396"/>
      <c r="TMR879" s="396"/>
      <c r="TMS879" s="396"/>
      <c r="TMT879" s="396"/>
      <c r="TMU879" s="396"/>
      <c r="TMV879" s="396"/>
      <c r="TMW879" s="396"/>
      <c r="TMX879" s="396"/>
      <c r="TMY879" s="396"/>
      <c r="TMZ879" s="396"/>
      <c r="TNA879" s="396"/>
      <c r="TNB879" s="396"/>
      <c r="TNC879" s="396"/>
      <c r="TND879" s="396"/>
      <c r="TNE879" s="396"/>
      <c r="TNF879" s="396"/>
      <c r="TNG879" s="396"/>
      <c r="TNH879" s="396"/>
      <c r="TNI879" s="396"/>
      <c r="TNJ879" s="396"/>
      <c r="TNK879" s="396"/>
      <c r="TNL879" s="396"/>
      <c r="TNM879" s="396"/>
      <c r="TNN879" s="396"/>
      <c r="TNO879" s="396"/>
      <c r="TNP879" s="396"/>
      <c r="TNQ879" s="396"/>
      <c r="TNR879" s="396"/>
      <c r="TNS879" s="396"/>
      <c r="TNT879" s="396"/>
      <c r="TNU879" s="396"/>
      <c r="TNV879" s="396"/>
      <c r="TNW879" s="396"/>
      <c r="TNX879" s="396"/>
      <c r="TNY879" s="396"/>
      <c r="TNZ879" s="396"/>
      <c r="TOA879" s="396"/>
      <c r="TOB879" s="396"/>
      <c r="TOC879" s="396"/>
      <c r="TOD879" s="396"/>
      <c r="TOE879" s="396"/>
      <c r="TOF879" s="396"/>
      <c r="TOG879" s="396"/>
      <c r="TOH879" s="396"/>
      <c r="TOI879" s="396"/>
      <c r="TOJ879" s="396"/>
      <c r="TOK879" s="396"/>
      <c r="TOL879" s="396"/>
      <c r="TOM879" s="396"/>
      <c r="TON879" s="396"/>
      <c r="TOO879" s="396"/>
      <c r="TOP879" s="396"/>
      <c r="TOQ879" s="396"/>
      <c r="TOR879" s="396"/>
      <c r="TOS879" s="396"/>
      <c r="TOT879" s="396"/>
      <c r="TOU879" s="396"/>
      <c r="TOV879" s="396"/>
      <c r="TOW879" s="396"/>
      <c r="TOX879" s="396"/>
      <c r="TOY879" s="396"/>
      <c r="TOZ879" s="396"/>
      <c r="TPA879" s="396"/>
      <c r="TPB879" s="396"/>
      <c r="TPC879" s="396"/>
      <c r="TPD879" s="396"/>
      <c r="TPE879" s="396"/>
      <c r="TPF879" s="396"/>
      <c r="TPG879" s="396"/>
      <c r="TPH879" s="396"/>
      <c r="TPI879" s="396"/>
      <c r="TPJ879" s="396"/>
      <c r="TPK879" s="396"/>
      <c r="TPL879" s="396"/>
      <c r="TPM879" s="396"/>
      <c r="TPN879" s="396"/>
      <c r="TPO879" s="396"/>
      <c r="TPP879" s="396"/>
      <c r="TPQ879" s="396"/>
      <c r="TPR879" s="396"/>
      <c r="TPS879" s="396"/>
      <c r="TPT879" s="396"/>
      <c r="TPU879" s="396"/>
      <c r="TPV879" s="396"/>
      <c r="TPW879" s="396"/>
      <c r="TPX879" s="396"/>
      <c r="TPY879" s="396"/>
      <c r="TPZ879" s="396"/>
      <c r="TQA879" s="396"/>
      <c r="TQB879" s="396"/>
      <c r="TQC879" s="396"/>
      <c r="TQD879" s="396"/>
      <c r="TQE879" s="396"/>
      <c r="TQF879" s="396"/>
      <c r="TQG879" s="396"/>
      <c r="TQH879" s="396"/>
      <c r="TQI879" s="396"/>
      <c r="TQJ879" s="396"/>
      <c r="TQK879" s="396"/>
      <c r="TQL879" s="396"/>
      <c r="TQM879" s="396"/>
      <c r="TQN879" s="396"/>
      <c r="TQO879" s="396"/>
      <c r="TQP879" s="396"/>
      <c r="TQQ879" s="396"/>
      <c r="TQR879" s="396"/>
      <c r="TQS879" s="396"/>
      <c r="TQT879" s="396"/>
      <c r="TQU879" s="396"/>
      <c r="TQV879" s="396"/>
      <c r="TQW879" s="396"/>
      <c r="TQX879" s="396"/>
      <c r="TQY879" s="396"/>
      <c r="TQZ879" s="396"/>
      <c r="TRA879" s="396"/>
      <c r="TRB879" s="396"/>
      <c r="TRC879" s="396"/>
      <c r="TRD879" s="396"/>
      <c r="TRE879" s="396"/>
      <c r="TRF879" s="396"/>
      <c r="TRG879" s="396"/>
      <c r="TRH879" s="396"/>
      <c r="TRI879" s="396"/>
      <c r="TRJ879" s="396"/>
      <c r="TRK879" s="396"/>
      <c r="TRL879" s="396"/>
      <c r="TRM879" s="396"/>
      <c r="TRN879" s="396"/>
      <c r="TRO879" s="396"/>
      <c r="TRP879" s="396"/>
      <c r="TRQ879" s="396"/>
      <c r="TRR879" s="396"/>
      <c r="TRS879" s="396"/>
      <c r="TRT879" s="396"/>
      <c r="TRU879" s="396"/>
      <c r="TRV879" s="396"/>
      <c r="TRW879" s="396"/>
      <c r="TRX879" s="396"/>
      <c r="TRY879" s="396"/>
      <c r="TRZ879" s="396"/>
      <c r="TSA879" s="396"/>
      <c r="TSB879" s="396"/>
      <c r="TSC879" s="396"/>
      <c r="TSD879" s="396"/>
      <c r="TSE879" s="396"/>
      <c r="TSF879" s="396"/>
      <c r="TSG879" s="396"/>
      <c r="TSH879" s="396"/>
      <c r="TSI879" s="396"/>
      <c r="TSJ879" s="396"/>
      <c r="TSK879" s="396"/>
      <c r="TSL879" s="396"/>
      <c r="TSM879" s="396"/>
      <c r="TSN879" s="396"/>
      <c r="TSO879" s="396"/>
      <c r="TSP879" s="396"/>
      <c r="TSQ879" s="396"/>
      <c r="TSR879" s="396"/>
      <c r="TSS879" s="396"/>
      <c r="TST879" s="396"/>
      <c r="TSU879" s="396"/>
      <c r="TSV879" s="396"/>
      <c r="TSW879" s="396"/>
      <c r="TSX879" s="396"/>
      <c r="TSY879" s="396"/>
      <c r="TSZ879" s="396"/>
      <c r="TTA879" s="396"/>
      <c r="TTB879" s="396"/>
      <c r="TTC879" s="396"/>
      <c r="TTD879" s="396"/>
      <c r="TTE879" s="396"/>
      <c r="TTF879" s="396"/>
      <c r="TTG879" s="396"/>
      <c r="TTH879" s="396"/>
      <c r="TTI879" s="396"/>
      <c r="TTJ879" s="396"/>
      <c r="TTK879" s="396"/>
      <c r="TTL879" s="396"/>
      <c r="TTM879" s="396"/>
      <c r="TTN879" s="396"/>
      <c r="TTO879" s="396"/>
      <c r="TTP879" s="396"/>
      <c r="TTQ879" s="396"/>
      <c r="TTR879" s="396"/>
      <c r="TTS879" s="396"/>
      <c r="TTT879" s="396"/>
      <c r="TTU879" s="396"/>
      <c r="TTV879" s="396"/>
      <c r="TTW879" s="396"/>
      <c r="TTX879" s="396"/>
      <c r="TTY879" s="396"/>
      <c r="TTZ879" s="396"/>
      <c r="TUA879" s="396"/>
      <c r="TUB879" s="396"/>
      <c r="TUC879" s="396"/>
      <c r="TUD879" s="396"/>
      <c r="TUE879" s="396"/>
      <c r="TUF879" s="396"/>
      <c r="TUG879" s="396"/>
      <c r="TUH879" s="396"/>
      <c r="TUI879" s="396"/>
      <c r="TUJ879" s="396"/>
      <c r="TUK879" s="396"/>
      <c r="TUL879" s="396"/>
      <c r="TUM879" s="396"/>
      <c r="TUN879" s="396"/>
      <c r="TUO879" s="396"/>
      <c r="TUP879" s="396"/>
      <c r="TUQ879" s="396"/>
      <c r="TUR879" s="396"/>
      <c r="TUS879" s="396"/>
      <c r="TUT879" s="396"/>
      <c r="TUU879" s="396"/>
      <c r="TUV879" s="396"/>
      <c r="TUW879" s="396"/>
      <c r="TUX879" s="396"/>
      <c r="TUY879" s="396"/>
      <c r="TUZ879" s="396"/>
      <c r="TVA879" s="396"/>
      <c r="TVB879" s="396"/>
      <c r="TVC879" s="396"/>
      <c r="TVD879" s="396"/>
      <c r="TVE879" s="396"/>
      <c r="TVF879" s="396"/>
      <c r="TVG879" s="396"/>
      <c r="TVH879" s="396"/>
      <c r="TVI879" s="396"/>
      <c r="TVJ879" s="396"/>
      <c r="TVK879" s="396"/>
      <c r="TVL879" s="396"/>
      <c r="TVM879" s="396"/>
      <c r="TVN879" s="396"/>
      <c r="TVO879" s="396"/>
      <c r="TVP879" s="396"/>
      <c r="TVQ879" s="396"/>
      <c r="TVR879" s="396"/>
      <c r="TVS879" s="396"/>
      <c r="TVT879" s="396"/>
      <c r="TVU879" s="396"/>
      <c r="TVV879" s="396"/>
      <c r="TVW879" s="396"/>
      <c r="TVX879" s="396"/>
      <c r="TVY879" s="396"/>
      <c r="TVZ879" s="396"/>
      <c r="TWA879" s="396"/>
      <c r="TWB879" s="396"/>
      <c r="TWC879" s="396"/>
      <c r="TWD879" s="396"/>
      <c r="TWE879" s="396"/>
      <c r="TWF879" s="396"/>
      <c r="TWG879" s="396"/>
      <c r="TWH879" s="396"/>
      <c r="TWI879" s="396"/>
      <c r="TWJ879" s="396"/>
      <c r="TWK879" s="396"/>
      <c r="TWL879" s="396"/>
      <c r="TWM879" s="396"/>
      <c r="TWN879" s="396"/>
      <c r="TWO879" s="396"/>
      <c r="TWP879" s="396"/>
      <c r="TWQ879" s="396"/>
      <c r="TWR879" s="396"/>
      <c r="TWS879" s="396"/>
      <c r="TWT879" s="396"/>
      <c r="TWU879" s="396"/>
      <c r="TWV879" s="396"/>
      <c r="TWW879" s="396"/>
      <c r="TWX879" s="396"/>
      <c r="TWY879" s="396"/>
      <c r="TWZ879" s="396"/>
      <c r="TXA879" s="396"/>
      <c r="TXB879" s="396"/>
      <c r="TXC879" s="396"/>
      <c r="TXD879" s="396"/>
      <c r="TXE879" s="396"/>
      <c r="TXF879" s="396"/>
      <c r="TXG879" s="396"/>
      <c r="TXH879" s="396"/>
      <c r="TXI879" s="396"/>
      <c r="TXJ879" s="396"/>
      <c r="TXK879" s="396"/>
      <c r="TXL879" s="396"/>
      <c r="TXM879" s="396"/>
      <c r="TXN879" s="396"/>
      <c r="TXO879" s="396"/>
      <c r="TXP879" s="396"/>
      <c r="TXQ879" s="396"/>
      <c r="TXR879" s="396"/>
      <c r="TXS879" s="396"/>
      <c r="TXT879" s="396"/>
      <c r="TXU879" s="396"/>
      <c r="TXV879" s="396"/>
      <c r="TXW879" s="396"/>
      <c r="TXX879" s="396"/>
      <c r="TXY879" s="396"/>
      <c r="TXZ879" s="396"/>
      <c r="TYA879" s="396"/>
      <c r="TYB879" s="396"/>
      <c r="TYC879" s="396"/>
      <c r="TYD879" s="396"/>
      <c r="TYE879" s="396"/>
      <c r="TYF879" s="396"/>
      <c r="TYG879" s="396"/>
      <c r="TYH879" s="396"/>
      <c r="TYI879" s="396"/>
      <c r="TYJ879" s="396"/>
      <c r="TYK879" s="396"/>
      <c r="TYL879" s="396"/>
      <c r="TYM879" s="396"/>
      <c r="TYN879" s="396"/>
      <c r="TYO879" s="396"/>
      <c r="TYP879" s="396"/>
      <c r="TYQ879" s="396"/>
      <c r="TYR879" s="396"/>
      <c r="TYS879" s="396"/>
      <c r="TYT879" s="396"/>
      <c r="TYU879" s="396"/>
      <c r="TYV879" s="396"/>
      <c r="TYW879" s="396"/>
      <c r="TYX879" s="396"/>
      <c r="TYY879" s="396"/>
      <c r="TYZ879" s="396"/>
      <c r="TZA879" s="396"/>
      <c r="TZB879" s="396"/>
      <c r="TZC879" s="396"/>
      <c r="TZD879" s="396"/>
      <c r="TZE879" s="396"/>
      <c r="TZF879" s="396"/>
      <c r="TZG879" s="396"/>
      <c r="TZH879" s="396"/>
      <c r="TZI879" s="396"/>
      <c r="TZJ879" s="396"/>
      <c r="TZK879" s="396"/>
      <c r="TZL879" s="396"/>
      <c r="TZM879" s="396"/>
      <c r="TZN879" s="396"/>
      <c r="TZO879" s="396"/>
      <c r="TZP879" s="396"/>
      <c r="TZQ879" s="396"/>
      <c r="TZR879" s="396"/>
      <c r="TZS879" s="396"/>
      <c r="TZT879" s="396"/>
      <c r="TZU879" s="396"/>
      <c r="TZV879" s="396"/>
      <c r="TZW879" s="396"/>
      <c r="TZX879" s="396"/>
      <c r="TZY879" s="396"/>
      <c r="TZZ879" s="396"/>
      <c r="UAA879" s="396"/>
      <c r="UAB879" s="396"/>
      <c r="UAC879" s="396"/>
      <c r="UAD879" s="396"/>
      <c r="UAE879" s="396"/>
      <c r="UAF879" s="396"/>
      <c r="UAG879" s="396"/>
      <c r="UAH879" s="396"/>
      <c r="UAI879" s="396"/>
      <c r="UAJ879" s="396"/>
      <c r="UAK879" s="396"/>
      <c r="UAL879" s="396"/>
      <c r="UAM879" s="396"/>
      <c r="UAN879" s="396"/>
      <c r="UAO879" s="396"/>
      <c r="UAP879" s="396"/>
      <c r="UAQ879" s="396"/>
      <c r="UAR879" s="396"/>
      <c r="UAS879" s="396"/>
      <c r="UAT879" s="396"/>
      <c r="UAU879" s="396"/>
      <c r="UAV879" s="396"/>
      <c r="UAW879" s="396"/>
      <c r="UAX879" s="396"/>
      <c r="UAY879" s="396"/>
      <c r="UAZ879" s="396"/>
      <c r="UBA879" s="396"/>
      <c r="UBB879" s="396"/>
      <c r="UBC879" s="396"/>
      <c r="UBD879" s="396"/>
      <c r="UBE879" s="396"/>
      <c r="UBF879" s="396"/>
      <c r="UBG879" s="396"/>
      <c r="UBH879" s="396"/>
      <c r="UBI879" s="396"/>
      <c r="UBJ879" s="396"/>
      <c r="UBK879" s="396"/>
      <c r="UBL879" s="396"/>
      <c r="UBM879" s="396"/>
      <c r="UBN879" s="396"/>
      <c r="UBO879" s="396"/>
      <c r="UBP879" s="396"/>
      <c r="UBQ879" s="396"/>
      <c r="UBR879" s="396"/>
      <c r="UBS879" s="396"/>
      <c r="UBT879" s="396"/>
      <c r="UBU879" s="396"/>
      <c r="UBV879" s="396"/>
      <c r="UBW879" s="396"/>
      <c r="UBX879" s="396"/>
      <c r="UBY879" s="396"/>
      <c r="UBZ879" s="396"/>
      <c r="UCA879" s="396"/>
      <c r="UCB879" s="396"/>
      <c r="UCC879" s="396"/>
      <c r="UCD879" s="396"/>
      <c r="UCE879" s="396"/>
      <c r="UCF879" s="396"/>
      <c r="UCG879" s="396"/>
      <c r="UCH879" s="396"/>
      <c r="UCI879" s="396"/>
      <c r="UCJ879" s="396"/>
      <c r="UCK879" s="396"/>
      <c r="UCL879" s="396"/>
      <c r="UCM879" s="396"/>
      <c r="UCN879" s="396"/>
      <c r="UCO879" s="396"/>
      <c r="UCP879" s="396"/>
      <c r="UCQ879" s="396"/>
      <c r="UCR879" s="396"/>
      <c r="UCS879" s="396"/>
      <c r="UCT879" s="396"/>
      <c r="UCU879" s="396"/>
      <c r="UCV879" s="396"/>
      <c r="UCW879" s="396"/>
      <c r="UCX879" s="396"/>
      <c r="UCY879" s="396"/>
      <c r="UCZ879" s="396"/>
      <c r="UDA879" s="396"/>
      <c r="UDB879" s="396"/>
      <c r="UDC879" s="396"/>
      <c r="UDD879" s="396"/>
      <c r="UDE879" s="396"/>
      <c r="UDF879" s="396"/>
      <c r="UDG879" s="396"/>
      <c r="UDH879" s="396"/>
      <c r="UDI879" s="396"/>
      <c r="UDJ879" s="396"/>
      <c r="UDK879" s="396"/>
      <c r="UDL879" s="396"/>
      <c r="UDM879" s="396"/>
      <c r="UDN879" s="396"/>
      <c r="UDO879" s="396"/>
      <c r="UDP879" s="396"/>
      <c r="UDQ879" s="396"/>
      <c r="UDR879" s="396"/>
      <c r="UDS879" s="396"/>
      <c r="UDT879" s="396"/>
      <c r="UDU879" s="396"/>
      <c r="UDV879" s="396"/>
      <c r="UDW879" s="396"/>
      <c r="UDX879" s="396"/>
      <c r="UDY879" s="396"/>
      <c r="UDZ879" s="396"/>
      <c r="UEA879" s="396"/>
      <c r="UEB879" s="396"/>
      <c r="UEC879" s="396"/>
      <c r="UED879" s="396"/>
      <c r="UEE879" s="396"/>
      <c r="UEF879" s="396"/>
      <c r="UEG879" s="396"/>
      <c r="UEH879" s="396"/>
      <c r="UEI879" s="396"/>
      <c r="UEJ879" s="396"/>
      <c r="UEK879" s="396"/>
      <c r="UEL879" s="396"/>
      <c r="UEM879" s="396"/>
      <c r="UEN879" s="396"/>
      <c r="UEO879" s="396"/>
      <c r="UEP879" s="396"/>
      <c r="UEQ879" s="396"/>
      <c r="UER879" s="396"/>
      <c r="UES879" s="396"/>
      <c r="UET879" s="396"/>
      <c r="UEU879" s="396"/>
      <c r="UEV879" s="396"/>
      <c r="UEW879" s="396"/>
      <c r="UEX879" s="396"/>
      <c r="UEY879" s="396"/>
      <c r="UEZ879" s="396"/>
      <c r="UFA879" s="396"/>
      <c r="UFB879" s="396"/>
      <c r="UFC879" s="396"/>
      <c r="UFD879" s="396"/>
      <c r="UFE879" s="396"/>
      <c r="UFF879" s="396"/>
      <c r="UFG879" s="396"/>
      <c r="UFH879" s="396"/>
      <c r="UFI879" s="396"/>
      <c r="UFJ879" s="396"/>
      <c r="UFK879" s="396"/>
      <c r="UFL879" s="396"/>
      <c r="UFM879" s="396"/>
      <c r="UFN879" s="396"/>
      <c r="UFO879" s="396"/>
      <c r="UFP879" s="396"/>
      <c r="UFQ879" s="396"/>
      <c r="UFR879" s="396"/>
      <c r="UFS879" s="396"/>
      <c r="UFT879" s="396"/>
      <c r="UFU879" s="396"/>
      <c r="UFV879" s="396"/>
      <c r="UFW879" s="396"/>
      <c r="UFX879" s="396"/>
      <c r="UFY879" s="396"/>
      <c r="UFZ879" s="396"/>
      <c r="UGA879" s="396"/>
      <c r="UGB879" s="396"/>
      <c r="UGC879" s="396"/>
      <c r="UGD879" s="396"/>
      <c r="UGE879" s="396"/>
      <c r="UGF879" s="396"/>
      <c r="UGG879" s="396"/>
      <c r="UGH879" s="396"/>
      <c r="UGI879" s="396"/>
      <c r="UGJ879" s="396"/>
      <c r="UGK879" s="396"/>
      <c r="UGL879" s="396"/>
      <c r="UGM879" s="396"/>
      <c r="UGN879" s="396"/>
      <c r="UGO879" s="396"/>
      <c r="UGP879" s="396"/>
      <c r="UGQ879" s="396"/>
      <c r="UGR879" s="396"/>
      <c r="UGS879" s="396"/>
      <c r="UGT879" s="396"/>
      <c r="UGU879" s="396"/>
      <c r="UGV879" s="396"/>
      <c r="UGW879" s="396"/>
      <c r="UGX879" s="396"/>
      <c r="UGY879" s="396"/>
      <c r="UGZ879" s="396"/>
      <c r="UHA879" s="396"/>
      <c r="UHB879" s="396"/>
      <c r="UHC879" s="396"/>
      <c r="UHD879" s="396"/>
      <c r="UHE879" s="396"/>
      <c r="UHF879" s="396"/>
      <c r="UHG879" s="396"/>
      <c r="UHH879" s="396"/>
      <c r="UHI879" s="396"/>
      <c r="UHJ879" s="396"/>
      <c r="UHK879" s="396"/>
      <c r="UHL879" s="396"/>
      <c r="UHM879" s="396"/>
      <c r="UHN879" s="396"/>
      <c r="UHO879" s="396"/>
      <c r="UHP879" s="396"/>
      <c r="UHQ879" s="396"/>
      <c r="UHR879" s="396"/>
      <c r="UHS879" s="396"/>
      <c r="UHT879" s="396"/>
      <c r="UHU879" s="396"/>
      <c r="UHV879" s="396"/>
      <c r="UHW879" s="396"/>
      <c r="UHX879" s="396"/>
      <c r="UHY879" s="396"/>
      <c r="UHZ879" s="396"/>
      <c r="UIA879" s="396"/>
      <c r="UIB879" s="396"/>
      <c r="UIC879" s="396"/>
      <c r="UID879" s="396"/>
      <c r="UIE879" s="396"/>
      <c r="UIF879" s="396"/>
      <c r="UIG879" s="396"/>
      <c r="UIH879" s="396"/>
      <c r="UII879" s="396"/>
      <c r="UIJ879" s="396"/>
      <c r="UIK879" s="396"/>
      <c r="UIL879" s="396"/>
      <c r="UIM879" s="396"/>
      <c r="UIN879" s="396"/>
      <c r="UIO879" s="396"/>
      <c r="UIP879" s="396"/>
      <c r="UIQ879" s="396"/>
      <c r="UIR879" s="396"/>
      <c r="UIS879" s="396"/>
      <c r="UIT879" s="396"/>
      <c r="UIU879" s="396"/>
      <c r="UIV879" s="396"/>
      <c r="UIW879" s="396"/>
      <c r="UIX879" s="396"/>
      <c r="UIY879" s="396"/>
      <c r="UIZ879" s="396"/>
      <c r="UJA879" s="396"/>
      <c r="UJB879" s="396"/>
      <c r="UJC879" s="396"/>
      <c r="UJD879" s="396"/>
      <c r="UJE879" s="396"/>
      <c r="UJF879" s="396"/>
      <c r="UJG879" s="396"/>
      <c r="UJH879" s="396"/>
      <c r="UJI879" s="396"/>
      <c r="UJJ879" s="396"/>
      <c r="UJK879" s="396"/>
      <c r="UJL879" s="396"/>
      <c r="UJM879" s="396"/>
      <c r="UJN879" s="396"/>
      <c r="UJO879" s="396"/>
      <c r="UJP879" s="396"/>
      <c r="UJQ879" s="396"/>
      <c r="UJR879" s="396"/>
      <c r="UJS879" s="396"/>
      <c r="UJT879" s="396"/>
      <c r="UJU879" s="396"/>
      <c r="UJV879" s="396"/>
      <c r="UJW879" s="396"/>
      <c r="UJX879" s="396"/>
      <c r="UJY879" s="396"/>
      <c r="UJZ879" s="396"/>
      <c r="UKA879" s="396"/>
      <c r="UKB879" s="396"/>
      <c r="UKC879" s="396"/>
      <c r="UKD879" s="396"/>
      <c r="UKE879" s="396"/>
      <c r="UKF879" s="396"/>
      <c r="UKG879" s="396"/>
      <c r="UKH879" s="396"/>
      <c r="UKI879" s="396"/>
      <c r="UKJ879" s="396"/>
      <c r="UKK879" s="396"/>
      <c r="UKL879" s="396"/>
      <c r="UKM879" s="396"/>
      <c r="UKN879" s="396"/>
      <c r="UKO879" s="396"/>
      <c r="UKP879" s="396"/>
      <c r="UKQ879" s="396"/>
      <c r="UKR879" s="396"/>
      <c r="UKS879" s="396"/>
      <c r="UKT879" s="396"/>
      <c r="UKU879" s="396"/>
      <c r="UKV879" s="396"/>
      <c r="UKW879" s="396"/>
      <c r="UKX879" s="396"/>
      <c r="UKY879" s="396"/>
      <c r="UKZ879" s="396"/>
      <c r="ULA879" s="396"/>
      <c r="ULB879" s="396"/>
      <c r="ULC879" s="396"/>
      <c r="ULD879" s="396"/>
      <c r="ULE879" s="396"/>
      <c r="ULF879" s="396"/>
      <c r="ULG879" s="396"/>
      <c r="ULH879" s="396"/>
      <c r="ULI879" s="396"/>
      <c r="ULJ879" s="396"/>
      <c r="ULK879" s="396"/>
      <c r="ULL879" s="396"/>
      <c r="ULM879" s="396"/>
      <c r="ULN879" s="396"/>
      <c r="ULO879" s="396"/>
      <c r="ULP879" s="396"/>
      <c r="ULQ879" s="396"/>
      <c r="ULR879" s="396"/>
      <c r="ULS879" s="396"/>
      <c r="ULT879" s="396"/>
      <c r="ULU879" s="396"/>
      <c r="ULV879" s="396"/>
      <c r="ULW879" s="396"/>
      <c r="ULX879" s="396"/>
      <c r="ULY879" s="396"/>
      <c r="ULZ879" s="396"/>
      <c r="UMA879" s="396"/>
      <c r="UMB879" s="396"/>
      <c r="UMC879" s="396"/>
      <c r="UMD879" s="396"/>
      <c r="UME879" s="396"/>
      <c r="UMF879" s="396"/>
      <c r="UMG879" s="396"/>
      <c r="UMH879" s="396"/>
      <c r="UMI879" s="396"/>
      <c r="UMJ879" s="396"/>
      <c r="UMK879" s="396"/>
      <c r="UML879" s="396"/>
      <c r="UMM879" s="396"/>
      <c r="UMN879" s="396"/>
      <c r="UMO879" s="396"/>
      <c r="UMP879" s="396"/>
      <c r="UMQ879" s="396"/>
      <c r="UMR879" s="396"/>
      <c r="UMS879" s="396"/>
      <c r="UMT879" s="396"/>
      <c r="UMU879" s="396"/>
      <c r="UMV879" s="396"/>
      <c r="UMW879" s="396"/>
      <c r="UMX879" s="396"/>
      <c r="UMY879" s="396"/>
      <c r="UMZ879" s="396"/>
      <c r="UNA879" s="396"/>
      <c r="UNB879" s="396"/>
      <c r="UNC879" s="396"/>
      <c r="UND879" s="396"/>
      <c r="UNE879" s="396"/>
      <c r="UNF879" s="396"/>
      <c r="UNG879" s="396"/>
      <c r="UNH879" s="396"/>
      <c r="UNI879" s="396"/>
      <c r="UNJ879" s="396"/>
      <c r="UNK879" s="396"/>
      <c r="UNL879" s="396"/>
      <c r="UNM879" s="396"/>
      <c r="UNN879" s="396"/>
      <c r="UNO879" s="396"/>
      <c r="UNP879" s="396"/>
      <c r="UNQ879" s="396"/>
      <c r="UNR879" s="396"/>
      <c r="UNS879" s="396"/>
      <c r="UNT879" s="396"/>
      <c r="UNU879" s="396"/>
      <c r="UNV879" s="396"/>
      <c r="UNW879" s="396"/>
      <c r="UNX879" s="396"/>
      <c r="UNY879" s="396"/>
      <c r="UNZ879" s="396"/>
      <c r="UOA879" s="396"/>
      <c r="UOB879" s="396"/>
      <c r="UOC879" s="396"/>
      <c r="UOD879" s="396"/>
      <c r="UOE879" s="396"/>
      <c r="UOF879" s="396"/>
      <c r="UOG879" s="396"/>
      <c r="UOH879" s="396"/>
      <c r="UOI879" s="396"/>
      <c r="UOJ879" s="396"/>
      <c r="UOK879" s="396"/>
      <c r="UOL879" s="396"/>
      <c r="UOM879" s="396"/>
      <c r="UON879" s="396"/>
      <c r="UOO879" s="396"/>
      <c r="UOP879" s="396"/>
      <c r="UOQ879" s="396"/>
      <c r="UOR879" s="396"/>
      <c r="UOS879" s="396"/>
      <c r="UOT879" s="396"/>
      <c r="UOU879" s="396"/>
      <c r="UOV879" s="396"/>
      <c r="UOW879" s="396"/>
      <c r="UOX879" s="396"/>
      <c r="UOY879" s="396"/>
      <c r="UOZ879" s="396"/>
      <c r="UPA879" s="396"/>
      <c r="UPB879" s="396"/>
      <c r="UPC879" s="396"/>
      <c r="UPD879" s="396"/>
      <c r="UPE879" s="396"/>
      <c r="UPF879" s="396"/>
      <c r="UPG879" s="396"/>
      <c r="UPH879" s="396"/>
      <c r="UPI879" s="396"/>
      <c r="UPJ879" s="396"/>
      <c r="UPK879" s="396"/>
      <c r="UPL879" s="396"/>
      <c r="UPM879" s="396"/>
      <c r="UPN879" s="396"/>
      <c r="UPO879" s="396"/>
      <c r="UPP879" s="396"/>
      <c r="UPQ879" s="396"/>
      <c r="UPR879" s="396"/>
      <c r="UPS879" s="396"/>
      <c r="UPT879" s="396"/>
      <c r="UPU879" s="396"/>
      <c r="UPV879" s="396"/>
      <c r="UPW879" s="396"/>
      <c r="UPX879" s="396"/>
      <c r="UPY879" s="396"/>
      <c r="UPZ879" s="396"/>
      <c r="UQA879" s="396"/>
      <c r="UQB879" s="396"/>
      <c r="UQC879" s="396"/>
      <c r="UQD879" s="396"/>
      <c r="UQE879" s="396"/>
      <c r="UQF879" s="396"/>
      <c r="UQG879" s="396"/>
      <c r="UQH879" s="396"/>
      <c r="UQI879" s="396"/>
      <c r="UQJ879" s="396"/>
      <c r="UQK879" s="396"/>
      <c r="UQL879" s="396"/>
      <c r="UQM879" s="396"/>
      <c r="UQN879" s="396"/>
      <c r="UQO879" s="396"/>
      <c r="UQP879" s="396"/>
      <c r="UQQ879" s="396"/>
      <c r="UQR879" s="396"/>
      <c r="UQS879" s="396"/>
      <c r="UQT879" s="396"/>
      <c r="UQU879" s="396"/>
      <c r="UQV879" s="396"/>
      <c r="UQW879" s="396"/>
      <c r="UQX879" s="396"/>
      <c r="UQY879" s="396"/>
      <c r="UQZ879" s="396"/>
      <c r="URA879" s="396"/>
      <c r="URB879" s="396"/>
      <c r="URC879" s="396"/>
      <c r="URD879" s="396"/>
      <c r="URE879" s="396"/>
      <c r="URF879" s="396"/>
      <c r="URG879" s="396"/>
      <c r="URH879" s="396"/>
      <c r="URI879" s="396"/>
      <c r="URJ879" s="396"/>
      <c r="URK879" s="396"/>
      <c r="URL879" s="396"/>
      <c r="URM879" s="396"/>
      <c r="URN879" s="396"/>
      <c r="URO879" s="396"/>
      <c r="URP879" s="396"/>
      <c r="URQ879" s="396"/>
      <c r="URR879" s="396"/>
      <c r="URS879" s="396"/>
      <c r="URT879" s="396"/>
      <c r="URU879" s="396"/>
      <c r="URV879" s="396"/>
      <c r="URW879" s="396"/>
      <c r="URX879" s="396"/>
      <c r="URY879" s="396"/>
      <c r="URZ879" s="396"/>
      <c r="USA879" s="396"/>
      <c r="USB879" s="396"/>
      <c r="USC879" s="396"/>
      <c r="USD879" s="396"/>
      <c r="USE879" s="396"/>
      <c r="USF879" s="396"/>
      <c r="USG879" s="396"/>
      <c r="USH879" s="396"/>
      <c r="USI879" s="396"/>
      <c r="USJ879" s="396"/>
      <c r="USK879" s="396"/>
      <c r="USL879" s="396"/>
      <c r="USM879" s="396"/>
      <c r="USN879" s="396"/>
      <c r="USO879" s="396"/>
      <c r="USP879" s="396"/>
      <c r="USQ879" s="396"/>
      <c r="USR879" s="396"/>
      <c r="USS879" s="396"/>
      <c r="UST879" s="396"/>
      <c r="USU879" s="396"/>
      <c r="USV879" s="396"/>
      <c r="USW879" s="396"/>
      <c r="USX879" s="396"/>
      <c r="USY879" s="396"/>
      <c r="USZ879" s="396"/>
      <c r="UTA879" s="396"/>
      <c r="UTB879" s="396"/>
      <c r="UTC879" s="396"/>
      <c r="UTD879" s="396"/>
      <c r="UTE879" s="396"/>
      <c r="UTF879" s="396"/>
      <c r="UTG879" s="396"/>
      <c r="UTH879" s="396"/>
      <c r="UTI879" s="396"/>
      <c r="UTJ879" s="396"/>
      <c r="UTK879" s="396"/>
      <c r="UTL879" s="396"/>
      <c r="UTM879" s="396"/>
      <c r="UTN879" s="396"/>
      <c r="UTO879" s="396"/>
      <c r="UTP879" s="396"/>
      <c r="UTQ879" s="396"/>
      <c r="UTR879" s="396"/>
      <c r="UTS879" s="396"/>
      <c r="UTT879" s="396"/>
      <c r="UTU879" s="396"/>
      <c r="UTV879" s="396"/>
      <c r="UTW879" s="396"/>
      <c r="UTX879" s="396"/>
      <c r="UTY879" s="396"/>
      <c r="UTZ879" s="396"/>
      <c r="UUA879" s="396"/>
      <c r="UUB879" s="396"/>
      <c r="UUC879" s="396"/>
      <c r="UUD879" s="396"/>
      <c r="UUE879" s="396"/>
      <c r="UUF879" s="396"/>
      <c r="UUG879" s="396"/>
      <c r="UUH879" s="396"/>
      <c r="UUI879" s="396"/>
      <c r="UUJ879" s="396"/>
      <c r="UUK879" s="396"/>
      <c r="UUL879" s="396"/>
      <c r="UUM879" s="396"/>
      <c r="UUN879" s="396"/>
      <c r="UUO879" s="396"/>
      <c r="UUP879" s="396"/>
      <c r="UUQ879" s="396"/>
      <c r="UUR879" s="396"/>
      <c r="UUS879" s="396"/>
      <c r="UUT879" s="396"/>
      <c r="UUU879" s="396"/>
      <c r="UUV879" s="396"/>
      <c r="UUW879" s="396"/>
      <c r="UUX879" s="396"/>
      <c r="UUY879" s="396"/>
      <c r="UUZ879" s="396"/>
      <c r="UVA879" s="396"/>
      <c r="UVB879" s="396"/>
      <c r="UVC879" s="396"/>
      <c r="UVD879" s="396"/>
      <c r="UVE879" s="396"/>
      <c r="UVF879" s="396"/>
      <c r="UVG879" s="396"/>
      <c r="UVH879" s="396"/>
      <c r="UVI879" s="396"/>
      <c r="UVJ879" s="396"/>
      <c r="UVK879" s="396"/>
      <c r="UVL879" s="396"/>
      <c r="UVM879" s="396"/>
      <c r="UVN879" s="396"/>
      <c r="UVO879" s="396"/>
      <c r="UVP879" s="396"/>
      <c r="UVQ879" s="396"/>
      <c r="UVR879" s="396"/>
      <c r="UVS879" s="396"/>
      <c r="UVT879" s="396"/>
      <c r="UVU879" s="396"/>
      <c r="UVV879" s="396"/>
      <c r="UVW879" s="396"/>
      <c r="UVX879" s="396"/>
      <c r="UVY879" s="396"/>
      <c r="UVZ879" s="396"/>
      <c r="UWA879" s="396"/>
      <c r="UWB879" s="396"/>
      <c r="UWC879" s="396"/>
      <c r="UWD879" s="396"/>
      <c r="UWE879" s="396"/>
      <c r="UWF879" s="396"/>
      <c r="UWG879" s="396"/>
      <c r="UWH879" s="396"/>
      <c r="UWI879" s="396"/>
      <c r="UWJ879" s="396"/>
      <c r="UWK879" s="396"/>
      <c r="UWL879" s="396"/>
      <c r="UWM879" s="396"/>
      <c r="UWN879" s="396"/>
      <c r="UWO879" s="396"/>
      <c r="UWP879" s="396"/>
      <c r="UWQ879" s="396"/>
      <c r="UWR879" s="396"/>
      <c r="UWS879" s="396"/>
      <c r="UWT879" s="396"/>
      <c r="UWU879" s="396"/>
      <c r="UWV879" s="396"/>
      <c r="UWW879" s="396"/>
      <c r="UWX879" s="396"/>
      <c r="UWY879" s="396"/>
      <c r="UWZ879" s="396"/>
      <c r="UXA879" s="396"/>
      <c r="UXB879" s="396"/>
      <c r="UXC879" s="396"/>
      <c r="UXD879" s="396"/>
      <c r="UXE879" s="396"/>
      <c r="UXF879" s="396"/>
      <c r="UXG879" s="396"/>
      <c r="UXH879" s="396"/>
      <c r="UXI879" s="396"/>
      <c r="UXJ879" s="396"/>
      <c r="UXK879" s="396"/>
      <c r="UXL879" s="396"/>
      <c r="UXM879" s="396"/>
      <c r="UXN879" s="396"/>
      <c r="UXO879" s="396"/>
      <c r="UXP879" s="396"/>
      <c r="UXQ879" s="396"/>
      <c r="UXR879" s="396"/>
      <c r="UXS879" s="396"/>
      <c r="UXT879" s="396"/>
      <c r="UXU879" s="396"/>
      <c r="UXV879" s="396"/>
      <c r="UXW879" s="396"/>
      <c r="UXX879" s="396"/>
      <c r="UXY879" s="396"/>
      <c r="UXZ879" s="396"/>
      <c r="UYA879" s="396"/>
      <c r="UYB879" s="396"/>
      <c r="UYC879" s="396"/>
      <c r="UYD879" s="396"/>
      <c r="UYE879" s="396"/>
      <c r="UYF879" s="396"/>
      <c r="UYG879" s="396"/>
      <c r="UYH879" s="396"/>
      <c r="UYI879" s="396"/>
      <c r="UYJ879" s="396"/>
      <c r="UYK879" s="396"/>
      <c r="UYL879" s="396"/>
      <c r="UYM879" s="396"/>
      <c r="UYN879" s="396"/>
      <c r="UYO879" s="396"/>
      <c r="UYP879" s="396"/>
      <c r="UYQ879" s="396"/>
      <c r="UYR879" s="396"/>
      <c r="UYS879" s="396"/>
      <c r="UYT879" s="396"/>
      <c r="UYU879" s="396"/>
      <c r="UYV879" s="396"/>
      <c r="UYW879" s="396"/>
      <c r="UYX879" s="396"/>
      <c r="UYY879" s="396"/>
      <c r="UYZ879" s="396"/>
      <c r="UZA879" s="396"/>
      <c r="UZB879" s="396"/>
      <c r="UZC879" s="396"/>
      <c r="UZD879" s="396"/>
      <c r="UZE879" s="396"/>
      <c r="UZF879" s="396"/>
      <c r="UZG879" s="396"/>
      <c r="UZH879" s="396"/>
      <c r="UZI879" s="396"/>
      <c r="UZJ879" s="396"/>
      <c r="UZK879" s="396"/>
      <c r="UZL879" s="396"/>
      <c r="UZM879" s="396"/>
      <c r="UZN879" s="396"/>
      <c r="UZO879" s="396"/>
      <c r="UZP879" s="396"/>
      <c r="UZQ879" s="396"/>
      <c r="UZR879" s="396"/>
      <c r="UZS879" s="396"/>
      <c r="UZT879" s="396"/>
      <c r="UZU879" s="396"/>
      <c r="UZV879" s="396"/>
      <c r="UZW879" s="396"/>
      <c r="UZX879" s="396"/>
      <c r="UZY879" s="396"/>
      <c r="UZZ879" s="396"/>
      <c r="VAA879" s="396"/>
      <c r="VAB879" s="396"/>
      <c r="VAC879" s="396"/>
      <c r="VAD879" s="396"/>
      <c r="VAE879" s="396"/>
      <c r="VAF879" s="396"/>
      <c r="VAG879" s="396"/>
      <c r="VAH879" s="396"/>
      <c r="VAI879" s="396"/>
      <c r="VAJ879" s="396"/>
      <c r="VAK879" s="396"/>
      <c r="VAL879" s="396"/>
      <c r="VAM879" s="396"/>
      <c r="VAN879" s="396"/>
      <c r="VAO879" s="396"/>
      <c r="VAP879" s="396"/>
      <c r="VAQ879" s="396"/>
      <c r="VAR879" s="396"/>
      <c r="VAS879" s="396"/>
      <c r="VAT879" s="396"/>
      <c r="VAU879" s="396"/>
      <c r="VAV879" s="396"/>
      <c r="VAW879" s="396"/>
      <c r="VAX879" s="396"/>
      <c r="VAY879" s="396"/>
      <c r="VAZ879" s="396"/>
      <c r="VBA879" s="396"/>
      <c r="VBB879" s="396"/>
      <c r="VBC879" s="396"/>
      <c r="VBD879" s="396"/>
      <c r="VBE879" s="396"/>
      <c r="VBF879" s="396"/>
      <c r="VBG879" s="396"/>
      <c r="VBH879" s="396"/>
      <c r="VBI879" s="396"/>
      <c r="VBJ879" s="396"/>
      <c r="VBK879" s="396"/>
      <c r="VBL879" s="396"/>
      <c r="VBM879" s="396"/>
      <c r="VBN879" s="396"/>
      <c r="VBO879" s="396"/>
      <c r="VBP879" s="396"/>
      <c r="VBQ879" s="396"/>
      <c r="VBR879" s="396"/>
      <c r="VBS879" s="396"/>
      <c r="VBT879" s="396"/>
      <c r="VBU879" s="396"/>
      <c r="VBV879" s="396"/>
      <c r="VBW879" s="396"/>
      <c r="VBX879" s="396"/>
      <c r="VBY879" s="396"/>
      <c r="VBZ879" s="396"/>
      <c r="VCA879" s="396"/>
      <c r="VCB879" s="396"/>
      <c r="VCC879" s="396"/>
      <c r="VCD879" s="396"/>
      <c r="VCE879" s="396"/>
      <c r="VCF879" s="396"/>
      <c r="VCG879" s="396"/>
      <c r="VCH879" s="396"/>
      <c r="VCI879" s="396"/>
      <c r="VCJ879" s="396"/>
      <c r="VCK879" s="396"/>
      <c r="VCL879" s="396"/>
      <c r="VCM879" s="396"/>
      <c r="VCN879" s="396"/>
      <c r="VCO879" s="396"/>
      <c r="VCP879" s="396"/>
      <c r="VCQ879" s="396"/>
      <c r="VCR879" s="396"/>
      <c r="VCS879" s="396"/>
      <c r="VCT879" s="396"/>
      <c r="VCU879" s="396"/>
      <c r="VCV879" s="396"/>
      <c r="VCW879" s="396"/>
      <c r="VCX879" s="396"/>
      <c r="VCY879" s="396"/>
      <c r="VCZ879" s="396"/>
      <c r="VDA879" s="396"/>
      <c r="VDB879" s="396"/>
      <c r="VDC879" s="396"/>
      <c r="VDD879" s="396"/>
      <c r="VDE879" s="396"/>
      <c r="VDF879" s="396"/>
      <c r="VDG879" s="396"/>
      <c r="VDH879" s="396"/>
      <c r="VDI879" s="396"/>
      <c r="VDJ879" s="396"/>
      <c r="VDK879" s="396"/>
      <c r="VDL879" s="396"/>
      <c r="VDM879" s="396"/>
      <c r="VDN879" s="396"/>
      <c r="VDO879" s="396"/>
      <c r="VDP879" s="396"/>
      <c r="VDQ879" s="396"/>
      <c r="VDR879" s="396"/>
      <c r="VDS879" s="396"/>
      <c r="VDT879" s="396"/>
      <c r="VDU879" s="396"/>
      <c r="VDV879" s="396"/>
      <c r="VDW879" s="396"/>
      <c r="VDX879" s="396"/>
      <c r="VDY879" s="396"/>
      <c r="VDZ879" s="396"/>
      <c r="VEA879" s="396"/>
      <c r="VEB879" s="396"/>
      <c r="VEC879" s="396"/>
      <c r="VED879" s="396"/>
      <c r="VEE879" s="396"/>
      <c r="VEF879" s="396"/>
      <c r="VEG879" s="396"/>
      <c r="VEH879" s="396"/>
      <c r="VEI879" s="396"/>
      <c r="VEJ879" s="396"/>
      <c r="VEK879" s="396"/>
      <c r="VEL879" s="396"/>
      <c r="VEM879" s="396"/>
      <c r="VEN879" s="396"/>
      <c r="VEO879" s="396"/>
      <c r="VEP879" s="396"/>
      <c r="VEQ879" s="396"/>
      <c r="VER879" s="396"/>
      <c r="VES879" s="396"/>
      <c r="VET879" s="396"/>
      <c r="VEU879" s="396"/>
      <c r="VEV879" s="396"/>
      <c r="VEW879" s="396"/>
      <c r="VEX879" s="396"/>
      <c r="VEY879" s="396"/>
      <c r="VEZ879" s="396"/>
      <c r="VFA879" s="396"/>
      <c r="VFB879" s="396"/>
      <c r="VFC879" s="396"/>
      <c r="VFD879" s="396"/>
      <c r="VFE879" s="396"/>
      <c r="VFF879" s="396"/>
      <c r="VFG879" s="396"/>
      <c r="VFH879" s="396"/>
      <c r="VFI879" s="396"/>
      <c r="VFJ879" s="396"/>
      <c r="VFK879" s="396"/>
      <c r="VFL879" s="396"/>
      <c r="VFM879" s="396"/>
      <c r="VFN879" s="396"/>
      <c r="VFO879" s="396"/>
      <c r="VFP879" s="396"/>
      <c r="VFQ879" s="396"/>
      <c r="VFR879" s="396"/>
      <c r="VFS879" s="396"/>
      <c r="VFT879" s="396"/>
      <c r="VFU879" s="396"/>
      <c r="VFV879" s="396"/>
      <c r="VFW879" s="396"/>
      <c r="VFX879" s="396"/>
      <c r="VFY879" s="396"/>
      <c r="VFZ879" s="396"/>
      <c r="VGA879" s="396"/>
      <c r="VGB879" s="396"/>
      <c r="VGC879" s="396"/>
      <c r="VGD879" s="396"/>
      <c r="VGE879" s="396"/>
      <c r="VGF879" s="396"/>
      <c r="VGG879" s="396"/>
      <c r="VGH879" s="396"/>
      <c r="VGI879" s="396"/>
      <c r="VGJ879" s="396"/>
      <c r="VGK879" s="396"/>
      <c r="VGL879" s="396"/>
      <c r="VGM879" s="396"/>
      <c r="VGN879" s="396"/>
      <c r="VGO879" s="396"/>
      <c r="VGP879" s="396"/>
      <c r="VGQ879" s="396"/>
      <c r="VGR879" s="396"/>
      <c r="VGS879" s="396"/>
      <c r="VGT879" s="396"/>
      <c r="VGU879" s="396"/>
      <c r="VGV879" s="396"/>
      <c r="VGW879" s="396"/>
      <c r="VGX879" s="396"/>
      <c r="VGY879" s="396"/>
      <c r="VGZ879" s="396"/>
      <c r="VHA879" s="396"/>
      <c r="VHB879" s="396"/>
      <c r="VHC879" s="396"/>
      <c r="VHD879" s="396"/>
      <c r="VHE879" s="396"/>
      <c r="VHF879" s="396"/>
      <c r="VHG879" s="396"/>
      <c r="VHH879" s="396"/>
      <c r="VHI879" s="396"/>
      <c r="VHJ879" s="396"/>
      <c r="VHK879" s="396"/>
      <c r="VHL879" s="396"/>
      <c r="VHM879" s="396"/>
      <c r="VHN879" s="396"/>
      <c r="VHO879" s="396"/>
      <c r="VHP879" s="396"/>
      <c r="VHQ879" s="396"/>
      <c r="VHR879" s="396"/>
      <c r="VHS879" s="396"/>
      <c r="VHT879" s="396"/>
      <c r="VHU879" s="396"/>
      <c r="VHV879" s="396"/>
      <c r="VHW879" s="396"/>
      <c r="VHX879" s="396"/>
      <c r="VHY879" s="396"/>
      <c r="VHZ879" s="396"/>
      <c r="VIA879" s="396"/>
      <c r="VIB879" s="396"/>
      <c r="VIC879" s="396"/>
      <c r="VID879" s="396"/>
      <c r="VIE879" s="396"/>
      <c r="VIF879" s="396"/>
      <c r="VIG879" s="396"/>
      <c r="VIH879" s="396"/>
      <c r="VII879" s="396"/>
      <c r="VIJ879" s="396"/>
      <c r="VIK879" s="396"/>
      <c r="VIL879" s="396"/>
      <c r="VIM879" s="396"/>
      <c r="VIN879" s="396"/>
      <c r="VIO879" s="396"/>
      <c r="VIP879" s="396"/>
      <c r="VIQ879" s="396"/>
      <c r="VIR879" s="396"/>
      <c r="VIS879" s="396"/>
      <c r="VIT879" s="396"/>
      <c r="VIU879" s="396"/>
      <c r="VIV879" s="396"/>
      <c r="VIW879" s="396"/>
      <c r="VIX879" s="396"/>
      <c r="VIY879" s="396"/>
      <c r="VIZ879" s="396"/>
      <c r="VJA879" s="396"/>
      <c r="VJB879" s="396"/>
      <c r="VJC879" s="396"/>
      <c r="VJD879" s="396"/>
      <c r="VJE879" s="396"/>
      <c r="VJF879" s="396"/>
      <c r="VJG879" s="396"/>
      <c r="VJH879" s="396"/>
      <c r="VJI879" s="396"/>
      <c r="VJJ879" s="396"/>
      <c r="VJK879" s="396"/>
      <c r="VJL879" s="396"/>
      <c r="VJM879" s="396"/>
      <c r="VJN879" s="396"/>
      <c r="VJO879" s="396"/>
      <c r="VJP879" s="396"/>
      <c r="VJQ879" s="396"/>
      <c r="VJR879" s="396"/>
      <c r="VJS879" s="396"/>
      <c r="VJT879" s="396"/>
      <c r="VJU879" s="396"/>
      <c r="VJV879" s="396"/>
      <c r="VJW879" s="396"/>
      <c r="VJX879" s="396"/>
      <c r="VJY879" s="396"/>
      <c r="VJZ879" s="396"/>
      <c r="VKA879" s="396"/>
      <c r="VKB879" s="396"/>
      <c r="VKC879" s="396"/>
      <c r="VKD879" s="396"/>
      <c r="VKE879" s="396"/>
      <c r="VKF879" s="396"/>
      <c r="VKG879" s="396"/>
      <c r="VKH879" s="396"/>
      <c r="VKI879" s="396"/>
      <c r="VKJ879" s="396"/>
      <c r="VKK879" s="396"/>
      <c r="VKL879" s="396"/>
      <c r="VKM879" s="396"/>
      <c r="VKN879" s="396"/>
      <c r="VKO879" s="396"/>
      <c r="VKP879" s="396"/>
      <c r="VKQ879" s="396"/>
      <c r="VKR879" s="396"/>
      <c r="VKS879" s="396"/>
      <c r="VKT879" s="396"/>
      <c r="VKU879" s="396"/>
      <c r="VKV879" s="396"/>
      <c r="VKW879" s="396"/>
      <c r="VKX879" s="396"/>
      <c r="VKY879" s="396"/>
      <c r="VKZ879" s="396"/>
      <c r="VLA879" s="396"/>
      <c r="VLB879" s="396"/>
      <c r="VLC879" s="396"/>
      <c r="VLD879" s="396"/>
      <c r="VLE879" s="396"/>
      <c r="VLF879" s="396"/>
      <c r="VLG879" s="396"/>
      <c r="VLH879" s="396"/>
      <c r="VLI879" s="396"/>
      <c r="VLJ879" s="396"/>
      <c r="VLK879" s="396"/>
      <c r="VLL879" s="396"/>
      <c r="VLM879" s="396"/>
      <c r="VLN879" s="396"/>
      <c r="VLO879" s="396"/>
      <c r="VLP879" s="396"/>
      <c r="VLQ879" s="396"/>
      <c r="VLR879" s="396"/>
      <c r="VLS879" s="396"/>
      <c r="VLT879" s="396"/>
      <c r="VLU879" s="396"/>
      <c r="VLV879" s="396"/>
      <c r="VLW879" s="396"/>
      <c r="VLX879" s="396"/>
      <c r="VLY879" s="396"/>
      <c r="VLZ879" s="396"/>
      <c r="VMA879" s="396"/>
      <c r="VMB879" s="396"/>
      <c r="VMC879" s="396"/>
      <c r="VMD879" s="396"/>
      <c r="VME879" s="396"/>
      <c r="VMF879" s="396"/>
      <c r="VMG879" s="396"/>
      <c r="VMH879" s="396"/>
      <c r="VMI879" s="396"/>
      <c r="VMJ879" s="396"/>
      <c r="VMK879" s="396"/>
      <c r="VML879" s="396"/>
      <c r="VMM879" s="396"/>
      <c r="VMN879" s="396"/>
      <c r="VMO879" s="396"/>
      <c r="VMP879" s="396"/>
      <c r="VMQ879" s="396"/>
      <c r="VMR879" s="396"/>
      <c r="VMS879" s="396"/>
      <c r="VMT879" s="396"/>
      <c r="VMU879" s="396"/>
      <c r="VMV879" s="396"/>
      <c r="VMW879" s="396"/>
      <c r="VMX879" s="396"/>
      <c r="VMY879" s="396"/>
      <c r="VMZ879" s="396"/>
      <c r="VNA879" s="396"/>
      <c r="VNB879" s="396"/>
      <c r="VNC879" s="396"/>
      <c r="VND879" s="396"/>
      <c r="VNE879" s="396"/>
      <c r="VNF879" s="396"/>
      <c r="VNG879" s="396"/>
      <c r="VNH879" s="396"/>
      <c r="VNI879" s="396"/>
      <c r="VNJ879" s="396"/>
      <c r="VNK879" s="396"/>
      <c r="VNL879" s="396"/>
      <c r="VNM879" s="396"/>
      <c r="VNN879" s="396"/>
      <c r="VNO879" s="396"/>
      <c r="VNP879" s="396"/>
      <c r="VNQ879" s="396"/>
      <c r="VNR879" s="396"/>
      <c r="VNS879" s="396"/>
      <c r="VNT879" s="396"/>
      <c r="VNU879" s="396"/>
      <c r="VNV879" s="396"/>
      <c r="VNW879" s="396"/>
      <c r="VNX879" s="396"/>
      <c r="VNY879" s="396"/>
      <c r="VNZ879" s="396"/>
      <c r="VOA879" s="396"/>
      <c r="VOB879" s="396"/>
      <c r="VOC879" s="396"/>
      <c r="VOD879" s="396"/>
      <c r="VOE879" s="396"/>
      <c r="VOF879" s="396"/>
      <c r="VOG879" s="396"/>
      <c r="VOH879" s="396"/>
      <c r="VOI879" s="396"/>
      <c r="VOJ879" s="396"/>
      <c r="VOK879" s="396"/>
      <c r="VOL879" s="396"/>
      <c r="VOM879" s="396"/>
      <c r="VON879" s="396"/>
      <c r="VOO879" s="396"/>
      <c r="VOP879" s="396"/>
      <c r="VOQ879" s="396"/>
      <c r="VOR879" s="396"/>
      <c r="VOS879" s="396"/>
      <c r="VOT879" s="396"/>
      <c r="VOU879" s="396"/>
      <c r="VOV879" s="396"/>
      <c r="VOW879" s="396"/>
      <c r="VOX879" s="396"/>
      <c r="VOY879" s="396"/>
      <c r="VOZ879" s="396"/>
      <c r="VPA879" s="396"/>
      <c r="VPB879" s="396"/>
      <c r="VPC879" s="396"/>
      <c r="VPD879" s="396"/>
      <c r="VPE879" s="396"/>
      <c r="VPF879" s="396"/>
      <c r="VPG879" s="396"/>
      <c r="VPH879" s="396"/>
      <c r="VPI879" s="396"/>
      <c r="VPJ879" s="396"/>
      <c r="VPK879" s="396"/>
      <c r="VPL879" s="396"/>
      <c r="VPM879" s="396"/>
      <c r="VPN879" s="396"/>
      <c r="VPO879" s="396"/>
      <c r="VPP879" s="396"/>
      <c r="VPQ879" s="396"/>
      <c r="VPR879" s="396"/>
      <c r="VPS879" s="396"/>
      <c r="VPT879" s="396"/>
      <c r="VPU879" s="396"/>
      <c r="VPV879" s="396"/>
      <c r="VPW879" s="396"/>
      <c r="VPX879" s="396"/>
      <c r="VPY879" s="396"/>
      <c r="VPZ879" s="396"/>
      <c r="VQA879" s="396"/>
      <c r="VQB879" s="396"/>
      <c r="VQC879" s="396"/>
      <c r="VQD879" s="396"/>
      <c r="VQE879" s="396"/>
      <c r="VQF879" s="396"/>
      <c r="VQG879" s="396"/>
      <c r="VQH879" s="396"/>
      <c r="VQI879" s="396"/>
      <c r="VQJ879" s="396"/>
      <c r="VQK879" s="396"/>
      <c r="VQL879" s="396"/>
      <c r="VQM879" s="396"/>
      <c r="VQN879" s="396"/>
      <c r="VQO879" s="396"/>
      <c r="VQP879" s="396"/>
      <c r="VQQ879" s="396"/>
      <c r="VQR879" s="396"/>
      <c r="VQS879" s="396"/>
      <c r="VQT879" s="396"/>
      <c r="VQU879" s="396"/>
      <c r="VQV879" s="396"/>
      <c r="VQW879" s="396"/>
      <c r="VQX879" s="396"/>
      <c r="VQY879" s="396"/>
      <c r="VQZ879" s="396"/>
      <c r="VRA879" s="396"/>
      <c r="VRB879" s="396"/>
      <c r="VRC879" s="396"/>
      <c r="VRD879" s="396"/>
      <c r="VRE879" s="396"/>
      <c r="VRF879" s="396"/>
      <c r="VRG879" s="396"/>
      <c r="VRH879" s="396"/>
      <c r="VRI879" s="396"/>
      <c r="VRJ879" s="396"/>
      <c r="VRK879" s="396"/>
      <c r="VRL879" s="396"/>
      <c r="VRM879" s="396"/>
      <c r="VRN879" s="396"/>
      <c r="VRO879" s="396"/>
      <c r="VRP879" s="396"/>
      <c r="VRQ879" s="396"/>
      <c r="VRR879" s="396"/>
      <c r="VRS879" s="396"/>
      <c r="VRT879" s="396"/>
      <c r="VRU879" s="396"/>
      <c r="VRV879" s="396"/>
      <c r="VRW879" s="396"/>
      <c r="VRX879" s="396"/>
      <c r="VRY879" s="396"/>
      <c r="VRZ879" s="396"/>
      <c r="VSA879" s="396"/>
      <c r="VSB879" s="396"/>
      <c r="VSC879" s="396"/>
      <c r="VSD879" s="396"/>
      <c r="VSE879" s="396"/>
      <c r="VSF879" s="396"/>
      <c r="VSG879" s="396"/>
      <c r="VSH879" s="396"/>
      <c r="VSI879" s="396"/>
      <c r="VSJ879" s="396"/>
      <c r="VSK879" s="396"/>
      <c r="VSL879" s="396"/>
      <c r="VSM879" s="396"/>
      <c r="VSN879" s="396"/>
      <c r="VSO879" s="396"/>
      <c r="VSP879" s="396"/>
      <c r="VSQ879" s="396"/>
      <c r="VSR879" s="396"/>
      <c r="VSS879" s="396"/>
      <c r="VST879" s="396"/>
      <c r="VSU879" s="396"/>
      <c r="VSV879" s="396"/>
      <c r="VSW879" s="396"/>
      <c r="VSX879" s="396"/>
      <c r="VSY879" s="396"/>
      <c r="VSZ879" s="396"/>
      <c r="VTA879" s="396"/>
      <c r="VTB879" s="396"/>
      <c r="VTC879" s="396"/>
      <c r="VTD879" s="396"/>
      <c r="VTE879" s="396"/>
      <c r="VTF879" s="396"/>
      <c r="VTG879" s="396"/>
      <c r="VTH879" s="396"/>
      <c r="VTI879" s="396"/>
      <c r="VTJ879" s="396"/>
      <c r="VTK879" s="396"/>
      <c r="VTL879" s="396"/>
      <c r="VTM879" s="396"/>
      <c r="VTN879" s="396"/>
      <c r="VTO879" s="396"/>
      <c r="VTP879" s="396"/>
      <c r="VTQ879" s="396"/>
      <c r="VTR879" s="396"/>
      <c r="VTS879" s="396"/>
      <c r="VTT879" s="396"/>
      <c r="VTU879" s="396"/>
      <c r="VTV879" s="396"/>
      <c r="VTW879" s="396"/>
      <c r="VTX879" s="396"/>
      <c r="VTY879" s="396"/>
      <c r="VTZ879" s="396"/>
      <c r="VUA879" s="396"/>
      <c r="VUB879" s="396"/>
      <c r="VUC879" s="396"/>
      <c r="VUD879" s="396"/>
      <c r="VUE879" s="396"/>
      <c r="VUF879" s="396"/>
      <c r="VUG879" s="396"/>
      <c r="VUH879" s="396"/>
      <c r="VUI879" s="396"/>
      <c r="VUJ879" s="396"/>
      <c r="VUK879" s="396"/>
      <c r="VUL879" s="396"/>
      <c r="VUM879" s="396"/>
      <c r="VUN879" s="396"/>
      <c r="VUO879" s="396"/>
      <c r="VUP879" s="396"/>
      <c r="VUQ879" s="396"/>
      <c r="VUR879" s="396"/>
      <c r="VUS879" s="396"/>
      <c r="VUT879" s="396"/>
      <c r="VUU879" s="396"/>
      <c r="VUV879" s="396"/>
      <c r="VUW879" s="396"/>
      <c r="VUX879" s="396"/>
      <c r="VUY879" s="396"/>
      <c r="VUZ879" s="396"/>
      <c r="VVA879" s="396"/>
      <c r="VVB879" s="396"/>
      <c r="VVC879" s="396"/>
      <c r="VVD879" s="396"/>
      <c r="VVE879" s="396"/>
      <c r="VVF879" s="396"/>
      <c r="VVG879" s="396"/>
      <c r="VVH879" s="396"/>
      <c r="VVI879" s="396"/>
      <c r="VVJ879" s="396"/>
      <c r="VVK879" s="396"/>
      <c r="VVL879" s="396"/>
      <c r="VVM879" s="396"/>
      <c r="VVN879" s="396"/>
      <c r="VVO879" s="396"/>
      <c r="VVP879" s="396"/>
      <c r="VVQ879" s="396"/>
      <c r="VVR879" s="396"/>
      <c r="VVS879" s="396"/>
      <c r="VVT879" s="396"/>
      <c r="VVU879" s="396"/>
      <c r="VVV879" s="396"/>
      <c r="VVW879" s="396"/>
      <c r="VVX879" s="396"/>
      <c r="VVY879" s="396"/>
      <c r="VVZ879" s="396"/>
      <c r="VWA879" s="396"/>
      <c r="VWB879" s="396"/>
      <c r="VWC879" s="396"/>
      <c r="VWD879" s="396"/>
      <c r="VWE879" s="396"/>
      <c r="VWF879" s="396"/>
      <c r="VWG879" s="396"/>
      <c r="VWH879" s="396"/>
      <c r="VWI879" s="396"/>
      <c r="VWJ879" s="396"/>
      <c r="VWK879" s="396"/>
      <c r="VWL879" s="396"/>
      <c r="VWM879" s="396"/>
      <c r="VWN879" s="396"/>
      <c r="VWO879" s="396"/>
      <c r="VWP879" s="396"/>
      <c r="VWQ879" s="396"/>
      <c r="VWR879" s="396"/>
      <c r="VWS879" s="396"/>
      <c r="VWT879" s="396"/>
      <c r="VWU879" s="396"/>
      <c r="VWV879" s="396"/>
      <c r="VWW879" s="396"/>
      <c r="VWX879" s="396"/>
      <c r="VWY879" s="396"/>
      <c r="VWZ879" s="396"/>
      <c r="VXA879" s="396"/>
      <c r="VXB879" s="396"/>
      <c r="VXC879" s="396"/>
      <c r="VXD879" s="396"/>
      <c r="VXE879" s="396"/>
      <c r="VXF879" s="396"/>
      <c r="VXG879" s="396"/>
      <c r="VXH879" s="396"/>
      <c r="VXI879" s="396"/>
      <c r="VXJ879" s="396"/>
      <c r="VXK879" s="396"/>
      <c r="VXL879" s="396"/>
      <c r="VXM879" s="396"/>
      <c r="VXN879" s="396"/>
      <c r="VXO879" s="396"/>
      <c r="VXP879" s="396"/>
      <c r="VXQ879" s="396"/>
      <c r="VXR879" s="396"/>
      <c r="VXS879" s="396"/>
      <c r="VXT879" s="396"/>
      <c r="VXU879" s="396"/>
      <c r="VXV879" s="396"/>
      <c r="VXW879" s="396"/>
      <c r="VXX879" s="396"/>
      <c r="VXY879" s="396"/>
      <c r="VXZ879" s="396"/>
      <c r="VYA879" s="396"/>
      <c r="VYB879" s="396"/>
      <c r="VYC879" s="396"/>
      <c r="VYD879" s="396"/>
      <c r="VYE879" s="396"/>
      <c r="VYF879" s="396"/>
      <c r="VYG879" s="396"/>
      <c r="VYH879" s="396"/>
      <c r="VYI879" s="396"/>
      <c r="VYJ879" s="396"/>
      <c r="VYK879" s="396"/>
      <c r="VYL879" s="396"/>
      <c r="VYM879" s="396"/>
      <c r="VYN879" s="396"/>
      <c r="VYO879" s="396"/>
      <c r="VYP879" s="396"/>
      <c r="VYQ879" s="396"/>
      <c r="VYR879" s="396"/>
      <c r="VYS879" s="396"/>
      <c r="VYT879" s="396"/>
      <c r="VYU879" s="396"/>
      <c r="VYV879" s="396"/>
      <c r="VYW879" s="396"/>
      <c r="VYX879" s="396"/>
      <c r="VYY879" s="396"/>
      <c r="VYZ879" s="396"/>
      <c r="VZA879" s="396"/>
      <c r="VZB879" s="396"/>
      <c r="VZC879" s="396"/>
      <c r="VZD879" s="396"/>
      <c r="VZE879" s="396"/>
      <c r="VZF879" s="396"/>
      <c r="VZG879" s="396"/>
      <c r="VZH879" s="396"/>
      <c r="VZI879" s="396"/>
      <c r="VZJ879" s="396"/>
      <c r="VZK879" s="396"/>
      <c r="VZL879" s="396"/>
      <c r="VZM879" s="396"/>
      <c r="VZN879" s="396"/>
      <c r="VZO879" s="396"/>
      <c r="VZP879" s="396"/>
      <c r="VZQ879" s="396"/>
      <c r="VZR879" s="396"/>
      <c r="VZS879" s="396"/>
      <c r="VZT879" s="396"/>
      <c r="VZU879" s="396"/>
      <c r="VZV879" s="396"/>
      <c r="VZW879" s="396"/>
      <c r="VZX879" s="396"/>
      <c r="VZY879" s="396"/>
      <c r="VZZ879" s="396"/>
      <c r="WAA879" s="396"/>
      <c r="WAB879" s="396"/>
      <c r="WAC879" s="396"/>
      <c r="WAD879" s="396"/>
      <c r="WAE879" s="396"/>
      <c r="WAF879" s="396"/>
      <c r="WAG879" s="396"/>
      <c r="WAH879" s="396"/>
      <c r="WAI879" s="396"/>
      <c r="WAJ879" s="396"/>
      <c r="WAK879" s="396"/>
      <c r="WAL879" s="396"/>
      <c r="WAM879" s="396"/>
      <c r="WAN879" s="396"/>
      <c r="WAO879" s="396"/>
      <c r="WAP879" s="396"/>
      <c r="WAQ879" s="396"/>
      <c r="WAR879" s="396"/>
      <c r="WAS879" s="396"/>
      <c r="WAT879" s="396"/>
      <c r="WAU879" s="396"/>
      <c r="WAV879" s="396"/>
      <c r="WAW879" s="396"/>
      <c r="WAX879" s="396"/>
      <c r="WAY879" s="396"/>
      <c r="WAZ879" s="396"/>
      <c r="WBA879" s="396"/>
      <c r="WBB879" s="396"/>
      <c r="WBC879" s="396"/>
      <c r="WBD879" s="396"/>
      <c r="WBE879" s="396"/>
      <c r="WBF879" s="396"/>
      <c r="WBG879" s="396"/>
      <c r="WBH879" s="396"/>
      <c r="WBI879" s="396"/>
      <c r="WBJ879" s="396"/>
      <c r="WBK879" s="396"/>
      <c r="WBL879" s="396"/>
      <c r="WBM879" s="396"/>
      <c r="WBN879" s="396"/>
      <c r="WBO879" s="396"/>
      <c r="WBP879" s="396"/>
      <c r="WBQ879" s="396"/>
      <c r="WBR879" s="396"/>
      <c r="WBS879" s="396"/>
      <c r="WBT879" s="396"/>
      <c r="WBU879" s="396"/>
      <c r="WBV879" s="396"/>
      <c r="WBW879" s="396"/>
      <c r="WBX879" s="396"/>
      <c r="WBY879" s="396"/>
      <c r="WBZ879" s="396"/>
      <c r="WCA879" s="396"/>
      <c r="WCB879" s="396"/>
      <c r="WCC879" s="396"/>
      <c r="WCD879" s="396"/>
      <c r="WCE879" s="396"/>
      <c r="WCF879" s="396"/>
      <c r="WCG879" s="396"/>
      <c r="WCH879" s="396"/>
      <c r="WCI879" s="396"/>
      <c r="WCJ879" s="396"/>
      <c r="WCK879" s="396"/>
      <c r="WCL879" s="396"/>
      <c r="WCM879" s="396"/>
      <c r="WCN879" s="396"/>
      <c r="WCO879" s="396"/>
      <c r="WCP879" s="396"/>
      <c r="WCQ879" s="396"/>
      <c r="WCR879" s="396"/>
      <c r="WCS879" s="396"/>
      <c r="WCT879" s="396"/>
      <c r="WCU879" s="396"/>
      <c r="WCV879" s="396"/>
      <c r="WCW879" s="396"/>
      <c r="WCX879" s="396"/>
      <c r="WCY879" s="396"/>
      <c r="WCZ879" s="396"/>
      <c r="WDA879" s="396"/>
      <c r="WDB879" s="396"/>
      <c r="WDC879" s="396"/>
      <c r="WDD879" s="396"/>
      <c r="WDE879" s="396"/>
      <c r="WDF879" s="396"/>
      <c r="WDG879" s="396"/>
      <c r="WDH879" s="396"/>
      <c r="WDI879" s="396"/>
      <c r="WDJ879" s="396"/>
      <c r="WDK879" s="396"/>
      <c r="WDL879" s="396"/>
      <c r="WDM879" s="396"/>
      <c r="WDN879" s="396"/>
      <c r="WDO879" s="396"/>
      <c r="WDP879" s="396"/>
      <c r="WDQ879" s="396"/>
      <c r="WDR879" s="396"/>
      <c r="WDS879" s="396"/>
      <c r="WDT879" s="396"/>
      <c r="WDU879" s="396"/>
      <c r="WDV879" s="396"/>
      <c r="WDW879" s="396"/>
      <c r="WDX879" s="396"/>
      <c r="WDY879" s="396"/>
      <c r="WDZ879" s="396"/>
      <c r="WEA879" s="396"/>
      <c r="WEB879" s="396"/>
      <c r="WEC879" s="396"/>
      <c r="WED879" s="396"/>
      <c r="WEE879" s="396"/>
      <c r="WEF879" s="396"/>
      <c r="WEG879" s="396"/>
      <c r="WEH879" s="396"/>
      <c r="WEI879" s="396"/>
      <c r="WEJ879" s="396"/>
      <c r="WEK879" s="396"/>
      <c r="WEL879" s="396"/>
      <c r="WEM879" s="396"/>
      <c r="WEN879" s="396"/>
      <c r="WEO879" s="396"/>
      <c r="WEP879" s="396"/>
      <c r="WEQ879" s="396"/>
      <c r="WER879" s="396"/>
      <c r="WES879" s="396"/>
      <c r="WET879" s="396"/>
      <c r="WEU879" s="396"/>
      <c r="WEV879" s="396"/>
      <c r="WEW879" s="396"/>
      <c r="WEX879" s="396"/>
      <c r="WEY879" s="396"/>
      <c r="WEZ879" s="396"/>
      <c r="WFA879" s="396"/>
      <c r="WFB879" s="396"/>
      <c r="WFC879" s="396"/>
      <c r="WFD879" s="396"/>
      <c r="WFE879" s="396"/>
      <c r="WFF879" s="396"/>
      <c r="WFG879" s="396"/>
      <c r="WFH879" s="396"/>
      <c r="WFI879" s="396"/>
      <c r="WFJ879" s="396"/>
      <c r="WFK879" s="396"/>
      <c r="WFL879" s="396"/>
      <c r="WFM879" s="396"/>
      <c r="WFN879" s="396"/>
      <c r="WFO879" s="396"/>
      <c r="WFP879" s="396"/>
      <c r="WFQ879" s="396"/>
      <c r="WFR879" s="396"/>
      <c r="WFS879" s="396"/>
      <c r="WFT879" s="396"/>
      <c r="WFU879" s="396"/>
      <c r="WFV879" s="396"/>
      <c r="WFW879" s="396"/>
      <c r="WFX879" s="396"/>
      <c r="WFY879" s="396"/>
      <c r="WFZ879" s="396"/>
      <c r="WGA879" s="396"/>
      <c r="WGB879" s="396"/>
      <c r="WGC879" s="396"/>
      <c r="WGD879" s="396"/>
      <c r="WGE879" s="396"/>
      <c r="WGF879" s="396"/>
      <c r="WGG879" s="396"/>
      <c r="WGH879" s="396"/>
      <c r="WGI879" s="396"/>
      <c r="WGJ879" s="396"/>
      <c r="WGK879" s="396"/>
      <c r="WGL879" s="396"/>
      <c r="WGM879" s="396"/>
      <c r="WGN879" s="396"/>
      <c r="WGO879" s="396"/>
      <c r="WGP879" s="396"/>
      <c r="WGQ879" s="396"/>
      <c r="WGR879" s="396"/>
      <c r="WGS879" s="396"/>
      <c r="WGT879" s="396"/>
      <c r="WGU879" s="396"/>
      <c r="WGV879" s="396"/>
      <c r="WGW879" s="396"/>
      <c r="WGX879" s="396"/>
      <c r="WGY879" s="396"/>
      <c r="WGZ879" s="396"/>
      <c r="WHA879" s="396"/>
      <c r="WHB879" s="396"/>
      <c r="WHC879" s="396"/>
      <c r="WHD879" s="396"/>
      <c r="WHE879" s="396"/>
      <c r="WHF879" s="396"/>
      <c r="WHG879" s="396"/>
      <c r="WHH879" s="396"/>
      <c r="WHI879" s="396"/>
      <c r="WHJ879" s="396"/>
      <c r="WHK879" s="396"/>
      <c r="WHL879" s="396"/>
      <c r="WHM879" s="396"/>
      <c r="WHN879" s="396"/>
      <c r="WHO879" s="396"/>
      <c r="WHP879" s="396"/>
      <c r="WHQ879" s="396"/>
      <c r="WHR879" s="396"/>
      <c r="WHS879" s="396"/>
      <c r="WHT879" s="396"/>
      <c r="WHU879" s="396"/>
      <c r="WHV879" s="396"/>
      <c r="WHW879" s="396"/>
      <c r="WHX879" s="396"/>
      <c r="WHY879" s="396"/>
      <c r="WHZ879" s="396"/>
      <c r="WIA879" s="396"/>
      <c r="WIB879" s="396"/>
      <c r="WIC879" s="396"/>
      <c r="WID879" s="396"/>
      <c r="WIE879" s="396"/>
      <c r="WIF879" s="396"/>
      <c r="WIG879" s="396"/>
      <c r="WIH879" s="396"/>
      <c r="WII879" s="396"/>
      <c r="WIJ879" s="396"/>
      <c r="WIK879" s="396"/>
      <c r="WIL879" s="396"/>
      <c r="WIM879" s="396"/>
      <c r="WIN879" s="396"/>
      <c r="WIO879" s="396"/>
      <c r="WIP879" s="396"/>
      <c r="WIQ879" s="396"/>
      <c r="WIR879" s="396"/>
      <c r="WIS879" s="396"/>
      <c r="WIT879" s="396"/>
      <c r="WIU879" s="396"/>
      <c r="WIV879" s="396"/>
      <c r="WIW879" s="396"/>
      <c r="WIX879" s="396"/>
      <c r="WIY879" s="396"/>
      <c r="WIZ879" s="396"/>
      <c r="WJA879" s="396"/>
      <c r="WJB879" s="396"/>
      <c r="WJC879" s="396"/>
      <c r="WJD879" s="396"/>
      <c r="WJE879" s="396"/>
      <c r="WJF879" s="396"/>
      <c r="WJG879" s="396"/>
      <c r="WJH879" s="396"/>
      <c r="WJI879" s="396"/>
      <c r="WJJ879" s="396"/>
      <c r="WJK879" s="396"/>
      <c r="WJL879" s="396"/>
      <c r="WJM879" s="396"/>
      <c r="WJN879" s="396"/>
      <c r="WJO879" s="396"/>
      <c r="WJP879" s="396"/>
      <c r="WJQ879" s="396"/>
      <c r="WJR879" s="396"/>
      <c r="WJS879" s="396"/>
      <c r="WJT879" s="396"/>
      <c r="WJU879" s="396"/>
      <c r="WJV879" s="396"/>
      <c r="WJW879" s="396"/>
      <c r="WJX879" s="396"/>
      <c r="WJY879" s="396"/>
      <c r="WJZ879" s="396"/>
      <c r="WKA879" s="396"/>
      <c r="WKB879" s="396"/>
      <c r="WKC879" s="396"/>
      <c r="WKD879" s="396"/>
      <c r="WKE879" s="396"/>
      <c r="WKF879" s="396"/>
      <c r="WKG879" s="396"/>
      <c r="WKH879" s="396"/>
      <c r="WKI879" s="396"/>
      <c r="WKJ879" s="396"/>
      <c r="WKK879" s="396"/>
      <c r="WKL879" s="396"/>
      <c r="WKM879" s="396"/>
      <c r="WKN879" s="396"/>
      <c r="WKO879" s="396"/>
      <c r="WKP879" s="396"/>
      <c r="WKQ879" s="396"/>
      <c r="WKR879" s="396"/>
      <c r="WKS879" s="396"/>
      <c r="WKT879" s="396"/>
      <c r="WKU879" s="396"/>
      <c r="WKV879" s="396"/>
      <c r="WKW879" s="396"/>
      <c r="WKX879" s="396"/>
      <c r="WKY879" s="396"/>
      <c r="WKZ879" s="396"/>
      <c r="WLA879" s="396"/>
      <c r="WLB879" s="396"/>
      <c r="WLC879" s="396"/>
      <c r="WLD879" s="396"/>
      <c r="WLE879" s="396"/>
      <c r="WLF879" s="396"/>
      <c r="WLG879" s="396"/>
      <c r="WLH879" s="396"/>
      <c r="WLI879" s="396"/>
      <c r="WLJ879" s="396"/>
      <c r="WLK879" s="396"/>
      <c r="WLL879" s="396"/>
      <c r="WLM879" s="396"/>
      <c r="WLN879" s="396"/>
      <c r="WLO879" s="396"/>
      <c r="WLP879" s="396"/>
      <c r="WLQ879" s="396"/>
      <c r="WLR879" s="396"/>
      <c r="WLS879" s="396"/>
      <c r="WLT879" s="396"/>
      <c r="WLU879" s="396"/>
      <c r="WLV879" s="396"/>
      <c r="WLW879" s="396"/>
      <c r="WLX879" s="396"/>
      <c r="WLY879" s="396"/>
      <c r="WLZ879" s="396"/>
      <c r="WMA879" s="396"/>
      <c r="WMB879" s="396"/>
      <c r="WMC879" s="396"/>
      <c r="WMD879" s="396"/>
      <c r="WME879" s="396"/>
      <c r="WMF879" s="396"/>
      <c r="WMG879" s="396"/>
      <c r="WMH879" s="396"/>
      <c r="WMI879" s="396"/>
      <c r="WMJ879" s="396"/>
      <c r="WMK879" s="396"/>
      <c r="WML879" s="396"/>
      <c r="WMM879" s="396"/>
      <c r="WMN879" s="396"/>
      <c r="WMO879" s="396"/>
      <c r="WMP879" s="396"/>
      <c r="WMQ879" s="396"/>
      <c r="WMR879" s="396"/>
      <c r="WMS879" s="396"/>
      <c r="WMT879" s="396"/>
      <c r="WMU879" s="396"/>
      <c r="WMV879" s="396"/>
      <c r="WMW879" s="396"/>
      <c r="WMX879" s="396"/>
      <c r="WMY879" s="396"/>
      <c r="WMZ879" s="396"/>
      <c r="WNA879" s="396"/>
      <c r="WNB879" s="396"/>
      <c r="WNC879" s="396"/>
      <c r="WND879" s="396"/>
      <c r="WNE879" s="396"/>
      <c r="WNF879" s="396"/>
      <c r="WNG879" s="396"/>
      <c r="WNH879" s="396"/>
      <c r="WNI879" s="396"/>
      <c r="WNJ879" s="396"/>
      <c r="WNK879" s="396"/>
      <c r="WNL879" s="396"/>
      <c r="WNM879" s="396"/>
      <c r="WNN879" s="396"/>
      <c r="WNO879" s="396"/>
      <c r="WNP879" s="396"/>
      <c r="WNQ879" s="396"/>
      <c r="WNR879" s="396"/>
      <c r="WNS879" s="396"/>
      <c r="WNT879" s="396"/>
      <c r="WNU879" s="396"/>
      <c r="WNV879" s="396"/>
      <c r="WNW879" s="396"/>
      <c r="WNX879" s="396"/>
      <c r="WNY879" s="396"/>
      <c r="WNZ879" s="396"/>
      <c r="WOA879" s="396"/>
      <c r="WOB879" s="396"/>
      <c r="WOC879" s="396"/>
      <c r="WOD879" s="396"/>
      <c r="WOE879" s="396"/>
      <c r="WOF879" s="396"/>
      <c r="WOG879" s="396"/>
      <c r="WOH879" s="396"/>
      <c r="WOI879" s="396"/>
      <c r="WOJ879" s="396"/>
      <c r="WOK879" s="396"/>
      <c r="WOL879" s="396"/>
      <c r="WOM879" s="396"/>
      <c r="WON879" s="396"/>
      <c r="WOO879" s="396"/>
      <c r="WOP879" s="396"/>
      <c r="WOQ879" s="396"/>
      <c r="WOR879" s="396"/>
      <c r="WOS879" s="396"/>
      <c r="WOT879" s="396"/>
      <c r="WOU879" s="396"/>
      <c r="WOV879" s="396"/>
      <c r="WOW879" s="396"/>
      <c r="WOX879" s="396"/>
      <c r="WOY879" s="396"/>
      <c r="WOZ879" s="396"/>
      <c r="WPA879" s="396"/>
      <c r="WPB879" s="396"/>
      <c r="WPC879" s="396"/>
      <c r="WPD879" s="396"/>
      <c r="WPE879" s="396"/>
      <c r="WPF879" s="396"/>
      <c r="WPG879" s="396"/>
      <c r="WPH879" s="396"/>
      <c r="WPI879" s="396"/>
      <c r="WPJ879" s="396"/>
      <c r="WPK879" s="396"/>
      <c r="WPL879" s="396"/>
      <c r="WPM879" s="396"/>
      <c r="WPN879" s="396"/>
      <c r="WPO879" s="396"/>
      <c r="WPP879" s="396"/>
      <c r="WPQ879" s="396"/>
      <c r="WPR879" s="396"/>
      <c r="WPS879" s="396"/>
      <c r="WPT879" s="396"/>
      <c r="WPU879" s="396"/>
      <c r="WPV879" s="396"/>
      <c r="WPW879" s="396"/>
      <c r="WPX879" s="396"/>
      <c r="WPY879" s="396"/>
      <c r="WPZ879" s="396"/>
      <c r="WQA879" s="396"/>
      <c r="WQB879" s="396"/>
      <c r="WQC879" s="396"/>
      <c r="WQD879" s="396"/>
      <c r="WQE879" s="396"/>
      <c r="WQF879" s="396"/>
      <c r="WQG879" s="396"/>
      <c r="WQH879" s="396"/>
      <c r="WQI879" s="396"/>
      <c r="WQJ879" s="396"/>
      <c r="WQK879" s="396"/>
      <c r="WQL879" s="396"/>
      <c r="WQM879" s="396"/>
      <c r="WQN879" s="396"/>
      <c r="WQO879" s="396"/>
      <c r="WQP879" s="396"/>
      <c r="WQQ879" s="396"/>
      <c r="WQR879" s="396"/>
      <c r="WQS879" s="396"/>
      <c r="WQT879" s="396"/>
      <c r="WQU879" s="396"/>
      <c r="WQV879" s="396"/>
      <c r="WQW879" s="396"/>
      <c r="WQX879" s="396"/>
      <c r="WQY879" s="396"/>
      <c r="WQZ879" s="396"/>
      <c r="WRA879" s="396"/>
      <c r="WRB879" s="396"/>
      <c r="WRC879" s="396"/>
      <c r="WRD879" s="396"/>
      <c r="WRE879" s="396"/>
      <c r="WRF879" s="396"/>
      <c r="WRG879" s="396"/>
      <c r="WRH879" s="396"/>
      <c r="WRI879" s="396"/>
      <c r="WRJ879" s="396"/>
      <c r="WRK879" s="396"/>
      <c r="WRL879" s="396"/>
      <c r="WRM879" s="396"/>
      <c r="WRN879" s="396"/>
      <c r="WRO879" s="396"/>
      <c r="WRP879" s="396"/>
      <c r="WRQ879" s="396"/>
      <c r="WRR879" s="396"/>
      <c r="WRS879" s="396"/>
      <c r="WRT879" s="396"/>
      <c r="WRU879" s="396"/>
      <c r="WRV879" s="396"/>
      <c r="WRW879" s="396"/>
      <c r="WRX879" s="396"/>
      <c r="WRY879" s="396"/>
      <c r="WRZ879" s="396"/>
      <c r="WSA879" s="396"/>
      <c r="WSB879" s="396"/>
      <c r="WSC879" s="396"/>
      <c r="WSD879" s="396"/>
      <c r="WSE879" s="396"/>
      <c r="WSF879" s="396"/>
      <c r="WSG879" s="396"/>
      <c r="WSH879" s="396"/>
      <c r="WSI879" s="396"/>
      <c r="WSJ879" s="396"/>
      <c r="WSK879" s="396"/>
      <c r="WSL879" s="396"/>
      <c r="WSM879" s="396"/>
      <c r="WSN879" s="396"/>
      <c r="WSO879" s="396"/>
      <c r="WSP879" s="396"/>
      <c r="WSQ879" s="396"/>
      <c r="WSR879" s="396"/>
      <c r="WSS879" s="396"/>
      <c r="WST879" s="396"/>
      <c r="WSU879" s="396"/>
      <c r="WSV879" s="396"/>
      <c r="WSW879" s="396"/>
      <c r="WSX879" s="396"/>
      <c r="WSY879" s="396"/>
      <c r="WSZ879" s="396"/>
      <c r="WTA879" s="396"/>
      <c r="WTB879" s="396"/>
      <c r="WTC879" s="396"/>
      <c r="WTD879" s="396"/>
      <c r="WTE879" s="396"/>
      <c r="WTF879" s="396"/>
      <c r="WTG879" s="396"/>
      <c r="WTH879" s="396"/>
      <c r="WTI879" s="396"/>
      <c r="WTJ879" s="396"/>
      <c r="WTK879" s="396"/>
      <c r="WTL879" s="396"/>
      <c r="WTM879" s="396"/>
      <c r="WTN879" s="396"/>
      <c r="WTO879" s="396"/>
      <c r="WTP879" s="396"/>
      <c r="WTQ879" s="396"/>
      <c r="WTR879" s="396"/>
      <c r="WTS879" s="396"/>
      <c r="WTT879" s="396"/>
      <c r="WTU879" s="396"/>
      <c r="WTV879" s="396"/>
      <c r="WTW879" s="396"/>
      <c r="WTX879" s="396"/>
      <c r="WTY879" s="396"/>
      <c r="WTZ879" s="396"/>
      <c r="WUA879" s="396"/>
      <c r="WUB879" s="396"/>
      <c r="WUC879" s="396"/>
      <c r="WUD879" s="396"/>
      <c r="WUE879" s="396"/>
      <c r="WUF879" s="396"/>
      <c r="WUG879" s="396"/>
      <c r="WUH879" s="396"/>
      <c r="WUI879" s="396"/>
      <c r="WUJ879" s="396"/>
      <c r="WUK879" s="396"/>
      <c r="WUL879" s="396"/>
      <c r="WUM879" s="396"/>
      <c r="WUN879" s="396"/>
      <c r="WUO879" s="396"/>
      <c r="WUP879" s="396"/>
      <c r="WUQ879" s="396"/>
      <c r="WUR879" s="396"/>
      <c r="WUS879" s="396"/>
      <c r="WUT879" s="396"/>
      <c r="WUU879" s="396"/>
      <c r="WUV879" s="396"/>
      <c r="WUW879" s="396"/>
      <c r="WUX879" s="396"/>
      <c r="WUY879" s="396"/>
      <c r="WUZ879" s="396"/>
      <c r="WVA879" s="396"/>
      <c r="WVB879" s="396"/>
      <c r="WVC879" s="396"/>
      <c r="WVD879" s="396"/>
      <c r="WVE879" s="396"/>
      <c r="WVF879" s="396"/>
      <c r="WVG879" s="396"/>
      <c r="WVH879" s="396"/>
      <c r="WVI879" s="396"/>
      <c r="WVJ879" s="396"/>
      <c r="WVK879" s="396"/>
      <c r="WVL879" s="396"/>
      <c r="WVM879" s="396"/>
      <c r="WVN879" s="396"/>
      <c r="WVO879" s="396"/>
      <c r="WVP879" s="396"/>
      <c r="WVQ879" s="396"/>
      <c r="WVR879" s="396"/>
      <c r="WVS879" s="396"/>
      <c r="WVT879" s="396"/>
      <c r="WVU879" s="396"/>
      <c r="WVV879" s="396"/>
      <c r="WVW879" s="396"/>
      <c r="WVX879" s="396"/>
      <c r="WVY879" s="396"/>
      <c r="WVZ879" s="396"/>
      <c r="WWA879" s="396"/>
      <c r="WWB879" s="396"/>
      <c r="WWC879" s="396"/>
      <c r="WWD879" s="396"/>
      <c r="WWE879" s="396"/>
      <c r="WWF879" s="396"/>
      <c r="WWG879" s="396"/>
      <c r="WWH879" s="396"/>
      <c r="WWI879" s="396"/>
      <c r="WWJ879" s="396"/>
      <c r="WWK879" s="396"/>
      <c r="WWL879" s="396"/>
      <c r="WWM879" s="396"/>
      <c r="WWN879" s="396"/>
      <c r="WWO879" s="396"/>
      <c r="WWP879" s="396"/>
      <c r="WWQ879" s="396"/>
      <c r="WWR879" s="396"/>
      <c r="WWS879" s="396"/>
      <c r="WWT879" s="396"/>
      <c r="WWU879" s="396"/>
      <c r="WWV879" s="396"/>
      <c r="WWW879" s="396"/>
      <c r="WWX879" s="396"/>
      <c r="WWY879" s="396"/>
      <c r="WWZ879" s="396"/>
      <c r="WXA879" s="396"/>
      <c r="WXB879" s="396"/>
      <c r="WXC879" s="396"/>
      <c r="WXD879" s="396"/>
      <c r="WXE879" s="396"/>
      <c r="WXF879" s="396"/>
      <c r="WXG879" s="396"/>
      <c r="WXH879" s="396"/>
      <c r="WXI879" s="396"/>
      <c r="WXJ879" s="396"/>
      <c r="WXK879" s="396"/>
      <c r="WXL879" s="396"/>
      <c r="WXM879" s="396"/>
      <c r="WXN879" s="396"/>
      <c r="WXO879" s="396"/>
      <c r="WXP879" s="396"/>
      <c r="WXQ879" s="396"/>
      <c r="WXR879" s="396"/>
      <c r="WXS879" s="396"/>
      <c r="WXT879" s="396"/>
      <c r="WXU879" s="396"/>
      <c r="WXV879" s="396"/>
      <c r="WXW879" s="396"/>
      <c r="WXX879" s="396"/>
      <c r="WXY879" s="396"/>
      <c r="WXZ879" s="396"/>
      <c r="WYA879" s="396"/>
    </row>
    <row r="880" spans="1:16199" ht="35.25" x14ac:dyDescent="0.5">
      <c r="A880" s="318">
        <v>856</v>
      </c>
      <c r="C880" s="397">
        <v>23</v>
      </c>
      <c r="D880" s="375" t="s">
        <v>10986</v>
      </c>
      <c r="E880" s="369">
        <v>1982</v>
      </c>
      <c r="F880" s="369"/>
      <c r="G880" s="355" t="s">
        <v>17178</v>
      </c>
      <c r="H880" s="369">
        <v>2</v>
      </c>
      <c r="I880" s="369">
        <v>3</v>
      </c>
      <c r="J880" s="370">
        <v>845.9</v>
      </c>
      <c r="K880" s="370">
        <v>488.5</v>
      </c>
      <c r="L880" s="370">
        <v>488.5</v>
      </c>
      <c r="M880" s="376">
        <v>48</v>
      </c>
      <c r="N880" s="369" t="s">
        <v>17038</v>
      </c>
      <c r="O880" s="369" t="s">
        <v>17054</v>
      </c>
      <c r="P880" s="369" t="s">
        <v>17440</v>
      </c>
      <c r="Q880" s="370">
        <v>6560974.5800000001</v>
      </c>
      <c r="R880" s="373"/>
      <c r="S880" s="370">
        <v>5623242.8499999996</v>
      </c>
      <c r="T880" s="370">
        <v>296994.19</v>
      </c>
      <c r="U880" s="370">
        <f>Q880-S880-T880</f>
        <v>640737.5400000005</v>
      </c>
      <c r="V880" s="356">
        <f t="shared" si="470"/>
        <v>7756.2059108641688</v>
      </c>
      <c r="W880" s="373">
        <v>10856.24</v>
      </c>
    </row>
    <row r="881" spans="1:16199" ht="35.25" x14ac:dyDescent="0.25">
      <c r="A881" s="318">
        <v>857</v>
      </c>
      <c r="C881" s="391" t="s">
        <v>17419</v>
      </c>
      <c r="D881" s="392"/>
      <c r="E881" s="392"/>
      <c r="F881" s="392"/>
      <c r="G881" s="392"/>
      <c r="H881" s="392"/>
      <c r="I881" s="392"/>
      <c r="J881" s="392"/>
      <c r="K881" s="392"/>
      <c r="L881" s="392"/>
      <c r="M881" s="392"/>
      <c r="N881" s="392"/>
      <c r="O881" s="392"/>
      <c r="P881" s="392"/>
      <c r="Q881" s="392"/>
      <c r="R881" s="392"/>
      <c r="S881" s="392"/>
      <c r="T881" s="392"/>
      <c r="U881" s="392"/>
      <c r="V881" s="392"/>
      <c r="W881" s="393"/>
    </row>
    <row r="882" spans="1:16199" s="394" customFormat="1" ht="35.25" x14ac:dyDescent="0.5">
      <c r="A882" s="318">
        <v>858</v>
      </c>
      <c r="C882" s="364" t="s">
        <v>17307</v>
      </c>
      <c r="D882" s="383"/>
      <c r="E882" s="355" t="s">
        <v>17016</v>
      </c>
      <c r="F882" s="355" t="s">
        <v>17016</v>
      </c>
      <c r="G882" s="355" t="s">
        <v>17016</v>
      </c>
      <c r="H882" s="355" t="s">
        <v>17016</v>
      </c>
      <c r="I882" s="355" t="s">
        <v>17016</v>
      </c>
      <c r="J882" s="360">
        <f>J883</f>
        <v>37527.699999999997</v>
      </c>
      <c r="K882" s="360">
        <f t="shared" ref="K882:M882" si="497">K883</f>
        <v>30128.6</v>
      </c>
      <c r="L882" s="360">
        <f t="shared" si="497"/>
        <v>30128.6</v>
      </c>
      <c r="M882" s="361">
        <f t="shared" si="497"/>
        <v>1236</v>
      </c>
      <c r="N882" s="355" t="s">
        <v>17016</v>
      </c>
      <c r="O882" s="355" t="s">
        <v>17016</v>
      </c>
      <c r="P882" s="358" t="s">
        <v>17016</v>
      </c>
      <c r="Q882" s="362">
        <f>Q883</f>
        <v>28378044.662</v>
      </c>
      <c r="R882" s="362">
        <f t="shared" ref="R882:U882" si="498">R883</f>
        <v>0</v>
      </c>
      <c r="S882" s="360">
        <f t="shared" si="498"/>
        <v>14032878.49</v>
      </c>
      <c r="T882" s="360">
        <f t="shared" si="498"/>
        <v>0</v>
      </c>
      <c r="U882" s="360">
        <f t="shared" si="498"/>
        <v>14345166.172</v>
      </c>
      <c r="V882" s="356">
        <f>Q882/J882</f>
        <v>756.18928583419722</v>
      </c>
      <c r="W882" s="373">
        <f>MAX(W883:W889)</f>
        <v>1083.0899999999999</v>
      </c>
      <c r="X882" s="396"/>
      <c r="Y882" s="396"/>
      <c r="Z882" s="396"/>
      <c r="AA882" s="396"/>
      <c r="AB882" s="396"/>
      <c r="AC882" s="396"/>
      <c r="AD882" s="396"/>
      <c r="AE882" s="396"/>
      <c r="AF882" s="396"/>
      <c r="AG882" s="396"/>
      <c r="AH882" s="396"/>
      <c r="AI882" s="396"/>
      <c r="AJ882" s="396"/>
      <c r="AK882" s="396"/>
      <c r="AL882" s="396"/>
      <c r="AM882" s="396"/>
      <c r="AN882" s="396"/>
      <c r="AO882" s="396"/>
      <c r="AP882" s="396"/>
      <c r="AQ882" s="396"/>
      <c r="AR882" s="396"/>
      <c r="AS882" s="396"/>
      <c r="AT882" s="396"/>
      <c r="AU882" s="396"/>
      <c r="AV882" s="396"/>
      <c r="AW882" s="396"/>
      <c r="AX882" s="396"/>
      <c r="AY882" s="396"/>
      <c r="AZ882" s="396"/>
      <c r="BA882" s="396"/>
      <c r="BB882" s="396"/>
      <c r="BC882" s="396"/>
      <c r="BD882" s="396"/>
      <c r="BE882" s="396"/>
      <c r="BF882" s="396"/>
      <c r="BG882" s="396"/>
      <c r="BH882" s="396"/>
      <c r="BI882" s="396"/>
      <c r="BJ882" s="396"/>
      <c r="BK882" s="396"/>
      <c r="BL882" s="396"/>
      <c r="BM882" s="396"/>
      <c r="BN882" s="396"/>
      <c r="BO882" s="396"/>
      <c r="BP882" s="396"/>
      <c r="BQ882" s="396"/>
      <c r="BR882" s="396"/>
      <c r="BS882" s="396"/>
      <c r="BT882" s="396"/>
      <c r="BU882" s="396"/>
      <c r="BV882" s="396"/>
      <c r="BW882" s="396"/>
      <c r="BX882" s="396"/>
      <c r="BY882" s="396"/>
      <c r="BZ882" s="396"/>
      <c r="CA882" s="396"/>
      <c r="CB882" s="396"/>
      <c r="CC882" s="396"/>
      <c r="CD882" s="396"/>
      <c r="CE882" s="396"/>
      <c r="CF882" s="396"/>
      <c r="CG882" s="396"/>
      <c r="CH882" s="396"/>
      <c r="CI882" s="396"/>
      <c r="CJ882" s="396"/>
      <c r="CK882" s="396"/>
      <c r="CL882" s="396"/>
      <c r="CM882" s="396"/>
      <c r="CN882" s="396"/>
      <c r="CO882" s="396"/>
      <c r="CP882" s="396"/>
      <c r="CQ882" s="396"/>
      <c r="CR882" s="396"/>
      <c r="CS882" s="396"/>
      <c r="CT882" s="396"/>
      <c r="CU882" s="396"/>
      <c r="CV882" s="396"/>
      <c r="CW882" s="396"/>
      <c r="CX882" s="396"/>
      <c r="CY882" s="396"/>
      <c r="CZ882" s="396"/>
      <c r="DA882" s="396"/>
      <c r="DB882" s="396"/>
      <c r="DC882" s="396"/>
      <c r="DD882" s="396"/>
      <c r="DE882" s="396"/>
      <c r="DF882" s="396"/>
      <c r="DG882" s="396"/>
      <c r="DH882" s="396"/>
      <c r="DI882" s="396"/>
      <c r="DJ882" s="396"/>
      <c r="DK882" s="396"/>
      <c r="DL882" s="396"/>
      <c r="DM882" s="396"/>
      <c r="DN882" s="396"/>
      <c r="DO882" s="396"/>
      <c r="DP882" s="396"/>
      <c r="DQ882" s="396"/>
      <c r="DR882" s="396"/>
      <c r="DS882" s="396"/>
      <c r="DT882" s="396"/>
      <c r="DU882" s="396"/>
      <c r="DV882" s="396"/>
      <c r="DW882" s="396"/>
      <c r="DX882" s="396"/>
      <c r="DY882" s="396"/>
      <c r="DZ882" s="396"/>
      <c r="EA882" s="396"/>
      <c r="EB882" s="396"/>
      <c r="EC882" s="396"/>
      <c r="ED882" s="396"/>
      <c r="EE882" s="396"/>
      <c r="EF882" s="396"/>
      <c r="EG882" s="396"/>
      <c r="EH882" s="396"/>
      <c r="EI882" s="396"/>
      <c r="EJ882" s="396"/>
      <c r="EK882" s="396"/>
      <c r="EL882" s="396"/>
      <c r="EM882" s="396"/>
      <c r="EN882" s="396"/>
      <c r="EO882" s="396"/>
      <c r="EP882" s="396"/>
      <c r="EQ882" s="396"/>
      <c r="ER882" s="396"/>
      <c r="ES882" s="396"/>
      <c r="ET882" s="396"/>
      <c r="EU882" s="396"/>
      <c r="EV882" s="396"/>
      <c r="EW882" s="396"/>
      <c r="EX882" s="396"/>
      <c r="EY882" s="396"/>
      <c r="EZ882" s="396"/>
      <c r="FA882" s="396"/>
      <c r="FB882" s="396"/>
      <c r="FC882" s="396"/>
      <c r="FD882" s="396"/>
      <c r="FE882" s="396"/>
      <c r="FF882" s="396"/>
      <c r="FG882" s="396"/>
      <c r="FH882" s="396"/>
      <c r="FI882" s="396"/>
      <c r="FJ882" s="396"/>
      <c r="FK882" s="396"/>
      <c r="FL882" s="396"/>
      <c r="FM882" s="396"/>
      <c r="FN882" s="396"/>
      <c r="FO882" s="396"/>
      <c r="FP882" s="396"/>
      <c r="FQ882" s="396"/>
      <c r="FR882" s="396"/>
      <c r="FS882" s="396"/>
      <c r="FT882" s="396"/>
      <c r="FU882" s="396"/>
      <c r="FV882" s="396"/>
      <c r="FW882" s="396"/>
      <c r="FX882" s="396"/>
      <c r="FY882" s="396"/>
      <c r="FZ882" s="396"/>
      <c r="GA882" s="396"/>
      <c r="GB882" s="396"/>
      <c r="GC882" s="396"/>
      <c r="GD882" s="396"/>
      <c r="GE882" s="396"/>
      <c r="GF882" s="396"/>
      <c r="GG882" s="396"/>
      <c r="GH882" s="396"/>
      <c r="GI882" s="396"/>
      <c r="GJ882" s="396"/>
      <c r="GK882" s="396"/>
      <c r="GL882" s="396"/>
      <c r="GM882" s="396"/>
      <c r="GN882" s="396"/>
      <c r="GO882" s="396"/>
      <c r="GP882" s="396"/>
      <c r="GQ882" s="396"/>
      <c r="GR882" s="396"/>
      <c r="GS882" s="396"/>
      <c r="GT882" s="396"/>
      <c r="GU882" s="396"/>
      <c r="GV882" s="396"/>
      <c r="GW882" s="396"/>
      <c r="GX882" s="396"/>
      <c r="GY882" s="396"/>
      <c r="GZ882" s="396"/>
      <c r="HA882" s="396"/>
      <c r="HB882" s="396"/>
      <c r="HC882" s="396"/>
      <c r="HD882" s="396"/>
      <c r="HE882" s="396"/>
      <c r="HF882" s="396"/>
      <c r="HG882" s="396"/>
      <c r="HH882" s="396"/>
      <c r="HI882" s="396"/>
      <c r="HJ882" s="396"/>
      <c r="HK882" s="396"/>
      <c r="HL882" s="396"/>
      <c r="HM882" s="396"/>
      <c r="HN882" s="396"/>
      <c r="HO882" s="396"/>
      <c r="HP882" s="396"/>
      <c r="HQ882" s="396"/>
      <c r="HR882" s="396"/>
      <c r="HS882" s="396"/>
      <c r="HT882" s="396"/>
      <c r="HU882" s="396"/>
      <c r="HV882" s="396"/>
      <c r="HW882" s="396"/>
      <c r="HX882" s="396"/>
      <c r="HY882" s="396"/>
      <c r="HZ882" s="396"/>
      <c r="IA882" s="396"/>
      <c r="IB882" s="396"/>
      <c r="IC882" s="396"/>
      <c r="ID882" s="396"/>
      <c r="IE882" s="396"/>
      <c r="IF882" s="396"/>
      <c r="IG882" s="396"/>
      <c r="IH882" s="396"/>
      <c r="II882" s="396"/>
      <c r="IJ882" s="396"/>
      <c r="IK882" s="396"/>
      <c r="IL882" s="396"/>
      <c r="IM882" s="396"/>
      <c r="IN882" s="396"/>
      <c r="IO882" s="396"/>
      <c r="IP882" s="396"/>
      <c r="IQ882" s="396"/>
      <c r="IR882" s="396"/>
      <c r="IS882" s="396"/>
      <c r="IT882" s="396"/>
      <c r="IU882" s="396"/>
      <c r="IV882" s="396"/>
      <c r="IW882" s="396"/>
      <c r="IX882" s="396"/>
      <c r="IY882" s="396"/>
      <c r="IZ882" s="396"/>
      <c r="JA882" s="396"/>
      <c r="JB882" s="396"/>
      <c r="JC882" s="396"/>
      <c r="JD882" s="396"/>
      <c r="JE882" s="396"/>
      <c r="JF882" s="396"/>
      <c r="JG882" s="396"/>
      <c r="JH882" s="396"/>
      <c r="JI882" s="396"/>
      <c r="JJ882" s="396"/>
      <c r="JK882" s="396"/>
      <c r="JL882" s="396"/>
      <c r="JM882" s="396"/>
      <c r="JN882" s="396"/>
      <c r="JO882" s="396"/>
      <c r="JP882" s="396"/>
      <c r="JQ882" s="396"/>
      <c r="JR882" s="396"/>
      <c r="JS882" s="396"/>
      <c r="JT882" s="396"/>
      <c r="JU882" s="396"/>
      <c r="JV882" s="396"/>
      <c r="JW882" s="396"/>
      <c r="JX882" s="396"/>
      <c r="JY882" s="396"/>
      <c r="JZ882" s="396"/>
      <c r="KA882" s="396"/>
      <c r="KB882" s="396"/>
      <c r="KC882" s="396"/>
      <c r="KD882" s="396"/>
      <c r="KE882" s="396"/>
      <c r="KF882" s="396"/>
      <c r="KG882" s="396"/>
      <c r="KH882" s="396"/>
      <c r="KI882" s="396"/>
      <c r="KJ882" s="396"/>
      <c r="KK882" s="396"/>
      <c r="KL882" s="396"/>
      <c r="KM882" s="396"/>
      <c r="KN882" s="396"/>
      <c r="KO882" s="396"/>
      <c r="KP882" s="396"/>
      <c r="KQ882" s="396"/>
      <c r="KR882" s="396"/>
      <c r="KS882" s="396"/>
      <c r="KT882" s="396"/>
      <c r="KU882" s="396"/>
      <c r="KV882" s="396"/>
      <c r="KW882" s="396"/>
      <c r="KX882" s="396"/>
      <c r="KY882" s="396"/>
      <c r="KZ882" s="396"/>
      <c r="LA882" s="396"/>
      <c r="LB882" s="396"/>
      <c r="LC882" s="396"/>
      <c r="LD882" s="396"/>
      <c r="LE882" s="396"/>
      <c r="LF882" s="396"/>
      <c r="LG882" s="396"/>
      <c r="LH882" s="396"/>
      <c r="LI882" s="396"/>
      <c r="LJ882" s="396"/>
      <c r="LK882" s="396"/>
      <c r="LL882" s="396"/>
      <c r="LM882" s="396"/>
      <c r="LN882" s="396"/>
      <c r="LO882" s="396"/>
      <c r="LP882" s="396"/>
      <c r="LQ882" s="396"/>
      <c r="LR882" s="396"/>
      <c r="LS882" s="396"/>
      <c r="LT882" s="396"/>
      <c r="LU882" s="396"/>
      <c r="LV882" s="396"/>
      <c r="LW882" s="396"/>
      <c r="LX882" s="396"/>
      <c r="LY882" s="396"/>
      <c r="LZ882" s="396"/>
      <c r="MA882" s="396"/>
      <c r="MB882" s="396"/>
      <c r="MC882" s="396"/>
      <c r="MD882" s="396"/>
      <c r="ME882" s="396"/>
      <c r="MF882" s="396"/>
      <c r="MG882" s="396"/>
      <c r="MH882" s="396"/>
      <c r="MI882" s="396"/>
      <c r="MJ882" s="396"/>
      <c r="MK882" s="396"/>
      <c r="ML882" s="396"/>
      <c r="MM882" s="396"/>
      <c r="MN882" s="396"/>
      <c r="MO882" s="396"/>
      <c r="MP882" s="396"/>
      <c r="MQ882" s="396"/>
      <c r="MR882" s="396"/>
      <c r="MS882" s="396"/>
      <c r="MT882" s="396"/>
      <c r="MU882" s="396"/>
      <c r="MV882" s="396"/>
      <c r="MW882" s="396"/>
      <c r="MX882" s="396"/>
      <c r="MY882" s="396"/>
      <c r="MZ882" s="396"/>
      <c r="NA882" s="396"/>
      <c r="NB882" s="396"/>
      <c r="NC882" s="396"/>
      <c r="ND882" s="396"/>
      <c r="NE882" s="396"/>
      <c r="NF882" s="396"/>
      <c r="NG882" s="396"/>
      <c r="NH882" s="396"/>
      <c r="NI882" s="396"/>
      <c r="NJ882" s="396"/>
      <c r="NK882" s="396"/>
      <c r="NL882" s="396"/>
      <c r="NM882" s="396"/>
      <c r="NN882" s="396"/>
      <c r="NO882" s="396"/>
      <c r="NP882" s="396"/>
      <c r="NQ882" s="396"/>
      <c r="NR882" s="396"/>
      <c r="NS882" s="396"/>
      <c r="NT882" s="396"/>
      <c r="NU882" s="396"/>
      <c r="NV882" s="396"/>
      <c r="NW882" s="396"/>
      <c r="NX882" s="396"/>
      <c r="NY882" s="396"/>
      <c r="NZ882" s="396"/>
      <c r="OA882" s="396"/>
      <c r="OB882" s="396"/>
      <c r="OC882" s="396"/>
      <c r="OD882" s="396"/>
      <c r="OE882" s="396"/>
      <c r="OF882" s="396"/>
      <c r="OG882" s="396"/>
      <c r="OH882" s="396"/>
      <c r="OI882" s="396"/>
      <c r="OJ882" s="396"/>
      <c r="OK882" s="396"/>
      <c r="OL882" s="396"/>
      <c r="OM882" s="396"/>
      <c r="ON882" s="396"/>
      <c r="OO882" s="396"/>
      <c r="OP882" s="396"/>
      <c r="OQ882" s="396"/>
      <c r="OR882" s="396"/>
      <c r="OS882" s="396"/>
      <c r="OT882" s="396"/>
      <c r="OU882" s="396"/>
      <c r="OV882" s="396"/>
      <c r="OW882" s="396"/>
      <c r="OX882" s="396"/>
      <c r="OY882" s="396"/>
      <c r="OZ882" s="396"/>
      <c r="PA882" s="396"/>
      <c r="PB882" s="396"/>
      <c r="PC882" s="396"/>
      <c r="PD882" s="396"/>
      <c r="PE882" s="396"/>
      <c r="PF882" s="396"/>
      <c r="PG882" s="396"/>
      <c r="PH882" s="396"/>
      <c r="PI882" s="396"/>
      <c r="PJ882" s="396"/>
      <c r="PK882" s="396"/>
      <c r="PL882" s="396"/>
      <c r="PM882" s="396"/>
      <c r="PN882" s="396"/>
      <c r="PO882" s="396"/>
      <c r="PP882" s="396"/>
      <c r="PQ882" s="396"/>
      <c r="PR882" s="396"/>
      <c r="PS882" s="396"/>
      <c r="PT882" s="396"/>
      <c r="PU882" s="396"/>
      <c r="PV882" s="396"/>
      <c r="PW882" s="396"/>
      <c r="PX882" s="396"/>
      <c r="PY882" s="396"/>
      <c r="PZ882" s="396"/>
      <c r="QA882" s="396"/>
      <c r="QB882" s="396"/>
      <c r="QC882" s="396"/>
      <c r="QD882" s="396"/>
      <c r="QE882" s="396"/>
      <c r="QF882" s="396"/>
      <c r="QG882" s="396"/>
      <c r="QH882" s="396"/>
      <c r="QI882" s="396"/>
      <c r="QJ882" s="396"/>
      <c r="QK882" s="396"/>
      <c r="QL882" s="396"/>
      <c r="QM882" s="396"/>
      <c r="QN882" s="396"/>
      <c r="QO882" s="396"/>
      <c r="QP882" s="396"/>
      <c r="QQ882" s="396"/>
      <c r="QR882" s="396"/>
      <c r="QS882" s="396"/>
      <c r="QT882" s="396"/>
      <c r="QU882" s="396"/>
      <c r="QV882" s="396"/>
      <c r="QW882" s="396"/>
      <c r="QX882" s="396"/>
      <c r="QY882" s="396"/>
      <c r="QZ882" s="396"/>
      <c r="RA882" s="396"/>
      <c r="RB882" s="396"/>
      <c r="RC882" s="396"/>
      <c r="RD882" s="396"/>
      <c r="RE882" s="396"/>
      <c r="RF882" s="396"/>
      <c r="RG882" s="396"/>
      <c r="RH882" s="396"/>
      <c r="RI882" s="396"/>
      <c r="RJ882" s="396"/>
      <c r="RK882" s="396"/>
      <c r="RL882" s="396"/>
      <c r="RM882" s="396"/>
      <c r="RN882" s="396"/>
      <c r="RO882" s="396"/>
      <c r="RP882" s="396"/>
      <c r="RQ882" s="396"/>
      <c r="RR882" s="396"/>
      <c r="RS882" s="396"/>
      <c r="RT882" s="396"/>
      <c r="RU882" s="396"/>
      <c r="RV882" s="396"/>
      <c r="RW882" s="396"/>
      <c r="RX882" s="396"/>
      <c r="RY882" s="396"/>
      <c r="RZ882" s="396"/>
      <c r="SA882" s="396"/>
      <c r="SB882" s="396"/>
      <c r="SC882" s="396"/>
      <c r="SD882" s="396"/>
      <c r="SE882" s="396"/>
      <c r="SF882" s="396"/>
      <c r="SG882" s="396"/>
      <c r="SH882" s="396"/>
      <c r="SI882" s="396"/>
      <c r="SJ882" s="396"/>
      <c r="SK882" s="396"/>
      <c r="SL882" s="396"/>
      <c r="SM882" s="396"/>
      <c r="SN882" s="396"/>
      <c r="SO882" s="396"/>
      <c r="SP882" s="396"/>
      <c r="SQ882" s="396"/>
      <c r="SR882" s="396"/>
      <c r="SS882" s="396"/>
      <c r="ST882" s="396"/>
      <c r="SU882" s="396"/>
      <c r="SV882" s="396"/>
      <c r="SW882" s="396"/>
      <c r="SX882" s="396"/>
      <c r="SY882" s="396"/>
      <c r="SZ882" s="396"/>
      <c r="TA882" s="396"/>
      <c r="TB882" s="396"/>
      <c r="TC882" s="396"/>
      <c r="TD882" s="396"/>
      <c r="TE882" s="396"/>
      <c r="TF882" s="396"/>
      <c r="TG882" s="396"/>
      <c r="TH882" s="396"/>
      <c r="TI882" s="396"/>
      <c r="TJ882" s="396"/>
      <c r="TK882" s="396"/>
      <c r="TL882" s="396"/>
      <c r="TM882" s="396"/>
      <c r="TN882" s="396"/>
      <c r="TO882" s="396"/>
      <c r="TP882" s="396"/>
      <c r="TQ882" s="396"/>
      <c r="TR882" s="396"/>
      <c r="TS882" s="396"/>
      <c r="TT882" s="396"/>
      <c r="TU882" s="396"/>
      <c r="TV882" s="396"/>
      <c r="TW882" s="396"/>
      <c r="TX882" s="396"/>
      <c r="TY882" s="396"/>
      <c r="TZ882" s="396"/>
      <c r="UA882" s="396"/>
      <c r="UB882" s="396"/>
      <c r="UC882" s="396"/>
      <c r="UD882" s="396"/>
      <c r="UE882" s="396"/>
      <c r="UF882" s="396"/>
      <c r="UG882" s="396"/>
      <c r="UH882" s="396"/>
      <c r="UI882" s="396"/>
      <c r="UJ882" s="396"/>
      <c r="UK882" s="396"/>
      <c r="UL882" s="396"/>
      <c r="UM882" s="396"/>
      <c r="UN882" s="396"/>
      <c r="UO882" s="396"/>
      <c r="UP882" s="396"/>
      <c r="UQ882" s="396"/>
      <c r="UR882" s="396"/>
      <c r="US882" s="396"/>
      <c r="UT882" s="396"/>
      <c r="UU882" s="396"/>
      <c r="UV882" s="396"/>
      <c r="UW882" s="396"/>
      <c r="UX882" s="396"/>
      <c r="UY882" s="396"/>
      <c r="UZ882" s="396"/>
      <c r="VA882" s="396"/>
      <c r="VB882" s="396"/>
      <c r="VC882" s="396"/>
      <c r="VD882" s="396"/>
      <c r="VE882" s="396"/>
      <c r="VF882" s="396"/>
      <c r="VG882" s="396"/>
      <c r="VH882" s="396"/>
      <c r="VI882" s="396"/>
      <c r="VJ882" s="396"/>
      <c r="VK882" s="396"/>
      <c r="VL882" s="396"/>
      <c r="VM882" s="396"/>
      <c r="VN882" s="396"/>
      <c r="VO882" s="396"/>
      <c r="VP882" s="396"/>
      <c r="VQ882" s="396"/>
      <c r="VR882" s="396"/>
      <c r="VS882" s="396"/>
      <c r="VT882" s="396"/>
      <c r="VU882" s="396"/>
      <c r="VV882" s="396"/>
      <c r="VW882" s="396"/>
      <c r="VX882" s="396"/>
      <c r="VY882" s="396"/>
      <c r="VZ882" s="396"/>
      <c r="WA882" s="396"/>
      <c r="WB882" s="396"/>
      <c r="WC882" s="396"/>
      <c r="WD882" s="396"/>
      <c r="WE882" s="396"/>
      <c r="WF882" s="396"/>
      <c r="WG882" s="396"/>
      <c r="WH882" s="396"/>
      <c r="WI882" s="396"/>
      <c r="WJ882" s="396"/>
      <c r="WK882" s="396"/>
      <c r="WL882" s="396"/>
      <c r="WM882" s="396"/>
      <c r="WN882" s="396"/>
      <c r="WO882" s="396"/>
      <c r="WP882" s="396"/>
      <c r="WQ882" s="396"/>
      <c r="WR882" s="396"/>
      <c r="WS882" s="396"/>
      <c r="WT882" s="396"/>
      <c r="WU882" s="396"/>
      <c r="WV882" s="396"/>
      <c r="WW882" s="396"/>
      <c r="WX882" s="396"/>
      <c r="WY882" s="396"/>
      <c r="WZ882" s="396"/>
      <c r="XA882" s="396"/>
      <c r="XB882" s="396"/>
      <c r="XC882" s="396"/>
      <c r="XD882" s="396"/>
      <c r="XE882" s="396"/>
      <c r="XF882" s="396"/>
      <c r="XG882" s="396"/>
      <c r="XH882" s="396"/>
      <c r="XI882" s="396"/>
      <c r="XJ882" s="396"/>
      <c r="XK882" s="396"/>
      <c r="XL882" s="396"/>
      <c r="XM882" s="396"/>
      <c r="XN882" s="396"/>
      <c r="XO882" s="396"/>
      <c r="XP882" s="396"/>
      <c r="XQ882" s="396"/>
      <c r="XR882" s="396"/>
      <c r="XS882" s="396"/>
      <c r="XT882" s="396"/>
      <c r="XU882" s="396"/>
      <c r="XV882" s="396"/>
      <c r="XW882" s="396"/>
      <c r="XX882" s="396"/>
      <c r="XY882" s="396"/>
      <c r="XZ882" s="396"/>
      <c r="YA882" s="396"/>
      <c r="YB882" s="396"/>
      <c r="YC882" s="396"/>
      <c r="YD882" s="396"/>
      <c r="YE882" s="396"/>
      <c r="YF882" s="396"/>
      <c r="YG882" s="396"/>
      <c r="YH882" s="396"/>
      <c r="YI882" s="396"/>
      <c r="YJ882" s="396"/>
      <c r="YK882" s="396"/>
      <c r="YL882" s="396"/>
      <c r="YM882" s="396"/>
      <c r="YN882" s="396"/>
      <c r="YO882" s="396"/>
      <c r="YP882" s="396"/>
      <c r="YQ882" s="396"/>
      <c r="YR882" s="396"/>
      <c r="YS882" s="396"/>
      <c r="YT882" s="396"/>
      <c r="YU882" s="396"/>
      <c r="YV882" s="396"/>
      <c r="YW882" s="396"/>
      <c r="YX882" s="396"/>
      <c r="YY882" s="396"/>
      <c r="YZ882" s="396"/>
      <c r="ZA882" s="396"/>
      <c r="ZB882" s="396"/>
      <c r="ZC882" s="396"/>
      <c r="ZD882" s="396"/>
      <c r="ZE882" s="396"/>
      <c r="ZF882" s="396"/>
      <c r="ZG882" s="396"/>
      <c r="ZH882" s="396"/>
      <c r="ZI882" s="396"/>
      <c r="ZJ882" s="396"/>
      <c r="ZK882" s="396"/>
      <c r="ZL882" s="396"/>
      <c r="ZM882" s="396"/>
      <c r="ZN882" s="396"/>
      <c r="ZO882" s="396"/>
      <c r="ZP882" s="396"/>
      <c r="ZQ882" s="396"/>
      <c r="ZR882" s="396"/>
      <c r="ZS882" s="396"/>
      <c r="ZT882" s="396"/>
      <c r="ZU882" s="396"/>
      <c r="ZV882" s="396"/>
      <c r="ZW882" s="396"/>
      <c r="ZX882" s="396"/>
      <c r="ZY882" s="396"/>
      <c r="ZZ882" s="396"/>
      <c r="AAA882" s="396"/>
      <c r="AAB882" s="396"/>
      <c r="AAC882" s="396"/>
      <c r="AAD882" s="396"/>
      <c r="AAE882" s="396"/>
      <c r="AAF882" s="396"/>
      <c r="AAG882" s="396"/>
      <c r="AAH882" s="396"/>
      <c r="AAI882" s="396"/>
      <c r="AAJ882" s="396"/>
      <c r="AAK882" s="396"/>
      <c r="AAL882" s="396"/>
      <c r="AAM882" s="396"/>
      <c r="AAN882" s="396"/>
      <c r="AAO882" s="396"/>
      <c r="AAP882" s="396"/>
      <c r="AAQ882" s="396"/>
      <c r="AAR882" s="396"/>
      <c r="AAS882" s="396"/>
      <c r="AAT882" s="396"/>
      <c r="AAU882" s="396"/>
      <c r="AAV882" s="396"/>
      <c r="AAW882" s="396"/>
      <c r="AAX882" s="396"/>
      <c r="AAY882" s="396"/>
      <c r="AAZ882" s="396"/>
      <c r="ABA882" s="396"/>
      <c r="ABB882" s="396"/>
      <c r="ABC882" s="396"/>
      <c r="ABD882" s="396"/>
      <c r="ABE882" s="396"/>
      <c r="ABF882" s="396"/>
      <c r="ABG882" s="396"/>
      <c r="ABH882" s="396"/>
      <c r="ABI882" s="396"/>
      <c r="ABJ882" s="396"/>
      <c r="ABK882" s="396"/>
      <c r="ABL882" s="396"/>
      <c r="ABM882" s="396"/>
      <c r="ABN882" s="396"/>
      <c r="ABO882" s="396"/>
      <c r="ABP882" s="396"/>
      <c r="ABQ882" s="396"/>
      <c r="ABR882" s="396"/>
      <c r="ABS882" s="396"/>
      <c r="ABT882" s="396"/>
      <c r="ABU882" s="396"/>
      <c r="ABV882" s="396"/>
      <c r="ABW882" s="396"/>
      <c r="ABX882" s="396"/>
      <c r="ABY882" s="396"/>
      <c r="ABZ882" s="396"/>
      <c r="ACA882" s="396"/>
      <c r="ACB882" s="396"/>
      <c r="ACC882" s="396"/>
      <c r="ACD882" s="396"/>
      <c r="ACE882" s="396"/>
      <c r="ACF882" s="396"/>
      <c r="ACG882" s="396"/>
      <c r="ACH882" s="396"/>
      <c r="ACI882" s="396"/>
      <c r="ACJ882" s="396"/>
      <c r="ACK882" s="396"/>
      <c r="ACL882" s="396"/>
      <c r="ACM882" s="396"/>
      <c r="ACN882" s="396"/>
      <c r="ACO882" s="396"/>
      <c r="ACP882" s="396"/>
      <c r="ACQ882" s="396"/>
      <c r="ACR882" s="396"/>
      <c r="ACS882" s="396"/>
      <c r="ACT882" s="396"/>
      <c r="ACU882" s="396"/>
      <c r="ACV882" s="396"/>
      <c r="ACW882" s="396"/>
      <c r="ACX882" s="396"/>
      <c r="ACY882" s="396"/>
      <c r="ACZ882" s="396"/>
      <c r="ADA882" s="396"/>
      <c r="ADB882" s="396"/>
      <c r="ADC882" s="396"/>
      <c r="ADD882" s="396"/>
      <c r="ADE882" s="396"/>
      <c r="ADF882" s="396"/>
      <c r="ADG882" s="396"/>
      <c r="ADH882" s="396"/>
      <c r="ADI882" s="396"/>
      <c r="ADJ882" s="396"/>
      <c r="ADK882" s="396"/>
      <c r="ADL882" s="396"/>
      <c r="ADM882" s="396"/>
      <c r="ADN882" s="396"/>
      <c r="ADO882" s="396"/>
      <c r="ADP882" s="396"/>
      <c r="ADQ882" s="396"/>
      <c r="ADR882" s="396"/>
      <c r="ADS882" s="396"/>
      <c r="ADT882" s="396"/>
      <c r="ADU882" s="396"/>
      <c r="ADV882" s="396"/>
      <c r="ADW882" s="396"/>
      <c r="ADX882" s="396"/>
      <c r="ADY882" s="396"/>
      <c r="ADZ882" s="396"/>
      <c r="AEA882" s="396"/>
      <c r="AEB882" s="396"/>
      <c r="AEC882" s="396"/>
      <c r="AED882" s="396"/>
      <c r="AEE882" s="396"/>
      <c r="AEF882" s="396"/>
      <c r="AEG882" s="396"/>
      <c r="AEH882" s="396"/>
      <c r="AEI882" s="396"/>
      <c r="AEJ882" s="396"/>
      <c r="AEK882" s="396"/>
      <c r="AEL882" s="396"/>
      <c r="AEM882" s="396"/>
      <c r="AEN882" s="396"/>
      <c r="AEO882" s="396"/>
      <c r="AEP882" s="396"/>
      <c r="AEQ882" s="396"/>
      <c r="AER882" s="396"/>
      <c r="AES882" s="396"/>
      <c r="AET882" s="396"/>
      <c r="AEU882" s="396"/>
      <c r="AEV882" s="396"/>
      <c r="AEW882" s="396"/>
      <c r="AEX882" s="396"/>
      <c r="AEY882" s="396"/>
      <c r="AEZ882" s="396"/>
      <c r="AFA882" s="396"/>
      <c r="AFB882" s="396"/>
      <c r="AFC882" s="396"/>
      <c r="AFD882" s="396"/>
      <c r="AFE882" s="396"/>
      <c r="AFF882" s="396"/>
      <c r="AFG882" s="396"/>
      <c r="AFH882" s="396"/>
      <c r="AFI882" s="396"/>
      <c r="AFJ882" s="396"/>
      <c r="AFK882" s="396"/>
      <c r="AFL882" s="396"/>
      <c r="AFM882" s="396"/>
      <c r="AFN882" s="396"/>
      <c r="AFO882" s="396"/>
      <c r="AFP882" s="396"/>
      <c r="AFQ882" s="396"/>
      <c r="AFR882" s="396"/>
      <c r="AFS882" s="396"/>
      <c r="AFT882" s="396"/>
      <c r="AFU882" s="396"/>
      <c r="AFV882" s="396"/>
      <c r="AFW882" s="396"/>
      <c r="AFX882" s="396"/>
      <c r="AFY882" s="396"/>
      <c r="AFZ882" s="396"/>
      <c r="AGA882" s="396"/>
      <c r="AGB882" s="396"/>
      <c r="AGC882" s="396"/>
      <c r="AGD882" s="396"/>
      <c r="AGE882" s="396"/>
      <c r="AGF882" s="396"/>
      <c r="AGG882" s="396"/>
      <c r="AGH882" s="396"/>
      <c r="AGI882" s="396"/>
      <c r="AGJ882" s="396"/>
      <c r="AGK882" s="396"/>
      <c r="AGL882" s="396"/>
      <c r="AGM882" s="396"/>
      <c r="AGN882" s="396"/>
      <c r="AGO882" s="396"/>
      <c r="AGP882" s="396"/>
      <c r="AGQ882" s="396"/>
      <c r="AGR882" s="396"/>
      <c r="AGS882" s="396"/>
      <c r="AGT882" s="396"/>
      <c r="AGU882" s="396"/>
      <c r="AGV882" s="396"/>
      <c r="AGW882" s="396"/>
      <c r="AGX882" s="396"/>
      <c r="AGY882" s="396"/>
      <c r="AGZ882" s="396"/>
      <c r="AHA882" s="396"/>
      <c r="AHB882" s="396"/>
      <c r="AHC882" s="396"/>
      <c r="AHD882" s="396"/>
      <c r="AHE882" s="396"/>
      <c r="AHF882" s="396"/>
      <c r="AHG882" s="396"/>
      <c r="AHH882" s="396"/>
      <c r="AHI882" s="396"/>
      <c r="AHJ882" s="396"/>
      <c r="AHK882" s="396"/>
      <c r="AHL882" s="396"/>
      <c r="AHM882" s="396"/>
      <c r="AHN882" s="396"/>
      <c r="AHO882" s="396"/>
      <c r="AHP882" s="396"/>
      <c r="AHQ882" s="396"/>
      <c r="AHR882" s="396"/>
      <c r="AHS882" s="396"/>
      <c r="AHT882" s="396"/>
      <c r="AHU882" s="396"/>
      <c r="AHV882" s="396"/>
      <c r="AHW882" s="396"/>
      <c r="AHX882" s="396"/>
      <c r="AHY882" s="396"/>
      <c r="AHZ882" s="396"/>
      <c r="AIA882" s="396"/>
      <c r="AIB882" s="396"/>
      <c r="AIC882" s="396"/>
      <c r="AID882" s="396"/>
      <c r="AIE882" s="396"/>
      <c r="AIF882" s="396"/>
      <c r="AIG882" s="396"/>
      <c r="AIH882" s="396"/>
      <c r="AII882" s="396"/>
      <c r="AIJ882" s="396"/>
      <c r="AIK882" s="396"/>
      <c r="AIL882" s="396"/>
      <c r="AIM882" s="396"/>
      <c r="AIN882" s="396"/>
      <c r="AIO882" s="396"/>
      <c r="AIP882" s="396"/>
      <c r="AIQ882" s="396"/>
      <c r="AIR882" s="396"/>
      <c r="AIS882" s="396"/>
      <c r="AIT882" s="396"/>
      <c r="AIU882" s="396"/>
      <c r="AIV882" s="396"/>
      <c r="AIW882" s="396"/>
      <c r="AIX882" s="396"/>
      <c r="AIY882" s="396"/>
      <c r="AIZ882" s="396"/>
      <c r="AJA882" s="396"/>
      <c r="AJB882" s="396"/>
      <c r="AJC882" s="396"/>
      <c r="AJD882" s="396"/>
      <c r="AJE882" s="396"/>
      <c r="AJF882" s="396"/>
      <c r="AJG882" s="396"/>
      <c r="AJH882" s="396"/>
      <c r="AJI882" s="396"/>
      <c r="AJJ882" s="396"/>
      <c r="AJK882" s="396"/>
      <c r="AJL882" s="396"/>
      <c r="AJM882" s="396"/>
      <c r="AJN882" s="396"/>
      <c r="AJO882" s="396"/>
      <c r="AJP882" s="396"/>
      <c r="AJQ882" s="396"/>
      <c r="AJR882" s="396"/>
      <c r="AJS882" s="396"/>
      <c r="AJT882" s="396"/>
      <c r="AJU882" s="396"/>
      <c r="AJV882" s="396"/>
      <c r="AJW882" s="396"/>
      <c r="AJX882" s="396"/>
      <c r="AJY882" s="396"/>
      <c r="AJZ882" s="396"/>
      <c r="AKA882" s="396"/>
      <c r="AKB882" s="396"/>
      <c r="AKC882" s="396"/>
      <c r="AKD882" s="396"/>
      <c r="AKE882" s="396"/>
      <c r="AKF882" s="396"/>
      <c r="AKG882" s="396"/>
      <c r="AKH882" s="396"/>
      <c r="AKI882" s="396"/>
      <c r="AKJ882" s="396"/>
      <c r="AKK882" s="396"/>
      <c r="AKL882" s="396"/>
      <c r="AKM882" s="396"/>
      <c r="AKN882" s="396"/>
      <c r="AKO882" s="396"/>
      <c r="AKP882" s="396"/>
      <c r="AKQ882" s="396"/>
      <c r="AKR882" s="396"/>
      <c r="AKS882" s="396"/>
      <c r="AKT882" s="396"/>
      <c r="AKU882" s="396"/>
      <c r="AKV882" s="396"/>
      <c r="AKW882" s="396"/>
      <c r="AKX882" s="396"/>
      <c r="AKY882" s="396"/>
      <c r="AKZ882" s="396"/>
      <c r="ALA882" s="396"/>
      <c r="ALB882" s="396"/>
      <c r="ALC882" s="396"/>
      <c r="ALD882" s="396"/>
      <c r="ALE882" s="396"/>
      <c r="ALF882" s="396"/>
      <c r="ALG882" s="396"/>
      <c r="ALH882" s="396"/>
      <c r="ALI882" s="396"/>
      <c r="ALJ882" s="396"/>
      <c r="ALK882" s="396"/>
      <c r="ALL882" s="396"/>
      <c r="ALM882" s="396"/>
      <c r="ALN882" s="396"/>
      <c r="ALO882" s="396"/>
      <c r="ALP882" s="396"/>
      <c r="ALQ882" s="396"/>
      <c r="ALR882" s="396"/>
      <c r="ALS882" s="396"/>
      <c r="ALT882" s="396"/>
      <c r="ALU882" s="396"/>
      <c r="ALV882" s="396"/>
      <c r="ALW882" s="396"/>
      <c r="ALX882" s="396"/>
      <c r="ALY882" s="396"/>
      <c r="ALZ882" s="396"/>
      <c r="AMA882" s="396"/>
      <c r="AMB882" s="396"/>
      <c r="AMC882" s="396"/>
      <c r="AMD882" s="396"/>
      <c r="AME882" s="396"/>
      <c r="AMF882" s="396"/>
      <c r="AMG882" s="396"/>
      <c r="AMH882" s="396"/>
      <c r="AMI882" s="396"/>
      <c r="AMJ882" s="396"/>
      <c r="AMK882" s="396"/>
      <c r="AML882" s="396"/>
      <c r="AMM882" s="396"/>
      <c r="AMN882" s="396"/>
      <c r="AMO882" s="396"/>
      <c r="AMP882" s="396"/>
      <c r="AMQ882" s="396"/>
      <c r="AMR882" s="396"/>
      <c r="AMS882" s="396"/>
      <c r="AMT882" s="396"/>
      <c r="AMU882" s="396"/>
      <c r="AMV882" s="396"/>
      <c r="AMW882" s="396"/>
      <c r="AMX882" s="396"/>
      <c r="AMY882" s="396"/>
      <c r="AMZ882" s="396"/>
      <c r="ANA882" s="396"/>
      <c r="ANB882" s="396"/>
      <c r="ANC882" s="396"/>
      <c r="AND882" s="396"/>
      <c r="ANE882" s="396"/>
      <c r="ANF882" s="396"/>
      <c r="ANG882" s="396"/>
      <c r="ANH882" s="396"/>
      <c r="ANI882" s="396"/>
      <c r="ANJ882" s="396"/>
      <c r="ANK882" s="396"/>
      <c r="ANL882" s="396"/>
      <c r="ANM882" s="396"/>
      <c r="ANN882" s="396"/>
      <c r="ANO882" s="396"/>
      <c r="ANP882" s="396"/>
      <c r="ANQ882" s="396"/>
      <c r="ANR882" s="396"/>
      <c r="ANS882" s="396"/>
      <c r="ANT882" s="396"/>
      <c r="ANU882" s="396"/>
      <c r="ANV882" s="396"/>
      <c r="ANW882" s="396"/>
      <c r="ANX882" s="396"/>
      <c r="ANY882" s="396"/>
      <c r="ANZ882" s="396"/>
      <c r="AOA882" s="396"/>
      <c r="AOB882" s="396"/>
      <c r="AOC882" s="396"/>
      <c r="AOD882" s="396"/>
      <c r="AOE882" s="396"/>
      <c r="AOF882" s="396"/>
      <c r="AOG882" s="396"/>
      <c r="AOH882" s="396"/>
      <c r="AOI882" s="396"/>
      <c r="AOJ882" s="396"/>
      <c r="AOK882" s="396"/>
      <c r="AOL882" s="396"/>
      <c r="AOM882" s="396"/>
      <c r="AON882" s="396"/>
      <c r="AOO882" s="396"/>
      <c r="AOP882" s="396"/>
      <c r="AOQ882" s="396"/>
      <c r="AOR882" s="396"/>
      <c r="AOS882" s="396"/>
      <c r="AOT882" s="396"/>
      <c r="AOU882" s="396"/>
      <c r="AOV882" s="396"/>
      <c r="AOW882" s="396"/>
      <c r="AOX882" s="396"/>
      <c r="AOY882" s="396"/>
      <c r="AOZ882" s="396"/>
      <c r="APA882" s="396"/>
      <c r="APB882" s="396"/>
      <c r="APC882" s="396"/>
      <c r="APD882" s="396"/>
      <c r="APE882" s="396"/>
      <c r="APF882" s="396"/>
      <c r="APG882" s="396"/>
      <c r="APH882" s="396"/>
      <c r="API882" s="396"/>
      <c r="APJ882" s="396"/>
      <c r="APK882" s="396"/>
      <c r="APL882" s="396"/>
      <c r="APM882" s="396"/>
      <c r="APN882" s="396"/>
      <c r="APO882" s="396"/>
      <c r="APP882" s="396"/>
      <c r="APQ882" s="396"/>
      <c r="APR882" s="396"/>
      <c r="APS882" s="396"/>
      <c r="APT882" s="396"/>
      <c r="APU882" s="396"/>
      <c r="APV882" s="396"/>
      <c r="APW882" s="396"/>
      <c r="APX882" s="396"/>
      <c r="APY882" s="396"/>
      <c r="APZ882" s="396"/>
      <c r="AQA882" s="396"/>
      <c r="AQB882" s="396"/>
      <c r="AQC882" s="396"/>
      <c r="AQD882" s="396"/>
      <c r="AQE882" s="396"/>
      <c r="AQF882" s="396"/>
      <c r="AQG882" s="396"/>
      <c r="AQH882" s="396"/>
      <c r="AQI882" s="396"/>
      <c r="AQJ882" s="396"/>
      <c r="AQK882" s="396"/>
      <c r="AQL882" s="396"/>
      <c r="AQM882" s="396"/>
      <c r="AQN882" s="396"/>
      <c r="AQO882" s="396"/>
      <c r="AQP882" s="396"/>
      <c r="AQQ882" s="396"/>
      <c r="AQR882" s="396"/>
      <c r="AQS882" s="396"/>
      <c r="AQT882" s="396"/>
      <c r="AQU882" s="396"/>
      <c r="AQV882" s="396"/>
      <c r="AQW882" s="396"/>
      <c r="AQX882" s="396"/>
      <c r="AQY882" s="396"/>
      <c r="AQZ882" s="396"/>
      <c r="ARA882" s="396"/>
      <c r="ARB882" s="396"/>
      <c r="ARC882" s="396"/>
      <c r="ARD882" s="396"/>
      <c r="ARE882" s="396"/>
      <c r="ARF882" s="396"/>
      <c r="ARG882" s="396"/>
      <c r="ARH882" s="396"/>
      <c r="ARI882" s="396"/>
      <c r="ARJ882" s="396"/>
      <c r="ARK882" s="396"/>
      <c r="ARL882" s="396"/>
      <c r="ARM882" s="396"/>
      <c r="ARN882" s="396"/>
      <c r="ARO882" s="396"/>
      <c r="ARP882" s="396"/>
      <c r="ARQ882" s="396"/>
      <c r="ARR882" s="396"/>
      <c r="ARS882" s="396"/>
      <c r="ART882" s="396"/>
      <c r="ARU882" s="396"/>
      <c r="ARV882" s="396"/>
      <c r="ARW882" s="396"/>
      <c r="ARX882" s="396"/>
      <c r="ARY882" s="396"/>
      <c r="ARZ882" s="396"/>
      <c r="ASA882" s="396"/>
      <c r="ASB882" s="396"/>
      <c r="ASC882" s="396"/>
      <c r="ASD882" s="396"/>
      <c r="ASE882" s="396"/>
      <c r="ASF882" s="396"/>
      <c r="ASG882" s="396"/>
      <c r="ASH882" s="396"/>
      <c r="ASI882" s="396"/>
      <c r="ASJ882" s="396"/>
      <c r="ASK882" s="396"/>
      <c r="ASL882" s="396"/>
      <c r="ASM882" s="396"/>
      <c r="ASN882" s="396"/>
      <c r="ASO882" s="396"/>
      <c r="ASP882" s="396"/>
      <c r="ASQ882" s="396"/>
      <c r="ASR882" s="396"/>
      <c r="ASS882" s="396"/>
      <c r="AST882" s="396"/>
      <c r="ASU882" s="396"/>
      <c r="ASV882" s="396"/>
      <c r="ASW882" s="396"/>
      <c r="ASX882" s="396"/>
      <c r="ASY882" s="396"/>
      <c r="ASZ882" s="396"/>
      <c r="ATA882" s="396"/>
      <c r="ATB882" s="396"/>
      <c r="ATC882" s="396"/>
      <c r="ATD882" s="396"/>
      <c r="ATE882" s="396"/>
      <c r="ATF882" s="396"/>
      <c r="ATG882" s="396"/>
      <c r="ATH882" s="396"/>
      <c r="ATI882" s="396"/>
      <c r="ATJ882" s="396"/>
      <c r="ATK882" s="396"/>
      <c r="ATL882" s="396"/>
      <c r="ATM882" s="396"/>
      <c r="ATN882" s="396"/>
      <c r="ATO882" s="396"/>
      <c r="ATP882" s="396"/>
      <c r="ATQ882" s="396"/>
      <c r="ATR882" s="396"/>
      <c r="ATS882" s="396"/>
      <c r="ATT882" s="396"/>
      <c r="ATU882" s="396"/>
      <c r="ATV882" s="396"/>
      <c r="ATW882" s="396"/>
      <c r="ATX882" s="396"/>
      <c r="ATY882" s="396"/>
      <c r="ATZ882" s="396"/>
      <c r="AUA882" s="396"/>
      <c r="AUB882" s="396"/>
      <c r="AUC882" s="396"/>
      <c r="AUD882" s="396"/>
      <c r="AUE882" s="396"/>
      <c r="AUF882" s="396"/>
      <c r="AUG882" s="396"/>
      <c r="AUH882" s="396"/>
      <c r="AUI882" s="396"/>
      <c r="AUJ882" s="396"/>
      <c r="AUK882" s="396"/>
      <c r="AUL882" s="396"/>
      <c r="AUM882" s="396"/>
      <c r="AUN882" s="396"/>
      <c r="AUO882" s="396"/>
      <c r="AUP882" s="396"/>
      <c r="AUQ882" s="396"/>
      <c r="AUR882" s="396"/>
      <c r="AUS882" s="396"/>
      <c r="AUT882" s="396"/>
      <c r="AUU882" s="396"/>
      <c r="AUV882" s="396"/>
      <c r="AUW882" s="396"/>
      <c r="AUX882" s="396"/>
      <c r="AUY882" s="396"/>
      <c r="AUZ882" s="396"/>
      <c r="AVA882" s="396"/>
      <c r="AVB882" s="396"/>
      <c r="AVC882" s="396"/>
      <c r="AVD882" s="396"/>
      <c r="AVE882" s="396"/>
      <c r="AVF882" s="396"/>
      <c r="AVG882" s="396"/>
      <c r="AVH882" s="396"/>
      <c r="AVI882" s="396"/>
      <c r="AVJ882" s="396"/>
      <c r="AVK882" s="396"/>
      <c r="AVL882" s="396"/>
      <c r="AVM882" s="396"/>
      <c r="AVN882" s="396"/>
      <c r="AVO882" s="396"/>
      <c r="AVP882" s="396"/>
      <c r="AVQ882" s="396"/>
      <c r="AVR882" s="396"/>
      <c r="AVS882" s="396"/>
      <c r="AVT882" s="396"/>
      <c r="AVU882" s="396"/>
      <c r="AVV882" s="396"/>
      <c r="AVW882" s="396"/>
      <c r="AVX882" s="396"/>
      <c r="AVY882" s="396"/>
      <c r="AVZ882" s="396"/>
      <c r="AWA882" s="396"/>
      <c r="AWB882" s="396"/>
      <c r="AWC882" s="396"/>
      <c r="AWD882" s="396"/>
      <c r="AWE882" s="396"/>
      <c r="AWF882" s="396"/>
      <c r="AWG882" s="396"/>
      <c r="AWH882" s="396"/>
      <c r="AWI882" s="396"/>
      <c r="AWJ882" s="396"/>
      <c r="AWK882" s="396"/>
      <c r="AWL882" s="396"/>
      <c r="AWM882" s="396"/>
      <c r="AWN882" s="396"/>
      <c r="AWO882" s="396"/>
      <c r="AWP882" s="396"/>
      <c r="AWQ882" s="396"/>
      <c r="AWR882" s="396"/>
      <c r="AWS882" s="396"/>
      <c r="AWT882" s="396"/>
      <c r="AWU882" s="396"/>
      <c r="AWV882" s="396"/>
      <c r="AWW882" s="396"/>
      <c r="AWX882" s="396"/>
      <c r="AWY882" s="396"/>
      <c r="AWZ882" s="396"/>
      <c r="AXA882" s="396"/>
      <c r="AXB882" s="396"/>
      <c r="AXC882" s="396"/>
      <c r="AXD882" s="396"/>
      <c r="AXE882" s="396"/>
      <c r="AXF882" s="396"/>
      <c r="AXG882" s="396"/>
      <c r="AXH882" s="396"/>
      <c r="AXI882" s="396"/>
      <c r="AXJ882" s="396"/>
      <c r="AXK882" s="396"/>
      <c r="AXL882" s="396"/>
      <c r="AXM882" s="396"/>
      <c r="AXN882" s="396"/>
      <c r="AXO882" s="396"/>
      <c r="AXP882" s="396"/>
      <c r="AXQ882" s="396"/>
      <c r="AXR882" s="396"/>
      <c r="AXS882" s="396"/>
      <c r="AXT882" s="396"/>
      <c r="AXU882" s="396"/>
      <c r="AXV882" s="396"/>
      <c r="AXW882" s="396"/>
      <c r="AXX882" s="396"/>
      <c r="AXY882" s="396"/>
      <c r="AXZ882" s="396"/>
      <c r="AYA882" s="396"/>
      <c r="AYB882" s="396"/>
      <c r="AYC882" s="396"/>
      <c r="AYD882" s="396"/>
      <c r="AYE882" s="396"/>
      <c r="AYF882" s="396"/>
      <c r="AYG882" s="396"/>
      <c r="AYH882" s="396"/>
      <c r="AYI882" s="396"/>
      <c r="AYJ882" s="396"/>
      <c r="AYK882" s="396"/>
      <c r="AYL882" s="396"/>
      <c r="AYM882" s="396"/>
      <c r="AYN882" s="396"/>
      <c r="AYO882" s="396"/>
      <c r="AYP882" s="396"/>
      <c r="AYQ882" s="396"/>
      <c r="AYR882" s="396"/>
      <c r="AYS882" s="396"/>
      <c r="AYT882" s="396"/>
      <c r="AYU882" s="396"/>
      <c r="AYV882" s="396"/>
      <c r="AYW882" s="396"/>
      <c r="AYX882" s="396"/>
      <c r="AYY882" s="396"/>
      <c r="AYZ882" s="396"/>
      <c r="AZA882" s="396"/>
      <c r="AZB882" s="396"/>
      <c r="AZC882" s="396"/>
      <c r="AZD882" s="396"/>
      <c r="AZE882" s="396"/>
      <c r="AZF882" s="396"/>
      <c r="AZG882" s="396"/>
      <c r="AZH882" s="396"/>
      <c r="AZI882" s="396"/>
      <c r="AZJ882" s="396"/>
      <c r="AZK882" s="396"/>
      <c r="AZL882" s="396"/>
      <c r="AZM882" s="396"/>
      <c r="AZN882" s="396"/>
      <c r="AZO882" s="396"/>
      <c r="AZP882" s="396"/>
      <c r="AZQ882" s="396"/>
      <c r="AZR882" s="396"/>
      <c r="AZS882" s="396"/>
      <c r="AZT882" s="396"/>
      <c r="AZU882" s="396"/>
      <c r="AZV882" s="396"/>
      <c r="AZW882" s="396"/>
      <c r="AZX882" s="396"/>
      <c r="AZY882" s="396"/>
      <c r="AZZ882" s="396"/>
      <c r="BAA882" s="396"/>
      <c r="BAB882" s="396"/>
      <c r="BAC882" s="396"/>
      <c r="BAD882" s="396"/>
      <c r="BAE882" s="396"/>
      <c r="BAF882" s="396"/>
      <c r="BAG882" s="396"/>
      <c r="BAH882" s="396"/>
      <c r="BAI882" s="396"/>
      <c r="BAJ882" s="396"/>
      <c r="BAK882" s="396"/>
      <c r="BAL882" s="396"/>
      <c r="BAM882" s="396"/>
      <c r="BAN882" s="396"/>
      <c r="BAO882" s="396"/>
      <c r="BAP882" s="396"/>
      <c r="BAQ882" s="396"/>
      <c r="BAR882" s="396"/>
      <c r="BAS882" s="396"/>
      <c r="BAT882" s="396"/>
      <c r="BAU882" s="396"/>
      <c r="BAV882" s="396"/>
      <c r="BAW882" s="396"/>
      <c r="BAX882" s="396"/>
      <c r="BAY882" s="396"/>
      <c r="BAZ882" s="396"/>
      <c r="BBA882" s="396"/>
      <c r="BBB882" s="396"/>
      <c r="BBC882" s="396"/>
      <c r="BBD882" s="396"/>
      <c r="BBE882" s="396"/>
      <c r="BBF882" s="396"/>
      <c r="BBG882" s="396"/>
      <c r="BBH882" s="396"/>
      <c r="BBI882" s="396"/>
      <c r="BBJ882" s="396"/>
      <c r="BBK882" s="396"/>
      <c r="BBL882" s="396"/>
      <c r="BBM882" s="396"/>
      <c r="BBN882" s="396"/>
      <c r="BBO882" s="396"/>
      <c r="BBP882" s="396"/>
      <c r="BBQ882" s="396"/>
      <c r="BBR882" s="396"/>
      <c r="BBS882" s="396"/>
      <c r="BBT882" s="396"/>
      <c r="BBU882" s="396"/>
      <c r="BBV882" s="396"/>
      <c r="BBW882" s="396"/>
      <c r="BBX882" s="396"/>
      <c r="BBY882" s="396"/>
      <c r="BBZ882" s="396"/>
      <c r="BCA882" s="396"/>
      <c r="BCB882" s="396"/>
      <c r="BCC882" s="396"/>
      <c r="BCD882" s="396"/>
      <c r="BCE882" s="396"/>
      <c r="BCF882" s="396"/>
      <c r="BCG882" s="396"/>
      <c r="BCH882" s="396"/>
      <c r="BCI882" s="396"/>
      <c r="BCJ882" s="396"/>
      <c r="BCK882" s="396"/>
      <c r="BCL882" s="396"/>
      <c r="BCM882" s="396"/>
      <c r="BCN882" s="396"/>
      <c r="BCO882" s="396"/>
      <c r="BCP882" s="396"/>
      <c r="BCQ882" s="396"/>
      <c r="BCR882" s="396"/>
      <c r="BCS882" s="396"/>
      <c r="BCT882" s="396"/>
      <c r="BCU882" s="396"/>
      <c r="BCV882" s="396"/>
      <c r="BCW882" s="396"/>
      <c r="BCX882" s="396"/>
      <c r="BCY882" s="396"/>
      <c r="BCZ882" s="396"/>
      <c r="BDA882" s="396"/>
      <c r="BDB882" s="396"/>
      <c r="BDC882" s="396"/>
      <c r="BDD882" s="396"/>
      <c r="BDE882" s="396"/>
      <c r="BDF882" s="396"/>
      <c r="BDG882" s="396"/>
      <c r="BDH882" s="396"/>
      <c r="BDI882" s="396"/>
      <c r="BDJ882" s="396"/>
      <c r="BDK882" s="396"/>
      <c r="BDL882" s="396"/>
      <c r="BDM882" s="396"/>
      <c r="BDN882" s="396"/>
      <c r="BDO882" s="396"/>
      <c r="BDP882" s="396"/>
      <c r="BDQ882" s="396"/>
      <c r="BDR882" s="396"/>
      <c r="BDS882" s="396"/>
      <c r="BDT882" s="396"/>
      <c r="BDU882" s="396"/>
      <c r="BDV882" s="396"/>
      <c r="BDW882" s="396"/>
      <c r="BDX882" s="396"/>
      <c r="BDY882" s="396"/>
      <c r="BDZ882" s="396"/>
      <c r="BEA882" s="396"/>
      <c r="BEB882" s="396"/>
      <c r="BEC882" s="396"/>
      <c r="BED882" s="396"/>
      <c r="BEE882" s="396"/>
      <c r="BEF882" s="396"/>
      <c r="BEG882" s="396"/>
      <c r="BEH882" s="396"/>
      <c r="BEI882" s="396"/>
      <c r="BEJ882" s="396"/>
      <c r="BEK882" s="396"/>
      <c r="BEL882" s="396"/>
      <c r="BEM882" s="396"/>
      <c r="BEN882" s="396"/>
      <c r="BEO882" s="396"/>
      <c r="BEP882" s="396"/>
      <c r="BEQ882" s="396"/>
      <c r="BER882" s="396"/>
      <c r="BES882" s="396"/>
      <c r="BET882" s="396"/>
      <c r="BEU882" s="396"/>
      <c r="BEV882" s="396"/>
      <c r="BEW882" s="396"/>
      <c r="BEX882" s="396"/>
      <c r="BEY882" s="396"/>
      <c r="BEZ882" s="396"/>
      <c r="BFA882" s="396"/>
      <c r="BFB882" s="396"/>
      <c r="BFC882" s="396"/>
      <c r="BFD882" s="396"/>
      <c r="BFE882" s="396"/>
      <c r="BFF882" s="396"/>
      <c r="BFG882" s="396"/>
      <c r="BFH882" s="396"/>
      <c r="BFI882" s="396"/>
      <c r="BFJ882" s="396"/>
      <c r="BFK882" s="396"/>
      <c r="BFL882" s="396"/>
      <c r="BFM882" s="396"/>
      <c r="BFN882" s="396"/>
      <c r="BFO882" s="396"/>
      <c r="BFP882" s="396"/>
      <c r="BFQ882" s="396"/>
      <c r="BFR882" s="396"/>
      <c r="BFS882" s="396"/>
      <c r="BFT882" s="396"/>
      <c r="BFU882" s="396"/>
      <c r="BFV882" s="396"/>
      <c r="BFW882" s="396"/>
      <c r="BFX882" s="396"/>
      <c r="BFY882" s="396"/>
      <c r="BFZ882" s="396"/>
      <c r="BGA882" s="396"/>
      <c r="BGB882" s="396"/>
      <c r="BGC882" s="396"/>
      <c r="BGD882" s="396"/>
      <c r="BGE882" s="396"/>
      <c r="BGF882" s="396"/>
      <c r="BGG882" s="396"/>
      <c r="BGH882" s="396"/>
      <c r="BGI882" s="396"/>
      <c r="BGJ882" s="396"/>
      <c r="BGK882" s="396"/>
      <c r="BGL882" s="396"/>
      <c r="BGM882" s="396"/>
      <c r="BGN882" s="396"/>
      <c r="BGO882" s="396"/>
      <c r="BGP882" s="396"/>
      <c r="BGQ882" s="396"/>
      <c r="BGR882" s="396"/>
      <c r="BGS882" s="396"/>
      <c r="BGT882" s="396"/>
      <c r="BGU882" s="396"/>
      <c r="BGV882" s="396"/>
      <c r="BGW882" s="396"/>
      <c r="BGX882" s="396"/>
      <c r="BGY882" s="396"/>
      <c r="BGZ882" s="396"/>
      <c r="BHA882" s="396"/>
      <c r="BHB882" s="396"/>
      <c r="BHC882" s="396"/>
      <c r="BHD882" s="396"/>
      <c r="BHE882" s="396"/>
      <c r="BHF882" s="396"/>
      <c r="BHG882" s="396"/>
      <c r="BHH882" s="396"/>
      <c r="BHI882" s="396"/>
      <c r="BHJ882" s="396"/>
      <c r="BHK882" s="396"/>
      <c r="BHL882" s="396"/>
      <c r="BHM882" s="396"/>
      <c r="BHN882" s="396"/>
      <c r="BHO882" s="396"/>
      <c r="BHP882" s="396"/>
      <c r="BHQ882" s="396"/>
      <c r="BHR882" s="396"/>
      <c r="BHS882" s="396"/>
      <c r="BHT882" s="396"/>
      <c r="BHU882" s="396"/>
      <c r="BHV882" s="396"/>
      <c r="BHW882" s="396"/>
      <c r="BHX882" s="396"/>
      <c r="BHY882" s="396"/>
      <c r="BHZ882" s="396"/>
      <c r="BIA882" s="396"/>
      <c r="BIB882" s="396"/>
      <c r="BIC882" s="396"/>
      <c r="BID882" s="396"/>
      <c r="BIE882" s="396"/>
      <c r="BIF882" s="396"/>
      <c r="BIG882" s="396"/>
      <c r="BIH882" s="396"/>
      <c r="BII882" s="396"/>
      <c r="BIJ882" s="396"/>
      <c r="BIK882" s="396"/>
      <c r="BIL882" s="396"/>
      <c r="BIM882" s="396"/>
      <c r="BIN882" s="396"/>
      <c r="BIO882" s="396"/>
      <c r="BIP882" s="396"/>
      <c r="BIQ882" s="396"/>
      <c r="BIR882" s="396"/>
      <c r="BIS882" s="396"/>
      <c r="BIT882" s="396"/>
      <c r="BIU882" s="396"/>
      <c r="BIV882" s="396"/>
      <c r="BIW882" s="396"/>
      <c r="BIX882" s="396"/>
      <c r="BIY882" s="396"/>
      <c r="BIZ882" s="396"/>
      <c r="BJA882" s="396"/>
      <c r="BJB882" s="396"/>
      <c r="BJC882" s="396"/>
      <c r="BJD882" s="396"/>
      <c r="BJE882" s="396"/>
      <c r="BJF882" s="396"/>
      <c r="BJG882" s="396"/>
      <c r="BJH882" s="396"/>
      <c r="BJI882" s="396"/>
      <c r="BJJ882" s="396"/>
      <c r="BJK882" s="396"/>
      <c r="BJL882" s="396"/>
      <c r="BJM882" s="396"/>
      <c r="BJN882" s="396"/>
      <c r="BJO882" s="396"/>
      <c r="BJP882" s="396"/>
      <c r="BJQ882" s="396"/>
      <c r="BJR882" s="396"/>
      <c r="BJS882" s="396"/>
      <c r="BJT882" s="396"/>
      <c r="BJU882" s="396"/>
      <c r="BJV882" s="396"/>
      <c r="BJW882" s="396"/>
      <c r="BJX882" s="396"/>
      <c r="BJY882" s="396"/>
      <c r="BJZ882" s="396"/>
      <c r="BKA882" s="396"/>
      <c r="BKB882" s="396"/>
      <c r="BKC882" s="396"/>
      <c r="BKD882" s="396"/>
      <c r="BKE882" s="396"/>
      <c r="BKF882" s="396"/>
      <c r="BKG882" s="396"/>
      <c r="BKH882" s="396"/>
      <c r="BKI882" s="396"/>
      <c r="BKJ882" s="396"/>
      <c r="BKK882" s="396"/>
      <c r="BKL882" s="396"/>
      <c r="BKM882" s="396"/>
      <c r="BKN882" s="396"/>
      <c r="BKO882" s="396"/>
      <c r="BKP882" s="396"/>
      <c r="BKQ882" s="396"/>
      <c r="BKR882" s="396"/>
      <c r="BKS882" s="396"/>
      <c r="BKT882" s="396"/>
      <c r="BKU882" s="396"/>
      <c r="BKV882" s="396"/>
      <c r="BKW882" s="396"/>
      <c r="BKX882" s="396"/>
      <c r="BKY882" s="396"/>
      <c r="BKZ882" s="396"/>
      <c r="BLA882" s="396"/>
      <c r="BLB882" s="396"/>
      <c r="BLC882" s="396"/>
      <c r="BLD882" s="396"/>
      <c r="BLE882" s="396"/>
      <c r="BLF882" s="396"/>
      <c r="BLG882" s="396"/>
      <c r="BLH882" s="396"/>
      <c r="BLI882" s="396"/>
      <c r="BLJ882" s="396"/>
      <c r="BLK882" s="396"/>
      <c r="BLL882" s="396"/>
      <c r="BLM882" s="396"/>
      <c r="BLN882" s="396"/>
      <c r="BLO882" s="396"/>
      <c r="BLP882" s="396"/>
      <c r="BLQ882" s="396"/>
      <c r="BLR882" s="396"/>
      <c r="BLS882" s="396"/>
      <c r="BLT882" s="396"/>
      <c r="BLU882" s="396"/>
      <c r="BLV882" s="396"/>
      <c r="BLW882" s="396"/>
      <c r="BLX882" s="396"/>
      <c r="BLY882" s="396"/>
      <c r="BLZ882" s="396"/>
      <c r="BMA882" s="396"/>
      <c r="BMB882" s="396"/>
      <c r="BMC882" s="396"/>
      <c r="BMD882" s="396"/>
      <c r="BME882" s="396"/>
      <c r="BMF882" s="396"/>
      <c r="BMG882" s="396"/>
      <c r="BMH882" s="396"/>
      <c r="BMI882" s="396"/>
      <c r="BMJ882" s="396"/>
      <c r="BMK882" s="396"/>
      <c r="BML882" s="396"/>
      <c r="BMM882" s="396"/>
      <c r="BMN882" s="396"/>
      <c r="BMO882" s="396"/>
      <c r="BMP882" s="396"/>
      <c r="BMQ882" s="396"/>
      <c r="BMR882" s="396"/>
      <c r="BMS882" s="396"/>
      <c r="BMT882" s="396"/>
      <c r="BMU882" s="396"/>
      <c r="BMV882" s="396"/>
      <c r="BMW882" s="396"/>
      <c r="BMX882" s="396"/>
      <c r="BMY882" s="396"/>
      <c r="BMZ882" s="396"/>
      <c r="BNA882" s="396"/>
      <c r="BNB882" s="396"/>
      <c r="BNC882" s="396"/>
      <c r="BND882" s="396"/>
      <c r="BNE882" s="396"/>
      <c r="BNF882" s="396"/>
      <c r="BNG882" s="396"/>
      <c r="BNH882" s="396"/>
      <c r="BNI882" s="396"/>
      <c r="BNJ882" s="396"/>
      <c r="BNK882" s="396"/>
      <c r="BNL882" s="396"/>
      <c r="BNM882" s="396"/>
      <c r="BNN882" s="396"/>
      <c r="BNO882" s="396"/>
      <c r="BNP882" s="396"/>
      <c r="BNQ882" s="396"/>
      <c r="BNR882" s="396"/>
      <c r="BNS882" s="396"/>
      <c r="BNT882" s="396"/>
      <c r="BNU882" s="396"/>
      <c r="BNV882" s="396"/>
      <c r="BNW882" s="396"/>
      <c r="BNX882" s="396"/>
      <c r="BNY882" s="396"/>
      <c r="BNZ882" s="396"/>
      <c r="BOA882" s="396"/>
      <c r="BOB882" s="396"/>
      <c r="BOC882" s="396"/>
      <c r="BOD882" s="396"/>
      <c r="BOE882" s="396"/>
      <c r="BOF882" s="396"/>
      <c r="BOG882" s="396"/>
      <c r="BOH882" s="396"/>
      <c r="BOI882" s="396"/>
      <c r="BOJ882" s="396"/>
      <c r="BOK882" s="396"/>
      <c r="BOL882" s="396"/>
      <c r="BOM882" s="396"/>
      <c r="BON882" s="396"/>
      <c r="BOO882" s="396"/>
      <c r="BOP882" s="396"/>
      <c r="BOQ882" s="396"/>
      <c r="BOR882" s="396"/>
      <c r="BOS882" s="396"/>
      <c r="BOT882" s="396"/>
      <c r="BOU882" s="396"/>
      <c r="BOV882" s="396"/>
      <c r="BOW882" s="396"/>
      <c r="BOX882" s="396"/>
      <c r="BOY882" s="396"/>
      <c r="BOZ882" s="396"/>
      <c r="BPA882" s="396"/>
      <c r="BPB882" s="396"/>
      <c r="BPC882" s="396"/>
      <c r="BPD882" s="396"/>
      <c r="BPE882" s="396"/>
      <c r="BPF882" s="396"/>
      <c r="BPG882" s="396"/>
      <c r="BPH882" s="396"/>
      <c r="BPI882" s="396"/>
      <c r="BPJ882" s="396"/>
      <c r="BPK882" s="396"/>
      <c r="BPL882" s="396"/>
      <c r="BPM882" s="396"/>
      <c r="BPN882" s="396"/>
      <c r="BPO882" s="396"/>
      <c r="BPP882" s="396"/>
      <c r="BPQ882" s="396"/>
      <c r="BPR882" s="396"/>
      <c r="BPS882" s="396"/>
      <c r="BPT882" s="396"/>
      <c r="BPU882" s="396"/>
      <c r="BPV882" s="396"/>
      <c r="BPW882" s="396"/>
      <c r="BPX882" s="396"/>
      <c r="BPY882" s="396"/>
      <c r="BPZ882" s="396"/>
      <c r="BQA882" s="396"/>
      <c r="BQB882" s="396"/>
      <c r="BQC882" s="396"/>
      <c r="BQD882" s="396"/>
      <c r="BQE882" s="396"/>
      <c r="BQF882" s="396"/>
      <c r="BQG882" s="396"/>
      <c r="BQH882" s="396"/>
      <c r="BQI882" s="396"/>
      <c r="BQJ882" s="396"/>
      <c r="BQK882" s="396"/>
      <c r="BQL882" s="396"/>
      <c r="BQM882" s="396"/>
      <c r="BQN882" s="396"/>
      <c r="BQO882" s="396"/>
      <c r="BQP882" s="396"/>
      <c r="BQQ882" s="396"/>
      <c r="BQR882" s="396"/>
      <c r="BQS882" s="396"/>
      <c r="BQT882" s="396"/>
      <c r="BQU882" s="396"/>
      <c r="BQV882" s="396"/>
      <c r="BQW882" s="396"/>
      <c r="BQX882" s="396"/>
      <c r="BQY882" s="396"/>
      <c r="BQZ882" s="396"/>
      <c r="BRA882" s="396"/>
      <c r="BRB882" s="396"/>
      <c r="BRC882" s="396"/>
      <c r="BRD882" s="396"/>
      <c r="BRE882" s="396"/>
      <c r="BRF882" s="396"/>
      <c r="BRG882" s="396"/>
      <c r="BRH882" s="396"/>
      <c r="BRI882" s="396"/>
      <c r="BRJ882" s="396"/>
      <c r="BRK882" s="396"/>
      <c r="BRL882" s="396"/>
      <c r="BRM882" s="396"/>
      <c r="BRN882" s="396"/>
      <c r="BRO882" s="396"/>
      <c r="BRP882" s="396"/>
      <c r="BRQ882" s="396"/>
      <c r="BRR882" s="396"/>
      <c r="BRS882" s="396"/>
      <c r="BRT882" s="396"/>
      <c r="BRU882" s="396"/>
      <c r="BRV882" s="396"/>
      <c r="BRW882" s="396"/>
      <c r="BRX882" s="396"/>
      <c r="BRY882" s="396"/>
      <c r="BRZ882" s="396"/>
      <c r="BSA882" s="396"/>
      <c r="BSB882" s="396"/>
      <c r="BSC882" s="396"/>
      <c r="BSD882" s="396"/>
      <c r="BSE882" s="396"/>
      <c r="BSF882" s="396"/>
      <c r="BSG882" s="396"/>
      <c r="BSH882" s="396"/>
      <c r="BSI882" s="396"/>
      <c r="BSJ882" s="396"/>
      <c r="BSK882" s="396"/>
      <c r="BSL882" s="396"/>
      <c r="BSM882" s="396"/>
      <c r="BSN882" s="396"/>
      <c r="BSO882" s="396"/>
      <c r="BSP882" s="396"/>
      <c r="BSQ882" s="396"/>
      <c r="BSR882" s="396"/>
      <c r="BSS882" s="396"/>
      <c r="BST882" s="396"/>
      <c r="BSU882" s="396"/>
      <c r="BSV882" s="396"/>
      <c r="BSW882" s="396"/>
      <c r="BSX882" s="396"/>
      <c r="BSY882" s="396"/>
      <c r="BSZ882" s="396"/>
      <c r="BTA882" s="396"/>
      <c r="BTB882" s="396"/>
      <c r="BTC882" s="396"/>
      <c r="BTD882" s="396"/>
      <c r="BTE882" s="396"/>
      <c r="BTF882" s="396"/>
      <c r="BTG882" s="396"/>
      <c r="BTH882" s="396"/>
      <c r="BTI882" s="396"/>
      <c r="BTJ882" s="396"/>
      <c r="BTK882" s="396"/>
      <c r="BTL882" s="396"/>
      <c r="BTM882" s="396"/>
      <c r="BTN882" s="396"/>
      <c r="BTO882" s="396"/>
      <c r="BTP882" s="396"/>
      <c r="BTQ882" s="396"/>
      <c r="BTR882" s="396"/>
      <c r="BTS882" s="396"/>
      <c r="BTT882" s="396"/>
      <c r="BTU882" s="396"/>
      <c r="BTV882" s="396"/>
      <c r="BTW882" s="396"/>
      <c r="BTX882" s="396"/>
      <c r="BTY882" s="396"/>
      <c r="BTZ882" s="396"/>
      <c r="BUA882" s="396"/>
      <c r="BUB882" s="396"/>
      <c r="BUC882" s="396"/>
      <c r="BUD882" s="396"/>
      <c r="BUE882" s="396"/>
      <c r="BUF882" s="396"/>
      <c r="BUG882" s="396"/>
      <c r="BUH882" s="396"/>
      <c r="BUI882" s="396"/>
      <c r="BUJ882" s="396"/>
      <c r="BUK882" s="396"/>
      <c r="BUL882" s="396"/>
      <c r="BUM882" s="396"/>
      <c r="BUN882" s="396"/>
      <c r="BUO882" s="396"/>
      <c r="BUP882" s="396"/>
      <c r="BUQ882" s="396"/>
      <c r="BUR882" s="396"/>
      <c r="BUS882" s="396"/>
      <c r="BUT882" s="396"/>
      <c r="BUU882" s="396"/>
      <c r="BUV882" s="396"/>
      <c r="BUW882" s="396"/>
      <c r="BUX882" s="396"/>
      <c r="BUY882" s="396"/>
      <c r="BUZ882" s="396"/>
      <c r="BVA882" s="396"/>
      <c r="BVB882" s="396"/>
      <c r="BVC882" s="396"/>
      <c r="BVD882" s="396"/>
      <c r="BVE882" s="396"/>
      <c r="BVF882" s="396"/>
      <c r="BVG882" s="396"/>
      <c r="BVH882" s="396"/>
      <c r="BVI882" s="396"/>
      <c r="BVJ882" s="396"/>
      <c r="BVK882" s="396"/>
      <c r="BVL882" s="396"/>
      <c r="BVM882" s="396"/>
      <c r="BVN882" s="396"/>
      <c r="BVO882" s="396"/>
      <c r="BVP882" s="396"/>
      <c r="BVQ882" s="396"/>
      <c r="BVR882" s="396"/>
      <c r="BVS882" s="396"/>
      <c r="BVT882" s="396"/>
      <c r="BVU882" s="396"/>
      <c r="BVV882" s="396"/>
      <c r="BVW882" s="396"/>
      <c r="BVX882" s="396"/>
      <c r="BVY882" s="396"/>
      <c r="BVZ882" s="396"/>
      <c r="BWA882" s="396"/>
      <c r="BWB882" s="396"/>
      <c r="BWC882" s="396"/>
      <c r="BWD882" s="396"/>
      <c r="BWE882" s="396"/>
      <c r="BWF882" s="396"/>
      <c r="BWG882" s="396"/>
      <c r="BWH882" s="396"/>
      <c r="BWI882" s="396"/>
      <c r="BWJ882" s="396"/>
      <c r="BWK882" s="396"/>
      <c r="BWL882" s="396"/>
      <c r="BWM882" s="396"/>
      <c r="BWN882" s="396"/>
      <c r="BWO882" s="396"/>
      <c r="BWP882" s="396"/>
      <c r="BWQ882" s="396"/>
      <c r="BWR882" s="396"/>
      <c r="BWS882" s="396"/>
      <c r="BWT882" s="396"/>
      <c r="BWU882" s="396"/>
      <c r="BWV882" s="396"/>
      <c r="BWW882" s="396"/>
      <c r="BWX882" s="396"/>
      <c r="BWY882" s="396"/>
      <c r="BWZ882" s="396"/>
      <c r="BXA882" s="396"/>
      <c r="BXB882" s="396"/>
      <c r="BXC882" s="396"/>
      <c r="BXD882" s="396"/>
      <c r="BXE882" s="396"/>
      <c r="BXF882" s="396"/>
      <c r="BXG882" s="396"/>
      <c r="BXH882" s="396"/>
      <c r="BXI882" s="396"/>
      <c r="BXJ882" s="396"/>
      <c r="BXK882" s="396"/>
      <c r="BXL882" s="396"/>
      <c r="BXM882" s="396"/>
      <c r="BXN882" s="396"/>
      <c r="BXO882" s="396"/>
      <c r="BXP882" s="396"/>
      <c r="BXQ882" s="396"/>
      <c r="BXR882" s="396"/>
      <c r="BXS882" s="396"/>
      <c r="BXT882" s="396"/>
      <c r="BXU882" s="396"/>
      <c r="BXV882" s="396"/>
      <c r="BXW882" s="396"/>
      <c r="BXX882" s="396"/>
      <c r="BXY882" s="396"/>
      <c r="BXZ882" s="396"/>
      <c r="BYA882" s="396"/>
      <c r="BYB882" s="396"/>
      <c r="BYC882" s="396"/>
      <c r="BYD882" s="396"/>
      <c r="BYE882" s="396"/>
      <c r="BYF882" s="396"/>
      <c r="BYG882" s="396"/>
      <c r="BYH882" s="396"/>
      <c r="BYI882" s="396"/>
      <c r="BYJ882" s="396"/>
      <c r="BYK882" s="396"/>
      <c r="BYL882" s="396"/>
      <c r="BYM882" s="396"/>
      <c r="BYN882" s="396"/>
      <c r="BYO882" s="396"/>
      <c r="BYP882" s="396"/>
      <c r="BYQ882" s="396"/>
      <c r="BYR882" s="396"/>
      <c r="BYS882" s="396"/>
      <c r="BYT882" s="396"/>
      <c r="BYU882" s="396"/>
      <c r="BYV882" s="396"/>
      <c r="BYW882" s="396"/>
      <c r="BYX882" s="396"/>
      <c r="BYY882" s="396"/>
      <c r="BYZ882" s="396"/>
      <c r="BZA882" s="396"/>
      <c r="BZB882" s="396"/>
      <c r="BZC882" s="396"/>
      <c r="BZD882" s="396"/>
      <c r="BZE882" s="396"/>
      <c r="BZF882" s="396"/>
      <c r="BZG882" s="396"/>
      <c r="BZH882" s="396"/>
      <c r="BZI882" s="396"/>
      <c r="BZJ882" s="396"/>
      <c r="BZK882" s="396"/>
      <c r="BZL882" s="396"/>
      <c r="BZM882" s="396"/>
      <c r="BZN882" s="396"/>
      <c r="BZO882" s="396"/>
      <c r="BZP882" s="396"/>
      <c r="BZQ882" s="396"/>
      <c r="BZR882" s="396"/>
      <c r="BZS882" s="396"/>
      <c r="BZT882" s="396"/>
      <c r="BZU882" s="396"/>
      <c r="BZV882" s="396"/>
      <c r="BZW882" s="396"/>
      <c r="BZX882" s="396"/>
      <c r="BZY882" s="396"/>
      <c r="BZZ882" s="396"/>
      <c r="CAA882" s="396"/>
      <c r="CAB882" s="396"/>
      <c r="CAC882" s="396"/>
      <c r="CAD882" s="396"/>
      <c r="CAE882" s="396"/>
      <c r="CAF882" s="396"/>
      <c r="CAG882" s="396"/>
      <c r="CAH882" s="396"/>
      <c r="CAI882" s="396"/>
      <c r="CAJ882" s="396"/>
      <c r="CAK882" s="396"/>
      <c r="CAL882" s="396"/>
      <c r="CAM882" s="396"/>
      <c r="CAN882" s="396"/>
      <c r="CAO882" s="396"/>
      <c r="CAP882" s="396"/>
      <c r="CAQ882" s="396"/>
      <c r="CAR882" s="396"/>
      <c r="CAS882" s="396"/>
      <c r="CAT882" s="396"/>
      <c r="CAU882" s="396"/>
      <c r="CAV882" s="396"/>
      <c r="CAW882" s="396"/>
      <c r="CAX882" s="396"/>
      <c r="CAY882" s="396"/>
      <c r="CAZ882" s="396"/>
      <c r="CBA882" s="396"/>
      <c r="CBB882" s="396"/>
      <c r="CBC882" s="396"/>
      <c r="CBD882" s="396"/>
      <c r="CBE882" s="396"/>
      <c r="CBF882" s="396"/>
      <c r="CBG882" s="396"/>
      <c r="CBH882" s="396"/>
      <c r="CBI882" s="396"/>
      <c r="CBJ882" s="396"/>
      <c r="CBK882" s="396"/>
      <c r="CBL882" s="396"/>
      <c r="CBM882" s="396"/>
      <c r="CBN882" s="396"/>
      <c r="CBO882" s="396"/>
      <c r="CBP882" s="396"/>
      <c r="CBQ882" s="396"/>
      <c r="CBR882" s="396"/>
      <c r="CBS882" s="396"/>
      <c r="CBT882" s="396"/>
      <c r="CBU882" s="396"/>
      <c r="CBV882" s="396"/>
      <c r="CBW882" s="396"/>
      <c r="CBX882" s="396"/>
      <c r="CBY882" s="396"/>
      <c r="CBZ882" s="396"/>
      <c r="CCA882" s="396"/>
      <c r="CCB882" s="396"/>
      <c r="CCC882" s="396"/>
      <c r="CCD882" s="396"/>
      <c r="CCE882" s="396"/>
      <c r="CCF882" s="396"/>
      <c r="CCG882" s="396"/>
      <c r="CCH882" s="396"/>
      <c r="CCI882" s="396"/>
      <c r="CCJ882" s="396"/>
      <c r="CCK882" s="396"/>
      <c r="CCL882" s="396"/>
      <c r="CCM882" s="396"/>
      <c r="CCN882" s="396"/>
      <c r="CCO882" s="396"/>
      <c r="CCP882" s="396"/>
      <c r="CCQ882" s="396"/>
      <c r="CCR882" s="396"/>
      <c r="CCS882" s="396"/>
      <c r="CCT882" s="396"/>
      <c r="CCU882" s="396"/>
      <c r="CCV882" s="396"/>
      <c r="CCW882" s="396"/>
      <c r="CCX882" s="396"/>
      <c r="CCY882" s="396"/>
      <c r="CCZ882" s="396"/>
      <c r="CDA882" s="396"/>
      <c r="CDB882" s="396"/>
      <c r="CDC882" s="396"/>
      <c r="CDD882" s="396"/>
      <c r="CDE882" s="396"/>
      <c r="CDF882" s="396"/>
      <c r="CDG882" s="396"/>
      <c r="CDH882" s="396"/>
      <c r="CDI882" s="396"/>
      <c r="CDJ882" s="396"/>
      <c r="CDK882" s="396"/>
      <c r="CDL882" s="396"/>
      <c r="CDM882" s="396"/>
      <c r="CDN882" s="396"/>
      <c r="CDO882" s="396"/>
      <c r="CDP882" s="396"/>
      <c r="CDQ882" s="396"/>
      <c r="CDR882" s="396"/>
      <c r="CDS882" s="396"/>
      <c r="CDT882" s="396"/>
      <c r="CDU882" s="396"/>
      <c r="CDV882" s="396"/>
      <c r="CDW882" s="396"/>
      <c r="CDX882" s="396"/>
      <c r="CDY882" s="396"/>
      <c r="CDZ882" s="396"/>
      <c r="CEA882" s="396"/>
      <c r="CEB882" s="396"/>
      <c r="CEC882" s="396"/>
      <c r="CED882" s="396"/>
      <c r="CEE882" s="396"/>
      <c r="CEF882" s="396"/>
      <c r="CEG882" s="396"/>
      <c r="CEH882" s="396"/>
      <c r="CEI882" s="396"/>
      <c r="CEJ882" s="396"/>
      <c r="CEK882" s="396"/>
      <c r="CEL882" s="396"/>
      <c r="CEM882" s="396"/>
      <c r="CEN882" s="396"/>
      <c r="CEO882" s="396"/>
      <c r="CEP882" s="396"/>
      <c r="CEQ882" s="396"/>
      <c r="CER882" s="396"/>
      <c r="CES882" s="396"/>
      <c r="CET882" s="396"/>
      <c r="CEU882" s="396"/>
      <c r="CEV882" s="396"/>
      <c r="CEW882" s="396"/>
      <c r="CEX882" s="396"/>
      <c r="CEY882" s="396"/>
      <c r="CEZ882" s="396"/>
      <c r="CFA882" s="396"/>
      <c r="CFB882" s="396"/>
      <c r="CFC882" s="396"/>
      <c r="CFD882" s="396"/>
      <c r="CFE882" s="396"/>
      <c r="CFF882" s="396"/>
      <c r="CFG882" s="396"/>
      <c r="CFH882" s="396"/>
      <c r="CFI882" s="396"/>
      <c r="CFJ882" s="396"/>
      <c r="CFK882" s="396"/>
      <c r="CFL882" s="396"/>
      <c r="CFM882" s="396"/>
      <c r="CFN882" s="396"/>
      <c r="CFO882" s="396"/>
      <c r="CFP882" s="396"/>
      <c r="CFQ882" s="396"/>
      <c r="CFR882" s="396"/>
      <c r="CFS882" s="396"/>
      <c r="CFT882" s="396"/>
      <c r="CFU882" s="396"/>
      <c r="CFV882" s="396"/>
      <c r="CFW882" s="396"/>
      <c r="CFX882" s="396"/>
      <c r="CFY882" s="396"/>
      <c r="CFZ882" s="396"/>
      <c r="CGA882" s="396"/>
      <c r="CGB882" s="396"/>
      <c r="CGC882" s="396"/>
      <c r="CGD882" s="396"/>
      <c r="CGE882" s="396"/>
      <c r="CGF882" s="396"/>
      <c r="CGG882" s="396"/>
      <c r="CGH882" s="396"/>
      <c r="CGI882" s="396"/>
      <c r="CGJ882" s="396"/>
      <c r="CGK882" s="396"/>
      <c r="CGL882" s="396"/>
      <c r="CGM882" s="396"/>
      <c r="CGN882" s="396"/>
      <c r="CGO882" s="396"/>
      <c r="CGP882" s="396"/>
      <c r="CGQ882" s="396"/>
      <c r="CGR882" s="396"/>
      <c r="CGS882" s="396"/>
      <c r="CGT882" s="396"/>
      <c r="CGU882" s="396"/>
      <c r="CGV882" s="396"/>
      <c r="CGW882" s="396"/>
      <c r="CGX882" s="396"/>
      <c r="CGY882" s="396"/>
      <c r="CGZ882" s="396"/>
      <c r="CHA882" s="396"/>
      <c r="CHB882" s="396"/>
      <c r="CHC882" s="396"/>
      <c r="CHD882" s="396"/>
      <c r="CHE882" s="396"/>
      <c r="CHF882" s="396"/>
      <c r="CHG882" s="396"/>
      <c r="CHH882" s="396"/>
      <c r="CHI882" s="396"/>
      <c r="CHJ882" s="396"/>
      <c r="CHK882" s="396"/>
      <c r="CHL882" s="396"/>
      <c r="CHM882" s="396"/>
      <c r="CHN882" s="396"/>
      <c r="CHO882" s="396"/>
      <c r="CHP882" s="396"/>
      <c r="CHQ882" s="396"/>
      <c r="CHR882" s="396"/>
      <c r="CHS882" s="396"/>
      <c r="CHT882" s="396"/>
      <c r="CHU882" s="396"/>
      <c r="CHV882" s="396"/>
      <c r="CHW882" s="396"/>
      <c r="CHX882" s="396"/>
      <c r="CHY882" s="396"/>
      <c r="CHZ882" s="396"/>
      <c r="CIA882" s="396"/>
      <c r="CIB882" s="396"/>
      <c r="CIC882" s="396"/>
      <c r="CID882" s="396"/>
      <c r="CIE882" s="396"/>
      <c r="CIF882" s="396"/>
      <c r="CIG882" s="396"/>
      <c r="CIH882" s="396"/>
      <c r="CII882" s="396"/>
      <c r="CIJ882" s="396"/>
      <c r="CIK882" s="396"/>
      <c r="CIL882" s="396"/>
      <c r="CIM882" s="396"/>
      <c r="CIN882" s="396"/>
      <c r="CIO882" s="396"/>
      <c r="CIP882" s="396"/>
      <c r="CIQ882" s="396"/>
      <c r="CIR882" s="396"/>
      <c r="CIS882" s="396"/>
      <c r="CIT882" s="396"/>
      <c r="CIU882" s="396"/>
      <c r="CIV882" s="396"/>
      <c r="CIW882" s="396"/>
      <c r="CIX882" s="396"/>
      <c r="CIY882" s="396"/>
      <c r="CIZ882" s="396"/>
      <c r="CJA882" s="396"/>
      <c r="CJB882" s="396"/>
      <c r="CJC882" s="396"/>
      <c r="CJD882" s="396"/>
      <c r="CJE882" s="396"/>
      <c r="CJF882" s="396"/>
      <c r="CJG882" s="396"/>
      <c r="CJH882" s="396"/>
      <c r="CJI882" s="396"/>
      <c r="CJJ882" s="396"/>
      <c r="CJK882" s="396"/>
      <c r="CJL882" s="396"/>
      <c r="CJM882" s="396"/>
      <c r="CJN882" s="396"/>
      <c r="CJO882" s="396"/>
      <c r="CJP882" s="396"/>
      <c r="CJQ882" s="396"/>
      <c r="CJR882" s="396"/>
      <c r="CJS882" s="396"/>
      <c r="CJT882" s="396"/>
      <c r="CJU882" s="396"/>
      <c r="CJV882" s="396"/>
      <c r="CJW882" s="396"/>
      <c r="CJX882" s="396"/>
      <c r="CJY882" s="396"/>
      <c r="CJZ882" s="396"/>
      <c r="CKA882" s="396"/>
      <c r="CKB882" s="396"/>
      <c r="CKC882" s="396"/>
      <c r="CKD882" s="396"/>
      <c r="CKE882" s="396"/>
      <c r="CKF882" s="396"/>
      <c r="CKG882" s="396"/>
      <c r="CKH882" s="396"/>
      <c r="CKI882" s="396"/>
      <c r="CKJ882" s="396"/>
      <c r="CKK882" s="396"/>
      <c r="CKL882" s="396"/>
      <c r="CKM882" s="396"/>
      <c r="CKN882" s="396"/>
      <c r="CKO882" s="396"/>
      <c r="CKP882" s="396"/>
      <c r="CKQ882" s="396"/>
      <c r="CKR882" s="396"/>
      <c r="CKS882" s="396"/>
      <c r="CKT882" s="396"/>
      <c r="CKU882" s="396"/>
      <c r="CKV882" s="396"/>
      <c r="CKW882" s="396"/>
      <c r="CKX882" s="396"/>
      <c r="CKY882" s="396"/>
      <c r="CKZ882" s="396"/>
      <c r="CLA882" s="396"/>
      <c r="CLB882" s="396"/>
      <c r="CLC882" s="396"/>
      <c r="CLD882" s="396"/>
      <c r="CLE882" s="396"/>
      <c r="CLF882" s="396"/>
      <c r="CLG882" s="396"/>
      <c r="CLH882" s="396"/>
      <c r="CLI882" s="396"/>
      <c r="CLJ882" s="396"/>
      <c r="CLK882" s="396"/>
      <c r="CLL882" s="396"/>
      <c r="CLM882" s="396"/>
      <c r="CLN882" s="396"/>
      <c r="CLO882" s="396"/>
      <c r="CLP882" s="396"/>
      <c r="CLQ882" s="396"/>
      <c r="CLR882" s="396"/>
      <c r="CLS882" s="396"/>
      <c r="CLT882" s="396"/>
      <c r="CLU882" s="396"/>
      <c r="CLV882" s="396"/>
      <c r="CLW882" s="396"/>
      <c r="CLX882" s="396"/>
      <c r="CLY882" s="396"/>
      <c r="CLZ882" s="396"/>
      <c r="CMA882" s="396"/>
      <c r="CMB882" s="396"/>
      <c r="CMC882" s="396"/>
      <c r="CMD882" s="396"/>
      <c r="CME882" s="396"/>
      <c r="CMF882" s="396"/>
      <c r="CMG882" s="396"/>
      <c r="CMH882" s="396"/>
      <c r="CMI882" s="396"/>
      <c r="CMJ882" s="396"/>
      <c r="CMK882" s="396"/>
      <c r="CML882" s="396"/>
      <c r="CMM882" s="396"/>
      <c r="CMN882" s="396"/>
      <c r="CMO882" s="396"/>
      <c r="CMP882" s="396"/>
      <c r="CMQ882" s="396"/>
      <c r="CMR882" s="396"/>
      <c r="CMS882" s="396"/>
      <c r="CMT882" s="396"/>
      <c r="CMU882" s="396"/>
      <c r="CMV882" s="396"/>
      <c r="CMW882" s="396"/>
      <c r="CMX882" s="396"/>
      <c r="CMY882" s="396"/>
      <c r="CMZ882" s="396"/>
      <c r="CNA882" s="396"/>
      <c r="CNB882" s="396"/>
      <c r="CNC882" s="396"/>
      <c r="CND882" s="396"/>
      <c r="CNE882" s="396"/>
      <c r="CNF882" s="396"/>
      <c r="CNG882" s="396"/>
      <c r="CNH882" s="396"/>
      <c r="CNI882" s="396"/>
      <c r="CNJ882" s="396"/>
      <c r="CNK882" s="396"/>
      <c r="CNL882" s="396"/>
      <c r="CNM882" s="396"/>
      <c r="CNN882" s="396"/>
      <c r="CNO882" s="396"/>
      <c r="CNP882" s="396"/>
      <c r="CNQ882" s="396"/>
      <c r="CNR882" s="396"/>
      <c r="CNS882" s="396"/>
      <c r="CNT882" s="396"/>
      <c r="CNU882" s="396"/>
      <c r="CNV882" s="396"/>
      <c r="CNW882" s="396"/>
      <c r="CNX882" s="396"/>
      <c r="CNY882" s="396"/>
      <c r="CNZ882" s="396"/>
      <c r="COA882" s="396"/>
      <c r="COB882" s="396"/>
      <c r="COC882" s="396"/>
      <c r="COD882" s="396"/>
      <c r="COE882" s="396"/>
      <c r="COF882" s="396"/>
      <c r="COG882" s="396"/>
      <c r="COH882" s="396"/>
      <c r="COI882" s="396"/>
      <c r="COJ882" s="396"/>
      <c r="COK882" s="396"/>
      <c r="COL882" s="396"/>
      <c r="COM882" s="396"/>
      <c r="CON882" s="396"/>
      <c r="COO882" s="396"/>
      <c r="COP882" s="396"/>
      <c r="COQ882" s="396"/>
      <c r="COR882" s="396"/>
      <c r="COS882" s="396"/>
      <c r="COT882" s="396"/>
      <c r="COU882" s="396"/>
      <c r="COV882" s="396"/>
      <c r="COW882" s="396"/>
      <c r="COX882" s="396"/>
      <c r="COY882" s="396"/>
      <c r="COZ882" s="396"/>
      <c r="CPA882" s="396"/>
      <c r="CPB882" s="396"/>
      <c r="CPC882" s="396"/>
      <c r="CPD882" s="396"/>
      <c r="CPE882" s="396"/>
      <c r="CPF882" s="396"/>
      <c r="CPG882" s="396"/>
      <c r="CPH882" s="396"/>
      <c r="CPI882" s="396"/>
      <c r="CPJ882" s="396"/>
      <c r="CPK882" s="396"/>
      <c r="CPL882" s="396"/>
      <c r="CPM882" s="396"/>
      <c r="CPN882" s="396"/>
      <c r="CPO882" s="396"/>
      <c r="CPP882" s="396"/>
      <c r="CPQ882" s="396"/>
      <c r="CPR882" s="396"/>
      <c r="CPS882" s="396"/>
      <c r="CPT882" s="396"/>
      <c r="CPU882" s="396"/>
      <c r="CPV882" s="396"/>
      <c r="CPW882" s="396"/>
      <c r="CPX882" s="396"/>
      <c r="CPY882" s="396"/>
      <c r="CPZ882" s="396"/>
      <c r="CQA882" s="396"/>
      <c r="CQB882" s="396"/>
      <c r="CQC882" s="396"/>
      <c r="CQD882" s="396"/>
      <c r="CQE882" s="396"/>
      <c r="CQF882" s="396"/>
      <c r="CQG882" s="396"/>
      <c r="CQH882" s="396"/>
      <c r="CQI882" s="396"/>
      <c r="CQJ882" s="396"/>
      <c r="CQK882" s="396"/>
      <c r="CQL882" s="396"/>
      <c r="CQM882" s="396"/>
      <c r="CQN882" s="396"/>
      <c r="CQO882" s="396"/>
      <c r="CQP882" s="396"/>
      <c r="CQQ882" s="396"/>
      <c r="CQR882" s="396"/>
      <c r="CQS882" s="396"/>
      <c r="CQT882" s="396"/>
      <c r="CQU882" s="396"/>
      <c r="CQV882" s="396"/>
      <c r="CQW882" s="396"/>
      <c r="CQX882" s="396"/>
      <c r="CQY882" s="396"/>
      <c r="CQZ882" s="396"/>
      <c r="CRA882" s="396"/>
      <c r="CRB882" s="396"/>
      <c r="CRC882" s="396"/>
      <c r="CRD882" s="396"/>
      <c r="CRE882" s="396"/>
      <c r="CRF882" s="396"/>
      <c r="CRG882" s="396"/>
      <c r="CRH882" s="396"/>
      <c r="CRI882" s="396"/>
      <c r="CRJ882" s="396"/>
      <c r="CRK882" s="396"/>
      <c r="CRL882" s="396"/>
      <c r="CRM882" s="396"/>
      <c r="CRN882" s="396"/>
      <c r="CRO882" s="396"/>
      <c r="CRP882" s="396"/>
      <c r="CRQ882" s="396"/>
      <c r="CRR882" s="396"/>
      <c r="CRS882" s="396"/>
      <c r="CRT882" s="396"/>
      <c r="CRU882" s="396"/>
      <c r="CRV882" s="396"/>
      <c r="CRW882" s="396"/>
      <c r="CRX882" s="396"/>
      <c r="CRY882" s="396"/>
      <c r="CRZ882" s="396"/>
      <c r="CSA882" s="396"/>
      <c r="CSB882" s="396"/>
      <c r="CSC882" s="396"/>
      <c r="CSD882" s="396"/>
      <c r="CSE882" s="396"/>
      <c r="CSF882" s="396"/>
      <c r="CSG882" s="396"/>
      <c r="CSH882" s="396"/>
      <c r="CSI882" s="396"/>
      <c r="CSJ882" s="396"/>
      <c r="CSK882" s="396"/>
      <c r="CSL882" s="396"/>
      <c r="CSM882" s="396"/>
      <c r="CSN882" s="396"/>
      <c r="CSO882" s="396"/>
      <c r="CSP882" s="396"/>
      <c r="CSQ882" s="396"/>
      <c r="CSR882" s="396"/>
      <c r="CSS882" s="396"/>
      <c r="CST882" s="396"/>
      <c r="CSU882" s="396"/>
      <c r="CSV882" s="396"/>
      <c r="CSW882" s="396"/>
      <c r="CSX882" s="396"/>
      <c r="CSY882" s="396"/>
      <c r="CSZ882" s="396"/>
      <c r="CTA882" s="396"/>
      <c r="CTB882" s="396"/>
      <c r="CTC882" s="396"/>
      <c r="CTD882" s="396"/>
      <c r="CTE882" s="396"/>
      <c r="CTF882" s="396"/>
      <c r="CTG882" s="396"/>
      <c r="CTH882" s="396"/>
      <c r="CTI882" s="396"/>
      <c r="CTJ882" s="396"/>
      <c r="CTK882" s="396"/>
      <c r="CTL882" s="396"/>
      <c r="CTM882" s="396"/>
      <c r="CTN882" s="396"/>
      <c r="CTO882" s="396"/>
      <c r="CTP882" s="396"/>
      <c r="CTQ882" s="396"/>
      <c r="CTR882" s="396"/>
      <c r="CTS882" s="396"/>
      <c r="CTT882" s="396"/>
      <c r="CTU882" s="396"/>
      <c r="CTV882" s="396"/>
      <c r="CTW882" s="396"/>
      <c r="CTX882" s="396"/>
      <c r="CTY882" s="396"/>
      <c r="CTZ882" s="396"/>
      <c r="CUA882" s="396"/>
      <c r="CUB882" s="396"/>
      <c r="CUC882" s="396"/>
      <c r="CUD882" s="396"/>
      <c r="CUE882" s="396"/>
      <c r="CUF882" s="396"/>
      <c r="CUG882" s="396"/>
      <c r="CUH882" s="396"/>
      <c r="CUI882" s="396"/>
      <c r="CUJ882" s="396"/>
      <c r="CUK882" s="396"/>
      <c r="CUL882" s="396"/>
      <c r="CUM882" s="396"/>
      <c r="CUN882" s="396"/>
      <c r="CUO882" s="396"/>
      <c r="CUP882" s="396"/>
      <c r="CUQ882" s="396"/>
      <c r="CUR882" s="396"/>
      <c r="CUS882" s="396"/>
      <c r="CUT882" s="396"/>
      <c r="CUU882" s="396"/>
      <c r="CUV882" s="396"/>
      <c r="CUW882" s="396"/>
      <c r="CUX882" s="396"/>
      <c r="CUY882" s="396"/>
      <c r="CUZ882" s="396"/>
      <c r="CVA882" s="396"/>
      <c r="CVB882" s="396"/>
      <c r="CVC882" s="396"/>
      <c r="CVD882" s="396"/>
      <c r="CVE882" s="396"/>
      <c r="CVF882" s="396"/>
      <c r="CVG882" s="396"/>
      <c r="CVH882" s="396"/>
      <c r="CVI882" s="396"/>
      <c r="CVJ882" s="396"/>
      <c r="CVK882" s="396"/>
      <c r="CVL882" s="396"/>
      <c r="CVM882" s="396"/>
      <c r="CVN882" s="396"/>
      <c r="CVO882" s="396"/>
      <c r="CVP882" s="396"/>
      <c r="CVQ882" s="396"/>
      <c r="CVR882" s="396"/>
      <c r="CVS882" s="396"/>
      <c r="CVT882" s="396"/>
      <c r="CVU882" s="396"/>
      <c r="CVV882" s="396"/>
      <c r="CVW882" s="396"/>
      <c r="CVX882" s="396"/>
      <c r="CVY882" s="396"/>
      <c r="CVZ882" s="396"/>
      <c r="CWA882" s="396"/>
      <c r="CWB882" s="396"/>
      <c r="CWC882" s="396"/>
      <c r="CWD882" s="396"/>
      <c r="CWE882" s="396"/>
      <c r="CWF882" s="396"/>
      <c r="CWG882" s="396"/>
      <c r="CWH882" s="396"/>
      <c r="CWI882" s="396"/>
      <c r="CWJ882" s="396"/>
      <c r="CWK882" s="396"/>
      <c r="CWL882" s="396"/>
      <c r="CWM882" s="396"/>
      <c r="CWN882" s="396"/>
      <c r="CWO882" s="396"/>
      <c r="CWP882" s="396"/>
      <c r="CWQ882" s="396"/>
      <c r="CWR882" s="396"/>
      <c r="CWS882" s="396"/>
      <c r="CWT882" s="396"/>
      <c r="CWU882" s="396"/>
      <c r="CWV882" s="396"/>
      <c r="CWW882" s="396"/>
      <c r="CWX882" s="396"/>
      <c r="CWY882" s="396"/>
      <c r="CWZ882" s="396"/>
      <c r="CXA882" s="396"/>
      <c r="CXB882" s="396"/>
      <c r="CXC882" s="396"/>
      <c r="CXD882" s="396"/>
      <c r="CXE882" s="396"/>
      <c r="CXF882" s="396"/>
      <c r="CXG882" s="396"/>
      <c r="CXH882" s="396"/>
      <c r="CXI882" s="396"/>
      <c r="CXJ882" s="396"/>
      <c r="CXK882" s="396"/>
      <c r="CXL882" s="396"/>
      <c r="CXM882" s="396"/>
      <c r="CXN882" s="396"/>
      <c r="CXO882" s="396"/>
      <c r="CXP882" s="396"/>
      <c r="CXQ882" s="396"/>
      <c r="CXR882" s="396"/>
      <c r="CXS882" s="396"/>
      <c r="CXT882" s="396"/>
      <c r="CXU882" s="396"/>
      <c r="CXV882" s="396"/>
      <c r="CXW882" s="396"/>
      <c r="CXX882" s="396"/>
      <c r="CXY882" s="396"/>
      <c r="CXZ882" s="396"/>
      <c r="CYA882" s="396"/>
      <c r="CYB882" s="396"/>
      <c r="CYC882" s="396"/>
      <c r="CYD882" s="396"/>
      <c r="CYE882" s="396"/>
      <c r="CYF882" s="396"/>
      <c r="CYG882" s="396"/>
      <c r="CYH882" s="396"/>
      <c r="CYI882" s="396"/>
      <c r="CYJ882" s="396"/>
      <c r="CYK882" s="396"/>
      <c r="CYL882" s="396"/>
      <c r="CYM882" s="396"/>
      <c r="CYN882" s="396"/>
      <c r="CYO882" s="396"/>
      <c r="CYP882" s="396"/>
      <c r="CYQ882" s="396"/>
      <c r="CYR882" s="396"/>
      <c r="CYS882" s="396"/>
      <c r="CYT882" s="396"/>
      <c r="CYU882" s="396"/>
      <c r="CYV882" s="396"/>
      <c r="CYW882" s="396"/>
      <c r="CYX882" s="396"/>
      <c r="CYY882" s="396"/>
      <c r="CYZ882" s="396"/>
      <c r="CZA882" s="396"/>
      <c r="CZB882" s="396"/>
      <c r="CZC882" s="396"/>
      <c r="CZD882" s="396"/>
      <c r="CZE882" s="396"/>
      <c r="CZF882" s="396"/>
      <c r="CZG882" s="396"/>
      <c r="CZH882" s="396"/>
      <c r="CZI882" s="396"/>
      <c r="CZJ882" s="396"/>
      <c r="CZK882" s="396"/>
      <c r="CZL882" s="396"/>
      <c r="CZM882" s="396"/>
      <c r="CZN882" s="396"/>
      <c r="CZO882" s="396"/>
      <c r="CZP882" s="396"/>
      <c r="CZQ882" s="396"/>
      <c r="CZR882" s="396"/>
      <c r="CZS882" s="396"/>
      <c r="CZT882" s="396"/>
      <c r="CZU882" s="396"/>
      <c r="CZV882" s="396"/>
      <c r="CZW882" s="396"/>
      <c r="CZX882" s="396"/>
      <c r="CZY882" s="396"/>
      <c r="CZZ882" s="396"/>
      <c r="DAA882" s="396"/>
      <c r="DAB882" s="396"/>
      <c r="DAC882" s="396"/>
      <c r="DAD882" s="396"/>
      <c r="DAE882" s="396"/>
      <c r="DAF882" s="396"/>
      <c r="DAG882" s="396"/>
      <c r="DAH882" s="396"/>
      <c r="DAI882" s="396"/>
      <c r="DAJ882" s="396"/>
      <c r="DAK882" s="396"/>
      <c r="DAL882" s="396"/>
      <c r="DAM882" s="396"/>
      <c r="DAN882" s="396"/>
      <c r="DAO882" s="396"/>
      <c r="DAP882" s="396"/>
      <c r="DAQ882" s="396"/>
      <c r="DAR882" s="396"/>
      <c r="DAS882" s="396"/>
      <c r="DAT882" s="396"/>
      <c r="DAU882" s="396"/>
      <c r="DAV882" s="396"/>
      <c r="DAW882" s="396"/>
      <c r="DAX882" s="396"/>
      <c r="DAY882" s="396"/>
      <c r="DAZ882" s="396"/>
      <c r="DBA882" s="396"/>
      <c r="DBB882" s="396"/>
      <c r="DBC882" s="396"/>
      <c r="DBD882" s="396"/>
      <c r="DBE882" s="396"/>
      <c r="DBF882" s="396"/>
      <c r="DBG882" s="396"/>
      <c r="DBH882" s="396"/>
      <c r="DBI882" s="396"/>
      <c r="DBJ882" s="396"/>
      <c r="DBK882" s="396"/>
      <c r="DBL882" s="396"/>
      <c r="DBM882" s="396"/>
      <c r="DBN882" s="396"/>
      <c r="DBO882" s="396"/>
      <c r="DBP882" s="396"/>
      <c r="DBQ882" s="396"/>
      <c r="DBR882" s="396"/>
      <c r="DBS882" s="396"/>
      <c r="DBT882" s="396"/>
      <c r="DBU882" s="396"/>
      <c r="DBV882" s="396"/>
      <c r="DBW882" s="396"/>
      <c r="DBX882" s="396"/>
      <c r="DBY882" s="396"/>
      <c r="DBZ882" s="396"/>
      <c r="DCA882" s="396"/>
      <c r="DCB882" s="396"/>
      <c r="DCC882" s="396"/>
      <c r="DCD882" s="396"/>
      <c r="DCE882" s="396"/>
      <c r="DCF882" s="396"/>
      <c r="DCG882" s="396"/>
      <c r="DCH882" s="396"/>
      <c r="DCI882" s="396"/>
      <c r="DCJ882" s="396"/>
      <c r="DCK882" s="396"/>
      <c r="DCL882" s="396"/>
      <c r="DCM882" s="396"/>
      <c r="DCN882" s="396"/>
      <c r="DCO882" s="396"/>
      <c r="DCP882" s="396"/>
      <c r="DCQ882" s="396"/>
      <c r="DCR882" s="396"/>
      <c r="DCS882" s="396"/>
      <c r="DCT882" s="396"/>
      <c r="DCU882" s="396"/>
      <c r="DCV882" s="396"/>
      <c r="DCW882" s="396"/>
      <c r="DCX882" s="396"/>
      <c r="DCY882" s="396"/>
      <c r="DCZ882" s="396"/>
      <c r="DDA882" s="396"/>
      <c r="DDB882" s="396"/>
      <c r="DDC882" s="396"/>
      <c r="DDD882" s="396"/>
      <c r="DDE882" s="396"/>
      <c r="DDF882" s="396"/>
      <c r="DDG882" s="396"/>
      <c r="DDH882" s="396"/>
      <c r="DDI882" s="396"/>
      <c r="DDJ882" s="396"/>
      <c r="DDK882" s="396"/>
      <c r="DDL882" s="396"/>
      <c r="DDM882" s="396"/>
      <c r="DDN882" s="396"/>
      <c r="DDO882" s="396"/>
      <c r="DDP882" s="396"/>
      <c r="DDQ882" s="396"/>
      <c r="DDR882" s="396"/>
      <c r="DDS882" s="396"/>
      <c r="DDT882" s="396"/>
      <c r="DDU882" s="396"/>
      <c r="DDV882" s="396"/>
      <c r="DDW882" s="396"/>
      <c r="DDX882" s="396"/>
      <c r="DDY882" s="396"/>
      <c r="DDZ882" s="396"/>
      <c r="DEA882" s="396"/>
      <c r="DEB882" s="396"/>
      <c r="DEC882" s="396"/>
      <c r="DED882" s="396"/>
      <c r="DEE882" s="396"/>
      <c r="DEF882" s="396"/>
      <c r="DEG882" s="396"/>
      <c r="DEH882" s="396"/>
      <c r="DEI882" s="396"/>
      <c r="DEJ882" s="396"/>
      <c r="DEK882" s="396"/>
      <c r="DEL882" s="396"/>
      <c r="DEM882" s="396"/>
      <c r="DEN882" s="396"/>
      <c r="DEO882" s="396"/>
      <c r="DEP882" s="396"/>
      <c r="DEQ882" s="396"/>
      <c r="DER882" s="396"/>
      <c r="DES882" s="396"/>
      <c r="DET882" s="396"/>
      <c r="DEU882" s="396"/>
      <c r="DEV882" s="396"/>
      <c r="DEW882" s="396"/>
      <c r="DEX882" s="396"/>
      <c r="DEY882" s="396"/>
      <c r="DEZ882" s="396"/>
      <c r="DFA882" s="396"/>
      <c r="DFB882" s="396"/>
      <c r="DFC882" s="396"/>
      <c r="DFD882" s="396"/>
      <c r="DFE882" s="396"/>
      <c r="DFF882" s="396"/>
      <c r="DFG882" s="396"/>
      <c r="DFH882" s="396"/>
      <c r="DFI882" s="396"/>
      <c r="DFJ882" s="396"/>
      <c r="DFK882" s="396"/>
      <c r="DFL882" s="396"/>
      <c r="DFM882" s="396"/>
      <c r="DFN882" s="396"/>
      <c r="DFO882" s="396"/>
      <c r="DFP882" s="396"/>
      <c r="DFQ882" s="396"/>
      <c r="DFR882" s="396"/>
      <c r="DFS882" s="396"/>
      <c r="DFT882" s="396"/>
      <c r="DFU882" s="396"/>
      <c r="DFV882" s="396"/>
      <c r="DFW882" s="396"/>
      <c r="DFX882" s="396"/>
      <c r="DFY882" s="396"/>
      <c r="DFZ882" s="396"/>
      <c r="DGA882" s="396"/>
      <c r="DGB882" s="396"/>
      <c r="DGC882" s="396"/>
      <c r="DGD882" s="396"/>
      <c r="DGE882" s="396"/>
      <c r="DGF882" s="396"/>
      <c r="DGG882" s="396"/>
      <c r="DGH882" s="396"/>
      <c r="DGI882" s="396"/>
      <c r="DGJ882" s="396"/>
      <c r="DGK882" s="396"/>
      <c r="DGL882" s="396"/>
      <c r="DGM882" s="396"/>
      <c r="DGN882" s="396"/>
      <c r="DGO882" s="396"/>
      <c r="DGP882" s="396"/>
      <c r="DGQ882" s="396"/>
      <c r="DGR882" s="396"/>
      <c r="DGS882" s="396"/>
      <c r="DGT882" s="396"/>
      <c r="DGU882" s="396"/>
      <c r="DGV882" s="396"/>
      <c r="DGW882" s="396"/>
      <c r="DGX882" s="396"/>
      <c r="DGY882" s="396"/>
      <c r="DGZ882" s="396"/>
      <c r="DHA882" s="396"/>
      <c r="DHB882" s="396"/>
      <c r="DHC882" s="396"/>
      <c r="DHD882" s="396"/>
      <c r="DHE882" s="396"/>
      <c r="DHF882" s="396"/>
      <c r="DHG882" s="396"/>
      <c r="DHH882" s="396"/>
      <c r="DHI882" s="396"/>
      <c r="DHJ882" s="396"/>
      <c r="DHK882" s="396"/>
      <c r="DHL882" s="396"/>
      <c r="DHM882" s="396"/>
      <c r="DHN882" s="396"/>
      <c r="DHO882" s="396"/>
      <c r="DHP882" s="396"/>
      <c r="DHQ882" s="396"/>
      <c r="DHR882" s="396"/>
      <c r="DHS882" s="396"/>
      <c r="DHT882" s="396"/>
      <c r="DHU882" s="396"/>
      <c r="DHV882" s="396"/>
      <c r="DHW882" s="396"/>
      <c r="DHX882" s="396"/>
      <c r="DHY882" s="396"/>
      <c r="DHZ882" s="396"/>
      <c r="DIA882" s="396"/>
      <c r="DIB882" s="396"/>
      <c r="DIC882" s="396"/>
      <c r="DID882" s="396"/>
      <c r="DIE882" s="396"/>
      <c r="DIF882" s="396"/>
      <c r="DIG882" s="396"/>
      <c r="DIH882" s="396"/>
      <c r="DII882" s="396"/>
      <c r="DIJ882" s="396"/>
      <c r="DIK882" s="396"/>
      <c r="DIL882" s="396"/>
      <c r="DIM882" s="396"/>
      <c r="DIN882" s="396"/>
      <c r="DIO882" s="396"/>
      <c r="DIP882" s="396"/>
      <c r="DIQ882" s="396"/>
      <c r="DIR882" s="396"/>
      <c r="DIS882" s="396"/>
      <c r="DIT882" s="396"/>
      <c r="DIU882" s="396"/>
      <c r="DIV882" s="396"/>
      <c r="DIW882" s="396"/>
      <c r="DIX882" s="396"/>
      <c r="DIY882" s="396"/>
      <c r="DIZ882" s="396"/>
      <c r="DJA882" s="396"/>
      <c r="DJB882" s="396"/>
      <c r="DJC882" s="396"/>
      <c r="DJD882" s="396"/>
      <c r="DJE882" s="396"/>
      <c r="DJF882" s="396"/>
      <c r="DJG882" s="396"/>
      <c r="DJH882" s="396"/>
      <c r="DJI882" s="396"/>
      <c r="DJJ882" s="396"/>
      <c r="DJK882" s="396"/>
      <c r="DJL882" s="396"/>
      <c r="DJM882" s="396"/>
      <c r="DJN882" s="396"/>
      <c r="DJO882" s="396"/>
      <c r="DJP882" s="396"/>
      <c r="DJQ882" s="396"/>
      <c r="DJR882" s="396"/>
      <c r="DJS882" s="396"/>
      <c r="DJT882" s="396"/>
      <c r="DJU882" s="396"/>
      <c r="DJV882" s="396"/>
      <c r="DJW882" s="396"/>
      <c r="DJX882" s="396"/>
      <c r="DJY882" s="396"/>
      <c r="DJZ882" s="396"/>
      <c r="DKA882" s="396"/>
      <c r="DKB882" s="396"/>
      <c r="DKC882" s="396"/>
      <c r="DKD882" s="396"/>
      <c r="DKE882" s="396"/>
      <c r="DKF882" s="396"/>
      <c r="DKG882" s="396"/>
      <c r="DKH882" s="396"/>
      <c r="DKI882" s="396"/>
      <c r="DKJ882" s="396"/>
      <c r="DKK882" s="396"/>
      <c r="DKL882" s="396"/>
      <c r="DKM882" s="396"/>
      <c r="DKN882" s="396"/>
      <c r="DKO882" s="396"/>
      <c r="DKP882" s="396"/>
      <c r="DKQ882" s="396"/>
      <c r="DKR882" s="396"/>
      <c r="DKS882" s="396"/>
      <c r="DKT882" s="396"/>
      <c r="DKU882" s="396"/>
      <c r="DKV882" s="396"/>
      <c r="DKW882" s="396"/>
      <c r="DKX882" s="396"/>
      <c r="DKY882" s="396"/>
      <c r="DKZ882" s="396"/>
      <c r="DLA882" s="396"/>
      <c r="DLB882" s="396"/>
      <c r="DLC882" s="396"/>
      <c r="DLD882" s="396"/>
      <c r="DLE882" s="396"/>
      <c r="DLF882" s="396"/>
      <c r="DLG882" s="396"/>
      <c r="DLH882" s="396"/>
      <c r="DLI882" s="396"/>
      <c r="DLJ882" s="396"/>
      <c r="DLK882" s="396"/>
      <c r="DLL882" s="396"/>
      <c r="DLM882" s="396"/>
      <c r="DLN882" s="396"/>
      <c r="DLO882" s="396"/>
      <c r="DLP882" s="396"/>
      <c r="DLQ882" s="396"/>
      <c r="DLR882" s="396"/>
      <c r="DLS882" s="396"/>
      <c r="DLT882" s="396"/>
      <c r="DLU882" s="396"/>
      <c r="DLV882" s="396"/>
      <c r="DLW882" s="396"/>
      <c r="DLX882" s="396"/>
      <c r="DLY882" s="396"/>
      <c r="DLZ882" s="396"/>
      <c r="DMA882" s="396"/>
      <c r="DMB882" s="396"/>
      <c r="DMC882" s="396"/>
      <c r="DMD882" s="396"/>
      <c r="DME882" s="396"/>
      <c r="DMF882" s="396"/>
      <c r="DMG882" s="396"/>
      <c r="DMH882" s="396"/>
      <c r="DMI882" s="396"/>
      <c r="DMJ882" s="396"/>
      <c r="DMK882" s="396"/>
      <c r="DML882" s="396"/>
      <c r="DMM882" s="396"/>
      <c r="DMN882" s="396"/>
      <c r="DMO882" s="396"/>
      <c r="DMP882" s="396"/>
      <c r="DMQ882" s="396"/>
      <c r="DMR882" s="396"/>
      <c r="DMS882" s="396"/>
      <c r="DMT882" s="396"/>
      <c r="DMU882" s="396"/>
      <c r="DMV882" s="396"/>
      <c r="DMW882" s="396"/>
      <c r="DMX882" s="396"/>
      <c r="DMY882" s="396"/>
      <c r="DMZ882" s="396"/>
      <c r="DNA882" s="396"/>
      <c r="DNB882" s="396"/>
      <c r="DNC882" s="396"/>
      <c r="DND882" s="396"/>
      <c r="DNE882" s="396"/>
      <c r="DNF882" s="396"/>
      <c r="DNG882" s="396"/>
      <c r="DNH882" s="396"/>
      <c r="DNI882" s="396"/>
      <c r="DNJ882" s="396"/>
      <c r="DNK882" s="396"/>
      <c r="DNL882" s="396"/>
      <c r="DNM882" s="396"/>
      <c r="DNN882" s="396"/>
      <c r="DNO882" s="396"/>
      <c r="DNP882" s="396"/>
      <c r="DNQ882" s="396"/>
      <c r="DNR882" s="396"/>
      <c r="DNS882" s="396"/>
      <c r="DNT882" s="396"/>
      <c r="DNU882" s="396"/>
      <c r="DNV882" s="396"/>
      <c r="DNW882" s="396"/>
      <c r="DNX882" s="396"/>
      <c r="DNY882" s="396"/>
      <c r="DNZ882" s="396"/>
      <c r="DOA882" s="396"/>
      <c r="DOB882" s="396"/>
      <c r="DOC882" s="396"/>
      <c r="DOD882" s="396"/>
      <c r="DOE882" s="396"/>
      <c r="DOF882" s="396"/>
      <c r="DOG882" s="396"/>
      <c r="DOH882" s="396"/>
      <c r="DOI882" s="396"/>
      <c r="DOJ882" s="396"/>
      <c r="DOK882" s="396"/>
      <c r="DOL882" s="396"/>
      <c r="DOM882" s="396"/>
      <c r="DON882" s="396"/>
      <c r="DOO882" s="396"/>
      <c r="DOP882" s="396"/>
      <c r="DOQ882" s="396"/>
      <c r="DOR882" s="396"/>
      <c r="DOS882" s="396"/>
      <c r="DOT882" s="396"/>
      <c r="DOU882" s="396"/>
      <c r="DOV882" s="396"/>
      <c r="DOW882" s="396"/>
      <c r="DOX882" s="396"/>
      <c r="DOY882" s="396"/>
      <c r="DOZ882" s="396"/>
      <c r="DPA882" s="396"/>
      <c r="DPB882" s="396"/>
      <c r="DPC882" s="396"/>
      <c r="DPD882" s="396"/>
      <c r="DPE882" s="396"/>
      <c r="DPF882" s="396"/>
      <c r="DPG882" s="396"/>
      <c r="DPH882" s="396"/>
      <c r="DPI882" s="396"/>
      <c r="DPJ882" s="396"/>
      <c r="DPK882" s="396"/>
      <c r="DPL882" s="396"/>
      <c r="DPM882" s="396"/>
      <c r="DPN882" s="396"/>
      <c r="DPO882" s="396"/>
      <c r="DPP882" s="396"/>
      <c r="DPQ882" s="396"/>
      <c r="DPR882" s="396"/>
      <c r="DPS882" s="396"/>
      <c r="DPT882" s="396"/>
      <c r="DPU882" s="396"/>
      <c r="DPV882" s="396"/>
      <c r="DPW882" s="396"/>
      <c r="DPX882" s="396"/>
      <c r="DPY882" s="396"/>
      <c r="DPZ882" s="396"/>
      <c r="DQA882" s="396"/>
      <c r="DQB882" s="396"/>
      <c r="DQC882" s="396"/>
      <c r="DQD882" s="396"/>
      <c r="DQE882" s="396"/>
      <c r="DQF882" s="396"/>
      <c r="DQG882" s="396"/>
      <c r="DQH882" s="396"/>
      <c r="DQI882" s="396"/>
      <c r="DQJ882" s="396"/>
      <c r="DQK882" s="396"/>
      <c r="DQL882" s="396"/>
      <c r="DQM882" s="396"/>
      <c r="DQN882" s="396"/>
      <c r="DQO882" s="396"/>
      <c r="DQP882" s="396"/>
      <c r="DQQ882" s="396"/>
      <c r="DQR882" s="396"/>
      <c r="DQS882" s="396"/>
      <c r="DQT882" s="396"/>
      <c r="DQU882" s="396"/>
      <c r="DQV882" s="396"/>
      <c r="DQW882" s="396"/>
      <c r="DQX882" s="396"/>
      <c r="DQY882" s="396"/>
      <c r="DQZ882" s="396"/>
      <c r="DRA882" s="396"/>
      <c r="DRB882" s="396"/>
      <c r="DRC882" s="396"/>
      <c r="DRD882" s="396"/>
      <c r="DRE882" s="396"/>
      <c r="DRF882" s="396"/>
      <c r="DRG882" s="396"/>
      <c r="DRH882" s="396"/>
      <c r="DRI882" s="396"/>
      <c r="DRJ882" s="396"/>
      <c r="DRK882" s="396"/>
      <c r="DRL882" s="396"/>
      <c r="DRM882" s="396"/>
      <c r="DRN882" s="396"/>
      <c r="DRO882" s="396"/>
      <c r="DRP882" s="396"/>
      <c r="DRQ882" s="396"/>
      <c r="DRR882" s="396"/>
      <c r="DRS882" s="396"/>
      <c r="DRT882" s="396"/>
      <c r="DRU882" s="396"/>
      <c r="DRV882" s="396"/>
      <c r="DRW882" s="396"/>
      <c r="DRX882" s="396"/>
      <c r="DRY882" s="396"/>
      <c r="DRZ882" s="396"/>
      <c r="DSA882" s="396"/>
      <c r="DSB882" s="396"/>
      <c r="DSC882" s="396"/>
      <c r="DSD882" s="396"/>
      <c r="DSE882" s="396"/>
      <c r="DSF882" s="396"/>
      <c r="DSG882" s="396"/>
      <c r="DSH882" s="396"/>
      <c r="DSI882" s="396"/>
      <c r="DSJ882" s="396"/>
      <c r="DSK882" s="396"/>
      <c r="DSL882" s="396"/>
      <c r="DSM882" s="396"/>
      <c r="DSN882" s="396"/>
      <c r="DSO882" s="396"/>
      <c r="DSP882" s="396"/>
      <c r="DSQ882" s="396"/>
      <c r="DSR882" s="396"/>
      <c r="DSS882" s="396"/>
      <c r="DST882" s="396"/>
      <c r="DSU882" s="396"/>
      <c r="DSV882" s="396"/>
      <c r="DSW882" s="396"/>
      <c r="DSX882" s="396"/>
      <c r="DSY882" s="396"/>
      <c r="DSZ882" s="396"/>
      <c r="DTA882" s="396"/>
      <c r="DTB882" s="396"/>
      <c r="DTC882" s="396"/>
      <c r="DTD882" s="396"/>
      <c r="DTE882" s="396"/>
      <c r="DTF882" s="396"/>
      <c r="DTG882" s="396"/>
      <c r="DTH882" s="396"/>
      <c r="DTI882" s="396"/>
      <c r="DTJ882" s="396"/>
      <c r="DTK882" s="396"/>
      <c r="DTL882" s="396"/>
      <c r="DTM882" s="396"/>
      <c r="DTN882" s="396"/>
      <c r="DTO882" s="396"/>
      <c r="DTP882" s="396"/>
      <c r="DTQ882" s="396"/>
      <c r="DTR882" s="396"/>
      <c r="DTS882" s="396"/>
      <c r="DTT882" s="396"/>
      <c r="DTU882" s="396"/>
      <c r="DTV882" s="396"/>
      <c r="DTW882" s="396"/>
      <c r="DTX882" s="396"/>
      <c r="DTY882" s="396"/>
      <c r="DTZ882" s="396"/>
      <c r="DUA882" s="396"/>
      <c r="DUB882" s="396"/>
      <c r="DUC882" s="396"/>
      <c r="DUD882" s="396"/>
      <c r="DUE882" s="396"/>
      <c r="DUF882" s="396"/>
      <c r="DUG882" s="396"/>
      <c r="DUH882" s="396"/>
      <c r="DUI882" s="396"/>
      <c r="DUJ882" s="396"/>
      <c r="DUK882" s="396"/>
      <c r="DUL882" s="396"/>
      <c r="DUM882" s="396"/>
      <c r="DUN882" s="396"/>
      <c r="DUO882" s="396"/>
      <c r="DUP882" s="396"/>
      <c r="DUQ882" s="396"/>
      <c r="DUR882" s="396"/>
      <c r="DUS882" s="396"/>
      <c r="DUT882" s="396"/>
      <c r="DUU882" s="396"/>
      <c r="DUV882" s="396"/>
      <c r="DUW882" s="396"/>
      <c r="DUX882" s="396"/>
      <c r="DUY882" s="396"/>
      <c r="DUZ882" s="396"/>
      <c r="DVA882" s="396"/>
      <c r="DVB882" s="396"/>
      <c r="DVC882" s="396"/>
      <c r="DVD882" s="396"/>
      <c r="DVE882" s="396"/>
      <c r="DVF882" s="396"/>
      <c r="DVG882" s="396"/>
      <c r="DVH882" s="396"/>
      <c r="DVI882" s="396"/>
      <c r="DVJ882" s="396"/>
      <c r="DVK882" s="396"/>
      <c r="DVL882" s="396"/>
      <c r="DVM882" s="396"/>
      <c r="DVN882" s="396"/>
      <c r="DVO882" s="396"/>
      <c r="DVP882" s="396"/>
      <c r="DVQ882" s="396"/>
      <c r="DVR882" s="396"/>
      <c r="DVS882" s="396"/>
      <c r="DVT882" s="396"/>
      <c r="DVU882" s="396"/>
      <c r="DVV882" s="396"/>
      <c r="DVW882" s="396"/>
      <c r="DVX882" s="396"/>
      <c r="DVY882" s="396"/>
      <c r="DVZ882" s="396"/>
      <c r="DWA882" s="396"/>
      <c r="DWB882" s="396"/>
      <c r="DWC882" s="396"/>
      <c r="DWD882" s="396"/>
      <c r="DWE882" s="396"/>
      <c r="DWF882" s="396"/>
      <c r="DWG882" s="396"/>
      <c r="DWH882" s="396"/>
      <c r="DWI882" s="396"/>
      <c r="DWJ882" s="396"/>
      <c r="DWK882" s="396"/>
      <c r="DWL882" s="396"/>
      <c r="DWM882" s="396"/>
      <c r="DWN882" s="396"/>
      <c r="DWO882" s="396"/>
      <c r="DWP882" s="396"/>
      <c r="DWQ882" s="396"/>
      <c r="DWR882" s="396"/>
      <c r="DWS882" s="396"/>
      <c r="DWT882" s="396"/>
      <c r="DWU882" s="396"/>
      <c r="DWV882" s="396"/>
      <c r="DWW882" s="396"/>
      <c r="DWX882" s="396"/>
      <c r="DWY882" s="396"/>
      <c r="DWZ882" s="396"/>
      <c r="DXA882" s="396"/>
      <c r="DXB882" s="396"/>
      <c r="DXC882" s="396"/>
      <c r="DXD882" s="396"/>
      <c r="DXE882" s="396"/>
      <c r="DXF882" s="396"/>
      <c r="DXG882" s="396"/>
      <c r="DXH882" s="396"/>
      <c r="DXI882" s="396"/>
      <c r="DXJ882" s="396"/>
      <c r="DXK882" s="396"/>
      <c r="DXL882" s="396"/>
      <c r="DXM882" s="396"/>
      <c r="DXN882" s="396"/>
      <c r="DXO882" s="396"/>
      <c r="DXP882" s="396"/>
      <c r="DXQ882" s="396"/>
      <c r="DXR882" s="396"/>
      <c r="DXS882" s="396"/>
      <c r="DXT882" s="396"/>
      <c r="DXU882" s="396"/>
      <c r="DXV882" s="396"/>
      <c r="DXW882" s="396"/>
      <c r="DXX882" s="396"/>
      <c r="DXY882" s="396"/>
      <c r="DXZ882" s="396"/>
      <c r="DYA882" s="396"/>
      <c r="DYB882" s="396"/>
      <c r="DYC882" s="396"/>
      <c r="DYD882" s="396"/>
      <c r="DYE882" s="396"/>
      <c r="DYF882" s="396"/>
      <c r="DYG882" s="396"/>
      <c r="DYH882" s="396"/>
      <c r="DYI882" s="396"/>
      <c r="DYJ882" s="396"/>
      <c r="DYK882" s="396"/>
      <c r="DYL882" s="396"/>
      <c r="DYM882" s="396"/>
      <c r="DYN882" s="396"/>
      <c r="DYO882" s="396"/>
      <c r="DYP882" s="396"/>
      <c r="DYQ882" s="396"/>
      <c r="DYR882" s="396"/>
      <c r="DYS882" s="396"/>
      <c r="DYT882" s="396"/>
      <c r="DYU882" s="396"/>
      <c r="DYV882" s="396"/>
      <c r="DYW882" s="396"/>
      <c r="DYX882" s="396"/>
      <c r="DYY882" s="396"/>
      <c r="DYZ882" s="396"/>
      <c r="DZA882" s="396"/>
      <c r="DZB882" s="396"/>
      <c r="DZC882" s="396"/>
      <c r="DZD882" s="396"/>
      <c r="DZE882" s="396"/>
      <c r="DZF882" s="396"/>
      <c r="DZG882" s="396"/>
      <c r="DZH882" s="396"/>
      <c r="DZI882" s="396"/>
      <c r="DZJ882" s="396"/>
      <c r="DZK882" s="396"/>
      <c r="DZL882" s="396"/>
      <c r="DZM882" s="396"/>
      <c r="DZN882" s="396"/>
      <c r="DZO882" s="396"/>
      <c r="DZP882" s="396"/>
      <c r="DZQ882" s="396"/>
      <c r="DZR882" s="396"/>
      <c r="DZS882" s="396"/>
      <c r="DZT882" s="396"/>
      <c r="DZU882" s="396"/>
      <c r="DZV882" s="396"/>
      <c r="DZW882" s="396"/>
      <c r="DZX882" s="396"/>
      <c r="DZY882" s="396"/>
      <c r="DZZ882" s="396"/>
      <c r="EAA882" s="396"/>
      <c r="EAB882" s="396"/>
      <c r="EAC882" s="396"/>
      <c r="EAD882" s="396"/>
      <c r="EAE882" s="396"/>
      <c r="EAF882" s="396"/>
      <c r="EAG882" s="396"/>
      <c r="EAH882" s="396"/>
      <c r="EAI882" s="396"/>
      <c r="EAJ882" s="396"/>
      <c r="EAK882" s="396"/>
      <c r="EAL882" s="396"/>
      <c r="EAM882" s="396"/>
      <c r="EAN882" s="396"/>
      <c r="EAO882" s="396"/>
      <c r="EAP882" s="396"/>
      <c r="EAQ882" s="396"/>
      <c r="EAR882" s="396"/>
      <c r="EAS882" s="396"/>
      <c r="EAT882" s="396"/>
      <c r="EAU882" s="396"/>
      <c r="EAV882" s="396"/>
      <c r="EAW882" s="396"/>
      <c r="EAX882" s="396"/>
      <c r="EAY882" s="396"/>
      <c r="EAZ882" s="396"/>
      <c r="EBA882" s="396"/>
      <c r="EBB882" s="396"/>
      <c r="EBC882" s="396"/>
      <c r="EBD882" s="396"/>
      <c r="EBE882" s="396"/>
      <c r="EBF882" s="396"/>
      <c r="EBG882" s="396"/>
      <c r="EBH882" s="396"/>
      <c r="EBI882" s="396"/>
      <c r="EBJ882" s="396"/>
      <c r="EBK882" s="396"/>
      <c r="EBL882" s="396"/>
      <c r="EBM882" s="396"/>
      <c r="EBN882" s="396"/>
      <c r="EBO882" s="396"/>
      <c r="EBP882" s="396"/>
      <c r="EBQ882" s="396"/>
      <c r="EBR882" s="396"/>
      <c r="EBS882" s="396"/>
      <c r="EBT882" s="396"/>
      <c r="EBU882" s="396"/>
      <c r="EBV882" s="396"/>
      <c r="EBW882" s="396"/>
      <c r="EBX882" s="396"/>
      <c r="EBY882" s="396"/>
      <c r="EBZ882" s="396"/>
      <c r="ECA882" s="396"/>
      <c r="ECB882" s="396"/>
      <c r="ECC882" s="396"/>
      <c r="ECD882" s="396"/>
      <c r="ECE882" s="396"/>
      <c r="ECF882" s="396"/>
      <c r="ECG882" s="396"/>
      <c r="ECH882" s="396"/>
      <c r="ECI882" s="396"/>
      <c r="ECJ882" s="396"/>
      <c r="ECK882" s="396"/>
      <c r="ECL882" s="396"/>
      <c r="ECM882" s="396"/>
      <c r="ECN882" s="396"/>
      <c r="ECO882" s="396"/>
      <c r="ECP882" s="396"/>
      <c r="ECQ882" s="396"/>
      <c r="ECR882" s="396"/>
      <c r="ECS882" s="396"/>
      <c r="ECT882" s="396"/>
      <c r="ECU882" s="396"/>
      <c r="ECV882" s="396"/>
      <c r="ECW882" s="396"/>
      <c r="ECX882" s="396"/>
      <c r="ECY882" s="396"/>
      <c r="ECZ882" s="396"/>
      <c r="EDA882" s="396"/>
      <c r="EDB882" s="396"/>
      <c r="EDC882" s="396"/>
      <c r="EDD882" s="396"/>
      <c r="EDE882" s="396"/>
      <c r="EDF882" s="396"/>
      <c r="EDG882" s="396"/>
      <c r="EDH882" s="396"/>
      <c r="EDI882" s="396"/>
      <c r="EDJ882" s="396"/>
      <c r="EDK882" s="396"/>
      <c r="EDL882" s="396"/>
      <c r="EDM882" s="396"/>
      <c r="EDN882" s="396"/>
      <c r="EDO882" s="396"/>
      <c r="EDP882" s="396"/>
      <c r="EDQ882" s="396"/>
      <c r="EDR882" s="396"/>
      <c r="EDS882" s="396"/>
      <c r="EDT882" s="396"/>
      <c r="EDU882" s="396"/>
      <c r="EDV882" s="396"/>
      <c r="EDW882" s="396"/>
      <c r="EDX882" s="396"/>
      <c r="EDY882" s="396"/>
      <c r="EDZ882" s="396"/>
      <c r="EEA882" s="396"/>
      <c r="EEB882" s="396"/>
      <c r="EEC882" s="396"/>
      <c r="EED882" s="396"/>
      <c r="EEE882" s="396"/>
      <c r="EEF882" s="396"/>
      <c r="EEG882" s="396"/>
      <c r="EEH882" s="396"/>
      <c r="EEI882" s="396"/>
      <c r="EEJ882" s="396"/>
      <c r="EEK882" s="396"/>
      <c r="EEL882" s="396"/>
      <c r="EEM882" s="396"/>
      <c r="EEN882" s="396"/>
      <c r="EEO882" s="396"/>
      <c r="EEP882" s="396"/>
      <c r="EEQ882" s="396"/>
      <c r="EER882" s="396"/>
      <c r="EES882" s="396"/>
      <c r="EET882" s="396"/>
      <c r="EEU882" s="396"/>
      <c r="EEV882" s="396"/>
      <c r="EEW882" s="396"/>
      <c r="EEX882" s="396"/>
      <c r="EEY882" s="396"/>
      <c r="EEZ882" s="396"/>
      <c r="EFA882" s="396"/>
      <c r="EFB882" s="396"/>
      <c r="EFC882" s="396"/>
      <c r="EFD882" s="396"/>
      <c r="EFE882" s="396"/>
      <c r="EFF882" s="396"/>
      <c r="EFG882" s="396"/>
      <c r="EFH882" s="396"/>
      <c r="EFI882" s="396"/>
      <c r="EFJ882" s="396"/>
      <c r="EFK882" s="396"/>
      <c r="EFL882" s="396"/>
      <c r="EFM882" s="396"/>
      <c r="EFN882" s="396"/>
      <c r="EFO882" s="396"/>
      <c r="EFP882" s="396"/>
      <c r="EFQ882" s="396"/>
      <c r="EFR882" s="396"/>
      <c r="EFS882" s="396"/>
      <c r="EFT882" s="396"/>
      <c r="EFU882" s="396"/>
      <c r="EFV882" s="396"/>
      <c r="EFW882" s="396"/>
      <c r="EFX882" s="396"/>
      <c r="EFY882" s="396"/>
      <c r="EFZ882" s="396"/>
      <c r="EGA882" s="396"/>
      <c r="EGB882" s="396"/>
      <c r="EGC882" s="396"/>
      <c r="EGD882" s="396"/>
      <c r="EGE882" s="396"/>
      <c r="EGF882" s="396"/>
      <c r="EGG882" s="396"/>
      <c r="EGH882" s="396"/>
      <c r="EGI882" s="396"/>
      <c r="EGJ882" s="396"/>
      <c r="EGK882" s="396"/>
      <c r="EGL882" s="396"/>
      <c r="EGM882" s="396"/>
      <c r="EGN882" s="396"/>
      <c r="EGO882" s="396"/>
      <c r="EGP882" s="396"/>
      <c r="EGQ882" s="396"/>
      <c r="EGR882" s="396"/>
      <c r="EGS882" s="396"/>
      <c r="EGT882" s="396"/>
      <c r="EGU882" s="396"/>
      <c r="EGV882" s="396"/>
      <c r="EGW882" s="396"/>
      <c r="EGX882" s="396"/>
      <c r="EGY882" s="396"/>
      <c r="EGZ882" s="396"/>
      <c r="EHA882" s="396"/>
      <c r="EHB882" s="396"/>
      <c r="EHC882" s="396"/>
      <c r="EHD882" s="396"/>
      <c r="EHE882" s="396"/>
      <c r="EHF882" s="396"/>
      <c r="EHG882" s="396"/>
      <c r="EHH882" s="396"/>
      <c r="EHI882" s="396"/>
      <c r="EHJ882" s="396"/>
      <c r="EHK882" s="396"/>
      <c r="EHL882" s="396"/>
      <c r="EHM882" s="396"/>
      <c r="EHN882" s="396"/>
      <c r="EHO882" s="396"/>
      <c r="EHP882" s="396"/>
      <c r="EHQ882" s="396"/>
      <c r="EHR882" s="396"/>
      <c r="EHS882" s="396"/>
      <c r="EHT882" s="396"/>
      <c r="EHU882" s="396"/>
      <c r="EHV882" s="396"/>
      <c r="EHW882" s="396"/>
      <c r="EHX882" s="396"/>
      <c r="EHY882" s="396"/>
      <c r="EHZ882" s="396"/>
      <c r="EIA882" s="396"/>
      <c r="EIB882" s="396"/>
      <c r="EIC882" s="396"/>
      <c r="EID882" s="396"/>
      <c r="EIE882" s="396"/>
      <c r="EIF882" s="396"/>
      <c r="EIG882" s="396"/>
      <c r="EIH882" s="396"/>
      <c r="EII882" s="396"/>
      <c r="EIJ882" s="396"/>
      <c r="EIK882" s="396"/>
      <c r="EIL882" s="396"/>
      <c r="EIM882" s="396"/>
      <c r="EIN882" s="396"/>
      <c r="EIO882" s="396"/>
      <c r="EIP882" s="396"/>
      <c r="EIQ882" s="396"/>
      <c r="EIR882" s="396"/>
      <c r="EIS882" s="396"/>
      <c r="EIT882" s="396"/>
      <c r="EIU882" s="396"/>
      <c r="EIV882" s="396"/>
      <c r="EIW882" s="396"/>
      <c r="EIX882" s="396"/>
      <c r="EIY882" s="396"/>
      <c r="EIZ882" s="396"/>
      <c r="EJA882" s="396"/>
      <c r="EJB882" s="396"/>
      <c r="EJC882" s="396"/>
      <c r="EJD882" s="396"/>
      <c r="EJE882" s="396"/>
      <c r="EJF882" s="396"/>
      <c r="EJG882" s="396"/>
      <c r="EJH882" s="396"/>
      <c r="EJI882" s="396"/>
      <c r="EJJ882" s="396"/>
      <c r="EJK882" s="396"/>
      <c r="EJL882" s="396"/>
      <c r="EJM882" s="396"/>
      <c r="EJN882" s="396"/>
      <c r="EJO882" s="396"/>
      <c r="EJP882" s="396"/>
      <c r="EJQ882" s="396"/>
      <c r="EJR882" s="396"/>
      <c r="EJS882" s="396"/>
      <c r="EJT882" s="396"/>
      <c r="EJU882" s="396"/>
      <c r="EJV882" s="396"/>
      <c r="EJW882" s="396"/>
      <c r="EJX882" s="396"/>
      <c r="EJY882" s="396"/>
      <c r="EJZ882" s="396"/>
      <c r="EKA882" s="396"/>
      <c r="EKB882" s="396"/>
      <c r="EKC882" s="396"/>
      <c r="EKD882" s="396"/>
      <c r="EKE882" s="396"/>
      <c r="EKF882" s="396"/>
      <c r="EKG882" s="396"/>
      <c r="EKH882" s="396"/>
      <c r="EKI882" s="396"/>
      <c r="EKJ882" s="396"/>
      <c r="EKK882" s="396"/>
      <c r="EKL882" s="396"/>
      <c r="EKM882" s="396"/>
      <c r="EKN882" s="396"/>
      <c r="EKO882" s="396"/>
      <c r="EKP882" s="396"/>
      <c r="EKQ882" s="396"/>
      <c r="EKR882" s="396"/>
      <c r="EKS882" s="396"/>
      <c r="EKT882" s="396"/>
      <c r="EKU882" s="396"/>
      <c r="EKV882" s="396"/>
      <c r="EKW882" s="396"/>
      <c r="EKX882" s="396"/>
      <c r="EKY882" s="396"/>
      <c r="EKZ882" s="396"/>
      <c r="ELA882" s="396"/>
      <c r="ELB882" s="396"/>
      <c r="ELC882" s="396"/>
      <c r="ELD882" s="396"/>
      <c r="ELE882" s="396"/>
      <c r="ELF882" s="396"/>
      <c r="ELG882" s="396"/>
      <c r="ELH882" s="396"/>
      <c r="ELI882" s="396"/>
      <c r="ELJ882" s="396"/>
      <c r="ELK882" s="396"/>
      <c r="ELL882" s="396"/>
      <c r="ELM882" s="396"/>
      <c r="ELN882" s="396"/>
      <c r="ELO882" s="396"/>
      <c r="ELP882" s="396"/>
      <c r="ELQ882" s="396"/>
      <c r="ELR882" s="396"/>
      <c r="ELS882" s="396"/>
      <c r="ELT882" s="396"/>
      <c r="ELU882" s="396"/>
      <c r="ELV882" s="396"/>
      <c r="ELW882" s="396"/>
      <c r="ELX882" s="396"/>
      <c r="ELY882" s="396"/>
      <c r="ELZ882" s="396"/>
      <c r="EMA882" s="396"/>
      <c r="EMB882" s="396"/>
      <c r="EMC882" s="396"/>
      <c r="EMD882" s="396"/>
      <c r="EME882" s="396"/>
      <c r="EMF882" s="396"/>
      <c r="EMG882" s="396"/>
      <c r="EMH882" s="396"/>
      <c r="EMI882" s="396"/>
      <c r="EMJ882" s="396"/>
      <c r="EMK882" s="396"/>
      <c r="EML882" s="396"/>
      <c r="EMM882" s="396"/>
      <c r="EMN882" s="396"/>
      <c r="EMO882" s="396"/>
      <c r="EMP882" s="396"/>
      <c r="EMQ882" s="396"/>
      <c r="EMR882" s="396"/>
      <c r="EMS882" s="396"/>
      <c r="EMT882" s="396"/>
      <c r="EMU882" s="396"/>
      <c r="EMV882" s="396"/>
      <c r="EMW882" s="396"/>
      <c r="EMX882" s="396"/>
      <c r="EMY882" s="396"/>
      <c r="EMZ882" s="396"/>
      <c r="ENA882" s="396"/>
      <c r="ENB882" s="396"/>
      <c r="ENC882" s="396"/>
      <c r="END882" s="396"/>
      <c r="ENE882" s="396"/>
      <c r="ENF882" s="396"/>
      <c r="ENG882" s="396"/>
      <c r="ENH882" s="396"/>
      <c r="ENI882" s="396"/>
      <c r="ENJ882" s="396"/>
      <c r="ENK882" s="396"/>
      <c r="ENL882" s="396"/>
      <c r="ENM882" s="396"/>
      <c r="ENN882" s="396"/>
      <c r="ENO882" s="396"/>
      <c r="ENP882" s="396"/>
      <c r="ENQ882" s="396"/>
      <c r="ENR882" s="396"/>
      <c r="ENS882" s="396"/>
      <c r="ENT882" s="396"/>
      <c r="ENU882" s="396"/>
      <c r="ENV882" s="396"/>
      <c r="ENW882" s="396"/>
      <c r="ENX882" s="396"/>
      <c r="ENY882" s="396"/>
      <c r="ENZ882" s="396"/>
      <c r="EOA882" s="396"/>
      <c r="EOB882" s="396"/>
      <c r="EOC882" s="396"/>
      <c r="EOD882" s="396"/>
      <c r="EOE882" s="396"/>
      <c r="EOF882" s="396"/>
      <c r="EOG882" s="396"/>
      <c r="EOH882" s="396"/>
      <c r="EOI882" s="396"/>
      <c r="EOJ882" s="396"/>
      <c r="EOK882" s="396"/>
      <c r="EOL882" s="396"/>
      <c r="EOM882" s="396"/>
      <c r="EON882" s="396"/>
      <c r="EOO882" s="396"/>
      <c r="EOP882" s="396"/>
      <c r="EOQ882" s="396"/>
      <c r="EOR882" s="396"/>
      <c r="EOS882" s="396"/>
      <c r="EOT882" s="396"/>
      <c r="EOU882" s="396"/>
      <c r="EOV882" s="396"/>
      <c r="EOW882" s="396"/>
      <c r="EOX882" s="396"/>
      <c r="EOY882" s="396"/>
      <c r="EOZ882" s="396"/>
      <c r="EPA882" s="396"/>
      <c r="EPB882" s="396"/>
      <c r="EPC882" s="396"/>
      <c r="EPD882" s="396"/>
      <c r="EPE882" s="396"/>
      <c r="EPF882" s="396"/>
      <c r="EPG882" s="396"/>
      <c r="EPH882" s="396"/>
      <c r="EPI882" s="396"/>
      <c r="EPJ882" s="396"/>
      <c r="EPK882" s="396"/>
      <c r="EPL882" s="396"/>
      <c r="EPM882" s="396"/>
      <c r="EPN882" s="396"/>
      <c r="EPO882" s="396"/>
      <c r="EPP882" s="396"/>
      <c r="EPQ882" s="396"/>
      <c r="EPR882" s="396"/>
      <c r="EPS882" s="396"/>
      <c r="EPT882" s="396"/>
      <c r="EPU882" s="396"/>
      <c r="EPV882" s="396"/>
      <c r="EPW882" s="396"/>
      <c r="EPX882" s="396"/>
      <c r="EPY882" s="396"/>
      <c r="EPZ882" s="396"/>
      <c r="EQA882" s="396"/>
      <c r="EQB882" s="396"/>
      <c r="EQC882" s="396"/>
      <c r="EQD882" s="396"/>
      <c r="EQE882" s="396"/>
      <c r="EQF882" s="396"/>
      <c r="EQG882" s="396"/>
      <c r="EQH882" s="396"/>
      <c r="EQI882" s="396"/>
      <c r="EQJ882" s="396"/>
      <c r="EQK882" s="396"/>
      <c r="EQL882" s="396"/>
      <c r="EQM882" s="396"/>
      <c r="EQN882" s="396"/>
      <c r="EQO882" s="396"/>
      <c r="EQP882" s="396"/>
      <c r="EQQ882" s="396"/>
      <c r="EQR882" s="396"/>
      <c r="EQS882" s="396"/>
      <c r="EQT882" s="396"/>
      <c r="EQU882" s="396"/>
      <c r="EQV882" s="396"/>
      <c r="EQW882" s="396"/>
      <c r="EQX882" s="396"/>
      <c r="EQY882" s="396"/>
      <c r="EQZ882" s="396"/>
      <c r="ERA882" s="396"/>
      <c r="ERB882" s="396"/>
      <c r="ERC882" s="396"/>
      <c r="ERD882" s="396"/>
      <c r="ERE882" s="396"/>
      <c r="ERF882" s="396"/>
      <c r="ERG882" s="396"/>
      <c r="ERH882" s="396"/>
      <c r="ERI882" s="396"/>
      <c r="ERJ882" s="396"/>
      <c r="ERK882" s="396"/>
      <c r="ERL882" s="396"/>
      <c r="ERM882" s="396"/>
      <c r="ERN882" s="396"/>
      <c r="ERO882" s="396"/>
      <c r="ERP882" s="396"/>
      <c r="ERQ882" s="396"/>
      <c r="ERR882" s="396"/>
      <c r="ERS882" s="396"/>
      <c r="ERT882" s="396"/>
      <c r="ERU882" s="396"/>
      <c r="ERV882" s="396"/>
      <c r="ERW882" s="396"/>
      <c r="ERX882" s="396"/>
      <c r="ERY882" s="396"/>
      <c r="ERZ882" s="396"/>
      <c r="ESA882" s="396"/>
      <c r="ESB882" s="396"/>
      <c r="ESC882" s="396"/>
      <c r="ESD882" s="396"/>
      <c r="ESE882" s="396"/>
      <c r="ESF882" s="396"/>
      <c r="ESG882" s="396"/>
      <c r="ESH882" s="396"/>
      <c r="ESI882" s="396"/>
      <c r="ESJ882" s="396"/>
      <c r="ESK882" s="396"/>
      <c r="ESL882" s="396"/>
      <c r="ESM882" s="396"/>
      <c r="ESN882" s="396"/>
      <c r="ESO882" s="396"/>
      <c r="ESP882" s="396"/>
      <c r="ESQ882" s="396"/>
      <c r="ESR882" s="396"/>
      <c r="ESS882" s="396"/>
      <c r="EST882" s="396"/>
      <c r="ESU882" s="396"/>
      <c r="ESV882" s="396"/>
      <c r="ESW882" s="396"/>
      <c r="ESX882" s="396"/>
      <c r="ESY882" s="396"/>
      <c r="ESZ882" s="396"/>
      <c r="ETA882" s="396"/>
      <c r="ETB882" s="396"/>
      <c r="ETC882" s="396"/>
      <c r="ETD882" s="396"/>
      <c r="ETE882" s="396"/>
      <c r="ETF882" s="396"/>
      <c r="ETG882" s="396"/>
      <c r="ETH882" s="396"/>
      <c r="ETI882" s="396"/>
      <c r="ETJ882" s="396"/>
      <c r="ETK882" s="396"/>
      <c r="ETL882" s="396"/>
      <c r="ETM882" s="396"/>
      <c r="ETN882" s="396"/>
      <c r="ETO882" s="396"/>
      <c r="ETP882" s="396"/>
      <c r="ETQ882" s="396"/>
      <c r="ETR882" s="396"/>
      <c r="ETS882" s="396"/>
      <c r="ETT882" s="396"/>
      <c r="ETU882" s="396"/>
      <c r="ETV882" s="396"/>
      <c r="ETW882" s="396"/>
      <c r="ETX882" s="396"/>
      <c r="ETY882" s="396"/>
      <c r="ETZ882" s="396"/>
      <c r="EUA882" s="396"/>
      <c r="EUB882" s="396"/>
      <c r="EUC882" s="396"/>
      <c r="EUD882" s="396"/>
      <c r="EUE882" s="396"/>
      <c r="EUF882" s="396"/>
      <c r="EUG882" s="396"/>
      <c r="EUH882" s="396"/>
      <c r="EUI882" s="396"/>
      <c r="EUJ882" s="396"/>
      <c r="EUK882" s="396"/>
      <c r="EUL882" s="396"/>
      <c r="EUM882" s="396"/>
      <c r="EUN882" s="396"/>
      <c r="EUO882" s="396"/>
      <c r="EUP882" s="396"/>
      <c r="EUQ882" s="396"/>
      <c r="EUR882" s="396"/>
      <c r="EUS882" s="396"/>
      <c r="EUT882" s="396"/>
      <c r="EUU882" s="396"/>
      <c r="EUV882" s="396"/>
      <c r="EUW882" s="396"/>
      <c r="EUX882" s="396"/>
      <c r="EUY882" s="396"/>
      <c r="EUZ882" s="396"/>
      <c r="EVA882" s="396"/>
      <c r="EVB882" s="396"/>
      <c r="EVC882" s="396"/>
      <c r="EVD882" s="396"/>
      <c r="EVE882" s="396"/>
      <c r="EVF882" s="396"/>
      <c r="EVG882" s="396"/>
      <c r="EVH882" s="396"/>
      <c r="EVI882" s="396"/>
      <c r="EVJ882" s="396"/>
      <c r="EVK882" s="396"/>
      <c r="EVL882" s="396"/>
      <c r="EVM882" s="396"/>
      <c r="EVN882" s="396"/>
      <c r="EVO882" s="396"/>
      <c r="EVP882" s="396"/>
      <c r="EVQ882" s="396"/>
      <c r="EVR882" s="396"/>
      <c r="EVS882" s="396"/>
      <c r="EVT882" s="396"/>
      <c r="EVU882" s="396"/>
      <c r="EVV882" s="396"/>
      <c r="EVW882" s="396"/>
      <c r="EVX882" s="396"/>
      <c r="EVY882" s="396"/>
      <c r="EVZ882" s="396"/>
      <c r="EWA882" s="396"/>
      <c r="EWB882" s="396"/>
      <c r="EWC882" s="396"/>
      <c r="EWD882" s="396"/>
      <c r="EWE882" s="396"/>
      <c r="EWF882" s="396"/>
      <c r="EWG882" s="396"/>
      <c r="EWH882" s="396"/>
      <c r="EWI882" s="396"/>
      <c r="EWJ882" s="396"/>
      <c r="EWK882" s="396"/>
      <c r="EWL882" s="396"/>
      <c r="EWM882" s="396"/>
      <c r="EWN882" s="396"/>
      <c r="EWO882" s="396"/>
      <c r="EWP882" s="396"/>
      <c r="EWQ882" s="396"/>
      <c r="EWR882" s="396"/>
      <c r="EWS882" s="396"/>
      <c r="EWT882" s="396"/>
      <c r="EWU882" s="396"/>
      <c r="EWV882" s="396"/>
      <c r="EWW882" s="396"/>
      <c r="EWX882" s="396"/>
      <c r="EWY882" s="396"/>
      <c r="EWZ882" s="396"/>
      <c r="EXA882" s="396"/>
      <c r="EXB882" s="396"/>
      <c r="EXC882" s="396"/>
      <c r="EXD882" s="396"/>
      <c r="EXE882" s="396"/>
      <c r="EXF882" s="396"/>
      <c r="EXG882" s="396"/>
      <c r="EXH882" s="396"/>
      <c r="EXI882" s="396"/>
      <c r="EXJ882" s="396"/>
      <c r="EXK882" s="396"/>
      <c r="EXL882" s="396"/>
      <c r="EXM882" s="396"/>
      <c r="EXN882" s="396"/>
      <c r="EXO882" s="396"/>
      <c r="EXP882" s="396"/>
      <c r="EXQ882" s="396"/>
      <c r="EXR882" s="396"/>
      <c r="EXS882" s="396"/>
      <c r="EXT882" s="396"/>
      <c r="EXU882" s="396"/>
      <c r="EXV882" s="396"/>
      <c r="EXW882" s="396"/>
      <c r="EXX882" s="396"/>
      <c r="EXY882" s="396"/>
      <c r="EXZ882" s="396"/>
      <c r="EYA882" s="396"/>
      <c r="EYB882" s="396"/>
      <c r="EYC882" s="396"/>
      <c r="EYD882" s="396"/>
      <c r="EYE882" s="396"/>
      <c r="EYF882" s="396"/>
      <c r="EYG882" s="396"/>
      <c r="EYH882" s="396"/>
      <c r="EYI882" s="396"/>
      <c r="EYJ882" s="396"/>
      <c r="EYK882" s="396"/>
      <c r="EYL882" s="396"/>
      <c r="EYM882" s="396"/>
      <c r="EYN882" s="396"/>
      <c r="EYO882" s="396"/>
      <c r="EYP882" s="396"/>
      <c r="EYQ882" s="396"/>
      <c r="EYR882" s="396"/>
      <c r="EYS882" s="396"/>
      <c r="EYT882" s="396"/>
      <c r="EYU882" s="396"/>
      <c r="EYV882" s="396"/>
      <c r="EYW882" s="396"/>
      <c r="EYX882" s="396"/>
      <c r="EYY882" s="396"/>
      <c r="EYZ882" s="396"/>
      <c r="EZA882" s="396"/>
      <c r="EZB882" s="396"/>
      <c r="EZC882" s="396"/>
      <c r="EZD882" s="396"/>
      <c r="EZE882" s="396"/>
      <c r="EZF882" s="396"/>
      <c r="EZG882" s="396"/>
      <c r="EZH882" s="396"/>
      <c r="EZI882" s="396"/>
      <c r="EZJ882" s="396"/>
      <c r="EZK882" s="396"/>
      <c r="EZL882" s="396"/>
      <c r="EZM882" s="396"/>
      <c r="EZN882" s="396"/>
      <c r="EZO882" s="396"/>
      <c r="EZP882" s="396"/>
      <c r="EZQ882" s="396"/>
      <c r="EZR882" s="396"/>
      <c r="EZS882" s="396"/>
      <c r="EZT882" s="396"/>
      <c r="EZU882" s="396"/>
      <c r="EZV882" s="396"/>
      <c r="EZW882" s="396"/>
      <c r="EZX882" s="396"/>
      <c r="EZY882" s="396"/>
      <c r="EZZ882" s="396"/>
      <c r="FAA882" s="396"/>
      <c r="FAB882" s="396"/>
      <c r="FAC882" s="396"/>
      <c r="FAD882" s="396"/>
      <c r="FAE882" s="396"/>
      <c r="FAF882" s="396"/>
      <c r="FAG882" s="396"/>
      <c r="FAH882" s="396"/>
      <c r="FAI882" s="396"/>
      <c r="FAJ882" s="396"/>
      <c r="FAK882" s="396"/>
      <c r="FAL882" s="396"/>
      <c r="FAM882" s="396"/>
      <c r="FAN882" s="396"/>
      <c r="FAO882" s="396"/>
      <c r="FAP882" s="396"/>
      <c r="FAQ882" s="396"/>
      <c r="FAR882" s="396"/>
      <c r="FAS882" s="396"/>
      <c r="FAT882" s="396"/>
      <c r="FAU882" s="396"/>
      <c r="FAV882" s="396"/>
      <c r="FAW882" s="396"/>
      <c r="FAX882" s="396"/>
      <c r="FAY882" s="396"/>
      <c r="FAZ882" s="396"/>
      <c r="FBA882" s="396"/>
      <c r="FBB882" s="396"/>
      <c r="FBC882" s="396"/>
      <c r="FBD882" s="396"/>
      <c r="FBE882" s="396"/>
      <c r="FBF882" s="396"/>
      <c r="FBG882" s="396"/>
      <c r="FBH882" s="396"/>
      <c r="FBI882" s="396"/>
      <c r="FBJ882" s="396"/>
      <c r="FBK882" s="396"/>
      <c r="FBL882" s="396"/>
      <c r="FBM882" s="396"/>
      <c r="FBN882" s="396"/>
      <c r="FBO882" s="396"/>
      <c r="FBP882" s="396"/>
      <c r="FBQ882" s="396"/>
      <c r="FBR882" s="396"/>
      <c r="FBS882" s="396"/>
      <c r="FBT882" s="396"/>
      <c r="FBU882" s="396"/>
      <c r="FBV882" s="396"/>
      <c r="FBW882" s="396"/>
      <c r="FBX882" s="396"/>
      <c r="FBY882" s="396"/>
      <c r="FBZ882" s="396"/>
      <c r="FCA882" s="396"/>
      <c r="FCB882" s="396"/>
      <c r="FCC882" s="396"/>
      <c r="FCD882" s="396"/>
      <c r="FCE882" s="396"/>
      <c r="FCF882" s="396"/>
      <c r="FCG882" s="396"/>
      <c r="FCH882" s="396"/>
      <c r="FCI882" s="396"/>
      <c r="FCJ882" s="396"/>
      <c r="FCK882" s="396"/>
      <c r="FCL882" s="396"/>
      <c r="FCM882" s="396"/>
      <c r="FCN882" s="396"/>
      <c r="FCO882" s="396"/>
      <c r="FCP882" s="396"/>
      <c r="FCQ882" s="396"/>
      <c r="FCR882" s="396"/>
      <c r="FCS882" s="396"/>
      <c r="FCT882" s="396"/>
      <c r="FCU882" s="396"/>
      <c r="FCV882" s="396"/>
      <c r="FCW882" s="396"/>
      <c r="FCX882" s="396"/>
      <c r="FCY882" s="396"/>
      <c r="FCZ882" s="396"/>
      <c r="FDA882" s="396"/>
      <c r="FDB882" s="396"/>
      <c r="FDC882" s="396"/>
      <c r="FDD882" s="396"/>
      <c r="FDE882" s="396"/>
      <c r="FDF882" s="396"/>
      <c r="FDG882" s="396"/>
      <c r="FDH882" s="396"/>
      <c r="FDI882" s="396"/>
      <c r="FDJ882" s="396"/>
      <c r="FDK882" s="396"/>
      <c r="FDL882" s="396"/>
      <c r="FDM882" s="396"/>
      <c r="FDN882" s="396"/>
      <c r="FDO882" s="396"/>
      <c r="FDP882" s="396"/>
      <c r="FDQ882" s="396"/>
      <c r="FDR882" s="396"/>
      <c r="FDS882" s="396"/>
      <c r="FDT882" s="396"/>
      <c r="FDU882" s="396"/>
      <c r="FDV882" s="396"/>
      <c r="FDW882" s="396"/>
      <c r="FDX882" s="396"/>
      <c r="FDY882" s="396"/>
      <c r="FDZ882" s="396"/>
      <c r="FEA882" s="396"/>
      <c r="FEB882" s="396"/>
      <c r="FEC882" s="396"/>
      <c r="FED882" s="396"/>
      <c r="FEE882" s="396"/>
      <c r="FEF882" s="396"/>
      <c r="FEG882" s="396"/>
      <c r="FEH882" s="396"/>
      <c r="FEI882" s="396"/>
      <c r="FEJ882" s="396"/>
      <c r="FEK882" s="396"/>
      <c r="FEL882" s="396"/>
      <c r="FEM882" s="396"/>
      <c r="FEN882" s="396"/>
      <c r="FEO882" s="396"/>
      <c r="FEP882" s="396"/>
      <c r="FEQ882" s="396"/>
      <c r="FER882" s="396"/>
      <c r="FES882" s="396"/>
      <c r="FET882" s="396"/>
      <c r="FEU882" s="396"/>
      <c r="FEV882" s="396"/>
      <c r="FEW882" s="396"/>
      <c r="FEX882" s="396"/>
      <c r="FEY882" s="396"/>
      <c r="FEZ882" s="396"/>
      <c r="FFA882" s="396"/>
      <c r="FFB882" s="396"/>
      <c r="FFC882" s="396"/>
      <c r="FFD882" s="396"/>
      <c r="FFE882" s="396"/>
      <c r="FFF882" s="396"/>
      <c r="FFG882" s="396"/>
      <c r="FFH882" s="396"/>
      <c r="FFI882" s="396"/>
      <c r="FFJ882" s="396"/>
      <c r="FFK882" s="396"/>
      <c r="FFL882" s="396"/>
      <c r="FFM882" s="396"/>
      <c r="FFN882" s="396"/>
      <c r="FFO882" s="396"/>
      <c r="FFP882" s="396"/>
      <c r="FFQ882" s="396"/>
      <c r="FFR882" s="396"/>
      <c r="FFS882" s="396"/>
      <c r="FFT882" s="396"/>
      <c r="FFU882" s="396"/>
      <c r="FFV882" s="396"/>
      <c r="FFW882" s="396"/>
      <c r="FFX882" s="396"/>
      <c r="FFY882" s="396"/>
      <c r="FFZ882" s="396"/>
      <c r="FGA882" s="396"/>
      <c r="FGB882" s="396"/>
      <c r="FGC882" s="396"/>
      <c r="FGD882" s="396"/>
      <c r="FGE882" s="396"/>
      <c r="FGF882" s="396"/>
      <c r="FGG882" s="396"/>
      <c r="FGH882" s="396"/>
      <c r="FGI882" s="396"/>
      <c r="FGJ882" s="396"/>
      <c r="FGK882" s="396"/>
      <c r="FGL882" s="396"/>
      <c r="FGM882" s="396"/>
      <c r="FGN882" s="396"/>
      <c r="FGO882" s="396"/>
      <c r="FGP882" s="396"/>
      <c r="FGQ882" s="396"/>
      <c r="FGR882" s="396"/>
      <c r="FGS882" s="396"/>
      <c r="FGT882" s="396"/>
      <c r="FGU882" s="396"/>
      <c r="FGV882" s="396"/>
      <c r="FGW882" s="396"/>
      <c r="FGX882" s="396"/>
      <c r="FGY882" s="396"/>
      <c r="FGZ882" s="396"/>
      <c r="FHA882" s="396"/>
      <c r="FHB882" s="396"/>
      <c r="FHC882" s="396"/>
      <c r="FHD882" s="396"/>
      <c r="FHE882" s="396"/>
      <c r="FHF882" s="396"/>
      <c r="FHG882" s="396"/>
      <c r="FHH882" s="396"/>
      <c r="FHI882" s="396"/>
      <c r="FHJ882" s="396"/>
      <c r="FHK882" s="396"/>
      <c r="FHL882" s="396"/>
      <c r="FHM882" s="396"/>
      <c r="FHN882" s="396"/>
      <c r="FHO882" s="396"/>
      <c r="FHP882" s="396"/>
      <c r="FHQ882" s="396"/>
      <c r="FHR882" s="396"/>
      <c r="FHS882" s="396"/>
      <c r="FHT882" s="396"/>
      <c r="FHU882" s="396"/>
      <c r="FHV882" s="396"/>
      <c r="FHW882" s="396"/>
      <c r="FHX882" s="396"/>
      <c r="FHY882" s="396"/>
      <c r="FHZ882" s="396"/>
      <c r="FIA882" s="396"/>
      <c r="FIB882" s="396"/>
      <c r="FIC882" s="396"/>
      <c r="FID882" s="396"/>
      <c r="FIE882" s="396"/>
      <c r="FIF882" s="396"/>
      <c r="FIG882" s="396"/>
      <c r="FIH882" s="396"/>
      <c r="FII882" s="396"/>
      <c r="FIJ882" s="396"/>
      <c r="FIK882" s="396"/>
      <c r="FIL882" s="396"/>
      <c r="FIM882" s="396"/>
      <c r="FIN882" s="396"/>
      <c r="FIO882" s="396"/>
      <c r="FIP882" s="396"/>
      <c r="FIQ882" s="396"/>
      <c r="FIR882" s="396"/>
      <c r="FIS882" s="396"/>
      <c r="FIT882" s="396"/>
      <c r="FIU882" s="396"/>
      <c r="FIV882" s="396"/>
      <c r="FIW882" s="396"/>
      <c r="FIX882" s="396"/>
      <c r="FIY882" s="396"/>
      <c r="FIZ882" s="396"/>
      <c r="FJA882" s="396"/>
      <c r="FJB882" s="396"/>
      <c r="FJC882" s="396"/>
      <c r="FJD882" s="396"/>
      <c r="FJE882" s="396"/>
      <c r="FJF882" s="396"/>
      <c r="FJG882" s="396"/>
      <c r="FJH882" s="396"/>
      <c r="FJI882" s="396"/>
      <c r="FJJ882" s="396"/>
      <c r="FJK882" s="396"/>
      <c r="FJL882" s="396"/>
      <c r="FJM882" s="396"/>
      <c r="FJN882" s="396"/>
      <c r="FJO882" s="396"/>
      <c r="FJP882" s="396"/>
      <c r="FJQ882" s="396"/>
      <c r="FJR882" s="396"/>
      <c r="FJS882" s="396"/>
      <c r="FJT882" s="396"/>
      <c r="FJU882" s="396"/>
      <c r="FJV882" s="396"/>
      <c r="FJW882" s="396"/>
      <c r="FJX882" s="396"/>
      <c r="FJY882" s="396"/>
      <c r="FJZ882" s="396"/>
      <c r="FKA882" s="396"/>
      <c r="FKB882" s="396"/>
      <c r="FKC882" s="396"/>
      <c r="FKD882" s="396"/>
      <c r="FKE882" s="396"/>
      <c r="FKF882" s="396"/>
      <c r="FKG882" s="396"/>
      <c r="FKH882" s="396"/>
      <c r="FKI882" s="396"/>
      <c r="FKJ882" s="396"/>
      <c r="FKK882" s="396"/>
      <c r="FKL882" s="396"/>
      <c r="FKM882" s="396"/>
      <c r="FKN882" s="396"/>
      <c r="FKO882" s="396"/>
      <c r="FKP882" s="396"/>
      <c r="FKQ882" s="396"/>
      <c r="FKR882" s="396"/>
      <c r="FKS882" s="396"/>
      <c r="FKT882" s="396"/>
      <c r="FKU882" s="396"/>
      <c r="FKV882" s="396"/>
      <c r="FKW882" s="396"/>
      <c r="FKX882" s="396"/>
      <c r="FKY882" s="396"/>
      <c r="FKZ882" s="396"/>
      <c r="FLA882" s="396"/>
      <c r="FLB882" s="396"/>
      <c r="FLC882" s="396"/>
      <c r="FLD882" s="396"/>
      <c r="FLE882" s="396"/>
      <c r="FLF882" s="396"/>
      <c r="FLG882" s="396"/>
      <c r="FLH882" s="396"/>
      <c r="FLI882" s="396"/>
      <c r="FLJ882" s="396"/>
      <c r="FLK882" s="396"/>
      <c r="FLL882" s="396"/>
      <c r="FLM882" s="396"/>
      <c r="FLN882" s="396"/>
      <c r="FLO882" s="396"/>
      <c r="FLP882" s="396"/>
      <c r="FLQ882" s="396"/>
      <c r="FLR882" s="396"/>
      <c r="FLS882" s="396"/>
      <c r="FLT882" s="396"/>
      <c r="FLU882" s="396"/>
      <c r="FLV882" s="396"/>
      <c r="FLW882" s="396"/>
      <c r="FLX882" s="396"/>
      <c r="FLY882" s="396"/>
      <c r="FLZ882" s="396"/>
      <c r="FMA882" s="396"/>
      <c r="FMB882" s="396"/>
      <c r="FMC882" s="396"/>
      <c r="FMD882" s="396"/>
      <c r="FME882" s="396"/>
      <c r="FMF882" s="396"/>
      <c r="FMG882" s="396"/>
      <c r="FMH882" s="396"/>
      <c r="FMI882" s="396"/>
      <c r="FMJ882" s="396"/>
      <c r="FMK882" s="396"/>
      <c r="FML882" s="396"/>
      <c r="FMM882" s="396"/>
      <c r="FMN882" s="396"/>
      <c r="FMO882" s="396"/>
      <c r="FMP882" s="396"/>
      <c r="FMQ882" s="396"/>
      <c r="FMR882" s="396"/>
      <c r="FMS882" s="396"/>
      <c r="FMT882" s="396"/>
      <c r="FMU882" s="396"/>
      <c r="FMV882" s="396"/>
      <c r="FMW882" s="396"/>
      <c r="FMX882" s="396"/>
      <c r="FMY882" s="396"/>
      <c r="FMZ882" s="396"/>
      <c r="FNA882" s="396"/>
      <c r="FNB882" s="396"/>
      <c r="FNC882" s="396"/>
      <c r="FND882" s="396"/>
      <c r="FNE882" s="396"/>
      <c r="FNF882" s="396"/>
      <c r="FNG882" s="396"/>
      <c r="FNH882" s="396"/>
      <c r="FNI882" s="396"/>
      <c r="FNJ882" s="396"/>
      <c r="FNK882" s="396"/>
      <c r="FNL882" s="396"/>
      <c r="FNM882" s="396"/>
      <c r="FNN882" s="396"/>
      <c r="FNO882" s="396"/>
      <c r="FNP882" s="396"/>
      <c r="FNQ882" s="396"/>
      <c r="FNR882" s="396"/>
      <c r="FNS882" s="396"/>
      <c r="FNT882" s="396"/>
      <c r="FNU882" s="396"/>
      <c r="FNV882" s="396"/>
      <c r="FNW882" s="396"/>
      <c r="FNX882" s="396"/>
      <c r="FNY882" s="396"/>
      <c r="FNZ882" s="396"/>
      <c r="FOA882" s="396"/>
      <c r="FOB882" s="396"/>
      <c r="FOC882" s="396"/>
      <c r="FOD882" s="396"/>
      <c r="FOE882" s="396"/>
      <c r="FOF882" s="396"/>
      <c r="FOG882" s="396"/>
      <c r="FOH882" s="396"/>
      <c r="FOI882" s="396"/>
      <c r="FOJ882" s="396"/>
      <c r="FOK882" s="396"/>
      <c r="FOL882" s="396"/>
      <c r="FOM882" s="396"/>
      <c r="FON882" s="396"/>
      <c r="FOO882" s="396"/>
      <c r="FOP882" s="396"/>
      <c r="FOQ882" s="396"/>
      <c r="FOR882" s="396"/>
      <c r="FOS882" s="396"/>
      <c r="FOT882" s="396"/>
      <c r="FOU882" s="396"/>
      <c r="FOV882" s="396"/>
      <c r="FOW882" s="396"/>
      <c r="FOX882" s="396"/>
      <c r="FOY882" s="396"/>
      <c r="FOZ882" s="396"/>
      <c r="FPA882" s="396"/>
      <c r="FPB882" s="396"/>
      <c r="FPC882" s="396"/>
      <c r="FPD882" s="396"/>
      <c r="FPE882" s="396"/>
      <c r="FPF882" s="396"/>
      <c r="FPG882" s="396"/>
      <c r="FPH882" s="396"/>
      <c r="FPI882" s="396"/>
      <c r="FPJ882" s="396"/>
      <c r="FPK882" s="396"/>
      <c r="FPL882" s="396"/>
      <c r="FPM882" s="396"/>
      <c r="FPN882" s="396"/>
      <c r="FPO882" s="396"/>
      <c r="FPP882" s="396"/>
      <c r="FPQ882" s="396"/>
      <c r="FPR882" s="396"/>
      <c r="FPS882" s="396"/>
      <c r="FPT882" s="396"/>
      <c r="FPU882" s="396"/>
      <c r="FPV882" s="396"/>
      <c r="FPW882" s="396"/>
      <c r="FPX882" s="396"/>
      <c r="FPY882" s="396"/>
      <c r="FPZ882" s="396"/>
      <c r="FQA882" s="396"/>
      <c r="FQB882" s="396"/>
      <c r="FQC882" s="396"/>
      <c r="FQD882" s="396"/>
      <c r="FQE882" s="396"/>
      <c r="FQF882" s="396"/>
      <c r="FQG882" s="396"/>
      <c r="FQH882" s="396"/>
      <c r="FQI882" s="396"/>
      <c r="FQJ882" s="396"/>
      <c r="FQK882" s="396"/>
      <c r="FQL882" s="396"/>
      <c r="FQM882" s="396"/>
      <c r="FQN882" s="396"/>
      <c r="FQO882" s="396"/>
      <c r="FQP882" s="396"/>
      <c r="FQQ882" s="396"/>
      <c r="FQR882" s="396"/>
      <c r="FQS882" s="396"/>
      <c r="FQT882" s="396"/>
      <c r="FQU882" s="396"/>
      <c r="FQV882" s="396"/>
      <c r="FQW882" s="396"/>
      <c r="FQX882" s="396"/>
      <c r="FQY882" s="396"/>
      <c r="FQZ882" s="396"/>
      <c r="FRA882" s="396"/>
      <c r="FRB882" s="396"/>
      <c r="FRC882" s="396"/>
      <c r="FRD882" s="396"/>
      <c r="FRE882" s="396"/>
      <c r="FRF882" s="396"/>
      <c r="FRG882" s="396"/>
      <c r="FRH882" s="396"/>
      <c r="FRI882" s="396"/>
      <c r="FRJ882" s="396"/>
      <c r="FRK882" s="396"/>
      <c r="FRL882" s="396"/>
      <c r="FRM882" s="396"/>
      <c r="FRN882" s="396"/>
      <c r="FRO882" s="396"/>
      <c r="FRP882" s="396"/>
      <c r="FRQ882" s="396"/>
      <c r="FRR882" s="396"/>
      <c r="FRS882" s="396"/>
      <c r="FRT882" s="396"/>
      <c r="FRU882" s="396"/>
      <c r="FRV882" s="396"/>
      <c r="FRW882" s="396"/>
      <c r="FRX882" s="396"/>
      <c r="FRY882" s="396"/>
      <c r="FRZ882" s="396"/>
      <c r="FSA882" s="396"/>
      <c r="FSB882" s="396"/>
      <c r="FSC882" s="396"/>
      <c r="FSD882" s="396"/>
      <c r="FSE882" s="396"/>
      <c r="FSF882" s="396"/>
      <c r="FSG882" s="396"/>
      <c r="FSH882" s="396"/>
      <c r="FSI882" s="396"/>
      <c r="FSJ882" s="396"/>
      <c r="FSK882" s="396"/>
      <c r="FSL882" s="396"/>
      <c r="FSM882" s="396"/>
      <c r="FSN882" s="396"/>
      <c r="FSO882" s="396"/>
      <c r="FSP882" s="396"/>
      <c r="FSQ882" s="396"/>
      <c r="FSR882" s="396"/>
      <c r="FSS882" s="396"/>
      <c r="FST882" s="396"/>
      <c r="FSU882" s="396"/>
      <c r="FSV882" s="396"/>
      <c r="FSW882" s="396"/>
      <c r="FSX882" s="396"/>
      <c r="FSY882" s="396"/>
      <c r="FSZ882" s="396"/>
      <c r="FTA882" s="396"/>
      <c r="FTB882" s="396"/>
      <c r="FTC882" s="396"/>
      <c r="FTD882" s="396"/>
      <c r="FTE882" s="396"/>
      <c r="FTF882" s="396"/>
      <c r="FTG882" s="396"/>
      <c r="FTH882" s="396"/>
      <c r="FTI882" s="396"/>
      <c r="FTJ882" s="396"/>
      <c r="FTK882" s="396"/>
      <c r="FTL882" s="396"/>
      <c r="FTM882" s="396"/>
      <c r="FTN882" s="396"/>
      <c r="FTO882" s="396"/>
      <c r="FTP882" s="396"/>
      <c r="FTQ882" s="396"/>
      <c r="FTR882" s="396"/>
      <c r="FTS882" s="396"/>
      <c r="FTT882" s="396"/>
      <c r="FTU882" s="396"/>
      <c r="FTV882" s="396"/>
      <c r="FTW882" s="396"/>
      <c r="FTX882" s="396"/>
      <c r="FTY882" s="396"/>
      <c r="FTZ882" s="396"/>
      <c r="FUA882" s="396"/>
      <c r="FUB882" s="396"/>
      <c r="FUC882" s="396"/>
      <c r="FUD882" s="396"/>
      <c r="FUE882" s="396"/>
      <c r="FUF882" s="396"/>
      <c r="FUG882" s="396"/>
      <c r="FUH882" s="396"/>
      <c r="FUI882" s="396"/>
      <c r="FUJ882" s="396"/>
      <c r="FUK882" s="396"/>
      <c r="FUL882" s="396"/>
      <c r="FUM882" s="396"/>
      <c r="FUN882" s="396"/>
      <c r="FUO882" s="396"/>
      <c r="FUP882" s="396"/>
      <c r="FUQ882" s="396"/>
      <c r="FUR882" s="396"/>
      <c r="FUS882" s="396"/>
      <c r="FUT882" s="396"/>
      <c r="FUU882" s="396"/>
      <c r="FUV882" s="396"/>
      <c r="FUW882" s="396"/>
      <c r="FUX882" s="396"/>
      <c r="FUY882" s="396"/>
      <c r="FUZ882" s="396"/>
      <c r="FVA882" s="396"/>
      <c r="FVB882" s="396"/>
      <c r="FVC882" s="396"/>
      <c r="FVD882" s="396"/>
      <c r="FVE882" s="396"/>
      <c r="FVF882" s="396"/>
      <c r="FVG882" s="396"/>
      <c r="FVH882" s="396"/>
      <c r="FVI882" s="396"/>
      <c r="FVJ882" s="396"/>
      <c r="FVK882" s="396"/>
      <c r="FVL882" s="396"/>
      <c r="FVM882" s="396"/>
      <c r="FVN882" s="396"/>
      <c r="FVO882" s="396"/>
      <c r="FVP882" s="396"/>
      <c r="FVQ882" s="396"/>
      <c r="FVR882" s="396"/>
      <c r="FVS882" s="396"/>
      <c r="FVT882" s="396"/>
      <c r="FVU882" s="396"/>
      <c r="FVV882" s="396"/>
      <c r="FVW882" s="396"/>
      <c r="FVX882" s="396"/>
      <c r="FVY882" s="396"/>
      <c r="FVZ882" s="396"/>
      <c r="FWA882" s="396"/>
      <c r="FWB882" s="396"/>
      <c r="FWC882" s="396"/>
      <c r="FWD882" s="396"/>
      <c r="FWE882" s="396"/>
      <c r="FWF882" s="396"/>
      <c r="FWG882" s="396"/>
      <c r="FWH882" s="396"/>
      <c r="FWI882" s="396"/>
      <c r="FWJ882" s="396"/>
      <c r="FWK882" s="396"/>
      <c r="FWL882" s="396"/>
      <c r="FWM882" s="396"/>
      <c r="FWN882" s="396"/>
      <c r="FWO882" s="396"/>
      <c r="FWP882" s="396"/>
      <c r="FWQ882" s="396"/>
      <c r="FWR882" s="396"/>
      <c r="FWS882" s="396"/>
      <c r="FWT882" s="396"/>
      <c r="FWU882" s="396"/>
      <c r="FWV882" s="396"/>
      <c r="FWW882" s="396"/>
      <c r="FWX882" s="396"/>
      <c r="FWY882" s="396"/>
      <c r="FWZ882" s="396"/>
      <c r="FXA882" s="396"/>
      <c r="FXB882" s="396"/>
      <c r="FXC882" s="396"/>
      <c r="FXD882" s="396"/>
      <c r="FXE882" s="396"/>
      <c r="FXF882" s="396"/>
      <c r="FXG882" s="396"/>
      <c r="FXH882" s="396"/>
      <c r="FXI882" s="396"/>
      <c r="FXJ882" s="396"/>
      <c r="FXK882" s="396"/>
      <c r="FXL882" s="396"/>
      <c r="FXM882" s="396"/>
      <c r="FXN882" s="396"/>
      <c r="FXO882" s="396"/>
      <c r="FXP882" s="396"/>
      <c r="FXQ882" s="396"/>
      <c r="FXR882" s="396"/>
      <c r="FXS882" s="396"/>
      <c r="FXT882" s="396"/>
      <c r="FXU882" s="396"/>
      <c r="FXV882" s="396"/>
      <c r="FXW882" s="396"/>
      <c r="FXX882" s="396"/>
      <c r="FXY882" s="396"/>
      <c r="FXZ882" s="396"/>
      <c r="FYA882" s="396"/>
      <c r="FYB882" s="396"/>
      <c r="FYC882" s="396"/>
      <c r="FYD882" s="396"/>
      <c r="FYE882" s="396"/>
      <c r="FYF882" s="396"/>
      <c r="FYG882" s="396"/>
      <c r="FYH882" s="396"/>
      <c r="FYI882" s="396"/>
      <c r="FYJ882" s="396"/>
      <c r="FYK882" s="396"/>
      <c r="FYL882" s="396"/>
      <c r="FYM882" s="396"/>
      <c r="FYN882" s="396"/>
      <c r="FYO882" s="396"/>
      <c r="FYP882" s="396"/>
      <c r="FYQ882" s="396"/>
      <c r="FYR882" s="396"/>
      <c r="FYS882" s="396"/>
      <c r="FYT882" s="396"/>
      <c r="FYU882" s="396"/>
      <c r="FYV882" s="396"/>
      <c r="FYW882" s="396"/>
      <c r="FYX882" s="396"/>
      <c r="FYY882" s="396"/>
      <c r="FYZ882" s="396"/>
      <c r="FZA882" s="396"/>
      <c r="FZB882" s="396"/>
      <c r="FZC882" s="396"/>
      <c r="FZD882" s="396"/>
      <c r="FZE882" s="396"/>
      <c r="FZF882" s="396"/>
      <c r="FZG882" s="396"/>
      <c r="FZH882" s="396"/>
      <c r="FZI882" s="396"/>
      <c r="FZJ882" s="396"/>
      <c r="FZK882" s="396"/>
      <c r="FZL882" s="396"/>
      <c r="FZM882" s="396"/>
      <c r="FZN882" s="396"/>
      <c r="FZO882" s="396"/>
      <c r="FZP882" s="396"/>
      <c r="FZQ882" s="396"/>
      <c r="FZR882" s="396"/>
      <c r="FZS882" s="396"/>
      <c r="FZT882" s="396"/>
      <c r="FZU882" s="396"/>
      <c r="FZV882" s="396"/>
      <c r="FZW882" s="396"/>
      <c r="FZX882" s="396"/>
      <c r="FZY882" s="396"/>
      <c r="FZZ882" s="396"/>
      <c r="GAA882" s="396"/>
      <c r="GAB882" s="396"/>
      <c r="GAC882" s="396"/>
      <c r="GAD882" s="396"/>
      <c r="GAE882" s="396"/>
      <c r="GAF882" s="396"/>
      <c r="GAG882" s="396"/>
      <c r="GAH882" s="396"/>
      <c r="GAI882" s="396"/>
      <c r="GAJ882" s="396"/>
      <c r="GAK882" s="396"/>
      <c r="GAL882" s="396"/>
      <c r="GAM882" s="396"/>
      <c r="GAN882" s="396"/>
      <c r="GAO882" s="396"/>
      <c r="GAP882" s="396"/>
      <c r="GAQ882" s="396"/>
      <c r="GAR882" s="396"/>
      <c r="GAS882" s="396"/>
      <c r="GAT882" s="396"/>
      <c r="GAU882" s="396"/>
      <c r="GAV882" s="396"/>
      <c r="GAW882" s="396"/>
      <c r="GAX882" s="396"/>
      <c r="GAY882" s="396"/>
      <c r="GAZ882" s="396"/>
      <c r="GBA882" s="396"/>
      <c r="GBB882" s="396"/>
      <c r="GBC882" s="396"/>
      <c r="GBD882" s="396"/>
      <c r="GBE882" s="396"/>
      <c r="GBF882" s="396"/>
      <c r="GBG882" s="396"/>
      <c r="GBH882" s="396"/>
      <c r="GBI882" s="396"/>
      <c r="GBJ882" s="396"/>
      <c r="GBK882" s="396"/>
      <c r="GBL882" s="396"/>
      <c r="GBM882" s="396"/>
      <c r="GBN882" s="396"/>
      <c r="GBO882" s="396"/>
      <c r="GBP882" s="396"/>
      <c r="GBQ882" s="396"/>
      <c r="GBR882" s="396"/>
      <c r="GBS882" s="396"/>
      <c r="GBT882" s="396"/>
      <c r="GBU882" s="396"/>
      <c r="GBV882" s="396"/>
      <c r="GBW882" s="396"/>
      <c r="GBX882" s="396"/>
      <c r="GBY882" s="396"/>
      <c r="GBZ882" s="396"/>
      <c r="GCA882" s="396"/>
      <c r="GCB882" s="396"/>
      <c r="GCC882" s="396"/>
      <c r="GCD882" s="396"/>
      <c r="GCE882" s="396"/>
      <c r="GCF882" s="396"/>
      <c r="GCG882" s="396"/>
      <c r="GCH882" s="396"/>
      <c r="GCI882" s="396"/>
      <c r="GCJ882" s="396"/>
      <c r="GCK882" s="396"/>
      <c r="GCL882" s="396"/>
      <c r="GCM882" s="396"/>
      <c r="GCN882" s="396"/>
      <c r="GCO882" s="396"/>
      <c r="GCP882" s="396"/>
      <c r="GCQ882" s="396"/>
      <c r="GCR882" s="396"/>
      <c r="GCS882" s="396"/>
      <c r="GCT882" s="396"/>
      <c r="GCU882" s="396"/>
      <c r="GCV882" s="396"/>
      <c r="GCW882" s="396"/>
      <c r="GCX882" s="396"/>
      <c r="GCY882" s="396"/>
      <c r="GCZ882" s="396"/>
      <c r="GDA882" s="396"/>
      <c r="GDB882" s="396"/>
      <c r="GDC882" s="396"/>
      <c r="GDD882" s="396"/>
      <c r="GDE882" s="396"/>
      <c r="GDF882" s="396"/>
      <c r="GDG882" s="396"/>
      <c r="GDH882" s="396"/>
      <c r="GDI882" s="396"/>
      <c r="GDJ882" s="396"/>
      <c r="GDK882" s="396"/>
      <c r="GDL882" s="396"/>
      <c r="GDM882" s="396"/>
      <c r="GDN882" s="396"/>
      <c r="GDO882" s="396"/>
      <c r="GDP882" s="396"/>
      <c r="GDQ882" s="396"/>
      <c r="GDR882" s="396"/>
      <c r="GDS882" s="396"/>
      <c r="GDT882" s="396"/>
      <c r="GDU882" s="396"/>
      <c r="GDV882" s="396"/>
      <c r="GDW882" s="396"/>
      <c r="GDX882" s="396"/>
      <c r="GDY882" s="396"/>
      <c r="GDZ882" s="396"/>
      <c r="GEA882" s="396"/>
      <c r="GEB882" s="396"/>
      <c r="GEC882" s="396"/>
      <c r="GED882" s="396"/>
      <c r="GEE882" s="396"/>
      <c r="GEF882" s="396"/>
      <c r="GEG882" s="396"/>
      <c r="GEH882" s="396"/>
      <c r="GEI882" s="396"/>
      <c r="GEJ882" s="396"/>
      <c r="GEK882" s="396"/>
      <c r="GEL882" s="396"/>
      <c r="GEM882" s="396"/>
      <c r="GEN882" s="396"/>
      <c r="GEO882" s="396"/>
      <c r="GEP882" s="396"/>
      <c r="GEQ882" s="396"/>
      <c r="GER882" s="396"/>
      <c r="GES882" s="396"/>
      <c r="GET882" s="396"/>
      <c r="GEU882" s="396"/>
      <c r="GEV882" s="396"/>
      <c r="GEW882" s="396"/>
      <c r="GEX882" s="396"/>
      <c r="GEY882" s="396"/>
      <c r="GEZ882" s="396"/>
      <c r="GFA882" s="396"/>
      <c r="GFB882" s="396"/>
      <c r="GFC882" s="396"/>
      <c r="GFD882" s="396"/>
      <c r="GFE882" s="396"/>
      <c r="GFF882" s="396"/>
      <c r="GFG882" s="396"/>
      <c r="GFH882" s="396"/>
      <c r="GFI882" s="396"/>
      <c r="GFJ882" s="396"/>
      <c r="GFK882" s="396"/>
      <c r="GFL882" s="396"/>
      <c r="GFM882" s="396"/>
      <c r="GFN882" s="396"/>
      <c r="GFO882" s="396"/>
      <c r="GFP882" s="396"/>
      <c r="GFQ882" s="396"/>
      <c r="GFR882" s="396"/>
      <c r="GFS882" s="396"/>
      <c r="GFT882" s="396"/>
      <c r="GFU882" s="396"/>
      <c r="GFV882" s="396"/>
      <c r="GFW882" s="396"/>
      <c r="GFX882" s="396"/>
      <c r="GFY882" s="396"/>
      <c r="GFZ882" s="396"/>
      <c r="GGA882" s="396"/>
      <c r="GGB882" s="396"/>
      <c r="GGC882" s="396"/>
      <c r="GGD882" s="396"/>
      <c r="GGE882" s="396"/>
      <c r="GGF882" s="396"/>
      <c r="GGG882" s="396"/>
      <c r="GGH882" s="396"/>
      <c r="GGI882" s="396"/>
      <c r="GGJ882" s="396"/>
      <c r="GGK882" s="396"/>
      <c r="GGL882" s="396"/>
      <c r="GGM882" s="396"/>
      <c r="GGN882" s="396"/>
      <c r="GGO882" s="396"/>
      <c r="GGP882" s="396"/>
      <c r="GGQ882" s="396"/>
      <c r="GGR882" s="396"/>
      <c r="GGS882" s="396"/>
      <c r="GGT882" s="396"/>
      <c r="GGU882" s="396"/>
      <c r="GGV882" s="396"/>
      <c r="GGW882" s="396"/>
      <c r="GGX882" s="396"/>
      <c r="GGY882" s="396"/>
      <c r="GGZ882" s="396"/>
      <c r="GHA882" s="396"/>
      <c r="GHB882" s="396"/>
      <c r="GHC882" s="396"/>
      <c r="GHD882" s="396"/>
      <c r="GHE882" s="396"/>
      <c r="GHF882" s="396"/>
      <c r="GHG882" s="396"/>
      <c r="GHH882" s="396"/>
      <c r="GHI882" s="396"/>
      <c r="GHJ882" s="396"/>
      <c r="GHK882" s="396"/>
      <c r="GHL882" s="396"/>
      <c r="GHM882" s="396"/>
      <c r="GHN882" s="396"/>
      <c r="GHO882" s="396"/>
      <c r="GHP882" s="396"/>
      <c r="GHQ882" s="396"/>
      <c r="GHR882" s="396"/>
      <c r="GHS882" s="396"/>
      <c r="GHT882" s="396"/>
      <c r="GHU882" s="396"/>
      <c r="GHV882" s="396"/>
      <c r="GHW882" s="396"/>
      <c r="GHX882" s="396"/>
      <c r="GHY882" s="396"/>
      <c r="GHZ882" s="396"/>
      <c r="GIA882" s="396"/>
      <c r="GIB882" s="396"/>
      <c r="GIC882" s="396"/>
      <c r="GID882" s="396"/>
      <c r="GIE882" s="396"/>
      <c r="GIF882" s="396"/>
      <c r="GIG882" s="396"/>
      <c r="GIH882" s="396"/>
      <c r="GII882" s="396"/>
      <c r="GIJ882" s="396"/>
      <c r="GIK882" s="396"/>
      <c r="GIL882" s="396"/>
      <c r="GIM882" s="396"/>
      <c r="GIN882" s="396"/>
      <c r="GIO882" s="396"/>
      <c r="GIP882" s="396"/>
      <c r="GIQ882" s="396"/>
      <c r="GIR882" s="396"/>
      <c r="GIS882" s="396"/>
      <c r="GIT882" s="396"/>
      <c r="GIU882" s="396"/>
      <c r="GIV882" s="396"/>
      <c r="GIW882" s="396"/>
      <c r="GIX882" s="396"/>
      <c r="GIY882" s="396"/>
      <c r="GIZ882" s="396"/>
      <c r="GJA882" s="396"/>
      <c r="GJB882" s="396"/>
      <c r="GJC882" s="396"/>
      <c r="GJD882" s="396"/>
      <c r="GJE882" s="396"/>
      <c r="GJF882" s="396"/>
      <c r="GJG882" s="396"/>
      <c r="GJH882" s="396"/>
      <c r="GJI882" s="396"/>
      <c r="GJJ882" s="396"/>
      <c r="GJK882" s="396"/>
      <c r="GJL882" s="396"/>
      <c r="GJM882" s="396"/>
      <c r="GJN882" s="396"/>
      <c r="GJO882" s="396"/>
      <c r="GJP882" s="396"/>
      <c r="GJQ882" s="396"/>
      <c r="GJR882" s="396"/>
      <c r="GJS882" s="396"/>
      <c r="GJT882" s="396"/>
      <c r="GJU882" s="396"/>
      <c r="GJV882" s="396"/>
      <c r="GJW882" s="396"/>
      <c r="GJX882" s="396"/>
      <c r="GJY882" s="396"/>
      <c r="GJZ882" s="396"/>
      <c r="GKA882" s="396"/>
      <c r="GKB882" s="396"/>
      <c r="GKC882" s="396"/>
      <c r="GKD882" s="396"/>
      <c r="GKE882" s="396"/>
      <c r="GKF882" s="396"/>
      <c r="GKG882" s="396"/>
      <c r="GKH882" s="396"/>
      <c r="GKI882" s="396"/>
      <c r="GKJ882" s="396"/>
      <c r="GKK882" s="396"/>
      <c r="GKL882" s="396"/>
      <c r="GKM882" s="396"/>
      <c r="GKN882" s="396"/>
      <c r="GKO882" s="396"/>
      <c r="GKP882" s="396"/>
      <c r="GKQ882" s="396"/>
      <c r="GKR882" s="396"/>
      <c r="GKS882" s="396"/>
      <c r="GKT882" s="396"/>
      <c r="GKU882" s="396"/>
      <c r="GKV882" s="396"/>
      <c r="GKW882" s="396"/>
      <c r="GKX882" s="396"/>
      <c r="GKY882" s="396"/>
      <c r="GKZ882" s="396"/>
      <c r="GLA882" s="396"/>
      <c r="GLB882" s="396"/>
      <c r="GLC882" s="396"/>
      <c r="GLD882" s="396"/>
      <c r="GLE882" s="396"/>
      <c r="GLF882" s="396"/>
      <c r="GLG882" s="396"/>
      <c r="GLH882" s="396"/>
      <c r="GLI882" s="396"/>
      <c r="GLJ882" s="396"/>
      <c r="GLK882" s="396"/>
      <c r="GLL882" s="396"/>
      <c r="GLM882" s="396"/>
      <c r="GLN882" s="396"/>
      <c r="GLO882" s="396"/>
      <c r="GLP882" s="396"/>
      <c r="GLQ882" s="396"/>
      <c r="GLR882" s="396"/>
      <c r="GLS882" s="396"/>
      <c r="GLT882" s="396"/>
      <c r="GLU882" s="396"/>
      <c r="GLV882" s="396"/>
      <c r="GLW882" s="396"/>
      <c r="GLX882" s="396"/>
      <c r="GLY882" s="396"/>
      <c r="GLZ882" s="396"/>
      <c r="GMA882" s="396"/>
      <c r="GMB882" s="396"/>
      <c r="GMC882" s="396"/>
      <c r="GMD882" s="396"/>
      <c r="GME882" s="396"/>
      <c r="GMF882" s="396"/>
      <c r="GMG882" s="396"/>
      <c r="GMH882" s="396"/>
      <c r="GMI882" s="396"/>
      <c r="GMJ882" s="396"/>
      <c r="GMK882" s="396"/>
      <c r="GML882" s="396"/>
      <c r="GMM882" s="396"/>
      <c r="GMN882" s="396"/>
      <c r="GMO882" s="396"/>
      <c r="GMP882" s="396"/>
      <c r="GMQ882" s="396"/>
      <c r="GMR882" s="396"/>
      <c r="GMS882" s="396"/>
      <c r="GMT882" s="396"/>
      <c r="GMU882" s="396"/>
      <c r="GMV882" s="396"/>
      <c r="GMW882" s="396"/>
      <c r="GMX882" s="396"/>
      <c r="GMY882" s="396"/>
      <c r="GMZ882" s="396"/>
      <c r="GNA882" s="396"/>
      <c r="GNB882" s="396"/>
      <c r="GNC882" s="396"/>
      <c r="GND882" s="396"/>
      <c r="GNE882" s="396"/>
      <c r="GNF882" s="396"/>
      <c r="GNG882" s="396"/>
      <c r="GNH882" s="396"/>
      <c r="GNI882" s="396"/>
      <c r="GNJ882" s="396"/>
      <c r="GNK882" s="396"/>
      <c r="GNL882" s="396"/>
      <c r="GNM882" s="396"/>
      <c r="GNN882" s="396"/>
      <c r="GNO882" s="396"/>
      <c r="GNP882" s="396"/>
      <c r="GNQ882" s="396"/>
      <c r="GNR882" s="396"/>
      <c r="GNS882" s="396"/>
      <c r="GNT882" s="396"/>
      <c r="GNU882" s="396"/>
      <c r="GNV882" s="396"/>
      <c r="GNW882" s="396"/>
      <c r="GNX882" s="396"/>
      <c r="GNY882" s="396"/>
      <c r="GNZ882" s="396"/>
      <c r="GOA882" s="396"/>
      <c r="GOB882" s="396"/>
      <c r="GOC882" s="396"/>
      <c r="GOD882" s="396"/>
      <c r="GOE882" s="396"/>
      <c r="GOF882" s="396"/>
      <c r="GOG882" s="396"/>
      <c r="GOH882" s="396"/>
      <c r="GOI882" s="396"/>
      <c r="GOJ882" s="396"/>
      <c r="GOK882" s="396"/>
      <c r="GOL882" s="396"/>
      <c r="GOM882" s="396"/>
      <c r="GON882" s="396"/>
      <c r="GOO882" s="396"/>
      <c r="GOP882" s="396"/>
      <c r="GOQ882" s="396"/>
      <c r="GOR882" s="396"/>
      <c r="GOS882" s="396"/>
      <c r="GOT882" s="396"/>
      <c r="GOU882" s="396"/>
      <c r="GOV882" s="396"/>
      <c r="GOW882" s="396"/>
      <c r="GOX882" s="396"/>
      <c r="GOY882" s="396"/>
      <c r="GOZ882" s="396"/>
      <c r="GPA882" s="396"/>
      <c r="GPB882" s="396"/>
      <c r="GPC882" s="396"/>
      <c r="GPD882" s="396"/>
      <c r="GPE882" s="396"/>
      <c r="GPF882" s="396"/>
      <c r="GPG882" s="396"/>
      <c r="GPH882" s="396"/>
      <c r="GPI882" s="396"/>
      <c r="GPJ882" s="396"/>
      <c r="GPK882" s="396"/>
      <c r="GPL882" s="396"/>
      <c r="GPM882" s="396"/>
      <c r="GPN882" s="396"/>
      <c r="GPO882" s="396"/>
      <c r="GPP882" s="396"/>
      <c r="GPQ882" s="396"/>
      <c r="GPR882" s="396"/>
      <c r="GPS882" s="396"/>
      <c r="GPT882" s="396"/>
      <c r="GPU882" s="396"/>
      <c r="GPV882" s="396"/>
      <c r="GPW882" s="396"/>
      <c r="GPX882" s="396"/>
      <c r="GPY882" s="396"/>
      <c r="GPZ882" s="396"/>
      <c r="GQA882" s="396"/>
      <c r="GQB882" s="396"/>
      <c r="GQC882" s="396"/>
      <c r="GQD882" s="396"/>
      <c r="GQE882" s="396"/>
      <c r="GQF882" s="396"/>
      <c r="GQG882" s="396"/>
      <c r="GQH882" s="396"/>
      <c r="GQI882" s="396"/>
      <c r="GQJ882" s="396"/>
      <c r="GQK882" s="396"/>
      <c r="GQL882" s="396"/>
      <c r="GQM882" s="396"/>
      <c r="GQN882" s="396"/>
      <c r="GQO882" s="396"/>
      <c r="GQP882" s="396"/>
      <c r="GQQ882" s="396"/>
      <c r="GQR882" s="396"/>
      <c r="GQS882" s="396"/>
      <c r="GQT882" s="396"/>
      <c r="GQU882" s="396"/>
      <c r="GQV882" s="396"/>
      <c r="GQW882" s="396"/>
      <c r="GQX882" s="396"/>
      <c r="GQY882" s="396"/>
      <c r="GQZ882" s="396"/>
      <c r="GRA882" s="396"/>
      <c r="GRB882" s="396"/>
      <c r="GRC882" s="396"/>
      <c r="GRD882" s="396"/>
      <c r="GRE882" s="396"/>
      <c r="GRF882" s="396"/>
      <c r="GRG882" s="396"/>
      <c r="GRH882" s="396"/>
      <c r="GRI882" s="396"/>
      <c r="GRJ882" s="396"/>
      <c r="GRK882" s="396"/>
      <c r="GRL882" s="396"/>
      <c r="GRM882" s="396"/>
      <c r="GRN882" s="396"/>
      <c r="GRO882" s="396"/>
      <c r="GRP882" s="396"/>
      <c r="GRQ882" s="396"/>
      <c r="GRR882" s="396"/>
      <c r="GRS882" s="396"/>
      <c r="GRT882" s="396"/>
      <c r="GRU882" s="396"/>
      <c r="GRV882" s="396"/>
      <c r="GRW882" s="396"/>
      <c r="GRX882" s="396"/>
      <c r="GRY882" s="396"/>
      <c r="GRZ882" s="396"/>
      <c r="GSA882" s="396"/>
      <c r="GSB882" s="396"/>
      <c r="GSC882" s="396"/>
      <c r="GSD882" s="396"/>
      <c r="GSE882" s="396"/>
      <c r="GSF882" s="396"/>
      <c r="GSG882" s="396"/>
      <c r="GSH882" s="396"/>
      <c r="GSI882" s="396"/>
      <c r="GSJ882" s="396"/>
      <c r="GSK882" s="396"/>
      <c r="GSL882" s="396"/>
      <c r="GSM882" s="396"/>
      <c r="GSN882" s="396"/>
      <c r="GSO882" s="396"/>
      <c r="GSP882" s="396"/>
      <c r="GSQ882" s="396"/>
      <c r="GSR882" s="396"/>
      <c r="GSS882" s="396"/>
      <c r="GST882" s="396"/>
      <c r="GSU882" s="396"/>
      <c r="GSV882" s="396"/>
      <c r="GSW882" s="396"/>
      <c r="GSX882" s="396"/>
      <c r="GSY882" s="396"/>
      <c r="GSZ882" s="396"/>
      <c r="GTA882" s="396"/>
      <c r="GTB882" s="396"/>
      <c r="GTC882" s="396"/>
      <c r="GTD882" s="396"/>
      <c r="GTE882" s="396"/>
      <c r="GTF882" s="396"/>
      <c r="GTG882" s="396"/>
      <c r="GTH882" s="396"/>
      <c r="GTI882" s="396"/>
      <c r="GTJ882" s="396"/>
      <c r="GTK882" s="396"/>
      <c r="GTL882" s="396"/>
      <c r="GTM882" s="396"/>
      <c r="GTN882" s="396"/>
      <c r="GTO882" s="396"/>
      <c r="GTP882" s="396"/>
      <c r="GTQ882" s="396"/>
      <c r="GTR882" s="396"/>
      <c r="GTS882" s="396"/>
      <c r="GTT882" s="396"/>
      <c r="GTU882" s="396"/>
      <c r="GTV882" s="396"/>
      <c r="GTW882" s="396"/>
      <c r="GTX882" s="396"/>
      <c r="GTY882" s="396"/>
      <c r="GTZ882" s="396"/>
      <c r="GUA882" s="396"/>
      <c r="GUB882" s="396"/>
      <c r="GUC882" s="396"/>
      <c r="GUD882" s="396"/>
      <c r="GUE882" s="396"/>
      <c r="GUF882" s="396"/>
      <c r="GUG882" s="396"/>
      <c r="GUH882" s="396"/>
      <c r="GUI882" s="396"/>
      <c r="GUJ882" s="396"/>
      <c r="GUK882" s="396"/>
      <c r="GUL882" s="396"/>
      <c r="GUM882" s="396"/>
      <c r="GUN882" s="396"/>
      <c r="GUO882" s="396"/>
      <c r="GUP882" s="396"/>
      <c r="GUQ882" s="396"/>
      <c r="GUR882" s="396"/>
      <c r="GUS882" s="396"/>
      <c r="GUT882" s="396"/>
      <c r="GUU882" s="396"/>
      <c r="GUV882" s="396"/>
      <c r="GUW882" s="396"/>
      <c r="GUX882" s="396"/>
      <c r="GUY882" s="396"/>
      <c r="GUZ882" s="396"/>
      <c r="GVA882" s="396"/>
      <c r="GVB882" s="396"/>
      <c r="GVC882" s="396"/>
      <c r="GVD882" s="396"/>
      <c r="GVE882" s="396"/>
      <c r="GVF882" s="396"/>
      <c r="GVG882" s="396"/>
      <c r="GVH882" s="396"/>
      <c r="GVI882" s="396"/>
      <c r="GVJ882" s="396"/>
      <c r="GVK882" s="396"/>
      <c r="GVL882" s="396"/>
      <c r="GVM882" s="396"/>
      <c r="GVN882" s="396"/>
      <c r="GVO882" s="396"/>
      <c r="GVP882" s="396"/>
      <c r="GVQ882" s="396"/>
      <c r="GVR882" s="396"/>
      <c r="GVS882" s="396"/>
      <c r="GVT882" s="396"/>
      <c r="GVU882" s="396"/>
      <c r="GVV882" s="396"/>
      <c r="GVW882" s="396"/>
      <c r="GVX882" s="396"/>
      <c r="GVY882" s="396"/>
      <c r="GVZ882" s="396"/>
      <c r="GWA882" s="396"/>
      <c r="GWB882" s="396"/>
      <c r="GWC882" s="396"/>
      <c r="GWD882" s="396"/>
      <c r="GWE882" s="396"/>
      <c r="GWF882" s="396"/>
      <c r="GWG882" s="396"/>
      <c r="GWH882" s="396"/>
      <c r="GWI882" s="396"/>
      <c r="GWJ882" s="396"/>
      <c r="GWK882" s="396"/>
      <c r="GWL882" s="396"/>
      <c r="GWM882" s="396"/>
      <c r="GWN882" s="396"/>
      <c r="GWO882" s="396"/>
      <c r="GWP882" s="396"/>
      <c r="GWQ882" s="396"/>
      <c r="GWR882" s="396"/>
      <c r="GWS882" s="396"/>
      <c r="GWT882" s="396"/>
      <c r="GWU882" s="396"/>
      <c r="GWV882" s="396"/>
      <c r="GWW882" s="396"/>
      <c r="GWX882" s="396"/>
      <c r="GWY882" s="396"/>
      <c r="GWZ882" s="396"/>
      <c r="GXA882" s="396"/>
      <c r="GXB882" s="396"/>
      <c r="GXC882" s="396"/>
      <c r="GXD882" s="396"/>
      <c r="GXE882" s="396"/>
      <c r="GXF882" s="396"/>
      <c r="GXG882" s="396"/>
      <c r="GXH882" s="396"/>
      <c r="GXI882" s="396"/>
      <c r="GXJ882" s="396"/>
      <c r="GXK882" s="396"/>
      <c r="GXL882" s="396"/>
      <c r="GXM882" s="396"/>
      <c r="GXN882" s="396"/>
      <c r="GXO882" s="396"/>
      <c r="GXP882" s="396"/>
      <c r="GXQ882" s="396"/>
      <c r="GXR882" s="396"/>
      <c r="GXS882" s="396"/>
      <c r="GXT882" s="396"/>
      <c r="GXU882" s="396"/>
      <c r="GXV882" s="396"/>
      <c r="GXW882" s="396"/>
      <c r="GXX882" s="396"/>
      <c r="GXY882" s="396"/>
      <c r="GXZ882" s="396"/>
      <c r="GYA882" s="396"/>
      <c r="GYB882" s="396"/>
      <c r="GYC882" s="396"/>
      <c r="GYD882" s="396"/>
      <c r="GYE882" s="396"/>
      <c r="GYF882" s="396"/>
      <c r="GYG882" s="396"/>
      <c r="GYH882" s="396"/>
      <c r="GYI882" s="396"/>
      <c r="GYJ882" s="396"/>
      <c r="GYK882" s="396"/>
      <c r="GYL882" s="396"/>
      <c r="GYM882" s="396"/>
      <c r="GYN882" s="396"/>
      <c r="GYO882" s="396"/>
      <c r="GYP882" s="396"/>
      <c r="GYQ882" s="396"/>
      <c r="GYR882" s="396"/>
      <c r="GYS882" s="396"/>
      <c r="GYT882" s="396"/>
      <c r="GYU882" s="396"/>
      <c r="GYV882" s="396"/>
      <c r="GYW882" s="396"/>
      <c r="GYX882" s="396"/>
      <c r="GYY882" s="396"/>
      <c r="GYZ882" s="396"/>
      <c r="GZA882" s="396"/>
      <c r="GZB882" s="396"/>
      <c r="GZC882" s="396"/>
      <c r="GZD882" s="396"/>
      <c r="GZE882" s="396"/>
      <c r="GZF882" s="396"/>
      <c r="GZG882" s="396"/>
      <c r="GZH882" s="396"/>
      <c r="GZI882" s="396"/>
      <c r="GZJ882" s="396"/>
      <c r="GZK882" s="396"/>
      <c r="GZL882" s="396"/>
      <c r="GZM882" s="396"/>
      <c r="GZN882" s="396"/>
      <c r="GZO882" s="396"/>
      <c r="GZP882" s="396"/>
      <c r="GZQ882" s="396"/>
      <c r="GZR882" s="396"/>
      <c r="GZS882" s="396"/>
      <c r="GZT882" s="396"/>
      <c r="GZU882" s="396"/>
      <c r="GZV882" s="396"/>
      <c r="GZW882" s="396"/>
      <c r="GZX882" s="396"/>
      <c r="GZY882" s="396"/>
      <c r="GZZ882" s="396"/>
      <c r="HAA882" s="396"/>
      <c r="HAB882" s="396"/>
      <c r="HAC882" s="396"/>
      <c r="HAD882" s="396"/>
      <c r="HAE882" s="396"/>
      <c r="HAF882" s="396"/>
      <c r="HAG882" s="396"/>
      <c r="HAH882" s="396"/>
      <c r="HAI882" s="396"/>
      <c r="HAJ882" s="396"/>
      <c r="HAK882" s="396"/>
      <c r="HAL882" s="396"/>
      <c r="HAM882" s="396"/>
      <c r="HAN882" s="396"/>
      <c r="HAO882" s="396"/>
      <c r="HAP882" s="396"/>
      <c r="HAQ882" s="396"/>
      <c r="HAR882" s="396"/>
      <c r="HAS882" s="396"/>
      <c r="HAT882" s="396"/>
      <c r="HAU882" s="396"/>
      <c r="HAV882" s="396"/>
      <c r="HAW882" s="396"/>
      <c r="HAX882" s="396"/>
      <c r="HAY882" s="396"/>
      <c r="HAZ882" s="396"/>
      <c r="HBA882" s="396"/>
      <c r="HBB882" s="396"/>
      <c r="HBC882" s="396"/>
      <c r="HBD882" s="396"/>
      <c r="HBE882" s="396"/>
      <c r="HBF882" s="396"/>
      <c r="HBG882" s="396"/>
      <c r="HBH882" s="396"/>
      <c r="HBI882" s="396"/>
      <c r="HBJ882" s="396"/>
      <c r="HBK882" s="396"/>
      <c r="HBL882" s="396"/>
      <c r="HBM882" s="396"/>
      <c r="HBN882" s="396"/>
      <c r="HBO882" s="396"/>
      <c r="HBP882" s="396"/>
      <c r="HBQ882" s="396"/>
      <c r="HBR882" s="396"/>
      <c r="HBS882" s="396"/>
      <c r="HBT882" s="396"/>
      <c r="HBU882" s="396"/>
      <c r="HBV882" s="396"/>
      <c r="HBW882" s="396"/>
      <c r="HBX882" s="396"/>
      <c r="HBY882" s="396"/>
      <c r="HBZ882" s="396"/>
      <c r="HCA882" s="396"/>
      <c r="HCB882" s="396"/>
      <c r="HCC882" s="396"/>
      <c r="HCD882" s="396"/>
      <c r="HCE882" s="396"/>
      <c r="HCF882" s="396"/>
      <c r="HCG882" s="396"/>
      <c r="HCH882" s="396"/>
      <c r="HCI882" s="396"/>
      <c r="HCJ882" s="396"/>
      <c r="HCK882" s="396"/>
      <c r="HCL882" s="396"/>
      <c r="HCM882" s="396"/>
      <c r="HCN882" s="396"/>
      <c r="HCO882" s="396"/>
      <c r="HCP882" s="396"/>
      <c r="HCQ882" s="396"/>
      <c r="HCR882" s="396"/>
      <c r="HCS882" s="396"/>
      <c r="HCT882" s="396"/>
      <c r="HCU882" s="396"/>
      <c r="HCV882" s="396"/>
      <c r="HCW882" s="396"/>
      <c r="HCX882" s="396"/>
      <c r="HCY882" s="396"/>
      <c r="HCZ882" s="396"/>
      <c r="HDA882" s="396"/>
      <c r="HDB882" s="396"/>
      <c r="HDC882" s="396"/>
      <c r="HDD882" s="396"/>
      <c r="HDE882" s="396"/>
      <c r="HDF882" s="396"/>
      <c r="HDG882" s="396"/>
      <c r="HDH882" s="396"/>
      <c r="HDI882" s="396"/>
      <c r="HDJ882" s="396"/>
      <c r="HDK882" s="396"/>
      <c r="HDL882" s="396"/>
      <c r="HDM882" s="396"/>
      <c r="HDN882" s="396"/>
      <c r="HDO882" s="396"/>
      <c r="HDP882" s="396"/>
      <c r="HDQ882" s="396"/>
      <c r="HDR882" s="396"/>
      <c r="HDS882" s="396"/>
      <c r="HDT882" s="396"/>
      <c r="HDU882" s="396"/>
      <c r="HDV882" s="396"/>
      <c r="HDW882" s="396"/>
      <c r="HDX882" s="396"/>
      <c r="HDY882" s="396"/>
      <c r="HDZ882" s="396"/>
      <c r="HEA882" s="396"/>
      <c r="HEB882" s="396"/>
      <c r="HEC882" s="396"/>
      <c r="HED882" s="396"/>
      <c r="HEE882" s="396"/>
      <c r="HEF882" s="396"/>
      <c r="HEG882" s="396"/>
      <c r="HEH882" s="396"/>
      <c r="HEI882" s="396"/>
      <c r="HEJ882" s="396"/>
      <c r="HEK882" s="396"/>
      <c r="HEL882" s="396"/>
      <c r="HEM882" s="396"/>
      <c r="HEN882" s="396"/>
      <c r="HEO882" s="396"/>
      <c r="HEP882" s="396"/>
      <c r="HEQ882" s="396"/>
      <c r="HER882" s="396"/>
      <c r="HES882" s="396"/>
      <c r="HET882" s="396"/>
      <c r="HEU882" s="396"/>
      <c r="HEV882" s="396"/>
      <c r="HEW882" s="396"/>
      <c r="HEX882" s="396"/>
      <c r="HEY882" s="396"/>
      <c r="HEZ882" s="396"/>
      <c r="HFA882" s="396"/>
      <c r="HFB882" s="396"/>
      <c r="HFC882" s="396"/>
      <c r="HFD882" s="396"/>
      <c r="HFE882" s="396"/>
      <c r="HFF882" s="396"/>
      <c r="HFG882" s="396"/>
      <c r="HFH882" s="396"/>
      <c r="HFI882" s="396"/>
      <c r="HFJ882" s="396"/>
      <c r="HFK882" s="396"/>
      <c r="HFL882" s="396"/>
      <c r="HFM882" s="396"/>
      <c r="HFN882" s="396"/>
      <c r="HFO882" s="396"/>
      <c r="HFP882" s="396"/>
      <c r="HFQ882" s="396"/>
      <c r="HFR882" s="396"/>
      <c r="HFS882" s="396"/>
      <c r="HFT882" s="396"/>
      <c r="HFU882" s="396"/>
      <c r="HFV882" s="396"/>
      <c r="HFW882" s="396"/>
      <c r="HFX882" s="396"/>
      <c r="HFY882" s="396"/>
      <c r="HFZ882" s="396"/>
      <c r="HGA882" s="396"/>
      <c r="HGB882" s="396"/>
      <c r="HGC882" s="396"/>
      <c r="HGD882" s="396"/>
      <c r="HGE882" s="396"/>
      <c r="HGF882" s="396"/>
      <c r="HGG882" s="396"/>
      <c r="HGH882" s="396"/>
      <c r="HGI882" s="396"/>
      <c r="HGJ882" s="396"/>
      <c r="HGK882" s="396"/>
      <c r="HGL882" s="396"/>
      <c r="HGM882" s="396"/>
      <c r="HGN882" s="396"/>
      <c r="HGO882" s="396"/>
      <c r="HGP882" s="396"/>
      <c r="HGQ882" s="396"/>
      <c r="HGR882" s="396"/>
      <c r="HGS882" s="396"/>
      <c r="HGT882" s="396"/>
      <c r="HGU882" s="396"/>
      <c r="HGV882" s="396"/>
      <c r="HGW882" s="396"/>
      <c r="HGX882" s="396"/>
      <c r="HGY882" s="396"/>
      <c r="HGZ882" s="396"/>
      <c r="HHA882" s="396"/>
      <c r="HHB882" s="396"/>
      <c r="HHC882" s="396"/>
      <c r="HHD882" s="396"/>
      <c r="HHE882" s="396"/>
      <c r="HHF882" s="396"/>
      <c r="HHG882" s="396"/>
      <c r="HHH882" s="396"/>
      <c r="HHI882" s="396"/>
      <c r="HHJ882" s="396"/>
      <c r="HHK882" s="396"/>
      <c r="HHL882" s="396"/>
      <c r="HHM882" s="396"/>
      <c r="HHN882" s="396"/>
      <c r="HHO882" s="396"/>
      <c r="HHP882" s="396"/>
      <c r="HHQ882" s="396"/>
      <c r="HHR882" s="396"/>
      <c r="HHS882" s="396"/>
      <c r="HHT882" s="396"/>
      <c r="HHU882" s="396"/>
      <c r="HHV882" s="396"/>
      <c r="HHW882" s="396"/>
      <c r="HHX882" s="396"/>
      <c r="HHY882" s="396"/>
      <c r="HHZ882" s="396"/>
      <c r="HIA882" s="396"/>
      <c r="HIB882" s="396"/>
      <c r="HIC882" s="396"/>
      <c r="HID882" s="396"/>
      <c r="HIE882" s="396"/>
      <c r="HIF882" s="396"/>
      <c r="HIG882" s="396"/>
      <c r="HIH882" s="396"/>
      <c r="HII882" s="396"/>
      <c r="HIJ882" s="396"/>
      <c r="HIK882" s="396"/>
      <c r="HIL882" s="396"/>
      <c r="HIM882" s="396"/>
      <c r="HIN882" s="396"/>
      <c r="HIO882" s="396"/>
      <c r="HIP882" s="396"/>
      <c r="HIQ882" s="396"/>
      <c r="HIR882" s="396"/>
      <c r="HIS882" s="396"/>
      <c r="HIT882" s="396"/>
      <c r="HIU882" s="396"/>
      <c r="HIV882" s="396"/>
      <c r="HIW882" s="396"/>
      <c r="HIX882" s="396"/>
      <c r="HIY882" s="396"/>
      <c r="HIZ882" s="396"/>
      <c r="HJA882" s="396"/>
      <c r="HJB882" s="396"/>
      <c r="HJC882" s="396"/>
      <c r="HJD882" s="396"/>
      <c r="HJE882" s="396"/>
      <c r="HJF882" s="396"/>
      <c r="HJG882" s="396"/>
      <c r="HJH882" s="396"/>
      <c r="HJI882" s="396"/>
      <c r="HJJ882" s="396"/>
      <c r="HJK882" s="396"/>
      <c r="HJL882" s="396"/>
      <c r="HJM882" s="396"/>
      <c r="HJN882" s="396"/>
      <c r="HJO882" s="396"/>
      <c r="HJP882" s="396"/>
      <c r="HJQ882" s="396"/>
      <c r="HJR882" s="396"/>
      <c r="HJS882" s="396"/>
      <c r="HJT882" s="396"/>
      <c r="HJU882" s="396"/>
      <c r="HJV882" s="396"/>
      <c r="HJW882" s="396"/>
      <c r="HJX882" s="396"/>
      <c r="HJY882" s="396"/>
      <c r="HJZ882" s="396"/>
      <c r="HKA882" s="396"/>
      <c r="HKB882" s="396"/>
      <c r="HKC882" s="396"/>
      <c r="HKD882" s="396"/>
      <c r="HKE882" s="396"/>
      <c r="HKF882" s="396"/>
      <c r="HKG882" s="396"/>
      <c r="HKH882" s="396"/>
      <c r="HKI882" s="396"/>
      <c r="HKJ882" s="396"/>
      <c r="HKK882" s="396"/>
      <c r="HKL882" s="396"/>
      <c r="HKM882" s="396"/>
      <c r="HKN882" s="396"/>
      <c r="HKO882" s="396"/>
      <c r="HKP882" s="396"/>
      <c r="HKQ882" s="396"/>
      <c r="HKR882" s="396"/>
      <c r="HKS882" s="396"/>
      <c r="HKT882" s="396"/>
      <c r="HKU882" s="396"/>
      <c r="HKV882" s="396"/>
      <c r="HKW882" s="396"/>
      <c r="HKX882" s="396"/>
      <c r="HKY882" s="396"/>
      <c r="HKZ882" s="396"/>
      <c r="HLA882" s="396"/>
      <c r="HLB882" s="396"/>
      <c r="HLC882" s="396"/>
      <c r="HLD882" s="396"/>
      <c r="HLE882" s="396"/>
      <c r="HLF882" s="396"/>
      <c r="HLG882" s="396"/>
      <c r="HLH882" s="396"/>
      <c r="HLI882" s="396"/>
      <c r="HLJ882" s="396"/>
      <c r="HLK882" s="396"/>
      <c r="HLL882" s="396"/>
      <c r="HLM882" s="396"/>
      <c r="HLN882" s="396"/>
      <c r="HLO882" s="396"/>
      <c r="HLP882" s="396"/>
      <c r="HLQ882" s="396"/>
      <c r="HLR882" s="396"/>
      <c r="HLS882" s="396"/>
      <c r="HLT882" s="396"/>
      <c r="HLU882" s="396"/>
      <c r="HLV882" s="396"/>
      <c r="HLW882" s="396"/>
      <c r="HLX882" s="396"/>
      <c r="HLY882" s="396"/>
      <c r="HLZ882" s="396"/>
      <c r="HMA882" s="396"/>
      <c r="HMB882" s="396"/>
      <c r="HMC882" s="396"/>
      <c r="HMD882" s="396"/>
      <c r="HME882" s="396"/>
      <c r="HMF882" s="396"/>
      <c r="HMG882" s="396"/>
      <c r="HMH882" s="396"/>
      <c r="HMI882" s="396"/>
      <c r="HMJ882" s="396"/>
      <c r="HMK882" s="396"/>
      <c r="HML882" s="396"/>
      <c r="HMM882" s="396"/>
      <c r="HMN882" s="396"/>
      <c r="HMO882" s="396"/>
      <c r="HMP882" s="396"/>
      <c r="HMQ882" s="396"/>
      <c r="HMR882" s="396"/>
      <c r="HMS882" s="396"/>
      <c r="HMT882" s="396"/>
      <c r="HMU882" s="396"/>
      <c r="HMV882" s="396"/>
      <c r="HMW882" s="396"/>
      <c r="HMX882" s="396"/>
      <c r="HMY882" s="396"/>
      <c r="HMZ882" s="396"/>
      <c r="HNA882" s="396"/>
      <c r="HNB882" s="396"/>
      <c r="HNC882" s="396"/>
      <c r="HND882" s="396"/>
      <c r="HNE882" s="396"/>
      <c r="HNF882" s="396"/>
      <c r="HNG882" s="396"/>
      <c r="HNH882" s="396"/>
      <c r="HNI882" s="396"/>
      <c r="HNJ882" s="396"/>
      <c r="HNK882" s="396"/>
      <c r="HNL882" s="396"/>
      <c r="HNM882" s="396"/>
      <c r="HNN882" s="396"/>
      <c r="HNO882" s="396"/>
      <c r="HNP882" s="396"/>
      <c r="HNQ882" s="396"/>
      <c r="HNR882" s="396"/>
      <c r="HNS882" s="396"/>
      <c r="HNT882" s="396"/>
      <c r="HNU882" s="396"/>
      <c r="HNV882" s="396"/>
      <c r="HNW882" s="396"/>
      <c r="HNX882" s="396"/>
      <c r="HNY882" s="396"/>
      <c r="HNZ882" s="396"/>
      <c r="HOA882" s="396"/>
      <c r="HOB882" s="396"/>
      <c r="HOC882" s="396"/>
      <c r="HOD882" s="396"/>
      <c r="HOE882" s="396"/>
      <c r="HOF882" s="396"/>
      <c r="HOG882" s="396"/>
      <c r="HOH882" s="396"/>
      <c r="HOI882" s="396"/>
      <c r="HOJ882" s="396"/>
      <c r="HOK882" s="396"/>
      <c r="HOL882" s="396"/>
      <c r="HOM882" s="396"/>
      <c r="HON882" s="396"/>
      <c r="HOO882" s="396"/>
      <c r="HOP882" s="396"/>
      <c r="HOQ882" s="396"/>
      <c r="HOR882" s="396"/>
      <c r="HOS882" s="396"/>
      <c r="HOT882" s="396"/>
      <c r="HOU882" s="396"/>
      <c r="HOV882" s="396"/>
      <c r="HOW882" s="396"/>
      <c r="HOX882" s="396"/>
      <c r="HOY882" s="396"/>
      <c r="HOZ882" s="396"/>
      <c r="HPA882" s="396"/>
      <c r="HPB882" s="396"/>
      <c r="HPC882" s="396"/>
      <c r="HPD882" s="396"/>
      <c r="HPE882" s="396"/>
      <c r="HPF882" s="396"/>
      <c r="HPG882" s="396"/>
      <c r="HPH882" s="396"/>
      <c r="HPI882" s="396"/>
      <c r="HPJ882" s="396"/>
      <c r="HPK882" s="396"/>
      <c r="HPL882" s="396"/>
      <c r="HPM882" s="396"/>
      <c r="HPN882" s="396"/>
      <c r="HPO882" s="396"/>
      <c r="HPP882" s="396"/>
      <c r="HPQ882" s="396"/>
      <c r="HPR882" s="396"/>
      <c r="HPS882" s="396"/>
      <c r="HPT882" s="396"/>
      <c r="HPU882" s="396"/>
      <c r="HPV882" s="396"/>
      <c r="HPW882" s="396"/>
      <c r="HPX882" s="396"/>
      <c r="HPY882" s="396"/>
      <c r="HPZ882" s="396"/>
      <c r="HQA882" s="396"/>
      <c r="HQB882" s="396"/>
      <c r="HQC882" s="396"/>
      <c r="HQD882" s="396"/>
      <c r="HQE882" s="396"/>
      <c r="HQF882" s="396"/>
      <c r="HQG882" s="396"/>
      <c r="HQH882" s="396"/>
      <c r="HQI882" s="396"/>
      <c r="HQJ882" s="396"/>
      <c r="HQK882" s="396"/>
      <c r="HQL882" s="396"/>
      <c r="HQM882" s="396"/>
      <c r="HQN882" s="396"/>
      <c r="HQO882" s="396"/>
      <c r="HQP882" s="396"/>
      <c r="HQQ882" s="396"/>
      <c r="HQR882" s="396"/>
      <c r="HQS882" s="396"/>
      <c r="HQT882" s="396"/>
      <c r="HQU882" s="396"/>
      <c r="HQV882" s="396"/>
      <c r="HQW882" s="396"/>
      <c r="HQX882" s="396"/>
      <c r="HQY882" s="396"/>
      <c r="HQZ882" s="396"/>
      <c r="HRA882" s="396"/>
      <c r="HRB882" s="396"/>
      <c r="HRC882" s="396"/>
      <c r="HRD882" s="396"/>
      <c r="HRE882" s="396"/>
      <c r="HRF882" s="396"/>
      <c r="HRG882" s="396"/>
      <c r="HRH882" s="396"/>
      <c r="HRI882" s="396"/>
      <c r="HRJ882" s="396"/>
      <c r="HRK882" s="396"/>
      <c r="HRL882" s="396"/>
      <c r="HRM882" s="396"/>
      <c r="HRN882" s="396"/>
      <c r="HRO882" s="396"/>
      <c r="HRP882" s="396"/>
      <c r="HRQ882" s="396"/>
      <c r="HRR882" s="396"/>
      <c r="HRS882" s="396"/>
      <c r="HRT882" s="396"/>
      <c r="HRU882" s="396"/>
      <c r="HRV882" s="396"/>
      <c r="HRW882" s="396"/>
      <c r="HRX882" s="396"/>
      <c r="HRY882" s="396"/>
      <c r="HRZ882" s="396"/>
      <c r="HSA882" s="396"/>
      <c r="HSB882" s="396"/>
      <c r="HSC882" s="396"/>
      <c r="HSD882" s="396"/>
      <c r="HSE882" s="396"/>
      <c r="HSF882" s="396"/>
      <c r="HSG882" s="396"/>
      <c r="HSH882" s="396"/>
      <c r="HSI882" s="396"/>
      <c r="HSJ882" s="396"/>
      <c r="HSK882" s="396"/>
      <c r="HSL882" s="396"/>
      <c r="HSM882" s="396"/>
      <c r="HSN882" s="396"/>
      <c r="HSO882" s="396"/>
      <c r="HSP882" s="396"/>
      <c r="HSQ882" s="396"/>
      <c r="HSR882" s="396"/>
      <c r="HSS882" s="396"/>
      <c r="HST882" s="396"/>
      <c r="HSU882" s="396"/>
      <c r="HSV882" s="396"/>
      <c r="HSW882" s="396"/>
      <c r="HSX882" s="396"/>
      <c r="HSY882" s="396"/>
      <c r="HSZ882" s="396"/>
      <c r="HTA882" s="396"/>
      <c r="HTB882" s="396"/>
      <c r="HTC882" s="396"/>
      <c r="HTD882" s="396"/>
      <c r="HTE882" s="396"/>
      <c r="HTF882" s="396"/>
      <c r="HTG882" s="396"/>
      <c r="HTH882" s="396"/>
      <c r="HTI882" s="396"/>
      <c r="HTJ882" s="396"/>
      <c r="HTK882" s="396"/>
      <c r="HTL882" s="396"/>
      <c r="HTM882" s="396"/>
      <c r="HTN882" s="396"/>
      <c r="HTO882" s="396"/>
      <c r="HTP882" s="396"/>
      <c r="HTQ882" s="396"/>
      <c r="HTR882" s="396"/>
      <c r="HTS882" s="396"/>
      <c r="HTT882" s="396"/>
      <c r="HTU882" s="396"/>
      <c r="HTV882" s="396"/>
      <c r="HTW882" s="396"/>
      <c r="HTX882" s="396"/>
      <c r="HTY882" s="396"/>
      <c r="HTZ882" s="396"/>
      <c r="HUA882" s="396"/>
      <c r="HUB882" s="396"/>
      <c r="HUC882" s="396"/>
      <c r="HUD882" s="396"/>
      <c r="HUE882" s="396"/>
      <c r="HUF882" s="396"/>
      <c r="HUG882" s="396"/>
      <c r="HUH882" s="396"/>
      <c r="HUI882" s="396"/>
      <c r="HUJ882" s="396"/>
      <c r="HUK882" s="396"/>
      <c r="HUL882" s="396"/>
      <c r="HUM882" s="396"/>
      <c r="HUN882" s="396"/>
      <c r="HUO882" s="396"/>
      <c r="HUP882" s="396"/>
      <c r="HUQ882" s="396"/>
      <c r="HUR882" s="396"/>
      <c r="HUS882" s="396"/>
      <c r="HUT882" s="396"/>
      <c r="HUU882" s="396"/>
      <c r="HUV882" s="396"/>
      <c r="HUW882" s="396"/>
      <c r="HUX882" s="396"/>
      <c r="HUY882" s="396"/>
      <c r="HUZ882" s="396"/>
      <c r="HVA882" s="396"/>
      <c r="HVB882" s="396"/>
      <c r="HVC882" s="396"/>
      <c r="HVD882" s="396"/>
      <c r="HVE882" s="396"/>
      <c r="HVF882" s="396"/>
      <c r="HVG882" s="396"/>
      <c r="HVH882" s="396"/>
      <c r="HVI882" s="396"/>
      <c r="HVJ882" s="396"/>
      <c r="HVK882" s="396"/>
      <c r="HVL882" s="396"/>
      <c r="HVM882" s="396"/>
      <c r="HVN882" s="396"/>
      <c r="HVO882" s="396"/>
      <c r="HVP882" s="396"/>
      <c r="HVQ882" s="396"/>
      <c r="HVR882" s="396"/>
      <c r="HVS882" s="396"/>
      <c r="HVT882" s="396"/>
      <c r="HVU882" s="396"/>
      <c r="HVV882" s="396"/>
      <c r="HVW882" s="396"/>
      <c r="HVX882" s="396"/>
      <c r="HVY882" s="396"/>
      <c r="HVZ882" s="396"/>
      <c r="HWA882" s="396"/>
      <c r="HWB882" s="396"/>
      <c r="HWC882" s="396"/>
      <c r="HWD882" s="396"/>
      <c r="HWE882" s="396"/>
      <c r="HWF882" s="396"/>
      <c r="HWG882" s="396"/>
      <c r="HWH882" s="396"/>
      <c r="HWI882" s="396"/>
      <c r="HWJ882" s="396"/>
      <c r="HWK882" s="396"/>
      <c r="HWL882" s="396"/>
      <c r="HWM882" s="396"/>
      <c r="HWN882" s="396"/>
      <c r="HWO882" s="396"/>
      <c r="HWP882" s="396"/>
      <c r="HWQ882" s="396"/>
      <c r="HWR882" s="396"/>
      <c r="HWS882" s="396"/>
      <c r="HWT882" s="396"/>
      <c r="HWU882" s="396"/>
      <c r="HWV882" s="396"/>
      <c r="HWW882" s="396"/>
      <c r="HWX882" s="396"/>
      <c r="HWY882" s="396"/>
      <c r="HWZ882" s="396"/>
      <c r="HXA882" s="396"/>
      <c r="HXB882" s="396"/>
      <c r="HXC882" s="396"/>
      <c r="HXD882" s="396"/>
      <c r="HXE882" s="396"/>
      <c r="HXF882" s="396"/>
      <c r="HXG882" s="396"/>
      <c r="HXH882" s="396"/>
      <c r="HXI882" s="396"/>
      <c r="HXJ882" s="396"/>
      <c r="HXK882" s="396"/>
      <c r="HXL882" s="396"/>
      <c r="HXM882" s="396"/>
      <c r="HXN882" s="396"/>
      <c r="HXO882" s="396"/>
      <c r="HXP882" s="396"/>
      <c r="HXQ882" s="396"/>
      <c r="HXR882" s="396"/>
      <c r="HXS882" s="396"/>
      <c r="HXT882" s="396"/>
      <c r="HXU882" s="396"/>
      <c r="HXV882" s="396"/>
      <c r="HXW882" s="396"/>
      <c r="HXX882" s="396"/>
      <c r="HXY882" s="396"/>
      <c r="HXZ882" s="396"/>
      <c r="HYA882" s="396"/>
      <c r="HYB882" s="396"/>
      <c r="HYC882" s="396"/>
      <c r="HYD882" s="396"/>
      <c r="HYE882" s="396"/>
      <c r="HYF882" s="396"/>
      <c r="HYG882" s="396"/>
      <c r="HYH882" s="396"/>
      <c r="HYI882" s="396"/>
      <c r="HYJ882" s="396"/>
      <c r="HYK882" s="396"/>
      <c r="HYL882" s="396"/>
      <c r="HYM882" s="396"/>
      <c r="HYN882" s="396"/>
      <c r="HYO882" s="396"/>
      <c r="HYP882" s="396"/>
      <c r="HYQ882" s="396"/>
      <c r="HYR882" s="396"/>
      <c r="HYS882" s="396"/>
      <c r="HYT882" s="396"/>
      <c r="HYU882" s="396"/>
      <c r="HYV882" s="396"/>
      <c r="HYW882" s="396"/>
      <c r="HYX882" s="396"/>
      <c r="HYY882" s="396"/>
      <c r="HYZ882" s="396"/>
      <c r="HZA882" s="396"/>
      <c r="HZB882" s="396"/>
      <c r="HZC882" s="396"/>
      <c r="HZD882" s="396"/>
      <c r="HZE882" s="396"/>
      <c r="HZF882" s="396"/>
      <c r="HZG882" s="396"/>
      <c r="HZH882" s="396"/>
      <c r="HZI882" s="396"/>
      <c r="HZJ882" s="396"/>
      <c r="HZK882" s="396"/>
      <c r="HZL882" s="396"/>
      <c r="HZM882" s="396"/>
      <c r="HZN882" s="396"/>
      <c r="HZO882" s="396"/>
      <c r="HZP882" s="396"/>
      <c r="HZQ882" s="396"/>
      <c r="HZR882" s="396"/>
      <c r="HZS882" s="396"/>
      <c r="HZT882" s="396"/>
      <c r="HZU882" s="396"/>
      <c r="HZV882" s="396"/>
      <c r="HZW882" s="396"/>
      <c r="HZX882" s="396"/>
      <c r="HZY882" s="396"/>
      <c r="HZZ882" s="396"/>
      <c r="IAA882" s="396"/>
      <c r="IAB882" s="396"/>
      <c r="IAC882" s="396"/>
      <c r="IAD882" s="396"/>
      <c r="IAE882" s="396"/>
      <c r="IAF882" s="396"/>
      <c r="IAG882" s="396"/>
      <c r="IAH882" s="396"/>
      <c r="IAI882" s="396"/>
      <c r="IAJ882" s="396"/>
      <c r="IAK882" s="396"/>
      <c r="IAL882" s="396"/>
      <c r="IAM882" s="396"/>
      <c r="IAN882" s="396"/>
      <c r="IAO882" s="396"/>
      <c r="IAP882" s="396"/>
      <c r="IAQ882" s="396"/>
      <c r="IAR882" s="396"/>
      <c r="IAS882" s="396"/>
      <c r="IAT882" s="396"/>
      <c r="IAU882" s="396"/>
      <c r="IAV882" s="396"/>
      <c r="IAW882" s="396"/>
      <c r="IAX882" s="396"/>
      <c r="IAY882" s="396"/>
      <c r="IAZ882" s="396"/>
      <c r="IBA882" s="396"/>
      <c r="IBB882" s="396"/>
      <c r="IBC882" s="396"/>
      <c r="IBD882" s="396"/>
      <c r="IBE882" s="396"/>
      <c r="IBF882" s="396"/>
      <c r="IBG882" s="396"/>
      <c r="IBH882" s="396"/>
      <c r="IBI882" s="396"/>
      <c r="IBJ882" s="396"/>
      <c r="IBK882" s="396"/>
      <c r="IBL882" s="396"/>
      <c r="IBM882" s="396"/>
      <c r="IBN882" s="396"/>
      <c r="IBO882" s="396"/>
      <c r="IBP882" s="396"/>
      <c r="IBQ882" s="396"/>
      <c r="IBR882" s="396"/>
      <c r="IBS882" s="396"/>
      <c r="IBT882" s="396"/>
      <c r="IBU882" s="396"/>
      <c r="IBV882" s="396"/>
      <c r="IBW882" s="396"/>
      <c r="IBX882" s="396"/>
      <c r="IBY882" s="396"/>
      <c r="IBZ882" s="396"/>
      <c r="ICA882" s="396"/>
      <c r="ICB882" s="396"/>
      <c r="ICC882" s="396"/>
      <c r="ICD882" s="396"/>
      <c r="ICE882" s="396"/>
      <c r="ICF882" s="396"/>
      <c r="ICG882" s="396"/>
      <c r="ICH882" s="396"/>
      <c r="ICI882" s="396"/>
      <c r="ICJ882" s="396"/>
      <c r="ICK882" s="396"/>
      <c r="ICL882" s="396"/>
      <c r="ICM882" s="396"/>
      <c r="ICN882" s="396"/>
      <c r="ICO882" s="396"/>
      <c r="ICP882" s="396"/>
      <c r="ICQ882" s="396"/>
      <c r="ICR882" s="396"/>
      <c r="ICS882" s="396"/>
      <c r="ICT882" s="396"/>
      <c r="ICU882" s="396"/>
      <c r="ICV882" s="396"/>
      <c r="ICW882" s="396"/>
      <c r="ICX882" s="396"/>
      <c r="ICY882" s="396"/>
      <c r="ICZ882" s="396"/>
      <c r="IDA882" s="396"/>
      <c r="IDB882" s="396"/>
      <c r="IDC882" s="396"/>
      <c r="IDD882" s="396"/>
      <c r="IDE882" s="396"/>
      <c r="IDF882" s="396"/>
      <c r="IDG882" s="396"/>
      <c r="IDH882" s="396"/>
      <c r="IDI882" s="396"/>
      <c r="IDJ882" s="396"/>
      <c r="IDK882" s="396"/>
      <c r="IDL882" s="396"/>
      <c r="IDM882" s="396"/>
      <c r="IDN882" s="396"/>
      <c r="IDO882" s="396"/>
      <c r="IDP882" s="396"/>
      <c r="IDQ882" s="396"/>
      <c r="IDR882" s="396"/>
      <c r="IDS882" s="396"/>
      <c r="IDT882" s="396"/>
      <c r="IDU882" s="396"/>
      <c r="IDV882" s="396"/>
      <c r="IDW882" s="396"/>
      <c r="IDX882" s="396"/>
      <c r="IDY882" s="396"/>
      <c r="IDZ882" s="396"/>
      <c r="IEA882" s="396"/>
      <c r="IEB882" s="396"/>
      <c r="IEC882" s="396"/>
      <c r="IED882" s="396"/>
      <c r="IEE882" s="396"/>
      <c r="IEF882" s="396"/>
      <c r="IEG882" s="396"/>
      <c r="IEH882" s="396"/>
      <c r="IEI882" s="396"/>
      <c r="IEJ882" s="396"/>
      <c r="IEK882" s="396"/>
      <c r="IEL882" s="396"/>
      <c r="IEM882" s="396"/>
      <c r="IEN882" s="396"/>
      <c r="IEO882" s="396"/>
      <c r="IEP882" s="396"/>
      <c r="IEQ882" s="396"/>
      <c r="IER882" s="396"/>
      <c r="IES882" s="396"/>
      <c r="IET882" s="396"/>
      <c r="IEU882" s="396"/>
      <c r="IEV882" s="396"/>
      <c r="IEW882" s="396"/>
      <c r="IEX882" s="396"/>
      <c r="IEY882" s="396"/>
      <c r="IEZ882" s="396"/>
      <c r="IFA882" s="396"/>
      <c r="IFB882" s="396"/>
      <c r="IFC882" s="396"/>
      <c r="IFD882" s="396"/>
      <c r="IFE882" s="396"/>
      <c r="IFF882" s="396"/>
      <c r="IFG882" s="396"/>
      <c r="IFH882" s="396"/>
      <c r="IFI882" s="396"/>
      <c r="IFJ882" s="396"/>
      <c r="IFK882" s="396"/>
      <c r="IFL882" s="396"/>
      <c r="IFM882" s="396"/>
      <c r="IFN882" s="396"/>
      <c r="IFO882" s="396"/>
      <c r="IFP882" s="396"/>
      <c r="IFQ882" s="396"/>
      <c r="IFR882" s="396"/>
      <c r="IFS882" s="396"/>
      <c r="IFT882" s="396"/>
      <c r="IFU882" s="396"/>
      <c r="IFV882" s="396"/>
      <c r="IFW882" s="396"/>
      <c r="IFX882" s="396"/>
      <c r="IFY882" s="396"/>
      <c r="IFZ882" s="396"/>
      <c r="IGA882" s="396"/>
      <c r="IGB882" s="396"/>
      <c r="IGC882" s="396"/>
      <c r="IGD882" s="396"/>
      <c r="IGE882" s="396"/>
      <c r="IGF882" s="396"/>
      <c r="IGG882" s="396"/>
      <c r="IGH882" s="396"/>
      <c r="IGI882" s="396"/>
      <c r="IGJ882" s="396"/>
      <c r="IGK882" s="396"/>
      <c r="IGL882" s="396"/>
      <c r="IGM882" s="396"/>
      <c r="IGN882" s="396"/>
      <c r="IGO882" s="396"/>
      <c r="IGP882" s="396"/>
      <c r="IGQ882" s="396"/>
      <c r="IGR882" s="396"/>
      <c r="IGS882" s="396"/>
      <c r="IGT882" s="396"/>
      <c r="IGU882" s="396"/>
      <c r="IGV882" s="396"/>
      <c r="IGW882" s="396"/>
      <c r="IGX882" s="396"/>
      <c r="IGY882" s="396"/>
      <c r="IGZ882" s="396"/>
      <c r="IHA882" s="396"/>
      <c r="IHB882" s="396"/>
      <c r="IHC882" s="396"/>
      <c r="IHD882" s="396"/>
      <c r="IHE882" s="396"/>
      <c r="IHF882" s="396"/>
      <c r="IHG882" s="396"/>
      <c r="IHH882" s="396"/>
      <c r="IHI882" s="396"/>
      <c r="IHJ882" s="396"/>
      <c r="IHK882" s="396"/>
      <c r="IHL882" s="396"/>
      <c r="IHM882" s="396"/>
      <c r="IHN882" s="396"/>
      <c r="IHO882" s="396"/>
      <c r="IHP882" s="396"/>
      <c r="IHQ882" s="396"/>
      <c r="IHR882" s="396"/>
      <c r="IHS882" s="396"/>
      <c r="IHT882" s="396"/>
      <c r="IHU882" s="396"/>
      <c r="IHV882" s="396"/>
      <c r="IHW882" s="396"/>
      <c r="IHX882" s="396"/>
      <c r="IHY882" s="396"/>
      <c r="IHZ882" s="396"/>
      <c r="IIA882" s="396"/>
      <c r="IIB882" s="396"/>
      <c r="IIC882" s="396"/>
      <c r="IID882" s="396"/>
      <c r="IIE882" s="396"/>
      <c r="IIF882" s="396"/>
      <c r="IIG882" s="396"/>
      <c r="IIH882" s="396"/>
      <c r="III882" s="396"/>
      <c r="IIJ882" s="396"/>
      <c r="IIK882" s="396"/>
      <c r="IIL882" s="396"/>
      <c r="IIM882" s="396"/>
      <c r="IIN882" s="396"/>
      <c r="IIO882" s="396"/>
      <c r="IIP882" s="396"/>
      <c r="IIQ882" s="396"/>
      <c r="IIR882" s="396"/>
      <c r="IIS882" s="396"/>
      <c r="IIT882" s="396"/>
      <c r="IIU882" s="396"/>
      <c r="IIV882" s="396"/>
      <c r="IIW882" s="396"/>
      <c r="IIX882" s="396"/>
      <c r="IIY882" s="396"/>
      <c r="IIZ882" s="396"/>
      <c r="IJA882" s="396"/>
      <c r="IJB882" s="396"/>
      <c r="IJC882" s="396"/>
      <c r="IJD882" s="396"/>
      <c r="IJE882" s="396"/>
      <c r="IJF882" s="396"/>
      <c r="IJG882" s="396"/>
      <c r="IJH882" s="396"/>
      <c r="IJI882" s="396"/>
      <c r="IJJ882" s="396"/>
      <c r="IJK882" s="396"/>
      <c r="IJL882" s="396"/>
      <c r="IJM882" s="396"/>
      <c r="IJN882" s="396"/>
      <c r="IJO882" s="396"/>
      <c r="IJP882" s="396"/>
      <c r="IJQ882" s="396"/>
      <c r="IJR882" s="396"/>
      <c r="IJS882" s="396"/>
      <c r="IJT882" s="396"/>
      <c r="IJU882" s="396"/>
      <c r="IJV882" s="396"/>
      <c r="IJW882" s="396"/>
      <c r="IJX882" s="396"/>
      <c r="IJY882" s="396"/>
      <c r="IJZ882" s="396"/>
      <c r="IKA882" s="396"/>
      <c r="IKB882" s="396"/>
      <c r="IKC882" s="396"/>
      <c r="IKD882" s="396"/>
      <c r="IKE882" s="396"/>
      <c r="IKF882" s="396"/>
      <c r="IKG882" s="396"/>
      <c r="IKH882" s="396"/>
      <c r="IKI882" s="396"/>
      <c r="IKJ882" s="396"/>
      <c r="IKK882" s="396"/>
      <c r="IKL882" s="396"/>
      <c r="IKM882" s="396"/>
      <c r="IKN882" s="396"/>
      <c r="IKO882" s="396"/>
      <c r="IKP882" s="396"/>
      <c r="IKQ882" s="396"/>
      <c r="IKR882" s="396"/>
      <c r="IKS882" s="396"/>
      <c r="IKT882" s="396"/>
      <c r="IKU882" s="396"/>
      <c r="IKV882" s="396"/>
      <c r="IKW882" s="396"/>
      <c r="IKX882" s="396"/>
      <c r="IKY882" s="396"/>
      <c r="IKZ882" s="396"/>
      <c r="ILA882" s="396"/>
      <c r="ILB882" s="396"/>
      <c r="ILC882" s="396"/>
      <c r="ILD882" s="396"/>
      <c r="ILE882" s="396"/>
      <c r="ILF882" s="396"/>
      <c r="ILG882" s="396"/>
      <c r="ILH882" s="396"/>
      <c r="ILI882" s="396"/>
      <c r="ILJ882" s="396"/>
      <c r="ILK882" s="396"/>
      <c r="ILL882" s="396"/>
      <c r="ILM882" s="396"/>
      <c r="ILN882" s="396"/>
      <c r="ILO882" s="396"/>
      <c r="ILP882" s="396"/>
      <c r="ILQ882" s="396"/>
      <c r="ILR882" s="396"/>
      <c r="ILS882" s="396"/>
      <c r="ILT882" s="396"/>
      <c r="ILU882" s="396"/>
      <c r="ILV882" s="396"/>
      <c r="ILW882" s="396"/>
      <c r="ILX882" s="396"/>
      <c r="ILY882" s="396"/>
      <c r="ILZ882" s="396"/>
      <c r="IMA882" s="396"/>
      <c r="IMB882" s="396"/>
      <c r="IMC882" s="396"/>
      <c r="IMD882" s="396"/>
      <c r="IME882" s="396"/>
      <c r="IMF882" s="396"/>
      <c r="IMG882" s="396"/>
      <c r="IMH882" s="396"/>
      <c r="IMI882" s="396"/>
      <c r="IMJ882" s="396"/>
      <c r="IMK882" s="396"/>
      <c r="IML882" s="396"/>
      <c r="IMM882" s="396"/>
      <c r="IMN882" s="396"/>
      <c r="IMO882" s="396"/>
      <c r="IMP882" s="396"/>
      <c r="IMQ882" s="396"/>
      <c r="IMR882" s="396"/>
      <c r="IMS882" s="396"/>
      <c r="IMT882" s="396"/>
      <c r="IMU882" s="396"/>
      <c r="IMV882" s="396"/>
      <c r="IMW882" s="396"/>
      <c r="IMX882" s="396"/>
      <c r="IMY882" s="396"/>
      <c r="IMZ882" s="396"/>
      <c r="INA882" s="396"/>
      <c r="INB882" s="396"/>
      <c r="INC882" s="396"/>
      <c r="IND882" s="396"/>
      <c r="INE882" s="396"/>
      <c r="INF882" s="396"/>
      <c r="ING882" s="396"/>
      <c r="INH882" s="396"/>
      <c r="INI882" s="396"/>
      <c r="INJ882" s="396"/>
      <c r="INK882" s="396"/>
      <c r="INL882" s="396"/>
      <c r="INM882" s="396"/>
      <c r="INN882" s="396"/>
      <c r="INO882" s="396"/>
      <c r="INP882" s="396"/>
      <c r="INQ882" s="396"/>
      <c r="INR882" s="396"/>
      <c r="INS882" s="396"/>
      <c r="INT882" s="396"/>
      <c r="INU882" s="396"/>
      <c r="INV882" s="396"/>
      <c r="INW882" s="396"/>
      <c r="INX882" s="396"/>
      <c r="INY882" s="396"/>
      <c r="INZ882" s="396"/>
      <c r="IOA882" s="396"/>
      <c r="IOB882" s="396"/>
      <c r="IOC882" s="396"/>
      <c r="IOD882" s="396"/>
      <c r="IOE882" s="396"/>
      <c r="IOF882" s="396"/>
      <c r="IOG882" s="396"/>
      <c r="IOH882" s="396"/>
      <c r="IOI882" s="396"/>
      <c r="IOJ882" s="396"/>
      <c r="IOK882" s="396"/>
      <c r="IOL882" s="396"/>
      <c r="IOM882" s="396"/>
      <c r="ION882" s="396"/>
      <c r="IOO882" s="396"/>
      <c r="IOP882" s="396"/>
      <c r="IOQ882" s="396"/>
      <c r="IOR882" s="396"/>
      <c r="IOS882" s="396"/>
      <c r="IOT882" s="396"/>
      <c r="IOU882" s="396"/>
      <c r="IOV882" s="396"/>
      <c r="IOW882" s="396"/>
      <c r="IOX882" s="396"/>
      <c r="IOY882" s="396"/>
      <c r="IOZ882" s="396"/>
      <c r="IPA882" s="396"/>
      <c r="IPB882" s="396"/>
      <c r="IPC882" s="396"/>
      <c r="IPD882" s="396"/>
      <c r="IPE882" s="396"/>
      <c r="IPF882" s="396"/>
      <c r="IPG882" s="396"/>
      <c r="IPH882" s="396"/>
      <c r="IPI882" s="396"/>
      <c r="IPJ882" s="396"/>
      <c r="IPK882" s="396"/>
      <c r="IPL882" s="396"/>
      <c r="IPM882" s="396"/>
      <c r="IPN882" s="396"/>
      <c r="IPO882" s="396"/>
      <c r="IPP882" s="396"/>
      <c r="IPQ882" s="396"/>
      <c r="IPR882" s="396"/>
      <c r="IPS882" s="396"/>
      <c r="IPT882" s="396"/>
      <c r="IPU882" s="396"/>
      <c r="IPV882" s="396"/>
      <c r="IPW882" s="396"/>
      <c r="IPX882" s="396"/>
      <c r="IPY882" s="396"/>
      <c r="IPZ882" s="396"/>
      <c r="IQA882" s="396"/>
      <c r="IQB882" s="396"/>
      <c r="IQC882" s="396"/>
      <c r="IQD882" s="396"/>
      <c r="IQE882" s="396"/>
      <c r="IQF882" s="396"/>
      <c r="IQG882" s="396"/>
      <c r="IQH882" s="396"/>
      <c r="IQI882" s="396"/>
      <c r="IQJ882" s="396"/>
      <c r="IQK882" s="396"/>
      <c r="IQL882" s="396"/>
      <c r="IQM882" s="396"/>
      <c r="IQN882" s="396"/>
      <c r="IQO882" s="396"/>
      <c r="IQP882" s="396"/>
      <c r="IQQ882" s="396"/>
      <c r="IQR882" s="396"/>
      <c r="IQS882" s="396"/>
      <c r="IQT882" s="396"/>
      <c r="IQU882" s="396"/>
      <c r="IQV882" s="396"/>
      <c r="IQW882" s="396"/>
      <c r="IQX882" s="396"/>
      <c r="IQY882" s="396"/>
      <c r="IQZ882" s="396"/>
      <c r="IRA882" s="396"/>
      <c r="IRB882" s="396"/>
      <c r="IRC882" s="396"/>
      <c r="IRD882" s="396"/>
      <c r="IRE882" s="396"/>
      <c r="IRF882" s="396"/>
      <c r="IRG882" s="396"/>
      <c r="IRH882" s="396"/>
      <c r="IRI882" s="396"/>
      <c r="IRJ882" s="396"/>
      <c r="IRK882" s="396"/>
      <c r="IRL882" s="396"/>
      <c r="IRM882" s="396"/>
      <c r="IRN882" s="396"/>
      <c r="IRO882" s="396"/>
      <c r="IRP882" s="396"/>
      <c r="IRQ882" s="396"/>
      <c r="IRR882" s="396"/>
      <c r="IRS882" s="396"/>
      <c r="IRT882" s="396"/>
      <c r="IRU882" s="396"/>
      <c r="IRV882" s="396"/>
      <c r="IRW882" s="396"/>
      <c r="IRX882" s="396"/>
      <c r="IRY882" s="396"/>
      <c r="IRZ882" s="396"/>
      <c r="ISA882" s="396"/>
      <c r="ISB882" s="396"/>
      <c r="ISC882" s="396"/>
      <c r="ISD882" s="396"/>
      <c r="ISE882" s="396"/>
      <c r="ISF882" s="396"/>
      <c r="ISG882" s="396"/>
      <c r="ISH882" s="396"/>
      <c r="ISI882" s="396"/>
      <c r="ISJ882" s="396"/>
      <c r="ISK882" s="396"/>
      <c r="ISL882" s="396"/>
      <c r="ISM882" s="396"/>
      <c r="ISN882" s="396"/>
      <c r="ISO882" s="396"/>
      <c r="ISP882" s="396"/>
      <c r="ISQ882" s="396"/>
      <c r="ISR882" s="396"/>
      <c r="ISS882" s="396"/>
      <c r="IST882" s="396"/>
      <c r="ISU882" s="396"/>
      <c r="ISV882" s="396"/>
      <c r="ISW882" s="396"/>
      <c r="ISX882" s="396"/>
      <c r="ISY882" s="396"/>
      <c r="ISZ882" s="396"/>
      <c r="ITA882" s="396"/>
      <c r="ITB882" s="396"/>
      <c r="ITC882" s="396"/>
      <c r="ITD882" s="396"/>
      <c r="ITE882" s="396"/>
      <c r="ITF882" s="396"/>
      <c r="ITG882" s="396"/>
      <c r="ITH882" s="396"/>
      <c r="ITI882" s="396"/>
      <c r="ITJ882" s="396"/>
      <c r="ITK882" s="396"/>
      <c r="ITL882" s="396"/>
      <c r="ITM882" s="396"/>
      <c r="ITN882" s="396"/>
      <c r="ITO882" s="396"/>
      <c r="ITP882" s="396"/>
      <c r="ITQ882" s="396"/>
      <c r="ITR882" s="396"/>
      <c r="ITS882" s="396"/>
      <c r="ITT882" s="396"/>
      <c r="ITU882" s="396"/>
      <c r="ITV882" s="396"/>
      <c r="ITW882" s="396"/>
      <c r="ITX882" s="396"/>
      <c r="ITY882" s="396"/>
      <c r="ITZ882" s="396"/>
      <c r="IUA882" s="396"/>
      <c r="IUB882" s="396"/>
      <c r="IUC882" s="396"/>
      <c r="IUD882" s="396"/>
      <c r="IUE882" s="396"/>
      <c r="IUF882" s="396"/>
      <c r="IUG882" s="396"/>
      <c r="IUH882" s="396"/>
      <c r="IUI882" s="396"/>
      <c r="IUJ882" s="396"/>
      <c r="IUK882" s="396"/>
      <c r="IUL882" s="396"/>
      <c r="IUM882" s="396"/>
      <c r="IUN882" s="396"/>
      <c r="IUO882" s="396"/>
      <c r="IUP882" s="396"/>
      <c r="IUQ882" s="396"/>
      <c r="IUR882" s="396"/>
      <c r="IUS882" s="396"/>
      <c r="IUT882" s="396"/>
      <c r="IUU882" s="396"/>
      <c r="IUV882" s="396"/>
      <c r="IUW882" s="396"/>
      <c r="IUX882" s="396"/>
      <c r="IUY882" s="396"/>
      <c r="IUZ882" s="396"/>
      <c r="IVA882" s="396"/>
      <c r="IVB882" s="396"/>
      <c r="IVC882" s="396"/>
      <c r="IVD882" s="396"/>
      <c r="IVE882" s="396"/>
      <c r="IVF882" s="396"/>
      <c r="IVG882" s="396"/>
      <c r="IVH882" s="396"/>
      <c r="IVI882" s="396"/>
      <c r="IVJ882" s="396"/>
      <c r="IVK882" s="396"/>
      <c r="IVL882" s="396"/>
      <c r="IVM882" s="396"/>
      <c r="IVN882" s="396"/>
      <c r="IVO882" s="396"/>
      <c r="IVP882" s="396"/>
      <c r="IVQ882" s="396"/>
      <c r="IVR882" s="396"/>
      <c r="IVS882" s="396"/>
      <c r="IVT882" s="396"/>
      <c r="IVU882" s="396"/>
      <c r="IVV882" s="396"/>
      <c r="IVW882" s="396"/>
      <c r="IVX882" s="396"/>
      <c r="IVY882" s="396"/>
      <c r="IVZ882" s="396"/>
      <c r="IWA882" s="396"/>
      <c r="IWB882" s="396"/>
      <c r="IWC882" s="396"/>
      <c r="IWD882" s="396"/>
      <c r="IWE882" s="396"/>
      <c r="IWF882" s="396"/>
      <c r="IWG882" s="396"/>
      <c r="IWH882" s="396"/>
      <c r="IWI882" s="396"/>
      <c r="IWJ882" s="396"/>
      <c r="IWK882" s="396"/>
      <c r="IWL882" s="396"/>
      <c r="IWM882" s="396"/>
      <c r="IWN882" s="396"/>
      <c r="IWO882" s="396"/>
      <c r="IWP882" s="396"/>
      <c r="IWQ882" s="396"/>
      <c r="IWR882" s="396"/>
      <c r="IWS882" s="396"/>
      <c r="IWT882" s="396"/>
      <c r="IWU882" s="396"/>
      <c r="IWV882" s="396"/>
      <c r="IWW882" s="396"/>
      <c r="IWX882" s="396"/>
      <c r="IWY882" s="396"/>
      <c r="IWZ882" s="396"/>
      <c r="IXA882" s="396"/>
      <c r="IXB882" s="396"/>
      <c r="IXC882" s="396"/>
      <c r="IXD882" s="396"/>
      <c r="IXE882" s="396"/>
      <c r="IXF882" s="396"/>
      <c r="IXG882" s="396"/>
      <c r="IXH882" s="396"/>
      <c r="IXI882" s="396"/>
      <c r="IXJ882" s="396"/>
      <c r="IXK882" s="396"/>
      <c r="IXL882" s="396"/>
      <c r="IXM882" s="396"/>
      <c r="IXN882" s="396"/>
      <c r="IXO882" s="396"/>
      <c r="IXP882" s="396"/>
      <c r="IXQ882" s="396"/>
      <c r="IXR882" s="396"/>
      <c r="IXS882" s="396"/>
      <c r="IXT882" s="396"/>
      <c r="IXU882" s="396"/>
      <c r="IXV882" s="396"/>
      <c r="IXW882" s="396"/>
      <c r="IXX882" s="396"/>
      <c r="IXY882" s="396"/>
      <c r="IXZ882" s="396"/>
      <c r="IYA882" s="396"/>
      <c r="IYB882" s="396"/>
      <c r="IYC882" s="396"/>
      <c r="IYD882" s="396"/>
      <c r="IYE882" s="396"/>
      <c r="IYF882" s="396"/>
      <c r="IYG882" s="396"/>
      <c r="IYH882" s="396"/>
      <c r="IYI882" s="396"/>
      <c r="IYJ882" s="396"/>
      <c r="IYK882" s="396"/>
      <c r="IYL882" s="396"/>
      <c r="IYM882" s="396"/>
      <c r="IYN882" s="396"/>
      <c r="IYO882" s="396"/>
      <c r="IYP882" s="396"/>
      <c r="IYQ882" s="396"/>
      <c r="IYR882" s="396"/>
      <c r="IYS882" s="396"/>
      <c r="IYT882" s="396"/>
      <c r="IYU882" s="396"/>
      <c r="IYV882" s="396"/>
      <c r="IYW882" s="396"/>
      <c r="IYX882" s="396"/>
      <c r="IYY882" s="396"/>
      <c r="IYZ882" s="396"/>
      <c r="IZA882" s="396"/>
      <c r="IZB882" s="396"/>
      <c r="IZC882" s="396"/>
      <c r="IZD882" s="396"/>
      <c r="IZE882" s="396"/>
      <c r="IZF882" s="396"/>
      <c r="IZG882" s="396"/>
      <c r="IZH882" s="396"/>
      <c r="IZI882" s="396"/>
      <c r="IZJ882" s="396"/>
      <c r="IZK882" s="396"/>
      <c r="IZL882" s="396"/>
      <c r="IZM882" s="396"/>
      <c r="IZN882" s="396"/>
      <c r="IZO882" s="396"/>
      <c r="IZP882" s="396"/>
      <c r="IZQ882" s="396"/>
      <c r="IZR882" s="396"/>
      <c r="IZS882" s="396"/>
      <c r="IZT882" s="396"/>
      <c r="IZU882" s="396"/>
      <c r="IZV882" s="396"/>
      <c r="IZW882" s="396"/>
      <c r="IZX882" s="396"/>
      <c r="IZY882" s="396"/>
      <c r="IZZ882" s="396"/>
      <c r="JAA882" s="396"/>
      <c r="JAB882" s="396"/>
      <c r="JAC882" s="396"/>
      <c r="JAD882" s="396"/>
      <c r="JAE882" s="396"/>
      <c r="JAF882" s="396"/>
      <c r="JAG882" s="396"/>
      <c r="JAH882" s="396"/>
      <c r="JAI882" s="396"/>
      <c r="JAJ882" s="396"/>
      <c r="JAK882" s="396"/>
      <c r="JAL882" s="396"/>
      <c r="JAM882" s="396"/>
      <c r="JAN882" s="396"/>
      <c r="JAO882" s="396"/>
      <c r="JAP882" s="396"/>
      <c r="JAQ882" s="396"/>
      <c r="JAR882" s="396"/>
      <c r="JAS882" s="396"/>
      <c r="JAT882" s="396"/>
      <c r="JAU882" s="396"/>
      <c r="JAV882" s="396"/>
      <c r="JAW882" s="396"/>
      <c r="JAX882" s="396"/>
      <c r="JAY882" s="396"/>
      <c r="JAZ882" s="396"/>
      <c r="JBA882" s="396"/>
      <c r="JBB882" s="396"/>
      <c r="JBC882" s="396"/>
      <c r="JBD882" s="396"/>
      <c r="JBE882" s="396"/>
      <c r="JBF882" s="396"/>
      <c r="JBG882" s="396"/>
      <c r="JBH882" s="396"/>
      <c r="JBI882" s="396"/>
      <c r="JBJ882" s="396"/>
      <c r="JBK882" s="396"/>
      <c r="JBL882" s="396"/>
      <c r="JBM882" s="396"/>
      <c r="JBN882" s="396"/>
      <c r="JBO882" s="396"/>
      <c r="JBP882" s="396"/>
      <c r="JBQ882" s="396"/>
      <c r="JBR882" s="396"/>
      <c r="JBS882" s="396"/>
      <c r="JBT882" s="396"/>
      <c r="JBU882" s="396"/>
      <c r="JBV882" s="396"/>
      <c r="JBW882" s="396"/>
      <c r="JBX882" s="396"/>
      <c r="JBY882" s="396"/>
      <c r="JBZ882" s="396"/>
      <c r="JCA882" s="396"/>
      <c r="JCB882" s="396"/>
      <c r="JCC882" s="396"/>
      <c r="JCD882" s="396"/>
      <c r="JCE882" s="396"/>
      <c r="JCF882" s="396"/>
      <c r="JCG882" s="396"/>
      <c r="JCH882" s="396"/>
      <c r="JCI882" s="396"/>
      <c r="JCJ882" s="396"/>
      <c r="JCK882" s="396"/>
      <c r="JCL882" s="396"/>
      <c r="JCM882" s="396"/>
      <c r="JCN882" s="396"/>
      <c r="JCO882" s="396"/>
      <c r="JCP882" s="396"/>
      <c r="JCQ882" s="396"/>
      <c r="JCR882" s="396"/>
      <c r="JCS882" s="396"/>
      <c r="JCT882" s="396"/>
      <c r="JCU882" s="396"/>
      <c r="JCV882" s="396"/>
      <c r="JCW882" s="396"/>
      <c r="JCX882" s="396"/>
      <c r="JCY882" s="396"/>
      <c r="JCZ882" s="396"/>
      <c r="JDA882" s="396"/>
      <c r="JDB882" s="396"/>
      <c r="JDC882" s="396"/>
      <c r="JDD882" s="396"/>
      <c r="JDE882" s="396"/>
      <c r="JDF882" s="396"/>
      <c r="JDG882" s="396"/>
      <c r="JDH882" s="396"/>
      <c r="JDI882" s="396"/>
      <c r="JDJ882" s="396"/>
      <c r="JDK882" s="396"/>
      <c r="JDL882" s="396"/>
      <c r="JDM882" s="396"/>
      <c r="JDN882" s="396"/>
      <c r="JDO882" s="396"/>
      <c r="JDP882" s="396"/>
      <c r="JDQ882" s="396"/>
      <c r="JDR882" s="396"/>
      <c r="JDS882" s="396"/>
      <c r="JDT882" s="396"/>
      <c r="JDU882" s="396"/>
      <c r="JDV882" s="396"/>
      <c r="JDW882" s="396"/>
      <c r="JDX882" s="396"/>
      <c r="JDY882" s="396"/>
      <c r="JDZ882" s="396"/>
      <c r="JEA882" s="396"/>
      <c r="JEB882" s="396"/>
      <c r="JEC882" s="396"/>
      <c r="JED882" s="396"/>
      <c r="JEE882" s="396"/>
      <c r="JEF882" s="396"/>
      <c r="JEG882" s="396"/>
      <c r="JEH882" s="396"/>
      <c r="JEI882" s="396"/>
      <c r="JEJ882" s="396"/>
      <c r="JEK882" s="396"/>
      <c r="JEL882" s="396"/>
      <c r="JEM882" s="396"/>
      <c r="JEN882" s="396"/>
      <c r="JEO882" s="396"/>
      <c r="JEP882" s="396"/>
      <c r="JEQ882" s="396"/>
      <c r="JER882" s="396"/>
      <c r="JES882" s="396"/>
      <c r="JET882" s="396"/>
      <c r="JEU882" s="396"/>
      <c r="JEV882" s="396"/>
      <c r="JEW882" s="396"/>
      <c r="JEX882" s="396"/>
      <c r="JEY882" s="396"/>
      <c r="JEZ882" s="396"/>
      <c r="JFA882" s="396"/>
      <c r="JFB882" s="396"/>
      <c r="JFC882" s="396"/>
      <c r="JFD882" s="396"/>
      <c r="JFE882" s="396"/>
      <c r="JFF882" s="396"/>
      <c r="JFG882" s="396"/>
      <c r="JFH882" s="396"/>
      <c r="JFI882" s="396"/>
      <c r="JFJ882" s="396"/>
      <c r="JFK882" s="396"/>
      <c r="JFL882" s="396"/>
      <c r="JFM882" s="396"/>
      <c r="JFN882" s="396"/>
      <c r="JFO882" s="396"/>
      <c r="JFP882" s="396"/>
      <c r="JFQ882" s="396"/>
      <c r="JFR882" s="396"/>
      <c r="JFS882" s="396"/>
      <c r="JFT882" s="396"/>
      <c r="JFU882" s="396"/>
      <c r="JFV882" s="396"/>
      <c r="JFW882" s="396"/>
      <c r="JFX882" s="396"/>
      <c r="JFY882" s="396"/>
      <c r="JFZ882" s="396"/>
      <c r="JGA882" s="396"/>
      <c r="JGB882" s="396"/>
      <c r="JGC882" s="396"/>
      <c r="JGD882" s="396"/>
      <c r="JGE882" s="396"/>
      <c r="JGF882" s="396"/>
      <c r="JGG882" s="396"/>
      <c r="JGH882" s="396"/>
      <c r="JGI882" s="396"/>
      <c r="JGJ882" s="396"/>
      <c r="JGK882" s="396"/>
      <c r="JGL882" s="396"/>
      <c r="JGM882" s="396"/>
      <c r="JGN882" s="396"/>
      <c r="JGO882" s="396"/>
      <c r="JGP882" s="396"/>
      <c r="JGQ882" s="396"/>
      <c r="JGR882" s="396"/>
      <c r="JGS882" s="396"/>
      <c r="JGT882" s="396"/>
      <c r="JGU882" s="396"/>
      <c r="JGV882" s="396"/>
      <c r="JGW882" s="396"/>
      <c r="JGX882" s="396"/>
      <c r="JGY882" s="396"/>
      <c r="JGZ882" s="396"/>
      <c r="JHA882" s="396"/>
      <c r="JHB882" s="396"/>
      <c r="JHC882" s="396"/>
      <c r="JHD882" s="396"/>
      <c r="JHE882" s="396"/>
      <c r="JHF882" s="396"/>
      <c r="JHG882" s="396"/>
      <c r="JHH882" s="396"/>
      <c r="JHI882" s="396"/>
      <c r="JHJ882" s="396"/>
      <c r="JHK882" s="396"/>
      <c r="JHL882" s="396"/>
      <c r="JHM882" s="396"/>
      <c r="JHN882" s="396"/>
      <c r="JHO882" s="396"/>
      <c r="JHP882" s="396"/>
      <c r="JHQ882" s="396"/>
      <c r="JHR882" s="396"/>
      <c r="JHS882" s="396"/>
      <c r="JHT882" s="396"/>
      <c r="JHU882" s="396"/>
      <c r="JHV882" s="396"/>
      <c r="JHW882" s="396"/>
      <c r="JHX882" s="396"/>
      <c r="JHY882" s="396"/>
      <c r="JHZ882" s="396"/>
      <c r="JIA882" s="396"/>
      <c r="JIB882" s="396"/>
      <c r="JIC882" s="396"/>
      <c r="JID882" s="396"/>
      <c r="JIE882" s="396"/>
      <c r="JIF882" s="396"/>
      <c r="JIG882" s="396"/>
      <c r="JIH882" s="396"/>
      <c r="JII882" s="396"/>
      <c r="JIJ882" s="396"/>
      <c r="JIK882" s="396"/>
      <c r="JIL882" s="396"/>
      <c r="JIM882" s="396"/>
      <c r="JIN882" s="396"/>
      <c r="JIO882" s="396"/>
      <c r="JIP882" s="396"/>
      <c r="JIQ882" s="396"/>
      <c r="JIR882" s="396"/>
      <c r="JIS882" s="396"/>
      <c r="JIT882" s="396"/>
      <c r="JIU882" s="396"/>
      <c r="JIV882" s="396"/>
      <c r="JIW882" s="396"/>
      <c r="JIX882" s="396"/>
      <c r="JIY882" s="396"/>
      <c r="JIZ882" s="396"/>
      <c r="JJA882" s="396"/>
      <c r="JJB882" s="396"/>
      <c r="JJC882" s="396"/>
      <c r="JJD882" s="396"/>
      <c r="JJE882" s="396"/>
      <c r="JJF882" s="396"/>
      <c r="JJG882" s="396"/>
      <c r="JJH882" s="396"/>
      <c r="JJI882" s="396"/>
      <c r="JJJ882" s="396"/>
      <c r="JJK882" s="396"/>
      <c r="JJL882" s="396"/>
      <c r="JJM882" s="396"/>
      <c r="JJN882" s="396"/>
      <c r="JJO882" s="396"/>
      <c r="JJP882" s="396"/>
      <c r="JJQ882" s="396"/>
      <c r="JJR882" s="396"/>
      <c r="JJS882" s="396"/>
      <c r="JJT882" s="396"/>
      <c r="JJU882" s="396"/>
      <c r="JJV882" s="396"/>
      <c r="JJW882" s="396"/>
      <c r="JJX882" s="396"/>
      <c r="JJY882" s="396"/>
      <c r="JJZ882" s="396"/>
      <c r="JKA882" s="396"/>
      <c r="JKB882" s="396"/>
      <c r="JKC882" s="396"/>
      <c r="JKD882" s="396"/>
      <c r="JKE882" s="396"/>
      <c r="JKF882" s="396"/>
      <c r="JKG882" s="396"/>
      <c r="JKH882" s="396"/>
      <c r="JKI882" s="396"/>
      <c r="JKJ882" s="396"/>
      <c r="JKK882" s="396"/>
      <c r="JKL882" s="396"/>
      <c r="JKM882" s="396"/>
      <c r="JKN882" s="396"/>
      <c r="JKO882" s="396"/>
      <c r="JKP882" s="396"/>
      <c r="JKQ882" s="396"/>
      <c r="JKR882" s="396"/>
      <c r="JKS882" s="396"/>
      <c r="JKT882" s="396"/>
      <c r="JKU882" s="396"/>
      <c r="JKV882" s="396"/>
      <c r="JKW882" s="396"/>
      <c r="JKX882" s="396"/>
      <c r="JKY882" s="396"/>
      <c r="JKZ882" s="396"/>
      <c r="JLA882" s="396"/>
      <c r="JLB882" s="396"/>
      <c r="JLC882" s="396"/>
      <c r="JLD882" s="396"/>
      <c r="JLE882" s="396"/>
      <c r="JLF882" s="396"/>
      <c r="JLG882" s="396"/>
      <c r="JLH882" s="396"/>
      <c r="JLI882" s="396"/>
      <c r="JLJ882" s="396"/>
      <c r="JLK882" s="396"/>
      <c r="JLL882" s="396"/>
      <c r="JLM882" s="396"/>
      <c r="JLN882" s="396"/>
      <c r="JLO882" s="396"/>
      <c r="JLP882" s="396"/>
      <c r="JLQ882" s="396"/>
      <c r="JLR882" s="396"/>
      <c r="JLS882" s="396"/>
      <c r="JLT882" s="396"/>
      <c r="JLU882" s="396"/>
      <c r="JLV882" s="396"/>
      <c r="JLW882" s="396"/>
      <c r="JLX882" s="396"/>
      <c r="JLY882" s="396"/>
      <c r="JLZ882" s="396"/>
      <c r="JMA882" s="396"/>
      <c r="JMB882" s="396"/>
      <c r="JMC882" s="396"/>
      <c r="JMD882" s="396"/>
      <c r="JME882" s="396"/>
      <c r="JMF882" s="396"/>
      <c r="JMG882" s="396"/>
      <c r="JMH882" s="396"/>
      <c r="JMI882" s="396"/>
      <c r="JMJ882" s="396"/>
      <c r="JMK882" s="396"/>
      <c r="JML882" s="396"/>
      <c r="JMM882" s="396"/>
      <c r="JMN882" s="396"/>
      <c r="JMO882" s="396"/>
      <c r="JMP882" s="396"/>
      <c r="JMQ882" s="396"/>
      <c r="JMR882" s="396"/>
      <c r="JMS882" s="396"/>
      <c r="JMT882" s="396"/>
      <c r="JMU882" s="396"/>
      <c r="JMV882" s="396"/>
      <c r="JMW882" s="396"/>
      <c r="JMX882" s="396"/>
      <c r="JMY882" s="396"/>
      <c r="JMZ882" s="396"/>
      <c r="JNA882" s="396"/>
      <c r="JNB882" s="396"/>
      <c r="JNC882" s="396"/>
      <c r="JND882" s="396"/>
      <c r="JNE882" s="396"/>
      <c r="JNF882" s="396"/>
      <c r="JNG882" s="396"/>
      <c r="JNH882" s="396"/>
      <c r="JNI882" s="396"/>
      <c r="JNJ882" s="396"/>
      <c r="JNK882" s="396"/>
      <c r="JNL882" s="396"/>
      <c r="JNM882" s="396"/>
      <c r="JNN882" s="396"/>
      <c r="JNO882" s="396"/>
      <c r="JNP882" s="396"/>
      <c r="JNQ882" s="396"/>
      <c r="JNR882" s="396"/>
      <c r="JNS882" s="396"/>
      <c r="JNT882" s="396"/>
      <c r="JNU882" s="396"/>
      <c r="JNV882" s="396"/>
      <c r="JNW882" s="396"/>
      <c r="JNX882" s="396"/>
      <c r="JNY882" s="396"/>
      <c r="JNZ882" s="396"/>
      <c r="JOA882" s="396"/>
      <c r="JOB882" s="396"/>
      <c r="JOC882" s="396"/>
      <c r="JOD882" s="396"/>
      <c r="JOE882" s="396"/>
      <c r="JOF882" s="396"/>
      <c r="JOG882" s="396"/>
      <c r="JOH882" s="396"/>
      <c r="JOI882" s="396"/>
      <c r="JOJ882" s="396"/>
      <c r="JOK882" s="396"/>
      <c r="JOL882" s="396"/>
      <c r="JOM882" s="396"/>
      <c r="JON882" s="396"/>
      <c r="JOO882" s="396"/>
      <c r="JOP882" s="396"/>
      <c r="JOQ882" s="396"/>
      <c r="JOR882" s="396"/>
      <c r="JOS882" s="396"/>
      <c r="JOT882" s="396"/>
      <c r="JOU882" s="396"/>
      <c r="JOV882" s="396"/>
      <c r="JOW882" s="396"/>
      <c r="JOX882" s="396"/>
      <c r="JOY882" s="396"/>
      <c r="JOZ882" s="396"/>
      <c r="JPA882" s="396"/>
      <c r="JPB882" s="396"/>
      <c r="JPC882" s="396"/>
      <c r="JPD882" s="396"/>
      <c r="JPE882" s="396"/>
      <c r="JPF882" s="396"/>
      <c r="JPG882" s="396"/>
      <c r="JPH882" s="396"/>
      <c r="JPI882" s="396"/>
      <c r="JPJ882" s="396"/>
      <c r="JPK882" s="396"/>
      <c r="JPL882" s="396"/>
      <c r="JPM882" s="396"/>
      <c r="JPN882" s="396"/>
      <c r="JPO882" s="396"/>
      <c r="JPP882" s="396"/>
      <c r="JPQ882" s="396"/>
      <c r="JPR882" s="396"/>
      <c r="JPS882" s="396"/>
      <c r="JPT882" s="396"/>
      <c r="JPU882" s="396"/>
      <c r="JPV882" s="396"/>
      <c r="JPW882" s="396"/>
      <c r="JPX882" s="396"/>
      <c r="JPY882" s="396"/>
      <c r="JPZ882" s="396"/>
      <c r="JQA882" s="396"/>
      <c r="JQB882" s="396"/>
      <c r="JQC882" s="396"/>
      <c r="JQD882" s="396"/>
      <c r="JQE882" s="396"/>
      <c r="JQF882" s="396"/>
      <c r="JQG882" s="396"/>
      <c r="JQH882" s="396"/>
      <c r="JQI882" s="396"/>
      <c r="JQJ882" s="396"/>
      <c r="JQK882" s="396"/>
      <c r="JQL882" s="396"/>
      <c r="JQM882" s="396"/>
      <c r="JQN882" s="396"/>
      <c r="JQO882" s="396"/>
      <c r="JQP882" s="396"/>
      <c r="JQQ882" s="396"/>
      <c r="JQR882" s="396"/>
      <c r="JQS882" s="396"/>
      <c r="JQT882" s="396"/>
      <c r="JQU882" s="396"/>
      <c r="JQV882" s="396"/>
      <c r="JQW882" s="396"/>
      <c r="JQX882" s="396"/>
      <c r="JQY882" s="396"/>
      <c r="JQZ882" s="396"/>
      <c r="JRA882" s="396"/>
      <c r="JRB882" s="396"/>
      <c r="JRC882" s="396"/>
      <c r="JRD882" s="396"/>
      <c r="JRE882" s="396"/>
      <c r="JRF882" s="396"/>
      <c r="JRG882" s="396"/>
      <c r="JRH882" s="396"/>
      <c r="JRI882" s="396"/>
      <c r="JRJ882" s="396"/>
      <c r="JRK882" s="396"/>
      <c r="JRL882" s="396"/>
      <c r="JRM882" s="396"/>
      <c r="JRN882" s="396"/>
      <c r="JRO882" s="396"/>
      <c r="JRP882" s="396"/>
      <c r="JRQ882" s="396"/>
      <c r="JRR882" s="396"/>
      <c r="JRS882" s="396"/>
      <c r="JRT882" s="396"/>
      <c r="JRU882" s="396"/>
      <c r="JRV882" s="396"/>
      <c r="JRW882" s="396"/>
      <c r="JRX882" s="396"/>
      <c r="JRY882" s="396"/>
      <c r="JRZ882" s="396"/>
      <c r="JSA882" s="396"/>
      <c r="JSB882" s="396"/>
      <c r="JSC882" s="396"/>
      <c r="JSD882" s="396"/>
      <c r="JSE882" s="396"/>
      <c r="JSF882" s="396"/>
      <c r="JSG882" s="396"/>
      <c r="JSH882" s="396"/>
      <c r="JSI882" s="396"/>
      <c r="JSJ882" s="396"/>
      <c r="JSK882" s="396"/>
      <c r="JSL882" s="396"/>
      <c r="JSM882" s="396"/>
      <c r="JSN882" s="396"/>
      <c r="JSO882" s="396"/>
      <c r="JSP882" s="396"/>
      <c r="JSQ882" s="396"/>
      <c r="JSR882" s="396"/>
      <c r="JSS882" s="396"/>
      <c r="JST882" s="396"/>
      <c r="JSU882" s="396"/>
      <c r="JSV882" s="396"/>
      <c r="JSW882" s="396"/>
      <c r="JSX882" s="396"/>
      <c r="JSY882" s="396"/>
      <c r="JSZ882" s="396"/>
      <c r="JTA882" s="396"/>
      <c r="JTB882" s="396"/>
      <c r="JTC882" s="396"/>
      <c r="JTD882" s="396"/>
      <c r="JTE882" s="396"/>
      <c r="JTF882" s="396"/>
      <c r="JTG882" s="396"/>
      <c r="JTH882" s="396"/>
      <c r="JTI882" s="396"/>
      <c r="JTJ882" s="396"/>
      <c r="JTK882" s="396"/>
      <c r="JTL882" s="396"/>
      <c r="JTM882" s="396"/>
      <c r="JTN882" s="396"/>
      <c r="JTO882" s="396"/>
      <c r="JTP882" s="396"/>
      <c r="JTQ882" s="396"/>
      <c r="JTR882" s="396"/>
      <c r="JTS882" s="396"/>
      <c r="JTT882" s="396"/>
      <c r="JTU882" s="396"/>
      <c r="JTV882" s="396"/>
      <c r="JTW882" s="396"/>
      <c r="JTX882" s="396"/>
      <c r="JTY882" s="396"/>
      <c r="JTZ882" s="396"/>
      <c r="JUA882" s="396"/>
      <c r="JUB882" s="396"/>
      <c r="JUC882" s="396"/>
      <c r="JUD882" s="396"/>
      <c r="JUE882" s="396"/>
      <c r="JUF882" s="396"/>
      <c r="JUG882" s="396"/>
      <c r="JUH882" s="396"/>
      <c r="JUI882" s="396"/>
      <c r="JUJ882" s="396"/>
      <c r="JUK882" s="396"/>
      <c r="JUL882" s="396"/>
      <c r="JUM882" s="396"/>
      <c r="JUN882" s="396"/>
      <c r="JUO882" s="396"/>
      <c r="JUP882" s="396"/>
      <c r="JUQ882" s="396"/>
      <c r="JUR882" s="396"/>
      <c r="JUS882" s="396"/>
      <c r="JUT882" s="396"/>
      <c r="JUU882" s="396"/>
      <c r="JUV882" s="396"/>
      <c r="JUW882" s="396"/>
      <c r="JUX882" s="396"/>
      <c r="JUY882" s="396"/>
      <c r="JUZ882" s="396"/>
      <c r="JVA882" s="396"/>
      <c r="JVB882" s="396"/>
      <c r="JVC882" s="396"/>
      <c r="JVD882" s="396"/>
      <c r="JVE882" s="396"/>
      <c r="JVF882" s="396"/>
      <c r="JVG882" s="396"/>
      <c r="JVH882" s="396"/>
      <c r="JVI882" s="396"/>
      <c r="JVJ882" s="396"/>
      <c r="JVK882" s="396"/>
      <c r="JVL882" s="396"/>
      <c r="JVM882" s="396"/>
      <c r="JVN882" s="396"/>
      <c r="JVO882" s="396"/>
      <c r="JVP882" s="396"/>
      <c r="JVQ882" s="396"/>
      <c r="JVR882" s="396"/>
      <c r="JVS882" s="396"/>
      <c r="JVT882" s="396"/>
      <c r="JVU882" s="396"/>
      <c r="JVV882" s="396"/>
      <c r="JVW882" s="396"/>
      <c r="JVX882" s="396"/>
      <c r="JVY882" s="396"/>
      <c r="JVZ882" s="396"/>
      <c r="JWA882" s="396"/>
      <c r="JWB882" s="396"/>
      <c r="JWC882" s="396"/>
      <c r="JWD882" s="396"/>
      <c r="JWE882" s="396"/>
      <c r="JWF882" s="396"/>
      <c r="JWG882" s="396"/>
      <c r="JWH882" s="396"/>
      <c r="JWI882" s="396"/>
      <c r="JWJ882" s="396"/>
      <c r="JWK882" s="396"/>
      <c r="JWL882" s="396"/>
      <c r="JWM882" s="396"/>
      <c r="JWN882" s="396"/>
      <c r="JWO882" s="396"/>
      <c r="JWP882" s="396"/>
      <c r="JWQ882" s="396"/>
      <c r="JWR882" s="396"/>
      <c r="JWS882" s="396"/>
      <c r="JWT882" s="396"/>
      <c r="JWU882" s="396"/>
      <c r="JWV882" s="396"/>
      <c r="JWW882" s="396"/>
      <c r="JWX882" s="396"/>
      <c r="JWY882" s="396"/>
      <c r="JWZ882" s="396"/>
      <c r="JXA882" s="396"/>
      <c r="JXB882" s="396"/>
      <c r="JXC882" s="396"/>
      <c r="JXD882" s="396"/>
      <c r="JXE882" s="396"/>
      <c r="JXF882" s="396"/>
      <c r="JXG882" s="396"/>
      <c r="JXH882" s="396"/>
      <c r="JXI882" s="396"/>
      <c r="JXJ882" s="396"/>
      <c r="JXK882" s="396"/>
      <c r="JXL882" s="396"/>
      <c r="JXM882" s="396"/>
      <c r="JXN882" s="396"/>
      <c r="JXO882" s="396"/>
      <c r="JXP882" s="396"/>
      <c r="JXQ882" s="396"/>
      <c r="JXR882" s="396"/>
      <c r="JXS882" s="396"/>
      <c r="JXT882" s="396"/>
      <c r="JXU882" s="396"/>
      <c r="JXV882" s="396"/>
      <c r="JXW882" s="396"/>
      <c r="JXX882" s="396"/>
      <c r="JXY882" s="396"/>
      <c r="JXZ882" s="396"/>
      <c r="JYA882" s="396"/>
      <c r="JYB882" s="396"/>
      <c r="JYC882" s="396"/>
      <c r="JYD882" s="396"/>
      <c r="JYE882" s="396"/>
      <c r="JYF882" s="396"/>
      <c r="JYG882" s="396"/>
      <c r="JYH882" s="396"/>
      <c r="JYI882" s="396"/>
      <c r="JYJ882" s="396"/>
      <c r="JYK882" s="396"/>
      <c r="JYL882" s="396"/>
      <c r="JYM882" s="396"/>
      <c r="JYN882" s="396"/>
      <c r="JYO882" s="396"/>
      <c r="JYP882" s="396"/>
      <c r="JYQ882" s="396"/>
      <c r="JYR882" s="396"/>
      <c r="JYS882" s="396"/>
      <c r="JYT882" s="396"/>
      <c r="JYU882" s="396"/>
      <c r="JYV882" s="396"/>
      <c r="JYW882" s="396"/>
      <c r="JYX882" s="396"/>
      <c r="JYY882" s="396"/>
      <c r="JYZ882" s="396"/>
      <c r="JZA882" s="396"/>
      <c r="JZB882" s="396"/>
      <c r="JZC882" s="396"/>
      <c r="JZD882" s="396"/>
      <c r="JZE882" s="396"/>
      <c r="JZF882" s="396"/>
      <c r="JZG882" s="396"/>
      <c r="JZH882" s="396"/>
      <c r="JZI882" s="396"/>
      <c r="JZJ882" s="396"/>
      <c r="JZK882" s="396"/>
      <c r="JZL882" s="396"/>
      <c r="JZM882" s="396"/>
      <c r="JZN882" s="396"/>
      <c r="JZO882" s="396"/>
      <c r="JZP882" s="396"/>
      <c r="JZQ882" s="396"/>
      <c r="JZR882" s="396"/>
      <c r="JZS882" s="396"/>
      <c r="JZT882" s="396"/>
      <c r="JZU882" s="396"/>
      <c r="JZV882" s="396"/>
      <c r="JZW882" s="396"/>
      <c r="JZX882" s="396"/>
      <c r="JZY882" s="396"/>
      <c r="JZZ882" s="396"/>
      <c r="KAA882" s="396"/>
      <c r="KAB882" s="396"/>
      <c r="KAC882" s="396"/>
      <c r="KAD882" s="396"/>
      <c r="KAE882" s="396"/>
      <c r="KAF882" s="396"/>
      <c r="KAG882" s="396"/>
      <c r="KAH882" s="396"/>
      <c r="KAI882" s="396"/>
      <c r="KAJ882" s="396"/>
      <c r="KAK882" s="396"/>
      <c r="KAL882" s="396"/>
      <c r="KAM882" s="396"/>
      <c r="KAN882" s="396"/>
      <c r="KAO882" s="396"/>
      <c r="KAP882" s="396"/>
      <c r="KAQ882" s="396"/>
      <c r="KAR882" s="396"/>
      <c r="KAS882" s="396"/>
      <c r="KAT882" s="396"/>
      <c r="KAU882" s="396"/>
      <c r="KAV882" s="396"/>
      <c r="KAW882" s="396"/>
      <c r="KAX882" s="396"/>
      <c r="KAY882" s="396"/>
      <c r="KAZ882" s="396"/>
      <c r="KBA882" s="396"/>
      <c r="KBB882" s="396"/>
      <c r="KBC882" s="396"/>
      <c r="KBD882" s="396"/>
      <c r="KBE882" s="396"/>
      <c r="KBF882" s="396"/>
      <c r="KBG882" s="396"/>
      <c r="KBH882" s="396"/>
      <c r="KBI882" s="396"/>
      <c r="KBJ882" s="396"/>
      <c r="KBK882" s="396"/>
      <c r="KBL882" s="396"/>
      <c r="KBM882" s="396"/>
      <c r="KBN882" s="396"/>
      <c r="KBO882" s="396"/>
      <c r="KBP882" s="396"/>
      <c r="KBQ882" s="396"/>
      <c r="KBR882" s="396"/>
      <c r="KBS882" s="396"/>
      <c r="KBT882" s="396"/>
      <c r="KBU882" s="396"/>
      <c r="KBV882" s="396"/>
      <c r="KBW882" s="396"/>
      <c r="KBX882" s="396"/>
      <c r="KBY882" s="396"/>
      <c r="KBZ882" s="396"/>
      <c r="KCA882" s="396"/>
      <c r="KCB882" s="396"/>
      <c r="KCC882" s="396"/>
      <c r="KCD882" s="396"/>
      <c r="KCE882" s="396"/>
      <c r="KCF882" s="396"/>
      <c r="KCG882" s="396"/>
      <c r="KCH882" s="396"/>
      <c r="KCI882" s="396"/>
      <c r="KCJ882" s="396"/>
      <c r="KCK882" s="396"/>
      <c r="KCL882" s="396"/>
      <c r="KCM882" s="396"/>
      <c r="KCN882" s="396"/>
      <c r="KCO882" s="396"/>
      <c r="KCP882" s="396"/>
      <c r="KCQ882" s="396"/>
      <c r="KCR882" s="396"/>
      <c r="KCS882" s="396"/>
      <c r="KCT882" s="396"/>
      <c r="KCU882" s="396"/>
      <c r="KCV882" s="396"/>
      <c r="KCW882" s="396"/>
      <c r="KCX882" s="396"/>
      <c r="KCY882" s="396"/>
      <c r="KCZ882" s="396"/>
      <c r="KDA882" s="396"/>
      <c r="KDB882" s="396"/>
      <c r="KDC882" s="396"/>
      <c r="KDD882" s="396"/>
      <c r="KDE882" s="396"/>
      <c r="KDF882" s="396"/>
      <c r="KDG882" s="396"/>
      <c r="KDH882" s="396"/>
      <c r="KDI882" s="396"/>
      <c r="KDJ882" s="396"/>
      <c r="KDK882" s="396"/>
      <c r="KDL882" s="396"/>
      <c r="KDM882" s="396"/>
      <c r="KDN882" s="396"/>
      <c r="KDO882" s="396"/>
      <c r="KDP882" s="396"/>
      <c r="KDQ882" s="396"/>
      <c r="KDR882" s="396"/>
      <c r="KDS882" s="396"/>
      <c r="KDT882" s="396"/>
      <c r="KDU882" s="396"/>
      <c r="KDV882" s="396"/>
      <c r="KDW882" s="396"/>
      <c r="KDX882" s="396"/>
      <c r="KDY882" s="396"/>
      <c r="KDZ882" s="396"/>
      <c r="KEA882" s="396"/>
      <c r="KEB882" s="396"/>
      <c r="KEC882" s="396"/>
      <c r="KED882" s="396"/>
      <c r="KEE882" s="396"/>
      <c r="KEF882" s="396"/>
      <c r="KEG882" s="396"/>
      <c r="KEH882" s="396"/>
      <c r="KEI882" s="396"/>
      <c r="KEJ882" s="396"/>
      <c r="KEK882" s="396"/>
      <c r="KEL882" s="396"/>
      <c r="KEM882" s="396"/>
      <c r="KEN882" s="396"/>
      <c r="KEO882" s="396"/>
      <c r="KEP882" s="396"/>
      <c r="KEQ882" s="396"/>
      <c r="KER882" s="396"/>
      <c r="KES882" s="396"/>
      <c r="KET882" s="396"/>
      <c r="KEU882" s="396"/>
      <c r="KEV882" s="396"/>
      <c r="KEW882" s="396"/>
      <c r="KEX882" s="396"/>
      <c r="KEY882" s="396"/>
      <c r="KEZ882" s="396"/>
      <c r="KFA882" s="396"/>
      <c r="KFB882" s="396"/>
      <c r="KFC882" s="396"/>
      <c r="KFD882" s="396"/>
      <c r="KFE882" s="396"/>
      <c r="KFF882" s="396"/>
      <c r="KFG882" s="396"/>
      <c r="KFH882" s="396"/>
      <c r="KFI882" s="396"/>
      <c r="KFJ882" s="396"/>
      <c r="KFK882" s="396"/>
      <c r="KFL882" s="396"/>
      <c r="KFM882" s="396"/>
      <c r="KFN882" s="396"/>
      <c r="KFO882" s="396"/>
      <c r="KFP882" s="396"/>
      <c r="KFQ882" s="396"/>
      <c r="KFR882" s="396"/>
      <c r="KFS882" s="396"/>
      <c r="KFT882" s="396"/>
      <c r="KFU882" s="396"/>
      <c r="KFV882" s="396"/>
      <c r="KFW882" s="396"/>
      <c r="KFX882" s="396"/>
      <c r="KFY882" s="396"/>
      <c r="KFZ882" s="396"/>
      <c r="KGA882" s="396"/>
      <c r="KGB882" s="396"/>
      <c r="KGC882" s="396"/>
      <c r="KGD882" s="396"/>
      <c r="KGE882" s="396"/>
      <c r="KGF882" s="396"/>
      <c r="KGG882" s="396"/>
      <c r="KGH882" s="396"/>
      <c r="KGI882" s="396"/>
      <c r="KGJ882" s="396"/>
      <c r="KGK882" s="396"/>
      <c r="KGL882" s="396"/>
      <c r="KGM882" s="396"/>
      <c r="KGN882" s="396"/>
      <c r="KGO882" s="396"/>
      <c r="KGP882" s="396"/>
      <c r="KGQ882" s="396"/>
      <c r="KGR882" s="396"/>
      <c r="KGS882" s="396"/>
      <c r="KGT882" s="396"/>
      <c r="KGU882" s="396"/>
      <c r="KGV882" s="396"/>
      <c r="KGW882" s="396"/>
      <c r="KGX882" s="396"/>
      <c r="KGY882" s="396"/>
      <c r="KGZ882" s="396"/>
      <c r="KHA882" s="396"/>
      <c r="KHB882" s="396"/>
      <c r="KHC882" s="396"/>
      <c r="KHD882" s="396"/>
      <c r="KHE882" s="396"/>
      <c r="KHF882" s="396"/>
      <c r="KHG882" s="396"/>
      <c r="KHH882" s="396"/>
      <c r="KHI882" s="396"/>
      <c r="KHJ882" s="396"/>
      <c r="KHK882" s="396"/>
      <c r="KHL882" s="396"/>
      <c r="KHM882" s="396"/>
      <c r="KHN882" s="396"/>
      <c r="KHO882" s="396"/>
      <c r="KHP882" s="396"/>
      <c r="KHQ882" s="396"/>
      <c r="KHR882" s="396"/>
      <c r="KHS882" s="396"/>
      <c r="KHT882" s="396"/>
      <c r="KHU882" s="396"/>
      <c r="KHV882" s="396"/>
      <c r="KHW882" s="396"/>
      <c r="KHX882" s="396"/>
      <c r="KHY882" s="396"/>
      <c r="KHZ882" s="396"/>
      <c r="KIA882" s="396"/>
      <c r="KIB882" s="396"/>
      <c r="KIC882" s="396"/>
      <c r="KID882" s="396"/>
      <c r="KIE882" s="396"/>
      <c r="KIF882" s="396"/>
      <c r="KIG882" s="396"/>
      <c r="KIH882" s="396"/>
      <c r="KII882" s="396"/>
      <c r="KIJ882" s="396"/>
      <c r="KIK882" s="396"/>
      <c r="KIL882" s="396"/>
      <c r="KIM882" s="396"/>
      <c r="KIN882" s="396"/>
      <c r="KIO882" s="396"/>
      <c r="KIP882" s="396"/>
      <c r="KIQ882" s="396"/>
      <c r="KIR882" s="396"/>
      <c r="KIS882" s="396"/>
      <c r="KIT882" s="396"/>
      <c r="KIU882" s="396"/>
      <c r="KIV882" s="396"/>
      <c r="KIW882" s="396"/>
      <c r="KIX882" s="396"/>
      <c r="KIY882" s="396"/>
      <c r="KIZ882" s="396"/>
      <c r="KJA882" s="396"/>
      <c r="KJB882" s="396"/>
      <c r="KJC882" s="396"/>
      <c r="KJD882" s="396"/>
      <c r="KJE882" s="396"/>
      <c r="KJF882" s="396"/>
      <c r="KJG882" s="396"/>
      <c r="KJH882" s="396"/>
      <c r="KJI882" s="396"/>
      <c r="KJJ882" s="396"/>
      <c r="KJK882" s="396"/>
      <c r="KJL882" s="396"/>
      <c r="KJM882" s="396"/>
      <c r="KJN882" s="396"/>
      <c r="KJO882" s="396"/>
      <c r="KJP882" s="396"/>
      <c r="KJQ882" s="396"/>
      <c r="KJR882" s="396"/>
      <c r="KJS882" s="396"/>
      <c r="KJT882" s="396"/>
      <c r="KJU882" s="396"/>
      <c r="KJV882" s="396"/>
      <c r="KJW882" s="396"/>
      <c r="KJX882" s="396"/>
      <c r="KJY882" s="396"/>
      <c r="KJZ882" s="396"/>
      <c r="KKA882" s="396"/>
      <c r="KKB882" s="396"/>
      <c r="KKC882" s="396"/>
      <c r="KKD882" s="396"/>
      <c r="KKE882" s="396"/>
      <c r="KKF882" s="396"/>
      <c r="KKG882" s="396"/>
      <c r="KKH882" s="396"/>
      <c r="KKI882" s="396"/>
      <c r="KKJ882" s="396"/>
      <c r="KKK882" s="396"/>
      <c r="KKL882" s="396"/>
      <c r="KKM882" s="396"/>
      <c r="KKN882" s="396"/>
      <c r="KKO882" s="396"/>
      <c r="KKP882" s="396"/>
      <c r="KKQ882" s="396"/>
      <c r="KKR882" s="396"/>
      <c r="KKS882" s="396"/>
      <c r="KKT882" s="396"/>
      <c r="KKU882" s="396"/>
      <c r="KKV882" s="396"/>
      <c r="KKW882" s="396"/>
      <c r="KKX882" s="396"/>
      <c r="KKY882" s="396"/>
      <c r="KKZ882" s="396"/>
      <c r="KLA882" s="396"/>
      <c r="KLB882" s="396"/>
      <c r="KLC882" s="396"/>
      <c r="KLD882" s="396"/>
      <c r="KLE882" s="396"/>
      <c r="KLF882" s="396"/>
      <c r="KLG882" s="396"/>
      <c r="KLH882" s="396"/>
      <c r="KLI882" s="396"/>
      <c r="KLJ882" s="396"/>
      <c r="KLK882" s="396"/>
      <c r="KLL882" s="396"/>
      <c r="KLM882" s="396"/>
      <c r="KLN882" s="396"/>
      <c r="KLO882" s="396"/>
      <c r="KLP882" s="396"/>
      <c r="KLQ882" s="396"/>
      <c r="KLR882" s="396"/>
      <c r="KLS882" s="396"/>
      <c r="KLT882" s="396"/>
      <c r="KLU882" s="396"/>
      <c r="KLV882" s="396"/>
      <c r="KLW882" s="396"/>
      <c r="KLX882" s="396"/>
      <c r="KLY882" s="396"/>
      <c r="KLZ882" s="396"/>
      <c r="KMA882" s="396"/>
      <c r="KMB882" s="396"/>
      <c r="KMC882" s="396"/>
      <c r="KMD882" s="396"/>
      <c r="KME882" s="396"/>
      <c r="KMF882" s="396"/>
      <c r="KMG882" s="396"/>
      <c r="KMH882" s="396"/>
      <c r="KMI882" s="396"/>
      <c r="KMJ882" s="396"/>
      <c r="KMK882" s="396"/>
      <c r="KML882" s="396"/>
      <c r="KMM882" s="396"/>
      <c r="KMN882" s="396"/>
      <c r="KMO882" s="396"/>
      <c r="KMP882" s="396"/>
      <c r="KMQ882" s="396"/>
      <c r="KMR882" s="396"/>
      <c r="KMS882" s="396"/>
      <c r="KMT882" s="396"/>
      <c r="KMU882" s="396"/>
      <c r="KMV882" s="396"/>
      <c r="KMW882" s="396"/>
      <c r="KMX882" s="396"/>
      <c r="KMY882" s="396"/>
      <c r="KMZ882" s="396"/>
      <c r="KNA882" s="396"/>
      <c r="KNB882" s="396"/>
      <c r="KNC882" s="396"/>
      <c r="KND882" s="396"/>
      <c r="KNE882" s="396"/>
      <c r="KNF882" s="396"/>
      <c r="KNG882" s="396"/>
      <c r="KNH882" s="396"/>
      <c r="KNI882" s="396"/>
      <c r="KNJ882" s="396"/>
      <c r="KNK882" s="396"/>
      <c r="KNL882" s="396"/>
      <c r="KNM882" s="396"/>
      <c r="KNN882" s="396"/>
      <c r="KNO882" s="396"/>
      <c r="KNP882" s="396"/>
      <c r="KNQ882" s="396"/>
      <c r="KNR882" s="396"/>
      <c r="KNS882" s="396"/>
      <c r="KNT882" s="396"/>
      <c r="KNU882" s="396"/>
      <c r="KNV882" s="396"/>
      <c r="KNW882" s="396"/>
      <c r="KNX882" s="396"/>
      <c r="KNY882" s="396"/>
      <c r="KNZ882" s="396"/>
      <c r="KOA882" s="396"/>
      <c r="KOB882" s="396"/>
      <c r="KOC882" s="396"/>
      <c r="KOD882" s="396"/>
      <c r="KOE882" s="396"/>
      <c r="KOF882" s="396"/>
      <c r="KOG882" s="396"/>
      <c r="KOH882" s="396"/>
      <c r="KOI882" s="396"/>
      <c r="KOJ882" s="396"/>
      <c r="KOK882" s="396"/>
      <c r="KOL882" s="396"/>
      <c r="KOM882" s="396"/>
      <c r="KON882" s="396"/>
      <c r="KOO882" s="396"/>
      <c r="KOP882" s="396"/>
      <c r="KOQ882" s="396"/>
      <c r="KOR882" s="396"/>
      <c r="KOS882" s="396"/>
      <c r="KOT882" s="396"/>
      <c r="KOU882" s="396"/>
      <c r="KOV882" s="396"/>
      <c r="KOW882" s="396"/>
      <c r="KOX882" s="396"/>
      <c r="KOY882" s="396"/>
      <c r="KOZ882" s="396"/>
      <c r="KPA882" s="396"/>
      <c r="KPB882" s="396"/>
      <c r="KPC882" s="396"/>
      <c r="KPD882" s="396"/>
      <c r="KPE882" s="396"/>
      <c r="KPF882" s="396"/>
      <c r="KPG882" s="396"/>
      <c r="KPH882" s="396"/>
      <c r="KPI882" s="396"/>
      <c r="KPJ882" s="396"/>
      <c r="KPK882" s="396"/>
      <c r="KPL882" s="396"/>
      <c r="KPM882" s="396"/>
      <c r="KPN882" s="396"/>
      <c r="KPO882" s="396"/>
      <c r="KPP882" s="396"/>
      <c r="KPQ882" s="396"/>
      <c r="KPR882" s="396"/>
      <c r="KPS882" s="396"/>
      <c r="KPT882" s="396"/>
      <c r="KPU882" s="396"/>
      <c r="KPV882" s="396"/>
      <c r="KPW882" s="396"/>
      <c r="KPX882" s="396"/>
      <c r="KPY882" s="396"/>
      <c r="KPZ882" s="396"/>
      <c r="KQA882" s="396"/>
      <c r="KQB882" s="396"/>
      <c r="KQC882" s="396"/>
      <c r="KQD882" s="396"/>
      <c r="KQE882" s="396"/>
      <c r="KQF882" s="396"/>
      <c r="KQG882" s="396"/>
      <c r="KQH882" s="396"/>
      <c r="KQI882" s="396"/>
      <c r="KQJ882" s="396"/>
      <c r="KQK882" s="396"/>
      <c r="KQL882" s="396"/>
      <c r="KQM882" s="396"/>
      <c r="KQN882" s="396"/>
      <c r="KQO882" s="396"/>
      <c r="KQP882" s="396"/>
      <c r="KQQ882" s="396"/>
      <c r="KQR882" s="396"/>
      <c r="KQS882" s="396"/>
      <c r="KQT882" s="396"/>
      <c r="KQU882" s="396"/>
      <c r="KQV882" s="396"/>
      <c r="KQW882" s="396"/>
      <c r="KQX882" s="396"/>
      <c r="KQY882" s="396"/>
      <c r="KQZ882" s="396"/>
      <c r="KRA882" s="396"/>
      <c r="KRB882" s="396"/>
      <c r="KRC882" s="396"/>
      <c r="KRD882" s="396"/>
      <c r="KRE882" s="396"/>
      <c r="KRF882" s="396"/>
      <c r="KRG882" s="396"/>
      <c r="KRH882" s="396"/>
      <c r="KRI882" s="396"/>
      <c r="KRJ882" s="396"/>
      <c r="KRK882" s="396"/>
      <c r="KRL882" s="396"/>
      <c r="KRM882" s="396"/>
      <c r="KRN882" s="396"/>
      <c r="KRO882" s="396"/>
      <c r="KRP882" s="396"/>
      <c r="KRQ882" s="396"/>
      <c r="KRR882" s="396"/>
      <c r="KRS882" s="396"/>
      <c r="KRT882" s="396"/>
      <c r="KRU882" s="396"/>
      <c r="KRV882" s="396"/>
      <c r="KRW882" s="396"/>
      <c r="KRX882" s="396"/>
      <c r="KRY882" s="396"/>
      <c r="KRZ882" s="396"/>
      <c r="KSA882" s="396"/>
      <c r="KSB882" s="396"/>
      <c r="KSC882" s="396"/>
      <c r="KSD882" s="396"/>
      <c r="KSE882" s="396"/>
      <c r="KSF882" s="396"/>
      <c r="KSG882" s="396"/>
      <c r="KSH882" s="396"/>
      <c r="KSI882" s="396"/>
      <c r="KSJ882" s="396"/>
      <c r="KSK882" s="396"/>
      <c r="KSL882" s="396"/>
      <c r="KSM882" s="396"/>
      <c r="KSN882" s="396"/>
      <c r="KSO882" s="396"/>
      <c r="KSP882" s="396"/>
      <c r="KSQ882" s="396"/>
      <c r="KSR882" s="396"/>
      <c r="KSS882" s="396"/>
      <c r="KST882" s="396"/>
      <c r="KSU882" s="396"/>
      <c r="KSV882" s="396"/>
      <c r="KSW882" s="396"/>
      <c r="KSX882" s="396"/>
      <c r="KSY882" s="396"/>
      <c r="KSZ882" s="396"/>
      <c r="KTA882" s="396"/>
      <c r="KTB882" s="396"/>
      <c r="KTC882" s="396"/>
      <c r="KTD882" s="396"/>
      <c r="KTE882" s="396"/>
      <c r="KTF882" s="396"/>
      <c r="KTG882" s="396"/>
      <c r="KTH882" s="396"/>
      <c r="KTI882" s="396"/>
      <c r="KTJ882" s="396"/>
      <c r="KTK882" s="396"/>
      <c r="KTL882" s="396"/>
      <c r="KTM882" s="396"/>
      <c r="KTN882" s="396"/>
      <c r="KTO882" s="396"/>
      <c r="KTP882" s="396"/>
      <c r="KTQ882" s="396"/>
      <c r="KTR882" s="396"/>
      <c r="KTS882" s="396"/>
      <c r="KTT882" s="396"/>
      <c r="KTU882" s="396"/>
      <c r="KTV882" s="396"/>
      <c r="KTW882" s="396"/>
      <c r="KTX882" s="396"/>
      <c r="KTY882" s="396"/>
      <c r="KTZ882" s="396"/>
      <c r="KUA882" s="396"/>
      <c r="KUB882" s="396"/>
      <c r="KUC882" s="396"/>
      <c r="KUD882" s="396"/>
      <c r="KUE882" s="396"/>
      <c r="KUF882" s="396"/>
      <c r="KUG882" s="396"/>
      <c r="KUH882" s="396"/>
      <c r="KUI882" s="396"/>
      <c r="KUJ882" s="396"/>
      <c r="KUK882" s="396"/>
      <c r="KUL882" s="396"/>
      <c r="KUM882" s="396"/>
      <c r="KUN882" s="396"/>
      <c r="KUO882" s="396"/>
      <c r="KUP882" s="396"/>
      <c r="KUQ882" s="396"/>
      <c r="KUR882" s="396"/>
      <c r="KUS882" s="396"/>
      <c r="KUT882" s="396"/>
      <c r="KUU882" s="396"/>
      <c r="KUV882" s="396"/>
      <c r="KUW882" s="396"/>
      <c r="KUX882" s="396"/>
      <c r="KUY882" s="396"/>
      <c r="KUZ882" s="396"/>
      <c r="KVA882" s="396"/>
      <c r="KVB882" s="396"/>
      <c r="KVC882" s="396"/>
      <c r="KVD882" s="396"/>
      <c r="KVE882" s="396"/>
      <c r="KVF882" s="396"/>
      <c r="KVG882" s="396"/>
      <c r="KVH882" s="396"/>
      <c r="KVI882" s="396"/>
      <c r="KVJ882" s="396"/>
      <c r="KVK882" s="396"/>
      <c r="KVL882" s="396"/>
      <c r="KVM882" s="396"/>
      <c r="KVN882" s="396"/>
      <c r="KVO882" s="396"/>
      <c r="KVP882" s="396"/>
      <c r="KVQ882" s="396"/>
      <c r="KVR882" s="396"/>
      <c r="KVS882" s="396"/>
      <c r="KVT882" s="396"/>
      <c r="KVU882" s="396"/>
      <c r="KVV882" s="396"/>
      <c r="KVW882" s="396"/>
      <c r="KVX882" s="396"/>
      <c r="KVY882" s="396"/>
      <c r="KVZ882" s="396"/>
      <c r="KWA882" s="396"/>
      <c r="KWB882" s="396"/>
      <c r="KWC882" s="396"/>
      <c r="KWD882" s="396"/>
      <c r="KWE882" s="396"/>
      <c r="KWF882" s="396"/>
      <c r="KWG882" s="396"/>
      <c r="KWH882" s="396"/>
      <c r="KWI882" s="396"/>
      <c r="KWJ882" s="396"/>
      <c r="KWK882" s="396"/>
      <c r="KWL882" s="396"/>
      <c r="KWM882" s="396"/>
      <c r="KWN882" s="396"/>
      <c r="KWO882" s="396"/>
      <c r="KWP882" s="396"/>
      <c r="KWQ882" s="396"/>
      <c r="KWR882" s="396"/>
      <c r="KWS882" s="396"/>
      <c r="KWT882" s="396"/>
      <c r="KWU882" s="396"/>
      <c r="KWV882" s="396"/>
      <c r="KWW882" s="396"/>
      <c r="KWX882" s="396"/>
      <c r="KWY882" s="396"/>
      <c r="KWZ882" s="396"/>
      <c r="KXA882" s="396"/>
      <c r="KXB882" s="396"/>
      <c r="KXC882" s="396"/>
      <c r="KXD882" s="396"/>
      <c r="KXE882" s="396"/>
      <c r="KXF882" s="396"/>
      <c r="KXG882" s="396"/>
      <c r="KXH882" s="396"/>
      <c r="KXI882" s="396"/>
      <c r="KXJ882" s="396"/>
      <c r="KXK882" s="396"/>
      <c r="KXL882" s="396"/>
      <c r="KXM882" s="396"/>
      <c r="KXN882" s="396"/>
      <c r="KXO882" s="396"/>
      <c r="KXP882" s="396"/>
      <c r="KXQ882" s="396"/>
      <c r="KXR882" s="396"/>
      <c r="KXS882" s="396"/>
      <c r="KXT882" s="396"/>
      <c r="KXU882" s="396"/>
      <c r="KXV882" s="396"/>
      <c r="KXW882" s="396"/>
      <c r="KXX882" s="396"/>
      <c r="KXY882" s="396"/>
      <c r="KXZ882" s="396"/>
      <c r="KYA882" s="396"/>
      <c r="KYB882" s="396"/>
      <c r="KYC882" s="396"/>
      <c r="KYD882" s="396"/>
      <c r="KYE882" s="396"/>
      <c r="KYF882" s="396"/>
      <c r="KYG882" s="396"/>
      <c r="KYH882" s="396"/>
      <c r="KYI882" s="396"/>
      <c r="KYJ882" s="396"/>
      <c r="KYK882" s="396"/>
      <c r="KYL882" s="396"/>
      <c r="KYM882" s="396"/>
      <c r="KYN882" s="396"/>
      <c r="KYO882" s="396"/>
      <c r="KYP882" s="396"/>
      <c r="KYQ882" s="396"/>
      <c r="KYR882" s="396"/>
      <c r="KYS882" s="396"/>
      <c r="KYT882" s="396"/>
      <c r="KYU882" s="396"/>
      <c r="KYV882" s="396"/>
      <c r="KYW882" s="396"/>
      <c r="KYX882" s="396"/>
      <c r="KYY882" s="396"/>
      <c r="KYZ882" s="396"/>
      <c r="KZA882" s="396"/>
      <c r="KZB882" s="396"/>
      <c r="KZC882" s="396"/>
      <c r="KZD882" s="396"/>
      <c r="KZE882" s="396"/>
      <c r="KZF882" s="396"/>
      <c r="KZG882" s="396"/>
      <c r="KZH882" s="396"/>
      <c r="KZI882" s="396"/>
      <c r="KZJ882" s="396"/>
      <c r="KZK882" s="396"/>
      <c r="KZL882" s="396"/>
      <c r="KZM882" s="396"/>
      <c r="KZN882" s="396"/>
      <c r="KZO882" s="396"/>
      <c r="KZP882" s="396"/>
      <c r="KZQ882" s="396"/>
      <c r="KZR882" s="396"/>
      <c r="KZS882" s="396"/>
      <c r="KZT882" s="396"/>
      <c r="KZU882" s="396"/>
      <c r="KZV882" s="396"/>
      <c r="KZW882" s="396"/>
      <c r="KZX882" s="396"/>
      <c r="KZY882" s="396"/>
      <c r="KZZ882" s="396"/>
      <c r="LAA882" s="396"/>
      <c r="LAB882" s="396"/>
      <c r="LAC882" s="396"/>
      <c r="LAD882" s="396"/>
      <c r="LAE882" s="396"/>
      <c r="LAF882" s="396"/>
      <c r="LAG882" s="396"/>
      <c r="LAH882" s="396"/>
      <c r="LAI882" s="396"/>
      <c r="LAJ882" s="396"/>
      <c r="LAK882" s="396"/>
      <c r="LAL882" s="396"/>
      <c r="LAM882" s="396"/>
      <c r="LAN882" s="396"/>
      <c r="LAO882" s="396"/>
      <c r="LAP882" s="396"/>
      <c r="LAQ882" s="396"/>
      <c r="LAR882" s="396"/>
      <c r="LAS882" s="396"/>
      <c r="LAT882" s="396"/>
      <c r="LAU882" s="396"/>
      <c r="LAV882" s="396"/>
      <c r="LAW882" s="396"/>
      <c r="LAX882" s="396"/>
      <c r="LAY882" s="396"/>
      <c r="LAZ882" s="396"/>
      <c r="LBA882" s="396"/>
      <c r="LBB882" s="396"/>
      <c r="LBC882" s="396"/>
      <c r="LBD882" s="396"/>
      <c r="LBE882" s="396"/>
      <c r="LBF882" s="396"/>
      <c r="LBG882" s="396"/>
      <c r="LBH882" s="396"/>
      <c r="LBI882" s="396"/>
      <c r="LBJ882" s="396"/>
      <c r="LBK882" s="396"/>
      <c r="LBL882" s="396"/>
      <c r="LBM882" s="396"/>
      <c r="LBN882" s="396"/>
      <c r="LBO882" s="396"/>
      <c r="LBP882" s="396"/>
      <c r="LBQ882" s="396"/>
      <c r="LBR882" s="396"/>
      <c r="LBS882" s="396"/>
      <c r="LBT882" s="396"/>
      <c r="LBU882" s="396"/>
      <c r="LBV882" s="396"/>
      <c r="LBW882" s="396"/>
      <c r="LBX882" s="396"/>
      <c r="LBY882" s="396"/>
      <c r="LBZ882" s="396"/>
      <c r="LCA882" s="396"/>
      <c r="LCB882" s="396"/>
      <c r="LCC882" s="396"/>
      <c r="LCD882" s="396"/>
      <c r="LCE882" s="396"/>
      <c r="LCF882" s="396"/>
      <c r="LCG882" s="396"/>
      <c r="LCH882" s="396"/>
      <c r="LCI882" s="396"/>
      <c r="LCJ882" s="396"/>
      <c r="LCK882" s="396"/>
      <c r="LCL882" s="396"/>
      <c r="LCM882" s="396"/>
      <c r="LCN882" s="396"/>
      <c r="LCO882" s="396"/>
      <c r="LCP882" s="396"/>
      <c r="LCQ882" s="396"/>
      <c r="LCR882" s="396"/>
      <c r="LCS882" s="396"/>
      <c r="LCT882" s="396"/>
      <c r="LCU882" s="396"/>
      <c r="LCV882" s="396"/>
      <c r="LCW882" s="396"/>
      <c r="LCX882" s="396"/>
      <c r="LCY882" s="396"/>
      <c r="LCZ882" s="396"/>
      <c r="LDA882" s="396"/>
      <c r="LDB882" s="396"/>
      <c r="LDC882" s="396"/>
      <c r="LDD882" s="396"/>
      <c r="LDE882" s="396"/>
      <c r="LDF882" s="396"/>
      <c r="LDG882" s="396"/>
      <c r="LDH882" s="396"/>
      <c r="LDI882" s="396"/>
      <c r="LDJ882" s="396"/>
      <c r="LDK882" s="396"/>
      <c r="LDL882" s="396"/>
      <c r="LDM882" s="396"/>
      <c r="LDN882" s="396"/>
      <c r="LDO882" s="396"/>
      <c r="LDP882" s="396"/>
      <c r="LDQ882" s="396"/>
      <c r="LDR882" s="396"/>
      <c r="LDS882" s="396"/>
      <c r="LDT882" s="396"/>
      <c r="LDU882" s="396"/>
      <c r="LDV882" s="396"/>
      <c r="LDW882" s="396"/>
      <c r="LDX882" s="396"/>
      <c r="LDY882" s="396"/>
      <c r="LDZ882" s="396"/>
      <c r="LEA882" s="396"/>
      <c r="LEB882" s="396"/>
      <c r="LEC882" s="396"/>
      <c r="LED882" s="396"/>
      <c r="LEE882" s="396"/>
      <c r="LEF882" s="396"/>
      <c r="LEG882" s="396"/>
      <c r="LEH882" s="396"/>
      <c r="LEI882" s="396"/>
      <c r="LEJ882" s="396"/>
      <c r="LEK882" s="396"/>
      <c r="LEL882" s="396"/>
      <c r="LEM882" s="396"/>
      <c r="LEN882" s="396"/>
      <c r="LEO882" s="396"/>
      <c r="LEP882" s="396"/>
      <c r="LEQ882" s="396"/>
      <c r="LER882" s="396"/>
      <c r="LES882" s="396"/>
      <c r="LET882" s="396"/>
      <c r="LEU882" s="396"/>
      <c r="LEV882" s="396"/>
      <c r="LEW882" s="396"/>
      <c r="LEX882" s="396"/>
      <c r="LEY882" s="396"/>
      <c r="LEZ882" s="396"/>
      <c r="LFA882" s="396"/>
      <c r="LFB882" s="396"/>
      <c r="LFC882" s="396"/>
      <c r="LFD882" s="396"/>
      <c r="LFE882" s="396"/>
      <c r="LFF882" s="396"/>
      <c r="LFG882" s="396"/>
      <c r="LFH882" s="396"/>
      <c r="LFI882" s="396"/>
      <c r="LFJ882" s="396"/>
      <c r="LFK882" s="396"/>
      <c r="LFL882" s="396"/>
      <c r="LFM882" s="396"/>
      <c r="LFN882" s="396"/>
      <c r="LFO882" s="396"/>
      <c r="LFP882" s="396"/>
      <c r="LFQ882" s="396"/>
      <c r="LFR882" s="396"/>
      <c r="LFS882" s="396"/>
      <c r="LFT882" s="396"/>
      <c r="LFU882" s="396"/>
      <c r="LFV882" s="396"/>
      <c r="LFW882" s="396"/>
      <c r="LFX882" s="396"/>
      <c r="LFY882" s="396"/>
      <c r="LFZ882" s="396"/>
      <c r="LGA882" s="396"/>
      <c r="LGB882" s="396"/>
      <c r="LGC882" s="396"/>
      <c r="LGD882" s="396"/>
      <c r="LGE882" s="396"/>
      <c r="LGF882" s="396"/>
      <c r="LGG882" s="396"/>
      <c r="LGH882" s="396"/>
      <c r="LGI882" s="396"/>
      <c r="LGJ882" s="396"/>
      <c r="LGK882" s="396"/>
      <c r="LGL882" s="396"/>
      <c r="LGM882" s="396"/>
      <c r="LGN882" s="396"/>
      <c r="LGO882" s="396"/>
      <c r="LGP882" s="396"/>
      <c r="LGQ882" s="396"/>
      <c r="LGR882" s="396"/>
      <c r="LGS882" s="396"/>
      <c r="LGT882" s="396"/>
      <c r="LGU882" s="396"/>
      <c r="LGV882" s="396"/>
      <c r="LGW882" s="396"/>
      <c r="LGX882" s="396"/>
      <c r="LGY882" s="396"/>
      <c r="LGZ882" s="396"/>
      <c r="LHA882" s="396"/>
      <c r="LHB882" s="396"/>
      <c r="LHC882" s="396"/>
      <c r="LHD882" s="396"/>
      <c r="LHE882" s="396"/>
      <c r="LHF882" s="396"/>
      <c r="LHG882" s="396"/>
      <c r="LHH882" s="396"/>
      <c r="LHI882" s="396"/>
      <c r="LHJ882" s="396"/>
      <c r="LHK882" s="396"/>
      <c r="LHL882" s="396"/>
      <c r="LHM882" s="396"/>
      <c r="LHN882" s="396"/>
      <c r="LHO882" s="396"/>
      <c r="LHP882" s="396"/>
      <c r="LHQ882" s="396"/>
      <c r="LHR882" s="396"/>
      <c r="LHS882" s="396"/>
      <c r="LHT882" s="396"/>
      <c r="LHU882" s="396"/>
      <c r="LHV882" s="396"/>
      <c r="LHW882" s="396"/>
      <c r="LHX882" s="396"/>
      <c r="LHY882" s="396"/>
      <c r="LHZ882" s="396"/>
      <c r="LIA882" s="396"/>
      <c r="LIB882" s="396"/>
      <c r="LIC882" s="396"/>
      <c r="LID882" s="396"/>
      <c r="LIE882" s="396"/>
      <c r="LIF882" s="396"/>
      <c r="LIG882" s="396"/>
      <c r="LIH882" s="396"/>
      <c r="LII882" s="396"/>
      <c r="LIJ882" s="396"/>
      <c r="LIK882" s="396"/>
      <c r="LIL882" s="396"/>
      <c r="LIM882" s="396"/>
      <c r="LIN882" s="396"/>
      <c r="LIO882" s="396"/>
      <c r="LIP882" s="396"/>
      <c r="LIQ882" s="396"/>
      <c r="LIR882" s="396"/>
      <c r="LIS882" s="396"/>
      <c r="LIT882" s="396"/>
      <c r="LIU882" s="396"/>
      <c r="LIV882" s="396"/>
      <c r="LIW882" s="396"/>
      <c r="LIX882" s="396"/>
      <c r="LIY882" s="396"/>
      <c r="LIZ882" s="396"/>
      <c r="LJA882" s="396"/>
      <c r="LJB882" s="396"/>
      <c r="LJC882" s="396"/>
      <c r="LJD882" s="396"/>
      <c r="LJE882" s="396"/>
      <c r="LJF882" s="396"/>
      <c r="LJG882" s="396"/>
      <c r="LJH882" s="396"/>
      <c r="LJI882" s="396"/>
      <c r="LJJ882" s="396"/>
      <c r="LJK882" s="396"/>
      <c r="LJL882" s="396"/>
      <c r="LJM882" s="396"/>
      <c r="LJN882" s="396"/>
      <c r="LJO882" s="396"/>
      <c r="LJP882" s="396"/>
      <c r="LJQ882" s="396"/>
      <c r="LJR882" s="396"/>
      <c r="LJS882" s="396"/>
      <c r="LJT882" s="396"/>
      <c r="LJU882" s="396"/>
      <c r="LJV882" s="396"/>
      <c r="LJW882" s="396"/>
      <c r="LJX882" s="396"/>
      <c r="LJY882" s="396"/>
      <c r="LJZ882" s="396"/>
      <c r="LKA882" s="396"/>
      <c r="LKB882" s="396"/>
      <c r="LKC882" s="396"/>
      <c r="LKD882" s="396"/>
      <c r="LKE882" s="396"/>
      <c r="LKF882" s="396"/>
      <c r="LKG882" s="396"/>
      <c r="LKH882" s="396"/>
      <c r="LKI882" s="396"/>
      <c r="LKJ882" s="396"/>
      <c r="LKK882" s="396"/>
      <c r="LKL882" s="396"/>
      <c r="LKM882" s="396"/>
      <c r="LKN882" s="396"/>
      <c r="LKO882" s="396"/>
      <c r="LKP882" s="396"/>
      <c r="LKQ882" s="396"/>
      <c r="LKR882" s="396"/>
      <c r="LKS882" s="396"/>
      <c r="LKT882" s="396"/>
      <c r="LKU882" s="396"/>
      <c r="LKV882" s="396"/>
      <c r="LKW882" s="396"/>
      <c r="LKX882" s="396"/>
      <c r="LKY882" s="396"/>
      <c r="LKZ882" s="396"/>
      <c r="LLA882" s="396"/>
      <c r="LLB882" s="396"/>
      <c r="LLC882" s="396"/>
      <c r="LLD882" s="396"/>
      <c r="LLE882" s="396"/>
      <c r="LLF882" s="396"/>
      <c r="LLG882" s="396"/>
      <c r="LLH882" s="396"/>
      <c r="LLI882" s="396"/>
      <c r="LLJ882" s="396"/>
      <c r="LLK882" s="396"/>
      <c r="LLL882" s="396"/>
      <c r="LLM882" s="396"/>
      <c r="LLN882" s="396"/>
      <c r="LLO882" s="396"/>
      <c r="LLP882" s="396"/>
      <c r="LLQ882" s="396"/>
      <c r="LLR882" s="396"/>
      <c r="LLS882" s="396"/>
      <c r="LLT882" s="396"/>
      <c r="LLU882" s="396"/>
      <c r="LLV882" s="396"/>
      <c r="LLW882" s="396"/>
      <c r="LLX882" s="396"/>
      <c r="LLY882" s="396"/>
      <c r="LLZ882" s="396"/>
      <c r="LMA882" s="396"/>
      <c r="LMB882" s="396"/>
      <c r="LMC882" s="396"/>
      <c r="LMD882" s="396"/>
      <c r="LME882" s="396"/>
      <c r="LMF882" s="396"/>
      <c r="LMG882" s="396"/>
      <c r="LMH882" s="396"/>
      <c r="LMI882" s="396"/>
      <c r="LMJ882" s="396"/>
      <c r="LMK882" s="396"/>
      <c r="LML882" s="396"/>
      <c r="LMM882" s="396"/>
      <c r="LMN882" s="396"/>
      <c r="LMO882" s="396"/>
      <c r="LMP882" s="396"/>
      <c r="LMQ882" s="396"/>
      <c r="LMR882" s="396"/>
      <c r="LMS882" s="396"/>
      <c r="LMT882" s="396"/>
      <c r="LMU882" s="396"/>
      <c r="LMV882" s="396"/>
      <c r="LMW882" s="396"/>
      <c r="LMX882" s="396"/>
      <c r="LMY882" s="396"/>
      <c r="LMZ882" s="396"/>
      <c r="LNA882" s="396"/>
      <c r="LNB882" s="396"/>
      <c r="LNC882" s="396"/>
      <c r="LND882" s="396"/>
      <c r="LNE882" s="396"/>
      <c r="LNF882" s="396"/>
      <c r="LNG882" s="396"/>
      <c r="LNH882" s="396"/>
      <c r="LNI882" s="396"/>
      <c r="LNJ882" s="396"/>
      <c r="LNK882" s="396"/>
      <c r="LNL882" s="396"/>
      <c r="LNM882" s="396"/>
      <c r="LNN882" s="396"/>
      <c r="LNO882" s="396"/>
      <c r="LNP882" s="396"/>
      <c r="LNQ882" s="396"/>
      <c r="LNR882" s="396"/>
      <c r="LNS882" s="396"/>
      <c r="LNT882" s="396"/>
      <c r="LNU882" s="396"/>
      <c r="LNV882" s="396"/>
      <c r="LNW882" s="396"/>
      <c r="LNX882" s="396"/>
      <c r="LNY882" s="396"/>
      <c r="LNZ882" s="396"/>
      <c r="LOA882" s="396"/>
      <c r="LOB882" s="396"/>
      <c r="LOC882" s="396"/>
      <c r="LOD882" s="396"/>
      <c r="LOE882" s="396"/>
      <c r="LOF882" s="396"/>
      <c r="LOG882" s="396"/>
      <c r="LOH882" s="396"/>
      <c r="LOI882" s="396"/>
      <c r="LOJ882" s="396"/>
      <c r="LOK882" s="396"/>
      <c r="LOL882" s="396"/>
      <c r="LOM882" s="396"/>
      <c r="LON882" s="396"/>
      <c r="LOO882" s="396"/>
      <c r="LOP882" s="396"/>
      <c r="LOQ882" s="396"/>
      <c r="LOR882" s="396"/>
      <c r="LOS882" s="396"/>
      <c r="LOT882" s="396"/>
      <c r="LOU882" s="396"/>
      <c r="LOV882" s="396"/>
      <c r="LOW882" s="396"/>
      <c r="LOX882" s="396"/>
      <c r="LOY882" s="396"/>
      <c r="LOZ882" s="396"/>
      <c r="LPA882" s="396"/>
      <c r="LPB882" s="396"/>
      <c r="LPC882" s="396"/>
      <c r="LPD882" s="396"/>
      <c r="LPE882" s="396"/>
      <c r="LPF882" s="396"/>
      <c r="LPG882" s="396"/>
      <c r="LPH882" s="396"/>
      <c r="LPI882" s="396"/>
      <c r="LPJ882" s="396"/>
      <c r="LPK882" s="396"/>
      <c r="LPL882" s="396"/>
      <c r="LPM882" s="396"/>
      <c r="LPN882" s="396"/>
      <c r="LPO882" s="396"/>
      <c r="LPP882" s="396"/>
      <c r="LPQ882" s="396"/>
      <c r="LPR882" s="396"/>
      <c r="LPS882" s="396"/>
      <c r="LPT882" s="396"/>
      <c r="LPU882" s="396"/>
      <c r="LPV882" s="396"/>
      <c r="LPW882" s="396"/>
      <c r="LPX882" s="396"/>
      <c r="LPY882" s="396"/>
      <c r="LPZ882" s="396"/>
      <c r="LQA882" s="396"/>
      <c r="LQB882" s="396"/>
      <c r="LQC882" s="396"/>
      <c r="LQD882" s="396"/>
      <c r="LQE882" s="396"/>
      <c r="LQF882" s="396"/>
      <c r="LQG882" s="396"/>
      <c r="LQH882" s="396"/>
      <c r="LQI882" s="396"/>
      <c r="LQJ882" s="396"/>
      <c r="LQK882" s="396"/>
      <c r="LQL882" s="396"/>
      <c r="LQM882" s="396"/>
      <c r="LQN882" s="396"/>
      <c r="LQO882" s="396"/>
      <c r="LQP882" s="396"/>
      <c r="LQQ882" s="396"/>
      <c r="LQR882" s="396"/>
      <c r="LQS882" s="396"/>
      <c r="LQT882" s="396"/>
      <c r="LQU882" s="396"/>
      <c r="LQV882" s="396"/>
      <c r="LQW882" s="396"/>
      <c r="LQX882" s="396"/>
      <c r="LQY882" s="396"/>
      <c r="LQZ882" s="396"/>
      <c r="LRA882" s="396"/>
      <c r="LRB882" s="396"/>
      <c r="LRC882" s="396"/>
      <c r="LRD882" s="396"/>
      <c r="LRE882" s="396"/>
      <c r="LRF882" s="396"/>
      <c r="LRG882" s="396"/>
      <c r="LRH882" s="396"/>
      <c r="LRI882" s="396"/>
      <c r="LRJ882" s="396"/>
      <c r="LRK882" s="396"/>
      <c r="LRL882" s="396"/>
      <c r="LRM882" s="396"/>
      <c r="LRN882" s="396"/>
      <c r="LRO882" s="396"/>
      <c r="LRP882" s="396"/>
      <c r="LRQ882" s="396"/>
      <c r="LRR882" s="396"/>
      <c r="LRS882" s="396"/>
      <c r="LRT882" s="396"/>
      <c r="LRU882" s="396"/>
      <c r="LRV882" s="396"/>
      <c r="LRW882" s="396"/>
      <c r="LRX882" s="396"/>
      <c r="LRY882" s="396"/>
      <c r="LRZ882" s="396"/>
      <c r="LSA882" s="396"/>
      <c r="LSB882" s="396"/>
      <c r="LSC882" s="396"/>
      <c r="LSD882" s="396"/>
      <c r="LSE882" s="396"/>
      <c r="LSF882" s="396"/>
      <c r="LSG882" s="396"/>
      <c r="LSH882" s="396"/>
      <c r="LSI882" s="396"/>
      <c r="LSJ882" s="396"/>
      <c r="LSK882" s="396"/>
      <c r="LSL882" s="396"/>
      <c r="LSM882" s="396"/>
      <c r="LSN882" s="396"/>
      <c r="LSO882" s="396"/>
      <c r="LSP882" s="396"/>
      <c r="LSQ882" s="396"/>
      <c r="LSR882" s="396"/>
      <c r="LSS882" s="396"/>
      <c r="LST882" s="396"/>
      <c r="LSU882" s="396"/>
      <c r="LSV882" s="396"/>
      <c r="LSW882" s="396"/>
      <c r="LSX882" s="396"/>
      <c r="LSY882" s="396"/>
      <c r="LSZ882" s="396"/>
      <c r="LTA882" s="396"/>
      <c r="LTB882" s="396"/>
      <c r="LTC882" s="396"/>
      <c r="LTD882" s="396"/>
      <c r="LTE882" s="396"/>
      <c r="LTF882" s="396"/>
      <c r="LTG882" s="396"/>
      <c r="LTH882" s="396"/>
      <c r="LTI882" s="396"/>
      <c r="LTJ882" s="396"/>
      <c r="LTK882" s="396"/>
      <c r="LTL882" s="396"/>
      <c r="LTM882" s="396"/>
      <c r="LTN882" s="396"/>
      <c r="LTO882" s="396"/>
      <c r="LTP882" s="396"/>
      <c r="LTQ882" s="396"/>
      <c r="LTR882" s="396"/>
      <c r="LTS882" s="396"/>
      <c r="LTT882" s="396"/>
      <c r="LTU882" s="396"/>
      <c r="LTV882" s="396"/>
      <c r="LTW882" s="396"/>
      <c r="LTX882" s="396"/>
      <c r="LTY882" s="396"/>
      <c r="LTZ882" s="396"/>
      <c r="LUA882" s="396"/>
      <c r="LUB882" s="396"/>
      <c r="LUC882" s="396"/>
      <c r="LUD882" s="396"/>
      <c r="LUE882" s="396"/>
      <c r="LUF882" s="396"/>
      <c r="LUG882" s="396"/>
      <c r="LUH882" s="396"/>
      <c r="LUI882" s="396"/>
      <c r="LUJ882" s="396"/>
      <c r="LUK882" s="396"/>
      <c r="LUL882" s="396"/>
      <c r="LUM882" s="396"/>
      <c r="LUN882" s="396"/>
      <c r="LUO882" s="396"/>
      <c r="LUP882" s="396"/>
      <c r="LUQ882" s="396"/>
      <c r="LUR882" s="396"/>
      <c r="LUS882" s="396"/>
      <c r="LUT882" s="396"/>
      <c r="LUU882" s="396"/>
      <c r="LUV882" s="396"/>
      <c r="LUW882" s="396"/>
      <c r="LUX882" s="396"/>
      <c r="LUY882" s="396"/>
      <c r="LUZ882" s="396"/>
      <c r="LVA882" s="396"/>
      <c r="LVB882" s="396"/>
      <c r="LVC882" s="396"/>
      <c r="LVD882" s="396"/>
      <c r="LVE882" s="396"/>
      <c r="LVF882" s="396"/>
      <c r="LVG882" s="396"/>
      <c r="LVH882" s="396"/>
      <c r="LVI882" s="396"/>
      <c r="LVJ882" s="396"/>
      <c r="LVK882" s="396"/>
      <c r="LVL882" s="396"/>
      <c r="LVM882" s="396"/>
      <c r="LVN882" s="396"/>
      <c r="LVO882" s="396"/>
      <c r="LVP882" s="396"/>
      <c r="LVQ882" s="396"/>
      <c r="LVR882" s="396"/>
      <c r="LVS882" s="396"/>
      <c r="LVT882" s="396"/>
      <c r="LVU882" s="396"/>
      <c r="LVV882" s="396"/>
      <c r="LVW882" s="396"/>
      <c r="LVX882" s="396"/>
      <c r="LVY882" s="396"/>
      <c r="LVZ882" s="396"/>
      <c r="LWA882" s="396"/>
      <c r="LWB882" s="396"/>
      <c r="LWC882" s="396"/>
      <c r="LWD882" s="396"/>
      <c r="LWE882" s="396"/>
      <c r="LWF882" s="396"/>
      <c r="LWG882" s="396"/>
      <c r="LWH882" s="396"/>
      <c r="LWI882" s="396"/>
      <c r="LWJ882" s="396"/>
      <c r="LWK882" s="396"/>
      <c r="LWL882" s="396"/>
      <c r="LWM882" s="396"/>
      <c r="LWN882" s="396"/>
      <c r="LWO882" s="396"/>
      <c r="LWP882" s="396"/>
      <c r="LWQ882" s="396"/>
      <c r="LWR882" s="396"/>
      <c r="LWS882" s="396"/>
      <c r="LWT882" s="396"/>
      <c r="LWU882" s="396"/>
      <c r="LWV882" s="396"/>
      <c r="LWW882" s="396"/>
      <c r="LWX882" s="396"/>
      <c r="LWY882" s="396"/>
      <c r="LWZ882" s="396"/>
      <c r="LXA882" s="396"/>
      <c r="LXB882" s="396"/>
      <c r="LXC882" s="396"/>
      <c r="LXD882" s="396"/>
      <c r="LXE882" s="396"/>
      <c r="LXF882" s="396"/>
      <c r="LXG882" s="396"/>
      <c r="LXH882" s="396"/>
      <c r="LXI882" s="396"/>
      <c r="LXJ882" s="396"/>
      <c r="LXK882" s="396"/>
      <c r="LXL882" s="396"/>
      <c r="LXM882" s="396"/>
      <c r="LXN882" s="396"/>
      <c r="LXO882" s="396"/>
      <c r="LXP882" s="396"/>
      <c r="LXQ882" s="396"/>
      <c r="LXR882" s="396"/>
      <c r="LXS882" s="396"/>
      <c r="LXT882" s="396"/>
      <c r="LXU882" s="396"/>
      <c r="LXV882" s="396"/>
      <c r="LXW882" s="396"/>
      <c r="LXX882" s="396"/>
      <c r="LXY882" s="396"/>
      <c r="LXZ882" s="396"/>
      <c r="LYA882" s="396"/>
      <c r="LYB882" s="396"/>
      <c r="LYC882" s="396"/>
      <c r="LYD882" s="396"/>
      <c r="LYE882" s="396"/>
      <c r="LYF882" s="396"/>
      <c r="LYG882" s="396"/>
      <c r="LYH882" s="396"/>
      <c r="LYI882" s="396"/>
      <c r="LYJ882" s="396"/>
      <c r="LYK882" s="396"/>
      <c r="LYL882" s="396"/>
      <c r="LYM882" s="396"/>
      <c r="LYN882" s="396"/>
      <c r="LYO882" s="396"/>
      <c r="LYP882" s="396"/>
      <c r="LYQ882" s="396"/>
      <c r="LYR882" s="396"/>
      <c r="LYS882" s="396"/>
      <c r="LYT882" s="396"/>
      <c r="LYU882" s="396"/>
      <c r="LYV882" s="396"/>
      <c r="LYW882" s="396"/>
      <c r="LYX882" s="396"/>
      <c r="LYY882" s="396"/>
      <c r="LYZ882" s="396"/>
      <c r="LZA882" s="396"/>
      <c r="LZB882" s="396"/>
      <c r="LZC882" s="396"/>
      <c r="LZD882" s="396"/>
      <c r="LZE882" s="396"/>
      <c r="LZF882" s="396"/>
      <c r="LZG882" s="396"/>
      <c r="LZH882" s="396"/>
      <c r="LZI882" s="396"/>
      <c r="LZJ882" s="396"/>
      <c r="LZK882" s="396"/>
      <c r="LZL882" s="396"/>
      <c r="LZM882" s="396"/>
      <c r="LZN882" s="396"/>
      <c r="LZO882" s="396"/>
      <c r="LZP882" s="396"/>
      <c r="LZQ882" s="396"/>
      <c r="LZR882" s="396"/>
      <c r="LZS882" s="396"/>
      <c r="LZT882" s="396"/>
      <c r="LZU882" s="396"/>
      <c r="LZV882" s="396"/>
      <c r="LZW882" s="396"/>
      <c r="LZX882" s="396"/>
      <c r="LZY882" s="396"/>
      <c r="LZZ882" s="396"/>
      <c r="MAA882" s="396"/>
      <c r="MAB882" s="396"/>
      <c r="MAC882" s="396"/>
      <c r="MAD882" s="396"/>
      <c r="MAE882" s="396"/>
      <c r="MAF882" s="396"/>
      <c r="MAG882" s="396"/>
      <c r="MAH882" s="396"/>
      <c r="MAI882" s="396"/>
      <c r="MAJ882" s="396"/>
      <c r="MAK882" s="396"/>
      <c r="MAL882" s="396"/>
      <c r="MAM882" s="396"/>
      <c r="MAN882" s="396"/>
      <c r="MAO882" s="396"/>
      <c r="MAP882" s="396"/>
      <c r="MAQ882" s="396"/>
      <c r="MAR882" s="396"/>
      <c r="MAS882" s="396"/>
      <c r="MAT882" s="396"/>
      <c r="MAU882" s="396"/>
      <c r="MAV882" s="396"/>
      <c r="MAW882" s="396"/>
      <c r="MAX882" s="396"/>
      <c r="MAY882" s="396"/>
      <c r="MAZ882" s="396"/>
      <c r="MBA882" s="396"/>
      <c r="MBB882" s="396"/>
      <c r="MBC882" s="396"/>
      <c r="MBD882" s="396"/>
      <c r="MBE882" s="396"/>
      <c r="MBF882" s="396"/>
      <c r="MBG882" s="396"/>
      <c r="MBH882" s="396"/>
      <c r="MBI882" s="396"/>
      <c r="MBJ882" s="396"/>
      <c r="MBK882" s="396"/>
      <c r="MBL882" s="396"/>
      <c r="MBM882" s="396"/>
      <c r="MBN882" s="396"/>
      <c r="MBO882" s="396"/>
      <c r="MBP882" s="396"/>
      <c r="MBQ882" s="396"/>
      <c r="MBR882" s="396"/>
      <c r="MBS882" s="396"/>
      <c r="MBT882" s="396"/>
      <c r="MBU882" s="396"/>
      <c r="MBV882" s="396"/>
      <c r="MBW882" s="396"/>
      <c r="MBX882" s="396"/>
      <c r="MBY882" s="396"/>
      <c r="MBZ882" s="396"/>
      <c r="MCA882" s="396"/>
      <c r="MCB882" s="396"/>
      <c r="MCC882" s="396"/>
      <c r="MCD882" s="396"/>
      <c r="MCE882" s="396"/>
      <c r="MCF882" s="396"/>
      <c r="MCG882" s="396"/>
      <c r="MCH882" s="396"/>
      <c r="MCI882" s="396"/>
      <c r="MCJ882" s="396"/>
      <c r="MCK882" s="396"/>
      <c r="MCL882" s="396"/>
      <c r="MCM882" s="396"/>
      <c r="MCN882" s="396"/>
      <c r="MCO882" s="396"/>
      <c r="MCP882" s="396"/>
      <c r="MCQ882" s="396"/>
      <c r="MCR882" s="396"/>
      <c r="MCS882" s="396"/>
      <c r="MCT882" s="396"/>
      <c r="MCU882" s="396"/>
      <c r="MCV882" s="396"/>
      <c r="MCW882" s="396"/>
      <c r="MCX882" s="396"/>
      <c r="MCY882" s="396"/>
      <c r="MCZ882" s="396"/>
      <c r="MDA882" s="396"/>
      <c r="MDB882" s="396"/>
      <c r="MDC882" s="396"/>
      <c r="MDD882" s="396"/>
      <c r="MDE882" s="396"/>
      <c r="MDF882" s="396"/>
      <c r="MDG882" s="396"/>
      <c r="MDH882" s="396"/>
      <c r="MDI882" s="396"/>
      <c r="MDJ882" s="396"/>
      <c r="MDK882" s="396"/>
      <c r="MDL882" s="396"/>
      <c r="MDM882" s="396"/>
      <c r="MDN882" s="396"/>
      <c r="MDO882" s="396"/>
      <c r="MDP882" s="396"/>
      <c r="MDQ882" s="396"/>
      <c r="MDR882" s="396"/>
      <c r="MDS882" s="396"/>
      <c r="MDT882" s="396"/>
      <c r="MDU882" s="396"/>
      <c r="MDV882" s="396"/>
      <c r="MDW882" s="396"/>
      <c r="MDX882" s="396"/>
      <c r="MDY882" s="396"/>
      <c r="MDZ882" s="396"/>
      <c r="MEA882" s="396"/>
      <c r="MEB882" s="396"/>
      <c r="MEC882" s="396"/>
      <c r="MED882" s="396"/>
      <c r="MEE882" s="396"/>
      <c r="MEF882" s="396"/>
      <c r="MEG882" s="396"/>
      <c r="MEH882" s="396"/>
      <c r="MEI882" s="396"/>
      <c r="MEJ882" s="396"/>
      <c r="MEK882" s="396"/>
      <c r="MEL882" s="396"/>
      <c r="MEM882" s="396"/>
      <c r="MEN882" s="396"/>
      <c r="MEO882" s="396"/>
      <c r="MEP882" s="396"/>
      <c r="MEQ882" s="396"/>
      <c r="MER882" s="396"/>
      <c r="MES882" s="396"/>
      <c r="MET882" s="396"/>
      <c r="MEU882" s="396"/>
      <c r="MEV882" s="396"/>
      <c r="MEW882" s="396"/>
      <c r="MEX882" s="396"/>
      <c r="MEY882" s="396"/>
      <c r="MEZ882" s="396"/>
      <c r="MFA882" s="396"/>
      <c r="MFB882" s="396"/>
      <c r="MFC882" s="396"/>
      <c r="MFD882" s="396"/>
      <c r="MFE882" s="396"/>
      <c r="MFF882" s="396"/>
      <c r="MFG882" s="396"/>
      <c r="MFH882" s="396"/>
      <c r="MFI882" s="396"/>
      <c r="MFJ882" s="396"/>
      <c r="MFK882" s="396"/>
      <c r="MFL882" s="396"/>
      <c r="MFM882" s="396"/>
      <c r="MFN882" s="396"/>
      <c r="MFO882" s="396"/>
      <c r="MFP882" s="396"/>
      <c r="MFQ882" s="396"/>
      <c r="MFR882" s="396"/>
      <c r="MFS882" s="396"/>
      <c r="MFT882" s="396"/>
      <c r="MFU882" s="396"/>
      <c r="MFV882" s="396"/>
      <c r="MFW882" s="396"/>
      <c r="MFX882" s="396"/>
      <c r="MFY882" s="396"/>
      <c r="MFZ882" s="396"/>
      <c r="MGA882" s="396"/>
      <c r="MGB882" s="396"/>
      <c r="MGC882" s="396"/>
      <c r="MGD882" s="396"/>
      <c r="MGE882" s="396"/>
      <c r="MGF882" s="396"/>
      <c r="MGG882" s="396"/>
      <c r="MGH882" s="396"/>
      <c r="MGI882" s="396"/>
      <c r="MGJ882" s="396"/>
      <c r="MGK882" s="396"/>
      <c r="MGL882" s="396"/>
      <c r="MGM882" s="396"/>
      <c r="MGN882" s="396"/>
      <c r="MGO882" s="396"/>
      <c r="MGP882" s="396"/>
      <c r="MGQ882" s="396"/>
      <c r="MGR882" s="396"/>
      <c r="MGS882" s="396"/>
      <c r="MGT882" s="396"/>
      <c r="MGU882" s="396"/>
      <c r="MGV882" s="396"/>
      <c r="MGW882" s="396"/>
      <c r="MGX882" s="396"/>
      <c r="MGY882" s="396"/>
      <c r="MGZ882" s="396"/>
      <c r="MHA882" s="396"/>
      <c r="MHB882" s="396"/>
      <c r="MHC882" s="396"/>
      <c r="MHD882" s="396"/>
      <c r="MHE882" s="396"/>
      <c r="MHF882" s="396"/>
      <c r="MHG882" s="396"/>
      <c r="MHH882" s="396"/>
      <c r="MHI882" s="396"/>
      <c r="MHJ882" s="396"/>
      <c r="MHK882" s="396"/>
      <c r="MHL882" s="396"/>
      <c r="MHM882" s="396"/>
      <c r="MHN882" s="396"/>
      <c r="MHO882" s="396"/>
      <c r="MHP882" s="396"/>
      <c r="MHQ882" s="396"/>
      <c r="MHR882" s="396"/>
      <c r="MHS882" s="396"/>
      <c r="MHT882" s="396"/>
      <c r="MHU882" s="396"/>
      <c r="MHV882" s="396"/>
      <c r="MHW882" s="396"/>
      <c r="MHX882" s="396"/>
      <c r="MHY882" s="396"/>
      <c r="MHZ882" s="396"/>
      <c r="MIA882" s="396"/>
      <c r="MIB882" s="396"/>
      <c r="MIC882" s="396"/>
      <c r="MID882" s="396"/>
      <c r="MIE882" s="396"/>
      <c r="MIF882" s="396"/>
      <c r="MIG882" s="396"/>
      <c r="MIH882" s="396"/>
      <c r="MII882" s="396"/>
      <c r="MIJ882" s="396"/>
      <c r="MIK882" s="396"/>
      <c r="MIL882" s="396"/>
      <c r="MIM882" s="396"/>
      <c r="MIN882" s="396"/>
      <c r="MIO882" s="396"/>
      <c r="MIP882" s="396"/>
      <c r="MIQ882" s="396"/>
      <c r="MIR882" s="396"/>
      <c r="MIS882" s="396"/>
      <c r="MIT882" s="396"/>
      <c r="MIU882" s="396"/>
      <c r="MIV882" s="396"/>
      <c r="MIW882" s="396"/>
      <c r="MIX882" s="396"/>
      <c r="MIY882" s="396"/>
      <c r="MIZ882" s="396"/>
      <c r="MJA882" s="396"/>
      <c r="MJB882" s="396"/>
      <c r="MJC882" s="396"/>
      <c r="MJD882" s="396"/>
      <c r="MJE882" s="396"/>
      <c r="MJF882" s="396"/>
      <c r="MJG882" s="396"/>
      <c r="MJH882" s="396"/>
      <c r="MJI882" s="396"/>
      <c r="MJJ882" s="396"/>
      <c r="MJK882" s="396"/>
      <c r="MJL882" s="396"/>
      <c r="MJM882" s="396"/>
      <c r="MJN882" s="396"/>
      <c r="MJO882" s="396"/>
      <c r="MJP882" s="396"/>
      <c r="MJQ882" s="396"/>
      <c r="MJR882" s="396"/>
      <c r="MJS882" s="396"/>
      <c r="MJT882" s="396"/>
      <c r="MJU882" s="396"/>
      <c r="MJV882" s="396"/>
      <c r="MJW882" s="396"/>
      <c r="MJX882" s="396"/>
      <c r="MJY882" s="396"/>
      <c r="MJZ882" s="396"/>
      <c r="MKA882" s="396"/>
      <c r="MKB882" s="396"/>
      <c r="MKC882" s="396"/>
      <c r="MKD882" s="396"/>
      <c r="MKE882" s="396"/>
      <c r="MKF882" s="396"/>
      <c r="MKG882" s="396"/>
      <c r="MKH882" s="396"/>
      <c r="MKI882" s="396"/>
      <c r="MKJ882" s="396"/>
      <c r="MKK882" s="396"/>
      <c r="MKL882" s="396"/>
      <c r="MKM882" s="396"/>
      <c r="MKN882" s="396"/>
      <c r="MKO882" s="396"/>
      <c r="MKP882" s="396"/>
      <c r="MKQ882" s="396"/>
      <c r="MKR882" s="396"/>
      <c r="MKS882" s="396"/>
      <c r="MKT882" s="396"/>
      <c r="MKU882" s="396"/>
      <c r="MKV882" s="396"/>
      <c r="MKW882" s="396"/>
      <c r="MKX882" s="396"/>
      <c r="MKY882" s="396"/>
      <c r="MKZ882" s="396"/>
      <c r="MLA882" s="396"/>
      <c r="MLB882" s="396"/>
      <c r="MLC882" s="396"/>
      <c r="MLD882" s="396"/>
      <c r="MLE882" s="396"/>
      <c r="MLF882" s="396"/>
      <c r="MLG882" s="396"/>
      <c r="MLH882" s="396"/>
      <c r="MLI882" s="396"/>
      <c r="MLJ882" s="396"/>
      <c r="MLK882" s="396"/>
      <c r="MLL882" s="396"/>
      <c r="MLM882" s="396"/>
      <c r="MLN882" s="396"/>
      <c r="MLO882" s="396"/>
      <c r="MLP882" s="396"/>
      <c r="MLQ882" s="396"/>
      <c r="MLR882" s="396"/>
      <c r="MLS882" s="396"/>
      <c r="MLT882" s="396"/>
      <c r="MLU882" s="396"/>
      <c r="MLV882" s="396"/>
      <c r="MLW882" s="396"/>
      <c r="MLX882" s="396"/>
      <c r="MLY882" s="396"/>
      <c r="MLZ882" s="396"/>
      <c r="MMA882" s="396"/>
      <c r="MMB882" s="396"/>
      <c r="MMC882" s="396"/>
      <c r="MMD882" s="396"/>
      <c r="MME882" s="396"/>
      <c r="MMF882" s="396"/>
      <c r="MMG882" s="396"/>
      <c r="MMH882" s="396"/>
      <c r="MMI882" s="396"/>
      <c r="MMJ882" s="396"/>
      <c r="MMK882" s="396"/>
      <c r="MML882" s="396"/>
      <c r="MMM882" s="396"/>
      <c r="MMN882" s="396"/>
      <c r="MMO882" s="396"/>
      <c r="MMP882" s="396"/>
      <c r="MMQ882" s="396"/>
      <c r="MMR882" s="396"/>
      <c r="MMS882" s="396"/>
      <c r="MMT882" s="396"/>
      <c r="MMU882" s="396"/>
      <c r="MMV882" s="396"/>
      <c r="MMW882" s="396"/>
      <c r="MMX882" s="396"/>
      <c r="MMY882" s="396"/>
      <c r="MMZ882" s="396"/>
      <c r="MNA882" s="396"/>
      <c r="MNB882" s="396"/>
      <c r="MNC882" s="396"/>
      <c r="MND882" s="396"/>
      <c r="MNE882" s="396"/>
      <c r="MNF882" s="396"/>
      <c r="MNG882" s="396"/>
      <c r="MNH882" s="396"/>
      <c r="MNI882" s="396"/>
      <c r="MNJ882" s="396"/>
      <c r="MNK882" s="396"/>
      <c r="MNL882" s="396"/>
      <c r="MNM882" s="396"/>
      <c r="MNN882" s="396"/>
      <c r="MNO882" s="396"/>
      <c r="MNP882" s="396"/>
      <c r="MNQ882" s="396"/>
      <c r="MNR882" s="396"/>
      <c r="MNS882" s="396"/>
      <c r="MNT882" s="396"/>
      <c r="MNU882" s="396"/>
      <c r="MNV882" s="396"/>
      <c r="MNW882" s="396"/>
      <c r="MNX882" s="396"/>
      <c r="MNY882" s="396"/>
      <c r="MNZ882" s="396"/>
      <c r="MOA882" s="396"/>
      <c r="MOB882" s="396"/>
      <c r="MOC882" s="396"/>
      <c r="MOD882" s="396"/>
      <c r="MOE882" s="396"/>
      <c r="MOF882" s="396"/>
      <c r="MOG882" s="396"/>
      <c r="MOH882" s="396"/>
      <c r="MOI882" s="396"/>
      <c r="MOJ882" s="396"/>
      <c r="MOK882" s="396"/>
      <c r="MOL882" s="396"/>
      <c r="MOM882" s="396"/>
      <c r="MON882" s="396"/>
      <c r="MOO882" s="396"/>
      <c r="MOP882" s="396"/>
      <c r="MOQ882" s="396"/>
      <c r="MOR882" s="396"/>
      <c r="MOS882" s="396"/>
      <c r="MOT882" s="396"/>
      <c r="MOU882" s="396"/>
      <c r="MOV882" s="396"/>
      <c r="MOW882" s="396"/>
      <c r="MOX882" s="396"/>
      <c r="MOY882" s="396"/>
      <c r="MOZ882" s="396"/>
      <c r="MPA882" s="396"/>
      <c r="MPB882" s="396"/>
      <c r="MPC882" s="396"/>
      <c r="MPD882" s="396"/>
      <c r="MPE882" s="396"/>
      <c r="MPF882" s="396"/>
      <c r="MPG882" s="396"/>
      <c r="MPH882" s="396"/>
      <c r="MPI882" s="396"/>
      <c r="MPJ882" s="396"/>
      <c r="MPK882" s="396"/>
      <c r="MPL882" s="396"/>
      <c r="MPM882" s="396"/>
      <c r="MPN882" s="396"/>
      <c r="MPO882" s="396"/>
      <c r="MPP882" s="396"/>
      <c r="MPQ882" s="396"/>
      <c r="MPR882" s="396"/>
      <c r="MPS882" s="396"/>
      <c r="MPT882" s="396"/>
      <c r="MPU882" s="396"/>
      <c r="MPV882" s="396"/>
      <c r="MPW882" s="396"/>
      <c r="MPX882" s="396"/>
      <c r="MPY882" s="396"/>
      <c r="MPZ882" s="396"/>
      <c r="MQA882" s="396"/>
      <c r="MQB882" s="396"/>
      <c r="MQC882" s="396"/>
      <c r="MQD882" s="396"/>
      <c r="MQE882" s="396"/>
      <c r="MQF882" s="396"/>
      <c r="MQG882" s="396"/>
      <c r="MQH882" s="396"/>
      <c r="MQI882" s="396"/>
      <c r="MQJ882" s="396"/>
      <c r="MQK882" s="396"/>
      <c r="MQL882" s="396"/>
      <c r="MQM882" s="396"/>
      <c r="MQN882" s="396"/>
      <c r="MQO882" s="396"/>
      <c r="MQP882" s="396"/>
      <c r="MQQ882" s="396"/>
      <c r="MQR882" s="396"/>
      <c r="MQS882" s="396"/>
      <c r="MQT882" s="396"/>
      <c r="MQU882" s="396"/>
      <c r="MQV882" s="396"/>
      <c r="MQW882" s="396"/>
      <c r="MQX882" s="396"/>
      <c r="MQY882" s="396"/>
      <c r="MQZ882" s="396"/>
      <c r="MRA882" s="396"/>
      <c r="MRB882" s="396"/>
      <c r="MRC882" s="396"/>
      <c r="MRD882" s="396"/>
      <c r="MRE882" s="396"/>
      <c r="MRF882" s="396"/>
      <c r="MRG882" s="396"/>
      <c r="MRH882" s="396"/>
      <c r="MRI882" s="396"/>
      <c r="MRJ882" s="396"/>
      <c r="MRK882" s="396"/>
      <c r="MRL882" s="396"/>
      <c r="MRM882" s="396"/>
      <c r="MRN882" s="396"/>
      <c r="MRO882" s="396"/>
      <c r="MRP882" s="396"/>
      <c r="MRQ882" s="396"/>
      <c r="MRR882" s="396"/>
      <c r="MRS882" s="396"/>
      <c r="MRT882" s="396"/>
      <c r="MRU882" s="396"/>
      <c r="MRV882" s="396"/>
      <c r="MRW882" s="396"/>
      <c r="MRX882" s="396"/>
      <c r="MRY882" s="396"/>
      <c r="MRZ882" s="396"/>
      <c r="MSA882" s="396"/>
      <c r="MSB882" s="396"/>
      <c r="MSC882" s="396"/>
      <c r="MSD882" s="396"/>
      <c r="MSE882" s="396"/>
      <c r="MSF882" s="396"/>
      <c r="MSG882" s="396"/>
      <c r="MSH882" s="396"/>
      <c r="MSI882" s="396"/>
      <c r="MSJ882" s="396"/>
      <c r="MSK882" s="396"/>
      <c r="MSL882" s="396"/>
      <c r="MSM882" s="396"/>
      <c r="MSN882" s="396"/>
      <c r="MSO882" s="396"/>
      <c r="MSP882" s="396"/>
      <c r="MSQ882" s="396"/>
      <c r="MSR882" s="396"/>
      <c r="MSS882" s="396"/>
      <c r="MST882" s="396"/>
      <c r="MSU882" s="396"/>
      <c r="MSV882" s="396"/>
      <c r="MSW882" s="396"/>
      <c r="MSX882" s="396"/>
      <c r="MSY882" s="396"/>
      <c r="MSZ882" s="396"/>
      <c r="MTA882" s="396"/>
      <c r="MTB882" s="396"/>
      <c r="MTC882" s="396"/>
      <c r="MTD882" s="396"/>
      <c r="MTE882" s="396"/>
      <c r="MTF882" s="396"/>
      <c r="MTG882" s="396"/>
      <c r="MTH882" s="396"/>
      <c r="MTI882" s="396"/>
      <c r="MTJ882" s="396"/>
      <c r="MTK882" s="396"/>
      <c r="MTL882" s="396"/>
      <c r="MTM882" s="396"/>
      <c r="MTN882" s="396"/>
      <c r="MTO882" s="396"/>
      <c r="MTP882" s="396"/>
      <c r="MTQ882" s="396"/>
      <c r="MTR882" s="396"/>
      <c r="MTS882" s="396"/>
      <c r="MTT882" s="396"/>
      <c r="MTU882" s="396"/>
      <c r="MTV882" s="396"/>
      <c r="MTW882" s="396"/>
      <c r="MTX882" s="396"/>
      <c r="MTY882" s="396"/>
      <c r="MTZ882" s="396"/>
      <c r="MUA882" s="396"/>
      <c r="MUB882" s="396"/>
      <c r="MUC882" s="396"/>
      <c r="MUD882" s="396"/>
      <c r="MUE882" s="396"/>
      <c r="MUF882" s="396"/>
      <c r="MUG882" s="396"/>
      <c r="MUH882" s="396"/>
      <c r="MUI882" s="396"/>
      <c r="MUJ882" s="396"/>
      <c r="MUK882" s="396"/>
      <c r="MUL882" s="396"/>
      <c r="MUM882" s="396"/>
      <c r="MUN882" s="396"/>
      <c r="MUO882" s="396"/>
      <c r="MUP882" s="396"/>
      <c r="MUQ882" s="396"/>
      <c r="MUR882" s="396"/>
      <c r="MUS882" s="396"/>
      <c r="MUT882" s="396"/>
      <c r="MUU882" s="396"/>
      <c r="MUV882" s="396"/>
      <c r="MUW882" s="396"/>
      <c r="MUX882" s="396"/>
      <c r="MUY882" s="396"/>
      <c r="MUZ882" s="396"/>
      <c r="MVA882" s="396"/>
      <c r="MVB882" s="396"/>
      <c r="MVC882" s="396"/>
      <c r="MVD882" s="396"/>
      <c r="MVE882" s="396"/>
      <c r="MVF882" s="396"/>
      <c r="MVG882" s="396"/>
      <c r="MVH882" s="396"/>
      <c r="MVI882" s="396"/>
      <c r="MVJ882" s="396"/>
      <c r="MVK882" s="396"/>
      <c r="MVL882" s="396"/>
      <c r="MVM882" s="396"/>
      <c r="MVN882" s="396"/>
      <c r="MVO882" s="396"/>
      <c r="MVP882" s="396"/>
      <c r="MVQ882" s="396"/>
      <c r="MVR882" s="396"/>
      <c r="MVS882" s="396"/>
      <c r="MVT882" s="396"/>
      <c r="MVU882" s="396"/>
      <c r="MVV882" s="396"/>
      <c r="MVW882" s="396"/>
      <c r="MVX882" s="396"/>
      <c r="MVY882" s="396"/>
      <c r="MVZ882" s="396"/>
      <c r="MWA882" s="396"/>
      <c r="MWB882" s="396"/>
      <c r="MWC882" s="396"/>
      <c r="MWD882" s="396"/>
      <c r="MWE882" s="396"/>
      <c r="MWF882" s="396"/>
      <c r="MWG882" s="396"/>
      <c r="MWH882" s="396"/>
      <c r="MWI882" s="396"/>
      <c r="MWJ882" s="396"/>
      <c r="MWK882" s="396"/>
      <c r="MWL882" s="396"/>
      <c r="MWM882" s="396"/>
      <c r="MWN882" s="396"/>
      <c r="MWO882" s="396"/>
      <c r="MWP882" s="396"/>
      <c r="MWQ882" s="396"/>
      <c r="MWR882" s="396"/>
      <c r="MWS882" s="396"/>
      <c r="MWT882" s="396"/>
      <c r="MWU882" s="396"/>
      <c r="MWV882" s="396"/>
      <c r="MWW882" s="396"/>
      <c r="MWX882" s="396"/>
      <c r="MWY882" s="396"/>
      <c r="MWZ882" s="396"/>
      <c r="MXA882" s="396"/>
      <c r="MXB882" s="396"/>
      <c r="MXC882" s="396"/>
      <c r="MXD882" s="396"/>
      <c r="MXE882" s="396"/>
      <c r="MXF882" s="396"/>
      <c r="MXG882" s="396"/>
      <c r="MXH882" s="396"/>
      <c r="MXI882" s="396"/>
      <c r="MXJ882" s="396"/>
      <c r="MXK882" s="396"/>
      <c r="MXL882" s="396"/>
      <c r="MXM882" s="396"/>
      <c r="MXN882" s="396"/>
      <c r="MXO882" s="396"/>
      <c r="MXP882" s="396"/>
      <c r="MXQ882" s="396"/>
      <c r="MXR882" s="396"/>
      <c r="MXS882" s="396"/>
      <c r="MXT882" s="396"/>
      <c r="MXU882" s="396"/>
      <c r="MXV882" s="396"/>
      <c r="MXW882" s="396"/>
      <c r="MXX882" s="396"/>
      <c r="MXY882" s="396"/>
      <c r="MXZ882" s="396"/>
      <c r="MYA882" s="396"/>
      <c r="MYB882" s="396"/>
      <c r="MYC882" s="396"/>
      <c r="MYD882" s="396"/>
      <c r="MYE882" s="396"/>
      <c r="MYF882" s="396"/>
      <c r="MYG882" s="396"/>
      <c r="MYH882" s="396"/>
      <c r="MYI882" s="396"/>
      <c r="MYJ882" s="396"/>
      <c r="MYK882" s="396"/>
      <c r="MYL882" s="396"/>
      <c r="MYM882" s="396"/>
      <c r="MYN882" s="396"/>
      <c r="MYO882" s="396"/>
      <c r="MYP882" s="396"/>
      <c r="MYQ882" s="396"/>
      <c r="MYR882" s="396"/>
      <c r="MYS882" s="396"/>
      <c r="MYT882" s="396"/>
      <c r="MYU882" s="396"/>
      <c r="MYV882" s="396"/>
      <c r="MYW882" s="396"/>
      <c r="MYX882" s="396"/>
      <c r="MYY882" s="396"/>
      <c r="MYZ882" s="396"/>
      <c r="MZA882" s="396"/>
      <c r="MZB882" s="396"/>
      <c r="MZC882" s="396"/>
      <c r="MZD882" s="396"/>
      <c r="MZE882" s="396"/>
      <c r="MZF882" s="396"/>
      <c r="MZG882" s="396"/>
      <c r="MZH882" s="396"/>
      <c r="MZI882" s="396"/>
      <c r="MZJ882" s="396"/>
      <c r="MZK882" s="396"/>
      <c r="MZL882" s="396"/>
      <c r="MZM882" s="396"/>
      <c r="MZN882" s="396"/>
      <c r="MZO882" s="396"/>
      <c r="MZP882" s="396"/>
      <c r="MZQ882" s="396"/>
      <c r="MZR882" s="396"/>
      <c r="MZS882" s="396"/>
      <c r="MZT882" s="396"/>
      <c r="MZU882" s="396"/>
      <c r="MZV882" s="396"/>
      <c r="MZW882" s="396"/>
      <c r="MZX882" s="396"/>
      <c r="MZY882" s="396"/>
      <c r="MZZ882" s="396"/>
      <c r="NAA882" s="396"/>
      <c r="NAB882" s="396"/>
      <c r="NAC882" s="396"/>
      <c r="NAD882" s="396"/>
      <c r="NAE882" s="396"/>
      <c r="NAF882" s="396"/>
      <c r="NAG882" s="396"/>
      <c r="NAH882" s="396"/>
      <c r="NAI882" s="396"/>
      <c r="NAJ882" s="396"/>
      <c r="NAK882" s="396"/>
      <c r="NAL882" s="396"/>
      <c r="NAM882" s="396"/>
      <c r="NAN882" s="396"/>
      <c r="NAO882" s="396"/>
      <c r="NAP882" s="396"/>
      <c r="NAQ882" s="396"/>
      <c r="NAR882" s="396"/>
      <c r="NAS882" s="396"/>
      <c r="NAT882" s="396"/>
      <c r="NAU882" s="396"/>
      <c r="NAV882" s="396"/>
      <c r="NAW882" s="396"/>
      <c r="NAX882" s="396"/>
      <c r="NAY882" s="396"/>
      <c r="NAZ882" s="396"/>
      <c r="NBA882" s="396"/>
      <c r="NBB882" s="396"/>
      <c r="NBC882" s="396"/>
      <c r="NBD882" s="396"/>
      <c r="NBE882" s="396"/>
      <c r="NBF882" s="396"/>
      <c r="NBG882" s="396"/>
      <c r="NBH882" s="396"/>
      <c r="NBI882" s="396"/>
      <c r="NBJ882" s="396"/>
      <c r="NBK882" s="396"/>
      <c r="NBL882" s="396"/>
      <c r="NBM882" s="396"/>
      <c r="NBN882" s="396"/>
      <c r="NBO882" s="396"/>
      <c r="NBP882" s="396"/>
      <c r="NBQ882" s="396"/>
      <c r="NBR882" s="396"/>
      <c r="NBS882" s="396"/>
      <c r="NBT882" s="396"/>
      <c r="NBU882" s="396"/>
      <c r="NBV882" s="396"/>
      <c r="NBW882" s="396"/>
      <c r="NBX882" s="396"/>
      <c r="NBY882" s="396"/>
      <c r="NBZ882" s="396"/>
      <c r="NCA882" s="396"/>
      <c r="NCB882" s="396"/>
      <c r="NCC882" s="396"/>
      <c r="NCD882" s="396"/>
      <c r="NCE882" s="396"/>
      <c r="NCF882" s="396"/>
      <c r="NCG882" s="396"/>
      <c r="NCH882" s="396"/>
      <c r="NCI882" s="396"/>
      <c r="NCJ882" s="396"/>
      <c r="NCK882" s="396"/>
      <c r="NCL882" s="396"/>
      <c r="NCM882" s="396"/>
      <c r="NCN882" s="396"/>
      <c r="NCO882" s="396"/>
      <c r="NCP882" s="396"/>
      <c r="NCQ882" s="396"/>
      <c r="NCR882" s="396"/>
      <c r="NCS882" s="396"/>
      <c r="NCT882" s="396"/>
      <c r="NCU882" s="396"/>
      <c r="NCV882" s="396"/>
      <c r="NCW882" s="396"/>
      <c r="NCX882" s="396"/>
      <c r="NCY882" s="396"/>
      <c r="NCZ882" s="396"/>
      <c r="NDA882" s="396"/>
      <c r="NDB882" s="396"/>
      <c r="NDC882" s="396"/>
      <c r="NDD882" s="396"/>
      <c r="NDE882" s="396"/>
      <c r="NDF882" s="396"/>
      <c r="NDG882" s="396"/>
      <c r="NDH882" s="396"/>
      <c r="NDI882" s="396"/>
      <c r="NDJ882" s="396"/>
      <c r="NDK882" s="396"/>
      <c r="NDL882" s="396"/>
      <c r="NDM882" s="396"/>
      <c r="NDN882" s="396"/>
      <c r="NDO882" s="396"/>
      <c r="NDP882" s="396"/>
      <c r="NDQ882" s="396"/>
      <c r="NDR882" s="396"/>
      <c r="NDS882" s="396"/>
      <c r="NDT882" s="396"/>
      <c r="NDU882" s="396"/>
      <c r="NDV882" s="396"/>
      <c r="NDW882" s="396"/>
      <c r="NDX882" s="396"/>
      <c r="NDY882" s="396"/>
      <c r="NDZ882" s="396"/>
      <c r="NEA882" s="396"/>
      <c r="NEB882" s="396"/>
      <c r="NEC882" s="396"/>
      <c r="NED882" s="396"/>
      <c r="NEE882" s="396"/>
      <c r="NEF882" s="396"/>
      <c r="NEG882" s="396"/>
      <c r="NEH882" s="396"/>
      <c r="NEI882" s="396"/>
      <c r="NEJ882" s="396"/>
      <c r="NEK882" s="396"/>
      <c r="NEL882" s="396"/>
      <c r="NEM882" s="396"/>
      <c r="NEN882" s="396"/>
      <c r="NEO882" s="396"/>
      <c r="NEP882" s="396"/>
      <c r="NEQ882" s="396"/>
      <c r="NER882" s="396"/>
      <c r="NES882" s="396"/>
      <c r="NET882" s="396"/>
      <c r="NEU882" s="396"/>
      <c r="NEV882" s="396"/>
      <c r="NEW882" s="396"/>
      <c r="NEX882" s="396"/>
      <c r="NEY882" s="396"/>
      <c r="NEZ882" s="396"/>
      <c r="NFA882" s="396"/>
      <c r="NFB882" s="396"/>
      <c r="NFC882" s="396"/>
      <c r="NFD882" s="396"/>
      <c r="NFE882" s="396"/>
      <c r="NFF882" s="396"/>
      <c r="NFG882" s="396"/>
      <c r="NFH882" s="396"/>
      <c r="NFI882" s="396"/>
      <c r="NFJ882" s="396"/>
      <c r="NFK882" s="396"/>
      <c r="NFL882" s="396"/>
      <c r="NFM882" s="396"/>
      <c r="NFN882" s="396"/>
      <c r="NFO882" s="396"/>
      <c r="NFP882" s="396"/>
      <c r="NFQ882" s="396"/>
      <c r="NFR882" s="396"/>
      <c r="NFS882" s="396"/>
      <c r="NFT882" s="396"/>
      <c r="NFU882" s="396"/>
      <c r="NFV882" s="396"/>
      <c r="NFW882" s="396"/>
      <c r="NFX882" s="396"/>
      <c r="NFY882" s="396"/>
      <c r="NFZ882" s="396"/>
      <c r="NGA882" s="396"/>
      <c r="NGB882" s="396"/>
      <c r="NGC882" s="396"/>
      <c r="NGD882" s="396"/>
      <c r="NGE882" s="396"/>
      <c r="NGF882" s="396"/>
      <c r="NGG882" s="396"/>
      <c r="NGH882" s="396"/>
      <c r="NGI882" s="396"/>
      <c r="NGJ882" s="396"/>
      <c r="NGK882" s="396"/>
      <c r="NGL882" s="396"/>
      <c r="NGM882" s="396"/>
      <c r="NGN882" s="396"/>
      <c r="NGO882" s="396"/>
      <c r="NGP882" s="396"/>
      <c r="NGQ882" s="396"/>
      <c r="NGR882" s="396"/>
      <c r="NGS882" s="396"/>
      <c r="NGT882" s="396"/>
      <c r="NGU882" s="396"/>
      <c r="NGV882" s="396"/>
      <c r="NGW882" s="396"/>
      <c r="NGX882" s="396"/>
      <c r="NGY882" s="396"/>
      <c r="NGZ882" s="396"/>
      <c r="NHA882" s="396"/>
      <c r="NHB882" s="396"/>
      <c r="NHC882" s="396"/>
      <c r="NHD882" s="396"/>
      <c r="NHE882" s="396"/>
      <c r="NHF882" s="396"/>
      <c r="NHG882" s="396"/>
      <c r="NHH882" s="396"/>
      <c r="NHI882" s="396"/>
      <c r="NHJ882" s="396"/>
      <c r="NHK882" s="396"/>
      <c r="NHL882" s="396"/>
      <c r="NHM882" s="396"/>
      <c r="NHN882" s="396"/>
      <c r="NHO882" s="396"/>
      <c r="NHP882" s="396"/>
      <c r="NHQ882" s="396"/>
      <c r="NHR882" s="396"/>
      <c r="NHS882" s="396"/>
      <c r="NHT882" s="396"/>
      <c r="NHU882" s="396"/>
      <c r="NHV882" s="396"/>
      <c r="NHW882" s="396"/>
      <c r="NHX882" s="396"/>
      <c r="NHY882" s="396"/>
      <c r="NHZ882" s="396"/>
      <c r="NIA882" s="396"/>
      <c r="NIB882" s="396"/>
      <c r="NIC882" s="396"/>
      <c r="NID882" s="396"/>
      <c r="NIE882" s="396"/>
      <c r="NIF882" s="396"/>
      <c r="NIG882" s="396"/>
      <c r="NIH882" s="396"/>
      <c r="NII882" s="396"/>
      <c r="NIJ882" s="396"/>
      <c r="NIK882" s="396"/>
      <c r="NIL882" s="396"/>
      <c r="NIM882" s="396"/>
      <c r="NIN882" s="396"/>
      <c r="NIO882" s="396"/>
      <c r="NIP882" s="396"/>
      <c r="NIQ882" s="396"/>
      <c r="NIR882" s="396"/>
      <c r="NIS882" s="396"/>
      <c r="NIT882" s="396"/>
      <c r="NIU882" s="396"/>
      <c r="NIV882" s="396"/>
      <c r="NIW882" s="396"/>
      <c r="NIX882" s="396"/>
      <c r="NIY882" s="396"/>
      <c r="NIZ882" s="396"/>
      <c r="NJA882" s="396"/>
      <c r="NJB882" s="396"/>
      <c r="NJC882" s="396"/>
      <c r="NJD882" s="396"/>
      <c r="NJE882" s="396"/>
      <c r="NJF882" s="396"/>
      <c r="NJG882" s="396"/>
      <c r="NJH882" s="396"/>
      <c r="NJI882" s="396"/>
      <c r="NJJ882" s="396"/>
      <c r="NJK882" s="396"/>
      <c r="NJL882" s="396"/>
      <c r="NJM882" s="396"/>
      <c r="NJN882" s="396"/>
      <c r="NJO882" s="396"/>
      <c r="NJP882" s="396"/>
      <c r="NJQ882" s="396"/>
      <c r="NJR882" s="396"/>
      <c r="NJS882" s="396"/>
      <c r="NJT882" s="396"/>
      <c r="NJU882" s="396"/>
      <c r="NJV882" s="396"/>
      <c r="NJW882" s="396"/>
      <c r="NJX882" s="396"/>
      <c r="NJY882" s="396"/>
      <c r="NJZ882" s="396"/>
      <c r="NKA882" s="396"/>
      <c r="NKB882" s="396"/>
      <c r="NKC882" s="396"/>
      <c r="NKD882" s="396"/>
      <c r="NKE882" s="396"/>
      <c r="NKF882" s="396"/>
      <c r="NKG882" s="396"/>
      <c r="NKH882" s="396"/>
      <c r="NKI882" s="396"/>
      <c r="NKJ882" s="396"/>
      <c r="NKK882" s="396"/>
      <c r="NKL882" s="396"/>
      <c r="NKM882" s="396"/>
      <c r="NKN882" s="396"/>
      <c r="NKO882" s="396"/>
      <c r="NKP882" s="396"/>
      <c r="NKQ882" s="396"/>
      <c r="NKR882" s="396"/>
      <c r="NKS882" s="396"/>
      <c r="NKT882" s="396"/>
      <c r="NKU882" s="396"/>
      <c r="NKV882" s="396"/>
      <c r="NKW882" s="396"/>
      <c r="NKX882" s="396"/>
      <c r="NKY882" s="396"/>
      <c r="NKZ882" s="396"/>
      <c r="NLA882" s="396"/>
      <c r="NLB882" s="396"/>
      <c r="NLC882" s="396"/>
      <c r="NLD882" s="396"/>
      <c r="NLE882" s="396"/>
      <c r="NLF882" s="396"/>
      <c r="NLG882" s="396"/>
      <c r="NLH882" s="396"/>
      <c r="NLI882" s="396"/>
      <c r="NLJ882" s="396"/>
      <c r="NLK882" s="396"/>
      <c r="NLL882" s="396"/>
      <c r="NLM882" s="396"/>
      <c r="NLN882" s="396"/>
      <c r="NLO882" s="396"/>
      <c r="NLP882" s="396"/>
      <c r="NLQ882" s="396"/>
      <c r="NLR882" s="396"/>
      <c r="NLS882" s="396"/>
      <c r="NLT882" s="396"/>
      <c r="NLU882" s="396"/>
      <c r="NLV882" s="396"/>
      <c r="NLW882" s="396"/>
      <c r="NLX882" s="396"/>
      <c r="NLY882" s="396"/>
      <c r="NLZ882" s="396"/>
      <c r="NMA882" s="396"/>
      <c r="NMB882" s="396"/>
      <c r="NMC882" s="396"/>
      <c r="NMD882" s="396"/>
      <c r="NME882" s="396"/>
      <c r="NMF882" s="396"/>
      <c r="NMG882" s="396"/>
      <c r="NMH882" s="396"/>
      <c r="NMI882" s="396"/>
      <c r="NMJ882" s="396"/>
      <c r="NMK882" s="396"/>
      <c r="NML882" s="396"/>
      <c r="NMM882" s="396"/>
      <c r="NMN882" s="396"/>
      <c r="NMO882" s="396"/>
      <c r="NMP882" s="396"/>
      <c r="NMQ882" s="396"/>
      <c r="NMR882" s="396"/>
      <c r="NMS882" s="396"/>
      <c r="NMT882" s="396"/>
      <c r="NMU882" s="396"/>
      <c r="NMV882" s="396"/>
      <c r="NMW882" s="396"/>
      <c r="NMX882" s="396"/>
      <c r="NMY882" s="396"/>
      <c r="NMZ882" s="396"/>
      <c r="NNA882" s="396"/>
      <c r="NNB882" s="396"/>
      <c r="NNC882" s="396"/>
      <c r="NND882" s="396"/>
      <c r="NNE882" s="396"/>
      <c r="NNF882" s="396"/>
      <c r="NNG882" s="396"/>
      <c r="NNH882" s="396"/>
      <c r="NNI882" s="396"/>
      <c r="NNJ882" s="396"/>
      <c r="NNK882" s="396"/>
      <c r="NNL882" s="396"/>
      <c r="NNM882" s="396"/>
      <c r="NNN882" s="396"/>
      <c r="NNO882" s="396"/>
      <c r="NNP882" s="396"/>
      <c r="NNQ882" s="396"/>
      <c r="NNR882" s="396"/>
      <c r="NNS882" s="396"/>
      <c r="NNT882" s="396"/>
      <c r="NNU882" s="396"/>
      <c r="NNV882" s="396"/>
      <c r="NNW882" s="396"/>
      <c r="NNX882" s="396"/>
      <c r="NNY882" s="396"/>
      <c r="NNZ882" s="396"/>
      <c r="NOA882" s="396"/>
      <c r="NOB882" s="396"/>
      <c r="NOC882" s="396"/>
      <c r="NOD882" s="396"/>
      <c r="NOE882" s="396"/>
      <c r="NOF882" s="396"/>
      <c r="NOG882" s="396"/>
      <c r="NOH882" s="396"/>
      <c r="NOI882" s="396"/>
      <c r="NOJ882" s="396"/>
      <c r="NOK882" s="396"/>
      <c r="NOL882" s="396"/>
      <c r="NOM882" s="396"/>
      <c r="NON882" s="396"/>
      <c r="NOO882" s="396"/>
      <c r="NOP882" s="396"/>
      <c r="NOQ882" s="396"/>
      <c r="NOR882" s="396"/>
      <c r="NOS882" s="396"/>
      <c r="NOT882" s="396"/>
      <c r="NOU882" s="396"/>
      <c r="NOV882" s="396"/>
      <c r="NOW882" s="396"/>
      <c r="NOX882" s="396"/>
      <c r="NOY882" s="396"/>
      <c r="NOZ882" s="396"/>
      <c r="NPA882" s="396"/>
      <c r="NPB882" s="396"/>
      <c r="NPC882" s="396"/>
      <c r="NPD882" s="396"/>
      <c r="NPE882" s="396"/>
      <c r="NPF882" s="396"/>
      <c r="NPG882" s="396"/>
      <c r="NPH882" s="396"/>
      <c r="NPI882" s="396"/>
      <c r="NPJ882" s="396"/>
      <c r="NPK882" s="396"/>
      <c r="NPL882" s="396"/>
      <c r="NPM882" s="396"/>
      <c r="NPN882" s="396"/>
      <c r="NPO882" s="396"/>
      <c r="NPP882" s="396"/>
      <c r="NPQ882" s="396"/>
      <c r="NPR882" s="396"/>
      <c r="NPS882" s="396"/>
      <c r="NPT882" s="396"/>
      <c r="NPU882" s="396"/>
      <c r="NPV882" s="396"/>
      <c r="NPW882" s="396"/>
      <c r="NPX882" s="396"/>
      <c r="NPY882" s="396"/>
      <c r="NPZ882" s="396"/>
      <c r="NQA882" s="396"/>
      <c r="NQB882" s="396"/>
      <c r="NQC882" s="396"/>
      <c r="NQD882" s="396"/>
      <c r="NQE882" s="396"/>
      <c r="NQF882" s="396"/>
      <c r="NQG882" s="396"/>
      <c r="NQH882" s="396"/>
      <c r="NQI882" s="396"/>
      <c r="NQJ882" s="396"/>
      <c r="NQK882" s="396"/>
      <c r="NQL882" s="396"/>
      <c r="NQM882" s="396"/>
      <c r="NQN882" s="396"/>
      <c r="NQO882" s="396"/>
      <c r="NQP882" s="396"/>
      <c r="NQQ882" s="396"/>
      <c r="NQR882" s="396"/>
      <c r="NQS882" s="396"/>
      <c r="NQT882" s="396"/>
      <c r="NQU882" s="396"/>
      <c r="NQV882" s="396"/>
      <c r="NQW882" s="396"/>
      <c r="NQX882" s="396"/>
      <c r="NQY882" s="396"/>
      <c r="NQZ882" s="396"/>
      <c r="NRA882" s="396"/>
      <c r="NRB882" s="396"/>
      <c r="NRC882" s="396"/>
      <c r="NRD882" s="396"/>
      <c r="NRE882" s="396"/>
      <c r="NRF882" s="396"/>
      <c r="NRG882" s="396"/>
      <c r="NRH882" s="396"/>
      <c r="NRI882" s="396"/>
      <c r="NRJ882" s="396"/>
      <c r="NRK882" s="396"/>
      <c r="NRL882" s="396"/>
      <c r="NRM882" s="396"/>
      <c r="NRN882" s="396"/>
      <c r="NRO882" s="396"/>
      <c r="NRP882" s="396"/>
      <c r="NRQ882" s="396"/>
      <c r="NRR882" s="396"/>
      <c r="NRS882" s="396"/>
      <c r="NRT882" s="396"/>
      <c r="NRU882" s="396"/>
      <c r="NRV882" s="396"/>
      <c r="NRW882" s="396"/>
      <c r="NRX882" s="396"/>
      <c r="NRY882" s="396"/>
      <c r="NRZ882" s="396"/>
      <c r="NSA882" s="396"/>
      <c r="NSB882" s="396"/>
      <c r="NSC882" s="396"/>
      <c r="NSD882" s="396"/>
      <c r="NSE882" s="396"/>
      <c r="NSF882" s="396"/>
      <c r="NSG882" s="396"/>
      <c r="NSH882" s="396"/>
      <c r="NSI882" s="396"/>
      <c r="NSJ882" s="396"/>
      <c r="NSK882" s="396"/>
      <c r="NSL882" s="396"/>
      <c r="NSM882" s="396"/>
      <c r="NSN882" s="396"/>
      <c r="NSO882" s="396"/>
      <c r="NSP882" s="396"/>
      <c r="NSQ882" s="396"/>
      <c r="NSR882" s="396"/>
      <c r="NSS882" s="396"/>
      <c r="NST882" s="396"/>
      <c r="NSU882" s="396"/>
      <c r="NSV882" s="396"/>
      <c r="NSW882" s="396"/>
      <c r="NSX882" s="396"/>
      <c r="NSY882" s="396"/>
      <c r="NSZ882" s="396"/>
      <c r="NTA882" s="396"/>
      <c r="NTB882" s="396"/>
      <c r="NTC882" s="396"/>
      <c r="NTD882" s="396"/>
      <c r="NTE882" s="396"/>
      <c r="NTF882" s="396"/>
      <c r="NTG882" s="396"/>
      <c r="NTH882" s="396"/>
      <c r="NTI882" s="396"/>
      <c r="NTJ882" s="396"/>
      <c r="NTK882" s="396"/>
      <c r="NTL882" s="396"/>
      <c r="NTM882" s="396"/>
      <c r="NTN882" s="396"/>
      <c r="NTO882" s="396"/>
      <c r="NTP882" s="396"/>
      <c r="NTQ882" s="396"/>
      <c r="NTR882" s="396"/>
      <c r="NTS882" s="396"/>
      <c r="NTT882" s="396"/>
      <c r="NTU882" s="396"/>
      <c r="NTV882" s="396"/>
      <c r="NTW882" s="396"/>
      <c r="NTX882" s="396"/>
      <c r="NTY882" s="396"/>
      <c r="NTZ882" s="396"/>
      <c r="NUA882" s="396"/>
      <c r="NUB882" s="396"/>
      <c r="NUC882" s="396"/>
      <c r="NUD882" s="396"/>
      <c r="NUE882" s="396"/>
      <c r="NUF882" s="396"/>
      <c r="NUG882" s="396"/>
      <c r="NUH882" s="396"/>
      <c r="NUI882" s="396"/>
      <c r="NUJ882" s="396"/>
      <c r="NUK882" s="396"/>
      <c r="NUL882" s="396"/>
      <c r="NUM882" s="396"/>
      <c r="NUN882" s="396"/>
      <c r="NUO882" s="396"/>
      <c r="NUP882" s="396"/>
      <c r="NUQ882" s="396"/>
      <c r="NUR882" s="396"/>
      <c r="NUS882" s="396"/>
      <c r="NUT882" s="396"/>
      <c r="NUU882" s="396"/>
      <c r="NUV882" s="396"/>
      <c r="NUW882" s="396"/>
      <c r="NUX882" s="396"/>
      <c r="NUY882" s="396"/>
      <c r="NUZ882" s="396"/>
      <c r="NVA882" s="396"/>
      <c r="NVB882" s="396"/>
      <c r="NVC882" s="396"/>
      <c r="NVD882" s="396"/>
      <c r="NVE882" s="396"/>
      <c r="NVF882" s="396"/>
      <c r="NVG882" s="396"/>
      <c r="NVH882" s="396"/>
      <c r="NVI882" s="396"/>
      <c r="NVJ882" s="396"/>
      <c r="NVK882" s="396"/>
      <c r="NVL882" s="396"/>
      <c r="NVM882" s="396"/>
      <c r="NVN882" s="396"/>
      <c r="NVO882" s="396"/>
      <c r="NVP882" s="396"/>
      <c r="NVQ882" s="396"/>
      <c r="NVR882" s="396"/>
      <c r="NVS882" s="396"/>
      <c r="NVT882" s="396"/>
      <c r="NVU882" s="396"/>
      <c r="NVV882" s="396"/>
      <c r="NVW882" s="396"/>
      <c r="NVX882" s="396"/>
      <c r="NVY882" s="396"/>
      <c r="NVZ882" s="396"/>
      <c r="NWA882" s="396"/>
      <c r="NWB882" s="396"/>
      <c r="NWC882" s="396"/>
      <c r="NWD882" s="396"/>
      <c r="NWE882" s="396"/>
      <c r="NWF882" s="396"/>
      <c r="NWG882" s="396"/>
      <c r="NWH882" s="396"/>
      <c r="NWI882" s="396"/>
      <c r="NWJ882" s="396"/>
      <c r="NWK882" s="396"/>
      <c r="NWL882" s="396"/>
      <c r="NWM882" s="396"/>
      <c r="NWN882" s="396"/>
      <c r="NWO882" s="396"/>
      <c r="NWP882" s="396"/>
      <c r="NWQ882" s="396"/>
      <c r="NWR882" s="396"/>
      <c r="NWS882" s="396"/>
      <c r="NWT882" s="396"/>
      <c r="NWU882" s="396"/>
      <c r="NWV882" s="396"/>
      <c r="NWW882" s="396"/>
      <c r="NWX882" s="396"/>
      <c r="NWY882" s="396"/>
      <c r="NWZ882" s="396"/>
      <c r="NXA882" s="396"/>
      <c r="NXB882" s="396"/>
      <c r="NXC882" s="396"/>
      <c r="NXD882" s="396"/>
      <c r="NXE882" s="396"/>
      <c r="NXF882" s="396"/>
      <c r="NXG882" s="396"/>
      <c r="NXH882" s="396"/>
      <c r="NXI882" s="396"/>
      <c r="NXJ882" s="396"/>
      <c r="NXK882" s="396"/>
      <c r="NXL882" s="396"/>
      <c r="NXM882" s="396"/>
      <c r="NXN882" s="396"/>
      <c r="NXO882" s="396"/>
      <c r="NXP882" s="396"/>
      <c r="NXQ882" s="396"/>
      <c r="NXR882" s="396"/>
      <c r="NXS882" s="396"/>
      <c r="NXT882" s="396"/>
      <c r="NXU882" s="396"/>
      <c r="NXV882" s="396"/>
      <c r="NXW882" s="396"/>
      <c r="NXX882" s="396"/>
      <c r="NXY882" s="396"/>
      <c r="NXZ882" s="396"/>
      <c r="NYA882" s="396"/>
      <c r="NYB882" s="396"/>
      <c r="NYC882" s="396"/>
      <c r="NYD882" s="396"/>
      <c r="NYE882" s="396"/>
      <c r="NYF882" s="396"/>
      <c r="NYG882" s="396"/>
      <c r="NYH882" s="396"/>
      <c r="NYI882" s="396"/>
      <c r="NYJ882" s="396"/>
      <c r="NYK882" s="396"/>
      <c r="NYL882" s="396"/>
      <c r="NYM882" s="396"/>
      <c r="NYN882" s="396"/>
      <c r="NYO882" s="396"/>
      <c r="NYP882" s="396"/>
      <c r="NYQ882" s="396"/>
      <c r="NYR882" s="396"/>
      <c r="NYS882" s="396"/>
      <c r="NYT882" s="396"/>
      <c r="NYU882" s="396"/>
      <c r="NYV882" s="396"/>
      <c r="NYW882" s="396"/>
      <c r="NYX882" s="396"/>
      <c r="NYY882" s="396"/>
      <c r="NYZ882" s="396"/>
      <c r="NZA882" s="396"/>
      <c r="NZB882" s="396"/>
      <c r="NZC882" s="396"/>
      <c r="NZD882" s="396"/>
      <c r="NZE882" s="396"/>
      <c r="NZF882" s="396"/>
      <c r="NZG882" s="396"/>
      <c r="NZH882" s="396"/>
      <c r="NZI882" s="396"/>
      <c r="NZJ882" s="396"/>
      <c r="NZK882" s="396"/>
      <c r="NZL882" s="396"/>
      <c r="NZM882" s="396"/>
      <c r="NZN882" s="396"/>
      <c r="NZO882" s="396"/>
      <c r="NZP882" s="396"/>
      <c r="NZQ882" s="396"/>
      <c r="NZR882" s="396"/>
      <c r="NZS882" s="396"/>
      <c r="NZT882" s="396"/>
      <c r="NZU882" s="396"/>
      <c r="NZV882" s="396"/>
      <c r="NZW882" s="396"/>
      <c r="NZX882" s="396"/>
      <c r="NZY882" s="396"/>
      <c r="NZZ882" s="396"/>
      <c r="OAA882" s="396"/>
      <c r="OAB882" s="396"/>
      <c r="OAC882" s="396"/>
      <c r="OAD882" s="396"/>
      <c r="OAE882" s="396"/>
      <c r="OAF882" s="396"/>
      <c r="OAG882" s="396"/>
      <c r="OAH882" s="396"/>
      <c r="OAI882" s="396"/>
      <c r="OAJ882" s="396"/>
      <c r="OAK882" s="396"/>
      <c r="OAL882" s="396"/>
      <c r="OAM882" s="396"/>
      <c r="OAN882" s="396"/>
      <c r="OAO882" s="396"/>
      <c r="OAP882" s="396"/>
      <c r="OAQ882" s="396"/>
      <c r="OAR882" s="396"/>
      <c r="OAS882" s="396"/>
      <c r="OAT882" s="396"/>
      <c r="OAU882" s="396"/>
      <c r="OAV882" s="396"/>
      <c r="OAW882" s="396"/>
      <c r="OAX882" s="396"/>
      <c r="OAY882" s="396"/>
      <c r="OAZ882" s="396"/>
      <c r="OBA882" s="396"/>
      <c r="OBB882" s="396"/>
      <c r="OBC882" s="396"/>
      <c r="OBD882" s="396"/>
      <c r="OBE882" s="396"/>
      <c r="OBF882" s="396"/>
      <c r="OBG882" s="396"/>
      <c r="OBH882" s="396"/>
      <c r="OBI882" s="396"/>
      <c r="OBJ882" s="396"/>
      <c r="OBK882" s="396"/>
      <c r="OBL882" s="396"/>
      <c r="OBM882" s="396"/>
      <c r="OBN882" s="396"/>
      <c r="OBO882" s="396"/>
      <c r="OBP882" s="396"/>
      <c r="OBQ882" s="396"/>
      <c r="OBR882" s="396"/>
      <c r="OBS882" s="396"/>
      <c r="OBT882" s="396"/>
      <c r="OBU882" s="396"/>
      <c r="OBV882" s="396"/>
      <c r="OBW882" s="396"/>
      <c r="OBX882" s="396"/>
      <c r="OBY882" s="396"/>
      <c r="OBZ882" s="396"/>
      <c r="OCA882" s="396"/>
      <c r="OCB882" s="396"/>
      <c r="OCC882" s="396"/>
      <c r="OCD882" s="396"/>
      <c r="OCE882" s="396"/>
      <c r="OCF882" s="396"/>
      <c r="OCG882" s="396"/>
      <c r="OCH882" s="396"/>
      <c r="OCI882" s="396"/>
      <c r="OCJ882" s="396"/>
      <c r="OCK882" s="396"/>
      <c r="OCL882" s="396"/>
      <c r="OCM882" s="396"/>
      <c r="OCN882" s="396"/>
      <c r="OCO882" s="396"/>
      <c r="OCP882" s="396"/>
      <c r="OCQ882" s="396"/>
      <c r="OCR882" s="396"/>
      <c r="OCS882" s="396"/>
      <c r="OCT882" s="396"/>
      <c r="OCU882" s="396"/>
      <c r="OCV882" s="396"/>
      <c r="OCW882" s="396"/>
      <c r="OCX882" s="396"/>
      <c r="OCY882" s="396"/>
      <c r="OCZ882" s="396"/>
      <c r="ODA882" s="396"/>
      <c r="ODB882" s="396"/>
      <c r="ODC882" s="396"/>
      <c r="ODD882" s="396"/>
      <c r="ODE882" s="396"/>
      <c r="ODF882" s="396"/>
      <c r="ODG882" s="396"/>
      <c r="ODH882" s="396"/>
      <c r="ODI882" s="396"/>
      <c r="ODJ882" s="396"/>
      <c r="ODK882" s="396"/>
      <c r="ODL882" s="396"/>
      <c r="ODM882" s="396"/>
      <c r="ODN882" s="396"/>
      <c r="ODO882" s="396"/>
      <c r="ODP882" s="396"/>
      <c r="ODQ882" s="396"/>
      <c r="ODR882" s="396"/>
      <c r="ODS882" s="396"/>
      <c r="ODT882" s="396"/>
      <c r="ODU882" s="396"/>
      <c r="ODV882" s="396"/>
      <c r="ODW882" s="396"/>
      <c r="ODX882" s="396"/>
      <c r="ODY882" s="396"/>
      <c r="ODZ882" s="396"/>
      <c r="OEA882" s="396"/>
      <c r="OEB882" s="396"/>
      <c r="OEC882" s="396"/>
      <c r="OED882" s="396"/>
      <c r="OEE882" s="396"/>
      <c r="OEF882" s="396"/>
      <c r="OEG882" s="396"/>
      <c r="OEH882" s="396"/>
      <c r="OEI882" s="396"/>
      <c r="OEJ882" s="396"/>
      <c r="OEK882" s="396"/>
      <c r="OEL882" s="396"/>
      <c r="OEM882" s="396"/>
      <c r="OEN882" s="396"/>
      <c r="OEO882" s="396"/>
      <c r="OEP882" s="396"/>
      <c r="OEQ882" s="396"/>
      <c r="OER882" s="396"/>
      <c r="OES882" s="396"/>
      <c r="OET882" s="396"/>
      <c r="OEU882" s="396"/>
      <c r="OEV882" s="396"/>
      <c r="OEW882" s="396"/>
      <c r="OEX882" s="396"/>
      <c r="OEY882" s="396"/>
      <c r="OEZ882" s="396"/>
      <c r="OFA882" s="396"/>
      <c r="OFB882" s="396"/>
      <c r="OFC882" s="396"/>
      <c r="OFD882" s="396"/>
      <c r="OFE882" s="396"/>
      <c r="OFF882" s="396"/>
      <c r="OFG882" s="396"/>
      <c r="OFH882" s="396"/>
      <c r="OFI882" s="396"/>
      <c r="OFJ882" s="396"/>
      <c r="OFK882" s="396"/>
      <c r="OFL882" s="396"/>
      <c r="OFM882" s="396"/>
      <c r="OFN882" s="396"/>
      <c r="OFO882" s="396"/>
      <c r="OFP882" s="396"/>
      <c r="OFQ882" s="396"/>
      <c r="OFR882" s="396"/>
      <c r="OFS882" s="396"/>
      <c r="OFT882" s="396"/>
      <c r="OFU882" s="396"/>
      <c r="OFV882" s="396"/>
      <c r="OFW882" s="396"/>
      <c r="OFX882" s="396"/>
      <c r="OFY882" s="396"/>
      <c r="OFZ882" s="396"/>
      <c r="OGA882" s="396"/>
      <c r="OGB882" s="396"/>
      <c r="OGC882" s="396"/>
      <c r="OGD882" s="396"/>
      <c r="OGE882" s="396"/>
      <c r="OGF882" s="396"/>
      <c r="OGG882" s="396"/>
      <c r="OGH882" s="396"/>
      <c r="OGI882" s="396"/>
      <c r="OGJ882" s="396"/>
      <c r="OGK882" s="396"/>
      <c r="OGL882" s="396"/>
      <c r="OGM882" s="396"/>
      <c r="OGN882" s="396"/>
      <c r="OGO882" s="396"/>
      <c r="OGP882" s="396"/>
      <c r="OGQ882" s="396"/>
      <c r="OGR882" s="396"/>
      <c r="OGS882" s="396"/>
      <c r="OGT882" s="396"/>
      <c r="OGU882" s="396"/>
      <c r="OGV882" s="396"/>
      <c r="OGW882" s="396"/>
      <c r="OGX882" s="396"/>
      <c r="OGY882" s="396"/>
      <c r="OGZ882" s="396"/>
      <c r="OHA882" s="396"/>
      <c r="OHB882" s="396"/>
      <c r="OHC882" s="396"/>
      <c r="OHD882" s="396"/>
      <c r="OHE882" s="396"/>
      <c r="OHF882" s="396"/>
      <c r="OHG882" s="396"/>
      <c r="OHH882" s="396"/>
      <c r="OHI882" s="396"/>
      <c r="OHJ882" s="396"/>
      <c r="OHK882" s="396"/>
      <c r="OHL882" s="396"/>
      <c r="OHM882" s="396"/>
      <c r="OHN882" s="396"/>
      <c r="OHO882" s="396"/>
      <c r="OHP882" s="396"/>
      <c r="OHQ882" s="396"/>
      <c r="OHR882" s="396"/>
      <c r="OHS882" s="396"/>
      <c r="OHT882" s="396"/>
      <c r="OHU882" s="396"/>
      <c r="OHV882" s="396"/>
      <c r="OHW882" s="396"/>
      <c r="OHX882" s="396"/>
      <c r="OHY882" s="396"/>
      <c r="OHZ882" s="396"/>
      <c r="OIA882" s="396"/>
      <c r="OIB882" s="396"/>
      <c r="OIC882" s="396"/>
      <c r="OID882" s="396"/>
      <c r="OIE882" s="396"/>
      <c r="OIF882" s="396"/>
      <c r="OIG882" s="396"/>
      <c r="OIH882" s="396"/>
      <c r="OII882" s="396"/>
      <c r="OIJ882" s="396"/>
      <c r="OIK882" s="396"/>
      <c r="OIL882" s="396"/>
      <c r="OIM882" s="396"/>
      <c r="OIN882" s="396"/>
      <c r="OIO882" s="396"/>
      <c r="OIP882" s="396"/>
      <c r="OIQ882" s="396"/>
      <c r="OIR882" s="396"/>
      <c r="OIS882" s="396"/>
      <c r="OIT882" s="396"/>
      <c r="OIU882" s="396"/>
      <c r="OIV882" s="396"/>
      <c r="OIW882" s="396"/>
      <c r="OIX882" s="396"/>
      <c r="OIY882" s="396"/>
      <c r="OIZ882" s="396"/>
      <c r="OJA882" s="396"/>
      <c r="OJB882" s="396"/>
      <c r="OJC882" s="396"/>
      <c r="OJD882" s="396"/>
      <c r="OJE882" s="396"/>
      <c r="OJF882" s="396"/>
      <c r="OJG882" s="396"/>
      <c r="OJH882" s="396"/>
      <c r="OJI882" s="396"/>
      <c r="OJJ882" s="396"/>
      <c r="OJK882" s="396"/>
      <c r="OJL882" s="396"/>
      <c r="OJM882" s="396"/>
      <c r="OJN882" s="396"/>
      <c r="OJO882" s="396"/>
      <c r="OJP882" s="396"/>
      <c r="OJQ882" s="396"/>
      <c r="OJR882" s="396"/>
      <c r="OJS882" s="396"/>
      <c r="OJT882" s="396"/>
      <c r="OJU882" s="396"/>
      <c r="OJV882" s="396"/>
      <c r="OJW882" s="396"/>
      <c r="OJX882" s="396"/>
      <c r="OJY882" s="396"/>
      <c r="OJZ882" s="396"/>
      <c r="OKA882" s="396"/>
      <c r="OKB882" s="396"/>
      <c r="OKC882" s="396"/>
      <c r="OKD882" s="396"/>
      <c r="OKE882" s="396"/>
      <c r="OKF882" s="396"/>
      <c r="OKG882" s="396"/>
      <c r="OKH882" s="396"/>
      <c r="OKI882" s="396"/>
      <c r="OKJ882" s="396"/>
      <c r="OKK882" s="396"/>
      <c r="OKL882" s="396"/>
      <c r="OKM882" s="396"/>
      <c r="OKN882" s="396"/>
      <c r="OKO882" s="396"/>
      <c r="OKP882" s="396"/>
      <c r="OKQ882" s="396"/>
      <c r="OKR882" s="396"/>
      <c r="OKS882" s="396"/>
      <c r="OKT882" s="396"/>
      <c r="OKU882" s="396"/>
      <c r="OKV882" s="396"/>
      <c r="OKW882" s="396"/>
      <c r="OKX882" s="396"/>
      <c r="OKY882" s="396"/>
      <c r="OKZ882" s="396"/>
      <c r="OLA882" s="396"/>
      <c r="OLB882" s="396"/>
      <c r="OLC882" s="396"/>
      <c r="OLD882" s="396"/>
      <c r="OLE882" s="396"/>
      <c r="OLF882" s="396"/>
      <c r="OLG882" s="396"/>
      <c r="OLH882" s="396"/>
      <c r="OLI882" s="396"/>
      <c r="OLJ882" s="396"/>
      <c r="OLK882" s="396"/>
      <c r="OLL882" s="396"/>
      <c r="OLM882" s="396"/>
      <c r="OLN882" s="396"/>
      <c r="OLO882" s="396"/>
      <c r="OLP882" s="396"/>
      <c r="OLQ882" s="396"/>
      <c r="OLR882" s="396"/>
      <c r="OLS882" s="396"/>
      <c r="OLT882" s="396"/>
      <c r="OLU882" s="396"/>
      <c r="OLV882" s="396"/>
      <c r="OLW882" s="396"/>
      <c r="OLX882" s="396"/>
      <c r="OLY882" s="396"/>
      <c r="OLZ882" s="396"/>
      <c r="OMA882" s="396"/>
      <c r="OMB882" s="396"/>
      <c r="OMC882" s="396"/>
      <c r="OMD882" s="396"/>
      <c r="OME882" s="396"/>
      <c r="OMF882" s="396"/>
      <c r="OMG882" s="396"/>
      <c r="OMH882" s="396"/>
      <c r="OMI882" s="396"/>
      <c r="OMJ882" s="396"/>
      <c r="OMK882" s="396"/>
      <c r="OML882" s="396"/>
      <c r="OMM882" s="396"/>
      <c r="OMN882" s="396"/>
      <c r="OMO882" s="396"/>
      <c r="OMP882" s="396"/>
      <c r="OMQ882" s="396"/>
      <c r="OMR882" s="396"/>
      <c r="OMS882" s="396"/>
      <c r="OMT882" s="396"/>
      <c r="OMU882" s="396"/>
      <c r="OMV882" s="396"/>
      <c r="OMW882" s="396"/>
      <c r="OMX882" s="396"/>
      <c r="OMY882" s="396"/>
      <c r="OMZ882" s="396"/>
      <c r="ONA882" s="396"/>
      <c r="ONB882" s="396"/>
      <c r="ONC882" s="396"/>
      <c r="OND882" s="396"/>
      <c r="ONE882" s="396"/>
      <c r="ONF882" s="396"/>
      <c r="ONG882" s="396"/>
      <c r="ONH882" s="396"/>
      <c r="ONI882" s="396"/>
      <c r="ONJ882" s="396"/>
      <c r="ONK882" s="396"/>
      <c r="ONL882" s="396"/>
      <c r="ONM882" s="396"/>
      <c r="ONN882" s="396"/>
      <c r="ONO882" s="396"/>
      <c r="ONP882" s="396"/>
      <c r="ONQ882" s="396"/>
      <c r="ONR882" s="396"/>
      <c r="ONS882" s="396"/>
      <c r="ONT882" s="396"/>
      <c r="ONU882" s="396"/>
      <c r="ONV882" s="396"/>
      <c r="ONW882" s="396"/>
      <c r="ONX882" s="396"/>
      <c r="ONY882" s="396"/>
      <c r="ONZ882" s="396"/>
      <c r="OOA882" s="396"/>
      <c r="OOB882" s="396"/>
      <c r="OOC882" s="396"/>
      <c r="OOD882" s="396"/>
      <c r="OOE882" s="396"/>
      <c r="OOF882" s="396"/>
      <c r="OOG882" s="396"/>
      <c r="OOH882" s="396"/>
      <c r="OOI882" s="396"/>
      <c r="OOJ882" s="396"/>
      <c r="OOK882" s="396"/>
      <c r="OOL882" s="396"/>
      <c r="OOM882" s="396"/>
      <c r="OON882" s="396"/>
      <c r="OOO882" s="396"/>
      <c r="OOP882" s="396"/>
      <c r="OOQ882" s="396"/>
      <c r="OOR882" s="396"/>
      <c r="OOS882" s="396"/>
      <c r="OOT882" s="396"/>
      <c r="OOU882" s="396"/>
      <c r="OOV882" s="396"/>
      <c r="OOW882" s="396"/>
      <c r="OOX882" s="396"/>
      <c r="OOY882" s="396"/>
      <c r="OOZ882" s="396"/>
      <c r="OPA882" s="396"/>
      <c r="OPB882" s="396"/>
      <c r="OPC882" s="396"/>
      <c r="OPD882" s="396"/>
      <c r="OPE882" s="396"/>
      <c r="OPF882" s="396"/>
      <c r="OPG882" s="396"/>
      <c r="OPH882" s="396"/>
      <c r="OPI882" s="396"/>
      <c r="OPJ882" s="396"/>
      <c r="OPK882" s="396"/>
      <c r="OPL882" s="396"/>
      <c r="OPM882" s="396"/>
      <c r="OPN882" s="396"/>
      <c r="OPO882" s="396"/>
      <c r="OPP882" s="396"/>
      <c r="OPQ882" s="396"/>
      <c r="OPR882" s="396"/>
      <c r="OPS882" s="396"/>
      <c r="OPT882" s="396"/>
      <c r="OPU882" s="396"/>
      <c r="OPV882" s="396"/>
      <c r="OPW882" s="396"/>
      <c r="OPX882" s="396"/>
      <c r="OPY882" s="396"/>
      <c r="OPZ882" s="396"/>
      <c r="OQA882" s="396"/>
      <c r="OQB882" s="396"/>
      <c r="OQC882" s="396"/>
      <c r="OQD882" s="396"/>
      <c r="OQE882" s="396"/>
      <c r="OQF882" s="396"/>
      <c r="OQG882" s="396"/>
      <c r="OQH882" s="396"/>
      <c r="OQI882" s="396"/>
      <c r="OQJ882" s="396"/>
      <c r="OQK882" s="396"/>
      <c r="OQL882" s="396"/>
      <c r="OQM882" s="396"/>
      <c r="OQN882" s="396"/>
      <c r="OQO882" s="396"/>
      <c r="OQP882" s="396"/>
      <c r="OQQ882" s="396"/>
      <c r="OQR882" s="396"/>
      <c r="OQS882" s="396"/>
      <c r="OQT882" s="396"/>
      <c r="OQU882" s="396"/>
      <c r="OQV882" s="396"/>
      <c r="OQW882" s="396"/>
      <c r="OQX882" s="396"/>
      <c r="OQY882" s="396"/>
      <c r="OQZ882" s="396"/>
      <c r="ORA882" s="396"/>
      <c r="ORB882" s="396"/>
      <c r="ORC882" s="396"/>
      <c r="ORD882" s="396"/>
      <c r="ORE882" s="396"/>
      <c r="ORF882" s="396"/>
      <c r="ORG882" s="396"/>
      <c r="ORH882" s="396"/>
      <c r="ORI882" s="396"/>
      <c r="ORJ882" s="396"/>
      <c r="ORK882" s="396"/>
      <c r="ORL882" s="396"/>
      <c r="ORM882" s="396"/>
      <c r="ORN882" s="396"/>
      <c r="ORO882" s="396"/>
      <c r="ORP882" s="396"/>
      <c r="ORQ882" s="396"/>
      <c r="ORR882" s="396"/>
      <c r="ORS882" s="396"/>
      <c r="ORT882" s="396"/>
      <c r="ORU882" s="396"/>
      <c r="ORV882" s="396"/>
      <c r="ORW882" s="396"/>
      <c r="ORX882" s="396"/>
      <c r="ORY882" s="396"/>
      <c r="ORZ882" s="396"/>
      <c r="OSA882" s="396"/>
      <c r="OSB882" s="396"/>
      <c r="OSC882" s="396"/>
      <c r="OSD882" s="396"/>
      <c r="OSE882" s="396"/>
      <c r="OSF882" s="396"/>
      <c r="OSG882" s="396"/>
      <c r="OSH882" s="396"/>
      <c r="OSI882" s="396"/>
      <c r="OSJ882" s="396"/>
      <c r="OSK882" s="396"/>
      <c r="OSL882" s="396"/>
      <c r="OSM882" s="396"/>
      <c r="OSN882" s="396"/>
      <c r="OSO882" s="396"/>
      <c r="OSP882" s="396"/>
      <c r="OSQ882" s="396"/>
      <c r="OSR882" s="396"/>
      <c r="OSS882" s="396"/>
      <c r="OST882" s="396"/>
      <c r="OSU882" s="396"/>
      <c r="OSV882" s="396"/>
      <c r="OSW882" s="396"/>
      <c r="OSX882" s="396"/>
      <c r="OSY882" s="396"/>
      <c r="OSZ882" s="396"/>
      <c r="OTA882" s="396"/>
      <c r="OTB882" s="396"/>
      <c r="OTC882" s="396"/>
      <c r="OTD882" s="396"/>
      <c r="OTE882" s="396"/>
      <c r="OTF882" s="396"/>
      <c r="OTG882" s="396"/>
      <c r="OTH882" s="396"/>
      <c r="OTI882" s="396"/>
      <c r="OTJ882" s="396"/>
      <c r="OTK882" s="396"/>
      <c r="OTL882" s="396"/>
      <c r="OTM882" s="396"/>
      <c r="OTN882" s="396"/>
      <c r="OTO882" s="396"/>
      <c r="OTP882" s="396"/>
      <c r="OTQ882" s="396"/>
      <c r="OTR882" s="396"/>
      <c r="OTS882" s="396"/>
      <c r="OTT882" s="396"/>
      <c r="OTU882" s="396"/>
      <c r="OTV882" s="396"/>
      <c r="OTW882" s="396"/>
      <c r="OTX882" s="396"/>
      <c r="OTY882" s="396"/>
      <c r="OTZ882" s="396"/>
      <c r="OUA882" s="396"/>
      <c r="OUB882" s="396"/>
      <c r="OUC882" s="396"/>
      <c r="OUD882" s="396"/>
      <c r="OUE882" s="396"/>
      <c r="OUF882" s="396"/>
      <c r="OUG882" s="396"/>
      <c r="OUH882" s="396"/>
      <c r="OUI882" s="396"/>
      <c r="OUJ882" s="396"/>
      <c r="OUK882" s="396"/>
      <c r="OUL882" s="396"/>
      <c r="OUM882" s="396"/>
      <c r="OUN882" s="396"/>
      <c r="OUO882" s="396"/>
      <c r="OUP882" s="396"/>
      <c r="OUQ882" s="396"/>
      <c r="OUR882" s="396"/>
      <c r="OUS882" s="396"/>
      <c r="OUT882" s="396"/>
      <c r="OUU882" s="396"/>
      <c r="OUV882" s="396"/>
      <c r="OUW882" s="396"/>
      <c r="OUX882" s="396"/>
      <c r="OUY882" s="396"/>
      <c r="OUZ882" s="396"/>
      <c r="OVA882" s="396"/>
      <c r="OVB882" s="396"/>
      <c r="OVC882" s="396"/>
      <c r="OVD882" s="396"/>
      <c r="OVE882" s="396"/>
      <c r="OVF882" s="396"/>
      <c r="OVG882" s="396"/>
      <c r="OVH882" s="396"/>
      <c r="OVI882" s="396"/>
      <c r="OVJ882" s="396"/>
      <c r="OVK882" s="396"/>
      <c r="OVL882" s="396"/>
      <c r="OVM882" s="396"/>
      <c r="OVN882" s="396"/>
      <c r="OVO882" s="396"/>
      <c r="OVP882" s="396"/>
      <c r="OVQ882" s="396"/>
      <c r="OVR882" s="396"/>
      <c r="OVS882" s="396"/>
      <c r="OVT882" s="396"/>
      <c r="OVU882" s="396"/>
      <c r="OVV882" s="396"/>
      <c r="OVW882" s="396"/>
      <c r="OVX882" s="396"/>
      <c r="OVY882" s="396"/>
      <c r="OVZ882" s="396"/>
      <c r="OWA882" s="396"/>
      <c r="OWB882" s="396"/>
      <c r="OWC882" s="396"/>
      <c r="OWD882" s="396"/>
      <c r="OWE882" s="396"/>
      <c r="OWF882" s="396"/>
      <c r="OWG882" s="396"/>
      <c r="OWH882" s="396"/>
      <c r="OWI882" s="396"/>
      <c r="OWJ882" s="396"/>
      <c r="OWK882" s="396"/>
      <c r="OWL882" s="396"/>
      <c r="OWM882" s="396"/>
      <c r="OWN882" s="396"/>
      <c r="OWO882" s="396"/>
      <c r="OWP882" s="396"/>
      <c r="OWQ882" s="396"/>
      <c r="OWR882" s="396"/>
      <c r="OWS882" s="396"/>
      <c r="OWT882" s="396"/>
      <c r="OWU882" s="396"/>
      <c r="OWV882" s="396"/>
      <c r="OWW882" s="396"/>
      <c r="OWX882" s="396"/>
      <c r="OWY882" s="396"/>
      <c r="OWZ882" s="396"/>
      <c r="OXA882" s="396"/>
      <c r="OXB882" s="396"/>
      <c r="OXC882" s="396"/>
      <c r="OXD882" s="396"/>
      <c r="OXE882" s="396"/>
      <c r="OXF882" s="396"/>
      <c r="OXG882" s="396"/>
      <c r="OXH882" s="396"/>
      <c r="OXI882" s="396"/>
      <c r="OXJ882" s="396"/>
      <c r="OXK882" s="396"/>
      <c r="OXL882" s="396"/>
      <c r="OXM882" s="396"/>
      <c r="OXN882" s="396"/>
      <c r="OXO882" s="396"/>
      <c r="OXP882" s="396"/>
      <c r="OXQ882" s="396"/>
      <c r="OXR882" s="396"/>
      <c r="OXS882" s="396"/>
      <c r="OXT882" s="396"/>
      <c r="OXU882" s="396"/>
      <c r="OXV882" s="396"/>
      <c r="OXW882" s="396"/>
      <c r="OXX882" s="396"/>
      <c r="OXY882" s="396"/>
      <c r="OXZ882" s="396"/>
      <c r="OYA882" s="396"/>
      <c r="OYB882" s="396"/>
      <c r="OYC882" s="396"/>
      <c r="OYD882" s="396"/>
      <c r="OYE882" s="396"/>
      <c r="OYF882" s="396"/>
      <c r="OYG882" s="396"/>
      <c r="OYH882" s="396"/>
      <c r="OYI882" s="396"/>
      <c r="OYJ882" s="396"/>
      <c r="OYK882" s="396"/>
      <c r="OYL882" s="396"/>
      <c r="OYM882" s="396"/>
      <c r="OYN882" s="396"/>
      <c r="OYO882" s="396"/>
      <c r="OYP882" s="396"/>
      <c r="OYQ882" s="396"/>
      <c r="OYR882" s="396"/>
      <c r="OYS882" s="396"/>
      <c r="OYT882" s="396"/>
      <c r="OYU882" s="396"/>
      <c r="OYV882" s="396"/>
      <c r="OYW882" s="396"/>
      <c r="OYX882" s="396"/>
      <c r="OYY882" s="396"/>
      <c r="OYZ882" s="396"/>
      <c r="OZA882" s="396"/>
      <c r="OZB882" s="396"/>
      <c r="OZC882" s="396"/>
      <c r="OZD882" s="396"/>
      <c r="OZE882" s="396"/>
      <c r="OZF882" s="396"/>
      <c r="OZG882" s="396"/>
      <c r="OZH882" s="396"/>
      <c r="OZI882" s="396"/>
      <c r="OZJ882" s="396"/>
      <c r="OZK882" s="396"/>
      <c r="OZL882" s="396"/>
      <c r="OZM882" s="396"/>
      <c r="OZN882" s="396"/>
      <c r="OZO882" s="396"/>
      <c r="OZP882" s="396"/>
      <c r="OZQ882" s="396"/>
      <c r="OZR882" s="396"/>
      <c r="OZS882" s="396"/>
      <c r="OZT882" s="396"/>
      <c r="OZU882" s="396"/>
      <c r="OZV882" s="396"/>
      <c r="OZW882" s="396"/>
      <c r="OZX882" s="396"/>
      <c r="OZY882" s="396"/>
      <c r="OZZ882" s="396"/>
      <c r="PAA882" s="396"/>
      <c r="PAB882" s="396"/>
      <c r="PAC882" s="396"/>
      <c r="PAD882" s="396"/>
      <c r="PAE882" s="396"/>
      <c r="PAF882" s="396"/>
      <c r="PAG882" s="396"/>
      <c r="PAH882" s="396"/>
      <c r="PAI882" s="396"/>
      <c r="PAJ882" s="396"/>
      <c r="PAK882" s="396"/>
      <c r="PAL882" s="396"/>
      <c r="PAM882" s="396"/>
      <c r="PAN882" s="396"/>
      <c r="PAO882" s="396"/>
      <c r="PAP882" s="396"/>
      <c r="PAQ882" s="396"/>
      <c r="PAR882" s="396"/>
      <c r="PAS882" s="396"/>
      <c r="PAT882" s="396"/>
      <c r="PAU882" s="396"/>
      <c r="PAV882" s="396"/>
      <c r="PAW882" s="396"/>
      <c r="PAX882" s="396"/>
      <c r="PAY882" s="396"/>
      <c r="PAZ882" s="396"/>
      <c r="PBA882" s="396"/>
      <c r="PBB882" s="396"/>
      <c r="PBC882" s="396"/>
      <c r="PBD882" s="396"/>
      <c r="PBE882" s="396"/>
      <c r="PBF882" s="396"/>
      <c r="PBG882" s="396"/>
      <c r="PBH882" s="396"/>
      <c r="PBI882" s="396"/>
      <c r="PBJ882" s="396"/>
      <c r="PBK882" s="396"/>
      <c r="PBL882" s="396"/>
      <c r="PBM882" s="396"/>
      <c r="PBN882" s="396"/>
      <c r="PBO882" s="396"/>
      <c r="PBP882" s="396"/>
      <c r="PBQ882" s="396"/>
      <c r="PBR882" s="396"/>
      <c r="PBS882" s="396"/>
      <c r="PBT882" s="396"/>
      <c r="PBU882" s="396"/>
      <c r="PBV882" s="396"/>
      <c r="PBW882" s="396"/>
      <c r="PBX882" s="396"/>
      <c r="PBY882" s="396"/>
      <c r="PBZ882" s="396"/>
      <c r="PCA882" s="396"/>
      <c r="PCB882" s="396"/>
      <c r="PCC882" s="396"/>
      <c r="PCD882" s="396"/>
      <c r="PCE882" s="396"/>
      <c r="PCF882" s="396"/>
      <c r="PCG882" s="396"/>
      <c r="PCH882" s="396"/>
      <c r="PCI882" s="396"/>
      <c r="PCJ882" s="396"/>
      <c r="PCK882" s="396"/>
      <c r="PCL882" s="396"/>
      <c r="PCM882" s="396"/>
      <c r="PCN882" s="396"/>
      <c r="PCO882" s="396"/>
      <c r="PCP882" s="396"/>
      <c r="PCQ882" s="396"/>
      <c r="PCR882" s="396"/>
      <c r="PCS882" s="396"/>
      <c r="PCT882" s="396"/>
      <c r="PCU882" s="396"/>
      <c r="PCV882" s="396"/>
      <c r="PCW882" s="396"/>
      <c r="PCX882" s="396"/>
      <c r="PCY882" s="396"/>
      <c r="PCZ882" s="396"/>
      <c r="PDA882" s="396"/>
      <c r="PDB882" s="396"/>
      <c r="PDC882" s="396"/>
      <c r="PDD882" s="396"/>
      <c r="PDE882" s="396"/>
      <c r="PDF882" s="396"/>
      <c r="PDG882" s="396"/>
      <c r="PDH882" s="396"/>
      <c r="PDI882" s="396"/>
      <c r="PDJ882" s="396"/>
      <c r="PDK882" s="396"/>
      <c r="PDL882" s="396"/>
      <c r="PDM882" s="396"/>
      <c r="PDN882" s="396"/>
      <c r="PDO882" s="396"/>
      <c r="PDP882" s="396"/>
      <c r="PDQ882" s="396"/>
      <c r="PDR882" s="396"/>
      <c r="PDS882" s="396"/>
      <c r="PDT882" s="396"/>
      <c r="PDU882" s="396"/>
      <c r="PDV882" s="396"/>
      <c r="PDW882" s="396"/>
      <c r="PDX882" s="396"/>
      <c r="PDY882" s="396"/>
      <c r="PDZ882" s="396"/>
      <c r="PEA882" s="396"/>
      <c r="PEB882" s="396"/>
      <c r="PEC882" s="396"/>
      <c r="PED882" s="396"/>
      <c r="PEE882" s="396"/>
      <c r="PEF882" s="396"/>
      <c r="PEG882" s="396"/>
      <c r="PEH882" s="396"/>
      <c r="PEI882" s="396"/>
      <c r="PEJ882" s="396"/>
      <c r="PEK882" s="396"/>
      <c r="PEL882" s="396"/>
      <c r="PEM882" s="396"/>
      <c r="PEN882" s="396"/>
      <c r="PEO882" s="396"/>
      <c r="PEP882" s="396"/>
      <c r="PEQ882" s="396"/>
      <c r="PER882" s="396"/>
      <c r="PES882" s="396"/>
      <c r="PET882" s="396"/>
      <c r="PEU882" s="396"/>
      <c r="PEV882" s="396"/>
      <c r="PEW882" s="396"/>
      <c r="PEX882" s="396"/>
      <c r="PEY882" s="396"/>
      <c r="PEZ882" s="396"/>
      <c r="PFA882" s="396"/>
      <c r="PFB882" s="396"/>
      <c r="PFC882" s="396"/>
      <c r="PFD882" s="396"/>
      <c r="PFE882" s="396"/>
      <c r="PFF882" s="396"/>
      <c r="PFG882" s="396"/>
      <c r="PFH882" s="396"/>
      <c r="PFI882" s="396"/>
      <c r="PFJ882" s="396"/>
      <c r="PFK882" s="396"/>
      <c r="PFL882" s="396"/>
      <c r="PFM882" s="396"/>
      <c r="PFN882" s="396"/>
      <c r="PFO882" s="396"/>
      <c r="PFP882" s="396"/>
      <c r="PFQ882" s="396"/>
      <c r="PFR882" s="396"/>
      <c r="PFS882" s="396"/>
      <c r="PFT882" s="396"/>
      <c r="PFU882" s="396"/>
      <c r="PFV882" s="396"/>
      <c r="PFW882" s="396"/>
      <c r="PFX882" s="396"/>
      <c r="PFY882" s="396"/>
      <c r="PFZ882" s="396"/>
      <c r="PGA882" s="396"/>
      <c r="PGB882" s="396"/>
      <c r="PGC882" s="396"/>
      <c r="PGD882" s="396"/>
      <c r="PGE882" s="396"/>
      <c r="PGF882" s="396"/>
      <c r="PGG882" s="396"/>
      <c r="PGH882" s="396"/>
      <c r="PGI882" s="396"/>
      <c r="PGJ882" s="396"/>
      <c r="PGK882" s="396"/>
      <c r="PGL882" s="396"/>
      <c r="PGM882" s="396"/>
      <c r="PGN882" s="396"/>
      <c r="PGO882" s="396"/>
      <c r="PGP882" s="396"/>
      <c r="PGQ882" s="396"/>
      <c r="PGR882" s="396"/>
      <c r="PGS882" s="396"/>
      <c r="PGT882" s="396"/>
      <c r="PGU882" s="396"/>
      <c r="PGV882" s="396"/>
      <c r="PGW882" s="396"/>
      <c r="PGX882" s="396"/>
      <c r="PGY882" s="396"/>
      <c r="PGZ882" s="396"/>
      <c r="PHA882" s="396"/>
      <c r="PHB882" s="396"/>
      <c r="PHC882" s="396"/>
      <c r="PHD882" s="396"/>
      <c r="PHE882" s="396"/>
      <c r="PHF882" s="396"/>
      <c r="PHG882" s="396"/>
      <c r="PHH882" s="396"/>
      <c r="PHI882" s="396"/>
      <c r="PHJ882" s="396"/>
      <c r="PHK882" s="396"/>
      <c r="PHL882" s="396"/>
      <c r="PHM882" s="396"/>
      <c r="PHN882" s="396"/>
      <c r="PHO882" s="396"/>
      <c r="PHP882" s="396"/>
      <c r="PHQ882" s="396"/>
      <c r="PHR882" s="396"/>
      <c r="PHS882" s="396"/>
      <c r="PHT882" s="396"/>
      <c r="PHU882" s="396"/>
      <c r="PHV882" s="396"/>
      <c r="PHW882" s="396"/>
      <c r="PHX882" s="396"/>
      <c r="PHY882" s="396"/>
      <c r="PHZ882" s="396"/>
      <c r="PIA882" s="396"/>
      <c r="PIB882" s="396"/>
      <c r="PIC882" s="396"/>
      <c r="PID882" s="396"/>
      <c r="PIE882" s="396"/>
      <c r="PIF882" s="396"/>
      <c r="PIG882" s="396"/>
      <c r="PIH882" s="396"/>
      <c r="PII882" s="396"/>
      <c r="PIJ882" s="396"/>
      <c r="PIK882" s="396"/>
      <c r="PIL882" s="396"/>
      <c r="PIM882" s="396"/>
      <c r="PIN882" s="396"/>
      <c r="PIO882" s="396"/>
      <c r="PIP882" s="396"/>
      <c r="PIQ882" s="396"/>
      <c r="PIR882" s="396"/>
      <c r="PIS882" s="396"/>
      <c r="PIT882" s="396"/>
      <c r="PIU882" s="396"/>
      <c r="PIV882" s="396"/>
      <c r="PIW882" s="396"/>
      <c r="PIX882" s="396"/>
      <c r="PIY882" s="396"/>
      <c r="PIZ882" s="396"/>
      <c r="PJA882" s="396"/>
      <c r="PJB882" s="396"/>
      <c r="PJC882" s="396"/>
      <c r="PJD882" s="396"/>
      <c r="PJE882" s="396"/>
      <c r="PJF882" s="396"/>
      <c r="PJG882" s="396"/>
      <c r="PJH882" s="396"/>
      <c r="PJI882" s="396"/>
      <c r="PJJ882" s="396"/>
      <c r="PJK882" s="396"/>
      <c r="PJL882" s="396"/>
      <c r="PJM882" s="396"/>
      <c r="PJN882" s="396"/>
      <c r="PJO882" s="396"/>
      <c r="PJP882" s="396"/>
      <c r="PJQ882" s="396"/>
      <c r="PJR882" s="396"/>
      <c r="PJS882" s="396"/>
      <c r="PJT882" s="396"/>
      <c r="PJU882" s="396"/>
      <c r="PJV882" s="396"/>
      <c r="PJW882" s="396"/>
      <c r="PJX882" s="396"/>
      <c r="PJY882" s="396"/>
      <c r="PJZ882" s="396"/>
      <c r="PKA882" s="396"/>
      <c r="PKB882" s="396"/>
      <c r="PKC882" s="396"/>
      <c r="PKD882" s="396"/>
      <c r="PKE882" s="396"/>
      <c r="PKF882" s="396"/>
      <c r="PKG882" s="396"/>
      <c r="PKH882" s="396"/>
      <c r="PKI882" s="396"/>
      <c r="PKJ882" s="396"/>
      <c r="PKK882" s="396"/>
      <c r="PKL882" s="396"/>
      <c r="PKM882" s="396"/>
      <c r="PKN882" s="396"/>
      <c r="PKO882" s="396"/>
      <c r="PKP882" s="396"/>
      <c r="PKQ882" s="396"/>
      <c r="PKR882" s="396"/>
      <c r="PKS882" s="396"/>
      <c r="PKT882" s="396"/>
      <c r="PKU882" s="396"/>
      <c r="PKV882" s="396"/>
      <c r="PKW882" s="396"/>
      <c r="PKX882" s="396"/>
      <c r="PKY882" s="396"/>
      <c r="PKZ882" s="396"/>
      <c r="PLA882" s="396"/>
      <c r="PLB882" s="396"/>
      <c r="PLC882" s="396"/>
      <c r="PLD882" s="396"/>
      <c r="PLE882" s="396"/>
      <c r="PLF882" s="396"/>
      <c r="PLG882" s="396"/>
      <c r="PLH882" s="396"/>
      <c r="PLI882" s="396"/>
      <c r="PLJ882" s="396"/>
      <c r="PLK882" s="396"/>
      <c r="PLL882" s="396"/>
      <c r="PLM882" s="396"/>
      <c r="PLN882" s="396"/>
      <c r="PLO882" s="396"/>
      <c r="PLP882" s="396"/>
      <c r="PLQ882" s="396"/>
      <c r="PLR882" s="396"/>
      <c r="PLS882" s="396"/>
      <c r="PLT882" s="396"/>
      <c r="PLU882" s="396"/>
      <c r="PLV882" s="396"/>
      <c r="PLW882" s="396"/>
      <c r="PLX882" s="396"/>
      <c r="PLY882" s="396"/>
      <c r="PLZ882" s="396"/>
      <c r="PMA882" s="396"/>
      <c r="PMB882" s="396"/>
      <c r="PMC882" s="396"/>
      <c r="PMD882" s="396"/>
      <c r="PME882" s="396"/>
      <c r="PMF882" s="396"/>
      <c r="PMG882" s="396"/>
      <c r="PMH882" s="396"/>
      <c r="PMI882" s="396"/>
      <c r="PMJ882" s="396"/>
      <c r="PMK882" s="396"/>
      <c r="PML882" s="396"/>
      <c r="PMM882" s="396"/>
      <c r="PMN882" s="396"/>
      <c r="PMO882" s="396"/>
      <c r="PMP882" s="396"/>
      <c r="PMQ882" s="396"/>
      <c r="PMR882" s="396"/>
      <c r="PMS882" s="396"/>
      <c r="PMT882" s="396"/>
      <c r="PMU882" s="396"/>
      <c r="PMV882" s="396"/>
      <c r="PMW882" s="396"/>
      <c r="PMX882" s="396"/>
      <c r="PMY882" s="396"/>
      <c r="PMZ882" s="396"/>
      <c r="PNA882" s="396"/>
      <c r="PNB882" s="396"/>
      <c r="PNC882" s="396"/>
      <c r="PND882" s="396"/>
      <c r="PNE882" s="396"/>
      <c r="PNF882" s="396"/>
      <c r="PNG882" s="396"/>
      <c r="PNH882" s="396"/>
      <c r="PNI882" s="396"/>
      <c r="PNJ882" s="396"/>
      <c r="PNK882" s="396"/>
      <c r="PNL882" s="396"/>
      <c r="PNM882" s="396"/>
      <c r="PNN882" s="396"/>
      <c r="PNO882" s="396"/>
      <c r="PNP882" s="396"/>
      <c r="PNQ882" s="396"/>
      <c r="PNR882" s="396"/>
      <c r="PNS882" s="396"/>
      <c r="PNT882" s="396"/>
      <c r="PNU882" s="396"/>
      <c r="PNV882" s="396"/>
      <c r="PNW882" s="396"/>
      <c r="PNX882" s="396"/>
      <c r="PNY882" s="396"/>
      <c r="PNZ882" s="396"/>
      <c r="POA882" s="396"/>
      <c r="POB882" s="396"/>
      <c r="POC882" s="396"/>
      <c r="POD882" s="396"/>
      <c r="POE882" s="396"/>
      <c r="POF882" s="396"/>
      <c r="POG882" s="396"/>
      <c r="POH882" s="396"/>
      <c r="POI882" s="396"/>
      <c r="POJ882" s="396"/>
      <c r="POK882" s="396"/>
      <c r="POL882" s="396"/>
      <c r="POM882" s="396"/>
      <c r="PON882" s="396"/>
      <c r="POO882" s="396"/>
      <c r="POP882" s="396"/>
      <c r="POQ882" s="396"/>
      <c r="POR882" s="396"/>
      <c r="POS882" s="396"/>
      <c r="POT882" s="396"/>
      <c r="POU882" s="396"/>
      <c r="POV882" s="396"/>
      <c r="POW882" s="396"/>
      <c r="POX882" s="396"/>
      <c r="POY882" s="396"/>
      <c r="POZ882" s="396"/>
      <c r="PPA882" s="396"/>
      <c r="PPB882" s="396"/>
      <c r="PPC882" s="396"/>
      <c r="PPD882" s="396"/>
      <c r="PPE882" s="396"/>
      <c r="PPF882" s="396"/>
      <c r="PPG882" s="396"/>
      <c r="PPH882" s="396"/>
      <c r="PPI882" s="396"/>
      <c r="PPJ882" s="396"/>
      <c r="PPK882" s="396"/>
      <c r="PPL882" s="396"/>
      <c r="PPM882" s="396"/>
      <c r="PPN882" s="396"/>
      <c r="PPO882" s="396"/>
      <c r="PPP882" s="396"/>
      <c r="PPQ882" s="396"/>
      <c r="PPR882" s="396"/>
      <c r="PPS882" s="396"/>
      <c r="PPT882" s="396"/>
      <c r="PPU882" s="396"/>
      <c r="PPV882" s="396"/>
      <c r="PPW882" s="396"/>
      <c r="PPX882" s="396"/>
      <c r="PPY882" s="396"/>
      <c r="PPZ882" s="396"/>
      <c r="PQA882" s="396"/>
      <c r="PQB882" s="396"/>
      <c r="PQC882" s="396"/>
      <c r="PQD882" s="396"/>
      <c r="PQE882" s="396"/>
      <c r="PQF882" s="396"/>
      <c r="PQG882" s="396"/>
      <c r="PQH882" s="396"/>
      <c r="PQI882" s="396"/>
      <c r="PQJ882" s="396"/>
      <c r="PQK882" s="396"/>
      <c r="PQL882" s="396"/>
      <c r="PQM882" s="396"/>
      <c r="PQN882" s="396"/>
      <c r="PQO882" s="396"/>
      <c r="PQP882" s="396"/>
      <c r="PQQ882" s="396"/>
      <c r="PQR882" s="396"/>
      <c r="PQS882" s="396"/>
      <c r="PQT882" s="396"/>
      <c r="PQU882" s="396"/>
      <c r="PQV882" s="396"/>
      <c r="PQW882" s="396"/>
      <c r="PQX882" s="396"/>
      <c r="PQY882" s="396"/>
      <c r="PQZ882" s="396"/>
      <c r="PRA882" s="396"/>
      <c r="PRB882" s="396"/>
      <c r="PRC882" s="396"/>
      <c r="PRD882" s="396"/>
      <c r="PRE882" s="396"/>
      <c r="PRF882" s="396"/>
      <c r="PRG882" s="396"/>
      <c r="PRH882" s="396"/>
      <c r="PRI882" s="396"/>
      <c r="PRJ882" s="396"/>
      <c r="PRK882" s="396"/>
      <c r="PRL882" s="396"/>
      <c r="PRM882" s="396"/>
      <c r="PRN882" s="396"/>
      <c r="PRO882" s="396"/>
      <c r="PRP882" s="396"/>
      <c r="PRQ882" s="396"/>
      <c r="PRR882" s="396"/>
      <c r="PRS882" s="396"/>
      <c r="PRT882" s="396"/>
      <c r="PRU882" s="396"/>
      <c r="PRV882" s="396"/>
      <c r="PRW882" s="396"/>
      <c r="PRX882" s="396"/>
      <c r="PRY882" s="396"/>
      <c r="PRZ882" s="396"/>
      <c r="PSA882" s="396"/>
      <c r="PSB882" s="396"/>
      <c r="PSC882" s="396"/>
      <c r="PSD882" s="396"/>
      <c r="PSE882" s="396"/>
      <c r="PSF882" s="396"/>
      <c r="PSG882" s="396"/>
      <c r="PSH882" s="396"/>
      <c r="PSI882" s="396"/>
      <c r="PSJ882" s="396"/>
      <c r="PSK882" s="396"/>
      <c r="PSL882" s="396"/>
      <c r="PSM882" s="396"/>
      <c r="PSN882" s="396"/>
      <c r="PSO882" s="396"/>
      <c r="PSP882" s="396"/>
      <c r="PSQ882" s="396"/>
      <c r="PSR882" s="396"/>
      <c r="PSS882" s="396"/>
      <c r="PST882" s="396"/>
      <c r="PSU882" s="396"/>
      <c r="PSV882" s="396"/>
      <c r="PSW882" s="396"/>
      <c r="PSX882" s="396"/>
      <c r="PSY882" s="396"/>
      <c r="PSZ882" s="396"/>
      <c r="PTA882" s="396"/>
      <c r="PTB882" s="396"/>
      <c r="PTC882" s="396"/>
      <c r="PTD882" s="396"/>
      <c r="PTE882" s="396"/>
      <c r="PTF882" s="396"/>
      <c r="PTG882" s="396"/>
      <c r="PTH882" s="396"/>
      <c r="PTI882" s="396"/>
      <c r="PTJ882" s="396"/>
      <c r="PTK882" s="396"/>
      <c r="PTL882" s="396"/>
      <c r="PTM882" s="396"/>
      <c r="PTN882" s="396"/>
      <c r="PTO882" s="396"/>
      <c r="PTP882" s="396"/>
      <c r="PTQ882" s="396"/>
      <c r="PTR882" s="396"/>
      <c r="PTS882" s="396"/>
      <c r="PTT882" s="396"/>
      <c r="PTU882" s="396"/>
      <c r="PTV882" s="396"/>
      <c r="PTW882" s="396"/>
      <c r="PTX882" s="396"/>
      <c r="PTY882" s="396"/>
      <c r="PTZ882" s="396"/>
      <c r="PUA882" s="396"/>
      <c r="PUB882" s="396"/>
      <c r="PUC882" s="396"/>
      <c r="PUD882" s="396"/>
      <c r="PUE882" s="396"/>
      <c r="PUF882" s="396"/>
      <c r="PUG882" s="396"/>
      <c r="PUH882" s="396"/>
      <c r="PUI882" s="396"/>
      <c r="PUJ882" s="396"/>
      <c r="PUK882" s="396"/>
      <c r="PUL882" s="396"/>
      <c r="PUM882" s="396"/>
      <c r="PUN882" s="396"/>
      <c r="PUO882" s="396"/>
      <c r="PUP882" s="396"/>
      <c r="PUQ882" s="396"/>
      <c r="PUR882" s="396"/>
      <c r="PUS882" s="396"/>
      <c r="PUT882" s="396"/>
      <c r="PUU882" s="396"/>
      <c r="PUV882" s="396"/>
      <c r="PUW882" s="396"/>
      <c r="PUX882" s="396"/>
      <c r="PUY882" s="396"/>
      <c r="PUZ882" s="396"/>
      <c r="PVA882" s="396"/>
      <c r="PVB882" s="396"/>
      <c r="PVC882" s="396"/>
      <c r="PVD882" s="396"/>
      <c r="PVE882" s="396"/>
      <c r="PVF882" s="396"/>
      <c r="PVG882" s="396"/>
      <c r="PVH882" s="396"/>
      <c r="PVI882" s="396"/>
      <c r="PVJ882" s="396"/>
      <c r="PVK882" s="396"/>
      <c r="PVL882" s="396"/>
      <c r="PVM882" s="396"/>
      <c r="PVN882" s="396"/>
      <c r="PVO882" s="396"/>
      <c r="PVP882" s="396"/>
      <c r="PVQ882" s="396"/>
      <c r="PVR882" s="396"/>
      <c r="PVS882" s="396"/>
      <c r="PVT882" s="396"/>
      <c r="PVU882" s="396"/>
      <c r="PVV882" s="396"/>
      <c r="PVW882" s="396"/>
      <c r="PVX882" s="396"/>
      <c r="PVY882" s="396"/>
      <c r="PVZ882" s="396"/>
      <c r="PWA882" s="396"/>
      <c r="PWB882" s="396"/>
      <c r="PWC882" s="396"/>
      <c r="PWD882" s="396"/>
      <c r="PWE882" s="396"/>
      <c r="PWF882" s="396"/>
      <c r="PWG882" s="396"/>
      <c r="PWH882" s="396"/>
      <c r="PWI882" s="396"/>
      <c r="PWJ882" s="396"/>
      <c r="PWK882" s="396"/>
      <c r="PWL882" s="396"/>
      <c r="PWM882" s="396"/>
      <c r="PWN882" s="396"/>
      <c r="PWO882" s="396"/>
      <c r="PWP882" s="396"/>
      <c r="PWQ882" s="396"/>
      <c r="PWR882" s="396"/>
      <c r="PWS882" s="396"/>
      <c r="PWT882" s="396"/>
      <c r="PWU882" s="396"/>
      <c r="PWV882" s="396"/>
      <c r="PWW882" s="396"/>
      <c r="PWX882" s="396"/>
      <c r="PWY882" s="396"/>
      <c r="PWZ882" s="396"/>
      <c r="PXA882" s="396"/>
      <c r="PXB882" s="396"/>
      <c r="PXC882" s="396"/>
      <c r="PXD882" s="396"/>
      <c r="PXE882" s="396"/>
      <c r="PXF882" s="396"/>
      <c r="PXG882" s="396"/>
      <c r="PXH882" s="396"/>
      <c r="PXI882" s="396"/>
      <c r="PXJ882" s="396"/>
      <c r="PXK882" s="396"/>
      <c r="PXL882" s="396"/>
      <c r="PXM882" s="396"/>
      <c r="PXN882" s="396"/>
      <c r="PXO882" s="396"/>
      <c r="PXP882" s="396"/>
      <c r="PXQ882" s="396"/>
      <c r="PXR882" s="396"/>
      <c r="PXS882" s="396"/>
      <c r="PXT882" s="396"/>
      <c r="PXU882" s="396"/>
      <c r="PXV882" s="396"/>
      <c r="PXW882" s="396"/>
      <c r="PXX882" s="396"/>
      <c r="PXY882" s="396"/>
      <c r="PXZ882" s="396"/>
      <c r="PYA882" s="396"/>
      <c r="PYB882" s="396"/>
      <c r="PYC882" s="396"/>
      <c r="PYD882" s="396"/>
      <c r="PYE882" s="396"/>
      <c r="PYF882" s="396"/>
      <c r="PYG882" s="396"/>
      <c r="PYH882" s="396"/>
      <c r="PYI882" s="396"/>
      <c r="PYJ882" s="396"/>
      <c r="PYK882" s="396"/>
      <c r="PYL882" s="396"/>
      <c r="PYM882" s="396"/>
      <c r="PYN882" s="396"/>
      <c r="PYO882" s="396"/>
      <c r="PYP882" s="396"/>
      <c r="PYQ882" s="396"/>
      <c r="PYR882" s="396"/>
      <c r="PYS882" s="396"/>
      <c r="PYT882" s="396"/>
      <c r="PYU882" s="396"/>
      <c r="PYV882" s="396"/>
      <c r="PYW882" s="396"/>
      <c r="PYX882" s="396"/>
      <c r="PYY882" s="396"/>
      <c r="PYZ882" s="396"/>
      <c r="PZA882" s="396"/>
      <c r="PZB882" s="396"/>
      <c r="PZC882" s="396"/>
      <c r="PZD882" s="396"/>
      <c r="PZE882" s="396"/>
      <c r="PZF882" s="396"/>
      <c r="PZG882" s="396"/>
      <c r="PZH882" s="396"/>
      <c r="PZI882" s="396"/>
      <c r="PZJ882" s="396"/>
      <c r="PZK882" s="396"/>
      <c r="PZL882" s="396"/>
      <c r="PZM882" s="396"/>
      <c r="PZN882" s="396"/>
      <c r="PZO882" s="396"/>
      <c r="PZP882" s="396"/>
      <c r="PZQ882" s="396"/>
      <c r="PZR882" s="396"/>
      <c r="PZS882" s="396"/>
      <c r="PZT882" s="396"/>
      <c r="PZU882" s="396"/>
      <c r="PZV882" s="396"/>
      <c r="PZW882" s="396"/>
      <c r="PZX882" s="396"/>
      <c r="PZY882" s="396"/>
      <c r="PZZ882" s="396"/>
      <c r="QAA882" s="396"/>
      <c r="QAB882" s="396"/>
      <c r="QAC882" s="396"/>
      <c r="QAD882" s="396"/>
      <c r="QAE882" s="396"/>
      <c r="QAF882" s="396"/>
      <c r="QAG882" s="396"/>
      <c r="QAH882" s="396"/>
      <c r="QAI882" s="396"/>
      <c r="QAJ882" s="396"/>
      <c r="QAK882" s="396"/>
      <c r="QAL882" s="396"/>
      <c r="QAM882" s="396"/>
      <c r="QAN882" s="396"/>
      <c r="QAO882" s="396"/>
      <c r="QAP882" s="396"/>
      <c r="QAQ882" s="396"/>
      <c r="QAR882" s="396"/>
      <c r="QAS882" s="396"/>
      <c r="QAT882" s="396"/>
      <c r="QAU882" s="396"/>
      <c r="QAV882" s="396"/>
      <c r="QAW882" s="396"/>
      <c r="QAX882" s="396"/>
      <c r="QAY882" s="396"/>
      <c r="QAZ882" s="396"/>
      <c r="QBA882" s="396"/>
      <c r="QBB882" s="396"/>
      <c r="QBC882" s="396"/>
      <c r="QBD882" s="396"/>
      <c r="QBE882" s="396"/>
      <c r="QBF882" s="396"/>
      <c r="QBG882" s="396"/>
      <c r="QBH882" s="396"/>
      <c r="QBI882" s="396"/>
      <c r="QBJ882" s="396"/>
      <c r="QBK882" s="396"/>
      <c r="QBL882" s="396"/>
      <c r="QBM882" s="396"/>
      <c r="QBN882" s="396"/>
      <c r="QBO882" s="396"/>
      <c r="QBP882" s="396"/>
      <c r="QBQ882" s="396"/>
      <c r="QBR882" s="396"/>
      <c r="QBS882" s="396"/>
      <c r="QBT882" s="396"/>
      <c r="QBU882" s="396"/>
      <c r="QBV882" s="396"/>
      <c r="QBW882" s="396"/>
      <c r="QBX882" s="396"/>
      <c r="QBY882" s="396"/>
      <c r="QBZ882" s="396"/>
      <c r="QCA882" s="396"/>
      <c r="QCB882" s="396"/>
      <c r="QCC882" s="396"/>
      <c r="QCD882" s="396"/>
      <c r="QCE882" s="396"/>
      <c r="QCF882" s="396"/>
      <c r="QCG882" s="396"/>
      <c r="QCH882" s="396"/>
      <c r="QCI882" s="396"/>
      <c r="QCJ882" s="396"/>
      <c r="QCK882" s="396"/>
      <c r="QCL882" s="396"/>
      <c r="QCM882" s="396"/>
      <c r="QCN882" s="396"/>
      <c r="QCO882" s="396"/>
      <c r="QCP882" s="396"/>
      <c r="QCQ882" s="396"/>
      <c r="QCR882" s="396"/>
      <c r="QCS882" s="396"/>
      <c r="QCT882" s="396"/>
      <c r="QCU882" s="396"/>
      <c r="QCV882" s="396"/>
      <c r="QCW882" s="396"/>
      <c r="QCX882" s="396"/>
      <c r="QCY882" s="396"/>
      <c r="QCZ882" s="396"/>
      <c r="QDA882" s="396"/>
      <c r="QDB882" s="396"/>
      <c r="QDC882" s="396"/>
      <c r="QDD882" s="396"/>
      <c r="QDE882" s="396"/>
      <c r="QDF882" s="396"/>
      <c r="QDG882" s="396"/>
      <c r="QDH882" s="396"/>
      <c r="QDI882" s="396"/>
      <c r="QDJ882" s="396"/>
      <c r="QDK882" s="396"/>
      <c r="QDL882" s="396"/>
      <c r="QDM882" s="396"/>
      <c r="QDN882" s="396"/>
      <c r="QDO882" s="396"/>
      <c r="QDP882" s="396"/>
      <c r="QDQ882" s="396"/>
      <c r="QDR882" s="396"/>
      <c r="QDS882" s="396"/>
      <c r="QDT882" s="396"/>
      <c r="QDU882" s="396"/>
      <c r="QDV882" s="396"/>
      <c r="QDW882" s="396"/>
      <c r="QDX882" s="396"/>
      <c r="QDY882" s="396"/>
      <c r="QDZ882" s="396"/>
      <c r="QEA882" s="396"/>
      <c r="QEB882" s="396"/>
      <c r="QEC882" s="396"/>
      <c r="QED882" s="396"/>
      <c r="QEE882" s="396"/>
      <c r="QEF882" s="396"/>
      <c r="QEG882" s="396"/>
      <c r="QEH882" s="396"/>
      <c r="QEI882" s="396"/>
      <c r="QEJ882" s="396"/>
      <c r="QEK882" s="396"/>
      <c r="QEL882" s="396"/>
      <c r="QEM882" s="396"/>
      <c r="QEN882" s="396"/>
      <c r="QEO882" s="396"/>
      <c r="QEP882" s="396"/>
      <c r="QEQ882" s="396"/>
      <c r="QER882" s="396"/>
      <c r="QES882" s="396"/>
      <c r="QET882" s="396"/>
      <c r="QEU882" s="396"/>
      <c r="QEV882" s="396"/>
      <c r="QEW882" s="396"/>
      <c r="QEX882" s="396"/>
      <c r="QEY882" s="396"/>
      <c r="QEZ882" s="396"/>
      <c r="QFA882" s="396"/>
      <c r="QFB882" s="396"/>
      <c r="QFC882" s="396"/>
      <c r="QFD882" s="396"/>
      <c r="QFE882" s="396"/>
      <c r="QFF882" s="396"/>
      <c r="QFG882" s="396"/>
      <c r="QFH882" s="396"/>
      <c r="QFI882" s="396"/>
      <c r="QFJ882" s="396"/>
      <c r="QFK882" s="396"/>
      <c r="QFL882" s="396"/>
      <c r="QFM882" s="396"/>
      <c r="QFN882" s="396"/>
      <c r="QFO882" s="396"/>
      <c r="QFP882" s="396"/>
      <c r="QFQ882" s="396"/>
      <c r="QFR882" s="396"/>
      <c r="QFS882" s="396"/>
      <c r="QFT882" s="396"/>
      <c r="QFU882" s="396"/>
      <c r="QFV882" s="396"/>
      <c r="QFW882" s="396"/>
      <c r="QFX882" s="396"/>
      <c r="QFY882" s="396"/>
      <c r="QFZ882" s="396"/>
      <c r="QGA882" s="396"/>
      <c r="QGB882" s="396"/>
      <c r="QGC882" s="396"/>
      <c r="QGD882" s="396"/>
      <c r="QGE882" s="396"/>
      <c r="QGF882" s="396"/>
      <c r="QGG882" s="396"/>
      <c r="QGH882" s="396"/>
      <c r="QGI882" s="396"/>
      <c r="QGJ882" s="396"/>
      <c r="QGK882" s="396"/>
      <c r="QGL882" s="396"/>
      <c r="QGM882" s="396"/>
      <c r="QGN882" s="396"/>
      <c r="QGO882" s="396"/>
      <c r="QGP882" s="396"/>
      <c r="QGQ882" s="396"/>
      <c r="QGR882" s="396"/>
      <c r="QGS882" s="396"/>
      <c r="QGT882" s="396"/>
      <c r="QGU882" s="396"/>
      <c r="QGV882" s="396"/>
      <c r="QGW882" s="396"/>
      <c r="QGX882" s="396"/>
      <c r="QGY882" s="396"/>
      <c r="QGZ882" s="396"/>
      <c r="QHA882" s="396"/>
      <c r="QHB882" s="396"/>
      <c r="QHC882" s="396"/>
      <c r="QHD882" s="396"/>
      <c r="QHE882" s="396"/>
      <c r="QHF882" s="396"/>
      <c r="QHG882" s="396"/>
      <c r="QHH882" s="396"/>
      <c r="QHI882" s="396"/>
      <c r="QHJ882" s="396"/>
      <c r="QHK882" s="396"/>
      <c r="QHL882" s="396"/>
      <c r="QHM882" s="396"/>
      <c r="QHN882" s="396"/>
      <c r="QHO882" s="396"/>
      <c r="QHP882" s="396"/>
      <c r="QHQ882" s="396"/>
      <c r="QHR882" s="396"/>
      <c r="QHS882" s="396"/>
      <c r="QHT882" s="396"/>
      <c r="QHU882" s="396"/>
      <c r="QHV882" s="396"/>
      <c r="QHW882" s="396"/>
      <c r="QHX882" s="396"/>
      <c r="QHY882" s="396"/>
      <c r="QHZ882" s="396"/>
      <c r="QIA882" s="396"/>
      <c r="QIB882" s="396"/>
      <c r="QIC882" s="396"/>
      <c r="QID882" s="396"/>
      <c r="QIE882" s="396"/>
      <c r="QIF882" s="396"/>
      <c r="QIG882" s="396"/>
      <c r="QIH882" s="396"/>
      <c r="QII882" s="396"/>
      <c r="QIJ882" s="396"/>
      <c r="QIK882" s="396"/>
      <c r="QIL882" s="396"/>
      <c r="QIM882" s="396"/>
      <c r="QIN882" s="396"/>
      <c r="QIO882" s="396"/>
      <c r="QIP882" s="396"/>
      <c r="QIQ882" s="396"/>
      <c r="QIR882" s="396"/>
      <c r="QIS882" s="396"/>
      <c r="QIT882" s="396"/>
      <c r="QIU882" s="396"/>
      <c r="QIV882" s="396"/>
      <c r="QIW882" s="396"/>
      <c r="QIX882" s="396"/>
      <c r="QIY882" s="396"/>
      <c r="QIZ882" s="396"/>
      <c r="QJA882" s="396"/>
      <c r="QJB882" s="396"/>
      <c r="QJC882" s="396"/>
      <c r="QJD882" s="396"/>
      <c r="QJE882" s="396"/>
      <c r="QJF882" s="396"/>
      <c r="QJG882" s="396"/>
      <c r="QJH882" s="396"/>
      <c r="QJI882" s="396"/>
      <c r="QJJ882" s="396"/>
      <c r="QJK882" s="396"/>
      <c r="QJL882" s="396"/>
      <c r="QJM882" s="396"/>
      <c r="QJN882" s="396"/>
      <c r="QJO882" s="396"/>
      <c r="QJP882" s="396"/>
      <c r="QJQ882" s="396"/>
      <c r="QJR882" s="396"/>
      <c r="QJS882" s="396"/>
      <c r="QJT882" s="396"/>
      <c r="QJU882" s="396"/>
      <c r="QJV882" s="396"/>
      <c r="QJW882" s="396"/>
      <c r="QJX882" s="396"/>
      <c r="QJY882" s="396"/>
      <c r="QJZ882" s="396"/>
      <c r="QKA882" s="396"/>
      <c r="QKB882" s="396"/>
      <c r="QKC882" s="396"/>
      <c r="QKD882" s="396"/>
      <c r="QKE882" s="396"/>
      <c r="QKF882" s="396"/>
      <c r="QKG882" s="396"/>
      <c r="QKH882" s="396"/>
      <c r="QKI882" s="396"/>
      <c r="QKJ882" s="396"/>
      <c r="QKK882" s="396"/>
      <c r="QKL882" s="396"/>
      <c r="QKM882" s="396"/>
      <c r="QKN882" s="396"/>
      <c r="QKO882" s="396"/>
      <c r="QKP882" s="396"/>
      <c r="QKQ882" s="396"/>
      <c r="QKR882" s="396"/>
      <c r="QKS882" s="396"/>
      <c r="QKT882" s="396"/>
      <c r="QKU882" s="396"/>
      <c r="QKV882" s="396"/>
      <c r="QKW882" s="396"/>
      <c r="QKX882" s="396"/>
      <c r="QKY882" s="396"/>
      <c r="QKZ882" s="396"/>
      <c r="QLA882" s="396"/>
      <c r="QLB882" s="396"/>
      <c r="QLC882" s="396"/>
      <c r="QLD882" s="396"/>
      <c r="QLE882" s="396"/>
      <c r="QLF882" s="396"/>
      <c r="QLG882" s="396"/>
      <c r="QLH882" s="396"/>
      <c r="QLI882" s="396"/>
      <c r="QLJ882" s="396"/>
      <c r="QLK882" s="396"/>
      <c r="QLL882" s="396"/>
      <c r="QLM882" s="396"/>
      <c r="QLN882" s="396"/>
      <c r="QLO882" s="396"/>
      <c r="QLP882" s="396"/>
      <c r="QLQ882" s="396"/>
      <c r="QLR882" s="396"/>
      <c r="QLS882" s="396"/>
      <c r="QLT882" s="396"/>
      <c r="QLU882" s="396"/>
      <c r="QLV882" s="396"/>
      <c r="QLW882" s="396"/>
      <c r="QLX882" s="396"/>
      <c r="QLY882" s="396"/>
      <c r="QLZ882" s="396"/>
      <c r="QMA882" s="396"/>
      <c r="QMB882" s="396"/>
      <c r="QMC882" s="396"/>
      <c r="QMD882" s="396"/>
      <c r="QME882" s="396"/>
      <c r="QMF882" s="396"/>
      <c r="QMG882" s="396"/>
      <c r="QMH882" s="396"/>
      <c r="QMI882" s="396"/>
      <c r="QMJ882" s="396"/>
      <c r="QMK882" s="396"/>
      <c r="QML882" s="396"/>
      <c r="QMM882" s="396"/>
      <c r="QMN882" s="396"/>
      <c r="QMO882" s="396"/>
      <c r="QMP882" s="396"/>
      <c r="QMQ882" s="396"/>
      <c r="QMR882" s="396"/>
      <c r="QMS882" s="396"/>
      <c r="QMT882" s="396"/>
      <c r="QMU882" s="396"/>
      <c r="QMV882" s="396"/>
      <c r="QMW882" s="396"/>
      <c r="QMX882" s="396"/>
      <c r="QMY882" s="396"/>
      <c r="QMZ882" s="396"/>
      <c r="QNA882" s="396"/>
      <c r="QNB882" s="396"/>
      <c r="QNC882" s="396"/>
      <c r="QND882" s="396"/>
      <c r="QNE882" s="396"/>
      <c r="QNF882" s="396"/>
      <c r="QNG882" s="396"/>
      <c r="QNH882" s="396"/>
      <c r="QNI882" s="396"/>
      <c r="QNJ882" s="396"/>
      <c r="QNK882" s="396"/>
      <c r="QNL882" s="396"/>
      <c r="QNM882" s="396"/>
      <c r="QNN882" s="396"/>
      <c r="QNO882" s="396"/>
      <c r="QNP882" s="396"/>
      <c r="QNQ882" s="396"/>
      <c r="QNR882" s="396"/>
      <c r="QNS882" s="396"/>
      <c r="QNT882" s="396"/>
      <c r="QNU882" s="396"/>
      <c r="QNV882" s="396"/>
      <c r="QNW882" s="396"/>
      <c r="QNX882" s="396"/>
      <c r="QNY882" s="396"/>
      <c r="QNZ882" s="396"/>
      <c r="QOA882" s="396"/>
      <c r="QOB882" s="396"/>
      <c r="QOC882" s="396"/>
      <c r="QOD882" s="396"/>
      <c r="QOE882" s="396"/>
      <c r="QOF882" s="396"/>
      <c r="QOG882" s="396"/>
      <c r="QOH882" s="396"/>
      <c r="QOI882" s="396"/>
      <c r="QOJ882" s="396"/>
      <c r="QOK882" s="396"/>
      <c r="QOL882" s="396"/>
      <c r="QOM882" s="396"/>
      <c r="QON882" s="396"/>
      <c r="QOO882" s="396"/>
      <c r="QOP882" s="396"/>
      <c r="QOQ882" s="396"/>
      <c r="QOR882" s="396"/>
      <c r="QOS882" s="396"/>
      <c r="QOT882" s="396"/>
      <c r="QOU882" s="396"/>
      <c r="QOV882" s="396"/>
      <c r="QOW882" s="396"/>
      <c r="QOX882" s="396"/>
      <c r="QOY882" s="396"/>
      <c r="QOZ882" s="396"/>
      <c r="QPA882" s="396"/>
      <c r="QPB882" s="396"/>
      <c r="QPC882" s="396"/>
      <c r="QPD882" s="396"/>
      <c r="QPE882" s="396"/>
      <c r="QPF882" s="396"/>
      <c r="QPG882" s="396"/>
      <c r="QPH882" s="396"/>
      <c r="QPI882" s="396"/>
      <c r="QPJ882" s="396"/>
      <c r="QPK882" s="396"/>
      <c r="QPL882" s="396"/>
      <c r="QPM882" s="396"/>
      <c r="QPN882" s="396"/>
      <c r="QPO882" s="396"/>
      <c r="QPP882" s="396"/>
      <c r="QPQ882" s="396"/>
      <c r="QPR882" s="396"/>
      <c r="QPS882" s="396"/>
      <c r="QPT882" s="396"/>
      <c r="QPU882" s="396"/>
      <c r="QPV882" s="396"/>
      <c r="QPW882" s="396"/>
      <c r="QPX882" s="396"/>
      <c r="QPY882" s="396"/>
      <c r="QPZ882" s="396"/>
      <c r="QQA882" s="396"/>
      <c r="QQB882" s="396"/>
      <c r="QQC882" s="396"/>
      <c r="QQD882" s="396"/>
      <c r="QQE882" s="396"/>
      <c r="QQF882" s="396"/>
      <c r="QQG882" s="396"/>
      <c r="QQH882" s="396"/>
      <c r="QQI882" s="396"/>
      <c r="QQJ882" s="396"/>
      <c r="QQK882" s="396"/>
      <c r="QQL882" s="396"/>
      <c r="QQM882" s="396"/>
      <c r="QQN882" s="396"/>
      <c r="QQO882" s="396"/>
      <c r="QQP882" s="396"/>
      <c r="QQQ882" s="396"/>
      <c r="QQR882" s="396"/>
      <c r="QQS882" s="396"/>
      <c r="QQT882" s="396"/>
      <c r="QQU882" s="396"/>
      <c r="QQV882" s="396"/>
      <c r="QQW882" s="396"/>
      <c r="QQX882" s="396"/>
      <c r="QQY882" s="396"/>
      <c r="QQZ882" s="396"/>
      <c r="QRA882" s="396"/>
      <c r="QRB882" s="396"/>
      <c r="QRC882" s="396"/>
      <c r="QRD882" s="396"/>
      <c r="QRE882" s="396"/>
      <c r="QRF882" s="396"/>
      <c r="QRG882" s="396"/>
      <c r="QRH882" s="396"/>
      <c r="QRI882" s="396"/>
      <c r="QRJ882" s="396"/>
      <c r="QRK882" s="396"/>
      <c r="QRL882" s="396"/>
      <c r="QRM882" s="396"/>
      <c r="QRN882" s="396"/>
      <c r="QRO882" s="396"/>
      <c r="QRP882" s="396"/>
      <c r="QRQ882" s="396"/>
      <c r="QRR882" s="396"/>
      <c r="QRS882" s="396"/>
      <c r="QRT882" s="396"/>
      <c r="QRU882" s="396"/>
      <c r="QRV882" s="396"/>
      <c r="QRW882" s="396"/>
      <c r="QRX882" s="396"/>
      <c r="QRY882" s="396"/>
      <c r="QRZ882" s="396"/>
      <c r="QSA882" s="396"/>
      <c r="QSB882" s="396"/>
      <c r="QSC882" s="396"/>
      <c r="QSD882" s="396"/>
      <c r="QSE882" s="396"/>
      <c r="QSF882" s="396"/>
      <c r="QSG882" s="396"/>
      <c r="QSH882" s="396"/>
      <c r="QSI882" s="396"/>
      <c r="QSJ882" s="396"/>
      <c r="QSK882" s="396"/>
      <c r="QSL882" s="396"/>
      <c r="QSM882" s="396"/>
      <c r="QSN882" s="396"/>
      <c r="QSO882" s="396"/>
      <c r="QSP882" s="396"/>
      <c r="QSQ882" s="396"/>
      <c r="QSR882" s="396"/>
      <c r="QSS882" s="396"/>
      <c r="QST882" s="396"/>
      <c r="QSU882" s="396"/>
      <c r="QSV882" s="396"/>
      <c r="QSW882" s="396"/>
      <c r="QSX882" s="396"/>
      <c r="QSY882" s="396"/>
      <c r="QSZ882" s="396"/>
      <c r="QTA882" s="396"/>
      <c r="QTB882" s="396"/>
      <c r="QTC882" s="396"/>
      <c r="QTD882" s="396"/>
      <c r="QTE882" s="396"/>
      <c r="QTF882" s="396"/>
      <c r="QTG882" s="396"/>
      <c r="QTH882" s="396"/>
      <c r="QTI882" s="396"/>
      <c r="QTJ882" s="396"/>
      <c r="QTK882" s="396"/>
      <c r="QTL882" s="396"/>
      <c r="QTM882" s="396"/>
      <c r="QTN882" s="396"/>
      <c r="QTO882" s="396"/>
      <c r="QTP882" s="396"/>
      <c r="QTQ882" s="396"/>
      <c r="QTR882" s="396"/>
      <c r="QTS882" s="396"/>
      <c r="QTT882" s="396"/>
      <c r="QTU882" s="396"/>
      <c r="QTV882" s="396"/>
      <c r="QTW882" s="396"/>
      <c r="QTX882" s="396"/>
      <c r="QTY882" s="396"/>
      <c r="QTZ882" s="396"/>
      <c r="QUA882" s="396"/>
      <c r="QUB882" s="396"/>
      <c r="QUC882" s="396"/>
      <c r="QUD882" s="396"/>
      <c r="QUE882" s="396"/>
      <c r="QUF882" s="396"/>
      <c r="QUG882" s="396"/>
      <c r="QUH882" s="396"/>
      <c r="QUI882" s="396"/>
      <c r="QUJ882" s="396"/>
      <c r="QUK882" s="396"/>
      <c r="QUL882" s="396"/>
      <c r="QUM882" s="396"/>
      <c r="QUN882" s="396"/>
      <c r="QUO882" s="396"/>
      <c r="QUP882" s="396"/>
      <c r="QUQ882" s="396"/>
      <c r="QUR882" s="396"/>
      <c r="QUS882" s="396"/>
      <c r="QUT882" s="396"/>
      <c r="QUU882" s="396"/>
      <c r="QUV882" s="396"/>
      <c r="QUW882" s="396"/>
      <c r="QUX882" s="396"/>
      <c r="QUY882" s="396"/>
      <c r="QUZ882" s="396"/>
      <c r="QVA882" s="396"/>
      <c r="QVB882" s="396"/>
      <c r="QVC882" s="396"/>
      <c r="QVD882" s="396"/>
      <c r="QVE882" s="396"/>
      <c r="QVF882" s="396"/>
      <c r="QVG882" s="396"/>
      <c r="QVH882" s="396"/>
      <c r="QVI882" s="396"/>
      <c r="QVJ882" s="396"/>
      <c r="QVK882" s="396"/>
      <c r="QVL882" s="396"/>
      <c r="QVM882" s="396"/>
      <c r="QVN882" s="396"/>
      <c r="QVO882" s="396"/>
      <c r="QVP882" s="396"/>
      <c r="QVQ882" s="396"/>
      <c r="QVR882" s="396"/>
      <c r="QVS882" s="396"/>
      <c r="QVT882" s="396"/>
      <c r="QVU882" s="396"/>
      <c r="QVV882" s="396"/>
      <c r="QVW882" s="396"/>
      <c r="QVX882" s="396"/>
      <c r="QVY882" s="396"/>
      <c r="QVZ882" s="396"/>
      <c r="QWA882" s="396"/>
      <c r="QWB882" s="396"/>
      <c r="QWC882" s="396"/>
      <c r="QWD882" s="396"/>
      <c r="QWE882" s="396"/>
      <c r="QWF882" s="396"/>
      <c r="QWG882" s="396"/>
      <c r="QWH882" s="396"/>
      <c r="QWI882" s="396"/>
      <c r="QWJ882" s="396"/>
      <c r="QWK882" s="396"/>
      <c r="QWL882" s="396"/>
      <c r="QWM882" s="396"/>
      <c r="QWN882" s="396"/>
      <c r="QWO882" s="396"/>
      <c r="QWP882" s="396"/>
      <c r="QWQ882" s="396"/>
      <c r="QWR882" s="396"/>
      <c r="QWS882" s="396"/>
      <c r="QWT882" s="396"/>
      <c r="QWU882" s="396"/>
      <c r="QWV882" s="396"/>
      <c r="QWW882" s="396"/>
      <c r="QWX882" s="396"/>
      <c r="QWY882" s="396"/>
      <c r="QWZ882" s="396"/>
      <c r="QXA882" s="396"/>
      <c r="QXB882" s="396"/>
      <c r="QXC882" s="396"/>
      <c r="QXD882" s="396"/>
      <c r="QXE882" s="396"/>
      <c r="QXF882" s="396"/>
      <c r="QXG882" s="396"/>
      <c r="QXH882" s="396"/>
      <c r="QXI882" s="396"/>
      <c r="QXJ882" s="396"/>
      <c r="QXK882" s="396"/>
      <c r="QXL882" s="396"/>
      <c r="QXM882" s="396"/>
      <c r="QXN882" s="396"/>
      <c r="QXO882" s="396"/>
      <c r="QXP882" s="396"/>
      <c r="QXQ882" s="396"/>
      <c r="QXR882" s="396"/>
      <c r="QXS882" s="396"/>
      <c r="QXT882" s="396"/>
      <c r="QXU882" s="396"/>
      <c r="QXV882" s="396"/>
      <c r="QXW882" s="396"/>
      <c r="QXX882" s="396"/>
      <c r="QXY882" s="396"/>
      <c r="QXZ882" s="396"/>
      <c r="QYA882" s="396"/>
      <c r="QYB882" s="396"/>
      <c r="QYC882" s="396"/>
      <c r="QYD882" s="396"/>
      <c r="QYE882" s="396"/>
      <c r="QYF882" s="396"/>
      <c r="QYG882" s="396"/>
      <c r="QYH882" s="396"/>
      <c r="QYI882" s="396"/>
      <c r="QYJ882" s="396"/>
      <c r="QYK882" s="396"/>
      <c r="QYL882" s="396"/>
      <c r="QYM882" s="396"/>
      <c r="QYN882" s="396"/>
      <c r="QYO882" s="396"/>
      <c r="QYP882" s="396"/>
      <c r="QYQ882" s="396"/>
      <c r="QYR882" s="396"/>
      <c r="QYS882" s="396"/>
      <c r="QYT882" s="396"/>
      <c r="QYU882" s="396"/>
      <c r="QYV882" s="396"/>
      <c r="QYW882" s="396"/>
      <c r="QYX882" s="396"/>
      <c r="QYY882" s="396"/>
      <c r="QYZ882" s="396"/>
      <c r="QZA882" s="396"/>
      <c r="QZB882" s="396"/>
      <c r="QZC882" s="396"/>
      <c r="QZD882" s="396"/>
      <c r="QZE882" s="396"/>
      <c r="QZF882" s="396"/>
      <c r="QZG882" s="396"/>
      <c r="QZH882" s="396"/>
      <c r="QZI882" s="396"/>
      <c r="QZJ882" s="396"/>
      <c r="QZK882" s="396"/>
      <c r="QZL882" s="396"/>
      <c r="QZM882" s="396"/>
      <c r="QZN882" s="396"/>
      <c r="QZO882" s="396"/>
      <c r="QZP882" s="396"/>
      <c r="QZQ882" s="396"/>
      <c r="QZR882" s="396"/>
      <c r="QZS882" s="396"/>
      <c r="QZT882" s="396"/>
      <c r="QZU882" s="396"/>
      <c r="QZV882" s="396"/>
      <c r="QZW882" s="396"/>
      <c r="QZX882" s="396"/>
      <c r="QZY882" s="396"/>
      <c r="QZZ882" s="396"/>
      <c r="RAA882" s="396"/>
      <c r="RAB882" s="396"/>
      <c r="RAC882" s="396"/>
      <c r="RAD882" s="396"/>
      <c r="RAE882" s="396"/>
      <c r="RAF882" s="396"/>
      <c r="RAG882" s="396"/>
      <c r="RAH882" s="396"/>
      <c r="RAI882" s="396"/>
      <c r="RAJ882" s="396"/>
      <c r="RAK882" s="396"/>
      <c r="RAL882" s="396"/>
      <c r="RAM882" s="396"/>
      <c r="RAN882" s="396"/>
      <c r="RAO882" s="396"/>
      <c r="RAP882" s="396"/>
      <c r="RAQ882" s="396"/>
      <c r="RAR882" s="396"/>
      <c r="RAS882" s="396"/>
      <c r="RAT882" s="396"/>
      <c r="RAU882" s="396"/>
      <c r="RAV882" s="396"/>
      <c r="RAW882" s="396"/>
      <c r="RAX882" s="396"/>
      <c r="RAY882" s="396"/>
      <c r="RAZ882" s="396"/>
      <c r="RBA882" s="396"/>
      <c r="RBB882" s="396"/>
      <c r="RBC882" s="396"/>
      <c r="RBD882" s="396"/>
      <c r="RBE882" s="396"/>
      <c r="RBF882" s="396"/>
      <c r="RBG882" s="396"/>
      <c r="RBH882" s="396"/>
      <c r="RBI882" s="396"/>
      <c r="RBJ882" s="396"/>
      <c r="RBK882" s="396"/>
      <c r="RBL882" s="396"/>
      <c r="RBM882" s="396"/>
      <c r="RBN882" s="396"/>
      <c r="RBO882" s="396"/>
      <c r="RBP882" s="396"/>
      <c r="RBQ882" s="396"/>
      <c r="RBR882" s="396"/>
      <c r="RBS882" s="396"/>
      <c r="RBT882" s="396"/>
      <c r="RBU882" s="396"/>
      <c r="RBV882" s="396"/>
      <c r="RBW882" s="396"/>
      <c r="RBX882" s="396"/>
      <c r="RBY882" s="396"/>
      <c r="RBZ882" s="396"/>
      <c r="RCA882" s="396"/>
      <c r="RCB882" s="396"/>
      <c r="RCC882" s="396"/>
      <c r="RCD882" s="396"/>
      <c r="RCE882" s="396"/>
      <c r="RCF882" s="396"/>
      <c r="RCG882" s="396"/>
      <c r="RCH882" s="396"/>
      <c r="RCI882" s="396"/>
      <c r="RCJ882" s="396"/>
      <c r="RCK882" s="396"/>
      <c r="RCL882" s="396"/>
      <c r="RCM882" s="396"/>
      <c r="RCN882" s="396"/>
      <c r="RCO882" s="396"/>
      <c r="RCP882" s="396"/>
      <c r="RCQ882" s="396"/>
      <c r="RCR882" s="396"/>
      <c r="RCS882" s="396"/>
      <c r="RCT882" s="396"/>
      <c r="RCU882" s="396"/>
      <c r="RCV882" s="396"/>
      <c r="RCW882" s="396"/>
      <c r="RCX882" s="396"/>
      <c r="RCY882" s="396"/>
      <c r="RCZ882" s="396"/>
      <c r="RDA882" s="396"/>
      <c r="RDB882" s="396"/>
      <c r="RDC882" s="396"/>
      <c r="RDD882" s="396"/>
      <c r="RDE882" s="396"/>
      <c r="RDF882" s="396"/>
      <c r="RDG882" s="396"/>
      <c r="RDH882" s="396"/>
      <c r="RDI882" s="396"/>
      <c r="RDJ882" s="396"/>
      <c r="RDK882" s="396"/>
      <c r="RDL882" s="396"/>
      <c r="RDM882" s="396"/>
      <c r="RDN882" s="396"/>
      <c r="RDO882" s="396"/>
      <c r="RDP882" s="396"/>
      <c r="RDQ882" s="396"/>
      <c r="RDR882" s="396"/>
      <c r="RDS882" s="396"/>
      <c r="RDT882" s="396"/>
      <c r="RDU882" s="396"/>
      <c r="RDV882" s="396"/>
      <c r="RDW882" s="396"/>
      <c r="RDX882" s="396"/>
      <c r="RDY882" s="396"/>
      <c r="RDZ882" s="396"/>
      <c r="REA882" s="396"/>
      <c r="REB882" s="396"/>
      <c r="REC882" s="396"/>
      <c r="RED882" s="396"/>
      <c r="REE882" s="396"/>
      <c r="REF882" s="396"/>
      <c r="REG882" s="396"/>
      <c r="REH882" s="396"/>
      <c r="REI882" s="396"/>
      <c r="REJ882" s="396"/>
      <c r="REK882" s="396"/>
      <c r="REL882" s="396"/>
      <c r="REM882" s="396"/>
      <c r="REN882" s="396"/>
      <c r="REO882" s="396"/>
      <c r="REP882" s="396"/>
      <c r="REQ882" s="396"/>
      <c r="RER882" s="396"/>
      <c r="RES882" s="396"/>
      <c r="RET882" s="396"/>
      <c r="REU882" s="396"/>
      <c r="REV882" s="396"/>
      <c r="REW882" s="396"/>
      <c r="REX882" s="396"/>
      <c r="REY882" s="396"/>
      <c r="REZ882" s="396"/>
      <c r="RFA882" s="396"/>
      <c r="RFB882" s="396"/>
      <c r="RFC882" s="396"/>
      <c r="RFD882" s="396"/>
      <c r="RFE882" s="396"/>
      <c r="RFF882" s="396"/>
      <c r="RFG882" s="396"/>
      <c r="RFH882" s="396"/>
      <c r="RFI882" s="396"/>
      <c r="RFJ882" s="396"/>
      <c r="RFK882" s="396"/>
      <c r="RFL882" s="396"/>
      <c r="RFM882" s="396"/>
      <c r="RFN882" s="396"/>
      <c r="RFO882" s="396"/>
      <c r="RFP882" s="396"/>
      <c r="RFQ882" s="396"/>
      <c r="RFR882" s="396"/>
      <c r="RFS882" s="396"/>
      <c r="RFT882" s="396"/>
      <c r="RFU882" s="396"/>
      <c r="RFV882" s="396"/>
      <c r="RFW882" s="396"/>
      <c r="RFX882" s="396"/>
      <c r="RFY882" s="396"/>
      <c r="RFZ882" s="396"/>
      <c r="RGA882" s="396"/>
      <c r="RGB882" s="396"/>
      <c r="RGC882" s="396"/>
      <c r="RGD882" s="396"/>
      <c r="RGE882" s="396"/>
      <c r="RGF882" s="396"/>
      <c r="RGG882" s="396"/>
      <c r="RGH882" s="396"/>
      <c r="RGI882" s="396"/>
      <c r="RGJ882" s="396"/>
      <c r="RGK882" s="396"/>
      <c r="RGL882" s="396"/>
      <c r="RGM882" s="396"/>
      <c r="RGN882" s="396"/>
      <c r="RGO882" s="396"/>
      <c r="RGP882" s="396"/>
      <c r="RGQ882" s="396"/>
      <c r="RGR882" s="396"/>
      <c r="RGS882" s="396"/>
      <c r="RGT882" s="396"/>
      <c r="RGU882" s="396"/>
      <c r="RGV882" s="396"/>
      <c r="RGW882" s="396"/>
      <c r="RGX882" s="396"/>
      <c r="RGY882" s="396"/>
      <c r="RGZ882" s="396"/>
      <c r="RHA882" s="396"/>
      <c r="RHB882" s="396"/>
      <c r="RHC882" s="396"/>
      <c r="RHD882" s="396"/>
      <c r="RHE882" s="396"/>
      <c r="RHF882" s="396"/>
      <c r="RHG882" s="396"/>
      <c r="RHH882" s="396"/>
      <c r="RHI882" s="396"/>
      <c r="RHJ882" s="396"/>
      <c r="RHK882" s="396"/>
      <c r="RHL882" s="396"/>
      <c r="RHM882" s="396"/>
      <c r="RHN882" s="396"/>
      <c r="RHO882" s="396"/>
      <c r="RHP882" s="396"/>
      <c r="RHQ882" s="396"/>
      <c r="RHR882" s="396"/>
      <c r="RHS882" s="396"/>
      <c r="RHT882" s="396"/>
      <c r="RHU882" s="396"/>
      <c r="RHV882" s="396"/>
      <c r="RHW882" s="396"/>
      <c r="RHX882" s="396"/>
      <c r="RHY882" s="396"/>
      <c r="RHZ882" s="396"/>
      <c r="RIA882" s="396"/>
      <c r="RIB882" s="396"/>
      <c r="RIC882" s="396"/>
      <c r="RID882" s="396"/>
      <c r="RIE882" s="396"/>
      <c r="RIF882" s="396"/>
      <c r="RIG882" s="396"/>
      <c r="RIH882" s="396"/>
      <c r="RII882" s="396"/>
      <c r="RIJ882" s="396"/>
      <c r="RIK882" s="396"/>
      <c r="RIL882" s="396"/>
      <c r="RIM882" s="396"/>
      <c r="RIN882" s="396"/>
      <c r="RIO882" s="396"/>
      <c r="RIP882" s="396"/>
      <c r="RIQ882" s="396"/>
      <c r="RIR882" s="396"/>
      <c r="RIS882" s="396"/>
      <c r="RIT882" s="396"/>
      <c r="RIU882" s="396"/>
      <c r="RIV882" s="396"/>
      <c r="RIW882" s="396"/>
      <c r="RIX882" s="396"/>
      <c r="RIY882" s="396"/>
      <c r="RIZ882" s="396"/>
      <c r="RJA882" s="396"/>
      <c r="RJB882" s="396"/>
      <c r="RJC882" s="396"/>
      <c r="RJD882" s="396"/>
      <c r="RJE882" s="396"/>
      <c r="RJF882" s="396"/>
      <c r="RJG882" s="396"/>
      <c r="RJH882" s="396"/>
      <c r="RJI882" s="396"/>
      <c r="RJJ882" s="396"/>
      <c r="RJK882" s="396"/>
      <c r="RJL882" s="396"/>
      <c r="RJM882" s="396"/>
      <c r="RJN882" s="396"/>
      <c r="RJO882" s="396"/>
      <c r="RJP882" s="396"/>
      <c r="RJQ882" s="396"/>
      <c r="RJR882" s="396"/>
      <c r="RJS882" s="396"/>
      <c r="RJT882" s="396"/>
      <c r="RJU882" s="396"/>
      <c r="RJV882" s="396"/>
      <c r="RJW882" s="396"/>
      <c r="RJX882" s="396"/>
      <c r="RJY882" s="396"/>
      <c r="RJZ882" s="396"/>
      <c r="RKA882" s="396"/>
      <c r="RKB882" s="396"/>
      <c r="RKC882" s="396"/>
      <c r="RKD882" s="396"/>
      <c r="RKE882" s="396"/>
      <c r="RKF882" s="396"/>
      <c r="RKG882" s="396"/>
      <c r="RKH882" s="396"/>
      <c r="RKI882" s="396"/>
      <c r="RKJ882" s="396"/>
      <c r="RKK882" s="396"/>
      <c r="RKL882" s="396"/>
      <c r="RKM882" s="396"/>
      <c r="RKN882" s="396"/>
      <c r="RKO882" s="396"/>
      <c r="RKP882" s="396"/>
      <c r="RKQ882" s="396"/>
      <c r="RKR882" s="396"/>
      <c r="RKS882" s="396"/>
      <c r="RKT882" s="396"/>
      <c r="RKU882" s="396"/>
      <c r="RKV882" s="396"/>
      <c r="RKW882" s="396"/>
      <c r="RKX882" s="396"/>
      <c r="RKY882" s="396"/>
      <c r="RKZ882" s="396"/>
      <c r="RLA882" s="396"/>
      <c r="RLB882" s="396"/>
      <c r="RLC882" s="396"/>
      <c r="RLD882" s="396"/>
      <c r="RLE882" s="396"/>
      <c r="RLF882" s="396"/>
      <c r="RLG882" s="396"/>
      <c r="RLH882" s="396"/>
      <c r="RLI882" s="396"/>
      <c r="RLJ882" s="396"/>
      <c r="RLK882" s="396"/>
      <c r="RLL882" s="396"/>
      <c r="RLM882" s="396"/>
      <c r="RLN882" s="396"/>
      <c r="RLO882" s="396"/>
      <c r="RLP882" s="396"/>
      <c r="RLQ882" s="396"/>
      <c r="RLR882" s="396"/>
      <c r="RLS882" s="396"/>
      <c r="RLT882" s="396"/>
      <c r="RLU882" s="396"/>
      <c r="RLV882" s="396"/>
      <c r="RLW882" s="396"/>
      <c r="RLX882" s="396"/>
      <c r="RLY882" s="396"/>
      <c r="RLZ882" s="396"/>
      <c r="RMA882" s="396"/>
      <c r="RMB882" s="396"/>
      <c r="RMC882" s="396"/>
      <c r="RMD882" s="396"/>
      <c r="RME882" s="396"/>
      <c r="RMF882" s="396"/>
      <c r="RMG882" s="396"/>
      <c r="RMH882" s="396"/>
      <c r="RMI882" s="396"/>
      <c r="RMJ882" s="396"/>
      <c r="RMK882" s="396"/>
      <c r="RML882" s="396"/>
      <c r="RMM882" s="396"/>
      <c r="RMN882" s="396"/>
      <c r="RMO882" s="396"/>
      <c r="RMP882" s="396"/>
      <c r="RMQ882" s="396"/>
      <c r="RMR882" s="396"/>
      <c r="RMS882" s="396"/>
      <c r="RMT882" s="396"/>
      <c r="RMU882" s="396"/>
      <c r="RMV882" s="396"/>
      <c r="RMW882" s="396"/>
      <c r="RMX882" s="396"/>
      <c r="RMY882" s="396"/>
      <c r="RMZ882" s="396"/>
      <c r="RNA882" s="396"/>
      <c r="RNB882" s="396"/>
      <c r="RNC882" s="396"/>
      <c r="RND882" s="396"/>
      <c r="RNE882" s="396"/>
      <c r="RNF882" s="396"/>
      <c r="RNG882" s="396"/>
      <c r="RNH882" s="396"/>
      <c r="RNI882" s="396"/>
      <c r="RNJ882" s="396"/>
      <c r="RNK882" s="396"/>
      <c r="RNL882" s="396"/>
      <c r="RNM882" s="396"/>
      <c r="RNN882" s="396"/>
      <c r="RNO882" s="396"/>
      <c r="RNP882" s="396"/>
      <c r="RNQ882" s="396"/>
      <c r="RNR882" s="396"/>
      <c r="RNS882" s="396"/>
      <c r="RNT882" s="396"/>
      <c r="RNU882" s="396"/>
      <c r="RNV882" s="396"/>
      <c r="RNW882" s="396"/>
      <c r="RNX882" s="396"/>
      <c r="RNY882" s="396"/>
      <c r="RNZ882" s="396"/>
      <c r="ROA882" s="396"/>
      <c r="ROB882" s="396"/>
      <c r="ROC882" s="396"/>
      <c r="ROD882" s="396"/>
      <c r="ROE882" s="396"/>
      <c r="ROF882" s="396"/>
      <c r="ROG882" s="396"/>
      <c r="ROH882" s="396"/>
      <c r="ROI882" s="396"/>
      <c r="ROJ882" s="396"/>
      <c r="ROK882" s="396"/>
      <c r="ROL882" s="396"/>
      <c r="ROM882" s="396"/>
      <c r="RON882" s="396"/>
      <c r="ROO882" s="396"/>
      <c r="ROP882" s="396"/>
      <c r="ROQ882" s="396"/>
      <c r="ROR882" s="396"/>
      <c r="ROS882" s="396"/>
      <c r="ROT882" s="396"/>
      <c r="ROU882" s="396"/>
      <c r="ROV882" s="396"/>
      <c r="ROW882" s="396"/>
      <c r="ROX882" s="396"/>
      <c r="ROY882" s="396"/>
      <c r="ROZ882" s="396"/>
      <c r="RPA882" s="396"/>
      <c r="RPB882" s="396"/>
      <c r="RPC882" s="396"/>
      <c r="RPD882" s="396"/>
      <c r="RPE882" s="396"/>
      <c r="RPF882" s="396"/>
      <c r="RPG882" s="396"/>
      <c r="RPH882" s="396"/>
      <c r="RPI882" s="396"/>
      <c r="RPJ882" s="396"/>
      <c r="RPK882" s="396"/>
      <c r="RPL882" s="396"/>
      <c r="RPM882" s="396"/>
      <c r="RPN882" s="396"/>
      <c r="RPO882" s="396"/>
      <c r="RPP882" s="396"/>
      <c r="RPQ882" s="396"/>
      <c r="RPR882" s="396"/>
      <c r="RPS882" s="396"/>
      <c r="RPT882" s="396"/>
      <c r="RPU882" s="396"/>
      <c r="RPV882" s="396"/>
      <c r="RPW882" s="396"/>
      <c r="RPX882" s="396"/>
      <c r="RPY882" s="396"/>
      <c r="RPZ882" s="396"/>
      <c r="RQA882" s="396"/>
      <c r="RQB882" s="396"/>
      <c r="RQC882" s="396"/>
      <c r="RQD882" s="396"/>
      <c r="RQE882" s="396"/>
      <c r="RQF882" s="396"/>
      <c r="RQG882" s="396"/>
      <c r="RQH882" s="396"/>
      <c r="RQI882" s="396"/>
      <c r="RQJ882" s="396"/>
      <c r="RQK882" s="396"/>
      <c r="RQL882" s="396"/>
      <c r="RQM882" s="396"/>
      <c r="RQN882" s="396"/>
      <c r="RQO882" s="396"/>
      <c r="RQP882" s="396"/>
      <c r="RQQ882" s="396"/>
      <c r="RQR882" s="396"/>
      <c r="RQS882" s="396"/>
      <c r="RQT882" s="396"/>
      <c r="RQU882" s="396"/>
      <c r="RQV882" s="396"/>
      <c r="RQW882" s="396"/>
      <c r="RQX882" s="396"/>
      <c r="RQY882" s="396"/>
      <c r="RQZ882" s="396"/>
      <c r="RRA882" s="396"/>
      <c r="RRB882" s="396"/>
      <c r="RRC882" s="396"/>
      <c r="RRD882" s="396"/>
      <c r="RRE882" s="396"/>
      <c r="RRF882" s="396"/>
      <c r="RRG882" s="396"/>
      <c r="RRH882" s="396"/>
      <c r="RRI882" s="396"/>
      <c r="RRJ882" s="396"/>
      <c r="RRK882" s="396"/>
      <c r="RRL882" s="396"/>
      <c r="RRM882" s="396"/>
      <c r="RRN882" s="396"/>
      <c r="RRO882" s="396"/>
      <c r="RRP882" s="396"/>
      <c r="RRQ882" s="396"/>
      <c r="RRR882" s="396"/>
      <c r="RRS882" s="396"/>
      <c r="RRT882" s="396"/>
      <c r="RRU882" s="396"/>
      <c r="RRV882" s="396"/>
      <c r="RRW882" s="396"/>
      <c r="RRX882" s="396"/>
      <c r="RRY882" s="396"/>
      <c r="RRZ882" s="396"/>
      <c r="RSA882" s="396"/>
      <c r="RSB882" s="396"/>
      <c r="RSC882" s="396"/>
      <c r="RSD882" s="396"/>
      <c r="RSE882" s="396"/>
      <c r="RSF882" s="396"/>
      <c r="RSG882" s="396"/>
      <c r="RSH882" s="396"/>
      <c r="RSI882" s="396"/>
      <c r="RSJ882" s="396"/>
      <c r="RSK882" s="396"/>
      <c r="RSL882" s="396"/>
      <c r="RSM882" s="396"/>
      <c r="RSN882" s="396"/>
      <c r="RSO882" s="396"/>
      <c r="RSP882" s="396"/>
      <c r="RSQ882" s="396"/>
      <c r="RSR882" s="396"/>
      <c r="RSS882" s="396"/>
      <c r="RST882" s="396"/>
      <c r="RSU882" s="396"/>
      <c r="RSV882" s="396"/>
      <c r="RSW882" s="396"/>
      <c r="RSX882" s="396"/>
      <c r="RSY882" s="396"/>
      <c r="RSZ882" s="396"/>
      <c r="RTA882" s="396"/>
      <c r="RTB882" s="396"/>
      <c r="RTC882" s="396"/>
      <c r="RTD882" s="396"/>
      <c r="RTE882" s="396"/>
      <c r="RTF882" s="396"/>
      <c r="RTG882" s="396"/>
      <c r="RTH882" s="396"/>
      <c r="RTI882" s="396"/>
      <c r="RTJ882" s="396"/>
      <c r="RTK882" s="396"/>
      <c r="RTL882" s="396"/>
      <c r="RTM882" s="396"/>
      <c r="RTN882" s="396"/>
      <c r="RTO882" s="396"/>
      <c r="RTP882" s="396"/>
      <c r="RTQ882" s="396"/>
      <c r="RTR882" s="396"/>
      <c r="RTS882" s="396"/>
      <c r="RTT882" s="396"/>
      <c r="RTU882" s="396"/>
      <c r="RTV882" s="396"/>
      <c r="RTW882" s="396"/>
      <c r="RTX882" s="396"/>
      <c r="RTY882" s="396"/>
      <c r="RTZ882" s="396"/>
      <c r="RUA882" s="396"/>
      <c r="RUB882" s="396"/>
      <c r="RUC882" s="396"/>
      <c r="RUD882" s="396"/>
      <c r="RUE882" s="396"/>
      <c r="RUF882" s="396"/>
      <c r="RUG882" s="396"/>
      <c r="RUH882" s="396"/>
      <c r="RUI882" s="396"/>
      <c r="RUJ882" s="396"/>
      <c r="RUK882" s="396"/>
      <c r="RUL882" s="396"/>
      <c r="RUM882" s="396"/>
      <c r="RUN882" s="396"/>
      <c r="RUO882" s="396"/>
      <c r="RUP882" s="396"/>
      <c r="RUQ882" s="396"/>
      <c r="RUR882" s="396"/>
      <c r="RUS882" s="396"/>
      <c r="RUT882" s="396"/>
      <c r="RUU882" s="396"/>
      <c r="RUV882" s="396"/>
      <c r="RUW882" s="396"/>
      <c r="RUX882" s="396"/>
      <c r="RUY882" s="396"/>
      <c r="RUZ882" s="396"/>
      <c r="RVA882" s="396"/>
      <c r="RVB882" s="396"/>
      <c r="RVC882" s="396"/>
      <c r="RVD882" s="396"/>
      <c r="RVE882" s="396"/>
      <c r="RVF882" s="396"/>
      <c r="RVG882" s="396"/>
      <c r="RVH882" s="396"/>
      <c r="RVI882" s="396"/>
      <c r="RVJ882" s="396"/>
      <c r="RVK882" s="396"/>
      <c r="RVL882" s="396"/>
      <c r="RVM882" s="396"/>
      <c r="RVN882" s="396"/>
      <c r="RVO882" s="396"/>
      <c r="RVP882" s="396"/>
      <c r="RVQ882" s="396"/>
      <c r="RVR882" s="396"/>
      <c r="RVS882" s="396"/>
      <c r="RVT882" s="396"/>
      <c r="RVU882" s="396"/>
      <c r="RVV882" s="396"/>
      <c r="RVW882" s="396"/>
      <c r="RVX882" s="396"/>
      <c r="RVY882" s="396"/>
      <c r="RVZ882" s="396"/>
      <c r="RWA882" s="396"/>
      <c r="RWB882" s="396"/>
      <c r="RWC882" s="396"/>
      <c r="RWD882" s="396"/>
      <c r="RWE882" s="396"/>
      <c r="RWF882" s="396"/>
      <c r="RWG882" s="396"/>
      <c r="RWH882" s="396"/>
      <c r="RWI882" s="396"/>
      <c r="RWJ882" s="396"/>
      <c r="RWK882" s="396"/>
      <c r="RWL882" s="396"/>
      <c r="RWM882" s="396"/>
      <c r="RWN882" s="396"/>
      <c r="RWO882" s="396"/>
      <c r="RWP882" s="396"/>
      <c r="RWQ882" s="396"/>
      <c r="RWR882" s="396"/>
      <c r="RWS882" s="396"/>
      <c r="RWT882" s="396"/>
      <c r="RWU882" s="396"/>
      <c r="RWV882" s="396"/>
      <c r="RWW882" s="396"/>
      <c r="RWX882" s="396"/>
      <c r="RWY882" s="396"/>
      <c r="RWZ882" s="396"/>
      <c r="RXA882" s="396"/>
      <c r="RXB882" s="396"/>
      <c r="RXC882" s="396"/>
      <c r="RXD882" s="396"/>
      <c r="RXE882" s="396"/>
      <c r="RXF882" s="396"/>
      <c r="RXG882" s="396"/>
      <c r="RXH882" s="396"/>
      <c r="RXI882" s="396"/>
      <c r="RXJ882" s="396"/>
      <c r="RXK882" s="396"/>
      <c r="RXL882" s="396"/>
      <c r="RXM882" s="396"/>
      <c r="RXN882" s="396"/>
      <c r="RXO882" s="396"/>
      <c r="RXP882" s="396"/>
      <c r="RXQ882" s="396"/>
      <c r="RXR882" s="396"/>
      <c r="RXS882" s="396"/>
      <c r="RXT882" s="396"/>
      <c r="RXU882" s="396"/>
      <c r="RXV882" s="396"/>
      <c r="RXW882" s="396"/>
      <c r="RXX882" s="396"/>
      <c r="RXY882" s="396"/>
      <c r="RXZ882" s="396"/>
      <c r="RYA882" s="396"/>
      <c r="RYB882" s="396"/>
      <c r="RYC882" s="396"/>
      <c r="RYD882" s="396"/>
      <c r="RYE882" s="396"/>
      <c r="RYF882" s="396"/>
      <c r="RYG882" s="396"/>
      <c r="RYH882" s="396"/>
      <c r="RYI882" s="396"/>
      <c r="RYJ882" s="396"/>
      <c r="RYK882" s="396"/>
      <c r="RYL882" s="396"/>
      <c r="RYM882" s="396"/>
      <c r="RYN882" s="396"/>
      <c r="RYO882" s="396"/>
      <c r="RYP882" s="396"/>
      <c r="RYQ882" s="396"/>
      <c r="RYR882" s="396"/>
      <c r="RYS882" s="396"/>
      <c r="RYT882" s="396"/>
      <c r="RYU882" s="396"/>
      <c r="RYV882" s="396"/>
      <c r="RYW882" s="396"/>
      <c r="RYX882" s="396"/>
      <c r="RYY882" s="396"/>
      <c r="RYZ882" s="396"/>
      <c r="RZA882" s="396"/>
      <c r="RZB882" s="396"/>
      <c r="RZC882" s="396"/>
      <c r="RZD882" s="396"/>
      <c r="RZE882" s="396"/>
      <c r="RZF882" s="396"/>
      <c r="RZG882" s="396"/>
      <c r="RZH882" s="396"/>
      <c r="RZI882" s="396"/>
      <c r="RZJ882" s="396"/>
      <c r="RZK882" s="396"/>
      <c r="RZL882" s="396"/>
      <c r="RZM882" s="396"/>
      <c r="RZN882" s="396"/>
      <c r="RZO882" s="396"/>
      <c r="RZP882" s="396"/>
      <c r="RZQ882" s="396"/>
      <c r="RZR882" s="396"/>
      <c r="RZS882" s="396"/>
      <c r="RZT882" s="396"/>
      <c r="RZU882" s="396"/>
      <c r="RZV882" s="396"/>
      <c r="RZW882" s="396"/>
      <c r="RZX882" s="396"/>
      <c r="RZY882" s="396"/>
      <c r="RZZ882" s="396"/>
      <c r="SAA882" s="396"/>
      <c r="SAB882" s="396"/>
      <c r="SAC882" s="396"/>
      <c r="SAD882" s="396"/>
      <c r="SAE882" s="396"/>
      <c r="SAF882" s="396"/>
      <c r="SAG882" s="396"/>
      <c r="SAH882" s="396"/>
      <c r="SAI882" s="396"/>
      <c r="SAJ882" s="396"/>
      <c r="SAK882" s="396"/>
      <c r="SAL882" s="396"/>
      <c r="SAM882" s="396"/>
      <c r="SAN882" s="396"/>
      <c r="SAO882" s="396"/>
      <c r="SAP882" s="396"/>
      <c r="SAQ882" s="396"/>
      <c r="SAR882" s="396"/>
      <c r="SAS882" s="396"/>
      <c r="SAT882" s="396"/>
      <c r="SAU882" s="396"/>
      <c r="SAV882" s="396"/>
      <c r="SAW882" s="396"/>
      <c r="SAX882" s="396"/>
      <c r="SAY882" s="396"/>
      <c r="SAZ882" s="396"/>
      <c r="SBA882" s="396"/>
      <c r="SBB882" s="396"/>
      <c r="SBC882" s="396"/>
      <c r="SBD882" s="396"/>
      <c r="SBE882" s="396"/>
      <c r="SBF882" s="396"/>
      <c r="SBG882" s="396"/>
      <c r="SBH882" s="396"/>
      <c r="SBI882" s="396"/>
      <c r="SBJ882" s="396"/>
      <c r="SBK882" s="396"/>
      <c r="SBL882" s="396"/>
      <c r="SBM882" s="396"/>
      <c r="SBN882" s="396"/>
      <c r="SBO882" s="396"/>
      <c r="SBP882" s="396"/>
      <c r="SBQ882" s="396"/>
      <c r="SBR882" s="396"/>
      <c r="SBS882" s="396"/>
      <c r="SBT882" s="396"/>
      <c r="SBU882" s="396"/>
      <c r="SBV882" s="396"/>
      <c r="SBW882" s="396"/>
      <c r="SBX882" s="396"/>
      <c r="SBY882" s="396"/>
      <c r="SBZ882" s="396"/>
      <c r="SCA882" s="396"/>
      <c r="SCB882" s="396"/>
      <c r="SCC882" s="396"/>
      <c r="SCD882" s="396"/>
      <c r="SCE882" s="396"/>
      <c r="SCF882" s="396"/>
      <c r="SCG882" s="396"/>
      <c r="SCH882" s="396"/>
      <c r="SCI882" s="396"/>
      <c r="SCJ882" s="396"/>
      <c r="SCK882" s="396"/>
      <c r="SCL882" s="396"/>
      <c r="SCM882" s="396"/>
      <c r="SCN882" s="396"/>
      <c r="SCO882" s="396"/>
      <c r="SCP882" s="396"/>
      <c r="SCQ882" s="396"/>
      <c r="SCR882" s="396"/>
      <c r="SCS882" s="396"/>
      <c r="SCT882" s="396"/>
      <c r="SCU882" s="396"/>
      <c r="SCV882" s="396"/>
      <c r="SCW882" s="396"/>
      <c r="SCX882" s="396"/>
      <c r="SCY882" s="396"/>
      <c r="SCZ882" s="396"/>
      <c r="SDA882" s="396"/>
      <c r="SDB882" s="396"/>
      <c r="SDC882" s="396"/>
      <c r="SDD882" s="396"/>
      <c r="SDE882" s="396"/>
      <c r="SDF882" s="396"/>
      <c r="SDG882" s="396"/>
      <c r="SDH882" s="396"/>
      <c r="SDI882" s="396"/>
      <c r="SDJ882" s="396"/>
      <c r="SDK882" s="396"/>
      <c r="SDL882" s="396"/>
      <c r="SDM882" s="396"/>
      <c r="SDN882" s="396"/>
      <c r="SDO882" s="396"/>
      <c r="SDP882" s="396"/>
      <c r="SDQ882" s="396"/>
      <c r="SDR882" s="396"/>
      <c r="SDS882" s="396"/>
      <c r="SDT882" s="396"/>
      <c r="SDU882" s="396"/>
      <c r="SDV882" s="396"/>
      <c r="SDW882" s="396"/>
      <c r="SDX882" s="396"/>
      <c r="SDY882" s="396"/>
      <c r="SDZ882" s="396"/>
      <c r="SEA882" s="396"/>
      <c r="SEB882" s="396"/>
      <c r="SEC882" s="396"/>
      <c r="SED882" s="396"/>
      <c r="SEE882" s="396"/>
      <c r="SEF882" s="396"/>
      <c r="SEG882" s="396"/>
      <c r="SEH882" s="396"/>
      <c r="SEI882" s="396"/>
      <c r="SEJ882" s="396"/>
      <c r="SEK882" s="396"/>
      <c r="SEL882" s="396"/>
      <c r="SEM882" s="396"/>
      <c r="SEN882" s="396"/>
      <c r="SEO882" s="396"/>
      <c r="SEP882" s="396"/>
      <c r="SEQ882" s="396"/>
      <c r="SER882" s="396"/>
      <c r="SES882" s="396"/>
      <c r="SET882" s="396"/>
      <c r="SEU882" s="396"/>
      <c r="SEV882" s="396"/>
      <c r="SEW882" s="396"/>
      <c r="SEX882" s="396"/>
      <c r="SEY882" s="396"/>
      <c r="SEZ882" s="396"/>
      <c r="SFA882" s="396"/>
      <c r="SFB882" s="396"/>
      <c r="SFC882" s="396"/>
      <c r="SFD882" s="396"/>
      <c r="SFE882" s="396"/>
      <c r="SFF882" s="396"/>
      <c r="SFG882" s="396"/>
      <c r="SFH882" s="396"/>
      <c r="SFI882" s="396"/>
      <c r="SFJ882" s="396"/>
      <c r="SFK882" s="396"/>
      <c r="SFL882" s="396"/>
      <c r="SFM882" s="396"/>
      <c r="SFN882" s="396"/>
      <c r="SFO882" s="396"/>
      <c r="SFP882" s="396"/>
      <c r="SFQ882" s="396"/>
      <c r="SFR882" s="396"/>
      <c r="SFS882" s="396"/>
      <c r="SFT882" s="396"/>
      <c r="SFU882" s="396"/>
      <c r="SFV882" s="396"/>
      <c r="SFW882" s="396"/>
      <c r="SFX882" s="396"/>
      <c r="SFY882" s="396"/>
      <c r="SFZ882" s="396"/>
      <c r="SGA882" s="396"/>
      <c r="SGB882" s="396"/>
      <c r="SGC882" s="396"/>
      <c r="SGD882" s="396"/>
      <c r="SGE882" s="396"/>
      <c r="SGF882" s="396"/>
      <c r="SGG882" s="396"/>
      <c r="SGH882" s="396"/>
      <c r="SGI882" s="396"/>
      <c r="SGJ882" s="396"/>
      <c r="SGK882" s="396"/>
      <c r="SGL882" s="396"/>
      <c r="SGM882" s="396"/>
      <c r="SGN882" s="396"/>
      <c r="SGO882" s="396"/>
      <c r="SGP882" s="396"/>
      <c r="SGQ882" s="396"/>
      <c r="SGR882" s="396"/>
      <c r="SGS882" s="396"/>
      <c r="SGT882" s="396"/>
      <c r="SGU882" s="396"/>
      <c r="SGV882" s="396"/>
      <c r="SGW882" s="396"/>
      <c r="SGX882" s="396"/>
      <c r="SGY882" s="396"/>
      <c r="SGZ882" s="396"/>
      <c r="SHA882" s="396"/>
      <c r="SHB882" s="396"/>
      <c r="SHC882" s="396"/>
      <c r="SHD882" s="396"/>
      <c r="SHE882" s="396"/>
      <c r="SHF882" s="396"/>
      <c r="SHG882" s="396"/>
      <c r="SHH882" s="396"/>
      <c r="SHI882" s="396"/>
      <c r="SHJ882" s="396"/>
      <c r="SHK882" s="396"/>
      <c r="SHL882" s="396"/>
      <c r="SHM882" s="396"/>
      <c r="SHN882" s="396"/>
      <c r="SHO882" s="396"/>
      <c r="SHP882" s="396"/>
      <c r="SHQ882" s="396"/>
      <c r="SHR882" s="396"/>
      <c r="SHS882" s="396"/>
      <c r="SHT882" s="396"/>
      <c r="SHU882" s="396"/>
      <c r="SHV882" s="396"/>
      <c r="SHW882" s="396"/>
      <c r="SHX882" s="396"/>
      <c r="SHY882" s="396"/>
      <c r="SHZ882" s="396"/>
      <c r="SIA882" s="396"/>
      <c r="SIB882" s="396"/>
      <c r="SIC882" s="396"/>
      <c r="SID882" s="396"/>
      <c r="SIE882" s="396"/>
      <c r="SIF882" s="396"/>
      <c r="SIG882" s="396"/>
      <c r="SIH882" s="396"/>
      <c r="SII882" s="396"/>
      <c r="SIJ882" s="396"/>
      <c r="SIK882" s="396"/>
      <c r="SIL882" s="396"/>
      <c r="SIM882" s="396"/>
      <c r="SIN882" s="396"/>
      <c r="SIO882" s="396"/>
      <c r="SIP882" s="396"/>
      <c r="SIQ882" s="396"/>
      <c r="SIR882" s="396"/>
      <c r="SIS882" s="396"/>
      <c r="SIT882" s="396"/>
      <c r="SIU882" s="396"/>
      <c r="SIV882" s="396"/>
      <c r="SIW882" s="396"/>
      <c r="SIX882" s="396"/>
      <c r="SIY882" s="396"/>
      <c r="SIZ882" s="396"/>
      <c r="SJA882" s="396"/>
      <c r="SJB882" s="396"/>
      <c r="SJC882" s="396"/>
      <c r="SJD882" s="396"/>
      <c r="SJE882" s="396"/>
      <c r="SJF882" s="396"/>
      <c r="SJG882" s="396"/>
      <c r="SJH882" s="396"/>
      <c r="SJI882" s="396"/>
      <c r="SJJ882" s="396"/>
      <c r="SJK882" s="396"/>
      <c r="SJL882" s="396"/>
      <c r="SJM882" s="396"/>
      <c r="SJN882" s="396"/>
      <c r="SJO882" s="396"/>
      <c r="SJP882" s="396"/>
      <c r="SJQ882" s="396"/>
      <c r="SJR882" s="396"/>
      <c r="SJS882" s="396"/>
      <c r="SJT882" s="396"/>
      <c r="SJU882" s="396"/>
      <c r="SJV882" s="396"/>
      <c r="SJW882" s="396"/>
      <c r="SJX882" s="396"/>
      <c r="SJY882" s="396"/>
      <c r="SJZ882" s="396"/>
      <c r="SKA882" s="396"/>
      <c r="SKB882" s="396"/>
      <c r="SKC882" s="396"/>
      <c r="SKD882" s="396"/>
      <c r="SKE882" s="396"/>
      <c r="SKF882" s="396"/>
      <c r="SKG882" s="396"/>
      <c r="SKH882" s="396"/>
      <c r="SKI882" s="396"/>
      <c r="SKJ882" s="396"/>
      <c r="SKK882" s="396"/>
      <c r="SKL882" s="396"/>
      <c r="SKM882" s="396"/>
      <c r="SKN882" s="396"/>
      <c r="SKO882" s="396"/>
      <c r="SKP882" s="396"/>
      <c r="SKQ882" s="396"/>
      <c r="SKR882" s="396"/>
      <c r="SKS882" s="396"/>
      <c r="SKT882" s="396"/>
      <c r="SKU882" s="396"/>
      <c r="SKV882" s="396"/>
      <c r="SKW882" s="396"/>
      <c r="SKX882" s="396"/>
      <c r="SKY882" s="396"/>
      <c r="SKZ882" s="396"/>
      <c r="SLA882" s="396"/>
      <c r="SLB882" s="396"/>
      <c r="SLC882" s="396"/>
      <c r="SLD882" s="396"/>
      <c r="SLE882" s="396"/>
      <c r="SLF882" s="396"/>
      <c r="SLG882" s="396"/>
      <c r="SLH882" s="396"/>
      <c r="SLI882" s="396"/>
      <c r="SLJ882" s="396"/>
      <c r="SLK882" s="396"/>
      <c r="SLL882" s="396"/>
      <c r="SLM882" s="396"/>
      <c r="SLN882" s="396"/>
      <c r="SLO882" s="396"/>
      <c r="SLP882" s="396"/>
      <c r="SLQ882" s="396"/>
      <c r="SLR882" s="396"/>
      <c r="SLS882" s="396"/>
      <c r="SLT882" s="396"/>
      <c r="SLU882" s="396"/>
      <c r="SLV882" s="396"/>
      <c r="SLW882" s="396"/>
      <c r="SLX882" s="396"/>
      <c r="SLY882" s="396"/>
      <c r="SLZ882" s="396"/>
      <c r="SMA882" s="396"/>
      <c r="SMB882" s="396"/>
      <c r="SMC882" s="396"/>
      <c r="SMD882" s="396"/>
      <c r="SME882" s="396"/>
      <c r="SMF882" s="396"/>
      <c r="SMG882" s="396"/>
      <c r="SMH882" s="396"/>
      <c r="SMI882" s="396"/>
      <c r="SMJ882" s="396"/>
      <c r="SMK882" s="396"/>
      <c r="SML882" s="396"/>
      <c r="SMM882" s="396"/>
      <c r="SMN882" s="396"/>
      <c r="SMO882" s="396"/>
      <c r="SMP882" s="396"/>
      <c r="SMQ882" s="396"/>
      <c r="SMR882" s="396"/>
      <c r="SMS882" s="396"/>
      <c r="SMT882" s="396"/>
      <c r="SMU882" s="396"/>
      <c r="SMV882" s="396"/>
      <c r="SMW882" s="396"/>
      <c r="SMX882" s="396"/>
      <c r="SMY882" s="396"/>
      <c r="SMZ882" s="396"/>
      <c r="SNA882" s="396"/>
      <c r="SNB882" s="396"/>
      <c r="SNC882" s="396"/>
      <c r="SND882" s="396"/>
      <c r="SNE882" s="396"/>
      <c r="SNF882" s="396"/>
      <c r="SNG882" s="396"/>
      <c r="SNH882" s="396"/>
      <c r="SNI882" s="396"/>
      <c r="SNJ882" s="396"/>
      <c r="SNK882" s="396"/>
      <c r="SNL882" s="396"/>
      <c r="SNM882" s="396"/>
      <c r="SNN882" s="396"/>
      <c r="SNO882" s="396"/>
      <c r="SNP882" s="396"/>
      <c r="SNQ882" s="396"/>
      <c r="SNR882" s="396"/>
      <c r="SNS882" s="396"/>
      <c r="SNT882" s="396"/>
      <c r="SNU882" s="396"/>
      <c r="SNV882" s="396"/>
      <c r="SNW882" s="396"/>
      <c r="SNX882" s="396"/>
      <c r="SNY882" s="396"/>
      <c r="SNZ882" s="396"/>
      <c r="SOA882" s="396"/>
      <c r="SOB882" s="396"/>
      <c r="SOC882" s="396"/>
      <c r="SOD882" s="396"/>
      <c r="SOE882" s="396"/>
      <c r="SOF882" s="396"/>
      <c r="SOG882" s="396"/>
      <c r="SOH882" s="396"/>
      <c r="SOI882" s="396"/>
      <c r="SOJ882" s="396"/>
      <c r="SOK882" s="396"/>
      <c r="SOL882" s="396"/>
      <c r="SOM882" s="396"/>
      <c r="SON882" s="396"/>
      <c r="SOO882" s="396"/>
      <c r="SOP882" s="396"/>
      <c r="SOQ882" s="396"/>
      <c r="SOR882" s="396"/>
      <c r="SOS882" s="396"/>
      <c r="SOT882" s="396"/>
      <c r="SOU882" s="396"/>
      <c r="SOV882" s="396"/>
      <c r="SOW882" s="396"/>
      <c r="SOX882" s="396"/>
      <c r="SOY882" s="396"/>
      <c r="SOZ882" s="396"/>
      <c r="SPA882" s="396"/>
      <c r="SPB882" s="396"/>
      <c r="SPC882" s="396"/>
      <c r="SPD882" s="396"/>
      <c r="SPE882" s="396"/>
      <c r="SPF882" s="396"/>
      <c r="SPG882" s="396"/>
      <c r="SPH882" s="396"/>
      <c r="SPI882" s="396"/>
      <c r="SPJ882" s="396"/>
      <c r="SPK882" s="396"/>
      <c r="SPL882" s="396"/>
      <c r="SPM882" s="396"/>
      <c r="SPN882" s="396"/>
      <c r="SPO882" s="396"/>
      <c r="SPP882" s="396"/>
      <c r="SPQ882" s="396"/>
      <c r="SPR882" s="396"/>
      <c r="SPS882" s="396"/>
      <c r="SPT882" s="396"/>
      <c r="SPU882" s="396"/>
      <c r="SPV882" s="396"/>
      <c r="SPW882" s="396"/>
      <c r="SPX882" s="396"/>
      <c r="SPY882" s="396"/>
      <c r="SPZ882" s="396"/>
      <c r="SQA882" s="396"/>
      <c r="SQB882" s="396"/>
      <c r="SQC882" s="396"/>
      <c r="SQD882" s="396"/>
      <c r="SQE882" s="396"/>
      <c r="SQF882" s="396"/>
      <c r="SQG882" s="396"/>
      <c r="SQH882" s="396"/>
      <c r="SQI882" s="396"/>
      <c r="SQJ882" s="396"/>
      <c r="SQK882" s="396"/>
      <c r="SQL882" s="396"/>
      <c r="SQM882" s="396"/>
      <c r="SQN882" s="396"/>
      <c r="SQO882" s="396"/>
      <c r="SQP882" s="396"/>
      <c r="SQQ882" s="396"/>
      <c r="SQR882" s="396"/>
      <c r="SQS882" s="396"/>
      <c r="SQT882" s="396"/>
      <c r="SQU882" s="396"/>
      <c r="SQV882" s="396"/>
      <c r="SQW882" s="396"/>
      <c r="SQX882" s="396"/>
      <c r="SQY882" s="396"/>
      <c r="SQZ882" s="396"/>
      <c r="SRA882" s="396"/>
      <c r="SRB882" s="396"/>
      <c r="SRC882" s="396"/>
      <c r="SRD882" s="396"/>
      <c r="SRE882" s="396"/>
      <c r="SRF882" s="396"/>
      <c r="SRG882" s="396"/>
      <c r="SRH882" s="396"/>
      <c r="SRI882" s="396"/>
      <c r="SRJ882" s="396"/>
      <c r="SRK882" s="396"/>
      <c r="SRL882" s="396"/>
      <c r="SRM882" s="396"/>
      <c r="SRN882" s="396"/>
      <c r="SRO882" s="396"/>
      <c r="SRP882" s="396"/>
      <c r="SRQ882" s="396"/>
      <c r="SRR882" s="396"/>
      <c r="SRS882" s="396"/>
      <c r="SRT882" s="396"/>
      <c r="SRU882" s="396"/>
      <c r="SRV882" s="396"/>
      <c r="SRW882" s="396"/>
      <c r="SRX882" s="396"/>
      <c r="SRY882" s="396"/>
      <c r="SRZ882" s="396"/>
      <c r="SSA882" s="396"/>
      <c r="SSB882" s="396"/>
      <c r="SSC882" s="396"/>
      <c r="SSD882" s="396"/>
      <c r="SSE882" s="396"/>
      <c r="SSF882" s="396"/>
      <c r="SSG882" s="396"/>
      <c r="SSH882" s="396"/>
      <c r="SSI882" s="396"/>
      <c r="SSJ882" s="396"/>
      <c r="SSK882" s="396"/>
      <c r="SSL882" s="396"/>
      <c r="SSM882" s="396"/>
      <c r="SSN882" s="396"/>
      <c r="SSO882" s="396"/>
      <c r="SSP882" s="396"/>
      <c r="SSQ882" s="396"/>
      <c r="SSR882" s="396"/>
      <c r="SSS882" s="396"/>
      <c r="SST882" s="396"/>
      <c r="SSU882" s="396"/>
      <c r="SSV882" s="396"/>
      <c r="SSW882" s="396"/>
      <c r="SSX882" s="396"/>
      <c r="SSY882" s="396"/>
      <c r="SSZ882" s="396"/>
      <c r="STA882" s="396"/>
      <c r="STB882" s="396"/>
      <c r="STC882" s="396"/>
      <c r="STD882" s="396"/>
      <c r="STE882" s="396"/>
      <c r="STF882" s="396"/>
      <c r="STG882" s="396"/>
      <c r="STH882" s="396"/>
      <c r="STI882" s="396"/>
      <c r="STJ882" s="396"/>
      <c r="STK882" s="396"/>
      <c r="STL882" s="396"/>
      <c r="STM882" s="396"/>
      <c r="STN882" s="396"/>
      <c r="STO882" s="396"/>
      <c r="STP882" s="396"/>
      <c r="STQ882" s="396"/>
      <c r="STR882" s="396"/>
      <c r="STS882" s="396"/>
      <c r="STT882" s="396"/>
      <c r="STU882" s="396"/>
      <c r="STV882" s="396"/>
      <c r="STW882" s="396"/>
      <c r="STX882" s="396"/>
      <c r="STY882" s="396"/>
      <c r="STZ882" s="396"/>
      <c r="SUA882" s="396"/>
      <c r="SUB882" s="396"/>
      <c r="SUC882" s="396"/>
      <c r="SUD882" s="396"/>
      <c r="SUE882" s="396"/>
      <c r="SUF882" s="396"/>
      <c r="SUG882" s="396"/>
      <c r="SUH882" s="396"/>
      <c r="SUI882" s="396"/>
      <c r="SUJ882" s="396"/>
      <c r="SUK882" s="396"/>
      <c r="SUL882" s="396"/>
      <c r="SUM882" s="396"/>
      <c r="SUN882" s="396"/>
      <c r="SUO882" s="396"/>
      <c r="SUP882" s="396"/>
      <c r="SUQ882" s="396"/>
      <c r="SUR882" s="396"/>
      <c r="SUS882" s="396"/>
      <c r="SUT882" s="396"/>
      <c r="SUU882" s="396"/>
      <c r="SUV882" s="396"/>
      <c r="SUW882" s="396"/>
      <c r="SUX882" s="396"/>
      <c r="SUY882" s="396"/>
      <c r="SUZ882" s="396"/>
      <c r="SVA882" s="396"/>
      <c r="SVB882" s="396"/>
      <c r="SVC882" s="396"/>
      <c r="SVD882" s="396"/>
      <c r="SVE882" s="396"/>
      <c r="SVF882" s="396"/>
      <c r="SVG882" s="396"/>
      <c r="SVH882" s="396"/>
      <c r="SVI882" s="396"/>
      <c r="SVJ882" s="396"/>
      <c r="SVK882" s="396"/>
      <c r="SVL882" s="396"/>
      <c r="SVM882" s="396"/>
      <c r="SVN882" s="396"/>
      <c r="SVO882" s="396"/>
      <c r="SVP882" s="396"/>
      <c r="SVQ882" s="396"/>
      <c r="SVR882" s="396"/>
      <c r="SVS882" s="396"/>
      <c r="SVT882" s="396"/>
      <c r="SVU882" s="396"/>
      <c r="SVV882" s="396"/>
      <c r="SVW882" s="396"/>
      <c r="SVX882" s="396"/>
      <c r="SVY882" s="396"/>
      <c r="SVZ882" s="396"/>
      <c r="SWA882" s="396"/>
      <c r="SWB882" s="396"/>
      <c r="SWC882" s="396"/>
      <c r="SWD882" s="396"/>
      <c r="SWE882" s="396"/>
      <c r="SWF882" s="396"/>
      <c r="SWG882" s="396"/>
      <c r="SWH882" s="396"/>
      <c r="SWI882" s="396"/>
      <c r="SWJ882" s="396"/>
      <c r="SWK882" s="396"/>
      <c r="SWL882" s="396"/>
      <c r="SWM882" s="396"/>
      <c r="SWN882" s="396"/>
      <c r="SWO882" s="396"/>
      <c r="SWP882" s="396"/>
      <c r="SWQ882" s="396"/>
      <c r="SWR882" s="396"/>
      <c r="SWS882" s="396"/>
      <c r="SWT882" s="396"/>
      <c r="SWU882" s="396"/>
      <c r="SWV882" s="396"/>
      <c r="SWW882" s="396"/>
      <c r="SWX882" s="396"/>
      <c r="SWY882" s="396"/>
      <c r="SWZ882" s="396"/>
      <c r="SXA882" s="396"/>
      <c r="SXB882" s="396"/>
      <c r="SXC882" s="396"/>
      <c r="SXD882" s="396"/>
      <c r="SXE882" s="396"/>
      <c r="SXF882" s="396"/>
      <c r="SXG882" s="396"/>
      <c r="SXH882" s="396"/>
      <c r="SXI882" s="396"/>
      <c r="SXJ882" s="396"/>
      <c r="SXK882" s="396"/>
      <c r="SXL882" s="396"/>
      <c r="SXM882" s="396"/>
      <c r="SXN882" s="396"/>
      <c r="SXO882" s="396"/>
      <c r="SXP882" s="396"/>
      <c r="SXQ882" s="396"/>
      <c r="SXR882" s="396"/>
      <c r="SXS882" s="396"/>
      <c r="SXT882" s="396"/>
      <c r="SXU882" s="396"/>
      <c r="SXV882" s="396"/>
      <c r="SXW882" s="396"/>
      <c r="SXX882" s="396"/>
      <c r="SXY882" s="396"/>
      <c r="SXZ882" s="396"/>
      <c r="SYA882" s="396"/>
      <c r="SYB882" s="396"/>
      <c r="SYC882" s="396"/>
      <c r="SYD882" s="396"/>
      <c r="SYE882" s="396"/>
      <c r="SYF882" s="396"/>
      <c r="SYG882" s="396"/>
      <c r="SYH882" s="396"/>
      <c r="SYI882" s="396"/>
      <c r="SYJ882" s="396"/>
      <c r="SYK882" s="396"/>
      <c r="SYL882" s="396"/>
      <c r="SYM882" s="396"/>
      <c r="SYN882" s="396"/>
      <c r="SYO882" s="396"/>
      <c r="SYP882" s="396"/>
      <c r="SYQ882" s="396"/>
      <c r="SYR882" s="396"/>
      <c r="SYS882" s="396"/>
      <c r="SYT882" s="396"/>
      <c r="SYU882" s="396"/>
      <c r="SYV882" s="396"/>
      <c r="SYW882" s="396"/>
      <c r="SYX882" s="396"/>
      <c r="SYY882" s="396"/>
      <c r="SYZ882" s="396"/>
      <c r="SZA882" s="396"/>
      <c r="SZB882" s="396"/>
      <c r="SZC882" s="396"/>
      <c r="SZD882" s="396"/>
      <c r="SZE882" s="396"/>
      <c r="SZF882" s="396"/>
      <c r="SZG882" s="396"/>
      <c r="SZH882" s="396"/>
      <c r="SZI882" s="396"/>
      <c r="SZJ882" s="396"/>
      <c r="SZK882" s="396"/>
      <c r="SZL882" s="396"/>
      <c r="SZM882" s="396"/>
      <c r="SZN882" s="396"/>
      <c r="SZO882" s="396"/>
      <c r="SZP882" s="396"/>
      <c r="SZQ882" s="396"/>
      <c r="SZR882" s="396"/>
      <c r="SZS882" s="396"/>
      <c r="SZT882" s="396"/>
      <c r="SZU882" s="396"/>
      <c r="SZV882" s="396"/>
      <c r="SZW882" s="396"/>
      <c r="SZX882" s="396"/>
      <c r="SZY882" s="396"/>
      <c r="SZZ882" s="396"/>
      <c r="TAA882" s="396"/>
      <c r="TAB882" s="396"/>
      <c r="TAC882" s="396"/>
      <c r="TAD882" s="396"/>
      <c r="TAE882" s="396"/>
      <c r="TAF882" s="396"/>
      <c r="TAG882" s="396"/>
      <c r="TAH882" s="396"/>
      <c r="TAI882" s="396"/>
      <c r="TAJ882" s="396"/>
      <c r="TAK882" s="396"/>
      <c r="TAL882" s="396"/>
      <c r="TAM882" s="396"/>
      <c r="TAN882" s="396"/>
      <c r="TAO882" s="396"/>
      <c r="TAP882" s="396"/>
      <c r="TAQ882" s="396"/>
      <c r="TAR882" s="396"/>
      <c r="TAS882" s="396"/>
      <c r="TAT882" s="396"/>
      <c r="TAU882" s="396"/>
      <c r="TAV882" s="396"/>
      <c r="TAW882" s="396"/>
      <c r="TAX882" s="396"/>
      <c r="TAY882" s="396"/>
      <c r="TAZ882" s="396"/>
      <c r="TBA882" s="396"/>
      <c r="TBB882" s="396"/>
      <c r="TBC882" s="396"/>
      <c r="TBD882" s="396"/>
      <c r="TBE882" s="396"/>
      <c r="TBF882" s="396"/>
      <c r="TBG882" s="396"/>
      <c r="TBH882" s="396"/>
      <c r="TBI882" s="396"/>
      <c r="TBJ882" s="396"/>
      <c r="TBK882" s="396"/>
      <c r="TBL882" s="396"/>
      <c r="TBM882" s="396"/>
      <c r="TBN882" s="396"/>
      <c r="TBO882" s="396"/>
      <c r="TBP882" s="396"/>
      <c r="TBQ882" s="396"/>
      <c r="TBR882" s="396"/>
      <c r="TBS882" s="396"/>
      <c r="TBT882" s="396"/>
      <c r="TBU882" s="396"/>
      <c r="TBV882" s="396"/>
      <c r="TBW882" s="396"/>
      <c r="TBX882" s="396"/>
      <c r="TBY882" s="396"/>
      <c r="TBZ882" s="396"/>
      <c r="TCA882" s="396"/>
      <c r="TCB882" s="396"/>
      <c r="TCC882" s="396"/>
      <c r="TCD882" s="396"/>
      <c r="TCE882" s="396"/>
      <c r="TCF882" s="396"/>
      <c r="TCG882" s="396"/>
      <c r="TCH882" s="396"/>
      <c r="TCI882" s="396"/>
      <c r="TCJ882" s="396"/>
      <c r="TCK882" s="396"/>
      <c r="TCL882" s="396"/>
      <c r="TCM882" s="396"/>
      <c r="TCN882" s="396"/>
      <c r="TCO882" s="396"/>
      <c r="TCP882" s="396"/>
      <c r="TCQ882" s="396"/>
      <c r="TCR882" s="396"/>
      <c r="TCS882" s="396"/>
      <c r="TCT882" s="396"/>
      <c r="TCU882" s="396"/>
      <c r="TCV882" s="396"/>
      <c r="TCW882" s="396"/>
      <c r="TCX882" s="396"/>
      <c r="TCY882" s="396"/>
      <c r="TCZ882" s="396"/>
      <c r="TDA882" s="396"/>
      <c r="TDB882" s="396"/>
      <c r="TDC882" s="396"/>
      <c r="TDD882" s="396"/>
      <c r="TDE882" s="396"/>
      <c r="TDF882" s="396"/>
      <c r="TDG882" s="396"/>
      <c r="TDH882" s="396"/>
      <c r="TDI882" s="396"/>
      <c r="TDJ882" s="396"/>
      <c r="TDK882" s="396"/>
      <c r="TDL882" s="396"/>
      <c r="TDM882" s="396"/>
      <c r="TDN882" s="396"/>
      <c r="TDO882" s="396"/>
      <c r="TDP882" s="396"/>
      <c r="TDQ882" s="396"/>
      <c r="TDR882" s="396"/>
      <c r="TDS882" s="396"/>
      <c r="TDT882" s="396"/>
      <c r="TDU882" s="396"/>
      <c r="TDV882" s="396"/>
      <c r="TDW882" s="396"/>
      <c r="TDX882" s="396"/>
      <c r="TDY882" s="396"/>
      <c r="TDZ882" s="396"/>
      <c r="TEA882" s="396"/>
      <c r="TEB882" s="396"/>
      <c r="TEC882" s="396"/>
      <c r="TED882" s="396"/>
      <c r="TEE882" s="396"/>
      <c r="TEF882" s="396"/>
      <c r="TEG882" s="396"/>
      <c r="TEH882" s="396"/>
      <c r="TEI882" s="396"/>
      <c r="TEJ882" s="396"/>
      <c r="TEK882" s="396"/>
      <c r="TEL882" s="396"/>
      <c r="TEM882" s="396"/>
      <c r="TEN882" s="396"/>
      <c r="TEO882" s="396"/>
      <c r="TEP882" s="396"/>
      <c r="TEQ882" s="396"/>
      <c r="TER882" s="396"/>
      <c r="TES882" s="396"/>
      <c r="TET882" s="396"/>
      <c r="TEU882" s="396"/>
      <c r="TEV882" s="396"/>
      <c r="TEW882" s="396"/>
      <c r="TEX882" s="396"/>
      <c r="TEY882" s="396"/>
      <c r="TEZ882" s="396"/>
      <c r="TFA882" s="396"/>
      <c r="TFB882" s="396"/>
      <c r="TFC882" s="396"/>
      <c r="TFD882" s="396"/>
      <c r="TFE882" s="396"/>
      <c r="TFF882" s="396"/>
      <c r="TFG882" s="396"/>
      <c r="TFH882" s="396"/>
      <c r="TFI882" s="396"/>
      <c r="TFJ882" s="396"/>
      <c r="TFK882" s="396"/>
      <c r="TFL882" s="396"/>
      <c r="TFM882" s="396"/>
      <c r="TFN882" s="396"/>
      <c r="TFO882" s="396"/>
      <c r="TFP882" s="396"/>
      <c r="TFQ882" s="396"/>
      <c r="TFR882" s="396"/>
      <c r="TFS882" s="396"/>
      <c r="TFT882" s="396"/>
      <c r="TFU882" s="396"/>
      <c r="TFV882" s="396"/>
      <c r="TFW882" s="396"/>
      <c r="TFX882" s="396"/>
      <c r="TFY882" s="396"/>
      <c r="TFZ882" s="396"/>
      <c r="TGA882" s="396"/>
      <c r="TGB882" s="396"/>
      <c r="TGC882" s="396"/>
      <c r="TGD882" s="396"/>
      <c r="TGE882" s="396"/>
      <c r="TGF882" s="396"/>
      <c r="TGG882" s="396"/>
      <c r="TGH882" s="396"/>
      <c r="TGI882" s="396"/>
      <c r="TGJ882" s="396"/>
      <c r="TGK882" s="396"/>
      <c r="TGL882" s="396"/>
      <c r="TGM882" s="396"/>
      <c r="TGN882" s="396"/>
      <c r="TGO882" s="396"/>
      <c r="TGP882" s="396"/>
      <c r="TGQ882" s="396"/>
      <c r="TGR882" s="396"/>
      <c r="TGS882" s="396"/>
      <c r="TGT882" s="396"/>
      <c r="TGU882" s="396"/>
      <c r="TGV882" s="396"/>
      <c r="TGW882" s="396"/>
      <c r="TGX882" s="396"/>
      <c r="TGY882" s="396"/>
      <c r="TGZ882" s="396"/>
      <c r="THA882" s="396"/>
      <c r="THB882" s="396"/>
      <c r="THC882" s="396"/>
      <c r="THD882" s="396"/>
      <c r="THE882" s="396"/>
      <c r="THF882" s="396"/>
      <c r="THG882" s="396"/>
      <c r="THH882" s="396"/>
      <c r="THI882" s="396"/>
      <c r="THJ882" s="396"/>
      <c r="THK882" s="396"/>
      <c r="THL882" s="396"/>
      <c r="THM882" s="396"/>
      <c r="THN882" s="396"/>
      <c r="THO882" s="396"/>
      <c r="THP882" s="396"/>
      <c r="THQ882" s="396"/>
      <c r="THR882" s="396"/>
      <c r="THS882" s="396"/>
      <c r="THT882" s="396"/>
      <c r="THU882" s="396"/>
      <c r="THV882" s="396"/>
      <c r="THW882" s="396"/>
      <c r="THX882" s="396"/>
      <c r="THY882" s="396"/>
      <c r="THZ882" s="396"/>
      <c r="TIA882" s="396"/>
      <c r="TIB882" s="396"/>
      <c r="TIC882" s="396"/>
      <c r="TID882" s="396"/>
      <c r="TIE882" s="396"/>
      <c r="TIF882" s="396"/>
      <c r="TIG882" s="396"/>
      <c r="TIH882" s="396"/>
      <c r="TII882" s="396"/>
      <c r="TIJ882" s="396"/>
      <c r="TIK882" s="396"/>
      <c r="TIL882" s="396"/>
      <c r="TIM882" s="396"/>
      <c r="TIN882" s="396"/>
      <c r="TIO882" s="396"/>
      <c r="TIP882" s="396"/>
      <c r="TIQ882" s="396"/>
      <c r="TIR882" s="396"/>
      <c r="TIS882" s="396"/>
      <c r="TIT882" s="396"/>
      <c r="TIU882" s="396"/>
      <c r="TIV882" s="396"/>
      <c r="TIW882" s="396"/>
      <c r="TIX882" s="396"/>
      <c r="TIY882" s="396"/>
      <c r="TIZ882" s="396"/>
      <c r="TJA882" s="396"/>
      <c r="TJB882" s="396"/>
      <c r="TJC882" s="396"/>
      <c r="TJD882" s="396"/>
      <c r="TJE882" s="396"/>
      <c r="TJF882" s="396"/>
      <c r="TJG882" s="396"/>
      <c r="TJH882" s="396"/>
      <c r="TJI882" s="396"/>
      <c r="TJJ882" s="396"/>
      <c r="TJK882" s="396"/>
      <c r="TJL882" s="396"/>
      <c r="TJM882" s="396"/>
      <c r="TJN882" s="396"/>
      <c r="TJO882" s="396"/>
      <c r="TJP882" s="396"/>
      <c r="TJQ882" s="396"/>
      <c r="TJR882" s="396"/>
      <c r="TJS882" s="396"/>
      <c r="TJT882" s="396"/>
      <c r="TJU882" s="396"/>
      <c r="TJV882" s="396"/>
      <c r="TJW882" s="396"/>
      <c r="TJX882" s="396"/>
      <c r="TJY882" s="396"/>
      <c r="TJZ882" s="396"/>
      <c r="TKA882" s="396"/>
      <c r="TKB882" s="396"/>
      <c r="TKC882" s="396"/>
      <c r="TKD882" s="396"/>
      <c r="TKE882" s="396"/>
      <c r="TKF882" s="396"/>
      <c r="TKG882" s="396"/>
      <c r="TKH882" s="396"/>
      <c r="TKI882" s="396"/>
      <c r="TKJ882" s="396"/>
      <c r="TKK882" s="396"/>
      <c r="TKL882" s="396"/>
      <c r="TKM882" s="396"/>
      <c r="TKN882" s="396"/>
      <c r="TKO882" s="396"/>
      <c r="TKP882" s="396"/>
      <c r="TKQ882" s="396"/>
      <c r="TKR882" s="396"/>
      <c r="TKS882" s="396"/>
      <c r="TKT882" s="396"/>
      <c r="TKU882" s="396"/>
      <c r="TKV882" s="396"/>
      <c r="TKW882" s="396"/>
      <c r="TKX882" s="396"/>
      <c r="TKY882" s="396"/>
      <c r="TKZ882" s="396"/>
      <c r="TLA882" s="396"/>
      <c r="TLB882" s="396"/>
      <c r="TLC882" s="396"/>
      <c r="TLD882" s="396"/>
      <c r="TLE882" s="396"/>
      <c r="TLF882" s="396"/>
      <c r="TLG882" s="396"/>
      <c r="TLH882" s="396"/>
      <c r="TLI882" s="396"/>
      <c r="TLJ882" s="396"/>
      <c r="TLK882" s="396"/>
      <c r="TLL882" s="396"/>
      <c r="TLM882" s="396"/>
      <c r="TLN882" s="396"/>
      <c r="TLO882" s="396"/>
      <c r="TLP882" s="396"/>
      <c r="TLQ882" s="396"/>
      <c r="TLR882" s="396"/>
      <c r="TLS882" s="396"/>
      <c r="TLT882" s="396"/>
      <c r="TLU882" s="396"/>
      <c r="TLV882" s="396"/>
      <c r="TLW882" s="396"/>
      <c r="TLX882" s="396"/>
      <c r="TLY882" s="396"/>
      <c r="TLZ882" s="396"/>
      <c r="TMA882" s="396"/>
      <c r="TMB882" s="396"/>
      <c r="TMC882" s="396"/>
      <c r="TMD882" s="396"/>
      <c r="TME882" s="396"/>
      <c r="TMF882" s="396"/>
      <c r="TMG882" s="396"/>
      <c r="TMH882" s="396"/>
      <c r="TMI882" s="396"/>
      <c r="TMJ882" s="396"/>
      <c r="TMK882" s="396"/>
      <c r="TML882" s="396"/>
      <c r="TMM882" s="396"/>
      <c r="TMN882" s="396"/>
      <c r="TMO882" s="396"/>
      <c r="TMP882" s="396"/>
      <c r="TMQ882" s="396"/>
      <c r="TMR882" s="396"/>
      <c r="TMS882" s="396"/>
      <c r="TMT882" s="396"/>
      <c r="TMU882" s="396"/>
      <c r="TMV882" s="396"/>
      <c r="TMW882" s="396"/>
      <c r="TMX882" s="396"/>
      <c r="TMY882" s="396"/>
      <c r="TMZ882" s="396"/>
      <c r="TNA882" s="396"/>
      <c r="TNB882" s="396"/>
      <c r="TNC882" s="396"/>
      <c r="TND882" s="396"/>
      <c r="TNE882" s="396"/>
      <c r="TNF882" s="396"/>
      <c r="TNG882" s="396"/>
      <c r="TNH882" s="396"/>
      <c r="TNI882" s="396"/>
      <c r="TNJ882" s="396"/>
      <c r="TNK882" s="396"/>
      <c r="TNL882" s="396"/>
      <c r="TNM882" s="396"/>
      <c r="TNN882" s="396"/>
      <c r="TNO882" s="396"/>
      <c r="TNP882" s="396"/>
      <c r="TNQ882" s="396"/>
      <c r="TNR882" s="396"/>
      <c r="TNS882" s="396"/>
      <c r="TNT882" s="396"/>
      <c r="TNU882" s="396"/>
      <c r="TNV882" s="396"/>
      <c r="TNW882" s="396"/>
      <c r="TNX882" s="396"/>
      <c r="TNY882" s="396"/>
      <c r="TNZ882" s="396"/>
      <c r="TOA882" s="396"/>
      <c r="TOB882" s="396"/>
      <c r="TOC882" s="396"/>
      <c r="TOD882" s="396"/>
      <c r="TOE882" s="396"/>
      <c r="TOF882" s="396"/>
      <c r="TOG882" s="396"/>
      <c r="TOH882" s="396"/>
      <c r="TOI882" s="396"/>
      <c r="TOJ882" s="396"/>
      <c r="TOK882" s="396"/>
      <c r="TOL882" s="396"/>
      <c r="TOM882" s="396"/>
      <c r="TON882" s="396"/>
      <c r="TOO882" s="396"/>
      <c r="TOP882" s="396"/>
      <c r="TOQ882" s="396"/>
      <c r="TOR882" s="396"/>
      <c r="TOS882" s="396"/>
      <c r="TOT882" s="396"/>
      <c r="TOU882" s="396"/>
      <c r="TOV882" s="396"/>
      <c r="TOW882" s="396"/>
      <c r="TOX882" s="396"/>
      <c r="TOY882" s="396"/>
      <c r="TOZ882" s="396"/>
      <c r="TPA882" s="396"/>
      <c r="TPB882" s="396"/>
      <c r="TPC882" s="396"/>
      <c r="TPD882" s="396"/>
      <c r="TPE882" s="396"/>
      <c r="TPF882" s="396"/>
      <c r="TPG882" s="396"/>
      <c r="TPH882" s="396"/>
      <c r="TPI882" s="396"/>
      <c r="TPJ882" s="396"/>
      <c r="TPK882" s="396"/>
      <c r="TPL882" s="396"/>
      <c r="TPM882" s="396"/>
      <c r="TPN882" s="396"/>
      <c r="TPO882" s="396"/>
      <c r="TPP882" s="396"/>
      <c r="TPQ882" s="396"/>
      <c r="TPR882" s="396"/>
      <c r="TPS882" s="396"/>
      <c r="TPT882" s="396"/>
      <c r="TPU882" s="396"/>
      <c r="TPV882" s="396"/>
      <c r="TPW882" s="396"/>
      <c r="TPX882" s="396"/>
      <c r="TPY882" s="396"/>
      <c r="TPZ882" s="396"/>
      <c r="TQA882" s="396"/>
      <c r="TQB882" s="396"/>
      <c r="TQC882" s="396"/>
      <c r="TQD882" s="396"/>
      <c r="TQE882" s="396"/>
      <c r="TQF882" s="396"/>
      <c r="TQG882" s="396"/>
      <c r="TQH882" s="396"/>
      <c r="TQI882" s="396"/>
      <c r="TQJ882" s="396"/>
      <c r="TQK882" s="396"/>
      <c r="TQL882" s="396"/>
      <c r="TQM882" s="396"/>
      <c r="TQN882" s="396"/>
      <c r="TQO882" s="396"/>
      <c r="TQP882" s="396"/>
      <c r="TQQ882" s="396"/>
      <c r="TQR882" s="396"/>
      <c r="TQS882" s="396"/>
      <c r="TQT882" s="396"/>
      <c r="TQU882" s="396"/>
      <c r="TQV882" s="396"/>
      <c r="TQW882" s="396"/>
      <c r="TQX882" s="396"/>
      <c r="TQY882" s="396"/>
      <c r="TQZ882" s="396"/>
      <c r="TRA882" s="396"/>
      <c r="TRB882" s="396"/>
      <c r="TRC882" s="396"/>
      <c r="TRD882" s="396"/>
      <c r="TRE882" s="396"/>
      <c r="TRF882" s="396"/>
      <c r="TRG882" s="396"/>
      <c r="TRH882" s="396"/>
      <c r="TRI882" s="396"/>
      <c r="TRJ882" s="396"/>
      <c r="TRK882" s="396"/>
      <c r="TRL882" s="396"/>
      <c r="TRM882" s="396"/>
      <c r="TRN882" s="396"/>
      <c r="TRO882" s="396"/>
      <c r="TRP882" s="396"/>
      <c r="TRQ882" s="396"/>
      <c r="TRR882" s="396"/>
      <c r="TRS882" s="396"/>
      <c r="TRT882" s="396"/>
      <c r="TRU882" s="396"/>
      <c r="TRV882" s="396"/>
      <c r="TRW882" s="396"/>
      <c r="TRX882" s="396"/>
      <c r="TRY882" s="396"/>
      <c r="TRZ882" s="396"/>
      <c r="TSA882" s="396"/>
      <c r="TSB882" s="396"/>
      <c r="TSC882" s="396"/>
      <c r="TSD882" s="396"/>
      <c r="TSE882" s="396"/>
      <c r="TSF882" s="396"/>
      <c r="TSG882" s="396"/>
      <c r="TSH882" s="396"/>
      <c r="TSI882" s="396"/>
      <c r="TSJ882" s="396"/>
      <c r="TSK882" s="396"/>
      <c r="TSL882" s="396"/>
      <c r="TSM882" s="396"/>
      <c r="TSN882" s="396"/>
      <c r="TSO882" s="396"/>
      <c r="TSP882" s="396"/>
      <c r="TSQ882" s="396"/>
      <c r="TSR882" s="396"/>
      <c r="TSS882" s="396"/>
      <c r="TST882" s="396"/>
      <c r="TSU882" s="396"/>
      <c r="TSV882" s="396"/>
      <c r="TSW882" s="396"/>
      <c r="TSX882" s="396"/>
      <c r="TSY882" s="396"/>
      <c r="TSZ882" s="396"/>
      <c r="TTA882" s="396"/>
      <c r="TTB882" s="396"/>
      <c r="TTC882" s="396"/>
      <c r="TTD882" s="396"/>
      <c r="TTE882" s="396"/>
      <c r="TTF882" s="396"/>
      <c r="TTG882" s="396"/>
      <c r="TTH882" s="396"/>
      <c r="TTI882" s="396"/>
      <c r="TTJ882" s="396"/>
      <c r="TTK882" s="396"/>
      <c r="TTL882" s="396"/>
      <c r="TTM882" s="396"/>
      <c r="TTN882" s="396"/>
      <c r="TTO882" s="396"/>
      <c r="TTP882" s="396"/>
      <c r="TTQ882" s="396"/>
      <c r="TTR882" s="396"/>
      <c r="TTS882" s="396"/>
      <c r="TTT882" s="396"/>
      <c r="TTU882" s="396"/>
      <c r="TTV882" s="396"/>
      <c r="TTW882" s="396"/>
      <c r="TTX882" s="396"/>
      <c r="TTY882" s="396"/>
      <c r="TTZ882" s="396"/>
      <c r="TUA882" s="396"/>
      <c r="TUB882" s="396"/>
      <c r="TUC882" s="396"/>
      <c r="TUD882" s="396"/>
      <c r="TUE882" s="396"/>
      <c r="TUF882" s="396"/>
      <c r="TUG882" s="396"/>
      <c r="TUH882" s="396"/>
      <c r="TUI882" s="396"/>
      <c r="TUJ882" s="396"/>
      <c r="TUK882" s="396"/>
      <c r="TUL882" s="396"/>
      <c r="TUM882" s="396"/>
      <c r="TUN882" s="396"/>
      <c r="TUO882" s="396"/>
      <c r="TUP882" s="396"/>
      <c r="TUQ882" s="396"/>
      <c r="TUR882" s="396"/>
      <c r="TUS882" s="396"/>
      <c r="TUT882" s="396"/>
      <c r="TUU882" s="396"/>
      <c r="TUV882" s="396"/>
      <c r="TUW882" s="396"/>
      <c r="TUX882" s="396"/>
      <c r="TUY882" s="396"/>
      <c r="TUZ882" s="396"/>
      <c r="TVA882" s="396"/>
      <c r="TVB882" s="396"/>
      <c r="TVC882" s="396"/>
      <c r="TVD882" s="396"/>
      <c r="TVE882" s="396"/>
      <c r="TVF882" s="396"/>
      <c r="TVG882" s="396"/>
      <c r="TVH882" s="396"/>
      <c r="TVI882" s="396"/>
      <c r="TVJ882" s="396"/>
      <c r="TVK882" s="396"/>
      <c r="TVL882" s="396"/>
      <c r="TVM882" s="396"/>
      <c r="TVN882" s="396"/>
      <c r="TVO882" s="396"/>
      <c r="TVP882" s="396"/>
      <c r="TVQ882" s="396"/>
      <c r="TVR882" s="396"/>
      <c r="TVS882" s="396"/>
      <c r="TVT882" s="396"/>
      <c r="TVU882" s="396"/>
      <c r="TVV882" s="396"/>
      <c r="TVW882" s="396"/>
      <c r="TVX882" s="396"/>
      <c r="TVY882" s="396"/>
      <c r="TVZ882" s="396"/>
      <c r="TWA882" s="396"/>
      <c r="TWB882" s="396"/>
      <c r="TWC882" s="396"/>
      <c r="TWD882" s="396"/>
      <c r="TWE882" s="396"/>
      <c r="TWF882" s="396"/>
      <c r="TWG882" s="396"/>
      <c r="TWH882" s="396"/>
      <c r="TWI882" s="396"/>
      <c r="TWJ882" s="396"/>
      <c r="TWK882" s="396"/>
      <c r="TWL882" s="396"/>
      <c r="TWM882" s="396"/>
      <c r="TWN882" s="396"/>
      <c r="TWO882" s="396"/>
      <c r="TWP882" s="396"/>
      <c r="TWQ882" s="396"/>
      <c r="TWR882" s="396"/>
      <c r="TWS882" s="396"/>
      <c r="TWT882" s="396"/>
      <c r="TWU882" s="396"/>
      <c r="TWV882" s="396"/>
      <c r="TWW882" s="396"/>
      <c r="TWX882" s="396"/>
      <c r="TWY882" s="396"/>
      <c r="TWZ882" s="396"/>
      <c r="TXA882" s="396"/>
      <c r="TXB882" s="396"/>
      <c r="TXC882" s="396"/>
      <c r="TXD882" s="396"/>
      <c r="TXE882" s="396"/>
      <c r="TXF882" s="396"/>
      <c r="TXG882" s="396"/>
      <c r="TXH882" s="396"/>
      <c r="TXI882" s="396"/>
      <c r="TXJ882" s="396"/>
      <c r="TXK882" s="396"/>
      <c r="TXL882" s="396"/>
      <c r="TXM882" s="396"/>
      <c r="TXN882" s="396"/>
      <c r="TXO882" s="396"/>
      <c r="TXP882" s="396"/>
      <c r="TXQ882" s="396"/>
      <c r="TXR882" s="396"/>
      <c r="TXS882" s="396"/>
      <c r="TXT882" s="396"/>
      <c r="TXU882" s="396"/>
      <c r="TXV882" s="396"/>
      <c r="TXW882" s="396"/>
      <c r="TXX882" s="396"/>
      <c r="TXY882" s="396"/>
      <c r="TXZ882" s="396"/>
      <c r="TYA882" s="396"/>
      <c r="TYB882" s="396"/>
      <c r="TYC882" s="396"/>
      <c r="TYD882" s="396"/>
      <c r="TYE882" s="396"/>
      <c r="TYF882" s="396"/>
      <c r="TYG882" s="396"/>
      <c r="TYH882" s="396"/>
      <c r="TYI882" s="396"/>
      <c r="TYJ882" s="396"/>
      <c r="TYK882" s="396"/>
      <c r="TYL882" s="396"/>
      <c r="TYM882" s="396"/>
      <c r="TYN882" s="396"/>
      <c r="TYO882" s="396"/>
      <c r="TYP882" s="396"/>
      <c r="TYQ882" s="396"/>
      <c r="TYR882" s="396"/>
      <c r="TYS882" s="396"/>
      <c r="TYT882" s="396"/>
      <c r="TYU882" s="396"/>
      <c r="TYV882" s="396"/>
      <c r="TYW882" s="396"/>
      <c r="TYX882" s="396"/>
      <c r="TYY882" s="396"/>
      <c r="TYZ882" s="396"/>
      <c r="TZA882" s="396"/>
      <c r="TZB882" s="396"/>
      <c r="TZC882" s="396"/>
      <c r="TZD882" s="396"/>
      <c r="TZE882" s="396"/>
      <c r="TZF882" s="396"/>
      <c r="TZG882" s="396"/>
      <c r="TZH882" s="396"/>
      <c r="TZI882" s="396"/>
      <c r="TZJ882" s="396"/>
      <c r="TZK882" s="396"/>
      <c r="TZL882" s="396"/>
      <c r="TZM882" s="396"/>
      <c r="TZN882" s="396"/>
      <c r="TZO882" s="396"/>
      <c r="TZP882" s="396"/>
      <c r="TZQ882" s="396"/>
      <c r="TZR882" s="396"/>
      <c r="TZS882" s="396"/>
      <c r="TZT882" s="396"/>
      <c r="TZU882" s="396"/>
      <c r="TZV882" s="396"/>
      <c r="TZW882" s="396"/>
      <c r="TZX882" s="396"/>
      <c r="TZY882" s="396"/>
      <c r="TZZ882" s="396"/>
      <c r="UAA882" s="396"/>
      <c r="UAB882" s="396"/>
      <c r="UAC882" s="396"/>
      <c r="UAD882" s="396"/>
      <c r="UAE882" s="396"/>
      <c r="UAF882" s="396"/>
      <c r="UAG882" s="396"/>
      <c r="UAH882" s="396"/>
      <c r="UAI882" s="396"/>
      <c r="UAJ882" s="396"/>
      <c r="UAK882" s="396"/>
      <c r="UAL882" s="396"/>
      <c r="UAM882" s="396"/>
      <c r="UAN882" s="396"/>
      <c r="UAO882" s="396"/>
      <c r="UAP882" s="396"/>
      <c r="UAQ882" s="396"/>
      <c r="UAR882" s="396"/>
      <c r="UAS882" s="396"/>
      <c r="UAT882" s="396"/>
      <c r="UAU882" s="396"/>
      <c r="UAV882" s="396"/>
      <c r="UAW882" s="396"/>
      <c r="UAX882" s="396"/>
      <c r="UAY882" s="396"/>
      <c r="UAZ882" s="396"/>
      <c r="UBA882" s="396"/>
      <c r="UBB882" s="396"/>
      <c r="UBC882" s="396"/>
      <c r="UBD882" s="396"/>
      <c r="UBE882" s="396"/>
      <c r="UBF882" s="396"/>
      <c r="UBG882" s="396"/>
      <c r="UBH882" s="396"/>
      <c r="UBI882" s="396"/>
      <c r="UBJ882" s="396"/>
      <c r="UBK882" s="396"/>
      <c r="UBL882" s="396"/>
      <c r="UBM882" s="396"/>
      <c r="UBN882" s="396"/>
      <c r="UBO882" s="396"/>
      <c r="UBP882" s="396"/>
      <c r="UBQ882" s="396"/>
      <c r="UBR882" s="396"/>
      <c r="UBS882" s="396"/>
      <c r="UBT882" s="396"/>
      <c r="UBU882" s="396"/>
      <c r="UBV882" s="396"/>
      <c r="UBW882" s="396"/>
      <c r="UBX882" s="396"/>
      <c r="UBY882" s="396"/>
      <c r="UBZ882" s="396"/>
      <c r="UCA882" s="396"/>
      <c r="UCB882" s="396"/>
      <c r="UCC882" s="396"/>
      <c r="UCD882" s="396"/>
      <c r="UCE882" s="396"/>
      <c r="UCF882" s="396"/>
      <c r="UCG882" s="396"/>
      <c r="UCH882" s="396"/>
      <c r="UCI882" s="396"/>
      <c r="UCJ882" s="396"/>
      <c r="UCK882" s="396"/>
      <c r="UCL882" s="396"/>
      <c r="UCM882" s="396"/>
      <c r="UCN882" s="396"/>
      <c r="UCO882" s="396"/>
      <c r="UCP882" s="396"/>
      <c r="UCQ882" s="396"/>
      <c r="UCR882" s="396"/>
      <c r="UCS882" s="396"/>
      <c r="UCT882" s="396"/>
      <c r="UCU882" s="396"/>
      <c r="UCV882" s="396"/>
      <c r="UCW882" s="396"/>
      <c r="UCX882" s="396"/>
      <c r="UCY882" s="396"/>
      <c r="UCZ882" s="396"/>
      <c r="UDA882" s="396"/>
      <c r="UDB882" s="396"/>
      <c r="UDC882" s="396"/>
      <c r="UDD882" s="396"/>
      <c r="UDE882" s="396"/>
      <c r="UDF882" s="396"/>
      <c r="UDG882" s="396"/>
      <c r="UDH882" s="396"/>
      <c r="UDI882" s="396"/>
      <c r="UDJ882" s="396"/>
      <c r="UDK882" s="396"/>
      <c r="UDL882" s="396"/>
      <c r="UDM882" s="396"/>
      <c r="UDN882" s="396"/>
      <c r="UDO882" s="396"/>
      <c r="UDP882" s="396"/>
      <c r="UDQ882" s="396"/>
      <c r="UDR882" s="396"/>
      <c r="UDS882" s="396"/>
      <c r="UDT882" s="396"/>
      <c r="UDU882" s="396"/>
      <c r="UDV882" s="396"/>
      <c r="UDW882" s="396"/>
      <c r="UDX882" s="396"/>
      <c r="UDY882" s="396"/>
      <c r="UDZ882" s="396"/>
      <c r="UEA882" s="396"/>
      <c r="UEB882" s="396"/>
      <c r="UEC882" s="396"/>
      <c r="UED882" s="396"/>
      <c r="UEE882" s="396"/>
      <c r="UEF882" s="396"/>
      <c r="UEG882" s="396"/>
      <c r="UEH882" s="396"/>
      <c r="UEI882" s="396"/>
      <c r="UEJ882" s="396"/>
      <c r="UEK882" s="396"/>
      <c r="UEL882" s="396"/>
      <c r="UEM882" s="396"/>
      <c r="UEN882" s="396"/>
      <c r="UEO882" s="396"/>
      <c r="UEP882" s="396"/>
      <c r="UEQ882" s="396"/>
      <c r="UER882" s="396"/>
      <c r="UES882" s="396"/>
      <c r="UET882" s="396"/>
      <c r="UEU882" s="396"/>
      <c r="UEV882" s="396"/>
      <c r="UEW882" s="396"/>
      <c r="UEX882" s="396"/>
      <c r="UEY882" s="396"/>
      <c r="UEZ882" s="396"/>
      <c r="UFA882" s="396"/>
      <c r="UFB882" s="396"/>
      <c r="UFC882" s="396"/>
      <c r="UFD882" s="396"/>
      <c r="UFE882" s="396"/>
      <c r="UFF882" s="396"/>
      <c r="UFG882" s="396"/>
      <c r="UFH882" s="396"/>
      <c r="UFI882" s="396"/>
      <c r="UFJ882" s="396"/>
      <c r="UFK882" s="396"/>
      <c r="UFL882" s="396"/>
      <c r="UFM882" s="396"/>
      <c r="UFN882" s="396"/>
      <c r="UFO882" s="396"/>
      <c r="UFP882" s="396"/>
      <c r="UFQ882" s="396"/>
      <c r="UFR882" s="396"/>
      <c r="UFS882" s="396"/>
      <c r="UFT882" s="396"/>
      <c r="UFU882" s="396"/>
      <c r="UFV882" s="396"/>
      <c r="UFW882" s="396"/>
      <c r="UFX882" s="396"/>
      <c r="UFY882" s="396"/>
      <c r="UFZ882" s="396"/>
      <c r="UGA882" s="396"/>
      <c r="UGB882" s="396"/>
      <c r="UGC882" s="396"/>
      <c r="UGD882" s="396"/>
      <c r="UGE882" s="396"/>
      <c r="UGF882" s="396"/>
      <c r="UGG882" s="396"/>
      <c r="UGH882" s="396"/>
      <c r="UGI882" s="396"/>
      <c r="UGJ882" s="396"/>
      <c r="UGK882" s="396"/>
      <c r="UGL882" s="396"/>
      <c r="UGM882" s="396"/>
      <c r="UGN882" s="396"/>
      <c r="UGO882" s="396"/>
      <c r="UGP882" s="396"/>
      <c r="UGQ882" s="396"/>
      <c r="UGR882" s="396"/>
      <c r="UGS882" s="396"/>
      <c r="UGT882" s="396"/>
      <c r="UGU882" s="396"/>
      <c r="UGV882" s="396"/>
      <c r="UGW882" s="396"/>
      <c r="UGX882" s="396"/>
      <c r="UGY882" s="396"/>
      <c r="UGZ882" s="396"/>
      <c r="UHA882" s="396"/>
      <c r="UHB882" s="396"/>
      <c r="UHC882" s="396"/>
      <c r="UHD882" s="396"/>
      <c r="UHE882" s="396"/>
      <c r="UHF882" s="396"/>
      <c r="UHG882" s="396"/>
      <c r="UHH882" s="396"/>
      <c r="UHI882" s="396"/>
      <c r="UHJ882" s="396"/>
      <c r="UHK882" s="396"/>
      <c r="UHL882" s="396"/>
      <c r="UHM882" s="396"/>
      <c r="UHN882" s="396"/>
      <c r="UHO882" s="396"/>
      <c r="UHP882" s="396"/>
      <c r="UHQ882" s="396"/>
      <c r="UHR882" s="396"/>
      <c r="UHS882" s="396"/>
      <c r="UHT882" s="396"/>
      <c r="UHU882" s="396"/>
      <c r="UHV882" s="396"/>
      <c r="UHW882" s="396"/>
      <c r="UHX882" s="396"/>
      <c r="UHY882" s="396"/>
      <c r="UHZ882" s="396"/>
      <c r="UIA882" s="396"/>
      <c r="UIB882" s="396"/>
      <c r="UIC882" s="396"/>
      <c r="UID882" s="396"/>
      <c r="UIE882" s="396"/>
      <c r="UIF882" s="396"/>
      <c r="UIG882" s="396"/>
      <c r="UIH882" s="396"/>
      <c r="UII882" s="396"/>
      <c r="UIJ882" s="396"/>
      <c r="UIK882" s="396"/>
      <c r="UIL882" s="396"/>
      <c r="UIM882" s="396"/>
      <c r="UIN882" s="396"/>
      <c r="UIO882" s="396"/>
      <c r="UIP882" s="396"/>
      <c r="UIQ882" s="396"/>
      <c r="UIR882" s="396"/>
      <c r="UIS882" s="396"/>
      <c r="UIT882" s="396"/>
      <c r="UIU882" s="396"/>
      <c r="UIV882" s="396"/>
      <c r="UIW882" s="396"/>
      <c r="UIX882" s="396"/>
      <c r="UIY882" s="396"/>
      <c r="UIZ882" s="396"/>
      <c r="UJA882" s="396"/>
      <c r="UJB882" s="396"/>
      <c r="UJC882" s="396"/>
      <c r="UJD882" s="396"/>
      <c r="UJE882" s="396"/>
      <c r="UJF882" s="396"/>
      <c r="UJG882" s="396"/>
      <c r="UJH882" s="396"/>
      <c r="UJI882" s="396"/>
      <c r="UJJ882" s="396"/>
      <c r="UJK882" s="396"/>
      <c r="UJL882" s="396"/>
      <c r="UJM882" s="396"/>
      <c r="UJN882" s="396"/>
      <c r="UJO882" s="396"/>
      <c r="UJP882" s="396"/>
      <c r="UJQ882" s="396"/>
      <c r="UJR882" s="396"/>
      <c r="UJS882" s="396"/>
      <c r="UJT882" s="396"/>
      <c r="UJU882" s="396"/>
      <c r="UJV882" s="396"/>
      <c r="UJW882" s="396"/>
      <c r="UJX882" s="396"/>
      <c r="UJY882" s="396"/>
      <c r="UJZ882" s="396"/>
      <c r="UKA882" s="396"/>
      <c r="UKB882" s="396"/>
      <c r="UKC882" s="396"/>
      <c r="UKD882" s="396"/>
      <c r="UKE882" s="396"/>
      <c r="UKF882" s="396"/>
      <c r="UKG882" s="396"/>
      <c r="UKH882" s="396"/>
      <c r="UKI882" s="396"/>
      <c r="UKJ882" s="396"/>
      <c r="UKK882" s="396"/>
      <c r="UKL882" s="396"/>
      <c r="UKM882" s="396"/>
      <c r="UKN882" s="396"/>
      <c r="UKO882" s="396"/>
      <c r="UKP882" s="396"/>
      <c r="UKQ882" s="396"/>
      <c r="UKR882" s="396"/>
      <c r="UKS882" s="396"/>
      <c r="UKT882" s="396"/>
      <c r="UKU882" s="396"/>
      <c r="UKV882" s="396"/>
      <c r="UKW882" s="396"/>
      <c r="UKX882" s="396"/>
      <c r="UKY882" s="396"/>
      <c r="UKZ882" s="396"/>
      <c r="ULA882" s="396"/>
      <c r="ULB882" s="396"/>
      <c r="ULC882" s="396"/>
      <c r="ULD882" s="396"/>
      <c r="ULE882" s="396"/>
      <c r="ULF882" s="396"/>
      <c r="ULG882" s="396"/>
      <c r="ULH882" s="396"/>
      <c r="ULI882" s="396"/>
      <c r="ULJ882" s="396"/>
      <c r="ULK882" s="396"/>
      <c r="ULL882" s="396"/>
      <c r="ULM882" s="396"/>
      <c r="ULN882" s="396"/>
      <c r="ULO882" s="396"/>
      <c r="ULP882" s="396"/>
      <c r="ULQ882" s="396"/>
      <c r="ULR882" s="396"/>
      <c r="ULS882" s="396"/>
      <c r="ULT882" s="396"/>
      <c r="ULU882" s="396"/>
      <c r="ULV882" s="396"/>
      <c r="ULW882" s="396"/>
      <c r="ULX882" s="396"/>
      <c r="ULY882" s="396"/>
      <c r="ULZ882" s="396"/>
      <c r="UMA882" s="396"/>
      <c r="UMB882" s="396"/>
      <c r="UMC882" s="396"/>
      <c r="UMD882" s="396"/>
      <c r="UME882" s="396"/>
      <c r="UMF882" s="396"/>
      <c r="UMG882" s="396"/>
      <c r="UMH882" s="396"/>
      <c r="UMI882" s="396"/>
      <c r="UMJ882" s="396"/>
      <c r="UMK882" s="396"/>
      <c r="UML882" s="396"/>
      <c r="UMM882" s="396"/>
      <c r="UMN882" s="396"/>
      <c r="UMO882" s="396"/>
      <c r="UMP882" s="396"/>
      <c r="UMQ882" s="396"/>
      <c r="UMR882" s="396"/>
      <c r="UMS882" s="396"/>
      <c r="UMT882" s="396"/>
      <c r="UMU882" s="396"/>
      <c r="UMV882" s="396"/>
      <c r="UMW882" s="396"/>
      <c r="UMX882" s="396"/>
      <c r="UMY882" s="396"/>
      <c r="UMZ882" s="396"/>
      <c r="UNA882" s="396"/>
      <c r="UNB882" s="396"/>
      <c r="UNC882" s="396"/>
      <c r="UND882" s="396"/>
      <c r="UNE882" s="396"/>
      <c r="UNF882" s="396"/>
      <c r="UNG882" s="396"/>
      <c r="UNH882" s="396"/>
      <c r="UNI882" s="396"/>
      <c r="UNJ882" s="396"/>
      <c r="UNK882" s="396"/>
      <c r="UNL882" s="396"/>
      <c r="UNM882" s="396"/>
      <c r="UNN882" s="396"/>
      <c r="UNO882" s="396"/>
      <c r="UNP882" s="396"/>
      <c r="UNQ882" s="396"/>
      <c r="UNR882" s="396"/>
      <c r="UNS882" s="396"/>
      <c r="UNT882" s="396"/>
      <c r="UNU882" s="396"/>
      <c r="UNV882" s="396"/>
      <c r="UNW882" s="396"/>
      <c r="UNX882" s="396"/>
      <c r="UNY882" s="396"/>
      <c r="UNZ882" s="396"/>
      <c r="UOA882" s="396"/>
      <c r="UOB882" s="396"/>
      <c r="UOC882" s="396"/>
      <c r="UOD882" s="396"/>
      <c r="UOE882" s="396"/>
      <c r="UOF882" s="396"/>
      <c r="UOG882" s="396"/>
      <c r="UOH882" s="396"/>
      <c r="UOI882" s="396"/>
      <c r="UOJ882" s="396"/>
      <c r="UOK882" s="396"/>
      <c r="UOL882" s="396"/>
      <c r="UOM882" s="396"/>
      <c r="UON882" s="396"/>
      <c r="UOO882" s="396"/>
      <c r="UOP882" s="396"/>
      <c r="UOQ882" s="396"/>
      <c r="UOR882" s="396"/>
      <c r="UOS882" s="396"/>
      <c r="UOT882" s="396"/>
      <c r="UOU882" s="396"/>
      <c r="UOV882" s="396"/>
      <c r="UOW882" s="396"/>
      <c r="UOX882" s="396"/>
      <c r="UOY882" s="396"/>
      <c r="UOZ882" s="396"/>
      <c r="UPA882" s="396"/>
      <c r="UPB882" s="396"/>
      <c r="UPC882" s="396"/>
      <c r="UPD882" s="396"/>
      <c r="UPE882" s="396"/>
      <c r="UPF882" s="396"/>
      <c r="UPG882" s="396"/>
      <c r="UPH882" s="396"/>
      <c r="UPI882" s="396"/>
      <c r="UPJ882" s="396"/>
      <c r="UPK882" s="396"/>
      <c r="UPL882" s="396"/>
      <c r="UPM882" s="396"/>
      <c r="UPN882" s="396"/>
      <c r="UPO882" s="396"/>
      <c r="UPP882" s="396"/>
      <c r="UPQ882" s="396"/>
      <c r="UPR882" s="396"/>
      <c r="UPS882" s="396"/>
      <c r="UPT882" s="396"/>
      <c r="UPU882" s="396"/>
      <c r="UPV882" s="396"/>
      <c r="UPW882" s="396"/>
      <c r="UPX882" s="396"/>
      <c r="UPY882" s="396"/>
      <c r="UPZ882" s="396"/>
      <c r="UQA882" s="396"/>
      <c r="UQB882" s="396"/>
      <c r="UQC882" s="396"/>
      <c r="UQD882" s="396"/>
      <c r="UQE882" s="396"/>
      <c r="UQF882" s="396"/>
      <c r="UQG882" s="396"/>
      <c r="UQH882" s="396"/>
      <c r="UQI882" s="396"/>
      <c r="UQJ882" s="396"/>
      <c r="UQK882" s="396"/>
      <c r="UQL882" s="396"/>
      <c r="UQM882" s="396"/>
      <c r="UQN882" s="396"/>
      <c r="UQO882" s="396"/>
      <c r="UQP882" s="396"/>
      <c r="UQQ882" s="396"/>
      <c r="UQR882" s="396"/>
      <c r="UQS882" s="396"/>
      <c r="UQT882" s="396"/>
      <c r="UQU882" s="396"/>
      <c r="UQV882" s="396"/>
      <c r="UQW882" s="396"/>
      <c r="UQX882" s="396"/>
      <c r="UQY882" s="396"/>
      <c r="UQZ882" s="396"/>
      <c r="URA882" s="396"/>
      <c r="URB882" s="396"/>
      <c r="URC882" s="396"/>
      <c r="URD882" s="396"/>
      <c r="URE882" s="396"/>
      <c r="URF882" s="396"/>
      <c r="URG882" s="396"/>
      <c r="URH882" s="396"/>
      <c r="URI882" s="396"/>
      <c r="URJ882" s="396"/>
      <c r="URK882" s="396"/>
      <c r="URL882" s="396"/>
      <c r="URM882" s="396"/>
      <c r="URN882" s="396"/>
      <c r="URO882" s="396"/>
      <c r="URP882" s="396"/>
      <c r="URQ882" s="396"/>
      <c r="URR882" s="396"/>
      <c r="URS882" s="396"/>
      <c r="URT882" s="396"/>
      <c r="URU882" s="396"/>
      <c r="URV882" s="396"/>
      <c r="URW882" s="396"/>
      <c r="URX882" s="396"/>
      <c r="URY882" s="396"/>
      <c r="URZ882" s="396"/>
      <c r="USA882" s="396"/>
      <c r="USB882" s="396"/>
      <c r="USC882" s="396"/>
      <c r="USD882" s="396"/>
      <c r="USE882" s="396"/>
      <c r="USF882" s="396"/>
      <c r="USG882" s="396"/>
      <c r="USH882" s="396"/>
      <c r="USI882" s="396"/>
      <c r="USJ882" s="396"/>
      <c r="USK882" s="396"/>
      <c r="USL882" s="396"/>
      <c r="USM882" s="396"/>
      <c r="USN882" s="396"/>
      <c r="USO882" s="396"/>
      <c r="USP882" s="396"/>
      <c r="USQ882" s="396"/>
      <c r="USR882" s="396"/>
      <c r="USS882" s="396"/>
      <c r="UST882" s="396"/>
      <c r="USU882" s="396"/>
      <c r="USV882" s="396"/>
      <c r="USW882" s="396"/>
      <c r="USX882" s="396"/>
      <c r="USY882" s="396"/>
      <c r="USZ882" s="396"/>
      <c r="UTA882" s="396"/>
      <c r="UTB882" s="396"/>
      <c r="UTC882" s="396"/>
      <c r="UTD882" s="396"/>
      <c r="UTE882" s="396"/>
      <c r="UTF882" s="396"/>
      <c r="UTG882" s="396"/>
      <c r="UTH882" s="396"/>
      <c r="UTI882" s="396"/>
      <c r="UTJ882" s="396"/>
      <c r="UTK882" s="396"/>
      <c r="UTL882" s="396"/>
      <c r="UTM882" s="396"/>
      <c r="UTN882" s="396"/>
      <c r="UTO882" s="396"/>
      <c r="UTP882" s="396"/>
      <c r="UTQ882" s="396"/>
      <c r="UTR882" s="396"/>
      <c r="UTS882" s="396"/>
      <c r="UTT882" s="396"/>
      <c r="UTU882" s="396"/>
      <c r="UTV882" s="396"/>
      <c r="UTW882" s="396"/>
      <c r="UTX882" s="396"/>
      <c r="UTY882" s="396"/>
      <c r="UTZ882" s="396"/>
      <c r="UUA882" s="396"/>
      <c r="UUB882" s="396"/>
      <c r="UUC882" s="396"/>
      <c r="UUD882" s="396"/>
      <c r="UUE882" s="396"/>
      <c r="UUF882" s="396"/>
      <c r="UUG882" s="396"/>
      <c r="UUH882" s="396"/>
      <c r="UUI882" s="396"/>
      <c r="UUJ882" s="396"/>
      <c r="UUK882" s="396"/>
      <c r="UUL882" s="396"/>
      <c r="UUM882" s="396"/>
      <c r="UUN882" s="396"/>
      <c r="UUO882" s="396"/>
      <c r="UUP882" s="396"/>
      <c r="UUQ882" s="396"/>
      <c r="UUR882" s="396"/>
      <c r="UUS882" s="396"/>
      <c r="UUT882" s="396"/>
      <c r="UUU882" s="396"/>
      <c r="UUV882" s="396"/>
      <c r="UUW882" s="396"/>
      <c r="UUX882" s="396"/>
      <c r="UUY882" s="396"/>
      <c r="UUZ882" s="396"/>
      <c r="UVA882" s="396"/>
      <c r="UVB882" s="396"/>
      <c r="UVC882" s="396"/>
      <c r="UVD882" s="396"/>
      <c r="UVE882" s="396"/>
      <c r="UVF882" s="396"/>
      <c r="UVG882" s="396"/>
      <c r="UVH882" s="396"/>
      <c r="UVI882" s="396"/>
      <c r="UVJ882" s="396"/>
      <c r="UVK882" s="396"/>
      <c r="UVL882" s="396"/>
      <c r="UVM882" s="396"/>
      <c r="UVN882" s="396"/>
      <c r="UVO882" s="396"/>
      <c r="UVP882" s="396"/>
      <c r="UVQ882" s="396"/>
      <c r="UVR882" s="396"/>
      <c r="UVS882" s="396"/>
      <c r="UVT882" s="396"/>
      <c r="UVU882" s="396"/>
      <c r="UVV882" s="396"/>
      <c r="UVW882" s="396"/>
      <c r="UVX882" s="396"/>
      <c r="UVY882" s="396"/>
      <c r="UVZ882" s="396"/>
      <c r="UWA882" s="396"/>
      <c r="UWB882" s="396"/>
      <c r="UWC882" s="396"/>
      <c r="UWD882" s="396"/>
      <c r="UWE882" s="396"/>
      <c r="UWF882" s="396"/>
      <c r="UWG882" s="396"/>
      <c r="UWH882" s="396"/>
      <c r="UWI882" s="396"/>
      <c r="UWJ882" s="396"/>
      <c r="UWK882" s="396"/>
      <c r="UWL882" s="396"/>
      <c r="UWM882" s="396"/>
      <c r="UWN882" s="396"/>
      <c r="UWO882" s="396"/>
      <c r="UWP882" s="396"/>
      <c r="UWQ882" s="396"/>
      <c r="UWR882" s="396"/>
      <c r="UWS882" s="396"/>
      <c r="UWT882" s="396"/>
      <c r="UWU882" s="396"/>
      <c r="UWV882" s="396"/>
      <c r="UWW882" s="396"/>
      <c r="UWX882" s="396"/>
      <c r="UWY882" s="396"/>
      <c r="UWZ882" s="396"/>
      <c r="UXA882" s="396"/>
      <c r="UXB882" s="396"/>
      <c r="UXC882" s="396"/>
      <c r="UXD882" s="396"/>
      <c r="UXE882" s="396"/>
      <c r="UXF882" s="396"/>
      <c r="UXG882" s="396"/>
      <c r="UXH882" s="396"/>
      <c r="UXI882" s="396"/>
      <c r="UXJ882" s="396"/>
      <c r="UXK882" s="396"/>
      <c r="UXL882" s="396"/>
      <c r="UXM882" s="396"/>
      <c r="UXN882" s="396"/>
      <c r="UXO882" s="396"/>
      <c r="UXP882" s="396"/>
      <c r="UXQ882" s="396"/>
      <c r="UXR882" s="396"/>
      <c r="UXS882" s="396"/>
      <c r="UXT882" s="396"/>
      <c r="UXU882" s="396"/>
      <c r="UXV882" s="396"/>
      <c r="UXW882" s="396"/>
      <c r="UXX882" s="396"/>
      <c r="UXY882" s="396"/>
      <c r="UXZ882" s="396"/>
      <c r="UYA882" s="396"/>
      <c r="UYB882" s="396"/>
      <c r="UYC882" s="396"/>
      <c r="UYD882" s="396"/>
      <c r="UYE882" s="396"/>
      <c r="UYF882" s="396"/>
      <c r="UYG882" s="396"/>
      <c r="UYH882" s="396"/>
      <c r="UYI882" s="396"/>
      <c r="UYJ882" s="396"/>
      <c r="UYK882" s="396"/>
      <c r="UYL882" s="396"/>
      <c r="UYM882" s="396"/>
      <c r="UYN882" s="396"/>
      <c r="UYO882" s="396"/>
      <c r="UYP882" s="396"/>
      <c r="UYQ882" s="396"/>
      <c r="UYR882" s="396"/>
      <c r="UYS882" s="396"/>
      <c r="UYT882" s="396"/>
      <c r="UYU882" s="396"/>
      <c r="UYV882" s="396"/>
      <c r="UYW882" s="396"/>
      <c r="UYX882" s="396"/>
      <c r="UYY882" s="396"/>
      <c r="UYZ882" s="396"/>
      <c r="UZA882" s="396"/>
      <c r="UZB882" s="396"/>
      <c r="UZC882" s="396"/>
      <c r="UZD882" s="396"/>
      <c r="UZE882" s="396"/>
      <c r="UZF882" s="396"/>
      <c r="UZG882" s="396"/>
      <c r="UZH882" s="396"/>
      <c r="UZI882" s="396"/>
      <c r="UZJ882" s="396"/>
      <c r="UZK882" s="396"/>
      <c r="UZL882" s="396"/>
      <c r="UZM882" s="396"/>
      <c r="UZN882" s="396"/>
      <c r="UZO882" s="396"/>
      <c r="UZP882" s="396"/>
      <c r="UZQ882" s="396"/>
      <c r="UZR882" s="396"/>
      <c r="UZS882" s="396"/>
      <c r="UZT882" s="396"/>
      <c r="UZU882" s="396"/>
      <c r="UZV882" s="396"/>
      <c r="UZW882" s="396"/>
      <c r="UZX882" s="396"/>
      <c r="UZY882" s="396"/>
      <c r="UZZ882" s="396"/>
      <c r="VAA882" s="396"/>
      <c r="VAB882" s="396"/>
      <c r="VAC882" s="396"/>
      <c r="VAD882" s="396"/>
      <c r="VAE882" s="396"/>
      <c r="VAF882" s="396"/>
      <c r="VAG882" s="396"/>
      <c r="VAH882" s="396"/>
      <c r="VAI882" s="396"/>
      <c r="VAJ882" s="396"/>
      <c r="VAK882" s="396"/>
      <c r="VAL882" s="396"/>
      <c r="VAM882" s="396"/>
      <c r="VAN882" s="396"/>
      <c r="VAO882" s="396"/>
      <c r="VAP882" s="396"/>
      <c r="VAQ882" s="396"/>
      <c r="VAR882" s="396"/>
      <c r="VAS882" s="396"/>
      <c r="VAT882" s="396"/>
      <c r="VAU882" s="396"/>
      <c r="VAV882" s="396"/>
      <c r="VAW882" s="396"/>
      <c r="VAX882" s="396"/>
      <c r="VAY882" s="396"/>
      <c r="VAZ882" s="396"/>
      <c r="VBA882" s="396"/>
      <c r="VBB882" s="396"/>
      <c r="VBC882" s="396"/>
      <c r="VBD882" s="396"/>
      <c r="VBE882" s="396"/>
      <c r="VBF882" s="396"/>
      <c r="VBG882" s="396"/>
      <c r="VBH882" s="396"/>
      <c r="VBI882" s="396"/>
      <c r="VBJ882" s="396"/>
      <c r="VBK882" s="396"/>
      <c r="VBL882" s="396"/>
      <c r="VBM882" s="396"/>
      <c r="VBN882" s="396"/>
      <c r="VBO882" s="396"/>
      <c r="VBP882" s="396"/>
      <c r="VBQ882" s="396"/>
      <c r="VBR882" s="396"/>
      <c r="VBS882" s="396"/>
      <c r="VBT882" s="396"/>
      <c r="VBU882" s="396"/>
      <c r="VBV882" s="396"/>
      <c r="VBW882" s="396"/>
      <c r="VBX882" s="396"/>
      <c r="VBY882" s="396"/>
      <c r="VBZ882" s="396"/>
      <c r="VCA882" s="396"/>
      <c r="VCB882" s="396"/>
      <c r="VCC882" s="396"/>
      <c r="VCD882" s="396"/>
      <c r="VCE882" s="396"/>
      <c r="VCF882" s="396"/>
      <c r="VCG882" s="396"/>
      <c r="VCH882" s="396"/>
      <c r="VCI882" s="396"/>
      <c r="VCJ882" s="396"/>
      <c r="VCK882" s="396"/>
      <c r="VCL882" s="396"/>
      <c r="VCM882" s="396"/>
      <c r="VCN882" s="396"/>
      <c r="VCO882" s="396"/>
      <c r="VCP882" s="396"/>
      <c r="VCQ882" s="396"/>
      <c r="VCR882" s="396"/>
      <c r="VCS882" s="396"/>
      <c r="VCT882" s="396"/>
      <c r="VCU882" s="396"/>
      <c r="VCV882" s="396"/>
      <c r="VCW882" s="396"/>
      <c r="VCX882" s="396"/>
      <c r="VCY882" s="396"/>
      <c r="VCZ882" s="396"/>
      <c r="VDA882" s="396"/>
      <c r="VDB882" s="396"/>
      <c r="VDC882" s="396"/>
      <c r="VDD882" s="396"/>
      <c r="VDE882" s="396"/>
      <c r="VDF882" s="396"/>
      <c r="VDG882" s="396"/>
      <c r="VDH882" s="396"/>
      <c r="VDI882" s="396"/>
      <c r="VDJ882" s="396"/>
      <c r="VDK882" s="396"/>
      <c r="VDL882" s="396"/>
      <c r="VDM882" s="396"/>
      <c r="VDN882" s="396"/>
      <c r="VDO882" s="396"/>
      <c r="VDP882" s="396"/>
      <c r="VDQ882" s="396"/>
      <c r="VDR882" s="396"/>
      <c r="VDS882" s="396"/>
      <c r="VDT882" s="396"/>
      <c r="VDU882" s="396"/>
      <c r="VDV882" s="396"/>
      <c r="VDW882" s="396"/>
      <c r="VDX882" s="396"/>
      <c r="VDY882" s="396"/>
      <c r="VDZ882" s="396"/>
      <c r="VEA882" s="396"/>
      <c r="VEB882" s="396"/>
      <c r="VEC882" s="396"/>
      <c r="VED882" s="396"/>
      <c r="VEE882" s="396"/>
      <c r="VEF882" s="396"/>
      <c r="VEG882" s="396"/>
      <c r="VEH882" s="396"/>
      <c r="VEI882" s="396"/>
      <c r="VEJ882" s="396"/>
      <c r="VEK882" s="396"/>
      <c r="VEL882" s="396"/>
      <c r="VEM882" s="396"/>
      <c r="VEN882" s="396"/>
      <c r="VEO882" s="396"/>
      <c r="VEP882" s="396"/>
      <c r="VEQ882" s="396"/>
      <c r="VER882" s="396"/>
      <c r="VES882" s="396"/>
      <c r="VET882" s="396"/>
      <c r="VEU882" s="396"/>
      <c r="VEV882" s="396"/>
      <c r="VEW882" s="396"/>
      <c r="VEX882" s="396"/>
      <c r="VEY882" s="396"/>
      <c r="VEZ882" s="396"/>
      <c r="VFA882" s="396"/>
      <c r="VFB882" s="396"/>
      <c r="VFC882" s="396"/>
      <c r="VFD882" s="396"/>
      <c r="VFE882" s="396"/>
      <c r="VFF882" s="396"/>
      <c r="VFG882" s="396"/>
      <c r="VFH882" s="396"/>
      <c r="VFI882" s="396"/>
      <c r="VFJ882" s="396"/>
      <c r="VFK882" s="396"/>
      <c r="VFL882" s="396"/>
      <c r="VFM882" s="396"/>
      <c r="VFN882" s="396"/>
      <c r="VFO882" s="396"/>
      <c r="VFP882" s="396"/>
      <c r="VFQ882" s="396"/>
      <c r="VFR882" s="396"/>
      <c r="VFS882" s="396"/>
      <c r="VFT882" s="396"/>
      <c r="VFU882" s="396"/>
      <c r="VFV882" s="396"/>
      <c r="VFW882" s="396"/>
      <c r="VFX882" s="396"/>
      <c r="VFY882" s="396"/>
      <c r="VFZ882" s="396"/>
      <c r="VGA882" s="396"/>
      <c r="VGB882" s="396"/>
      <c r="VGC882" s="396"/>
      <c r="VGD882" s="396"/>
      <c r="VGE882" s="396"/>
      <c r="VGF882" s="396"/>
      <c r="VGG882" s="396"/>
      <c r="VGH882" s="396"/>
      <c r="VGI882" s="396"/>
      <c r="VGJ882" s="396"/>
      <c r="VGK882" s="396"/>
      <c r="VGL882" s="396"/>
      <c r="VGM882" s="396"/>
      <c r="VGN882" s="396"/>
      <c r="VGO882" s="396"/>
      <c r="VGP882" s="396"/>
      <c r="VGQ882" s="396"/>
      <c r="VGR882" s="396"/>
      <c r="VGS882" s="396"/>
      <c r="VGT882" s="396"/>
      <c r="VGU882" s="396"/>
      <c r="VGV882" s="396"/>
      <c r="VGW882" s="396"/>
      <c r="VGX882" s="396"/>
      <c r="VGY882" s="396"/>
      <c r="VGZ882" s="396"/>
      <c r="VHA882" s="396"/>
      <c r="VHB882" s="396"/>
      <c r="VHC882" s="396"/>
      <c r="VHD882" s="396"/>
      <c r="VHE882" s="396"/>
      <c r="VHF882" s="396"/>
      <c r="VHG882" s="396"/>
      <c r="VHH882" s="396"/>
      <c r="VHI882" s="396"/>
      <c r="VHJ882" s="396"/>
      <c r="VHK882" s="396"/>
      <c r="VHL882" s="396"/>
      <c r="VHM882" s="396"/>
      <c r="VHN882" s="396"/>
      <c r="VHO882" s="396"/>
      <c r="VHP882" s="396"/>
      <c r="VHQ882" s="396"/>
      <c r="VHR882" s="396"/>
      <c r="VHS882" s="396"/>
      <c r="VHT882" s="396"/>
      <c r="VHU882" s="396"/>
      <c r="VHV882" s="396"/>
      <c r="VHW882" s="396"/>
      <c r="VHX882" s="396"/>
      <c r="VHY882" s="396"/>
      <c r="VHZ882" s="396"/>
      <c r="VIA882" s="396"/>
      <c r="VIB882" s="396"/>
      <c r="VIC882" s="396"/>
      <c r="VID882" s="396"/>
      <c r="VIE882" s="396"/>
      <c r="VIF882" s="396"/>
      <c r="VIG882" s="396"/>
      <c r="VIH882" s="396"/>
      <c r="VII882" s="396"/>
      <c r="VIJ882" s="396"/>
      <c r="VIK882" s="396"/>
      <c r="VIL882" s="396"/>
      <c r="VIM882" s="396"/>
      <c r="VIN882" s="396"/>
      <c r="VIO882" s="396"/>
      <c r="VIP882" s="396"/>
      <c r="VIQ882" s="396"/>
      <c r="VIR882" s="396"/>
      <c r="VIS882" s="396"/>
      <c r="VIT882" s="396"/>
      <c r="VIU882" s="396"/>
      <c r="VIV882" s="396"/>
      <c r="VIW882" s="396"/>
      <c r="VIX882" s="396"/>
      <c r="VIY882" s="396"/>
      <c r="VIZ882" s="396"/>
      <c r="VJA882" s="396"/>
      <c r="VJB882" s="396"/>
      <c r="VJC882" s="396"/>
      <c r="VJD882" s="396"/>
      <c r="VJE882" s="396"/>
      <c r="VJF882" s="396"/>
      <c r="VJG882" s="396"/>
      <c r="VJH882" s="396"/>
      <c r="VJI882" s="396"/>
      <c r="VJJ882" s="396"/>
      <c r="VJK882" s="396"/>
      <c r="VJL882" s="396"/>
      <c r="VJM882" s="396"/>
      <c r="VJN882" s="396"/>
      <c r="VJO882" s="396"/>
      <c r="VJP882" s="396"/>
      <c r="VJQ882" s="396"/>
      <c r="VJR882" s="396"/>
      <c r="VJS882" s="396"/>
      <c r="VJT882" s="396"/>
      <c r="VJU882" s="396"/>
      <c r="VJV882" s="396"/>
      <c r="VJW882" s="396"/>
      <c r="VJX882" s="396"/>
      <c r="VJY882" s="396"/>
      <c r="VJZ882" s="396"/>
      <c r="VKA882" s="396"/>
      <c r="VKB882" s="396"/>
      <c r="VKC882" s="396"/>
      <c r="VKD882" s="396"/>
      <c r="VKE882" s="396"/>
      <c r="VKF882" s="396"/>
      <c r="VKG882" s="396"/>
      <c r="VKH882" s="396"/>
      <c r="VKI882" s="396"/>
      <c r="VKJ882" s="396"/>
      <c r="VKK882" s="396"/>
      <c r="VKL882" s="396"/>
      <c r="VKM882" s="396"/>
      <c r="VKN882" s="396"/>
      <c r="VKO882" s="396"/>
      <c r="VKP882" s="396"/>
      <c r="VKQ882" s="396"/>
      <c r="VKR882" s="396"/>
      <c r="VKS882" s="396"/>
      <c r="VKT882" s="396"/>
      <c r="VKU882" s="396"/>
      <c r="VKV882" s="396"/>
      <c r="VKW882" s="396"/>
      <c r="VKX882" s="396"/>
      <c r="VKY882" s="396"/>
      <c r="VKZ882" s="396"/>
      <c r="VLA882" s="396"/>
      <c r="VLB882" s="396"/>
      <c r="VLC882" s="396"/>
      <c r="VLD882" s="396"/>
      <c r="VLE882" s="396"/>
      <c r="VLF882" s="396"/>
      <c r="VLG882" s="396"/>
      <c r="VLH882" s="396"/>
      <c r="VLI882" s="396"/>
      <c r="VLJ882" s="396"/>
      <c r="VLK882" s="396"/>
      <c r="VLL882" s="396"/>
      <c r="VLM882" s="396"/>
      <c r="VLN882" s="396"/>
      <c r="VLO882" s="396"/>
      <c r="VLP882" s="396"/>
      <c r="VLQ882" s="396"/>
      <c r="VLR882" s="396"/>
      <c r="VLS882" s="396"/>
      <c r="VLT882" s="396"/>
      <c r="VLU882" s="396"/>
      <c r="VLV882" s="396"/>
      <c r="VLW882" s="396"/>
      <c r="VLX882" s="396"/>
      <c r="VLY882" s="396"/>
      <c r="VLZ882" s="396"/>
      <c r="VMA882" s="396"/>
      <c r="VMB882" s="396"/>
      <c r="VMC882" s="396"/>
      <c r="VMD882" s="396"/>
      <c r="VME882" s="396"/>
      <c r="VMF882" s="396"/>
      <c r="VMG882" s="396"/>
      <c r="VMH882" s="396"/>
      <c r="VMI882" s="396"/>
      <c r="VMJ882" s="396"/>
      <c r="VMK882" s="396"/>
      <c r="VML882" s="396"/>
      <c r="VMM882" s="396"/>
      <c r="VMN882" s="396"/>
      <c r="VMO882" s="396"/>
      <c r="VMP882" s="396"/>
      <c r="VMQ882" s="396"/>
      <c r="VMR882" s="396"/>
      <c r="VMS882" s="396"/>
      <c r="VMT882" s="396"/>
      <c r="VMU882" s="396"/>
      <c r="VMV882" s="396"/>
      <c r="VMW882" s="396"/>
      <c r="VMX882" s="396"/>
      <c r="VMY882" s="396"/>
      <c r="VMZ882" s="396"/>
      <c r="VNA882" s="396"/>
      <c r="VNB882" s="396"/>
      <c r="VNC882" s="396"/>
      <c r="VND882" s="396"/>
      <c r="VNE882" s="396"/>
      <c r="VNF882" s="396"/>
      <c r="VNG882" s="396"/>
      <c r="VNH882" s="396"/>
      <c r="VNI882" s="396"/>
      <c r="VNJ882" s="396"/>
      <c r="VNK882" s="396"/>
      <c r="VNL882" s="396"/>
      <c r="VNM882" s="396"/>
      <c r="VNN882" s="396"/>
      <c r="VNO882" s="396"/>
      <c r="VNP882" s="396"/>
      <c r="VNQ882" s="396"/>
      <c r="VNR882" s="396"/>
      <c r="VNS882" s="396"/>
      <c r="VNT882" s="396"/>
      <c r="VNU882" s="396"/>
      <c r="VNV882" s="396"/>
      <c r="VNW882" s="396"/>
      <c r="VNX882" s="396"/>
      <c r="VNY882" s="396"/>
      <c r="VNZ882" s="396"/>
      <c r="VOA882" s="396"/>
      <c r="VOB882" s="396"/>
      <c r="VOC882" s="396"/>
      <c r="VOD882" s="396"/>
      <c r="VOE882" s="396"/>
      <c r="VOF882" s="396"/>
      <c r="VOG882" s="396"/>
      <c r="VOH882" s="396"/>
      <c r="VOI882" s="396"/>
      <c r="VOJ882" s="396"/>
      <c r="VOK882" s="396"/>
      <c r="VOL882" s="396"/>
      <c r="VOM882" s="396"/>
      <c r="VON882" s="396"/>
      <c r="VOO882" s="396"/>
      <c r="VOP882" s="396"/>
      <c r="VOQ882" s="396"/>
      <c r="VOR882" s="396"/>
      <c r="VOS882" s="396"/>
      <c r="VOT882" s="396"/>
      <c r="VOU882" s="396"/>
      <c r="VOV882" s="396"/>
      <c r="VOW882" s="396"/>
      <c r="VOX882" s="396"/>
      <c r="VOY882" s="396"/>
      <c r="VOZ882" s="396"/>
      <c r="VPA882" s="396"/>
      <c r="VPB882" s="396"/>
      <c r="VPC882" s="396"/>
      <c r="VPD882" s="396"/>
      <c r="VPE882" s="396"/>
      <c r="VPF882" s="396"/>
      <c r="VPG882" s="396"/>
      <c r="VPH882" s="396"/>
      <c r="VPI882" s="396"/>
      <c r="VPJ882" s="396"/>
      <c r="VPK882" s="396"/>
      <c r="VPL882" s="396"/>
      <c r="VPM882" s="396"/>
      <c r="VPN882" s="396"/>
      <c r="VPO882" s="396"/>
      <c r="VPP882" s="396"/>
      <c r="VPQ882" s="396"/>
      <c r="VPR882" s="396"/>
      <c r="VPS882" s="396"/>
      <c r="VPT882" s="396"/>
      <c r="VPU882" s="396"/>
      <c r="VPV882" s="396"/>
      <c r="VPW882" s="396"/>
      <c r="VPX882" s="396"/>
      <c r="VPY882" s="396"/>
      <c r="VPZ882" s="396"/>
      <c r="VQA882" s="396"/>
      <c r="VQB882" s="396"/>
      <c r="VQC882" s="396"/>
      <c r="VQD882" s="396"/>
      <c r="VQE882" s="396"/>
      <c r="VQF882" s="396"/>
      <c r="VQG882" s="396"/>
      <c r="VQH882" s="396"/>
      <c r="VQI882" s="396"/>
      <c r="VQJ882" s="396"/>
      <c r="VQK882" s="396"/>
      <c r="VQL882" s="396"/>
      <c r="VQM882" s="396"/>
      <c r="VQN882" s="396"/>
      <c r="VQO882" s="396"/>
      <c r="VQP882" s="396"/>
      <c r="VQQ882" s="396"/>
      <c r="VQR882" s="396"/>
      <c r="VQS882" s="396"/>
      <c r="VQT882" s="396"/>
      <c r="VQU882" s="396"/>
      <c r="VQV882" s="396"/>
      <c r="VQW882" s="396"/>
      <c r="VQX882" s="396"/>
      <c r="VQY882" s="396"/>
      <c r="VQZ882" s="396"/>
      <c r="VRA882" s="396"/>
      <c r="VRB882" s="396"/>
      <c r="VRC882" s="396"/>
      <c r="VRD882" s="396"/>
      <c r="VRE882" s="396"/>
      <c r="VRF882" s="396"/>
      <c r="VRG882" s="396"/>
      <c r="VRH882" s="396"/>
      <c r="VRI882" s="396"/>
      <c r="VRJ882" s="396"/>
      <c r="VRK882" s="396"/>
      <c r="VRL882" s="396"/>
      <c r="VRM882" s="396"/>
      <c r="VRN882" s="396"/>
      <c r="VRO882" s="396"/>
      <c r="VRP882" s="396"/>
      <c r="VRQ882" s="396"/>
      <c r="VRR882" s="396"/>
      <c r="VRS882" s="396"/>
      <c r="VRT882" s="396"/>
      <c r="VRU882" s="396"/>
      <c r="VRV882" s="396"/>
      <c r="VRW882" s="396"/>
      <c r="VRX882" s="396"/>
      <c r="VRY882" s="396"/>
      <c r="VRZ882" s="396"/>
      <c r="VSA882" s="396"/>
      <c r="VSB882" s="396"/>
      <c r="VSC882" s="396"/>
      <c r="VSD882" s="396"/>
      <c r="VSE882" s="396"/>
      <c r="VSF882" s="396"/>
      <c r="VSG882" s="396"/>
      <c r="VSH882" s="396"/>
      <c r="VSI882" s="396"/>
      <c r="VSJ882" s="396"/>
      <c r="VSK882" s="396"/>
      <c r="VSL882" s="396"/>
      <c r="VSM882" s="396"/>
      <c r="VSN882" s="396"/>
      <c r="VSO882" s="396"/>
      <c r="VSP882" s="396"/>
      <c r="VSQ882" s="396"/>
      <c r="VSR882" s="396"/>
      <c r="VSS882" s="396"/>
      <c r="VST882" s="396"/>
      <c r="VSU882" s="396"/>
      <c r="VSV882" s="396"/>
      <c r="VSW882" s="396"/>
      <c r="VSX882" s="396"/>
      <c r="VSY882" s="396"/>
      <c r="VSZ882" s="396"/>
      <c r="VTA882" s="396"/>
      <c r="VTB882" s="396"/>
      <c r="VTC882" s="396"/>
      <c r="VTD882" s="396"/>
      <c r="VTE882" s="396"/>
      <c r="VTF882" s="396"/>
      <c r="VTG882" s="396"/>
      <c r="VTH882" s="396"/>
      <c r="VTI882" s="396"/>
      <c r="VTJ882" s="396"/>
      <c r="VTK882" s="396"/>
      <c r="VTL882" s="396"/>
      <c r="VTM882" s="396"/>
      <c r="VTN882" s="396"/>
      <c r="VTO882" s="396"/>
      <c r="VTP882" s="396"/>
      <c r="VTQ882" s="396"/>
      <c r="VTR882" s="396"/>
      <c r="VTS882" s="396"/>
      <c r="VTT882" s="396"/>
      <c r="VTU882" s="396"/>
      <c r="VTV882" s="396"/>
      <c r="VTW882" s="396"/>
      <c r="VTX882" s="396"/>
      <c r="VTY882" s="396"/>
      <c r="VTZ882" s="396"/>
      <c r="VUA882" s="396"/>
      <c r="VUB882" s="396"/>
      <c r="VUC882" s="396"/>
      <c r="VUD882" s="396"/>
      <c r="VUE882" s="396"/>
      <c r="VUF882" s="396"/>
      <c r="VUG882" s="396"/>
      <c r="VUH882" s="396"/>
      <c r="VUI882" s="396"/>
      <c r="VUJ882" s="396"/>
      <c r="VUK882" s="396"/>
      <c r="VUL882" s="396"/>
      <c r="VUM882" s="396"/>
      <c r="VUN882" s="396"/>
      <c r="VUO882" s="396"/>
      <c r="VUP882" s="396"/>
      <c r="VUQ882" s="396"/>
      <c r="VUR882" s="396"/>
      <c r="VUS882" s="396"/>
      <c r="VUT882" s="396"/>
      <c r="VUU882" s="396"/>
      <c r="VUV882" s="396"/>
      <c r="VUW882" s="396"/>
      <c r="VUX882" s="396"/>
      <c r="VUY882" s="396"/>
      <c r="VUZ882" s="396"/>
      <c r="VVA882" s="396"/>
      <c r="VVB882" s="396"/>
      <c r="VVC882" s="396"/>
      <c r="VVD882" s="396"/>
      <c r="VVE882" s="396"/>
      <c r="VVF882" s="396"/>
      <c r="VVG882" s="396"/>
      <c r="VVH882" s="396"/>
      <c r="VVI882" s="396"/>
      <c r="VVJ882" s="396"/>
      <c r="VVK882" s="396"/>
      <c r="VVL882" s="396"/>
      <c r="VVM882" s="396"/>
      <c r="VVN882" s="396"/>
      <c r="VVO882" s="396"/>
      <c r="VVP882" s="396"/>
      <c r="VVQ882" s="396"/>
      <c r="VVR882" s="396"/>
      <c r="VVS882" s="396"/>
      <c r="VVT882" s="396"/>
      <c r="VVU882" s="396"/>
      <c r="VVV882" s="396"/>
      <c r="VVW882" s="396"/>
      <c r="VVX882" s="396"/>
      <c r="VVY882" s="396"/>
      <c r="VVZ882" s="396"/>
      <c r="VWA882" s="396"/>
      <c r="VWB882" s="396"/>
      <c r="VWC882" s="396"/>
      <c r="VWD882" s="396"/>
      <c r="VWE882" s="396"/>
      <c r="VWF882" s="396"/>
      <c r="VWG882" s="396"/>
      <c r="VWH882" s="396"/>
      <c r="VWI882" s="396"/>
      <c r="VWJ882" s="396"/>
      <c r="VWK882" s="396"/>
      <c r="VWL882" s="396"/>
      <c r="VWM882" s="396"/>
      <c r="VWN882" s="396"/>
      <c r="VWO882" s="396"/>
      <c r="VWP882" s="396"/>
      <c r="VWQ882" s="396"/>
      <c r="VWR882" s="396"/>
      <c r="VWS882" s="396"/>
      <c r="VWT882" s="396"/>
      <c r="VWU882" s="396"/>
      <c r="VWV882" s="396"/>
      <c r="VWW882" s="396"/>
      <c r="VWX882" s="396"/>
      <c r="VWY882" s="396"/>
      <c r="VWZ882" s="396"/>
      <c r="VXA882" s="396"/>
      <c r="VXB882" s="396"/>
      <c r="VXC882" s="396"/>
      <c r="VXD882" s="396"/>
      <c r="VXE882" s="396"/>
      <c r="VXF882" s="396"/>
      <c r="VXG882" s="396"/>
      <c r="VXH882" s="396"/>
      <c r="VXI882" s="396"/>
      <c r="VXJ882" s="396"/>
      <c r="VXK882" s="396"/>
      <c r="VXL882" s="396"/>
      <c r="VXM882" s="396"/>
      <c r="VXN882" s="396"/>
      <c r="VXO882" s="396"/>
      <c r="VXP882" s="396"/>
      <c r="VXQ882" s="396"/>
      <c r="VXR882" s="396"/>
      <c r="VXS882" s="396"/>
      <c r="VXT882" s="396"/>
      <c r="VXU882" s="396"/>
      <c r="VXV882" s="396"/>
      <c r="VXW882" s="396"/>
      <c r="VXX882" s="396"/>
      <c r="VXY882" s="396"/>
      <c r="VXZ882" s="396"/>
      <c r="VYA882" s="396"/>
      <c r="VYB882" s="396"/>
      <c r="VYC882" s="396"/>
      <c r="VYD882" s="396"/>
      <c r="VYE882" s="396"/>
      <c r="VYF882" s="396"/>
      <c r="VYG882" s="396"/>
      <c r="VYH882" s="396"/>
      <c r="VYI882" s="396"/>
      <c r="VYJ882" s="396"/>
      <c r="VYK882" s="396"/>
      <c r="VYL882" s="396"/>
      <c r="VYM882" s="396"/>
      <c r="VYN882" s="396"/>
      <c r="VYO882" s="396"/>
      <c r="VYP882" s="396"/>
      <c r="VYQ882" s="396"/>
      <c r="VYR882" s="396"/>
      <c r="VYS882" s="396"/>
      <c r="VYT882" s="396"/>
      <c r="VYU882" s="396"/>
      <c r="VYV882" s="396"/>
      <c r="VYW882" s="396"/>
      <c r="VYX882" s="396"/>
      <c r="VYY882" s="396"/>
      <c r="VYZ882" s="396"/>
      <c r="VZA882" s="396"/>
      <c r="VZB882" s="396"/>
      <c r="VZC882" s="396"/>
      <c r="VZD882" s="396"/>
      <c r="VZE882" s="396"/>
      <c r="VZF882" s="396"/>
      <c r="VZG882" s="396"/>
      <c r="VZH882" s="396"/>
      <c r="VZI882" s="396"/>
      <c r="VZJ882" s="396"/>
      <c r="VZK882" s="396"/>
      <c r="VZL882" s="396"/>
      <c r="VZM882" s="396"/>
      <c r="VZN882" s="396"/>
      <c r="VZO882" s="396"/>
      <c r="VZP882" s="396"/>
      <c r="VZQ882" s="396"/>
      <c r="VZR882" s="396"/>
      <c r="VZS882" s="396"/>
      <c r="VZT882" s="396"/>
      <c r="VZU882" s="396"/>
      <c r="VZV882" s="396"/>
      <c r="VZW882" s="396"/>
      <c r="VZX882" s="396"/>
      <c r="VZY882" s="396"/>
      <c r="VZZ882" s="396"/>
      <c r="WAA882" s="396"/>
      <c r="WAB882" s="396"/>
      <c r="WAC882" s="396"/>
      <c r="WAD882" s="396"/>
      <c r="WAE882" s="396"/>
      <c r="WAF882" s="396"/>
      <c r="WAG882" s="396"/>
      <c r="WAH882" s="396"/>
      <c r="WAI882" s="396"/>
      <c r="WAJ882" s="396"/>
      <c r="WAK882" s="396"/>
      <c r="WAL882" s="396"/>
      <c r="WAM882" s="396"/>
      <c r="WAN882" s="396"/>
      <c r="WAO882" s="396"/>
      <c r="WAP882" s="396"/>
      <c r="WAQ882" s="396"/>
      <c r="WAR882" s="396"/>
      <c r="WAS882" s="396"/>
      <c r="WAT882" s="396"/>
      <c r="WAU882" s="396"/>
      <c r="WAV882" s="396"/>
      <c r="WAW882" s="396"/>
      <c r="WAX882" s="396"/>
      <c r="WAY882" s="396"/>
      <c r="WAZ882" s="396"/>
      <c r="WBA882" s="396"/>
      <c r="WBB882" s="396"/>
      <c r="WBC882" s="396"/>
      <c r="WBD882" s="396"/>
      <c r="WBE882" s="396"/>
      <c r="WBF882" s="396"/>
      <c r="WBG882" s="396"/>
      <c r="WBH882" s="396"/>
      <c r="WBI882" s="396"/>
      <c r="WBJ882" s="396"/>
      <c r="WBK882" s="396"/>
      <c r="WBL882" s="396"/>
      <c r="WBM882" s="396"/>
      <c r="WBN882" s="396"/>
      <c r="WBO882" s="396"/>
      <c r="WBP882" s="396"/>
      <c r="WBQ882" s="396"/>
      <c r="WBR882" s="396"/>
      <c r="WBS882" s="396"/>
      <c r="WBT882" s="396"/>
      <c r="WBU882" s="396"/>
      <c r="WBV882" s="396"/>
      <c r="WBW882" s="396"/>
      <c r="WBX882" s="396"/>
      <c r="WBY882" s="396"/>
      <c r="WBZ882" s="396"/>
      <c r="WCA882" s="396"/>
      <c r="WCB882" s="396"/>
      <c r="WCC882" s="396"/>
      <c r="WCD882" s="396"/>
      <c r="WCE882" s="396"/>
      <c r="WCF882" s="396"/>
      <c r="WCG882" s="396"/>
      <c r="WCH882" s="396"/>
      <c r="WCI882" s="396"/>
      <c r="WCJ882" s="396"/>
      <c r="WCK882" s="396"/>
      <c r="WCL882" s="396"/>
      <c r="WCM882" s="396"/>
      <c r="WCN882" s="396"/>
      <c r="WCO882" s="396"/>
      <c r="WCP882" s="396"/>
      <c r="WCQ882" s="396"/>
      <c r="WCR882" s="396"/>
      <c r="WCS882" s="396"/>
      <c r="WCT882" s="396"/>
      <c r="WCU882" s="396"/>
      <c r="WCV882" s="396"/>
      <c r="WCW882" s="396"/>
      <c r="WCX882" s="396"/>
      <c r="WCY882" s="396"/>
      <c r="WCZ882" s="396"/>
      <c r="WDA882" s="396"/>
      <c r="WDB882" s="396"/>
      <c r="WDC882" s="396"/>
      <c r="WDD882" s="396"/>
      <c r="WDE882" s="396"/>
      <c r="WDF882" s="396"/>
      <c r="WDG882" s="396"/>
      <c r="WDH882" s="396"/>
      <c r="WDI882" s="396"/>
      <c r="WDJ882" s="396"/>
      <c r="WDK882" s="396"/>
      <c r="WDL882" s="396"/>
      <c r="WDM882" s="396"/>
      <c r="WDN882" s="396"/>
      <c r="WDO882" s="396"/>
      <c r="WDP882" s="396"/>
      <c r="WDQ882" s="396"/>
      <c r="WDR882" s="396"/>
      <c r="WDS882" s="396"/>
      <c r="WDT882" s="396"/>
      <c r="WDU882" s="396"/>
      <c r="WDV882" s="396"/>
      <c r="WDW882" s="396"/>
      <c r="WDX882" s="396"/>
      <c r="WDY882" s="396"/>
      <c r="WDZ882" s="396"/>
      <c r="WEA882" s="396"/>
      <c r="WEB882" s="396"/>
      <c r="WEC882" s="396"/>
      <c r="WED882" s="396"/>
      <c r="WEE882" s="396"/>
      <c r="WEF882" s="396"/>
      <c r="WEG882" s="396"/>
      <c r="WEH882" s="396"/>
      <c r="WEI882" s="396"/>
      <c r="WEJ882" s="396"/>
      <c r="WEK882" s="396"/>
      <c r="WEL882" s="396"/>
      <c r="WEM882" s="396"/>
      <c r="WEN882" s="396"/>
      <c r="WEO882" s="396"/>
      <c r="WEP882" s="396"/>
      <c r="WEQ882" s="396"/>
      <c r="WER882" s="396"/>
      <c r="WES882" s="396"/>
      <c r="WET882" s="396"/>
      <c r="WEU882" s="396"/>
      <c r="WEV882" s="396"/>
      <c r="WEW882" s="396"/>
      <c r="WEX882" s="396"/>
      <c r="WEY882" s="396"/>
      <c r="WEZ882" s="396"/>
      <c r="WFA882" s="396"/>
      <c r="WFB882" s="396"/>
      <c r="WFC882" s="396"/>
      <c r="WFD882" s="396"/>
      <c r="WFE882" s="396"/>
      <c r="WFF882" s="396"/>
      <c r="WFG882" s="396"/>
      <c r="WFH882" s="396"/>
      <c r="WFI882" s="396"/>
      <c r="WFJ882" s="396"/>
      <c r="WFK882" s="396"/>
      <c r="WFL882" s="396"/>
      <c r="WFM882" s="396"/>
      <c r="WFN882" s="396"/>
      <c r="WFO882" s="396"/>
      <c r="WFP882" s="396"/>
      <c r="WFQ882" s="396"/>
      <c r="WFR882" s="396"/>
      <c r="WFS882" s="396"/>
      <c r="WFT882" s="396"/>
      <c r="WFU882" s="396"/>
      <c r="WFV882" s="396"/>
      <c r="WFW882" s="396"/>
      <c r="WFX882" s="396"/>
      <c r="WFY882" s="396"/>
      <c r="WFZ882" s="396"/>
      <c r="WGA882" s="396"/>
      <c r="WGB882" s="396"/>
      <c r="WGC882" s="396"/>
      <c r="WGD882" s="396"/>
      <c r="WGE882" s="396"/>
      <c r="WGF882" s="396"/>
      <c r="WGG882" s="396"/>
      <c r="WGH882" s="396"/>
      <c r="WGI882" s="396"/>
      <c r="WGJ882" s="396"/>
      <c r="WGK882" s="396"/>
      <c r="WGL882" s="396"/>
      <c r="WGM882" s="396"/>
      <c r="WGN882" s="396"/>
      <c r="WGO882" s="396"/>
      <c r="WGP882" s="396"/>
      <c r="WGQ882" s="396"/>
      <c r="WGR882" s="396"/>
      <c r="WGS882" s="396"/>
      <c r="WGT882" s="396"/>
      <c r="WGU882" s="396"/>
      <c r="WGV882" s="396"/>
      <c r="WGW882" s="396"/>
      <c r="WGX882" s="396"/>
      <c r="WGY882" s="396"/>
      <c r="WGZ882" s="396"/>
      <c r="WHA882" s="396"/>
      <c r="WHB882" s="396"/>
      <c r="WHC882" s="396"/>
      <c r="WHD882" s="396"/>
      <c r="WHE882" s="396"/>
      <c r="WHF882" s="396"/>
      <c r="WHG882" s="396"/>
      <c r="WHH882" s="396"/>
      <c r="WHI882" s="396"/>
      <c r="WHJ882" s="396"/>
      <c r="WHK882" s="396"/>
      <c r="WHL882" s="396"/>
      <c r="WHM882" s="396"/>
      <c r="WHN882" s="396"/>
      <c r="WHO882" s="396"/>
      <c r="WHP882" s="396"/>
      <c r="WHQ882" s="396"/>
      <c r="WHR882" s="396"/>
      <c r="WHS882" s="396"/>
      <c r="WHT882" s="396"/>
      <c r="WHU882" s="396"/>
      <c r="WHV882" s="396"/>
      <c r="WHW882" s="396"/>
      <c r="WHX882" s="396"/>
      <c r="WHY882" s="396"/>
      <c r="WHZ882" s="396"/>
      <c r="WIA882" s="396"/>
      <c r="WIB882" s="396"/>
      <c r="WIC882" s="396"/>
      <c r="WID882" s="396"/>
      <c r="WIE882" s="396"/>
      <c r="WIF882" s="396"/>
      <c r="WIG882" s="396"/>
      <c r="WIH882" s="396"/>
      <c r="WII882" s="396"/>
      <c r="WIJ882" s="396"/>
      <c r="WIK882" s="396"/>
      <c r="WIL882" s="396"/>
      <c r="WIM882" s="396"/>
      <c r="WIN882" s="396"/>
      <c r="WIO882" s="396"/>
      <c r="WIP882" s="396"/>
      <c r="WIQ882" s="396"/>
      <c r="WIR882" s="396"/>
      <c r="WIS882" s="396"/>
      <c r="WIT882" s="396"/>
      <c r="WIU882" s="396"/>
      <c r="WIV882" s="396"/>
      <c r="WIW882" s="396"/>
      <c r="WIX882" s="396"/>
      <c r="WIY882" s="396"/>
      <c r="WIZ882" s="396"/>
      <c r="WJA882" s="396"/>
      <c r="WJB882" s="396"/>
      <c r="WJC882" s="396"/>
      <c r="WJD882" s="396"/>
      <c r="WJE882" s="396"/>
      <c r="WJF882" s="396"/>
      <c r="WJG882" s="396"/>
      <c r="WJH882" s="396"/>
      <c r="WJI882" s="396"/>
      <c r="WJJ882" s="396"/>
      <c r="WJK882" s="396"/>
      <c r="WJL882" s="396"/>
      <c r="WJM882" s="396"/>
      <c r="WJN882" s="396"/>
      <c r="WJO882" s="396"/>
      <c r="WJP882" s="396"/>
      <c r="WJQ882" s="396"/>
      <c r="WJR882" s="396"/>
      <c r="WJS882" s="396"/>
      <c r="WJT882" s="396"/>
      <c r="WJU882" s="396"/>
      <c r="WJV882" s="396"/>
      <c r="WJW882" s="396"/>
      <c r="WJX882" s="396"/>
      <c r="WJY882" s="396"/>
      <c r="WJZ882" s="396"/>
      <c r="WKA882" s="396"/>
      <c r="WKB882" s="396"/>
      <c r="WKC882" s="396"/>
      <c r="WKD882" s="396"/>
      <c r="WKE882" s="396"/>
      <c r="WKF882" s="396"/>
      <c r="WKG882" s="396"/>
      <c r="WKH882" s="396"/>
      <c r="WKI882" s="396"/>
      <c r="WKJ882" s="396"/>
      <c r="WKK882" s="396"/>
      <c r="WKL882" s="396"/>
      <c r="WKM882" s="396"/>
      <c r="WKN882" s="396"/>
      <c r="WKO882" s="396"/>
      <c r="WKP882" s="396"/>
      <c r="WKQ882" s="396"/>
      <c r="WKR882" s="396"/>
      <c r="WKS882" s="396"/>
      <c r="WKT882" s="396"/>
      <c r="WKU882" s="396"/>
      <c r="WKV882" s="396"/>
      <c r="WKW882" s="396"/>
      <c r="WKX882" s="396"/>
      <c r="WKY882" s="396"/>
      <c r="WKZ882" s="396"/>
      <c r="WLA882" s="396"/>
      <c r="WLB882" s="396"/>
      <c r="WLC882" s="396"/>
      <c r="WLD882" s="396"/>
      <c r="WLE882" s="396"/>
      <c r="WLF882" s="396"/>
      <c r="WLG882" s="396"/>
      <c r="WLH882" s="396"/>
      <c r="WLI882" s="396"/>
      <c r="WLJ882" s="396"/>
      <c r="WLK882" s="396"/>
      <c r="WLL882" s="396"/>
      <c r="WLM882" s="396"/>
      <c r="WLN882" s="396"/>
      <c r="WLO882" s="396"/>
      <c r="WLP882" s="396"/>
      <c r="WLQ882" s="396"/>
      <c r="WLR882" s="396"/>
      <c r="WLS882" s="396"/>
      <c r="WLT882" s="396"/>
      <c r="WLU882" s="396"/>
      <c r="WLV882" s="396"/>
      <c r="WLW882" s="396"/>
      <c r="WLX882" s="396"/>
      <c r="WLY882" s="396"/>
      <c r="WLZ882" s="396"/>
      <c r="WMA882" s="396"/>
      <c r="WMB882" s="396"/>
      <c r="WMC882" s="396"/>
      <c r="WMD882" s="396"/>
      <c r="WME882" s="396"/>
      <c r="WMF882" s="396"/>
      <c r="WMG882" s="396"/>
      <c r="WMH882" s="396"/>
      <c r="WMI882" s="396"/>
      <c r="WMJ882" s="396"/>
      <c r="WMK882" s="396"/>
      <c r="WML882" s="396"/>
      <c r="WMM882" s="396"/>
      <c r="WMN882" s="396"/>
      <c r="WMO882" s="396"/>
      <c r="WMP882" s="396"/>
      <c r="WMQ882" s="396"/>
      <c r="WMR882" s="396"/>
      <c r="WMS882" s="396"/>
      <c r="WMT882" s="396"/>
      <c r="WMU882" s="396"/>
      <c r="WMV882" s="396"/>
      <c r="WMW882" s="396"/>
      <c r="WMX882" s="396"/>
      <c r="WMY882" s="396"/>
      <c r="WMZ882" s="396"/>
      <c r="WNA882" s="396"/>
      <c r="WNB882" s="396"/>
      <c r="WNC882" s="396"/>
      <c r="WND882" s="396"/>
      <c r="WNE882" s="396"/>
      <c r="WNF882" s="396"/>
      <c r="WNG882" s="396"/>
      <c r="WNH882" s="396"/>
      <c r="WNI882" s="396"/>
      <c r="WNJ882" s="396"/>
      <c r="WNK882" s="396"/>
      <c r="WNL882" s="396"/>
      <c r="WNM882" s="396"/>
      <c r="WNN882" s="396"/>
      <c r="WNO882" s="396"/>
      <c r="WNP882" s="396"/>
      <c r="WNQ882" s="396"/>
      <c r="WNR882" s="396"/>
      <c r="WNS882" s="396"/>
      <c r="WNT882" s="396"/>
      <c r="WNU882" s="396"/>
      <c r="WNV882" s="396"/>
      <c r="WNW882" s="396"/>
      <c r="WNX882" s="396"/>
      <c r="WNY882" s="396"/>
      <c r="WNZ882" s="396"/>
      <c r="WOA882" s="396"/>
      <c r="WOB882" s="396"/>
      <c r="WOC882" s="396"/>
      <c r="WOD882" s="396"/>
      <c r="WOE882" s="396"/>
      <c r="WOF882" s="396"/>
      <c r="WOG882" s="396"/>
      <c r="WOH882" s="396"/>
      <c r="WOI882" s="396"/>
      <c r="WOJ882" s="396"/>
      <c r="WOK882" s="396"/>
      <c r="WOL882" s="396"/>
      <c r="WOM882" s="396"/>
      <c r="WON882" s="396"/>
      <c r="WOO882" s="396"/>
      <c r="WOP882" s="396"/>
      <c r="WOQ882" s="396"/>
      <c r="WOR882" s="396"/>
      <c r="WOS882" s="396"/>
      <c r="WOT882" s="396"/>
      <c r="WOU882" s="396"/>
      <c r="WOV882" s="396"/>
      <c r="WOW882" s="396"/>
      <c r="WOX882" s="396"/>
      <c r="WOY882" s="396"/>
      <c r="WOZ882" s="396"/>
      <c r="WPA882" s="396"/>
      <c r="WPB882" s="396"/>
      <c r="WPC882" s="396"/>
      <c r="WPD882" s="396"/>
      <c r="WPE882" s="396"/>
      <c r="WPF882" s="396"/>
      <c r="WPG882" s="396"/>
      <c r="WPH882" s="396"/>
      <c r="WPI882" s="396"/>
      <c r="WPJ882" s="396"/>
      <c r="WPK882" s="396"/>
      <c r="WPL882" s="396"/>
      <c r="WPM882" s="396"/>
      <c r="WPN882" s="396"/>
      <c r="WPO882" s="396"/>
      <c r="WPP882" s="396"/>
      <c r="WPQ882" s="396"/>
      <c r="WPR882" s="396"/>
      <c r="WPS882" s="396"/>
      <c r="WPT882" s="396"/>
      <c r="WPU882" s="396"/>
      <c r="WPV882" s="396"/>
      <c r="WPW882" s="396"/>
      <c r="WPX882" s="396"/>
      <c r="WPY882" s="396"/>
      <c r="WPZ882" s="396"/>
      <c r="WQA882" s="396"/>
      <c r="WQB882" s="396"/>
      <c r="WQC882" s="396"/>
      <c r="WQD882" s="396"/>
      <c r="WQE882" s="396"/>
      <c r="WQF882" s="396"/>
      <c r="WQG882" s="396"/>
      <c r="WQH882" s="396"/>
      <c r="WQI882" s="396"/>
      <c r="WQJ882" s="396"/>
      <c r="WQK882" s="396"/>
      <c r="WQL882" s="396"/>
      <c r="WQM882" s="396"/>
      <c r="WQN882" s="396"/>
      <c r="WQO882" s="396"/>
      <c r="WQP882" s="396"/>
      <c r="WQQ882" s="396"/>
      <c r="WQR882" s="396"/>
      <c r="WQS882" s="396"/>
      <c r="WQT882" s="396"/>
      <c r="WQU882" s="396"/>
      <c r="WQV882" s="396"/>
      <c r="WQW882" s="396"/>
      <c r="WQX882" s="396"/>
      <c r="WQY882" s="396"/>
      <c r="WQZ882" s="396"/>
      <c r="WRA882" s="396"/>
      <c r="WRB882" s="396"/>
      <c r="WRC882" s="396"/>
      <c r="WRD882" s="396"/>
      <c r="WRE882" s="396"/>
      <c r="WRF882" s="396"/>
      <c r="WRG882" s="396"/>
      <c r="WRH882" s="396"/>
      <c r="WRI882" s="396"/>
      <c r="WRJ882" s="396"/>
      <c r="WRK882" s="396"/>
      <c r="WRL882" s="396"/>
      <c r="WRM882" s="396"/>
      <c r="WRN882" s="396"/>
      <c r="WRO882" s="396"/>
      <c r="WRP882" s="396"/>
      <c r="WRQ882" s="396"/>
      <c r="WRR882" s="396"/>
      <c r="WRS882" s="396"/>
      <c r="WRT882" s="396"/>
      <c r="WRU882" s="396"/>
      <c r="WRV882" s="396"/>
      <c r="WRW882" s="396"/>
      <c r="WRX882" s="396"/>
      <c r="WRY882" s="396"/>
      <c r="WRZ882" s="396"/>
      <c r="WSA882" s="396"/>
      <c r="WSB882" s="396"/>
      <c r="WSC882" s="396"/>
      <c r="WSD882" s="396"/>
      <c r="WSE882" s="396"/>
      <c r="WSF882" s="396"/>
      <c r="WSG882" s="396"/>
      <c r="WSH882" s="396"/>
      <c r="WSI882" s="396"/>
      <c r="WSJ882" s="396"/>
      <c r="WSK882" s="396"/>
      <c r="WSL882" s="396"/>
      <c r="WSM882" s="396"/>
      <c r="WSN882" s="396"/>
      <c r="WSO882" s="396"/>
      <c r="WSP882" s="396"/>
      <c r="WSQ882" s="396"/>
      <c r="WSR882" s="396"/>
      <c r="WSS882" s="396"/>
      <c r="WST882" s="396"/>
      <c r="WSU882" s="396"/>
      <c r="WSV882" s="396"/>
      <c r="WSW882" s="396"/>
      <c r="WSX882" s="396"/>
      <c r="WSY882" s="396"/>
      <c r="WSZ882" s="396"/>
      <c r="WTA882" s="396"/>
      <c r="WTB882" s="396"/>
      <c r="WTC882" s="396"/>
      <c r="WTD882" s="396"/>
      <c r="WTE882" s="396"/>
      <c r="WTF882" s="396"/>
      <c r="WTG882" s="396"/>
      <c r="WTH882" s="396"/>
      <c r="WTI882" s="396"/>
      <c r="WTJ882" s="396"/>
      <c r="WTK882" s="396"/>
      <c r="WTL882" s="396"/>
      <c r="WTM882" s="396"/>
      <c r="WTN882" s="396"/>
      <c r="WTO882" s="396"/>
      <c r="WTP882" s="396"/>
      <c r="WTQ882" s="396"/>
      <c r="WTR882" s="396"/>
      <c r="WTS882" s="396"/>
      <c r="WTT882" s="396"/>
      <c r="WTU882" s="396"/>
      <c r="WTV882" s="396"/>
      <c r="WTW882" s="396"/>
      <c r="WTX882" s="396"/>
      <c r="WTY882" s="396"/>
      <c r="WTZ882" s="396"/>
      <c r="WUA882" s="396"/>
      <c r="WUB882" s="396"/>
      <c r="WUC882" s="396"/>
      <c r="WUD882" s="396"/>
      <c r="WUE882" s="396"/>
      <c r="WUF882" s="396"/>
      <c r="WUG882" s="396"/>
      <c r="WUH882" s="396"/>
      <c r="WUI882" s="396"/>
      <c r="WUJ882" s="396"/>
      <c r="WUK882" s="396"/>
      <c r="WUL882" s="396"/>
      <c r="WUM882" s="396"/>
      <c r="WUN882" s="396"/>
      <c r="WUO882" s="396"/>
      <c r="WUP882" s="396"/>
      <c r="WUQ882" s="396"/>
      <c r="WUR882" s="396"/>
      <c r="WUS882" s="396"/>
      <c r="WUT882" s="396"/>
      <c r="WUU882" s="396"/>
      <c r="WUV882" s="396"/>
      <c r="WUW882" s="396"/>
      <c r="WUX882" s="396"/>
      <c r="WUY882" s="396"/>
      <c r="WUZ882" s="396"/>
      <c r="WVA882" s="396"/>
      <c r="WVB882" s="396"/>
      <c r="WVC882" s="396"/>
      <c r="WVD882" s="396"/>
      <c r="WVE882" s="396"/>
      <c r="WVF882" s="396"/>
      <c r="WVG882" s="396"/>
      <c r="WVH882" s="396"/>
      <c r="WVI882" s="396"/>
      <c r="WVJ882" s="396"/>
      <c r="WVK882" s="396"/>
      <c r="WVL882" s="396"/>
      <c r="WVM882" s="396"/>
      <c r="WVN882" s="396"/>
      <c r="WVO882" s="396"/>
      <c r="WVP882" s="396"/>
      <c r="WVQ882" s="396"/>
      <c r="WVR882" s="396"/>
      <c r="WVS882" s="396"/>
      <c r="WVT882" s="396"/>
      <c r="WVU882" s="396"/>
      <c r="WVV882" s="396"/>
      <c r="WVW882" s="396"/>
      <c r="WVX882" s="396"/>
      <c r="WVY882" s="396"/>
      <c r="WVZ882" s="396"/>
      <c r="WWA882" s="396"/>
      <c r="WWB882" s="396"/>
      <c r="WWC882" s="396"/>
      <c r="WWD882" s="396"/>
      <c r="WWE882" s="396"/>
      <c r="WWF882" s="396"/>
      <c r="WWG882" s="396"/>
      <c r="WWH882" s="396"/>
      <c r="WWI882" s="396"/>
      <c r="WWJ882" s="396"/>
      <c r="WWK882" s="396"/>
      <c r="WWL882" s="396"/>
      <c r="WWM882" s="396"/>
      <c r="WWN882" s="396"/>
      <c r="WWO882" s="396"/>
      <c r="WWP882" s="396"/>
      <c r="WWQ882" s="396"/>
      <c r="WWR882" s="396"/>
      <c r="WWS882" s="396"/>
      <c r="WWT882" s="396"/>
      <c r="WWU882" s="396"/>
      <c r="WWV882" s="396"/>
      <c r="WWW882" s="396"/>
      <c r="WWX882" s="396"/>
      <c r="WWY882" s="396"/>
      <c r="WWZ882" s="396"/>
      <c r="WXA882" s="396"/>
      <c r="WXB882" s="396"/>
      <c r="WXC882" s="396"/>
      <c r="WXD882" s="396"/>
      <c r="WXE882" s="396"/>
      <c r="WXF882" s="396"/>
      <c r="WXG882" s="396"/>
      <c r="WXH882" s="396"/>
      <c r="WXI882" s="396"/>
      <c r="WXJ882" s="396"/>
      <c r="WXK882" s="396"/>
      <c r="WXL882" s="396"/>
      <c r="WXM882" s="396"/>
      <c r="WXN882" s="396"/>
      <c r="WXO882" s="396"/>
      <c r="WXP882" s="396"/>
      <c r="WXQ882" s="396"/>
      <c r="WXR882" s="396"/>
      <c r="WXS882" s="396"/>
      <c r="WXT882" s="396"/>
      <c r="WXU882" s="396"/>
      <c r="WXV882" s="396"/>
      <c r="WXW882" s="396"/>
      <c r="WXX882" s="396"/>
      <c r="WXY882" s="396"/>
      <c r="WXZ882" s="396"/>
      <c r="WYA882" s="396"/>
    </row>
    <row r="883" spans="1:16199" s="394" customFormat="1" ht="35.25" x14ac:dyDescent="0.5">
      <c r="A883" s="318">
        <v>859</v>
      </c>
      <c r="C883" s="364" t="s">
        <v>17308</v>
      </c>
      <c r="D883" s="383"/>
      <c r="E883" s="355" t="s">
        <v>17016</v>
      </c>
      <c r="F883" s="355" t="s">
        <v>17016</v>
      </c>
      <c r="G883" s="355" t="s">
        <v>17016</v>
      </c>
      <c r="H883" s="355" t="s">
        <v>17016</v>
      </c>
      <c r="I883" s="355" t="s">
        <v>17016</v>
      </c>
      <c r="J883" s="360">
        <f>J884+J886+J888</f>
        <v>37527.699999999997</v>
      </c>
      <c r="K883" s="360">
        <f t="shared" ref="K883:M883" si="499">K884+K886+K888</f>
        <v>30128.6</v>
      </c>
      <c r="L883" s="360">
        <f t="shared" si="499"/>
        <v>30128.6</v>
      </c>
      <c r="M883" s="361">
        <f t="shared" si="499"/>
        <v>1236</v>
      </c>
      <c r="N883" s="355" t="s">
        <v>17016</v>
      </c>
      <c r="O883" s="355" t="s">
        <v>17016</v>
      </c>
      <c r="P883" s="358" t="s">
        <v>17016</v>
      </c>
      <c r="Q883" s="362">
        <f>Q884+Q886+Q888</f>
        <v>28378044.662</v>
      </c>
      <c r="R883" s="362">
        <f t="shared" ref="R883:U883" si="500">R884+R886+R888</f>
        <v>0</v>
      </c>
      <c r="S883" s="360">
        <f t="shared" si="500"/>
        <v>14032878.49</v>
      </c>
      <c r="T883" s="360">
        <f t="shared" si="500"/>
        <v>0</v>
      </c>
      <c r="U883" s="360">
        <f t="shared" si="500"/>
        <v>14345166.172</v>
      </c>
      <c r="V883" s="356">
        <f t="shared" ref="V883:V889" si="501">Q883/J883</f>
        <v>756.18928583419722</v>
      </c>
      <c r="W883" s="373">
        <f>MAX(W884:W889)</f>
        <v>1083.0899999999999</v>
      </c>
      <c r="X883" s="396"/>
      <c r="Y883" s="396"/>
      <c r="Z883" s="396"/>
      <c r="AA883" s="396"/>
      <c r="AB883" s="396"/>
      <c r="AC883" s="396"/>
      <c r="AD883" s="396"/>
      <c r="AE883" s="396"/>
      <c r="AF883" s="396"/>
      <c r="AG883" s="396"/>
      <c r="AH883" s="396"/>
      <c r="AI883" s="396"/>
      <c r="AJ883" s="396"/>
      <c r="AK883" s="396"/>
      <c r="AL883" s="396"/>
      <c r="AM883" s="396"/>
      <c r="AN883" s="396"/>
      <c r="AO883" s="396"/>
      <c r="AP883" s="396"/>
      <c r="AQ883" s="396"/>
      <c r="AR883" s="396"/>
      <c r="AS883" s="396"/>
      <c r="AT883" s="396"/>
      <c r="AU883" s="396"/>
      <c r="AV883" s="396"/>
      <c r="AW883" s="396"/>
      <c r="AX883" s="396"/>
      <c r="AY883" s="396"/>
      <c r="AZ883" s="396"/>
      <c r="BA883" s="396"/>
      <c r="BB883" s="396"/>
      <c r="BC883" s="396"/>
      <c r="BD883" s="396"/>
      <c r="BE883" s="396"/>
      <c r="BF883" s="396"/>
      <c r="BG883" s="396"/>
      <c r="BH883" s="396"/>
      <c r="BI883" s="396"/>
      <c r="BJ883" s="396"/>
      <c r="BK883" s="396"/>
      <c r="BL883" s="396"/>
      <c r="BM883" s="396"/>
      <c r="BN883" s="396"/>
      <c r="BO883" s="396"/>
      <c r="BP883" s="396"/>
      <c r="BQ883" s="396"/>
      <c r="BR883" s="396"/>
      <c r="BS883" s="396"/>
      <c r="BT883" s="396"/>
      <c r="BU883" s="396"/>
      <c r="BV883" s="396"/>
      <c r="BW883" s="396"/>
      <c r="BX883" s="396"/>
      <c r="BY883" s="396"/>
      <c r="BZ883" s="396"/>
      <c r="CA883" s="396"/>
      <c r="CB883" s="396"/>
      <c r="CC883" s="396"/>
      <c r="CD883" s="396"/>
      <c r="CE883" s="396"/>
      <c r="CF883" s="396"/>
      <c r="CG883" s="396"/>
      <c r="CH883" s="396"/>
      <c r="CI883" s="396"/>
      <c r="CJ883" s="396"/>
      <c r="CK883" s="396"/>
      <c r="CL883" s="396"/>
      <c r="CM883" s="396"/>
      <c r="CN883" s="396"/>
      <c r="CO883" s="396"/>
      <c r="CP883" s="396"/>
      <c r="CQ883" s="396"/>
      <c r="CR883" s="396"/>
      <c r="CS883" s="396"/>
      <c r="CT883" s="396"/>
      <c r="CU883" s="396"/>
      <c r="CV883" s="396"/>
      <c r="CW883" s="396"/>
      <c r="CX883" s="396"/>
      <c r="CY883" s="396"/>
      <c r="CZ883" s="396"/>
      <c r="DA883" s="396"/>
      <c r="DB883" s="396"/>
      <c r="DC883" s="396"/>
      <c r="DD883" s="396"/>
      <c r="DE883" s="396"/>
      <c r="DF883" s="396"/>
      <c r="DG883" s="396"/>
      <c r="DH883" s="396"/>
      <c r="DI883" s="396"/>
      <c r="DJ883" s="396"/>
      <c r="DK883" s="396"/>
      <c r="DL883" s="396"/>
      <c r="DM883" s="396"/>
      <c r="DN883" s="396"/>
      <c r="DO883" s="396"/>
      <c r="DP883" s="396"/>
      <c r="DQ883" s="396"/>
      <c r="DR883" s="396"/>
      <c r="DS883" s="396"/>
      <c r="DT883" s="396"/>
      <c r="DU883" s="396"/>
      <c r="DV883" s="396"/>
      <c r="DW883" s="396"/>
      <c r="DX883" s="396"/>
      <c r="DY883" s="396"/>
      <c r="DZ883" s="396"/>
      <c r="EA883" s="396"/>
      <c r="EB883" s="396"/>
      <c r="EC883" s="396"/>
      <c r="ED883" s="396"/>
      <c r="EE883" s="396"/>
      <c r="EF883" s="396"/>
      <c r="EG883" s="396"/>
      <c r="EH883" s="396"/>
      <c r="EI883" s="396"/>
      <c r="EJ883" s="396"/>
      <c r="EK883" s="396"/>
      <c r="EL883" s="396"/>
      <c r="EM883" s="396"/>
      <c r="EN883" s="396"/>
      <c r="EO883" s="396"/>
      <c r="EP883" s="396"/>
      <c r="EQ883" s="396"/>
      <c r="ER883" s="396"/>
      <c r="ES883" s="396"/>
      <c r="ET883" s="396"/>
      <c r="EU883" s="396"/>
      <c r="EV883" s="396"/>
      <c r="EW883" s="396"/>
      <c r="EX883" s="396"/>
      <c r="EY883" s="396"/>
      <c r="EZ883" s="396"/>
      <c r="FA883" s="396"/>
      <c r="FB883" s="396"/>
      <c r="FC883" s="396"/>
      <c r="FD883" s="396"/>
      <c r="FE883" s="396"/>
      <c r="FF883" s="396"/>
      <c r="FG883" s="396"/>
      <c r="FH883" s="396"/>
      <c r="FI883" s="396"/>
      <c r="FJ883" s="396"/>
      <c r="FK883" s="396"/>
      <c r="FL883" s="396"/>
      <c r="FM883" s="396"/>
      <c r="FN883" s="396"/>
      <c r="FO883" s="396"/>
      <c r="FP883" s="396"/>
      <c r="FQ883" s="396"/>
      <c r="FR883" s="396"/>
      <c r="FS883" s="396"/>
      <c r="FT883" s="396"/>
      <c r="FU883" s="396"/>
      <c r="FV883" s="396"/>
      <c r="FW883" s="396"/>
      <c r="FX883" s="396"/>
      <c r="FY883" s="396"/>
      <c r="FZ883" s="396"/>
      <c r="GA883" s="396"/>
      <c r="GB883" s="396"/>
      <c r="GC883" s="396"/>
      <c r="GD883" s="396"/>
      <c r="GE883" s="396"/>
      <c r="GF883" s="396"/>
      <c r="GG883" s="396"/>
      <c r="GH883" s="396"/>
      <c r="GI883" s="396"/>
      <c r="GJ883" s="396"/>
      <c r="GK883" s="396"/>
      <c r="GL883" s="396"/>
      <c r="GM883" s="396"/>
      <c r="GN883" s="396"/>
      <c r="GO883" s="396"/>
      <c r="GP883" s="396"/>
      <c r="GQ883" s="396"/>
      <c r="GR883" s="396"/>
      <c r="GS883" s="396"/>
      <c r="GT883" s="396"/>
      <c r="GU883" s="396"/>
      <c r="GV883" s="396"/>
      <c r="GW883" s="396"/>
      <c r="GX883" s="396"/>
      <c r="GY883" s="396"/>
      <c r="GZ883" s="396"/>
      <c r="HA883" s="396"/>
      <c r="HB883" s="396"/>
      <c r="HC883" s="396"/>
      <c r="HD883" s="396"/>
      <c r="HE883" s="396"/>
      <c r="HF883" s="396"/>
      <c r="HG883" s="396"/>
      <c r="HH883" s="396"/>
      <c r="HI883" s="396"/>
      <c r="HJ883" s="396"/>
      <c r="HK883" s="396"/>
      <c r="HL883" s="396"/>
      <c r="HM883" s="396"/>
      <c r="HN883" s="396"/>
      <c r="HO883" s="396"/>
      <c r="HP883" s="396"/>
      <c r="HQ883" s="396"/>
      <c r="HR883" s="396"/>
      <c r="HS883" s="396"/>
      <c r="HT883" s="396"/>
      <c r="HU883" s="396"/>
      <c r="HV883" s="396"/>
      <c r="HW883" s="396"/>
      <c r="HX883" s="396"/>
      <c r="HY883" s="396"/>
      <c r="HZ883" s="396"/>
      <c r="IA883" s="396"/>
      <c r="IB883" s="396"/>
      <c r="IC883" s="396"/>
      <c r="ID883" s="396"/>
      <c r="IE883" s="396"/>
      <c r="IF883" s="396"/>
      <c r="IG883" s="396"/>
      <c r="IH883" s="396"/>
      <c r="II883" s="396"/>
      <c r="IJ883" s="396"/>
      <c r="IK883" s="396"/>
      <c r="IL883" s="396"/>
      <c r="IM883" s="396"/>
      <c r="IN883" s="396"/>
      <c r="IO883" s="396"/>
      <c r="IP883" s="396"/>
      <c r="IQ883" s="396"/>
      <c r="IR883" s="396"/>
      <c r="IS883" s="396"/>
      <c r="IT883" s="396"/>
      <c r="IU883" s="396"/>
      <c r="IV883" s="396"/>
      <c r="IW883" s="396"/>
      <c r="IX883" s="396"/>
      <c r="IY883" s="396"/>
      <c r="IZ883" s="396"/>
      <c r="JA883" s="396"/>
      <c r="JB883" s="396"/>
      <c r="JC883" s="396"/>
      <c r="JD883" s="396"/>
      <c r="JE883" s="396"/>
      <c r="JF883" s="396"/>
      <c r="JG883" s="396"/>
      <c r="JH883" s="396"/>
      <c r="JI883" s="396"/>
      <c r="JJ883" s="396"/>
      <c r="JK883" s="396"/>
      <c r="JL883" s="396"/>
      <c r="JM883" s="396"/>
      <c r="JN883" s="396"/>
      <c r="JO883" s="396"/>
      <c r="JP883" s="396"/>
      <c r="JQ883" s="396"/>
      <c r="JR883" s="396"/>
      <c r="JS883" s="396"/>
      <c r="JT883" s="396"/>
      <c r="JU883" s="396"/>
      <c r="JV883" s="396"/>
      <c r="JW883" s="396"/>
      <c r="JX883" s="396"/>
      <c r="JY883" s="396"/>
      <c r="JZ883" s="396"/>
      <c r="KA883" s="396"/>
      <c r="KB883" s="396"/>
      <c r="KC883" s="396"/>
      <c r="KD883" s="396"/>
      <c r="KE883" s="396"/>
      <c r="KF883" s="396"/>
      <c r="KG883" s="396"/>
      <c r="KH883" s="396"/>
      <c r="KI883" s="396"/>
      <c r="KJ883" s="396"/>
      <c r="KK883" s="396"/>
      <c r="KL883" s="396"/>
      <c r="KM883" s="396"/>
      <c r="KN883" s="396"/>
      <c r="KO883" s="396"/>
      <c r="KP883" s="396"/>
      <c r="KQ883" s="396"/>
      <c r="KR883" s="396"/>
      <c r="KS883" s="396"/>
      <c r="KT883" s="396"/>
      <c r="KU883" s="396"/>
      <c r="KV883" s="396"/>
      <c r="KW883" s="396"/>
      <c r="KX883" s="396"/>
      <c r="KY883" s="396"/>
      <c r="KZ883" s="396"/>
      <c r="LA883" s="396"/>
      <c r="LB883" s="396"/>
      <c r="LC883" s="396"/>
      <c r="LD883" s="396"/>
      <c r="LE883" s="396"/>
      <c r="LF883" s="396"/>
      <c r="LG883" s="396"/>
      <c r="LH883" s="396"/>
      <c r="LI883" s="396"/>
      <c r="LJ883" s="396"/>
      <c r="LK883" s="396"/>
      <c r="LL883" s="396"/>
      <c r="LM883" s="396"/>
      <c r="LN883" s="396"/>
      <c r="LO883" s="396"/>
      <c r="LP883" s="396"/>
      <c r="LQ883" s="396"/>
      <c r="LR883" s="396"/>
      <c r="LS883" s="396"/>
      <c r="LT883" s="396"/>
      <c r="LU883" s="396"/>
      <c r="LV883" s="396"/>
      <c r="LW883" s="396"/>
      <c r="LX883" s="396"/>
      <c r="LY883" s="396"/>
      <c r="LZ883" s="396"/>
      <c r="MA883" s="396"/>
      <c r="MB883" s="396"/>
      <c r="MC883" s="396"/>
      <c r="MD883" s="396"/>
      <c r="ME883" s="396"/>
      <c r="MF883" s="396"/>
      <c r="MG883" s="396"/>
      <c r="MH883" s="396"/>
      <c r="MI883" s="396"/>
      <c r="MJ883" s="396"/>
      <c r="MK883" s="396"/>
      <c r="ML883" s="396"/>
      <c r="MM883" s="396"/>
      <c r="MN883" s="396"/>
      <c r="MO883" s="396"/>
      <c r="MP883" s="396"/>
      <c r="MQ883" s="396"/>
      <c r="MR883" s="396"/>
      <c r="MS883" s="396"/>
      <c r="MT883" s="396"/>
      <c r="MU883" s="396"/>
      <c r="MV883" s="396"/>
      <c r="MW883" s="396"/>
      <c r="MX883" s="396"/>
      <c r="MY883" s="396"/>
      <c r="MZ883" s="396"/>
      <c r="NA883" s="396"/>
      <c r="NB883" s="396"/>
      <c r="NC883" s="396"/>
      <c r="ND883" s="396"/>
      <c r="NE883" s="396"/>
      <c r="NF883" s="396"/>
      <c r="NG883" s="396"/>
      <c r="NH883" s="396"/>
      <c r="NI883" s="396"/>
      <c r="NJ883" s="396"/>
      <c r="NK883" s="396"/>
      <c r="NL883" s="396"/>
      <c r="NM883" s="396"/>
      <c r="NN883" s="396"/>
      <c r="NO883" s="396"/>
      <c r="NP883" s="396"/>
      <c r="NQ883" s="396"/>
      <c r="NR883" s="396"/>
      <c r="NS883" s="396"/>
      <c r="NT883" s="396"/>
      <c r="NU883" s="396"/>
      <c r="NV883" s="396"/>
      <c r="NW883" s="396"/>
      <c r="NX883" s="396"/>
      <c r="NY883" s="396"/>
      <c r="NZ883" s="396"/>
      <c r="OA883" s="396"/>
      <c r="OB883" s="396"/>
      <c r="OC883" s="396"/>
      <c r="OD883" s="396"/>
      <c r="OE883" s="396"/>
      <c r="OF883" s="396"/>
      <c r="OG883" s="396"/>
      <c r="OH883" s="396"/>
      <c r="OI883" s="396"/>
      <c r="OJ883" s="396"/>
      <c r="OK883" s="396"/>
      <c r="OL883" s="396"/>
      <c r="OM883" s="396"/>
      <c r="ON883" s="396"/>
      <c r="OO883" s="396"/>
      <c r="OP883" s="396"/>
      <c r="OQ883" s="396"/>
      <c r="OR883" s="396"/>
      <c r="OS883" s="396"/>
      <c r="OT883" s="396"/>
      <c r="OU883" s="396"/>
      <c r="OV883" s="396"/>
      <c r="OW883" s="396"/>
      <c r="OX883" s="396"/>
      <c r="OY883" s="396"/>
      <c r="OZ883" s="396"/>
      <c r="PA883" s="396"/>
      <c r="PB883" s="396"/>
      <c r="PC883" s="396"/>
      <c r="PD883" s="396"/>
      <c r="PE883" s="396"/>
      <c r="PF883" s="396"/>
      <c r="PG883" s="396"/>
      <c r="PH883" s="396"/>
      <c r="PI883" s="396"/>
      <c r="PJ883" s="396"/>
      <c r="PK883" s="396"/>
      <c r="PL883" s="396"/>
      <c r="PM883" s="396"/>
      <c r="PN883" s="396"/>
      <c r="PO883" s="396"/>
      <c r="PP883" s="396"/>
      <c r="PQ883" s="396"/>
      <c r="PR883" s="396"/>
      <c r="PS883" s="396"/>
      <c r="PT883" s="396"/>
      <c r="PU883" s="396"/>
      <c r="PV883" s="396"/>
      <c r="PW883" s="396"/>
      <c r="PX883" s="396"/>
      <c r="PY883" s="396"/>
      <c r="PZ883" s="396"/>
      <c r="QA883" s="396"/>
      <c r="QB883" s="396"/>
      <c r="QC883" s="396"/>
      <c r="QD883" s="396"/>
      <c r="QE883" s="396"/>
      <c r="QF883" s="396"/>
      <c r="QG883" s="396"/>
      <c r="QH883" s="396"/>
      <c r="QI883" s="396"/>
      <c r="QJ883" s="396"/>
      <c r="QK883" s="396"/>
      <c r="QL883" s="396"/>
      <c r="QM883" s="396"/>
      <c r="QN883" s="396"/>
      <c r="QO883" s="396"/>
      <c r="QP883" s="396"/>
      <c r="QQ883" s="396"/>
      <c r="QR883" s="396"/>
      <c r="QS883" s="396"/>
      <c r="QT883" s="396"/>
      <c r="QU883" s="396"/>
      <c r="QV883" s="396"/>
      <c r="QW883" s="396"/>
      <c r="QX883" s="396"/>
      <c r="QY883" s="396"/>
      <c r="QZ883" s="396"/>
      <c r="RA883" s="396"/>
      <c r="RB883" s="396"/>
      <c r="RC883" s="396"/>
      <c r="RD883" s="396"/>
      <c r="RE883" s="396"/>
      <c r="RF883" s="396"/>
      <c r="RG883" s="396"/>
      <c r="RH883" s="396"/>
      <c r="RI883" s="396"/>
      <c r="RJ883" s="396"/>
      <c r="RK883" s="396"/>
      <c r="RL883" s="396"/>
      <c r="RM883" s="396"/>
      <c r="RN883" s="396"/>
      <c r="RO883" s="396"/>
      <c r="RP883" s="396"/>
      <c r="RQ883" s="396"/>
      <c r="RR883" s="396"/>
      <c r="RS883" s="396"/>
      <c r="RT883" s="396"/>
      <c r="RU883" s="396"/>
      <c r="RV883" s="396"/>
      <c r="RW883" s="396"/>
      <c r="RX883" s="396"/>
      <c r="RY883" s="396"/>
      <c r="RZ883" s="396"/>
      <c r="SA883" s="396"/>
      <c r="SB883" s="396"/>
      <c r="SC883" s="396"/>
      <c r="SD883" s="396"/>
      <c r="SE883" s="396"/>
      <c r="SF883" s="396"/>
      <c r="SG883" s="396"/>
      <c r="SH883" s="396"/>
      <c r="SI883" s="396"/>
      <c r="SJ883" s="396"/>
      <c r="SK883" s="396"/>
      <c r="SL883" s="396"/>
      <c r="SM883" s="396"/>
      <c r="SN883" s="396"/>
      <c r="SO883" s="396"/>
      <c r="SP883" s="396"/>
      <c r="SQ883" s="396"/>
      <c r="SR883" s="396"/>
      <c r="SS883" s="396"/>
      <c r="ST883" s="396"/>
      <c r="SU883" s="396"/>
      <c r="SV883" s="396"/>
      <c r="SW883" s="396"/>
      <c r="SX883" s="396"/>
      <c r="SY883" s="396"/>
      <c r="SZ883" s="396"/>
      <c r="TA883" s="396"/>
      <c r="TB883" s="396"/>
      <c r="TC883" s="396"/>
      <c r="TD883" s="396"/>
      <c r="TE883" s="396"/>
      <c r="TF883" s="396"/>
      <c r="TG883" s="396"/>
      <c r="TH883" s="396"/>
      <c r="TI883" s="396"/>
      <c r="TJ883" s="396"/>
      <c r="TK883" s="396"/>
      <c r="TL883" s="396"/>
      <c r="TM883" s="396"/>
      <c r="TN883" s="396"/>
      <c r="TO883" s="396"/>
      <c r="TP883" s="396"/>
      <c r="TQ883" s="396"/>
      <c r="TR883" s="396"/>
      <c r="TS883" s="396"/>
      <c r="TT883" s="396"/>
      <c r="TU883" s="396"/>
      <c r="TV883" s="396"/>
      <c r="TW883" s="396"/>
      <c r="TX883" s="396"/>
      <c r="TY883" s="396"/>
      <c r="TZ883" s="396"/>
      <c r="UA883" s="396"/>
      <c r="UB883" s="396"/>
      <c r="UC883" s="396"/>
      <c r="UD883" s="396"/>
      <c r="UE883" s="396"/>
      <c r="UF883" s="396"/>
      <c r="UG883" s="396"/>
      <c r="UH883" s="396"/>
      <c r="UI883" s="396"/>
      <c r="UJ883" s="396"/>
      <c r="UK883" s="396"/>
      <c r="UL883" s="396"/>
      <c r="UM883" s="396"/>
      <c r="UN883" s="396"/>
      <c r="UO883" s="396"/>
      <c r="UP883" s="396"/>
      <c r="UQ883" s="396"/>
      <c r="UR883" s="396"/>
      <c r="US883" s="396"/>
      <c r="UT883" s="396"/>
      <c r="UU883" s="396"/>
      <c r="UV883" s="396"/>
      <c r="UW883" s="396"/>
      <c r="UX883" s="396"/>
      <c r="UY883" s="396"/>
      <c r="UZ883" s="396"/>
      <c r="VA883" s="396"/>
      <c r="VB883" s="396"/>
      <c r="VC883" s="396"/>
      <c r="VD883" s="396"/>
      <c r="VE883" s="396"/>
      <c r="VF883" s="396"/>
      <c r="VG883" s="396"/>
      <c r="VH883" s="396"/>
      <c r="VI883" s="396"/>
      <c r="VJ883" s="396"/>
      <c r="VK883" s="396"/>
      <c r="VL883" s="396"/>
      <c r="VM883" s="396"/>
      <c r="VN883" s="396"/>
      <c r="VO883" s="396"/>
      <c r="VP883" s="396"/>
      <c r="VQ883" s="396"/>
      <c r="VR883" s="396"/>
      <c r="VS883" s="396"/>
      <c r="VT883" s="396"/>
      <c r="VU883" s="396"/>
      <c r="VV883" s="396"/>
      <c r="VW883" s="396"/>
      <c r="VX883" s="396"/>
      <c r="VY883" s="396"/>
      <c r="VZ883" s="396"/>
      <c r="WA883" s="396"/>
      <c r="WB883" s="396"/>
      <c r="WC883" s="396"/>
      <c r="WD883" s="396"/>
      <c r="WE883" s="396"/>
      <c r="WF883" s="396"/>
      <c r="WG883" s="396"/>
      <c r="WH883" s="396"/>
      <c r="WI883" s="396"/>
      <c r="WJ883" s="396"/>
      <c r="WK883" s="396"/>
      <c r="WL883" s="396"/>
      <c r="WM883" s="396"/>
      <c r="WN883" s="396"/>
      <c r="WO883" s="396"/>
      <c r="WP883" s="396"/>
      <c r="WQ883" s="396"/>
      <c r="WR883" s="396"/>
      <c r="WS883" s="396"/>
      <c r="WT883" s="396"/>
      <c r="WU883" s="396"/>
      <c r="WV883" s="396"/>
      <c r="WW883" s="396"/>
      <c r="WX883" s="396"/>
      <c r="WY883" s="396"/>
      <c r="WZ883" s="396"/>
      <c r="XA883" s="396"/>
      <c r="XB883" s="396"/>
      <c r="XC883" s="396"/>
      <c r="XD883" s="396"/>
      <c r="XE883" s="396"/>
      <c r="XF883" s="396"/>
      <c r="XG883" s="396"/>
      <c r="XH883" s="396"/>
      <c r="XI883" s="396"/>
      <c r="XJ883" s="396"/>
      <c r="XK883" s="396"/>
      <c r="XL883" s="396"/>
      <c r="XM883" s="396"/>
      <c r="XN883" s="396"/>
      <c r="XO883" s="396"/>
      <c r="XP883" s="396"/>
      <c r="XQ883" s="396"/>
      <c r="XR883" s="396"/>
      <c r="XS883" s="396"/>
      <c r="XT883" s="396"/>
      <c r="XU883" s="396"/>
      <c r="XV883" s="396"/>
      <c r="XW883" s="396"/>
      <c r="XX883" s="396"/>
      <c r="XY883" s="396"/>
      <c r="XZ883" s="396"/>
      <c r="YA883" s="396"/>
      <c r="YB883" s="396"/>
      <c r="YC883" s="396"/>
      <c r="YD883" s="396"/>
      <c r="YE883" s="396"/>
      <c r="YF883" s="396"/>
      <c r="YG883" s="396"/>
      <c r="YH883" s="396"/>
      <c r="YI883" s="396"/>
      <c r="YJ883" s="396"/>
      <c r="YK883" s="396"/>
      <c r="YL883" s="396"/>
      <c r="YM883" s="396"/>
      <c r="YN883" s="396"/>
      <c r="YO883" s="396"/>
      <c r="YP883" s="396"/>
      <c r="YQ883" s="396"/>
      <c r="YR883" s="396"/>
      <c r="YS883" s="396"/>
      <c r="YT883" s="396"/>
      <c r="YU883" s="396"/>
      <c r="YV883" s="396"/>
      <c r="YW883" s="396"/>
      <c r="YX883" s="396"/>
      <c r="YY883" s="396"/>
      <c r="YZ883" s="396"/>
      <c r="ZA883" s="396"/>
      <c r="ZB883" s="396"/>
      <c r="ZC883" s="396"/>
      <c r="ZD883" s="396"/>
      <c r="ZE883" s="396"/>
      <c r="ZF883" s="396"/>
      <c r="ZG883" s="396"/>
      <c r="ZH883" s="396"/>
      <c r="ZI883" s="396"/>
      <c r="ZJ883" s="396"/>
      <c r="ZK883" s="396"/>
      <c r="ZL883" s="396"/>
      <c r="ZM883" s="396"/>
      <c r="ZN883" s="396"/>
      <c r="ZO883" s="396"/>
      <c r="ZP883" s="396"/>
      <c r="ZQ883" s="396"/>
      <c r="ZR883" s="396"/>
      <c r="ZS883" s="396"/>
      <c r="ZT883" s="396"/>
      <c r="ZU883" s="396"/>
      <c r="ZV883" s="396"/>
      <c r="ZW883" s="396"/>
      <c r="ZX883" s="396"/>
      <c r="ZY883" s="396"/>
      <c r="ZZ883" s="396"/>
      <c r="AAA883" s="396"/>
      <c r="AAB883" s="396"/>
      <c r="AAC883" s="396"/>
      <c r="AAD883" s="396"/>
      <c r="AAE883" s="396"/>
      <c r="AAF883" s="396"/>
      <c r="AAG883" s="396"/>
      <c r="AAH883" s="396"/>
      <c r="AAI883" s="396"/>
      <c r="AAJ883" s="396"/>
      <c r="AAK883" s="396"/>
      <c r="AAL883" s="396"/>
      <c r="AAM883" s="396"/>
      <c r="AAN883" s="396"/>
      <c r="AAO883" s="396"/>
      <c r="AAP883" s="396"/>
      <c r="AAQ883" s="396"/>
      <c r="AAR883" s="396"/>
      <c r="AAS883" s="396"/>
      <c r="AAT883" s="396"/>
      <c r="AAU883" s="396"/>
      <c r="AAV883" s="396"/>
      <c r="AAW883" s="396"/>
      <c r="AAX883" s="396"/>
      <c r="AAY883" s="396"/>
      <c r="AAZ883" s="396"/>
      <c r="ABA883" s="396"/>
      <c r="ABB883" s="396"/>
      <c r="ABC883" s="396"/>
      <c r="ABD883" s="396"/>
      <c r="ABE883" s="396"/>
      <c r="ABF883" s="396"/>
      <c r="ABG883" s="396"/>
      <c r="ABH883" s="396"/>
      <c r="ABI883" s="396"/>
      <c r="ABJ883" s="396"/>
      <c r="ABK883" s="396"/>
      <c r="ABL883" s="396"/>
      <c r="ABM883" s="396"/>
      <c r="ABN883" s="396"/>
      <c r="ABO883" s="396"/>
      <c r="ABP883" s="396"/>
      <c r="ABQ883" s="396"/>
      <c r="ABR883" s="396"/>
      <c r="ABS883" s="396"/>
      <c r="ABT883" s="396"/>
      <c r="ABU883" s="396"/>
      <c r="ABV883" s="396"/>
      <c r="ABW883" s="396"/>
      <c r="ABX883" s="396"/>
      <c r="ABY883" s="396"/>
      <c r="ABZ883" s="396"/>
      <c r="ACA883" s="396"/>
      <c r="ACB883" s="396"/>
      <c r="ACC883" s="396"/>
      <c r="ACD883" s="396"/>
      <c r="ACE883" s="396"/>
      <c r="ACF883" s="396"/>
      <c r="ACG883" s="396"/>
      <c r="ACH883" s="396"/>
      <c r="ACI883" s="396"/>
      <c r="ACJ883" s="396"/>
      <c r="ACK883" s="396"/>
      <c r="ACL883" s="396"/>
      <c r="ACM883" s="396"/>
      <c r="ACN883" s="396"/>
      <c r="ACO883" s="396"/>
      <c r="ACP883" s="396"/>
      <c r="ACQ883" s="396"/>
      <c r="ACR883" s="396"/>
      <c r="ACS883" s="396"/>
      <c r="ACT883" s="396"/>
      <c r="ACU883" s="396"/>
      <c r="ACV883" s="396"/>
      <c r="ACW883" s="396"/>
      <c r="ACX883" s="396"/>
      <c r="ACY883" s="396"/>
      <c r="ACZ883" s="396"/>
      <c r="ADA883" s="396"/>
      <c r="ADB883" s="396"/>
      <c r="ADC883" s="396"/>
      <c r="ADD883" s="396"/>
      <c r="ADE883" s="396"/>
      <c r="ADF883" s="396"/>
      <c r="ADG883" s="396"/>
      <c r="ADH883" s="396"/>
      <c r="ADI883" s="396"/>
      <c r="ADJ883" s="396"/>
      <c r="ADK883" s="396"/>
      <c r="ADL883" s="396"/>
      <c r="ADM883" s="396"/>
      <c r="ADN883" s="396"/>
      <c r="ADO883" s="396"/>
      <c r="ADP883" s="396"/>
      <c r="ADQ883" s="396"/>
      <c r="ADR883" s="396"/>
      <c r="ADS883" s="396"/>
      <c r="ADT883" s="396"/>
      <c r="ADU883" s="396"/>
      <c r="ADV883" s="396"/>
      <c r="ADW883" s="396"/>
      <c r="ADX883" s="396"/>
      <c r="ADY883" s="396"/>
      <c r="ADZ883" s="396"/>
      <c r="AEA883" s="396"/>
      <c r="AEB883" s="396"/>
      <c r="AEC883" s="396"/>
      <c r="AED883" s="396"/>
      <c r="AEE883" s="396"/>
      <c r="AEF883" s="396"/>
      <c r="AEG883" s="396"/>
      <c r="AEH883" s="396"/>
      <c r="AEI883" s="396"/>
      <c r="AEJ883" s="396"/>
      <c r="AEK883" s="396"/>
      <c r="AEL883" s="396"/>
      <c r="AEM883" s="396"/>
      <c r="AEN883" s="396"/>
      <c r="AEO883" s="396"/>
      <c r="AEP883" s="396"/>
      <c r="AEQ883" s="396"/>
      <c r="AER883" s="396"/>
      <c r="AES883" s="396"/>
      <c r="AET883" s="396"/>
      <c r="AEU883" s="396"/>
      <c r="AEV883" s="396"/>
      <c r="AEW883" s="396"/>
      <c r="AEX883" s="396"/>
      <c r="AEY883" s="396"/>
      <c r="AEZ883" s="396"/>
      <c r="AFA883" s="396"/>
      <c r="AFB883" s="396"/>
      <c r="AFC883" s="396"/>
      <c r="AFD883" s="396"/>
      <c r="AFE883" s="396"/>
      <c r="AFF883" s="396"/>
      <c r="AFG883" s="396"/>
      <c r="AFH883" s="396"/>
      <c r="AFI883" s="396"/>
      <c r="AFJ883" s="396"/>
      <c r="AFK883" s="396"/>
      <c r="AFL883" s="396"/>
      <c r="AFM883" s="396"/>
      <c r="AFN883" s="396"/>
      <c r="AFO883" s="396"/>
      <c r="AFP883" s="396"/>
      <c r="AFQ883" s="396"/>
      <c r="AFR883" s="396"/>
      <c r="AFS883" s="396"/>
      <c r="AFT883" s="396"/>
      <c r="AFU883" s="396"/>
      <c r="AFV883" s="396"/>
      <c r="AFW883" s="396"/>
      <c r="AFX883" s="396"/>
      <c r="AFY883" s="396"/>
      <c r="AFZ883" s="396"/>
      <c r="AGA883" s="396"/>
      <c r="AGB883" s="396"/>
      <c r="AGC883" s="396"/>
      <c r="AGD883" s="396"/>
      <c r="AGE883" s="396"/>
      <c r="AGF883" s="396"/>
      <c r="AGG883" s="396"/>
      <c r="AGH883" s="396"/>
      <c r="AGI883" s="396"/>
      <c r="AGJ883" s="396"/>
      <c r="AGK883" s="396"/>
      <c r="AGL883" s="396"/>
      <c r="AGM883" s="396"/>
      <c r="AGN883" s="396"/>
      <c r="AGO883" s="396"/>
      <c r="AGP883" s="396"/>
      <c r="AGQ883" s="396"/>
      <c r="AGR883" s="396"/>
      <c r="AGS883" s="396"/>
      <c r="AGT883" s="396"/>
      <c r="AGU883" s="396"/>
      <c r="AGV883" s="396"/>
      <c r="AGW883" s="396"/>
      <c r="AGX883" s="396"/>
      <c r="AGY883" s="396"/>
      <c r="AGZ883" s="396"/>
      <c r="AHA883" s="396"/>
      <c r="AHB883" s="396"/>
      <c r="AHC883" s="396"/>
      <c r="AHD883" s="396"/>
      <c r="AHE883" s="396"/>
      <c r="AHF883" s="396"/>
      <c r="AHG883" s="396"/>
      <c r="AHH883" s="396"/>
      <c r="AHI883" s="396"/>
      <c r="AHJ883" s="396"/>
      <c r="AHK883" s="396"/>
      <c r="AHL883" s="396"/>
      <c r="AHM883" s="396"/>
      <c r="AHN883" s="396"/>
      <c r="AHO883" s="396"/>
      <c r="AHP883" s="396"/>
      <c r="AHQ883" s="396"/>
      <c r="AHR883" s="396"/>
      <c r="AHS883" s="396"/>
      <c r="AHT883" s="396"/>
      <c r="AHU883" s="396"/>
      <c r="AHV883" s="396"/>
      <c r="AHW883" s="396"/>
      <c r="AHX883" s="396"/>
      <c r="AHY883" s="396"/>
      <c r="AHZ883" s="396"/>
      <c r="AIA883" s="396"/>
      <c r="AIB883" s="396"/>
      <c r="AIC883" s="396"/>
      <c r="AID883" s="396"/>
      <c r="AIE883" s="396"/>
      <c r="AIF883" s="396"/>
      <c r="AIG883" s="396"/>
      <c r="AIH883" s="396"/>
      <c r="AII883" s="396"/>
      <c r="AIJ883" s="396"/>
      <c r="AIK883" s="396"/>
      <c r="AIL883" s="396"/>
      <c r="AIM883" s="396"/>
      <c r="AIN883" s="396"/>
      <c r="AIO883" s="396"/>
      <c r="AIP883" s="396"/>
      <c r="AIQ883" s="396"/>
      <c r="AIR883" s="396"/>
      <c r="AIS883" s="396"/>
      <c r="AIT883" s="396"/>
      <c r="AIU883" s="396"/>
      <c r="AIV883" s="396"/>
      <c r="AIW883" s="396"/>
      <c r="AIX883" s="396"/>
      <c r="AIY883" s="396"/>
      <c r="AIZ883" s="396"/>
      <c r="AJA883" s="396"/>
      <c r="AJB883" s="396"/>
      <c r="AJC883" s="396"/>
      <c r="AJD883" s="396"/>
      <c r="AJE883" s="396"/>
      <c r="AJF883" s="396"/>
      <c r="AJG883" s="396"/>
      <c r="AJH883" s="396"/>
      <c r="AJI883" s="396"/>
      <c r="AJJ883" s="396"/>
      <c r="AJK883" s="396"/>
      <c r="AJL883" s="396"/>
      <c r="AJM883" s="396"/>
      <c r="AJN883" s="396"/>
      <c r="AJO883" s="396"/>
      <c r="AJP883" s="396"/>
      <c r="AJQ883" s="396"/>
      <c r="AJR883" s="396"/>
      <c r="AJS883" s="396"/>
      <c r="AJT883" s="396"/>
      <c r="AJU883" s="396"/>
      <c r="AJV883" s="396"/>
      <c r="AJW883" s="396"/>
      <c r="AJX883" s="396"/>
      <c r="AJY883" s="396"/>
      <c r="AJZ883" s="396"/>
      <c r="AKA883" s="396"/>
      <c r="AKB883" s="396"/>
      <c r="AKC883" s="396"/>
      <c r="AKD883" s="396"/>
      <c r="AKE883" s="396"/>
      <c r="AKF883" s="396"/>
      <c r="AKG883" s="396"/>
      <c r="AKH883" s="396"/>
      <c r="AKI883" s="396"/>
      <c r="AKJ883" s="396"/>
      <c r="AKK883" s="396"/>
      <c r="AKL883" s="396"/>
      <c r="AKM883" s="396"/>
      <c r="AKN883" s="396"/>
      <c r="AKO883" s="396"/>
      <c r="AKP883" s="396"/>
      <c r="AKQ883" s="396"/>
      <c r="AKR883" s="396"/>
      <c r="AKS883" s="396"/>
      <c r="AKT883" s="396"/>
      <c r="AKU883" s="396"/>
      <c r="AKV883" s="396"/>
      <c r="AKW883" s="396"/>
      <c r="AKX883" s="396"/>
      <c r="AKY883" s="396"/>
      <c r="AKZ883" s="396"/>
      <c r="ALA883" s="396"/>
      <c r="ALB883" s="396"/>
      <c r="ALC883" s="396"/>
      <c r="ALD883" s="396"/>
      <c r="ALE883" s="396"/>
      <c r="ALF883" s="396"/>
      <c r="ALG883" s="396"/>
      <c r="ALH883" s="396"/>
      <c r="ALI883" s="396"/>
      <c r="ALJ883" s="396"/>
      <c r="ALK883" s="396"/>
      <c r="ALL883" s="396"/>
      <c r="ALM883" s="396"/>
      <c r="ALN883" s="396"/>
      <c r="ALO883" s="396"/>
      <c r="ALP883" s="396"/>
      <c r="ALQ883" s="396"/>
      <c r="ALR883" s="396"/>
      <c r="ALS883" s="396"/>
      <c r="ALT883" s="396"/>
      <c r="ALU883" s="396"/>
      <c r="ALV883" s="396"/>
      <c r="ALW883" s="396"/>
      <c r="ALX883" s="396"/>
      <c r="ALY883" s="396"/>
      <c r="ALZ883" s="396"/>
      <c r="AMA883" s="396"/>
      <c r="AMB883" s="396"/>
      <c r="AMC883" s="396"/>
      <c r="AMD883" s="396"/>
      <c r="AME883" s="396"/>
      <c r="AMF883" s="396"/>
      <c r="AMG883" s="396"/>
      <c r="AMH883" s="396"/>
      <c r="AMI883" s="396"/>
      <c r="AMJ883" s="396"/>
      <c r="AMK883" s="396"/>
      <c r="AML883" s="396"/>
      <c r="AMM883" s="396"/>
      <c r="AMN883" s="396"/>
      <c r="AMO883" s="396"/>
      <c r="AMP883" s="396"/>
      <c r="AMQ883" s="396"/>
      <c r="AMR883" s="396"/>
      <c r="AMS883" s="396"/>
      <c r="AMT883" s="396"/>
      <c r="AMU883" s="396"/>
      <c r="AMV883" s="396"/>
      <c r="AMW883" s="396"/>
      <c r="AMX883" s="396"/>
      <c r="AMY883" s="396"/>
      <c r="AMZ883" s="396"/>
      <c r="ANA883" s="396"/>
      <c r="ANB883" s="396"/>
      <c r="ANC883" s="396"/>
      <c r="AND883" s="396"/>
      <c r="ANE883" s="396"/>
      <c r="ANF883" s="396"/>
      <c r="ANG883" s="396"/>
      <c r="ANH883" s="396"/>
      <c r="ANI883" s="396"/>
      <c r="ANJ883" s="396"/>
      <c r="ANK883" s="396"/>
      <c r="ANL883" s="396"/>
      <c r="ANM883" s="396"/>
      <c r="ANN883" s="396"/>
      <c r="ANO883" s="396"/>
      <c r="ANP883" s="396"/>
      <c r="ANQ883" s="396"/>
      <c r="ANR883" s="396"/>
      <c r="ANS883" s="396"/>
      <c r="ANT883" s="396"/>
      <c r="ANU883" s="396"/>
      <c r="ANV883" s="396"/>
      <c r="ANW883" s="396"/>
      <c r="ANX883" s="396"/>
      <c r="ANY883" s="396"/>
      <c r="ANZ883" s="396"/>
      <c r="AOA883" s="396"/>
      <c r="AOB883" s="396"/>
      <c r="AOC883" s="396"/>
      <c r="AOD883" s="396"/>
      <c r="AOE883" s="396"/>
      <c r="AOF883" s="396"/>
      <c r="AOG883" s="396"/>
      <c r="AOH883" s="396"/>
      <c r="AOI883" s="396"/>
      <c r="AOJ883" s="396"/>
      <c r="AOK883" s="396"/>
      <c r="AOL883" s="396"/>
      <c r="AOM883" s="396"/>
      <c r="AON883" s="396"/>
      <c r="AOO883" s="396"/>
      <c r="AOP883" s="396"/>
      <c r="AOQ883" s="396"/>
      <c r="AOR883" s="396"/>
      <c r="AOS883" s="396"/>
      <c r="AOT883" s="396"/>
      <c r="AOU883" s="396"/>
      <c r="AOV883" s="396"/>
      <c r="AOW883" s="396"/>
      <c r="AOX883" s="396"/>
      <c r="AOY883" s="396"/>
      <c r="AOZ883" s="396"/>
      <c r="APA883" s="396"/>
      <c r="APB883" s="396"/>
      <c r="APC883" s="396"/>
      <c r="APD883" s="396"/>
      <c r="APE883" s="396"/>
      <c r="APF883" s="396"/>
      <c r="APG883" s="396"/>
      <c r="APH883" s="396"/>
      <c r="API883" s="396"/>
      <c r="APJ883" s="396"/>
      <c r="APK883" s="396"/>
      <c r="APL883" s="396"/>
      <c r="APM883" s="396"/>
      <c r="APN883" s="396"/>
      <c r="APO883" s="396"/>
      <c r="APP883" s="396"/>
      <c r="APQ883" s="396"/>
      <c r="APR883" s="396"/>
      <c r="APS883" s="396"/>
      <c r="APT883" s="396"/>
      <c r="APU883" s="396"/>
      <c r="APV883" s="396"/>
      <c r="APW883" s="396"/>
      <c r="APX883" s="396"/>
      <c r="APY883" s="396"/>
      <c r="APZ883" s="396"/>
      <c r="AQA883" s="396"/>
      <c r="AQB883" s="396"/>
      <c r="AQC883" s="396"/>
      <c r="AQD883" s="396"/>
      <c r="AQE883" s="396"/>
      <c r="AQF883" s="396"/>
      <c r="AQG883" s="396"/>
      <c r="AQH883" s="396"/>
      <c r="AQI883" s="396"/>
      <c r="AQJ883" s="396"/>
      <c r="AQK883" s="396"/>
      <c r="AQL883" s="396"/>
      <c r="AQM883" s="396"/>
      <c r="AQN883" s="396"/>
      <c r="AQO883" s="396"/>
      <c r="AQP883" s="396"/>
      <c r="AQQ883" s="396"/>
      <c r="AQR883" s="396"/>
      <c r="AQS883" s="396"/>
      <c r="AQT883" s="396"/>
      <c r="AQU883" s="396"/>
      <c r="AQV883" s="396"/>
      <c r="AQW883" s="396"/>
      <c r="AQX883" s="396"/>
      <c r="AQY883" s="396"/>
      <c r="AQZ883" s="396"/>
      <c r="ARA883" s="396"/>
      <c r="ARB883" s="396"/>
      <c r="ARC883" s="396"/>
      <c r="ARD883" s="396"/>
      <c r="ARE883" s="396"/>
      <c r="ARF883" s="396"/>
      <c r="ARG883" s="396"/>
      <c r="ARH883" s="396"/>
      <c r="ARI883" s="396"/>
      <c r="ARJ883" s="396"/>
      <c r="ARK883" s="396"/>
      <c r="ARL883" s="396"/>
      <c r="ARM883" s="396"/>
      <c r="ARN883" s="396"/>
      <c r="ARO883" s="396"/>
      <c r="ARP883" s="396"/>
      <c r="ARQ883" s="396"/>
      <c r="ARR883" s="396"/>
      <c r="ARS883" s="396"/>
      <c r="ART883" s="396"/>
      <c r="ARU883" s="396"/>
      <c r="ARV883" s="396"/>
      <c r="ARW883" s="396"/>
      <c r="ARX883" s="396"/>
      <c r="ARY883" s="396"/>
      <c r="ARZ883" s="396"/>
      <c r="ASA883" s="396"/>
      <c r="ASB883" s="396"/>
      <c r="ASC883" s="396"/>
      <c r="ASD883" s="396"/>
      <c r="ASE883" s="396"/>
      <c r="ASF883" s="396"/>
      <c r="ASG883" s="396"/>
      <c r="ASH883" s="396"/>
      <c r="ASI883" s="396"/>
      <c r="ASJ883" s="396"/>
      <c r="ASK883" s="396"/>
      <c r="ASL883" s="396"/>
      <c r="ASM883" s="396"/>
      <c r="ASN883" s="396"/>
      <c r="ASO883" s="396"/>
      <c r="ASP883" s="396"/>
      <c r="ASQ883" s="396"/>
      <c r="ASR883" s="396"/>
      <c r="ASS883" s="396"/>
      <c r="AST883" s="396"/>
      <c r="ASU883" s="396"/>
      <c r="ASV883" s="396"/>
      <c r="ASW883" s="396"/>
      <c r="ASX883" s="396"/>
      <c r="ASY883" s="396"/>
      <c r="ASZ883" s="396"/>
      <c r="ATA883" s="396"/>
      <c r="ATB883" s="396"/>
      <c r="ATC883" s="396"/>
      <c r="ATD883" s="396"/>
      <c r="ATE883" s="396"/>
      <c r="ATF883" s="396"/>
      <c r="ATG883" s="396"/>
      <c r="ATH883" s="396"/>
      <c r="ATI883" s="396"/>
      <c r="ATJ883" s="396"/>
      <c r="ATK883" s="396"/>
      <c r="ATL883" s="396"/>
      <c r="ATM883" s="396"/>
      <c r="ATN883" s="396"/>
      <c r="ATO883" s="396"/>
      <c r="ATP883" s="396"/>
      <c r="ATQ883" s="396"/>
      <c r="ATR883" s="396"/>
      <c r="ATS883" s="396"/>
      <c r="ATT883" s="396"/>
      <c r="ATU883" s="396"/>
      <c r="ATV883" s="396"/>
      <c r="ATW883" s="396"/>
      <c r="ATX883" s="396"/>
      <c r="ATY883" s="396"/>
      <c r="ATZ883" s="396"/>
      <c r="AUA883" s="396"/>
      <c r="AUB883" s="396"/>
      <c r="AUC883" s="396"/>
      <c r="AUD883" s="396"/>
      <c r="AUE883" s="396"/>
      <c r="AUF883" s="396"/>
      <c r="AUG883" s="396"/>
      <c r="AUH883" s="396"/>
      <c r="AUI883" s="396"/>
      <c r="AUJ883" s="396"/>
      <c r="AUK883" s="396"/>
      <c r="AUL883" s="396"/>
      <c r="AUM883" s="396"/>
      <c r="AUN883" s="396"/>
      <c r="AUO883" s="396"/>
      <c r="AUP883" s="396"/>
      <c r="AUQ883" s="396"/>
      <c r="AUR883" s="396"/>
      <c r="AUS883" s="396"/>
      <c r="AUT883" s="396"/>
      <c r="AUU883" s="396"/>
      <c r="AUV883" s="396"/>
      <c r="AUW883" s="396"/>
      <c r="AUX883" s="396"/>
      <c r="AUY883" s="396"/>
      <c r="AUZ883" s="396"/>
      <c r="AVA883" s="396"/>
      <c r="AVB883" s="396"/>
      <c r="AVC883" s="396"/>
      <c r="AVD883" s="396"/>
      <c r="AVE883" s="396"/>
      <c r="AVF883" s="396"/>
      <c r="AVG883" s="396"/>
      <c r="AVH883" s="396"/>
      <c r="AVI883" s="396"/>
      <c r="AVJ883" s="396"/>
      <c r="AVK883" s="396"/>
      <c r="AVL883" s="396"/>
      <c r="AVM883" s="396"/>
      <c r="AVN883" s="396"/>
      <c r="AVO883" s="396"/>
      <c r="AVP883" s="396"/>
      <c r="AVQ883" s="396"/>
      <c r="AVR883" s="396"/>
      <c r="AVS883" s="396"/>
      <c r="AVT883" s="396"/>
      <c r="AVU883" s="396"/>
      <c r="AVV883" s="396"/>
      <c r="AVW883" s="396"/>
      <c r="AVX883" s="396"/>
      <c r="AVY883" s="396"/>
      <c r="AVZ883" s="396"/>
      <c r="AWA883" s="396"/>
      <c r="AWB883" s="396"/>
      <c r="AWC883" s="396"/>
      <c r="AWD883" s="396"/>
      <c r="AWE883" s="396"/>
      <c r="AWF883" s="396"/>
      <c r="AWG883" s="396"/>
      <c r="AWH883" s="396"/>
      <c r="AWI883" s="396"/>
      <c r="AWJ883" s="396"/>
      <c r="AWK883" s="396"/>
      <c r="AWL883" s="396"/>
      <c r="AWM883" s="396"/>
      <c r="AWN883" s="396"/>
      <c r="AWO883" s="396"/>
      <c r="AWP883" s="396"/>
      <c r="AWQ883" s="396"/>
      <c r="AWR883" s="396"/>
      <c r="AWS883" s="396"/>
      <c r="AWT883" s="396"/>
      <c r="AWU883" s="396"/>
      <c r="AWV883" s="396"/>
      <c r="AWW883" s="396"/>
      <c r="AWX883" s="396"/>
      <c r="AWY883" s="396"/>
      <c r="AWZ883" s="396"/>
      <c r="AXA883" s="396"/>
      <c r="AXB883" s="396"/>
      <c r="AXC883" s="396"/>
      <c r="AXD883" s="396"/>
      <c r="AXE883" s="396"/>
      <c r="AXF883" s="396"/>
      <c r="AXG883" s="396"/>
      <c r="AXH883" s="396"/>
      <c r="AXI883" s="396"/>
      <c r="AXJ883" s="396"/>
      <c r="AXK883" s="396"/>
      <c r="AXL883" s="396"/>
      <c r="AXM883" s="396"/>
      <c r="AXN883" s="396"/>
      <c r="AXO883" s="396"/>
      <c r="AXP883" s="396"/>
      <c r="AXQ883" s="396"/>
      <c r="AXR883" s="396"/>
      <c r="AXS883" s="396"/>
      <c r="AXT883" s="396"/>
      <c r="AXU883" s="396"/>
      <c r="AXV883" s="396"/>
      <c r="AXW883" s="396"/>
      <c r="AXX883" s="396"/>
      <c r="AXY883" s="396"/>
      <c r="AXZ883" s="396"/>
      <c r="AYA883" s="396"/>
      <c r="AYB883" s="396"/>
      <c r="AYC883" s="396"/>
      <c r="AYD883" s="396"/>
      <c r="AYE883" s="396"/>
      <c r="AYF883" s="396"/>
      <c r="AYG883" s="396"/>
      <c r="AYH883" s="396"/>
      <c r="AYI883" s="396"/>
      <c r="AYJ883" s="396"/>
      <c r="AYK883" s="396"/>
      <c r="AYL883" s="396"/>
      <c r="AYM883" s="396"/>
      <c r="AYN883" s="396"/>
      <c r="AYO883" s="396"/>
      <c r="AYP883" s="396"/>
      <c r="AYQ883" s="396"/>
      <c r="AYR883" s="396"/>
      <c r="AYS883" s="396"/>
      <c r="AYT883" s="396"/>
      <c r="AYU883" s="396"/>
      <c r="AYV883" s="396"/>
      <c r="AYW883" s="396"/>
      <c r="AYX883" s="396"/>
      <c r="AYY883" s="396"/>
      <c r="AYZ883" s="396"/>
      <c r="AZA883" s="396"/>
      <c r="AZB883" s="396"/>
      <c r="AZC883" s="396"/>
      <c r="AZD883" s="396"/>
      <c r="AZE883" s="396"/>
      <c r="AZF883" s="396"/>
      <c r="AZG883" s="396"/>
      <c r="AZH883" s="396"/>
      <c r="AZI883" s="396"/>
      <c r="AZJ883" s="396"/>
      <c r="AZK883" s="396"/>
      <c r="AZL883" s="396"/>
      <c r="AZM883" s="396"/>
      <c r="AZN883" s="396"/>
      <c r="AZO883" s="396"/>
      <c r="AZP883" s="396"/>
      <c r="AZQ883" s="396"/>
      <c r="AZR883" s="396"/>
      <c r="AZS883" s="396"/>
      <c r="AZT883" s="396"/>
      <c r="AZU883" s="396"/>
      <c r="AZV883" s="396"/>
      <c r="AZW883" s="396"/>
      <c r="AZX883" s="396"/>
      <c r="AZY883" s="396"/>
      <c r="AZZ883" s="396"/>
      <c r="BAA883" s="396"/>
      <c r="BAB883" s="396"/>
      <c r="BAC883" s="396"/>
      <c r="BAD883" s="396"/>
      <c r="BAE883" s="396"/>
      <c r="BAF883" s="396"/>
      <c r="BAG883" s="396"/>
      <c r="BAH883" s="396"/>
      <c r="BAI883" s="396"/>
      <c r="BAJ883" s="396"/>
      <c r="BAK883" s="396"/>
      <c r="BAL883" s="396"/>
      <c r="BAM883" s="396"/>
      <c r="BAN883" s="396"/>
      <c r="BAO883" s="396"/>
      <c r="BAP883" s="396"/>
      <c r="BAQ883" s="396"/>
      <c r="BAR883" s="396"/>
      <c r="BAS883" s="396"/>
      <c r="BAT883" s="396"/>
      <c r="BAU883" s="396"/>
      <c r="BAV883" s="396"/>
      <c r="BAW883" s="396"/>
      <c r="BAX883" s="396"/>
      <c r="BAY883" s="396"/>
      <c r="BAZ883" s="396"/>
      <c r="BBA883" s="396"/>
      <c r="BBB883" s="396"/>
      <c r="BBC883" s="396"/>
      <c r="BBD883" s="396"/>
      <c r="BBE883" s="396"/>
      <c r="BBF883" s="396"/>
      <c r="BBG883" s="396"/>
      <c r="BBH883" s="396"/>
      <c r="BBI883" s="396"/>
      <c r="BBJ883" s="396"/>
      <c r="BBK883" s="396"/>
      <c r="BBL883" s="396"/>
      <c r="BBM883" s="396"/>
      <c r="BBN883" s="396"/>
      <c r="BBO883" s="396"/>
      <c r="BBP883" s="396"/>
      <c r="BBQ883" s="396"/>
      <c r="BBR883" s="396"/>
      <c r="BBS883" s="396"/>
      <c r="BBT883" s="396"/>
      <c r="BBU883" s="396"/>
      <c r="BBV883" s="396"/>
      <c r="BBW883" s="396"/>
      <c r="BBX883" s="396"/>
      <c r="BBY883" s="396"/>
      <c r="BBZ883" s="396"/>
      <c r="BCA883" s="396"/>
      <c r="BCB883" s="396"/>
      <c r="BCC883" s="396"/>
      <c r="BCD883" s="396"/>
      <c r="BCE883" s="396"/>
      <c r="BCF883" s="396"/>
      <c r="BCG883" s="396"/>
      <c r="BCH883" s="396"/>
      <c r="BCI883" s="396"/>
      <c r="BCJ883" s="396"/>
      <c r="BCK883" s="396"/>
      <c r="BCL883" s="396"/>
      <c r="BCM883" s="396"/>
      <c r="BCN883" s="396"/>
      <c r="BCO883" s="396"/>
      <c r="BCP883" s="396"/>
      <c r="BCQ883" s="396"/>
      <c r="BCR883" s="396"/>
      <c r="BCS883" s="396"/>
      <c r="BCT883" s="396"/>
      <c r="BCU883" s="396"/>
      <c r="BCV883" s="396"/>
      <c r="BCW883" s="396"/>
      <c r="BCX883" s="396"/>
      <c r="BCY883" s="396"/>
      <c r="BCZ883" s="396"/>
      <c r="BDA883" s="396"/>
      <c r="BDB883" s="396"/>
      <c r="BDC883" s="396"/>
      <c r="BDD883" s="396"/>
      <c r="BDE883" s="396"/>
      <c r="BDF883" s="396"/>
      <c r="BDG883" s="396"/>
      <c r="BDH883" s="396"/>
      <c r="BDI883" s="396"/>
      <c r="BDJ883" s="396"/>
      <c r="BDK883" s="396"/>
      <c r="BDL883" s="396"/>
      <c r="BDM883" s="396"/>
      <c r="BDN883" s="396"/>
      <c r="BDO883" s="396"/>
      <c r="BDP883" s="396"/>
      <c r="BDQ883" s="396"/>
      <c r="BDR883" s="396"/>
      <c r="BDS883" s="396"/>
      <c r="BDT883" s="396"/>
      <c r="BDU883" s="396"/>
      <c r="BDV883" s="396"/>
      <c r="BDW883" s="396"/>
      <c r="BDX883" s="396"/>
      <c r="BDY883" s="396"/>
      <c r="BDZ883" s="396"/>
      <c r="BEA883" s="396"/>
      <c r="BEB883" s="396"/>
      <c r="BEC883" s="396"/>
      <c r="BED883" s="396"/>
      <c r="BEE883" s="396"/>
      <c r="BEF883" s="396"/>
      <c r="BEG883" s="396"/>
      <c r="BEH883" s="396"/>
      <c r="BEI883" s="396"/>
      <c r="BEJ883" s="396"/>
      <c r="BEK883" s="396"/>
      <c r="BEL883" s="396"/>
      <c r="BEM883" s="396"/>
      <c r="BEN883" s="396"/>
      <c r="BEO883" s="396"/>
      <c r="BEP883" s="396"/>
      <c r="BEQ883" s="396"/>
      <c r="BER883" s="396"/>
      <c r="BES883" s="396"/>
      <c r="BET883" s="396"/>
      <c r="BEU883" s="396"/>
      <c r="BEV883" s="396"/>
      <c r="BEW883" s="396"/>
      <c r="BEX883" s="396"/>
      <c r="BEY883" s="396"/>
      <c r="BEZ883" s="396"/>
      <c r="BFA883" s="396"/>
      <c r="BFB883" s="396"/>
      <c r="BFC883" s="396"/>
      <c r="BFD883" s="396"/>
      <c r="BFE883" s="396"/>
      <c r="BFF883" s="396"/>
      <c r="BFG883" s="396"/>
      <c r="BFH883" s="396"/>
      <c r="BFI883" s="396"/>
      <c r="BFJ883" s="396"/>
      <c r="BFK883" s="396"/>
      <c r="BFL883" s="396"/>
      <c r="BFM883" s="396"/>
      <c r="BFN883" s="396"/>
      <c r="BFO883" s="396"/>
      <c r="BFP883" s="396"/>
      <c r="BFQ883" s="396"/>
      <c r="BFR883" s="396"/>
      <c r="BFS883" s="396"/>
      <c r="BFT883" s="396"/>
      <c r="BFU883" s="396"/>
      <c r="BFV883" s="396"/>
      <c r="BFW883" s="396"/>
      <c r="BFX883" s="396"/>
      <c r="BFY883" s="396"/>
      <c r="BFZ883" s="396"/>
      <c r="BGA883" s="396"/>
      <c r="BGB883" s="396"/>
      <c r="BGC883" s="396"/>
      <c r="BGD883" s="396"/>
      <c r="BGE883" s="396"/>
      <c r="BGF883" s="396"/>
      <c r="BGG883" s="396"/>
      <c r="BGH883" s="396"/>
      <c r="BGI883" s="396"/>
      <c r="BGJ883" s="396"/>
      <c r="BGK883" s="396"/>
      <c r="BGL883" s="396"/>
      <c r="BGM883" s="396"/>
      <c r="BGN883" s="396"/>
      <c r="BGO883" s="396"/>
      <c r="BGP883" s="396"/>
      <c r="BGQ883" s="396"/>
      <c r="BGR883" s="396"/>
      <c r="BGS883" s="396"/>
      <c r="BGT883" s="396"/>
      <c r="BGU883" s="396"/>
      <c r="BGV883" s="396"/>
      <c r="BGW883" s="396"/>
      <c r="BGX883" s="396"/>
      <c r="BGY883" s="396"/>
      <c r="BGZ883" s="396"/>
      <c r="BHA883" s="396"/>
      <c r="BHB883" s="396"/>
      <c r="BHC883" s="396"/>
      <c r="BHD883" s="396"/>
      <c r="BHE883" s="396"/>
      <c r="BHF883" s="396"/>
      <c r="BHG883" s="396"/>
      <c r="BHH883" s="396"/>
      <c r="BHI883" s="396"/>
      <c r="BHJ883" s="396"/>
      <c r="BHK883" s="396"/>
      <c r="BHL883" s="396"/>
      <c r="BHM883" s="396"/>
      <c r="BHN883" s="396"/>
      <c r="BHO883" s="396"/>
      <c r="BHP883" s="396"/>
      <c r="BHQ883" s="396"/>
      <c r="BHR883" s="396"/>
      <c r="BHS883" s="396"/>
      <c r="BHT883" s="396"/>
      <c r="BHU883" s="396"/>
      <c r="BHV883" s="396"/>
      <c r="BHW883" s="396"/>
      <c r="BHX883" s="396"/>
      <c r="BHY883" s="396"/>
      <c r="BHZ883" s="396"/>
      <c r="BIA883" s="396"/>
      <c r="BIB883" s="396"/>
      <c r="BIC883" s="396"/>
      <c r="BID883" s="396"/>
      <c r="BIE883" s="396"/>
      <c r="BIF883" s="396"/>
      <c r="BIG883" s="396"/>
      <c r="BIH883" s="396"/>
      <c r="BII883" s="396"/>
      <c r="BIJ883" s="396"/>
      <c r="BIK883" s="396"/>
      <c r="BIL883" s="396"/>
      <c r="BIM883" s="396"/>
      <c r="BIN883" s="396"/>
      <c r="BIO883" s="396"/>
      <c r="BIP883" s="396"/>
      <c r="BIQ883" s="396"/>
      <c r="BIR883" s="396"/>
      <c r="BIS883" s="396"/>
      <c r="BIT883" s="396"/>
      <c r="BIU883" s="396"/>
      <c r="BIV883" s="396"/>
      <c r="BIW883" s="396"/>
      <c r="BIX883" s="396"/>
      <c r="BIY883" s="396"/>
      <c r="BIZ883" s="396"/>
      <c r="BJA883" s="396"/>
      <c r="BJB883" s="396"/>
      <c r="BJC883" s="396"/>
      <c r="BJD883" s="396"/>
      <c r="BJE883" s="396"/>
      <c r="BJF883" s="396"/>
      <c r="BJG883" s="396"/>
      <c r="BJH883" s="396"/>
      <c r="BJI883" s="396"/>
      <c r="BJJ883" s="396"/>
      <c r="BJK883" s="396"/>
      <c r="BJL883" s="396"/>
      <c r="BJM883" s="396"/>
      <c r="BJN883" s="396"/>
      <c r="BJO883" s="396"/>
      <c r="BJP883" s="396"/>
      <c r="BJQ883" s="396"/>
      <c r="BJR883" s="396"/>
      <c r="BJS883" s="396"/>
      <c r="BJT883" s="396"/>
      <c r="BJU883" s="396"/>
      <c r="BJV883" s="396"/>
      <c r="BJW883" s="396"/>
      <c r="BJX883" s="396"/>
      <c r="BJY883" s="396"/>
      <c r="BJZ883" s="396"/>
      <c r="BKA883" s="396"/>
      <c r="BKB883" s="396"/>
      <c r="BKC883" s="396"/>
      <c r="BKD883" s="396"/>
      <c r="BKE883" s="396"/>
      <c r="BKF883" s="396"/>
      <c r="BKG883" s="396"/>
      <c r="BKH883" s="396"/>
      <c r="BKI883" s="396"/>
      <c r="BKJ883" s="396"/>
      <c r="BKK883" s="396"/>
      <c r="BKL883" s="396"/>
      <c r="BKM883" s="396"/>
      <c r="BKN883" s="396"/>
      <c r="BKO883" s="396"/>
      <c r="BKP883" s="396"/>
      <c r="BKQ883" s="396"/>
      <c r="BKR883" s="396"/>
      <c r="BKS883" s="396"/>
      <c r="BKT883" s="396"/>
      <c r="BKU883" s="396"/>
      <c r="BKV883" s="396"/>
      <c r="BKW883" s="396"/>
      <c r="BKX883" s="396"/>
      <c r="BKY883" s="396"/>
      <c r="BKZ883" s="396"/>
      <c r="BLA883" s="396"/>
      <c r="BLB883" s="396"/>
      <c r="BLC883" s="396"/>
      <c r="BLD883" s="396"/>
      <c r="BLE883" s="396"/>
      <c r="BLF883" s="396"/>
      <c r="BLG883" s="396"/>
      <c r="BLH883" s="396"/>
      <c r="BLI883" s="396"/>
      <c r="BLJ883" s="396"/>
      <c r="BLK883" s="396"/>
      <c r="BLL883" s="396"/>
      <c r="BLM883" s="396"/>
      <c r="BLN883" s="396"/>
      <c r="BLO883" s="396"/>
      <c r="BLP883" s="396"/>
      <c r="BLQ883" s="396"/>
      <c r="BLR883" s="396"/>
      <c r="BLS883" s="396"/>
      <c r="BLT883" s="396"/>
      <c r="BLU883" s="396"/>
      <c r="BLV883" s="396"/>
      <c r="BLW883" s="396"/>
      <c r="BLX883" s="396"/>
      <c r="BLY883" s="396"/>
      <c r="BLZ883" s="396"/>
      <c r="BMA883" s="396"/>
      <c r="BMB883" s="396"/>
      <c r="BMC883" s="396"/>
      <c r="BMD883" s="396"/>
      <c r="BME883" s="396"/>
      <c r="BMF883" s="396"/>
      <c r="BMG883" s="396"/>
      <c r="BMH883" s="396"/>
      <c r="BMI883" s="396"/>
      <c r="BMJ883" s="396"/>
      <c r="BMK883" s="396"/>
      <c r="BML883" s="396"/>
      <c r="BMM883" s="396"/>
      <c r="BMN883" s="396"/>
      <c r="BMO883" s="396"/>
      <c r="BMP883" s="396"/>
      <c r="BMQ883" s="396"/>
      <c r="BMR883" s="396"/>
      <c r="BMS883" s="396"/>
      <c r="BMT883" s="396"/>
      <c r="BMU883" s="396"/>
      <c r="BMV883" s="396"/>
      <c r="BMW883" s="396"/>
      <c r="BMX883" s="396"/>
      <c r="BMY883" s="396"/>
      <c r="BMZ883" s="396"/>
      <c r="BNA883" s="396"/>
      <c r="BNB883" s="396"/>
      <c r="BNC883" s="396"/>
      <c r="BND883" s="396"/>
      <c r="BNE883" s="396"/>
      <c r="BNF883" s="396"/>
      <c r="BNG883" s="396"/>
      <c r="BNH883" s="396"/>
      <c r="BNI883" s="396"/>
      <c r="BNJ883" s="396"/>
      <c r="BNK883" s="396"/>
      <c r="BNL883" s="396"/>
      <c r="BNM883" s="396"/>
      <c r="BNN883" s="396"/>
      <c r="BNO883" s="396"/>
      <c r="BNP883" s="396"/>
      <c r="BNQ883" s="396"/>
      <c r="BNR883" s="396"/>
      <c r="BNS883" s="396"/>
      <c r="BNT883" s="396"/>
      <c r="BNU883" s="396"/>
      <c r="BNV883" s="396"/>
      <c r="BNW883" s="396"/>
      <c r="BNX883" s="396"/>
      <c r="BNY883" s="396"/>
      <c r="BNZ883" s="396"/>
      <c r="BOA883" s="396"/>
      <c r="BOB883" s="396"/>
      <c r="BOC883" s="396"/>
      <c r="BOD883" s="396"/>
      <c r="BOE883" s="396"/>
      <c r="BOF883" s="396"/>
      <c r="BOG883" s="396"/>
      <c r="BOH883" s="396"/>
      <c r="BOI883" s="396"/>
      <c r="BOJ883" s="396"/>
      <c r="BOK883" s="396"/>
      <c r="BOL883" s="396"/>
      <c r="BOM883" s="396"/>
      <c r="BON883" s="396"/>
      <c r="BOO883" s="396"/>
      <c r="BOP883" s="396"/>
      <c r="BOQ883" s="396"/>
      <c r="BOR883" s="396"/>
      <c r="BOS883" s="396"/>
      <c r="BOT883" s="396"/>
      <c r="BOU883" s="396"/>
      <c r="BOV883" s="396"/>
      <c r="BOW883" s="396"/>
      <c r="BOX883" s="396"/>
      <c r="BOY883" s="396"/>
      <c r="BOZ883" s="396"/>
      <c r="BPA883" s="396"/>
      <c r="BPB883" s="396"/>
      <c r="BPC883" s="396"/>
      <c r="BPD883" s="396"/>
      <c r="BPE883" s="396"/>
      <c r="BPF883" s="396"/>
      <c r="BPG883" s="396"/>
      <c r="BPH883" s="396"/>
      <c r="BPI883" s="396"/>
      <c r="BPJ883" s="396"/>
      <c r="BPK883" s="396"/>
      <c r="BPL883" s="396"/>
      <c r="BPM883" s="396"/>
      <c r="BPN883" s="396"/>
      <c r="BPO883" s="396"/>
      <c r="BPP883" s="396"/>
      <c r="BPQ883" s="396"/>
      <c r="BPR883" s="396"/>
      <c r="BPS883" s="396"/>
      <c r="BPT883" s="396"/>
      <c r="BPU883" s="396"/>
      <c r="BPV883" s="396"/>
      <c r="BPW883" s="396"/>
      <c r="BPX883" s="396"/>
      <c r="BPY883" s="396"/>
      <c r="BPZ883" s="396"/>
      <c r="BQA883" s="396"/>
      <c r="BQB883" s="396"/>
      <c r="BQC883" s="396"/>
      <c r="BQD883" s="396"/>
      <c r="BQE883" s="396"/>
      <c r="BQF883" s="396"/>
      <c r="BQG883" s="396"/>
      <c r="BQH883" s="396"/>
      <c r="BQI883" s="396"/>
      <c r="BQJ883" s="396"/>
      <c r="BQK883" s="396"/>
      <c r="BQL883" s="396"/>
      <c r="BQM883" s="396"/>
      <c r="BQN883" s="396"/>
      <c r="BQO883" s="396"/>
      <c r="BQP883" s="396"/>
      <c r="BQQ883" s="396"/>
      <c r="BQR883" s="396"/>
      <c r="BQS883" s="396"/>
      <c r="BQT883" s="396"/>
      <c r="BQU883" s="396"/>
      <c r="BQV883" s="396"/>
      <c r="BQW883" s="396"/>
      <c r="BQX883" s="396"/>
      <c r="BQY883" s="396"/>
      <c r="BQZ883" s="396"/>
      <c r="BRA883" s="396"/>
      <c r="BRB883" s="396"/>
      <c r="BRC883" s="396"/>
      <c r="BRD883" s="396"/>
      <c r="BRE883" s="396"/>
      <c r="BRF883" s="396"/>
      <c r="BRG883" s="396"/>
      <c r="BRH883" s="396"/>
      <c r="BRI883" s="396"/>
      <c r="BRJ883" s="396"/>
      <c r="BRK883" s="396"/>
      <c r="BRL883" s="396"/>
      <c r="BRM883" s="396"/>
      <c r="BRN883" s="396"/>
      <c r="BRO883" s="396"/>
      <c r="BRP883" s="396"/>
      <c r="BRQ883" s="396"/>
      <c r="BRR883" s="396"/>
      <c r="BRS883" s="396"/>
      <c r="BRT883" s="396"/>
      <c r="BRU883" s="396"/>
      <c r="BRV883" s="396"/>
      <c r="BRW883" s="396"/>
      <c r="BRX883" s="396"/>
      <c r="BRY883" s="396"/>
      <c r="BRZ883" s="396"/>
      <c r="BSA883" s="396"/>
      <c r="BSB883" s="396"/>
      <c r="BSC883" s="396"/>
      <c r="BSD883" s="396"/>
      <c r="BSE883" s="396"/>
      <c r="BSF883" s="396"/>
      <c r="BSG883" s="396"/>
      <c r="BSH883" s="396"/>
      <c r="BSI883" s="396"/>
      <c r="BSJ883" s="396"/>
      <c r="BSK883" s="396"/>
      <c r="BSL883" s="396"/>
      <c r="BSM883" s="396"/>
      <c r="BSN883" s="396"/>
      <c r="BSO883" s="396"/>
      <c r="BSP883" s="396"/>
      <c r="BSQ883" s="396"/>
      <c r="BSR883" s="396"/>
      <c r="BSS883" s="396"/>
      <c r="BST883" s="396"/>
      <c r="BSU883" s="396"/>
      <c r="BSV883" s="396"/>
      <c r="BSW883" s="396"/>
      <c r="BSX883" s="396"/>
      <c r="BSY883" s="396"/>
      <c r="BSZ883" s="396"/>
      <c r="BTA883" s="396"/>
      <c r="BTB883" s="396"/>
      <c r="BTC883" s="396"/>
      <c r="BTD883" s="396"/>
      <c r="BTE883" s="396"/>
      <c r="BTF883" s="396"/>
      <c r="BTG883" s="396"/>
      <c r="BTH883" s="396"/>
      <c r="BTI883" s="396"/>
      <c r="BTJ883" s="396"/>
      <c r="BTK883" s="396"/>
      <c r="BTL883" s="396"/>
      <c r="BTM883" s="396"/>
      <c r="BTN883" s="396"/>
      <c r="BTO883" s="396"/>
      <c r="BTP883" s="396"/>
      <c r="BTQ883" s="396"/>
      <c r="BTR883" s="396"/>
      <c r="BTS883" s="396"/>
      <c r="BTT883" s="396"/>
      <c r="BTU883" s="396"/>
      <c r="BTV883" s="396"/>
      <c r="BTW883" s="396"/>
      <c r="BTX883" s="396"/>
      <c r="BTY883" s="396"/>
      <c r="BTZ883" s="396"/>
      <c r="BUA883" s="396"/>
      <c r="BUB883" s="396"/>
      <c r="BUC883" s="396"/>
      <c r="BUD883" s="396"/>
      <c r="BUE883" s="396"/>
      <c r="BUF883" s="396"/>
      <c r="BUG883" s="396"/>
      <c r="BUH883" s="396"/>
      <c r="BUI883" s="396"/>
      <c r="BUJ883" s="396"/>
      <c r="BUK883" s="396"/>
      <c r="BUL883" s="396"/>
      <c r="BUM883" s="396"/>
      <c r="BUN883" s="396"/>
      <c r="BUO883" s="396"/>
      <c r="BUP883" s="396"/>
      <c r="BUQ883" s="396"/>
      <c r="BUR883" s="396"/>
      <c r="BUS883" s="396"/>
      <c r="BUT883" s="396"/>
      <c r="BUU883" s="396"/>
      <c r="BUV883" s="396"/>
      <c r="BUW883" s="396"/>
      <c r="BUX883" s="396"/>
      <c r="BUY883" s="396"/>
      <c r="BUZ883" s="396"/>
      <c r="BVA883" s="396"/>
      <c r="BVB883" s="396"/>
      <c r="BVC883" s="396"/>
      <c r="BVD883" s="396"/>
      <c r="BVE883" s="396"/>
      <c r="BVF883" s="396"/>
      <c r="BVG883" s="396"/>
      <c r="BVH883" s="396"/>
      <c r="BVI883" s="396"/>
      <c r="BVJ883" s="396"/>
      <c r="BVK883" s="396"/>
      <c r="BVL883" s="396"/>
      <c r="BVM883" s="396"/>
      <c r="BVN883" s="396"/>
      <c r="BVO883" s="396"/>
      <c r="BVP883" s="396"/>
      <c r="BVQ883" s="396"/>
      <c r="BVR883" s="396"/>
      <c r="BVS883" s="396"/>
      <c r="BVT883" s="396"/>
      <c r="BVU883" s="396"/>
      <c r="BVV883" s="396"/>
      <c r="BVW883" s="396"/>
      <c r="BVX883" s="396"/>
      <c r="BVY883" s="396"/>
      <c r="BVZ883" s="396"/>
      <c r="BWA883" s="396"/>
      <c r="BWB883" s="396"/>
      <c r="BWC883" s="396"/>
      <c r="BWD883" s="396"/>
      <c r="BWE883" s="396"/>
      <c r="BWF883" s="396"/>
      <c r="BWG883" s="396"/>
      <c r="BWH883" s="396"/>
      <c r="BWI883" s="396"/>
      <c r="BWJ883" s="396"/>
      <c r="BWK883" s="396"/>
      <c r="BWL883" s="396"/>
      <c r="BWM883" s="396"/>
      <c r="BWN883" s="396"/>
      <c r="BWO883" s="396"/>
      <c r="BWP883" s="396"/>
      <c r="BWQ883" s="396"/>
      <c r="BWR883" s="396"/>
      <c r="BWS883" s="396"/>
      <c r="BWT883" s="396"/>
      <c r="BWU883" s="396"/>
      <c r="BWV883" s="396"/>
      <c r="BWW883" s="396"/>
      <c r="BWX883" s="396"/>
      <c r="BWY883" s="396"/>
      <c r="BWZ883" s="396"/>
      <c r="BXA883" s="396"/>
      <c r="BXB883" s="396"/>
      <c r="BXC883" s="396"/>
      <c r="BXD883" s="396"/>
      <c r="BXE883" s="396"/>
      <c r="BXF883" s="396"/>
      <c r="BXG883" s="396"/>
      <c r="BXH883" s="396"/>
      <c r="BXI883" s="396"/>
      <c r="BXJ883" s="396"/>
      <c r="BXK883" s="396"/>
      <c r="BXL883" s="396"/>
      <c r="BXM883" s="396"/>
      <c r="BXN883" s="396"/>
      <c r="BXO883" s="396"/>
      <c r="BXP883" s="396"/>
      <c r="BXQ883" s="396"/>
      <c r="BXR883" s="396"/>
      <c r="BXS883" s="396"/>
      <c r="BXT883" s="396"/>
      <c r="BXU883" s="396"/>
      <c r="BXV883" s="396"/>
      <c r="BXW883" s="396"/>
      <c r="BXX883" s="396"/>
      <c r="BXY883" s="396"/>
      <c r="BXZ883" s="396"/>
      <c r="BYA883" s="396"/>
      <c r="BYB883" s="396"/>
      <c r="BYC883" s="396"/>
      <c r="BYD883" s="396"/>
      <c r="BYE883" s="396"/>
      <c r="BYF883" s="396"/>
      <c r="BYG883" s="396"/>
      <c r="BYH883" s="396"/>
      <c r="BYI883" s="396"/>
      <c r="BYJ883" s="396"/>
      <c r="BYK883" s="396"/>
      <c r="BYL883" s="396"/>
      <c r="BYM883" s="396"/>
      <c r="BYN883" s="396"/>
      <c r="BYO883" s="396"/>
      <c r="BYP883" s="396"/>
      <c r="BYQ883" s="396"/>
      <c r="BYR883" s="396"/>
      <c r="BYS883" s="396"/>
      <c r="BYT883" s="396"/>
      <c r="BYU883" s="396"/>
      <c r="BYV883" s="396"/>
      <c r="BYW883" s="396"/>
      <c r="BYX883" s="396"/>
      <c r="BYY883" s="396"/>
      <c r="BYZ883" s="396"/>
      <c r="BZA883" s="396"/>
      <c r="BZB883" s="396"/>
      <c r="BZC883" s="396"/>
      <c r="BZD883" s="396"/>
      <c r="BZE883" s="396"/>
      <c r="BZF883" s="396"/>
      <c r="BZG883" s="396"/>
      <c r="BZH883" s="396"/>
      <c r="BZI883" s="396"/>
      <c r="BZJ883" s="396"/>
      <c r="BZK883" s="396"/>
      <c r="BZL883" s="396"/>
      <c r="BZM883" s="396"/>
      <c r="BZN883" s="396"/>
      <c r="BZO883" s="396"/>
      <c r="BZP883" s="396"/>
      <c r="BZQ883" s="396"/>
      <c r="BZR883" s="396"/>
      <c r="BZS883" s="396"/>
      <c r="BZT883" s="396"/>
      <c r="BZU883" s="396"/>
      <c r="BZV883" s="396"/>
      <c r="BZW883" s="396"/>
      <c r="BZX883" s="396"/>
      <c r="BZY883" s="396"/>
      <c r="BZZ883" s="396"/>
      <c r="CAA883" s="396"/>
      <c r="CAB883" s="396"/>
      <c r="CAC883" s="396"/>
      <c r="CAD883" s="396"/>
      <c r="CAE883" s="396"/>
      <c r="CAF883" s="396"/>
      <c r="CAG883" s="396"/>
      <c r="CAH883" s="396"/>
      <c r="CAI883" s="396"/>
      <c r="CAJ883" s="396"/>
      <c r="CAK883" s="396"/>
      <c r="CAL883" s="396"/>
      <c r="CAM883" s="396"/>
      <c r="CAN883" s="396"/>
      <c r="CAO883" s="396"/>
      <c r="CAP883" s="396"/>
      <c r="CAQ883" s="396"/>
      <c r="CAR883" s="396"/>
      <c r="CAS883" s="396"/>
      <c r="CAT883" s="396"/>
      <c r="CAU883" s="396"/>
      <c r="CAV883" s="396"/>
      <c r="CAW883" s="396"/>
      <c r="CAX883" s="396"/>
      <c r="CAY883" s="396"/>
      <c r="CAZ883" s="396"/>
      <c r="CBA883" s="396"/>
      <c r="CBB883" s="396"/>
      <c r="CBC883" s="396"/>
      <c r="CBD883" s="396"/>
      <c r="CBE883" s="396"/>
      <c r="CBF883" s="396"/>
      <c r="CBG883" s="396"/>
      <c r="CBH883" s="396"/>
      <c r="CBI883" s="396"/>
      <c r="CBJ883" s="396"/>
      <c r="CBK883" s="396"/>
      <c r="CBL883" s="396"/>
      <c r="CBM883" s="396"/>
      <c r="CBN883" s="396"/>
      <c r="CBO883" s="396"/>
      <c r="CBP883" s="396"/>
      <c r="CBQ883" s="396"/>
      <c r="CBR883" s="396"/>
      <c r="CBS883" s="396"/>
      <c r="CBT883" s="396"/>
      <c r="CBU883" s="396"/>
      <c r="CBV883" s="396"/>
      <c r="CBW883" s="396"/>
      <c r="CBX883" s="396"/>
      <c r="CBY883" s="396"/>
      <c r="CBZ883" s="396"/>
      <c r="CCA883" s="396"/>
      <c r="CCB883" s="396"/>
      <c r="CCC883" s="396"/>
      <c r="CCD883" s="396"/>
      <c r="CCE883" s="396"/>
      <c r="CCF883" s="396"/>
      <c r="CCG883" s="396"/>
      <c r="CCH883" s="396"/>
      <c r="CCI883" s="396"/>
      <c r="CCJ883" s="396"/>
      <c r="CCK883" s="396"/>
      <c r="CCL883" s="396"/>
      <c r="CCM883" s="396"/>
      <c r="CCN883" s="396"/>
      <c r="CCO883" s="396"/>
      <c r="CCP883" s="396"/>
      <c r="CCQ883" s="396"/>
      <c r="CCR883" s="396"/>
      <c r="CCS883" s="396"/>
      <c r="CCT883" s="396"/>
      <c r="CCU883" s="396"/>
      <c r="CCV883" s="396"/>
      <c r="CCW883" s="396"/>
      <c r="CCX883" s="396"/>
      <c r="CCY883" s="396"/>
      <c r="CCZ883" s="396"/>
      <c r="CDA883" s="396"/>
      <c r="CDB883" s="396"/>
      <c r="CDC883" s="396"/>
      <c r="CDD883" s="396"/>
      <c r="CDE883" s="396"/>
      <c r="CDF883" s="396"/>
      <c r="CDG883" s="396"/>
      <c r="CDH883" s="396"/>
      <c r="CDI883" s="396"/>
      <c r="CDJ883" s="396"/>
      <c r="CDK883" s="396"/>
      <c r="CDL883" s="396"/>
      <c r="CDM883" s="396"/>
      <c r="CDN883" s="396"/>
      <c r="CDO883" s="396"/>
      <c r="CDP883" s="396"/>
      <c r="CDQ883" s="396"/>
      <c r="CDR883" s="396"/>
      <c r="CDS883" s="396"/>
      <c r="CDT883" s="396"/>
      <c r="CDU883" s="396"/>
      <c r="CDV883" s="396"/>
      <c r="CDW883" s="396"/>
      <c r="CDX883" s="396"/>
      <c r="CDY883" s="396"/>
      <c r="CDZ883" s="396"/>
      <c r="CEA883" s="396"/>
      <c r="CEB883" s="396"/>
      <c r="CEC883" s="396"/>
      <c r="CED883" s="396"/>
      <c r="CEE883" s="396"/>
      <c r="CEF883" s="396"/>
      <c r="CEG883" s="396"/>
      <c r="CEH883" s="396"/>
      <c r="CEI883" s="396"/>
      <c r="CEJ883" s="396"/>
      <c r="CEK883" s="396"/>
      <c r="CEL883" s="396"/>
      <c r="CEM883" s="396"/>
      <c r="CEN883" s="396"/>
      <c r="CEO883" s="396"/>
      <c r="CEP883" s="396"/>
      <c r="CEQ883" s="396"/>
      <c r="CER883" s="396"/>
      <c r="CES883" s="396"/>
      <c r="CET883" s="396"/>
      <c r="CEU883" s="396"/>
      <c r="CEV883" s="396"/>
      <c r="CEW883" s="396"/>
      <c r="CEX883" s="396"/>
      <c r="CEY883" s="396"/>
      <c r="CEZ883" s="396"/>
      <c r="CFA883" s="396"/>
      <c r="CFB883" s="396"/>
      <c r="CFC883" s="396"/>
      <c r="CFD883" s="396"/>
      <c r="CFE883" s="396"/>
      <c r="CFF883" s="396"/>
      <c r="CFG883" s="396"/>
      <c r="CFH883" s="396"/>
      <c r="CFI883" s="396"/>
      <c r="CFJ883" s="396"/>
      <c r="CFK883" s="396"/>
      <c r="CFL883" s="396"/>
      <c r="CFM883" s="396"/>
      <c r="CFN883" s="396"/>
      <c r="CFO883" s="396"/>
      <c r="CFP883" s="396"/>
      <c r="CFQ883" s="396"/>
      <c r="CFR883" s="396"/>
      <c r="CFS883" s="396"/>
      <c r="CFT883" s="396"/>
      <c r="CFU883" s="396"/>
      <c r="CFV883" s="396"/>
      <c r="CFW883" s="396"/>
      <c r="CFX883" s="396"/>
      <c r="CFY883" s="396"/>
      <c r="CFZ883" s="396"/>
      <c r="CGA883" s="396"/>
      <c r="CGB883" s="396"/>
      <c r="CGC883" s="396"/>
      <c r="CGD883" s="396"/>
      <c r="CGE883" s="396"/>
      <c r="CGF883" s="396"/>
      <c r="CGG883" s="396"/>
      <c r="CGH883" s="396"/>
      <c r="CGI883" s="396"/>
      <c r="CGJ883" s="396"/>
      <c r="CGK883" s="396"/>
      <c r="CGL883" s="396"/>
      <c r="CGM883" s="396"/>
      <c r="CGN883" s="396"/>
      <c r="CGO883" s="396"/>
      <c r="CGP883" s="396"/>
      <c r="CGQ883" s="396"/>
      <c r="CGR883" s="396"/>
      <c r="CGS883" s="396"/>
      <c r="CGT883" s="396"/>
      <c r="CGU883" s="396"/>
      <c r="CGV883" s="396"/>
      <c r="CGW883" s="396"/>
      <c r="CGX883" s="396"/>
      <c r="CGY883" s="396"/>
      <c r="CGZ883" s="396"/>
      <c r="CHA883" s="396"/>
      <c r="CHB883" s="396"/>
      <c r="CHC883" s="396"/>
      <c r="CHD883" s="396"/>
      <c r="CHE883" s="396"/>
      <c r="CHF883" s="396"/>
      <c r="CHG883" s="396"/>
      <c r="CHH883" s="396"/>
      <c r="CHI883" s="396"/>
      <c r="CHJ883" s="396"/>
      <c r="CHK883" s="396"/>
      <c r="CHL883" s="396"/>
      <c r="CHM883" s="396"/>
      <c r="CHN883" s="396"/>
      <c r="CHO883" s="396"/>
      <c r="CHP883" s="396"/>
      <c r="CHQ883" s="396"/>
      <c r="CHR883" s="396"/>
      <c r="CHS883" s="396"/>
      <c r="CHT883" s="396"/>
      <c r="CHU883" s="396"/>
      <c r="CHV883" s="396"/>
      <c r="CHW883" s="396"/>
      <c r="CHX883" s="396"/>
      <c r="CHY883" s="396"/>
      <c r="CHZ883" s="396"/>
      <c r="CIA883" s="396"/>
      <c r="CIB883" s="396"/>
      <c r="CIC883" s="396"/>
      <c r="CID883" s="396"/>
      <c r="CIE883" s="396"/>
      <c r="CIF883" s="396"/>
      <c r="CIG883" s="396"/>
      <c r="CIH883" s="396"/>
      <c r="CII883" s="396"/>
      <c r="CIJ883" s="396"/>
      <c r="CIK883" s="396"/>
      <c r="CIL883" s="396"/>
      <c r="CIM883" s="396"/>
      <c r="CIN883" s="396"/>
      <c r="CIO883" s="396"/>
      <c r="CIP883" s="396"/>
      <c r="CIQ883" s="396"/>
      <c r="CIR883" s="396"/>
      <c r="CIS883" s="396"/>
      <c r="CIT883" s="396"/>
      <c r="CIU883" s="396"/>
      <c r="CIV883" s="396"/>
      <c r="CIW883" s="396"/>
      <c r="CIX883" s="396"/>
      <c r="CIY883" s="396"/>
      <c r="CIZ883" s="396"/>
      <c r="CJA883" s="396"/>
      <c r="CJB883" s="396"/>
      <c r="CJC883" s="396"/>
      <c r="CJD883" s="396"/>
      <c r="CJE883" s="396"/>
      <c r="CJF883" s="396"/>
      <c r="CJG883" s="396"/>
      <c r="CJH883" s="396"/>
      <c r="CJI883" s="396"/>
      <c r="CJJ883" s="396"/>
      <c r="CJK883" s="396"/>
      <c r="CJL883" s="396"/>
      <c r="CJM883" s="396"/>
      <c r="CJN883" s="396"/>
      <c r="CJO883" s="396"/>
      <c r="CJP883" s="396"/>
      <c r="CJQ883" s="396"/>
      <c r="CJR883" s="396"/>
      <c r="CJS883" s="396"/>
      <c r="CJT883" s="396"/>
      <c r="CJU883" s="396"/>
      <c r="CJV883" s="396"/>
      <c r="CJW883" s="396"/>
      <c r="CJX883" s="396"/>
      <c r="CJY883" s="396"/>
      <c r="CJZ883" s="396"/>
      <c r="CKA883" s="396"/>
      <c r="CKB883" s="396"/>
      <c r="CKC883" s="396"/>
      <c r="CKD883" s="396"/>
      <c r="CKE883" s="396"/>
      <c r="CKF883" s="396"/>
      <c r="CKG883" s="396"/>
      <c r="CKH883" s="396"/>
      <c r="CKI883" s="396"/>
      <c r="CKJ883" s="396"/>
      <c r="CKK883" s="396"/>
      <c r="CKL883" s="396"/>
      <c r="CKM883" s="396"/>
      <c r="CKN883" s="396"/>
      <c r="CKO883" s="396"/>
      <c r="CKP883" s="396"/>
      <c r="CKQ883" s="396"/>
      <c r="CKR883" s="396"/>
      <c r="CKS883" s="396"/>
      <c r="CKT883" s="396"/>
      <c r="CKU883" s="396"/>
      <c r="CKV883" s="396"/>
      <c r="CKW883" s="396"/>
      <c r="CKX883" s="396"/>
      <c r="CKY883" s="396"/>
      <c r="CKZ883" s="396"/>
      <c r="CLA883" s="396"/>
      <c r="CLB883" s="396"/>
      <c r="CLC883" s="396"/>
      <c r="CLD883" s="396"/>
      <c r="CLE883" s="396"/>
      <c r="CLF883" s="396"/>
      <c r="CLG883" s="396"/>
      <c r="CLH883" s="396"/>
      <c r="CLI883" s="396"/>
      <c r="CLJ883" s="396"/>
      <c r="CLK883" s="396"/>
      <c r="CLL883" s="396"/>
      <c r="CLM883" s="396"/>
      <c r="CLN883" s="396"/>
      <c r="CLO883" s="396"/>
      <c r="CLP883" s="396"/>
      <c r="CLQ883" s="396"/>
      <c r="CLR883" s="396"/>
      <c r="CLS883" s="396"/>
      <c r="CLT883" s="396"/>
      <c r="CLU883" s="396"/>
      <c r="CLV883" s="396"/>
      <c r="CLW883" s="396"/>
      <c r="CLX883" s="396"/>
      <c r="CLY883" s="396"/>
      <c r="CLZ883" s="396"/>
      <c r="CMA883" s="396"/>
      <c r="CMB883" s="396"/>
      <c r="CMC883" s="396"/>
      <c r="CMD883" s="396"/>
      <c r="CME883" s="396"/>
      <c r="CMF883" s="396"/>
      <c r="CMG883" s="396"/>
      <c r="CMH883" s="396"/>
      <c r="CMI883" s="396"/>
      <c r="CMJ883" s="396"/>
      <c r="CMK883" s="396"/>
      <c r="CML883" s="396"/>
      <c r="CMM883" s="396"/>
      <c r="CMN883" s="396"/>
      <c r="CMO883" s="396"/>
      <c r="CMP883" s="396"/>
      <c r="CMQ883" s="396"/>
      <c r="CMR883" s="396"/>
      <c r="CMS883" s="396"/>
      <c r="CMT883" s="396"/>
      <c r="CMU883" s="396"/>
      <c r="CMV883" s="396"/>
      <c r="CMW883" s="396"/>
      <c r="CMX883" s="396"/>
      <c r="CMY883" s="396"/>
      <c r="CMZ883" s="396"/>
      <c r="CNA883" s="396"/>
      <c r="CNB883" s="396"/>
      <c r="CNC883" s="396"/>
      <c r="CND883" s="396"/>
      <c r="CNE883" s="396"/>
      <c r="CNF883" s="396"/>
      <c r="CNG883" s="396"/>
      <c r="CNH883" s="396"/>
      <c r="CNI883" s="396"/>
      <c r="CNJ883" s="396"/>
      <c r="CNK883" s="396"/>
      <c r="CNL883" s="396"/>
      <c r="CNM883" s="396"/>
      <c r="CNN883" s="396"/>
      <c r="CNO883" s="396"/>
      <c r="CNP883" s="396"/>
      <c r="CNQ883" s="396"/>
      <c r="CNR883" s="396"/>
      <c r="CNS883" s="396"/>
      <c r="CNT883" s="396"/>
      <c r="CNU883" s="396"/>
      <c r="CNV883" s="396"/>
      <c r="CNW883" s="396"/>
      <c r="CNX883" s="396"/>
      <c r="CNY883" s="396"/>
      <c r="CNZ883" s="396"/>
      <c r="COA883" s="396"/>
      <c r="COB883" s="396"/>
      <c r="COC883" s="396"/>
      <c r="COD883" s="396"/>
      <c r="COE883" s="396"/>
      <c r="COF883" s="396"/>
      <c r="COG883" s="396"/>
      <c r="COH883" s="396"/>
      <c r="COI883" s="396"/>
      <c r="COJ883" s="396"/>
      <c r="COK883" s="396"/>
      <c r="COL883" s="396"/>
      <c r="COM883" s="396"/>
      <c r="CON883" s="396"/>
      <c r="COO883" s="396"/>
      <c r="COP883" s="396"/>
      <c r="COQ883" s="396"/>
      <c r="COR883" s="396"/>
      <c r="COS883" s="396"/>
      <c r="COT883" s="396"/>
      <c r="COU883" s="396"/>
      <c r="COV883" s="396"/>
      <c r="COW883" s="396"/>
      <c r="COX883" s="396"/>
      <c r="COY883" s="396"/>
      <c r="COZ883" s="396"/>
      <c r="CPA883" s="396"/>
      <c r="CPB883" s="396"/>
      <c r="CPC883" s="396"/>
      <c r="CPD883" s="396"/>
      <c r="CPE883" s="396"/>
      <c r="CPF883" s="396"/>
      <c r="CPG883" s="396"/>
      <c r="CPH883" s="396"/>
      <c r="CPI883" s="396"/>
      <c r="CPJ883" s="396"/>
      <c r="CPK883" s="396"/>
      <c r="CPL883" s="396"/>
      <c r="CPM883" s="396"/>
      <c r="CPN883" s="396"/>
      <c r="CPO883" s="396"/>
      <c r="CPP883" s="396"/>
      <c r="CPQ883" s="396"/>
      <c r="CPR883" s="396"/>
      <c r="CPS883" s="396"/>
      <c r="CPT883" s="396"/>
      <c r="CPU883" s="396"/>
      <c r="CPV883" s="396"/>
      <c r="CPW883" s="396"/>
      <c r="CPX883" s="396"/>
      <c r="CPY883" s="396"/>
      <c r="CPZ883" s="396"/>
      <c r="CQA883" s="396"/>
      <c r="CQB883" s="396"/>
      <c r="CQC883" s="396"/>
      <c r="CQD883" s="396"/>
      <c r="CQE883" s="396"/>
      <c r="CQF883" s="396"/>
      <c r="CQG883" s="396"/>
      <c r="CQH883" s="396"/>
      <c r="CQI883" s="396"/>
      <c r="CQJ883" s="396"/>
      <c r="CQK883" s="396"/>
      <c r="CQL883" s="396"/>
      <c r="CQM883" s="396"/>
      <c r="CQN883" s="396"/>
      <c r="CQO883" s="396"/>
      <c r="CQP883" s="396"/>
      <c r="CQQ883" s="396"/>
      <c r="CQR883" s="396"/>
      <c r="CQS883" s="396"/>
      <c r="CQT883" s="396"/>
      <c r="CQU883" s="396"/>
      <c r="CQV883" s="396"/>
      <c r="CQW883" s="396"/>
      <c r="CQX883" s="396"/>
      <c r="CQY883" s="396"/>
      <c r="CQZ883" s="396"/>
      <c r="CRA883" s="396"/>
      <c r="CRB883" s="396"/>
      <c r="CRC883" s="396"/>
      <c r="CRD883" s="396"/>
      <c r="CRE883" s="396"/>
      <c r="CRF883" s="396"/>
      <c r="CRG883" s="396"/>
      <c r="CRH883" s="396"/>
      <c r="CRI883" s="396"/>
      <c r="CRJ883" s="396"/>
      <c r="CRK883" s="396"/>
      <c r="CRL883" s="396"/>
      <c r="CRM883" s="396"/>
      <c r="CRN883" s="396"/>
      <c r="CRO883" s="396"/>
      <c r="CRP883" s="396"/>
      <c r="CRQ883" s="396"/>
      <c r="CRR883" s="396"/>
      <c r="CRS883" s="396"/>
      <c r="CRT883" s="396"/>
      <c r="CRU883" s="396"/>
      <c r="CRV883" s="396"/>
      <c r="CRW883" s="396"/>
      <c r="CRX883" s="396"/>
      <c r="CRY883" s="396"/>
      <c r="CRZ883" s="396"/>
      <c r="CSA883" s="396"/>
      <c r="CSB883" s="396"/>
      <c r="CSC883" s="396"/>
      <c r="CSD883" s="396"/>
      <c r="CSE883" s="396"/>
      <c r="CSF883" s="396"/>
      <c r="CSG883" s="396"/>
      <c r="CSH883" s="396"/>
      <c r="CSI883" s="396"/>
      <c r="CSJ883" s="396"/>
      <c r="CSK883" s="396"/>
      <c r="CSL883" s="396"/>
      <c r="CSM883" s="396"/>
      <c r="CSN883" s="396"/>
      <c r="CSO883" s="396"/>
      <c r="CSP883" s="396"/>
      <c r="CSQ883" s="396"/>
      <c r="CSR883" s="396"/>
      <c r="CSS883" s="396"/>
      <c r="CST883" s="396"/>
      <c r="CSU883" s="396"/>
      <c r="CSV883" s="396"/>
      <c r="CSW883" s="396"/>
      <c r="CSX883" s="396"/>
      <c r="CSY883" s="396"/>
      <c r="CSZ883" s="396"/>
      <c r="CTA883" s="396"/>
      <c r="CTB883" s="396"/>
      <c r="CTC883" s="396"/>
      <c r="CTD883" s="396"/>
      <c r="CTE883" s="396"/>
      <c r="CTF883" s="396"/>
      <c r="CTG883" s="396"/>
      <c r="CTH883" s="396"/>
      <c r="CTI883" s="396"/>
      <c r="CTJ883" s="396"/>
      <c r="CTK883" s="396"/>
      <c r="CTL883" s="396"/>
      <c r="CTM883" s="396"/>
      <c r="CTN883" s="396"/>
      <c r="CTO883" s="396"/>
      <c r="CTP883" s="396"/>
      <c r="CTQ883" s="396"/>
      <c r="CTR883" s="396"/>
      <c r="CTS883" s="396"/>
      <c r="CTT883" s="396"/>
      <c r="CTU883" s="396"/>
      <c r="CTV883" s="396"/>
      <c r="CTW883" s="396"/>
      <c r="CTX883" s="396"/>
      <c r="CTY883" s="396"/>
      <c r="CTZ883" s="396"/>
      <c r="CUA883" s="396"/>
      <c r="CUB883" s="396"/>
      <c r="CUC883" s="396"/>
      <c r="CUD883" s="396"/>
      <c r="CUE883" s="396"/>
      <c r="CUF883" s="396"/>
      <c r="CUG883" s="396"/>
      <c r="CUH883" s="396"/>
      <c r="CUI883" s="396"/>
      <c r="CUJ883" s="396"/>
      <c r="CUK883" s="396"/>
      <c r="CUL883" s="396"/>
      <c r="CUM883" s="396"/>
      <c r="CUN883" s="396"/>
      <c r="CUO883" s="396"/>
      <c r="CUP883" s="396"/>
      <c r="CUQ883" s="396"/>
      <c r="CUR883" s="396"/>
      <c r="CUS883" s="396"/>
      <c r="CUT883" s="396"/>
      <c r="CUU883" s="396"/>
      <c r="CUV883" s="396"/>
      <c r="CUW883" s="396"/>
      <c r="CUX883" s="396"/>
      <c r="CUY883" s="396"/>
      <c r="CUZ883" s="396"/>
      <c r="CVA883" s="396"/>
      <c r="CVB883" s="396"/>
      <c r="CVC883" s="396"/>
      <c r="CVD883" s="396"/>
      <c r="CVE883" s="396"/>
      <c r="CVF883" s="396"/>
      <c r="CVG883" s="396"/>
      <c r="CVH883" s="396"/>
      <c r="CVI883" s="396"/>
      <c r="CVJ883" s="396"/>
      <c r="CVK883" s="396"/>
      <c r="CVL883" s="396"/>
      <c r="CVM883" s="396"/>
      <c r="CVN883" s="396"/>
      <c r="CVO883" s="396"/>
      <c r="CVP883" s="396"/>
      <c r="CVQ883" s="396"/>
      <c r="CVR883" s="396"/>
      <c r="CVS883" s="396"/>
      <c r="CVT883" s="396"/>
      <c r="CVU883" s="396"/>
      <c r="CVV883" s="396"/>
      <c r="CVW883" s="396"/>
      <c r="CVX883" s="396"/>
      <c r="CVY883" s="396"/>
      <c r="CVZ883" s="396"/>
      <c r="CWA883" s="396"/>
      <c r="CWB883" s="396"/>
      <c r="CWC883" s="396"/>
      <c r="CWD883" s="396"/>
      <c r="CWE883" s="396"/>
      <c r="CWF883" s="396"/>
      <c r="CWG883" s="396"/>
      <c r="CWH883" s="396"/>
      <c r="CWI883" s="396"/>
      <c r="CWJ883" s="396"/>
      <c r="CWK883" s="396"/>
      <c r="CWL883" s="396"/>
      <c r="CWM883" s="396"/>
      <c r="CWN883" s="396"/>
      <c r="CWO883" s="396"/>
      <c r="CWP883" s="396"/>
      <c r="CWQ883" s="396"/>
      <c r="CWR883" s="396"/>
      <c r="CWS883" s="396"/>
      <c r="CWT883" s="396"/>
      <c r="CWU883" s="396"/>
      <c r="CWV883" s="396"/>
      <c r="CWW883" s="396"/>
      <c r="CWX883" s="396"/>
      <c r="CWY883" s="396"/>
      <c r="CWZ883" s="396"/>
      <c r="CXA883" s="396"/>
      <c r="CXB883" s="396"/>
      <c r="CXC883" s="396"/>
      <c r="CXD883" s="396"/>
      <c r="CXE883" s="396"/>
      <c r="CXF883" s="396"/>
      <c r="CXG883" s="396"/>
      <c r="CXH883" s="396"/>
      <c r="CXI883" s="396"/>
      <c r="CXJ883" s="396"/>
      <c r="CXK883" s="396"/>
      <c r="CXL883" s="396"/>
      <c r="CXM883" s="396"/>
      <c r="CXN883" s="396"/>
      <c r="CXO883" s="396"/>
      <c r="CXP883" s="396"/>
      <c r="CXQ883" s="396"/>
      <c r="CXR883" s="396"/>
      <c r="CXS883" s="396"/>
      <c r="CXT883" s="396"/>
      <c r="CXU883" s="396"/>
      <c r="CXV883" s="396"/>
      <c r="CXW883" s="396"/>
      <c r="CXX883" s="396"/>
      <c r="CXY883" s="396"/>
      <c r="CXZ883" s="396"/>
      <c r="CYA883" s="396"/>
      <c r="CYB883" s="396"/>
      <c r="CYC883" s="396"/>
      <c r="CYD883" s="396"/>
      <c r="CYE883" s="396"/>
      <c r="CYF883" s="396"/>
      <c r="CYG883" s="396"/>
      <c r="CYH883" s="396"/>
      <c r="CYI883" s="396"/>
      <c r="CYJ883" s="396"/>
      <c r="CYK883" s="396"/>
      <c r="CYL883" s="396"/>
      <c r="CYM883" s="396"/>
      <c r="CYN883" s="396"/>
      <c r="CYO883" s="396"/>
      <c r="CYP883" s="396"/>
      <c r="CYQ883" s="396"/>
      <c r="CYR883" s="396"/>
      <c r="CYS883" s="396"/>
      <c r="CYT883" s="396"/>
      <c r="CYU883" s="396"/>
      <c r="CYV883" s="396"/>
      <c r="CYW883" s="396"/>
      <c r="CYX883" s="396"/>
      <c r="CYY883" s="396"/>
      <c r="CYZ883" s="396"/>
      <c r="CZA883" s="396"/>
      <c r="CZB883" s="396"/>
      <c r="CZC883" s="396"/>
      <c r="CZD883" s="396"/>
      <c r="CZE883" s="396"/>
      <c r="CZF883" s="396"/>
      <c r="CZG883" s="396"/>
      <c r="CZH883" s="396"/>
      <c r="CZI883" s="396"/>
      <c r="CZJ883" s="396"/>
      <c r="CZK883" s="396"/>
      <c r="CZL883" s="396"/>
      <c r="CZM883" s="396"/>
      <c r="CZN883" s="396"/>
      <c r="CZO883" s="396"/>
      <c r="CZP883" s="396"/>
      <c r="CZQ883" s="396"/>
      <c r="CZR883" s="396"/>
      <c r="CZS883" s="396"/>
      <c r="CZT883" s="396"/>
      <c r="CZU883" s="396"/>
      <c r="CZV883" s="396"/>
      <c r="CZW883" s="396"/>
      <c r="CZX883" s="396"/>
      <c r="CZY883" s="396"/>
      <c r="CZZ883" s="396"/>
      <c r="DAA883" s="396"/>
      <c r="DAB883" s="396"/>
      <c r="DAC883" s="396"/>
      <c r="DAD883" s="396"/>
      <c r="DAE883" s="396"/>
      <c r="DAF883" s="396"/>
      <c r="DAG883" s="396"/>
      <c r="DAH883" s="396"/>
      <c r="DAI883" s="396"/>
      <c r="DAJ883" s="396"/>
      <c r="DAK883" s="396"/>
      <c r="DAL883" s="396"/>
      <c r="DAM883" s="396"/>
      <c r="DAN883" s="396"/>
      <c r="DAO883" s="396"/>
      <c r="DAP883" s="396"/>
      <c r="DAQ883" s="396"/>
      <c r="DAR883" s="396"/>
      <c r="DAS883" s="396"/>
      <c r="DAT883" s="396"/>
      <c r="DAU883" s="396"/>
      <c r="DAV883" s="396"/>
      <c r="DAW883" s="396"/>
      <c r="DAX883" s="396"/>
      <c r="DAY883" s="396"/>
      <c r="DAZ883" s="396"/>
      <c r="DBA883" s="396"/>
      <c r="DBB883" s="396"/>
      <c r="DBC883" s="396"/>
      <c r="DBD883" s="396"/>
      <c r="DBE883" s="396"/>
      <c r="DBF883" s="396"/>
      <c r="DBG883" s="396"/>
      <c r="DBH883" s="396"/>
      <c r="DBI883" s="396"/>
      <c r="DBJ883" s="396"/>
      <c r="DBK883" s="396"/>
      <c r="DBL883" s="396"/>
      <c r="DBM883" s="396"/>
      <c r="DBN883" s="396"/>
      <c r="DBO883" s="396"/>
      <c r="DBP883" s="396"/>
      <c r="DBQ883" s="396"/>
      <c r="DBR883" s="396"/>
      <c r="DBS883" s="396"/>
      <c r="DBT883" s="396"/>
      <c r="DBU883" s="396"/>
      <c r="DBV883" s="396"/>
      <c r="DBW883" s="396"/>
      <c r="DBX883" s="396"/>
      <c r="DBY883" s="396"/>
      <c r="DBZ883" s="396"/>
      <c r="DCA883" s="396"/>
      <c r="DCB883" s="396"/>
      <c r="DCC883" s="396"/>
      <c r="DCD883" s="396"/>
      <c r="DCE883" s="396"/>
      <c r="DCF883" s="396"/>
      <c r="DCG883" s="396"/>
      <c r="DCH883" s="396"/>
      <c r="DCI883" s="396"/>
      <c r="DCJ883" s="396"/>
      <c r="DCK883" s="396"/>
      <c r="DCL883" s="396"/>
      <c r="DCM883" s="396"/>
      <c r="DCN883" s="396"/>
      <c r="DCO883" s="396"/>
      <c r="DCP883" s="396"/>
      <c r="DCQ883" s="396"/>
      <c r="DCR883" s="396"/>
      <c r="DCS883" s="396"/>
      <c r="DCT883" s="396"/>
      <c r="DCU883" s="396"/>
      <c r="DCV883" s="396"/>
      <c r="DCW883" s="396"/>
      <c r="DCX883" s="396"/>
      <c r="DCY883" s="396"/>
      <c r="DCZ883" s="396"/>
      <c r="DDA883" s="396"/>
      <c r="DDB883" s="396"/>
      <c r="DDC883" s="396"/>
      <c r="DDD883" s="396"/>
      <c r="DDE883" s="396"/>
      <c r="DDF883" s="396"/>
      <c r="DDG883" s="396"/>
      <c r="DDH883" s="396"/>
      <c r="DDI883" s="396"/>
      <c r="DDJ883" s="396"/>
      <c r="DDK883" s="396"/>
      <c r="DDL883" s="396"/>
      <c r="DDM883" s="396"/>
      <c r="DDN883" s="396"/>
      <c r="DDO883" s="396"/>
      <c r="DDP883" s="396"/>
      <c r="DDQ883" s="396"/>
      <c r="DDR883" s="396"/>
      <c r="DDS883" s="396"/>
      <c r="DDT883" s="396"/>
      <c r="DDU883" s="396"/>
      <c r="DDV883" s="396"/>
      <c r="DDW883" s="396"/>
      <c r="DDX883" s="396"/>
      <c r="DDY883" s="396"/>
      <c r="DDZ883" s="396"/>
      <c r="DEA883" s="396"/>
      <c r="DEB883" s="396"/>
      <c r="DEC883" s="396"/>
      <c r="DED883" s="396"/>
      <c r="DEE883" s="396"/>
      <c r="DEF883" s="396"/>
      <c r="DEG883" s="396"/>
      <c r="DEH883" s="396"/>
      <c r="DEI883" s="396"/>
      <c r="DEJ883" s="396"/>
      <c r="DEK883" s="396"/>
      <c r="DEL883" s="396"/>
      <c r="DEM883" s="396"/>
      <c r="DEN883" s="396"/>
      <c r="DEO883" s="396"/>
      <c r="DEP883" s="396"/>
      <c r="DEQ883" s="396"/>
      <c r="DER883" s="396"/>
      <c r="DES883" s="396"/>
      <c r="DET883" s="396"/>
      <c r="DEU883" s="396"/>
      <c r="DEV883" s="396"/>
      <c r="DEW883" s="396"/>
      <c r="DEX883" s="396"/>
      <c r="DEY883" s="396"/>
      <c r="DEZ883" s="396"/>
      <c r="DFA883" s="396"/>
      <c r="DFB883" s="396"/>
      <c r="DFC883" s="396"/>
      <c r="DFD883" s="396"/>
      <c r="DFE883" s="396"/>
      <c r="DFF883" s="396"/>
      <c r="DFG883" s="396"/>
      <c r="DFH883" s="396"/>
      <c r="DFI883" s="396"/>
      <c r="DFJ883" s="396"/>
      <c r="DFK883" s="396"/>
      <c r="DFL883" s="396"/>
      <c r="DFM883" s="396"/>
      <c r="DFN883" s="396"/>
      <c r="DFO883" s="396"/>
      <c r="DFP883" s="396"/>
      <c r="DFQ883" s="396"/>
      <c r="DFR883" s="396"/>
      <c r="DFS883" s="396"/>
      <c r="DFT883" s="396"/>
      <c r="DFU883" s="396"/>
      <c r="DFV883" s="396"/>
      <c r="DFW883" s="396"/>
      <c r="DFX883" s="396"/>
      <c r="DFY883" s="396"/>
      <c r="DFZ883" s="396"/>
      <c r="DGA883" s="396"/>
      <c r="DGB883" s="396"/>
      <c r="DGC883" s="396"/>
      <c r="DGD883" s="396"/>
      <c r="DGE883" s="396"/>
      <c r="DGF883" s="396"/>
      <c r="DGG883" s="396"/>
      <c r="DGH883" s="396"/>
      <c r="DGI883" s="396"/>
      <c r="DGJ883" s="396"/>
      <c r="DGK883" s="396"/>
      <c r="DGL883" s="396"/>
      <c r="DGM883" s="396"/>
      <c r="DGN883" s="396"/>
      <c r="DGO883" s="396"/>
      <c r="DGP883" s="396"/>
      <c r="DGQ883" s="396"/>
      <c r="DGR883" s="396"/>
      <c r="DGS883" s="396"/>
      <c r="DGT883" s="396"/>
      <c r="DGU883" s="396"/>
      <c r="DGV883" s="396"/>
      <c r="DGW883" s="396"/>
      <c r="DGX883" s="396"/>
      <c r="DGY883" s="396"/>
      <c r="DGZ883" s="396"/>
      <c r="DHA883" s="396"/>
      <c r="DHB883" s="396"/>
      <c r="DHC883" s="396"/>
      <c r="DHD883" s="396"/>
      <c r="DHE883" s="396"/>
      <c r="DHF883" s="396"/>
      <c r="DHG883" s="396"/>
      <c r="DHH883" s="396"/>
      <c r="DHI883" s="396"/>
      <c r="DHJ883" s="396"/>
      <c r="DHK883" s="396"/>
      <c r="DHL883" s="396"/>
      <c r="DHM883" s="396"/>
      <c r="DHN883" s="396"/>
      <c r="DHO883" s="396"/>
      <c r="DHP883" s="396"/>
      <c r="DHQ883" s="396"/>
      <c r="DHR883" s="396"/>
      <c r="DHS883" s="396"/>
      <c r="DHT883" s="396"/>
      <c r="DHU883" s="396"/>
      <c r="DHV883" s="396"/>
      <c r="DHW883" s="396"/>
      <c r="DHX883" s="396"/>
      <c r="DHY883" s="396"/>
      <c r="DHZ883" s="396"/>
      <c r="DIA883" s="396"/>
      <c r="DIB883" s="396"/>
      <c r="DIC883" s="396"/>
      <c r="DID883" s="396"/>
      <c r="DIE883" s="396"/>
      <c r="DIF883" s="396"/>
      <c r="DIG883" s="396"/>
      <c r="DIH883" s="396"/>
      <c r="DII883" s="396"/>
      <c r="DIJ883" s="396"/>
      <c r="DIK883" s="396"/>
      <c r="DIL883" s="396"/>
      <c r="DIM883" s="396"/>
      <c r="DIN883" s="396"/>
      <c r="DIO883" s="396"/>
      <c r="DIP883" s="396"/>
      <c r="DIQ883" s="396"/>
      <c r="DIR883" s="396"/>
      <c r="DIS883" s="396"/>
      <c r="DIT883" s="396"/>
      <c r="DIU883" s="396"/>
      <c r="DIV883" s="396"/>
      <c r="DIW883" s="396"/>
      <c r="DIX883" s="396"/>
      <c r="DIY883" s="396"/>
      <c r="DIZ883" s="396"/>
      <c r="DJA883" s="396"/>
      <c r="DJB883" s="396"/>
      <c r="DJC883" s="396"/>
      <c r="DJD883" s="396"/>
      <c r="DJE883" s="396"/>
      <c r="DJF883" s="396"/>
      <c r="DJG883" s="396"/>
      <c r="DJH883" s="396"/>
      <c r="DJI883" s="396"/>
      <c r="DJJ883" s="396"/>
      <c r="DJK883" s="396"/>
      <c r="DJL883" s="396"/>
      <c r="DJM883" s="396"/>
      <c r="DJN883" s="396"/>
      <c r="DJO883" s="396"/>
      <c r="DJP883" s="396"/>
      <c r="DJQ883" s="396"/>
      <c r="DJR883" s="396"/>
      <c r="DJS883" s="396"/>
      <c r="DJT883" s="396"/>
      <c r="DJU883" s="396"/>
      <c r="DJV883" s="396"/>
      <c r="DJW883" s="396"/>
      <c r="DJX883" s="396"/>
      <c r="DJY883" s="396"/>
      <c r="DJZ883" s="396"/>
      <c r="DKA883" s="396"/>
      <c r="DKB883" s="396"/>
      <c r="DKC883" s="396"/>
      <c r="DKD883" s="396"/>
      <c r="DKE883" s="396"/>
      <c r="DKF883" s="396"/>
      <c r="DKG883" s="396"/>
      <c r="DKH883" s="396"/>
      <c r="DKI883" s="396"/>
      <c r="DKJ883" s="396"/>
      <c r="DKK883" s="396"/>
      <c r="DKL883" s="396"/>
      <c r="DKM883" s="396"/>
      <c r="DKN883" s="396"/>
      <c r="DKO883" s="396"/>
      <c r="DKP883" s="396"/>
      <c r="DKQ883" s="396"/>
      <c r="DKR883" s="396"/>
      <c r="DKS883" s="396"/>
      <c r="DKT883" s="396"/>
      <c r="DKU883" s="396"/>
      <c r="DKV883" s="396"/>
      <c r="DKW883" s="396"/>
      <c r="DKX883" s="396"/>
      <c r="DKY883" s="396"/>
      <c r="DKZ883" s="396"/>
      <c r="DLA883" s="396"/>
      <c r="DLB883" s="396"/>
      <c r="DLC883" s="396"/>
      <c r="DLD883" s="396"/>
      <c r="DLE883" s="396"/>
      <c r="DLF883" s="396"/>
      <c r="DLG883" s="396"/>
      <c r="DLH883" s="396"/>
      <c r="DLI883" s="396"/>
      <c r="DLJ883" s="396"/>
      <c r="DLK883" s="396"/>
      <c r="DLL883" s="396"/>
      <c r="DLM883" s="396"/>
      <c r="DLN883" s="396"/>
      <c r="DLO883" s="396"/>
      <c r="DLP883" s="396"/>
      <c r="DLQ883" s="396"/>
      <c r="DLR883" s="396"/>
      <c r="DLS883" s="396"/>
      <c r="DLT883" s="396"/>
      <c r="DLU883" s="396"/>
      <c r="DLV883" s="396"/>
      <c r="DLW883" s="396"/>
      <c r="DLX883" s="396"/>
      <c r="DLY883" s="396"/>
      <c r="DLZ883" s="396"/>
      <c r="DMA883" s="396"/>
      <c r="DMB883" s="396"/>
      <c r="DMC883" s="396"/>
      <c r="DMD883" s="396"/>
      <c r="DME883" s="396"/>
      <c r="DMF883" s="396"/>
      <c r="DMG883" s="396"/>
      <c r="DMH883" s="396"/>
      <c r="DMI883" s="396"/>
      <c r="DMJ883" s="396"/>
      <c r="DMK883" s="396"/>
      <c r="DML883" s="396"/>
      <c r="DMM883" s="396"/>
      <c r="DMN883" s="396"/>
      <c r="DMO883" s="396"/>
      <c r="DMP883" s="396"/>
      <c r="DMQ883" s="396"/>
      <c r="DMR883" s="396"/>
      <c r="DMS883" s="396"/>
      <c r="DMT883" s="396"/>
      <c r="DMU883" s="396"/>
      <c r="DMV883" s="396"/>
      <c r="DMW883" s="396"/>
      <c r="DMX883" s="396"/>
      <c r="DMY883" s="396"/>
      <c r="DMZ883" s="396"/>
      <c r="DNA883" s="396"/>
      <c r="DNB883" s="396"/>
      <c r="DNC883" s="396"/>
      <c r="DND883" s="396"/>
      <c r="DNE883" s="396"/>
      <c r="DNF883" s="396"/>
      <c r="DNG883" s="396"/>
      <c r="DNH883" s="396"/>
      <c r="DNI883" s="396"/>
      <c r="DNJ883" s="396"/>
      <c r="DNK883" s="396"/>
      <c r="DNL883" s="396"/>
      <c r="DNM883" s="396"/>
      <c r="DNN883" s="396"/>
      <c r="DNO883" s="396"/>
      <c r="DNP883" s="396"/>
      <c r="DNQ883" s="396"/>
      <c r="DNR883" s="396"/>
      <c r="DNS883" s="396"/>
      <c r="DNT883" s="396"/>
      <c r="DNU883" s="396"/>
      <c r="DNV883" s="396"/>
      <c r="DNW883" s="396"/>
      <c r="DNX883" s="396"/>
      <c r="DNY883" s="396"/>
      <c r="DNZ883" s="396"/>
      <c r="DOA883" s="396"/>
      <c r="DOB883" s="396"/>
      <c r="DOC883" s="396"/>
      <c r="DOD883" s="396"/>
      <c r="DOE883" s="396"/>
      <c r="DOF883" s="396"/>
      <c r="DOG883" s="396"/>
      <c r="DOH883" s="396"/>
      <c r="DOI883" s="396"/>
      <c r="DOJ883" s="396"/>
      <c r="DOK883" s="396"/>
      <c r="DOL883" s="396"/>
      <c r="DOM883" s="396"/>
      <c r="DON883" s="396"/>
      <c r="DOO883" s="396"/>
      <c r="DOP883" s="396"/>
      <c r="DOQ883" s="396"/>
      <c r="DOR883" s="396"/>
      <c r="DOS883" s="396"/>
      <c r="DOT883" s="396"/>
      <c r="DOU883" s="396"/>
      <c r="DOV883" s="396"/>
      <c r="DOW883" s="396"/>
      <c r="DOX883" s="396"/>
      <c r="DOY883" s="396"/>
      <c r="DOZ883" s="396"/>
      <c r="DPA883" s="396"/>
      <c r="DPB883" s="396"/>
      <c r="DPC883" s="396"/>
      <c r="DPD883" s="396"/>
      <c r="DPE883" s="396"/>
      <c r="DPF883" s="396"/>
      <c r="DPG883" s="396"/>
      <c r="DPH883" s="396"/>
      <c r="DPI883" s="396"/>
      <c r="DPJ883" s="396"/>
      <c r="DPK883" s="396"/>
      <c r="DPL883" s="396"/>
      <c r="DPM883" s="396"/>
      <c r="DPN883" s="396"/>
      <c r="DPO883" s="396"/>
      <c r="DPP883" s="396"/>
      <c r="DPQ883" s="396"/>
      <c r="DPR883" s="396"/>
      <c r="DPS883" s="396"/>
      <c r="DPT883" s="396"/>
      <c r="DPU883" s="396"/>
      <c r="DPV883" s="396"/>
      <c r="DPW883" s="396"/>
      <c r="DPX883" s="396"/>
      <c r="DPY883" s="396"/>
      <c r="DPZ883" s="396"/>
      <c r="DQA883" s="396"/>
      <c r="DQB883" s="396"/>
      <c r="DQC883" s="396"/>
      <c r="DQD883" s="396"/>
      <c r="DQE883" s="396"/>
      <c r="DQF883" s="396"/>
      <c r="DQG883" s="396"/>
      <c r="DQH883" s="396"/>
      <c r="DQI883" s="396"/>
      <c r="DQJ883" s="396"/>
      <c r="DQK883" s="396"/>
      <c r="DQL883" s="396"/>
      <c r="DQM883" s="396"/>
      <c r="DQN883" s="396"/>
      <c r="DQO883" s="396"/>
      <c r="DQP883" s="396"/>
      <c r="DQQ883" s="396"/>
      <c r="DQR883" s="396"/>
      <c r="DQS883" s="396"/>
      <c r="DQT883" s="396"/>
      <c r="DQU883" s="396"/>
      <c r="DQV883" s="396"/>
      <c r="DQW883" s="396"/>
      <c r="DQX883" s="396"/>
      <c r="DQY883" s="396"/>
      <c r="DQZ883" s="396"/>
      <c r="DRA883" s="396"/>
      <c r="DRB883" s="396"/>
      <c r="DRC883" s="396"/>
      <c r="DRD883" s="396"/>
      <c r="DRE883" s="396"/>
      <c r="DRF883" s="396"/>
      <c r="DRG883" s="396"/>
      <c r="DRH883" s="396"/>
      <c r="DRI883" s="396"/>
      <c r="DRJ883" s="396"/>
      <c r="DRK883" s="396"/>
      <c r="DRL883" s="396"/>
      <c r="DRM883" s="396"/>
      <c r="DRN883" s="396"/>
      <c r="DRO883" s="396"/>
      <c r="DRP883" s="396"/>
      <c r="DRQ883" s="396"/>
      <c r="DRR883" s="396"/>
      <c r="DRS883" s="396"/>
      <c r="DRT883" s="396"/>
      <c r="DRU883" s="396"/>
      <c r="DRV883" s="396"/>
      <c r="DRW883" s="396"/>
      <c r="DRX883" s="396"/>
      <c r="DRY883" s="396"/>
      <c r="DRZ883" s="396"/>
      <c r="DSA883" s="396"/>
      <c r="DSB883" s="396"/>
      <c r="DSC883" s="396"/>
      <c r="DSD883" s="396"/>
      <c r="DSE883" s="396"/>
      <c r="DSF883" s="396"/>
      <c r="DSG883" s="396"/>
      <c r="DSH883" s="396"/>
      <c r="DSI883" s="396"/>
      <c r="DSJ883" s="396"/>
      <c r="DSK883" s="396"/>
      <c r="DSL883" s="396"/>
      <c r="DSM883" s="396"/>
      <c r="DSN883" s="396"/>
      <c r="DSO883" s="396"/>
      <c r="DSP883" s="396"/>
      <c r="DSQ883" s="396"/>
      <c r="DSR883" s="396"/>
      <c r="DSS883" s="396"/>
      <c r="DST883" s="396"/>
      <c r="DSU883" s="396"/>
      <c r="DSV883" s="396"/>
      <c r="DSW883" s="396"/>
      <c r="DSX883" s="396"/>
      <c r="DSY883" s="396"/>
      <c r="DSZ883" s="396"/>
      <c r="DTA883" s="396"/>
      <c r="DTB883" s="396"/>
      <c r="DTC883" s="396"/>
      <c r="DTD883" s="396"/>
      <c r="DTE883" s="396"/>
      <c r="DTF883" s="396"/>
      <c r="DTG883" s="396"/>
      <c r="DTH883" s="396"/>
      <c r="DTI883" s="396"/>
      <c r="DTJ883" s="396"/>
      <c r="DTK883" s="396"/>
      <c r="DTL883" s="396"/>
      <c r="DTM883" s="396"/>
      <c r="DTN883" s="396"/>
      <c r="DTO883" s="396"/>
      <c r="DTP883" s="396"/>
      <c r="DTQ883" s="396"/>
      <c r="DTR883" s="396"/>
      <c r="DTS883" s="396"/>
      <c r="DTT883" s="396"/>
      <c r="DTU883" s="396"/>
      <c r="DTV883" s="396"/>
      <c r="DTW883" s="396"/>
      <c r="DTX883" s="396"/>
      <c r="DTY883" s="396"/>
      <c r="DTZ883" s="396"/>
      <c r="DUA883" s="396"/>
      <c r="DUB883" s="396"/>
      <c r="DUC883" s="396"/>
      <c r="DUD883" s="396"/>
      <c r="DUE883" s="396"/>
      <c r="DUF883" s="396"/>
      <c r="DUG883" s="396"/>
      <c r="DUH883" s="396"/>
      <c r="DUI883" s="396"/>
      <c r="DUJ883" s="396"/>
      <c r="DUK883" s="396"/>
      <c r="DUL883" s="396"/>
      <c r="DUM883" s="396"/>
      <c r="DUN883" s="396"/>
      <c r="DUO883" s="396"/>
      <c r="DUP883" s="396"/>
      <c r="DUQ883" s="396"/>
      <c r="DUR883" s="396"/>
      <c r="DUS883" s="396"/>
      <c r="DUT883" s="396"/>
      <c r="DUU883" s="396"/>
      <c r="DUV883" s="396"/>
      <c r="DUW883" s="396"/>
      <c r="DUX883" s="396"/>
      <c r="DUY883" s="396"/>
      <c r="DUZ883" s="396"/>
      <c r="DVA883" s="396"/>
      <c r="DVB883" s="396"/>
      <c r="DVC883" s="396"/>
      <c r="DVD883" s="396"/>
      <c r="DVE883" s="396"/>
      <c r="DVF883" s="396"/>
      <c r="DVG883" s="396"/>
      <c r="DVH883" s="396"/>
      <c r="DVI883" s="396"/>
      <c r="DVJ883" s="396"/>
      <c r="DVK883" s="396"/>
      <c r="DVL883" s="396"/>
      <c r="DVM883" s="396"/>
      <c r="DVN883" s="396"/>
      <c r="DVO883" s="396"/>
      <c r="DVP883" s="396"/>
      <c r="DVQ883" s="396"/>
      <c r="DVR883" s="396"/>
      <c r="DVS883" s="396"/>
      <c r="DVT883" s="396"/>
      <c r="DVU883" s="396"/>
      <c r="DVV883" s="396"/>
      <c r="DVW883" s="396"/>
      <c r="DVX883" s="396"/>
      <c r="DVY883" s="396"/>
      <c r="DVZ883" s="396"/>
      <c r="DWA883" s="396"/>
      <c r="DWB883" s="396"/>
      <c r="DWC883" s="396"/>
      <c r="DWD883" s="396"/>
      <c r="DWE883" s="396"/>
      <c r="DWF883" s="396"/>
      <c r="DWG883" s="396"/>
      <c r="DWH883" s="396"/>
      <c r="DWI883" s="396"/>
      <c r="DWJ883" s="396"/>
      <c r="DWK883" s="396"/>
      <c r="DWL883" s="396"/>
      <c r="DWM883" s="396"/>
      <c r="DWN883" s="396"/>
      <c r="DWO883" s="396"/>
      <c r="DWP883" s="396"/>
      <c r="DWQ883" s="396"/>
      <c r="DWR883" s="396"/>
      <c r="DWS883" s="396"/>
      <c r="DWT883" s="396"/>
      <c r="DWU883" s="396"/>
      <c r="DWV883" s="396"/>
      <c r="DWW883" s="396"/>
      <c r="DWX883" s="396"/>
      <c r="DWY883" s="396"/>
      <c r="DWZ883" s="396"/>
      <c r="DXA883" s="396"/>
      <c r="DXB883" s="396"/>
      <c r="DXC883" s="396"/>
      <c r="DXD883" s="396"/>
      <c r="DXE883" s="396"/>
      <c r="DXF883" s="396"/>
      <c r="DXG883" s="396"/>
      <c r="DXH883" s="396"/>
      <c r="DXI883" s="396"/>
      <c r="DXJ883" s="396"/>
      <c r="DXK883" s="396"/>
      <c r="DXL883" s="396"/>
      <c r="DXM883" s="396"/>
      <c r="DXN883" s="396"/>
      <c r="DXO883" s="396"/>
      <c r="DXP883" s="396"/>
      <c r="DXQ883" s="396"/>
      <c r="DXR883" s="396"/>
      <c r="DXS883" s="396"/>
      <c r="DXT883" s="396"/>
      <c r="DXU883" s="396"/>
      <c r="DXV883" s="396"/>
      <c r="DXW883" s="396"/>
      <c r="DXX883" s="396"/>
      <c r="DXY883" s="396"/>
      <c r="DXZ883" s="396"/>
      <c r="DYA883" s="396"/>
      <c r="DYB883" s="396"/>
      <c r="DYC883" s="396"/>
      <c r="DYD883" s="396"/>
      <c r="DYE883" s="396"/>
      <c r="DYF883" s="396"/>
      <c r="DYG883" s="396"/>
      <c r="DYH883" s="396"/>
      <c r="DYI883" s="396"/>
      <c r="DYJ883" s="396"/>
      <c r="DYK883" s="396"/>
      <c r="DYL883" s="396"/>
      <c r="DYM883" s="396"/>
      <c r="DYN883" s="396"/>
      <c r="DYO883" s="396"/>
      <c r="DYP883" s="396"/>
      <c r="DYQ883" s="396"/>
      <c r="DYR883" s="396"/>
      <c r="DYS883" s="396"/>
      <c r="DYT883" s="396"/>
      <c r="DYU883" s="396"/>
      <c r="DYV883" s="396"/>
      <c r="DYW883" s="396"/>
      <c r="DYX883" s="396"/>
      <c r="DYY883" s="396"/>
      <c r="DYZ883" s="396"/>
      <c r="DZA883" s="396"/>
      <c r="DZB883" s="396"/>
      <c r="DZC883" s="396"/>
      <c r="DZD883" s="396"/>
      <c r="DZE883" s="396"/>
      <c r="DZF883" s="396"/>
      <c r="DZG883" s="396"/>
      <c r="DZH883" s="396"/>
      <c r="DZI883" s="396"/>
      <c r="DZJ883" s="396"/>
      <c r="DZK883" s="396"/>
      <c r="DZL883" s="396"/>
      <c r="DZM883" s="396"/>
      <c r="DZN883" s="396"/>
      <c r="DZO883" s="396"/>
      <c r="DZP883" s="396"/>
      <c r="DZQ883" s="396"/>
      <c r="DZR883" s="396"/>
      <c r="DZS883" s="396"/>
      <c r="DZT883" s="396"/>
      <c r="DZU883" s="396"/>
      <c r="DZV883" s="396"/>
      <c r="DZW883" s="396"/>
      <c r="DZX883" s="396"/>
      <c r="DZY883" s="396"/>
      <c r="DZZ883" s="396"/>
      <c r="EAA883" s="396"/>
      <c r="EAB883" s="396"/>
      <c r="EAC883" s="396"/>
      <c r="EAD883" s="396"/>
      <c r="EAE883" s="396"/>
      <c r="EAF883" s="396"/>
      <c r="EAG883" s="396"/>
      <c r="EAH883" s="396"/>
      <c r="EAI883" s="396"/>
      <c r="EAJ883" s="396"/>
      <c r="EAK883" s="396"/>
      <c r="EAL883" s="396"/>
      <c r="EAM883" s="396"/>
      <c r="EAN883" s="396"/>
      <c r="EAO883" s="396"/>
      <c r="EAP883" s="396"/>
      <c r="EAQ883" s="396"/>
      <c r="EAR883" s="396"/>
      <c r="EAS883" s="396"/>
      <c r="EAT883" s="396"/>
      <c r="EAU883" s="396"/>
      <c r="EAV883" s="396"/>
      <c r="EAW883" s="396"/>
      <c r="EAX883" s="396"/>
      <c r="EAY883" s="396"/>
      <c r="EAZ883" s="396"/>
      <c r="EBA883" s="396"/>
      <c r="EBB883" s="396"/>
      <c r="EBC883" s="396"/>
      <c r="EBD883" s="396"/>
      <c r="EBE883" s="396"/>
      <c r="EBF883" s="396"/>
      <c r="EBG883" s="396"/>
      <c r="EBH883" s="396"/>
      <c r="EBI883" s="396"/>
      <c r="EBJ883" s="396"/>
      <c r="EBK883" s="396"/>
      <c r="EBL883" s="396"/>
      <c r="EBM883" s="396"/>
      <c r="EBN883" s="396"/>
      <c r="EBO883" s="396"/>
      <c r="EBP883" s="396"/>
      <c r="EBQ883" s="396"/>
      <c r="EBR883" s="396"/>
      <c r="EBS883" s="396"/>
      <c r="EBT883" s="396"/>
      <c r="EBU883" s="396"/>
      <c r="EBV883" s="396"/>
      <c r="EBW883" s="396"/>
      <c r="EBX883" s="396"/>
      <c r="EBY883" s="396"/>
      <c r="EBZ883" s="396"/>
      <c r="ECA883" s="396"/>
      <c r="ECB883" s="396"/>
      <c r="ECC883" s="396"/>
      <c r="ECD883" s="396"/>
      <c r="ECE883" s="396"/>
      <c r="ECF883" s="396"/>
      <c r="ECG883" s="396"/>
      <c r="ECH883" s="396"/>
      <c r="ECI883" s="396"/>
      <c r="ECJ883" s="396"/>
      <c r="ECK883" s="396"/>
      <c r="ECL883" s="396"/>
      <c r="ECM883" s="396"/>
      <c r="ECN883" s="396"/>
      <c r="ECO883" s="396"/>
      <c r="ECP883" s="396"/>
      <c r="ECQ883" s="396"/>
      <c r="ECR883" s="396"/>
      <c r="ECS883" s="396"/>
      <c r="ECT883" s="396"/>
      <c r="ECU883" s="396"/>
      <c r="ECV883" s="396"/>
      <c r="ECW883" s="396"/>
      <c r="ECX883" s="396"/>
      <c r="ECY883" s="396"/>
      <c r="ECZ883" s="396"/>
      <c r="EDA883" s="396"/>
      <c r="EDB883" s="396"/>
      <c r="EDC883" s="396"/>
      <c r="EDD883" s="396"/>
      <c r="EDE883" s="396"/>
      <c r="EDF883" s="396"/>
      <c r="EDG883" s="396"/>
      <c r="EDH883" s="396"/>
      <c r="EDI883" s="396"/>
      <c r="EDJ883" s="396"/>
      <c r="EDK883" s="396"/>
      <c r="EDL883" s="396"/>
      <c r="EDM883" s="396"/>
      <c r="EDN883" s="396"/>
      <c r="EDO883" s="396"/>
      <c r="EDP883" s="396"/>
      <c r="EDQ883" s="396"/>
      <c r="EDR883" s="396"/>
      <c r="EDS883" s="396"/>
      <c r="EDT883" s="396"/>
      <c r="EDU883" s="396"/>
      <c r="EDV883" s="396"/>
      <c r="EDW883" s="396"/>
      <c r="EDX883" s="396"/>
      <c r="EDY883" s="396"/>
      <c r="EDZ883" s="396"/>
      <c r="EEA883" s="396"/>
      <c r="EEB883" s="396"/>
      <c r="EEC883" s="396"/>
      <c r="EED883" s="396"/>
      <c r="EEE883" s="396"/>
      <c r="EEF883" s="396"/>
      <c r="EEG883" s="396"/>
      <c r="EEH883" s="396"/>
      <c r="EEI883" s="396"/>
      <c r="EEJ883" s="396"/>
      <c r="EEK883" s="396"/>
      <c r="EEL883" s="396"/>
      <c r="EEM883" s="396"/>
      <c r="EEN883" s="396"/>
      <c r="EEO883" s="396"/>
      <c r="EEP883" s="396"/>
      <c r="EEQ883" s="396"/>
      <c r="EER883" s="396"/>
      <c r="EES883" s="396"/>
      <c r="EET883" s="396"/>
      <c r="EEU883" s="396"/>
      <c r="EEV883" s="396"/>
      <c r="EEW883" s="396"/>
      <c r="EEX883" s="396"/>
      <c r="EEY883" s="396"/>
      <c r="EEZ883" s="396"/>
      <c r="EFA883" s="396"/>
      <c r="EFB883" s="396"/>
      <c r="EFC883" s="396"/>
      <c r="EFD883" s="396"/>
      <c r="EFE883" s="396"/>
      <c r="EFF883" s="396"/>
      <c r="EFG883" s="396"/>
      <c r="EFH883" s="396"/>
      <c r="EFI883" s="396"/>
      <c r="EFJ883" s="396"/>
      <c r="EFK883" s="396"/>
      <c r="EFL883" s="396"/>
      <c r="EFM883" s="396"/>
      <c r="EFN883" s="396"/>
      <c r="EFO883" s="396"/>
      <c r="EFP883" s="396"/>
      <c r="EFQ883" s="396"/>
      <c r="EFR883" s="396"/>
      <c r="EFS883" s="396"/>
      <c r="EFT883" s="396"/>
      <c r="EFU883" s="396"/>
      <c r="EFV883" s="396"/>
      <c r="EFW883" s="396"/>
      <c r="EFX883" s="396"/>
      <c r="EFY883" s="396"/>
      <c r="EFZ883" s="396"/>
      <c r="EGA883" s="396"/>
      <c r="EGB883" s="396"/>
      <c r="EGC883" s="396"/>
      <c r="EGD883" s="396"/>
      <c r="EGE883" s="396"/>
      <c r="EGF883" s="396"/>
      <c r="EGG883" s="396"/>
      <c r="EGH883" s="396"/>
      <c r="EGI883" s="396"/>
      <c r="EGJ883" s="396"/>
      <c r="EGK883" s="396"/>
      <c r="EGL883" s="396"/>
      <c r="EGM883" s="396"/>
      <c r="EGN883" s="396"/>
      <c r="EGO883" s="396"/>
      <c r="EGP883" s="396"/>
      <c r="EGQ883" s="396"/>
      <c r="EGR883" s="396"/>
      <c r="EGS883" s="396"/>
      <c r="EGT883" s="396"/>
      <c r="EGU883" s="396"/>
      <c r="EGV883" s="396"/>
      <c r="EGW883" s="396"/>
      <c r="EGX883" s="396"/>
      <c r="EGY883" s="396"/>
      <c r="EGZ883" s="396"/>
      <c r="EHA883" s="396"/>
      <c r="EHB883" s="396"/>
      <c r="EHC883" s="396"/>
      <c r="EHD883" s="396"/>
      <c r="EHE883" s="396"/>
      <c r="EHF883" s="396"/>
      <c r="EHG883" s="396"/>
      <c r="EHH883" s="396"/>
      <c r="EHI883" s="396"/>
      <c r="EHJ883" s="396"/>
      <c r="EHK883" s="396"/>
      <c r="EHL883" s="396"/>
      <c r="EHM883" s="396"/>
      <c r="EHN883" s="396"/>
      <c r="EHO883" s="396"/>
      <c r="EHP883" s="396"/>
      <c r="EHQ883" s="396"/>
      <c r="EHR883" s="396"/>
      <c r="EHS883" s="396"/>
      <c r="EHT883" s="396"/>
      <c r="EHU883" s="396"/>
      <c r="EHV883" s="396"/>
      <c r="EHW883" s="396"/>
      <c r="EHX883" s="396"/>
      <c r="EHY883" s="396"/>
      <c r="EHZ883" s="396"/>
      <c r="EIA883" s="396"/>
      <c r="EIB883" s="396"/>
      <c r="EIC883" s="396"/>
      <c r="EID883" s="396"/>
      <c r="EIE883" s="396"/>
      <c r="EIF883" s="396"/>
      <c r="EIG883" s="396"/>
      <c r="EIH883" s="396"/>
      <c r="EII883" s="396"/>
      <c r="EIJ883" s="396"/>
      <c r="EIK883" s="396"/>
      <c r="EIL883" s="396"/>
      <c r="EIM883" s="396"/>
      <c r="EIN883" s="396"/>
      <c r="EIO883" s="396"/>
      <c r="EIP883" s="396"/>
      <c r="EIQ883" s="396"/>
      <c r="EIR883" s="396"/>
      <c r="EIS883" s="396"/>
      <c r="EIT883" s="396"/>
      <c r="EIU883" s="396"/>
      <c r="EIV883" s="396"/>
      <c r="EIW883" s="396"/>
      <c r="EIX883" s="396"/>
      <c r="EIY883" s="396"/>
      <c r="EIZ883" s="396"/>
      <c r="EJA883" s="396"/>
      <c r="EJB883" s="396"/>
      <c r="EJC883" s="396"/>
      <c r="EJD883" s="396"/>
      <c r="EJE883" s="396"/>
      <c r="EJF883" s="396"/>
      <c r="EJG883" s="396"/>
      <c r="EJH883" s="396"/>
      <c r="EJI883" s="396"/>
      <c r="EJJ883" s="396"/>
      <c r="EJK883" s="396"/>
      <c r="EJL883" s="396"/>
      <c r="EJM883" s="396"/>
      <c r="EJN883" s="396"/>
      <c r="EJO883" s="396"/>
      <c r="EJP883" s="396"/>
      <c r="EJQ883" s="396"/>
      <c r="EJR883" s="396"/>
      <c r="EJS883" s="396"/>
      <c r="EJT883" s="396"/>
      <c r="EJU883" s="396"/>
      <c r="EJV883" s="396"/>
      <c r="EJW883" s="396"/>
      <c r="EJX883" s="396"/>
      <c r="EJY883" s="396"/>
      <c r="EJZ883" s="396"/>
      <c r="EKA883" s="396"/>
      <c r="EKB883" s="396"/>
      <c r="EKC883" s="396"/>
      <c r="EKD883" s="396"/>
      <c r="EKE883" s="396"/>
      <c r="EKF883" s="396"/>
      <c r="EKG883" s="396"/>
      <c r="EKH883" s="396"/>
      <c r="EKI883" s="396"/>
      <c r="EKJ883" s="396"/>
      <c r="EKK883" s="396"/>
      <c r="EKL883" s="396"/>
      <c r="EKM883" s="396"/>
      <c r="EKN883" s="396"/>
      <c r="EKO883" s="396"/>
      <c r="EKP883" s="396"/>
      <c r="EKQ883" s="396"/>
      <c r="EKR883" s="396"/>
      <c r="EKS883" s="396"/>
      <c r="EKT883" s="396"/>
      <c r="EKU883" s="396"/>
      <c r="EKV883" s="396"/>
      <c r="EKW883" s="396"/>
      <c r="EKX883" s="396"/>
      <c r="EKY883" s="396"/>
      <c r="EKZ883" s="396"/>
      <c r="ELA883" s="396"/>
      <c r="ELB883" s="396"/>
      <c r="ELC883" s="396"/>
      <c r="ELD883" s="396"/>
      <c r="ELE883" s="396"/>
      <c r="ELF883" s="396"/>
      <c r="ELG883" s="396"/>
      <c r="ELH883" s="396"/>
      <c r="ELI883" s="396"/>
      <c r="ELJ883" s="396"/>
      <c r="ELK883" s="396"/>
      <c r="ELL883" s="396"/>
      <c r="ELM883" s="396"/>
      <c r="ELN883" s="396"/>
      <c r="ELO883" s="396"/>
      <c r="ELP883" s="396"/>
      <c r="ELQ883" s="396"/>
      <c r="ELR883" s="396"/>
      <c r="ELS883" s="396"/>
      <c r="ELT883" s="396"/>
      <c r="ELU883" s="396"/>
      <c r="ELV883" s="396"/>
      <c r="ELW883" s="396"/>
      <c r="ELX883" s="396"/>
      <c r="ELY883" s="396"/>
      <c r="ELZ883" s="396"/>
      <c r="EMA883" s="396"/>
      <c r="EMB883" s="396"/>
      <c r="EMC883" s="396"/>
      <c r="EMD883" s="396"/>
      <c r="EME883" s="396"/>
      <c r="EMF883" s="396"/>
      <c r="EMG883" s="396"/>
      <c r="EMH883" s="396"/>
      <c r="EMI883" s="396"/>
      <c r="EMJ883" s="396"/>
      <c r="EMK883" s="396"/>
      <c r="EML883" s="396"/>
      <c r="EMM883" s="396"/>
      <c r="EMN883" s="396"/>
      <c r="EMO883" s="396"/>
      <c r="EMP883" s="396"/>
      <c r="EMQ883" s="396"/>
      <c r="EMR883" s="396"/>
      <c r="EMS883" s="396"/>
      <c r="EMT883" s="396"/>
      <c r="EMU883" s="396"/>
      <c r="EMV883" s="396"/>
      <c r="EMW883" s="396"/>
      <c r="EMX883" s="396"/>
      <c r="EMY883" s="396"/>
      <c r="EMZ883" s="396"/>
      <c r="ENA883" s="396"/>
      <c r="ENB883" s="396"/>
      <c r="ENC883" s="396"/>
      <c r="END883" s="396"/>
      <c r="ENE883" s="396"/>
      <c r="ENF883" s="396"/>
      <c r="ENG883" s="396"/>
      <c r="ENH883" s="396"/>
      <c r="ENI883" s="396"/>
      <c r="ENJ883" s="396"/>
      <c r="ENK883" s="396"/>
      <c r="ENL883" s="396"/>
      <c r="ENM883" s="396"/>
      <c r="ENN883" s="396"/>
      <c r="ENO883" s="396"/>
      <c r="ENP883" s="396"/>
      <c r="ENQ883" s="396"/>
      <c r="ENR883" s="396"/>
      <c r="ENS883" s="396"/>
      <c r="ENT883" s="396"/>
      <c r="ENU883" s="396"/>
      <c r="ENV883" s="396"/>
      <c r="ENW883" s="396"/>
      <c r="ENX883" s="396"/>
      <c r="ENY883" s="396"/>
      <c r="ENZ883" s="396"/>
      <c r="EOA883" s="396"/>
      <c r="EOB883" s="396"/>
      <c r="EOC883" s="396"/>
      <c r="EOD883" s="396"/>
      <c r="EOE883" s="396"/>
      <c r="EOF883" s="396"/>
      <c r="EOG883" s="396"/>
      <c r="EOH883" s="396"/>
      <c r="EOI883" s="396"/>
      <c r="EOJ883" s="396"/>
      <c r="EOK883" s="396"/>
      <c r="EOL883" s="396"/>
      <c r="EOM883" s="396"/>
      <c r="EON883" s="396"/>
      <c r="EOO883" s="396"/>
      <c r="EOP883" s="396"/>
      <c r="EOQ883" s="396"/>
      <c r="EOR883" s="396"/>
      <c r="EOS883" s="396"/>
      <c r="EOT883" s="396"/>
      <c r="EOU883" s="396"/>
      <c r="EOV883" s="396"/>
      <c r="EOW883" s="396"/>
      <c r="EOX883" s="396"/>
      <c r="EOY883" s="396"/>
      <c r="EOZ883" s="396"/>
      <c r="EPA883" s="396"/>
      <c r="EPB883" s="396"/>
      <c r="EPC883" s="396"/>
      <c r="EPD883" s="396"/>
      <c r="EPE883" s="396"/>
      <c r="EPF883" s="396"/>
      <c r="EPG883" s="396"/>
      <c r="EPH883" s="396"/>
      <c r="EPI883" s="396"/>
      <c r="EPJ883" s="396"/>
      <c r="EPK883" s="396"/>
      <c r="EPL883" s="396"/>
      <c r="EPM883" s="396"/>
      <c r="EPN883" s="396"/>
      <c r="EPO883" s="396"/>
      <c r="EPP883" s="396"/>
      <c r="EPQ883" s="396"/>
      <c r="EPR883" s="396"/>
      <c r="EPS883" s="396"/>
      <c r="EPT883" s="396"/>
      <c r="EPU883" s="396"/>
      <c r="EPV883" s="396"/>
      <c r="EPW883" s="396"/>
      <c r="EPX883" s="396"/>
      <c r="EPY883" s="396"/>
      <c r="EPZ883" s="396"/>
      <c r="EQA883" s="396"/>
      <c r="EQB883" s="396"/>
      <c r="EQC883" s="396"/>
      <c r="EQD883" s="396"/>
      <c r="EQE883" s="396"/>
      <c r="EQF883" s="396"/>
      <c r="EQG883" s="396"/>
      <c r="EQH883" s="396"/>
      <c r="EQI883" s="396"/>
      <c r="EQJ883" s="396"/>
      <c r="EQK883" s="396"/>
      <c r="EQL883" s="396"/>
      <c r="EQM883" s="396"/>
      <c r="EQN883" s="396"/>
      <c r="EQO883" s="396"/>
      <c r="EQP883" s="396"/>
      <c r="EQQ883" s="396"/>
      <c r="EQR883" s="396"/>
      <c r="EQS883" s="396"/>
      <c r="EQT883" s="396"/>
      <c r="EQU883" s="396"/>
      <c r="EQV883" s="396"/>
      <c r="EQW883" s="396"/>
      <c r="EQX883" s="396"/>
      <c r="EQY883" s="396"/>
      <c r="EQZ883" s="396"/>
      <c r="ERA883" s="396"/>
      <c r="ERB883" s="396"/>
      <c r="ERC883" s="396"/>
      <c r="ERD883" s="396"/>
      <c r="ERE883" s="396"/>
      <c r="ERF883" s="396"/>
      <c r="ERG883" s="396"/>
      <c r="ERH883" s="396"/>
      <c r="ERI883" s="396"/>
      <c r="ERJ883" s="396"/>
      <c r="ERK883" s="396"/>
      <c r="ERL883" s="396"/>
      <c r="ERM883" s="396"/>
      <c r="ERN883" s="396"/>
      <c r="ERO883" s="396"/>
      <c r="ERP883" s="396"/>
      <c r="ERQ883" s="396"/>
      <c r="ERR883" s="396"/>
      <c r="ERS883" s="396"/>
      <c r="ERT883" s="396"/>
      <c r="ERU883" s="396"/>
      <c r="ERV883" s="396"/>
      <c r="ERW883" s="396"/>
      <c r="ERX883" s="396"/>
      <c r="ERY883" s="396"/>
      <c r="ERZ883" s="396"/>
      <c r="ESA883" s="396"/>
      <c r="ESB883" s="396"/>
      <c r="ESC883" s="396"/>
      <c r="ESD883" s="396"/>
      <c r="ESE883" s="396"/>
      <c r="ESF883" s="396"/>
      <c r="ESG883" s="396"/>
      <c r="ESH883" s="396"/>
      <c r="ESI883" s="396"/>
      <c r="ESJ883" s="396"/>
      <c r="ESK883" s="396"/>
      <c r="ESL883" s="396"/>
      <c r="ESM883" s="396"/>
      <c r="ESN883" s="396"/>
      <c r="ESO883" s="396"/>
      <c r="ESP883" s="396"/>
      <c r="ESQ883" s="396"/>
      <c r="ESR883" s="396"/>
      <c r="ESS883" s="396"/>
      <c r="EST883" s="396"/>
      <c r="ESU883" s="396"/>
      <c r="ESV883" s="396"/>
      <c r="ESW883" s="396"/>
      <c r="ESX883" s="396"/>
      <c r="ESY883" s="396"/>
      <c r="ESZ883" s="396"/>
      <c r="ETA883" s="396"/>
      <c r="ETB883" s="396"/>
      <c r="ETC883" s="396"/>
      <c r="ETD883" s="396"/>
      <c r="ETE883" s="396"/>
      <c r="ETF883" s="396"/>
      <c r="ETG883" s="396"/>
      <c r="ETH883" s="396"/>
      <c r="ETI883" s="396"/>
      <c r="ETJ883" s="396"/>
      <c r="ETK883" s="396"/>
      <c r="ETL883" s="396"/>
      <c r="ETM883" s="396"/>
      <c r="ETN883" s="396"/>
      <c r="ETO883" s="396"/>
      <c r="ETP883" s="396"/>
      <c r="ETQ883" s="396"/>
      <c r="ETR883" s="396"/>
      <c r="ETS883" s="396"/>
      <c r="ETT883" s="396"/>
      <c r="ETU883" s="396"/>
      <c r="ETV883" s="396"/>
      <c r="ETW883" s="396"/>
      <c r="ETX883" s="396"/>
      <c r="ETY883" s="396"/>
      <c r="ETZ883" s="396"/>
      <c r="EUA883" s="396"/>
      <c r="EUB883" s="396"/>
      <c r="EUC883" s="396"/>
      <c r="EUD883" s="396"/>
      <c r="EUE883" s="396"/>
      <c r="EUF883" s="396"/>
      <c r="EUG883" s="396"/>
      <c r="EUH883" s="396"/>
      <c r="EUI883" s="396"/>
      <c r="EUJ883" s="396"/>
      <c r="EUK883" s="396"/>
      <c r="EUL883" s="396"/>
      <c r="EUM883" s="396"/>
      <c r="EUN883" s="396"/>
      <c r="EUO883" s="396"/>
      <c r="EUP883" s="396"/>
      <c r="EUQ883" s="396"/>
      <c r="EUR883" s="396"/>
      <c r="EUS883" s="396"/>
      <c r="EUT883" s="396"/>
      <c r="EUU883" s="396"/>
      <c r="EUV883" s="396"/>
      <c r="EUW883" s="396"/>
      <c r="EUX883" s="396"/>
      <c r="EUY883" s="396"/>
      <c r="EUZ883" s="396"/>
      <c r="EVA883" s="396"/>
      <c r="EVB883" s="396"/>
      <c r="EVC883" s="396"/>
      <c r="EVD883" s="396"/>
      <c r="EVE883" s="396"/>
      <c r="EVF883" s="396"/>
      <c r="EVG883" s="396"/>
      <c r="EVH883" s="396"/>
      <c r="EVI883" s="396"/>
      <c r="EVJ883" s="396"/>
      <c r="EVK883" s="396"/>
      <c r="EVL883" s="396"/>
      <c r="EVM883" s="396"/>
      <c r="EVN883" s="396"/>
      <c r="EVO883" s="396"/>
      <c r="EVP883" s="396"/>
      <c r="EVQ883" s="396"/>
      <c r="EVR883" s="396"/>
      <c r="EVS883" s="396"/>
      <c r="EVT883" s="396"/>
      <c r="EVU883" s="396"/>
      <c r="EVV883" s="396"/>
      <c r="EVW883" s="396"/>
      <c r="EVX883" s="396"/>
      <c r="EVY883" s="396"/>
      <c r="EVZ883" s="396"/>
      <c r="EWA883" s="396"/>
      <c r="EWB883" s="396"/>
      <c r="EWC883" s="396"/>
      <c r="EWD883" s="396"/>
      <c r="EWE883" s="396"/>
      <c r="EWF883" s="396"/>
      <c r="EWG883" s="396"/>
      <c r="EWH883" s="396"/>
      <c r="EWI883" s="396"/>
      <c r="EWJ883" s="396"/>
      <c r="EWK883" s="396"/>
      <c r="EWL883" s="396"/>
      <c r="EWM883" s="396"/>
      <c r="EWN883" s="396"/>
      <c r="EWO883" s="396"/>
      <c r="EWP883" s="396"/>
      <c r="EWQ883" s="396"/>
      <c r="EWR883" s="396"/>
      <c r="EWS883" s="396"/>
      <c r="EWT883" s="396"/>
      <c r="EWU883" s="396"/>
      <c r="EWV883" s="396"/>
      <c r="EWW883" s="396"/>
      <c r="EWX883" s="396"/>
      <c r="EWY883" s="396"/>
      <c r="EWZ883" s="396"/>
      <c r="EXA883" s="396"/>
      <c r="EXB883" s="396"/>
      <c r="EXC883" s="396"/>
      <c r="EXD883" s="396"/>
      <c r="EXE883" s="396"/>
      <c r="EXF883" s="396"/>
      <c r="EXG883" s="396"/>
      <c r="EXH883" s="396"/>
      <c r="EXI883" s="396"/>
      <c r="EXJ883" s="396"/>
      <c r="EXK883" s="396"/>
      <c r="EXL883" s="396"/>
      <c r="EXM883" s="396"/>
      <c r="EXN883" s="396"/>
      <c r="EXO883" s="396"/>
      <c r="EXP883" s="396"/>
      <c r="EXQ883" s="396"/>
      <c r="EXR883" s="396"/>
      <c r="EXS883" s="396"/>
      <c r="EXT883" s="396"/>
      <c r="EXU883" s="396"/>
      <c r="EXV883" s="396"/>
      <c r="EXW883" s="396"/>
      <c r="EXX883" s="396"/>
      <c r="EXY883" s="396"/>
      <c r="EXZ883" s="396"/>
      <c r="EYA883" s="396"/>
      <c r="EYB883" s="396"/>
      <c r="EYC883" s="396"/>
      <c r="EYD883" s="396"/>
      <c r="EYE883" s="396"/>
      <c r="EYF883" s="396"/>
      <c r="EYG883" s="396"/>
      <c r="EYH883" s="396"/>
      <c r="EYI883" s="396"/>
      <c r="EYJ883" s="396"/>
      <c r="EYK883" s="396"/>
      <c r="EYL883" s="396"/>
      <c r="EYM883" s="396"/>
      <c r="EYN883" s="396"/>
      <c r="EYO883" s="396"/>
      <c r="EYP883" s="396"/>
      <c r="EYQ883" s="396"/>
      <c r="EYR883" s="396"/>
      <c r="EYS883" s="396"/>
      <c r="EYT883" s="396"/>
      <c r="EYU883" s="396"/>
      <c r="EYV883" s="396"/>
      <c r="EYW883" s="396"/>
      <c r="EYX883" s="396"/>
      <c r="EYY883" s="396"/>
      <c r="EYZ883" s="396"/>
      <c r="EZA883" s="396"/>
      <c r="EZB883" s="396"/>
      <c r="EZC883" s="396"/>
      <c r="EZD883" s="396"/>
      <c r="EZE883" s="396"/>
      <c r="EZF883" s="396"/>
      <c r="EZG883" s="396"/>
      <c r="EZH883" s="396"/>
      <c r="EZI883" s="396"/>
      <c r="EZJ883" s="396"/>
      <c r="EZK883" s="396"/>
      <c r="EZL883" s="396"/>
      <c r="EZM883" s="396"/>
      <c r="EZN883" s="396"/>
      <c r="EZO883" s="396"/>
      <c r="EZP883" s="396"/>
      <c r="EZQ883" s="396"/>
      <c r="EZR883" s="396"/>
      <c r="EZS883" s="396"/>
      <c r="EZT883" s="396"/>
      <c r="EZU883" s="396"/>
      <c r="EZV883" s="396"/>
      <c r="EZW883" s="396"/>
      <c r="EZX883" s="396"/>
      <c r="EZY883" s="396"/>
      <c r="EZZ883" s="396"/>
      <c r="FAA883" s="396"/>
      <c r="FAB883" s="396"/>
      <c r="FAC883" s="396"/>
      <c r="FAD883" s="396"/>
      <c r="FAE883" s="396"/>
      <c r="FAF883" s="396"/>
      <c r="FAG883" s="396"/>
      <c r="FAH883" s="396"/>
      <c r="FAI883" s="396"/>
      <c r="FAJ883" s="396"/>
      <c r="FAK883" s="396"/>
      <c r="FAL883" s="396"/>
      <c r="FAM883" s="396"/>
      <c r="FAN883" s="396"/>
      <c r="FAO883" s="396"/>
      <c r="FAP883" s="396"/>
      <c r="FAQ883" s="396"/>
      <c r="FAR883" s="396"/>
      <c r="FAS883" s="396"/>
      <c r="FAT883" s="396"/>
      <c r="FAU883" s="396"/>
      <c r="FAV883" s="396"/>
      <c r="FAW883" s="396"/>
      <c r="FAX883" s="396"/>
      <c r="FAY883" s="396"/>
      <c r="FAZ883" s="396"/>
      <c r="FBA883" s="396"/>
      <c r="FBB883" s="396"/>
      <c r="FBC883" s="396"/>
      <c r="FBD883" s="396"/>
      <c r="FBE883" s="396"/>
      <c r="FBF883" s="396"/>
      <c r="FBG883" s="396"/>
      <c r="FBH883" s="396"/>
      <c r="FBI883" s="396"/>
      <c r="FBJ883" s="396"/>
      <c r="FBK883" s="396"/>
      <c r="FBL883" s="396"/>
      <c r="FBM883" s="396"/>
      <c r="FBN883" s="396"/>
      <c r="FBO883" s="396"/>
      <c r="FBP883" s="396"/>
      <c r="FBQ883" s="396"/>
      <c r="FBR883" s="396"/>
      <c r="FBS883" s="396"/>
      <c r="FBT883" s="396"/>
      <c r="FBU883" s="396"/>
      <c r="FBV883" s="396"/>
      <c r="FBW883" s="396"/>
      <c r="FBX883" s="396"/>
      <c r="FBY883" s="396"/>
      <c r="FBZ883" s="396"/>
      <c r="FCA883" s="396"/>
      <c r="FCB883" s="396"/>
      <c r="FCC883" s="396"/>
      <c r="FCD883" s="396"/>
      <c r="FCE883" s="396"/>
      <c r="FCF883" s="396"/>
      <c r="FCG883" s="396"/>
      <c r="FCH883" s="396"/>
      <c r="FCI883" s="396"/>
      <c r="FCJ883" s="396"/>
      <c r="FCK883" s="396"/>
      <c r="FCL883" s="396"/>
      <c r="FCM883" s="396"/>
      <c r="FCN883" s="396"/>
      <c r="FCO883" s="396"/>
      <c r="FCP883" s="396"/>
      <c r="FCQ883" s="396"/>
      <c r="FCR883" s="396"/>
      <c r="FCS883" s="396"/>
      <c r="FCT883" s="396"/>
      <c r="FCU883" s="396"/>
      <c r="FCV883" s="396"/>
      <c r="FCW883" s="396"/>
      <c r="FCX883" s="396"/>
      <c r="FCY883" s="396"/>
      <c r="FCZ883" s="396"/>
      <c r="FDA883" s="396"/>
      <c r="FDB883" s="396"/>
      <c r="FDC883" s="396"/>
      <c r="FDD883" s="396"/>
      <c r="FDE883" s="396"/>
      <c r="FDF883" s="396"/>
      <c r="FDG883" s="396"/>
      <c r="FDH883" s="396"/>
      <c r="FDI883" s="396"/>
      <c r="FDJ883" s="396"/>
      <c r="FDK883" s="396"/>
      <c r="FDL883" s="396"/>
      <c r="FDM883" s="396"/>
      <c r="FDN883" s="396"/>
      <c r="FDO883" s="396"/>
      <c r="FDP883" s="396"/>
      <c r="FDQ883" s="396"/>
      <c r="FDR883" s="396"/>
      <c r="FDS883" s="396"/>
      <c r="FDT883" s="396"/>
      <c r="FDU883" s="396"/>
      <c r="FDV883" s="396"/>
      <c r="FDW883" s="396"/>
      <c r="FDX883" s="396"/>
      <c r="FDY883" s="396"/>
      <c r="FDZ883" s="396"/>
      <c r="FEA883" s="396"/>
      <c r="FEB883" s="396"/>
      <c r="FEC883" s="396"/>
      <c r="FED883" s="396"/>
      <c r="FEE883" s="396"/>
      <c r="FEF883" s="396"/>
      <c r="FEG883" s="396"/>
      <c r="FEH883" s="396"/>
      <c r="FEI883" s="396"/>
      <c r="FEJ883" s="396"/>
      <c r="FEK883" s="396"/>
      <c r="FEL883" s="396"/>
      <c r="FEM883" s="396"/>
      <c r="FEN883" s="396"/>
      <c r="FEO883" s="396"/>
      <c r="FEP883" s="396"/>
      <c r="FEQ883" s="396"/>
      <c r="FER883" s="396"/>
      <c r="FES883" s="396"/>
      <c r="FET883" s="396"/>
      <c r="FEU883" s="396"/>
      <c r="FEV883" s="396"/>
      <c r="FEW883" s="396"/>
      <c r="FEX883" s="396"/>
      <c r="FEY883" s="396"/>
      <c r="FEZ883" s="396"/>
      <c r="FFA883" s="396"/>
      <c r="FFB883" s="396"/>
      <c r="FFC883" s="396"/>
      <c r="FFD883" s="396"/>
      <c r="FFE883" s="396"/>
      <c r="FFF883" s="396"/>
      <c r="FFG883" s="396"/>
      <c r="FFH883" s="396"/>
      <c r="FFI883" s="396"/>
      <c r="FFJ883" s="396"/>
      <c r="FFK883" s="396"/>
      <c r="FFL883" s="396"/>
      <c r="FFM883" s="396"/>
      <c r="FFN883" s="396"/>
      <c r="FFO883" s="396"/>
      <c r="FFP883" s="396"/>
      <c r="FFQ883" s="396"/>
      <c r="FFR883" s="396"/>
      <c r="FFS883" s="396"/>
      <c r="FFT883" s="396"/>
      <c r="FFU883" s="396"/>
      <c r="FFV883" s="396"/>
      <c r="FFW883" s="396"/>
      <c r="FFX883" s="396"/>
      <c r="FFY883" s="396"/>
      <c r="FFZ883" s="396"/>
      <c r="FGA883" s="396"/>
      <c r="FGB883" s="396"/>
      <c r="FGC883" s="396"/>
      <c r="FGD883" s="396"/>
      <c r="FGE883" s="396"/>
      <c r="FGF883" s="396"/>
      <c r="FGG883" s="396"/>
      <c r="FGH883" s="396"/>
      <c r="FGI883" s="396"/>
      <c r="FGJ883" s="396"/>
      <c r="FGK883" s="396"/>
      <c r="FGL883" s="396"/>
      <c r="FGM883" s="396"/>
      <c r="FGN883" s="396"/>
      <c r="FGO883" s="396"/>
      <c r="FGP883" s="396"/>
      <c r="FGQ883" s="396"/>
      <c r="FGR883" s="396"/>
      <c r="FGS883" s="396"/>
      <c r="FGT883" s="396"/>
      <c r="FGU883" s="396"/>
      <c r="FGV883" s="396"/>
      <c r="FGW883" s="396"/>
      <c r="FGX883" s="396"/>
      <c r="FGY883" s="396"/>
      <c r="FGZ883" s="396"/>
      <c r="FHA883" s="396"/>
      <c r="FHB883" s="396"/>
      <c r="FHC883" s="396"/>
      <c r="FHD883" s="396"/>
      <c r="FHE883" s="396"/>
      <c r="FHF883" s="396"/>
      <c r="FHG883" s="396"/>
      <c r="FHH883" s="396"/>
      <c r="FHI883" s="396"/>
      <c r="FHJ883" s="396"/>
      <c r="FHK883" s="396"/>
      <c r="FHL883" s="396"/>
      <c r="FHM883" s="396"/>
      <c r="FHN883" s="396"/>
      <c r="FHO883" s="396"/>
      <c r="FHP883" s="396"/>
      <c r="FHQ883" s="396"/>
      <c r="FHR883" s="396"/>
      <c r="FHS883" s="396"/>
      <c r="FHT883" s="396"/>
      <c r="FHU883" s="396"/>
      <c r="FHV883" s="396"/>
      <c r="FHW883" s="396"/>
      <c r="FHX883" s="396"/>
      <c r="FHY883" s="396"/>
      <c r="FHZ883" s="396"/>
      <c r="FIA883" s="396"/>
      <c r="FIB883" s="396"/>
      <c r="FIC883" s="396"/>
      <c r="FID883" s="396"/>
      <c r="FIE883" s="396"/>
      <c r="FIF883" s="396"/>
      <c r="FIG883" s="396"/>
      <c r="FIH883" s="396"/>
      <c r="FII883" s="396"/>
      <c r="FIJ883" s="396"/>
      <c r="FIK883" s="396"/>
      <c r="FIL883" s="396"/>
      <c r="FIM883" s="396"/>
      <c r="FIN883" s="396"/>
      <c r="FIO883" s="396"/>
      <c r="FIP883" s="396"/>
      <c r="FIQ883" s="396"/>
      <c r="FIR883" s="396"/>
      <c r="FIS883" s="396"/>
      <c r="FIT883" s="396"/>
      <c r="FIU883" s="396"/>
      <c r="FIV883" s="396"/>
      <c r="FIW883" s="396"/>
      <c r="FIX883" s="396"/>
      <c r="FIY883" s="396"/>
      <c r="FIZ883" s="396"/>
      <c r="FJA883" s="396"/>
      <c r="FJB883" s="396"/>
      <c r="FJC883" s="396"/>
      <c r="FJD883" s="396"/>
      <c r="FJE883" s="396"/>
      <c r="FJF883" s="396"/>
      <c r="FJG883" s="396"/>
      <c r="FJH883" s="396"/>
      <c r="FJI883" s="396"/>
      <c r="FJJ883" s="396"/>
      <c r="FJK883" s="396"/>
      <c r="FJL883" s="396"/>
      <c r="FJM883" s="396"/>
      <c r="FJN883" s="396"/>
      <c r="FJO883" s="396"/>
      <c r="FJP883" s="396"/>
      <c r="FJQ883" s="396"/>
      <c r="FJR883" s="396"/>
      <c r="FJS883" s="396"/>
      <c r="FJT883" s="396"/>
      <c r="FJU883" s="396"/>
      <c r="FJV883" s="396"/>
      <c r="FJW883" s="396"/>
      <c r="FJX883" s="396"/>
      <c r="FJY883" s="396"/>
      <c r="FJZ883" s="396"/>
      <c r="FKA883" s="396"/>
      <c r="FKB883" s="396"/>
      <c r="FKC883" s="396"/>
      <c r="FKD883" s="396"/>
      <c r="FKE883" s="396"/>
      <c r="FKF883" s="396"/>
      <c r="FKG883" s="396"/>
      <c r="FKH883" s="396"/>
      <c r="FKI883" s="396"/>
      <c r="FKJ883" s="396"/>
      <c r="FKK883" s="396"/>
      <c r="FKL883" s="396"/>
      <c r="FKM883" s="396"/>
      <c r="FKN883" s="396"/>
      <c r="FKO883" s="396"/>
      <c r="FKP883" s="396"/>
      <c r="FKQ883" s="396"/>
      <c r="FKR883" s="396"/>
      <c r="FKS883" s="396"/>
      <c r="FKT883" s="396"/>
      <c r="FKU883" s="396"/>
      <c r="FKV883" s="396"/>
      <c r="FKW883" s="396"/>
      <c r="FKX883" s="396"/>
      <c r="FKY883" s="396"/>
      <c r="FKZ883" s="396"/>
      <c r="FLA883" s="396"/>
      <c r="FLB883" s="396"/>
      <c r="FLC883" s="396"/>
      <c r="FLD883" s="396"/>
      <c r="FLE883" s="396"/>
      <c r="FLF883" s="396"/>
      <c r="FLG883" s="396"/>
      <c r="FLH883" s="396"/>
      <c r="FLI883" s="396"/>
      <c r="FLJ883" s="396"/>
      <c r="FLK883" s="396"/>
      <c r="FLL883" s="396"/>
      <c r="FLM883" s="396"/>
      <c r="FLN883" s="396"/>
      <c r="FLO883" s="396"/>
      <c r="FLP883" s="396"/>
      <c r="FLQ883" s="396"/>
      <c r="FLR883" s="396"/>
      <c r="FLS883" s="396"/>
      <c r="FLT883" s="396"/>
      <c r="FLU883" s="396"/>
      <c r="FLV883" s="396"/>
      <c r="FLW883" s="396"/>
      <c r="FLX883" s="396"/>
      <c r="FLY883" s="396"/>
      <c r="FLZ883" s="396"/>
      <c r="FMA883" s="396"/>
      <c r="FMB883" s="396"/>
      <c r="FMC883" s="396"/>
      <c r="FMD883" s="396"/>
      <c r="FME883" s="396"/>
      <c r="FMF883" s="396"/>
      <c r="FMG883" s="396"/>
      <c r="FMH883" s="396"/>
      <c r="FMI883" s="396"/>
      <c r="FMJ883" s="396"/>
      <c r="FMK883" s="396"/>
      <c r="FML883" s="396"/>
      <c r="FMM883" s="396"/>
      <c r="FMN883" s="396"/>
      <c r="FMO883" s="396"/>
      <c r="FMP883" s="396"/>
      <c r="FMQ883" s="396"/>
      <c r="FMR883" s="396"/>
      <c r="FMS883" s="396"/>
      <c r="FMT883" s="396"/>
      <c r="FMU883" s="396"/>
      <c r="FMV883" s="396"/>
      <c r="FMW883" s="396"/>
      <c r="FMX883" s="396"/>
      <c r="FMY883" s="396"/>
      <c r="FMZ883" s="396"/>
      <c r="FNA883" s="396"/>
      <c r="FNB883" s="396"/>
      <c r="FNC883" s="396"/>
      <c r="FND883" s="396"/>
      <c r="FNE883" s="396"/>
      <c r="FNF883" s="396"/>
      <c r="FNG883" s="396"/>
      <c r="FNH883" s="396"/>
      <c r="FNI883" s="396"/>
      <c r="FNJ883" s="396"/>
      <c r="FNK883" s="396"/>
      <c r="FNL883" s="396"/>
      <c r="FNM883" s="396"/>
      <c r="FNN883" s="396"/>
      <c r="FNO883" s="396"/>
      <c r="FNP883" s="396"/>
      <c r="FNQ883" s="396"/>
      <c r="FNR883" s="396"/>
      <c r="FNS883" s="396"/>
      <c r="FNT883" s="396"/>
      <c r="FNU883" s="396"/>
      <c r="FNV883" s="396"/>
      <c r="FNW883" s="396"/>
      <c r="FNX883" s="396"/>
      <c r="FNY883" s="396"/>
      <c r="FNZ883" s="396"/>
      <c r="FOA883" s="396"/>
      <c r="FOB883" s="396"/>
      <c r="FOC883" s="396"/>
      <c r="FOD883" s="396"/>
      <c r="FOE883" s="396"/>
      <c r="FOF883" s="396"/>
      <c r="FOG883" s="396"/>
      <c r="FOH883" s="396"/>
      <c r="FOI883" s="396"/>
      <c r="FOJ883" s="396"/>
      <c r="FOK883" s="396"/>
      <c r="FOL883" s="396"/>
      <c r="FOM883" s="396"/>
      <c r="FON883" s="396"/>
      <c r="FOO883" s="396"/>
      <c r="FOP883" s="396"/>
      <c r="FOQ883" s="396"/>
      <c r="FOR883" s="396"/>
      <c r="FOS883" s="396"/>
      <c r="FOT883" s="396"/>
      <c r="FOU883" s="396"/>
      <c r="FOV883" s="396"/>
      <c r="FOW883" s="396"/>
      <c r="FOX883" s="396"/>
      <c r="FOY883" s="396"/>
      <c r="FOZ883" s="396"/>
      <c r="FPA883" s="396"/>
      <c r="FPB883" s="396"/>
      <c r="FPC883" s="396"/>
      <c r="FPD883" s="396"/>
      <c r="FPE883" s="396"/>
      <c r="FPF883" s="396"/>
      <c r="FPG883" s="396"/>
      <c r="FPH883" s="396"/>
      <c r="FPI883" s="396"/>
      <c r="FPJ883" s="396"/>
      <c r="FPK883" s="396"/>
      <c r="FPL883" s="396"/>
      <c r="FPM883" s="396"/>
      <c r="FPN883" s="396"/>
      <c r="FPO883" s="396"/>
      <c r="FPP883" s="396"/>
      <c r="FPQ883" s="396"/>
      <c r="FPR883" s="396"/>
      <c r="FPS883" s="396"/>
      <c r="FPT883" s="396"/>
      <c r="FPU883" s="396"/>
      <c r="FPV883" s="396"/>
      <c r="FPW883" s="396"/>
      <c r="FPX883" s="396"/>
      <c r="FPY883" s="396"/>
      <c r="FPZ883" s="396"/>
      <c r="FQA883" s="396"/>
      <c r="FQB883" s="396"/>
      <c r="FQC883" s="396"/>
      <c r="FQD883" s="396"/>
      <c r="FQE883" s="396"/>
      <c r="FQF883" s="396"/>
      <c r="FQG883" s="396"/>
      <c r="FQH883" s="396"/>
      <c r="FQI883" s="396"/>
      <c r="FQJ883" s="396"/>
      <c r="FQK883" s="396"/>
      <c r="FQL883" s="396"/>
      <c r="FQM883" s="396"/>
      <c r="FQN883" s="396"/>
      <c r="FQO883" s="396"/>
      <c r="FQP883" s="396"/>
      <c r="FQQ883" s="396"/>
      <c r="FQR883" s="396"/>
      <c r="FQS883" s="396"/>
      <c r="FQT883" s="396"/>
      <c r="FQU883" s="396"/>
      <c r="FQV883" s="396"/>
      <c r="FQW883" s="396"/>
      <c r="FQX883" s="396"/>
      <c r="FQY883" s="396"/>
      <c r="FQZ883" s="396"/>
      <c r="FRA883" s="396"/>
      <c r="FRB883" s="396"/>
      <c r="FRC883" s="396"/>
      <c r="FRD883" s="396"/>
      <c r="FRE883" s="396"/>
      <c r="FRF883" s="396"/>
      <c r="FRG883" s="396"/>
      <c r="FRH883" s="396"/>
      <c r="FRI883" s="396"/>
      <c r="FRJ883" s="396"/>
      <c r="FRK883" s="396"/>
      <c r="FRL883" s="396"/>
      <c r="FRM883" s="396"/>
      <c r="FRN883" s="396"/>
      <c r="FRO883" s="396"/>
      <c r="FRP883" s="396"/>
      <c r="FRQ883" s="396"/>
      <c r="FRR883" s="396"/>
      <c r="FRS883" s="396"/>
      <c r="FRT883" s="396"/>
      <c r="FRU883" s="396"/>
      <c r="FRV883" s="396"/>
      <c r="FRW883" s="396"/>
      <c r="FRX883" s="396"/>
      <c r="FRY883" s="396"/>
      <c r="FRZ883" s="396"/>
      <c r="FSA883" s="396"/>
      <c r="FSB883" s="396"/>
      <c r="FSC883" s="396"/>
      <c r="FSD883" s="396"/>
      <c r="FSE883" s="396"/>
      <c r="FSF883" s="396"/>
      <c r="FSG883" s="396"/>
      <c r="FSH883" s="396"/>
      <c r="FSI883" s="396"/>
      <c r="FSJ883" s="396"/>
      <c r="FSK883" s="396"/>
      <c r="FSL883" s="396"/>
      <c r="FSM883" s="396"/>
      <c r="FSN883" s="396"/>
      <c r="FSO883" s="396"/>
      <c r="FSP883" s="396"/>
      <c r="FSQ883" s="396"/>
      <c r="FSR883" s="396"/>
      <c r="FSS883" s="396"/>
      <c r="FST883" s="396"/>
      <c r="FSU883" s="396"/>
      <c r="FSV883" s="396"/>
      <c r="FSW883" s="396"/>
      <c r="FSX883" s="396"/>
      <c r="FSY883" s="396"/>
      <c r="FSZ883" s="396"/>
      <c r="FTA883" s="396"/>
      <c r="FTB883" s="396"/>
      <c r="FTC883" s="396"/>
      <c r="FTD883" s="396"/>
      <c r="FTE883" s="396"/>
      <c r="FTF883" s="396"/>
      <c r="FTG883" s="396"/>
      <c r="FTH883" s="396"/>
      <c r="FTI883" s="396"/>
      <c r="FTJ883" s="396"/>
      <c r="FTK883" s="396"/>
      <c r="FTL883" s="396"/>
      <c r="FTM883" s="396"/>
      <c r="FTN883" s="396"/>
      <c r="FTO883" s="396"/>
      <c r="FTP883" s="396"/>
      <c r="FTQ883" s="396"/>
      <c r="FTR883" s="396"/>
      <c r="FTS883" s="396"/>
      <c r="FTT883" s="396"/>
      <c r="FTU883" s="396"/>
      <c r="FTV883" s="396"/>
      <c r="FTW883" s="396"/>
      <c r="FTX883" s="396"/>
      <c r="FTY883" s="396"/>
      <c r="FTZ883" s="396"/>
      <c r="FUA883" s="396"/>
      <c r="FUB883" s="396"/>
      <c r="FUC883" s="396"/>
      <c r="FUD883" s="396"/>
      <c r="FUE883" s="396"/>
      <c r="FUF883" s="396"/>
      <c r="FUG883" s="396"/>
      <c r="FUH883" s="396"/>
      <c r="FUI883" s="396"/>
      <c r="FUJ883" s="396"/>
      <c r="FUK883" s="396"/>
      <c r="FUL883" s="396"/>
      <c r="FUM883" s="396"/>
      <c r="FUN883" s="396"/>
      <c r="FUO883" s="396"/>
      <c r="FUP883" s="396"/>
      <c r="FUQ883" s="396"/>
      <c r="FUR883" s="396"/>
      <c r="FUS883" s="396"/>
      <c r="FUT883" s="396"/>
      <c r="FUU883" s="396"/>
      <c r="FUV883" s="396"/>
      <c r="FUW883" s="396"/>
      <c r="FUX883" s="396"/>
      <c r="FUY883" s="396"/>
      <c r="FUZ883" s="396"/>
      <c r="FVA883" s="396"/>
      <c r="FVB883" s="396"/>
      <c r="FVC883" s="396"/>
      <c r="FVD883" s="396"/>
      <c r="FVE883" s="396"/>
      <c r="FVF883" s="396"/>
      <c r="FVG883" s="396"/>
      <c r="FVH883" s="396"/>
      <c r="FVI883" s="396"/>
      <c r="FVJ883" s="396"/>
      <c r="FVK883" s="396"/>
      <c r="FVL883" s="396"/>
      <c r="FVM883" s="396"/>
      <c r="FVN883" s="396"/>
      <c r="FVO883" s="396"/>
      <c r="FVP883" s="396"/>
      <c r="FVQ883" s="396"/>
      <c r="FVR883" s="396"/>
      <c r="FVS883" s="396"/>
      <c r="FVT883" s="396"/>
      <c r="FVU883" s="396"/>
      <c r="FVV883" s="396"/>
      <c r="FVW883" s="396"/>
      <c r="FVX883" s="396"/>
      <c r="FVY883" s="396"/>
      <c r="FVZ883" s="396"/>
      <c r="FWA883" s="396"/>
      <c r="FWB883" s="396"/>
      <c r="FWC883" s="396"/>
      <c r="FWD883" s="396"/>
      <c r="FWE883" s="396"/>
      <c r="FWF883" s="396"/>
      <c r="FWG883" s="396"/>
      <c r="FWH883" s="396"/>
      <c r="FWI883" s="396"/>
      <c r="FWJ883" s="396"/>
      <c r="FWK883" s="396"/>
      <c r="FWL883" s="396"/>
      <c r="FWM883" s="396"/>
      <c r="FWN883" s="396"/>
      <c r="FWO883" s="396"/>
      <c r="FWP883" s="396"/>
      <c r="FWQ883" s="396"/>
      <c r="FWR883" s="396"/>
      <c r="FWS883" s="396"/>
      <c r="FWT883" s="396"/>
      <c r="FWU883" s="396"/>
      <c r="FWV883" s="396"/>
      <c r="FWW883" s="396"/>
      <c r="FWX883" s="396"/>
      <c r="FWY883" s="396"/>
      <c r="FWZ883" s="396"/>
      <c r="FXA883" s="396"/>
      <c r="FXB883" s="396"/>
      <c r="FXC883" s="396"/>
      <c r="FXD883" s="396"/>
      <c r="FXE883" s="396"/>
      <c r="FXF883" s="396"/>
      <c r="FXG883" s="396"/>
      <c r="FXH883" s="396"/>
      <c r="FXI883" s="396"/>
      <c r="FXJ883" s="396"/>
      <c r="FXK883" s="396"/>
      <c r="FXL883" s="396"/>
      <c r="FXM883" s="396"/>
      <c r="FXN883" s="396"/>
      <c r="FXO883" s="396"/>
      <c r="FXP883" s="396"/>
      <c r="FXQ883" s="396"/>
      <c r="FXR883" s="396"/>
      <c r="FXS883" s="396"/>
      <c r="FXT883" s="396"/>
      <c r="FXU883" s="396"/>
      <c r="FXV883" s="396"/>
      <c r="FXW883" s="396"/>
      <c r="FXX883" s="396"/>
      <c r="FXY883" s="396"/>
      <c r="FXZ883" s="396"/>
      <c r="FYA883" s="396"/>
      <c r="FYB883" s="396"/>
      <c r="FYC883" s="396"/>
      <c r="FYD883" s="396"/>
      <c r="FYE883" s="396"/>
      <c r="FYF883" s="396"/>
      <c r="FYG883" s="396"/>
      <c r="FYH883" s="396"/>
      <c r="FYI883" s="396"/>
      <c r="FYJ883" s="396"/>
      <c r="FYK883" s="396"/>
      <c r="FYL883" s="396"/>
      <c r="FYM883" s="396"/>
      <c r="FYN883" s="396"/>
      <c r="FYO883" s="396"/>
      <c r="FYP883" s="396"/>
      <c r="FYQ883" s="396"/>
      <c r="FYR883" s="396"/>
      <c r="FYS883" s="396"/>
      <c r="FYT883" s="396"/>
      <c r="FYU883" s="396"/>
      <c r="FYV883" s="396"/>
      <c r="FYW883" s="396"/>
      <c r="FYX883" s="396"/>
      <c r="FYY883" s="396"/>
      <c r="FYZ883" s="396"/>
      <c r="FZA883" s="396"/>
      <c r="FZB883" s="396"/>
      <c r="FZC883" s="396"/>
      <c r="FZD883" s="396"/>
      <c r="FZE883" s="396"/>
      <c r="FZF883" s="396"/>
      <c r="FZG883" s="396"/>
      <c r="FZH883" s="396"/>
      <c r="FZI883" s="396"/>
      <c r="FZJ883" s="396"/>
      <c r="FZK883" s="396"/>
      <c r="FZL883" s="396"/>
      <c r="FZM883" s="396"/>
      <c r="FZN883" s="396"/>
      <c r="FZO883" s="396"/>
      <c r="FZP883" s="396"/>
      <c r="FZQ883" s="396"/>
      <c r="FZR883" s="396"/>
      <c r="FZS883" s="396"/>
      <c r="FZT883" s="396"/>
      <c r="FZU883" s="396"/>
      <c r="FZV883" s="396"/>
      <c r="FZW883" s="396"/>
      <c r="FZX883" s="396"/>
      <c r="FZY883" s="396"/>
      <c r="FZZ883" s="396"/>
      <c r="GAA883" s="396"/>
      <c r="GAB883" s="396"/>
      <c r="GAC883" s="396"/>
      <c r="GAD883" s="396"/>
      <c r="GAE883" s="396"/>
      <c r="GAF883" s="396"/>
      <c r="GAG883" s="396"/>
      <c r="GAH883" s="396"/>
      <c r="GAI883" s="396"/>
      <c r="GAJ883" s="396"/>
      <c r="GAK883" s="396"/>
      <c r="GAL883" s="396"/>
      <c r="GAM883" s="396"/>
      <c r="GAN883" s="396"/>
      <c r="GAO883" s="396"/>
      <c r="GAP883" s="396"/>
      <c r="GAQ883" s="396"/>
      <c r="GAR883" s="396"/>
      <c r="GAS883" s="396"/>
      <c r="GAT883" s="396"/>
      <c r="GAU883" s="396"/>
      <c r="GAV883" s="396"/>
      <c r="GAW883" s="396"/>
      <c r="GAX883" s="396"/>
      <c r="GAY883" s="396"/>
      <c r="GAZ883" s="396"/>
      <c r="GBA883" s="396"/>
      <c r="GBB883" s="396"/>
      <c r="GBC883" s="396"/>
      <c r="GBD883" s="396"/>
      <c r="GBE883" s="396"/>
      <c r="GBF883" s="396"/>
      <c r="GBG883" s="396"/>
      <c r="GBH883" s="396"/>
      <c r="GBI883" s="396"/>
      <c r="GBJ883" s="396"/>
      <c r="GBK883" s="396"/>
      <c r="GBL883" s="396"/>
      <c r="GBM883" s="396"/>
      <c r="GBN883" s="396"/>
      <c r="GBO883" s="396"/>
      <c r="GBP883" s="396"/>
      <c r="GBQ883" s="396"/>
      <c r="GBR883" s="396"/>
      <c r="GBS883" s="396"/>
      <c r="GBT883" s="396"/>
      <c r="GBU883" s="396"/>
      <c r="GBV883" s="396"/>
      <c r="GBW883" s="396"/>
      <c r="GBX883" s="396"/>
      <c r="GBY883" s="396"/>
      <c r="GBZ883" s="396"/>
      <c r="GCA883" s="396"/>
      <c r="GCB883" s="396"/>
      <c r="GCC883" s="396"/>
      <c r="GCD883" s="396"/>
      <c r="GCE883" s="396"/>
      <c r="GCF883" s="396"/>
      <c r="GCG883" s="396"/>
      <c r="GCH883" s="396"/>
      <c r="GCI883" s="396"/>
      <c r="GCJ883" s="396"/>
      <c r="GCK883" s="396"/>
      <c r="GCL883" s="396"/>
      <c r="GCM883" s="396"/>
      <c r="GCN883" s="396"/>
      <c r="GCO883" s="396"/>
      <c r="GCP883" s="396"/>
      <c r="GCQ883" s="396"/>
      <c r="GCR883" s="396"/>
      <c r="GCS883" s="396"/>
      <c r="GCT883" s="396"/>
      <c r="GCU883" s="396"/>
      <c r="GCV883" s="396"/>
      <c r="GCW883" s="396"/>
      <c r="GCX883" s="396"/>
      <c r="GCY883" s="396"/>
      <c r="GCZ883" s="396"/>
      <c r="GDA883" s="396"/>
      <c r="GDB883" s="396"/>
      <c r="GDC883" s="396"/>
      <c r="GDD883" s="396"/>
      <c r="GDE883" s="396"/>
      <c r="GDF883" s="396"/>
      <c r="GDG883" s="396"/>
      <c r="GDH883" s="396"/>
      <c r="GDI883" s="396"/>
      <c r="GDJ883" s="396"/>
      <c r="GDK883" s="396"/>
      <c r="GDL883" s="396"/>
      <c r="GDM883" s="396"/>
      <c r="GDN883" s="396"/>
      <c r="GDO883" s="396"/>
      <c r="GDP883" s="396"/>
      <c r="GDQ883" s="396"/>
      <c r="GDR883" s="396"/>
      <c r="GDS883" s="396"/>
      <c r="GDT883" s="396"/>
      <c r="GDU883" s="396"/>
      <c r="GDV883" s="396"/>
      <c r="GDW883" s="396"/>
      <c r="GDX883" s="396"/>
      <c r="GDY883" s="396"/>
      <c r="GDZ883" s="396"/>
      <c r="GEA883" s="396"/>
      <c r="GEB883" s="396"/>
      <c r="GEC883" s="396"/>
      <c r="GED883" s="396"/>
      <c r="GEE883" s="396"/>
      <c r="GEF883" s="396"/>
      <c r="GEG883" s="396"/>
      <c r="GEH883" s="396"/>
      <c r="GEI883" s="396"/>
      <c r="GEJ883" s="396"/>
      <c r="GEK883" s="396"/>
      <c r="GEL883" s="396"/>
      <c r="GEM883" s="396"/>
      <c r="GEN883" s="396"/>
      <c r="GEO883" s="396"/>
      <c r="GEP883" s="396"/>
      <c r="GEQ883" s="396"/>
      <c r="GER883" s="396"/>
      <c r="GES883" s="396"/>
      <c r="GET883" s="396"/>
      <c r="GEU883" s="396"/>
      <c r="GEV883" s="396"/>
      <c r="GEW883" s="396"/>
      <c r="GEX883" s="396"/>
      <c r="GEY883" s="396"/>
      <c r="GEZ883" s="396"/>
      <c r="GFA883" s="396"/>
      <c r="GFB883" s="396"/>
      <c r="GFC883" s="396"/>
      <c r="GFD883" s="396"/>
      <c r="GFE883" s="396"/>
      <c r="GFF883" s="396"/>
      <c r="GFG883" s="396"/>
      <c r="GFH883" s="396"/>
      <c r="GFI883" s="396"/>
      <c r="GFJ883" s="396"/>
      <c r="GFK883" s="396"/>
      <c r="GFL883" s="396"/>
      <c r="GFM883" s="396"/>
      <c r="GFN883" s="396"/>
      <c r="GFO883" s="396"/>
      <c r="GFP883" s="396"/>
      <c r="GFQ883" s="396"/>
      <c r="GFR883" s="396"/>
      <c r="GFS883" s="396"/>
      <c r="GFT883" s="396"/>
      <c r="GFU883" s="396"/>
      <c r="GFV883" s="396"/>
      <c r="GFW883" s="396"/>
      <c r="GFX883" s="396"/>
      <c r="GFY883" s="396"/>
      <c r="GFZ883" s="396"/>
      <c r="GGA883" s="396"/>
      <c r="GGB883" s="396"/>
      <c r="GGC883" s="396"/>
      <c r="GGD883" s="396"/>
      <c r="GGE883" s="396"/>
      <c r="GGF883" s="396"/>
      <c r="GGG883" s="396"/>
      <c r="GGH883" s="396"/>
      <c r="GGI883" s="396"/>
      <c r="GGJ883" s="396"/>
      <c r="GGK883" s="396"/>
      <c r="GGL883" s="396"/>
      <c r="GGM883" s="396"/>
      <c r="GGN883" s="396"/>
      <c r="GGO883" s="396"/>
      <c r="GGP883" s="396"/>
      <c r="GGQ883" s="396"/>
      <c r="GGR883" s="396"/>
      <c r="GGS883" s="396"/>
      <c r="GGT883" s="396"/>
      <c r="GGU883" s="396"/>
      <c r="GGV883" s="396"/>
      <c r="GGW883" s="396"/>
      <c r="GGX883" s="396"/>
      <c r="GGY883" s="396"/>
      <c r="GGZ883" s="396"/>
      <c r="GHA883" s="396"/>
      <c r="GHB883" s="396"/>
      <c r="GHC883" s="396"/>
      <c r="GHD883" s="396"/>
      <c r="GHE883" s="396"/>
      <c r="GHF883" s="396"/>
      <c r="GHG883" s="396"/>
      <c r="GHH883" s="396"/>
      <c r="GHI883" s="396"/>
      <c r="GHJ883" s="396"/>
      <c r="GHK883" s="396"/>
      <c r="GHL883" s="396"/>
      <c r="GHM883" s="396"/>
      <c r="GHN883" s="396"/>
      <c r="GHO883" s="396"/>
      <c r="GHP883" s="396"/>
      <c r="GHQ883" s="396"/>
      <c r="GHR883" s="396"/>
      <c r="GHS883" s="396"/>
      <c r="GHT883" s="396"/>
      <c r="GHU883" s="396"/>
      <c r="GHV883" s="396"/>
      <c r="GHW883" s="396"/>
      <c r="GHX883" s="396"/>
      <c r="GHY883" s="396"/>
      <c r="GHZ883" s="396"/>
      <c r="GIA883" s="396"/>
      <c r="GIB883" s="396"/>
      <c r="GIC883" s="396"/>
      <c r="GID883" s="396"/>
      <c r="GIE883" s="396"/>
      <c r="GIF883" s="396"/>
      <c r="GIG883" s="396"/>
      <c r="GIH883" s="396"/>
      <c r="GII883" s="396"/>
      <c r="GIJ883" s="396"/>
      <c r="GIK883" s="396"/>
      <c r="GIL883" s="396"/>
      <c r="GIM883" s="396"/>
      <c r="GIN883" s="396"/>
      <c r="GIO883" s="396"/>
      <c r="GIP883" s="396"/>
      <c r="GIQ883" s="396"/>
      <c r="GIR883" s="396"/>
      <c r="GIS883" s="396"/>
      <c r="GIT883" s="396"/>
      <c r="GIU883" s="396"/>
      <c r="GIV883" s="396"/>
      <c r="GIW883" s="396"/>
      <c r="GIX883" s="396"/>
      <c r="GIY883" s="396"/>
      <c r="GIZ883" s="396"/>
      <c r="GJA883" s="396"/>
      <c r="GJB883" s="396"/>
      <c r="GJC883" s="396"/>
      <c r="GJD883" s="396"/>
      <c r="GJE883" s="396"/>
      <c r="GJF883" s="396"/>
      <c r="GJG883" s="396"/>
      <c r="GJH883" s="396"/>
      <c r="GJI883" s="396"/>
      <c r="GJJ883" s="396"/>
      <c r="GJK883" s="396"/>
      <c r="GJL883" s="396"/>
      <c r="GJM883" s="396"/>
      <c r="GJN883" s="396"/>
      <c r="GJO883" s="396"/>
      <c r="GJP883" s="396"/>
      <c r="GJQ883" s="396"/>
      <c r="GJR883" s="396"/>
      <c r="GJS883" s="396"/>
      <c r="GJT883" s="396"/>
      <c r="GJU883" s="396"/>
      <c r="GJV883" s="396"/>
      <c r="GJW883" s="396"/>
      <c r="GJX883" s="396"/>
      <c r="GJY883" s="396"/>
      <c r="GJZ883" s="396"/>
      <c r="GKA883" s="396"/>
      <c r="GKB883" s="396"/>
      <c r="GKC883" s="396"/>
      <c r="GKD883" s="396"/>
      <c r="GKE883" s="396"/>
      <c r="GKF883" s="396"/>
      <c r="GKG883" s="396"/>
      <c r="GKH883" s="396"/>
      <c r="GKI883" s="396"/>
      <c r="GKJ883" s="396"/>
      <c r="GKK883" s="396"/>
      <c r="GKL883" s="396"/>
      <c r="GKM883" s="396"/>
      <c r="GKN883" s="396"/>
      <c r="GKO883" s="396"/>
      <c r="GKP883" s="396"/>
      <c r="GKQ883" s="396"/>
      <c r="GKR883" s="396"/>
      <c r="GKS883" s="396"/>
      <c r="GKT883" s="396"/>
      <c r="GKU883" s="396"/>
      <c r="GKV883" s="396"/>
      <c r="GKW883" s="396"/>
      <c r="GKX883" s="396"/>
      <c r="GKY883" s="396"/>
      <c r="GKZ883" s="396"/>
      <c r="GLA883" s="396"/>
      <c r="GLB883" s="396"/>
      <c r="GLC883" s="396"/>
      <c r="GLD883" s="396"/>
      <c r="GLE883" s="396"/>
      <c r="GLF883" s="396"/>
      <c r="GLG883" s="396"/>
      <c r="GLH883" s="396"/>
      <c r="GLI883" s="396"/>
      <c r="GLJ883" s="396"/>
      <c r="GLK883" s="396"/>
      <c r="GLL883" s="396"/>
      <c r="GLM883" s="396"/>
      <c r="GLN883" s="396"/>
      <c r="GLO883" s="396"/>
      <c r="GLP883" s="396"/>
      <c r="GLQ883" s="396"/>
      <c r="GLR883" s="396"/>
      <c r="GLS883" s="396"/>
      <c r="GLT883" s="396"/>
      <c r="GLU883" s="396"/>
      <c r="GLV883" s="396"/>
      <c r="GLW883" s="396"/>
      <c r="GLX883" s="396"/>
      <c r="GLY883" s="396"/>
      <c r="GLZ883" s="396"/>
      <c r="GMA883" s="396"/>
      <c r="GMB883" s="396"/>
      <c r="GMC883" s="396"/>
      <c r="GMD883" s="396"/>
      <c r="GME883" s="396"/>
      <c r="GMF883" s="396"/>
      <c r="GMG883" s="396"/>
      <c r="GMH883" s="396"/>
      <c r="GMI883" s="396"/>
      <c r="GMJ883" s="396"/>
      <c r="GMK883" s="396"/>
      <c r="GML883" s="396"/>
      <c r="GMM883" s="396"/>
      <c r="GMN883" s="396"/>
      <c r="GMO883" s="396"/>
      <c r="GMP883" s="396"/>
      <c r="GMQ883" s="396"/>
      <c r="GMR883" s="396"/>
      <c r="GMS883" s="396"/>
      <c r="GMT883" s="396"/>
      <c r="GMU883" s="396"/>
      <c r="GMV883" s="396"/>
      <c r="GMW883" s="396"/>
      <c r="GMX883" s="396"/>
      <c r="GMY883" s="396"/>
      <c r="GMZ883" s="396"/>
      <c r="GNA883" s="396"/>
      <c r="GNB883" s="396"/>
      <c r="GNC883" s="396"/>
      <c r="GND883" s="396"/>
      <c r="GNE883" s="396"/>
      <c r="GNF883" s="396"/>
      <c r="GNG883" s="396"/>
      <c r="GNH883" s="396"/>
      <c r="GNI883" s="396"/>
      <c r="GNJ883" s="396"/>
      <c r="GNK883" s="396"/>
      <c r="GNL883" s="396"/>
      <c r="GNM883" s="396"/>
      <c r="GNN883" s="396"/>
      <c r="GNO883" s="396"/>
      <c r="GNP883" s="396"/>
      <c r="GNQ883" s="396"/>
      <c r="GNR883" s="396"/>
      <c r="GNS883" s="396"/>
      <c r="GNT883" s="396"/>
      <c r="GNU883" s="396"/>
      <c r="GNV883" s="396"/>
      <c r="GNW883" s="396"/>
      <c r="GNX883" s="396"/>
      <c r="GNY883" s="396"/>
      <c r="GNZ883" s="396"/>
      <c r="GOA883" s="396"/>
      <c r="GOB883" s="396"/>
      <c r="GOC883" s="396"/>
      <c r="GOD883" s="396"/>
      <c r="GOE883" s="396"/>
      <c r="GOF883" s="396"/>
      <c r="GOG883" s="396"/>
      <c r="GOH883" s="396"/>
      <c r="GOI883" s="396"/>
      <c r="GOJ883" s="396"/>
      <c r="GOK883" s="396"/>
      <c r="GOL883" s="396"/>
      <c r="GOM883" s="396"/>
      <c r="GON883" s="396"/>
      <c r="GOO883" s="396"/>
      <c r="GOP883" s="396"/>
      <c r="GOQ883" s="396"/>
      <c r="GOR883" s="396"/>
      <c r="GOS883" s="396"/>
      <c r="GOT883" s="396"/>
      <c r="GOU883" s="396"/>
      <c r="GOV883" s="396"/>
      <c r="GOW883" s="396"/>
      <c r="GOX883" s="396"/>
      <c r="GOY883" s="396"/>
      <c r="GOZ883" s="396"/>
      <c r="GPA883" s="396"/>
      <c r="GPB883" s="396"/>
      <c r="GPC883" s="396"/>
      <c r="GPD883" s="396"/>
      <c r="GPE883" s="396"/>
      <c r="GPF883" s="396"/>
      <c r="GPG883" s="396"/>
      <c r="GPH883" s="396"/>
      <c r="GPI883" s="396"/>
      <c r="GPJ883" s="396"/>
      <c r="GPK883" s="396"/>
      <c r="GPL883" s="396"/>
      <c r="GPM883" s="396"/>
      <c r="GPN883" s="396"/>
      <c r="GPO883" s="396"/>
      <c r="GPP883" s="396"/>
      <c r="GPQ883" s="396"/>
      <c r="GPR883" s="396"/>
      <c r="GPS883" s="396"/>
      <c r="GPT883" s="396"/>
      <c r="GPU883" s="396"/>
      <c r="GPV883" s="396"/>
      <c r="GPW883" s="396"/>
      <c r="GPX883" s="396"/>
      <c r="GPY883" s="396"/>
      <c r="GPZ883" s="396"/>
      <c r="GQA883" s="396"/>
      <c r="GQB883" s="396"/>
      <c r="GQC883" s="396"/>
      <c r="GQD883" s="396"/>
      <c r="GQE883" s="396"/>
      <c r="GQF883" s="396"/>
      <c r="GQG883" s="396"/>
      <c r="GQH883" s="396"/>
      <c r="GQI883" s="396"/>
      <c r="GQJ883" s="396"/>
      <c r="GQK883" s="396"/>
      <c r="GQL883" s="396"/>
      <c r="GQM883" s="396"/>
      <c r="GQN883" s="396"/>
      <c r="GQO883" s="396"/>
      <c r="GQP883" s="396"/>
      <c r="GQQ883" s="396"/>
      <c r="GQR883" s="396"/>
      <c r="GQS883" s="396"/>
      <c r="GQT883" s="396"/>
      <c r="GQU883" s="396"/>
      <c r="GQV883" s="396"/>
      <c r="GQW883" s="396"/>
      <c r="GQX883" s="396"/>
      <c r="GQY883" s="396"/>
      <c r="GQZ883" s="396"/>
      <c r="GRA883" s="396"/>
      <c r="GRB883" s="396"/>
      <c r="GRC883" s="396"/>
      <c r="GRD883" s="396"/>
      <c r="GRE883" s="396"/>
      <c r="GRF883" s="396"/>
      <c r="GRG883" s="396"/>
      <c r="GRH883" s="396"/>
      <c r="GRI883" s="396"/>
      <c r="GRJ883" s="396"/>
      <c r="GRK883" s="396"/>
      <c r="GRL883" s="396"/>
      <c r="GRM883" s="396"/>
      <c r="GRN883" s="396"/>
      <c r="GRO883" s="396"/>
      <c r="GRP883" s="396"/>
      <c r="GRQ883" s="396"/>
      <c r="GRR883" s="396"/>
      <c r="GRS883" s="396"/>
      <c r="GRT883" s="396"/>
      <c r="GRU883" s="396"/>
      <c r="GRV883" s="396"/>
      <c r="GRW883" s="396"/>
      <c r="GRX883" s="396"/>
      <c r="GRY883" s="396"/>
      <c r="GRZ883" s="396"/>
      <c r="GSA883" s="396"/>
      <c r="GSB883" s="396"/>
      <c r="GSC883" s="396"/>
      <c r="GSD883" s="396"/>
      <c r="GSE883" s="396"/>
      <c r="GSF883" s="396"/>
      <c r="GSG883" s="396"/>
      <c r="GSH883" s="396"/>
      <c r="GSI883" s="396"/>
      <c r="GSJ883" s="396"/>
      <c r="GSK883" s="396"/>
      <c r="GSL883" s="396"/>
      <c r="GSM883" s="396"/>
      <c r="GSN883" s="396"/>
      <c r="GSO883" s="396"/>
      <c r="GSP883" s="396"/>
      <c r="GSQ883" s="396"/>
      <c r="GSR883" s="396"/>
      <c r="GSS883" s="396"/>
      <c r="GST883" s="396"/>
      <c r="GSU883" s="396"/>
      <c r="GSV883" s="396"/>
      <c r="GSW883" s="396"/>
      <c r="GSX883" s="396"/>
      <c r="GSY883" s="396"/>
      <c r="GSZ883" s="396"/>
      <c r="GTA883" s="396"/>
      <c r="GTB883" s="396"/>
      <c r="GTC883" s="396"/>
      <c r="GTD883" s="396"/>
      <c r="GTE883" s="396"/>
      <c r="GTF883" s="396"/>
      <c r="GTG883" s="396"/>
      <c r="GTH883" s="396"/>
      <c r="GTI883" s="396"/>
      <c r="GTJ883" s="396"/>
      <c r="GTK883" s="396"/>
      <c r="GTL883" s="396"/>
      <c r="GTM883" s="396"/>
      <c r="GTN883" s="396"/>
      <c r="GTO883" s="396"/>
      <c r="GTP883" s="396"/>
      <c r="GTQ883" s="396"/>
      <c r="GTR883" s="396"/>
      <c r="GTS883" s="396"/>
      <c r="GTT883" s="396"/>
      <c r="GTU883" s="396"/>
      <c r="GTV883" s="396"/>
      <c r="GTW883" s="396"/>
      <c r="GTX883" s="396"/>
      <c r="GTY883" s="396"/>
      <c r="GTZ883" s="396"/>
      <c r="GUA883" s="396"/>
      <c r="GUB883" s="396"/>
      <c r="GUC883" s="396"/>
      <c r="GUD883" s="396"/>
      <c r="GUE883" s="396"/>
      <c r="GUF883" s="396"/>
      <c r="GUG883" s="396"/>
      <c r="GUH883" s="396"/>
      <c r="GUI883" s="396"/>
      <c r="GUJ883" s="396"/>
      <c r="GUK883" s="396"/>
      <c r="GUL883" s="396"/>
      <c r="GUM883" s="396"/>
      <c r="GUN883" s="396"/>
      <c r="GUO883" s="396"/>
      <c r="GUP883" s="396"/>
      <c r="GUQ883" s="396"/>
      <c r="GUR883" s="396"/>
      <c r="GUS883" s="396"/>
      <c r="GUT883" s="396"/>
      <c r="GUU883" s="396"/>
      <c r="GUV883" s="396"/>
      <c r="GUW883" s="396"/>
      <c r="GUX883" s="396"/>
      <c r="GUY883" s="396"/>
      <c r="GUZ883" s="396"/>
      <c r="GVA883" s="396"/>
      <c r="GVB883" s="396"/>
      <c r="GVC883" s="396"/>
      <c r="GVD883" s="396"/>
      <c r="GVE883" s="396"/>
      <c r="GVF883" s="396"/>
      <c r="GVG883" s="396"/>
      <c r="GVH883" s="396"/>
      <c r="GVI883" s="396"/>
      <c r="GVJ883" s="396"/>
      <c r="GVK883" s="396"/>
      <c r="GVL883" s="396"/>
      <c r="GVM883" s="396"/>
      <c r="GVN883" s="396"/>
      <c r="GVO883" s="396"/>
      <c r="GVP883" s="396"/>
      <c r="GVQ883" s="396"/>
      <c r="GVR883" s="396"/>
      <c r="GVS883" s="396"/>
      <c r="GVT883" s="396"/>
      <c r="GVU883" s="396"/>
      <c r="GVV883" s="396"/>
      <c r="GVW883" s="396"/>
      <c r="GVX883" s="396"/>
      <c r="GVY883" s="396"/>
      <c r="GVZ883" s="396"/>
      <c r="GWA883" s="396"/>
      <c r="GWB883" s="396"/>
      <c r="GWC883" s="396"/>
      <c r="GWD883" s="396"/>
      <c r="GWE883" s="396"/>
      <c r="GWF883" s="396"/>
      <c r="GWG883" s="396"/>
      <c r="GWH883" s="396"/>
      <c r="GWI883" s="396"/>
      <c r="GWJ883" s="396"/>
      <c r="GWK883" s="396"/>
      <c r="GWL883" s="396"/>
      <c r="GWM883" s="396"/>
      <c r="GWN883" s="396"/>
      <c r="GWO883" s="396"/>
      <c r="GWP883" s="396"/>
      <c r="GWQ883" s="396"/>
      <c r="GWR883" s="396"/>
      <c r="GWS883" s="396"/>
      <c r="GWT883" s="396"/>
      <c r="GWU883" s="396"/>
      <c r="GWV883" s="396"/>
      <c r="GWW883" s="396"/>
      <c r="GWX883" s="396"/>
      <c r="GWY883" s="396"/>
      <c r="GWZ883" s="396"/>
      <c r="GXA883" s="396"/>
      <c r="GXB883" s="396"/>
      <c r="GXC883" s="396"/>
      <c r="GXD883" s="396"/>
      <c r="GXE883" s="396"/>
      <c r="GXF883" s="396"/>
      <c r="GXG883" s="396"/>
      <c r="GXH883" s="396"/>
      <c r="GXI883" s="396"/>
      <c r="GXJ883" s="396"/>
      <c r="GXK883" s="396"/>
      <c r="GXL883" s="396"/>
      <c r="GXM883" s="396"/>
      <c r="GXN883" s="396"/>
      <c r="GXO883" s="396"/>
      <c r="GXP883" s="396"/>
      <c r="GXQ883" s="396"/>
      <c r="GXR883" s="396"/>
      <c r="GXS883" s="396"/>
      <c r="GXT883" s="396"/>
      <c r="GXU883" s="396"/>
      <c r="GXV883" s="396"/>
      <c r="GXW883" s="396"/>
      <c r="GXX883" s="396"/>
      <c r="GXY883" s="396"/>
      <c r="GXZ883" s="396"/>
      <c r="GYA883" s="396"/>
      <c r="GYB883" s="396"/>
      <c r="GYC883" s="396"/>
      <c r="GYD883" s="396"/>
      <c r="GYE883" s="396"/>
      <c r="GYF883" s="396"/>
      <c r="GYG883" s="396"/>
      <c r="GYH883" s="396"/>
      <c r="GYI883" s="396"/>
      <c r="GYJ883" s="396"/>
      <c r="GYK883" s="396"/>
      <c r="GYL883" s="396"/>
      <c r="GYM883" s="396"/>
      <c r="GYN883" s="396"/>
      <c r="GYO883" s="396"/>
      <c r="GYP883" s="396"/>
      <c r="GYQ883" s="396"/>
      <c r="GYR883" s="396"/>
      <c r="GYS883" s="396"/>
      <c r="GYT883" s="396"/>
      <c r="GYU883" s="396"/>
      <c r="GYV883" s="396"/>
      <c r="GYW883" s="396"/>
      <c r="GYX883" s="396"/>
      <c r="GYY883" s="396"/>
      <c r="GYZ883" s="396"/>
      <c r="GZA883" s="396"/>
      <c r="GZB883" s="396"/>
      <c r="GZC883" s="396"/>
      <c r="GZD883" s="396"/>
      <c r="GZE883" s="396"/>
      <c r="GZF883" s="396"/>
      <c r="GZG883" s="396"/>
      <c r="GZH883" s="396"/>
      <c r="GZI883" s="396"/>
      <c r="GZJ883" s="396"/>
      <c r="GZK883" s="396"/>
      <c r="GZL883" s="396"/>
      <c r="GZM883" s="396"/>
      <c r="GZN883" s="396"/>
      <c r="GZO883" s="396"/>
      <c r="GZP883" s="396"/>
      <c r="GZQ883" s="396"/>
      <c r="GZR883" s="396"/>
      <c r="GZS883" s="396"/>
      <c r="GZT883" s="396"/>
      <c r="GZU883" s="396"/>
      <c r="GZV883" s="396"/>
      <c r="GZW883" s="396"/>
      <c r="GZX883" s="396"/>
      <c r="GZY883" s="396"/>
      <c r="GZZ883" s="396"/>
      <c r="HAA883" s="396"/>
      <c r="HAB883" s="396"/>
      <c r="HAC883" s="396"/>
      <c r="HAD883" s="396"/>
      <c r="HAE883" s="396"/>
      <c r="HAF883" s="396"/>
      <c r="HAG883" s="396"/>
      <c r="HAH883" s="396"/>
      <c r="HAI883" s="396"/>
      <c r="HAJ883" s="396"/>
      <c r="HAK883" s="396"/>
      <c r="HAL883" s="396"/>
      <c r="HAM883" s="396"/>
      <c r="HAN883" s="396"/>
      <c r="HAO883" s="396"/>
      <c r="HAP883" s="396"/>
      <c r="HAQ883" s="396"/>
      <c r="HAR883" s="396"/>
      <c r="HAS883" s="396"/>
      <c r="HAT883" s="396"/>
      <c r="HAU883" s="396"/>
      <c r="HAV883" s="396"/>
      <c r="HAW883" s="396"/>
      <c r="HAX883" s="396"/>
      <c r="HAY883" s="396"/>
      <c r="HAZ883" s="396"/>
      <c r="HBA883" s="396"/>
      <c r="HBB883" s="396"/>
      <c r="HBC883" s="396"/>
      <c r="HBD883" s="396"/>
      <c r="HBE883" s="396"/>
      <c r="HBF883" s="396"/>
      <c r="HBG883" s="396"/>
      <c r="HBH883" s="396"/>
      <c r="HBI883" s="396"/>
      <c r="HBJ883" s="396"/>
      <c r="HBK883" s="396"/>
      <c r="HBL883" s="396"/>
      <c r="HBM883" s="396"/>
      <c r="HBN883" s="396"/>
      <c r="HBO883" s="396"/>
      <c r="HBP883" s="396"/>
      <c r="HBQ883" s="396"/>
      <c r="HBR883" s="396"/>
      <c r="HBS883" s="396"/>
      <c r="HBT883" s="396"/>
      <c r="HBU883" s="396"/>
      <c r="HBV883" s="396"/>
      <c r="HBW883" s="396"/>
      <c r="HBX883" s="396"/>
      <c r="HBY883" s="396"/>
      <c r="HBZ883" s="396"/>
      <c r="HCA883" s="396"/>
      <c r="HCB883" s="396"/>
      <c r="HCC883" s="396"/>
      <c r="HCD883" s="396"/>
      <c r="HCE883" s="396"/>
      <c r="HCF883" s="396"/>
      <c r="HCG883" s="396"/>
      <c r="HCH883" s="396"/>
      <c r="HCI883" s="396"/>
      <c r="HCJ883" s="396"/>
      <c r="HCK883" s="396"/>
      <c r="HCL883" s="396"/>
      <c r="HCM883" s="396"/>
      <c r="HCN883" s="396"/>
      <c r="HCO883" s="396"/>
      <c r="HCP883" s="396"/>
      <c r="HCQ883" s="396"/>
      <c r="HCR883" s="396"/>
      <c r="HCS883" s="396"/>
      <c r="HCT883" s="396"/>
      <c r="HCU883" s="396"/>
      <c r="HCV883" s="396"/>
      <c r="HCW883" s="396"/>
      <c r="HCX883" s="396"/>
      <c r="HCY883" s="396"/>
      <c r="HCZ883" s="396"/>
      <c r="HDA883" s="396"/>
      <c r="HDB883" s="396"/>
      <c r="HDC883" s="396"/>
      <c r="HDD883" s="396"/>
      <c r="HDE883" s="396"/>
      <c r="HDF883" s="396"/>
      <c r="HDG883" s="396"/>
      <c r="HDH883" s="396"/>
      <c r="HDI883" s="396"/>
      <c r="HDJ883" s="396"/>
      <c r="HDK883" s="396"/>
      <c r="HDL883" s="396"/>
      <c r="HDM883" s="396"/>
      <c r="HDN883" s="396"/>
      <c r="HDO883" s="396"/>
      <c r="HDP883" s="396"/>
      <c r="HDQ883" s="396"/>
      <c r="HDR883" s="396"/>
      <c r="HDS883" s="396"/>
      <c r="HDT883" s="396"/>
      <c r="HDU883" s="396"/>
      <c r="HDV883" s="396"/>
      <c r="HDW883" s="396"/>
      <c r="HDX883" s="396"/>
      <c r="HDY883" s="396"/>
      <c r="HDZ883" s="396"/>
      <c r="HEA883" s="396"/>
      <c r="HEB883" s="396"/>
      <c r="HEC883" s="396"/>
      <c r="HED883" s="396"/>
      <c r="HEE883" s="396"/>
      <c r="HEF883" s="396"/>
      <c r="HEG883" s="396"/>
      <c r="HEH883" s="396"/>
      <c r="HEI883" s="396"/>
      <c r="HEJ883" s="396"/>
      <c r="HEK883" s="396"/>
      <c r="HEL883" s="396"/>
      <c r="HEM883" s="396"/>
      <c r="HEN883" s="396"/>
      <c r="HEO883" s="396"/>
      <c r="HEP883" s="396"/>
      <c r="HEQ883" s="396"/>
      <c r="HER883" s="396"/>
      <c r="HES883" s="396"/>
      <c r="HET883" s="396"/>
      <c r="HEU883" s="396"/>
      <c r="HEV883" s="396"/>
      <c r="HEW883" s="396"/>
      <c r="HEX883" s="396"/>
      <c r="HEY883" s="396"/>
      <c r="HEZ883" s="396"/>
      <c r="HFA883" s="396"/>
      <c r="HFB883" s="396"/>
      <c r="HFC883" s="396"/>
      <c r="HFD883" s="396"/>
      <c r="HFE883" s="396"/>
      <c r="HFF883" s="396"/>
      <c r="HFG883" s="396"/>
      <c r="HFH883" s="396"/>
      <c r="HFI883" s="396"/>
      <c r="HFJ883" s="396"/>
      <c r="HFK883" s="396"/>
      <c r="HFL883" s="396"/>
      <c r="HFM883" s="396"/>
      <c r="HFN883" s="396"/>
      <c r="HFO883" s="396"/>
      <c r="HFP883" s="396"/>
      <c r="HFQ883" s="396"/>
      <c r="HFR883" s="396"/>
      <c r="HFS883" s="396"/>
      <c r="HFT883" s="396"/>
      <c r="HFU883" s="396"/>
      <c r="HFV883" s="396"/>
      <c r="HFW883" s="396"/>
      <c r="HFX883" s="396"/>
      <c r="HFY883" s="396"/>
      <c r="HFZ883" s="396"/>
      <c r="HGA883" s="396"/>
      <c r="HGB883" s="396"/>
      <c r="HGC883" s="396"/>
      <c r="HGD883" s="396"/>
      <c r="HGE883" s="396"/>
      <c r="HGF883" s="396"/>
      <c r="HGG883" s="396"/>
      <c r="HGH883" s="396"/>
      <c r="HGI883" s="396"/>
      <c r="HGJ883" s="396"/>
      <c r="HGK883" s="396"/>
      <c r="HGL883" s="396"/>
      <c r="HGM883" s="396"/>
      <c r="HGN883" s="396"/>
      <c r="HGO883" s="396"/>
      <c r="HGP883" s="396"/>
      <c r="HGQ883" s="396"/>
      <c r="HGR883" s="396"/>
      <c r="HGS883" s="396"/>
      <c r="HGT883" s="396"/>
      <c r="HGU883" s="396"/>
      <c r="HGV883" s="396"/>
      <c r="HGW883" s="396"/>
      <c r="HGX883" s="396"/>
      <c r="HGY883" s="396"/>
      <c r="HGZ883" s="396"/>
      <c r="HHA883" s="396"/>
      <c r="HHB883" s="396"/>
      <c r="HHC883" s="396"/>
      <c r="HHD883" s="396"/>
      <c r="HHE883" s="396"/>
      <c r="HHF883" s="396"/>
      <c r="HHG883" s="396"/>
      <c r="HHH883" s="396"/>
      <c r="HHI883" s="396"/>
      <c r="HHJ883" s="396"/>
      <c r="HHK883" s="396"/>
      <c r="HHL883" s="396"/>
      <c r="HHM883" s="396"/>
      <c r="HHN883" s="396"/>
      <c r="HHO883" s="396"/>
      <c r="HHP883" s="396"/>
      <c r="HHQ883" s="396"/>
      <c r="HHR883" s="396"/>
      <c r="HHS883" s="396"/>
      <c r="HHT883" s="396"/>
      <c r="HHU883" s="396"/>
      <c r="HHV883" s="396"/>
      <c r="HHW883" s="396"/>
      <c r="HHX883" s="396"/>
      <c r="HHY883" s="396"/>
      <c r="HHZ883" s="396"/>
      <c r="HIA883" s="396"/>
      <c r="HIB883" s="396"/>
      <c r="HIC883" s="396"/>
      <c r="HID883" s="396"/>
      <c r="HIE883" s="396"/>
      <c r="HIF883" s="396"/>
      <c r="HIG883" s="396"/>
      <c r="HIH883" s="396"/>
      <c r="HII883" s="396"/>
      <c r="HIJ883" s="396"/>
      <c r="HIK883" s="396"/>
      <c r="HIL883" s="396"/>
      <c r="HIM883" s="396"/>
      <c r="HIN883" s="396"/>
      <c r="HIO883" s="396"/>
      <c r="HIP883" s="396"/>
      <c r="HIQ883" s="396"/>
      <c r="HIR883" s="396"/>
      <c r="HIS883" s="396"/>
      <c r="HIT883" s="396"/>
      <c r="HIU883" s="396"/>
      <c r="HIV883" s="396"/>
      <c r="HIW883" s="396"/>
      <c r="HIX883" s="396"/>
      <c r="HIY883" s="396"/>
      <c r="HIZ883" s="396"/>
      <c r="HJA883" s="396"/>
      <c r="HJB883" s="396"/>
      <c r="HJC883" s="396"/>
      <c r="HJD883" s="396"/>
      <c r="HJE883" s="396"/>
      <c r="HJF883" s="396"/>
      <c r="HJG883" s="396"/>
      <c r="HJH883" s="396"/>
      <c r="HJI883" s="396"/>
      <c r="HJJ883" s="396"/>
      <c r="HJK883" s="396"/>
      <c r="HJL883" s="396"/>
      <c r="HJM883" s="396"/>
      <c r="HJN883" s="396"/>
      <c r="HJO883" s="396"/>
      <c r="HJP883" s="396"/>
      <c r="HJQ883" s="396"/>
      <c r="HJR883" s="396"/>
      <c r="HJS883" s="396"/>
      <c r="HJT883" s="396"/>
      <c r="HJU883" s="396"/>
      <c r="HJV883" s="396"/>
      <c r="HJW883" s="396"/>
      <c r="HJX883" s="396"/>
      <c r="HJY883" s="396"/>
      <c r="HJZ883" s="396"/>
      <c r="HKA883" s="396"/>
      <c r="HKB883" s="396"/>
      <c r="HKC883" s="396"/>
      <c r="HKD883" s="396"/>
      <c r="HKE883" s="396"/>
      <c r="HKF883" s="396"/>
      <c r="HKG883" s="396"/>
      <c r="HKH883" s="396"/>
      <c r="HKI883" s="396"/>
      <c r="HKJ883" s="396"/>
      <c r="HKK883" s="396"/>
      <c r="HKL883" s="396"/>
      <c r="HKM883" s="396"/>
      <c r="HKN883" s="396"/>
      <c r="HKO883" s="396"/>
      <c r="HKP883" s="396"/>
      <c r="HKQ883" s="396"/>
      <c r="HKR883" s="396"/>
      <c r="HKS883" s="396"/>
      <c r="HKT883" s="396"/>
      <c r="HKU883" s="396"/>
      <c r="HKV883" s="396"/>
      <c r="HKW883" s="396"/>
      <c r="HKX883" s="396"/>
      <c r="HKY883" s="396"/>
      <c r="HKZ883" s="396"/>
      <c r="HLA883" s="396"/>
      <c r="HLB883" s="396"/>
      <c r="HLC883" s="396"/>
      <c r="HLD883" s="396"/>
      <c r="HLE883" s="396"/>
      <c r="HLF883" s="396"/>
      <c r="HLG883" s="396"/>
      <c r="HLH883" s="396"/>
      <c r="HLI883" s="396"/>
      <c r="HLJ883" s="396"/>
      <c r="HLK883" s="396"/>
      <c r="HLL883" s="396"/>
      <c r="HLM883" s="396"/>
      <c r="HLN883" s="396"/>
      <c r="HLO883" s="396"/>
      <c r="HLP883" s="396"/>
      <c r="HLQ883" s="396"/>
      <c r="HLR883" s="396"/>
      <c r="HLS883" s="396"/>
      <c r="HLT883" s="396"/>
      <c r="HLU883" s="396"/>
      <c r="HLV883" s="396"/>
      <c r="HLW883" s="396"/>
      <c r="HLX883" s="396"/>
      <c r="HLY883" s="396"/>
      <c r="HLZ883" s="396"/>
      <c r="HMA883" s="396"/>
      <c r="HMB883" s="396"/>
      <c r="HMC883" s="396"/>
      <c r="HMD883" s="396"/>
      <c r="HME883" s="396"/>
      <c r="HMF883" s="396"/>
      <c r="HMG883" s="396"/>
      <c r="HMH883" s="396"/>
      <c r="HMI883" s="396"/>
      <c r="HMJ883" s="396"/>
      <c r="HMK883" s="396"/>
      <c r="HML883" s="396"/>
      <c r="HMM883" s="396"/>
      <c r="HMN883" s="396"/>
      <c r="HMO883" s="396"/>
      <c r="HMP883" s="396"/>
      <c r="HMQ883" s="396"/>
      <c r="HMR883" s="396"/>
      <c r="HMS883" s="396"/>
      <c r="HMT883" s="396"/>
      <c r="HMU883" s="396"/>
      <c r="HMV883" s="396"/>
      <c r="HMW883" s="396"/>
      <c r="HMX883" s="396"/>
      <c r="HMY883" s="396"/>
      <c r="HMZ883" s="396"/>
      <c r="HNA883" s="396"/>
      <c r="HNB883" s="396"/>
      <c r="HNC883" s="396"/>
      <c r="HND883" s="396"/>
      <c r="HNE883" s="396"/>
      <c r="HNF883" s="396"/>
      <c r="HNG883" s="396"/>
      <c r="HNH883" s="396"/>
      <c r="HNI883" s="396"/>
      <c r="HNJ883" s="396"/>
      <c r="HNK883" s="396"/>
      <c r="HNL883" s="396"/>
      <c r="HNM883" s="396"/>
      <c r="HNN883" s="396"/>
      <c r="HNO883" s="396"/>
      <c r="HNP883" s="396"/>
      <c r="HNQ883" s="396"/>
      <c r="HNR883" s="396"/>
      <c r="HNS883" s="396"/>
      <c r="HNT883" s="396"/>
      <c r="HNU883" s="396"/>
      <c r="HNV883" s="396"/>
      <c r="HNW883" s="396"/>
      <c r="HNX883" s="396"/>
      <c r="HNY883" s="396"/>
      <c r="HNZ883" s="396"/>
      <c r="HOA883" s="396"/>
      <c r="HOB883" s="396"/>
      <c r="HOC883" s="396"/>
      <c r="HOD883" s="396"/>
      <c r="HOE883" s="396"/>
      <c r="HOF883" s="396"/>
      <c r="HOG883" s="396"/>
      <c r="HOH883" s="396"/>
      <c r="HOI883" s="396"/>
      <c r="HOJ883" s="396"/>
      <c r="HOK883" s="396"/>
      <c r="HOL883" s="396"/>
      <c r="HOM883" s="396"/>
      <c r="HON883" s="396"/>
      <c r="HOO883" s="396"/>
      <c r="HOP883" s="396"/>
      <c r="HOQ883" s="396"/>
      <c r="HOR883" s="396"/>
      <c r="HOS883" s="396"/>
      <c r="HOT883" s="396"/>
      <c r="HOU883" s="396"/>
      <c r="HOV883" s="396"/>
      <c r="HOW883" s="396"/>
      <c r="HOX883" s="396"/>
      <c r="HOY883" s="396"/>
      <c r="HOZ883" s="396"/>
      <c r="HPA883" s="396"/>
      <c r="HPB883" s="396"/>
      <c r="HPC883" s="396"/>
      <c r="HPD883" s="396"/>
      <c r="HPE883" s="396"/>
      <c r="HPF883" s="396"/>
      <c r="HPG883" s="396"/>
      <c r="HPH883" s="396"/>
      <c r="HPI883" s="396"/>
      <c r="HPJ883" s="396"/>
      <c r="HPK883" s="396"/>
      <c r="HPL883" s="396"/>
      <c r="HPM883" s="396"/>
      <c r="HPN883" s="396"/>
      <c r="HPO883" s="396"/>
      <c r="HPP883" s="396"/>
      <c r="HPQ883" s="396"/>
      <c r="HPR883" s="396"/>
      <c r="HPS883" s="396"/>
      <c r="HPT883" s="396"/>
      <c r="HPU883" s="396"/>
      <c r="HPV883" s="396"/>
      <c r="HPW883" s="396"/>
      <c r="HPX883" s="396"/>
      <c r="HPY883" s="396"/>
      <c r="HPZ883" s="396"/>
      <c r="HQA883" s="396"/>
      <c r="HQB883" s="396"/>
      <c r="HQC883" s="396"/>
      <c r="HQD883" s="396"/>
      <c r="HQE883" s="396"/>
      <c r="HQF883" s="396"/>
      <c r="HQG883" s="396"/>
      <c r="HQH883" s="396"/>
      <c r="HQI883" s="396"/>
      <c r="HQJ883" s="396"/>
      <c r="HQK883" s="396"/>
      <c r="HQL883" s="396"/>
      <c r="HQM883" s="396"/>
      <c r="HQN883" s="396"/>
      <c r="HQO883" s="396"/>
      <c r="HQP883" s="396"/>
      <c r="HQQ883" s="396"/>
      <c r="HQR883" s="396"/>
      <c r="HQS883" s="396"/>
      <c r="HQT883" s="396"/>
      <c r="HQU883" s="396"/>
      <c r="HQV883" s="396"/>
      <c r="HQW883" s="396"/>
      <c r="HQX883" s="396"/>
      <c r="HQY883" s="396"/>
      <c r="HQZ883" s="396"/>
      <c r="HRA883" s="396"/>
      <c r="HRB883" s="396"/>
      <c r="HRC883" s="396"/>
      <c r="HRD883" s="396"/>
      <c r="HRE883" s="396"/>
      <c r="HRF883" s="396"/>
      <c r="HRG883" s="396"/>
      <c r="HRH883" s="396"/>
      <c r="HRI883" s="396"/>
      <c r="HRJ883" s="396"/>
      <c r="HRK883" s="396"/>
      <c r="HRL883" s="396"/>
      <c r="HRM883" s="396"/>
      <c r="HRN883" s="396"/>
      <c r="HRO883" s="396"/>
      <c r="HRP883" s="396"/>
      <c r="HRQ883" s="396"/>
      <c r="HRR883" s="396"/>
      <c r="HRS883" s="396"/>
      <c r="HRT883" s="396"/>
      <c r="HRU883" s="396"/>
      <c r="HRV883" s="396"/>
      <c r="HRW883" s="396"/>
      <c r="HRX883" s="396"/>
      <c r="HRY883" s="396"/>
      <c r="HRZ883" s="396"/>
      <c r="HSA883" s="396"/>
      <c r="HSB883" s="396"/>
      <c r="HSC883" s="396"/>
      <c r="HSD883" s="396"/>
      <c r="HSE883" s="396"/>
      <c r="HSF883" s="396"/>
      <c r="HSG883" s="396"/>
      <c r="HSH883" s="396"/>
      <c r="HSI883" s="396"/>
      <c r="HSJ883" s="396"/>
      <c r="HSK883" s="396"/>
      <c r="HSL883" s="396"/>
      <c r="HSM883" s="396"/>
      <c r="HSN883" s="396"/>
      <c r="HSO883" s="396"/>
      <c r="HSP883" s="396"/>
      <c r="HSQ883" s="396"/>
      <c r="HSR883" s="396"/>
      <c r="HSS883" s="396"/>
      <c r="HST883" s="396"/>
      <c r="HSU883" s="396"/>
      <c r="HSV883" s="396"/>
      <c r="HSW883" s="396"/>
      <c r="HSX883" s="396"/>
      <c r="HSY883" s="396"/>
      <c r="HSZ883" s="396"/>
      <c r="HTA883" s="396"/>
      <c r="HTB883" s="396"/>
      <c r="HTC883" s="396"/>
      <c r="HTD883" s="396"/>
      <c r="HTE883" s="396"/>
      <c r="HTF883" s="396"/>
      <c r="HTG883" s="396"/>
      <c r="HTH883" s="396"/>
      <c r="HTI883" s="396"/>
      <c r="HTJ883" s="396"/>
      <c r="HTK883" s="396"/>
      <c r="HTL883" s="396"/>
      <c r="HTM883" s="396"/>
      <c r="HTN883" s="396"/>
      <c r="HTO883" s="396"/>
      <c r="HTP883" s="396"/>
      <c r="HTQ883" s="396"/>
      <c r="HTR883" s="396"/>
      <c r="HTS883" s="396"/>
      <c r="HTT883" s="396"/>
      <c r="HTU883" s="396"/>
      <c r="HTV883" s="396"/>
      <c r="HTW883" s="396"/>
      <c r="HTX883" s="396"/>
      <c r="HTY883" s="396"/>
      <c r="HTZ883" s="396"/>
      <c r="HUA883" s="396"/>
      <c r="HUB883" s="396"/>
      <c r="HUC883" s="396"/>
      <c r="HUD883" s="396"/>
      <c r="HUE883" s="396"/>
      <c r="HUF883" s="396"/>
      <c r="HUG883" s="396"/>
      <c r="HUH883" s="396"/>
      <c r="HUI883" s="396"/>
      <c r="HUJ883" s="396"/>
      <c r="HUK883" s="396"/>
      <c r="HUL883" s="396"/>
      <c r="HUM883" s="396"/>
      <c r="HUN883" s="396"/>
      <c r="HUO883" s="396"/>
      <c r="HUP883" s="396"/>
      <c r="HUQ883" s="396"/>
      <c r="HUR883" s="396"/>
      <c r="HUS883" s="396"/>
      <c r="HUT883" s="396"/>
      <c r="HUU883" s="396"/>
      <c r="HUV883" s="396"/>
      <c r="HUW883" s="396"/>
      <c r="HUX883" s="396"/>
      <c r="HUY883" s="396"/>
      <c r="HUZ883" s="396"/>
      <c r="HVA883" s="396"/>
      <c r="HVB883" s="396"/>
      <c r="HVC883" s="396"/>
      <c r="HVD883" s="396"/>
      <c r="HVE883" s="396"/>
      <c r="HVF883" s="396"/>
      <c r="HVG883" s="396"/>
      <c r="HVH883" s="396"/>
      <c r="HVI883" s="396"/>
      <c r="HVJ883" s="396"/>
      <c r="HVK883" s="396"/>
      <c r="HVL883" s="396"/>
      <c r="HVM883" s="396"/>
      <c r="HVN883" s="396"/>
      <c r="HVO883" s="396"/>
      <c r="HVP883" s="396"/>
      <c r="HVQ883" s="396"/>
      <c r="HVR883" s="396"/>
      <c r="HVS883" s="396"/>
      <c r="HVT883" s="396"/>
      <c r="HVU883" s="396"/>
      <c r="HVV883" s="396"/>
      <c r="HVW883" s="396"/>
      <c r="HVX883" s="396"/>
      <c r="HVY883" s="396"/>
      <c r="HVZ883" s="396"/>
      <c r="HWA883" s="396"/>
      <c r="HWB883" s="396"/>
      <c r="HWC883" s="396"/>
      <c r="HWD883" s="396"/>
      <c r="HWE883" s="396"/>
      <c r="HWF883" s="396"/>
      <c r="HWG883" s="396"/>
      <c r="HWH883" s="396"/>
      <c r="HWI883" s="396"/>
      <c r="HWJ883" s="396"/>
      <c r="HWK883" s="396"/>
      <c r="HWL883" s="396"/>
      <c r="HWM883" s="396"/>
      <c r="HWN883" s="396"/>
      <c r="HWO883" s="396"/>
      <c r="HWP883" s="396"/>
      <c r="HWQ883" s="396"/>
      <c r="HWR883" s="396"/>
      <c r="HWS883" s="396"/>
      <c r="HWT883" s="396"/>
      <c r="HWU883" s="396"/>
      <c r="HWV883" s="396"/>
      <c r="HWW883" s="396"/>
      <c r="HWX883" s="396"/>
      <c r="HWY883" s="396"/>
      <c r="HWZ883" s="396"/>
      <c r="HXA883" s="396"/>
      <c r="HXB883" s="396"/>
      <c r="HXC883" s="396"/>
      <c r="HXD883" s="396"/>
      <c r="HXE883" s="396"/>
      <c r="HXF883" s="396"/>
      <c r="HXG883" s="396"/>
      <c r="HXH883" s="396"/>
      <c r="HXI883" s="396"/>
      <c r="HXJ883" s="396"/>
      <c r="HXK883" s="396"/>
      <c r="HXL883" s="396"/>
      <c r="HXM883" s="396"/>
      <c r="HXN883" s="396"/>
      <c r="HXO883" s="396"/>
      <c r="HXP883" s="396"/>
      <c r="HXQ883" s="396"/>
      <c r="HXR883" s="396"/>
      <c r="HXS883" s="396"/>
      <c r="HXT883" s="396"/>
      <c r="HXU883" s="396"/>
      <c r="HXV883" s="396"/>
      <c r="HXW883" s="396"/>
      <c r="HXX883" s="396"/>
      <c r="HXY883" s="396"/>
      <c r="HXZ883" s="396"/>
      <c r="HYA883" s="396"/>
      <c r="HYB883" s="396"/>
      <c r="HYC883" s="396"/>
      <c r="HYD883" s="396"/>
      <c r="HYE883" s="396"/>
      <c r="HYF883" s="396"/>
      <c r="HYG883" s="396"/>
      <c r="HYH883" s="396"/>
      <c r="HYI883" s="396"/>
      <c r="HYJ883" s="396"/>
      <c r="HYK883" s="396"/>
      <c r="HYL883" s="396"/>
      <c r="HYM883" s="396"/>
      <c r="HYN883" s="396"/>
      <c r="HYO883" s="396"/>
      <c r="HYP883" s="396"/>
      <c r="HYQ883" s="396"/>
      <c r="HYR883" s="396"/>
      <c r="HYS883" s="396"/>
      <c r="HYT883" s="396"/>
      <c r="HYU883" s="396"/>
      <c r="HYV883" s="396"/>
      <c r="HYW883" s="396"/>
      <c r="HYX883" s="396"/>
      <c r="HYY883" s="396"/>
      <c r="HYZ883" s="396"/>
      <c r="HZA883" s="396"/>
      <c r="HZB883" s="396"/>
      <c r="HZC883" s="396"/>
      <c r="HZD883" s="396"/>
      <c r="HZE883" s="396"/>
      <c r="HZF883" s="396"/>
      <c r="HZG883" s="396"/>
      <c r="HZH883" s="396"/>
      <c r="HZI883" s="396"/>
      <c r="HZJ883" s="396"/>
      <c r="HZK883" s="396"/>
      <c r="HZL883" s="396"/>
      <c r="HZM883" s="396"/>
      <c r="HZN883" s="396"/>
      <c r="HZO883" s="396"/>
      <c r="HZP883" s="396"/>
      <c r="HZQ883" s="396"/>
      <c r="HZR883" s="396"/>
      <c r="HZS883" s="396"/>
      <c r="HZT883" s="396"/>
      <c r="HZU883" s="396"/>
      <c r="HZV883" s="396"/>
      <c r="HZW883" s="396"/>
      <c r="HZX883" s="396"/>
      <c r="HZY883" s="396"/>
      <c r="HZZ883" s="396"/>
      <c r="IAA883" s="396"/>
      <c r="IAB883" s="396"/>
      <c r="IAC883" s="396"/>
      <c r="IAD883" s="396"/>
      <c r="IAE883" s="396"/>
      <c r="IAF883" s="396"/>
      <c r="IAG883" s="396"/>
      <c r="IAH883" s="396"/>
      <c r="IAI883" s="396"/>
      <c r="IAJ883" s="396"/>
      <c r="IAK883" s="396"/>
      <c r="IAL883" s="396"/>
      <c r="IAM883" s="396"/>
      <c r="IAN883" s="396"/>
      <c r="IAO883" s="396"/>
      <c r="IAP883" s="396"/>
      <c r="IAQ883" s="396"/>
      <c r="IAR883" s="396"/>
      <c r="IAS883" s="396"/>
      <c r="IAT883" s="396"/>
      <c r="IAU883" s="396"/>
      <c r="IAV883" s="396"/>
      <c r="IAW883" s="396"/>
      <c r="IAX883" s="396"/>
      <c r="IAY883" s="396"/>
      <c r="IAZ883" s="396"/>
      <c r="IBA883" s="396"/>
      <c r="IBB883" s="396"/>
      <c r="IBC883" s="396"/>
      <c r="IBD883" s="396"/>
      <c r="IBE883" s="396"/>
      <c r="IBF883" s="396"/>
      <c r="IBG883" s="396"/>
      <c r="IBH883" s="396"/>
      <c r="IBI883" s="396"/>
      <c r="IBJ883" s="396"/>
      <c r="IBK883" s="396"/>
      <c r="IBL883" s="396"/>
      <c r="IBM883" s="396"/>
      <c r="IBN883" s="396"/>
      <c r="IBO883" s="396"/>
      <c r="IBP883" s="396"/>
      <c r="IBQ883" s="396"/>
      <c r="IBR883" s="396"/>
      <c r="IBS883" s="396"/>
      <c r="IBT883" s="396"/>
      <c r="IBU883" s="396"/>
      <c r="IBV883" s="396"/>
      <c r="IBW883" s="396"/>
      <c r="IBX883" s="396"/>
      <c r="IBY883" s="396"/>
      <c r="IBZ883" s="396"/>
      <c r="ICA883" s="396"/>
      <c r="ICB883" s="396"/>
      <c r="ICC883" s="396"/>
      <c r="ICD883" s="396"/>
      <c r="ICE883" s="396"/>
      <c r="ICF883" s="396"/>
      <c r="ICG883" s="396"/>
      <c r="ICH883" s="396"/>
      <c r="ICI883" s="396"/>
      <c r="ICJ883" s="396"/>
      <c r="ICK883" s="396"/>
      <c r="ICL883" s="396"/>
      <c r="ICM883" s="396"/>
      <c r="ICN883" s="396"/>
      <c r="ICO883" s="396"/>
      <c r="ICP883" s="396"/>
      <c r="ICQ883" s="396"/>
      <c r="ICR883" s="396"/>
      <c r="ICS883" s="396"/>
      <c r="ICT883" s="396"/>
      <c r="ICU883" s="396"/>
      <c r="ICV883" s="396"/>
      <c r="ICW883" s="396"/>
      <c r="ICX883" s="396"/>
      <c r="ICY883" s="396"/>
      <c r="ICZ883" s="396"/>
      <c r="IDA883" s="396"/>
      <c r="IDB883" s="396"/>
      <c r="IDC883" s="396"/>
      <c r="IDD883" s="396"/>
      <c r="IDE883" s="396"/>
      <c r="IDF883" s="396"/>
      <c r="IDG883" s="396"/>
      <c r="IDH883" s="396"/>
      <c r="IDI883" s="396"/>
      <c r="IDJ883" s="396"/>
      <c r="IDK883" s="396"/>
      <c r="IDL883" s="396"/>
      <c r="IDM883" s="396"/>
      <c r="IDN883" s="396"/>
      <c r="IDO883" s="396"/>
      <c r="IDP883" s="396"/>
      <c r="IDQ883" s="396"/>
      <c r="IDR883" s="396"/>
      <c r="IDS883" s="396"/>
      <c r="IDT883" s="396"/>
      <c r="IDU883" s="396"/>
      <c r="IDV883" s="396"/>
      <c r="IDW883" s="396"/>
      <c r="IDX883" s="396"/>
      <c r="IDY883" s="396"/>
      <c r="IDZ883" s="396"/>
      <c r="IEA883" s="396"/>
      <c r="IEB883" s="396"/>
      <c r="IEC883" s="396"/>
      <c r="IED883" s="396"/>
      <c r="IEE883" s="396"/>
      <c r="IEF883" s="396"/>
      <c r="IEG883" s="396"/>
      <c r="IEH883" s="396"/>
      <c r="IEI883" s="396"/>
      <c r="IEJ883" s="396"/>
      <c r="IEK883" s="396"/>
      <c r="IEL883" s="396"/>
      <c r="IEM883" s="396"/>
      <c r="IEN883" s="396"/>
      <c r="IEO883" s="396"/>
      <c r="IEP883" s="396"/>
      <c r="IEQ883" s="396"/>
      <c r="IER883" s="396"/>
      <c r="IES883" s="396"/>
      <c r="IET883" s="396"/>
      <c r="IEU883" s="396"/>
      <c r="IEV883" s="396"/>
      <c r="IEW883" s="396"/>
      <c r="IEX883" s="396"/>
      <c r="IEY883" s="396"/>
      <c r="IEZ883" s="396"/>
      <c r="IFA883" s="396"/>
      <c r="IFB883" s="396"/>
      <c r="IFC883" s="396"/>
      <c r="IFD883" s="396"/>
      <c r="IFE883" s="396"/>
      <c r="IFF883" s="396"/>
      <c r="IFG883" s="396"/>
      <c r="IFH883" s="396"/>
      <c r="IFI883" s="396"/>
      <c r="IFJ883" s="396"/>
      <c r="IFK883" s="396"/>
      <c r="IFL883" s="396"/>
      <c r="IFM883" s="396"/>
      <c r="IFN883" s="396"/>
      <c r="IFO883" s="396"/>
      <c r="IFP883" s="396"/>
      <c r="IFQ883" s="396"/>
      <c r="IFR883" s="396"/>
      <c r="IFS883" s="396"/>
      <c r="IFT883" s="396"/>
      <c r="IFU883" s="396"/>
      <c r="IFV883" s="396"/>
      <c r="IFW883" s="396"/>
      <c r="IFX883" s="396"/>
      <c r="IFY883" s="396"/>
      <c r="IFZ883" s="396"/>
      <c r="IGA883" s="396"/>
      <c r="IGB883" s="396"/>
      <c r="IGC883" s="396"/>
      <c r="IGD883" s="396"/>
      <c r="IGE883" s="396"/>
      <c r="IGF883" s="396"/>
      <c r="IGG883" s="396"/>
      <c r="IGH883" s="396"/>
      <c r="IGI883" s="396"/>
      <c r="IGJ883" s="396"/>
      <c r="IGK883" s="396"/>
      <c r="IGL883" s="396"/>
      <c r="IGM883" s="396"/>
      <c r="IGN883" s="396"/>
      <c r="IGO883" s="396"/>
      <c r="IGP883" s="396"/>
      <c r="IGQ883" s="396"/>
      <c r="IGR883" s="396"/>
      <c r="IGS883" s="396"/>
      <c r="IGT883" s="396"/>
      <c r="IGU883" s="396"/>
      <c r="IGV883" s="396"/>
      <c r="IGW883" s="396"/>
      <c r="IGX883" s="396"/>
      <c r="IGY883" s="396"/>
      <c r="IGZ883" s="396"/>
      <c r="IHA883" s="396"/>
      <c r="IHB883" s="396"/>
      <c r="IHC883" s="396"/>
      <c r="IHD883" s="396"/>
      <c r="IHE883" s="396"/>
      <c r="IHF883" s="396"/>
      <c r="IHG883" s="396"/>
      <c r="IHH883" s="396"/>
      <c r="IHI883" s="396"/>
      <c r="IHJ883" s="396"/>
      <c r="IHK883" s="396"/>
      <c r="IHL883" s="396"/>
      <c r="IHM883" s="396"/>
      <c r="IHN883" s="396"/>
      <c r="IHO883" s="396"/>
      <c r="IHP883" s="396"/>
      <c r="IHQ883" s="396"/>
      <c r="IHR883" s="396"/>
      <c r="IHS883" s="396"/>
      <c r="IHT883" s="396"/>
      <c r="IHU883" s="396"/>
      <c r="IHV883" s="396"/>
      <c r="IHW883" s="396"/>
      <c r="IHX883" s="396"/>
      <c r="IHY883" s="396"/>
      <c r="IHZ883" s="396"/>
      <c r="IIA883" s="396"/>
      <c r="IIB883" s="396"/>
      <c r="IIC883" s="396"/>
      <c r="IID883" s="396"/>
      <c r="IIE883" s="396"/>
      <c r="IIF883" s="396"/>
      <c r="IIG883" s="396"/>
      <c r="IIH883" s="396"/>
      <c r="III883" s="396"/>
      <c r="IIJ883" s="396"/>
      <c r="IIK883" s="396"/>
      <c r="IIL883" s="396"/>
      <c r="IIM883" s="396"/>
      <c r="IIN883" s="396"/>
      <c r="IIO883" s="396"/>
      <c r="IIP883" s="396"/>
      <c r="IIQ883" s="396"/>
      <c r="IIR883" s="396"/>
      <c r="IIS883" s="396"/>
      <c r="IIT883" s="396"/>
      <c r="IIU883" s="396"/>
      <c r="IIV883" s="396"/>
      <c r="IIW883" s="396"/>
      <c r="IIX883" s="396"/>
      <c r="IIY883" s="396"/>
      <c r="IIZ883" s="396"/>
      <c r="IJA883" s="396"/>
      <c r="IJB883" s="396"/>
      <c r="IJC883" s="396"/>
      <c r="IJD883" s="396"/>
      <c r="IJE883" s="396"/>
      <c r="IJF883" s="396"/>
      <c r="IJG883" s="396"/>
      <c r="IJH883" s="396"/>
      <c r="IJI883" s="396"/>
      <c r="IJJ883" s="396"/>
      <c r="IJK883" s="396"/>
      <c r="IJL883" s="396"/>
      <c r="IJM883" s="396"/>
      <c r="IJN883" s="396"/>
      <c r="IJO883" s="396"/>
      <c r="IJP883" s="396"/>
      <c r="IJQ883" s="396"/>
      <c r="IJR883" s="396"/>
      <c r="IJS883" s="396"/>
      <c r="IJT883" s="396"/>
      <c r="IJU883" s="396"/>
      <c r="IJV883" s="396"/>
      <c r="IJW883" s="396"/>
      <c r="IJX883" s="396"/>
      <c r="IJY883" s="396"/>
      <c r="IJZ883" s="396"/>
      <c r="IKA883" s="396"/>
      <c r="IKB883" s="396"/>
      <c r="IKC883" s="396"/>
      <c r="IKD883" s="396"/>
      <c r="IKE883" s="396"/>
      <c r="IKF883" s="396"/>
      <c r="IKG883" s="396"/>
      <c r="IKH883" s="396"/>
      <c r="IKI883" s="396"/>
      <c r="IKJ883" s="396"/>
      <c r="IKK883" s="396"/>
      <c r="IKL883" s="396"/>
      <c r="IKM883" s="396"/>
      <c r="IKN883" s="396"/>
      <c r="IKO883" s="396"/>
      <c r="IKP883" s="396"/>
      <c r="IKQ883" s="396"/>
      <c r="IKR883" s="396"/>
      <c r="IKS883" s="396"/>
      <c r="IKT883" s="396"/>
      <c r="IKU883" s="396"/>
      <c r="IKV883" s="396"/>
      <c r="IKW883" s="396"/>
      <c r="IKX883" s="396"/>
      <c r="IKY883" s="396"/>
      <c r="IKZ883" s="396"/>
      <c r="ILA883" s="396"/>
      <c r="ILB883" s="396"/>
      <c r="ILC883" s="396"/>
      <c r="ILD883" s="396"/>
      <c r="ILE883" s="396"/>
      <c r="ILF883" s="396"/>
      <c r="ILG883" s="396"/>
      <c r="ILH883" s="396"/>
      <c r="ILI883" s="396"/>
      <c r="ILJ883" s="396"/>
      <c r="ILK883" s="396"/>
      <c r="ILL883" s="396"/>
      <c r="ILM883" s="396"/>
      <c r="ILN883" s="396"/>
      <c r="ILO883" s="396"/>
      <c r="ILP883" s="396"/>
      <c r="ILQ883" s="396"/>
      <c r="ILR883" s="396"/>
      <c r="ILS883" s="396"/>
      <c r="ILT883" s="396"/>
      <c r="ILU883" s="396"/>
      <c r="ILV883" s="396"/>
      <c r="ILW883" s="396"/>
      <c r="ILX883" s="396"/>
      <c r="ILY883" s="396"/>
      <c r="ILZ883" s="396"/>
      <c r="IMA883" s="396"/>
      <c r="IMB883" s="396"/>
      <c r="IMC883" s="396"/>
      <c r="IMD883" s="396"/>
      <c r="IME883" s="396"/>
      <c r="IMF883" s="396"/>
      <c r="IMG883" s="396"/>
      <c r="IMH883" s="396"/>
      <c r="IMI883" s="396"/>
      <c r="IMJ883" s="396"/>
      <c r="IMK883" s="396"/>
      <c r="IML883" s="396"/>
      <c r="IMM883" s="396"/>
      <c r="IMN883" s="396"/>
      <c r="IMO883" s="396"/>
      <c r="IMP883" s="396"/>
      <c r="IMQ883" s="396"/>
      <c r="IMR883" s="396"/>
      <c r="IMS883" s="396"/>
      <c r="IMT883" s="396"/>
      <c r="IMU883" s="396"/>
      <c r="IMV883" s="396"/>
      <c r="IMW883" s="396"/>
      <c r="IMX883" s="396"/>
      <c r="IMY883" s="396"/>
      <c r="IMZ883" s="396"/>
      <c r="INA883" s="396"/>
      <c r="INB883" s="396"/>
      <c r="INC883" s="396"/>
      <c r="IND883" s="396"/>
      <c r="INE883" s="396"/>
      <c r="INF883" s="396"/>
      <c r="ING883" s="396"/>
      <c r="INH883" s="396"/>
      <c r="INI883" s="396"/>
      <c r="INJ883" s="396"/>
      <c r="INK883" s="396"/>
      <c r="INL883" s="396"/>
      <c r="INM883" s="396"/>
      <c r="INN883" s="396"/>
      <c r="INO883" s="396"/>
      <c r="INP883" s="396"/>
      <c r="INQ883" s="396"/>
      <c r="INR883" s="396"/>
      <c r="INS883" s="396"/>
      <c r="INT883" s="396"/>
      <c r="INU883" s="396"/>
      <c r="INV883" s="396"/>
      <c r="INW883" s="396"/>
      <c r="INX883" s="396"/>
      <c r="INY883" s="396"/>
      <c r="INZ883" s="396"/>
      <c r="IOA883" s="396"/>
      <c r="IOB883" s="396"/>
      <c r="IOC883" s="396"/>
      <c r="IOD883" s="396"/>
      <c r="IOE883" s="396"/>
      <c r="IOF883" s="396"/>
      <c r="IOG883" s="396"/>
      <c r="IOH883" s="396"/>
      <c r="IOI883" s="396"/>
      <c r="IOJ883" s="396"/>
      <c r="IOK883" s="396"/>
      <c r="IOL883" s="396"/>
      <c r="IOM883" s="396"/>
      <c r="ION883" s="396"/>
      <c r="IOO883" s="396"/>
      <c r="IOP883" s="396"/>
      <c r="IOQ883" s="396"/>
      <c r="IOR883" s="396"/>
      <c r="IOS883" s="396"/>
      <c r="IOT883" s="396"/>
      <c r="IOU883" s="396"/>
      <c r="IOV883" s="396"/>
      <c r="IOW883" s="396"/>
      <c r="IOX883" s="396"/>
      <c r="IOY883" s="396"/>
      <c r="IOZ883" s="396"/>
      <c r="IPA883" s="396"/>
      <c r="IPB883" s="396"/>
      <c r="IPC883" s="396"/>
      <c r="IPD883" s="396"/>
      <c r="IPE883" s="396"/>
      <c r="IPF883" s="396"/>
      <c r="IPG883" s="396"/>
      <c r="IPH883" s="396"/>
      <c r="IPI883" s="396"/>
      <c r="IPJ883" s="396"/>
      <c r="IPK883" s="396"/>
      <c r="IPL883" s="396"/>
      <c r="IPM883" s="396"/>
      <c r="IPN883" s="396"/>
      <c r="IPO883" s="396"/>
      <c r="IPP883" s="396"/>
      <c r="IPQ883" s="396"/>
      <c r="IPR883" s="396"/>
      <c r="IPS883" s="396"/>
      <c r="IPT883" s="396"/>
      <c r="IPU883" s="396"/>
      <c r="IPV883" s="396"/>
      <c r="IPW883" s="396"/>
      <c r="IPX883" s="396"/>
      <c r="IPY883" s="396"/>
      <c r="IPZ883" s="396"/>
      <c r="IQA883" s="396"/>
      <c r="IQB883" s="396"/>
      <c r="IQC883" s="396"/>
      <c r="IQD883" s="396"/>
      <c r="IQE883" s="396"/>
      <c r="IQF883" s="396"/>
      <c r="IQG883" s="396"/>
      <c r="IQH883" s="396"/>
      <c r="IQI883" s="396"/>
      <c r="IQJ883" s="396"/>
      <c r="IQK883" s="396"/>
      <c r="IQL883" s="396"/>
      <c r="IQM883" s="396"/>
      <c r="IQN883" s="396"/>
      <c r="IQO883" s="396"/>
      <c r="IQP883" s="396"/>
      <c r="IQQ883" s="396"/>
      <c r="IQR883" s="396"/>
      <c r="IQS883" s="396"/>
      <c r="IQT883" s="396"/>
      <c r="IQU883" s="396"/>
      <c r="IQV883" s="396"/>
      <c r="IQW883" s="396"/>
      <c r="IQX883" s="396"/>
      <c r="IQY883" s="396"/>
      <c r="IQZ883" s="396"/>
      <c r="IRA883" s="396"/>
      <c r="IRB883" s="396"/>
      <c r="IRC883" s="396"/>
      <c r="IRD883" s="396"/>
      <c r="IRE883" s="396"/>
      <c r="IRF883" s="396"/>
      <c r="IRG883" s="396"/>
      <c r="IRH883" s="396"/>
      <c r="IRI883" s="396"/>
      <c r="IRJ883" s="396"/>
      <c r="IRK883" s="396"/>
      <c r="IRL883" s="396"/>
      <c r="IRM883" s="396"/>
      <c r="IRN883" s="396"/>
      <c r="IRO883" s="396"/>
      <c r="IRP883" s="396"/>
      <c r="IRQ883" s="396"/>
      <c r="IRR883" s="396"/>
      <c r="IRS883" s="396"/>
      <c r="IRT883" s="396"/>
      <c r="IRU883" s="396"/>
      <c r="IRV883" s="396"/>
      <c r="IRW883" s="396"/>
      <c r="IRX883" s="396"/>
      <c r="IRY883" s="396"/>
      <c r="IRZ883" s="396"/>
      <c r="ISA883" s="396"/>
      <c r="ISB883" s="396"/>
      <c r="ISC883" s="396"/>
      <c r="ISD883" s="396"/>
      <c r="ISE883" s="396"/>
      <c r="ISF883" s="396"/>
      <c r="ISG883" s="396"/>
      <c r="ISH883" s="396"/>
      <c r="ISI883" s="396"/>
      <c r="ISJ883" s="396"/>
      <c r="ISK883" s="396"/>
      <c r="ISL883" s="396"/>
      <c r="ISM883" s="396"/>
      <c r="ISN883" s="396"/>
      <c r="ISO883" s="396"/>
      <c r="ISP883" s="396"/>
      <c r="ISQ883" s="396"/>
      <c r="ISR883" s="396"/>
      <c r="ISS883" s="396"/>
      <c r="IST883" s="396"/>
      <c r="ISU883" s="396"/>
      <c r="ISV883" s="396"/>
      <c r="ISW883" s="396"/>
      <c r="ISX883" s="396"/>
      <c r="ISY883" s="396"/>
      <c r="ISZ883" s="396"/>
      <c r="ITA883" s="396"/>
      <c r="ITB883" s="396"/>
      <c r="ITC883" s="396"/>
      <c r="ITD883" s="396"/>
      <c r="ITE883" s="396"/>
      <c r="ITF883" s="396"/>
      <c r="ITG883" s="396"/>
      <c r="ITH883" s="396"/>
      <c r="ITI883" s="396"/>
      <c r="ITJ883" s="396"/>
      <c r="ITK883" s="396"/>
      <c r="ITL883" s="396"/>
      <c r="ITM883" s="396"/>
      <c r="ITN883" s="396"/>
      <c r="ITO883" s="396"/>
      <c r="ITP883" s="396"/>
      <c r="ITQ883" s="396"/>
      <c r="ITR883" s="396"/>
      <c r="ITS883" s="396"/>
      <c r="ITT883" s="396"/>
      <c r="ITU883" s="396"/>
      <c r="ITV883" s="396"/>
      <c r="ITW883" s="396"/>
      <c r="ITX883" s="396"/>
      <c r="ITY883" s="396"/>
      <c r="ITZ883" s="396"/>
      <c r="IUA883" s="396"/>
      <c r="IUB883" s="396"/>
      <c r="IUC883" s="396"/>
      <c r="IUD883" s="396"/>
      <c r="IUE883" s="396"/>
      <c r="IUF883" s="396"/>
      <c r="IUG883" s="396"/>
      <c r="IUH883" s="396"/>
      <c r="IUI883" s="396"/>
      <c r="IUJ883" s="396"/>
      <c r="IUK883" s="396"/>
      <c r="IUL883" s="396"/>
      <c r="IUM883" s="396"/>
      <c r="IUN883" s="396"/>
      <c r="IUO883" s="396"/>
      <c r="IUP883" s="396"/>
      <c r="IUQ883" s="396"/>
      <c r="IUR883" s="396"/>
      <c r="IUS883" s="396"/>
      <c r="IUT883" s="396"/>
      <c r="IUU883" s="396"/>
      <c r="IUV883" s="396"/>
      <c r="IUW883" s="396"/>
      <c r="IUX883" s="396"/>
      <c r="IUY883" s="396"/>
      <c r="IUZ883" s="396"/>
      <c r="IVA883" s="396"/>
      <c r="IVB883" s="396"/>
      <c r="IVC883" s="396"/>
      <c r="IVD883" s="396"/>
      <c r="IVE883" s="396"/>
      <c r="IVF883" s="396"/>
      <c r="IVG883" s="396"/>
      <c r="IVH883" s="396"/>
      <c r="IVI883" s="396"/>
      <c r="IVJ883" s="396"/>
      <c r="IVK883" s="396"/>
      <c r="IVL883" s="396"/>
      <c r="IVM883" s="396"/>
      <c r="IVN883" s="396"/>
      <c r="IVO883" s="396"/>
      <c r="IVP883" s="396"/>
      <c r="IVQ883" s="396"/>
      <c r="IVR883" s="396"/>
      <c r="IVS883" s="396"/>
      <c r="IVT883" s="396"/>
      <c r="IVU883" s="396"/>
      <c r="IVV883" s="396"/>
      <c r="IVW883" s="396"/>
      <c r="IVX883" s="396"/>
      <c r="IVY883" s="396"/>
      <c r="IVZ883" s="396"/>
      <c r="IWA883" s="396"/>
      <c r="IWB883" s="396"/>
      <c r="IWC883" s="396"/>
      <c r="IWD883" s="396"/>
      <c r="IWE883" s="396"/>
      <c r="IWF883" s="396"/>
      <c r="IWG883" s="396"/>
      <c r="IWH883" s="396"/>
      <c r="IWI883" s="396"/>
      <c r="IWJ883" s="396"/>
      <c r="IWK883" s="396"/>
      <c r="IWL883" s="396"/>
      <c r="IWM883" s="396"/>
      <c r="IWN883" s="396"/>
      <c r="IWO883" s="396"/>
      <c r="IWP883" s="396"/>
      <c r="IWQ883" s="396"/>
      <c r="IWR883" s="396"/>
      <c r="IWS883" s="396"/>
      <c r="IWT883" s="396"/>
      <c r="IWU883" s="396"/>
      <c r="IWV883" s="396"/>
      <c r="IWW883" s="396"/>
      <c r="IWX883" s="396"/>
      <c r="IWY883" s="396"/>
      <c r="IWZ883" s="396"/>
      <c r="IXA883" s="396"/>
      <c r="IXB883" s="396"/>
      <c r="IXC883" s="396"/>
      <c r="IXD883" s="396"/>
      <c r="IXE883" s="396"/>
      <c r="IXF883" s="396"/>
      <c r="IXG883" s="396"/>
      <c r="IXH883" s="396"/>
      <c r="IXI883" s="396"/>
      <c r="IXJ883" s="396"/>
      <c r="IXK883" s="396"/>
      <c r="IXL883" s="396"/>
      <c r="IXM883" s="396"/>
      <c r="IXN883" s="396"/>
      <c r="IXO883" s="396"/>
      <c r="IXP883" s="396"/>
      <c r="IXQ883" s="396"/>
      <c r="IXR883" s="396"/>
      <c r="IXS883" s="396"/>
      <c r="IXT883" s="396"/>
      <c r="IXU883" s="396"/>
      <c r="IXV883" s="396"/>
      <c r="IXW883" s="396"/>
      <c r="IXX883" s="396"/>
      <c r="IXY883" s="396"/>
      <c r="IXZ883" s="396"/>
      <c r="IYA883" s="396"/>
      <c r="IYB883" s="396"/>
      <c r="IYC883" s="396"/>
      <c r="IYD883" s="396"/>
      <c r="IYE883" s="396"/>
      <c r="IYF883" s="396"/>
      <c r="IYG883" s="396"/>
      <c r="IYH883" s="396"/>
      <c r="IYI883" s="396"/>
      <c r="IYJ883" s="396"/>
      <c r="IYK883" s="396"/>
      <c r="IYL883" s="396"/>
      <c r="IYM883" s="396"/>
      <c r="IYN883" s="396"/>
      <c r="IYO883" s="396"/>
      <c r="IYP883" s="396"/>
      <c r="IYQ883" s="396"/>
      <c r="IYR883" s="396"/>
      <c r="IYS883" s="396"/>
      <c r="IYT883" s="396"/>
      <c r="IYU883" s="396"/>
      <c r="IYV883" s="396"/>
      <c r="IYW883" s="396"/>
      <c r="IYX883" s="396"/>
      <c r="IYY883" s="396"/>
      <c r="IYZ883" s="396"/>
      <c r="IZA883" s="396"/>
      <c r="IZB883" s="396"/>
      <c r="IZC883" s="396"/>
      <c r="IZD883" s="396"/>
      <c r="IZE883" s="396"/>
      <c r="IZF883" s="396"/>
      <c r="IZG883" s="396"/>
      <c r="IZH883" s="396"/>
      <c r="IZI883" s="396"/>
      <c r="IZJ883" s="396"/>
      <c r="IZK883" s="396"/>
      <c r="IZL883" s="396"/>
      <c r="IZM883" s="396"/>
      <c r="IZN883" s="396"/>
      <c r="IZO883" s="396"/>
      <c r="IZP883" s="396"/>
      <c r="IZQ883" s="396"/>
      <c r="IZR883" s="396"/>
      <c r="IZS883" s="396"/>
      <c r="IZT883" s="396"/>
      <c r="IZU883" s="396"/>
      <c r="IZV883" s="396"/>
      <c r="IZW883" s="396"/>
      <c r="IZX883" s="396"/>
      <c r="IZY883" s="396"/>
      <c r="IZZ883" s="396"/>
      <c r="JAA883" s="396"/>
      <c r="JAB883" s="396"/>
      <c r="JAC883" s="396"/>
      <c r="JAD883" s="396"/>
      <c r="JAE883" s="396"/>
      <c r="JAF883" s="396"/>
      <c r="JAG883" s="396"/>
      <c r="JAH883" s="396"/>
      <c r="JAI883" s="396"/>
      <c r="JAJ883" s="396"/>
      <c r="JAK883" s="396"/>
      <c r="JAL883" s="396"/>
      <c r="JAM883" s="396"/>
      <c r="JAN883" s="396"/>
      <c r="JAO883" s="396"/>
      <c r="JAP883" s="396"/>
      <c r="JAQ883" s="396"/>
      <c r="JAR883" s="396"/>
      <c r="JAS883" s="396"/>
      <c r="JAT883" s="396"/>
      <c r="JAU883" s="396"/>
      <c r="JAV883" s="396"/>
      <c r="JAW883" s="396"/>
      <c r="JAX883" s="396"/>
      <c r="JAY883" s="396"/>
      <c r="JAZ883" s="396"/>
      <c r="JBA883" s="396"/>
      <c r="JBB883" s="396"/>
      <c r="JBC883" s="396"/>
      <c r="JBD883" s="396"/>
      <c r="JBE883" s="396"/>
      <c r="JBF883" s="396"/>
      <c r="JBG883" s="396"/>
      <c r="JBH883" s="396"/>
      <c r="JBI883" s="396"/>
      <c r="JBJ883" s="396"/>
      <c r="JBK883" s="396"/>
      <c r="JBL883" s="396"/>
      <c r="JBM883" s="396"/>
      <c r="JBN883" s="396"/>
      <c r="JBO883" s="396"/>
      <c r="JBP883" s="396"/>
      <c r="JBQ883" s="396"/>
      <c r="JBR883" s="396"/>
      <c r="JBS883" s="396"/>
      <c r="JBT883" s="396"/>
      <c r="JBU883" s="396"/>
      <c r="JBV883" s="396"/>
      <c r="JBW883" s="396"/>
      <c r="JBX883" s="396"/>
      <c r="JBY883" s="396"/>
      <c r="JBZ883" s="396"/>
      <c r="JCA883" s="396"/>
      <c r="JCB883" s="396"/>
      <c r="JCC883" s="396"/>
      <c r="JCD883" s="396"/>
      <c r="JCE883" s="396"/>
      <c r="JCF883" s="396"/>
      <c r="JCG883" s="396"/>
      <c r="JCH883" s="396"/>
      <c r="JCI883" s="396"/>
      <c r="JCJ883" s="396"/>
      <c r="JCK883" s="396"/>
      <c r="JCL883" s="396"/>
      <c r="JCM883" s="396"/>
      <c r="JCN883" s="396"/>
      <c r="JCO883" s="396"/>
      <c r="JCP883" s="396"/>
      <c r="JCQ883" s="396"/>
      <c r="JCR883" s="396"/>
      <c r="JCS883" s="396"/>
      <c r="JCT883" s="396"/>
      <c r="JCU883" s="396"/>
      <c r="JCV883" s="396"/>
      <c r="JCW883" s="396"/>
      <c r="JCX883" s="396"/>
      <c r="JCY883" s="396"/>
      <c r="JCZ883" s="396"/>
      <c r="JDA883" s="396"/>
      <c r="JDB883" s="396"/>
      <c r="JDC883" s="396"/>
      <c r="JDD883" s="396"/>
      <c r="JDE883" s="396"/>
      <c r="JDF883" s="396"/>
      <c r="JDG883" s="396"/>
      <c r="JDH883" s="396"/>
      <c r="JDI883" s="396"/>
      <c r="JDJ883" s="396"/>
      <c r="JDK883" s="396"/>
      <c r="JDL883" s="396"/>
      <c r="JDM883" s="396"/>
      <c r="JDN883" s="396"/>
      <c r="JDO883" s="396"/>
      <c r="JDP883" s="396"/>
      <c r="JDQ883" s="396"/>
      <c r="JDR883" s="396"/>
      <c r="JDS883" s="396"/>
      <c r="JDT883" s="396"/>
      <c r="JDU883" s="396"/>
      <c r="JDV883" s="396"/>
      <c r="JDW883" s="396"/>
      <c r="JDX883" s="396"/>
      <c r="JDY883" s="396"/>
      <c r="JDZ883" s="396"/>
      <c r="JEA883" s="396"/>
      <c r="JEB883" s="396"/>
      <c r="JEC883" s="396"/>
      <c r="JED883" s="396"/>
      <c r="JEE883" s="396"/>
      <c r="JEF883" s="396"/>
      <c r="JEG883" s="396"/>
      <c r="JEH883" s="396"/>
      <c r="JEI883" s="396"/>
      <c r="JEJ883" s="396"/>
      <c r="JEK883" s="396"/>
      <c r="JEL883" s="396"/>
      <c r="JEM883" s="396"/>
      <c r="JEN883" s="396"/>
      <c r="JEO883" s="396"/>
      <c r="JEP883" s="396"/>
      <c r="JEQ883" s="396"/>
      <c r="JER883" s="396"/>
      <c r="JES883" s="396"/>
      <c r="JET883" s="396"/>
      <c r="JEU883" s="396"/>
      <c r="JEV883" s="396"/>
      <c r="JEW883" s="396"/>
      <c r="JEX883" s="396"/>
      <c r="JEY883" s="396"/>
      <c r="JEZ883" s="396"/>
      <c r="JFA883" s="396"/>
      <c r="JFB883" s="396"/>
      <c r="JFC883" s="396"/>
      <c r="JFD883" s="396"/>
      <c r="JFE883" s="396"/>
      <c r="JFF883" s="396"/>
      <c r="JFG883" s="396"/>
      <c r="JFH883" s="396"/>
      <c r="JFI883" s="396"/>
      <c r="JFJ883" s="396"/>
      <c r="JFK883" s="396"/>
      <c r="JFL883" s="396"/>
      <c r="JFM883" s="396"/>
      <c r="JFN883" s="396"/>
      <c r="JFO883" s="396"/>
      <c r="JFP883" s="396"/>
      <c r="JFQ883" s="396"/>
      <c r="JFR883" s="396"/>
      <c r="JFS883" s="396"/>
      <c r="JFT883" s="396"/>
      <c r="JFU883" s="396"/>
      <c r="JFV883" s="396"/>
      <c r="JFW883" s="396"/>
      <c r="JFX883" s="396"/>
      <c r="JFY883" s="396"/>
      <c r="JFZ883" s="396"/>
      <c r="JGA883" s="396"/>
      <c r="JGB883" s="396"/>
      <c r="JGC883" s="396"/>
      <c r="JGD883" s="396"/>
      <c r="JGE883" s="396"/>
      <c r="JGF883" s="396"/>
      <c r="JGG883" s="396"/>
      <c r="JGH883" s="396"/>
      <c r="JGI883" s="396"/>
      <c r="JGJ883" s="396"/>
      <c r="JGK883" s="396"/>
      <c r="JGL883" s="396"/>
      <c r="JGM883" s="396"/>
      <c r="JGN883" s="396"/>
      <c r="JGO883" s="396"/>
      <c r="JGP883" s="396"/>
      <c r="JGQ883" s="396"/>
      <c r="JGR883" s="396"/>
      <c r="JGS883" s="396"/>
      <c r="JGT883" s="396"/>
      <c r="JGU883" s="396"/>
      <c r="JGV883" s="396"/>
      <c r="JGW883" s="396"/>
      <c r="JGX883" s="396"/>
      <c r="JGY883" s="396"/>
      <c r="JGZ883" s="396"/>
      <c r="JHA883" s="396"/>
      <c r="JHB883" s="396"/>
      <c r="JHC883" s="396"/>
      <c r="JHD883" s="396"/>
      <c r="JHE883" s="396"/>
      <c r="JHF883" s="396"/>
      <c r="JHG883" s="396"/>
      <c r="JHH883" s="396"/>
      <c r="JHI883" s="396"/>
      <c r="JHJ883" s="396"/>
      <c r="JHK883" s="396"/>
      <c r="JHL883" s="396"/>
      <c r="JHM883" s="396"/>
      <c r="JHN883" s="396"/>
      <c r="JHO883" s="396"/>
      <c r="JHP883" s="396"/>
      <c r="JHQ883" s="396"/>
      <c r="JHR883" s="396"/>
      <c r="JHS883" s="396"/>
      <c r="JHT883" s="396"/>
      <c r="JHU883" s="396"/>
      <c r="JHV883" s="396"/>
      <c r="JHW883" s="396"/>
      <c r="JHX883" s="396"/>
      <c r="JHY883" s="396"/>
      <c r="JHZ883" s="396"/>
      <c r="JIA883" s="396"/>
      <c r="JIB883" s="396"/>
      <c r="JIC883" s="396"/>
      <c r="JID883" s="396"/>
      <c r="JIE883" s="396"/>
      <c r="JIF883" s="396"/>
      <c r="JIG883" s="396"/>
      <c r="JIH883" s="396"/>
      <c r="JII883" s="396"/>
      <c r="JIJ883" s="396"/>
      <c r="JIK883" s="396"/>
      <c r="JIL883" s="396"/>
      <c r="JIM883" s="396"/>
      <c r="JIN883" s="396"/>
      <c r="JIO883" s="396"/>
      <c r="JIP883" s="396"/>
      <c r="JIQ883" s="396"/>
      <c r="JIR883" s="396"/>
      <c r="JIS883" s="396"/>
      <c r="JIT883" s="396"/>
      <c r="JIU883" s="396"/>
      <c r="JIV883" s="396"/>
      <c r="JIW883" s="396"/>
      <c r="JIX883" s="396"/>
      <c r="JIY883" s="396"/>
      <c r="JIZ883" s="396"/>
      <c r="JJA883" s="396"/>
      <c r="JJB883" s="396"/>
      <c r="JJC883" s="396"/>
      <c r="JJD883" s="396"/>
      <c r="JJE883" s="396"/>
      <c r="JJF883" s="396"/>
      <c r="JJG883" s="396"/>
      <c r="JJH883" s="396"/>
      <c r="JJI883" s="396"/>
      <c r="JJJ883" s="396"/>
      <c r="JJK883" s="396"/>
      <c r="JJL883" s="396"/>
      <c r="JJM883" s="396"/>
      <c r="JJN883" s="396"/>
      <c r="JJO883" s="396"/>
      <c r="JJP883" s="396"/>
      <c r="JJQ883" s="396"/>
      <c r="JJR883" s="396"/>
      <c r="JJS883" s="396"/>
      <c r="JJT883" s="396"/>
      <c r="JJU883" s="396"/>
      <c r="JJV883" s="396"/>
      <c r="JJW883" s="396"/>
      <c r="JJX883" s="396"/>
      <c r="JJY883" s="396"/>
      <c r="JJZ883" s="396"/>
      <c r="JKA883" s="396"/>
      <c r="JKB883" s="396"/>
      <c r="JKC883" s="396"/>
      <c r="JKD883" s="396"/>
      <c r="JKE883" s="396"/>
      <c r="JKF883" s="396"/>
      <c r="JKG883" s="396"/>
      <c r="JKH883" s="396"/>
      <c r="JKI883" s="396"/>
      <c r="JKJ883" s="396"/>
      <c r="JKK883" s="396"/>
      <c r="JKL883" s="396"/>
      <c r="JKM883" s="396"/>
      <c r="JKN883" s="396"/>
      <c r="JKO883" s="396"/>
      <c r="JKP883" s="396"/>
      <c r="JKQ883" s="396"/>
      <c r="JKR883" s="396"/>
      <c r="JKS883" s="396"/>
      <c r="JKT883" s="396"/>
      <c r="JKU883" s="396"/>
      <c r="JKV883" s="396"/>
      <c r="JKW883" s="396"/>
      <c r="JKX883" s="396"/>
      <c r="JKY883" s="396"/>
      <c r="JKZ883" s="396"/>
      <c r="JLA883" s="396"/>
      <c r="JLB883" s="396"/>
      <c r="JLC883" s="396"/>
      <c r="JLD883" s="396"/>
      <c r="JLE883" s="396"/>
      <c r="JLF883" s="396"/>
      <c r="JLG883" s="396"/>
      <c r="JLH883" s="396"/>
      <c r="JLI883" s="396"/>
      <c r="JLJ883" s="396"/>
      <c r="JLK883" s="396"/>
      <c r="JLL883" s="396"/>
      <c r="JLM883" s="396"/>
      <c r="JLN883" s="396"/>
      <c r="JLO883" s="396"/>
      <c r="JLP883" s="396"/>
      <c r="JLQ883" s="396"/>
      <c r="JLR883" s="396"/>
      <c r="JLS883" s="396"/>
      <c r="JLT883" s="396"/>
      <c r="JLU883" s="396"/>
      <c r="JLV883" s="396"/>
      <c r="JLW883" s="396"/>
      <c r="JLX883" s="396"/>
      <c r="JLY883" s="396"/>
      <c r="JLZ883" s="396"/>
      <c r="JMA883" s="396"/>
      <c r="JMB883" s="396"/>
      <c r="JMC883" s="396"/>
      <c r="JMD883" s="396"/>
      <c r="JME883" s="396"/>
      <c r="JMF883" s="396"/>
      <c r="JMG883" s="396"/>
      <c r="JMH883" s="396"/>
      <c r="JMI883" s="396"/>
      <c r="JMJ883" s="396"/>
      <c r="JMK883" s="396"/>
      <c r="JML883" s="396"/>
      <c r="JMM883" s="396"/>
      <c r="JMN883" s="396"/>
      <c r="JMO883" s="396"/>
      <c r="JMP883" s="396"/>
      <c r="JMQ883" s="396"/>
      <c r="JMR883" s="396"/>
      <c r="JMS883" s="396"/>
      <c r="JMT883" s="396"/>
      <c r="JMU883" s="396"/>
      <c r="JMV883" s="396"/>
      <c r="JMW883" s="396"/>
      <c r="JMX883" s="396"/>
      <c r="JMY883" s="396"/>
      <c r="JMZ883" s="396"/>
      <c r="JNA883" s="396"/>
      <c r="JNB883" s="396"/>
      <c r="JNC883" s="396"/>
      <c r="JND883" s="396"/>
      <c r="JNE883" s="396"/>
      <c r="JNF883" s="396"/>
      <c r="JNG883" s="396"/>
      <c r="JNH883" s="396"/>
      <c r="JNI883" s="396"/>
      <c r="JNJ883" s="396"/>
      <c r="JNK883" s="396"/>
      <c r="JNL883" s="396"/>
      <c r="JNM883" s="396"/>
      <c r="JNN883" s="396"/>
      <c r="JNO883" s="396"/>
      <c r="JNP883" s="396"/>
      <c r="JNQ883" s="396"/>
      <c r="JNR883" s="396"/>
      <c r="JNS883" s="396"/>
      <c r="JNT883" s="396"/>
      <c r="JNU883" s="396"/>
      <c r="JNV883" s="396"/>
      <c r="JNW883" s="396"/>
      <c r="JNX883" s="396"/>
      <c r="JNY883" s="396"/>
      <c r="JNZ883" s="396"/>
      <c r="JOA883" s="396"/>
      <c r="JOB883" s="396"/>
      <c r="JOC883" s="396"/>
      <c r="JOD883" s="396"/>
      <c r="JOE883" s="396"/>
      <c r="JOF883" s="396"/>
      <c r="JOG883" s="396"/>
      <c r="JOH883" s="396"/>
      <c r="JOI883" s="396"/>
      <c r="JOJ883" s="396"/>
      <c r="JOK883" s="396"/>
      <c r="JOL883" s="396"/>
      <c r="JOM883" s="396"/>
      <c r="JON883" s="396"/>
      <c r="JOO883" s="396"/>
      <c r="JOP883" s="396"/>
      <c r="JOQ883" s="396"/>
      <c r="JOR883" s="396"/>
      <c r="JOS883" s="396"/>
      <c r="JOT883" s="396"/>
      <c r="JOU883" s="396"/>
      <c r="JOV883" s="396"/>
      <c r="JOW883" s="396"/>
      <c r="JOX883" s="396"/>
      <c r="JOY883" s="396"/>
      <c r="JOZ883" s="396"/>
      <c r="JPA883" s="396"/>
      <c r="JPB883" s="396"/>
      <c r="JPC883" s="396"/>
      <c r="JPD883" s="396"/>
      <c r="JPE883" s="396"/>
      <c r="JPF883" s="396"/>
      <c r="JPG883" s="396"/>
      <c r="JPH883" s="396"/>
      <c r="JPI883" s="396"/>
      <c r="JPJ883" s="396"/>
      <c r="JPK883" s="396"/>
      <c r="JPL883" s="396"/>
      <c r="JPM883" s="396"/>
      <c r="JPN883" s="396"/>
      <c r="JPO883" s="396"/>
      <c r="JPP883" s="396"/>
      <c r="JPQ883" s="396"/>
      <c r="JPR883" s="396"/>
      <c r="JPS883" s="396"/>
      <c r="JPT883" s="396"/>
      <c r="JPU883" s="396"/>
      <c r="JPV883" s="396"/>
      <c r="JPW883" s="396"/>
      <c r="JPX883" s="396"/>
      <c r="JPY883" s="396"/>
      <c r="JPZ883" s="396"/>
      <c r="JQA883" s="396"/>
      <c r="JQB883" s="396"/>
      <c r="JQC883" s="396"/>
      <c r="JQD883" s="396"/>
      <c r="JQE883" s="396"/>
      <c r="JQF883" s="396"/>
      <c r="JQG883" s="396"/>
      <c r="JQH883" s="396"/>
      <c r="JQI883" s="396"/>
      <c r="JQJ883" s="396"/>
      <c r="JQK883" s="396"/>
      <c r="JQL883" s="396"/>
      <c r="JQM883" s="396"/>
      <c r="JQN883" s="396"/>
      <c r="JQO883" s="396"/>
      <c r="JQP883" s="396"/>
      <c r="JQQ883" s="396"/>
      <c r="JQR883" s="396"/>
      <c r="JQS883" s="396"/>
      <c r="JQT883" s="396"/>
      <c r="JQU883" s="396"/>
      <c r="JQV883" s="396"/>
      <c r="JQW883" s="396"/>
      <c r="JQX883" s="396"/>
      <c r="JQY883" s="396"/>
      <c r="JQZ883" s="396"/>
      <c r="JRA883" s="396"/>
      <c r="JRB883" s="396"/>
      <c r="JRC883" s="396"/>
      <c r="JRD883" s="396"/>
      <c r="JRE883" s="396"/>
      <c r="JRF883" s="396"/>
      <c r="JRG883" s="396"/>
      <c r="JRH883" s="396"/>
      <c r="JRI883" s="396"/>
      <c r="JRJ883" s="396"/>
      <c r="JRK883" s="396"/>
      <c r="JRL883" s="396"/>
      <c r="JRM883" s="396"/>
      <c r="JRN883" s="396"/>
      <c r="JRO883" s="396"/>
      <c r="JRP883" s="396"/>
      <c r="JRQ883" s="396"/>
      <c r="JRR883" s="396"/>
      <c r="JRS883" s="396"/>
      <c r="JRT883" s="396"/>
      <c r="JRU883" s="396"/>
      <c r="JRV883" s="396"/>
      <c r="JRW883" s="396"/>
      <c r="JRX883" s="396"/>
      <c r="JRY883" s="396"/>
      <c r="JRZ883" s="396"/>
      <c r="JSA883" s="396"/>
      <c r="JSB883" s="396"/>
      <c r="JSC883" s="396"/>
      <c r="JSD883" s="396"/>
      <c r="JSE883" s="396"/>
      <c r="JSF883" s="396"/>
      <c r="JSG883" s="396"/>
      <c r="JSH883" s="396"/>
      <c r="JSI883" s="396"/>
      <c r="JSJ883" s="396"/>
      <c r="JSK883" s="396"/>
      <c r="JSL883" s="396"/>
      <c r="JSM883" s="396"/>
      <c r="JSN883" s="396"/>
      <c r="JSO883" s="396"/>
      <c r="JSP883" s="396"/>
      <c r="JSQ883" s="396"/>
      <c r="JSR883" s="396"/>
      <c r="JSS883" s="396"/>
      <c r="JST883" s="396"/>
      <c r="JSU883" s="396"/>
      <c r="JSV883" s="396"/>
      <c r="JSW883" s="396"/>
      <c r="JSX883" s="396"/>
      <c r="JSY883" s="396"/>
      <c r="JSZ883" s="396"/>
      <c r="JTA883" s="396"/>
      <c r="JTB883" s="396"/>
      <c r="JTC883" s="396"/>
      <c r="JTD883" s="396"/>
      <c r="JTE883" s="396"/>
      <c r="JTF883" s="396"/>
      <c r="JTG883" s="396"/>
      <c r="JTH883" s="396"/>
      <c r="JTI883" s="396"/>
      <c r="JTJ883" s="396"/>
      <c r="JTK883" s="396"/>
      <c r="JTL883" s="396"/>
      <c r="JTM883" s="396"/>
      <c r="JTN883" s="396"/>
      <c r="JTO883" s="396"/>
      <c r="JTP883" s="396"/>
      <c r="JTQ883" s="396"/>
      <c r="JTR883" s="396"/>
      <c r="JTS883" s="396"/>
      <c r="JTT883" s="396"/>
      <c r="JTU883" s="396"/>
      <c r="JTV883" s="396"/>
      <c r="JTW883" s="396"/>
      <c r="JTX883" s="396"/>
      <c r="JTY883" s="396"/>
      <c r="JTZ883" s="396"/>
      <c r="JUA883" s="396"/>
      <c r="JUB883" s="396"/>
      <c r="JUC883" s="396"/>
      <c r="JUD883" s="396"/>
      <c r="JUE883" s="396"/>
      <c r="JUF883" s="396"/>
      <c r="JUG883" s="396"/>
      <c r="JUH883" s="396"/>
      <c r="JUI883" s="396"/>
      <c r="JUJ883" s="396"/>
      <c r="JUK883" s="396"/>
      <c r="JUL883" s="396"/>
      <c r="JUM883" s="396"/>
      <c r="JUN883" s="396"/>
      <c r="JUO883" s="396"/>
      <c r="JUP883" s="396"/>
      <c r="JUQ883" s="396"/>
      <c r="JUR883" s="396"/>
      <c r="JUS883" s="396"/>
      <c r="JUT883" s="396"/>
      <c r="JUU883" s="396"/>
      <c r="JUV883" s="396"/>
      <c r="JUW883" s="396"/>
      <c r="JUX883" s="396"/>
      <c r="JUY883" s="396"/>
      <c r="JUZ883" s="396"/>
      <c r="JVA883" s="396"/>
      <c r="JVB883" s="396"/>
      <c r="JVC883" s="396"/>
      <c r="JVD883" s="396"/>
      <c r="JVE883" s="396"/>
      <c r="JVF883" s="396"/>
      <c r="JVG883" s="396"/>
      <c r="JVH883" s="396"/>
      <c r="JVI883" s="396"/>
      <c r="JVJ883" s="396"/>
      <c r="JVK883" s="396"/>
      <c r="JVL883" s="396"/>
      <c r="JVM883" s="396"/>
      <c r="JVN883" s="396"/>
      <c r="JVO883" s="396"/>
      <c r="JVP883" s="396"/>
      <c r="JVQ883" s="396"/>
      <c r="JVR883" s="396"/>
      <c r="JVS883" s="396"/>
      <c r="JVT883" s="396"/>
      <c r="JVU883" s="396"/>
      <c r="JVV883" s="396"/>
      <c r="JVW883" s="396"/>
      <c r="JVX883" s="396"/>
      <c r="JVY883" s="396"/>
      <c r="JVZ883" s="396"/>
      <c r="JWA883" s="396"/>
      <c r="JWB883" s="396"/>
      <c r="JWC883" s="396"/>
      <c r="JWD883" s="396"/>
      <c r="JWE883" s="396"/>
      <c r="JWF883" s="396"/>
      <c r="JWG883" s="396"/>
      <c r="JWH883" s="396"/>
      <c r="JWI883" s="396"/>
      <c r="JWJ883" s="396"/>
      <c r="JWK883" s="396"/>
      <c r="JWL883" s="396"/>
      <c r="JWM883" s="396"/>
      <c r="JWN883" s="396"/>
      <c r="JWO883" s="396"/>
      <c r="JWP883" s="396"/>
      <c r="JWQ883" s="396"/>
      <c r="JWR883" s="396"/>
      <c r="JWS883" s="396"/>
      <c r="JWT883" s="396"/>
      <c r="JWU883" s="396"/>
      <c r="JWV883" s="396"/>
      <c r="JWW883" s="396"/>
      <c r="JWX883" s="396"/>
      <c r="JWY883" s="396"/>
      <c r="JWZ883" s="396"/>
      <c r="JXA883" s="396"/>
      <c r="JXB883" s="396"/>
      <c r="JXC883" s="396"/>
      <c r="JXD883" s="396"/>
      <c r="JXE883" s="396"/>
      <c r="JXF883" s="396"/>
      <c r="JXG883" s="396"/>
      <c r="JXH883" s="396"/>
      <c r="JXI883" s="396"/>
      <c r="JXJ883" s="396"/>
      <c r="JXK883" s="396"/>
      <c r="JXL883" s="396"/>
      <c r="JXM883" s="396"/>
      <c r="JXN883" s="396"/>
      <c r="JXO883" s="396"/>
      <c r="JXP883" s="396"/>
      <c r="JXQ883" s="396"/>
      <c r="JXR883" s="396"/>
      <c r="JXS883" s="396"/>
      <c r="JXT883" s="396"/>
      <c r="JXU883" s="396"/>
      <c r="JXV883" s="396"/>
      <c r="JXW883" s="396"/>
      <c r="JXX883" s="396"/>
      <c r="JXY883" s="396"/>
      <c r="JXZ883" s="396"/>
      <c r="JYA883" s="396"/>
      <c r="JYB883" s="396"/>
      <c r="JYC883" s="396"/>
      <c r="JYD883" s="396"/>
      <c r="JYE883" s="396"/>
      <c r="JYF883" s="396"/>
      <c r="JYG883" s="396"/>
      <c r="JYH883" s="396"/>
      <c r="JYI883" s="396"/>
      <c r="JYJ883" s="396"/>
      <c r="JYK883" s="396"/>
      <c r="JYL883" s="396"/>
      <c r="JYM883" s="396"/>
      <c r="JYN883" s="396"/>
      <c r="JYO883" s="396"/>
      <c r="JYP883" s="396"/>
      <c r="JYQ883" s="396"/>
      <c r="JYR883" s="396"/>
      <c r="JYS883" s="396"/>
      <c r="JYT883" s="396"/>
      <c r="JYU883" s="396"/>
      <c r="JYV883" s="396"/>
      <c r="JYW883" s="396"/>
      <c r="JYX883" s="396"/>
      <c r="JYY883" s="396"/>
      <c r="JYZ883" s="396"/>
      <c r="JZA883" s="396"/>
      <c r="JZB883" s="396"/>
      <c r="JZC883" s="396"/>
      <c r="JZD883" s="396"/>
      <c r="JZE883" s="396"/>
      <c r="JZF883" s="396"/>
      <c r="JZG883" s="396"/>
      <c r="JZH883" s="396"/>
      <c r="JZI883" s="396"/>
      <c r="JZJ883" s="396"/>
      <c r="JZK883" s="396"/>
      <c r="JZL883" s="396"/>
      <c r="JZM883" s="396"/>
      <c r="JZN883" s="396"/>
      <c r="JZO883" s="396"/>
      <c r="JZP883" s="396"/>
      <c r="JZQ883" s="396"/>
      <c r="JZR883" s="396"/>
      <c r="JZS883" s="396"/>
      <c r="JZT883" s="396"/>
      <c r="JZU883" s="396"/>
      <c r="JZV883" s="396"/>
      <c r="JZW883" s="396"/>
      <c r="JZX883" s="396"/>
      <c r="JZY883" s="396"/>
      <c r="JZZ883" s="396"/>
      <c r="KAA883" s="396"/>
      <c r="KAB883" s="396"/>
      <c r="KAC883" s="396"/>
      <c r="KAD883" s="396"/>
      <c r="KAE883" s="396"/>
      <c r="KAF883" s="396"/>
      <c r="KAG883" s="396"/>
      <c r="KAH883" s="396"/>
      <c r="KAI883" s="396"/>
      <c r="KAJ883" s="396"/>
      <c r="KAK883" s="396"/>
      <c r="KAL883" s="396"/>
      <c r="KAM883" s="396"/>
      <c r="KAN883" s="396"/>
      <c r="KAO883" s="396"/>
      <c r="KAP883" s="396"/>
      <c r="KAQ883" s="396"/>
      <c r="KAR883" s="396"/>
      <c r="KAS883" s="396"/>
      <c r="KAT883" s="396"/>
      <c r="KAU883" s="396"/>
      <c r="KAV883" s="396"/>
      <c r="KAW883" s="396"/>
      <c r="KAX883" s="396"/>
      <c r="KAY883" s="396"/>
      <c r="KAZ883" s="396"/>
      <c r="KBA883" s="396"/>
      <c r="KBB883" s="396"/>
      <c r="KBC883" s="396"/>
      <c r="KBD883" s="396"/>
      <c r="KBE883" s="396"/>
      <c r="KBF883" s="396"/>
      <c r="KBG883" s="396"/>
      <c r="KBH883" s="396"/>
      <c r="KBI883" s="396"/>
      <c r="KBJ883" s="396"/>
      <c r="KBK883" s="396"/>
      <c r="KBL883" s="396"/>
      <c r="KBM883" s="396"/>
      <c r="KBN883" s="396"/>
      <c r="KBO883" s="396"/>
      <c r="KBP883" s="396"/>
      <c r="KBQ883" s="396"/>
      <c r="KBR883" s="396"/>
      <c r="KBS883" s="396"/>
      <c r="KBT883" s="396"/>
      <c r="KBU883" s="396"/>
      <c r="KBV883" s="396"/>
      <c r="KBW883" s="396"/>
      <c r="KBX883" s="396"/>
      <c r="KBY883" s="396"/>
      <c r="KBZ883" s="396"/>
      <c r="KCA883" s="396"/>
      <c r="KCB883" s="396"/>
      <c r="KCC883" s="396"/>
      <c r="KCD883" s="396"/>
      <c r="KCE883" s="396"/>
      <c r="KCF883" s="396"/>
      <c r="KCG883" s="396"/>
      <c r="KCH883" s="396"/>
      <c r="KCI883" s="396"/>
      <c r="KCJ883" s="396"/>
      <c r="KCK883" s="396"/>
      <c r="KCL883" s="396"/>
      <c r="KCM883" s="396"/>
      <c r="KCN883" s="396"/>
      <c r="KCO883" s="396"/>
      <c r="KCP883" s="396"/>
      <c r="KCQ883" s="396"/>
      <c r="KCR883" s="396"/>
      <c r="KCS883" s="396"/>
      <c r="KCT883" s="396"/>
      <c r="KCU883" s="396"/>
      <c r="KCV883" s="396"/>
      <c r="KCW883" s="396"/>
      <c r="KCX883" s="396"/>
      <c r="KCY883" s="396"/>
      <c r="KCZ883" s="396"/>
      <c r="KDA883" s="396"/>
      <c r="KDB883" s="396"/>
      <c r="KDC883" s="396"/>
      <c r="KDD883" s="396"/>
      <c r="KDE883" s="396"/>
      <c r="KDF883" s="396"/>
      <c r="KDG883" s="396"/>
      <c r="KDH883" s="396"/>
      <c r="KDI883" s="396"/>
      <c r="KDJ883" s="396"/>
      <c r="KDK883" s="396"/>
      <c r="KDL883" s="396"/>
      <c r="KDM883" s="396"/>
      <c r="KDN883" s="396"/>
      <c r="KDO883" s="396"/>
      <c r="KDP883" s="396"/>
      <c r="KDQ883" s="396"/>
      <c r="KDR883" s="396"/>
      <c r="KDS883" s="396"/>
      <c r="KDT883" s="396"/>
      <c r="KDU883" s="396"/>
      <c r="KDV883" s="396"/>
      <c r="KDW883" s="396"/>
      <c r="KDX883" s="396"/>
      <c r="KDY883" s="396"/>
      <c r="KDZ883" s="396"/>
      <c r="KEA883" s="396"/>
      <c r="KEB883" s="396"/>
      <c r="KEC883" s="396"/>
      <c r="KED883" s="396"/>
      <c r="KEE883" s="396"/>
      <c r="KEF883" s="396"/>
      <c r="KEG883" s="396"/>
      <c r="KEH883" s="396"/>
      <c r="KEI883" s="396"/>
      <c r="KEJ883" s="396"/>
      <c r="KEK883" s="396"/>
      <c r="KEL883" s="396"/>
      <c r="KEM883" s="396"/>
      <c r="KEN883" s="396"/>
      <c r="KEO883" s="396"/>
      <c r="KEP883" s="396"/>
      <c r="KEQ883" s="396"/>
      <c r="KER883" s="396"/>
      <c r="KES883" s="396"/>
      <c r="KET883" s="396"/>
      <c r="KEU883" s="396"/>
      <c r="KEV883" s="396"/>
      <c r="KEW883" s="396"/>
      <c r="KEX883" s="396"/>
      <c r="KEY883" s="396"/>
      <c r="KEZ883" s="396"/>
      <c r="KFA883" s="396"/>
      <c r="KFB883" s="396"/>
      <c r="KFC883" s="396"/>
      <c r="KFD883" s="396"/>
      <c r="KFE883" s="396"/>
      <c r="KFF883" s="396"/>
      <c r="KFG883" s="396"/>
      <c r="KFH883" s="396"/>
      <c r="KFI883" s="396"/>
      <c r="KFJ883" s="396"/>
      <c r="KFK883" s="396"/>
      <c r="KFL883" s="396"/>
      <c r="KFM883" s="396"/>
      <c r="KFN883" s="396"/>
      <c r="KFO883" s="396"/>
      <c r="KFP883" s="396"/>
      <c r="KFQ883" s="396"/>
      <c r="KFR883" s="396"/>
      <c r="KFS883" s="396"/>
      <c r="KFT883" s="396"/>
      <c r="KFU883" s="396"/>
      <c r="KFV883" s="396"/>
      <c r="KFW883" s="396"/>
      <c r="KFX883" s="396"/>
      <c r="KFY883" s="396"/>
      <c r="KFZ883" s="396"/>
      <c r="KGA883" s="396"/>
      <c r="KGB883" s="396"/>
      <c r="KGC883" s="396"/>
      <c r="KGD883" s="396"/>
      <c r="KGE883" s="396"/>
      <c r="KGF883" s="396"/>
      <c r="KGG883" s="396"/>
      <c r="KGH883" s="396"/>
      <c r="KGI883" s="396"/>
      <c r="KGJ883" s="396"/>
      <c r="KGK883" s="396"/>
      <c r="KGL883" s="396"/>
      <c r="KGM883" s="396"/>
      <c r="KGN883" s="396"/>
      <c r="KGO883" s="396"/>
      <c r="KGP883" s="396"/>
      <c r="KGQ883" s="396"/>
      <c r="KGR883" s="396"/>
      <c r="KGS883" s="396"/>
      <c r="KGT883" s="396"/>
      <c r="KGU883" s="396"/>
      <c r="KGV883" s="396"/>
      <c r="KGW883" s="396"/>
      <c r="KGX883" s="396"/>
      <c r="KGY883" s="396"/>
      <c r="KGZ883" s="396"/>
      <c r="KHA883" s="396"/>
      <c r="KHB883" s="396"/>
      <c r="KHC883" s="396"/>
      <c r="KHD883" s="396"/>
      <c r="KHE883" s="396"/>
      <c r="KHF883" s="396"/>
      <c r="KHG883" s="396"/>
      <c r="KHH883" s="396"/>
      <c r="KHI883" s="396"/>
      <c r="KHJ883" s="396"/>
      <c r="KHK883" s="396"/>
      <c r="KHL883" s="396"/>
      <c r="KHM883" s="396"/>
      <c r="KHN883" s="396"/>
      <c r="KHO883" s="396"/>
      <c r="KHP883" s="396"/>
      <c r="KHQ883" s="396"/>
      <c r="KHR883" s="396"/>
      <c r="KHS883" s="396"/>
      <c r="KHT883" s="396"/>
      <c r="KHU883" s="396"/>
      <c r="KHV883" s="396"/>
      <c r="KHW883" s="396"/>
      <c r="KHX883" s="396"/>
      <c r="KHY883" s="396"/>
      <c r="KHZ883" s="396"/>
      <c r="KIA883" s="396"/>
      <c r="KIB883" s="396"/>
      <c r="KIC883" s="396"/>
      <c r="KID883" s="396"/>
      <c r="KIE883" s="396"/>
      <c r="KIF883" s="396"/>
      <c r="KIG883" s="396"/>
      <c r="KIH883" s="396"/>
      <c r="KII883" s="396"/>
      <c r="KIJ883" s="396"/>
      <c r="KIK883" s="396"/>
      <c r="KIL883" s="396"/>
      <c r="KIM883" s="396"/>
      <c r="KIN883" s="396"/>
      <c r="KIO883" s="396"/>
      <c r="KIP883" s="396"/>
      <c r="KIQ883" s="396"/>
      <c r="KIR883" s="396"/>
      <c r="KIS883" s="396"/>
      <c r="KIT883" s="396"/>
      <c r="KIU883" s="396"/>
      <c r="KIV883" s="396"/>
      <c r="KIW883" s="396"/>
      <c r="KIX883" s="396"/>
      <c r="KIY883" s="396"/>
      <c r="KIZ883" s="396"/>
      <c r="KJA883" s="396"/>
      <c r="KJB883" s="396"/>
      <c r="KJC883" s="396"/>
      <c r="KJD883" s="396"/>
      <c r="KJE883" s="396"/>
      <c r="KJF883" s="396"/>
      <c r="KJG883" s="396"/>
      <c r="KJH883" s="396"/>
      <c r="KJI883" s="396"/>
      <c r="KJJ883" s="396"/>
      <c r="KJK883" s="396"/>
      <c r="KJL883" s="396"/>
      <c r="KJM883" s="396"/>
      <c r="KJN883" s="396"/>
      <c r="KJO883" s="396"/>
      <c r="KJP883" s="396"/>
      <c r="KJQ883" s="396"/>
      <c r="KJR883" s="396"/>
      <c r="KJS883" s="396"/>
      <c r="KJT883" s="396"/>
      <c r="KJU883" s="396"/>
      <c r="KJV883" s="396"/>
      <c r="KJW883" s="396"/>
      <c r="KJX883" s="396"/>
      <c r="KJY883" s="396"/>
      <c r="KJZ883" s="396"/>
      <c r="KKA883" s="396"/>
      <c r="KKB883" s="396"/>
      <c r="KKC883" s="396"/>
      <c r="KKD883" s="396"/>
      <c r="KKE883" s="396"/>
      <c r="KKF883" s="396"/>
      <c r="KKG883" s="396"/>
      <c r="KKH883" s="396"/>
      <c r="KKI883" s="396"/>
      <c r="KKJ883" s="396"/>
      <c r="KKK883" s="396"/>
      <c r="KKL883" s="396"/>
      <c r="KKM883" s="396"/>
      <c r="KKN883" s="396"/>
      <c r="KKO883" s="396"/>
      <c r="KKP883" s="396"/>
      <c r="KKQ883" s="396"/>
      <c r="KKR883" s="396"/>
      <c r="KKS883" s="396"/>
      <c r="KKT883" s="396"/>
      <c r="KKU883" s="396"/>
      <c r="KKV883" s="396"/>
      <c r="KKW883" s="396"/>
      <c r="KKX883" s="396"/>
      <c r="KKY883" s="396"/>
      <c r="KKZ883" s="396"/>
      <c r="KLA883" s="396"/>
      <c r="KLB883" s="396"/>
      <c r="KLC883" s="396"/>
      <c r="KLD883" s="396"/>
      <c r="KLE883" s="396"/>
      <c r="KLF883" s="396"/>
      <c r="KLG883" s="396"/>
      <c r="KLH883" s="396"/>
      <c r="KLI883" s="396"/>
      <c r="KLJ883" s="396"/>
      <c r="KLK883" s="396"/>
      <c r="KLL883" s="396"/>
      <c r="KLM883" s="396"/>
      <c r="KLN883" s="396"/>
      <c r="KLO883" s="396"/>
      <c r="KLP883" s="396"/>
      <c r="KLQ883" s="396"/>
      <c r="KLR883" s="396"/>
      <c r="KLS883" s="396"/>
      <c r="KLT883" s="396"/>
      <c r="KLU883" s="396"/>
      <c r="KLV883" s="396"/>
      <c r="KLW883" s="396"/>
      <c r="KLX883" s="396"/>
      <c r="KLY883" s="396"/>
      <c r="KLZ883" s="396"/>
      <c r="KMA883" s="396"/>
      <c r="KMB883" s="396"/>
      <c r="KMC883" s="396"/>
      <c r="KMD883" s="396"/>
      <c r="KME883" s="396"/>
      <c r="KMF883" s="396"/>
      <c r="KMG883" s="396"/>
      <c r="KMH883" s="396"/>
      <c r="KMI883" s="396"/>
      <c r="KMJ883" s="396"/>
      <c r="KMK883" s="396"/>
      <c r="KML883" s="396"/>
      <c r="KMM883" s="396"/>
      <c r="KMN883" s="396"/>
      <c r="KMO883" s="396"/>
      <c r="KMP883" s="396"/>
      <c r="KMQ883" s="396"/>
      <c r="KMR883" s="396"/>
      <c r="KMS883" s="396"/>
      <c r="KMT883" s="396"/>
      <c r="KMU883" s="396"/>
      <c r="KMV883" s="396"/>
      <c r="KMW883" s="396"/>
      <c r="KMX883" s="396"/>
      <c r="KMY883" s="396"/>
      <c r="KMZ883" s="396"/>
      <c r="KNA883" s="396"/>
      <c r="KNB883" s="396"/>
      <c r="KNC883" s="396"/>
      <c r="KND883" s="396"/>
      <c r="KNE883" s="396"/>
      <c r="KNF883" s="396"/>
      <c r="KNG883" s="396"/>
      <c r="KNH883" s="396"/>
      <c r="KNI883" s="396"/>
      <c r="KNJ883" s="396"/>
      <c r="KNK883" s="396"/>
      <c r="KNL883" s="396"/>
      <c r="KNM883" s="396"/>
      <c r="KNN883" s="396"/>
      <c r="KNO883" s="396"/>
      <c r="KNP883" s="396"/>
      <c r="KNQ883" s="396"/>
      <c r="KNR883" s="396"/>
      <c r="KNS883" s="396"/>
      <c r="KNT883" s="396"/>
      <c r="KNU883" s="396"/>
      <c r="KNV883" s="396"/>
      <c r="KNW883" s="396"/>
      <c r="KNX883" s="396"/>
      <c r="KNY883" s="396"/>
      <c r="KNZ883" s="396"/>
      <c r="KOA883" s="396"/>
      <c r="KOB883" s="396"/>
      <c r="KOC883" s="396"/>
      <c r="KOD883" s="396"/>
      <c r="KOE883" s="396"/>
      <c r="KOF883" s="396"/>
      <c r="KOG883" s="396"/>
      <c r="KOH883" s="396"/>
      <c r="KOI883" s="396"/>
      <c r="KOJ883" s="396"/>
      <c r="KOK883" s="396"/>
      <c r="KOL883" s="396"/>
      <c r="KOM883" s="396"/>
      <c r="KON883" s="396"/>
      <c r="KOO883" s="396"/>
      <c r="KOP883" s="396"/>
      <c r="KOQ883" s="396"/>
      <c r="KOR883" s="396"/>
      <c r="KOS883" s="396"/>
      <c r="KOT883" s="396"/>
      <c r="KOU883" s="396"/>
      <c r="KOV883" s="396"/>
      <c r="KOW883" s="396"/>
      <c r="KOX883" s="396"/>
      <c r="KOY883" s="396"/>
      <c r="KOZ883" s="396"/>
      <c r="KPA883" s="396"/>
      <c r="KPB883" s="396"/>
      <c r="KPC883" s="396"/>
      <c r="KPD883" s="396"/>
      <c r="KPE883" s="396"/>
      <c r="KPF883" s="396"/>
      <c r="KPG883" s="396"/>
      <c r="KPH883" s="396"/>
      <c r="KPI883" s="396"/>
      <c r="KPJ883" s="396"/>
      <c r="KPK883" s="396"/>
      <c r="KPL883" s="396"/>
      <c r="KPM883" s="396"/>
      <c r="KPN883" s="396"/>
      <c r="KPO883" s="396"/>
      <c r="KPP883" s="396"/>
      <c r="KPQ883" s="396"/>
      <c r="KPR883" s="396"/>
      <c r="KPS883" s="396"/>
      <c r="KPT883" s="396"/>
      <c r="KPU883" s="396"/>
      <c r="KPV883" s="396"/>
      <c r="KPW883" s="396"/>
      <c r="KPX883" s="396"/>
      <c r="KPY883" s="396"/>
      <c r="KPZ883" s="396"/>
      <c r="KQA883" s="396"/>
      <c r="KQB883" s="396"/>
      <c r="KQC883" s="396"/>
      <c r="KQD883" s="396"/>
      <c r="KQE883" s="396"/>
      <c r="KQF883" s="396"/>
      <c r="KQG883" s="396"/>
      <c r="KQH883" s="396"/>
      <c r="KQI883" s="396"/>
      <c r="KQJ883" s="396"/>
      <c r="KQK883" s="396"/>
      <c r="KQL883" s="396"/>
      <c r="KQM883" s="396"/>
      <c r="KQN883" s="396"/>
      <c r="KQO883" s="396"/>
      <c r="KQP883" s="396"/>
      <c r="KQQ883" s="396"/>
      <c r="KQR883" s="396"/>
      <c r="KQS883" s="396"/>
      <c r="KQT883" s="396"/>
      <c r="KQU883" s="396"/>
      <c r="KQV883" s="396"/>
      <c r="KQW883" s="396"/>
      <c r="KQX883" s="396"/>
      <c r="KQY883" s="396"/>
      <c r="KQZ883" s="396"/>
      <c r="KRA883" s="396"/>
      <c r="KRB883" s="396"/>
      <c r="KRC883" s="396"/>
      <c r="KRD883" s="396"/>
      <c r="KRE883" s="396"/>
      <c r="KRF883" s="396"/>
      <c r="KRG883" s="396"/>
      <c r="KRH883" s="396"/>
      <c r="KRI883" s="396"/>
      <c r="KRJ883" s="396"/>
      <c r="KRK883" s="396"/>
      <c r="KRL883" s="396"/>
      <c r="KRM883" s="396"/>
      <c r="KRN883" s="396"/>
      <c r="KRO883" s="396"/>
      <c r="KRP883" s="396"/>
      <c r="KRQ883" s="396"/>
      <c r="KRR883" s="396"/>
      <c r="KRS883" s="396"/>
      <c r="KRT883" s="396"/>
      <c r="KRU883" s="396"/>
      <c r="KRV883" s="396"/>
      <c r="KRW883" s="396"/>
      <c r="KRX883" s="396"/>
      <c r="KRY883" s="396"/>
      <c r="KRZ883" s="396"/>
      <c r="KSA883" s="396"/>
      <c r="KSB883" s="396"/>
      <c r="KSC883" s="396"/>
      <c r="KSD883" s="396"/>
      <c r="KSE883" s="396"/>
      <c r="KSF883" s="396"/>
      <c r="KSG883" s="396"/>
      <c r="KSH883" s="396"/>
      <c r="KSI883" s="396"/>
      <c r="KSJ883" s="396"/>
      <c r="KSK883" s="396"/>
      <c r="KSL883" s="396"/>
      <c r="KSM883" s="396"/>
      <c r="KSN883" s="396"/>
      <c r="KSO883" s="396"/>
      <c r="KSP883" s="396"/>
      <c r="KSQ883" s="396"/>
      <c r="KSR883" s="396"/>
      <c r="KSS883" s="396"/>
      <c r="KST883" s="396"/>
      <c r="KSU883" s="396"/>
      <c r="KSV883" s="396"/>
      <c r="KSW883" s="396"/>
      <c r="KSX883" s="396"/>
      <c r="KSY883" s="396"/>
      <c r="KSZ883" s="396"/>
      <c r="KTA883" s="396"/>
      <c r="KTB883" s="396"/>
      <c r="KTC883" s="396"/>
      <c r="KTD883" s="396"/>
      <c r="KTE883" s="396"/>
      <c r="KTF883" s="396"/>
      <c r="KTG883" s="396"/>
      <c r="KTH883" s="396"/>
      <c r="KTI883" s="396"/>
      <c r="KTJ883" s="396"/>
      <c r="KTK883" s="396"/>
      <c r="KTL883" s="396"/>
      <c r="KTM883" s="396"/>
      <c r="KTN883" s="396"/>
      <c r="KTO883" s="396"/>
      <c r="KTP883" s="396"/>
      <c r="KTQ883" s="396"/>
      <c r="KTR883" s="396"/>
      <c r="KTS883" s="396"/>
      <c r="KTT883" s="396"/>
      <c r="KTU883" s="396"/>
      <c r="KTV883" s="396"/>
      <c r="KTW883" s="396"/>
      <c r="KTX883" s="396"/>
      <c r="KTY883" s="396"/>
      <c r="KTZ883" s="396"/>
      <c r="KUA883" s="396"/>
      <c r="KUB883" s="396"/>
      <c r="KUC883" s="396"/>
      <c r="KUD883" s="396"/>
      <c r="KUE883" s="396"/>
      <c r="KUF883" s="396"/>
      <c r="KUG883" s="396"/>
      <c r="KUH883" s="396"/>
      <c r="KUI883" s="396"/>
      <c r="KUJ883" s="396"/>
      <c r="KUK883" s="396"/>
      <c r="KUL883" s="396"/>
      <c r="KUM883" s="396"/>
      <c r="KUN883" s="396"/>
      <c r="KUO883" s="396"/>
      <c r="KUP883" s="396"/>
      <c r="KUQ883" s="396"/>
      <c r="KUR883" s="396"/>
      <c r="KUS883" s="396"/>
      <c r="KUT883" s="396"/>
      <c r="KUU883" s="396"/>
      <c r="KUV883" s="396"/>
      <c r="KUW883" s="396"/>
      <c r="KUX883" s="396"/>
      <c r="KUY883" s="396"/>
      <c r="KUZ883" s="396"/>
      <c r="KVA883" s="396"/>
      <c r="KVB883" s="396"/>
      <c r="KVC883" s="396"/>
      <c r="KVD883" s="396"/>
      <c r="KVE883" s="396"/>
      <c r="KVF883" s="396"/>
      <c r="KVG883" s="396"/>
      <c r="KVH883" s="396"/>
      <c r="KVI883" s="396"/>
      <c r="KVJ883" s="396"/>
      <c r="KVK883" s="396"/>
      <c r="KVL883" s="396"/>
      <c r="KVM883" s="396"/>
      <c r="KVN883" s="396"/>
      <c r="KVO883" s="396"/>
      <c r="KVP883" s="396"/>
      <c r="KVQ883" s="396"/>
      <c r="KVR883" s="396"/>
      <c r="KVS883" s="396"/>
      <c r="KVT883" s="396"/>
      <c r="KVU883" s="396"/>
      <c r="KVV883" s="396"/>
      <c r="KVW883" s="396"/>
      <c r="KVX883" s="396"/>
      <c r="KVY883" s="396"/>
      <c r="KVZ883" s="396"/>
      <c r="KWA883" s="396"/>
      <c r="KWB883" s="396"/>
      <c r="KWC883" s="396"/>
      <c r="KWD883" s="396"/>
      <c r="KWE883" s="396"/>
      <c r="KWF883" s="396"/>
      <c r="KWG883" s="396"/>
      <c r="KWH883" s="396"/>
      <c r="KWI883" s="396"/>
      <c r="KWJ883" s="396"/>
      <c r="KWK883" s="396"/>
      <c r="KWL883" s="396"/>
      <c r="KWM883" s="396"/>
      <c r="KWN883" s="396"/>
      <c r="KWO883" s="396"/>
      <c r="KWP883" s="396"/>
      <c r="KWQ883" s="396"/>
      <c r="KWR883" s="396"/>
      <c r="KWS883" s="396"/>
      <c r="KWT883" s="396"/>
      <c r="KWU883" s="396"/>
      <c r="KWV883" s="396"/>
      <c r="KWW883" s="396"/>
      <c r="KWX883" s="396"/>
      <c r="KWY883" s="396"/>
      <c r="KWZ883" s="396"/>
      <c r="KXA883" s="396"/>
      <c r="KXB883" s="396"/>
      <c r="KXC883" s="396"/>
      <c r="KXD883" s="396"/>
      <c r="KXE883" s="396"/>
      <c r="KXF883" s="396"/>
      <c r="KXG883" s="396"/>
      <c r="KXH883" s="396"/>
      <c r="KXI883" s="396"/>
      <c r="KXJ883" s="396"/>
      <c r="KXK883" s="396"/>
      <c r="KXL883" s="396"/>
      <c r="KXM883" s="396"/>
      <c r="KXN883" s="396"/>
      <c r="KXO883" s="396"/>
      <c r="KXP883" s="396"/>
      <c r="KXQ883" s="396"/>
      <c r="KXR883" s="396"/>
      <c r="KXS883" s="396"/>
      <c r="KXT883" s="396"/>
      <c r="KXU883" s="396"/>
      <c r="KXV883" s="396"/>
      <c r="KXW883" s="396"/>
      <c r="KXX883" s="396"/>
      <c r="KXY883" s="396"/>
      <c r="KXZ883" s="396"/>
      <c r="KYA883" s="396"/>
      <c r="KYB883" s="396"/>
      <c r="KYC883" s="396"/>
      <c r="KYD883" s="396"/>
      <c r="KYE883" s="396"/>
      <c r="KYF883" s="396"/>
      <c r="KYG883" s="396"/>
      <c r="KYH883" s="396"/>
      <c r="KYI883" s="396"/>
      <c r="KYJ883" s="396"/>
      <c r="KYK883" s="396"/>
      <c r="KYL883" s="396"/>
      <c r="KYM883" s="396"/>
      <c r="KYN883" s="396"/>
      <c r="KYO883" s="396"/>
      <c r="KYP883" s="396"/>
      <c r="KYQ883" s="396"/>
      <c r="KYR883" s="396"/>
      <c r="KYS883" s="396"/>
      <c r="KYT883" s="396"/>
      <c r="KYU883" s="396"/>
      <c r="KYV883" s="396"/>
      <c r="KYW883" s="396"/>
      <c r="KYX883" s="396"/>
      <c r="KYY883" s="396"/>
      <c r="KYZ883" s="396"/>
      <c r="KZA883" s="396"/>
      <c r="KZB883" s="396"/>
      <c r="KZC883" s="396"/>
      <c r="KZD883" s="396"/>
      <c r="KZE883" s="396"/>
      <c r="KZF883" s="396"/>
      <c r="KZG883" s="396"/>
      <c r="KZH883" s="396"/>
      <c r="KZI883" s="396"/>
      <c r="KZJ883" s="396"/>
      <c r="KZK883" s="396"/>
      <c r="KZL883" s="396"/>
      <c r="KZM883" s="396"/>
      <c r="KZN883" s="396"/>
      <c r="KZO883" s="396"/>
      <c r="KZP883" s="396"/>
      <c r="KZQ883" s="396"/>
      <c r="KZR883" s="396"/>
      <c r="KZS883" s="396"/>
      <c r="KZT883" s="396"/>
      <c r="KZU883" s="396"/>
      <c r="KZV883" s="396"/>
      <c r="KZW883" s="396"/>
      <c r="KZX883" s="396"/>
      <c r="KZY883" s="396"/>
      <c r="KZZ883" s="396"/>
      <c r="LAA883" s="396"/>
      <c r="LAB883" s="396"/>
      <c r="LAC883" s="396"/>
      <c r="LAD883" s="396"/>
      <c r="LAE883" s="396"/>
      <c r="LAF883" s="396"/>
      <c r="LAG883" s="396"/>
      <c r="LAH883" s="396"/>
      <c r="LAI883" s="396"/>
      <c r="LAJ883" s="396"/>
      <c r="LAK883" s="396"/>
      <c r="LAL883" s="396"/>
      <c r="LAM883" s="396"/>
      <c r="LAN883" s="396"/>
      <c r="LAO883" s="396"/>
      <c r="LAP883" s="396"/>
      <c r="LAQ883" s="396"/>
      <c r="LAR883" s="396"/>
      <c r="LAS883" s="396"/>
      <c r="LAT883" s="396"/>
      <c r="LAU883" s="396"/>
      <c r="LAV883" s="396"/>
      <c r="LAW883" s="396"/>
      <c r="LAX883" s="396"/>
      <c r="LAY883" s="396"/>
      <c r="LAZ883" s="396"/>
      <c r="LBA883" s="396"/>
      <c r="LBB883" s="396"/>
      <c r="LBC883" s="396"/>
      <c r="LBD883" s="396"/>
      <c r="LBE883" s="396"/>
      <c r="LBF883" s="396"/>
      <c r="LBG883" s="396"/>
      <c r="LBH883" s="396"/>
      <c r="LBI883" s="396"/>
      <c r="LBJ883" s="396"/>
      <c r="LBK883" s="396"/>
      <c r="LBL883" s="396"/>
      <c r="LBM883" s="396"/>
      <c r="LBN883" s="396"/>
      <c r="LBO883" s="396"/>
      <c r="LBP883" s="396"/>
      <c r="LBQ883" s="396"/>
      <c r="LBR883" s="396"/>
      <c r="LBS883" s="396"/>
      <c r="LBT883" s="396"/>
      <c r="LBU883" s="396"/>
      <c r="LBV883" s="396"/>
      <c r="LBW883" s="396"/>
      <c r="LBX883" s="396"/>
      <c r="LBY883" s="396"/>
      <c r="LBZ883" s="396"/>
      <c r="LCA883" s="396"/>
      <c r="LCB883" s="396"/>
      <c r="LCC883" s="396"/>
      <c r="LCD883" s="396"/>
      <c r="LCE883" s="396"/>
      <c r="LCF883" s="396"/>
      <c r="LCG883" s="396"/>
      <c r="LCH883" s="396"/>
      <c r="LCI883" s="396"/>
      <c r="LCJ883" s="396"/>
      <c r="LCK883" s="396"/>
      <c r="LCL883" s="396"/>
      <c r="LCM883" s="396"/>
      <c r="LCN883" s="396"/>
      <c r="LCO883" s="396"/>
      <c r="LCP883" s="396"/>
      <c r="LCQ883" s="396"/>
      <c r="LCR883" s="396"/>
      <c r="LCS883" s="396"/>
      <c r="LCT883" s="396"/>
      <c r="LCU883" s="396"/>
      <c r="LCV883" s="396"/>
      <c r="LCW883" s="396"/>
      <c r="LCX883" s="396"/>
      <c r="LCY883" s="396"/>
      <c r="LCZ883" s="396"/>
      <c r="LDA883" s="396"/>
      <c r="LDB883" s="396"/>
      <c r="LDC883" s="396"/>
      <c r="LDD883" s="396"/>
      <c r="LDE883" s="396"/>
      <c r="LDF883" s="396"/>
      <c r="LDG883" s="396"/>
      <c r="LDH883" s="396"/>
      <c r="LDI883" s="396"/>
      <c r="LDJ883" s="396"/>
      <c r="LDK883" s="396"/>
      <c r="LDL883" s="396"/>
      <c r="LDM883" s="396"/>
      <c r="LDN883" s="396"/>
      <c r="LDO883" s="396"/>
      <c r="LDP883" s="396"/>
      <c r="LDQ883" s="396"/>
      <c r="LDR883" s="396"/>
      <c r="LDS883" s="396"/>
      <c r="LDT883" s="396"/>
      <c r="LDU883" s="396"/>
      <c r="LDV883" s="396"/>
      <c r="LDW883" s="396"/>
      <c r="LDX883" s="396"/>
      <c r="LDY883" s="396"/>
      <c r="LDZ883" s="396"/>
      <c r="LEA883" s="396"/>
      <c r="LEB883" s="396"/>
      <c r="LEC883" s="396"/>
      <c r="LED883" s="396"/>
      <c r="LEE883" s="396"/>
      <c r="LEF883" s="396"/>
      <c r="LEG883" s="396"/>
      <c r="LEH883" s="396"/>
      <c r="LEI883" s="396"/>
      <c r="LEJ883" s="396"/>
      <c r="LEK883" s="396"/>
      <c r="LEL883" s="396"/>
      <c r="LEM883" s="396"/>
      <c r="LEN883" s="396"/>
      <c r="LEO883" s="396"/>
      <c r="LEP883" s="396"/>
      <c r="LEQ883" s="396"/>
      <c r="LER883" s="396"/>
      <c r="LES883" s="396"/>
      <c r="LET883" s="396"/>
      <c r="LEU883" s="396"/>
      <c r="LEV883" s="396"/>
      <c r="LEW883" s="396"/>
      <c r="LEX883" s="396"/>
      <c r="LEY883" s="396"/>
      <c r="LEZ883" s="396"/>
      <c r="LFA883" s="396"/>
      <c r="LFB883" s="396"/>
      <c r="LFC883" s="396"/>
      <c r="LFD883" s="396"/>
      <c r="LFE883" s="396"/>
      <c r="LFF883" s="396"/>
      <c r="LFG883" s="396"/>
      <c r="LFH883" s="396"/>
      <c r="LFI883" s="396"/>
      <c r="LFJ883" s="396"/>
      <c r="LFK883" s="396"/>
      <c r="LFL883" s="396"/>
      <c r="LFM883" s="396"/>
      <c r="LFN883" s="396"/>
      <c r="LFO883" s="396"/>
      <c r="LFP883" s="396"/>
      <c r="LFQ883" s="396"/>
      <c r="LFR883" s="396"/>
      <c r="LFS883" s="396"/>
      <c r="LFT883" s="396"/>
      <c r="LFU883" s="396"/>
      <c r="LFV883" s="396"/>
      <c r="LFW883" s="396"/>
      <c r="LFX883" s="396"/>
      <c r="LFY883" s="396"/>
      <c r="LFZ883" s="396"/>
      <c r="LGA883" s="396"/>
      <c r="LGB883" s="396"/>
      <c r="LGC883" s="396"/>
      <c r="LGD883" s="396"/>
      <c r="LGE883" s="396"/>
      <c r="LGF883" s="396"/>
      <c r="LGG883" s="396"/>
      <c r="LGH883" s="396"/>
      <c r="LGI883" s="396"/>
      <c r="LGJ883" s="396"/>
      <c r="LGK883" s="396"/>
      <c r="LGL883" s="396"/>
      <c r="LGM883" s="396"/>
      <c r="LGN883" s="396"/>
      <c r="LGO883" s="396"/>
      <c r="LGP883" s="396"/>
      <c r="LGQ883" s="396"/>
      <c r="LGR883" s="396"/>
      <c r="LGS883" s="396"/>
      <c r="LGT883" s="396"/>
      <c r="LGU883" s="396"/>
      <c r="LGV883" s="396"/>
      <c r="LGW883" s="396"/>
      <c r="LGX883" s="396"/>
      <c r="LGY883" s="396"/>
      <c r="LGZ883" s="396"/>
      <c r="LHA883" s="396"/>
      <c r="LHB883" s="396"/>
      <c r="LHC883" s="396"/>
      <c r="LHD883" s="396"/>
      <c r="LHE883" s="396"/>
      <c r="LHF883" s="396"/>
      <c r="LHG883" s="396"/>
      <c r="LHH883" s="396"/>
      <c r="LHI883" s="396"/>
      <c r="LHJ883" s="396"/>
      <c r="LHK883" s="396"/>
      <c r="LHL883" s="396"/>
      <c r="LHM883" s="396"/>
      <c r="LHN883" s="396"/>
      <c r="LHO883" s="396"/>
      <c r="LHP883" s="396"/>
      <c r="LHQ883" s="396"/>
      <c r="LHR883" s="396"/>
      <c r="LHS883" s="396"/>
      <c r="LHT883" s="396"/>
      <c r="LHU883" s="396"/>
      <c r="LHV883" s="396"/>
      <c r="LHW883" s="396"/>
      <c r="LHX883" s="396"/>
      <c r="LHY883" s="396"/>
      <c r="LHZ883" s="396"/>
      <c r="LIA883" s="396"/>
      <c r="LIB883" s="396"/>
      <c r="LIC883" s="396"/>
      <c r="LID883" s="396"/>
      <c r="LIE883" s="396"/>
      <c r="LIF883" s="396"/>
      <c r="LIG883" s="396"/>
      <c r="LIH883" s="396"/>
      <c r="LII883" s="396"/>
      <c r="LIJ883" s="396"/>
      <c r="LIK883" s="396"/>
      <c r="LIL883" s="396"/>
      <c r="LIM883" s="396"/>
      <c r="LIN883" s="396"/>
      <c r="LIO883" s="396"/>
      <c r="LIP883" s="396"/>
      <c r="LIQ883" s="396"/>
      <c r="LIR883" s="396"/>
      <c r="LIS883" s="396"/>
      <c r="LIT883" s="396"/>
      <c r="LIU883" s="396"/>
      <c r="LIV883" s="396"/>
      <c r="LIW883" s="396"/>
      <c r="LIX883" s="396"/>
      <c r="LIY883" s="396"/>
      <c r="LIZ883" s="396"/>
      <c r="LJA883" s="396"/>
      <c r="LJB883" s="396"/>
      <c r="LJC883" s="396"/>
      <c r="LJD883" s="396"/>
      <c r="LJE883" s="396"/>
      <c r="LJF883" s="396"/>
      <c r="LJG883" s="396"/>
      <c r="LJH883" s="396"/>
      <c r="LJI883" s="396"/>
      <c r="LJJ883" s="396"/>
      <c r="LJK883" s="396"/>
      <c r="LJL883" s="396"/>
      <c r="LJM883" s="396"/>
      <c r="LJN883" s="396"/>
      <c r="LJO883" s="396"/>
      <c r="LJP883" s="396"/>
      <c r="LJQ883" s="396"/>
      <c r="LJR883" s="396"/>
      <c r="LJS883" s="396"/>
      <c r="LJT883" s="396"/>
      <c r="LJU883" s="396"/>
      <c r="LJV883" s="396"/>
      <c r="LJW883" s="396"/>
      <c r="LJX883" s="396"/>
      <c r="LJY883" s="396"/>
      <c r="LJZ883" s="396"/>
      <c r="LKA883" s="396"/>
      <c r="LKB883" s="396"/>
      <c r="LKC883" s="396"/>
      <c r="LKD883" s="396"/>
      <c r="LKE883" s="396"/>
      <c r="LKF883" s="396"/>
      <c r="LKG883" s="396"/>
      <c r="LKH883" s="396"/>
      <c r="LKI883" s="396"/>
      <c r="LKJ883" s="396"/>
      <c r="LKK883" s="396"/>
      <c r="LKL883" s="396"/>
      <c r="LKM883" s="396"/>
      <c r="LKN883" s="396"/>
      <c r="LKO883" s="396"/>
      <c r="LKP883" s="396"/>
      <c r="LKQ883" s="396"/>
      <c r="LKR883" s="396"/>
      <c r="LKS883" s="396"/>
      <c r="LKT883" s="396"/>
      <c r="LKU883" s="396"/>
      <c r="LKV883" s="396"/>
      <c r="LKW883" s="396"/>
      <c r="LKX883" s="396"/>
      <c r="LKY883" s="396"/>
      <c r="LKZ883" s="396"/>
      <c r="LLA883" s="396"/>
      <c r="LLB883" s="396"/>
      <c r="LLC883" s="396"/>
      <c r="LLD883" s="396"/>
      <c r="LLE883" s="396"/>
      <c r="LLF883" s="396"/>
      <c r="LLG883" s="396"/>
      <c r="LLH883" s="396"/>
      <c r="LLI883" s="396"/>
      <c r="LLJ883" s="396"/>
      <c r="LLK883" s="396"/>
      <c r="LLL883" s="396"/>
      <c r="LLM883" s="396"/>
      <c r="LLN883" s="396"/>
      <c r="LLO883" s="396"/>
      <c r="LLP883" s="396"/>
      <c r="LLQ883" s="396"/>
      <c r="LLR883" s="396"/>
      <c r="LLS883" s="396"/>
      <c r="LLT883" s="396"/>
      <c r="LLU883" s="396"/>
      <c r="LLV883" s="396"/>
      <c r="LLW883" s="396"/>
      <c r="LLX883" s="396"/>
      <c r="LLY883" s="396"/>
      <c r="LLZ883" s="396"/>
      <c r="LMA883" s="396"/>
      <c r="LMB883" s="396"/>
      <c r="LMC883" s="396"/>
      <c r="LMD883" s="396"/>
      <c r="LME883" s="396"/>
      <c r="LMF883" s="396"/>
      <c r="LMG883" s="396"/>
      <c r="LMH883" s="396"/>
      <c r="LMI883" s="396"/>
      <c r="LMJ883" s="396"/>
      <c r="LMK883" s="396"/>
      <c r="LML883" s="396"/>
      <c r="LMM883" s="396"/>
      <c r="LMN883" s="396"/>
      <c r="LMO883" s="396"/>
      <c r="LMP883" s="396"/>
      <c r="LMQ883" s="396"/>
      <c r="LMR883" s="396"/>
      <c r="LMS883" s="396"/>
      <c r="LMT883" s="396"/>
      <c r="LMU883" s="396"/>
      <c r="LMV883" s="396"/>
      <c r="LMW883" s="396"/>
      <c r="LMX883" s="396"/>
      <c r="LMY883" s="396"/>
      <c r="LMZ883" s="396"/>
      <c r="LNA883" s="396"/>
      <c r="LNB883" s="396"/>
      <c r="LNC883" s="396"/>
      <c r="LND883" s="396"/>
      <c r="LNE883" s="396"/>
      <c r="LNF883" s="396"/>
      <c r="LNG883" s="396"/>
      <c r="LNH883" s="396"/>
      <c r="LNI883" s="396"/>
      <c r="LNJ883" s="396"/>
      <c r="LNK883" s="396"/>
      <c r="LNL883" s="396"/>
      <c r="LNM883" s="396"/>
      <c r="LNN883" s="396"/>
      <c r="LNO883" s="396"/>
      <c r="LNP883" s="396"/>
      <c r="LNQ883" s="396"/>
      <c r="LNR883" s="396"/>
      <c r="LNS883" s="396"/>
      <c r="LNT883" s="396"/>
      <c r="LNU883" s="396"/>
      <c r="LNV883" s="396"/>
      <c r="LNW883" s="396"/>
      <c r="LNX883" s="396"/>
      <c r="LNY883" s="396"/>
      <c r="LNZ883" s="396"/>
      <c r="LOA883" s="396"/>
      <c r="LOB883" s="396"/>
      <c r="LOC883" s="396"/>
      <c r="LOD883" s="396"/>
      <c r="LOE883" s="396"/>
      <c r="LOF883" s="396"/>
      <c r="LOG883" s="396"/>
      <c r="LOH883" s="396"/>
      <c r="LOI883" s="396"/>
      <c r="LOJ883" s="396"/>
      <c r="LOK883" s="396"/>
      <c r="LOL883" s="396"/>
      <c r="LOM883" s="396"/>
      <c r="LON883" s="396"/>
      <c r="LOO883" s="396"/>
      <c r="LOP883" s="396"/>
      <c r="LOQ883" s="396"/>
      <c r="LOR883" s="396"/>
      <c r="LOS883" s="396"/>
      <c r="LOT883" s="396"/>
      <c r="LOU883" s="396"/>
      <c r="LOV883" s="396"/>
      <c r="LOW883" s="396"/>
      <c r="LOX883" s="396"/>
      <c r="LOY883" s="396"/>
      <c r="LOZ883" s="396"/>
      <c r="LPA883" s="396"/>
      <c r="LPB883" s="396"/>
      <c r="LPC883" s="396"/>
      <c r="LPD883" s="396"/>
      <c r="LPE883" s="396"/>
      <c r="LPF883" s="396"/>
      <c r="LPG883" s="396"/>
      <c r="LPH883" s="396"/>
      <c r="LPI883" s="396"/>
      <c r="LPJ883" s="396"/>
      <c r="LPK883" s="396"/>
      <c r="LPL883" s="396"/>
      <c r="LPM883" s="396"/>
      <c r="LPN883" s="396"/>
      <c r="LPO883" s="396"/>
      <c r="LPP883" s="396"/>
      <c r="LPQ883" s="396"/>
      <c r="LPR883" s="396"/>
      <c r="LPS883" s="396"/>
      <c r="LPT883" s="396"/>
      <c r="LPU883" s="396"/>
      <c r="LPV883" s="396"/>
      <c r="LPW883" s="396"/>
      <c r="LPX883" s="396"/>
      <c r="LPY883" s="396"/>
      <c r="LPZ883" s="396"/>
      <c r="LQA883" s="396"/>
      <c r="LQB883" s="396"/>
      <c r="LQC883" s="396"/>
      <c r="LQD883" s="396"/>
      <c r="LQE883" s="396"/>
      <c r="LQF883" s="396"/>
      <c r="LQG883" s="396"/>
      <c r="LQH883" s="396"/>
      <c r="LQI883" s="396"/>
      <c r="LQJ883" s="396"/>
      <c r="LQK883" s="396"/>
      <c r="LQL883" s="396"/>
      <c r="LQM883" s="396"/>
      <c r="LQN883" s="396"/>
      <c r="LQO883" s="396"/>
      <c r="LQP883" s="396"/>
      <c r="LQQ883" s="396"/>
      <c r="LQR883" s="396"/>
      <c r="LQS883" s="396"/>
      <c r="LQT883" s="396"/>
      <c r="LQU883" s="396"/>
      <c r="LQV883" s="396"/>
      <c r="LQW883" s="396"/>
      <c r="LQX883" s="396"/>
      <c r="LQY883" s="396"/>
      <c r="LQZ883" s="396"/>
      <c r="LRA883" s="396"/>
      <c r="LRB883" s="396"/>
      <c r="LRC883" s="396"/>
      <c r="LRD883" s="396"/>
      <c r="LRE883" s="396"/>
      <c r="LRF883" s="396"/>
      <c r="LRG883" s="396"/>
      <c r="LRH883" s="396"/>
      <c r="LRI883" s="396"/>
      <c r="LRJ883" s="396"/>
      <c r="LRK883" s="396"/>
      <c r="LRL883" s="396"/>
      <c r="LRM883" s="396"/>
      <c r="LRN883" s="396"/>
      <c r="LRO883" s="396"/>
      <c r="LRP883" s="396"/>
      <c r="LRQ883" s="396"/>
      <c r="LRR883" s="396"/>
      <c r="LRS883" s="396"/>
      <c r="LRT883" s="396"/>
      <c r="LRU883" s="396"/>
      <c r="LRV883" s="396"/>
      <c r="LRW883" s="396"/>
      <c r="LRX883" s="396"/>
      <c r="LRY883" s="396"/>
      <c r="LRZ883" s="396"/>
      <c r="LSA883" s="396"/>
      <c r="LSB883" s="396"/>
      <c r="LSC883" s="396"/>
      <c r="LSD883" s="396"/>
      <c r="LSE883" s="396"/>
      <c r="LSF883" s="396"/>
      <c r="LSG883" s="396"/>
      <c r="LSH883" s="396"/>
      <c r="LSI883" s="396"/>
      <c r="LSJ883" s="396"/>
      <c r="LSK883" s="396"/>
      <c r="LSL883" s="396"/>
      <c r="LSM883" s="396"/>
      <c r="LSN883" s="396"/>
      <c r="LSO883" s="396"/>
      <c r="LSP883" s="396"/>
      <c r="LSQ883" s="396"/>
      <c r="LSR883" s="396"/>
      <c r="LSS883" s="396"/>
      <c r="LST883" s="396"/>
      <c r="LSU883" s="396"/>
      <c r="LSV883" s="396"/>
      <c r="LSW883" s="396"/>
      <c r="LSX883" s="396"/>
      <c r="LSY883" s="396"/>
      <c r="LSZ883" s="396"/>
      <c r="LTA883" s="396"/>
      <c r="LTB883" s="396"/>
      <c r="LTC883" s="396"/>
      <c r="LTD883" s="396"/>
      <c r="LTE883" s="396"/>
      <c r="LTF883" s="396"/>
      <c r="LTG883" s="396"/>
      <c r="LTH883" s="396"/>
      <c r="LTI883" s="396"/>
      <c r="LTJ883" s="396"/>
      <c r="LTK883" s="396"/>
      <c r="LTL883" s="396"/>
      <c r="LTM883" s="396"/>
      <c r="LTN883" s="396"/>
      <c r="LTO883" s="396"/>
      <c r="LTP883" s="396"/>
      <c r="LTQ883" s="396"/>
      <c r="LTR883" s="396"/>
      <c r="LTS883" s="396"/>
      <c r="LTT883" s="396"/>
      <c r="LTU883" s="396"/>
      <c r="LTV883" s="396"/>
      <c r="LTW883" s="396"/>
      <c r="LTX883" s="396"/>
      <c r="LTY883" s="396"/>
      <c r="LTZ883" s="396"/>
      <c r="LUA883" s="396"/>
      <c r="LUB883" s="396"/>
      <c r="LUC883" s="396"/>
      <c r="LUD883" s="396"/>
      <c r="LUE883" s="396"/>
      <c r="LUF883" s="396"/>
      <c r="LUG883" s="396"/>
      <c r="LUH883" s="396"/>
      <c r="LUI883" s="396"/>
      <c r="LUJ883" s="396"/>
      <c r="LUK883" s="396"/>
      <c r="LUL883" s="396"/>
      <c r="LUM883" s="396"/>
      <c r="LUN883" s="396"/>
      <c r="LUO883" s="396"/>
      <c r="LUP883" s="396"/>
      <c r="LUQ883" s="396"/>
      <c r="LUR883" s="396"/>
      <c r="LUS883" s="396"/>
      <c r="LUT883" s="396"/>
      <c r="LUU883" s="396"/>
      <c r="LUV883" s="396"/>
      <c r="LUW883" s="396"/>
      <c r="LUX883" s="396"/>
      <c r="LUY883" s="396"/>
      <c r="LUZ883" s="396"/>
      <c r="LVA883" s="396"/>
      <c r="LVB883" s="396"/>
      <c r="LVC883" s="396"/>
      <c r="LVD883" s="396"/>
      <c r="LVE883" s="396"/>
      <c r="LVF883" s="396"/>
      <c r="LVG883" s="396"/>
      <c r="LVH883" s="396"/>
      <c r="LVI883" s="396"/>
      <c r="LVJ883" s="396"/>
      <c r="LVK883" s="396"/>
      <c r="LVL883" s="396"/>
      <c r="LVM883" s="396"/>
      <c r="LVN883" s="396"/>
      <c r="LVO883" s="396"/>
      <c r="LVP883" s="396"/>
      <c r="LVQ883" s="396"/>
      <c r="LVR883" s="396"/>
      <c r="LVS883" s="396"/>
      <c r="LVT883" s="396"/>
      <c r="LVU883" s="396"/>
      <c r="LVV883" s="396"/>
      <c r="LVW883" s="396"/>
      <c r="LVX883" s="396"/>
      <c r="LVY883" s="396"/>
      <c r="LVZ883" s="396"/>
      <c r="LWA883" s="396"/>
      <c r="LWB883" s="396"/>
      <c r="LWC883" s="396"/>
      <c r="LWD883" s="396"/>
      <c r="LWE883" s="396"/>
      <c r="LWF883" s="396"/>
      <c r="LWG883" s="396"/>
      <c r="LWH883" s="396"/>
      <c r="LWI883" s="396"/>
      <c r="LWJ883" s="396"/>
      <c r="LWK883" s="396"/>
      <c r="LWL883" s="396"/>
      <c r="LWM883" s="396"/>
      <c r="LWN883" s="396"/>
      <c r="LWO883" s="396"/>
      <c r="LWP883" s="396"/>
      <c r="LWQ883" s="396"/>
      <c r="LWR883" s="396"/>
      <c r="LWS883" s="396"/>
      <c r="LWT883" s="396"/>
      <c r="LWU883" s="396"/>
      <c r="LWV883" s="396"/>
      <c r="LWW883" s="396"/>
      <c r="LWX883" s="396"/>
      <c r="LWY883" s="396"/>
      <c r="LWZ883" s="396"/>
      <c r="LXA883" s="396"/>
      <c r="LXB883" s="396"/>
      <c r="LXC883" s="396"/>
      <c r="LXD883" s="396"/>
      <c r="LXE883" s="396"/>
      <c r="LXF883" s="396"/>
      <c r="LXG883" s="396"/>
      <c r="LXH883" s="396"/>
      <c r="LXI883" s="396"/>
      <c r="LXJ883" s="396"/>
      <c r="LXK883" s="396"/>
      <c r="LXL883" s="396"/>
      <c r="LXM883" s="396"/>
      <c r="LXN883" s="396"/>
      <c r="LXO883" s="396"/>
      <c r="LXP883" s="396"/>
      <c r="LXQ883" s="396"/>
      <c r="LXR883" s="396"/>
      <c r="LXS883" s="396"/>
      <c r="LXT883" s="396"/>
      <c r="LXU883" s="396"/>
      <c r="LXV883" s="396"/>
      <c r="LXW883" s="396"/>
      <c r="LXX883" s="396"/>
      <c r="LXY883" s="396"/>
      <c r="LXZ883" s="396"/>
      <c r="LYA883" s="396"/>
      <c r="LYB883" s="396"/>
      <c r="LYC883" s="396"/>
      <c r="LYD883" s="396"/>
      <c r="LYE883" s="396"/>
      <c r="LYF883" s="396"/>
      <c r="LYG883" s="396"/>
      <c r="LYH883" s="396"/>
      <c r="LYI883" s="396"/>
      <c r="LYJ883" s="396"/>
      <c r="LYK883" s="396"/>
      <c r="LYL883" s="396"/>
      <c r="LYM883" s="396"/>
      <c r="LYN883" s="396"/>
      <c r="LYO883" s="396"/>
      <c r="LYP883" s="396"/>
      <c r="LYQ883" s="396"/>
      <c r="LYR883" s="396"/>
      <c r="LYS883" s="396"/>
      <c r="LYT883" s="396"/>
      <c r="LYU883" s="396"/>
      <c r="LYV883" s="396"/>
      <c r="LYW883" s="396"/>
      <c r="LYX883" s="396"/>
      <c r="LYY883" s="396"/>
      <c r="LYZ883" s="396"/>
      <c r="LZA883" s="396"/>
      <c r="LZB883" s="396"/>
      <c r="LZC883" s="396"/>
      <c r="LZD883" s="396"/>
      <c r="LZE883" s="396"/>
      <c r="LZF883" s="396"/>
      <c r="LZG883" s="396"/>
      <c r="LZH883" s="396"/>
      <c r="LZI883" s="396"/>
      <c r="LZJ883" s="396"/>
      <c r="LZK883" s="396"/>
      <c r="LZL883" s="396"/>
      <c r="LZM883" s="396"/>
      <c r="LZN883" s="396"/>
      <c r="LZO883" s="396"/>
      <c r="LZP883" s="396"/>
      <c r="LZQ883" s="396"/>
      <c r="LZR883" s="396"/>
      <c r="LZS883" s="396"/>
      <c r="LZT883" s="396"/>
      <c r="LZU883" s="396"/>
      <c r="LZV883" s="396"/>
      <c r="LZW883" s="396"/>
      <c r="LZX883" s="396"/>
      <c r="LZY883" s="396"/>
      <c r="LZZ883" s="396"/>
      <c r="MAA883" s="396"/>
      <c r="MAB883" s="396"/>
      <c r="MAC883" s="396"/>
      <c r="MAD883" s="396"/>
      <c r="MAE883" s="396"/>
      <c r="MAF883" s="396"/>
      <c r="MAG883" s="396"/>
      <c r="MAH883" s="396"/>
      <c r="MAI883" s="396"/>
      <c r="MAJ883" s="396"/>
      <c r="MAK883" s="396"/>
      <c r="MAL883" s="396"/>
      <c r="MAM883" s="396"/>
      <c r="MAN883" s="396"/>
      <c r="MAO883" s="396"/>
      <c r="MAP883" s="396"/>
      <c r="MAQ883" s="396"/>
      <c r="MAR883" s="396"/>
      <c r="MAS883" s="396"/>
      <c r="MAT883" s="396"/>
      <c r="MAU883" s="396"/>
      <c r="MAV883" s="396"/>
      <c r="MAW883" s="396"/>
      <c r="MAX883" s="396"/>
      <c r="MAY883" s="396"/>
      <c r="MAZ883" s="396"/>
      <c r="MBA883" s="396"/>
      <c r="MBB883" s="396"/>
      <c r="MBC883" s="396"/>
      <c r="MBD883" s="396"/>
      <c r="MBE883" s="396"/>
      <c r="MBF883" s="396"/>
      <c r="MBG883" s="396"/>
      <c r="MBH883" s="396"/>
      <c r="MBI883" s="396"/>
      <c r="MBJ883" s="396"/>
      <c r="MBK883" s="396"/>
      <c r="MBL883" s="396"/>
      <c r="MBM883" s="396"/>
      <c r="MBN883" s="396"/>
      <c r="MBO883" s="396"/>
      <c r="MBP883" s="396"/>
      <c r="MBQ883" s="396"/>
      <c r="MBR883" s="396"/>
      <c r="MBS883" s="396"/>
      <c r="MBT883" s="396"/>
      <c r="MBU883" s="396"/>
      <c r="MBV883" s="396"/>
      <c r="MBW883" s="396"/>
      <c r="MBX883" s="396"/>
      <c r="MBY883" s="396"/>
      <c r="MBZ883" s="396"/>
      <c r="MCA883" s="396"/>
      <c r="MCB883" s="396"/>
      <c r="MCC883" s="396"/>
      <c r="MCD883" s="396"/>
      <c r="MCE883" s="396"/>
      <c r="MCF883" s="396"/>
      <c r="MCG883" s="396"/>
      <c r="MCH883" s="396"/>
      <c r="MCI883" s="396"/>
      <c r="MCJ883" s="396"/>
      <c r="MCK883" s="396"/>
      <c r="MCL883" s="396"/>
      <c r="MCM883" s="396"/>
      <c r="MCN883" s="396"/>
      <c r="MCO883" s="396"/>
      <c r="MCP883" s="396"/>
      <c r="MCQ883" s="396"/>
      <c r="MCR883" s="396"/>
      <c r="MCS883" s="396"/>
      <c r="MCT883" s="396"/>
      <c r="MCU883" s="396"/>
      <c r="MCV883" s="396"/>
      <c r="MCW883" s="396"/>
      <c r="MCX883" s="396"/>
      <c r="MCY883" s="396"/>
      <c r="MCZ883" s="396"/>
      <c r="MDA883" s="396"/>
      <c r="MDB883" s="396"/>
      <c r="MDC883" s="396"/>
      <c r="MDD883" s="396"/>
      <c r="MDE883" s="396"/>
      <c r="MDF883" s="396"/>
      <c r="MDG883" s="396"/>
      <c r="MDH883" s="396"/>
      <c r="MDI883" s="396"/>
      <c r="MDJ883" s="396"/>
      <c r="MDK883" s="396"/>
      <c r="MDL883" s="396"/>
      <c r="MDM883" s="396"/>
      <c r="MDN883" s="396"/>
      <c r="MDO883" s="396"/>
      <c r="MDP883" s="396"/>
      <c r="MDQ883" s="396"/>
      <c r="MDR883" s="396"/>
      <c r="MDS883" s="396"/>
      <c r="MDT883" s="396"/>
      <c r="MDU883" s="396"/>
      <c r="MDV883" s="396"/>
      <c r="MDW883" s="396"/>
      <c r="MDX883" s="396"/>
      <c r="MDY883" s="396"/>
      <c r="MDZ883" s="396"/>
      <c r="MEA883" s="396"/>
      <c r="MEB883" s="396"/>
      <c r="MEC883" s="396"/>
      <c r="MED883" s="396"/>
      <c r="MEE883" s="396"/>
      <c r="MEF883" s="396"/>
      <c r="MEG883" s="396"/>
      <c r="MEH883" s="396"/>
      <c r="MEI883" s="396"/>
      <c r="MEJ883" s="396"/>
      <c r="MEK883" s="396"/>
      <c r="MEL883" s="396"/>
      <c r="MEM883" s="396"/>
      <c r="MEN883" s="396"/>
      <c r="MEO883" s="396"/>
      <c r="MEP883" s="396"/>
      <c r="MEQ883" s="396"/>
      <c r="MER883" s="396"/>
      <c r="MES883" s="396"/>
      <c r="MET883" s="396"/>
      <c r="MEU883" s="396"/>
      <c r="MEV883" s="396"/>
      <c r="MEW883" s="396"/>
      <c r="MEX883" s="396"/>
      <c r="MEY883" s="396"/>
      <c r="MEZ883" s="396"/>
      <c r="MFA883" s="396"/>
      <c r="MFB883" s="396"/>
      <c r="MFC883" s="396"/>
      <c r="MFD883" s="396"/>
      <c r="MFE883" s="396"/>
      <c r="MFF883" s="396"/>
      <c r="MFG883" s="396"/>
      <c r="MFH883" s="396"/>
      <c r="MFI883" s="396"/>
      <c r="MFJ883" s="396"/>
      <c r="MFK883" s="396"/>
      <c r="MFL883" s="396"/>
      <c r="MFM883" s="396"/>
      <c r="MFN883" s="396"/>
      <c r="MFO883" s="396"/>
      <c r="MFP883" s="396"/>
      <c r="MFQ883" s="396"/>
      <c r="MFR883" s="396"/>
      <c r="MFS883" s="396"/>
      <c r="MFT883" s="396"/>
      <c r="MFU883" s="396"/>
      <c r="MFV883" s="396"/>
      <c r="MFW883" s="396"/>
      <c r="MFX883" s="396"/>
      <c r="MFY883" s="396"/>
      <c r="MFZ883" s="396"/>
      <c r="MGA883" s="396"/>
      <c r="MGB883" s="396"/>
      <c r="MGC883" s="396"/>
      <c r="MGD883" s="396"/>
      <c r="MGE883" s="396"/>
      <c r="MGF883" s="396"/>
      <c r="MGG883" s="396"/>
      <c r="MGH883" s="396"/>
      <c r="MGI883" s="396"/>
      <c r="MGJ883" s="396"/>
      <c r="MGK883" s="396"/>
      <c r="MGL883" s="396"/>
      <c r="MGM883" s="396"/>
      <c r="MGN883" s="396"/>
      <c r="MGO883" s="396"/>
      <c r="MGP883" s="396"/>
      <c r="MGQ883" s="396"/>
      <c r="MGR883" s="396"/>
      <c r="MGS883" s="396"/>
      <c r="MGT883" s="396"/>
      <c r="MGU883" s="396"/>
      <c r="MGV883" s="396"/>
      <c r="MGW883" s="396"/>
      <c r="MGX883" s="396"/>
      <c r="MGY883" s="396"/>
      <c r="MGZ883" s="396"/>
      <c r="MHA883" s="396"/>
      <c r="MHB883" s="396"/>
      <c r="MHC883" s="396"/>
      <c r="MHD883" s="396"/>
      <c r="MHE883" s="396"/>
      <c r="MHF883" s="396"/>
      <c r="MHG883" s="396"/>
      <c r="MHH883" s="396"/>
      <c r="MHI883" s="396"/>
      <c r="MHJ883" s="396"/>
      <c r="MHK883" s="396"/>
      <c r="MHL883" s="396"/>
      <c r="MHM883" s="396"/>
      <c r="MHN883" s="396"/>
      <c r="MHO883" s="396"/>
      <c r="MHP883" s="396"/>
      <c r="MHQ883" s="396"/>
      <c r="MHR883" s="396"/>
      <c r="MHS883" s="396"/>
      <c r="MHT883" s="396"/>
      <c r="MHU883" s="396"/>
      <c r="MHV883" s="396"/>
      <c r="MHW883" s="396"/>
      <c r="MHX883" s="396"/>
      <c r="MHY883" s="396"/>
      <c r="MHZ883" s="396"/>
      <c r="MIA883" s="396"/>
      <c r="MIB883" s="396"/>
      <c r="MIC883" s="396"/>
      <c r="MID883" s="396"/>
      <c r="MIE883" s="396"/>
      <c r="MIF883" s="396"/>
      <c r="MIG883" s="396"/>
      <c r="MIH883" s="396"/>
      <c r="MII883" s="396"/>
      <c r="MIJ883" s="396"/>
      <c r="MIK883" s="396"/>
      <c r="MIL883" s="396"/>
      <c r="MIM883" s="396"/>
      <c r="MIN883" s="396"/>
      <c r="MIO883" s="396"/>
      <c r="MIP883" s="396"/>
      <c r="MIQ883" s="396"/>
      <c r="MIR883" s="396"/>
      <c r="MIS883" s="396"/>
      <c r="MIT883" s="396"/>
      <c r="MIU883" s="396"/>
      <c r="MIV883" s="396"/>
      <c r="MIW883" s="396"/>
      <c r="MIX883" s="396"/>
      <c r="MIY883" s="396"/>
      <c r="MIZ883" s="396"/>
      <c r="MJA883" s="396"/>
      <c r="MJB883" s="396"/>
      <c r="MJC883" s="396"/>
      <c r="MJD883" s="396"/>
      <c r="MJE883" s="396"/>
      <c r="MJF883" s="396"/>
      <c r="MJG883" s="396"/>
      <c r="MJH883" s="396"/>
      <c r="MJI883" s="396"/>
      <c r="MJJ883" s="396"/>
      <c r="MJK883" s="396"/>
      <c r="MJL883" s="396"/>
      <c r="MJM883" s="396"/>
      <c r="MJN883" s="396"/>
      <c r="MJO883" s="396"/>
      <c r="MJP883" s="396"/>
      <c r="MJQ883" s="396"/>
      <c r="MJR883" s="396"/>
      <c r="MJS883" s="396"/>
      <c r="MJT883" s="396"/>
      <c r="MJU883" s="396"/>
      <c r="MJV883" s="396"/>
      <c r="MJW883" s="396"/>
      <c r="MJX883" s="396"/>
      <c r="MJY883" s="396"/>
      <c r="MJZ883" s="396"/>
      <c r="MKA883" s="396"/>
      <c r="MKB883" s="396"/>
      <c r="MKC883" s="396"/>
      <c r="MKD883" s="396"/>
      <c r="MKE883" s="396"/>
      <c r="MKF883" s="396"/>
      <c r="MKG883" s="396"/>
      <c r="MKH883" s="396"/>
      <c r="MKI883" s="396"/>
      <c r="MKJ883" s="396"/>
      <c r="MKK883" s="396"/>
      <c r="MKL883" s="396"/>
      <c r="MKM883" s="396"/>
      <c r="MKN883" s="396"/>
      <c r="MKO883" s="396"/>
      <c r="MKP883" s="396"/>
      <c r="MKQ883" s="396"/>
      <c r="MKR883" s="396"/>
      <c r="MKS883" s="396"/>
      <c r="MKT883" s="396"/>
      <c r="MKU883" s="396"/>
      <c r="MKV883" s="396"/>
      <c r="MKW883" s="396"/>
      <c r="MKX883" s="396"/>
      <c r="MKY883" s="396"/>
      <c r="MKZ883" s="396"/>
      <c r="MLA883" s="396"/>
      <c r="MLB883" s="396"/>
      <c r="MLC883" s="396"/>
      <c r="MLD883" s="396"/>
      <c r="MLE883" s="396"/>
      <c r="MLF883" s="396"/>
      <c r="MLG883" s="396"/>
      <c r="MLH883" s="396"/>
      <c r="MLI883" s="396"/>
      <c r="MLJ883" s="396"/>
      <c r="MLK883" s="396"/>
      <c r="MLL883" s="396"/>
      <c r="MLM883" s="396"/>
      <c r="MLN883" s="396"/>
      <c r="MLO883" s="396"/>
      <c r="MLP883" s="396"/>
      <c r="MLQ883" s="396"/>
      <c r="MLR883" s="396"/>
      <c r="MLS883" s="396"/>
      <c r="MLT883" s="396"/>
      <c r="MLU883" s="396"/>
      <c r="MLV883" s="396"/>
      <c r="MLW883" s="396"/>
      <c r="MLX883" s="396"/>
      <c r="MLY883" s="396"/>
      <c r="MLZ883" s="396"/>
      <c r="MMA883" s="396"/>
      <c r="MMB883" s="396"/>
      <c r="MMC883" s="396"/>
      <c r="MMD883" s="396"/>
      <c r="MME883" s="396"/>
      <c r="MMF883" s="396"/>
      <c r="MMG883" s="396"/>
      <c r="MMH883" s="396"/>
      <c r="MMI883" s="396"/>
      <c r="MMJ883" s="396"/>
      <c r="MMK883" s="396"/>
      <c r="MML883" s="396"/>
      <c r="MMM883" s="396"/>
      <c r="MMN883" s="396"/>
      <c r="MMO883" s="396"/>
      <c r="MMP883" s="396"/>
      <c r="MMQ883" s="396"/>
      <c r="MMR883" s="396"/>
      <c r="MMS883" s="396"/>
      <c r="MMT883" s="396"/>
      <c r="MMU883" s="396"/>
      <c r="MMV883" s="396"/>
      <c r="MMW883" s="396"/>
      <c r="MMX883" s="396"/>
      <c r="MMY883" s="396"/>
      <c r="MMZ883" s="396"/>
      <c r="MNA883" s="396"/>
      <c r="MNB883" s="396"/>
      <c r="MNC883" s="396"/>
      <c r="MND883" s="396"/>
      <c r="MNE883" s="396"/>
      <c r="MNF883" s="396"/>
      <c r="MNG883" s="396"/>
      <c r="MNH883" s="396"/>
      <c r="MNI883" s="396"/>
      <c r="MNJ883" s="396"/>
      <c r="MNK883" s="396"/>
      <c r="MNL883" s="396"/>
      <c r="MNM883" s="396"/>
      <c r="MNN883" s="396"/>
      <c r="MNO883" s="396"/>
      <c r="MNP883" s="396"/>
      <c r="MNQ883" s="396"/>
      <c r="MNR883" s="396"/>
      <c r="MNS883" s="396"/>
      <c r="MNT883" s="396"/>
      <c r="MNU883" s="396"/>
      <c r="MNV883" s="396"/>
      <c r="MNW883" s="396"/>
      <c r="MNX883" s="396"/>
      <c r="MNY883" s="396"/>
      <c r="MNZ883" s="396"/>
      <c r="MOA883" s="396"/>
      <c r="MOB883" s="396"/>
      <c r="MOC883" s="396"/>
      <c r="MOD883" s="396"/>
      <c r="MOE883" s="396"/>
      <c r="MOF883" s="396"/>
      <c r="MOG883" s="396"/>
      <c r="MOH883" s="396"/>
      <c r="MOI883" s="396"/>
      <c r="MOJ883" s="396"/>
      <c r="MOK883" s="396"/>
      <c r="MOL883" s="396"/>
      <c r="MOM883" s="396"/>
      <c r="MON883" s="396"/>
      <c r="MOO883" s="396"/>
      <c r="MOP883" s="396"/>
      <c r="MOQ883" s="396"/>
      <c r="MOR883" s="396"/>
      <c r="MOS883" s="396"/>
      <c r="MOT883" s="396"/>
      <c r="MOU883" s="396"/>
      <c r="MOV883" s="396"/>
      <c r="MOW883" s="396"/>
      <c r="MOX883" s="396"/>
      <c r="MOY883" s="396"/>
      <c r="MOZ883" s="396"/>
      <c r="MPA883" s="396"/>
      <c r="MPB883" s="396"/>
      <c r="MPC883" s="396"/>
      <c r="MPD883" s="396"/>
      <c r="MPE883" s="396"/>
      <c r="MPF883" s="396"/>
      <c r="MPG883" s="396"/>
      <c r="MPH883" s="396"/>
      <c r="MPI883" s="396"/>
      <c r="MPJ883" s="396"/>
      <c r="MPK883" s="396"/>
      <c r="MPL883" s="396"/>
      <c r="MPM883" s="396"/>
      <c r="MPN883" s="396"/>
      <c r="MPO883" s="396"/>
      <c r="MPP883" s="396"/>
      <c r="MPQ883" s="396"/>
      <c r="MPR883" s="396"/>
      <c r="MPS883" s="396"/>
      <c r="MPT883" s="396"/>
      <c r="MPU883" s="396"/>
      <c r="MPV883" s="396"/>
      <c r="MPW883" s="396"/>
      <c r="MPX883" s="396"/>
      <c r="MPY883" s="396"/>
      <c r="MPZ883" s="396"/>
      <c r="MQA883" s="396"/>
      <c r="MQB883" s="396"/>
      <c r="MQC883" s="396"/>
      <c r="MQD883" s="396"/>
      <c r="MQE883" s="396"/>
      <c r="MQF883" s="396"/>
      <c r="MQG883" s="396"/>
      <c r="MQH883" s="396"/>
      <c r="MQI883" s="396"/>
      <c r="MQJ883" s="396"/>
      <c r="MQK883" s="396"/>
      <c r="MQL883" s="396"/>
      <c r="MQM883" s="396"/>
      <c r="MQN883" s="396"/>
      <c r="MQO883" s="396"/>
      <c r="MQP883" s="396"/>
      <c r="MQQ883" s="396"/>
      <c r="MQR883" s="396"/>
      <c r="MQS883" s="396"/>
      <c r="MQT883" s="396"/>
      <c r="MQU883" s="396"/>
      <c r="MQV883" s="396"/>
      <c r="MQW883" s="396"/>
      <c r="MQX883" s="396"/>
      <c r="MQY883" s="396"/>
      <c r="MQZ883" s="396"/>
      <c r="MRA883" s="396"/>
      <c r="MRB883" s="396"/>
      <c r="MRC883" s="396"/>
      <c r="MRD883" s="396"/>
      <c r="MRE883" s="396"/>
      <c r="MRF883" s="396"/>
      <c r="MRG883" s="396"/>
      <c r="MRH883" s="396"/>
      <c r="MRI883" s="396"/>
      <c r="MRJ883" s="396"/>
      <c r="MRK883" s="396"/>
      <c r="MRL883" s="396"/>
      <c r="MRM883" s="396"/>
      <c r="MRN883" s="396"/>
      <c r="MRO883" s="396"/>
      <c r="MRP883" s="396"/>
      <c r="MRQ883" s="396"/>
      <c r="MRR883" s="396"/>
      <c r="MRS883" s="396"/>
      <c r="MRT883" s="396"/>
      <c r="MRU883" s="396"/>
      <c r="MRV883" s="396"/>
      <c r="MRW883" s="396"/>
      <c r="MRX883" s="396"/>
      <c r="MRY883" s="396"/>
      <c r="MRZ883" s="396"/>
      <c r="MSA883" s="396"/>
      <c r="MSB883" s="396"/>
      <c r="MSC883" s="396"/>
      <c r="MSD883" s="396"/>
      <c r="MSE883" s="396"/>
      <c r="MSF883" s="396"/>
      <c r="MSG883" s="396"/>
      <c r="MSH883" s="396"/>
      <c r="MSI883" s="396"/>
      <c r="MSJ883" s="396"/>
      <c r="MSK883" s="396"/>
      <c r="MSL883" s="396"/>
      <c r="MSM883" s="396"/>
      <c r="MSN883" s="396"/>
      <c r="MSO883" s="396"/>
      <c r="MSP883" s="396"/>
      <c r="MSQ883" s="396"/>
      <c r="MSR883" s="396"/>
      <c r="MSS883" s="396"/>
      <c r="MST883" s="396"/>
      <c r="MSU883" s="396"/>
      <c r="MSV883" s="396"/>
      <c r="MSW883" s="396"/>
      <c r="MSX883" s="396"/>
      <c r="MSY883" s="396"/>
      <c r="MSZ883" s="396"/>
      <c r="MTA883" s="396"/>
      <c r="MTB883" s="396"/>
      <c r="MTC883" s="396"/>
      <c r="MTD883" s="396"/>
      <c r="MTE883" s="396"/>
      <c r="MTF883" s="396"/>
      <c r="MTG883" s="396"/>
      <c r="MTH883" s="396"/>
      <c r="MTI883" s="396"/>
      <c r="MTJ883" s="396"/>
      <c r="MTK883" s="396"/>
      <c r="MTL883" s="396"/>
      <c r="MTM883" s="396"/>
      <c r="MTN883" s="396"/>
      <c r="MTO883" s="396"/>
      <c r="MTP883" s="396"/>
      <c r="MTQ883" s="396"/>
      <c r="MTR883" s="396"/>
      <c r="MTS883" s="396"/>
      <c r="MTT883" s="396"/>
      <c r="MTU883" s="396"/>
      <c r="MTV883" s="396"/>
      <c r="MTW883" s="396"/>
      <c r="MTX883" s="396"/>
      <c r="MTY883" s="396"/>
      <c r="MTZ883" s="396"/>
      <c r="MUA883" s="396"/>
      <c r="MUB883" s="396"/>
      <c r="MUC883" s="396"/>
      <c r="MUD883" s="396"/>
      <c r="MUE883" s="396"/>
      <c r="MUF883" s="396"/>
      <c r="MUG883" s="396"/>
      <c r="MUH883" s="396"/>
      <c r="MUI883" s="396"/>
      <c r="MUJ883" s="396"/>
      <c r="MUK883" s="396"/>
      <c r="MUL883" s="396"/>
      <c r="MUM883" s="396"/>
      <c r="MUN883" s="396"/>
      <c r="MUO883" s="396"/>
      <c r="MUP883" s="396"/>
      <c r="MUQ883" s="396"/>
      <c r="MUR883" s="396"/>
      <c r="MUS883" s="396"/>
      <c r="MUT883" s="396"/>
      <c r="MUU883" s="396"/>
      <c r="MUV883" s="396"/>
      <c r="MUW883" s="396"/>
      <c r="MUX883" s="396"/>
      <c r="MUY883" s="396"/>
      <c r="MUZ883" s="396"/>
      <c r="MVA883" s="396"/>
      <c r="MVB883" s="396"/>
      <c r="MVC883" s="396"/>
      <c r="MVD883" s="396"/>
      <c r="MVE883" s="396"/>
      <c r="MVF883" s="396"/>
      <c r="MVG883" s="396"/>
      <c r="MVH883" s="396"/>
      <c r="MVI883" s="396"/>
      <c r="MVJ883" s="396"/>
      <c r="MVK883" s="396"/>
      <c r="MVL883" s="396"/>
      <c r="MVM883" s="396"/>
      <c r="MVN883" s="396"/>
      <c r="MVO883" s="396"/>
      <c r="MVP883" s="396"/>
      <c r="MVQ883" s="396"/>
      <c r="MVR883" s="396"/>
      <c r="MVS883" s="396"/>
      <c r="MVT883" s="396"/>
      <c r="MVU883" s="396"/>
      <c r="MVV883" s="396"/>
      <c r="MVW883" s="396"/>
      <c r="MVX883" s="396"/>
      <c r="MVY883" s="396"/>
      <c r="MVZ883" s="396"/>
      <c r="MWA883" s="396"/>
      <c r="MWB883" s="396"/>
      <c r="MWC883" s="396"/>
      <c r="MWD883" s="396"/>
      <c r="MWE883" s="396"/>
      <c r="MWF883" s="396"/>
      <c r="MWG883" s="396"/>
      <c r="MWH883" s="396"/>
      <c r="MWI883" s="396"/>
      <c r="MWJ883" s="396"/>
      <c r="MWK883" s="396"/>
      <c r="MWL883" s="396"/>
      <c r="MWM883" s="396"/>
      <c r="MWN883" s="396"/>
      <c r="MWO883" s="396"/>
      <c r="MWP883" s="396"/>
      <c r="MWQ883" s="396"/>
      <c r="MWR883" s="396"/>
      <c r="MWS883" s="396"/>
      <c r="MWT883" s="396"/>
      <c r="MWU883" s="396"/>
      <c r="MWV883" s="396"/>
      <c r="MWW883" s="396"/>
      <c r="MWX883" s="396"/>
      <c r="MWY883" s="396"/>
      <c r="MWZ883" s="396"/>
      <c r="MXA883" s="396"/>
      <c r="MXB883" s="396"/>
      <c r="MXC883" s="396"/>
      <c r="MXD883" s="396"/>
      <c r="MXE883" s="396"/>
      <c r="MXF883" s="396"/>
      <c r="MXG883" s="396"/>
      <c r="MXH883" s="396"/>
      <c r="MXI883" s="396"/>
      <c r="MXJ883" s="396"/>
      <c r="MXK883" s="396"/>
      <c r="MXL883" s="396"/>
      <c r="MXM883" s="396"/>
      <c r="MXN883" s="396"/>
      <c r="MXO883" s="396"/>
      <c r="MXP883" s="396"/>
      <c r="MXQ883" s="396"/>
      <c r="MXR883" s="396"/>
      <c r="MXS883" s="396"/>
      <c r="MXT883" s="396"/>
      <c r="MXU883" s="396"/>
      <c r="MXV883" s="396"/>
      <c r="MXW883" s="396"/>
      <c r="MXX883" s="396"/>
      <c r="MXY883" s="396"/>
      <c r="MXZ883" s="396"/>
      <c r="MYA883" s="396"/>
      <c r="MYB883" s="396"/>
      <c r="MYC883" s="396"/>
      <c r="MYD883" s="396"/>
      <c r="MYE883" s="396"/>
      <c r="MYF883" s="396"/>
      <c r="MYG883" s="396"/>
      <c r="MYH883" s="396"/>
      <c r="MYI883" s="396"/>
      <c r="MYJ883" s="396"/>
      <c r="MYK883" s="396"/>
      <c r="MYL883" s="396"/>
      <c r="MYM883" s="396"/>
      <c r="MYN883" s="396"/>
      <c r="MYO883" s="396"/>
      <c r="MYP883" s="396"/>
      <c r="MYQ883" s="396"/>
      <c r="MYR883" s="396"/>
      <c r="MYS883" s="396"/>
      <c r="MYT883" s="396"/>
      <c r="MYU883" s="396"/>
      <c r="MYV883" s="396"/>
      <c r="MYW883" s="396"/>
      <c r="MYX883" s="396"/>
      <c r="MYY883" s="396"/>
      <c r="MYZ883" s="396"/>
      <c r="MZA883" s="396"/>
      <c r="MZB883" s="396"/>
      <c r="MZC883" s="396"/>
      <c r="MZD883" s="396"/>
      <c r="MZE883" s="396"/>
      <c r="MZF883" s="396"/>
      <c r="MZG883" s="396"/>
      <c r="MZH883" s="396"/>
      <c r="MZI883" s="396"/>
      <c r="MZJ883" s="396"/>
      <c r="MZK883" s="396"/>
      <c r="MZL883" s="396"/>
      <c r="MZM883" s="396"/>
      <c r="MZN883" s="396"/>
      <c r="MZO883" s="396"/>
      <c r="MZP883" s="396"/>
      <c r="MZQ883" s="396"/>
      <c r="MZR883" s="396"/>
      <c r="MZS883" s="396"/>
      <c r="MZT883" s="396"/>
      <c r="MZU883" s="396"/>
      <c r="MZV883" s="396"/>
      <c r="MZW883" s="396"/>
      <c r="MZX883" s="396"/>
      <c r="MZY883" s="396"/>
      <c r="MZZ883" s="396"/>
      <c r="NAA883" s="396"/>
      <c r="NAB883" s="396"/>
      <c r="NAC883" s="396"/>
      <c r="NAD883" s="396"/>
      <c r="NAE883" s="396"/>
      <c r="NAF883" s="396"/>
      <c r="NAG883" s="396"/>
      <c r="NAH883" s="396"/>
      <c r="NAI883" s="396"/>
      <c r="NAJ883" s="396"/>
      <c r="NAK883" s="396"/>
      <c r="NAL883" s="396"/>
      <c r="NAM883" s="396"/>
      <c r="NAN883" s="396"/>
      <c r="NAO883" s="396"/>
      <c r="NAP883" s="396"/>
      <c r="NAQ883" s="396"/>
      <c r="NAR883" s="396"/>
      <c r="NAS883" s="396"/>
      <c r="NAT883" s="396"/>
      <c r="NAU883" s="396"/>
      <c r="NAV883" s="396"/>
      <c r="NAW883" s="396"/>
      <c r="NAX883" s="396"/>
      <c r="NAY883" s="396"/>
      <c r="NAZ883" s="396"/>
      <c r="NBA883" s="396"/>
      <c r="NBB883" s="396"/>
      <c r="NBC883" s="396"/>
      <c r="NBD883" s="396"/>
      <c r="NBE883" s="396"/>
      <c r="NBF883" s="396"/>
      <c r="NBG883" s="396"/>
      <c r="NBH883" s="396"/>
      <c r="NBI883" s="396"/>
      <c r="NBJ883" s="396"/>
      <c r="NBK883" s="396"/>
      <c r="NBL883" s="396"/>
      <c r="NBM883" s="396"/>
      <c r="NBN883" s="396"/>
      <c r="NBO883" s="396"/>
      <c r="NBP883" s="396"/>
      <c r="NBQ883" s="396"/>
      <c r="NBR883" s="396"/>
      <c r="NBS883" s="396"/>
      <c r="NBT883" s="396"/>
      <c r="NBU883" s="396"/>
      <c r="NBV883" s="396"/>
      <c r="NBW883" s="396"/>
      <c r="NBX883" s="396"/>
      <c r="NBY883" s="396"/>
      <c r="NBZ883" s="396"/>
      <c r="NCA883" s="396"/>
      <c r="NCB883" s="396"/>
      <c r="NCC883" s="396"/>
      <c r="NCD883" s="396"/>
      <c r="NCE883" s="396"/>
      <c r="NCF883" s="396"/>
      <c r="NCG883" s="396"/>
      <c r="NCH883" s="396"/>
      <c r="NCI883" s="396"/>
      <c r="NCJ883" s="396"/>
      <c r="NCK883" s="396"/>
      <c r="NCL883" s="396"/>
      <c r="NCM883" s="396"/>
      <c r="NCN883" s="396"/>
      <c r="NCO883" s="396"/>
      <c r="NCP883" s="396"/>
      <c r="NCQ883" s="396"/>
      <c r="NCR883" s="396"/>
      <c r="NCS883" s="396"/>
      <c r="NCT883" s="396"/>
      <c r="NCU883" s="396"/>
      <c r="NCV883" s="396"/>
      <c r="NCW883" s="396"/>
      <c r="NCX883" s="396"/>
      <c r="NCY883" s="396"/>
      <c r="NCZ883" s="396"/>
      <c r="NDA883" s="396"/>
      <c r="NDB883" s="396"/>
      <c r="NDC883" s="396"/>
      <c r="NDD883" s="396"/>
      <c r="NDE883" s="396"/>
      <c r="NDF883" s="396"/>
      <c r="NDG883" s="396"/>
      <c r="NDH883" s="396"/>
      <c r="NDI883" s="396"/>
      <c r="NDJ883" s="396"/>
      <c r="NDK883" s="396"/>
      <c r="NDL883" s="396"/>
      <c r="NDM883" s="396"/>
      <c r="NDN883" s="396"/>
      <c r="NDO883" s="396"/>
      <c r="NDP883" s="396"/>
      <c r="NDQ883" s="396"/>
      <c r="NDR883" s="396"/>
      <c r="NDS883" s="396"/>
      <c r="NDT883" s="396"/>
      <c r="NDU883" s="396"/>
      <c r="NDV883" s="396"/>
      <c r="NDW883" s="396"/>
      <c r="NDX883" s="396"/>
      <c r="NDY883" s="396"/>
      <c r="NDZ883" s="396"/>
      <c r="NEA883" s="396"/>
      <c r="NEB883" s="396"/>
      <c r="NEC883" s="396"/>
      <c r="NED883" s="396"/>
      <c r="NEE883" s="396"/>
      <c r="NEF883" s="396"/>
      <c r="NEG883" s="396"/>
      <c r="NEH883" s="396"/>
      <c r="NEI883" s="396"/>
      <c r="NEJ883" s="396"/>
      <c r="NEK883" s="396"/>
      <c r="NEL883" s="396"/>
      <c r="NEM883" s="396"/>
      <c r="NEN883" s="396"/>
      <c r="NEO883" s="396"/>
      <c r="NEP883" s="396"/>
      <c r="NEQ883" s="396"/>
      <c r="NER883" s="396"/>
      <c r="NES883" s="396"/>
      <c r="NET883" s="396"/>
      <c r="NEU883" s="396"/>
      <c r="NEV883" s="396"/>
      <c r="NEW883" s="396"/>
      <c r="NEX883" s="396"/>
      <c r="NEY883" s="396"/>
      <c r="NEZ883" s="396"/>
      <c r="NFA883" s="396"/>
      <c r="NFB883" s="396"/>
      <c r="NFC883" s="396"/>
      <c r="NFD883" s="396"/>
      <c r="NFE883" s="396"/>
      <c r="NFF883" s="396"/>
      <c r="NFG883" s="396"/>
      <c r="NFH883" s="396"/>
      <c r="NFI883" s="396"/>
      <c r="NFJ883" s="396"/>
      <c r="NFK883" s="396"/>
      <c r="NFL883" s="396"/>
      <c r="NFM883" s="396"/>
      <c r="NFN883" s="396"/>
      <c r="NFO883" s="396"/>
      <c r="NFP883" s="396"/>
      <c r="NFQ883" s="396"/>
      <c r="NFR883" s="396"/>
      <c r="NFS883" s="396"/>
      <c r="NFT883" s="396"/>
      <c r="NFU883" s="396"/>
      <c r="NFV883" s="396"/>
      <c r="NFW883" s="396"/>
      <c r="NFX883" s="396"/>
      <c r="NFY883" s="396"/>
      <c r="NFZ883" s="396"/>
      <c r="NGA883" s="396"/>
      <c r="NGB883" s="396"/>
      <c r="NGC883" s="396"/>
      <c r="NGD883" s="396"/>
      <c r="NGE883" s="396"/>
      <c r="NGF883" s="396"/>
      <c r="NGG883" s="396"/>
      <c r="NGH883" s="396"/>
      <c r="NGI883" s="396"/>
      <c r="NGJ883" s="396"/>
      <c r="NGK883" s="396"/>
      <c r="NGL883" s="396"/>
      <c r="NGM883" s="396"/>
      <c r="NGN883" s="396"/>
      <c r="NGO883" s="396"/>
      <c r="NGP883" s="396"/>
      <c r="NGQ883" s="396"/>
      <c r="NGR883" s="396"/>
      <c r="NGS883" s="396"/>
      <c r="NGT883" s="396"/>
      <c r="NGU883" s="396"/>
      <c r="NGV883" s="396"/>
      <c r="NGW883" s="396"/>
      <c r="NGX883" s="396"/>
      <c r="NGY883" s="396"/>
      <c r="NGZ883" s="396"/>
      <c r="NHA883" s="396"/>
      <c r="NHB883" s="396"/>
      <c r="NHC883" s="396"/>
      <c r="NHD883" s="396"/>
      <c r="NHE883" s="396"/>
      <c r="NHF883" s="396"/>
      <c r="NHG883" s="396"/>
      <c r="NHH883" s="396"/>
      <c r="NHI883" s="396"/>
      <c r="NHJ883" s="396"/>
      <c r="NHK883" s="396"/>
      <c r="NHL883" s="396"/>
      <c r="NHM883" s="396"/>
      <c r="NHN883" s="396"/>
      <c r="NHO883" s="396"/>
      <c r="NHP883" s="396"/>
      <c r="NHQ883" s="396"/>
      <c r="NHR883" s="396"/>
      <c r="NHS883" s="396"/>
      <c r="NHT883" s="396"/>
      <c r="NHU883" s="396"/>
      <c r="NHV883" s="396"/>
      <c r="NHW883" s="396"/>
      <c r="NHX883" s="396"/>
      <c r="NHY883" s="396"/>
      <c r="NHZ883" s="396"/>
      <c r="NIA883" s="396"/>
      <c r="NIB883" s="396"/>
      <c r="NIC883" s="396"/>
      <c r="NID883" s="396"/>
      <c r="NIE883" s="396"/>
      <c r="NIF883" s="396"/>
      <c r="NIG883" s="396"/>
      <c r="NIH883" s="396"/>
      <c r="NII883" s="396"/>
      <c r="NIJ883" s="396"/>
      <c r="NIK883" s="396"/>
      <c r="NIL883" s="396"/>
      <c r="NIM883" s="396"/>
      <c r="NIN883" s="396"/>
      <c r="NIO883" s="396"/>
      <c r="NIP883" s="396"/>
      <c r="NIQ883" s="396"/>
      <c r="NIR883" s="396"/>
      <c r="NIS883" s="396"/>
      <c r="NIT883" s="396"/>
      <c r="NIU883" s="396"/>
      <c r="NIV883" s="396"/>
      <c r="NIW883" s="396"/>
      <c r="NIX883" s="396"/>
      <c r="NIY883" s="396"/>
      <c r="NIZ883" s="396"/>
      <c r="NJA883" s="396"/>
      <c r="NJB883" s="396"/>
      <c r="NJC883" s="396"/>
      <c r="NJD883" s="396"/>
      <c r="NJE883" s="396"/>
      <c r="NJF883" s="396"/>
      <c r="NJG883" s="396"/>
      <c r="NJH883" s="396"/>
      <c r="NJI883" s="396"/>
      <c r="NJJ883" s="396"/>
      <c r="NJK883" s="396"/>
      <c r="NJL883" s="396"/>
      <c r="NJM883" s="396"/>
      <c r="NJN883" s="396"/>
      <c r="NJO883" s="396"/>
      <c r="NJP883" s="396"/>
      <c r="NJQ883" s="396"/>
      <c r="NJR883" s="396"/>
      <c r="NJS883" s="396"/>
      <c r="NJT883" s="396"/>
      <c r="NJU883" s="396"/>
      <c r="NJV883" s="396"/>
      <c r="NJW883" s="396"/>
      <c r="NJX883" s="396"/>
      <c r="NJY883" s="396"/>
      <c r="NJZ883" s="396"/>
      <c r="NKA883" s="396"/>
      <c r="NKB883" s="396"/>
      <c r="NKC883" s="396"/>
      <c r="NKD883" s="396"/>
      <c r="NKE883" s="396"/>
      <c r="NKF883" s="396"/>
      <c r="NKG883" s="396"/>
      <c r="NKH883" s="396"/>
      <c r="NKI883" s="396"/>
      <c r="NKJ883" s="396"/>
      <c r="NKK883" s="396"/>
      <c r="NKL883" s="396"/>
      <c r="NKM883" s="396"/>
      <c r="NKN883" s="396"/>
      <c r="NKO883" s="396"/>
      <c r="NKP883" s="396"/>
      <c r="NKQ883" s="396"/>
      <c r="NKR883" s="396"/>
      <c r="NKS883" s="396"/>
      <c r="NKT883" s="396"/>
      <c r="NKU883" s="396"/>
      <c r="NKV883" s="396"/>
      <c r="NKW883" s="396"/>
      <c r="NKX883" s="396"/>
      <c r="NKY883" s="396"/>
      <c r="NKZ883" s="396"/>
      <c r="NLA883" s="396"/>
      <c r="NLB883" s="396"/>
      <c r="NLC883" s="396"/>
      <c r="NLD883" s="396"/>
      <c r="NLE883" s="396"/>
      <c r="NLF883" s="396"/>
      <c r="NLG883" s="396"/>
      <c r="NLH883" s="396"/>
      <c r="NLI883" s="396"/>
      <c r="NLJ883" s="396"/>
      <c r="NLK883" s="396"/>
      <c r="NLL883" s="396"/>
      <c r="NLM883" s="396"/>
      <c r="NLN883" s="396"/>
      <c r="NLO883" s="396"/>
      <c r="NLP883" s="396"/>
      <c r="NLQ883" s="396"/>
      <c r="NLR883" s="396"/>
      <c r="NLS883" s="396"/>
      <c r="NLT883" s="396"/>
      <c r="NLU883" s="396"/>
      <c r="NLV883" s="396"/>
      <c r="NLW883" s="396"/>
      <c r="NLX883" s="396"/>
      <c r="NLY883" s="396"/>
      <c r="NLZ883" s="396"/>
      <c r="NMA883" s="396"/>
      <c r="NMB883" s="396"/>
      <c r="NMC883" s="396"/>
      <c r="NMD883" s="396"/>
      <c r="NME883" s="396"/>
      <c r="NMF883" s="396"/>
      <c r="NMG883" s="396"/>
      <c r="NMH883" s="396"/>
      <c r="NMI883" s="396"/>
      <c r="NMJ883" s="396"/>
      <c r="NMK883" s="396"/>
      <c r="NML883" s="396"/>
      <c r="NMM883" s="396"/>
      <c r="NMN883" s="396"/>
      <c r="NMO883" s="396"/>
      <c r="NMP883" s="396"/>
      <c r="NMQ883" s="396"/>
      <c r="NMR883" s="396"/>
      <c r="NMS883" s="396"/>
      <c r="NMT883" s="396"/>
      <c r="NMU883" s="396"/>
      <c r="NMV883" s="396"/>
      <c r="NMW883" s="396"/>
      <c r="NMX883" s="396"/>
      <c r="NMY883" s="396"/>
      <c r="NMZ883" s="396"/>
      <c r="NNA883" s="396"/>
      <c r="NNB883" s="396"/>
      <c r="NNC883" s="396"/>
      <c r="NND883" s="396"/>
      <c r="NNE883" s="396"/>
      <c r="NNF883" s="396"/>
      <c r="NNG883" s="396"/>
      <c r="NNH883" s="396"/>
      <c r="NNI883" s="396"/>
      <c r="NNJ883" s="396"/>
      <c r="NNK883" s="396"/>
      <c r="NNL883" s="396"/>
      <c r="NNM883" s="396"/>
      <c r="NNN883" s="396"/>
      <c r="NNO883" s="396"/>
      <c r="NNP883" s="396"/>
      <c r="NNQ883" s="396"/>
      <c r="NNR883" s="396"/>
      <c r="NNS883" s="396"/>
      <c r="NNT883" s="396"/>
      <c r="NNU883" s="396"/>
      <c r="NNV883" s="396"/>
      <c r="NNW883" s="396"/>
      <c r="NNX883" s="396"/>
      <c r="NNY883" s="396"/>
      <c r="NNZ883" s="396"/>
      <c r="NOA883" s="396"/>
      <c r="NOB883" s="396"/>
      <c r="NOC883" s="396"/>
      <c r="NOD883" s="396"/>
      <c r="NOE883" s="396"/>
      <c r="NOF883" s="396"/>
      <c r="NOG883" s="396"/>
      <c r="NOH883" s="396"/>
      <c r="NOI883" s="396"/>
      <c r="NOJ883" s="396"/>
      <c r="NOK883" s="396"/>
      <c r="NOL883" s="396"/>
      <c r="NOM883" s="396"/>
      <c r="NON883" s="396"/>
      <c r="NOO883" s="396"/>
      <c r="NOP883" s="396"/>
      <c r="NOQ883" s="396"/>
      <c r="NOR883" s="396"/>
      <c r="NOS883" s="396"/>
      <c r="NOT883" s="396"/>
      <c r="NOU883" s="396"/>
      <c r="NOV883" s="396"/>
      <c r="NOW883" s="396"/>
      <c r="NOX883" s="396"/>
      <c r="NOY883" s="396"/>
      <c r="NOZ883" s="396"/>
      <c r="NPA883" s="396"/>
      <c r="NPB883" s="396"/>
      <c r="NPC883" s="396"/>
      <c r="NPD883" s="396"/>
      <c r="NPE883" s="396"/>
      <c r="NPF883" s="396"/>
      <c r="NPG883" s="396"/>
      <c r="NPH883" s="396"/>
      <c r="NPI883" s="396"/>
      <c r="NPJ883" s="396"/>
      <c r="NPK883" s="396"/>
      <c r="NPL883" s="396"/>
      <c r="NPM883" s="396"/>
      <c r="NPN883" s="396"/>
      <c r="NPO883" s="396"/>
      <c r="NPP883" s="396"/>
      <c r="NPQ883" s="396"/>
      <c r="NPR883" s="396"/>
      <c r="NPS883" s="396"/>
      <c r="NPT883" s="396"/>
      <c r="NPU883" s="396"/>
      <c r="NPV883" s="396"/>
      <c r="NPW883" s="396"/>
      <c r="NPX883" s="396"/>
      <c r="NPY883" s="396"/>
      <c r="NPZ883" s="396"/>
      <c r="NQA883" s="396"/>
      <c r="NQB883" s="396"/>
      <c r="NQC883" s="396"/>
      <c r="NQD883" s="396"/>
      <c r="NQE883" s="396"/>
      <c r="NQF883" s="396"/>
      <c r="NQG883" s="396"/>
      <c r="NQH883" s="396"/>
      <c r="NQI883" s="396"/>
      <c r="NQJ883" s="396"/>
      <c r="NQK883" s="396"/>
      <c r="NQL883" s="396"/>
      <c r="NQM883" s="396"/>
      <c r="NQN883" s="396"/>
      <c r="NQO883" s="396"/>
      <c r="NQP883" s="396"/>
      <c r="NQQ883" s="396"/>
      <c r="NQR883" s="396"/>
      <c r="NQS883" s="396"/>
      <c r="NQT883" s="396"/>
      <c r="NQU883" s="396"/>
      <c r="NQV883" s="396"/>
      <c r="NQW883" s="396"/>
      <c r="NQX883" s="396"/>
      <c r="NQY883" s="396"/>
      <c r="NQZ883" s="396"/>
      <c r="NRA883" s="396"/>
      <c r="NRB883" s="396"/>
      <c r="NRC883" s="396"/>
      <c r="NRD883" s="396"/>
      <c r="NRE883" s="396"/>
      <c r="NRF883" s="396"/>
      <c r="NRG883" s="396"/>
      <c r="NRH883" s="396"/>
      <c r="NRI883" s="396"/>
      <c r="NRJ883" s="396"/>
      <c r="NRK883" s="396"/>
      <c r="NRL883" s="396"/>
      <c r="NRM883" s="396"/>
      <c r="NRN883" s="396"/>
      <c r="NRO883" s="396"/>
      <c r="NRP883" s="396"/>
      <c r="NRQ883" s="396"/>
      <c r="NRR883" s="396"/>
      <c r="NRS883" s="396"/>
      <c r="NRT883" s="396"/>
      <c r="NRU883" s="396"/>
      <c r="NRV883" s="396"/>
      <c r="NRW883" s="396"/>
      <c r="NRX883" s="396"/>
      <c r="NRY883" s="396"/>
      <c r="NRZ883" s="396"/>
      <c r="NSA883" s="396"/>
      <c r="NSB883" s="396"/>
      <c r="NSC883" s="396"/>
      <c r="NSD883" s="396"/>
      <c r="NSE883" s="396"/>
      <c r="NSF883" s="396"/>
      <c r="NSG883" s="396"/>
      <c r="NSH883" s="396"/>
      <c r="NSI883" s="396"/>
      <c r="NSJ883" s="396"/>
      <c r="NSK883" s="396"/>
      <c r="NSL883" s="396"/>
      <c r="NSM883" s="396"/>
      <c r="NSN883" s="396"/>
      <c r="NSO883" s="396"/>
      <c r="NSP883" s="396"/>
      <c r="NSQ883" s="396"/>
      <c r="NSR883" s="396"/>
      <c r="NSS883" s="396"/>
      <c r="NST883" s="396"/>
      <c r="NSU883" s="396"/>
      <c r="NSV883" s="396"/>
      <c r="NSW883" s="396"/>
      <c r="NSX883" s="396"/>
      <c r="NSY883" s="396"/>
      <c r="NSZ883" s="396"/>
      <c r="NTA883" s="396"/>
      <c r="NTB883" s="396"/>
      <c r="NTC883" s="396"/>
      <c r="NTD883" s="396"/>
      <c r="NTE883" s="396"/>
      <c r="NTF883" s="396"/>
      <c r="NTG883" s="396"/>
      <c r="NTH883" s="396"/>
      <c r="NTI883" s="396"/>
      <c r="NTJ883" s="396"/>
      <c r="NTK883" s="396"/>
      <c r="NTL883" s="396"/>
      <c r="NTM883" s="396"/>
      <c r="NTN883" s="396"/>
      <c r="NTO883" s="396"/>
      <c r="NTP883" s="396"/>
      <c r="NTQ883" s="396"/>
      <c r="NTR883" s="396"/>
      <c r="NTS883" s="396"/>
      <c r="NTT883" s="396"/>
      <c r="NTU883" s="396"/>
      <c r="NTV883" s="396"/>
      <c r="NTW883" s="396"/>
      <c r="NTX883" s="396"/>
      <c r="NTY883" s="396"/>
      <c r="NTZ883" s="396"/>
      <c r="NUA883" s="396"/>
      <c r="NUB883" s="396"/>
      <c r="NUC883" s="396"/>
      <c r="NUD883" s="396"/>
      <c r="NUE883" s="396"/>
      <c r="NUF883" s="396"/>
      <c r="NUG883" s="396"/>
      <c r="NUH883" s="396"/>
      <c r="NUI883" s="396"/>
      <c r="NUJ883" s="396"/>
      <c r="NUK883" s="396"/>
      <c r="NUL883" s="396"/>
      <c r="NUM883" s="396"/>
      <c r="NUN883" s="396"/>
      <c r="NUO883" s="396"/>
      <c r="NUP883" s="396"/>
      <c r="NUQ883" s="396"/>
      <c r="NUR883" s="396"/>
      <c r="NUS883" s="396"/>
      <c r="NUT883" s="396"/>
      <c r="NUU883" s="396"/>
      <c r="NUV883" s="396"/>
      <c r="NUW883" s="396"/>
      <c r="NUX883" s="396"/>
      <c r="NUY883" s="396"/>
      <c r="NUZ883" s="396"/>
      <c r="NVA883" s="396"/>
      <c r="NVB883" s="396"/>
      <c r="NVC883" s="396"/>
      <c r="NVD883" s="396"/>
      <c r="NVE883" s="396"/>
      <c r="NVF883" s="396"/>
      <c r="NVG883" s="396"/>
      <c r="NVH883" s="396"/>
      <c r="NVI883" s="396"/>
      <c r="NVJ883" s="396"/>
      <c r="NVK883" s="396"/>
      <c r="NVL883" s="396"/>
      <c r="NVM883" s="396"/>
      <c r="NVN883" s="396"/>
      <c r="NVO883" s="396"/>
      <c r="NVP883" s="396"/>
      <c r="NVQ883" s="396"/>
      <c r="NVR883" s="396"/>
      <c r="NVS883" s="396"/>
      <c r="NVT883" s="396"/>
      <c r="NVU883" s="396"/>
      <c r="NVV883" s="396"/>
      <c r="NVW883" s="396"/>
      <c r="NVX883" s="396"/>
      <c r="NVY883" s="396"/>
      <c r="NVZ883" s="396"/>
      <c r="NWA883" s="396"/>
      <c r="NWB883" s="396"/>
      <c r="NWC883" s="396"/>
      <c r="NWD883" s="396"/>
      <c r="NWE883" s="396"/>
      <c r="NWF883" s="396"/>
      <c r="NWG883" s="396"/>
      <c r="NWH883" s="396"/>
      <c r="NWI883" s="396"/>
      <c r="NWJ883" s="396"/>
      <c r="NWK883" s="396"/>
      <c r="NWL883" s="396"/>
      <c r="NWM883" s="396"/>
      <c r="NWN883" s="396"/>
      <c r="NWO883" s="396"/>
      <c r="NWP883" s="396"/>
      <c r="NWQ883" s="396"/>
      <c r="NWR883" s="396"/>
      <c r="NWS883" s="396"/>
      <c r="NWT883" s="396"/>
      <c r="NWU883" s="396"/>
      <c r="NWV883" s="396"/>
      <c r="NWW883" s="396"/>
      <c r="NWX883" s="396"/>
      <c r="NWY883" s="396"/>
      <c r="NWZ883" s="396"/>
      <c r="NXA883" s="396"/>
      <c r="NXB883" s="396"/>
      <c r="NXC883" s="396"/>
      <c r="NXD883" s="396"/>
      <c r="NXE883" s="396"/>
      <c r="NXF883" s="396"/>
      <c r="NXG883" s="396"/>
      <c r="NXH883" s="396"/>
      <c r="NXI883" s="396"/>
      <c r="NXJ883" s="396"/>
      <c r="NXK883" s="396"/>
      <c r="NXL883" s="396"/>
      <c r="NXM883" s="396"/>
      <c r="NXN883" s="396"/>
      <c r="NXO883" s="396"/>
      <c r="NXP883" s="396"/>
      <c r="NXQ883" s="396"/>
      <c r="NXR883" s="396"/>
      <c r="NXS883" s="396"/>
      <c r="NXT883" s="396"/>
      <c r="NXU883" s="396"/>
      <c r="NXV883" s="396"/>
      <c r="NXW883" s="396"/>
      <c r="NXX883" s="396"/>
      <c r="NXY883" s="396"/>
      <c r="NXZ883" s="396"/>
      <c r="NYA883" s="396"/>
      <c r="NYB883" s="396"/>
      <c r="NYC883" s="396"/>
      <c r="NYD883" s="396"/>
      <c r="NYE883" s="396"/>
      <c r="NYF883" s="396"/>
      <c r="NYG883" s="396"/>
      <c r="NYH883" s="396"/>
      <c r="NYI883" s="396"/>
      <c r="NYJ883" s="396"/>
      <c r="NYK883" s="396"/>
      <c r="NYL883" s="396"/>
      <c r="NYM883" s="396"/>
      <c r="NYN883" s="396"/>
      <c r="NYO883" s="396"/>
      <c r="NYP883" s="396"/>
      <c r="NYQ883" s="396"/>
      <c r="NYR883" s="396"/>
      <c r="NYS883" s="396"/>
      <c r="NYT883" s="396"/>
      <c r="NYU883" s="396"/>
      <c r="NYV883" s="396"/>
      <c r="NYW883" s="396"/>
      <c r="NYX883" s="396"/>
      <c r="NYY883" s="396"/>
      <c r="NYZ883" s="396"/>
      <c r="NZA883" s="396"/>
      <c r="NZB883" s="396"/>
      <c r="NZC883" s="396"/>
      <c r="NZD883" s="396"/>
      <c r="NZE883" s="396"/>
      <c r="NZF883" s="396"/>
      <c r="NZG883" s="396"/>
      <c r="NZH883" s="396"/>
      <c r="NZI883" s="396"/>
      <c r="NZJ883" s="396"/>
      <c r="NZK883" s="396"/>
      <c r="NZL883" s="396"/>
      <c r="NZM883" s="396"/>
      <c r="NZN883" s="396"/>
      <c r="NZO883" s="396"/>
      <c r="NZP883" s="396"/>
      <c r="NZQ883" s="396"/>
      <c r="NZR883" s="396"/>
      <c r="NZS883" s="396"/>
      <c r="NZT883" s="396"/>
      <c r="NZU883" s="396"/>
      <c r="NZV883" s="396"/>
      <c r="NZW883" s="396"/>
      <c r="NZX883" s="396"/>
      <c r="NZY883" s="396"/>
      <c r="NZZ883" s="396"/>
      <c r="OAA883" s="396"/>
      <c r="OAB883" s="396"/>
      <c r="OAC883" s="396"/>
      <c r="OAD883" s="396"/>
      <c r="OAE883" s="396"/>
      <c r="OAF883" s="396"/>
      <c r="OAG883" s="396"/>
      <c r="OAH883" s="396"/>
      <c r="OAI883" s="396"/>
      <c r="OAJ883" s="396"/>
      <c r="OAK883" s="396"/>
      <c r="OAL883" s="396"/>
      <c r="OAM883" s="396"/>
      <c r="OAN883" s="396"/>
      <c r="OAO883" s="396"/>
      <c r="OAP883" s="396"/>
      <c r="OAQ883" s="396"/>
      <c r="OAR883" s="396"/>
      <c r="OAS883" s="396"/>
      <c r="OAT883" s="396"/>
      <c r="OAU883" s="396"/>
      <c r="OAV883" s="396"/>
      <c r="OAW883" s="396"/>
      <c r="OAX883" s="396"/>
      <c r="OAY883" s="396"/>
      <c r="OAZ883" s="396"/>
      <c r="OBA883" s="396"/>
      <c r="OBB883" s="396"/>
      <c r="OBC883" s="396"/>
      <c r="OBD883" s="396"/>
      <c r="OBE883" s="396"/>
      <c r="OBF883" s="396"/>
      <c r="OBG883" s="396"/>
      <c r="OBH883" s="396"/>
      <c r="OBI883" s="396"/>
      <c r="OBJ883" s="396"/>
      <c r="OBK883" s="396"/>
      <c r="OBL883" s="396"/>
      <c r="OBM883" s="396"/>
      <c r="OBN883" s="396"/>
      <c r="OBO883" s="396"/>
      <c r="OBP883" s="396"/>
      <c r="OBQ883" s="396"/>
      <c r="OBR883" s="396"/>
      <c r="OBS883" s="396"/>
      <c r="OBT883" s="396"/>
      <c r="OBU883" s="396"/>
      <c r="OBV883" s="396"/>
      <c r="OBW883" s="396"/>
      <c r="OBX883" s="396"/>
      <c r="OBY883" s="396"/>
      <c r="OBZ883" s="396"/>
      <c r="OCA883" s="396"/>
      <c r="OCB883" s="396"/>
      <c r="OCC883" s="396"/>
      <c r="OCD883" s="396"/>
      <c r="OCE883" s="396"/>
      <c r="OCF883" s="396"/>
      <c r="OCG883" s="396"/>
      <c r="OCH883" s="396"/>
      <c r="OCI883" s="396"/>
      <c r="OCJ883" s="396"/>
      <c r="OCK883" s="396"/>
      <c r="OCL883" s="396"/>
      <c r="OCM883" s="396"/>
      <c r="OCN883" s="396"/>
      <c r="OCO883" s="396"/>
      <c r="OCP883" s="396"/>
      <c r="OCQ883" s="396"/>
      <c r="OCR883" s="396"/>
      <c r="OCS883" s="396"/>
      <c r="OCT883" s="396"/>
      <c r="OCU883" s="396"/>
      <c r="OCV883" s="396"/>
      <c r="OCW883" s="396"/>
      <c r="OCX883" s="396"/>
      <c r="OCY883" s="396"/>
      <c r="OCZ883" s="396"/>
      <c r="ODA883" s="396"/>
      <c r="ODB883" s="396"/>
      <c r="ODC883" s="396"/>
      <c r="ODD883" s="396"/>
      <c r="ODE883" s="396"/>
      <c r="ODF883" s="396"/>
      <c r="ODG883" s="396"/>
      <c r="ODH883" s="396"/>
      <c r="ODI883" s="396"/>
      <c r="ODJ883" s="396"/>
      <c r="ODK883" s="396"/>
      <c r="ODL883" s="396"/>
      <c r="ODM883" s="396"/>
      <c r="ODN883" s="396"/>
      <c r="ODO883" s="396"/>
      <c r="ODP883" s="396"/>
      <c r="ODQ883" s="396"/>
      <c r="ODR883" s="396"/>
      <c r="ODS883" s="396"/>
      <c r="ODT883" s="396"/>
      <c r="ODU883" s="396"/>
      <c r="ODV883" s="396"/>
      <c r="ODW883" s="396"/>
      <c r="ODX883" s="396"/>
      <c r="ODY883" s="396"/>
      <c r="ODZ883" s="396"/>
      <c r="OEA883" s="396"/>
      <c r="OEB883" s="396"/>
      <c r="OEC883" s="396"/>
      <c r="OED883" s="396"/>
      <c r="OEE883" s="396"/>
      <c r="OEF883" s="396"/>
      <c r="OEG883" s="396"/>
      <c r="OEH883" s="396"/>
      <c r="OEI883" s="396"/>
      <c r="OEJ883" s="396"/>
      <c r="OEK883" s="396"/>
      <c r="OEL883" s="396"/>
      <c r="OEM883" s="396"/>
      <c r="OEN883" s="396"/>
      <c r="OEO883" s="396"/>
      <c r="OEP883" s="396"/>
      <c r="OEQ883" s="396"/>
      <c r="OER883" s="396"/>
      <c r="OES883" s="396"/>
      <c r="OET883" s="396"/>
      <c r="OEU883" s="396"/>
      <c r="OEV883" s="396"/>
      <c r="OEW883" s="396"/>
      <c r="OEX883" s="396"/>
      <c r="OEY883" s="396"/>
      <c r="OEZ883" s="396"/>
      <c r="OFA883" s="396"/>
      <c r="OFB883" s="396"/>
      <c r="OFC883" s="396"/>
      <c r="OFD883" s="396"/>
      <c r="OFE883" s="396"/>
      <c r="OFF883" s="396"/>
      <c r="OFG883" s="396"/>
      <c r="OFH883" s="396"/>
      <c r="OFI883" s="396"/>
      <c r="OFJ883" s="396"/>
      <c r="OFK883" s="396"/>
      <c r="OFL883" s="396"/>
      <c r="OFM883" s="396"/>
      <c r="OFN883" s="396"/>
      <c r="OFO883" s="396"/>
      <c r="OFP883" s="396"/>
      <c r="OFQ883" s="396"/>
      <c r="OFR883" s="396"/>
      <c r="OFS883" s="396"/>
      <c r="OFT883" s="396"/>
      <c r="OFU883" s="396"/>
      <c r="OFV883" s="396"/>
      <c r="OFW883" s="396"/>
      <c r="OFX883" s="396"/>
      <c r="OFY883" s="396"/>
      <c r="OFZ883" s="396"/>
      <c r="OGA883" s="396"/>
      <c r="OGB883" s="396"/>
      <c r="OGC883" s="396"/>
      <c r="OGD883" s="396"/>
      <c r="OGE883" s="396"/>
      <c r="OGF883" s="396"/>
      <c r="OGG883" s="396"/>
      <c r="OGH883" s="396"/>
      <c r="OGI883" s="396"/>
      <c r="OGJ883" s="396"/>
      <c r="OGK883" s="396"/>
      <c r="OGL883" s="396"/>
      <c r="OGM883" s="396"/>
      <c r="OGN883" s="396"/>
      <c r="OGO883" s="396"/>
      <c r="OGP883" s="396"/>
      <c r="OGQ883" s="396"/>
      <c r="OGR883" s="396"/>
      <c r="OGS883" s="396"/>
      <c r="OGT883" s="396"/>
      <c r="OGU883" s="396"/>
      <c r="OGV883" s="396"/>
      <c r="OGW883" s="396"/>
      <c r="OGX883" s="396"/>
      <c r="OGY883" s="396"/>
      <c r="OGZ883" s="396"/>
      <c r="OHA883" s="396"/>
      <c r="OHB883" s="396"/>
      <c r="OHC883" s="396"/>
      <c r="OHD883" s="396"/>
      <c r="OHE883" s="396"/>
      <c r="OHF883" s="396"/>
      <c r="OHG883" s="396"/>
      <c r="OHH883" s="396"/>
      <c r="OHI883" s="396"/>
      <c r="OHJ883" s="396"/>
      <c r="OHK883" s="396"/>
      <c r="OHL883" s="396"/>
      <c r="OHM883" s="396"/>
      <c r="OHN883" s="396"/>
      <c r="OHO883" s="396"/>
      <c r="OHP883" s="396"/>
      <c r="OHQ883" s="396"/>
      <c r="OHR883" s="396"/>
      <c r="OHS883" s="396"/>
      <c r="OHT883" s="396"/>
      <c r="OHU883" s="396"/>
      <c r="OHV883" s="396"/>
      <c r="OHW883" s="396"/>
      <c r="OHX883" s="396"/>
      <c r="OHY883" s="396"/>
      <c r="OHZ883" s="396"/>
      <c r="OIA883" s="396"/>
      <c r="OIB883" s="396"/>
      <c r="OIC883" s="396"/>
      <c r="OID883" s="396"/>
      <c r="OIE883" s="396"/>
      <c r="OIF883" s="396"/>
      <c r="OIG883" s="396"/>
      <c r="OIH883" s="396"/>
      <c r="OII883" s="396"/>
      <c r="OIJ883" s="396"/>
      <c r="OIK883" s="396"/>
      <c r="OIL883" s="396"/>
      <c r="OIM883" s="396"/>
      <c r="OIN883" s="396"/>
      <c r="OIO883" s="396"/>
      <c r="OIP883" s="396"/>
      <c r="OIQ883" s="396"/>
      <c r="OIR883" s="396"/>
      <c r="OIS883" s="396"/>
      <c r="OIT883" s="396"/>
      <c r="OIU883" s="396"/>
      <c r="OIV883" s="396"/>
      <c r="OIW883" s="396"/>
      <c r="OIX883" s="396"/>
      <c r="OIY883" s="396"/>
      <c r="OIZ883" s="396"/>
      <c r="OJA883" s="396"/>
      <c r="OJB883" s="396"/>
      <c r="OJC883" s="396"/>
      <c r="OJD883" s="396"/>
      <c r="OJE883" s="396"/>
      <c r="OJF883" s="396"/>
      <c r="OJG883" s="396"/>
      <c r="OJH883" s="396"/>
      <c r="OJI883" s="396"/>
      <c r="OJJ883" s="396"/>
      <c r="OJK883" s="396"/>
      <c r="OJL883" s="396"/>
      <c r="OJM883" s="396"/>
      <c r="OJN883" s="396"/>
      <c r="OJO883" s="396"/>
      <c r="OJP883" s="396"/>
      <c r="OJQ883" s="396"/>
      <c r="OJR883" s="396"/>
      <c r="OJS883" s="396"/>
      <c r="OJT883" s="396"/>
      <c r="OJU883" s="396"/>
      <c r="OJV883" s="396"/>
      <c r="OJW883" s="396"/>
      <c r="OJX883" s="396"/>
      <c r="OJY883" s="396"/>
      <c r="OJZ883" s="396"/>
      <c r="OKA883" s="396"/>
      <c r="OKB883" s="396"/>
      <c r="OKC883" s="396"/>
      <c r="OKD883" s="396"/>
      <c r="OKE883" s="396"/>
      <c r="OKF883" s="396"/>
      <c r="OKG883" s="396"/>
      <c r="OKH883" s="396"/>
      <c r="OKI883" s="396"/>
      <c r="OKJ883" s="396"/>
      <c r="OKK883" s="396"/>
      <c r="OKL883" s="396"/>
      <c r="OKM883" s="396"/>
      <c r="OKN883" s="396"/>
      <c r="OKO883" s="396"/>
      <c r="OKP883" s="396"/>
      <c r="OKQ883" s="396"/>
      <c r="OKR883" s="396"/>
      <c r="OKS883" s="396"/>
      <c r="OKT883" s="396"/>
      <c r="OKU883" s="396"/>
      <c r="OKV883" s="396"/>
      <c r="OKW883" s="396"/>
      <c r="OKX883" s="396"/>
      <c r="OKY883" s="396"/>
      <c r="OKZ883" s="396"/>
      <c r="OLA883" s="396"/>
      <c r="OLB883" s="396"/>
      <c r="OLC883" s="396"/>
      <c r="OLD883" s="396"/>
      <c r="OLE883" s="396"/>
      <c r="OLF883" s="396"/>
      <c r="OLG883" s="396"/>
      <c r="OLH883" s="396"/>
      <c r="OLI883" s="396"/>
      <c r="OLJ883" s="396"/>
      <c r="OLK883" s="396"/>
      <c r="OLL883" s="396"/>
      <c r="OLM883" s="396"/>
      <c r="OLN883" s="396"/>
      <c r="OLO883" s="396"/>
      <c r="OLP883" s="396"/>
      <c r="OLQ883" s="396"/>
      <c r="OLR883" s="396"/>
      <c r="OLS883" s="396"/>
      <c r="OLT883" s="396"/>
      <c r="OLU883" s="396"/>
      <c r="OLV883" s="396"/>
      <c r="OLW883" s="396"/>
      <c r="OLX883" s="396"/>
      <c r="OLY883" s="396"/>
      <c r="OLZ883" s="396"/>
      <c r="OMA883" s="396"/>
      <c r="OMB883" s="396"/>
      <c r="OMC883" s="396"/>
      <c r="OMD883" s="396"/>
      <c r="OME883" s="396"/>
      <c r="OMF883" s="396"/>
      <c r="OMG883" s="396"/>
      <c r="OMH883" s="396"/>
      <c r="OMI883" s="396"/>
      <c r="OMJ883" s="396"/>
      <c r="OMK883" s="396"/>
      <c r="OML883" s="396"/>
      <c r="OMM883" s="396"/>
      <c r="OMN883" s="396"/>
      <c r="OMO883" s="396"/>
      <c r="OMP883" s="396"/>
      <c r="OMQ883" s="396"/>
      <c r="OMR883" s="396"/>
      <c r="OMS883" s="396"/>
      <c r="OMT883" s="396"/>
      <c r="OMU883" s="396"/>
      <c r="OMV883" s="396"/>
      <c r="OMW883" s="396"/>
      <c r="OMX883" s="396"/>
      <c r="OMY883" s="396"/>
      <c r="OMZ883" s="396"/>
      <c r="ONA883" s="396"/>
      <c r="ONB883" s="396"/>
      <c r="ONC883" s="396"/>
      <c r="OND883" s="396"/>
      <c r="ONE883" s="396"/>
      <c r="ONF883" s="396"/>
      <c r="ONG883" s="396"/>
      <c r="ONH883" s="396"/>
      <c r="ONI883" s="396"/>
      <c r="ONJ883" s="396"/>
      <c r="ONK883" s="396"/>
      <c r="ONL883" s="396"/>
      <c r="ONM883" s="396"/>
      <c r="ONN883" s="396"/>
      <c r="ONO883" s="396"/>
      <c r="ONP883" s="396"/>
      <c r="ONQ883" s="396"/>
      <c r="ONR883" s="396"/>
      <c r="ONS883" s="396"/>
      <c r="ONT883" s="396"/>
      <c r="ONU883" s="396"/>
      <c r="ONV883" s="396"/>
      <c r="ONW883" s="396"/>
      <c r="ONX883" s="396"/>
      <c r="ONY883" s="396"/>
      <c r="ONZ883" s="396"/>
      <c r="OOA883" s="396"/>
      <c r="OOB883" s="396"/>
      <c r="OOC883" s="396"/>
      <c r="OOD883" s="396"/>
      <c r="OOE883" s="396"/>
      <c r="OOF883" s="396"/>
      <c r="OOG883" s="396"/>
      <c r="OOH883" s="396"/>
      <c r="OOI883" s="396"/>
      <c r="OOJ883" s="396"/>
      <c r="OOK883" s="396"/>
      <c r="OOL883" s="396"/>
      <c r="OOM883" s="396"/>
      <c r="OON883" s="396"/>
      <c r="OOO883" s="396"/>
      <c r="OOP883" s="396"/>
      <c r="OOQ883" s="396"/>
      <c r="OOR883" s="396"/>
      <c r="OOS883" s="396"/>
      <c r="OOT883" s="396"/>
      <c r="OOU883" s="396"/>
      <c r="OOV883" s="396"/>
      <c r="OOW883" s="396"/>
      <c r="OOX883" s="396"/>
      <c r="OOY883" s="396"/>
      <c r="OOZ883" s="396"/>
      <c r="OPA883" s="396"/>
      <c r="OPB883" s="396"/>
      <c r="OPC883" s="396"/>
      <c r="OPD883" s="396"/>
      <c r="OPE883" s="396"/>
      <c r="OPF883" s="396"/>
      <c r="OPG883" s="396"/>
      <c r="OPH883" s="396"/>
      <c r="OPI883" s="396"/>
      <c r="OPJ883" s="396"/>
      <c r="OPK883" s="396"/>
      <c r="OPL883" s="396"/>
      <c r="OPM883" s="396"/>
      <c r="OPN883" s="396"/>
      <c r="OPO883" s="396"/>
      <c r="OPP883" s="396"/>
      <c r="OPQ883" s="396"/>
      <c r="OPR883" s="396"/>
      <c r="OPS883" s="396"/>
      <c r="OPT883" s="396"/>
      <c r="OPU883" s="396"/>
      <c r="OPV883" s="396"/>
      <c r="OPW883" s="396"/>
      <c r="OPX883" s="396"/>
      <c r="OPY883" s="396"/>
      <c r="OPZ883" s="396"/>
      <c r="OQA883" s="396"/>
      <c r="OQB883" s="396"/>
      <c r="OQC883" s="396"/>
      <c r="OQD883" s="396"/>
      <c r="OQE883" s="396"/>
      <c r="OQF883" s="396"/>
      <c r="OQG883" s="396"/>
      <c r="OQH883" s="396"/>
      <c r="OQI883" s="396"/>
      <c r="OQJ883" s="396"/>
      <c r="OQK883" s="396"/>
      <c r="OQL883" s="396"/>
      <c r="OQM883" s="396"/>
      <c r="OQN883" s="396"/>
      <c r="OQO883" s="396"/>
      <c r="OQP883" s="396"/>
      <c r="OQQ883" s="396"/>
      <c r="OQR883" s="396"/>
      <c r="OQS883" s="396"/>
      <c r="OQT883" s="396"/>
      <c r="OQU883" s="396"/>
      <c r="OQV883" s="396"/>
      <c r="OQW883" s="396"/>
      <c r="OQX883" s="396"/>
      <c r="OQY883" s="396"/>
      <c r="OQZ883" s="396"/>
      <c r="ORA883" s="396"/>
      <c r="ORB883" s="396"/>
      <c r="ORC883" s="396"/>
      <c r="ORD883" s="396"/>
      <c r="ORE883" s="396"/>
      <c r="ORF883" s="396"/>
      <c r="ORG883" s="396"/>
      <c r="ORH883" s="396"/>
      <c r="ORI883" s="396"/>
      <c r="ORJ883" s="396"/>
      <c r="ORK883" s="396"/>
      <c r="ORL883" s="396"/>
      <c r="ORM883" s="396"/>
      <c r="ORN883" s="396"/>
      <c r="ORO883" s="396"/>
      <c r="ORP883" s="396"/>
      <c r="ORQ883" s="396"/>
      <c r="ORR883" s="396"/>
      <c r="ORS883" s="396"/>
      <c r="ORT883" s="396"/>
      <c r="ORU883" s="396"/>
      <c r="ORV883" s="396"/>
      <c r="ORW883" s="396"/>
      <c r="ORX883" s="396"/>
      <c r="ORY883" s="396"/>
      <c r="ORZ883" s="396"/>
      <c r="OSA883" s="396"/>
      <c r="OSB883" s="396"/>
      <c r="OSC883" s="396"/>
      <c r="OSD883" s="396"/>
      <c r="OSE883" s="396"/>
      <c r="OSF883" s="396"/>
      <c r="OSG883" s="396"/>
      <c r="OSH883" s="396"/>
      <c r="OSI883" s="396"/>
      <c r="OSJ883" s="396"/>
      <c r="OSK883" s="396"/>
      <c r="OSL883" s="396"/>
      <c r="OSM883" s="396"/>
      <c r="OSN883" s="396"/>
      <c r="OSO883" s="396"/>
      <c r="OSP883" s="396"/>
      <c r="OSQ883" s="396"/>
      <c r="OSR883" s="396"/>
      <c r="OSS883" s="396"/>
      <c r="OST883" s="396"/>
      <c r="OSU883" s="396"/>
      <c r="OSV883" s="396"/>
      <c r="OSW883" s="396"/>
      <c r="OSX883" s="396"/>
      <c r="OSY883" s="396"/>
      <c r="OSZ883" s="396"/>
      <c r="OTA883" s="396"/>
      <c r="OTB883" s="396"/>
      <c r="OTC883" s="396"/>
      <c r="OTD883" s="396"/>
      <c r="OTE883" s="396"/>
      <c r="OTF883" s="396"/>
      <c r="OTG883" s="396"/>
      <c r="OTH883" s="396"/>
      <c r="OTI883" s="396"/>
      <c r="OTJ883" s="396"/>
      <c r="OTK883" s="396"/>
      <c r="OTL883" s="396"/>
      <c r="OTM883" s="396"/>
      <c r="OTN883" s="396"/>
      <c r="OTO883" s="396"/>
      <c r="OTP883" s="396"/>
      <c r="OTQ883" s="396"/>
      <c r="OTR883" s="396"/>
      <c r="OTS883" s="396"/>
      <c r="OTT883" s="396"/>
      <c r="OTU883" s="396"/>
      <c r="OTV883" s="396"/>
      <c r="OTW883" s="396"/>
      <c r="OTX883" s="396"/>
      <c r="OTY883" s="396"/>
      <c r="OTZ883" s="396"/>
      <c r="OUA883" s="396"/>
      <c r="OUB883" s="396"/>
      <c r="OUC883" s="396"/>
      <c r="OUD883" s="396"/>
      <c r="OUE883" s="396"/>
      <c r="OUF883" s="396"/>
      <c r="OUG883" s="396"/>
      <c r="OUH883" s="396"/>
      <c r="OUI883" s="396"/>
      <c r="OUJ883" s="396"/>
      <c r="OUK883" s="396"/>
      <c r="OUL883" s="396"/>
      <c r="OUM883" s="396"/>
      <c r="OUN883" s="396"/>
      <c r="OUO883" s="396"/>
      <c r="OUP883" s="396"/>
      <c r="OUQ883" s="396"/>
      <c r="OUR883" s="396"/>
      <c r="OUS883" s="396"/>
      <c r="OUT883" s="396"/>
      <c r="OUU883" s="396"/>
      <c r="OUV883" s="396"/>
      <c r="OUW883" s="396"/>
      <c r="OUX883" s="396"/>
      <c r="OUY883" s="396"/>
      <c r="OUZ883" s="396"/>
      <c r="OVA883" s="396"/>
      <c r="OVB883" s="396"/>
      <c r="OVC883" s="396"/>
      <c r="OVD883" s="396"/>
      <c r="OVE883" s="396"/>
      <c r="OVF883" s="396"/>
      <c r="OVG883" s="396"/>
      <c r="OVH883" s="396"/>
      <c r="OVI883" s="396"/>
      <c r="OVJ883" s="396"/>
      <c r="OVK883" s="396"/>
      <c r="OVL883" s="396"/>
      <c r="OVM883" s="396"/>
      <c r="OVN883" s="396"/>
      <c r="OVO883" s="396"/>
      <c r="OVP883" s="396"/>
      <c r="OVQ883" s="396"/>
      <c r="OVR883" s="396"/>
      <c r="OVS883" s="396"/>
      <c r="OVT883" s="396"/>
      <c r="OVU883" s="396"/>
      <c r="OVV883" s="396"/>
      <c r="OVW883" s="396"/>
      <c r="OVX883" s="396"/>
      <c r="OVY883" s="396"/>
      <c r="OVZ883" s="396"/>
      <c r="OWA883" s="396"/>
      <c r="OWB883" s="396"/>
      <c r="OWC883" s="396"/>
      <c r="OWD883" s="396"/>
      <c r="OWE883" s="396"/>
      <c r="OWF883" s="396"/>
      <c r="OWG883" s="396"/>
      <c r="OWH883" s="396"/>
      <c r="OWI883" s="396"/>
      <c r="OWJ883" s="396"/>
      <c r="OWK883" s="396"/>
      <c r="OWL883" s="396"/>
      <c r="OWM883" s="396"/>
      <c r="OWN883" s="396"/>
      <c r="OWO883" s="396"/>
      <c r="OWP883" s="396"/>
      <c r="OWQ883" s="396"/>
      <c r="OWR883" s="396"/>
      <c r="OWS883" s="396"/>
      <c r="OWT883" s="396"/>
      <c r="OWU883" s="396"/>
      <c r="OWV883" s="396"/>
      <c r="OWW883" s="396"/>
      <c r="OWX883" s="396"/>
      <c r="OWY883" s="396"/>
      <c r="OWZ883" s="396"/>
      <c r="OXA883" s="396"/>
      <c r="OXB883" s="396"/>
      <c r="OXC883" s="396"/>
      <c r="OXD883" s="396"/>
      <c r="OXE883" s="396"/>
      <c r="OXF883" s="396"/>
      <c r="OXG883" s="396"/>
      <c r="OXH883" s="396"/>
      <c r="OXI883" s="396"/>
      <c r="OXJ883" s="396"/>
      <c r="OXK883" s="396"/>
      <c r="OXL883" s="396"/>
      <c r="OXM883" s="396"/>
      <c r="OXN883" s="396"/>
      <c r="OXO883" s="396"/>
      <c r="OXP883" s="396"/>
      <c r="OXQ883" s="396"/>
      <c r="OXR883" s="396"/>
      <c r="OXS883" s="396"/>
      <c r="OXT883" s="396"/>
      <c r="OXU883" s="396"/>
      <c r="OXV883" s="396"/>
      <c r="OXW883" s="396"/>
      <c r="OXX883" s="396"/>
      <c r="OXY883" s="396"/>
      <c r="OXZ883" s="396"/>
      <c r="OYA883" s="396"/>
      <c r="OYB883" s="396"/>
      <c r="OYC883" s="396"/>
      <c r="OYD883" s="396"/>
      <c r="OYE883" s="396"/>
      <c r="OYF883" s="396"/>
      <c r="OYG883" s="396"/>
      <c r="OYH883" s="396"/>
      <c r="OYI883" s="396"/>
      <c r="OYJ883" s="396"/>
      <c r="OYK883" s="396"/>
      <c r="OYL883" s="396"/>
      <c r="OYM883" s="396"/>
      <c r="OYN883" s="396"/>
      <c r="OYO883" s="396"/>
      <c r="OYP883" s="396"/>
      <c r="OYQ883" s="396"/>
      <c r="OYR883" s="396"/>
      <c r="OYS883" s="396"/>
      <c r="OYT883" s="396"/>
      <c r="OYU883" s="396"/>
      <c r="OYV883" s="396"/>
      <c r="OYW883" s="396"/>
      <c r="OYX883" s="396"/>
      <c r="OYY883" s="396"/>
      <c r="OYZ883" s="396"/>
      <c r="OZA883" s="396"/>
      <c r="OZB883" s="396"/>
      <c r="OZC883" s="396"/>
      <c r="OZD883" s="396"/>
      <c r="OZE883" s="396"/>
      <c r="OZF883" s="396"/>
      <c r="OZG883" s="396"/>
      <c r="OZH883" s="396"/>
      <c r="OZI883" s="396"/>
      <c r="OZJ883" s="396"/>
      <c r="OZK883" s="396"/>
      <c r="OZL883" s="396"/>
      <c r="OZM883" s="396"/>
      <c r="OZN883" s="396"/>
      <c r="OZO883" s="396"/>
      <c r="OZP883" s="396"/>
      <c r="OZQ883" s="396"/>
      <c r="OZR883" s="396"/>
      <c r="OZS883" s="396"/>
      <c r="OZT883" s="396"/>
      <c r="OZU883" s="396"/>
      <c r="OZV883" s="396"/>
      <c r="OZW883" s="396"/>
      <c r="OZX883" s="396"/>
      <c r="OZY883" s="396"/>
      <c r="OZZ883" s="396"/>
      <c r="PAA883" s="396"/>
      <c r="PAB883" s="396"/>
      <c r="PAC883" s="396"/>
      <c r="PAD883" s="396"/>
      <c r="PAE883" s="396"/>
      <c r="PAF883" s="396"/>
      <c r="PAG883" s="396"/>
      <c r="PAH883" s="396"/>
      <c r="PAI883" s="396"/>
      <c r="PAJ883" s="396"/>
      <c r="PAK883" s="396"/>
      <c r="PAL883" s="396"/>
      <c r="PAM883" s="396"/>
      <c r="PAN883" s="396"/>
      <c r="PAO883" s="396"/>
      <c r="PAP883" s="396"/>
      <c r="PAQ883" s="396"/>
      <c r="PAR883" s="396"/>
      <c r="PAS883" s="396"/>
      <c r="PAT883" s="396"/>
      <c r="PAU883" s="396"/>
      <c r="PAV883" s="396"/>
      <c r="PAW883" s="396"/>
      <c r="PAX883" s="396"/>
      <c r="PAY883" s="396"/>
      <c r="PAZ883" s="396"/>
      <c r="PBA883" s="396"/>
      <c r="PBB883" s="396"/>
      <c r="PBC883" s="396"/>
      <c r="PBD883" s="396"/>
      <c r="PBE883" s="396"/>
      <c r="PBF883" s="396"/>
      <c r="PBG883" s="396"/>
      <c r="PBH883" s="396"/>
      <c r="PBI883" s="396"/>
      <c r="PBJ883" s="396"/>
      <c r="PBK883" s="396"/>
      <c r="PBL883" s="396"/>
      <c r="PBM883" s="396"/>
      <c r="PBN883" s="396"/>
      <c r="PBO883" s="396"/>
      <c r="PBP883" s="396"/>
      <c r="PBQ883" s="396"/>
      <c r="PBR883" s="396"/>
      <c r="PBS883" s="396"/>
      <c r="PBT883" s="396"/>
      <c r="PBU883" s="396"/>
      <c r="PBV883" s="396"/>
      <c r="PBW883" s="396"/>
      <c r="PBX883" s="396"/>
      <c r="PBY883" s="396"/>
      <c r="PBZ883" s="396"/>
      <c r="PCA883" s="396"/>
      <c r="PCB883" s="396"/>
      <c r="PCC883" s="396"/>
      <c r="PCD883" s="396"/>
      <c r="PCE883" s="396"/>
      <c r="PCF883" s="396"/>
      <c r="PCG883" s="396"/>
      <c r="PCH883" s="396"/>
      <c r="PCI883" s="396"/>
      <c r="PCJ883" s="396"/>
      <c r="PCK883" s="396"/>
      <c r="PCL883" s="396"/>
      <c r="PCM883" s="396"/>
      <c r="PCN883" s="396"/>
      <c r="PCO883" s="396"/>
      <c r="PCP883" s="396"/>
      <c r="PCQ883" s="396"/>
      <c r="PCR883" s="396"/>
      <c r="PCS883" s="396"/>
      <c r="PCT883" s="396"/>
      <c r="PCU883" s="396"/>
      <c r="PCV883" s="396"/>
      <c r="PCW883" s="396"/>
      <c r="PCX883" s="396"/>
      <c r="PCY883" s="396"/>
      <c r="PCZ883" s="396"/>
      <c r="PDA883" s="396"/>
      <c r="PDB883" s="396"/>
      <c r="PDC883" s="396"/>
      <c r="PDD883" s="396"/>
      <c r="PDE883" s="396"/>
      <c r="PDF883" s="396"/>
      <c r="PDG883" s="396"/>
      <c r="PDH883" s="396"/>
      <c r="PDI883" s="396"/>
      <c r="PDJ883" s="396"/>
      <c r="PDK883" s="396"/>
      <c r="PDL883" s="396"/>
      <c r="PDM883" s="396"/>
      <c r="PDN883" s="396"/>
      <c r="PDO883" s="396"/>
      <c r="PDP883" s="396"/>
      <c r="PDQ883" s="396"/>
      <c r="PDR883" s="396"/>
      <c r="PDS883" s="396"/>
      <c r="PDT883" s="396"/>
      <c r="PDU883" s="396"/>
      <c r="PDV883" s="396"/>
      <c r="PDW883" s="396"/>
      <c r="PDX883" s="396"/>
      <c r="PDY883" s="396"/>
      <c r="PDZ883" s="396"/>
      <c r="PEA883" s="396"/>
      <c r="PEB883" s="396"/>
      <c r="PEC883" s="396"/>
      <c r="PED883" s="396"/>
      <c r="PEE883" s="396"/>
      <c r="PEF883" s="396"/>
      <c r="PEG883" s="396"/>
      <c r="PEH883" s="396"/>
      <c r="PEI883" s="396"/>
      <c r="PEJ883" s="396"/>
      <c r="PEK883" s="396"/>
      <c r="PEL883" s="396"/>
      <c r="PEM883" s="396"/>
      <c r="PEN883" s="396"/>
      <c r="PEO883" s="396"/>
      <c r="PEP883" s="396"/>
      <c r="PEQ883" s="396"/>
      <c r="PER883" s="396"/>
      <c r="PES883" s="396"/>
      <c r="PET883" s="396"/>
      <c r="PEU883" s="396"/>
      <c r="PEV883" s="396"/>
      <c r="PEW883" s="396"/>
      <c r="PEX883" s="396"/>
      <c r="PEY883" s="396"/>
      <c r="PEZ883" s="396"/>
      <c r="PFA883" s="396"/>
      <c r="PFB883" s="396"/>
      <c r="PFC883" s="396"/>
      <c r="PFD883" s="396"/>
      <c r="PFE883" s="396"/>
      <c r="PFF883" s="396"/>
      <c r="PFG883" s="396"/>
      <c r="PFH883" s="396"/>
      <c r="PFI883" s="396"/>
      <c r="PFJ883" s="396"/>
      <c r="PFK883" s="396"/>
      <c r="PFL883" s="396"/>
      <c r="PFM883" s="396"/>
      <c r="PFN883" s="396"/>
      <c r="PFO883" s="396"/>
      <c r="PFP883" s="396"/>
      <c r="PFQ883" s="396"/>
      <c r="PFR883" s="396"/>
      <c r="PFS883" s="396"/>
      <c r="PFT883" s="396"/>
      <c r="PFU883" s="396"/>
      <c r="PFV883" s="396"/>
      <c r="PFW883" s="396"/>
      <c r="PFX883" s="396"/>
      <c r="PFY883" s="396"/>
      <c r="PFZ883" s="396"/>
      <c r="PGA883" s="396"/>
      <c r="PGB883" s="396"/>
      <c r="PGC883" s="396"/>
      <c r="PGD883" s="396"/>
      <c r="PGE883" s="396"/>
      <c r="PGF883" s="396"/>
      <c r="PGG883" s="396"/>
      <c r="PGH883" s="396"/>
      <c r="PGI883" s="396"/>
      <c r="PGJ883" s="396"/>
      <c r="PGK883" s="396"/>
      <c r="PGL883" s="396"/>
      <c r="PGM883" s="396"/>
      <c r="PGN883" s="396"/>
      <c r="PGO883" s="396"/>
      <c r="PGP883" s="396"/>
      <c r="PGQ883" s="396"/>
      <c r="PGR883" s="396"/>
      <c r="PGS883" s="396"/>
      <c r="PGT883" s="396"/>
      <c r="PGU883" s="396"/>
      <c r="PGV883" s="396"/>
      <c r="PGW883" s="396"/>
      <c r="PGX883" s="396"/>
      <c r="PGY883" s="396"/>
      <c r="PGZ883" s="396"/>
      <c r="PHA883" s="396"/>
      <c r="PHB883" s="396"/>
      <c r="PHC883" s="396"/>
      <c r="PHD883" s="396"/>
      <c r="PHE883" s="396"/>
      <c r="PHF883" s="396"/>
      <c r="PHG883" s="396"/>
      <c r="PHH883" s="396"/>
      <c r="PHI883" s="396"/>
      <c r="PHJ883" s="396"/>
      <c r="PHK883" s="396"/>
      <c r="PHL883" s="396"/>
      <c r="PHM883" s="396"/>
      <c r="PHN883" s="396"/>
      <c r="PHO883" s="396"/>
      <c r="PHP883" s="396"/>
      <c r="PHQ883" s="396"/>
      <c r="PHR883" s="396"/>
      <c r="PHS883" s="396"/>
      <c r="PHT883" s="396"/>
      <c r="PHU883" s="396"/>
      <c r="PHV883" s="396"/>
      <c r="PHW883" s="396"/>
      <c r="PHX883" s="396"/>
      <c r="PHY883" s="396"/>
      <c r="PHZ883" s="396"/>
      <c r="PIA883" s="396"/>
      <c r="PIB883" s="396"/>
      <c r="PIC883" s="396"/>
      <c r="PID883" s="396"/>
      <c r="PIE883" s="396"/>
      <c r="PIF883" s="396"/>
      <c r="PIG883" s="396"/>
      <c r="PIH883" s="396"/>
      <c r="PII883" s="396"/>
      <c r="PIJ883" s="396"/>
      <c r="PIK883" s="396"/>
      <c r="PIL883" s="396"/>
      <c r="PIM883" s="396"/>
      <c r="PIN883" s="396"/>
      <c r="PIO883" s="396"/>
      <c r="PIP883" s="396"/>
      <c r="PIQ883" s="396"/>
      <c r="PIR883" s="396"/>
      <c r="PIS883" s="396"/>
      <c r="PIT883" s="396"/>
      <c r="PIU883" s="396"/>
      <c r="PIV883" s="396"/>
      <c r="PIW883" s="396"/>
      <c r="PIX883" s="396"/>
      <c r="PIY883" s="396"/>
      <c r="PIZ883" s="396"/>
      <c r="PJA883" s="396"/>
      <c r="PJB883" s="396"/>
      <c r="PJC883" s="396"/>
      <c r="PJD883" s="396"/>
      <c r="PJE883" s="396"/>
      <c r="PJF883" s="396"/>
      <c r="PJG883" s="396"/>
      <c r="PJH883" s="396"/>
      <c r="PJI883" s="396"/>
      <c r="PJJ883" s="396"/>
      <c r="PJK883" s="396"/>
      <c r="PJL883" s="396"/>
      <c r="PJM883" s="396"/>
      <c r="PJN883" s="396"/>
      <c r="PJO883" s="396"/>
      <c r="PJP883" s="396"/>
      <c r="PJQ883" s="396"/>
      <c r="PJR883" s="396"/>
      <c r="PJS883" s="396"/>
      <c r="PJT883" s="396"/>
      <c r="PJU883" s="396"/>
      <c r="PJV883" s="396"/>
      <c r="PJW883" s="396"/>
      <c r="PJX883" s="396"/>
      <c r="PJY883" s="396"/>
      <c r="PJZ883" s="396"/>
      <c r="PKA883" s="396"/>
      <c r="PKB883" s="396"/>
      <c r="PKC883" s="396"/>
      <c r="PKD883" s="396"/>
      <c r="PKE883" s="396"/>
      <c r="PKF883" s="396"/>
      <c r="PKG883" s="396"/>
      <c r="PKH883" s="396"/>
      <c r="PKI883" s="396"/>
      <c r="PKJ883" s="396"/>
      <c r="PKK883" s="396"/>
      <c r="PKL883" s="396"/>
      <c r="PKM883" s="396"/>
      <c r="PKN883" s="396"/>
      <c r="PKO883" s="396"/>
      <c r="PKP883" s="396"/>
      <c r="PKQ883" s="396"/>
      <c r="PKR883" s="396"/>
      <c r="PKS883" s="396"/>
      <c r="PKT883" s="396"/>
      <c r="PKU883" s="396"/>
      <c r="PKV883" s="396"/>
      <c r="PKW883" s="396"/>
      <c r="PKX883" s="396"/>
      <c r="PKY883" s="396"/>
      <c r="PKZ883" s="396"/>
      <c r="PLA883" s="396"/>
      <c r="PLB883" s="396"/>
      <c r="PLC883" s="396"/>
      <c r="PLD883" s="396"/>
      <c r="PLE883" s="396"/>
      <c r="PLF883" s="396"/>
      <c r="PLG883" s="396"/>
      <c r="PLH883" s="396"/>
      <c r="PLI883" s="396"/>
      <c r="PLJ883" s="396"/>
      <c r="PLK883" s="396"/>
      <c r="PLL883" s="396"/>
      <c r="PLM883" s="396"/>
      <c r="PLN883" s="396"/>
      <c r="PLO883" s="396"/>
      <c r="PLP883" s="396"/>
      <c r="PLQ883" s="396"/>
      <c r="PLR883" s="396"/>
      <c r="PLS883" s="396"/>
      <c r="PLT883" s="396"/>
      <c r="PLU883" s="396"/>
      <c r="PLV883" s="396"/>
      <c r="PLW883" s="396"/>
      <c r="PLX883" s="396"/>
      <c r="PLY883" s="396"/>
      <c r="PLZ883" s="396"/>
      <c r="PMA883" s="396"/>
      <c r="PMB883" s="396"/>
      <c r="PMC883" s="396"/>
      <c r="PMD883" s="396"/>
      <c r="PME883" s="396"/>
      <c r="PMF883" s="396"/>
      <c r="PMG883" s="396"/>
      <c r="PMH883" s="396"/>
      <c r="PMI883" s="396"/>
      <c r="PMJ883" s="396"/>
      <c r="PMK883" s="396"/>
      <c r="PML883" s="396"/>
      <c r="PMM883" s="396"/>
      <c r="PMN883" s="396"/>
      <c r="PMO883" s="396"/>
      <c r="PMP883" s="396"/>
      <c r="PMQ883" s="396"/>
      <c r="PMR883" s="396"/>
      <c r="PMS883" s="396"/>
      <c r="PMT883" s="396"/>
      <c r="PMU883" s="396"/>
      <c r="PMV883" s="396"/>
      <c r="PMW883" s="396"/>
      <c r="PMX883" s="396"/>
      <c r="PMY883" s="396"/>
      <c r="PMZ883" s="396"/>
      <c r="PNA883" s="396"/>
      <c r="PNB883" s="396"/>
      <c r="PNC883" s="396"/>
      <c r="PND883" s="396"/>
      <c r="PNE883" s="396"/>
      <c r="PNF883" s="396"/>
      <c r="PNG883" s="396"/>
      <c r="PNH883" s="396"/>
      <c r="PNI883" s="396"/>
      <c r="PNJ883" s="396"/>
      <c r="PNK883" s="396"/>
      <c r="PNL883" s="396"/>
      <c r="PNM883" s="396"/>
      <c r="PNN883" s="396"/>
      <c r="PNO883" s="396"/>
      <c r="PNP883" s="396"/>
      <c r="PNQ883" s="396"/>
      <c r="PNR883" s="396"/>
      <c r="PNS883" s="396"/>
      <c r="PNT883" s="396"/>
      <c r="PNU883" s="396"/>
      <c r="PNV883" s="396"/>
      <c r="PNW883" s="396"/>
      <c r="PNX883" s="396"/>
      <c r="PNY883" s="396"/>
      <c r="PNZ883" s="396"/>
      <c r="POA883" s="396"/>
      <c r="POB883" s="396"/>
      <c r="POC883" s="396"/>
      <c r="POD883" s="396"/>
      <c r="POE883" s="396"/>
      <c r="POF883" s="396"/>
      <c r="POG883" s="396"/>
      <c r="POH883" s="396"/>
      <c r="POI883" s="396"/>
      <c r="POJ883" s="396"/>
      <c r="POK883" s="396"/>
      <c r="POL883" s="396"/>
      <c r="POM883" s="396"/>
      <c r="PON883" s="396"/>
      <c r="POO883" s="396"/>
      <c r="POP883" s="396"/>
      <c r="POQ883" s="396"/>
      <c r="POR883" s="396"/>
      <c r="POS883" s="396"/>
      <c r="POT883" s="396"/>
      <c r="POU883" s="396"/>
      <c r="POV883" s="396"/>
      <c r="POW883" s="396"/>
      <c r="POX883" s="396"/>
      <c r="POY883" s="396"/>
      <c r="POZ883" s="396"/>
      <c r="PPA883" s="396"/>
      <c r="PPB883" s="396"/>
      <c r="PPC883" s="396"/>
      <c r="PPD883" s="396"/>
      <c r="PPE883" s="396"/>
      <c r="PPF883" s="396"/>
      <c r="PPG883" s="396"/>
      <c r="PPH883" s="396"/>
      <c r="PPI883" s="396"/>
      <c r="PPJ883" s="396"/>
      <c r="PPK883" s="396"/>
      <c r="PPL883" s="396"/>
      <c r="PPM883" s="396"/>
      <c r="PPN883" s="396"/>
      <c r="PPO883" s="396"/>
      <c r="PPP883" s="396"/>
      <c r="PPQ883" s="396"/>
      <c r="PPR883" s="396"/>
      <c r="PPS883" s="396"/>
      <c r="PPT883" s="396"/>
      <c r="PPU883" s="396"/>
      <c r="PPV883" s="396"/>
      <c r="PPW883" s="396"/>
      <c r="PPX883" s="396"/>
      <c r="PPY883" s="396"/>
      <c r="PPZ883" s="396"/>
      <c r="PQA883" s="396"/>
      <c r="PQB883" s="396"/>
      <c r="PQC883" s="396"/>
      <c r="PQD883" s="396"/>
      <c r="PQE883" s="396"/>
      <c r="PQF883" s="396"/>
      <c r="PQG883" s="396"/>
      <c r="PQH883" s="396"/>
      <c r="PQI883" s="396"/>
      <c r="PQJ883" s="396"/>
      <c r="PQK883" s="396"/>
      <c r="PQL883" s="396"/>
      <c r="PQM883" s="396"/>
      <c r="PQN883" s="396"/>
      <c r="PQO883" s="396"/>
      <c r="PQP883" s="396"/>
      <c r="PQQ883" s="396"/>
      <c r="PQR883" s="396"/>
      <c r="PQS883" s="396"/>
      <c r="PQT883" s="396"/>
      <c r="PQU883" s="396"/>
      <c r="PQV883" s="396"/>
      <c r="PQW883" s="396"/>
      <c r="PQX883" s="396"/>
      <c r="PQY883" s="396"/>
      <c r="PQZ883" s="396"/>
      <c r="PRA883" s="396"/>
      <c r="PRB883" s="396"/>
      <c r="PRC883" s="396"/>
      <c r="PRD883" s="396"/>
      <c r="PRE883" s="396"/>
      <c r="PRF883" s="396"/>
      <c r="PRG883" s="396"/>
      <c r="PRH883" s="396"/>
      <c r="PRI883" s="396"/>
      <c r="PRJ883" s="396"/>
      <c r="PRK883" s="396"/>
      <c r="PRL883" s="396"/>
      <c r="PRM883" s="396"/>
      <c r="PRN883" s="396"/>
      <c r="PRO883" s="396"/>
      <c r="PRP883" s="396"/>
      <c r="PRQ883" s="396"/>
      <c r="PRR883" s="396"/>
      <c r="PRS883" s="396"/>
      <c r="PRT883" s="396"/>
      <c r="PRU883" s="396"/>
      <c r="PRV883" s="396"/>
      <c r="PRW883" s="396"/>
      <c r="PRX883" s="396"/>
      <c r="PRY883" s="396"/>
      <c r="PRZ883" s="396"/>
      <c r="PSA883" s="396"/>
      <c r="PSB883" s="396"/>
      <c r="PSC883" s="396"/>
      <c r="PSD883" s="396"/>
      <c r="PSE883" s="396"/>
      <c r="PSF883" s="396"/>
      <c r="PSG883" s="396"/>
      <c r="PSH883" s="396"/>
      <c r="PSI883" s="396"/>
      <c r="PSJ883" s="396"/>
      <c r="PSK883" s="396"/>
      <c r="PSL883" s="396"/>
      <c r="PSM883" s="396"/>
      <c r="PSN883" s="396"/>
      <c r="PSO883" s="396"/>
      <c r="PSP883" s="396"/>
      <c r="PSQ883" s="396"/>
      <c r="PSR883" s="396"/>
      <c r="PSS883" s="396"/>
      <c r="PST883" s="396"/>
      <c r="PSU883" s="396"/>
      <c r="PSV883" s="396"/>
      <c r="PSW883" s="396"/>
      <c r="PSX883" s="396"/>
      <c r="PSY883" s="396"/>
      <c r="PSZ883" s="396"/>
      <c r="PTA883" s="396"/>
      <c r="PTB883" s="396"/>
      <c r="PTC883" s="396"/>
      <c r="PTD883" s="396"/>
      <c r="PTE883" s="396"/>
      <c r="PTF883" s="396"/>
      <c r="PTG883" s="396"/>
      <c r="PTH883" s="396"/>
      <c r="PTI883" s="396"/>
      <c r="PTJ883" s="396"/>
      <c r="PTK883" s="396"/>
      <c r="PTL883" s="396"/>
      <c r="PTM883" s="396"/>
      <c r="PTN883" s="396"/>
      <c r="PTO883" s="396"/>
      <c r="PTP883" s="396"/>
      <c r="PTQ883" s="396"/>
      <c r="PTR883" s="396"/>
      <c r="PTS883" s="396"/>
      <c r="PTT883" s="396"/>
      <c r="PTU883" s="396"/>
      <c r="PTV883" s="396"/>
      <c r="PTW883" s="396"/>
      <c r="PTX883" s="396"/>
      <c r="PTY883" s="396"/>
      <c r="PTZ883" s="396"/>
      <c r="PUA883" s="396"/>
      <c r="PUB883" s="396"/>
      <c r="PUC883" s="396"/>
      <c r="PUD883" s="396"/>
      <c r="PUE883" s="396"/>
      <c r="PUF883" s="396"/>
      <c r="PUG883" s="396"/>
      <c r="PUH883" s="396"/>
      <c r="PUI883" s="396"/>
      <c r="PUJ883" s="396"/>
      <c r="PUK883" s="396"/>
      <c r="PUL883" s="396"/>
      <c r="PUM883" s="396"/>
      <c r="PUN883" s="396"/>
      <c r="PUO883" s="396"/>
      <c r="PUP883" s="396"/>
      <c r="PUQ883" s="396"/>
      <c r="PUR883" s="396"/>
      <c r="PUS883" s="396"/>
      <c r="PUT883" s="396"/>
      <c r="PUU883" s="396"/>
      <c r="PUV883" s="396"/>
      <c r="PUW883" s="396"/>
      <c r="PUX883" s="396"/>
      <c r="PUY883" s="396"/>
      <c r="PUZ883" s="396"/>
      <c r="PVA883" s="396"/>
      <c r="PVB883" s="396"/>
      <c r="PVC883" s="396"/>
      <c r="PVD883" s="396"/>
      <c r="PVE883" s="396"/>
      <c r="PVF883" s="396"/>
      <c r="PVG883" s="396"/>
      <c r="PVH883" s="396"/>
      <c r="PVI883" s="396"/>
      <c r="PVJ883" s="396"/>
      <c r="PVK883" s="396"/>
      <c r="PVL883" s="396"/>
      <c r="PVM883" s="396"/>
      <c r="PVN883" s="396"/>
      <c r="PVO883" s="396"/>
      <c r="PVP883" s="396"/>
      <c r="PVQ883" s="396"/>
      <c r="PVR883" s="396"/>
      <c r="PVS883" s="396"/>
      <c r="PVT883" s="396"/>
      <c r="PVU883" s="396"/>
      <c r="PVV883" s="396"/>
      <c r="PVW883" s="396"/>
      <c r="PVX883" s="396"/>
      <c r="PVY883" s="396"/>
      <c r="PVZ883" s="396"/>
      <c r="PWA883" s="396"/>
      <c r="PWB883" s="396"/>
      <c r="PWC883" s="396"/>
      <c r="PWD883" s="396"/>
      <c r="PWE883" s="396"/>
      <c r="PWF883" s="396"/>
      <c r="PWG883" s="396"/>
      <c r="PWH883" s="396"/>
      <c r="PWI883" s="396"/>
      <c r="PWJ883" s="396"/>
      <c r="PWK883" s="396"/>
      <c r="PWL883" s="396"/>
      <c r="PWM883" s="396"/>
      <c r="PWN883" s="396"/>
      <c r="PWO883" s="396"/>
      <c r="PWP883" s="396"/>
      <c r="PWQ883" s="396"/>
      <c r="PWR883" s="396"/>
      <c r="PWS883" s="396"/>
      <c r="PWT883" s="396"/>
      <c r="PWU883" s="396"/>
      <c r="PWV883" s="396"/>
      <c r="PWW883" s="396"/>
      <c r="PWX883" s="396"/>
      <c r="PWY883" s="396"/>
      <c r="PWZ883" s="396"/>
      <c r="PXA883" s="396"/>
      <c r="PXB883" s="396"/>
      <c r="PXC883" s="396"/>
      <c r="PXD883" s="396"/>
      <c r="PXE883" s="396"/>
      <c r="PXF883" s="396"/>
      <c r="PXG883" s="396"/>
      <c r="PXH883" s="396"/>
      <c r="PXI883" s="396"/>
      <c r="PXJ883" s="396"/>
      <c r="PXK883" s="396"/>
      <c r="PXL883" s="396"/>
      <c r="PXM883" s="396"/>
      <c r="PXN883" s="396"/>
      <c r="PXO883" s="396"/>
      <c r="PXP883" s="396"/>
      <c r="PXQ883" s="396"/>
      <c r="PXR883" s="396"/>
      <c r="PXS883" s="396"/>
      <c r="PXT883" s="396"/>
      <c r="PXU883" s="396"/>
      <c r="PXV883" s="396"/>
      <c r="PXW883" s="396"/>
      <c r="PXX883" s="396"/>
      <c r="PXY883" s="396"/>
      <c r="PXZ883" s="396"/>
      <c r="PYA883" s="396"/>
      <c r="PYB883" s="396"/>
      <c r="PYC883" s="396"/>
      <c r="PYD883" s="396"/>
      <c r="PYE883" s="396"/>
      <c r="PYF883" s="396"/>
      <c r="PYG883" s="396"/>
      <c r="PYH883" s="396"/>
      <c r="PYI883" s="396"/>
      <c r="PYJ883" s="396"/>
      <c r="PYK883" s="396"/>
      <c r="PYL883" s="396"/>
      <c r="PYM883" s="396"/>
      <c r="PYN883" s="396"/>
      <c r="PYO883" s="396"/>
      <c r="PYP883" s="396"/>
      <c r="PYQ883" s="396"/>
      <c r="PYR883" s="396"/>
      <c r="PYS883" s="396"/>
      <c r="PYT883" s="396"/>
      <c r="PYU883" s="396"/>
      <c r="PYV883" s="396"/>
      <c r="PYW883" s="396"/>
      <c r="PYX883" s="396"/>
      <c r="PYY883" s="396"/>
      <c r="PYZ883" s="396"/>
      <c r="PZA883" s="396"/>
      <c r="PZB883" s="396"/>
      <c r="PZC883" s="396"/>
      <c r="PZD883" s="396"/>
      <c r="PZE883" s="396"/>
      <c r="PZF883" s="396"/>
      <c r="PZG883" s="396"/>
      <c r="PZH883" s="396"/>
      <c r="PZI883" s="396"/>
      <c r="PZJ883" s="396"/>
      <c r="PZK883" s="396"/>
      <c r="PZL883" s="396"/>
      <c r="PZM883" s="396"/>
      <c r="PZN883" s="396"/>
      <c r="PZO883" s="396"/>
      <c r="PZP883" s="396"/>
      <c r="PZQ883" s="396"/>
      <c r="PZR883" s="396"/>
      <c r="PZS883" s="396"/>
      <c r="PZT883" s="396"/>
      <c r="PZU883" s="396"/>
      <c r="PZV883" s="396"/>
      <c r="PZW883" s="396"/>
      <c r="PZX883" s="396"/>
      <c r="PZY883" s="396"/>
      <c r="PZZ883" s="396"/>
      <c r="QAA883" s="396"/>
      <c r="QAB883" s="396"/>
      <c r="QAC883" s="396"/>
      <c r="QAD883" s="396"/>
      <c r="QAE883" s="396"/>
      <c r="QAF883" s="396"/>
      <c r="QAG883" s="396"/>
      <c r="QAH883" s="396"/>
      <c r="QAI883" s="396"/>
      <c r="QAJ883" s="396"/>
      <c r="QAK883" s="396"/>
      <c r="QAL883" s="396"/>
      <c r="QAM883" s="396"/>
      <c r="QAN883" s="396"/>
      <c r="QAO883" s="396"/>
      <c r="QAP883" s="396"/>
      <c r="QAQ883" s="396"/>
      <c r="QAR883" s="396"/>
      <c r="QAS883" s="396"/>
      <c r="QAT883" s="396"/>
      <c r="QAU883" s="396"/>
      <c r="QAV883" s="396"/>
      <c r="QAW883" s="396"/>
      <c r="QAX883" s="396"/>
      <c r="QAY883" s="396"/>
      <c r="QAZ883" s="396"/>
      <c r="QBA883" s="396"/>
      <c r="QBB883" s="396"/>
      <c r="QBC883" s="396"/>
      <c r="QBD883" s="396"/>
      <c r="QBE883" s="396"/>
      <c r="QBF883" s="396"/>
      <c r="QBG883" s="396"/>
      <c r="QBH883" s="396"/>
      <c r="QBI883" s="396"/>
      <c r="QBJ883" s="396"/>
      <c r="QBK883" s="396"/>
      <c r="QBL883" s="396"/>
      <c r="QBM883" s="396"/>
      <c r="QBN883" s="396"/>
      <c r="QBO883" s="396"/>
      <c r="QBP883" s="396"/>
      <c r="QBQ883" s="396"/>
      <c r="QBR883" s="396"/>
      <c r="QBS883" s="396"/>
      <c r="QBT883" s="396"/>
      <c r="QBU883" s="396"/>
      <c r="QBV883" s="396"/>
      <c r="QBW883" s="396"/>
      <c r="QBX883" s="396"/>
      <c r="QBY883" s="396"/>
      <c r="QBZ883" s="396"/>
      <c r="QCA883" s="396"/>
      <c r="QCB883" s="396"/>
      <c r="QCC883" s="396"/>
      <c r="QCD883" s="396"/>
      <c r="QCE883" s="396"/>
      <c r="QCF883" s="396"/>
      <c r="QCG883" s="396"/>
      <c r="QCH883" s="396"/>
      <c r="QCI883" s="396"/>
      <c r="QCJ883" s="396"/>
      <c r="QCK883" s="396"/>
      <c r="QCL883" s="396"/>
      <c r="QCM883" s="396"/>
      <c r="QCN883" s="396"/>
      <c r="QCO883" s="396"/>
      <c r="QCP883" s="396"/>
      <c r="QCQ883" s="396"/>
      <c r="QCR883" s="396"/>
      <c r="QCS883" s="396"/>
      <c r="QCT883" s="396"/>
      <c r="QCU883" s="396"/>
      <c r="QCV883" s="396"/>
      <c r="QCW883" s="396"/>
      <c r="QCX883" s="396"/>
      <c r="QCY883" s="396"/>
      <c r="QCZ883" s="396"/>
      <c r="QDA883" s="396"/>
      <c r="QDB883" s="396"/>
      <c r="QDC883" s="396"/>
      <c r="QDD883" s="396"/>
      <c r="QDE883" s="396"/>
      <c r="QDF883" s="396"/>
      <c r="QDG883" s="396"/>
      <c r="QDH883" s="396"/>
      <c r="QDI883" s="396"/>
      <c r="QDJ883" s="396"/>
      <c r="QDK883" s="396"/>
      <c r="QDL883" s="396"/>
      <c r="QDM883" s="396"/>
      <c r="QDN883" s="396"/>
      <c r="QDO883" s="396"/>
      <c r="QDP883" s="396"/>
      <c r="QDQ883" s="396"/>
      <c r="QDR883" s="396"/>
      <c r="QDS883" s="396"/>
      <c r="QDT883" s="396"/>
      <c r="QDU883" s="396"/>
      <c r="QDV883" s="396"/>
      <c r="QDW883" s="396"/>
      <c r="QDX883" s="396"/>
      <c r="QDY883" s="396"/>
      <c r="QDZ883" s="396"/>
      <c r="QEA883" s="396"/>
      <c r="QEB883" s="396"/>
      <c r="QEC883" s="396"/>
      <c r="QED883" s="396"/>
      <c r="QEE883" s="396"/>
      <c r="QEF883" s="396"/>
      <c r="QEG883" s="396"/>
      <c r="QEH883" s="396"/>
      <c r="QEI883" s="396"/>
      <c r="QEJ883" s="396"/>
      <c r="QEK883" s="396"/>
      <c r="QEL883" s="396"/>
      <c r="QEM883" s="396"/>
      <c r="QEN883" s="396"/>
      <c r="QEO883" s="396"/>
      <c r="QEP883" s="396"/>
      <c r="QEQ883" s="396"/>
      <c r="QER883" s="396"/>
      <c r="QES883" s="396"/>
      <c r="QET883" s="396"/>
      <c r="QEU883" s="396"/>
      <c r="QEV883" s="396"/>
      <c r="QEW883" s="396"/>
      <c r="QEX883" s="396"/>
      <c r="QEY883" s="396"/>
      <c r="QEZ883" s="396"/>
      <c r="QFA883" s="396"/>
      <c r="QFB883" s="396"/>
      <c r="QFC883" s="396"/>
      <c r="QFD883" s="396"/>
      <c r="QFE883" s="396"/>
      <c r="QFF883" s="396"/>
      <c r="QFG883" s="396"/>
      <c r="QFH883" s="396"/>
      <c r="QFI883" s="396"/>
      <c r="QFJ883" s="396"/>
      <c r="QFK883" s="396"/>
      <c r="QFL883" s="396"/>
      <c r="QFM883" s="396"/>
      <c r="QFN883" s="396"/>
      <c r="QFO883" s="396"/>
      <c r="QFP883" s="396"/>
      <c r="QFQ883" s="396"/>
      <c r="QFR883" s="396"/>
      <c r="QFS883" s="396"/>
      <c r="QFT883" s="396"/>
      <c r="QFU883" s="396"/>
      <c r="QFV883" s="396"/>
      <c r="QFW883" s="396"/>
      <c r="QFX883" s="396"/>
      <c r="QFY883" s="396"/>
      <c r="QFZ883" s="396"/>
      <c r="QGA883" s="396"/>
      <c r="QGB883" s="396"/>
      <c r="QGC883" s="396"/>
      <c r="QGD883" s="396"/>
      <c r="QGE883" s="396"/>
      <c r="QGF883" s="396"/>
      <c r="QGG883" s="396"/>
      <c r="QGH883" s="396"/>
      <c r="QGI883" s="396"/>
      <c r="QGJ883" s="396"/>
      <c r="QGK883" s="396"/>
      <c r="QGL883" s="396"/>
      <c r="QGM883" s="396"/>
      <c r="QGN883" s="396"/>
      <c r="QGO883" s="396"/>
      <c r="QGP883" s="396"/>
      <c r="QGQ883" s="396"/>
      <c r="QGR883" s="396"/>
      <c r="QGS883" s="396"/>
      <c r="QGT883" s="396"/>
      <c r="QGU883" s="396"/>
      <c r="QGV883" s="396"/>
      <c r="QGW883" s="396"/>
      <c r="QGX883" s="396"/>
      <c r="QGY883" s="396"/>
      <c r="QGZ883" s="396"/>
      <c r="QHA883" s="396"/>
      <c r="QHB883" s="396"/>
      <c r="QHC883" s="396"/>
      <c r="QHD883" s="396"/>
      <c r="QHE883" s="396"/>
      <c r="QHF883" s="396"/>
      <c r="QHG883" s="396"/>
      <c r="QHH883" s="396"/>
      <c r="QHI883" s="396"/>
      <c r="QHJ883" s="396"/>
      <c r="QHK883" s="396"/>
      <c r="QHL883" s="396"/>
      <c r="QHM883" s="396"/>
      <c r="QHN883" s="396"/>
      <c r="QHO883" s="396"/>
      <c r="QHP883" s="396"/>
      <c r="QHQ883" s="396"/>
      <c r="QHR883" s="396"/>
      <c r="QHS883" s="396"/>
      <c r="QHT883" s="396"/>
      <c r="QHU883" s="396"/>
      <c r="QHV883" s="396"/>
      <c r="QHW883" s="396"/>
      <c r="QHX883" s="396"/>
      <c r="QHY883" s="396"/>
      <c r="QHZ883" s="396"/>
      <c r="QIA883" s="396"/>
      <c r="QIB883" s="396"/>
      <c r="QIC883" s="396"/>
      <c r="QID883" s="396"/>
      <c r="QIE883" s="396"/>
      <c r="QIF883" s="396"/>
      <c r="QIG883" s="396"/>
      <c r="QIH883" s="396"/>
      <c r="QII883" s="396"/>
      <c r="QIJ883" s="396"/>
      <c r="QIK883" s="396"/>
      <c r="QIL883" s="396"/>
      <c r="QIM883" s="396"/>
      <c r="QIN883" s="396"/>
      <c r="QIO883" s="396"/>
      <c r="QIP883" s="396"/>
      <c r="QIQ883" s="396"/>
      <c r="QIR883" s="396"/>
      <c r="QIS883" s="396"/>
      <c r="QIT883" s="396"/>
      <c r="QIU883" s="396"/>
      <c r="QIV883" s="396"/>
      <c r="QIW883" s="396"/>
      <c r="QIX883" s="396"/>
      <c r="QIY883" s="396"/>
      <c r="QIZ883" s="396"/>
      <c r="QJA883" s="396"/>
      <c r="QJB883" s="396"/>
      <c r="QJC883" s="396"/>
      <c r="QJD883" s="396"/>
      <c r="QJE883" s="396"/>
      <c r="QJF883" s="396"/>
      <c r="QJG883" s="396"/>
      <c r="QJH883" s="396"/>
      <c r="QJI883" s="396"/>
      <c r="QJJ883" s="396"/>
      <c r="QJK883" s="396"/>
      <c r="QJL883" s="396"/>
      <c r="QJM883" s="396"/>
      <c r="QJN883" s="396"/>
      <c r="QJO883" s="396"/>
      <c r="QJP883" s="396"/>
      <c r="QJQ883" s="396"/>
      <c r="QJR883" s="396"/>
      <c r="QJS883" s="396"/>
      <c r="QJT883" s="396"/>
      <c r="QJU883" s="396"/>
      <c r="QJV883" s="396"/>
      <c r="QJW883" s="396"/>
      <c r="QJX883" s="396"/>
      <c r="QJY883" s="396"/>
      <c r="QJZ883" s="396"/>
      <c r="QKA883" s="396"/>
      <c r="QKB883" s="396"/>
      <c r="QKC883" s="396"/>
      <c r="QKD883" s="396"/>
      <c r="QKE883" s="396"/>
      <c r="QKF883" s="396"/>
      <c r="QKG883" s="396"/>
      <c r="QKH883" s="396"/>
      <c r="QKI883" s="396"/>
      <c r="QKJ883" s="396"/>
      <c r="QKK883" s="396"/>
      <c r="QKL883" s="396"/>
      <c r="QKM883" s="396"/>
      <c r="QKN883" s="396"/>
      <c r="QKO883" s="396"/>
      <c r="QKP883" s="396"/>
      <c r="QKQ883" s="396"/>
      <c r="QKR883" s="396"/>
      <c r="QKS883" s="396"/>
      <c r="QKT883" s="396"/>
      <c r="QKU883" s="396"/>
      <c r="QKV883" s="396"/>
      <c r="QKW883" s="396"/>
      <c r="QKX883" s="396"/>
      <c r="QKY883" s="396"/>
      <c r="QKZ883" s="396"/>
      <c r="QLA883" s="396"/>
      <c r="QLB883" s="396"/>
      <c r="QLC883" s="396"/>
      <c r="QLD883" s="396"/>
      <c r="QLE883" s="396"/>
      <c r="QLF883" s="396"/>
      <c r="QLG883" s="396"/>
      <c r="QLH883" s="396"/>
      <c r="QLI883" s="396"/>
      <c r="QLJ883" s="396"/>
      <c r="QLK883" s="396"/>
      <c r="QLL883" s="396"/>
      <c r="QLM883" s="396"/>
      <c r="QLN883" s="396"/>
      <c r="QLO883" s="396"/>
      <c r="QLP883" s="396"/>
      <c r="QLQ883" s="396"/>
      <c r="QLR883" s="396"/>
      <c r="QLS883" s="396"/>
      <c r="QLT883" s="396"/>
      <c r="QLU883" s="396"/>
      <c r="QLV883" s="396"/>
      <c r="QLW883" s="396"/>
      <c r="QLX883" s="396"/>
      <c r="QLY883" s="396"/>
      <c r="QLZ883" s="396"/>
      <c r="QMA883" s="396"/>
      <c r="QMB883" s="396"/>
      <c r="QMC883" s="396"/>
      <c r="QMD883" s="396"/>
      <c r="QME883" s="396"/>
      <c r="QMF883" s="396"/>
      <c r="QMG883" s="396"/>
      <c r="QMH883" s="396"/>
      <c r="QMI883" s="396"/>
      <c r="QMJ883" s="396"/>
      <c r="QMK883" s="396"/>
      <c r="QML883" s="396"/>
      <c r="QMM883" s="396"/>
      <c r="QMN883" s="396"/>
      <c r="QMO883" s="396"/>
      <c r="QMP883" s="396"/>
      <c r="QMQ883" s="396"/>
      <c r="QMR883" s="396"/>
      <c r="QMS883" s="396"/>
      <c r="QMT883" s="396"/>
      <c r="QMU883" s="396"/>
      <c r="QMV883" s="396"/>
      <c r="QMW883" s="396"/>
      <c r="QMX883" s="396"/>
      <c r="QMY883" s="396"/>
      <c r="QMZ883" s="396"/>
      <c r="QNA883" s="396"/>
      <c r="QNB883" s="396"/>
      <c r="QNC883" s="396"/>
      <c r="QND883" s="396"/>
      <c r="QNE883" s="396"/>
      <c r="QNF883" s="396"/>
      <c r="QNG883" s="396"/>
      <c r="QNH883" s="396"/>
      <c r="QNI883" s="396"/>
      <c r="QNJ883" s="396"/>
      <c r="QNK883" s="396"/>
      <c r="QNL883" s="396"/>
      <c r="QNM883" s="396"/>
      <c r="QNN883" s="396"/>
      <c r="QNO883" s="396"/>
      <c r="QNP883" s="396"/>
      <c r="QNQ883" s="396"/>
      <c r="QNR883" s="396"/>
      <c r="QNS883" s="396"/>
      <c r="QNT883" s="396"/>
      <c r="QNU883" s="396"/>
      <c r="QNV883" s="396"/>
      <c r="QNW883" s="396"/>
      <c r="QNX883" s="396"/>
      <c r="QNY883" s="396"/>
      <c r="QNZ883" s="396"/>
      <c r="QOA883" s="396"/>
      <c r="QOB883" s="396"/>
      <c r="QOC883" s="396"/>
      <c r="QOD883" s="396"/>
      <c r="QOE883" s="396"/>
      <c r="QOF883" s="396"/>
      <c r="QOG883" s="396"/>
      <c r="QOH883" s="396"/>
      <c r="QOI883" s="396"/>
      <c r="QOJ883" s="396"/>
      <c r="QOK883" s="396"/>
      <c r="QOL883" s="396"/>
      <c r="QOM883" s="396"/>
      <c r="QON883" s="396"/>
      <c r="QOO883" s="396"/>
      <c r="QOP883" s="396"/>
      <c r="QOQ883" s="396"/>
      <c r="QOR883" s="396"/>
      <c r="QOS883" s="396"/>
      <c r="QOT883" s="396"/>
      <c r="QOU883" s="396"/>
      <c r="QOV883" s="396"/>
      <c r="QOW883" s="396"/>
      <c r="QOX883" s="396"/>
      <c r="QOY883" s="396"/>
      <c r="QOZ883" s="396"/>
      <c r="QPA883" s="396"/>
      <c r="QPB883" s="396"/>
      <c r="QPC883" s="396"/>
      <c r="QPD883" s="396"/>
      <c r="QPE883" s="396"/>
      <c r="QPF883" s="396"/>
      <c r="QPG883" s="396"/>
      <c r="QPH883" s="396"/>
      <c r="QPI883" s="396"/>
      <c r="QPJ883" s="396"/>
      <c r="QPK883" s="396"/>
      <c r="QPL883" s="396"/>
      <c r="QPM883" s="396"/>
      <c r="QPN883" s="396"/>
      <c r="QPO883" s="396"/>
      <c r="QPP883" s="396"/>
      <c r="QPQ883" s="396"/>
      <c r="QPR883" s="396"/>
      <c r="QPS883" s="396"/>
      <c r="QPT883" s="396"/>
      <c r="QPU883" s="396"/>
      <c r="QPV883" s="396"/>
      <c r="QPW883" s="396"/>
      <c r="QPX883" s="396"/>
      <c r="QPY883" s="396"/>
      <c r="QPZ883" s="396"/>
      <c r="QQA883" s="396"/>
      <c r="QQB883" s="396"/>
      <c r="QQC883" s="396"/>
      <c r="QQD883" s="396"/>
      <c r="QQE883" s="396"/>
      <c r="QQF883" s="396"/>
      <c r="QQG883" s="396"/>
      <c r="QQH883" s="396"/>
      <c r="QQI883" s="396"/>
      <c r="QQJ883" s="396"/>
      <c r="QQK883" s="396"/>
      <c r="QQL883" s="396"/>
      <c r="QQM883" s="396"/>
      <c r="QQN883" s="396"/>
      <c r="QQO883" s="396"/>
      <c r="QQP883" s="396"/>
      <c r="QQQ883" s="396"/>
      <c r="QQR883" s="396"/>
      <c r="QQS883" s="396"/>
      <c r="QQT883" s="396"/>
      <c r="QQU883" s="396"/>
      <c r="QQV883" s="396"/>
      <c r="QQW883" s="396"/>
      <c r="QQX883" s="396"/>
      <c r="QQY883" s="396"/>
      <c r="QQZ883" s="396"/>
      <c r="QRA883" s="396"/>
      <c r="QRB883" s="396"/>
      <c r="QRC883" s="396"/>
      <c r="QRD883" s="396"/>
      <c r="QRE883" s="396"/>
      <c r="QRF883" s="396"/>
      <c r="QRG883" s="396"/>
      <c r="QRH883" s="396"/>
      <c r="QRI883" s="396"/>
      <c r="QRJ883" s="396"/>
      <c r="QRK883" s="396"/>
      <c r="QRL883" s="396"/>
      <c r="QRM883" s="396"/>
      <c r="QRN883" s="396"/>
      <c r="QRO883" s="396"/>
      <c r="QRP883" s="396"/>
      <c r="QRQ883" s="396"/>
      <c r="QRR883" s="396"/>
      <c r="QRS883" s="396"/>
      <c r="QRT883" s="396"/>
      <c r="QRU883" s="396"/>
      <c r="QRV883" s="396"/>
      <c r="QRW883" s="396"/>
      <c r="QRX883" s="396"/>
      <c r="QRY883" s="396"/>
      <c r="QRZ883" s="396"/>
      <c r="QSA883" s="396"/>
      <c r="QSB883" s="396"/>
      <c r="QSC883" s="396"/>
      <c r="QSD883" s="396"/>
      <c r="QSE883" s="396"/>
      <c r="QSF883" s="396"/>
      <c r="QSG883" s="396"/>
      <c r="QSH883" s="396"/>
      <c r="QSI883" s="396"/>
      <c r="QSJ883" s="396"/>
      <c r="QSK883" s="396"/>
      <c r="QSL883" s="396"/>
      <c r="QSM883" s="396"/>
      <c r="QSN883" s="396"/>
      <c r="QSO883" s="396"/>
      <c r="QSP883" s="396"/>
      <c r="QSQ883" s="396"/>
      <c r="QSR883" s="396"/>
      <c r="QSS883" s="396"/>
      <c r="QST883" s="396"/>
      <c r="QSU883" s="396"/>
      <c r="QSV883" s="396"/>
      <c r="QSW883" s="396"/>
      <c r="QSX883" s="396"/>
      <c r="QSY883" s="396"/>
      <c r="QSZ883" s="396"/>
      <c r="QTA883" s="396"/>
      <c r="QTB883" s="396"/>
      <c r="QTC883" s="396"/>
      <c r="QTD883" s="396"/>
      <c r="QTE883" s="396"/>
      <c r="QTF883" s="396"/>
      <c r="QTG883" s="396"/>
      <c r="QTH883" s="396"/>
      <c r="QTI883" s="396"/>
      <c r="QTJ883" s="396"/>
      <c r="QTK883" s="396"/>
      <c r="QTL883" s="396"/>
      <c r="QTM883" s="396"/>
      <c r="QTN883" s="396"/>
      <c r="QTO883" s="396"/>
      <c r="QTP883" s="396"/>
      <c r="QTQ883" s="396"/>
      <c r="QTR883" s="396"/>
      <c r="QTS883" s="396"/>
      <c r="QTT883" s="396"/>
      <c r="QTU883" s="396"/>
      <c r="QTV883" s="396"/>
      <c r="QTW883" s="396"/>
      <c r="QTX883" s="396"/>
      <c r="QTY883" s="396"/>
      <c r="QTZ883" s="396"/>
      <c r="QUA883" s="396"/>
      <c r="QUB883" s="396"/>
      <c r="QUC883" s="396"/>
      <c r="QUD883" s="396"/>
      <c r="QUE883" s="396"/>
      <c r="QUF883" s="396"/>
      <c r="QUG883" s="396"/>
      <c r="QUH883" s="396"/>
      <c r="QUI883" s="396"/>
      <c r="QUJ883" s="396"/>
      <c r="QUK883" s="396"/>
      <c r="QUL883" s="396"/>
      <c r="QUM883" s="396"/>
      <c r="QUN883" s="396"/>
      <c r="QUO883" s="396"/>
      <c r="QUP883" s="396"/>
      <c r="QUQ883" s="396"/>
      <c r="QUR883" s="396"/>
      <c r="QUS883" s="396"/>
      <c r="QUT883" s="396"/>
      <c r="QUU883" s="396"/>
      <c r="QUV883" s="396"/>
      <c r="QUW883" s="396"/>
      <c r="QUX883" s="396"/>
      <c r="QUY883" s="396"/>
      <c r="QUZ883" s="396"/>
      <c r="QVA883" s="396"/>
      <c r="QVB883" s="396"/>
      <c r="QVC883" s="396"/>
      <c r="QVD883" s="396"/>
      <c r="QVE883" s="396"/>
      <c r="QVF883" s="396"/>
      <c r="QVG883" s="396"/>
      <c r="QVH883" s="396"/>
      <c r="QVI883" s="396"/>
      <c r="QVJ883" s="396"/>
      <c r="QVK883" s="396"/>
      <c r="QVL883" s="396"/>
      <c r="QVM883" s="396"/>
      <c r="QVN883" s="396"/>
      <c r="QVO883" s="396"/>
      <c r="QVP883" s="396"/>
      <c r="QVQ883" s="396"/>
      <c r="QVR883" s="396"/>
      <c r="QVS883" s="396"/>
      <c r="QVT883" s="396"/>
      <c r="QVU883" s="396"/>
      <c r="QVV883" s="396"/>
      <c r="QVW883" s="396"/>
      <c r="QVX883" s="396"/>
      <c r="QVY883" s="396"/>
      <c r="QVZ883" s="396"/>
      <c r="QWA883" s="396"/>
      <c r="QWB883" s="396"/>
      <c r="QWC883" s="396"/>
      <c r="QWD883" s="396"/>
      <c r="QWE883" s="396"/>
      <c r="QWF883" s="396"/>
      <c r="QWG883" s="396"/>
      <c r="QWH883" s="396"/>
      <c r="QWI883" s="396"/>
      <c r="QWJ883" s="396"/>
      <c r="QWK883" s="396"/>
      <c r="QWL883" s="396"/>
      <c r="QWM883" s="396"/>
      <c r="QWN883" s="396"/>
      <c r="QWO883" s="396"/>
      <c r="QWP883" s="396"/>
      <c r="QWQ883" s="396"/>
      <c r="QWR883" s="396"/>
      <c r="QWS883" s="396"/>
      <c r="QWT883" s="396"/>
      <c r="QWU883" s="396"/>
      <c r="QWV883" s="396"/>
      <c r="QWW883" s="396"/>
      <c r="QWX883" s="396"/>
      <c r="QWY883" s="396"/>
      <c r="QWZ883" s="396"/>
      <c r="QXA883" s="396"/>
      <c r="QXB883" s="396"/>
      <c r="QXC883" s="396"/>
      <c r="QXD883" s="396"/>
      <c r="QXE883" s="396"/>
      <c r="QXF883" s="396"/>
      <c r="QXG883" s="396"/>
      <c r="QXH883" s="396"/>
      <c r="QXI883" s="396"/>
      <c r="QXJ883" s="396"/>
      <c r="QXK883" s="396"/>
      <c r="QXL883" s="396"/>
      <c r="QXM883" s="396"/>
      <c r="QXN883" s="396"/>
      <c r="QXO883" s="396"/>
      <c r="QXP883" s="396"/>
      <c r="QXQ883" s="396"/>
      <c r="QXR883" s="396"/>
      <c r="QXS883" s="396"/>
      <c r="QXT883" s="396"/>
      <c r="QXU883" s="396"/>
      <c r="QXV883" s="396"/>
      <c r="QXW883" s="396"/>
      <c r="QXX883" s="396"/>
      <c r="QXY883" s="396"/>
      <c r="QXZ883" s="396"/>
      <c r="QYA883" s="396"/>
      <c r="QYB883" s="396"/>
      <c r="QYC883" s="396"/>
      <c r="QYD883" s="396"/>
      <c r="QYE883" s="396"/>
      <c r="QYF883" s="396"/>
      <c r="QYG883" s="396"/>
      <c r="QYH883" s="396"/>
      <c r="QYI883" s="396"/>
      <c r="QYJ883" s="396"/>
      <c r="QYK883" s="396"/>
      <c r="QYL883" s="396"/>
      <c r="QYM883" s="396"/>
      <c r="QYN883" s="396"/>
      <c r="QYO883" s="396"/>
      <c r="QYP883" s="396"/>
      <c r="QYQ883" s="396"/>
      <c r="QYR883" s="396"/>
      <c r="QYS883" s="396"/>
      <c r="QYT883" s="396"/>
      <c r="QYU883" s="396"/>
      <c r="QYV883" s="396"/>
      <c r="QYW883" s="396"/>
      <c r="QYX883" s="396"/>
      <c r="QYY883" s="396"/>
      <c r="QYZ883" s="396"/>
      <c r="QZA883" s="396"/>
      <c r="QZB883" s="396"/>
      <c r="QZC883" s="396"/>
      <c r="QZD883" s="396"/>
      <c r="QZE883" s="396"/>
      <c r="QZF883" s="396"/>
      <c r="QZG883" s="396"/>
      <c r="QZH883" s="396"/>
      <c r="QZI883" s="396"/>
      <c r="QZJ883" s="396"/>
      <c r="QZK883" s="396"/>
      <c r="QZL883" s="396"/>
      <c r="QZM883" s="396"/>
      <c r="QZN883" s="396"/>
      <c r="QZO883" s="396"/>
      <c r="QZP883" s="396"/>
      <c r="QZQ883" s="396"/>
      <c r="QZR883" s="396"/>
      <c r="QZS883" s="396"/>
      <c r="QZT883" s="396"/>
      <c r="QZU883" s="396"/>
      <c r="QZV883" s="396"/>
      <c r="QZW883" s="396"/>
      <c r="QZX883" s="396"/>
      <c r="QZY883" s="396"/>
      <c r="QZZ883" s="396"/>
      <c r="RAA883" s="396"/>
      <c r="RAB883" s="396"/>
      <c r="RAC883" s="396"/>
      <c r="RAD883" s="396"/>
      <c r="RAE883" s="396"/>
      <c r="RAF883" s="396"/>
      <c r="RAG883" s="396"/>
      <c r="RAH883" s="396"/>
      <c r="RAI883" s="396"/>
      <c r="RAJ883" s="396"/>
      <c r="RAK883" s="396"/>
      <c r="RAL883" s="396"/>
      <c r="RAM883" s="396"/>
      <c r="RAN883" s="396"/>
      <c r="RAO883" s="396"/>
      <c r="RAP883" s="396"/>
      <c r="RAQ883" s="396"/>
      <c r="RAR883" s="396"/>
      <c r="RAS883" s="396"/>
      <c r="RAT883" s="396"/>
      <c r="RAU883" s="396"/>
      <c r="RAV883" s="396"/>
      <c r="RAW883" s="396"/>
      <c r="RAX883" s="396"/>
      <c r="RAY883" s="396"/>
      <c r="RAZ883" s="396"/>
      <c r="RBA883" s="396"/>
      <c r="RBB883" s="396"/>
      <c r="RBC883" s="396"/>
      <c r="RBD883" s="396"/>
      <c r="RBE883" s="396"/>
      <c r="RBF883" s="396"/>
      <c r="RBG883" s="396"/>
      <c r="RBH883" s="396"/>
      <c r="RBI883" s="396"/>
      <c r="RBJ883" s="396"/>
      <c r="RBK883" s="396"/>
      <c r="RBL883" s="396"/>
      <c r="RBM883" s="396"/>
      <c r="RBN883" s="396"/>
      <c r="RBO883" s="396"/>
      <c r="RBP883" s="396"/>
      <c r="RBQ883" s="396"/>
      <c r="RBR883" s="396"/>
      <c r="RBS883" s="396"/>
      <c r="RBT883" s="396"/>
      <c r="RBU883" s="396"/>
      <c r="RBV883" s="396"/>
      <c r="RBW883" s="396"/>
      <c r="RBX883" s="396"/>
      <c r="RBY883" s="396"/>
      <c r="RBZ883" s="396"/>
      <c r="RCA883" s="396"/>
      <c r="RCB883" s="396"/>
      <c r="RCC883" s="396"/>
      <c r="RCD883" s="396"/>
      <c r="RCE883" s="396"/>
      <c r="RCF883" s="396"/>
      <c r="RCG883" s="396"/>
      <c r="RCH883" s="396"/>
      <c r="RCI883" s="396"/>
      <c r="RCJ883" s="396"/>
      <c r="RCK883" s="396"/>
      <c r="RCL883" s="396"/>
      <c r="RCM883" s="396"/>
      <c r="RCN883" s="396"/>
      <c r="RCO883" s="396"/>
      <c r="RCP883" s="396"/>
      <c r="RCQ883" s="396"/>
      <c r="RCR883" s="396"/>
      <c r="RCS883" s="396"/>
      <c r="RCT883" s="396"/>
      <c r="RCU883" s="396"/>
      <c r="RCV883" s="396"/>
      <c r="RCW883" s="396"/>
      <c r="RCX883" s="396"/>
      <c r="RCY883" s="396"/>
      <c r="RCZ883" s="396"/>
      <c r="RDA883" s="396"/>
      <c r="RDB883" s="396"/>
      <c r="RDC883" s="396"/>
      <c r="RDD883" s="396"/>
      <c r="RDE883" s="396"/>
      <c r="RDF883" s="396"/>
      <c r="RDG883" s="396"/>
      <c r="RDH883" s="396"/>
      <c r="RDI883" s="396"/>
      <c r="RDJ883" s="396"/>
      <c r="RDK883" s="396"/>
      <c r="RDL883" s="396"/>
      <c r="RDM883" s="396"/>
      <c r="RDN883" s="396"/>
      <c r="RDO883" s="396"/>
      <c r="RDP883" s="396"/>
      <c r="RDQ883" s="396"/>
      <c r="RDR883" s="396"/>
      <c r="RDS883" s="396"/>
      <c r="RDT883" s="396"/>
      <c r="RDU883" s="396"/>
      <c r="RDV883" s="396"/>
      <c r="RDW883" s="396"/>
      <c r="RDX883" s="396"/>
      <c r="RDY883" s="396"/>
      <c r="RDZ883" s="396"/>
      <c r="REA883" s="396"/>
      <c r="REB883" s="396"/>
      <c r="REC883" s="396"/>
      <c r="RED883" s="396"/>
      <c r="REE883" s="396"/>
      <c r="REF883" s="396"/>
      <c r="REG883" s="396"/>
      <c r="REH883" s="396"/>
      <c r="REI883" s="396"/>
      <c r="REJ883" s="396"/>
      <c r="REK883" s="396"/>
      <c r="REL883" s="396"/>
      <c r="REM883" s="396"/>
      <c r="REN883" s="396"/>
      <c r="REO883" s="396"/>
      <c r="REP883" s="396"/>
      <c r="REQ883" s="396"/>
      <c r="RER883" s="396"/>
      <c r="RES883" s="396"/>
      <c r="RET883" s="396"/>
      <c r="REU883" s="396"/>
      <c r="REV883" s="396"/>
      <c r="REW883" s="396"/>
      <c r="REX883" s="396"/>
      <c r="REY883" s="396"/>
      <c r="REZ883" s="396"/>
      <c r="RFA883" s="396"/>
      <c r="RFB883" s="396"/>
      <c r="RFC883" s="396"/>
      <c r="RFD883" s="396"/>
      <c r="RFE883" s="396"/>
      <c r="RFF883" s="396"/>
      <c r="RFG883" s="396"/>
      <c r="RFH883" s="396"/>
      <c r="RFI883" s="396"/>
      <c r="RFJ883" s="396"/>
      <c r="RFK883" s="396"/>
      <c r="RFL883" s="396"/>
      <c r="RFM883" s="396"/>
      <c r="RFN883" s="396"/>
      <c r="RFO883" s="396"/>
      <c r="RFP883" s="396"/>
      <c r="RFQ883" s="396"/>
      <c r="RFR883" s="396"/>
      <c r="RFS883" s="396"/>
      <c r="RFT883" s="396"/>
      <c r="RFU883" s="396"/>
      <c r="RFV883" s="396"/>
      <c r="RFW883" s="396"/>
      <c r="RFX883" s="396"/>
      <c r="RFY883" s="396"/>
      <c r="RFZ883" s="396"/>
      <c r="RGA883" s="396"/>
      <c r="RGB883" s="396"/>
      <c r="RGC883" s="396"/>
      <c r="RGD883" s="396"/>
      <c r="RGE883" s="396"/>
      <c r="RGF883" s="396"/>
      <c r="RGG883" s="396"/>
      <c r="RGH883" s="396"/>
      <c r="RGI883" s="396"/>
      <c r="RGJ883" s="396"/>
      <c r="RGK883" s="396"/>
      <c r="RGL883" s="396"/>
      <c r="RGM883" s="396"/>
      <c r="RGN883" s="396"/>
      <c r="RGO883" s="396"/>
      <c r="RGP883" s="396"/>
      <c r="RGQ883" s="396"/>
      <c r="RGR883" s="396"/>
      <c r="RGS883" s="396"/>
      <c r="RGT883" s="396"/>
      <c r="RGU883" s="396"/>
      <c r="RGV883" s="396"/>
      <c r="RGW883" s="396"/>
      <c r="RGX883" s="396"/>
      <c r="RGY883" s="396"/>
      <c r="RGZ883" s="396"/>
      <c r="RHA883" s="396"/>
      <c r="RHB883" s="396"/>
      <c r="RHC883" s="396"/>
      <c r="RHD883" s="396"/>
      <c r="RHE883" s="396"/>
      <c r="RHF883" s="396"/>
      <c r="RHG883" s="396"/>
      <c r="RHH883" s="396"/>
      <c r="RHI883" s="396"/>
      <c r="RHJ883" s="396"/>
      <c r="RHK883" s="396"/>
      <c r="RHL883" s="396"/>
      <c r="RHM883" s="396"/>
      <c r="RHN883" s="396"/>
      <c r="RHO883" s="396"/>
      <c r="RHP883" s="396"/>
      <c r="RHQ883" s="396"/>
      <c r="RHR883" s="396"/>
      <c r="RHS883" s="396"/>
      <c r="RHT883" s="396"/>
      <c r="RHU883" s="396"/>
      <c r="RHV883" s="396"/>
      <c r="RHW883" s="396"/>
      <c r="RHX883" s="396"/>
      <c r="RHY883" s="396"/>
      <c r="RHZ883" s="396"/>
      <c r="RIA883" s="396"/>
      <c r="RIB883" s="396"/>
      <c r="RIC883" s="396"/>
      <c r="RID883" s="396"/>
      <c r="RIE883" s="396"/>
      <c r="RIF883" s="396"/>
      <c r="RIG883" s="396"/>
      <c r="RIH883" s="396"/>
      <c r="RII883" s="396"/>
      <c r="RIJ883" s="396"/>
      <c r="RIK883" s="396"/>
      <c r="RIL883" s="396"/>
      <c r="RIM883" s="396"/>
      <c r="RIN883" s="396"/>
      <c r="RIO883" s="396"/>
      <c r="RIP883" s="396"/>
      <c r="RIQ883" s="396"/>
      <c r="RIR883" s="396"/>
      <c r="RIS883" s="396"/>
      <c r="RIT883" s="396"/>
      <c r="RIU883" s="396"/>
      <c r="RIV883" s="396"/>
      <c r="RIW883" s="396"/>
      <c r="RIX883" s="396"/>
      <c r="RIY883" s="396"/>
      <c r="RIZ883" s="396"/>
      <c r="RJA883" s="396"/>
      <c r="RJB883" s="396"/>
      <c r="RJC883" s="396"/>
      <c r="RJD883" s="396"/>
      <c r="RJE883" s="396"/>
      <c r="RJF883" s="396"/>
      <c r="RJG883" s="396"/>
      <c r="RJH883" s="396"/>
      <c r="RJI883" s="396"/>
      <c r="RJJ883" s="396"/>
      <c r="RJK883" s="396"/>
      <c r="RJL883" s="396"/>
      <c r="RJM883" s="396"/>
      <c r="RJN883" s="396"/>
      <c r="RJO883" s="396"/>
      <c r="RJP883" s="396"/>
      <c r="RJQ883" s="396"/>
      <c r="RJR883" s="396"/>
      <c r="RJS883" s="396"/>
      <c r="RJT883" s="396"/>
      <c r="RJU883" s="396"/>
      <c r="RJV883" s="396"/>
      <c r="RJW883" s="396"/>
      <c r="RJX883" s="396"/>
      <c r="RJY883" s="396"/>
      <c r="RJZ883" s="396"/>
      <c r="RKA883" s="396"/>
      <c r="RKB883" s="396"/>
      <c r="RKC883" s="396"/>
      <c r="RKD883" s="396"/>
      <c r="RKE883" s="396"/>
      <c r="RKF883" s="396"/>
      <c r="RKG883" s="396"/>
      <c r="RKH883" s="396"/>
      <c r="RKI883" s="396"/>
      <c r="RKJ883" s="396"/>
      <c r="RKK883" s="396"/>
      <c r="RKL883" s="396"/>
      <c r="RKM883" s="396"/>
      <c r="RKN883" s="396"/>
      <c r="RKO883" s="396"/>
      <c r="RKP883" s="396"/>
      <c r="RKQ883" s="396"/>
      <c r="RKR883" s="396"/>
      <c r="RKS883" s="396"/>
      <c r="RKT883" s="396"/>
      <c r="RKU883" s="396"/>
      <c r="RKV883" s="396"/>
      <c r="RKW883" s="396"/>
      <c r="RKX883" s="396"/>
      <c r="RKY883" s="396"/>
      <c r="RKZ883" s="396"/>
      <c r="RLA883" s="396"/>
      <c r="RLB883" s="396"/>
      <c r="RLC883" s="396"/>
      <c r="RLD883" s="396"/>
      <c r="RLE883" s="396"/>
      <c r="RLF883" s="396"/>
      <c r="RLG883" s="396"/>
      <c r="RLH883" s="396"/>
      <c r="RLI883" s="396"/>
      <c r="RLJ883" s="396"/>
      <c r="RLK883" s="396"/>
      <c r="RLL883" s="396"/>
      <c r="RLM883" s="396"/>
      <c r="RLN883" s="396"/>
      <c r="RLO883" s="396"/>
      <c r="RLP883" s="396"/>
      <c r="RLQ883" s="396"/>
      <c r="RLR883" s="396"/>
      <c r="RLS883" s="396"/>
      <c r="RLT883" s="396"/>
      <c r="RLU883" s="396"/>
      <c r="RLV883" s="396"/>
      <c r="RLW883" s="396"/>
      <c r="RLX883" s="396"/>
      <c r="RLY883" s="396"/>
      <c r="RLZ883" s="396"/>
      <c r="RMA883" s="396"/>
      <c r="RMB883" s="396"/>
      <c r="RMC883" s="396"/>
      <c r="RMD883" s="396"/>
      <c r="RME883" s="396"/>
      <c r="RMF883" s="396"/>
      <c r="RMG883" s="396"/>
      <c r="RMH883" s="396"/>
      <c r="RMI883" s="396"/>
      <c r="RMJ883" s="396"/>
      <c r="RMK883" s="396"/>
      <c r="RML883" s="396"/>
      <c r="RMM883" s="396"/>
      <c r="RMN883" s="396"/>
      <c r="RMO883" s="396"/>
      <c r="RMP883" s="396"/>
      <c r="RMQ883" s="396"/>
      <c r="RMR883" s="396"/>
      <c r="RMS883" s="396"/>
      <c r="RMT883" s="396"/>
      <c r="RMU883" s="396"/>
      <c r="RMV883" s="396"/>
      <c r="RMW883" s="396"/>
      <c r="RMX883" s="396"/>
      <c r="RMY883" s="396"/>
      <c r="RMZ883" s="396"/>
      <c r="RNA883" s="396"/>
      <c r="RNB883" s="396"/>
      <c r="RNC883" s="396"/>
      <c r="RND883" s="396"/>
      <c r="RNE883" s="396"/>
      <c r="RNF883" s="396"/>
      <c r="RNG883" s="396"/>
      <c r="RNH883" s="396"/>
      <c r="RNI883" s="396"/>
      <c r="RNJ883" s="396"/>
      <c r="RNK883" s="396"/>
      <c r="RNL883" s="396"/>
      <c r="RNM883" s="396"/>
      <c r="RNN883" s="396"/>
      <c r="RNO883" s="396"/>
      <c r="RNP883" s="396"/>
      <c r="RNQ883" s="396"/>
      <c r="RNR883" s="396"/>
      <c r="RNS883" s="396"/>
      <c r="RNT883" s="396"/>
      <c r="RNU883" s="396"/>
      <c r="RNV883" s="396"/>
      <c r="RNW883" s="396"/>
      <c r="RNX883" s="396"/>
      <c r="RNY883" s="396"/>
      <c r="RNZ883" s="396"/>
      <c r="ROA883" s="396"/>
      <c r="ROB883" s="396"/>
      <c r="ROC883" s="396"/>
      <c r="ROD883" s="396"/>
      <c r="ROE883" s="396"/>
      <c r="ROF883" s="396"/>
      <c r="ROG883" s="396"/>
      <c r="ROH883" s="396"/>
      <c r="ROI883" s="396"/>
      <c r="ROJ883" s="396"/>
      <c r="ROK883" s="396"/>
      <c r="ROL883" s="396"/>
      <c r="ROM883" s="396"/>
      <c r="RON883" s="396"/>
      <c r="ROO883" s="396"/>
      <c r="ROP883" s="396"/>
      <c r="ROQ883" s="396"/>
      <c r="ROR883" s="396"/>
      <c r="ROS883" s="396"/>
      <c r="ROT883" s="396"/>
      <c r="ROU883" s="396"/>
      <c r="ROV883" s="396"/>
      <c r="ROW883" s="396"/>
      <c r="ROX883" s="396"/>
      <c r="ROY883" s="396"/>
      <c r="ROZ883" s="396"/>
      <c r="RPA883" s="396"/>
      <c r="RPB883" s="396"/>
      <c r="RPC883" s="396"/>
      <c r="RPD883" s="396"/>
      <c r="RPE883" s="396"/>
      <c r="RPF883" s="396"/>
      <c r="RPG883" s="396"/>
      <c r="RPH883" s="396"/>
      <c r="RPI883" s="396"/>
      <c r="RPJ883" s="396"/>
      <c r="RPK883" s="396"/>
      <c r="RPL883" s="396"/>
      <c r="RPM883" s="396"/>
      <c r="RPN883" s="396"/>
      <c r="RPO883" s="396"/>
      <c r="RPP883" s="396"/>
      <c r="RPQ883" s="396"/>
      <c r="RPR883" s="396"/>
      <c r="RPS883" s="396"/>
      <c r="RPT883" s="396"/>
      <c r="RPU883" s="396"/>
      <c r="RPV883" s="396"/>
      <c r="RPW883" s="396"/>
      <c r="RPX883" s="396"/>
      <c r="RPY883" s="396"/>
      <c r="RPZ883" s="396"/>
      <c r="RQA883" s="396"/>
      <c r="RQB883" s="396"/>
      <c r="RQC883" s="396"/>
      <c r="RQD883" s="396"/>
      <c r="RQE883" s="396"/>
      <c r="RQF883" s="396"/>
      <c r="RQG883" s="396"/>
      <c r="RQH883" s="396"/>
      <c r="RQI883" s="396"/>
      <c r="RQJ883" s="396"/>
      <c r="RQK883" s="396"/>
      <c r="RQL883" s="396"/>
      <c r="RQM883" s="396"/>
      <c r="RQN883" s="396"/>
      <c r="RQO883" s="396"/>
      <c r="RQP883" s="396"/>
      <c r="RQQ883" s="396"/>
      <c r="RQR883" s="396"/>
      <c r="RQS883" s="396"/>
      <c r="RQT883" s="396"/>
      <c r="RQU883" s="396"/>
      <c r="RQV883" s="396"/>
      <c r="RQW883" s="396"/>
      <c r="RQX883" s="396"/>
      <c r="RQY883" s="396"/>
      <c r="RQZ883" s="396"/>
      <c r="RRA883" s="396"/>
      <c r="RRB883" s="396"/>
      <c r="RRC883" s="396"/>
      <c r="RRD883" s="396"/>
      <c r="RRE883" s="396"/>
      <c r="RRF883" s="396"/>
      <c r="RRG883" s="396"/>
      <c r="RRH883" s="396"/>
      <c r="RRI883" s="396"/>
      <c r="RRJ883" s="396"/>
      <c r="RRK883" s="396"/>
      <c r="RRL883" s="396"/>
      <c r="RRM883" s="396"/>
      <c r="RRN883" s="396"/>
      <c r="RRO883" s="396"/>
      <c r="RRP883" s="396"/>
      <c r="RRQ883" s="396"/>
      <c r="RRR883" s="396"/>
      <c r="RRS883" s="396"/>
      <c r="RRT883" s="396"/>
      <c r="RRU883" s="396"/>
      <c r="RRV883" s="396"/>
      <c r="RRW883" s="396"/>
      <c r="RRX883" s="396"/>
      <c r="RRY883" s="396"/>
      <c r="RRZ883" s="396"/>
      <c r="RSA883" s="396"/>
      <c r="RSB883" s="396"/>
      <c r="RSC883" s="396"/>
      <c r="RSD883" s="396"/>
      <c r="RSE883" s="396"/>
      <c r="RSF883" s="396"/>
      <c r="RSG883" s="396"/>
      <c r="RSH883" s="396"/>
      <c r="RSI883" s="396"/>
      <c r="RSJ883" s="396"/>
      <c r="RSK883" s="396"/>
      <c r="RSL883" s="396"/>
      <c r="RSM883" s="396"/>
      <c r="RSN883" s="396"/>
      <c r="RSO883" s="396"/>
      <c r="RSP883" s="396"/>
      <c r="RSQ883" s="396"/>
      <c r="RSR883" s="396"/>
      <c r="RSS883" s="396"/>
      <c r="RST883" s="396"/>
      <c r="RSU883" s="396"/>
      <c r="RSV883" s="396"/>
      <c r="RSW883" s="396"/>
      <c r="RSX883" s="396"/>
      <c r="RSY883" s="396"/>
      <c r="RSZ883" s="396"/>
      <c r="RTA883" s="396"/>
      <c r="RTB883" s="396"/>
      <c r="RTC883" s="396"/>
      <c r="RTD883" s="396"/>
      <c r="RTE883" s="396"/>
      <c r="RTF883" s="396"/>
      <c r="RTG883" s="396"/>
      <c r="RTH883" s="396"/>
      <c r="RTI883" s="396"/>
      <c r="RTJ883" s="396"/>
      <c r="RTK883" s="396"/>
      <c r="RTL883" s="396"/>
      <c r="RTM883" s="396"/>
      <c r="RTN883" s="396"/>
      <c r="RTO883" s="396"/>
      <c r="RTP883" s="396"/>
      <c r="RTQ883" s="396"/>
      <c r="RTR883" s="396"/>
      <c r="RTS883" s="396"/>
      <c r="RTT883" s="396"/>
      <c r="RTU883" s="396"/>
      <c r="RTV883" s="396"/>
      <c r="RTW883" s="396"/>
      <c r="RTX883" s="396"/>
      <c r="RTY883" s="396"/>
      <c r="RTZ883" s="396"/>
      <c r="RUA883" s="396"/>
      <c r="RUB883" s="396"/>
      <c r="RUC883" s="396"/>
      <c r="RUD883" s="396"/>
      <c r="RUE883" s="396"/>
      <c r="RUF883" s="396"/>
      <c r="RUG883" s="396"/>
      <c r="RUH883" s="396"/>
      <c r="RUI883" s="396"/>
      <c r="RUJ883" s="396"/>
      <c r="RUK883" s="396"/>
      <c r="RUL883" s="396"/>
      <c r="RUM883" s="396"/>
      <c r="RUN883" s="396"/>
      <c r="RUO883" s="396"/>
      <c r="RUP883" s="396"/>
      <c r="RUQ883" s="396"/>
      <c r="RUR883" s="396"/>
      <c r="RUS883" s="396"/>
      <c r="RUT883" s="396"/>
      <c r="RUU883" s="396"/>
      <c r="RUV883" s="396"/>
      <c r="RUW883" s="396"/>
      <c r="RUX883" s="396"/>
      <c r="RUY883" s="396"/>
      <c r="RUZ883" s="396"/>
      <c r="RVA883" s="396"/>
      <c r="RVB883" s="396"/>
      <c r="RVC883" s="396"/>
      <c r="RVD883" s="396"/>
      <c r="RVE883" s="396"/>
      <c r="RVF883" s="396"/>
      <c r="RVG883" s="396"/>
      <c r="RVH883" s="396"/>
      <c r="RVI883" s="396"/>
      <c r="RVJ883" s="396"/>
      <c r="RVK883" s="396"/>
      <c r="RVL883" s="396"/>
      <c r="RVM883" s="396"/>
      <c r="RVN883" s="396"/>
      <c r="RVO883" s="396"/>
      <c r="RVP883" s="396"/>
      <c r="RVQ883" s="396"/>
      <c r="RVR883" s="396"/>
      <c r="RVS883" s="396"/>
      <c r="RVT883" s="396"/>
      <c r="RVU883" s="396"/>
      <c r="RVV883" s="396"/>
      <c r="RVW883" s="396"/>
      <c r="RVX883" s="396"/>
      <c r="RVY883" s="396"/>
      <c r="RVZ883" s="396"/>
      <c r="RWA883" s="396"/>
      <c r="RWB883" s="396"/>
      <c r="RWC883" s="396"/>
      <c r="RWD883" s="396"/>
      <c r="RWE883" s="396"/>
      <c r="RWF883" s="396"/>
      <c r="RWG883" s="396"/>
      <c r="RWH883" s="396"/>
      <c r="RWI883" s="396"/>
      <c r="RWJ883" s="396"/>
      <c r="RWK883" s="396"/>
      <c r="RWL883" s="396"/>
      <c r="RWM883" s="396"/>
      <c r="RWN883" s="396"/>
      <c r="RWO883" s="396"/>
      <c r="RWP883" s="396"/>
      <c r="RWQ883" s="396"/>
      <c r="RWR883" s="396"/>
      <c r="RWS883" s="396"/>
      <c r="RWT883" s="396"/>
      <c r="RWU883" s="396"/>
      <c r="RWV883" s="396"/>
      <c r="RWW883" s="396"/>
      <c r="RWX883" s="396"/>
      <c r="RWY883" s="396"/>
      <c r="RWZ883" s="396"/>
      <c r="RXA883" s="396"/>
      <c r="RXB883" s="396"/>
      <c r="RXC883" s="396"/>
      <c r="RXD883" s="396"/>
      <c r="RXE883" s="396"/>
      <c r="RXF883" s="396"/>
      <c r="RXG883" s="396"/>
      <c r="RXH883" s="396"/>
      <c r="RXI883" s="396"/>
      <c r="RXJ883" s="396"/>
      <c r="RXK883" s="396"/>
      <c r="RXL883" s="396"/>
      <c r="RXM883" s="396"/>
      <c r="RXN883" s="396"/>
      <c r="RXO883" s="396"/>
      <c r="RXP883" s="396"/>
      <c r="RXQ883" s="396"/>
      <c r="RXR883" s="396"/>
      <c r="RXS883" s="396"/>
      <c r="RXT883" s="396"/>
      <c r="RXU883" s="396"/>
      <c r="RXV883" s="396"/>
      <c r="RXW883" s="396"/>
      <c r="RXX883" s="396"/>
      <c r="RXY883" s="396"/>
      <c r="RXZ883" s="396"/>
      <c r="RYA883" s="396"/>
      <c r="RYB883" s="396"/>
      <c r="RYC883" s="396"/>
      <c r="RYD883" s="396"/>
      <c r="RYE883" s="396"/>
      <c r="RYF883" s="396"/>
      <c r="RYG883" s="396"/>
      <c r="RYH883" s="396"/>
      <c r="RYI883" s="396"/>
      <c r="RYJ883" s="396"/>
      <c r="RYK883" s="396"/>
      <c r="RYL883" s="396"/>
      <c r="RYM883" s="396"/>
      <c r="RYN883" s="396"/>
      <c r="RYO883" s="396"/>
      <c r="RYP883" s="396"/>
      <c r="RYQ883" s="396"/>
      <c r="RYR883" s="396"/>
      <c r="RYS883" s="396"/>
      <c r="RYT883" s="396"/>
      <c r="RYU883" s="396"/>
      <c r="RYV883" s="396"/>
      <c r="RYW883" s="396"/>
      <c r="RYX883" s="396"/>
      <c r="RYY883" s="396"/>
      <c r="RYZ883" s="396"/>
      <c r="RZA883" s="396"/>
      <c r="RZB883" s="396"/>
      <c r="RZC883" s="396"/>
      <c r="RZD883" s="396"/>
      <c r="RZE883" s="396"/>
      <c r="RZF883" s="396"/>
      <c r="RZG883" s="396"/>
      <c r="RZH883" s="396"/>
      <c r="RZI883" s="396"/>
      <c r="RZJ883" s="396"/>
      <c r="RZK883" s="396"/>
      <c r="RZL883" s="396"/>
      <c r="RZM883" s="396"/>
      <c r="RZN883" s="396"/>
      <c r="RZO883" s="396"/>
      <c r="RZP883" s="396"/>
      <c r="RZQ883" s="396"/>
      <c r="RZR883" s="396"/>
      <c r="RZS883" s="396"/>
      <c r="RZT883" s="396"/>
      <c r="RZU883" s="396"/>
      <c r="RZV883" s="396"/>
      <c r="RZW883" s="396"/>
      <c r="RZX883" s="396"/>
      <c r="RZY883" s="396"/>
      <c r="RZZ883" s="396"/>
      <c r="SAA883" s="396"/>
      <c r="SAB883" s="396"/>
      <c r="SAC883" s="396"/>
      <c r="SAD883" s="396"/>
      <c r="SAE883" s="396"/>
      <c r="SAF883" s="396"/>
      <c r="SAG883" s="396"/>
      <c r="SAH883" s="396"/>
      <c r="SAI883" s="396"/>
      <c r="SAJ883" s="396"/>
      <c r="SAK883" s="396"/>
      <c r="SAL883" s="396"/>
      <c r="SAM883" s="396"/>
      <c r="SAN883" s="396"/>
      <c r="SAO883" s="396"/>
      <c r="SAP883" s="396"/>
      <c r="SAQ883" s="396"/>
      <c r="SAR883" s="396"/>
      <c r="SAS883" s="396"/>
      <c r="SAT883" s="396"/>
      <c r="SAU883" s="396"/>
      <c r="SAV883" s="396"/>
      <c r="SAW883" s="396"/>
      <c r="SAX883" s="396"/>
      <c r="SAY883" s="396"/>
      <c r="SAZ883" s="396"/>
      <c r="SBA883" s="396"/>
      <c r="SBB883" s="396"/>
      <c r="SBC883" s="396"/>
      <c r="SBD883" s="396"/>
      <c r="SBE883" s="396"/>
      <c r="SBF883" s="396"/>
      <c r="SBG883" s="396"/>
      <c r="SBH883" s="396"/>
      <c r="SBI883" s="396"/>
      <c r="SBJ883" s="396"/>
      <c r="SBK883" s="396"/>
      <c r="SBL883" s="396"/>
      <c r="SBM883" s="396"/>
      <c r="SBN883" s="396"/>
      <c r="SBO883" s="396"/>
      <c r="SBP883" s="396"/>
      <c r="SBQ883" s="396"/>
      <c r="SBR883" s="396"/>
      <c r="SBS883" s="396"/>
      <c r="SBT883" s="396"/>
      <c r="SBU883" s="396"/>
      <c r="SBV883" s="396"/>
      <c r="SBW883" s="396"/>
      <c r="SBX883" s="396"/>
      <c r="SBY883" s="396"/>
      <c r="SBZ883" s="396"/>
      <c r="SCA883" s="396"/>
      <c r="SCB883" s="396"/>
      <c r="SCC883" s="396"/>
      <c r="SCD883" s="396"/>
      <c r="SCE883" s="396"/>
      <c r="SCF883" s="396"/>
      <c r="SCG883" s="396"/>
      <c r="SCH883" s="396"/>
      <c r="SCI883" s="396"/>
      <c r="SCJ883" s="396"/>
      <c r="SCK883" s="396"/>
      <c r="SCL883" s="396"/>
      <c r="SCM883" s="396"/>
      <c r="SCN883" s="396"/>
      <c r="SCO883" s="396"/>
      <c r="SCP883" s="396"/>
      <c r="SCQ883" s="396"/>
      <c r="SCR883" s="396"/>
      <c r="SCS883" s="396"/>
      <c r="SCT883" s="396"/>
      <c r="SCU883" s="396"/>
      <c r="SCV883" s="396"/>
      <c r="SCW883" s="396"/>
      <c r="SCX883" s="396"/>
      <c r="SCY883" s="396"/>
      <c r="SCZ883" s="396"/>
      <c r="SDA883" s="396"/>
      <c r="SDB883" s="396"/>
      <c r="SDC883" s="396"/>
      <c r="SDD883" s="396"/>
      <c r="SDE883" s="396"/>
      <c r="SDF883" s="396"/>
      <c r="SDG883" s="396"/>
      <c r="SDH883" s="396"/>
      <c r="SDI883" s="396"/>
      <c r="SDJ883" s="396"/>
      <c r="SDK883" s="396"/>
      <c r="SDL883" s="396"/>
      <c r="SDM883" s="396"/>
      <c r="SDN883" s="396"/>
      <c r="SDO883" s="396"/>
      <c r="SDP883" s="396"/>
      <c r="SDQ883" s="396"/>
      <c r="SDR883" s="396"/>
      <c r="SDS883" s="396"/>
      <c r="SDT883" s="396"/>
      <c r="SDU883" s="396"/>
      <c r="SDV883" s="396"/>
      <c r="SDW883" s="396"/>
      <c r="SDX883" s="396"/>
      <c r="SDY883" s="396"/>
      <c r="SDZ883" s="396"/>
      <c r="SEA883" s="396"/>
      <c r="SEB883" s="396"/>
      <c r="SEC883" s="396"/>
      <c r="SED883" s="396"/>
      <c r="SEE883" s="396"/>
      <c r="SEF883" s="396"/>
      <c r="SEG883" s="396"/>
      <c r="SEH883" s="396"/>
      <c r="SEI883" s="396"/>
      <c r="SEJ883" s="396"/>
      <c r="SEK883" s="396"/>
      <c r="SEL883" s="396"/>
      <c r="SEM883" s="396"/>
      <c r="SEN883" s="396"/>
      <c r="SEO883" s="396"/>
      <c r="SEP883" s="396"/>
      <c r="SEQ883" s="396"/>
      <c r="SER883" s="396"/>
      <c r="SES883" s="396"/>
      <c r="SET883" s="396"/>
      <c r="SEU883" s="396"/>
      <c r="SEV883" s="396"/>
      <c r="SEW883" s="396"/>
      <c r="SEX883" s="396"/>
      <c r="SEY883" s="396"/>
      <c r="SEZ883" s="396"/>
      <c r="SFA883" s="396"/>
      <c r="SFB883" s="396"/>
      <c r="SFC883" s="396"/>
      <c r="SFD883" s="396"/>
      <c r="SFE883" s="396"/>
      <c r="SFF883" s="396"/>
      <c r="SFG883" s="396"/>
      <c r="SFH883" s="396"/>
      <c r="SFI883" s="396"/>
      <c r="SFJ883" s="396"/>
      <c r="SFK883" s="396"/>
      <c r="SFL883" s="396"/>
      <c r="SFM883" s="396"/>
      <c r="SFN883" s="396"/>
      <c r="SFO883" s="396"/>
      <c r="SFP883" s="396"/>
      <c r="SFQ883" s="396"/>
      <c r="SFR883" s="396"/>
      <c r="SFS883" s="396"/>
      <c r="SFT883" s="396"/>
      <c r="SFU883" s="396"/>
      <c r="SFV883" s="396"/>
      <c r="SFW883" s="396"/>
      <c r="SFX883" s="396"/>
      <c r="SFY883" s="396"/>
      <c r="SFZ883" s="396"/>
      <c r="SGA883" s="396"/>
      <c r="SGB883" s="396"/>
      <c r="SGC883" s="396"/>
      <c r="SGD883" s="396"/>
      <c r="SGE883" s="396"/>
      <c r="SGF883" s="396"/>
      <c r="SGG883" s="396"/>
      <c r="SGH883" s="396"/>
      <c r="SGI883" s="396"/>
      <c r="SGJ883" s="396"/>
      <c r="SGK883" s="396"/>
      <c r="SGL883" s="396"/>
      <c r="SGM883" s="396"/>
      <c r="SGN883" s="396"/>
      <c r="SGO883" s="396"/>
      <c r="SGP883" s="396"/>
      <c r="SGQ883" s="396"/>
      <c r="SGR883" s="396"/>
      <c r="SGS883" s="396"/>
      <c r="SGT883" s="396"/>
      <c r="SGU883" s="396"/>
      <c r="SGV883" s="396"/>
      <c r="SGW883" s="396"/>
      <c r="SGX883" s="396"/>
      <c r="SGY883" s="396"/>
      <c r="SGZ883" s="396"/>
      <c r="SHA883" s="396"/>
      <c r="SHB883" s="396"/>
      <c r="SHC883" s="396"/>
      <c r="SHD883" s="396"/>
      <c r="SHE883" s="396"/>
      <c r="SHF883" s="396"/>
      <c r="SHG883" s="396"/>
      <c r="SHH883" s="396"/>
      <c r="SHI883" s="396"/>
      <c r="SHJ883" s="396"/>
      <c r="SHK883" s="396"/>
      <c r="SHL883" s="396"/>
      <c r="SHM883" s="396"/>
      <c r="SHN883" s="396"/>
      <c r="SHO883" s="396"/>
      <c r="SHP883" s="396"/>
      <c r="SHQ883" s="396"/>
      <c r="SHR883" s="396"/>
      <c r="SHS883" s="396"/>
      <c r="SHT883" s="396"/>
      <c r="SHU883" s="396"/>
      <c r="SHV883" s="396"/>
      <c r="SHW883" s="396"/>
      <c r="SHX883" s="396"/>
      <c r="SHY883" s="396"/>
      <c r="SHZ883" s="396"/>
      <c r="SIA883" s="396"/>
      <c r="SIB883" s="396"/>
      <c r="SIC883" s="396"/>
      <c r="SID883" s="396"/>
      <c r="SIE883" s="396"/>
      <c r="SIF883" s="396"/>
      <c r="SIG883" s="396"/>
      <c r="SIH883" s="396"/>
      <c r="SII883" s="396"/>
      <c r="SIJ883" s="396"/>
      <c r="SIK883" s="396"/>
      <c r="SIL883" s="396"/>
      <c r="SIM883" s="396"/>
      <c r="SIN883" s="396"/>
      <c r="SIO883" s="396"/>
      <c r="SIP883" s="396"/>
      <c r="SIQ883" s="396"/>
      <c r="SIR883" s="396"/>
      <c r="SIS883" s="396"/>
      <c r="SIT883" s="396"/>
      <c r="SIU883" s="396"/>
      <c r="SIV883" s="396"/>
      <c r="SIW883" s="396"/>
      <c r="SIX883" s="396"/>
      <c r="SIY883" s="396"/>
      <c r="SIZ883" s="396"/>
      <c r="SJA883" s="396"/>
      <c r="SJB883" s="396"/>
      <c r="SJC883" s="396"/>
      <c r="SJD883" s="396"/>
      <c r="SJE883" s="396"/>
      <c r="SJF883" s="396"/>
      <c r="SJG883" s="396"/>
      <c r="SJH883" s="396"/>
      <c r="SJI883" s="396"/>
      <c r="SJJ883" s="396"/>
      <c r="SJK883" s="396"/>
      <c r="SJL883" s="396"/>
      <c r="SJM883" s="396"/>
      <c r="SJN883" s="396"/>
      <c r="SJO883" s="396"/>
      <c r="SJP883" s="396"/>
      <c r="SJQ883" s="396"/>
      <c r="SJR883" s="396"/>
      <c r="SJS883" s="396"/>
      <c r="SJT883" s="396"/>
      <c r="SJU883" s="396"/>
      <c r="SJV883" s="396"/>
      <c r="SJW883" s="396"/>
      <c r="SJX883" s="396"/>
      <c r="SJY883" s="396"/>
      <c r="SJZ883" s="396"/>
      <c r="SKA883" s="396"/>
      <c r="SKB883" s="396"/>
      <c r="SKC883" s="396"/>
      <c r="SKD883" s="396"/>
      <c r="SKE883" s="396"/>
      <c r="SKF883" s="396"/>
      <c r="SKG883" s="396"/>
      <c r="SKH883" s="396"/>
      <c r="SKI883" s="396"/>
      <c r="SKJ883" s="396"/>
      <c r="SKK883" s="396"/>
      <c r="SKL883" s="396"/>
      <c r="SKM883" s="396"/>
      <c r="SKN883" s="396"/>
      <c r="SKO883" s="396"/>
      <c r="SKP883" s="396"/>
      <c r="SKQ883" s="396"/>
      <c r="SKR883" s="396"/>
      <c r="SKS883" s="396"/>
      <c r="SKT883" s="396"/>
      <c r="SKU883" s="396"/>
      <c r="SKV883" s="396"/>
      <c r="SKW883" s="396"/>
      <c r="SKX883" s="396"/>
      <c r="SKY883" s="396"/>
      <c r="SKZ883" s="396"/>
      <c r="SLA883" s="396"/>
      <c r="SLB883" s="396"/>
      <c r="SLC883" s="396"/>
      <c r="SLD883" s="396"/>
      <c r="SLE883" s="396"/>
      <c r="SLF883" s="396"/>
      <c r="SLG883" s="396"/>
      <c r="SLH883" s="396"/>
      <c r="SLI883" s="396"/>
      <c r="SLJ883" s="396"/>
      <c r="SLK883" s="396"/>
      <c r="SLL883" s="396"/>
      <c r="SLM883" s="396"/>
      <c r="SLN883" s="396"/>
      <c r="SLO883" s="396"/>
      <c r="SLP883" s="396"/>
      <c r="SLQ883" s="396"/>
      <c r="SLR883" s="396"/>
      <c r="SLS883" s="396"/>
      <c r="SLT883" s="396"/>
      <c r="SLU883" s="396"/>
      <c r="SLV883" s="396"/>
      <c r="SLW883" s="396"/>
      <c r="SLX883" s="396"/>
      <c r="SLY883" s="396"/>
      <c r="SLZ883" s="396"/>
      <c r="SMA883" s="396"/>
      <c r="SMB883" s="396"/>
      <c r="SMC883" s="396"/>
      <c r="SMD883" s="396"/>
      <c r="SME883" s="396"/>
      <c r="SMF883" s="396"/>
      <c r="SMG883" s="396"/>
      <c r="SMH883" s="396"/>
      <c r="SMI883" s="396"/>
      <c r="SMJ883" s="396"/>
      <c r="SMK883" s="396"/>
      <c r="SML883" s="396"/>
      <c r="SMM883" s="396"/>
      <c r="SMN883" s="396"/>
      <c r="SMO883" s="396"/>
      <c r="SMP883" s="396"/>
      <c r="SMQ883" s="396"/>
      <c r="SMR883" s="396"/>
      <c r="SMS883" s="396"/>
      <c r="SMT883" s="396"/>
      <c r="SMU883" s="396"/>
      <c r="SMV883" s="396"/>
      <c r="SMW883" s="396"/>
      <c r="SMX883" s="396"/>
      <c r="SMY883" s="396"/>
      <c r="SMZ883" s="396"/>
      <c r="SNA883" s="396"/>
      <c r="SNB883" s="396"/>
      <c r="SNC883" s="396"/>
      <c r="SND883" s="396"/>
      <c r="SNE883" s="396"/>
      <c r="SNF883" s="396"/>
      <c r="SNG883" s="396"/>
      <c r="SNH883" s="396"/>
      <c r="SNI883" s="396"/>
      <c r="SNJ883" s="396"/>
      <c r="SNK883" s="396"/>
      <c r="SNL883" s="396"/>
      <c r="SNM883" s="396"/>
      <c r="SNN883" s="396"/>
      <c r="SNO883" s="396"/>
      <c r="SNP883" s="396"/>
      <c r="SNQ883" s="396"/>
      <c r="SNR883" s="396"/>
      <c r="SNS883" s="396"/>
      <c r="SNT883" s="396"/>
      <c r="SNU883" s="396"/>
      <c r="SNV883" s="396"/>
      <c r="SNW883" s="396"/>
      <c r="SNX883" s="396"/>
      <c r="SNY883" s="396"/>
      <c r="SNZ883" s="396"/>
      <c r="SOA883" s="396"/>
      <c r="SOB883" s="396"/>
      <c r="SOC883" s="396"/>
      <c r="SOD883" s="396"/>
      <c r="SOE883" s="396"/>
      <c r="SOF883" s="396"/>
      <c r="SOG883" s="396"/>
      <c r="SOH883" s="396"/>
      <c r="SOI883" s="396"/>
      <c r="SOJ883" s="396"/>
      <c r="SOK883" s="396"/>
      <c r="SOL883" s="396"/>
      <c r="SOM883" s="396"/>
      <c r="SON883" s="396"/>
      <c r="SOO883" s="396"/>
      <c r="SOP883" s="396"/>
      <c r="SOQ883" s="396"/>
      <c r="SOR883" s="396"/>
      <c r="SOS883" s="396"/>
      <c r="SOT883" s="396"/>
      <c r="SOU883" s="396"/>
      <c r="SOV883" s="396"/>
      <c r="SOW883" s="396"/>
      <c r="SOX883" s="396"/>
      <c r="SOY883" s="396"/>
      <c r="SOZ883" s="396"/>
      <c r="SPA883" s="396"/>
      <c r="SPB883" s="396"/>
      <c r="SPC883" s="396"/>
      <c r="SPD883" s="396"/>
      <c r="SPE883" s="396"/>
      <c r="SPF883" s="396"/>
      <c r="SPG883" s="396"/>
      <c r="SPH883" s="396"/>
      <c r="SPI883" s="396"/>
      <c r="SPJ883" s="396"/>
      <c r="SPK883" s="396"/>
      <c r="SPL883" s="396"/>
      <c r="SPM883" s="396"/>
      <c r="SPN883" s="396"/>
      <c r="SPO883" s="396"/>
      <c r="SPP883" s="396"/>
      <c r="SPQ883" s="396"/>
      <c r="SPR883" s="396"/>
      <c r="SPS883" s="396"/>
      <c r="SPT883" s="396"/>
      <c r="SPU883" s="396"/>
      <c r="SPV883" s="396"/>
      <c r="SPW883" s="396"/>
      <c r="SPX883" s="396"/>
      <c r="SPY883" s="396"/>
      <c r="SPZ883" s="396"/>
      <c r="SQA883" s="396"/>
      <c r="SQB883" s="396"/>
      <c r="SQC883" s="396"/>
      <c r="SQD883" s="396"/>
      <c r="SQE883" s="396"/>
      <c r="SQF883" s="396"/>
      <c r="SQG883" s="396"/>
      <c r="SQH883" s="396"/>
      <c r="SQI883" s="396"/>
      <c r="SQJ883" s="396"/>
      <c r="SQK883" s="396"/>
      <c r="SQL883" s="396"/>
      <c r="SQM883" s="396"/>
      <c r="SQN883" s="396"/>
      <c r="SQO883" s="396"/>
      <c r="SQP883" s="396"/>
      <c r="SQQ883" s="396"/>
      <c r="SQR883" s="396"/>
      <c r="SQS883" s="396"/>
      <c r="SQT883" s="396"/>
      <c r="SQU883" s="396"/>
      <c r="SQV883" s="396"/>
      <c r="SQW883" s="396"/>
      <c r="SQX883" s="396"/>
      <c r="SQY883" s="396"/>
      <c r="SQZ883" s="396"/>
      <c r="SRA883" s="396"/>
      <c r="SRB883" s="396"/>
      <c r="SRC883" s="396"/>
      <c r="SRD883" s="396"/>
      <c r="SRE883" s="396"/>
      <c r="SRF883" s="396"/>
      <c r="SRG883" s="396"/>
      <c r="SRH883" s="396"/>
      <c r="SRI883" s="396"/>
      <c r="SRJ883" s="396"/>
      <c r="SRK883" s="396"/>
      <c r="SRL883" s="396"/>
      <c r="SRM883" s="396"/>
      <c r="SRN883" s="396"/>
      <c r="SRO883" s="396"/>
      <c r="SRP883" s="396"/>
      <c r="SRQ883" s="396"/>
      <c r="SRR883" s="396"/>
      <c r="SRS883" s="396"/>
      <c r="SRT883" s="396"/>
      <c r="SRU883" s="396"/>
      <c r="SRV883" s="396"/>
      <c r="SRW883" s="396"/>
      <c r="SRX883" s="396"/>
      <c r="SRY883" s="396"/>
      <c r="SRZ883" s="396"/>
      <c r="SSA883" s="396"/>
      <c r="SSB883" s="396"/>
      <c r="SSC883" s="396"/>
      <c r="SSD883" s="396"/>
      <c r="SSE883" s="396"/>
      <c r="SSF883" s="396"/>
      <c r="SSG883" s="396"/>
      <c r="SSH883" s="396"/>
      <c r="SSI883" s="396"/>
      <c r="SSJ883" s="396"/>
      <c r="SSK883" s="396"/>
      <c r="SSL883" s="396"/>
      <c r="SSM883" s="396"/>
      <c r="SSN883" s="396"/>
      <c r="SSO883" s="396"/>
      <c r="SSP883" s="396"/>
      <c r="SSQ883" s="396"/>
      <c r="SSR883" s="396"/>
      <c r="SSS883" s="396"/>
      <c r="SST883" s="396"/>
      <c r="SSU883" s="396"/>
      <c r="SSV883" s="396"/>
      <c r="SSW883" s="396"/>
      <c r="SSX883" s="396"/>
      <c r="SSY883" s="396"/>
      <c r="SSZ883" s="396"/>
      <c r="STA883" s="396"/>
      <c r="STB883" s="396"/>
      <c r="STC883" s="396"/>
      <c r="STD883" s="396"/>
      <c r="STE883" s="396"/>
      <c r="STF883" s="396"/>
      <c r="STG883" s="396"/>
      <c r="STH883" s="396"/>
      <c r="STI883" s="396"/>
      <c r="STJ883" s="396"/>
      <c r="STK883" s="396"/>
      <c r="STL883" s="396"/>
      <c r="STM883" s="396"/>
      <c r="STN883" s="396"/>
      <c r="STO883" s="396"/>
      <c r="STP883" s="396"/>
      <c r="STQ883" s="396"/>
      <c r="STR883" s="396"/>
      <c r="STS883" s="396"/>
      <c r="STT883" s="396"/>
      <c r="STU883" s="396"/>
      <c r="STV883" s="396"/>
      <c r="STW883" s="396"/>
      <c r="STX883" s="396"/>
      <c r="STY883" s="396"/>
      <c r="STZ883" s="396"/>
      <c r="SUA883" s="396"/>
      <c r="SUB883" s="396"/>
      <c r="SUC883" s="396"/>
      <c r="SUD883" s="396"/>
      <c r="SUE883" s="396"/>
      <c r="SUF883" s="396"/>
      <c r="SUG883" s="396"/>
      <c r="SUH883" s="396"/>
      <c r="SUI883" s="396"/>
      <c r="SUJ883" s="396"/>
      <c r="SUK883" s="396"/>
      <c r="SUL883" s="396"/>
      <c r="SUM883" s="396"/>
      <c r="SUN883" s="396"/>
      <c r="SUO883" s="396"/>
      <c r="SUP883" s="396"/>
      <c r="SUQ883" s="396"/>
      <c r="SUR883" s="396"/>
      <c r="SUS883" s="396"/>
      <c r="SUT883" s="396"/>
      <c r="SUU883" s="396"/>
      <c r="SUV883" s="396"/>
      <c r="SUW883" s="396"/>
      <c r="SUX883" s="396"/>
      <c r="SUY883" s="396"/>
      <c r="SUZ883" s="396"/>
      <c r="SVA883" s="396"/>
      <c r="SVB883" s="396"/>
      <c r="SVC883" s="396"/>
      <c r="SVD883" s="396"/>
      <c r="SVE883" s="396"/>
      <c r="SVF883" s="396"/>
      <c r="SVG883" s="396"/>
      <c r="SVH883" s="396"/>
      <c r="SVI883" s="396"/>
      <c r="SVJ883" s="396"/>
      <c r="SVK883" s="396"/>
      <c r="SVL883" s="396"/>
      <c r="SVM883" s="396"/>
      <c r="SVN883" s="396"/>
      <c r="SVO883" s="396"/>
      <c r="SVP883" s="396"/>
      <c r="SVQ883" s="396"/>
      <c r="SVR883" s="396"/>
      <c r="SVS883" s="396"/>
      <c r="SVT883" s="396"/>
      <c r="SVU883" s="396"/>
      <c r="SVV883" s="396"/>
      <c r="SVW883" s="396"/>
      <c r="SVX883" s="396"/>
      <c r="SVY883" s="396"/>
      <c r="SVZ883" s="396"/>
      <c r="SWA883" s="396"/>
      <c r="SWB883" s="396"/>
      <c r="SWC883" s="396"/>
      <c r="SWD883" s="396"/>
      <c r="SWE883" s="396"/>
      <c r="SWF883" s="396"/>
      <c r="SWG883" s="396"/>
      <c r="SWH883" s="396"/>
      <c r="SWI883" s="396"/>
      <c r="SWJ883" s="396"/>
      <c r="SWK883" s="396"/>
      <c r="SWL883" s="396"/>
      <c r="SWM883" s="396"/>
      <c r="SWN883" s="396"/>
      <c r="SWO883" s="396"/>
      <c r="SWP883" s="396"/>
      <c r="SWQ883" s="396"/>
      <c r="SWR883" s="396"/>
      <c r="SWS883" s="396"/>
      <c r="SWT883" s="396"/>
      <c r="SWU883" s="396"/>
      <c r="SWV883" s="396"/>
      <c r="SWW883" s="396"/>
      <c r="SWX883" s="396"/>
      <c r="SWY883" s="396"/>
      <c r="SWZ883" s="396"/>
      <c r="SXA883" s="396"/>
      <c r="SXB883" s="396"/>
      <c r="SXC883" s="396"/>
      <c r="SXD883" s="396"/>
      <c r="SXE883" s="396"/>
      <c r="SXF883" s="396"/>
      <c r="SXG883" s="396"/>
      <c r="SXH883" s="396"/>
      <c r="SXI883" s="396"/>
      <c r="SXJ883" s="396"/>
      <c r="SXK883" s="396"/>
      <c r="SXL883" s="396"/>
      <c r="SXM883" s="396"/>
      <c r="SXN883" s="396"/>
      <c r="SXO883" s="396"/>
      <c r="SXP883" s="396"/>
      <c r="SXQ883" s="396"/>
      <c r="SXR883" s="396"/>
      <c r="SXS883" s="396"/>
      <c r="SXT883" s="396"/>
      <c r="SXU883" s="396"/>
      <c r="SXV883" s="396"/>
      <c r="SXW883" s="396"/>
      <c r="SXX883" s="396"/>
      <c r="SXY883" s="396"/>
      <c r="SXZ883" s="396"/>
      <c r="SYA883" s="396"/>
      <c r="SYB883" s="396"/>
      <c r="SYC883" s="396"/>
      <c r="SYD883" s="396"/>
      <c r="SYE883" s="396"/>
      <c r="SYF883" s="396"/>
      <c r="SYG883" s="396"/>
      <c r="SYH883" s="396"/>
      <c r="SYI883" s="396"/>
      <c r="SYJ883" s="396"/>
      <c r="SYK883" s="396"/>
      <c r="SYL883" s="396"/>
      <c r="SYM883" s="396"/>
      <c r="SYN883" s="396"/>
      <c r="SYO883" s="396"/>
      <c r="SYP883" s="396"/>
      <c r="SYQ883" s="396"/>
      <c r="SYR883" s="396"/>
      <c r="SYS883" s="396"/>
      <c r="SYT883" s="396"/>
      <c r="SYU883" s="396"/>
      <c r="SYV883" s="396"/>
      <c r="SYW883" s="396"/>
      <c r="SYX883" s="396"/>
      <c r="SYY883" s="396"/>
      <c r="SYZ883" s="396"/>
      <c r="SZA883" s="396"/>
      <c r="SZB883" s="396"/>
      <c r="SZC883" s="396"/>
      <c r="SZD883" s="396"/>
      <c r="SZE883" s="396"/>
      <c r="SZF883" s="396"/>
      <c r="SZG883" s="396"/>
      <c r="SZH883" s="396"/>
      <c r="SZI883" s="396"/>
      <c r="SZJ883" s="396"/>
      <c r="SZK883" s="396"/>
      <c r="SZL883" s="396"/>
      <c r="SZM883" s="396"/>
      <c r="SZN883" s="396"/>
      <c r="SZO883" s="396"/>
      <c r="SZP883" s="396"/>
      <c r="SZQ883" s="396"/>
      <c r="SZR883" s="396"/>
      <c r="SZS883" s="396"/>
      <c r="SZT883" s="396"/>
      <c r="SZU883" s="396"/>
      <c r="SZV883" s="396"/>
      <c r="SZW883" s="396"/>
      <c r="SZX883" s="396"/>
      <c r="SZY883" s="396"/>
      <c r="SZZ883" s="396"/>
      <c r="TAA883" s="396"/>
      <c r="TAB883" s="396"/>
      <c r="TAC883" s="396"/>
      <c r="TAD883" s="396"/>
      <c r="TAE883" s="396"/>
      <c r="TAF883" s="396"/>
      <c r="TAG883" s="396"/>
      <c r="TAH883" s="396"/>
      <c r="TAI883" s="396"/>
      <c r="TAJ883" s="396"/>
      <c r="TAK883" s="396"/>
      <c r="TAL883" s="396"/>
      <c r="TAM883" s="396"/>
      <c r="TAN883" s="396"/>
      <c r="TAO883" s="396"/>
      <c r="TAP883" s="396"/>
      <c r="TAQ883" s="396"/>
      <c r="TAR883" s="396"/>
      <c r="TAS883" s="396"/>
      <c r="TAT883" s="396"/>
      <c r="TAU883" s="396"/>
      <c r="TAV883" s="396"/>
      <c r="TAW883" s="396"/>
      <c r="TAX883" s="396"/>
      <c r="TAY883" s="396"/>
      <c r="TAZ883" s="396"/>
      <c r="TBA883" s="396"/>
      <c r="TBB883" s="396"/>
      <c r="TBC883" s="396"/>
      <c r="TBD883" s="396"/>
      <c r="TBE883" s="396"/>
      <c r="TBF883" s="396"/>
      <c r="TBG883" s="396"/>
      <c r="TBH883" s="396"/>
      <c r="TBI883" s="396"/>
      <c r="TBJ883" s="396"/>
      <c r="TBK883" s="396"/>
      <c r="TBL883" s="396"/>
      <c r="TBM883" s="396"/>
      <c r="TBN883" s="396"/>
      <c r="TBO883" s="396"/>
      <c r="TBP883" s="396"/>
      <c r="TBQ883" s="396"/>
      <c r="TBR883" s="396"/>
      <c r="TBS883" s="396"/>
      <c r="TBT883" s="396"/>
      <c r="TBU883" s="396"/>
      <c r="TBV883" s="396"/>
      <c r="TBW883" s="396"/>
      <c r="TBX883" s="396"/>
      <c r="TBY883" s="396"/>
      <c r="TBZ883" s="396"/>
      <c r="TCA883" s="396"/>
      <c r="TCB883" s="396"/>
      <c r="TCC883" s="396"/>
      <c r="TCD883" s="396"/>
      <c r="TCE883" s="396"/>
      <c r="TCF883" s="396"/>
      <c r="TCG883" s="396"/>
      <c r="TCH883" s="396"/>
      <c r="TCI883" s="396"/>
      <c r="TCJ883" s="396"/>
      <c r="TCK883" s="396"/>
      <c r="TCL883" s="396"/>
      <c r="TCM883" s="396"/>
      <c r="TCN883" s="396"/>
      <c r="TCO883" s="396"/>
      <c r="TCP883" s="396"/>
      <c r="TCQ883" s="396"/>
      <c r="TCR883" s="396"/>
      <c r="TCS883" s="396"/>
      <c r="TCT883" s="396"/>
      <c r="TCU883" s="396"/>
      <c r="TCV883" s="396"/>
      <c r="TCW883" s="396"/>
      <c r="TCX883" s="396"/>
      <c r="TCY883" s="396"/>
      <c r="TCZ883" s="396"/>
      <c r="TDA883" s="396"/>
      <c r="TDB883" s="396"/>
      <c r="TDC883" s="396"/>
      <c r="TDD883" s="396"/>
      <c r="TDE883" s="396"/>
      <c r="TDF883" s="396"/>
      <c r="TDG883" s="396"/>
      <c r="TDH883" s="396"/>
      <c r="TDI883" s="396"/>
      <c r="TDJ883" s="396"/>
      <c r="TDK883" s="396"/>
      <c r="TDL883" s="396"/>
      <c r="TDM883" s="396"/>
      <c r="TDN883" s="396"/>
      <c r="TDO883" s="396"/>
      <c r="TDP883" s="396"/>
      <c r="TDQ883" s="396"/>
      <c r="TDR883" s="396"/>
      <c r="TDS883" s="396"/>
      <c r="TDT883" s="396"/>
      <c r="TDU883" s="396"/>
      <c r="TDV883" s="396"/>
      <c r="TDW883" s="396"/>
      <c r="TDX883" s="396"/>
      <c r="TDY883" s="396"/>
      <c r="TDZ883" s="396"/>
      <c r="TEA883" s="396"/>
      <c r="TEB883" s="396"/>
      <c r="TEC883" s="396"/>
      <c r="TED883" s="396"/>
      <c r="TEE883" s="396"/>
      <c r="TEF883" s="396"/>
      <c r="TEG883" s="396"/>
      <c r="TEH883" s="396"/>
      <c r="TEI883" s="396"/>
      <c r="TEJ883" s="396"/>
      <c r="TEK883" s="396"/>
      <c r="TEL883" s="396"/>
      <c r="TEM883" s="396"/>
      <c r="TEN883" s="396"/>
      <c r="TEO883" s="396"/>
      <c r="TEP883" s="396"/>
      <c r="TEQ883" s="396"/>
      <c r="TER883" s="396"/>
      <c r="TES883" s="396"/>
      <c r="TET883" s="396"/>
      <c r="TEU883" s="396"/>
      <c r="TEV883" s="396"/>
      <c r="TEW883" s="396"/>
      <c r="TEX883" s="396"/>
      <c r="TEY883" s="396"/>
      <c r="TEZ883" s="396"/>
      <c r="TFA883" s="396"/>
      <c r="TFB883" s="396"/>
      <c r="TFC883" s="396"/>
      <c r="TFD883" s="396"/>
      <c r="TFE883" s="396"/>
      <c r="TFF883" s="396"/>
      <c r="TFG883" s="396"/>
      <c r="TFH883" s="396"/>
      <c r="TFI883" s="396"/>
      <c r="TFJ883" s="396"/>
      <c r="TFK883" s="396"/>
      <c r="TFL883" s="396"/>
      <c r="TFM883" s="396"/>
      <c r="TFN883" s="396"/>
      <c r="TFO883" s="396"/>
      <c r="TFP883" s="396"/>
      <c r="TFQ883" s="396"/>
      <c r="TFR883" s="396"/>
      <c r="TFS883" s="396"/>
      <c r="TFT883" s="396"/>
      <c r="TFU883" s="396"/>
      <c r="TFV883" s="396"/>
      <c r="TFW883" s="396"/>
      <c r="TFX883" s="396"/>
      <c r="TFY883" s="396"/>
      <c r="TFZ883" s="396"/>
      <c r="TGA883" s="396"/>
      <c r="TGB883" s="396"/>
      <c r="TGC883" s="396"/>
      <c r="TGD883" s="396"/>
      <c r="TGE883" s="396"/>
      <c r="TGF883" s="396"/>
      <c r="TGG883" s="396"/>
      <c r="TGH883" s="396"/>
      <c r="TGI883" s="396"/>
      <c r="TGJ883" s="396"/>
      <c r="TGK883" s="396"/>
      <c r="TGL883" s="396"/>
      <c r="TGM883" s="396"/>
      <c r="TGN883" s="396"/>
      <c r="TGO883" s="396"/>
      <c r="TGP883" s="396"/>
      <c r="TGQ883" s="396"/>
      <c r="TGR883" s="396"/>
      <c r="TGS883" s="396"/>
      <c r="TGT883" s="396"/>
      <c r="TGU883" s="396"/>
      <c r="TGV883" s="396"/>
      <c r="TGW883" s="396"/>
      <c r="TGX883" s="396"/>
      <c r="TGY883" s="396"/>
      <c r="TGZ883" s="396"/>
      <c r="THA883" s="396"/>
      <c r="THB883" s="396"/>
      <c r="THC883" s="396"/>
      <c r="THD883" s="396"/>
      <c r="THE883" s="396"/>
      <c r="THF883" s="396"/>
      <c r="THG883" s="396"/>
      <c r="THH883" s="396"/>
      <c r="THI883" s="396"/>
      <c r="THJ883" s="396"/>
      <c r="THK883" s="396"/>
      <c r="THL883" s="396"/>
      <c r="THM883" s="396"/>
      <c r="THN883" s="396"/>
      <c r="THO883" s="396"/>
      <c r="THP883" s="396"/>
      <c r="THQ883" s="396"/>
      <c r="THR883" s="396"/>
      <c r="THS883" s="396"/>
      <c r="THT883" s="396"/>
      <c r="THU883" s="396"/>
      <c r="THV883" s="396"/>
      <c r="THW883" s="396"/>
      <c r="THX883" s="396"/>
      <c r="THY883" s="396"/>
      <c r="THZ883" s="396"/>
      <c r="TIA883" s="396"/>
      <c r="TIB883" s="396"/>
      <c r="TIC883" s="396"/>
      <c r="TID883" s="396"/>
      <c r="TIE883" s="396"/>
      <c r="TIF883" s="396"/>
      <c r="TIG883" s="396"/>
      <c r="TIH883" s="396"/>
      <c r="TII883" s="396"/>
      <c r="TIJ883" s="396"/>
      <c r="TIK883" s="396"/>
      <c r="TIL883" s="396"/>
      <c r="TIM883" s="396"/>
      <c r="TIN883" s="396"/>
      <c r="TIO883" s="396"/>
      <c r="TIP883" s="396"/>
      <c r="TIQ883" s="396"/>
      <c r="TIR883" s="396"/>
      <c r="TIS883" s="396"/>
      <c r="TIT883" s="396"/>
      <c r="TIU883" s="396"/>
      <c r="TIV883" s="396"/>
      <c r="TIW883" s="396"/>
      <c r="TIX883" s="396"/>
      <c r="TIY883" s="396"/>
      <c r="TIZ883" s="396"/>
      <c r="TJA883" s="396"/>
      <c r="TJB883" s="396"/>
      <c r="TJC883" s="396"/>
      <c r="TJD883" s="396"/>
      <c r="TJE883" s="396"/>
      <c r="TJF883" s="396"/>
      <c r="TJG883" s="396"/>
      <c r="TJH883" s="396"/>
      <c r="TJI883" s="396"/>
      <c r="TJJ883" s="396"/>
      <c r="TJK883" s="396"/>
      <c r="TJL883" s="396"/>
      <c r="TJM883" s="396"/>
      <c r="TJN883" s="396"/>
      <c r="TJO883" s="396"/>
      <c r="TJP883" s="396"/>
      <c r="TJQ883" s="396"/>
      <c r="TJR883" s="396"/>
      <c r="TJS883" s="396"/>
      <c r="TJT883" s="396"/>
      <c r="TJU883" s="396"/>
      <c r="TJV883" s="396"/>
      <c r="TJW883" s="396"/>
      <c r="TJX883" s="396"/>
      <c r="TJY883" s="396"/>
      <c r="TJZ883" s="396"/>
      <c r="TKA883" s="396"/>
      <c r="TKB883" s="396"/>
      <c r="TKC883" s="396"/>
      <c r="TKD883" s="396"/>
      <c r="TKE883" s="396"/>
      <c r="TKF883" s="396"/>
      <c r="TKG883" s="396"/>
      <c r="TKH883" s="396"/>
      <c r="TKI883" s="396"/>
      <c r="TKJ883" s="396"/>
      <c r="TKK883" s="396"/>
      <c r="TKL883" s="396"/>
      <c r="TKM883" s="396"/>
      <c r="TKN883" s="396"/>
      <c r="TKO883" s="396"/>
      <c r="TKP883" s="396"/>
      <c r="TKQ883" s="396"/>
      <c r="TKR883" s="396"/>
      <c r="TKS883" s="396"/>
      <c r="TKT883" s="396"/>
      <c r="TKU883" s="396"/>
      <c r="TKV883" s="396"/>
      <c r="TKW883" s="396"/>
      <c r="TKX883" s="396"/>
      <c r="TKY883" s="396"/>
      <c r="TKZ883" s="396"/>
      <c r="TLA883" s="396"/>
      <c r="TLB883" s="396"/>
      <c r="TLC883" s="396"/>
      <c r="TLD883" s="396"/>
      <c r="TLE883" s="396"/>
      <c r="TLF883" s="396"/>
      <c r="TLG883" s="396"/>
      <c r="TLH883" s="396"/>
      <c r="TLI883" s="396"/>
      <c r="TLJ883" s="396"/>
      <c r="TLK883" s="396"/>
      <c r="TLL883" s="396"/>
      <c r="TLM883" s="396"/>
      <c r="TLN883" s="396"/>
      <c r="TLO883" s="396"/>
      <c r="TLP883" s="396"/>
      <c r="TLQ883" s="396"/>
      <c r="TLR883" s="396"/>
      <c r="TLS883" s="396"/>
      <c r="TLT883" s="396"/>
      <c r="TLU883" s="396"/>
      <c r="TLV883" s="396"/>
      <c r="TLW883" s="396"/>
      <c r="TLX883" s="396"/>
      <c r="TLY883" s="396"/>
      <c r="TLZ883" s="396"/>
      <c r="TMA883" s="396"/>
      <c r="TMB883" s="396"/>
      <c r="TMC883" s="396"/>
      <c r="TMD883" s="396"/>
      <c r="TME883" s="396"/>
      <c r="TMF883" s="396"/>
      <c r="TMG883" s="396"/>
      <c r="TMH883" s="396"/>
      <c r="TMI883" s="396"/>
      <c r="TMJ883" s="396"/>
      <c r="TMK883" s="396"/>
      <c r="TML883" s="396"/>
      <c r="TMM883" s="396"/>
      <c r="TMN883" s="396"/>
      <c r="TMO883" s="396"/>
      <c r="TMP883" s="396"/>
      <c r="TMQ883" s="396"/>
      <c r="TMR883" s="396"/>
      <c r="TMS883" s="396"/>
      <c r="TMT883" s="396"/>
      <c r="TMU883" s="396"/>
      <c r="TMV883" s="396"/>
      <c r="TMW883" s="396"/>
      <c r="TMX883" s="396"/>
      <c r="TMY883" s="396"/>
      <c r="TMZ883" s="396"/>
      <c r="TNA883" s="396"/>
      <c r="TNB883" s="396"/>
      <c r="TNC883" s="396"/>
      <c r="TND883" s="396"/>
      <c r="TNE883" s="396"/>
      <c r="TNF883" s="396"/>
      <c r="TNG883" s="396"/>
      <c r="TNH883" s="396"/>
      <c r="TNI883" s="396"/>
      <c r="TNJ883" s="396"/>
      <c r="TNK883" s="396"/>
      <c r="TNL883" s="396"/>
      <c r="TNM883" s="396"/>
      <c r="TNN883" s="396"/>
      <c r="TNO883" s="396"/>
      <c r="TNP883" s="396"/>
      <c r="TNQ883" s="396"/>
      <c r="TNR883" s="396"/>
      <c r="TNS883" s="396"/>
      <c r="TNT883" s="396"/>
      <c r="TNU883" s="396"/>
      <c r="TNV883" s="396"/>
      <c r="TNW883" s="396"/>
      <c r="TNX883" s="396"/>
      <c r="TNY883" s="396"/>
      <c r="TNZ883" s="396"/>
      <c r="TOA883" s="396"/>
      <c r="TOB883" s="396"/>
      <c r="TOC883" s="396"/>
      <c r="TOD883" s="396"/>
      <c r="TOE883" s="396"/>
      <c r="TOF883" s="396"/>
      <c r="TOG883" s="396"/>
      <c r="TOH883" s="396"/>
      <c r="TOI883" s="396"/>
      <c r="TOJ883" s="396"/>
      <c r="TOK883" s="396"/>
      <c r="TOL883" s="396"/>
      <c r="TOM883" s="396"/>
      <c r="TON883" s="396"/>
      <c r="TOO883" s="396"/>
      <c r="TOP883" s="396"/>
      <c r="TOQ883" s="396"/>
      <c r="TOR883" s="396"/>
      <c r="TOS883" s="396"/>
      <c r="TOT883" s="396"/>
      <c r="TOU883" s="396"/>
      <c r="TOV883" s="396"/>
      <c r="TOW883" s="396"/>
      <c r="TOX883" s="396"/>
      <c r="TOY883" s="396"/>
      <c r="TOZ883" s="396"/>
      <c r="TPA883" s="396"/>
      <c r="TPB883" s="396"/>
      <c r="TPC883" s="396"/>
      <c r="TPD883" s="396"/>
      <c r="TPE883" s="396"/>
      <c r="TPF883" s="396"/>
      <c r="TPG883" s="396"/>
      <c r="TPH883" s="396"/>
      <c r="TPI883" s="396"/>
      <c r="TPJ883" s="396"/>
      <c r="TPK883" s="396"/>
      <c r="TPL883" s="396"/>
      <c r="TPM883" s="396"/>
      <c r="TPN883" s="396"/>
      <c r="TPO883" s="396"/>
      <c r="TPP883" s="396"/>
      <c r="TPQ883" s="396"/>
      <c r="TPR883" s="396"/>
      <c r="TPS883" s="396"/>
      <c r="TPT883" s="396"/>
      <c r="TPU883" s="396"/>
      <c r="TPV883" s="396"/>
      <c r="TPW883" s="396"/>
      <c r="TPX883" s="396"/>
      <c r="TPY883" s="396"/>
      <c r="TPZ883" s="396"/>
      <c r="TQA883" s="396"/>
      <c r="TQB883" s="396"/>
      <c r="TQC883" s="396"/>
      <c r="TQD883" s="396"/>
      <c r="TQE883" s="396"/>
      <c r="TQF883" s="396"/>
      <c r="TQG883" s="396"/>
      <c r="TQH883" s="396"/>
      <c r="TQI883" s="396"/>
      <c r="TQJ883" s="396"/>
      <c r="TQK883" s="396"/>
      <c r="TQL883" s="396"/>
      <c r="TQM883" s="396"/>
      <c r="TQN883" s="396"/>
      <c r="TQO883" s="396"/>
      <c r="TQP883" s="396"/>
      <c r="TQQ883" s="396"/>
      <c r="TQR883" s="396"/>
      <c r="TQS883" s="396"/>
      <c r="TQT883" s="396"/>
      <c r="TQU883" s="396"/>
      <c r="TQV883" s="396"/>
      <c r="TQW883" s="396"/>
      <c r="TQX883" s="396"/>
      <c r="TQY883" s="396"/>
      <c r="TQZ883" s="396"/>
      <c r="TRA883" s="396"/>
      <c r="TRB883" s="396"/>
      <c r="TRC883" s="396"/>
      <c r="TRD883" s="396"/>
      <c r="TRE883" s="396"/>
      <c r="TRF883" s="396"/>
      <c r="TRG883" s="396"/>
      <c r="TRH883" s="396"/>
      <c r="TRI883" s="396"/>
      <c r="TRJ883" s="396"/>
      <c r="TRK883" s="396"/>
      <c r="TRL883" s="396"/>
      <c r="TRM883" s="396"/>
      <c r="TRN883" s="396"/>
      <c r="TRO883" s="396"/>
      <c r="TRP883" s="396"/>
      <c r="TRQ883" s="396"/>
      <c r="TRR883" s="396"/>
      <c r="TRS883" s="396"/>
      <c r="TRT883" s="396"/>
      <c r="TRU883" s="396"/>
      <c r="TRV883" s="396"/>
      <c r="TRW883" s="396"/>
      <c r="TRX883" s="396"/>
      <c r="TRY883" s="396"/>
      <c r="TRZ883" s="396"/>
      <c r="TSA883" s="396"/>
      <c r="TSB883" s="396"/>
      <c r="TSC883" s="396"/>
      <c r="TSD883" s="396"/>
      <c r="TSE883" s="396"/>
      <c r="TSF883" s="396"/>
      <c r="TSG883" s="396"/>
      <c r="TSH883" s="396"/>
      <c r="TSI883" s="396"/>
      <c r="TSJ883" s="396"/>
      <c r="TSK883" s="396"/>
      <c r="TSL883" s="396"/>
      <c r="TSM883" s="396"/>
      <c r="TSN883" s="396"/>
      <c r="TSO883" s="396"/>
      <c r="TSP883" s="396"/>
      <c r="TSQ883" s="396"/>
      <c r="TSR883" s="396"/>
      <c r="TSS883" s="396"/>
      <c r="TST883" s="396"/>
      <c r="TSU883" s="396"/>
      <c r="TSV883" s="396"/>
      <c r="TSW883" s="396"/>
      <c r="TSX883" s="396"/>
      <c r="TSY883" s="396"/>
      <c r="TSZ883" s="396"/>
      <c r="TTA883" s="396"/>
      <c r="TTB883" s="396"/>
      <c r="TTC883" s="396"/>
      <c r="TTD883" s="396"/>
      <c r="TTE883" s="396"/>
      <c r="TTF883" s="396"/>
      <c r="TTG883" s="396"/>
      <c r="TTH883" s="396"/>
      <c r="TTI883" s="396"/>
      <c r="TTJ883" s="396"/>
      <c r="TTK883" s="396"/>
      <c r="TTL883" s="396"/>
      <c r="TTM883" s="396"/>
      <c r="TTN883" s="396"/>
      <c r="TTO883" s="396"/>
      <c r="TTP883" s="396"/>
      <c r="TTQ883" s="396"/>
      <c r="TTR883" s="396"/>
      <c r="TTS883" s="396"/>
      <c r="TTT883" s="396"/>
      <c r="TTU883" s="396"/>
      <c r="TTV883" s="396"/>
      <c r="TTW883" s="396"/>
      <c r="TTX883" s="396"/>
      <c r="TTY883" s="396"/>
      <c r="TTZ883" s="396"/>
      <c r="TUA883" s="396"/>
      <c r="TUB883" s="396"/>
      <c r="TUC883" s="396"/>
      <c r="TUD883" s="396"/>
      <c r="TUE883" s="396"/>
      <c r="TUF883" s="396"/>
      <c r="TUG883" s="396"/>
      <c r="TUH883" s="396"/>
      <c r="TUI883" s="396"/>
      <c r="TUJ883" s="396"/>
      <c r="TUK883" s="396"/>
      <c r="TUL883" s="396"/>
      <c r="TUM883" s="396"/>
      <c r="TUN883" s="396"/>
      <c r="TUO883" s="396"/>
      <c r="TUP883" s="396"/>
      <c r="TUQ883" s="396"/>
      <c r="TUR883" s="396"/>
      <c r="TUS883" s="396"/>
      <c r="TUT883" s="396"/>
      <c r="TUU883" s="396"/>
      <c r="TUV883" s="396"/>
      <c r="TUW883" s="396"/>
      <c r="TUX883" s="396"/>
      <c r="TUY883" s="396"/>
      <c r="TUZ883" s="396"/>
      <c r="TVA883" s="396"/>
      <c r="TVB883" s="396"/>
      <c r="TVC883" s="396"/>
      <c r="TVD883" s="396"/>
      <c r="TVE883" s="396"/>
      <c r="TVF883" s="396"/>
      <c r="TVG883" s="396"/>
      <c r="TVH883" s="396"/>
      <c r="TVI883" s="396"/>
      <c r="TVJ883" s="396"/>
      <c r="TVK883" s="396"/>
      <c r="TVL883" s="396"/>
      <c r="TVM883" s="396"/>
      <c r="TVN883" s="396"/>
      <c r="TVO883" s="396"/>
      <c r="TVP883" s="396"/>
      <c r="TVQ883" s="396"/>
      <c r="TVR883" s="396"/>
      <c r="TVS883" s="396"/>
      <c r="TVT883" s="396"/>
      <c r="TVU883" s="396"/>
      <c r="TVV883" s="396"/>
      <c r="TVW883" s="396"/>
      <c r="TVX883" s="396"/>
      <c r="TVY883" s="396"/>
      <c r="TVZ883" s="396"/>
      <c r="TWA883" s="396"/>
      <c r="TWB883" s="396"/>
      <c r="TWC883" s="396"/>
      <c r="TWD883" s="396"/>
      <c r="TWE883" s="396"/>
      <c r="TWF883" s="396"/>
      <c r="TWG883" s="396"/>
      <c r="TWH883" s="396"/>
      <c r="TWI883" s="396"/>
      <c r="TWJ883" s="396"/>
      <c r="TWK883" s="396"/>
      <c r="TWL883" s="396"/>
      <c r="TWM883" s="396"/>
      <c r="TWN883" s="396"/>
      <c r="TWO883" s="396"/>
      <c r="TWP883" s="396"/>
      <c r="TWQ883" s="396"/>
      <c r="TWR883" s="396"/>
      <c r="TWS883" s="396"/>
      <c r="TWT883" s="396"/>
      <c r="TWU883" s="396"/>
      <c r="TWV883" s="396"/>
      <c r="TWW883" s="396"/>
      <c r="TWX883" s="396"/>
      <c r="TWY883" s="396"/>
      <c r="TWZ883" s="396"/>
      <c r="TXA883" s="396"/>
      <c r="TXB883" s="396"/>
      <c r="TXC883" s="396"/>
      <c r="TXD883" s="396"/>
      <c r="TXE883" s="396"/>
      <c r="TXF883" s="396"/>
      <c r="TXG883" s="396"/>
      <c r="TXH883" s="396"/>
      <c r="TXI883" s="396"/>
      <c r="TXJ883" s="396"/>
      <c r="TXK883" s="396"/>
      <c r="TXL883" s="396"/>
      <c r="TXM883" s="396"/>
      <c r="TXN883" s="396"/>
      <c r="TXO883" s="396"/>
      <c r="TXP883" s="396"/>
      <c r="TXQ883" s="396"/>
      <c r="TXR883" s="396"/>
      <c r="TXS883" s="396"/>
      <c r="TXT883" s="396"/>
      <c r="TXU883" s="396"/>
      <c r="TXV883" s="396"/>
      <c r="TXW883" s="396"/>
      <c r="TXX883" s="396"/>
      <c r="TXY883" s="396"/>
      <c r="TXZ883" s="396"/>
      <c r="TYA883" s="396"/>
      <c r="TYB883" s="396"/>
      <c r="TYC883" s="396"/>
      <c r="TYD883" s="396"/>
      <c r="TYE883" s="396"/>
      <c r="TYF883" s="396"/>
      <c r="TYG883" s="396"/>
      <c r="TYH883" s="396"/>
      <c r="TYI883" s="396"/>
      <c r="TYJ883" s="396"/>
      <c r="TYK883" s="396"/>
      <c r="TYL883" s="396"/>
      <c r="TYM883" s="396"/>
      <c r="TYN883" s="396"/>
      <c r="TYO883" s="396"/>
      <c r="TYP883" s="396"/>
      <c r="TYQ883" s="396"/>
      <c r="TYR883" s="396"/>
      <c r="TYS883" s="396"/>
      <c r="TYT883" s="396"/>
      <c r="TYU883" s="396"/>
      <c r="TYV883" s="396"/>
      <c r="TYW883" s="396"/>
      <c r="TYX883" s="396"/>
      <c r="TYY883" s="396"/>
      <c r="TYZ883" s="396"/>
      <c r="TZA883" s="396"/>
      <c r="TZB883" s="396"/>
      <c r="TZC883" s="396"/>
      <c r="TZD883" s="396"/>
      <c r="TZE883" s="396"/>
      <c r="TZF883" s="396"/>
      <c r="TZG883" s="396"/>
      <c r="TZH883" s="396"/>
      <c r="TZI883" s="396"/>
      <c r="TZJ883" s="396"/>
      <c r="TZK883" s="396"/>
      <c r="TZL883" s="396"/>
      <c r="TZM883" s="396"/>
      <c r="TZN883" s="396"/>
      <c r="TZO883" s="396"/>
      <c r="TZP883" s="396"/>
      <c r="TZQ883" s="396"/>
      <c r="TZR883" s="396"/>
      <c r="TZS883" s="396"/>
      <c r="TZT883" s="396"/>
      <c r="TZU883" s="396"/>
      <c r="TZV883" s="396"/>
      <c r="TZW883" s="396"/>
      <c r="TZX883" s="396"/>
      <c r="TZY883" s="396"/>
      <c r="TZZ883" s="396"/>
      <c r="UAA883" s="396"/>
      <c r="UAB883" s="396"/>
      <c r="UAC883" s="396"/>
      <c r="UAD883" s="396"/>
      <c r="UAE883" s="396"/>
      <c r="UAF883" s="396"/>
      <c r="UAG883" s="396"/>
      <c r="UAH883" s="396"/>
      <c r="UAI883" s="396"/>
      <c r="UAJ883" s="396"/>
      <c r="UAK883" s="396"/>
      <c r="UAL883" s="396"/>
      <c r="UAM883" s="396"/>
      <c r="UAN883" s="396"/>
      <c r="UAO883" s="396"/>
      <c r="UAP883" s="396"/>
      <c r="UAQ883" s="396"/>
      <c r="UAR883" s="396"/>
      <c r="UAS883" s="396"/>
      <c r="UAT883" s="396"/>
      <c r="UAU883" s="396"/>
      <c r="UAV883" s="396"/>
      <c r="UAW883" s="396"/>
      <c r="UAX883" s="396"/>
      <c r="UAY883" s="396"/>
      <c r="UAZ883" s="396"/>
      <c r="UBA883" s="396"/>
      <c r="UBB883" s="396"/>
      <c r="UBC883" s="396"/>
      <c r="UBD883" s="396"/>
      <c r="UBE883" s="396"/>
      <c r="UBF883" s="396"/>
      <c r="UBG883" s="396"/>
      <c r="UBH883" s="396"/>
      <c r="UBI883" s="396"/>
      <c r="UBJ883" s="396"/>
      <c r="UBK883" s="396"/>
      <c r="UBL883" s="396"/>
      <c r="UBM883" s="396"/>
      <c r="UBN883" s="396"/>
      <c r="UBO883" s="396"/>
      <c r="UBP883" s="396"/>
      <c r="UBQ883" s="396"/>
      <c r="UBR883" s="396"/>
      <c r="UBS883" s="396"/>
      <c r="UBT883" s="396"/>
      <c r="UBU883" s="396"/>
      <c r="UBV883" s="396"/>
      <c r="UBW883" s="396"/>
      <c r="UBX883" s="396"/>
      <c r="UBY883" s="396"/>
      <c r="UBZ883" s="396"/>
      <c r="UCA883" s="396"/>
      <c r="UCB883" s="396"/>
      <c r="UCC883" s="396"/>
      <c r="UCD883" s="396"/>
      <c r="UCE883" s="396"/>
      <c r="UCF883" s="396"/>
      <c r="UCG883" s="396"/>
      <c r="UCH883" s="396"/>
      <c r="UCI883" s="396"/>
      <c r="UCJ883" s="396"/>
      <c r="UCK883" s="396"/>
      <c r="UCL883" s="396"/>
      <c r="UCM883" s="396"/>
      <c r="UCN883" s="396"/>
      <c r="UCO883" s="396"/>
      <c r="UCP883" s="396"/>
      <c r="UCQ883" s="396"/>
      <c r="UCR883" s="396"/>
      <c r="UCS883" s="396"/>
      <c r="UCT883" s="396"/>
      <c r="UCU883" s="396"/>
      <c r="UCV883" s="396"/>
      <c r="UCW883" s="396"/>
      <c r="UCX883" s="396"/>
      <c r="UCY883" s="396"/>
      <c r="UCZ883" s="396"/>
      <c r="UDA883" s="396"/>
      <c r="UDB883" s="396"/>
      <c r="UDC883" s="396"/>
      <c r="UDD883" s="396"/>
      <c r="UDE883" s="396"/>
      <c r="UDF883" s="396"/>
      <c r="UDG883" s="396"/>
      <c r="UDH883" s="396"/>
      <c r="UDI883" s="396"/>
      <c r="UDJ883" s="396"/>
      <c r="UDK883" s="396"/>
      <c r="UDL883" s="396"/>
      <c r="UDM883" s="396"/>
      <c r="UDN883" s="396"/>
      <c r="UDO883" s="396"/>
      <c r="UDP883" s="396"/>
      <c r="UDQ883" s="396"/>
      <c r="UDR883" s="396"/>
      <c r="UDS883" s="396"/>
      <c r="UDT883" s="396"/>
      <c r="UDU883" s="396"/>
      <c r="UDV883" s="396"/>
      <c r="UDW883" s="396"/>
      <c r="UDX883" s="396"/>
      <c r="UDY883" s="396"/>
      <c r="UDZ883" s="396"/>
      <c r="UEA883" s="396"/>
      <c r="UEB883" s="396"/>
      <c r="UEC883" s="396"/>
      <c r="UED883" s="396"/>
      <c r="UEE883" s="396"/>
      <c r="UEF883" s="396"/>
      <c r="UEG883" s="396"/>
      <c r="UEH883" s="396"/>
      <c r="UEI883" s="396"/>
      <c r="UEJ883" s="396"/>
      <c r="UEK883" s="396"/>
      <c r="UEL883" s="396"/>
      <c r="UEM883" s="396"/>
      <c r="UEN883" s="396"/>
      <c r="UEO883" s="396"/>
      <c r="UEP883" s="396"/>
      <c r="UEQ883" s="396"/>
      <c r="UER883" s="396"/>
      <c r="UES883" s="396"/>
      <c r="UET883" s="396"/>
      <c r="UEU883" s="396"/>
      <c r="UEV883" s="396"/>
      <c r="UEW883" s="396"/>
      <c r="UEX883" s="396"/>
      <c r="UEY883" s="396"/>
      <c r="UEZ883" s="396"/>
      <c r="UFA883" s="396"/>
      <c r="UFB883" s="396"/>
      <c r="UFC883" s="396"/>
      <c r="UFD883" s="396"/>
      <c r="UFE883" s="396"/>
      <c r="UFF883" s="396"/>
      <c r="UFG883" s="396"/>
      <c r="UFH883" s="396"/>
      <c r="UFI883" s="396"/>
      <c r="UFJ883" s="396"/>
      <c r="UFK883" s="396"/>
      <c r="UFL883" s="396"/>
      <c r="UFM883" s="396"/>
      <c r="UFN883" s="396"/>
      <c r="UFO883" s="396"/>
      <c r="UFP883" s="396"/>
      <c r="UFQ883" s="396"/>
      <c r="UFR883" s="396"/>
      <c r="UFS883" s="396"/>
      <c r="UFT883" s="396"/>
      <c r="UFU883" s="396"/>
      <c r="UFV883" s="396"/>
      <c r="UFW883" s="396"/>
      <c r="UFX883" s="396"/>
      <c r="UFY883" s="396"/>
      <c r="UFZ883" s="396"/>
      <c r="UGA883" s="396"/>
      <c r="UGB883" s="396"/>
      <c r="UGC883" s="396"/>
      <c r="UGD883" s="396"/>
      <c r="UGE883" s="396"/>
      <c r="UGF883" s="396"/>
      <c r="UGG883" s="396"/>
      <c r="UGH883" s="396"/>
      <c r="UGI883" s="396"/>
      <c r="UGJ883" s="396"/>
      <c r="UGK883" s="396"/>
      <c r="UGL883" s="396"/>
      <c r="UGM883" s="396"/>
      <c r="UGN883" s="396"/>
      <c r="UGO883" s="396"/>
      <c r="UGP883" s="396"/>
      <c r="UGQ883" s="396"/>
      <c r="UGR883" s="396"/>
      <c r="UGS883" s="396"/>
      <c r="UGT883" s="396"/>
      <c r="UGU883" s="396"/>
      <c r="UGV883" s="396"/>
      <c r="UGW883" s="396"/>
      <c r="UGX883" s="396"/>
      <c r="UGY883" s="396"/>
      <c r="UGZ883" s="396"/>
      <c r="UHA883" s="396"/>
      <c r="UHB883" s="396"/>
      <c r="UHC883" s="396"/>
      <c r="UHD883" s="396"/>
      <c r="UHE883" s="396"/>
      <c r="UHF883" s="396"/>
      <c r="UHG883" s="396"/>
      <c r="UHH883" s="396"/>
      <c r="UHI883" s="396"/>
      <c r="UHJ883" s="396"/>
      <c r="UHK883" s="396"/>
      <c r="UHL883" s="396"/>
      <c r="UHM883" s="396"/>
      <c r="UHN883" s="396"/>
      <c r="UHO883" s="396"/>
      <c r="UHP883" s="396"/>
      <c r="UHQ883" s="396"/>
      <c r="UHR883" s="396"/>
      <c r="UHS883" s="396"/>
      <c r="UHT883" s="396"/>
      <c r="UHU883" s="396"/>
      <c r="UHV883" s="396"/>
      <c r="UHW883" s="396"/>
      <c r="UHX883" s="396"/>
      <c r="UHY883" s="396"/>
      <c r="UHZ883" s="396"/>
      <c r="UIA883" s="396"/>
      <c r="UIB883" s="396"/>
      <c r="UIC883" s="396"/>
      <c r="UID883" s="396"/>
      <c r="UIE883" s="396"/>
      <c r="UIF883" s="396"/>
      <c r="UIG883" s="396"/>
      <c r="UIH883" s="396"/>
      <c r="UII883" s="396"/>
      <c r="UIJ883" s="396"/>
      <c r="UIK883" s="396"/>
      <c r="UIL883" s="396"/>
      <c r="UIM883" s="396"/>
      <c r="UIN883" s="396"/>
      <c r="UIO883" s="396"/>
      <c r="UIP883" s="396"/>
      <c r="UIQ883" s="396"/>
      <c r="UIR883" s="396"/>
      <c r="UIS883" s="396"/>
      <c r="UIT883" s="396"/>
      <c r="UIU883" s="396"/>
      <c r="UIV883" s="396"/>
      <c r="UIW883" s="396"/>
      <c r="UIX883" s="396"/>
      <c r="UIY883" s="396"/>
      <c r="UIZ883" s="396"/>
      <c r="UJA883" s="396"/>
      <c r="UJB883" s="396"/>
      <c r="UJC883" s="396"/>
      <c r="UJD883" s="396"/>
      <c r="UJE883" s="396"/>
      <c r="UJF883" s="396"/>
      <c r="UJG883" s="396"/>
      <c r="UJH883" s="396"/>
      <c r="UJI883" s="396"/>
      <c r="UJJ883" s="396"/>
      <c r="UJK883" s="396"/>
      <c r="UJL883" s="396"/>
      <c r="UJM883" s="396"/>
      <c r="UJN883" s="396"/>
      <c r="UJO883" s="396"/>
      <c r="UJP883" s="396"/>
      <c r="UJQ883" s="396"/>
      <c r="UJR883" s="396"/>
      <c r="UJS883" s="396"/>
      <c r="UJT883" s="396"/>
      <c r="UJU883" s="396"/>
      <c r="UJV883" s="396"/>
      <c r="UJW883" s="396"/>
      <c r="UJX883" s="396"/>
      <c r="UJY883" s="396"/>
      <c r="UJZ883" s="396"/>
      <c r="UKA883" s="396"/>
      <c r="UKB883" s="396"/>
      <c r="UKC883" s="396"/>
      <c r="UKD883" s="396"/>
      <c r="UKE883" s="396"/>
      <c r="UKF883" s="396"/>
      <c r="UKG883" s="396"/>
      <c r="UKH883" s="396"/>
      <c r="UKI883" s="396"/>
      <c r="UKJ883" s="396"/>
      <c r="UKK883" s="396"/>
      <c r="UKL883" s="396"/>
      <c r="UKM883" s="396"/>
      <c r="UKN883" s="396"/>
      <c r="UKO883" s="396"/>
      <c r="UKP883" s="396"/>
      <c r="UKQ883" s="396"/>
      <c r="UKR883" s="396"/>
      <c r="UKS883" s="396"/>
      <c r="UKT883" s="396"/>
      <c r="UKU883" s="396"/>
      <c r="UKV883" s="396"/>
      <c r="UKW883" s="396"/>
      <c r="UKX883" s="396"/>
      <c r="UKY883" s="396"/>
      <c r="UKZ883" s="396"/>
      <c r="ULA883" s="396"/>
      <c r="ULB883" s="396"/>
      <c r="ULC883" s="396"/>
      <c r="ULD883" s="396"/>
      <c r="ULE883" s="396"/>
      <c r="ULF883" s="396"/>
      <c r="ULG883" s="396"/>
      <c r="ULH883" s="396"/>
      <c r="ULI883" s="396"/>
      <c r="ULJ883" s="396"/>
      <c r="ULK883" s="396"/>
      <c r="ULL883" s="396"/>
      <c r="ULM883" s="396"/>
      <c r="ULN883" s="396"/>
      <c r="ULO883" s="396"/>
      <c r="ULP883" s="396"/>
      <c r="ULQ883" s="396"/>
      <c r="ULR883" s="396"/>
      <c r="ULS883" s="396"/>
      <c r="ULT883" s="396"/>
      <c r="ULU883" s="396"/>
      <c r="ULV883" s="396"/>
      <c r="ULW883" s="396"/>
      <c r="ULX883" s="396"/>
      <c r="ULY883" s="396"/>
      <c r="ULZ883" s="396"/>
      <c r="UMA883" s="396"/>
      <c r="UMB883" s="396"/>
      <c r="UMC883" s="396"/>
      <c r="UMD883" s="396"/>
      <c r="UME883" s="396"/>
      <c r="UMF883" s="396"/>
      <c r="UMG883" s="396"/>
      <c r="UMH883" s="396"/>
      <c r="UMI883" s="396"/>
      <c r="UMJ883" s="396"/>
      <c r="UMK883" s="396"/>
      <c r="UML883" s="396"/>
      <c r="UMM883" s="396"/>
      <c r="UMN883" s="396"/>
      <c r="UMO883" s="396"/>
      <c r="UMP883" s="396"/>
      <c r="UMQ883" s="396"/>
      <c r="UMR883" s="396"/>
      <c r="UMS883" s="396"/>
      <c r="UMT883" s="396"/>
      <c r="UMU883" s="396"/>
      <c r="UMV883" s="396"/>
      <c r="UMW883" s="396"/>
      <c r="UMX883" s="396"/>
      <c r="UMY883" s="396"/>
      <c r="UMZ883" s="396"/>
      <c r="UNA883" s="396"/>
      <c r="UNB883" s="396"/>
      <c r="UNC883" s="396"/>
      <c r="UND883" s="396"/>
      <c r="UNE883" s="396"/>
      <c r="UNF883" s="396"/>
      <c r="UNG883" s="396"/>
      <c r="UNH883" s="396"/>
      <c r="UNI883" s="396"/>
      <c r="UNJ883" s="396"/>
      <c r="UNK883" s="396"/>
      <c r="UNL883" s="396"/>
      <c r="UNM883" s="396"/>
      <c r="UNN883" s="396"/>
      <c r="UNO883" s="396"/>
      <c r="UNP883" s="396"/>
      <c r="UNQ883" s="396"/>
      <c r="UNR883" s="396"/>
      <c r="UNS883" s="396"/>
      <c r="UNT883" s="396"/>
      <c r="UNU883" s="396"/>
      <c r="UNV883" s="396"/>
      <c r="UNW883" s="396"/>
      <c r="UNX883" s="396"/>
      <c r="UNY883" s="396"/>
      <c r="UNZ883" s="396"/>
      <c r="UOA883" s="396"/>
      <c r="UOB883" s="396"/>
      <c r="UOC883" s="396"/>
      <c r="UOD883" s="396"/>
      <c r="UOE883" s="396"/>
      <c r="UOF883" s="396"/>
      <c r="UOG883" s="396"/>
      <c r="UOH883" s="396"/>
      <c r="UOI883" s="396"/>
      <c r="UOJ883" s="396"/>
      <c r="UOK883" s="396"/>
      <c r="UOL883" s="396"/>
      <c r="UOM883" s="396"/>
      <c r="UON883" s="396"/>
      <c r="UOO883" s="396"/>
      <c r="UOP883" s="396"/>
      <c r="UOQ883" s="396"/>
      <c r="UOR883" s="396"/>
      <c r="UOS883" s="396"/>
      <c r="UOT883" s="396"/>
      <c r="UOU883" s="396"/>
      <c r="UOV883" s="396"/>
      <c r="UOW883" s="396"/>
      <c r="UOX883" s="396"/>
      <c r="UOY883" s="396"/>
      <c r="UOZ883" s="396"/>
      <c r="UPA883" s="396"/>
      <c r="UPB883" s="396"/>
      <c r="UPC883" s="396"/>
      <c r="UPD883" s="396"/>
      <c r="UPE883" s="396"/>
      <c r="UPF883" s="396"/>
      <c r="UPG883" s="396"/>
      <c r="UPH883" s="396"/>
      <c r="UPI883" s="396"/>
      <c r="UPJ883" s="396"/>
      <c r="UPK883" s="396"/>
      <c r="UPL883" s="396"/>
      <c r="UPM883" s="396"/>
      <c r="UPN883" s="396"/>
      <c r="UPO883" s="396"/>
      <c r="UPP883" s="396"/>
      <c r="UPQ883" s="396"/>
      <c r="UPR883" s="396"/>
      <c r="UPS883" s="396"/>
      <c r="UPT883" s="396"/>
      <c r="UPU883" s="396"/>
      <c r="UPV883" s="396"/>
      <c r="UPW883" s="396"/>
      <c r="UPX883" s="396"/>
      <c r="UPY883" s="396"/>
      <c r="UPZ883" s="396"/>
      <c r="UQA883" s="396"/>
      <c r="UQB883" s="396"/>
      <c r="UQC883" s="396"/>
      <c r="UQD883" s="396"/>
      <c r="UQE883" s="396"/>
      <c r="UQF883" s="396"/>
      <c r="UQG883" s="396"/>
      <c r="UQH883" s="396"/>
      <c r="UQI883" s="396"/>
      <c r="UQJ883" s="396"/>
      <c r="UQK883" s="396"/>
      <c r="UQL883" s="396"/>
      <c r="UQM883" s="396"/>
      <c r="UQN883" s="396"/>
      <c r="UQO883" s="396"/>
      <c r="UQP883" s="396"/>
      <c r="UQQ883" s="396"/>
      <c r="UQR883" s="396"/>
      <c r="UQS883" s="396"/>
      <c r="UQT883" s="396"/>
      <c r="UQU883" s="396"/>
      <c r="UQV883" s="396"/>
      <c r="UQW883" s="396"/>
      <c r="UQX883" s="396"/>
      <c r="UQY883" s="396"/>
      <c r="UQZ883" s="396"/>
      <c r="URA883" s="396"/>
      <c r="URB883" s="396"/>
      <c r="URC883" s="396"/>
      <c r="URD883" s="396"/>
      <c r="URE883" s="396"/>
      <c r="URF883" s="396"/>
      <c r="URG883" s="396"/>
      <c r="URH883" s="396"/>
      <c r="URI883" s="396"/>
      <c r="URJ883" s="396"/>
      <c r="URK883" s="396"/>
      <c r="URL883" s="396"/>
      <c r="URM883" s="396"/>
      <c r="URN883" s="396"/>
      <c r="URO883" s="396"/>
      <c r="URP883" s="396"/>
      <c r="URQ883" s="396"/>
      <c r="URR883" s="396"/>
      <c r="URS883" s="396"/>
      <c r="URT883" s="396"/>
      <c r="URU883" s="396"/>
      <c r="URV883" s="396"/>
      <c r="URW883" s="396"/>
      <c r="URX883" s="396"/>
      <c r="URY883" s="396"/>
      <c r="URZ883" s="396"/>
      <c r="USA883" s="396"/>
      <c r="USB883" s="396"/>
      <c r="USC883" s="396"/>
      <c r="USD883" s="396"/>
      <c r="USE883" s="396"/>
      <c r="USF883" s="396"/>
      <c r="USG883" s="396"/>
      <c r="USH883" s="396"/>
      <c r="USI883" s="396"/>
      <c r="USJ883" s="396"/>
      <c r="USK883" s="396"/>
      <c r="USL883" s="396"/>
      <c r="USM883" s="396"/>
      <c r="USN883" s="396"/>
      <c r="USO883" s="396"/>
      <c r="USP883" s="396"/>
      <c r="USQ883" s="396"/>
      <c r="USR883" s="396"/>
      <c r="USS883" s="396"/>
      <c r="UST883" s="396"/>
      <c r="USU883" s="396"/>
      <c r="USV883" s="396"/>
      <c r="USW883" s="396"/>
      <c r="USX883" s="396"/>
      <c r="USY883" s="396"/>
      <c r="USZ883" s="396"/>
      <c r="UTA883" s="396"/>
      <c r="UTB883" s="396"/>
      <c r="UTC883" s="396"/>
      <c r="UTD883" s="396"/>
      <c r="UTE883" s="396"/>
      <c r="UTF883" s="396"/>
      <c r="UTG883" s="396"/>
      <c r="UTH883" s="396"/>
      <c r="UTI883" s="396"/>
      <c r="UTJ883" s="396"/>
      <c r="UTK883" s="396"/>
      <c r="UTL883" s="396"/>
      <c r="UTM883" s="396"/>
      <c r="UTN883" s="396"/>
      <c r="UTO883" s="396"/>
      <c r="UTP883" s="396"/>
      <c r="UTQ883" s="396"/>
      <c r="UTR883" s="396"/>
      <c r="UTS883" s="396"/>
      <c r="UTT883" s="396"/>
      <c r="UTU883" s="396"/>
      <c r="UTV883" s="396"/>
      <c r="UTW883" s="396"/>
      <c r="UTX883" s="396"/>
      <c r="UTY883" s="396"/>
      <c r="UTZ883" s="396"/>
      <c r="UUA883" s="396"/>
      <c r="UUB883" s="396"/>
      <c r="UUC883" s="396"/>
      <c r="UUD883" s="396"/>
      <c r="UUE883" s="396"/>
      <c r="UUF883" s="396"/>
      <c r="UUG883" s="396"/>
      <c r="UUH883" s="396"/>
      <c r="UUI883" s="396"/>
      <c r="UUJ883" s="396"/>
      <c r="UUK883" s="396"/>
      <c r="UUL883" s="396"/>
      <c r="UUM883" s="396"/>
      <c r="UUN883" s="396"/>
      <c r="UUO883" s="396"/>
      <c r="UUP883" s="396"/>
      <c r="UUQ883" s="396"/>
      <c r="UUR883" s="396"/>
      <c r="UUS883" s="396"/>
      <c r="UUT883" s="396"/>
      <c r="UUU883" s="396"/>
      <c r="UUV883" s="396"/>
      <c r="UUW883" s="396"/>
      <c r="UUX883" s="396"/>
      <c r="UUY883" s="396"/>
      <c r="UUZ883" s="396"/>
      <c r="UVA883" s="396"/>
      <c r="UVB883" s="396"/>
      <c r="UVC883" s="396"/>
      <c r="UVD883" s="396"/>
      <c r="UVE883" s="396"/>
      <c r="UVF883" s="396"/>
      <c r="UVG883" s="396"/>
      <c r="UVH883" s="396"/>
      <c r="UVI883" s="396"/>
      <c r="UVJ883" s="396"/>
      <c r="UVK883" s="396"/>
      <c r="UVL883" s="396"/>
      <c r="UVM883" s="396"/>
      <c r="UVN883" s="396"/>
      <c r="UVO883" s="396"/>
      <c r="UVP883" s="396"/>
      <c r="UVQ883" s="396"/>
      <c r="UVR883" s="396"/>
      <c r="UVS883" s="396"/>
      <c r="UVT883" s="396"/>
      <c r="UVU883" s="396"/>
      <c r="UVV883" s="396"/>
      <c r="UVW883" s="396"/>
      <c r="UVX883" s="396"/>
      <c r="UVY883" s="396"/>
      <c r="UVZ883" s="396"/>
      <c r="UWA883" s="396"/>
      <c r="UWB883" s="396"/>
      <c r="UWC883" s="396"/>
      <c r="UWD883" s="396"/>
      <c r="UWE883" s="396"/>
      <c r="UWF883" s="396"/>
      <c r="UWG883" s="396"/>
      <c r="UWH883" s="396"/>
      <c r="UWI883" s="396"/>
      <c r="UWJ883" s="396"/>
      <c r="UWK883" s="396"/>
      <c r="UWL883" s="396"/>
      <c r="UWM883" s="396"/>
      <c r="UWN883" s="396"/>
      <c r="UWO883" s="396"/>
      <c r="UWP883" s="396"/>
      <c r="UWQ883" s="396"/>
      <c r="UWR883" s="396"/>
      <c r="UWS883" s="396"/>
      <c r="UWT883" s="396"/>
      <c r="UWU883" s="396"/>
      <c r="UWV883" s="396"/>
      <c r="UWW883" s="396"/>
      <c r="UWX883" s="396"/>
      <c r="UWY883" s="396"/>
      <c r="UWZ883" s="396"/>
      <c r="UXA883" s="396"/>
      <c r="UXB883" s="396"/>
      <c r="UXC883" s="396"/>
      <c r="UXD883" s="396"/>
      <c r="UXE883" s="396"/>
      <c r="UXF883" s="396"/>
      <c r="UXG883" s="396"/>
      <c r="UXH883" s="396"/>
      <c r="UXI883" s="396"/>
      <c r="UXJ883" s="396"/>
      <c r="UXK883" s="396"/>
      <c r="UXL883" s="396"/>
      <c r="UXM883" s="396"/>
      <c r="UXN883" s="396"/>
      <c r="UXO883" s="396"/>
      <c r="UXP883" s="396"/>
      <c r="UXQ883" s="396"/>
      <c r="UXR883" s="396"/>
      <c r="UXS883" s="396"/>
      <c r="UXT883" s="396"/>
      <c r="UXU883" s="396"/>
      <c r="UXV883" s="396"/>
      <c r="UXW883" s="396"/>
      <c r="UXX883" s="396"/>
      <c r="UXY883" s="396"/>
      <c r="UXZ883" s="396"/>
      <c r="UYA883" s="396"/>
      <c r="UYB883" s="396"/>
      <c r="UYC883" s="396"/>
      <c r="UYD883" s="396"/>
      <c r="UYE883" s="396"/>
      <c r="UYF883" s="396"/>
      <c r="UYG883" s="396"/>
      <c r="UYH883" s="396"/>
      <c r="UYI883" s="396"/>
      <c r="UYJ883" s="396"/>
      <c r="UYK883" s="396"/>
      <c r="UYL883" s="396"/>
      <c r="UYM883" s="396"/>
      <c r="UYN883" s="396"/>
      <c r="UYO883" s="396"/>
      <c r="UYP883" s="396"/>
      <c r="UYQ883" s="396"/>
      <c r="UYR883" s="396"/>
      <c r="UYS883" s="396"/>
      <c r="UYT883" s="396"/>
      <c r="UYU883" s="396"/>
      <c r="UYV883" s="396"/>
      <c r="UYW883" s="396"/>
      <c r="UYX883" s="396"/>
      <c r="UYY883" s="396"/>
      <c r="UYZ883" s="396"/>
      <c r="UZA883" s="396"/>
      <c r="UZB883" s="396"/>
      <c r="UZC883" s="396"/>
      <c r="UZD883" s="396"/>
      <c r="UZE883" s="396"/>
      <c r="UZF883" s="396"/>
      <c r="UZG883" s="396"/>
      <c r="UZH883" s="396"/>
      <c r="UZI883" s="396"/>
      <c r="UZJ883" s="396"/>
      <c r="UZK883" s="396"/>
      <c r="UZL883" s="396"/>
      <c r="UZM883" s="396"/>
      <c r="UZN883" s="396"/>
      <c r="UZO883" s="396"/>
      <c r="UZP883" s="396"/>
      <c r="UZQ883" s="396"/>
      <c r="UZR883" s="396"/>
      <c r="UZS883" s="396"/>
      <c r="UZT883" s="396"/>
      <c r="UZU883" s="396"/>
      <c r="UZV883" s="396"/>
      <c r="UZW883" s="396"/>
      <c r="UZX883" s="396"/>
      <c r="UZY883" s="396"/>
      <c r="UZZ883" s="396"/>
      <c r="VAA883" s="396"/>
      <c r="VAB883" s="396"/>
      <c r="VAC883" s="396"/>
      <c r="VAD883" s="396"/>
      <c r="VAE883" s="396"/>
      <c r="VAF883" s="396"/>
      <c r="VAG883" s="396"/>
      <c r="VAH883" s="396"/>
      <c r="VAI883" s="396"/>
      <c r="VAJ883" s="396"/>
      <c r="VAK883" s="396"/>
      <c r="VAL883" s="396"/>
      <c r="VAM883" s="396"/>
      <c r="VAN883" s="396"/>
      <c r="VAO883" s="396"/>
      <c r="VAP883" s="396"/>
      <c r="VAQ883" s="396"/>
      <c r="VAR883" s="396"/>
      <c r="VAS883" s="396"/>
      <c r="VAT883" s="396"/>
      <c r="VAU883" s="396"/>
      <c r="VAV883" s="396"/>
      <c r="VAW883" s="396"/>
      <c r="VAX883" s="396"/>
      <c r="VAY883" s="396"/>
      <c r="VAZ883" s="396"/>
      <c r="VBA883" s="396"/>
      <c r="VBB883" s="396"/>
      <c r="VBC883" s="396"/>
      <c r="VBD883" s="396"/>
      <c r="VBE883" s="396"/>
      <c r="VBF883" s="396"/>
      <c r="VBG883" s="396"/>
      <c r="VBH883" s="396"/>
      <c r="VBI883" s="396"/>
      <c r="VBJ883" s="396"/>
      <c r="VBK883" s="396"/>
      <c r="VBL883" s="396"/>
      <c r="VBM883" s="396"/>
      <c r="VBN883" s="396"/>
      <c r="VBO883" s="396"/>
      <c r="VBP883" s="396"/>
      <c r="VBQ883" s="396"/>
      <c r="VBR883" s="396"/>
      <c r="VBS883" s="396"/>
      <c r="VBT883" s="396"/>
      <c r="VBU883" s="396"/>
      <c r="VBV883" s="396"/>
      <c r="VBW883" s="396"/>
      <c r="VBX883" s="396"/>
      <c r="VBY883" s="396"/>
      <c r="VBZ883" s="396"/>
      <c r="VCA883" s="396"/>
      <c r="VCB883" s="396"/>
      <c r="VCC883" s="396"/>
      <c r="VCD883" s="396"/>
      <c r="VCE883" s="396"/>
      <c r="VCF883" s="396"/>
      <c r="VCG883" s="396"/>
      <c r="VCH883" s="396"/>
      <c r="VCI883" s="396"/>
      <c r="VCJ883" s="396"/>
      <c r="VCK883" s="396"/>
      <c r="VCL883" s="396"/>
      <c r="VCM883" s="396"/>
      <c r="VCN883" s="396"/>
      <c r="VCO883" s="396"/>
      <c r="VCP883" s="396"/>
      <c r="VCQ883" s="396"/>
      <c r="VCR883" s="396"/>
      <c r="VCS883" s="396"/>
      <c r="VCT883" s="396"/>
      <c r="VCU883" s="396"/>
      <c r="VCV883" s="396"/>
      <c r="VCW883" s="396"/>
      <c r="VCX883" s="396"/>
      <c r="VCY883" s="396"/>
      <c r="VCZ883" s="396"/>
      <c r="VDA883" s="396"/>
      <c r="VDB883" s="396"/>
      <c r="VDC883" s="396"/>
      <c r="VDD883" s="396"/>
      <c r="VDE883" s="396"/>
      <c r="VDF883" s="396"/>
      <c r="VDG883" s="396"/>
      <c r="VDH883" s="396"/>
      <c r="VDI883" s="396"/>
      <c r="VDJ883" s="396"/>
      <c r="VDK883" s="396"/>
      <c r="VDL883" s="396"/>
      <c r="VDM883" s="396"/>
      <c r="VDN883" s="396"/>
      <c r="VDO883" s="396"/>
      <c r="VDP883" s="396"/>
      <c r="VDQ883" s="396"/>
      <c r="VDR883" s="396"/>
      <c r="VDS883" s="396"/>
      <c r="VDT883" s="396"/>
      <c r="VDU883" s="396"/>
      <c r="VDV883" s="396"/>
      <c r="VDW883" s="396"/>
      <c r="VDX883" s="396"/>
      <c r="VDY883" s="396"/>
      <c r="VDZ883" s="396"/>
      <c r="VEA883" s="396"/>
      <c r="VEB883" s="396"/>
      <c r="VEC883" s="396"/>
      <c r="VED883" s="396"/>
      <c r="VEE883" s="396"/>
      <c r="VEF883" s="396"/>
      <c r="VEG883" s="396"/>
      <c r="VEH883" s="396"/>
      <c r="VEI883" s="396"/>
      <c r="VEJ883" s="396"/>
      <c r="VEK883" s="396"/>
      <c r="VEL883" s="396"/>
      <c r="VEM883" s="396"/>
      <c r="VEN883" s="396"/>
      <c r="VEO883" s="396"/>
      <c r="VEP883" s="396"/>
      <c r="VEQ883" s="396"/>
      <c r="VER883" s="396"/>
      <c r="VES883" s="396"/>
      <c r="VET883" s="396"/>
      <c r="VEU883" s="396"/>
      <c r="VEV883" s="396"/>
      <c r="VEW883" s="396"/>
      <c r="VEX883" s="396"/>
      <c r="VEY883" s="396"/>
      <c r="VEZ883" s="396"/>
      <c r="VFA883" s="396"/>
      <c r="VFB883" s="396"/>
      <c r="VFC883" s="396"/>
      <c r="VFD883" s="396"/>
      <c r="VFE883" s="396"/>
      <c r="VFF883" s="396"/>
      <c r="VFG883" s="396"/>
      <c r="VFH883" s="396"/>
      <c r="VFI883" s="396"/>
      <c r="VFJ883" s="396"/>
      <c r="VFK883" s="396"/>
      <c r="VFL883" s="396"/>
      <c r="VFM883" s="396"/>
      <c r="VFN883" s="396"/>
      <c r="VFO883" s="396"/>
      <c r="VFP883" s="396"/>
      <c r="VFQ883" s="396"/>
      <c r="VFR883" s="396"/>
      <c r="VFS883" s="396"/>
      <c r="VFT883" s="396"/>
      <c r="VFU883" s="396"/>
      <c r="VFV883" s="396"/>
      <c r="VFW883" s="396"/>
      <c r="VFX883" s="396"/>
      <c r="VFY883" s="396"/>
      <c r="VFZ883" s="396"/>
      <c r="VGA883" s="396"/>
      <c r="VGB883" s="396"/>
      <c r="VGC883" s="396"/>
      <c r="VGD883" s="396"/>
      <c r="VGE883" s="396"/>
      <c r="VGF883" s="396"/>
      <c r="VGG883" s="396"/>
      <c r="VGH883" s="396"/>
      <c r="VGI883" s="396"/>
      <c r="VGJ883" s="396"/>
      <c r="VGK883" s="396"/>
      <c r="VGL883" s="396"/>
      <c r="VGM883" s="396"/>
      <c r="VGN883" s="396"/>
      <c r="VGO883" s="396"/>
      <c r="VGP883" s="396"/>
      <c r="VGQ883" s="396"/>
      <c r="VGR883" s="396"/>
      <c r="VGS883" s="396"/>
      <c r="VGT883" s="396"/>
      <c r="VGU883" s="396"/>
      <c r="VGV883" s="396"/>
      <c r="VGW883" s="396"/>
      <c r="VGX883" s="396"/>
      <c r="VGY883" s="396"/>
      <c r="VGZ883" s="396"/>
      <c r="VHA883" s="396"/>
      <c r="VHB883" s="396"/>
      <c r="VHC883" s="396"/>
      <c r="VHD883" s="396"/>
      <c r="VHE883" s="396"/>
      <c r="VHF883" s="396"/>
      <c r="VHG883" s="396"/>
      <c r="VHH883" s="396"/>
      <c r="VHI883" s="396"/>
      <c r="VHJ883" s="396"/>
      <c r="VHK883" s="396"/>
      <c r="VHL883" s="396"/>
      <c r="VHM883" s="396"/>
      <c r="VHN883" s="396"/>
      <c r="VHO883" s="396"/>
      <c r="VHP883" s="396"/>
      <c r="VHQ883" s="396"/>
      <c r="VHR883" s="396"/>
      <c r="VHS883" s="396"/>
      <c r="VHT883" s="396"/>
      <c r="VHU883" s="396"/>
      <c r="VHV883" s="396"/>
      <c r="VHW883" s="396"/>
      <c r="VHX883" s="396"/>
      <c r="VHY883" s="396"/>
      <c r="VHZ883" s="396"/>
      <c r="VIA883" s="396"/>
      <c r="VIB883" s="396"/>
      <c r="VIC883" s="396"/>
      <c r="VID883" s="396"/>
      <c r="VIE883" s="396"/>
      <c r="VIF883" s="396"/>
      <c r="VIG883" s="396"/>
      <c r="VIH883" s="396"/>
      <c r="VII883" s="396"/>
      <c r="VIJ883" s="396"/>
      <c r="VIK883" s="396"/>
      <c r="VIL883" s="396"/>
      <c r="VIM883" s="396"/>
      <c r="VIN883" s="396"/>
      <c r="VIO883" s="396"/>
      <c r="VIP883" s="396"/>
      <c r="VIQ883" s="396"/>
      <c r="VIR883" s="396"/>
      <c r="VIS883" s="396"/>
      <c r="VIT883" s="396"/>
      <c r="VIU883" s="396"/>
      <c r="VIV883" s="396"/>
      <c r="VIW883" s="396"/>
      <c r="VIX883" s="396"/>
      <c r="VIY883" s="396"/>
      <c r="VIZ883" s="396"/>
      <c r="VJA883" s="396"/>
      <c r="VJB883" s="396"/>
      <c r="VJC883" s="396"/>
      <c r="VJD883" s="396"/>
      <c r="VJE883" s="396"/>
      <c r="VJF883" s="396"/>
      <c r="VJG883" s="396"/>
      <c r="VJH883" s="396"/>
      <c r="VJI883" s="396"/>
      <c r="VJJ883" s="396"/>
      <c r="VJK883" s="396"/>
      <c r="VJL883" s="396"/>
      <c r="VJM883" s="396"/>
      <c r="VJN883" s="396"/>
      <c r="VJO883" s="396"/>
      <c r="VJP883" s="396"/>
      <c r="VJQ883" s="396"/>
      <c r="VJR883" s="396"/>
      <c r="VJS883" s="396"/>
      <c r="VJT883" s="396"/>
      <c r="VJU883" s="396"/>
      <c r="VJV883" s="396"/>
      <c r="VJW883" s="396"/>
      <c r="VJX883" s="396"/>
      <c r="VJY883" s="396"/>
      <c r="VJZ883" s="396"/>
      <c r="VKA883" s="396"/>
      <c r="VKB883" s="396"/>
      <c r="VKC883" s="396"/>
      <c r="VKD883" s="396"/>
      <c r="VKE883" s="396"/>
      <c r="VKF883" s="396"/>
      <c r="VKG883" s="396"/>
      <c r="VKH883" s="396"/>
      <c r="VKI883" s="396"/>
      <c r="VKJ883" s="396"/>
      <c r="VKK883" s="396"/>
      <c r="VKL883" s="396"/>
      <c r="VKM883" s="396"/>
      <c r="VKN883" s="396"/>
      <c r="VKO883" s="396"/>
      <c r="VKP883" s="396"/>
      <c r="VKQ883" s="396"/>
      <c r="VKR883" s="396"/>
      <c r="VKS883" s="396"/>
      <c r="VKT883" s="396"/>
      <c r="VKU883" s="396"/>
      <c r="VKV883" s="396"/>
      <c r="VKW883" s="396"/>
      <c r="VKX883" s="396"/>
      <c r="VKY883" s="396"/>
      <c r="VKZ883" s="396"/>
      <c r="VLA883" s="396"/>
      <c r="VLB883" s="396"/>
      <c r="VLC883" s="396"/>
      <c r="VLD883" s="396"/>
      <c r="VLE883" s="396"/>
      <c r="VLF883" s="396"/>
      <c r="VLG883" s="396"/>
      <c r="VLH883" s="396"/>
      <c r="VLI883" s="396"/>
      <c r="VLJ883" s="396"/>
      <c r="VLK883" s="396"/>
      <c r="VLL883" s="396"/>
      <c r="VLM883" s="396"/>
      <c r="VLN883" s="396"/>
      <c r="VLO883" s="396"/>
      <c r="VLP883" s="396"/>
      <c r="VLQ883" s="396"/>
      <c r="VLR883" s="396"/>
      <c r="VLS883" s="396"/>
      <c r="VLT883" s="396"/>
      <c r="VLU883" s="396"/>
      <c r="VLV883" s="396"/>
      <c r="VLW883" s="396"/>
      <c r="VLX883" s="396"/>
      <c r="VLY883" s="396"/>
      <c r="VLZ883" s="396"/>
      <c r="VMA883" s="396"/>
      <c r="VMB883" s="396"/>
      <c r="VMC883" s="396"/>
      <c r="VMD883" s="396"/>
      <c r="VME883" s="396"/>
      <c r="VMF883" s="396"/>
      <c r="VMG883" s="396"/>
      <c r="VMH883" s="396"/>
      <c r="VMI883" s="396"/>
      <c r="VMJ883" s="396"/>
      <c r="VMK883" s="396"/>
      <c r="VML883" s="396"/>
      <c r="VMM883" s="396"/>
      <c r="VMN883" s="396"/>
      <c r="VMO883" s="396"/>
      <c r="VMP883" s="396"/>
      <c r="VMQ883" s="396"/>
      <c r="VMR883" s="396"/>
      <c r="VMS883" s="396"/>
      <c r="VMT883" s="396"/>
      <c r="VMU883" s="396"/>
      <c r="VMV883" s="396"/>
      <c r="VMW883" s="396"/>
      <c r="VMX883" s="396"/>
      <c r="VMY883" s="396"/>
      <c r="VMZ883" s="396"/>
      <c r="VNA883" s="396"/>
      <c r="VNB883" s="396"/>
      <c r="VNC883" s="396"/>
      <c r="VND883" s="396"/>
      <c r="VNE883" s="396"/>
      <c r="VNF883" s="396"/>
      <c r="VNG883" s="396"/>
      <c r="VNH883" s="396"/>
      <c r="VNI883" s="396"/>
      <c r="VNJ883" s="396"/>
      <c r="VNK883" s="396"/>
      <c r="VNL883" s="396"/>
      <c r="VNM883" s="396"/>
      <c r="VNN883" s="396"/>
      <c r="VNO883" s="396"/>
      <c r="VNP883" s="396"/>
      <c r="VNQ883" s="396"/>
      <c r="VNR883" s="396"/>
      <c r="VNS883" s="396"/>
      <c r="VNT883" s="396"/>
      <c r="VNU883" s="396"/>
      <c r="VNV883" s="396"/>
      <c r="VNW883" s="396"/>
      <c r="VNX883" s="396"/>
      <c r="VNY883" s="396"/>
      <c r="VNZ883" s="396"/>
      <c r="VOA883" s="396"/>
      <c r="VOB883" s="396"/>
      <c r="VOC883" s="396"/>
      <c r="VOD883" s="396"/>
      <c r="VOE883" s="396"/>
      <c r="VOF883" s="396"/>
      <c r="VOG883" s="396"/>
      <c r="VOH883" s="396"/>
      <c r="VOI883" s="396"/>
      <c r="VOJ883" s="396"/>
      <c r="VOK883" s="396"/>
      <c r="VOL883" s="396"/>
      <c r="VOM883" s="396"/>
      <c r="VON883" s="396"/>
      <c r="VOO883" s="396"/>
      <c r="VOP883" s="396"/>
      <c r="VOQ883" s="396"/>
      <c r="VOR883" s="396"/>
      <c r="VOS883" s="396"/>
      <c r="VOT883" s="396"/>
      <c r="VOU883" s="396"/>
      <c r="VOV883" s="396"/>
      <c r="VOW883" s="396"/>
      <c r="VOX883" s="396"/>
      <c r="VOY883" s="396"/>
      <c r="VOZ883" s="396"/>
      <c r="VPA883" s="396"/>
      <c r="VPB883" s="396"/>
      <c r="VPC883" s="396"/>
      <c r="VPD883" s="396"/>
      <c r="VPE883" s="396"/>
      <c r="VPF883" s="396"/>
      <c r="VPG883" s="396"/>
      <c r="VPH883" s="396"/>
      <c r="VPI883" s="396"/>
      <c r="VPJ883" s="396"/>
      <c r="VPK883" s="396"/>
      <c r="VPL883" s="396"/>
      <c r="VPM883" s="396"/>
      <c r="VPN883" s="396"/>
      <c r="VPO883" s="396"/>
      <c r="VPP883" s="396"/>
      <c r="VPQ883" s="396"/>
      <c r="VPR883" s="396"/>
      <c r="VPS883" s="396"/>
      <c r="VPT883" s="396"/>
      <c r="VPU883" s="396"/>
      <c r="VPV883" s="396"/>
      <c r="VPW883" s="396"/>
      <c r="VPX883" s="396"/>
      <c r="VPY883" s="396"/>
      <c r="VPZ883" s="396"/>
      <c r="VQA883" s="396"/>
      <c r="VQB883" s="396"/>
      <c r="VQC883" s="396"/>
      <c r="VQD883" s="396"/>
      <c r="VQE883" s="396"/>
      <c r="VQF883" s="396"/>
      <c r="VQG883" s="396"/>
      <c r="VQH883" s="396"/>
      <c r="VQI883" s="396"/>
      <c r="VQJ883" s="396"/>
      <c r="VQK883" s="396"/>
      <c r="VQL883" s="396"/>
      <c r="VQM883" s="396"/>
      <c r="VQN883" s="396"/>
      <c r="VQO883" s="396"/>
      <c r="VQP883" s="396"/>
      <c r="VQQ883" s="396"/>
      <c r="VQR883" s="396"/>
      <c r="VQS883" s="396"/>
      <c r="VQT883" s="396"/>
      <c r="VQU883" s="396"/>
      <c r="VQV883" s="396"/>
      <c r="VQW883" s="396"/>
      <c r="VQX883" s="396"/>
      <c r="VQY883" s="396"/>
      <c r="VQZ883" s="396"/>
      <c r="VRA883" s="396"/>
      <c r="VRB883" s="396"/>
      <c r="VRC883" s="396"/>
      <c r="VRD883" s="396"/>
      <c r="VRE883" s="396"/>
      <c r="VRF883" s="396"/>
      <c r="VRG883" s="396"/>
      <c r="VRH883" s="396"/>
      <c r="VRI883" s="396"/>
      <c r="VRJ883" s="396"/>
      <c r="VRK883" s="396"/>
      <c r="VRL883" s="396"/>
      <c r="VRM883" s="396"/>
      <c r="VRN883" s="396"/>
      <c r="VRO883" s="396"/>
      <c r="VRP883" s="396"/>
      <c r="VRQ883" s="396"/>
      <c r="VRR883" s="396"/>
      <c r="VRS883" s="396"/>
      <c r="VRT883" s="396"/>
      <c r="VRU883" s="396"/>
      <c r="VRV883" s="396"/>
      <c r="VRW883" s="396"/>
      <c r="VRX883" s="396"/>
      <c r="VRY883" s="396"/>
      <c r="VRZ883" s="396"/>
      <c r="VSA883" s="396"/>
      <c r="VSB883" s="396"/>
      <c r="VSC883" s="396"/>
      <c r="VSD883" s="396"/>
      <c r="VSE883" s="396"/>
      <c r="VSF883" s="396"/>
      <c r="VSG883" s="396"/>
      <c r="VSH883" s="396"/>
      <c r="VSI883" s="396"/>
      <c r="VSJ883" s="396"/>
      <c r="VSK883" s="396"/>
      <c r="VSL883" s="396"/>
      <c r="VSM883" s="396"/>
      <c r="VSN883" s="396"/>
      <c r="VSO883" s="396"/>
      <c r="VSP883" s="396"/>
      <c r="VSQ883" s="396"/>
      <c r="VSR883" s="396"/>
      <c r="VSS883" s="396"/>
      <c r="VST883" s="396"/>
      <c r="VSU883" s="396"/>
      <c r="VSV883" s="396"/>
      <c r="VSW883" s="396"/>
      <c r="VSX883" s="396"/>
      <c r="VSY883" s="396"/>
      <c r="VSZ883" s="396"/>
      <c r="VTA883" s="396"/>
      <c r="VTB883" s="396"/>
      <c r="VTC883" s="396"/>
      <c r="VTD883" s="396"/>
      <c r="VTE883" s="396"/>
      <c r="VTF883" s="396"/>
      <c r="VTG883" s="396"/>
      <c r="VTH883" s="396"/>
      <c r="VTI883" s="396"/>
      <c r="VTJ883" s="396"/>
      <c r="VTK883" s="396"/>
      <c r="VTL883" s="396"/>
      <c r="VTM883" s="396"/>
      <c r="VTN883" s="396"/>
      <c r="VTO883" s="396"/>
      <c r="VTP883" s="396"/>
      <c r="VTQ883" s="396"/>
      <c r="VTR883" s="396"/>
      <c r="VTS883" s="396"/>
      <c r="VTT883" s="396"/>
      <c r="VTU883" s="396"/>
      <c r="VTV883" s="396"/>
      <c r="VTW883" s="396"/>
      <c r="VTX883" s="396"/>
      <c r="VTY883" s="396"/>
      <c r="VTZ883" s="396"/>
      <c r="VUA883" s="396"/>
      <c r="VUB883" s="396"/>
      <c r="VUC883" s="396"/>
      <c r="VUD883" s="396"/>
      <c r="VUE883" s="396"/>
      <c r="VUF883" s="396"/>
      <c r="VUG883" s="396"/>
      <c r="VUH883" s="396"/>
      <c r="VUI883" s="396"/>
      <c r="VUJ883" s="396"/>
      <c r="VUK883" s="396"/>
      <c r="VUL883" s="396"/>
      <c r="VUM883" s="396"/>
      <c r="VUN883" s="396"/>
      <c r="VUO883" s="396"/>
      <c r="VUP883" s="396"/>
      <c r="VUQ883" s="396"/>
      <c r="VUR883" s="396"/>
      <c r="VUS883" s="396"/>
      <c r="VUT883" s="396"/>
      <c r="VUU883" s="396"/>
      <c r="VUV883" s="396"/>
      <c r="VUW883" s="396"/>
      <c r="VUX883" s="396"/>
      <c r="VUY883" s="396"/>
      <c r="VUZ883" s="396"/>
      <c r="VVA883" s="396"/>
      <c r="VVB883" s="396"/>
      <c r="VVC883" s="396"/>
      <c r="VVD883" s="396"/>
      <c r="VVE883" s="396"/>
      <c r="VVF883" s="396"/>
      <c r="VVG883" s="396"/>
      <c r="VVH883" s="396"/>
      <c r="VVI883" s="396"/>
      <c r="VVJ883" s="396"/>
      <c r="VVK883" s="396"/>
      <c r="VVL883" s="396"/>
      <c r="VVM883" s="396"/>
      <c r="VVN883" s="396"/>
      <c r="VVO883" s="396"/>
      <c r="VVP883" s="396"/>
      <c r="VVQ883" s="396"/>
      <c r="VVR883" s="396"/>
      <c r="VVS883" s="396"/>
      <c r="VVT883" s="396"/>
      <c r="VVU883" s="396"/>
      <c r="VVV883" s="396"/>
      <c r="VVW883" s="396"/>
      <c r="VVX883" s="396"/>
      <c r="VVY883" s="396"/>
      <c r="VVZ883" s="396"/>
      <c r="VWA883" s="396"/>
      <c r="VWB883" s="396"/>
      <c r="VWC883" s="396"/>
      <c r="VWD883" s="396"/>
      <c r="VWE883" s="396"/>
      <c r="VWF883" s="396"/>
      <c r="VWG883" s="396"/>
      <c r="VWH883" s="396"/>
      <c r="VWI883" s="396"/>
      <c r="VWJ883" s="396"/>
      <c r="VWK883" s="396"/>
      <c r="VWL883" s="396"/>
      <c r="VWM883" s="396"/>
      <c r="VWN883" s="396"/>
      <c r="VWO883" s="396"/>
      <c r="VWP883" s="396"/>
      <c r="VWQ883" s="396"/>
      <c r="VWR883" s="396"/>
      <c r="VWS883" s="396"/>
      <c r="VWT883" s="396"/>
      <c r="VWU883" s="396"/>
      <c r="VWV883" s="396"/>
      <c r="VWW883" s="396"/>
      <c r="VWX883" s="396"/>
      <c r="VWY883" s="396"/>
      <c r="VWZ883" s="396"/>
      <c r="VXA883" s="396"/>
      <c r="VXB883" s="396"/>
      <c r="VXC883" s="396"/>
      <c r="VXD883" s="396"/>
      <c r="VXE883" s="396"/>
      <c r="VXF883" s="396"/>
      <c r="VXG883" s="396"/>
      <c r="VXH883" s="396"/>
      <c r="VXI883" s="396"/>
      <c r="VXJ883" s="396"/>
      <c r="VXK883" s="396"/>
      <c r="VXL883" s="396"/>
      <c r="VXM883" s="396"/>
      <c r="VXN883" s="396"/>
      <c r="VXO883" s="396"/>
      <c r="VXP883" s="396"/>
      <c r="VXQ883" s="396"/>
      <c r="VXR883" s="396"/>
      <c r="VXS883" s="396"/>
      <c r="VXT883" s="396"/>
      <c r="VXU883" s="396"/>
      <c r="VXV883" s="396"/>
      <c r="VXW883" s="396"/>
      <c r="VXX883" s="396"/>
      <c r="VXY883" s="396"/>
      <c r="VXZ883" s="396"/>
      <c r="VYA883" s="396"/>
      <c r="VYB883" s="396"/>
      <c r="VYC883" s="396"/>
      <c r="VYD883" s="396"/>
      <c r="VYE883" s="396"/>
      <c r="VYF883" s="396"/>
      <c r="VYG883" s="396"/>
      <c r="VYH883" s="396"/>
      <c r="VYI883" s="396"/>
      <c r="VYJ883" s="396"/>
      <c r="VYK883" s="396"/>
      <c r="VYL883" s="396"/>
      <c r="VYM883" s="396"/>
      <c r="VYN883" s="396"/>
      <c r="VYO883" s="396"/>
      <c r="VYP883" s="396"/>
      <c r="VYQ883" s="396"/>
      <c r="VYR883" s="396"/>
      <c r="VYS883" s="396"/>
      <c r="VYT883" s="396"/>
      <c r="VYU883" s="396"/>
      <c r="VYV883" s="396"/>
      <c r="VYW883" s="396"/>
      <c r="VYX883" s="396"/>
      <c r="VYY883" s="396"/>
      <c r="VYZ883" s="396"/>
      <c r="VZA883" s="396"/>
      <c r="VZB883" s="396"/>
      <c r="VZC883" s="396"/>
      <c r="VZD883" s="396"/>
      <c r="VZE883" s="396"/>
      <c r="VZF883" s="396"/>
      <c r="VZG883" s="396"/>
      <c r="VZH883" s="396"/>
      <c r="VZI883" s="396"/>
      <c r="VZJ883" s="396"/>
      <c r="VZK883" s="396"/>
      <c r="VZL883" s="396"/>
      <c r="VZM883" s="396"/>
      <c r="VZN883" s="396"/>
      <c r="VZO883" s="396"/>
      <c r="VZP883" s="396"/>
      <c r="VZQ883" s="396"/>
      <c r="VZR883" s="396"/>
      <c r="VZS883" s="396"/>
      <c r="VZT883" s="396"/>
      <c r="VZU883" s="396"/>
      <c r="VZV883" s="396"/>
      <c r="VZW883" s="396"/>
      <c r="VZX883" s="396"/>
      <c r="VZY883" s="396"/>
      <c r="VZZ883" s="396"/>
      <c r="WAA883" s="396"/>
      <c r="WAB883" s="396"/>
      <c r="WAC883" s="396"/>
      <c r="WAD883" s="396"/>
      <c r="WAE883" s="396"/>
      <c r="WAF883" s="396"/>
      <c r="WAG883" s="396"/>
      <c r="WAH883" s="396"/>
      <c r="WAI883" s="396"/>
      <c r="WAJ883" s="396"/>
      <c r="WAK883" s="396"/>
      <c r="WAL883" s="396"/>
      <c r="WAM883" s="396"/>
      <c r="WAN883" s="396"/>
      <c r="WAO883" s="396"/>
      <c r="WAP883" s="396"/>
      <c r="WAQ883" s="396"/>
      <c r="WAR883" s="396"/>
      <c r="WAS883" s="396"/>
      <c r="WAT883" s="396"/>
      <c r="WAU883" s="396"/>
      <c r="WAV883" s="396"/>
      <c r="WAW883" s="396"/>
      <c r="WAX883" s="396"/>
      <c r="WAY883" s="396"/>
      <c r="WAZ883" s="396"/>
      <c r="WBA883" s="396"/>
      <c r="WBB883" s="396"/>
      <c r="WBC883" s="396"/>
      <c r="WBD883" s="396"/>
      <c r="WBE883" s="396"/>
      <c r="WBF883" s="396"/>
      <c r="WBG883" s="396"/>
      <c r="WBH883" s="396"/>
      <c r="WBI883" s="396"/>
      <c r="WBJ883" s="396"/>
      <c r="WBK883" s="396"/>
      <c r="WBL883" s="396"/>
      <c r="WBM883" s="396"/>
      <c r="WBN883" s="396"/>
      <c r="WBO883" s="396"/>
      <c r="WBP883" s="396"/>
      <c r="WBQ883" s="396"/>
      <c r="WBR883" s="396"/>
      <c r="WBS883" s="396"/>
      <c r="WBT883" s="396"/>
      <c r="WBU883" s="396"/>
      <c r="WBV883" s="396"/>
      <c r="WBW883" s="396"/>
      <c r="WBX883" s="396"/>
      <c r="WBY883" s="396"/>
      <c r="WBZ883" s="396"/>
      <c r="WCA883" s="396"/>
      <c r="WCB883" s="396"/>
      <c r="WCC883" s="396"/>
      <c r="WCD883" s="396"/>
      <c r="WCE883" s="396"/>
      <c r="WCF883" s="396"/>
      <c r="WCG883" s="396"/>
      <c r="WCH883" s="396"/>
      <c r="WCI883" s="396"/>
      <c r="WCJ883" s="396"/>
      <c r="WCK883" s="396"/>
      <c r="WCL883" s="396"/>
      <c r="WCM883" s="396"/>
      <c r="WCN883" s="396"/>
      <c r="WCO883" s="396"/>
      <c r="WCP883" s="396"/>
      <c r="WCQ883" s="396"/>
      <c r="WCR883" s="396"/>
      <c r="WCS883" s="396"/>
      <c r="WCT883" s="396"/>
      <c r="WCU883" s="396"/>
      <c r="WCV883" s="396"/>
      <c r="WCW883" s="396"/>
      <c r="WCX883" s="396"/>
      <c r="WCY883" s="396"/>
      <c r="WCZ883" s="396"/>
      <c r="WDA883" s="396"/>
      <c r="WDB883" s="396"/>
      <c r="WDC883" s="396"/>
      <c r="WDD883" s="396"/>
      <c r="WDE883" s="396"/>
      <c r="WDF883" s="396"/>
      <c r="WDG883" s="396"/>
      <c r="WDH883" s="396"/>
      <c r="WDI883" s="396"/>
      <c r="WDJ883" s="396"/>
      <c r="WDK883" s="396"/>
      <c r="WDL883" s="396"/>
      <c r="WDM883" s="396"/>
      <c r="WDN883" s="396"/>
      <c r="WDO883" s="396"/>
      <c r="WDP883" s="396"/>
      <c r="WDQ883" s="396"/>
      <c r="WDR883" s="396"/>
      <c r="WDS883" s="396"/>
      <c r="WDT883" s="396"/>
      <c r="WDU883" s="396"/>
      <c r="WDV883" s="396"/>
      <c r="WDW883" s="396"/>
      <c r="WDX883" s="396"/>
      <c r="WDY883" s="396"/>
      <c r="WDZ883" s="396"/>
      <c r="WEA883" s="396"/>
      <c r="WEB883" s="396"/>
      <c r="WEC883" s="396"/>
      <c r="WED883" s="396"/>
      <c r="WEE883" s="396"/>
      <c r="WEF883" s="396"/>
      <c r="WEG883" s="396"/>
      <c r="WEH883" s="396"/>
      <c r="WEI883" s="396"/>
      <c r="WEJ883" s="396"/>
      <c r="WEK883" s="396"/>
      <c r="WEL883" s="396"/>
      <c r="WEM883" s="396"/>
      <c r="WEN883" s="396"/>
      <c r="WEO883" s="396"/>
      <c r="WEP883" s="396"/>
      <c r="WEQ883" s="396"/>
      <c r="WER883" s="396"/>
      <c r="WES883" s="396"/>
      <c r="WET883" s="396"/>
      <c r="WEU883" s="396"/>
      <c r="WEV883" s="396"/>
      <c r="WEW883" s="396"/>
      <c r="WEX883" s="396"/>
      <c r="WEY883" s="396"/>
      <c r="WEZ883" s="396"/>
      <c r="WFA883" s="396"/>
      <c r="WFB883" s="396"/>
      <c r="WFC883" s="396"/>
      <c r="WFD883" s="396"/>
      <c r="WFE883" s="396"/>
      <c r="WFF883" s="396"/>
      <c r="WFG883" s="396"/>
      <c r="WFH883" s="396"/>
      <c r="WFI883" s="396"/>
      <c r="WFJ883" s="396"/>
      <c r="WFK883" s="396"/>
      <c r="WFL883" s="396"/>
      <c r="WFM883" s="396"/>
      <c r="WFN883" s="396"/>
      <c r="WFO883" s="396"/>
      <c r="WFP883" s="396"/>
      <c r="WFQ883" s="396"/>
      <c r="WFR883" s="396"/>
      <c r="WFS883" s="396"/>
      <c r="WFT883" s="396"/>
      <c r="WFU883" s="396"/>
      <c r="WFV883" s="396"/>
      <c r="WFW883" s="396"/>
      <c r="WFX883" s="396"/>
      <c r="WFY883" s="396"/>
      <c r="WFZ883" s="396"/>
      <c r="WGA883" s="396"/>
      <c r="WGB883" s="396"/>
      <c r="WGC883" s="396"/>
      <c r="WGD883" s="396"/>
      <c r="WGE883" s="396"/>
      <c r="WGF883" s="396"/>
      <c r="WGG883" s="396"/>
      <c r="WGH883" s="396"/>
      <c r="WGI883" s="396"/>
      <c r="WGJ883" s="396"/>
      <c r="WGK883" s="396"/>
      <c r="WGL883" s="396"/>
      <c r="WGM883" s="396"/>
      <c r="WGN883" s="396"/>
      <c r="WGO883" s="396"/>
      <c r="WGP883" s="396"/>
      <c r="WGQ883" s="396"/>
      <c r="WGR883" s="396"/>
      <c r="WGS883" s="396"/>
      <c r="WGT883" s="396"/>
      <c r="WGU883" s="396"/>
      <c r="WGV883" s="396"/>
      <c r="WGW883" s="396"/>
      <c r="WGX883" s="396"/>
      <c r="WGY883" s="396"/>
      <c r="WGZ883" s="396"/>
      <c r="WHA883" s="396"/>
      <c r="WHB883" s="396"/>
      <c r="WHC883" s="396"/>
      <c r="WHD883" s="396"/>
      <c r="WHE883" s="396"/>
      <c r="WHF883" s="396"/>
      <c r="WHG883" s="396"/>
      <c r="WHH883" s="396"/>
      <c r="WHI883" s="396"/>
      <c r="WHJ883" s="396"/>
      <c r="WHK883" s="396"/>
      <c r="WHL883" s="396"/>
      <c r="WHM883" s="396"/>
      <c r="WHN883" s="396"/>
      <c r="WHO883" s="396"/>
      <c r="WHP883" s="396"/>
      <c r="WHQ883" s="396"/>
      <c r="WHR883" s="396"/>
      <c r="WHS883" s="396"/>
      <c r="WHT883" s="396"/>
      <c r="WHU883" s="396"/>
      <c r="WHV883" s="396"/>
      <c r="WHW883" s="396"/>
      <c r="WHX883" s="396"/>
      <c r="WHY883" s="396"/>
      <c r="WHZ883" s="396"/>
      <c r="WIA883" s="396"/>
      <c r="WIB883" s="396"/>
      <c r="WIC883" s="396"/>
      <c r="WID883" s="396"/>
      <c r="WIE883" s="396"/>
      <c r="WIF883" s="396"/>
      <c r="WIG883" s="396"/>
      <c r="WIH883" s="396"/>
      <c r="WII883" s="396"/>
      <c r="WIJ883" s="396"/>
      <c r="WIK883" s="396"/>
      <c r="WIL883" s="396"/>
      <c r="WIM883" s="396"/>
      <c r="WIN883" s="396"/>
      <c r="WIO883" s="396"/>
      <c r="WIP883" s="396"/>
      <c r="WIQ883" s="396"/>
      <c r="WIR883" s="396"/>
      <c r="WIS883" s="396"/>
      <c r="WIT883" s="396"/>
      <c r="WIU883" s="396"/>
      <c r="WIV883" s="396"/>
      <c r="WIW883" s="396"/>
      <c r="WIX883" s="396"/>
      <c r="WIY883" s="396"/>
      <c r="WIZ883" s="396"/>
      <c r="WJA883" s="396"/>
      <c r="WJB883" s="396"/>
      <c r="WJC883" s="396"/>
      <c r="WJD883" s="396"/>
      <c r="WJE883" s="396"/>
      <c r="WJF883" s="396"/>
      <c r="WJG883" s="396"/>
      <c r="WJH883" s="396"/>
      <c r="WJI883" s="396"/>
      <c r="WJJ883" s="396"/>
      <c r="WJK883" s="396"/>
      <c r="WJL883" s="396"/>
      <c r="WJM883" s="396"/>
      <c r="WJN883" s="396"/>
      <c r="WJO883" s="396"/>
      <c r="WJP883" s="396"/>
      <c r="WJQ883" s="396"/>
      <c r="WJR883" s="396"/>
      <c r="WJS883" s="396"/>
      <c r="WJT883" s="396"/>
      <c r="WJU883" s="396"/>
      <c r="WJV883" s="396"/>
      <c r="WJW883" s="396"/>
      <c r="WJX883" s="396"/>
      <c r="WJY883" s="396"/>
      <c r="WJZ883" s="396"/>
      <c r="WKA883" s="396"/>
      <c r="WKB883" s="396"/>
      <c r="WKC883" s="396"/>
      <c r="WKD883" s="396"/>
      <c r="WKE883" s="396"/>
      <c r="WKF883" s="396"/>
      <c r="WKG883" s="396"/>
      <c r="WKH883" s="396"/>
      <c r="WKI883" s="396"/>
      <c r="WKJ883" s="396"/>
      <c r="WKK883" s="396"/>
      <c r="WKL883" s="396"/>
      <c r="WKM883" s="396"/>
      <c r="WKN883" s="396"/>
      <c r="WKO883" s="396"/>
      <c r="WKP883" s="396"/>
      <c r="WKQ883" s="396"/>
      <c r="WKR883" s="396"/>
      <c r="WKS883" s="396"/>
      <c r="WKT883" s="396"/>
      <c r="WKU883" s="396"/>
      <c r="WKV883" s="396"/>
      <c r="WKW883" s="396"/>
      <c r="WKX883" s="396"/>
      <c r="WKY883" s="396"/>
      <c r="WKZ883" s="396"/>
      <c r="WLA883" s="396"/>
      <c r="WLB883" s="396"/>
      <c r="WLC883" s="396"/>
      <c r="WLD883" s="396"/>
      <c r="WLE883" s="396"/>
      <c r="WLF883" s="396"/>
      <c r="WLG883" s="396"/>
      <c r="WLH883" s="396"/>
      <c r="WLI883" s="396"/>
      <c r="WLJ883" s="396"/>
      <c r="WLK883" s="396"/>
      <c r="WLL883" s="396"/>
      <c r="WLM883" s="396"/>
      <c r="WLN883" s="396"/>
      <c r="WLO883" s="396"/>
      <c r="WLP883" s="396"/>
      <c r="WLQ883" s="396"/>
      <c r="WLR883" s="396"/>
      <c r="WLS883" s="396"/>
      <c r="WLT883" s="396"/>
      <c r="WLU883" s="396"/>
      <c r="WLV883" s="396"/>
      <c r="WLW883" s="396"/>
      <c r="WLX883" s="396"/>
      <c r="WLY883" s="396"/>
      <c r="WLZ883" s="396"/>
      <c r="WMA883" s="396"/>
      <c r="WMB883" s="396"/>
      <c r="WMC883" s="396"/>
      <c r="WMD883" s="396"/>
      <c r="WME883" s="396"/>
      <c r="WMF883" s="396"/>
      <c r="WMG883" s="396"/>
      <c r="WMH883" s="396"/>
      <c r="WMI883" s="396"/>
      <c r="WMJ883" s="396"/>
      <c r="WMK883" s="396"/>
      <c r="WML883" s="396"/>
      <c r="WMM883" s="396"/>
      <c r="WMN883" s="396"/>
      <c r="WMO883" s="396"/>
      <c r="WMP883" s="396"/>
      <c r="WMQ883" s="396"/>
      <c r="WMR883" s="396"/>
      <c r="WMS883" s="396"/>
      <c r="WMT883" s="396"/>
      <c r="WMU883" s="396"/>
      <c r="WMV883" s="396"/>
      <c r="WMW883" s="396"/>
      <c r="WMX883" s="396"/>
      <c r="WMY883" s="396"/>
      <c r="WMZ883" s="396"/>
      <c r="WNA883" s="396"/>
      <c r="WNB883" s="396"/>
      <c r="WNC883" s="396"/>
      <c r="WND883" s="396"/>
      <c r="WNE883" s="396"/>
      <c r="WNF883" s="396"/>
      <c r="WNG883" s="396"/>
      <c r="WNH883" s="396"/>
      <c r="WNI883" s="396"/>
      <c r="WNJ883" s="396"/>
      <c r="WNK883" s="396"/>
      <c r="WNL883" s="396"/>
      <c r="WNM883" s="396"/>
      <c r="WNN883" s="396"/>
      <c r="WNO883" s="396"/>
      <c r="WNP883" s="396"/>
      <c r="WNQ883" s="396"/>
      <c r="WNR883" s="396"/>
      <c r="WNS883" s="396"/>
      <c r="WNT883" s="396"/>
      <c r="WNU883" s="396"/>
      <c r="WNV883" s="396"/>
      <c r="WNW883" s="396"/>
      <c r="WNX883" s="396"/>
      <c r="WNY883" s="396"/>
      <c r="WNZ883" s="396"/>
      <c r="WOA883" s="396"/>
      <c r="WOB883" s="396"/>
      <c r="WOC883" s="396"/>
      <c r="WOD883" s="396"/>
      <c r="WOE883" s="396"/>
      <c r="WOF883" s="396"/>
      <c r="WOG883" s="396"/>
      <c r="WOH883" s="396"/>
      <c r="WOI883" s="396"/>
      <c r="WOJ883" s="396"/>
      <c r="WOK883" s="396"/>
      <c r="WOL883" s="396"/>
      <c r="WOM883" s="396"/>
      <c r="WON883" s="396"/>
      <c r="WOO883" s="396"/>
      <c r="WOP883" s="396"/>
      <c r="WOQ883" s="396"/>
      <c r="WOR883" s="396"/>
      <c r="WOS883" s="396"/>
      <c r="WOT883" s="396"/>
      <c r="WOU883" s="396"/>
      <c r="WOV883" s="396"/>
      <c r="WOW883" s="396"/>
      <c r="WOX883" s="396"/>
      <c r="WOY883" s="396"/>
      <c r="WOZ883" s="396"/>
      <c r="WPA883" s="396"/>
      <c r="WPB883" s="396"/>
      <c r="WPC883" s="396"/>
      <c r="WPD883" s="396"/>
      <c r="WPE883" s="396"/>
      <c r="WPF883" s="396"/>
      <c r="WPG883" s="396"/>
      <c r="WPH883" s="396"/>
      <c r="WPI883" s="396"/>
      <c r="WPJ883" s="396"/>
      <c r="WPK883" s="396"/>
      <c r="WPL883" s="396"/>
      <c r="WPM883" s="396"/>
      <c r="WPN883" s="396"/>
      <c r="WPO883" s="396"/>
      <c r="WPP883" s="396"/>
      <c r="WPQ883" s="396"/>
      <c r="WPR883" s="396"/>
      <c r="WPS883" s="396"/>
      <c r="WPT883" s="396"/>
      <c r="WPU883" s="396"/>
      <c r="WPV883" s="396"/>
      <c r="WPW883" s="396"/>
      <c r="WPX883" s="396"/>
      <c r="WPY883" s="396"/>
      <c r="WPZ883" s="396"/>
      <c r="WQA883" s="396"/>
      <c r="WQB883" s="396"/>
      <c r="WQC883" s="396"/>
      <c r="WQD883" s="396"/>
      <c r="WQE883" s="396"/>
      <c r="WQF883" s="396"/>
      <c r="WQG883" s="396"/>
      <c r="WQH883" s="396"/>
      <c r="WQI883" s="396"/>
      <c r="WQJ883" s="396"/>
      <c r="WQK883" s="396"/>
      <c r="WQL883" s="396"/>
      <c r="WQM883" s="396"/>
      <c r="WQN883" s="396"/>
      <c r="WQO883" s="396"/>
      <c r="WQP883" s="396"/>
      <c r="WQQ883" s="396"/>
      <c r="WQR883" s="396"/>
      <c r="WQS883" s="396"/>
      <c r="WQT883" s="396"/>
      <c r="WQU883" s="396"/>
      <c r="WQV883" s="396"/>
      <c r="WQW883" s="396"/>
      <c r="WQX883" s="396"/>
      <c r="WQY883" s="396"/>
      <c r="WQZ883" s="396"/>
      <c r="WRA883" s="396"/>
      <c r="WRB883" s="396"/>
      <c r="WRC883" s="396"/>
      <c r="WRD883" s="396"/>
      <c r="WRE883" s="396"/>
      <c r="WRF883" s="396"/>
      <c r="WRG883" s="396"/>
      <c r="WRH883" s="396"/>
      <c r="WRI883" s="396"/>
      <c r="WRJ883" s="396"/>
      <c r="WRK883" s="396"/>
      <c r="WRL883" s="396"/>
      <c r="WRM883" s="396"/>
      <c r="WRN883" s="396"/>
      <c r="WRO883" s="396"/>
      <c r="WRP883" s="396"/>
      <c r="WRQ883" s="396"/>
      <c r="WRR883" s="396"/>
      <c r="WRS883" s="396"/>
      <c r="WRT883" s="396"/>
      <c r="WRU883" s="396"/>
      <c r="WRV883" s="396"/>
      <c r="WRW883" s="396"/>
      <c r="WRX883" s="396"/>
      <c r="WRY883" s="396"/>
      <c r="WRZ883" s="396"/>
      <c r="WSA883" s="396"/>
      <c r="WSB883" s="396"/>
      <c r="WSC883" s="396"/>
      <c r="WSD883" s="396"/>
      <c r="WSE883" s="396"/>
      <c r="WSF883" s="396"/>
      <c r="WSG883" s="396"/>
      <c r="WSH883" s="396"/>
      <c r="WSI883" s="396"/>
      <c r="WSJ883" s="396"/>
      <c r="WSK883" s="396"/>
      <c r="WSL883" s="396"/>
      <c r="WSM883" s="396"/>
      <c r="WSN883" s="396"/>
      <c r="WSO883" s="396"/>
      <c r="WSP883" s="396"/>
      <c r="WSQ883" s="396"/>
      <c r="WSR883" s="396"/>
      <c r="WSS883" s="396"/>
      <c r="WST883" s="396"/>
      <c r="WSU883" s="396"/>
      <c r="WSV883" s="396"/>
      <c r="WSW883" s="396"/>
      <c r="WSX883" s="396"/>
      <c r="WSY883" s="396"/>
      <c r="WSZ883" s="396"/>
      <c r="WTA883" s="396"/>
      <c r="WTB883" s="396"/>
      <c r="WTC883" s="396"/>
      <c r="WTD883" s="396"/>
      <c r="WTE883" s="396"/>
      <c r="WTF883" s="396"/>
      <c r="WTG883" s="396"/>
      <c r="WTH883" s="396"/>
      <c r="WTI883" s="396"/>
      <c r="WTJ883" s="396"/>
      <c r="WTK883" s="396"/>
      <c r="WTL883" s="396"/>
      <c r="WTM883" s="396"/>
      <c r="WTN883" s="396"/>
      <c r="WTO883" s="396"/>
      <c r="WTP883" s="396"/>
      <c r="WTQ883" s="396"/>
      <c r="WTR883" s="396"/>
      <c r="WTS883" s="396"/>
      <c r="WTT883" s="396"/>
      <c r="WTU883" s="396"/>
      <c r="WTV883" s="396"/>
      <c r="WTW883" s="396"/>
      <c r="WTX883" s="396"/>
      <c r="WTY883" s="396"/>
      <c r="WTZ883" s="396"/>
      <c r="WUA883" s="396"/>
      <c r="WUB883" s="396"/>
      <c r="WUC883" s="396"/>
      <c r="WUD883" s="396"/>
      <c r="WUE883" s="396"/>
      <c r="WUF883" s="396"/>
      <c r="WUG883" s="396"/>
      <c r="WUH883" s="396"/>
      <c r="WUI883" s="396"/>
      <c r="WUJ883" s="396"/>
      <c r="WUK883" s="396"/>
      <c r="WUL883" s="396"/>
      <c r="WUM883" s="396"/>
      <c r="WUN883" s="396"/>
      <c r="WUO883" s="396"/>
      <c r="WUP883" s="396"/>
      <c r="WUQ883" s="396"/>
      <c r="WUR883" s="396"/>
      <c r="WUS883" s="396"/>
      <c r="WUT883" s="396"/>
      <c r="WUU883" s="396"/>
      <c r="WUV883" s="396"/>
      <c r="WUW883" s="396"/>
      <c r="WUX883" s="396"/>
      <c r="WUY883" s="396"/>
      <c r="WUZ883" s="396"/>
      <c r="WVA883" s="396"/>
      <c r="WVB883" s="396"/>
      <c r="WVC883" s="396"/>
      <c r="WVD883" s="396"/>
      <c r="WVE883" s="396"/>
      <c r="WVF883" s="396"/>
      <c r="WVG883" s="396"/>
      <c r="WVH883" s="396"/>
      <c r="WVI883" s="396"/>
      <c r="WVJ883" s="396"/>
      <c r="WVK883" s="396"/>
      <c r="WVL883" s="396"/>
      <c r="WVM883" s="396"/>
      <c r="WVN883" s="396"/>
      <c r="WVO883" s="396"/>
      <c r="WVP883" s="396"/>
      <c r="WVQ883" s="396"/>
      <c r="WVR883" s="396"/>
      <c r="WVS883" s="396"/>
      <c r="WVT883" s="396"/>
      <c r="WVU883" s="396"/>
      <c r="WVV883" s="396"/>
      <c r="WVW883" s="396"/>
      <c r="WVX883" s="396"/>
      <c r="WVY883" s="396"/>
      <c r="WVZ883" s="396"/>
      <c r="WWA883" s="396"/>
      <c r="WWB883" s="396"/>
      <c r="WWC883" s="396"/>
      <c r="WWD883" s="396"/>
      <c r="WWE883" s="396"/>
      <c r="WWF883" s="396"/>
      <c r="WWG883" s="396"/>
      <c r="WWH883" s="396"/>
      <c r="WWI883" s="396"/>
      <c r="WWJ883" s="396"/>
      <c r="WWK883" s="396"/>
      <c r="WWL883" s="396"/>
      <c r="WWM883" s="396"/>
      <c r="WWN883" s="396"/>
      <c r="WWO883" s="396"/>
      <c r="WWP883" s="396"/>
      <c r="WWQ883" s="396"/>
      <c r="WWR883" s="396"/>
      <c r="WWS883" s="396"/>
      <c r="WWT883" s="396"/>
      <c r="WWU883" s="396"/>
      <c r="WWV883" s="396"/>
      <c r="WWW883" s="396"/>
      <c r="WWX883" s="396"/>
      <c r="WWY883" s="396"/>
      <c r="WWZ883" s="396"/>
      <c r="WXA883" s="396"/>
      <c r="WXB883" s="396"/>
      <c r="WXC883" s="396"/>
      <c r="WXD883" s="396"/>
      <c r="WXE883" s="396"/>
      <c r="WXF883" s="396"/>
      <c r="WXG883" s="396"/>
      <c r="WXH883" s="396"/>
      <c r="WXI883" s="396"/>
      <c r="WXJ883" s="396"/>
      <c r="WXK883" s="396"/>
      <c r="WXL883" s="396"/>
      <c r="WXM883" s="396"/>
      <c r="WXN883" s="396"/>
      <c r="WXO883" s="396"/>
      <c r="WXP883" s="396"/>
      <c r="WXQ883" s="396"/>
      <c r="WXR883" s="396"/>
      <c r="WXS883" s="396"/>
      <c r="WXT883" s="396"/>
      <c r="WXU883" s="396"/>
      <c r="WXV883" s="396"/>
      <c r="WXW883" s="396"/>
      <c r="WXX883" s="396"/>
      <c r="WXY883" s="396"/>
      <c r="WXZ883" s="396"/>
      <c r="WYA883" s="396"/>
    </row>
    <row r="884" spans="1:16199" s="394" customFormat="1" ht="35.25" x14ac:dyDescent="0.5">
      <c r="A884" s="318">
        <v>860</v>
      </c>
      <c r="C884" s="364" t="s">
        <v>199</v>
      </c>
      <c r="D884" s="383"/>
      <c r="E884" s="355" t="s">
        <v>17016</v>
      </c>
      <c r="F884" s="355" t="s">
        <v>17016</v>
      </c>
      <c r="G884" s="355" t="s">
        <v>17016</v>
      </c>
      <c r="H884" s="355" t="s">
        <v>17016</v>
      </c>
      <c r="I884" s="355" t="s">
        <v>17016</v>
      </c>
      <c r="J884" s="360">
        <f>J885</f>
        <v>7374.3</v>
      </c>
      <c r="K884" s="360">
        <f t="shared" ref="K884:M884" si="502">K885</f>
        <v>5734</v>
      </c>
      <c r="L884" s="360">
        <f t="shared" si="502"/>
        <v>5734</v>
      </c>
      <c r="M884" s="361">
        <f t="shared" si="502"/>
        <v>257</v>
      </c>
      <c r="N884" s="355" t="s">
        <v>17016</v>
      </c>
      <c r="O884" s="355" t="s">
        <v>17016</v>
      </c>
      <c r="P884" s="358" t="s">
        <v>17016</v>
      </c>
      <c r="Q884" s="362">
        <f>Q885</f>
        <v>5650813.9919999996</v>
      </c>
      <c r="R884" s="362">
        <f t="shared" ref="R884:U884" si="503">R885</f>
        <v>0</v>
      </c>
      <c r="S884" s="360">
        <f t="shared" si="503"/>
        <v>2806575.7</v>
      </c>
      <c r="T884" s="360">
        <f t="shared" si="503"/>
        <v>0</v>
      </c>
      <c r="U884" s="360">
        <f t="shared" si="503"/>
        <v>2844238.2919999994</v>
      </c>
      <c r="V884" s="356">
        <f t="shared" si="501"/>
        <v>766.28479882836325</v>
      </c>
      <c r="W884" s="373">
        <f>W885</f>
        <v>880.54</v>
      </c>
      <c r="X884" s="396"/>
      <c r="Y884" s="396"/>
      <c r="Z884" s="396"/>
      <c r="AA884" s="396"/>
      <c r="AB884" s="396"/>
      <c r="AC884" s="396"/>
      <c r="AD884" s="396"/>
      <c r="AE884" s="396"/>
      <c r="AF884" s="396"/>
      <c r="AG884" s="396"/>
      <c r="AH884" s="396"/>
      <c r="AI884" s="396"/>
      <c r="AJ884" s="396"/>
      <c r="AK884" s="396"/>
      <c r="AL884" s="396"/>
      <c r="AM884" s="396"/>
      <c r="AN884" s="396"/>
      <c r="AO884" s="396"/>
      <c r="AP884" s="396"/>
      <c r="AQ884" s="396"/>
      <c r="AR884" s="396"/>
      <c r="AS884" s="396"/>
      <c r="AT884" s="396"/>
      <c r="AU884" s="396"/>
      <c r="AV884" s="396"/>
      <c r="AW884" s="396"/>
      <c r="AX884" s="396"/>
      <c r="AY884" s="396"/>
      <c r="AZ884" s="396"/>
      <c r="BA884" s="396"/>
      <c r="BB884" s="396"/>
      <c r="BC884" s="396"/>
      <c r="BD884" s="396"/>
      <c r="BE884" s="396"/>
      <c r="BF884" s="396"/>
      <c r="BG884" s="396"/>
      <c r="BH884" s="396"/>
      <c r="BI884" s="396"/>
      <c r="BJ884" s="396"/>
      <c r="BK884" s="396"/>
      <c r="BL884" s="396"/>
      <c r="BM884" s="396"/>
      <c r="BN884" s="396"/>
      <c r="BO884" s="396"/>
      <c r="BP884" s="396"/>
      <c r="BQ884" s="396"/>
      <c r="BR884" s="396"/>
      <c r="BS884" s="396"/>
      <c r="BT884" s="396"/>
      <c r="BU884" s="396"/>
      <c r="BV884" s="396"/>
      <c r="BW884" s="396"/>
      <c r="BX884" s="396"/>
      <c r="BY884" s="396"/>
      <c r="BZ884" s="396"/>
      <c r="CA884" s="396"/>
      <c r="CB884" s="396"/>
      <c r="CC884" s="396"/>
      <c r="CD884" s="396"/>
      <c r="CE884" s="396"/>
      <c r="CF884" s="396"/>
      <c r="CG884" s="396"/>
      <c r="CH884" s="396"/>
      <c r="CI884" s="396"/>
      <c r="CJ884" s="396"/>
      <c r="CK884" s="396"/>
      <c r="CL884" s="396"/>
      <c r="CM884" s="396"/>
      <c r="CN884" s="396"/>
      <c r="CO884" s="396"/>
      <c r="CP884" s="396"/>
      <c r="CQ884" s="396"/>
      <c r="CR884" s="396"/>
      <c r="CS884" s="396"/>
      <c r="CT884" s="396"/>
      <c r="CU884" s="396"/>
      <c r="CV884" s="396"/>
      <c r="CW884" s="396"/>
      <c r="CX884" s="396"/>
      <c r="CY884" s="396"/>
      <c r="CZ884" s="396"/>
      <c r="DA884" s="396"/>
      <c r="DB884" s="396"/>
      <c r="DC884" s="396"/>
      <c r="DD884" s="396"/>
      <c r="DE884" s="396"/>
      <c r="DF884" s="396"/>
      <c r="DG884" s="396"/>
      <c r="DH884" s="396"/>
      <c r="DI884" s="396"/>
      <c r="DJ884" s="396"/>
      <c r="DK884" s="396"/>
      <c r="DL884" s="396"/>
      <c r="DM884" s="396"/>
      <c r="DN884" s="396"/>
      <c r="DO884" s="396"/>
      <c r="DP884" s="396"/>
      <c r="DQ884" s="396"/>
      <c r="DR884" s="396"/>
      <c r="DS884" s="396"/>
      <c r="DT884" s="396"/>
      <c r="DU884" s="396"/>
      <c r="DV884" s="396"/>
      <c r="DW884" s="396"/>
      <c r="DX884" s="396"/>
      <c r="DY884" s="396"/>
      <c r="DZ884" s="396"/>
      <c r="EA884" s="396"/>
      <c r="EB884" s="396"/>
      <c r="EC884" s="396"/>
      <c r="ED884" s="396"/>
      <c r="EE884" s="396"/>
      <c r="EF884" s="396"/>
      <c r="EG884" s="396"/>
      <c r="EH884" s="396"/>
      <c r="EI884" s="396"/>
      <c r="EJ884" s="396"/>
      <c r="EK884" s="396"/>
      <c r="EL884" s="396"/>
      <c r="EM884" s="396"/>
      <c r="EN884" s="396"/>
      <c r="EO884" s="396"/>
      <c r="EP884" s="396"/>
      <c r="EQ884" s="396"/>
      <c r="ER884" s="396"/>
      <c r="ES884" s="396"/>
      <c r="ET884" s="396"/>
      <c r="EU884" s="396"/>
      <c r="EV884" s="396"/>
      <c r="EW884" s="396"/>
      <c r="EX884" s="396"/>
      <c r="EY884" s="396"/>
      <c r="EZ884" s="396"/>
      <c r="FA884" s="396"/>
      <c r="FB884" s="396"/>
      <c r="FC884" s="396"/>
      <c r="FD884" s="396"/>
      <c r="FE884" s="396"/>
      <c r="FF884" s="396"/>
      <c r="FG884" s="396"/>
      <c r="FH884" s="396"/>
      <c r="FI884" s="396"/>
      <c r="FJ884" s="396"/>
      <c r="FK884" s="396"/>
      <c r="FL884" s="396"/>
      <c r="FM884" s="396"/>
      <c r="FN884" s="396"/>
      <c r="FO884" s="396"/>
      <c r="FP884" s="396"/>
      <c r="FQ884" s="396"/>
      <c r="FR884" s="396"/>
      <c r="FS884" s="396"/>
      <c r="FT884" s="396"/>
      <c r="FU884" s="396"/>
      <c r="FV884" s="396"/>
      <c r="FW884" s="396"/>
      <c r="FX884" s="396"/>
      <c r="FY884" s="396"/>
      <c r="FZ884" s="396"/>
      <c r="GA884" s="396"/>
      <c r="GB884" s="396"/>
      <c r="GC884" s="396"/>
      <c r="GD884" s="396"/>
      <c r="GE884" s="396"/>
      <c r="GF884" s="396"/>
      <c r="GG884" s="396"/>
      <c r="GH884" s="396"/>
      <c r="GI884" s="396"/>
      <c r="GJ884" s="396"/>
      <c r="GK884" s="396"/>
      <c r="GL884" s="396"/>
      <c r="GM884" s="396"/>
      <c r="GN884" s="396"/>
      <c r="GO884" s="396"/>
      <c r="GP884" s="396"/>
      <c r="GQ884" s="396"/>
      <c r="GR884" s="396"/>
      <c r="GS884" s="396"/>
      <c r="GT884" s="396"/>
      <c r="GU884" s="396"/>
      <c r="GV884" s="396"/>
      <c r="GW884" s="396"/>
      <c r="GX884" s="396"/>
      <c r="GY884" s="396"/>
      <c r="GZ884" s="396"/>
      <c r="HA884" s="396"/>
      <c r="HB884" s="396"/>
      <c r="HC884" s="396"/>
      <c r="HD884" s="396"/>
      <c r="HE884" s="396"/>
      <c r="HF884" s="396"/>
      <c r="HG884" s="396"/>
      <c r="HH884" s="396"/>
      <c r="HI884" s="396"/>
      <c r="HJ884" s="396"/>
      <c r="HK884" s="396"/>
      <c r="HL884" s="396"/>
      <c r="HM884" s="396"/>
      <c r="HN884" s="396"/>
      <c r="HO884" s="396"/>
      <c r="HP884" s="396"/>
      <c r="HQ884" s="396"/>
      <c r="HR884" s="396"/>
      <c r="HS884" s="396"/>
      <c r="HT884" s="396"/>
      <c r="HU884" s="396"/>
      <c r="HV884" s="396"/>
      <c r="HW884" s="396"/>
      <c r="HX884" s="396"/>
      <c r="HY884" s="396"/>
      <c r="HZ884" s="396"/>
      <c r="IA884" s="396"/>
      <c r="IB884" s="396"/>
      <c r="IC884" s="396"/>
      <c r="ID884" s="396"/>
      <c r="IE884" s="396"/>
      <c r="IF884" s="396"/>
      <c r="IG884" s="396"/>
      <c r="IH884" s="396"/>
      <c r="II884" s="396"/>
      <c r="IJ884" s="396"/>
      <c r="IK884" s="396"/>
      <c r="IL884" s="396"/>
      <c r="IM884" s="396"/>
      <c r="IN884" s="396"/>
      <c r="IO884" s="396"/>
      <c r="IP884" s="396"/>
      <c r="IQ884" s="396"/>
      <c r="IR884" s="396"/>
      <c r="IS884" s="396"/>
      <c r="IT884" s="396"/>
      <c r="IU884" s="396"/>
      <c r="IV884" s="396"/>
      <c r="IW884" s="396"/>
      <c r="IX884" s="396"/>
      <c r="IY884" s="396"/>
      <c r="IZ884" s="396"/>
      <c r="JA884" s="396"/>
      <c r="JB884" s="396"/>
      <c r="JC884" s="396"/>
      <c r="JD884" s="396"/>
      <c r="JE884" s="396"/>
      <c r="JF884" s="396"/>
      <c r="JG884" s="396"/>
      <c r="JH884" s="396"/>
      <c r="JI884" s="396"/>
      <c r="JJ884" s="396"/>
      <c r="JK884" s="396"/>
      <c r="JL884" s="396"/>
      <c r="JM884" s="396"/>
      <c r="JN884" s="396"/>
      <c r="JO884" s="396"/>
      <c r="JP884" s="396"/>
      <c r="JQ884" s="396"/>
      <c r="JR884" s="396"/>
      <c r="JS884" s="396"/>
      <c r="JT884" s="396"/>
      <c r="JU884" s="396"/>
      <c r="JV884" s="396"/>
      <c r="JW884" s="396"/>
      <c r="JX884" s="396"/>
      <c r="JY884" s="396"/>
      <c r="JZ884" s="396"/>
      <c r="KA884" s="396"/>
      <c r="KB884" s="396"/>
      <c r="KC884" s="396"/>
      <c r="KD884" s="396"/>
      <c r="KE884" s="396"/>
      <c r="KF884" s="396"/>
      <c r="KG884" s="396"/>
      <c r="KH884" s="396"/>
      <c r="KI884" s="396"/>
      <c r="KJ884" s="396"/>
      <c r="KK884" s="396"/>
      <c r="KL884" s="396"/>
      <c r="KM884" s="396"/>
      <c r="KN884" s="396"/>
      <c r="KO884" s="396"/>
      <c r="KP884" s="396"/>
      <c r="KQ884" s="396"/>
      <c r="KR884" s="396"/>
      <c r="KS884" s="396"/>
      <c r="KT884" s="396"/>
      <c r="KU884" s="396"/>
      <c r="KV884" s="396"/>
      <c r="KW884" s="396"/>
      <c r="KX884" s="396"/>
      <c r="KY884" s="396"/>
      <c r="KZ884" s="396"/>
      <c r="LA884" s="396"/>
      <c r="LB884" s="396"/>
      <c r="LC884" s="396"/>
      <c r="LD884" s="396"/>
      <c r="LE884" s="396"/>
      <c r="LF884" s="396"/>
      <c r="LG884" s="396"/>
      <c r="LH884" s="396"/>
      <c r="LI884" s="396"/>
      <c r="LJ884" s="396"/>
      <c r="LK884" s="396"/>
      <c r="LL884" s="396"/>
      <c r="LM884" s="396"/>
      <c r="LN884" s="396"/>
      <c r="LO884" s="396"/>
      <c r="LP884" s="396"/>
      <c r="LQ884" s="396"/>
      <c r="LR884" s="396"/>
      <c r="LS884" s="396"/>
      <c r="LT884" s="396"/>
      <c r="LU884" s="396"/>
      <c r="LV884" s="396"/>
      <c r="LW884" s="396"/>
      <c r="LX884" s="396"/>
      <c r="LY884" s="396"/>
      <c r="LZ884" s="396"/>
      <c r="MA884" s="396"/>
      <c r="MB884" s="396"/>
      <c r="MC884" s="396"/>
      <c r="MD884" s="396"/>
      <c r="ME884" s="396"/>
      <c r="MF884" s="396"/>
      <c r="MG884" s="396"/>
      <c r="MH884" s="396"/>
      <c r="MI884" s="396"/>
      <c r="MJ884" s="396"/>
      <c r="MK884" s="396"/>
      <c r="ML884" s="396"/>
      <c r="MM884" s="396"/>
      <c r="MN884" s="396"/>
      <c r="MO884" s="396"/>
      <c r="MP884" s="396"/>
      <c r="MQ884" s="396"/>
      <c r="MR884" s="396"/>
      <c r="MS884" s="396"/>
      <c r="MT884" s="396"/>
      <c r="MU884" s="396"/>
      <c r="MV884" s="396"/>
      <c r="MW884" s="396"/>
      <c r="MX884" s="396"/>
      <c r="MY884" s="396"/>
      <c r="MZ884" s="396"/>
      <c r="NA884" s="396"/>
      <c r="NB884" s="396"/>
      <c r="NC884" s="396"/>
      <c r="ND884" s="396"/>
      <c r="NE884" s="396"/>
      <c r="NF884" s="396"/>
      <c r="NG884" s="396"/>
      <c r="NH884" s="396"/>
      <c r="NI884" s="396"/>
      <c r="NJ884" s="396"/>
      <c r="NK884" s="396"/>
      <c r="NL884" s="396"/>
      <c r="NM884" s="396"/>
      <c r="NN884" s="396"/>
      <c r="NO884" s="396"/>
      <c r="NP884" s="396"/>
      <c r="NQ884" s="396"/>
      <c r="NR884" s="396"/>
      <c r="NS884" s="396"/>
      <c r="NT884" s="396"/>
      <c r="NU884" s="396"/>
      <c r="NV884" s="396"/>
      <c r="NW884" s="396"/>
      <c r="NX884" s="396"/>
      <c r="NY884" s="396"/>
      <c r="NZ884" s="396"/>
      <c r="OA884" s="396"/>
      <c r="OB884" s="396"/>
      <c r="OC884" s="396"/>
      <c r="OD884" s="396"/>
      <c r="OE884" s="396"/>
      <c r="OF884" s="396"/>
      <c r="OG884" s="396"/>
      <c r="OH884" s="396"/>
      <c r="OI884" s="396"/>
      <c r="OJ884" s="396"/>
      <c r="OK884" s="396"/>
      <c r="OL884" s="396"/>
      <c r="OM884" s="396"/>
      <c r="ON884" s="396"/>
      <c r="OO884" s="396"/>
      <c r="OP884" s="396"/>
      <c r="OQ884" s="396"/>
      <c r="OR884" s="396"/>
      <c r="OS884" s="396"/>
      <c r="OT884" s="396"/>
      <c r="OU884" s="396"/>
      <c r="OV884" s="396"/>
      <c r="OW884" s="396"/>
      <c r="OX884" s="396"/>
      <c r="OY884" s="396"/>
      <c r="OZ884" s="396"/>
      <c r="PA884" s="396"/>
      <c r="PB884" s="396"/>
      <c r="PC884" s="396"/>
      <c r="PD884" s="396"/>
      <c r="PE884" s="396"/>
      <c r="PF884" s="396"/>
      <c r="PG884" s="396"/>
      <c r="PH884" s="396"/>
      <c r="PI884" s="396"/>
      <c r="PJ884" s="396"/>
      <c r="PK884" s="396"/>
      <c r="PL884" s="396"/>
      <c r="PM884" s="396"/>
      <c r="PN884" s="396"/>
      <c r="PO884" s="396"/>
      <c r="PP884" s="396"/>
      <c r="PQ884" s="396"/>
      <c r="PR884" s="396"/>
      <c r="PS884" s="396"/>
      <c r="PT884" s="396"/>
      <c r="PU884" s="396"/>
      <c r="PV884" s="396"/>
      <c r="PW884" s="396"/>
      <c r="PX884" s="396"/>
      <c r="PY884" s="396"/>
      <c r="PZ884" s="396"/>
      <c r="QA884" s="396"/>
      <c r="QB884" s="396"/>
      <c r="QC884" s="396"/>
      <c r="QD884" s="396"/>
      <c r="QE884" s="396"/>
      <c r="QF884" s="396"/>
      <c r="QG884" s="396"/>
      <c r="QH884" s="396"/>
      <c r="QI884" s="396"/>
      <c r="QJ884" s="396"/>
      <c r="QK884" s="396"/>
      <c r="QL884" s="396"/>
      <c r="QM884" s="396"/>
      <c r="QN884" s="396"/>
      <c r="QO884" s="396"/>
      <c r="QP884" s="396"/>
      <c r="QQ884" s="396"/>
      <c r="QR884" s="396"/>
      <c r="QS884" s="396"/>
      <c r="QT884" s="396"/>
      <c r="QU884" s="396"/>
      <c r="QV884" s="396"/>
      <c r="QW884" s="396"/>
      <c r="QX884" s="396"/>
      <c r="QY884" s="396"/>
      <c r="QZ884" s="396"/>
      <c r="RA884" s="396"/>
      <c r="RB884" s="396"/>
      <c r="RC884" s="396"/>
      <c r="RD884" s="396"/>
      <c r="RE884" s="396"/>
      <c r="RF884" s="396"/>
      <c r="RG884" s="396"/>
      <c r="RH884" s="396"/>
      <c r="RI884" s="396"/>
      <c r="RJ884" s="396"/>
      <c r="RK884" s="396"/>
      <c r="RL884" s="396"/>
      <c r="RM884" s="396"/>
      <c r="RN884" s="396"/>
      <c r="RO884" s="396"/>
      <c r="RP884" s="396"/>
      <c r="RQ884" s="396"/>
      <c r="RR884" s="396"/>
      <c r="RS884" s="396"/>
      <c r="RT884" s="396"/>
      <c r="RU884" s="396"/>
      <c r="RV884" s="396"/>
      <c r="RW884" s="396"/>
      <c r="RX884" s="396"/>
      <c r="RY884" s="396"/>
      <c r="RZ884" s="396"/>
      <c r="SA884" s="396"/>
      <c r="SB884" s="396"/>
      <c r="SC884" s="396"/>
      <c r="SD884" s="396"/>
      <c r="SE884" s="396"/>
      <c r="SF884" s="396"/>
      <c r="SG884" s="396"/>
      <c r="SH884" s="396"/>
      <c r="SI884" s="396"/>
      <c r="SJ884" s="396"/>
      <c r="SK884" s="396"/>
      <c r="SL884" s="396"/>
      <c r="SM884" s="396"/>
      <c r="SN884" s="396"/>
      <c r="SO884" s="396"/>
      <c r="SP884" s="396"/>
      <c r="SQ884" s="396"/>
      <c r="SR884" s="396"/>
      <c r="SS884" s="396"/>
      <c r="ST884" s="396"/>
      <c r="SU884" s="396"/>
      <c r="SV884" s="396"/>
      <c r="SW884" s="396"/>
      <c r="SX884" s="396"/>
      <c r="SY884" s="396"/>
      <c r="SZ884" s="396"/>
      <c r="TA884" s="396"/>
      <c r="TB884" s="396"/>
      <c r="TC884" s="396"/>
      <c r="TD884" s="396"/>
      <c r="TE884" s="396"/>
      <c r="TF884" s="396"/>
      <c r="TG884" s="396"/>
      <c r="TH884" s="396"/>
      <c r="TI884" s="396"/>
      <c r="TJ884" s="396"/>
      <c r="TK884" s="396"/>
      <c r="TL884" s="396"/>
      <c r="TM884" s="396"/>
      <c r="TN884" s="396"/>
      <c r="TO884" s="396"/>
      <c r="TP884" s="396"/>
      <c r="TQ884" s="396"/>
      <c r="TR884" s="396"/>
      <c r="TS884" s="396"/>
      <c r="TT884" s="396"/>
      <c r="TU884" s="396"/>
      <c r="TV884" s="396"/>
      <c r="TW884" s="396"/>
      <c r="TX884" s="396"/>
      <c r="TY884" s="396"/>
      <c r="TZ884" s="396"/>
      <c r="UA884" s="396"/>
      <c r="UB884" s="396"/>
      <c r="UC884" s="396"/>
      <c r="UD884" s="396"/>
      <c r="UE884" s="396"/>
      <c r="UF884" s="396"/>
      <c r="UG884" s="396"/>
      <c r="UH884" s="396"/>
      <c r="UI884" s="396"/>
      <c r="UJ884" s="396"/>
      <c r="UK884" s="396"/>
      <c r="UL884" s="396"/>
      <c r="UM884" s="396"/>
      <c r="UN884" s="396"/>
      <c r="UO884" s="396"/>
      <c r="UP884" s="396"/>
      <c r="UQ884" s="396"/>
      <c r="UR884" s="396"/>
      <c r="US884" s="396"/>
      <c r="UT884" s="396"/>
      <c r="UU884" s="396"/>
      <c r="UV884" s="396"/>
      <c r="UW884" s="396"/>
      <c r="UX884" s="396"/>
      <c r="UY884" s="396"/>
      <c r="UZ884" s="396"/>
      <c r="VA884" s="396"/>
      <c r="VB884" s="396"/>
      <c r="VC884" s="396"/>
      <c r="VD884" s="396"/>
      <c r="VE884" s="396"/>
      <c r="VF884" s="396"/>
      <c r="VG884" s="396"/>
      <c r="VH884" s="396"/>
      <c r="VI884" s="396"/>
      <c r="VJ884" s="396"/>
      <c r="VK884" s="396"/>
      <c r="VL884" s="396"/>
      <c r="VM884" s="396"/>
      <c r="VN884" s="396"/>
      <c r="VO884" s="396"/>
      <c r="VP884" s="396"/>
      <c r="VQ884" s="396"/>
      <c r="VR884" s="396"/>
      <c r="VS884" s="396"/>
      <c r="VT884" s="396"/>
      <c r="VU884" s="396"/>
      <c r="VV884" s="396"/>
      <c r="VW884" s="396"/>
      <c r="VX884" s="396"/>
      <c r="VY884" s="396"/>
      <c r="VZ884" s="396"/>
      <c r="WA884" s="396"/>
      <c r="WB884" s="396"/>
      <c r="WC884" s="396"/>
      <c r="WD884" s="396"/>
      <c r="WE884" s="396"/>
      <c r="WF884" s="396"/>
      <c r="WG884" s="396"/>
      <c r="WH884" s="396"/>
      <c r="WI884" s="396"/>
      <c r="WJ884" s="396"/>
      <c r="WK884" s="396"/>
      <c r="WL884" s="396"/>
      <c r="WM884" s="396"/>
      <c r="WN884" s="396"/>
      <c r="WO884" s="396"/>
      <c r="WP884" s="396"/>
      <c r="WQ884" s="396"/>
      <c r="WR884" s="396"/>
      <c r="WS884" s="396"/>
      <c r="WT884" s="396"/>
      <c r="WU884" s="396"/>
      <c r="WV884" s="396"/>
      <c r="WW884" s="396"/>
      <c r="WX884" s="396"/>
      <c r="WY884" s="396"/>
      <c r="WZ884" s="396"/>
      <c r="XA884" s="396"/>
      <c r="XB884" s="396"/>
      <c r="XC884" s="396"/>
      <c r="XD884" s="396"/>
      <c r="XE884" s="396"/>
      <c r="XF884" s="396"/>
      <c r="XG884" s="396"/>
      <c r="XH884" s="396"/>
      <c r="XI884" s="396"/>
      <c r="XJ884" s="396"/>
      <c r="XK884" s="396"/>
      <c r="XL884" s="396"/>
      <c r="XM884" s="396"/>
      <c r="XN884" s="396"/>
      <c r="XO884" s="396"/>
      <c r="XP884" s="396"/>
      <c r="XQ884" s="396"/>
      <c r="XR884" s="396"/>
      <c r="XS884" s="396"/>
      <c r="XT884" s="396"/>
      <c r="XU884" s="396"/>
      <c r="XV884" s="396"/>
      <c r="XW884" s="396"/>
      <c r="XX884" s="396"/>
      <c r="XY884" s="396"/>
      <c r="XZ884" s="396"/>
      <c r="YA884" s="396"/>
      <c r="YB884" s="396"/>
      <c r="YC884" s="396"/>
      <c r="YD884" s="396"/>
      <c r="YE884" s="396"/>
      <c r="YF884" s="396"/>
      <c r="YG884" s="396"/>
      <c r="YH884" s="396"/>
      <c r="YI884" s="396"/>
      <c r="YJ884" s="396"/>
      <c r="YK884" s="396"/>
      <c r="YL884" s="396"/>
      <c r="YM884" s="396"/>
      <c r="YN884" s="396"/>
      <c r="YO884" s="396"/>
      <c r="YP884" s="396"/>
      <c r="YQ884" s="396"/>
      <c r="YR884" s="396"/>
      <c r="YS884" s="396"/>
      <c r="YT884" s="396"/>
      <c r="YU884" s="396"/>
      <c r="YV884" s="396"/>
      <c r="YW884" s="396"/>
      <c r="YX884" s="396"/>
      <c r="YY884" s="396"/>
      <c r="YZ884" s="396"/>
      <c r="ZA884" s="396"/>
      <c r="ZB884" s="396"/>
      <c r="ZC884" s="396"/>
      <c r="ZD884" s="396"/>
      <c r="ZE884" s="396"/>
      <c r="ZF884" s="396"/>
      <c r="ZG884" s="396"/>
      <c r="ZH884" s="396"/>
      <c r="ZI884" s="396"/>
      <c r="ZJ884" s="396"/>
      <c r="ZK884" s="396"/>
      <c r="ZL884" s="396"/>
      <c r="ZM884" s="396"/>
      <c r="ZN884" s="396"/>
      <c r="ZO884" s="396"/>
      <c r="ZP884" s="396"/>
      <c r="ZQ884" s="396"/>
      <c r="ZR884" s="396"/>
      <c r="ZS884" s="396"/>
      <c r="ZT884" s="396"/>
      <c r="ZU884" s="396"/>
      <c r="ZV884" s="396"/>
      <c r="ZW884" s="396"/>
      <c r="ZX884" s="396"/>
      <c r="ZY884" s="396"/>
      <c r="ZZ884" s="396"/>
      <c r="AAA884" s="396"/>
      <c r="AAB884" s="396"/>
      <c r="AAC884" s="396"/>
      <c r="AAD884" s="396"/>
      <c r="AAE884" s="396"/>
      <c r="AAF884" s="396"/>
      <c r="AAG884" s="396"/>
      <c r="AAH884" s="396"/>
      <c r="AAI884" s="396"/>
      <c r="AAJ884" s="396"/>
      <c r="AAK884" s="396"/>
      <c r="AAL884" s="396"/>
      <c r="AAM884" s="396"/>
      <c r="AAN884" s="396"/>
      <c r="AAO884" s="396"/>
      <c r="AAP884" s="396"/>
      <c r="AAQ884" s="396"/>
      <c r="AAR884" s="396"/>
      <c r="AAS884" s="396"/>
      <c r="AAT884" s="396"/>
      <c r="AAU884" s="396"/>
      <c r="AAV884" s="396"/>
      <c r="AAW884" s="396"/>
      <c r="AAX884" s="396"/>
      <c r="AAY884" s="396"/>
      <c r="AAZ884" s="396"/>
      <c r="ABA884" s="396"/>
      <c r="ABB884" s="396"/>
      <c r="ABC884" s="396"/>
      <c r="ABD884" s="396"/>
      <c r="ABE884" s="396"/>
      <c r="ABF884" s="396"/>
      <c r="ABG884" s="396"/>
      <c r="ABH884" s="396"/>
      <c r="ABI884" s="396"/>
      <c r="ABJ884" s="396"/>
      <c r="ABK884" s="396"/>
      <c r="ABL884" s="396"/>
      <c r="ABM884" s="396"/>
      <c r="ABN884" s="396"/>
      <c r="ABO884" s="396"/>
      <c r="ABP884" s="396"/>
      <c r="ABQ884" s="396"/>
      <c r="ABR884" s="396"/>
      <c r="ABS884" s="396"/>
      <c r="ABT884" s="396"/>
      <c r="ABU884" s="396"/>
      <c r="ABV884" s="396"/>
      <c r="ABW884" s="396"/>
      <c r="ABX884" s="396"/>
      <c r="ABY884" s="396"/>
      <c r="ABZ884" s="396"/>
      <c r="ACA884" s="396"/>
      <c r="ACB884" s="396"/>
      <c r="ACC884" s="396"/>
      <c r="ACD884" s="396"/>
      <c r="ACE884" s="396"/>
      <c r="ACF884" s="396"/>
      <c r="ACG884" s="396"/>
      <c r="ACH884" s="396"/>
      <c r="ACI884" s="396"/>
      <c r="ACJ884" s="396"/>
      <c r="ACK884" s="396"/>
      <c r="ACL884" s="396"/>
      <c r="ACM884" s="396"/>
      <c r="ACN884" s="396"/>
      <c r="ACO884" s="396"/>
      <c r="ACP884" s="396"/>
      <c r="ACQ884" s="396"/>
      <c r="ACR884" s="396"/>
      <c r="ACS884" s="396"/>
      <c r="ACT884" s="396"/>
      <c r="ACU884" s="396"/>
      <c r="ACV884" s="396"/>
      <c r="ACW884" s="396"/>
      <c r="ACX884" s="396"/>
      <c r="ACY884" s="396"/>
      <c r="ACZ884" s="396"/>
      <c r="ADA884" s="396"/>
      <c r="ADB884" s="396"/>
      <c r="ADC884" s="396"/>
      <c r="ADD884" s="396"/>
      <c r="ADE884" s="396"/>
      <c r="ADF884" s="396"/>
      <c r="ADG884" s="396"/>
      <c r="ADH884" s="396"/>
      <c r="ADI884" s="396"/>
      <c r="ADJ884" s="396"/>
      <c r="ADK884" s="396"/>
      <c r="ADL884" s="396"/>
      <c r="ADM884" s="396"/>
      <c r="ADN884" s="396"/>
      <c r="ADO884" s="396"/>
      <c r="ADP884" s="396"/>
      <c r="ADQ884" s="396"/>
      <c r="ADR884" s="396"/>
      <c r="ADS884" s="396"/>
      <c r="ADT884" s="396"/>
      <c r="ADU884" s="396"/>
      <c r="ADV884" s="396"/>
      <c r="ADW884" s="396"/>
      <c r="ADX884" s="396"/>
      <c r="ADY884" s="396"/>
      <c r="ADZ884" s="396"/>
      <c r="AEA884" s="396"/>
      <c r="AEB884" s="396"/>
      <c r="AEC884" s="396"/>
      <c r="AED884" s="396"/>
      <c r="AEE884" s="396"/>
      <c r="AEF884" s="396"/>
      <c r="AEG884" s="396"/>
      <c r="AEH884" s="396"/>
      <c r="AEI884" s="396"/>
      <c r="AEJ884" s="396"/>
      <c r="AEK884" s="396"/>
      <c r="AEL884" s="396"/>
      <c r="AEM884" s="396"/>
      <c r="AEN884" s="396"/>
      <c r="AEO884" s="396"/>
      <c r="AEP884" s="396"/>
      <c r="AEQ884" s="396"/>
      <c r="AER884" s="396"/>
      <c r="AES884" s="396"/>
      <c r="AET884" s="396"/>
      <c r="AEU884" s="396"/>
      <c r="AEV884" s="396"/>
      <c r="AEW884" s="396"/>
      <c r="AEX884" s="396"/>
      <c r="AEY884" s="396"/>
      <c r="AEZ884" s="396"/>
      <c r="AFA884" s="396"/>
      <c r="AFB884" s="396"/>
      <c r="AFC884" s="396"/>
      <c r="AFD884" s="396"/>
      <c r="AFE884" s="396"/>
      <c r="AFF884" s="396"/>
      <c r="AFG884" s="396"/>
      <c r="AFH884" s="396"/>
      <c r="AFI884" s="396"/>
      <c r="AFJ884" s="396"/>
      <c r="AFK884" s="396"/>
      <c r="AFL884" s="396"/>
      <c r="AFM884" s="396"/>
      <c r="AFN884" s="396"/>
      <c r="AFO884" s="396"/>
      <c r="AFP884" s="396"/>
      <c r="AFQ884" s="396"/>
      <c r="AFR884" s="396"/>
      <c r="AFS884" s="396"/>
      <c r="AFT884" s="396"/>
      <c r="AFU884" s="396"/>
      <c r="AFV884" s="396"/>
      <c r="AFW884" s="396"/>
      <c r="AFX884" s="396"/>
      <c r="AFY884" s="396"/>
      <c r="AFZ884" s="396"/>
      <c r="AGA884" s="396"/>
      <c r="AGB884" s="396"/>
      <c r="AGC884" s="396"/>
      <c r="AGD884" s="396"/>
      <c r="AGE884" s="396"/>
      <c r="AGF884" s="396"/>
      <c r="AGG884" s="396"/>
      <c r="AGH884" s="396"/>
      <c r="AGI884" s="396"/>
      <c r="AGJ884" s="396"/>
      <c r="AGK884" s="396"/>
      <c r="AGL884" s="396"/>
      <c r="AGM884" s="396"/>
      <c r="AGN884" s="396"/>
      <c r="AGO884" s="396"/>
      <c r="AGP884" s="396"/>
      <c r="AGQ884" s="396"/>
      <c r="AGR884" s="396"/>
      <c r="AGS884" s="396"/>
      <c r="AGT884" s="396"/>
      <c r="AGU884" s="396"/>
      <c r="AGV884" s="396"/>
      <c r="AGW884" s="396"/>
      <c r="AGX884" s="396"/>
      <c r="AGY884" s="396"/>
      <c r="AGZ884" s="396"/>
      <c r="AHA884" s="396"/>
      <c r="AHB884" s="396"/>
      <c r="AHC884" s="396"/>
      <c r="AHD884" s="396"/>
      <c r="AHE884" s="396"/>
      <c r="AHF884" s="396"/>
      <c r="AHG884" s="396"/>
      <c r="AHH884" s="396"/>
      <c r="AHI884" s="396"/>
      <c r="AHJ884" s="396"/>
      <c r="AHK884" s="396"/>
      <c r="AHL884" s="396"/>
      <c r="AHM884" s="396"/>
      <c r="AHN884" s="396"/>
      <c r="AHO884" s="396"/>
      <c r="AHP884" s="396"/>
      <c r="AHQ884" s="396"/>
      <c r="AHR884" s="396"/>
      <c r="AHS884" s="396"/>
      <c r="AHT884" s="396"/>
      <c r="AHU884" s="396"/>
      <c r="AHV884" s="396"/>
      <c r="AHW884" s="396"/>
      <c r="AHX884" s="396"/>
      <c r="AHY884" s="396"/>
      <c r="AHZ884" s="396"/>
      <c r="AIA884" s="396"/>
      <c r="AIB884" s="396"/>
      <c r="AIC884" s="396"/>
      <c r="AID884" s="396"/>
      <c r="AIE884" s="396"/>
      <c r="AIF884" s="396"/>
      <c r="AIG884" s="396"/>
      <c r="AIH884" s="396"/>
      <c r="AII884" s="396"/>
      <c r="AIJ884" s="396"/>
      <c r="AIK884" s="396"/>
      <c r="AIL884" s="396"/>
      <c r="AIM884" s="396"/>
      <c r="AIN884" s="396"/>
      <c r="AIO884" s="396"/>
      <c r="AIP884" s="396"/>
      <c r="AIQ884" s="396"/>
      <c r="AIR884" s="396"/>
      <c r="AIS884" s="396"/>
      <c r="AIT884" s="396"/>
      <c r="AIU884" s="396"/>
      <c r="AIV884" s="396"/>
      <c r="AIW884" s="396"/>
      <c r="AIX884" s="396"/>
      <c r="AIY884" s="396"/>
      <c r="AIZ884" s="396"/>
      <c r="AJA884" s="396"/>
      <c r="AJB884" s="396"/>
      <c r="AJC884" s="396"/>
      <c r="AJD884" s="396"/>
      <c r="AJE884" s="396"/>
      <c r="AJF884" s="396"/>
      <c r="AJG884" s="396"/>
      <c r="AJH884" s="396"/>
      <c r="AJI884" s="396"/>
      <c r="AJJ884" s="396"/>
      <c r="AJK884" s="396"/>
      <c r="AJL884" s="396"/>
      <c r="AJM884" s="396"/>
      <c r="AJN884" s="396"/>
      <c r="AJO884" s="396"/>
      <c r="AJP884" s="396"/>
      <c r="AJQ884" s="396"/>
      <c r="AJR884" s="396"/>
      <c r="AJS884" s="396"/>
      <c r="AJT884" s="396"/>
      <c r="AJU884" s="396"/>
      <c r="AJV884" s="396"/>
      <c r="AJW884" s="396"/>
      <c r="AJX884" s="396"/>
      <c r="AJY884" s="396"/>
      <c r="AJZ884" s="396"/>
      <c r="AKA884" s="396"/>
      <c r="AKB884" s="396"/>
      <c r="AKC884" s="396"/>
      <c r="AKD884" s="396"/>
      <c r="AKE884" s="396"/>
      <c r="AKF884" s="396"/>
      <c r="AKG884" s="396"/>
      <c r="AKH884" s="396"/>
      <c r="AKI884" s="396"/>
      <c r="AKJ884" s="396"/>
      <c r="AKK884" s="396"/>
      <c r="AKL884" s="396"/>
      <c r="AKM884" s="396"/>
      <c r="AKN884" s="396"/>
      <c r="AKO884" s="396"/>
      <c r="AKP884" s="396"/>
      <c r="AKQ884" s="396"/>
      <c r="AKR884" s="396"/>
      <c r="AKS884" s="396"/>
      <c r="AKT884" s="396"/>
      <c r="AKU884" s="396"/>
      <c r="AKV884" s="396"/>
      <c r="AKW884" s="396"/>
      <c r="AKX884" s="396"/>
      <c r="AKY884" s="396"/>
      <c r="AKZ884" s="396"/>
      <c r="ALA884" s="396"/>
      <c r="ALB884" s="396"/>
      <c r="ALC884" s="396"/>
      <c r="ALD884" s="396"/>
      <c r="ALE884" s="396"/>
      <c r="ALF884" s="396"/>
      <c r="ALG884" s="396"/>
      <c r="ALH884" s="396"/>
      <c r="ALI884" s="396"/>
      <c r="ALJ884" s="396"/>
      <c r="ALK884" s="396"/>
      <c r="ALL884" s="396"/>
      <c r="ALM884" s="396"/>
      <c r="ALN884" s="396"/>
      <c r="ALO884" s="396"/>
      <c r="ALP884" s="396"/>
      <c r="ALQ884" s="396"/>
      <c r="ALR884" s="396"/>
      <c r="ALS884" s="396"/>
      <c r="ALT884" s="396"/>
      <c r="ALU884" s="396"/>
      <c r="ALV884" s="396"/>
      <c r="ALW884" s="396"/>
      <c r="ALX884" s="396"/>
      <c r="ALY884" s="396"/>
      <c r="ALZ884" s="396"/>
      <c r="AMA884" s="396"/>
      <c r="AMB884" s="396"/>
      <c r="AMC884" s="396"/>
      <c r="AMD884" s="396"/>
      <c r="AME884" s="396"/>
      <c r="AMF884" s="396"/>
      <c r="AMG884" s="396"/>
      <c r="AMH884" s="396"/>
      <c r="AMI884" s="396"/>
      <c r="AMJ884" s="396"/>
      <c r="AMK884" s="396"/>
      <c r="AML884" s="396"/>
      <c r="AMM884" s="396"/>
      <c r="AMN884" s="396"/>
      <c r="AMO884" s="396"/>
      <c r="AMP884" s="396"/>
      <c r="AMQ884" s="396"/>
      <c r="AMR884" s="396"/>
      <c r="AMS884" s="396"/>
      <c r="AMT884" s="396"/>
      <c r="AMU884" s="396"/>
      <c r="AMV884" s="396"/>
      <c r="AMW884" s="396"/>
      <c r="AMX884" s="396"/>
      <c r="AMY884" s="396"/>
      <c r="AMZ884" s="396"/>
      <c r="ANA884" s="396"/>
      <c r="ANB884" s="396"/>
      <c r="ANC884" s="396"/>
      <c r="AND884" s="396"/>
      <c r="ANE884" s="396"/>
      <c r="ANF884" s="396"/>
      <c r="ANG884" s="396"/>
      <c r="ANH884" s="396"/>
      <c r="ANI884" s="396"/>
      <c r="ANJ884" s="396"/>
      <c r="ANK884" s="396"/>
      <c r="ANL884" s="396"/>
      <c r="ANM884" s="396"/>
      <c r="ANN884" s="396"/>
      <c r="ANO884" s="396"/>
      <c r="ANP884" s="396"/>
      <c r="ANQ884" s="396"/>
      <c r="ANR884" s="396"/>
      <c r="ANS884" s="396"/>
      <c r="ANT884" s="396"/>
      <c r="ANU884" s="396"/>
      <c r="ANV884" s="396"/>
      <c r="ANW884" s="396"/>
      <c r="ANX884" s="396"/>
      <c r="ANY884" s="396"/>
      <c r="ANZ884" s="396"/>
      <c r="AOA884" s="396"/>
      <c r="AOB884" s="396"/>
      <c r="AOC884" s="396"/>
      <c r="AOD884" s="396"/>
      <c r="AOE884" s="396"/>
      <c r="AOF884" s="396"/>
      <c r="AOG884" s="396"/>
      <c r="AOH884" s="396"/>
      <c r="AOI884" s="396"/>
      <c r="AOJ884" s="396"/>
      <c r="AOK884" s="396"/>
      <c r="AOL884" s="396"/>
      <c r="AOM884" s="396"/>
      <c r="AON884" s="396"/>
      <c r="AOO884" s="396"/>
      <c r="AOP884" s="396"/>
      <c r="AOQ884" s="396"/>
      <c r="AOR884" s="396"/>
      <c r="AOS884" s="396"/>
      <c r="AOT884" s="396"/>
      <c r="AOU884" s="396"/>
      <c r="AOV884" s="396"/>
      <c r="AOW884" s="396"/>
      <c r="AOX884" s="396"/>
      <c r="AOY884" s="396"/>
      <c r="AOZ884" s="396"/>
      <c r="APA884" s="396"/>
      <c r="APB884" s="396"/>
      <c r="APC884" s="396"/>
      <c r="APD884" s="396"/>
      <c r="APE884" s="396"/>
      <c r="APF884" s="396"/>
      <c r="APG884" s="396"/>
      <c r="APH884" s="396"/>
      <c r="API884" s="396"/>
      <c r="APJ884" s="396"/>
      <c r="APK884" s="396"/>
      <c r="APL884" s="396"/>
      <c r="APM884" s="396"/>
      <c r="APN884" s="396"/>
      <c r="APO884" s="396"/>
      <c r="APP884" s="396"/>
      <c r="APQ884" s="396"/>
      <c r="APR884" s="396"/>
      <c r="APS884" s="396"/>
      <c r="APT884" s="396"/>
      <c r="APU884" s="396"/>
      <c r="APV884" s="396"/>
      <c r="APW884" s="396"/>
      <c r="APX884" s="396"/>
      <c r="APY884" s="396"/>
      <c r="APZ884" s="396"/>
      <c r="AQA884" s="396"/>
      <c r="AQB884" s="396"/>
      <c r="AQC884" s="396"/>
      <c r="AQD884" s="396"/>
      <c r="AQE884" s="396"/>
      <c r="AQF884" s="396"/>
      <c r="AQG884" s="396"/>
      <c r="AQH884" s="396"/>
      <c r="AQI884" s="396"/>
      <c r="AQJ884" s="396"/>
      <c r="AQK884" s="396"/>
      <c r="AQL884" s="396"/>
      <c r="AQM884" s="396"/>
      <c r="AQN884" s="396"/>
      <c r="AQO884" s="396"/>
      <c r="AQP884" s="396"/>
      <c r="AQQ884" s="396"/>
      <c r="AQR884" s="396"/>
      <c r="AQS884" s="396"/>
      <c r="AQT884" s="396"/>
      <c r="AQU884" s="396"/>
      <c r="AQV884" s="396"/>
      <c r="AQW884" s="396"/>
      <c r="AQX884" s="396"/>
      <c r="AQY884" s="396"/>
      <c r="AQZ884" s="396"/>
      <c r="ARA884" s="396"/>
      <c r="ARB884" s="396"/>
      <c r="ARC884" s="396"/>
      <c r="ARD884" s="396"/>
      <c r="ARE884" s="396"/>
      <c r="ARF884" s="396"/>
      <c r="ARG884" s="396"/>
      <c r="ARH884" s="396"/>
      <c r="ARI884" s="396"/>
      <c r="ARJ884" s="396"/>
      <c r="ARK884" s="396"/>
      <c r="ARL884" s="396"/>
      <c r="ARM884" s="396"/>
      <c r="ARN884" s="396"/>
      <c r="ARO884" s="396"/>
      <c r="ARP884" s="396"/>
      <c r="ARQ884" s="396"/>
      <c r="ARR884" s="396"/>
      <c r="ARS884" s="396"/>
      <c r="ART884" s="396"/>
      <c r="ARU884" s="396"/>
      <c r="ARV884" s="396"/>
      <c r="ARW884" s="396"/>
      <c r="ARX884" s="396"/>
      <c r="ARY884" s="396"/>
      <c r="ARZ884" s="396"/>
      <c r="ASA884" s="396"/>
      <c r="ASB884" s="396"/>
      <c r="ASC884" s="396"/>
      <c r="ASD884" s="396"/>
      <c r="ASE884" s="396"/>
      <c r="ASF884" s="396"/>
      <c r="ASG884" s="396"/>
      <c r="ASH884" s="396"/>
      <c r="ASI884" s="396"/>
      <c r="ASJ884" s="396"/>
      <c r="ASK884" s="396"/>
      <c r="ASL884" s="396"/>
      <c r="ASM884" s="396"/>
      <c r="ASN884" s="396"/>
      <c r="ASO884" s="396"/>
      <c r="ASP884" s="396"/>
      <c r="ASQ884" s="396"/>
      <c r="ASR884" s="396"/>
      <c r="ASS884" s="396"/>
      <c r="AST884" s="396"/>
      <c r="ASU884" s="396"/>
      <c r="ASV884" s="396"/>
      <c r="ASW884" s="396"/>
      <c r="ASX884" s="396"/>
      <c r="ASY884" s="396"/>
      <c r="ASZ884" s="396"/>
      <c r="ATA884" s="396"/>
      <c r="ATB884" s="396"/>
      <c r="ATC884" s="396"/>
      <c r="ATD884" s="396"/>
      <c r="ATE884" s="396"/>
      <c r="ATF884" s="396"/>
      <c r="ATG884" s="396"/>
      <c r="ATH884" s="396"/>
      <c r="ATI884" s="396"/>
      <c r="ATJ884" s="396"/>
      <c r="ATK884" s="396"/>
      <c r="ATL884" s="396"/>
      <c r="ATM884" s="396"/>
      <c r="ATN884" s="396"/>
      <c r="ATO884" s="396"/>
      <c r="ATP884" s="396"/>
      <c r="ATQ884" s="396"/>
      <c r="ATR884" s="396"/>
      <c r="ATS884" s="396"/>
      <c r="ATT884" s="396"/>
      <c r="ATU884" s="396"/>
      <c r="ATV884" s="396"/>
      <c r="ATW884" s="396"/>
      <c r="ATX884" s="396"/>
      <c r="ATY884" s="396"/>
      <c r="ATZ884" s="396"/>
      <c r="AUA884" s="396"/>
      <c r="AUB884" s="396"/>
      <c r="AUC884" s="396"/>
      <c r="AUD884" s="396"/>
      <c r="AUE884" s="396"/>
      <c r="AUF884" s="396"/>
      <c r="AUG884" s="396"/>
      <c r="AUH884" s="396"/>
      <c r="AUI884" s="396"/>
      <c r="AUJ884" s="396"/>
      <c r="AUK884" s="396"/>
      <c r="AUL884" s="396"/>
      <c r="AUM884" s="396"/>
      <c r="AUN884" s="396"/>
      <c r="AUO884" s="396"/>
      <c r="AUP884" s="396"/>
      <c r="AUQ884" s="396"/>
      <c r="AUR884" s="396"/>
      <c r="AUS884" s="396"/>
      <c r="AUT884" s="396"/>
      <c r="AUU884" s="396"/>
      <c r="AUV884" s="396"/>
      <c r="AUW884" s="396"/>
      <c r="AUX884" s="396"/>
      <c r="AUY884" s="396"/>
      <c r="AUZ884" s="396"/>
      <c r="AVA884" s="396"/>
      <c r="AVB884" s="396"/>
      <c r="AVC884" s="396"/>
      <c r="AVD884" s="396"/>
      <c r="AVE884" s="396"/>
      <c r="AVF884" s="396"/>
      <c r="AVG884" s="396"/>
      <c r="AVH884" s="396"/>
      <c r="AVI884" s="396"/>
      <c r="AVJ884" s="396"/>
      <c r="AVK884" s="396"/>
      <c r="AVL884" s="396"/>
      <c r="AVM884" s="396"/>
      <c r="AVN884" s="396"/>
      <c r="AVO884" s="396"/>
      <c r="AVP884" s="396"/>
      <c r="AVQ884" s="396"/>
      <c r="AVR884" s="396"/>
      <c r="AVS884" s="396"/>
      <c r="AVT884" s="396"/>
      <c r="AVU884" s="396"/>
      <c r="AVV884" s="396"/>
      <c r="AVW884" s="396"/>
      <c r="AVX884" s="396"/>
      <c r="AVY884" s="396"/>
      <c r="AVZ884" s="396"/>
      <c r="AWA884" s="396"/>
      <c r="AWB884" s="396"/>
      <c r="AWC884" s="396"/>
      <c r="AWD884" s="396"/>
      <c r="AWE884" s="396"/>
      <c r="AWF884" s="396"/>
      <c r="AWG884" s="396"/>
      <c r="AWH884" s="396"/>
      <c r="AWI884" s="396"/>
      <c r="AWJ884" s="396"/>
      <c r="AWK884" s="396"/>
      <c r="AWL884" s="396"/>
      <c r="AWM884" s="396"/>
      <c r="AWN884" s="396"/>
      <c r="AWO884" s="396"/>
      <c r="AWP884" s="396"/>
      <c r="AWQ884" s="396"/>
      <c r="AWR884" s="396"/>
      <c r="AWS884" s="396"/>
      <c r="AWT884" s="396"/>
      <c r="AWU884" s="396"/>
      <c r="AWV884" s="396"/>
      <c r="AWW884" s="396"/>
      <c r="AWX884" s="396"/>
      <c r="AWY884" s="396"/>
      <c r="AWZ884" s="396"/>
      <c r="AXA884" s="396"/>
      <c r="AXB884" s="396"/>
      <c r="AXC884" s="396"/>
      <c r="AXD884" s="396"/>
      <c r="AXE884" s="396"/>
      <c r="AXF884" s="396"/>
      <c r="AXG884" s="396"/>
      <c r="AXH884" s="396"/>
      <c r="AXI884" s="396"/>
      <c r="AXJ884" s="396"/>
      <c r="AXK884" s="396"/>
      <c r="AXL884" s="396"/>
      <c r="AXM884" s="396"/>
      <c r="AXN884" s="396"/>
      <c r="AXO884" s="396"/>
      <c r="AXP884" s="396"/>
      <c r="AXQ884" s="396"/>
      <c r="AXR884" s="396"/>
      <c r="AXS884" s="396"/>
      <c r="AXT884" s="396"/>
      <c r="AXU884" s="396"/>
      <c r="AXV884" s="396"/>
      <c r="AXW884" s="396"/>
      <c r="AXX884" s="396"/>
      <c r="AXY884" s="396"/>
      <c r="AXZ884" s="396"/>
      <c r="AYA884" s="396"/>
      <c r="AYB884" s="396"/>
      <c r="AYC884" s="396"/>
      <c r="AYD884" s="396"/>
      <c r="AYE884" s="396"/>
      <c r="AYF884" s="396"/>
      <c r="AYG884" s="396"/>
      <c r="AYH884" s="396"/>
      <c r="AYI884" s="396"/>
      <c r="AYJ884" s="396"/>
      <c r="AYK884" s="396"/>
      <c r="AYL884" s="396"/>
      <c r="AYM884" s="396"/>
      <c r="AYN884" s="396"/>
      <c r="AYO884" s="396"/>
      <c r="AYP884" s="396"/>
      <c r="AYQ884" s="396"/>
      <c r="AYR884" s="396"/>
      <c r="AYS884" s="396"/>
      <c r="AYT884" s="396"/>
      <c r="AYU884" s="396"/>
      <c r="AYV884" s="396"/>
      <c r="AYW884" s="396"/>
      <c r="AYX884" s="396"/>
      <c r="AYY884" s="396"/>
      <c r="AYZ884" s="396"/>
      <c r="AZA884" s="396"/>
      <c r="AZB884" s="396"/>
      <c r="AZC884" s="396"/>
      <c r="AZD884" s="396"/>
      <c r="AZE884" s="396"/>
      <c r="AZF884" s="396"/>
      <c r="AZG884" s="396"/>
      <c r="AZH884" s="396"/>
      <c r="AZI884" s="396"/>
      <c r="AZJ884" s="396"/>
      <c r="AZK884" s="396"/>
      <c r="AZL884" s="396"/>
      <c r="AZM884" s="396"/>
      <c r="AZN884" s="396"/>
      <c r="AZO884" s="396"/>
      <c r="AZP884" s="396"/>
      <c r="AZQ884" s="396"/>
      <c r="AZR884" s="396"/>
      <c r="AZS884" s="396"/>
      <c r="AZT884" s="396"/>
      <c r="AZU884" s="396"/>
      <c r="AZV884" s="396"/>
      <c r="AZW884" s="396"/>
      <c r="AZX884" s="396"/>
      <c r="AZY884" s="396"/>
      <c r="AZZ884" s="396"/>
      <c r="BAA884" s="396"/>
      <c r="BAB884" s="396"/>
      <c r="BAC884" s="396"/>
      <c r="BAD884" s="396"/>
      <c r="BAE884" s="396"/>
      <c r="BAF884" s="396"/>
      <c r="BAG884" s="396"/>
      <c r="BAH884" s="396"/>
      <c r="BAI884" s="396"/>
      <c r="BAJ884" s="396"/>
      <c r="BAK884" s="396"/>
      <c r="BAL884" s="396"/>
      <c r="BAM884" s="396"/>
      <c r="BAN884" s="396"/>
      <c r="BAO884" s="396"/>
      <c r="BAP884" s="396"/>
      <c r="BAQ884" s="396"/>
      <c r="BAR884" s="396"/>
      <c r="BAS884" s="396"/>
      <c r="BAT884" s="396"/>
      <c r="BAU884" s="396"/>
      <c r="BAV884" s="396"/>
      <c r="BAW884" s="396"/>
      <c r="BAX884" s="396"/>
      <c r="BAY884" s="396"/>
      <c r="BAZ884" s="396"/>
      <c r="BBA884" s="396"/>
      <c r="BBB884" s="396"/>
      <c r="BBC884" s="396"/>
      <c r="BBD884" s="396"/>
      <c r="BBE884" s="396"/>
      <c r="BBF884" s="396"/>
      <c r="BBG884" s="396"/>
      <c r="BBH884" s="396"/>
      <c r="BBI884" s="396"/>
      <c r="BBJ884" s="396"/>
      <c r="BBK884" s="396"/>
      <c r="BBL884" s="396"/>
      <c r="BBM884" s="396"/>
      <c r="BBN884" s="396"/>
      <c r="BBO884" s="396"/>
      <c r="BBP884" s="396"/>
      <c r="BBQ884" s="396"/>
      <c r="BBR884" s="396"/>
      <c r="BBS884" s="396"/>
      <c r="BBT884" s="396"/>
      <c r="BBU884" s="396"/>
      <c r="BBV884" s="396"/>
      <c r="BBW884" s="396"/>
      <c r="BBX884" s="396"/>
      <c r="BBY884" s="396"/>
      <c r="BBZ884" s="396"/>
      <c r="BCA884" s="396"/>
      <c r="BCB884" s="396"/>
      <c r="BCC884" s="396"/>
      <c r="BCD884" s="396"/>
      <c r="BCE884" s="396"/>
      <c r="BCF884" s="396"/>
      <c r="BCG884" s="396"/>
      <c r="BCH884" s="396"/>
      <c r="BCI884" s="396"/>
      <c r="BCJ884" s="396"/>
      <c r="BCK884" s="396"/>
      <c r="BCL884" s="396"/>
      <c r="BCM884" s="396"/>
      <c r="BCN884" s="396"/>
      <c r="BCO884" s="396"/>
      <c r="BCP884" s="396"/>
      <c r="BCQ884" s="396"/>
      <c r="BCR884" s="396"/>
      <c r="BCS884" s="396"/>
      <c r="BCT884" s="396"/>
      <c r="BCU884" s="396"/>
      <c r="BCV884" s="396"/>
      <c r="BCW884" s="396"/>
      <c r="BCX884" s="396"/>
      <c r="BCY884" s="396"/>
      <c r="BCZ884" s="396"/>
      <c r="BDA884" s="396"/>
      <c r="BDB884" s="396"/>
      <c r="BDC884" s="396"/>
      <c r="BDD884" s="396"/>
      <c r="BDE884" s="396"/>
      <c r="BDF884" s="396"/>
      <c r="BDG884" s="396"/>
      <c r="BDH884" s="396"/>
      <c r="BDI884" s="396"/>
      <c r="BDJ884" s="396"/>
      <c r="BDK884" s="396"/>
      <c r="BDL884" s="396"/>
      <c r="BDM884" s="396"/>
      <c r="BDN884" s="396"/>
      <c r="BDO884" s="396"/>
      <c r="BDP884" s="396"/>
      <c r="BDQ884" s="396"/>
      <c r="BDR884" s="396"/>
      <c r="BDS884" s="396"/>
      <c r="BDT884" s="396"/>
      <c r="BDU884" s="396"/>
      <c r="BDV884" s="396"/>
      <c r="BDW884" s="396"/>
      <c r="BDX884" s="396"/>
      <c r="BDY884" s="396"/>
      <c r="BDZ884" s="396"/>
      <c r="BEA884" s="396"/>
      <c r="BEB884" s="396"/>
      <c r="BEC884" s="396"/>
      <c r="BED884" s="396"/>
      <c r="BEE884" s="396"/>
      <c r="BEF884" s="396"/>
      <c r="BEG884" s="396"/>
      <c r="BEH884" s="396"/>
      <c r="BEI884" s="396"/>
      <c r="BEJ884" s="396"/>
      <c r="BEK884" s="396"/>
      <c r="BEL884" s="396"/>
      <c r="BEM884" s="396"/>
      <c r="BEN884" s="396"/>
      <c r="BEO884" s="396"/>
      <c r="BEP884" s="396"/>
      <c r="BEQ884" s="396"/>
      <c r="BER884" s="396"/>
      <c r="BES884" s="396"/>
      <c r="BET884" s="396"/>
      <c r="BEU884" s="396"/>
      <c r="BEV884" s="396"/>
      <c r="BEW884" s="396"/>
      <c r="BEX884" s="396"/>
      <c r="BEY884" s="396"/>
      <c r="BEZ884" s="396"/>
      <c r="BFA884" s="396"/>
      <c r="BFB884" s="396"/>
      <c r="BFC884" s="396"/>
      <c r="BFD884" s="396"/>
      <c r="BFE884" s="396"/>
      <c r="BFF884" s="396"/>
      <c r="BFG884" s="396"/>
      <c r="BFH884" s="396"/>
      <c r="BFI884" s="396"/>
      <c r="BFJ884" s="396"/>
      <c r="BFK884" s="396"/>
      <c r="BFL884" s="396"/>
      <c r="BFM884" s="396"/>
      <c r="BFN884" s="396"/>
      <c r="BFO884" s="396"/>
      <c r="BFP884" s="396"/>
      <c r="BFQ884" s="396"/>
      <c r="BFR884" s="396"/>
      <c r="BFS884" s="396"/>
      <c r="BFT884" s="396"/>
      <c r="BFU884" s="396"/>
      <c r="BFV884" s="396"/>
      <c r="BFW884" s="396"/>
      <c r="BFX884" s="396"/>
      <c r="BFY884" s="396"/>
      <c r="BFZ884" s="396"/>
      <c r="BGA884" s="396"/>
      <c r="BGB884" s="396"/>
      <c r="BGC884" s="396"/>
      <c r="BGD884" s="396"/>
      <c r="BGE884" s="396"/>
      <c r="BGF884" s="396"/>
      <c r="BGG884" s="396"/>
      <c r="BGH884" s="396"/>
      <c r="BGI884" s="396"/>
      <c r="BGJ884" s="396"/>
      <c r="BGK884" s="396"/>
      <c r="BGL884" s="396"/>
      <c r="BGM884" s="396"/>
      <c r="BGN884" s="396"/>
      <c r="BGO884" s="396"/>
      <c r="BGP884" s="396"/>
      <c r="BGQ884" s="396"/>
      <c r="BGR884" s="396"/>
      <c r="BGS884" s="396"/>
      <c r="BGT884" s="396"/>
      <c r="BGU884" s="396"/>
      <c r="BGV884" s="396"/>
      <c r="BGW884" s="396"/>
      <c r="BGX884" s="396"/>
      <c r="BGY884" s="396"/>
      <c r="BGZ884" s="396"/>
      <c r="BHA884" s="396"/>
      <c r="BHB884" s="396"/>
      <c r="BHC884" s="396"/>
      <c r="BHD884" s="396"/>
      <c r="BHE884" s="396"/>
      <c r="BHF884" s="396"/>
      <c r="BHG884" s="396"/>
      <c r="BHH884" s="396"/>
      <c r="BHI884" s="396"/>
      <c r="BHJ884" s="396"/>
      <c r="BHK884" s="396"/>
      <c r="BHL884" s="396"/>
      <c r="BHM884" s="396"/>
      <c r="BHN884" s="396"/>
      <c r="BHO884" s="396"/>
      <c r="BHP884" s="396"/>
      <c r="BHQ884" s="396"/>
      <c r="BHR884" s="396"/>
      <c r="BHS884" s="396"/>
      <c r="BHT884" s="396"/>
      <c r="BHU884" s="396"/>
      <c r="BHV884" s="396"/>
      <c r="BHW884" s="396"/>
      <c r="BHX884" s="396"/>
      <c r="BHY884" s="396"/>
      <c r="BHZ884" s="396"/>
      <c r="BIA884" s="396"/>
      <c r="BIB884" s="396"/>
      <c r="BIC884" s="396"/>
      <c r="BID884" s="396"/>
      <c r="BIE884" s="396"/>
      <c r="BIF884" s="396"/>
      <c r="BIG884" s="396"/>
      <c r="BIH884" s="396"/>
      <c r="BII884" s="396"/>
      <c r="BIJ884" s="396"/>
      <c r="BIK884" s="396"/>
      <c r="BIL884" s="396"/>
      <c r="BIM884" s="396"/>
      <c r="BIN884" s="396"/>
      <c r="BIO884" s="396"/>
      <c r="BIP884" s="396"/>
      <c r="BIQ884" s="396"/>
      <c r="BIR884" s="396"/>
      <c r="BIS884" s="396"/>
      <c r="BIT884" s="396"/>
      <c r="BIU884" s="396"/>
      <c r="BIV884" s="396"/>
      <c r="BIW884" s="396"/>
      <c r="BIX884" s="396"/>
      <c r="BIY884" s="396"/>
      <c r="BIZ884" s="396"/>
      <c r="BJA884" s="396"/>
      <c r="BJB884" s="396"/>
      <c r="BJC884" s="396"/>
      <c r="BJD884" s="396"/>
      <c r="BJE884" s="396"/>
      <c r="BJF884" s="396"/>
      <c r="BJG884" s="396"/>
      <c r="BJH884" s="396"/>
      <c r="BJI884" s="396"/>
      <c r="BJJ884" s="396"/>
      <c r="BJK884" s="396"/>
      <c r="BJL884" s="396"/>
      <c r="BJM884" s="396"/>
      <c r="BJN884" s="396"/>
      <c r="BJO884" s="396"/>
      <c r="BJP884" s="396"/>
      <c r="BJQ884" s="396"/>
      <c r="BJR884" s="396"/>
      <c r="BJS884" s="396"/>
      <c r="BJT884" s="396"/>
      <c r="BJU884" s="396"/>
      <c r="BJV884" s="396"/>
      <c r="BJW884" s="396"/>
      <c r="BJX884" s="396"/>
      <c r="BJY884" s="396"/>
      <c r="BJZ884" s="396"/>
      <c r="BKA884" s="396"/>
      <c r="BKB884" s="396"/>
      <c r="BKC884" s="396"/>
      <c r="BKD884" s="396"/>
      <c r="BKE884" s="396"/>
      <c r="BKF884" s="396"/>
      <c r="BKG884" s="396"/>
      <c r="BKH884" s="396"/>
      <c r="BKI884" s="396"/>
      <c r="BKJ884" s="396"/>
      <c r="BKK884" s="396"/>
      <c r="BKL884" s="396"/>
      <c r="BKM884" s="396"/>
      <c r="BKN884" s="396"/>
      <c r="BKO884" s="396"/>
      <c r="BKP884" s="396"/>
      <c r="BKQ884" s="396"/>
      <c r="BKR884" s="396"/>
      <c r="BKS884" s="396"/>
      <c r="BKT884" s="396"/>
      <c r="BKU884" s="396"/>
      <c r="BKV884" s="396"/>
      <c r="BKW884" s="396"/>
      <c r="BKX884" s="396"/>
      <c r="BKY884" s="396"/>
      <c r="BKZ884" s="396"/>
      <c r="BLA884" s="396"/>
      <c r="BLB884" s="396"/>
      <c r="BLC884" s="396"/>
      <c r="BLD884" s="396"/>
      <c r="BLE884" s="396"/>
      <c r="BLF884" s="396"/>
      <c r="BLG884" s="396"/>
      <c r="BLH884" s="396"/>
      <c r="BLI884" s="396"/>
      <c r="BLJ884" s="396"/>
      <c r="BLK884" s="396"/>
      <c r="BLL884" s="396"/>
      <c r="BLM884" s="396"/>
      <c r="BLN884" s="396"/>
      <c r="BLO884" s="396"/>
      <c r="BLP884" s="396"/>
      <c r="BLQ884" s="396"/>
      <c r="BLR884" s="396"/>
      <c r="BLS884" s="396"/>
      <c r="BLT884" s="396"/>
      <c r="BLU884" s="396"/>
      <c r="BLV884" s="396"/>
      <c r="BLW884" s="396"/>
      <c r="BLX884" s="396"/>
      <c r="BLY884" s="396"/>
      <c r="BLZ884" s="396"/>
      <c r="BMA884" s="396"/>
      <c r="BMB884" s="396"/>
      <c r="BMC884" s="396"/>
      <c r="BMD884" s="396"/>
      <c r="BME884" s="396"/>
      <c r="BMF884" s="396"/>
      <c r="BMG884" s="396"/>
      <c r="BMH884" s="396"/>
      <c r="BMI884" s="396"/>
      <c r="BMJ884" s="396"/>
      <c r="BMK884" s="396"/>
      <c r="BML884" s="396"/>
      <c r="BMM884" s="396"/>
      <c r="BMN884" s="396"/>
      <c r="BMO884" s="396"/>
      <c r="BMP884" s="396"/>
      <c r="BMQ884" s="396"/>
      <c r="BMR884" s="396"/>
      <c r="BMS884" s="396"/>
      <c r="BMT884" s="396"/>
      <c r="BMU884" s="396"/>
      <c r="BMV884" s="396"/>
      <c r="BMW884" s="396"/>
      <c r="BMX884" s="396"/>
      <c r="BMY884" s="396"/>
      <c r="BMZ884" s="396"/>
      <c r="BNA884" s="396"/>
      <c r="BNB884" s="396"/>
      <c r="BNC884" s="396"/>
      <c r="BND884" s="396"/>
      <c r="BNE884" s="396"/>
      <c r="BNF884" s="396"/>
      <c r="BNG884" s="396"/>
      <c r="BNH884" s="396"/>
      <c r="BNI884" s="396"/>
      <c r="BNJ884" s="396"/>
      <c r="BNK884" s="396"/>
      <c r="BNL884" s="396"/>
      <c r="BNM884" s="396"/>
      <c r="BNN884" s="396"/>
      <c r="BNO884" s="396"/>
      <c r="BNP884" s="396"/>
      <c r="BNQ884" s="396"/>
      <c r="BNR884" s="396"/>
      <c r="BNS884" s="396"/>
      <c r="BNT884" s="396"/>
      <c r="BNU884" s="396"/>
      <c r="BNV884" s="396"/>
      <c r="BNW884" s="396"/>
      <c r="BNX884" s="396"/>
      <c r="BNY884" s="396"/>
      <c r="BNZ884" s="396"/>
      <c r="BOA884" s="396"/>
      <c r="BOB884" s="396"/>
      <c r="BOC884" s="396"/>
      <c r="BOD884" s="396"/>
      <c r="BOE884" s="396"/>
      <c r="BOF884" s="396"/>
      <c r="BOG884" s="396"/>
      <c r="BOH884" s="396"/>
      <c r="BOI884" s="396"/>
      <c r="BOJ884" s="396"/>
      <c r="BOK884" s="396"/>
      <c r="BOL884" s="396"/>
      <c r="BOM884" s="396"/>
      <c r="BON884" s="396"/>
      <c r="BOO884" s="396"/>
      <c r="BOP884" s="396"/>
      <c r="BOQ884" s="396"/>
      <c r="BOR884" s="396"/>
      <c r="BOS884" s="396"/>
      <c r="BOT884" s="396"/>
      <c r="BOU884" s="396"/>
      <c r="BOV884" s="396"/>
      <c r="BOW884" s="396"/>
      <c r="BOX884" s="396"/>
      <c r="BOY884" s="396"/>
      <c r="BOZ884" s="396"/>
      <c r="BPA884" s="396"/>
      <c r="BPB884" s="396"/>
      <c r="BPC884" s="396"/>
      <c r="BPD884" s="396"/>
      <c r="BPE884" s="396"/>
      <c r="BPF884" s="396"/>
      <c r="BPG884" s="396"/>
      <c r="BPH884" s="396"/>
      <c r="BPI884" s="396"/>
      <c r="BPJ884" s="396"/>
      <c r="BPK884" s="396"/>
      <c r="BPL884" s="396"/>
      <c r="BPM884" s="396"/>
      <c r="BPN884" s="396"/>
      <c r="BPO884" s="396"/>
      <c r="BPP884" s="396"/>
      <c r="BPQ884" s="396"/>
      <c r="BPR884" s="396"/>
      <c r="BPS884" s="396"/>
      <c r="BPT884" s="396"/>
      <c r="BPU884" s="396"/>
      <c r="BPV884" s="396"/>
      <c r="BPW884" s="396"/>
      <c r="BPX884" s="396"/>
      <c r="BPY884" s="396"/>
      <c r="BPZ884" s="396"/>
      <c r="BQA884" s="396"/>
      <c r="BQB884" s="396"/>
      <c r="BQC884" s="396"/>
      <c r="BQD884" s="396"/>
      <c r="BQE884" s="396"/>
      <c r="BQF884" s="396"/>
      <c r="BQG884" s="396"/>
      <c r="BQH884" s="396"/>
      <c r="BQI884" s="396"/>
      <c r="BQJ884" s="396"/>
      <c r="BQK884" s="396"/>
      <c r="BQL884" s="396"/>
      <c r="BQM884" s="396"/>
      <c r="BQN884" s="396"/>
      <c r="BQO884" s="396"/>
      <c r="BQP884" s="396"/>
      <c r="BQQ884" s="396"/>
      <c r="BQR884" s="396"/>
      <c r="BQS884" s="396"/>
      <c r="BQT884" s="396"/>
      <c r="BQU884" s="396"/>
      <c r="BQV884" s="396"/>
      <c r="BQW884" s="396"/>
      <c r="BQX884" s="396"/>
      <c r="BQY884" s="396"/>
      <c r="BQZ884" s="396"/>
      <c r="BRA884" s="396"/>
      <c r="BRB884" s="396"/>
      <c r="BRC884" s="396"/>
      <c r="BRD884" s="396"/>
      <c r="BRE884" s="396"/>
      <c r="BRF884" s="396"/>
      <c r="BRG884" s="396"/>
      <c r="BRH884" s="396"/>
      <c r="BRI884" s="396"/>
      <c r="BRJ884" s="396"/>
      <c r="BRK884" s="396"/>
      <c r="BRL884" s="396"/>
      <c r="BRM884" s="396"/>
      <c r="BRN884" s="396"/>
      <c r="BRO884" s="396"/>
      <c r="BRP884" s="396"/>
      <c r="BRQ884" s="396"/>
      <c r="BRR884" s="396"/>
      <c r="BRS884" s="396"/>
      <c r="BRT884" s="396"/>
      <c r="BRU884" s="396"/>
      <c r="BRV884" s="396"/>
      <c r="BRW884" s="396"/>
      <c r="BRX884" s="396"/>
      <c r="BRY884" s="396"/>
      <c r="BRZ884" s="396"/>
      <c r="BSA884" s="396"/>
      <c r="BSB884" s="396"/>
      <c r="BSC884" s="396"/>
      <c r="BSD884" s="396"/>
      <c r="BSE884" s="396"/>
      <c r="BSF884" s="396"/>
      <c r="BSG884" s="396"/>
      <c r="BSH884" s="396"/>
      <c r="BSI884" s="396"/>
      <c r="BSJ884" s="396"/>
      <c r="BSK884" s="396"/>
      <c r="BSL884" s="396"/>
      <c r="BSM884" s="396"/>
      <c r="BSN884" s="396"/>
      <c r="BSO884" s="396"/>
      <c r="BSP884" s="396"/>
      <c r="BSQ884" s="396"/>
      <c r="BSR884" s="396"/>
      <c r="BSS884" s="396"/>
      <c r="BST884" s="396"/>
      <c r="BSU884" s="396"/>
      <c r="BSV884" s="396"/>
      <c r="BSW884" s="396"/>
      <c r="BSX884" s="396"/>
      <c r="BSY884" s="396"/>
      <c r="BSZ884" s="396"/>
      <c r="BTA884" s="396"/>
      <c r="BTB884" s="396"/>
      <c r="BTC884" s="396"/>
      <c r="BTD884" s="396"/>
      <c r="BTE884" s="396"/>
      <c r="BTF884" s="396"/>
      <c r="BTG884" s="396"/>
      <c r="BTH884" s="396"/>
      <c r="BTI884" s="396"/>
      <c r="BTJ884" s="396"/>
      <c r="BTK884" s="396"/>
      <c r="BTL884" s="396"/>
      <c r="BTM884" s="396"/>
      <c r="BTN884" s="396"/>
      <c r="BTO884" s="396"/>
      <c r="BTP884" s="396"/>
      <c r="BTQ884" s="396"/>
      <c r="BTR884" s="396"/>
      <c r="BTS884" s="396"/>
      <c r="BTT884" s="396"/>
      <c r="BTU884" s="396"/>
      <c r="BTV884" s="396"/>
      <c r="BTW884" s="396"/>
      <c r="BTX884" s="396"/>
      <c r="BTY884" s="396"/>
      <c r="BTZ884" s="396"/>
      <c r="BUA884" s="396"/>
      <c r="BUB884" s="396"/>
      <c r="BUC884" s="396"/>
      <c r="BUD884" s="396"/>
      <c r="BUE884" s="396"/>
      <c r="BUF884" s="396"/>
      <c r="BUG884" s="396"/>
      <c r="BUH884" s="396"/>
      <c r="BUI884" s="396"/>
      <c r="BUJ884" s="396"/>
      <c r="BUK884" s="396"/>
      <c r="BUL884" s="396"/>
      <c r="BUM884" s="396"/>
      <c r="BUN884" s="396"/>
      <c r="BUO884" s="396"/>
      <c r="BUP884" s="396"/>
      <c r="BUQ884" s="396"/>
      <c r="BUR884" s="396"/>
      <c r="BUS884" s="396"/>
      <c r="BUT884" s="396"/>
      <c r="BUU884" s="396"/>
      <c r="BUV884" s="396"/>
      <c r="BUW884" s="396"/>
      <c r="BUX884" s="396"/>
      <c r="BUY884" s="396"/>
      <c r="BUZ884" s="396"/>
      <c r="BVA884" s="396"/>
      <c r="BVB884" s="396"/>
      <c r="BVC884" s="396"/>
      <c r="BVD884" s="396"/>
      <c r="BVE884" s="396"/>
      <c r="BVF884" s="396"/>
      <c r="BVG884" s="396"/>
      <c r="BVH884" s="396"/>
      <c r="BVI884" s="396"/>
      <c r="BVJ884" s="396"/>
      <c r="BVK884" s="396"/>
      <c r="BVL884" s="396"/>
      <c r="BVM884" s="396"/>
      <c r="BVN884" s="396"/>
      <c r="BVO884" s="396"/>
      <c r="BVP884" s="396"/>
      <c r="BVQ884" s="396"/>
      <c r="BVR884" s="396"/>
      <c r="BVS884" s="396"/>
      <c r="BVT884" s="396"/>
      <c r="BVU884" s="396"/>
      <c r="BVV884" s="396"/>
      <c r="BVW884" s="396"/>
      <c r="BVX884" s="396"/>
      <c r="BVY884" s="396"/>
      <c r="BVZ884" s="396"/>
      <c r="BWA884" s="396"/>
      <c r="BWB884" s="396"/>
      <c r="BWC884" s="396"/>
      <c r="BWD884" s="396"/>
      <c r="BWE884" s="396"/>
      <c r="BWF884" s="396"/>
      <c r="BWG884" s="396"/>
      <c r="BWH884" s="396"/>
      <c r="BWI884" s="396"/>
      <c r="BWJ884" s="396"/>
      <c r="BWK884" s="396"/>
      <c r="BWL884" s="396"/>
      <c r="BWM884" s="396"/>
      <c r="BWN884" s="396"/>
      <c r="BWO884" s="396"/>
      <c r="BWP884" s="396"/>
      <c r="BWQ884" s="396"/>
      <c r="BWR884" s="396"/>
      <c r="BWS884" s="396"/>
      <c r="BWT884" s="396"/>
      <c r="BWU884" s="396"/>
      <c r="BWV884" s="396"/>
      <c r="BWW884" s="396"/>
      <c r="BWX884" s="396"/>
      <c r="BWY884" s="396"/>
      <c r="BWZ884" s="396"/>
      <c r="BXA884" s="396"/>
      <c r="BXB884" s="396"/>
      <c r="BXC884" s="396"/>
      <c r="BXD884" s="396"/>
      <c r="BXE884" s="396"/>
      <c r="BXF884" s="396"/>
      <c r="BXG884" s="396"/>
      <c r="BXH884" s="396"/>
      <c r="BXI884" s="396"/>
      <c r="BXJ884" s="396"/>
      <c r="BXK884" s="396"/>
      <c r="BXL884" s="396"/>
      <c r="BXM884" s="396"/>
      <c r="BXN884" s="396"/>
      <c r="BXO884" s="396"/>
      <c r="BXP884" s="396"/>
      <c r="BXQ884" s="396"/>
      <c r="BXR884" s="396"/>
      <c r="BXS884" s="396"/>
      <c r="BXT884" s="396"/>
      <c r="BXU884" s="396"/>
      <c r="BXV884" s="396"/>
      <c r="BXW884" s="396"/>
      <c r="BXX884" s="396"/>
      <c r="BXY884" s="396"/>
      <c r="BXZ884" s="396"/>
      <c r="BYA884" s="396"/>
      <c r="BYB884" s="396"/>
      <c r="BYC884" s="396"/>
      <c r="BYD884" s="396"/>
      <c r="BYE884" s="396"/>
      <c r="BYF884" s="396"/>
      <c r="BYG884" s="396"/>
      <c r="BYH884" s="396"/>
      <c r="BYI884" s="396"/>
      <c r="BYJ884" s="396"/>
      <c r="BYK884" s="396"/>
      <c r="BYL884" s="396"/>
      <c r="BYM884" s="396"/>
      <c r="BYN884" s="396"/>
      <c r="BYO884" s="396"/>
      <c r="BYP884" s="396"/>
      <c r="BYQ884" s="396"/>
      <c r="BYR884" s="396"/>
      <c r="BYS884" s="396"/>
      <c r="BYT884" s="396"/>
      <c r="BYU884" s="396"/>
      <c r="BYV884" s="396"/>
      <c r="BYW884" s="396"/>
      <c r="BYX884" s="396"/>
      <c r="BYY884" s="396"/>
      <c r="BYZ884" s="396"/>
      <c r="BZA884" s="396"/>
      <c r="BZB884" s="396"/>
      <c r="BZC884" s="396"/>
      <c r="BZD884" s="396"/>
      <c r="BZE884" s="396"/>
      <c r="BZF884" s="396"/>
      <c r="BZG884" s="396"/>
      <c r="BZH884" s="396"/>
      <c r="BZI884" s="396"/>
      <c r="BZJ884" s="396"/>
      <c r="BZK884" s="396"/>
      <c r="BZL884" s="396"/>
      <c r="BZM884" s="396"/>
      <c r="BZN884" s="396"/>
      <c r="BZO884" s="396"/>
      <c r="BZP884" s="396"/>
      <c r="BZQ884" s="396"/>
      <c r="BZR884" s="396"/>
      <c r="BZS884" s="396"/>
      <c r="BZT884" s="396"/>
      <c r="BZU884" s="396"/>
      <c r="BZV884" s="396"/>
      <c r="BZW884" s="396"/>
      <c r="BZX884" s="396"/>
      <c r="BZY884" s="396"/>
      <c r="BZZ884" s="396"/>
      <c r="CAA884" s="396"/>
      <c r="CAB884" s="396"/>
      <c r="CAC884" s="396"/>
      <c r="CAD884" s="396"/>
      <c r="CAE884" s="396"/>
      <c r="CAF884" s="396"/>
      <c r="CAG884" s="396"/>
      <c r="CAH884" s="396"/>
      <c r="CAI884" s="396"/>
      <c r="CAJ884" s="396"/>
      <c r="CAK884" s="396"/>
      <c r="CAL884" s="396"/>
      <c r="CAM884" s="396"/>
      <c r="CAN884" s="396"/>
      <c r="CAO884" s="396"/>
      <c r="CAP884" s="396"/>
      <c r="CAQ884" s="396"/>
      <c r="CAR884" s="396"/>
      <c r="CAS884" s="396"/>
      <c r="CAT884" s="396"/>
      <c r="CAU884" s="396"/>
      <c r="CAV884" s="396"/>
      <c r="CAW884" s="396"/>
      <c r="CAX884" s="396"/>
      <c r="CAY884" s="396"/>
      <c r="CAZ884" s="396"/>
      <c r="CBA884" s="396"/>
      <c r="CBB884" s="396"/>
      <c r="CBC884" s="396"/>
      <c r="CBD884" s="396"/>
      <c r="CBE884" s="396"/>
      <c r="CBF884" s="396"/>
      <c r="CBG884" s="396"/>
      <c r="CBH884" s="396"/>
      <c r="CBI884" s="396"/>
      <c r="CBJ884" s="396"/>
      <c r="CBK884" s="396"/>
      <c r="CBL884" s="396"/>
      <c r="CBM884" s="396"/>
      <c r="CBN884" s="396"/>
      <c r="CBO884" s="396"/>
      <c r="CBP884" s="396"/>
      <c r="CBQ884" s="396"/>
      <c r="CBR884" s="396"/>
      <c r="CBS884" s="396"/>
      <c r="CBT884" s="396"/>
      <c r="CBU884" s="396"/>
      <c r="CBV884" s="396"/>
      <c r="CBW884" s="396"/>
      <c r="CBX884" s="396"/>
      <c r="CBY884" s="396"/>
      <c r="CBZ884" s="396"/>
      <c r="CCA884" s="396"/>
      <c r="CCB884" s="396"/>
      <c r="CCC884" s="396"/>
      <c r="CCD884" s="396"/>
      <c r="CCE884" s="396"/>
      <c r="CCF884" s="396"/>
      <c r="CCG884" s="396"/>
      <c r="CCH884" s="396"/>
      <c r="CCI884" s="396"/>
      <c r="CCJ884" s="396"/>
      <c r="CCK884" s="396"/>
      <c r="CCL884" s="396"/>
      <c r="CCM884" s="396"/>
      <c r="CCN884" s="396"/>
      <c r="CCO884" s="396"/>
      <c r="CCP884" s="396"/>
      <c r="CCQ884" s="396"/>
      <c r="CCR884" s="396"/>
      <c r="CCS884" s="396"/>
      <c r="CCT884" s="396"/>
      <c r="CCU884" s="396"/>
      <c r="CCV884" s="396"/>
      <c r="CCW884" s="396"/>
      <c r="CCX884" s="396"/>
      <c r="CCY884" s="396"/>
      <c r="CCZ884" s="396"/>
      <c r="CDA884" s="396"/>
      <c r="CDB884" s="396"/>
      <c r="CDC884" s="396"/>
      <c r="CDD884" s="396"/>
      <c r="CDE884" s="396"/>
      <c r="CDF884" s="396"/>
      <c r="CDG884" s="396"/>
      <c r="CDH884" s="396"/>
      <c r="CDI884" s="396"/>
      <c r="CDJ884" s="396"/>
      <c r="CDK884" s="396"/>
      <c r="CDL884" s="396"/>
      <c r="CDM884" s="396"/>
      <c r="CDN884" s="396"/>
      <c r="CDO884" s="396"/>
      <c r="CDP884" s="396"/>
      <c r="CDQ884" s="396"/>
      <c r="CDR884" s="396"/>
      <c r="CDS884" s="396"/>
      <c r="CDT884" s="396"/>
      <c r="CDU884" s="396"/>
      <c r="CDV884" s="396"/>
      <c r="CDW884" s="396"/>
      <c r="CDX884" s="396"/>
      <c r="CDY884" s="396"/>
      <c r="CDZ884" s="396"/>
      <c r="CEA884" s="396"/>
      <c r="CEB884" s="396"/>
      <c r="CEC884" s="396"/>
      <c r="CED884" s="396"/>
      <c r="CEE884" s="396"/>
      <c r="CEF884" s="396"/>
      <c r="CEG884" s="396"/>
      <c r="CEH884" s="396"/>
      <c r="CEI884" s="396"/>
      <c r="CEJ884" s="396"/>
      <c r="CEK884" s="396"/>
      <c r="CEL884" s="396"/>
      <c r="CEM884" s="396"/>
      <c r="CEN884" s="396"/>
      <c r="CEO884" s="396"/>
      <c r="CEP884" s="396"/>
      <c r="CEQ884" s="396"/>
      <c r="CER884" s="396"/>
      <c r="CES884" s="396"/>
      <c r="CET884" s="396"/>
      <c r="CEU884" s="396"/>
      <c r="CEV884" s="396"/>
      <c r="CEW884" s="396"/>
      <c r="CEX884" s="396"/>
      <c r="CEY884" s="396"/>
      <c r="CEZ884" s="396"/>
      <c r="CFA884" s="396"/>
      <c r="CFB884" s="396"/>
      <c r="CFC884" s="396"/>
      <c r="CFD884" s="396"/>
      <c r="CFE884" s="396"/>
      <c r="CFF884" s="396"/>
      <c r="CFG884" s="396"/>
      <c r="CFH884" s="396"/>
      <c r="CFI884" s="396"/>
      <c r="CFJ884" s="396"/>
      <c r="CFK884" s="396"/>
      <c r="CFL884" s="396"/>
      <c r="CFM884" s="396"/>
      <c r="CFN884" s="396"/>
      <c r="CFO884" s="396"/>
      <c r="CFP884" s="396"/>
      <c r="CFQ884" s="396"/>
      <c r="CFR884" s="396"/>
      <c r="CFS884" s="396"/>
      <c r="CFT884" s="396"/>
      <c r="CFU884" s="396"/>
      <c r="CFV884" s="396"/>
      <c r="CFW884" s="396"/>
      <c r="CFX884" s="396"/>
      <c r="CFY884" s="396"/>
      <c r="CFZ884" s="396"/>
      <c r="CGA884" s="396"/>
      <c r="CGB884" s="396"/>
      <c r="CGC884" s="396"/>
      <c r="CGD884" s="396"/>
      <c r="CGE884" s="396"/>
      <c r="CGF884" s="396"/>
      <c r="CGG884" s="396"/>
      <c r="CGH884" s="396"/>
      <c r="CGI884" s="396"/>
      <c r="CGJ884" s="396"/>
      <c r="CGK884" s="396"/>
      <c r="CGL884" s="396"/>
      <c r="CGM884" s="396"/>
      <c r="CGN884" s="396"/>
      <c r="CGO884" s="396"/>
      <c r="CGP884" s="396"/>
      <c r="CGQ884" s="396"/>
      <c r="CGR884" s="396"/>
      <c r="CGS884" s="396"/>
      <c r="CGT884" s="396"/>
      <c r="CGU884" s="396"/>
      <c r="CGV884" s="396"/>
      <c r="CGW884" s="396"/>
      <c r="CGX884" s="396"/>
      <c r="CGY884" s="396"/>
      <c r="CGZ884" s="396"/>
      <c r="CHA884" s="396"/>
      <c r="CHB884" s="396"/>
      <c r="CHC884" s="396"/>
      <c r="CHD884" s="396"/>
      <c r="CHE884" s="396"/>
      <c r="CHF884" s="396"/>
      <c r="CHG884" s="396"/>
      <c r="CHH884" s="396"/>
      <c r="CHI884" s="396"/>
      <c r="CHJ884" s="396"/>
      <c r="CHK884" s="396"/>
      <c r="CHL884" s="396"/>
      <c r="CHM884" s="396"/>
      <c r="CHN884" s="396"/>
      <c r="CHO884" s="396"/>
      <c r="CHP884" s="396"/>
      <c r="CHQ884" s="396"/>
      <c r="CHR884" s="396"/>
      <c r="CHS884" s="396"/>
      <c r="CHT884" s="396"/>
      <c r="CHU884" s="396"/>
      <c r="CHV884" s="396"/>
      <c r="CHW884" s="396"/>
      <c r="CHX884" s="396"/>
      <c r="CHY884" s="396"/>
      <c r="CHZ884" s="396"/>
      <c r="CIA884" s="396"/>
      <c r="CIB884" s="396"/>
      <c r="CIC884" s="396"/>
      <c r="CID884" s="396"/>
      <c r="CIE884" s="396"/>
      <c r="CIF884" s="396"/>
      <c r="CIG884" s="396"/>
      <c r="CIH884" s="396"/>
      <c r="CII884" s="396"/>
      <c r="CIJ884" s="396"/>
      <c r="CIK884" s="396"/>
      <c r="CIL884" s="396"/>
      <c r="CIM884" s="396"/>
      <c r="CIN884" s="396"/>
      <c r="CIO884" s="396"/>
      <c r="CIP884" s="396"/>
      <c r="CIQ884" s="396"/>
      <c r="CIR884" s="396"/>
      <c r="CIS884" s="396"/>
      <c r="CIT884" s="396"/>
      <c r="CIU884" s="396"/>
      <c r="CIV884" s="396"/>
      <c r="CIW884" s="396"/>
      <c r="CIX884" s="396"/>
      <c r="CIY884" s="396"/>
      <c r="CIZ884" s="396"/>
      <c r="CJA884" s="396"/>
      <c r="CJB884" s="396"/>
      <c r="CJC884" s="396"/>
      <c r="CJD884" s="396"/>
      <c r="CJE884" s="396"/>
      <c r="CJF884" s="396"/>
      <c r="CJG884" s="396"/>
      <c r="CJH884" s="396"/>
      <c r="CJI884" s="396"/>
      <c r="CJJ884" s="396"/>
      <c r="CJK884" s="396"/>
      <c r="CJL884" s="396"/>
      <c r="CJM884" s="396"/>
      <c r="CJN884" s="396"/>
      <c r="CJO884" s="396"/>
      <c r="CJP884" s="396"/>
      <c r="CJQ884" s="396"/>
      <c r="CJR884" s="396"/>
      <c r="CJS884" s="396"/>
      <c r="CJT884" s="396"/>
      <c r="CJU884" s="396"/>
      <c r="CJV884" s="396"/>
      <c r="CJW884" s="396"/>
      <c r="CJX884" s="396"/>
      <c r="CJY884" s="396"/>
      <c r="CJZ884" s="396"/>
      <c r="CKA884" s="396"/>
      <c r="CKB884" s="396"/>
      <c r="CKC884" s="396"/>
      <c r="CKD884" s="396"/>
      <c r="CKE884" s="396"/>
      <c r="CKF884" s="396"/>
      <c r="CKG884" s="396"/>
      <c r="CKH884" s="396"/>
      <c r="CKI884" s="396"/>
      <c r="CKJ884" s="396"/>
      <c r="CKK884" s="396"/>
      <c r="CKL884" s="396"/>
      <c r="CKM884" s="396"/>
      <c r="CKN884" s="396"/>
      <c r="CKO884" s="396"/>
      <c r="CKP884" s="396"/>
      <c r="CKQ884" s="396"/>
      <c r="CKR884" s="396"/>
      <c r="CKS884" s="396"/>
      <c r="CKT884" s="396"/>
      <c r="CKU884" s="396"/>
      <c r="CKV884" s="396"/>
      <c r="CKW884" s="396"/>
      <c r="CKX884" s="396"/>
      <c r="CKY884" s="396"/>
      <c r="CKZ884" s="396"/>
      <c r="CLA884" s="396"/>
      <c r="CLB884" s="396"/>
      <c r="CLC884" s="396"/>
      <c r="CLD884" s="396"/>
      <c r="CLE884" s="396"/>
      <c r="CLF884" s="396"/>
      <c r="CLG884" s="396"/>
      <c r="CLH884" s="396"/>
      <c r="CLI884" s="396"/>
      <c r="CLJ884" s="396"/>
      <c r="CLK884" s="396"/>
      <c r="CLL884" s="396"/>
      <c r="CLM884" s="396"/>
      <c r="CLN884" s="396"/>
      <c r="CLO884" s="396"/>
      <c r="CLP884" s="396"/>
      <c r="CLQ884" s="396"/>
      <c r="CLR884" s="396"/>
      <c r="CLS884" s="396"/>
      <c r="CLT884" s="396"/>
      <c r="CLU884" s="396"/>
      <c r="CLV884" s="396"/>
      <c r="CLW884" s="396"/>
      <c r="CLX884" s="396"/>
      <c r="CLY884" s="396"/>
      <c r="CLZ884" s="396"/>
      <c r="CMA884" s="396"/>
      <c r="CMB884" s="396"/>
      <c r="CMC884" s="396"/>
      <c r="CMD884" s="396"/>
      <c r="CME884" s="396"/>
      <c r="CMF884" s="396"/>
      <c r="CMG884" s="396"/>
      <c r="CMH884" s="396"/>
      <c r="CMI884" s="396"/>
      <c r="CMJ884" s="396"/>
      <c r="CMK884" s="396"/>
      <c r="CML884" s="396"/>
      <c r="CMM884" s="396"/>
      <c r="CMN884" s="396"/>
      <c r="CMO884" s="396"/>
      <c r="CMP884" s="396"/>
      <c r="CMQ884" s="396"/>
      <c r="CMR884" s="396"/>
      <c r="CMS884" s="396"/>
      <c r="CMT884" s="396"/>
      <c r="CMU884" s="396"/>
      <c r="CMV884" s="396"/>
      <c r="CMW884" s="396"/>
      <c r="CMX884" s="396"/>
      <c r="CMY884" s="396"/>
      <c r="CMZ884" s="396"/>
      <c r="CNA884" s="396"/>
      <c r="CNB884" s="396"/>
      <c r="CNC884" s="396"/>
      <c r="CND884" s="396"/>
      <c r="CNE884" s="396"/>
      <c r="CNF884" s="396"/>
      <c r="CNG884" s="396"/>
      <c r="CNH884" s="396"/>
      <c r="CNI884" s="396"/>
      <c r="CNJ884" s="396"/>
      <c r="CNK884" s="396"/>
      <c r="CNL884" s="396"/>
      <c r="CNM884" s="396"/>
      <c r="CNN884" s="396"/>
      <c r="CNO884" s="396"/>
      <c r="CNP884" s="396"/>
      <c r="CNQ884" s="396"/>
      <c r="CNR884" s="396"/>
      <c r="CNS884" s="396"/>
      <c r="CNT884" s="396"/>
      <c r="CNU884" s="396"/>
      <c r="CNV884" s="396"/>
      <c r="CNW884" s="396"/>
      <c r="CNX884" s="396"/>
      <c r="CNY884" s="396"/>
      <c r="CNZ884" s="396"/>
      <c r="COA884" s="396"/>
      <c r="COB884" s="396"/>
      <c r="COC884" s="396"/>
      <c r="COD884" s="396"/>
      <c r="COE884" s="396"/>
      <c r="COF884" s="396"/>
      <c r="COG884" s="396"/>
      <c r="COH884" s="396"/>
      <c r="COI884" s="396"/>
      <c r="COJ884" s="396"/>
      <c r="COK884" s="396"/>
      <c r="COL884" s="396"/>
      <c r="COM884" s="396"/>
      <c r="CON884" s="396"/>
      <c r="COO884" s="396"/>
      <c r="COP884" s="396"/>
      <c r="COQ884" s="396"/>
      <c r="COR884" s="396"/>
      <c r="COS884" s="396"/>
      <c r="COT884" s="396"/>
      <c r="COU884" s="396"/>
      <c r="COV884" s="396"/>
      <c r="COW884" s="396"/>
      <c r="COX884" s="396"/>
      <c r="COY884" s="396"/>
      <c r="COZ884" s="396"/>
      <c r="CPA884" s="396"/>
      <c r="CPB884" s="396"/>
      <c r="CPC884" s="396"/>
      <c r="CPD884" s="396"/>
      <c r="CPE884" s="396"/>
      <c r="CPF884" s="396"/>
      <c r="CPG884" s="396"/>
      <c r="CPH884" s="396"/>
      <c r="CPI884" s="396"/>
      <c r="CPJ884" s="396"/>
      <c r="CPK884" s="396"/>
      <c r="CPL884" s="396"/>
      <c r="CPM884" s="396"/>
      <c r="CPN884" s="396"/>
      <c r="CPO884" s="396"/>
      <c r="CPP884" s="396"/>
      <c r="CPQ884" s="396"/>
      <c r="CPR884" s="396"/>
      <c r="CPS884" s="396"/>
      <c r="CPT884" s="396"/>
      <c r="CPU884" s="396"/>
      <c r="CPV884" s="396"/>
      <c r="CPW884" s="396"/>
      <c r="CPX884" s="396"/>
      <c r="CPY884" s="396"/>
      <c r="CPZ884" s="396"/>
      <c r="CQA884" s="396"/>
      <c r="CQB884" s="396"/>
      <c r="CQC884" s="396"/>
      <c r="CQD884" s="396"/>
      <c r="CQE884" s="396"/>
      <c r="CQF884" s="396"/>
      <c r="CQG884" s="396"/>
      <c r="CQH884" s="396"/>
      <c r="CQI884" s="396"/>
      <c r="CQJ884" s="396"/>
      <c r="CQK884" s="396"/>
      <c r="CQL884" s="396"/>
      <c r="CQM884" s="396"/>
      <c r="CQN884" s="396"/>
      <c r="CQO884" s="396"/>
      <c r="CQP884" s="396"/>
      <c r="CQQ884" s="396"/>
      <c r="CQR884" s="396"/>
      <c r="CQS884" s="396"/>
      <c r="CQT884" s="396"/>
      <c r="CQU884" s="396"/>
      <c r="CQV884" s="396"/>
      <c r="CQW884" s="396"/>
      <c r="CQX884" s="396"/>
      <c r="CQY884" s="396"/>
      <c r="CQZ884" s="396"/>
      <c r="CRA884" s="396"/>
      <c r="CRB884" s="396"/>
      <c r="CRC884" s="396"/>
      <c r="CRD884" s="396"/>
      <c r="CRE884" s="396"/>
      <c r="CRF884" s="396"/>
      <c r="CRG884" s="396"/>
      <c r="CRH884" s="396"/>
      <c r="CRI884" s="396"/>
      <c r="CRJ884" s="396"/>
      <c r="CRK884" s="396"/>
      <c r="CRL884" s="396"/>
      <c r="CRM884" s="396"/>
      <c r="CRN884" s="396"/>
      <c r="CRO884" s="396"/>
      <c r="CRP884" s="396"/>
      <c r="CRQ884" s="396"/>
      <c r="CRR884" s="396"/>
      <c r="CRS884" s="396"/>
      <c r="CRT884" s="396"/>
      <c r="CRU884" s="396"/>
      <c r="CRV884" s="396"/>
      <c r="CRW884" s="396"/>
      <c r="CRX884" s="396"/>
      <c r="CRY884" s="396"/>
      <c r="CRZ884" s="396"/>
      <c r="CSA884" s="396"/>
      <c r="CSB884" s="396"/>
      <c r="CSC884" s="396"/>
      <c r="CSD884" s="396"/>
      <c r="CSE884" s="396"/>
      <c r="CSF884" s="396"/>
      <c r="CSG884" s="396"/>
      <c r="CSH884" s="396"/>
      <c r="CSI884" s="396"/>
      <c r="CSJ884" s="396"/>
      <c r="CSK884" s="396"/>
      <c r="CSL884" s="396"/>
      <c r="CSM884" s="396"/>
      <c r="CSN884" s="396"/>
      <c r="CSO884" s="396"/>
      <c r="CSP884" s="396"/>
      <c r="CSQ884" s="396"/>
      <c r="CSR884" s="396"/>
      <c r="CSS884" s="396"/>
      <c r="CST884" s="396"/>
      <c r="CSU884" s="396"/>
      <c r="CSV884" s="396"/>
      <c r="CSW884" s="396"/>
      <c r="CSX884" s="396"/>
      <c r="CSY884" s="396"/>
      <c r="CSZ884" s="396"/>
      <c r="CTA884" s="396"/>
      <c r="CTB884" s="396"/>
      <c r="CTC884" s="396"/>
      <c r="CTD884" s="396"/>
      <c r="CTE884" s="396"/>
      <c r="CTF884" s="396"/>
      <c r="CTG884" s="396"/>
      <c r="CTH884" s="396"/>
      <c r="CTI884" s="396"/>
      <c r="CTJ884" s="396"/>
      <c r="CTK884" s="396"/>
      <c r="CTL884" s="396"/>
      <c r="CTM884" s="396"/>
      <c r="CTN884" s="396"/>
      <c r="CTO884" s="396"/>
      <c r="CTP884" s="396"/>
      <c r="CTQ884" s="396"/>
      <c r="CTR884" s="396"/>
      <c r="CTS884" s="396"/>
      <c r="CTT884" s="396"/>
      <c r="CTU884" s="396"/>
      <c r="CTV884" s="396"/>
      <c r="CTW884" s="396"/>
      <c r="CTX884" s="396"/>
      <c r="CTY884" s="396"/>
      <c r="CTZ884" s="396"/>
      <c r="CUA884" s="396"/>
      <c r="CUB884" s="396"/>
      <c r="CUC884" s="396"/>
      <c r="CUD884" s="396"/>
      <c r="CUE884" s="396"/>
      <c r="CUF884" s="396"/>
      <c r="CUG884" s="396"/>
      <c r="CUH884" s="396"/>
      <c r="CUI884" s="396"/>
      <c r="CUJ884" s="396"/>
      <c r="CUK884" s="396"/>
      <c r="CUL884" s="396"/>
      <c r="CUM884" s="396"/>
      <c r="CUN884" s="396"/>
      <c r="CUO884" s="396"/>
      <c r="CUP884" s="396"/>
      <c r="CUQ884" s="396"/>
      <c r="CUR884" s="396"/>
      <c r="CUS884" s="396"/>
      <c r="CUT884" s="396"/>
      <c r="CUU884" s="396"/>
      <c r="CUV884" s="396"/>
      <c r="CUW884" s="396"/>
      <c r="CUX884" s="396"/>
      <c r="CUY884" s="396"/>
      <c r="CUZ884" s="396"/>
      <c r="CVA884" s="396"/>
      <c r="CVB884" s="396"/>
      <c r="CVC884" s="396"/>
      <c r="CVD884" s="396"/>
      <c r="CVE884" s="396"/>
      <c r="CVF884" s="396"/>
      <c r="CVG884" s="396"/>
      <c r="CVH884" s="396"/>
      <c r="CVI884" s="396"/>
      <c r="CVJ884" s="396"/>
      <c r="CVK884" s="396"/>
      <c r="CVL884" s="396"/>
      <c r="CVM884" s="396"/>
      <c r="CVN884" s="396"/>
      <c r="CVO884" s="396"/>
      <c r="CVP884" s="396"/>
      <c r="CVQ884" s="396"/>
      <c r="CVR884" s="396"/>
      <c r="CVS884" s="396"/>
      <c r="CVT884" s="396"/>
      <c r="CVU884" s="396"/>
      <c r="CVV884" s="396"/>
      <c r="CVW884" s="396"/>
      <c r="CVX884" s="396"/>
      <c r="CVY884" s="396"/>
      <c r="CVZ884" s="396"/>
      <c r="CWA884" s="396"/>
      <c r="CWB884" s="396"/>
      <c r="CWC884" s="396"/>
      <c r="CWD884" s="396"/>
      <c r="CWE884" s="396"/>
      <c r="CWF884" s="396"/>
      <c r="CWG884" s="396"/>
      <c r="CWH884" s="396"/>
      <c r="CWI884" s="396"/>
      <c r="CWJ884" s="396"/>
      <c r="CWK884" s="396"/>
      <c r="CWL884" s="396"/>
      <c r="CWM884" s="396"/>
      <c r="CWN884" s="396"/>
      <c r="CWO884" s="396"/>
      <c r="CWP884" s="396"/>
      <c r="CWQ884" s="396"/>
      <c r="CWR884" s="396"/>
      <c r="CWS884" s="396"/>
      <c r="CWT884" s="396"/>
      <c r="CWU884" s="396"/>
      <c r="CWV884" s="396"/>
      <c r="CWW884" s="396"/>
      <c r="CWX884" s="396"/>
      <c r="CWY884" s="396"/>
      <c r="CWZ884" s="396"/>
      <c r="CXA884" s="396"/>
      <c r="CXB884" s="396"/>
      <c r="CXC884" s="396"/>
      <c r="CXD884" s="396"/>
      <c r="CXE884" s="396"/>
      <c r="CXF884" s="396"/>
      <c r="CXG884" s="396"/>
      <c r="CXH884" s="396"/>
      <c r="CXI884" s="396"/>
      <c r="CXJ884" s="396"/>
      <c r="CXK884" s="396"/>
      <c r="CXL884" s="396"/>
      <c r="CXM884" s="396"/>
      <c r="CXN884" s="396"/>
      <c r="CXO884" s="396"/>
      <c r="CXP884" s="396"/>
      <c r="CXQ884" s="396"/>
      <c r="CXR884" s="396"/>
      <c r="CXS884" s="396"/>
      <c r="CXT884" s="396"/>
      <c r="CXU884" s="396"/>
      <c r="CXV884" s="396"/>
      <c r="CXW884" s="396"/>
      <c r="CXX884" s="396"/>
      <c r="CXY884" s="396"/>
      <c r="CXZ884" s="396"/>
      <c r="CYA884" s="396"/>
      <c r="CYB884" s="396"/>
      <c r="CYC884" s="396"/>
      <c r="CYD884" s="396"/>
      <c r="CYE884" s="396"/>
      <c r="CYF884" s="396"/>
      <c r="CYG884" s="396"/>
      <c r="CYH884" s="396"/>
      <c r="CYI884" s="396"/>
      <c r="CYJ884" s="396"/>
      <c r="CYK884" s="396"/>
      <c r="CYL884" s="396"/>
      <c r="CYM884" s="396"/>
      <c r="CYN884" s="396"/>
      <c r="CYO884" s="396"/>
      <c r="CYP884" s="396"/>
      <c r="CYQ884" s="396"/>
      <c r="CYR884" s="396"/>
      <c r="CYS884" s="396"/>
      <c r="CYT884" s="396"/>
      <c r="CYU884" s="396"/>
      <c r="CYV884" s="396"/>
      <c r="CYW884" s="396"/>
      <c r="CYX884" s="396"/>
      <c r="CYY884" s="396"/>
      <c r="CYZ884" s="396"/>
      <c r="CZA884" s="396"/>
      <c r="CZB884" s="396"/>
      <c r="CZC884" s="396"/>
      <c r="CZD884" s="396"/>
      <c r="CZE884" s="396"/>
      <c r="CZF884" s="396"/>
      <c r="CZG884" s="396"/>
      <c r="CZH884" s="396"/>
      <c r="CZI884" s="396"/>
      <c r="CZJ884" s="396"/>
      <c r="CZK884" s="396"/>
      <c r="CZL884" s="396"/>
      <c r="CZM884" s="396"/>
      <c r="CZN884" s="396"/>
      <c r="CZO884" s="396"/>
      <c r="CZP884" s="396"/>
      <c r="CZQ884" s="396"/>
      <c r="CZR884" s="396"/>
      <c r="CZS884" s="396"/>
      <c r="CZT884" s="396"/>
      <c r="CZU884" s="396"/>
      <c r="CZV884" s="396"/>
      <c r="CZW884" s="396"/>
      <c r="CZX884" s="396"/>
      <c r="CZY884" s="396"/>
      <c r="CZZ884" s="396"/>
      <c r="DAA884" s="396"/>
      <c r="DAB884" s="396"/>
      <c r="DAC884" s="396"/>
      <c r="DAD884" s="396"/>
      <c r="DAE884" s="396"/>
      <c r="DAF884" s="396"/>
      <c r="DAG884" s="396"/>
      <c r="DAH884" s="396"/>
      <c r="DAI884" s="396"/>
      <c r="DAJ884" s="396"/>
      <c r="DAK884" s="396"/>
      <c r="DAL884" s="396"/>
      <c r="DAM884" s="396"/>
      <c r="DAN884" s="396"/>
      <c r="DAO884" s="396"/>
      <c r="DAP884" s="396"/>
      <c r="DAQ884" s="396"/>
      <c r="DAR884" s="396"/>
      <c r="DAS884" s="396"/>
      <c r="DAT884" s="396"/>
      <c r="DAU884" s="396"/>
      <c r="DAV884" s="396"/>
      <c r="DAW884" s="396"/>
      <c r="DAX884" s="396"/>
      <c r="DAY884" s="396"/>
      <c r="DAZ884" s="396"/>
      <c r="DBA884" s="396"/>
      <c r="DBB884" s="396"/>
      <c r="DBC884" s="396"/>
      <c r="DBD884" s="396"/>
      <c r="DBE884" s="396"/>
      <c r="DBF884" s="396"/>
      <c r="DBG884" s="396"/>
      <c r="DBH884" s="396"/>
      <c r="DBI884" s="396"/>
      <c r="DBJ884" s="396"/>
      <c r="DBK884" s="396"/>
      <c r="DBL884" s="396"/>
      <c r="DBM884" s="396"/>
      <c r="DBN884" s="396"/>
      <c r="DBO884" s="396"/>
      <c r="DBP884" s="396"/>
      <c r="DBQ884" s="396"/>
      <c r="DBR884" s="396"/>
      <c r="DBS884" s="396"/>
      <c r="DBT884" s="396"/>
      <c r="DBU884" s="396"/>
      <c r="DBV884" s="396"/>
      <c r="DBW884" s="396"/>
      <c r="DBX884" s="396"/>
      <c r="DBY884" s="396"/>
      <c r="DBZ884" s="396"/>
      <c r="DCA884" s="396"/>
      <c r="DCB884" s="396"/>
      <c r="DCC884" s="396"/>
      <c r="DCD884" s="396"/>
      <c r="DCE884" s="396"/>
      <c r="DCF884" s="396"/>
      <c r="DCG884" s="396"/>
      <c r="DCH884" s="396"/>
      <c r="DCI884" s="396"/>
      <c r="DCJ884" s="396"/>
      <c r="DCK884" s="396"/>
      <c r="DCL884" s="396"/>
      <c r="DCM884" s="396"/>
      <c r="DCN884" s="396"/>
      <c r="DCO884" s="396"/>
      <c r="DCP884" s="396"/>
      <c r="DCQ884" s="396"/>
      <c r="DCR884" s="396"/>
      <c r="DCS884" s="396"/>
      <c r="DCT884" s="396"/>
      <c r="DCU884" s="396"/>
      <c r="DCV884" s="396"/>
      <c r="DCW884" s="396"/>
      <c r="DCX884" s="396"/>
      <c r="DCY884" s="396"/>
      <c r="DCZ884" s="396"/>
      <c r="DDA884" s="396"/>
      <c r="DDB884" s="396"/>
      <c r="DDC884" s="396"/>
      <c r="DDD884" s="396"/>
      <c r="DDE884" s="396"/>
      <c r="DDF884" s="396"/>
      <c r="DDG884" s="396"/>
      <c r="DDH884" s="396"/>
      <c r="DDI884" s="396"/>
      <c r="DDJ884" s="396"/>
      <c r="DDK884" s="396"/>
      <c r="DDL884" s="396"/>
      <c r="DDM884" s="396"/>
      <c r="DDN884" s="396"/>
      <c r="DDO884" s="396"/>
      <c r="DDP884" s="396"/>
      <c r="DDQ884" s="396"/>
      <c r="DDR884" s="396"/>
      <c r="DDS884" s="396"/>
      <c r="DDT884" s="396"/>
      <c r="DDU884" s="396"/>
      <c r="DDV884" s="396"/>
      <c r="DDW884" s="396"/>
      <c r="DDX884" s="396"/>
      <c r="DDY884" s="396"/>
      <c r="DDZ884" s="396"/>
      <c r="DEA884" s="396"/>
      <c r="DEB884" s="396"/>
      <c r="DEC884" s="396"/>
      <c r="DED884" s="396"/>
      <c r="DEE884" s="396"/>
      <c r="DEF884" s="396"/>
      <c r="DEG884" s="396"/>
      <c r="DEH884" s="396"/>
      <c r="DEI884" s="396"/>
      <c r="DEJ884" s="396"/>
      <c r="DEK884" s="396"/>
      <c r="DEL884" s="396"/>
      <c r="DEM884" s="396"/>
      <c r="DEN884" s="396"/>
      <c r="DEO884" s="396"/>
      <c r="DEP884" s="396"/>
      <c r="DEQ884" s="396"/>
      <c r="DER884" s="396"/>
      <c r="DES884" s="396"/>
      <c r="DET884" s="396"/>
      <c r="DEU884" s="396"/>
      <c r="DEV884" s="396"/>
      <c r="DEW884" s="396"/>
      <c r="DEX884" s="396"/>
      <c r="DEY884" s="396"/>
      <c r="DEZ884" s="396"/>
      <c r="DFA884" s="396"/>
      <c r="DFB884" s="396"/>
      <c r="DFC884" s="396"/>
      <c r="DFD884" s="396"/>
      <c r="DFE884" s="396"/>
      <c r="DFF884" s="396"/>
      <c r="DFG884" s="396"/>
      <c r="DFH884" s="396"/>
      <c r="DFI884" s="396"/>
      <c r="DFJ884" s="396"/>
      <c r="DFK884" s="396"/>
      <c r="DFL884" s="396"/>
      <c r="DFM884" s="396"/>
      <c r="DFN884" s="396"/>
      <c r="DFO884" s="396"/>
      <c r="DFP884" s="396"/>
      <c r="DFQ884" s="396"/>
      <c r="DFR884" s="396"/>
      <c r="DFS884" s="396"/>
      <c r="DFT884" s="396"/>
      <c r="DFU884" s="396"/>
      <c r="DFV884" s="396"/>
      <c r="DFW884" s="396"/>
      <c r="DFX884" s="396"/>
      <c r="DFY884" s="396"/>
      <c r="DFZ884" s="396"/>
      <c r="DGA884" s="396"/>
      <c r="DGB884" s="396"/>
      <c r="DGC884" s="396"/>
      <c r="DGD884" s="396"/>
      <c r="DGE884" s="396"/>
      <c r="DGF884" s="396"/>
      <c r="DGG884" s="396"/>
      <c r="DGH884" s="396"/>
      <c r="DGI884" s="396"/>
      <c r="DGJ884" s="396"/>
      <c r="DGK884" s="396"/>
      <c r="DGL884" s="396"/>
      <c r="DGM884" s="396"/>
      <c r="DGN884" s="396"/>
      <c r="DGO884" s="396"/>
      <c r="DGP884" s="396"/>
      <c r="DGQ884" s="396"/>
      <c r="DGR884" s="396"/>
      <c r="DGS884" s="396"/>
      <c r="DGT884" s="396"/>
      <c r="DGU884" s="396"/>
      <c r="DGV884" s="396"/>
      <c r="DGW884" s="396"/>
      <c r="DGX884" s="396"/>
      <c r="DGY884" s="396"/>
      <c r="DGZ884" s="396"/>
      <c r="DHA884" s="396"/>
      <c r="DHB884" s="396"/>
      <c r="DHC884" s="396"/>
      <c r="DHD884" s="396"/>
      <c r="DHE884" s="396"/>
      <c r="DHF884" s="396"/>
      <c r="DHG884" s="396"/>
      <c r="DHH884" s="396"/>
      <c r="DHI884" s="396"/>
      <c r="DHJ884" s="396"/>
      <c r="DHK884" s="396"/>
      <c r="DHL884" s="396"/>
      <c r="DHM884" s="396"/>
      <c r="DHN884" s="396"/>
      <c r="DHO884" s="396"/>
      <c r="DHP884" s="396"/>
      <c r="DHQ884" s="396"/>
      <c r="DHR884" s="396"/>
      <c r="DHS884" s="396"/>
      <c r="DHT884" s="396"/>
      <c r="DHU884" s="396"/>
      <c r="DHV884" s="396"/>
      <c r="DHW884" s="396"/>
      <c r="DHX884" s="396"/>
      <c r="DHY884" s="396"/>
      <c r="DHZ884" s="396"/>
      <c r="DIA884" s="396"/>
      <c r="DIB884" s="396"/>
      <c r="DIC884" s="396"/>
      <c r="DID884" s="396"/>
      <c r="DIE884" s="396"/>
      <c r="DIF884" s="396"/>
      <c r="DIG884" s="396"/>
      <c r="DIH884" s="396"/>
      <c r="DII884" s="396"/>
      <c r="DIJ884" s="396"/>
      <c r="DIK884" s="396"/>
      <c r="DIL884" s="396"/>
      <c r="DIM884" s="396"/>
      <c r="DIN884" s="396"/>
      <c r="DIO884" s="396"/>
      <c r="DIP884" s="396"/>
      <c r="DIQ884" s="396"/>
      <c r="DIR884" s="396"/>
      <c r="DIS884" s="396"/>
      <c r="DIT884" s="396"/>
      <c r="DIU884" s="396"/>
      <c r="DIV884" s="396"/>
      <c r="DIW884" s="396"/>
      <c r="DIX884" s="396"/>
      <c r="DIY884" s="396"/>
      <c r="DIZ884" s="396"/>
      <c r="DJA884" s="396"/>
      <c r="DJB884" s="396"/>
      <c r="DJC884" s="396"/>
      <c r="DJD884" s="396"/>
      <c r="DJE884" s="396"/>
      <c r="DJF884" s="396"/>
      <c r="DJG884" s="396"/>
      <c r="DJH884" s="396"/>
      <c r="DJI884" s="396"/>
      <c r="DJJ884" s="396"/>
      <c r="DJK884" s="396"/>
      <c r="DJL884" s="396"/>
      <c r="DJM884" s="396"/>
      <c r="DJN884" s="396"/>
      <c r="DJO884" s="396"/>
      <c r="DJP884" s="396"/>
      <c r="DJQ884" s="396"/>
      <c r="DJR884" s="396"/>
      <c r="DJS884" s="396"/>
      <c r="DJT884" s="396"/>
      <c r="DJU884" s="396"/>
      <c r="DJV884" s="396"/>
      <c r="DJW884" s="396"/>
      <c r="DJX884" s="396"/>
      <c r="DJY884" s="396"/>
      <c r="DJZ884" s="396"/>
      <c r="DKA884" s="396"/>
      <c r="DKB884" s="396"/>
      <c r="DKC884" s="396"/>
      <c r="DKD884" s="396"/>
      <c r="DKE884" s="396"/>
      <c r="DKF884" s="396"/>
      <c r="DKG884" s="396"/>
      <c r="DKH884" s="396"/>
      <c r="DKI884" s="396"/>
      <c r="DKJ884" s="396"/>
      <c r="DKK884" s="396"/>
      <c r="DKL884" s="396"/>
      <c r="DKM884" s="396"/>
      <c r="DKN884" s="396"/>
      <c r="DKO884" s="396"/>
      <c r="DKP884" s="396"/>
      <c r="DKQ884" s="396"/>
      <c r="DKR884" s="396"/>
      <c r="DKS884" s="396"/>
      <c r="DKT884" s="396"/>
      <c r="DKU884" s="396"/>
      <c r="DKV884" s="396"/>
      <c r="DKW884" s="396"/>
      <c r="DKX884" s="396"/>
      <c r="DKY884" s="396"/>
      <c r="DKZ884" s="396"/>
      <c r="DLA884" s="396"/>
      <c r="DLB884" s="396"/>
      <c r="DLC884" s="396"/>
      <c r="DLD884" s="396"/>
      <c r="DLE884" s="396"/>
      <c r="DLF884" s="396"/>
      <c r="DLG884" s="396"/>
      <c r="DLH884" s="396"/>
      <c r="DLI884" s="396"/>
      <c r="DLJ884" s="396"/>
      <c r="DLK884" s="396"/>
      <c r="DLL884" s="396"/>
      <c r="DLM884" s="396"/>
      <c r="DLN884" s="396"/>
      <c r="DLO884" s="396"/>
      <c r="DLP884" s="396"/>
      <c r="DLQ884" s="396"/>
      <c r="DLR884" s="396"/>
      <c r="DLS884" s="396"/>
      <c r="DLT884" s="396"/>
      <c r="DLU884" s="396"/>
      <c r="DLV884" s="396"/>
      <c r="DLW884" s="396"/>
      <c r="DLX884" s="396"/>
      <c r="DLY884" s="396"/>
      <c r="DLZ884" s="396"/>
      <c r="DMA884" s="396"/>
      <c r="DMB884" s="396"/>
      <c r="DMC884" s="396"/>
      <c r="DMD884" s="396"/>
      <c r="DME884" s="396"/>
      <c r="DMF884" s="396"/>
      <c r="DMG884" s="396"/>
      <c r="DMH884" s="396"/>
      <c r="DMI884" s="396"/>
      <c r="DMJ884" s="396"/>
      <c r="DMK884" s="396"/>
      <c r="DML884" s="396"/>
      <c r="DMM884" s="396"/>
      <c r="DMN884" s="396"/>
      <c r="DMO884" s="396"/>
      <c r="DMP884" s="396"/>
      <c r="DMQ884" s="396"/>
      <c r="DMR884" s="396"/>
      <c r="DMS884" s="396"/>
      <c r="DMT884" s="396"/>
      <c r="DMU884" s="396"/>
      <c r="DMV884" s="396"/>
      <c r="DMW884" s="396"/>
      <c r="DMX884" s="396"/>
      <c r="DMY884" s="396"/>
      <c r="DMZ884" s="396"/>
      <c r="DNA884" s="396"/>
      <c r="DNB884" s="396"/>
      <c r="DNC884" s="396"/>
      <c r="DND884" s="396"/>
      <c r="DNE884" s="396"/>
      <c r="DNF884" s="396"/>
      <c r="DNG884" s="396"/>
      <c r="DNH884" s="396"/>
      <c r="DNI884" s="396"/>
      <c r="DNJ884" s="396"/>
      <c r="DNK884" s="396"/>
      <c r="DNL884" s="396"/>
      <c r="DNM884" s="396"/>
      <c r="DNN884" s="396"/>
      <c r="DNO884" s="396"/>
      <c r="DNP884" s="396"/>
      <c r="DNQ884" s="396"/>
      <c r="DNR884" s="396"/>
      <c r="DNS884" s="396"/>
      <c r="DNT884" s="396"/>
      <c r="DNU884" s="396"/>
      <c r="DNV884" s="396"/>
      <c r="DNW884" s="396"/>
      <c r="DNX884" s="396"/>
      <c r="DNY884" s="396"/>
      <c r="DNZ884" s="396"/>
      <c r="DOA884" s="396"/>
      <c r="DOB884" s="396"/>
      <c r="DOC884" s="396"/>
      <c r="DOD884" s="396"/>
      <c r="DOE884" s="396"/>
      <c r="DOF884" s="396"/>
      <c r="DOG884" s="396"/>
      <c r="DOH884" s="396"/>
      <c r="DOI884" s="396"/>
      <c r="DOJ884" s="396"/>
      <c r="DOK884" s="396"/>
      <c r="DOL884" s="396"/>
      <c r="DOM884" s="396"/>
      <c r="DON884" s="396"/>
      <c r="DOO884" s="396"/>
      <c r="DOP884" s="396"/>
      <c r="DOQ884" s="396"/>
      <c r="DOR884" s="396"/>
      <c r="DOS884" s="396"/>
      <c r="DOT884" s="396"/>
      <c r="DOU884" s="396"/>
      <c r="DOV884" s="396"/>
      <c r="DOW884" s="396"/>
      <c r="DOX884" s="396"/>
      <c r="DOY884" s="396"/>
      <c r="DOZ884" s="396"/>
      <c r="DPA884" s="396"/>
      <c r="DPB884" s="396"/>
      <c r="DPC884" s="396"/>
      <c r="DPD884" s="396"/>
      <c r="DPE884" s="396"/>
      <c r="DPF884" s="396"/>
      <c r="DPG884" s="396"/>
      <c r="DPH884" s="396"/>
      <c r="DPI884" s="396"/>
      <c r="DPJ884" s="396"/>
      <c r="DPK884" s="396"/>
      <c r="DPL884" s="396"/>
      <c r="DPM884" s="396"/>
      <c r="DPN884" s="396"/>
      <c r="DPO884" s="396"/>
      <c r="DPP884" s="396"/>
      <c r="DPQ884" s="396"/>
      <c r="DPR884" s="396"/>
      <c r="DPS884" s="396"/>
      <c r="DPT884" s="396"/>
      <c r="DPU884" s="396"/>
      <c r="DPV884" s="396"/>
      <c r="DPW884" s="396"/>
      <c r="DPX884" s="396"/>
      <c r="DPY884" s="396"/>
      <c r="DPZ884" s="396"/>
      <c r="DQA884" s="396"/>
      <c r="DQB884" s="396"/>
      <c r="DQC884" s="396"/>
      <c r="DQD884" s="396"/>
      <c r="DQE884" s="396"/>
      <c r="DQF884" s="396"/>
      <c r="DQG884" s="396"/>
      <c r="DQH884" s="396"/>
      <c r="DQI884" s="396"/>
      <c r="DQJ884" s="396"/>
      <c r="DQK884" s="396"/>
      <c r="DQL884" s="396"/>
      <c r="DQM884" s="396"/>
      <c r="DQN884" s="396"/>
      <c r="DQO884" s="396"/>
      <c r="DQP884" s="396"/>
      <c r="DQQ884" s="396"/>
      <c r="DQR884" s="396"/>
      <c r="DQS884" s="396"/>
      <c r="DQT884" s="396"/>
      <c r="DQU884" s="396"/>
      <c r="DQV884" s="396"/>
      <c r="DQW884" s="396"/>
      <c r="DQX884" s="396"/>
      <c r="DQY884" s="396"/>
      <c r="DQZ884" s="396"/>
      <c r="DRA884" s="396"/>
      <c r="DRB884" s="396"/>
      <c r="DRC884" s="396"/>
      <c r="DRD884" s="396"/>
      <c r="DRE884" s="396"/>
      <c r="DRF884" s="396"/>
      <c r="DRG884" s="396"/>
      <c r="DRH884" s="396"/>
      <c r="DRI884" s="396"/>
      <c r="DRJ884" s="396"/>
      <c r="DRK884" s="396"/>
      <c r="DRL884" s="396"/>
      <c r="DRM884" s="396"/>
      <c r="DRN884" s="396"/>
      <c r="DRO884" s="396"/>
      <c r="DRP884" s="396"/>
      <c r="DRQ884" s="396"/>
      <c r="DRR884" s="396"/>
      <c r="DRS884" s="396"/>
      <c r="DRT884" s="396"/>
      <c r="DRU884" s="396"/>
      <c r="DRV884" s="396"/>
      <c r="DRW884" s="396"/>
      <c r="DRX884" s="396"/>
      <c r="DRY884" s="396"/>
      <c r="DRZ884" s="396"/>
      <c r="DSA884" s="396"/>
      <c r="DSB884" s="396"/>
      <c r="DSC884" s="396"/>
      <c r="DSD884" s="396"/>
      <c r="DSE884" s="396"/>
      <c r="DSF884" s="396"/>
      <c r="DSG884" s="396"/>
      <c r="DSH884" s="396"/>
      <c r="DSI884" s="396"/>
      <c r="DSJ884" s="396"/>
      <c r="DSK884" s="396"/>
      <c r="DSL884" s="396"/>
      <c r="DSM884" s="396"/>
      <c r="DSN884" s="396"/>
      <c r="DSO884" s="396"/>
      <c r="DSP884" s="396"/>
      <c r="DSQ884" s="396"/>
      <c r="DSR884" s="396"/>
      <c r="DSS884" s="396"/>
      <c r="DST884" s="396"/>
      <c r="DSU884" s="396"/>
      <c r="DSV884" s="396"/>
      <c r="DSW884" s="396"/>
      <c r="DSX884" s="396"/>
      <c r="DSY884" s="396"/>
      <c r="DSZ884" s="396"/>
      <c r="DTA884" s="396"/>
      <c r="DTB884" s="396"/>
      <c r="DTC884" s="396"/>
      <c r="DTD884" s="396"/>
      <c r="DTE884" s="396"/>
      <c r="DTF884" s="396"/>
      <c r="DTG884" s="396"/>
      <c r="DTH884" s="396"/>
      <c r="DTI884" s="396"/>
      <c r="DTJ884" s="396"/>
      <c r="DTK884" s="396"/>
      <c r="DTL884" s="396"/>
      <c r="DTM884" s="396"/>
      <c r="DTN884" s="396"/>
      <c r="DTO884" s="396"/>
      <c r="DTP884" s="396"/>
      <c r="DTQ884" s="396"/>
      <c r="DTR884" s="396"/>
      <c r="DTS884" s="396"/>
      <c r="DTT884" s="396"/>
      <c r="DTU884" s="396"/>
      <c r="DTV884" s="396"/>
      <c r="DTW884" s="396"/>
      <c r="DTX884" s="396"/>
      <c r="DTY884" s="396"/>
      <c r="DTZ884" s="396"/>
      <c r="DUA884" s="396"/>
      <c r="DUB884" s="396"/>
      <c r="DUC884" s="396"/>
      <c r="DUD884" s="396"/>
      <c r="DUE884" s="396"/>
      <c r="DUF884" s="396"/>
      <c r="DUG884" s="396"/>
      <c r="DUH884" s="396"/>
      <c r="DUI884" s="396"/>
      <c r="DUJ884" s="396"/>
      <c r="DUK884" s="396"/>
      <c r="DUL884" s="396"/>
      <c r="DUM884" s="396"/>
      <c r="DUN884" s="396"/>
      <c r="DUO884" s="396"/>
      <c r="DUP884" s="396"/>
      <c r="DUQ884" s="396"/>
      <c r="DUR884" s="396"/>
      <c r="DUS884" s="396"/>
      <c r="DUT884" s="396"/>
      <c r="DUU884" s="396"/>
      <c r="DUV884" s="396"/>
      <c r="DUW884" s="396"/>
      <c r="DUX884" s="396"/>
      <c r="DUY884" s="396"/>
      <c r="DUZ884" s="396"/>
      <c r="DVA884" s="396"/>
      <c r="DVB884" s="396"/>
      <c r="DVC884" s="396"/>
      <c r="DVD884" s="396"/>
      <c r="DVE884" s="396"/>
      <c r="DVF884" s="396"/>
      <c r="DVG884" s="396"/>
      <c r="DVH884" s="396"/>
      <c r="DVI884" s="396"/>
      <c r="DVJ884" s="396"/>
      <c r="DVK884" s="396"/>
      <c r="DVL884" s="396"/>
      <c r="DVM884" s="396"/>
      <c r="DVN884" s="396"/>
      <c r="DVO884" s="396"/>
      <c r="DVP884" s="396"/>
      <c r="DVQ884" s="396"/>
      <c r="DVR884" s="396"/>
      <c r="DVS884" s="396"/>
      <c r="DVT884" s="396"/>
      <c r="DVU884" s="396"/>
      <c r="DVV884" s="396"/>
      <c r="DVW884" s="396"/>
      <c r="DVX884" s="396"/>
      <c r="DVY884" s="396"/>
      <c r="DVZ884" s="396"/>
      <c r="DWA884" s="396"/>
      <c r="DWB884" s="396"/>
      <c r="DWC884" s="396"/>
      <c r="DWD884" s="396"/>
      <c r="DWE884" s="396"/>
      <c r="DWF884" s="396"/>
      <c r="DWG884" s="396"/>
      <c r="DWH884" s="396"/>
      <c r="DWI884" s="396"/>
      <c r="DWJ884" s="396"/>
      <c r="DWK884" s="396"/>
      <c r="DWL884" s="396"/>
      <c r="DWM884" s="396"/>
      <c r="DWN884" s="396"/>
      <c r="DWO884" s="396"/>
      <c r="DWP884" s="396"/>
      <c r="DWQ884" s="396"/>
      <c r="DWR884" s="396"/>
      <c r="DWS884" s="396"/>
      <c r="DWT884" s="396"/>
      <c r="DWU884" s="396"/>
      <c r="DWV884" s="396"/>
      <c r="DWW884" s="396"/>
      <c r="DWX884" s="396"/>
      <c r="DWY884" s="396"/>
      <c r="DWZ884" s="396"/>
      <c r="DXA884" s="396"/>
      <c r="DXB884" s="396"/>
      <c r="DXC884" s="396"/>
      <c r="DXD884" s="396"/>
      <c r="DXE884" s="396"/>
      <c r="DXF884" s="396"/>
      <c r="DXG884" s="396"/>
      <c r="DXH884" s="396"/>
      <c r="DXI884" s="396"/>
      <c r="DXJ884" s="396"/>
      <c r="DXK884" s="396"/>
      <c r="DXL884" s="396"/>
      <c r="DXM884" s="396"/>
      <c r="DXN884" s="396"/>
      <c r="DXO884" s="396"/>
      <c r="DXP884" s="396"/>
      <c r="DXQ884" s="396"/>
      <c r="DXR884" s="396"/>
      <c r="DXS884" s="396"/>
      <c r="DXT884" s="396"/>
      <c r="DXU884" s="396"/>
      <c r="DXV884" s="396"/>
      <c r="DXW884" s="396"/>
      <c r="DXX884" s="396"/>
      <c r="DXY884" s="396"/>
      <c r="DXZ884" s="396"/>
      <c r="DYA884" s="396"/>
      <c r="DYB884" s="396"/>
      <c r="DYC884" s="396"/>
      <c r="DYD884" s="396"/>
      <c r="DYE884" s="396"/>
      <c r="DYF884" s="396"/>
      <c r="DYG884" s="396"/>
      <c r="DYH884" s="396"/>
      <c r="DYI884" s="396"/>
      <c r="DYJ884" s="396"/>
      <c r="DYK884" s="396"/>
      <c r="DYL884" s="396"/>
      <c r="DYM884" s="396"/>
      <c r="DYN884" s="396"/>
      <c r="DYO884" s="396"/>
      <c r="DYP884" s="396"/>
      <c r="DYQ884" s="396"/>
      <c r="DYR884" s="396"/>
      <c r="DYS884" s="396"/>
      <c r="DYT884" s="396"/>
      <c r="DYU884" s="396"/>
      <c r="DYV884" s="396"/>
      <c r="DYW884" s="396"/>
      <c r="DYX884" s="396"/>
      <c r="DYY884" s="396"/>
      <c r="DYZ884" s="396"/>
      <c r="DZA884" s="396"/>
      <c r="DZB884" s="396"/>
      <c r="DZC884" s="396"/>
      <c r="DZD884" s="396"/>
      <c r="DZE884" s="396"/>
      <c r="DZF884" s="396"/>
      <c r="DZG884" s="396"/>
      <c r="DZH884" s="396"/>
      <c r="DZI884" s="396"/>
      <c r="DZJ884" s="396"/>
      <c r="DZK884" s="396"/>
      <c r="DZL884" s="396"/>
      <c r="DZM884" s="396"/>
      <c r="DZN884" s="396"/>
      <c r="DZO884" s="396"/>
      <c r="DZP884" s="396"/>
      <c r="DZQ884" s="396"/>
      <c r="DZR884" s="396"/>
      <c r="DZS884" s="396"/>
      <c r="DZT884" s="396"/>
      <c r="DZU884" s="396"/>
      <c r="DZV884" s="396"/>
      <c r="DZW884" s="396"/>
      <c r="DZX884" s="396"/>
      <c r="DZY884" s="396"/>
      <c r="DZZ884" s="396"/>
      <c r="EAA884" s="396"/>
      <c r="EAB884" s="396"/>
      <c r="EAC884" s="396"/>
      <c r="EAD884" s="396"/>
      <c r="EAE884" s="396"/>
      <c r="EAF884" s="396"/>
      <c r="EAG884" s="396"/>
      <c r="EAH884" s="396"/>
      <c r="EAI884" s="396"/>
      <c r="EAJ884" s="396"/>
      <c r="EAK884" s="396"/>
      <c r="EAL884" s="396"/>
      <c r="EAM884" s="396"/>
      <c r="EAN884" s="396"/>
      <c r="EAO884" s="396"/>
      <c r="EAP884" s="396"/>
      <c r="EAQ884" s="396"/>
      <c r="EAR884" s="396"/>
      <c r="EAS884" s="396"/>
      <c r="EAT884" s="396"/>
      <c r="EAU884" s="396"/>
      <c r="EAV884" s="396"/>
      <c r="EAW884" s="396"/>
      <c r="EAX884" s="396"/>
      <c r="EAY884" s="396"/>
      <c r="EAZ884" s="396"/>
      <c r="EBA884" s="396"/>
      <c r="EBB884" s="396"/>
      <c r="EBC884" s="396"/>
      <c r="EBD884" s="396"/>
      <c r="EBE884" s="396"/>
      <c r="EBF884" s="396"/>
      <c r="EBG884" s="396"/>
      <c r="EBH884" s="396"/>
      <c r="EBI884" s="396"/>
      <c r="EBJ884" s="396"/>
      <c r="EBK884" s="396"/>
      <c r="EBL884" s="396"/>
      <c r="EBM884" s="396"/>
      <c r="EBN884" s="396"/>
      <c r="EBO884" s="396"/>
      <c r="EBP884" s="396"/>
      <c r="EBQ884" s="396"/>
      <c r="EBR884" s="396"/>
      <c r="EBS884" s="396"/>
      <c r="EBT884" s="396"/>
      <c r="EBU884" s="396"/>
      <c r="EBV884" s="396"/>
      <c r="EBW884" s="396"/>
      <c r="EBX884" s="396"/>
      <c r="EBY884" s="396"/>
      <c r="EBZ884" s="396"/>
      <c r="ECA884" s="396"/>
      <c r="ECB884" s="396"/>
      <c r="ECC884" s="396"/>
      <c r="ECD884" s="396"/>
      <c r="ECE884" s="396"/>
      <c r="ECF884" s="396"/>
      <c r="ECG884" s="396"/>
      <c r="ECH884" s="396"/>
      <c r="ECI884" s="396"/>
      <c r="ECJ884" s="396"/>
      <c r="ECK884" s="396"/>
      <c r="ECL884" s="396"/>
      <c r="ECM884" s="396"/>
      <c r="ECN884" s="396"/>
      <c r="ECO884" s="396"/>
      <c r="ECP884" s="396"/>
      <c r="ECQ884" s="396"/>
      <c r="ECR884" s="396"/>
      <c r="ECS884" s="396"/>
      <c r="ECT884" s="396"/>
      <c r="ECU884" s="396"/>
      <c r="ECV884" s="396"/>
      <c r="ECW884" s="396"/>
      <c r="ECX884" s="396"/>
      <c r="ECY884" s="396"/>
      <c r="ECZ884" s="396"/>
      <c r="EDA884" s="396"/>
      <c r="EDB884" s="396"/>
      <c r="EDC884" s="396"/>
      <c r="EDD884" s="396"/>
      <c r="EDE884" s="396"/>
      <c r="EDF884" s="396"/>
      <c r="EDG884" s="396"/>
      <c r="EDH884" s="396"/>
      <c r="EDI884" s="396"/>
      <c r="EDJ884" s="396"/>
      <c r="EDK884" s="396"/>
      <c r="EDL884" s="396"/>
      <c r="EDM884" s="396"/>
      <c r="EDN884" s="396"/>
      <c r="EDO884" s="396"/>
      <c r="EDP884" s="396"/>
      <c r="EDQ884" s="396"/>
      <c r="EDR884" s="396"/>
      <c r="EDS884" s="396"/>
      <c r="EDT884" s="396"/>
      <c r="EDU884" s="396"/>
      <c r="EDV884" s="396"/>
      <c r="EDW884" s="396"/>
      <c r="EDX884" s="396"/>
      <c r="EDY884" s="396"/>
      <c r="EDZ884" s="396"/>
      <c r="EEA884" s="396"/>
      <c r="EEB884" s="396"/>
      <c r="EEC884" s="396"/>
      <c r="EED884" s="396"/>
      <c r="EEE884" s="396"/>
      <c r="EEF884" s="396"/>
      <c r="EEG884" s="396"/>
      <c r="EEH884" s="396"/>
      <c r="EEI884" s="396"/>
      <c r="EEJ884" s="396"/>
      <c r="EEK884" s="396"/>
      <c r="EEL884" s="396"/>
      <c r="EEM884" s="396"/>
      <c r="EEN884" s="396"/>
      <c r="EEO884" s="396"/>
      <c r="EEP884" s="396"/>
      <c r="EEQ884" s="396"/>
      <c r="EER884" s="396"/>
      <c r="EES884" s="396"/>
      <c r="EET884" s="396"/>
      <c r="EEU884" s="396"/>
      <c r="EEV884" s="396"/>
      <c r="EEW884" s="396"/>
      <c r="EEX884" s="396"/>
      <c r="EEY884" s="396"/>
      <c r="EEZ884" s="396"/>
      <c r="EFA884" s="396"/>
      <c r="EFB884" s="396"/>
      <c r="EFC884" s="396"/>
      <c r="EFD884" s="396"/>
      <c r="EFE884" s="396"/>
      <c r="EFF884" s="396"/>
      <c r="EFG884" s="396"/>
      <c r="EFH884" s="396"/>
      <c r="EFI884" s="396"/>
      <c r="EFJ884" s="396"/>
      <c r="EFK884" s="396"/>
      <c r="EFL884" s="396"/>
      <c r="EFM884" s="396"/>
      <c r="EFN884" s="396"/>
      <c r="EFO884" s="396"/>
      <c r="EFP884" s="396"/>
      <c r="EFQ884" s="396"/>
      <c r="EFR884" s="396"/>
      <c r="EFS884" s="396"/>
      <c r="EFT884" s="396"/>
      <c r="EFU884" s="396"/>
      <c r="EFV884" s="396"/>
      <c r="EFW884" s="396"/>
      <c r="EFX884" s="396"/>
      <c r="EFY884" s="396"/>
      <c r="EFZ884" s="396"/>
      <c r="EGA884" s="396"/>
      <c r="EGB884" s="396"/>
      <c r="EGC884" s="396"/>
      <c r="EGD884" s="396"/>
      <c r="EGE884" s="396"/>
      <c r="EGF884" s="396"/>
      <c r="EGG884" s="396"/>
      <c r="EGH884" s="396"/>
      <c r="EGI884" s="396"/>
      <c r="EGJ884" s="396"/>
      <c r="EGK884" s="396"/>
      <c r="EGL884" s="396"/>
      <c r="EGM884" s="396"/>
      <c r="EGN884" s="396"/>
      <c r="EGO884" s="396"/>
      <c r="EGP884" s="396"/>
      <c r="EGQ884" s="396"/>
      <c r="EGR884" s="396"/>
      <c r="EGS884" s="396"/>
      <c r="EGT884" s="396"/>
      <c r="EGU884" s="396"/>
      <c r="EGV884" s="396"/>
      <c r="EGW884" s="396"/>
      <c r="EGX884" s="396"/>
      <c r="EGY884" s="396"/>
      <c r="EGZ884" s="396"/>
      <c r="EHA884" s="396"/>
      <c r="EHB884" s="396"/>
      <c r="EHC884" s="396"/>
      <c r="EHD884" s="396"/>
      <c r="EHE884" s="396"/>
      <c r="EHF884" s="396"/>
      <c r="EHG884" s="396"/>
      <c r="EHH884" s="396"/>
      <c r="EHI884" s="396"/>
      <c r="EHJ884" s="396"/>
      <c r="EHK884" s="396"/>
      <c r="EHL884" s="396"/>
      <c r="EHM884" s="396"/>
      <c r="EHN884" s="396"/>
      <c r="EHO884" s="396"/>
      <c r="EHP884" s="396"/>
      <c r="EHQ884" s="396"/>
      <c r="EHR884" s="396"/>
      <c r="EHS884" s="396"/>
      <c r="EHT884" s="396"/>
      <c r="EHU884" s="396"/>
      <c r="EHV884" s="396"/>
      <c r="EHW884" s="396"/>
      <c r="EHX884" s="396"/>
      <c r="EHY884" s="396"/>
      <c r="EHZ884" s="396"/>
      <c r="EIA884" s="396"/>
      <c r="EIB884" s="396"/>
      <c r="EIC884" s="396"/>
      <c r="EID884" s="396"/>
      <c r="EIE884" s="396"/>
      <c r="EIF884" s="396"/>
      <c r="EIG884" s="396"/>
      <c r="EIH884" s="396"/>
      <c r="EII884" s="396"/>
      <c r="EIJ884" s="396"/>
      <c r="EIK884" s="396"/>
      <c r="EIL884" s="396"/>
      <c r="EIM884" s="396"/>
      <c r="EIN884" s="396"/>
      <c r="EIO884" s="396"/>
      <c r="EIP884" s="396"/>
      <c r="EIQ884" s="396"/>
      <c r="EIR884" s="396"/>
      <c r="EIS884" s="396"/>
      <c r="EIT884" s="396"/>
      <c r="EIU884" s="396"/>
      <c r="EIV884" s="396"/>
      <c r="EIW884" s="396"/>
      <c r="EIX884" s="396"/>
      <c r="EIY884" s="396"/>
      <c r="EIZ884" s="396"/>
      <c r="EJA884" s="396"/>
      <c r="EJB884" s="396"/>
      <c r="EJC884" s="396"/>
      <c r="EJD884" s="396"/>
      <c r="EJE884" s="396"/>
      <c r="EJF884" s="396"/>
      <c r="EJG884" s="396"/>
      <c r="EJH884" s="396"/>
      <c r="EJI884" s="396"/>
      <c r="EJJ884" s="396"/>
      <c r="EJK884" s="396"/>
      <c r="EJL884" s="396"/>
      <c r="EJM884" s="396"/>
      <c r="EJN884" s="396"/>
      <c r="EJO884" s="396"/>
      <c r="EJP884" s="396"/>
      <c r="EJQ884" s="396"/>
      <c r="EJR884" s="396"/>
      <c r="EJS884" s="396"/>
      <c r="EJT884" s="396"/>
      <c r="EJU884" s="396"/>
      <c r="EJV884" s="396"/>
      <c r="EJW884" s="396"/>
      <c r="EJX884" s="396"/>
      <c r="EJY884" s="396"/>
      <c r="EJZ884" s="396"/>
      <c r="EKA884" s="396"/>
      <c r="EKB884" s="396"/>
      <c r="EKC884" s="396"/>
      <c r="EKD884" s="396"/>
      <c r="EKE884" s="396"/>
      <c r="EKF884" s="396"/>
      <c r="EKG884" s="396"/>
      <c r="EKH884" s="396"/>
      <c r="EKI884" s="396"/>
      <c r="EKJ884" s="396"/>
      <c r="EKK884" s="396"/>
      <c r="EKL884" s="396"/>
      <c r="EKM884" s="396"/>
      <c r="EKN884" s="396"/>
      <c r="EKO884" s="396"/>
      <c r="EKP884" s="396"/>
      <c r="EKQ884" s="396"/>
      <c r="EKR884" s="396"/>
      <c r="EKS884" s="396"/>
      <c r="EKT884" s="396"/>
      <c r="EKU884" s="396"/>
      <c r="EKV884" s="396"/>
      <c r="EKW884" s="396"/>
      <c r="EKX884" s="396"/>
      <c r="EKY884" s="396"/>
      <c r="EKZ884" s="396"/>
      <c r="ELA884" s="396"/>
      <c r="ELB884" s="396"/>
      <c r="ELC884" s="396"/>
      <c r="ELD884" s="396"/>
      <c r="ELE884" s="396"/>
      <c r="ELF884" s="396"/>
      <c r="ELG884" s="396"/>
      <c r="ELH884" s="396"/>
      <c r="ELI884" s="396"/>
      <c r="ELJ884" s="396"/>
      <c r="ELK884" s="396"/>
      <c r="ELL884" s="396"/>
      <c r="ELM884" s="396"/>
      <c r="ELN884" s="396"/>
      <c r="ELO884" s="396"/>
      <c r="ELP884" s="396"/>
      <c r="ELQ884" s="396"/>
      <c r="ELR884" s="396"/>
      <c r="ELS884" s="396"/>
      <c r="ELT884" s="396"/>
      <c r="ELU884" s="396"/>
      <c r="ELV884" s="396"/>
      <c r="ELW884" s="396"/>
      <c r="ELX884" s="396"/>
      <c r="ELY884" s="396"/>
      <c r="ELZ884" s="396"/>
      <c r="EMA884" s="396"/>
      <c r="EMB884" s="396"/>
      <c r="EMC884" s="396"/>
      <c r="EMD884" s="396"/>
      <c r="EME884" s="396"/>
      <c r="EMF884" s="396"/>
      <c r="EMG884" s="396"/>
      <c r="EMH884" s="396"/>
      <c r="EMI884" s="396"/>
      <c r="EMJ884" s="396"/>
      <c r="EMK884" s="396"/>
      <c r="EML884" s="396"/>
      <c r="EMM884" s="396"/>
      <c r="EMN884" s="396"/>
      <c r="EMO884" s="396"/>
      <c r="EMP884" s="396"/>
      <c r="EMQ884" s="396"/>
      <c r="EMR884" s="396"/>
      <c r="EMS884" s="396"/>
      <c r="EMT884" s="396"/>
      <c r="EMU884" s="396"/>
      <c r="EMV884" s="396"/>
      <c r="EMW884" s="396"/>
      <c r="EMX884" s="396"/>
      <c r="EMY884" s="396"/>
      <c r="EMZ884" s="396"/>
      <c r="ENA884" s="396"/>
      <c r="ENB884" s="396"/>
      <c r="ENC884" s="396"/>
      <c r="END884" s="396"/>
      <c r="ENE884" s="396"/>
      <c r="ENF884" s="396"/>
      <c r="ENG884" s="396"/>
      <c r="ENH884" s="396"/>
      <c r="ENI884" s="396"/>
      <c r="ENJ884" s="396"/>
      <c r="ENK884" s="396"/>
      <c r="ENL884" s="396"/>
      <c r="ENM884" s="396"/>
      <c r="ENN884" s="396"/>
      <c r="ENO884" s="396"/>
      <c r="ENP884" s="396"/>
      <c r="ENQ884" s="396"/>
      <c r="ENR884" s="396"/>
      <c r="ENS884" s="396"/>
      <c r="ENT884" s="396"/>
      <c r="ENU884" s="396"/>
      <c r="ENV884" s="396"/>
      <c r="ENW884" s="396"/>
      <c r="ENX884" s="396"/>
      <c r="ENY884" s="396"/>
      <c r="ENZ884" s="396"/>
      <c r="EOA884" s="396"/>
      <c r="EOB884" s="396"/>
      <c r="EOC884" s="396"/>
      <c r="EOD884" s="396"/>
      <c r="EOE884" s="396"/>
      <c r="EOF884" s="396"/>
      <c r="EOG884" s="396"/>
      <c r="EOH884" s="396"/>
      <c r="EOI884" s="396"/>
      <c r="EOJ884" s="396"/>
      <c r="EOK884" s="396"/>
      <c r="EOL884" s="396"/>
      <c r="EOM884" s="396"/>
      <c r="EON884" s="396"/>
      <c r="EOO884" s="396"/>
      <c r="EOP884" s="396"/>
      <c r="EOQ884" s="396"/>
      <c r="EOR884" s="396"/>
      <c r="EOS884" s="396"/>
      <c r="EOT884" s="396"/>
      <c r="EOU884" s="396"/>
      <c r="EOV884" s="396"/>
      <c r="EOW884" s="396"/>
      <c r="EOX884" s="396"/>
      <c r="EOY884" s="396"/>
      <c r="EOZ884" s="396"/>
      <c r="EPA884" s="396"/>
      <c r="EPB884" s="396"/>
      <c r="EPC884" s="396"/>
      <c r="EPD884" s="396"/>
      <c r="EPE884" s="396"/>
      <c r="EPF884" s="396"/>
      <c r="EPG884" s="396"/>
      <c r="EPH884" s="396"/>
      <c r="EPI884" s="396"/>
      <c r="EPJ884" s="396"/>
      <c r="EPK884" s="396"/>
      <c r="EPL884" s="396"/>
      <c r="EPM884" s="396"/>
      <c r="EPN884" s="396"/>
      <c r="EPO884" s="396"/>
      <c r="EPP884" s="396"/>
      <c r="EPQ884" s="396"/>
      <c r="EPR884" s="396"/>
      <c r="EPS884" s="396"/>
      <c r="EPT884" s="396"/>
      <c r="EPU884" s="396"/>
      <c r="EPV884" s="396"/>
      <c r="EPW884" s="396"/>
      <c r="EPX884" s="396"/>
      <c r="EPY884" s="396"/>
      <c r="EPZ884" s="396"/>
      <c r="EQA884" s="396"/>
      <c r="EQB884" s="396"/>
      <c r="EQC884" s="396"/>
      <c r="EQD884" s="396"/>
      <c r="EQE884" s="396"/>
      <c r="EQF884" s="396"/>
      <c r="EQG884" s="396"/>
      <c r="EQH884" s="396"/>
      <c r="EQI884" s="396"/>
      <c r="EQJ884" s="396"/>
      <c r="EQK884" s="396"/>
      <c r="EQL884" s="396"/>
      <c r="EQM884" s="396"/>
      <c r="EQN884" s="396"/>
      <c r="EQO884" s="396"/>
      <c r="EQP884" s="396"/>
      <c r="EQQ884" s="396"/>
      <c r="EQR884" s="396"/>
      <c r="EQS884" s="396"/>
      <c r="EQT884" s="396"/>
      <c r="EQU884" s="396"/>
      <c r="EQV884" s="396"/>
      <c r="EQW884" s="396"/>
      <c r="EQX884" s="396"/>
      <c r="EQY884" s="396"/>
      <c r="EQZ884" s="396"/>
      <c r="ERA884" s="396"/>
      <c r="ERB884" s="396"/>
      <c r="ERC884" s="396"/>
      <c r="ERD884" s="396"/>
      <c r="ERE884" s="396"/>
      <c r="ERF884" s="396"/>
      <c r="ERG884" s="396"/>
      <c r="ERH884" s="396"/>
      <c r="ERI884" s="396"/>
      <c r="ERJ884" s="396"/>
      <c r="ERK884" s="396"/>
      <c r="ERL884" s="396"/>
      <c r="ERM884" s="396"/>
      <c r="ERN884" s="396"/>
      <c r="ERO884" s="396"/>
      <c r="ERP884" s="396"/>
      <c r="ERQ884" s="396"/>
      <c r="ERR884" s="396"/>
      <c r="ERS884" s="396"/>
      <c r="ERT884" s="396"/>
      <c r="ERU884" s="396"/>
      <c r="ERV884" s="396"/>
      <c r="ERW884" s="396"/>
      <c r="ERX884" s="396"/>
      <c r="ERY884" s="396"/>
      <c r="ERZ884" s="396"/>
      <c r="ESA884" s="396"/>
      <c r="ESB884" s="396"/>
      <c r="ESC884" s="396"/>
      <c r="ESD884" s="396"/>
      <c r="ESE884" s="396"/>
      <c r="ESF884" s="396"/>
      <c r="ESG884" s="396"/>
      <c r="ESH884" s="396"/>
      <c r="ESI884" s="396"/>
      <c r="ESJ884" s="396"/>
      <c r="ESK884" s="396"/>
      <c r="ESL884" s="396"/>
      <c r="ESM884" s="396"/>
      <c r="ESN884" s="396"/>
      <c r="ESO884" s="396"/>
      <c r="ESP884" s="396"/>
      <c r="ESQ884" s="396"/>
      <c r="ESR884" s="396"/>
      <c r="ESS884" s="396"/>
      <c r="EST884" s="396"/>
      <c r="ESU884" s="396"/>
      <c r="ESV884" s="396"/>
      <c r="ESW884" s="396"/>
      <c r="ESX884" s="396"/>
      <c r="ESY884" s="396"/>
      <c r="ESZ884" s="396"/>
      <c r="ETA884" s="396"/>
      <c r="ETB884" s="396"/>
      <c r="ETC884" s="396"/>
      <c r="ETD884" s="396"/>
      <c r="ETE884" s="396"/>
      <c r="ETF884" s="396"/>
      <c r="ETG884" s="396"/>
      <c r="ETH884" s="396"/>
      <c r="ETI884" s="396"/>
      <c r="ETJ884" s="396"/>
      <c r="ETK884" s="396"/>
      <c r="ETL884" s="396"/>
      <c r="ETM884" s="396"/>
      <c r="ETN884" s="396"/>
      <c r="ETO884" s="396"/>
      <c r="ETP884" s="396"/>
      <c r="ETQ884" s="396"/>
      <c r="ETR884" s="396"/>
      <c r="ETS884" s="396"/>
      <c r="ETT884" s="396"/>
      <c r="ETU884" s="396"/>
      <c r="ETV884" s="396"/>
      <c r="ETW884" s="396"/>
      <c r="ETX884" s="396"/>
      <c r="ETY884" s="396"/>
      <c r="ETZ884" s="396"/>
      <c r="EUA884" s="396"/>
      <c r="EUB884" s="396"/>
      <c r="EUC884" s="396"/>
      <c r="EUD884" s="396"/>
      <c r="EUE884" s="396"/>
      <c r="EUF884" s="396"/>
      <c r="EUG884" s="396"/>
      <c r="EUH884" s="396"/>
      <c r="EUI884" s="396"/>
      <c r="EUJ884" s="396"/>
      <c r="EUK884" s="396"/>
      <c r="EUL884" s="396"/>
      <c r="EUM884" s="396"/>
      <c r="EUN884" s="396"/>
      <c r="EUO884" s="396"/>
      <c r="EUP884" s="396"/>
      <c r="EUQ884" s="396"/>
      <c r="EUR884" s="396"/>
      <c r="EUS884" s="396"/>
      <c r="EUT884" s="396"/>
      <c r="EUU884" s="396"/>
      <c r="EUV884" s="396"/>
      <c r="EUW884" s="396"/>
      <c r="EUX884" s="396"/>
      <c r="EUY884" s="396"/>
      <c r="EUZ884" s="396"/>
      <c r="EVA884" s="396"/>
      <c r="EVB884" s="396"/>
      <c r="EVC884" s="396"/>
      <c r="EVD884" s="396"/>
      <c r="EVE884" s="396"/>
      <c r="EVF884" s="396"/>
      <c r="EVG884" s="396"/>
      <c r="EVH884" s="396"/>
      <c r="EVI884" s="396"/>
      <c r="EVJ884" s="396"/>
      <c r="EVK884" s="396"/>
      <c r="EVL884" s="396"/>
      <c r="EVM884" s="396"/>
      <c r="EVN884" s="396"/>
      <c r="EVO884" s="396"/>
      <c r="EVP884" s="396"/>
      <c r="EVQ884" s="396"/>
      <c r="EVR884" s="396"/>
      <c r="EVS884" s="396"/>
      <c r="EVT884" s="396"/>
      <c r="EVU884" s="396"/>
      <c r="EVV884" s="396"/>
      <c r="EVW884" s="396"/>
      <c r="EVX884" s="396"/>
      <c r="EVY884" s="396"/>
      <c r="EVZ884" s="396"/>
      <c r="EWA884" s="396"/>
      <c r="EWB884" s="396"/>
      <c r="EWC884" s="396"/>
      <c r="EWD884" s="396"/>
      <c r="EWE884" s="396"/>
      <c r="EWF884" s="396"/>
      <c r="EWG884" s="396"/>
      <c r="EWH884" s="396"/>
      <c r="EWI884" s="396"/>
      <c r="EWJ884" s="396"/>
      <c r="EWK884" s="396"/>
      <c r="EWL884" s="396"/>
      <c r="EWM884" s="396"/>
      <c r="EWN884" s="396"/>
      <c r="EWO884" s="396"/>
      <c r="EWP884" s="396"/>
      <c r="EWQ884" s="396"/>
      <c r="EWR884" s="396"/>
      <c r="EWS884" s="396"/>
      <c r="EWT884" s="396"/>
      <c r="EWU884" s="396"/>
      <c r="EWV884" s="396"/>
      <c r="EWW884" s="396"/>
      <c r="EWX884" s="396"/>
      <c r="EWY884" s="396"/>
      <c r="EWZ884" s="396"/>
      <c r="EXA884" s="396"/>
      <c r="EXB884" s="396"/>
      <c r="EXC884" s="396"/>
      <c r="EXD884" s="396"/>
      <c r="EXE884" s="396"/>
      <c r="EXF884" s="396"/>
      <c r="EXG884" s="396"/>
      <c r="EXH884" s="396"/>
      <c r="EXI884" s="396"/>
      <c r="EXJ884" s="396"/>
      <c r="EXK884" s="396"/>
      <c r="EXL884" s="396"/>
      <c r="EXM884" s="396"/>
      <c r="EXN884" s="396"/>
      <c r="EXO884" s="396"/>
      <c r="EXP884" s="396"/>
      <c r="EXQ884" s="396"/>
      <c r="EXR884" s="396"/>
      <c r="EXS884" s="396"/>
      <c r="EXT884" s="396"/>
      <c r="EXU884" s="396"/>
      <c r="EXV884" s="396"/>
      <c r="EXW884" s="396"/>
      <c r="EXX884" s="396"/>
      <c r="EXY884" s="396"/>
      <c r="EXZ884" s="396"/>
      <c r="EYA884" s="396"/>
      <c r="EYB884" s="396"/>
      <c r="EYC884" s="396"/>
      <c r="EYD884" s="396"/>
      <c r="EYE884" s="396"/>
      <c r="EYF884" s="396"/>
      <c r="EYG884" s="396"/>
      <c r="EYH884" s="396"/>
      <c r="EYI884" s="396"/>
      <c r="EYJ884" s="396"/>
      <c r="EYK884" s="396"/>
      <c r="EYL884" s="396"/>
      <c r="EYM884" s="396"/>
      <c r="EYN884" s="396"/>
      <c r="EYO884" s="396"/>
      <c r="EYP884" s="396"/>
      <c r="EYQ884" s="396"/>
      <c r="EYR884" s="396"/>
      <c r="EYS884" s="396"/>
      <c r="EYT884" s="396"/>
      <c r="EYU884" s="396"/>
      <c r="EYV884" s="396"/>
      <c r="EYW884" s="396"/>
      <c r="EYX884" s="396"/>
      <c r="EYY884" s="396"/>
      <c r="EYZ884" s="396"/>
      <c r="EZA884" s="396"/>
      <c r="EZB884" s="396"/>
      <c r="EZC884" s="396"/>
      <c r="EZD884" s="396"/>
      <c r="EZE884" s="396"/>
      <c r="EZF884" s="396"/>
      <c r="EZG884" s="396"/>
      <c r="EZH884" s="396"/>
      <c r="EZI884" s="396"/>
      <c r="EZJ884" s="396"/>
      <c r="EZK884" s="396"/>
      <c r="EZL884" s="396"/>
      <c r="EZM884" s="396"/>
      <c r="EZN884" s="396"/>
      <c r="EZO884" s="396"/>
      <c r="EZP884" s="396"/>
      <c r="EZQ884" s="396"/>
      <c r="EZR884" s="396"/>
      <c r="EZS884" s="396"/>
      <c r="EZT884" s="396"/>
      <c r="EZU884" s="396"/>
      <c r="EZV884" s="396"/>
      <c r="EZW884" s="396"/>
      <c r="EZX884" s="396"/>
      <c r="EZY884" s="396"/>
      <c r="EZZ884" s="396"/>
      <c r="FAA884" s="396"/>
      <c r="FAB884" s="396"/>
      <c r="FAC884" s="396"/>
      <c r="FAD884" s="396"/>
      <c r="FAE884" s="396"/>
      <c r="FAF884" s="396"/>
      <c r="FAG884" s="396"/>
      <c r="FAH884" s="396"/>
      <c r="FAI884" s="396"/>
      <c r="FAJ884" s="396"/>
      <c r="FAK884" s="396"/>
      <c r="FAL884" s="396"/>
      <c r="FAM884" s="396"/>
      <c r="FAN884" s="396"/>
      <c r="FAO884" s="396"/>
      <c r="FAP884" s="396"/>
      <c r="FAQ884" s="396"/>
      <c r="FAR884" s="396"/>
      <c r="FAS884" s="396"/>
      <c r="FAT884" s="396"/>
      <c r="FAU884" s="396"/>
      <c r="FAV884" s="396"/>
      <c r="FAW884" s="396"/>
      <c r="FAX884" s="396"/>
      <c r="FAY884" s="396"/>
      <c r="FAZ884" s="396"/>
      <c r="FBA884" s="396"/>
      <c r="FBB884" s="396"/>
      <c r="FBC884" s="396"/>
      <c r="FBD884" s="396"/>
      <c r="FBE884" s="396"/>
      <c r="FBF884" s="396"/>
      <c r="FBG884" s="396"/>
      <c r="FBH884" s="396"/>
      <c r="FBI884" s="396"/>
      <c r="FBJ884" s="396"/>
      <c r="FBK884" s="396"/>
      <c r="FBL884" s="396"/>
      <c r="FBM884" s="396"/>
      <c r="FBN884" s="396"/>
      <c r="FBO884" s="396"/>
      <c r="FBP884" s="396"/>
      <c r="FBQ884" s="396"/>
      <c r="FBR884" s="396"/>
      <c r="FBS884" s="396"/>
      <c r="FBT884" s="396"/>
      <c r="FBU884" s="396"/>
      <c r="FBV884" s="396"/>
      <c r="FBW884" s="396"/>
      <c r="FBX884" s="396"/>
      <c r="FBY884" s="396"/>
      <c r="FBZ884" s="396"/>
      <c r="FCA884" s="396"/>
      <c r="FCB884" s="396"/>
      <c r="FCC884" s="396"/>
      <c r="FCD884" s="396"/>
      <c r="FCE884" s="396"/>
      <c r="FCF884" s="396"/>
      <c r="FCG884" s="396"/>
      <c r="FCH884" s="396"/>
      <c r="FCI884" s="396"/>
      <c r="FCJ884" s="396"/>
      <c r="FCK884" s="396"/>
      <c r="FCL884" s="396"/>
      <c r="FCM884" s="396"/>
      <c r="FCN884" s="396"/>
      <c r="FCO884" s="396"/>
      <c r="FCP884" s="396"/>
      <c r="FCQ884" s="396"/>
      <c r="FCR884" s="396"/>
      <c r="FCS884" s="396"/>
      <c r="FCT884" s="396"/>
      <c r="FCU884" s="396"/>
      <c r="FCV884" s="396"/>
      <c r="FCW884" s="396"/>
      <c r="FCX884" s="396"/>
      <c r="FCY884" s="396"/>
      <c r="FCZ884" s="396"/>
      <c r="FDA884" s="396"/>
      <c r="FDB884" s="396"/>
      <c r="FDC884" s="396"/>
      <c r="FDD884" s="396"/>
      <c r="FDE884" s="396"/>
      <c r="FDF884" s="396"/>
      <c r="FDG884" s="396"/>
      <c r="FDH884" s="396"/>
      <c r="FDI884" s="396"/>
      <c r="FDJ884" s="396"/>
      <c r="FDK884" s="396"/>
      <c r="FDL884" s="396"/>
      <c r="FDM884" s="396"/>
      <c r="FDN884" s="396"/>
      <c r="FDO884" s="396"/>
      <c r="FDP884" s="396"/>
      <c r="FDQ884" s="396"/>
      <c r="FDR884" s="396"/>
      <c r="FDS884" s="396"/>
      <c r="FDT884" s="396"/>
      <c r="FDU884" s="396"/>
      <c r="FDV884" s="396"/>
      <c r="FDW884" s="396"/>
      <c r="FDX884" s="396"/>
      <c r="FDY884" s="396"/>
      <c r="FDZ884" s="396"/>
      <c r="FEA884" s="396"/>
      <c r="FEB884" s="396"/>
      <c r="FEC884" s="396"/>
      <c r="FED884" s="396"/>
      <c r="FEE884" s="396"/>
      <c r="FEF884" s="396"/>
      <c r="FEG884" s="396"/>
      <c r="FEH884" s="396"/>
      <c r="FEI884" s="396"/>
      <c r="FEJ884" s="396"/>
      <c r="FEK884" s="396"/>
      <c r="FEL884" s="396"/>
      <c r="FEM884" s="396"/>
      <c r="FEN884" s="396"/>
      <c r="FEO884" s="396"/>
      <c r="FEP884" s="396"/>
      <c r="FEQ884" s="396"/>
      <c r="FER884" s="396"/>
      <c r="FES884" s="396"/>
      <c r="FET884" s="396"/>
      <c r="FEU884" s="396"/>
      <c r="FEV884" s="396"/>
      <c r="FEW884" s="396"/>
      <c r="FEX884" s="396"/>
      <c r="FEY884" s="396"/>
      <c r="FEZ884" s="396"/>
      <c r="FFA884" s="396"/>
      <c r="FFB884" s="396"/>
      <c r="FFC884" s="396"/>
      <c r="FFD884" s="396"/>
      <c r="FFE884" s="396"/>
      <c r="FFF884" s="396"/>
      <c r="FFG884" s="396"/>
      <c r="FFH884" s="396"/>
      <c r="FFI884" s="396"/>
      <c r="FFJ884" s="396"/>
      <c r="FFK884" s="396"/>
      <c r="FFL884" s="396"/>
      <c r="FFM884" s="396"/>
      <c r="FFN884" s="396"/>
      <c r="FFO884" s="396"/>
      <c r="FFP884" s="396"/>
      <c r="FFQ884" s="396"/>
      <c r="FFR884" s="396"/>
      <c r="FFS884" s="396"/>
      <c r="FFT884" s="396"/>
      <c r="FFU884" s="396"/>
      <c r="FFV884" s="396"/>
      <c r="FFW884" s="396"/>
      <c r="FFX884" s="396"/>
      <c r="FFY884" s="396"/>
      <c r="FFZ884" s="396"/>
      <c r="FGA884" s="396"/>
      <c r="FGB884" s="396"/>
      <c r="FGC884" s="396"/>
      <c r="FGD884" s="396"/>
      <c r="FGE884" s="396"/>
      <c r="FGF884" s="396"/>
      <c r="FGG884" s="396"/>
      <c r="FGH884" s="396"/>
      <c r="FGI884" s="396"/>
      <c r="FGJ884" s="396"/>
      <c r="FGK884" s="396"/>
      <c r="FGL884" s="396"/>
      <c r="FGM884" s="396"/>
      <c r="FGN884" s="396"/>
      <c r="FGO884" s="396"/>
      <c r="FGP884" s="396"/>
      <c r="FGQ884" s="396"/>
      <c r="FGR884" s="396"/>
      <c r="FGS884" s="396"/>
      <c r="FGT884" s="396"/>
      <c r="FGU884" s="396"/>
      <c r="FGV884" s="396"/>
      <c r="FGW884" s="396"/>
      <c r="FGX884" s="396"/>
      <c r="FGY884" s="396"/>
      <c r="FGZ884" s="396"/>
      <c r="FHA884" s="396"/>
      <c r="FHB884" s="396"/>
      <c r="FHC884" s="396"/>
      <c r="FHD884" s="396"/>
      <c r="FHE884" s="396"/>
      <c r="FHF884" s="396"/>
      <c r="FHG884" s="396"/>
      <c r="FHH884" s="396"/>
      <c r="FHI884" s="396"/>
      <c r="FHJ884" s="396"/>
      <c r="FHK884" s="396"/>
      <c r="FHL884" s="396"/>
      <c r="FHM884" s="396"/>
      <c r="FHN884" s="396"/>
      <c r="FHO884" s="396"/>
      <c r="FHP884" s="396"/>
      <c r="FHQ884" s="396"/>
      <c r="FHR884" s="396"/>
      <c r="FHS884" s="396"/>
      <c r="FHT884" s="396"/>
      <c r="FHU884" s="396"/>
      <c r="FHV884" s="396"/>
      <c r="FHW884" s="396"/>
      <c r="FHX884" s="396"/>
      <c r="FHY884" s="396"/>
      <c r="FHZ884" s="396"/>
      <c r="FIA884" s="396"/>
      <c r="FIB884" s="396"/>
      <c r="FIC884" s="396"/>
      <c r="FID884" s="396"/>
      <c r="FIE884" s="396"/>
      <c r="FIF884" s="396"/>
      <c r="FIG884" s="396"/>
      <c r="FIH884" s="396"/>
      <c r="FII884" s="396"/>
      <c r="FIJ884" s="396"/>
      <c r="FIK884" s="396"/>
      <c r="FIL884" s="396"/>
      <c r="FIM884" s="396"/>
      <c r="FIN884" s="396"/>
      <c r="FIO884" s="396"/>
      <c r="FIP884" s="396"/>
      <c r="FIQ884" s="396"/>
      <c r="FIR884" s="396"/>
      <c r="FIS884" s="396"/>
      <c r="FIT884" s="396"/>
      <c r="FIU884" s="396"/>
      <c r="FIV884" s="396"/>
      <c r="FIW884" s="396"/>
      <c r="FIX884" s="396"/>
      <c r="FIY884" s="396"/>
      <c r="FIZ884" s="396"/>
      <c r="FJA884" s="396"/>
      <c r="FJB884" s="396"/>
      <c r="FJC884" s="396"/>
      <c r="FJD884" s="396"/>
      <c r="FJE884" s="396"/>
      <c r="FJF884" s="396"/>
      <c r="FJG884" s="396"/>
      <c r="FJH884" s="396"/>
      <c r="FJI884" s="396"/>
      <c r="FJJ884" s="396"/>
      <c r="FJK884" s="396"/>
      <c r="FJL884" s="396"/>
      <c r="FJM884" s="396"/>
      <c r="FJN884" s="396"/>
      <c r="FJO884" s="396"/>
      <c r="FJP884" s="396"/>
      <c r="FJQ884" s="396"/>
      <c r="FJR884" s="396"/>
      <c r="FJS884" s="396"/>
      <c r="FJT884" s="396"/>
      <c r="FJU884" s="396"/>
      <c r="FJV884" s="396"/>
      <c r="FJW884" s="396"/>
      <c r="FJX884" s="396"/>
      <c r="FJY884" s="396"/>
      <c r="FJZ884" s="396"/>
      <c r="FKA884" s="396"/>
      <c r="FKB884" s="396"/>
      <c r="FKC884" s="396"/>
      <c r="FKD884" s="396"/>
      <c r="FKE884" s="396"/>
      <c r="FKF884" s="396"/>
      <c r="FKG884" s="396"/>
      <c r="FKH884" s="396"/>
      <c r="FKI884" s="396"/>
      <c r="FKJ884" s="396"/>
      <c r="FKK884" s="396"/>
      <c r="FKL884" s="396"/>
      <c r="FKM884" s="396"/>
      <c r="FKN884" s="396"/>
      <c r="FKO884" s="396"/>
      <c r="FKP884" s="396"/>
      <c r="FKQ884" s="396"/>
      <c r="FKR884" s="396"/>
      <c r="FKS884" s="396"/>
      <c r="FKT884" s="396"/>
      <c r="FKU884" s="396"/>
      <c r="FKV884" s="396"/>
      <c r="FKW884" s="396"/>
      <c r="FKX884" s="396"/>
      <c r="FKY884" s="396"/>
      <c r="FKZ884" s="396"/>
      <c r="FLA884" s="396"/>
      <c r="FLB884" s="396"/>
      <c r="FLC884" s="396"/>
      <c r="FLD884" s="396"/>
      <c r="FLE884" s="396"/>
      <c r="FLF884" s="396"/>
      <c r="FLG884" s="396"/>
      <c r="FLH884" s="396"/>
      <c r="FLI884" s="396"/>
      <c r="FLJ884" s="396"/>
      <c r="FLK884" s="396"/>
      <c r="FLL884" s="396"/>
      <c r="FLM884" s="396"/>
      <c r="FLN884" s="396"/>
      <c r="FLO884" s="396"/>
      <c r="FLP884" s="396"/>
      <c r="FLQ884" s="396"/>
      <c r="FLR884" s="396"/>
      <c r="FLS884" s="396"/>
      <c r="FLT884" s="396"/>
      <c r="FLU884" s="396"/>
      <c r="FLV884" s="396"/>
      <c r="FLW884" s="396"/>
      <c r="FLX884" s="396"/>
      <c r="FLY884" s="396"/>
      <c r="FLZ884" s="396"/>
      <c r="FMA884" s="396"/>
      <c r="FMB884" s="396"/>
      <c r="FMC884" s="396"/>
      <c r="FMD884" s="396"/>
      <c r="FME884" s="396"/>
      <c r="FMF884" s="396"/>
      <c r="FMG884" s="396"/>
      <c r="FMH884" s="396"/>
      <c r="FMI884" s="396"/>
      <c r="FMJ884" s="396"/>
      <c r="FMK884" s="396"/>
      <c r="FML884" s="396"/>
      <c r="FMM884" s="396"/>
      <c r="FMN884" s="396"/>
      <c r="FMO884" s="396"/>
      <c r="FMP884" s="396"/>
      <c r="FMQ884" s="396"/>
      <c r="FMR884" s="396"/>
      <c r="FMS884" s="396"/>
      <c r="FMT884" s="396"/>
      <c r="FMU884" s="396"/>
      <c r="FMV884" s="396"/>
      <c r="FMW884" s="396"/>
      <c r="FMX884" s="396"/>
      <c r="FMY884" s="396"/>
      <c r="FMZ884" s="396"/>
      <c r="FNA884" s="396"/>
      <c r="FNB884" s="396"/>
      <c r="FNC884" s="396"/>
      <c r="FND884" s="396"/>
      <c r="FNE884" s="396"/>
      <c r="FNF884" s="396"/>
      <c r="FNG884" s="396"/>
      <c r="FNH884" s="396"/>
      <c r="FNI884" s="396"/>
      <c r="FNJ884" s="396"/>
      <c r="FNK884" s="396"/>
      <c r="FNL884" s="396"/>
      <c r="FNM884" s="396"/>
      <c r="FNN884" s="396"/>
      <c r="FNO884" s="396"/>
      <c r="FNP884" s="396"/>
      <c r="FNQ884" s="396"/>
      <c r="FNR884" s="396"/>
      <c r="FNS884" s="396"/>
      <c r="FNT884" s="396"/>
      <c r="FNU884" s="396"/>
      <c r="FNV884" s="396"/>
      <c r="FNW884" s="396"/>
      <c r="FNX884" s="396"/>
      <c r="FNY884" s="396"/>
      <c r="FNZ884" s="396"/>
      <c r="FOA884" s="396"/>
      <c r="FOB884" s="396"/>
      <c r="FOC884" s="396"/>
      <c r="FOD884" s="396"/>
      <c r="FOE884" s="396"/>
      <c r="FOF884" s="396"/>
      <c r="FOG884" s="396"/>
      <c r="FOH884" s="396"/>
      <c r="FOI884" s="396"/>
      <c r="FOJ884" s="396"/>
      <c r="FOK884" s="396"/>
      <c r="FOL884" s="396"/>
      <c r="FOM884" s="396"/>
      <c r="FON884" s="396"/>
      <c r="FOO884" s="396"/>
      <c r="FOP884" s="396"/>
      <c r="FOQ884" s="396"/>
      <c r="FOR884" s="396"/>
      <c r="FOS884" s="396"/>
      <c r="FOT884" s="396"/>
      <c r="FOU884" s="396"/>
      <c r="FOV884" s="396"/>
      <c r="FOW884" s="396"/>
      <c r="FOX884" s="396"/>
      <c r="FOY884" s="396"/>
      <c r="FOZ884" s="396"/>
      <c r="FPA884" s="396"/>
      <c r="FPB884" s="396"/>
      <c r="FPC884" s="396"/>
      <c r="FPD884" s="396"/>
      <c r="FPE884" s="396"/>
      <c r="FPF884" s="396"/>
      <c r="FPG884" s="396"/>
      <c r="FPH884" s="396"/>
      <c r="FPI884" s="396"/>
      <c r="FPJ884" s="396"/>
      <c r="FPK884" s="396"/>
      <c r="FPL884" s="396"/>
      <c r="FPM884" s="396"/>
      <c r="FPN884" s="396"/>
      <c r="FPO884" s="396"/>
      <c r="FPP884" s="396"/>
      <c r="FPQ884" s="396"/>
      <c r="FPR884" s="396"/>
      <c r="FPS884" s="396"/>
      <c r="FPT884" s="396"/>
      <c r="FPU884" s="396"/>
      <c r="FPV884" s="396"/>
      <c r="FPW884" s="396"/>
      <c r="FPX884" s="396"/>
      <c r="FPY884" s="396"/>
      <c r="FPZ884" s="396"/>
      <c r="FQA884" s="396"/>
      <c r="FQB884" s="396"/>
      <c r="FQC884" s="396"/>
      <c r="FQD884" s="396"/>
      <c r="FQE884" s="396"/>
      <c r="FQF884" s="396"/>
      <c r="FQG884" s="396"/>
      <c r="FQH884" s="396"/>
      <c r="FQI884" s="396"/>
      <c r="FQJ884" s="396"/>
      <c r="FQK884" s="396"/>
      <c r="FQL884" s="396"/>
      <c r="FQM884" s="396"/>
      <c r="FQN884" s="396"/>
      <c r="FQO884" s="396"/>
      <c r="FQP884" s="396"/>
      <c r="FQQ884" s="396"/>
      <c r="FQR884" s="396"/>
      <c r="FQS884" s="396"/>
      <c r="FQT884" s="396"/>
      <c r="FQU884" s="396"/>
      <c r="FQV884" s="396"/>
      <c r="FQW884" s="396"/>
      <c r="FQX884" s="396"/>
      <c r="FQY884" s="396"/>
      <c r="FQZ884" s="396"/>
      <c r="FRA884" s="396"/>
      <c r="FRB884" s="396"/>
      <c r="FRC884" s="396"/>
      <c r="FRD884" s="396"/>
      <c r="FRE884" s="396"/>
      <c r="FRF884" s="396"/>
      <c r="FRG884" s="396"/>
      <c r="FRH884" s="396"/>
      <c r="FRI884" s="396"/>
      <c r="FRJ884" s="396"/>
      <c r="FRK884" s="396"/>
      <c r="FRL884" s="396"/>
      <c r="FRM884" s="396"/>
      <c r="FRN884" s="396"/>
      <c r="FRO884" s="396"/>
      <c r="FRP884" s="396"/>
      <c r="FRQ884" s="396"/>
      <c r="FRR884" s="396"/>
      <c r="FRS884" s="396"/>
      <c r="FRT884" s="396"/>
      <c r="FRU884" s="396"/>
      <c r="FRV884" s="396"/>
      <c r="FRW884" s="396"/>
      <c r="FRX884" s="396"/>
      <c r="FRY884" s="396"/>
      <c r="FRZ884" s="396"/>
      <c r="FSA884" s="396"/>
      <c r="FSB884" s="396"/>
      <c r="FSC884" s="396"/>
      <c r="FSD884" s="396"/>
      <c r="FSE884" s="396"/>
      <c r="FSF884" s="396"/>
      <c r="FSG884" s="396"/>
      <c r="FSH884" s="396"/>
      <c r="FSI884" s="396"/>
      <c r="FSJ884" s="396"/>
      <c r="FSK884" s="396"/>
      <c r="FSL884" s="396"/>
      <c r="FSM884" s="396"/>
      <c r="FSN884" s="396"/>
      <c r="FSO884" s="396"/>
      <c r="FSP884" s="396"/>
      <c r="FSQ884" s="396"/>
      <c r="FSR884" s="396"/>
      <c r="FSS884" s="396"/>
      <c r="FST884" s="396"/>
      <c r="FSU884" s="396"/>
      <c r="FSV884" s="396"/>
      <c r="FSW884" s="396"/>
      <c r="FSX884" s="396"/>
      <c r="FSY884" s="396"/>
      <c r="FSZ884" s="396"/>
      <c r="FTA884" s="396"/>
      <c r="FTB884" s="396"/>
      <c r="FTC884" s="396"/>
      <c r="FTD884" s="396"/>
      <c r="FTE884" s="396"/>
      <c r="FTF884" s="396"/>
      <c r="FTG884" s="396"/>
      <c r="FTH884" s="396"/>
      <c r="FTI884" s="396"/>
      <c r="FTJ884" s="396"/>
      <c r="FTK884" s="396"/>
      <c r="FTL884" s="396"/>
      <c r="FTM884" s="396"/>
      <c r="FTN884" s="396"/>
      <c r="FTO884" s="396"/>
      <c r="FTP884" s="396"/>
      <c r="FTQ884" s="396"/>
      <c r="FTR884" s="396"/>
      <c r="FTS884" s="396"/>
      <c r="FTT884" s="396"/>
      <c r="FTU884" s="396"/>
      <c r="FTV884" s="396"/>
      <c r="FTW884" s="396"/>
      <c r="FTX884" s="396"/>
      <c r="FTY884" s="396"/>
      <c r="FTZ884" s="396"/>
      <c r="FUA884" s="396"/>
      <c r="FUB884" s="396"/>
      <c r="FUC884" s="396"/>
      <c r="FUD884" s="396"/>
      <c r="FUE884" s="396"/>
      <c r="FUF884" s="396"/>
      <c r="FUG884" s="396"/>
      <c r="FUH884" s="396"/>
      <c r="FUI884" s="396"/>
      <c r="FUJ884" s="396"/>
      <c r="FUK884" s="396"/>
      <c r="FUL884" s="396"/>
      <c r="FUM884" s="396"/>
      <c r="FUN884" s="396"/>
      <c r="FUO884" s="396"/>
      <c r="FUP884" s="396"/>
      <c r="FUQ884" s="396"/>
      <c r="FUR884" s="396"/>
      <c r="FUS884" s="396"/>
      <c r="FUT884" s="396"/>
      <c r="FUU884" s="396"/>
      <c r="FUV884" s="396"/>
      <c r="FUW884" s="396"/>
      <c r="FUX884" s="396"/>
      <c r="FUY884" s="396"/>
      <c r="FUZ884" s="396"/>
      <c r="FVA884" s="396"/>
      <c r="FVB884" s="396"/>
      <c r="FVC884" s="396"/>
      <c r="FVD884" s="396"/>
      <c r="FVE884" s="396"/>
      <c r="FVF884" s="396"/>
      <c r="FVG884" s="396"/>
      <c r="FVH884" s="396"/>
      <c r="FVI884" s="396"/>
      <c r="FVJ884" s="396"/>
      <c r="FVK884" s="396"/>
      <c r="FVL884" s="396"/>
      <c r="FVM884" s="396"/>
      <c r="FVN884" s="396"/>
      <c r="FVO884" s="396"/>
      <c r="FVP884" s="396"/>
      <c r="FVQ884" s="396"/>
      <c r="FVR884" s="396"/>
      <c r="FVS884" s="396"/>
      <c r="FVT884" s="396"/>
      <c r="FVU884" s="396"/>
      <c r="FVV884" s="396"/>
      <c r="FVW884" s="396"/>
      <c r="FVX884" s="396"/>
      <c r="FVY884" s="396"/>
      <c r="FVZ884" s="396"/>
      <c r="FWA884" s="396"/>
      <c r="FWB884" s="396"/>
      <c r="FWC884" s="396"/>
      <c r="FWD884" s="396"/>
      <c r="FWE884" s="396"/>
      <c r="FWF884" s="396"/>
      <c r="FWG884" s="396"/>
      <c r="FWH884" s="396"/>
      <c r="FWI884" s="396"/>
      <c r="FWJ884" s="396"/>
      <c r="FWK884" s="396"/>
      <c r="FWL884" s="396"/>
      <c r="FWM884" s="396"/>
      <c r="FWN884" s="396"/>
      <c r="FWO884" s="396"/>
      <c r="FWP884" s="396"/>
      <c r="FWQ884" s="396"/>
      <c r="FWR884" s="396"/>
      <c r="FWS884" s="396"/>
      <c r="FWT884" s="396"/>
      <c r="FWU884" s="396"/>
      <c r="FWV884" s="396"/>
      <c r="FWW884" s="396"/>
      <c r="FWX884" s="396"/>
      <c r="FWY884" s="396"/>
      <c r="FWZ884" s="396"/>
      <c r="FXA884" s="396"/>
      <c r="FXB884" s="396"/>
      <c r="FXC884" s="396"/>
      <c r="FXD884" s="396"/>
      <c r="FXE884" s="396"/>
      <c r="FXF884" s="396"/>
      <c r="FXG884" s="396"/>
      <c r="FXH884" s="396"/>
      <c r="FXI884" s="396"/>
      <c r="FXJ884" s="396"/>
      <c r="FXK884" s="396"/>
      <c r="FXL884" s="396"/>
      <c r="FXM884" s="396"/>
      <c r="FXN884" s="396"/>
      <c r="FXO884" s="396"/>
      <c r="FXP884" s="396"/>
      <c r="FXQ884" s="396"/>
      <c r="FXR884" s="396"/>
      <c r="FXS884" s="396"/>
      <c r="FXT884" s="396"/>
      <c r="FXU884" s="396"/>
      <c r="FXV884" s="396"/>
      <c r="FXW884" s="396"/>
      <c r="FXX884" s="396"/>
      <c r="FXY884" s="396"/>
      <c r="FXZ884" s="396"/>
      <c r="FYA884" s="396"/>
      <c r="FYB884" s="396"/>
      <c r="FYC884" s="396"/>
      <c r="FYD884" s="396"/>
      <c r="FYE884" s="396"/>
      <c r="FYF884" s="396"/>
      <c r="FYG884" s="396"/>
      <c r="FYH884" s="396"/>
      <c r="FYI884" s="396"/>
      <c r="FYJ884" s="396"/>
      <c r="FYK884" s="396"/>
      <c r="FYL884" s="396"/>
      <c r="FYM884" s="396"/>
      <c r="FYN884" s="396"/>
      <c r="FYO884" s="396"/>
      <c r="FYP884" s="396"/>
      <c r="FYQ884" s="396"/>
      <c r="FYR884" s="396"/>
      <c r="FYS884" s="396"/>
      <c r="FYT884" s="396"/>
      <c r="FYU884" s="396"/>
      <c r="FYV884" s="396"/>
      <c r="FYW884" s="396"/>
      <c r="FYX884" s="396"/>
      <c r="FYY884" s="396"/>
      <c r="FYZ884" s="396"/>
      <c r="FZA884" s="396"/>
      <c r="FZB884" s="396"/>
      <c r="FZC884" s="396"/>
      <c r="FZD884" s="396"/>
      <c r="FZE884" s="396"/>
      <c r="FZF884" s="396"/>
      <c r="FZG884" s="396"/>
      <c r="FZH884" s="396"/>
      <c r="FZI884" s="396"/>
      <c r="FZJ884" s="396"/>
      <c r="FZK884" s="396"/>
      <c r="FZL884" s="396"/>
      <c r="FZM884" s="396"/>
      <c r="FZN884" s="396"/>
      <c r="FZO884" s="396"/>
      <c r="FZP884" s="396"/>
      <c r="FZQ884" s="396"/>
      <c r="FZR884" s="396"/>
      <c r="FZS884" s="396"/>
      <c r="FZT884" s="396"/>
      <c r="FZU884" s="396"/>
      <c r="FZV884" s="396"/>
      <c r="FZW884" s="396"/>
      <c r="FZX884" s="396"/>
      <c r="FZY884" s="396"/>
      <c r="FZZ884" s="396"/>
      <c r="GAA884" s="396"/>
      <c r="GAB884" s="396"/>
      <c r="GAC884" s="396"/>
      <c r="GAD884" s="396"/>
      <c r="GAE884" s="396"/>
      <c r="GAF884" s="396"/>
      <c r="GAG884" s="396"/>
      <c r="GAH884" s="396"/>
      <c r="GAI884" s="396"/>
      <c r="GAJ884" s="396"/>
      <c r="GAK884" s="396"/>
      <c r="GAL884" s="396"/>
      <c r="GAM884" s="396"/>
      <c r="GAN884" s="396"/>
      <c r="GAO884" s="396"/>
      <c r="GAP884" s="396"/>
      <c r="GAQ884" s="396"/>
      <c r="GAR884" s="396"/>
      <c r="GAS884" s="396"/>
      <c r="GAT884" s="396"/>
      <c r="GAU884" s="396"/>
      <c r="GAV884" s="396"/>
      <c r="GAW884" s="396"/>
      <c r="GAX884" s="396"/>
      <c r="GAY884" s="396"/>
      <c r="GAZ884" s="396"/>
      <c r="GBA884" s="396"/>
      <c r="GBB884" s="396"/>
      <c r="GBC884" s="396"/>
      <c r="GBD884" s="396"/>
      <c r="GBE884" s="396"/>
      <c r="GBF884" s="396"/>
      <c r="GBG884" s="396"/>
      <c r="GBH884" s="396"/>
      <c r="GBI884" s="396"/>
      <c r="GBJ884" s="396"/>
      <c r="GBK884" s="396"/>
      <c r="GBL884" s="396"/>
      <c r="GBM884" s="396"/>
      <c r="GBN884" s="396"/>
      <c r="GBO884" s="396"/>
      <c r="GBP884" s="396"/>
      <c r="GBQ884" s="396"/>
      <c r="GBR884" s="396"/>
      <c r="GBS884" s="396"/>
      <c r="GBT884" s="396"/>
      <c r="GBU884" s="396"/>
      <c r="GBV884" s="396"/>
      <c r="GBW884" s="396"/>
      <c r="GBX884" s="396"/>
      <c r="GBY884" s="396"/>
      <c r="GBZ884" s="396"/>
      <c r="GCA884" s="396"/>
      <c r="GCB884" s="396"/>
      <c r="GCC884" s="396"/>
      <c r="GCD884" s="396"/>
      <c r="GCE884" s="396"/>
      <c r="GCF884" s="396"/>
      <c r="GCG884" s="396"/>
      <c r="GCH884" s="396"/>
      <c r="GCI884" s="396"/>
      <c r="GCJ884" s="396"/>
      <c r="GCK884" s="396"/>
      <c r="GCL884" s="396"/>
      <c r="GCM884" s="396"/>
      <c r="GCN884" s="396"/>
      <c r="GCO884" s="396"/>
      <c r="GCP884" s="396"/>
      <c r="GCQ884" s="396"/>
      <c r="GCR884" s="396"/>
      <c r="GCS884" s="396"/>
      <c r="GCT884" s="396"/>
      <c r="GCU884" s="396"/>
      <c r="GCV884" s="396"/>
      <c r="GCW884" s="396"/>
      <c r="GCX884" s="396"/>
      <c r="GCY884" s="396"/>
      <c r="GCZ884" s="396"/>
      <c r="GDA884" s="396"/>
      <c r="GDB884" s="396"/>
      <c r="GDC884" s="396"/>
      <c r="GDD884" s="396"/>
      <c r="GDE884" s="396"/>
      <c r="GDF884" s="396"/>
      <c r="GDG884" s="396"/>
      <c r="GDH884" s="396"/>
      <c r="GDI884" s="396"/>
      <c r="GDJ884" s="396"/>
      <c r="GDK884" s="396"/>
      <c r="GDL884" s="396"/>
      <c r="GDM884" s="396"/>
      <c r="GDN884" s="396"/>
      <c r="GDO884" s="396"/>
      <c r="GDP884" s="396"/>
      <c r="GDQ884" s="396"/>
      <c r="GDR884" s="396"/>
      <c r="GDS884" s="396"/>
      <c r="GDT884" s="396"/>
      <c r="GDU884" s="396"/>
      <c r="GDV884" s="396"/>
      <c r="GDW884" s="396"/>
      <c r="GDX884" s="396"/>
      <c r="GDY884" s="396"/>
      <c r="GDZ884" s="396"/>
      <c r="GEA884" s="396"/>
      <c r="GEB884" s="396"/>
      <c r="GEC884" s="396"/>
      <c r="GED884" s="396"/>
      <c r="GEE884" s="396"/>
      <c r="GEF884" s="396"/>
      <c r="GEG884" s="396"/>
      <c r="GEH884" s="396"/>
      <c r="GEI884" s="396"/>
      <c r="GEJ884" s="396"/>
      <c r="GEK884" s="396"/>
      <c r="GEL884" s="396"/>
      <c r="GEM884" s="396"/>
      <c r="GEN884" s="396"/>
      <c r="GEO884" s="396"/>
      <c r="GEP884" s="396"/>
      <c r="GEQ884" s="396"/>
      <c r="GER884" s="396"/>
      <c r="GES884" s="396"/>
      <c r="GET884" s="396"/>
      <c r="GEU884" s="396"/>
      <c r="GEV884" s="396"/>
      <c r="GEW884" s="396"/>
      <c r="GEX884" s="396"/>
      <c r="GEY884" s="396"/>
      <c r="GEZ884" s="396"/>
      <c r="GFA884" s="396"/>
      <c r="GFB884" s="396"/>
      <c r="GFC884" s="396"/>
      <c r="GFD884" s="396"/>
      <c r="GFE884" s="396"/>
      <c r="GFF884" s="396"/>
      <c r="GFG884" s="396"/>
      <c r="GFH884" s="396"/>
      <c r="GFI884" s="396"/>
      <c r="GFJ884" s="396"/>
      <c r="GFK884" s="396"/>
      <c r="GFL884" s="396"/>
      <c r="GFM884" s="396"/>
      <c r="GFN884" s="396"/>
      <c r="GFO884" s="396"/>
      <c r="GFP884" s="396"/>
      <c r="GFQ884" s="396"/>
      <c r="GFR884" s="396"/>
      <c r="GFS884" s="396"/>
      <c r="GFT884" s="396"/>
      <c r="GFU884" s="396"/>
      <c r="GFV884" s="396"/>
      <c r="GFW884" s="396"/>
      <c r="GFX884" s="396"/>
      <c r="GFY884" s="396"/>
      <c r="GFZ884" s="396"/>
      <c r="GGA884" s="396"/>
      <c r="GGB884" s="396"/>
      <c r="GGC884" s="396"/>
      <c r="GGD884" s="396"/>
      <c r="GGE884" s="396"/>
      <c r="GGF884" s="396"/>
      <c r="GGG884" s="396"/>
      <c r="GGH884" s="396"/>
      <c r="GGI884" s="396"/>
      <c r="GGJ884" s="396"/>
      <c r="GGK884" s="396"/>
      <c r="GGL884" s="396"/>
      <c r="GGM884" s="396"/>
      <c r="GGN884" s="396"/>
      <c r="GGO884" s="396"/>
      <c r="GGP884" s="396"/>
      <c r="GGQ884" s="396"/>
      <c r="GGR884" s="396"/>
      <c r="GGS884" s="396"/>
      <c r="GGT884" s="396"/>
      <c r="GGU884" s="396"/>
      <c r="GGV884" s="396"/>
      <c r="GGW884" s="396"/>
      <c r="GGX884" s="396"/>
      <c r="GGY884" s="396"/>
      <c r="GGZ884" s="396"/>
      <c r="GHA884" s="396"/>
      <c r="GHB884" s="396"/>
      <c r="GHC884" s="396"/>
      <c r="GHD884" s="396"/>
      <c r="GHE884" s="396"/>
      <c r="GHF884" s="396"/>
      <c r="GHG884" s="396"/>
      <c r="GHH884" s="396"/>
      <c r="GHI884" s="396"/>
      <c r="GHJ884" s="396"/>
      <c r="GHK884" s="396"/>
      <c r="GHL884" s="396"/>
      <c r="GHM884" s="396"/>
      <c r="GHN884" s="396"/>
      <c r="GHO884" s="396"/>
      <c r="GHP884" s="396"/>
      <c r="GHQ884" s="396"/>
      <c r="GHR884" s="396"/>
      <c r="GHS884" s="396"/>
      <c r="GHT884" s="396"/>
      <c r="GHU884" s="396"/>
      <c r="GHV884" s="396"/>
      <c r="GHW884" s="396"/>
      <c r="GHX884" s="396"/>
      <c r="GHY884" s="396"/>
      <c r="GHZ884" s="396"/>
      <c r="GIA884" s="396"/>
      <c r="GIB884" s="396"/>
      <c r="GIC884" s="396"/>
      <c r="GID884" s="396"/>
      <c r="GIE884" s="396"/>
      <c r="GIF884" s="396"/>
      <c r="GIG884" s="396"/>
      <c r="GIH884" s="396"/>
      <c r="GII884" s="396"/>
      <c r="GIJ884" s="396"/>
      <c r="GIK884" s="396"/>
      <c r="GIL884" s="396"/>
      <c r="GIM884" s="396"/>
      <c r="GIN884" s="396"/>
      <c r="GIO884" s="396"/>
      <c r="GIP884" s="396"/>
      <c r="GIQ884" s="396"/>
      <c r="GIR884" s="396"/>
      <c r="GIS884" s="396"/>
      <c r="GIT884" s="396"/>
      <c r="GIU884" s="396"/>
      <c r="GIV884" s="396"/>
      <c r="GIW884" s="396"/>
      <c r="GIX884" s="396"/>
      <c r="GIY884" s="396"/>
      <c r="GIZ884" s="396"/>
      <c r="GJA884" s="396"/>
      <c r="GJB884" s="396"/>
      <c r="GJC884" s="396"/>
      <c r="GJD884" s="396"/>
      <c r="GJE884" s="396"/>
      <c r="GJF884" s="396"/>
      <c r="GJG884" s="396"/>
      <c r="GJH884" s="396"/>
      <c r="GJI884" s="396"/>
      <c r="GJJ884" s="396"/>
      <c r="GJK884" s="396"/>
      <c r="GJL884" s="396"/>
      <c r="GJM884" s="396"/>
      <c r="GJN884" s="396"/>
      <c r="GJO884" s="396"/>
      <c r="GJP884" s="396"/>
      <c r="GJQ884" s="396"/>
      <c r="GJR884" s="396"/>
      <c r="GJS884" s="396"/>
      <c r="GJT884" s="396"/>
      <c r="GJU884" s="396"/>
      <c r="GJV884" s="396"/>
      <c r="GJW884" s="396"/>
      <c r="GJX884" s="396"/>
      <c r="GJY884" s="396"/>
      <c r="GJZ884" s="396"/>
      <c r="GKA884" s="396"/>
      <c r="GKB884" s="396"/>
      <c r="GKC884" s="396"/>
      <c r="GKD884" s="396"/>
      <c r="GKE884" s="396"/>
      <c r="GKF884" s="396"/>
      <c r="GKG884" s="396"/>
      <c r="GKH884" s="396"/>
      <c r="GKI884" s="396"/>
      <c r="GKJ884" s="396"/>
      <c r="GKK884" s="396"/>
      <c r="GKL884" s="396"/>
      <c r="GKM884" s="396"/>
      <c r="GKN884" s="396"/>
      <c r="GKO884" s="396"/>
      <c r="GKP884" s="396"/>
      <c r="GKQ884" s="396"/>
      <c r="GKR884" s="396"/>
      <c r="GKS884" s="396"/>
      <c r="GKT884" s="396"/>
      <c r="GKU884" s="396"/>
      <c r="GKV884" s="396"/>
      <c r="GKW884" s="396"/>
      <c r="GKX884" s="396"/>
      <c r="GKY884" s="396"/>
      <c r="GKZ884" s="396"/>
      <c r="GLA884" s="396"/>
      <c r="GLB884" s="396"/>
      <c r="GLC884" s="396"/>
      <c r="GLD884" s="396"/>
      <c r="GLE884" s="396"/>
      <c r="GLF884" s="396"/>
      <c r="GLG884" s="396"/>
      <c r="GLH884" s="396"/>
      <c r="GLI884" s="396"/>
      <c r="GLJ884" s="396"/>
      <c r="GLK884" s="396"/>
      <c r="GLL884" s="396"/>
      <c r="GLM884" s="396"/>
      <c r="GLN884" s="396"/>
      <c r="GLO884" s="396"/>
      <c r="GLP884" s="396"/>
      <c r="GLQ884" s="396"/>
      <c r="GLR884" s="396"/>
      <c r="GLS884" s="396"/>
      <c r="GLT884" s="396"/>
      <c r="GLU884" s="396"/>
      <c r="GLV884" s="396"/>
      <c r="GLW884" s="396"/>
      <c r="GLX884" s="396"/>
      <c r="GLY884" s="396"/>
      <c r="GLZ884" s="396"/>
      <c r="GMA884" s="396"/>
      <c r="GMB884" s="396"/>
      <c r="GMC884" s="396"/>
      <c r="GMD884" s="396"/>
      <c r="GME884" s="396"/>
      <c r="GMF884" s="396"/>
      <c r="GMG884" s="396"/>
      <c r="GMH884" s="396"/>
      <c r="GMI884" s="396"/>
      <c r="GMJ884" s="396"/>
      <c r="GMK884" s="396"/>
      <c r="GML884" s="396"/>
      <c r="GMM884" s="396"/>
      <c r="GMN884" s="396"/>
      <c r="GMO884" s="396"/>
      <c r="GMP884" s="396"/>
      <c r="GMQ884" s="396"/>
      <c r="GMR884" s="396"/>
      <c r="GMS884" s="396"/>
      <c r="GMT884" s="396"/>
      <c r="GMU884" s="396"/>
      <c r="GMV884" s="396"/>
      <c r="GMW884" s="396"/>
      <c r="GMX884" s="396"/>
      <c r="GMY884" s="396"/>
      <c r="GMZ884" s="396"/>
      <c r="GNA884" s="396"/>
      <c r="GNB884" s="396"/>
      <c r="GNC884" s="396"/>
      <c r="GND884" s="396"/>
      <c r="GNE884" s="396"/>
      <c r="GNF884" s="396"/>
      <c r="GNG884" s="396"/>
      <c r="GNH884" s="396"/>
      <c r="GNI884" s="396"/>
      <c r="GNJ884" s="396"/>
      <c r="GNK884" s="396"/>
      <c r="GNL884" s="396"/>
      <c r="GNM884" s="396"/>
      <c r="GNN884" s="396"/>
      <c r="GNO884" s="396"/>
      <c r="GNP884" s="396"/>
      <c r="GNQ884" s="396"/>
      <c r="GNR884" s="396"/>
      <c r="GNS884" s="396"/>
      <c r="GNT884" s="396"/>
      <c r="GNU884" s="396"/>
      <c r="GNV884" s="396"/>
      <c r="GNW884" s="396"/>
      <c r="GNX884" s="396"/>
      <c r="GNY884" s="396"/>
      <c r="GNZ884" s="396"/>
      <c r="GOA884" s="396"/>
      <c r="GOB884" s="396"/>
      <c r="GOC884" s="396"/>
      <c r="GOD884" s="396"/>
      <c r="GOE884" s="396"/>
      <c r="GOF884" s="396"/>
      <c r="GOG884" s="396"/>
      <c r="GOH884" s="396"/>
      <c r="GOI884" s="396"/>
      <c r="GOJ884" s="396"/>
      <c r="GOK884" s="396"/>
      <c r="GOL884" s="396"/>
      <c r="GOM884" s="396"/>
      <c r="GON884" s="396"/>
      <c r="GOO884" s="396"/>
      <c r="GOP884" s="396"/>
      <c r="GOQ884" s="396"/>
      <c r="GOR884" s="396"/>
      <c r="GOS884" s="396"/>
      <c r="GOT884" s="396"/>
      <c r="GOU884" s="396"/>
      <c r="GOV884" s="396"/>
      <c r="GOW884" s="396"/>
      <c r="GOX884" s="396"/>
      <c r="GOY884" s="396"/>
      <c r="GOZ884" s="396"/>
      <c r="GPA884" s="396"/>
      <c r="GPB884" s="396"/>
      <c r="GPC884" s="396"/>
      <c r="GPD884" s="396"/>
      <c r="GPE884" s="396"/>
      <c r="GPF884" s="396"/>
      <c r="GPG884" s="396"/>
      <c r="GPH884" s="396"/>
      <c r="GPI884" s="396"/>
      <c r="GPJ884" s="396"/>
      <c r="GPK884" s="396"/>
      <c r="GPL884" s="396"/>
      <c r="GPM884" s="396"/>
      <c r="GPN884" s="396"/>
      <c r="GPO884" s="396"/>
      <c r="GPP884" s="396"/>
      <c r="GPQ884" s="396"/>
      <c r="GPR884" s="396"/>
      <c r="GPS884" s="396"/>
      <c r="GPT884" s="396"/>
      <c r="GPU884" s="396"/>
      <c r="GPV884" s="396"/>
      <c r="GPW884" s="396"/>
      <c r="GPX884" s="396"/>
      <c r="GPY884" s="396"/>
      <c r="GPZ884" s="396"/>
      <c r="GQA884" s="396"/>
      <c r="GQB884" s="396"/>
      <c r="GQC884" s="396"/>
      <c r="GQD884" s="396"/>
      <c r="GQE884" s="396"/>
      <c r="GQF884" s="396"/>
      <c r="GQG884" s="396"/>
      <c r="GQH884" s="396"/>
      <c r="GQI884" s="396"/>
      <c r="GQJ884" s="396"/>
      <c r="GQK884" s="396"/>
      <c r="GQL884" s="396"/>
      <c r="GQM884" s="396"/>
      <c r="GQN884" s="396"/>
      <c r="GQO884" s="396"/>
      <c r="GQP884" s="396"/>
      <c r="GQQ884" s="396"/>
      <c r="GQR884" s="396"/>
      <c r="GQS884" s="396"/>
      <c r="GQT884" s="396"/>
      <c r="GQU884" s="396"/>
      <c r="GQV884" s="396"/>
      <c r="GQW884" s="396"/>
      <c r="GQX884" s="396"/>
      <c r="GQY884" s="396"/>
      <c r="GQZ884" s="396"/>
      <c r="GRA884" s="396"/>
      <c r="GRB884" s="396"/>
      <c r="GRC884" s="396"/>
      <c r="GRD884" s="396"/>
      <c r="GRE884" s="396"/>
      <c r="GRF884" s="396"/>
      <c r="GRG884" s="396"/>
      <c r="GRH884" s="396"/>
      <c r="GRI884" s="396"/>
      <c r="GRJ884" s="396"/>
      <c r="GRK884" s="396"/>
      <c r="GRL884" s="396"/>
      <c r="GRM884" s="396"/>
      <c r="GRN884" s="396"/>
      <c r="GRO884" s="396"/>
      <c r="GRP884" s="396"/>
      <c r="GRQ884" s="396"/>
      <c r="GRR884" s="396"/>
      <c r="GRS884" s="396"/>
      <c r="GRT884" s="396"/>
      <c r="GRU884" s="396"/>
      <c r="GRV884" s="396"/>
      <c r="GRW884" s="396"/>
      <c r="GRX884" s="396"/>
      <c r="GRY884" s="396"/>
      <c r="GRZ884" s="396"/>
      <c r="GSA884" s="396"/>
      <c r="GSB884" s="396"/>
      <c r="GSC884" s="396"/>
      <c r="GSD884" s="396"/>
      <c r="GSE884" s="396"/>
      <c r="GSF884" s="396"/>
      <c r="GSG884" s="396"/>
      <c r="GSH884" s="396"/>
      <c r="GSI884" s="396"/>
      <c r="GSJ884" s="396"/>
      <c r="GSK884" s="396"/>
      <c r="GSL884" s="396"/>
      <c r="GSM884" s="396"/>
      <c r="GSN884" s="396"/>
      <c r="GSO884" s="396"/>
      <c r="GSP884" s="396"/>
      <c r="GSQ884" s="396"/>
      <c r="GSR884" s="396"/>
      <c r="GSS884" s="396"/>
      <c r="GST884" s="396"/>
      <c r="GSU884" s="396"/>
      <c r="GSV884" s="396"/>
      <c r="GSW884" s="396"/>
      <c r="GSX884" s="396"/>
      <c r="GSY884" s="396"/>
      <c r="GSZ884" s="396"/>
      <c r="GTA884" s="396"/>
      <c r="GTB884" s="396"/>
      <c r="GTC884" s="396"/>
      <c r="GTD884" s="396"/>
      <c r="GTE884" s="396"/>
      <c r="GTF884" s="396"/>
      <c r="GTG884" s="396"/>
      <c r="GTH884" s="396"/>
      <c r="GTI884" s="396"/>
      <c r="GTJ884" s="396"/>
      <c r="GTK884" s="396"/>
      <c r="GTL884" s="396"/>
      <c r="GTM884" s="396"/>
      <c r="GTN884" s="396"/>
      <c r="GTO884" s="396"/>
      <c r="GTP884" s="396"/>
      <c r="GTQ884" s="396"/>
      <c r="GTR884" s="396"/>
      <c r="GTS884" s="396"/>
      <c r="GTT884" s="396"/>
      <c r="GTU884" s="396"/>
      <c r="GTV884" s="396"/>
      <c r="GTW884" s="396"/>
      <c r="GTX884" s="396"/>
      <c r="GTY884" s="396"/>
      <c r="GTZ884" s="396"/>
      <c r="GUA884" s="396"/>
      <c r="GUB884" s="396"/>
      <c r="GUC884" s="396"/>
      <c r="GUD884" s="396"/>
      <c r="GUE884" s="396"/>
      <c r="GUF884" s="396"/>
      <c r="GUG884" s="396"/>
      <c r="GUH884" s="396"/>
      <c r="GUI884" s="396"/>
      <c r="GUJ884" s="396"/>
      <c r="GUK884" s="396"/>
      <c r="GUL884" s="396"/>
      <c r="GUM884" s="396"/>
      <c r="GUN884" s="396"/>
      <c r="GUO884" s="396"/>
      <c r="GUP884" s="396"/>
      <c r="GUQ884" s="396"/>
      <c r="GUR884" s="396"/>
      <c r="GUS884" s="396"/>
      <c r="GUT884" s="396"/>
      <c r="GUU884" s="396"/>
      <c r="GUV884" s="396"/>
      <c r="GUW884" s="396"/>
      <c r="GUX884" s="396"/>
      <c r="GUY884" s="396"/>
      <c r="GUZ884" s="396"/>
      <c r="GVA884" s="396"/>
      <c r="GVB884" s="396"/>
      <c r="GVC884" s="396"/>
      <c r="GVD884" s="396"/>
      <c r="GVE884" s="396"/>
      <c r="GVF884" s="396"/>
      <c r="GVG884" s="396"/>
      <c r="GVH884" s="396"/>
      <c r="GVI884" s="396"/>
      <c r="GVJ884" s="396"/>
      <c r="GVK884" s="396"/>
      <c r="GVL884" s="396"/>
      <c r="GVM884" s="396"/>
      <c r="GVN884" s="396"/>
      <c r="GVO884" s="396"/>
      <c r="GVP884" s="396"/>
      <c r="GVQ884" s="396"/>
      <c r="GVR884" s="396"/>
      <c r="GVS884" s="396"/>
      <c r="GVT884" s="396"/>
      <c r="GVU884" s="396"/>
      <c r="GVV884" s="396"/>
      <c r="GVW884" s="396"/>
      <c r="GVX884" s="396"/>
      <c r="GVY884" s="396"/>
      <c r="GVZ884" s="396"/>
      <c r="GWA884" s="396"/>
      <c r="GWB884" s="396"/>
      <c r="GWC884" s="396"/>
      <c r="GWD884" s="396"/>
      <c r="GWE884" s="396"/>
      <c r="GWF884" s="396"/>
      <c r="GWG884" s="396"/>
      <c r="GWH884" s="396"/>
      <c r="GWI884" s="396"/>
      <c r="GWJ884" s="396"/>
      <c r="GWK884" s="396"/>
      <c r="GWL884" s="396"/>
      <c r="GWM884" s="396"/>
      <c r="GWN884" s="396"/>
      <c r="GWO884" s="396"/>
      <c r="GWP884" s="396"/>
      <c r="GWQ884" s="396"/>
      <c r="GWR884" s="396"/>
      <c r="GWS884" s="396"/>
      <c r="GWT884" s="396"/>
      <c r="GWU884" s="396"/>
      <c r="GWV884" s="396"/>
      <c r="GWW884" s="396"/>
      <c r="GWX884" s="396"/>
      <c r="GWY884" s="396"/>
      <c r="GWZ884" s="396"/>
      <c r="GXA884" s="396"/>
      <c r="GXB884" s="396"/>
      <c r="GXC884" s="396"/>
      <c r="GXD884" s="396"/>
      <c r="GXE884" s="396"/>
      <c r="GXF884" s="396"/>
      <c r="GXG884" s="396"/>
      <c r="GXH884" s="396"/>
      <c r="GXI884" s="396"/>
      <c r="GXJ884" s="396"/>
      <c r="GXK884" s="396"/>
      <c r="GXL884" s="396"/>
      <c r="GXM884" s="396"/>
      <c r="GXN884" s="396"/>
      <c r="GXO884" s="396"/>
      <c r="GXP884" s="396"/>
      <c r="GXQ884" s="396"/>
      <c r="GXR884" s="396"/>
      <c r="GXS884" s="396"/>
      <c r="GXT884" s="396"/>
      <c r="GXU884" s="396"/>
      <c r="GXV884" s="396"/>
      <c r="GXW884" s="396"/>
      <c r="GXX884" s="396"/>
      <c r="GXY884" s="396"/>
      <c r="GXZ884" s="396"/>
      <c r="GYA884" s="396"/>
      <c r="GYB884" s="396"/>
      <c r="GYC884" s="396"/>
      <c r="GYD884" s="396"/>
      <c r="GYE884" s="396"/>
      <c r="GYF884" s="396"/>
      <c r="GYG884" s="396"/>
      <c r="GYH884" s="396"/>
      <c r="GYI884" s="396"/>
      <c r="GYJ884" s="396"/>
      <c r="GYK884" s="396"/>
      <c r="GYL884" s="396"/>
      <c r="GYM884" s="396"/>
      <c r="GYN884" s="396"/>
      <c r="GYO884" s="396"/>
      <c r="GYP884" s="396"/>
      <c r="GYQ884" s="396"/>
      <c r="GYR884" s="396"/>
      <c r="GYS884" s="396"/>
      <c r="GYT884" s="396"/>
      <c r="GYU884" s="396"/>
      <c r="GYV884" s="396"/>
      <c r="GYW884" s="396"/>
      <c r="GYX884" s="396"/>
      <c r="GYY884" s="396"/>
      <c r="GYZ884" s="396"/>
      <c r="GZA884" s="396"/>
      <c r="GZB884" s="396"/>
      <c r="GZC884" s="396"/>
      <c r="GZD884" s="396"/>
      <c r="GZE884" s="396"/>
      <c r="GZF884" s="396"/>
      <c r="GZG884" s="396"/>
      <c r="GZH884" s="396"/>
      <c r="GZI884" s="396"/>
      <c r="GZJ884" s="396"/>
      <c r="GZK884" s="396"/>
      <c r="GZL884" s="396"/>
      <c r="GZM884" s="396"/>
      <c r="GZN884" s="396"/>
      <c r="GZO884" s="396"/>
      <c r="GZP884" s="396"/>
      <c r="GZQ884" s="396"/>
      <c r="GZR884" s="396"/>
      <c r="GZS884" s="396"/>
      <c r="GZT884" s="396"/>
      <c r="GZU884" s="396"/>
      <c r="GZV884" s="396"/>
      <c r="GZW884" s="396"/>
      <c r="GZX884" s="396"/>
      <c r="GZY884" s="396"/>
      <c r="GZZ884" s="396"/>
      <c r="HAA884" s="396"/>
      <c r="HAB884" s="396"/>
      <c r="HAC884" s="396"/>
      <c r="HAD884" s="396"/>
      <c r="HAE884" s="396"/>
      <c r="HAF884" s="396"/>
      <c r="HAG884" s="396"/>
      <c r="HAH884" s="396"/>
      <c r="HAI884" s="396"/>
      <c r="HAJ884" s="396"/>
      <c r="HAK884" s="396"/>
      <c r="HAL884" s="396"/>
      <c r="HAM884" s="396"/>
      <c r="HAN884" s="396"/>
      <c r="HAO884" s="396"/>
      <c r="HAP884" s="396"/>
      <c r="HAQ884" s="396"/>
      <c r="HAR884" s="396"/>
      <c r="HAS884" s="396"/>
      <c r="HAT884" s="396"/>
      <c r="HAU884" s="396"/>
      <c r="HAV884" s="396"/>
      <c r="HAW884" s="396"/>
      <c r="HAX884" s="396"/>
      <c r="HAY884" s="396"/>
      <c r="HAZ884" s="396"/>
      <c r="HBA884" s="396"/>
      <c r="HBB884" s="396"/>
      <c r="HBC884" s="396"/>
      <c r="HBD884" s="396"/>
      <c r="HBE884" s="396"/>
      <c r="HBF884" s="396"/>
      <c r="HBG884" s="396"/>
      <c r="HBH884" s="396"/>
      <c r="HBI884" s="396"/>
      <c r="HBJ884" s="396"/>
      <c r="HBK884" s="396"/>
      <c r="HBL884" s="396"/>
      <c r="HBM884" s="396"/>
      <c r="HBN884" s="396"/>
      <c r="HBO884" s="396"/>
      <c r="HBP884" s="396"/>
      <c r="HBQ884" s="396"/>
      <c r="HBR884" s="396"/>
      <c r="HBS884" s="396"/>
      <c r="HBT884" s="396"/>
      <c r="HBU884" s="396"/>
      <c r="HBV884" s="396"/>
      <c r="HBW884" s="396"/>
      <c r="HBX884" s="396"/>
      <c r="HBY884" s="396"/>
      <c r="HBZ884" s="396"/>
      <c r="HCA884" s="396"/>
      <c r="HCB884" s="396"/>
      <c r="HCC884" s="396"/>
      <c r="HCD884" s="396"/>
      <c r="HCE884" s="396"/>
      <c r="HCF884" s="396"/>
      <c r="HCG884" s="396"/>
      <c r="HCH884" s="396"/>
      <c r="HCI884" s="396"/>
      <c r="HCJ884" s="396"/>
      <c r="HCK884" s="396"/>
      <c r="HCL884" s="396"/>
      <c r="HCM884" s="396"/>
      <c r="HCN884" s="396"/>
      <c r="HCO884" s="396"/>
      <c r="HCP884" s="396"/>
      <c r="HCQ884" s="396"/>
      <c r="HCR884" s="396"/>
      <c r="HCS884" s="396"/>
      <c r="HCT884" s="396"/>
      <c r="HCU884" s="396"/>
      <c r="HCV884" s="396"/>
      <c r="HCW884" s="396"/>
      <c r="HCX884" s="396"/>
      <c r="HCY884" s="396"/>
      <c r="HCZ884" s="396"/>
      <c r="HDA884" s="396"/>
      <c r="HDB884" s="396"/>
      <c r="HDC884" s="396"/>
      <c r="HDD884" s="396"/>
      <c r="HDE884" s="396"/>
      <c r="HDF884" s="396"/>
      <c r="HDG884" s="396"/>
      <c r="HDH884" s="396"/>
      <c r="HDI884" s="396"/>
      <c r="HDJ884" s="396"/>
      <c r="HDK884" s="396"/>
      <c r="HDL884" s="396"/>
      <c r="HDM884" s="396"/>
      <c r="HDN884" s="396"/>
      <c r="HDO884" s="396"/>
      <c r="HDP884" s="396"/>
      <c r="HDQ884" s="396"/>
      <c r="HDR884" s="396"/>
      <c r="HDS884" s="396"/>
      <c r="HDT884" s="396"/>
      <c r="HDU884" s="396"/>
      <c r="HDV884" s="396"/>
      <c r="HDW884" s="396"/>
      <c r="HDX884" s="396"/>
      <c r="HDY884" s="396"/>
      <c r="HDZ884" s="396"/>
      <c r="HEA884" s="396"/>
      <c r="HEB884" s="396"/>
      <c r="HEC884" s="396"/>
      <c r="HED884" s="396"/>
      <c r="HEE884" s="396"/>
      <c r="HEF884" s="396"/>
      <c r="HEG884" s="396"/>
      <c r="HEH884" s="396"/>
      <c r="HEI884" s="396"/>
      <c r="HEJ884" s="396"/>
      <c r="HEK884" s="396"/>
      <c r="HEL884" s="396"/>
      <c r="HEM884" s="396"/>
      <c r="HEN884" s="396"/>
      <c r="HEO884" s="396"/>
      <c r="HEP884" s="396"/>
      <c r="HEQ884" s="396"/>
      <c r="HER884" s="396"/>
      <c r="HES884" s="396"/>
      <c r="HET884" s="396"/>
      <c r="HEU884" s="396"/>
      <c r="HEV884" s="396"/>
      <c r="HEW884" s="396"/>
      <c r="HEX884" s="396"/>
      <c r="HEY884" s="396"/>
      <c r="HEZ884" s="396"/>
      <c r="HFA884" s="396"/>
      <c r="HFB884" s="396"/>
      <c r="HFC884" s="396"/>
      <c r="HFD884" s="396"/>
      <c r="HFE884" s="396"/>
      <c r="HFF884" s="396"/>
      <c r="HFG884" s="396"/>
      <c r="HFH884" s="396"/>
      <c r="HFI884" s="396"/>
      <c r="HFJ884" s="396"/>
      <c r="HFK884" s="396"/>
      <c r="HFL884" s="396"/>
      <c r="HFM884" s="396"/>
      <c r="HFN884" s="396"/>
      <c r="HFO884" s="396"/>
      <c r="HFP884" s="396"/>
      <c r="HFQ884" s="396"/>
      <c r="HFR884" s="396"/>
      <c r="HFS884" s="396"/>
      <c r="HFT884" s="396"/>
      <c r="HFU884" s="396"/>
      <c r="HFV884" s="396"/>
      <c r="HFW884" s="396"/>
      <c r="HFX884" s="396"/>
      <c r="HFY884" s="396"/>
      <c r="HFZ884" s="396"/>
      <c r="HGA884" s="396"/>
      <c r="HGB884" s="396"/>
      <c r="HGC884" s="396"/>
      <c r="HGD884" s="396"/>
      <c r="HGE884" s="396"/>
      <c r="HGF884" s="396"/>
      <c r="HGG884" s="396"/>
      <c r="HGH884" s="396"/>
      <c r="HGI884" s="396"/>
      <c r="HGJ884" s="396"/>
      <c r="HGK884" s="396"/>
      <c r="HGL884" s="396"/>
      <c r="HGM884" s="396"/>
      <c r="HGN884" s="396"/>
      <c r="HGO884" s="396"/>
      <c r="HGP884" s="396"/>
      <c r="HGQ884" s="396"/>
      <c r="HGR884" s="396"/>
      <c r="HGS884" s="396"/>
      <c r="HGT884" s="396"/>
      <c r="HGU884" s="396"/>
      <c r="HGV884" s="396"/>
      <c r="HGW884" s="396"/>
      <c r="HGX884" s="396"/>
      <c r="HGY884" s="396"/>
      <c r="HGZ884" s="396"/>
      <c r="HHA884" s="396"/>
      <c r="HHB884" s="396"/>
      <c r="HHC884" s="396"/>
      <c r="HHD884" s="396"/>
      <c r="HHE884" s="396"/>
      <c r="HHF884" s="396"/>
      <c r="HHG884" s="396"/>
      <c r="HHH884" s="396"/>
      <c r="HHI884" s="396"/>
      <c r="HHJ884" s="396"/>
      <c r="HHK884" s="396"/>
      <c r="HHL884" s="396"/>
      <c r="HHM884" s="396"/>
      <c r="HHN884" s="396"/>
      <c r="HHO884" s="396"/>
      <c r="HHP884" s="396"/>
      <c r="HHQ884" s="396"/>
      <c r="HHR884" s="396"/>
      <c r="HHS884" s="396"/>
      <c r="HHT884" s="396"/>
      <c r="HHU884" s="396"/>
      <c r="HHV884" s="396"/>
      <c r="HHW884" s="396"/>
      <c r="HHX884" s="396"/>
      <c r="HHY884" s="396"/>
      <c r="HHZ884" s="396"/>
      <c r="HIA884" s="396"/>
      <c r="HIB884" s="396"/>
      <c r="HIC884" s="396"/>
      <c r="HID884" s="396"/>
      <c r="HIE884" s="396"/>
      <c r="HIF884" s="396"/>
      <c r="HIG884" s="396"/>
      <c r="HIH884" s="396"/>
      <c r="HII884" s="396"/>
      <c r="HIJ884" s="396"/>
      <c r="HIK884" s="396"/>
      <c r="HIL884" s="396"/>
      <c r="HIM884" s="396"/>
      <c r="HIN884" s="396"/>
      <c r="HIO884" s="396"/>
      <c r="HIP884" s="396"/>
      <c r="HIQ884" s="396"/>
      <c r="HIR884" s="396"/>
      <c r="HIS884" s="396"/>
      <c r="HIT884" s="396"/>
      <c r="HIU884" s="396"/>
      <c r="HIV884" s="396"/>
      <c r="HIW884" s="396"/>
      <c r="HIX884" s="396"/>
      <c r="HIY884" s="396"/>
      <c r="HIZ884" s="396"/>
      <c r="HJA884" s="396"/>
      <c r="HJB884" s="396"/>
      <c r="HJC884" s="396"/>
      <c r="HJD884" s="396"/>
      <c r="HJE884" s="396"/>
      <c r="HJF884" s="396"/>
      <c r="HJG884" s="396"/>
      <c r="HJH884" s="396"/>
      <c r="HJI884" s="396"/>
      <c r="HJJ884" s="396"/>
      <c r="HJK884" s="396"/>
      <c r="HJL884" s="396"/>
      <c r="HJM884" s="396"/>
      <c r="HJN884" s="396"/>
      <c r="HJO884" s="396"/>
      <c r="HJP884" s="396"/>
      <c r="HJQ884" s="396"/>
      <c r="HJR884" s="396"/>
      <c r="HJS884" s="396"/>
      <c r="HJT884" s="396"/>
      <c r="HJU884" s="396"/>
      <c r="HJV884" s="396"/>
      <c r="HJW884" s="396"/>
      <c r="HJX884" s="396"/>
      <c r="HJY884" s="396"/>
      <c r="HJZ884" s="396"/>
      <c r="HKA884" s="396"/>
      <c r="HKB884" s="396"/>
      <c r="HKC884" s="396"/>
      <c r="HKD884" s="396"/>
      <c r="HKE884" s="396"/>
      <c r="HKF884" s="396"/>
      <c r="HKG884" s="396"/>
      <c r="HKH884" s="396"/>
      <c r="HKI884" s="396"/>
      <c r="HKJ884" s="396"/>
      <c r="HKK884" s="396"/>
      <c r="HKL884" s="396"/>
      <c r="HKM884" s="396"/>
      <c r="HKN884" s="396"/>
      <c r="HKO884" s="396"/>
      <c r="HKP884" s="396"/>
      <c r="HKQ884" s="396"/>
      <c r="HKR884" s="396"/>
      <c r="HKS884" s="396"/>
      <c r="HKT884" s="396"/>
      <c r="HKU884" s="396"/>
      <c r="HKV884" s="396"/>
      <c r="HKW884" s="396"/>
      <c r="HKX884" s="396"/>
      <c r="HKY884" s="396"/>
      <c r="HKZ884" s="396"/>
      <c r="HLA884" s="396"/>
      <c r="HLB884" s="396"/>
      <c r="HLC884" s="396"/>
      <c r="HLD884" s="396"/>
      <c r="HLE884" s="396"/>
      <c r="HLF884" s="396"/>
      <c r="HLG884" s="396"/>
      <c r="HLH884" s="396"/>
      <c r="HLI884" s="396"/>
      <c r="HLJ884" s="396"/>
      <c r="HLK884" s="396"/>
      <c r="HLL884" s="396"/>
      <c r="HLM884" s="396"/>
      <c r="HLN884" s="396"/>
      <c r="HLO884" s="396"/>
      <c r="HLP884" s="396"/>
      <c r="HLQ884" s="396"/>
      <c r="HLR884" s="396"/>
      <c r="HLS884" s="396"/>
      <c r="HLT884" s="396"/>
      <c r="HLU884" s="396"/>
      <c r="HLV884" s="396"/>
      <c r="HLW884" s="396"/>
      <c r="HLX884" s="396"/>
      <c r="HLY884" s="396"/>
      <c r="HLZ884" s="396"/>
      <c r="HMA884" s="396"/>
      <c r="HMB884" s="396"/>
      <c r="HMC884" s="396"/>
      <c r="HMD884" s="396"/>
      <c r="HME884" s="396"/>
      <c r="HMF884" s="396"/>
      <c r="HMG884" s="396"/>
      <c r="HMH884" s="396"/>
      <c r="HMI884" s="396"/>
      <c r="HMJ884" s="396"/>
      <c r="HMK884" s="396"/>
      <c r="HML884" s="396"/>
      <c r="HMM884" s="396"/>
      <c r="HMN884" s="396"/>
      <c r="HMO884" s="396"/>
      <c r="HMP884" s="396"/>
      <c r="HMQ884" s="396"/>
      <c r="HMR884" s="396"/>
      <c r="HMS884" s="396"/>
      <c r="HMT884" s="396"/>
      <c r="HMU884" s="396"/>
      <c r="HMV884" s="396"/>
      <c r="HMW884" s="396"/>
      <c r="HMX884" s="396"/>
      <c r="HMY884" s="396"/>
      <c r="HMZ884" s="396"/>
      <c r="HNA884" s="396"/>
      <c r="HNB884" s="396"/>
      <c r="HNC884" s="396"/>
      <c r="HND884" s="396"/>
      <c r="HNE884" s="396"/>
      <c r="HNF884" s="396"/>
      <c r="HNG884" s="396"/>
      <c r="HNH884" s="396"/>
      <c r="HNI884" s="396"/>
      <c r="HNJ884" s="396"/>
      <c r="HNK884" s="396"/>
      <c r="HNL884" s="396"/>
      <c r="HNM884" s="396"/>
      <c r="HNN884" s="396"/>
      <c r="HNO884" s="396"/>
      <c r="HNP884" s="396"/>
      <c r="HNQ884" s="396"/>
      <c r="HNR884" s="396"/>
      <c r="HNS884" s="396"/>
      <c r="HNT884" s="396"/>
      <c r="HNU884" s="396"/>
      <c r="HNV884" s="396"/>
      <c r="HNW884" s="396"/>
      <c r="HNX884" s="396"/>
      <c r="HNY884" s="396"/>
      <c r="HNZ884" s="396"/>
      <c r="HOA884" s="396"/>
      <c r="HOB884" s="396"/>
      <c r="HOC884" s="396"/>
      <c r="HOD884" s="396"/>
      <c r="HOE884" s="396"/>
      <c r="HOF884" s="396"/>
      <c r="HOG884" s="396"/>
      <c r="HOH884" s="396"/>
      <c r="HOI884" s="396"/>
      <c r="HOJ884" s="396"/>
      <c r="HOK884" s="396"/>
      <c r="HOL884" s="396"/>
      <c r="HOM884" s="396"/>
      <c r="HON884" s="396"/>
      <c r="HOO884" s="396"/>
      <c r="HOP884" s="396"/>
      <c r="HOQ884" s="396"/>
      <c r="HOR884" s="396"/>
      <c r="HOS884" s="396"/>
      <c r="HOT884" s="396"/>
      <c r="HOU884" s="396"/>
      <c r="HOV884" s="396"/>
      <c r="HOW884" s="396"/>
      <c r="HOX884" s="396"/>
      <c r="HOY884" s="396"/>
      <c r="HOZ884" s="396"/>
      <c r="HPA884" s="396"/>
      <c r="HPB884" s="396"/>
      <c r="HPC884" s="396"/>
      <c r="HPD884" s="396"/>
      <c r="HPE884" s="396"/>
      <c r="HPF884" s="396"/>
      <c r="HPG884" s="396"/>
      <c r="HPH884" s="396"/>
      <c r="HPI884" s="396"/>
      <c r="HPJ884" s="396"/>
      <c r="HPK884" s="396"/>
      <c r="HPL884" s="396"/>
      <c r="HPM884" s="396"/>
      <c r="HPN884" s="396"/>
      <c r="HPO884" s="396"/>
      <c r="HPP884" s="396"/>
      <c r="HPQ884" s="396"/>
      <c r="HPR884" s="396"/>
      <c r="HPS884" s="396"/>
      <c r="HPT884" s="396"/>
      <c r="HPU884" s="396"/>
      <c r="HPV884" s="396"/>
      <c r="HPW884" s="396"/>
      <c r="HPX884" s="396"/>
      <c r="HPY884" s="396"/>
      <c r="HPZ884" s="396"/>
      <c r="HQA884" s="396"/>
      <c r="HQB884" s="396"/>
      <c r="HQC884" s="396"/>
      <c r="HQD884" s="396"/>
      <c r="HQE884" s="396"/>
      <c r="HQF884" s="396"/>
      <c r="HQG884" s="396"/>
      <c r="HQH884" s="396"/>
      <c r="HQI884" s="396"/>
      <c r="HQJ884" s="396"/>
      <c r="HQK884" s="396"/>
      <c r="HQL884" s="396"/>
      <c r="HQM884" s="396"/>
      <c r="HQN884" s="396"/>
      <c r="HQO884" s="396"/>
      <c r="HQP884" s="396"/>
      <c r="HQQ884" s="396"/>
      <c r="HQR884" s="396"/>
      <c r="HQS884" s="396"/>
      <c r="HQT884" s="396"/>
      <c r="HQU884" s="396"/>
      <c r="HQV884" s="396"/>
      <c r="HQW884" s="396"/>
      <c r="HQX884" s="396"/>
      <c r="HQY884" s="396"/>
      <c r="HQZ884" s="396"/>
      <c r="HRA884" s="396"/>
      <c r="HRB884" s="396"/>
      <c r="HRC884" s="396"/>
      <c r="HRD884" s="396"/>
      <c r="HRE884" s="396"/>
      <c r="HRF884" s="396"/>
      <c r="HRG884" s="396"/>
      <c r="HRH884" s="396"/>
      <c r="HRI884" s="396"/>
      <c r="HRJ884" s="396"/>
      <c r="HRK884" s="396"/>
      <c r="HRL884" s="396"/>
      <c r="HRM884" s="396"/>
      <c r="HRN884" s="396"/>
      <c r="HRO884" s="396"/>
      <c r="HRP884" s="396"/>
      <c r="HRQ884" s="396"/>
      <c r="HRR884" s="396"/>
      <c r="HRS884" s="396"/>
      <c r="HRT884" s="396"/>
      <c r="HRU884" s="396"/>
      <c r="HRV884" s="396"/>
      <c r="HRW884" s="396"/>
      <c r="HRX884" s="396"/>
      <c r="HRY884" s="396"/>
      <c r="HRZ884" s="396"/>
      <c r="HSA884" s="396"/>
      <c r="HSB884" s="396"/>
      <c r="HSC884" s="396"/>
      <c r="HSD884" s="396"/>
      <c r="HSE884" s="396"/>
      <c r="HSF884" s="396"/>
      <c r="HSG884" s="396"/>
      <c r="HSH884" s="396"/>
      <c r="HSI884" s="396"/>
      <c r="HSJ884" s="396"/>
      <c r="HSK884" s="396"/>
      <c r="HSL884" s="396"/>
      <c r="HSM884" s="396"/>
      <c r="HSN884" s="396"/>
      <c r="HSO884" s="396"/>
      <c r="HSP884" s="396"/>
      <c r="HSQ884" s="396"/>
      <c r="HSR884" s="396"/>
      <c r="HSS884" s="396"/>
      <c r="HST884" s="396"/>
      <c r="HSU884" s="396"/>
      <c r="HSV884" s="396"/>
      <c r="HSW884" s="396"/>
      <c r="HSX884" s="396"/>
      <c r="HSY884" s="396"/>
      <c r="HSZ884" s="396"/>
      <c r="HTA884" s="396"/>
      <c r="HTB884" s="396"/>
      <c r="HTC884" s="396"/>
      <c r="HTD884" s="396"/>
      <c r="HTE884" s="396"/>
      <c r="HTF884" s="396"/>
      <c r="HTG884" s="396"/>
      <c r="HTH884" s="396"/>
      <c r="HTI884" s="396"/>
      <c r="HTJ884" s="396"/>
      <c r="HTK884" s="396"/>
      <c r="HTL884" s="396"/>
      <c r="HTM884" s="396"/>
      <c r="HTN884" s="396"/>
      <c r="HTO884" s="396"/>
      <c r="HTP884" s="396"/>
      <c r="HTQ884" s="396"/>
      <c r="HTR884" s="396"/>
      <c r="HTS884" s="396"/>
      <c r="HTT884" s="396"/>
      <c r="HTU884" s="396"/>
      <c r="HTV884" s="396"/>
      <c r="HTW884" s="396"/>
      <c r="HTX884" s="396"/>
      <c r="HTY884" s="396"/>
      <c r="HTZ884" s="396"/>
      <c r="HUA884" s="396"/>
      <c r="HUB884" s="396"/>
      <c r="HUC884" s="396"/>
      <c r="HUD884" s="396"/>
      <c r="HUE884" s="396"/>
      <c r="HUF884" s="396"/>
      <c r="HUG884" s="396"/>
      <c r="HUH884" s="396"/>
      <c r="HUI884" s="396"/>
      <c r="HUJ884" s="396"/>
      <c r="HUK884" s="396"/>
      <c r="HUL884" s="396"/>
      <c r="HUM884" s="396"/>
      <c r="HUN884" s="396"/>
      <c r="HUO884" s="396"/>
      <c r="HUP884" s="396"/>
      <c r="HUQ884" s="396"/>
      <c r="HUR884" s="396"/>
      <c r="HUS884" s="396"/>
      <c r="HUT884" s="396"/>
      <c r="HUU884" s="396"/>
      <c r="HUV884" s="396"/>
      <c r="HUW884" s="396"/>
      <c r="HUX884" s="396"/>
      <c r="HUY884" s="396"/>
      <c r="HUZ884" s="396"/>
      <c r="HVA884" s="396"/>
      <c r="HVB884" s="396"/>
      <c r="HVC884" s="396"/>
      <c r="HVD884" s="396"/>
      <c r="HVE884" s="396"/>
      <c r="HVF884" s="396"/>
      <c r="HVG884" s="396"/>
      <c r="HVH884" s="396"/>
      <c r="HVI884" s="396"/>
      <c r="HVJ884" s="396"/>
      <c r="HVK884" s="396"/>
      <c r="HVL884" s="396"/>
      <c r="HVM884" s="396"/>
      <c r="HVN884" s="396"/>
      <c r="HVO884" s="396"/>
      <c r="HVP884" s="396"/>
      <c r="HVQ884" s="396"/>
      <c r="HVR884" s="396"/>
      <c r="HVS884" s="396"/>
      <c r="HVT884" s="396"/>
      <c r="HVU884" s="396"/>
      <c r="HVV884" s="396"/>
      <c r="HVW884" s="396"/>
      <c r="HVX884" s="396"/>
      <c r="HVY884" s="396"/>
      <c r="HVZ884" s="396"/>
      <c r="HWA884" s="396"/>
      <c r="HWB884" s="396"/>
      <c r="HWC884" s="396"/>
      <c r="HWD884" s="396"/>
      <c r="HWE884" s="396"/>
      <c r="HWF884" s="396"/>
      <c r="HWG884" s="396"/>
      <c r="HWH884" s="396"/>
      <c r="HWI884" s="396"/>
      <c r="HWJ884" s="396"/>
      <c r="HWK884" s="396"/>
      <c r="HWL884" s="396"/>
      <c r="HWM884" s="396"/>
      <c r="HWN884" s="396"/>
      <c r="HWO884" s="396"/>
      <c r="HWP884" s="396"/>
      <c r="HWQ884" s="396"/>
      <c r="HWR884" s="396"/>
      <c r="HWS884" s="396"/>
      <c r="HWT884" s="396"/>
      <c r="HWU884" s="396"/>
      <c r="HWV884" s="396"/>
      <c r="HWW884" s="396"/>
      <c r="HWX884" s="396"/>
      <c r="HWY884" s="396"/>
      <c r="HWZ884" s="396"/>
      <c r="HXA884" s="396"/>
      <c r="HXB884" s="396"/>
      <c r="HXC884" s="396"/>
      <c r="HXD884" s="396"/>
      <c r="HXE884" s="396"/>
      <c r="HXF884" s="396"/>
      <c r="HXG884" s="396"/>
      <c r="HXH884" s="396"/>
      <c r="HXI884" s="396"/>
      <c r="HXJ884" s="396"/>
      <c r="HXK884" s="396"/>
      <c r="HXL884" s="396"/>
      <c r="HXM884" s="396"/>
      <c r="HXN884" s="396"/>
      <c r="HXO884" s="396"/>
      <c r="HXP884" s="396"/>
      <c r="HXQ884" s="396"/>
      <c r="HXR884" s="396"/>
      <c r="HXS884" s="396"/>
      <c r="HXT884" s="396"/>
      <c r="HXU884" s="396"/>
      <c r="HXV884" s="396"/>
      <c r="HXW884" s="396"/>
      <c r="HXX884" s="396"/>
      <c r="HXY884" s="396"/>
      <c r="HXZ884" s="396"/>
      <c r="HYA884" s="396"/>
      <c r="HYB884" s="396"/>
      <c r="HYC884" s="396"/>
      <c r="HYD884" s="396"/>
      <c r="HYE884" s="396"/>
      <c r="HYF884" s="396"/>
      <c r="HYG884" s="396"/>
      <c r="HYH884" s="396"/>
      <c r="HYI884" s="396"/>
      <c r="HYJ884" s="396"/>
      <c r="HYK884" s="396"/>
      <c r="HYL884" s="396"/>
      <c r="HYM884" s="396"/>
      <c r="HYN884" s="396"/>
      <c r="HYO884" s="396"/>
      <c r="HYP884" s="396"/>
      <c r="HYQ884" s="396"/>
      <c r="HYR884" s="396"/>
      <c r="HYS884" s="396"/>
      <c r="HYT884" s="396"/>
      <c r="HYU884" s="396"/>
      <c r="HYV884" s="396"/>
      <c r="HYW884" s="396"/>
      <c r="HYX884" s="396"/>
      <c r="HYY884" s="396"/>
      <c r="HYZ884" s="396"/>
      <c r="HZA884" s="396"/>
      <c r="HZB884" s="396"/>
      <c r="HZC884" s="396"/>
      <c r="HZD884" s="396"/>
      <c r="HZE884" s="396"/>
      <c r="HZF884" s="396"/>
      <c r="HZG884" s="396"/>
      <c r="HZH884" s="396"/>
      <c r="HZI884" s="396"/>
      <c r="HZJ884" s="396"/>
      <c r="HZK884" s="396"/>
      <c r="HZL884" s="396"/>
      <c r="HZM884" s="396"/>
      <c r="HZN884" s="396"/>
      <c r="HZO884" s="396"/>
      <c r="HZP884" s="396"/>
      <c r="HZQ884" s="396"/>
      <c r="HZR884" s="396"/>
      <c r="HZS884" s="396"/>
      <c r="HZT884" s="396"/>
      <c r="HZU884" s="396"/>
      <c r="HZV884" s="396"/>
      <c r="HZW884" s="396"/>
      <c r="HZX884" s="396"/>
      <c r="HZY884" s="396"/>
      <c r="HZZ884" s="396"/>
      <c r="IAA884" s="396"/>
      <c r="IAB884" s="396"/>
      <c r="IAC884" s="396"/>
      <c r="IAD884" s="396"/>
      <c r="IAE884" s="396"/>
      <c r="IAF884" s="396"/>
      <c r="IAG884" s="396"/>
      <c r="IAH884" s="396"/>
      <c r="IAI884" s="396"/>
      <c r="IAJ884" s="396"/>
      <c r="IAK884" s="396"/>
      <c r="IAL884" s="396"/>
      <c r="IAM884" s="396"/>
      <c r="IAN884" s="396"/>
      <c r="IAO884" s="396"/>
      <c r="IAP884" s="396"/>
      <c r="IAQ884" s="396"/>
      <c r="IAR884" s="396"/>
      <c r="IAS884" s="396"/>
      <c r="IAT884" s="396"/>
      <c r="IAU884" s="396"/>
      <c r="IAV884" s="396"/>
      <c r="IAW884" s="396"/>
      <c r="IAX884" s="396"/>
      <c r="IAY884" s="396"/>
      <c r="IAZ884" s="396"/>
      <c r="IBA884" s="396"/>
      <c r="IBB884" s="396"/>
      <c r="IBC884" s="396"/>
      <c r="IBD884" s="396"/>
      <c r="IBE884" s="396"/>
      <c r="IBF884" s="396"/>
      <c r="IBG884" s="396"/>
      <c r="IBH884" s="396"/>
      <c r="IBI884" s="396"/>
      <c r="IBJ884" s="396"/>
      <c r="IBK884" s="396"/>
      <c r="IBL884" s="396"/>
      <c r="IBM884" s="396"/>
      <c r="IBN884" s="396"/>
      <c r="IBO884" s="396"/>
      <c r="IBP884" s="396"/>
      <c r="IBQ884" s="396"/>
      <c r="IBR884" s="396"/>
      <c r="IBS884" s="396"/>
      <c r="IBT884" s="396"/>
      <c r="IBU884" s="396"/>
      <c r="IBV884" s="396"/>
      <c r="IBW884" s="396"/>
      <c r="IBX884" s="396"/>
      <c r="IBY884" s="396"/>
      <c r="IBZ884" s="396"/>
      <c r="ICA884" s="396"/>
      <c r="ICB884" s="396"/>
      <c r="ICC884" s="396"/>
      <c r="ICD884" s="396"/>
      <c r="ICE884" s="396"/>
      <c r="ICF884" s="396"/>
      <c r="ICG884" s="396"/>
      <c r="ICH884" s="396"/>
      <c r="ICI884" s="396"/>
      <c r="ICJ884" s="396"/>
      <c r="ICK884" s="396"/>
      <c r="ICL884" s="396"/>
      <c r="ICM884" s="396"/>
      <c r="ICN884" s="396"/>
      <c r="ICO884" s="396"/>
      <c r="ICP884" s="396"/>
      <c r="ICQ884" s="396"/>
      <c r="ICR884" s="396"/>
      <c r="ICS884" s="396"/>
      <c r="ICT884" s="396"/>
      <c r="ICU884" s="396"/>
      <c r="ICV884" s="396"/>
      <c r="ICW884" s="396"/>
      <c r="ICX884" s="396"/>
      <c r="ICY884" s="396"/>
      <c r="ICZ884" s="396"/>
      <c r="IDA884" s="396"/>
      <c r="IDB884" s="396"/>
      <c r="IDC884" s="396"/>
      <c r="IDD884" s="396"/>
      <c r="IDE884" s="396"/>
      <c r="IDF884" s="396"/>
      <c r="IDG884" s="396"/>
      <c r="IDH884" s="396"/>
      <c r="IDI884" s="396"/>
      <c r="IDJ884" s="396"/>
      <c r="IDK884" s="396"/>
      <c r="IDL884" s="396"/>
      <c r="IDM884" s="396"/>
      <c r="IDN884" s="396"/>
      <c r="IDO884" s="396"/>
      <c r="IDP884" s="396"/>
      <c r="IDQ884" s="396"/>
      <c r="IDR884" s="396"/>
      <c r="IDS884" s="396"/>
      <c r="IDT884" s="396"/>
      <c r="IDU884" s="396"/>
      <c r="IDV884" s="396"/>
      <c r="IDW884" s="396"/>
      <c r="IDX884" s="396"/>
      <c r="IDY884" s="396"/>
      <c r="IDZ884" s="396"/>
      <c r="IEA884" s="396"/>
      <c r="IEB884" s="396"/>
      <c r="IEC884" s="396"/>
      <c r="IED884" s="396"/>
      <c r="IEE884" s="396"/>
      <c r="IEF884" s="396"/>
      <c r="IEG884" s="396"/>
      <c r="IEH884" s="396"/>
      <c r="IEI884" s="396"/>
      <c r="IEJ884" s="396"/>
      <c r="IEK884" s="396"/>
      <c r="IEL884" s="396"/>
      <c r="IEM884" s="396"/>
      <c r="IEN884" s="396"/>
      <c r="IEO884" s="396"/>
      <c r="IEP884" s="396"/>
      <c r="IEQ884" s="396"/>
      <c r="IER884" s="396"/>
      <c r="IES884" s="396"/>
      <c r="IET884" s="396"/>
      <c r="IEU884" s="396"/>
      <c r="IEV884" s="396"/>
      <c r="IEW884" s="396"/>
      <c r="IEX884" s="396"/>
      <c r="IEY884" s="396"/>
      <c r="IEZ884" s="396"/>
      <c r="IFA884" s="396"/>
      <c r="IFB884" s="396"/>
      <c r="IFC884" s="396"/>
      <c r="IFD884" s="396"/>
      <c r="IFE884" s="396"/>
      <c r="IFF884" s="396"/>
      <c r="IFG884" s="396"/>
      <c r="IFH884" s="396"/>
      <c r="IFI884" s="396"/>
      <c r="IFJ884" s="396"/>
      <c r="IFK884" s="396"/>
      <c r="IFL884" s="396"/>
      <c r="IFM884" s="396"/>
      <c r="IFN884" s="396"/>
      <c r="IFO884" s="396"/>
      <c r="IFP884" s="396"/>
      <c r="IFQ884" s="396"/>
      <c r="IFR884" s="396"/>
      <c r="IFS884" s="396"/>
      <c r="IFT884" s="396"/>
      <c r="IFU884" s="396"/>
      <c r="IFV884" s="396"/>
      <c r="IFW884" s="396"/>
      <c r="IFX884" s="396"/>
      <c r="IFY884" s="396"/>
      <c r="IFZ884" s="396"/>
      <c r="IGA884" s="396"/>
      <c r="IGB884" s="396"/>
      <c r="IGC884" s="396"/>
      <c r="IGD884" s="396"/>
      <c r="IGE884" s="396"/>
      <c r="IGF884" s="396"/>
      <c r="IGG884" s="396"/>
      <c r="IGH884" s="396"/>
      <c r="IGI884" s="396"/>
      <c r="IGJ884" s="396"/>
      <c r="IGK884" s="396"/>
      <c r="IGL884" s="396"/>
      <c r="IGM884" s="396"/>
      <c r="IGN884" s="396"/>
      <c r="IGO884" s="396"/>
      <c r="IGP884" s="396"/>
      <c r="IGQ884" s="396"/>
      <c r="IGR884" s="396"/>
      <c r="IGS884" s="396"/>
      <c r="IGT884" s="396"/>
      <c r="IGU884" s="396"/>
      <c r="IGV884" s="396"/>
      <c r="IGW884" s="396"/>
      <c r="IGX884" s="396"/>
      <c r="IGY884" s="396"/>
      <c r="IGZ884" s="396"/>
      <c r="IHA884" s="396"/>
      <c r="IHB884" s="396"/>
      <c r="IHC884" s="396"/>
      <c r="IHD884" s="396"/>
      <c r="IHE884" s="396"/>
      <c r="IHF884" s="396"/>
      <c r="IHG884" s="396"/>
      <c r="IHH884" s="396"/>
      <c r="IHI884" s="396"/>
      <c r="IHJ884" s="396"/>
      <c r="IHK884" s="396"/>
      <c r="IHL884" s="396"/>
      <c r="IHM884" s="396"/>
      <c r="IHN884" s="396"/>
      <c r="IHO884" s="396"/>
      <c r="IHP884" s="396"/>
      <c r="IHQ884" s="396"/>
      <c r="IHR884" s="396"/>
      <c r="IHS884" s="396"/>
      <c r="IHT884" s="396"/>
      <c r="IHU884" s="396"/>
      <c r="IHV884" s="396"/>
      <c r="IHW884" s="396"/>
      <c r="IHX884" s="396"/>
      <c r="IHY884" s="396"/>
      <c r="IHZ884" s="396"/>
      <c r="IIA884" s="396"/>
      <c r="IIB884" s="396"/>
      <c r="IIC884" s="396"/>
      <c r="IID884" s="396"/>
      <c r="IIE884" s="396"/>
      <c r="IIF884" s="396"/>
      <c r="IIG884" s="396"/>
      <c r="IIH884" s="396"/>
      <c r="III884" s="396"/>
      <c r="IIJ884" s="396"/>
      <c r="IIK884" s="396"/>
      <c r="IIL884" s="396"/>
      <c r="IIM884" s="396"/>
      <c r="IIN884" s="396"/>
      <c r="IIO884" s="396"/>
      <c r="IIP884" s="396"/>
      <c r="IIQ884" s="396"/>
      <c r="IIR884" s="396"/>
      <c r="IIS884" s="396"/>
      <c r="IIT884" s="396"/>
      <c r="IIU884" s="396"/>
      <c r="IIV884" s="396"/>
      <c r="IIW884" s="396"/>
      <c r="IIX884" s="396"/>
      <c r="IIY884" s="396"/>
      <c r="IIZ884" s="396"/>
      <c r="IJA884" s="396"/>
      <c r="IJB884" s="396"/>
      <c r="IJC884" s="396"/>
      <c r="IJD884" s="396"/>
      <c r="IJE884" s="396"/>
      <c r="IJF884" s="396"/>
      <c r="IJG884" s="396"/>
      <c r="IJH884" s="396"/>
      <c r="IJI884" s="396"/>
      <c r="IJJ884" s="396"/>
      <c r="IJK884" s="396"/>
      <c r="IJL884" s="396"/>
      <c r="IJM884" s="396"/>
      <c r="IJN884" s="396"/>
      <c r="IJO884" s="396"/>
      <c r="IJP884" s="396"/>
      <c r="IJQ884" s="396"/>
      <c r="IJR884" s="396"/>
      <c r="IJS884" s="396"/>
      <c r="IJT884" s="396"/>
      <c r="IJU884" s="396"/>
      <c r="IJV884" s="396"/>
      <c r="IJW884" s="396"/>
      <c r="IJX884" s="396"/>
      <c r="IJY884" s="396"/>
      <c r="IJZ884" s="396"/>
      <c r="IKA884" s="396"/>
      <c r="IKB884" s="396"/>
      <c r="IKC884" s="396"/>
      <c r="IKD884" s="396"/>
      <c r="IKE884" s="396"/>
      <c r="IKF884" s="396"/>
      <c r="IKG884" s="396"/>
      <c r="IKH884" s="396"/>
      <c r="IKI884" s="396"/>
      <c r="IKJ884" s="396"/>
      <c r="IKK884" s="396"/>
      <c r="IKL884" s="396"/>
      <c r="IKM884" s="396"/>
      <c r="IKN884" s="396"/>
      <c r="IKO884" s="396"/>
      <c r="IKP884" s="396"/>
      <c r="IKQ884" s="396"/>
      <c r="IKR884" s="396"/>
      <c r="IKS884" s="396"/>
      <c r="IKT884" s="396"/>
      <c r="IKU884" s="396"/>
      <c r="IKV884" s="396"/>
      <c r="IKW884" s="396"/>
      <c r="IKX884" s="396"/>
      <c r="IKY884" s="396"/>
      <c r="IKZ884" s="396"/>
      <c r="ILA884" s="396"/>
      <c r="ILB884" s="396"/>
      <c r="ILC884" s="396"/>
      <c r="ILD884" s="396"/>
      <c r="ILE884" s="396"/>
      <c r="ILF884" s="396"/>
      <c r="ILG884" s="396"/>
      <c r="ILH884" s="396"/>
      <c r="ILI884" s="396"/>
      <c r="ILJ884" s="396"/>
      <c r="ILK884" s="396"/>
      <c r="ILL884" s="396"/>
      <c r="ILM884" s="396"/>
      <c r="ILN884" s="396"/>
      <c r="ILO884" s="396"/>
      <c r="ILP884" s="396"/>
      <c r="ILQ884" s="396"/>
      <c r="ILR884" s="396"/>
      <c r="ILS884" s="396"/>
      <c r="ILT884" s="396"/>
      <c r="ILU884" s="396"/>
      <c r="ILV884" s="396"/>
      <c r="ILW884" s="396"/>
      <c r="ILX884" s="396"/>
      <c r="ILY884" s="396"/>
      <c r="ILZ884" s="396"/>
      <c r="IMA884" s="396"/>
      <c r="IMB884" s="396"/>
      <c r="IMC884" s="396"/>
      <c r="IMD884" s="396"/>
      <c r="IME884" s="396"/>
      <c r="IMF884" s="396"/>
      <c r="IMG884" s="396"/>
      <c r="IMH884" s="396"/>
      <c r="IMI884" s="396"/>
      <c r="IMJ884" s="396"/>
      <c r="IMK884" s="396"/>
      <c r="IML884" s="396"/>
      <c r="IMM884" s="396"/>
      <c r="IMN884" s="396"/>
      <c r="IMO884" s="396"/>
      <c r="IMP884" s="396"/>
      <c r="IMQ884" s="396"/>
      <c r="IMR884" s="396"/>
      <c r="IMS884" s="396"/>
      <c r="IMT884" s="396"/>
      <c r="IMU884" s="396"/>
      <c r="IMV884" s="396"/>
      <c r="IMW884" s="396"/>
      <c r="IMX884" s="396"/>
      <c r="IMY884" s="396"/>
      <c r="IMZ884" s="396"/>
      <c r="INA884" s="396"/>
      <c r="INB884" s="396"/>
      <c r="INC884" s="396"/>
      <c r="IND884" s="396"/>
      <c r="INE884" s="396"/>
      <c r="INF884" s="396"/>
      <c r="ING884" s="396"/>
      <c r="INH884" s="396"/>
      <c r="INI884" s="396"/>
      <c r="INJ884" s="396"/>
      <c r="INK884" s="396"/>
      <c r="INL884" s="396"/>
      <c r="INM884" s="396"/>
      <c r="INN884" s="396"/>
      <c r="INO884" s="396"/>
      <c r="INP884" s="396"/>
      <c r="INQ884" s="396"/>
      <c r="INR884" s="396"/>
      <c r="INS884" s="396"/>
      <c r="INT884" s="396"/>
      <c r="INU884" s="396"/>
      <c r="INV884" s="396"/>
      <c r="INW884" s="396"/>
      <c r="INX884" s="396"/>
      <c r="INY884" s="396"/>
      <c r="INZ884" s="396"/>
      <c r="IOA884" s="396"/>
      <c r="IOB884" s="396"/>
      <c r="IOC884" s="396"/>
      <c r="IOD884" s="396"/>
      <c r="IOE884" s="396"/>
      <c r="IOF884" s="396"/>
      <c r="IOG884" s="396"/>
      <c r="IOH884" s="396"/>
      <c r="IOI884" s="396"/>
      <c r="IOJ884" s="396"/>
      <c r="IOK884" s="396"/>
      <c r="IOL884" s="396"/>
      <c r="IOM884" s="396"/>
      <c r="ION884" s="396"/>
      <c r="IOO884" s="396"/>
      <c r="IOP884" s="396"/>
      <c r="IOQ884" s="396"/>
      <c r="IOR884" s="396"/>
      <c r="IOS884" s="396"/>
      <c r="IOT884" s="396"/>
      <c r="IOU884" s="396"/>
      <c r="IOV884" s="396"/>
      <c r="IOW884" s="396"/>
      <c r="IOX884" s="396"/>
      <c r="IOY884" s="396"/>
      <c r="IOZ884" s="396"/>
      <c r="IPA884" s="396"/>
      <c r="IPB884" s="396"/>
      <c r="IPC884" s="396"/>
      <c r="IPD884" s="396"/>
      <c r="IPE884" s="396"/>
      <c r="IPF884" s="396"/>
      <c r="IPG884" s="396"/>
      <c r="IPH884" s="396"/>
      <c r="IPI884" s="396"/>
      <c r="IPJ884" s="396"/>
      <c r="IPK884" s="396"/>
      <c r="IPL884" s="396"/>
      <c r="IPM884" s="396"/>
      <c r="IPN884" s="396"/>
      <c r="IPO884" s="396"/>
      <c r="IPP884" s="396"/>
      <c r="IPQ884" s="396"/>
      <c r="IPR884" s="396"/>
      <c r="IPS884" s="396"/>
      <c r="IPT884" s="396"/>
      <c r="IPU884" s="396"/>
      <c r="IPV884" s="396"/>
      <c r="IPW884" s="396"/>
      <c r="IPX884" s="396"/>
      <c r="IPY884" s="396"/>
      <c r="IPZ884" s="396"/>
      <c r="IQA884" s="396"/>
      <c r="IQB884" s="396"/>
      <c r="IQC884" s="396"/>
      <c r="IQD884" s="396"/>
      <c r="IQE884" s="396"/>
      <c r="IQF884" s="396"/>
      <c r="IQG884" s="396"/>
      <c r="IQH884" s="396"/>
      <c r="IQI884" s="396"/>
      <c r="IQJ884" s="396"/>
      <c r="IQK884" s="396"/>
      <c r="IQL884" s="396"/>
      <c r="IQM884" s="396"/>
      <c r="IQN884" s="396"/>
      <c r="IQO884" s="396"/>
      <c r="IQP884" s="396"/>
      <c r="IQQ884" s="396"/>
      <c r="IQR884" s="396"/>
      <c r="IQS884" s="396"/>
      <c r="IQT884" s="396"/>
      <c r="IQU884" s="396"/>
      <c r="IQV884" s="396"/>
      <c r="IQW884" s="396"/>
      <c r="IQX884" s="396"/>
      <c r="IQY884" s="396"/>
      <c r="IQZ884" s="396"/>
      <c r="IRA884" s="396"/>
      <c r="IRB884" s="396"/>
      <c r="IRC884" s="396"/>
      <c r="IRD884" s="396"/>
      <c r="IRE884" s="396"/>
      <c r="IRF884" s="396"/>
      <c r="IRG884" s="396"/>
      <c r="IRH884" s="396"/>
      <c r="IRI884" s="396"/>
      <c r="IRJ884" s="396"/>
      <c r="IRK884" s="396"/>
      <c r="IRL884" s="396"/>
      <c r="IRM884" s="396"/>
      <c r="IRN884" s="396"/>
      <c r="IRO884" s="396"/>
      <c r="IRP884" s="396"/>
      <c r="IRQ884" s="396"/>
      <c r="IRR884" s="396"/>
      <c r="IRS884" s="396"/>
      <c r="IRT884" s="396"/>
      <c r="IRU884" s="396"/>
      <c r="IRV884" s="396"/>
      <c r="IRW884" s="396"/>
      <c r="IRX884" s="396"/>
      <c r="IRY884" s="396"/>
      <c r="IRZ884" s="396"/>
      <c r="ISA884" s="396"/>
      <c r="ISB884" s="396"/>
      <c r="ISC884" s="396"/>
      <c r="ISD884" s="396"/>
      <c r="ISE884" s="396"/>
      <c r="ISF884" s="396"/>
      <c r="ISG884" s="396"/>
      <c r="ISH884" s="396"/>
      <c r="ISI884" s="396"/>
      <c r="ISJ884" s="396"/>
      <c r="ISK884" s="396"/>
      <c r="ISL884" s="396"/>
      <c r="ISM884" s="396"/>
      <c r="ISN884" s="396"/>
      <c r="ISO884" s="396"/>
      <c r="ISP884" s="396"/>
      <c r="ISQ884" s="396"/>
      <c r="ISR884" s="396"/>
      <c r="ISS884" s="396"/>
      <c r="IST884" s="396"/>
      <c r="ISU884" s="396"/>
      <c r="ISV884" s="396"/>
      <c r="ISW884" s="396"/>
      <c r="ISX884" s="396"/>
      <c r="ISY884" s="396"/>
      <c r="ISZ884" s="396"/>
      <c r="ITA884" s="396"/>
      <c r="ITB884" s="396"/>
      <c r="ITC884" s="396"/>
      <c r="ITD884" s="396"/>
      <c r="ITE884" s="396"/>
      <c r="ITF884" s="396"/>
      <c r="ITG884" s="396"/>
      <c r="ITH884" s="396"/>
      <c r="ITI884" s="396"/>
      <c r="ITJ884" s="396"/>
      <c r="ITK884" s="396"/>
      <c r="ITL884" s="396"/>
      <c r="ITM884" s="396"/>
      <c r="ITN884" s="396"/>
      <c r="ITO884" s="396"/>
      <c r="ITP884" s="396"/>
      <c r="ITQ884" s="396"/>
      <c r="ITR884" s="396"/>
      <c r="ITS884" s="396"/>
      <c r="ITT884" s="396"/>
      <c r="ITU884" s="396"/>
      <c r="ITV884" s="396"/>
      <c r="ITW884" s="396"/>
      <c r="ITX884" s="396"/>
      <c r="ITY884" s="396"/>
      <c r="ITZ884" s="396"/>
      <c r="IUA884" s="396"/>
      <c r="IUB884" s="396"/>
      <c r="IUC884" s="396"/>
      <c r="IUD884" s="396"/>
      <c r="IUE884" s="396"/>
      <c r="IUF884" s="396"/>
      <c r="IUG884" s="396"/>
      <c r="IUH884" s="396"/>
      <c r="IUI884" s="396"/>
      <c r="IUJ884" s="396"/>
      <c r="IUK884" s="396"/>
      <c r="IUL884" s="396"/>
      <c r="IUM884" s="396"/>
      <c r="IUN884" s="396"/>
      <c r="IUO884" s="396"/>
      <c r="IUP884" s="396"/>
      <c r="IUQ884" s="396"/>
      <c r="IUR884" s="396"/>
      <c r="IUS884" s="396"/>
      <c r="IUT884" s="396"/>
      <c r="IUU884" s="396"/>
      <c r="IUV884" s="396"/>
      <c r="IUW884" s="396"/>
      <c r="IUX884" s="396"/>
      <c r="IUY884" s="396"/>
      <c r="IUZ884" s="396"/>
      <c r="IVA884" s="396"/>
      <c r="IVB884" s="396"/>
      <c r="IVC884" s="396"/>
      <c r="IVD884" s="396"/>
      <c r="IVE884" s="396"/>
      <c r="IVF884" s="396"/>
      <c r="IVG884" s="396"/>
      <c r="IVH884" s="396"/>
      <c r="IVI884" s="396"/>
      <c r="IVJ884" s="396"/>
      <c r="IVK884" s="396"/>
      <c r="IVL884" s="396"/>
      <c r="IVM884" s="396"/>
      <c r="IVN884" s="396"/>
      <c r="IVO884" s="396"/>
      <c r="IVP884" s="396"/>
      <c r="IVQ884" s="396"/>
      <c r="IVR884" s="396"/>
      <c r="IVS884" s="396"/>
      <c r="IVT884" s="396"/>
      <c r="IVU884" s="396"/>
      <c r="IVV884" s="396"/>
      <c r="IVW884" s="396"/>
      <c r="IVX884" s="396"/>
      <c r="IVY884" s="396"/>
      <c r="IVZ884" s="396"/>
      <c r="IWA884" s="396"/>
      <c r="IWB884" s="396"/>
      <c r="IWC884" s="396"/>
      <c r="IWD884" s="396"/>
      <c r="IWE884" s="396"/>
      <c r="IWF884" s="396"/>
      <c r="IWG884" s="396"/>
      <c r="IWH884" s="396"/>
      <c r="IWI884" s="396"/>
      <c r="IWJ884" s="396"/>
      <c r="IWK884" s="396"/>
      <c r="IWL884" s="396"/>
      <c r="IWM884" s="396"/>
      <c r="IWN884" s="396"/>
      <c r="IWO884" s="396"/>
      <c r="IWP884" s="396"/>
      <c r="IWQ884" s="396"/>
      <c r="IWR884" s="396"/>
      <c r="IWS884" s="396"/>
      <c r="IWT884" s="396"/>
      <c r="IWU884" s="396"/>
      <c r="IWV884" s="396"/>
      <c r="IWW884" s="396"/>
      <c r="IWX884" s="396"/>
      <c r="IWY884" s="396"/>
      <c r="IWZ884" s="396"/>
      <c r="IXA884" s="396"/>
      <c r="IXB884" s="396"/>
      <c r="IXC884" s="396"/>
      <c r="IXD884" s="396"/>
      <c r="IXE884" s="396"/>
      <c r="IXF884" s="396"/>
      <c r="IXG884" s="396"/>
      <c r="IXH884" s="396"/>
      <c r="IXI884" s="396"/>
      <c r="IXJ884" s="396"/>
      <c r="IXK884" s="396"/>
      <c r="IXL884" s="396"/>
      <c r="IXM884" s="396"/>
      <c r="IXN884" s="396"/>
      <c r="IXO884" s="396"/>
      <c r="IXP884" s="396"/>
      <c r="IXQ884" s="396"/>
      <c r="IXR884" s="396"/>
      <c r="IXS884" s="396"/>
      <c r="IXT884" s="396"/>
      <c r="IXU884" s="396"/>
      <c r="IXV884" s="396"/>
      <c r="IXW884" s="396"/>
      <c r="IXX884" s="396"/>
      <c r="IXY884" s="396"/>
      <c r="IXZ884" s="396"/>
      <c r="IYA884" s="396"/>
      <c r="IYB884" s="396"/>
      <c r="IYC884" s="396"/>
      <c r="IYD884" s="396"/>
      <c r="IYE884" s="396"/>
      <c r="IYF884" s="396"/>
      <c r="IYG884" s="396"/>
      <c r="IYH884" s="396"/>
      <c r="IYI884" s="396"/>
      <c r="IYJ884" s="396"/>
      <c r="IYK884" s="396"/>
      <c r="IYL884" s="396"/>
      <c r="IYM884" s="396"/>
      <c r="IYN884" s="396"/>
      <c r="IYO884" s="396"/>
      <c r="IYP884" s="396"/>
      <c r="IYQ884" s="396"/>
      <c r="IYR884" s="396"/>
      <c r="IYS884" s="396"/>
      <c r="IYT884" s="396"/>
      <c r="IYU884" s="396"/>
      <c r="IYV884" s="396"/>
      <c r="IYW884" s="396"/>
      <c r="IYX884" s="396"/>
      <c r="IYY884" s="396"/>
      <c r="IYZ884" s="396"/>
      <c r="IZA884" s="396"/>
      <c r="IZB884" s="396"/>
      <c r="IZC884" s="396"/>
      <c r="IZD884" s="396"/>
      <c r="IZE884" s="396"/>
      <c r="IZF884" s="396"/>
      <c r="IZG884" s="396"/>
      <c r="IZH884" s="396"/>
      <c r="IZI884" s="396"/>
      <c r="IZJ884" s="396"/>
      <c r="IZK884" s="396"/>
      <c r="IZL884" s="396"/>
      <c r="IZM884" s="396"/>
      <c r="IZN884" s="396"/>
      <c r="IZO884" s="396"/>
      <c r="IZP884" s="396"/>
      <c r="IZQ884" s="396"/>
      <c r="IZR884" s="396"/>
      <c r="IZS884" s="396"/>
      <c r="IZT884" s="396"/>
      <c r="IZU884" s="396"/>
      <c r="IZV884" s="396"/>
      <c r="IZW884" s="396"/>
      <c r="IZX884" s="396"/>
      <c r="IZY884" s="396"/>
      <c r="IZZ884" s="396"/>
      <c r="JAA884" s="396"/>
      <c r="JAB884" s="396"/>
      <c r="JAC884" s="396"/>
      <c r="JAD884" s="396"/>
      <c r="JAE884" s="396"/>
      <c r="JAF884" s="396"/>
      <c r="JAG884" s="396"/>
      <c r="JAH884" s="396"/>
      <c r="JAI884" s="396"/>
      <c r="JAJ884" s="396"/>
      <c r="JAK884" s="396"/>
      <c r="JAL884" s="396"/>
      <c r="JAM884" s="396"/>
      <c r="JAN884" s="396"/>
      <c r="JAO884" s="396"/>
      <c r="JAP884" s="396"/>
      <c r="JAQ884" s="396"/>
      <c r="JAR884" s="396"/>
      <c r="JAS884" s="396"/>
      <c r="JAT884" s="396"/>
      <c r="JAU884" s="396"/>
      <c r="JAV884" s="396"/>
      <c r="JAW884" s="396"/>
      <c r="JAX884" s="396"/>
      <c r="JAY884" s="396"/>
      <c r="JAZ884" s="396"/>
      <c r="JBA884" s="396"/>
      <c r="JBB884" s="396"/>
      <c r="JBC884" s="396"/>
      <c r="JBD884" s="396"/>
      <c r="JBE884" s="396"/>
      <c r="JBF884" s="396"/>
      <c r="JBG884" s="396"/>
      <c r="JBH884" s="396"/>
      <c r="JBI884" s="396"/>
      <c r="JBJ884" s="396"/>
      <c r="JBK884" s="396"/>
      <c r="JBL884" s="396"/>
      <c r="JBM884" s="396"/>
      <c r="JBN884" s="396"/>
      <c r="JBO884" s="396"/>
      <c r="JBP884" s="396"/>
      <c r="JBQ884" s="396"/>
      <c r="JBR884" s="396"/>
      <c r="JBS884" s="396"/>
      <c r="JBT884" s="396"/>
      <c r="JBU884" s="396"/>
      <c r="JBV884" s="396"/>
      <c r="JBW884" s="396"/>
      <c r="JBX884" s="396"/>
      <c r="JBY884" s="396"/>
      <c r="JBZ884" s="396"/>
      <c r="JCA884" s="396"/>
      <c r="JCB884" s="396"/>
      <c r="JCC884" s="396"/>
      <c r="JCD884" s="396"/>
      <c r="JCE884" s="396"/>
      <c r="JCF884" s="396"/>
      <c r="JCG884" s="396"/>
      <c r="JCH884" s="396"/>
      <c r="JCI884" s="396"/>
      <c r="JCJ884" s="396"/>
      <c r="JCK884" s="396"/>
      <c r="JCL884" s="396"/>
      <c r="JCM884" s="396"/>
      <c r="JCN884" s="396"/>
      <c r="JCO884" s="396"/>
      <c r="JCP884" s="396"/>
      <c r="JCQ884" s="396"/>
      <c r="JCR884" s="396"/>
      <c r="JCS884" s="396"/>
      <c r="JCT884" s="396"/>
      <c r="JCU884" s="396"/>
      <c r="JCV884" s="396"/>
      <c r="JCW884" s="396"/>
      <c r="JCX884" s="396"/>
      <c r="JCY884" s="396"/>
      <c r="JCZ884" s="396"/>
      <c r="JDA884" s="396"/>
      <c r="JDB884" s="396"/>
      <c r="JDC884" s="396"/>
      <c r="JDD884" s="396"/>
      <c r="JDE884" s="396"/>
      <c r="JDF884" s="396"/>
      <c r="JDG884" s="396"/>
      <c r="JDH884" s="396"/>
      <c r="JDI884" s="396"/>
      <c r="JDJ884" s="396"/>
      <c r="JDK884" s="396"/>
      <c r="JDL884" s="396"/>
      <c r="JDM884" s="396"/>
      <c r="JDN884" s="396"/>
      <c r="JDO884" s="396"/>
      <c r="JDP884" s="396"/>
      <c r="JDQ884" s="396"/>
      <c r="JDR884" s="396"/>
      <c r="JDS884" s="396"/>
      <c r="JDT884" s="396"/>
      <c r="JDU884" s="396"/>
      <c r="JDV884" s="396"/>
      <c r="JDW884" s="396"/>
      <c r="JDX884" s="396"/>
      <c r="JDY884" s="396"/>
      <c r="JDZ884" s="396"/>
      <c r="JEA884" s="396"/>
      <c r="JEB884" s="396"/>
      <c r="JEC884" s="396"/>
      <c r="JED884" s="396"/>
      <c r="JEE884" s="396"/>
      <c r="JEF884" s="396"/>
      <c r="JEG884" s="396"/>
      <c r="JEH884" s="396"/>
      <c r="JEI884" s="396"/>
      <c r="JEJ884" s="396"/>
      <c r="JEK884" s="396"/>
      <c r="JEL884" s="396"/>
      <c r="JEM884" s="396"/>
      <c r="JEN884" s="396"/>
      <c r="JEO884" s="396"/>
      <c r="JEP884" s="396"/>
      <c r="JEQ884" s="396"/>
      <c r="JER884" s="396"/>
      <c r="JES884" s="396"/>
      <c r="JET884" s="396"/>
      <c r="JEU884" s="396"/>
      <c r="JEV884" s="396"/>
      <c r="JEW884" s="396"/>
      <c r="JEX884" s="396"/>
      <c r="JEY884" s="396"/>
      <c r="JEZ884" s="396"/>
      <c r="JFA884" s="396"/>
      <c r="JFB884" s="396"/>
      <c r="JFC884" s="396"/>
      <c r="JFD884" s="396"/>
      <c r="JFE884" s="396"/>
      <c r="JFF884" s="396"/>
      <c r="JFG884" s="396"/>
      <c r="JFH884" s="396"/>
      <c r="JFI884" s="396"/>
      <c r="JFJ884" s="396"/>
      <c r="JFK884" s="396"/>
      <c r="JFL884" s="396"/>
      <c r="JFM884" s="396"/>
      <c r="JFN884" s="396"/>
      <c r="JFO884" s="396"/>
      <c r="JFP884" s="396"/>
      <c r="JFQ884" s="396"/>
      <c r="JFR884" s="396"/>
      <c r="JFS884" s="396"/>
      <c r="JFT884" s="396"/>
      <c r="JFU884" s="396"/>
      <c r="JFV884" s="396"/>
      <c r="JFW884" s="396"/>
      <c r="JFX884" s="396"/>
      <c r="JFY884" s="396"/>
      <c r="JFZ884" s="396"/>
      <c r="JGA884" s="396"/>
      <c r="JGB884" s="396"/>
      <c r="JGC884" s="396"/>
      <c r="JGD884" s="396"/>
      <c r="JGE884" s="396"/>
      <c r="JGF884" s="396"/>
      <c r="JGG884" s="396"/>
      <c r="JGH884" s="396"/>
      <c r="JGI884" s="396"/>
      <c r="JGJ884" s="396"/>
      <c r="JGK884" s="396"/>
      <c r="JGL884" s="396"/>
      <c r="JGM884" s="396"/>
      <c r="JGN884" s="396"/>
      <c r="JGO884" s="396"/>
      <c r="JGP884" s="396"/>
      <c r="JGQ884" s="396"/>
      <c r="JGR884" s="396"/>
      <c r="JGS884" s="396"/>
      <c r="JGT884" s="396"/>
      <c r="JGU884" s="396"/>
      <c r="JGV884" s="396"/>
      <c r="JGW884" s="396"/>
      <c r="JGX884" s="396"/>
      <c r="JGY884" s="396"/>
      <c r="JGZ884" s="396"/>
      <c r="JHA884" s="396"/>
      <c r="JHB884" s="396"/>
      <c r="JHC884" s="396"/>
      <c r="JHD884" s="396"/>
      <c r="JHE884" s="396"/>
      <c r="JHF884" s="396"/>
      <c r="JHG884" s="396"/>
      <c r="JHH884" s="396"/>
      <c r="JHI884" s="396"/>
      <c r="JHJ884" s="396"/>
      <c r="JHK884" s="396"/>
      <c r="JHL884" s="396"/>
      <c r="JHM884" s="396"/>
      <c r="JHN884" s="396"/>
      <c r="JHO884" s="396"/>
      <c r="JHP884" s="396"/>
      <c r="JHQ884" s="396"/>
      <c r="JHR884" s="396"/>
      <c r="JHS884" s="396"/>
      <c r="JHT884" s="396"/>
      <c r="JHU884" s="396"/>
      <c r="JHV884" s="396"/>
      <c r="JHW884" s="396"/>
      <c r="JHX884" s="396"/>
      <c r="JHY884" s="396"/>
      <c r="JHZ884" s="396"/>
      <c r="JIA884" s="396"/>
      <c r="JIB884" s="396"/>
      <c r="JIC884" s="396"/>
      <c r="JID884" s="396"/>
      <c r="JIE884" s="396"/>
      <c r="JIF884" s="396"/>
      <c r="JIG884" s="396"/>
      <c r="JIH884" s="396"/>
      <c r="JII884" s="396"/>
      <c r="JIJ884" s="396"/>
      <c r="JIK884" s="396"/>
      <c r="JIL884" s="396"/>
      <c r="JIM884" s="396"/>
      <c r="JIN884" s="396"/>
      <c r="JIO884" s="396"/>
      <c r="JIP884" s="396"/>
      <c r="JIQ884" s="396"/>
      <c r="JIR884" s="396"/>
      <c r="JIS884" s="396"/>
      <c r="JIT884" s="396"/>
      <c r="JIU884" s="396"/>
      <c r="JIV884" s="396"/>
      <c r="JIW884" s="396"/>
      <c r="JIX884" s="396"/>
      <c r="JIY884" s="396"/>
      <c r="JIZ884" s="396"/>
      <c r="JJA884" s="396"/>
      <c r="JJB884" s="396"/>
      <c r="JJC884" s="396"/>
      <c r="JJD884" s="396"/>
      <c r="JJE884" s="396"/>
      <c r="JJF884" s="396"/>
      <c r="JJG884" s="396"/>
      <c r="JJH884" s="396"/>
      <c r="JJI884" s="396"/>
      <c r="JJJ884" s="396"/>
      <c r="JJK884" s="396"/>
      <c r="JJL884" s="396"/>
      <c r="JJM884" s="396"/>
      <c r="JJN884" s="396"/>
      <c r="JJO884" s="396"/>
      <c r="JJP884" s="396"/>
      <c r="JJQ884" s="396"/>
      <c r="JJR884" s="396"/>
      <c r="JJS884" s="396"/>
      <c r="JJT884" s="396"/>
      <c r="JJU884" s="396"/>
      <c r="JJV884" s="396"/>
      <c r="JJW884" s="396"/>
      <c r="JJX884" s="396"/>
      <c r="JJY884" s="396"/>
      <c r="JJZ884" s="396"/>
      <c r="JKA884" s="396"/>
      <c r="JKB884" s="396"/>
      <c r="JKC884" s="396"/>
      <c r="JKD884" s="396"/>
      <c r="JKE884" s="396"/>
      <c r="JKF884" s="396"/>
      <c r="JKG884" s="396"/>
      <c r="JKH884" s="396"/>
      <c r="JKI884" s="396"/>
      <c r="JKJ884" s="396"/>
      <c r="JKK884" s="396"/>
      <c r="JKL884" s="396"/>
      <c r="JKM884" s="396"/>
      <c r="JKN884" s="396"/>
      <c r="JKO884" s="396"/>
      <c r="JKP884" s="396"/>
      <c r="JKQ884" s="396"/>
      <c r="JKR884" s="396"/>
      <c r="JKS884" s="396"/>
      <c r="JKT884" s="396"/>
      <c r="JKU884" s="396"/>
      <c r="JKV884" s="396"/>
      <c r="JKW884" s="396"/>
      <c r="JKX884" s="396"/>
      <c r="JKY884" s="396"/>
      <c r="JKZ884" s="396"/>
      <c r="JLA884" s="396"/>
      <c r="JLB884" s="396"/>
      <c r="JLC884" s="396"/>
      <c r="JLD884" s="396"/>
      <c r="JLE884" s="396"/>
      <c r="JLF884" s="396"/>
      <c r="JLG884" s="396"/>
      <c r="JLH884" s="396"/>
      <c r="JLI884" s="396"/>
      <c r="JLJ884" s="396"/>
      <c r="JLK884" s="396"/>
      <c r="JLL884" s="396"/>
      <c r="JLM884" s="396"/>
      <c r="JLN884" s="396"/>
      <c r="JLO884" s="396"/>
      <c r="JLP884" s="396"/>
      <c r="JLQ884" s="396"/>
      <c r="JLR884" s="396"/>
      <c r="JLS884" s="396"/>
      <c r="JLT884" s="396"/>
      <c r="JLU884" s="396"/>
      <c r="JLV884" s="396"/>
      <c r="JLW884" s="396"/>
      <c r="JLX884" s="396"/>
      <c r="JLY884" s="396"/>
      <c r="JLZ884" s="396"/>
      <c r="JMA884" s="396"/>
      <c r="JMB884" s="396"/>
      <c r="JMC884" s="396"/>
      <c r="JMD884" s="396"/>
      <c r="JME884" s="396"/>
      <c r="JMF884" s="396"/>
      <c r="JMG884" s="396"/>
      <c r="JMH884" s="396"/>
      <c r="JMI884" s="396"/>
      <c r="JMJ884" s="396"/>
      <c r="JMK884" s="396"/>
      <c r="JML884" s="396"/>
      <c r="JMM884" s="396"/>
      <c r="JMN884" s="396"/>
      <c r="JMO884" s="396"/>
      <c r="JMP884" s="396"/>
      <c r="JMQ884" s="396"/>
      <c r="JMR884" s="396"/>
      <c r="JMS884" s="396"/>
      <c r="JMT884" s="396"/>
      <c r="JMU884" s="396"/>
      <c r="JMV884" s="396"/>
      <c r="JMW884" s="396"/>
      <c r="JMX884" s="396"/>
      <c r="JMY884" s="396"/>
      <c r="JMZ884" s="396"/>
      <c r="JNA884" s="396"/>
      <c r="JNB884" s="396"/>
      <c r="JNC884" s="396"/>
      <c r="JND884" s="396"/>
      <c r="JNE884" s="396"/>
      <c r="JNF884" s="396"/>
      <c r="JNG884" s="396"/>
      <c r="JNH884" s="396"/>
      <c r="JNI884" s="396"/>
      <c r="JNJ884" s="396"/>
      <c r="JNK884" s="396"/>
      <c r="JNL884" s="396"/>
      <c r="JNM884" s="396"/>
      <c r="JNN884" s="396"/>
      <c r="JNO884" s="396"/>
      <c r="JNP884" s="396"/>
      <c r="JNQ884" s="396"/>
      <c r="JNR884" s="396"/>
      <c r="JNS884" s="396"/>
      <c r="JNT884" s="396"/>
      <c r="JNU884" s="396"/>
      <c r="JNV884" s="396"/>
      <c r="JNW884" s="396"/>
      <c r="JNX884" s="396"/>
      <c r="JNY884" s="396"/>
      <c r="JNZ884" s="396"/>
      <c r="JOA884" s="396"/>
      <c r="JOB884" s="396"/>
      <c r="JOC884" s="396"/>
      <c r="JOD884" s="396"/>
      <c r="JOE884" s="396"/>
      <c r="JOF884" s="396"/>
      <c r="JOG884" s="396"/>
      <c r="JOH884" s="396"/>
      <c r="JOI884" s="396"/>
      <c r="JOJ884" s="396"/>
      <c r="JOK884" s="396"/>
      <c r="JOL884" s="396"/>
      <c r="JOM884" s="396"/>
      <c r="JON884" s="396"/>
      <c r="JOO884" s="396"/>
      <c r="JOP884" s="396"/>
      <c r="JOQ884" s="396"/>
      <c r="JOR884" s="396"/>
      <c r="JOS884" s="396"/>
      <c r="JOT884" s="396"/>
      <c r="JOU884" s="396"/>
      <c r="JOV884" s="396"/>
      <c r="JOW884" s="396"/>
      <c r="JOX884" s="396"/>
      <c r="JOY884" s="396"/>
      <c r="JOZ884" s="396"/>
      <c r="JPA884" s="396"/>
      <c r="JPB884" s="396"/>
      <c r="JPC884" s="396"/>
      <c r="JPD884" s="396"/>
      <c r="JPE884" s="396"/>
      <c r="JPF884" s="396"/>
      <c r="JPG884" s="396"/>
      <c r="JPH884" s="396"/>
      <c r="JPI884" s="396"/>
      <c r="JPJ884" s="396"/>
      <c r="JPK884" s="396"/>
      <c r="JPL884" s="396"/>
      <c r="JPM884" s="396"/>
      <c r="JPN884" s="396"/>
      <c r="JPO884" s="396"/>
      <c r="JPP884" s="396"/>
      <c r="JPQ884" s="396"/>
      <c r="JPR884" s="396"/>
      <c r="JPS884" s="396"/>
      <c r="JPT884" s="396"/>
      <c r="JPU884" s="396"/>
      <c r="JPV884" s="396"/>
      <c r="JPW884" s="396"/>
      <c r="JPX884" s="396"/>
      <c r="JPY884" s="396"/>
      <c r="JPZ884" s="396"/>
      <c r="JQA884" s="396"/>
      <c r="JQB884" s="396"/>
      <c r="JQC884" s="396"/>
      <c r="JQD884" s="396"/>
      <c r="JQE884" s="396"/>
      <c r="JQF884" s="396"/>
      <c r="JQG884" s="396"/>
      <c r="JQH884" s="396"/>
      <c r="JQI884" s="396"/>
      <c r="JQJ884" s="396"/>
      <c r="JQK884" s="396"/>
      <c r="JQL884" s="396"/>
      <c r="JQM884" s="396"/>
      <c r="JQN884" s="396"/>
      <c r="JQO884" s="396"/>
      <c r="JQP884" s="396"/>
      <c r="JQQ884" s="396"/>
      <c r="JQR884" s="396"/>
      <c r="JQS884" s="396"/>
      <c r="JQT884" s="396"/>
      <c r="JQU884" s="396"/>
      <c r="JQV884" s="396"/>
      <c r="JQW884" s="396"/>
      <c r="JQX884" s="396"/>
      <c r="JQY884" s="396"/>
      <c r="JQZ884" s="396"/>
      <c r="JRA884" s="396"/>
      <c r="JRB884" s="396"/>
      <c r="JRC884" s="396"/>
      <c r="JRD884" s="396"/>
      <c r="JRE884" s="396"/>
      <c r="JRF884" s="396"/>
      <c r="JRG884" s="396"/>
      <c r="JRH884" s="396"/>
      <c r="JRI884" s="396"/>
      <c r="JRJ884" s="396"/>
      <c r="JRK884" s="396"/>
      <c r="JRL884" s="396"/>
      <c r="JRM884" s="396"/>
      <c r="JRN884" s="396"/>
      <c r="JRO884" s="396"/>
      <c r="JRP884" s="396"/>
      <c r="JRQ884" s="396"/>
      <c r="JRR884" s="396"/>
      <c r="JRS884" s="396"/>
      <c r="JRT884" s="396"/>
      <c r="JRU884" s="396"/>
      <c r="JRV884" s="396"/>
      <c r="JRW884" s="396"/>
      <c r="JRX884" s="396"/>
      <c r="JRY884" s="396"/>
      <c r="JRZ884" s="396"/>
      <c r="JSA884" s="396"/>
      <c r="JSB884" s="396"/>
      <c r="JSC884" s="396"/>
      <c r="JSD884" s="396"/>
      <c r="JSE884" s="396"/>
      <c r="JSF884" s="396"/>
      <c r="JSG884" s="396"/>
      <c r="JSH884" s="396"/>
      <c r="JSI884" s="396"/>
      <c r="JSJ884" s="396"/>
      <c r="JSK884" s="396"/>
      <c r="JSL884" s="396"/>
      <c r="JSM884" s="396"/>
      <c r="JSN884" s="396"/>
      <c r="JSO884" s="396"/>
      <c r="JSP884" s="396"/>
      <c r="JSQ884" s="396"/>
      <c r="JSR884" s="396"/>
      <c r="JSS884" s="396"/>
      <c r="JST884" s="396"/>
      <c r="JSU884" s="396"/>
      <c r="JSV884" s="396"/>
      <c r="JSW884" s="396"/>
      <c r="JSX884" s="396"/>
      <c r="JSY884" s="396"/>
      <c r="JSZ884" s="396"/>
      <c r="JTA884" s="396"/>
      <c r="JTB884" s="396"/>
      <c r="JTC884" s="396"/>
      <c r="JTD884" s="396"/>
      <c r="JTE884" s="396"/>
      <c r="JTF884" s="396"/>
      <c r="JTG884" s="396"/>
      <c r="JTH884" s="396"/>
      <c r="JTI884" s="396"/>
      <c r="JTJ884" s="396"/>
      <c r="JTK884" s="396"/>
      <c r="JTL884" s="396"/>
      <c r="JTM884" s="396"/>
      <c r="JTN884" s="396"/>
      <c r="JTO884" s="396"/>
      <c r="JTP884" s="396"/>
      <c r="JTQ884" s="396"/>
      <c r="JTR884" s="396"/>
      <c r="JTS884" s="396"/>
      <c r="JTT884" s="396"/>
      <c r="JTU884" s="396"/>
      <c r="JTV884" s="396"/>
      <c r="JTW884" s="396"/>
      <c r="JTX884" s="396"/>
      <c r="JTY884" s="396"/>
      <c r="JTZ884" s="396"/>
      <c r="JUA884" s="396"/>
      <c r="JUB884" s="396"/>
      <c r="JUC884" s="396"/>
      <c r="JUD884" s="396"/>
      <c r="JUE884" s="396"/>
      <c r="JUF884" s="396"/>
      <c r="JUG884" s="396"/>
      <c r="JUH884" s="396"/>
      <c r="JUI884" s="396"/>
      <c r="JUJ884" s="396"/>
      <c r="JUK884" s="396"/>
      <c r="JUL884" s="396"/>
      <c r="JUM884" s="396"/>
      <c r="JUN884" s="396"/>
      <c r="JUO884" s="396"/>
      <c r="JUP884" s="396"/>
      <c r="JUQ884" s="396"/>
      <c r="JUR884" s="396"/>
      <c r="JUS884" s="396"/>
      <c r="JUT884" s="396"/>
      <c r="JUU884" s="396"/>
      <c r="JUV884" s="396"/>
      <c r="JUW884" s="396"/>
      <c r="JUX884" s="396"/>
      <c r="JUY884" s="396"/>
      <c r="JUZ884" s="396"/>
      <c r="JVA884" s="396"/>
      <c r="JVB884" s="396"/>
      <c r="JVC884" s="396"/>
      <c r="JVD884" s="396"/>
      <c r="JVE884" s="396"/>
      <c r="JVF884" s="396"/>
      <c r="JVG884" s="396"/>
      <c r="JVH884" s="396"/>
      <c r="JVI884" s="396"/>
      <c r="JVJ884" s="396"/>
      <c r="JVK884" s="396"/>
      <c r="JVL884" s="396"/>
      <c r="JVM884" s="396"/>
      <c r="JVN884" s="396"/>
      <c r="JVO884" s="396"/>
      <c r="JVP884" s="396"/>
      <c r="JVQ884" s="396"/>
      <c r="JVR884" s="396"/>
      <c r="JVS884" s="396"/>
      <c r="JVT884" s="396"/>
      <c r="JVU884" s="396"/>
      <c r="JVV884" s="396"/>
      <c r="JVW884" s="396"/>
      <c r="JVX884" s="396"/>
      <c r="JVY884" s="396"/>
      <c r="JVZ884" s="396"/>
      <c r="JWA884" s="396"/>
      <c r="JWB884" s="396"/>
      <c r="JWC884" s="396"/>
      <c r="JWD884" s="396"/>
      <c r="JWE884" s="396"/>
      <c r="JWF884" s="396"/>
      <c r="JWG884" s="396"/>
      <c r="JWH884" s="396"/>
      <c r="JWI884" s="396"/>
      <c r="JWJ884" s="396"/>
      <c r="JWK884" s="396"/>
      <c r="JWL884" s="396"/>
      <c r="JWM884" s="396"/>
      <c r="JWN884" s="396"/>
      <c r="JWO884" s="396"/>
      <c r="JWP884" s="396"/>
      <c r="JWQ884" s="396"/>
      <c r="JWR884" s="396"/>
      <c r="JWS884" s="396"/>
      <c r="JWT884" s="396"/>
      <c r="JWU884" s="396"/>
      <c r="JWV884" s="396"/>
      <c r="JWW884" s="396"/>
      <c r="JWX884" s="396"/>
      <c r="JWY884" s="396"/>
      <c r="JWZ884" s="396"/>
      <c r="JXA884" s="396"/>
      <c r="JXB884" s="396"/>
      <c r="JXC884" s="396"/>
      <c r="JXD884" s="396"/>
      <c r="JXE884" s="396"/>
      <c r="JXF884" s="396"/>
      <c r="JXG884" s="396"/>
      <c r="JXH884" s="396"/>
      <c r="JXI884" s="396"/>
      <c r="JXJ884" s="396"/>
      <c r="JXK884" s="396"/>
      <c r="JXL884" s="396"/>
      <c r="JXM884" s="396"/>
      <c r="JXN884" s="396"/>
      <c r="JXO884" s="396"/>
      <c r="JXP884" s="396"/>
      <c r="JXQ884" s="396"/>
      <c r="JXR884" s="396"/>
      <c r="JXS884" s="396"/>
      <c r="JXT884" s="396"/>
      <c r="JXU884" s="396"/>
      <c r="JXV884" s="396"/>
      <c r="JXW884" s="396"/>
      <c r="JXX884" s="396"/>
      <c r="JXY884" s="396"/>
      <c r="JXZ884" s="396"/>
      <c r="JYA884" s="396"/>
      <c r="JYB884" s="396"/>
      <c r="JYC884" s="396"/>
      <c r="JYD884" s="396"/>
      <c r="JYE884" s="396"/>
      <c r="JYF884" s="396"/>
      <c r="JYG884" s="396"/>
      <c r="JYH884" s="396"/>
      <c r="JYI884" s="396"/>
      <c r="JYJ884" s="396"/>
      <c r="JYK884" s="396"/>
      <c r="JYL884" s="396"/>
      <c r="JYM884" s="396"/>
      <c r="JYN884" s="396"/>
      <c r="JYO884" s="396"/>
      <c r="JYP884" s="396"/>
      <c r="JYQ884" s="396"/>
      <c r="JYR884" s="396"/>
      <c r="JYS884" s="396"/>
      <c r="JYT884" s="396"/>
      <c r="JYU884" s="396"/>
      <c r="JYV884" s="396"/>
      <c r="JYW884" s="396"/>
      <c r="JYX884" s="396"/>
      <c r="JYY884" s="396"/>
      <c r="JYZ884" s="396"/>
      <c r="JZA884" s="396"/>
      <c r="JZB884" s="396"/>
      <c r="JZC884" s="396"/>
      <c r="JZD884" s="396"/>
      <c r="JZE884" s="396"/>
      <c r="JZF884" s="396"/>
      <c r="JZG884" s="396"/>
      <c r="JZH884" s="396"/>
      <c r="JZI884" s="396"/>
      <c r="JZJ884" s="396"/>
      <c r="JZK884" s="396"/>
      <c r="JZL884" s="396"/>
      <c r="JZM884" s="396"/>
      <c r="JZN884" s="396"/>
      <c r="JZO884" s="396"/>
      <c r="JZP884" s="396"/>
      <c r="JZQ884" s="396"/>
      <c r="JZR884" s="396"/>
      <c r="JZS884" s="396"/>
      <c r="JZT884" s="396"/>
      <c r="JZU884" s="396"/>
      <c r="JZV884" s="396"/>
      <c r="JZW884" s="396"/>
      <c r="JZX884" s="396"/>
      <c r="JZY884" s="396"/>
      <c r="JZZ884" s="396"/>
      <c r="KAA884" s="396"/>
      <c r="KAB884" s="396"/>
      <c r="KAC884" s="396"/>
      <c r="KAD884" s="396"/>
      <c r="KAE884" s="396"/>
      <c r="KAF884" s="396"/>
      <c r="KAG884" s="396"/>
      <c r="KAH884" s="396"/>
      <c r="KAI884" s="396"/>
      <c r="KAJ884" s="396"/>
      <c r="KAK884" s="396"/>
      <c r="KAL884" s="396"/>
      <c r="KAM884" s="396"/>
      <c r="KAN884" s="396"/>
      <c r="KAO884" s="396"/>
      <c r="KAP884" s="396"/>
      <c r="KAQ884" s="396"/>
      <c r="KAR884" s="396"/>
      <c r="KAS884" s="396"/>
      <c r="KAT884" s="396"/>
      <c r="KAU884" s="396"/>
      <c r="KAV884" s="396"/>
      <c r="KAW884" s="396"/>
      <c r="KAX884" s="396"/>
      <c r="KAY884" s="396"/>
      <c r="KAZ884" s="396"/>
      <c r="KBA884" s="396"/>
      <c r="KBB884" s="396"/>
      <c r="KBC884" s="396"/>
      <c r="KBD884" s="396"/>
      <c r="KBE884" s="396"/>
      <c r="KBF884" s="396"/>
      <c r="KBG884" s="396"/>
      <c r="KBH884" s="396"/>
      <c r="KBI884" s="396"/>
      <c r="KBJ884" s="396"/>
      <c r="KBK884" s="396"/>
      <c r="KBL884" s="396"/>
      <c r="KBM884" s="396"/>
      <c r="KBN884" s="396"/>
      <c r="KBO884" s="396"/>
      <c r="KBP884" s="396"/>
      <c r="KBQ884" s="396"/>
      <c r="KBR884" s="396"/>
      <c r="KBS884" s="396"/>
      <c r="KBT884" s="396"/>
      <c r="KBU884" s="396"/>
      <c r="KBV884" s="396"/>
      <c r="KBW884" s="396"/>
      <c r="KBX884" s="396"/>
      <c r="KBY884" s="396"/>
      <c r="KBZ884" s="396"/>
      <c r="KCA884" s="396"/>
      <c r="KCB884" s="396"/>
      <c r="KCC884" s="396"/>
      <c r="KCD884" s="396"/>
      <c r="KCE884" s="396"/>
      <c r="KCF884" s="396"/>
      <c r="KCG884" s="396"/>
      <c r="KCH884" s="396"/>
      <c r="KCI884" s="396"/>
      <c r="KCJ884" s="396"/>
      <c r="KCK884" s="396"/>
      <c r="KCL884" s="396"/>
      <c r="KCM884" s="396"/>
      <c r="KCN884" s="396"/>
      <c r="KCO884" s="396"/>
      <c r="KCP884" s="396"/>
      <c r="KCQ884" s="396"/>
      <c r="KCR884" s="396"/>
      <c r="KCS884" s="396"/>
      <c r="KCT884" s="396"/>
      <c r="KCU884" s="396"/>
      <c r="KCV884" s="396"/>
      <c r="KCW884" s="396"/>
      <c r="KCX884" s="396"/>
      <c r="KCY884" s="396"/>
      <c r="KCZ884" s="396"/>
      <c r="KDA884" s="396"/>
      <c r="KDB884" s="396"/>
      <c r="KDC884" s="396"/>
      <c r="KDD884" s="396"/>
      <c r="KDE884" s="396"/>
      <c r="KDF884" s="396"/>
      <c r="KDG884" s="396"/>
      <c r="KDH884" s="396"/>
      <c r="KDI884" s="396"/>
      <c r="KDJ884" s="396"/>
      <c r="KDK884" s="396"/>
      <c r="KDL884" s="396"/>
      <c r="KDM884" s="396"/>
      <c r="KDN884" s="396"/>
      <c r="KDO884" s="396"/>
      <c r="KDP884" s="396"/>
      <c r="KDQ884" s="396"/>
      <c r="KDR884" s="396"/>
      <c r="KDS884" s="396"/>
      <c r="KDT884" s="396"/>
      <c r="KDU884" s="396"/>
      <c r="KDV884" s="396"/>
      <c r="KDW884" s="396"/>
      <c r="KDX884" s="396"/>
      <c r="KDY884" s="396"/>
      <c r="KDZ884" s="396"/>
      <c r="KEA884" s="396"/>
      <c r="KEB884" s="396"/>
      <c r="KEC884" s="396"/>
      <c r="KED884" s="396"/>
      <c r="KEE884" s="396"/>
      <c r="KEF884" s="396"/>
      <c r="KEG884" s="396"/>
      <c r="KEH884" s="396"/>
      <c r="KEI884" s="396"/>
      <c r="KEJ884" s="396"/>
      <c r="KEK884" s="396"/>
      <c r="KEL884" s="396"/>
      <c r="KEM884" s="396"/>
      <c r="KEN884" s="396"/>
      <c r="KEO884" s="396"/>
      <c r="KEP884" s="396"/>
      <c r="KEQ884" s="396"/>
      <c r="KER884" s="396"/>
      <c r="KES884" s="396"/>
      <c r="KET884" s="396"/>
      <c r="KEU884" s="396"/>
      <c r="KEV884" s="396"/>
      <c r="KEW884" s="396"/>
      <c r="KEX884" s="396"/>
      <c r="KEY884" s="396"/>
      <c r="KEZ884" s="396"/>
      <c r="KFA884" s="396"/>
      <c r="KFB884" s="396"/>
      <c r="KFC884" s="396"/>
      <c r="KFD884" s="396"/>
      <c r="KFE884" s="396"/>
      <c r="KFF884" s="396"/>
      <c r="KFG884" s="396"/>
      <c r="KFH884" s="396"/>
      <c r="KFI884" s="396"/>
      <c r="KFJ884" s="396"/>
      <c r="KFK884" s="396"/>
      <c r="KFL884" s="396"/>
      <c r="KFM884" s="396"/>
      <c r="KFN884" s="396"/>
      <c r="KFO884" s="396"/>
      <c r="KFP884" s="396"/>
      <c r="KFQ884" s="396"/>
      <c r="KFR884" s="396"/>
      <c r="KFS884" s="396"/>
      <c r="KFT884" s="396"/>
      <c r="KFU884" s="396"/>
      <c r="KFV884" s="396"/>
      <c r="KFW884" s="396"/>
      <c r="KFX884" s="396"/>
      <c r="KFY884" s="396"/>
      <c r="KFZ884" s="396"/>
      <c r="KGA884" s="396"/>
      <c r="KGB884" s="396"/>
      <c r="KGC884" s="396"/>
      <c r="KGD884" s="396"/>
      <c r="KGE884" s="396"/>
      <c r="KGF884" s="396"/>
      <c r="KGG884" s="396"/>
      <c r="KGH884" s="396"/>
      <c r="KGI884" s="396"/>
      <c r="KGJ884" s="396"/>
      <c r="KGK884" s="396"/>
      <c r="KGL884" s="396"/>
      <c r="KGM884" s="396"/>
      <c r="KGN884" s="396"/>
      <c r="KGO884" s="396"/>
      <c r="KGP884" s="396"/>
      <c r="KGQ884" s="396"/>
      <c r="KGR884" s="396"/>
      <c r="KGS884" s="396"/>
      <c r="KGT884" s="396"/>
      <c r="KGU884" s="396"/>
      <c r="KGV884" s="396"/>
      <c r="KGW884" s="396"/>
      <c r="KGX884" s="396"/>
      <c r="KGY884" s="396"/>
      <c r="KGZ884" s="396"/>
      <c r="KHA884" s="396"/>
      <c r="KHB884" s="396"/>
      <c r="KHC884" s="396"/>
      <c r="KHD884" s="396"/>
      <c r="KHE884" s="396"/>
      <c r="KHF884" s="396"/>
      <c r="KHG884" s="396"/>
      <c r="KHH884" s="396"/>
      <c r="KHI884" s="396"/>
      <c r="KHJ884" s="396"/>
      <c r="KHK884" s="396"/>
      <c r="KHL884" s="396"/>
      <c r="KHM884" s="396"/>
      <c r="KHN884" s="396"/>
      <c r="KHO884" s="396"/>
      <c r="KHP884" s="396"/>
      <c r="KHQ884" s="396"/>
      <c r="KHR884" s="396"/>
      <c r="KHS884" s="396"/>
      <c r="KHT884" s="396"/>
      <c r="KHU884" s="396"/>
      <c r="KHV884" s="396"/>
      <c r="KHW884" s="396"/>
      <c r="KHX884" s="396"/>
      <c r="KHY884" s="396"/>
      <c r="KHZ884" s="396"/>
      <c r="KIA884" s="396"/>
      <c r="KIB884" s="396"/>
      <c r="KIC884" s="396"/>
      <c r="KID884" s="396"/>
      <c r="KIE884" s="396"/>
      <c r="KIF884" s="396"/>
      <c r="KIG884" s="396"/>
      <c r="KIH884" s="396"/>
      <c r="KII884" s="396"/>
      <c r="KIJ884" s="396"/>
      <c r="KIK884" s="396"/>
      <c r="KIL884" s="396"/>
      <c r="KIM884" s="396"/>
      <c r="KIN884" s="396"/>
      <c r="KIO884" s="396"/>
      <c r="KIP884" s="396"/>
      <c r="KIQ884" s="396"/>
      <c r="KIR884" s="396"/>
      <c r="KIS884" s="396"/>
      <c r="KIT884" s="396"/>
      <c r="KIU884" s="396"/>
      <c r="KIV884" s="396"/>
      <c r="KIW884" s="396"/>
      <c r="KIX884" s="396"/>
      <c r="KIY884" s="396"/>
      <c r="KIZ884" s="396"/>
      <c r="KJA884" s="396"/>
      <c r="KJB884" s="396"/>
      <c r="KJC884" s="396"/>
      <c r="KJD884" s="396"/>
      <c r="KJE884" s="396"/>
      <c r="KJF884" s="396"/>
      <c r="KJG884" s="396"/>
      <c r="KJH884" s="396"/>
      <c r="KJI884" s="396"/>
      <c r="KJJ884" s="396"/>
      <c r="KJK884" s="396"/>
      <c r="KJL884" s="396"/>
      <c r="KJM884" s="396"/>
      <c r="KJN884" s="396"/>
      <c r="KJO884" s="396"/>
      <c r="KJP884" s="396"/>
      <c r="KJQ884" s="396"/>
      <c r="KJR884" s="396"/>
      <c r="KJS884" s="396"/>
      <c r="KJT884" s="396"/>
      <c r="KJU884" s="396"/>
      <c r="KJV884" s="396"/>
      <c r="KJW884" s="396"/>
      <c r="KJX884" s="396"/>
      <c r="KJY884" s="396"/>
      <c r="KJZ884" s="396"/>
      <c r="KKA884" s="396"/>
      <c r="KKB884" s="396"/>
      <c r="KKC884" s="396"/>
      <c r="KKD884" s="396"/>
      <c r="KKE884" s="396"/>
      <c r="KKF884" s="396"/>
      <c r="KKG884" s="396"/>
      <c r="KKH884" s="396"/>
      <c r="KKI884" s="396"/>
      <c r="KKJ884" s="396"/>
      <c r="KKK884" s="396"/>
      <c r="KKL884" s="396"/>
      <c r="KKM884" s="396"/>
      <c r="KKN884" s="396"/>
      <c r="KKO884" s="396"/>
      <c r="KKP884" s="396"/>
      <c r="KKQ884" s="396"/>
      <c r="KKR884" s="396"/>
      <c r="KKS884" s="396"/>
      <c r="KKT884" s="396"/>
      <c r="KKU884" s="396"/>
      <c r="KKV884" s="396"/>
      <c r="KKW884" s="396"/>
      <c r="KKX884" s="396"/>
      <c r="KKY884" s="396"/>
      <c r="KKZ884" s="396"/>
      <c r="KLA884" s="396"/>
      <c r="KLB884" s="396"/>
      <c r="KLC884" s="396"/>
      <c r="KLD884" s="396"/>
      <c r="KLE884" s="396"/>
      <c r="KLF884" s="396"/>
      <c r="KLG884" s="396"/>
      <c r="KLH884" s="396"/>
      <c r="KLI884" s="396"/>
      <c r="KLJ884" s="396"/>
      <c r="KLK884" s="396"/>
      <c r="KLL884" s="396"/>
      <c r="KLM884" s="396"/>
      <c r="KLN884" s="396"/>
      <c r="KLO884" s="396"/>
      <c r="KLP884" s="396"/>
      <c r="KLQ884" s="396"/>
      <c r="KLR884" s="396"/>
      <c r="KLS884" s="396"/>
      <c r="KLT884" s="396"/>
      <c r="KLU884" s="396"/>
      <c r="KLV884" s="396"/>
      <c r="KLW884" s="396"/>
      <c r="KLX884" s="396"/>
      <c r="KLY884" s="396"/>
      <c r="KLZ884" s="396"/>
      <c r="KMA884" s="396"/>
      <c r="KMB884" s="396"/>
      <c r="KMC884" s="396"/>
      <c r="KMD884" s="396"/>
      <c r="KME884" s="396"/>
      <c r="KMF884" s="396"/>
      <c r="KMG884" s="396"/>
      <c r="KMH884" s="396"/>
      <c r="KMI884" s="396"/>
      <c r="KMJ884" s="396"/>
      <c r="KMK884" s="396"/>
      <c r="KML884" s="396"/>
      <c r="KMM884" s="396"/>
      <c r="KMN884" s="396"/>
      <c r="KMO884" s="396"/>
      <c r="KMP884" s="396"/>
      <c r="KMQ884" s="396"/>
      <c r="KMR884" s="396"/>
      <c r="KMS884" s="396"/>
      <c r="KMT884" s="396"/>
      <c r="KMU884" s="396"/>
      <c r="KMV884" s="396"/>
      <c r="KMW884" s="396"/>
      <c r="KMX884" s="396"/>
      <c r="KMY884" s="396"/>
      <c r="KMZ884" s="396"/>
      <c r="KNA884" s="396"/>
      <c r="KNB884" s="396"/>
      <c r="KNC884" s="396"/>
      <c r="KND884" s="396"/>
      <c r="KNE884" s="396"/>
      <c r="KNF884" s="396"/>
      <c r="KNG884" s="396"/>
      <c r="KNH884" s="396"/>
      <c r="KNI884" s="396"/>
      <c r="KNJ884" s="396"/>
      <c r="KNK884" s="396"/>
      <c r="KNL884" s="396"/>
      <c r="KNM884" s="396"/>
      <c r="KNN884" s="396"/>
      <c r="KNO884" s="396"/>
      <c r="KNP884" s="396"/>
      <c r="KNQ884" s="396"/>
      <c r="KNR884" s="396"/>
      <c r="KNS884" s="396"/>
      <c r="KNT884" s="396"/>
      <c r="KNU884" s="396"/>
      <c r="KNV884" s="396"/>
      <c r="KNW884" s="396"/>
      <c r="KNX884" s="396"/>
      <c r="KNY884" s="396"/>
      <c r="KNZ884" s="396"/>
      <c r="KOA884" s="396"/>
      <c r="KOB884" s="396"/>
      <c r="KOC884" s="396"/>
      <c r="KOD884" s="396"/>
      <c r="KOE884" s="396"/>
      <c r="KOF884" s="396"/>
      <c r="KOG884" s="396"/>
      <c r="KOH884" s="396"/>
      <c r="KOI884" s="396"/>
      <c r="KOJ884" s="396"/>
      <c r="KOK884" s="396"/>
      <c r="KOL884" s="396"/>
      <c r="KOM884" s="396"/>
      <c r="KON884" s="396"/>
      <c r="KOO884" s="396"/>
      <c r="KOP884" s="396"/>
      <c r="KOQ884" s="396"/>
      <c r="KOR884" s="396"/>
      <c r="KOS884" s="396"/>
      <c r="KOT884" s="396"/>
      <c r="KOU884" s="396"/>
      <c r="KOV884" s="396"/>
      <c r="KOW884" s="396"/>
      <c r="KOX884" s="396"/>
      <c r="KOY884" s="396"/>
      <c r="KOZ884" s="396"/>
      <c r="KPA884" s="396"/>
      <c r="KPB884" s="396"/>
      <c r="KPC884" s="396"/>
      <c r="KPD884" s="396"/>
      <c r="KPE884" s="396"/>
      <c r="KPF884" s="396"/>
      <c r="KPG884" s="396"/>
      <c r="KPH884" s="396"/>
      <c r="KPI884" s="396"/>
      <c r="KPJ884" s="396"/>
      <c r="KPK884" s="396"/>
      <c r="KPL884" s="396"/>
      <c r="KPM884" s="396"/>
      <c r="KPN884" s="396"/>
      <c r="KPO884" s="396"/>
      <c r="KPP884" s="396"/>
      <c r="KPQ884" s="396"/>
      <c r="KPR884" s="396"/>
      <c r="KPS884" s="396"/>
      <c r="KPT884" s="396"/>
      <c r="KPU884" s="396"/>
      <c r="KPV884" s="396"/>
      <c r="KPW884" s="396"/>
      <c r="KPX884" s="396"/>
      <c r="KPY884" s="396"/>
      <c r="KPZ884" s="396"/>
      <c r="KQA884" s="396"/>
      <c r="KQB884" s="396"/>
      <c r="KQC884" s="396"/>
      <c r="KQD884" s="396"/>
      <c r="KQE884" s="396"/>
      <c r="KQF884" s="396"/>
      <c r="KQG884" s="396"/>
      <c r="KQH884" s="396"/>
      <c r="KQI884" s="396"/>
      <c r="KQJ884" s="396"/>
      <c r="KQK884" s="396"/>
      <c r="KQL884" s="396"/>
      <c r="KQM884" s="396"/>
      <c r="KQN884" s="396"/>
      <c r="KQO884" s="396"/>
      <c r="KQP884" s="396"/>
      <c r="KQQ884" s="396"/>
      <c r="KQR884" s="396"/>
      <c r="KQS884" s="396"/>
      <c r="KQT884" s="396"/>
      <c r="KQU884" s="396"/>
      <c r="KQV884" s="396"/>
      <c r="KQW884" s="396"/>
      <c r="KQX884" s="396"/>
      <c r="KQY884" s="396"/>
      <c r="KQZ884" s="396"/>
      <c r="KRA884" s="396"/>
      <c r="KRB884" s="396"/>
      <c r="KRC884" s="396"/>
      <c r="KRD884" s="396"/>
      <c r="KRE884" s="396"/>
      <c r="KRF884" s="396"/>
      <c r="KRG884" s="396"/>
      <c r="KRH884" s="396"/>
      <c r="KRI884" s="396"/>
      <c r="KRJ884" s="396"/>
      <c r="KRK884" s="396"/>
      <c r="KRL884" s="396"/>
      <c r="KRM884" s="396"/>
      <c r="KRN884" s="396"/>
      <c r="KRO884" s="396"/>
      <c r="KRP884" s="396"/>
      <c r="KRQ884" s="396"/>
      <c r="KRR884" s="396"/>
      <c r="KRS884" s="396"/>
      <c r="KRT884" s="396"/>
      <c r="KRU884" s="396"/>
      <c r="KRV884" s="396"/>
      <c r="KRW884" s="396"/>
      <c r="KRX884" s="396"/>
      <c r="KRY884" s="396"/>
      <c r="KRZ884" s="396"/>
      <c r="KSA884" s="396"/>
      <c r="KSB884" s="396"/>
      <c r="KSC884" s="396"/>
      <c r="KSD884" s="396"/>
      <c r="KSE884" s="396"/>
      <c r="KSF884" s="396"/>
      <c r="KSG884" s="396"/>
      <c r="KSH884" s="396"/>
      <c r="KSI884" s="396"/>
      <c r="KSJ884" s="396"/>
      <c r="KSK884" s="396"/>
      <c r="KSL884" s="396"/>
      <c r="KSM884" s="396"/>
      <c r="KSN884" s="396"/>
      <c r="KSO884" s="396"/>
      <c r="KSP884" s="396"/>
      <c r="KSQ884" s="396"/>
      <c r="KSR884" s="396"/>
      <c r="KSS884" s="396"/>
      <c r="KST884" s="396"/>
      <c r="KSU884" s="396"/>
      <c r="KSV884" s="396"/>
      <c r="KSW884" s="396"/>
      <c r="KSX884" s="396"/>
      <c r="KSY884" s="396"/>
      <c r="KSZ884" s="396"/>
      <c r="KTA884" s="396"/>
      <c r="KTB884" s="396"/>
      <c r="KTC884" s="396"/>
      <c r="KTD884" s="396"/>
      <c r="KTE884" s="396"/>
      <c r="KTF884" s="396"/>
      <c r="KTG884" s="396"/>
      <c r="KTH884" s="396"/>
      <c r="KTI884" s="396"/>
      <c r="KTJ884" s="396"/>
      <c r="KTK884" s="396"/>
      <c r="KTL884" s="396"/>
      <c r="KTM884" s="396"/>
      <c r="KTN884" s="396"/>
      <c r="KTO884" s="396"/>
      <c r="KTP884" s="396"/>
      <c r="KTQ884" s="396"/>
      <c r="KTR884" s="396"/>
      <c r="KTS884" s="396"/>
      <c r="KTT884" s="396"/>
      <c r="KTU884" s="396"/>
      <c r="KTV884" s="396"/>
      <c r="KTW884" s="396"/>
      <c r="KTX884" s="396"/>
      <c r="KTY884" s="396"/>
      <c r="KTZ884" s="396"/>
      <c r="KUA884" s="396"/>
      <c r="KUB884" s="396"/>
      <c r="KUC884" s="396"/>
      <c r="KUD884" s="396"/>
      <c r="KUE884" s="396"/>
      <c r="KUF884" s="396"/>
      <c r="KUG884" s="396"/>
      <c r="KUH884" s="396"/>
      <c r="KUI884" s="396"/>
      <c r="KUJ884" s="396"/>
      <c r="KUK884" s="396"/>
      <c r="KUL884" s="396"/>
      <c r="KUM884" s="396"/>
      <c r="KUN884" s="396"/>
      <c r="KUO884" s="396"/>
      <c r="KUP884" s="396"/>
      <c r="KUQ884" s="396"/>
      <c r="KUR884" s="396"/>
      <c r="KUS884" s="396"/>
      <c r="KUT884" s="396"/>
      <c r="KUU884" s="396"/>
      <c r="KUV884" s="396"/>
      <c r="KUW884" s="396"/>
      <c r="KUX884" s="396"/>
      <c r="KUY884" s="396"/>
      <c r="KUZ884" s="396"/>
      <c r="KVA884" s="396"/>
      <c r="KVB884" s="396"/>
      <c r="KVC884" s="396"/>
      <c r="KVD884" s="396"/>
      <c r="KVE884" s="396"/>
      <c r="KVF884" s="396"/>
      <c r="KVG884" s="396"/>
      <c r="KVH884" s="396"/>
      <c r="KVI884" s="396"/>
      <c r="KVJ884" s="396"/>
      <c r="KVK884" s="396"/>
      <c r="KVL884" s="396"/>
      <c r="KVM884" s="396"/>
      <c r="KVN884" s="396"/>
      <c r="KVO884" s="396"/>
      <c r="KVP884" s="396"/>
      <c r="KVQ884" s="396"/>
      <c r="KVR884" s="396"/>
      <c r="KVS884" s="396"/>
      <c r="KVT884" s="396"/>
      <c r="KVU884" s="396"/>
      <c r="KVV884" s="396"/>
      <c r="KVW884" s="396"/>
      <c r="KVX884" s="396"/>
      <c r="KVY884" s="396"/>
      <c r="KVZ884" s="396"/>
      <c r="KWA884" s="396"/>
      <c r="KWB884" s="396"/>
      <c r="KWC884" s="396"/>
      <c r="KWD884" s="396"/>
      <c r="KWE884" s="396"/>
      <c r="KWF884" s="396"/>
      <c r="KWG884" s="396"/>
      <c r="KWH884" s="396"/>
      <c r="KWI884" s="396"/>
      <c r="KWJ884" s="396"/>
      <c r="KWK884" s="396"/>
      <c r="KWL884" s="396"/>
      <c r="KWM884" s="396"/>
      <c r="KWN884" s="396"/>
      <c r="KWO884" s="396"/>
      <c r="KWP884" s="396"/>
      <c r="KWQ884" s="396"/>
      <c r="KWR884" s="396"/>
      <c r="KWS884" s="396"/>
      <c r="KWT884" s="396"/>
      <c r="KWU884" s="396"/>
      <c r="KWV884" s="396"/>
      <c r="KWW884" s="396"/>
      <c r="KWX884" s="396"/>
      <c r="KWY884" s="396"/>
      <c r="KWZ884" s="396"/>
      <c r="KXA884" s="396"/>
      <c r="KXB884" s="396"/>
      <c r="KXC884" s="396"/>
      <c r="KXD884" s="396"/>
      <c r="KXE884" s="396"/>
      <c r="KXF884" s="396"/>
      <c r="KXG884" s="396"/>
      <c r="KXH884" s="396"/>
      <c r="KXI884" s="396"/>
      <c r="KXJ884" s="396"/>
      <c r="KXK884" s="396"/>
      <c r="KXL884" s="396"/>
      <c r="KXM884" s="396"/>
      <c r="KXN884" s="396"/>
      <c r="KXO884" s="396"/>
      <c r="KXP884" s="396"/>
      <c r="KXQ884" s="396"/>
      <c r="KXR884" s="396"/>
      <c r="KXS884" s="396"/>
      <c r="KXT884" s="396"/>
      <c r="KXU884" s="396"/>
      <c r="KXV884" s="396"/>
      <c r="KXW884" s="396"/>
      <c r="KXX884" s="396"/>
      <c r="KXY884" s="396"/>
      <c r="KXZ884" s="396"/>
      <c r="KYA884" s="396"/>
      <c r="KYB884" s="396"/>
      <c r="KYC884" s="396"/>
      <c r="KYD884" s="396"/>
      <c r="KYE884" s="396"/>
      <c r="KYF884" s="396"/>
      <c r="KYG884" s="396"/>
      <c r="KYH884" s="396"/>
      <c r="KYI884" s="396"/>
      <c r="KYJ884" s="396"/>
      <c r="KYK884" s="396"/>
      <c r="KYL884" s="396"/>
      <c r="KYM884" s="396"/>
      <c r="KYN884" s="396"/>
      <c r="KYO884" s="396"/>
      <c r="KYP884" s="396"/>
      <c r="KYQ884" s="396"/>
      <c r="KYR884" s="396"/>
      <c r="KYS884" s="396"/>
      <c r="KYT884" s="396"/>
      <c r="KYU884" s="396"/>
      <c r="KYV884" s="396"/>
      <c r="KYW884" s="396"/>
      <c r="KYX884" s="396"/>
      <c r="KYY884" s="396"/>
      <c r="KYZ884" s="396"/>
      <c r="KZA884" s="396"/>
      <c r="KZB884" s="396"/>
      <c r="KZC884" s="396"/>
      <c r="KZD884" s="396"/>
      <c r="KZE884" s="396"/>
      <c r="KZF884" s="396"/>
      <c r="KZG884" s="396"/>
      <c r="KZH884" s="396"/>
      <c r="KZI884" s="396"/>
      <c r="KZJ884" s="396"/>
      <c r="KZK884" s="396"/>
      <c r="KZL884" s="396"/>
      <c r="KZM884" s="396"/>
      <c r="KZN884" s="396"/>
      <c r="KZO884" s="396"/>
      <c r="KZP884" s="396"/>
      <c r="KZQ884" s="396"/>
      <c r="KZR884" s="396"/>
      <c r="KZS884" s="396"/>
      <c r="KZT884" s="396"/>
      <c r="KZU884" s="396"/>
      <c r="KZV884" s="396"/>
      <c r="KZW884" s="396"/>
      <c r="KZX884" s="396"/>
      <c r="KZY884" s="396"/>
      <c r="KZZ884" s="396"/>
      <c r="LAA884" s="396"/>
      <c r="LAB884" s="396"/>
      <c r="LAC884" s="396"/>
      <c r="LAD884" s="396"/>
      <c r="LAE884" s="396"/>
      <c r="LAF884" s="396"/>
      <c r="LAG884" s="396"/>
      <c r="LAH884" s="396"/>
      <c r="LAI884" s="396"/>
      <c r="LAJ884" s="396"/>
      <c r="LAK884" s="396"/>
      <c r="LAL884" s="396"/>
      <c r="LAM884" s="396"/>
      <c r="LAN884" s="396"/>
      <c r="LAO884" s="396"/>
      <c r="LAP884" s="396"/>
      <c r="LAQ884" s="396"/>
      <c r="LAR884" s="396"/>
      <c r="LAS884" s="396"/>
      <c r="LAT884" s="396"/>
      <c r="LAU884" s="396"/>
      <c r="LAV884" s="396"/>
      <c r="LAW884" s="396"/>
      <c r="LAX884" s="396"/>
      <c r="LAY884" s="396"/>
      <c r="LAZ884" s="396"/>
      <c r="LBA884" s="396"/>
      <c r="LBB884" s="396"/>
      <c r="LBC884" s="396"/>
      <c r="LBD884" s="396"/>
      <c r="LBE884" s="396"/>
      <c r="LBF884" s="396"/>
      <c r="LBG884" s="396"/>
      <c r="LBH884" s="396"/>
      <c r="LBI884" s="396"/>
      <c r="LBJ884" s="396"/>
      <c r="LBK884" s="396"/>
      <c r="LBL884" s="396"/>
      <c r="LBM884" s="396"/>
      <c r="LBN884" s="396"/>
      <c r="LBO884" s="396"/>
      <c r="LBP884" s="396"/>
      <c r="LBQ884" s="396"/>
      <c r="LBR884" s="396"/>
      <c r="LBS884" s="396"/>
      <c r="LBT884" s="396"/>
      <c r="LBU884" s="396"/>
      <c r="LBV884" s="396"/>
      <c r="LBW884" s="396"/>
      <c r="LBX884" s="396"/>
      <c r="LBY884" s="396"/>
      <c r="LBZ884" s="396"/>
      <c r="LCA884" s="396"/>
      <c r="LCB884" s="396"/>
      <c r="LCC884" s="396"/>
      <c r="LCD884" s="396"/>
      <c r="LCE884" s="396"/>
      <c r="LCF884" s="396"/>
      <c r="LCG884" s="396"/>
      <c r="LCH884" s="396"/>
      <c r="LCI884" s="396"/>
      <c r="LCJ884" s="396"/>
      <c r="LCK884" s="396"/>
      <c r="LCL884" s="396"/>
      <c r="LCM884" s="396"/>
      <c r="LCN884" s="396"/>
      <c r="LCO884" s="396"/>
      <c r="LCP884" s="396"/>
      <c r="LCQ884" s="396"/>
      <c r="LCR884" s="396"/>
      <c r="LCS884" s="396"/>
      <c r="LCT884" s="396"/>
      <c r="LCU884" s="396"/>
      <c r="LCV884" s="396"/>
      <c r="LCW884" s="396"/>
      <c r="LCX884" s="396"/>
      <c r="LCY884" s="396"/>
      <c r="LCZ884" s="396"/>
      <c r="LDA884" s="396"/>
      <c r="LDB884" s="396"/>
      <c r="LDC884" s="396"/>
      <c r="LDD884" s="396"/>
      <c r="LDE884" s="396"/>
      <c r="LDF884" s="396"/>
      <c r="LDG884" s="396"/>
      <c r="LDH884" s="396"/>
      <c r="LDI884" s="396"/>
      <c r="LDJ884" s="396"/>
      <c r="LDK884" s="396"/>
      <c r="LDL884" s="396"/>
      <c r="LDM884" s="396"/>
      <c r="LDN884" s="396"/>
      <c r="LDO884" s="396"/>
      <c r="LDP884" s="396"/>
      <c r="LDQ884" s="396"/>
      <c r="LDR884" s="396"/>
      <c r="LDS884" s="396"/>
      <c r="LDT884" s="396"/>
      <c r="LDU884" s="396"/>
      <c r="LDV884" s="396"/>
      <c r="LDW884" s="396"/>
      <c r="LDX884" s="396"/>
      <c r="LDY884" s="396"/>
      <c r="LDZ884" s="396"/>
      <c r="LEA884" s="396"/>
      <c r="LEB884" s="396"/>
      <c r="LEC884" s="396"/>
      <c r="LED884" s="396"/>
      <c r="LEE884" s="396"/>
      <c r="LEF884" s="396"/>
      <c r="LEG884" s="396"/>
      <c r="LEH884" s="396"/>
      <c r="LEI884" s="396"/>
      <c r="LEJ884" s="396"/>
      <c r="LEK884" s="396"/>
      <c r="LEL884" s="396"/>
      <c r="LEM884" s="396"/>
      <c r="LEN884" s="396"/>
      <c r="LEO884" s="396"/>
      <c r="LEP884" s="396"/>
      <c r="LEQ884" s="396"/>
      <c r="LER884" s="396"/>
      <c r="LES884" s="396"/>
      <c r="LET884" s="396"/>
      <c r="LEU884" s="396"/>
      <c r="LEV884" s="396"/>
      <c r="LEW884" s="396"/>
      <c r="LEX884" s="396"/>
      <c r="LEY884" s="396"/>
      <c r="LEZ884" s="396"/>
      <c r="LFA884" s="396"/>
      <c r="LFB884" s="396"/>
      <c r="LFC884" s="396"/>
      <c r="LFD884" s="396"/>
      <c r="LFE884" s="396"/>
      <c r="LFF884" s="396"/>
      <c r="LFG884" s="396"/>
      <c r="LFH884" s="396"/>
      <c r="LFI884" s="396"/>
      <c r="LFJ884" s="396"/>
      <c r="LFK884" s="396"/>
      <c r="LFL884" s="396"/>
      <c r="LFM884" s="396"/>
      <c r="LFN884" s="396"/>
      <c r="LFO884" s="396"/>
      <c r="LFP884" s="396"/>
      <c r="LFQ884" s="396"/>
      <c r="LFR884" s="396"/>
      <c r="LFS884" s="396"/>
      <c r="LFT884" s="396"/>
      <c r="LFU884" s="396"/>
      <c r="LFV884" s="396"/>
      <c r="LFW884" s="396"/>
      <c r="LFX884" s="396"/>
      <c r="LFY884" s="396"/>
      <c r="LFZ884" s="396"/>
      <c r="LGA884" s="396"/>
      <c r="LGB884" s="396"/>
      <c r="LGC884" s="396"/>
      <c r="LGD884" s="396"/>
      <c r="LGE884" s="396"/>
      <c r="LGF884" s="396"/>
      <c r="LGG884" s="396"/>
      <c r="LGH884" s="396"/>
      <c r="LGI884" s="396"/>
      <c r="LGJ884" s="396"/>
      <c r="LGK884" s="396"/>
      <c r="LGL884" s="396"/>
      <c r="LGM884" s="396"/>
      <c r="LGN884" s="396"/>
      <c r="LGO884" s="396"/>
      <c r="LGP884" s="396"/>
      <c r="LGQ884" s="396"/>
      <c r="LGR884" s="396"/>
      <c r="LGS884" s="396"/>
      <c r="LGT884" s="396"/>
      <c r="LGU884" s="396"/>
      <c r="LGV884" s="396"/>
      <c r="LGW884" s="396"/>
      <c r="LGX884" s="396"/>
      <c r="LGY884" s="396"/>
      <c r="LGZ884" s="396"/>
      <c r="LHA884" s="396"/>
      <c r="LHB884" s="396"/>
      <c r="LHC884" s="396"/>
      <c r="LHD884" s="396"/>
      <c r="LHE884" s="396"/>
      <c r="LHF884" s="396"/>
      <c r="LHG884" s="396"/>
      <c r="LHH884" s="396"/>
      <c r="LHI884" s="396"/>
      <c r="LHJ884" s="396"/>
      <c r="LHK884" s="396"/>
      <c r="LHL884" s="396"/>
      <c r="LHM884" s="396"/>
      <c r="LHN884" s="396"/>
      <c r="LHO884" s="396"/>
      <c r="LHP884" s="396"/>
      <c r="LHQ884" s="396"/>
      <c r="LHR884" s="396"/>
      <c r="LHS884" s="396"/>
      <c r="LHT884" s="396"/>
      <c r="LHU884" s="396"/>
      <c r="LHV884" s="396"/>
      <c r="LHW884" s="396"/>
      <c r="LHX884" s="396"/>
      <c r="LHY884" s="396"/>
      <c r="LHZ884" s="396"/>
      <c r="LIA884" s="396"/>
      <c r="LIB884" s="396"/>
      <c r="LIC884" s="396"/>
      <c r="LID884" s="396"/>
      <c r="LIE884" s="396"/>
      <c r="LIF884" s="396"/>
      <c r="LIG884" s="396"/>
      <c r="LIH884" s="396"/>
      <c r="LII884" s="396"/>
      <c r="LIJ884" s="396"/>
      <c r="LIK884" s="396"/>
      <c r="LIL884" s="396"/>
      <c r="LIM884" s="396"/>
      <c r="LIN884" s="396"/>
      <c r="LIO884" s="396"/>
      <c r="LIP884" s="396"/>
      <c r="LIQ884" s="396"/>
      <c r="LIR884" s="396"/>
      <c r="LIS884" s="396"/>
      <c r="LIT884" s="396"/>
      <c r="LIU884" s="396"/>
      <c r="LIV884" s="396"/>
      <c r="LIW884" s="396"/>
      <c r="LIX884" s="396"/>
      <c r="LIY884" s="396"/>
      <c r="LIZ884" s="396"/>
      <c r="LJA884" s="396"/>
      <c r="LJB884" s="396"/>
      <c r="LJC884" s="396"/>
      <c r="LJD884" s="396"/>
      <c r="LJE884" s="396"/>
      <c r="LJF884" s="396"/>
      <c r="LJG884" s="396"/>
      <c r="LJH884" s="396"/>
      <c r="LJI884" s="396"/>
      <c r="LJJ884" s="396"/>
      <c r="LJK884" s="396"/>
      <c r="LJL884" s="396"/>
      <c r="LJM884" s="396"/>
      <c r="LJN884" s="396"/>
      <c r="LJO884" s="396"/>
      <c r="LJP884" s="396"/>
      <c r="LJQ884" s="396"/>
      <c r="LJR884" s="396"/>
      <c r="LJS884" s="396"/>
      <c r="LJT884" s="396"/>
      <c r="LJU884" s="396"/>
      <c r="LJV884" s="396"/>
      <c r="LJW884" s="396"/>
      <c r="LJX884" s="396"/>
      <c r="LJY884" s="396"/>
      <c r="LJZ884" s="396"/>
      <c r="LKA884" s="396"/>
      <c r="LKB884" s="396"/>
      <c r="LKC884" s="396"/>
      <c r="LKD884" s="396"/>
      <c r="LKE884" s="396"/>
      <c r="LKF884" s="396"/>
      <c r="LKG884" s="396"/>
      <c r="LKH884" s="396"/>
      <c r="LKI884" s="396"/>
      <c r="LKJ884" s="396"/>
      <c r="LKK884" s="396"/>
      <c r="LKL884" s="396"/>
      <c r="LKM884" s="396"/>
      <c r="LKN884" s="396"/>
      <c r="LKO884" s="396"/>
      <c r="LKP884" s="396"/>
      <c r="LKQ884" s="396"/>
      <c r="LKR884" s="396"/>
      <c r="LKS884" s="396"/>
      <c r="LKT884" s="396"/>
      <c r="LKU884" s="396"/>
      <c r="LKV884" s="396"/>
      <c r="LKW884" s="396"/>
      <c r="LKX884" s="396"/>
      <c r="LKY884" s="396"/>
      <c r="LKZ884" s="396"/>
      <c r="LLA884" s="396"/>
      <c r="LLB884" s="396"/>
      <c r="LLC884" s="396"/>
      <c r="LLD884" s="396"/>
      <c r="LLE884" s="396"/>
      <c r="LLF884" s="396"/>
      <c r="LLG884" s="396"/>
      <c r="LLH884" s="396"/>
      <c r="LLI884" s="396"/>
      <c r="LLJ884" s="396"/>
      <c r="LLK884" s="396"/>
      <c r="LLL884" s="396"/>
      <c r="LLM884" s="396"/>
      <c r="LLN884" s="396"/>
      <c r="LLO884" s="396"/>
      <c r="LLP884" s="396"/>
      <c r="LLQ884" s="396"/>
      <c r="LLR884" s="396"/>
      <c r="LLS884" s="396"/>
      <c r="LLT884" s="396"/>
      <c r="LLU884" s="396"/>
      <c r="LLV884" s="396"/>
      <c r="LLW884" s="396"/>
      <c r="LLX884" s="396"/>
      <c r="LLY884" s="396"/>
      <c r="LLZ884" s="396"/>
      <c r="LMA884" s="396"/>
      <c r="LMB884" s="396"/>
      <c r="LMC884" s="396"/>
      <c r="LMD884" s="396"/>
      <c r="LME884" s="396"/>
      <c r="LMF884" s="396"/>
      <c r="LMG884" s="396"/>
      <c r="LMH884" s="396"/>
      <c r="LMI884" s="396"/>
      <c r="LMJ884" s="396"/>
      <c r="LMK884" s="396"/>
      <c r="LML884" s="396"/>
      <c r="LMM884" s="396"/>
      <c r="LMN884" s="396"/>
      <c r="LMO884" s="396"/>
      <c r="LMP884" s="396"/>
      <c r="LMQ884" s="396"/>
      <c r="LMR884" s="396"/>
      <c r="LMS884" s="396"/>
      <c r="LMT884" s="396"/>
      <c r="LMU884" s="396"/>
      <c r="LMV884" s="396"/>
      <c r="LMW884" s="396"/>
      <c r="LMX884" s="396"/>
      <c r="LMY884" s="396"/>
      <c r="LMZ884" s="396"/>
      <c r="LNA884" s="396"/>
      <c r="LNB884" s="396"/>
      <c r="LNC884" s="396"/>
      <c r="LND884" s="396"/>
      <c r="LNE884" s="396"/>
      <c r="LNF884" s="396"/>
      <c r="LNG884" s="396"/>
      <c r="LNH884" s="396"/>
      <c r="LNI884" s="396"/>
      <c r="LNJ884" s="396"/>
      <c r="LNK884" s="396"/>
      <c r="LNL884" s="396"/>
      <c r="LNM884" s="396"/>
      <c r="LNN884" s="396"/>
      <c r="LNO884" s="396"/>
      <c r="LNP884" s="396"/>
      <c r="LNQ884" s="396"/>
      <c r="LNR884" s="396"/>
      <c r="LNS884" s="396"/>
      <c r="LNT884" s="396"/>
      <c r="LNU884" s="396"/>
      <c r="LNV884" s="396"/>
      <c r="LNW884" s="396"/>
      <c r="LNX884" s="396"/>
      <c r="LNY884" s="396"/>
      <c r="LNZ884" s="396"/>
      <c r="LOA884" s="396"/>
      <c r="LOB884" s="396"/>
      <c r="LOC884" s="396"/>
      <c r="LOD884" s="396"/>
      <c r="LOE884" s="396"/>
      <c r="LOF884" s="396"/>
      <c r="LOG884" s="396"/>
      <c r="LOH884" s="396"/>
      <c r="LOI884" s="396"/>
      <c r="LOJ884" s="396"/>
      <c r="LOK884" s="396"/>
      <c r="LOL884" s="396"/>
      <c r="LOM884" s="396"/>
      <c r="LON884" s="396"/>
      <c r="LOO884" s="396"/>
      <c r="LOP884" s="396"/>
      <c r="LOQ884" s="396"/>
      <c r="LOR884" s="396"/>
      <c r="LOS884" s="396"/>
      <c r="LOT884" s="396"/>
      <c r="LOU884" s="396"/>
      <c r="LOV884" s="396"/>
      <c r="LOW884" s="396"/>
      <c r="LOX884" s="396"/>
      <c r="LOY884" s="396"/>
      <c r="LOZ884" s="396"/>
      <c r="LPA884" s="396"/>
      <c r="LPB884" s="396"/>
      <c r="LPC884" s="396"/>
      <c r="LPD884" s="396"/>
      <c r="LPE884" s="396"/>
      <c r="LPF884" s="396"/>
      <c r="LPG884" s="396"/>
      <c r="LPH884" s="396"/>
      <c r="LPI884" s="396"/>
      <c r="LPJ884" s="396"/>
      <c r="LPK884" s="396"/>
      <c r="LPL884" s="396"/>
      <c r="LPM884" s="396"/>
      <c r="LPN884" s="396"/>
      <c r="LPO884" s="396"/>
      <c r="LPP884" s="396"/>
      <c r="LPQ884" s="396"/>
      <c r="LPR884" s="396"/>
      <c r="LPS884" s="396"/>
      <c r="LPT884" s="396"/>
      <c r="LPU884" s="396"/>
      <c r="LPV884" s="396"/>
      <c r="LPW884" s="396"/>
      <c r="LPX884" s="396"/>
      <c r="LPY884" s="396"/>
      <c r="LPZ884" s="396"/>
      <c r="LQA884" s="396"/>
      <c r="LQB884" s="396"/>
      <c r="LQC884" s="396"/>
      <c r="LQD884" s="396"/>
      <c r="LQE884" s="396"/>
      <c r="LQF884" s="396"/>
      <c r="LQG884" s="396"/>
      <c r="LQH884" s="396"/>
      <c r="LQI884" s="396"/>
      <c r="LQJ884" s="396"/>
      <c r="LQK884" s="396"/>
      <c r="LQL884" s="396"/>
      <c r="LQM884" s="396"/>
      <c r="LQN884" s="396"/>
      <c r="LQO884" s="396"/>
      <c r="LQP884" s="396"/>
      <c r="LQQ884" s="396"/>
      <c r="LQR884" s="396"/>
      <c r="LQS884" s="396"/>
      <c r="LQT884" s="396"/>
      <c r="LQU884" s="396"/>
      <c r="LQV884" s="396"/>
      <c r="LQW884" s="396"/>
      <c r="LQX884" s="396"/>
      <c r="LQY884" s="396"/>
      <c r="LQZ884" s="396"/>
      <c r="LRA884" s="396"/>
      <c r="LRB884" s="396"/>
      <c r="LRC884" s="396"/>
      <c r="LRD884" s="396"/>
      <c r="LRE884" s="396"/>
      <c r="LRF884" s="396"/>
      <c r="LRG884" s="396"/>
      <c r="LRH884" s="396"/>
      <c r="LRI884" s="396"/>
      <c r="LRJ884" s="396"/>
      <c r="LRK884" s="396"/>
      <c r="LRL884" s="396"/>
      <c r="LRM884" s="396"/>
      <c r="LRN884" s="396"/>
      <c r="LRO884" s="396"/>
      <c r="LRP884" s="396"/>
      <c r="LRQ884" s="396"/>
      <c r="LRR884" s="396"/>
      <c r="LRS884" s="396"/>
      <c r="LRT884" s="396"/>
      <c r="LRU884" s="396"/>
      <c r="LRV884" s="396"/>
      <c r="LRW884" s="396"/>
      <c r="LRX884" s="396"/>
      <c r="LRY884" s="396"/>
      <c r="LRZ884" s="396"/>
      <c r="LSA884" s="396"/>
      <c r="LSB884" s="396"/>
      <c r="LSC884" s="396"/>
      <c r="LSD884" s="396"/>
      <c r="LSE884" s="396"/>
      <c r="LSF884" s="396"/>
      <c r="LSG884" s="396"/>
      <c r="LSH884" s="396"/>
      <c r="LSI884" s="396"/>
      <c r="LSJ884" s="396"/>
      <c r="LSK884" s="396"/>
      <c r="LSL884" s="396"/>
      <c r="LSM884" s="396"/>
      <c r="LSN884" s="396"/>
      <c r="LSO884" s="396"/>
      <c r="LSP884" s="396"/>
      <c r="LSQ884" s="396"/>
      <c r="LSR884" s="396"/>
      <c r="LSS884" s="396"/>
      <c r="LST884" s="396"/>
      <c r="LSU884" s="396"/>
      <c r="LSV884" s="396"/>
      <c r="LSW884" s="396"/>
      <c r="LSX884" s="396"/>
      <c r="LSY884" s="396"/>
      <c r="LSZ884" s="396"/>
      <c r="LTA884" s="396"/>
      <c r="LTB884" s="396"/>
      <c r="LTC884" s="396"/>
      <c r="LTD884" s="396"/>
      <c r="LTE884" s="396"/>
      <c r="LTF884" s="396"/>
      <c r="LTG884" s="396"/>
      <c r="LTH884" s="396"/>
      <c r="LTI884" s="396"/>
      <c r="LTJ884" s="396"/>
      <c r="LTK884" s="396"/>
      <c r="LTL884" s="396"/>
      <c r="LTM884" s="396"/>
      <c r="LTN884" s="396"/>
      <c r="LTO884" s="396"/>
      <c r="LTP884" s="396"/>
      <c r="LTQ884" s="396"/>
      <c r="LTR884" s="396"/>
      <c r="LTS884" s="396"/>
      <c r="LTT884" s="396"/>
      <c r="LTU884" s="396"/>
      <c r="LTV884" s="396"/>
      <c r="LTW884" s="396"/>
      <c r="LTX884" s="396"/>
      <c r="LTY884" s="396"/>
      <c r="LTZ884" s="396"/>
      <c r="LUA884" s="396"/>
      <c r="LUB884" s="396"/>
      <c r="LUC884" s="396"/>
      <c r="LUD884" s="396"/>
      <c r="LUE884" s="396"/>
      <c r="LUF884" s="396"/>
      <c r="LUG884" s="396"/>
      <c r="LUH884" s="396"/>
      <c r="LUI884" s="396"/>
      <c r="LUJ884" s="396"/>
      <c r="LUK884" s="396"/>
      <c r="LUL884" s="396"/>
      <c r="LUM884" s="396"/>
      <c r="LUN884" s="396"/>
      <c r="LUO884" s="396"/>
      <c r="LUP884" s="396"/>
      <c r="LUQ884" s="396"/>
      <c r="LUR884" s="396"/>
      <c r="LUS884" s="396"/>
      <c r="LUT884" s="396"/>
      <c r="LUU884" s="396"/>
      <c r="LUV884" s="396"/>
      <c r="LUW884" s="396"/>
      <c r="LUX884" s="396"/>
      <c r="LUY884" s="396"/>
      <c r="LUZ884" s="396"/>
      <c r="LVA884" s="396"/>
      <c r="LVB884" s="396"/>
      <c r="LVC884" s="396"/>
      <c r="LVD884" s="396"/>
      <c r="LVE884" s="396"/>
      <c r="LVF884" s="396"/>
      <c r="LVG884" s="396"/>
      <c r="LVH884" s="396"/>
      <c r="LVI884" s="396"/>
      <c r="LVJ884" s="396"/>
      <c r="LVK884" s="396"/>
      <c r="LVL884" s="396"/>
      <c r="LVM884" s="396"/>
      <c r="LVN884" s="396"/>
      <c r="LVO884" s="396"/>
      <c r="LVP884" s="396"/>
      <c r="LVQ884" s="396"/>
      <c r="LVR884" s="396"/>
      <c r="LVS884" s="396"/>
      <c r="LVT884" s="396"/>
      <c r="LVU884" s="396"/>
      <c r="LVV884" s="396"/>
      <c r="LVW884" s="396"/>
      <c r="LVX884" s="396"/>
      <c r="LVY884" s="396"/>
      <c r="LVZ884" s="396"/>
      <c r="LWA884" s="396"/>
      <c r="LWB884" s="396"/>
      <c r="LWC884" s="396"/>
      <c r="LWD884" s="396"/>
      <c r="LWE884" s="396"/>
      <c r="LWF884" s="396"/>
      <c r="LWG884" s="396"/>
      <c r="LWH884" s="396"/>
      <c r="LWI884" s="396"/>
      <c r="LWJ884" s="396"/>
      <c r="LWK884" s="396"/>
      <c r="LWL884" s="396"/>
      <c r="LWM884" s="396"/>
      <c r="LWN884" s="396"/>
      <c r="LWO884" s="396"/>
      <c r="LWP884" s="396"/>
      <c r="LWQ884" s="396"/>
      <c r="LWR884" s="396"/>
      <c r="LWS884" s="396"/>
      <c r="LWT884" s="396"/>
      <c r="LWU884" s="396"/>
      <c r="LWV884" s="396"/>
      <c r="LWW884" s="396"/>
      <c r="LWX884" s="396"/>
      <c r="LWY884" s="396"/>
      <c r="LWZ884" s="396"/>
      <c r="LXA884" s="396"/>
      <c r="LXB884" s="396"/>
      <c r="LXC884" s="396"/>
      <c r="LXD884" s="396"/>
      <c r="LXE884" s="396"/>
      <c r="LXF884" s="396"/>
      <c r="LXG884" s="396"/>
      <c r="LXH884" s="396"/>
      <c r="LXI884" s="396"/>
      <c r="LXJ884" s="396"/>
      <c r="LXK884" s="396"/>
      <c r="LXL884" s="396"/>
      <c r="LXM884" s="396"/>
      <c r="LXN884" s="396"/>
      <c r="LXO884" s="396"/>
      <c r="LXP884" s="396"/>
      <c r="LXQ884" s="396"/>
      <c r="LXR884" s="396"/>
      <c r="LXS884" s="396"/>
      <c r="LXT884" s="396"/>
      <c r="LXU884" s="396"/>
      <c r="LXV884" s="396"/>
      <c r="LXW884" s="396"/>
      <c r="LXX884" s="396"/>
      <c r="LXY884" s="396"/>
      <c r="LXZ884" s="396"/>
      <c r="LYA884" s="396"/>
      <c r="LYB884" s="396"/>
      <c r="LYC884" s="396"/>
      <c r="LYD884" s="396"/>
      <c r="LYE884" s="396"/>
      <c r="LYF884" s="396"/>
      <c r="LYG884" s="396"/>
      <c r="LYH884" s="396"/>
      <c r="LYI884" s="396"/>
      <c r="LYJ884" s="396"/>
      <c r="LYK884" s="396"/>
      <c r="LYL884" s="396"/>
      <c r="LYM884" s="396"/>
      <c r="LYN884" s="396"/>
      <c r="LYO884" s="396"/>
      <c r="LYP884" s="396"/>
      <c r="LYQ884" s="396"/>
      <c r="LYR884" s="396"/>
      <c r="LYS884" s="396"/>
      <c r="LYT884" s="396"/>
      <c r="LYU884" s="396"/>
      <c r="LYV884" s="396"/>
      <c r="LYW884" s="396"/>
      <c r="LYX884" s="396"/>
      <c r="LYY884" s="396"/>
      <c r="LYZ884" s="396"/>
      <c r="LZA884" s="396"/>
      <c r="LZB884" s="396"/>
      <c r="LZC884" s="396"/>
      <c r="LZD884" s="396"/>
      <c r="LZE884" s="396"/>
      <c r="LZF884" s="396"/>
      <c r="LZG884" s="396"/>
      <c r="LZH884" s="396"/>
      <c r="LZI884" s="396"/>
      <c r="LZJ884" s="396"/>
      <c r="LZK884" s="396"/>
      <c r="LZL884" s="396"/>
      <c r="LZM884" s="396"/>
      <c r="LZN884" s="396"/>
      <c r="LZO884" s="396"/>
      <c r="LZP884" s="396"/>
      <c r="LZQ884" s="396"/>
      <c r="LZR884" s="396"/>
      <c r="LZS884" s="396"/>
      <c r="LZT884" s="396"/>
      <c r="LZU884" s="396"/>
      <c r="LZV884" s="396"/>
      <c r="LZW884" s="396"/>
      <c r="LZX884" s="396"/>
      <c r="LZY884" s="396"/>
      <c r="LZZ884" s="396"/>
      <c r="MAA884" s="396"/>
      <c r="MAB884" s="396"/>
      <c r="MAC884" s="396"/>
      <c r="MAD884" s="396"/>
      <c r="MAE884" s="396"/>
      <c r="MAF884" s="396"/>
      <c r="MAG884" s="396"/>
      <c r="MAH884" s="396"/>
      <c r="MAI884" s="396"/>
      <c r="MAJ884" s="396"/>
      <c r="MAK884" s="396"/>
      <c r="MAL884" s="396"/>
      <c r="MAM884" s="396"/>
      <c r="MAN884" s="396"/>
      <c r="MAO884" s="396"/>
      <c r="MAP884" s="396"/>
      <c r="MAQ884" s="396"/>
      <c r="MAR884" s="396"/>
      <c r="MAS884" s="396"/>
      <c r="MAT884" s="396"/>
      <c r="MAU884" s="396"/>
      <c r="MAV884" s="396"/>
      <c r="MAW884" s="396"/>
      <c r="MAX884" s="396"/>
      <c r="MAY884" s="396"/>
      <c r="MAZ884" s="396"/>
      <c r="MBA884" s="396"/>
      <c r="MBB884" s="396"/>
      <c r="MBC884" s="396"/>
      <c r="MBD884" s="396"/>
      <c r="MBE884" s="396"/>
      <c r="MBF884" s="396"/>
      <c r="MBG884" s="396"/>
      <c r="MBH884" s="396"/>
      <c r="MBI884" s="396"/>
      <c r="MBJ884" s="396"/>
      <c r="MBK884" s="396"/>
      <c r="MBL884" s="396"/>
      <c r="MBM884" s="396"/>
      <c r="MBN884" s="396"/>
      <c r="MBO884" s="396"/>
      <c r="MBP884" s="396"/>
      <c r="MBQ884" s="396"/>
      <c r="MBR884" s="396"/>
      <c r="MBS884" s="396"/>
      <c r="MBT884" s="396"/>
      <c r="MBU884" s="396"/>
      <c r="MBV884" s="396"/>
      <c r="MBW884" s="396"/>
      <c r="MBX884" s="396"/>
      <c r="MBY884" s="396"/>
      <c r="MBZ884" s="396"/>
      <c r="MCA884" s="396"/>
      <c r="MCB884" s="396"/>
      <c r="MCC884" s="396"/>
      <c r="MCD884" s="396"/>
      <c r="MCE884" s="396"/>
      <c r="MCF884" s="396"/>
      <c r="MCG884" s="396"/>
      <c r="MCH884" s="396"/>
      <c r="MCI884" s="396"/>
      <c r="MCJ884" s="396"/>
      <c r="MCK884" s="396"/>
      <c r="MCL884" s="396"/>
      <c r="MCM884" s="396"/>
      <c r="MCN884" s="396"/>
      <c r="MCO884" s="396"/>
      <c r="MCP884" s="396"/>
      <c r="MCQ884" s="396"/>
      <c r="MCR884" s="396"/>
      <c r="MCS884" s="396"/>
      <c r="MCT884" s="396"/>
      <c r="MCU884" s="396"/>
      <c r="MCV884" s="396"/>
      <c r="MCW884" s="396"/>
      <c r="MCX884" s="396"/>
      <c r="MCY884" s="396"/>
      <c r="MCZ884" s="396"/>
      <c r="MDA884" s="396"/>
      <c r="MDB884" s="396"/>
      <c r="MDC884" s="396"/>
      <c r="MDD884" s="396"/>
      <c r="MDE884" s="396"/>
      <c r="MDF884" s="396"/>
      <c r="MDG884" s="396"/>
      <c r="MDH884" s="396"/>
      <c r="MDI884" s="396"/>
      <c r="MDJ884" s="396"/>
      <c r="MDK884" s="396"/>
      <c r="MDL884" s="396"/>
      <c r="MDM884" s="396"/>
      <c r="MDN884" s="396"/>
      <c r="MDO884" s="396"/>
      <c r="MDP884" s="396"/>
      <c r="MDQ884" s="396"/>
      <c r="MDR884" s="396"/>
      <c r="MDS884" s="396"/>
      <c r="MDT884" s="396"/>
      <c r="MDU884" s="396"/>
      <c r="MDV884" s="396"/>
      <c r="MDW884" s="396"/>
      <c r="MDX884" s="396"/>
      <c r="MDY884" s="396"/>
      <c r="MDZ884" s="396"/>
      <c r="MEA884" s="396"/>
      <c r="MEB884" s="396"/>
      <c r="MEC884" s="396"/>
      <c r="MED884" s="396"/>
      <c r="MEE884" s="396"/>
      <c r="MEF884" s="396"/>
      <c r="MEG884" s="396"/>
      <c r="MEH884" s="396"/>
      <c r="MEI884" s="396"/>
      <c r="MEJ884" s="396"/>
      <c r="MEK884" s="396"/>
      <c r="MEL884" s="396"/>
      <c r="MEM884" s="396"/>
      <c r="MEN884" s="396"/>
      <c r="MEO884" s="396"/>
      <c r="MEP884" s="396"/>
      <c r="MEQ884" s="396"/>
      <c r="MER884" s="396"/>
      <c r="MES884" s="396"/>
      <c r="MET884" s="396"/>
      <c r="MEU884" s="396"/>
      <c r="MEV884" s="396"/>
      <c r="MEW884" s="396"/>
      <c r="MEX884" s="396"/>
      <c r="MEY884" s="396"/>
      <c r="MEZ884" s="396"/>
      <c r="MFA884" s="396"/>
      <c r="MFB884" s="396"/>
      <c r="MFC884" s="396"/>
      <c r="MFD884" s="396"/>
      <c r="MFE884" s="396"/>
      <c r="MFF884" s="396"/>
      <c r="MFG884" s="396"/>
      <c r="MFH884" s="396"/>
      <c r="MFI884" s="396"/>
      <c r="MFJ884" s="396"/>
      <c r="MFK884" s="396"/>
      <c r="MFL884" s="396"/>
      <c r="MFM884" s="396"/>
      <c r="MFN884" s="396"/>
      <c r="MFO884" s="396"/>
      <c r="MFP884" s="396"/>
      <c r="MFQ884" s="396"/>
      <c r="MFR884" s="396"/>
      <c r="MFS884" s="396"/>
      <c r="MFT884" s="396"/>
      <c r="MFU884" s="396"/>
      <c r="MFV884" s="396"/>
      <c r="MFW884" s="396"/>
      <c r="MFX884" s="396"/>
      <c r="MFY884" s="396"/>
      <c r="MFZ884" s="396"/>
      <c r="MGA884" s="396"/>
      <c r="MGB884" s="396"/>
      <c r="MGC884" s="396"/>
      <c r="MGD884" s="396"/>
      <c r="MGE884" s="396"/>
      <c r="MGF884" s="396"/>
      <c r="MGG884" s="396"/>
      <c r="MGH884" s="396"/>
      <c r="MGI884" s="396"/>
      <c r="MGJ884" s="396"/>
      <c r="MGK884" s="396"/>
      <c r="MGL884" s="396"/>
      <c r="MGM884" s="396"/>
      <c r="MGN884" s="396"/>
      <c r="MGO884" s="396"/>
      <c r="MGP884" s="396"/>
      <c r="MGQ884" s="396"/>
      <c r="MGR884" s="396"/>
      <c r="MGS884" s="396"/>
      <c r="MGT884" s="396"/>
      <c r="MGU884" s="396"/>
      <c r="MGV884" s="396"/>
      <c r="MGW884" s="396"/>
      <c r="MGX884" s="396"/>
      <c r="MGY884" s="396"/>
      <c r="MGZ884" s="396"/>
      <c r="MHA884" s="396"/>
      <c r="MHB884" s="396"/>
      <c r="MHC884" s="396"/>
      <c r="MHD884" s="396"/>
      <c r="MHE884" s="396"/>
      <c r="MHF884" s="396"/>
      <c r="MHG884" s="396"/>
      <c r="MHH884" s="396"/>
      <c r="MHI884" s="396"/>
      <c r="MHJ884" s="396"/>
      <c r="MHK884" s="396"/>
      <c r="MHL884" s="396"/>
      <c r="MHM884" s="396"/>
      <c r="MHN884" s="396"/>
      <c r="MHO884" s="396"/>
      <c r="MHP884" s="396"/>
      <c r="MHQ884" s="396"/>
      <c r="MHR884" s="396"/>
      <c r="MHS884" s="396"/>
      <c r="MHT884" s="396"/>
      <c r="MHU884" s="396"/>
      <c r="MHV884" s="396"/>
      <c r="MHW884" s="396"/>
      <c r="MHX884" s="396"/>
      <c r="MHY884" s="396"/>
      <c r="MHZ884" s="396"/>
      <c r="MIA884" s="396"/>
      <c r="MIB884" s="396"/>
      <c r="MIC884" s="396"/>
      <c r="MID884" s="396"/>
      <c r="MIE884" s="396"/>
      <c r="MIF884" s="396"/>
      <c r="MIG884" s="396"/>
      <c r="MIH884" s="396"/>
      <c r="MII884" s="396"/>
      <c r="MIJ884" s="396"/>
      <c r="MIK884" s="396"/>
      <c r="MIL884" s="396"/>
      <c r="MIM884" s="396"/>
      <c r="MIN884" s="396"/>
      <c r="MIO884" s="396"/>
      <c r="MIP884" s="396"/>
      <c r="MIQ884" s="396"/>
      <c r="MIR884" s="396"/>
      <c r="MIS884" s="396"/>
      <c r="MIT884" s="396"/>
      <c r="MIU884" s="396"/>
      <c r="MIV884" s="396"/>
      <c r="MIW884" s="396"/>
      <c r="MIX884" s="396"/>
      <c r="MIY884" s="396"/>
      <c r="MIZ884" s="396"/>
      <c r="MJA884" s="396"/>
      <c r="MJB884" s="396"/>
      <c r="MJC884" s="396"/>
      <c r="MJD884" s="396"/>
      <c r="MJE884" s="396"/>
      <c r="MJF884" s="396"/>
      <c r="MJG884" s="396"/>
      <c r="MJH884" s="396"/>
      <c r="MJI884" s="396"/>
      <c r="MJJ884" s="396"/>
      <c r="MJK884" s="396"/>
      <c r="MJL884" s="396"/>
      <c r="MJM884" s="396"/>
      <c r="MJN884" s="396"/>
      <c r="MJO884" s="396"/>
      <c r="MJP884" s="396"/>
      <c r="MJQ884" s="396"/>
      <c r="MJR884" s="396"/>
      <c r="MJS884" s="396"/>
      <c r="MJT884" s="396"/>
      <c r="MJU884" s="396"/>
      <c r="MJV884" s="396"/>
      <c r="MJW884" s="396"/>
      <c r="MJX884" s="396"/>
      <c r="MJY884" s="396"/>
      <c r="MJZ884" s="396"/>
      <c r="MKA884" s="396"/>
      <c r="MKB884" s="396"/>
      <c r="MKC884" s="396"/>
      <c r="MKD884" s="396"/>
      <c r="MKE884" s="396"/>
      <c r="MKF884" s="396"/>
      <c r="MKG884" s="396"/>
      <c r="MKH884" s="396"/>
      <c r="MKI884" s="396"/>
      <c r="MKJ884" s="396"/>
      <c r="MKK884" s="396"/>
      <c r="MKL884" s="396"/>
      <c r="MKM884" s="396"/>
      <c r="MKN884" s="396"/>
      <c r="MKO884" s="396"/>
      <c r="MKP884" s="396"/>
      <c r="MKQ884" s="396"/>
      <c r="MKR884" s="396"/>
      <c r="MKS884" s="396"/>
      <c r="MKT884" s="396"/>
      <c r="MKU884" s="396"/>
      <c r="MKV884" s="396"/>
      <c r="MKW884" s="396"/>
      <c r="MKX884" s="396"/>
      <c r="MKY884" s="396"/>
      <c r="MKZ884" s="396"/>
      <c r="MLA884" s="396"/>
      <c r="MLB884" s="396"/>
      <c r="MLC884" s="396"/>
      <c r="MLD884" s="396"/>
      <c r="MLE884" s="396"/>
      <c r="MLF884" s="396"/>
      <c r="MLG884" s="396"/>
      <c r="MLH884" s="396"/>
      <c r="MLI884" s="396"/>
      <c r="MLJ884" s="396"/>
      <c r="MLK884" s="396"/>
      <c r="MLL884" s="396"/>
      <c r="MLM884" s="396"/>
      <c r="MLN884" s="396"/>
      <c r="MLO884" s="396"/>
      <c r="MLP884" s="396"/>
      <c r="MLQ884" s="396"/>
      <c r="MLR884" s="396"/>
      <c r="MLS884" s="396"/>
      <c r="MLT884" s="396"/>
      <c r="MLU884" s="396"/>
      <c r="MLV884" s="396"/>
      <c r="MLW884" s="396"/>
      <c r="MLX884" s="396"/>
      <c r="MLY884" s="396"/>
      <c r="MLZ884" s="396"/>
      <c r="MMA884" s="396"/>
      <c r="MMB884" s="396"/>
      <c r="MMC884" s="396"/>
      <c r="MMD884" s="396"/>
      <c r="MME884" s="396"/>
      <c r="MMF884" s="396"/>
      <c r="MMG884" s="396"/>
      <c r="MMH884" s="396"/>
      <c r="MMI884" s="396"/>
      <c r="MMJ884" s="396"/>
      <c r="MMK884" s="396"/>
      <c r="MML884" s="396"/>
      <c r="MMM884" s="396"/>
      <c r="MMN884" s="396"/>
      <c r="MMO884" s="396"/>
      <c r="MMP884" s="396"/>
      <c r="MMQ884" s="396"/>
      <c r="MMR884" s="396"/>
      <c r="MMS884" s="396"/>
      <c r="MMT884" s="396"/>
      <c r="MMU884" s="396"/>
      <c r="MMV884" s="396"/>
      <c r="MMW884" s="396"/>
      <c r="MMX884" s="396"/>
      <c r="MMY884" s="396"/>
      <c r="MMZ884" s="396"/>
      <c r="MNA884" s="396"/>
      <c r="MNB884" s="396"/>
      <c r="MNC884" s="396"/>
      <c r="MND884" s="396"/>
      <c r="MNE884" s="396"/>
      <c r="MNF884" s="396"/>
      <c r="MNG884" s="396"/>
      <c r="MNH884" s="396"/>
      <c r="MNI884" s="396"/>
      <c r="MNJ884" s="396"/>
      <c r="MNK884" s="396"/>
      <c r="MNL884" s="396"/>
      <c r="MNM884" s="396"/>
      <c r="MNN884" s="396"/>
      <c r="MNO884" s="396"/>
      <c r="MNP884" s="396"/>
      <c r="MNQ884" s="396"/>
      <c r="MNR884" s="396"/>
      <c r="MNS884" s="396"/>
      <c r="MNT884" s="396"/>
      <c r="MNU884" s="396"/>
      <c r="MNV884" s="396"/>
      <c r="MNW884" s="396"/>
      <c r="MNX884" s="396"/>
      <c r="MNY884" s="396"/>
      <c r="MNZ884" s="396"/>
      <c r="MOA884" s="396"/>
      <c r="MOB884" s="396"/>
      <c r="MOC884" s="396"/>
      <c r="MOD884" s="396"/>
      <c r="MOE884" s="396"/>
      <c r="MOF884" s="396"/>
      <c r="MOG884" s="396"/>
      <c r="MOH884" s="396"/>
      <c r="MOI884" s="396"/>
      <c r="MOJ884" s="396"/>
      <c r="MOK884" s="396"/>
      <c r="MOL884" s="396"/>
      <c r="MOM884" s="396"/>
      <c r="MON884" s="396"/>
      <c r="MOO884" s="396"/>
      <c r="MOP884" s="396"/>
      <c r="MOQ884" s="396"/>
      <c r="MOR884" s="396"/>
      <c r="MOS884" s="396"/>
      <c r="MOT884" s="396"/>
      <c r="MOU884" s="396"/>
      <c r="MOV884" s="396"/>
      <c r="MOW884" s="396"/>
      <c r="MOX884" s="396"/>
      <c r="MOY884" s="396"/>
      <c r="MOZ884" s="396"/>
      <c r="MPA884" s="396"/>
      <c r="MPB884" s="396"/>
      <c r="MPC884" s="396"/>
      <c r="MPD884" s="396"/>
      <c r="MPE884" s="396"/>
      <c r="MPF884" s="396"/>
      <c r="MPG884" s="396"/>
      <c r="MPH884" s="396"/>
      <c r="MPI884" s="396"/>
      <c r="MPJ884" s="396"/>
      <c r="MPK884" s="396"/>
      <c r="MPL884" s="396"/>
      <c r="MPM884" s="396"/>
      <c r="MPN884" s="396"/>
      <c r="MPO884" s="396"/>
      <c r="MPP884" s="396"/>
      <c r="MPQ884" s="396"/>
      <c r="MPR884" s="396"/>
      <c r="MPS884" s="396"/>
      <c r="MPT884" s="396"/>
      <c r="MPU884" s="396"/>
      <c r="MPV884" s="396"/>
      <c r="MPW884" s="396"/>
      <c r="MPX884" s="396"/>
      <c r="MPY884" s="396"/>
      <c r="MPZ884" s="396"/>
      <c r="MQA884" s="396"/>
      <c r="MQB884" s="396"/>
      <c r="MQC884" s="396"/>
      <c r="MQD884" s="396"/>
      <c r="MQE884" s="396"/>
      <c r="MQF884" s="396"/>
      <c r="MQG884" s="396"/>
      <c r="MQH884" s="396"/>
      <c r="MQI884" s="396"/>
      <c r="MQJ884" s="396"/>
      <c r="MQK884" s="396"/>
      <c r="MQL884" s="396"/>
      <c r="MQM884" s="396"/>
      <c r="MQN884" s="396"/>
      <c r="MQO884" s="396"/>
      <c r="MQP884" s="396"/>
      <c r="MQQ884" s="396"/>
      <c r="MQR884" s="396"/>
      <c r="MQS884" s="396"/>
      <c r="MQT884" s="396"/>
      <c r="MQU884" s="396"/>
      <c r="MQV884" s="396"/>
      <c r="MQW884" s="396"/>
      <c r="MQX884" s="396"/>
      <c r="MQY884" s="396"/>
      <c r="MQZ884" s="396"/>
      <c r="MRA884" s="396"/>
      <c r="MRB884" s="396"/>
      <c r="MRC884" s="396"/>
      <c r="MRD884" s="396"/>
      <c r="MRE884" s="396"/>
      <c r="MRF884" s="396"/>
      <c r="MRG884" s="396"/>
      <c r="MRH884" s="396"/>
      <c r="MRI884" s="396"/>
      <c r="MRJ884" s="396"/>
      <c r="MRK884" s="396"/>
      <c r="MRL884" s="396"/>
      <c r="MRM884" s="396"/>
      <c r="MRN884" s="396"/>
      <c r="MRO884" s="396"/>
      <c r="MRP884" s="396"/>
      <c r="MRQ884" s="396"/>
      <c r="MRR884" s="396"/>
      <c r="MRS884" s="396"/>
      <c r="MRT884" s="396"/>
      <c r="MRU884" s="396"/>
      <c r="MRV884" s="396"/>
      <c r="MRW884" s="396"/>
      <c r="MRX884" s="396"/>
      <c r="MRY884" s="396"/>
      <c r="MRZ884" s="396"/>
      <c r="MSA884" s="396"/>
      <c r="MSB884" s="396"/>
      <c r="MSC884" s="396"/>
      <c r="MSD884" s="396"/>
      <c r="MSE884" s="396"/>
      <c r="MSF884" s="396"/>
      <c r="MSG884" s="396"/>
      <c r="MSH884" s="396"/>
      <c r="MSI884" s="396"/>
      <c r="MSJ884" s="396"/>
      <c r="MSK884" s="396"/>
      <c r="MSL884" s="396"/>
      <c r="MSM884" s="396"/>
      <c r="MSN884" s="396"/>
      <c r="MSO884" s="396"/>
      <c r="MSP884" s="396"/>
      <c r="MSQ884" s="396"/>
      <c r="MSR884" s="396"/>
      <c r="MSS884" s="396"/>
      <c r="MST884" s="396"/>
      <c r="MSU884" s="396"/>
      <c r="MSV884" s="396"/>
      <c r="MSW884" s="396"/>
      <c r="MSX884" s="396"/>
      <c r="MSY884" s="396"/>
      <c r="MSZ884" s="396"/>
      <c r="MTA884" s="396"/>
      <c r="MTB884" s="396"/>
      <c r="MTC884" s="396"/>
      <c r="MTD884" s="396"/>
      <c r="MTE884" s="396"/>
      <c r="MTF884" s="396"/>
      <c r="MTG884" s="396"/>
      <c r="MTH884" s="396"/>
      <c r="MTI884" s="396"/>
      <c r="MTJ884" s="396"/>
      <c r="MTK884" s="396"/>
      <c r="MTL884" s="396"/>
      <c r="MTM884" s="396"/>
      <c r="MTN884" s="396"/>
      <c r="MTO884" s="396"/>
      <c r="MTP884" s="396"/>
      <c r="MTQ884" s="396"/>
      <c r="MTR884" s="396"/>
      <c r="MTS884" s="396"/>
      <c r="MTT884" s="396"/>
      <c r="MTU884" s="396"/>
      <c r="MTV884" s="396"/>
      <c r="MTW884" s="396"/>
      <c r="MTX884" s="396"/>
      <c r="MTY884" s="396"/>
      <c r="MTZ884" s="396"/>
      <c r="MUA884" s="396"/>
      <c r="MUB884" s="396"/>
      <c r="MUC884" s="396"/>
      <c r="MUD884" s="396"/>
      <c r="MUE884" s="396"/>
      <c r="MUF884" s="396"/>
      <c r="MUG884" s="396"/>
      <c r="MUH884" s="396"/>
      <c r="MUI884" s="396"/>
      <c r="MUJ884" s="396"/>
      <c r="MUK884" s="396"/>
      <c r="MUL884" s="396"/>
      <c r="MUM884" s="396"/>
      <c r="MUN884" s="396"/>
      <c r="MUO884" s="396"/>
      <c r="MUP884" s="396"/>
      <c r="MUQ884" s="396"/>
      <c r="MUR884" s="396"/>
      <c r="MUS884" s="396"/>
      <c r="MUT884" s="396"/>
      <c r="MUU884" s="396"/>
      <c r="MUV884" s="396"/>
      <c r="MUW884" s="396"/>
      <c r="MUX884" s="396"/>
      <c r="MUY884" s="396"/>
      <c r="MUZ884" s="396"/>
      <c r="MVA884" s="396"/>
      <c r="MVB884" s="396"/>
      <c r="MVC884" s="396"/>
      <c r="MVD884" s="396"/>
      <c r="MVE884" s="396"/>
      <c r="MVF884" s="396"/>
      <c r="MVG884" s="396"/>
      <c r="MVH884" s="396"/>
      <c r="MVI884" s="396"/>
      <c r="MVJ884" s="396"/>
      <c r="MVK884" s="396"/>
      <c r="MVL884" s="396"/>
      <c r="MVM884" s="396"/>
      <c r="MVN884" s="396"/>
      <c r="MVO884" s="396"/>
      <c r="MVP884" s="396"/>
      <c r="MVQ884" s="396"/>
      <c r="MVR884" s="396"/>
      <c r="MVS884" s="396"/>
      <c r="MVT884" s="396"/>
      <c r="MVU884" s="396"/>
      <c r="MVV884" s="396"/>
      <c r="MVW884" s="396"/>
      <c r="MVX884" s="396"/>
      <c r="MVY884" s="396"/>
      <c r="MVZ884" s="396"/>
      <c r="MWA884" s="396"/>
      <c r="MWB884" s="396"/>
      <c r="MWC884" s="396"/>
      <c r="MWD884" s="396"/>
      <c r="MWE884" s="396"/>
      <c r="MWF884" s="396"/>
      <c r="MWG884" s="396"/>
      <c r="MWH884" s="396"/>
      <c r="MWI884" s="396"/>
      <c r="MWJ884" s="396"/>
      <c r="MWK884" s="396"/>
      <c r="MWL884" s="396"/>
      <c r="MWM884" s="396"/>
      <c r="MWN884" s="396"/>
      <c r="MWO884" s="396"/>
      <c r="MWP884" s="396"/>
      <c r="MWQ884" s="396"/>
      <c r="MWR884" s="396"/>
      <c r="MWS884" s="396"/>
      <c r="MWT884" s="396"/>
      <c r="MWU884" s="396"/>
      <c r="MWV884" s="396"/>
      <c r="MWW884" s="396"/>
      <c r="MWX884" s="396"/>
      <c r="MWY884" s="396"/>
      <c r="MWZ884" s="396"/>
      <c r="MXA884" s="396"/>
      <c r="MXB884" s="396"/>
      <c r="MXC884" s="396"/>
      <c r="MXD884" s="396"/>
      <c r="MXE884" s="396"/>
      <c r="MXF884" s="396"/>
      <c r="MXG884" s="396"/>
      <c r="MXH884" s="396"/>
      <c r="MXI884" s="396"/>
      <c r="MXJ884" s="396"/>
      <c r="MXK884" s="396"/>
      <c r="MXL884" s="396"/>
      <c r="MXM884" s="396"/>
      <c r="MXN884" s="396"/>
      <c r="MXO884" s="396"/>
      <c r="MXP884" s="396"/>
      <c r="MXQ884" s="396"/>
      <c r="MXR884" s="396"/>
      <c r="MXS884" s="396"/>
      <c r="MXT884" s="396"/>
      <c r="MXU884" s="396"/>
      <c r="MXV884" s="396"/>
      <c r="MXW884" s="396"/>
      <c r="MXX884" s="396"/>
      <c r="MXY884" s="396"/>
      <c r="MXZ884" s="396"/>
      <c r="MYA884" s="396"/>
      <c r="MYB884" s="396"/>
      <c r="MYC884" s="396"/>
      <c r="MYD884" s="396"/>
      <c r="MYE884" s="396"/>
      <c r="MYF884" s="396"/>
      <c r="MYG884" s="396"/>
      <c r="MYH884" s="396"/>
      <c r="MYI884" s="396"/>
      <c r="MYJ884" s="396"/>
      <c r="MYK884" s="396"/>
      <c r="MYL884" s="396"/>
      <c r="MYM884" s="396"/>
      <c r="MYN884" s="396"/>
      <c r="MYO884" s="396"/>
      <c r="MYP884" s="396"/>
      <c r="MYQ884" s="396"/>
      <c r="MYR884" s="396"/>
      <c r="MYS884" s="396"/>
      <c r="MYT884" s="396"/>
      <c r="MYU884" s="396"/>
      <c r="MYV884" s="396"/>
      <c r="MYW884" s="396"/>
      <c r="MYX884" s="396"/>
      <c r="MYY884" s="396"/>
      <c r="MYZ884" s="396"/>
      <c r="MZA884" s="396"/>
      <c r="MZB884" s="396"/>
      <c r="MZC884" s="396"/>
      <c r="MZD884" s="396"/>
      <c r="MZE884" s="396"/>
      <c r="MZF884" s="396"/>
      <c r="MZG884" s="396"/>
      <c r="MZH884" s="396"/>
      <c r="MZI884" s="396"/>
      <c r="MZJ884" s="396"/>
      <c r="MZK884" s="396"/>
      <c r="MZL884" s="396"/>
      <c r="MZM884" s="396"/>
      <c r="MZN884" s="396"/>
      <c r="MZO884" s="396"/>
      <c r="MZP884" s="396"/>
      <c r="MZQ884" s="396"/>
      <c r="MZR884" s="396"/>
      <c r="MZS884" s="396"/>
      <c r="MZT884" s="396"/>
      <c r="MZU884" s="396"/>
      <c r="MZV884" s="396"/>
      <c r="MZW884" s="396"/>
      <c r="MZX884" s="396"/>
      <c r="MZY884" s="396"/>
      <c r="MZZ884" s="396"/>
      <c r="NAA884" s="396"/>
      <c r="NAB884" s="396"/>
      <c r="NAC884" s="396"/>
      <c r="NAD884" s="396"/>
      <c r="NAE884" s="396"/>
      <c r="NAF884" s="396"/>
      <c r="NAG884" s="396"/>
      <c r="NAH884" s="396"/>
      <c r="NAI884" s="396"/>
      <c r="NAJ884" s="396"/>
      <c r="NAK884" s="396"/>
      <c r="NAL884" s="396"/>
      <c r="NAM884" s="396"/>
      <c r="NAN884" s="396"/>
      <c r="NAO884" s="396"/>
      <c r="NAP884" s="396"/>
      <c r="NAQ884" s="396"/>
      <c r="NAR884" s="396"/>
      <c r="NAS884" s="396"/>
      <c r="NAT884" s="396"/>
      <c r="NAU884" s="396"/>
      <c r="NAV884" s="396"/>
      <c r="NAW884" s="396"/>
      <c r="NAX884" s="396"/>
      <c r="NAY884" s="396"/>
      <c r="NAZ884" s="396"/>
      <c r="NBA884" s="396"/>
      <c r="NBB884" s="396"/>
      <c r="NBC884" s="396"/>
      <c r="NBD884" s="396"/>
      <c r="NBE884" s="396"/>
      <c r="NBF884" s="396"/>
      <c r="NBG884" s="396"/>
      <c r="NBH884" s="396"/>
      <c r="NBI884" s="396"/>
      <c r="NBJ884" s="396"/>
      <c r="NBK884" s="396"/>
      <c r="NBL884" s="396"/>
      <c r="NBM884" s="396"/>
      <c r="NBN884" s="396"/>
      <c r="NBO884" s="396"/>
      <c r="NBP884" s="396"/>
      <c r="NBQ884" s="396"/>
      <c r="NBR884" s="396"/>
      <c r="NBS884" s="396"/>
      <c r="NBT884" s="396"/>
      <c r="NBU884" s="396"/>
      <c r="NBV884" s="396"/>
      <c r="NBW884" s="396"/>
      <c r="NBX884" s="396"/>
      <c r="NBY884" s="396"/>
      <c r="NBZ884" s="396"/>
      <c r="NCA884" s="396"/>
      <c r="NCB884" s="396"/>
      <c r="NCC884" s="396"/>
      <c r="NCD884" s="396"/>
      <c r="NCE884" s="396"/>
      <c r="NCF884" s="396"/>
      <c r="NCG884" s="396"/>
      <c r="NCH884" s="396"/>
      <c r="NCI884" s="396"/>
      <c r="NCJ884" s="396"/>
      <c r="NCK884" s="396"/>
      <c r="NCL884" s="396"/>
      <c r="NCM884" s="396"/>
      <c r="NCN884" s="396"/>
      <c r="NCO884" s="396"/>
      <c r="NCP884" s="396"/>
      <c r="NCQ884" s="396"/>
      <c r="NCR884" s="396"/>
      <c r="NCS884" s="396"/>
      <c r="NCT884" s="396"/>
      <c r="NCU884" s="396"/>
      <c r="NCV884" s="396"/>
      <c r="NCW884" s="396"/>
      <c r="NCX884" s="396"/>
      <c r="NCY884" s="396"/>
      <c r="NCZ884" s="396"/>
      <c r="NDA884" s="396"/>
      <c r="NDB884" s="396"/>
      <c r="NDC884" s="396"/>
      <c r="NDD884" s="396"/>
      <c r="NDE884" s="396"/>
      <c r="NDF884" s="396"/>
      <c r="NDG884" s="396"/>
      <c r="NDH884" s="396"/>
      <c r="NDI884" s="396"/>
      <c r="NDJ884" s="396"/>
      <c r="NDK884" s="396"/>
      <c r="NDL884" s="396"/>
      <c r="NDM884" s="396"/>
      <c r="NDN884" s="396"/>
      <c r="NDO884" s="396"/>
      <c r="NDP884" s="396"/>
      <c r="NDQ884" s="396"/>
      <c r="NDR884" s="396"/>
      <c r="NDS884" s="396"/>
      <c r="NDT884" s="396"/>
      <c r="NDU884" s="396"/>
      <c r="NDV884" s="396"/>
      <c r="NDW884" s="396"/>
      <c r="NDX884" s="396"/>
      <c r="NDY884" s="396"/>
      <c r="NDZ884" s="396"/>
      <c r="NEA884" s="396"/>
      <c r="NEB884" s="396"/>
      <c r="NEC884" s="396"/>
      <c r="NED884" s="396"/>
      <c r="NEE884" s="396"/>
      <c r="NEF884" s="396"/>
      <c r="NEG884" s="396"/>
      <c r="NEH884" s="396"/>
      <c r="NEI884" s="396"/>
      <c r="NEJ884" s="396"/>
      <c r="NEK884" s="396"/>
      <c r="NEL884" s="396"/>
      <c r="NEM884" s="396"/>
      <c r="NEN884" s="396"/>
      <c r="NEO884" s="396"/>
      <c r="NEP884" s="396"/>
      <c r="NEQ884" s="396"/>
      <c r="NER884" s="396"/>
      <c r="NES884" s="396"/>
      <c r="NET884" s="396"/>
      <c r="NEU884" s="396"/>
      <c r="NEV884" s="396"/>
      <c r="NEW884" s="396"/>
      <c r="NEX884" s="396"/>
      <c r="NEY884" s="396"/>
      <c r="NEZ884" s="396"/>
      <c r="NFA884" s="396"/>
      <c r="NFB884" s="396"/>
      <c r="NFC884" s="396"/>
      <c r="NFD884" s="396"/>
      <c r="NFE884" s="396"/>
      <c r="NFF884" s="396"/>
      <c r="NFG884" s="396"/>
      <c r="NFH884" s="396"/>
      <c r="NFI884" s="396"/>
      <c r="NFJ884" s="396"/>
      <c r="NFK884" s="396"/>
      <c r="NFL884" s="396"/>
      <c r="NFM884" s="396"/>
      <c r="NFN884" s="396"/>
      <c r="NFO884" s="396"/>
      <c r="NFP884" s="396"/>
      <c r="NFQ884" s="396"/>
      <c r="NFR884" s="396"/>
      <c r="NFS884" s="396"/>
      <c r="NFT884" s="396"/>
      <c r="NFU884" s="396"/>
      <c r="NFV884" s="396"/>
      <c r="NFW884" s="396"/>
      <c r="NFX884" s="396"/>
      <c r="NFY884" s="396"/>
      <c r="NFZ884" s="396"/>
      <c r="NGA884" s="396"/>
      <c r="NGB884" s="396"/>
      <c r="NGC884" s="396"/>
      <c r="NGD884" s="396"/>
      <c r="NGE884" s="396"/>
      <c r="NGF884" s="396"/>
      <c r="NGG884" s="396"/>
      <c r="NGH884" s="396"/>
      <c r="NGI884" s="396"/>
      <c r="NGJ884" s="396"/>
      <c r="NGK884" s="396"/>
      <c r="NGL884" s="396"/>
      <c r="NGM884" s="396"/>
      <c r="NGN884" s="396"/>
      <c r="NGO884" s="396"/>
      <c r="NGP884" s="396"/>
      <c r="NGQ884" s="396"/>
      <c r="NGR884" s="396"/>
      <c r="NGS884" s="396"/>
      <c r="NGT884" s="396"/>
      <c r="NGU884" s="396"/>
      <c r="NGV884" s="396"/>
      <c r="NGW884" s="396"/>
      <c r="NGX884" s="396"/>
      <c r="NGY884" s="396"/>
      <c r="NGZ884" s="396"/>
      <c r="NHA884" s="396"/>
      <c r="NHB884" s="396"/>
      <c r="NHC884" s="396"/>
      <c r="NHD884" s="396"/>
      <c r="NHE884" s="396"/>
      <c r="NHF884" s="396"/>
      <c r="NHG884" s="396"/>
      <c r="NHH884" s="396"/>
      <c r="NHI884" s="396"/>
      <c r="NHJ884" s="396"/>
      <c r="NHK884" s="396"/>
      <c r="NHL884" s="396"/>
      <c r="NHM884" s="396"/>
      <c r="NHN884" s="396"/>
      <c r="NHO884" s="396"/>
      <c r="NHP884" s="396"/>
      <c r="NHQ884" s="396"/>
      <c r="NHR884" s="396"/>
      <c r="NHS884" s="396"/>
      <c r="NHT884" s="396"/>
      <c r="NHU884" s="396"/>
      <c r="NHV884" s="396"/>
      <c r="NHW884" s="396"/>
      <c r="NHX884" s="396"/>
      <c r="NHY884" s="396"/>
      <c r="NHZ884" s="396"/>
      <c r="NIA884" s="396"/>
      <c r="NIB884" s="396"/>
      <c r="NIC884" s="396"/>
      <c r="NID884" s="396"/>
      <c r="NIE884" s="396"/>
      <c r="NIF884" s="396"/>
      <c r="NIG884" s="396"/>
      <c r="NIH884" s="396"/>
      <c r="NII884" s="396"/>
      <c r="NIJ884" s="396"/>
      <c r="NIK884" s="396"/>
      <c r="NIL884" s="396"/>
      <c r="NIM884" s="396"/>
      <c r="NIN884" s="396"/>
      <c r="NIO884" s="396"/>
      <c r="NIP884" s="396"/>
      <c r="NIQ884" s="396"/>
      <c r="NIR884" s="396"/>
      <c r="NIS884" s="396"/>
      <c r="NIT884" s="396"/>
      <c r="NIU884" s="396"/>
      <c r="NIV884" s="396"/>
      <c r="NIW884" s="396"/>
      <c r="NIX884" s="396"/>
      <c r="NIY884" s="396"/>
      <c r="NIZ884" s="396"/>
      <c r="NJA884" s="396"/>
      <c r="NJB884" s="396"/>
      <c r="NJC884" s="396"/>
      <c r="NJD884" s="396"/>
      <c r="NJE884" s="396"/>
      <c r="NJF884" s="396"/>
      <c r="NJG884" s="396"/>
      <c r="NJH884" s="396"/>
      <c r="NJI884" s="396"/>
      <c r="NJJ884" s="396"/>
      <c r="NJK884" s="396"/>
      <c r="NJL884" s="396"/>
      <c r="NJM884" s="396"/>
      <c r="NJN884" s="396"/>
      <c r="NJO884" s="396"/>
      <c r="NJP884" s="396"/>
      <c r="NJQ884" s="396"/>
      <c r="NJR884" s="396"/>
      <c r="NJS884" s="396"/>
      <c r="NJT884" s="396"/>
      <c r="NJU884" s="396"/>
      <c r="NJV884" s="396"/>
      <c r="NJW884" s="396"/>
      <c r="NJX884" s="396"/>
      <c r="NJY884" s="396"/>
      <c r="NJZ884" s="396"/>
      <c r="NKA884" s="396"/>
      <c r="NKB884" s="396"/>
      <c r="NKC884" s="396"/>
      <c r="NKD884" s="396"/>
      <c r="NKE884" s="396"/>
      <c r="NKF884" s="396"/>
      <c r="NKG884" s="396"/>
      <c r="NKH884" s="396"/>
      <c r="NKI884" s="396"/>
      <c r="NKJ884" s="396"/>
      <c r="NKK884" s="396"/>
      <c r="NKL884" s="396"/>
      <c r="NKM884" s="396"/>
      <c r="NKN884" s="396"/>
      <c r="NKO884" s="396"/>
      <c r="NKP884" s="396"/>
      <c r="NKQ884" s="396"/>
      <c r="NKR884" s="396"/>
      <c r="NKS884" s="396"/>
      <c r="NKT884" s="396"/>
      <c r="NKU884" s="396"/>
      <c r="NKV884" s="396"/>
      <c r="NKW884" s="396"/>
      <c r="NKX884" s="396"/>
      <c r="NKY884" s="396"/>
      <c r="NKZ884" s="396"/>
      <c r="NLA884" s="396"/>
      <c r="NLB884" s="396"/>
      <c r="NLC884" s="396"/>
      <c r="NLD884" s="396"/>
      <c r="NLE884" s="396"/>
      <c r="NLF884" s="396"/>
      <c r="NLG884" s="396"/>
      <c r="NLH884" s="396"/>
      <c r="NLI884" s="396"/>
      <c r="NLJ884" s="396"/>
      <c r="NLK884" s="396"/>
      <c r="NLL884" s="396"/>
      <c r="NLM884" s="396"/>
      <c r="NLN884" s="396"/>
      <c r="NLO884" s="396"/>
      <c r="NLP884" s="396"/>
      <c r="NLQ884" s="396"/>
      <c r="NLR884" s="396"/>
      <c r="NLS884" s="396"/>
      <c r="NLT884" s="396"/>
      <c r="NLU884" s="396"/>
      <c r="NLV884" s="396"/>
      <c r="NLW884" s="396"/>
      <c r="NLX884" s="396"/>
      <c r="NLY884" s="396"/>
      <c r="NLZ884" s="396"/>
      <c r="NMA884" s="396"/>
      <c r="NMB884" s="396"/>
      <c r="NMC884" s="396"/>
      <c r="NMD884" s="396"/>
      <c r="NME884" s="396"/>
      <c r="NMF884" s="396"/>
      <c r="NMG884" s="396"/>
      <c r="NMH884" s="396"/>
      <c r="NMI884" s="396"/>
      <c r="NMJ884" s="396"/>
      <c r="NMK884" s="396"/>
      <c r="NML884" s="396"/>
      <c r="NMM884" s="396"/>
      <c r="NMN884" s="396"/>
      <c r="NMO884" s="396"/>
      <c r="NMP884" s="396"/>
      <c r="NMQ884" s="396"/>
      <c r="NMR884" s="396"/>
      <c r="NMS884" s="396"/>
      <c r="NMT884" s="396"/>
      <c r="NMU884" s="396"/>
      <c r="NMV884" s="396"/>
      <c r="NMW884" s="396"/>
      <c r="NMX884" s="396"/>
      <c r="NMY884" s="396"/>
      <c r="NMZ884" s="396"/>
      <c r="NNA884" s="396"/>
      <c r="NNB884" s="396"/>
      <c r="NNC884" s="396"/>
      <c r="NND884" s="396"/>
      <c r="NNE884" s="396"/>
      <c r="NNF884" s="396"/>
      <c r="NNG884" s="396"/>
      <c r="NNH884" s="396"/>
      <c r="NNI884" s="396"/>
      <c r="NNJ884" s="396"/>
      <c r="NNK884" s="396"/>
      <c r="NNL884" s="396"/>
      <c r="NNM884" s="396"/>
      <c r="NNN884" s="396"/>
      <c r="NNO884" s="396"/>
      <c r="NNP884" s="396"/>
      <c r="NNQ884" s="396"/>
      <c r="NNR884" s="396"/>
      <c r="NNS884" s="396"/>
      <c r="NNT884" s="396"/>
      <c r="NNU884" s="396"/>
      <c r="NNV884" s="396"/>
      <c r="NNW884" s="396"/>
      <c r="NNX884" s="396"/>
      <c r="NNY884" s="396"/>
      <c r="NNZ884" s="396"/>
      <c r="NOA884" s="396"/>
      <c r="NOB884" s="396"/>
      <c r="NOC884" s="396"/>
      <c r="NOD884" s="396"/>
      <c r="NOE884" s="396"/>
      <c r="NOF884" s="396"/>
      <c r="NOG884" s="396"/>
      <c r="NOH884" s="396"/>
      <c r="NOI884" s="396"/>
      <c r="NOJ884" s="396"/>
      <c r="NOK884" s="396"/>
      <c r="NOL884" s="396"/>
      <c r="NOM884" s="396"/>
      <c r="NON884" s="396"/>
      <c r="NOO884" s="396"/>
      <c r="NOP884" s="396"/>
      <c r="NOQ884" s="396"/>
      <c r="NOR884" s="396"/>
      <c r="NOS884" s="396"/>
      <c r="NOT884" s="396"/>
      <c r="NOU884" s="396"/>
      <c r="NOV884" s="396"/>
      <c r="NOW884" s="396"/>
      <c r="NOX884" s="396"/>
      <c r="NOY884" s="396"/>
      <c r="NOZ884" s="396"/>
      <c r="NPA884" s="396"/>
      <c r="NPB884" s="396"/>
      <c r="NPC884" s="396"/>
      <c r="NPD884" s="396"/>
      <c r="NPE884" s="396"/>
      <c r="NPF884" s="396"/>
      <c r="NPG884" s="396"/>
      <c r="NPH884" s="396"/>
      <c r="NPI884" s="396"/>
      <c r="NPJ884" s="396"/>
      <c r="NPK884" s="396"/>
      <c r="NPL884" s="396"/>
      <c r="NPM884" s="396"/>
      <c r="NPN884" s="396"/>
      <c r="NPO884" s="396"/>
      <c r="NPP884" s="396"/>
      <c r="NPQ884" s="396"/>
      <c r="NPR884" s="396"/>
      <c r="NPS884" s="396"/>
      <c r="NPT884" s="396"/>
      <c r="NPU884" s="396"/>
      <c r="NPV884" s="396"/>
      <c r="NPW884" s="396"/>
      <c r="NPX884" s="396"/>
      <c r="NPY884" s="396"/>
      <c r="NPZ884" s="396"/>
      <c r="NQA884" s="396"/>
      <c r="NQB884" s="396"/>
      <c r="NQC884" s="396"/>
      <c r="NQD884" s="396"/>
      <c r="NQE884" s="396"/>
      <c r="NQF884" s="396"/>
      <c r="NQG884" s="396"/>
      <c r="NQH884" s="396"/>
      <c r="NQI884" s="396"/>
      <c r="NQJ884" s="396"/>
      <c r="NQK884" s="396"/>
      <c r="NQL884" s="396"/>
      <c r="NQM884" s="396"/>
      <c r="NQN884" s="396"/>
      <c r="NQO884" s="396"/>
      <c r="NQP884" s="396"/>
      <c r="NQQ884" s="396"/>
      <c r="NQR884" s="396"/>
      <c r="NQS884" s="396"/>
      <c r="NQT884" s="396"/>
      <c r="NQU884" s="396"/>
      <c r="NQV884" s="396"/>
      <c r="NQW884" s="396"/>
      <c r="NQX884" s="396"/>
      <c r="NQY884" s="396"/>
      <c r="NQZ884" s="396"/>
      <c r="NRA884" s="396"/>
      <c r="NRB884" s="396"/>
      <c r="NRC884" s="396"/>
      <c r="NRD884" s="396"/>
      <c r="NRE884" s="396"/>
      <c r="NRF884" s="396"/>
      <c r="NRG884" s="396"/>
      <c r="NRH884" s="396"/>
      <c r="NRI884" s="396"/>
      <c r="NRJ884" s="396"/>
      <c r="NRK884" s="396"/>
      <c r="NRL884" s="396"/>
      <c r="NRM884" s="396"/>
      <c r="NRN884" s="396"/>
      <c r="NRO884" s="396"/>
      <c r="NRP884" s="396"/>
      <c r="NRQ884" s="396"/>
      <c r="NRR884" s="396"/>
      <c r="NRS884" s="396"/>
      <c r="NRT884" s="396"/>
      <c r="NRU884" s="396"/>
      <c r="NRV884" s="396"/>
      <c r="NRW884" s="396"/>
      <c r="NRX884" s="396"/>
      <c r="NRY884" s="396"/>
      <c r="NRZ884" s="396"/>
      <c r="NSA884" s="396"/>
      <c r="NSB884" s="396"/>
      <c r="NSC884" s="396"/>
      <c r="NSD884" s="396"/>
      <c r="NSE884" s="396"/>
      <c r="NSF884" s="396"/>
      <c r="NSG884" s="396"/>
      <c r="NSH884" s="396"/>
      <c r="NSI884" s="396"/>
      <c r="NSJ884" s="396"/>
      <c r="NSK884" s="396"/>
      <c r="NSL884" s="396"/>
      <c r="NSM884" s="396"/>
      <c r="NSN884" s="396"/>
      <c r="NSO884" s="396"/>
      <c r="NSP884" s="396"/>
      <c r="NSQ884" s="396"/>
      <c r="NSR884" s="396"/>
      <c r="NSS884" s="396"/>
      <c r="NST884" s="396"/>
      <c r="NSU884" s="396"/>
      <c r="NSV884" s="396"/>
      <c r="NSW884" s="396"/>
      <c r="NSX884" s="396"/>
      <c r="NSY884" s="396"/>
      <c r="NSZ884" s="396"/>
      <c r="NTA884" s="396"/>
      <c r="NTB884" s="396"/>
      <c r="NTC884" s="396"/>
      <c r="NTD884" s="396"/>
      <c r="NTE884" s="396"/>
      <c r="NTF884" s="396"/>
      <c r="NTG884" s="396"/>
      <c r="NTH884" s="396"/>
      <c r="NTI884" s="396"/>
      <c r="NTJ884" s="396"/>
      <c r="NTK884" s="396"/>
      <c r="NTL884" s="396"/>
      <c r="NTM884" s="396"/>
      <c r="NTN884" s="396"/>
      <c r="NTO884" s="396"/>
      <c r="NTP884" s="396"/>
      <c r="NTQ884" s="396"/>
      <c r="NTR884" s="396"/>
      <c r="NTS884" s="396"/>
      <c r="NTT884" s="396"/>
      <c r="NTU884" s="396"/>
      <c r="NTV884" s="396"/>
      <c r="NTW884" s="396"/>
      <c r="NTX884" s="396"/>
      <c r="NTY884" s="396"/>
      <c r="NTZ884" s="396"/>
      <c r="NUA884" s="396"/>
      <c r="NUB884" s="396"/>
      <c r="NUC884" s="396"/>
      <c r="NUD884" s="396"/>
      <c r="NUE884" s="396"/>
      <c r="NUF884" s="396"/>
      <c r="NUG884" s="396"/>
      <c r="NUH884" s="396"/>
      <c r="NUI884" s="396"/>
      <c r="NUJ884" s="396"/>
      <c r="NUK884" s="396"/>
      <c r="NUL884" s="396"/>
      <c r="NUM884" s="396"/>
      <c r="NUN884" s="396"/>
      <c r="NUO884" s="396"/>
      <c r="NUP884" s="396"/>
      <c r="NUQ884" s="396"/>
      <c r="NUR884" s="396"/>
      <c r="NUS884" s="396"/>
      <c r="NUT884" s="396"/>
      <c r="NUU884" s="396"/>
      <c r="NUV884" s="396"/>
      <c r="NUW884" s="396"/>
      <c r="NUX884" s="396"/>
      <c r="NUY884" s="396"/>
      <c r="NUZ884" s="396"/>
      <c r="NVA884" s="396"/>
      <c r="NVB884" s="396"/>
      <c r="NVC884" s="396"/>
      <c r="NVD884" s="396"/>
      <c r="NVE884" s="396"/>
      <c r="NVF884" s="396"/>
      <c r="NVG884" s="396"/>
      <c r="NVH884" s="396"/>
      <c r="NVI884" s="396"/>
      <c r="NVJ884" s="396"/>
      <c r="NVK884" s="396"/>
      <c r="NVL884" s="396"/>
      <c r="NVM884" s="396"/>
      <c r="NVN884" s="396"/>
      <c r="NVO884" s="396"/>
      <c r="NVP884" s="396"/>
      <c r="NVQ884" s="396"/>
      <c r="NVR884" s="396"/>
      <c r="NVS884" s="396"/>
      <c r="NVT884" s="396"/>
      <c r="NVU884" s="396"/>
      <c r="NVV884" s="396"/>
      <c r="NVW884" s="396"/>
      <c r="NVX884" s="396"/>
      <c r="NVY884" s="396"/>
      <c r="NVZ884" s="396"/>
      <c r="NWA884" s="396"/>
      <c r="NWB884" s="396"/>
      <c r="NWC884" s="396"/>
      <c r="NWD884" s="396"/>
      <c r="NWE884" s="396"/>
      <c r="NWF884" s="396"/>
      <c r="NWG884" s="396"/>
      <c r="NWH884" s="396"/>
      <c r="NWI884" s="396"/>
      <c r="NWJ884" s="396"/>
      <c r="NWK884" s="396"/>
      <c r="NWL884" s="396"/>
      <c r="NWM884" s="396"/>
      <c r="NWN884" s="396"/>
      <c r="NWO884" s="396"/>
      <c r="NWP884" s="396"/>
      <c r="NWQ884" s="396"/>
      <c r="NWR884" s="396"/>
      <c r="NWS884" s="396"/>
      <c r="NWT884" s="396"/>
      <c r="NWU884" s="396"/>
      <c r="NWV884" s="396"/>
      <c r="NWW884" s="396"/>
      <c r="NWX884" s="396"/>
      <c r="NWY884" s="396"/>
      <c r="NWZ884" s="396"/>
      <c r="NXA884" s="396"/>
      <c r="NXB884" s="396"/>
      <c r="NXC884" s="396"/>
      <c r="NXD884" s="396"/>
      <c r="NXE884" s="396"/>
      <c r="NXF884" s="396"/>
      <c r="NXG884" s="396"/>
      <c r="NXH884" s="396"/>
      <c r="NXI884" s="396"/>
      <c r="NXJ884" s="396"/>
      <c r="NXK884" s="396"/>
      <c r="NXL884" s="396"/>
      <c r="NXM884" s="396"/>
      <c r="NXN884" s="396"/>
      <c r="NXO884" s="396"/>
      <c r="NXP884" s="396"/>
      <c r="NXQ884" s="396"/>
      <c r="NXR884" s="396"/>
      <c r="NXS884" s="396"/>
      <c r="NXT884" s="396"/>
      <c r="NXU884" s="396"/>
      <c r="NXV884" s="396"/>
      <c r="NXW884" s="396"/>
      <c r="NXX884" s="396"/>
      <c r="NXY884" s="396"/>
      <c r="NXZ884" s="396"/>
      <c r="NYA884" s="396"/>
      <c r="NYB884" s="396"/>
      <c r="NYC884" s="396"/>
      <c r="NYD884" s="396"/>
      <c r="NYE884" s="396"/>
      <c r="NYF884" s="396"/>
      <c r="NYG884" s="396"/>
      <c r="NYH884" s="396"/>
      <c r="NYI884" s="396"/>
      <c r="NYJ884" s="396"/>
      <c r="NYK884" s="396"/>
      <c r="NYL884" s="396"/>
      <c r="NYM884" s="396"/>
      <c r="NYN884" s="396"/>
      <c r="NYO884" s="396"/>
      <c r="NYP884" s="396"/>
      <c r="NYQ884" s="396"/>
      <c r="NYR884" s="396"/>
      <c r="NYS884" s="396"/>
      <c r="NYT884" s="396"/>
      <c r="NYU884" s="396"/>
      <c r="NYV884" s="396"/>
      <c r="NYW884" s="396"/>
      <c r="NYX884" s="396"/>
      <c r="NYY884" s="396"/>
      <c r="NYZ884" s="396"/>
      <c r="NZA884" s="396"/>
      <c r="NZB884" s="396"/>
      <c r="NZC884" s="396"/>
      <c r="NZD884" s="396"/>
      <c r="NZE884" s="396"/>
      <c r="NZF884" s="396"/>
      <c r="NZG884" s="396"/>
      <c r="NZH884" s="396"/>
      <c r="NZI884" s="396"/>
      <c r="NZJ884" s="396"/>
      <c r="NZK884" s="396"/>
      <c r="NZL884" s="396"/>
      <c r="NZM884" s="396"/>
      <c r="NZN884" s="396"/>
      <c r="NZO884" s="396"/>
      <c r="NZP884" s="396"/>
      <c r="NZQ884" s="396"/>
      <c r="NZR884" s="396"/>
      <c r="NZS884" s="396"/>
      <c r="NZT884" s="396"/>
      <c r="NZU884" s="396"/>
      <c r="NZV884" s="396"/>
      <c r="NZW884" s="396"/>
      <c r="NZX884" s="396"/>
      <c r="NZY884" s="396"/>
      <c r="NZZ884" s="396"/>
      <c r="OAA884" s="396"/>
      <c r="OAB884" s="396"/>
      <c r="OAC884" s="396"/>
      <c r="OAD884" s="396"/>
      <c r="OAE884" s="396"/>
      <c r="OAF884" s="396"/>
      <c r="OAG884" s="396"/>
      <c r="OAH884" s="396"/>
      <c r="OAI884" s="396"/>
      <c r="OAJ884" s="396"/>
      <c r="OAK884" s="396"/>
      <c r="OAL884" s="396"/>
      <c r="OAM884" s="396"/>
      <c r="OAN884" s="396"/>
      <c r="OAO884" s="396"/>
      <c r="OAP884" s="396"/>
      <c r="OAQ884" s="396"/>
      <c r="OAR884" s="396"/>
      <c r="OAS884" s="396"/>
      <c r="OAT884" s="396"/>
      <c r="OAU884" s="396"/>
      <c r="OAV884" s="396"/>
      <c r="OAW884" s="396"/>
      <c r="OAX884" s="396"/>
      <c r="OAY884" s="396"/>
      <c r="OAZ884" s="396"/>
      <c r="OBA884" s="396"/>
      <c r="OBB884" s="396"/>
      <c r="OBC884" s="396"/>
      <c r="OBD884" s="396"/>
      <c r="OBE884" s="396"/>
      <c r="OBF884" s="396"/>
      <c r="OBG884" s="396"/>
      <c r="OBH884" s="396"/>
      <c r="OBI884" s="396"/>
      <c r="OBJ884" s="396"/>
      <c r="OBK884" s="396"/>
      <c r="OBL884" s="396"/>
      <c r="OBM884" s="396"/>
      <c r="OBN884" s="396"/>
      <c r="OBO884" s="396"/>
      <c r="OBP884" s="396"/>
      <c r="OBQ884" s="396"/>
      <c r="OBR884" s="396"/>
      <c r="OBS884" s="396"/>
      <c r="OBT884" s="396"/>
      <c r="OBU884" s="396"/>
      <c r="OBV884" s="396"/>
      <c r="OBW884" s="396"/>
      <c r="OBX884" s="396"/>
      <c r="OBY884" s="396"/>
      <c r="OBZ884" s="396"/>
      <c r="OCA884" s="396"/>
      <c r="OCB884" s="396"/>
      <c r="OCC884" s="396"/>
      <c r="OCD884" s="396"/>
      <c r="OCE884" s="396"/>
      <c r="OCF884" s="396"/>
      <c r="OCG884" s="396"/>
      <c r="OCH884" s="396"/>
      <c r="OCI884" s="396"/>
      <c r="OCJ884" s="396"/>
      <c r="OCK884" s="396"/>
      <c r="OCL884" s="396"/>
      <c r="OCM884" s="396"/>
      <c r="OCN884" s="396"/>
      <c r="OCO884" s="396"/>
      <c r="OCP884" s="396"/>
      <c r="OCQ884" s="396"/>
      <c r="OCR884" s="396"/>
      <c r="OCS884" s="396"/>
      <c r="OCT884" s="396"/>
      <c r="OCU884" s="396"/>
      <c r="OCV884" s="396"/>
      <c r="OCW884" s="396"/>
      <c r="OCX884" s="396"/>
      <c r="OCY884" s="396"/>
      <c r="OCZ884" s="396"/>
      <c r="ODA884" s="396"/>
      <c r="ODB884" s="396"/>
      <c r="ODC884" s="396"/>
      <c r="ODD884" s="396"/>
      <c r="ODE884" s="396"/>
      <c r="ODF884" s="396"/>
      <c r="ODG884" s="396"/>
      <c r="ODH884" s="396"/>
      <c r="ODI884" s="396"/>
      <c r="ODJ884" s="396"/>
      <c r="ODK884" s="396"/>
      <c r="ODL884" s="396"/>
      <c r="ODM884" s="396"/>
      <c r="ODN884" s="396"/>
      <c r="ODO884" s="396"/>
      <c r="ODP884" s="396"/>
      <c r="ODQ884" s="396"/>
      <c r="ODR884" s="396"/>
      <c r="ODS884" s="396"/>
      <c r="ODT884" s="396"/>
      <c r="ODU884" s="396"/>
      <c r="ODV884" s="396"/>
      <c r="ODW884" s="396"/>
      <c r="ODX884" s="396"/>
      <c r="ODY884" s="396"/>
      <c r="ODZ884" s="396"/>
      <c r="OEA884" s="396"/>
      <c r="OEB884" s="396"/>
      <c r="OEC884" s="396"/>
      <c r="OED884" s="396"/>
      <c r="OEE884" s="396"/>
      <c r="OEF884" s="396"/>
      <c r="OEG884" s="396"/>
      <c r="OEH884" s="396"/>
      <c r="OEI884" s="396"/>
      <c r="OEJ884" s="396"/>
      <c r="OEK884" s="396"/>
      <c r="OEL884" s="396"/>
      <c r="OEM884" s="396"/>
      <c r="OEN884" s="396"/>
      <c r="OEO884" s="396"/>
      <c r="OEP884" s="396"/>
      <c r="OEQ884" s="396"/>
      <c r="OER884" s="396"/>
      <c r="OES884" s="396"/>
      <c r="OET884" s="396"/>
      <c r="OEU884" s="396"/>
      <c r="OEV884" s="396"/>
      <c r="OEW884" s="396"/>
      <c r="OEX884" s="396"/>
      <c r="OEY884" s="396"/>
      <c r="OEZ884" s="396"/>
      <c r="OFA884" s="396"/>
      <c r="OFB884" s="396"/>
      <c r="OFC884" s="396"/>
      <c r="OFD884" s="396"/>
      <c r="OFE884" s="396"/>
      <c r="OFF884" s="396"/>
      <c r="OFG884" s="396"/>
      <c r="OFH884" s="396"/>
      <c r="OFI884" s="396"/>
      <c r="OFJ884" s="396"/>
      <c r="OFK884" s="396"/>
      <c r="OFL884" s="396"/>
      <c r="OFM884" s="396"/>
      <c r="OFN884" s="396"/>
      <c r="OFO884" s="396"/>
      <c r="OFP884" s="396"/>
      <c r="OFQ884" s="396"/>
      <c r="OFR884" s="396"/>
      <c r="OFS884" s="396"/>
      <c r="OFT884" s="396"/>
      <c r="OFU884" s="396"/>
      <c r="OFV884" s="396"/>
      <c r="OFW884" s="396"/>
      <c r="OFX884" s="396"/>
      <c r="OFY884" s="396"/>
      <c r="OFZ884" s="396"/>
      <c r="OGA884" s="396"/>
      <c r="OGB884" s="396"/>
      <c r="OGC884" s="396"/>
      <c r="OGD884" s="396"/>
      <c r="OGE884" s="396"/>
      <c r="OGF884" s="396"/>
      <c r="OGG884" s="396"/>
      <c r="OGH884" s="396"/>
      <c r="OGI884" s="396"/>
      <c r="OGJ884" s="396"/>
      <c r="OGK884" s="396"/>
      <c r="OGL884" s="396"/>
      <c r="OGM884" s="396"/>
      <c r="OGN884" s="396"/>
      <c r="OGO884" s="396"/>
      <c r="OGP884" s="396"/>
      <c r="OGQ884" s="396"/>
      <c r="OGR884" s="396"/>
      <c r="OGS884" s="396"/>
      <c r="OGT884" s="396"/>
      <c r="OGU884" s="396"/>
      <c r="OGV884" s="396"/>
      <c r="OGW884" s="396"/>
      <c r="OGX884" s="396"/>
      <c r="OGY884" s="396"/>
      <c r="OGZ884" s="396"/>
      <c r="OHA884" s="396"/>
      <c r="OHB884" s="396"/>
      <c r="OHC884" s="396"/>
      <c r="OHD884" s="396"/>
      <c r="OHE884" s="396"/>
      <c r="OHF884" s="396"/>
      <c r="OHG884" s="396"/>
      <c r="OHH884" s="396"/>
      <c r="OHI884" s="396"/>
      <c r="OHJ884" s="396"/>
      <c r="OHK884" s="396"/>
      <c r="OHL884" s="396"/>
      <c r="OHM884" s="396"/>
      <c r="OHN884" s="396"/>
      <c r="OHO884" s="396"/>
      <c r="OHP884" s="396"/>
      <c r="OHQ884" s="396"/>
      <c r="OHR884" s="396"/>
      <c r="OHS884" s="396"/>
      <c r="OHT884" s="396"/>
      <c r="OHU884" s="396"/>
      <c r="OHV884" s="396"/>
      <c r="OHW884" s="396"/>
      <c r="OHX884" s="396"/>
      <c r="OHY884" s="396"/>
      <c r="OHZ884" s="396"/>
      <c r="OIA884" s="396"/>
      <c r="OIB884" s="396"/>
      <c r="OIC884" s="396"/>
      <c r="OID884" s="396"/>
      <c r="OIE884" s="396"/>
      <c r="OIF884" s="396"/>
      <c r="OIG884" s="396"/>
      <c r="OIH884" s="396"/>
      <c r="OII884" s="396"/>
      <c r="OIJ884" s="396"/>
      <c r="OIK884" s="396"/>
      <c r="OIL884" s="396"/>
      <c r="OIM884" s="396"/>
      <c r="OIN884" s="396"/>
      <c r="OIO884" s="396"/>
      <c r="OIP884" s="396"/>
      <c r="OIQ884" s="396"/>
      <c r="OIR884" s="396"/>
      <c r="OIS884" s="396"/>
      <c r="OIT884" s="396"/>
      <c r="OIU884" s="396"/>
      <c r="OIV884" s="396"/>
      <c r="OIW884" s="396"/>
      <c r="OIX884" s="396"/>
      <c r="OIY884" s="396"/>
      <c r="OIZ884" s="396"/>
      <c r="OJA884" s="396"/>
      <c r="OJB884" s="396"/>
      <c r="OJC884" s="396"/>
      <c r="OJD884" s="396"/>
      <c r="OJE884" s="396"/>
      <c r="OJF884" s="396"/>
      <c r="OJG884" s="396"/>
      <c r="OJH884" s="396"/>
      <c r="OJI884" s="396"/>
      <c r="OJJ884" s="396"/>
      <c r="OJK884" s="396"/>
      <c r="OJL884" s="396"/>
      <c r="OJM884" s="396"/>
      <c r="OJN884" s="396"/>
      <c r="OJO884" s="396"/>
      <c r="OJP884" s="396"/>
      <c r="OJQ884" s="396"/>
      <c r="OJR884" s="396"/>
      <c r="OJS884" s="396"/>
      <c r="OJT884" s="396"/>
      <c r="OJU884" s="396"/>
      <c r="OJV884" s="396"/>
      <c r="OJW884" s="396"/>
      <c r="OJX884" s="396"/>
      <c r="OJY884" s="396"/>
      <c r="OJZ884" s="396"/>
      <c r="OKA884" s="396"/>
      <c r="OKB884" s="396"/>
      <c r="OKC884" s="396"/>
      <c r="OKD884" s="396"/>
      <c r="OKE884" s="396"/>
      <c r="OKF884" s="396"/>
      <c r="OKG884" s="396"/>
      <c r="OKH884" s="396"/>
      <c r="OKI884" s="396"/>
      <c r="OKJ884" s="396"/>
      <c r="OKK884" s="396"/>
      <c r="OKL884" s="396"/>
      <c r="OKM884" s="396"/>
      <c r="OKN884" s="396"/>
      <c r="OKO884" s="396"/>
      <c r="OKP884" s="396"/>
      <c r="OKQ884" s="396"/>
      <c r="OKR884" s="396"/>
      <c r="OKS884" s="396"/>
      <c r="OKT884" s="396"/>
      <c r="OKU884" s="396"/>
      <c r="OKV884" s="396"/>
      <c r="OKW884" s="396"/>
      <c r="OKX884" s="396"/>
      <c r="OKY884" s="396"/>
      <c r="OKZ884" s="396"/>
      <c r="OLA884" s="396"/>
      <c r="OLB884" s="396"/>
      <c r="OLC884" s="396"/>
      <c r="OLD884" s="396"/>
      <c r="OLE884" s="396"/>
      <c r="OLF884" s="396"/>
      <c r="OLG884" s="396"/>
      <c r="OLH884" s="396"/>
      <c r="OLI884" s="396"/>
      <c r="OLJ884" s="396"/>
      <c r="OLK884" s="396"/>
      <c r="OLL884" s="396"/>
      <c r="OLM884" s="396"/>
      <c r="OLN884" s="396"/>
      <c r="OLO884" s="396"/>
      <c r="OLP884" s="396"/>
      <c r="OLQ884" s="396"/>
      <c r="OLR884" s="396"/>
      <c r="OLS884" s="396"/>
      <c r="OLT884" s="396"/>
      <c r="OLU884" s="396"/>
      <c r="OLV884" s="396"/>
      <c r="OLW884" s="396"/>
      <c r="OLX884" s="396"/>
      <c r="OLY884" s="396"/>
      <c r="OLZ884" s="396"/>
      <c r="OMA884" s="396"/>
      <c r="OMB884" s="396"/>
      <c r="OMC884" s="396"/>
      <c r="OMD884" s="396"/>
      <c r="OME884" s="396"/>
      <c r="OMF884" s="396"/>
      <c r="OMG884" s="396"/>
      <c r="OMH884" s="396"/>
      <c r="OMI884" s="396"/>
      <c r="OMJ884" s="396"/>
      <c r="OMK884" s="396"/>
      <c r="OML884" s="396"/>
      <c r="OMM884" s="396"/>
      <c r="OMN884" s="396"/>
      <c r="OMO884" s="396"/>
      <c r="OMP884" s="396"/>
      <c r="OMQ884" s="396"/>
      <c r="OMR884" s="396"/>
      <c r="OMS884" s="396"/>
      <c r="OMT884" s="396"/>
      <c r="OMU884" s="396"/>
      <c r="OMV884" s="396"/>
      <c r="OMW884" s="396"/>
      <c r="OMX884" s="396"/>
      <c r="OMY884" s="396"/>
      <c r="OMZ884" s="396"/>
      <c r="ONA884" s="396"/>
      <c r="ONB884" s="396"/>
      <c r="ONC884" s="396"/>
      <c r="OND884" s="396"/>
      <c r="ONE884" s="396"/>
      <c r="ONF884" s="396"/>
      <c r="ONG884" s="396"/>
      <c r="ONH884" s="396"/>
      <c r="ONI884" s="396"/>
      <c r="ONJ884" s="396"/>
      <c r="ONK884" s="396"/>
      <c r="ONL884" s="396"/>
      <c r="ONM884" s="396"/>
      <c r="ONN884" s="396"/>
      <c r="ONO884" s="396"/>
      <c r="ONP884" s="396"/>
      <c r="ONQ884" s="396"/>
      <c r="ONR884" s="396"/>
      <c r="ONS884" s="396"/>
      <c r="ONT884" s="396"/>
      <c r="ONU884" s="396"/>
      <c r="ONV884" s="396"/>
      <c r="ONW884" s="396"/>
      <c r="ONX884" s="396"/>
      <c r="ONY884" s="396"/>
      <c r="ONZ884" s="396"/>
      <c r="OOA884" s="396"/>
      <c r="OOB884" s="396"/>
      <c r="OOC884" s="396"/>
      <c r="OOD884" s="396"/>
      <c r="OOE884" s="396"/>
      <c r="OOF884" s="396"/>
      <c r="OOG884" s="396"/>
      <c r="OOH884" s="396"/>
      <c r="OOI884" s="396"/>
      <c r="OOJ884" s="396"/>
      <c r="OOK884" s="396"/>
      <c r="OOL884" s="396"/>
      <c r="OOM884" s="396"/>
      <c r="OON884" s="396"/>
      <c r="OOO884" s="396"/>
      <c r="OOP884" s="396"/>
      <c r="OOQ884" s="396"/>
      <c r="OOR884" s="396"/>
      <c r="OOS884" s="396"/>
      <c r="OOT884" s="396"/>
      <c r="OOU884" s="396"/>
      <c r="OOV884" s="396"/>
      <c r="OOW884" s="396"/>
      <c r="OOX884" s="396"/>
      <c r="OOY884" s="396"/>
      <c r="OOZ884" s="396"/>
      <c r="OPA884" s="396"/>
      <c r="OPB884" s="396"/>
      <c r="OPC884" s="396"/>
      <c r="OPD884" s="396"/>
      <c r="OPE884" s="396"/>
      <c r="OPF884" s="396"/>
      <c r="OPG884" s="396"/>
      <c r="OPH884" s="396"/>
      <c r="OPI884" s="396"/>
      <c r="OPJ884" s="396"/>
      <c r="OPK884" s="396"/>
      <c r="OPL884" s="396"/>
      <c r="OPM884" s="396"/>
      <c r="OPN884" s="396"/>
      <c r="OPO884" s="396"/>
      <c r="OPP884" s="396"/>
      <c r="OPQ884" s="396"/>
      <c r="OPR884" s="396"/>
      <c r="OPS884" s="396"/>
      <c r="OPT884" s="396"/>
      <c r="OPU884" s="396"/>
      <c r="OPV884" s="396"/>
      <c r="OPW884" s="396"/>
      <c r="OPX884" s="396"/>
      <c r="OPY884" s="396"/>
      <c r="OPZ884" s="396"/>
      <c r="OQA884" s="396"/>
      <c r="OQB884" s="396"/>
      <c r="OQC884" s="396"/>
      <c r="OQD884" s="396"/>
      <c r="OQE884" s="396"/>
      <c r="OQF884" s="396"/>
      <c r="OQG884" s="396"/>
      <c r="OQH884" s="396"/>
      <c r="OQI884" s="396"/>
      <c r="OQJ884" s="396"/>
      <c r="OQK884" s="396"/>
      <c r="OQL884" s="396"/>
      <c r="OQM884" s="396"/>
      <c r="OQN884" s="396"/>
      <c r="OQO884" s="396"/>
      <c r="OQP884" s="396"/>
      <c r="OQQ884" s="396"/>
      <c r="OQR884" s="396"/>
      <c r="OQS884" s="396"/>
      <c r="OQT884" s="396"/>
      <c r="OQU884" s="396"/>
      <c r="OQV884" s="396"/>
      <c r="OQW884" s="396"/>
      <c r="OQX884" s="396"/>
      <c r="OQY884" s="396"/>
      <c r="OQZ884" s="396"/>
      <c r="ORA884" s="396"/>
      <c r="ORB884" s="396"/>
      <c r="ORC884" s="396"/>
      <c r="ORD884" s="396"/>
      <c r="ORE884" s="396"/>
      <c r="ORF884" s="396"/>
      <c r="ORG884" s="396"/>
      <c r="ORH884" s="396"/>
      <c r="ORI884" s="396"/>
      <c r="ORJ884" s="396"/>
      <c r="ORK884" s="396"/>
      <c r="ORL884" s="396"/>
      <c r="ORM884" s="396"/>
      <c r="ORN884" s="396"/>
      <c r="ORO884" s="396"/>
      <c r="ORP884" s="396"/>
      <c r="ORQ884" s="396"/>
      <c r="ORR884" s="396"/>
      <c r="ORS884" s="396"/>
      <c r="ORT884" s="396"/>
      <c r="ORU884" s="396"/>
      <c r="ORV884" s="396"/>
      <c r="ORW884" s="396"/>
      <c r="ORX884" s="396"/>
      <c r="ORY884" s="396"/>
      <c r="ORZ884" s="396"/>
      <c r="OSA884" s="396"/>
      <c r="OSB884" s="396"/>
      <c r="OSC884" s="396"/>
      <c r="OSD884" s="396"/>
      <c r="OSE884" s="396"/>
      <c r="OSF884" s="396"/>
      <c r="OSG884" s="396"/>
      <c r="OSH884" s="396"/>
      <c r="OSI884" s="396"/>
      <c r="OSJ884" s="396"/>
      <c r="OSK884" s="396"/>
      <c r="OSL884" s="396"/>
      <c r="OSM884" s="396"/>
      <c r="OSN884" s="396"/>
      <c r="OSO884" s="396"/>
      <c r="OSP884" s="396"/>
      <c r="OSQ884" s="396"/>
      <c r="OSR884" s="396"/>
      <c r="OSS884" s="396"/>
      <c r="OST884" s="396"/>
      <c r="OSU884" s="396"/>
      <c r="OSV884" s="396"/>
      <c r="OSW884" s="396"/>
      <c r="OSX884" s="396"/>
      <c r="OSY884" s="396"/>
      <c r="OSZ884" s="396"/>
      <c r="OTA884" s="396"/>
      <c r="OTB884" s="396"/>
      <c r="OTC884" s="396"/>
      <c r="OTD884" s="396"/>
      <c r="OTE884" s="396"/>
      <c r="OTF884" s="396"/>
      <c r="OTG884" s="396"/>
      <c r="OTH884" s="396"/>
      <c r="OTI884" s="396"/>
      <c r="OTJ884" s="396"/>
      <c r="OTK884" s="396"/>
      <c r="OTL884" s="396"/>
      <c r="OTM884" s="396"/>
      <c r="OTN884" s="396"/>
      <c r="OTO884" s="396"/>
      <c r="OTP884" s="396"/>
      <c r="OTQ884" s="396"/>
      <c r="OTR884" s="396"/>
      <c r="OTS884" s="396"/>
      <c r="OTT884" s="396"/>
      <c r="OTU884" s="396"/>
      <c r="OTV884" s="396"/>
      <c r="OTW884" s="396"/>
      <c r="OTX884" s="396"/>
      <c r="OTY884" s="396"/>
      <c r="OTZ884" s="396"/>
      <c r="OUA884" s="396"/>
      <c r="OUB884" s="396"/>
      <c r="OUC884" s="396"/>
      <c r="OUD884" s="396"/>
      <c r="OUE884" s="396"/>
      <c r="OUF884" s="396"/>
      <c r="OUG884" s="396"/>
      <c r="OUH884" s="396"/>
      <c r="OUI884" s="396"/>
      <c r="OUJ884" s="396"/>
      <c r="OUK884" s="396"/>
      <c r="OUL884" s="396"/>
      <c r="OUM884" s="396"/>
      <c r="OUN884" s="396"/>
      <c r="OUO884" s="396"/>
      <c r="OUP884" s="396"/>
      <c r="OUQ884" s="396"/>
      <c r="OUR884" s="396"/>
      <c r="OUS884" s="396"/>
      <c r="OUT884" s="396"/>
      <c r="OUU884" s="396"/>
      <c r="OUV884" s="396"/>
      <c r="OUW884" s="396"/>
      <c r="OUX884" s="396"/>
      <c r="OUY884" s="396"/>
      <c r="OUZ884" s="396"/>
      <c r="OVA884" s="396"/>
      <c r="OVB884" s="396"/>
      <c r="OVC884" s="396"/>
      <c r="OVD884" s="396"/>
      <c r="OVE884" s="396"/>
      <c r="OVF884" s="396"/>
      <c r="OVG884" s="396"/>
      <c r="OVH884" s="396"/>
      <c r="OVI884" s="396"/>
      <c r="OVJ884" s="396"/>
      <c r="OVK884" s="396"/>
      <c r="OVL884" s="396"/>
      <c r="OVM884" s="396"/>
      <c r="OVN884" s="396"/>
      <c r="OVO884" s="396"/>
      <c r="OVP884" s="396"/>
      <c r="OVQ884" s="396"/>
      <c r="OVR884" s="396"/>
      <c r="OVS884" s="396"/>
      <c r="OVT884" s="396"/>
      <c r="OVU884" s="396"/>
      <c r="OVV884" s="396"/>
      <c r="OVW884" s="396"/>
      <c r="OVX884" s="396"/>
      <c r="OVY884" s="396"/>
      <c r="OVZ884" s="396"/>
      <c r="OWA884" s="396"/>
      <c r="OWB884" s="396"/>
      <c r="OWC884" s="396"/>
      <c r="OWD884" s="396"/>
      <c r="OWE884" s="396"/>
      <c r="OWF884" s="396"/>
      <c r="OWG884" s="396"/>
      <c r="OWH884" s="396"/>
      <c r="OWI884" s="396"/>
      <c r="OWJ884" s="396"/>
      <c r="OWK884" s="396"/>
      <c r="OWL884" s="396"/>
      <c r="OWM884" s="396"/>
      <c r="OWN884" s="396"/>
      <c r="OWO884" s="396"/>
      <c r="OWP884" s="396"/>
      <c r="OWQ884" s="396"/>
      <c r="OWR884" s="396"/>
      <c r="OWS884" s="396"/>
      <c r="OWT884" s="396"/>
      <c r="OWU884" s="396"/>
      <c r="OWV884" s="396"/>
      <c r="OWW884" s="396"/>
      <c r="OWX884" s="396"/>
      <c r="OWY884" s="396"/>
      <c r="OWZ884" s="396"/>
      <c r="OXA884" s="396"/>
      <c r="OXB884" s="396"/>
      <c r="OXC884" s="396"/>
      <c r="OXD884" s="396"/>
      <c r="OXE884" s="396"/>
      <c r="OXF884" s="396"/>
      <c r="OXG884" s="396"/>
      <c r="OXH884" s="396"/>
      <c r="OXI884" s="396"/>
      <c r="OXJ884" s="396"/>
      <c r="OXK884" s="396"/>
      <c r="OXL884" s="396"/>
      <c r="OXM884" s="396"/>
      <c r="OXN884" s="396"/>
      <c r="OXO884" s="396"/>
      <c r="OXP884" s="396"/>
      <c r="OXQ884" s="396"/>
      <c r="OXR884" s="396"/>
      <c r="OXS884" s="396"/>
      <c r="OXT884" s="396"/>
      <c r="OXU884" s="396"/>
      <c r="OXV884" s="396"/>
      <c r="OXW884" s="396"/>
      <c r="OXX884" s="396"/>
      <c r="OXY884" s="396"/>
      <c r="OXZ884" s="396"/>
      <c r="OYA884" s="396"/>
      <c r="OYB884" s="396"/>
      <c r="OYC884" s="396"/>
      <c r="OYD884" s="396"/>
      <c r="OYE884" s="396"/>
      <c r="OYF884" s="396"/>
      <c r="OYG884" s="396"/>
      <c r="OYH884" s="396"/>
      <c r="OYI884" s="396"/>
      <c r="OYJ884" s="396"/>
      <c r="OYK884" s="396"/>
      <c r="OYL884" s="396"/>
      <c r="OYM884" s="396"/>
      <c r="OYN884" s="396"/>
      <c r="OYO884" s="396"/>
      <c r="OYP884" s="396"/>
      <c r="OYQ884" s="396"/>
      <c r="OYR884" s="396"/>
      <c r="OYS884" s="396"/>
      <c r="OYT884" s="396"/>
      <c r="OYU884" s="396"/>
      <c r="OYV884" s="396"/>
      <c r="OYW884" s="396"/>
      <c r="OYX884" s="396"/>
      <c r="OYY884" s="396"/>
      <c r="OYZ884" s="396"/>
      <c r="OZA884" s="396"/>
      <c r="OZB884" s="396"/>
      <c r="OZC884" s="396"/>
      <c r="OZD884" s="396"/>
      <c r="OZE884" s="396"/>
      <c r="OZF884" s="396"/>
      <c r="OZG884" s="396"/>
      <c r="OZH884" s="396"/>
      <c r="OZI884" s="396"/>
      <c r="OZJ884" s="396"/>
      <c r="OZK884" s="396"/>
      <c r="OZL884" s="396"/>
      <c r="OZM884" s="396"/>
      <c r="OZN884" s="396"/>
      <c r="OZO884" s="396"/>
      <c r="OZP884" s="396"/>
      <c r="OZQ884" s="396"/>
      <c r="OZR884" s="396"/>
      <c r="OZS884" s="396"/>
      <c r="OZT884" s="396"/>
      <c r="OZU884" s="396"/>
      <c r="OZV884" s="396"/>
      <c r="OZW884" s="396"/>
      <c r="OZX884" s="396"/>
      <c r="OZY884" s="396"/>
      <c r="OZZ884" s="396"/>
      <c r="PAA884" s="396"/>
      <c r="PAB884" s="396"/>
      <c r="PAC884" s="396"/>
      <c r="PAD884" s="396"/>
      <c r="PAE884" s="396"/>
      <c r="PAF884" s="396"/>
      <c r="PAG884" s="396"/>
      <c r="PAH884" s="396"/>
      <c r="PAI884" s="396"/>
      <c r="PAJ884" s="396"/>
      <c r="PAK884" s="396"/>
      <c r="PAL884" s="396"/>
      <c r="PAM884" s="396"/>
      <c r="PAN884" s="396"/>
      <c r="PAO884" s="396"/>
      <c r="PAP884" s="396"/>
      <c r="PAQ884" s="396"/>
      <c r="PAR884" s="396"/>
      <c r="PAS884" s="396"/>
      <c r="PAT884" s="396"/>
      <c r="PAU884" s="396"/>
      <c r="PAV884" s="396"/>
      <c r="PAW884" s="396"/>
      <c r="PAX884" s="396"/>
      <c r="PAY884" s="396"/>
      <c r="PAZ884" s="396"/>
      <c r="PBA884" s="396"/>
      <c r="PBB884" s="396"/>
      <c r="PBC884" s="396"/>
      <c r="PBD884" s="396"/>
      <c r="PBE884" s="396"/>
      <c r="PBF884" s="396"/>
      <c r="PBG884" s="396"/>
      <c r="PBH884" s="396"/>
      <c r="PBI884" s="396"/>
      <c r="PBJ884" s="396"/>
      <c r="PBK884" s="396"/>
      <c r="PBL884" s="396"/>
      <c r="PBM884" s="396"/>
      <c r="PBN884" s="396"/>
      <c r="PBO884" s="396"/>
      <c r="PBP884" s="396"/>
      <c r="PBQ884" s="396"/>
      <c r="PBR884" s="396"/>
      <c r="PBS884" s="396"/>
      <c r="PBT884" s="396"/>
      <c r="PBU884" s="396"/>
      <c r="PBV884" s="396"/>
      <c r="PBW884" s="396"/>
      <c r="PBX884" s="396"/>
      <c r="PBY884" s="396"/>
      <c r="PBZ884" s="396"/>
      <c r="PCA884" s="396"/>
      <c r="PCB884" s="396"/>
      <c r="PCC884" s="396"/>
      <c r="PCD884" s="396"/>
      <c r="PCE884" s="396"/>
      <c r="PCF884" s="396"/>
      <c r="PCG884" s="396"/>
      <c r="PCH884" s="396"/>
      <c r="PCI884" s="396"/>
      <c r="PCJ884" s="396"/>
      <c r="PCK884" s="396"/>
      <c r="PCL884" s="396"/>
      <c r="PCM884" s="396"/>
      <c r="PCN884" s="396"/>
      <c r="PCO884" s="396"/>
      <c r="PCP884" s="396"/>
      <c r="PCQ884" s="396"/>
      <c r="PCR884" s="396"/>
      <c r="PCS884" s="396"/>
      <c r="PCT884" s="396"/>
      <c r="PCU884" s="396"/>
      <c r="PCV884" s="396"/>
      <c r="PCW884" s="396"/>
      <c r="PCX884" s="396"/>
      <c r="PCY884" s="396"/>
      <c r="PCZ884" s="396"/>
      <c r="PDA884" s="396"/>
      <c r="PDB884" s="396"/>
      <c r="PDC884" s="396"/>
      <c r="PDD884" s="396"/>
      <c r="PDE884" s="396"/>
      <c r="PDF884" s="396"/>
      <c r="PDG884" s="396"/>
      <c r="PDH884" s="396"/>
      <c r="PDI884" s="396"/>
      <c r="PDJ884" s="396"/>
      <c r="PDK884" s="396"/>
      <c r="PDL884" s="396"/>
      <c r="PDM884" s="396"/>
      <c r="PDN884" s="396"/>
      <c r="PDO884" s="396"/>
      <c r="PDP884" s="396"/>
      <c r="PDQ884" s="396"/>
      <c r="PDR884" s="396"/>
      <c r="PDS884" s="396"/>
      <c r="PDT884" s="396"/>
      <c r="PDU884" s="396"/>
      <c r="PDV884" s="396"/>
      <c r="PDW884" s="396"/>
      <c r="PDX884" s="396"/>
      <c r="PDY884" s="396"/>
      <c r="PDZ884" s="396"/>
      <c r="PEA884" s="396"/>
      <c r="PEB884" s="396"/>
      <c r="PEC884" s="396"/>
      <c r="PED884" s="396"/>
      <c r="PEE884" s="396"/>
      <c r="PEF884" s="396"/>
      <c r="PEG884" s="396"/>
      <c r="PEH884" s="396"/>
      <c r="PEI884" s="396"/>
      <c r="PEJ884" s="396"/>
      <c r="PEK884" s="396"/>
      <c r="PEL884" s="396"/>
      <c r="PEM884" s="396"/>
      <c r="PEN884" s="396"/>
      <c r="PEO884" s="396"/>
      <c r="PEP884" s="396"/>
      <c r="PEQ884" s="396"/>
      <c r="PER884" s="396"/>
      <c r="PES884" s="396"/>
      <c r="PET884" s="396"/>
      <c r="PEU884" s="396"/>
      <c r="PEV884" s="396"/>
      <c r="PEW884" s="396"/>
      <c r="PEX884" s="396"/>
      <c r="PEY884" s="396"/>
      <c r="PEZ884" s="396"/>
      <c r="PFA884" s="396"/>
      <c r="PFB884" s="396"/>
      <c r="PFC884" s="396"/>
      <c r="PFD884" s="396"/>
      <c r="PFE884" s="396"/>
      <c r="PFF884" s="396"/>
      <c r="PFG884" s="396"/>
      <c r="PFH884" s="396"/>
      <c r="PFI884" s="396"/>
      <c r="PFJ884" s="396"/>
      <c r="PFK884" s="396"/>
      <c r="PFL884" s="396"/>
      <c r="PFM884" s="396"/>
      <c r="PFN884" s="396"/>
      <c r="PFO884" s="396"/>
      <c r="PFP884" s="396"/>
      <c r="PFQ884" s="396"/>
      <c r="PFR884" s="396"/>
      <c r="PFS884" s="396"/>
      <c r="PFT884" s="396"/>
      <c r="PFU884" s="396"/>
      <c r="PFV884" s="396"/>
      <c r="PFW884" s="396"/>
      <c r="PFX884" s="396"/>
      <c r="PFY884" s="396"/>
      <c r="PFZ884" s="396"/>
      <c r="PGA884" s="396"/>
      <c r="PGB884" s="396"/>
      <c r="PGC884" s="396"/>
      <c r="PGD884" s="396"/>
      <c r="PGE884" s="396"/>
      <c r="PGF884" s="396"/>
      <c r="PGG884" s="396"/>
      <c r="PGH884" s="396"/>
      <c r="PGI884" s="396"/>
      <c r="PGJ884" s="396"/>
      <c r="PGK884" s="396"/>
      <c r="PGL884" s="396"/>
      <c r="PGM884" s="396"/>
      <c r="PGN884" s="396"/>
      <c r="PGO884" s="396"/>
      <c r="PGP884" s="396"/>
      <c r="PGQ884" s="396"/>
      <c r="PGR884" s="396"/>
      <c r="PGS884" s="396"/>
      <c r="PGT884" s="396"/>
      <c r="PGU884" s="396"/>
      <c r="PGV884" s="396"/>
      <c r="PGW884" s="396"/>
      <c r="PGX884" s="396"/>
      <c r="PGY884" s="396"/>
      <c r="PGZ884" s="396"/>
      <c r="PHA884" s="396"/>
      <c r="PHB884" s="396"/>
      <c r="PHC884" s="396"/>
      <c r="PHD884" s="396"/>
      <c r="PHE884" s="396"/>
      <c r="PHF884" s="396"/>
      <c r="PHG884" s="396"/>
      <c r="PHH884" s="396"/>
      <c r="PHI884" s="396"/>
      <c r="PHJ884" s="396"/>
      <c r="PHK884" s="396"/>
      <c r="PHL884" s="396"/>
      <c r="PHM884" s="396"/>
      <c r="PHN884" s="396"/>
      <c r="PHO884" s="396"/>
      <c r="PHP884" s="396"/>
      <c r="PHQ884" s="396"/>
      <c r="PHR884" s="396"/>
      <c r="PHS884" s="396"/>
      <c r="PHT884" s="396"/>
      <c r="PHU884" s="396"/>
      <c r="PHV884" s="396"/>
      <c r="PHW884" s="396"/>
      <c r="PHX884" s="396"/>
      <c r="PHY884" s="396"/>
      <c r="PHZ884" s="396"/>
      <c r="PIA884" s="396"/>
      <c r="PIB884" s="396"/>
      <c r="PIC884" s="396"/>
      <c r="PID884" s="396"/>
      <c r="PIE884" s="396"/>
      <c r="PIF884" s="396"/>
      <c r="PIG884" s="396"/>
      <c r="PIH884" s="396"/>
      <c r="PII884" s="396"/>
      <c r="PIJ884" s="396"/>
      <c r="PIK884" s="396"/>
      <c r="PIL884" s="396"/>
      <c r="PIM884" s="396"/>
      <c r="PIN884" s="396"/>
      <c r="PIO884" s="396"/>
      <c r="PIP884" s="396"/>
      <c r="PIQ884" s="396"/>
      <c r="PIR884" s="396"/>
      <c r="PIS884" s="396"/>
      <c r="PIT884" s="396"/>
      <c r="PIU884" s="396"/>
      <c r="PIV884" s="396"/>
      <c r="PIW884" s="396"/>
      <c r="PIX884" s="396"/>
      <c r="PIY884" s="396"/>
      <c r="PIZ884" s="396"/>
      <c r="PJA884" s="396"/>
      <c r="PJB884" s="396"/>
      <c r="PJC884" s="396"/>
      <c r="PJD884" s="396"/>
      <c r="PJE884" s="396"/>
      <c r="PJF884" s="396"/>
      <c r="PJG884" s="396"/>
      <c r="PJH884" s="396"/>
      <c r="PJI884" s="396"/>
      <c r="PJJ884" s="396"/>
      <c r="PJK884" s="396"/>
      <c r="PJL884" s="396"/>
      <c r="PJM884" s="396"/>
      <c r="PJN884" s="396"/>
      <c r="PJO884" s="396"/>
      <c r="PJP884" s="396"/>
      <c r="PJQ884" s="396"/>
      <c r="PJR884" s="396"/>
      <c r="PJS884" s="396"/>
      <c r="PJT884" s="396"/>
      <c r="PJU884" s="396"/>
      <c r="PJV884" s="396"/>
      <c r="PJW884" s="396"/>
      <c r="PJX884" s="396"/>
      <c r="PJY884" s="396"/>
      <c r="PJZ884" s="396"/>
      <c r="PKA884" s="396"/>
      <c r="PKB884" s="396"/>
      <c r="PKC884" s="396"/>
      <c r="PKD884" s="396"/>
      <c r="PKE884" s="396"/>
      <c r="PKF884" s="396"/>
      <c r="PKG884" s="396"/>
      <c r="PKH884" s="396"/>
      <c r="PKI884" s="396"/>
      <c r="PKJ884" s="396"/>
      <c r="PKK884" s="396"/>
      <c r="PKL884" s="396"/>
      <c r="PKM884" s="396"/>
      <c r="PKN884" s="396"/>
      <c r="PKO884" s="396"/>
      <c r="PKP884" s="396"/>
      <c r="PKQ884" s="396"/>
      <c r="PKR884" s="396"/>
      <c r="PKS884" s="396"/>
      <c r="PKT884" s="396"/>
      <c r="PKU884" s="396"/>
      <c r="PKV884" s="396"/>
      <c r="PKW884" s="396"/>
      <c r="PKX884" s="396"/>
      <c r="PKY884" s="396"/>
      <c r="PKZ884" s="396"/>
      <c r="PLA884" s="396"/>
      <c r="PLB884" s="396"/>
      <c r="PLC884" s="396"/>
      <c r="PLD884" s="396"/>
      <c r="PLE884" s="396"/>
      <c r="PLF884" s="396"/>
      <c r="PLG884" s="396"/>
      <c r="PLH884" s="396"/>
      <c r="PLI884" s="396"/>
      <c r="PLJ884" s="396"/>
      <c r="PLK884" s="396"/>
      <c r="PLL884" s="396"/>
      <c r="PLM884" s="396"/>
      <c r="PLN884" s="396"/>
      <c r="PLO884" s="396"/>
      <c r="PLP884" s="396"/>
      <c r="PLQ884" s="396"/>
      <c r="PLR884" s="396"/>
      <c r="PLS884" s="396"/>
      <c r="PLT884" s="396"/>
      <c r="PLU884" s="396"/>
      <c r="PLV884" s="396"/>
      <c r="PLW884" s="396"/>
      <c r="PLX884" s="396"/>
      <c r="PLY884" s="396"/>
      <c r="PLZ884" s="396"/>
      <c r="PMA884" s="396"/>
      <c r="PMB884" s="396"/>
      <c r="PMC884" s="396"/>
      <c r="PMD884" s="396"/>
      <c r="PME884" s="396"/>
      <c r="PMF884" s="396"/>
      <c r="PMG884" s="396"/>
      <c r="PMH884" s="396"/>
      <c r="PMI884" s="396"/>
      <c r="PMJ884" s="396"/>
      <c r="PMK884" s="396"/>
      <c r="PML884" s="396"/>
      <c r="PMM884" s="396"/>
      <c r="PMN884" s="396"/>
      <c r="PMO884" s="396"/>
      <c r="PMP884" s="396"/>
      <c r="PMQ884" s="396"/>
      <c r="PMR884" s="396"/>
      <c r="PMS884" s="396"/>
      <c r="PMT884" s="396"/>
      <c r="PMU884" s="396"/>
      <c r="PMV884" s="396"/>
      <c r="PMW884" s="396"/>
      <c r="PMX884" s="396"/>
      <c r="PMY884" s="396"/>
      <c r="PMZ884" s="396"/>
      <c r="PNA884" s="396"/>
      <c r="PNB884" s="396"/>
      <c r="PNC884" s="396"/>
      <c r="PND884" s="396"/>
      <c r="PNE884" s="396"/>
      <c r="PNF884" s="396"/>
      <c r="PNG884" s="396"/>
      <c r="PNH884" s="396"/>
      <c r="PNI884" s="396"/>
      <c r="PNJ884" s="396"/>
      <c r="PNK884" s="396"/>
      <c r="PNL884" s="396"/>
      <c r="PNM884" s="396"/>
      <c r="PNN884" s="396"/>
      <c r="PNO884" s="396"/>
      <c r="PNP884" s="396"/>
      <c r="PNQ884" s="396"/>
      <c r="PNR884" s="396"/>
      <c r="PNS884" s="396"/>
      <c r="PNT884" s="396"/>
      <c r="PNU884" s="396"/>
      <c r="PNV884" s="396"/>
      <c r="PNW884" s="396"/>
      <c r="PNX884" s="396"/>
      <c r="PNY884" s="396"/>
      <c r="PNZ884" s="396"/>
      <c r="POA884" s="396"/>
      <c r="POB884" s="396"/>
      <c r="POC884" s="396"/>
      <c r="POD884" s="396"/>
      <c r="POE884" s="396"/>
      <c r="POF884" s="396"/>
      <c r="POG884" s="396"/>
      <c r="POH884" s="396"/>
      <c r="POI884" s="396"/>
      <c r="POJ884" s="396"/>
      <c r="POK884" s="396"/>
      <c r="POL884" s="396"/>
      <c r="POM884" s="396"/>
      <c r="PON884" s="396"/>
      <c r="POO884" s="396"/>
      <c r="POP884" s="396"/>
      <c r="POQ884" s="396"/>
      <c r="POR884" s="396"/>
      <c r="POS884" s="396"/>
      <c r="POT884" s="396"/>
      <c r="POU884" s="396"/>
      <c r="POV884" s="396"/>
      <c r="POW884" s="396"/>
      <c r="POX884" s="396"/>
      <c r="POY884" s="396"/>
      <c r="POZ884" s="396"/>
      <c r="PPA884" s="396"/>
      <c r="PPB884" s="396"/>
      <c r="PPC884" s="396"/>
      <c r="PPD884" s="396"/>
      <c r="PPE884" s="396"/>
      <c r="PPF884" s="396"/>
      <c r="PPG884" s="396"/>
      <c r="PPH884" s="396"/>
      <c r="PPI884" s="396"/>
      <c r="PPJ884" s="396"/>
      <c r="PPK884" s="396"/>
      <c r="PPL884" s="396"/>
      <c r="PPM884" s="396"/>
      <c r="PPN884" s="396"/>
      <c r="PPO884" s="396"/>
      <c r="PPP884" s="396"/>
      <c r="PPQ884" s="396"/>
      <c r="PPR884" s="396"/>
      <c r="PPS884" s="396"/>
      <c r="PPT884" s="396"/>
      <c r="PPU884" s="396"/>
      <c r="PPV884" s="396"/>
      <c r="PPW884" s="396"/>
      <c r="PPX884" s="396"/>
      <c r="PPY884" s="396"/>
      <c r="PPZ884" s="396"/>
      <c r="PQA884" s="396"/>
      <c r="PQB884" s="396"/>
      <c r="PQC884" s="396"/>
      <c r="PQD884" s="396"/>
      <c r="PQE884" s="396"/>
      <c r="PQF884" s="396"/>
      <c r="PQG884" s="396"/>
      <c r="PQH884" s="396"/>
      <c r="PQI884" s="396"/>
      <c r="PQJ884" s="396"/>
      <c r="PQK884" s="396"/>
      <c r="PQL884" s="396"/>
      <c r="PQM884" s="396"/>
      <c r="PQN884" s="396"/>
      <c r="PQO884" s="396"/>
      <c r="PQP884" s="396"/>
      <c r="PQQ884" s="396"/>
      <c r="PQR884" s="396"/>
      <c r="PQS884" s="396"/>
      <c r="PQT884" s="396"/>
      <c r="PQU884" s="396"/>
      <c r="PQV884" s="396"/>
      <c r="PQW884" s="396"/>
      <c r="PQX884" s="396"/>
      <c r="PQY884" s="396"/>
      <c r="PQZ884" s="396"/>
      <c r="PRA884" s="396"/>
      <c r="PRB884" s="396"/>
      <c r="PRC884" s="396"/>
      <c r="PRD884" s="396"/>
      <c r="PRE884" s="396"/>
      <c r="PRF884" s="396"/>
      <c r="PRG884" s="396"/>
      <c r="PRH884" s="396"/>
      <c r="PRI884" s="396"/>
      <c r="PRJ884" s="396"/>
      <c r="PRK884" s="396"/>
      <c r="PRL884" s="396"/>
      <c r="PRM884" s="396"/>
      <c r="PRN884" s="396"/>
      <c r="PRO884" s="396"/>
      <c r="PRP884" s="396"/>
      <c r="PRQ884" s="396"/>
      <c r="PRR884" s="396"/>
      <c r="PRS884" s="396"/>
      <c r="PRT884" s="396"/>
      <c r="PRU884" s="396"/>
      <c r="PRV884" s="396"/>
      <c r="PRW884" s="396"/>
      <c r="PRX884" s="396"/>
      <c r="PRY884" s="396"/>
      <c r="PRZ884" s="396"/>
      <c r="PSA884" s="396"/>
      <c r="PSB884" s="396"/>
      <c r="PSC884" s="396"/>
      <c r="PSD884" s="396"/>
      <c r="PSE884" s="396"/>
      <c r="PSF884" s="396"/>
      <c r="PSG884" s="396"/>
      <c r="PSH884" s="396"/>
      <c r="PSI884" s="396"/>
      <c r="PSJ884" s="396"/>
      <c r="PSK884" s="396"/>
      <c r="PSL884" s="396"/>
      <c r="PSM884" s="396"/>
      <c r="PSN884" s="396"/>
      <c r="PSO884" s="396"/>
      <c r="PSP884" s="396"/>
      <c r="PSQ884" s="396"/>
      <c r="PSR884" s="396"/>
      <c r="PSS884" s="396"/>
      <c r="PST884" s="396"/>
      <c r="PSU884" s="396"/>
      <c r="PSV884" s="396"/>
      <c r="PSW884" s="396"/>
      <c r="PSX884" s="396"/>
      <c r="PSY884" s="396"/>
      <c r="PSZ884" s="396"/>
      <c r="PTA884" s="396"/>
      <c r="PTB884" s="396"/>
      <c r="PTC884" s="396"/>
      <c r="PTD884" s="396"/>
      <c r="PTE884" s="396"/>
      <c r="PTF884" s="396"/>
      <c r="PTG884" s="396"/>
      <c r="PTH884" s="396"/>
      <c r="PTI884" s="396"/>
      <c r="PTJ884" s="396"/>
      <c r="PTK884" s="396"/>
      <c r="PTL884" s="396"/>
      <c r="PTM884" s="396"/>
      <c r="PTN884" s="396"/>
      <c r="PTO884" s="396"/>
      <c r="PTP884" s="396"/>
      <c r="PTQ884" s="396"/>
      <c r="PTR884" s="396"/>
      <c r="PTS884" s="396"/>
      <c r="PTT884" s="396"/>
      <c r="PTU884" s="396"/>
      <c r="PTV884" s="396"/>
      <c r="PTW884" s="396"/>
      <c r="PTX884" s="396"/>
      <c r="PTY884" s="396"/>
      <c r="PTZ884" s="396"/>
      <c r="PUA884" s="396"/>
      <c r="PUB884" s="396"/>
      <c r="PUC884" s="396"/>
      <c r="PUD884" s="396"/>
      <c r="PUE884" s="396"/>
      <c r="PUF884" s="396"/>
      <c r="PUG884" s="396"/>
      <c r="PUH884" s="396"/>
      <c r="PUI884" s="396"/>
      <c r="PUJ884" s="396"/>
      <c r="PUK884" s="396"/>
      <c r="PUL884" s="396"/>
      <c r="PUM884" s="396"/>
      <c r="PUN884" s="396"/>
      <c r="PUO884" s="396"/>
      <c r="PUP884" s="396"/>
      <c r="PUQ884" s="396"/>
      <c r="PUR884" s="396"/>
      <c r="PUS884" s="396"/>
      <c r="PUT884" s="396"/>
      <c r="PUU884" s="396"/>
      <c r="PUV884" s="396"/>
      <c r="PUW884" s="396"/>
      <c r="PUX884" s="396"/>
      <c r="PUY884" s="396"/>
      <c r="PUZ884" s="396"/>
      <c r="PVA884" s="396"/>
      <c r="PVB884" s="396"/>
      <c r="PVC884" s="396"/>
      <c r="PVD884" s="396"/>
      <c r="PVE884" s="396"/>
      <c r="PVF884" s="396"/>
      <c r="PVG884" s="396"/>
      <c r="PVH884" s="396"/>
      <c r="PVI884" s="396"/>
      <c r="PVJ884" s="396"/>
      <c r="PVK884" s="396"/>
      <c r="PVL884" s="396"/>
      <c r="PVM884" s="396"/>
      <c r="PVN884" s="396"/>
      <c r="PVO884" s="396"/>
      <c r="PVP884" s="396"/>
      <c r="PVQ884" s="396"/>
      <c r="PVR884" s="396"/>
      <c r="PVS884" s="396"/>
      <c r="PVT884" s="396"/>
      <c r="PVU884" s="396"/>
      <c r="PVV884" s="396"/>
      <c r="PVW884" s="396"/>
      <c r="PVX884" s="396"/>
      <c r="PVY884" s="396"/>
      <c r="PVZ884" s="396"/>
      <c r="PWA884" s="396"/>
      <c r="PWB884" s="396"/>
      <c r="PWC884" s="396"/>
      <c r="PWD884" s="396"/>
      <c r="PWE884" s="396"/>
      <c r="PWF884" s="396"/>
      <c r="PWG884" s="396"/>
      <c r="PWH884" s="396"/>
      <c r="PWI884" s="396"/>
      <c r="PWJ884" s="396"/>
      <c r="PWK884" s="396"/>
      <c r="PWL884" s="396"/>
      <c r="PWM884" s="396"/>
      <c r="PWN884" s="396"/>
      <c r="PWO884" s="396"/>
      <c r="PWP884" s="396"/>
      <c r="PWQ884" s="396"/>
      <c r="PWR884" s="396"/>
      <c r="PWS884" s="396"/>
      <c r="PWT884" s="396"/>
      <c r="PWU884" s="396"/>
      <c r="PWV884" s="396"/>
      <c r="PWW884" s="396"/>
      <c r="PWX884" s="396"/>
      <c r="PWY884" s="396"/>
      <c r="PWZ884" s="396"/>
      <c r="PXA884" s="396"/>
      <c r="PXB884" s="396"/>
      <c r="PXC884" s="396"/>
      <c r="PXD884" s="396"/>
      <c r="PXE884" s="396"/>
      <c r="PXF884" s="396"/>
      <c r="PXG884" s="396"/>
      <c r="PXH884" s="396"/>
      <c r="PXI884" s="396"/>
      <c r="PXJ884" s="396"/>
      <c r="PXK884" s="396"/>
      <c r="PXL884" s="396"/>
      <c r="PXM884" s="396"/>
      <c r="PXN884" s="396"/>
      <c r="PXO884" s="396"/>
      <c r="PXP884" s="396"/>
      <c r="PXQ884" s="396"/>
      <c r="PXR884" s="396"/>
      <c r="PXS884" s="396"/>
      <c r="PXT884" s="396"/>
      <c r="PXU884" s="396"/>
      <c r="PXV884" s="396"/>
      <c r="PXW884" s="396"/>
      <c r="PXX884" s="396"/>
      <c r="PXY884" s="396"/>
      <c r="PXZ884" s="396"/>
      <c r="PYA884" s="396"/>
      <c r="PYB884" s="396"/>
      <c r="PYC884" s="396"/>
      <c r="PYD884" s="396"/>
      <c r="PYE884" s="396"/>
      <c r="PYF884" s="396"/>
      <c r="PYG884" s="396"/>
      <c r="PYH884" s="396"/>
      <c r="PYI884" s="396"/>
      <c r="PYJ884" s="396"/>
      <c r="PYK884" s="396"/>
      <c r="PYL884" s="396"/>
      <c r="PYM884" s="396"/>
      <c r="PYN884" s="396"/>
      <c r="PYO884" s="396"/>
      <c r="PYP884" s="396"/>
      <c r="PYQ884" s="396"/>
      <c r="PYR884" s="396"/>
      <c r="PYS884" s="396"/>
      <c r="PYT884" s="396"/>
      <c r="PYU884" s="396"/>
      <c r="PYV884" s="396"/>
      <c r="PYW884" s="396"/>
      <c r="PYX884" s="396"/>
      <c r="PYY884" s="396"/>
      <c r="PYZ884" s="396"/>
      <c r="PZA884" s="396"/>
      <c r="PZB884" s="396"/>
      <c r="PZC884" s="396"/>
      <c r="PZD884" s="396"/>
      <c r="PZE884" s="396"/>
      <c r="PZF884" s="396"/>
      <c r="PZG884" s="396"/>
      <c r="PZH884" s="396"/>
      <c r="PZI884" s="396"/>
      <c r="PZJ884" s="396"/>
      <c r="PZK884" s="396"/>
      <c r="PZL884" s="396"/>
      <c r="PZM884" s="396"/>
      <c r="PZN884" s="396"/>
      <c r="PZO884" s="396"/>
      <c r="PZP884" s="396"/>
      <c r="PZQ884" s="396"/>
      <c r="PZR884" s="396"/>
      <c r="PZS884" s="396"/>
      <c r="PZT884" s="396"/>
      <c r="PZU884" s="396"/>
      <c r="PZV884" s="396"/>
      <c r="PZW884" s="396"/>
      <c r="PZX884" s="396"/>
      <c r="PZY884" s="396"/>
      <c r="PZZ884" s="396"/>
      <c r="QAA884" s="396"/>
      <c r="QAB884" s="396"/>
      <c r="QAC884" s="396"/>
      <c r="QAD884" s="396"/>
      <c r="QAE884" s="396"/>
      <c r="QAF884" s="396"/>
      <c r="QAG884" s="396"/>
      <c r="QAH884" s="396"/>
      <c r="QAI884" s="396"/>
      <c r="QAJ884" s="396"/>
      <c r="QAK884" s="396"/>
      <c r="QAL884" s="396"/>
      <c r="QAM884" s="396"/>
      <c r="QAN884" s="396"/>
      <c r="QAO884" s="396"/>
      <c r="QAP884" s="396"/>
      <c r="QAQ884" s="396"/>
      <c r="QAR884" s="396"/>
      <c r="QAS884" s="396"/>
      <c r="QAT884" s="396"/>
      <c r="QAU884" s="396"/>
      <c r="QAV884" s="396"/>
      <c r="QAW884" s="396"/>
      <c r="QAX884" s="396"/>
      <c r="QAY884" s="396"/>
      <c r="QAZ884" s="396"/>
      <c r="QBA884" s="396"/>
      <c r="QBB884" s="396"/>
      <c r="QBC884" s="396"/>
      <c r="QBD884" s="396"/>
      <c r="QBE884" s="396"/>
      <c r="QBF884" s="396"/>
      <c r="QBG884" s="396"/>
      <c r="QBH884" s="396"/>
      <c r="QBI884" s="396"/>
      <c r="QBJ884" s="396"/>
      <c r="QBK884" s="396"/>
      <c r="QBL884" s="396"/>
      <c r="QBM884" s="396"/>
      <c r="QBN884" s="396"/>
      <c r="QBO884" s="396"/>
      <c r="QBP884" s="396"/>
      <c r="QBQ884" s="396"/>
      <c r="QBR884" s="396"/>
      <c r="QBS884" s="396"/>
      <c r="QBT884" s="396"/>
      <c r="QBU884" s="396"/>
      <c r="QBV884" s="396"/>
      <c r="QBW884" s="396"/>
      <c r="QBX884" s="396"/>
      <c r="QBY884" s="396"/>
      <c r="QBZ884" s="396"/>
      <c r="QCA884" s="396"/>
      <c r="QCB884" s="396"/>
      <c r="QCC884" s="396"/>
      <c r="QCD884" s="396"/>
      <c r="QCE884" s="396"/>
      <c r="QCF884" s="396"/>
      <c r="QCG884" s="396"/>
      <c r="QCH884" s="396"/>
      <c r="QCI884" s="396"/>
      <c r="QCJ884" s="396"/>
      <c r="QCK884" s="396"/>
      <c r="QCL884" s="396"/>
      <c r="QCM884" s="396"/>
      <c r="QCN884" s="396"/>
      <c r="QCO884" s="396"/>
      <c r="QCP884" s="396"/>
      <c r="QCQ884" s="396"/>
      <c r="QCR884" s="396"/>
      <c r="QCS884" s="396"/>
      <c r="QCT884" s="396"/>
      <c r="QCU884" s="396"/>
      <c r="QCV884" s="396"/>
      <c r="QCW884" s="396"/>
      <c r="QCX884" s="396"/>
      <c r="QCY884" s="396"/>
      <c r="QCZ884" s="396"/>
      <c r="QDA884" s="396"/>
      <c r="QDB884" s="396"/>
      <c r="QDC884" s="396"/>
      <c r="QDD884" s="396"/>
      <c r="QDE884" s="396"/>
      <c r="QDF884" s="396"/>
      <c r="QDG884" s="396"/>
      <c r="QDH884" s="396"/>
      <c r="QDI884" s="396"/>
      <c r="QDJ884" s="396"/>
      <c r="QDK884" s="396"/>
      <c r="QDL884" s="396"/>
      <c r="QDM884" s="396"/>
      <c r="QDN884" s="396"/>
      <c r="QDO884" s="396"/>
      <c r="QDP884" s="396"/>
      <c r="QDQ884" s="396"/>
      <c r="QDR884" s="396"/>
      <c r="QDS884" s="396"/>
      <c r="QDT884" s="396"/>
      <c r="QDU884" s="396"/>
      <c r="QDV884" s="396"/>
      <c r="QDW884" s="396"/>
      <c r="QDX884" s="396"/>
      <c r="QDY884" s="396"/>
      <c r="QDZ884" s="396"/>
      <c r="QEA884" s="396"/>
      <c r="QEB884" s="396"/>
      <c r="QEC884" s="396"/>
      <c r="QED884" s="396"/>
      <c r="QEE884" s="396"/>
      <c r="QEF884" s="396"/>
      <c r="QEG884" s="396"/>
      <c r="QEH884" s="396"/>
      <c r="QEI884" s="396"/>
      <c r="QEJ884" s="396"/>
      <c r="QEK884" s="396"/>
      <c r="QEL884" s="396"/>
      <c r="QEM884" s="396"/>
      <c r="QEN884" s="396"/>
      <c r="QEO884" s="396"/>
      <c r="QEP884" s="396"/>
      <c r="QEQ884" s="396"/>
      <c r="QER884" s="396"/>
      <c r="QES884" s="396"/>
      <c r="QET884" s="396"/>
      <c r="QEU884" s="396"/>
      <c r="QEV884" s="396"/>
      <c r="QEW884" s="396"/>
      <c r="QEX884" s="396"/>
      <c r="QEY884" s="396"/>
      <c r="QEZ884" s="396"/>
      <c r="QFA884" s="396"/>
      <c r="QFB884" s="396"/>
      <c r="QFC884" s="396"/>
      <c r="QFD884" s="396"/>
      <c r="QFE884" s="396"/>
      <c r="QFF884" s="396"/>
      <c r="QFG884" s="396"/>
      <c r="QFH884" s="396"/>
      <c r="QFI884" s="396"/>
      <c r="QFJ884" s="396"/>
      <c r="QFK884" s="396"/>
      <c r="QFL884" s="396"/>
      <c r="QFM884" s="396"/>
      <c r="QFN884" s="396"/>
      <c r="QFO884" s="396"/>
      <c r="QFP884" s="396"/>
      <c r="QFQ884" s="396"/>
      <c r="QFR884" s="396"/>
      <c r="QFS884" s="396"/>
      <c r="QFT884" s="396"/>
      <c r="QFU884" s="396"/>
      <c r="QFV884" s="396"/>
      <c r="QFW884" s="396"/>
      <c r="QFX884" s="396"/>
      <c r="QFY884" s="396"/>
      <c r="QFZ884" s="396"/>
      <c r="QGA884" s="396"/>
      <c r="QGB884" s="396"/>
      <c r="QGC884" s="396"/>
      <c r="QGD884" s="396"/>
      <c r="QGE884" s="396"/>
      <c r="QGF884" s="396"/>
      <c r="QGG884" s="396"/>
      <c r="QGH884" s="396"/>
      <c r="QGI884" s="396"/>
      <c r="QGJ884" s="396"/>
      <c r="QGK884" s="396"/>
      <c r="QGL884" s="396"/>
      <c r="QGM884" s="396"/>
      <c r="QGN884" s="396"/>
      <c r="QGO884" s="396"/>
      <c r="QGP884" s="396"/>
      <c r="QGQ884" s="396"/>
      <c r="QGR884" s="396"/>
      <c r="QGS884" s="396"/>
      <c r="QGT884" s="396"/>
      <c r="QGU884" s="396"/>
      <c r="QGV884" s="396"/>
      <c r="QGW884" s="396"/>
      <c r="QGX884" s="396"/>
      <c r="QGY884" s="396"/>
      <c r="QGZ884" s="396"/>
      <c r="QHA884" s="396"/>
      <c r="QHB884" s="396"/>
      <c r="QHC884" s="396"/>
      <c r="QHD884" s="396"/>
      <c r="QHE884" s="396"/>
      <c r="QHF884" s="396"/>
      <c r="QHG884" s="396"/>
      <c r="QHH884" s="396"/>
      <c r="QHI884" s="396"/>
      <c r="QHJ884" s="396"/>
      <c r="QHK884" s="396"/>
      <c r="QHL884" s="396"/>
      <c r="QHM884" s="396"/>
      <c r="QHN884" s="396"/>
      <c r="QHO884" s="396"/>
      <c r="QHP884" s="396"/>
      <c r="QHQ884" s="396"/>
      <c r="QHR884" s="396"/>
      <c r="QHS884" s="396"/>
      <c r="QHT884" s="396"/>
      <c r="QHU884" s="396"/>
      <c r="QHV884" s="396"/>
      <c r="QHW884" s="396"/>
      <c r="QHX884" s="396"/>
      <c r="QHY884" s="396"/>
      <c r="QHZ884" s="396"/>
      <c r="QIA884" s="396"/>
      <c r="QIB884" s="396"/>
      <c r="QIC884" s="396"/>
      <c r="QID884" s="396"/>
      <c r="QIE884" s="396"/>
      <c r="QIF884" s="396"/>
      <c r="QIG884" s="396"/>
      <c r="QIH884" s="396"/>
      <c r="QII884" s="396"/>
      <c r="QIJ884" s="396"/>
      <c r="QIK884" s="396"/>
      <c r="QIL884" s="396"/>
      <c r="QIM884" s="396"/>
      <c r="QIN884" s="396"/>
      <c r="QIO884" s="396"/>
      <c r="QIP884" s="396"/>
      <c r="QIQ884" s="396"/>
      <c r="QIR884" s="396"/>
      <c r="QIS884" s="396"/>
      <c r="QIT884" s="396"/>
      <c r="QIU884" s="396"/>
      <c r="QIV884" s="396"/>
      <c r="QIW884" s="396"/>
      <c r="QIX884" s="396"/>
      <c r="QIY884" s="396"/>
      <c r="QIZ884" s="396"/>
      <c r="QJA884" s="396"/>
      <c r="QJB884" s="396"/>
      <c r="QJC884" s="396"/>
      <c r="QJD884" s="396"/>
      <c r="QJE884" s="396"/>
      <c r="QJF884" s="396"/>
      <c r="QJG884" s="396"/>
      <c r="QJH884" s="396"/>
      <c r="QJI884" s="396"/>
      <c r="QJJ884" s="396"/>
      <c r="QJK884" s="396"/>
      <c r="QJL884" s="396"/>
      <c r="QJM884" s="396"/>
      <c r="QJN884" s="396"/>
      <c r="QJO884" s="396"/>
      <c r="QJP884" s="396"/>
      <c r="QJQ884" s="396"/>
      <c r="QJR884" s="396"/>
      <c r="QJS884" s="396"/>
      <c r="QJT884" s="396"/>
      <c r="QJU884" s="396"/>
      <c r="QJV884" s="396"/>
      <c r="QJW884" s="396"/>
      <c r="QJX884" s="396"/>
      <c r="QJY884" s="396"/>
      <c r="QJZ884" s="396"/>
      <c r="QKA884" s="396"/>
      <c r="QKB884" s="396"/>
      <c r="QKC884" s="396"/>
      <c r="QKD884" s="396"/>
      <c r="QKE884" s="396"/>
      <c r="QKF884" s="396"/>
      <c r="QKG884" s="396"/>
      <c r="QKH884" s="396"/>
      <c r="QKI884" s="396"/>
      <c r="QKJ884" s="396"/>
      <c r="QKK884" s="396"/>
      <c r="QKL884" s="396"/>
      <c r="QKM884" s="396"/>
      <c r="QKN884" s="396"/>
      <c r="QKO884" s="396"/>
      <c r="QKP884" s="396"/>
      <c r="QKQ884" s="396"/>
      <c r="QKR884" s="396"/>
      <c r="QKS884" s="396"/>
      <c r="QKT884" s="396"/>
      <c r="QKU884" s="396"/>
      <c r="QKV884" s="396"/>
      <c r="QKW884" s="396"/>
      <c r="QKX884" s="396"/>
      <c r="QKY884" s="396"/>
      <c r="QKZ884" s="396"/>
      <c r="QLA884" s="396"/>
      <c r="QLB884" s="396"/>
      <c r="QLC884" s="396"/>
      <c r="QLD884" s="396"/>
      <c r="QLE884" s="396"/>
      <c r="QLF884" s="396"/>
      <c r="QLG884" s="396"/>
      <c r="QLH884" s="396"/>
      <c r="QLI884" s="396"/>
      <c r="QLJ884" s="396"/>
      <c r="QLK884" s="396"/>
      <c r="QLL884" s="396"/>
      <c r="QLM884" s="396"/>
      <c r="QLN884" s="396"/>
      <c r="QLO884" s="396"/>
      <c r="QLP884" s="396"/>
      <c r="QLQ884" s="396"/>
      <c r="QLR884" s="396"/>
      <c r="QLS884" s="396"/>
      <c r="QLT884" s="396"/>
      <c r="QLU884" s="396"/>
      <c r="QLV884" s="396"/>
      <c r="QLW884" s="396"/>
      <c r="QLX884" s="396"/>
      <c r="QLY884" s="396"/>
      <c r="QLZ884" s="396"/>
      <c r="QMA884" s="396"/>
      <c r="QMB884" s="396"/>
      <c r="QMC884" s="396"/>
      <c r="QMD884" s="396"/>
      <c r="QME884" s="396"/>
      <c r="QMF884" s="396"/>
      <c r="QMG884" s="396"/>
      <c r="QMH884" s="396"/>
      <c r="QMI884" s="396"/>
      <c r="QMJ884" s="396"/>
      <c r="QMK884" s="396"/>
      <c r="QML884" s="396"/>
      <c r="QMM884" s="396"/>
      <c r="QMN884" s="396"/>
      <c r="QMO884" s="396"/>
      <c r="QMP884" s="396"/>
      <c r="QMQ884" s="396"/>
      <c r="QMR884" s="396"/>
      <c r="QMS884" s="396"/>
      <c r="QMT884" s="396"/>
      <c r="QMU884" s="396"/>
      <c r="QMV884" s="396"/>
      <c r="QMW884" s="396"/>
      <c r="QMX884" s="396"/>
      <c r="QMY884" s="396"/>
      <c r="QMZ884" s="396"/>
      <c r="QNA884" s="396"/>
      <c r="QNB884" s="396"/>
      <c r="QNC884" s="396"/>
      <c r="QND884" s="396"/>
      <c r="QNE884" s="396"/>
      <c r="QNF884" s="396"/>
      <c r="QNG884" s="396"/>
      <c r="QNH884" s="396"/>
      <c r="QNI884" s="396"/>
      <c r="QNJ884" s="396"/>
      <c r="QNK884" s="396"/>
      <c r="QNL884" s="396"/>
      <c r="QNM884" s="396"/>
      <c r="QNN884" s="396"/>
      <c r="QNO884" s="396"/>
      <c r="QNP884" s="396"/>
      <c r="QNQ884" s="396"/>
      <c r="QNR884" s="396"/>
      <c r="QNS884" s="396"/>
      <c r="QNT884" s="396"/>
      <c r="QNU884" s="396"/>
      <c r="QNV884" s="396"/>
      <c r="QNW884" s="396"/>
      <c r="QNX884" s="396"/>
      <c r="QNY884" s="396"/>
      <c r="QNZ884" s="396"/>
      <c r="QOA884" s="396"/>
      <c r="QOB884" s="396"/>
      <c r="QOC884" s="396"/>
      <c r="QOD884" s="396"/>
      <c r="QOE884" s="396"/>
      <c r="QOF884" s="396"/>
      <c r="QOG884" s="396"/>
      <c r="QOH884" s="396"/>
      <c r="QOI884" s="396"/>
      <c r="QOJ884" s="396"/>
      <c r="QOK884" s="396"/>
      <c r="QOL884" s="396"/>
      <c r="QOM884" s="396"/>
      <c r="QON884" s="396"/>
      <c r="QOO884" s="396"/>
      <c r="QOP884" s="396"/>
      <c r="QOQ884" s="396"/>
      <c r="QOR884" s="396"/>
      <c r="QOS884" s="396"/>
      <c r="QOT884" s="396"/>
      <c r="QOU884" s="396"/>
      <c r="QOV884" s="396"/>
      <c r="QOW884" s="396"/>
      <c r="QOX884" s="396"/>
      <c r="QOY884" s="396"/>
      <c r="QOZ884" s="396"/>
      <c r="QPA884" s="396"/>
      <c r="QPB884" s="396"/>
      <c r="QPC884" s="396"/>
      <c r="QPD884" s="396"/>
      <c r="QPE884" s="396"/>
      <c r="QPF884" s="396"/>
      <c r="QPG884" s="396"/>
      <c r="QPH884" s="396"/>
      <c r="QPI884" s="396"/>
      <c r="QPJ884" s="396"/>
      <c r="QPK884" s="396"/>
      <c r="QPL884" s="396"/>
      <c r="QPM884" s="396"/>
      <c r="QPN884" s="396"/>
      <c r="QPO884" s="396"/>
      <c r="QPP884" s="396"/>
      <c r="QPQ884" s="396"/>
      <c r="QPR884" s="396"/>
      <c r="QPS884" s="396"/>
      <c r="QPT884" s="396"/>
      <c r="QPU884" s="396"/>
      <c r="QPV884" s="396"/>
      <c r="QPW884" s="396"/>
      <c r="QPX884" s="396"/>
      <c r="QPY884" s="396"/>
      <c r="QPZ884" s="396"/>
      <c r="QQA884" s="396"/>
      <c r="QQB884" s="396"/>
      <c r="QQC884" s="396"/>
      <c r="QQD884" s="396"/>
      <c r="QQE884" s="396"/>
      <c r="QQF884" s="396"/>
      <c r="QQG884" s="396"/>
      <c r="QQH884" s="396"/>
      <c r="QQI884" s="396"/>
      <c r="QQJ884" s="396"/>
      <c r="QQK884" s="396"/>
      <c r="QQL884" s="396"/>
      <c r="QQM884" s="396"/>
      <c r="QQN884" s="396"/>
      <c r="QQO884" s="396"/>
      <c r="QQP884" s="396"/>
      <c r="QQQ884" s="396"/>
      <c r="QQR884" s="396"/>
      <c r="QQS884" s="396"/>
      <c r="QQT884" s="396"/>
      <c r="QQU884" s="396"/>
      <c r="QQV884" s="396"/>
      <c r="QQW884" s="396"/>
      <c r="QQX884" s="396"/>
      <c r="QQY884" s="396"/>
      <c r="QQZ884" s="396"/>
      <c r="QRA884" s="396"/>
      <c r="QRB884" s="396"/>
      <c r="QRC884" s="396"/>
      <c r="QRD884" s="396"/>
      <c r="QRE884" s="396"/>
      <c r="QRF884" s="396"/>
      <c r="QRG884" s="396"/>
      <c r="QRH884" s="396"/>
      <c r="QRI884" s="396"/>
      <c r="QRJ884" s="396"/>
      <c r="QRK884" s="396"/>
      <c r="QRL884" s="396"/>
      <c r="QRM884" s="396"/>
      <c r="QRN884" s="396"/>
      <c r="QRO884" s="396"/>
      <c r="QRP884" s="396"/>
      <c r="QRQ884" s="396"/>
      <c r="QRR884" s="396"/>
      <c r="QRS884" s="396"/>
      <c r="QRT884" s="396"/>
      <c r="QRU884" s="396"/>
      <c r="QRV884" s="396"/>
      <c r="QRW884" s="396"/>
      <c r="QRX884" s="396"/>
      <c r="QRY884" s="396"/>
      <c r="QRZ884" s="396"/>
      <c r="QSA884" s="396"/>
      <c r="QSB884" s="396"/>
      <c r="QSC884" s="396"/>
      <c r="QSD884" s="396"/>
      <c r="QSE884" s="396"/>
      <c r="QSF884" s="396"/>
      <c r="QSG884" s="396"/>
      <c r="QSH884" s="396"/>
      <c r="QSI884" s="396"/>
      <c r="QSJ884" s="396"/>
      <c r="QSK884" s="396"/>
      <c r="QSL884" s="396"/>
      <c r="QSM884" s="396"/>
      <c r="QSN884" s="396"/>
      <c r="QSO884" s="396"/>
      <c r="QSP884" s="396"/>
      <c r="QSQ884" s="396"/>
      <c r="QSR884" s="396"/>
      <c r="QSS884" s="396"/>
      <c r="QST884" s="396"/>
      <c r="QSU884" s="396"/>
      <c r="QSV884" s="396"/>
      <c r="QSW884" s="396"/>
      <c r="QSX884" s="396"/>
      <c r="QSY884" s="396"/>
      <c r="QSZ884" s="396"/>
      <c r="QTA884" s="396"/>
      <c r="QTB884" s="396"/>
      <c r="QTC884" s="396"/>
      <c r="QTD884" s="396"/>
      <c r="QTE884" s="396"/>
      <c r="QTF884" s="396"/>
      <c r="QTG884" s="396"/>
      <c r="QTH884" s="396"/>
      <c r="QTI884" s="396"/>
      <c r="QTJ884" s="396"/>
      <c r="QTK884" s="396"/>
      <c r="QTL884" s="396"/>
      <c r="QTM884" s="396"/>
      <c r="QTN884" s="396"/>
      <c r="QTO884" s="396"/>
      <c r="QTP884" s="396"/>
      <c r="QTQ884" s="396"/>
      <c r="QTR884" s="396"/>
      <c r="QTS884" s="396"/>
      <c r="QTT884" s="396"/>
      <c r="QTU884" s="396"/>
      <c r="QTV884" s="396"/>
      <c r="QTW884" s="396"/>
      <c r="QTX884" s="396"/>
      <c r="QTY884" s="396"/>
      <c r="QTZ884" s="396"/>
      <c r="QUA884" s="396"/>
      <c r="QUB884" s="396"/>
      <c r="QUC884" s="396"/>
      <c r="QUD884" s="396"/>
      <c r="QUE884" s="396"/>
      <c r="QUF884" s="396"/>
      <c r="QUG884" s="396"/>
      <c r="QUH884" s="396"/>
      <c r="QUI884" s="396"/>
      <c r="QUJ884" s="396"/>
      <c r="QUK884" s="396"/>
      <c r="QUL884" s="396"/>
      <c r="QUM884" s="396"/>
      <c r="QUN884" s="396"/>
      <c r="QUO884" s="396"/>
      <c r="QUP884" s="396"/>
      <c r="QUQ884" s="396"/>
      <c r="QUR884" s="396"/>
      <c r="QUS884" s="396"/>
      <c r="QUT884" s="396"/>
      <c r="QUU884" s="396"/>
      <c r="QUV884" s="396"/>
      <c r="QUW884" s="396"/>
      <c r="QUX884" s="396"/>
      <c r="QUY884" s="396"/>
      <c r="QUZ884" s="396"/>
      <c r="QVA884" s="396"/>
      <c r="QVB884" s="396"/>
      <c r="QVC884" s="396"/>
      <c r="QVD884" s="396"/>
      <c r="QVE884" s="396"/>
      <c r="QVF884" s="396"/>
      <c r="QVG884" s="396"/>
      <c r="QVH884" s="396"/>
      <c r="QVI884" s="396"/>
      <c r="QVJ884" s="396"/>
      <c r="QVK884" s="396"/>
      <c r="QVL884" s="396"/>
      <c r="QVM884" s="396"/>
      <c r="QVN884" s="396"/>
      <c r="QVO884" s="396"/>
      <c r="QVP884" s="396"/>
      <c r="QVQ884" s="396"/>
      <c r="QVR884" s="396"/>
      <c r="QVS884" s="396"/>
      <c r="QVT884" s="396"/>
      <c r="QVU884" s="396"/>
      <c r="QVV884" s="396"/>
      <c r="QVW884" s="396"/>
      <c r="QVX884" s="396"/>
      <c r="QVY884" s="396"/>
      <c r="QVZ884" s="396"/>
      <c r="QWA884" s="396"/>
      <c r="QWB884" s="396"/>
      <c r="QWC884" s="396"/>
      <c r="QWD884" s="396"/>
      <c r="QWE884" s="396"/>
      <c r="QWF884" s="396"/>
      <c r="QWG884" s="396"/>
      <c r="QWH884" s="396"/>
      <c r="QWI884" s="396"/>
      <c r="QWJ884" s="396"/>
      <c r="QWK884" s="396"/>
      <c r="QWL884" s="396"/>
      <c r="QWM884" s="396"/>
      <c r="QWN884" s="396"/>
      <c r="QWO884" s="396"/>
      <c r="QWP884" s="396"/>
      <c r="QWQ884" s="396"/>
      <c r="QWR884" s="396"/>
      <c r="QWS884" s="396"/>
      <c r="QWT884" s="396"/>
      <c r="QWU884" s="396"/>
      <c r="QWV884" s="396"/>
      <c r="QWW884" s="396"/>
      <c r="QWX884" s="396"/>
      <c r="QWY884" s="396"/>
      <c r="QWZ884" s="396"/>
      <c r="QXA884" s="396"/>
      <c r="QXB884" s="396"/>
      <c r="QXC884" s="396"/>
      <c r="QXD884" s="396"/>
      <c r="QXE884" s="396"/>
      <c r="QXF884" s="396"/>
      <c r="QXG884" s="396"/>
      <c r="QXH884" s="396"/>
      <c r="QXI884" s="396"/>
      <c r="QXJ884" s="396"/>
      <c r="QXK884" s="396"/>
      <c r="QXL884" s="396"/>
      <c r="QXM884" s="396"/>
      <c r="QXN884" s="396"/>
      <c r="QXO884" s="396"/>
      <c r="QXP884" s="396"/>
      <c r="QXQ884" s="396"/>
      <c r="QXR884" s="396"/>
      <c r="QXS884" s="396"/>
      <c r="QXT884" s="396"/>
      <c r="QXU884" s="396"/>
      <c r="QXV884" s="396"/>
      <c r="QXW884" s="396"/>
      <c r="QXX884" s="396"/>
      <c r="QXY884" s="396"/>
      <c r="QXZ884" s="396"/>
      <c r="QYA884" s="396"/>
      <c r="QYB884" s="396"/>
      <c r="QYC884" s="396"/>
      <c r="QYD884" s="396"/>
      <c r="QYE884" s="396"/>
      <c r="QYF884" s="396"/>
      <c r="QYG884" s="396"/>
      <c r="QYH884" s="396"/>
      <c r="QYI884" s="396"/>
      <c r="QYJ884" s="396"/>
      <c r="QYK884" s="396"/>
      <c r="QYL884" s="396"/>
      <c r="QYM884" s="396"/>
      <c r="QYN884" s="396"/>
      <c r="QYO884" s="396"/>
      <c r="QYP884" s="396"/>
      <c r="QYQ884" s="396"/>
      <c r="QYR884" s="396"/>
      <c r="QYS884" s="396"/>
      <c r="QYT884" s="396"/>
      <c r="QYU884" s="396"/>
      <c r="QYV884" s="396"/>
      <c r="QYW884" s="396"/>
      <c r="QYX884" s="396"/>
      <c r="QYY884" s="396"/>
      <c r="QYZ884" s="396"/>
      <c r="QZA884" s="396"/>
      <c r="QZB884" s="396"/>
      <c r="QZC884" s="396"/>
      <c r="QZD884" s="396"/>
      <c r="QZE884" s="396"/>
      <c r="QZF884" s="396"/>
      <c r="QZG884" s="396"/>
      <c r="QZH884" s="396"/>
      <c r="QZI884" s="396"/>
      <c r="QZJ884" s="396"/>
      <c r="QZK884" s="396"/>
      <c r="QZL884" s="396"/>
      <c r="QZM884" s="396"/>
      <c r="QZN884" s="396"/>
      <c r="QZO884" s="396"/>
      <c r="QZP884" s="396"/>
      <c r="QZQ884" s="396"/>
      <c r="QZR884" s="396"/>
      <c r="QZS884" s="396"/>
      <c r="QZT884" s="396"/>
      <c r="QZU884" s="396"/>
      <c r="QZV884" s="396"/>
      <c r="QZW884" s="396"/>
      <c r="QZX884" s="396"/>
      <c r="QZY884" s="396"/>
      <c r="QZZ884" s="396"/>
      <c r="RAA884" s="396"/>
      <c r="RAB884" s="396"/>
      <c r="RAC884" s="396"/>
      <c r="RAD884" s="396"/>
      <c r="RAE884" s="396"/>
      <c r="RAF884" s="396"/>
      <c r="RAG884" s="396"/>
      <c r="RAH884" s="396"/>
      <c r="RAI884" s="396"/>
      <c r="RAJ884" s="396"/>
      <c r="RAK884" s="396"/>
      <c r="RAL884" s="396"/>
      <c r="RAM884" s="396"/>
      <c r="RAN884" s="396"/>
      <c r="RAO884" s="396"/>
      <c r="RAP884" s="396"/>
      <c r="RAQ884" s="396"/>
      <c r="RAR884" s="396"/>
      <c r="RAS884" s="396"/>
      <c r="RAT884" s="396"/>
      <c r="RAU884" s="396"/>
      <c r="RAV884" s="396"/>
      <c r="RAW884" s="396"/>
      <c r="RAX884" s="396"/>
      <c r="RAY884" s="396"/>
      <c r="RAZ884" s="396"/>
      <c r="RBA884" s="396"/>
      <c r="RBB884" s="396"/>
      <c r="RBC884" s="396"/>
      <c r="RBD884" s="396"/>
      <c r="RBE884" s="396"/>
      <c r="RBF884" s="396"/>
      <c r="RBG884" s="396"/>
      <c r="RBH884" s="396"/>
      <c r="RBI884" s="396"/>
      <c r="RBJ884" s="396"/>
      <c r="RBK884" s="396"/>
      <c r="RBL884" s="396"/>
      <c r="RBM884" s="396"/>
      <c r="RBN884" s="396"/>
      <c r="RBO884" s="396"/>
      <c r="RBP884" s="396"/>
      <c r="RBQ884" s="396"/>
      <c r="RBR884" s="396"/>
      <c r="RBS884" s="396"/>
      <c r="RBT884" s="396"/>
      <c r="RBU884" s="396"/>
      <c r="RBV884" s="396"/>
      <c r="RBW884" s="396"/>
      <c r="RBX884" s="396"/>
      <c r="RBY884" s="396"/>
      <c r="RBZ884" s="396"/>
      <c r="RCA884" s="396"/>
      <c r="RCB884" s="396"/>
      <c r="RCC884" s="396"/>
      <c r="RCD884" s="396"/>
      <c r="RCE884" s="396"/>
      <c r="RCF884" s="396"/>
      <c r="RCG884" s="396"/>
      <c r="RCH884" s="396"/>
      <c r="RCI884" s="396"/>
      <c r="RCJ884" s="396"/>
      <c r="RCK884" s="396"/>
      <c r="RCL884" s="396"/>
      <c r="RCM884" s="396"/>
      <c r="RCN884" s="396"/>
      <c r="RCO884" s="396"/>
      <c r="RCP884" s="396"/>
      <c r="RCQ884" s="396"/>
      <c r="RCR884" s="396"/>
      <c r="RCS884" s="396"/>
      <c r="RCT884" s="396"/>
      <c r="RCU884" s="396"/>
      <c r="RCV884" s="396"/>
      <c r="RCW884" s="396"/>
      <c r="RCX884" s="396"/>
      <c r="RCY884" s="396"/>
      <c r="RCZ884" s="396"/>
      <c r="RDA884" s="396"/>
      <c r="RDB884" s="396"/>
      <c r="RDC884" s="396"/>
      <c r="RDD884" s="396"/>
      <c r="RDE884" s="396"/>
      <c r="RDF884" s="396"/>
      <c r="RDG884" s="396"/>
      <c r="RDH884" s="396"/>
      <c r="RDI884" s="396"/>
      <c r="RDJ884" s="396"/>
      <c r="RDK884" s="396"/>
      <c r="RDL884" s="396"/>
      <c r="RDM884" s="396"/>
      <c r="RDN884" s="396"/>
      <c r="RDO884" s="396"/>
      <c r="RDP884" s="396"/>
      <c r="RDQ884" s="396"/>
      <c r="RDR884" s="396"/>
      <c r="RDS884" s="396"/>
      <c r="RDT884" s="396"/>
      <c r="RDU884" s="396"/>
      <c r="RDV884" s="396"/>
      <c r="RDW884" s="396"/>
      <c r="RDX884" s="396"/>
      <c r="RDY884" s="396"/>
      <c r="RDZ884" s="396"/>
      <c r="REA884" s="396"/>
      <c r="REB884" s="396"/>
      <c r="REC884" s="396"/>
      <c r="RED884" s="396"/>
      <c r="REE884" s="396"/>
      <c r="REF884" s="396"/>
      <c r="REG884" s="396"/>
      <c r="REH884" s="396"/>
      <c r="REI884" s="396"/>
      <c r="REJ884" s="396"/>
      <c r="REK884" s="396"/>
      <c r="REL884" s="396"/>
      <c r="REM884" s="396"/>
      <c r="REN884" s="396"/>
      <c r="REO884" s="396"/>
      <c r="REP884" s="396"/>
      <c r="REQ884" s="396"/>
      <c r="RER884" s="396"/>
      <c r="RES884" s="396"/>
      <c r="RET884" s="396"/>
      <c r="REU884" s="396"/>
      <c r="REV884" s="396"/>
      <c r="REW884" s="396"/>
      <c r="REX884" s="396"/>
      <c r="REY884" s="396"/>
      <c r="REZ884" s="396"/>
      <c r="RFA884" s="396"/>
      <c r="RFB884" s="396"/>
      <c r="RFC884" s="396"/>
      <c r="RFD884" s="396"/>
      <c r="RFE884" s="396"/>
      <c r="RFF884" s="396"/>
      <c r="RFG884" s="396"/>
      <c r="RFH884" s="396"/>
      <c r="RFI884" s="396"/>
      <c r="RFJ884" s="396"/>
      <c r="RFK884" s="396"/>
      <c r="RFL884" s="396"/>
      <c r="RFM884" s="396"/>
      <c r="RFN884" s="396"/>
      <c r="RFO884" s="396"/>
      <c r="RFP884" s="396"/>
      <c r="RFQ884" s="396"/>
      <c r="RFR884" s="396"/>
      <c r="RFS884" s="396"/>
      <c r="RFT884" s="396"/>
      <c r="RFU884" s="396"/>
      <c r="RFV884" s="396"/>
      <c r="RFW884" s="396"/>
      <c r="RFX884" s="396"/>
      <c r="RFY884" s="396"/>
      <c r="RFZ884" s="396"/>
      <c r="RGA884" s="396"/>
      <c r="RGB884" s="396"/>
      <c r="RGC884" s="396"/>
      <c r="RGD884" s="396"/>
      <c r="RGE884" s="396"/>
      <c r="RGF884" s="396"/>
      <c r="RGG884" s="396"/>
      <c r="RGH884" s="396"/>
      <c r="RGI884" s="396"/>
      <c r="RGJ884" s="396"/>
      <c r="RGK884" s="396"/>
      <c r="RGL884" s="396"/>
      <c r="RGM884" s="396"/>
      <c r="RGN884" s="396"/>
      <c r="RGO884" s="396"/>
      <c r="RGP884" s="396"/>
      <c r="RGQ884" s="396"/>
      <c r="RGR884" s="396"/>
      <c r="RGS884" s="396"/>
      <c r="RGT884" s="396"/>
      <c r="RGU884" s="396"/>
      <c r="RGV884" s="396"/>
      <c r="RGW884" s="396"/>
      <c r="RGX884" s="396"/>
      <c r="RGY884" s="396"/>
      <c r="RGZ884" s="396"/>
      <c r="RHA884" s="396"/>
      <c r="RHB884" s="396"/>
      <c r="RHC884" s="396"/>
      <c r="RHD884" s="396"/>
      <c r="RHE884" s="396"/>
      <c r="RHF884" s="396"/>
      <c r="RHG884" s="396"/>
      <c r="RHH884" s="396"/>
      <c r="RHI884" s="396"/>
      <c r="RHJ884" s="396"/>
      <c r="RHK884" s="396"/>
      <c r="RHL884" s="396"/>
      <c r="RHM884" s="396"/>
      <c r="RHN884" s="396"/>
      <c r="RHO884" s="396"/>
      <c r="RHP884" s="396"/>
      <c r="RHQ884" s="396"/>
      <c r="RHR884" s="396"/>
      <c r="RHS884" s="396"/>
      <c r="RHT884" s="396"/>
      <c r="RHU884" s="396"/>
      <c r="RHV884" s="396"/>
      <c r="RHW884" s="396"/>
      <c r="RHX884" s="396"/>
      <c r="RHY884" s="396"/>
      <c r="RHZ884" s="396"/>
      <c r="RIA884" s="396"/>
      <c r="RIB884" s="396"/>
      <c r="RIC884" s="396"/>
      <c r="RID884" s="396"/>
      <c r="RIE884" s="396"/>
      <c r="RIF884" s="396"/>
      <c r="RIG884" s="396"/>
      <c r="RIH884" s="396"/>
      <c r="RII884" s="396"/>
      <c r="RIJ884" s="396"/>
      <c r="RIK884" s="396"/>
      <c r="RIL884" s="396"/>
      <c r="RIM884" s="396"/>
      <c r="RIN884" s="396"/>
      <c r="RIO884" s="396"/>
      <c r="RIP884" s="396"/>
      <c r="RIQ884" s="396"/>
      <c r="RIR884" s="396"/>
      <c r="RIS884" s="396"/>
      <c r="RIT884" s="396"/>
      <c r="RIU884" s="396"/>
      <c r="RIV884" s="396"/>
      <c r="RIW884" s="396"/>
      <c r="RIX884" s="396"/>
      <c r="RIY884" s="396"/>
      <c r="RIZ884" s="396"/>
      <c r="RJA884" s="396"/>
      <c r="RJB884" s="396"/>
      <c r="RJC884" s="396"/>
      <c r="RJD884" s="396"/>
      <c r="RJE884" s="396"/>
      <c r="RJF884" s="396"/>
      <c r="RJG884" s="396"/>
      <c r="RJH884" s="396"/>
      <c r="RJI884" s="396"/>
      <c r="RJJ884" s="396"/>
      <c r="RJK884" s="396"/>
      <c r="RJL884" s="396"/>
      <c r="RJM884" s="396"/>
      <c r="RJN884" s="396"/>
      <c r="RJO884" s="396"/>
      <c r="RJP884" s="396"/>
      <c r="RJQ884" s="396"/>
      <c r="RJR884" s="396"/>
      <c r="RJS884" s="396"/>
      <c r="RJT884" s="396"/>
      <c r="RJU884" s="396"/>
      <c r="RJV884" s="396"/>
      <c r="RJW884" s="396"/>
      <c r="RJX884" s="396"/>
      <c r="RJY884" s="396"/>
      <c r="RJZ884" s="396"/>
      <c r="RKA884" s="396"/>
      <c r="RKB884" s="396"/>
      <c r="RKC884" s="396"/>
      <c r="RKD884" s="396"/>
      <c r="RKE884" s="396"/>
      <c r="RKF884" s="396"/>
      <c r="RKG884" s="396"/>
      <c r="RKH884" s="396"/>
      <c r="RKI884" s="396"/>
      <c r="RKJ884" s="396"/>
      <c r="RKK884" s="396"/>
      <c r="RKL884" s="396"/>
      <c r="RKM884" s="396"/>
      <c r="RKN884" s="396"/>
      <c r="RKO884" s="396"/>
      <c r="RKP884" s="396"/>
      <c r="RKQ884" s="396"/>
      <c r="RKR884" s="396"/>
      <c r="RKS884" s="396"/>
      <c r="RKT884" s="396"/>
      <c r="RKU884" s="396"/>
      <c r="RKV884" s="396"/>
      <c r="RKW884" s="396"/>
      <c r="RKX884" s="396"/>
      <c r="RKY884" s="396"/>
      <c r="RKZ884" s="396"/>
      <c r="RLA884" s="396"/>
      <c r="RLB884" s="396"/>
      <c r="RLC884" s="396"/>
      <c r="RLD884" s="396"/>
      <c r="RLE884" s="396"/>
      <c r="RLF884" s="396"/>
      <c r="RLG884" s="396"/>
      <c r="RLH884" s="396"/>
      <c r="RLI884" s="396"/>
      <c r="RLJ884" s="396"/>
      <c r="RLK884" s="396"/>
      <c r="RLL884" s="396"/>
      <c r="RLM884" s="396"/>
      <c r="RLN884" s="396"/>
      <c r="RLO884" s="396"/>
      <c r="RLP884" s="396"/>
      <c r="RLQ884" s="396"/>
      <c r="RLR884" s="396"/>
      <c r="RLS884" s="396"/>
      <c r="RLT884" s="396"/>
      <c r="RLU884" s="396"/>
      <c r="RLV884" s="396"/>
      <c r="RLW884" s="396"/>
      <c r="RLX884" s="396"/>
      <c r="RLY884" s="396"/>
      <c r="RLZ884" s="396"/>
      <c r="RMA884" s="396"/>
      <c r="RMB884" s="396"/>
      <c r="RMC884" s="396"/>
      <c r="RMD884" s="396"/>
      <c r="RME884" s="396"/>
      <c r="RMF884" s="396"/>
      <c r="RMG884" s="396"/>
      <c r="RMH884" s="396"/>
      <c r="RMI884" s="396"/>
      <c r="RMJ884" s="396"/>
      <c r="RMK884" s="396"/>
      <c r="RML884" s="396"/>
      <c r="RMM884" s="396"/>
      <c r="RMN884" s="396"/>
      <c r="RMO884" s="396"/>
      <c r="RMP884" s="396"/>
      <c r="RMQ884" s="396"/>
      <c r="RMR884" s="396"/>
      <c r="RMS884" s="396"/>
      <c r="RMT884" s="396"/>
      <c r="RMU884" s="396"/>
      <c r="RMV884" s="396"/>
      <c r="RMW884" s="396"/>
      <c r="RMX884" s="396"/>
      <c r="RMY884" s="396"/>
      <c r="RMZ884" s="396"/>
      <c r="RNA884" s="396"/>
      <c r="RNB884" s="396"/>
      <c r="RNC884" s="396"/>
      <c r="RND884" s="396"/>
      <c r="RNE884" s="396"/>
      <c r="RNF884" s="396"/>
      <c r="RNG884" s="396"/>
      <c r="RNH884" s="396"/>
      <c r="RNI884" s="396"/>
      <c r="RNJ884" s="396"/>
      <c r="RNK884" s="396"/>
      <c r="RNL884" s="396"/>
      <c r="RNM884" s="396"/>
      <c r="RNN884" s="396"/>
      <c r="RNO884" s="396"/>
      <c r="RNP884" s="396"/>
      <c r="RNQ884" s="396"/>
      <c r="RNR884" s="396"/>
      <c r="RNS884" s="396"/>
      <c r="RNT884" s="396"/>
      <c r="RNU884" s="396"/>
      <c r="RNV884" s="396"/>
      <c r="RNW884" s="396"/>
      <c r="RNX884" s="396"/>
      <c r="RNY884" s="396"/>
      <c r="RNZ884" s="396"/>
      <c r="ROA884" s="396"/>
      <c r="ROB884" s="396"/>
      <c r="ROC884" s="396"/>
      <c r="ROD884" s="396"/>
      <c r="ROE884" s="396"/>
      <c r="ROF884" s="396"/>
      <c r="ROG884" s="396"/>
      <c r="ROH884" s="396"/>
      <c r="ROI884" s="396"/>
      <c r="ROJ884" s="396"/>
      <c r="ROK884" s="396"/>
      <c r="ROL884" s="396"/>
      <c r="ROM884" s="396"/>
      <c r="RON884" s="396"/>
      <c r="ROO884" s="396"/>
      <c r="ROP884" s="396"/>
      <c r="ROQ884" s="396"/>
      <c r="ROR884" s="396"/>
      <c r="ROS884" s="396"/>
      <c r="ROT884" s="396"/>
      <c r="ROU884" s="396"/>
      <c r="ROV884" s="396"/>
      <c r="ROW884" s="396"/>
      <c r="ROX884" s="396"/>
      <c r="ROY884" s="396"/>
      <c r="ROZ884" s="396"/>
      <c r="RPA884" s="396"/>
      <c r="RPB884" s="396"/>
      <c r="RPC884" s="396"/>
      <c r="RPD884" s="396"/>
      <c r="RPE884" s="396"/>
      <c r="RPF884" s="396"/>
      <c r="RPG884" s="396"/>
      <c r="RPH884" s="396"/>
      <c r="RPI884" s="396"/>
      <c r="RPJ884" s="396"/>
      <c r="RPK884" s="396"/>
      <c r="RPL884" s="396"/>
      <c r="RPM884" s="396"/>
      <c r="RPN884" s="396"/>
      <c r="RPO884" s="396"/>
      <c r="RPP884" s="396"/>
      <c r="RPQ884" s="396"/>
      <c r="RPR884" s="396"/>
      <c r="RPS884" s="396"/>
      <c r="RPT884" s="396"/>
      <c r="RPU884" s="396"/>
      <c r="RPV884" s="396"/>
      <c r="RPW884" s="396"/>
      <c r="RPX884" s="396"/>
      <c r="RPY884" s="396"/>
      <c r="RPZ884" s="396"/>
      <c r="RQA884" s="396"/>
      <c r="RQB884" s="396"/>
      <c r="RQC884" s="396"/>
      <c r="RQD884" s="396"/>
      <c r="RQE884" s="396"/>
      <c r="RQF884" s="396"/>
      <c r="RQG884" s="396"/>
      <c r="RQH884" s="396"/>
      <c r="RQI884" s="396"/>
      <c r="RQJ884" s="396"/>
      <c r="RQK884" s="396"/>
      <c r="RQL884" s="396"/>
      <c r="RQM884" s="396"/>
      <c r="RQN884" s="396"/>
      <c r="RQO884" s="396"/>
      <c r="RQP884" s="396"/>
      <c r="RQQ884" s="396"/>
      <c r="RQR884" s="396"/>
      <c r="RQS884" s="396"/>
      <c r="RQT884" s="396"/>
      <c r="RQU884" s="396"/>
      <c r="RQV884" s="396"/>
      <c r="RQW884" s="396"/>
      <c r="RQX884" s="396"/>
      <c r="RQY884" s="396"/>
      <c r="RQZ884" s="396"/>
      <c r="RRA884" s="396"/>
      <c r="RRB884" s="396"/>
      <c r="RRC884" s="396"/>
      <c r="RRD884" s="396"/>
      <c r="RRE884" s="396"/>
      <c r="RRF884" s="396"/>
      <c r="RRG884" s="396"/>
      <c r="RRH884" s="396"/>
      <c r="RRI884" s="396"/>
      <c r="RRJ884" s="396"/>
      <c r="RRK884" s="396"/>
      <c r="RRL884" s="396"/>
      <c r="RRM884" s="396"/>
      <c r="RRN884" s="396"/>
      <c r="RRO884" s="396"/>
      <c r="RRP884" s="396"/>
      <c r="RRQ884" s="396"/>
      <c r="RRR884" s="396"/>
      <c r="RRS884" s="396"/>
      <c r="RRT884" s="396"/>
      <c r="RRU884" s="396"/>
      <c r="RRV884" s="396"/>
      <c r="RRW884" s="396"/>
      <c r="RRX884" s="396"/>
      <c r="RRY884" s="396"/>
      <c r="RRZ884" s="396"/>
      <c r="RSA884" s="396"/>
      <c r="RSB884" s="396"/>
      <c r="RSC884" s="396"/>
      <c r="RSD884" s="396"/>
      <c r="RSE884" s="396"/>
      <c r="RSF884" s="396"/>
      <c r="RSG884" s="396"/>
      <c r="RSH884" s="396"/>
      <c r="RSI884" s="396"/>
      <c r="RSJ884" s="396"/>
      <c r="RSK884" s="396"/>
      <c r="RSL884" s="396"/>
      <c r="RSM884" s="396"/>
      <c r="RSN884" s="396"/>
      <c r="RSO884" s="396"/>
      <c r="RSP884" s="396"/>
      <c r="RSQ884" s="396"/>
      <c r="RSR884" s="396"/>
      <c r="RSS884" s="396"/>
      <c r="RST884" s="396"/>
      <c r="RSU884" s="396"/>
      <c r="RSV884" s="396"/>
      <c r="RSW884" s="396"/>
      <c r="RSX884" s="396"/>
      <c r="RSY884" s="396"/>
      <c r="RSZ884" s="396"/>
      <c r="RTA884" s="396"/>
      <c r="RTB884" s="396"/>
      <c r="RTC884" s="396"/>
      <c r="RTD884" s="396"/>
      <c r="RTE884" s="396"/>
      <c r="RTF884" s="396"/>
      <c r="RTG884" s="396"/>
      <c r="RTH884" s="396"/>
      <c r="RTI884" s="396"/>
      <c r="RTJ884" s="396"/>
      <c r="RTK884" s="396"/>
      <c r="RTL884" s="396"/>
      <c r="RTM884" s="396"/>
      <c r="RTN884" s="396"/>
      <c r="RTO884" s="396"/>
      <c r="RTP884" s="396"/>
      <c r="RTQ884" s="396"/>
      <c r="RTR884" s="396"/>
      <c r="RTS884" s="396"/>
      <c r="RTT884" s="396"/>
      <c r="RTU884" s="396"/>
      <c r="RTV884" s="396"/>
      <c r="RTW884" s="396"/>
      <c r="RTX884" s="396"/>
      <c r="RTY884" s="396"/>
      <c r="RTZ884" s="396"/>
      <c r="RUA884" s="396"/>
      <c r="RUB884" s="396"/>
      <c r="RUC884" s="396"/>
      <c r="RUD884" s="396"/>
      <c r="RUE884" s="396"/>
      <c r="RUF884" s="396"/>
      <c r="RUG884" s="396"/>
      <c r="RUH884" s="396"/>
      <c r="RUI884" s="396"/>
      <c r="RUJ884" s="396"/>
      <c r="RUK884" s="396"/>
      <c r="RUL884" s="396"/>
      <c r="RUM884" s="396"/>
      <c r="RUN884" s="396"/>
      <c r="RUO884" s="396"/>
      <c r="RUP884" s="396"/>
      <c r="RUQ884" s="396"/>
      <c r="RUR884" s="396"/>
      <c r="RUS884" s="396"/>
      <c r="RUT884" s="396"/>
      <c r="RUU884" s="396"/>
      <c r="RUV884" s="396"/>
      <c r="RUW884" s="396"/>
      <c r="RUX884" s="396"/>
      <c r="RUY884" s="396"/>
      <c r="RUZ884" s="396"/>
      <c r="RVA884" s="396"/>
      <c r="RVB884" s="396"/>
      <c r="RVC884" s="396"/>
      <c r="RVD884" s="396"/>
      <c r="RVE884" s="396"/>
      <c r="RVF884" s="396"/>
      <c r="RVG884" s="396"/>
      <c r="RVH884" s="396"/>
      <c r="RVI884" s="396"/>
      <c r="RVJ884" s="396"/>
      <c r="RVK884" s="396"/>
      <c r="RVL884" s="396"/>
      <c r="RVM884" s="396"/>
      <c r="RVN884" s="396"/>
      <c r="RVO884" s="396"/>
      <c r="RVP884" s="396"/>
      <c r="RVQ884" s="396"/>
      <c r="RVR884" s="396"/>
      <c r="RVS884" s="396"/>
      <c r="RVT884" s="396"/>
      <c r="RVU884" s="396"/>
      <c r="RVV884" s="396"/>
      <c r="RVW884" s="396"/>
      <c r="RVX884" s="396"/>
      <c r="RVY884" s="396"/>
      <c r="RVZ884" s="396"/>
      <c r="RWA884" s="396"/>
      <c r="RWB884" s="396"/>
      <c r="RWC884" s="396"/>
      <c r="RWD884" s="396"/>
      <c r="RWE884" s="396"/>
      <c r="RWF884" s="396"/>
      <c r="RWG884" s="396"/>
      <c r="RWH884" s="396"/>
      <c r="RWI884" s="396"/>
      <c r="RWJ884" s="396"/>
      <c r="RWK884" s="396"/>
      <c r="RWL884" s="396"/>
      <c r="RWM884" s="396"/>
      <c r="RWN884" s="396"/>
      <c r="RWO884" s="396"/>
      <c r="RWP884" s="396"/>
      <c r="RWQ884" s="396"/>
      <c r="RWR884" s="396"/>
      <c r="RWS884" s="396"/>
      <c r="RWT884" s="396"/>
      <c r="RWU884" s="396"/>
      <c r="RWV884" s="396"/>
      <c r="RWW884" s="396"/>
      <c r="RWX884" s="396"/>
      <c r="RWY884" s="396"/>
      <c r="RWZ884" s="396"/>
      <c r="RXA884" s="396"/>
      <c r="RXB884" s="396"/>
      <c r="RXC884" s="396"/>
      <c r="RXD884" s="396"/>
      <c r="RXE884" s="396"/>
      <c r="RXF884" s="396"/>
      <c r="RXG884" s="396"/>
      <c r="RXH884" s="396"/>
      <c r="RXI884" s="396"/>
      <c r="RXJ884" s="396"/>
      <c r="RXK884" s="396"/>
      <c r="RXL884" s="396"/>
      <c r="RXM884" s="396"/>
      <c r="RXN884" s="396"/>
      <c r="RXO884" s="396"/>
      <c r="RXP884" s="396"/>
      <c r="RXQ884" s="396"/>
      <c r="RXR884" s="396"/>
      <c r="RXS884" s="396"/>
      <c r="RXT884" s="396"/>
      <c r="RXU884" s="396"/>
      <c r="RXV884" s="396"/>
      <c r="RXW884" s="396"/>
      <c r="RXX884" s="396"/>
      <c r="RXY884" s="396"/>
      <c r="RXZ884" s="396"/>
      <c r="RYA884" s="396"/>
      <c r="RYB884" s="396"/>
      <c r="RYC884" s="396"/>
      <c r="RYD884" s="396"/>
      <c r="RYE884" s="396"/>
      <c r="RYF884" s="396"/>
      <c r="RYG884" s="396"/>
      <c r="RYH884" s="396"/>
      <c r="RYI884" s="396"/>
      <c r="RYJ884" s="396"/>
      <c r="RYK884" s="396"/>
      <c r="RYL884" s="396"/>
      <c r="RYM884" s="396"/>
      <c r="RYN884" s="396"/>
      <c r="RYO884" s="396"/>
      <c r="RYP884" s="396"/>
      <c r="RYQ884" s="396"/>
      <c r="RYR884" s="396"/>
      <c r="RYS884" s="396"/>
      <c r="RYT884" s="396"/>
      <c r="RYU884" s="396"/>
      <c r="RYV884" s="396"/>
      <c r="RYW884" s="396"/>
      <c r="RYX884" s="396"/>
      <c r="RYY884" s="396"/>
      <c r="RYZ884" s="396"/>
      <c r="RZA884" s="396"/>
      <c r="RZB884" s="396"/>
      <c r="RZC884" s="396"/>
      <c r="RZD884" s="396"/>
      <c r="RZE884" s="396"/>
      <c r="RZF884" s="396"/>
      <c r="RZG884" s="396"/>
      <c r="RZH884" s="396"/>
      <c r="RZI884" s="396"/>
      <c r="RZJ884" s="396"/>
      <c r="RZK884" s="396"/>
      <c r="RZL884" s="396"/>
      <c r="RZM884" s="396"/>
      <c r="RZN884" s="396"/>
      <c r="RZO884" s="396"/>
      <c r="RZP884" s="396"/>
      <c r="RZQ884" s="396"/>
      <c r="RZR884" s="396"/>
      <c r="RZS884" s="396"/>
      <c r="RZT884" s="396"/>
      <c r="RZU884" s="396"/>
      <c r="RZV884" s="396"/>
      <c r="RZW884" s="396"/>
      <c r="RZX884" s="396"/>
      <c r="RZY884" s="396"/>
      <c r="RZZ884" s="396"/>
      <c r="SAA884" s="396"/>
      <c r="SAB884" s="396"/>
      <c r="SAC884" s="396"/>
      <c r="SAD884" s="396"/>
      <c r="SAE884" s="396"/>
      <c r="SAF884" s="396"/>
      <c r="SAG884" s="396"/>
      <c r="SAH884" s="396"/>
      <c r="SAI884" s="396"/>
      <c r="SAJ884" s="396"/>
      <c r="SAK884" s="396"/>
      <c r="SAL884" s="396"/>
      <c r="SAM884" s="396"/>
      <c r="SAN884" s="396"/>
      <c r="SAO884" s="396"/>
      <c r="SAP884" s="396"/>
      <c r="SAQ884" s="396"/>
      <c r="SAR884" s="396"/>
      <c r="SAS884" s="396"/>
      <c r="SAT884" s="396"/>
      <c r="SAU884" s="396"/>
      <c r="SAV884" s="396"/>
      <c r="SAW884" s="396"/>
      <c r="SAX884" s="396"/>
      <c r="SAY884" s="396"/>
      <c r="SAZ884" s="396"/>
      <c r="SBA884" s="396"/>
      <c r="SBB884" s="396"/>
      <c r="SBC884" s="396"/>
      <c r="SBD884" s="396"/>
      <c r="SBE884" s="396"/>
      <c r="SBF884" s="396"/>
      <c r="SBG884" s="396"/>
      <c r="SBH884" s="396"/>
      <c r="SBI884" s="396"/>
      <c r="SBJ884" s="396"/>
      <c r="SBK884" s="396"/>
      <c r="SBL884" s="396"/>
      <c r="SBM884" s="396"/>
      <c r="SBN884" s="396"/>
      <c r="SBO884" s="396"/>
      <c r="SBP884" s="396"/>
      <c r="SBQ884" s="396"/>
      <c r="SBR884" s="396"/>
      <c r="SBS884" s="396"/>
      <c r="SBT884" s="396"/>
      <c r="SBU884" s="396"/>
      <c r="SBV884" s="396"/>
      <c r="SBW884" s="396"/>
      <c r="SBX884" s="396"/>
      <c r="SBY884" s="396"/>
      <c r="SBZ884" s="396"/>
      <c r="SCA884" s="396"/>
      <c r="SCB884" s="396"/>
      <c r="SCC884" s="396"/>
      <c r="SCD884" s="396"/>
      <c r="SCE884" s="396"/>
      <c r="SCF884" s="396"/>
      <c r="SCG884" s="396"/>
      <c r="SCH884" s="396"/>
      <c r="SCI884" s="396"/>
      <c r="SCJ884" s="396"/>
      <c r="SCK884" s="396"/>
      <c r="SCL884" s="396"/>
      <c r="SCM884" s="396"/>
      <c r="SCN884" s="396"/>
      <c r="SCO884" s="396"/>
      <c r="SCP884" s="396"/>
      <c r="SCQ884" s="396"/>
      <c r="SCR884" s="396"/>
      <c r="SCS884" s="396"/>
      <c r="SCT884" s="396"/>
      <c r="SCU884" s="396"/>
      <c r="SCV884" s="396"/>
      <c r="SCW884" s="396"/>
      <c r="SCX884" s="396"/>
      <c r="SCY884" s="396"/>
      <c r="SCZ884" s="396"/>
      <c r="SDA884" s="396"/>
      <c r="SDB884" s="396"/>
      <c r="SDC884" s="396"/>
      <c r="SDD884" s="396"/>
      <c r="SDE884" s="396"/>
      <c r="SDF884" s="396"/>
      <c r="SDG884" s="396"/>
      <c r="SDH884" s="396"/>
      <c r="SDI884" s="396"/>
      <c r="SDJ884" s="396"/>
      <c r="SDK884" s="396"/>
      <c r="SDL884" s="396"/>
      <c r="SDM884" s="396"/>
      <c r="SDN884" s="396"/>
      <c r="SDO884" s="396"/>
      <c r="SDP884" s="396"/>
      <c r="SDQ884" s="396"/>
      <c r="SDR884" s="396"/>
      <c r="SDS884" s="396"/>
      <c r="SDT884" s="396"/>
      <c r="SDU884" s="396"/>
      <c r="SDV884" s="396"/>
      <c r="SDW884" s="396"/>
      <c r="SDX884" s="396"/>
      <c r="SDY884" s="396"/>
      <c r="SDZ884" s="396"/>
      <c r="SEA884" s="396"/>
      <c r="SEB884" s="396"/>
      <c r="SEC884" s="396"/>
      <c r="SED884" s="396"/>
      <c r="SEE884" s="396"/>
      <c r="SEF884" s="396"/>
      <c r="SEG884" s="396"/>
      <c r="SEH884" s="396"/>
      <c r="SEI884" s="396"/>
      <c r="SEJ884" s="396"/>
      <c r="SEK884" s="396"/>
      <c r="SEL884" s="396"/>
      <c r="SEM884" s="396"/>
      <c r="SEN884" s="396"/>
      <c r="SEO884" s="396"/>
      <c r="SEP884" s="396"/>
      <c r="SEQ884" s="396"/>
      <c r="SER884" s="396"/>
      <c r="SES884" s="396"/>
      <c r="SET884" s="396"/>
      <c r="SEU884" s="396"/>
      <c r="SEV884" s="396"/>
      <c r="SEW884" s="396"/>
      <c r="SEX884" s="396"/>
      <c r="SEY884" s="396"/>
      <c r="SEZ884" s="396"/>
      <c r="SFA884" s="396"/>
      <c r="SFB884" s="396"/>
      <c r="SFC884" s="396"/>
      <c r="SFD884" s="396"/>
      <c r="SFE884" s="396"/>
      <c r="SFF884" s="396"/>
      <c r="SFG884" s="396"/>
      <c r="SFH884" s="396"/>
      <c r="SFI884" s="396"/>
      <c r="SFJ884" s="396"/>
      <c r="SFK884" s="396"/>
      <c r="SFL884" s="396"/>
      <c r="SFM884" s="396"/>
      <c r="SFN884" s="396"/>
      <c r="SFO884" s="396"/>
      <c r="SFP884" s="396"/>
      <c r="SFQ884" s="396"/>
      <c r="SFR884" s="396"/>
      <c r="SFS884" s="396"/>
      <c r="SFT884" s="396"/>
      <c r="SFU884" s="396"/>
      <c r="SFV884" s="396"/>
      <c r="SFW884" s="396"/>
      <c r="SFX884" s="396"/>
      <c r="SFY884" s="396"/>
      <c r="SFZ884" s="396"/>
      <c r="SGA884" s="396"/>
      <c r="SGB884" s="396"/>
      <c r="SGC884" s="396"/>
      <c r="SGD884" s="396"/>
      <c r="SGE884" s="396"/>
      <c r="SGF884" s="396"/>
      <c r="SGG884" s="396"/>
      <c r="SGH884" s="396"/>
      <c r="SGI884" s="396"/>
      <c r="SGJ884" s="396"/>
      <c r="SGK884" s="396"/>
      <c r="SGL884" s="396"/>
      <c r="SGM884" s="396"/>
      <c r="SGN884" s="396"/>
      <c r="SGO884" s="396"/>
      <c r="SGP884" s="396"/>
      <c r="SGQ884" s="396"/>
      <c r="SGR884" s="396"/>
      <c r="SGS884" s="396"/>
      <c r="SGT884" s="396"/>
      <c r="SGU884" s="396"/>
      <c r="SGV884" s="396"/>
      <c r="SGW884" s="396"/>
      <c r="SGX884" s="396"/>
      <c r="SGY884" s="396"/>
      <c r="SGZ884" s="396"/>
      <c r="SHA884" s="396"/>
      <c r="SHB884" s="396"/>
      <c r="SHC884" s="396"/>
      <c r="SHD884" s="396"/>
      <c r="SHE884" s="396"/>
      <c r="SHF884" s="396"/>
      <c r="SHG884" s="396"/>
      <c r="SHH884" s="396"/>
      <c r="SHI884" s="396"/>
      <c r="SHJ884" s="396"/>
      <c r="SHK884" s="396"/>
      <c r="SHL884" s="396"/>
      <c r="SHM884" s="396"/>
      <c r="SHN884" s="396"/>
      <c r="SHO884" s="396"/>
      <c r="SHP884" s="396"/>
      <c r="SHQ884" s="396"/>
      <c r="SHR884" s="396"/>
      <c r="SHS884" s="396"/>
      <c r="SHT884" s="396"/>
      <c r="SHU884" s="396"/>
      <c r="SHV884" s="396"/>
      <c r="SHW884" s="396"/>
      <c r="SHX884" s="396"/>
      <c r="SHY884" s="396"/>
      <c r="SHZ884" s="396"/>
      <c r="SIA884" s="396"/>
      <c r="SIB884" s="396"/>
      <c r="SIC884" s="396"/>
      <c r="SID884" s="396"/>
      <c r="SIE884" s="396"/>
      <c r="SIF884" s="396"/>
      <c r="SIG884" s="396"/>
      <c r="SIH884" s="396"/>
      <c r="SII884" s="396"/>
      <c r="SIJ884" s="396"/>
      <c r="SIK884" s="396"/>
      <c r="SIL884" s="396"/>
      <c r="SIM884" s="396"/>
      <c r="SIN884" s="396"/>
      <c r="SIO884" s="396"/>
      <c r="SIP884" s="396"/>
      <c r="SIQ884" s="396"/>
      <c r="SIR884" s="396"/>
      <c r="SIS884" s="396"/>
      <c r="SIT884" s="396"/>
      <c r="SIU884" s="396"/>
      <c r="SIV884" s="396"/>
      <c r="SIW884" s="396"/>
      <c r="SIX884" s="396"/>
      <c r="SIY884" s="396"/>
      <c r="SIZ884" s="396"/>
      <c r="SJA884" s="396"/>
      <c r="SJB884" s="396"/>
      <c r="SJC884" s="396"/>
      <c r="SJD884" s="396"/>
      <c r="SJE884" s="396"/>
      <c r="SJF884" s="396"/>
      <c r="SJG884" s="396"/>
      <c r="SJH884" s="396"/>
      <c r="SJI884" s="396"/>
      <c r="SJJ884" s="396"/>
      <c r="SJK884" s="396"/>
      <c r="SJL884" s="396"/>
      <c r="SJM884" s="396"/>
      <c r="SJN884" s="396"/>
      <c r="SJO884" s="396"/>
      <c r="SJP884" s="396"/>
      <c r="SJQ884" s="396"/>
      <c r="SJR884" s="396"/>
      <c r="SJS884" s="396"/>
      <c r="SJT884" s="396"/>
      <c r="SJU884" s="396"/>
      <c r="SJV884" s="396"/>
      <c r="SJW884" s="396"/>
      <c r="SJX884" s="396"/>
      <c r="SJY884" s="396"/>
      <c r="SJZ884" s="396"/>
      <c r="SKA884" s="396"/>
      <c r="SKB884" s="396"/>
      <c r="SKC884" s="396"/>
      <c r="SKD884" s="396"/>
      <c r="SKE884" s="396"/>
      <c r="SKF884" s="396"/>
      <c r="SKG884" s="396"/>
      <c r="SKH884" s="396"/>
      <c r="SKI884" s="396"/>
      <c r="SKJ884" s="396"/>
      <c r="SKK884" s="396"/>
      <c r="SKL884" s="396"/>
      <c r="SKM884" s="396"/>
      <c r="SKN884" s="396"/>
      <c r="SKO884" s="396"/>
      <c r="SKP884" s="396"/>
      <c r="SKQ884" s="396"/>
      <c r="SKR884" s="396"/>
      <c r="SKS884" s="396"/>
      <c r="SKT884" s="396"/>
      <c r="SKU884" s="396"/>
      <c r="SKV884" s="396"/>
      <c r="SKW884" s="396"/>
      <c r="SKX884" s="396"/>
      <c r="SKY884" s="396"/>
      <c r="SKZ884" s="396"/>
      <c r="SLA884" s="396"/>
      <c r="SLB884" s="396"/>
      <c r="SLC884" s="396"/>
      <c r="SLD884" s="396"/>
      <c r="SLE884" s="396"/>
      <c r="SLF884" s="396"/>
      <c r="SLG884" s="396"/>
      <c r="SLH884" s="396"/>
      <c r="SLI884" s="396"/>
      <c r="SLJ884" s="396"/>
      <c r="SLK884" s="396"/>
      <c r="SLL884" s="396"/>
      <c r="SLM884" s="396"/>
      <c r="SLN884" s="396"/>
      <c r="SLO884" s="396"/>
      <c r="SLP884" s="396"/>
      <c r="SLQ884" s="396"/>
      <c r="SLR884" s="396"/>
      <c r="SLS884" s="396"/>
      <c r="SLT884" s="396"/>
      <c r="SLU884" s="396"/>
      <c r="SLV884" s="396"/>
      <c r="SLW884" s="396"/>
      <c r="SLX884" s="396"/>
      <c r="SLY884" s="396"/>
      <c r="SLZ884" s="396"/>
      <c r="SMA884" s="396"/>
      <c r="SMB884" s="396"/>
      <c r="SMC884" s="396"/>
      <c r="SMD884" s="396"/>
      <c r="SME884" s="396"/>
      <c r="SMF884" s="396"/>
      <c r="SMG884" s="396"/>
      <c r="SMH884" s="396"/>
      <c r="SMI884" s="396"/>
      <c r="SMJ884" s="396"/>
      <c r="SMK884" s="396"/>
      <c r="SML884" s="396"/>
      <c r="SMM884" s="396"/>
      <c r="SMN884" s="396"/>
      <c r="SMO884" s="396"/>
      <c r="SMP884" s="396"/>
      <c r="SMQ884" s="396"/>
      <c r="SMR884" s="396"/>
      <c r="SMS884" s="396"/>
      <c r="SMT884" s="396"/>
      <c r="SMU884" s="396"/>
      <c r="SMV884" s="396"/>
      <c r="SMW884" s="396"/>
      <c r="SMX884" s="396"/>
      <c r="SMY884" s="396"/>
      <c r="SMZ884" s="396"/>
      <c r="SNA884" s="396"/>
      <c r="SNB884" s="396"/>
      <c r="SNC884" s="396"/>
      <c r="SND884" s="396"/>
      <c r="SNE884" s="396"/>
      <c r="SNF884" s="396"/>
      <c r="SNG884" s="396"/>
      <c r="SNH884" s="396"/>
      <c r="SNI884" s="396"/>
      <c r="SNJ884" s="396"/>
      <c r="SNK884" s="396"/>
      <c r="SNL884" s="396"/>
      <c r="SNM884" s="396"/>
      <c r="SNN884" s="396"/>
      <c r="SNO884" s="396"/>
      <c r="SNP884" s="396"/>
      <c r="SNQ884" s="396"/>
      <c r="SNR884" s="396"/>
      <c r="SNS884" s="396"/>
      <c r="SNT884" s="396"/>
      <c r="SNU884" s="396"/>
      <c r="SNV884" s="396"/>
      <c r="SNW884" s="396"/>
      <c r="SNX884" s="396"/>
      <c r="SNY884" s="396"/>
      <c r="SNZ884" s="396"/>
      <c r="SOA884" s="396"/>
      <c r="SOB884" s="396"/>
      <c r="SOC884" s="396"/>
      <c r="SOD884" s="396"/>
      <c r="SOE884" s="396"/>
      <c r="SOF884" s="396"/>
      <c r="SOG884" s="396"/>
      <c r="SOH884" s="396"/>
      <c r="SOI884" s="396"/>
      <c r="SOJ884" s="396"/>
      <c r="SOK884" s="396"/>
      <c r="SOL884" s="396"/>
      <c r="SOM884" s="396"/>
      <c r="SON884" s="396"/>
      <c r="SOO884" s="396"/>
      <c r="SOP884" s="396"/>
      <c r="SOQ884" s="396"/>
      <c r="SOR884" s="396"/>
      <c r="SOS884" s="396"/>
      <c r="SOT884" s="396"/>
      <c r="SOU884" s="396"/>
      <c r="SOV884" s="396"/>
      <c r="SOW884" s="396"/>
      <c r="SOX884" s="396"/>
      <c r="SOY884" s="396"/>
      <c r="SOZ884" s="396"/>
      <c r="SPA884" s="396"/>
      <c r="SPB884" s="396"/>
      <c r="SPC884" s="396"/>
      <c r="SPD884" s="396"/>
      <c r="SPE884" s="396"/>
      <c r="SPF884" s="396"/>
      <c r="SPG884" s="396"/>
      <c r="SPH884" s="396"/>
      <c r="SPI884" s="396"/>
      <c r="SPJ884" s="396"/>
      <c r="SPK884" s="396"/>
      <c r="SPL884" s="396"/>
      <c r="SPM884" s="396"/>
      <c r="SPN884" s="396"/>
      <c r="SPO884" s="396"/>
      <c r="SPP884" s="396"/>
      <c r="SPQ884" s="396"/>
      <c r="SPR884" s="396"/>
      <c r="SPS884" s="396"/>
      <c r="SPT884" s="396"/>
      <c r="SPU884" s="396"/>
      <c r="SPV884" s="396"/>
      <c r="SPW884" s="396"/>
      <c r="SPX884" s="396"/>
      <c r="SPY884" s="396"/>
      <c r="SPZ884" s="396"/>
      <c r="SQA884" s="396"/>
      <c r="SQB884" s="396"/>
      <c r="SQC884" s="396"/>
      <c r="SQD884" s="396"/>
      <c r="SQE884" s="396"/>
      <c r="SQF884" s="396"/>
      <c r="SQG884" s="396"/>
      <c r="SQH884" s="396"/>
      <c r="SQI884" s="396"/>
      <c r="SQJ884" s="396"/>
      <c r="SQK884" s="396"/>
      <c r="SQL884" s="396"/>
      <c r="SQM884" s="396"/>
      <c r="SQN884" s="396"/>
      <c r="SQO884" s="396"/>
      <c r="SQP884" s="396"/>
      <c r="SQQ884" s="396"/>
      <c r="SQR884" s="396"/>
      <c r="SQS884" s="396"/>
      <c r="SQT884" s="396"/>
      <c r="SQU884" s="396"/>
      <c r="SQV884" s="396"/>
      <c r="SQW884" s="396"/>
      <c r="SQX884" s="396"/>
      <c r="SQY884" s="396"/>
      <c r="SQZ884" s="396"/>
      <c r="SRA884" s="396"/>
      <c r="SRB884" s="396"/>
      <c r="SRC884" s="396"/>
      <c r="SRD884" s="396"/>
      <c r="SRE884" s="396"/>
      <c r="SRF884" s="396"/>
      <c r="SRG884" s="396"/>
      <c r="SRH884" s="396"/>
      <c r="SRI884" s="396"/>
      <c r="SRJ884" s="396"/>
      <c r="SRK884" s="396"/>
      <c r="SRL884" s="396"/>
      <c r="SRM884" s="396"/>
      <c r="SRN884" s="396"/>
      <c r="SRO884" s="396"/>
      <c r="SRP884" s="396"/>
      <c r="SRQ884" s="396"/>
      <c r="SRR884" s="396"/>
      <c r="SRS884" s="396"/>
      <c r="SRT884" s="396"/>
      <c r="SRU884" s="396"/>
      <c r="SRV884" s="396"/>
      <c r="SRW884" s="396"/>
      <c r="SRX884" s="396"/>
      <c r="SRY884" s="396"/>
      <c r="SRZ884" s="396"/>
      <c r="SSA884" s="396"/>
      <c r="SSB884" s="396"/>
      <c r="SSC884" s="396"/>
      <c r="SSD884" s="396"/>
      <c r="SSE884" s="396"/>
      <c r="SSF884" s="396"/>
      <c r="SSG884" s="396"/>
      <c r="SSH884" s="396"/>
      <c r="SSI884" s="396"/>
      <c r="SSJ884" s="396"/>
      <c r="SSK884" s="396"/>
      <c r="SSL884" s="396"/>
      <c r="SSM884" s="396"/>
      <c r="SSN884" s="396"/>
      <c r="SSO884" s="396"/>
      <c r="SSP884" s="396"/>
      <c r="SSQ884" s="396"/>
      <c r="SSR884" s="396"/>
      <c r="SSS884" s="396"/>
      <c r="SST884" s="396"/>
      <c r="SSU884" s="396"/>
      <c r="SSV884" s="396"/>
      <c r="SSW884" s="396"/>
      <c r="SSX884" s="396"/>
      <c r="SSY884" s="396"/>
      <c r="SSZ884" s="396"/>
      <c r="STA884" s="396"/>
      <c r="STB884" s="396"/>
      <c r="STC884" s="396"/>
      <c r="STD884" s="396"/>
      <c r="STE884" s="396"/>
      <c r="STF884" s="396"/>
      <c r="STG884" s="396"/>
      <c r="STH884" s="396"/>
      <c r="STI884" s="396"/>
      <c r="STJ884" s="396"/>
      <c r="STK884" s="396"/>
      <c r="STL884" s="396"/>
      <c r="STM884" s="396"/>
      <c r="STN884" s="396"/>
      <c r="STO884" s="396"/>
      <c r="STP884" s="396"/>
      <c r="STQ884" s="396"/>
      <c r="STR884" s="396"/>
      <c r="STS884" s="396"/>
      <c r="STT884" s="396"/>
      <c r="STU884" s="396"/>
      <c r="STV884" s="396"/>
      <c r="STW884" s="396"/>
      <c r="STX884" s="396"/>
      <c r="STY884" s="396"/>
      <c r="STZ884" s="396"/>
      <c r="SUA884" s="396"/>
      <c r="SUB884" s="396"/>
      <c r="SUC884" s="396"/>
      <c r="SUD884" s="396"/>
      <c r="SUE884" s="396"/>
      <c r="SUF884" s="396"/>
      <c r="SUG884" s="396"/>
      <c r="SUH884" s="396"/>
      <c r="SUI884" s="396"/>
      <c r="SUJ884" s="396"/>
      <c r="SUK884" s="396"/>
      <c r="SUL884" s="396"/>
      <c r="SUM884" s="396"/>
      <c r="SUN884" s="396"/>
      <c r="SUO884" s="396"/>
      <c r="SUP884" s="396"/>
      <c r="SUQ884" s="396"/>
      <c r="SUR884" s="396"/>
      <c r="SUS884" s="396"/>
      <c r="SUT884" s="396"/>
      <c r="SUU884" s="396"/>
      <c r="SUV884" s="396"/>
      <c r="SUW884" s="396"/>
      <c r="SUX884" s="396"/>
      <c r="SUY884" s="396"/>
      <c r="SUZ884" s="396"/>
      <c r="SVA884" s="396"/>
      <c r="SVB884" s="396"/>
      <c r="SVC884" s="396"/>
      <c r="SVD884" s="396"/>
      <c r="SVE884" s="396"/>
      <c r="SVF884" s="396"/>
      <c r="SVG884" s="396"/>
      <c r="SVH884" s="396"/>
      <c r="SVI884" s="396"/>
      <c r="SVJ884" s="396"/>
      <c r="SVK884" s="396"/>
      <c r="SVL884" s="396"/>
      <c r="SVM884" s="396"/>
      <c r="SVN884" s="396"/>
      <c r="SVO884" s="396"/>
      <c r="SVP884" s="396"/>
      <c r="SVQ884" s="396"/>
      <c r="SVR884" s="396"/>
      <c r="SVS884" s="396"/>
      <c r="SVT884" s="396"/>
      <c r="SVU884" s="396"/>
      <c r="SVV884" s="396"/>
      <c r="SVW884" s="396"/>
      <c r="SVX884" s="396"/>
      <c r="SVY884" s="396"/>
      <c r="SVZ884" s="396"/>
      <c r="SWA884" s="396"/>
      <c r="SWB884" s="396"/>
      <c r="SWC884" s="396"/>
      <c r="SWD884" s="396"/>
      <c r="SWE884" s="396"/>
      <c r="SWF884" s="396"/>
      <c r="SWG884" s="396"/>
      <c r="SWH884" s="396"/>
      <c r="SWI884" s="396"/>
      <c r="SWJ884" s="396"/>
      <c r="SWK884" s="396"/>
      <c r="SWL884" s="396"/>
      <c r="SWM884" s="396"/>
      <c r="SWN884" s="396"/>
      <c r="SWO884" s="396"/>
      <c r="SWP884" s="396"/>
      <c r="SWQ884" s="396"/>
      <c r="SWR884" s="396"/>
      <c r="SWS884" s="396"/>
      <c r="SWT884" s="396"/>
      <c r="SWU884" s="396"/>
      <c r="SWV884" s="396"/>
      <c r="SWW884" s="396"/>
      <c r="SWX884" s="396"/>
      <c r="SWY884" s="396"/>
      <c r="SWZ884" s="396"/>
      <c r="SXA884" s="396"/>
      <c r="SXB884" s="396"/>
      <c r="SXC884" s="396"/>
      <c r="SXD884" s="396"/>
      <c r="SXE884" s="396"/>
      <c r="SXF884" s="396"/>
      <c r="SXG884" s="396"/>
      <c r="SXH884" s="396"/>
      <c r="SXI884" s="396"/>
      <c r="SXJ884" s="396"/>
      <c r="SXK884" s="396"/>
      <c r="SXL884" s="396"/>
      <c r="SXM884" s="396"/>
      <c r="SXN884" s="396"/>
      <c r="SXO884" s="396"/>
      <c r="SXP884" s="396"/>
      <c r="SXQ884" s="396"/>
      <c r="SXR884" s="396"/>
      <c r="SXS884" s="396"/>
      <c r="SXT884" s="396"/>
      <c r="SXU884" s="396"/>
      <c r="SXV884" s="396"/>
      <c r="SXW884" s="396"/>
      <c r="SXX884" s="396"/>
      <c r="SXY884" s="396"/>
      <c r="SXZ884" s="396"/>
      <c r="SYA884" s="396"/>
      <c r="SYB884" s="396"/>
      <c r="SYC884" s="396"/>
      <c r="SYD884" s="396"/>
      <c r="SYE884" s="396"/>
      <c r="SYF884" s="396"/>
      <c r="SYG884" s="396"/>
      <c r="SYH884" s="396"/>
      <c r="SYI884" s="396"/>
      <c r="SYJ884" s="396"/>
      <c r="SYK884" s="396"/>
      <c r="SYL884" s="396"/>
      <c r="SYM884" s="396"/>
      <c r="SYN884" s="396"/>
      <c r="SYO884" s="396"/>
      <c r="SYP884" s="396"/>
      <c r="SYQ884" s="396"/>
      <c r="SYR884" s="396"/>
      <c r="SYS884" s="396"/>
      <c r="SYT884" s="396"/>
      <c r="SYU884" s="396"/>
      <c r="SYV884" s="396"/>
      <c r="SYW884" s="396"/>
      <c r="SYX884" s="396"/>
      <c r="SYY884" s="396"/>
      <c r="SYZ884" s="396"/>
      <c r="SZA884" s="396"/>
      <c r="SZB884" s="396"/>
      <c r="SZC884" s="396"/>
      <c r="SZD884" s="396"/>
      <c r="SZE884" s="396"/>
      <c r="SZF884" s="396"/>
      <c r="SZG884" s="396"/>
      <c r="SZH884" s="396"/>
      <c r="SZI884" s="396"/>
      <c r="SZJ884" s="396"/>
      <c r="SZK884" s="396"/>
      <c r="SZL884" s="396"/>
      <c r="SZM884" s="396"/>
      <c r="SZN884" s="396"/>
      <c r="SZO884" s="396"/>
      <c r="SZP884" s="396"/>
      <c r="SZQ884" s="396"/>
      <c r="SZR884" s="396"/>
      <c r="SZS884" s="396"/>
      <c r="SZT884" s="396"/>
      <c r="SZU884" s="396"/>
      <c r="SZV884" s="396"/>
      <c r="SZW884" s="396"/>
      <c r="SZX884" s="396"/>
      <c r="SZY884" s="396"/>
      <c r="SZZ884" s="396"/>
      <c r="TAA884" s="396"/>
      <c r="TAB884" s="396"/>
      <c r="TAC884" s="396"/>
      <c r="TAD884" s="396"/>
      <c r="TAE884" s="396"/>
      <c r="TAF884" s="396"/>
      <c r="TAG884" s="396"/>
      <c r="TAH884" s="396"/>
      <c r="TAI884" s="396"/>
      <c r="TAJ884" s="396"/>
      <c r="TAK884" s="396"/>
      <c r="TAL884" s="396"/>
      <c r="TAM884" s="396"/>
      <c r="TAN884" s="396"/>
      <c r="TAO884" s="396"/>
      <c r="TAP884" s="396"/>
      <c r="TAQ884" s="396"/>
      <c r="TAR884" s="396"/>
      <c r="TAS884" s="396"/>
      <c r="TAT884" s="396"/>
      <c r="TAU884" s="396"/>
      <c r="TAV884" s="396"/>
      <c r="TAW884" s="396"/>
      <c r="TAX884" s="396"/>
      <c r="TAY884" s="396"/>
      <c r="TAZ884" s="396"/>
      <c r="TBA884" s="396"/>
      <c r="TBB884" s="396"/>
      <c r="TBC884" s="396"/>
      <c r="TBD884" s="396"/>
      <c r="TBE884" s="396"/>
      <c r="TBF884" s="396"/>
      <c r="TBG884" s="396"/>
      <c r="TBH884" s="396"/>
      <c r="TBI884" s="396"/>
      <c r="TBJ884" s="396"/>
      <c r="TBK884" s="396"/>
      <c r="TBL884" s="396"/>
      <c r="TBM884" s="396"/>
      <c r="TBN884" s="396"/>
      <c r="TBO884" s="396"/>
      <c r="TBP884" s="396"/>
      <c r="TBQ884" s="396"/>
      <c r="TBR884" s="396"/>
      <c r="TBS884" s="396"/>
      <c r="TBT884" s="396"/>
      <c r="TBU884" s="396"/>
      <c r="TBV884" s="396"/>
      <c r="TBW884" s="396"/>
      <c r="TBX884" s="396"/>
      <c r="TBY884" s="396"/>
      <c r="TBZ884" s="396"/>
      <c r="TCA884" s="396"/>
      <c r="TCB884" s="396"/>
      <c r="TCC884" s="396"/>
      <c r="TCD884" s="396"/>
      <c r="TCE884" s="396"/>
      <c r="TCF884" s="396"/>
      <c r="TCG884" s="396"/>
      <c r="TCH884" s="396"/>
      <c r="TCI884" s="396"/>
      <c r="TCJ884" s="396"/>
      <c r="TCK884" s="396"/>
      <c r="TCL884" s="396"/>
      <c r="TCM884" s="396"/>
      <c r="TCN884" s="396"/>
      <c r="TCO884" s="396"/>
      <c r="TCP884" s="396"/>
      <c r="TCQ884" s="396"/>
      <c r="TCR884" s="396"/>
      <c r="TCS884" s="396"/>
      <c r="TCT884" s="396"/>
      <c r="TCU884" s="396"/>
      <c r="TCV884" s="396"/>
      <c r="TCW884" s="396"/>
      <c r="TCX884" s="396"/>
      <c r="TCY884" s="396"/>
      <c r="TCZ884" s="396"/>
      <c r="TDA884" s="396"/>
      <c r="TDB884" s="396"/>
      <c r="TDC884" s="396"/>
      <c r="TDD884" s="396"/>
      <c r="TDE884" s="396"/>
      <c r="TDF884" s="396"/>
      <c r="TDG884" s="396"/>
      <c r="TDH884" s="396"/>
      <c r="TDI884" s="396"/>
      <c r="TDJ884" s="396"/>
      <c r="TDK884" s="396"/>
      <c r="TDL884" s="396"/>
      <c r="TDM884" s="396"/>
      <c r="TDN884" s="396"/>
      <c r="TDO884" s="396"/>
      <c r="TDP884" s="396"/>
      <c r="TDQ884" s="396"/>
      <c r="TDR884" s="396"/>
      <c r="TDS884" s="396"/>
      <c r="TDT884" s="396"/>
      <c r="TDU884" s="396"/>
      <c r="TDV884" s="396"/>
      <c r="TDW884" s="396"/>
      <c r="TDX884" s="396"/>
      <c r="TDY884" s="396"/>
      <c r="TDZ884" s="396"/>
      <c r="TEA884" s="396"/>
      <c r="TEB884" s="396"/>
      <c r="TEC884" s="396"/>
      <c r="TED884" s="396"/>
      <c r="TEE884" s="396"/>
      <c r="TEF884" s="396"/>
      <c r="TEG884" s="396"/>
      <c r="TEH884" s="396"/>
      <c r="TEI884" s="396"/>
      <c r="TEJ884" s="396"/>
      <c r="TEK884" s="396"/>
      <c r="TEL884" s="396"/>
      <c r="TEM884" s="396"/>
      <c r="TEN884" s="396"/>
      <c r="TEO884" s="396"/>
      <c r="TEP884" s="396"/>
      <c r="TEQ884" s="396"/>
      <c r="TER884" s="396"/>
      <c r="TES884" s="396"/>
      <c r="TET884" s="396"/>
      <c r="TEU884" s="396"/>
      <c r="TEV884" s="396"/>
      <c r="TEW884" s="396"/>
      <c r="TEX884" s="396"/>
      <c r="TEY884" s="396"/>
      <c r="TEZ884" s="396"/>
      <c r="TFA884" s="396"/>
      <c r="TFB884" s="396"/>
      <c r="TFC884" s="396"/>
      <c r="TFD884" s="396"/>
      <c r="TFE884" s="396"/>
      <c r="TFF884" s="396"/>
      <c r="TFG884" s="396"/>
      <c r="TFH884" s="396"/>
      <c r="TFI884" s="396"/>
      <c r="TFJ884" s="396"/>
      <c r="TFK884" s="396"/>
      <c r="TFL884" s="396"/>
      <c r="TFM884" s="396"/>
      <c r="TFN884" s="396"/>
      <c r="TFO884" s="396"/>
      <c r="TFP884" s="396"/>
      <c r="TFQ884" s="396"/>
      <c r="TFR884" s="396"/>
      <c r="TFS884" s="396"/>
      <c r="TFT884" s="396"/>
      <c r="TFU884" s="396"/>
      <c r="TFV884" s="396"/>
      <c r="TFW884" s="396"/>
      <c r="TFX884" s="396"/>
      <c r="TFY884" s="396"/>
      <c r="TFZ884" s="396"/>
      <c r="TGA884" s="396"/>
      <c r="TGB884" s="396"/>
      <c r="TGC884" s="396"/>
      <c r="TGD884" s="396"/>
      <c r="TGE884" s="396"/>
      <c r="TGF884" s="396"/>
      <c r="TGG884" s="396"/>
      <c r="TGH884" s="396"/>
      <c r="TGI884" s="396"/>
      <c r="TGJ884" s="396"/>
      <c r="TGK884" s="396"/>
      <c r="TGL884" s="396"/>
      <c r="TGM884" s="396"/>
      <c r="TGN884" s="396"/>
      <c r="TGO884" s="396"/>
      <c r="TGP884" s="396"/>
      <c r="TGQ884" s="396"/>
      <c r="TGR884" s="396"/>
      <c r="TGS884" s="396"/>
      <c r="TGT884" s="396"/>
      <c r="TGU884" s="396"/>
      <c r="TGV884" s="396"/>
      <c r="TGW884" s="396"/>
      <c r="TGX884" s="396"/>
      <c r="TGY884" s="396"/>
      <c r="TGZ884" s="396"/>
      <c r="THA884" s="396"/>
      <c r="THB884" s="396"/>
      <c r="THC884" s="396"/>
      <c r="THD884" s="396"/>
      <c r="THE884" s="396"/>
      <c r="THF884" s="396"/>
      <c r="THG884" s="396"/>
      <c r="THH884" s="396"/>
      <c r="THI884" s="396"/>
      <c r="THJ884" s="396"/>
      <c r="THK884" s="396"/>
      <c r="THL884" s="396"/>
      <c r="THM884" s="396"/>
      <c r="THN884" s="396"/>
      <c r="THO884" s="396"/>
      <c r="THP884" s="396"/>
      <c r="THQ884" s="396"/>
      <c r="THR884" s="396"/>
      <c r="THS884" s="396"/>
      <c r="THT884" s="396"/>
      <c r="THU884" s="396"/>
      <c r="THV884" s="396"/>
      <c r="THW884" s="396"/>
      <c r="THX884" s="396"/>
      <c r="THY884" s="396"/>
      <c r="THZ884" s="396"/>
      <c r="TIA884" s="396"/>
      <c r="TIB884" s="396"/>
      <c r="TIC884" s="396"/>
      <c r="TID884" s="396"/>
      <c r="TIE884" s="396"/>
      <c r="TIF884" s="396"/>
      <c r="TIG884" s="396"/>
      <c r="TIH884" s="396"/>
      <c r="TII884" s="396"/>
      <c r="TIJ884" s="396"/>
      <c r="TIK884" s="396"/>
      <c r="TIL884" s="396"/>
      <c r="TIM884" s="396"/>
      <c r="TIN884" s="396"/>
      <c r="TIO884" s="396"/>
      <c r="TIP884" s="396"/>
      <c r="TIQ884" s="396"/>
      <c r="TIR884" s="396"/>
      <c r="TIS884" s="396"/>
      <c r="TIT884" s="396"/>
      <c r="TIU884" s="396"/>
      <c r="TIV884" s="396"/>
      <c r="TIW884" s="396"/>
      <c r="TIX884" s="396"/>
      <c r="TIY884" s="396"/>
      <c r="TIZ884" s="396"/>
      <c r="TJA884" s="396"/>
      <c r="TJB884" s="396"/>
      <c r="TJC884" s="396"/>
      <c r="TJD884" s="396"/>
      <c r="TJE884" s="396"/>
      <c r="TJF884" s="396"/>
      <c r="TJG884" s="396"/>
      <c r="TJH884" s="396"/>
      <c r="TJI884" s="396"/>
      <c r="TJJ884" s="396"/>
      <c r="TJK884" s="396"/>
      <c r="TJL884" s="396"/>
      <c r="TJM884" s="396"/>
      <c r="TJN884" s="396"/>
      <c r="TJO884" s="396"/>
      <c r="TJP884" s="396"/>
      <c r="TJQ884" s="396"/>
      <c r="TJR884" s="396"/>
      <c r="TJS884" s="396"/>
      <c r="TJT884" s="396"/>
      <c r="TJU884" s="396"/>
      <c r="TJV884" s="396"/>
      <c r="TJW884" s="396"/>
      <c r="TJX884" s="396"/>
      <c r="TJY884" s="396"/>
      <c r="TJZ884" s="396"/>
      <c r="TKA884" s="396"/>
      <c r="TKB884" s="396"/>
      <c r="TKC884" s="396"/>
      <c r="TKD884" s="396"/>
      <c r="TKE884" s="396"/>
      <c r="TKF884" s="396"/>
      <c r="TKG884" s="396"/>
      <c r="TKH884" s="396"/>
      <c r="TKI884" s="396"/>
      <c r="TKJ884" s="396"/>
      <c r="TKK884" s="396"/>
      <c r="TKL884" s="396"/>
      <c r="TKM884" s="396"/>
      <c r="TKN884" s="396"/>
      <c r="TKO884" s="396"/>
      <c r="TKP884" s="396"/>
      <c r="TKQ884" s="396"/>
      <c r="TKR884" s="396"/>
      <c r="TKS884" s="396"/>
      <c r="TKT884" s="396"/>
      <c r="TKU884" s="396"/>
      <c r="TKV884" s="396"/>
      <c r="TKW884" s="396"/>
      <c r="TKX884" s="396"/>
      <c r="TKY884" s="396"/>
      <c r="TKZ884" s="396"/>
      <c r="TLA884" s="396"/>
      <c r="TLB884" s="396"/>
      <c r="TLC884" s="396"/>
      <c r="TLD884" s="396"/>
      <c r="TLE884" s="396"/>
      <c r="TLF884" s="396"/>
      <c r="TLG884" s="396"/>
      <c r="TLH884" s="396"/>
      <c r="TLI884" s="396"/>
      <c r="TLJ884" s="396"/>
      <c r="TLK884" s="396"/>
      <c r="TLL884" s="396"/>
      <c r="TLM884" s="396"/>
      <c r="TLN884" s="396"/>
      <c r="TLO884" s="396"/>
      <c r="TLP884" s="396"/>
      <c r="TLQ884" s="396"/>
      <c r="TLR884" s="396"/>
      <c r="TLS884" s="396"/>
      <c r="TLT884" s="396"/>
      <c r="TLU884" s="396"/>
      <c r="TLV884" s="396"/>
      <c r="TLW884" s="396"/>
      <c r="TLX884" s="396"/>
      <c r="TLY884" s="396"/>
      <c r="TLZ884" s="396"/>
      <c r="TMA884" s="396"/>
      <c r="TMB884" s="396"/>
      <c r="TMC884" s="396"/>
      <c r="TMD884" s="396"/>
      <c r="TME884" s="396"/>
      <c r="TMF884" s="396"/>
      <c r="TMG884" s="396"/>
      <c r="TMH884" s="396"/>
      <c r="TMI884" s="396"/>
      <c r="TMJ884" s="396"/>
      <c r="TMK884" s="396"/>
      <c r="TML884" s="396"/>
      <c r="TMM884" s="396"/>
      <c r="TMN884" s="396"/>
      <c r="TMO884" s="396"/>
      <c r="TMP884" s="396"/>
      <c r="TMQ884" s="396"/>
      <c r="TMR884" s="396"/>
      <c r="TMS884" s="396"/>
      <c r="TMT884" s="396"/>
      <c r="TMU884" s="396"/>
      <c r="TMV884" s="396"/>
      <c r="TMW884" s="396"/>
      <c r="TMX884" s="396"/>
      <c r="TMY884" s="396"/>
      <c r="TMZ884" s="396"/>
      <c r="TNA884" s="396"/>
      <c r="TNB884" s="396"/>
      <c r="TNC884" s="396"/>
      <c r="TND884" s="396"/>
      <c r="TNE884" s="396"/>
      <c r="TNF884" s="396"/>
      <c r="TNG884" s="396"/>
      <c r="TNH884" s="396"/>
      <c r="TNI884" s="396"/>
      <c r="TNJ884" s="396"/>
      <c r="TNK884" s="396"/>
      <c r="TNL884" s="396"/>
      <c r="TNM884" s="396"/>
      <c r="TNN884" s="396"/>
      <c r="TNO884" s="396"/>
      <c r="TNP884" s="396"/>
      <c r="TNQ884" s="396"/>
      <c r="TNR884" s="396"/>
      <c r="TNS884" s="396"/>
      <c r="TNT884" s="396"/>
      <c r="TNU884" s="396"/>
      <c r="TNV884" s="396"/>
      <c r="TNW884" s="396"/>
      <c r="TNX884" s="396"/>
      <c r="TNY884" s="396"/>
      <c r="TNZ884" s="396"/>
      <c r="TOA884" s="396"/>
      <c r="TOB884" s="396"/>
      <c r="TOC884" s="396"/>
      <c r="TOD884" s="396"/>
      <c r="TOE884" s="396"/>
      <c r="TOF884" s="396"/>
      <c r="TOG884" s="396"/>
      <c r="TOH884" s="396"/>
      <c r="TOI884" s="396"/>
      <c r="TOJ884" s="396"/>
      <c r="TOK884" s="396"/>
      <c r="TOL884" s="396"/>
      <c r="TOM884" s="396"/>
      <c r="TON884" s="396"/>
      <c r="TOO884" s="396"/>
      <c r="TOP884" s="396"/>
      <c r="TOQ884" s="396"/>
      <c r="TOR884" s="396"/>
      <c r="TOS884" s="396"/>
      <c r="TOT884" s="396"/>
      <c r="TOU884" s="396"/>
      <c r="TOV884" s="396"/>
      <c r="TOW884" s="396"/>
      <c r="TOX884" s="396"/>
      <c r="TOY884" s="396"/>
      <c r="TOZ884" s="396"/>
      <c r="TPA884" s="396"/>
      <c r="TPB884" s="396"/>
      <c r="TPC884" s="396"/>
      <c r="TPD884" s="396"/>
      <c r="TPE884" s="396"/>
      <c r="TPF884" s="396"/>
      <c r="TPG884" s="396"/>
      <c r="TPH884" s="396"/>
      <c r="TPI884" s="396"/>
      <c r="TPJ884" s="396"/>
      <c r="TPK884" s="396"/>
      <c r="TPL884" s="396"/>
      <c r="TPM884" s="396"/>
      <c r="TPN884" s="396"/>
      <c r="TPO884" s="396"/>
      <c r="TPP884" s="396"/>
      <c r="TPQ884" s="396"/>
      <c r="TPR884" s="396"/>
      <c r="TPS884" s="396"/>
      <c r="TPT884" s="396"/>
      <c r="TPU884" s="396"/>
      <c r="TPV884" s="396"/>
      <c r="TPW884" s="396"/>
      <c r="TPX884" s="396"/>
      <c r="TPY884" s="396"/>
      <c r="TPZ884" s="396"/>
      <c r="TQA884" s="396"/>
      <c r="TQB884" s="396"/>
      <c r="TQC884" s="396"/>
      <c r="TQD884" s="396"/>
      <c r="TQE884" s="396"/>
      <c r="TQF884" s="396"/>
      <c r="TQG884" s="396"/>
      <c r="TQH884" s="396"/>
      <c r="TQI884" s="396"/>
      <c r="TQJ884" s="396"/>
      <c r="TQK884" s="396"/>
      <c r="TQL884" s="396"/>
      <c r="TQM884" s="396"/>
      <c r="TQN884" s="396"/>
      <c r="TQO884" s="396"/>
      <c r="TQP884" s="396"/>
      <c r="TQQ884" s="396"/>
      <c r="TQR884" s="396"/>
      <c r="TQS884" s="396"/>
      <c r="TQT884" s="396"/>
      <c r="TQU884" s="396"/>
      <c r="TQV884" s="396"/>
      <c r="TQW884" s="396"/>
      <c r="TQX884" s="396"/>
      <c r="TQY884" s="396"/>
      <c r="TQZ884" s="396"/>
      <c r="TRA884" s="396"/>
      <c r="TRB884" s="396"/>
      <c r="TRC884" s="396"/>
      <c r="TRD884" s="396"/>
      <c r="TRE884" s="396"/>
      <c r="TRF884" s="396"/>
      <c r="TRG884" s="396"/>
      <c r="TRH884" s="396"/>
      <c r="TRI884" s="396"/>
      <c r="TRJ884" s="396"/>
      <c r="TRK884" s="396"/>
      <c r="TRL884" s="396"/>
      <c r="TRM884" s="396"/>
      <c r="TRN884" s="396"/>
      <c r="TRO884" s="396"/>
      <c r="TRP884" s="396"/>
      <c r="TRQ884" s="396"/>
      <c r="TRR884" s="396"/>
      <c r="TRS884" s="396"/>
      <c r="TRT884" s="396"/>
      <c r="TRU884" s="396"/>
      <c r="TRV884" s="396"/>
      <c r="TRW884" s="396"/>
      <c r="TRX884" s="396"/>
      <c r="TRY884" s="396"/>
      <c r="TRZ884" s="396"/>
      <c r="TSA884" s="396"/>
      <c r="TSB884" s="396"/>
      <c r="TSC884" s="396"/>
      <c r="TSD884" s="396"/>
      <c r="TSE884" s="396"/>
      <c r="TSF884" s="396"/>
      <c r="TSG884" s="396"/>
      <c r="TSH884" s="396"/>
      <c r="TSI884" s="396"/>
      <c r="TSJ884" s="396"/>
      <c r="TSK884" s="396"/>
      <c r="TSL884" s="396"/>
      <c r="TSM884" s="396"/>
      <c r="TSN884" s="396"/>
      <c r="TSO884" s="396"/>
      <c r="TSP884" s="396"/>
      <c r="TSQ884" s="396"/>
      <c r="TSR884" s="396"/>
      <c r="TSS884" s="396"/>
      <c r="TST884" s="396"/>
      <c r="TSU884" s="396"/>
      <c r="TSV884" s="396"/>
      <c r="TSW884" s="396"/>
      <c r="TSX884" s="396"/>
      <c r="TSY884" s="396"/>
      <c r="TSZ884" s="396"/>
      <c r="TTA884" s="396"/>
      <c r="TTB884" s="396"/>
      <c r="TTC884" s="396"/>
      <c r="TTD884" s="396"/>
      <c r="TTE884" s="396"/>
      <c r="TTF884" s="396"/>
      <c r="TTG884" s="396"/>
      <c r="TTH884" s="396"/>
      <c r="TTI884" s="396"/>
      <c r="TTJ884" s="396"/>
      <c r="TTK884" s="396"/>
      <c r="TTL884" s="396"/>
      <c r="TTM884" s="396"/>
      <c r="TTN884" s="396"/>
      <c r="TTO884" s="396"/>
      <c r="TTP884" s="396"/>
      <c r="TTQ884" s="396"/>
      <c r="TTR884" s="396"/>
      <c r="TTS884" s="396"/>
      <c r="TTT884" s="396"/>
      <c r="TTU884" s="396"/>
      <c r="TTV884" s="396"/>
      <c r="TTW884" s="396"/>
      <c r="TTX884" s="396"/>
      <c r="TTY884" s="396"/>
      <c r="TTZ884" s="396"/>
      <c r="TUA884" s="396"/>
      <c r="TUB884" s="396"/>
      <c r="TUC884" s="396"/>
      <c r="TUD884" s="396"/>
      <c r="TUE884" s="396"/>
      <c r="TUF884" s="396"/>
      <c r="TUG884" s="396"/>
      <c r="TUH884" s="396"/>
      <c r="TUI884" s="396"/>
      <c r="TUJ884" s="396"/>
      <c r="TUK884" s="396"/>
      <c r="TUL884" s="396"/>
      <c r="TUM884" s="396"/>
      <c r="TUN884" s="396"/>
      <c r="TUO884" s="396"/>
      <c r="TUP884" s="396"/>
      <c r="TUQ884" s="396"/>
      <c r="TUR884" s="396"/>
      <c r="TUS884" s="396"/>
      <c r="TUT884" s="396"/>
      <c r="TUU884" s="396"/>
      <c r="TUV884" s="396"/>
      <c r="TUW884" s="396"/>
      <c r="TUX884" s="396"/>
      <c r="TUY884" s="396"/>
      <c r="TUZ884" s="396"/>
      <c r="TVA884" s="396"/>
      <c r="TVB884" s="396"/>
      <c r="TVC884" s="396"/>
      <c r="TVD884" s="396"/>
      <c r="TVE884" s="396"/>
      <c r="TVF884" s="396"/>
      <c r="TVG884" s="396"/>
      <c r="TVH884" s="396"/>
      <c r="TVI884" s="396"/>
      <c r="TVJ884" s="396"/>
      <c r="TVK884" s="396"/>
      <c r="TVL884" s="396"/>
      <c r="TVM884" s="396"/>
      <c r="TVN884" s="396"/>
      <c r="TVO884" s="396"/>
      <c r="TVP884" s="396"/>
      <c r="TVQ884" s="396"/>
      <c r="TVR884" s="396"/>
      <c r="TVS884" s="396"/>
      <c r="TVT884" s="396"/>
      <c r="TVU884" s="396"/>
      <c r="TVV884" s="396"/>
      <c r="TVW884" s="396"/>
      <c r="TVX884" s="396"/>
      <c r="TVY884" s="396"/>
      <c r="TVZ884" s="396"/>
      <c r="TWA884" s="396"/>
      <c r="TWB884" s="396"/>
      <c r="TWC884" s="396"/>
      <c r="TWD884" s="396"/>
      <c r="TWE884" s="396"/>
      <c r="TWF884" s="396"/>
      <c r="TWG884" s="396"/>
      <c r="TWH884" s="396"/>
      <c r="TWI884" s="396"/>
      <c r="TWJ884" s="396"/>
      <c r="TWK884" s="396"/>
      <c r="TWL884" s="396"/>
      <c r="TWM884" s="396"/>
      <c r="TWN884" s="396"/>
      <c r="TWO884" s="396"/>
      <c r="TWP884" s="396"/>
      <c r="TWQ884" s="396"/>
      <c r="TWR884" s="396"/>
      <c r="TWS884" s="396"/>
      <c r="TWT884" s="396"/>
      <c r="TWU884" s="396"/>
      <c r="TWV884" s="396"/>
      <c r="TWW884" s="396"/>
      <c r="TWX884" s="396"/>
      <c r="TWY884" s="396"/>
      <c r="TWZ884" s="396"/>
      <c r="TXA884" s="396"/>
      <c r="TXB884" s="396"/>
      <c r="TXC884" s="396"/>
      <c r="TXD884" s="396"/>
      <c r="TXE884" s="396"/>
      <c r="TXF884" s="396"/>
      <c r="TXG884" s="396"/>
      <c r="TXH884" s="396"/>
      <c r="TXI884" s="396"/>
      <c r="TXJ884" s="396"/>
      <c r="TXK884" s="396"/>
      <c r="TXL884" s="396"/>
      <c r="TXM884" s="396"/>
      <c r="TXN884" s="396"/>
      <c r="TXO884" s="396"/>
      <c r="TXP884" s="396"/>
      <c r="TXQ884" s="396"/>
      <c r="TXR884" s="396"/>
      <c r="TXS884" s="396"/>
      <c r="TXT884" s="396"/>
      <c r="TXU884" s="396"/>
      <c r="TXV884" s="396"/>
      <c r="TXW884" s="396"/>
      <c r="TXX884" s="396"/>
      <c r="TXY884" s="396"/>
      <c r="TXZ884" s="396"/>
      <c r="TYA884" s="396"/>
      <c r="TYB884" s="396"/>
      <c r="TYC884" s="396"/>
      <c r="TYD884" s="396"/>
      <c r="TYE884" s="396"/>
      <c r="TYF884" s="396"/>
      <c r="TYG884" s="396"/>
      <c r="TYH884" s="396"/>
      <c r="TYI884" s="396"/>
      <c r="TYJ884" s="396"/>
      <c r="TYK884" s="396"/>
      <c r="TYL884" s="396"/>
      <c r="TYM884" s="396"/>
      <c r="TYN884" s="396"/>
      <c r="TYO884" s="396"/>
      <c r="TYP884" s="396"/>
      <c r="TYQ884" s="396"/>
      <c r="TYR884" s="396"/>
      <c r="TYS884" s="396"/>
      <c r="TYT884" s="396"/>
      <c r="TYU884" s="396"/>
      <c r="TYV884" s="396"/>
      <c r="TYW884" s="396"/>
      <c r="TYX884" s="396"/>
      <c r="TYY884" s="396"/>
      <c r="TYZ884" s="396"/>
      <c r="TZA884" s="396"/>
      <c r="TZB884" s="396"/>
      <c r="TZC884" s="396"/>
      <c r="TZD884" s="396"/>
      <c r="TZE884" s="396"/>
      <c r="TZF884" s="396"/>
      <c r="TZG884" s="396"/>
      <c r="TZH884" s="396"/>
      <c r="TZI884" s="396"/>
      <c r="TZJ884" s="396"/>
      <c r="TZK884" s="396"/>
      <c r="TZL884" s="396"/>
      <c r="TZM884" s="396"/>
      <c r="TZN884" s="396"/>
      <c r="TZO884" s="396"/>
      <c r="TZP884" s="396"/>
      <c r="TZQ884" s="396"/>
      <c r="TZR884" s="396"/>
      <c r="TZS884" s="396"/>
      <c r="TZT884" s="396"/>
      <c r="TZU884" s="396"/>
      <c r="TZV884" s="396"/>
      <c r="TZW884" s="396"/>
      <c r="TZX884" s="396"/>
      <c r="TZY884" s="396"/>
      <c r="TZZ884" s="396"/>
      <c r="UAA884" s="396"/>
      <c r="UAB884" s="396"/>
      <c r="UAC884" s="396"/>
      <c r="UAD884" s="396"/>
      <c r="UAE884" s="396"/>
      <c r="UAF884" s="396"/>
      <c r="UAG884" s="396"/>
      <c r="UAH884" s="396"/>
      <c r="UAI884" s="396"/>
      <c r="UAJ884" s="396"/>
      <c r="UAK884" s="396"/>
      <c r="UAL884" s="396"/>
      <c r="UAM884" s="396"/>
      <c r="UAN884" s="396"/>
      <c r="UAO884" s="396"/>
      <c r="UAP884" s="396"/>
      <c r="UAQ884" s="396"/>
      <c r="UAR884" s="396"/>
      <c r="UAS884" s="396"/>
      <c r="UAT884" s="396"/>
      <c r="UAU884" s="396"/>
      <c r="UAV884" s="396"/>
      <c r="UAW884" s="396"/>
      <c r="UAX884" s="396"/>
      <c r="UAY884" s="396"/>
      <c r="UAZ884" s="396"/>
      <c r="UBA884" s="396"/>
      <c r="UBB884" s="396"/>
      <c r="UBC884" s="396"/>
      <c r="UBD884" s="396"/>
      <c r="UBE884" s="396"/>
      <c r="UBF884" s="396"/>
      <c r="UBG884" s="396"/>
      <c r="UBH884" s="396"/>
      <c r="UBI884" s="396"/>
      <c r="UBJ884" s="396"/>
      <c r="UBK884" s="396"/>
      <c r="UBL884" s="396"/>
      <c r="UBM884" s="396"/>
      <c r="UBN884" s="396"/>
      <c r="UBO884" s="396"/>
      <c r="UBP884" s="396"/>
      <c r="UBQ884" s="396"/>
      <c r="UBR884" s="396"/>
      <c r="UBS884" s="396"/>
      <c r="UBT884" s="396"/>
      <c r="UBU884" s="396"/>
      <c r="UBV884" s="396"/>
      <c r="UBW884" s="396"/>
      <c r="UBX884" s="396"/>
      <c r="UBY884" s="396"/>
      <c r="UBZ884" s="396"/>
      <c r="UCA884" s="396"/>
      <c r="UCB884" s="396"/>
      <c r="UCC884" s="396"/>
      <c r="UCD884" s="396"/>
      <c r="UCE884" s="396"/>
      <c r="UCF884" s="396"/>
      <c r="UCG884" s="396"/>
      <c r="UCH884" s="396"/>
      <c r="UCI884" s="396"/>
      <c r="UCJ884" s="396"/>
      <c r="UCK884" s="396"/>
      <c r="UCL884" s="396"/>
      <c r="UCM884" s="396"/>
      <c r="UCN884" s="396"/>
      <c r="UCO884" s="396"/>
      <c r="UCP884" s="396"/>
      <c r="UCQ884" s="396"/>
      <c r="UCR884" s="396"/>
      <c r="UCS884" s="396"/>
      <c r="UCT884" s="396"/>
      <c r="UCU884" s="396"/>
      <c r="UCV884" s="396"/>
      <c r="UCW884" s="396"/>
      <c r="UCX884" s="396"/>
      <c r="UCY884" s="396"/>
      <c r="UCZ884" s="396"/>
      <c r="UDA884" s="396"/>
      <c r="UDB884" s="396"/>
      <c r="UDC884" s="396"/>
      <c r="UDD884" s="396"/>
      <c r="UDE884" s="396"/>
      <c r="UDF884" s="396"/>
      <c r="UDG884" s="396"/>
      <c r="UDH884" s="396"/>
      <c r="UDI884" s="396"/>
      <c r="UDJ884" s="396"/>
      <c r="UDK884" s="396"/>
      <c r="UDL884" s="396"/>
      <c r="UDM884" s="396"/>
      <c r="UDN884" s="396"/>
      <c r="UDO884" s="396"/>
      <c r="UDP884" s="396"/>
      <c r="UDQ884" s="396"/>
      <c r="UDR884" s="396"/>
      <c r="UDS884" s="396"/>
      <c r="UDT884" s="396"/>
      <c r="UDU884" s="396"/>
      <c r="UDV884" s="396"/>
      <c r="UDW884" s="396"/>
      <c r="UDX884" s="396"/>
      <c r="UDY884" s="396"/>
      <c r="UDZ884" s="396"/>
      <c r="UEA884" s="396"/>
      <c r="UEB884" s="396"/>
      <c r="UEC884" s="396"/>
      <c r="UED884" s="396"/>
      <c r="UEE884" s="396"/>
      <c r="UEF884" s="396"/>
      <c r="UEG884" s="396"/>
      <c r="UEH884" s="396"/>
      <c r="UEI884" s="396"/>
      <c r="UEJ884" s="396"/>
      <c r="UEK884" s="396"/>
      <c r="UEL884" s="396"/>
      <c r="UEM884" s="396"/>
      <c r="UEN884" s="396"/>
      <c r="UEO884" s="396"/>
      <c r="UEP884" s="396"/>
      <c r="UEQ884" s="396"/>
      <c r="UER884" s="396"/>
      <c r="UES884" s="396"/>
      <c r="UET884" s="396"/>
      <c r="UEU884" s="396"/>
      <c r="UEV884" s="396"/>
      <c r="UEW884" s="396"/>
      <c r="UEX884" s="396"/>
      <c r="UEY884" s="396"/>
      <c r="UEZ884" s="396"/>
      <c r="UFA884" s="396"/>
      <c r="UFB884" s="396"/>
      <c r="UFC884" s="396"/>
      <c r="UFD884" s="396"/>
      <c r="UFE884" s="396"/>
      <c r="UFF884" s="396"/>
      <c r="UFG884" s="396"/>
      <c r="UFH884" s="396"/>
      <c r="UFI884" s="396"/>
      <c r="UFJ884" s="396"/>
      <c r="UFK884" s="396"/>
      <c r="UFL884" s="396"/>
      <c r="UFM884" s="396"/>
      <c r="UFN884" s="396"/>
      <c r="UFO884" s="396"/>
      <c r="UFP884" s="396"/>
      <c r="UFQ884" s="396"/>
      <c r="UFR884" s="396"/>
      <c r="UFS884" s="396"/>
      <c r="UFT884" s="396"/>
      <c r="UFU884" s="396"/>
      <c r="UFV884" s="396"/>
      <c r="UFW884" s="396"/>
      <c r="UFX884" s="396"/>
      <c r="UFY884" s="396"/>
      <c r="UFZ884" s="396"/>
      <c r="UGA884" s="396"/>
      <c r="UGB884" s="396"/>
      <c r="UGC884" s="396"/>
      <c r="UGD884" s="396"/>
      <c r="UGE884" s="396"/>
      <c r="UGF884" s="396"/>
      <c r="UGG884" s="396"/>
      <c r="UGH884" s="396"/>
      <c r="UGI884" s="396"/>
      <c r="UGJ884" s="396"/>
      <c r="UGK884" s="396"/>
      <c r="UGL884" s="396"/>
      <c r="UGM884" s="396"/>
      <c r="UGN884" s="396"/>
      <c r="UGO884" s="396"/>
      <c r="UGP884" s="396"/>
      <c r="UGQ884" s="396"/>
      <c r="UGR884" s="396"/>
      <c r="UGS884" s="396"/>
      <c r="UGT884" s="396"/>
      <c r="UGU884" s="396"/>
      <c r="UGV884" s="396"/>
      <c r="UGW884" s="396"/>
      <c r="UGX884" s="396"/>
      <c r="UGY884" s="396"/>
      <c r="UGZ884" s="396"/>
      <c r="UHA884" s="396"/>
      <c r="UHB884" s="396"/>
      <c r="UHC884" s="396"/>
      <c r="UHD884" s="396"/>
      <c r="UHE884" s="396"/>
      <c r="UHF884" s="396"/>
      <c r="UHG884" s="396"/>
      <c r="UHH884" s="396"/>
      <c r="UHI884" s="396"/>
      <c r="UHJ884" s="396"/>
      <c r="UHK884" s="396"/>
      <c r="UHL884" s="396"/>
      <c r="UHM884" s="396"/>
      <c r="UHN884" s="396"/>
      <c r="UHO884" s="396"/>
      <c r="UHP884" s="396"/>
      <c r="UHQ884" s="396"/>
      <c r="UHR884" s="396"/>
      <c r="UHS884" s="396"/>
      <c r="UHT884" s="396"/>
      <c r="UHU884" s="396"/>
      <c r="UHV884" s="396"/>
      <c r="UHW884" s="396"/>
      <c r="UHX884" s="396"/>
      <c r="UHY884" s="396"/>
      <c r="UHZ884" s="396"/>
      <c r="UIA884" s="396"/>
      <c r="UIB884" s="396"/>
      <c r="UIC884" s="396"/>
      <c r="UID884" s="396"/>
      <c r="UIE884" s="396"/>
      <c r="UIF884" s="396"/>
      <c r="UIG884" s="396"/>
      <c r="UIH884" s="396"/>
      <c r="UII884" s="396"/>
      <c r="UIJ884" s="396"/>
      <c r="UIK884" s="396"/>
      <c r="UIL884" s="396"/>
      <c r="UIM884" s="396"/>
      <c r="UIN884" s="396"/>
      <c r="UIO884" s="396"/>
      <c r="UIP884" s="396"/>
      <c r="UIQ884" s="396"/>
      <c r="UIR884" s="396"/>
      <c r="UIS884" s="396"/>
      <c r="UIT884" s="396"/>
      <c r="UIU884" s="396"/>
      <c r="UIV884" s="396"/>
      <c r="UIW884" s="396"/>
      <c r="UIX884" s="396"/>
      <c r="UIY884" s="396"/>
      <c r="UIZ884" s="396"/>
      <c r="UJA884" s="396"/>
      <c r="UJB884" s="396"/>
      <c r="UJC884" s="396"/>
      <c r="UJD884" s="396"/>
      <c r="UJE884" s="396"/>
      <c r="UJF884" s="396"/>
      <c r="UJG884" s="396"/>
      <c r="UJH884" s="396"/>
      <c r="UJI884" s="396"/>
      <c r="UJJ884" s="396"/>
      <c r="UJK884" s="396"/>
      <c r="UJL884" s="396"/>
      <c r="UJM884" s="396"/>
      <c r="UJN884" s="396"/>
      <c r="UJO884" s="396"/>
      <c r="UJP884" s="396"/>
      <c r="UJQ884" s="396"/>
      <c r="UJR884" s="396"/>
      <c r="UJS884" s="396"/>
      <c r="UJT884" s="396"/>
      <c r="UJU884" s="396"/>
      <c r="UJV884" s="396"/>
      <c r="UJW884" s="396"/>
      <c r="UJX884" s="396"/>
      <c r="UJY884" s="396"/>
      <c r="UJZ884" s="396"/>
      <c r="UKA884" s="396"/>
      <c r="UKB884" s="396"/>
      <c r="UKC884" s="396"/>
      <c r="UKD884" s="396"/>
      <c r="UKE884" s="396"/>
      <c r="UKF884" s="396"/>
      <c r="UKG884" s="396"/>
      <c r="UKH884" s="396"/>
      <c r="UKI884" s="396"/>
      <c r="UKJ884" s="396"/>
      <c r="UKK884" s="396"/>
      <c r="UKL884" s="396"/>
      <c r="UKM884" s="396"/>
      <c r="UKN884" s="396"/>
      <c r="UKO884" s="396"/>
      <c r="UKP884" s="396"/>
      <c r="UKQ884" s="396"/>
      <c r="UKR884" s="396"/>
      <c r="UKS884" s="396"/>
      <c r="UKT884" s="396"/>
      <c r="UKU884" s="396"/>
      <c r="UKV884" s="396"/>
      <c r="UKW884" s="396"/>
      <c r="UKX884" s="396"/>
      <c r="UKY884" s="396"/>
      <c r="UKZ884" s="396"/>
      <c r="ULA884" s="396"/>
      <c r="ULB884" s="396"/>
      <c r="ULC884" s="396"/>
      <c r="ULD884" s="396"/>
      <c r="ULE884" s="396"/>
      <c r="ULF884" s="396"/>
      <c r="ULG884" s="396"/>
      <c r="ULH884" s="396"/>
      <c r="ULI884" s="396"/>
      <c r="ULJ884" s="396"/>
      <c r="ULK884" s="396"/>
      <c r="ULL884" s="396"/>
      <c r="ULM884" s="396"/>
      <c r="ULN884" s="396"/>
      <c r="ULO884" s="396"/>
      <c r="ULP884" s="396"/>
      <c r="ULQ884" s="396"/>
      <c r="ULR884" s="396"/>
      <c r="ULS884" s="396"/>
      <c r="ULT884" s="396"/>
      <c r="ULU884" s="396"/>
      <c r="ULV884" s="396"/>
      <c r="ULW884" s="396"/>
      <c r="ULX884" s="396"/>
      <c r="ULY884" s="396"/>
      <c r="ULZ884" s="396"/>
      <c r="UMA884" s="396"/>
      <c r="UMB884" s="396"/>
      <c r="UMC884" s="396"/>
      <c r="UMD884" s="396"/>
      <c r="UME884" s="396"/>
      <c r="UMF884" s="396"/>
      <c r="UMG884" s="396"/>
      <c r="UMH884" s="396"/>
      <c r="UMI884" s="396"/>
      <c r="UMJ884" s="396"/>
      <c r="UMK884" s="396"/>
      <c r="UML884" s="396"/>
      <c r="UMM884" s="396"/>
      <c r="UMN884" s="396"/>
      <c r="UMO884" s="396"/>
      <c r="UMP884" s="396"/>
      <c r="UMQ884" s="396"/>
      <c r="UMR884" s="396"/>
      <c r="UMS884" s="396"/>
      <c r="UMT884" s="396"/>
      <c r="UMU884" s="396"/>
      <c r="UMV884" s="396"/>
      <c r="UMW884" s="396"/>
      <c r="UMX884" s="396"/>
      <c r="UMY884" s="396"/>
      <c r="UMZ884" s="396"/>
      <c r="UNA884" s="396"/>
      <c r="UNB884" s="396"/>
      <c r="UNC884" s="396"/>
      <c r="UND884" s="396"/>
      <c r="UNE884" s="396"/>
      <c r="UNF884" s="396"/>
      <c r="UNG884" s="396"/>
      <c r="UNH884" s="396"/>
      <c r="UNI884" s="396"/>
      <c r="UNJ884" s="396"/>
      <c r="UNK884" s="396"/>
      <c r="UNL884" s="396"/>
      <c r="UNM884" s="396"/>
      <c r="UNN884" s="396"/>
      <c r="UNO884" s="396"/>
      <c r="UNP884" s="396"/>
      <c r="UNQ884" s="396"/>
      <c r="UNR884" s="396"/>
      <c r="UNS884" s="396"/>
      <c r="UNT884" s="396"/>
      <c r="UNU884" s="396"/>
      <c r="UNV884" s="396"/>
      <c r="UNW884" s="396"/>
      <c r="UNX884" s="396"/>
      <c r="UNY884" s="396"/>
      <c r="UNZ884" s="396"/>
      <c r="UOA884" s="396"/>
      <c r="UOB884" s="396"/>
      <c r="UOC884" s="396"/>
      <c r="UOD884" s="396"/>
      <c r="UOE884" s="396"/>
      <c r="UOF884" s="396"/>
      <c r="UOG884" s="396"/>
      <c r="UOH884" s="396"/>
      <c r="UOI884" s="396"/>
      <c r="UOJ884" s="396"/>
      <c r="UOK884" s="396"/>
      <c r="UOL884" s="396"/>
      <c r="UOM884" s="396"/>
      <c r="UON884" s="396"/>
      <c r="UOO884" s="396"/>
      <c r="UOP884" s="396"/>
      <c r="UOQ884" s="396"/>
      <c r="UOR884" s="396"/>
      <c r="UOS884" s="396"/>
      <c r="UOT884" s="396"/>
      <c r="UOU884" s="396"/>
      <c r="UOV884" s="396"/>
      <c r="UOW884" s="396"/>
      <c r="UOX884" s="396"/>
      <c r="UOY884" s="396"/>
      <c r="UOZ884" s="396"/>
      <c r="UPA884" s="396"/>
      <c r="UPB884" s="396"/>
      <c r="UPC884" s="396"/>
      <c r="UPD884" s="396"/>
      <c r="UPE884" s="396"/>
      <c r="UPF884" s="396"/>
      <c r="UPG884" s="396"/>
      <c r="UPH884" s="396"/>
      <c r="UPI884" s="396"/>
      <c r="UPJ884" s="396"/>
      <c r="UPK884" s="396"/>
      <c r="UPL884" s="396"/>
      <c r="UPM884" s="396"/>
      <c r="UPN884" s="396"/>
      <c r="UPO884" s="396"/>
      <c r="UPP884" s="396"/>
      <c r="UPQ884" s="396"/>
      <c r="UPR884" s="396"/>
      <c r="UPS884" s="396"/>
      <c r="UPT884" s="396"/>
      <c r="UPU884" s="396"/>
      <c r="UPV884" s="396"/>
      <c r="UPW884" s="396"/>
      <c r="UPX884" s="396"/>
      <c r="UPY884" s="396"/>
      <c r="UPZ884" s="396"/>
      <c r="UQA884" s="396"/>
      <c r="UQB884" s="396"/>
      <c r="UQC884" s="396"/>
      <c r="UQD884" s="396"/>
      <c r="UQE884" s="396"/>
      <c r="UQF884" s="396"/>
      <c r="UQG884" s="396"/>
      <c r="UQH884" s="396"/>
      <c r="UQI884" s="396"/>
      <c r="UQJ884" s="396"/>
      <c r="UQK884" s="396"/>
      <c r="UQL884" s="396"/>
      <c r="UQM884" s="396"/>
      <c r="UQN884" s="396"/>
      <c r="UQO884" s="396"/>
      <c r="UQP884" s="396"/>
      <c r="UQQ884" s="396"/>
      <c r="UQR884" s="396"/>
      <c r="UQS884" s="396"/>
      <c r="UQT884" s="396"/>
      <c r="UQU884" s="396"/>
      <c r="UQV884" s="396"/>
      <c r="UQW884" s="396"/>
      <c r="UQX884" s="396"/>
      <c r="UQY884" s="396"/>
      <c r="UQZ884" s="396"/>
      <c r="URA884" s="396"/>
      <c r="URB884" s="396"/>
      <c r="URC884" s="396"/>
      <c r="URD884" s="396"/>
      <c r="URE884" s="396"/>
      <c r="URF884" s="396"/>
      <c r="URG884" s="396"/>
      <c r="URH884" s="396"/>
      <c r="URI884" s="396"/>
      <c r="URJ884" s="396"/>
      <c r="URK884" s="396"/>
      <c r="URL884" s="396"/>
      <c r="URM884" s="396"/>
      <c r="URN884" s="396"/>
      <c r="URO884" s="396"/>
      <c r="URP884" s="396"/>
      <c r="URQ884" s="396"/>
      <c r="URR884" s="396"/>
      <c r="URS884" s="396"/>
      <c r="URT884" s="396"/>
      <c r="URU884" s="396"/>
      <c r="URV884" s="396"/>
      <c r="URW884" s="396"/>
      <c r="URX884" s="396"/>
      <c r="URY884" s="396"/>
      <c r="URZ884" s="396"/>
      <c r="USA884" s="396"/>
      <c r="USB884" s="396"/>
      <c r="USC884" s="396"/>
      <c r="USD884" s="396"/>
      <c r="USE884" s="396"/>
      <c r="USF884" s="396"/>
      <c r="USG884" s="396"/>
      <c r="USH884" s="396"/>
      <c r="USI884" s="396"/>
      <c r="USJ884" s="396"/>
      <c r="USK884" s="396"/>
      <c r="USL884" s="396"/>
      <c r="USM884" s="396"/>
      <c r="USN884" s="396"/>
      <c r="USO884" s="396"/>
      <c r="USP884" s="396"/>
      <c r="USQ884" s="396"/>
      <c r="USR884" s="396"/>
      <c r="USS884" s="396"/>
      <c r="UST884" s="396"/>
      <c r="USU884" s="396"/>
      <c r="USV884" s="396"/>
      <c r="USW884" s="396"/>
      <c r="USX884" s="396"/>
      <c r="USY884" s="396"/>
      <c r="USZ884" s="396"/>
      <c r="UTA884" s="396"/>
      <c r="UTB884" s="396"/>
      <c r="UTC884" s="396"/>
      <c r="UTD884" s="396"/>
      <c r="UTE884" s="396"/>
      <c r="UTF884" s="396"/>
      <c r="UTG884" s="396"/>
      <c r="UTH884" s="396"/>
      <c r="UTI884" s="396"/>
      <c r="UTJ884" s="396"/>
      <c r="UTK884" s="396"/>
      <c r="UTL884" s="396"/>
      <c r="UTM884" s="396"/>
      <c r="UTN884" s="396"/>
      <c r="UTO884" s="396"/>
      <c r="UTP884" s="396"/>
      <c r="UTQ884" s="396"/>
      <c r="UTR884" s="396"/>
      <c r="UTS884" s="396"/>
      <c r="UTT884" s="396"/>
      <c r="UTU884" s="396"/>
      <c r="UTV884" s="396"/>
      <c r="UTW884" s="396"/>
      <c r="UTX884" s="396"/>
      <c r="UTY884" s="396"/>
      <c r="UTZ884" s="396"/>
      <c r="UUA884" s="396"/>
      <c r="UUB884" s="396"/>
      <c r="UUC884" s="396"/>
      <c r="UUD884" s="396"/>
      <c r="UUE884" s="396"/>
      <c r="UUF884" s="396"/>
      <c r="UUG884" s="396"/>
      <c r="UUH884" s="396"/>
      <c r="UUI884" s="396"/>
      <c r="UUJ884" s="396"/>
      <c r="UUK884" s="396"/>
      <c r="UUL884" s="396"/>
      <c r="UUM884" s="396"/>
      <c r="UUN884" s="396"/>
      <c r="UUO884" s="396"/>
      <c r="UUP884" s="396"/>
      <c r="UUQ884" s="396"/>
      <c r="UUR884" s="396"/>
      <c r="UUS884" s="396"/>
      <c r="UUT884" s="396"/>
      <c r="UUU884" s="396"/>
      <c r="UUV884" s="396"/>
      <c r="UUW884" s="396"/>
      <c r="UUX884" s="396"/>
      <c r="UUY884" s="396"/>
      <c r="UUZ884" s="396"/>
      <c r="UVA884" s="396"/>
      <c r="UVB884" s="396"/>
      <c r="UVC884" s="396"/>
      <c r="UVD884" s="396"/>
      <c r="UVE884" s="396"/>
      <c r="UVF884" s="396"/>
      <c r="UVG884" s="396"/>
      <c r="UVH884" s="396"/>
      <c r="UVI884" s="396"/>
      <c r="UVJ884" s="396"/>
      <c r="UVK884" s="396"/>
      <c r="UVL884" s="396"/>
      <c r="UVM884" s="396"/>
      <c r="UVN884" s="396"/>
      <c r="UVO884" s="396"/>
      <c r="UVP884" s="396"/>
      <c r="UVQ884" s="396"/>
      <c r="UVR884" s="396"/>
      <c r="UVS884" s="396"/>
      <c r="UVT884" s="396"/>
      <c r="UVU884" s="396"/>
      <c r="UVV884" s="396"/>
      <c r="UVW884" s="396"/>
      <c r="UVX884" s="396"/>
      <c r="UVY884" s="396"/>
      <c r="UVZ884" s="396"/>
      <c r="UWA884" s="396"/>
      <c r="UWB884" s="396"/>
      <c r="UWC884" s="396"/>
      <c r="UWD884" s="396"/>
      <c r="UWE884" s="396"/>
      <c r="UWF884" s="396"/>
      <c r="UWG884" s="396"/>
      <c r="UWH884" s="396"/>
      <c r="UWI884" s="396"/>
      <c r="UWJ884" s="396"/>
      <c r="UWK884" s="396"/>
      <c r="UWL884" s="396"/>
      <c r="UWM884" s="396"/>
      <c r="UWN884" s="396"/>
      <c r="UWO884" s="396"/>
      <c r="UWP884" s="396"/>
      <c r="UWQ884" s="396"/>
      <c r="UWR884" s="396"/>
      <c r="UWS884" s="396"/>
      <c r="UWT884" s="396"/>
      <c r="UWU884" s="396"/>
      <c r="UWV884" s="396"/>
      <c r="UWW884" s="396"/>
      <c r="UWX884" s="396"/>
      <c r="UWY884" s="396"/>
      <c r="UWZ884" s="396"/>
      <c r="UXA884" s="396"/>
      <c r="UXB884" s="396"/>
      <c r="UXC884" s="396"/>
      <c r="UXD884" s="396"/>
      <c r="UXE884" s="396"/>
      <c r="UXF884" s="396"/>
      <c r="UXG884" s="396"/>
      <c r="UXH884" s="396"/>
      <c r="UXI884" s="396"/>
      <c r="UXJ884" s="396"/>
      <c r="UXK884" s="396"/>
      <c r="UXL884" s="396"/>
      <c r="UXM884" s="396"/>
      <c r="UXN884" s="396"/>
      <c r="UXO884" s="396"/>
      <c r="UXP884" s="396"/>
      <c r="UXQ884" s="396"/>
      <c r="UXR884" s="396"/>
      <c r="UXS884" s="396"/>
      <c r="UXT884" s="396"/>
      <c r="UXU884" s="396"/>
      <c r="UXV884" s="396"/>
      <c r="UXW884" s="396"/>
      <c r="UXX884" s="396"/>
      <c r="UXY884" s="396"/>
      <c r="UXZ884" s="396"/>
      <c r="UYA884" s="396"/>
      <c r="UYB884" s="396"/>
      <c r="UYC884" s="396"/>
      <c r="UYD884" s="396"/>
      <c r="UYE884" s="396"/>
      <c r="UYF884" s="396"/>
      <c r="UYG884" s="396"/>
      <c r="UYH884" s="396"/>
      <c r="UYI884" s="396"/>
      <c r="UYJ884" s="396"/>
      <c r="UYK884" s="396"/>
      <c r="UYL884" s="396"/>
      <c r="UYM884" s="396"/>
      <c r="UYN884" s="396"/>
      <c r="UYO884" s="396"/>
      <c r="UYP884" s="396"/>
      <c r="UYQ884" s="396"/>
      <c r="UYR884" s="396"/>
      <c r="UYS884" s="396"/>
      <c r="UYT884" s="396"/>
      <c r="UYU884" s="396"/>
      <c r="UYV884" s="396"/>
      <c r="UYW884" s="396"/>
      <c r="UYX884" s="396"/>
      <c r="UYY884" s="396"/>
      <c r="UYZ884" s="396"/>
      <c r="UZA884" s="396"/>
      <c r="UZB884" s="396"/>
      <c r="UZC884" s="396"/>
      <c r="UZD884" s="396"/>
      <c r="UZE884" s="396"/>
      <c r="UZF884" s="396"/>
      <c r="UZG884" s="396"/>
      <c r="UZH884" s="396"/>
      <c r="UZI884" s="396"/>
      <c r="UZJ884" s="396"/>
      <c r="UZK884" s="396"/>
      <c r="UZL884" s="396"/>
      <c r="UZM884" s="396"/>
      <c r="UZN884" s="396"/>
      <c r="UZO884" s="396"/>
      <c r="UZP884" s="396"/>
      <c r="UZQ884" s="396"/>
      <c r="UZR884" s="396"/>
      <c r="UZS884" s="396"/>
      <c r="UZT884" s="396"/>
      <c r="UZU884" s="396"/>
      <c r="UZV884" s="396"/>
      <c r="UZW884" s="396"/>
      <c r="UZX884" s="396"/>
      <c r="UZY884" s="396"/>
      <c r="UZZ884" s="396"/>
      <c r="VAA884" s="396"/>
      <c r="VAB884" s="396"/>
      <c r="VAC884" s="396"/>
      <c r="VAD884" s="396"/>
      <c r="VAE884" s="396"/>
      <c r="VAF884" s="396"/>
      <c r="VAG884" s="396"/>
      <c r="VAH884" s="396"/>
      <c r="VAI884" s="396"/>
      <c r="VAJ884" s="396"/>
      <c r="VAK884" s="396"/>
      <c r="VAL884" s="396"/>
      <c r="VAM884" s="396"/>
      <c r="VAN884" s="396"/>
      <c r="VAO884" s="396"/>
      <c r="VAP884" s="396"/>
      <c r="VAQ884" s="396"/>
      <c r="VAR884" s="396"/>
      <c r="VAS884" s="396"/>
      <c r="VAT884" s="396"/>
      <c r="VAU884" s="396"/>
      <c r="VAV884" s="396"/>
      <c r="VAW884" s="396"/>
      <c r="VAX884" s="396"/>
      <c r="VAY884" s="396"/>
      <c r="VAZ884" s="396"/>
      <c r="VBA884" s="396"/>
      <c r="VBB884" s="396"/>
      <c r="VBC884" s="396"/>
      <c r="VBD884" s="396"/>
      <c r="VBE884" s="396"/>
      <c r="VBF884" s="396"/>
      <c r="VBG884" s="396"/>
      <c r="VBH884" s="396"/>
      <c r="VBI884" s="396"/>
      <c r="VBJ884" s="396"/>
      <c r="VBK884" s="396"/>
      <c r="VBL884" s="396"/>
      <c r="VBM884" s="396"/>
      <c r="VBN884" s="396"/>
      <c r="VBO884" s="396"/>
      <c r="VBP884" s="396"/>
      <c r="VBQ884" s="396"/>
      <c r="VBR884" s="396"/>
      <c r="VBS884" s="396"/>
      <c r="VBT884" s="396"/>
      <c r="VBU884" s="396"/>
      <c r="VBV884" s="396"/>
      <c r="VBW884" s="396"/>
      <c r="VBX884" s="396"/>
      <c r="VBY884" s="396"/>
      <c r="VBZ884" s="396"/>
      <c r="VCA884" s="396"/>
      <c r="VCB884" s="396"/>
      <c r="VCC884" s="396"/>
      <c r="VCD884" s="396"/>
      <c r="VCE884" s="396"/>
      <c r="VCF884" s="396"/>
      <c r="VCG884" s="396"/>
      <c r="VCH884" s="396"/>
      <c r="VCI884" s="396"/>
      <c r="VCJ884" s="396"/>
      <c r="VCK884" s="396"/>
      <c r="VCL884" s="396"/>
      <c r="VCM884" s="396"/>
      <c r="VCN884" s="396"/>
      <c r="VCO884" s="396"/>
      <c r="VCP884" s="396"/>
      <c r="VCQ884" s="396"/>
      <c r="VCR884" s="396"/>
      <c r="VCS884" s="396"/>
      <c r="VCT884" s="396"/>
      <c r="VCU884" s="396"/>
      <c r="VCV884" s="396"/>
      <c r="VCW884" s="396"/>
      <c r="VCX884" s="396"/>
      <c r="VCY884" s="396"/>
      <c r="VCZ884" s="396"/>
      <c r="VDA884" s="396"/>
      <c r="VDB884" s="396"/>
      <c r="VDC884" s="396"/>
      <c r="VDD884" s="396"/>
      <c r="VDE884" s="396"/>
      <c r="VDF884" s="396"/>
      <c r="VDG884" s="396"/>
      <c r="VDH884" s="396"/>
      <c r="VDI884" s="396"/>
      <c r="VDJ884" s="396"/>
      <c r="VDK884" s="396"/>
      <c r="VDL884" s="396"/>
      <c r="VDM884" s="396"/>
      <c r="VDN884" s="396"/>
      <c r="VDO884" s="396"/>
      <c r="VDP884" s="396"/>
      <c r="VDQ884" s="396"/>
      <c r="VDR884" s="396"/>
      <c r="VDS884" s="396"/>
      <c r="VDT884" s="396"/>
      <c r="VDU884" s="396"/>
      <c r="VDV884" s="396"/>
      <c r="VDW884" s="396"/>
      <c r="VDX884" s="396"/>
      <c r="VDY884" s="396"/>
      <c r="VDZ884" s="396"/>
      <c r="VEA884" s="396"/>
      <c r="VEB884" s="396"/>
      <c r="VEC884" s="396"/>
      <c r="VED884" s="396"/>
      <c r="VEE884" s="396"/>
      <c r="VEF884" s="396"/>
      <c r="VEG884" s="396"/>
      <c r="VEH884" s="396"/>
      <c r="VEI884" s="396"/>
      <c r="VEJ884" s="396"/>
      <c r="VEK884" s="396"/>
      <c r="VEL884" s="396"/>
      <c r="VEM884" s="396"/>
      <c r="VEN884" s="396"/>
      <c r="VEO884" s="396"/>
      <c r="VEP884" s="396"/>
      <c r="VEQ884" s="396"/>
      <c r="VER884" s="396"/>
      <c r="VES884" s="396"/>
      <c r="VET884" s="396"/>
      <c r="VEU884" s="396"/>
      <c r="VEV884" s="396"/>
      <c r="VEW884" s="396"/>
      <c r="VEX884" s="396"/>
      <c r="VEY884" s="396"/>
      <c r="VEZ884" s="396"/>
      <c r="VFA884" s="396"/>
      <c r="VFB884" s="396"/>
      <c r="VFC884" s="396"/>
      <c r="VFD884" s="396"/>
      <c r="VFE884" s="396"/>
      <c r="VFF884" s="396"/>
      <c r="VFG884" s="396"/>
      <c r="VFH884" s="396"/>
      <c r="VFI884" s="396"/>
      <c r="VFJ884" s="396"/>
      <c r="VFK884" s="396"/>
      <c r="VFL884" s="396"/>
      <c r="VFM884" s="396"/>
      <c r="VFN884" s="396"/>
      <c r="VFO884" s="396"/>
      <c r="VFP884" s="396"/>
      <c r="VFQ884" s="396"/>
      <c r="VFR884" s="396"/>
      <c r="VFS884" s="396"/>
      <c r="VFT884" s="396"/>
      <c r="VFU884" s="396"/>
      <c r="VFV884" s="396"/>
      <c r="VFW884" s="396"/>
      <c r="VFX884" s="396"/>
      <c r="VFY884" s="396"/>
      <c r="VFZ884" s="396"/>
      <c r="VGA884" s="396"/>
      <c r="VGB884" s="396"/>
      <c r="VGC884" s="396"/>
      <c r="VGD884" s="396"/>
      <c r="VGE884" s="396"/>
      <c r="VGF884" s="396"/>
      <c r="VGG884" s="396"/>
      <c r="VGH884" s="396"/>
      <c r="VGI884" s="396"/>
      <c r="VGJ884" s="396"/>
      <c r="VGK884" s="396"/>
      <c r="VGL884" s="396"/>
      <c r="VGM884" s="396"/>
      <c r="VGN884" s="396"/>
      <c r="VGO884" s="396"/>
      <c r="VGP884" s="396"/>
      <c r="VGQ884" s="396"/>
      <c r="VGR884" s="396"/>
      <c r="VGS884" s="396"/>
      <c r="VGT884" s="396"/>
      <c r="VGU884" s="396"/>
      <c r="VGV884" s="396"/>
      <c r="VGW884" s="396"/>
      <c r="VGX884" s="396"/>
      <c r="VGY884" s="396"/>
      <c r="VGZ884" s="396"/>
      <c r="VHA884" s="396"/>
      <c r="VHB884" s="396"/>
      <c r="VHC884" s="396"/>
      <c r="VHD884" s="396"/>
      <c r="VHE884" s="396"/>
      <c r="VHF884" s="396"/>
      <c r="VHG884" s="396"/>
      <c r="VHH884" s="396"/>
      <c r="VHI884" s="396"/>
      <c r="VHJ884" s="396"/>
      <c r="VHK884" s="396"/>
      <c r="VHL884" s="396"/>
      <c r="VHM884" s="396"/>
      <c r="VHN884" s="396"/>
      <c r="VHO884" s="396"/>
      <c r="VHP884" s="396"/>
      <c r="VHQ884" s="396"/>
      <c r="VHR884" s="396"/>
      <c r="VHS884" s="396"/>
      <c r="VHT884" s="396"/>
      <c r="VHU884" s="396"/>
      <c r="VHV884" s="396"/>
      <c r="VHW884" s="396"/>
      <c r="VHX884" s="396"/>
      <c r="VHY884" s="396"/>
      <c r="VHZ884" s="396"/>
      <c r="VIA884" s="396"/>
      <c r="VIB884" s="396"/>
      <c r="VIC884" s="396"/>
      <c r="VID884" s="396"/>
      <c r="VIE884" s="396"/>
      <c r="VIF884" s="396"/>
      <c r="VIG884" s="396"/>
      <c r="VIH884" s="396"/>
      <c r="VII884" s="396"/>
      <c r="VIJ884" s="396"/>
      <c r="VIK884" s="396"/>
      <c r="VIL884" s="396"/>
      <c r="VIM884" s="396"/>
      <c r="VIN884" s="396"/>
      <c r="VIO884" s="396"/>
      <c r="VIP884" s="396"/>
      <c r="VIQ884" s="396"/>
      <c r="VIR884" s="396"/>
      <c r="VIS884" s="396"/>
      <c r="VIT884" s="396"/>
      <c r="VIU884" s="396"/>
      <c r="VIV884" s="396"/>
      <c r="VIW884" s="396"/>
      <c r="VIX884" s="396"/>
      <c r="VIY884" s="396"/>
      <c r="VIZ884" s="396"/>
      <c r="VJA884" s="396"/>
      <c r="VJB884" s="396"/>
      <c r="VJC884" s="396"/>
      <c r="VJD884" s="396"/>
      <c r="VJE884" s="396"/>
      <c r="VJF884" s="396"/>
      <c r="VJG884" s="396"/>
      <c r="VJH884" s="396"/>
      <c r="VJI884" s="396"/>
      <c r="VJJ884" s="396"/>
      <c r="VJK884" s="396"/>
      <c r="VJL884" s="396"/>
      <c r="VJM884" s="396"/>
      <c r="VJN884" s="396"/>
      <c r="VJO884" s="396"/>
      <c r="VJP884" s="396"/>
      <c r="VJQ884" s="396"/>
      <c r="VJR884" s="396"/>
      <c r="VJS884" s="396"/>
      <c r="VJT884" s="396"/>
      <c r="VJU884" s="396"/>
      <c r="VJV884" s="396"/>
      <c r="VJW884" s="396"/>
      <c r="VJX884" s="396"/>
      <c r="VJY884" s="396"/>
      <c r="VJZ884" s="396"/>
      <c r="VKA884" s="396"/>
      <c r="VKB884" s="396"/>
      <c r="VKC884" s="396"/>
      <c r="VKD884" s="396"/>
      <c r="VKE884" s="396"/>
      <c r="VKF884" s="396"/>
      <c r="VKG884" s="396"/>
      <c r="VKH884" s="396"/>
      <c r="VKI884" s="396"/>
      <c r="VKJ884" s="396"/>
      <c r="VKK884" s="396"/>
      <c r="VKL884" s="396"/>
      <c r="VKM884" s="396"/>
      <c r="VKN884" s="396"/>
      <c r="VKO884" s="396"/>
      <c r="VKP884" s="396"/>
      <c r="VKQ884" s="396"/>
      <c r="VKR884" s="396"/>
      <c r="VKS884" s="396"/>
      <c r="VKT884" s="396"/>
      <c r="VKU884" s="396"/>
      <c r="VKV884" s="396"/>
      <c r="VKW884" s="396"/>
      <c r="VKX884" s="396"/>
      <c r="VKY884" s="396"/>
      <c r="VKZ884" s="396"/>
      <c r="VLA884" s="396"/>
      <c r="VLB884" s="396"/>
      <c r="VLC884" s="396"/>
      <c r="VLD884" s="396"/>
      <c r="VLE884" s="396"/>
      <c r="VLF884" s="396"/>
      <c r="VLG884" s="396"/>
      <c r="VLH884" s="396"/>
      <c r="VLI884" s="396"/>
      <c r="VLJ884" s="396"/>
      <c r="VLK884" s="396"/>
      <c r="VLL884" s="396"/>
      <c r="VLM884" s="396"/>
      <c r="VLN884" s="396"/>
      <c r="VLO884" s="396"/>
      <c r="VLP884" s="396"/>
      <c r="VLQ884" s="396"/>
      <c r="VLR884" s="396"/>
      <c r="VLS884" s="396"/>
      <c r="VLT884" s="396"/>
      <c r="VLU884" s="396"/>
      <c r="VLV884" s="396"/>
      <c r="VLW884" s="396"/>
      <c r="VLX884" s="396"/>
      <c r="VLY884" s="396"/>
      <c r="VLZ884" s="396"/>
      <c r="VMA884" s="396"/>
      <c r="VMB884" s="396"/>
      <c r="VMC884" s="396"/>
      <c r="VMD884" s="396"/>
      <c r="VME884" s="396"/>
      <c r="VMF884" s="396"/>
      <c r="VMG884" s="396"/>
      <c r="VMH884" s="396"/>
      <c r="VMI884" s="396"/>
      <c r="VMJ884" s="396"/>
      <c r="VMK884" s="396"/>
      <c r="VML884" s="396"/>
      <c r="VMM884" s="396"/>
      <c r="VMN884" s="396"/>
      <c r="VMO884" s="396"/>
      <c r="VMP884" s="396"/>
      <c r="VMQ884" s="396"/>
      <c r="VMR884" s="396"/>
      <c r="VMS884" s="396"/>
      <c r="VMT884" s="396"/>
      <c r="VMU884" s="396"/>
      <c r="VMV884" s="396"/>
      <c r="VMW884" s="396"/>
      <c r="VMX884" s="396"/>
      <c r="VMY884" s="396"/>
      <c r="VMZ884" s="396"/>
      <c r="VNA884" s="396"/>
      <c r="VNB884" s="396"/>
      <c r="VNC884" s="396"/>
      <c r="VND884" s="396"/>
      <c r="VNE884" s="396"/>
      <c r="VNF884" s="396"/>
      <c r="VNG884" s="396"/>
      <c r="VNH884" s="396"/>
      <c r="VNI884" s="396"/>
      <c r="VNJ884" s="396"/>
      <c r="VNK884" s="396"/>
      <c r="VNL884" s="396"/>
      <c r="VNM884" s="396"/>
      <c r="VNN884" s="396"/>
      <c r="VNO884" s="396"/>
      <c r="VNP884" s="396"/>
      <c r="VNQ884" s="396"/>
      <c r="VNR884" s="396"/>
      <c r="VNS884" s="396"/>
      <c r="VNT884" s="396"/>
      <c r="VNU884" s="396"/>
      <c r="VNV884" s="396"/>
      <c r="VNW884" s="396"/>
      <c r="VNX884" s="396"/>
      <c r="VNY884" s="396"/>
      <c r="VNZ884" s="396"/>
      <c r="VOA884" s="396"/>
      <c r="VOB884" s="396"/>
      <c r="VOC884" s="396"/>
      <c r="VOD884" s="396"/>
      <c r="VOE884" s="396"/>
      <c r="VOF884" s="396"/>
      <c r="VOG884" s="396"/>
      <c r="VOH884" s="396"/>
      <c r="VOI884" s="396"/>
      <c r="VOJ884" s="396"/>
      <c r="VOK884" s="396"/>
      <c r="VOL884" s="396"/>
      <c r="VOM884" s="396"/>
      <c r="VON884" s="396"/>
      <c r="VOO884" s="396"/>
      <c r="VOP884" s="396"/>
      <c r="VOQ884" s="396"/>
      <c r="VOR884" s="396"/>
      <c r="VOS884" s="396"/>
      <c r="VOT884" s="396"/>
      <c r="VOU884" s="396"/>
      <c r="VOV884" s="396"/>
      <c r="VOW884" s="396"/>
      <c r="VOX884" s="396"/>
      <c r="VOY884" s="396"/>
      <c r="VOZ884" s="396"/>
      <c r="VPA884" s="396"/>
      <c r="VPB884" s="396"/>
      <c r="VPC884" s="396"/>
      <c r="VPD884" s="396"/>
      <c r="VPE884" s="396"/>
      <c r="VPF884" s="396"/>
      <c r="VPG884" s="396"/>
      <c r="VPH884" s="396"/>
      <c r="VPI884" s="396"/>
      <c r="VPJ884" s="396"/>
      <c r="VPK884" s="396"/>
      <c r="VPL884" s="396"/>
      <c r="VPM884" s="396"/>
      <c r="VPN884" s="396"/>
      <c r="VPO884" s="396"/>
      <c r="VPP884" s="396"/>
      <c r="VPQ884" s="396"/>
      <c r="VPR884" s="396"/>
      <c r="VPS884" s="396"/>
      <c r="VPT884" s="396"/>
      <c r="VPU884" s="396"/>
      <c r="VPV884" s="396"/>
      <c r="VPW884" s="396"/>
      <c r="VPX884" s="396"/>
      <c r="VPY884" s="396"/>
      <c r="VPZ884" s="396"/>
      <c r="VQA884" s="396"/>
      <c r="VQB884" s="396"/>
      <c r="VQC884" s="396"/>
      <c r="VQD884" s="396"/>
      <c r="VQE884" s="396"/>
      <c r="VQF884" s="396"/>
      <c r="VQG884" s="396"/>
      <c r="VQH884" s="396"/>
      <c r="VQI884" s="396"/>
      <c r="VQJ884" s="396"/>
      <c r="VQK884" s="396"/>
      <c r="VQL884" s="396"/>
      <c r="VQM884" s="396"/>
      <c r="VQN884" s="396"/>
      <c r="VQO884" s="396"/>
      <c r="VQP884" s="396"/>
      <c r="VQQ884" s="396"/>
      <c r="VQR884" s="396"/>
      <c r="VQS884" s="396"/>
      <c r="VQT884" s="396"/>
      <c r="VQU884" s="396"/>
      <c r="VQV884" s="396"/>
      <c r="VQW884" s="396"/>
      <c r="VQX884" s="396"/>
      <c r="VQY884" s="396"/>
      <c r="VQZ884" s="396"/>
      <c r="VRA884" s="396"/>
      <c r="VRB884" s="396"/>
      <c r="VRC884" s="396"/>
      <c r="VRD884" s="396"/>
      <c r="VRE884" s="396"/>
      <c r="VRF884" s="396"/>
      <c r="VRG884" s="396"/>
      <c r="VRH884" s="396"/>
      <c r="VRI884" s="396"/>
      <c r="VRJ884" s="396"/>
      <c r="VRK884" s="396"/>
      <c r="VRL884" s="396"/>
      <c r="VRM884" s="396"/>
      <c r="VRN884" s="396"/>
      <c r="VRO884" s="396"/>
      <c r="VRP884" s="396"/>
      <c r="VRQ884" s="396"/>
      <c r="VRR884" s="396"/>
      <c r="VRS884" s="396"/>
      <c r="VRT884" s="396"/>
      <c r="VRU884" s="396"/>
      <c r="VRV884" s="396"/>
      <c r="VRW884" s="396"/>
      <c r="VRX884" s="396"/>
      <c r="VRY884" s="396"/>
      <c r="VRZ884" s="396"/>
      <c r="VSA884" s="396"/>
      <c r="VSB884" s="396"/>
      <c r="VSC884" s="396"/>
      <c r="VSD884" s="396"/>
      <c r="VSE884" s="396"/>
      <c r="VSF884" s="396"/>
      <c r="VSG884" s="396"/>
      <c r="VSH884" s="396"/>
      <c r="VSI884" s="396"/>
      <c r="VSJ884" s="396"/>
      <c r="VSK884" s="396"/>
      <c r="VSL884" s="396"/>
      <c r="VSM884" s="396"/>
      <c r="VSN884" s="396"/>
      <c r="VSO884" s="396"/>
      <c r="VSP884" s="396"/>
      <c r="VSQ884" s="396"/>
      <c r="VSR884" s="396"/>
      <c r="VSS884" s="396"/>
      <c r="VST884" s="396"/>
      <c r="VSU884" s="396"/>
      <c r="VSV884" s="396"/>
      <c r="VSW884" s="396"/>
      <c r="VSX884" s="396"/>
      <c r="VSY884" s="396"/>
      <c r="VSZ884" s="396"/>
      <c r="VTA884" s="396"/>
      <c r="VTB884" s="396"/>
      <c r="VTC884" s="396"/>
      <c r="VTD884" s="396"/>
      <c r="VTE884" s="396"/>
      <c r="VTF884" s="396"/>
      <c r="VTG884" s="396"/>
      <c r="VTH884" s="396"/>
      <c r="VTI884" s="396"/>
      <c r="VTJ884" s="396"/>
      <c r="VTK884" s="396"/>
      <c r="VTL884" s="396"/>
      <c r="VTM884" s="396"/>
      <c r="VTN884" s="396"/>
      <c r="VTO884" s="396"/>
      <c r="VTP884" s="396"/>
      <c r="VTQ884" s="396"/>
      <c r="VTR884" s="396"/>
      <c r="VTS884" s="396"/>
      <c r="VTT884" s="396"/>
      <c r="VTU884" s="396"/>
      <c r="VTV884" s="396"/>
      <c r="VTW884" s="396"/>
      <c r="VTX884" s="396"/>
      <c r="VTY884" s="396"/>
      <c r="VTZ884" s="396"/>
      <c r="VUA884" s="396"/>
      <c r="VUB884" s="396"/>
      <c r="VUC884" s="396"/>
      <c r="VUD884" s="396"/>
      <c r="VUE884" s="396"/>
      <c r="VUF884" s="396"/>
      <c r="VUG884" s="396"/>
      <c r="VUH884" s="396"/>
      <c r="VUI884" s="396"/>
      <c r="VUJ884" s="396"/>
      <c r="VUK884" s="396"/>
      <c r="VUL884" s="396"/>
      <c r="VUM884" s="396"/>
      <c r="VUN884" s="396"/>
      <c r="VUO884" s="396"/>
      <c r="VUP884" s="396"/>
      <c r="VUQ884" s="396"/>
      <c r="VUR884" s="396"/>
      <c r="VUS884" s="396"/>
      <c r="VUT884" s="396"/>
      <c r="VUU884" s="396"/>
      <c r="VUV884" s="396"/>
      <c r="VUW884" s="396"/>
      <c r="VUX884" s="396"/>
      <c r="VUY884" s="396"/>
      <c r="VUZ884" s="396"/>
      <c r="VVA884" s="396"/>
      <c r="VVB884" s="396"/>
      <c r="VVC884" s="396"/>
      <c r="VVD884" s="396"/>
      <c r="VVE884" s="396"/>
      <c r="VVF884" s="396"/>
      <c r="VVG884" s="396"/>
      <c r="VVH884" s="396"/>
      <c r="VVI884" s="396"/>
      <c r="VVJ884" s="396"/>
      <c r="VVK884" s="396"/>
      <c r="VVL884" s="396"/>
      <c r="VVM884" s="396"/>
      <c r="VVN884" s="396"/>
      <c r="VVO884" s="396"/>
      <c r="VVP884" s="396"/>
      <c r="VVQ884" s="396"/>
      <c r="VVR884" s="396"/>
      <c r="VVS884" s="396"/>
      <c r="VVT884" s="396"/>
      <c r="VVU884" s="396"/>
      <c r="VVV884" s="396"/>
      <c r="VVW884" s="396"/>
      <c r="VVX884" s="396"/>
      <c r="VVY884" s="396"/>
      <c r="VVZ884" s="396"/>
      <c r="VWA884" s="396"/>
      <c r="VWB884" s="396"/>
      <c r="VWC884" s="396"/>
      <c r="VWD884" s="396"/>
      <c r="VWE884" s="396"/>
      <c r="VWF884" s="396"/>
      <c r="VWG884" s="396"/>
      <c r="VWH884" s="396"/>
      <c r="VWI884" s="396"/>
      <c r="VWJ884" s="396"/>
      <c r="VWK884" s="396"/>
      <c r="VWL884" s="396"/>
      <c r="VWM884" s="396"/>
      <c r="VWN884" s="396"/>
      <c r="VWO884" s="396"/>
      <c r="VWP884" s="396"/>
      <c r="VWQ884" s="396"/>
      <c r="VWR884" s="396"/>
      <c r="VWS884" s="396"/>
      <c r="VWT884" s="396"/>
      <c r="VWU884" s="396"/>
      <c r="VWV884" s="396"/>
      <c r="VWW884" s="396"/>
      <c r="VWX884" s="396"/>
      <c r="VWY884" s="396"/>
      <c r="VWZ884" s="396"/>
      <c r="VXA884" s="396"/>
      <c r="VXB884" s="396"/>
      <c r="VXC884" s="396"/>
      <c r="VXD884" s="396"/>
      <c r="VXE884" s="396"/>
      <c r="VXF884" s="396"/>
      <c r="VXG884" s="396"/>
      <c r="VXH884" s="396"/>
      <c r="VXI884" s="396"/>
      <c r="VXJ884" s="396"/>
      <c r="VXK884" s="396"/>
      <c r="VXL884" s="396"/>
      <c r="VXM884" s="396"/>
      <c r="VXN884" s="396"/>
      <c r="VXO884" s="396"/>
      <c r="VXP884" s="396"/>
      <c r="VXQ884" s="396"/>
      <c r="VXR884" s="396"/>
      <c r="VXS884" s="396"/>
      <c r="VXT884" s="396"/>
      <c r="VXU884" s="396"/>
      <c r="VXV884" s="396"/>
      <c r="VXW884" s="396"/>
      <c r="VXX884" s="396"/>
      <c r="VXY884" s="396"/>
      <c r="VXZ884" s="396"/>
      <c r="VYA884" s="396"/>
      <c r="VYB884" s="396"/>
      <c r="VYC884" s="396"/>
      <c r="VYD884" s="396"/>
      <c r="VYE884" s="396"/>
      <c r="VYF884" s="396"/>
      <c r="VYG884" s="396"/>
      <c r="VYH884" s="396"/>
      <c r="VYI884" s="396"/>
      <c r="VYJ884" s="396"/>
      <c r="VYK884" s="396"/>
      <c r="VYL884" s="396"/>
      <c r="VYM884" s="396"/>
      <c r="VYN884" s="396"/>
      <c r="VYO884" s="396"/>
      <c r="VYP884" s="396"/>
      <c r="VYQ884" s="396"/>
      <c r="VYR884" s="396"/>
      <c r="VYS884" s="396"/>
      <c r="VYT884" s="396"/>
      <c r="VYU884" s="396"/>
      <c r="VYV884" s="396"/>
      <c r="VYW884" s="396"/>
      <c r="VYX884" s="396"/>
      <c r="VYY884" s="396"/>
      <c r="VYZ884" s="396"/>
      <c r="VZA884" s="396"/>
      <c r="VZB884" s="396"/>
      <c r="VZC884" s="396"/>
      <c r="VZD884" s="396"/>
      <c r="VZE884" s="396"/>
      <c r="VZF884" s="396"/>
      <c r="VZG884" s="396"/>
      <c r="VZH884" s="396"/>
      <c r="VZI884" s="396"/>
      <c r="VZJ884" s="396"/>
      <c r="VZK884" s="396"/>
      <c r="VZL884" s="396"/>
      <c r="VZM884" s="396"/>
      <c r="VZN884" s="396"/>
      <c r="VZO884" s="396"/>
      <c r="VZP884" s="396"/>
      <c r="VZQ884" s="396"/>
      <c r="VZR884" s="396"/>
      <c r="VZS884" s="396"/>
      <c r="VZT884" s="396"/>
      <c r="VZU884" s="396"/>
      <c r="VZV884" s="396"/>
      <c r="VZW884" s="396"/>
      <c r="VZX884" s="396"/>
      <c r="VZY884" s="396"/>
      <c r="VZZ884" s="396"/>
      <c r="WAA884" s="396"/>
      <c r="WAB884" s="396"/>
      <c r="WAC884" s="396"/>
      <c r="WAD884" s="396"/>
      <c r="WAE884" s="396"/>
      <c r="WAF884" s="396"/>
      <c r="WAG884" s="396"/>
      <c r="WAH884" s="396"/>
      <c r="WAI884" s="396"/>
      <c r="WAJ884" s="396"/>
      <c r="WAK884" s="396"/>
      <c r="WAL884" s="396"/>
      <c r="WAM884" s="396"/>
      <c r="WAN884" s="396"/>
      <c r="WAO884" s="396"/>
      <c r="WAP884" s="396"/>
      <c r="WAQ884" s="396"/>
      <c r="WAR884" s="396"/>
      <c r="WAS884" s="396"/>
      <c r="WAT884" s="396"/>
      <c r="WAU884" s="396"/>
      <c r="WAV884" s="396"/>
      <c r="WAW884" s="396"/>
      <c r="WAX884" s="396"/>
      <c r="WAY884" s="396"/>
      <c r="WAZ884" s="396"/>
      <c r="WBA884" s="396"/>
      <c r="WBB884" s="396"/>
      <c r="WBC884" s="396"/>
      <c r="WBD884" s="396"/>
      <c r="WBE884" s="396"/>
      <c r="WBF884" s="396"/>
      <c r="WBG884" s="396"/>
      <c r="WBH884" s="396"/>
      <c r="WBI884" s="396"/>
      <c r="WBJ884" s="396"/>
      <c r="WBK884" s="396"/>
      <c r="WBL884" s="396"/>
      <c r="WBM884" s="396"/>
      <c r="WBN884" s="396"/>
      <c r="WBO884" s="396"/>
      <c r="WBP884" s="396"/>
      <c r="WBQ884" s="396"/>
      <c r="WBR884" s="396"/>
      <c r="WBS884" s="396"/>
      <c r="WBT884" s="396"/>
      <c r="WBU884" s="396"/>
      <c r="WBV884" s="396"/>
      <c r="WBW884" s="396"/>
      <c r="WBX884" s="396"/>
      <c r="WBY884" s="396"/>
      <c r="WBZ884" s="396"/>
      <c r="WCA884" s="396"/>
      <c r="WCB884" s="396"/>
      <c r="WCC884" s="396"/>
      <c r="WCD884" s="396"/>
      <c r="WCE884" s="396"/>
      <c r="WCF884" s="396"/>
      <c r="WCG884" s="396"/>
      <c r="WCH884" s="396"/>
      <c r="WCI884" s="396"/>
      <c r="WCJ884" s="396"/>
      <c r="WCK884" s="396"/>
      <c r="WCL884" s="396"/>
      <c r="WCM884" s="396"/>
      <c r="WCN884" s="396"/>
      <c r="WCO884" s="396"/>
      <c r="WCP884" s="396"/>
      <c r="WCQ884" s="396"/>
      <c r="WCR884" s="396"/>
      <c r="WCS884" s="396"/>
      <c r="WCT884" s="396"/>
      <c r="WCU884" s="396"/>
      <c r="WCV884" s="396"/>
      <c r="WCW884" s="396"/>
      <c r="WCX884" s="396"/>
      <c r="WCY884" s="396"/>
      <c r="WCZ884" s="396"/>
      <c r="WDA884" s="396"/>
      <c r="WDB884" s="396"/>
      <c r="WDC884" s="396"/>
      <c r="WDD884" s="396"/>
      <c r="WDE884" s="396"/>
      <c r="WDF884" s="396"/>
      <c r="WDG884" s="396"/>
      <c r="WDH884" s="396"/>
      <c r="WDI884" s="396"/>
      <c r="WDJ884" s="396"/>
      <c r="WDK884" s="396"/>
      <c r="WDL884" s="396"/>
      <c r="WDM884" s="396"/>
      <c r="WDN884" s="396"/>
      <c r="WDO884" s="396"/>
      <c r="WDP884" s="396"/>
      <c r="WDQ884" s="396"/>
      <c r="WDR884" s="396"/>
      <c r="WDS884" s="396"/>
      <c r="WDT884" s="396"/>
      <c r="WDU884" s="396"/>
      <c r="WDV884" s="396"/>
      <c r="WDW884" s="396"/>
      <c r="WDX884" s="396"/>
      <c r="WDY884" s="396"/>
      <c r="WDZ884" s="396"/>
      <c r="WEA884" s="396"/>
      <c r="WEB884" s="396"/>
      <c r="WEC884" s="396"/>
      <c r="WED884" s="396"/>
      <c r="WEE884" s="396"/>
      <c r="WEF884" s="396"/>
      <c r="WEG884" s="396"/>
      <c r="WEH884" s="396"/>
      <c r="WEI884" s="396"/>
      <c r="WEJ884" s="396"/>
      <c r="WEK884" s="396"/>
      <c r="WEL884" s="396"/>
      <c r="WEM884" s="396"/>
      <c r="WEN884" s="396"/>
      <c r="WEO884" s="396"/>
      <c r="WEP884" s="396"/>
      <c r="WEQ884" s="396"/>
      <c r="WER884" s="396"/>
      <c r="WES884" s="396"/>
      <c r="WET884" s="396"/>
      <c r="WEU884" s="396"/>
      <c r="WEV884" s="396"/>
      <c r="WEW884" s="396"/>
      <c r="WEX884" s="396"/>
      <c r="WEY884" s="396"/>
      <c r="WEZ884" s="396"/>
      <c r="WFA884" s="396"/>
      <c r="WFB884" s="396"/>
      <c r="WFC884" s="396"/>
      <c r="WFD884" s="396"/>
      <c r="WFE884" s="396"/>
      <c r="WFF884" s="396"/>
      <c r="WFG884" s="396"/>
      <c r="WFH884" s="396"/>
      <c r="WFI884" s="396"/>
      <c r="WFJ884" s="396"/>
      <c r="WFK884" s="396"/>
      <c r="WFL884" s="396"/>
      <c r="WFM884" s="396"/>
      <c r="WFN884" s="396"/>
      <c r="WFO884" s="396"/>
      <c r="WFP884" s="396"/>
      <c r="WFQ884" s="396"/>
      <c r="WFR884" s="396"/>
      <c r="WFS884" s="396"/>
      <c r="WFT884" s="396"/>
      <c r="WFU884" s="396"/>
      <c r="WFV884" s="396"/>
      <c r="WFW884" s="396"/>
      <c r="WFX884" s="396"/>
      <c r="WFY884" s="396"/>
      <c r="WFZ884" s="396"/>
      <c r="WGA884" s="396"/>
      <c r="WGB884" s="396"/>
      <c r="WGC884" s="396"/>
      <c r="WGD884" s="396"/>
      <c r="WGE884" s="396"/>
      <c r="WGF884" s="396"/>
      <c r="WGG884" s="396"/>
      <c r="WGH884" s="396"/>
      <c r="WGI884" s="396"/>
      <c r="WGJ884" s="396"/>
      <c r="WGK884" s="396"/>
      <c r="WGL884" s="396"/>
      <c r="WGM884" s="396"/>
      <c r="WGN884" s="396"/>
      <c r="WGO884" s="396"/>
      <c r="WGP884" s="396"/>
      <c r="WGQ884" s="396"/>
      <c r="WGR884" s="396"/>
      <c r="WGS884" s="396"/>
      <c r="WGT884" s="396"/>
      <c r="WGU884" s="396"/>
      <c r="WGV884" s="396"/>
      <c r="WGW884" s="396"/>
      <c r="WGX884" s="396"/>
      <c r="WGY884" s="396"/>
      <c r="WGZ884" s="396"/>
      <c r="WHA884" s="396"/>
      <c r="WHB884" s="396"/>
      <c r="WHC884" s="396"/>
      <c r="WHD884" s="396"/>
      <c r="WHE884" s="396"/>
      <c r="WHF884" s="396"/>
      <c r="WHG884" s="396"/>
      <c r="WHH884" s="396"/>
      <c r="WHI884" s="396"/>
      <c r="WHJ884" s="396"/>
      <c r="WHK884" s="396"/>
      <c r="WHL884" s="396"/>
      <c r="WHM884" s="396"/>
      <c r="WHN884" s="396"/>
      <c r="WHO884" s="396"/>
      <c r="WHP884" s="396"/>
      <c r="WHQ884" s="396"/>
      <c r="WHR884" s="396"/>
      <c r="WHS884" s="396"/>
      <c r="WHT884" s="396"/>
      <c r="WHU884" s="396"/>
      <c r="WHV884" s="396"/>
      <c r="WHW884" s="396"/>
      <c r="WHX884" s="396"/>
      <c r="WHY884" s="396"/>
      <c r="WHZ884" s="396"/>
      <c r="WIA884" s="396"/>
      <c r="WIB884" s="396"/>
      <c r="WIC884" s="396"/>
      <c r="WID884" s="396"/>
      <c r="WIE884" s="396"/>
      <c r="WIF884" s="396"/>
      <c r="WIG884" s="396"/>
      <c r="WIH884" s="396"/>
      <c r="WII884" s="396"/>
      <c r="WIJ884" s="396"/>
      <c r="WIK884" s="396"/>
      <c r="WIL884" s="396"/>
      <c r="WIM884" s="396"/>
      <c r="WIN884" s="396"/>
      <c r="WIO884" s="396"/>
      <c r="WIP884" s="396"/>
      <c r="WIQ884" s="396"/>
      <c r="WIR884" s="396"/>
      <c r="WIS884" s="396"/>
      <c r="WIT884" s="396"/>
      <c r="WIU884" s="396"/>
      <c r="WIV884" s="396"/>
      <c r="WIW884" s="396"/>
      <c r="WIX884" s="396"/>
      <c r="WIY884" s="396"/>
      <c r="WIZ884" s="396"/>
      <c r="WJA884" s="396"/>
      <c r="WJB884" s="396"/>
      <c r="WJC884" s="396"/>
      <c r="WJD884" s="396"/>
      <c r="WJE884" s="396"/>
      <c r="WJF884" s="396"/>
      <c r="WJG884" s="396"/>
      <c r="WJH884" s="396"/>
      <c r="WJI884" s="396"/>
      <c r="WJJ884" s="396"/>
      <c r="WJK884" s="396"/>
      <c r="WJL884" s="396"/>
      <c r="WJM884" s="396"/>
      <c r="WJN884" s="396"/>
      <c r="WJO884" s="396"/>
      <c r="WJP884" s="396"/>
      <c r="WJQ884" s="396"/>
      <c r="WJR884" s="396"/>
      <c r="WJS884" s="396"/>
      <c r="WJT884" s="396"/>
      <c r="WJU884" s="396"/>
      <c r="WJV884" s="396"/>
      <c r="WJW884" s="396"/>
      <c r="WJX884" s="396"/>
      <c r="WJY884" s="396"/>
      <c r="WJZ884" s="396"/>
      <c r="WKA884" s="396"/>
      <c r="WKB884" s="396"/>
      <c r="WKC884" s="396"/>
      <c r="WKD884" s="396"/>
      <c r="WKE884" s="396"/>
      <c r="WKF884" s="396"/>
      <c r="WKG884" s="396"/>
      <c r="WKH884" s="396"/>
      <c r="WKI884" s="396"/>
      <c r="WKJ884" s="396"/>
      <c r="WKK884" s="396"/>
      <c r="WKL884" s="396"/>
      <c r="WKM884" s="396"/>
      <c r="WKN884" s="396"/>
      <c r="WKO884" s="396"/>
      <c r="WKP884" s="396"/>
      <c r="WKQ884" s="396"/>
      <c r="WKR884" s="396"/>
      <c r="WKS884" s="396"/>
      <c r="WKT884" s="396"/>
      <c r="WKU884" s="396"/>
      <c r="WKV884" s="396"/>
      <c r="WKW884" s="396"/>
      <c r="WKX884" s="396"/>
      <c r="WKY884" s="396"/>
      <c r="WKZ884" s="396"/>
      <c r="WLA884" s="396"/>
      <c r="WLB884" s="396"/>
      <c r="WLC884" s="396"/>
      <c r="WLD884" s="396"/>
      <c r="WLE884" s="396"/>
      <c r="WLF884" s="396"/>
      <c r="WLG884" s="396"/>
      <c r="WLH884" s="396"/>
      <c r="WLI884" s="396"/>
      <c r="WLJ884" s="396"/>
      <c r="WLK884" s="396"/>
      <c r="WLL884" s="396"/>
      <c r="WLM884" s="396"/>
      <c r="WLN884" s="396"/>
      <c r="WLO884" s="396"/>
      <c r="WLP884" s="396"/>
      <c r="WLQ884" s="396"/>
      <c r="WLR884" s="396"/>
      <c r="WLS884" s="396"/>
      <c r="WLT884" s="396"/>
      <c r="WLU884" s="396"/>
      <c r="WLV884" s="396"/>
      <c r="WLW884" s="396"/>
      <c r="WLX884" s="396"/>
      <c r="WLY884" s="396"/>
      <c r="WLZ884" s="396"/>
      <c r="WMA884" s="396"/>
      <c r="WMB884" s="396"/>
      <c r="WMC884" s="396"/>
      <c r="WMD884" s="396"/>
      <c r="WME884" s="396"/>
      <c r="WMF884" s="396"/>
      <c r="WMG884" s="396"/>
      <c r="WMH884" s="396"/>
      <c r="WMI884" s="396"/>
      <c r="WMJ884" s="396"/>
      <c r="WMK884" s="396"/>
      <c r="WML884" s="396"/>
      <c r="WMM884" s="396"/>
      <c r="WMN884" s="396"/>
      <c r="WMO884" s="396"/>
      <c r="WMP884" s="396"/>
      <c r="WMQ884" s="396"/>
      <c r="WMR884" s="396"/>
      <c r="WMS884" s="396"/>
      <c r="WMT884" s="396"/>
      <c r="WMU884" s="396"/>
      <c r="WMV884" s="396"/>
      <c r="WMW884" s="396"/>
      <c r="WMX884" s="396"/>
      <c r="WMY884" s="396"/>
      <c r="WMZ884" s="396"/>
      <c r="WNA884" s="396"/>
      <c r="WNB884" s="396"/>
      <c r="WNC884" s="396"/>
      <c r="WND884" s="396"/>
      <c r="WNE884" s="396"/>
      <c r="WNF884" s="396"/>
      <c r="WNG884" s="396"/>
      <c r="WNH884" s="396"/>
      <c r="WNI884" s="396"/>
      <c r="WNJ884" s="396"/>
      <c r="WNK884" s="396"/>
      <c r="WNL884" s="396"/>
      <c r="WNM884" s="396"/>
      <c r="WNN884" s="396"/>
      <c r="WNO884" s="396"/>
      <c r="WNP884" s="396"/>
      <c r="WNQ884" s="396"/>
      <c r="WNR884" s="396"/>
      <c r="WNS884" s="396"/>
      <c r="WNT884" s="396"/>
      <c r="WNU884" s="396"/>
      <c r="WNV884" s="396"/>
      <c r="WNW884" s="396"/>
      <c r="WNX884" s="396"/>
      <c r="WNY884" s="396"/>
      <c r="WNZ884" s="396"/>
      <c r="WOA884" s="396"/>
      <c r="WOB884" s="396"/>
      <c r="WOC884" s="396"/>
      <c r="WOD884" s="396"/>
      <c r="WOE884" s="396"/>
      <c r="WOF884" s="396"/>
      <c r="WOG884" s="396"/>
      <c r="WOH884" s="396"/>
      <c r="WOI884" s="396"/>
      <c r="WOJ884" s="396"/>
      <c r="WOK884" s="396"/>
      <c r="WOL884" s="396"/>
      <c r="WOM884" s="396"/>
      <c r="WON884" s="396"/>
      <c r="WOO884" s="396"/>
      <c r="WOP884" s="396"/>
      <c r="WOQ884" s="396"/>
      <c r="WOR884" s="396"/>
      <c r="WOS884" s="396"/>
      <c r="WOT884" s="396"/>
      <c r="WOU884" s="396"/>
      <c r="WOV884" s="396"/>
      <c r="WOW884" s="396"/>
      <c r="WOX884" s="396"/>
      <c r="WOY884" s="396"/>
      <c r="WOZ884" s="396"/>
      <c r="WPA884" s="396"/>
      <c r="WPB884" s="396"/>
      <c r="WPC884" s="396"/>
      <c r="WPD884" s="396"/>
      <c r="WPE884" s="396"/>
      <c r="WPF884" s="396"/>
      <c r="WPG884" s="396"/>
      <c r="WPH884" s="396"/>
      <c r="WPI884" s="396"/>
      <c r="WPJ884" s="396"/>
      <c r="WPK884" s="396"/>
      <c r="WPL884" s="396"/>
      <c r="WPM884" s="396"/>
      <c r="WPN884" s="396"/>
      <c r="WPO884" s="396"/>
      <c r="WPP884" s="396"/>
      <c r="WPQ884" s="396"/>
      <c r="WPR884" s="396"/>
      <c r="WPS884" s="396"/>
      <c r="WPT884" s="396"/>
      <c r="WPU884" s="396"/>
      <c r="WPV884" s="396"/>
      <c r="WPW884" s="396"/>
      <c r="WPX884" s="396"/>
      <c r="WPY884" s="396"/>
      <c r="WPZ884" s="396"/>
      <c r="WQA884" s="396"/>
      <c r="WQB884" s="396"/>
      <c r="WQC884" s="396"/>
      <c r="WQD884" s="396"/>
      <c r="WQE884" s="396"/>
      <c r="WQF884" s="396"/>
      <c r="WQG884" s="396"/>
      <c r="WQH884" s="396"/>
      <c r="WQI884" s="396"/>
      <c r="WQJ884" s="396"/>
      <c r="WQK884" s="396"/>
      <c r="WQL884" s="396"/>
      <c r="WQM884" s="396"/>
      <c r="WQN884" s="396"/>
      <c r="WQO884" s="396"/>
      <c r="WQP884" s="396"/>
      <c r="WQQ884" s="396"/>
      <c r="WQR884" s="396"/>
      <c r="WQS884" s="396"/>
      <c r="WQT884" s="396"/>
      <c r="WQU884" s="396"/>
      <c r="WQV884" s="396"/>
      <c r="WQW884" s="396"/>
      <c r="WQX884" s="396"/>
      <c r="WQY884" s="396"/>
      <c r="WQZ884" s="396"/>
      <c r="WRA884" s="396"/>
      <c r="WRB884" s="396"/>
      <c r="WRC884" s="396"/>
      <c r="WRD884" s="396"/>
      <c r="WRE884" s="396"/>
      <c r="WRF884" s="396"/>
      <c r="WRG884" s="396"/>
      <c r="WRH884" s="396"/>
      <c r="WRI884" s="396"/>
      <c r="WRJ884" s="396"/>
      <c r="WRK884" s="396"/>
      <c r="WRL884" s="396"/>
      <c r="WRM884" s="396"/>
      <c r="WRN884" s="396"/>
      <c r="WRO884" s="396"/>
      <c r="WRP884" s="396"/>
      <c r="WRQ884" s="396"/>
      <c r="WRR884" s="396"/>
      <c r="WRS884" s="396"/>
      <c r="WRT884" s="396"/>
      <c r="WRU884" s="396"/>
      <c r="WRV884" s="396"/>
      <c r="WRW884" s="396"/>
      <c r="WRX884" s="396"/>
      <c r="WRY884" s="396"/>
      <c r="WRZ884" s="396"/>
      <c r="WSA884" s="396"/>
      <c r="WSB884" s="396"/>
      <c r="WSC884" s="396"/>
      <c r="WSD884" s="396"/>
      <c r="WSE884" s="396"/>
      <c r="WSF884" s="396"/>
      <c r="WSG884" s="396"/>
      <c r="WSH884" s="396"/>
      <c r="WSI884" s="396"/>
      <c r="WSJ884" s="396"/>
      <c r="WSK884" s="396"/>
      <c r="WSL884" s="396"/>
      <c r="WSM884" s="396"/>
      <c r="WSN884" s="396"/>
      <c r="WSO884" s="396"/>
      <c r="WSP884" s="396"/>
      <c r="WSQ884" s="396"/>
      <c r="WSR884" s="396"/>
      <c r="WSS884" s="396"/>
      <c r="WST884" s="396"/>
      <c r="WSU884" s="396"/>
      <c r="WSV884" s="396"/>
      <c r="WSW884" s="396"/>
      <c r="WSX884" s="396"/>
      <c r="WSY884" s="396"/>
      <c r="WSZ884" s="396"/>
      <c r="WTA884" s="396"/>
      <c r="WTB884" s="396"/>
      <c r="WTC884" s="396"/>
      <c r="WTD884" s="396"/>
      <c r="WTE884" s="396"/>
      <c r="WTF884" s="396"/>
      <c r="WTG884" s="396"/>
      <c r="WTH884" s="396"/>
      <c r="WTI884" s="396"/>
      <c r="WTJ884" s="396"/>
      <c r="WTK884" s="396"/>
      <c r="WTL884" s="396"/>
      <c r="WTM884" s="396"/>
      <c r="WTN884" s="396"/>
      <c r="WTO884" s="396"/>
      <c r="WTP884" s="396"/>
      <c r="WTQ884" s="396"/>
      <c r="WTR884" s="396"/>
      <c r="WTS884" s="396"/>
      <c r="WTT884" s="396"/>
      <c r="WTU884" s="396"/>
      <c r="WTV884" s="396"/>
      <c r="WTW884" s="396"/>
      <c r="WTX884" s="396"/>
      <c r="WTY884" s="396"/>
      <c r="WTZ884" s="396"/>
      <c r="WUA884" s="396"/>
      <c r="WUB884" s="396"/>
      <c r="WUC884" s="396"/>
      <c r="WUD884" s="396"/>
      <c r="WUE884" s="396"/>
      <c r="WUF884" s="396"/>
      <c r="WUG884" s="396"/>
      <c r="WUH884" s="396"/>
      <c r="WUI884" s="396"/>
      <c r="WUJ884" s="396"/>
      <c r="WUK884" s="396"/>
      <c r="WUL884" s="396"/>
      <c r="WUM884" s="396"/>
      <c r="WUN884" s="396"/>
      <c r="WUO884" s="396"/>
      <c r="WUP884" s="396"/>
      <c r="WUQ884" s="396"/>
      <c r="WUR884" s="396"/>
      <c r="WUS884" s="396"/>
      <c r="WUT884" s="396"/>
      <c r="WUU884" s="396"/>
      <c r="WUV884" s="396"/>
      <c r="WUW884" s="396"/>
      <c r="WUX884" s="396"/>
      <c r="WUY884" s="396"/>
      <c r="WUZ884" s="396"/>
      <c r="WVA884" s="396"/>
      <c r="WVB884" s="396"/>
      <c r="WVC884" s="396"/>
      <c r="WVD884" s="396"/>
      <c r="WVE884" s="396"/>
      <c r="WVF884" s="396"/>
      <c r="WVG884" s="396"/>
      <c r="WVH884" s="396"/>
      <c r="WVI884" s="396"/>
      <c r="WVJ884" s="396"/>
      <c r="WVK884" s="396"/>
      <c r="WVL884" s="396"/>
      <c r="WVM884" s="396"/>
      <c r="WVN884" s="396"/>
      <c r="WVO884" s="396"/>
      <c r="WVP884" s="396"/>
      <c r="WVQ884" s="396"/>
      <c r="WVR884" s="396"/>
      <c r="WVS884" s="396"/>
      <c r="WVT884" s="396"/>
      <c r="WVU884" s="396"/>
      <c r="WVV884" s="396"/>
      <c r="WVW884" s="396"/>
      <c r="WVX884" s="396"/>
      <c r="WVY884" s="396"/>
      <c r="WVZ884" s="396"/>
      <c r="WWA884" s="396"/>
      <c r="WWB884" s="396"/>
      <c r="WWC884" s="396"/>
      <c r="WWD884" s="396"/>
      <c r="WWE884" s="396"/>
      <c r="WWF884" s="396"/>
      <c r="WWG884" s="396"/>
      <c r="WWH884" s="396"/>
      <c r="WWI884" s="396"/>
      <c r="WWJ884" s="396"/>
      <c r="WWK884" s="396"/>
      <c r="WWL884" s="396"/>
      <c r="WWM884" s="396"/>
      <c r="WWN884" s="396"/>
      <c r="WWO884" s="396"/>
      <c r="WWP884" s="396"/>
      <c r="WWQ884" s="396"/>
      <c r="WWR884" s="396"/>
      <c r="WWS884" s="396"/>
      <c r="WWT884" s="396"/>
      <c r="WWU884" s="396"/>
      <c r="WWV884" s="396"/>
      <c r="WWW884" s="396"/>
      <c r="WWX884" s="396"/>
      <c r="WWY884" s="396"/>
      <c r="WWZ884" s="396"/>
      <c r="WXA884" s="396"/>
      <c r="WXB884" s="396"/>
      <c r="WXC884" s="396"/>
      <c r="WXD884" s="396"/>
      <c r="WXE884" s="396"/>
      <c r="WXF884" s="396"/>
      <c r="WXG884" s="396"/>
      <c r="WXH884" s="396"/>
      <c r="WXI884" s="396"/>
      <c r="WXJ884" s="396"/>
      <c r="WXK884" s="396"/>
      <c r="WXL884" s="396"/>
      <c r="WXM884" s="396"/>
      <c r="WXN884" s="396"/>
      <c r="WXO884" s="396"/>
      <c r="WXP884" s="396"/>
      <c r="WXQ884" s="396"/>
      <c r="WXR884" s="396"/>
      <c r="WXS884" s="396"/>
      <c r="WXT884" s="396"/>
      <c r="WXU884" s="396"/>
      <c r="WXV884" s="396"/>
      <c r="WXW884" s="396"/>
      <c r="WXX884" s="396"/>
      <c r="WXY884" s="396"/>
      <c r="WXZ884" s="396"/>
      <c r="WYA884" s="396"/>
    </row>
    <row r="885" spans="1:16199" ht="35.25" x14ac:dyDescent="0.5">
      <c r="A885" s="318">
        <v>861</v>
      </c>
      <c r="C885" s="397">
        <v>1</v>
      </c>
      <c r="D885" s="375" t="s">
        <v>2326</v>
      </c>
      <c r="E885" s="369">
        <v>1990</v>
      </c>
      <c r="F885" s="369"/>
      <c r="G885" s="355" t="s">
        <v>17043</v>
      </c>
      <c r="H885" s="369">
        <v>9</v>
      </c>
      <c r="I885" s="369">
        <v>3</v>
      </c>
      <c r="J885" s="370">
        <v>7374.3</v>
      </c>
      <c r="K885" s="370">
        <v>5734</v>
      </c>
      <c r="L885" s="370">
        <v>5734</v>
      </c>
      <c r="M885" s="361">
        <v>257</v>
      </c>
      <c r="N885" s="369" t="s">
        <v>17420</v>
      </c>
      <c r="O885" s="369" t="s">
        <v>17095</v>
      </c>
      <c r="P885" s="369" t="s">
        <v>17421</v>
      </c>
      <c r="Q885" s="370">
        <v>5650813.9919999996</v>
      </c>
      <c r="R885" s="373"/>
      <c r="S885" s="370">
        <v>2806575.7</v>
      </c>
      <c r="T885" s="370">
        <v>0</v>
      </c>
      <c r="U885" s="370">
        <f>Q885-S885-T885</f>
        <v>2844238.2919999994</v>
      </c>
      <c r="V885" s="356">
        <f t="shared" si="501"/>
        <v>766.28479882836325</v>
      </c>
      <c r="W885" s="373">
        <v>880.54</v>
      </c>
    </row>
    <row r="886" spans="1:16199" s="394" customFormat="1" ht="35.25" x14ac:dyDescent="0.5">
      <c r="A886" s="318">
        <v>862</v>
      </c>
      <c r="C886" s="364" t="s">
        <v>71</v>
      </c>
      <c r="D886" s="383"/>
      <c r="E886" s="355" t="s">
        <v>17016</v>
      </c>
      <c r="F886" s="355" t="s">
        <v>17016</v>
      </c>
      <c r="G886" s="355" t="s">
        <v>17016</v>
      </c>
      <c r="H886" s="355" t="s">
        <v>17016</v>
      </c>
      <c r="I886" s="355" t="s">
        <v>17016</v>
      </c>
      <c r="J886" s="360">
        <f>J887</f>
        <v>9170</v>
      </c>
      <c r="K886" s="360">
        <f t="shared" ref="K886:M886" si="504">K887</f>
        <v>8062</v>
      </c>
      <c r="L886" s="360">
        <f t="shared" si="504"/>
        <v>8062</v>
      </c>
      <c r="M886" s="361">
        <f t="shared" si="504"/>
        <v>368</v>
      </c>
      <c r="N886" s="355" t="s">
        <v>17016</v>
      </c>
      <c r="O886" s="355" t="s">
        <v>17016</v>
      </c>
      <c r="P886" s="358" t="s">
        <v>17016</v>
      </c>
      <c r="Q886" s="362">
        <f>Q887</f>
        <v>2825382.83</v>
      </c>
      <c r="R886" s="362">
        <f t="shared" ref="R886:U886" si="505">R887</f>
        <v>0</v>
      </c>
      <c r="S886" s="360">
        <f t="shared" si="505"/>
        <v>1403287.85</v>
      </c>
      <c r="T886" s="360">
        <f t="shared" si="505"/>
        <v>0</v>
      </c>
      <c r="U886" s="360">
        <f t="shared" si="505"/>
        <v>1422094.98</v>
      </c>
      <c r="V886" s="356">
        <f t="shared" si="501"/>
        <v>308.1115408942203</v>
      </c>
      <c r="W886" s="373">
        <f>W887</f>
        <v>354.06</v>
      </c>
      <c r="X886" s="396"/>
      <c r="Y886" s="396"/>
      <c r="Z886" s="396"/>
      <c r="AA886" s="396"/>
      <c r="AB886" s="396"/>
      <c r="AC886" s="396"/>
      <c r="AD886" s="396"/>
      <c r="AE886" s="396"/>
      <c r="AF886" s="396"/>
      <c r="AG886" s="396"/>
      <c r="AH886" s="396"/>
      <c r="AI886" s="396"/>
      <c r="AJ886" s="396"/>
      <c r="AK886" s="396"/>
      <c r="AL886" s="396"/>
      <c r="AM886" s="396"/>
      <c r="AN886" s="396"/>
      <c r="AO886" s="396"/>
      <c r="AP886" s="396"/>
      <c r="AQ886" s="396"/>
      <c r="AR886" s="396"/>
      <c r="AS886" s="396"/>
      <c r="AT886" s="396"/>
      <c r="AU886" s="396"/>
      <c r="AV886" s="396"/>
      <c r="AW886" s="396"/>
      <c r="AX886" s="396"/>
      <c r="AY886" s="396"/>
      <c r="AZ886" s="396"/>
      <c r="BA886" s="396"/>
      <c r="BB886" s="396"/>
      <c r="BC886" s="396"/>
      <c r="BD886" s="396"/>
      <c r="BE886" s="396"/>
      <c r="BF886" s="396"/>
      <c r="BG886" s="396"/>
      <c r="BH886" s="396"/>
      <c r="BI886" s="396"/>
      <c r="BJ886" s="396"/>
      <c r="BK886" s="396"/>
      <c r="BL886" s="396"/>
      <c r="BM886" s="396"/>
      <c r="BN886" s="396"/>
      <c r="BO886" s="396"/>
      <c r="BP886" s="396"/>
      <c r="BQ886" s="396"/>
      <c r="BR886" s="396"/>
      <c r="BS886" s="396"/>
      <c r="BT886" s="396"/>
      <c r="BU886" s="396"/>
      <c r="BV886" s="396"/>
      <c r="BW886" s="396"/>
      <c r="BX886" s="396"/>
      <c r="BY886" s="396"/>
      <c r="BZ886" s="396"/>
      <c r="CA886" s="396"/>
      <c r="CB886" s="396"/>
      <c r="CC886" s="396"/>
      <c r="CD886" s="396"/>
      <c r="CE886" s="396"/>
      <c r="CF886" s="396"/>
      <c r="CG886" s="396"/>
      <c r="CH886" s="396"/>
      <c r="CI886" s="396"/>
      <c r="CJ886" s="396"/>
      <c r="CK886" s="396"/>
      <c r="CL886" s="396"/>
      <c r="CM886" s="396"/>
      <c r="CN886" s="396"/>
      <c r="CO886" s="396"/>
      <c r="CP886" s="396"/>
      <c r="CQ886" s="396"/>
      <c r="CR886" s="396"/>
      <c r="CS886" s="396"/>
      <c r="CT886" s="396"/>
      <c r="CU886" s="396"/>
      <c r="CV886" s="396"/>
      <c r="CW886" s="396"/>
      <c r="CX886" s="396"/>
      <c r="CY886" s="396"/>
      <c r="CZ886" s="396"/>
      <c r="DA886" s="396"/>
      <c r="DB886" s="396"/>
      <c r="DC886" s="396"/>
      <c r="DD886" s="396"/>
      <c r="DE886" s="396"/>
      <c r="DF886" s="396"/>
      <c r="DG886" s="396"/>
      <c r="DH886" s="396"/>
      <c r="DI886" s="396"/>
      <c r="DJ886" s="396"/>
      <c r="DK886" s="396"/>
      <c r="DL886" s="396"/>
      <c r="DM886" s="396"/>
      <c r="DN886" s="396"/>
      <c r="DO886" s="396"/>
      <c r="DP886" s="396"/>
      <c r="DQ886" s="396"/>
      <c r="DR886" s="396"/>
      <c r="DS886" s="396"/>
      <c r="DT886" s="396"/>
      <c r="DU886" s="396"/>
      <c r="DV886" s="396"/>
      <c r="DW886" s="396"/>
      <c r="DX886" s="396"/>
      <c r="DY886" s="396"/>
      <c r="DZ886" s="396"/>
      <c r="EA886" s="396"/>
      <c r="EB886" s="396"/>
      <c r="EC886" s="396"/>
      <c r="ED886" s="396"/>
      <c r="EE886" s="396"/>
      <c r="EF886" s="396"/>
      <c r="EG886" s="396"/>
      <c r="EH886" s="396"/>
      <c r="EI886" s="396"/>
      <c r="EJ886" s="396"/>
      <c r="EK886" s="396"/>
      <c r="EL886" s="396"/>
      <c r="EM886" s="396"/>
      <c r="EN886" s="396"/>
      <c r="EO886" s="396"/>
      <c r="EP886" s="396"/>
      <c r="EQ886" s="396"/>
      <c r="ER886" s="396"/>
      <c r="ES886" s="396"/>
      <c r="ET886" s="396"/>
      <c r="EU886" s="396"/>
      <c r="EV886" s="396"/>
      <c r="EW886" s="396"/>
      <c r="EX886" s="396"/>
      <c r="EY886" s="396"/>
      <c r="EZ886" s="396"/>
      <c r="FA886" s="396"/>
      <c r="FB886" s="396"/>
      <c r="FC886" s="396"/>
      <c r="FD886" s="396"/>
      <c r="FE886" s="396"/>
      <c r="FF886" s="396"/>
      <c r="FG886" s="396"/>
      <c r="FH886" s="396"/>
      <c r="FI886" s="396"/>
      <c r="FJ886" s="396"/>
      <c r="FK886" s="396"/>
      <c r="FL886" s="396"/>
      <c r="FM886" s="396"/>
      <c r="FN886" s="396"/>
      <c r="FO886" s="396"/>
      <c r="FP886" s="396"/>
      <c r="FQ886" s="396"/>
      <c r="FR886" s="396"/>
      <c r="FS886" s="396"/>
      <c r="FT886" s="396"/>
      <c r="FU886" s="396"/>
      <c r="FV886" s="396"/>
      <c r="FW886" s="396"/>
      <c r="FX886" s="396"/>
      <c r="FY886" s="396"/>
      <c r="FZ886" s="396"/>
      <c r="GA886" s="396"/>
      <c r="GB886" s="396"/>
      <c r="GC886" s="396"/>
      <c r="GD886" s="396"/>
      <c r="GE886" s="396"/>
      <c r="GF886" s="396"/>
      <c r="GG886" s="396"/>
      <c r="GH886" s="396"/>
      <c r="GI886" s="396"/>
      <c r="GJ886" s="396"/>
      <c r="GK886" s="396"/>
      <c r="GL886" s="396"/>
      <c r="GM886" s="396"/>
      <c r="GN886" s="396"/>
      <c r="GO886" s="396"/>
      <c r="GP886" s="396"/>
      <c r="GQ886" s="396"/>
      <c r="GR886" s="396"/>
      <c r="GS886" s="396"/>
      <c r="GT886" s="396"/>
      <c r="GU886" s="396"/>
      <c r="GV886" s="396"/>
      <c r="GW886" s="396"/>
      <c r="GX886" s="396"/>
      <c r="GY886" s="396"/>
      <c r="GZ886" s="396"/>
      <c r="HA886" s="396"/>
      <c r="HB886" s="396"/>
      <c r="HC886" s="396"/>
      <c r="HD886" s="396"/>
      <c r="HE886" s="396"/>
      <c r="HF886" s="396"/>
      <c r="HG886" s="396"/>
      <c r="HH886" s="396"/>
      <c r="HI886" s="396"/>
      <c r="HJ886" s="396"/>
      <c r="HK886" s="396"/>
      <c r="HL886" s="396"/>
      <c r="HM886" s="396"/>
      <c r="HN886" s="396"/>
      <c r="HO886" s="396"/>
      <c r="HP886" s="396"/>
      <c r="HQ886" s="396"/>
      <c r="HR886" s="396"/>
      <c r="HS886" s="396"/>
      <c r="HT886" s="396"/>
      <c r="HU886" s="396"/>
      <c r="HV886" s="396"/>
      <c r="HW886" s="396"/>
      <c r="HX886" s="396"/>
      <c r="HY886" s="396"/>
      <c r="HZ886" s="396"/>
      <c r="IA886" s="396"/>
      <c r="IB886" s="396"/>
      <c r="IC886" s="396"/>
      <c r="ID886" s="396"/>
      <c r="IE886" s="396"/>
      <c r="IF886" s="396"/>
      <c r="IG886" s="396"/>
      <c r="IH886" s="396"/>
      <c r="II886" s="396"/>
      <c r="IJ886" s="396"/>
      <c r="IK886" s="396"/>
      <c r="IL886" s="396"/>
      <c r="IM886" s="396"/>
      <c r="IN886" s="396"/>
      <c r="IO886" s="396"/>
      <c r="IP886" s="396"/>
      <c r="IQ886" s="396"/>
      <c r="IR886" s="396"/>
      <c r="IS886" s="396"/>
      <c r="IT886" s="396"/>
      <c r="IU886" s="396"/>
      <c r="IV886" s="396"/>
      <c r="IW886" s="396"/>
      <c r="IX886" s="396"/>
      <c r="IY886" s="396"/>
      <c r="IZ886" s="396"/>
      <c r="JA886" s="396"/>
      <c r="JB886" s="396"/>
      <c r="JC886" s="396"/>
      <c r="JD886" s="396"/>
      <c r="JE886" s="396"/>
      <c r="JF886" s="396"/>
      <c r="JG886" s="396"/>
      <c r="JH886" s="396"/>
      <c r="JI886" s="396"/>
      <c r="JJ886" s="396"/>
      <c r="JK886" s="396"/>
      <c r="JL886" s="396"/>
      <c r="JM886" s="396"/>
      <c r="JN886" s="396"/>
      <c r="JO886" s="396"/>
      <c r="JP886" s="396"/>
      <c r="JQ886" s="396"/>
      <c r="JR886" s="396"/>
      <c r="JS886" s="396"/>
      <c r="JT886" s="396"/>
      <c r="JU886" s="396"/>
      <c r="JV886" s="396"/>
      <c r="JW886" s="396"/>
      <c r="JX886" s="396"/>
      <c r="JY886" s="396"/>
      <c r="JZ886" s="396"/>
      <c r="KA886" s="396"/>
      <c r="KB886" s="396"/>
      <c r="KC886" s="396"/>
      <c r="KD886" s="396"/>
      <c r="KE886" s="396"/>
      <c r="KF886" s="396"/>
      <c r="KG886" s="396"/>
      <c r="KH886" s="396"/>
      <c r="KI886" s="396"/>
      <c r="KJ886" s="396"/>
      <c r="KK886" s="396"/>
      <c r="KL886" s="396"/>
      <c r="KM886" s="396"/>
      <c r="KN886" s="396"/>
      <c r="KO886" s="396"/>
      <c r="KP886" s="396"/>
      <c r="KQ886" s="396"/>
      <c r="KR886" s="396"/>
      <c r="KS886" s="396"/>
      <c r="KT886" s="396"/>
      <c r="KU886" s="396"/>
      <c r="KV886" s="396"/>
      <c r="KW886" s="396"/>
      <c r="KX886" s="396"/>
      <c r="KY886" s="396"/>
      <c r="KZ886" s="396"/>
      <c r="LA886" s="396"/>
      <c r="LB886" s="396"/>
      <c r="LC886" s="396"/>
      <c r="LD886" s="396"/>
      <c r="LE886" s="396"/>
      <c r="LF886" s="396"/>
      <c r="LG886" s="396"/>
      <c r="LH886" s="396"/>
      <c r="LI886" s="396"/>
      <c r="LJ886" s="396"/>
      <c r="LK886" s="396"/>
      <c r="LL886" s="396"/>
      <c r="LM886" s="396"/>
      <c r="LN886" s="396"/>
      <c r="LO886" s="396"/>
      <c r="LP886" s="396"/>
      <c r="LQ886" s="396"/>
      <c r="LR886" s="396"/>
      <c r="LS886" s="396"/>
      <c r="LT886" s="396"/>
      <c r="LU886" s="396"/>
      <c r="LV886" s="396"/>
      <c r="LW886" s="396"/>
      <c r="LX886" s="396"/>
      <c r="LY886" s="396"/>
      <c r="LZ886" s="396"/>
      <c r="MA886" s="396"/>
      <c r="MB886" s="396"/>
      <c r="MC886" s="396"/>
      <c r="MD886" s="396"/>
      <c r="ME886" s="396"/>
      <c r="MF886" s="396"/>
      <c r="MG886" s="396"/>
      <c r="MH886" s="396"/>
      <c r="MI886" s="396"/>
      <c r="MJ886" s="396"/>
      <c r="MK886" s="396"/>
      <c r="ML886" s="396"/>
      <c r="MM886" s="396"/>
      <c r="MN886" s="396"/>
      <c r="MO886" s="396"/>
      <c r="MP886" s="396"/>
      <c r="MQ886" s="396"/>
      <c r="MR886" s="396"/>
      <c r="MS886" s="396"/>
      <c r="MT886" s="396"/>
      <c r="MU886" s="396"/>
      <c r="MV886" s="396"/>
      <c r="MW886" s="396"/>
      <c r="MX886" s="396"/>
      <c r="MY886" s="396"/>
      <c r="MZ886" s="396"/>
      <c r="NA886" s="396"/>
      <c r="NB886" s="396"/>
      <c r="NC886" s="396"/>
      <c r="ND886" s="396"/>
      <c r="NE886" s="396"/>
      <c r="NF886" s="396"/>
      <c r="NG886" s="396"/>
      <c r="NH886" s="396"/>
      <c r="NI886" s="396"/>
      <c r="NJ886" s="396"/>
      <c r="NK886" s="396"/>
      <c r="NL886" s="396"/>
      <c r="NM886" s="396"/>
      <c r="NN886" s="396"/>
      <c r="NO886" s="396"/>
      <c r="NP886" s="396"/>
      <c r="NQ886" s="396"/>
      <c r="NR886" s="396"/>
      <c r="NS886" s="396"/>
      <c r="NT886" s="396"/>
      <c r="NU886" s="396"/>
      <c r="NV886" s="396"/>
      <c r="NW886" s="396"/>
      <c r="NX886" s="396"/>
      <c r="NY886" s="396"/>
      <c r="NZ886" s="396"/>
      <c r="OA886" s="396"/>
      <c r="OB886" s="396"/>
      <c r="OC886" s="396"/>
      <c r="OD886" s="396"/>
      <c r="OE886" s="396"/>
      <c r="OF886" s="396"/>
      <c r="OG886" s="396"/>
      <c r="OH886" s="396"/>
      <c r="OI886" s="396"/>
      <c r="OJ886" s="396"/>
      <c r="OK886" s="396"/>
      <c r="OL886" s="396"/>
      <c r="OM886" s="396"/>
      <c r="ON886" s="396"/>
      <c r="OO886" s="396"/>
      <c r="OP886" s="396"/>
      <c r="OQ886" s="396"/>
      <c r="OR886" s="396"/>
      <c r="OS886" s="396"/>
      <c r="OT886" s="396"/>
      <c r="OU886" s="396"/>
      <c r="OV886" s="396"/>
      <c r="OW886" s="396"/>
      <c r="OX886" s="396"/>
      <c r="OY886" s="396"/>
      <c r="OZ886" s="396"/>
      <c r="PA886" s="396"/>
      <c r="PB886" s="396"/>
      <c r="PC886" s="396"/>
      <c r="PD886" s="396"/>
      <c r="PE886" s="396"/>
      <c r="PF886" s="396"/>
      <c r="PG886" s="396"/>
      <c r="PH886" s="396"/>
      <c r="PI886" s="396"/>
      <c r="PJ886" s="396"/>
      <c r="PK886" s="396"/>
      <c r="PL886" s="396"/>
      <c r="PM886" s="396"/>
      <c r="PN886" s="396"/>
      <c r="PO886" s="396"/>
      <c r="PP886" s="396"/>
      <c r="PQ886" s="396"/>
      <c r="PR886" s="396"/>
      <c r="PS886" s="396"/>
      <c r="PT886" s="396"/>
      <c r="PU886" s="396"/>
      <c r="PV886" s="396"/>
      <c r="PW886" s="396"/>
      <c r="PX886" s="396"/>
      <c r="PY886" s="396"/>
      <c r="PZ886" s="396"/>
      <c r="QA886" s="396"/>
      <c r="QB886" s="396"/>
      <c r="QC886" s="396"/>
      <c r="QD886" s="396"/>
      <c r="QE886" s="396"/>
      <c r="QF886" s="396"/>
      <c r="QG886" s="396"/>
      <c r="QH886" s="396"/>
      <c r="QI886" s="396"/>
      <c r="QJ886" s="396"/>
      <c r="QK886" s="396"/>
      <c r="QL886" s="396"/>
      <c r="QM886" s="396"/>
      <c r="QN886" s="396"/>
      <c r="QO886" s="396"/>
      <c r="QP886" s="396"/>
      <c r="QQ886" s="396"/>
      <c r="QR886" s="396"/>
      <c r="QS886" s="396"/>
      <c r="QT886" s="396"/>
      <c r="QU886" s="396"/>
      <c r="QV886" s="396"/>
      <c r="QW886" s="396"/>
      <c r="QX886" s="396"/>
      <c r="QY886" s="396"/>
      <c r="QZ886" s="396"/>
      <c r="RA886" s="396"/>
      <c r="RB886" s="396"/>
      <c r="RC886" s="396"/>
      <c r="RD886" s="396"/>
      <c r="RE886" s="396"/>
      <c r="RF886" s="396"/>
      <c r="RG886" s="396"/>
      <c r="RH886" s="396"/>
      <c r="RI886" s="396"/>
      <c r="RJ886" s="396"/>
      <c r="RK886" s="396"/>
      <c r="RL886" s="396"/>
      <c r="RM886" s="396"/>
      <c r="RN886" s="396"/>
      <c r="RO886" s="396"/>
      <c r="RP886" s="396"/>
      <c r="RQ886" s="396"/>
      <c r="RR886" s="396"/>
      <c r="RS886" s="396"/>
      <c r="RT886" s="396"/>
      <c r="RU886" s="396"/>
      <c r="RV886" s="396"/>
      <c r="RW886" s="396"/>
      <c r="RX886" s="396"/>
      <c r="RY886" s="396"/>
      <c r="RZ886" s="396"/>
      <c r="SA886" s="396"/>
      <c r="SB886" s="396"/>
      <c r="SC886" s="396"/>
      <c r="SD886" s="396"/>
      <c r="SE886" s="396"/>
      <c r="SF886" s="396"/>
      <c r="SG886" s="396"/>
      <c r="SH886" s="396"/>
      <c r="SI886" s="396"/>
      <c r="SJ886" s="396"/>
      <c r="SK886" s="396"/>
      <c r="SL886" s="396"/>
      <c r="SM886" s="396"/>
      <c r="SN886" s="396"/>
      <c r="SO886" s="396"/>
      <c r="SP886" s="396"/>
      <c r="SQ886" s="396"/>
      <c r="SR886" s="396"/>
      <c r="SS886" s="396"/>
      <c r="ST886" s="396"/>
      <c r="SU886" s="396"/>
      <c r="SV886" s="396"/>
      <c r="SW886" s="396"/>
      <c r="SX886" s="396"/>
      <c r="SY886" s="396"/>
      <c r="SZ886" s="396"/>
      <c r="TA886" s="396"/>
      <c r="TB886" s="396"/>
      <c r="TC886" s="396"/>
      <c r="TD886" s="396"/>
      <c r="TE886" s="396"/>
      <c r="TF886" s="396"/>
      <c r="TG886" s="396"/>
      <c r="TH886" s="396"/>
      <c r="TI886" s="396"/>
      <c r="TJ886" s="396"/>
      <c r="TK886" s="396"/>
      <c r="TL886" s="396"/>
      <c r="TM886" s="396"/>
      <c r="TN886" s="396"/>
      <c r="TO886" s="396"/>
      <c r="TP886" s="396"/>
      <c r="TQ886" s="396"/>
      <c r="TR886" s="396"/>
      <c r="TS886" s="396"/>
      <c r="TT886" s="396"/>
      <c r="TU886" s="396"/>
      <c r="TV886" s="396"/>
      <c r="TW886" s="396"/>
      <c r="TX886" s="396"/>
      <c r="TY886" s="396"/>
      <c r="TZ886" s="396"/>
      <c r="UA886" s="396"/>
      <c r="UB886" s="396"/>
      <c r="UC886" s="396"/>
      <c r="UD886" s="396"/>
      <c r="UE886" s="396"/>
      <c r="UF886" s="396"/>
      <c r="UG886" s="396"/>
      <c r="UH886" s="396"/>
      <c r="UI886" s="396"/>
      <c r="UJ886" s="396"/>
      <c r="UK886" s="396"/>
      <c r="UL886" s="396"/>
      <c r="UM886" s="396"/>
      <c r="UN886" s="396"/>
      <c r="UO886" s="396"/>
      <c r="UP886" s="396"/>
      <c r="UQ886" s="396"/>
      <c r="UR886" s="396"/>
      <c r="US886" s="396"/>
      <c r="UT886" s="396"/>
      <c r="UU886" s="396"/>
      <c r="UV886" s="396"/>
      <c r="UW886" s="396"/>
      <c r="UX886" s="396"/>
      <c r="UY886" s="396"/>
      <c r="UZ886" s="396"/>
      <c r="VA886" s="396"/>
      <c r="VB886" s="396"/>
      <c r="VC886" s="396"/>
      <c r="VD886" s="396"/>
      <c r="VE886" s="396"/>
      <c r="VF886" s="396"/>
      <c r="VG886" s="396"/>
      <c r="VH886" s="396"/>
      <c r="VI886" s="396"/>
      <c r="VJ886" s="396"/>
      <c r="VK886" s="396"/>
      <c r="VL886" s="396"/>
      <c r="VM886" s="396"/>
      <c r="VN886" s="396"/>
      <c r="VO886" s="396"/>
      <c r="VP886" s="396"/>
      <c r="VQ886" s="396"/>
      <c r="VR886" s="396"/>
      <c r="VS886" s="396"/>
      <c r="VT886" s="396"/>
      <c r="VU886" s="396"/>
      <c r="VV886" s="396"/>
      <c r="VW886" s="396"/>
      <c r="VX886" s="396"/>
      <c r="VY886" s="396"/>
      <c r="VZ886" s="396"/>
      <c r="WA886" s="396"/>
      <c r="WB886" s="396"/>
      <c r="WC886" s="396"/>
      <c r="WD886" s="396"/>
      <c r="WE886" s="396"/>
      <c r="WF886" s="396"/>
      <c r="WG886" s="396"/>
      <c r="WH886" s="396"/>
      <c r="WI886" s="396"/>
      <c r="WJ886" s="396"/>
      <c r="WK886" s="396"/>
      <c r="WL886" s="396"/>
      <c r="WM886" s="396"/>
      <c r="WN886" s="396"/>
      <c r="WO886" s="396"/>
      <c r="WP886" s="396"/>
      <c r="WQ886" s="396"/>
      <c r="WR886" s="396"/>
      <c r="WS886" s="396"/>
      <c r="WT886" s="396"/>
      <c r="WU886" s="396"/>
      <c r="WV886" s="396"/>
      <c r="WW886" s="396"/>
      <c r="WX886" s="396"/>
      <c r="WY886" s="396"/>
      <c r="WZ886" s="396"/>
      <c r="XA886" s="396"/>
      <c r="XB886" s="396"/>
      <c r="XC886" s="396"/>
      <c r="XD886" s="396"/>
      <c r="XE886" s="396"/>
      <c r="XF886" s="396"/>
      <c r="XG886" s="396"/>
      <c r="XH886" s="396"/>
      <c r="XI886" s="396"/>
      <c r="XJ886" s="396"/>
      <c r="XK886" s="396"/>
      <c r="XL886" s="396"/>
      <c r="XM886" s="396"/>
      <c r="XN886" s="396"/>
      <c r="XO886" s="396"/>
      <c r="XP886" s="396"/>
      <c r="XQ886" s="396"/>
      <c r="XR886" s="396"/>
      <c r="XS886" s="396"/>
      <c r="XT886" s="396"/>
      <c r="XU886" s="396"/>
      <c r="XV886" s="396"/>
      <c r="XW886" s="396"/>
      <c r="XX886" s="396"/>
      <c r="XY886" s="396"/>
      <c r="XZ886" s="396"/>
      <c r="YA886" s="396"/>
      <c r="YB886" s="396"/>
      <c r="YC886" s="396"/>
      <c r="YD886" s="396"/>
      <c r="YE886" s="396"/>
      <c r="YF886" s="396"/>
      <c r="YG886" s="396"/>
      <c r="YH886" s="396"/>
      <c r="YI886" s="396"/>
      <c r="YJ886" s="396"/>
      <c r="YK886" s="396"/>
      <c r="YL886" s="396"/>
      <c r="YM886" s="396"/>
      <c r="YN886" s="396"/>
      <c r="YO886" s="396"/>
      <c r="YP886" s="396"/>
      <c r="YQ886" s="396"/>
      <c r="YR886" s="396"/>
      <c r="YS886" s="396"/>
      <c r="YT886" s="396"/>
      <c r="YU886" s="396"/>
      <c r="YV886" s="396"/>
      <c r="YW886" s="396"/>
      <c r="YX886" s="396"/>
      <c r="YY886" s="396"/>
      <c r="YZ886" s="396"/>
      <c r="ZA886" s="396"/>
      <c r="ZB886" s="396"/>
      <c r="ZC886" s="396"/>
      <c r="ZD886" s="396"/>
      <c r="ZE886" s="396"/>
      <c r="ZF886" s="396"/>
      <c r="ZG886" s="396"/>
      <c r="ZH886" s="396"/>
      <c r="ZI886" s="396"/>
      <c r="ZJ886" s="396"/>
      <c r="ZK886" s="396"/>
      <c r="ZL886" s="396"/>
      <c r="ZM886" s="396"/>
      <c r="ZN886" s="396"/>
      <c r="ZO886" s="396"/>
      <c r="ZP886" s="396"/>
      <c r="ZQ886" s="396"/>
      <c r="ZR886" s="396"/>
      <c r="ZS886" s="396"/>
      <c r="ZT886" s="396"/>
      <c r="ZU886" s="396"/>
      <c r="ZV886" s="396"/>
      <c r="ZW886" s="396"/>
      <c r="ZX886" s="396"/>
      <c r="ZY886" s="396"/>
      <c r="ZZ886" s="396"/>
      <c r="AAA886" s="396"/>
      <c r="AAB886" s="396"/>
      <c r="AAC886" s="396"/>
      <c r="AAD886" s="396"/>
      <c r="AAE886" s="396"/>
      <c r="AAF886" s="396"/>
      <c r="AAG886" s="396"/>
      <c r="AAH886" s="396"/>
      <c r="AAI886" s="396"/>
      <c r="AAJ886" s="396"/>
      <c r="AAK886" s="396"/>
      <c r="AAL886" s="396"/>
      <c r="AAM886" s="396"/>
      <c r="AAN886" s="396"/>
      <c r="AAO886" s="396"/>
      <c r="AAP886" s="396"/>
      <c r="AAQ886" s="396"/>
      <c r="AAR886" s="396"/>
      <c r="AAS886" s="396"/>
      <c r="AAT886" s="396"/>
      <c r="AAU886" s="396"/>
      <c r="AAV886" s="396"/>
      <c r="AAW886" s="396"/>
      <c r="AAX886" s="396"/>
      <c r="AAY886" s="396"/>
      <c r="AAZ886" s="396"/>
      <c r="ABA886" s="396"/>
      <c r="ABB886" s="396"/>
      <c r="ABC886" s="396"/>
      <c r="ABD886" s="396"/>
      <c r="ABE886" s="396"/>
      <c r="ABF886" s="396"/>
      <c r="ABG886" s="396"/>
      <c r="ABH886" s="396"/>
      <c r="ABI886" s="396"/>
      <c r="ABJ886" s="396"/>
      <c r="ABK886" s="396"/>
      <c r="ABL886" s="396"/>
      <c r="ABM886" s="396"/>
      <c r="ABN886" s="396"/>
      <c r="ABO886" s="396"/>
      <c r="ABP886" s="396"/>
      <c r="ABQ886" s="396"/>
      <c r="ABR886" s="396"/>
      <c r="ABS886" s="396"/>
      <c r="ABT886" s="396"/>
      <c r="ABU886" s="396"/>
      <c r="ABV886" s="396"/>
      <c r="ABW886" s="396"/>
      <c r="ABX886" s="396"/>
      <c r="ABY886" s="396"/>
      <c r="ABZ886" s="396"/>
      <c r="ACA886" s="396"/>
      <c r="ACB886" s="396"/>
      <c r="ACC886" s="396"/>
      <c r="ACD886" s="396"/>
      <c r="ACE886" s="396"/>
      <c r="ACF886" s="396"/>
      <c r="ACG886" s="396"/>
      <c r="ACH886" s="396"/>
      <c r="ACI886" s="396"/>
      <c r="ACJ886" s="396"/>
      <c r="ACK886" s="396"/>
      <c r="ACL886" s="396"/>
      <c r="ACM886" s="396"/>
      <c r="ACN886" s="396"/>
      <c r="ACO886" s="396"/>
      <c r="ACP886" s="396"/>
      <c r="ACQ886" s="396"/>
      <c r="ACR886" s="396"/>
      <c r="ACS886" s="396"/>
      <c r="ACT886" s="396"/>
      <c r="ACU886" s="396"/>
      <c r="ACV886" s="396"/>
      <c r="ACW886" s="396"/>
      <c r="ACX886" s="396"/>
      <c r="ACY886" s="396"/>
      <c r="ACZ886" s="396"/>
      <c r="ADA886" s="396"/>
      <c r="ADB886" s="396"/>
      <c r="ADC886" s="396"/>
      <c r="ADD886" s="396"/>
      <c r="ADE886" s="396"/>
      <c r="ADF886" s="396"/>
      <c r="ADG886" s="396"/>
      <c r="ADH886" s="396"/>
      <c r="ADI886" s="396"/>
      <c r="ADJ886" s="396"/>
      <c r="ADK886" s="396"/>
      <c r="ADL886" s="396"/>
      <c r="ADM886" s="396"/>
      <c r="ADN886" s="396"/>
      <c r="ADO886" s="396"/>
      <c r="ADP886" s="396"/>
      <c r="ADQ886" s="396"/>
      <c r="ADR886" s="396"/>
      <c r="ADS886" s="396"/>
      <c r="ADT886" s="396"/>
      <c r="ADU886" s="396"/>
      <c r="ADV886" s="396"/>
      <c r="ADW886" s="396"/>
      <c r="ADX886" s="396"/>
      <c r="ADY886" s="396"/>
      <c r="ADZ886" s="396"/>
      <c r="AEA886" s="396"/>
      <c r="AEB886" s="396"/>
      <c r="AEC886" s="396"/>
      <c r="AED886" s="396"/>
      <c r="AEE886" s="396"/>
      <c r="AEF886" s="396"/>
      <c r="AEG886" s="396"/>
      <c r="AEH886" s="396"/>
      <c r="AEI886" s="396"/>
      <c r="AEJ886" s="396"/>
      <c r="AEK886" s="396"/>
      <c r="AEL886" s="396"/>
      <c r="AEM886" s="396"/>
      <c r="AEN886" s="396"/>
      <c r="AEO886" s="396"/>
      <c r="AEP886" s="396"/>
      <c r="AEQ886" s="396"/>
      <c r="AER886" s="396"/>
      <c r="AES886" s="396"/>
      <c r="AET886" s="396"/>
      <c r="AEU886" s="396"/>
      <c r="AEV886" s="396"/>
      <c r="AEW886" s="396"/>
      <c r="AEX886" s="396"/>
      <c r="AEY886" s="396"/>
      <c r="AEZ886" s="396"/>
      <c r="AFA886" s="396"/>
      <c r="AFB886" s="396"/>
      <c r="AFC886" s="396"/>
      <c r="AFD886" s="396"/>
      <c r="AFE886" s="396"/>
      <c r="AFF886" s="396"/>
      <c r="AFG886" s="396"/>
      <c r="AFH886" s="396"/>
      <c r="AFI886" s="396"/>
      <c r="AFJ886" s="396"/>
      <c r="AFK886" s="396"/>
      <c r="AFL886" s="396"/>
      <c r="AFM886" s="396"/>
      <c r="AFN886" s="396"/>
      <c r="AFO886" s="396"/>
      <c r="AFP886" s="396"/>
      <c r="AFQ886" s="396"/>
      <c r="AFR886" s="396"/>
      <c r="AFS886" s="396"/>
      <c r="AFT886" s="396"/>
      <c r="AFU886" s="396"/>
      <c r="AFV886" s="396"/>
      <c r="AFW886" s="396"/>
      <c r="AFX886" s="396"/>
      <c r="AFY886" s="396"/>
      <c r="AFZ886" s="396"/>
      <c r="AGA886" s="396"/>
      <c r="AGB886" s="396"/>
      <c r="AGC886" s="396"/>
      <c r="AGD886" s="396"/>
      <c r="AGE886" s="396"/>
      <c r="AGF886" s="396"/>
      <c r="AGG886" s="396"/>
      <c r="AGH886" s="396"/>
      <c r="AGI886" s="396"/>
      <c r="AGJ886" s="396"/>
      <c r="AGK886" s="396"/>
      <c r="AGL886" s="396"/>
      <c r="AGM886" s="396"/>
      <c r="AGN886" s="396"/>
      <c r="AGO886" s="396"/>
      <c r="AGP886" s="396"/>
      <c r="AGQ886" s="396"/>
      <c r="AGR886" s="396"/>
      <c r="AGS886" s="396"/>
      <c r="AGT886" s="396"/>
      <c r="AGU886" s="396"/>
      <c r="AGV886" s="396"/>
      <c r="AGW886" s="396"/>
      <c r="AGX886" s="396"/>
      <c r="AGY886" s="396"/>
      <c r="AGZ886" s="396"/>
      <c r="AHA886" s="396"/>
      <c r="AHB886" s="396"/>
      <c r="AHC886" s="396"/>
      <c r="AHD886" s="396"/>
      <c r="AHE886" s="396"/>
      <c r="AHF886" s="396"/>
      <c r="AHG886" s="396"/>
      <c r="AHH886" s="396"/>
      <c r="AHI886" s="396"/>
      <c r="AHJ886" s="396"/>
      <c r="AHK886" s="396"/>
      <c r="AHL886" s="396"/>
      <c r="AHM886" s="396"/>
      <c r="AHN886" s="396"/>
      <c r="AHO886" s="396"/>
      <c r="AHP886" s="396"/>
      <c r="AHQ886" s="396"/>
      <c r="AHR886" s="396"/>
      <c r="AHS886" s="396"/>
      <c r="AHT886" s="396"/>
      <c r="AHU886" s="396"/>
      <c r="AHV886" s="396"/>
      <c r="AHW886" s="396"/>
      <c r="AHX886" s="396"/>
      <c r="AHY886" s="396"/>
      <c r="AHZ886" s="396"/>
      <c r="AIA886" s="396"/>
      <c r="AIB886" s="396"/>
      <c r="AIC886" s="396"/>
      <c r="AID886" s="396"/>
      <c r="AIE886" s="396"/>
      <c r="AIF886" s="396"/>
      <c r="AIG886" s="396"/>
      <c r="AIH886" s="396"/>
      <c r="AII886" s="396"/>
      <c r="AIJ886" s="396"/>
      <c r="AIK886" s="396"/>
      <c r="AIL886" s="396"/>
      <c r="AIM886" s="396"/>
      <c r="AIN886" s="396"/>
      <c r="AIO886" s="396"/>
      <c r="AIP886" s="396"/>
      <c r="AIQ886" s="396"/>
      <c r="AIR886" s="396"/>
      <c r="AIS886" s="396"/>
      <c r="AIT886" s="396"/>
      <c r="AIU886" s="396"/>
      <c r="AIV886" s="396"/>
      <c r="AIW886" s="396"/>
      <c r="AIX886" s="396"/>
      <c r="AIY886" s="396"/>
      <c r="AIZ886" s="396"/>
      <c r="AJA886" s="396"/>
      <c r="AJB886" s="396"/>
      <c r="AJC886" s="396"/>
      <c r="AJD886" s="396"/>
      <c r="AJE886" s="396"/>
      <c r="AJF886" s="396"/>
      <c r="AJG886" s="396"/>
      <c r="AJH886" s="396"/>
      <c r="AJI886" s="396"/>
      <c r="AJJ886" s="396"/>
      <c r="AJK886" s="396"/>
      <c r="AJL886" s="396"/>
      <c r="AJM886" s="396"/>
      <c r="AJN886" s="396"/>
      <c r="AJO886" s="396"/>
      <c r="AJP886" s="396"/>
      <c r="AJQ886" s="396"/>
      <c r="AJR886" s="396"/>
      <c r="AJS886" s="396"/>
      <c r="AJT886" s="396"/>
      <c r="AJU886" s="396"/>
      <c r="AJV886" s="396"/>
      <c r="AJW886" s="396"/>
      <c r="AJX886" s="396"/>
      <c r="AJY886" s="396"/>
      <c r="AJZ886" s="396"/>
      <c r="AKA886" s="396"/>
      <c r="AKB886" s="396"/>
      <c r="AKC886" s="396"/>
      <c r="AKD886" s="396"/>
      <c r="AKE886" s="396"/>
      <c r="AKF886" s="396"/>
      <c r="AKG886" s="396"/>
      <c r="AKH886" s="396"/>
      <c r="AKI886" s="396"/>
      <c r="AKJ886" s="396"/>
      <c r="AKK886" s="396"/>
      <c r="AKL886" s="396"/>
      <c r="AKM886" s="396"/>
      <c r="AKN886" s="396"/>
      <c r="AKO886" s="396"/>
      <c r="AKP886" s="396"/>
      <c r="AKQ886" s="396"/>
      <c r="AKR886" s="396"/>
      <c r="AKS886" s="396"/>
      <c r="AKT886" s="396"/>
      <c r="AKU886" s="396"/>
      <c r="AKV886" s="396"/>
      <c r="AKW886" s="396"/>
      <c r="AKX886" s="396"/>
      <c r="AKY886" s="396"/>
      <c r="AKZ886" s="396"/>
      <c r="ALA886" s="396"/>
      <c r="ALB886" s="396"/>
      <c r="ALC886" s="396"/>
      <c r="ALD886" s="396"/>
      <c r="ALE886" s="396"/>
      <c r="ALF886" s="396"/>
      <c r="ALG886" s="396"/>
      <c r="ALH886" s="396"/>
      <c r="ALI886" s="396"/>
      <c r="ALJ886" s="396"/>
      <c r="ALK886" s="396"/>
      <c r="ALL886" s="396"/>
      <c r="ALM886" s="396"/>
      <c r="ALN886" s="396"/>
      <c r="ALO886" s="396"/>
      <c r="ALP886" s="396"/>
      <c r="ALQ886" s="396"/>
      <c r="ALR886" s="396"/>
      <c r="ALS886" s="396"/>
      <c r="ALT886" s="396"/>
      <c r="ALU886" s="396"/>
      <c r="ALV886" s="396"/>
      <c r="ALW886" s="396"/>
      <c r="ALX886" s="396"/>
      <c r="ALY886" s="396"/>
      <c r="ALZ886" s="396"/>
      <c r="AMA886" s="396"/>
      <c r="AMB886" s="396"/>
      <c r="AMC886" s="396"/>
      <c r="AMD886" s="396"/>
      <c r="AME886" s="396"/>
      <c r="AMF886" s="396"/>
      <c r="AMG886" s="396"/>
      <c r="AMH886" s="396"/>
      <c r="AMI886" s="396"/>
      <c r="AMJ886" s="396"/>
      <c r="AMK886" s="396"/>
      <c r="AML886" s="396"/>
      <c r="AMM886" s="396"/>
      <c r="AMN886" s="396"/>
      <c r="AMO886" s="396"/>
      <c r="AMP886" s="396"/>
      <c r="AMQ886" s="396"/>
      <c r="AMR886" s="396"/>
      <c r="AMS886" s="396"/>
      <c r="AMT886" s="396"/>
      <c r="AMU886" s="396"/>
      <c r="AMV886" s="396"/>
      <c r="AMW886" s="396"/>
      <c r="AMX886" s="396"/>
      <c r="AMY886" s="396"/>
      <c r="AMZ886" s="396"/>
      <c r="ANA886" s="396"/>
      <c r="ANB886" s="396"/>
      <c r="ANC886" s="396"/>
      <c r="AND886" s="396"/>
      <c r="ANE886" s="396"/>
      <c r="ANF886" s="396"/>
      <c r="ANG886" s="396"/>
      <c r="ANH886" s="396"/>
      <c r="ANI886" s="396"/>
      <c r="ANJ886" s="396"/>
      <c r="ANK886" s="396"/>
      <c r="ANL886" s="396"/>
      <c r="ANM886" s="396"/>
      <c r="ANN886" s="396"/>
      <c r="ANO886" s="396"/>
      <c r="ANP886" s="396"/>
      <c r="ANQ886" s="396"/>
      <c r="ANR886" s="396"/>
      <c r="ANS886" s="396"/>
      <c r="ANT886" s="396"/>
      <c r="ANU886" s="396"/>
      <c r="ANV886" s="396"/>
      <c r="ANW886" s="396"/>
      <c r="ANX886" s="396"/>
      <c r="ANY886" s="396"/>
      <c r="ANZ886" s="396"/>
      <c r="AOA886" s="396"/>
      <c r="AOB886" s="396"/>
      <c r="AOC886" s="396"/>
      <c r="AOD886" s="396"/>
      <c r="AOE886" s="396"/>
      <c r="AOF886" s="396"/>
      <c r="AOG886" s="396"/>
      <c r="AOH886" s="396"/>
      <c r="AOI886" s="396"/>
      <c r="AOJ886" s="396"/>
      <c r="AOK886" s="396"/>
      <c r="AOL886" s="396"/>
      <c r="AOM886" s="396"/>
      <c r="AON886" s="396"/>
      <c r="AOO886" s="396"/>
      <c r="AOP886" s="396"/>
      <c r="AOQ886" s="396"/>
      <c r="AOR886" s="396"/>
      <c r="AOS886" s="396"/>
      <c r="AOT886" s="396"/>
      <c r="AOU886" s="396"/>
      <c r="AOV886" s="396"/>
      <c r="AOW886" s="396"/>
      <c r="AOX886" s="396"/>
      <c r="AOY886" s="396"/>
      <c r="AOZ886" s="396"/>
      <c r="APA886" s="396"/>
      <c r="APB886" s="396"/>
      <c r="APC886" s="396"/>
      <c r="APD886" s="396"/>
      <c r="APE886" s="396"/>
      <c r="APF886" s="396"/>
      <c r="APG886" s="396"/>
      <c r="APH886" s="396"/>
      <c r="API886" s="396"/>
      <c r="APJ886" s="396"/>
      <c r="APK886" s="396"/>
      <c r="APL886" s="396"/>
      <c r="APM886" s="396"/>
      <c r="APN886" s="396"/>
      <c r="APO886" s="396"/>
      <c r="APP886" s="396"/>
      <c r="APQ886" s="396"/>
      <c r="APR886" s="396"/>
      <c r="APS886" s="396"/>
      <c r="APT886" s="396"/>
      <c r="APU886" s="396"/>
      <c r="APV886" s="396"/>
      <c r="APW886" s="396"/>
      <c r="APX886" s="396"/>
      <c r="APY886" s="396"/>
      <c r="APZ886" s="396"/>
      <c r="AQA886" s="396"/>
      <c r="AQB886" s="396"/>
      <c r="AQC886" s="396"/>
      <c r="AQD886" s="396"/>
      <c r="AQE886" s="396"/>
      <c r="AQF886" s="396"/>
      <c r="AQG886" s="396"/>
      <c r="AQH886" s="396"/>
      <c r="AQI886" s="396"/>
      <c r="AQJ886" s="396"/>
      <c r="AQK886" s="396"/>
      <c r="AQL886" s="396"/>
      <c r="AQM886" s="396"/>
      <c r="AQN886" s="396"/>
      <c r="AQO886" s="396"/>
      <c r="AQP886" s="396"/>
      <c r="AQQ886" s="396"/>
      <c r="AQR886" s="396"/>
      <c r="AQS886" s="396"/>
      <c r="AQT886" s="396"/>
      <c r="AQU886" s="396"/>
      <c r="AQV886" s="396"/>
      <c r="AQW886" s="396"/>
      <c r="AQX886" s="396"/>
      <c r="AQY886" s="396"/>
      <c r="AQZ886" s="396"/>
      <c r="ARA886" s="396"/>
      <c r="ARB886" s="396"/>
      <c r="ARC886" s="396"/>
      <c r="ARD886" s="396"/>
      <c r="ARE886" s="396"/>
      <c r="ARF886" s="396"/>
      <c r="ARG886" s="396"/>
      <c r="ARH886" s="396"/>
      <c r="ARI886" s="396"/>
      <c r="ARJ886" s="396"/>
      <c r="ARK886" s="396"/>
      <c r="ARL886" s="396"/>
      <c r="ARM886" s="396"/>
      <c r="ARN886" s="396"/>
      <c r="ARO886" s="396"/>
      <c r="ARP886" s="396"/>
      <c r="ARQ886" s="396"/>
      <c r="ARR886" s="396"/>
      <c r="ARS886" s="396"/>
      <c r="ART886" s="396"/>
      <c r="ARU886" s="396"/>
      <c r="ARV886" s="396"/>
      <c r="ARW886" s="396"/>
      <c r="ARX886" s="396"/>
      <c r="ARY886" s="396"/>
      <c r="ARZ886" s="396"/>
      <c r="ASA886" s="396"/>
      <c r="ASB886" s="396"/>
      <c r="ASC886" s="396"/>
      <c r="ASD886" s="396"/>
      <c r="ASE886" s="396"/>
      <c r="ASF886" s="396"/>
      <c r="ASG886" s="396"/>
      <c r="ASH886" s="396"/>
      <c r="ASI886" s="396"/>
      <c r="ASJ886" s="396"/>
      <c r="ASK886" s="396"/>
      <c r="ASL886" s="396"/>
      <c r="ASM886" s="396"/>
      <c r="ASN886" s="396"/>
      <c r="ASO886" s="396"/>
      <c r="ASP886" s="396"/>
      <c r="ASQ886" s="396"/>
      <c r="ASR886" s="396"/>
      <c r="ASS886" s="396"/>
      <c r="AST886" s="396"/>
      <c r="ASU886" s="396"/>
      <c r="ASV886" s="396"/>
      <c r="ASW886" s="396"/>
      <c r="ASX886" s="396"/>
      <c r="ASY886" s="396"/>
      <c r="ASZ886" s="396"/>
      <c r="ATA886" s="396"/>
      <c r="ATB886" s="396"/>
      <c r="ATC886" s="396"/>
      <c r="ATD886" s="396"/>
      <c r="ATE886" s="396"/>
      <c r="ATF886" s="396"/>
      <c r="ATG886" s="396"/>
      <c r="ATH886" s="396"/>
      <c r="ATI886" s="396"/>
      <c r="ATJ886" s="396"/>
      <c r="ATK886" s="396"/>
      <c r="ATL886" s="396"/>
      <c r="ATM886" s="396"/>
      <c r="ATN886" s="396"/>
      <c r="ATO886" s="396"/>
      <c r="ATP886" s="396"/>
      <c r="ATQ886" s="396"/>
      <c r="ATR886" s="396"/>
      <c r="ATS886" s="396"/>
      <c r="ATT886" s="396"/>
      <c r="ATU886" s="396"/>
      <c r="ATV886" s="396"/>
      <c r="ATW886" s="396"/>
      <c r="ATX886" s="396"/>
      <c r="ATY886" s="396"/>
      <c r="ATZ886" s="396"/>
      <c r="AUA886" s="396"/>
      <c r="AUB886" s="396"/>
      <c r="AUC886" s="396"/>
      <c r="AUD886" s="396"/>
      <c r="AUE886" s="396"/>
      <c r="AUF886" s="396"/>
      <c r="AUG886" s="396"/>
      <c r="AUH886" s="396"/>
      <c r="AUI886" s="396"/>
      <c r="AUJ886" s="396"/>
      <c r="AUK886" s="396"/>
      <c r="AUL886" s="396"/>
      <c r="AUM886" s="396"/>
      <c r="AUN886" s="396"/>
      <c r="AUO886" s="396"/>
      <c r="AUP886" s="396"/>
      <c r="AUQ886" s="396"/>
      <c r="AUR886" s="396"/>
      <c r="AUS886" s="396"/>
      <c r="AUT886" s="396"/>
      <c r="AUU886" s="396"/>
      <c r="AUV886" s="396"/>
      <c r="AUW886" s="396"/>
      <c r="AUX886" s="396"/>
      <c r="AUY886" s="396"/>
      <c r="AUZ886" s="396"/>
      <c r="AVA886" s="396"/>
      <c r="AVB886" s="396"/>
      <c r="AVC886" s="396"/>
      <c r="AVD886" s="396"/>
      <c r="AVE886" s="396"/>
      <c r="AVF886" s="396"/>
      <c r="AVG886" s="396"/>
      <c r="AVH886" s="396"/>
      <c r="AVI886" s="396"/>
      <c r="AVJ886" s="396"/>
      <c r="AVK886" s="396"/>
      <c r="AVL886" s="396"/>
      <c r="AVM886" s="396"/>
      <c r="AVN886" s="396"/>
      <c r="AVO886" s="396"/>
      <c r="AVP886" s="396"/>
      <c r="AVQ886" s="396"/>
      <c r="AVR886" s="396"/>
      <c r="AVS886" s="396"/>
      <c r="AVT886" s="396"/>
      <c r="AVU886" s="396"/>
      <c r="AVV886" s="396"/>
      <c r="AVW886" s="396"/>
      <c r="AVX886" s="396"/>
      <c r="AVY886" s="396"/>
      <c r="AVZ886" s="396"/>
      <c r="AWA886" s="396"/>
      <c r="AWB886" s="396"/>
      <c r="AWC886" s="396"/>
      <c r="AWD886" s="396"/>
      <c r="AWE886" s="396"/>
      <c r="AWF886" s="396"/>
      <c r="AWG886" s="396"/>
      <c r="AWH886" s="396"/>
      <c r="AWI886" s="396"/>
      <c r="AWJ886" s="396"/>
      <c r="AWK886" s="396"/>
      <c r="AWL886" s="396"/>
      <c r="AWM886" s="396"/>
      <c r="AWN886" s="396"/>
      <c r="AWO886" s="396"/>
      <c r="AWP886" s="396"/>
      <c r="AWQ886" s="396"/>
      <c r="AWR886" s="396"/>
      <c r="AWS886" s="396"/>
      <c r="AWT886" s="396"/>
      <c r="AWU886" s="396"/>
      <c r="AWV886" s="396"/>
      <c r="AWW886" s="396"/>
      <c r="AWX886" s="396"/>
      <c r="AWY886" s="396"/>
      <c r="AWZ886" s="396"/>
      <c r="AXA886" s="396"/>
      <c r="AXB886" s="396"/>
      <c r="AXC886" s="396"/>
      <c r="AXD886" s="396"/>
      <c r="AXE886" s="396"/>
      <c r="AXF886" s="396"/>
      <c r="AXG886" s="396"/>
      <c r="AXH886" s="396"/>
      <c r="AXI886" s="396"/>
      <c r="AXJ886" s="396"/>
      <c r="AXK886" s="396"/>
      <c r="AXL886" s="396"/>
      <c r="AXM886" s="396"/>
      <c r="AXN886" s="396"/>
      <c r="AXO886" s="396"/>
      <c r="AXP886" s="396"/>
      <c r="AXQ886" s="396"/>
      <c r="AXR886" s="396"/>
      <c r="AXS886" s="396"/>
      <c r="AXT886" s="396"/>
      <c r="AXU886" s="396"/>
      <c r="AXV886" s="396"/>
      <c r="AXW886" s="396"/>
      <c r="AXX886" s="396"/>
      <c r="AXY886" s="396"/>
      <c r="AXZ886" s="396"/>
      <c r="AYA886" s="396"/>
      <c r="AYB886" s="396"/>
      <c r="AYC886" s="396"/>
      <c r="AYD886" s="396"/>
      <c r="AYE886" s="396"/>
      <c r="AYF886" s="396"/>
      <c r="AYG886" s="396"/>
      <c r="AYH886" s="396"/>
      <c r="AYI886" s="396"/>
      <c r="AYJ886" s="396"/>
      <c r="AYK886" s="396"/>
      <c r="AYL886" s="396"/>
      <c r="AYM886" s="396"/>
      <c r="AYN886" s="396"/>
      <c r="AYO886" s="396"/>
      <c r="AYP886" s="396"/>
      <c r="AYQ886" s="396"/>
      <c r="AYR886" s="396"/>
      <c r="AYS886" s="396"/>
      <c r="AYT886" s="396"/>
      <c r="AYU886" s="396"/>
      <c r="AYV886" s="396"/>
      <c r="AYW886" s="396"/>
      <c r="AYX886" s="396"/>
      <c r="AYY886" s="396"/>
      <c r="AYZ886" s="396"/>
      <c r="AZA886" s="396"/>
      <c r="AZB886" s="396"/>
      <c r="AZC886" s="396"/>
      <c r="AZD886" s="396"/>
      <c r="AZE886" s="396"/>
      <c r="AZF886" s="396"/>
      <c r="AZG886" s="396"/>
      <c r="AZH886" s="396"/>
      <c r="AZI886" s="396"/>
      <c r="AZJ886" s="396"/>
      <c r="AZK886" s="396"/>
      <c r="AZL886" s="396"/>
      <c r="AZM886" s="396"/>
      <c r="AZN886" s="396"/>
      <c r="AZO886" s="396"/>
      <c r="AZP886" s="396"/>
      <c r="AZQ886" s="396"/>
      <c r="AZR886" s="396"/>
      <c r="AZS886" s="396"/>
      <c r="AZT886" s="396"/>
      <c r="AZU886" s="396"/>
      <c r="AZV886" s="396"/>
      <c r="AZW886" s="396"/>
      <c r="AZX886" s="396"/>
      <c r="AZY886" s="396"/>
      <c r="AZZ886" s="396"/>
      <c r="BAA886" s="396"/>
      <c r="BAB886" s="396"/>
      <c r="BAC886" s="396"/>
      <c r="BAD886" s="396"/>
      <c r="BAE886" s="396"/>
      <c r="BAF886" s="396"/>
      <c r="BAG886" s="396"/>
      <c r="BAH886" s="396"/>
      <c r="BAI886" s="396"/>
      <c r="BAJ886" s="396"/>
      <c r="BAK886" s="396"/>
      <c r="BAL886" s="396"/>
      <c r="BAM886" s="396"/>
      <c r="BAN886" s="396"/>
      <c r="BAO886" s="396"/>
      <c r="BAP886" s="396"/>
      <c r="BAQ886" s="396"/>
      <c r="BAR886" s="396"/>
      <c r="BAS886" s="396"/>
      <c r="BAT886" s="396"/>
      <c r="BAU886" s="396"/>
      <c r="BAV886" s="396"/>
      <c r="BAW886" s="396"/>
      <c r="BAX886" s="396"/>
      <c r="BAY886" s="396"/>
      <c r="BAZ886" s="396"/>
      <c r="BBA886" s="396"/>
      <c r="BBB886" s="396"/>
      <c r="BBC886" s="396"/>
      <c r="BBD886" s="396"/>
      <c r="BBE886" s="396"/>
      <c r="BBF886" s="396"/>
      <c r="BBG886" s="396"/>
      <c r="BBH886" s="396"/>
      <c r="BBI886" s="396"/>
      <c r="BBJ886" s="396"/>
      <c r="BBK886" s="396"/>
      <c r="BBL886" s="396"/>
      <c r="BBM886" s="396"/>
      <c r="BBN886" s="396"/>
      <c r="BBO886" s="396"/>
      <c r="BBP886" s="396"/>
      <c r="BBQ886" s="396"/>
      <c r="BBR886" s="396"/>
      <c r="BBS886" s="396"/>
      <c r="BBT886" s="396"/>
      <c r="BBU886" s="396"/>
      <c r="BBV886" s="396"/>
      <c r="BBW886" s="396"/>
      <c r="BBX886" s="396"/>
      <c r="BBY886" s="396"/>
      <c r="BBZ886" s="396"/>
      <c r="BCA886" s="396"/>
      <c r="BCB886" s="396"/>
      <c r="BCC886" s="396"/>
      <c r="BCD886" s="396"/>
      <c r="BCE886" s="396"/>
      <c r="BCF886" s="396"/>
      <c r="BCG886" s="396"/>
      <c r="BCH886" s="396"/>
      <c r="BCI886" s="396"/>
      <c r="BCJ886" s="396"/>
      <c r="BCK886" s="396"/>
      <c r="BCL886" s="396"/>
      <c r="BCM886" s="396"/>
      <c r="BCN886" s="396"/>
      <c r="BCO886" s="396"/>
      <c r="BCP886" s="396"/>
      <c r="BCQ886" s="396"/>
      <c r="BCR886" s="396"/>
      <c r="BCS886" s="396"/>
      <c r="BCT886" s="396"/>
      <c r="BCU886" s="396"/>
      <c r="BCV886" s="396"/>
      <c r="BCW886" s="396"/>
      <c r="BCX886" s="396"/>
      <c r="BCY886" s="396"/>
      <c r="BCZ886" s="396"/>
      <c r="BDA886" s="396"/>
      <c r="BDB886" s="396"/>
      <c r="BDC886" s="396"/>
      <c r="BDD886" s="396"/>
      <c r="BDE886" s="396"/>
      <c r="BDF886" s="396"/>
      <c r="BDG886" s="396"/>
      <c r="BDH886" s="396"/>
      <c r="BDI886" s="396"/>
      <c r="BDJ886" s="396"/>
      <c r="BDK886" s="396"/>
      <c r="BDL886" s="396"/>
      <c r="BDM886" s="396"/>
      <c r="BDN886" s="396"/>
      <c r="BDO886" s="396"/>
      <c r="BDP886" s="396"/>
      <c r="BDQ886" s="396"/>
      <c r="BDR886" s="396"/>
      <c r="BDS886" s="396"/>
      <c r="BDT886" s="396"/>
      <c r="BDU886" s="396"/>
      <c r="BDV886" s="396"/>
      <c r="BDW886" s="396"/>
      <c r="BDX886" s="396"/>
      <c r="BDY886" s="396"/>
      <c r="BDZ886" s="396"/>
      <c r="BEA886" s="396"/>
      <c r="BEB886" s="396"/>
      <c r="BEC886" s="396"/>
      <c r="BED886" s="396"/>
      <c r="BEE886" s="396"/>
      <c r="BEF886" s="396"/>
      <c r="BEG886" s="396"/>
      <c r="BEH886" s="396"/>
      <c r="BEI886" s="396"/>
      <c r="BEJ886" s="396"/>
      <c r="BEK886" s="396"/>
      <c r="BEL886" s="396"/>
      <c r="BEM886" s="396"/>
      <c r="BEN886" s="396"/>
      <c r="BEO886" s="396"/>
      <c r="BEP886" s="396"/>
      <c r="BEQ886" s="396"/>
      <c r="BER886" s="396"/>
      <c r="BES886" s="396"/>
      <c r="BET886" s="396"/>
      <c r="BEU886" s="396"/>
      <c r="BEV886" s="396"/>
      <c r="BEW886" s="396"/>
      <c r="BEX886" s="396"/>
      <c r="BEY886" s="396"/>
      <c r="BEZ886" s="396"/>
      <c r="BFA886" s="396"/>
      <c r="BFB886" s="396"/>
      <c r="BFC886" s="396"/>
      <c r="BFD886" s="396"/>
      <c r="BFE886" s="396"/>
      <c r="BFF886" s="396"/>
      <c r="BFG886" s="396"/>
      <c r="BFH886" s="396"/>
      <c r="BFI886" s="396"/>
      <c r="BFJ886" s="396"/>
      <c r="BFK886" s="396"/>
      <c r="BFL886" s="396"/>
      <c r="BFM886" s="396"/>
      <c r="BFN886" s="396"/>
      <c r="BFO886" s="396"/>
      <c r="BFP886" s="396"/>
      <c r="BFQ886" s="396"/>
      <c r="BFR886" s="396"/>
      <c r="BFS886" s="396"/>
      <c r="BFT886" s="396"/>
      <c r="BFU886" s="396"/>
      <c r="BFV886" s="396"/>
      <c r="BFW886" s="396"/>
      <c r="BFX886" s="396"/>
      <c r="BFY886" s="396"/>
      <c r="BFZ886" s="396"/>
      <c r="BGA886" s="396"/>
      <c r="BGB886" s="396"/>
      <c r="BGC886" s="396"/>
      <c r="BGD886" s="396"/>
      <c r="BGE886" s="396"/>
      <c r="BGF886" s="396"/>
      <c r="BGG886" s="396"/>
      <c r="BGH886" s="396"/>
      <c r="BGI886" s="396"/>
      <c r="BGJ886" s="396"/>
      <c r="BGK886" s="396"/>
      <c r="BGL886" s="396"/>
      <c r="BGM886" s="396"/>
      <c r="BGN886" s="396"/>
      <c r="BGO886" s="396"/>
      <c r="BGP886" s="396"/>
      <c r="BGQ886" s="396"/>
      <c r="BGR886" s="396"/>
      <c r="BGS886" s="396"/>
      <c r="BGT886" s="396"/>
      <c r="BGU886" s="396"/>
      <c r="BGV886" s="396"/>
      <c r="BGW886" s="396"/>
      <c r="BGX886" s="396"/>
      <c r="BGY886" s="396"/>
      <c r="BGZ886" s="396"/>
      <c r="BHA886" s="396"/>
      <c r="BHB886" s="396"/>
      <c r="BHC886" s="396"/>
      <c r="BHD886" s="396"/>
      <c r="BHE886" s="396"/>
      <c r="BHF886" s="396"/>
      <c r="BHG886" s="396"/>
      <c r="BHH886" s="396"/>
      <c r="BHI886" s="396"/>
      <c r="BHJ886" s="396"/>
      <c r="BHK886" s="396"/>
      <c r="BHL886" s="396"/>
      <c r="BHM886" s="396"/>
      <c r="BHN886" s="396"/>
      <c r="BHO886" s="396"/>
      <c r="BHP886" s="396"/>
      <c r="BHQ886" s="396"/>
      <c r="BHR886" s="396"/>
      <c r="BHS886" s="396"/>
      <c r="BHT886" s="396"/>
      <c r="BHU886" s="396"/>
      <c r="BHV886" s="396"/>
      <c r="BHW886" s="396"/>
      <c r="BHX886" s="396"/>
      <c r="BHY886" s="396"/>
      <c r="BHZ886" s="396"/>
      <c r="BIA886" s="396"/>
      <c r="BIB886" s="396"/>
      <c r="BIC886" s="396"/>
      <c r="BID886" s="396"/>
      <c r="BIE886" s="396"/>
      <c r="BIF886" s="396"/>
      <c r="BIG886" s="396"/>
      <c r="BIH886" s="396"/>
      <c r="BII886" s="396"/>
      <c r="BIJ886" s="396"/>
      <c r="BIK886" s="396"/>
      <c r="BIL886" s="396"/>
      <c r="BIM886" s="396"/>
      <c r="BIN886" s="396"/>
      <c r="BIO886" s="396"/>
      <c r="BIP886" s="396"/>
      <c r="BIQ886" s="396"/>
      <c r="BIR886" s="396"/>
      <c r="BIS886" s="396"/>
      <c r="BIT886" s="396"/>
      <c r="BIU886" s="396"/>
      <c r="BIV886" s="396"/>
      <c r="BIW886" s="396"/>
      <c r="BIX886" s="396"/>
      <c r="BIY886" s="396"/>
      <c r="BIZ886" s="396"/>
      <c r="BJA886" s="396"/>
      <c r="BJB886" s="396"/>
      <c r="BJC886" s="396"/>
      <c r="BJD886" s="396"/>
      <c r="BJE886" s="396"/>
      <c r="BJF886" s="396"/>
      <c r="BJG886" s="396"/>
      <c r="BJH886" s="396"/>
      <c r="BJI886" s="396"/>
      <c r="BJJ886" s="396"/>
      <c r="BJK886" s="396"/>
      <c r="BJL886" s="396"/>
      <c r="BJM886" s="396"/>
      <c r="BJN886" s="396"/>
      <c r="BJO886" s="396"/>
      <c r="BJP886" s="396"/>
      <c r="BJQ886" s="396"/>
      <c r="BJR886" s="396"/>
      <c r="BJS886" s="396"/>
      <c r="BJT886" s="396"/>
      <c r="BJU886" s="396"/>
      <c r="BJV886" s="396"/>
      <c r="BJW886" s="396"/>
      <c r="BJX886" s="396"/>
      <c r="BJY886" s="396"/>
      <c r="BJZ886" s="396"/>
      <c r="BKA886" s="396"/>
      <c r="BKB886" s="396"/>
      <c r="BKC886" s="396"/>
      <c r="BKD886" s="396"/>
      <c r="BKE886" s="396"/>
      <c r="BKF886" s="396"/>
      <c r="BKG886" s="396"/>
      <c r="BKH886" s="396"/>
      <c r="BKI886" s="396"/>
      <c r="BKJ886" s="396"/>
      <c r="BKK886" s="396"/>
      <c r="BKL886" s="396"/>
      <c r="BKM886" s="396"/>
      <c r="BKN886" s="396"/>
      <c r="BKO886" s="396"/>
      <c r="BKP886" s="396"/>
      <c r="BKQ886" s="396"/>
      <c r="BKR886" s="396"/>
      <c r="BKS886" s="396"/>
      <c r="BKT886" s="396"/>
      <c r="BKU886" s="396"/>
      <c r="BKV886" s="396"/>
      <c r="BKW886" s="396"/>
      <c r="BKX886" s="396"/>
      <c r="BKY886" s="396"/>
      <c r="BKZ886" s="396"/>
      <c r="BLA886" s="396"/>
      <c r="BLB886" s="396"/>
      <c r="BLC886" s="396"/>
      <c r="BLD886" s="396"/>
      <c r="BLE886" s="396"/>
      <c r="BLF886" s="396"/>
      <c r="BLG886" s="396"/>
      <c r="BLH886" s="396"/>
      <c r="BLI886" s="396"/>
      <c r="BLJ886" s="396"/>
      <c r="BLK886" s="396"/>
      <c r="BLL886" s="396"/>
      <c r="BLM886" s="396"/>
      <c r="BLN886" s="396"/>
      <c r="BLO886" s="396"/>
      <c r="BLP886" s="396"/>
      <c r="BLQ886" s="396"/>
      <c r="BLR886" s="396"/>
      <c r="BLS886" s="396"/>
      <c r="BLT886" s="396"/>
      <c r="BLU886" s="396"/>
      <c r="BLV886" s="396"/>
      <c r="BLW886" s="396"/>
      <c r="BLX886" s="396"/>
      <c r="BLY886" s="396"/>
      <c r="BLZ886" s="396"/>
      <c r="BMA886" s="396"/>
      <c r="BMB886" s="396"/>
      <c r="BMC886" s="396"/>
      <c r="BMD886" s="396"/>
      <c r="BME886" s="396"/>
      <c r="BMF886" s="396"/>
      <c r="BMG886" s="396"/>
      <c r="BMH886" s="396"/>
      <c r="BMI886" s="396"/>
      <c r="BMJ886" s="396"/>
      <c r="BMK886" s="396"/>
      <c r="BML886" s="396"/>
      <c r="BMM886" s="396"/>
      <c r="BMN886" s="396"/>
      <c r="BMO886" s="396"/>
      <c r="BMP886" s="396"/>
      <c r="BMQ886" s="396"/>
      <c r="BMR886" s="396"/>
      <c r="BMS886" s="396"/>
      <c r="BMT886" s="396"/>
      <c r="BMU886" s="396"/>
      <c r="BMV886" s="396"/>
      <c r="BMW886" s="396"/>
      <c r="BMX886" s="396"/>
      <c r="BMY886" s="396"/>
      <c r="BMZ886" s="396"/>
      <c r="BNA886" s="396"/>
      <c r="BNB886" s="396"/>
      <c r="BNC886" s="396"/>
      <c r="BND886" s="396"/>
      <c r="BNE886" s="396"/>
      <c r="BNF886" s="396"/>
      <c r="BNG886" s="396"/>
      <c r="BNH886" s="396"/>
      <c r="BNI886" s="396"/>
      <c r="BNJ886" s="396"/>
      <c r="BNK886" s="396"/>
      <c r="BNL886" s="396"/>
      <c r="BNM886" s="396"/>
      <c r="BNN886" s="396"/>
      <c r="BNO886" s="396"/>
      <c r="BNP886" s="396"/>
      <c r="BNQ886" s="396"/>
      <c r="BNR886" s="396"/>
      <c r="BNS886" s="396"/>
      <c r="BNT886" s="396"/>
      <c r="BNU886" s="396"/>
      <c r="BNV886" s="396"/>
      <c r="BNW886" s="396"/>
      <c r="BNX886" s="396"/>
      <c r="BNY886" s="396"/>
      <c r="BNZ886" s="396"/>
      <c r="BOA886" s="396"/>
      <c r="BOB886" s="396"/>
      <c r="BOC886" s="396"/>
      <c r="BOD886" s="396"/>
      <c r="BOE886" s="396"/>
      <c r="BOF886" s="396"/>
      <c r="BOG886" s="396"/>
      <c r="BOH886" s="396"/>
      <c r="BOI886" s="396"/>
      <c r="BOJ886" s="396"/>
      <c r="BOK886" s="396"/>
      <c r="BOL886" s="396"/>
      <c r="BOM886" s="396"/>
      <c r="BON886" s="396"/>
      <c r="BOO886" s="396"/>
      <c r="BOP886" s="396"/>
      <c r="BOQ886" s="396"/>
      <c r="BOR886" s="396"/>
      <c r="BOS886" s="396"/>
      <c r="BOT886" s="396"/>
      <c r="BOU886" s="396"/>
      <c r="BOV886" s="396"/>
      <c r="BOW886" s="396"/>
      <c r="BOX886" s="396"/>
      <c r="BOY886" s="396"/>
      <c r="BOZ886" s="396"/>
      <c r="BPA886" s="396"/>
      <c r="BPB886" s="396"/>
      <c r="BPC886" s="396"/>
      <c r="BPD886" s="396"/>
      <c r="BPE886" s="396"/>
      <c r="BPF886" s="396"/>
      <c r="BPG886" s="396"/>
      <c r="BPH886" s="396"/>
      <c r="BPI886" s="396"/>
      <c r="BPJ886" s="396"/>
      <c r="BPK886" s="396"/>
      <c r="BPL886" s="396"/>
      <c r="BPM886" s="396"/>
      <c r="BPN886" s="396"/>
      <c r="BPO886" s="396"/>
      <c r="BPP886" s="396"/>
      <c r="BPQ886" s="396"/>
      <c r="BPR886" s="396"/>
      <c r="BPS886" s="396"/>
      <c r="BPT886" s="396"/>
      <c r="BPU886" s="396"/>
      <c r="BPV886" s="396"/>
      <c r="BPW886" s="396"/>
      <c r="BPX886" s="396"/>
      <c r="BPY886" s="396"/>
      <c r="BPZ886" s="396"/>
      <c r="BQA886" s="396"/>
      <c r="BQB886" s="396"/>
      <c r="BQC886" s="396"/>
      <c r="BQD886" s="396"/>
      <c r="BQE886" s="396"/>
      <c r="BQF886" s="396"/>
      <c r="BQG886" s="396"/>
      <c r="BQH886" s="396"/>
      <c r="BQI886" s="396"/>
      <c r="BQJ886" s="396"/>
      <c r="BQK886" s="396"/>
      <c r="BQL886" s="396"/>
      <c r="BQM886" s="396"/>
      <c r="BQN886" s="396"/>
      <c r="BQO886" s="396"/>
      <c r="BQP886" s="396"/>
      <c r="BQQ886" s="396"/>
      <c r="BQR886" s="396"/>
      <c r="BQS886" s="396"/>
      <c r="BQT886" s="396"/>
      <c r="BQU886" s="396"/>
      <c r="BQV886" s="396"/>
      <c r="BQW886" s="396"/>
      <c r="BQX886" s="396"/>
      <c r="BQY886" s="396"/>
      <c r="BQZ886" s="396"/>
      <c r="BRA886" s="396"/>
      <c r="BRB886" s="396"/>
      <c r="BRC886" s="396"/>
      <c r="BRD886" s="396"/>
      <c r="BRE886" s="396"/>
      <c r="BRF886" s="396"/>
      <c r="BRG886" s="396"/>
      <c r="BRH886" s="396"/>
      <c r="BRI886" s="396"/>
      <c r="BRJ886" s="396"/>
      <c r="BRK886" s="396"/>
      <c r="BRL886" s="396"/>
      <c r="BRM886" s="396"/>
      <c r="BRN886" s="396"/>
      <c r="BRO886" s="396"/>
      <c r="BRP886" s="396"/>
      <c r="BRQ886" s="396"/>
      <c r="BRR886" s="396"/>
      <c r="BRS886" s="396"/>
      <c r="BRT886" s="396"/>
      <c r="BRU886" s="396"/>
      <c r="BRV886" s="396"/>
      <c r="BRW886" s="396"/>
      <c r="BRX886" s="396"/>
      <c r="BRY886" s="396"/>
      <c r="BRZ886" s="396"/>
      <c r="BSA886" s="396"/>
      <c r="BSB886" s="396"/>
      <c r="BSC886" s="396"/>
      <c r="BSD886" s="396"/>
      <c r="BSE886" s="396"/>
      <c r="BSF886" s="396"/>
      <c r="BSG886" s="396"/>
      <c r="BSH886" s="396"/>
      <c r="BSI886" s="396"/>
      <c r="BSJ886" s="396"/>
      <c r="BSK886" s="396"/>
      <c r="BSL886" s="396"/>
      <c r="BSM886" s="396"/>
      <c r="BSN886" s="396"/>
      <c r="BSO886" s="396"/>
      <c r="BSP886" s="396"/>
      <c r="BSQ886" s="396"/>
      <c r="BSR886" s="396"/>
      <c r="BSS886" s="396"/>
      <c r="BST886" s="396"/>
      <c r="BSU886" s="396"/>
      <c r="BSV886" s="396"/>
      <c r="BSW886" s="396"/>
      <c r="BSX886" s="396"/>
      <c r="BSY886" s="396"/>
      <c r="BSZ886" s="396"/>
      <c r="BTA886" s="396"/>
      <c r="BTB886" s="396"/>
      <c r="BTC886" s="396"/>
      <c r="BTD886" s="396"/>
      <c r="BTE886" s="396"/>
      <c r="BTF886" s="396"/>
      <c r="BTG886" s="396"/>
      <c r="BTH886" s="396"/>
      <c r="BTI886" s="396"/>
      <c r="BTJ886" s="396"/>
      <c r="BTK886" s="396"/>
      <c r="BTL886" s="396"/>
      <c r="BTM886" s="396"/>
      <c r="BTN886" s="396"/>
      <c r="BTO886" s="396"/>
      <c r="BTP886" s="396"/>
      <c r="BTQ886" s="396"/>
      <c r="BTR886" s="396"/>
      <c r="BTS886" s="396"/>
      <c r="BTT886" s="396"/>
      <c r="BTU886" s="396"/>
      <c r="BTV886" s="396"/>
      <c r="BTW886" s="396"/>
      <c r="BTX886" s="396"/>
      <c r="BTY886" s="396"/>
      <c r="BTZ886" s="396"/>
      <c r="BUA886" s="396"/>
      <c r="BUB886" s="396"/>
      <c r="BUC886" s="396"/>
      <c r="BUD886" s="396"/>
      <c r="BUE886" s="396"/>
      <c r="BUF886" s="396"/>
      <c r="BUG886" s="396"/>
      <c r="BUH886" s="396"/>
      <c r="BUI886" s="396"/>
      <c r="BUJ886" s="396"/>
      <c r="BUK886" s="396"/>
      <c r="BUL886" s="396"/>
      <c r="BUM886" s="396"/>
      <c r="BUN886" s="396"/>
      <c r="BUO886" s="396"/>
      <c r="BUP886" s="396"/>
      <c r="BUQ886" s="396"/>
      <c r="BUR886" s="396"/>
      <c r="BUS886" s="396"/>
      <c r="BUT886" s="396"/>
      <c r="BUU886" s="396"/>
      <c r="BUV886" s="396"/>
      <c r="BUW886" s="396"/>
      <c r="BUX886" s="396"/>
      <c r="BUY886" s="396"/>
      <c r="BUZ886" s="396"/>
      <c r="BVA886" s="396"/>
      <c r="BVB886" s="396"/>
      <c r="BVC886" s="396"/>
      <c r="BVD886" s="396"/>
      <c r="BVE886" s="396"/>
      <c r="BVF886" s="396"/>
      <c r="BVG886" s="396"/>
      <c r="BVH886" s="396"/>
      <c r="BVI886" s="396"/>
      <c r="BVJ886" s="396"/>
      <c r="BVK886" s="396"/>
      <c r="BVL886" s="396"/>
      <c r="BVM886" s="396"/>
      <c r="BVN886" s="396"/>
      <c r="BVO886" s="396"/>
      <c r="BVP886" s="396"/>
      <c r="BVQ886" s="396"/>
      <c r="BVR886" s="396"/>
      <c r="BVS886" s="396"/>
      <c r="BVT886" s="396"/>
      <c r="BVU886" s="396"/>
      <c r="BVV886" s="396"/>
      <c r="BVW886" s="396"/>
      <c r="BVX886" s="396"/>
      <c r="BVY886" s="396"/>
      <c r="BVZ886" s="396"/>
      <c r="BWA886" s="396"/>
      <c r="BWB886" s="396"/>
      <c r="BWC886" s="396"/>
      <c r="BWD886" s="396"/>
      <c r="BWE886" s="396"/>
      <c r="BWF886" s="396"/>
      <c r="BWG886" s="396"/>
      <c r="BWH886" s="396"/>
      <c r="BWI886" s="396"/>
      <c r="BWJ886" s="396"/>
      <c r="BWK886" s="396"/>
      <c r="BWL886" s="396"/>
      <c r="BWM886" s="396"/>
      <c r="BWN886" s="396"/>
      <c r="BWO886" s="396"/>
      <c r="BWP886" s="396"/>
      <c r="BWQ886" s="396"/>
      <c r="BWR886" s="396"/>
      <c r="BWS886" s="396"/>
      <c r="BWT886" s="396"/>
      <c r="BWU886" s="396"/>
      <c r="BWV886" s="396"/>
      <c r="BWW886" s="396"/>
      <c r="BWX886" s="396"/>
      <c r="BWY886" s="396"/>
      <c r="BWZ886" s="396"/>
      <c r="BXA886" s="396"/>
      <c r="BXB886" s="396"/>
      <c r="BXC886" s="396"/>
      <c r="BXD886" s="396"/>
      <c r="BXE886" s="396"/>
      <c r="BXF886" s="396"/>
      <c r="BXG886" s="396"/>
      <c r="BXH886" s="396"/>
      <c r="BXI886" s="396"/>
      <c r="BXJ886" s="396"/>
      <c r="BXK886" s="396"/>
      <c r="BXL886" s="396"/>
      <c r="BXM886" s="396"/>
      <c r="BXN886" s="396"/>
      <c r="BXO886" s="396"/>
      <c r="BXP886" s="396"/>
      <c r="BXQ886" s="396"/>
      <c r="BXR886" s="396"/>
      <c r="BXS886" s="396"/>
      <c r="BXT886" s="396"/>
      <c r="BXU886" s="396"/>
      <c r="BXV886" s="396"/>
      <c r="BXW886" s="396"/>
      <c r="BXX886" s="396"/>
      <c r="BXY886" s="396"/>
      <c r="BXZ886" s="396"/>
      <c r="BYA886" s="396"/>
      <c r="BYB886" s="396"/>
      <c r="BYC886" s="396"/>
      <c r="BYD886" s="396"/>
      <c r="BYE886" s="396"/>
      <c r="BYF886" s="396"/>
      <c r="BYG886" s="396"/>
      <c r="BYH886" s="396"/>
      <c r="BYI886" s="396"/>
      <c r="BYJ886" s="396"/>
      <c r="BYK886" s="396"/>
      <c r="BYL886" s="396"/>
      <c r="BYM886" s="396"/>
      <c r="BYN886" s="396"/>
      <c r="BYO886" s="396"/>
      <c r="BYP886" s="396"/>
      <c r="BYQ886" s="396"/>
      <c r="BYR886" s="396"/>
      <c r="BYS886" s="396"/>
      <c r="BYT886" s="396"/>
      <c r="BYU886" s="396"/>
      <c r="BYV886" s="396"/>
      <c r="BYW886" s="396"/>
      <c r="BYX886" s="396"/>
      <c r="BYY886" s="396"/>
      <c r="BYZ886" s="396"/>
      <c r="BZA886" s="396"/>
      <c r="BZB886" s="396"/>
      <c r="BZC886" s="396"/>
      <c r="BZD886" s="396"/>
      <c r="BZE886" s="396"/>
      <c r="BZF886" s="396"/>
      <c r="BZG886" s="396"/>
      <c r="BZH886" s="396"/>
      <c r="BZI886" s="396"/>
      <c r="BZJ886" s="396"/>
      <c r="BZK886" s="396"/>
      <c r="BZL886" s="396"/>
      <c r="BZM886" s="396"/>
      <c r="BZN886" s="396"/>
      <c r="BZO886" s="396"/>
      <c r="BZP886" s="396"/>
      <c r="BZQ886" s="396"/>
      <c r="BZR886" s="396"/>
      <c r="BZS886" s="396"/>
      <c r="BZT886" s="396"/>
      <c r="BZU886" s="396"/>
      <c r="BZV886" s="396"/>
      <c r="BZW886" s="396"/>
      <c r="BZX886" s="396"/>
      <c r="BZY886" s="396"/>
      <c r="BZZ886" s="396"/>
      <c r="CAA886" s="396"/>
      <c r="CAB886" s="396"/>
      <c r="CAC886" s="396"/>
      <c r="CAD886" s="396"/>
      <c r="CAE886" s="396"/>
      <c r="CAF886" s="396"/>
      <c r="CAG886" s="396"/>
      <c r="CAH886" s="396"/>
      <c r="CAI886" s="396"/>
      <c r="CAJ886" s="396"/>
      <c r="CAK886" s="396"/>
      <c r="CAL886" s="396"/>
      <c r="CAM886" s="396"/>
      <c r="CAN886" s="396"/>
      <c r="CAO886" s="396"/>
      <c r="CAP886" s="396"/>
      <c r="CAQ886" s="396"/>
      <c r="CAR886" s="396"/>
      <c r="CAS886" s="396"/>
      <c r="CAT886" s="396"/>
      <c r="CAU886" s="396"/>
      <c r="CAV886" s="396"/>
      <c r="CAW886" s="396"/>
      <c r="CAX886" s="396"/>
      <c r="CAY886" s="396"/>
      <c r="CAZ886" s="396"/>
      <c r="CBA886" s="396"/>
      <c r="CBB886" s="396"/>
      <c r="CBC886" s="396"/>
      <c r="CBD886" s="396"/>
      <c r="CBE886" s="396"/>
      <c r="CBF886" s="396"/>
      <c r="CBG886" s="396"/>
      <c r="CBH886" s="396"/>
      <c r="CBI886" s="396"/>
      <c r="CBJ886" s="396"/>
      <c r="CBK886" s="396"/>
      <c r="CBL886" s="396"/>
      <c r="CBM886" s="396"/>
      <c r="CBN886" s="396"/>
      <c r="CBO886" s="396"/>
      <c r="CBP886" s="396"/>
      <c r="CBQ886" s="396"/>
      <c r="CBR886" s="396"/>
      <c r="CBS886" s="396"/>
      <c r="CBT886" s="396"/>
      <c r="CBU886" s="396"/>
      <c r="CBV886" s="396"/>
      <c r="CBW886" s="396"/>
      <c r="CBX886" s="396"/>
      <c r="CBY886" s="396"/>
      <c r="CBZ886" s="396"/>
      <c r="CCA886" s="396"/>
      <c r="CCB886" s="396"/>
      <c r="CCC886" s="396"/>
      <c r="CCD886" s="396"/>
      <c r="CCE886" s="396"/>
      <c r="CCF886" s="396"/>
      <c r="CCG886" s="396"/>
      <c r="CCH886" s="396"/>
      <c r="CCI886" s="396"/>
      <c r="CCJ886" s="396"/>
      <c r="CCK886" s="396"/>
      <c r="CCL886" s="396"/>
      <c r="CCM886" s="396"/>
      <c r="CCN886" s="396"/>
      <c r="CCO886" s="396"/>
      <c r="CCP886" s="396"/>
      <c r="CCQ886" s="396"/>
      <c r="CCR886" s="396"/>
      <c r="CCS886" s="396"/>
      <c r="CCT886" s="396"/>
      <c r="CCU886" s="396"/>
      <c r="CCV886" s="396"/>
      <c r="CCW886" s="396"/>
      <c r="CCX886" s="396"/>
      <c r="CCY886" s="396"/>
      <c r="CCZ886" s="396"/>
      <c r="CDA886" s="396"/>
      <c r="CDB886" s="396"/>
      <c r="CDC886" s="396"/>
      <c r="CDD886" s="396"/>
      <c r="CDE886" s="396"/>
      <c r="CDF886" s="396"/>
      <c r="CDG886" s="396"/>
      <c r="CDH886" s="396"/>
      <c r="CDI886" s="396"/>
      <c r="CDJ886" s="396"/>
      <c r="CDK886" s="396"/>
      <c r="CDL886" s="396"/>
      <c r="CDM886" s="396"/>
      <c r="CDN886" s="396"/>
      <c r="CDO886" s="396"/>
      <c r="CDP886" s="396"/>
      <c r="CDQ886" s="396"/>
      <c r="CDR886" s="396"/>
      <c r="CDS886" s="396"/>
      <c r="CDT886" s="396"/>
      <c r="CDU886" s="396"/>
      <c r="CDV886" s="396"/>
      <c r="CDW886" s="396"/>
      <c r="CDX886" s="396"/>
      <c r="CDY886" s="396"/>
      <c r="CDZ886" s="396"/>
      <c r="CEA886" s="396"/>
      <c r="CEB886" s="396"/>
      <c r="CEC886" s="396"/>
      <c r="CED886" s="396"/>
      <c r="CEE886" s="396"/>
      <c r="CEF886" s="396"/>
      <c r="CEG886" s="396"/>
      <c r="CEH886" s="396"/>
      <c r="CEI886" s="396"/>
      <c r="CEJ886" s="396"/>
      <c r="CEK886" s="396"/>
      <c r="CEL886" s="396"/>
      <c r="CEM886" s="396"/>
      <c r="CEN886" s="396"/>
      <c r="CEO886" s="396"/>
      <c r="CEP886" s="396"/>
      <c r="CEQ886" s="396"/>
      <c r="CER886" s="396"/>
      <c r="CES886" s="396"/>
      <c r="CET886" s="396"/>
      <c r="CEU886" s="396"/>
      <c r="CEV886" s="396"/>
      <c r="CEW886" s="396"/>
      <c r="CEX886" s="396"/>
      <c r="CEY886" s="396"/>
      <c r="CEZ886" s="396"/>
      <c r="CFA886" s="396"/>
      <c r="CFB886" s="396"/>
      <c r="CFC886" s="396"/>
      <c r="CFD886" s="396"/>
      <c r="CFE886" s="396"/>
      <c r="CFF886" s="396"/>
      <c r="CFG886" s="396"/>
      <c r="CFH886" s="396"/>
      <c r="CFI886" s="396"/>
      <c r="CFJ886" s="396"/>
      <c r="CFK886" s="396"/>
      <c r="CFL886" s="396"/>
      <c r="CFM886" s="396"/>
      <c r="CFN886" s="396"/>
      <c r="CFO886" s="396"/>
      <c r="CFP886" s="396"/>
      <c r="CFQ886" s="396"/>
      <c r="CFR886" s="396"/>
      <c r="CFS886" s="396"/>
      <c r="CFT886" s="396"/>
      <c r="CFU886" s="396"/>
      <c r="CFV886" s="396"/>
      <c r="CFW886" s="396"/>
      <c r="CFX886" s="396"/>
      <c r="CFY886" s="396"/>
      <c r="CFZ886" s="396"/>
      <c r="CGA886" s="396"/>
      <c r="CGB886" s="396"/>
      <c r="CGC886" s="396"/>
      <c r="CGD886" s="396"/>
      <c r="CGE886" s="396"/>
      <c r="CGF886" s="396"/>
      <c r="CGG886" s="396"/>
      <c r="CGH886" s="396"/>
      <c r="CGI886" s="396"/>
      <c r="CGJ886" s="396"/>
      <c r="CGK886" s="396"/>
      <c r="CGL886" s="396"/>
      <c r="CGM886" s="396"/>
      <c r="CGN886" s="396"/>
      <c r="CGO886" s="396"/>
      <c r="CGP886" s="396"/>
      <c r="CGQ886" s="396"/>
      <c r="CGR886" s="396"/>
      <c r="CGS886" s="396"/>
      <c r="CGT886" s="396"/>
      <c r="CGU886" s="396"/>
      <c r="CGV886" s="396"/>
      <c r="CGW886" s="396"/>
      <c r="CGX886" s="396"/>
      <c r="CGY886" s="396"/>
      <c r="CGZ886" s="396"/>
      <c r="CHA886" s="396"/>
      <c r="CHB886" s="396"/>
      <c r="CHC886" s="396"/>
      <c r="CHD886" s="396"/>
      <c r="CHE886" s="396"/>
      <c r="CHF886" s="396"/>
      <c r="CHG886" s="396"/>
      <c r="CHH886" s="396"/>
      <c r="CHI886" s="396"/>
      <c r="CHJ886" s="396"/>
      <c r="CHK886" s="396"/>
      <c r="CHL886" s="396"/>
      <c r="CHM886" s="396"/>
      <c r="CHN886" s="396"/>
      <c r="CHO886" s="396"/>
      <c r="CHP886" s="396"/>
      <c r="CHQ886" s="396"/>
      <c r="CHR886" s="396"/>
      <c r="CHS886" s="396"/>
      <c r="CHT886" s="396"/>
      <c r="CHU886" s="396"/>
      <c r="CHV886" s="396"/>
      <c r="CHW886" s="396"/>
      <c r="CHX886" s="396"/>
      <c r="CHY886" s="396"/>
      <c r="CHZ886" s="396"/>
      <c r="CIA886" s="396"/>
      <c r="CIB886" s="396"/>
      <c r="CIC886" s="396"/>
      <c r="CID886" s="396"/>
      <c r="CIE886" s="396"/>
      <c r="CIF886" s="396"/>
      <c r="CIG886" s="396"/>
      <c r="CIH886" s="396"/>
      <c r="CII886" s="396"/>
      <c r="CIJ886" s="396"/>
      <c r="CIK886" s="396"/>
      <c r="CIL886" s="396"/>
      <c r="CIM886" s="396"/>
      <c r="CIN886" s="396"/>
      <c r="CIO886" s="396"/>
      <c r="CIP886" s="396"/>
      <c r="CIQ886" s="396"/>
      <c r="CIR886" s="396"/>
      <c r="CIS886" s="396"/>
      <c r="CIT886" s="396"/>
      <c r="CIU886" s="396"/>
      <c r="CIV886" s="396"/>
      <c r="CIW886" s="396"/>
      <c r="CIX886" s="396"/>
      <c r="CIY886" s="396"/>
      <c r="CIZ886" s="396"/>
      <c r="CJA886" s="396"/>
      <c r="CJB886" s="396"/>
      <c r="CJC886" s="396"/>
      <c r="CJD886" s="396"/>
      <c r="CJE886" s="396"/>
      <c r="CJF886" s="396"/>
      <c r="CJG886" s="396"/>
      <c r="CJH886" s="396"/>
      <c r="CJI886" s="396"/>
      <c r="CJJ886" s="396"/>
      <c r="CJK886" s="396"/>
      <c r="CJL886" s="396"/>
      <c r="CJM886" s="396"/>
      <c r="CJN886" s="396"/>
      <c r="CJO886" s="396"/>
      <c r="CJP886" s="396"/>
      <c r="CJQ886" s="396"/>
      <c r="CJR886" s="396"/>
      <c r="CJS886" s="396"/>
      <c r="CJT886" s="396"/>
      <c r="CJU886" s="396"/>
      <c r="CJV886" s="396"/>
      <c r="CJW886" s="396"/>
      <c r="CJX886" s="396"/>
      <c r="CJY886" s="396"/>
      <c r="CJZ886" s="396"/>
      <c r="CKA886" s="396"/>
      <c r="CKB886" s="396"/>
      <c r="CKC886" s="396"/>
      <c r="CKD886" s="396"/>
      <c r="CKE886" s="396"/>
      <c r="CKF886" s="396"/>
      <c r="CKG886" s="396"/>
      <c r="CKH886" s="396"/>
      <c r="CKI886" s="396"/>
      <c r="CKJ886" s="396"/>
      <c r="CKK886" s="396"/>
      <c r="CKL886" s="396"/>
      <c r="CKM886" s="396"/>
      <c r="CKN886" s="396"/>
      <c r="CKO886" s="396"/>
      <c r="CKP886" s="396"/>
      <c r="CKQ886" s="396"/>
      <c r="CKR886" s="396"/>
      <c r="CKS886" s="396"/>
      <c r="CKT886" s="396"/>
      <c r="CKU886" s="396"/>
      <c r="CKV886" s="396"/>
      <c r="CKW886" s="396"/>
      <c r="CKX886" s="396"/>
      <c r="CKY886" s="396"/>
      <c r="CKZ886" s="396"/>
      <c r="CLA886" s="396"/>
      <c r="CLB886" s="396"/>
      <c r="CLC886" s="396"/>
      <c r="CLD886" s="396"/>
      <c r="CLE886" s="396"/>
      <c r="CLF886" s="396"/>
      <c r="CLG886" s="396"/>
      <c r="CLH886" s="396"/>
      <c r="CLI886" s="396"/>
      <c r="CLJ886" s="396"/>
      <c r="CLK886" s="396"/>
      <c r="CLL886" s="396"/>
      <c r="CLM886" s="396"/>
      <c r="CLN886" s="396"/>
      <c r="CLO886" s="396"/>
      <c r="CLP886" s="396"/>
      <c r="CLQ886" s="396"/>
      <c r="CLR886" s="396"/>
      <c r="CLS886" s="396"/>
      <c r="CLT886" s="396"/>
      <c r="CLU886" s="396"/>
      <c r="CLV886" s="396"/>
      <c r="CLW886" s="396"/>
      <c r="CLX886" s="396"/>
      <c r="CLY886" s="396"/>
      <c r="CLZ886" s="396"/>
      <c r="CMA886" s="396"/>
      <c r="CMB886" s="396"/>
      <c r="CMC886" s="396"/>
      <c r="CMD886" s="396"/>
      <c r="CME886" s="396"/>
      <c r="CMF886" s="396"/>
      <c r="CMG886" s="396"/>
      <c r="CMH886" s="396"/>
      <c r="CMI886" s="396"/>
      <c r="CMJ886" s="396"/>
      <c r="CMK886" s="396"/>
      <c r="CML886" s="396"/>
      <c r="CMM886" s="396"/>
      <c r="CMN886" s="396"/>
      <c r="CMO886" s="396"/>
      <c r="CMP886" s="396"/>
      <c r="CMQ886" s="396"/>
      <c r="CMR886" s="396"/>
      <c r="CMS886" s="396"/>
      <c r="CMT886" s="396"/>
      <c r="CMU886" s="396"/>
      <c r="CMV886" s="396"/>
      <c r="CMW886" s="396"/>
      <c r="CMX886" s="396"/>
      <c r="CMY886" s="396"/>
      <c r="CMZ886" s="396"/>
      <c r="CNA886" s="396"/>
      <c r="CNB886" s="396"/>
      <c r="CNC886" s="396"/>
      <c r="CND886" s="396"/>
      <c r="CNE886" s="396"/>
      <c r="CNF886" s="396"/>
      <c r="CNG886" s="396"/>
      <c r="CNH886" s="396"/>
      <c r="CNI886" s="396"/>
      <c r="CNJ886" s="396"/>
      <c r="CNK886" s="396"/>
      <c r="CNL886" s="396"/>
      <c r="CNM886" s="396"/>
      <c r="CNN886" s="396"/>
      <c r="CNO886" s="396"/>
      <c r="CNP886" s="396"/>
      <c r="CNQ886" s="396"/>
      <c r="CNR886" s="396"/>
      <c r="CNS886" s="396"/>
      <c r="CNT886" s="396"/>
      <c r="CNU886" s="396"/>
      <c r="CNV886" s="396"/>
      <c r="CNW886" s="396"/>
      <c r="CNX886" s="396"/>
      <c r="CNY886" s="396"/>
      <c r="CNZ886" s="396"/>
      <c r="COA886" s="396"/>
      <c r="COB886" s="396"/>
      <c r="COC886" s="396"/>
      <c r="COD886" s="396"/>
      <c r="COE886" s="396"/>
      <c r="COF886" s="396"/>
      <c r="COG886" s="396"/>
      <c r="COH886" s="396"/>
      <c r="COI886" s="396"/>
      <c r="COJ886" s="396"/>
      <c r="COK886" s="396"/>
      <c r="COL886" s="396"/>
      <c r="COM886" s="396"/>
      <c r="CON886" s="396"/>
      <c r="COO886" s="396"/>
      <c r="COP886" s="396"/>
      <c r="COQ886" s="396"/>
      <c r="COR886" s="396"/>
      <c r="COS886" s="396"/>
      <c r="COT886" s="396"/>
      <c r="COU886" s="396"/>
      <c r="COV886" s="396"/>
      <c r="COW886" s="396"/>
      <c r="COX886" s="396"/>
      <c r="COY886" s="396"/>
      <c r="COZ886" s="396"/>
      <c r="CPA886" s="396"/>
      <c r="CPB886" s="396"/>
      <c r="CPC886" s="396"/>
      <c r="CPD886" s="396"/>
      <c r="CPE886" s="396"/>
      <c r="CPF886" s="396"/>
      <c r="CPG886" s="396"/>
      <c r="CPH886" s="396"/>
      <c r="CPI886" s="396"/>
      <c r="CPJ886" s="396"/>
      <c r="CPK886" s="396"/>
      <c r="CPL886" s="396"/>
      <c r="CPM886" s="396"/>
      <c r="CPN886" s="396"/>
      <c r="CPO886" s="396"/>
      <c r="CPP886" s="396"/>
      <c r="CPQ886" s="396"/>
      <c r="CPR886" s="396"/>
      <c r="CPS886" s="396"/>
      <c r="CPT886" s="396"/>
      <c r="CPU886" s="396"/>
      <c r="CPV886" s="396"/>
      <c r="CPW886" s="396"/>
      <c r="CPX886" s="396"/>
      <c r="CPY886" s="396"/>
      <c r="CPZ886" s="396"/>
      <c r="CQA886" s="396"/>
      <c r="CQB886" s="396"/>
      <c r="CQC886" s="396"/>
      <c r="CQD886" s="396"/>
      <c r="CQE886" s="396"/>
      <c r="CQF886" s="396"/>
      <c r="CQG886" s="396"/>
      <c r="CQH886" s="396"/>
      <c r="CQI886" s="396"/>
      <c r="CQJ886" s="396"/>
      <c r="CQK886" s="396"/>
      <c r="CQL886" s="396"/>
      <c r="CQM886" s="396"/>
      <c r="CQN886" s="396"/>
      <c r="CQO886" s="396"/>
      <c r="CQP886" s="396"/>
      <c r="CQQ886" s="396"/>
      <c r="CQR886" s="396"/>
      <c r="CQS886" s="396"/>
      <c r="CQT886" s="396"/>
      <c r="CQU886" s="396"/>
      <c r="CQV886" s="396"/>
      <c r="CQW886" s="396"/>
      <c r="CQX886" s="396"/>
      <c r="CQY886" s="396"/>
      <c r="CQZ886" s="396"/>
      <c r="CRA886" s="396"/>
      <c r="CRB886" s="396"/>
      <c r="CRC886" s="396"/>
      <c r="CRD886" s="396"/>
      <c r="CRE886" s="396"/>
      <c r="CRF886" s="396"/>
      <c r="CRG886" s="396"/>
      <c r="CRH886" s="396"/>
      <c r="CRI886" s="396"/>
      <c r="CRJ886" s="396"/>
      <c r="CRK886" s="396"/>
      <c r="CRL886" s="396"/>
      <c r="CRM886" s="396"/>
      <c r="CRN886" s="396"/>
      <c r="CRO886" s="396"/>
      <c r="CRP886" s="396"/>
      <c r="CRQ886" s="396"/>
      <c r="CRR886" s="396"/>
      <c r="CRS886" s="396"/>
      <c r="CRT886" s="396"/>
      <c r="CRU886" s="396"/>
      <c r="CRV886" s="396"/>
      <c r="CRW886" s="396"/>
      <c r="CRX886" s="396"/>
      <c r="CRY886" s="396"/>
      <c r="CRZ886" s="396"/>
      <c r="CSA886" s="396"/>
      <c r="CSB886" s="396"/>
      <c r="CSC886" s="396"/>
      <c r="CSD886" s="396"/>
      <c r="CSE886" s="396"/>
      <c r="CSF886" s="396"/>
      <c r="CSG886" s="396"/>
      <c r="CSH886" s="396"/>
      <c r="CSI886" s="396"/>
      <c r="CSJ886" s="396"/>
      <c r="CSK886" s="396"/>
      <c r="CSL886" s="396"/>
      <c r="CSM886" s="396"/>
      <c r="CSN886" s="396"/>
      <c r="CSO886" s="396"/>
      <c r="CSP886" s="396"/>
      <c r="CSQ886" s="396"/>
      <c r="CSR886" s="396"/>
      <c r="CSS886" s="396"/>
      <c r="CST886" s="396"/>
      <c r="CSU886" s="396"/>
      <c r="CSV886" s="396"/>
      <c r="CSW886" s="396"/>
      <c r="CSX886" s="396"/>
      <c r="CSY886" s="396"/>
      <c r="CSZ886" s="396"/>
      <c r="CTA886" s="396"/>
      <c r="CTB886" s="396"/>
      <c r="CTC886" s="396"/>
      <c r="CTD886" s="396"/>
      <c r="CTE886" s="396"/>
      <c r="CTF886" s="396"/>
      <c r="CTG886" s="396"/>
      <c r="CTH886" s="396"/>
      <c r="CTI886" s="396"/>
      <c r="CTJ886" s="396"/>
      <c r="CTK886" s="396"/>
      <c r="CTL886" s="396"/>
      <c r="CTM886" s="396"/>
      <c r="CTN886" s="396"/>
      <c r="CTO886" s="396"/>
      <c r="CTP886" s="396"/>
      <c r="CTQ886" s="396"/>
      <c r="CTR886" s="396"/>
      <c r="CTS886" s="396"/>
      <c r="CTT886" s="396"/>
      <c r="CTU886" s="396"/>
      <c r="CTV886" s="396"/>
      <c r="CTW886" s="396"/>
      <c r="CTX886" s="396"/>
      <c r="CTY886" s="396"/>
      <c r="CTZ886" s="396"/>
      <c r="CUA886" s="396"/>
      <c r="CUB886" s="396"/>
      <c r="CUC886" s="396"/>
      <c r="CUD886" s="396"/>
      <c r="CUE886" s="396"/>
      <c r="CUF886" s="396"/>
      <c r="CUG886" s="396"/>
      <c r="CUH886" s="396"/>
      <c r="CUI886" s="396"/>
      <c r="CUJ886" s="396"/>
      <c r="CUK886" s="396"/>
      <c r="CUL886" s="396"/>
      <c r="CUM886" s="396"/>
      <c r="CUN886" s="396"/>
      <c r="CUO886" s="396"/>
      <c r="CUP886" s="396"/>
      <c r="CUQ886" s="396"/>
      <c r="CUR886" s="396"/>
      <c r="CUS886" s="396"/>
      <c r="CUT886" s="396"/>
      <c r="CUU886" s="396"/>
      <c r="CUV886" s="396"/>
      <c r="CUW886" s="396"/>
      <c r="CUX886" s="396"/>
      <c r="CUY886" s="396"/>
      <c r="CUZ886" s="396"/>
      <c r="CVA886" s="396"/>
      <c r="CVB886" s="396"/>
      <c r="CVC886" s="396"/>
      <c r="CVD886" s="396"/>
      <c r="CVE886" s="396"/>
      <c r="CVF886" s="396"/>
      <c r="CVG886" s="396"/>
      <c r="CVH886" s="396"/>
      <c r="CVI886" s="396"/>
      <c r="CVJ886" s="396"/>
      <c r="CVK886" s="396"/>
      <c r="CVL886" s="396"/>
      <c r="CVM886" s="396"/>
      <c r="CVN886" s="396"/>
      <c r="CVO886" s="396"/>
      <c r="CVP886" s="396"/>
      <c r="CVQ886" s="396"/>
      <c r="CVR886" s="396"/>
      <c r="CVS886" s="396"/>
      <c r="CVT886" s="396"/>
      <c r="CVU886" s="396"/>
      <c r="CVV886" s="396"/>
      <c r="CVW886" s="396"/>
      <c r="CVX886" s="396"/>
      <c r="CVY886" s="396"/>
      <c r="CVZ886" s="396"/>
      <c r="CWA886" s="396"/>
      <c r="CWB886" s="396"/>
      <c r="CWC886" s="396"/>
      <c r="CWD886" s="396"/>
      <c r="CWE886" s="396"/>
      <c r="CWF886" s="396"/>
      <c r="CWG886" s="396"/>
      <c r="CWH886" s="396"/>
      <c r="CWI886" s="396"/>
      <c r="CWJ886" s="396"/>
      <c r="CWK886" s="396"/>
      <c r="CWL886" s="396"/>
      <c r="CWM886" s="396"/>
      <c r="CWN886" s="396"/>
      <c r="CWO886" s="396"/>
      <c r="CWP886" s="396"/>
      <c r="CWQ886" s="396"/>
      <c r="CWR886" s="396"/>
      <c r="CWS886" s="396"/>
      <c r="CWT886" s="396"/>
      <c r="CWU886" s="396"/>
      <c r="CWV886" s="396"/>
      <c r="CWW886" s="396"/>
      <c r="CWX886" s="396"/>
      <c r="CWY886" s="396"/>
      <c r="CWZ886" s="396"/>
      <c r="CXA886" s="396"/>
      <c r="CXB886" s="396"/>
      <c r="CXC886" s="396"/>
      <c r="CXD886" s="396"/>
      <c r="CXE886" s="396"/>
      <c r="CXF886" s="396"/>
      <c r="CXG886" s="396"/>
      <c r="CXH886" s="396"/>
      <c r="CXI886" s="396"/>
      <c r="CXJ886" s="396"/>
      <c r="CXK886" s="396"/>
      <c r="CXL886" s="396"/>
      <c r="CXM886" s="396"/>
      <c r="CXN886" s="396"/>
      <c r="CXO886" s="396"/>
      <c r="CXP886" s="396"/>
      <c r="CXQ886" s="396"/>
      <c r="CXR886" s="396"/>
      <c r="CXS886" s="396"/>
      <c r="CXT886" s="396"/>
      <c r="CXU886" s="396"/>
      <c r="CXV886" s="396"/>
      <c r="CXW886" s="396"/>
      <c r="CXX886" s="396"/>
      <c r="CXY886" s="396"/>
      <c r="CXZ886" s="396"/>
      <c r="CYA886" s="396"/>
      <c r="CYB886" s="396"/>
      <c r="CYC886" s="396"/>
      <c r="CYD886" s="396"/>
      <c r="CYE886" s="396"/>
      <c r="CYF886" s="396"/>
      <c r="CYG886" s="396"/>
      <c r="CYH886" s="396"/>
      <c r="CYI886" s="396"/>
      <c r="CYJ886" s="396"/>
      <c r="CYK886" s="396"/>
      <c r="CYL886" s="396"/>
      <c r="CYM886" s="396"/>
      <c r="CYN886" s="396"/>
      <c r="CYO886" s="396"/>
      <c r="CYP886" s="396"/>
      <c r="CYQ886" s="396"/>
      <c r="CYR886" s="396"/>
      <c r="CYS886" s="396"/>
      <c r="CYT886" s="396"/>
      <c r="CYU886" s="396"/>
      <c r="CYV886" s="396"/>
      <c r="CYW886" s="396"/>
      <c r="CYX886" s="396"/>
      <c r="CYY886" s="396"/>
      <c r="CYZ886" s="396"/>
      <c r="CZA886" s="396"/>
      <c r="CZB886" s="396"/>
      <c r="CZC886" s="396"/>
      <c r="CZD886" s="396"/>
      <c r="CZE886" s="396"/>
      <c r="CZF886" s="396"/>
      <c r="CZG886" s="396"/>
      <c r="CZH886" s="396"/>
      <c r="CZI886" s="396"/>
      <c r="CZJ886" s="396"/>
      <c r="CZK886" s="396"/>
      <c r="CZL886" s="396"/>
      <c r="CZM886" s="396"/>
      <c r="CZN886" s="396"/>
      <c r="CZO886" s="396"/>
      <c r="CZP886" s="396"/>
      <c r="CZQ886" s="396"/>
      <c r="CZR886" s="396"/>
      <c r="CZS886" s="396"/>
      <c r="CZT886" s="396"/>
      <c r="CZU886" s="396"/>
      <c r="CZV886" s="396"/>
      <c r="CZW886" s="396"/>
      <c r="CZX886" s="396"/>
      <c r="CZY886" s="396"/>
      <c r="CZZ886" s="396"/>
      <c r="DAA886" s="396"/>
      <c r="DAB886" s="396"/>
      <c r="DAC886" s="396"/>
      <c r="DAD886" s="396"/>
      <c r="DAE886" s="396"/>
      <c r="DAF886" s="396"/>
      <c r="DAG886" s="396"/>
      <c r="DAH886" s="396"/>
      <c r="DAI886" s="396"/>
      <c r="DAJ886" s="396"/>
      <c r="DAK886" s="396"/>
      <c r="DAL886" s="396"/>
      <c r="DAM886" s="396"/>
      <c r="DAN886" s="396"/>
      <c r="DAO886" s="396"/>
      <c r="DAP886" s="396"/>
      <c r="DAQ886" s="396"/>
      <c r="DAR886" s="396"/>
      <c r="DAS886" s="396"/>
      <c r="DAT886" s="396"/>
      <c r="DAU886" s="396"/>
      <c r="DAV886" s="396"/>
      <c r="DAW886" s="396"/>
      <c r="DAX886" s="396"/>
      <c r="DAY886" s="396"/>
      <c r="DAZ886" s="396"/>
      <c r="DBA886" s="396"/>
      <c r="DBB886" s="396"/>
      <c r="DBC886" s="396"/>
      <c r="DBD886" s="396"/>
      <c r="DBE886" s="396"/>
      <c r="DBF886" s="396"/>
      <c r="DBG886" s="396"/>
      <c r="DBH886" s="396"/>
      <c r="DBI886" s="396"/>
      <c r="DBJ886" s="396"/>
      <c r="DBK886" s="396"/>
      <c r="DBL886" s="396"/>
      <c r="DBM886" s="396"/>
      <c r="DBN886" s="396"/>
      <c r="DBO886" s="396"/>
      <c r="DBP886" s="396"/>
      <c r="DBQ886" s="396"/>
      <c r="DBR886" s="396"/>
      <c r="DBS886" s="396"/>
      <c r="DBT886" s="396"/>
      <c r="DBU886" s="396"/>
      <c r="DBV886" s="396"/>
      <c r="DBW886" s="396"/>
      <c r="DBX886" s="396"/>
      <c r="DBY886" s="396"/>
      <c r="DBZ886" s="396"/>
      <c r="DCA886" s="396"/>
      <c r="DCB886" s="396"/>
      <c r="DCC886" s="396"/>
      <c r="DCD886" s="396"/>
      <c r="DCE886" s="396"/>
      <c r="DCF886" s="396"/>
      <c r="DCG886" s="396"/>
      <c r="DCH886" s="396"/>
      <c r="DCI886" s="396"/>
      <c r="DCJ886" s="396"/>
      <c r="DCK886" s="396"/>
      <c r="DCL886" s="396"/>
      <c r="DCM886" s="396"/>
      <c r="DCN886" s="396"/>
      <c r="DCO886" s="396"/>
      <c r="DCP886" s="396"/>
      <c r="DCQ886" s="396"/>
      <c r="DCR886" s="396"/>
      <c r="DCS886" s="396"/>
      <c r="DCT886" s="396"/>
      <c r="DCU886" s="396"/>
      <c r="DCV886" s="396"/>
      <c r="DCW886" s="396"/>
      <c r="DCX886" s="396"/>
      <c r="DCY886" s="396"/>
      <c r="DCZ886" s="396"/>
      <c r="DDA886" s="396"/>
      <c r="DDB886" s="396"/>
      <c r="DDC886" s="396"/>
      <c r="DDD886" s="396"/>
      <c r="DDE886" s="396"/>
      <c r="DDF886" s="396"/>
      <c r="DDG886" s="396"/>
      <c r="DDH886" s="396"/>
      <c r="DDI886" s="396"/>
      <c r="DDJ886" s="396"/>
      <c r="DDK886" s="396"/>
      <c r="DDL886" s="396"/>
      <c r="DDM886" s="396"/>
      <c r="DDN886" s="396"/>
      <c r="DDO886" s="396"/>
      <c r="DDP886" s="396"/>
      <c r="DDQ886" s="396"/>
      <c r="DDR886" s="396"/>
      <c r="DDS886" s="396"/>
      <c r="DDT886" s="396"/>
      <c r="DDU886" s="396"/>
      <c r="DDV886" s="396"/>
      <c r="DDW886" s="396"/>
      <c r="DDX886" s="396"/>
      <c r="DDY886" s="396"/>
      <c r="DDZ886" s="396"/>
      <c r="DEA886" s="396"/>
      <c r="DEB886" s="396"/>
      <c r="DEC886" s="396"/>
      <c r="DED886" s="396"/>
      <c r="DEE886" s="396"/>
      <c r="DEF886" s="396"/>
      <c r="DEG886" s="396"/>
      <c r="DEH886" s="396"/>
      <c r="DEI886" s="396"/>
      <c r="DEJ886" s="396"/>
      <c r="DEK886" s="396"/>
      <c r="DEL886" s="396"/>
      <c r="DEM886" s="396"/>
      <c r="DEN886" s="396"/>
      <c r="DEO886" s="396"/>
      <c r="DEP886" s="396"/>
      <c r="DEQ886" s="396"/>
      <c r="DER886" s="396"/>
      <c r="DES886" s="396"/>
      <c r="DET886" s="396"/>
      <c r="DEU886" s="396"/>
      <c r="DEV886" s="396"/>
      <c r="DEW886" s="396"/>
      <c r="DEX886" s="396"/>
      <c r="DEY886" s="396"/>
      <c r="DEZ886" s="396"/>
      <c r="DFA886" s="396"/>
      <c r="DFB886" s="396"/>
      <c r="DFC886" s="396"/>
      <c r="DFD886" s="396"/>
      <c r="DFE886" s="396"/>
      <c r="DFF886" s="396"/>
      <c r="DFG886" s="396"/>
      <c r="DFH886" s="396"/>
      <c r="DFI886" s="396"/>
      <c r="DFJ886" s="396"/>
      <c r="DFK886" s="396"/>
      <c r="DFL886" s="396"/>
      <c r="DFM886" s="396"/>
      <c r="DFN886" s="396"/>
      <c r="DFO886" s="396"/>
      <c r="DFP886" s="396"/>
      <c r="DFQ886" s="396"/>
      <c r="DFR886" s="396"/>
      <c r="DFS886" s="396"/>
      <c r="DFT886" s="396"/>
      <c r="DFU886" s="396"/>
      <c r="DFV886" s="396"/>
      <c r="DFW886" s="396"/>
      <c r="DFX886" s="396"/>
      <c r="DFY886" s="396"/>
      <c r="DFZ886" s="396"/>
      <c r="DGA886" s="396"/>
      <c r="DGB886" s="396"/>
      <c r="DGC886" s="396"/>
      <c r="DGD886" s="396"/>
      <c r="DGE886" s="396"/>
      <c r="DGF886" s="396"/>
      <c r="DGG886" s="396"/>
      <c r="DGH886" s="396"/>
      <c r="DGI886" s="396"/>
      <c r="DGJ886" s="396"/>
      <c r="DGK886" s="396"/>
      <c r="DGL886" s="396"/>
      <c r="DGM886" s="396"/>
      <c r="DGN886" s="396"/>
      <c r="DGO886" s="396"/>
      <c r="DGP886" s="396"/>
      <c r="DGQ886" s="396"/>
      <c r="DGR886" s="396"/>
      <c r="DGS886" s="396"/>
      <c r="DGT886" s="396"/>
      <c r="DGU886" s="396"/>
      <c r="DGV886" s="396"/>
      <c r="DGW886" s="396"/>
      <c r="DGX886" s="396"/>
      <c r="DGY886" s="396"/>
      <c r="DGZ886" s="396"/>
      <c r="DHA886" s="396"/>
      <c r="DHB886" s="396"/>
      <c r="DHC886" s="396"/>
      <c r="DHD886" s="396"/>
      <c r="DHE886" s="396"/>
      <c r="DHF886" s="396"/>
      <c r="DHG886" s="396"/>
      <c r="DHH886" s="396"/>
      <c r="DHI886" s="396"/>
      <c r="DHJ886" s="396"/>
      <c r="DHK886" s="396"/>
      <c r="DHL886" s="396"/>
      <c r="DHM886" s="396"/>
      <c r="DHN886" s="396"/>
      <c r="DHO886" s="396"/>
      <c r="DHP886" s="396"/>
      <c r="DHQ886" s="396"/>
      <c r="DHR886" s="396"/>
      <c r="DHS886" s="396"/>
      <c r="DHT886" s="396"/>
      <c r="DHU886" s="396"/>
      <c r="DHV886" s="396"/>
      <c r="DHW886" s="396"/>
      <c r="DHX886" s="396"/>
      <c r="DHY886" s="396"/>
      <c r="DHZ886" s="396"/>
      <c r="DIA886" s="396"/>
      <c r="DIB886" s="396"/>
      <c r="DIC886" s="396"/>
      <c r="DID886" s="396"/>
      <c r="DIE886" s="396"/>
      <c r="DIF886" s="396"/>
      <c r="DIG886" s="396"/>
      <c r="DIH886" s="396"/>
      <c r="DII886" s="396"/>
      <c r="DIJ886" s="396"/>
      <c r="DIK886" s="396"/>
      <c r="DIL886" s="396"/>
      <c r="DIM886" s="396"/>
      <c r="DIN886" s="396"/>
      <c r="DIO886" s="396"/>
      <c r="DIP886" s="396"/>
      <c r="DIQ886" s="396"/>
      <c r="DIR886" s="396"/>
      <c r="DIS886" s="396"/>
      <c r="DIT886" s="396"/>
      <c r="DIU886" s="396"/>
      <c r="DIV886" s="396"/>
      <c r="DIW886" s="396"/>
      <c r="DIX886" s="396"/>
      <c r="DIY886" s="396"/>
      <c r="DIZ886" s="396"/>
      <c r="DJA886" s="396"/>
      <c r="DJB886" s="396"/>
      <c r="DJC886" s="396"/>
      <c r="DJD886" s="396"/>
      <c r="DJE886" s="396"/>
      <c r="DJF886" s="396"/>
      <c r="DJG886" s="396"/>
      <c r="DJH886" s="396"/>
      <c r="DJI886" s="396"/>
      <c r="DJJ886" s="396"/>
      <c r="DJK886" s="396"/>
      <c r="DJL886" s="396"/>
      <c r="DJM886" s="396"/>
      <c r="DJN886" s="396"/>
      <c r="DJO886" s="396"/>
      <c r="DJP886" s="396"/>
      <c r="DJQ886" s="396"/>
      <c r="DJR886" s="396"/>
      <c r="DJS886" s="396"/>
      <c r="DJT886" s="396"/>
      <c r="DJU886" s="396"/>
      <c r="DJV886" s="396"/>
      <c r="DJW886" s="396"/>
      <c r="DJX886" s="396"/>
      <c r="DJY886" s="396"/>
      <c r="DJZ886" s="396"/>
      <c r="DKA886" s="396"/>
      <c r="DKB886" s="396"/>
      <c r="DKC886" s="396"/>
      <c r="DKD886" s="396"/>
      <c r="DKE886" s="396"/>
      <c r="DKF886" s="396"/>
      <c r="DKG886" s="396"/>
      <c r="DKH886" s="396"/>
      <c r="DKI886" s="396"/>
      <c r="DKJ886" s="396"/>
      <c r="DKK886" s="396"/>
      <c r="DKL886" s="396"/>
      <c r="DKM886" s="396"/>
      <c r="DKN886" s="396"/>
      <c r="DKO886" s="396"/>
      <c r="DKP886" s="396"/>
      <c r="DKQ886" s="396"/>
      <c r="DKR886" s="396"/>
      <c r="DKS886" s="396"/>
      <c r="DKT886" s="396"/>
      <c r="DKU886" s="396"/>
      <c r="DKV886" s="396"/>
      <c r="DKW886" s="396"/>
      <c r="DKX886" s="396"/>
      <c r="DKY886" s="396"/>
      <c r="DKZ886" s="396"/>
      <c r="DLA886" s="396"/>
      <c r="DLB886" s="396"/>
      <c r="DLC886" s="396"/>
      <c r="DLD886" s="396"/>
      <c r="DLE886" s="396"/>
      <c r="DLF886" s="396"/>
      <c r="DLG886" s="396"/>
      <c r="DLH886" s="396"/>
      <c r="DLI886" s="396"/>
      <c r="DLJ886" s="396"/>
      <c r="DLK886" s="396"/>
      <c r="DLL886" s="396"/>
      <c r="DLM886" s="396"/>
      <c r="DLN886" s="396"/>
      <c r="DLO886" s="396"/>
      <c r="DLP886" s="396"/>
      <c r="DLQ886" s="396"/>
      <c r="DLR886" s="396"/>
      <c r="DLS886" s="396"/>
      <c r="DLT886" s="396"/>
      <c r="DLU886" s="396"/>
      <c r="DLV886" s="396"/>
      <c r="DLW886" s="396"/>
      <c r="DLX886" s="396"/>
      <c r="DLY886" s="396"/>
      <c r="DLZ886" s="396"/>
      <c r="DMA886" s="396"/>
      <c r="DMB886" s="396"/>
      <c r="DMC886" s="396"/>
      <c r="DMD886" s="396"/>
      <c r="DME886" s="396"/>
      <c r="DMF886" s="396"/>
      <c r="DMG886" s="396"/>
      <c r="DMH886" s="396"/>
      <c r="DMI886" s="396"/>
      <c r="DMJ886" s="396"/>
      <c r="DMK886" s="396"/>
      <c r="DML886" s="396"/>
      <c r="DMM886" s="396"/>
      <c r="DMN886" s="396"/>
      <c r="DMO886" s="396"/>
      <c r="DMP886" s="396"/>
      <c r="DMQ886" s="396"/>
      <c r="DMR886" s="396"/>
      <c r="DMS886" s="396"/>
      <c r="DMT886" s="396"/>
      <c r="DMU886" s="396"/>
      <c r="DMV886" s="396"/>
      <c r="DMW886" s="396"/>
      <c r="DMX886" s="396"/>
      <c r="DMY886" s="396"/>
      <c r="DMZ886" s="396"/>
      <c r="DNA886" s="396"/>
      <c r="DNB886" s="396"/>
      <c r="DNC886" s="396"/>
      <c r="DND886" s="396"/>
      <c r="DNE886" s="396"/>
      <c r="DNF886" s="396"/>
      <c r="DNG886" s="396"/>
      <c r="DNH886" s="396"/>
      <c r="DNI886" s="396"/>
      <c r="DNJ886" s="396"/>
      <c r="DNK886" s="396"/>
      <c r="DNL886" s="396"/>
      <c r="DNM886" s="396"/>
      <c r="DNN886" s="396"/>
      <c r="DNO886" s="396"/>
      <c r="DNP886" s="396"/>
      <c r="DNQ886" s="396"/>
      <c r="DNR886" s="396"/>
      <c r="DNS886" s="396"/>
      <c r="DNT886" s="396"/>
      <c r="DNU886" s="396"/>
      <c r="DNV886" s="396"/>
      <c r="DNW886" s="396"/>
      <c r="DNX886" s="396"/>
      <c r="DNY886" s="396"/>
      <c r="DNZ886" s="396"/>
      <c r="DOA886" s="396"/>
      <c r="DOB886" s="396"/>
      <c r="DOC886" s="396"/>
      <c r="DOD886" s="396"/>
      <c r="DOE886" s="396"/>
      <c r="DOF886" s="396"/>
      <c r="DOG886" s="396"/>
      <c r="DOH886" s="396"/>
      <c r="DOI886" s="396"/>
      <c r="DOJ886" s="396"/>
      <c r="DOK886" s="396"/>
      <c r="DOL886" s="396"/>
      <c r="DOM886" s="396"/>
      <c r="DON886" s="396"/>
      <c r="DOO886" s="396"/>
      <c r="DOP886" s="396"/>
      <c r="DOQ886" s="396"/>
      <c r="DOR886" s="396"/>
      <c r="DOS886" s="396"/>
      <c r="DOT886" s="396"/>
      <c r="DOU886" s="396"/>
      <c r="DOV886" s="396"/>
      <c r="DOW886" s="396"/>
      <c r="DOX886" s="396"/>
      <c r="DOY886" s="396"/>
      <c r="DOZ886" s="396"/>
      <c r="DPA886" s="396"/>
      <c r="DPB886" s="396"/>
      <c r="DPC886" s="396"/>
      <c r="DPD886" s="396"/>
      <c r="DPE886" s="396"/>
      <c r="DPF886" s="396"/>
      <c r="DPG886" s="396"/>
      <c r="DPH886" s="396"/>
      <c r="DPI886" s="396"/>
      <c r="DPJ886" s="396"/>
      <c r="DPK886" s="396"/>
      <c r="DPL886" s="396"/>
      <c r="DPM886" s="396"/>
      <c r="DPN886" s="396"/>
      <c r="DPO886" s="396"/>
      <c r="DPP886" s="396"/>
      <c r="DPQ886" s="396"/>
      <c r="DPR886" s="396"/>
      <c r="DPS886" s="396"/>
      <c r="DPT886" s="396"/>
      <c r="DPU886" s="396"/>
      <c r="DPV886" s="396"/>
      <c r="DPW886" s="396"/>
      <c r="DPX886" s="396"/>
      <c r="DPY886" s="396"/>
      <c r="DPZ886" s="396"/>
      <c r="DQA886" s="396"/>
      <c r="DQB886" s="396"/>
      <c r="DQC886" s="396"/>
      <c r="DQD886" s="396"/>
      <c r="DQE886" s="396"/>
      <c r="DQF886" s="396"/>
      <c r="DQG886" s="396"/>
      <c r="DQH886" s="396"/>
      <c r="DQI886" s="396"/>
      <c r="DQJ886" s="396"/>
      <c r="DQK886" s="396"/>
      <c r="DQL886" s="396"/>
      <c r="DQM886" s="396"/>
      <c r="DQN886" s="396"/>
      <c r="DQO886" s="396"/>
      <c r="DQP886" s="396"/>
      <c r="DQQ886" s="396"/>
      <c r="DQR886" s="396"/>
      <c r="DQS886" s="396"/>
      <c r="DQT886" s="396"/>
      <c r="DQU886" s="396"/>
      <c r="DQV886" s="396"/>
      <c r="DQW886" s="396"/>
      <c r="DQX886" s="396"/>
      <c r="DQY886" s="396"/>
      <c r="DQZ886" s="396"/>
      <c r="DRA886" s="396"/>
      <c r="DRB886" s="396"/>
      <c r="DRC886" s="396"/>
      <c r="DRD886" s="396"/>
      <c r="DRE886" s="396"/>
      <c r="DRF886" s="396"/>
      <c r="DRG886" s="396"/>
      <c r="DRH886" s="396"/>
      <c r="DRI886" s="396"/>
      <c r="DRJ886" s="396"/>
      <c r="DRK886" s="396"/>
      <c r="DRL886" s="396"/>
      <c r="DRM886" s="396"/>
      <c r="DRN886" s="396"/>
      <c r="DRO886" s="396"/>
      <c r="DRP886" s="396"/>
      <c r="DRQ886" s="396"/>
      <c r="DRR886" s="396"/>
      <c r="DRS886" s="396"/>
      <c r="DRT886" s="396"/>
      <c r="DRU886" s="396"/>
      <c r="DRV886" s="396"/>
      <c r="DRW886" s="396"/>
      <c r="DRX886" s="396"/>
      <c r="DRY886" s="396"/>
      <c r="DRZ886" s="396"/>
      <c r="DSA886" s="396"/>
      <c r="DSB886" s="396"/>
      <c r="DSC886" s="396"/>
      <c r="DSD886" s="396"/>
      <c r="DSE886" s="396"/>
      <c r="DSF886" s="396"/>
      <c r="DSG886" s="396"/>
      <c r="DSH886" s="396"/>
      <c r="DSI886" s="396"/>
      <c r="DSJ886" s="396"/>
      <c r="DSK886" s="396"/>
      <c r="DSL886" s="396"/>
      <c r="DSM886" s="396"/>
      <c r="DSN886" s="396"/>
      <c r="DSO886" s="396"/>
      <c r="DSP886" s="396"/>
      <c r="DSQ886" s="396"/>
      <c r="DSR886" s="396"/>
      <c r="DSS886" s="396"/>
      <c r="DST886" s="396"/>
      <c r="DSU886" s="396"/>
      <c r="DSV886" s="396"/>
      <c r="DSW886" s="396"/>
      <c r="DSX886" s="396"/>
      <c r="DSY886" s="396"/>
      <c r="DSZ886" s="396"/>
      <c r="DTA886" s="396"/>
      <c r="DTB886" s="396"/>
      <c r="DTC886" s="396"/>
      <c r="DTD886" s="396"/>
      <c r="DTE886" s="396"/>
      <c r="DTF886" s="396"/>
      <c r="DTG886" s="396"/>
      <c r="DTH886" s="396"/>
      <c r="DTI886" s="396"/>
      <c r="DTJ886" s="396"/>
      <c r="DTK886" s="396"/>
      <c r="DTL886" s="396"/>
      <c r="DTM886" s="396"/>
      <c r="DTN886" s="396"/>
      <c r="DTO886" s="396"/>
      <c r="DTP886" s="396"/>
      <c r="DTQ886" s="396"/>
      <c r="DTR886" s="396"/>
      <c r="DTS886" s="396"/>
      <c r="DTT886" s="396"/>
      <c r="DTU886" s="396"/>
      <c r="DTV886" s="396"/>
      <c r="DTW886" s="396"/>
      <c r="DTX886" s="396"/>
      <c r="DTY886" s="396"/>
      <c r="DTZ886" s="396"/>
      <c r="DUA886" s="396"/>
      <c r="DUB886" s="396"/>
      <c r="DUC886" s="396"/>
      <c r="DUD886" s="396"/>
      <c r="DUE886" s="396"/>
      <c r="DUF886" s="396"/>
      <c r="DUG886" s="396"/>
      <c r="DUH886" s="396"/>
      <c r="DUI886" s="396"/>
      <c r="DUJ886" s="396"/>
      <c r="DUK886" s="396"/>
      <c r="DUL886" s="396"/>
      <c r="DUM886" s="396"/>
      <c r="DUN886" s="396"/>
      <c r="DUO886" s="396"/>
      <c r="DUP886" s="396"/>
      <c r="DUQ886" s="396"/>
      <c r="DUR886" s="396"/>
      <c r="DUS886" s="396"/>
      <c r="DUT886" s="396"/>
      <c r="DUU886" s="396"/>
      <c r="DUV886" s="396"/>
      <c r="DUW886" s="396"/>
      <c r="DUX886" s="396"/>
      <c r="DUY886" s="396"/>
      <c r="DUZ886" s="396"/>
      <c r="DVA886" s="396"/>
      <c r="DVB886" s="396"/>
      <c r="DVC886" s="396"/>
      <c r="DVD886" s="396"/>
      <c r="DVE886" s="396"/>
      <c r="DVF886" s="396"/>
      <c r="DVG886" s="396"/>
      <c r="DVH886" s="396"/>
      <c r="DVI886" s="396"/>
      <c r="DVJ886" s="396"/>
      <c r="DVK886" s="396"/>
      <c r="DVL886" s="396"/>
      <c r="DVM886" s="396"/>
      <c r="DVN886" s="396"/>
      <c r="DVO886" s="396"/>
      <c r="DVP886" s="396"/>
      <c r="DVQ886" s="396"/>
      <c r="DVR886" s="396"/>
      <c r="DVS886" s="396"/>
      <c r="DVT886" s="396"/>
      <c r="DVU886" s="396"/>
      <c r="DVV886" s="396"/>
      <c r="DVW886" s="396"/>
      <c r="DVX886" s="396"/>
      <c r="DVY886" s="396"/>
      <c r="DVZ886" s="396"/>
      <c r="DWA886" s="396"/>
      <c r="DWB886" s="396"/>
      <c r="DWC886" s="396"/>
      <c r="DWD886" s="396"/>
      <c r="DWE886" s="396"/>
      <c r="DWF886" s="396"/>
      <c r="DWG886" s="396"/>
      <c r="DWH886" s="396"/>
      <c r="DWI886" s="396"/>
      <c r="DWJ886" s="396"/>
      <c r="DWK886" s="396"/>
      <c r="DWL886" s="396"/>
      <c r="DWM886" s="396"/>
      <c r="DWN886" s="396"/>
      <c r="DWO886" s="396"/>
      <c r="DWP886" s="396"/>
      <c r="DWQ886" s="396"/>
      <c r="DWR886" s="396"/>
      <c r="DWS886" s="396"/>
      <c r="DWT886" s="396"/>
      <c r="DWU886" s="396"/>
      <c r="DWV886" s="396"/>
      <c r="DWW886" s="396"/>
      <c r="DWX886" s="396"/>
      <c r="DWY886" s="396"/>
      <c r="DWZ886" s="396"/>
      <c r="DXA886" s="396"/>
      <c r="DXB886" s="396"/>
      <c r="DXC886" s="396"/>
      <c r="DXD886" s="396"/>
      <c r="DXE886" s="396"/>
      <c r="DXF886" s="396"/>
      <c r="DXG886" s="396"/>
      <c r="DXH886" s="396"/>
      <c r="DXI886" s="396"/>
      <c r="DXJ886" s="396"/>
      <c r="DXK886" s="396"/>
      <c r="DXL886" s="396"/>
      <c r="DXM886" s="396"/>
      <c r="DXN886" s="396"/>
      <c r="DXO886" s="396"/>
      <c r="DXP886" s="396"/>
      <c r="DXQ886" s="396"/>
      <c r="DXR886" s="396"/>
      <c r="DXS886" s="396"/>
      <c r="DXT886" s="396"/>
      <c r="DXU886" s="396"/>
      <c r="DXV886" s="396"/>
      <c r="DXW886" s="396"/>
      <c r="DXX886" s="396"/>
      <c r="DXY886" s="396"/>
      <c r="DXZ886" s="396"/>
      <c r="DYA886" s="396"/>
      <c r="DYB886" s="396"/>
      <c r="DYC886" s="396"/>
      <c r="DYD886" s="396"/>
      <c r="DYE886" s="396"/>
      <c r="DYF886" s="396"/>
      <c r="DYG886" s="396"/>
      <c r="DYH886" s="396"/>
      <c r="DYI886" s="396"/>
      <c r="DYJ886" s="396"/>
      <c r="DYK886" s="396"/>
      <c r="DYL886" s="396"/>
      <c r="DYM886" s="396"/>
      <c r="DYN886" s="396"/>
      <c r="DYO886" s="396"/>
      <c r="DYP886" s="396"/>
      <c r="DYQ886" s="396"/>
      <c r="DYR886" s="396"/>
      <c r="DYS886" s="396"/>
      <c r="DYT886" s="396"/>
      <c r="DYU886" s="396"/>
      <c r="DYV886" s="396"/>
      <c r="DYW886" s="396"/>
      <c r="DYX886" s="396"/>
      <c r="DYY886" s="396"/>
      <c r="DYZ886" s="396"/>
      <c r="DZA886" s="396"/>
      <c r="DZB886" s="396"/>
      <c r="DZC886" s="396"/>
      <c r="DZD886" s="396"/>
      <c r="DZE886" s="396"/>
      <c r="DZF886" s="396"/>
      <c r="DZG886" s="396"/>
      <c r="DZH886" s="396"/>
      <c r="DZI886" s="396"/>
      <c r="DZJ886" s="396"/>
      <c r="DZK886" s="396"/>
      <c r="DZL886" s="396"/>
      <c r="DZM886" s="396"/>
      <c r="DZN886" s="396"/>
      <c r="DZO886" s="396"/>
      <c r="DZP886" s="396"/>
      <c r="DZQ886" s="396"/>
      <c r="DZR886" s="396"/>
      <c r="DZS886" s="396"/>
      <c r="DZT886" s="396"/>
      <c r="DZU886" s="396"/>
      <c r="DZV886" s="396"/>
      <c r="DZW886" s="396"/>
      <c r="DZX886" s="396"/>
      <c r="DZY886" s="396"/>
      <c r="DZZ886" s="396"/>
      <c r="EAA886" s="396"/>
      <c r="EAB886" s="396"/>
      <c r="EAC886" s="396"/>
      <c r="EAD886" s="396"/>
      <c r="EAE886" s="396"/>
      <c r="EAF886" s="396"/>
      <c r="EAG886" s="396"/>
      <c r="EAH886" s="396"/>
      <c r="EAI886" s="396"/>
      <c r="EAJ886" s="396"/>
      <c r="EAK886" s="396"/>
      <c r="EAL886" s="396"/>
      <c r="EAM886" s="396"/>
      <c r="EAN886" s="396"/>
      <c r="EAO886" s="396"/>
      <c r="EAP886" s="396"/>
      <c r="EAQ886" s="396"/>
      <c r="EAR886" s="396"/>
      <c r="EAS886" s="396"/>
      <c r="EAT886" s="396"/>
      <c r="EAU886" s="396"/>
      <c r="EAV886" s="396"/>
      <c r="EAW886" s="396"/>
      <c r="EAX886" s="396"/>
      <c r="EAY886" s="396"/>
      <c r="EAZ886" s="396"/>
      <c r="EBA886" s="396"/>
      <c r="EBB886" s="396"/>
      <c r="EBC886" s="396"/>
      <c r="EBD886" s="396"/>
      <c r="EBE886" s="396"/>
      <c r="EBF886" s="396"/>
      <c r="EBG886" s="396"/>
      <c r="EBH886" s="396"/>
      <c r="EBI886" s="396"/>
      <c r="EBJ886" s="396"/>
      <c r="EBK886" s="396"/>
      <c r="EBL886" s="396"/>
      <c r="EBM886" s="396"/>
      <c r="EBN886" s="396"/>
      <c r="EBO886" s="396"/>
      <c r="EBP886" s="396"/>
      <c r="EBQ886" s="396"/>
      <c r="EBR886" s="396"/>
      <c r="EBS886" s="396"/>
      <c r="EBT886" s="396"/>
      <c r="EBU886" s="396"/>
      <c r="EBV886" s="396"/>
      <c r="EBW886" s="396"/>
      <c r="EBX886" s="396"/>
      <c r="EBY886" s="396"/>
      <c r="EBZ886" s="396"/>
      <c r="ECA886" s="396"/>
      <c r="ECB886" s="396"/>
      <c r="ECC886" s="396"/>
      <c r="ECD886" s="396"/>
      <c r="ECE886" s="396"/>
      <c r="ECF886" s="396"/>
      <c r="ECG886" s="396"/>
      <c r="ECH886" s="396"/>
      <c r="ECI886" s="396"/>
      <c r="ECJ886" s="396"/>
      <c r="ECK886" s="396"/>
      <c r="ECL886" s="396"/>
      <c r="ECM886" s="396"/>
      <c r="ECN886" s="396"/>
      <c r="ECO886" s="396"/>
      <c r="ECP886" s="396"/>
      <c r="ECQ886" s="396"/>
      <c r="ECR886" s="396"/>
      <c r="ECS886" s="396"/>
      <c r="ECT886" s="396"/>
      <c r="ECU886" s="396"/>
      <c r="ECV886" s="396"/>
      <c r="ECW886" s="396"/>
      <c r="ECX886" s="396"/>
      <c r="ECY886" s="396"/>
      <c r="ECZ886" s="396"/>
      <c r="EDA886" s="396"/>
      <c r="EDB886" s="396"/>
      <c r="EDC886" s="396"/>
      <c r="EDD886" s="396"/>
      <c r="EDE886" s="396"/>
      <c r="EDF886" s="396"/>
      <c r="EDG886" s="396"/>
      <c r="EDH886" s="396"/>
      <c r="EDI886" s="396"/>
      <c r="EDJ886" s="396"/>
      <c r="EDK886" s="396"/>
      <c r="EDL886" s="396"/>
      <c r="EDM886" s="396"/>
      <c r="EDN886" s="396"/>
      <c r="EDO886" s="396"/>
      <c r="EDP886" s="396"/>
      <c r="EDQ886" s="396"/>
      <c r="EDR886" s="396"/>
      <c r="EDS886" s="396"/>
      <c r="EDT886" s="396"/>
      <c r="EDU886" s="396"/>
      <c r="EDV886" s="396"/>
      <c r="EDW886" s="396"/>
      <c r="EDX886" s="396"/>
      <c r="EDY886" s="396"/>
      <c r="EDZ886" s="396"/>
      <c r="EEA886" s="396"/>
      <c r="EEB886" s="396"/>
      <c r="EEC886" s="396"/>
      <c r="EED886" s="396"/>
      <c r="EEE886" s="396"/>
      <c r="EEF886" s="396"/>
      <c r="EEG886" s="396"/>
      <c r="EEH886" s="396"/>
      <c r="EEI886" s="396"/>
      <c r="EEJ886" s="396"/>
      <c r="EEK886" s="396"/>
      <c r="EEL886" s="396"/>
      <c r="EEM886" s="396"/>
      <c r="EEN886" s="396"/>
      <c r="EEO886" s="396"/>
      <c r="EEP886" s="396"/>
      <c r="EEQ886" s="396"/>
      <c r="EER886" s="396"/>
      <c r="EES886" s="396"/>
      <c r="EET886" s="396"/>
      <c r="EEU886" s="396"/>
      <c r="EEV886" s="396"/>
      <c r="EEW886" s="396"/>
      <c r="EEX886" s="396"/>
      <c r="EEY886" s="396"/>
      <c r="EEZ886" s="396"/>
      <c r="EFA886" s="396"/>
      <c r="EFB886" s="396"/>
      <c r="EFC886" s="396"/>
      <c r="EFD886" s="396"/>
      <c r="EFE886" s="396"/>
      <c r="EFF886" s="396"/>
      <c r="EFG886" s="396"/>
      <c r="EFH886" s="396"/>
      <c r="EFI886" s="396"/>
      <c r="EFJ886" s="396"/>
      <c r="EFK886" s="396"/>
      <c r="EFL886" s="396"/>
      <c r="EFM886" s="396"/>
      <c r="EFN886" s="396"/>
      <c r="EFO886" s="396"/>
      <c r="EFP886" s="396"/>
      <c r="EFQ886" s="396"/>
      <c r="EFR886" s="396"/>
      <c r="EFS886" s="396"/>
      <c r="EFT886" s="396"/>
      <c r="EFU886" s="396"/>
      <c r="EFV886" s="396"/>
      <c r="EFW886" s="396"/>
      <c r="EFX886" s="396"/>
      <c r="EFY886" s="396"/>
      <c r="EFZ886" s="396"/>
      <c r="EGA886" s="396"/>
      <c r="EGB886" s="396"/>
      <c r="EGC886" s="396"/>
      <c r="EGD886" s="396"/>
      <c r="EGE886" s="396"/>
      <c r="EGF886" s="396"/>
      <c r="EGG886" s="396"/>
      <c r="EGH886" s="396"/>
      <c r="EGI886" s="396"/>
      <c r="EGJ886" s="396"/>
      <c r="EGK886" s="396"/>
      <c r="EGL886" s="396"/>
      <c r="EGM886" s="396"/>
      <c r="EGN886" s="396"/>
      <c r="EGO886" s="396"/>
      <c r="EGP886" s="396"/>
      <c r="EGQ886" s="396"/>
      <c r="EGR886" s="396"/>
      <c r="EGS886" s="396"/>
      <c r="EGT886" s="396"/>
      <c r="EGU886" s="396"/>
      <c r="EGV886" s="396"/>
      <c r="EGW886" s="396"/>
      <c r="EGX886" s="396"/>
      <c r="EGY886" s="396"/>
      <c r="EGZ886" s="396"/>
      <c r="EHA886" s="396"/>
      <c r="EHB886" s="396"/>
      <c r="EHC886" s="396"/>
      <c r="EHD886" s="396"/>
      <c r="EHE886" s="396"/>
      <c r="EHF886" s="396"/>
      <c r="EHG886" s="396"/>
      <c r="EHH886" s="396"/>
      <c r="EHI886" s="396"/>
      <c r="EHJ886" s="396"/>
      <c r="EHK886" s="396"/>
      <c r="EHL886" s="396"/>
      <c r="EHM886" s="396"/>
      <c r="EHN886" s="396"/>
      <c r="EHO886" s="396"/>
      <c r="EHP886" s="396"/>
      <c r="EHQ886" s="396"/>
      <c r="EHR886" s="396"/>
      <c r="EHS886" s="396"/>
      <c r="EHT886" s="396"/>
      <c r="EHU886" s="396"/>
      <c r="EHV886" s="396"/>
      <c r="EHW886" s="396"/>
      <c r="EHX886" s="396"/>
      <c r="EHY886" s="396"/>
      <c r="EHZ886" s="396"/>
      <c r="EIA886" s="396"/>
      <c r="EIB886" s="396"/>
      <c r="EIC886" s="396"/>
      <c r="EID886" s="396"/>
      <c r="EIE886" s="396"/>
      <c r="EIF886" s="396"/>
      <c r="EIG886" s="396"/>
      <c r="EIH886" s="396"/>
      <c r="EII886" s="396"/>
      <c r="EIJ886" s="396"/>
      <c r="EIK886" s="396"/>
      <c r="EIL886" s="396"/>
      <c r="EIM886" s="396"/>
      <c r="EIN886" s="396"/>
      <c r="EIO886" s="396"/>
      <c r="EIP886" s="396"/>
      <c r="EIQ886" s="396"/>
      <c r="EIR886" s="396"/>
      <c r="EIS886" s="396"/>
      <c r="EIT886" s="396"/>
      <c r="EIU886" s="396"/>
      <c r="EIV886" s="396"/>
      <c r="EIW886" s="396"/>
      <c r="EIX886" s="396"/>
      <c r="EIY886" s="396"/>
      <c r="EIZ886" s="396"/>
      <c r="EJA886" s="396"/>
      <c r="EJB886" s="396"/>
      <c r="EJC886" s="396"/>
      <c r="EJD886" s="396"/>
      <c r="EJE886" s="396"/>
      <c r="EJF886" s="396"/>
      <c r="EJG886" s="396"/>
      <c r="EJH886" s="396"/>
      <c r="EJI886" s="396"/>
      <c r="EJJ886" s="396"/>
      <c r="EJK886" s="396"/>
      <c r="EJL886" s="396"/>
      <c r="EJM886" s="396"/>
      <c r="EJN886" s="396"/>
      <c r="EJO886" s="396"/>
      <c r="EJP886" s="396"/>
      <c r="EJQ886" s="396"/>
      <c r="EJR886" s="396"/>
      <c r="EJS886" s="396"/>
      <c r="EJT886" s="396"/>
      <c r="EJU886" s="396"/>
      <c r="EJV886" s="396"/>
      <c r="EJW886" s="396"/>
      <c r="EJX886" s="396"/>
      <c r="EJY886" s="396"/>
      <c r="EJZ886" s="396"/>
      <c r="EKA886" s="396"/>
      <c r="EKB886" s="396"/>
      <c r="EKC886" s="396"/>
      <c r="EKD886" s="396"/>
      <c r="EKE886" s="396"/>
      <c r="EKF886" s="396"/>
      <c r="EKG886" s="396"/>
      <c r="EKH886" s="396"/>
      <c r="EKI886" s="396"/>
      <c r="EKJ886" s="396"/>
      <c r="EKK886" s="396"/>
      <c r="EKL886" s="396"/>
      <c r="EKM886" s="396"/>
      <c r="EKN886" s="396"/>
      <c r="EKO886" s="396"/>
      <c r="EKP886" s="396"/>
      <c r="EKQ886" s="396"/>
      <c r="EKR886" s="396"/>
      <c r="EKS886" s="396"/>
      <c r="EKT886" s="396"/>
      <c r="EKU886" s="396"/>
      <c r="EKV886" s="396"/>
      <c r="EKW886" s="396"/>
      <c r="EKX886" s="396"/>
      <c r="EKY886" s="396"/>
      <c r="EKZ886" s="396"/>
      <c r="ELA886" s="396"/>
      <c r="ELB886" s="396"/>
      <c r="ELC886" s="396"/>
      <c r="ELD886" s="396"/>
      <c r="ELE886" s="396"/>
      <c r="ELF886" s="396"/>
      <c r="ELG886" s="396"/>
      <c r="ELH886" s="396"/>
      <c r="ELI886" s="396"/>
      <c r="ELJ886" s="396"/>
      <c r="ELK886" s="396"/>
      <c r="ELL886" s="396"/>
      <c r="ELM886" s="396"/>
      <c r="ELN886" s="396"/>
      <c r="ELO886" s="396"/>
      <c r="ELP886" s="396"/>
      <c r="ELQ886" s="396"/>
      <c r="ELR886" s="396"/>
      <c r="ELS886" s="396"/>
      <c r="ELT886" s="396"/>
      <c r="ELU886" s="396"/>
      <c r="ELV886" s="396"/>
      <c r="ELW886" s="396"/>
      <c r="ELX886" s="396"/>
      <c r="ELY886" s="396"/>
      <c r="ELZ886" s="396"/>
      <c r="EMA886" s="396"/>
      <c r="EMB886" s="396"/>
      <c r="EMC886" s="396"/>
      <c r="EMD886" s="396"/>
      <c r="EME886" s="396"/>
      <c r="EMF886" s="396"/>
      <c r="EMG886" s="396"/>
      <c r="EMH886" s="396"/>
      <c r="EMI886" s="396"/>
      <c r="EMJ886" s="396"/>
      <c r="EMK886" s="396"/>
      <c r="EML886" s="396"/>
      <c r="EMM886" s="396"/>
      <c r="EMN886" s="396"/>
      <c r="EMO886" s="396"/>
      <c r="EMP886" s="396"/>
      <c r="EMQ886" s="396"/>
      <c r="EMR886" s="396"/>
      <c r="EMS886" s="396"/>
      <c r="EMT886" s="396"/>
      <c r="EMU886" s="396"/>
      <c r="EMV886" s="396"/>
      <c r="EMW886" s="396"/>
      <c r="EMX886" s="396"/>
      <c r="EMY886" s="396"/>
      <c r="EMZ886" s="396"/>
      <c r="ENA886" s="396"/>
      <c r="ENB886" s="396"/>
      <c r="ENC886" s="396"/>
      <c r="END886" s="396"/>
      <c r="ENE886" s="396"/>
      <c r="ENF886" s="396"/>
      <c r="ENG886" s="396"/>
      <c r="ENH886" s="396"/>
      <c r="ENI886" s="396"/>
      <c r="ENJ886" s="396"/>
      <c r="ENK886" s="396"/>
      <c r="ENL886" s="396"/>
      <c r="ENM886" s="396"/>
      <c r="ENN886" s="396"/>
      <c r="ENO886" s="396"/>
      <c r="ENP886" s="396"/>
      <c r="ENQ886" s="396"/>
      <c r="ENR886" s="396"/>
      <c r="ENS886" s="396"/>
      <c r="ENT886" s="396"/>
      <c r="ENU886" s="396"/>
      <c r="ENV886" s="396"/>
      <c r="ENW886" s="396"/>
      <c r="ENX886" s="396"/>
      <c r="ENY886" s="396"/>
      <c r="ENZ886" s="396"/>
      <c r="EOA886" s="396"/>
      <c r="EOB886" s="396"/>
      <c r="EOC886" s="396"/>
      <c r="EOD886" s="396"/>
      <c r="EOE886" s="396"/>
      <c r="EOF886" s="396"/>
      <c r="EOG886" s="396"/>
      <c r="EOH886" s="396"/>
      <c r="EOI886" s="396"/>
      <c r="EOJ886" s="396"/>
      <c r="EOK886" s="396"/>
      <c r="EOL886" s="396"/>
      <c r="EOM886" s="396"/>
      <c r="EON886" s="396"/>
      <c r="EOO886" s="396"/>
      <c r="EOP886" s="396"/>
      <c r="EOQ886" s="396"/>
      <c r="EOR886" s="396"/>
      <c r="EOS886" s="396"/>
      <c r="EOT886" s="396"/>
      <c r="EOU886" s="396"/>
      <c r="EOV886" s="396"/>
      <c r="EOW886" s="396"/>
      <c r="EOX886" s="396"/>
      <c r="EOY886" s="396"/>
      <c r="EOZ886" s="396"/>
      <c r="EPA886" s="396"/>
      <c r="EPB886" s="396"/>
      <c r="EPC886" s="396"/>
      <c r="EPD886" s="396"/>
      <c r="EPE886" s="396"/>
      <c r="EPF886" s="396"/>
      <c r="EPG886" s="396"/>
      <c r="EPH886" s="396"/>
      <c r="EPI886" s="396"/>
      <c r="EPJ886" s="396"/>
      <c r="EPK886" s="396"/>
      <c r="EPL886" s="396"/>
      <c r="EPM886" s="396"/>
      <c r="EPN886" s="396"/>
      <c r="EPO886" s="396"/>
      <c r="EPP886" s="396"/>
      <c r="EPQ886" s="396"/>
      <c r="EPR886" s="396"/>
      <c r="EPS886" s="396"/>
      <c r="EPT886" s="396"/>
      <c r="EPU886" s="396"/>
      <c r="EPV886" s="396"/>
      <c r="EPW886" s="396"/>
      <c r="EPX886" s="396"/>
      <c r="EPY886" s="396"/>
      <c r="EPZ886" s="396"/>
      <c r="EQA886" s="396"/>
      <c r="EQB886" s="396"/>
      <c r="EQC886" s="396"/>
      <c r="EQD886" s="396"/>
      <c r="EQE886" s="396"/>
      <c r="EQF886" s="396"/>
      <c r="EQG886" s="396"/>
      <c r="EQH886" s="396"/>
      <c r="EQI886" s="396"/>
      <c r="EQJ886" s="396"/>
      <c r="EQK886" s="396"/>
      <c r="EQL886" s="396"/>
      <c r="EQM886" s="396"/>
      <c r="EQN886" s="396"/>
      <c r="EQO886" s="396"/>
      <c r="EQP886" s="396"/>
      <c r="EQQ886" s="396"/>
      <c r="EQR886" s="396"/>
      <c r="EQS886" s="396"/>
      <c r="EQT886" s="396"/>
      <c r="EQU886" s="396"/>
      <c r="EQV886" s="396"/>
      <c r="EQW886" s="396"/>
      <c r="EQX886" s="396"/>
      <c r="EQY886" s="396"/>
      <c r="EQZ886" s="396"/>
      <c r="ERA886" s="396"/>
      <c r="ERB886" s="396"/>
      <c r="ERC886" s="396"/>
      <c r="ERD886" s="396"/>
      <c r="ERE886" s="396"/>
      <c r="ERF886" s="396"/>
      <c r="ERG886" s="396"/>
      <c r="ERH886" s="396"/>
      <c r="ERI886" s="396"/>
      <c r="ERJ886" s="396"/>
      <c r="ERK886" s="396"/>
      <c r="ERL886" s="396"/>
      <c r="ERM886" s="396"/>
      <c r="ERN886" s="396"/>
      <c r="ERO886" s="396"/>
      <c r="ERP886" s="396"/>
      <c r="ERQ886" s="396"/>
      <c r="ERR886" s="396"/>
      <c r="ERS886" s="396"/>
      <c r="ERT886" s="396"/>
      <c r="ERU886" s="396"/>
      <c r="ERV886" s="396"/>
      <c r="ERW886" s="396"/>
      <c r="ERX886" s="396"/>
      <c r="ERY886" s="396"/>
      <c r="ERZ886" s="396"/>
      <c r="ESA886" s="396"/>
      <c r="ESB886" s="396"/>
      <c r="ESC886" s="396"/>
      <c r="ESD886" s="396"/>
      <c r="ESE886" s="396"/>
      <c r="ESF886" s="396"/>
      <c r="ESG886" s="396"/>
      <c r="ESH886" s="396"/>
      <c r="ESI886" s="396"/>
      <c r="ESJ886" s="396"/>
      <c r="ESK886" s="396"/>
      <c r="ESL886" s="396"/>
      <c r="ESM886" s="396"/>
      <c r="ESN886" s="396"/>
      <c r="ESO886" s="396"/>
      <c r="ESP886" s="396"/>
      <c r="ESQ886" s="396"/>
      <c r="ESR886" s="396"/>
      <c r="ESS886" s="396"/>
      <c r="EST886" s="396"/>
      <c r="ESU886" s="396"/>
      <c r="ESV886" s="396"/>
      <c r="ESW886" s="396"/>
      <c r="ESX886" s="396"/>
      <c r="ESY886" s="396"/>
      <c r="ESZ886" s="396"/>
      <c r="ETA886" s="396"/>
      <c r="ETB886" s="396"/>
      <c r="ETC886" s="396"/>
      <c r="ETD886" s="396"/>
      <c r="ETE886" s="396"/>
      <c r="ETF886" s="396"/>
      <c r="ETG886" s="396"/>
      <c r="ETH886" s="396"/>
      <c r="ETI886" s="396"/>
      <c r="ETJ886" s="396"/>
      <c r="ETK886" s="396"/>
      <c r="ETL886" s="396"/>
      <c r="ETM886" s="396"/>
      <c r="ETN886" s="396"/>
      <c r="ETO886" s="396"/>
      <c r="ETP886" s="396"/>
      <c r="ETQ886" s="396"/>
      <c r="ETR886" s="396"/>
      <c r="ETS886" s="396"/>
      <c r="ETT886" s="396"/>
      <c r="ETU886" s="396"/>
      <c r="ETV886" s="396"/>
      <c r="ETW886" s="396"/>
      <c r="ETX886" s="396"/>
      <c r="ETY886" s="396"/>
      <c r="ETZ886" s="396"/>
      <c r="EUA886" s="396"/>
      <c r="EUB886" s="396"/>
      <c r="EUC886" s="396"/>
      <c r="EUD886" s="396"/>
      <c r="EUE886" s="396"/>
      <c r="EUF886" s="396"/>
      <c r="EUG886" s="396"/>
      <c r="EUH886" s="396"/>
      <c r="EUI886" s="396"/>
      <c r="EUJ886" s="396"/>
      <c r="EUK886" s="396"/>
      <c r="EUL886" s="396"/>
      <c r="EUM886" s="396"/>
      <c r="EUN886" s="396"/>
      <c r="EUO886" s="396"/>
      <c r="EUP886" s="396"/>
      <c r="EUQ886" s="396"/>
      <c r="EUR886" s="396"/>
      <c r="EUS886" s="396"/>
      <c r="EUT886" s="396"/>
      <c r="EUU886" s="396"/>
      <c r="EUV886" s="396"/>
      <c r="EUW886" s="396"/>
      <c r="EUX886" s="396"/>
      <c r="EUY886" s="396"/>
      <c r="EUZ886" s="396"/>
      <c r="EVA886" s="396"/>
      <c r="EVB886" s="396"/>
      <c r="EVC886" s="396"/>
      <c r="EVD886" s="396"/>
      <c r="EVE886" s="396"/>
      <c r="EVF886" s="396"/>
      <c r="EVG886" s="396"/>
      <c r="EVH886" s="396"/>
      <c r="EVI886" s="396"/>
      <c r="EVJ886" s="396"/>
      <c r="EVK886" s="396"/>
      <c r="EVL886" s="396"/>
      <c r="EVM886" s="396"/>
      <c r="EVN886" s="396"/>
      <c r="EVO886" s="396"/>
      <c r="EVP886" s="396"/>
      <c r="EVQ886" s="396"/>
      <c r="EVR886" s="396"/>
      <c r="EVS886" s="396"/>
      <c r="EVT886" s="396"/>
      <c r="EVU886" s="396"/>
      <c r="EVV886" s="396"/>
      <c r="EVW886" s="396"/>
      <c r="EVX886" s="396"/>
      <c r="EVY886" s="396"/>
      <c r="EVZ886" s="396"/>
      <c r="EWA886" s="396"/>
      <c r="EWB886" s="396"/>
      <c r="EWC886" s="396"/>
      <c r="EWD886" s="396"/>
      <c r="EWE886" s="396"/>
      <c r="EWF886" s="396"/>
      <c r="EWG886" s="396"/>
      <c r="EWH886" s="396"/>
      <c r="EWI886" s="396"/>
      <c r="EWJ886" s="396"/>
      <c r="EWK886" s="396"/>
      <c r="EWL886" s="396"/>
      <c r="EWM886" s="396"/>
      <c r="EWN886" s="396"/>
      <c r="EWO886" s="396"/>
      <c r="EWP886" s="396"/>
      <c r="EWQ886" s="396"/>
      <c r="EWR886" s="396"/>
      <c r="EWS886" s="396"/>
      <c r="EWT886" s="396"/>
      <c r="EWU886" s="396"/>
      <c r="EWV886" s="396"/>
      <c r="EWW886" s="396"/>
      <c r="EWX886" s="396"/>
      <c r="EWY886" s="396"/>
      <c r="EWZ886" s="396"/>
      <c r="EXA886" s="396"/>
      <c r="EXB886" s="396"/>
      <c r="EXC886" s="396"/>
      <c r="EXD886" s="396"/>
      <c r="EXE886" s="396"/>
      <c r="EXF886" s="396"/>
      <c r="EXG886" s="396"/>
      <c r="EXH886" s="396"/>
      <c r="EXI886" s="396"/>
      <c r="EXJ886" s="396"/>
      <c r="EXK886" s="396"/>
      <c r="EXL886" s="396"/>
      <c r="EXM886" s="396"/>
      <c r="EXN886" s="396"/>
      <c r="EXO886" s="396"/>
      <c r="EXP886" s="396"/>
      <c r="EXQ886" s="396"/>
      <c r="EXR886" s="396"/>
      <c r="EXS886" s="396"/>
      <c r="EXT886" s="396"/>
      <c r="EXU886" s="396"/>
      <c r="EXV886" s="396"/>
      <c r="EXW886" s="396"/>
      <c r="EXX886" s="396"/>
      <c r="EXY886" s="396"/>
      <c r="EXZ886" s="396"/>
      <c r="EYA886" s="396"/>
      <c r="EYB886" s="396"/>
      <c r="EYC886" s="396"/>
      <c r="EYD886" s="396"/>
      <c r="EYE886" s="396"/>
      <c r="EYF886" s="396"/>
      <c r="EYG886" s="396"/>
      <c r="EYH886" s="396"/>
      <c r="EYI886" s="396"/>
      <c r="EYJ886" s="396"/>
      <c r="EYK886" s="396"/>
      <c r="EYL886" s="396"/>
      <c r="EYM886" s="396"/>
      <c r="EYN886" s="396"/>
      <c r="EYO886" s="396"/>
      <c r="EYP886" s="396"/>
      <c r="EYQ886" s="396"/>
      <c r="EYR886" s="396"/>
      <c r="EYS886" s="396"/>
      <c r="EYT886" s="396"/>
      <c r="EYU886" s="396"/>
      <c r="EYV886" s="396"/>
      <c r="EYW886" s="396"/>
      <c r="EYX886" s="396"/>
      <c r="EYY886" s="396"/>
      <c r="EYZ886" s="396"/>
      <c r="EZA886" s="396"/>
      <c r="EZB886" s="396"/>
      <c r="EZC886" s="396"/>
      <c r="EZD886" s="396"/>
      <c r="EZE886" s="396"/>
      <c r="EZF886" s="396"/>
      <c r="EZG886" s="396"/>
      <c r="EZH886" s="396"/>
      <c r="EZI886" s="396"/>
      <c r="EZJ886" s="396"/>
      <c r="EZK886" s="396"/>
      <c r="EZL886" s="396"/>
      <c r="EZM886" s="396"/>
      <c r="EZN886" s="396"/>
      <c r="EZO886" s="396"/>
      <c r="EZP886" s="396"/>
      <c r="EZQ886" s="396"/>
      <c r="EZR886" s="396"/>
      <c r="EZS886" s="396"/>
      <c r="EZT886" s="396"/>
      <c r="EZU886" s="396"/>
      <c r="EZV886" s="396"/>
      <c r="EZW886" s="396"/>
      <c r="EZX886" s="396"/>
      <c r="EZY886" s="396"/>
      <c r="EZZ886" s="396"/>
      <c r="FAA886" s="396"/>
      <c r="FAB886" s="396"/>
      <c r="FAC886" s="396"/>
      <c r="FAD886" s="396"/>
      <c r="FAE886" s="396"/>
      <c r="FAF886" s="396"/>
      <c r="FAG886" s="396"/>
      <c r="FAH886" s="396"/>
      <c r="FAI886" s="396"/>
      <c r="FAJ886" s="396"/>
      <c r="FAK886" s="396"/>
      <c r="FAL886" s="396"/>
      <c r="FAM886" s="396"/>
      <c r="FAN886" s="396"/>
      <c r="FAO886" s="396"/>
      <c r="FAP886" s="396"/>
      <c r="FAQ886" s="396"/>
      <c r="FAR886" s="396"/>
      <c r="FAS886" s="396"/>
      <c r="FAT886" s="396"/>
      <c r="FAU886" s="396"/>
      <c r="FAV886" s="396"/>
      <c r="FAW886" s="396"/>
      <c r="FAX886" s="396"/>
      <c r="FAY886" s="396"/>
      <c r="FAZ886" s="396"/>
      <c r="FBA886" s="396"/>
      <c r="FBB886" s="396"/>
      <c r="FBC886" s="396"/>
      <c r="FBD886" s="396"/>
      <c r="FBE886" s="396"/>
      <c r="FBF886" s="396"/>
      <c r="FBG886" s="396"/>
      <c r="FBH886" s="396"/>
      <c r="FBI886" s="396"/>
      <c r="FBJ886" s="396"/>
      <c r="FBK886" s="396"/>
      <c r="FBL886" s="396"/>
      <c r="FBM886" s="396"/>
      <c r="FBN886" s="396"/>
      <c r="FBO886" s="396"/>
      <c r="FBP886" s="396"/>
      <c r="FBQ886" s="396"/>
      <c r="FBR886" s="396"/>
      <c r="FBS886" s="396"/>
      <c r="FBT886" s="396"/>
      <c r="FBU886" s="396"/>
      <c r="FBV886" s="396"/>
      <c r="FBW886" s="396"/>
      <c r="FBX886" s="396"/>
      <c r="FBY886" s="396"/>
      <c r="FBZ886" s="396"/>
      <c r="FCA886" s="396"/>
      <c r="FCB886" s="396"/>
      <c r="FCC886" s="396"/>
      <c r="FCD886" s="396"/>
      <c r="FCE886" s="396"/>
      <c r="FCF886" s="396"/>
      <c r="FCG886" s="396"/>
      <c r="FCH886" s="396"/>
      <c r="FCI886" s="396"/>
      <c r="FCJ886" s="396"/>
      <c r="FCK886" s="396"/>
      <c r="FCL886" s="396"/>
      <c r="FCM886" s="396"/>
      <c r="FCN886" s="396"/>
      <c r="FCO886" s="396"/>
      <c r="FCP886" s="396"/>
      <c r="FCQ886" s="396"/>
      <c r="FCR886" s="396"/>
      <c r="FCS886" s="396"/>
      <c r="FCT886" s="396"/>
      <c r="FCU886" s="396"/>
      <c r="FCV886" s="396"/>
      <c r="FCW886" s="396"/>
      <c r="FCX886" s="396"/>
      <c r="FCY886" s="396"/>
      <c r="FCZ886" s="396"/>
      <c r="FDA886" s="396"/>
      <c r="FDB886" s="396"/>
      <c r="FDC886" s="396"/>
      <c r="FDD886" s="396"/>
      <c r="FDE886" s="396"/>
      <c r="FDF886" s="396"/>
      <c r="FDG886" s="396"/>
      <c r="FDH886" s="396"/>
      <c r="FDI886" s="396"/>
      <c r="FDJ886" s="396"/>
      <c r="FDK886" s="396"/>
      <c r="FDL886" s="396"/>
      <c r="FDM886" s="396"/>
      <c r="FDN886" s="396"/>
      <c r="FDO886" s="396"/>
      <c r="FDP886" s="396"/>
      <c r="FDQ886" s="396"/>
      <c r="FDR886" s="396"/>
      <c r="FDS886" s="396"/>
      <c r="FDT886" s="396"/>
      <c r="FDU886" s="396"/>
      <c r="FDV886" s="396"/>
      <c r="FDW886" s="396"/>
      <c r="FDX886" s="396"/>
      <c r="FDY886" s="396"/>
      <c r="FDZ886" s="396"/>
      <c r="FEA886" s="396"/>
      <c r="FEB886" s="396"/>
      <c r="FEC886" s="396"/>
      <c r="FED886" s="396"/>
      <c r="FEE886" s="396"/>
      <c r="FEF886" s="396"/>
      <c r="FEG886" s="396"/>
      <c r="FEH886" s="396"/>
      <c r="FEI886" s="396"/>
      <c r="FEJ886" s="396"/>
      <c r="FEK886" s="396"/>
      <c r="FEL886" s="396"/>
      <c r="FEM886" s="396"/>
      <c r="FEN886" s="396"/>
      <c r="FEO886" s="396"/>
      <c r="FEP886" s="396"/>
      <c r="FEQ886" s="396"/>
      <c r="FER886" s="396"/>
      <c r="FES886" s="396"/>
      <c r="FET886" s="396"/>
      <c r="FEU886" s="396"/>
      <c r="FEV886" s="396"/>
      <c r="FEW886" s="396"/>
      <c r="FEX886" s="396"/>
      <c r="FEY886" s="396"/>
      <c r="FEZ886" s="396"/>
      <c r="FFA886" s="396"/>
      <c r="FFB886" s="396"/>
      <c r="FFC886" s="396"/>
      <c r="FFD886" s="396"/>
      <c r="FFE886" s="396"/>
      <c r="FFF886" s="396"/>
      <c r="FFG886" s="396"/>
      <c r="FFH886" s="396"/>
      <c r="FFI886" s="396"/>
      <c r="FFJ886" s="396"/>
      <c r="FFK886" s="396"/>
      <c r="FFL886" s="396"/>
      <c r="FFM886" s="396"/>
      <c r="FFN886" s="396"/>
      <c r="FFO886" s="396"/>
      <c r="FFP886" s="396"/>
      <c r="FFQ886" s="396"/>
      <c r="FFR886" s="396"/>
      <c r="FFS886" s="396"/>
      <c r="FFT886" s="396"/>
      <c r="FFU886" s="396"/>
      <c r="FFV886" s="396"/>
      <c r="FFW886" s="396"/>
      <c r="FFX886" s="396"/>
      <c r="FFY886" s="396"/>
      <c r="FFZ886" s="396"/>
      <c r="FGA886" s="396"/>
      <c r="FGB886" s="396"/>
      <c r="FGC886" s="396"/>
      <c r="FGD886" s="396"/>
      <c r="FGE886" s="396"/>
      <c r="FGF886" s="396"/>
      <c r="FGG886" s="396"/>
      <c r="FGH886" s="396"/>
      <c r="FGI886" s="396"/>
      <c r="FGJ886" s="396"/>
      <c r="FGK886" s="396"/>
      <c r="FGL886" s="396"/>
      <c r="FGM886" s="396"/>
      <c r="FGN886" s="396"/>
      <c r="FGO886" s="396"/>
      <c r="FGP886" s="396"/>
      <c r="FGQ886" s="396"/>
      <c r="FGR886" s="396"/>
      <c r="FGS886" s="396"/>
      <c r="FGT886" s="396"/>
      <c r="FGU886" s="396"/>
      <c r="FGV886" s="396"/>
      <c r="FGW886" s="396"/>
      <c r="FGX886" s="396"/>
      <c r="FGY886" s="396"/>
      <c r="FGZ886" s="396"/>
      <c r="FHA886" s="396"/>
      <c r="FHB886" s="396"/>
      <c r="FHC886" s="396"/>
      <c r="FHD886" s="396"/>
      <c r="FHE886" s="396"/>
      <c r="FHF886" s="396"/>
      <c r="FHG886" s="396"/>
      <c r="FHH886" s="396"/>
      <c r="FHI886" s="396"/>
      <c r="FHJ886" s="396"/>
      <c r="FHK886" s="396"/>
      <c r="FHL886" s="396"/>
      <c r="FHM886" s="396"/>
      <c r="FHN886" s="396"/>
      <c r="FHO886" s="396"/>
      <c r="FHP886" s="396"/>
      <c r="FHQ886" s="396"/>
      <c r="FHR886" s="396"/>
      <c r="FHS886" s="396"/>
      <c r="FHT886" s="396"/>
      <c r="FHU886" s="396"/>
      <c r="FHV886" s="396"/>
      <c r="FHW886" s="396"/>
      <c r="FHX886" s="396"/>
      <c r="FHY886" s="396"/>
      <c r="FHZ886" s="396"/>
      <c r="FIA886" s="396"/>
      <c r="FIB886" s="396"/>
      <c r="FIC886" s="396"/>
      <c r="FID886" s="396"/>
      <c r="FIE886" s="396"/>
      <c r="FIF886" s="396"/>
      <c r="FIG886" s="396"/>
      <c r="FIH886" s="396"/>
      <c r="FII886" s="396"/>
      <c r="FIJ886" s="396"/>
      <c r="FIK886" s="396"/>
      <c r="FIL886" s="396"/>
      <c r="FIM886" s="396"/>
      <c r="FIN886" s="396"/>
      <c r="FIO886" s="396"/>
      <c r="FIP886" s="396"/>
      <c r="FIQ886" s="396"/>
      <c r="FIR886" s="396"/>
      <c r="FIS886" s="396"/>
      <c r="FIT886" s="396"/>
      <c r="FIU886" s="396"/>
      <c r="FIV886" s="396"/>
      <c r="FIW886" s="396"/>
      <c r="FIX886" s="396"/>
      <c r="FIY886" s="396"/>
      <c r="FIZ886" s="396"/>
      <c r="FJA886" s="396"/>
      <c r="FJB886" s="396"/>
      <c r="FJC886" s="396"/>
      <c r="FJD886" s="396"/>
      <c r="FJE886" s="396"/>
      <c r="FJF886" s="396"/>
      <c r="FJG886" s="396"/>
      <c r="FJH886" s="396"/>
      <c r="FJI886" s="396"/>
      <c r="FJJ886" s="396"/>
      <c r="FJK886" s="396"/>
      <c r="FJL886" s="396"/>
      <c r="FJM886" s="396"/>
      <c r="FJN886" s="396"/>
      <c r="FJO886" s="396"/>
      <c r="FJP886" s="396"/>
      <c r="FJQ886" s="396"/>
      <c r="FJR886" s="396"/>
      <c r="FJS886" s="396"/>
      <c r="FJT886" s="396"/>
      <c r="FJU886" s="396"/>
      <c r="FJV886" s="396"/>
      <c r="FJW886" s="396"/>
      <c r="FJX886" s="396"/>
      <c r="FJY886" s="396"/>
      <c r="FJZ886" s="396"/>
      <c r="FKA886" s="396"/>
      <c r="FKB886" s="396"/>
      <c r="FKC886" s="396"/>
      <c r="FKD886" s="396"/>
      <c r="FKE886" s="396"/>
      <c r="FKF886" s="396"/>
      <c r="FKG886" s="396"/>
      <c r="FKH886" s="396"/>
      <c r="FKI886" s="396"/>
      <c r="FKJ886" s="396"/>
      <c r="FKK886" s="396"/>
      <c r="FKL886" s="396"/>
      <c r="FKM886" s="396"/>
      <c r="FKN886" s="396"/>
      <c r="FKO886" s="396"/>
      <c r="FKP886" s="396"/>
      <c r="FKQ886" s="396"/>
      <c r="FKR886" s="396"/>
      <c r="FKS886" s="396"/>
      <c r="FKT886" s="396"/>
      <c r="FKU886" s="396"/>
      <c r="FKV886" s="396"/>
      <c r="FKW886" s="396"/>
      <c r="FKX886" s="396"/>
      <c r="FKY886" s="396"/>
      <c r="FKZ886" s="396"/>
      <c r="FLA886" s="396"/>
      <c r="FLB886" s="396"/>
      <c r="FLC886" s="396"/>
      <c r="FLD886" s="396"/>
      <c r="FLE886" s="396"/>
      <c r="FLF886" s="396"/>
      <c r="FLG886" s="396"/>
      <c r="FLH886" s="396"/>
      <c r="FLI886" s="396"/>
      <c r="FLJ886" s="396"/>
      <c r="FLK886" s="396"/>
      <c r="FLL886" s="396"/>
      <c r="FLM886" s="396"/>
      <c r="FLN886" s="396"/>
      <c r="FLO886" s="396"/>
      <c r="FLP886" s="396"/>
      <c r="FLQ886" s="396"/>
      <c r="FLR886" s="396"/>
      <c r="FLS886" s="396"/>
      <c r="FLT886" s="396"/>
      <c r="FLU886" s="396"/>
      <c r="FLV886" s="396"/>
      <c r="FLW886" s="396"/>
      <c r="FLX886" s="396"/>
      <c r="FLY886" s="396"/>
      <c r="FLZ886" s="396"/>
      <c r="FMA886" s="396"/>
      <c r="FMB886" s="396"/>
      <c r="FMC886" s="396"/>
      <c r="FMD886" s="396"/>
      <c r="FME886" s="396"/>
      <c r="FMF886" s="396"/>
      <c r="FMG886" s="396"/>
      <c r="FMH886" s="396"/>
      <c r="FMI886" s="396"/>
      <c r="FMJ886" s="396"/>
      <c r="FMK886" s="396"/>
      <c r="FML886" s="396"/>
      <c r="FMM886" s="396"/>
      <c r="FMN886" s="396"/>
      <c r="FMO886" s="396"/>
      <c r="FMP886" s="396"/>
      <c r="FMQ886" s="396"/>
      <c r="FMR886" s="396"/>
      <c r="FMS886" s="396"/>
      <c r="FMT886" s="396"/>
      <c r="FMU886" s="396"/>
      <c r="FMV886" s="396"/>
      <c r="FMW886" s="396"/>
      <c r="FMX886" s="396"/>
      <c r="FMY886" s="396"/>
      <c r="FMZ886" s="396"/>
      <c r="FNA886" s="396"/>
      <c r="FNB886" s="396"/>
      <c r="FNC886" s="396"/>
      <c r="FND886" s="396"/>
      <c r="FNE886" s="396"/>
      <c r="FNF886" s="396"/>
      <c r="FNG886" s="396"/>
      <c r="FNH886" s="396"/>
      <c r="FNI886" s="396"/>
      <c r="FNJ886" s="396"/>
      <c r="FNK886" s="396"/>
      <c r="FNL886" s="396"/>
      <c r="FNM886" s="396"/>
      <c r="FNN886" s="396"/>
      <c r="FNO886" s="396"/>
      <c r="FNP886" s="396"/>
      <c r="FNQ886" s="396"/>
      <c r="FNR886" s="396"/>
      <c r="FNS886" s="396"/>
      <c r="FNT886" s="396"/>
      <c r="FNU886" s="396"/>
      <c r="FNV886" s="396"/>
      <c r="FNW886" s="396"/>
      <c r="FNX886" s="396"/>
      <c r="FNY886" s="396"/>
      <c r="FNZ886" s="396"/>
      <c r="FOA886" s="396"/>
      <c r="FOB886" s="396"/>
      <c r="FOC886" s="396"/>
      <c r="FOD886" s="396"/>
      <c r="FOE886" s="396"/>
      <c r="FOF886" s="396"/>
      <c r="FOG886" s="396"/>
      <c r="FOH886" s="396"/>
      <c r="FOI886" s="396"/>
      <c r="FOJ886" s="396"/>
      <c r="FOK886" s="396"/>
      <c r="FOL886" s="396"/>
      <c r="FOM886" s="396"/>
      <c r="FON886" s="396"/>
      <c r="FOO886" s="396"/>
      <c r="FOP886" s="396"/>
      <c r="FOQ886" s="396"/>
      <c r="FOR886" s="396"/>
      <c r="FOS886" s="396"/>
      <c r="FOT886" s="396"/>
      <c r="FOU886" s="396"/>
      <c r="FOV886" s="396"/>
      <c r="FOW886" s="396"/>
      <c r="FOX886" s="396"/>
      <c r="FOY886" s="396"/>
      <c r="FOZ886" s="396"/>
      <c r="FPA886" s="396"/>
      <c r="FPB886" s="396"/>
      <c r="FPC886" s="396"/>
      <c r="FPD886" s="396"/>
      <c r="FPE886" s="396"/>
      <c r="FPF886" s="396"/>
      <c r="FPG886" s="396"/>
      <c r="FPH886" s="396"/>
      <c r="FPI886" s="396"/>
      <c r="FPJ886" s="396"/>
      <c r="FPK886" s="396"/>
      <c r="FPL886" s="396"/>
      <c r="FPM886" s="396"/>
      <c r="FPN886" s="396"/>
      <c r="FPO886" s="396"/>
      <c r="FPP886" s="396"/>
      <c r="FPQ886" s="396"/>
      <c r="FPR886" s="396"/>
      <c r="FPS886" s="396"/>
      <c r="FPT886" s="396"/>
      <c r="FPU886" s="396"/>
      <c r="FPV886" s="396"/>
      <c r="FPW886" s="396"/>
      <c r="FPX886" s="396"/>
      <c r="FPY886" s="396"/>
      <c r="FPZ886" s="396"/>
      <c r="FQA886" s="396"/>
      <c r="FQB886" s="396"/>
      <c r="FQC886" s="396"/>
      <c r="FQD886" s="396"/>
      <c r="FQE886" s="396"/>
      <c r="FQF886" s="396"/>
      <c r="FQG886" s="396"/>
      <c r="FQH886" s="396"/>
      <c r="FQI886" s="396"/>
      <c r="FQJ886" s="396"/>
      <c r="FQK886" s="396"/>
      <c r="FQL886" s="396"/>
      <c r="FQM886" s="396"/>
      <c r="FQN886" s="396"/>
      <c r="FQO886" s="396"/>
      <c r="FQP886" s="396"/>
      <c r="FQQ886" s="396"/>
      <c r="FQR886" s="396"/>
      <c r="FQS886" s="396"/>
      <c r="FQT886" s="396"/>
      <c r="FQU886" s="396"/>
      <c r="FQV886" s="396"/>
      <c r="FQW886" s="396"/>
      <c r="FQX886" s="396"/>
      <c r="FQY886" s="396"/>
      <c r="FQZ886" s="396"/>
      <c r="FRA886" s="396"/>
      <c r="FRB886" s="396"/>
      <c r="FRC886" s="396"/>
      <c r="FRD886" s="396"/>
      <c r="FRE886" s="396"/>
      <c r="FRF886" s="396"/>
      <c r="FRG886" s="396"/>
      <c r="FRH886" s="396"/>
      <c r="FRI886" s="396"/>
      <c r="FRJ886" s="396"/>
      <c r="FRK886" s="396"/>
      <c r="FRL886" s="396"/>
      <c r="FRM886" s="396"/>
      <c r="FRN886" s="396"/>
      <c r="FRO886" s="396"/>
      <c r="FRP886" s="396"/>
      <c r="FRQ886" s="396"/>
      <c r="FRR886" s="396"/>
      <c r="FRS886" s="396"/>
      <c r="FRT886" s="396"/>
      <c r="FRU886" s="396"/>
      <c r="FRV886" s="396"/>
      <c r="FRW886" s="396"/>
      <c r="FRX886" s="396"/>
      <c r="FRY886" s="396"/>
      <c r="FRZ886" s="396"/>
      <c r="FSA886" s="396"/>
      <c r="FSB886" s="396"/>
      <c r="FSC886" s="396"/>
      <c r="FSD886" s="396"/>
      <c r="FSE886" s="396"/>
      <c r="FSF886" s="396"/>
      <c r="FSG886" s="396"/>
      <c r="FSH886" s="396"/>
      <c r="FSI886" s="396"/>
      <c r="FSJ886" s="396"/>
      <c r="FSK886" s="396"/>
      <c r="FSL886" s="396"/>
      <c r="FSM886" s="396"/>
      <c r="FSN886" s="396"/>
      <c r="FSO886" s="396"/>
      <c r="FSP886" s="396"/>
      <c r="FSQ886" s="396"/>
      <c r="FSR886" s="396"/>
      <c r="FSS886" s="396"/>
      <c r="FST886" s="396"/>
      <c r="FSU886" s="396"/>
      <c r="FSV886" s="396"/>
      <c r="FSW886" s="396"/>
      <c r="FSX886" s="396"/>
      <c r="FSY886" s="396"/>
      <c r="FSZ886" s="396"/>
      <c r="FTA886" s="396"/>
      <c r="FTB886" s="396"/>
      <c r="FTC886" s="396"/>
      <c r="FTD886" s="396"/>
      <c r="FTE886" s="396"/>
      <c r="FTF886" s="396"/>
      <c r="FTG886" s="396"/>
      <c r="FTH886" s="396"/>
      <c r="FTI886" s="396"/>
      <c r="FTJ886" s="396"/>
      <c r="FTK886" s="396"/>
      <c r="FTL886" s="396"/>
      <c r="FTM886" s="396"/>
      <c r="FTN886" s="396"/>
      <c r="FTO886" s="396"/>
      <c r="FTP886" s="396"/>
      <c r="FTQ886" s="396"/>
      <c r="FTR886" s="396"/>
      <c r="FTS886" s="396"/>
      <c r="FTT886" s="396"/>
      <c r="FTU886" s="396"/>
      <c r="FTV886" s="396"/>
      <c r="FTW886" s="396"/>
      <c r="FTX886" s="396"/>
      <c r="FTY886" s="396"/>
      <c r="FTZ886" s="396"/>
      <c r="FUA886" s="396"/>
      <c r="FUB886" s="396"/>
      <c r="FUC886" s="396"/>
      <c r="FUD886" s="396"/>
      <c r="FUE886" s="396"/>
      <c r="FUF886" s="396"/>
      <c r="FUG886" s="396"/>
      <c r="FUH886" s="396"/>
      <c r="FUI886" s="396"/>
      <c r="FUJ886" s="396"/>
      <c r="FUK886" s="396"/>
      <c r="FUL886" s="396"/>
      <c r="FUM886" s="396"/>
      <c r="FUN886" s="396"/>
      <c r="FUO886" s="396"/>
      <c r="FUP886" s="396"/>
      <c r="FUQ886" s="396"/>
      <c r="FUR886" s="396"/>
      <c r="FUS886" s="396"/>
      <c r="FUT886" s="396"/>
      <c r="FUU886" s="396"/>
      <c r="FUV886" s="396"/>
      <c r="FUW886" s="396"/>
      <c r="FUX886" s="396"/>
      <c r="FUY886" s="396"/>
      <c r="FUZ886" s="396"/>
      <c r="FVA886" s="396"/>
      <c r="FVB886" s="396"/>
      <c r="FVC886" s="396"/>
      <c r="FVD886" s="396"/>
      <c r="FVE886" s="396"/>
      <c r="FVF886" s="396"/>
      <c r="FVG886" s="396"/>
      <c r="FVH886" s="396"/>
      <c r="FVI886" s="396"/>
      <c r="FVJ886" s="396"/>
      <c r="FVK886" s="396"/>
      <c r="FVL886" s="396"/>
      <c r="FVM886" s="396"/>
      <c r="FVN886" s="396"/>
      <c r="FVO886" s="396"/>
      <c r="FVP886" s="396"/>
      <c r="FVQ886" s="396"/>
      <c r="FVR886" s="396"/>
      <c r="FVS886" s="396"/>
      <c r="FVT886" s="396"/>
      <c r="FVU886" s="396"/>
      <c r="FVV886" s="396"/>
      <c r="FVW886" s="396"/>
      <c r="FVX886" s="396"/>
      <c r="FVY886" s="396"/>
      <c r="FVZ886" s="396"/>
      <c r="FWA886" s="396"/>
      <c r="FWB886" s="396"/>
      <c r="FWC886" s="396"/>
      <c r="FWD886" s="396"/>
      <c r="FWE886" s="396"/>
      <c r="FWF886" s="396"/>
      <c r="FWG886" s="396"/>
      <c r="FWH886" s="396"/>
      <c r="FWI886" s="396"/>
      <c r="FWJ886" s="396"/>
      <c r="FWK886" s="396"/>
      <c r="FWL886" s="396"/>
      <c r="FWM886" s="396"/>
      <c r="FWN886" s="396"/>
      <c r="FWO886" s="396"/>
      <c r="FWP886" s="396"/>
      <c r="FWQ886" s="396"/>
      <c r="FWR886" s="396"/>
      <c r="FWS886" s="396"/>
      <c r="FWT886" s="396"/>
      <c r="FWU886" s="396"/>
      <c r="FWV886" s="396"/>
      <c r="FWW886" s="396"/>
      <c r="FWX886" s="396"/>
      <c r="FWY886" s="396"/>
      <c r="FWZ886" s="396"/>
      <c r="FXA886" s="396"/>
      <c r="FXB886" s="396"/>
      <c r="FXC886" s="396"/>
      <c r="FXD886" s="396"/>
      <c r="FXE886" s="396"/>
      <c r="FXF886" s="396"/>
      <c r="FXG886" s="396"/>
      <c r="FXH886" s="396"/>
      <c r="FXI886" s="396"/>
      <c r="FXJ886" s="396"/>
      <c r="FXK886" s="396"/>
      <c r="FXL886" s="396"/>
      <c r="FXM886" s="396"/>
      <c r="FXN886" s="396"/>
      <c r="FXO886" s="396"/>
      <c r="FXP886" s="396"/>
      <c r="FXQ886" s="396"/>
      <c r="FXR886" s="396"/>
      <c r="FXS886" s="396"/>
      <c r="FXT886" s="396"/>
      <c r="FXU886" s="396"/>
      <c r="FXV886" s="396"/>
      <c r="FXW886" s="396"/>
      <c r="FXX886" s="396"/>
      <c r="FXY886" s="396"/>
      <c r="FXZ886" s="396"/>
      <c r="FYA886" s="396"/>
      <c r="FYB886" s="396"/>
      <c r="FYC886" s="396"/>
      <c r="FYD886" s="396"/>
      <c r="FYE886" s="396"/>
      <c r="FYF886" s="396"/>
      <c r="FYG886" s="396"/>
      <c r="FYH886" s="396"/>
      <c r="FYI886" s="396"/>
      <c r="FYJ886" s="396"/>
      <c r="FYK886" s="396"/>
      <c r="FYL886" s="396"/>
      <c r="FYM886" s="396"/>
      <c r="FYN886" s="396"/>
      <c r="FYO886" s="396"/>
      <c r="FYP886" s="396"/>
      <c r="FYQ886" s="396"/>
      <c r="FYR886" s="396"/>
      <c r="FYS886" s="396"/>
      <c r="FYT886" s="396"/>
      <c r="FYU886" s="396"/>
      <c r="FYV886" s="396"/>
      <c r="FYW886" s="396"/>
      <c r="FYX886" s="396"/>
      <c r="FYY886" s="396"/>
      <c r="FYZ886" s="396"/>
      <c r="FZA886" s="396"/>
      <c r="FZB886" s="396"/>
      <c r="FZC886" s="396"/>
      <c r="FZD886" s="396"/>
      <c r="FZE886" s="396"/>
      <c r="FZF886" s="396"/>
      <c r="FZG886" s="396"/>
      <c r="FZH886" s="396"/>
      <c r="FZI886" s="396"/>
      <c r="FZJ886" s="396"/>
      <c r="FZK886" s="396"/>
      <c r="FZL886" s="396"/>
      <c r="FZM886" s="396"/>
      <c r="FZN886" s="396"/>
      <c r="FZO886" s="396"/>
      <c r="FZP886" s="396"/>
      <c r="FZQ886" s="396"/>
      <c r="FZR886" s="396"/>
      <c r="FZS886" s="396"/>
      <c r="FZT886" s="396"/>
      <c r="FZU886" s="396"/>
      <c r="FZV886" s="396"/>
      <c r="FZW886" s="396"/>
      <c r="FZX886" s="396"/>
      <c r="FZY886" s="396"/>
      <c r="FZZ886" s="396"/>
      <c r="GAA886" s="396"/>
      <c r="GAB886" s="396"/>
      <c r="GAC886" s="396"/>
      <c r="GAD886" s="396"/>
      <c r="GAE886" s="396"/>
      <c r="GAF886" s="396"/>
      <c r="GAG886" s="396"/>
      <c r="GAH886" s="396"/>
      <c r="GAI886" s="396"/>
      <c r="GAJ886" s="396"/>
      <c r="GAK886" s="396"/>
      <c r="GAL886" s="396"/>
      <c r="GAM886" s="396"/>
      <c r="GAN886" s="396"/>
      <c r="GAO886" s="396"/>
      <c r="GAP886" s="396"/>
      <c r="GAQ886" s="396"/>
      <c r="GAR886" s="396"/>
      <c r="GAS886" s="396"/>
      <c r="GAT886" s="396"/>
      <c r="GAU886" s="396"/>
      <c r="GAV886" s="396"/>
      <c r="GAW886" s="396"/>
      <c r="GAX886" s="396"/>
      <c r="GAY886" s="396"/>
      <c r="GAZ886" s="396"/>
      <c r="GBA886" s="396"/>
      <c r="GBB886" s="396"/>
      <c r="GBC886" s="396"/>
      <c r="GBD886" s="396"/>
      <c r="GBE886" s="396"/>
      <c r="GBF886" s="396"/>
      <c r="GBG886" s="396"/>
      <c r="GBH886" s="396"/>
      <c r="GBI886" s="396"/>
      <c r="GBJ886" s="396"/>
      <c r="GBK886" s="396"/>
      <c r="GBL886" s="396"/>
      <c r="GBM886" s="396"/>
      <c r="GBN886" s="396"/>
      <c r="GBO886" s="396"/>
      <c r="GBP886" s="396"/>
      <c r="GBQ886" s="396"/>
      <c r="GBR886" s="396"/>
      <c r="GBS886" s="396"/>
      <c r="GBT886" s="396"/>
      <c r="GBU886" s="396"/>
      <c r="GBV886" s="396"/>
      <c r="GBW886" s="396"/>
      <c r="GBX886" s="396"/>
      <c r="GBY886" s="396"/>
      <c r="GBZ886" s="396"/>
      <c r="GCA886" s="396"/>
      <c r="GCB886" s="396"/>
      <c r="GCC886" s="396"/>
      <c r="GCD886" s="396"/>
      <c r="GCE886" s="396"/>
      <c r="GCF886" s="396"/>
      <c r="GCG886" s="396"/>
      <c r="GCH886" s="396"/>
      <c r="GCI886" s="396"/>
      <c r="GCJ886" s="396"/>
      <c r="GCK886" s="396"/>
      <c r="GCL886" s="396"/>
      <c r="GCM886" s="396"/>
      <c r="GCN886" s="396"/>
      <c r="GCO886" s="396"/>
      <c r="GCP886" s="396"/>
      <c r="GCQ886" s="396"/>
      <c r="GCR886" s="396"/>
      <c r="GCS886" s="396"/>
      <c r="GCT886" s="396"/>
      <c r="GCU886" s="396"/>
      <c r="GCV886" s="396"/>
      <c r="GCW886" s="396"/>
      <c r="GCX886" s="396"/>
      <c r="GCY886" s="396"/>
      <c r="GCZ886" s="396"/>
      <c r="GDA886" s="396"/>
      <c r="GDB886" s="396"/>
      <c r="GDC886" s="396"/>
      <c r="GDD886" s="396"/>
      <c r="GDE886" s="396"/>
      <c r="GDF886" s="396"/>
      <c r="GDG886" s="396"/>
      <c r="GDH886" s="396"/>
      <c r="GDI886" s="396"/>
      <c r="GDJ886" s="396"/>
      <c r="GDK886" s="396"/>
      <c r="GDL886" s="396"/>
      <c r="GDM886" s="396"/>
      <c r="GDN886" s="396"/>
      <c r="GDO886" s="396"/>
      <c r="GDP886" s="396"/>
      <c r="GDQ886" s="396"/>
      <c r="GDR886" s="396"/>
      <c r="GDS886" s="396"/>
      <c r="GDT886" s="396"/>
      <c r="GDU886" s="396"/>
      <c r="GDV886" s="396"/>
      <c r="GDW886" s="396"/>
      <c r="GDX886" s="396"/>
      <c r="GDY886" s="396"/>
      <c r="GDZ886" s="396"/>
      <c r="GEA886" s="396"/>
      <c r="GEB886" s="396"/>
      <c r="GEC886" s="396"/>
      <c r="GED886" s="396"/>
      <c r="GEE886" s="396"/>
      <c r="GEF886" s="396"/>
      <c r="GEG886" s="396"/>
      <c r="GEH886" s="396"/>
      <c r="GEI886" s="396"/>
      <c r="GEJ886" s="396"/>
      <c r="GEK886" s="396"/>
      <c r="GEL886" s="396"/>
      <c r="GEM886" s="396"/>
      <c r="GEN886" s="396"/>
      <c r="GEO886" s="396"/>
      <c r="GEP886" s="396"/>
      <c r="GEQ886" s="396"/>
      <c r="GER886" s="396"/>
      <c r="GES886" s="396"/>
      <c r="GET886" s="396"/>
      <c r="GEU886" s="396"/>
      <c r="GEV886" s="396"/>
      <c r="GEW886" s="396"/>
      <c r="GEX886" s="396"/>
      <c r="GEY886" s="396"/>
      <c r="GEZ886" s="396"/>
      <c r="GFA886" s="396"/>
      <c r="GFB886" s="396"/>
      <c r="GFC886" s="396"/>
      <c r="GFD886" s="396"/>
      <c r="GFE886" s="396"/>
      <c r="GFF886" s="396"/>
      <c r="GFG886" s="396"/>
      <c r="GFH886" s="396"/>
      <c r="GFI886" s="396"/>
      <c r="GFJ886" s="396"/>
      <c r="GFK886" s="396"/>
      <c r="GFL886" s="396"/>
      <c r="GFM886" s="396"/>
      <c r="GFN886" s="396"/>
      <c r="GFO886" s="396"/>
      <c r="GFP886" s="396"/>
      <c r="GFQ886" s="396"/>
      <c r="GFR886" s="396"/>
      <c r="GFS886" s="396"/>
      <c r="GFT886" s="396"/>
      <c r="GFU886" s="396"/>
      <c r="GFV886" s="396"/>
      <c r="GFW886" s="396"/>
      <c r="GFX886" s="396"/>
      <c r="GFY886" s="396"/>
      <c r="GFZ886" s="396"/>
      <c r="GGA886" s="396"/>
      <c r="GGB886" s="396"/>
      <c r="GGC886" s="396"/>
      <c r="GGD886" s="396"/>
      <c r="GGE886" s="396"/>
      <c r="GGF886" s="396"/>
      <c r="GGG886" s="396"/>
      <c r="GGH886" s="396"/>
      <c r="GGI886" s="396"/>
      <c r="GGJ886" s="396"/>
      <c r="GGK886" s="396"/>
      <c r="GGL886" s="396"/>
      <c r="GGM886" s="396"/>
      <c r="GGN886" s="396"/>
      <c r="GGO886" s="396"/>
      <c r="GGP886" s="396"/>
      <c r="GGQ886" s="396"/>
      <c r="GGR886" s="396"/>
      <c r="GGS886" s="396"/>
      <c r="GGT886" s="396"/>
      <c r="GGU886" s="396"/>
      <c r="GGV886" s="396"/>
      <c r="GGW886" s="396"/>
      <c r="GGX886" s="396"/>
      <c r="GGY886" s="396"/>
      <c r="GGZ886" s="396"/>
      <c r="GHA886" s="396"/>
      <c r="GHB886" s="396"/>
      <c r="GHC886" s="396"/>
      <c r="GHD886" s="396"/>
      <c r="GHE886" s="396"/>
      <c r="GHF886" s="396"/>
      <c r="GHG886" s="396"/>
      <c r="GHH886" s="396"/>
      <c r="GHI886" s="396"/>
      <c r="GHJ886" s="396"/>
      <c r="GHK886" s="396"/>
      <c r="GHL886" s="396"/>
      <c r="GHM886" s="396"/>
      <c r="GHN886" s="396"/>
      <c r="GHO886" s="396"/>
      <c r="GHP886" s="396"/>
      <c r="GHQ886" s="396"/>
      <c r="GHR886" s="396"/>
      <c r="GHS886" s="396"/>
      <c r="GHT886" s="396"/>
      <c r="GHU886" s="396"/>
      <c r="GHV886" s="396"/>
      <c r="GHW886" s="396"/>
      <c r="GHX886" s="396"/>
      <c r="GHY886" s="396"/>
      <c r="GHZ886" s="396"/>
      <c r="GIA886" s="396"/>
      <c r="GIB886" s="396"/>
      <c r="GIC886" s="396"/>
      <c r="GID886" s="396"/>
      <c r="GIE886" s="396"/>
      <c r="GIF886" s="396"/>
      <c r="GIG886" s="396"/>
      <c r="GIH886" s="396"/>
      <c r="GII886" s="396"/>
      <c r="GIJ886" s="396"/>
      <c r="GIK886" s="396"/>
      <c r="GIL886" s="396"/>
      <c r="GIM886" s="396"/>
      <c r="GIN886" s="396"/>
      <c r="GIO886" s="396"/>
      <c r="GIP886" s="396"/>
      <c r="GIQ886" s="396"/>
      <c r="GIR886" s="396"/>
      <c r="GIS886" s="396"/>
      <c r="GIT886" s="396"/>
      <c r="GIU886" s="396"/>
      <c r="GIV886" s="396"/>
      <c r="GIW886" s="396"/>
      <c r="GIX886" s="396"/>
      <c r="GIY886" s="396"/>
      <c r="GIZ886" s="396"/>
      <c r="GJA886" s="396"/>
      <c r="GJB886" s="396"/>
      <c r="GJC886" s="396"/>
      <c r="GJD886" s="396"/>
      <c r="GJE886" s="396"/>
      <c r="GJF886" s="396"/>
      <c r="GJG886" s="396"/>
      <c r="GJH886" s="396"/>
      <c r="GJI886" s="396"/>
      <c r="GJJ886" s="396"/>
      <c r="GJK886" s="396"/>
      <c r="GJL886" s="396"/>
      <c r="GJM886" s="396"/>
      <c r="GJN886" s="396"/>
      <c r="GJO886" s="396"/>
      <c r="GJP886" s="396"/>
      <c r="GJQ886" s="396"/>
      <c r="GJR886" s="396"/>
      <c r="GJS886" s="396"/>
      <c r="GJT886" s="396"/>
      <c r="GJU886" s="396"/>
      <c r="GJV886" s="396"/>
      <c r="GJW886" s="396"/>
      <c r="GJX886" s="396"/>
      <c r="GJY886" s="396"/>
      <c r="GJZ886" s="396"/>
      <c r="GKA886" s="396"/>
      <c r="GKB886" s="396"/>
      <c r="GKC886" s="396"/>
      <c r="GKD886" s="396"/>
      <c r="GKE886" s="396"/>
      <c r="GKF886" s="396"/>
      <c r="GKG886" s="396"/>
      <c r="GKH886" s="396"/>
      <c r="GKI886" s="396"/>
      <c r="GKJ886" s="396"/>
      <c r="GKK886" s="396"/>
      <c r="GKL886" s="396"/>
      <c r="GKM886" s="396"/>
      <c r="GKN886" s="396"/>
      <c r="GKO886" s="396"/>
      <c r="GKP886" s="396"/>
      <c r="GKQ886" s="396"/>
      <c r="GKR886" s="396"/>
      <c r="GKS886" s="396"/>
      <c r="GKT886" s="396"/>
      <c r="GKU886" s="396"/>
      <c r="GKV886" s="396"/>
      <c r="GKW886" s="396"/>
      <c r="GKX886" s="396"/>
      <c r="GKY886" s="396"/>
      <c r="GKZ886" s="396"/>
      <c r="GLA886" s="396"/>
      <c r="GLB886" s="396"/>
      <c r="GLC886" s="396"/>
      <c r="GLD886" s="396"/>
      <c r="GLE886" s="396"/>
      <c r="GLF886" s="396"/>
      <c r="GLG886" s="396"/>
      <c r="GLH886" s="396"/>
      <c r="GLI886" s="396"/>
      <c r="GLJ886" s="396"/>
      <c r="GLK886" s="396"/>
      <c r="GLL886" s="396"/>
      <c r="GLM886" s="396"/>
      <c r="GLN886" s="396"/>
      <c r="GLO886" s="396"/>
      <c r="GLP886" s="396"/>
      <c r="GLQ886" s="396"/>
      <c r="GLR886" s="396"/>
      <c r="GLS886" s="396"/>
      <c r="GLT886" s="396"/>
      <c r="GLU886" s="396"/>
      <c r="GLV886" s="396"/>
      <c r="GLW886" s="396"/>
      <c r="GLX886" s="396"/>
      <c r="GLY886" s="396"/>
      <c r="GLZ886" s="396"/>
      <c r="GMA886" s="396"/>
      <c r="GMB886" s="396"/>
      <c r="GMC886" s="396"/>
      <c r="GMD886" s="396"/>
      <c r="GME886" s="396"/>
      <c r="GMF886" s="396"/>
      <c r="GMG886" s="396"/>
      <c r="GMH886" s="396"/>
      <c r="GMI886" s="396"/>
      <c r="GMJ886" s="396"/>
      <c r="GMK886" s="396"/>
      <c r="GML886" s="396"/>
      <c r="GMM886" s="396"/>
      <c r="GMN886" s="396"/>
      <c r="GMO886" s="396"/>
      <c r="GMP886" s="396"/>
      <c r="GMQ886" s="396"/>
      <c r="GMR886" s="396"/>
      <c r="GMS886" s="396"/>
      <c r="GMT886" s="396"/>
      <c r="GMU886" s="396"/>
      <c r="GMV886" s="396"/>
      <c r="GMW886" s="396"/>
      <c r="GMX886" s="396"/>
      <c r="GMY886" s="396"/>
      <c r="GMZ886" s="396"/>
      <c r="GNA886" s="396"/>
      <c r="GNB886" s="396"/>
      <c r="GNC886" s="396"/>
      <c r="GND886" s="396"/>
      <c r="GNE886" s="396"/>
      <c r="GNF886" s="396"/>
      <c r="GNG886" s="396"/>
      <c r="GNH886" s="396"/>
      <c r="GNI886" s="396"/>
      <c r="GNJ886" s="396"/>
      <c r="GNK886" s="396"/>
      <c r="GNL886" s="396"/>
      <c r="GNM886" s="396"/>
      <c r="GNN886" s="396"/>
      <c r="GNO886" s="396"/>
      <c r="GNP886" s="396"/>
      <c r="GNQ886" s="396"/>
      <c r="GNR886" s="396"/>
      <c r="GNS886" s="396"/>
      <c r="GNT886" s="396"/>
      <c r="GNU886" s="396"/>
      <c r="GNV886" s="396"/>
      <c r="GNW886" s="396"/>
      <c r="GNX886" s="396"/>
      <c r="GNY886" s="396"/>
      <c r="GNZ886" s="396"/>
      <c r="GOA886" s="396"/>
      <c r="GOB886" s="396"/>
      <c r="GOC886" s="396"/>
      <c r="GOD886" s="396"/>
      <c r="GOE886" s="396"/>
      <c r="GOF886" s="396"/>
      <c r="GOG886" s="396"/>
      <c r="GOH886" s="396"/>
      <c r="GOI886" s="396"/>
      <c r="GOJ886" s="396"/>
      <c r="GOK886" s="396"/>
      <c r="GOL886" s="396"/>
      <c r="GOM886" s="396"/>
      <c r="GON886" s="396"/>
      <c r="GOO886" s="396"/>
      <c r="GOP886" s="396"/>
      <c r="GOQ886" s="396"/>
      <c r="GOR886" s="396"/>
      <c r="GOS886" s="396"/>
      <c r="GOT886" s="396"/>
      <c r="GOU886" s="396"/>
      <c r="GOV886" s="396"/>
      <c r="GOW886" s="396"/>
      <c r="GOX886" s="396"/>
      <c r="GOY886" s="396"/>
      <c r="GOZ886" s="396"/>
      <c r="GPA886" s="396"/>
      <c r="GPB886" s="396"/>
      <c r="GPC886" s="396"/>
      <c r="GPD886" s="396"/>
      <c r="GPE886" s="396"/>
      <c r="GPF886" s="396"/>
      <c r="GPG886" s="396"/>
      <c r="GPH886" s="396"/>
      <c r="GPI886" s="396"/>
      <c r="GPJ886" s="396"/>
      <c r="GPK886" s="396"/>
      <c r="GPL886" s="396"/>
      <c r="GPM886" s="396"/>
      <c r="GPN886" s="396"/>
      <c r="GPO886" s="396"/>
      <c r="GPP886" s="396"/>
      <c r="GPQ886" s="396"/>
      <c r="GPR886" s="396"/>
      <c r="GPS886" s="396"/>
      <c r="GPT886" s="396"/>
      <c r="GPU886" s="396"/>
      <c r="GPV886" s="396"/>
      <c r="GPW886" s="396"/>
      <c r="GPX886" s="396"/>
      <c r="GPY886" s="396"/>
      <c r="GPZ886" s="396"/>
      <c r="GQA886" s="396"/>
      <c r="GQB886" s="396"/>
      <c r="GQC886" s="396"/>
      <c r="GQD886" s="396"/>
      <c r="GQE886" s="396"/>
      <c r="GQF886" s="396"/>
      <c r="GQG886" s="396"/>
      <c r="GQH886" s="396"/>
      <c r="GQI886" s="396"/>
      <c r="GQJ886" s="396"/>
      <c r="GQK886" s="396"/>
      <c r="GQL886" s="396"/>
      <c r="GQM886" s="396"/>
      <c r="GQN886" s="396"/>
      <c r="GQO886" s="396"/>
      <c r="GQP886" s="396"/>
      <c r="GQQ886" s="396"/>
      <c r="GQR886" s="396"/>
      <c r="GQS886" s="396"/>
      <c r="GQT886" s="396"/>
      <c r="GQU886" s="396"/>
      <c r="GQV886" s="396"/>
      <c r="GQW886" s="396"/>
      <c r="GQX886" s="396"/>
      <c r="GQY886" s="396"/>
      <c r="GQZ886" s="396"/>
      <c r="GRA886" s="396"/>
      <c r="GRB886" s="396"/>
      <c r="GRC886" s="396"/>
      <c r="GRD886" s="396"/>
      <c r="GRE886" s="396"/>
      <c r="GRF886" s="396"/>
      <c r="GRG886" s="396"/>
      <c r="GRH886" s="396"/>
      <c r="GRI886" s="396"/>
      <c r="GRJ886" s="396"/>
      <c r="GRK886" s="396"/>
      <c r="GRL886" s="396"/>
      <c r="GRM886" s="396"/>
      <c r="GRN886" s="396"/>
      <c r="GRO886" s="396"/>
      <c r="GRP886" s="396"/>
      <c r="GRQ886" s="396"/>
      <c r="GRR886" s="396"/>
      <c r="GRS886" s="396"/>
      <c r="GRT886" s="396"/>
      <c r="GRU886" s="396"/>
      <c r="GRV886" s="396"/>
      <c r="GRW886" s="396"/>
      <c r="GRX886" s="396"/>
      <c r="GRY886" s="396"/>
      <c r="GRZ886" s="396"/>
      <c r="GSA886" s="396"/>
      <c r="GSB886" s="396"/>
      <c r="GSC886" s="396"/>
      <c r="GSD886" s="396"/>
      <c r="GSE886" s="396"/>
      <c r="GSF886" s="396"/>
      <c r="GSG886" s="396"/>
      <c r="GSH886" s="396"/>
      <c r="GSI886" s="396"/>
      <c r="GSJ886" s="396"/>
      <c r="GSK886" s="396"/>
      <c r="GSL886" s="396"/>
      <c r="GSM886" s="396"/>
      <c r="GSN886" s="396"/>
      <c r="GSO886" s="396"/>
      <c r="GSP886" s="396"/>
      <c r="GSQ886" s="396"/>
      <c r="GSR886" s="396"/>
      <c r="GSS886" s="396"/>
      <c r="GST886" s="396"/>
      <c r="GSU886" s="396"/>
      <c r="GSV886" s="396"/>
      <c r="GSW886" s="396"/>
      <c r="GSX886" s="396"/>
      <c r="GSY886" s="396"/>
      <c r="GSZ886" s="396"/>
      <c r="GTA886" s="396"/>
      <c r="GTB886" s="396"/>
      <c r="GTC886" s="396"/>
      <c r="GTD886" s="396"/>
      <c r="GTE886" s="396"/>
      <c r="GTF886" s="396"/>
      <c r="GTG886" s="396"/>
      <c r="GTH886" s="396"/>
      <c r="GTI886" s="396"/>
      <c r="GTJ886" s="396"/>
      <c r="GTK886" s="396"/>
      <c r="GTL886" s="396"/>
      <c r="GTM886" s="396"/>
      <c r="GTN886" s="396"/>
      <c r="GTO886" s="396"/>
      <c r="GTP886" s="396"/>
      <c r="GTQ886" s="396"/>
      <c r="GTR886" s="396"/>
      <c r="GTS886" s="396"/>
      <c r="GTT886" s="396"/>
      <c r="GTU886" s="396"/>
      <c r="GTV886" s="396"/>
      <c r="GTW886" s="396"/>
      <c r="GTX886" s="396"/>
      <c r="GTY886" s="396"/>
      <c r="GTZ886" s="396"/>
      <c r="GUA886" s="396"/>
      <c r="GUB886" s="396"/>
      <c r="GUC886" s="396"/>
      <c r="GUD886" s="396"/>
      <c r="GUE886" s="396"/>
      <c r="GUF886" s="396"/>
      <c r="GUG886" s="396"/>
      <c r="GUH886" s="396"/>
      <c r="GUI886" s="396"/>
      <c r="GUJ886" s="396"/>
      <c r="GUK886" s="396"/>
      <c r="GUL886" s="396"/>
      <c r="GUM886" s="396"/>
      <c r="GUN886" s="396"/>
      <c r="GUO886" s="396"/>
      <c r="GUP886" s="396"/>
      <c r="GUQ886" s="396"/>
      <c r="GUR886" s="396"/>
      <c r="GUS886" s="396"/>
      <c r="GUT886" s="396"/>
      <c r="GUU886" s="396"/>
      <c r="GUV886" s="396"/>
      <c r="GUW886" s="396"/>
      <c r="GUX886" s="396"/>
      <c r="GUY886" s="396"/>
      <c r="GUZ886" s="396"/>
      <c r="GVA886" s="396"/>
      <c r="GVB886" s="396"/>
      <c r="GVC886" s="396"/>
      <c r="GVD886" s="396"/>
      <c r="GVE886" s="396"/>
      <c r="GVF886" s="396"/>
      <c r="GVG886" s="396"/>
      <c r="GVH886" s="396"/>
      <c r="GVI886" s="396"/>
      <c r="GVJ886" s="396"/>
      <c r="GVK886" s="396"/>
      <c r="GVL886" s="396"/>
      <c r="GVM886" s="396"/>
      <c r="GVN886" s="396"/>
      <c r="GVO886" s="396"/>
      <c r="GVP886" s="396"/>
      <c r="GVQ886" s="396"/>
      <c r="GVR886" s="396"/>
      <c r="GVS886" s="396"/>
      <c r="GVT886" s="396"/>
      <c r="GVU886" s="396"/>
      <c r="GVV886" s="396"/>
      <c r="GVW886" s="396"/>
      <c r="GVX886" s="396"/>
      <c r="GVY886" s="396"/>
      <c r="GVZ886" s="396"/>
      <c r="GWA886" s="396"/>
      <c r="GWB886" s="396"/>
      <c r="GWC886" s="396"/>
      <c r="GWD886" s="396"/>
      <c r="GWE886" s="396"/>
      <c r="GWF886" s="396"/>
      <c r="GWG886" s="396"/>
      <c r="GWH886" s="396"/>
      <c r="GWI886" s="396"/>
      <c r="GWJ886" s="396"/>
      <c r="GWK886" s="396"/>
      <c r="GWL886" s="396"/>
      <c r="GWM886" s="396"/>
      <c r="GWN886" s="396"/>
      <c r="GWO886" s="396"/>
      <c r="GWP886" s="396"/>
      <c r="GWQ886" s="396"/>
      <c r="GWR886" s="396"/>
      <c r="GWS886" s="396"/>
      <c r="GWT886" s="396"/>
      <c r="GWU886" s="396"/>
      <c r="GWV886" s="396"/>
      <c r="GWW886" s="396"/>
      <c r="GWX886" s="396"/>
      <c r="GWY886" s="396"/>
      <c r="GWZ886" s="396"/>
      <c r="GXA886" s="396"/>
      <c r="GXB886" s="396"/>
      <c r="GXC886" s="396"/>
      <c r="GXD886" s="396"/>
      <c r="GXE886" s="396"/>
      <c r="GXF886" s="396"/>
      <c r="GXG886" s="396"/>
      <c r="GXH886" s="396"/>
      <c r="GXI886" s="396"/>
      <c r="GXJ886" s="396"/>
      <c r="GXK886" s="396"/>
      <c r="GXL886" s="396"/>
      <c r="GXM886" s="396"/>
      <c r="GXN886" s="396"/>
      <c r="GXO886" s="396"/>
      <c r="GXP886" s="396"/>
      <c r="GXQ886" s="396"/>
      <c r="GXR886" s="396"/>
      <c r="GXS886" s="396"/>
      <c r="GXT886" s="396"/>
      <c r="GXU886" s="396"/>
      <c r="GXV886" s="396"/>
      <c r="GXW886" s="396"/>
      <c r="GXX886" s="396"/>
      <c r="GXY886" s="396"/>
      <c r="GXZ886" s="396"/>
      <c r="GYA886" s="396"/>
      <c r="GYB886" s="396"/>
      <c r="GYC886" s="396"/>
      <c r="GYD886" s="396"/>
      <c r="GYE886" s="396"/>
      <c r="GYF886" s="396"/>
      <c r="GYG886" s="396"/>
      <c r="GYH886" s="396"/>
      <c r="GYI886" s="396"/>
      <c r="GYJ886" s="396"/>
      <c r="GYK886" s="396"/>
      <c r="GYL886" s="396"/>
      <c r="GYM886" s="396"/>
      <c r="GYN886" s="396"/>
      <c r="GYO886" s="396"/>
      <c r="GYP886" s="396"/>
      <c r="GYQ886" s="396"/>
      <c r="GYR886" s="396"/>
      <c r="GYS886" s="396"/>
      <c r="GYT886" s="396"/>
      <c r="GYU886" s="396"/>
      <c r="GYV886" s="396"/>
      <c r="GYW886" s="396"/>
      <c r="GYX886" s="396"/>
      <c r="GYY886" s="396"/>
      <c r="GYZ886" s="396"/>
      <c r="GZA886" s="396"/>
      <c r="GZB886" s="396"/>
      <c r="GZC886" s="396"/>
      <c r="GZD886" s="396"/>
      <c r="GZE886" s="396"/>
      <c r="GZF886" s="396"/>
      <c r="GZG886" s="396"/>
      <c r="GZH886" s="396"/>
      <c r="GZI886" s="396"/>
      <c r="GZJ886" s="396"/>
      <c r="GZK886" s="396"/>
      <c r="GZL886" s="396"/>
      <c r="GZM886" s="396"/>
      <c r="GZN886" s="396"/>
      <c r="GZO886" s="396"/>
      <c r="GZP886" s="396"/>
      <c r="GZQ886" s="396"/>
      <c r="GZR886" s="396"/>
      <c r="GZS886" s="396"/>
      <c r="GZT886" s="396"/>
      <c r="GZU886" s="396"/>
      <c r="GZV886" s="396"/>
      <c r="GZW886" s="396"/>
      <c r="GZX886" s="396"/>
      <c r="GZY886" s="396"/>
      <c r="GZZ886" s="396"/>
      <c r="HAA886" s="396"/>
      <c r="HAB886" s="396"/>
      <c r="HAC886" s="396"/>
      <c r="HAD886" s="396"/>
      <c r="HAE886" s="396"/>
      <c r="HAF886" s="396"/>
      <c r="HAG886" s="396"/>
      <c r="HAH886" s="396"/>
      <c r="HAI886" s="396"/>
      <c r="HAJ886" s="396"/>
      <c r="HAK886" s="396"/>
      <c r="HAL886" s="396"/>
      <c r="HAM886" s="396"/>
      <c r="HAN886" s="396"/>
      <c r="HAO886" s="396"/>
      <c r="HAP886" s="396"/>
      <c r="HAQ886" s="396"/>
      <c r="HAR886" s="396"/>
      <c r="HAS886" s="396"/>
      <c r="HAT886" s="396"/>
      <c r="HAU886" s="396"/>
      <c r="HAV886" s="396"/>
      <c r="HAW886" s="396"/>
      <c r="HAX886" s="396"/>
      <c r="HAY886" s="396"/>
      <c r="HAZ886" s="396"/>
      <c r="HBA886" s="396"/>
      <c r="HBB886" s="396"/>
      <c r="HBC886" s="396"/>
      <c r="HBD886" s="396"/>
      <c r="HBE886" s="396"/>
      <c r="HBF886" s="396"/>
      <c r="HBG886" s="396"/>
      <c r="HBH886" s="396"/>
      <c r="HBI886" s="396"/>
      <c r="HBJ886" s="396"/>
      <c r="HBK886" s="396"/>
      <c r="HBL886" s="396"/>
      <c r="HBM886" s="396"/>
      <c r="HBN886" s="396"/>
      <c r="HBO886" s="396"/>
      <c r="HBP886" s="396"/>
      <c r="HBQ886" s="396"/>
      <c r="HBR886" s="396"/>
      <c r="HBS886" s="396"/>
      <c r="HBT886" s="396"/>
      <c r="HBU886" s="396"/>
      <c r="HBV886" s="396"/>
      <c r="HBW886" s="396"/>
      <c r="HBX886" s="396"/>
      <c r="HBY886" s="396"/>
      <c r="HBZ886" s="396"/>
      <c r="HCA886" s="396"/>
      <c r="HCB886" s="396"/>
      <c r="HCC886" s="396"/>
      <c r="HCD886" s="396"/>
      <c r="HCE886" s="396"/>
      <c r="HCF886" s="396"/>
      <c r="HCG886" s="396"/>
      <c r="HCH886" s="396"/>
      <c r="HCI886" s="396"/>
      <c r="HCJ886" s="396"/>
      <c r="HCK886" s="396"/>
      <c r="HCL886" s="396"/>
      <c r="HCM886" s="396"/>
      <c r="HCN886" s="396"/>
      <c r="HCO886" s="396"/>
      <c r="HCP886" s="396"/>
      <c r="HCQ886" s="396"/>
      <c r="HCR886" s="396"/>
      <c r="HCS886" s="396"/>
      <c r="HCT886" s="396"/>
      <c r="HCU886" s="396"/>
      <c r="HCV886" s="396"/>
      <c r="HCW886" s="396"/>
      <c r="HCX886" s="396"/>
      <c r="HCY886" s="396"/>
      <c r="HCZ886" s="396"/>
      <c r="HDA886" s="396"/>
      <c r="HDB886" s="396"/>
      <c r="HDC886" s="396"/>
      <c r="HDD886" s="396"/>
      <c r="HDE886" s="396"/>
      <c r="HDF886" s="396"/>
      <c r="HDG886" s="396"/>
      <c r="HDH886" s="396"/>
      <c r="HDI886" s="396"/>
      <c r="HDJ886" s="396"/>
      <c r="HDK886" s="396"/>
      <c r="HDL886" s="396"/>
      <c r="HDM886" s="396"/>
      <c r="HDN886" s="396"/>
      <c r="HDO886" s="396"/>
      <c r="HDP886" s="396"/>
      <c r="HDQ886" s="396"/>
      <c r="HDR886" s="396"/>
      <c r="HDS886" s="396"/>
      <c r="HDT886" s="396"/>
      <c r="HDU886" s="396"/>
      <c r="HDV886" s="396"/>
      <c r="HDW886" s="396"/>
      <c r="HDX886" s="396"/>
      <c r="HDY886" s="396"/>
      <c r="HDZ886" s="396"/>
      <c r="HEA886" s="396"/>
      <c r="HEB886" s="396"/>
      <c r="HEC886" s="396"/>
      <c r="HED886" s="396"/>
      <c r="HEE886" s="396"/>
      <c r="HEF886" s="396"/>
      <c r="HEG886" s="396"/>
      <c r="HEH886" s="396"/>
      <c r="HEI886" s="396"/>
      <c r="HEJ886" s="396"/>
      <c r="HEK886" s="396"/>
      <c r="HEL886" s="396"/>
      <c r="HEM886" s="396"/>
      <c r="HEN886" s="396"/>
      <c r="HEO886" s="396"/>
      <c r="HEP886" s="396"/>
      <c r="HEQ886" s="396"/>
      <c r="HER886" s="396"/>
      <c r="HES886" s="396"/>
      <c r="HET886" s="396"/>
      <c r="HEU886" s="396"/>
      <c r="HEV886" s="396"/>
      <c r="HEW886" s="396"/>
      <c r="HEX886" s="396"/>
      <c r="HEY886" s="396"/>
      <c r="HEZ886" s="396"/>
      <c r="HFA886" s="396"/>
      <c r="HFB886" s="396"/>
      <c r="HFC886" s="396"/>
      <c r="HFD886" s="396"/>
      <c r="HFE886" s="396"/>
      <c r="HFF886" s="396"/>
      <c r="HFG886" s="396"/>
      <c r="HFH886" s="396"/>
      <c r="HFI886" s="396"/>
      <c r="HFJ886" s="396"/>
      <c r="HFK886" s="396"/>
      <c r="HFL886" s="396"/>
      <c r="HFM886" s="396"/>
      <c r="HFN886" s="396"/>
      <c r="HFO886" s="396"/>
      <c r="HFP886" s="396"/>
      <c r="HFQ886" s="396"/>
      <c r="HFR886" s="396"/>
      <c r="HFS886" s="396"/>
      <c r="HFT886" s="396"/>
      <c r="HFU886" s="396"/>
      <c r="HFV886" s="396"/>
      <c r="HFW886" s="396"/>
      <c r="HFX886" s="396"/>
      <c r="HFY886" s="396"/>
      <c r="HFZ886" s="396"/>
      <c r="HGA886" s="396"/>
      <c r="HGB886" s="396"/>
      <c r="HGC886" s="396"/>
      <c r="HGD886" s="396"/>
      <c r="HGE886" s="396"/>
      <c r="HGF886" s="396"/>
      <c r="HGG886" s="396"/>
      <c r="HGH886" s="396"/>
      <c r="HGI886" s="396"/>
      <c r="HGJ886" s="396"/>
      <c r="HGK886" s="396"/>
      <c r="HGL886" s="396"/>
      <c r="HGM886" s="396"/>
      <c r="HGN886" s="396"/>
      <c r="HGO886" s="396"/>
      <c r="HGP886" s="396"/>
      <c r="HGQ886" s="396"/>
      <c r="HGR886" s="396"/>
      <c r="HGS886" s="396"/>
      <c r="HGT886" s="396"/>
      <c r="HGU886" s="396"/>
      <c r="HGV886" s="396"/>
      <c r="HGW886" s="396"/>
      <c r="HGX886" s="396"/>
      <c r="HGY886" s="396"/>
      <c r="HGZ886" s="396"/>
      <c r="HHA886" s="396"/>
      <c r="HHB886" s="396"/>
      <c r="HHC886" s="396"/>
      <c r="HHD886" s="396"/>
      <c r="HHE886" s="396"/>
      <c r="HHF886" s="396"/>
      <c r="HHG886" s="396"/>
      <c r="HHH886" s="396"/>
      <c r="HHI886" s="396"/>
      <c r="HHJ886" s="396"/>
      <c r="HHK886" s="396"/>
      <c r="HHL886" s="396"/>
      <c r="HHM886" s="396"/>
      <c r="HHN886" s="396"/>
      <c r="HHO886" s="396"/>
      <c r="HHP886" s="396"/>
      <c r="HHQ886" s="396"/>
      <c r="HHR886" s="396"/>
      <c r="HHS886" s="396"/>
      <c r="HHT886" s="396"/>
      <c r="HHU886" s="396"/>
      <c r="HHV886" s="396"/>
      <c r="HHW886" s="396"/>
      <c r="HHX886" s="396"/>
      <c r="HHY886" s="396"/>
      <c r="HHZ886" s="396"/>
      <c r="HIA886" s="396"/>
      <c r="HIB886" s="396"/>
      <c r="HIC886" s="396"/>
      <c r="HID886" s="396"/>
      <c r="HIE886" s="396"/>
      <c r="HIF886" s="396"/>
      <c r="HIG886" s="396"/>
      <c r="HIH886" s="396"/>
      <c r="HII886" s="396"/>
      <c r="HIJ886" s="396"/>
      <c r="HIK886" s="396"/>
      <c r="HIL886" s="396"/>
      <c r="HIM886" s="396"/>
      <c r="HIN886" s="396"/>
      <c r="HIO886" s="396"/>
      <c r="HIP886" s="396"/>
      <c r="HIQ886" s="396"/>
      <c r="HIR886" s="396"/>
      <c r="HIS886" s="396"/>
      <c r="HIT886" s="396"/>
      <c r="HIU886" s="396"/>
      <c r="HIV886" s="396"/>
      <c r="HIW886" s="396"/>
      <c r="HIX886" s="396"/>
      <c r="HIY886" s="396"/>
      <c r="HIZ886" s="396"/>
      <c r="HJA886" s="396"/>
      <c r="HJB886" s="396"/>
      <c r="HJC886" s="396"/>
      <c r="HJD886" s="396"/>
      <c r="HJE886" s="396"/>
      <c r="HJF886" s="396"/>
      <c r="HJG886" s="396"/>
      <c r="HJH886" s="396"/>
      <c r="HJI886" s="396"/>
      <c r="HJJ886" s="396"/>
      <c r="HJK886" s="396"/>
      <c r="HJL886" s="396"/>
      <c r="HJM886" s="396"/>
      <c r="HJN886" s="396"/>
      <c r="HJO886" s="396"/>
      <c r="HJP886" s="396"/>
      <c r="HJQ886" s="396"/>
      <c r="HJR886" s="396"/>
      <c r="HJS886" s="396"/>
      <c r="HJT886" s="396"/>
      <c r="HJU886" s="396"/>
      <c r="HJV886" s="396"/>
      <c r="HJW886" s="396"/>
      <c r="HJX886" s="396"/>
      <c r="HJY886" s="396"/>
      <c r="HJZ886" s="396"/>
      <c r="HKA886" s="396"/>
      <c r="HKB886" s="396"/>
      <c r="HKC886" s="396"/>
      <c r="HKD886" s="396"/>
      <c r="HKE886" s="396"/>
      <c r="HKF886" s="396"/>
      <c r="HKG886" s="396"/>
      <c r="HKH886" s="396"/>
      <c r="HKI886" s="396"/>
      <c r="HKJ886" s="396"/>
      <c r="HKK886" s="396"/>
      <c r="HKL886" s="396"/>
      <c r="HKM886" s="396"/>
      <c r="HKN886" s="396"/>
      <c r="HKO886" s="396"/>
      <c r="HKP886" s="396"/>
      <c r="HKQ886" s="396"/>
      <c r="HKR886" s="396"/>
      <c r="HKS886" s="396"/>
      <c r="HKT886" s="396"/>
      <c r="HKU886" s="396"/>
      <c r="HKV886" s="396"/>
      <c r="HKW886" s="396"/>
      <c r="HKX886" s="396"/>
      <c r="HKY886" s="396"/>
      <c r="HKZ886" s="396"/>
      <c r="HLA886" s="396"/>
      <c r="HLB886" s="396"/>
      <c r="HLC886" s="396"/>
      <c r="HLD886" s="396"/>
      <c r="HLE886" s="396"/>
      <c r="HLF886" s="396"/>
      <c r="HLG886" s="396"/>
      <c r="HLH886" s="396"/>
      <c r="HLI886" s="396"/>
      <c r="HLJ886" s="396"/>
      <c r="HLK886" s="396"/>
      <c r="HLL886" s="396"/>
      <c r="HLM886" s="396"/>
      <c r="HLN886" s="396"/>
      <c r="HLO886" s="396"/>
      <c r="HLP886" s="396"/>
      <c r="HLQ886" s="396"/>
      <c r="HLR886" s="396"/>
      <c r="HLS886" s="396"/>
      <c r="HLT886" s="396"/>
      <c r="HLU886" s="396"/>
      <c r="HLV886" s="396"/>
      <c r="HLW886" s="396"/>
      <c r="HLX886" s="396"/>
      <c r="HLY886" s="396"/>
      <c r="HLZ886" s="396"/>
      <c r="HMA886" s="396"/>
      <c r="HMB886" s="396"/>
      <c r="HMC886" s="396"/>
      <c r="HMD886" s="396"/>
      <c r="HME886" s="396"/>
      <c r="HMF886" s="396"/>
      <c r="HMG886" s="396"/>
      <c r="HMH886" s="396"/>
      <c r="HMI886" s="396"/>
      <c r="HMJ886" s="396"/>
      <c r="HMK886" s="396"/>
      <c r="HML886" s="396"/>
      <c r="HMM886" s="396"/>
      <c r="HMN886" s="396"/>
      <c r="HMO886" s="396"/>
      <c r="HMP886" s="396"/>
      <c r="HMQ886" s="396"/>
      <c r="HMR886" s="396"/>
      <c r="HMS886" s="396"/>
      <c r="HMT886" s="396"/>
      <c r="HMU886" s="396"/>
      <c r="HMV886" s="396"/>
      <c r="HMW886" s="396"/>
      <c r="HMX886" s="396"/>
      <c r="HMY886" s="396"/>
      <c r="HMZ886" s="396"/>
      <c r="HNA886" s="396"/>
      <c r="HNB886" s="396"/>
      <c r="HNC886" s="396"/>
      <c r="HND886" s="396"/>
      <c r="HNE886" s="396"/>
      <c r="HNF886" s="396"/>
      <c r="HNG886" s="396"/>
      <c r="HNH886" s="396"/>
      <c r="HNI886" s="396"/>
      <c r="HNJ886" s="396"/>
      <c r="HNK886" s="396"/>
      <c r="HNL886" s="396"/>
      <c r="HNM886" s="396"/>
      <c r="HNN886" s="396"/>
      <c r="HNO886" s="396"/>
      <c r="HNP886" s="396"/>
      <c r="HNQ886" s="396"/>
      <c r="HNR886" s="396"/>
      <c r="HNS886" s="396"/>
      <c r="HNT886" s="396"/>
      <c r="HNU886" s="396"/>
      <c r="HNV886" s="396"/>
      <c r="HNW886" s="396"/>
      <c r="HNX886" s="396"/>
      <c r="HNY886" s="396"/>
      <c r="HNZ886" s="396"/>
      <c r="HOA886" s="396"/>
      <c r="HOB886" s="396"/>
      <c r="HOC886" s="396"/>
      <c r="HOD886" s="396"/>
      <c r="HOE886" s="396"/>
      <c r="HOF886" s="396"/>
      <c r="HOG886" s="396"/>
      <c r="HOH886" s="396"/>
      <c r="HOI886" s="396"/>
      <c r="HOJ886" s="396"/>
      <c r="HOK886" s="396"/>
      <c r="HOL886" s="396"/>
      <c r="HOM886" s="396"/>
      <c r="HON886" s="396"/>
      <c r="HOO886" s="396"/>
      <c r="HOP886" s="396"/>
      <c r="HOQ886" s="396"/>
      <c r="HOR886" s="396"/>
      <c r="HOS886" s="396"/>
      <c r="HOT886" s="396"/>
      <c r="HOU886" s="396"/>
      <c r="HOV886" s="396"/>
      <c r="HOW886" s="396"/>
      <c r="HOX886" s="396"/>
      <c r="HOY886" s="396"/>
      <c r="HOZ886" s="396"/>
      <c r="HPA886" s="396"/>
      <c r="HPB886" s="396"/>
      <c r="HPC886" s="396"/>
      <c r="HPD886" s="396"/>
      <c r="HPE886" s="396"/>
      <c r="HPF886" s="396"/>
      <c r="HPG886" s="396"/>
      <c r="HPH886" s="396"/>
      <c r="HPI886" s="396"/>
      <c r="HPJ886" s="396"/>
      <c r="HPK886" s="396"/>
      <c r="HPL886" s="396"/>
      <c r="HPM886" s="396"/>
      <c r="HPN886" s="396"/>
      <c r="HPO886" s="396"/>
      <c r="HPP886" s="396"/>
      <c r="HPQ886" s="396"/>
      <c r="HPR886" s="396"/>
      <c r="HPS886" s="396"/>
      <c r="HPT886" s="396"/>
      <c r="HPU886" s="396"/>
      <c r="HPV886" s="396"/>
      <c r="HPW886" s="396"/>
      <c r="HPX886" s="396"/>
      <c r="HPY886" s="396"/>
      <c r="HPZ886" s="396"/>
      <c r="HQA886" s="396"/>
      <c r="HQB886" s="396"/>
      <c r="HQC886" s="396"/>
      <c r="HQD886" s="396"/>
      <c r="HQE886" s="396"/>
      <c r="HQF886" s="396"/>
      <c r="HQG886" s="396"/>
      <c r="HQH886" s="396"/>
      <c r="HQI886" s="396"/>
      <c r="HQJ886" s="396"/>
      <c r="HQK886" s="396"/>
      <c r="HQL886" s="396"/>
      <c r="HQM886" s="396"/>
      <c r="HQN886" s="396"/>
      <c r="HQO886" s="396"/>
      <c r="HQP886" s="396"/>
      <c r="HQQ886" s="396"/>
      <c r="HQR886" s="396"/>
      <c r="HQS886" s="396"/>
      <c r="HQT886" s="396"/>
      <c r="HQU886" s="396"/>
      <c r="HQV886" s="396"/>
      <c r="HQW886" s="396"/>
      <c r="HQX886" s="396"/>
      <c r="HQY886" s="396"/>
      <c r="HQZ886" s="396"/>
      <c r="HRA886" s="396"/>
      <c r="HRB886" s="396"/>
      <c r="HRC886" s="396"/>
      <c r="HRD886" s="396"/>
      <c r="HRE886" s="396"/>
      <c r="HRF886" s="396"/>
      <c r="HRG886" s="396"/>
      <c r="HRH886" s="396"/>
      <c r="HRI886" s="396"/>
      <c r="HRJ886" s="396"/>
      <c r="HRK886" s="396"/>
      <c r="HRL886" s="396"/>
      <c r="HRM886" s="396"/>
      <c r="HRN886" s="396"/>
      <c r="HRO886" s="396"/>
      <c r="HRP886" s="396"/>
      <c r="HRQ886" s="396"/>
      <c r="HRR886" s="396"/>
      <c r="HRS886" s="396"/>
      <c r="HRT886" s="396"/>
      <c r="HRU886" s="396"/>
      <c r="HRV886" s="396"/>
      <c r="HRW886" s="396"/>
      <c r="HRX886" s="396"/>
      <c r="HRY886" s="396"/>
      <c r="HRZ886" s="396"/>
      <c r="HSA886" s="396"/>
      <c r="HSB886" s="396"/>
      <c r="HSC886" s="396"/>
      <c r="HSD886" s="396"/>
      <c r="HSE886" s="396"/>
      <c r="HSF886" s="396"/>
      <c r="HSG886" s="396"/>
      <c r="HSH886" s="396"/>
      <c r="HSI886" s="396"/>
      <c r="HSJ886" s="396"/>
      <c r="HSK886" s="396"/>
      <c r="HSL886" s="396"/>
      <c r="HSM886" s="396"/>
      <c r="HSN886" s="396"/>
      <c r="HSO886" s="396"/>
      <c r="HSP886" s="396"/>
      <c r="HSQ886" s="396"/>
      <c r="HSR886" s="396"/>
      <c r="HSS886" s="396"/>
      <c r="HST886" s="396"/>
      <c r="HSU886" s="396"/>
      <c r="HSV886" s="396"/>
      <c r="HSW886" s="396"/>
      <c r="HSX886" s="396"/>
      <c r="HSY886" s="396"/>
      <c r="HSZ886" s="396"/>
      <c r="HTA886" s="396"/>
      <c r="HTB886" s="396"/>
      <c r="HTC886" s="396"/>
      <c r="HTD886" s="396"/>
      <c r="HTE886" s="396"/>
      <c r="HTF886" s="396"/>
      <c r="HTG886" s="396"/>
      <c r="HTH886" s="396"/>
      <c r="HTI886" s="396"/>
      <c r="HTJ886" s="396"/>
      <c r="HTK886" s="396"/>
      <c r="HTL886" s="396"/>
      <c r="HTM886" s="396"/>
      <c r="HTN886" s="396"/>
      <c r="HTO886" s="396"/>
      <c r="HTP886" s="396"/>
      <c r="HTQ886" s="396"/>
      <c r="HTR886" s="396"/>
      <c r="HTS886" s="396"/>
      <c r="HTT886" s="396"/>
      <c r="HTU886" s="396"/>
      <c r="HTV886" s="396"/>
      <c r="HTW886" s="396"/>
      <c r="HTX886" s="396"/>
      <c r="HTY886" s="396"/>
      <c r="HTZ886" s="396"/>
      <c r="HUA886" s="396"/>
      <c r="HUB886" s="396"/>
      <c r="HUC886" s="396"/>
      <c r="HUD886" s="396"/>
      <c r="HUE886" s="396"/>
      <c r="HUF886" s="396"/>
      <c r="HUG886" s="396"/>
      <c r="HUH886" s="396"/>
      <c r="HUI886" s="396"/>
      <c r="HUJ886" s="396"/>
      <c r="HUK886" s="396"/>
      <c r="HUL886" s="396"/>
      <c r="HUM886" s="396"/>
      <c r="HUN886" s="396"/>
      <c r="HUO886" s="396"/>
      <c r="HUP886" s="396"/>
      <c r="HUQ886" s="396"/>
      <c r="HUR886" s="396"/>
      <c r="HUS886" s="396"/>
      <c r="HUT886" s="396"/>
      <c r="HUU886" s="396"/>
      <c r="HUV886" s="396"/>
      <c r="HUW886" s="396"/>
      <c r="HUX886" s="396"/>
      <c r="HUY886" s="396"/>
      <c r="HUZ886" s="396"/>
      <c r="HVA886" s="396"/>
      <c r="HVB886" s="396"/>
      <c r="HVC886" s="396"/>
      <c r="HVD886" s="396"/>
      <c r="HVE886" s="396"/>
      <c r="HVF886" s="396"/>
      <c r="HVG886" s="396"/>
      <c r="HVH886" s="396"/>
      <c r="HVI886" s="396"/>
      <c r="HVJ886" s="396"/>
      <c r="HVK886" s="396"/>
      <c r="HVL886" s="396"/>
      <c r="HVM886" s="396"/>
      <c r="HVN886" s="396"/>
      <c r="HVO886" s="396"/>
      <c r="HVP886" s="396"/>
      <c r="HVQ886" s="396"/>
      <c r="HVR886" s="396"/>
      <c r="HVS886" s="396"/>
      <c r="HVT886" s="396"/>
      <c r="HVU886" s="396"/>
      <c r="HVV886" s="396"/>
      <c r="HVW886" s="396"/>
      <c r="HVX886" s="396"/>
      <c r="HVY886" s="396"/>
      <c r="HVZ886" s="396"/>
      <c r="HWA886" s="396"/>
      <c r="HWB886" s="396"/>
      <c r="HWC886" s="396"/>
      <c r="HWD886" s="396"/>
      <c r="HWE886" s="396"/>
      <c r="HWF886" s="396"/>
      <c r="HWG886" s="396"/>
      <c r="HWH886" s="396"/>
      <c r="HWI886" s="396"/>
      <c r="HWJ886" s="396"/>
      <c r="HWK886" s="396"/>
      <c r="HWL886" s="396"/>
      <c r="HWM886" s="396"/>
      <c r="HWN886" s="396"/>
      <c r="HWO886" s="396"/>
      <c r="HWP886" s="396"/>
      <c r="HWQ886" s="396"/>
      <c r="HWR886" s="396"/>
      <c r="HWS886" s="396"/>
      <c r="HWT886" s="396"/>
      <c r="HWU886" s="396"/>
      <c r="HWV886" s="396"/>
      <c r="HWW886" s="396"/>
      <c r="HWX886" s="396"/>
      <c r="HWY886" s="396"/>
      <c r="HWZ886" s="396"/>
      <c r="HXA886" s="396"/>
      <c r="HXB886" s="396"/>
      <c r="HXC886" s="396"/>
      <c r="HXD886" s="396"/>
      <c r="HXE886" s="396"/>
      <c r="HXF886" s="396"/>
      <c r="HXG886" s="396"/>
      <c r="HXH886" s="396"/>
      <c r="HXI886" s="396"/>
      <c r="HXJ886" s="396"/>
      <c r="HXK886" s="396"/>
      <c r="HXL886" s="396"/>
      <c r="HXM886" s="396"/>
      <c r="HXN886" s="396"/>
      <c r="HXO886" s="396"/>
      <c r="HXP886" s="396"/>
      <c r="HXQ886" s="396"/>
      <c r="HXR886" s="396"/>
      <c r="HXS886" s="396"/>
      <c r="HXT886" s="396"/>
      <c r="HXU886" s="396"/>
      <c r="HXV886" s="396"/>
      <c r="HXW886" s="396"/>
      <c r="HXX886" s="396"/>
      <c r="HXY886" s="396"/>
      <c r="HXZ886" s="396"/>
      <c r="HYA886" s="396"/>
      <c r="HYB886" s="396"/>
      <c r="HYC886" s="396"/>
      <c r="HYD886" s="396"/>
      <c r="HYE886" s="396"/>
      <c r="HYF886" s="396"/>
      <c r="HYG886" s="396"/>
      <c r="HYH886" s="396"/>
      <c r="HYI886" s="396"/>
      <c r="HYJ886" s="396"/>
      <c r="HYK886" s="396"/>
      <c r="HYL886" s="396"/>
      <c r="HYM886" s="396"/>
      <c r="HYN886" s="396"/>
      <c r="HYO886" s="396"/>
      <c r="HYP886" s="396"/>
      <c r="HYQ886" s="396"/>
      <c r="HYR886" s="396"/>
      <c r="HYS886" s="396"/>
      <c r="HYT886" s="396"/>
      <c r="HYU886" s="396"/>
      <c r="HYV886" s="396"/>
      <c r="HYW886" s="396"/>
      <c r="HYX886" s="396"/>
      <c r="HYY886" s="396"/>
      <c r="HYZ886" s="396"/>
      <c r="HZA886" s="396"/>
      <c r="HZB886" s="396"/>
      <c r="HZC886" s="396"/>
      <c r="HZD886" s="396"/>
      <c r="HZE886" s="396"/>
      <c r="HZF886" s="396"/>
      <c r="HZG886" s="396"/>
      <c r="HZH886" s="396"/>
      <c r="HZI886" s="396"/>
      <c r="HZJ886" s="396"/>
      <c r="HZK886" s="396"/>
      <c r="HZL886" s="396"/>
      <c r="HZM886" s="396"/>
      <c r="HZN886" s="396"/>
      <c r="HZO886" s="396"/>
      <c r="HZP886" s="396"/>
      <c r="HZQ886" s="396"/>
      <c r="HZR886" s="396"/>
      <c r="HZS886" s="396"/>
      <c r="HZT886" s="396"/>
      <c r="HZU886" s="396"/>
      <c r="HZV886" s="396"/>
      <c r="HZW886" s="396"/>
      <c r="HZX886" s="396"/>
      <c r="HZY886" s="396"/>
      <c r="HZZ886" s="396"/>
      <c r="IAA886" s="396"/>
      <c r="IAB886" s="396"/>
      <c r="IAC886" s="396"/>
      <c r="IAD886" s="396"/>
      <c r="IAE886" s="396"/>
      <c r="IAF886" s="396"/>
      <c r="IAG886" s="396"/>
      <c r="IAH886" s="396"/>
      <c r="IAI886" s="396"/>
      <c r="IAJ886" s="396"/>
      <c r="IAK886" s="396"/>
      <c r="IAL886" s="396"/>
      <c r="IAM886" s="396"/>
      <c r="IAN886" s="396"/>
      <c r="IAO886" s="396"/>
      <c r="IAP886" s="396"/>
      <c r="IAQ886" s="396"/>
      <c r="IAR886" s="396"/>
      <c r="IAS886" s="396"/>
      <c r="IAT886" s="396"/>
      <c r="IAU886" s="396"/>
      <c r="IAV886" s="396"/>
      <c r="IAW886" s="396"/>
      <c r="IAX886" s="396"/>
      <c r="IAY886" s="396"/>
      <c r="IAZ886" s="396"/>
      <c r="IBA886" s="396"/>
      <c r="IBB886" s="396"/>
      <c r="IBC886" s="396"/>
      <c r="IBD886" s="396"/>
      <c r="IBE886" s="396"/>
      <c r="IBF886" s="396"/>
      <c r="IBG886" s="396"/>
      <c r="IBH886" s="396"/>
      <c r="IBI886" s="396"/>
      <c r="IBJ886" s="396"/>
      <c r="IBK886" s="396"/>
      <c r="IBL886" s="396"/>
      <c r="IBM886" s="396"/>
      <c r="IBN886" s="396"/>
      <c r="IBO886" s="396"/>
      <c r="IBP886" s="396"/>
      <c r="IBQ886" s="396"/>
      <c r="IBR886" s="396"/>
      <c r="IBS886" s="396"/>
      <c r="IBT886" s="396"/>
      <c r="IBU886" s="396"/>
      <c r="IBV886" s="396"/>
      <c r="IBW886" s="396"/>
      <c r="IBX886" s="396"/>
      <c r="IBY886" s="396"/>
      <c r="IBZ886" s="396"/>
      <c r="ICA886" s="396"/>
      <c r="ICB886" s="396"/>
      <c r="ICC886" s="396"/>
      <c r="ICD886" s="396"/>
      <c r="ICE886" s="396"/>
      <c r="ICF886" s="396"/>
      <c r="ICG886" s="396"/>
      <c r="ICH886" s="396"/>
      <c r="ICI886" s="396"/>
      <c r="ICJ886" s="396"/>
      <c r="ICK886" s="396"/>
      <c r="ICL886" s="396"/>
      <c r="ICM886" s="396"/>
      <c r="ICN886" s="396"/>
      <c r="ICO886" s="396"/>
      <c r="ICP886" s="396"/>
      <c r="ICQ886" s="396"/>
      <c r="ICR886" s="396"/>
      <c r="ICS886" s="396"/>
      <c r="ICT886" s="396"/>
      <c r="ICU886" s="396"/>
      <c r="ICV886" s="396"/>
      <c r="ICW886" s="396"/>
      <c r="ICX886" s="396"/>
      <c r="ICY886" s="396"/>
      <c r="ICZ886" s="396"/>
      <c r="IDA886" s="396"/>
      <c r="IDB886" s="396"/>
      <c r="IDC886" s="396"/>
      <c r="IDD886" s="396"/>
      <c r="IDE886" s="396"/>
      <c r="IDF886" s="396"/>
      <c r="IDG886" s="396"/>
      <c r="IDH886" s="396"/>
      <c r="IDI886" s="396"/>
      <c r="IDJ886" s="396"/>
      <c r="IDK886" s="396"/>
      <c r="IDL886" s="396"/>
      <c r="IDM886" s="396"/>
      <c r="IDN886" s="396"/>
      <c r="IDO886" s="396"/>
      <c r="IDP886" s="396"/>
      <c r="IDQ886" s="396"/>
      <c r="IDR886" s="396"/>
      <c r="IDS886" s="396"/>
      <c r="IDT886" s="396"/>
      <c r="IDU886" s="396"/>
      <c r="IDV886" s="396"/>
      <c r="IDW886" s="396"/>
      <c r="IDX886" s="396"/>
      <c r="IDY886" s="396"/>
      <c r="IDZ886" s="396"/>
      <c r="IEA886" s="396"/>
      <c r="IEB886" s="396"/>
      <c r="IEC886" s="396"/>
      <c r="IED886" s="396"/>
      <c r="IEE886" s="396"/>
      <c r="IEF886" s="396"/>
      <c r="IEG886" s="396"/>
      <c r="IEH886" s="396"/>
      <c r="IEI886" s="396"/>
      <c r="IEJ886" s="396"/>
      <c r="IEK886" s="396"/>
      <c r="IEL886" s="396"/>
      <c r="IEM886" s="396"/>
      <c r="IEN886" s="396"/>
      <c r="IEO886" s="396"/>
      <c r="IEP886" s="396"/>
      <c r="IEQ886" s="396"/>
      <c r="IER886" s="396"/>
      <c r="IES886" s="396"/>
      <c r="IET886" s="396"/>
      <c r="IEU886" s="396"/>
      <c r="IEV886" s="396"/>
      <c r="IEW886" s="396"/>
      <c r="IEX886" s="396"/>
      <c r="IEY886" s="396"/>
      <c r="IEZ886" s="396"/>
      <c r="IFA886" s="396"/>
      <c r="IFB886" s="396"/>
      <c r="IFC886" s="396"/>
      <c r="IFD886" s="396"/>
      <c r="IFE886" s="396"/>
      <c r="IFF886" s="396"/>
      <c r="IFG886" s="396"/>
      <c r="IFH886" s="396"/>
      <c r="IFI886" s="396"/>
      <c r="IFJ886" s="396"/>
      <c r="IFK886" s="396"/>
      <c r="IFL886" s="396"/>
      <c r="IFM886" s="396"/>
      <c r="IFN886" s="396"/>
      <c r="IFO886" s="396"/>
      <c r="IFP886" s="396"/>
      <c r="IFQ886" s="396"/>
      <c r="IFR886" s="396"/>
      <c r="IFS886" s="396"/>
      <c r="IFT886" s="396"/>
      <c r="IFU886" s="396"/>
      <c r="IFV886" s="396"/>
      <c r="IFW886" s="396"/>
      <c r="IFX886" s="396"/>
      <c r="IFY886" s="396"/>
      <c r="IFZ886" s="396"/>
      <c r="IGA886" s="396"/>
      <c r="IGB886" s="396"/>
      <c r="IGC886" s="396"/>
      <c r="IGD886" s="396"/>
      <c r="IGE886" s="396"/>
      <c r="IGF886" s="396"/>
      <c r="IGG886" s="396"/>
      <c r="IGH886" s="396"/>
      <c r="IGI886" s="396"/>
      <c r="IGJ886" s="396"/>
      <c r="IGK886" s="396"/>
      <c r="IGL886" s="396"/>
      <c r="IGM886" s="396"/>
      <c r="IGN886" s="396"/>
      <c r="IGO886" s="396"/>
      <c r="IGP886" s="396"/>
      <c r="IGQ886" s="396"/>
      <c r="IGR886" s="396"/>
      <c r="IGS886" s="396"/>
      <c r="IGT886" s="396"/>
      <c r="IGU886" s="396"/>
      <c r="IGV886" s="396"/>
      <c r="IGW886" s="396"/>
      <c r="IGX886" s="396"/>
      <c r="IGY886" s="396"/>
      <c r="IGZ886" s="396"/>
      <c r="IHA886" s="396"/>
      <c r="IHB886" s="396"/>
      <c r="IHC886" s="396"/>
      <c r="IHD886" s="396"/>
      <c r="IHE886" s="396"/>
      <c r="IHF886" s="396"/>
      <c r="IHG886" s="396"/>
      <c r="IHH886" s="396"/>
      <c r="IHI886" s="396"/>
      <c r="IHJ886" s="396"/>
      <c r="IHK886" s="396"/>
      <c r="IHL886" s="396"/>
      <c r="IHM886" s="396"/>
      <c r="IHN886" s="396"/>
      <c r="IHO886" s="396"/>
      <c r="IHP886" s="396"/>
      <c r="IHQ886" s="396"/>
      <c r="IHR886" s="396"/>
      <c r="IHS886" s="396"/>
      <c r="IHT886" s="396"/>
      <c r="IHU886" s="396"/>
      <c r="IHV886" s="396"/>
      <c r="IHW886" s="396"/>
      <c r="IHX886" s="396"/>
      <c r="IHY886" s="396"/>
      <c r="IHZ886" s="396"/>
      <c r="IIA886" s="396"/>
      <c r="IIB886" s="396"/>
      <c r="IIC886" s="396"/>
      <c r="IID886" s="396"/>
      <c r="IIE886" s="396"/>
      <c r="IIF886" s="396"/>
      <c r="IIG886" s="396"/>
      <c r="IIH886" s="396"/>
      <c r="III886" s="396"/>
      <c r="IIJ886" s="396"/>
      <c r="IIK886" s="396"/>
      <c r="IIL886" s="396"/>
      <c r="IIM886" s="396"/>
      <c r="IIN886" s="396"/>
      <c r="IIO886" s="396"/>
      <c r="IIP886" s="396"/>
      <c r="IIQ886" s="396"/>
      <c r="IIR886" s="396"/>
      <c r="IIS886" s="396"/>
      <c r="IIT886" s="396"/>
      <c r="IIU886" s="396"/>
      <c r="IIV886" s="396"/>
      <c r="IIW886" s="396"/>
      <c r="IIX886" s="396"/>
      <c r="IIY886" s="396"/>
      <c r="IIZ886" s="396"/>
      <c r="IJA886" s="396"/>
      <c r="IJB886" s="396"/>
      <c r="IJC886" s="396"/>
      <c r="IJD886" s="396"/>
      <c r="IJE886" s="396"/>
      <c r="IJF886" s="396"/>
      <c r="IJG886" s="396"/>
      <c r="IJH886" s="396"/>
      <c r="IJI886" s="396"/>
      <c r="IJJ886" s="396"/>
      <c r="IJK886" s="396"/>
      <c r="IJL886" s="396"/>
      <c r="IJM886" s="396"/>
      <c r="IJN886" s="396"/>
      <c r="IJO886" s="396"/>
      <c r="IJP886" s="396"/>
      <c r="IJQ886" s="396"/>
      <c r="IJR886" s="396"/>
      <c r="IJS886" s="396"/>
      <c r="IJT886" s="396"/>
      <c r="IJU886" s="396"/>
      <c r="IJV886" s="396"/>
      <c r="IJW886" s="396"/>
      <c r="IJX886" s="396"/>
      <c r="IJY886" s="396"/>
      <c r="IJZ886" s="396"/>
      <c r="IKA886" s="396"/>
      <c r="IKB886" s="396"/>
      <c r="IKC886" s="396"/>
      <c r="IKD886" s="396"/>
      <c r="IKE886" s="396"/>
      <c r="IKF886" s="396"/>
      <c r="IKG886" s="396"/>
      <c r="IKH886" s="396"/>
      <c r="IKI886" s="396"/>
      <c r="IKJ886" s="396"/>
      <c r="IKK886" s="396"/>
      <c r="IKL886" s="396"/>
      <c r="IKM886" s="396"/>
      <c r="IKN886" s="396"/>
      <c r="IKO886" s="396"/>
      <c r="IKP886" s="396"/>
      <c r="IKQ886" s="396"/>
      <c r="IKR886" s="396"/>
      <c r="IKS886" s="396"/>
      <c r="IKT886" s="396"/>
      <c r="IKU886" s="396"/>
      <c r="IKV886" s="396"/>
      <c r="IKW886" s="396"/>
      <c r="IKX886" s="396"/>
      <c r="IKY886" s="396"/>
      <c r="IKZ886" s="396"/>
      <c r="ILA886" s="396"/>
      <c r="ILB886" s="396"/>
      <c r="ILC886" s="396"/>
      <c r="ILD886" s="396"/>
      <c r="ILE886" s="396"/>
      <c r="ILF886" s="396"/>
      <c r="ILG886" s="396"/>
      <c r="ILH886" s="396"/>
      <c r="ILI886" s="396"/>
      <c r="ILJ886" s="396"/>
      <c r="ILK886" s="396"/>
      <c r="ILL886" s="396"/>
      <c r="ILM886" s="396"/>
      <c r="ILN886" s="396"/>
      <c r="ILO886" s="396"/>
      <c r="ILP886" s="396"/>
      <c r="ILQ886" s="396"/>
      <c r="ILR886" s="396"/>
      <c r="ILS886" s="396"/>
      <c r="ILT886" s="396"/>
      <c r="ILU886" s="396"/>
      <c r="ILV886" s="396"/>
      <c r="ILW886" s="396"/>
      <c r="ILX886" s="396"/>
      <c r="ILY886" s="396"/>
      <c r="ILZ886" s="396"/>
      <c r="IMA886" s="396"/>
      <c r="IMB886" s="396"/>
      <c r="IMC886" s="396"/>
      <c r="IMD886" s="396"/>
      <c r="IME886" s="396"/>
      <c r="IMF886" s="396"/>
      <c r="IMG886" s="396"/>
      <c r="IMH886" s="396"/>
      <c r="IMI886" s="396"/>
      <c r="IMJ886" s="396"/>
      <c r="IMK886" s="396"/>
      <c r="IML886" s="396"/>
      <c r="IMM886" s="396"/>
      <c r="IMN886" s="396"/>
      <c r="IMO886" s="396"/>
      <c r="IMP886" s="396"/>
      <c r="IMQ886" s="396"/>
      <c r="IMR886" s="396"/>
      <c r="IMS886" s="396"/>
      <c r="IMT886" s="396"/>
      <c r="IMU886" s="396"/>
      <c r="IMV886" s="396"/>
      <c r="IMW886" s="396"/>
      <c r="IMX886" s="396"/>
      <c r="IMY886" s="396"/>
      <c r="IMZ886" s="396"/>
      <c r="INA886" s="396"/>
      <c r="INB886" s="396"/>
      <c r="INC886" s="396"/>
      <c r="IND886" s="396"/>
      <c r="INE886" s="396"/>
      <c r="INF886" s="396"/>
      <c r="ING886" s="396"/>
      <c r="INH886" s="396"/>
      <c r="INI886" s="396"/>
      <c r="INJ886" s="396"/>
      <c r="INK886" s="396"/>
      <c r="INL886" s="396"/>
      <c r="INM886" s="396"/>
      <c r="INN886" s="396"/>
      <c r="INO886" s="396"/>
      <c r="INP886" s="396"/>
      <c r="INQ886" s="396"/>
      <c r="INR886" s="396"/>
      <c r="INS886" s="396"/>
      <c r="INT886" s="396"/>
      <c r="INU886" s="396"/>
      <c r="INV886" s="396"/>
      <c r="INW886" s="396"/>
      <c r="INX886" s="396"/>
      <c r="INY886" s="396"/>
      <c r="INZ886" s="396"/>
      <c r="IOA886" s="396"/>
      <c r="IOB886" s="396"/>
      <c r="IOC886" s="396"/>
      <c r="IOD886" s="396"/>
      <c r="IOE886" s="396"/>
      <c r="IOF886" s="396"/>
      <c r="IOG886" s="396"/>
      <c r="IOH886" s="396"/>
      <c r="IOI886" s="396"/>
      <c r="IOJ886" s="396"/>
      <c r="IOK886" s="396"/>
      <c r="IOL886" s="396"/>
      <c r="IOM886" s="396"/>
      <c r="ION886" s="396"/>
      <c r="IOO886" s="396"/>
      <c r="IOP886" s="396"/>
      <c r="IOQ886" s="396"/>
      <c r="IOR886" s="396"/>
      <c r="IOS886" s="396"/>
      <c r="IOT886" s="396"/>
      <c r="IOU886" s="396"/>
      <c r="IOV886" s="396"/>
      <c r="IOW886" s="396"/>
      <c r="IOX886" s="396"/>
      <c r="IOY886" s="396"/>
      <c r="IOZ886" s="396"/>
      <c r="IPA886" s="396"/>
      <c r="IPB886" s="396"/>
      <c r="IPC886" s="396"/>
      <c r="IPD886" s="396"/>
      <c r="IPE886" s="396"/>
      <c r="IPF886" s="396"/>
      <c r="IPG886" s="396"/>
      <c r="IPH886" s="396"/>
      <c r="IPI886" s="396"/>
      <c r="IPJ886" s="396"/>
      <c r="IPK886" s="396"/>
      <c r="IPL886" s="396"/>
      <c r="IPM886" s="396"/>
      <c r="IPN886" s="396"/>
      <c r="IPO886" s="396"/>
      <c r="IPP886" s="396"/>
      <c r="IPQ886" s="396"/>
      <c r="IPR886" s="396"/>
      <c r="IPS886" s="396"/>
      <c r="IPT886" s="396"/>
      <c r="IPU886" s="396"/>
      <c r="IPV886" s="396"/>
      <c r="IPW886" s="396"/>
      <c r="IPX886" s="396"/>
      <c r="IPY886" s="396"/>
      <c r="IPZ886" s="396"/>
      <c r="IQA886" s="396"/>
      <c r="IQB886" s="396"/>
      <c r="IQC886" s="396"/>
      <c r="IQD886" s="396"/>
      <c r="IQE886" s="396"/>
      <c r="IQF886" s="396"/>
      <c r="IQG886" s="396"/>
      <c r="IQH886" s="396"/>
      <c r="IQI886" s="396"/>
      <c r="IQJ886" s="396"/>
      <c r="IQK886" s="396"/>
      <c r="IQL886" s="396"/>
      <c r="IQM886" s="396"/>
      <c r="IQN886" s="396"/>
      <c r="IQO886" s="396"/>
      <c r="IQP886" s="396"/>
      <c r="IQQ886" s="396"/>
      <c r="IQR886" s="396"/>
      <c r="IQS886" s="396"/>
      <c r="IQT886" s="396"/>
      <c r="IQU886" s="396"/>
      <c r="IQV886" s="396"/>
      <c r="IQW886" s="396"/>
      <c r="IQX886" s="396"/>
      <c r="IQY886" s="396"/>
      <c r="IQZ886" s="396"/>
      <c r="IRA886" s="396"/>
      <c r="IRB886" s="396"/>
      <c r="IRC886" s="396"/>
      <c r="IRD886" s="396"/>
      <c r="IRE886" s="396"/>
      <c r="IRF886" s="396"/>
      <c r="IRG886" s="396"/>
      <c r="IRH886" s="396"/>
      <c r="IRI886" s="396"/>
      <c r="IRJ886" s="396"/>
      <c r="IRK886" s="396"/>
      <c r="IRL886" s="396"/>
      <c r="IRM886" s="396"/>
      <c r="IRN886" s="396"/>
      <c r="IRO886" s="396"/>
      <c r="IRP886" s="396"/>
      <c r="IRQ886" s="396"/>
      <c r="IRR886" s="396"/>
      <c r="IRS886" s="396"/>
      <c r="IRT886" s="396"/>
      <c r="IRU886" s="396"/>
      <c r="IRV886" s="396"/>
      <c r="IRW886" s="396"/>
      <c r="IRX886" s="396"/>
      <c r="IRY886" s="396"/>
      <c r="IRZ886" s="396"/>
      <c r="ISA886" s="396"/>
      <c r="ISB886" s="396"/>
      <c r="ISC886" s="396"/>
      <c r="ISD886" s="396"/>
      <c r="ISE886" s="396"/>
      <c r="ISF886" s="396"/>
      <c r="ISG886" s="396"/>
      <c r="ISH886" s="396"/>
      <c r="ISI886" s="396"/>
      <c r="ISJ886" s="396"/>
      <c r="ISK886" s="396"/>
      <c r="ISL886" s="396"/>
      <c r="ISM886" s="396"/>
      <c r="ISN886" s="396"/>
      <c r="ISO886" s="396"/>
      <c r="ISP886" s="396"/>
      <c r="ISQ886" s="396"/>
      <c r="ISR886" s="396"/>
      <c r="ISS886" s="396"/>
      <c r="IST886" s="396"/>
      <c r="ISU886" s="396"/>
      <c r="ISV886" s="396"/>
      <c r="ISW886" s="396"/>
      <c r="ISX886" s="396"/>
      <c r="ISY886" s="396"/>
      <c r="ISZ886" s="396"/>
      <c r="ITA886" s="396"/>
      <c r="ITB886" s="396"/>
      <c r="ITC886" s="396"/>
      <c r="ITD886" s="396"/>
      <c r="ITE886" s="396"/>
      <c r="ITF886" s="396"/>
      <c r="ITG886" s="396"/>
      <c r="ITH886" s="396"/>
      <c r="ITI886" s="396"/>
      <c r="ITJ886" s="396"/>
      <c r="ITK886" s="396"/>
      <c r="ITL886" s="396"/>
      <c r="ITM886" s="396"/>
      <c r="ITN886" s="396"/>
      <c r="ITO886" s="396"/>
      <c r="ITP886" s="396"/>
      <c r="ITQ886" s="396"/>
      <c r="ITR886" s="396"/>
      <c r="ITS886" s="396"/>
      <c r="ITT886" s="396"/>
      <c r="ITU886" s="396"/>
      <c r="ITV886" s="396"/>
      <c r="ITW886" s="396"/>
      <c r="ITX886" s="396"/>
      <c r="ITY886" s="396"/>
      <c r="ITZ886" s="396"/>
      <c r="IUA886" s="396"/>
      <c r="IUB886" s="396"/>
      <c r="IUC886" s="396"/>
      <c r="IUD886" s="396"/>
      <c r="IUE886" s="396"/>
      <c r="IUF886" s="396"/>
      <c r="IUG886" s="396"/>
      <c r="IUH886" s="396"/>
      <c r="IUI886" s="396"/>
      <c r="IUJ886" s="396"/>
      <c r="IUK886" s="396"/>
      <c r="IUL886" s="396"/>
      <c r="IUM886" s="396"/>
      <c r="IUN886" s="396"/>
      <c r="IUO886" s="396"/>
      <c r="IUP886" s="396"/>
      <c r="IUQ886" s="396"/>
      <c r="IUR886" s="396"/>
      <c r="IUS886" s="396"/>
      <c r="IUT886" s="396"/>
      <c r="IUU886" s="396"/>
      <c r="IUV886" s="396"/>
      <c r="IUW886" s="396"/>
      <c r="IUX886" s="396"/>
      <c r="IUY886" s="396"/>
      <c r="IUZ886" s="396"/>
      <c r="IVA886" s="396"/>
      <c r="IVB886" s="396"/>
      <c r="IVC886" s="396"/>
      <c r="IVD886" s="396"/>
      <c r="IVE886" s="396"/>
      <c r="IVF886" s="396"/>
      <c r="IVG886" s="396"/>
      <c r="IVH886" s="396"/>
      <c r="IVI886" s="396"/>
      <c r="IVJ886" s="396"/>
      <c r="IVK886" s="396"/>
      <c r="IVL886" s="396"/>
      <c r="IVM886" s="396"/>
      <c r="IVN886" s="396"/>
      <c r="IVO886" s="396"/>
      <c r="IVP886" s="396"/>
      <c r="IVQ886" s="396"/>
      <c r="IVR886" s="396"/>
      <c r="IVS886" s="396"/>
      <c r="IVT886" s="396"/>
      <c r="IVU886" s="396"/>
      <c r="IVV886" s="396"/>
      <c r="IVW886" s="396"/>
      <c r="IVX886" s="396"/>
      <c r="IVY886" s="396"/>
      <c r="IVZ886" s="396"/>
      <c r="IWA886" s="396"/>
      <c r="IWB886" s="396"/>
      <c r="IWC886" s="396"/>
      <c r="IWD886" s="396"/>
      <c r="IWE886" s="396"/>
      <c r="IWF886" s="396"/>
      <c r="IWG886" s="396"/>
      <c r="IWH886" s="396"/>
      <c r="IWI886" s="396"/>
      <c r="IWJ886" s="396"/>
      <c r="IWK886" s="396"/>
      <c r="IWL886" s="396"/>
      <c r="IWM886" s="396"/>
      <c r="IWN886" s="396"/>
      <c r="IWO886" s="396"/>
      <c r="IWP886" s="396"/>
      <c r="IWQ886" s="396"/>
      <c r="IWR886" s="396"/>
      <c r="IWS886" s="396"/>
      <c r="IWT886" s="396"/>
      <c r="IWU886" s="396"/>
      <c r="IWV886" s="396"/>
      <c r="IWW886" s="396"/>
      <c r="IWX886" s="396"/>
      <c r="IWY886" s="396"/>
      <c r="IWZ886" s="396"/>
      <c r="IXA886" s="396"/>
      <c r="IXB886" s="396"/>
      <c r="IXC886" s="396"/>
      <c r="IXD886" s="396"/>
      <c r="IXE886" s="396"/>
      <c r="IXF886" s="396"/>
      <c r="IXG886" s="396"/>
      <c r="IXH886" s="396"/>
      <c r="IXI886" s="396"/>
      <c r="IXJ886" s="396"/>
      <c r="IXK886" s="396"/>
      <c r="IXL886" s="396"/>
      <c r="IXM886" s="396"/>
      <c r="IXN886" s="396"/>
      <c r="IXO886" s="396"/>
      <c r="IXP886" s="396"/>
      <c r="IXQ886" s="396"/>
      <c r="IXR886" s="396"/>
      <c r="IXS886" s="396"/>
      <c r="IXT886" s="396"/>
      <c r="IXU886" s="396"/>
      <c r="IXV886" s="396"/>
      <c r="IXW886" s="396"/>
      <c r="IXX886" s="396"/>
      <c r="IXY886" s="396"/>
      <c r="IXZ886" s="396"/>
      <c r="IYA886" s="396"/>
      <c r="IYB886" s="396"/>
      <c r="IYC886" s="396"/>
      <c r="IYD886" s="396"/>
      <c r="IYE886" s="396"/>
      <c r="IYF886" s="396"/>
      <c r="IYG886" s="396"/>
      <c r="IYH886" s="396"/>
      <c r="IYI886" s="396"/>
      <c r="IYJ886" s="396"/>
      <c r="IYK886" s="396"/>
      <c r="IYL886" s="396"/>
      <c r="IYM886" s="396"/>
      <c r="IYN886" s="396"/>
      <c r="IYO886" s="396"/>
      <c r="IYP886" s="396"/>
      <c r="IYQ886" s="396"/>
      <c r="IYR886" s="396"/>
      <c r="IYS886" s="396"/>
      <c r="IYT886" s="396"/>
      <c r="IYU886" s="396"/>
      <c r="IYV886" s="396"/>
      <c r="IYW886" s="396"/>
      <c r="IYX886" s="396"/>
      <c r="IYY886" s="396"/>
      <c r="IYZ886" s="396"/>
      <c r="IZA886" s="396"/>
      <c r="IZB886" s="396"/>
      <c r="IZC886" s="396"/>
      <c r="IZD886" s="396"/>
      <c r="IZE886" s="396"/>
      <c r="IZF886" s="396"/>
      <c r="IZG886" s="396"/>
      <c r="IZH886" s="396"/>
      <c r="IZI886" s="396"/>
      <c r="IZJ886" s="396"/>
      <c r="IZK886" s="396"/>
      <c r="IZL886" s="396"/>
      <c r="IZM886" s="396"/>
      <c r="IZN886" s="396"/>
      <c r="IZO886" s="396"/>
      <c r="IZP886" s="396"/>
      <c r="IZQ886" s="396"/>
      <c r="IZR886" s="396"/>
      <c r="IZS886" s="396"/>
      <c r="IZT886" s="396"/>
      <c r="IZU886" s="396"/>
      <c r="IZV886" s="396"/>
      <c r="IZW886" s="396"/>
      <c r="IZX886" s="396"/>
      <c r="IZY886" s="396"/>
      <c r="IZZ886" s="396"/>
      <c r="JAA886" s="396"/>
      <c r="JAB886" s="396"/>
      <c r="JAC886" s="396"/>
      <c r="JAD886" s="396"/>
      <c r="JAE886" s="396"/>
      <c r="JAF886" s="396"/>
      <c r="JAG886" s="396"/>
      <c r="JAH886" s="396"/>
      <c r="JAI886" s="396"/>
      <c r="JAJ886" s="396"/>
      <c r="JAK886" s="396"/>
      <c r="JAL886" s="396"/>
      <c r="JAM886" s="396"/>
      <c r="JAN886" s="396"/>
      <c r="JAO886" s="396"/>
      <c r="JAP886" s="396"/>
      <c r="JAQ886" s="396"/>
      <c r="JAR886" s="396"/>
      <c r="JAS886" s="396"/>
      <c r="JAT886" s="396"/>
      <c r="JAU886" s="396"/>
      <c r="JAV886" s="396"/>
      <c r="JAW886" s="396"/>
      <c r="JAX886" s="396"/>
      <c r="JAY886" s="396"/>
      <c r="JAZ886" s="396"/>
      <c r="JBA886" s="396"/>
      <c r="JBB886" s="396"/>
      <c r="JBC886" s="396"/>
      <c r="JBD886" s="396"/>
      <c r="JBE886" s="396"/>
      <c r="JBF886" s="396"/>
      <c r="JBG886" s="396"/>
      <c r="JBH886" s="396"/>
      <c r="JBI886" s="396"/>
      <c r="JBJ886" s="396"/>
      <c r="JBK886" s="396"/>
      <c r="JBL886" s="396"/>
      <c r="JBM886" s="396"/>
      <c r="JBN886" s="396"/>
      <c r="JBO886" s="396"/>
      <c r="JBP886" s="396"/>
      <c r="JBQ886" s="396"/>
      <c r="JBR886" s="396"/>
      <c r="JBS886" s="396"/>
      <c r="JBT886" s="396"/>
      <c r="JBU886" s="396"/>
      <c r="JBV886" s="396"/>
      <c r="JBW886" s="396"/>
      <c r="JBX886" s="396"/>
      <c r="JBY886" s="396"/>
      <c r="JBZ886" s="396"/>
      <c r="JCA886" s="396"/>
      <c r="JCB886" s="396"/>
      <c r="JCC886" s="396"/>
      <c r="JCD886" s="396"/>
      <c r="JCE886" s="396"/>
      <c r="JCF886" s="396"/>
      <c r="JCG886" s="396"/>
      <c r="JCH886" s="396"/>
      <c r="JCI886" s="396"/>
      <c r="JCJ886" s="396"/>
      <c r="JCK886" s="396"/>
      <c r="JCL886" s="396"/>
      <c r="JCM886" s="396"/>
      <c r="JCN886" s="396"/>
      <c r="JCO886" s="396"/>
      <c r="JCP886" s="396"/>
      <c r="JCQ886" s="396"/>
      <c r="JCR886" s="396"/>
      <c r="JCS886" s="396"/>
      <c r="JCT886" s="396"/>
      <c r="JCU886" s="396"/>
      <c r="JCV886" s="396"/>
      <c r="JCW886" s="396"/>
      <c r="JCX886" s="396"/>
      <c r="JCY886" s="396"/>
      <c r="JCZ886" s="396"/>
      <c r="JDA886" s="396"/>
      <c r="JDB886" s="396"/>
      <c r="JDC886" s="396"/>
      <c r="JDD886" s="396"/>
      <c r="JDE886" s="396"/>
      <c r="JDF886" s="396"/>
      <c r="JDG886" s="396"/>
      <c r="JDH886" s="396"/>
      <c r="JDI886" s="396"/>
      <c r="JDJ886" s="396"/>
      <c r="JDK886" s="396"/>
      <c r="JDL886" s="396"/>
      <c r="JDM886" s="396"/>
      <c r="JDN886" s="396"/>
      <c r="JDO886" s="396"/>
      <c r="JDP886" s="396"/>
      <c r="JDQ886" s="396"/>
      <c r="JDR886" s="396"/>
      <c r="JDS886" s="396"/>
      <c r="JDT886" s="396"/>
      <c r="JDU886" s="396"/>
      <c r="JDV886" s="396"/>
      <c r="JDW886" s="396"/>
      <c r="JDX886" s="396"/>
      <c r="JDY886" s="396"/>
      <c r="JDZ886" s="396"/>
      <c r="JEA886" s="396"/>
      <c r="JEB886" s="396"/>
      <c r="JEC886" s="396"/>
      <c r="JED886" s="396"/>
      <c r="JEE886" s="396"/>
      <c r="JEF886" s="396"/>
      <c r="JEG886" s="396"/>
      <c r="JEH886" s="396"/>
      <c r="JEI886" s="396"/>
      <c r="JEJ886" s="396"/>
      <c r="JEK886" s="396"/>
      <c r="JEL886" s="396"/>
      <c r="JEM886" s="396"/>
      <c r="JEN886" s="396"/>
      <c r="JEO886" s="396"/>
      <c r="JEP886" s="396"/>
      <c r="JEQ886" s="396"/>
      <c r="JER886" s="396"/>
      <c r="JES886" s="396"/>
      <c r="JET886" s="396"/>
      <c r="JEU886" s="396"/>
      <c r="JEV886" s="396"/>
      <c r="JEW886" s="396"/>
      <c r="JEX886" s="396"/>
      <c r="JEY886" s="396"/>
      <c r="JEZ886" s="396"/>
      <c r="JFA886" s="396"/>
      <c r="JFB886" s="396"/>
      <c r="JFC886" s="396"/>
      <c r="JFD886" s="396"/>
      <c r="JFE886" s="396"/>
      <c r="JFF886" s="396"/>
      <c r="JFG886" s="396"/>
      <c r="JFH886" s="396"/>
      <c r="JFI886" s="396"/>
      <c r="JFJ886" s="396"/>
      <c r="JFK886" s="396"/>
      <c r="JFL886" s="396"/>
      <c r="JFM886" s="396"/>
      <c r="JFN886" s="396"/>
      <c r="JFO886" s="396"/>
      <c r="JFP886" s="396"/>
      <c r="JFQ886" s="396"/>
      <c r="JFR886" s="396"/>
      <c r="JFS886" s="396"/>
      <c r="JFT886" s="396"/>
      <c r="JFU886" s="396"/>
      <c r="JFV886" s="396"/>
      <c r="JFW886" s="396"/>
      <c r="JFX886" s="396"/>
      <c r="JFY886" s="396"/>
      <c r="JFZ886" s="396"/>
      <c r="JGA886" s="396"/>
      <c r="JGB886" s="396"/>
      <c r="JGC886" s="396"/>
      <c r="JGD886" s="396"/>
      <c r="JGE886" s="396"/>
      <c r="JGF886" s="396"/>
      <c r="JGG886" s="396"/>
      <c r="JGH886" s="396"/>
      <c r="JGI886" s="396"/>
      <c r="JGJ886" s="396"/>
      <c r="JGK886" s="396"/>
      <c r="JGL886" s="396"/>
      <c r="JGM886" s="396"/>
      <c r="JGN886" s="396"/>
      <c r="JGO886" s="396"/>
      <c r="JGP886" s="396"/>
      <c r="JGQ886" s="396"/>
      <c r="JGR886" s="396"/>
      <c r="JGS886" s="396"/>
      <c r="JGT886" s="396"/>
      <c r="JGU886" s="396"/>
      <c r="JGV886" s="396"/>
      <c r="JGW886" s="396"/>
      <c r="JGX886" s="396"/>
      <c r="JGY886" s="396"/>
      <c r="JGZ886" s="396"/>
      <c r="JHA886" s="396"/>
      <c r="JHB886" s="396"/>
      <c r="JHC886" s="396"/>
      <c r="JHD886" s="396"/>
      <c r="JHE886" s="396"/>
      <c r="JHF886" s="396"/>
      <c r="JHG886" s="396"/>
      <c r="JHH886" s="396"/>
      <c r="JHI886" s="396"/>
      <c r="JHJ886" s="396"/>
      <c r="JHK886" s="396"/>
      <c r="JHL886" s="396"/>
      <c r="JHM886" s="396"/>
      <c r="JHN886" s="396"/>
      <c r="JHO886" s="396"/>
      <c r="JHP886" s="396"/>
      <c r="JHQ886" s="396"/>
      <c r="JHR886" s="396"/>
      <c r="JHS886" s="396"/>
      <c r="JHT886" s="396"/>
      <c r="JHU886" s="396"/>
      <c r="JHV886" s="396"/>
      <c r="JHW886" s="396"/>
      <c r="JHX886" s="396"/>
      <c r="JHY886" s="396"/>
      <c r="JHZ886" s="396"/>
      <c r="JIA886" s="396"/>
      <c r="JIB886" s="396"/>
      <c r="JIC886" s="396"/>
      <c r="JID886" s="396"/>
      <c r="JIE886" s="396"/>
      <c r="JIF886" s="396"/>
      <c r="JIG886" s="396"/>
      <c r="JIH886" s="396"/>
      <c r="JII886" s="396"/>
      <c r="JIJ886" s="396"/>
      <c r="JIK886" s="396"/>
      <c r="JIL886" s="396"/>
      <c r="JIM886" s="396"/>
      <c r="JIN886" s="396"/>
      <c r="JIO886" s="396"/>
      <c r="JIP886" s="396"/>
      <c r="JIQ886" s="396"/>
      <c r="JIR886" s="396"/>
      <c r="JIS886" s="396"/>
      <c r="JIT886" s="396"/>
      <c r="JIU886" s="396"/>
      <c r="JIV886" s="396"/>
      <c r="JIW886" s="396"/>
      <c r="JIX886" s="396"/>
      <c r="JIY886" s="396"/>
      <c r="JIZ886" s="396"/>
      <c r="JJA886" s="396"/>
      <c r="JJB886" s="396"/>
      <c r="JJC886" s="396"/>
      <c r="JJD886" s="396"/>
      <c r="JJE886" s="396"/>
      <c r="JJF886" s="396"/>
      <c r="JJG886" s="396"/>
      <c r="JJH886" s="396"/>
      <c r="JJI886" s="396"/>
      <c r="JJJ886" s="396"/>
      <c r="JJK886" s="396"/>
      <c r="JJL886" s="396"/>
      <c r="JJM886" s="396"/>
      <c r="JJN886" s="396"/>
      <c r="JJO886" s="396"/>
      <c r="JJP886" s="396"/>
      <c r="JJQ886" s="396"/>
      <c r="JJR886" s="396"/>
      <c r="JJS886" s="396"/>
      <c r="JJT886" s="396"/>
      <c r="JJU886" s="396"/>
      <c r="JJV886" s="396"/>
      <c r="JJW886" s="396"/>
      <c r="JJX886" s="396"/>
      <c r="JJY886" s="396"/>
      <c r="JJZ886" s="396"/>
      <c r="JKA886" s="396"/>
      <c r="JKB886" s="396"/>
      <c r="JKC886" s="396"/>
      <c r="JKD886" s="396"/>
      <c r="JKE886" s="396"/>
      <c r="JKF886" s="396"/>
      <c r="JKG886" s="396"/>
      <c r="JKH886" s="396"/>
      <c r="JKI886" s="396"/>
      <c r="JKJ886" s="396"/>
      <c r="JKK886" s="396"/>
      <c r="JKL886" s="396"/>
      <c r="JKM886" s="396"/>
      <c r="JKN886" s="396"/>
      <c r="JKO886" s="396"/>
      <c r="JKP886" s="396"/>
      <c r="JKQ886" s="396"/>
      <c r="JKR886" s="396"/>
      <c r="JKS886" s="396"/>
      <c r="JKT886" s="396"/>
      <c r="JKU886" s="396"/>
      <c r="JKV886" s="396"/>
      <c r="JKW886" s="396"/>
      <c r="JKX886" s="396"/>
      <c r="JKY886" s="396"/>
      <c r="JKZ886" s="396"/>
      <c r="JLA886" s="396"/>
      <c r="JLB886" s="396"/>
      <c r="JLC886" s="396"/>
      <c r="JLD886" s="396"/>
      <c r="JLE886" s="396"/>
      <c r="JLF886" s="396"/>
      <c r="JLG886" s="396"/>
      <c r="JLH886" s="396"/>
      <c r="JLI886" s="396"/>
      <c r="JLJ886" s="396"/>
      <c r="JLK886" s="396"/>
      <c r="JLL886" s="396"/>
      <c r="JLM886" s="396"/>
      <c r="JLN886" s="396"/>
      <c r="JLO886" s="396"/>
      <c r="JLP886" s="396"/>
      <c r="JLQ886" s="396"/>
      <c r="JLR886" s="396"/>
      <c r="JLS886" s="396"/>
      <c r="JLT886" s="396"/>
      <c r="JLU886" s="396"/>
      <c r="JLV886" s="396"/>
      <c r="JLW886" s="396"/>
      <c r="JLX886" s="396"/>
      <c r="JLY886" s="396"/>
      <c r="JLZ886" s="396"/>
      <c r="JMA886" s="396"/>
      <c r="JMB886" s="396"/>
      <c r="JMC886" s="396"/>
      <c r="JMD886" s="396"/>
      <c r="JME886" s="396"/>
      <c r="JMF886" s="396"/>
      <c r="JMG886" s="396"/>
      <c r="JMH886" s="396"/>
      <c r="JMI886" s="396"/>
      <c r="JMJ886" s="396"/>
      <c r="JMK886" s="396"/>
      <c r="JML886" s="396"/>
      <c r="JMM886" s="396"/>
      <c r="JMN886" s="396"/>
      <c r="JMO886" s="396"/>
      <c r="JMP886" s="396"/>
      <c r="JMQ886" s="396"/>
      <c r="JMR886" s="396"/>
      <c r="JMS886" s="396"/>
      <c r="JMT886" s="396"/>
      <c r="JMU886" s="396"/>
      <c r="JMV886" s="396"/>
      <c r="JMW886" s="396"/>
      <c r="JMX886" s="396"/>
      <c r="JMY886" s="396"/>
      <c r="JMZ886" s="396"/>
      <c r="JNA886" s="396"/>
      <c r="JNB886" s="396"/>
      <c r="JNC886" s="396"/>
      <c r="JND886" s="396"/>
      <c r="JNE886" s="396"/>
      <c r="JNF886" s="396"/>
      <c r="JNG886" s="396"/>
      <c r="JNH886" s="396"/>
      <c r="JNI886" s="396"/>
      <c r="JNJ886" s="396"/>
      <c r="JNK886" s="396"/>
      <c r="JNL886" s="396"/>
      <c r="JNM886" s="396"/>
      <c r="JNN886" s="396"/>
      <c r="JNO886" s="396"/>
      <c r="JNP886" s="396"/>
      <c r="JNQ886" s="396"/>
      <c r="JNR886" s="396"/>
      <c r="JNS886" s="396"/>
      <c r="JNT886" s="396"/>
      <c r="JNU886" s="396"/>
      <c r="JNV886" s="396"/>
      <c r="JNW886" s="396"/>
      <c r="JNX886" s="396"/>
      <c r="JNY886" s="396"/>
      <c r="JNZ886" s="396"/>
      <c r="JOA886" s="396"/>
      <c r="JOB886" s="396"/>
      <c r="JOC886" s="396"/>
      <c r="JOD886" s="396"/>
      <c r="JOE886" s="396"/>
      <c r="JOF886" s="396"/>
      <c r="JOG886" s="396"/>
      <c r="JOH886" s="396"/>
      <c r="JOI886" s="396"/>
      <c r="JOJ886" s="396"/>
      <c r="JOK886" s="396"/>
      <c r="JOL886" s="396"/>
      <c r="JOM886" s="396"/>
      <c r="JON886" s="396"/>
      <c r="JOO886" s="396"/>
      <c r="JOP886" s="396"/>
      <c r="JOQ886" s="396"/>
      <c r="JOR886" s="396"/>
      <c r="JOS886" s="396"/>
      <c r="JOT886" s="396"/>
      <c r="JOU886" s="396"/>
      <c r="JOV886" s="396"/>
      <c r="JOW886" s="396"/>
      <c r="JOX886" s="396"/>
      <c r="JOY886" s="396"/>
      <c r="JOZ886" s="396"/>
      <c r="JPA886" s="396"/>
      <c r="JPB886" s="396"/>
      <c r="JPC886" s="396"/>
      <c r="JPD886" s="396"/>
      <c r="JPE886" s="396"/>
      <c r="JPF886" s="396"/>
      <c r="JPG886" s="396"/>
      <c r="JPH886" s="396"/>
      <c r="JPI886" s="396"/>
      <c r="JPJ886" s="396"/>
      <c r="JPK886" s="396"/>
      <c r="JPL886" s="396"/>
      <c r="JPM886" s="396"/>
      <c r="JPN886" s="396"/>
      <c r="JPO886" s="396"/>
      <c r="JPP886" s="396"/>
      <c r="JPQ886" s="396"/>
      <c r="JPR886" s="396"/>
      <c r="JPS886" s="396"/>
      <c r="JPT886" s="396"/>
      <c r="JPU886" s="396"/>
      <c r="JPV886" s="396"/>
      <c r="JPW886" s="396"/>
      <c r="JPX886" s="396"/>
      <c r="JPY886" s="396"/>
      <c r="JPZ886" s="396"/>
      <c r="JQA886" s="396"/>
      <c r="JQB886" s="396"/>
      <c r="JQC886" s="396"/>
      <c r="JQD886" s="396"/>
      <c r="JQE886" s="396"/>
      <c r="JQF886" s="396"/>
      <c r="JQG886" s="396"/>
      <c r="JQH886" s="396"/>
      <c r="JQI886" s="396"/>
      <c r="JQJ886" s="396"/>
      <c r="JQK886" s="396"/>
      <c r="JQL886" s="396"/>
      <c r="JQM886" s="396"/>
      <c r="JQN886" s="396"/>
      <c r="JQO886" s="396"/>
      <c r="JQP886" s="396"/>
      <c r="JQQ886" s="396"/>
      <c r="JQR886" s="396"/>
      <c r="JQS886" s="396"/>
      <c r="JQT886" s="396"/>
      <c r="JQU886" s="396"/>
      <c r="JQV886" s="396"/>
      <c r="JQW886" s="396"/>
      <c r="JQX886" s="396"/>
      <c r="JQY886" s="396"/>
      <c r="JQZ886" s="396"/>
      <c r="JRA886" s="396"/>
      <c r="JRB886" s="396"/>
      <c r="JRC886" s="396"/>
      <c r="JRD886" s="396"/>
      <c r="JRE886" s="396"/>
      <c r="JRF886" s="396"/>
      <c r="JRG886" s="396"/>
      <c r="JRH886" s="396"/>
      <c r="JRI886" s="396"/>
      <c r="JRJ886" s="396"/>
      <c r="JRK886" s="396"/>
      <c r="JRL886" s="396"/>
      <c r="JRM886" s="396"/>
      <c r="JRN886" s="396"/>
      <c r="JRO886" s="396"/>
      <c r="JRP886" s="396"/>
      <c r="JRQ886" s="396"/>
      <c r="JRR886" s="396"/>
      <c r="JRS886" s="396"/>
      <c r="JRT886" s="396"/>
      <c r="JRU886" s="396"/>
      <c r="JRV886" s="396"/>
      <c r="JRW886" s="396"/>
      <c r="JRX886" s="396"/>
      <c r="JRY886" s="396"/>
      <c r="JRZ886" s="396"/>
      <c r="JSA886" s="396"/>
      <c r="JSB886" s="396"/>
      <c r="JSC886" s="396"/>
      <c r="JSD886" s="396"/>
      <c r="JSE886" s="396"/>
      <c r="JSF886" s="396"/>
      <c r="JSG886" s="396"/>
      <c r="JSH886" s="396"/>
      <c r="JSI886" s="396"/>
      <c r="JSJ886" s="396"/>
      <c r="JSK886" s="396"/>
      <c r="JSL886" s="396"/>
      <c r="JSM886" s="396"/>
      <c r="JSN886" s="396"/>
      <c r="JSO886" s="396"/>
      <c r="JSP886" s="396"/>
      <c r="JSQ886" s="396"/>
      <c r="JSR886" s="396"/>
      <c r="JSS886" s="396"/>
      <c r="JST886" s="396"/>
      <c r="JSU886" s="396"/>
      <c r="JSV886" s="396"/>
      <c r="JSW886" s="396"/>
      <c r="JSX886" s="396"/>
      <c r="JSY886" s="396"/>
      <c r="JSZ886" s="396"/>
      <c r="JTA886" s="396"/>
      <c r="JTB886" s="396"/>
      <c r="JTC886" s="396"/>
      <c r="JTD886" s="396"/>
      <c r="JTE886" s="396"/>
      <c r="JTF886" s="396"/>
      <c r="JTG886" s="396"/>
      <c r="JTH886" s="396"/>
      <c r="JTI886" s="396"/>
      <c r="JTJ886" s="396"/>
      <c r="JTK886" s="396"/>
      <c r="JTL886" s="396"/>
      <c r="JTM886" s="396"/>
      <c r="JTN886" s="396"/>
      <c r="JTO886" s="396"/>
      <c r="JTP886" s="396"/>
      <c r="JTQ886" s="396"/>
      <c r="JTR886" s="396"/>
      <c r="JTS886" s="396"/>
      <c r="JTT886" s="396"/>
      <c r="JTU886" s="396"/>
      <c r="JTV886" s="396"/>
      <c r="JTW886" s="396"/>
      <c r="JTX886" s="396"/>
      <c r="JTY886" s="396"/>
      <c r="JTZ886" s="396"/>
      <c r="JUA886" s="396"/>
      <c r="JUB886" s="396"/>
      <c r="JUC886" s="396"/>
      <c r="JUD886" s="396"/>
      <c r="JUE886" s="396"/>
      <c r="JUF886" s="396"/>
      <c r="JUG886" s="396"/>
      <c r="JUH886" s="396"/>
      <c r="JUI886" s="396"/>
      <c r="JUJ886" s="396"/>
      <c r="JUK886" s="396"/>
      <c r="JUL886" s="396"/>
      <c r="JUM886" s="396"/>
      <c r="JUN886" s="396"/>
      <c r="JUO886" s="396"/>
      <c r="JUP886" s="396"/>
      <c r="JUQ886" s="396"/>
      <c r="JUR886" s="396"/>
      <c r="JUS886" s="396"/>
      <c r="JUT886" s="396"/>
      <c r="JUU886" s="396"/>
      <c r="JUV886" s="396"/>
      <c r="JUW886" s="396"/>
      <c r="JUX886" s="396"/>
      <c r="JUY886" s="396"/>
      <c r="JUZ886" s="396"/>
      <c r="JVA886" s="396"/>
      <c r="JVB886" s="396"/>
      <c r="JVC886" s="396"/>
      <c r="JVD886" s="396"/>
      <c r="JVE886" s="396"/>
      <c r="JVF886" s="396"/>
      <c r="JVG886" s="396"/>
      <c r="JVH886" s="396"/>
      <c r="JVI886" s="396"/>
      <c r="JVJ886" s="396"/>
      <c r="JVK886" s="396"/>
      <c r="JVL886" s="396"/>
      <c r="JVM886" s="396"/>
      <c r="JVN886" s="396"/>
      <c r="JVO886" s="396"/>
      <c r="JVP886" s="396"/>
      <c r="JVQ886" s="396"/>
      <c r="JVR886" s="396"/>
      <c r="JVS886" s="396"/>
      <c r="JVT886" s="396"/>
      <c r="JVU886" s="396"/>
      <c r="JVV886" s="396"/>
      <c r="JVW886" s="396"/>
      <c r="JVX886" s="396"/>
      <c r="JVY886" s="396"/>
      <c r="JVZ886" s="396"/>
      <c r="JWA886" s="396"/>
      <c r="JWB886" s="396"/>
      <c r="JWC886" s="396"/>
      <c r="JWD886" s="396"/>
      <c r="JWE886" s="396"/>
      <c r="JWF886" s="396"/>
      <c r="JWG886" s="396"/>
      <c r="JWH886" s="396"/>
      <c r="JWI886" s="396"/>
      <c r="JWJ886" s="396"/>
      <c r="JWK886" s="396"/>
      <c r="JWL886" s="396"/>
      <c r="JWM886" s="396"/>
      <c r="JWN886" s="396"/>
      <c r="JWO886" s="396"/>
      <c r="JWP886" s="396"/>
      <c r="JWQ886" s="396"/>
      <c r="JWR886" s="396"/>
      <c r="JWS886" s="396"/>
      <c r="JWT886" s="396"/>
      <c r="JWU886" s="396"/>
      <c r="JWV886" s="396"/>
      <c r="JWW886" s="396"/>
      <c r="JWX886" s="396"/>
      <c r="JWY886" s="396"/>
      <c r="JWZ886" s="396"/>
      <c r="JXA886" s="396"/>
      <c r="JXB886" s="396"/>
      <c r="JXC886" s="396"/>
      <c r="JXD886" s="396"/>
      <c r="JXE886" s="396"/>
      <c r="JXF886" s="396"/>
      <c r="JXG886" s="396"/>
      <c r="JXH886" s="396"/>
      <c r="JXI886" s="396"/>
      <c r="JXJ886" s="396"/>
      <c r="JXK886" s="396"/>
      <c r="JXL886" s="396"/>
      <c r="JXM886" s="396"/>
      <c r="JXN886" s="396"/>
      <c r="JXO886" s="396"/>
      <c r="JXP886" s="396"/>
      <c r="JXQ886" s="396"/>
      <c r="JXR886" s="396"/>
      <c r="JXS886" s="396"/>
      <c r="JXT886" s="396"/>
      <c r="JXU886" s="396"/>
      <c r="JXV886" s="396"/>
      <c r="JXW886" s="396"/>
      <c r="JXX886" s="396"/>
      <c r="JXY886" s="396"/>
      <c r="JXZ886" s="396"/>
      <c r="JYA886" s="396"/>
      <c r="JYB886" s="396"/>
      <c r="JYC886" s="396"/>
      <c r="JYD886" s="396"/>
      <c r="JYE886" s="396"/>
      <c r="JYF886" s="396"/>
      <c r="JYG886" s="396"/>
      <c r="JYH886" s="396"/>
      <c r="JYI886" s="396"/>
      <c r="JYJ886" s="396"/>
      <c r="JYK886" s="396"/>
      <c r="JYL886" s="396"/>
      <c r="JYM886" s="396"/>
      <c r="JYN886" s="396"/>
      <c r="JYO886" s="396"/>
      <c r="JYP886" s="396"/>
      <c r="JYQ886" s="396"/>
      <c r="JYR886" s="396"/>
      <c r="JYS886" s="396"/>
      <c r="JYT886" s="396"/>
      <c r="JYU886" s="396"/>
      <c r="JYV886" s="396"/>
      <c r="JYW886" s="396"/>
      <c r="JYX886" s="396"/>
      <c r="JYY886" s="396"/>
      <c r="JYZ886" s="396"/>
      <c r="JZA886" s="396"/>
      <c r="JZB886" s="396"/>
      <c r="JZC886" s="396"/>
      <c r="JZD886" s="396"/>
      <c r="JZE886" s="396"/>
      <c r="JZF886" s="396"/>
      <c r="JZG886" s="396"/>
      <c r="JZH886" s="396"/>
      <c r="JZI886" s="396"/>
      <c r="JZJ886" s="396"/>
      <c r="JZK886" s="396"/>
      <c r="JZL886" s="396"/>
      <c r="JZM886" s="396"/>
      <c r="JZN886" s="396"/>
      <c r="JZO886" s="396"/>
      <c r="JZP886" s="396"/>
      <c r="JZQ886" s="396"/>
      <c r="JZR886" s="396"/>
      <c r="JZS886" s="396"/>
      <c r="JZT886" s="396"/>
      <c r="JZU886" s="396"/>
      <c r="JZV886" s="396"/>
      <c r="JZW886" s="396"/>
      <c r="JZX886" s="396"/>
      <c r="JZY886" s="396"/>
      <c r="JZZ886" s="396"/>
      <c r="KAA886" s="396"/>
      <c r="KAB886" s="396"/>
      <c r="KAC886" s="396"/>
      <c r="KAD886" s="396"/>
      <c r="KAE886" s="396"/>
      <c r="KAF886" s="396"/>
      <c r="KAG886" s="396"/>
      <c r="KAH886" s="396"/>
      <c r="KAI886" s="396"/>
      <c r="KAJ886" s="396"/>
      <c r="KAK886" s="396"/>
      <c r="KAL886" s="396"/>
      <c r="KAM886" s="396"/>
      <c r="KAN886" s="396"/>
      <c r="KAO886" s="396"/>
      <c r="KAP886" s="396"/>
      <c r="KAQ886" s="396"/>
      <c r="KAR886" s="396"/>
      <c r="KAS886" s="396"/>
      <c r="KAT886" s="396"/>
      <c r="KAU886" s="396"/>
      <c r="KAV886" s="396"/>
      <c r="KAW886" s="396"/>
      <c r="KAX886" s="396"/>
      <c r="KAY886" s="396"/>
      <c r="KAZ886" s="396"/>
      <c r="KBA886" s="396"/>
      <c r="KBB886" s="396"/>
      <c r="KBC886" s="396"/>
      <c r="KBD886" s="396"/>
      <c r="KBE886" s="396"/>
      <c r="KBF886" s="396"/>
      <c r="KBG886" s="396"/>
      <c r="KBH886" s="396"/>
      <c r="KBI886" s="396"/>
      <c r="KBJ886" s="396"/>
      <c r="KBK886" s="396"/>
      <c r="KBL886" s="396"/>
      <c r="KBM886" s="396"/>
      <c r="KBN886" s="396"/>
      <c r="KBO886" s="396"/>
      <c r="KBP886" s="396"/>
      <c r="KBQ886" s="396"/>
      <c r="KBR886" s="396"/>
      <c r="KBS886" s="396"/>
      <c r="KBT886" s="396"/>
      <c r="KBU886" s="396"/>
      <c r="KBV886" s="396"/>
      <c r="KBW886" s="396"/>
      <c r="KBX886" s="396"/>
      <c r="KBY886" s="396"/>
      <c r="KBZ886" s="396"/>
      <c r="KCA886" s="396"/>
      <c r="KCB886" s="396"/>
      <c r="KCC886" s="396"/>
      <c r="KCD886" s="396"/>
      <c r="KCE886" s="396"/>
      <c r="KCF886" s="396"/>
      <c r="KCG886" s="396"/>
      <c r="KCH886" s="396"/>
      <c r="KCI886" s="396"/>
      <c r="KCJ886" s="396"/>
      <c r="KCK886" s="396"/>
      <c r="KCL886" s="396"/>
      <c r="KCM886" s="396"/>
      <c r="KCN886" s="396"/>
      <c r="KCO886" s="396"/>
      <c r="KCP886" s="396"/>
      <c r="KCQ886" s="396"/>
      <c r="KCR886" s="396"/>
      <c r="KCS886" s="396"/>
      <c r="KCT886" s="396"/>
      <c r="KCU886" s="396"/>
      <c r="KCV886" s="396"/>
      <c r="KCW886" s="396"/>
      <c r="KCX886" s="396"/>
      <c r="KCY886" s="396"/>
      <c r="KCZ886" s="396"/>
      <c r="KDA886" s="396"/>
      <c r="KDB886" s="396"/>
      <c r="KDC886" s="396"/>
      <c r="KDD886" s="396"/>
      <c r="KDE886" s="396"/>
      <c r="KDF886" s="396"/>
      <c r="KDG886" s="396"/>
      <c r="KDH886" s="396"/>
      <c r="KDI886" s="396"/>
      <c r="KDJ886" s="396"/>
      <c r="KDK886" s="396"/>
      <c r="KDL886" s="396"/>
      <c r="KDM886" s="396"/>
      <c r="KDN886" s="396"/>
      <c r="KDO886" s="396"/>
      <c r="KDP886" s="396"/>
      <c r="KDQ886" s="396"/>
      <c r="KDR886" s="396"/>
      <c r="KDS886" s="396"/>
      <c r="KDT886" s="396"/>
      <c r="KDU886" s="396"/>
      <c r="KDV886" s="396"/>
      <c r="KDW886" s="396"/>
      <c r="KDX886" s="396"/>
      <c r="KDY886" s="396"/>
      <c r="KDZ886" s="396"/>
      <c r="KEA886" s="396"/>
      <c r="KEB886" s="396"/>
      <c r="KEC886" s="396"/>
      <c r="KED886" s="396"/>
      <c r="KEE886" s="396"/>
      <c r="KEF886" s="396"/>
      <c r="KEG886" s="396"/>
      <c r="KEH886" s="396"/>
      <c r="KEI886" s="396"/>
      <c r="KEJ886" s="396"/>
      <c r="KEK886" s="396"/>
      <c r="KEL886" s="396"/>
      <c r="KEM886" s="396"/>
      <c r="KEN886" s="396"/>
      <c r="KEO886" s="396"/>
      <c r="KEP886" s="396"/>
      <c r="KEQ886" s="396"/>
      <c r="KER886" s="396"/>
      <c r="KES886" s="396"/>
      <c r="KET886" s="396"/>
      <c r="KEU886" s="396"/>
      <c r="KEV886" s="396"/>
      <c r="KEW886" s="396"/>
      <c r="KEX886" s="396"/>
      <c r="KEY886" s="396"/>
      <c r="KEZ886" s="396"/>
      <c r="KFA886" s="396"/>
      <c r="KFB886" s="396"/>
      <c r="KFC886" s="396"/>
      <c r="KFD886" s="396"/>
      <c r="KFE886" s="396"/>
      <c r="KFF886" s="396"/>
      <c r="KFG886" s="396"/>
      <c r="KFH886" s="396"/>
      <c r="KFI886" s="396"/>
      <c r="KFJ886" s="396"/>
      <c r="KFK886" s="396"/>
      <c r="KFL886" s="396"/>
      <c r="KFM886" s="396"/>
      <c r="KFN886" s="396"/>
      <c r="KFO886" s="396"/>
      <c r="KFP886" s="396"/>
      <c r="KFQ886" s="396"/>
      <c r="KFR886" s="396"/>
      <c r="KFS886" s="396"/>
      <c r="KFT886" s="396"/>
      <c r="KFU886" s="396"/>
      <c r="KFV886" s="396"/>
      <c r="KFW886" s="396"/>
      <c r="KFX886" s="396"/>
      <c r="KFY886" s="396"/>
      <c r="KFZ886" s="396"/>
      <c r="KGA886" s="396"/>
      <c r="KGB886" s="396"/>
      <c r="KGC886" s="396"/>
      <c r="KGD886" s="396"/>
      <c r="KGE886" s="396"/>
      <c r="KGF886" s="396"/>
      <c r="KGG886" s="396"/>
      <c r="KGH886" s="396"/>
      <c r="KGI886" s="396"/>
      <c r="KGJ886" s="396"/>
      <c r="KGK886" s="396"/>
      <c r="KGL886" s="396"/>
      <c r="KGM886" s="396"/>
      <c r="KGN886" s="396"/>
      <c r="KGO886" s="396"/>
      <c r="KGP886" s="396"/>
      <c r="KGQ886" s="396"/>
      <c r="KGR886" s="396"/>
      <c r="KGS886" s="396"/>
      <c r="KGT886" s="396"/>
      <c r="KGU886" s="396"/>
      <c r="KGV886" s="396"/>
      <c r="KGW886" s="396"/>
      <c r="KGX886" s="396"/>
      <c r="KGY886" s="396"/>
      <c r="KGZ886" s="396"/>
      <c r="KHA886" s="396"/>
      <c r="KHB886" s="396"/>
      <c r="KHC886" s="396"/>
      <c r="KHD886" s="396"/>
      <c r="KHE886" s="396"/>
      <c r="KHF886" s="396"/>
      <c r="KHG886" s="396"/>
      <c r="KHH886" s="396"/>
      <c r="KHI886" s="396"/>
      <c r="KHJ886" s="396"/>
      <c r="KHK886" s="396"/>
      <c r="KHL886" s="396"/>
      <c r="KHM886" s="396"/>
      <c r="KHN886" s="396"/>
      <c r="KHO886" s="396"/>
      <c r="KHP886" s="396"/>
      <c r="KHQ886" s="396"/>
      <c r="KHR886" s="396"/>
      <c r="KHS886" s="396"/>
      <c r="KHT886" s="396"/>
      <c r="KHU886" s="396"/>
      <c r="KHV886" s="396"/>
      <c r="KHW886" s="396"/>
      <c r="KHX886" s="396"/>
      <c r="KHY886" s="396"/>
      <c r="KHZ886" s="396"/>
      <c r="KIA886" s="396"/>
      <c r="KIB886" s="396"/>
      <c r="KIC886" s="396"/>
      <c r="KID886" s="396"/>
      <c r="KIE886" s="396"/>
      <c r="KIF886" s="396"/>
      <c r="KIG886" s="396"/>
      <c r="KIH886" s="396"/>
      <c r="KII886" s="396"/>
      <c r="KIJ886" s="396"/>
      <c r="KIK886" s="396"/>
      <c r="KIL886" s="396"/>
      <c r="KIM886" s="396"/>
      <c r="KIN886" s="396"/>
      <c r="KIO886" s="396"/>
      <c r="KIP886" s="396"/>
      <c r="KIQ886" s="396"/>
      <c r="KIR886" s="396"/>
      <c r="KIS886" s="396"/>
      <c r="KIT886" s="396"/>
      <c r="KIU886" s="396"/>
      <c r="KIV886" s="396"/>
      <c r="KIW886" s="396"/>
      <c r="KIX886" s="396"/>
      <c r="KIY886" s="396"/>
      <c r="KIZ886" s="396"/>
      <c r="KJA886" s="396"/>
      <c r="KJB886" s="396"/>
      <c r="KJC886" s="396"/>
      <c r="KJD886" s="396"/>
      <c r="KJE886" s="396"/>
      <c r="KJF886" s="396"/>
      <c r="KJG886" s="396"/>
      <c r="KJH886" s="396"/>
      <c r="KJI886" s="396"/>
      <c r="KJJ886" s="396"/>
      <c r="KJK886" s="396"/>
      <c r="KJL886" s="396"/>
      <c r="KJM886" s="396"/>
      <c r="KJN886" s="396"/>
      <c r="KJO886" s="396"/>
      <c r="KJP886" s="396"/>
      <c r="KJQ886" s="396"/>
      <c r="KJR886" s="396"/>
      <c r="KJS886" s="396"/>
      <c r="KJT886" s="396"/>
      <c r="KJU886" s="396"/>
      <c r="KJV886" s="396"/>
      <c r="KJW886" s="396"/>
      <c r="KJX886" s="396"/>
      <c r="KJY886" s="396"/>
      <c r="KJZ886" s="396"/>
      <c r="KKA886" s="396"/>
      <c r="KKB886" s="396"/>
      <c r="KKC886" s="396"/>
      <c r="KKD886" s="396"/>
      <c r="KKE886" s="396"/>
      <c r="KKF886" s="396"/>
      <c r="KKG886" s="396"/>
      <c r="KKH886" s="396"/>
      <c r="KKI886" s="396"/>
      <c r="KKJ886" s="396"/>
      <c r="KKK886" s="396"/>
      <c r="KKL886" s="396"/>
      <c r="KKM886" s="396"/>
      <c r="KKN886" s="396"/>
      <c r="KKO886" s="396"/>
      <c r="KKP886" s="396"/>
      <c r="KKQ886" s="396"/>
      <c r="KKR886" s="396"/>
      <c r="KKS886" s="396"/>
      <c r="KKT886" s="396"/>
      <c r="KKU886" s="396"/>
      <c r="KKV886" s="396"/>
      <c r="KKW886" s="396"/>
      <c r="KKX886" s="396"/>
      <c r="KKY886" s="396"/>
      <c r="KKZ886" s="396"/>
      <c r="KLA886" s="396"/>
      <c r="KLB886" s="396"/>
      <c r="KLC886" s="396"/>
      <c r="KLD886" s="396"/>
      <c r="KLE886" s="396"/>
      <c r="KLF886" s="396"/>
      <c r="KLG886" s="396"/>
      <c r="KLH886" s="396"/>
      <c r="KLI886" s="396"/>
      <c r="KLJ886" s="396"/>
      <c r="KLK886" s="396"/>
      <c r="KLL886" s="396"/>
      <c r="KLM886" s="396"/>
      <c r="KLN886" s="396"/>
      <c r="KLO886" s="396"/>
      <c r="KLP886" s="396"/>
      <c r="KLQ886" s="396"/>
      <c r="KLR886" s="396"/>
      <c r="KLS886" s="396"/>
      <c r="KLT886" s="396"/>
      <c r="KLU886" s="396"/>
      <c r="KLV886" s="396"/>
      <c r="KLW886" s="396"/>
      <c r="KLX886" s="396"/>
      <c r="KLY886" s="396"/>
      <c r="KLZ886" s="396"/>
      <c r="KMA886" s="396"/>
      <c r="KMB886" s="396"/>
      <c r="KMC886" s="396"/>
      <c r="KMD886" s="396"/>
      <c r="KME886" s="396"/>
      <c r="KMF886" s="396"/>
      <c r="KMG886" s="396"/>
      <c r="KMH886" s="396"/>
      <c r="KMI886" s="396"/>
      <c r="KMJ886" s="396"/>
      <c r="KMK886" s="396"/>
      <c r="KML886" s="396"/>
      <c r="KMM886" s="396"/>
      <c r="KMN886" s="396"/>
      <c r="KMO886" s="396"/>
      <c r="KMP886" s="396"/>
      <c r="KMQ886" s="396"/>
      <c r="KMR886" s="396"/>
      <c r="KMS886" s="396"/>
      <c r="KMT886" s="396"/>
      <c r="KMU886" s="396"/>
      <c r="KMV886" s="396"/>
      <c r="KMW886" s="396"/>
      <c r="KMX886" s="396"/>
      <c r="KMY886" s="396"/>
      <c r="KMZ886" s="396"/>
      <c r="KNA886" s="396"/>
      <c r="KNB886" s="396"/>
      <c r="KNC886" s="396"/>
      <c r="KND886" s="396"/>
      <c r="KNE886" s="396"/>
      <c r="KNF886" s="396"/>
      <c r="KNG886" s="396"/>
      <c r="KNH886" s="396"/>
      <c r="KNI886" s="396"/>
      <c r="KNJ886" s="396"/>
      <c r="KNK886" s="396"/>
      <c r="KNL886" s="396"/>
      <c r="KNM886" s="396"/>
      <c r="KNN886" s="396"/>
      <c r="KNO886" s="396"/>
      <c r="KNP886" s="396"/>
      <c r="KNQ886" s="396"/>
      <c r="KNR886" s="396"/>
      <c r="KNS886" s="396"/>
      <c r="KNT886" s="396"/>
      <c r="KNU886" s="396"/>
      <c r="KNV886" s="396"/>
      <c r="KNW886" s="396"/>
      <c r="KNX886" s="396"/>
      <c r="KNY886" s="396"/>
      <c r="KNZ886" s="396"/>
      <c r="KOA886" s="396"/>
      <c r="KOB886" s="396"/>
      <c r="KOC886" s="396"/>
      <c r="KOD886" s="396"/>
      <c r="KOE886" s="396"/>
      <c r="KOF886" s="396"/>
      <c r="KOG886" s="396"/>
      <c r="KOH886" s="396"/>
      <c r="KOI886" s="396"/>
      <c r="KOJ886" s="396"/>
      <c r="KOK886" s="396"/>
      <c r="KOL886" s="396"/>
      <c r="KOM886" s="396"/>
      <c r="KON886" s="396"/>
      <c r="KOO886" s="396"/>
      <c r="KOP886" s="396"/>
      <c r="KOQ886" s="396"/>
      <c r="KOR886" s="396"/>
      <c r="KOS886" s="396"/>
      <c r="KOT886" s="396"/>
      <c r="KOU886" s="396"/>
      <c r="KOV886" s="396"/>
      <c r="KOW886" s="396"/>
      <c r="KOX886" s="396"/>
      <c r="KOY886" s="396"/>
      <c r="KOZ886" s="396"/>
      <c r="KPA886" s="396"/>
      <c r="KPB886" s="396"/>
      <c r="KPC886" s="396"/>
      <c r="KPD886" s="396"/>
      <c r="KPE886" s="396"/>
      <c r="KPF886" s="396"/>
      <c r="KPG886" s="396"/>
      <c r="KPH886" s="396"/>
      <c r="KPI886" s="396"/>
      <c r="KPJ886" s="396"/>
      <c r="KPK886" s="396"/>
      <c r="KPL886" s="396"/>
      <c r="KPM886" s="396"/>
      <c r="KPN886" s="396"/>
      <c r="KPO886" s="396"/>
      <c r="KPP886" s="396"/>
      <c r="KPQ886" s="396"/>
      <c r="KPR886" s="396"/>
      <c r="KPS886" s="396"/>
      <c r="KPT886" s="396"/>
      <c r="KPU886" s="396"/>
      <c r="KPV886" s="396"/>
      <c r="KPW886" s="396"/>
      <c r="KPX886" s="396"/>
      <c r="KPY886" s="396"/>
      <c r="KPZ886" s="396"/>
      <c r="KQA886" s="396"/>
      <c r="KQB886" s="396"/>
      <c r="KQC886" s="396"/>
      <c r="KQD886" s="396"/>
      <c r="KQE886" s="396"/>
      <c r="KQF886" s="396"/>
      <c r="KQG886" s="396"/>
      <c r="KQH886" s="396"/>
      <c r="KQI886" s="396"/>
      <c r="KQJ886" s="396"/>
      <c r="KQK886" s="396"/>
      <c r="KQL886" s="396"/>
      <c r="KQM886" s="396"/>
      <c r="KQN886" s="396"/>
      <c r="KQO886" s="396"/>
      <c r="KQP886" s="396"/>
      <c r="KQQ886" s="396"/>
      <c r="KQR886" s="396"/>
      <c r="KQS886" s="396"/>
      <c r="KQT886" s="396"/>
      <c r="KQU886" s="396"/>
      <c r="KQV886" s="396"/>
      <c r="KQW886" s="396"/>
      <c r="KQX886" s="396"/>
      <c r="KQY886" s="396"/>
      <c r="KQZ886" s="396"/>
      <c r="KRA886" s="396"/>
      <c r="KRB886" s="396"/>
      <c r="KRC886" s="396"/>
      <c r="KRD886" s="396"/>
      <c r="KRE886" s="396"/>
      <c r="KRF886" s="396"/>
      <c r="KRG886" s="396"/>
      <c r="KRH886" s="396"/>
      <c r="KRI886" s="396"/>
      <c r="KRJ886" s="396"/>
      <c r="KRK886" s="396"/>
      <c r="KRL886" s="396"/>
      <c r="KRM886" s="396"/>
      <c r="KRN886" s="396"/>
      <c r="KRO886" s="396"/>
      <c r="KRP886" s="396"/>
      <c r="KRQ886" s="396"/>
      <c r="KRR886" s="396"/>
      <c r="KRS886" s="396"/>
      <c r="KRT886" s="396"/>
      <c r="KRU886" s="396"/>
      <c r="KRV886" s="396"/>
      <c r="KRW886" s="396"/>
      <c r="KRX886" s="396"/>
      <c r="KRY886" s="396"/>
      <c r="KRZ886" s="396"/>
      <c r="KSA886" s="396"/>
      <c r="KSB886" s="396"/>
      <c r="KSC886" s="396"/>
      <c r="KSD886" s="396"/>
      <c r="KSE886" s="396"/>
      <c r="KSF886" s="396"/>
      <c r="KSG886" s="396"/>
      <c r="KSH886" s="396"/>
      <c r="KSI886" s="396"/>
      <c r="KSJ886" s="396"/>
      <c r="KSK886" s="396"/>
      <c r="KSL886" s="396"/>
      <c r="KSM886" s="396"/>
      <c r="KSN886" s="396"/>
      <c r="KSO886" s="396"/>
      <c r="KSP886" s="396"/>
      <c r="KSQ886" s="396"/>
      <c r="KSR886" s="396"/>
      <c r="KSS886" s="396"/>
      <c r="KST886" s="396"/>
      <c r="KSU886" s="396"/>
      <c r="KSV886" s="396"/>
      <c r="KSW886" s="396"/>
      <c r="KSX886" s="396"/>
      <c r="KSY886" s="396"/>
      <c r="KSZ886" s="396"/>
      <c r="KTA886" s="396"/>
      <c r="KTB886" s="396"/>
      <c r="KTC886" s="396"/>
      <c r="KTD886" s="396"/>
      <c r="KTE886" s="396"/>
      <c r="KTF886" s="396"/>
      <c r="KTG886" s="396"/>
      <c r="KTH886" s="396"/>
      <c r="KTI886" s="396"/>
      <c r="KTJ886" s="396"/>
      <c r="KTK886" s="396"/>
      <c r="KTL886" s="396"/>
      <c r="KTM886" s="396"/>
      <c r="KTN886" s="396"/>
      <c r="KTO886" s="396"/>
      <c r="KTP886" s="396"/>
      <c r="KTQ886" s="396"/>
      <c r="KTR886" s="396"/>
      <c r="KTS886" s="396"/>
      <c r="KTT886" s="396"/>
      <c r="KTU886" s="396"/>
      <c r="KTV886" s="396"/>
      <c r="KTW886" s="396"/>
      <c r="KTX886" s="396"/>
      <c r="KTY886" s="396"/>
      <c r="KTZ886" s="396"/>
      <c r="KUA886" s="396"/>
      <c r="KUB886" s="396"/>
      <c r="KUC886" s="396"/>
      <c r="KUD886" s="396"/>
      <c r="KUE886" s="396"/>
      <c r="KUF886" s="396"/>
      <c r="KUG886" s="396"/>
      <c r="KUH886" s="396"/>
      <c r="KUI886" s="396"/>
      <c r="KUJ886" s="396"/>
      <c r="KUK886" s="396"/>
      <c r="KUL886" s="396"/>
      <c r="KUM886" s="396"/>
      <c r="KUN886" s="396"/>
      <c r="KUO886" s="396"/>
      <c r="KUP886" s="396"/>
      <c r="KUQ886" s="396"/>
      <c r="KUR886" s="396"/>
      <c r="KUS886" s="396"/>
      <c r="KUT886" s="396"/>
      <c r="KUU886" s="396"/>
      <c r="KUV886" s="396"/>
      <c r="KUW886" s="396"/>
      <c r="KUX886" s="396"/>
      <c r="KUY886" s="396"/>
      <c r="KUZ886" s="396"/>
      <c r="KVA886" s="396"/>
      <c r="KVB886" s="396"/>
      <c r="KVC886" s="396"/>
      <c r="KVD886" s="396"/>
      <c r="KVE886" s="396"/>
      <c r="KVF886" s="396"/>
      <c r="KVG886" s="396"/>
      <c r="KVH886" s="396"/>
      <c r="KVI886" s="396"/>
      <c r="KVJ886" s="396"/>
      <c r="KVK886" s="396"/>
      <c r="KVL886" s="396"/>
      <c r="KVM886" s="396"/>
      <c r="KVN886" s="396"/>
      <c r="KVO886" s="396"/>
      <c r="KVP886" s="396"/>
      <c r="KVQ886" s="396"/>
      <c r="KVR886" s="396"/>
      <c r="KVS886" s="396"/>
      <c r="KVT886" s="396"/>
      <c r="KVU886" s="396"/>
      <c r="KVV886" s="396"/>
      <c r="KVW886" s="396"/>
      <c r="KVX886" s="396"/>
      <c r="KVY886" s="396"/>
      <c r="KVZ886" s="396"/>
      <c r="KWA886" s="396"/>
      <c r="KWB886" s="396"/>
      <c r="KWC886" s="396"/>
      <c r="KWD886" s="396"/>
      <c r="KWE886" s="396"/>
      <c r="KWF886" s="396"/>
      <c r="KWG886" s="396"/>
      <c r="KWH886" s="396"/>
      <c r="KWI886" s="396"/>
      <c r="KWJ886" s="396"/>
      <c r="KWK886" s="396"/>
      <c r="KWL886" s="396"/>
      <c r="KWM886" s="396"/>
      <c r="KWN886" s="396"/>
      <c r="KWO886" s="396"/>
      <c r="KWP886" s="396"/>
      <c r="KWQ886" s="396"/>
      <c r="KWR886" s="396"/>
      <c r="KWS886" s="396"/>
      <c r="KWT886" s="396"/>
      <c r="KWU886" s="396"/>
      <c r="KWV886" s="396"/>
      <c r="KWW886" s="396"/>
      <c r="KWX886" s="396"/>
      <c r="KWY886" s="396"/>
      <c r="KWZ886" s="396"/>
      <c r="KXA886" s="396"/>
      <c r="KXB886" s="396"/>
      <c r="KXC886" s="396"/>
      <c r="KXD886" s="396"/>
      <c r="KXE886" s="396"/>
      <c r="KXF886" s="396"/>
      <c r="KXG886" s="396"/>
      <c r="KXH886" s="396"/>
      <c r="KXI886" s="396"/>
      <c r="KXJ886" s="396"/>
      <c r="KXK886" s="396"/>
      <c r="KXL886" s="396"/>
      <c r="KXM886" s="396"/>
      <c r="KXN886" s="396"/>
      <c r="KXO886" s="396"/>
      <c r="KXP886" s="396"/>
      <c r="KXQ886" s="396"/>
      <c r="KXR886" s="396"/>
      <c r="KXS886" s="396"/>
      <c r="KXT886" s="396"/>
      <c r="KXU886" s="396"/>
      <c r="KXV886" s="396"/>
      <c r="KXW886" s="396"/>
      <c r="KXX886" s="396"/>
      <c r="KXY886" s="396"/>
      <c r="KXZ886" s="396"/>
      <c r="KYA886" s="396"/>
      <c r="KYB886" s="396"/>
      <c r="KYC886" s="396"/>
      <c r="KYD886" s="396"/>
      <c r="KYE886" s="396"/>
      <c r="KYF886" s="396"/>
      <c r="KYG886" s="396"/>
      <c r="KYH886" s="396"/>
      <c r="KYI886" s="396"/>
      <c r="KYJ886" s="396"/>
      <c r="KYK886" s="396"/>
      <c r="KYL886" s="396"/>
      <c r="KYM886" s="396"/>
      <c r="KYN886" s="396"/>
      <c r="KYO886" s="396"/>
      <c r="KYP886" s="396"/>
      <c r="KYQ886" s="396"/>
      <c r="KYR886" s="396"/>
      <c r="KYS886" s="396"/>
      <c r="KYT886" s="396"/>
      <c r="KYU886" s="396"/>
      <c r="KYV886" s="396"/>
      <c r="KYW886" s="396"/>
      <c r="KYX886" s="396"/>
      <c r="KYY886" s="396"/>
      <c r="KYZ886" s="396"/>
      <c r="KZA886" s="396"/>
      <c r="KZB886" s="396"/>
      <c r="KZC886" s="396"/>
      <c r="KZD886" s="396"/>
      <c r="KZE886" s="396"/>
      <c r="KZF886" s="396"/>
      <c r="KZG886" s="396"/>
      <c r="KZH886" s="396"/>
      <c r="KZI886" s="396"/>
      <c r="KZJ886" s="396"/>
      <c r="KZK886" s="396"/>
      <c r="KZL886" s="396"/>
      <c r="KZM886" s="396"/>
      <c r="KZN886" s="396"/>
      <c r="KZO886" s="396"/>
      <c r="KZP886" s="396"/>
      <c r="KZQ886" s="396"/>
      <c r="KZR886" s="396"/>
      <c r="KZS886" s="396"/>
      <c r="KZT886" s="396"/>
      <c r="KZU886" s="396"/>
      <c r="KZV886" s="396"/>
      <c r="KZW886" s="396"/>
      <c r="KZX886" s="396"/>
      <c r="KZY886" s="396"/>
      <c r="KZZ886" s="396"/>
      <c r="LAA886" s="396"/>
      <c r="LAB886" s="396"/>
      <c r="LAC886" s="396"/>
      <c r="LAD886" s="396"/>
      <c r="LAE886" s="396"/>
      <c r="LAF886" s="396"/>
      <c r="LAG886" s="396"/>
      <c r="LAH886" s="396"/>
      <c r="LAI886" s="396"/>
      <c r="LAJ886" s="396"/>
      <c r="LAK886" s="396"/>
      <c r="LAL886" s="396"/>
      <c r="LAM886" s="396"/>
      <c r="LAN886" s="396"/>
      <c r="LAO886" s="396"/>
      <c r="LAP886" s="396"/>
      <c r="LAQ886" s="396"/>
      <c r="LAR886" s="396"/>
      <c r="LAS886" s="396"/>
      <c r="LAT886" s="396"/>
      <c r="LAU886" s="396"/>
      <c r="LAV886" s="396"/>
      <c r="LAW886" s="396"/>
      <c r="LAX886" s="396"/>
      <c r="LAY886" s="396"/>
      <c r="LAZ886" s="396"/>
      <c r="LBA886" s="396"/>
      <c r="LBB886" s="396"/>
      <c r="LBC886" s="396"/>
      <c r="LBD886" s="396"/>
      <c r="LBE886" s="396"/>
      <c r="LBF886" s="396"/>
      <c r="LBG886" s="396"/>
      <c r="LBH886" s="396"/>
      <c r="LBI886" s="396"/>
      <c r="LBJ886" s="396"/>
      <c r="LBK886" s="396"/>
      <c r="LBL886" s="396"/>
      <c r="LBM886" s="396"/>
      <c r="LBN886" s="396"/>
      <c r="LBO886" s="396"/>
      <c r="LBP886" s="396"/>
      <c r="LBQ886" s="396"/>
      <c r="LBR886" s="396"/>
      <c r="LBS886" s="396"/>
      <c r="LBT886" s="396"/>
      <c r="LBU886" s="396"/>
      <c r="LBV886" s="396"/>
      <c r="LBW886" s="396"/>
      <c r="LBX886" s="396"/>
      <c r="LBY886" s="396"/>
      <c r="LBZ886" s="396"/>
      <c r="LCA886" s="396"/>
      <c r="LCB886" s="396"/>
      <c r="LCC886" s="396"/>
      <c r="LCD886" s="396"/>
      <c r="LCE886" s="396"/>
      <c r="LCF886" s="396"/>
      <c r="LCG886" s="396"/>
      <c r="LCH886" s="396"/>
      <c r="LCI886" s="396"/>
      <c r="LCJ886" s="396"/>
      <c r="LCK886" s="396"/>
      <c r="LCL886" s="396"/>
      <c r="LCM886" s="396"/>
      <c r="LCN886" s="396"/>
      <c r="LCO886" s="396"/>
      <c r="LCP886" s="396"/>
      <c r="LCQ886" s="396"/>
      <c r="LCR886" s="396"/>
      <c r="LCS886" s="396"/>
      <c r="LCT886" s="396"/>
      <c r="LCU886" s="396"/>
      <c r="LCV886" s="396"/>
      <c r="LCW886" s="396"/>
      <c r="LCX886" s="396"/>
      <c r="LCY886" s="396"/>
      <c r="LCZ886" s="396"/>
      <c r="LDA886" s="396"/>
      <c r="LDB886" s="396"/>
      <c r="LDC886" s="396"/>
      <c r="LDD886" s="396"/>
      <c r="LDE886" s="396"/>
      <c r="LDF886" s="396"/>
      <c r="LDG886" s="396"/>
      <c r="LDH886" s="396"/>
      <c r="LDI886" s="396"/>
      <c r="LDJ886" s="396"/>
      <c r="LDK886" s="396"/>
      <c r="LDL886" s="396"/>
      <c r="LDM886" s="396"/>
      <c r="LDN886" s="396"/>
      <c r="LDO886" s="396"/>
      <c r="LDP886" s="396"/>
      <c r="LDQ886" s="396"/>
      <c r="LDR886" s="396"/>
      <c r="LDS886" s="396"/>
      <c r="LDT886" s="396"/>
      <c r="LDU886" s="396"/>
      <c r="LDV886" s="396"/>
      <c r="LDW886" s="396"/>
      <c r="LDX886" s="396"/>
      <c r="LDY886" s="396"/>
      <c r="LDZ886" s="396"/>
      <c r="LEA886" s="396"/>
      <c r="LEB886" s="396"/>
      <c r="LEC886" s="396"/>
      <c r="LED886" s="396"/>
      <c r="LEE886" s="396"/>
      <c r="LEF886" s="396"/>
      <c r="LEG886" s="396"/>
      <c r="LEH886" s="396"/>
      <c r="LEI886" s="396"/>
      <c r="LEJ886" s="396"/>
      <c r="LEK886" s="396"/>
      <c r="LEL886" s="396"/>
      <c r="LEM886" s="396"/>
      <c r="LEN886" s="396"/>
      <c r="LEO886" s="396"/>
      <c r="LEP886" s="396"/>
      <c r="LEQ886" s="396"/>
      <c r="LER886" s="396"/>
      <c r="LES886" s="396"/>
      <c r="LET886" s="396"/>
      <c r="LEU886" s="396"/>
      <c r="LEV886" s="396"/>
      <c r="LEW886" s="396"/>
      <c r="LEX886" s="396"/>
      <c r="LEY886" s="396"/>
      <c r="LEZ886" s="396"/>
      <c r="LFA886" s="396"/>
      <c r="LFB886" s="396"/>
      <c r="LFC886" s="396"/>
      <c r="LFD886" s="396"/>
      <c r="LFE886" s="396"/>
      <c r="LFF886" s="396"/>
      <c r="LFG886" s="396"/>
      <c r="LFH886" s="396"/>
      <c r="LFI886" s="396"/>
      <c r="LFJ886" s="396"/>
      <c r="LFK886" s="396"/>
      <c r="LFL886" s="396"/>
      <c r="LFM886" s="396"/>
      <c r="LFN886" s="396"/>
      <c r="LFO886" s="396"/>
      <c r="LFP886" s="396"/>
      <c r="LFQ886" s="396"/>
      <c r="LFR886" s="396"/>
      <c r="LFS886" s="396"/>
      <c r="LFT886" s="396"/>
      <c r="LFU886" s="396"/>
      <c r="LFV886" s="396"/>
      <c r="LFW886" s="396"/>
      <c r="LFX886" s="396"/>
      <c r="LFY886" s="396"/>
      <c r="LFZ886" s="396"/>
      <c r="LGA886" s="396"/>
      <c r="LGB886" s="396"/>
      <c r="LGC886" s="396"/>
      <c r="LGD886" s="396"/>
      <c r="LGE886" s="396"/>
      <c r="LGF886" s="396"/>
      <c r="LGG886" s="396"/>
      <c r="LGH886" s="396"/>
      <c r="LGI886" s="396"/>
      <c r="LGJ886" s="396"/>
      <c r="LGK886" s="396"/>
      <c r="LGL886" s="396"/>
      <c r="LGM886" s="396"/>
      <c r="LGN886" s="396"/>
      <c r="LGO886" s="396"/>
      <c r="LGP886" s="396"/>
      <c r="LGQ886" s="396"/>
      <c r="LGR886" s="396"/>
      <c r="LGS886" s="396"/>
      <c r="LGT886" s="396"/>
      <c r="LGU886" s="396"/>
      <c r="LGV886" s="396"/>
      <c r="LGW886" s="396"/>
      <c r="LGX886" s="396"/>
      <c r="LGY886" s="396"/>
      <c r="LGZ886" s="396"/>
      <c r="LHA886" s="396"/>
      <c r="LHB886" s="396"/>
      <c r="LHC886" s="396"/>
      <c r="LHD886" s="396"/>
      <c r="LHE886" s="396"/>
      <c r="LHF886" s="396"/>
      <c r="LHG886" s="396"/>
      <c r="LHH886" s="396"/>
      <c r="LHI886" s="396"/>
      <c r="LHJ886" s="396"/>
      <c r="LHK886" s="396"/>
      <c r="LHL886" s="396"/>
      <c r="LHM886" s="396"/>
      <c r="LHN886" s="396"/>
      <c r="LHO886" s="396"/>
      <c r="LHP886" s="396"/>
      <c r="LHQ886" s="396"/>
      <c r="LHR886" s="396"/>
      <c r="LHS886" s="396"/>
      <c r="LHT886" s="396"/>
      <c r="LHU886" s="396"/>
      <c r="LHV886" s="396"/>
      <c r="LHW886" s="396"/>
      <c r="LHX886" s="396"/>
      <c r="LHY886" s="396"/>
      <c r="LHZ886" s="396"/>
      <c r="LIA886" s="396"/>
      <c r="LIB886" s="396"/>
      <c r="LIC886" s="396"/>
      <c r="LID886" s="396"/>
      <c r="LIE886" s="396"/>
      <c r="LIF886" s="396"/>
      <c r="LIG886" s="396"/>
      <c r="LIH886" s="396"/>
      <c r="LII886" s="396"/>
      <c r="LIJ886" s="396"/>
      <c r="LIK886" s="396"/>
      <c r="LIL886" s="396"/>
      <c r="LIM886" s="396"/>
      <c r="LIN886" s="396"/>
      <c r="LIO886" s="396"/>
      <c r="LIP886" s="396"/>
      <c r="LIQ886" s="396"/>
      <c r="LIR886" s="396"/>
      <c r="LIS886" s="396"/>
      <c r="LIT886" s="396"/>
      <c r="LIU886" s="396"/>
      <c r="LIV886" s="396"/>
      <c r="LIW886" s="396"/>
      <c r="LIX886" s="396"/>
      <c r="LIY886" s="396"/>
      <c r="LIZ886" s="396"/>
      <c r="LJA886" s="396"/>
      <c r="LJB886" s="396"/>
      <c r="LJC886" s="396"/>
      <c r="LJD886" s="396"/>
      <c r="LJE886" s="396"/>
      <c r="LJF886" s="396"/>
      <c r="LJG886" s="396"/>
      <c r="LJH886" s="396"/>
      <c r="LJI886" s="396"/>
      <c r="LJJ886" s="396"/>
      <c r="LJK886" s="396"/>
      <c r="LJL886" s="396"/>
      <c r="LJM886" s="396"/>
      <c r="LJN886" s="396"/>
      <c r="LJO886" s="396"/>
      <c r="LJP886" s="396"/>
      <c r="LJQ886" s="396"/>
      <c r="LJR886" s="396"/>
      <c r="LJS886" s="396"/>
      <c r="LJT886" s="396"/>
      <c r="LJU886" s="396"/>
      <c r="LJV886" s="396"/>
      <c r="LJW886" s="396"/>
      <c r="LJX886" s="396"/>
      <c r="LJY886" s="396"/>
      <c r="LJZ886" s="396"/>
      <c r="LKA886" s="396"/>
      <c r="LKB886" s="396"/>
      <c r="LKC886" s="396"/>
      <c r="LKD886" s="396"/>
      <c r="LKE886" s="396"/>
      <c r="LKF886" s="396"/>
      <c r="LKG886" s="396"/>
      <c r="LKH886" s="396"/>
      <c r="LKI886" s="396"/>
      <c r="LKJ886" s="396"/>
      <c r="LKK886" s="396"/>
      <c r="LKL886" s="396"/>
      <c r="LKM886" s="396"/>
      <c r="LKN886" s="396"/>
      <c r="LKO886" s="396"/>
      <c r="LKP886" s="396"/>
      <c r="LKQ886" s="396"/>
      <c r="LKR886" s="396"/>
      <c r="LKS886" s="396"/>
      <c r="LKT886" s="396"/>
      <c r="LKU886" s="396"/>
      <c r="LKV886" s="396"/>
      <c r="LKW886" s="396"/>
      <c r="LKX886" s="396"/>
      <c r="LKY886" s="396"/>
      <c r="LKZ886" s="396"/>
      <c r="LLA886" s="396"/>
      <c r="LLB886" s="396"/>
      <c r="LLC886" s="396"/>
      <c r="LLD886" s="396"/>
      <c r="LLE886" s="396"/>
      <c r="LLF886" s="396"/>
      <c r="LLG886" s="396"/>
      <c r="LLH886" s="396"/>
      <c r="LLI886" s="396"/>
      <c r="LLJ886" s="396"/>
      <c r="LLK886" s="396"/>
      <c r="LLL886" s="396"/>
      <c r="LLM886" s="396"/>
      <c r="LLN886" s="396"/>
      <c r="LLO886" s="396"/>
      <c r="LLP886" s="396"/>
      <c r="LLQ886" s="396"/>
      <c r="LLR886" s="396"/>
      <c r="LLS886" s="396"/>
      <c r="LLT886" s="396"/>
      <c r="LLU886" s="396"/>
      <c r="LLV886" s="396"/>
      <c r="LLW886" s="396"/>
      <c r="LLX886" s="396"/>
      <c r="LLY886" s="396"/>
      <c r="LLZ886" s="396"/>
      <c r="LMA886" s="396"/>
      <c r="LMB886" s="396"/>
      <c r="LMC886" s="396"/>
      <c r="LMD886" s="396"/>
      <c r="LME886" s="396"/>
      <c r="LMF886" s="396"/>
      <c r="LMG886" s="396"/>
      <c r="LMH886" s="396"/>
      <c r="LMI886" s="396"/>
      <c r="LMJ886" s="396"/>
      <c r="LMK886" s="396"/>
      <c r="LML886" s="396"/>
      <c r="LMM886" s="396"/>
      <c r="LMN886" s="396"/>
      <c r="LMO886" s="396"/>
      <c r="LMP886" s="396"/>
      <c r="LMQ886" s="396"/>
      <c r="LMR886" s="396"/>
      <c r="LMS886" s="396"/>
      <c r="LMT886" s="396"/>
      <c r="LMU886" s="396"/>
      <c r="LMV886" s="396"/>
      <c r="LMW886" s="396"/>
      <c r="LMX886" s="396"/>
      <c r="LMY886" s="396"/>
      <c r="LMZ886" s="396"/>
      <c r="LNA886" s="396"/>
      <c r="LNB886" s="396"/>
      <c r="LNC886" s="396"/>
      <c r="LND886" s="396"/>
      <c r="LNE886" s="396"/>
      <c r="LNF886" s="396"/>
      <c r="LNG886" s="396"/>
      <c r="LNH886" s="396"/>
      <c r="LNI886" s="396"/>
      <c r="LNJ886" s="396"/>
      <c r="LNK886" s="396"/>
      <c r="LNL886" s="396"/>
      <c r="LNM886" s="396"/>
      <c r="LNN886" s="396"/>
      <c r="LNO886" s="396"/>
      <c r="LNP886" s="396"/>
      <c r="LNQ886" s="396"/>
      <c r="LNR886" s="396"/>
      <c r="LNS886" s="396"/>
      <c r="LNT886" s="396"/>
      <c r="LNU886" s="396"/>
      <c r="LNV886" s="396"/>
      <c r="LNW886" s="396"/>
      <c r="LNX886" s="396"/>
      <c r="LNY886" s="396"/>
      <c r="LNZ886" s="396"/>
      <c r="LOA886" s="396"/>
      <c r="LOB886" s="396"/>
      <c r="LOC886" s="396"/>
      <c r="LOD886" s="396"/>
      <c r="LOE886" s="396"/>
      <c r="LOF886" s="396"/>
      <c r="LOG886" s="396"/>
      <c r="LOH886" s="396"/>
      <c r="LOI886" s="396"/>
      <c r="LOJ886" s="396"/>
      <c r="LOK886" s="396"/>
      <c r="LOL886" s="396"/>
      <c r="LOM886" s="396"/>
      <c r="LON886" s="396"/>
      <c r="LOO886" s="396"/>
      <c r="LOP886" s="396"/>
      <c r="LOQ886" s="396"/>
      <c r="LOR886" s="396"/>
      <c r="LOS886" s="396"/>
      <c r="LOT886" s="396"/>
      <c r="LOU886" s="396"/>
      <c r="LOV886" s="396"/>
      <c r="LOW886" s="396"/>
      <c r="LOX886" s="396"/>
      <c r="LOY886" s="396"/>
      <c r="LOZ886" s="396"/>
      <c r="LPA886" s="396"/>
      <c r="LPB886" s="396"/>
      <c r="LPC886" s="396"/>
      <c r="LPD886" s="396"/>
      <c r="LPE886" s="396"/>
      <c r="LPF886" s="396"/>
      <c r="LPG886" s="396"/>
      <c r="LPH886" s="396"/>
      <c r="LPI886" s="396"/>
      <c r="LPJ886" s="396"/>
      <c r="LPK886" s="396"/>
      <c r="LPL886" s="396"/>
      <c r="LPM886" s="396"/>
      <c r="LPN886" s="396"/>
      <c r="LPO886" s="396"/>
      <c r="LPP886" s="396"/>
      <c r="LPQ886" s="396"/>
      <c r="LPR886" s="396"/>
      <c r="LPS886" s="396"/>
      <c r="LPT886" s="396"/>
      <c r="LPU886" s="396"/>
      <c r="LPV886" s="396"/>
      <c r="LPW886" s="396"/>
      <c r="LPX886" s="396"/>
      <c r="LPY886" s="396"/>
      <c r="LPZ886" s="396"/>
      <c r="LQA886" s="396"/>
      <c r="LQB886" s="396"/>
      <c r="LQC886" s="396"/>
      <c r="LQD886" s="396"/>
      <c r="LQE886" s="396"/>
      <c r="LQF886" s="396"/>
      <c r="LQG886" s="396"/>
      <c r="LQH886" s="396"/>
      <c r="LQI886" s="396"/>
      <c r="LQJ886" s="396"/>
      <c r="LQK886" s="396"/>
      <c r="LQL886" s="396"/>
      <c r="LQM886" s="396"/>
      <c r="LQN886" s="396"/>
      <c r="LQO886" s="396"/>
      <c r="LQP886" s="396"/>
      <c r="LQQ886" s="396"/>
      <c r="LQR886" s="396"/>
      <c r="LQS886" s="396"/>
      <c r="LQT886" s="396"/>
      <c r="LQU886" s="396"/>
      <c r="LQV886" s="396"/>
      <c r="LQW886" s="396"/>
      <c r="LQX886" s="396"/>
      <c r="LQY886" s="396"/>
      <c r="LQZ886" s="396"/>
      <c r="LRA886" s="396"/>
      <c r="LRB886" s="396"/>
      <c r="LRC886" s="396"/>
      <c r="LRD886" s="396"/>
      <c r="LRE886" s="396"/>
      <c r="LRF886" s="396"/>
      <c r="LRG886" s="396"/>
      <c r="LRH886" s="396"/>
      <c r="LRI886" s="396"/>
      <c r="LRJ886" s="396"/>
      <c r="LRK886" s="396"/>
      <c r="LRL886" s="396"/>
      <c r="LRM886" s="396"/>
      <c r="LRN886" s="396"/>
      <c r="LRO886" s="396"/>
      <c r="LRP886" s="396"/>
      <c r="LRQ886" s="396"/>
      <c r="LRR886" s="396"/>
      <c r="LRS886" s="396"/>
      <c r="LRT886" s="396"/>
      <c r="LRU886" s="396"/>
      <c r="LRV886" s="396"/>
      <c r="LRW886" s="396"/>
      <c r="LRX886" s="396"/>
      <c r="LRY886" s="396"/>
      <c r="LRZ886" s="396"/>
      <c r="LSA886" s="396"/>
      <c r="LSB886" s="396"/>
      <c r="LSC886" s="396"/>
      <c r="LSD886" s="396"/>
      <c r="LSE886" s="396"/>
      <c r="LSF886" s="396"/>
      <c r="LSG886" s="396"/>
      <c r="LSH886" s="396"/>
      <c r="LSI886" s="396"/>
      <c r="LSJ886" s="396"/>
      <c r="LSK886" s="396"/>
      <c r="LSL886" s="396"/>
      <c r="LSM886" s="396"/>
      <c r="LSN886" s="396"/>
      <c r="LSO886" s="396"/>
      <c r="LSP886" s="396"/>
      <c r="LSQ886" s="396"/>
      <c r="LSR886" s="396"/>
      <c r="LSS886" s="396"/>
      <c r="LST886" s="396"/>
      <c r="LSU886" s="396"/>
      <c r="LSV886" s="396"/>
      <c r="LSW886" s="396"/>
      <c r="LSX886" s="396"/>
      <c r="LSY886" s="396"/>
      <c r="LSZ886" s="396"/>
      <c r="LTA886" s="396"/>
      <c r="LTB886" s="396"/>
      <c r="LTC886" s="396"/>
      <c r="LTD886" s="396"/>
      <c r="LTE886" s="396"/>
      <c r="LTF886" s="396"/>
      <c r="LTG886" s="396"/>
      <c r="LTH886" s="396"/>
      <c r="LTI886" s="396"/>
      <c r="LTJ886" s="396"/>
      <c r="LTK886" s="396"/>
      <c r="LTL886" s="396"/>
      <c r="LTM886" s="396"/>
      <c r="LTN886" s="396"/>
      <c r="LTO886" s="396"/>
      <c r="LTP886" s="396"/>
      <c r="LTQ886" s="396"/>
      <c r="LTR886" s="396"/>
      <c r="LTS886" s="396"/>
      <c r="LTT886" s="396"/>
      <c r="LTU886" s="396"/>
      <c r="LTV886" s="396"/>
      <c r="LTW886" s="396"/>
      <c r="LTX886" s="396"/>
      <c r="LTY886" s="396"/>
      <c r="LTZ886" s="396"/>
      <c r="LUA886" s="396"/>
      <c r="LUB886" s="396"/>
      <c r="LUC886" s="396"/>
      <c r="LUD886" s="396"/>
      <c r="LUE886" s="396"/>
      <c r="LUF886" s="396"/>
      <c r="LUG886" s="396"/>
      <c r="LUH886" s="396"/>
      <c r="LUI886" s="396"/>
      <c r="LUJ886" s="396"/>
      <c r="LUK886" s="396"/>
      <c r="LUL886" s="396"/>
      <c r="LUM886" s="396"/>
      <c r="LUN886" s="396"/>
      <c r="LUO886" s="396"/>
      <c r="LUP886" s="396"/>
      <c r="LUQ886" s="396"/>
      <c r="LUR886" s="396"/>
      <c r="LUS886" s="396"/>
      <c r="LUT886" s="396"/>
      <c r="LUU886" s="396"/>
      <c r="LUV886" s="396"/>
      <c r="LUW886" s="396"/>
      <c r="LUX886" s="396"/>
      <c r="LUY886" s="396"/>
      <c r="LUZ886" s="396"/>
      <c r="LVA886" s="396"/>
      <c r="LVB886" s="396"/>
      <c r="LVC886" s="396"/>
      <c r="LVD886" s="396"/>
      <c r="LVE886" s="396"/>
      <c r="LVF886" s="396"/>
      <c r="LVG886" s="396"/>
      <c r="LVH886" s="396"/>
      <c r="LVI886" s="396"/>
      <c r="LVJ886" s="396"/>
      <c r="LVK886" s="396"/>
      <c r="LVL886" s="396"/>
      <c r="LVM886" s="396"/>
      <c r="LVN886" s="396"/>
      <c r="LVO886" s="396"/>
      <c r="LVP886" s="396"/>
      <c r="LVQ886" s="396"/>
      <c r="LVR886" s="396"/>
      <c r="LVS886" s="396"/>
      <c r="LVT886" s="396"/>
      <c r="LVU886" s="396"/>
      <c r="LVV886" s="396"/>
      <c r="LVW886" s="396"/>
      <c r="LVX886" s="396"/>
      <c r="LVY886" s="396"/>
      <c r="LVZ886" s="396"/>
      <c r="LWA886" s="396"/>
      <c r="LWB886" s="396"/>
      <c r="LWC886" s="396"/>
      <c r="LWD886" s="396"/>
      <c r="LWE886" s="396"/>
      <c r="LWF886" s="396"/>
      <c r="LWG886" s="396"/>
      <c r="LWH886" s="396"/>
      <c r="LWI886" s="396"/>
      <c r="LWJ886" s="396"/>
      <c r="LWK886" s="396"/>
      <c r="LWL886" s="396"/>
      <c r="LWM886" s="396"/>
      <c r="LWN886" s="396"/>
      <c r="LWO886" s="396"/>
      <c r="LWP886" s="396"/>
      <c r="LWQ886" s="396"/>
      <c r="LWR886" s="396"/>
      <c r="LWS886" s="396"/>
      <c r="LWT886" s="396"/>
      <c r="LWU886" s="396"/>
      <c r="LWV886" s="396"/>
      <c r="LWW886" s="396"/>
      <c r="LWX886" s="396"/>
      <c r="LWY886" s="396"/>
      <c r="LWZ886" s="396"/>
      <c r="LXA886" s="396"/>
      <c r="LXB886" s="396"/>
      <c r="LXC886" s="396"/>
      <c r="LXD886" s="396"/>
      <c r="LXE886" s="396"/>
      <c r="LXF886" s="396"/>
      <c r="LXG886" s="396"/>
      <c r="LXH886" s="396"/>
      <c r="LXI886" s="396"/>
      <c r="LXJ886" s="396"/>
      <c r="LXK886" s="396"/>
      <c r="LXL886" s="396"/>
      <c r="LXM886" s="396"/>
      <c r="LXN886" s="396"/>
      <c r="LXO886" s="396"/>
      <c r="LXP886" s="396"/>
      <c r="LXQ886" s="396"/>
      <c r="LXR886" s="396"/>
      <c r="LXS886" s="396"/>
      <c r="LXT886" s="396"/>
      <c r="LXU886" s="396"/>
      <c r="LXV886" s="396"/>
      <c r="LXW886" s="396"/>
      <c r="LXX886" s="396"/>
      <c r="LXY886" s="396"/>
      <c r="LXZ886" s="396"/>
      <c r="LYA886" s="396"/>
      <c r="LYB886" s="396"/>
      <c r="LYC886" s="396"/>
      <c r="LYD886" s="396"/>
      <c r="LYE886" s="396"/>
      <c r="LYF886" s="396"/>
      <c r="LYG886" s="396"/>
      <c r="LYH886" s="396"/>
      <c r="LYI886" s="396"/>
      <c r="LYJ886" s="396"/>
      <c r="LYK886" s="396"/>
      <c r="LYL886" s="396"/>
      <c r="LYM886" s="396"/>
      <c r="LYN886" s="396"/>
      <c r="LYO886" s="396"/>
      <c r="LYP886" s="396"/>
      <c r="LYQ886" s="396"/>
      <c r="LYR886" s="396"/>
      <c r="LYS886" s="396"/>
      <c r="LYT886" s="396"/>
      <c r="LYU886" s="396"/>
      <c r="LYV886" s="396"/>
      <c r="LYW886" s="396"/>
      <c r="LYX886" s="396"/>
      <c r="LYY886" s="396"/>
      <c r="LYZ886" s="396"/>
      <c r="LZA886" s="396"/>
      <c r="LZB886" s="396"/>
      <c r="LZC886" s="396"/>
      <c r="LZD886" s="396"/>
      <c r="LZE886" s="396"/>
      <c r="LZF886" s="396"/>
      <c r="LZG886" s="396"/>
      <c r="LZH886" s="396"/>
      <c r="LZI886" s="396"/>
      <c r="LZJ886" s="396"/>
      <c r="LZK886" s="396"/>
      <c r="LZL886" s="396"/>
      <c r="LZM886" s="396"/>
      <c r="LZN886" s="396"/>
      <c r="LZO886" s="396"/>
      <c r="LZP886" s="396"/>
      <c r="LZQ886" s="396"/>
      <c r="LZR886" s="396"/>
      <c r="LZS886" s="396"/>
      <c r="LZT886" s="396"/>
      <c r="LZU886" s="396"/>
      <c r="LZV886" s="396"/>
      <c r="LZW886" s="396"/>
      <c r="LZX886" s="396"/>
      <c r="LZY886" s="396"/>
      <c r="LZZ886" s="396"/>
      <c r="MAA886" s="396"/>
      <c r="MAB886" s="396"/>
      <c r="MAC886" s="396"/>
      <c r="MAD886" s="396"/>
      <c r="MAE886" s="396"/>
      <c r="MAF886" s="396"/>
      <c r="MAG886" s="396"/>
      <c r="MAH886" s="396"/>
      <c r="MAI886" s="396"/>
      <c r="MAJ886" s="396"/>
      <c r="MAK886" s="396"/>
      <c r="MAL886" s="396"/>
      <c r="MAM886" s="396"/>
      <c r="MAN886" s="396"/>
      <c r="MAO886" s="396"/>
      <c r="MAP886" s="396"/>
      <c r="MAQ886" s="396"/>
      <c r="MAR886" s="396"/>
      <c r="MAS886" s="396"/>
      <c r="MAT886" s="396"/>
      <c r="MAU886" s="396"/>
      <c r="MAV886" s="396"/>
      <c r="MAW886" s="396"/>
      <c r="MAX886" s="396"/>
      <c r="MAY886" s="396"/>
      <c r="MAZ886" s="396"/>
      <c r="MBA886" s="396"/>
      <c r="MBB886" s="396"/>
      <c r="MBC886" s="396"/>
      <c r="MBD886" s="396"/>
      <c r="MBE886" s="396"/>
      <c r="MBF886" s="396"/>
      <c r="MBG886" s="396"/>
      <c r="MBH886" s="396"/>
      <c r="MBI886" s="396"/>
      <c r="MBJ886" s="396"/>
      <c r="MBK886" s="396"/>
      <c r="MBL886" s="396"/>
      <c r="MBM886" s="396"/>
      <c r="MBN886" s="396"/>
      <c r="MBO886" s="396"/>
      <c r="MBP886" s="396"/>
      <c r="MBQ886" s="396"/>
      <c r="MBR886" s="396"/>
      <c r="MBS886" s="396"/>
      <c r="MBT886" s="396"/>
      <c r="MBU886" s="396"/>
      <c r="MBV886" s="396"/>
      <c r="MBW886" s="396"/>
      <c r="MBX886" s="396"/>
      <c r="MBY886" s="396"/>
      <c r="MBZ886" s="396"/>
      <c r="MCA886" s="396"/>
      <c r="MCB886" s="396"/>
      <c r="MCC886" s="396"/>
      <c r="MCD886" s="396"/>
      <c r="MCE886" s="396"/>
      <c r="MCF886" s="396"/>
      <c r="MCG886" s="396"/>
      <c r="MCH886" s="396"/>
      <c r="MCI886" s="396"/>
      <c r="MCJ886" s="396"/>
      <c r="MCK886" s="396"/>
      <c r="MCL886" s="396"/>
      <c r="MCM886" s="396"/>
      <c r="MCN886" s="396"/>
      <c r="MCO886" s="396"/>
      <c r="MCP886" s="396"/>
      <c r="MCQ886" s="396"/>
      <c r="MCR886" s="396"/>
      <c r="MCS886" s="396"/>
      <c r="MCT886" s="396"/>
      <c r="MCU886" s="396"/>
      <c r="MCV886" s="396"/>
      <c r="MCW886" s="396"/>
      <c r="MCX886" s="396"/>
      <c r="MCY886" s="396"/>
      <c r="MCZ886" s="396"/>
      <c r="MDA886" s="396"/>
      <c r="MDB886" s="396"/>
      <c r="MDC886" s="396"/>
      <c r="MDD886" s="396"/>
      <c r="MDE886" s="396"/>
      <c r="MDF886" s="396"/>
      <c r="MDG886" s="396"/>
      <c r="MDH886" s="396"/>
      <c r="MDI886" s="396"/>
      <c r="MDJ886" s="396"/>
      <c r="MDK886" s="396"/>
      <c r="MDL886" s="396"/>
      <c r="MDM886" s="396"/>
      <c r="MDN886" s="396"/>
      <c r="MDO886" s="396"/>
      <c r="MDP886" s="396"/>
      <c r="MDQ886" s="396"/>
      <c r="MDR886" s="396"/>
      <c r="MDS886" s="396"/>
      <c r="MDT886" s="396"/>
      <c r="MDU886" s="396"/>
      <c r="MDV886" s="396"/>
      <c r="MDW886" s="396"/>
      <c r="MDX886" s="396"/>
      <c r="MDY886" s="396"/>
      <c r="MDZ886" s="396"/>
      <c r="MEA886" s="396"/>
      <c r="MEB886" s="396"/>
      <c r="MEC886" s="396"/>
      <c r="MED886" s="396"/>
      <c r="MEE886" s="396"/>
      <c r="MEF886" s="396"/>
      <c r="MEG886" s="396"/>
      <c r="MEH886" s="396"/>
      <c r="MEI886" s="396"/>
      <c r="MEJ886" s="396"/>
      <c r="MEK886" s="396"/>
      <c r="MEL886" s="396"/>
      <c r="MEM886" s="396"/>
      <c r="MEN886" s="396"/>
      <c r="MEO886" s="396"/>
      <c r="MEP886" s="396"/>
      <c r="MEQ886" s="396"/>
      <c r="MER886" s="396"/>
      <c r="MES886" s="396"/>
      <c r="MET886" s="396"/>
      <c r="MEU886" s="396"/>
      <c r="MEV886" s="396"/>
      <c r="MEW886" s="396"/>
      <c r="MEX886" s="396"/>
      <c r="MEY886" s="396"/>
      <c r="MEZ886" s="396"/>
      <c r="MFA886" s="396"/>
      <c r="MFB886" s="396"/>
      <c r="MFC886" s="396"/>
      <c r="MFD886" s="396"/>
      <c r="MFE886" s="396"/>
      <c r="MFF886" s="396"/>
      <c r="MFG886" s="396"/>
      <c r="MFH886" s="396"/>
      <c r="MFI886" s="396"/>
      <c r="MFJ886" s="396"/>
      <c r="MFK886" s="396"/>
      <c r="MFL886" s="396"/>
      <c r="MFM886" s="396"/>
      <c r="MFN886" s="396"/>
      <c r="MFO886" s="396"/>
      <c r="MFP886" s="396"/>
      <c r="MFQ886" s="396"/>
      <c r="MFR886" s="396"/>
      <c r="MFS886" s="396"/>
      <c r="MFT886" s="396"/>
      <c r="MFU886" s="396"/>
      <c r="MFV886" s="396"/>
      <c r="MFW886" s="396"/>
      <c r="MFX886" s="396"/>
      <c r="MFY886" s="396"/>
      <c r="MFZ886" s="396"/>
      <c r="MGA886" s="396"/>
      <c r="MGB886" s="396"/>
      <c r="MGC886" s="396"/>
      <c r="MGD886" s="396"/>
      <c r="MGE886" s="396"/>
      <c r="MGF886" s="396"/>
      <c r="MGG886" s="396"/>
      <c r="MGH886" s="396"/>
      <c r="MGI886" s="396"/>
      <c r="MGJ886" s="396"/>
      <c r="MGK886" s="396"/>
      <c r="MGL886" s="396"/>
      <c r="MGM886" s="396"/>
      <c r="MGN886" s="396"/>
      <c r="MGO886" s="396"/>
      <c r="MGP886" s="396"/>
      <c r="MGQ886" s="396"/>
      <c r="MGR886" s="396"/>
      <c r="MGS886" s="396"/>
      <c r="MGT886" s="396"/>
      <c r="MGU886" s="396"/>
      <c r="MGV886" s="396"/>
      <c r="MGW886" s="396"/>
      <c r="MGX886" s="396"/>
      <c r="MGY886" s="396"/>
      <c r="MGZ886" s="396"/>
      <c r="MHA886" s="396"/>
      <c r="MHB886" s="396"/>
      <c r="MHC886" s="396"/>
      <c r="MHD886" s="396"/>
      <c r="MHE886" s="396"/>
      <c r="MHF886" s="396"/>
      <c r="MHG886" s="396"/>
      <c r="MHH886" s="396"/>
      <c r="MHI886" s="396"/>
      <c r="MHJ886" s="396"/>
      <c r="MHK886" s="396"/>
      <c r="MHL886" s="396"/>
      <c r="MHM886" s="396"/>
      <c r="MHN886" s="396"/>
      <c r="MHO886" s="396"/>
      <c r="MHP886" s="396"/>
      <c r="MHQ886" s="396"/>
      <c r="MHR886" s="396"/>
      <c r="MHS886" s="396"/>
      <c r="MHT886" s="396"/>
      <c r="MHU886" s="396"/>
      <c r="MHV886" s="396"/>
      <c r="MHW886" s="396"/>
      <c r="MHX886" s="396"/>
      <c r="MHY886" s="396"/>
      <c r="MHZ886" s="396"/>
      <c r="MIA886" s="396"/>
      <c r="MIB886" s="396"/>
      <c r="MIC886" s="396"/>
      <c r="MID886" s="396"/>
      <c r="MIE886" s="396"/>
      <c r="MIF886" s="396"/>
      <c r="MIG886" s="396"/>
      <c r="MIH886" s="396"/>
      <c r="MII886" s="396"/>
      <c r="MIJ886" s="396"/>
      <c r="MIK886" s="396"/>
      <c r="MIL886" s="396"/>
      <c r="MIM886" s="396"/>
      <c r="MIN886" s="396"/>
      <c r="MIO886" s="396"/>
      <c r="MIP886" s="396"/>
      <c r="MIQ886" s="396"/>
      <c r="MIR886" s="396"/>
      <c r="MIS886" s="396"/>
      <c r="MIT886" s="396"/>
      <c r="MIU886" s="396"/>
      <c r="MIV886" s="396"/>
      <c r="MIW886" s="396"/>
      <c r="MIX886" s="396"/>
      <c r="MIY886" s="396"/>
      <c r="MIZ886" s="396"/>
      <c r="MJA886" s="396"/>
      <c r="MJB886" s="396"/>
      <c r="MJC886" s="396"/>
      <c r="MJD886" s="396"/>
      <c r="MJE886" s="396"/>
      <c r="MJF886" s="396"/>
      <c r="MJG886" s="396"/>
      <c r="MJH886" s="396"/>
      <c r="MJI886" s="396"/>
      <c r="MJJ886" s="396"/>
      <c r="MJK886" s="396"/>
      <c r="MJL886" s="396"/>
      <c r="MJM886" s="396"/>
      <c r="MJN886" s="396"/>
      <c r="MJO886" s="396"/>
      <c r="MJP886" s="396"/>
      <c r="MJQ886" s="396"/>
      <c r="MJR886" s="396"/>
      <c r="MJS886" s="396"/>
      <c r="MJT886" s="396"/>
      <c r="MJU886" s="396"/>
      <c r="MJV886" s="396"/>
      <c r="MJW886" s="396"/>
      <c r="MJX886" s="396"/>
      <c r="MJY886" s="396"/>
      <c r="MJZ886" s="396"/>
      <c r="MKA886" s="396"/>
      <c r="MKB886" s="396"/>
      <c r="MKC886" s="396"/>
      <c r="MKD886" s="396"/>
      <c r="MKE886" s="396"/>
      <c r="MKF886" s="396"/>
      <c r="MKG886" s="396"/>
      <c r="MKH886" s="396"/>
      <c r="MKI886" s="396"/>
      <c r="MKJ886" s="396"/>
      <c r="MKK886" s="396"/>
      <c r="MKL886" s="396"/>
      <c r="MKM886" s="396"/>
      <c r="MKN886" s="396"/>
      <c r="MKO886" s="396"/>
      <c r="MKP886" s="396"/>
      <c r="MKQ886" s="396"/>
      <c r="MKR886" s="396"/>
      <c r="MKS886" s="396"/>
      <c r="MKT886" s="396"/>
      <c r="MKU886" s="396"/>
      <c r="MKV886" s="396"/>
      <c r="MKW886" s="396"/>
      <c r="MKX886" s="396"/>
      <c r="MKY886" s="396"/>
      <c r="MKZ886" s="396"/>
      <c r="MLA886" s="396"/>
      <c r="MLB886" s="396"/>
      <c r="MLC886" s="396"/>
      <c r="MLD886" s="396"/>
      <c r="MLE886" s="396"/>
      <c r="MLF886" s="396"/>
      <c r="MLG886" s="396"/>
      <c r="MLH886" s="396"/>
      <c r="MLI886" s="396"/>
      <c r="MLJ886" s="396"/>
      <c r="MLK886" s="396"/>
      <c r="MLL886" s="396"/>
      <c r="MLM886" s="396"/>
      <c r="MLN886" s="396"/>
      <c r="MLO886" s="396"/>
      <c r="MLP886" s="396"/>
      <c r="MLQ886" s="396"/>
      <c r="MLR886" s="396"/>
      <c r="MLS886" s="396"/>
      <c r="MLT886" s="396"/>
      <c r="MLU886" s="396"/>
      <c r="MLV886" s="396"/>
      <c r="MLW886" s="396"/>
      <c r="MLX886" s="396"/>
      <c r="MLY886" s="396"/>
      <c r="MLZ886" s="396"/>
      <c r="MMA886" s="396"/>
      <c r="MMB886" s="396"/>
      <c r="MMC886" s="396"/>
      <c r="MMD886" s="396"/>
      <c r="MME886" s="396"/>
      <c r="MMF886" s="396"/>
      <c r="MMG886" s="396"/>
      <c r="MMH886" s="396"/>
      <c r="MMI886" s="396"/>
      <c r="MMJ886" s="396"/>
      <c r="MMK886" s="396"/>
      <c r="MML886" s="396"/>
      <c r="MMM886" s="396"/>
      <c r="MMN886" s="396"/>
      <c r="MMO886" s="396"/>
      <c r="MMP886" s="396"/>
      <c r="MMQ886" s="396"/>
      <c r="MMR886" s="396"/>
      <c r="MMS886" s="396"/>
      <c r="MMT886" s="396"/>
      <c r="MMU886" s="396"/>
      <c r="MMV886" s="396"/>
      <c r="MMW886" s="396"/>
      <c r="MMX886" s="396"/>
      <c r="MMY886" s="396"/>
      <c r="MMZ886" s="396"/>
      <c r="MNA886" s="396"/>
      <c r="MNB886" s="396"/>
      <c r="MNC886" s="396"/>
      <c r="MND886" s="396"/>
      <c r="MNE886" s="396"/>
      <c r="MNF886" s="396"/>
      <c r="MNG886" s="396"/>
      <c r="MNH886" s="396"/>
      <c r="MNI886" s="396"/>
      <c r="MNJ886" s="396"/>
      <c r="MNK886" s="396"/>
      <c r="MNL886" s="396"/>
      <c r="MNM886" s="396"/>
      <c r="MNN886" s="396"/>
      <c r="MNO886" s="396"/>
      <c r="MNP886" s="396"/>
      <c r="MNQ886" s="396"/>
      <c r="MNR886" s="396"/>
      <c r="MNS886" s="396"/>
      <c r="MNT886" s="396"/>
      <c r="MNU886" s="396"/>
      <c r="MNV886" s="396"/>
      <c r="MNW886" s="396"/>
      <c r="MNX886" s="396"/>
      <c r="MNY886" s="396"/>
      <c r="MNZ886" s="396"/>
      <c r="MOA886" s="396"/>
      <c r="MOB886" s="396"/>
      <c r="MOC886" s="396"/>
      <c r="MOD886" s="396"/>
      <c r="MOE886" s="396"/>
      <c r="MOF886" s="396"/>
      <c r="MOG886" s="396"/>
      <c r="MOH886" s="396"/>
      <c r="MOI886" s="396"/>
      <c r="MOJ886" s="396"/>
      <c r="MOK886" s="396"/>
      <c r="MOL886" s="396"/>
      <c r="MOM886" s="396"/>
      <c r="MON886" s="396"/>
      <c r="MOO886" s="396"/>
      <c r="MOP886" s="396"/>
      <c r="MOQ886" s="396"/>
      <c r="MOR886" s="396"/>
      <c r="MOS886" s="396"/>
      <c r="MOT886" s="396"/>
      <c r="MOU886" s="396"/>
      <c r="MOV886" s="396"/>
      <c r="MOW886" s="396"/>
      <c r="MOX886" s="396"/>
      <c r="MOY886" s="396"/>
      <c r="MOZ886" s="396"/>
      <c r="MPA886" s="396"/>
      <c r="MPB886" s="396"/>
      <c r="MPC886" s="396"/>
      <c r="MPD886" s="396"/>
      <c r="MPE886" s="396"/>
      <c r="MPF886" s="396"/>
      <c r="MPG886" s="396"/>
      <c r="MPH886" s="396"/>
      <c r="MPI886" s="396"/>
      <c r="MPJ886" s="396"/>
      <c r="MPK886" s="396"/>
      <c r="MPL886" s="396"/>
      <c r="MPM886" s="396"/>
      <c r="MPN886" s="396"/>
      <c r="MPO886" s="396"/>
      <c r="MPP886" s="396"/>
      <c r="MPQ886" s="396"/>
      <c r="MPR886" s="396"/>
      <c r="MPS886" s="396"/>
      <c r="MPT886" s="396"/>
      <c r="MPU886" s="396"/>
      <c r="MPV886" s="396"/>
      <c r="MPW886" s="396"/>
      <c r="MPX886" s="396"/>
      <c r="MPY886" s="396"/>
      <c r="MPZ886" s="396"/>
      <c r="MQA886" s="396"/>
      <c r="MQB886" s="396"/>
      <c r="MQC886" s="396"/>
      <c r="MQD886" s="396"/>
      <c r="MQE886" s="396"/>
      <c r="MQF886" s="396"/>
      <c r="MQG886" s="396"/>
      <c r="MQH886" s="396"/>
      <c r="MQI886" s="396"/>
      <c r="MQJ886" s="396"/>
      <c r="MQK886" s="396"/>
      <c r="MQL886" s="396"/>
      <c r="MQM886" s="396"/>
      <c r="MQN886" s="396"/>
      <c r="MQO886" s="396"/>
      <c r="MQP886" s="396"/>
      <c r="MQQ886" s="396"/>
      <c r="MQR886" s="396"/>
      <c r="MQS886" s="396"/>
      <c r="MQT886" s="396"/>
      <c r="MQU886" s="396"/>
      <c r="MQV886" s="396"/>
      <c r="MQW886" s="396"/>
      <c r="MQX886" s="396"/>
      <c r="MQY886" s="396"/>
      <c r="MQZ886" s="396"/>
      <c r="MRA886" s="396"/>
      <c r="MRB886" s="396"/>
      <c r="MRC886" s="396"/>
      <c r="MRD886" s="396"/>
      <c r="MRE886" s="396"/>
      <c r="MRF886" s="396"/>
      <c r="MRG886" s="396"/>
      <c r="MRH886" s="396"/>
      <c r="MRI886" s="396"/>
      <c r="MRJ886" s="396"/>
      <c r="MRK886" s="396"/>
      <c r="MRL886" s="396"/>
      <c r="MRM886" s="396"/>
      <c r="MRN886" s="396"/>
      <c r="MRO886" s="396"/>
      <c r="MRP886" s="396"/>
      <c r="MRQ886" s="396"/>
      <c r="MRR886" s="396"/>
      <c r="MRS886" s="396"/>
      <c r="MRT886" s="396"/>
      <c r="MRU886" s="396"/>
      <c r="MRV886" s="396"/>
      <c r="MRW886" s="396"/>
      <c r="MRX886" s="396"/>
      <c r="MRY886" s="396"/>
      <c r="MRZ886" s="396"/>
      <c r="MSA886" s="396"/>
      <c r="MSB886" s="396"/>
      <c r="MSC886" s="396"/>
      <c r="MSD886" s="396"/>
      <c r="MSE886" s="396"/>
      <c r="MSF886" s="396"/>
      <c r="MSG886" s="396"/>
      <c r="MSH886" s="396"/>
      <c r="MSI886" s="396"/>
      <c r="MSJ886" s="396"/>
      <c r="MSK886" s="396"/>
      <c r="MSL886" s="396"/>
      <c r="MSM886" s="396"/>
      <c r="MSN886" s="396"/>
      <c r="MSO886" s="396"/>
      <c r="MSP886" s="396"/>
      <c r="MSQ886" s="396"/>
      <c r="MSR886" s="396"/>
      <c r="MSS886" s="396"/>
      <c r="MST886" s="396"/>
      <c r="MSU886" s="396"/>
      <c r="MSV886" s="396"/>
      <c r="MSW886" s="396"/>
      <c r="MSX886" s="396"/>
      <c r="MSY886" s="396"/>
      <c r="MSZ886" s="396"/>
      <c r="MTA886" s="396"/>
      <c r="MTB886" s="396"/>
      <c r="MTC886" s="396"/>
      <c r="MTD886" s="396"/>
      <c r="MTE886" s="396"/>
      <c r="MTF886" s="396"/>
      <c r="MTG886" s="396"/>
      <c r="MTH886" s="396"/>
      <c r="MTI886" s="396"/>
      <c r="MTJ886" s="396"/>
      <c r="MTK886" s="396"/>
      <c r="MTL886" s="396"/>
      <c r="MTM886" s="396"/>
      <c r="MTN886" s="396"/>
      <c r="MTO886" s="396"/>
      <c r="MTP886" s="396"/>
      <c r="MTQ886" s="396"/>
      <c r="MTR886" s="396"/>
      <c r="MTS886" s="396"/>
      <c r="MTT886" s="396"/>
      <c r="MTU886" s="396"/>
      <c r="MTV886" s="396"/>
      <c r="MTW886" s="396"/>
      <c r="MTX886" s="396"/>
      <c r="MTY886" s="396"/>
      <c r="MTZ886" s="396"/>
      <c r="MUA886" s="396"/>
      <c r="MUB886" s="396"/>
      <c r="MUC886" s="396"/>
      <c r="MUD886" s="396"/>
      <c r="MUE886" s="396"/>
      <c r="MUF886" s="396"/>
      <c r="MUG886" s="396"/>
      <c r="MUH886" s="396"/>
      <c r="MUI886" s="396"/>
      <c r="MUJ886" s="396"/>
      <c r="MUK886" s="396"/>
      <c r="MUL886" s="396"/>
      <c r="MUM886" s="396"/>
      <c r="MUN886" s="396"/>
      <c r="MUO886" s="396"/>
      <c r="MUP886" s="396"/>
      <c r="MUQ886" s="396"/>
      <c r="MUR886" s="396"/>
      <c r="MUS886" s="396"/>
      <c r="MUT886" s="396"/>
      <c r="MUU886" s="396"/>
      <c r="MUV886" s="396"/>
      <c r="MUW886" s="396"/>
      <c r="MUX886" s="396"/>
      <c r="MUY886" s="396"/>
      <c r="MUZ886" s="396"/>
      <c r="MVA886" s="396"/>
      <c r="MVB886" s="396"/>
      <c r="MVC886" s="396"/>
      <c r="MVD886" s="396"/>
      <c r="MVE886" s="396"/>
      <c r="MVF886" s="396"/>
      <c r="MVG886" s="396"/>
      <c r="MVH886" s="396"/>
      <c r="MVI886" s="396"/>
      <c r="MVJ886" s="396"/>
      <c r="MVK886" s="396"/>
      <c r="MVL886" s="396"/>
      <c r="MVM886" s="396"/>
      <c r="MVN886" s="396"/>
      <c r="MVO886" s="396"/>
      <c r="MVP886" s="396"/>
      <c r="MVQ886" s="396"/>
      <c r="MVR886" s="396"/>
      <c r="MVS886" s="396"/>
      <c r="MVT886" s="396"/>
      <c r="MVU886" s="396"/>
      <c r="MVV886" s="396"/>
      <c r="MVW886" s="396"/>
      <c r="MVX886" s="396"/>
      <c r="MVY886" s="396"/>
      <c r="MVZ886" s="396"/>
      <c r="MWA886" s="396"/>
      <c r="MWB886" s="396"/>
      <c r="MWC886" s="396"/>
      <c r="MWD886" s="396"/>
      <c r="MWE886" s="396"/>
      <c r="MWF886" s="396"/>
      <c r="MWG886" s="396"/>
      <c r="MWH886" s="396"/>
      <c r="MWI886" s="396"/>
      <c r="MWJ886" s="396"/>
      <c r="MWK886" s="396"/>
      <c r="MWL886" s="396"/>
      <c r="MWM886" s="396"/>
      <c r="MWN886" s="396"/>
      <c r="MWO886" s="396"/>
      <c r="MWP886" s="396"/>
      <c r="MWQ886" s="396"/>
      <c r="MWR886" s="396"/>
      <c r="MWS886" s="396"/>
      <c r="MWT886" s="396"/>
      <c r="MWU886" s="396"/>
      <c r="MWV886" s="396"/>
      <c r="MWW886" s="396"/>
      <c r="MWX886" s="396"/>
      <c r="MWY886" s="396"/>
      <c r="MWZ886" s="396"/>
      <c r="MXA886" s="396"/>
      <c r="MXB886" s="396"/>
      <c r="MXC886" s="396"/>
      <c r="MXD886" s="396"/>
      <c r="MXE886" s="396"/>
      <c r="MXF886" s="396"/>
      <c r="MXG886" s="396"/>
      <c r="MXH886" s="396"/>
      <c r="MXI886" s="396"/>
      <c r="MXJ886" s="396"/>
      <c r="MXK886" s="396"/>
      <c r="MXL886" s="396"/>
      <c r="MXM886" s="396"/>
      <c r="MXN886" s="396"/>
      <c r="MXO886" s="396"/>
      <c r="MXP886" s="396"/>
      <c r="MXQ886" s="396"/>
      <c r="MXR886" s="396"/>
      <c r="MXS886" s="396"/>
      <c r="MXT886" s="396"/>
      <c r="MXU886" s="396"/>
      <c r="MXV886" s="396"/>
      <c r="MXW886" s="396"/>
      <c r="MXX886" s="396"/>
      <c r="MXY886" s="396"/>
      <c r="MXZ886" s="396"/>
      <c r="MYA886" s="396"/>
      <c r="MYB886" s="396"/>
      <c r="MYC886" s="396"/>
      <c r="MYD886" s="396"/>
      <c r="MYE886" s="396"/>
      <c r="MYF886" s="396"/>
      <c r="MYG886" s="396"/>
      <c r="MYH886" s="396"/>
      <c r="MYI886" s="396"/>
      <c r="MYJ886" s="396"/>
      <c r="MYK886" s="396"/>
      <c r="MYL886" s="396"/>
      <c r="MYM886" s="396"/>
      <c r="MYN886" s="396"/>
      <c r="MYO886" s="396"/>
      <c r="MYP886" s="396"/>
      <c r="MYQ886" s="396"/>
      <c r="MYR886" s="396"/>
      <c r="MYS886" s="396"/>
      <c r="MYT886" s="396"/>
      <c r="MYU886" s="396"/>
      <c r="MYV886" s="396"/>
      <c r="MYW886" s="396"/>
      <c r="MYX886" s="396"/>
      <c r="MYY886" s="396"/>
      <c r="MYZ886" s="396"/>
      <c r="MZA886" s="396"/>
      <c r="MZB886" s="396"/>
      <c r="MZC886" s="396"/>
      <c r="MZD886" s="396"/>
      <c r="MZE886" s="396"/>
      <c r="MZF886" s="396"/>
      <c r="MZG886" s="396"/>
      <c r="MZH886" s="396"/>
      <c r="MZI886" s="396"/>
      <c r="MZJ886" s="396"/>
      <c r="MZK886" s="396"/>
      <c r="MZL886" s="396"/>
      <c r="MZM886" s="396"/>
      <c r="MZN886" s="396"/>
      <c r="MZO886" s="396"/>
      <c r="MZP886" s="396"/>
      <c r="MZQ886" s="396"/>
      <c r="MZR886" s="396"/>
      <c r="MZS886" s="396"/>
      <c r="MZT886" s="396"/>
      <c r="MZU886" s="396"/>
      <c r="MZV886" s="396"/>
      <c r="MZW886" s="396"/>
      <c r="MZX886" s="396"/>
      <c r="MZY886" s="396"/>
      <c r="MZZ886" s="396"/>
      <c r="NAA886" s="396"/>
      <c r="NAB886" s="396"/>
      <c r="NAC886" s="396"/>
      <c r="NAD886" s="396"/>
      <c r="NAE886" s="396"/>
      <c r="NAF886" s="396"/>
      <c r="NAG886" s="396"/>
      <c r="NAH886" s="396"/>
      <c r="NAI886" s="396"/>
      <c r="NAJ886" s="396"/>
      <c r="NAK886" s="396"/>
      <c r="NAL886" s="396"/>
      <c r="NAM886" s="396"/>
      <c r="NAN886" s="396"/>
      <c r="NAO886" s="396"/>
      <c r="NAP886" s="396"/>
      <c r="NAQ886" s="396"/>
      <c r="NAR886" s="396"/>
      <c r="NAS886" s="396"/>
      <c r="NAT886" s="396"/>
      <c r="NAU886" s="396"/>
      <c r="NAV886" s="396"/>
      <c r="NAW886" s="396"/>
      <c r="NAX886" s="396"/>
      <c r="NAY886" s="396"/>
      <c r="NAZ886" s="396"/>
      <c r="NBA886" s="396"/>
      <c r="NBB886" s="396"/>
      <c r="NBC886" s="396"/>
      <c r="NBD886" s="396"/>
      <c r="NBE886" s="396"/>
      <c r="NBF886" s="396"/>
      <c r="NBG886" s="396"/>
      <c r="NBH886" s="396"/>
      <c r="NBI886" s="396"/>
      <c r="NBJ886" s="396"/>
      <c r="NBK886" s="396"/>
      <c r="NBL886" s="396"/>
      <c r="NBM886" s="396"/>
      <c r="NBN886" s="396"/>
      <c r="NBO886" s="396"/>
      <c r="NBP886" s="396"/>
      <c r="NBQ886" s="396"/>
      <c r="NBR886" s="396"/>
      <c r="NBS886" s="396"/>
      <c r="NBT886" s="396"/>
      <c r="NBU886" s="396"/>
      <c r="NBV886" s="396"/>
      <c r="NBW886" s="396"/>
      <c r="NBX886" s="396"/>
      <c r="NBY886" s="396"/>
      <c r="NBZ886" s="396"/>
      <c r="NCA886" s="396"/>
      <c r="NCB886" s="396"/>
      <c r="NCC886" s="396"/>
      <c r="NCD886" s="396"/>
      <c r="NCE886" s="396"/>
      <c r="NCF886" s="396"/>
      <c r="NCG886" s="396"/>
      <c r="NCH886" s="396"/>
      <c r="NCI886" s="396"/>
      <c r="NCJ886" s="396"/>
      <c r="NCK886" s="396"/>
      <c r="NCL886" s="396"/>
      <c r="NCM886" s="396"/>
      <c r="NCN886" s="396"/>
      <c r="NCO886" s="396"/>
      <c r="NCP886" s="396"/>
      <c r="NCQ886" s="396"/>
      <c r="NCR886" s="396"/>
      <c r="NCS886" s="396"/>
      <c r="NCT886" s="396"/>
      <c r="NCU886" s="396"/>
      <c r="NCV886" s="396"/>
      <c r="NCW886" s="396"/>
      <c r="NCX886" s="396"/>
      <c r="NCY886" s="396"/>
      <c r="NCZ886" s="396"/>
      <c r="NDA886" s="396"/>
      <c r="NDB886" s="396"/>
      <c r="NDC886" s="396"/>
      <c r="NDD886" s="396"/>
      <c r="NDE886" s="396"/>
      <c r="NDF886" s="396"/>
      <c r="NDG886" s="396"/>
      <c r="NDH886" s="396"/>
      <c r="NDI886" s="396"/>
      <c r="NDJ886" s="396"/>
      <c r="NDK886" s="396"/>
      <c r="NDL886" s="396"/>
      <c r="NDM886" s="396"/>
      <c r="NDN886" s="396"/>
      <c r="NDO886" s="396"/>
      <c r="NDP886" s="396"/>
      <c r="NDQ886" s="396"/>
      <c r="NDR886" s="396"/>
      <c r="NDS886" s="396"/>
      <c r="NDT886" s="396"/>
      <c r="NDU886" s="396"/>
      <c r="NDV886" s="396"/>
      <c r="NDW886" s="396"/>
      <c r="NDX886" s="396"/>
      <c r="NDY886" s="396"/>
      <c r="NDZ886" s="396"/>
      <c r="NEA886" s="396"/>
      <c r="NEB886" s="396"/>
      <c r="NEC886" s="396"/>
      <c r="NED886" s="396"/>
      <c r="NEE886" s="396"/>
      <c r="NEF886" s="396"/>
      <c r="NEG886" s="396"/>
      <c r="NEH886" s="396"/>
      <c r="NEI886" s="396"/>
      <c r="NEJ886" s="396"/>
      <c r="NEK886" s="396"/>
      <c r="NEL886" s="396"/>
      <c r="NEM886" s="396"/>
      <c r="NEN886" s="396"/>
      <c r="NEO886" s="396"/>
      <c r="NEP886" s="396"/>
      <c r="NEQ886" s="396"/>
      <c r="NER886" s="396"/>
      <c r="NES886" s="396"/>
      <c r="NET886" s="396"/>
      <c r="NEU886" s="396"/>
      <c r="NEV886" s="396"/>
      <c r="NEW886" s="396"/>
      <c r="NEX886" s="396"/>
      <c r="NEY886" s="396"/>
      <c r="NEZ886" s="396"/>
      <c r="NFA886" s="396"/>
      <c r="NFB886" s="396"/>
      <c r="NFC886" s="396"/>
      <c r="NFD886" s="396"/>
      <c r="NFE886" s="396"/>
      <c r="NFF886" s="396"/>
      <c r="NFG886" s="396"/>
      <c r="NFH886" s="396"/>
      <c r="NFI886" s="396"/>
      <c r="NFJ886" s="396"/>
      <c r="NFK886" s="396"/>
      <c r="NFL886" s="396"/>
      <c r="NFM886" s="396"/>
      <c r="NFN886" s="396"/>
      <c r="NFO886" s="396"/>
      <c r="NFP886" s="396"/>
      <c r="NFQ886" s="396"/>
      <c r="NFR886" s="396"/>
      <c r="NFS886" s="396"/>
      <c r="NFT886" s="396"/>
      <c r="NFU886" s="396"/>
      <c r="NFV886" s="396"/>
      <c r="NFW886" s="396"/>
      <c r="NFX886" s="396"/>
      <c r="NFY886" s="396"/>
      <c r="NFZ886" s="396"/>
      <c r="NGA886" s="396"/>
      <c r="NGB886" s="396"/>
      <c r="NGC886" s="396"/>
      <c r="NGD886" s="396"/>
      <c r="NGE886" s="396"/>
      <c r="NGF886" s="396"/>
      <c r="NGG886" s="396"/>
      <c r="NGH886" s="396"/>
      <c r="NGI886" s="396"/>
      <c r="NGJ886" s="396"/>
      <c r="NGK886" s="396"/>
      <c r="NGL886" s="396"/>
      <c r="NGM886" s="396"/>
      <c r="NGN886" s="396"/>
      <c r="NGO886" s="396"/>
      <c r="NGP886" s="396"/>
      <c r="NGQ886" s="396"/>
      <c r="NGR886" s="396"/>
      <c r="NGS886" s="396"/>
      <c r="NGT886" s="396"/>
      <c r="NGU886" s="396"/>
      <c r="NGV886" s="396"/>
      <c r="NGW886" s="396"/>
      <c r="NGX886" s="396"/>
      <c r="NGY886" s="396"/>
      <c r="NGZ886" s="396"/>
      <c r="NHA886" s="396"/>
      <c r="NHB886" s="396"/>
      <c r="NHC886" s="396"/>
      <c r="NHD886" s="396"/>
      <c r="NHE886" s="396"/>
      <c r="NHF886" s="396"/>
      <c r="NHG886" s="396"/>
      <c r="NHH886" s="396"/>
      <c r="NHI886" s="396"/>
      <c r="NHJ886" s="396"/>
      <c r="NHK886" s="396"/>
      <c r="NHL886" s="396"/>
      <c r="NHM886" s="396"/>
      <c r="NHN886" s="396"/>
      <c r="NHO886" s="396"/>
      <c r="NHP886" s="396"/>
      <c r="NHQ886" s="396"/>
      <c r="NHR886" s="396"/>
      <c r="NHS886" s="396"/>
      <c r="NHT886" s="396"/>
      <c r="NHU886" s="396"/>
      <c r="NHV886" s="396"/>
      <c r="NHW886" s="396"/>
      <c r="NHX886" s="396"/>
      <c r="NHY886" s="396"/>
      <c r="NHZ886" s="396"/>
      <c r="NIA886" s="396"/>
      <c r="NIB886" s="396"/>
      <c r="NIC886" s="396"/>
      <c r="NID886" s="396"/>
      <c r="NIE886" s="396"/>
      <c r="NIF886" s="396"/>
      <c r="NIG886" s="396"/>
      <c r="NIH886" s="396"/>
      <c r="NII886" s="396"/>
      <c r="NIJ886" s="396"/>
      <c r="NIK886" s="396"/>
      <c r="NIL886" s="396"/>
      <c r="NIM886" s="396"/>
      <c r="NIN886" s="396"/>
      <c r="NIO886" s="396"/>
      <c r="NIP886" s="396"/>
      <c r="NIQ886" s="396"/>
      <c r="NIR886" s="396"/>
      <c r="NIS886" s="396"/>
      <c r="NIT886" s="396"/>
      <c r="NIU886" s="396"/>
      <c r="NIV886" s="396"/>
      <c r="NIW886" s="396"/>
      <c r="NIX886" s="396"/>
      <c r="NIY886" s="396"/>
      <c r="NIZ886" s="396"/>
      <c r="NJA886" s="396"/>
      <c r="NJB886" s="396"/>
      <c r="NJC886" s="396"/>
      <c r="NJD886" s="396"/>
      <c r="NJE886" s="396"/>
      <c r="NJF886" s="396"/>
      <c r="NJG886" s="396"/>
      <c r="NJH886" s="396"/>
      <c r="NJI886" s="396"/>
      <c r="NJJ886" s="396"/>
      <c r="NJK886" s="396"/>
      <c r="NJL886" s="396"/>
      <c r="NJM886" s="396"/>
      <c r="NJN886" s="396"/>
      <c r="NJO886" s="396"/>
      <c r="NJP886" s="396"/>
      <c r="NJQ886" s="396"/>
      <c r="NJR886" s="396"/>
      <c r="NJS886" s="396"/>
      <c r="NJT886" s="396"/>
      <c r="NJU886" s="396"/>
      <c r="NJV886" s="396"/>
      <c r="NJW886" s="396"/>
      <c r="NJX886" s="396"/>
      <c r="NJY886" s="396"/>
      <c r="NJZ886" s="396"/>
      <c r="NKA886" s="396"/>
      <c r="NKB886" s="396"/>
      <c r="NKC886" s="396"/>
      <c r="NKD886" s="396"/>
      <c r="NKE886" s="396"/>
      <c r="NKF886" s="396"/>
      <c r="NKG886" s="396"/>
      <c r="NKH886" s="396"/>
      <c r="NKI886" s="396"/>
      <c r="NKJ886" s="396"/>
      <c r="NKK886" s="396"/>
      <c r="NKL886" s="396"/>
      <c r="NKM886" s="396"/>
      <c r="NKN886" s="396"/>
      <c r="NKO886" s="396"/>
      <c r="NKP886" s="396"/>
      <c r="NKQ886" s="396"/>
      <c r="NKR886" s="396"/>
      <c r="NKS886" s="396"/>
      <c r="NKT886" s="396"/>
      <c r="NKU886" s="396"/>
      <c r="NKV886" s="396"/>
      <c r="NKW886" s="396"/>
      <c r="NKX886" s="396"/>
      <c r="NKY886" s="396"/>
      <c r="NKZ886" s="396"/>
      <c r="NLA886" s="396"/>
      <c r="NLB886" s="396"/>
      <c r="NLC886" s="396"/>
      <c r="NLD886" s="396"/>
      <c r="NLE886" s="396"/>
      <c r="NLF886" s="396"/>
      <c r="NLG886" s="396"/>
      <c r="NLH886" s="396"/>
      <c r="NLI886" s="396"/>
      <c r="NLJ886" s="396"/>
      <c r="NLK886" s="396"/>
      <c r="NLL886" s="396"/>
      <c r="NLM886" s="396"/>
      <c r="NLN886" s="396"/>
      <c r="NLO886" s="396"/>
      <c r="NLP886" s="396"/>
      <c r="NLQ886" s="396"/>
      <c r="NLR886" s="396"/>
      <c r="NLS886" s="396"/>
      <c r="NLT886" s="396"/>
      <c r="NLU886" s="396"/>
      <c r="NLV886" s="396"/>
      <c r="NLW886" s="396"/>
      <c r="NLX886" s="396"/>
      <c r="NLY886" s="396"/>
      <c r="NLZ886" s="396"/>
      <c r="NMA886" s="396"/>
      <c r="NMB886" s="396"/>
      <c r="NMC886" s="396"/>
      <c r="NMD886" s="396"/>
      <c r="NME886" s="396"/>
      <c r="NMF886" s="396"/>
      <c r="NMG886" s="396"/>
      <c r="NMH886" s="396"/>
      <c r="NMI886" s="396"/>
      <c r="NMJ886" s="396"/>
      <c r="NMK886" s="396"/>
      <c r="NML886" s="396"/>
      <c r="NMM886" s="396"/>
      <c r="NMN886" s="396"/>
      <c r="NMO886" s="396"/>
      <c r="NMP886" s="396"/>
      <c r="NMQ886" s="396"/>
      <c r="NMR886" s="396"/>
      <c r="NMS886" s="396"/>
      <c r="NMT886" s="396"/>
      <c r="NMU886" s="396"/>
      <c r="NMV886" s="396"/>
      <c r="NMW886" s="396"/>
      <c r="NMX886" s="396"/>
      <c r="NMY886" s="396"/>
      <c r="NMZ886" s="396"/>
      <c r="NNA886" s="396"/>
      <c r="NNB886" s="396"/>
      <c r="NNC886" s="396"/>
      <c r="NND886" s="396"/>
      <c r="NNE886" s="396"/>
      <c r="NNF886" s="396"/>
      <c r="NNG886" s="396"/>
      <c r="NNH886" s="396"/>
      <c r="NNI886" s="396"/>
      <c r="NNJ886" s="396"/>
      <c r="NNK886" s="396"/>
      <c r="NNL886" s="396"/>
      <c r="NNM886" s="396"/>
      <c r="NNN886" s="396"/>
      <c r="NNO886" s="396"/>
      <c r="NNP886" s="396"/>
      <c r="NNQ886" s="396"/>
      <c r="NNR886" s="396"/>
      <c r="NNS886" s="396"/>
      <c r="NNT886" s="396"/>
      <c r="NNU886" s="396"/>
      <c r="NNV886" s="396"/>
      <c r="NNW886" s="396"/>
      <c r="NNX886" s="396"/>
      <c r="NNY886" s="396"/>
      <c r="NNZ886" s="396"/>
      <c r="NOA886" s="396"/>
      <c r="NOB886" s="396"/>
      <c r="NOC886" s="396"/>
      <c r="NOD886" s="396"/>
      <c r="NOE886" s="396"/>
      <c r="NOF886" s="396"/>
      <c r="NOG886" s="396"/>
      <c r="NOH886" s="396"/>
      <c r="NOI886" s="396"/>
      <c r="NOJ886" s="396"/>
      <c r="NOK886" s="396"/>
      <c r="NOL886" s="396"/>
      <c r="NOM886" s="396"/>
      <c r="NON886" s="396"/>
      <c r="NOO886" s="396"/>
      <c r="NOP886" s="396"/>
      <c r="NOQ886" s="396"/>
      <c r="NOR886" s="396"/>
      <c r="NOS886" s="396"/>
      <c r="NOT886" s="396"/>
      <c r="NOU886" s="396"/>
      <c r="NOV886" s="396"/>
      <c r="NOW886" s="396"/>
      <c r="NOX886" s="396"/>
      <c r="NOY886" s="396"/>
      <c r="NOZ886" s="396"/>
      <c r="NPA886" s="396"/>
      <c r="NPB886" s="396"/>
      <c r="NPC886" s="396"/>
      <c r="NPD886" s="396"/>
      <c r="NPE886" s="396"/>
      <c r="NPF886" s="396"/>
      <c r="NPG886" s="396"/>
      <c r="NPH886" s="396"/>
      <c r="NPI886" s="396"/>
      <c r="NPJ886" s="396"/>
      <c r="NPK886" s="396"/>
      <c r="NPL886" s="396"/>
      <c r="NPM886" s="396"/>
      <c r="NPN886" s="396"/>
      <c r="NPO886" s="396"/>
      <c r="NPP886" s="396"/>
      <c r="NPQ886" s="396"/>
      <c r="NPR886" s="396"/>
      <c r="NPS886" s="396"/>
      <c r="NPT886" s="396"/>
      <c r="NPU886" s="396"/>
      <c r="NPV886" s="396"/>
      <c r="NPW886" s="396"/>
      <c r="NPX886" s="396"/>
      <c r="NPY886" s="396"/>
      <c r="NPZ886" s="396"/>
      <c r="NQA886" s="396"/>
      <c r="NQB886" s="396"/>
      <c r="NQC886" s="396"/>
      <c r="NQD886" s="396"/>
      <c r="NQE886" s="396"/>
      <c r="NQF886" s="396"/>
      <c r="NQG886" s="396"/>
      <c r="NQH886" s="396"/>
      <c r="NQI886" s="396"/>
      <c r="NQJ886" s="396"/>
      <c r="NQK886" s="396"/>
      <c r="NQL886" s="396"/>
      <c r="NQM886" s="396"/>
      <c r="NQN886" s="396"/>
      <c r="NQO886" s="396"/>
      <c r="NQP886" s="396"/>
      <c r="NQQ886" s="396"/>
      <c r="NQR886" s="396"/>
      <c r="NQS886" s="396"/>
      <c r="NQT886" s="396"/>
      <c r="NQU886" s="396"/>
      <c r="NQV886" s="396"/>
      <c r="NQW886" s="396"/>
      <c r="NQX886" s="396"/>
      <c r="NQY886" s="396"/>
      <c r="NQZ886" s="396"/>
      <c r="NRA886" s="396"/>
      <c r="NRB886" s="396"/>
      <c r="NRC886" s="396"/>
      <c r="NRD886" s="396"/>
      <c r="NRE886" s="396"/>
      <c r="NRF886" s="396"/>
      <c r="NRG886" s="396"/>
      <c r="NRH886" s="396"/>
      <c r="NRI886" s="396"/>
      <c r="NRJ886" s="396"/>
      <c r="NRK886" s="396"/>
      <c r="NRL886" s="396"/>
      <c r="NRM886" s="396"/>
      <c r="NRN886" s="396"/>
      <c r="NRO886" s="396"/>
      <c r="NRP886" s="396"/>
      <c r="NRQ886" s="396"/>
      <c r="NRR886" s="396"/>
      <c r="NRS886" s="396"/>
      <c r="NRT886" s="396"/>
      <c r="NRU886" s="396"/>
      <c r="NRV886" s="396"/>
      <c r="NRW886" s="396"/>
      <c r="NRX886" s="396"/>
      <c r="NRY886" s="396"/>
      <c r="NRZ886" s="396"/>
      <c r="NSA886" s="396"/>
      <c r="NSB886" s="396"/>
      <c r="NSC886" s="396"/>
      <c r="NSD886" s="396"/>
      <c r="NSE886" s="396"/>
      <c r="NSF886" s="396"/>
      <c r="NSG886" s="396"/>
      <c r="NSH886" s="396"/>
      <c r="NSI886" s="396"/>
      <c r="NSJ886" s="396"/>
      <c r="NSK886" s="396"/>
      <c r="NSL886" s="396"/>
      <c r="NSM886" s="396"/>
      <c r="NSN886" s="396"/>
      <c r="NSO886" s="396"/>
      <c r="NSP886" s="396"/>
      <c r="NSQ886" s="396"/>
      <c r="NSR886" s="396"/>
      <c r="NSS886" s="396"/>
      <c r="NST886" s="396"/>
      <c r="NSU886" s="396"/>
      <c r="NSV886" s="396"/>
      <c r="NSW886" s="396"/>
      <c r="NSX886" s="396"/>
      <c r="NSY886" s="396"/>
      <c r="NSZ886" s="396"/>
      <c r="NTA886" s="396"/>
      <c r="NTB886" s="396"/>
      <c r="NTC886" s="396"/>
      <c r="NTD886" s="396"/>
      <c r="NTE886" s="396"/>
      <c r="NTF886" s="396"/>
      <c r="NTG886" s="396"/>
      <c r="NTH886" s="396"/>
      <c r="NTI886" s="396"/>
      <c r="NTJ886" s="396"/>
      <c r="NTK886" s="396"/>
      <c r="NTL886" s="396"/>
      <c r="NTM886" s="396"/>
      <c r="NTN886" s="396"/>
      <c r="NTO886" s="396"/>
      <c r="NTP886" s="396"/>
      <c r="NTQ886" s="396"/>
      <c r="NTR886" s="396"/>
      <c r="NTS886" s="396"/>
      <c r="NTT886" s="396"/>
      <c r="NTU886" s="396"/>
      <c r="NTV886" s="396"/>
      <c r="NTW886" s="396"/>
      <c r="NTX886" s="396"/>
      <c r="NTY886" s="396"/>
      <c r="NTZ886" s="396"/>
      <c r="NUA886" s="396"/>
      <c r="NUB886" s="396"/>
      <c r="NUC886" s="396"/>
      <c r="NUD886" s="396"/>
      <c r="NUE886" s="396"/>
      <c r="NUF886" s="396"/>
      <c r="NUG886" s="396"/>
      <c r="NUH886" s="396"/>
      <c r="NUI886" s="396"/>
      <c r="NUJ886" s="396"/>
      <c r="NUK886" s="396"/>
      <c r="NUL886" s="396"/>
      <c r="NUM886" s="396"/>
      <c r="NUN886" s="396"/>
      <c r="NUO886" s="396"/>
      <c r="NUP886" s="396"/>
      <c r="NUQ886" s="396"/>
      <c r="NUR886" s="396"/>
      <c r="NUS886" s="396"/>
      <c r="NUT886" s="396"/>
      <c r="NUU886" s="396"/>
      <c r="NUV886" s="396"/>
      <c r="NUW886" s="396"/>
      <c r="NUX886" s="396"/>
      <c r="NUY886" s="396"/>
      <c r="NUZ886" s="396"/>
      <c r="NVA886" s="396"/>
      <c r="NVB886" s="396"/>
      <c r="NVC886" s="396"/>
      <c r="NVD886" s="396"/>
      <c r="NVE886" s="396"/>
      <c r="NVF886" s="396"/>
      <c r="NVG886" s="396"/>
      <c r="NVH886" s="396"/>
      <c r="NVI886" s="396"/>
      <c r="NVJ886" s="396"/>
      <c r="NVK886" s="396"/>
      <c r="NVL886" s="396"/>
      <c r="NVM886" s="396"/>
      <c r="NVN886" s="396"/>
      <c r="NVO886" s="396"/>
      <c r="NVP886" s="396"/>
      <c r="NVQ886" s="396"/>
      <c r="NVR886" s="396"/>
      <c r="NVS886" s="396"/>
      <c r="NVT886" s="396"/>
      <c r="NVU886" s="396"/>
      <c r="NVV886" s="396"/>
      <c r="NVW886" s="396"/>
      <c r="NVX886" s="396"/>
      <c r="NVY886" s="396"/>
      <c r="NVZ886" s="396"/>
      <c r="NWA886" s="396"/>
      <c r="NWB886" s="396"/>
      <c r="NWC886" s="396"/>
      <c r="NWD886" s="396"/>
      <c r="NWE886" s="396"/>
      <c r="NWF886" s="396"/>
      <c r="NWG886" s="396"/>
      <c r="NWH886" s="396"/>
      <c r="NWI886" s="396"/>
      <c r="NWJ886" s="396"/>
      <c r="NWK886" s="396"/>
      <c r="NWL886" s="396"/>
      <c r="NWM886" s="396"/>
      <c r="NWN886" s="396"/>
      <c r="NWO886" s="396"/>
      <c r="NWP886" s="396"/>
      <c r="NWQ886" s="396"/>
      <c r="NWR886" s="396"/>
      <c r="NWS886" s="396"/>
      <c r="NWT886" s="396"/>
      <c r="NWU886" s="396"/>
      <c r="NWV886" s="396"/>
      <c r="NWW886" s="396"/>
      <c r="NWX886" s="396"/>
      <c r="NWY886" s="396"/>
      <c r="NWZ886" s="396"/>
      <c r="NXA886" s="396"/>
      <c r="NXB886" s="396"/>
      <c r="NXC886" s="396"/>
      <c r="NXD886" s="396"/>
      <c r="NXE886" s="396"/>
      <c r="NXF886" s="396"/>
      <c r="NXG886" s="396"/>
      <c r="NXH886" s="396"/>
      <c r="NXI886" s="396"/>
      <c r="NXJ886" s="396"/>
      <c r="NXK886" s="396"/>
      <c r="NXL886" s="396"/>
      <c r="NXM886" s="396"/>
      <c r="NXN886" s="396"/>
      <c r="NXO886" s="396"/>
      <c r="NXP886" s="396"/>
      <c r="NXQ886" s="396"/>
      <c r="NXR886" s="396"/>
      <c r="NXS886" s="396"/>
      <c r="NXT886" s="396"/>
      <c r="NXU886" s="396"/>
      <c r="NXV886" s="396"/>
      <c r="NXW886" s="396"/>
      <c r="NXX886" s="396"/>
      <c r="NXY886" s="396"/>
      <c r="NXZ886" s="396"/>
      <c r="NYA886" s="396"/>
      <c r="NYB886" s="396"/>
      <c r="NYC886" s="396"/>
      <c r="NYD886" s="396"/>
      <c r="NYE886" s="396"/>
      <c r="NYF886" s="396"/>
      <c r="NYG886" s="396"/>
      <c r="NYH886" s="396"/>
      <c r="NYI886" s="396"/>
      <c r="NYJ886" s="396"/>
      <c r="NYK886" s="396"/>
      <c r="NYL886" s="396"/>
      <c r="NYM886" s="396"/>
      <c r="NYN886" s="396"/>
      <c r="NYO886" s="396"/>
      <c r="NYP886" s="396"/>
      <c r="NYQ886" s="396"/>
      <c r="NYR886" s="396"/>
      <c r="NYS886" s="396"/>
      <c r="NYT886" s="396"/>
      <c r="NYU886" s="396"/>
      <c r="NYV886" s="396"/>
      <c r="NYW886" s="396"/>
      <c r="NYX886" s="396"/>
      <c r="NYY886" s="396"/>
      <c r="NYZ886" s="396"/>
      <c r="NZA886" s="396"/>
      <c r="NZB886" s="396"/>
      <c r="NZC886" s="396"/>
      <c r="NZD886" s="396"/>
      <c r="NZE886" s="396"/>
      <c r="NZF886" s="396"/>
      <c r="NZG886" s="396"/>
      <c r="NZH886" s="396"/>
      <c r="NZI886" s="396"/>
      <c r="NZJ886" s="396"/>
      <c r="NZK886" s="396"/>
      <c r="NZL886" s="396"/>
      <c r="NZM886" s="396"/>
      <c r="NZN886" s="396"/>
      <c r="NZO886" s="396"/>
      <c r="NZP886" s="396"/>
      <c r="NZQ886" s="396"/>
      <c r="NZR886" s="396"/>
      <c r="NZS886" s="396"/>
      <c r="NZT886" s="396"/>
      <c r="NZU886" s="396"/>
      <c r="NZV886" s="396"/>
      <c r="NZW886" s="396"/>
      <c r="NZX886" s="396"/>
      <c r="NZY886" s="396"/>
      <c r="NZZ886" s="396"/>
      <c r="OAA886" s="396"/>
      <c r="OAB886" s="396"/>
      <c r="OAC886" s="396"/>
      <c r="OAD886" s="396"/>
      <c r="OAE886" s="396"/>
      <c r="OAF886" s="396"/>
      <c r="OAG886" s="396"/>
      <c r="OAH886" s="396"/>
      <c r="OAI886" s="396"/>
      <c r="OAJ886" s="396"/>
      <c r="OAK886" s="396"/>
      <c r="OAL886" s="396"/>
      <c r="OAM886" s="396"/>
      <c r="OAN886" s="396"/>
      <c r="OAO886" s="396"/>
      <c r="OAP886" s="396"/>
      <c r="OAQ886" s="396"/>
      <c r="OAR886" s="396"/>
      <c r="OAS886" s="396"/>
      <c r="OAT886" s="396"/>
      <c r="OAU886" s="396"/>
      <c r="OAV886" s="396"/>
      <c r="OAW886" s="396"/>
      <c r="OAX886" s="396"/>
      <c r="OAY886" s="396"/>
      <c r="OAZ886" s="396"/>
      <c r="OBA886" s="396"/>
      <c r="OBB886" s="396"/>
      <c r="OBC886" s="396"/>
      <c r="OBD886" s="396"/>
      <c r="OBE886" s="396"/>
      <c r="OBF886" s="396"/>
      <c r="OBG886" s="396"/>
      <c r="OBH886" s="396"/>
      <c r="OBI886" s="396"/>
      <c r="OBJ886" s="396"/>
      <c r="OBK886" s="396"/>
      <c r="OBL886" s="396"/>
      <c r="OBM886" s="396"/>
      <c r="OBN886" s="396"/>
      <c r="OBO886" s="396"/>
      <c r="OBP886" s="396"/>
      <c r="OBQ886" s="396"/>
      <c r="OBR886" s="396"/>
      <c r="OBS886" s="396"/>
      <c r="OBT886" s="396"/>
      <c r="OBU886" s="396"/>
      <c r="OBV886" s="396"/>
      <c r="OBW886" s="396"/>
      <c r="OBX886" s="396"/>
      <c r="OBY886" s="396"/>
      <c r="OBZ886" s="396"/>
      <c r="OCA886" s="396"/>
      <c r="OCB886" s="396"/>
      <c r="OCC886" s="396"/>
      <c r="OCD886" s="396"/>
      <c r="OCE886" s="396"/>
      <c r="OCF886" s="396"/>
      <c r="OCG886" s="396"/>
      <c r="OCH886" s="396"/>
      <c r="OCI886" s="396"/>
      <c r="OCJ886" s="396"/>
      <c r="OCK886" s="396"/>
      <c r="OCL886" s="396"/>
      <c r="OCM886" s="396"/>
      <c r="OCN886" s="396"/>
      <c r="OCO886" s="396"/>
      <c r="OCP886" s="396"/>
      <c r="OCQ886" s="396"/>
      <c r="OCR886" s="396"/>
      <c r="OCS886" s="396"/>
      <c r="OCT886" s="396"/>
      <c r="OCU886" s="396"/>
      <c r="OCV886" s="396"/>
      <c r="OCW886" s="396"/>
      <c r="OCX886" s="396"/>
      <c r="OCY886" s="396"/>
      <c r="OCZ886" s="396"/>
      <c r="ODA886" s="396"/>
      <c r="ODB886" s="396"/>
      <c r="ODC886" s="396"/>
      <c r="ODD886" s="396"/>
      <c r="ODE886" s="396"/>
      <c r="ODF886" s="396"/>
      <c r="ODG886" s="396"/>
      <c r="ODH886" s="396"/>
      <c r="ODI886" s="396"/>
      <c r="ODJ886" s="396"/>
      <c r="ODK886" s="396"/>
      <c r="ODL886" s="396"/>
      <c r="ODM886" s="396"/>
      <c r="ODN886" s="396"/>
      <c r="ODO886" s="396"/>
      <c r="ODP886" s="396"/>
      <c r="ODQ886" s="396"/>
      <c r="ODR886" s="396"/>
      <c r="ODS886" s="396"/>
      <c r="ODT886" s="396"/>
      <c r="ODU886" s="396"/>
      <c r="ODV886" s="396"/>
      <c r="ODW886" s="396"/>
      <c r="ODX886" s="396"/>
      <c r="ODY886" s="396"/>
      <c r="ODZ886" s="396"/>
      <c r="OEA886" s="396"/>
      <c r="OEB886" s="396"/>
      <c r="OEC886" s="396"/>
      <c r="OED886" s="396"/>
      <c r="OEE886" s="396"/>
      <c r="OEF886" s="396"/>
      <c r="OEG886" s="396"/>
      <c r="OEH886" s="396"/>
      <c r="OEI886" s="396"/>
      <c r="OEJ886" s="396"/>
      <c r="OEK886" s="396"/>
      <c r="OEL886" s="396"/>
      <c r="OEM886" s="396"/>
      <c r="OEN886" s="396"/>
      <c r="OEO886" s="396"/>
      <c r="OEP886" s="396"/>
      <c r="OEQ886" s="396"/>
      <c r="OER886" s="396"/>
      <c r="OES886" s="396"/>
      <c r="OET886" s="396"/>
      <c r="OEU886" s="396"/>
      <c r="OEV886" s="396"/>
      <c r="OEW886" s="396"/>
      <c r="OEX886" s="396"/>
      <c r="OEY886" s="396"/>
      <c r="OEZ886" s="396"/>
      <c r="OFA886" s="396"/>
      <c r="OFB886" s="396"/>
      <c r="OFC886" s="396"/>
      <c r="OFD886" s="396"/>
      <c r="OFE886" s="396"/>
      <c r="OFF886" s="396"/>
      <c r="OFG886" s="396"/>
      <c r="OFH886" s="396"/>
      <c r="OFI886" s="396"/>
      <c r="OFJ886" s="396"/>
      <c r="OFK886" s="396"/>
      <c r="OFL886" s="396"/>
      <c r="OFM886" s="396"/>
      <c r="OFN886" s="396"/>
      <c r="OFO886" s="396"/>
      <c r="OFP886" s="396"/>
      <c r="OFQ886" s="396"/>
      <c r="OFR886" s="396"/>
      <c r="OFS886" s="396"/>
      <c r="OFT886" s="396"/>
      <c r="OFU886" s="396"/>
      <c r="OFV886" s="396"/>
      <c r="OFW886" s="396"/>
      <c r="OFX886" s="396"/>
      <c r="OFY886" s="396"/>
      <c r="OFZ886" s="396"/>
      <c r="OGA886" s="396"/>
      <c r="OGB886" s="396"/>
      <c r="OGC886" s="396"/>
      <c r="OGD886" s="396"/>
      <c r="OGE886" s="396"/>
      <c r="OGF886" s="396"/>
      <c r="OGG886" s="396"/>
      <c r="OGH886" s="396"/>
      <c r="OGI886" s="396"/>
      <c r="OGJ886" s="396"/>
      <c r="OGK886" s="396"/>
      <c r="OGL886" s="396"/>
      <c r="OGM886" s="396"/>
      <c r="OGN886" s="396"/>
      <c r="OGO886" s="396"/>
      <c r="OGP886" s="396"/>
      <c r="OGQ886" s="396"/>
      <c r="OGR886" s="396"/>
      <c r="OGS886" s="396"/>
      <c r="OGT886" s="396"/>
      <c r="OGU886" s="396"/>
      <c r="OGV886" s="396"/>
      <c r="OGW886" s="396"/>
      <c r="OGX886" s="396"/>
      <c r="OGY886" s="396"/>
      <c r="OGZ886" s="396"/>
      <c r="OHA886" s="396"/>
      <c r="OHB886" s="396"/>
      <c r="OHC886" s="396"/>
      <c r="OHD886" s="396"/>
      <c r="OHE886" s="396"/>
      <c r="OHF886" s="396"/>
      <c r="OHG886" s="396"/>
      <c r="OHH886" s="396"/>
      <c r="OHI886" s="396"/>
      <c r="OHJ886" s="396"/>
      <c r="OHK886" s="396"/>
      <c r="OHL886" s="396"/>
      <c r="OHM886" s="396"/>
      <c r="OHN886" s="396"/>
      <c r="OHO886" s="396"/>
      <c r="OHP886" s="396"/>
      <c r="OHQ886" s="396"/>
      <c r="OHR886" s="396"/>
      <c r="OHS886" s="396"/>
      <c r="OHT886" s="396"/>
      <c r="OHU886" s="396"/>
      <c r="OHV886" s="396"/>
      <c r="OHW886" s="396"/>
      <c r="OHX886" s="396"/>
      <c r="OHY886" s="396"/>
      <c r="OHZ886" s="396"/>
      <c r="OIA886" s="396"/>
      <c r="OIB886" s="396"/>
      <c r="OIC886" s="396"/>
      <c r="OID886" s="396"/>
      <c r="OIE886" s="396"/>
      <c r="OIF886" s="396"/>
      <c r="OIG886" s="396"/>
      <c r="OIH886" s="396"/>
      <c r="OII886" s="396"/>
      <c r="OIJ886" s="396"/>
      <c r="OIK886" s="396"/>
      <c r="OIL886" s="396"/>
      <c r="OIM886" s="396"/>
      <c r="OIN886" s="396"/>
      <c r="OIO886" s="396"/>
      <c r="OIP886" s="396"/>
      <c r="OIQ886" s="396"/>
      <c r="OIR886" s="396"/>
      <c r="OIS886" s="396"/>
      <c r="OIT886" s="396"/>
      <c r="OIU886" s="396"/>
      <c r="OIV886" s="396"/>
      <c r="OIW886" s="396"/>
      <c r="OIX886" s="396"/>
      <c r="OIY886" s="396"/>
      <c r="OIZ886" s="396"/>
      <c r="OJA886" s="396"/>
      <c r="OJB886" s="396"/>
      <c r="OJC886" s="396"/>
      <c r="OJD886" s="396"/>
      <c r="OJE886" s="396"/>
      <c r="OJF886" s="396"/>
      <c r="OJG886" s="396"/>
      <c r="OJH886" s="396"/>
      <c r="OJI886" s="396"/>
      <c r="OJJ886" s="396"/>
      <c r="OJK886" s="396"/>
      <c r="OJL886" s="396"/>
      <c r="OJM886" s="396"/>
      <c r="OJN886" s="396"/>
      <c r="OJO886" s="396"/>
      <c r="OJP886" s="396"/>
      <c r="OJQ886" s="396"/>
      <c r="OJR886" s="396"/>
      <c r="OJS886" s="396"/>
      <c r="OJT886" s="396"/>
      <c r="OJU886" s="396"/>
      <c r="OJV886" s="396"/>
      <c r="OJW886" s="396"/>
      <c r="OJX886" s="396"/>
      <c r="OJY886" s="396"/>
      <c r="OJZ886" s="396"/>
      <c r="OKA886" s="396"/>
      <c r="OKB886" s="396"/>
      <c r="OKC886" s="396"/>
      <c r="OKD886" s="396"/>
      <c r="OKE886" s="396"/>
      <c r="OKF886" s="396"/>
      <c r="OKG886" s="396"/>
      <c r="OKH886" s="396"/>
      <c r="OKI886" s="396"/>
      <c r="OKJ886" s="396"/>
      <c r="OKK886" s="396"/>
      <c r="OKL886" s="396"/>
      <c r="OKM886" s="396"/>
      <c r="OKN886" s="396"/>
      <c r="OKO886" s="396"/>
      <c r="OKP886" s="396"/>
      <c r="OKQ886" s="396"/>
      <c r="OKR886" s="396"/>
      <c r="OKS886" s="396"/>
      <c r="OKT886" s="396"/>
      <c r="OKU886" s="396"/>
      <c r="OKV886" s="396"/>
      <c r="OKW886" s="396"/>
      <c r="OKX886" s="396"/>
      <c r="OKY886" s="396"/>
      <c r="OKZ886" s="396"/>
      <c r="OLA886" s="396"/>
      <c r="OLB886" s="396"/>
      <c r="OLC886" s="396"/>
      <c r="OLD886" s="396"/>
      <c r="OLE886" s="396"/>
      <c r="OLF886" s="396"/>
      <c r="OLG886" s="396"/>
      <c r="OLH886" s="396"/>
      <c r="OLI886" s="396"/>
      <c r="OLJ886" s="396"/>
      <c r="OLK886" s="396"/>
      <c r="OLL886" s="396"/>
      <c r="OLM886" s="396"/>
      <c r="OLN886" s="396"/>
      <c r="OLO886" s="396"/>
      <c r="OLP886" s="396"/>
      <c r="OLQ886" s="396"/>
      <c r="OLR886" s="396"/>
      <c r="OLS886" s="396"/>
      <c r="OLT886" s="396"/>
      <c r="OLU886" s="396"/>
      <c r="OLV886" s="396"/>
      <c r="OLW886" s="396"/>
      <c r="OLX886" s="396"/>
      <c r="OLY886" s="396"/>
      <c r="OLZ886" s="396"/>
      <c r="OMA886" s="396"/>
      <c r="OMB886" s="396"/>
      <c r="OMC886" s="396"/>
      <c r="OMD886" s="396"/>
      <c r="OME886" s="396"/>
      <c r="OMF886" s="396"/>
      <c r="OMG886" s="396"/>
      <c r="OMH886" s="396"/>
      <c r="OMI886" s="396"/>
      <c r="OMJ886" s="396"/>
      <c r="OMK886" s="396"/>
      <c r="OML886" s="396"/>
      <c r="OMM886" s="396"/>
      <c r="OMN886" s="396"/>
      <c r="OMO886" s="396"/>
      <c r="OMP886" s="396"/>
      <c r="OMQ886" s="396"/>
      <c r="OMR886" s="396"/>
      <c r="OMS886" s="396"/>
      <c r="OMT886" s="396"/>
      <c r="OMU886" s="396"/>
      <c r="OMV886" s="396"/>
      <c r="OMW886" s="396"/>
      <c r="OMX886" s="396"/>
      <c r="OMY886" s="396"/>
      <c r="OMZ886" s="396"/>
      <c r="ONA886" s="396"/>
      <c r="ONB886" s="396"/>
      <c r="ONC886" s="396"/>
      <c r="OND886" s="396"/>
      <c r="ONE886" s="396"/>
      <c r="ONF886" s="396"/>
      <c r="ONG886" s="396"/>
      <c r="ONH886" s="396"/>
      <c r="ONI886" s="396"/>
      <c r="ONJ886" s="396"/>
      <c r="ONK886" s="396"/>
      <c r="ONL886" s="396"/>
      <c r="ONM886" s="396"/>
      <c r="ONN886" s="396"/>
      <c r="ONO886" s="396"/>
      <c r="ONP886" s="396"/>
      <c r="ONQ886" s="396"/>
      <c r="ONR886" s="396"/>
      <c r="ONS886" s="396"/>
      <c r="ONT886" s="396"/>
      <c r="ONU886" s="396"/>
      <c r="ONV886" s="396"/>
      <c r="ONW886" s="396"/>
      <c r="ONX886" s="396"/>
      <c r="ONY886" s="396"/>
      <c r="ONZ886" s="396"/>
      <c r="OOA886" s="396"/>
      <c r="OOB886" s="396"/>
      <c r="OOC886" s="396"/>
      <c r="OOD886" s="396"/>
      <c r="OOE886" s="396"/>
      <c r="OOF886" s="396"/>
      <c r="OOG886" s="396"/>
      <c r="OOH886" s="396"/>
      <c r="OOI886" s="396"/>
      <c r="OOJ886" s="396"/>
      <c r="OOK886" s="396"/>
      <c r="OOL886" s="396"/>
      <c r="OOM886" s="396"/>
      <c r="OON886" s="396"/>
      <c r="OOO886" s="396"/>
      <c r="OOP886" s="396"/>
      <c r="OOQ886" s="396"/>
      <c r="OOR886" s="396"/>
      <c r="OOS886" s="396"/>
      <c r="OOT886" s="396"/>
      <c r="OOU886" s="396"/>
      <c r="OOV886" s="396"/>
      <c r="OOW886" s="396"/>
      <c r="OOX886" s="396"/>
      <c r="OOY886" s="396"/>
      <c r="OOZ886" s="396"/>
      <c r="OPA886" s="396"/>
      <c r="OPB886" s="396"/>
      <c r="OPC886" s="396"/>
      <c r="OPD886" s="396"/>
      <c r="OPE886" s="396"/>
      <c r="OPF886" s="396"/>
      <c r="OPG886" s="396"/>
      <c r="OPH886" s="396"/>
      <c r="OPI886" s="396"/>
      <c r="OPJ886" s="396"/>
      <c r="OPK886" s="396"/>
      <c r="OPL886" s="396"/>
      <c r="OPM886" s="396"/>
      <c r="OPN886" s="396"/>
      <c r="OPO886" s="396"/>
      <c r="OPP886" s="396"/>
      <c r="OPQ886" s="396"/>
      <c r="OPR886" s="396"/>
      <c r="OPS886" s="396"/>
      <c r="OPT886" s="396"/>
      <c r="OPU886" s="396"/>
      <c r="OPV886" s="396"/>
      <c r="OPW886" s="396"/>
      <c r="OPX886" s="396"/>
      <c r="OPY886" s="396"/>
      <c r="OPZ886" s="396"/>
      <c r="OQA886" s="396"/>
      <c r="OQB886" s="396"/>
      <c r="OQC886" s="396"/>
      <c r="OQD886" s="396"/>
      <c r="OQE886" s="396"/>
      <c r="OQF886" s="396"/>
      <c r="OQG886" s="396"/>
      <c r="OQH886" s="396"/>
      <c r="OQI886" s="396"/>
      <c r="OQJ886" s="396"/>
      <c r="OQK886" s="396"/>
      <c r="OQL886" s="396"/>
      <c r="OQM886" s="396"/>
      <c r="OQN886" s="396"/>
      <c r="OQO886" s="396"/>
      <c r="OQP886" s="396"/>
      <c r="OQQ886" s="396"/>
      <c r="OQR886" s="396"/>
      <c r="OQS886" s="396"/>
      <c r="OQT886" s="396"/>
      <c r="OQU886" s="396"/>
      <c r="OQV886" s="396"/>
      <c r="OQW886" s="396"/>
      <c r="OQX886" s="396"/>
      <c r="OQY886" s="396"/>
      <c r="OQZ886" s="396"/>
      <c r="ORA886" s="396"/>
      <c r="ORB886" s="396"/>
      <c r="ORC886" s="396"/>
      <c r="ORD886" s="396"/>
      <c r="ORE886" s="396"/>
      <c r="ORF886" s="396"/>
      <c r="ORG886" s="396"/>
      <c r="ORH886" s="396"/>
      <c r="ORI886" s="396"/>
      <c r="ORJ886" s="396"/>
      <c r="ORK886" s="396"/>
      <c r="ORL886" s="396"/>
      <c r="ORM886" s="396"/>
      <c r="ORN886" s="396"/>
      <c r="ORO886" s="396"/>
      <c r="ORP886" s="396"/>
      <c r="ORQ886" s="396"/>
      <c r="ORR886" s="396"/>
      <c r="ORS886" s="396"/>
      <c r="ORT886" s="396"/>
      <c r="ORU886" s="396"/>
      <c r="ORV886" s="396"/>
      <c r="ORW886" s="396"/>
      <c r="ORX886" s="396"/>
      <c r="ORY886" s="396"/>
      <c r="ORZ886" s="396"/>
      <c r="OSA886" s="396"/>
      <c r="OSB886" s="396"/>
      <c r="OSC886" s="396"/>
      <c r="OSD886" s="396"/>
      <c r="OSE886" s="396"/>
      <c r="OSF886" s="396"/>
      <c r="OSG886" s="396"/>
      <c r="OSH886" s="396"/>
      <c r="OSI886" s="396"/>
      <c r="OSJ886" s="396"/>
      <c r="OSK886" s="396"/>
      <c r="OSL886" s="396"/>
      <c r="OSM886" s="396"/>
      <c r="OSN886" s="396"/>
      <c r="OSO886" s="396"/>
      <c r="OSP886" s="396"/>
      <c r="OSQ886" s="396"/>
      <c r="OSR886" s="396"/>
      <c r="OSS886" s="396"/>
      <c r="OST886" s="396"/>
      <c r="OSU886" s="396"/>
      <c r="OSV886" s="396"/>
      <c r="OSW886" s="396"/>
      <c r="OSX886" s="396"/>
      <c r="OSY886" s="396"/>
      <c r="OSZ886" s="396"/>
      <c r="OTA886" s="396"/>
      <c r="OTB886" s="396"/>
      <c r="OTC886" s="396"/>
      <c r="OTD886" s="396"/>
      <c r="OTE886" s="396"/>
      <c r="OTF886" s="396"/>
      <c r="OTG886" s="396"/>
      <c r="OTH886" s="396"/>
      <c r="OTI886" s="396"/>
      <c r="OTJ886" s="396"/>
      <c r="OTK886" s="396"/>
      <c r="OTL886" s="396"/>
      <c r="OTM886" s="396"/>
      <c r="OTN886" s="396"/>
      <c r="OTO886" s="396"/>
      <c r="OTP886" s="396"/>
      <c r="OTQ886" s="396"/>
      <c r="OTR886" s="396"/>
      <c r="OTS886" s="396"/>
      <c r="OTT886" s="396"/>
      <c r="OTU886" s="396"/>
      <c r="OTV886" s="396"/>
      <c r="OTW886" s="396"/>
      <c r="OTX886" s="396"/>
      <c r="OTY886" s="396"/>
      <c r="OTZ886" s="396"/>
      <c r="OUA886" s="396"/>
      <c r="OUB886" s="396"/>
      <c r="OUC886" s="396"/>
      <c r="OUD886" s="396"/>
      <c r="OUE886" s="396"/>
      <c r="OUF886" s="396"/>
      <c r="OUG886" s="396"/>
      <c r="OUH886" s="396"/>
      <c r="OUI886" s="396"/>
      <c r="OUJ886" s="396"/>
      <c r="OUK886" s="396"/>
      <c r="OUL886" s="396"/>
      <c r="OUM886" s="396"/>
      <c r="OUN886" s="396"/>
      <c r="OUO886" s="396"/>
      <c r="OUP886" s="396"/>
      <c r="OUQ886" s="396"/>
      <c r="OUR886" s="396"/>
      <c r="OUS886" s="396"/>
      <c r="OUT886" s="396"/>
      <c r="OUU886" s="396"/>
      <c r="OUV886" s="396"/>
      <c r="OUW886" s="396"/>
      <c r="OUX886" s="396"/>
      <c r="OUY886" s="396"/>
      <c r="OUZ886" s="396"/>
      <c r="OVA886" s="396"/>
      <c r="OVB886" s="396"/>
      <c r="OVC886" s="396"/>
      <c r="OVD886" s="396"/>
      <c r="OVE886" s="396"/>
      <c r="OVF886" s="396"/>
      <c r="OVG886" s="396"/>
      <c r="OVH886" s="396"/>
      <c r="OVI886" s="396"/>
      <c r="OVJ886" s="396"/>
      <c r="OVK886" s="396"/>
      <c r="OVL886" s="396"/>
      <c r="OVM886" s="396"/>
      <c r="OVN886" s="396"/>
      <c r="OVO886" s="396"/>
      <c r="OVP886" s="396"/>
      <c r="OVQ886" s="396"/>
      <c r="OVR886" s="396"/>
      <c r="OVS886" s="396"/>
      <c r="OVT886" s="396"/>
      <c r="OVU886" s="396"/>
      <c r="OVV886" s="396"/>
      <c r="OVW886" s="396"/>
      <c r="OVX886" s="396"/>
      <c r="OVY886" s="396"/>
      <c r="OVZ886" s="396"/>
      <c r="OWA886" s="396"/>
      <c r="OWB886" s="396"/>
      <c r="OWC886" s="396"/>
      <c r="OWD886" s="396"/>
      <c r="OWE886" s="396"/>
      <c r="OWF886" s="396"/>
      <c r="OWG886" s="396"/>
      <c r="OWH886" s="396"/>
      <c r="OWI886" s="396"/>
      <c r="OWJ886" s="396"/>
      <c r="OWK886" s="396"/>
      <c r="OWL886" s="396"/>
      <c r="OWM886" s="396"/>
      <c r="OWN886" s="396"/>
      <c r="OWO886" s="396"/>
      <c r="OWP886" s="396"/>
      <c r="OWQ886" s="396"/>
      <c r="OWR886" s="396"/>
      <c r="OWS886" s="396"/>
      <c r="OWT886" s="396"/>
      <c r="OWU886" s="396"/>
      <c r="OWV886" s="396"/>
      <c r="OWW886" s="396"/>
      <c r="OWX886" s="396"/>
      <c r="OWY886" s="396"/>
      <c r="OWZ886" s="396"/>
      <c r="OXA886" s="396"/>
      <c r="OXB886" s="396"/>
      <c r="OXC886" s="396"/>
      <c r="OXD886" s="396"/>
      <c r="OXE886" s="396"/>
      <c r="OXF886" s="396"/>
      <c r="OXG886" s="396"/>
      <c r="OXH886" s="396"/>
      <c r="OXI886" s="396"/>
      <c r="OXJ886" s="396"/>
      <c r="OXK886" s="396"/>
      <c r="OXL886" s="396"/>
      <c r="OXM886" s="396"/>
      <c r="OXN886" s="396"/>
      <c r="OXO886" s="396"/>
      <c r="OXP886" s="396"/>
      <c r="OXQ886" s="396"/>
      <c r="OXR886" s="396"/>
      <c r="OXS886" s="396"/>
      <c r="OXT886" s="396"/>
      <c r="OXU886" s="396"/>
      <c r="OXV886" s="396"/>
      <c r="OXW886" s="396"/>
      <c r="OXX886" s="396"/>
      <c r="OXY886" s="396"/>
      <c r="OXZ886" s="396"/>
      <c r="OYA886" s="396"/>
      <c r="OYB886" s="396"/>
      <c r="OYC886" s="396"/>
      <c r="OYD886" s="396"/>
      <c r="OYE886" s="396"/>
      <c r="OYF886" s="396"/>
      <c r="OYG886" s="396"/>
      <c r="OYH886" s="396"/>
      <c r="OYI886" s="396"/>
      <c r="OYJ886" s="396"/>
      <c r="OYK886" s="396"/>
      <c r="OYL886" s="396"/>
      <c r="OYM886" s="396"/>
      <c r="OYN886" s="396"/>
      <c r="OYO886" s="396"/>
      <c r="OYP886" s="396"/>
      <c r="OYQ886" s="396"/>
      <c r="OYR886" s="396"/>
      <c r="OYS886" s="396"/>
      <c r="OYT886" s="396"/>
      <c r="OYU886" s="396"/>
      <c r="OYV886" s="396"/>
      <c r="OYW886" s="396"/>
      <c r="OYX886" s="396"/>
      <c r="OYY886" s="396"/>
      <c r="OYZ886" s="396"/>
      <c r="OZA886" s="396"/>
      <c r="OZB886" s="396"/>
      <c r="OZC886" s="396"/>
      <c r="OZD886" s="396"/>
      <c r="OZE886" s="396"/>
      <c r="OZF886" s="396"/>
      <c r="OZG886" s="396"/>
      <c r="OZH886" s="396"/>
      <c r="OZI886" s="396"/>
      <c r="OZJ886" s="396"/>
      <c r="OZK886" s="396"/>
      <c r="OZL886" s="396"/>
      <c r="OZM886" s="396"/>
      <c r="OZN886" s="396"/>
      <c r="OZO886" s="396"/>
      <c r="OZP886" s="396"/>
      <c r="OZQ886" s="396"/>
      <c r="OZR886" s="396"/>
      <c r="OZS886" s="396"/>
      <c r="OZT886" s="396"/>
      <c r="OZU886" s="396"/>
      <c r="OZV886" s="396"/>
      <c r="OZW886" s="396"/>
      <c r="OZX886" s="396"/>
      <c r="OZY886" s="396"/>
      <c r="OZZ886" s="396"/>
      <c r="PAA886" s="396"/>
      <c r="PAB886" s="396"/>
      <c r="PAC886" s="396"/>
      <c r="PAD886" s="396"/>
      <c r="PAE886" s="396"/>
      <c r="PAF886" s="396"/>
      <c r="PAG886" s="396"/>
      <c r="PAH886" s="396"/>
      <c r="PAI886" s="396"/>
      <c r="PAJ886" s="396"/>
      <c r="PAK886" s="396"/>
      <c r="PAL886" s="396"/>
      <c r="PAM886" s="396"/>
      <c r="PAN886" s="396"/>
      <c r="PAO886" s="396"/>
      <c r="PAP886" s="396"/>
      <c r="PAQ886" s="396"/>
      <c r="PAR886" s="396"/>
      <c r="PAS886" s="396"/>
      <c r="PAT886" s="396"/>
      <c r="PAU886" s="396"/>
      <c r="PAV886" s="396"/>
      <c r="PAW886" s="396"/>
      <c r="PAX886" s="396"/>
      <c r="PAY886" s="396"/>
      <c r="PAZ886" s="396"/>
      <c r="PBA886" s="396"/>
      <c r="PBB886" s="396"/>
      <c r="PBC886" s="396"/>
      <c r="PBD886" s="396"/>
      <c r="PBE886" s="396"/>
      <c r="PBF886" s="396"/>
      <c r="PBG886" s="396"/>
      <c r="PBH886" s="396"/>
      <c r="PBI886" s="396"/>
      <c r="PBJ886" s="396"/>
      <c r="PBK886" s="396"/>
      <c r="PBL886" s="396"/>
      <c r="PBM886" s="396"/>
      <c r="PBN886" s="396"/>
      <c r="PBO886" s="396"/>
      <c r="PBP886" s="396"/>
      <c r="PBQ886" s="396"/>
      <c r="PBR886" s="396"/>
      <c r="PBS886" s="396"/>
      <c r="PBT886" s="396"/>
      <c r="PBU886" s="396"/>
      <c r="PBV886" s="396"/>
      <c r="PBW886" s="396"/>
      <c r="PBX886" s="396"/>
      <c r="PBY886" s="396"/>
      <c r="PBZ886" s="396"/>
      <c r="PCA886" s="396"/>
      <c r="PCB886" s="396"/>
      <c r="PCC886" s="396"/>
      <c r="PCD886" s="396"/>
      <c r="PCE886" s="396"/>
      <c r="PCF886" s="396"/>
      <c r="PCG886" s="396"/>
      <c r="PCH886" s="396"/>
      <c r="PCI886" s="396"/>
      <c r="PCJ886" s="396"/>
      <c r="PCK886" s="396"/>
      <c r="PCL886" s="396"/>
      <c r="PCM886" s="396"/>
      <c r="PCN886" s="396"/>
      <c r="PCO886" s="396"/>
      <c r="PCP886" s="396"/>
      <c r="PCQ886" s="396"/>
      <c r="PCR886" s="396"/>
      <c r="PCS886" s="396"/>
      <c r="PCT886" s="396"/>
      <c r="PCU886" s="396"/>
      <c r="PCV886" s="396"/>
      <c r="PCW886" s="396"/>
      <c r="PCX886" s="396"/>
      <c r="PCY886" s="396"/>
      <c r="PCZ886" s="396"/>
      <c r="PDA886" s="396"/>
      <c r="PDB886" s="396"/>
      <c r="PDC886" s="396"/>
      <c r="PDD886" s="396"/>
      <c r="PDE886" s="396"/>
      <c r="PDF886" s="396"/>
      <c r="PDG886" s="396"/>
      <c r="PDH886" s="396"/>
      <c r="PDI886" s="396"/>
      <c r="PDJ886" s="396"/>
      <c r="PDK886" s="396"/>
      <c r="PDL886" s="396"/>
      <c r="PDM886" s="396"/>
      <c r="PDN886" s="396"/>
      <c r="PDO886" s="396"/>
      <c r="PDP886" s="396"/>
      <c r="PDQ886" s="396"/>
      <c r="PDR886" s="396"/>
      <c r="PDS886" s="396"/>
      <c r="PDT886" s="396"/>
      <c r="PDU886" s="396"/>
      <c r="PDV886" s="396"/>
      <c r="PDW886" s="396"/>
      <c r="PDX886" s="396"/>
      <c r="PDY886" s="396"/>
      <c r="PDZ886" s="396"/>
      <c r="PEA886" s="396"/>
      <c r="PEB886" s="396"/>
      <c r="PEC886" s="396"/>
      <c r="PED886" s="396"/>
      <c r="PEE886" s="396"/>
      <c r="PEF886" s="396"/>
      <c r="PEG886" s="396"/>
      <c r="PEH886" s="396"/>
      <c r="PEI886" s="396"/>
      <c r="PEJ886" s="396"/>
      <c r="PEK886" s="396"/>
      <c r="PEL886" s="396"/>
      <c r="PEM886" s="396"/>
      <c r="PEN886" s="396"/>
      <c r="PEO886" s="396"/>
      <c r="PEP886" s="396"/>
      <c r="PEQ886" s="396"/>
      <c r="PER886" s="396"/>
      <c r="PES886" s="396"/>
      <c r="PET886" s="396"/>
      <c r="PEU886" s="396"/>
      <c r="PEV886" s="396"/>
      <c r="PEW886" s="396"/>
      <c r="PEX886" s="396"/>
      <c r="PEY886" s="396"/>
      <c r="PEZ886" s="396"/>
      <c r="PFA886" s="396"/>
      <c r="PFB886" s="396"/>
      <c r="PFC886" s="396"/>
      <c r="PFD886" s="396"/>
      <c r="PFE886" s="396"/>
      <c r="PFF886" s="396"/>
      <c r="PFG886" s="396"/>
      <c r="PFH886" s="396"/>
      <c r="PFI886" s="396"/>
      <c r="PFJ886" s="396"/>
      <c r="PFK886" s="396"/>
      <c r="PFL886" s="396"/>
      <c r="PFM886" s="396"/>
      <c r="PFN886" s="396"/>
      <c r="PFO886" s="396"/>
      <c r="PFP886" s="396"/>
      <c r="PFQ886" s="396"/>
      <c r="PFR886" s="396"/>
      <c r="PFS886" s="396"/>
      <c r="PFT886" s="396"/>
      <c r="PFU886" s="396"/>
      <c r="PFV886" s="396"/>
      <c r="PFW886" s="396"/>
      <c r="PFX886" s="396"/>
      <c r="PFY886" s="396"/>
      <c r="PFZ886" s="396"/>
      <c r="PGA886" s="396"/>
      <c r="PGB886" s="396"/>
      <c r="PGC886" s="396"/>
      <c r="PGD886" s="396"/>
      <c r="PGE886" s="396"/>
      <c r="PGF886" s="396"/>
      <c r="PGG886" s="396"/>
      <c r="PGH886" s="396"/>
      <c r="PGI886" s="396"/>
      <c r="PGJ886" s="396"/>
      <c r="PGK886" s="396"/>
      <c r="PGL886" s="396"/>
      <c r="PGM886" s="396"/>
      <c r="PGN886" s="396"/>
      <c r="PGO886" s="396"/>
      <c r="PGP886" s="396"/>
      <c r="PGQ886" s="396"/>
      <c r="PGR886" s="396"/>
      <c r="PGS886" s="396"/>
      <c r="PGT886" s="396"/>
      <c r="PGU886" s="396"/>
      <c r="PGV886" s="396"/>
      <c r="PGW886" s="396"/>
      <c r="PGX886" s="396"/>
      <c r="PGY886" s="396"/>
      <c r="PGZ886" s="396"/>
      <c r="PHA886" s="396"/>
      <c r="PHB886" s="396"/>
      <c r="PHC886" s="396"/>
      <c r="PHD886" s="396"/>
      <c r="PHE886" s="396"/>
      <c r="PHF886" s="396"/>
      <c r="PHG886" s="396"/>
      <c r="PHH886" s="396"/>
      <c r="PHI886" s="396"/>
      <c r="PHJ886" s="396"/>
      <c r="PHK886" s="396"/>
      <c r="PHL886" s="396"/>
      <c r="PHM886" s="396"/>
      <c r="PHN886" s="396"/>
      <c r="PHO886" s="396"/>
      <c r="PHP886" s="396"/>
      <c r="PHQ886" s="396"/>
      <c r="PHR886" s="396"/>
      <c r="PHS886" s="396"/>
      <c r="PHT886" s="396"/>
      <c r="PHU886" s="396"/>
      <c r="PHV886" s="396"/>
      <c r="PHW886" s="396"/>
      <c r="PHX886" s="396"/>
      <c r="PHY886" s="396"/>
      <c r="PHZ886" s="396"/>
      <c r="PIA886" s="396"/>
      <c r="PIB886" s="396"/>
      <c r="PIC886" s="396"/>
      <c r="PID886" s="396"/>
      <c r="PIE886" s="396"/>
      <c r="PIF886" s="396"/>
      <c r="PIG886" s="396"/>
      <c r="PIH886" s="396"/>
      <c r="PII886" s="396"/>
      <c r="PIJ886" s="396"/>
      <c r="PIK886" s="396"/>
      <c r="PIL886" s="396"/>
      <c r="PIM886" s="396"/>
      <c r="PIN886" s="396"/>
      <c r="PIO886" s="396"/>
      <c r="PIP886" s="396"/>
      <c r="PIQ886" s="396"/>
      <c r="PIR886" s="396"/>
      <c r="PIS886" s="396"/>
      <c r="PIT886" s="396"/>
      <c r="PIU886" s="396"/>
      <c r="PIV886" s="396"/>
      <c r="PIW886" s="396"/>
      <c r="PIX886" s="396"/>
      <c r="PIY886" s="396"/>
      <c r="PIZ886" s="396"/>
      <c r="PJA886" s="396"/>
      <c r="PJB886" s="396"/>
      <c r="PJC886" s="396"/>
      <c r="PJD886" s="396"/>
      <c r="PJE886" s="396"/>
      <c r="PJF886" s="396"/>
      <c r="PJG886" s="396"/>
      <c r="PJH886" s="396"/>
      <c r="PJI886" s="396"/>
      <c r="PJJ886" s="396"/>
      <c r="PJK886" s="396"/>
      <c r="PJL886" s="396"/>
      <c r="PJM886" s="396"/>
      <c r="PJN886" s="396"/>
      <c r="PJO886" s="396"/>
      <c r="PJP886" s="396"/>
      <c r="PJQ886" s="396"/>
      <c r="PJR886" s="396"/>
      <c r="PJS886" s="396"/>
      <c r="PJT886" s="396"/>
      <c r="PJU886" s="396"/>
      <c r="PJV886" s="396"/>
      <c r="PJW886" s="396"/>
      <c r="PJX886" s="396"/>
      <c r="PJY886" s="396"/>
      <c r="PJZ886" s="396"/>
      <c r="PKA886" s="396"/>
      <c r="PKB886" s="396"/>
      <c r="PKC886" s="396"/>
      <c r="PKD886" s="396"/>
      <c r="PKE886" s="396"/>
      <c r="PKF886" s="396"/>
      <c r="PKG886" s="396"/>
      <c r="PKH886" s="396"/>
      <c r="PKI886" s="396"/>
      <c r="PKJ886" s="396"/>
      <c r="PKK886" s="396"/>
      <c r="PKL886" s="396"/>
      <c r="PKM886" s="396"/>
      <c r="PKN886" s="396"/>
      <c r="PKO886" s="396"/>
      <c r="PKP886" s="396"/>
      <c r="PKQ886" s="396"/>
      <c r="PKR886" s="396"/>
      <c r="PKS886" s="396"/>
      <c r="PKT886" s="396"/>
      <c r="PKU886" s="396"/>
      <c r="PKV886" s="396"/>
      <c r="PKW886" s="396"/>
      <c r="PKX886" s="396"/>
      <c r="PKY886" s="396"/>
      <c r="PKZ886" s="396"/>
      <c r="PLA886" s="396"/>
      <c r="PLB886" s="396"/>
      <c r="PLC886" s="396"/>
      <c r="PLD886" s="396"/>
      <c r="PLE886" s="396"/>
      <c r="PLF886" s="396"/>
      <c r="PLG886" s="396"/>
      <c r="PLH886" s="396"/>
      <c r="PLI886" s="396"/>
      <c r="PLJ886" s="396"/>
      <c r="PLK886" s="396"/>
      <c r="PLL886" s="396"/>
      <c r="PLM886" s="396"/>
      <c r="PLN886" s="396"/>
      <c r="PLO886" s="396"/>
      <c r="PLP886" s="396"/>
      <c r="PLQ886" s="396"/>
      <c r="PLR886" s="396"/>
      <c r="PLS886" s="396"/>
      <c r="PLT886" s="396"/>
      <c r="PLU886" s="396"/>
      <c r="PLV886" s="396"/>
      <c r="PLW886" s="396"/>
      <c r="PLX886" s="396"/>
      <c r="PLY886" s="396"/>
      <c r="PLZ886" s="396"/>
      <c r="PMA886" s="396"/>
      <c r="PMB886" s="396"/>
      <c r="PMC886" s="396"/>
      <c r="PMD886" s="396"/>
      <c r="PME886" s="396"/>
      <c r="PMF886" s="396"/>
      <c r="PMG886" s="396"/>
      <c r="PMH886" s="396"/>
      <c r="PMI886" s="396"/>
      <c r="PMJ886" s="396"/>
      <c r="PMK886" s="396"/>
      <c r="PML886" s="396"/>
      <c r="PMM886" s="396"/>
      <c r="PMN886" s="396"/>
      <c r="PMO886" s="396"/>
      <c r="PMP886" s="396"/>
      <c r="PMQ886" s="396"/>
      <c r="PMR886" s="396"/>
      <c r="PMS886" s="396"/>
      <c r="PMT886" s="396"/>
      <c r="PMU886" s="396"/>
      <c r="PMV886" s="396"/>
      <c r="PMW886" s="396"/>
      <c r="PMX886" s="396"/>
      <c r="PMY886" s="396"/>
      <c r="PMZ886" s="396"/>
      <c r="PNA886" s="396"/>
      <c r="PNB886" s="396"/>
      <c r="PNC886" s="396"/>
      <c r="PND886" s="396"/>
      <c r="PNE886" s="396"/>
      <c r="PNF886" s="396"/>
      <c r="PNG886" s="396"/>
      <c r="PNH886" s="396"/>
      <c r="PNI886" s="396"/>
      <c r="PNJ886" s="396"/>
      <c r="PNK886" s="396"/>
      <c r="PNL886" s="396"/>
      <c r="PNM886" s="396"/>
      <c r="PNN886" s="396"/>
      <c r="PNO886" s="396"/>
      <c r="PNP886" s="396"/>
      <c r="PNQ886" s="396"/>
      <c r="PNR886" s="396"/>
      <c r="PNS886" s="396"/>
      <c r="PNT886" s="396"/>
      <c r="PNU886" s="396"/>
      <c r="PNV886" s="396"/>
      <c r="PNW886" s="396"/>
      <c r="PNX886" s="396"/>
      <c r="PNY886" s="396"/>
      <c r="PNZ886" s="396"/>
      <c r="POA886" s="396"/>
      <c r="POB886" s="396"/>
      <c r="POC886" s="396"/>
      <c r="POD886" s="396"/>
      <c r="POE886" s="396"/>
      <c r="POF886" s="396"/>
      <c r="POG886" s="396"/>
      <c r="POH886" s="396"/>
      <c r="POI886" s="396"/>
      <c r="POJ886" s="396"/>
      <c r="POK886" s="396"/>
      <c r="POL886" s="396"/>
      <c r="POM886" s="396"/>
      <c r="PON886" s="396"/>
      <c r="POO886" s="396"/>
      <c r="POP886" s="396"/>
      <c r="POQ886" s="396"/>
      <c r="POR886" s="396"/>
      <c r="POS886" s="396"/>
      <c r="POT886" s="396"/>
      <c r="POU886" s="396"/>
      <c r="POV886" s="396"/>
      <c r="POW886" s="396"/>
      <c r="POX886" s="396"/>
      <c r="POY886" s="396"/>
      <c r="POZ886" s="396"/>
      <c r="PPA886" s="396"/>
      <c r="PPB886" s="396"/>
      <c r="PPC886" s="396"/>
      <c r="PPD886" s="396"/>
      <c r="PPE886" s="396"/>
      <c r="PPF886" s="396"/>
      <c r="PPG886" s="396"/>
      <c r="PPH886" s="396"/>
      <c r="PPI886" s="396"/>
      <c r="PPJ886" s="396"/>
      <c r="PPK886" s="396"/>
      <c r="PPL886" s="396"/>
      <c r="PPM886" s="396"/>
      <c r="PPN886" s="396"/>
      <c r="PPO886" s="396"/>
      <c r="PPP886" s="396"/>
      <c r="PPQ886" s="396"/>
      <c r="PPR886" s="396"/>
      <c r="PPS886" s="396"/>
      <c r="PPT886" s="396"/>
      <c r="PPU886" s="396"/>
      <c r="PPV886" s="396"/>
      <c r="PPW886" s="396"/>
      <c r="PPX886" s="396"/>
      <c r="PPY886" s="396"/>
      <c r="PPZ886" s="396"/>
      <c r="PQA886" s="396"/>
      <c r="PQB886" s="396"/>
      <c r="PQC886" s="396"/>
      <c r="PQD886" s="396"/>
      <c r="PQE886" s="396"/>
      <c r="PQF886" s="396"/>
      <c r="PQG886" s="396"/>
      <c r="PQH886" s="396"/>
      <c r="PQI886" s="396"/>
      <c r="PQJ886" s="396"/>
      <c r="PQK886" s="396"/>
      <c r="PQL886" s="396"/>
      <c r="PQM886" s="396"/>
      <c r="PQN886" s="396"/>
      <c r="PQO886" s="396"/>
      <c r="PQP886" s="396"/>
      <c r="PQQ886" s="396"/>
      <c r="PQR886" s="396"/>
      <c r="PQS886" s="396"/>
      <c r="PQT886" s="396"/>
      <c r="PQU886" s="396"/>
      <c r="PQV886" s="396"/>
      <c r="PQW886" s="396"/>
      <c r="PQX886" s="396"/>
      <c r="PQY886" s="396"/>
      <c r="PQZ886" s="396"/>
      <c r="PRA886" s="396"/>
      <c r="PRB886" s="396"/>
      <c r="PRC886" s="396"/>
      <c r="PRD886" s="396"/>
      <c r="PRE886" s="396"/>
      <c r="PRF886" s="396"/>
      <c r="PRG886" s="396"/>
      <c r="PRH886" s="396"/>
      <c r="PRI886" s="396"/>
      <c r="PRJ886" s="396"/>
      <c r="PRK886" s="396"/>
      <c r="PRL886" s="396"/>
      <c r="PRM886" s="396"/>
      <c r="PRN886" s="396"/>
      <c r="PRO886" s="396"/>
      <c r="PRP886" s="396"/>
      <c r="PRQ886" s="396"/>
      <c r="PRR886" s="396"/>
      <c r="PRS886" s="396"/>
      <c r="PRT886" s="396"/>
      <c r="PRU886" s="396"/>
      <c r="PRV886" s="396"/>
      <c r="PRW886" s="396"/>
      <c r="PRX886" s="396"/>
      <c r="PRY886" s="396"/>
      <c r="PRZ886" s="396"/>
      <c r="PSA886" s="396"/>
      <c r="PSB886" s="396"/>
      <c r="PSC886" s="396"/>
      <c r="PSD886" s="396"/>
      <c r="PSE886" s="396"/>
      <c r="PSF886" s="396"/>
      <c r="PSG886" s="396"/>
      <c r="PSH886" s="396"/>
      <c r="PSI886" s="396"/>
      <c r="PSJ886" s="396"/>
      <c r="PSK886" s="396"/>
      <c r="PSL886" s="396"/>
      <c r="PSM886" s="396"/>
      <c r="PSN886" s="396"/>
      <c r="PSO886" s="396"/>
      <c r="PSP886" s="396"/>
      <c r="PSQ886" s="396"/>
      <c r="PSR886" s="396"/>
      <c r="PSS886" s="396"/>
      <c r="PST886" s="396"/>
      <c r="PSU886" s="396"/>
      <c r="PSV886" s="396"/>
      <c r="PSW886" s="396"/>
      <c r="PSX886" s="396"/>
      <c r="PSY886" s="396"/>
      <c r="PSZ886" s="396"/>
      <c r="PTA886" s="396"/>
      <c r="PTB886" s="396"/>
      <c r="PTC886" s="396"/>
      <c r="PTD886" s="396"/>
      <c r="PTE886" s="396"/>
      <c r="PTF886" s="396"/>
      <c r="PTG886" s="396"/>
      <c r="PTH886" s="396"/>
      <c r="PTI886" s="396"/>
      <c r="PTJ886" s="396"/>
      <c r="PTK886" s="396"/>
      <c r="PTL886" s="396"/>
      <c r="PTM886" s="396"/>
      <c r="PTN886" s="396"/>
      <c r="PTO886" s="396"/>
      <c r="PTP886" s="396"/>
      <c r="PTQ886" s="396"/>
      <c r="PTR886" s="396"/>
      <c r="PTS886" s="396"/>
      <c r="PTT886" s="396"/>
      <c r="PTU886" s="396"/>
      <c r="PTV886" s="396"/>
      <c r="PTW886" s="396"/>
      <c r="PTX886" s="396"/>
      <c r="PTY886" s="396"/>
      <c r="PTZ886" s="396"/>
      <c r="PUA886" s="396"/>
      <c r="PUB886" s="396"/>
      <c r="PUC886" s="396"/>
      <c r="PUD886" s="396"/>
      <c r="PUE886" s="396"/>
      <c r="PUF886" s="396"/>
      <c r="PUG886" s="396"/>
      <c r="PUH886" s="396"/>
      <c r="PUI886" s="396"/>
      <c r="PUJ886" s="396"/>
      <c r="PUK886" s="396"/>
      <c r="PUL886" s="396"/>
      <c r="PUM886" s="396"/>
      <c r="PUN886" s="396"/>
      <c r="PUO886" s="396"/>
      <c r="PUP886" s="396"/>
      <c r="PUQ886" s="396"/>
      <c r="PUR886" s="396"/>
      <c r="PUS886" s="396"/>
      <c r="PUT886" s="396"/>
      <c r="PUU886" s="396"/>
      <c r="PUV886" s="396"/>
      <c r="PUW886" s="396"/>
      <c r="PUX886" s="396"/>
      <c r="PUY886" s="396"/>
      <c r="PUZ886" s="396"/>
      <c r="PVA886" s="396"/>
      <c r="PVB886" s="396"/>
      <c r="PVC886" s="396"/>
      <c r="PVD886" s="396"/>
      <c r="PVE886" s="396"/>
      <c r="PVF886" s="396"/>
      <c r="PVG886" s="396"/>
      <c r="PVH886" s="396"/>
      <c r="PVI886" s="396"/>
      <c r="PVJ886" s="396"/>
      <c r="PVK886" s="396"/>
      <c r="PVL886" s="396"/>
      <c r="PVM886" s="396"/>
      <c r="PVN886" s="396"/>
      <c r="PVO886" s="396"/>
      <c r="PVP886" s="396"/>
      <c r="PVQ886" s="396"/>
      <c r="PVR886" s="396"/>
      <c r="PVS886" s="396"/>
      <c r="PVT886" s="396"/>
      <c r="PVU886" s="396"/>
      <c r="PVV886" s="396"/>
      <c r="PVW886" s="396"/>
      <c r="PVX886" s="396"/>
      <c r="PVY886" s="396"/>
      <c r="PVZ886" s="396"/>
      <c r="PWA886" s="396"/>
      <c r="PWB886" s="396"/>
      <c r="PWC886" s="396"/>
      <c r="PWD886" s="396"/>
      <c r="PWE886" s="396"/>
      <c r="PWF886" s="396"/>
      <c r="PWG886" s="396"/>
      <c r="PWH886" s="396"/>
      <c r="PWI886" s="396"/>
      <c r="PWJ886" s="396"/>
      <c r="PWK886" s="396"/>
      <c r="PWL886" s="396"/>
      <c r="PWM886" s="396"/>
      <c r="PWN886" s="396"/>
      <c r="PWO886" s="396"/>
      <c r="PWP886" s="396"/>
      <c r="PWQ886" s="396"/>
      <c r="PWR886" s="396"/>
      <c r="PWS886" s="396"/>
      <c r="PWT886" s="396"/>
      <c r="PWU886" s="396"/>
      <c r="PWV886" s="396"/>
      <c r="PWW886" s="396"/>
      <c r="PWX886" s="396"/>
      <c r="PWY886" s="396"/>
      <c r="PWZ886" s="396"/>
      <c r="PXA886" s="396"/>
      <c r="PXB886" s="396"/>
      <c r="PXC886" s="396"/>
      <c r="PXD886" s="396"/>
      <c r="PXE886" s="396"/>
      <c r="PXF886" s="396"/>
      <c r="PXG886" s="396"/>
      <c r="PXH886" s="396"/>
      <c r="PXI886" s="396"/>
      <c r="PXJ886" s="396"/>
      <c r="PXK886" s="396"/>
      <c r="PXL886" s="396"/>
      <c r="PXM886" s="396"/>
      <c r="PXN886" s="396"/>
      <c r="PXO886" s="396"/>
      <c r="PXP886" s="396"/>
      <c r="PXQ886" s="396"/>
      <c r="PXR886" s="396"/>
      <c r="PXS886" s="396"/>
      <c r="PXT886" s="396"/>
      <c r="PXU886" s="396"/>
      <c r="PXV886" s="396"/>
      <c r="PXW886" s="396"/>
      <c r="PXX886" s="396"/>
      <c r="PXY886" s="396"/>
      <c r="PXZ886" s="396"/>
      <c r="PYA886" s="396"/>
      <c r="PYB886" s="396"/>
      <c r="PYC886" s="396"/>
      <c r="PYD886" s="396"/>
      <c r="PYE886" s="396"/>
      <c r="PYF886" s="396"/>
      <c r="PYG886" s="396"/>
      <c r="PYH886" s="396"/>
      <c r="PYI886" s="396"/>
      <c r="PYJ886" s="396"/>
      <c r="PYK886" s="396"/>
      <c r="PYL886" s="396"/>
      <c r="PYM886" s="396"/>
      <c r="PYN886" s="396"/>
      <c r="PYO886" s="396"/>
      <c r="PYP886" s="396"/>
      <c r="PYQ886" s="396"/>
      <c r="PYR886" s="396"/>
      <c r="PYS886" s="396"/>
      <c r="PYT886" s="396"/>
      <c r="PYU886" s="396"/>
      <c r="PYV886" s="396"/>
      <c r="PYW886" s="396"/>
      <c r="PYX886" s="396"/>
      <c r="PYY886" s="396"/>
      <c r="PYZ886" s="396"/>
      <c r="PZA886" s="396"/>
      <c r="PZB886" s="396"/>
      <c r="PZC886" s="396"/>
      <c r="PZD886" s="396"/>
      <c r="PZE886" s="396"/>
      <c r="PZF886" s="396"/>
      <c r="PZG886" s="396"/>
      <c r="PZH886" s="396"/>
      <c r="PZI886" s="396"/>
      <c r="PZJ886" s="396"/>
      <c r="PZK886" s="396"/>
      <c r="PZL886" s="396"/>
      <c r="PZM886" s="396"/>
      <c r="PZN886" s="396"/>
      <c r="PZO886" s="396"/>
      <c r="PZP886" s="396"/>
      <c r="PZQ886" s="396"/>
      <c r="PZR886" s="396"/>
      <c r="PZS886" s="396"/>
      <c r="PZT886" s="396"/>
      <c r="PZU886" s="396"/>
      <c r="PZV886" s="396"/>
      <c r="PZW886" s="396"/>
      <c r="PZX886" s="396"/>
      <c r="PZY886" s="396"/>
      <c r="PZZ886" s="396"/>
      <c r="QAA886" s="396"/>
      <c r="QAB886" s="396"/>
      <c r="QAC886" s="396"/>
      <c r="QAD886" s="396"/>
      <c r="QAE886" s="396"/>
      <c r="QAF886" s="396"/>
      <c r="QAG886" s="396"/>
      <c r="QAH886" s="396"/>
      <c r="QAI886" s="396"/>
      <c r="QAJ886" s="396"/>
      <c r="QAK886" s="396"/>
      <c r="QAL886" s="396"/>
      <c r="QAM886" s="396"/>
      <c r="QAN886" s="396"/>
      <c r="QAO886" s="396"/>
      <c r="QAP886" s="396"/>
      <c r="QAQ886" s="396"/>
      <c r="QAR886" s="396"/>
      <c r="QAS886" s="396"/>
      <c r="QAT886" s="396"/>
      <c r="QAU886" s="396"/>
      <c r="QAV886" s="396"/>
      <c r="QAW886" s="396"/>
      <c r="QAX886" s="396"/>
      <c r="QAY886" s="396"/>
      <c r="QAZ886" s="396"/>
      <c r="QBA886" s="396"/>
      <c r="QBB886" s="396"/>
      <c r="QBC886" s="396"/>
      <c r="QBD886" s="396"/>
      <c r="QBE886" s="396"/>
      <c r="QBF886" s="396"/>
      <c r="QBG886" s="396"/>
      <c r="QBH886" s="396"/>
      <c r="QBI886" s="396"/>
      <c r="QBJ886" s="396"/>
      <c r="QBK886" s="396"/>
      <c r="QBL886" s="396"/>
      <c r="QBM886" s="396"/>
      <c r="QBN886" s="396"/>
      <c r="QBO886" s="396"/>
      <c r="QBP886" s="396"/>
      <c r="QBQ886" s="396"/>
      <c r="QBR886" s="396"/>
      <c r="QBS886" s="396"/>
      <c r="QBT886" s="396"/>
      <c r="QBU886" s="396"/>
      <c r="QBV886" s="396"/>
      <c r="QBW886" s="396"/>
      <c r="QBX886" s="396"/>
      <c r="QBY886" s="396"/>
      <c r="QBZ886" s="396"/>
      <c r="QCA886" s="396"/>
      <c r="QCB886" s="396"/>
      <c r="QCC886" s="396"/>
      <c r="QCD886" s="396"/>
      <c r="QCE886" s="396"/>
      <c r="QCF886" s="396"/>
      <c r="QCG886" s="396"/>
      <c r="QCH886" s="396"/>
      <c r="QCI886" s="396"/>
      <c r="QCJ886" s="396"/>
      <c r="QCK886" s="396"/>
      <c r="QCL886" s="396"/>
      <c r="QCM886" s="396"/>
      <c r="QCN886" s="396"/>
      <c r="QCO886" s="396"/>
      <c r="QCP886" s="396"/>
      <c r="QCQ886" s="396"/>
      <c r="QCR886" s="396"/>
      <c r="QCS886" s="396"/>
      <c r="QCT886" s="396"/>
      <c r="QCU886" s="396"/>
      <c r="QCV886" s="396"/>
      <c r="QCW886" s="396"/>
      <c r="QCX886" s="396"/>
      <c r="QCY886" s="396"/>
      <c r="QCZ886" s="396"/>
      <c r="QDA886" s="396"/>
      <c r="QDB886" s="396"/>
      <c r="QDC886" s="396"/>
      <c r="QDD886" s="396"/>
      <c r="QDE886" s="396"/>
      <c r="QDF886" s="396"/>
      <c r="QDG886" s="396"/>
      <c r="QDH886" s="396"/>
      <c r="QDI886" s="396"/>
      <c r="QDJ886" s="396"/>
      <c r="QDK886" s="396"/>
      <c r="QDL886" s="396"/>
      <c r="QDM886" s="396"/>
      <c r="QDN886" s="396"/>
      <c r="QDO886" s="396"/>
      <c r="QDP886" s="396"/>
      <c r="QDQ886" s="396"/>
      <c r="QDR886" s="396"/>
      <c r="QDS886" s="396"/>
      <c r="QDT886" s="396"/>
      <c r="QDU886" s="396"/>
      <c r="QDV886" s="396"/>
      <c r="QDW886" s="396"/>
      <c r="QDX886" s="396"/>
      <c r="QDY886" s="396"/>
      <c r="QDZ886" s="396"/>
      <c r="QEA886" s="396"/>
      <c r="QEB886" s="396"/>
      <c r="QEC886" s="396"/>
      <c r="QED886" s="396"/>
      <c r="QEE886" s="396"/>
      <c r="QEF886" s="396"/>
      <c r="QEG886" s="396"/>
      <c r="QEH886" s="396"/>
      <c r="QEI886" s="396"/>
      <c r="QEJ886" s="396"/>
      <c r="QEK886" s="396"/>
      <c r="QEL886" s="396"/>
      <c r="QEM886" s="396"/>
      <c r="QEN886" s="396"/>
      <c r="QEO886" s="396"/>
      <c r="QEP886" s="396"/>
      <c r="QEQ886" s="396"/>
      <c r="QER886" s="396"/>
      <c r="QES886" s="396"/>
      <c r="QET886" s="396"/>
      <c r="QEU886" s="396"/>
      <c r="QEV886" s="396"/>
      <c r="QEW886" s="396"/>
      <c r="QEX886" s="396"/>
      <c r="QEY886" s="396"/>
      <c r="QEZ886" s="396"/>
      <c r="QFA886" s="396"/>
      <c r="QFB886" s="396"/>
      <c r="QFC886" s="396"/>
      <c r="QFD886" s="396"/>
      <c r="QFE886" s="396"/>
      <c r="QFF886" s="396"/>
      <c r="QFG886" s="396"/>
      <c r="QFH886" s="396"/>
      <c r="QFI886" s="396"/>
      <c r="QFJ886" s="396"/>
      <c r="QFK886" s="396"/>
      <c r="QFL886" s="396"/>
      <c r="QFM886" s="396"/>
      <c r="QFN886" s="396"/>
      <c r="QFO886" s="396"/>
      <c r="QFP886" s="396"/>
      <c r="QFQ886" s="396"/>
      <c r="QFR886" s="396"/>
      <c r="QFS886" s="396"/>
      <c r="QFT886" s="396"/>
      <c r="QFU886" s="396"/>
      <c r="QFV886" s="396"/>
      <c r="QFW886" s="396"/>
      <c r="QFX886" s="396"/>
      <c r="QFY886" s="396"/>
      <c r="QFZ886" s="396"/>
      <c r="QGA886" s="396"/>
      <c r="QGB886" s="396"/>
      <c r="QGC886" s="396"/>
      <c r="QGD886" s="396"/>
      <c r="QGE886" s="396"/>
      <c r="QGF886" s="396"/>
      <c r="QGG886" s="396"/>
      <c r="QGH886" s="396"/>
      <c r="QGI886" s="396"/>
      <c r="QGJ886" s="396"/>
      <c r="QGK886" s="396"/>
      <c r="QGL886" s="396"/>
      <c r="QGM886" s="396"/>
      <c r="QGN886" s="396"/>
      <c r="QGO886" s="396"/>
      <c r="QGP886" s="396"/>
      <c r="QGQ886" s="396"/>
      <c r="QGR886" s="396"/>
      <c r="QGS886" s="396"/>
      <c r="QGT886" s="396"/>
      <c r="QGU886" s="396"/>
      <c r="QGV886" s="396"/>
      <c r="QGW886" s="396"/>
      <c r="QGX886" s="396"/>
      <c r="QGY886" s="396"/>
      <c r="QGZ886" s="396"/>
      <c r="QHA886" s="396"/>
      <c r="QHB886" s="396"/>
      <c r="QHC886" s="396"/>
      <c r="QHD886" s="396"/>
      <c r="QHE886" s="396"/>
      <c r="QHF886" s="396"/>
      <c r="QHG886" s="396"/>
      <c r="QHH886" s="396"/>
      <c r="QHI886" s="396"/>
      <c r="QHJ886" s="396"/>
      <c r="QHK886" s="396"/>
      <c r="QHL886" s="396"/>
      <c r="QHM886" s="396"/>
      <c r="QHN886" s="396"/>
      <c r="QHO886" s="396"/>
      <c r="QHP886" s="396"/>
      <c r="QHQ886" s="396"/>
      <c r="QHR886" s="396"/>
      <c r="QHS886" s="396"/>
      <c r="QHT886" s="396"/>
      <c r="QHU886" s="396"/>
      <c r="QHV886" s="396"/>
      <c r="QHW886" s="396"/>
      <c r="QHX886" s="396"/>
      <c r="QHY886" s="396"/>
      <c r="QHZ886" s="396"/>
      <c r="QIA886" s="396"/>
      <c r="QIB886" s="396"/>
      <c r="QIC886" s="396"/>
      <c r="QID886" s="396"/>
      <c r="QIE886" s="396"/>
      <c r="QIF886" s="396"/>
      <c r="QIG886" s="396"/>
      <c r="QIH886" s="396"/>
      <c r="QII886" s="396"/>
      <c r="QIJ886" s="396"/>
      <c r="QIK886" s="396"/>
      <c r="QIL886" s="396"/>
      <c r="QIM886" s="396"/>
      <c r="QIN886" s="396"/>
      <c r="QIO886" s="396"/>
      <c r="QIP886" s="396"/>
      <c r="QIQ886" s="396"/>
      <c r="QIR886" s="396"/>
      <c r="QIS886" s="396"/>
      <c r="QIT886" s="396"/>
      <c r="QIU886" s="396"/>
      <c r="QIV886" s="396"/>
      <c r="QIW886" s="396"/>
      <c r="QIX886" s="396"/>
      <c r="QIY886" s="396"/>
      <c r="QIZ886" s="396"/>
      <c r="QJA886" s="396"/>
      <c r="QJB886" s="396"/>
      <c r="QJC886" s="396"/>
      <c r="QJD886" s="396"/>
      <c r="QJE886" s="396"/>
      <c r="QJF886" s="396"/>
      <c r="QJG886" s="396"/>
      <c r="QJH886" s="396"/>
      <c r="QJI886" s="396"/>
      <c r="QJJ886" s="396"/>
      <c r="QJK886" s="396"/>
      <c r="QJL886" s="396"/>
      <c r="QJM886" s="396"/>
      <c r="QJN886" s="396"/>
      <c r="QJO886" s="396"/>
      <c r="QJP886" s="396"/>
      <c r="QJQ886" s="396"/>
      <c r="QJR886" s="396"/>
      <c r="QJS886" s="396"/>
      <c r="QJT886" s="396"/>
      <c r="QJU886" s="396"/>
      <c r="QJV886" s="396"/>
      <c r="QJW886" s="396"/>
      <c r="QJX886" s="396"/>
      <c r="QJY886" s="396"/>
      <c r="QJZ886" s="396"/>
      <c r="QKA886" s="396"/>
      <c r="QKB886" s="396"/>
      <c r="QKC886" s="396"/>
      <c r="QKD886" s="396"/>
      <c r="QKE886" s="396"/>
      <c r="QKF886" s="396"/>
      <c r="QKG886" s="396"/>
      <c r="QKH886" s="396"/>
      <c r="QKI886" s="396"/>
      <c r="QKJ886" s="396"/>
      <c r="QKK886" s="396"/>
      <c r="QKL886" s="396"/>
      <c r="QKM886" s="396"/>
      <c r="QKN886" s="396"/>
      <c r="QKO886" s="396"/>
      <c r="QKP886" s="396"/>
      <c r="QKQ886" s="396"/>
      <c r="QKR886" s="396"/>
      <c r="QKS886" s="396"/>
      <c r="QKT886" s="396"/>
      <c r="QKU886" s="396"/>
      <c r="QKV886" s="396"/>
      <c r="QKW886" s="396"/>
      <c r="QKX886" s="396"/>
      <c r="QKY886" s="396"/>
      <c r="QKZ886" s="396"/>
      <c r="QLA886" s="396"/>
      <c r="QLB886" s="396"/>
      <c r="QLC886" s="396"/>
      <c r="QLD886" s="396"/>
      <c r="QLE886" s="396"/>
      <c r="QLF886" s="396"/>
      <c r="QLG886" s="396"/>
      <c r="QLH886" s="396"/>
      <c r="QLI886" s="396"/>
      <c r="QLJ886" s="396"/>
      <c r="QLK886" s="396"/>
      <c r="QLL886" s="396"/>
      <c r="QLM886" s="396"/>
      <c r="QLN886" s="396"/>
      <c r="QLO886" s="396"/>
      <c r="QLP886" s="396"/>
      <c r="QLQ886" s="396"/>
      <c r="QLR886" s="396"/>
      <c r="QLS886" s="396"/>
      <c r="QLT886" s="396"/>
      <c r="QLU886" s="396"/>
      <c r="QLV886" s="396"/>
      <c r="QLW886" s="396"/>
      <c r="QLX886" s="396"/>
      <c r="QLY886" s="396"/>
      <c r="QLZ886" s="396"/>
      <c r="QMA886" s="396"/>
      <c r="QMB886" s="396"/>
      <c r="QMC886" s="396"/>
      <c r="QMD886" s="396"/>
      <c r="QME886" s="396"/>
      <c r="QMF886" s="396"/>
      <c r="QMG886" s="396"/>
      <c r="QMH886" s="396"/>
      <c r="QMI886" s="396"/>
      <c r="QMJ886" s="396"/>
      <c r="QMK886" s="396"/>
      <c r="QML886" s="396"/>
      <c r="QMM886" s="396"/>
      <c r="QMN886" s="396"/>
      <c r="QMO886" s="396"/>
      <c r="QMP886" s="396"/>
      <c r="QMQ886" s="396"/>
      <c r="QMR886" s="396"/>
      <c r="QMS886" s="396"/>
      <c r="QMT886" s="396"/>
      <c r="QMU886" s="396"/>
      <c r="QMV886" s="396"/>
      <c r="QMW886" s="396"/>
      <c r="QMX886" s="396"/>
      <c r="QMY886" s="396"/>
      <c r="QMZ886" s="396"/>
      <c r="QNA886" s="396"/>
      <c r="QNB886" s="396"/>
      <c r="QNC886" s="396"/>
      <c r="QND886" s="396"/>
      <c r="QNE886" s="396"/>
      <c r="QNF886" s="396"/>
      <c r="QNG886" s="396"/>
      <c r="QNH886" s="396"/>
      <c r="QNI886" s="396"/>
      <c r="QNJ886" s="396"/>
      <c r="QNK886" s="396"/>
      <c r="QNL886" s="396"/>
      <c r="QNM886" s="396"/>
      <c r="QNN886" s="396"/>
      <c r="QNO886" s="396"/>
      <c r="QNP886" s="396"/>
      <c r="QNQ886" s="396"/>
      <c r="QNR886" s="396"/>
      <c r="QNS886" s="396"/>
      <c r="QNT886" s="396"/>
      <c r="QNU886" s="396"/>
      <c r="QNV886" s="396"/>
      <c r="QNW886" s="396"/>
      <c r="QNX886" s="396"/>
      <c r="QNY886" s="396"/>
      <c r="QNZ886" s="396"/>
      <c r="QOA886" s="396"/>
      <c r="QOB886" s="396"/>
      <c r="QOC886" s="396"/>
      <c r="QOD886" s="396"/>
      <c r="QOE886" s="396"/>
      <c r="QOF886" s="396"/>
      <c r="QOG886" s="396"/>
      <c r="QOH886" s="396"/>
      <c r="QOI886" s="396"/>
      <c r="QOJ886" s="396"/>
      <c r="QOK886" s="396"/>
      <c r="QOL886" s="396"/>
      <c r="QOM886" s="396"/>
      <c r="QON886" s="396"/>
      <c r="QOO886" s="396"/>
      <c r="QOP886" s="396"/>
      <c r="QOQ886" s="396"/>
      <c r="QOR886" s="396"/>
      <c r="QOS886" s="396"/>
      <c r="QOT886" s="396"/>
      <c r="QOU886" s="396"/>
      <c r="QOV886" s="396"/>
      <c r="QOW886" s="396"/>
      <c r="QOX886" s="396"/>
      <c r="QOY886" s="396"/>
      <c r="QOZ886" s="396"/>
      <c r="QPA886" s="396"/>
      <c r="QPB886" s="396"/>
      <c r="QPC886" s="396"/>
      <c r="QPD886" s="396"/>
      <c r="QPE886" s="396"/>
      <c r="QPF886" s="396"/>
      <c r="QPG886" s="396"/>
      <c r="QPH886" s="396"/>
      <c r="QPI886" s="396"/>
      <c r="QPJ886" s="396"/>
      <c r="QPK886" s="396"/>
      <c r="QPL886" s="396"/>
      <c r="QPM886" s="396"/>
      <c r="QPN886" s="396"/>
      <c r="QPO886" s="396"/>
      <c r="QPP886" s="396"/>
      <c r="QPQ886" s="396"/>
      <c r="QPR886" s="396"/>
      <c r="QPS886" s="396"/>
      <c r="QPT886" s="396"/>
      <c r="QPU886" s="396"/>
      <c r="QPV886" s="396"/>
      <c r="QPW886" s="396"/>
      <c r="QPX886" s="396"/>
      <c r="QPY886" s="396"/>
      <c r="QPZ886" s="396"/>
      <c r="QQA886" s="396"/>
      <c r="QQB886" s="396"/>
      <c r="QQC886" s="396"/>
      <c r="QQD886" s="396"/>
      <c r="QQE886" s="396"/>
      <c r="QQF886" s="396"/>
      <c r="QQG886" s="396"/>
      <c r="QQH886" s="396"/>
      <c r="QQI886" s="396"/>
      <c r="QQJ886" s="396"/>
      <c r="QQK886" s="396"/>
      <c r="QQL886" s="396"/>
      <c r="QQM886" s="396"/>
      <c r="QQN886" s="396"/>
      <c r="QQO886" s="396"/>
      <c r="QQP886" s="396"/>
      <c r="QQQ886" s="396"/>
      <c r="QQR886" s="396"/>
      <c r="QQS886" s="396"/>
      <c r="QQT886" s="396"/>
      <c r="QQU886" s="396"/>
      <c r="QQV886" s="396"/>
      <c r="QQW886" s="396"/>
      <c r="QQX886" s="396"/>
      <c r="QQY886" s="396"/>
      <c r="QQZ886" s="396"/>
      <c r="QRA886" s="396"/>
      <c r="QRB886" s="396"/>
      <c r="QRC886" s="396"/>
      <c r="QRD886" s="396"/>
      <c r="QRE886" s="396"/>
      <c r="QRF886" s="396"/>
      <c r="QRG886" s="396"/>
      <c r="QRH886" s="396"/>
      <c r="QRI886" s="396"/>
      <c r="QRJ886" s="396"/>
      <c r="QRK886" s="396"/>
      <c r="QRL886" s="396"/>
      <c r="QRM886" s="396"/>
      <c r="QRN886" s="396"/>
      <c r="QRO886" s="396"/>
      <c r="QRP886" s="396"/>
      <c r="QRQ886" s="396"/>
      <c r="QRR886" s="396"/>
      <c r="QRS886" s="396"/>
      <c r="QRT886" s="396"/>
      <c r="QRU886" s="396"/>
      <c r="QRV886" s="396"/>
      <c r="QRW886" s="396"/>
      <c r="QRX886" s="396"/>
      <c r="QRY886" s="396"/>
      <c r="QRZ886" s="396"/>
      <c r="QSA886" s="396"/>
      <c r="QSB886" s="396"/>
      <c r="QSC886" s="396"/>
      <c r="QSD886" s="396"/>
      <c r="QSE886" s="396"/>
      <c r="QSF886" s="396"/>
      <c r="QSG886" s="396"/>
      <c r="QSH886" s="396"/>
      <c r="QSI886" s="396"/>
      <c r="QSJ886" s="396"/>
      <c r="QSK886" s="396"/>
      <c r="QSL886" s="396"/>
      <c r="QSM886" s="396"/>
      <c r="QSN886" s="396"/>
      <c r="QSO886" s="396"/>
      <c r="QSP886" s="396"/>
      <c r="QSQ886" s="396"/>
      <c r="QSR886" s="396"/>
      <c r="QSS886" s="396"/>
      <c r="QST886" s="396"/>
      <c r="QSU886" s="396"/>
      <c r="QSV886" s="396"/>
      <c r="QSW886" s="396"/>
      <c r="QSX886" s="396"/>
      <c r="QSY886" s="396"/>
      <c r="QSZ886" s="396"/>
      <c r="QTA886" s="396"/>
      <c r="QTB886" s="396"/>
      <c r="QTC886" s="396"/>
      <c r="QTD886" s="396"/>
      <c r="QTE886" s="396"/>
      <c r="QTF886" s="396"/>
      <c r="QTG886" s="396"/>
      <c r="QTH886" s="396"/>
      <c r="QTI886" s="396"/>
      <c r="QTJ886" s="396"/>
      <c r="QTK886" s="396"/>
      <c r="QTL886" s="396"/>
      <c r="QTM886" s="396"/>
      <c r="QTN886" s="396"/>
      <c r="QTO886" s="396"/>
      <c r="QTP886" s="396"/>
      <c r="QTQ886" s="396"/>
      <c r="QTR886" s="396"/>
      <c r="QTS886" s="396"/>
      <c r="QTT886" s="396"/>
      <c r="QTU886" s="396"/>
      <c r="QTV886" s="396"/>
      <c r="QTW886" s="396"/>
      <c r="QTX886" s="396"/>
      <c r="QTY886" s="396"/>
      <c r="QTZ886" s="396"/>
      <c r="QUA886" s="396"/>
      <c r="QUB886" s="396"/>
      <c r="QUC886" s="396"/>
      <c r="QUD886" s="396"/>
      <c r="QUE886" s="396"/>
      <c r="QUF886" s="396"/>
      <c r="QUG886" s="396"/>
      <c r="QUH886" s="396"/>
      <c r="QUI886" s="396"/>
      <c r="QUJ886" s="396"/>
      <c r="QUK886" s="396"/>
      <c r="QUL886" s="396"/>
      <c r="QUM886" s="396"/>
      <c r="QUN886" s="396"/>
      <c r="QUO886" s="396"/>
      <c r="QUP886" s="396"/>
      <c r="QUQ886" s="396"/>
      <c r="QUR886" s="396"/>
      <c r="QUS886" s="396"/>
      <c r="QUT886" s="396"/>
      <c r="QUU886" s="396"/>
      <c r="QUV886" s="396"/>
      <c r="QUW886" s="396"/>
      <c r="QUX886" s="396"/>
      <c r="QUY886" s="396"/>
      <c r="QUZ886" s="396"/>
      <c r="QVA886" s="396"/>
      <c r="QVB886" s="396"/>
      <c r="QVC886" s="396"/>
      <c r="QVD886" s="396"/>
      <c r="QVE886" s="396"/>
      <c r="QVF886" s="396"/>
      <c r="QVG886" s="396"/>
      <c r="QVH886" s="396"/>
      <c r="QVI886" s="396"/>
      <c r="QVJ886" s="396"/>
      <c r="QVK886" s="396"/>
      <c r="QVL886" s="396"/>
      <c r="QVM886" s="396"/>
      <c r="QVN886" s="396"/>
      <c r="QVO886" s="396"/>
      <c r="QVP886" s="396"/>
      <c r="QVQ886" s="396"/>
      <c r="QVR886" s="396"/>
      <c r="QVS886" s="396"/>
      <c r="QVT886" s="396"/>
      <c r="QVU886" s="396"/>
      <c r="QVV886" s="396"/>
      <c r="QVW886" s="396"/>
      <c r="QVX886" s="396"/>
      <c r="QVY886" s="396"/>
      <c r="QVZ886" s="396"/>
      <c r="QWA886" s="396"/>
      <c r="QWB886" s="396"/>
      <c r="QWC886" s="396"/>
      <c r="QWD886" s="396"/>
      <c r="QWE886" s="396"/>
      <c r="QWF886" s="396"/>
      <c r="QWG886" s="396"/>
      <c r="QWH886" s="396"/>
      <c r="QWI886" s="396"/>
      <c r="QWJ886" s="396"/>
      <c r="QWK886" s="396"/>
      <c r="QWL886" s="396"/>
      <c r="QWM886" s="396"/>
      <c r="QWN886" s="396"/>
      <c r="QWO886" s="396"/>
      <c r="QWP886" s="396"/>
      <c r="QWQ886" s="396"/>
      <c r="QWR886" s="396"/>
      <c r="QWS886" s="396"/>
      <c r="QWT886" s="396"/>
      <c r="QWU886" s="396"/>
      <c r="QWV886" s="396"/>
      <c r="QWW886" s="396"/>
      <c r="QWX886" s="396"/>
      <c r="QWY886" s="396"/>
      <c r="QWZ886" s="396"/>
      <c r="QXA886" s="396"/>
      <c r="QXB886" s="396"/>
      <c r="QXC886" s="396"/>
      <c r="QXD886" s="396"/>
      <c r="QXE886" s="396"/>
      <c r="QXF886" s="396"/>
      <c r="QXG886" s="396"/>
      <c r="QXH886" s="396"/>
      <c r="QXI886" s="396"/>
      <c r="QXJ886" s="396"/>
      <c r="QXK886" s="396"/>
      <c r="QXL886" s="396"/>
      <c r="QXM886" s="396"/>
      <c r="QXN886" s="396"/>
      <c r="QXO886" s="396"/>
      <c r="QXP886" s="396"/>
      <c r="QXQ886" s="396"/>
      <c r="QXR886" s="396"/>
      <c r="QXS886" s="396"/>
      <c r="QXT886" s="396"/>
      <c r="QXU886" s="396"/>
      <c r="QXV886" s="396"/>
      <c r="QXW886" s="396"/>
      <c r="QXX886" s="396"/>
      <c r="QXY886" s="396"/>
      <c r="QXZ886" s="396"/>
      <c r="QYA886" s="396"/>
      <c r="QYB886" s="396"/>
      <c r="QYC886" s="396"/>
      <c r="QYD886" s="396"/>
      <c r="QYE886" s="396"/>
      <c r="QYF886" s="396"/>
      <c r="QYG886" s="396"/>
      <c r="QYH886" s="396"/>
      <c r="QYI886" s="396"/>
      <c r="QYJ886" s="396"/>
      <c r="QYK886" s="396"/>
      <c r="QYL886" s="396"/>
      <c r="QYM886" s="396"/>
      <c r="QYN886" s="396"/>
      <c r="QYO886" s="396"/>
      <c r="QYP886" s="396"/>
      <c r="QYQ886" s="396"/>
      <c r="QYR886" s="396"/>
      <c r="QYS886" s="396"/>
      <c r="QYT886" s="396"/>
      <c r="QYU886" s="396"/>
      <c r="QYV886" s="396"/>
      <c r="QYW886" s="396"/>
      <c r="QYX886" s="396"/>
      <c r="QYY886" s="396"/>
      <c r="QYZ886" s="396"/>
      <c r="QZA886" s="396"/>
      <c r="QZB886" s="396"/>
      <c r="QZC886" s="396"/>
      <c r="QZD886" s="396"/>
      <c r="QZE886" s="396"/>
      <c r="QZF886" s="396"/>
      <c r="QZG886" s="396"/>
      <c r="QZH886" s="396"/>
      <c r="QZI886" s="396"/>
      <c r="QZJ886" s="396"/>
      <c r="QZK886" s="396"/>
      <c r="QZL886" s="396"/>
      <c r="QZM886" s="396"/>
      <c r="QZN886" s="396"/>
      <c r="QZO886" s="396"/>
      <c r="QZP886" s="396"/>
      <c r="QZQ886" s="396"/>
      <c r="QZR886" s="396"/>
      <c r="QZS886" s="396"/>
      <c r="QZT886" s="396"/>
      <c r="QZU886" s="396"/>
      <c r="QZV886" s="396"/>
      <c r="QZW886" s="396"/>
      <c r="QZX886" s="396"/>
      <c r="QZY886" s="396"/>
      <c r="QZZ886" s="396"/>
      <c r="RAA886" s="396"/>
      <c r="RAB886" s="396"/>
      <c r="RAC886" s="396"/>
      <c r="RAD886" s="396"/>
      <c r="RAE886" s="396"/>
      <c r="RAF886" s="396"/>
      <c r="RAG886" s="396"/>
      <c r="RAH886" s="396"/>
      <c r="RAI886" s="396"/>
      <c r="RAJ886" s="396"/>
      <c r="RAK886" s="396"/>
      <c r="RAL886" s="396"/>
      <c r="RAM886" s="396"/>
      <c r="RAN886" s="396"/>
      <c r="RAO886" s="396"/>
      <c r="RAP886" s="396"/>
      <c r="RAQ886" s="396"/>
      <c r="RAR886" s="396"/>
      <c r="RAS886" s="396"/>
      <c r="RAT886" s="396"/>
      <c r="RAU886" s="396"/>
      <c r="RAV886" s="396"/>
      <c r="RAW886" s="396"/>
      <c r="RAX886" s="396"/>
      <c r="RAY886" s="396"/>
      <c r="RAZ886" s="396"/>
      <c r="RBA886" s="396"/>
      <c r="RBB886" s="396"/>
      <c r="RBC886" s="396"/>
      <c r="RBD886" s="396"/>
      <c r="RBE886" s="396"/>
      <c r="RBF886" s="396"/>
      <c r="RBG886" s="396"/>
      <c r="RBH886" s="396"/>
      <c r="RBI886" s="396"/>
      <c r="RBJ886" s="396"/>
      <c r="RBK886" s="396"/>
      <c r="RBL886" s="396"/>
      <c r="RBM886" s="396"/>
      <c r="RBN886" s="396"/>
      <c r="RBO886" s="396"/>
      <c r="RBP886" s="396"/>
      <c r="RBQ886" s="396"/>
      <c r="RBR886" s="396"/>
      <c r="RBS886" s="396"/>
      <c r="RBT886" s="396"/>
      <c r="RBU886" s="396"/>
      <c r="RBV886" s="396"/>
      <c r="RBW886" s="396"/>
      <c r="RBX886" s="396"/>
      <c r="RBY886" s="396"/>
      <c r="RBZ886" s="396"/>
      <c r="RCA886" s="396"/>
      <c r="RCB886" s="396"/>
      <c r="RCC886" s="396"/>
      <c r="RCD886" s="396"/>
      <c r="RCE886" s="396"/>
      <c r="RCF886" s="396"/>
      <c r="RCG886" s="396"/>
      <c r="RCH886" s="396"/>
      <c r="RCI886" s="396"/>
      <c r="RCJ886" s="396"/>
      <c r="RCK886" s="396"/>
      <c r="RCL886" s="396"/>
      <c r="RCM886" s="396"/>
      <c r="RCN886" s="396"/>
      <c r="RCO886" s="396"/>
      <c r="RCP886" s="396"/>
      <c r="RCQ886" s="396"/>
      <c r="RCR886" s="396"/>
      <c r="RCS886" s="396"/>
      <c r="RCT886" s="396"/>
      <c r="RCU886" s="396"/>
      <c r="RCV886" s="396"/>
      <c r="RCW886" s="396"/>
      <c r="RCX886" s="396"/>
      <c r="RCY886" s="396"/>
      <c r="RCZ886" s="396"/>
      <c r="RDA886" s="396"/>
      <c r="RDB886" s="396"/>
      <c r="RDC886" s="396"/>
      <c r="RDD886" s="396"/>
      <c r="RDE886" s="396"/>
      <c r="RDF886" s="396"/>
      <c r="RDG886" s="396"/>
      <c r="RDH886" s="396"/>
      <c r="RDI886" s="396"/>
      <c r="RDJ886" s="396"/>
      <c r="RDK886" s="396"/>
      <c r="RDL886" s="396"/>
      <c r="RDM886" s="396"/>
      <c r="RDN886" s="396"/>
      <c r="RDO886" s="396"/>
      <c r="RDP886" s="396"/>
      <c r="RDQ886" s="396"/>
      <c r="RDR886" s="396"/>
      <c r="RDS886" s="396"/>
      <c r="RDT886" s="396"/>
      <c r="RDU886" s="396"/>
      <c r="RDV886" s="396"/>
      <c r="RDW886" s="396"/>
      <c r="RDX886" s="396"/>
      <c r="RDY886" s="396"/>
      <c r="RDZ886" s="396"/>
      <c r="REA886" s="396"/>
      <c r="REB886" s="396"/>
      <c r="REC886" s="396"/>
      <c r="RED886" s="396"/>
      <c r="REE886" s="396"/>
      <c r="REF886" s="396"/>
      <c r="REG886" s="396"/>
      <c r="REH886" s="396"/>
      <c r="REI886" s="396"/>
      <c r="REJ886" s="396"/>
      <c r="REK886" s="396"/>
      <c r="REL886" s="396"/>
      <c r="REM886" s="396"/>
      <c r="REN886" s="396"/>
      <c r="REO886" s="396"/>
      <c r="REP886" s="396"/>
      <c r="REQ886" s="396"/>
      <c r="RER886" s="396"/>
      <c r="RES886" s="396"/>
      <c r="RET886" s="396"/>
      <c r="REU886" s="396"/>
      <c r="REV886" s="396"/>
      <c r="REW886" s="396"/>
      <c r="REX886" s="396"/>
      <c r="REY886" s="396"/>
      <c r="REZ886" s="396"/>
      <c r="RFA886" s="396"/>
      <c r="RFB886" s="396"/>
      <c r="RFC886" s="396"/>
      <c r="RFD886" s="396"/>
      <c r="RFE886" s="396"/>
      <c r="RFF886" s="396"/>
      <c r="RFG886" s="396"/>
      <c r="RFH886" s="396"/>
      <c r="RFI886" s="396"/>
      <c r="RFJ886" s="396"/>
      <c r="RFK886" s="396"/>
      <c r="RFL886" s="396"/>
      <c r="RFM886" s="396"/>
      <c r="RFN886" s="396"/>
      <c r="RFO886" s="396"/>
      <c r="RFP886" s="396"/>
      <c r="RFQ886" s="396"/>
      <c r="RFR886" s="396"/>
      <c r="RFS886" s="396"/>
      <c r="RFT886" s="396"/>
      <c r="RFU886" s="396"/>
      <c r="RFV886" s="396"/>
      <c r="RFW886" s="396"/>
      <c r="RFX886" s="396"/>
      <c r="RFY886" s="396"/>
      <c r="RFZ886" s="396"/>
      <c r="RGA886" s="396"/>
      <c r="RGB886" s="396"/>
      <c r="RGC886" s="396"/>
      <c r="RGD886" s="396"/>
      <c r="RGE886" s="396"/>
      <c r="RGF886" s="396"/>
      <c r="RGG886" s="396"/>
      <c r="RGH886" s="396"/>
      <c r="RGI886" s="396"/>
      <c r="RGJ886" s="396"/>
      <c r="RGK886" s="396"/>
      <c r="RGL886" s="396"/>
      <c r="RGM886" s="396"/>
      <c r="RGN886" s="396"/>
      <c r="RGO886" s="396"/>
      <c r="RGP886" s="396"/>
      <c r="RGQ886" s="396"/>
      <c r="RGR886" s="396"/>
      <c r="RGS886" s="396"/>
      <c r="RGT886" s="396"/>
      <c r="RGU886" s="396"/>
      <c r="RGV886" s="396"/>
      <c r="RGW886" s="396"/>
      <c r="RGX886" s="396"/>
      <c r="RGY886" s="396"/>
      <c r="RGZ886" s="396"/>
      <c r="RHA886" s="396"/>
      <c r="RHB886" s="396"/>
      <c r="RHC886" s="396"/>
      <c r="RHD886" s="396"/>
      <c r="RHE886" s="396"/>
      <c r="RHF886" s="396"/>
      <c r="RHG886" s="396"/>
      <c r="RHH886" s="396"/>
      <c r="RHI886" s="396"/>
      <c r="RHJ886" s="396"/>
      <c r="RHK886" s="396"/>
      <c r="RHL886" s="396"/>
      <c r="RHM886" s="396"/>
      <c r="RHN886" s="396"/>
      <c r="RHO886" s="396"/>
      <c r="RHP886" s="396"/>
      <c r="RHQ886" s="396"/>
      <c r="RHR886" s="396"/>
      <c r="RHS886" s="396"/>
      <c r="RHT886" s="396"/>
      <c r="RHU886" s="396"/>
      <c r="RHV886" s="396"/>
      <c r="RHW886" s="396"/>
      <c r="RHX886" s="396"/>
      <c r="RHY886" s="396"/>
      <c r="RHZ886" s="396"/>
      <c r="RIA886" s="396"/>
      <c r="RIB886" s="396"/>
      <c r="RIC886" s="396"/>
      <c r="RID886" s="396"/>
      <c r="RIE886" s="396"/>
      <c r="RIF886" s="396"/>
      <c r="RIG886" s="396"/>
      <c r="RIH886" s="396"/>
      <c r="RII886" s="396"/>
      <c r="RIJ886" s="396"/>
      <c r="RIK886" s="396"/>
      <c r="RIL886" s="396"/>
      <c r="RIM886" s="396"/>
      <c r="RIN886" s="396"/>
      <c r="RIO886" s="396"/>
      <c r="RIP886" s="396"/>
      <c r="RIQ886" s="396"/>
      <c r="RIR886" s="396"/>
      <c r="RIS886" s="396"/>
      <c r="RIT886" s="396"/>
      <c r="RIU886" s="396"/>
      <c r="RIV886" s="396"/>
      <c r="RIW886" s="396"/>
      <c r="RIX886" s="396"/>
      <c r="RIY886" s="396"/>
      <c r="RIZ886" s="396"/>
      <c r="RJA886" s="396"/>
      <c r="RJB886" s="396"/>
      <c r="RJC886" s="396"/>
      <c r="RJD886" s="396"/>
      <c r="RJE886" s="396"/>
      <c r="RJF886" s="396"/>
      <c r="RJG886" s="396"/>
      <c r="RJH886" s="396"/>
      <c r="RJI886" s="396"/>
      <c r="RJJ886" s="396"/>
      <c r="RJK886" s="396"/>
      <c r="RJL886" s="396"/>
      <c r="RJM886" s="396"/>
      <c r="RJN886" s="396"/>
      <c r="RJO886" s="396"/>
      <c r="RJP886" s="396"/>
      <c r="RJQ886" s="396"/>
      <c r="RJR886" s="396"/>
      <c r="RJS886" s="396"/>
      <c r="RJT886" s="396"/>
      <c r="RJU886" s="396"/>
      <c r="RJV886" s="396"/>
      <c r="RJW886" s="396"/>
      <c r="RJX886" s="396"/>
      <c r="RJY886" s="396"/>
      <c r="RJZ886" s="396"/>
      <c r="RKA886" s="396"/>
      <c r="RKB886" s="396"/>
      <c r="RKC886" s="396"/>
      <c r="RKD886" s="396"/>
      <c r="RKE886" s="396"/>
      <c r="RKF886" s="396"/>
      <c r="RKG886" s="396"/>
      <c r="RKH886" s="396"/>
      <c r="RKI886" s="396"/>
      <c r="RKJ886" s="396"/>
      <c r="RKK886" s="396"/>
      <c r="RKL886" s="396"/>
      <c r="RKM886" s="396"/>
      <c r="RKN886" s="396"/>
      <c r="RKO886" s="396"/>
      <c r="RKP886" s="396"/>
      <c r="RKQ886" s="396"/>
      <c r="RKR886" s="396"/>
      <c r="RKS886" s="396"/>
      <c r="RKT886" s="396"/>
      <c r="RKU886" s="396"/>
      <c r="RKV886" s="396"/>
      <c r="RKW886" s="396"/>
      <c r="RKX886" s="396"/>
      <c r="RKY886" s="396"/>
      <c r="RKZ886" s="396"/>
      <c r="RLA886" s="396"/>
      <c r="RLB886" s="396"/>
      <c r="RLC886" s="396"/>
      <c r="RLD886" s="396"/>
      <c r="RLE886" s="396"/>
      <c r="RLF886" s="396"/>
      <c r="RLG886" s="396"/>
      <c r="RLH886" s="396"/>
      <c r="RLI886" s="396"/>
      <c r="RLJ886" s="396"/>
      <c r="RLK886" s="396"/>
      <c r="RLL886" s="396"/>
      <c r="RLM886" s="396"/>
      <c r="RLN886" s="396"/>
      <c r="RLO886" s="396"/>
      <c r="RLP886" s="396"/>
      <c r="RLQ886" s="396"/>
      <c r="RLR886" s="396"/>
      <c r="RLS886" s="396"/>
      <c r="RLT886" s="396"/>
      <c r="RLU886" s="396"/>
      <c r="RLV886" s="396"/>
      <c r="RLW886" s="396"/>
      <c r="RLX886" s="396"/>
      <c r="RLY886" s="396"/>
      <c r="RLZ886" s="396"/>
      <c r="RMA886" s="396"/>
      <c r="RMB886" s="396"/>
      <c r="RMC886" s="396"/>
      <c r="RMD886" s="396"/>
      <c r="RME886" s="396"/>
      <c r="RMF886" s="396"/>
      <c r="RMG886" s="396"/>
      <c r="RMH886" s="396"/>
      <c r="RMI886" s="396"/>
      <c r="RMJ886" s="396"/>
      <c r="RMK886" s="396"/>
      <c r="RML886" s="396"/>
      <c r="RMM886" s="396"/>
      <c r="RMN886" s="396"/>
      <c r="RMO886" s="396"/>
      <c r="RMP886" s="396"/>
      <c r="RMQ886" s="396"/>
      <c r="RMR886" s="396"/>
      <c r="RMS886" s="396"/>
      <c r="RMT886" s="396"/>
      <c r="RMU886" s="396"/>
      <c r="RMV886" s="396"/>
      <c r="RMW886" s="396"/>
      <c r="RMX886" s="396"/>
      <c r="RMY886" s="396"/>
      <c r="RMZ886" s="396"/>
      <c r="RNA886" s="396"/>
      <c r="RNB886" s="396"/>
      <c r="RNC886" s="396"/>
      <c r="RND886" s="396"/>
      <c r="RNE886" s="396"/>
      <c r="RNF886" s="396"/>
      <c r="RNG886" s="396"/>
      <c r="RNH886" s="396"/>
      <c r="RNI886" s="396"/>
      <c r="RNJ886" s="396"/>
      <c r="RNK886" s="396"/>
      <c r="RNL886" s="396"/>
      <c r="RNM886" s="396"/>
      <c r="RNN886" s="396"/>
      <c r="RNO886" s="396"/>
      <c r="RNP886" s="396"/>
      <c r="RNQ886" s="396"/>
      <c r="RNR886" s="396"/>
      <c r="RNS886" s="396"/>
      <c r="RNT886" s="396"/>
      <c r="RNU886" s="396"/>
      <c r="RNV886" s="396"/>
      <c r="RNW886" s="396"/>
      <c r="RNX886" s="396"/>
      <c r="RNY886" s="396"/>
      <c r="RNZ886" s="396"/>
      <c r="ROA886" s="396"/>
      <c r="ROB886" s="396"/>
      <c r="ROC886" s="396"/>
      <c r="ROD886" s="396"/>
      <c r="ROE886" s="396"/>
      <c r="ROF886" s="396"/>
      <c r="ROG886" s="396"/>
      <c r="ROH886" s="396"/>
      <c r="ROI886" s="396"/>
      <c r="ROJ886" s="396"/>
      <c r="ROK886" s="396"/>
      <c r="ROL886" s="396"/>
      <c r="ROM886" s="396"/>
      <c r="RON886" s="396"/>
      <c r="ROO886" s="396"/>
      <c r="ROP886" s="396"/>
      <c r="ROQ886" s="396"/>
      <c r="ROR886" s="396"/>
      <c r="ROS886" s="396"/>
      <c r="ROT886" s="396"/>
      <c r="ROU886" s="396"/>
      <c r="ROV886" s="396"/>
      <c r="ROW886" s="396"/>
      <c r="ROX886" s="396"/>
      <c r="ROY886" s="396"/>
      <c r="ROZ886" s="396"/>
      <c r="RPA886" s="396"/>
      <c r="RPB886" s="396"/>
      <c r="RPC886" s="396"/>
      <c r="RPD886" s="396"/>
      <c r="RPE886" s="396"/>
      <c r="RPF886" s="396"/>
      <c r="RPG886" s="396"/>
      <c r="RPH886" s="396"/>
      <c r="RPI886" s="396"/>
      <c r="RPJ886" s="396"/>
      <c r="RPK886" s="396"/>
      <c r="RPL886" s="396"/>
      <c r="RPM886" s="396"/>
      <c r="RPN886" s="396"/>
      <c r="RPO886" s="396"/>
      <c r="RPP886" s="396"/>
      <c r="RPQ886" s="396"/>
      <c r="RPR886" s="396"/>
      <c r="RPS886" s="396"/>
      <c r="RPT886" s="396"/>
      <c r="RPU886" s="396"/>
      <c r="RPV886" s="396"/>
      <c r="RPW886" s="396"/>
      <c r="RPX886" s="396"/>
      <c r="RPY886" s="396"/>
      <c r="RPZ886" s="396"/>
      <c r="RQA886" s="396"/>
      <c r="RQB886" s="396"/>
      <c r="RQC886" s="396"/>
      <c r="RQD886" s="396"/>
      <c r="RQE886" s="396"/>
      <c r="RQF886" s="396"/>
      <c r="RQG886" s="396"/>
      <c r="RQH886" s="396"/>
      <c r="RQI886" s="396"/>
      <c r="RQJ886" s="396"/>
      <c r="RQK886" s="396"/>
      <c r="RQL886" s="396"/>
      <c r="RQM886" s="396"/>
      <c r="RQN886" s="396"/>
      <c r="RQO886" s="396"/>
      <c r="RQP886" s="396"/>
      <c r="RQQ886" s="396"/>
      <c r="RQR886" s="396"/>
      <c r="RQS886" s="396"/>
      <c r="RQT886" s="396"/>
      <c r="RQU886" s="396"/>
      <c r="RQV886" s="396"/>
      <c r="RQW886" s="396"/>
      <c r="RQX886" s="396"/>
      <c r="RQY886" s="396"/>
      <c r="RQZ886" s="396"/>
      <c r="RRA886" s="396"/>
      <c r="RRB886" s="396"/>
      <c r="RRC886" s="396"/>
      <c r="RRD886" s="396"/>
      <c r="RRE886" s="396"/>
      <c r="RRF886" s="396"/>
      <c r="RRG886" s="396"/>
      <c r="RRH886" s="396"/>
      <c r="RRI886" s="396"/>
      <c r="RRJ886" s="396"/>
      <c r="RRK886" s="396"/>
      <c r="RRL886" s="396"/>
      <c r="RRM886" s="396"/>
      <c r="RRN886" s="396"/>
      <c r="RRO886" s="396"/>
      <c r="RRP886" s="396"/>
      <c r="RRQ886" s="396"/>
      <c r="RRR886" s="396"/>
      <c r="RRS886" s="396"/>
      <c r="RRT886" s="396"/>
      <c r="RRU886" s="396"/>
      <c r="RRV886" s="396"/>
      <c r="RRW886" s="396"/>
      <c r="RRX886" s="396"/>
      <c r="RRY886" s="396"/>
      <c r="RRZ886" s="396"/>
      <c r="RSA886" s="396"/>
      <c r="RSB886" s="396"/>
      <c r="RSC886" s="396"/>
      <c r="RSD886" s="396"/>
      <c r="RSE886" s="396"/>
      <c r="RSF886" s="396"/>
      <c r="RSG886" s="396"/>
      <c r="RSH886" s="396"/>
      <c r="RSI886" s="396"/>
      <c r="RSJ886" s="396"/>
      <c r="RSK886" s="396"/>
      <c r="RSL886" s="396"/>
      <c r="RSM886" s="396"/>
      <c r="RSN886" s="396"/>
      <c r="RSO886" s="396"/>
      <c r="RSP886" s="396"/>
      <c r="RSQ886" s="396"/>
      <c r="RSR886" s="396"/>
      <c r="RSS886" s="396"/>
      <c r="RST886" s="396"/>
      <c r="RSU886" s="396"/>
      <c r="RSV886" s="396"/>
      <c r="RSW886" s="396"/>
      <c r="RSX886" s="396"/>
      <c r="RSY886" s="396"/>
      <c r="RSZ886" s="396"/>
      <c r="RTA886" s="396"/>
      <c r="RTB886" s="396"/>
      <c r="RTC886" s="396"/>
      <c r="RTD886" s="396"/>
      <c r="RTE886" s="396"/>
      <c r="RTF886" s="396"/>
      <c r="RTG886" s="396"/>
      <c r="RTH886" s="396"/>
      <c r="RTI886" s="396"/>
      <c r="RTJ886" s="396"/>
      <c r="RTK886" s="396"/>
      <c r="RTL886" s="396"/>
      <c r="RTM886" s="396"/>
      <c r="RTN886" s="396"/>
      <c r="RTO886" s="396"/>
      <c r="RTP886" s="396"/>
      <c r="RTQ886" s="396"/>
      <c r="RTR886" s="396"/>
      <c r="RTS886" s="396"/>
      <c r="RTT886" s="396"/>
      <c r="RTU886" s="396"/>
      <c r="RTV886" s="396"/>
      <c r="RTW886" s="396"/>
      <c r="RTX886" s="396"/>
      <c r="RTY886" s="396"/>
      <c r="RTZ886" s="396"/>
      <c r="RUA886" s="396"/>
      <c r="RUB886" s="396"/>
      <c r="RUC886" s="396"/>
      <c r="RUD886" s="396"/>
      <c r="RUE886" s="396"/>
      <c r="RUF886" s="396"/>
      <c r="RUG886" s="396"/>
      <c r="RUH886" s="396"/>
      <c r="RUI886" s="396"/>
      <c r="RUJ886" s="396"/>
      <c r="RUK886" s="396"/>
      <c r="RUL886" s="396"/>
      <c r="RUM886" s="396"/>
      <c r="RUN886" s="396"/>
      <c r="RUO886" s="396"/>
      <c r="RUP886" s="396"/>
      <c r="RUQ886" s="396"/>
      <c r="RUR886" s="396"/>
      <c r="RUS886" s="396"/>
      <c r="RUT886" s="396"/>
      <c r="RUU886" s="396"/>
      <c r="RUV886" s="396"/>
      <c r="RUW886" s="396"/>
      <c r="RUX886" s="396"/>
      <c r="RUY886" s="396"/>
      <c r="RUZ886" s="396"/>
      <c r="RVA886" s="396"/>
      <c r="RVB886" s="396"/>
      <c r="RVC886" s="396"/>
      <c r="RVD886" s="396"/>
      <c r="RVE886" s="396"/>
      <c r="RVF886" s="396"/>
      <c r="RVG886" s="396"/>
      <c r="RVH886" s="396"/>
      <c r="RVI886" s="396"/>
      <c r="RVJ886" s="396"/>
      <c r="RVK886" s="396"/>
      <c r="RVL886" s="396"/>
      <c r="RVM886" s="396"/>
      <c r="RVN886" s="396"/>
      <c r="RVO886" s="396"/>
      <c r="RVP886" s="396"/>
      <c r="RVQ886" s="396"/>
      <c r="RVR886" s="396"/>
      <c r="RVS886" s="396"/>
      <c r="RVT886" s="396"/>
      <c r="RVU886" s="396"/>
      <c r="RVV886" s="396"/>
      <c r="RVW886" s="396"/>
      <c r="RVX886" s="396"/>
      <c r="RVY886" s="396"/>
      <c r="RVZ886" s="396"/>
      <c r="RWA886" s="396"/>
      <c r="RWB886" s="396"/>
      <c r="RWC886" s="396"/>
      <c r="RWD886" s="396"/>
      <c r="RWE886" s="396"/>
      <c r="RWF886" s="396"/>
      <c r="RWG886" s="396"/>
      <c r="RWH886" s="396"/>
      <c r="RWI886" s="396"/>
      <c r="RWJ886" s="396"/>
      <c r="RWK886" s="396"/>
      <c r="RWL886" s="396"/>
      <c r="RWM886" s="396"/>
      <c r="RWN886" s="396"/>
      <c r="RWO886" s="396"/>
      <c r="RWP886" s="396"/>
      <c r="RWQ886" s="396"/>
      <c r="RWR886" s="396"/>
      <c r="RWS886" s="396"/>
      <c r="RWT886" s="396"/>
      <c r="RWU886" s="396"/>
      <c r="RWV886" s="396"/>
      <c r="RWW886" s="396"/>
      <c r="RWX886" s="396"/>
      <c r="RWY886" s="396"/>
      <c r="RWZ886" s="396"/>
      <c r="RXA886" s="396"/>
      <c r="RXB886" s="396"/>
      <c r="RXC886" s="396"/>
      <c r="RXD886" s="396"/>
      <c r="RXE886" s="396"/>
      <c r="RXF886" s="396"/>
      <c r="RXG886" s="396"/>
      <c r="RXH886" s="396"/>
      <c r="RXI886" s="396"/>
      <c r="RXJ886" s="396"/>
      <c r="RXK886" s="396"/>
      <c r="RXL886" s="396"/>
      <c r="RXM886" s="396"/>
      <c r="RXN886" s="396"/>
      <c r="RXO886" s="396"/>
      <c r="RXP886" s="396"/>
      <c r="RXQ886" s="396"/>
      <c r="RXR886" s="396"/>
      <c r="RXS886" s="396"/>
      <c r="RXT886" s="396"/>
      <c r="RXU886" s="396"/>
      <c r="RXV886" s="396"/>
      <c r="RXW886" s="396"/>
      <c r="RXX886" s="396"/>
      <c r="RXY886" s="396"/>
      <c r="RXZ886" s="396"/>
      <c r="RYA886" s="396"/>
      <c r="RYB886" s="396"/>
      <c r="RYC886" s="396"/>
      <c r="RYD886" s="396"/>
      <c r="RYE886" s="396"/>
      <c r="RYF886" s="396"/>
      <c r="RYG886" s="396"/>
      <c r="RYH886" s="396"/>
      <c r="RYI886" s="396"/>
      <c r="RYJ886" s="396"/>
      <c r="RYK886" s="396"/>
      <c r="RYL886" s="396"/>
      <c r="RYM886" s="396"/>
      <c r="RYN886" s="396"/>
      <c r="RYO886" s="396"/>
      <c r="RYP886" s="396"/>
      <c r="RYQ886" s="396"/>
      <c r="RYR886" s="396"/>
      <c r="RYS886" s="396"/>
      <c r="RYT886" s="396"/>
      <c r="RYU886" s="396"/>
      <c r="RYV886" s="396"/>
      <c r="RYW886" s="396"/>
      <c r="RYX886" s="396"/>
      <c r="RYY886" s="396"/>
      <c r="RYZ886" s="396"/>
      <c r="RZA886" s="396"/>
      <c r="RZB886" s="396"/>
      <c r="RZC886" s="396"/>
      <c r="RZD886" s="396"/>
      <c r="RZE886" s="396"/>
      <c r="RZF886" s="396"/>
      <c r="RZG886" s="396"/>
      <c r="RZH886" s="396"/>
      <c r="RZI886" s="396"/>
      <c r="RZJ886" s="396"/>
      <c r="RZK886" s="396"/>
      <c r="RZL886" s="396"/>
      <c r="RZM886" s="396"/>
      <c r="RZN886" s="396"/>
      <c r="RZO886" s="396"/>
      <c r="RZP886" s="396"/>
      <c r="RZQ886" s="396"/>
      <c r="RZR886" s="396"/>
      <c r="RZS886" s="396"/>
      <c r="RZT886" s="396"/>
      <c r="RZU886" s="396"/>
      <c r="RZV886" s="396"/>
      <c r="RZW886" s="396"/>
      <c r="RZX886" s="396"/>
      <c r="RZY886" s="396"/>
      <c r="RZZ886" s="396"/>
      <c r="SAA886" s="396"/>
      <c r="SAB886" s="396"/>
      <c r="SAC886" s="396"/>
      <c r="SAD886" s="396"/>
      <c r="SAE886" s="396"/>
      <c r="SAF886" s="396"/>
      <c r="SAG886" s="396"/>
      <c r="SAH886" s="396"/>
      <c r="SAI886" s="396"/>
      <c r="SAJ886" s="396"/>
      <c r="SAK886" s="396"/>
      <c r="SAL886" s="396"/>
      <c r="SAM886" s="396"/>
      <c r="SAN886" s="396"/>
      <c r="SAO886" s="396"/>
      <c r="SAP886" s="396"/>
      <c r="SAQ886" s="396"/>
      <c r="SAR886" s="396"/>
      <c r="SAS886" s="396"/>
      <c r="SAT886" s="396"/>
      <c r="SAU886" s="396"/>
      <c r="SAV886" s="396"/>
      <c r="SAW886" s="396"/>
      <c r="SAX886" s="396"/>
      <c r="SAY886" s="396"/>
      <c r="SAZ886" s="396"/>
      <c r="SBA886" s="396"/>
      <c r="SBB886" s="396"/>
      <c r="SBC886" s="396"/>
      <c r="SBD886" s="396"/>
      <c r="SBE886" s="396"/>
      <c r="SBF886" s="396"/>
      <c r="SBG886" s="396"/>
      <c r="SBH886" s="396"/>
      <c r="SBI886" s="396"/>
      <c r="SBJ886" s="396"/>
      <c r="SBK886" s="396"/>
      <c r="SBL886" s="396"/>
      <c r="SBM886" s="396"/>
      <c r="SBN886" s="396"/>
      <c r="SBO886" s="396"/>
      <c r="SBP886" s="396"/>
      <c r="SBQ886" s="396"/>
      <c r="SBR886" s="396"/>
      <c r="SBS886" s="396"/>
      <c r="SBT886" s="396"/>
      <c r="SBU886" s="396"/>
      <c r="SBV886" s="396"/>
      <c r="SBW886" s="396"/>
      <c r="SBX886" s="396"/>
      <c r="SBY886" s="396"/>
      <c r="SBZ886" s="396"/>
      <c r="SCA886" s="396"/>
      <c r="SCB886" s="396"/>
      <c r="SCC886" s="396"/>
      <c r="SCD886" s="396"/>
      <c r="SCE886" s="396"/>
      <c r="SCF886" s="396"/>
      <c r="SCG886" s="396"/>
      <c r="SCH886" s="396"/>
      <c r="SCI886" s="396"/>
      <c r="SCJ886" s="396"/>
      <c r="SCK886" s="396"/>
      <c r="SCL886" s="396"/>
      <c r="SCM886" s="396"/>
      <c r="SCN886" s="396"/>
      <c r="SCO886" s="396"/>
      <c r="SCP886" s="396"/>
      <c r="SCQ886" s="396"/>
      <c r="SCR886" s="396"/>
      <c r="SCS886" s="396"/>
      <c r="SCT886" s="396"/>
      <c r="SCU886" s="396"/>
      <c r="SCV886" s="396"/>
      <c r="SCW886" s="396"/>
      <c r="SCX886" s="396"/>
      <c r="SCY886" s="396"/>
      <c r="SCZ886" s="396"/>
      <c r="SDA886" s="396"/>
      <c r="SDB886" s="396"/>
      <c r="SDC886" s="396"/>
      <c r="SDD886" s="396"/>
      <c r="SDE886" s="396"/>
      <c r="SDF886" s="396"/>
      <c r="SDG886" s="396"/>
      <c r="SDH886" s="396"/>
      <c r="SDI886" s="396"/>
      <c r="SDJ886" s="396"/>
      <c r="SDK886" s="396"/>
      <c r="SDL886" s="396"/>
      <c r="SDM886" s="396"/>
      <c r="SDN886" s="396"/>
      <c r="SDO886" s="396"/>
      <c r="SDP886" s="396"/>
      <c r="SDQ886" s="396"/>
      <c r="SDR886" s="396"/>
      <c r="SDS886" s="396"/>
      <c r="SDT886" s="396"/>
      <c r="SDU886" s="396"/>
      <c r="SDV886" s="396"/>
      <c r="SDW886" s="396"/>
      <c r="SDX886" s="396"/>
      <c r="SDY886" s="396"/>
      <c r="SDZ886" s="396"/>
      <c r="SEA886" s="396"/>
      <c r="SEB886" s="396"/>
      <c r="SEC886" s="396"/>
      <c r="SED886" s="396"/>
      <c r="SEE886" s="396"/>
      <c r="SEF886" s="396"/>
      <c r="SEG886" s="396"/>
      <c r="SEH886" s="396"/>
      <c r="SEI886" s="396"/>
      <c r="SEJ886" s="396"/>
      <c r="SEK886" s="396"/>
      <c r="SEL886" s="396"/>
      <c r="SEM886" s="396"/>
      <c r="SEN886" s="396"/>
      <c r="SEO886" s="396"/>
      <c r="SEP886" s="396"/>
      <c r="SEQ886" s="396"/>
      <c r="SER886" s="396"/>
      <c r="SES886" s="396"/>
      <c r="SET886" s="396"/>
      <c r="SEU886" s="396"/>
      <c r="SEV886" s="396"/>
      <c r="SEW886" s="396"/>
      <c r="SEX886" s="396"/>
      <c r="SEY886" s="396"/>
      <c r="SEZ886" s="396"/>
      <c r="SFA886" s="396"/>
      <c r="SFB886" s="396"/>
      <c r="SFC886" s="396"/>
      <c r="SFD886" s="396"/>
      <c r="SFE886" s="396"/>
      <c r="SFF886" s="396"/>
      <c r="SFG886" s="396"/>
      <c r="SFH886" s="396"/>
      <c r="SFI886" s="396"/>
      <c r="SFJ886" s="396"/>
      <c r="SFK886" s="396"/>
      <c r="SFL886" s="396"/>
      <c r="SFM886" s="396"/>
      <c r="SFN886" s="396"/>
      <c r="SFO886" s="396"/>
      <c r="SFP886" s="396"/>
      <c r="SFQ886" s="396"/>
      <c r="SFR886" s="396"/>
      <c r="SFS886" s="396"/>
      <c r="SFT886" s="396"/>
      <c r="SFU886" s="396"/>
      <c r="SFV886" s="396"/>
      <c r="SFW886" s="396"/>
      <c r="SFX886" s="396"/>
      <c r="SFY886" s="396"/>
      <c r="SFZ886" s="396"/>
      <c r="SGA886" s="396"/>
      <c r="SGB886" s="396"/>
      <c r="SGC886" s="396"/>
      <c r="SGD886" s="396"/>
      <c r="SGE886" s="396"/>
      <c r="SGF886" s="396"/>
      <c r="SGG886" s="396"/>
      <c r="SGH886" s="396"/>
      <c r="SGI886" s="396"/>
      <c r="SGJ886" s="396"/>
      <c r="SGK886" s="396"/>
      <c r="SGL886" s="396"/>
      <c r="SGM886" s="396"/>
      <c r="SGN886" s="396"/>
      <c r="SGO886" s="396"/>
      <c r="SGP886" s="396"/>
      <c r="SGQ886" s="396"/>
      <c r="SGR886" s="396"/>
      <c r="SGS886" s="396"/>
      <c r="SGT886" s="396"/>
      <c r="SGU886" s="396"/>
      <c r="SGV886" s="396"/>
      <c r="SGW886" s="396"/>
      <c r="SGX886" s="396"/>
      <c r="SGY886" s="396"/>
      <c r="SGZ886" s="396"/>
      <c r="SHA886" s="396"/>
      <c r="SHB886" s="396"/>
      <c r="SHC886" s="396"/>
      <c r="SHD886" s="396"/>
      <c r="SHE886" s="396"/>
      <c r="SHF886" s="396"/>
      <c r="SHG886" s="396"/>
      <c r="SHH886" s="396"/>
      <c r="SHI886" s="396"/>
      <c r="SHJ886" s="396"/>
      <c r="SHK886" s="396"/>
      <c r="SHL886" s="396"/>
      <c r="SHM886" s="396"/>
      <c r="SHN886" s="396"/>
      <c r="SHO886" s="396"/>
      <c r="SHP886" s="396"/>
      <c r="SHQ886" s="396"/>
      <c r="SHR886" s="396"/>
      <c r="SHS886" s="396"/>
      <c r="SHT886" s="396"/>
      <c r="SHU886" s="396"/>
      <c r="SHV886" s="396"/>
      <c r="SHW886" s="396"/>
      <c r="SHX886" s="396"/>
      <c r="SHY886" s="396"/>
      <c r="SHZ886" s="396"/>
      <c r="SIA886" s="396"/>
      <c r="SIB886" s="396"/>
      <c r="SIC886" s="396"/>
      <c r="SID886" s="396"/>
      <c r="SIE886" s="396"/>
      <c r="SIF886" s="396"/>
      <c r="SIG886" s="396"/>
      <c r="SIH886" s="396"/>
      <c r="SII886" s="396"/>
      <c r="SIJ886" s="396"/>
      <c r="SIK886" s="396"/>
      <c r="SIL886" s="396"/>
      <c r="SIM886" s="396"/>
      <c r="SIN886" s="396"/>
      <c r="SIO886" s="396"/>
      <c r="SIP886" s="396"/>
      <c r="SIQ886" s="396"/>
      <c r="SIR886" s="396"/>
      <c r="SIS886" s="396"/>
      <c r="SIT886" s="396"/>
      <c r="SIU886" s="396"/>
      <c r="SIV886" s="396"/>
      <c r="SIW886" s="396"/>
      <c r="SIX886" s="396"/>
      <c r="SIY886" s="396"/>
      <c r="SIZ886" s="396"/>
      <c r="SJA886" s="396"/>
      <c r="SJB886" s="396"/>
      <c r="SJC886" s="396"/>
      <c r="SJD886" s="396"/>
      <c r="SJE886" s="396"/>
      <c r="SJF886" s="396"/>
      <c r="SJG886" s="396"/>
      <c r="SJH886" s="396"/>
      <c r="SJI886" s="396"/>
      <c r="SJJ886" s="396"/>
      <c r="SJK886" s="396"/>
      <c r="SJL886" s="396"/>
      <c r="SJM886" s="396"/>
      <c r="SJN886" s="396"/>
      <c r="SJO886" s="396"/>
      <c r="SJP886" s="396"/>
      <c r="SJQ886" s="396"/>
      <c r="SJR886" s="396"/>
      <c r="SJS886" s="396"/>
      <c r="SJT886" s="396"/>
      <c r="SJU886" s="396"/>
      <c r="SJV886" s="396"/>
      <c r="SJW886" s="396"/>
      <c r="SJX886" s="396"/>
      <c r="SJY886" s="396"/>
      <c r="SJZ886" s="396"/>
      <c r="SKA886" s="396"/>
      <c r="SKB886" s="396"/>
      <c r="SKC886" s="396"/>
      <c r="SKD886" s="396"/>
      <c r="SKE886" s="396"/>
      <c r="SKF886" s="396"/>
      <c r="SKG886" s="396"/>
      <c r="SKH886" s="396"/>
      <c r="SKI886" s="396"/>
      <c r="SKJ886" s="396"/>
      <c r="SKK886" s="396"/>
      <c r="SKL886" s="396"/>
      <c r="SKM886" s="396"/>
      <c r="SKN886" s="396"/>
      <c r="SKO886" s="396"/>
      <c r="SKP886" s="396"/>
      <c r="SKQ886" s="396"/>
      <c r="SKR886" s="396"/>
      <c r="SKS886" s="396"/>
      <c r="SKT886" s="396"/>
      <c r="SKU886" s="396"/>
      <c r="SKV886" s="396"/>
      <c r="SKW886" s="396"/>
      <c r="SKX886" s="396"/>
      <c r="SKY886" s="396"/>
      <c r="SKZ886" s="396"/>
      <c r="SLA886" s="396"/>
      <c r="SLB886" s="396"/>
      <c r="SLC886" s="396"/>
      <c r="SLD886" s="396"/>
      <c r="SLE886" s="396"/>
      <c r="SLF886" s="396"/>
      <c r="SLG886" s="396"/>
      <c r="SLH886" s="396"/>
      <c r="SLI886" s="396"/>
      <c r="SLJ886" s="396"/>
      <c r="SLK886" s="396"/>
      <c r="SLL886" s="396"/>
      <c r="SLM886" s="396"/>
      <c r="SLN886" s="396"/>
      <c r="SLO886" s="396"/>
      <c r="SLP886" s="396"/>
      <c r="SLQ886" s="396"/>
      <c r="SLR886" s="396"/>
      <c r="SLS886" s="396"/>
      <c r="SLT886" s="396"/>
      <c r="SLU886" s="396"/>
      <c r="SLV886" s="396"/>
      <c r="SLW886" s="396"/>
      <c r="SLX886" s="396"/>
      <c r="SLY886" s="396"/>
      <c r="SLZ886" s="396"/>
      <c r="SMA886" s="396"/>
      <c r="SMB886" s="396"/>
      <c r="SMC886" s="396"/>
      <c r="SMD886" s="396"/>
      <c r="SME886" s="396"/>
      <c r="SMF886" s="396"/>
      <c r="SMG886" s="396"/>
      <c r="SMH886" s="396"/>
      <c r="SMI886" s="396"/>
      <c r="SMJ886" s="396"/>
      <c r="SMK886" s="396"/>
      <c r="SML886" s="396"/>
      <c r="SMM886" s="396"/>
      <c r="SMN886" s="396"/>
      <c r="SMO886" s="396"/>
      <c r="SMP886" s="396"/>
      <c r="SMQ886" s="396"/>
      <c r="SMR886" s="396"/>
      <c r="SMS886" s="396"/>
      <c r="SMT886" s="396"/>
      <c r="SMU886" s="396"/>
      <c r="SMV886" s="396"/>
      <c r="SMW886" s="396"/>
      <c r="SMX886" s="396"/>
      <c r="SMY886" s="396"/>
      <c r="SMZ886" s="396"/>
      <c r="SNA886" s="396"/>
      <c r="SNB886" s="396"/>
      <c r="SNC886" s="396"/>
      <c r="SND886" s="396"/>
      <c r="SNE886" s="396"/>
      <c r="SNF886" s="396"/>
      <c r="SNG886" s="396"/>
      <c r="SNH886" s="396"/>
      <c r="SNI886" s="396"/>
      <c r="SNJ886" s="396"/>
      <c r="SNK886" s="396"/>
      <c r="SNL886" s="396"/>
      <c r="SNM886" s="396"/>
      <c r="SNN886" s="396"/>
      <c r="SNO886" s="396"/>
      <c r="SNP886" s="396"/>
      <c r="SNQ886" s="396"/>
      <c r="SNR886" s="396"/>
      <c r="SNS886" s="396"/>
      <c r="SNT886" s="396"/>
      <c r="SNU886" s="396"/>
      <c r="SNV886" s="396"/>
      <c r="SNW886" s="396"/>
      <c r="SNX886" s="396"/>
      <c r="SNY886" s="396"/>
      <c r="SNZ886" s="396"/>
      <c r="SOA886" s="396"/>
      <c r="SOB886" s="396"/>
      <c r="SOC886" s="396"/>
      <c r="SOD886" s="396"/>
      <c r="SOE886" s="396"/>
      <c r="SOF886" s="396"/>
      <c r="SOG886" s="396"/>
      <c r="SOH886" s="396"/>
      <c r="SOI886" s="396"/>
      <c r="SOJ886" s="396"/>
      <c r="SOK886" s="396"/>
      <c r="SOL886" s="396"/>
      <c r="SOM886" s="396"/>
      <c r="SON886" s="396"/>
      <c r="SOO886" s="396"/>
      <c r="SOP886" s="396"/>
      <c r="SOQ886" s="396"/>
      <c r="SOR886" s="396"/>
      <c r="SOS886" s="396"/>
      <c r="SOT886" s="396"/>
      <c r="SOU886" s="396"/>
      <c r="SOV886" s="396"/>
      <c r="SOW886" s="396"/>
      <c r="SOX886" s="396"/>
      <c r="SOY886" s="396"/>
      <c r="SOZ886" s="396"/>
      <c r="SPA886" s="396"/>
      <c r="SPB886" s="396"/>
      <c r="SPC886" s="396"/>
      <c r="SPD886" s="396"/>
      <c r="SPE886" s="396"/>
      <c r="SPF886" s="396"/>
      <c r="SPG886" s="396"/>
      <c r="SPH886" s="396"/>
      <c r="SPI886" s="396"/>
      <c r="SPJ886" s="396"/>
      <c r="SPK886" s="396"/>
      <c r="SPL886" s="396"/>
      <c r="SPM886" s="396"/>
      <c r="SPN886" s="396"/>
      <c r="SPO886" s="396"/>
      <c r="SPP886" s="396"/>
      <c r="SPQ886" s="396"/>
      <c r="SPR886" s="396"/>
      <c r="SPS886" s="396"/>
      <c r="SPT886" s="396"/>
      <c r="SPU886" s="396"/>
      <c r="SPV886" s="396"/>
      <c r="SPW886" s="396"/>
      <c r="SPX886" s="396"/>
      <c r="SPY886" s="396"/>
      <c r="SPZ886" s="396"/>
      <c r="SQA886" s="396"/>
      <c r="SQB886" s="396"/>
      <c r="SQC886" s="396"/>
      <c r="SQD886" s="396"/>
      <c r="SQE886" s="396"/>
      <c r="SQF886" s="396"/>
      <c r="SQG886" s="396"/>
      <c r="SQH886" s="396"/>
      <c r="SQI886" s="396"/>
      <c r="SQJ886" s="396"/>
      <c r="SQK886" s="396"/>
      <c r="SQL886" s="396"/>
      <c r="SQM886" s="396"/>
      <c r="SQN886" s="396"/>
      <c r="SQO886" s="396"/>
      <c r="SQP886" s="396"/>
      <c r="SQQ886" s="396"/>
      <c r="SQR886" s="396"/>
      <c r="SQS886" s="396"/>
      <c r="SQT886" s="396"/>
      <c r="SQU886" s="396"/>
      <c r="SQV886" s="396"/>
      <c r="SQW886" s="396"/>
      <c r="SQX886" s="396"/>
      <c r="SQY886" s="396"/>
      <c r="SQZ886" s="396"/>
      <c r="SRA886" s="396"/>
      <c r="SRB886" s="396"/>
      <c r="SRC886" s="396"/>
      <c r="SRD886" s="396"/>
      <c r="SRE886" s="396"/>
      <c r="SRF886" s="396"/>
      <c r="SRG886" s="396"/>
      <c r="SRH886" s="396"/>
      <c r="SRI886" s="396"/>
      <c r="SRJ886" s="396"/>
      <c r="SRK886" s="396"/>
      <c r="SRL886" s="396"/>
      <c r="SRM886" s="396"/>
      <c r="SRN886" s="396"/>
      <c r="SRO886" s="396"/>
      <c r="SRP886" s="396"/>
      <c r="SRQ886" s="396"/>
      <c r="SRR886" s="396"/>
      <c r="SRS886" s="396"/>
      <c r="SRT886" s="396"/>
      <c r="SRU886" s="396"/>
      <c r="SRV886" s="396"/>
      <c r="SRW886" s="396"/>
      <c r="SRX886" s="396"/>
      <c r="SRY886" s="396"/>
      <c r="SRZ886" s="396"/>
      <c r="SSA886" s="396"/>
      <c r="SSB886" s="396"/>
      <c r="SSC886" s="396"/>
      <c r="SSD886" s="396"/>
      <c r="SSE886" s="396"/>
      <c r="SSF886" s="396"/>
      <c r="SSG886" s="396"/>
      <c r="SSH886" s="396"/>
      <c r="SSI886" s="396"/>
      <c r="SSJ886" s="396"/>
      <c r="SSK886" s="396"/>
      <c r="SSL886" s="396"/>
      <c r="SSM886" s="396"/>
      <c r="SSN886" s="396"/>
      <c r="SSO886" s="396"/>
      <c r="SSP886" s="396"/>
      <c r="SSQ886" s="396"/>
      <c r="SSR886" s="396"/>
      <c r="SSS886" s="396"/>
      <c r="SST886" s="396"/>
      <c r="SSU886" s="396"/>
      <c r="SSV886" s="396"/>
      <c r="SSW886" s="396"/>
      <c r="SSX886" s="396"/>
      <c r="SSY886" s="396"/>
      <c r="SSZ886" s="396"/>
      <c r="STA886" s="396"/>
      <c r="STB886" s="396"/>
      <c r="STC886" s="396"/>
      <c r="STD886" s="396"/>
      <c r="STE886" s="396"/>
      <c r="STF886" s="396"/>
      <c r="STG886" s="396"/>
      <c r="STH886" s="396"/>
      <c r="STI886" s="396"/>
      <c r="STJ886" s="396"/>
      <c r="STK886" s="396"/>
      <c r="STL886" s="396"/>
      <c r="STM886" s="396"/>
      <c r="STN886" s="396"/>
      <c r="STO886" s="396"/>
      <c r="STP886" s="396"/>
      <c r="STQ886" s="396"/>
      <c r="STR886" s="396"/>
      <c r="STS886" s="396"/>
      <c r="STT886" s="396"/>
      <c r="STU886" s="396"/>
      <c r="STV886" s="396"/>
      <c r="STW886" s="396"/>
      <c r="STX886" s="396"/>
      <c r="STY886" s="396"/>
      <c r="STZ886" s="396"/>
      <c r="SUA886" s="396"/>
      <c r="SUB886" s="396"/>
      <c r="SUC886" s="396"/>
      <c r="SUD886" s="396"/>
      <c r="SUE886" s="396"/>
      <c r="SUF886" s="396"/>
      <c r="SUG886" s="396"/>
      <c r="SUH886" s="396"/>
      <c r="SUI886" s="396"/>
      <c r="SUJ886" s="396"/>
      <c r="SUK886" s="396"/>
      <c r="SUL886" s="396"/>
      <c r="SUM886" s="396"/>
      <c r="SUN886" s="396"/>
      <c r="SUO886" s="396"/>
      <c r="SUP886" s="396"/>
      <c r="SUQ886" s="396"/>
      <c r="SUR886" s="396"/>
      <c r="SUS886" s="396"/>
      <c r="SUT886" s="396"/>
      <c r="SUU886" s="396"/>
      <c r="SUV886" s="396"/>
      <c r="SUW886" s="396"/>
      <c r="SUX886" s="396"/>
      <c r="SUY886" s="396"/>
      <c r="SUZ886" s="396"/>
      <c r="SVA886" s="396"/>
      <c r="SVB886" s="396"/>
      <c r="SVC886" s="396"/>
      <c r="SVD886" s="396"/>
      <c r="SVE886" s="396"/>
      <c r="SVF886" s="396"/>
      <c r="SVG886" s="396"/>
      <c r="SVH886" s="396"/>
      <c r="SVI886" s="396"/>
      <c r="SVJ886" s="396"/>
      <c r="SVK886" s="396"/>
      <c r="SVL886" s="396"/>
      <c r="SVM886" s="396"/>
      <c r="SVN886" s="396"/>
      <c r="SVO886" s="396"/>
      <c r="SVP886" s="396"/>
      <c r="SVQ886" s="396"/>
      <c r="SVR886" s="396"/>
      <c r="SVS886" s="396"/>
      <c r="SVT886" s="396"/>
      <c r="SVU886" s="396"/>
      <c r="SVV886" s="396"/>
      <c r="SVW886" s="396"/>
      <c r="SVX886" s="396"/>
      <c r="SVY886" s="396"/>
      <c r="SVZ886" s="396"/>
      <c r="SWA886" s="396"/>
      <c r="SWB886" s="396"/>
      <c r="SWC886" s="396"/>
      <c r="SWD886" s="396"/>
      <c r="SWE886" s="396"/>
      <c r="SWF886" s="396"/>
      <c r="SWG886" s="396"/>
      <c r="SWH886" s="396"/>
      <c r="SWI886" s="396"/>
      <c r="SWJ886" s="396"/>
      <c r="SWK886" s="396"/>
      <c r="SWL886" s="396"/>
      <c r="SWM886" s="396"/>
      <c r="SWN886" s="396"/>
      <c r="SWO886" s="396"/>
      <c r="SWP886" s="396"/>
      <c r="SWQ886" s="396"/>
      <c r="SWR886" s="396"/>
      <c r="SWS886" s="396"/>
      <c r="SWT886" s="396"/>
      <c r="SWU886" s="396"/>
      <c r="SWV886" s="396"/>
      <c r="SWW886" s="396"/>
      <c r="SWX886" s="396"/>
      <c r="SWY886" s="396"/>
      <c r="SWZ886" s="396"/>
      <c r="SXA886" s="396"/>
      <c r="SXB886" s="396"/>
      <c r="SXC886" s="396"/>
      <c r="SXD886" s="396"/>
      <c r="SXE886" s="396"/>
      <c r="SXF886" s="396"/>
      <c r="SXG886" s="396"/>
      <c r="SXH886" s="396"/>
      <c r="SXI886" s="396"/>
      <c r="SXJ886" s="396"/>
      <c r="SXK886" s="396"/>
      <c r="SXL886" s="396"/>
      <c r="SXM886" s="396"/>
      <c r="SXN886" s="396"/>
      <c r="SXO886" s="396"/>
      <c r="SXP886" s="396"/>
      <c r="SXQ886" s="396"/>
      <c r="SXR886" s="396"/>
      <c r="SXS886" s="396"/>
      <c r="SXT886" s="396"/>
      <c r="SXU886" s="396"/>
      <c r="SXV886" s="396"/>
      <c r="SXW886" s="396"/>
      <c r="SXX886" s="396"/>
      <c r="SXY886" s="396"/>
      <c r="SXZ886" s="396"/>
      <c r="SYA886" s="396"/>
      <c r="SYB886" s="396"/>
      <c r="SYC886" s="396"/>
      <c r="SYD886" s="396"/>
      <c r="SYE886" s="396"/>
      <c r="SYF886" s="396"/>
      <c r="SYG886" s="396"/>
      <c r="SYH886" s="396"/>
      <c r="SYI886" s="396"/>
      <c r="SYJ886" s="396"/>
      <c r="SYK886" s="396"/>
      <c r="SYL886" s="396"/>
      <c r="SYM886" s="396"/>
      <c r="SYN886" s="396"/>
      <c r="SYO886" s="396"/>
      <c r="SYP886" s="396"/>
      <c r="SYQ886" s="396"/>
      <c r="SYR886" s="396"/>
      <c r="SYS886" s="396"/>
      <c r="SYT886" s="396"/>
      <c r="SYU886" s="396"/>
      <c r="SYV886" s="396"/>
      <c r="SYW886" s="396"/>
      <c r="SYX886" s="396"/>
      <c r="SYY886" s="396"/>
      <c r="SYZ886" s="396"/>
      <c r="SZA886" s="396"/>
      <c r="SZB886" s="396"/>
      <c r="SZC886" s="396"/>
      <c r="SZD886" s="396"/>
      <c r="SZE886" s="396"/>
      <c r="SZF886" s="396"/>
      <c r="SZG886" s="396"/>
      <c r="SZH886" s="396"/>
      <c r="SZI886" s="396"/>
      <c r="SZJ886" s="396"/>
      <c r="SZK886" s="396"/>
      <c r="SZL886" s="396"/>
      <c r="SZM886" s="396"/>
      <c r="SZN886" s="396"/>
      <c r="SZO886" s="396"/>
      <c r="SZP886" s="396"/>
      <c r="SZQ886" s="396"/>
      <c r="SZR886" s="396"/>
      <c r="SZS886" s="396"/>
      <c r="SZT886" s="396"/>
      <c r="SZU886" s="396"/>
      <c r="SZV886" s="396"/>
      <c r="SZW886" s="396"/>
      <c r="SZX886" s="396"/>
      <c r="SZY886" s="396"/>
      <c r="SZZ886" s="396"/>
      <c r="TAA886" s="396"/>
      <c r="TAB886" s="396"/>
      <c r="TAC886" s="396"/>
      <c r="TAD886" s="396"/>
      <c r="TAE886" s="396"/>
      <c r="TAF886" s="396"/>
      <c r="TAG886" s="396"/>
      <c r="TAH886" s="396"/>
      <c r="TAI886" s="396"/>
      <c r="TAJ886" s="396"/>
      <c r="TAK886" s="396"/>
      <c r="TAL886" s="396"/>
      <c r="TAM886" s="396"/>
      <c r="TAN886" s="396"/>
      <c r="TAO886" s="396"/>
      <c r="TAP886" s="396"/>
      <c r="TAQ886" s="396"/>
      <c r="TAR886" s="396"/>
      <c r="TAS886" s="396"/>
      <c r="TAT886" s="396"/>
      <c r="TAU886" s="396"/>
      <c r="TAV886" s="396"/>
      <c r="TAW886" s="396"/>
      <c r="TAX886" s="396"/>
      <c r="TAY886" s="396"/>
      <c r="TAZ886" s="396"/>
      <c r="TBA886" s="396"/>
      <c r="TBB886" s="396"/>
      <c r="TBC886" s="396"/>
      <c r="TBD886" s="396"/>
      <c r="TBE886" s="396"/>
      <c r="TBF886" s="396"/>
      <c r="TBG886" s="396"/>
      <c r="TBH886" s="396"/>
      <c r="TBI886" s="396"/>
      <c r="TBJ886" s="396"/>
      <c r="TBK886" s="396"/>
      <c r="TBL886" s="396"/>
      <c r="TBM886" s="396"/>
      <c r="TBN886" s="396"/>
      <c r="TBO886" s="396"/>
      <c r="TBP886" s="396"/>
      <c r="TBQ886" s="396"/>
      <c r="TBR886" s="396"/>
      <c r="TBS886" s="396"/>
      <c r="TBT886" s="396"/>
      <c r="TBU886" s="396"/>
      <c r="TBV886" s="396"/>
      <c r="TBW886" s="396"/>
      <c r="TBX886" s="396"/>
      <c r="TBY886" s="396"/>
      <c r="TBZ886" s="396"/>
      <c r="TCA886" s="396"/>
      <c r="TCB886" s="396"/>
      <c r="TCC886" s="396"/>
      <c r="TCD886" s="396"/>
      <c r="TCE886" s="396"/>
      <c r="TCF886" s="396"/>
      <c r="TCG886" s="396"/>
      <c r="TCH886" s="396"/>
      <c r="TCI886" s="396"/>
      <c r="TCJ886" s="396"/>
      <c r="TCK886" s="396"/>
      <c r="TCL886" s="396"/>
      <c r="TCM886" s="396"/>
      <c r="TCN886" s="396"/>
      <c r="TCO886" s="396"/>
      <c r="TCP886" s="396"/>
      <c r="TCQ886" s="396"/>
      <c r="TCR886" s="396"/>
      <c r="TCS886" s="396"/>
      <c r="TCT886" s="396"/>
      <c r="TCU886" s="396"/>
      <c r="TCV886" s="396"/>
      <c r="TCW886" s="396"/>
      <c r="TCX886" s="396"/>
      <c r="TCY886" s="396"/>
      <c r="TCZ886" s="396"/>
      <c r="TDA886" s="396"/>
      <c r="TDB886" s="396"/>
      <c r="TDC886" s="396"/>
      <c r="TDD886" s="396"/>
      <c r="TDE886" s="396"/>
      <c r="TDF886" s="396"/>
      <c r="TDG886" s="396"/>
      <c r="TDH886" s="396"/>
      <c r="TDI886" s="396"/>
      <c r="TDJ886" s="396"/>
      <c r="TDK886" s="396"/>
      <c r="TDL886" s="396"/>
      <c r="TDM886" s="396"/>
      <c r="TDN886" s="396"/>
      <c r="TDO886" s="396"/>
      <c r="TDP886" s="396"/>
      <c r="TDQ886" s="396"/>
      <c r="TDR886" s="396"/>
      <c r="TDS886" s="396"/>
      <c r="TDT886" s="396"/>
      <c r="TDU886" s="396"/>
      <c r="TDV886" s="396"/>
      <c r="TDW886" s="396"/>
      <c r="TDX886" s="396"/>
      <c r="TDY886" s="396"/>
      <c r="TDZ886" s="396"/>
      <c r="TEA886" s="396"/>
      <c r="TEB886" s="396"/>
      <c r="TEC886" s="396"/>
      <c r="TED886" s="396"/>
      <c r="TEE886" s="396"/>
      <c r="TEF886" s="396"/>
      <c r="TEG886" s="396"/>
      <c r="TEH886" s="396"/>
      <c r="TEI886" s="396"/>
      <c r="TEJ886" s="396"/>
      <c r="TEK886" s="396"/>
      <c r="TEL886" s="396"/>
      <c r="TEM886" s="396"/>
      <c r="TEN886" s="396"/>
      <c r="TEO886" s="396"/>
      <c r="TEP886" s="396"/>
      <c r="TEQ886" s="396"/>
      <c r="TER886" s="396"/>
      <c r="TES886" s="396"/>
      <c r="TET886" s="396"/>
      <c r="TEU886" s="396"/>
      <c r="TEV886" s="396"/>
      <c r="TEW886" s="396"/>
      <c r="TEX886" s="396"/>
      <c r="TEY886" s="396"/>
      <c r="TEZ886" s="396"/>
      <c r="TFA886" s="396"/>
      <c r="TFB886" s="396"/>
      <c r="TFC886" s="396"/>
      <c r="TFD886" s="396"/>
      <c r="TFE886" s="396"/>
      <c r="TFF886" s="396"/>
      <c r="TFG886" s="396"/>
      <c r="TFH886" s="396"/>
      <c r="TFI886" s="396"/>
      <c r="TFJ886" s="396"/>
      <c r="TFK886" s="396"/>
      <c r="TFL886" s="396"/>
      <c r="TFM886" s="396"/>
      <c r="TFN886" s="396"/>
      <c r="TFO886" s="396"/>
      <c r="TFP886" s="396"/>
      <c r="TFQ886" s="396"/>
      <c r="TFR886" s="396"/>
      <c r="TFS886" s="396"/>
      <c r="TFT886" s="396"/>
      <c r="TFU886" s="396"/>
      <c r="TFV886" s="396"/>
      <c r="TFW886" s="396"/>
      <c r="TFX886" s="396"/>
      <c r="TFY886" s="396"/>
      <c r="TFZ886" s="396"/>
      <c r="TGA886" s="396"/>
      <c r="TGB886" s="396"/>
      <c r="TGC886" s="396"/>
      <c r="TGD886" s="396"/>
      <c r="TGE886" s="396"/>
      <c r="TGF886" s="396"/>
      <c r="TGG886" s="396"/>
      <c r="TGH886" s="396"/>
      <c r="TGI886" s="396"/>
      <c r="TGJ886" s="396"/>
      <c r="TGK886" s="396"/>
      <c r="TGL886" s="396"/>
      <c r="TGM886" s="396"/>
      <c r="TGN886" s="396"/>
      <c r="TGO886" s="396"/>
      <c r="TGP886" s="396"/>
      <c r="TGQ886" s="396"/>
      <c r="TGR886" s="396"/>
      <c r="TGS886" s="396"/>
      <c r="TGT886" s="396"/>
      <c r="TGU886" s="396"/>
      <c r="TGV886" s="396"/>
      <c r="TGW886" s="396"/>
      <c r="TGX886" s="396"/>
      <c r="TGY886" s="396"/>
      <c r="TGZ886" s="396"/>
      <c r="THA886" s="396"/>
      <c r="THB886" s="396"/>
      <c r="THC886" s="396"/>
      <c r="THD886" s="396"/>
      <c r="THE886" s="396"/>
      <c r="THF886" s="396"/>
      <c r="THG886" s="396"/>
      <c r="THH886" s="396"/>
      <c r="THI886" s="396"/>
      <c r="THJ886" s="396"/>
      <c r="THK886" s="396"/>
      <c r="THL886" s="396"/>
      <c r="THM886" s="396"/>
      <c r="THN886" s="396"/>
      <c r="THO886" s="396"/>
      <c r="THP886" s="396"/>
      <c r="THQ886" s="396"/>
      <c r="THR886" s="396"/>
      <c r="THS886" s="396"/>
      <c r="THT886" s="396"/>
      <c r="THU886" s="396"/>
      <c r="THV886" s="396"/>
      <c r="THW886" s="396"/>
      <c r="THX886" s="396"/>
      <c r="THY886" s="396"/>
      <c r="THZ886" s="396"/>
      <c r="TIA886" s="396"/>
      <c r="TIB886" s="396"/>
      <c r="TIC886" s="396"/>
      <c r="TID886" s="396"/>
      <c r="TIE886" s="396"/>
      <c r="TIF886" s="396"/>
      <c r="TIG886" s="396"/>
      <c r="TIH886" s="396"/>
      <c r="TII886" s="396"/>
      <c r="TIJ886" s="396"/>
      <c r="TIK886" s="396"/>
      <c r="TIL886" s="396"/>
      <c r="TIM886" s="396"/>
      <c r="TIN886" s="396"/>
      <c r="TIO886" s="396"/>
      <c r="TIP886" s="396"/>
      <c r="TIQ886" s="396"/>
      <c r="TIR886" s="396"/>
      <c r="TIS886" s="396"/>
      <c r="TIT886" s="396"/>
      <c r="TIU886" s="396"/>
      <c r="TIV886" s="396"/>
      <c r="TIW886" s="396"/>
      <c r="TIX886" s="396"/>
      <c r="TIY886" s="396"/>
      <c r="TIZ886" s="396"/>
      <c r="TJA886" s="396"/>
      <c r="TJB886" s="396"/>
      <c r="TJC886" s="396"/>
      <c r="TJD886" s="396"/>
      <c r="TJE886" s="396"/>
      <c r="TJF886" s="396"/>
      <c r="TJG886" s="396"/>
      <c r="TJH886" s="396"/>
      <c r="TJI886" s="396"/>
      <c r="TJJ886" s="396"/>
      <c r="TJK886" s="396"/>
      <c r="TJL886" s="396"/>
      <c r="TJM886" s="396"/>
      <c r="TJN886" s="396"/>
      <c r="TJO886" s="396"/>
      <c r="TJP886" s="396"/>
      <c r="TJQ886" s="396"/>
      <c r="TJR886" s="396"/>
      <c r="TJS886" s="396"/>
      <c r="TJT886" s="396"/>
      <c r="TJU886" s="396"/>
      <c r="TJV886" s="396"/>
      <c r="TJW886" s="396"/>
      <c r="TJX886" s="396"/>
      <c r="TJY886" s="396"/>
      <c r="TJZ886" s="396"/>
      <c r="TKA886" s="396"/>
      <c r="TKB886" s="396"/>
      <c r="TKC886" s="396"/>
      <c r="TKD886" s="396"/>
      <c r="TKE886" s="396"/>
      <c r="TKF886" s="396"/>
      <c r="TKG886" s="396"/>
      <c r="TKH886" s="396"/>
      <c r="TKI886" s="396"/>
      <c r="TKJ886" s="396"/>
      <c r="TKK886" s="396"/>
      <c r="TKL886" s="396"/>
      <c r="TKM886" s="396"/>
      <c r="TKN886" s="396"/>
      <c r="TKO886" s="396"/>
      <c r="TKP886" s="396"/>
      <c r="TKQ886" s="396"/>
      <c r="TKR886" s="396"/>
      <c r="TKS886" s="396"/>
      <c r="TKT886" s="396"/>
      <c r="TKU886" s="396"/>
      <c r="TKV886" s="396"/>
      <c r="TKW886" s="396"/>
      <c r="TKX886" s="396"/>
      <c r="TKY886" s="396"/>
      <c r="TKZ886" s="396"/>
      <c r="TLA886" s="396"/>
      <c r="TLB886" s="396"/>
      <c r="TLC886" s="396"/>
      <c r="TLD886" s="396"/>
      <c r="TLE886" s="396"/>
      <c r="TLF886" s="396"/>
      <c r="TLG886" s="396"/>
      <c r="TLH886" s="396"/>
      <c r="TLI886" s="396"/>
      <c r="TLJ886" s="396"/>
      <c r="TLK886" s="396"/>
      <c r="TLL886" s="396"/>
      <c r="TLM886" s="396"/>
      <c r="TLN886" s="396"/>
      <c r="TLO886" s="396"/>
      <c r="TLP886" s="396"/>
      <c r="TLQ886" s="396"/>
      <c r="TLR886" s="396"/>
      <c r="TLS886" s="396"/>
      <c r="TLT886" s="396"/>
      <c r="TLU886" s="396"/>
      <c r="TLV886" s="396"/>
      <c r="TLW886" s="396"/>
      <c r="TLX886" s="396"/>
      <c r="TLY886" s="396"/>
      <c r="TLZ886" s="396"/>
      <c r="TMA886" s="396"/>
      <c r="TMB886" s="396"/>
      <c r="TMC886" s="396"/>
      <c r="TMD886" s="396"/>
      <c r="TME886" s="396"/>
      <c r="TMF886" s="396"/>
      <c r="TMG886" s="396"/>
      <c r="TMH886" s="396"/>
      <c r="TMI886" s="396"/>
      <c r="TMJ886" s="396"/>
      <c r="TMK886" s="396"/>
      <c r="TML886" s="396"/>
      <c r="TMM886" s="396"/>
      <c r="TMN886" s="396"/>
      <c r="TMO886" s="396"/>
      <c r="TMP886" s="396"/>
      <c r="TMQ886" s="396"/>
      <c r="TMR886" s="396"/>
      <c r="TMS886" s="396"/>
      <c r="TMT886" s="396"/>
      <c r="TMU886" s="396"/>
      <c r="TMV886" s="396"/>
      <c r="TMW886" s="396"/>
      <c r="TMX886" s="396"/>
      <c r="TMY886" s="396"/>
      <c r="TMZ886" s="396"/>
      <c r="TNA886" s="396"/>
      <c r="TNB886" s="396"/>
      <c r="TNC886" s="396"/>
      <c r="TND886" s="396"/>
      <c r="TNE886" s="396"/>
      <c r="TNF886" s="396"/>
      <c r="TNG886" s="396"/>
      <c r="TNH886" s="396"/>
      <c r="TNI886" s="396"/>
      <c r="TNJ886" s="396"/>
      <c r="TNK886" s="396"/>
      <c r="TNL886" s="396"/>
      <c r="TNM886" s="396"/>
      <c r="TNN886" s="396"/>
      <c r="TNO886" s="396"/>
      <c r="TNP886" s="396"/>
      <c r="TNQ886" s="396"/>
      <c r="TNR886" s="396"/>
      <c r="TNS886" s="396"/>
      <c r="TNT886" s="396"/>
      <c r="TNU886" s="396"/>
      <c r="TNV886" s="396"/>
      <c r="TNW886" s="396"/>
      <c r="TNX886" s="396"/>
      <c r="TNY886" s="396"/>
      <c r="TNZ886" s="396"/>
      <c r="TOA886" s="396"/>
      <c r="TOB886" s="396"/>
      <c r="TOC886" s="396"/>
      <c r="TOD886" s="396"/>
      <c r="TOE886" s="396"/>
      <c r="TOF886" s="396"/>
      <c r="TOG886" s="396"/>
      <c r="TOH886" s="396"/>
      <c r="TOI886" s="396"/>
      <c r="TOJ886" s="396"/>
      <c r="TOK886" s="396"/>
      <c r="TOL886" s="396"/>
      <c r="TOM886" s="396"/>
      <c r="TON886" s="396"/>
      <c r="TOO886" s="396"/>
      <c r="TOP886" s="396"/>
      <c r="TOQ886" s="396"/>
      <c r="TOR886" s="396"/>
      <c r="TOS886" s="396"/>
      <c r="TOT886" s="396"/>
      <c r="TOU886" s="396"/>
      <c r="TOV886" s="396"/>
      <c r="TOW886" s="396"/>
      <c r="TOX886" s="396"/>
      <c r="TOY886" s="396"/>
      <c r="TOZ886" s="396"/>
      <c r="TPA886" s="396"/>
      <c r="TPB886" s="396"/>
      <c r="TPC886" s="396"/>
      <c r="TPD886" s="396"/>
      <c r="TPE886" s="396"/>
      <c r="TPF886" s="396"/>
      <c r="TPG886" s="396"/>
      <c r="TPH886" s="396"/>
      <c r="TPI886" s="396"/>
      <c r="TPJ886" s="396"/>
      <c r="TPK886" s="396"/>
      <c r="TPL886" s="396"/>
      <c r="TPM886" s="396"/>
      <c r="TPN886" s="396"/>
      <c r="TPO886" s="396"/>
      <c r="TPP886" s="396"/>
      <c r="TPQ886" s="396"/>
      <c r="TPR886" s="396"/>
      <c r="TPS886" s="396"/>
      <c r="TPT886" s="396"/>
      <c r="TPU886" s="396"/>
      <c r="TPV886" s="396"/>
      <c r="TPW886" s="396"/>
      <c r="TPX886" s="396"/>
      <c r="TPY886" s="396"/>
      <c r="TPZ886" s="396"/>
      <c r="TQA886" s="396"/>
      <c r="TQB886" s="396"/>
      <c r="TQC886" s="396"/>
      <c r="TQD886" s="396"/>
      <c r="TQE886" s="396"/>
      <c r="TQF886" s="396"/>
      <c r="TQG886" s="396"/>
      <c r="TQH886" s="396"/>
      <c r="TQI886" s="396"/>
      <c r="TQJ886" s="396"/>
      <c r="TQK886" s="396"/>
      <c r="TQL886" s="396"/>
      <c r="TQM886" s="396"/>
      <c r="TQN886" s="396"/>
      <c r="TQO886" s="396"/>
      <c r="TQP886" s="396"/>
      <c r="TQQ886" s="396"/>
      <c r="TQR886" s="396"/>
      <c r="TQS886" s="396"/>
      <c r="TQT886" s="396"/>
      <c r="TQU886" s="396"/>
      <c r="TQV886" s="396"/>
      <c r="TQW886" s="396"/>
      <c r="TQX886" s="396"/>
      <c r="TQY886" s="396"/>
      <c r="TQZ886" s="396"/>
      <c r="TRA886" s="396"/>
      <c r="TRB886" s="396"/>
      <c r="TRC886" s="396"/>
      <c r="TRD886" s="396"/>
      <c r="TRE886" s="396"/>
      <c r="TRF886" s="396"/>
      <c r="TRG886" s="396"/>
      <c r="TRH886" s="396"/>
      <c r="TRI886" s="396"/>
      <c r="TRJ886" s="396"/>
      <c r="TRK886" s="396"/>
      <c r="TRL886" s="396"/>
      <c r="TRM886" s="396"/>
      <c r="TRN886" s="396"/>
      <c r="TRO886" s="396"/>
      <c r="TRP886" s="396"/>
      <c r="TRQ886" s="396"/>
      <c r="TRR886" s="396"/>
      <c r="TRS886" s="396"/>
      <c r="TRT886" s="396"/>
      <c r="TRU886" s="396"/>
      <c r="TRV886" s="396"/>
      <c r="TRW886" s="396"/>
      <c r="TRX886" s="396"/>
      <c r="TRY886" s="396"/>
      <c r="TRZ886" s="396"/>
      <c r="TSA886" s="396"/>
      <c r="TSB886" s="396"/>
      <c r="TSC886" s="396"/>
      <c r="TSD886" s="396"/>
      <c r="TSE886" s="396"/>
      <c r="TSF886" s="396"/>
      <c r="TSG886" s="396"/>
      <c r="TSH886" s="396"/>
      <c r="TSI886" s="396"/>
      <c r="TSJ886" s="396"/>
      <c r="TSK886" s="396"/>
      <c r="TSL886" s="396"/>
      <c r="TSM886" s="396"/>
      <c r="TSN886" s="396"/>
      <c r="TSO886" s="396"/>
      <c r="TSP886" s="396"/>
      <c r="TSQ886" s="396"/>
      <c r="TSR886" s="396"/>
      <c r="TSS886" s="396"/>
      <c r="TST886" s="396"/>
      <c r="TSU886" s="396"/>
      <c r="TSV886" s="396"/>
      <c r="TSW886" s="396"/>
      <c r="TSX886" s="396"/>
      <c r="TSY886" s="396"/>
      <c r="TSZ886" s="396"/>
      <c r="TTA886" s="396"/>
      <c r="TTB886" s="396"/>
      <c r="TTC886" s="396"/>
      <c r="TTD886" s="396"/>
      <c r="TTE886" s="396"/>
      <c r="TTF886" s="396"/>
      <c r="TTG886" s="396"/>
      <c r="TTH886" s="396"/>
      <c r="TTI886" s="396"/>
      <c r="TTJ886" s="396"/>
      <c r="TTK886" s="396"/>
      <c r="TTL886" s="396"/>
      <c r="TTM886" s="396"/>
      <c r="TTN886" s="396"/>
      <c r="TTO886" s="396"/>
      <c r="TTP886" s="396"/>
      <c r="TTQ886" s="396"/>
      <c r="TTR886" s="396"/>
      <c r="TTS886" s="396"/>
      <c r="TTT886" s="396"/>
      <c r="TTU886" s="396"/>
      <c r="TTV886" s="396"/>
      <c r="TTW886" s="396"/>
      <c r="TTX886" s="396"/>
      <c r="TTY886" s="396"/>
      <c r="TTZ886" s="396"/>
      <c r="TUA886" s="396"/>
      <c r="TUB886" s="396"/>
      <c r="TUC886" s="396"/>
      <c r="TUD886" s="396"/>
      <c r="TUE886" s="396"/>
      <c r="TUF886" s="396"/>
      <c r="TUG886" s="396"/>
      <c r="TUH886" s="396"/>
      <c r="TUI886" s="396"/>
      <c r="TUJ886" s="396"/>
      <c r="TUK886" s="396"/>
      <c r="TUL886" s="396"/>
      <c r="TUM886" s="396"/>
      <c r="TUN886" s="396"/>
      <c r="TUO886" s="396"/>
      <c r="TUP886" s="396"/>
      <c r="TUQ886" s="396"/>
      <c r="TUR886" s="396"/>
      <c r="TUS886" s="396"/>
      <c r="TUT886" s="396"/>
      <c r="TUU886" s="396"/>
      <c r="TUV886" s="396"/>
      <c r="TUW886" s="396"/>
      <c r="TUX886" s="396"/>
      <c r="TUY886" s="396"/>
      <c r="TUZ886" s="396"/>
      <c r="TVA886" s="396"/>
      <c r="TVB886" s="396"/>
      <c r="TVC886" s="396"/>
      <c r="TVD886" s="396"/>
      <c r="TVE886" s="396"/>
      <c r="TVF886" s="396"/>
      <c r="TVG886" s="396"/>
      <c r="TVH886" s="396"/>
      <c r="TVI886" s="396"/>
      <c r="TVJ886" s="396"/>
      <c r="TVK886" s="396"/>
      <c r="TVL886" s="396"/>
      <c r="TVM886" s="396"/>
      <c r="TVN886" s="396"/>
      <c r="TVO886" s="396"/>
      <c r="TVP886" s="396"/>
      <c r="TVQ886" s="396"/>
      <c r="TVR886" s="396"/>
      <c r="TVS886" s="396"/>
      <c r="TVT886" s="396"/>
      <c r="TVU886" s="396"/>
      <c r="TVV886" s="396"/>
      <c r="TVW886" s="396"/>
      <c r="TVX886" s="396"/>
      <c r="TVY886" s="396"/>
      <c r="TVZ886" s="396"/>
      <c r="TWA886" s="396"/>
      <c r="TWB886" s="396"/>
      <c r="TWC886" s="396"/>
      <c r="TWD886" s="396"/>
      <c r="TWE886" s="396"/>
      <c r="TWF886" s="396"/>
      <c r="TWG886" s="396"/>
      <c r="TWH886" s="396"/>
      <c r="TWI886" s="396"/>
      <c r="TWJ886" s="396"/>
      <c r="TWK886" s="396"/>
      <c r="TWL886" s="396"/>
      <c r="TWM886" s="396"/>
      <c r="TWN886" s="396"/>
      <c r="TWO886" s="396"/>
      <c r="TWP886" s="396"/>
      <c r="TWQ886" s="396"/>
      <c r="TWR886" s="396"/>
      <c r="TWS886" s="396"/>
      <c r="TWT886" s="396"/>
      <c r="TWU886" s="396"/>
      <c r="TWV886" s="396"/>
      <c r="TWW886" s="396"/>
      <c r="TWX886" s="396"/>
      <c r="TWY886" s="396"/>
      <c r="TWZ886" s="396"/>
      <c r="TXA886" s="396"/>
      <c r="TXB886" s="396"/>
      <c r="TXC886" s="396"/>
      <c r="TXD886" s="396"/>
      <c r="TXE886" s="396"/>
      <c r="TXF886" s="396"/>
      <c r="TXG886" s="396"/>
      <c r="TXH886" s="396"/>
      <c r="TXI886" s="396"/>
      <c r="TXJ886" s="396"/>
      <c r="TXK886" s="396"/>
      <c r="TXL886" s="396"/>
      <c r="TXM886" s="396"/>
      <c r="TXN886" s="396"/>
      <c r="TXO886" s="396"/>
      <c r="TXP886" s="396"/>
      <c r="TXQ886" s="396"/>
      <c r="TXR886" s="396"/>
      <c r="TXS886" s="396"/>
      <c r="TXT886" s="396"/>
      <c r="TXU886" s="396"/>
      <c r="TXV886" s="396"/>
      <c r="TXW886" s="396"/>
      <c r="TXX886" s="396"/>
      <c r="TXY886" s="396"/>
      <c r="TXZ886" s="396"/>
      <c r="TYA886" s="396"/>
      <c r="TYB886" s="396"/>
      <c r="TYC886" s="396"/>
      <c r="TYD886" s="396"/>
      <c r="TYE886" s="396"/>
      <c r="TYF886" s="396"/>
      <c r="TYG886" s="396"/>
      <c r="TYH886" s="396"/>
      <c r="TYI886" s="396"/>
      <c r="TYJ886" s="396"/>
      <c r="TYK886" s="396"/>
      <c r="TYL886" s="396"/>
      <c r="TYM886" s="396"/>
      <c r="TYN886" s="396"/>
      <c r="TYO886" s="396"/>
      <c r="TYP886" s="396"/>
      <c r="TYQ886" s="396"/>
      <c r="TYR886" s="396"/>
      <c r="TYS886" s="396"/>
      <c r="TYT886" s="396"/>
      <c r="TYU886" s="396"/>
      <c r="TYV886" s="396"/>
      <c r="TYW886" s="396"/>
      <c r="TYX886" s="396"/>
      <c r="TYY886" s="396"/>
      <c r="TYZ886" s="396"/>
      <c r="TZA886" s="396"/>
      <c r="TZB886" s="396"/>
      <c r="TZC886" s="396"/>
      <c r="TZD886" s="396"/>
      <c r="TZE886" s="396"/>
      <c r="TZF886" s="396"/>
      <c r="TZG886" s="396"/>
      <c r="TZH886" s="396"/>
      <c r="TZI886" s="396"/>
      <c r="TZJ886" s="396"/>
      <c r="TZK886" s="396"/>
      <c r="TZL886" s="396"/>
      <c r="TZM886" s="396"/>
      <c r="TZN886" s="396"/>
      <c r="TZO886" s="396"/>
      <c r="TZP886" s="396"/>
      <c r="TZQ886" s="396"/>
      <c r="TZR886" s="396"/>
      <c r="TZS886" s="396"/>
      <c r="TZT886" s="396"/>
      <c r="TZU886" s="396"/>
      <c r="TZV886" s="396"/>
      <c r="TZW886" s="396"/>
      <c r="TZX886" s="396"/>
      <c r="TZY886" s="396"/>
      <c r="TZZ886" s="396"/>
      <c r="UAA886" s="396"/>
      <c r="UAB886" s="396"/>
      <c r="UAC886" s="396"/>
      <c r="UAD886" s="396"/>
      <c r="UAE886" s="396"/>
      <c r="UAF886" s="396"/>
      <c r="UAG886" s="396"/>
      <c r="UAH886" s="396"/>
      <c r="UAI886" s="396"/>
      <c r="UAJ886" s="396"/>
      <c r="UAK886" s="396"/>
      <c r="UAL886" s="396"/>
      <c r="UAM886" s="396"/>
      <c r="UAN886" s="396"/>
      <c r="UAO886" s="396"/>
      <c r="UAP886" s="396"/>
      <c r="UAQ886" s="396"/>
      <c r="UAR886" s="396"/>
      <c r="UAS886" s="396"/>
      <c r="UAT886" s="396"/>
      <c r="UAU886" s="396"/>
      <c r="UAV886" s="396"/>
      <c r="UAW886" s="396"/>
      <c r="UAX886" s="396"/>
      <c r="UAY886" s="396"/>
      <c r="UAZ886" s="396"/>
      <c r="UBA886" s="396"/>
      <c r="UBB886" s="396"/>
      <c r="UBC886" s="396"/>
      <c r="UBD886" s="396"/>
      <c r="UBE886" s="396"/>
      <c r="UBF886" s="396"/>
      <c r="UBG886" s="396"/>
      <c r="UBH886" s="396"/>
      <c r="UBI886" s="396"/>
      <c r="UBJ886" s="396"/>
      <c r="UBK886" s="396"/>
      <c r="UBL886" s="396"/>
      <c r="UBM886" s="396"/>
      <c r="UBN886" s="396"/>
      <c r="UBO886" s="396"/>
      <c r="UBP886" s="396"/>
      <c r="UBQ886" s="396"/>
      <c r="UBR886" s="396"/>
      <c r="UBS886" s="396"/>
      <c r="UBT886" s="396"/>
      <c r="UBU886" s="396"/>
      <c r="UBV886" s="396"/>
      <c r="UBW886" s="396"/>
      <c r="UBX886" s="396"/>
      <c r="UBY886" s="396"/>
      <c r="UBZ886" s="396"/>
      <c r="UCA886" s="396"/>
      <c r="UCB886" s="396"/>
      <c r="UCC886" s="396"/>
      <c r="UCD886" s="396"/>
      <c r="UCE886" s="396"/>
      <c r="UCF886" s="396"/>
      <c r="UCG886" s="396"/>
      <c r="UCH886" s="396"/>
      <c r="UCI886" s="396"/>
      <c r="UCJ886" s="396"/>
      <c r="UCK886" s="396"/>
      <c r="UCL886" s="396"/>
      <c r="UCM886" s="396"/>
      <c r="UCN886" s="396"/>
      <c r="UCO886" s="396"/>
      <c r="UCP886" s="396"/>
      <c r="UCQ886" s="396"/>
      <c r="UCR886" s="396"/>
      <c r="UCS886" s="396"/>
      <c r="UCT886" s="396"/>
      <c r="UCU886" s="396"/>
      <c r="UCV886" s="396"/>
      <c r="UCW886" s="396"/>
      <c r="UCX886" s="396"/>
      <c r="UCY886" s="396"/>
      <c r="UCZ886" s="396"/>
      <c r="UDA886" s="396"/>
      <c r="UDB886" s="396"/>
      <c r="UDC886" s="396"/>
      <c r="UDD886" s="396"/>
      <c r="UDE886" s="396"/>
      <c r="UDF886" s="396"/>
      <c r="UDG886" s="396"/>
      <c r="UDH886" s="396"/>
      <c r="UDI886" s="396"/>
      <c r="UDJ886" s="396"/>
      <c r="UDK886" s="396"/>
      <c r="UDL886" s="396"/>
      <c r="UDM886" s="396"/>
      <c r="UDN886" s="396"/>
      <c r="UDO886" s="396"/>
      <c r="UDP886" s="396"/>
      <c r="UDQ886" s="396"/>
      <c r="UDR886" s="396"/>
      <c r="UDS886" s="396"/>
      <c r="UDT886" s="396"/>
      <c r="UDU886" s="396"/>
      <c r="UDV886" s="396"/>
      <c r="UDW886" s="396"/>
      <c r="UDX886" s="396"/>
      <c r="UDY886" s="396"/>
      <c r="UDZ886" s="396"/>
      <c r="UEA886" s="396"/>
      <c r="UEB886" s="396"/>
      <c r="UEC886" s="396"/>
      <c r="UED886" s="396"/>
      <c r="UEE886" s="396"/>
      <c r="UEF886" s="396"/>
      <c r="UEG886" s="396"/>
      <c r="UEH886" s="396"/>
      <c r="UEI886" s="396"/>
      <c r="UEJ886" s="396"/>
      <c r="UEK886" s="396"/>
      <c r="UEL886" s="396"/>
      <c r="UEM886" s="396"/>
      <c r="UEN886" s="396"/>
      <c r="UEO886" s="396"/>
      <c r="UEP886" s="396"/>
      <c r="UEQ886" s="396"/>
      <c r="UER886" s="396"/>
      <c r="UES886" s="396"/>
      <c r="UET886" s="396"/>
      <c r="UEU886" s="396"/>
      <c r="UEV886" s="396"/>
      <c r="UEW886" s="396"/>
      <c r="UEX886" s="396"/>
      <c r="UEY886" s="396"/>
      <c r="UEZ886" s="396"/>
      <c r="UFA886" s="396"/>
      <c r="UFB886" s="396"/>
      <c r="UFC886" s="396"/>
      <c r="UFD886" s="396"/>
      <c r="UFE886" s="396"/>
      <c r="UFF886" s="396"/>
      <c r="UFG886" s="396"/>
      <c r="UFH886" s="396"/>
      <c r="UFI886" s="396"/>
      <c r="UFJ886" s="396"/>
      <c r="UFK886" s="396"/>
      <c r="UFL886" s="396"/>
      <c r="UFM886" s="396"/>
      <c r="UFN886" s="396"/>
      <c r="UFO886" s="396"/>
      <c r="UFP886" s="396"/>
      <c r="UFQ886" s="396"/>
      <c r="UFR886" s="396"/>
      <c r="UFS886" s="396"/>
      <c r="UFT886" s="396"/>
      <c r="UFU886" s="396"/>
      <c r="UFV886" s="396"/>
      <c r="UFW886" s="396"/>
      <c r="UFX886" s="396"/>
      <c r="UFY886" s="396"/>
      <c r="UFZ886" s="396"/>
      <c r="UGA886" s="396"/>
      <c r="UGB886" s="396"/>
      <c r="UGC886" s="396"/>
      <c r="UGD886" s="396"/>
      <c r="UGE886" s="396"/>
      <c r="UGF886" s="396"/>
      <c r="UGG886" s="396"/>
      <c r="UGH886" s="396"/>
      <c r="UGI886" s="396"/>
      <c r="UGJ886" s="396"/>
      <c r="UGK886" s="396"/>
      <c r="UGL886" s="396"/>
      <c r="UGM886" s="396"/>
      <c r="UGN886" s="396"/>
      <c r="UGO886" s="396"/>
      <c r="UGP886" s="396"/>
      <c r="UGQ886" s="396"/>
      <c r="UGR886" s="396"/>
      <c r="UGS886" s="396"/>
      <c r="UGT886" s="396"/>
      <c r="UGU886" s="396"/>
      <c r="UGV886" s="396"/>
      <c r="UGW886" s="396"/>
      <c r="UGX886" s="396"/>
      <c r="UGY886" s="396"/>
      <c r="UGZ886" s="396"/>
      <c r="UHA886" s="396"/>
      <c r="UHB886" s="396"/>
      <c r="UHC886" s="396"/>
      <c r="UHD886" s="396"/>
      <c r="UHE886" s="396"/>
      <c r="UHF886" s="396"/>
      <c r="UHG886" s="396"/>
      <c r="UHH886" s="396"/>
      <c r="UHI886" s="396"/>
      <c r="UHJ886" s="396"/>
      <c r="UHK886" s="396"/>
      <c r="UHL886" s="396"/>
      <c r="UHM886" s="396"/>
      <c r="UHN886" s="396"/>
      <c r="UHO886" s="396"/>
      <c r="UHP886" s="396"/>
      <c r="UHQ886" s="396"/>
      <c r="UHR886" s="396"/>
      <c r="UHS886" s="396"/>
      <c r="UHT886" s="396"/>
      <c r="UHU886" s="396"/>
      <c r="UHV886" s="396"/>
      <c r="UHW886" s="396"/>
      <c r="UHX886" s="396"/>
      <c r="UHY886" s="396"/>
      <c r="UHZ886" s="396"/>
      <c r="UIA886" s="396"/>
      <c r="UIB886" s="396"/>
      <c r="UIC886" s="396"/>
      <c r="UID886" s="396"/>
      <c r="UIE886" s="396"/>
      <c r="UIF886" s="396"/>
      <c r="UIG886" s="396"/>
      <c r="UIH886" s="396"/>
      <c r="UII886" s="396"/>
      <c r="UIJ886" s="396"/>
      <c r="UIK886" s="396"/>
      <c r="UIL886" s="396"/>
      <c r="UIM886" s="396"/>
      <c r="UIN886" s="396"/>
      <c r="UIO886" s="396"/>
      <c r="UIP886" s="396"/>
      <c r="UIQ886" s="396"/>
      <c r="UIR886" s="396"/>
      <c r="UIS886" s="396"/>
      <c r="UIT886" s="396"/>
      <c r="UIU886" s="396"/>
      <c r="UIV886" s="396"/>
      <c r="UIW886" s="396"/>
      <c r="UIX886" s="396"/>
      <c r="UIY886" s="396"/>
      <c r="UIZ886" s="396"/>
      <c r="UJA886" s="396"/>
      <c r="UJB886" s="396"/>
      <c r="UJC886" s="396"/>
      <c r="UJD886" s="396"/>
      <c r="UJE886" s="396"/>
      <c r="UJF886" s="396"/>
      <c r="UJG886" s="396"/>
      <c r="UJH886" s="396"/>
      <c r="UJI886" s="396"/>
      <c r="UJJ886" s="396"/>
      <c r="UJK886" s="396"/>
      <c r="UJL886" s="396"/>
      <c r="UJM886" s="396"/>
      <c r="UJN886" s="396"/>
      <c r="UJO886" s="396"/>
      <c r="UJP886" s="396"/>
      <c r="UJQ886" s="396"/>
      <c r="UJR886" s="396"/>
      <c r="UJS886" s="396"/>
      <c r="UJT886" s="396"/>
      <c r="UJU886" s="396"/>
      <c r="UJV886" s="396"/>
      <c r="UJW886" s="396"/>
      <c r="UJX886" s="396"/>
      <c r="UJY886" s="396"/>
      <c r="UJZ886" s="396"/>
      <c r="UKA886" s="396"/>
      <c r="UKB886" s="396"/>
      <c r="UKC886" s="396"/>
      <c r="UKD886" s="396"/>
      <c r="UKE886" s="396"/>
      <c r="UKF886" s="396"/>
      <c r="UKG886" s="396"/>
      <c r="UKH886" s="396"/>
      <c r="UKI886" s="396"/>
      <c r="UKJ886" s="396"/>
      <c r="UKK886" s="396"/>
      <c r="UKL886" s="396"/>
      <c r="UKM886" s="396"/>
      <c r="UKN886" s="396"/>
      <c r="UKO886" s="396"/>
      <c r="UKP886" s="396"/>
      <c r="UKQ886" s="396"/>
      <c r="UKR886" s="396"/>
      <c r="UKS886" s="396"/>
      <c r="UKT886" s="396"/>
      <c r="UKU886" s="396"/>
      <c r="UKV886" s="396"/>
      <c r="UKW886" s="396"/>
      <c r="UKX886" s="396"/>
      <c r="UKY886" s="396"/>
      <c r="UKZ886" s="396"/>
      <c r="ULA886" s="396"/>
      <c r="ULB886" s="396"/>
      <c r="ULC886" s="396"/>
      <c r="ULD886" s="396"/>
      <c r="ULE886" s="396"/>
      <c r="ULF886" s="396"/>
      <c r="ULG886" s="396"/>
      <c r="ULH886" s="396"/>
      <c r="ULI886" s="396"/>
      <c r="ULJ886" s="396"/>
      <c r="ULK886" s="396"/>
      <c r="ULL886" s="396"/>
      <c r="ULM886" s="396"/>
      <c r="ULN886" s="396"/>
      <c r="ULO886" s="396"/>
      <c r="ULP886" s="396"/>
      <c r="ULQ886" s="396"/>
      <c r="ULR886" s="396"/>
      <c r="ULS886" s="396"/>
      <c r="ULT886" s="396"/>
      <c r="ULU886" s="396"/>
      <c r="ULV886" s="396"/>
      <c r="ULW886" s="396"/>
      <c r="ULX886" s="396"/>
      <c r="ULY886" s="396"/>
      <c r="ULZ886" s="396"/>
      <c r="UMA886" s="396"/>
      <c r="UMB886" s="396"/>
      <c r="UMC886" s="396"/>
      <c r="UMD886" s="396"/>
      <c r="UME886" s="396"/>
      <c r="UMF886" s="396"/>
      <c r="UMG886" s="396"/>
      <c r="UMH886" s="396"/>
      <c r="UMI886" s="396"/>
      <c r="UMJ886" s="396"/>
      <c r="UMK886" s="396"/>
      <c r="UML886" s="396"/>
      <c r="UMM886" s="396"/>
      <c r="UMN886" s="396"/>
      <c r="UMO886" s="396"/>
      <c r="UMP886" s="396"/>
      <c r="UMQ886" s="396"/>
      <c r="UMR886" s="396"/>
      <c r="UMS886" s="396"/>
      <c r="UMT886" s="396"/>
      <c r="UMU886" s="396"/>
      <c r="UMV886" s="396"/>
      <c r="UMW886" s="396"/>
      <c r="UMX886" s="396"/>
      <c r="UMY886" s="396"/>
      <c r="UMZ886" s="396"/>
      <c r="UNA886" s="396"/>
      <c r="UNB886" s="396"/>
      <c r="UNC886" s="396"/>
      <c r="UND886" s="396"/>
      <c r="UNE886" s="396"/>
      <c r="UNF886" s="396"/>
      <c r="UNG886" s="396"/>
      <c r="UNH886" s="396"/>
      <c r="UNI886" s="396"/>
      <c r="UNJ886" s="396"/>
      <c r="UNK886" s="396"/>
      <c r="UNL886" s="396"/>
      <c r="UNM886" s="396"/>
      <c r="UNN886" s="396"/>
      <c r="UNO886" s="396"/>
      <c r="UNP886" s="396"/>
      <c r="UNQ886" s="396"/>
      <c r="UNR886" s="396"/>
      <c r="UNS886" s="396"/>
      <c r="UNT886" s="396"/>
      <c r="UNU886" s="396"/>
      <c r="UNV886" s="396"/>
      <c r="UNW886" s="396"/>
      <c r="UNX886" s="396"/>
      <c r="UNY886" s="396"/>
      <c r="UNZ886" s="396"/>
      <c r="UOA886" s="396"/>
      <c r="UOB886" s="396"/>
      <c r="UOC886" s="396"/>
      <c r="UOD886" s="396"/>
      <c r="UOE886" s="396"/>
      <c r="UOF886" s="396"/>
      <c r="UOG886" s="396"/>
      <c r="UOH886" s="396"/>
      <c r="UOI886" s="396"/>
      <c r="UOJ886" s="396"/>
      <c r="UOK886" s="396"/>
      <c r="UOL886" s="396"/>
      <c r="UOM886" s="396"/>
      <c r="UON886" s="396"/>
      <c r="UOO886" s="396"/>
      <c r="UOP886" s="396"/>
      <c r="UOQ886" s="396"/>
      <c r="UOR886" s="396"/>
      <c r="UOS886" s="396"/>
      <c r="UOT886" s="396"/>
      <c r="UOU886" s="396"/>
      <c r="UOV886" s="396"/>
      <c r="UOW886" s="396"/>
      <c r="UOX886" s="396"/>
      <c r="UOY886" s="396"/>
      <c r="UOZ886" s="396"/>
      <c r="UPA886" s="396"/>
      <c r="UPB886" s="396"/>
      <c r="UPC886" s="396"/>
      <c r="UPD886" s="396"/>
      <c r="UPE886" s="396"/>
      <c r="UPF886" s="396"/>
      <c r="UPG886" s="396"/>
      <c r="UPH886" s="396"/>
      <c r="UPI886" s="396"/>
      <c r="UPJ886" s="396"/>
      <c r="UPK886" s="396"/>
      <c r="UPL886" s="396"/>
      <c r="UPM886" s="396"/>
      <c r="UPN886" s="396"/>
      <c r="UPO886" s="396"/>
      <c r="UPP886" s="396"/>
      <c r="UPQ886" s="396"/>
      <c r="UPR886" s="396"/>
      <c r="UPS886" s="396"/>
      <c r="UPT886" s="396"/>
      <c r="UPU886" s="396"/>
      <c r="UPV886" s="396"/>
      <c r="UPW886" s="396"/>
      <c r="UPX886" s="396"/>
      <c r="UPY886" s="396"/>
      <c r="UPZ886" s="396"/>
      <c r="UQA886" s="396"/>
      <c r="UQB886" s="396"/>
      <c r="UQC886" s="396"/>
      <c r="UQD886" s="396"/>
      <c r="UQE886" s="396"/>
      <c r="UQF886" s="396"/>
      <c r="UQG886" s="396"/>
      <c r="UQH886" s="396"/>
      <c r="UQI886" s="396"/>
      <c r="UQJ886" s="396"/>
      <c r="UQK886" s="396"/>
      <c r="UQL886" s="396"/>
      <c r="UQM886" s="396"/>
      <c r="UQN886" s="396"/>
      <c r="UQO886" s="396"/>
      <c r="UQP886" s="396"/>
      <c r="UQQ886" s="396"/>
      <c r="UQR886" s="396"/>
      <c r="UQS886" s="396"/>
      <c r="UQT886" s="396"/>
      <c r="UQU886" s="396"/>
      <c r="UQV886" s="396"/>
      <c r="UQW886" s="396"/>
      <c r="UQX886" s="396"/>
      <c r="UQY886" s="396"/>
      <c r="UQZ886" s="396"/>
      <c r="URA886" s="396"/>
      <c r="URB886" s="396"/>
      <c r="URC886" s="396"/>
      <c r="URD886" s="396"/>
      <c r="URE886" s="396"/>
      <c r="URF886" s="396"/>
      <c r="URG886" s="396"/>
      <c r="URH886" s="396"/>
      <c r="URI886" s="396"/>
      <c r="URJ886" s="396"/>
      <c r="URK886" s="396"/>
      <c r="URL886" s="396"/>
      <c r="URM886" s="396"/>
      <c r="URN886" s="396"/>
      <c r="URO886" s="396"/>
      <c r="URP886" s="396"/>
      <c r="URQ886" s="396"/>
      <c r="URR886" s="396"/>
      <c r="URS886" s="396"/>
      <c r="URT886" s="396"/>
      <c r="URU886" s="396"/>
      <c r="URV886" s="396"/>
      <c r="URW886" s="396"/>
      <c r="URX886" s="396"/>
      <c r="URY886" s="396"/>
      <c r="URZ886" s="396"/>
      <c r="USA886" s="396"/>
      <c r="USB886" s="396"/>
      <c r="USC886" s="396"/>
      <c r="USD886" s="396"/>
      <c r="USE886" s="396"/>
      <c r="USF886" s="396"/>
      <c r="USG886" s="396"/>
      <c r="USH886" s="396"/>
      <c r="USI886" s="396"/>
      <c r="USJ886" s="396"/>
      <c r="USK886" s="396"/>
      <c r="USL886" s="396"/>
      <c r="USM886" s="396"/>
      <c r="USN886" s="396"/>
      <c r="USO886" s="396"/>
      <c r="USP886" s="396"/>
      <c r="USQ886" s="396"/>
      <c r="USR886" s="396"/>
      <c r="USS886" s="396"/>
      <c r="UST886" s="396"/>
      <c r="USU886" s="396"/>
      <c r="USV886" s="396"/>
      <c r="USW886" s="396"/>
      <c r="USX886" s="396"/>
      <c r="USY886" s="396"/>
      <c r="USZ886" s="396"/>
      <c r="UTA886" s="396"/>
      <c r="UTB886" s="396"/>
      <c r="UTC886" s="396"/>
      <c r="UTD886" s="396"/>
      <c r="UTE886" s="396"/>
      <c r="UTF886" s="396"/>
      <c r="UTG886" s="396"/>
      <c r="UTH886" s="396"/>
      <c r="UTI886" s="396"/>
      <c r="UTJ886" s="396"/>
      <c r="UTK886" s="396"/>
      <c r="UTL886" s="396"/>
      <c r="UTM886" s="396"/>
      <c r="UTN886" s="396"/>
      <c r="UTO886" s="396"/>
      <c r="UTP886" s="396"/>
      <c r="UTQ886" s="396"/>
      <c r="UTR886" s="396"/>
      <c r="UTS886" s="396"/>
      <c r="UTT886" s="396"/>
      <c r="UTU886" s="396"/>
      <c r="UTV886" s="396"/>
      <c r="UTW886" s="396"/>
      <c r="UTX886" s="396"/>
      <c r="UTY886" s="396"/>
      <c r="UTZ886" s="396"/>
      <c r="UUA886" s="396"/>
      <c r="UUB886" s="396"/>
      <c r="UUC886" s="396"/>
      <c r="UUD886" s="396"/>
      <c r="UUE886" s="396"/>
      <c r="UUF886" s="396"/>
      <c r="UUG886" s="396"/>
      <c r="UUH886" s="396"/>
      <c r="UUI886" s="396"/>
      <c r="UUJ886" s="396"/>
      <c r="UUK886" s="396"/>
      <c r="UUL886" s="396"/>
      <c r="UUM886" s="396"/>
      <c r="UUN886" s="396"/>
      <c r="UUO886" s="396"/>
      <c r="UUP886" s="396"/>
      <c r="UUQ886" s="396"/>
      <c r="UUR886" s="396"/>
      <c r="UUS886" s="396"/>
      <c r="UUT886" s="396"/>
      <c r="UUU886" s="396"/>
      <c r="UUV886" s="396"/>
      <c r="UUW886" s="396"/>
      <c r="UUX886" s="396"/>
      <c r="UUY886" s="396"/>
      <c r="UUZ886" s="396"/>
      <c r="UVA886" s="396"/>
      <c r="UVB886" s="396"/>
      <c r="UVC886" s="396"/>
      <c r="UVD886" s="396"/>
      <c r="UVE886" s="396"/>
      <c r="UVF886" s="396"/>
      <c r="UVG886" s="396"/>
      <c r="UVH886" s="396"/>
      <c r="UVI886" s="396"/>
      <c r="UVJ886" s="396"/>
      <c r="UVK886" s="396"/>
      <c r="UVL886" s="396"/>
      <c r="UVM886" s="396"/>
      <c r="UVN886" s="396"/>
      <c r="UVO886" s="396"/>
      <c r="UVP886" s="396"/>
      <c r="UVQ886" s="396"/>
      <c r="UVR886" s="396"/>
      <c r="UVS886" s="396"/>
      <c r="UVT886" s="396"/>
      <c r="UVU886" s="396"/>
      <c r="UVV886" s="396"/>
      <c r="UVW886" s="396"/>
      <c r="UVX886" s="396"/>
      <c r="UVY886" s="396"/>
      <c r="UVZ886" s="396"/>
      <c r="UWA886" s="396"/>
      <c r="UWB886" s="396"/>
      <c r="UWC886" s="396"/>
      <c r="UWD886" s="396"/>
      <c r="UWE886" s="396"/>
      <c r="UWF886" s="396"/>
      <c r="UWG886" s="396"/>
      <c r="UWH886" s="396"/>
      <c r="UWI886" s="396"/>
      <c r="UWJ886" s="396"/>
      <c r="UWK886" s="396"/>
      <c r="UWL886" s="396"/>
      <c r="UWM886" s="396"/>
      <c r="UWN886" s="396"/>
      <c r="UWO886" s="396"/>
      <c r="UWP886" s="396"/>
      <c r="UWQ886" s="396"/>
      <c r="UWR886" s="396"/>
      <c r="UWS886" s="396"/>
      <c r="UWT886" s="396"/>
      <c r="UWU886" s="396"/>
      <c r="UWV886" s="396"/>
      <c r="UWW886" s="396"/>
      <c r="UWX886" s="396"/>
      <c r="UWY886" s="396"/>
      <c r="UWZ886" s="396"/>
      <c r="UXA886" s="396"/>
      <c r="UXB886" s="396"/>
      <c r="UXC886" s="396"/>
      <c r="UXD886" s="396"/>
      <c r="UXE886" s="396"/>
      <c r="UXF886" s="396"/>
      <c r="UXG886" s="396"/>
      <c r="UXH886" s="396"/>
      <c r="UXI886" s="396"/>
      <c r="UXJ886" s="396"/>
      <c r="UXK886" s="396"/>
      <c r="UXL886" s="396"/>
      <c r="UXM886" s="396"/>
      <c r="UXN886" s="396"/>
      <c r="UXO886" s="396"/>
      <c r="UXP886" s="396"/>
      <c r="UXQ886" s="396"/>
      <c r="UXR886" s="396"/>
      <c r="UXS886" s="396"/>
      <c r="UXT886" s="396"/>
      <c r="UXU886" s="396"/>
      <c r="UXV886" s="396"/>
      <c r="UXW886" s="396"/>
      <c r="UXX886" s="396"/>
      <c r="UXY886" s="396"/>
      <c r="UXZ886" s="396"/>
      <c r="UYA886" s="396"/>
      <c r="UYB886" s="396"/>
      <c r="UYC886" s="396"/>
      <c r="UYD886" s="396"/>
      <c r="UYE886" s="396"/>
      <c r="UYF886" s="396"/>
      <c r="UYG886" s="396"/>
      <c r="UYH886" s="396"/>
      <c r="UYI886" s="396"/>
      <c r="UYJ886" s="396"/>
      <c r="UYK886" s="396"/>
      <c r="UYL886" s="396"/>
      <c r="UYM886" s="396"/>
      <c r="UYN886" s="396"/>
      <c r="UYO886" s="396"/>
      <c r="UYP886" s="396"/>
      <c r="UYQ886" s="396"/>
      <c r="UYR886" s="396"/>
      <c r="UYS886" s="396"/>
      <c r="UYT886" s="396"/>
      <c r="UYU886" s="396"/>
      <c r="UYV886" s="396"/>
      <c r="UYW886" s="396"/>
      <c r="UYX886" s="396"/>
      <c r="UYY886" s="396"/>
      <c r="UYZ886" s="396"/>
      <c r="UZA886" s="396"/>
      <c r="UZB886" s="396"/>
      <c r="UZC886" s="396"/>
      <c r="UZD886" s="396"/>
      <c r="UZE886" s="396"/>
      <c r="UZF886" s="396"/>
      <c r="UZG886" s="396"/>
      <c r="UZH886" s="396"/>
      <c r="UZI886" s="396"/>
      <c r="UZJ886" s="396"/>
      <c r="UZK886" s="396"/>
      <c r="UZL886" s="396"/>
      <c r="UZM886" s="396"/>
      <c r="UZN886" s="396"/>
      <c r="UZO886" s="396"/>
      <c r="UZP886" s="396"/>
      <c r="UZQ886" s="396"/>
      <c r="UZR886" s="396"/>
      <c r="UZS886" s="396"/>
      <c r="UZT886" s="396"/>
      <c r="UZU886" s="396"/>
      <c r="UZV886" s="396"/>
      <c r="UZW886" s="396"/>
      <c r="UZX886" s="396"/>
      <c r="UZY886" s="396"/>
      <c r="UZZ886" s="396"/>
      <c r="VAA886" s="396"/>
      <c r="VAB886" s="396"/>
      <c r="VAC886" s="396"/>
      <c r="VAD886" s="396"/>
      <c r="VAE886" s="396"/>
      <c r="VAF886" s="396"/>
      <c r="VAG886" s="396"/>
      <c r="VAH886" s="396"/>
      <c r="VAI886" s="396"/>
      <c r="VAJ886" s="396"/>
      <c r="VAK886" s="396"/>
      <c r="VAL886" s="396"/>
      <c r="VAM886" s="396"/>
      <c r="VAN886" s="396"/>
      <c r="VAO886" s="396"/>
      <c r="VAP886" s="396"/>
      <c r="VAQ886" s="396"/>
      <c r="VAR886" s="396"/>
      <c r="VAS886" s="396"/>
      <c r="VAT886" s="396"/>
      <c r="VAU886" s="396"/>
      <c r="VAV886" s="396"/>
      <c r="VAW886" s="396"/>
      <c r="VAX886" s="396"/>
      <c r="VAY886" s="396"/>
      <c r="VAZ886" s="396"/>
      <c r="VBA886" s="396"/>
      <c r="VBB886" s="396"/>
      <c r="VBC886" s="396"/>
      <c r="VBD886" s="396"/>
      <c r="VBE886" s="396"/>
      <c r="VBF886" s="396"/>
      <c r="VBG886" s="396"/>
      <c r="VBH886" s="396"/>
      <c r="VBI886" s="396"/>
      <c r="VBJ886" s="396"/>
      <c r="VBK886" s="396"/>
      <c r="VBL886" s="396"/>
      <c r="VBM886" s="396"/>
      <c r="VBN886" s="396"/>
      <c r="VBO886" s="396"/>
      <c r="VBP886" s="396"/>
      <c r="VBQ886" s="396"/>
      <c r="VBR886" s="396"/>
      <c r="VBS886" s="396"/>
      <c r="VBT886" s="396"/>
      <c r="VBU886" s="396"/>
      <c r="VBV886" s="396"/>
      <c r="VBW886" s="396"/>
      <c r="VBX886" s="396"/>
      <c r="VBY886" s="396"/>
      <c r="VBZ886" s="396"/>
      <c r="VCA886" s="396"/>
      <c r="VCB886" s="396"/>
      <c r="VCC886" s="396"/>
      <c r="VCD886" s="396"/>
      <c r="VCE886" s="396"/>
      <c r="VCF886" s="396"/>
      <c r="VCG886" s="396"/>
      <c r="VCH886" s="396"/>
      <c r="VCI886" s="396"/>
      <c r="VCJ886" s="396"/>
      <c r="VCK886" s="396"/>
      <c r="VCL886" s="396"/>
      <c r="VCM886" s="396"/>
      <c r="VCN886" s="396"/>
      <c r="VCO886" s="396"/>
      <c r="VCP886" s="396"/>
      <c r="VCQ886" s="396"/>
      <c r="VCR886" s="396"/>
      <c r="VCS886" s="396"/>
      <c r="VCT886" s="396"/>
      <c r="VCU886" s="396"/>
      <c r="VCV886" s="396"/>
      <c r="VCW886" s="396"/>
      <c r="VCX886" s="396"/>
      <c r="VCY886" s="396"/>
      <c r="VCZ886" s="396"/>
      <c r="VDA886" s="396"/>
      <c r="VDB886" s="396"/>
      <c r="VDC886" s="396"/>
      <c r="VDD886" s="396"/>
      <c r="VDE886" s="396"/>
      <c r="VDF886" s="396"/>
      <c r="VDG886" s="396"/>
      <c r="VDH886" s="396"/>
      <c r="VDI886" s="396"/>
      <c r="VDJ886" s="396"/>
      <c r="VDK886" s="396"/>
      <c r="VDL886" s="396"/>
      <c r="VDM886" s="396"/>
      <c r="VDN886" s="396"/>
      <c r="VDO886" s="396"/>
      <c r="VDP886" s="396"/>
      <c r="VDQ886" s="396"/>
      <c r="VDR886" s="396"/>
      <c r="VDS886" s="396"/>
      <c r="VDT886" s="396"/>
      <c r="VDU886" s="396"/>
      <c r="VDV886" s="396"/>
      <c r="VDW886" s="396"/>
      <c r="VDX886" s="396"/>
      <c r="VDY886" s="396"/>
      <c r="VDZ886" s="396"/>
      <c r="VEA886" s="396"/>
      <c r="VEB886" s="396"/>
      <c r="VEC886" s="396"/>
      <c r="VED886" s="396"/>
      <c r="VEE886" s="396"/>
      <c r="VEF886" s="396"/>
      <c r="VEG886" s="396"/>
      <c r="VEH886" s="396"/>
      <c r="VEI886" s="396"/>
      <c r="VEJ886" s="396"/>
      <c r="VEK886" s="396"/>
      <c r="VEL886" s="396"/>
      <c r="VEM886" s="396"/>
      <c r="VEN886" s="396"/>
      <c r="VEO886" s="396"/>
      <c r="VEP886" s="396"/>
      <c r="VEQ886" s="396"/>
      <c r="VER886" s="396"/>
      <c r="VES886" s="396"/>
      <c r="VET886" s="396"/>
      <c r="VEU886" s="396"/>
      <c r="VEV886" s="396"/>
      <c r="VEW886" s="396"/>
      <c r="VEX886" s="396"/>
      <c r="VEY886" s="396"/>
      <c r="VEZ886" s="396"/>
      <c r="VFA886" s="396"/>
      <c r="VFB886" s="396"/>
      <c r="VFC886" s="396"/>
      <c r="VFD886" s="396"/>
      <c r="VFE886" s="396"/>
      <c r="VFF886" s="396"/>
      <c r="VFG886" s="396"/>
      <c r="VFH886" s="396"/>
      <c r="VFI886" s="396"/>
      <c r="VFJ886" s="396"/>
      <c r="VFK886" s="396"/>
      <c r="VFL886" s="396"/>
      <c r="VFM886" s="396"/>
      <c r="VFN886" s="396"/>
      <c r="VFO886" s="396"/>
      <c r="VFP886" s="396"/>
      <c r="VFQ886" s="396"/>
      <c r="VFR886" s="396"/>
      <c r="VFS886" s="396"/>
      <c r="VFT886" s="396"/>
      <c r="VFU886" s="396"/>
      <c r="VFV886" s="396"/>
      <c r="VFW886" s="396"/>
      <c r="VFX886" s="396"/>
      <c r="VFY886" s="396"/>
      <c r="VFZ886" s="396"/>
      <c r="VGA886" s="396"/>
      <c r="VGB886" s="396"/>
      <c r="VGC886" s="396"/>
      <c r="VGD886" s="396"/>
      <c r="VGE886" s="396"/>
      <c r="VGF886" s="396"/>
      <c r="VGG886" s="396"/>
      <c r="VGH886" s="396"/>
      <c r="VGI886" s="396"/>
      <c r="VGJ886" s="396"/>
      <c r="VGK886" s="396"/>
      <c r="VGL886" s="396"/>
      <c r="VGM886" s="396"/>
      <c r="VGN886" s="396"/>
      <c r="VGO886" s="396"/>
      <c r="VGP886" s="396"/>
      <c r="VGQ886" s="396"/>
      <c r="VGR886" s="396"/>
      <c r="VGS886" s="396"/>
      <c r="VGT886" s="396"/>
      <c r="VGU886" s="396"/>
      <c r="VGV886" s="396"/>
      <c r="VGW886" s="396"/>
      <c r="VGX886" s="396"/>
      <c r="VGY886" s="396"/>
      <c r="VGZ886" s="396"/>
      <c r="VHA886" s="396"/>
      <c r="VHB886" s="396"/>
      <c r="VHC886" s="396"/>
      <c r="VHD886" s="396"/>
      <c r="VHE886" s="396"/>
      <c r="VHF886" s="396"/>
      <c r="VHG886" s="396"/>
      <c r="VHH886" s="396"/>
      <c r="VHI886" s="396"/>
      <c r="VHJ886" s="396"/>
      <c r="VHK886" s="396"/>
      <c r="VHL886" s="396"/>
      <c r="VHM886" s="396"/>
      <c r="VHN886" s="396"/>
      <c r="VHO886" s="396"/>
      <c r="VHP886" s="396"/>
      <c r="VHQ886" s="396"/>
      <c r="VHR886" s="396"/>
      <c r="VHS886" s="396"/>
      <c r="VHT886" s="396"/>
      <c r="VHU886" s="396"/>
      <c r="VHV886" s="396"/>
      <c r="VHW886" s="396"/>
      <c r="VHX886" s="396"/>
      <c r="VHY886" s="396"/>
      <c r="VHZ886" s="396"/>
      <c r="VIA886" s="396"/>
      <c r="VIB886" s="396"/>
      <c r="VIC886" s="396"/>
      <c r="VID886" s="396"/>
      <c r="VIE886" s="396"/>
      <c r="VIF886" s="396"/>
      <c r="VIG886" s="396"/>
      <c r="VIH886" s="396"/>
      <c r="VII886" s="396"/>
      <c r="VIJ886" s="396"/>
      <c r="VIK886" s="396"/>
      <c r="VIL886" s="396"/>
      <c r="VIM886" s="396"/>
      <c r="VIN886" s="396"/>
      <c r="VIO886" s="396"/>
      <c r="VIP886" s="396"/>
      <c r="VIQ886" s="396"/>
      <c r="VIR886" s="396"/>
      <c r="VIS886" s="396"/>
      <c r="VIT886" s="396"/>
      <c r="VIU886" s="396"/>
      <c r="VIV886" s="396"/>
      <c r="VIW886" s="396"/>
      <c r="VIX886" s="396"/>
      <c r="VIY886" s="396"/>
      <c r="VIZ886" s="396"/>
      <c r="VJA886" s="396"/>
      <c r="VJB886" s="396"/>
      <c r="VJC886" s="396"/>
      <c r="VJD886" s="396"/>
      <c r="VJE886" s="396"/>
      <c r="VJF886" s="396"/>
      <c r="VJG886" s="396"/>
      <c r="VJH886" s="396"/>
      <c r="VJI886" s="396"/>
      <c r="VJJ886" s="396"/>
      <c r="VJK886" s="396"/>
      <c r="VJL886" s="396"/>
      <c r="VJM886" s="396"/>
      <c r="VJN886" s="396"/>
      <c r="VJO886" s="396"/>
      <c r="VJP886" s="396"/>
      <c r="VJQ886" s="396"/>
      <c r="VJR886" s="396"/>
      <c r="VJS886" s="396"/>
      <c r="VJT886" s="396"/>
      <c r="VJU886" s="396"/>
      <c r="VJV886" s="396"/>
      <c r="VJW886" s="396"/>
      <c r="VJX886" s="396"/>
      <c r="VJY886" s="396"/>
      <c r="VJZ886" s="396"/>
      <c r="VKA886" s="396"/>
      <c r="VKB886" s="396"/>
      <c r="VKC886" s="396"/>
      <c r="VKD886" s="396"/>
      <c r="VKE886" s="396"/>
      <c r="VKF886" s="396"/>
      <c r="VKG886" s="396"/>
      <c r="VKH886" s="396"/>
      <c r="VKI886" s="396"/>
      <c r="VKJ886" s="396"/>
      <c r="VKK886" s="396"/>
      <c r="VKL886" s="396"/>
      <c r="VKM886" s="396"/>
      <c r="VKN886" s="396"/>
      <c r="VKO886" s="396"/>
      <c r="VKP886" s="396"/>
      <c r="VKQ886" s="396"/>
      <c r="VKR886" s="396"/>
      <c r="VKS886" s="396"/>
      <c r="VKT886" s="396"/>
      <c r="VKU886" s="396"/>
      <c r="VKV886" s="396"/>
      <c r="VKW886" s="396"/>
      <c r="VKX886" s="396"/>
      <c r="VKY886" s="396"/>
      <c r="VKZ886" s="396"/>
      <c r="VLA886" s="396"/>
      <c r="VLB886" s="396"/>
      <c r="VLC886" s="396"/>
      <c r="VLD886" s="396"/>
      <c r="VLE886" s="396"/>
      <c r="VLF886" s="396"/>
      <c r="VLG886" s="396"/>
      <c r="VLH886" s="396"/>
      <c r="VLI886" s="396"/>
      <c r="VLJ886" s="396"/>
      <c r="VLK886" s="396"/>
      <c r="VLL886" s="396"/>
      <c r="VLM886" s="396"/>
      <c r="VLN886" s="396"/>
      <c r="VLO886" s="396"/>
      <c r="VLP886" s="396"/>
      <c r="VLQ886" s="396"/>
      <c r="VLR886" s="396"/>
      <c r="VLS886" s="396"/>
      <c r="VLT886" s="396"/>
      <c r="VLU886" s="396"/>
      <c r="VLV886" s="396"/>
      <c r="VLW886" s="396"/>
      <c r="VLX886" s="396"/>
      <c r="VLY886" s="396"/>
      <c r="VLZ886" s="396"/>
      <c r="VMA886" s="396"/>
      <c r="VMB886" s="396"/>
      <c r="VMC886" s="396"/>
      <c r="VMD886" s="396"/>
      <c r="VME886" s="396"/>
      <c r="VMF886" s="396"/>
      <c r="VMG886" s="396"/>
      <c r="VMH886" s="396"/>
      <c r="VMI886" s="396"/>
      <c r="VMJ886" s="396"/>
      <c r="VMK886" s="396"/>
      <c r="VML886" s="396"/>
      <c r="VMM886" s="396"/>
      <c r="VMN886" s="396"/>
      <c r="VMO886" s="396"/>
      <c r="VMP886" s="396"/>
      <c r="VMQ886" s="396"/>
      <c r="VMR886" s="396"/>
      <c r="VMS886" s="396"/>
      <c r="VMT886" s="396"/>
      <c r="VMU886" s="396"/>
      <c r="VMV886" s="396"/>
      <c r="VMW886" s="396"/>
      <c r="VMX886" s="396"/>
      <c r="VMY886" s="396"/>
      <c r="VMZ886" s="396"/>
      <c r="VNA886" s="396"/>
      <c r="VNB886" s="396"/>
      <c r="VNC886" s="396"/>
      <c r="VND886" s="396"/>
      <c r="VNE886" s="396"/>
      <c r="VNF886" s="396"/>
      <c r="VNG886" s="396"/>
      <c r="VNH886" s="396"/>
      <c r="VNI886" s="396"/>
      <c r="VNJ886" s="396"/>
      <c r="VNK886" s="396"/>
      <c r="VNL886" s="396"/>
      <c r="VNM886" s="396"/>
      <c r="VNN886" s="396"/>
      <c r="VNO886" s="396"/>
      <c r="VNP886" s="396"/>
      <c r="VNQ886" s="396"/>
      <c r="VNR886" s="396"/>
      <c r="VNS886" s="396"/>
      <c r="VNT886" s="396"/>
      <c r="VNU886" s="396"/>
      <c r="VNV886" s="396"/>
      <c r="VNW886" s="396"/>
      <c r="VNX886" s="396"/>
      <c r="VNY886" s="396"/>
      <c r="VNZ886" s="396"/>
      <c r="VOA886" s="396"/>
      <c r="VOB886" s="396"/>
      <c r="VOC886" s="396"/>
      <c r="VOD886" s="396"/>
      <c r="VOE886" s="396"/>
      <c r="VOF886" s="396"/>
      <c r="VOG886" s="396"/>
      <c r="VOH886" s="396"/>
      <c r="VOI886" s="396"/>
      <c r="VOJ886" s="396"/>
      <c r="VOK886" s="396"/>
      <c r="VOL886" s="396"/>
      <c r="VOM886" s="396"/>
      <c r="VON886" s="396"/>
      <c r="VOO886" s="396"/>
      <c r="VOP886" s="396"/>
      <c r="VOQ886" s="396"/>
      <c r="VOR886" s="396"/>
      <c r="VOS886" s="396"/>
      <c r="VOT886" s="396"/>
      <c r="VOU886" s="396"/>
      <c r="VOV886" s="396"/>
      <c r="VOW886" s="396"/>
      <c r="VOX886" s="396"/>
      <c r="VOY886" s="396"/>
      <c r="VOZ886" s="396"/>
      <c r="VPA886" s="396"/>
      <c r="VPB886" s="396"/>
      <c r="VPC886" s="396"/>
      <c r="VPD886" s="396"/>
      <c r="VPE886" s="396"/>
      <c r="VPF886" s="396"/>
      <c r="VPG886" s="396"/>
      <c r="VPH886" s="396"/>
      <c r="VPI886" s="396"/>
      <c r="VPJ886" s="396"/>
      <c r="VPK886" s="396"/>
      <c r="VPL886" s="396"/>
      <c r="VPM886" s="396"/>
      <c r="VPN886" s="396"/>
      <c r="VPO886" s="396"/>
      <c r="VPP886" s="396"/>
      <c r="VPQ886" s="396"/>
      <c r="VPR886" s="396"/>
      <c r="VPS886" s="396"/>
      <c r="VPT886" s="396"/>
      <c r="VPU886" s="396"/>
      <c r="VPV886" s="396"/>
      <c r="VPW886" s="396"/>
      <c r="VPX886" s="396"/>
      <c r="VPY886" s="396"/>
      <c r="VPZ886" s="396"/>
      <c r="VQA886" s="396"/>
      <c r="VQB886" s="396"/>
      <c r="VQC886" s="396"/>
      <c r="VQD886" s="396"/>
      <c r="VQE886" s="396"/>
      <c r="VQF886" s="396"/>
      <c r="VQG886" s="396"/>
      <c r="VQH886" s="396"/>
      <c r="VQI886" s="396"/>
      <c r="VQJ886" s="396"/>
      <c r="VQK886" s="396"/>
      <c r="VQL886" s="396"/>
      <c r="VQM886" s="396"/>
      <c r="VQN886" s="396"/>
      <c r="VQO886" s="396"/>
      <c r="VQP886" s="396"/>
      <c r="VQQ886" s="396"/>
      <c r="VQR886" s="396"/>
      <c r="VQS886" s="396"/>
      <c r="VQT886" s="396"/>
      <c r="VQU886" s="396"/>
      <c r="VQV886" s="396"/>
      <c r="VQW886" s="396"/>
      <c r="VQX886" s="396"/>
      <c r="VQY886" s="396"/>
      <c r="VQZ886" s="396"/>
      <c r="VRA886" s="396"/>
      <c r="VRB886" s="396"/>
      <c r="VRC886" s="396"/>
      <c r="VRD886" s="396"/>
      <c r="VRE886" s="396"/>
      <c r="VRF886" s="396"/>
      <c r="VRG886" s="396"/>
      <c r="VRH886" s="396"/>
      <c r="VRI886" s="396"/>
      <c r="VRJ886" s="396"/>
      <c r="VRK886" s="396"/>
      <c r="VRL886" s="396"/>
      <c r="VRM886" s="396"/>
      <c r="VRN886" s="396"/>
      <c r="VRO886" s="396"/>
      <c r="VRP886" s="396"/>
      <c r="VRQ886" s="396"/>
      <c r="VRR886" s="396"/>
      <c r="VRS886" s="396"/>
      <c r="VRT886" s="396"/>
      <c r="VRU886" s="396"/>
      <c r="VRV886" s="396"/>
      <c r="VRW886" s="396"/>
      <c r="VRX886" s="396"/>
      <c r="VRY886" s="396"/>
      <c r="VRZ886" s="396"/>
      <c r="VSA886" s="396"/>
      <c r="VSB886" s="396"/>
      <c r="VSC886" s="396"/>
      <c r="VSD886" s="396"/>
      <c r="VSE886" s="396"/>
      <c r="VSF886" s="396"/>
      <c r="VSG886" s="396"/>
      <c r="VSH886" s="396"/>
      <c r="VSI886" s="396"/>
      <c r="VSJ886" s="396"/>
      <c r="VSK886" s="396"/>
      <c r="VSL886" s="396"/>
      <c r="VSM886" s="396"/>
      <c r="VSN886" s="396"/>
      <c r="VSO886" s="396"/>
      <c r="VSP886" s="396"/>
      <c r="VSQ886" s="396"/>
      <c r="VSR886" s="396"/>
      <c r="VSS886" s="396"/>
      <c r="VST886" s="396"/>
      <c r="VSU886" s="396"/>
      <c r="VSV886" s="396"/>
      <c r="VSW886" s="396"/>
      <c r="VSX886" s="396"/>
      <c r="VSY886" s="396"/>
      <c r="VSZ886" s="396"/>
      <c r="VTA886" s="396"/>
      <c r="VTB886" s="396"/>
      <c r="VTC886" s="396"/>
      <c r="VTD886" s="396"/>
      <c r="VTE886" s="396"/>
      <c r="VTF886" s="396"/>
      <c r="VTG886" s="396"/>
      <c r="VTH886" s="396"/>
      <c r="VTI886" s="396"/>
      <c r="VTJ886" s="396"/>
      <c r="VTK886" s="396"/>
      <c r="VTL886" s="396"/>
      <c r="VTM886" s="396"/>
      <c r="VTN886" s="396"/>
      <c r="VTO886" s="396"/>
      <c r="VTP886" s="396"/>
      <c r="VTQ886" s="396"/>
      <c r="VTR886" s="396"/>
      <c r="VTS886" s="396"/>
      <c r="VTT886" s="396"/>
      <c r="VTU886" s="396"/>
      <c r="VTV886" s="396"/>
      <c r="VTW886" s="396"/>
      <c r="VTX886" s="396"/>
      <c r="VTY886" s="396"/>
      <c r="VTZ886" s="396"/>
      <c r="VUA886" s="396"/>
      <c r="VUB886" s="396"/>
      <c r="VUC886" s="396"/>
      <c r="VUD886" s="396"/>
      <c r="VUE886" s="396"/>
      <c r="VUF886" s="396"/>
      <c r="VUG886" s="396"/>
      <c r="VUH886" s="396"/>
      <c r="VUI886" s="396"/>
      <c r="VUJ886" s="396"/>
      <c r="VUK886" s="396"/>
      <c r="VUL886" s="396"/>
      <c r="VUM886" s="396"/>
      <c r="VUN886" s="396"/>
      <c r="VUO886" s="396"/>
      <c r="VUP886" s="396"/>
      <c r="VUQ886" s="396"/>
      <c r="VUR886" s="396"/>
      <c r="VUS886" s="396"/>
      <c r="VUT886" s="396"/>
      <c r="VUU886" s="396"/>
      <c r="VUV886" s="396"/>
      <c r="VUW886" s="396"/>
      <c r="VUX886" s="396"/>
      <c r="VUY886" s="396"/>
      <c r="VUZ886" s="396"/>
      <c r="VVA886" s="396"/>
      <c r="VVB886" s="396"/>
      <c r="VVC886" s="396"/>
      <c r="VVD886" s="396"/>
      <c r="VVE886" s="396"/>
      <c r="VVF886" s="396"/>
      <c r="VVG886" s="396"/>
      <c r="VVH886" s="396"/>
      <c r="VVI886" s="396"/>
      <c r="VVJ886" s="396"/>
      <c r="VVK886" s="396"/>
      <c r="VVL886" s="396"/>
      <c r="VVM886" s="396"/>
      <c r="VVN886" s="396"/>
      <c r="VVO886" s="396"/>
      <c r="VVP886" s="396"/>
      <c r="VVQ886" s="396"/>
      <c r="VVR886" s="396"/>
      <c r="VVS886" s="396"/>
      <c r="VVT886" s="396"/>
      <c r="VVU886" s="396"/>
      <c r="VVV886" s="396"/>
      <c r="VVW886" s="396"/>
      <c r="VVX886" s="396"/>
      <c r="VVY886" s="396"/>
      <c r="VVZ886" s="396"/>
      <c r="VWA886" s="396"/>
      <c r="VWB886" s="396"/>
      <c r="VWC886" s="396"/>
      <c r="VWD886" s="396"/>
      <c r="VWE886" s="396"/>
      <c r="VWF886" s="396"/>
      <c r="VWG886" s="396"/>
      <c r="VWH886" s="396"/>
      <c r="VWI886" s="396"/>
      <c r="VWJ886" s="396"/>
      <c r="VWK886" s="396"/>
      <c r="VWL886" s="396"/>
      <c r="VWM886" s="396"/>
      <c r="VWN886" s="396"/>
      <c r="VWO886" s="396"/>
      <c r="VWP886" s="396"/>
      <c r="VWQ886" s="396"/>
      <c r="VWR886" s="396"/>
      <c r="VWS886" s="396"/>
      <c r="VWT886" s="396"/>
      <c r="VWU886" s="396"/>
      <c r="VWV886" s="396"/>
      <c r="VWW886" s="396"/>
      <c r="VWX886" s="396"/>
      <c r="VWY886" s="396"/>
      <c r="VWZ886" s="396"/>
      <c r="VXA886" s="396"/>
      <c r="VXB886" s="396"/>
      <c r="VXC886" s="396"/>
      <c r="VXD886" s="396"/>
      <c r="VXE886" s="396"/>
      <c r="VXF886" s="396"/>
      <c r="VXG886" s="396"/>
      <c r="VXH886" s="396"/>
      <c r="VXI886" s="396"/>
      <c r="VXJ886" s="396"/>
      <c r="VXK886" s="396"/>
      <c r="VXL886" s="396"/>
      <c r="VXM886" s="396"/>
      <c r="VXN886" s="396"/>
      <c r="VXO886" s="396"/>
      <c r="VXP886" s="396"/>
      <c r="VXQ886" s="396"/>
      <c r="VXR886" s="396"/>
      <c r="VXS886" s="396"/>
      <c r="VXT886" s="396"/>
      <c r="VXU886" s="396"/>
      <c r="VXV886" s="396"/>
      <c r="VXW886" s="396"/>
      <c r="VXX886" s="396"/>
      <c r="VXY886" s="396"/>
      <c r="VXZ886" s="396"/>
      <c r="VYA886" s="396"/>
      <c r="VYB886" s="396"/>
      <c r="VYC886" s="396"/>
      <c r="VYD886" s="396"/>
      <c r="VYE886" s="396"/>
      <c r="VYF886" s="396"/>
      <c r="VYG886" s="396"/>
      <c r="VYH886" s="396"/>
      <c r="VYI886" s="396"/>
      <c r="VYJ886" s="396"/>
      <c r="VYK886" s="396"/>
      <c r="VYL886" s="396"/>
      <c r="VYM886" s="396"/>
      <c r="VYN886" s="396"/>
      <c r="VYO886" s="396"/>
      <c r="VYP886" s="396"/>
      <c r="VYQ886" s="396"/>
      <c r="VYR886" s="396"/>
      <c r="VYS886" s="396"/>
      <c r="VYT886" s="396"/>
      <c r="VYU886" s="396"/>
      <c r="VYV886" s="396"/>
      <c r="VYW886" s="396"/>
      <c r="VYX886" s="396"/>
      <c r="VYY886" s="396"/>
      <c r="VYZ886" s="396"/>
      <c r="VZA886" s="396"/>
      <c r="VZB886" s="396"/>
      <c r="VZC886" s="396"/>
      <c r="VZD886" s="396"/>
      <c r="VZE886" s="396"/>
      <c r="VZF886" s="396"/>
      <c r="VZG886" s="396"/>
      <c r="VZH886" s="396"/>
      <c r="VZI886" s="396"/>
      <c r="VZJ886" s="396"/>
      <c r="VZK886" s="396"/>
      <c r="VZL886" s="396"/>
      <c r="VZM886" s="396"/>
      <c r="VZN886" s="396"/>
      <c r="VZO886" s="396"/>
      <c r="VZP886" s="396"/>
      <c r="VZQ886" s="396"/>
      <c r="VZR886" s="396"/>
      <c r="VZS886" s="396"/>
      <c r="VZT886" s="396"/>
      <c r="VZU886" s="396"/>
      <c r="VZV886" s="396"/>
      <c r="VZW886" s="396"/>
      <c r="VZX886" s="396"/>
      <c r="VZY886" s="396"/>
      <c r="VZZ886" s="396"/>
      <c r="WAA886" s="396"/>
      <c r="WAB886" s="396"/>
      <c r="WAC886" s="396"/>
      <c r="WAD886" s="396"/>
      <c r="WAE886" s="396"/>
      <c r="WAF886" s="396"/>
      <c r="WAG886" s="396"/>
      <c r="WAH886" s="396"/>
      <c r="WAI886" s="396"/>
      <c r="WAJ886" s="396"/>
      <c r="WAK886" s="396"/>
      <c r="WAL886" s="396"/>
      <c r="WAM886" s="396"/>
      <c r="WAN886" s="396"/>
      <c r="WAO886" s="396"/>
      <c r="WAP886" s="396"/>
      <c r="WAQ886" s="396"/>
      <c r="WAR886" s="396"/>
      <c r="WAS886" s="396"/>
      <c r="WAT886" s="396"/>
      <c r="WAU886" s="396"/>
      <c r="WAV886" s="396"/>
      <c r="WAW886" s="396"/>
      <c r="WAX886" s="396"/>
      <c r="WAY886" s="396"/>
      <c r="WAZ886" s="396"/>
      <c r="WBA886" s="396"/>
      <c r="WBB886" s="396"/>
      <c r="WBC886" s="396"/>
      <c r="WBD886" s="396"/>
      <c r="WBE886" s="396"/>
      <c r="WBF886" s="396"/>
      <c r="WBG886" s="396"/>
      <c r="WBH886" s="396"/>
      <c r="WBI886" s="396"/>
      <c r="WBJ886" s="396"/>
      <c r="WBK886" s="396"/>
      <c r="WBL886" s="396"/>
      <c r="WBM886" s="396"/>
      <c r="WBN886" s="396"/>
      <c r="WBO886" s="396"/>
      <c r="WBP886" s="396"/>
      <c r="WBQ886" s="396"/>
      <c r="WBR886" s="396"/>
      <c r="WBS886" s="396"/>
      <c r="WBT886" s="396"/>
      <c r="WBU886" s="396"/>
      <c r="WBV886" s="396"/>
      <c r="WBW886" s="396"/>
      <c r="WBX886" s="396"/>
      <c r="WBY886" s="396"/>
      <c r="WBZ886" s="396"/>
      <c r="WCA886" s="396"/>
      <c r="WCB886" s="396"/>
      <c r="WCC886" s="396"/>
      <c r="WCD886" s="396"/>
      <c r="WCE886" s="396"/>
      <c r="WCF886" s="396"/>
      <c r="WCG886" s="396"/>
      <c r="WCH886" s="396"/>
      <c r="WCI886" s="396"/>
      <c r="WCJ886" s="396"/>
      <c r="WCK886" s="396"/>
      <c r="WCL886" s="396"/>
      <c r="WCM886" s="396"/>
      <c r="WCN886" s="396"/>
      <c r="WCO886" s="396"/>
      <c r="WCP886" s="396"/>
      <c r="WCQ886" s="396"/>
      <c r="WCR886" s="396"/>
      <c r="WCS886" s="396"/>
      <c r="WCT886" s="396"/>
      <c r="WCU886" s="396"/>
      <c r="WCV886" s="396"/>
      <c r="WCW886" s="396"/>
      <c r="WCX886" s="396"/>
      <c r="WCY886" s="396"/>
      <c r="WCZ886" s="396"/>
      <c r="WDA886" s="396"/>
      <c r="WDB886" s="396"/>
      <c r="WDC886" s="396"/>
      <c r="WDD886" s="396"/>
      <c r="WDE886" s="396"/>
      <c r="WDF886" s="396"/>
      <c r="WDG886" s="396"/>
      <c r="WDH886" s="396"/>
      <c r="WDI886" s="396"/>
      <c r="WDJ886" s="396"/>
      <c r="WDK886" s="396"/>
      <c r="WDL886" s="396"/>
      <c r="WDM886" s="396"/>
      <c r="WDN886" s="396"/>
      <c r="WDO886" s="396"/>
      <c r="WDP886" s="396"/>
      <c r="WDQ886" s="396"/>
      <c r="WDR886" s="396"/>
      <c r="WDS886" s="396"/>
      <c r="WDT886" s="396"/>
      <c r="WDU886" s="396"/>
      <c r="WDV886" s="396"/>
      <c r="WDW886" s="396"/>
      <c r="WDX886" s="396"/>
      <c r="WDY886" s="396"/>
      <c r="WDZ886" s="396"/>
      <c r="WEA886" s="396"/>
      <c r="WEB886" s="396"/>
      <c r="WEC886" s="396"/>
      <c r="WED886" s="396"/>
      <c r="WEE886" s="396"/>
      <c r="WEF886" s="396"/>
      <c r="WEG886" s="396"/>
      <c r="WEH886" s="396"/>
      <c r="WEI886" s="396"/>
      <c r="WEJ886" s="396"/>
      <c r="WEK886" s="396"/>
      <c r="WEL886" s="396"/>
      <c r="WEM886" s="396"/>
      <c r="WEN886" s="396"/>
      <c r="WEO886" s="396"/>
      <c r="WEP886" s="396"/>
      <c r="WEQ886" s="396"/>
      <c r="WER886" s="396"/>
      <c r="WES886" s="396"/>
      <c r="WET886" s="396"/>
      <c r="WEU886" s="396"/>
      <c r="WEV886" s="396"/>
      <c r="WEW886" s="396"/>
      <c r="WEX886" s="396"/>
      <c r="WEY886" s="396"/>
      <c r="WEZ886" s="396"/>
      <c r="WFA886" s="396"/>
      <c r="WFB886" s="396"/>
      <c r="WFC886" s="396"/>
      <c r="WFD886" s="396"/>
      <c r="WFE886" s="396"/>
      <c r="WFF886" s="396"/>
      <c r="WFG886" s="396"/>
      <c r="WFH886" s="396"/>
      <c r="WFI886" s="396"/>
      <c r="WFJ886" s="396"/>
      <c r="WFK886" s="396"/>
      <c r="WFL886" s="396"/>
      <c r="WFM886" s="396"/>
      <c r="WFN886" s="396"/>
      <c r="WFO886" s="396"/>
      <c r="WFP886" s="396"/>
      <c r="WFQ886" s="396"/>
      <c r="WFR886" s="396"/>
      <c r="WFS886" s="396"/>
      <c r="WFT886" s="396"/>
      <c r="WFU886" s="396"/>
      <c r="WFV886" s="396"/>
      <c r="WFW886" s="396"/>
      <c r="WFX886" s="396"/>
      <c r="WFY886" s="396"/>
      <c r="WFZ886" s="396"/>
      <c r="WGA886" s="396"/>
      <c r="WGB886" s="396"/>
      <c r="WGC886" s="396"/>
      <c r="WGD886" s="396"/>
      <c r="WGE886" s="396"/>
      <c r="WGF886" s="396"/>
      <c r="WGG886" s="396"/>
      <c r="WGH886" s="396"/>
      <c r="WGI886" s="396"/>
      <c r="WGJ886" s="396"/>
      <c r="WGK886" s="396"/>
      <c r="WGL886" s="396"/>
      <c r="WGM886" s="396"/>
      <c r="WGN886" s="396"/>
      <c r="WGO886" s="396"/>
      <c r="WGP886" s="396"/>
      <c r="WGQ886" s="396"/>
      <c r="WGR886" s="396"/>
      <c r="WGS886" s="396"/>
      <c r="WGT886" s="396"/>
      <c r="WGU886" s="396"/>
      <c r="WGV886" s="396"/>
      <c r="WGW886" s="396"/>
      <c r="WGX886" s="396"/>
      <c r="WGY886" s="396"/>
      <c r="WGZ886" s="396"/>
      <c r="WHA886" s="396"/>
      <c r="WHB886" s="396"/>
      <c r="WHC886" s="396"/>
      <c r="WHD886" s="396"/>
      <c r="WHE886" s="396"/>
      <c r="WHF886" s="396"/>
      <c r="WHG886" s="396"/>
      <c r="WHH886" s="396"/>
      <c r="WHI886" s="396"/>
      <c r="WHJ886" s="396"/>
      <c r="WHK886" s="396"/>
      <c r="WHL886" s="396"/>
      <c r="WHM886" s="396"/>
      <c r="WHN886" s="396"/>
      <c r="WHO886" s="396"/>
      <c r="WHP886" s="396"/>
      <c r="WHQ886" s="396"/>
      <c r="WHR886" s="396"/>
      <c r="WHS886" s="396"/>
      <c r="WHT886" s="396"/>
      <c r="WHU886" s="396"/>
      <c r="WHV886" s="396"/>
      <c r="WHW886" s="396"/>
      <c r="WHX886" s="396"/>
      <c r="WHY886" s="396"/>
      <c r="WHZ886" s="396"/>
      <c r="WIA886" s="396"/>
      <c r="WIB886" s="396"/>
      <c r="WIC886" s="396"/>
      <c r="WID886" s="396"/>
      <c r="WIE886" s="396"/>
      <c r="WIF886" s="396"/>
      <c r="WIG886" s="396"/>
      <c r="WIH886" s="396"/>
      <c r="WII886" s="396"/>
      <c r="WIJ886" s="396"/>
      <c r="WIK886" s="396"/>
      <c r="WIL886" s="396"/>
      <c r="WIM886" s="396"/>
      <c r="WIN886" s="396"/>
      <c r="WIO886" s="396"/>
      <c r="WIP886" s="396"/>
      <c r="WIQ886" s="396"/>
      <c r="WIR886" s="396"/>
      <c r="WIS886" s="396"/>
      <c r="WIT886" s="396"/>
      <c r="WIU886" s="396"/>
      <c r="WIV886" s="396"/>
      <c r="WIW886" s="396"/>
      <c r="WIX886" s="396"/>
      <c r="WIY886" s="396"/>
      <c r="WIZ886" s="396"/>
      <c r="WJA886" s="396"/>
      <c r="WJB886" s="396"/>
      <c r="WJC886" s="396"/>
      <c r="WJD886" s="396"/>
      <c r="WJE886" s="396"/>
      <c r="WJF886" s="396"/>
      <c r="WJG886" s="396"/>
      <c r="WJH886" s="396"/>
      <c r="WJI886" s="396"/>
      <c r="WJJ886" s="396"/>
      <c r="WJK886" s="396"/>
      <c r="WJL886" s="396"/>
      <c r="WJM886" s="396"/>
      <c r="WJN886" s="396"/>
      <c r="WJO886" s="396"/>
      <c r="WJP886" s="396"/>
      <c r="WJQ886" s="396"/>
      <c r="WJR886" s="396"/>
      <c r="WJS886" s="396"/>
      <c r="WJT886" s="396"/>
      <c r="WJU886" s="396"/>
      <c r="WJV886" s="396"/>
      <c r="WJW886" s="396"/>
      <c r="WJX886" s="396"/>
      <c r="WJY886" s="396"/>
      <c r="WJZ886" s="396"/>
      <c r="WKA886" s="396"/>
      <c r="WKB886" s="396"/>
      <c r="WKC886" s="396"/>
      <c r="WKD886" s="396"/>
      <c r="WKE886" s="396"/>
      <c r="WKF886" s="396"/>
      <c r="WKG886" s="396"/>
      <c r="WKH886" s="396"/>
      <c r="WKI886" s="396"/>
      <c r="WKJ886" s="396"/>
      <c r="WKK886" s="396"/>
      <c r="WKL886" s="396"/>
      <c r="WKM886" s="396"/>
      <c r="WKN886" s="396"/>
      <c r="WKO886" s="396"/>
      <c r="WKP886" s="396"/>
      <c r="WKQ886" s="396"/>
      <c r="WKR886" s="396"/>
      <c r="WKS886" s="396"/>
      <c r="WKT886" s="396"/>
      <c r="WKU886" s="396"/>
      <c r="WKV886" s="396"/>
      <c r="WKW886" s="396"/>
      <c r="WKX886" s="396"/>
      <c r="WKY886" s="396"/>
      <c r="WKZ886" s="396"/>
      <c r="WLA886" s="396"/>
      <c r="WLB886" s="396"/>
      <c r="WLC886" s="396"/>
      <c r="WLD886" s="396"/>
      <c r="WLE886" s="396"/>
      <c r="WLF886" s="396"/>
      <c r="WLG886" s="396"/>
      <c r="WLH886" s="396"/>
      <c r="WLI886" s="396"/>
      <c r="WLJ886" s="396"/>
      <c r="WLK886" s="396"/>
      <c r="WLL886" s="396"/>
      <c r="WLM886" s="396"/>
      <c r="WLN886" s="396"/>
      <c r="WLO886" s="396"/>
      <c r="WLP886" s="396"/>
      <c r="WLQ886" s="396"/>
      <c r="WLR886" s="396"/>
      <c r="WLS886" s="396"/>
      <c r="WLT886" s="396"/>
      <c r="WLU886" s="396"/>
      <c r="WLV886" s="396"/>
      <c r="WLW886" s="396"/>
      <c r="WLX886" s="396"/>
      <c r="WLY886" s="396"/>
      <c r="WLZ886" s="396"/>
      <c r="WMA886" s="396"/>
      <c r="WMB886" s="396"/>
      <c r="WMC886" s="396"/>
      <c r="WMD886" s="396"/>
      <c r="WME886" s="396"/>
      <c r="WMF886" s="396"/>
      <c r="WMG886" s="396"/>
      <c r="WMH886" s="396"/>
      <c r="WMI886" s="396"/>
      <c r="WMJ886" s="396"/>
      <c r="WMK886" s="396"/>
      <c r="WML886" s="396"/>
      <c r="WMM886" s="396"/>
      <c r="WMN886" s="396"/>
      <c r="WMO886" s="396"/>
      <c r="WMP886" s="396"/>
      <c r="WMQ886" s="396"/>
      <c r="WMR886" s="396"/>
      <c r="WMS886" s="396"/>
      <c r="WMT886" s="396"/>
      <c r="WMU886" s="396"/>
      <c r="WMV886" s="396"/>
      <c r="WMW886" s="396"/>
      <c r="WMX886" s="396"/>
      <c r="WMY886" s="396"/>
      <c r="WMZ886" s="396"/>
      <c r="WNA886" s="396"/>
      <c r="WNB886" s="396"/>
      <c r="WNC886" s="396"/>
      <c r="WND886" s="396"/>
      <c r="WNE886" s="396"/>
      <c r="WNF886" s="396"/>
      <c r="WNG886" s="396"/>
      <c r="WNH886" s="396"/>
      <c r="WNI886" s="396"/>
      <c r="WNJ886" s="396"/>
      <c r="WNK886" s="396"/>
      <c r="WNL886" s="396"/>
      <c r="WNM886" s="396"/>
      <c r="WNN886" s="396"/>
      <c r="WNO886" s="396"/>
      <c r="WNP886" s="396"/>
      <c r="WNQ886" s="396"/>
      <c r="WNR886" s="396"/>
      <c r="WNS886" s="396"/>
      <c r="WNT886" s="396"/>
      <c r="WNU886" s="396"/>
      <c r="WNV886" s="396"/>
      <c r="WNW886" s="396"/>
      <c r="WNX886" s="396"/>
      <c r="WNY886" s="396"/>
      <c r="WNZ886" s="396"/>
      <c r="WOA886" s="396"/>
      <c r="WOB886" s="396"/>
      <c r="WOC886" s="396"/>
      <c r="WOD886" s="396"/>
      <c r="WOE886" s="396"/>
      <c r="WOF886" s="396"/>
      <c r="WOG886" s="396"/>
      <c r="WOH886" s="396"/>
      <c r="WOI886" s="396"/>
      <c r="WOJ886" s="396"/>
      <c r="WOK886" s="396"/>
      <c r="WOL886" s="396"/>
      <c r="WOM886" s="396"/>
      <c r="WON886" s="396"/>
      <c r="WOO886" s="396"/>
      <c r="WOP886" s="396"/>
      <c r="WOQ886" s="396"/>
      <c r="WOR886" s="396"/>
      <c r="WOS886" s="396"/>
      <c r="WOT886" s="396"/>
      <c r="WOU886" s="396"/>
      <c r="WOV886" s="396"/>
      <c r="WOW886" s="396"/>
      <c r="WOX886" s="396"/>
      <c r="WOY886" s="396"/>
      <c r="WOZ886" s="396"/>
      <c r="WPA886" s="396"/>
      <c r="WPB886" s="396"/>
      <c r="WPC886" s="396"/>
      <c r="WPD886" s="396"/>
      <c r="WPE886" s="396"/>
      <c r="WPF886" s="396"/>
      <c r="WPG886" s="396"/>
      <c r="WPH886" s="396"/>
      <c r="WPI886" s="396"/>
      <c r="WPJ886" s="396"/>
      <c r="WPK886" s="396"/>
      <c r="WPL886" s="396"/>
      <c r="WPM886" s="396"/>
      <c r="WPN886" s="396"/>
      <c r="WPO886" s="396"/>
      <c r="WPP886" s="396"/>
      <c r="WPQ886" s="396"/>
      <c r="WPR886" s="396"/>
      <c r="WPS886" s="396"/>
      <c r="WPT886" s="396"/>
      <c r="WPU886" s="396"/>
      <c r="WPV886" s="396"/>
      <c r="WPW886" s="396"/>
      <c r="WPX886" s="396"/>
      <c r="WPY886" s="396"/>
      <c r="WPZ886" s="396"/>
      <c r="WQA886" s="396"/>
      <c r="WQB886" s="396"/>
      <c r="WQC886" s="396"/>
      <c r="WQD886" s="396"/>
      <c r="WQE886" s="396"/>
      <c r="WQF886" s="396"/>
      <c r="WQG886" s="396"/>
      <c r="WQH886" s="396"/>
      <c r="WQI886" s="396"/>
      <c r="WQJ886" s="396"/>
      <c r="WQK886" s="396"/>
      <c r="WQL886" s="396"/>
      <c r="WQM886" s="396"/>
      <c r="WQN886" s="396"/>
      <c r="WQO886" s="396"/>
      <c r="WQP886" s="396"/>
      <c r="WQQ886" s="396"/>
      <c r="WQR886" s="396"/>
      <c r="WQS886" s="396"/>
      <c r="WQT886" s="396"/>
      <c r="WQU886" s="396"/>
      <c r="WQV886" s="396"/>
      <c r="WQW886" s="396"/>
      <c r="WQX886" s="396"/>
      <c r="WQY886" s="396"/>
      <c r="WQZ886" s="396"/>
      <c r="WRA886" s="396"/>
      <c r="WRB886" s="396"/>
      <c r="WRC886" s="396"/>
      <c r="WRD886" s="396"/>
      <c r="WRE886" s="396"/>
      <c r="WRF886" s="396"/>
      <c r="WRG886" s="396"/>
      <c r="WRH886" s="396"/>
      <c r="WRI886" s="396"/>
      <c r="WRJ886" s="396"/>
      <c r="WRK886" s="396"/>
      <c r="WRL886" s="396"/>
      <c r="WRM886" s="396"/>
      <c r="WRN886" s="396"/>
      <c r="WRO886" s="396"/>
      <c r="WRP886" s="396"/>
      <c r="WRQ886" s="396"/>
      <c r="WRR886" s="396"/>
      <c r="WRS886" s="396"/>
      <c r="WRT886" s="396"/>
      <c r="WRU886" s="396"/>
      <c r="WRV886" s="396"/>
      <c r="WRW886" s="396"/>
      <c r="WRX886" s="396"/>
      <c r="WRY886" s="396"/>
      <c r="WRZ886" s="396"/>
      <c r="WSA886" s="396"/>
      <c r="WSB886" s="396"/>
      <c r="WSC886" s="396"/>
      <c r="WSD886" s="396"/>
      <c r="WSE886" s="396"/>
      <c r="WSF886" s="396"/>
      <c r="WSG886" s="396"/>
      <c r="WSH886" s="396"/>
      <c r="WSI886" s="396"/>
      <c r="WSJ886" s="396"/>
      <c r="WSK886" s="396"/>
      <c r="WSL886" s="396"/>
      <c r="WSM886" s="396"/>
      <c r="WSN886" s="396"/>
      <c r="WSO886" s="396"/>
      <c r="WSP886" s="396"/>
      <c r="WSQ886" s="396"/>
      <c r="WSR886" s="396"/>
      <c r="WSS886" s="396"/>
      <c r="WST886" s="396"/>
      <c r="WSU886" s="396"/>
      <c r="WSV886" s="396"/>
      <c r="WSW886" s="396"/>
      <c r="WSX886" s="396"/>
      <c r="WSY886" s="396"/>
      <c r="WSZ886" s="396"/>
      <c r="WTA886" s="396"/>
      <c r="WTB886" s="396"/>
      <c r="WTC886" s="396"/>
      <c r="WTD886" s="396"/>
      <c r="WTE886" s="396"/>
      <c r="WTF886" s="396"/>
      <c r="WTG886" s="396"/>
      <c r="WTH886" s="396"/>
      <c r="WTI886" s="396"/>
      <c r="WTJ886" s="396"/>
      <c r="WTK886" s="396"/>
      <c r="WTL886" s="396"/>
      <c r="WTM886" s="396"/>
      <c r="WTN886" s="396"/>
      <c r="WTO886" s="396"/>
      <c r="WTP886" s="396"/>
      <c r="WTQ886" s="396"/>
      <c r="WTR886" s="396"/>
      <c r="WTS886" s="396"/>
      <c r="WTT886" s="396"/>
      <c r="WTU886" s="396"/>
      <c r="WTV886" s="396"/>
      <c r="WTW886" s="396"/>
      <c r="WTX886" s="396"/>
      <c r="WTY886" s="396"/>
      <c r="WTZ886" s="396"/>
      <c r="WUA886" s="396"/>
      <c r="WUB886" s="396"/>
      <c r="WUC886" s="396"/>
      <c r="WUD886" s="396"/>
      <c r="WUE886" s="396"/>
      <c r="WUF886" s="396"/>
      <c r="WUG886" s="396"/>
      <c r="WUH886" s="396"/>
      <c r="WUI886" s="396"/>
      <c r="WUJ886" s="396"/>
      <c r="WUK886" s="396"/>
      <c r="WUL886" s="396"/>
      <c r="WUM886" s="396"/>
      <c r="WUN886" s="396"/>
      <c r="WUO886" s="396"/>
      <c r="WUP886" s="396"/>
      <c r="WUQ886" s="396"/>
      <c r="WUR886" s="396"/>
      <c r="WUS886" s="396"/>
      <c r="WUT886" s="396"/>
      <c r="WUU886" s="396"/>
      <c r="WUV886" s="396"/>
      <c r="WUW886" s="396"/>
      <c r="WUX886" s="396"/>
      <c r="WUY886" s="396"/>
      <c r="WUZ886" s="396"/>
      <c r="WVA886" s="396"/>
      <c r="WVB886" s="396"/>
      <c r="WVC886" s="396"/>
      <c r="WVD886" s="396"/>
      <c r="WVE886" s="396"/>
      <c r="WVF886" s="396"/>
      <c r="WVG886" s="396"/>
      <c r="WVH886" s="396"/>
      <c r="WVI886" s="396"/>
      <c r="WVJ886" s="396"/>
      <c r="WVK886" s="396"/>
      <c r="WVL886" s="396"/>
      <c r="WVM886" s="396"/>
      <c r="WVN886" s="396"/>
      <c r="WVO886" s="396"/>
      <c r="WVP886" s="396"/>
      <c r="WVQ886" s="396"/>
      <c r="WVR886" s="396"/>
      <c r="WVS886" s="396"/>
      <c r="WVT886" s="396"/>
      <c r="WVU886" s="396"/>
      <c r="WVV886" s="396"/>
      <c r="WVW886" s="396"/>
      <c r="WVX886" s="396"/>
      <c r="WVY886" s="396"/>
      <c r="WVZ886" s="396"/>
      <c r="WWA886" s="396"/>
      <c r="WWB886" s="396"/>
      <c r="WWC886" s="396"/>
      <c r="WWD886" s="396"/>
      <c r="WWE886" s="396"/>
      <c r="WWF886" s="396"/>
      <c r="WWG886" s="396"/>
      <c r="WWH886" s="396"/>
      <c r="WWI886" s="396"/>
      <c r="WWJ886" s="396"/>
      <c r="WWK886" s="396"/>
      <c r="WWL886" s="396"/>
      <c r="WWM886" s="396"/>
      <c r="WWN886" s="396"/>
      <c r="WWO886" s="396"/>
      <c r="WWP886" s="396"/>
      <c r="WWQ886" s="396"/>
      <c r="WWR886" s="396"/>
      <c r="WWS886" s="396"/>
      <c r="WWT886" s="396"/>
      <c r="WWU886" s="396"/>
      <c r="WWV886" s="396"/>
      <c r="WWW886" s="396"/>
      <c r="WWX886" s="396"/>
      <c r="WWY886" s="396"/>
      <c r="WWZ886" s="396"/>
      <c r="WXA886" s="396"/>
      <c r="WXB886" s="396"/>
      <c r="WXC886" s="396"/>
      <c r="WXD886" s="396"/>
      <c r="WXE886" s="396"/>
      <c r="WXF886" s="396"/>
      <c r="WXG886" s="396"/>
      <c r="WXH886" s="396"/>
      <c r="WXI886" s="396"/>
      <c r="WXJ886" s="396"/>
      <c r="WXK886" s="396"/>
      <c r="WXL886" s="396"/>
      <c r="WXM886" s="396"/>
      <c r="WXN886" s="396"/>
      <c r="WXO886" s="396"/>
      <c r="WXP886" s="396"/>
      <c r="WXQ886" s="396"/>
      <c r="WXR886" s="396"/>
      <c r="WXS886" s="396"/>
      <c r="WXT886" s="396"/>
      <c r="WXU886" s="396"/>
      <c r="WXV886" s="396"/>
      <c r="WXW886" s="396"/>
      <c r="WXX886" s="396"/>
      <c r="WXY886" s="396"/>
      <c r="WXZ886" s="396"/>
      <c r="WYA886" s="396"/>
    </row>
    <row r="887" spans="1:16199" ht="35.25" x14ac:dyDescent="0.5">
      <c r="A887" s="318">
        <v>863</v>
      </c>
      <c r="C887" s="397">
        <v>2</v>
      </c>
      <c r="D887" s="375" t="s">
        <v>5470</v>
      </c>
      <c r="E887" s="369">
        <v>1990</v>
      </c>
      <c r="F887" s="369"/>
      <c r="G887" s="355" t="s">
        <v>17043</v>
      </c>
      <c r="H887" s="369">
        <v>9</v>
      </c>
      <c r="I887" s="369">
        <v>4</v>
      </c>
      <c r="J887" s="370">
        <v>9170</v>
      </c>
      <c r="K887" s="370">
        <v>8062</v>
      </c>
      <c r="L887" s="370">
        <v>8062</v>
      </c>
      <c r="M887" s="361">
        <v>368</v>
      </c>
      <c r="N887" s="369" t="s">
        <v>17420</v>
      </c>
      <c r="O887" s="369" t="s">
        <v>17095</v>
      </c>
      <c r="P887" s="369" t="s">
        <v>17422</v>
      </c>
      <c r="Q887" s="370">
        <v>2825382.83</v>
      </c>
      <c r="R887" s="373"/>
      <c r="S887" s="370">
        <v>1403287.85</v>
      </c>
      <c r="T887" s="370">
        <v>0</v>
      </c>
      <c r="U887" s="370">
        <f>Q887-S887-T887</f>
        <v>1422094.98</v>
      </c>
      <c r="V887" s="356">
        <f t="shared" si="501"/>
        <v>308.1115408942203</v>
      </c>
      <c r="W887" s="373">
        <v>354.06</v>
      </c>
    </row>
    <row r="888" spans="1:16199" s="394" customFormat="1" ht="35.25" x14ac:dyDescent="0.5">
      <c r="A888" s="318">
        <v>864</v>
      </c>
      <c r="C888" s="364" t="s">
        <v>378</v>
      </c>
      <c r="D888" s="383"/>
      <c r="E888" s="355" t="s">
        <v>17016</v>
      </c>
      <c r="F888" s="355" t="s">
        <v>17016</v>
      </c>
      <c r="G888" s="355" t="s">
        <v>17016</v>
      </c>
      <c r="H888" s="355" t="s">
        <v>17016</v>
      </c>
      <c r="I888" s="355" t="s">
        <v>17016</v>
      </c>
      <c r="J888" s="360">
        <f>J889</f>
        <v>20983.4</v>
      </c>
      <c r="K888" s="360">
        <f t="shared" ref="K888:M888" si="506">K889</f>
        <v>16332.6</v>
      </c>
      <c r="L888" s="360">
        <f t="shared" si="506"/>
        <v>16332.6</v>
      </c>
      <c r="M888" s="361">
        <f t="shared" si="506"/>
        <v>611</v>
      </c>
      <c r="N888" s="355" t="s">
        <v>17016</v>
      </c>
      <c r="O888" s="355" t="s">
        <v>17016</v>
      </c>
      <c r="P888" s="358" t="s">
        <v>17016</v>
      </c>
      <c r="Q888" s="362">
        <f>Q889</f>
        <v>19901847.84</v>
      </c>
      <c r="R888" s="362">
        <f t="shared" ref="R888:U888" si="507">R889</f>
        <v>0</v>
      </c>
      <c r="S888" s="360">
        <f t="shared" si="507"/>
        <v>9823014.9399999995</v>
      </c>
      <c r="T888" s="360">
        <f t="shared" si="507"/>
        <v>0</v>
      </c>
      <c r="U888" s="360">
        <f t="shared" si="507"/>
        <v>10078832.9</v>
      </c>
      <c r="V888" s="356">
        <f t="shared" si="501"/>
        <v>948.45677249635423</v>
      </c>
      <c r="W888" s="373">
        <f>W889</f>
        <v>1083.0899999999999</v>
      </c>
      <c r="X888" s="396"/>
      <c r="Y888" s="396"/>
      <c r="Z888" s="396"/>
      <c r="AA888" s="396"/>
      <c r="AB888" s="396"/>
      <c r="AC888" s="396"/>
      <c r="AD888" s="396"/>
      <c r="AE888" s="396"/>
      <c r="AF888" s="396"/>
      <c r="AG888" s="396"/>
      <c r="AH888" s="396"/>
      <c r="AI888" s="396"/>
      <c r="AJ888" s="396"/>
      <c r="AK888" s="396"/>
      <c r="AL888" s="396"/>
      <c r="AM888" s="396"/>
      <c r="AN888" s="396"/>
      <c r="AO888" s="396"/>
      <c r="AP888" s="396"/>
      <c r="AQ888" s="396"/>
      <c r="AR888" s="396"/>
      <c r="AS888" s="396"/>
      <c r="AT888" s="396"/>
      <c r="AU888" s="396"/>
      <c r="AV888" s="396"/>
      <c r="AW888" s="396"/>
      <c r="AX888" s="396"/>
      <c r="AY888" s="396"/>
      <c r="AZ888" s="396"/>
      <c r="BA888" s="396"/>
      <c r="BB888" s="396"/>
      <c r="BC888" s="396"/>
      <c r="BD888" s="396"/>
      <c r="BE888" s="396"/>
      <c r="BF888" s="396"/>
      <c r="BG888" s="396"/>
      <c r="BH888" s="396"/>
      <c r="BI888" s="396"/>
      <c r="BJ888" s="396"/>
      <c r="BK888" s="396"/>
      <c r="BL888" s="396"/>
      <c r="BM888" s="396"/>
      <c r="BN888" s="396"/>
      <c r="BO888" s="396"/>
      <c r="BP888" s="396"/>
      <c r="BQ888" s="396"/>
      <c r="BR888" s="396"/>
      <c r="BS888" s="396"/>
      <c r="BT888" s="396"/>
      <c r="BU888" s="396"/>
      <c r="BV888" s="396"/>
      <c r="BW888" s="396"/>
      <c r="BX888" s="396"/>
      <c r="BY888" s="396"/>
      <c r="BZ888" s="396"/>
      <c r="CA888" s="396"/>
      <c r="CB888" s="396"/>
      <c r="CC888" s="396"/>
      <c r="CD888" s="396"/>
      <c r="CE888" s="396"/>
      <c r="CF888" s="396"/>
      <c r="CG888" s="396"/>
      <c r="CH888" s="396"/>
      <c r="CI888" s="396"/>
      <c r="CJ888" s="396"/>
      <c r="CK888" s="396"/>
      <c r="CL888" s="396"/>
      <c r="CM888" s="396"/>
      <c r="CN888" s="396"/>
      <c r="CO888" s="396"/>
      <c r="CP888" s="396"/>
      <c r="CQ888" s="396"/>
      <c r="CR888" s="396"/>
      <c r="CS888" s="396"/>
      <c r="CT888" s="396"/>
      <c r="CU888" s="396"/>
      <c r="CV888" s="396"/>
      <c r="CW888" s="396"/>
      <c r="CX888" s="396"/>
      <c r="CY888" s="396"/>
      <c r="CZ888" s="396"/>
      <c r="DA888" s="396"/>
      <c r="DB888" s="396"/>
      <c r="DC888" s="396"/>
      <c r="DD888" s="396"/>
      <c r="DE888" s="396"/>
      <c r="DF888" s="396"/>
      <c r="DG888" s="396"/>
      <c r="DH888" s="396"/>
      <c r="DI888" s="396"/>
      <c r="DJ888" s="396"/>
      <c r="DK888" s="396"/>
      <c r="DL888" s="396"/>
      <c r="DM888" s="396"/>
      <c r="DN888" s="396"/>
      <c r="DO888" s="396"/>
      <c r="DP888" s="396"/>
      <c r="DQ888" s="396"/>
      <c r="DR888" s="396"/>
      <c r="DS888" s="396"/>
      <c r="DT888" s="396"/>
      <c r="DU888" s="396"/>
      <c r="DV888" s="396"/>
      <c r="DW888" s="396"/>
      <c r="DX888" s="396"/>
      <c r="DY888" s="396"/>
      <c r="DZ888" s="396"/>
      <c r="EA888" s="396"/>
      <c r="EB888" s="396"/>
      <c r="EC888" s="396"/>
      <c r="ED888" s="396"/>
      <c r="EE888" s="396"/>
      <c r="EF888" s="396"/>
      <c r="EG888" s="396"/>
      <c r="EH888" s="396"/>
      <c r="EI888" s="396"/>
      <c r="EJ888" s="396"/>
      <c r="EK888" s="396"/>
      <c r="EL888" s="396"/>
      <c r="EM888" s="396"/>
      <c r="EN888" s="396"/>
      <c r="EO888" s="396"/>
      <c r="EP888" s="396"/>
      <c r="EQ888" s="396"/>
      <c r="ER888" s="396"/>
      <c r="ES888" s="396"/>
      <c r="ET888" s="396"/>
      <c r="EU888" s="396"/>
      <c r="EV888" s="396"/>
      <c r="EW888" s="396"/>
      <c r="EX888" s="396"/>
      <c r="EY888" s="396"/>
      <c r="EZ888" s="396"/>
      <c r="FA888" s="396"/>
      <c r="FB888" s="396"/>
      <c r="FC888" s="396"/>
      <c r="FD888" s="396"/>
      <c r="FE888" s="396"/>
      <c r="FF888" s="396"/>
      <c r="FG888" s="396"/>
      <c r="FH888" s="396"/>
      <c r="FI888" s="396"/>
      <c r="FJ888" s="396"/>
      <c r="FK888" s="396"/>
      <c r="FL888" s="396"/>
      <c r="FM888" s="396"/>
      <c r="FN888" s="396"/>
      <c r="FO888" s="396"/>
      <c r="FP888" s="396"/>
      <c r="FQ888" s="396"/>
      <c r="FR888" s="396"/>
      <c r="FS888" s="396"/>
      <c r="FT888" s="396"/>
      <c r="FU888" s="396"/>
      <c r="FV888" s="396"/>
      <c r="FW888" s="396"/>
      <c r="FX888" s="396"/>
      <c r="FY888" s="396"/>
      <c r="FZ888" s="396"/>
      <c r="GA888" s="396"/>
      <c r="GB888" s="396"/>
      <c r="GC888" s="396"/>
      <c r="GD888" s="396"/>
      <c r="GE888" s="396"/>
      <c r="GF888" s="396"/>
      <c r="GG888" s="396"/>
      <c r="GH888" s="396"/>
      <c r="GI888" s="396"/>
      <c r="GJ888" s="396"/>
      <c r="GK888" s="396"/>
      <c r="GL888" s="396"/>
      <c r="GM888" s="396"/>
      <c r="GN888" s="396"/>
      <c r="GO888" s="396"/>
      <c r="GP888" s="396"/>
      <c r="GQ888" s="396"/>
      <c r="GR888" s="396"/>
      <c r="GS888" s="396"/>
      <c r="GT888" s="396"/>
      <c r="GU888" s="396"/>
      <c r="GV888" s="396"/>
      <c r="GW888" s="396"/>
      <c r="GX888" s="396"/>
      <c r="GY888" s="396"/>
      <c r="GZ888" s="396"/>
      <c r="HA888" s="396"/>
      <c r="HB888" s="396"/>
      <c r="HC888" s="396"/>
      <c r="HD888" s="396"/>
      <c r="HE888" s="396"/>
      <c r="HF888" s="396"/>
      <c r="HG888" s="396"/>
      <c r="HH888" s="396"/>
      <c r="HI888" s="396"/>
      <c r="HJ888" s="396"/>
      <c r="HK888" s="396"/>
      <c r="HL888" s="396"/>
      <c r="HM888" s="396"/>
      <c r="HN888" s="396"/>
      <c r="HO888" s="396"/>
      <c r="HP888" s="396"/>
      <c r="HQ888" s="396"/>
      <c r="HR888" s="396"/>
      <c r="HS888" s="396"/>
      <c r="HT888" s="396"/>
      <c r="HU888" s="396"/>
      <c r="HV888" s="396"/>
      <c r="HW888" s="396"/>
      <c r="HX888" s="396"/>
      <c r="HY888" s="396"/>
      <c r="HZ888" s="396"/>
      <c r="IA888" s="396"/>
      <c r="IB888" s="396"/>
      <c r="IC888" s="396"/>
      <c r="ID888" s="396"/>
      <c r="IE888" s="396"/>
      <c r="IF888" s="396"/>
      <c r="IG888" s="396"/>
      <c r="IH888" s="396"/>
      <c r="II888" s="396"/>
      <c r="IJ888" s="396"/>
      <c r="IK888" s="396"/>
      <c r="IL888" s="396"/>
      <c r="IM888" s="396"/>
      <c r="IN888" s="396"/>
      <c r="IO888" s="396"/>
      <c r="IP888" s="396"/>
      <c r="IQ888" s="396"/>
      <c r="IR888" s="396"/>
      <c r="IS888" s="396"/>
      <c r="IT888" s="396"/>
      <c r="IU888" s="396"/>
      <c r="IV888" s="396"/>
      <c r="IW888" s="396"/>
      <c r="IX888" s="396"/>
      <c r="IY888" s="396"/>
      <c r="IZ888" s="396"/>
      <c r="JA888" s="396"/>
      <c r="JB888" s="396"/>
      <c r="JC888" s="396"/>
      <c r="JD888" s="396"/>
      <c r="JE888" s="396"/>
      <c r="JF888" s="396"/>
      <c r="JG888" s="396"/>
      <c r="JH888" s="396"/>
      <c r="JI888" s="396"/>
      <c r="JJ888" s="396"/>
      <c r="JK888" s="396"/>
      <c r="JL888" s="396"/>
      <c r="JM888" s="396"/>
      <c r="JN888" s="396"/>
      <c r="JO888" s="396"/>
      <c r="JP888" s="396"/>
      <c r="JQ888" s="396"/>
      <c r="JR888" s="396"/>
      <c r="JS888" s="396"/>
      <c r="JT888" s="396"/>
      <c r="JU888" s="396"/>
      <c r="JV888" s="396"/>
      <c r="JW888" s="396"/>
      <c r="JX888" s="396"/>
      <c r="JY888" s="396"/>
      <c r="JZ888" s="396"/>
      <c r="KA888" s="396"/>
      <c r="KB888" s="396"/>
      <c r="KC888" s="396"/>
      <c r="KD888" s="396"/>
      <c r="KE888" s="396"/>
      <c r="KF888" s="396"/>
      <c r="KG888" s="396"/>
      <c r="KH888" s="396"/>
      <c r="KI888" s="396"/>
      <c r="KJ888" s="396"/>
      <c r="KK888" s="396"/>
      <c r="KL888" s="396"/>
      <c r="KM888" s="396"/>
      <c r="KN888" s="396"/>
      <c r="KO888" s="396"/>
      <c r="KP888" s="396"/>
      <c r="KQ888" s="396"/>
      <c r="KR888" s="396"/>
      <c r="KS888" s="396"/>
      <c r="KT888" s="396"/>
      <c r="KU888" s="396"/>
      <c r="KV888" s="396"/>
      <c r="KW888" s="396"/>
      <c r="KX888" s="396"/>
      <c r="KY888" s="396"/>
      <c r="KZ888" s="396"/>
      <c r="LA888" s="396"/>
      <c r="LB888" s="396"/>
      <c r="LC888" s="396"/>
      <c r="LD888" s="396"/>
      <c r="LE888" s="396"/>
      <c r="LF888" s="396"/>
      <c r="LG888" s="396"/>
      <c r="LH888" s="396"/>
      <c r="LI888" s="396"/>
      <c r="LJ888" s="396"/>
      <c r="LK888" s="396"/>
      <c r="LL888" s="396"/>
      <c r="LM888" s="396"/>
      <c r="LN888" s="396"/>
      <c r="LO888" s="396"/>
      <c r="LP888" s="396"/>
      <c r="LQ888" s="396"/>
      <c r="LR888" s="396"/>
      <c r="LS888" s="396"/>
      <c r="LT888" s="396"/>
      <c r="LU888" s="396"/>
      <c r="LV888" s="396"/>
      <c r="LW888" s="396"/>
      <c r="LX888" s="396"/>
      <c r="LY888" s="396"/>
      <c r="LZ888" s="396"/>
      <c r="MA888" s="396"/>
      <c r="MB888" s="396"/>
      <c r="MC888" s="396"/>
      <c r="MD888" s="396"/>
      <c r="ME888" s="396"/>
      <c r="MF888" s="396"/>
      <c r="MG888" s="396"/>
      <c r="MH888" s="396"/>
      <c r="MI888" s="396"/>
      <c r="MJ888" s="396"/>
      <c r="MK888" s="396"/>
      <c r="ML888" s="396"/>
      <c r="MM888" s="396"/>
      <c r="MN888" s="396"/>
      <c r="MO888" s="396"/>
      <c r="MP888" s="396"/>
      <c r="MQ888" s="396"/>
      <c r="MR888" s="396"/>
      <c r="MS888" s="396"/>
      <c r="MT888" s="396"/>
      <c r="MU888" s="396"/>
      <c r="MV888" s="396"/>
      <c r="MW888" s="396"/>
      <c r="MX888" s="396"/>
      <c r="MY888" s="396"/>
      <c r="MZ888" s="396"/>
      <c r="NA888" s="396"/>
      <c r="NB888" s="396"/>
      <c r="NC888" s="396"/>
      <c r="ND888" s="396"/>
      <c r="NE888" s="396"/>
      <c r="NF888" s="396"/>
      <c r="NG888" s="396"/>
      <c r="NH888" s="396"/>
      <c r="NI888" s="396"/>
      <c r="NJ888" s="396"/>
      <c r="NK888" s="396"/>
      <c r="NL888" s="396"/>
      <c r="NM888" s="396"/>
      <c r="NN888" s="396"/>
      <c r="NO888" s="396"/>
      <c r="NP888" s="396"/>
      <c r="NQ888" s="396"/>
      <c r="NR888" s="396"/>
      <c r="NS888" s="396"/>
      <c r="NT888" s="396"/>
      <c r="NU888" s="396"/>
      <c r="NV888" s="396"/>
      <c r="NW888" s="396"/>
      <c r="NX888" s="396"/>
      <c r="NY888" s="396"/>
      <c r="NZ888" s="396"/>
      <c r="OA888" s="396"/>
      <c r="OB888" s="396"/>
      <c r="OC888" s="396"/>
      <c r="OD888" s="396"/>
      <c r="OE888" s="396"/>
      <c r="OF888" s="396"/>
      <c r="OG888" s="396"/>
      <c r="OH888" s="396"/>
      <c r="OI888" s="396"/>
      <c r="OJ888" s="396"/>
      <c r="OK888" s="396"/>
      <c r="OL888" s="396"/>
      <c r="OM888" s="396"/>
      <c r="ON888" s="396"/>
      <c r="OO888" s="396"/>
      <c r="OP888" s="396"/>
      <c r="OQ888" s="396"/>
      <c r="OR888" s="396"/>
      <c r="OS888" s="396"/>
      <c r="OT888" s="396"/>
      <c r="OU888" s="396"/>
      <c r="OV888" s="396"/>
      <c r="OW888" s="396"/>
      <c r="OX888" s="396"/>
      <c r="OY888" s="396"/>
      <c r="OZ888" s="396"/>
      <c r="PA888" s="396"/>
      <c r="PB888" s="396"/>
      <c r="PC888" s="396"/>
      <c r="PD888" s="396"/>
      <c r="PE888" s="396"/>
      <c r="PF888" s="396"/>
      <c r="PG888" s="396"/>
      <c r="PH888" s="396"/>
      <c r="PI888" s="396"/>
      <c r="PJ888" s="396"/>
      <c r="PK888" s="396"/>
      <c r="PL888" s="396"/>
      <c r="PM888" s="396"/>
      <c r="PN888" s="396"/>
      <c r="PO888" s="396"/>
      <c r="PP888" s="396"/>
      <c r="PQ888" s="396"/>
      <c r="PR888" s="396"/>
      <c r="PS888" s="396"/>
      <c r="PT888" s="396"/>
      <c r="PU888" s="396"/>
      <c r="PV888" s="396"/>
      <c r="PW888" s="396"/>
      <c r="PX888" s="396"/>
      <c r="PY888" s="396"/>
      <c r="PZ888" s="396"/>
      <c r="QA888" s="396"/>
      <c r="QB888" s="396"/>
      <c r="QC888" s="396"/>
      <c r="QD888" s="396"/>
      <c r="QE888" s="396"/>
      <c r="QF888" s="396"/>
      <c r="QG888" s="396"/>
      <c r="QH888" s="396"/>
      <c r="QI888" s="396"/>
      <c r="QJ888" s="396"/>
      <c r="QK888" s="396"/>
      <c r="QL888" s="396"/>
      <c r="QM888" s="396"/>
      <c r="QN888" s="396"/>
      <c r="QO888" s="396"/>
      <c r="QP888" s="396"/>
      <c r="QQ888" s="396"/>
      <c r="QR888" s="396"/>
      <c r="QS888" s="396"/>
      <c r="QT888" s="396"/>
      <c r="QU888" s="396"/>
      <c r="QV888" s="396"/>
      <c r="QW888" s="396"/>
      <c r="QX888" s="396"/>
      <c r="QY888" s="396"/>
      <c r="QZ888" s="396"/>
      <c r="RA888" s="396"/>
      <c r="RB888" s="396"/>
      <c r="RC888" s="396"/>
      <c r="RD888" s="396"/>
      <c r="RE888" s="396"/>
      <c r="RF888" s="396"/>
      <c r="RG888" s="396"/>
      <c r="RH888" s="396"/>
      <c r="RI888" s="396"/>
      <c r="RJ888" s="396"/>
      <c r="RK888" s="396"/>
      <c r="RL888" s="396"/>
      <c r="RM888" s="396"/>
      <c r="RN888" s="396"/>
      <c r="RO888" s="396"/>
      <c r="RP888" s="396"/>
      <c r="RQ888" s="396"/>
      <c r="RR888" s="396"/>
      <c r="RS888" s="396"/>
      <c r="RT888" s="396"/>
      <c r="RU888" s="396"/>
      <c r="RV888" s="396"/>
      <c r="RW888" s="396"/>
      <c r="RX888" s="396"/>
      <c r="RY888" s="396"/>
      <c r="RZ888" s="396"/>
      <c r="SA888" s="396"/>
      <c r="SB888" s="396"/>
      <c r="SC888" s="396"/>
      <c r="SD888" s="396"/>
      <c r="SE888" s="396"/>
      <c r="SF888" s="396"/>
      <c r="SG888" s="396"/>
      <c r="SH888" s="396"/>
      <c r="SI888" s="396"/>
      <c r="SJ888" s="396"/>
      <c r="SK888" s="396"/>
      <c r="SL888" s="396"/>
      <c r="SM888" s="396"/>
      <c r="SN888" s="396"/>
      <c r="SO888" s="396"/>
      <c r="SP888" s="396"/>
      <c r="SQ888" s="396"/>
      <c r="SR888" s="396"/>
      <c r="SS888" s="396"/>
      <c r="ST888" s="396"/>
      <c r="SU888" s="396"/>
      <c r="SV888" s="396"/>
      <c r="SW888" s="396"/>
      <c r="SX888" s="396"/>
      <c r="SY888" s="396"/>
      <c r="SZ888" s="396"/>
      <c r="TA888" s="396"/>
      <c r="TB888" s="396"/>
      <c r="TC888" s="396"/>
      <c r="TD888" s="396"/>
      <c r="TE888" s="396"/>
      <c r="TF888" s="396"/>
      <c r="TG888" s="396"/>
      <c r="TH888" s="396"/>
      <c r="TI888" s="396"/>
      <c r="TJ888" s="396"/>
      <c r="TK888" s="396"/>
      <c r="TL888" s="396"/>
      <c r="TM888" s="396"/>
      <c r="TN888" s="396"/>
      <c r="TO888" s="396"/>
      <c r="TP888" s="396"/>
      <c r="TQ888" s="396"/>
      <c r="TR888" s="396"/>
      <c r="TS888" s="396"/>
      <c r="TT888" s="396"/>
      <c r="TU888" s="396"/>
      <c r="TV888" s="396"/>
      <c r="TW888" s="396"/>
      <c r="TX888" s="396"/>
      <c r="TY888" s="396"/>
      <c r="TZ888" s="396"/>
      <c r="UA888" s="396"/>
      <c r="UB888" s="396"/>
      <c r="UC888" s="396"/>
      <c r="UD888" s="396"/>
      <c r="UE888" s="396"/>
      <c r="UF888" s="396"/>
      <c r="UG888" s="396"/>
      <c r="UH888" s="396"/>
      <c r="UI888" s="396"/>
      <c r="UJ888" s="396"/>
      <c r="UK888" s="396"/>
      <c r="UL888" s="396"/>
      <c r="UM888" s="396"/>
      <c r="UN888" s="396"/>
      <c r="UO888" s="396"/>
      <c r="UP888" s="396"/>
      <c r="UQ888" s="396"/>
      <c r="UR888" s="396"/>
      <c r="US888" s="396"/>
      <c r="UT888" s="396"/>
      <c r="UU888" s="396"/>
      <c r="UV888" s="396"/>
      <c r="UW888" s="396"/>
      <c r="UX888" s="396"/>
      <c r="UY888" s="396"/>
      <c r="UZ888" s="396"/>
      <c r="VA888" s="396"/>
      <c r="VB888" s="396"/>
      <c r="VC888" s="396"/>
      <c r="VD888" s="396"/>
      <c r="VE888" s="396"/>
      <c r="VF888" s="396"/>
      <c r="VG888" s="396"/>
      <c r="VH888" s="396"/>
      <c r="VI888" s="396"/>
      <c r="VJ888" s="396"/>
      <c r="VK888" s="396"/>
      <c r="VL888" s="396"/>
      <c r="VM888" s="396"/>
      <c r="VN888" s="396"/>
      <c r="VO888" s="396"/>
      <c r="VP888" s="396"/>
      <c r="VQ888" s="396"/>
      <c r="VR888" s="396"/>
      <c r="VS888" s="396"/>
      <c r="VT888" s="396"/>
      <c r="VU888" s="396"/>
      <c r="VV888" s="396"/>
      <c r="VW888" s="396"/>
      <c r="VX888" s="396"/>
      <c r="VY888" s="396"/>
      <c r="VZ888" s="396"/>
      <c r="WA888" s="396"/>
      <c r="WB888" s="396"/>
      <c r="WC888" s="396"/>
      <c r="WD888" s="396"/>
      <c r="WE888" s="396"/>
      <c r="WF888" s="396"/>
      <c r="WG888" s="396"/>
      <c r="WH888" s="396"/>
      <c r="WI888" s="396"/>
      <c r="WJ888" s="396"/>
      <c r="WK888" s="396"/>
      <c r="WL888" s="396"/>
      <c r="WM888" s="396"/>
      <c r="WN888" s="396"/>
      <c r="WO888" s="396"/>
      <c r="WP888" s="396"/>
      <c r="WQ888" s="396"/>
      <c r="WR888" s="396"/>
      <c r="WS888" s="396"/>
      <c r="WT888" s="396"/>
      <c r="WU888" s="396"/>
      <c r="WV888" s="396"/>
      <c r="WW888" s="396"/>
      <c r="WX888" s="396"/>
      <c r="WY888" s="396"/>
      <c r="WZ888" s="396"/>
      <c r="XA888" s="396"/>
      <c r="XB888" s="396"/>
      <c r="XC888" s="396"/>
      <c r="XD888" s="396"/>
      <c r="XE888" s="396"/>
      <c r="XF888" s="396"/>
      <c r="XG888" s="396"/>
      <c r="XH888" s="396"/>
      <c r="XI888" s="396"/>
      <c r="XJ888" s="396"/>
      <c r="XK888" s="396"/>
      <c r="XL888" s="396"/>
      <c r="XM888" s="396"/>
      <c r="XN888" s="396"/>
      <c r="XO888" s="396"/>
      <c r="XP888" s="396"/>
      <c r="XQ888" s="396"/>
      <c r="XR888" s="396"/>
      <c r="XS888" s="396"/>
      <c r="XT888" s="396"/>
      <c r="XU888" s="396"/>
      <c r="XV888" s="396"/>
      <c r="XW888" s="396"/>
      <c r="XX888" s="396"/>
      <c r="XY888" s="396"/>
      <c r="XZ888" s="396"/>
      <c r="YA888" s="396"/>
      <c r="YB888" s="396"/>
      <c r="YC888" s="396"/>
      <c r="YD888" s="396"/>
      <c r="YE888" s="396"/>
      <c r="YF888" s="396"/>
      <c r="YG888" s="396"/>
      <c r="YH888" s="396"/>
      <c r="YI888" s="396"/>
      <c r="YJ888" s="396"/>
      <c r="YK888" s="396"/>
      <c r="YL888" s="396"/>
      <c r="YM888" s="396"/>
      <c r="YN888" s="396"/>
      <c r="YO888" s="396"/>
      <c r="YP888" s="396"/>
      <c r="YQ888" s="396"/>
      <c r="YR888" s="396"/>
      <c r="YS888" s="396"/>
      <c r="YT888" s="396"/>
      <c r="YU888" s="396"/>
      <c r="YV888" s="396"/>
      <c r="YW888" s="396"/>
      <c r="YX888" s="396"/>
      <c r="YY888" s="396"/>
      <c r="YZ888" s="396"/>
      <c r="ZA888" s="396"/>
      <c r="ZB888" s="396"/>
      <c r="ZC888" s="396"/>
      <c r="ZD888" s="396"/>
      <c r="ZE888" s="396"/>
      <c r="ZF888" s="396"/>
      <c r="ZG888" s="396"/>
      <c r="ZH888" s="396"/>
      <c r="ZI888" s="396"/>
      <c r="ZJ888" s="396"/>
      <c r="ZK888" s="396"/>
      <c r="ZL888" s="396"/>
      <c r="ZM888" s="396"/>
      <c r="ZN888" s="396"/>
      <c r="ZO888" s="396"/>
      <c r="ZP888" s="396"/>
      <c r="ZQ888" s="396"/>
      <c r="ZR888" s="396"/>
      <c r="ZS888" s="396"/>
      <c r="ZT888" s="396"/>
      <c r="ZU888" s="396"/>
      <c r="ZV888" s="396"/>
      <c r="ZW888" s="396"/>
      <c r="ZX888" s="396"/>
      <c r="ZY888" s="396"/>
      <c r="ZZ888" s="396"/>
      <c r="AAA888" s="396"/>
      <c r="AAB888" s="396"/>
      <c r="AAC888" s="396"/>
      <c r="AAD888" s="396"/>
      <c r="AAE888" s="396"/>
      <c r="AAF888" s="396"/>
      <c r="AAG888" s="396"/>
      <c r="AAH888" s="396"/>
      <c r="AAI888" s="396"/>
      <c r="AAJ888" s="396"/>
      <c r="AAK888" s="396"/>
      <c r="AAL888" s="396"/>
      <c r="AAM888" s="396"/>
      <c r="AAN888" s="396"/>
      <c r="AAO888" s="396"/>
      <c r="AAP888" s="396"/>
      <c r="AAQ888" s="396"/>
      <c r="AAR888" s="396"/>
      <c r="AAS888" s="396"/>
      <c r="AAT888" s="396"/>
      <c r="AAU888" s="396"/>
      <c r="AAV888" s="396"/>
      <c r="AAW888" s="396"/>
      <c r="AAX888" s="396"/>
      <c r="AAY888" s="396"/>
      <c r="AAZ888" s="396"/>
      <c r="ABA888" s="396"/>
      <c r="ABB888" s="396"/>
      <c r="ABC888" s="396"/>
      <c r="ABD888" s="396"/>
      <c r="ABE888" s="396"/>
      <c r="ABF888" s="396"/>
      <c r="ABG888" s="396"/>
      <c r="ABH888" s="396"/>
      <c r="ABI888" s="396"/>
      <c r="ABJ888" s="396"/>
      <c r="ABK888" s="396"/>
      <c r="ABL888" s="396"/>
      <c r="ABM888" s="396"/>
      <c r="ABN888" s="396"/>
      <c r="ABO888" s="396"/>
      <c r="ABP888" s="396"/>
      <c r="ABQ888" s="396"/>
      <c r="ABR888" s="396"/>
      <c r="ABS888" s="396"/>
      <c r="ABT888" s="396"/>
      <c r="ABU888" s="396"/>
      <c r="ABV888" s="396"/>
      <c r="ABW888" s="396"/>
      <c r="ABX888" s="396"/>
      <c r="ABY888" s="396"/>
      <c r="ABZ888" s="396"/>
      <c r="ACA888" s="396"/>
      <c r="ACB888" s="396"/>
      <c r="ACC888" s="396"/>
      <c r="ACD888" s="396"/>
      <c r="ACE888" s="396"/>
      <c r="ACF888" s="396"/>
      <c r="ACG888" s="396"/>
      <c r="ACH888" s="396"/>
      <c r="ACI888" s="396"/>
      <c r="ACJ888" s="396"/>
      <c r="ACK888" s="396"/>
      <c r="ACL888" s="396"/>
      <c r="ACM888" s="396"/>
      <c r="ACN888" s="396"/>
      <c r="ACO888" s="396"/>
      <c r="ACP888" s="396"/>
      <c r="ACQ888" s="396"/>
      <c r="ACR888" s="396"/>
      <c r="ACS888" s="396"/>
      <c r="ACT888" s="396"/>
      <c r="ACU888" s="396"/>
      <c r="ACV888" s="396"/>
      <c r="ACW888" s="396"/>
      <c r="ACX888" s="396"/>
      <c r="ACY888" s="396"/>
      <c r="ACZ888" s="396"/>
      <c r="ADA888" s="396"/>
      <c r="ADB888" s="396"/>
      <c r="ADC888" s="396"/>
      <c r="ADD888" s="396"/>
      <c r="ADE888" s="396"/>
      <c r="ADF888" s="396"/>
      <c r="ADG888" s="396"/>
      <c r="ADH888" s="396"/>
      <c r="ADI888" s="396"/>
      <c r="ADJ888" s="396"/>
      <c r="ADK888" s="396"/>
      <c r="ADL888" s="396"/>
      <c r="ADM888" s="396"/>
      <c r="ADN888" s="396"/>
      <c r="ADO888" s="396"/>
      <c r="ADP888" s="396"/>
      <c r="ADQ888" s="396"/>
      <c r="ADR888" s="396"/>
      <c r="ADS888" s="396"/>
      <c r="ADT888" s="396"/>
      <c r="ADU888" s="396"/>
      <c r="ADV888" s="396"/>
      <c r="ADW888" s="396"/>
      <c r="ADX888" s="396"/>
      <c r="ADY888" s="396"/>
      <c r="ADZ888" s="396"/>
      <c r="AEA888" s="396"/>
      <c r="AEB888" s="396"/>
      <c r="AEC888" s="396"/>
      <c r="AED888" s="396"/>
      <c r="AEE888" s="396"/>
      <c r="AEF888" s="396"/>
      <c r="AEG888" s="396"/>
      <c r="AEH888" s="396"/>
      <c r="AEI888" s="396"/>
      <c r="AEJ888" s="396"/>
      <c r="AEK888" s="396"/>
      <c r="AEL888" s="396"/>
      <c r="AEM888" s="396"/>
      <c r="AEN888" s="396"/>
      <c r="AEO888" s="396"/>
      <c r="AEP888" s="396"/>
      <c r="AEQ888" s="396"/>
      <c r="AER888" s="396"/>
      <c r="AES888" s="396"/>
      <c r="AET888" s="396"/>
      <c r="AEU888" s="396"/>
      <c r="AEV888" s="396"/>
      <c r="AEW888" s="396"/>
      <c r="AEX888" s="396"/>
      <c r="AEY888" s="396"/>
      <c r="AEZ888" s="396"/>
      <c r="AFA888" s="396"/>
      <c r="AFB888" s="396"/>
      <c r="AFC888" s="396"/>
      <c r="AFD888" s="396"/>
      <c r="AFE888" s="396"/>
      <c r="AFF888" s="396"/>
      <c r="AFG888" s="396"/>
      <c r="AFH888" s="396"/>
      <c r="AFI888" s="396"/>
      <c r="AFJ888" s="396"/>
      <c r="AFK888" s="396"/>
      <c r="AFL888" s="396"/>
      <c r="AFM888" s="396"/>
      <c r="AFN888" s="396"/>
      <c r="AFO888" s="396"/>
      <c r="AFP888" s="396"/>
      <c r="AFQ888" s="396"/>
      <c r="AFR888" s="396"/>
      <c r="AFS888" s="396"/>
      <c r="AFT888" s="396"/>
      <c r="AFU888" s="396"/>
      <c r="AFV888" s="396"/>
      <c r="AFW888" s="396"/>
      <c r="AFX888" s="396"/>
      <c r="AFY888" s="396"/>
      <c r="AFZ888" s="396"/>
      <c r="AGA888" s="396"/>
      <c r="AGB888" s="396"/>
      <c r="AGC888" s="396"/>
      <c r="AGD888" s="396"/>
      <c r="AGE888" s="396"/>
      <c r="AGF888" s="396"/>
      <c r="AGG888" s="396"/>
      <c r="AGH888" s="396"/>
      <c r="AGI888" s="396"/>
      <c r="AGJ888" s="396"/>
      <c r="AGK888" s="396"/>
      <c r="AGL888" s="396"/>
      <c r="AGM888" s="396"/>
      <c r="AGN888" s="396"/>
      <c r="AGO888" s="396"/>
      <c r="AGP888" s="396"/>
      <c r="AGQ888" s="396"/>
      <c r="AGR888" s="396"/>
      <c r="AGS888" s="396"/>
      <c r="AGT888" s="396"/>
      <c r="AGU888" s="396"/>
      <c r="AGV888" s="396"/>
      <c r="AGW888" s="396"/>
      <c r="AGX888" s="396"/>
      <c r="AGY888" s="396"/>
      <c r="AGZ888" s="396"/>
      <c r="AHA888" s="396"/>
      <c r="AHB888" s="396"/>
      <c r="AHC888" s="396"/>
      <c r="AHD888" s="396"/>
      <c r="AHE888" s="396"/>
      <c r="AHF888" s="396"/>
      <c r="AHG888" s="396"/>
      <c r="AHH888" s="396"/>
      <c r="AHI888" s="396"/>
      <c r="AHJ888" s="396"/>
      <c r="AHK888" s="396"/>
      <c r="AHL888" s="396"/>
      <c r="AHM888" s="396"/>
      <c r="AHN888" s="396"/>
      <c r="AHO888" s="396"/>
      <c r="AHP888" s="396"/>
      <c r="AHQ888" s="396"/>
      <c r="AHR888" s="396"/>
      <c r="AHS888" s="396"/>
      <c r="AHT888" s="396"/>
      <c r="AHU888" s="396"/>
      <c r="AHV888" s="396"/>
      <c r="AHW888" s="396"/>
      <c r="AHX888" s="396"/>
      <c r="AHY888" s="396"/>
      <c r="AHZ888" s="396"/>
      <c r="AIA888" s="396"/>
      <c r="AIB888" s="396"/>
      <c r="AIC888" s="396"/>
      <c r="AID888" s="396"/>
      <c r="AIE888" s="396"/>
      <c r="AIF888" s="396"/>
      <c r="AIG888" s="396"/>
      <c r="AIH888" s="396"/>
      <c r="AII888" s="396"/>
      <c r="AIJ888" s="396"/>
      <c r="AIK888" s="396"/>
      <c r="AIL888" s="396"/>
      <c r="AIM888" s="396"/>
      <c r="AIN888" s="396"/>
      <c r="AIO888" s="396"/>
      <c r="AIP888" s="396"/>
      <c r="AIQ888" s="396"/>
      <c r="AIR888" s="396"/>
      <c r="AIS888" s="396"/>
      <c r="AIT888" s="396"/>
      <c r="AIU888" s="396"/>
      <c r="AIV888" s="396"/>
      <c r="AIW888" s="396"/>
      <c r="AIX888" s="396"/>
      <c r="AIY888" s="396"/>
      <c r="AIZ888" s="396"/>
      <c r="AJA888" s="396"/>
      <c r="AJB888" s="396"/>
      <c r="AJC888" s="396"/>
      <c r="AJD888" s="396"/>
      <c r="AJE888" s="396"/>
      <c r="AJF888" s="396"/>
      <c r="AJG888" s="396"/>
      <c r="AJH888" s="396"/>
      <c r="AJI888" s="396"/>
      <c r="AJJ888" s="396"/>
      <c r="AJK888" s="396"/>
      <c r="AJL888" s="396"/>
      <c r="AJM888" s="396"/>
      <c r="AJN888" s="396"/>
      <c r="AJO888" s="396"/>
      <c r="AJP888" s="396"/>
      <c r="AJQ888" s="396"/>
      <c r="AJR888" s="396"/>
      <c r="AJS888" s="396"/>
      <c r="AJT888" s="396"/>
      <c r="AJU888" s="396"/>
      <c r="AJV888" s="396"/>
      <c r="AJW888" s="396"/>
      <c r="AJX888" s="396"/>
      <c r="AJY888" s="396"/>
      <c r="AJZ888" s="396"/>
      <c r="AKA888" s="396"/>
      <c r="AKB888" s="396"/>
      <c r="AKC888" s="396"/>
      <c r="AKD888" s="396"/>
      <c r="AKE888" s="396"/>
      <c r="AKF888" s="396"/>
      <c r="AKG888" s="396"/>
      <c r="AKH888" s="396"/>
      <c r="AKI888" s="396"/>
      <c r="AKJ888" s="396"/>
      <c r="AKK888" s="396"/>
      <c r="AKL888" s="396"/>
      <c r="AKM888" s="396"/>
      <c r="AKN888" s="396"/>
      <c r="AKO888" s="396"/>
      <c r="AKP888" s="396"/>
      <c r="AKQ888" s="396"/>
      <c r="AKR888" s="396"/>
      <c r="AKS888" s="396"/>
      <c r="AKT888" s="396"/>
      <c r="AKU888" s="396"/>
      <c r="AKV888" s="396"/>
      <c r="AKW888" s="396"/>
      <c r="AKX888" s="396"/>
      <c r="AKY888" s="396"/>
      <c r="AKZ888" s="396"/>
      <c r="ALA888" s="396"/>
      <c r="ALB888" s="396"/>
      <c r="ALC888" s="396"/>
      <c r="ALD888" s="396"/>
      <c r="ALE888" s="396"/>
      <c r="ALF888" s="396"/>
      <c r="ALG888" s="396"/>
      <c r="ALH888" s="396"/>
      <c r="ALI888" s="396"/>
      <c r="ALJ888" s="396"/>
      <c r="ALK888" s="396"/>
      <c r="ALL888" s="396"/>
      <c r="ALM888" s="396"/>
      <c r="ALN888" s="396"/>
      <c r="ALO888" s="396"/>
      <c r="ALP888" s="396"/>
      <c r="ALQ888" s="396"/>
      <c r="ALR888" s="396"/>
      <c r="ALS888" s="396"/>
      <c r="ALT888" s="396"/>
      <c r="ALU888" s="396"/>
      <c r="ALV888" s="396"/>
      <c r="ALW888" s="396"/>
      <c r="ALX888" s="396"/>
      <c r="ALY888" s="396"/>
      <c r="ALZ888" s="396"/>
      <c r="AMA888" s="396"/>
      <c r="AMB888" s="396"/>
      <c r="AMC888" s="396"/>
      <c r="AMD888" s="396"/>
      <c r="AME888" s="396"/>
      <c r="AMF888" s="396"/>
      <c r="AMG888" s="396"/>
      <c r="AMH888" s="396"/>
      <c r="AMI888" s="396"/>
      <c r="AMJ888" s="396"/>
      <c r="AMK888" s="396"/>
      <c r="AML888" s="396"/>
      <c r="AMM888" s="396"/>
      <c r="AMN888" s="396"/>
      <c r="AMO888" s="396"/>
      <c r="AMP888" s="396"/>
      <c r="AMQ888" s="396"/>
      <c r="AMR888" s="396"/>
      <c r="AMS888" s="396"/>
      <c r="AMT888" s="396"/>
      <c r="AMU888" s="396"/>
      <c r="AMV888" s="396"/>
      <c r="AMW888" s="396"/>
      <c r="AMX888" s="396"/>
      <c r="AMY888" s="396"/>
      <c r="AMZ888" s="396"/>
      <c r="ANA888" s="396"/>
      <c r="ANB888" s="396"/>
      <c r="ANC888" s="396"/>
      <c r="AND888" s="396"/>
      <c r="ANE888" s="396"/>
      <c r="ANF888" s="396"/>
      <c r="ANG888" s="396"/>
      <c r="ANH888" s="396"/>
      <c r="ANI888" s="396"/>
      <c r="ANJ888" s="396"/>
      <c r="ANK888" s="396"/>
      <c r="ANL888" s="396"/>
      <c r="ANM888" s="396"/>
      <c r="ANN888" s="396"/>
      <c r="ANO888" s="396"/>
      <c r="ANP888" s="396"/>
      <c r="ANQ888" s="396"/>
      <c r="ANR888" s="396"/>
      <c r="ANS888" s="396"/>
      <c r="ANT888" s="396"/>
      <c r="ANU888" s="396"/>
      <c r="ANV888" s="396"/>
      <c r="ANW888" s="396"/>
      <c r="ANX888" s="396"/>
      <c r="ANY888" s="396"/>
      <c r="ANZ888" s="396"/>
      <c r="AOA888" s="396"/>
      <c r="AOB888" s="396"/>
      <c r="AOC888" s="396"/>
      <c r="AOD888" s="396"/>
      <c r="AOE888" s="396"/>
      <c r="AOF888" s="396"/>
      <c r="AOG888" s="396"/>
      <c r="AOH888" s="396"/>
      <c r="AOI888" s="396"/>
      <c r="AOJ888" s="396"/>
      <c r="AOK888" s="396"/>
      <c r="AOL888" s="396"/>
      <c r="AOM888" s="396"/>
      <c r="AON888" s="396"/>
      <c r="AOO888" s="396"/>
      <c r="AOP888" s="396"/>
      <c r="AOQ888" s="396"/>
      <c r="AOR888" s="396"/>
      <c r="AOS888" s="396"/>
      <c r="AOT888" s="396"/>
      <c r="AOU888" s="396"/>
      <c r="AOV888" s="396"/>
      <c r="AOW888" s="396"/>
      <c r="AOX888" s="396"/>
      <c r="AOY888" s="396"/>
      <c r="AOZ888" s="396"/>
      <c r="APA888" s="396"/>
      <c r="APB888" s="396"/>
      <c r="APC888" s="396"/>
      <c r="APD888" s="396"/>
      <c r="APE888" s="396"/>
      <c r="APF888" s="396"/>
      <c r="APG888" s="396"/>
      <c r="APH888" s="396"/>
      <c r="API888" s="396"/>
      <c r="APJ888" s="396"/>
      <c r="APK888" s="396"/>
      <c r="APL888" s="396"/>
      <c r="APM888" s="396"/>
      <c r="APN888" s="396"/>
      <c r="APO888" s="396"/>
      <c r="APP888" s="396"/>
      <c r="APQ888" s="396"/>
      <c r="APR888" s="396"/>
      <c r="APS888" s="396"/>
      <c r="APT888" s="396"/>
      <c r="APU888" s="396"/>
      <c r="APV888" s="396"/>
      <c r="APW888" s="396"/>
      <c r="APX888" s="396"/>
      <c r="APY888" s="396"/>
      <c r="APZ888" s="396"/>
      <c r="AQA888" s="396"/>
      <c r="AQB888" s="396"/>
      <c r="AQC888" s="396"/>
      <c r="AQD888" s="396"/>
      <c r="AQE888" s="396"/>
      <c r="AQF888" s="396"/>
      <c r="AQG888" s="396"/>
      <c r="AQH888" s="396"/>
      <c r="AQI888" s="396"/>
      <c r="AQJ888" s="396"/>
      <c r="AQK888" s="396"/>
      <c r="AQL888" s="396"/>
      <c r="AQM888" s="396"/>
      <c r="AQN888" s="396"/>
      <c r="AQO888" s="396"/>
      <c r="AQP888" s="396"/>
      <c r="AQQ888" s="396"/>
      <c r="AQR888" s="396"/>
      <c r="AQS888" s="396"/>
      <c r="AQT888" s="396"/>
      <c r="AQU888" s="396"/>
      <c r="AQV888" s="396"/>
      <c r="AQW888" s="396"/>
      <c r="AQX888" s="396"/>
      <c r="AQY888" s="396"/>
      <c r="AQZ888" s="396"/>
      <c r="ARA888" s="396"/>
      <c r="ARB888" s="396"/>
      <c r="ARC888" s="396"/>
      <c r="ARD888" s="396"/>
      <c r="ARE888" s="396"/>
      <c r="ARF888" s="396"/>
      <c r="ARG888" s="396"/>
      <c r="ARH888" s="396"/>
      <c r="ARI888" s="396"/>
      <c r="ARJ888" s="396"/>
      <c r="ARK888" s="396"/>
      <c r="ARL888" s="396"/>
      <c r="ARM888" s="396"/>
      <c r="ARN888" s="396"/>
      <c r="ARO888" s="396"/>
      <c r="ARP888" s="396"/>
      <c r="ARQ888" s="396"/>
      <c r="ARR888" s="396"/>
      <c r="ARS888" s="396"/>
      <c r="ART888" s="396"/>
      <c r="ARU888" s="396"/>
      <c r="ARV888" s="396"/>
      <c r="ARW888" s="396"/>
      <c r="ARX888" s="396"/>
      <c r="ARY888" s="396"/>
      <c r="ARZ888" s="396"/>
      <c r="ASA888" s="396"/>
      <c r="ASB888" s="396"/>
      <c r="ASC888" s="396"/>
      <c r="ASD888" s="396"/>
      <c r="ASE888" s="396"/>
      <c r="ASF888" s="396"/>
      <c r="ASG888" s="396"/>
      <c r="ASH888" s="396"/>
      <c r="ASI888" s="396"/>
      <c r="ASJ888" s="396"/>
      <c r="ASK888" s="396"/>
      <c r="ASL888" s="396"/>
      <c r="ASM888" s="396"/>
      <c r="ASN888" s="396"/>
      <c r="ASO888" s="396"/>
      <c r="ASP888" s="396"/>
      <c r="ASQ888" s="396"/>
      <c r="ASR888" s="396"/>
      <c r="ASS888" s="396"/>
      <c r="AST888" s="396"/>
      <c r="ASU888" s="396"/>
      <c r="ASV888" s="396"/>
      <c r="ASW888" s="396"/>
      <c r="ASX888" s="396"/>
      <c r="ASY888" s="396"/>
      <c r="ASZ888" s="396"/>
      <c r="ATA888" s="396"/>
      <c r="ATB888" s="396"/>
      <c r="ATC888" s="396"/>
      <c r="ATD888" s="396"/>
      <c r="ATE888" s="396"/>
      <c r="ATF888" s="396"/>
      <c r="ATG888" s="396"/>
      <c r="ATH888" s="396"/>
      <c r="ATI888" s="396"/>
      <c r="ATJ888" s="396"/>
      <c r="ATK888" s="396"/>
      <c r="ATL888" s="396"/>
      <c r="ATM888" s="396"/>
      <c r="ATN888" s="396"/>
      <c r="ATO888" s="396"/>
      <c r="ATP888" s="396"/>
      <c r="ATQ888" s="396"/>
      <c r="ATR888" s="396"/>
      <c r="ATS888" s="396"/>
      <c r="ATT888" s="396"/>
      <c r="ATU888" s="396"/>
      <c r="ATV888" s="396"/>
      <c r="ATW888" s="396"/>
      <c r="ATX888" s="396"/>
      <c r="ATY888" s="396"/>
      <c r="ATZ888" s="396"/>
      <c r="AUA888" s="396"/>
      <c r="AUB888" s="396"/>
      <c r="AUC888" s="396"/>
      <c r="AUD888" s="396"/>
      <c r="AUE888" s="396"/>
      <c r="AUF888" s="396"/>
      <c r="AUG888" s="396"/>
      <c r="AUH888" s="396"/>
      <c r="AUI888" s="396"/>
      <c r="AUJ888" s="396"/>
      <c r="AUK888" s="396"/>
      <c r="AUL888" s="396"/>
      <c r="AUM888" s="396"/>
      <c r="AUN888" s="396"/>
      <c r="AUO888" s="396"/>
      <c r="AUP888" s="396"/>
      <c r="AUQ888" s="396"/>
      <c r="AUR888" s="396"/>
      <c r="AUS888" s="396"/>
      <c r="AUT888" s="396"/>
      <c r="AUU888" s="396"/>
      <c r="AUV888" s="396"/>
      <c r="AUW888" s="396"/>
      <c r="AUX888" s="396"/>
      <c r="AUY888" s="396"/>
      <c r="AUZ888" s="396"/>
      <c r="AVA888" s="396"/>
      <c r="AVB888" s="396"/>
      <c r="AVC888" s="396"/>
      <c r="AVD888" s="396"/>
      <c r="AVE888" s="396"/>
      <c r="AVF888" s="396"/>
      <c r="AVG888" s="396"/>
      <c r="AVH888" s="396"/>
      <c r="AVI888" s="396"/>
      <c r="AVJ888" s="396"/>
      <c r="AVK888" s="396"/>
      <c r="AVL888" s="396"/>
      <c r="AVM888" s="396"/>
      <c r="AVN888" s="396"/>
      <c r="AVO888" s="396"/>
      <c r="AVP888" s="396"/>
      <c r="AVQ888" s="396"/>
      <c r="AVR888" s="396"/>
      <c r="AVS888" s="396"/>
      <c r="AVT888" s="396"/>
      <c r="AVU888" s="396"/>
      <c r="AVV888" s="396"/>
      <c r="AVW888" s="396"/>
      <c r="AVX888" s="396"/>
      <c r="AVY888" s="396"/>
      <c r="AVZ888" s="396"/>
      <c r="AWA888" s="396"/>
      <c r="AWB888" s="396"/>
      <c r="AWC888" s="396"/>
      <c r="AWD888" s="396"/>
      <c r="AWE888" s="396"/>
      <c r="AWF888" s="396"/>
      <c r="AWG888" s="396"/>
      <c r="AWH888" s="396"/>
      <c r="AWI888" s="396"/>
      <c r="AWJ888" s="396"/>
      <c r="AWK888" s="396"/>
      <c r="AWL888" s="396"/>
      <c r="AWM888" s="396"/>
      <c r="AWN888" s="396"/>
      <c r="AWO888" s="396"/>
      <c r="AWP888" s="396"/>
      <c r="AWQ888" s="396"/>
      <c r="AWR888" s="396"/>
      <c r="AWS888" s="396"/>
      <c r="AWT888" s="396"/>
      <c r="AWU888" s="396"/>
      <c r="AWV888" s="396"/>
      <c r="AWW888" s="396"/>
      <c r="AWX888" s="396"/>
      <c r="AWY888" s="396"/>
      <c r="AWZ888" s="396"/>
      <c r="AXA888" s="396"/>
      <c r="AXB888" s="396"/>
      <c r="AXC888" s="396"/>
      <c r="AXD888" s="396"/>
      <c r="AXE888" s="396"/>
      <c r="AXF888" s="396"/>
      <c r="AXG888" s="396"/>
      <c r="AXH888" s="396"/>
      <c r="AXI888" s="396"/>
      <c r="AXJ888" s="396"/>
      <c r="AXK888" s="396"/>
      <c r="AXL888" s="396"/>
      <c r="AXM888" s="396"/>
      <c r="AXN888" s="396"/>
      <c r="AXO888" s="396"/>
      <c r="AXP888" s="396"/>
      <c r="AXQ888" s="396"/>
      <c r="AXR888" s="396"/>
      <c r="AXS888" s="396"/>
      <c r="AXT888" s="396"/>
      <c r="AXU888" s="396"/>
      <c r="AXV888" s="396"/>
      <c r="AXW888" s="396"/>
      <c r="AXX888" s="396"/>
      <c r="AXY888" s="396"/>
      <c r="AXZ888" s="396"/>
      <c r="AYA888" s="396"/>
      <c r="AYB888" s="396"/>
      <c r="AYC888" s="396"/>
      <c r="AYD888" s="396"/>
      <c r="AYE888" s="396"/>
      <c r="AYF888" s="396"/>
      <c r="AYG888" s="396"/>
      <c r="AYH888" s="396"/>
      <c r="AYI888" s="396"/>
      <c r="AYJ888" s="396"/>
      <c r="AYK888" s="396"/>
      <c r="AYL888" s="396"/>
      <c r="AYM888" s="396"/>
      <c r="AYN888" s="396"/>
      <c r="AYO888" s="396"/>
      <c r="AYP888" s="396"/>
      <c r="AYQ888" s="396"/>
      <c r="AYR888" s="396"/>
      <c r="AYS888" s="396"/>
      <c r="AYT888" s="396"/>
      <c r="AYU888" s="396"/>
      <c r="AYV888" s="396"/>
      <c r="AYW888" s="396"/>
      <c r="AYX888" s="396"/>
      <c r="AYY888" s="396"/>
      <c r="AYZ888" s="396"/>
      <c r="AZA888" s="396"/>
      <c r="AZB888" s="396"/>
      <c r="AZC888" s="396"/>
      <c r="AZD888" s="396"/>
      <c r="AZE888" s="396"/>
      <c r="AZF888" s="396"/>
      <c r="AZG888" s="396"/>
      <c r="AZH888" s="396"/>
      <c r="AZI888" s="396"/>
      <c r="AZJ888" s="396"/>
      <c r="AZK888" s="396"/>
      <c r="AZL888" s="396"/>
      <c r="AZM888" s="396"/>
      <c r="AZN888" s="396"/>
      <c r="AZO888" s="396"/>
      <c r="AZP888" s="396"/>
      <c r="AZQ888" s="396"/>
      <c r="AZR888" s="396"/>
      <c r="AZS888" s="396"/>
      <c r="AZT888" s="396"/>
      <c r="AZU888" s="396"/>
      <c r="AZV888" s="396"/>
      <c r="AZW888" s="396"/>
      <c r="AZX888" s="396"/>
      <c r="AZY888" s="396"/>
      <c r="AZZ888" s="396"/>
      <c r="BAA888" s="396"/>
      <c r="BAB888" s="396"/>
      <c r="BAC888" s="396"/>
      <c r="BAD888" s="396"/>
      <c r="BAE888" s="396"/>
      <c r="BAF888" s="396"/>
      <c r="BAG888" s="396"/>
      <c r="BAH888" s="396"/>
      <c r="BAI888" s="396"/>
      <c r="BAJ888" s="396"/>
      <c r="BAK888" s="396"/>
      <c r="BAL888" s="396"/>
      <c r="BAM888" s="396"/>
      <c r="BAN888" s="396"/>
      <c r="BAO888" s="396"/>
      <c r="BAP888" s="396"/>
      <c r="BAQ888" s="396"/>
      <c r="BAR888" s="396"/>
      <c r="BAS888" s="396"/>
      <c r="BAT888" s="396"/>
      <c r="BAU888" s="396"/>
      <c r="BAV888" s="396"/>
      <c r="BAW888" s="396"/>
      <c r="BAX888" s="396"/>
      <c r="BAY888" s="396"/>
      <c r="BAZ888" s="396"/>
      <c r="BBA888" s="396"/>
      <c r="BBB888" s="396"/>
      <c r="BBC888" s="396"/>
      <c r="BBD888" s="396"/>
      <c r="BBE888" s="396"/>
      <c r="BBF888" s="396"/>
      <c r="BBG888" s="396"/>
      <c r="BBH888" s="396"/>
      <c r="BBI888" s="396"/>
      <c r="BBJ888" s="396"/>
      <c r="BBK888" s="396"/>
      <c r="BBL888" s="396"/>
      <c r="BBM888" s="396"/>
      <c r="BBN888" s="396"/>
      <c r="BBO888" s="396"/>
      <c r="BBP888" s="396"/>
      <c r="BBQ888" s="396"/>
      <c r="BBR888" s="396"/>
      <c r="BBS888" s="396"/>
      <c r="BBT888" s="396"/>
      <c r="BBU888" s="396"/>
      <c r="BBV888" s="396"/>
      <c r="BBW888" s="396"/>
      <c r="BBX888" s="396"/>
      <c r="BBY888" s="396"/>
      <c r="BBZ888" s="396"/>
      <c r="BCA888" s="396"/>
      <c r="BCB888" s="396"/>
      <c r="BCC888" s="396"/>
      <c r="BCD888" s="396"/>
      <c r="BCE888" s="396"/>
      <c r="BCF888" s="396"/>
      <c r="BCG888" s="396"/>
      <c r="BCH888" s="396"/>
      <c r="BCI888" s="396"/>
      <c r="BCJ888" s="396"/>
      <c r="BCK888" s="396"/>
      <c r="BCL888" s="396"/>
      <c r="BCM888" s="396"/>
      <c r="BCN888" s="396"/>
      <c r="BCO888" s="396"/>
      <c r="BCP888" s="396"/>
      <c r="BCQ888" s="396"/>
      <c r="BCR888" s="396"/>
      <c r="BCS888" s="396"/>
      <c r="BCT888" s="396"/>
      <c r="BCU888" s="396"/>
      <c r="BCV888" s="396"/>
      <c r="BCW888" s="396"/>
      <c r="BCX888" s="396"/>
      <c r="BCY888" s="396"/>
      <c r="BCZ888" s="396"/>
      <c r="BDA888" s="396"/>
      <c r="BDB888" s="396"/>
      <c r="BDC888" s="396"/>
      <c r="BDD888" s="396"/>
      <c r="BDE888" s="396"/>
      <c r="BDF888" s="396"/>
      <c r="BDG888" s="396"/>
      <c r="BDH888" s="396"/>
      <c r="BDI888" s="396"/>
      <c r="BDJ888" s="396"/>
      <c r="BDK888" s="396"/>
      <c r="BDL888" s="396"/>
      <c r="BDM888" s="396"/>
      <c r="BDN888" s="396"/>
      <c r="BDO888" s="396"/>
      <c r="BDP888" s="396"/>
      <c r="BDQ888" s="396"/>
      <c r="BDR888" s="396"/>
      <c r="BDS888" s="396"/>
      <c r="BDT888" s="396"/>
      <c r="BDU888" s="396"/>
      <c r="BDV888" s="396"/>
      <c r="BDW888" s="396"/>
      <c r="BDX888" s="396"/>
      <c r="BDY888" s="396"/>
      <c r="BDZ888" s="396"/>
      <c r="BEA888" s="396"/>
      <c r="BEB888" s="396"/>
      <c r="BEC888" s="396"/>
      <c r="BED888" s="396"/>
      <c r="BEE888" s="396"/>
      <c r="BEF888" s="396"/>
      <c r="BEG888" s="396"/>
      <c r="BEH888" s="396"/>
      <c r="BEI888" s="396"/>
      <c r="BEJ888" s="396"/>
      <c r="BEK888" s="396"/>
      <c r="BEL888" s="396"/>
      <c r="BEM888" s="396"/>
      <c r="BEN888" s="396"/>
      <c r="BEO888" s="396"/>
      <c r="BEP888" s="396"/>
      <c r="BEQ888" s="396"/>
      <c r="BER888" s="396"/>
      <c r="BES888" s="396"/>
      <c r="BET888" s="396"/>
      <c r="BEU888" s="396"/>
      <c r="BEV888" s="396"/>
      <c r="BEW888" s="396"/>
      <c r="BEX888" s="396"/>
      <c r="BEY888" s="396"/>
      <c r="BEZ888" s="396"/>
      <c r="BFA888" s="396"/>
      <c r="BFB888" s="396"/>
      <c r="BFC888" s="396"/>
      <c r="BFD888" s="396"/>
      <c r="BFE888" s="396"/>
      <c r="BFF888" s="396"/>
      <c r="BFG888" s="396"/>
      <c r="BFH888" s="396"/>
      <c r="BFI888" s="396"/>
      <c r="BFJ888" s="396"/>
      <c r="BFK888" s="396"/>
      <c r="BFL888" s="396"/>
      <c r="BFM888" s="396"/>
      <c r="BFN888" s="396"/>
      <c r="BFO888" s="396"/>
      <c r="BFP888" s="396"/>
      <c r="BFQ888" s="396"/>
      <c r="BFR888" s="396"/>
      <c r="BFS888" s="396"/>
      <c r="BFT888" s="396"/>
      <c r="BFU888" s="396"/>
      <c r="BFV888" s="396"/>
      <c r="BFW888" s="396"/>
      <c r="BFX888" s="396"/>
      <c r="BFY888" s="396"/>
      <c r="BFZ888" s="396"/>
      <c r="BGA888" s="396"/>
      <c r="BGB888" s="396"/>
      <c r="BGC888" s="396"/>
      <c r="BGD888" s="396"/>
      <c r="BGE888" s="396"/>
      <c r="BGF888" s="396"/>
      <c r="BGG888" s="396"/>
      <c r="BGH888" s="396"/>
      <c r="BGI888" s="396"/>
      <c r="BGJ888" s="396"/>
      <c r="BGK888" s="396"/>
      <c r="BGL888" s="396"/>
      <c r="BGM888" s="396"/>
      <c r="BGN888" s="396"/>
      <c r="BGO888" s="396"/>
      <c r="BGP888" s="396"/>
      <c r="BGQ888" s="396"/>
      <c r="BGR888" s="396"/>
      <c r="BGS888" s="396"/>
      <c r="BGT888" s="396"/>
      <c r="BGU888" s="396"/>
      <c r="BGV888" s="396"/>
      <c r="BGW888" s="396"/>
      <c r="BGX888" s="396"/>
      <c r="BGY888" s="396"/>
      <c r="BGZ888" s="396"/>
      <c r="BHA888" s="396"/>
      <c r="BHB888" s="396"/>
      <c r="BHC888" s="396"/>
      <c r="BHD888" s="396"/>
      <c r="BHE888" s="396"/>
      <c r="BHF888" s="396"/>
      <c r="BHG888" s="396"/>
      <c r="BHH888" s="396"/>
      <c r="BHI888" s="396"/>
      <c r="BHJ888" s="396"/>
      <c r="BHK888" s="396"/>
      <c r="BHL888" s="396"/>
      <c r="BHM888" s="396"/>
      <c r="BHN888" s="396"/>
      <c r="BHO888" s="396"/>
      <c r="BHP888" s="396"/>
      <c r="BHQ888" s="396"/>
      <c r="BHR888" s="396"/>
      <c r="BHS888" s="396"/>
      <c r="BHT888" s="396"/>
      <c r="BHU888" s="396"/>
      <c r="BHV888" s="396"/>
      <c r="BHW888" s="396"/>
      <c r="BHX888" s="396"/>
      <c r="BHY888" s="396"/>
      <c r="BHZ888" s="396"/>
      <c r="BIA888" s="396"/>
      <c r="BIB888" s="396"/>
      <c r="BIC888" s="396"/>
      <c r="BID888" s="396"/>
      <c r="BIE888" s="396"/>
      <c r="BIF888" s="396"/>
      <c r="BIG888" s="396"/>
      <c r="BIH888" s="396"/>
      <c r="BII888" s="396"/>
      <c r="BIJ888" s="396"/>
      <c r="BIK888" s="396"/>
      <c r="BIL888" s="396"/>
      <c r="BIM888" s="396"/>
      <c r="BIN888" s="396"/>
      <c r="BIO888" s="396"/>
      <c r="BIP888" s="396"/>
      <c r="BIQ888" s="396"/>
      <c r="BIR888" s="396"/>
      <c r="BIS888" s="396"/>
      <c r="BIT888" s="396"/>
      <c r="BIU888" s="396"/>
      <c r="BIV888" s="396"/>
      <c r="BIW888" s="396"/>
      <c r="BIX888" s="396"/>
      <c r="BIY888" s="396"/>
      <c r="BIZ888" s="396"/>
      <c r="BJA888" s="396"/>
      <c r="BJB888" s="396"/>
      <c r="BJC888" s="396"/>
      <c r="BJD888" s="396"/>
      <c r="BJE888" s="396"/>
      <c r="BJF888" s="396"/>
      <c r="BJG888" s="396"/>
      <c r="BJH888" s="396"/>
      <c r="BJI888" s="396"/>
      <c r="BJJ888" s="396"/>
      <c r="BJK888" s="396"/>
      <c r="BJL888" s="396"/>
      <c r="BJM888" s="396"/>
      <c r="BJN888" s="396"/>
      <c r="BJO888" s="396"/>
      <c r="BJP888" s="396"/>
      <c r="BJQ888" s="396"/>
      <c r="BJR888" s="396"/>
      <c r="BJS888" s="396"/>
      <c r="BJT888" s="396"/>
      <c r="BJU888" s="396"/>
      <c r="BJV888" s="396"/>
      <c r="BJW888" s="396"/>
      <c r="BJX888" s="396"/>
      <c r="BJY888" s="396"/>
      <c r="BJZ888" s="396"/>
      <c r="BKA888" s="396"/>
      <c r="BKB888" s="396"/>
      <c r="BKC888" s="396"/>
      <c r="BKD888" s="396"/>
      <c r="BKE888" s="396"/>
      <c r="BKF888" s="396"/>
      <c r="BKG888" s="396"/>
      <c r="BKH888" s="396"/>
      <c r="BKI888" s="396"/>
      <c r="BKJ888" s="396"/>
      <c r="BKK888" s="396"/>
      <c r="BKL888" s="396"/>
      <c r="BKM888" s="396"/>
      <c r="BKN888" s="396"/>
      <c r="BKO888" s="396"/>
      <c r="BKP888" s="396"/>
      <c r="BKQ888" s="396"/>
      <c r="BKR888" s="396"/>
      <c r="BKS888" s="396"/>
      <c r="BKT888" s="396"/>
      <c r="BKU888" s="396"/>
      <c r="BKV888" s="396"/>
      <c r="BKW888" s="396"/>
      <c r="BKX888" s="396"/>
      <c r="BKY888" s="396"/>
      <c r="BKZ888" s="396"/>
      <c r="BLA888" s="396"/>
      <c r="BLB888" s="396"/>
      <c r="BLC888" s="396"/>
      <c r="BLD888" s="396"/>
      <c r="BLE888" s="396"/>
      <c r="BLF888" s="396"/>
      <c r="BLG888" s="396"/>
      <c r="BLH888" s="396"/>
      <c r="BLI888" s="396"/>
      <c r="BLJ888" s="396"/>
      <c r="BLK888" s="396"/>
      <c r="BLL888" s="396"/>
      <c r="BLM888" s="396"/>
      <c r="BLN888" s="396"/>
      <c r="BLO888" s="396"/>
      <c r="BLP888" s="396"/>
      <c r="BLQ888" s="396"/>
      <c r="BLR888" s="396"/>
      <c r="BLS888" s="396"/>
      <c r="BLT888" s="396"/>
      <c r="BLU888" s="396"/>
      <c r="BLV888" s="396"/>
      <c r="BLW888" s="396"/>
      <c r="BLX888" s="396"/>
      <c r="BLY888" s="396"/>
      <c r="BLZ888" s="396"/>
      <c r="BMA888" s="396"/>
      <c r="BMB888" s="396"/>
      <c r="BMC888" s="396"/>
      <c r="BMD888" s="396"/>
      <c r="BME888" s="396"/>
      <c r="BMF888" s="396"/>
      <c r="BMG888" s="396"/>
      <c r="BMH888" s="396"/>
      <c r="BMI888" s="396"/>
      <c r="BMJ888" s="396"/>
      <c r="BMK888" s="396"/>
      <c r="BML888" s="396"/>
      <c r="BMM888" s="396"/>
      <c r="BMN888" s="396"/>
      <c r="BMO888" s="396"/>
      <c r="BMP888" s="396"/>
      <c r="BMQ888" s="396"/>
      <c r="BMR888" s="396"/>
      <c r="BMS888" s="396"/>
      <c r="BMT888" s="396"/>
      <c r="BMU888" s="396"/>
      <c r="BMV888" s="396"/>
      <c r="BMW888" s="396"/>
      <c r="BMX888" s="396"/>
      <c r="BMY888" s="396"/>
      <c r="BMZ888" s="396"/>
      <c r="BNA888" s="396"/>
      <c r="BNB888" s="396"/>
      <c r="BNC888" s="396"/>
      <c r="BND888" s="396"/>
      <c r="BNE888" s="396"/>
      <c r="BNF888" s="396"/>
      <c r="BNG888" s="396"/>
      <c r="BNH888" s="396"/>
      <c r="BNI888" s="396"/>
      <c r="BNJ888" s="396"/>
      <c r="BNK888" s="396"/>
      <c r="BNL888" s="396"/>
      <c r="BNM888" s="396"/>
      <c r="BNN888" s="396"/>
      <c r="BNO888" s="396"/>
      <c r="BNP888" s="396"/>
      <c r="BNQ888" s="396"/>
      <c r="BNR888" s="396"/>
      <c r="BNS888" s="396"/>
      <c r="BNT888" s="396"/>
      <c r="BNU888" s="396"/>
      <c r="BNV888" s="396"/>
      <c r="BNW888" s="396"/>
      <c r="BNX888" s="396"/>
      <c r="BNY888" s="396"/>
      <c r="BNZ888" s="396"/>
      <c r="BOA888" s="396"/>
      <c r="BOB888" s="396"/>
      <c r="BOC888" s="396"/>
      <c r="BOD888" s="396"/>
      <c r="BOE888" s="396"/>
      <c r="BOF888" s="396"/>
      <c r="BOG888" s="396"/>
      <c r="BOH888" s="396"/>
      <c r="BOI888" s="396"/>
      <c r="BOJ888" s="396"/>
      <c r="BOK888" s="396"/>
      <c r="BOL888" s="396"/>
      <c r="BOM888" s="396"/>
      <c r="BON888" s="396"/>
      <c r="BOO888" s="396"/>
      <c r="BOP888" s="396"/>
      <c r="BOQ888" s="396"/>
      <c r="BOR888" s="396"/>
      <c r="BOS888" s="396"/>
      <c r="BOT888" s="396"/>
      <c r="BOU888" s="396"/>
      <c r="BOV888" s="396"/>
      <c r="BOW888" s="396"/>
      <c r="BOX888" s="396"/>
      <c r="BOY888" s="396"/>
      <c r="BOZ888" s="396"/>
      <c r="BPA888" s="396"/>
      <c r="BPB888" s="396"/>
      <c r="BPC888" s="396"/>
      <c r="BPD888" s="396"/>
      <c r="BPE888" s="396"/>
      <c r="BPF888" s="396"/>
      <c r="BPG888" s="396"/>
      <c r="BPH888" s="396"/>
      <c r="BPI888" s="396"/>
      <c r="BPJ888" s="396"/>
      <c r="BPK888" s="396"/>
      <c r="BPL888" s="396"/>
      <c r="BPM888" s="396"/>
      <c r="BPN888" s="396"/>
      <c r="BPO888" s="396"/>
      <c r="BPP888" s="396"/>
      <c r="BPQ888" s="396"/>
      <c r="BPR888" s="396"/>
      <c r="BPS888" s="396"/>
      <c r="BPT888" s="396"/>
      <c r="BPU888" s="396"/>
      <c r="BPV888" s="396"/>
      <c r="BPW888" s="396"/>
      <c r="BPX888" s="396"/>
      <c r="BPY888" s="396"/>
      <c r="BPZ888" s="396"/>
      <c r="BQA888" s="396"/>
      <c r="BQB888" s="396"/>
      <c r="BQC888" s="396"/>
      <c r="BQD888" s="396"/>
      <c r="BQE888" s="396"/>
      <c r="BQF888" s="396"/>
      <c r="BQG888" s="396"/>
      <c r="BQH888" s="396"/>
      <c r="BQI888" s="396"/>
      <c r="BQJ888" s="396"/>
      <c r="BQK888" s="396"/>
      <c r="BQL888" s="396"/>
      <c r="BQM888" s="396"/>
      <c r="BQN888" s="396"/>
      <c r="BQO888" s="396"/>
      <c r="BQP888" s="396"/>
      <c r="BQQ888" s="396"/>
      <c r="BQR888" s="396"/>
      <c r="BQS888" s="396"/>
      <c r="BQT888" s="396"/>
      <c r="BQU888" s="396"/>
      <c r="BQV888" s="396"/>
      <c r="BQW888" s="396"/>
      <c r="BQX888" s="396"/>
      <c r="BQY888" s="396"/>
      <c r="BQZ888" s="396"/>
      <c r="BRA888" s="396"/>
      <c r="BRB888" s="396"/>
      <c r="BRC888" s="396"/>
      <c r="BRD888" s="396"/>
      <c r="BRE888" s="396"/>
      <c r="BRF888" s="396"/>
      <c r="BRG888" s="396"/>
      <c r="BRH888" s="396"/>
      <c r="BRI888" s="396"/>
      <c r="BRJ888" s="396"/>
      <c r="BRK888" s="396"/>
      <c r="BRL888" s="396"/>
      <c r="BRM888" s="396"/>
      <c r="BRN888" s="396"/>
      <c r="BRO888" s="396"/>
      <c r="BRP888" s="396"/>
      <c r="BRQ888" s="396"/>
      <c r="BRR888" s="396"/>
      <c r="BRS888" s="396"/>
      <c r="BRT888" s="396"/>
      <c r="BRU888" s="396"/>
      <c r="BRV888" s="396"/>
      <c r="BRW888" s="396"/>
      <c r="BRX888" s="396"/>
      <c r="BRY888" s="396"/>
      <c r="BRZ888" s="396"/>
      <c r="BSA888" s="396"/>
      <c r="BSB888" s="396"/>
      <c r="BSC888" s="396"/>
      <c r="BSD888" s="396"/>
      <c r="BSE888" s="396"/>
      <c r="BSF888" s="396"/>
      <c r="BSG888" s="396"/>
      <c r="BSH888" s="396"/>
      <c r="BSI888" s="396"/>
      <c r="BSJ888" s="396"/>
      <c r="BSK888" s="396"/>
      <c r="BSL888" s="396"/>
      <c r="BSM888" s="396"/>
      <c r="BSN888" s="396"/>
      <c r="BSO888" s="396"/>
      <c r="BSP888" s="396"/>
      <c r="BSQ888" s="396"/>
      <c r="BSR888" s="396"/>
      <c r="BSS888" s="396"/>
      <c r="BST888" s="396"/>
      <c r="BSU888" s="396"/>
      <c r="BSV888" s="396"/>
      <c r="BSW888" s="396"/>
      <c r="BSX888" s="396"/>
      <c r="BSY888" s="396"/>
      <c r="BSZ888" s="396"/>
      <c r="BTA888" s="396"/>
      <c r="BTB888" s="396"/>
      <c r="BTC888" s="396"/>
      <c r="BTD888" s="396"/>
      <c r="BTE888" s="396"/>
      <c r="BTF888" s="396"/>
      <c r="BTG888" s="396"/>
      <c r="BTH888" s="396"/>
      <c r="BTI888" s="396"/>
      <c r="BTJ888" s="396"/>
      <c r="BTK888" s="396"/>
      <c r="BTL888" s="396"/>
      <c r="BTM888" s="396"/>
      <c r="BTN888" s="396"/>
      <c r="BTO888" s="396"/>
      <c r="BTP888" s="396"/>
      <c r="BTQ888" s="396"/>
      <c r="BTR888" s="396"/>
      <c r="BTS888" s="396"/>
      <c r="BTT888" s="396"/>
      <c r="BTU888" s="396"/>
      <c r="BTV888" s="396"/>
      <c r="BTW888" s="396"/>
      <c r="BTX888" s="396"/>
      <c r="BTY888" s="396"/>
      <c r="BTZ888" s="396"/>
      <c r="BUA888" s="396"/>
      <c r="BUB888" s="396"/>
      <c r="BUC888" s="396"/>
      <c r="BUD888" s="396"/>
      <c r="BUE888" s="396"/>
      <c r="BUF888" s="396"/>
      <c r="BUG888" s="396"/>
      <c r="BUH888" s="396"/>
      <c r="BUI888" s="396"/>
      <c r="BUJ888" s="396"/>
      <c r="BUK888" s="396"/>
      <c r="BUL888" s="396"/>
      <c r="BUM888" s="396"/>
      <c r="BUN888" s="396"/>
      <c r="BUO888" s="396"/>
      <c r="BUP888" s="396"/>
      <c r="BUQ888" s="396"/>
      <c r="BUR888" s="396"/>
      <c r="BUS888" s="396"/>
      <c r="BUT888" s="396"/>
      <c r="BUU888" s="396"/>
      <c r="BUV888" s="396"/>
      <c r="BUW888" s="396"/>
      <c r="BUX888" s="396"/>
      <c r="BUY888" s="396"/>
      <c r="BUZ888" s="396"/>
      <c r="BVA888" s="396"/>
      <c r="BVB888" s="396"/>
      <c r="BVC888" s="396"/>
      <c r="BVD888" s="396"/>
      <c r="BVE888" s="396"/>
      <c r="BVF888" s="396"/>
      <c r="BVG888" s="396"/>
      <c r="BVH888" s="396"/>
      <c r="BVI888" s="396"/>
      <c r="BVJ888" s="396"/>
      <c r="BVK888" s="396"/>
      <c r="BVL888" s="396"/>
      <c r="BVM888" s="396"/>
      <c r="BVN888" s="396"/>
      <c r="BVO888" s="396"/>
      <c r="BVP888" s="396"/>
      <c r="BVQ888" s="396"/>
      <c r="BVR888" s="396"/>
      <c r="BVS888" s="396"/>
      <c r="BVT888" s="396"/>
      <c r="BVU888" s="396"/>
      <c r="BVV888" s="396"/>
      <c r="BVW888" s="396"/>
      <c r="BVX888" s="396"/>
      <c r="BVY888" s="396"/>
      <c r="BVZ888" s="396"/>
      <c r="BWA888" s="396"/>
      <c r="BWB888" s="396"/>
      <c r="BWC888" s="396"/>
      <c r="BWD888" s="396"/>
      <c r="BWE888" s="396"/>
      <c r="BWF888" s="396"/>
      <c r="BWG888" s="396"/>
      <c r="BWH888" s="396"/>
      <c r="BWI888" s="396"/>
      <c r="BWJ888" s="396"/>
      <c r="BWK888" s="396"/>
      <c r="BWL888" s="396"/>
      <c r="BWM888" s="396"/>
      <c r="BWN888" s="396"/>
      <c r="BWO888" s="396"/>
      <c r="BWP888" s="396"/>
      <c r="BWQ888" s="396"/>
      <c r="BWR888" s="396"/>
      <c r="BWS888" s="396"/>
      <c r="BWT888" s="396"/>
      <c r="BWU888" s="396"/>
      <c r="BWV888" s="396"/>
      <c r="BWW888" s="396"/>
      <c r="BWX888" s="396"/>
      <c r="BWY888" s="396"/>
      <c r="BWZ888" s="396"/>
      <c r="BXA888" s="396"/>
      <c r="BXB888" s="396"/>
      <c r="BXC888" s="396"/>
      <c r="BXD888" s="396"/>
      <c r="BXE888" s="396"/>
      <c r="BXF888" s="396"/>
      <c r="BXG888" s="396"/>
      <c r="BXH888" s="396"/>
      <c r="BXI888" s="396"/>
      <c r="BXJ888" s="396"/>
      <c r="BXK888" s="396"/>
      <c r="BXL888" s="396"/>
      <c r="BXM888" s="396"/>
      <c r="BXN888" s="396"/>
      <c r="BXO888" s="396"/>
      <c r="BXP888" s="396"/>
      <c r="BXQ888" s="396"/>
      <c r="BXR888" s="396"/>
      <c r="BXS888" s="396"/>
      <c r="BXT888" s="396"/>
      <c r="BXU888" s="396"/>
      <c r="BXV888" s="396"/>
      <c r="BXW888" s="396"/>
      <c r="BXX888" s="396"/>
      <c r="BXY888" s="396"/>
      <c r="BXZ888" s="396"/>
      <c r="BYA888" s="396"/>
      <c r="BYB888" s="396"/>
      <c r="BYC888" s="396"/>
      <c r="BYD888" s="396"/>
      <c r="BYE888" s="396"/>
      <c r="BYF888" s="396"/>
      <c r="BYG888" s="396"/>
      <c r="BYH888" s="396"/>
      <c r="BYI888" s="396"/>
      <c r="BYJ888" s="396"/>
      <c r="BYK888" s="396"/>
      <c r="BYL888" s="396"/>
      <c r="BYM888" s="396"/>
      <c r="BYN888" s="396"/>
      <c r="BYO888" s="396"/>
      <c r="BYP888" s="396"/>
      <c r="BYQ888" s="396"/>
      <c r="BYR888" s="396"/>
      <c r="BYS888" s="396"/>
      <c r="BYT888" s="396"/>
      <c r="BYU888" s="396"/>
      <c r="BYV888" s="396"/>
      <c r="BYW888" s="396"/>
      <c r="BYX888" s="396"/>
      <c r="BYY888" s="396"/>
      <c r="BYZ888" s="396"/>
      <c r="BZA888" s="396"/>
      <c r="BZB888" s="396"/>
      <c r="BZC888" s="396"/>
      <c r="BZD888" s="396"/>
      <c r="BZE888" s="396"/>
      <c r="BZF888" s="396"/>
      <c r="BZG888" s="396"/>
      <c r="BZH888" s="396"/>
      <c r="BZI888" s="396"/>
      <c r="BZJ888" s="396"/>
      <c r="BZK888" s="396"/>
      <c r="BZL888" s="396"/>
      <c r="BZM888" s="396"/>
      <c r="BZN888" s="396"/>
      <c r="BZO888" s="396"/>
      <c r="BZP888" s="396"/>
      <c r="BZQ888" s="396"/>
      <c r="BZR888" s="396"/>
      <c r="BZS888" s="396"/>
      <c r="BZT888" s="396"/>
      <c r="BZU888" s="396"/>
      <c r="BZV888" s="396"/>
      <c r="BZW888" s="396"/>
      <c r="BZX888" s="396"/>
      <c r="BZY888" s="396"/>
      <c r="BZZ888" s="396"/>
      <c r="CAA888" s="396"/>
      <c r="CAB888" s="396"/>
      <c r="CAC888" s="396"/>
      <c r="CAD888" s="396"/>
      <c r="CAE888" s="396"/>
      <c r="CAF888" s="396"/>
      <c r="CAG888" s="396"/>
      <c r="CAH888" s="396"/>
      <c r="CAI888" s="396"/>
      <c r="CAJ888" s="396"/>
      <c r="CAK888" s="396"/>
      <c r="CAL888" s="396"/>
      <c r="CAM888" s="396"/>
      <c r="CAN888" s="396"/>
      <c r="CAO888" s="396"/>
      <c r="CAP888" s="396"/>
      <c r="CAQ888" s="396"/>
      <c r="CAR888" s="396"/>
      <c r="CAS888" s="396"/>
      <c r="CAT888" s="396"/>
      <c r="CAU888" s="396"/>
      <c r="CAV888" s="396"/>
      <c r="CAW888" s="396"/>
      <c r="CAX888" s="396"/>
      <c r="CAY888" s="396"/>
      <c r="CAZ888" s="396"/>
      <c r="CBA888" s="396"/>
      <c r="CBB888" s="396"/>
      <c r="CBC888" s="396"/>
      <c r="CBD888" s="396"/>
      <c r="CBE888" s="396"/>
      <c r="CBF888" s="396"/>
      <c r="CBG888" s="396"/>
      <c r="CBH888" s="396"/>
      <c r="CBI888" s="396"/>
      <c r="CBJ888" s="396"/>
      <c r="CBK888" s="396"/>
      <c r="CBL888" s="396"/>
      <c r="CBM888" s="396"/>
      <c r="CBN888" s="396"/>
      <c r="CBO888" s="396"/>
      <c r="CBP888" s="396"/>
      <c r="CBQ888" s="396"/>
      <c r="CBR888" s="396"/>
      <c r="CBS888" s="396"/>
      <c r="CBT888" s="396"/>
      <c r="CBU888" s="396"/>
      <c r="CBV888" s="396"/>
      <c r="CBW888" s="396"/>
      <c r="CBX888" s="396"/>
      <c r="CBY888" s="396"/>
      <c r="CBZ888" s="396"/>
      <c r="CCA888" s="396"/>
      <c r="CCB888" s="396"/>
      <c r="CCC888" s="396"/>
      <c r="CCD888" s="396"/>
      <c r="CCE888" s="396"/>
      <c r="CCF888" s="396"/>
      <c r="CCG888" s="396"/>
      <c r="CCH888" s="396"/>
      <c r="CCI888" s="396"/>
      <c r="CCJ888" s="396"/>
      <c r="CCK888" s="396"/>
      <c r="CCL888" s="396"/>
      <c r="CCM888" s="396"/>
      <c r="CCN888" s="396"/>
      <c r="CCO888" s="396"/>
      <c r="CCP888" s="396"/>
      <c r="CCQ888" s="396"/>
      <c r="CCR888" s="396"/>
      <c r="CCS888" s="396"/>
      <c r="CCT888" s="396"/>
      <c r="CCU888" s="396"/>
      <c r="CCV888" s="396"/>
      <c r="CCW888" s="396"/>
      <c r="CCX888" s="396"/>
      <c r="CCY888" s="396"/>
      <c r="CCZ888" s="396"/>
      <c r="CDA888" s="396"/>
      <c r="CDB888" s="396"/>
      <c r="CDC888" s="396"/>
      <c r="CDD888" s="396"/>
      <c r="CDE888" s="396"/>
      <c r="CDF888" s="396"/>
      <c r="CDG888" s="396"/>
      <c r="CDH888" s="396"/>
      <c r="CDI888" s="396"/>
      <c r="CDJ888" s="396"/>
      <c r="CDK888" s="396"/>
      <c r="CDL888" s="396"/>
      <c r="CDM888" s="396"/>
      <c r="CDN888" s="396"/>
      <c r="CDO888" s="396"/>
      <c r="CDP888" s="396"/>
      <c r="CDQ888" s="396"/>
      <c r="CDR888" s="396"/>
      <c r="CDS888" s="396"/>
      <c r="CDT888" s="396"/>
      <c r="CDU888" s="396"/>
      <c r="CDV888" s="396"/>
      <c r="CDW888" s="396"/>
      <c r="CDX888" s="396"/>
      <c r="CDY888" s="396"/>
      <c r="CDZ888" s="396"/>
      <c r="CEA888" s="396"/>
      <c r="CEB888" s="396"/>
      <c r="CEC888" s="396"/>
      <c r="CED888" s="396"/>
      <c r="CEE888" s="396"/>
      <c r="CEF888" s="396"/>
      <c r="CEG888" s="396"/>
      <c r="CEH888" s="396"/>
      <c r="CEI888" s="396"/>
      <c r="CEJ888" s="396"/>
      <c r="CEK888" s="396"/>
      <c r="CEL888" s="396"/>
      <c r="CEM888" s="396"/>
      <c r="CEN888" s="396"/>
      <c r="CEO888" s="396"/>
      <c r="CEP888" s="396"/>
      <c r="CEQ888" s="396"/>
      <c r="CER888" s="396"/>
      <c r="CES888" s="396"/>
      <c r="CET888" s="396"/>
      <c r="CEU888" s="396"/>
      <c r="CEV888" s="396"/>
      <c r="CEW888" s="396"/>
      <c r="CEX888" s="396"/>
      <c r="CEY888" s="396"/>
      <c r="CEZ888" s="396"/>
      <c r="CFA888" s="396"/>
      <c r="CFB888" s="396"/>
      <c r="CFC888" s="396"/>
      <c r="CFD888" s="396"/>
      <c r="CFE888" s="396"/>
      <c r="CFF888" s="396"/>
      <c r="CFG888" s="396"/>
      <c r="CFH888" s="396"/>
      <c r="CFI888" s="396"/>
      <c r="CFJ888" s="396"/>
      <c r="CFK888" s="396"/>
      <c r="CFL888" s="396"/>
      <c r="CFM888" s="396"/>
      <c r="CFN888" s="396"/>
      <c r="CFO888" s="396"/>
      <c r="CFP888" s="396"/>
      <c r="CFQ888" s="396"/>
      <c r="CFR888" s="396"/>
      <c r="CFS888" s="396"/>
      <c r="CFT888" s="396"/>
      <c r="CFU888" s="396"/>
      <c r="CFV888" s="396"/>
      <c r="CFW888" s="396"/>
      <c r="CFX888" s="396"/>
      <c r="CFY888" s="396"/>
      <c r="CFZ888" s="396"/>
      <c r="CGA888" s="396"/>
      <c r="CGB888" s="396"/>
      <c r="CGC888" s="396"/>
      <c r="CGD888" s="396"/>
      <c r="CGE888" s="396"/>
      <c r="CGF888" s="396"/>
      <c r="CGG888" s="396"/>
      <c r="CGH888" s="396"/>
      <c r="CGI888" s="396"/>
      <c r="CGJ888" s="396"/>
      <c r="CGK888" s="396"/>
      <c r="CGL888" s="396"/>
      <c r="CGM888" s="396"/>
      <c r="CGN888" s="396"/>
      <c r="CGO888" s="396"/>
      <c r="CGP888" s="396"/>
      <c r="CGQ888" s="396"/>
      <c r="CGR888" s="396"/>
      <c r="CGS888" s="396"/>
      <c r="CGT888" s="396"/>
      <c r="CGU888" s="396"/>
      <c r="CGV888" s="396"/>
      <c r="CGW888" s="396"/>
      <c r="CGX888" s="396"/>
      <c r="CGY888" s="396"/>
      <c r="CGZ888" s="396"/>
      <c r="CHA888" s="396"/>
      <c r="CHB888" s="396"/>
      <c r="CHC888" s="396"/>
      <c r="CHD888" s="396"/>
      <c r="CHE888" s="396"/>
      <c r="CHF888" s="396"/>
      <c r="CHG888" s="396"/>
      <c r="CHH888" s="396"/>
      <c r="CHI888" s="396"/>
      <c r="CHJ888" s="396"/>
      <c r="CHK888" s="396"/>
      <c r="CHL888" s="396"/>
      <c r="CHM888" s="396"/>
      <c r="CHN888" s="396"/>
      <c r="CHO888" s="396"/>
      <c r="CHP888" s="396"/>
      <c r="CHQ888" s="396"/>
      <c r="CHR888" s="396"/>
      <c r="CHS888" s="396"/>
      <c r="CHT888" s="396"/>
      <c r="CHU888" s="396"/>
      <c r="CHV888" s="396"/>
      <c r="CHW888" s="396"/>
      <c r="CHX888" s="396"/>
      <c r="CHY888" s="396"/>
      <c r="CHZ888" s="396"/>
      <c r="CIA888" s="396"/>
      <c r="CIB888" s="396"/>
      <c r="CIC888" s="396"/>
      <c r="CID888" s="396"/>
      <c r="CIE888" s="396"/>
      <c r="CIF888" s="396"/>
      <c r="CIG888" s="396"/>
      <c r="CIH888" s="396"/>
      <c r="CII888" s="396"/>
      <c r="CIJ888" s="396"/>
      <c r="CIK888" s="396"/>
      <c r="CIL888" s="396"/>
      <c r="CIM888" s="396"/>
      <c r="CIN888" s="396"/>
      <c r="CIO888" s="396"/>
      <c r="CIP888" s="396"/>
      <c r="CIQ888" s="396"/>
      <c r="CIR888" s="396"/>
      <c r="CIS888" s="396"/>
      <c r="CIT888" s="396"/>
      <c r="CIU888" s="396"/>
      <c r="CIV888" s="396"/>
      <c r="CIW888" s="396"/>
      <c r="CIX888" s="396"/>
      <c r="CIY888" s="396"/>
      <c r="CIZ888" s="396"/>
      <c r="CJA888" s="396"/>
      <c r="CJB888" s="396"/>
      <c r="CJC888" s="396"/>
      <c r="CJD888" s="396"/>
      <c r="CJE888" s="396"/>
      <c r="CJF888" s="396"/>
      <c r="CJG888" s="396"/>
      <c r="CJH888" s="396"/>
      <c r="CJI888" s="396"/>
      <c r="CJJ888" s="396"/>
      <c r="CJK888" s="396"/>
      <c r="CJL888" s="396"/>
      <c r="CJM888" s="396"/>
      <c r="CJN888" s="396"/>
      <c r="CJO888" s="396"/>
      <c r="CJP888" s="396"/>
      <c r="CJQ888" s="396"/>
      <c r="CJR888" s="396"/>
      <c r="CJS888" s="396"/>
      <c r="CJT888" s="396"/>
      <c r="CJU888" s="396"/>
      <c r="CJV888" s="396"/>
      <c r="CJW888" s="396"/>
      <c r="CJX888" s="396"/>
      <c r="CJY888" s="396"/>
      <c r="CJZ888" s="396"/>
      <c r="CKA888" s="396"/>
      <c r="CKB888" s="396"/>
      <c r="CKC888" s="396"/>
      <c r="CKD888" s="396"/>
      <c r="CKE888" s="396"/>
      <c r="CKF888" s="396"/>
      <c r="CKG888" s="396"/>
      <c r="CKH888" s="396"/>
      <c r="CKI888" s="396"/>
      <c r="CKJ888" s="396"/>
      <c r="CKK888" s="396"/>
      <c r="CKL888" s="396"/>
      <c r="CKM888" s="396"/>
      <c r="CKN888" s="396"/>
      <c r="CKO888" s="396"/>
      <c r="CKP888" s="396"/>
      <c r="CKQ888" s="396"/>
      <c r="CKR888" s="396"/>
      <c r="CKS888" s="396"/>
      <c r="CKT888" s="396"/>
      <c r="CKU888" s="396"/>
      <c r="CKV888" s="396"/>
      <c r="CKW888" s="396"/>
      <c r="CKX888" s="396"/>
      <c r="CKY888" s="396"/>
      <c r="CKZ888" s="396"/>
      <c r="CLA888" s="396"/>
      <c r="CLB888" s="396"/>
      <c r="CLC888" s="396"/>
      <c r="CLD888" s="396"/>
      <c r="CLE888" s="396"/>
      <c r="CLF888" s="396"/>
      <c r="CLG888" s="396"/>
      <c r="CLH888" s="396"/>
      <c r="CLI888" s="396"/>
      <c r="CLJ888" s="396"/>
      <c r="CLK888" s="396"/>
      <c r="CLL888" s="396"/>
      <c r="CLM888" s="396"/>
      <c r="CLN888" s="396"/>
      <c r="CLO888" s="396"/>
      <c r="CLP888" s="396"/>
      <c r="CLQ888" s="396"/>
      <c r="CLR888" s="396"/>
      <c r="CLS888" s="396"/>
      <c r="CLT888" s="396"/>
      <c r="CLU888" s="396"/>
      <c r="CLV888" s="396"/>
      <c r="CLW888" s="396"/>
      <c r="CLX888" s="396"/>
      <c r="CLY888" s="396"/>
      <c r="CLZ888" s="396"/>
      <c r="CMA888" s="396"/>
      <c r="CMB888" s="396"/>
      <c r="CMC888" s="396"/>
      <c r="CMD888" s="396"/>
      <c r="CME888" s="396"/>
      <c r="CMF888" s="396"/>
      <c r="CMG888" s="396"/>
      <c r="CMH888" s="396"/>
      <c r="CMI888" s="396"/>
      <c r="CMJ888" s="396"/>
      <c r="CMK888" s="396"/>
      <c r="CML888" s="396"/>
      <c r="CMM888" s="396"/>
      <c r="CMN888" s="396"/>
      <c r="CMO888" s="396"/>
      <c r="CMP888" s="396"/>
      <c r="CMQ888" s="396"/>
      <c r="CMR888" s="396"/>
      <c r="CMS888" s="396"/>
      <c r="CMT888" s="396"/>
      <c r="CMU888" s="396"/>
      <c r="CMV888" s="396"/>
      <c r="CMW888" s="396"/>
      <c r="CMX888" s="396"/>
      <c r="CMY888" s="396"/>
      <c r="CMZ888" s="396"/>
      <c r="CNA888" s="396"/>
      <c r="CNB888" s="396"/>
      <c r="CNC888" s="396"/>
      <c r="CND888" s="396"/>
      <c r="CNE888" s="396"/>
      <c r="CNF888" s="396"/>
      <c r="CNG888" s="396"/>
      <c r="CNH888" s="396"/>
      <c r="CNI888" s="396"/>
      <c r="CNJ888" s="396"/>
      <c r="CNK888" s="396"/>
      <c r="CNL888" s="396"/>
      <c r="CNM888" s="396"/>
      <c r="CNN888" s="396"/>
      <c r="CNO888" s="396"/>
      <c r="CNP888" s="396"/>
      <c r="CNQ888" s="396"/>
      <c r="CNR888" s="396"/>
      <c r="CNS888" s="396"/>
      <c r="CNT888" s="396"/>
      <c r="CNU888" s="396"/>
      <c r="CNV888" s="396"/>
      <c r="CNW888" s="396"/>
      <c r="CNX888" s="396"/>
      <c r="CNY888" s="396"/>
      <c r="CNZ888" s="396"/>
      <c r="COA888" s="396"/>
      <c r="COB888" s="396"/>
      <c r="COC888" s="396"/>
      <c r="COD888" s="396"/>
      <c r="COE888" s="396"/>
      <c r="COF888" s="396"/>
      <c r="COG888" s="396"/>
      <c r="COH888" s="396"/>
      <c r="COI888" s="396"/>
      <c r="COJ888" s="396"/>
      <c r="COK888" s="396"/>
      <c r="COL888" s="396"/>
      <c r="COM888" s="396"/>
      <c r="CON888" s="396"/>
      <c r="COO888" s="396"/>
      <c r="COP888" s="396"/>
      <c r="COQ888" s="396"/>
      <c r="COR888" s="396"/>
      <c r="COS888" s="396"/>
      <c r="COT888" s="396"/>
      <c r="COU888" s="396"/>
      <c r="COV888" s="396"/>
      <c r="COW888" s="396"/>
      <c r="COX888" s="396"/>
      <c r="COY888" s="396"/>
      <c r="COZ888" s="396"/>
      <c r="CPA888" s="396"/>
      <c r="CPB888" s="396"/>
      <c r="CPC888" s="396"/>
      <c r="CPD888" s="396"/>
      <c r="CPE888" s="396"/>
      <c r="CPF888" s="396"/>
      <c r="CPG888" s="396"/>
      <c r="CPH888" s="396"/>
      <c r="CPI888" s="396"/>
      <c r="CPJ888" s="396"/>
      <c r="CPK888" s="396"/>
      <c r="CPL888" s="396"/>
      <c r="CPM888" s="396"/>
      <c r="CPN888" s="396"/>
      <c r="CPO888" s="396"/>
      <c r="CPP888" s="396"/>
      <c r="CPQ888" s="396"/>
      <c r="CPR888" s="396"/>
      <c r="CPS888" s="396"/>
      <c r="CPT888" s="396"/>
      <c r="CPU888" s="396"/>
      <c r="CPV888" s="396"/>
      <c r="CPW888" s="396"/>
      <c r="CPX888" s="396"/>
      <c r="CPY888" s="396"/>
      <c r="CPZ888" s="396"/>
      <c r="CQA888" s="396"/>
      <c r="CQB888" s="396"/>
      <c r="CQC888" s="396"/>
      <c r="CQD888" s="396"/>
      <c r="CQE888" s="396"/>
      <c r="CQF888" s="396"/>
      <c r="CQG888" s="396"/>
      <c r="CQH888" s="396"/>
      <c r="CQI888" s="396"/>
      <c r="CQJ888" s="396"/>
      <c r="CQK888" s="396"/>
      <c r="CQL888" s="396"/>
      <c r="CQM888" s="396"/>
      <c r="CQN888" s="396"/>
      <c r="CQO888" s="396"/>
      <c r="CQP888" s="396"/>
      <c r="CQQ888" s="396"/>
      <c r="CQR888" s="396"/>
      <c r="CQS888" s="396"/>
      <c r="CQT888" s="396"/>
      <c r="CQU888" s="396"/>
      <c r="CQV888" s="396"/>
      <c r="CQW888" s="396"/>
      <c r="CQX888" s="396"/>
      <c r="CQY888" s="396"/>
      <c r="CQZ888" s="396"/>
      <c r="CRA888" s="396"/>
      <c r="CRB888" s="396"/>
      <c r="CRC888" s="396"/>
      <c r="CRD888" s="396"/>
      <c r="CRE888" s="396"/>
      <c r="CRF888" s="396"/>
      <c r="CRG888" s="396"/>
      <c r="CRH888" s="396"/>
      <c r="CRI888" s="396"/>
      <c r="CRJ888" s="396"/>
      <c r="CRK888" s="396"/>
      <c r="CRL888" s="396"/>
      <c r="CRM888" s="396"/>
      <c r="CRN888" s="396"/>
      <c r="CRO888" s="396"/>
      <c r="CRP888" s="396"/>
      <c r="CRQ888" s="396"/>
      <c r="CRR888" s="396"/>
      <c r="CRS888" s="396"/>
      <c r="CRT888" s="396"/>
      <c r="CRU888" s="396"/>
      <c r="CRV888" s="396"/>
      <c r="CRW888" s="396"/>
      <c r="CRX888" s="396"/>
      <c r="CRY888" s="396"/>
      <c r="CRZ888" s="396"/>
      <c r="CSA888" s="396"/>
      <c r="CSB888" s="396"/>
      <c r="CSC888" s="396"/>
      <c r="CSD888" s="396"/>
      <c r="CSE888" s="396"/>
      <c r="CSF888" s="396"/>
      <c r="CSG888" s="396"/>
      <c r="CSH888" s="396"/>
      <c r="CSI888" s="396"/>
      <c r="CSJ888" s="396"/>
      <c r="CSK888" s="396"/>
      <c r="CSL888" s="396"/>
      <c r="CSM888" s="396"/>
      <c r="CSN888" s="396"/>
      <c r="CSO888" s="396"/>
      <c r="CSP888" s="396"/>
      <c r="CSQ888" s="396"/>
      <c r="CSR888" s="396"/>
      <c r="CSS888" s="396"/>
      <c r="CST888" s="396"/>
      <c r="CSU888" s="396"/>
      <c r="CSV888" s="396"/>
      <c r="CSW888" s="396"/>
      <c r="CSX888" s="396"/>
      <c r="CSY888" s="396"/>
      <c r="CSZ888" s="396"/>
      <c r="CTA888" s="396"/>
      <c r="CTB888" s="396"/>
      <c r="CTC888" s="396"/>
      <c r="CTD888" s="396"/>
      <c r="CTE888" s="396"/>
      <c r="CTF888" s="396"/>
      <c r="CTG888" s="396"/>
      <c r="CTH888" s="396"/>
      <c r="CTI888" s="396"/>
      <c r="CTJ888" s="396"/>
      <c r="CTK888" s="396"/>
      <c r="CTL888" s="396"/>
      <c r="CTM888" s="396"/>
      <c r="CTN888" s="396"/>
      <c r="CTO888" s="396"/>
      <c r="CTP888" s="396"/>
      <c r="CTQ888" s="396"/>
      <c r="CTR888" s="396"/>
      <c r="CTS888" s="396"/>
      <c r="CTT888" s="396"/>
      <c r="CTU888" s="396"/>
      <c r="CTV888" s="396"/>
      <c r="CTW888" s="396"/>
      <c r="CTX888" s="396"/>
      <c r="CTY888" s="396"/>
      <c r="CTZ888" s="396"/>
      <c r="CUA888" s="396"/>
      <c r="CUB888" s="396"/>
      <c r="CUC888" s="396"/>
      <c r="CUD888" s="396"/>
      <c r="CUE888" s="396"/>
      <c r="CUF888" s="396"/>
      <c r="CUG888" s="396"/>
      <c r="CUH888" s="396"/>
      <c r="CUI888" s="396"/>
      <c r="CUJ888" s="396"/>
      <c r="CUK888" s="396"/>
      <c r="CUL888" s="396"/>
      <c r="CUM888" s="396"/>
      <c r="CUN888" s="396"/>
      <c r="CUO888" s="396"/>
      <c r="CUP888" s="396"/>
      <c r="CUQ888" s="396"/>
      <c r="CUR888" s="396"/>
      <c r="CUS888" s="396"/>
      <c r="CUT888" s="396"/>
      <c r="CUU888" s="396"/>
      <c r="CUV888" s="396"/>
      <c r="CUW888" s="396"/>
      <c r="CUX888" s="396"/>
      <c r="CUY888" s="396"/>
      <c r="CUZ888" s="396"/>
      <c r="CVA888" s="396"/>
      <c r="CVB888" s="396"/>
      <c r="CVC888" s="396"/>
      <c r="CVD888" s="396"/>
      <c r="CVE888" s="396"/>
      <c r="CVF888" s="396"/>
      <c r="CVG888" s="396"/>
      <c r="CVH888" s="396"/>
      <c r="CVI888" s="396"/>
      <c r="CVJ888" s="396"/>
      <c r="CVK888" s="396"/>
      <c r="CVL888" s="396"/>
      <c r="CVM888" s="396"/>
      <c r="CVN888" s="396"/>
      <c r="CVO888" s="396"/>
      <c r="CVP888" s="396"/>
      <c r="CVQ888" s="396"/>
      <c r="CVR888" s="396"/>
      <c r="CVS888" s="396"/>
      <c r="CVT888" s="396"/>
      <c r="CVU888" s="396"/>
      <c r="CVV888" s="396"/>
      <c r="CVW888" s="396"/>
      <c r="CVX888" s="396"/>
      <c r="CVY888" s="396"/>
      <c r="CVZ888" s="396"/>
      <c r="CWA888" s="396"/>
      <c r="CWB888" s="396"/>
      <c r="CWC888" s="396"/>
      <c r="CWD888" s="396"/>
      <c r="CWE888" s="396"/>
      <c r="CWF888" s="396"/>
      <c r="CWG888" s="396"/>
      <c r="CWH888" s="396"/>
      <c r="CWI888" s="396"/>
      <c r="CWJ888" s="396"/>
      <c r="CWK888" s="396"/>
      <c r="CWL888" s="396"/>
      <c r="CWM888" s="396"/>
      <c r="CWN888" s="396"/>
      <c r="CWO888" s="396"/>
      <c r="CWP888" s="396"/>
      <c r="CWQ888" s="396"/>
      <c r="CWR888" s="396"/>
      <c r="CWS888" s="396"/>
      <c r="CWT888" s="396"/>
      <c r="CWU888" s="396"/>
      <c r="CWV888" s="396"/>
      <c r="CWW888" s="396"/>
      <c r="CWX888" s="396"/>
      <c r="CWY888" s="396"/>
      <c r="CWZ888" s="396"/>
      <c r="CXA888" s="396"/>
      <c r="CXB888" s="396"/>
      <c r="CXC888" s="396"/>
      <c r="CXD888" s="396"/>
      <c r="CXE888" s="396"/>
      <c r="CXF888" s="396"/>
      <c r="CXG888" s="396"/>
      <c r="CXH888" s="396"/>
      <c r="CXI888" s="396"/>
      <c r="CXJ888" s="396"/>
      <c r="CXK888" s="396"/>
      <c r="CXL888" s="396"/>
      <c r="CXM888" s="396"/>
      <c r="CXN888" s="396"/>
      <c r="CXO888" s="396"/>
      <c r="CXP888" s="396"/>
      <c r="CXQ888" s="396"/>
      <c r="CXR888" s="396"/>
      <c r="CXS888" s="396"/>
      <c r="CXT888" s="396"/>
      <c r="CXU888" s="396"/>
      <c r="CXV888" s="396"/>
      <c r="CXW888" s="396"/>
      <c r="CXX888" s="396"/>
      <c r="CXY888" s="396"/>
      <c r="CXZ888" s="396"/>
      <c r="CYA888" s="396"/>
      <c r="CYB888" s="396"/>
      <c r="CYC888" s="396"/>
      <c r="CYD888" s="396"/>
      <c r="CYE888" s="396"/>
      <c r="CYF888" s="396"/>
      <c r="CYG888" s="396"/>
      <c r="CYH888" s="396"/>
      <c r="CYI888" s="396"/>
      <c r="CYJ888" s="396"/>
      <c r="CYK888" s="396"/>
      <c r="CYL888" s="396"/>
      <c r="CYM888" s="396"/>
      <c r="CYN888" s="396"/>
      <c r="CYO888" s="396"/>
      <c r="CYP888" s="396"/>
      <c r="CYQ888" s="396"/>
      <c r="CYR888" s="396"/>
      <c r="CYS888" s="396"/>
      <c r="CYT888" s="396"/>
      <c r="CYU888" s="396"/>
      <c r="CYV888" s="396"/>
      <c r="CYW888" s="396"/>
      <c r="CYX888" s="396"/>
      <c r="CYY888" s="396"/>
      <c r="CYZ888" s="396"/>
      <c r="CZA888" s="396"/>
      <c r="CZB888" s="396"/>
      <c r="CZC888" s="396"/>
      <c r="CZD888" s="396"/>
      <c r="CZE888" s="396"/>
      <c r="CZF888" s="396"/>
      <c r="CZG888" s="396"/>
      <c r="CZH888" s="396"/>
      <c r="CZI888" s="396"/>
      <c r="CZJ888" s="396"/>
      <c r="CZK888" s="396"/>
      <c r="CZL888" s="396"/>
      <c r="CZM888" s="396"/>
      <c r="CZN888" s="396"/>
      <c r="CZO888" s="396"/>
      <c r="CZP888" s="396"/>
      <c r="CZQ888" s="396"/>
      <c r="CZR888" s="396"/>
      <c r="CZS888" s="396"/>
      <c r="CZT888" s="396"/>
      <c r="CZU888" s="396"/>
      <c r="CZV888" s="396"/>
      <c r="CZW888" s="396"/>
      <c r="CZX888" s="396"/>
      <c r="CZY888" s="396"/>
      <c r="CZZ888" s="396"/>
      <c r="DAA888" s="396"/>
      <c r="DAB888" s="396"/>
      <c r="DAC888" s="396"/>
      <c r="DAD888" s="396"/>
      <c r="DAE888" s="396"/>
      <c r="DAF888" s="396"/>
      <c r="DAG888" s="396"/>
      <c r="DAH888" s="396"/>
      <c r="DAI888" s="396"/>
      <c r="DAJ888" s="396"/>
      <c r="DAK888" s="396"/>
      <c r="DAL888" s="396"/>
      <c r="DAM888" s="396"/>
      <c r="DAN888" s="396"/>
      <c r="DAO888" s="396"/>
      <c r="DAP888" s="396"/>
      <c r="DAQ888" s="396"/>
      <c r="DAR888" s="396"/>
      <c r="DAS888" s="396"/>
      <c r="DAT888" s="396"/>
      <c r="DAU888" s="396"/>
      <c r="DAV888" s="396"/>
      <c r="DAW888" s="396"/>
      <c r="DAX888" s="396"/>
      <c r="DAY888" s="396"/>
      <c r="DAZ888" s="396"/>
      <c r="DBA888" s="396"/>
      <c r="DBB888" s="396"/>
      <c r="DBC888" s="396"/>
      <c r="DBD888" s="396"/>
      <c r="DBE888" s="396"/>
      <c r="DBF888" s="396"/>
      <c r="DBG888" s="396"/>
      <c r="DBH888" s="396"/>
      <c r="DBI888" s="396"/>
      <c r="DBJ888" s="396"/>
      <c r="DBK888" s="396"/>
      <c r="DBL888" s="396"/>
      <c r="DBM888" s="396"/>
      <c r="DBN888" s="396"/>
      <c r="DBO888" s="396"/>
      <c r="DBP888" s="396"/>
      <c r="DBQ888" s="396"/>
      <c r="DBR888" s="396"/>
      <c r="DBS888" s="396"/>
      <c r="DBT888" s="396"/>
      <c r="DBU888" s="396"/>
      <c r="DBV888" s="396"/>
      <c r="DBW888" s="396"/>
      <c r="DBX888" s="396"/>
      <c r="DBY888" s="396"/>
      <c r="DBZ888" s="396"/>
      <c r="DCA888" s="396"/>
      <c r="DCB888" s="396"/>
      <c r="DCC888" s="396"/>
      <c r="DCD888" s="396"/>
      <c r="DCE888" s="396"/>
      <c r="DCF888" s="396"/>
      <c r="DCG888" s="396"/>
      <c r="DCH888" s="396"/>
      <c r="DCI888" s="396"/>
      <c r="DCJ888" s="396"/>
      <c r="DCK888" s="396"/>
      <c r="DCL888" s="396"/>
      <c r="DCM888" s="396"/>
      <c r="DCN888" s="396"/>
      <c r="DCO888" s="396"/>
      <c r="DCP888" s="396"/>
      <c r="DCQ888" s="396"/>
      <c r="DCR888" s="396"/>
      <c r="DCS888" s="396"/>
      <c r="DCT888" s="396"/>
      <c r="DCU888" s="396"/>
      <c r="DCV888" s="396"/>
      <c r="DCW888" s="396"/>
      <c r="DCX888" s="396"/>
      <c r="DCY888" s="396"/>
      <c r="DCZ888" s="396"/>
      <c r="DDA888" s="396"/>
      <c r="DDB888" s="396"/>
      <c r="DDC888" s="396"/>
      <c r="DDD888" s="396"/>
      <c r="DDE888" s="396"/>
      <c r="DDF888" s="396"/>
      <c r="DDG888" s="396"/>
      <c r="DDH888" s="396"/>
      <c r="DDI888" s="396"/>
      <c r="DDJ888" s="396"/>
      <c r="DDK888" s="396"/>
      <c r="DDL888" s="396"/>
      <c r="DDM888" s="396"/>
      <c r="DDN888" s="396"/>
      <c r="DDO888" s="396"/>
      <c r="DDP888" s="396"/>
      <c r="DDQ888" s="396"/>
      <c r="DDR888" s="396"/>
      <c r="DDS888" s="396"/>
      <c r="DDT888" s="396"/>
      <c r="DDU888" s="396"/>
      <c r="DDV888" s="396"/>
      <c r="DDW888" s="396"/>
      <c r="DDX888" s="396"/>
      <c r="DDY888" s="396"/>
      <c r="DDZ888" s="396"/>
      <c r="DEA888" s="396"/>
      <c r="DEB888" s="396"/>
      <c r="DEC888" s="396"/>
      <c r="DED888" s="396"/>
      <c r="DEE888" s="396"/>
      <c r="DEF888" s="396"/>
      <c r="DEG888" s="396"/>
      <c r="DEH888" s="396"/>
      <c r="DEI888" s="396"/>
      <c r="DEJ888" s="396"/>
      <c r="DEK888" s="396"/>
      <c r="DEL888" s="396"/>
      <c r="DEM888" s="396"/>
      <c r="DEN888" s="396"/>
      <c r="DEO888" s="396"/>
      <c r="DEP888" s="396"/>
      <c r="DEQ888" s="396"/>
      <c r="DER888" s="396"/>
      <c r="DES888" s="396"/>
      <c r="DET888" s="396"/>
      <c r="DEU888" s="396"/>
      <c r="DEV888" s="396"/>
      <c r="DEW888" s="396"/>
      <c r="DEX888" s="396"/>
      <c r="DEY888" s="396"/>
      <c r="DEZ888" s="396"/>
      <c r="DFA888" s="396"/>
      <c r="DFB888" s="396"/>
      <c r="DFC888" s="396"/>
      <c r="DFD888" s="396"/>
      <c r="DFE888" s="396"/>
      <c r="DFF888" s="396"/>
      <c r="DFG888" s="396"/>
      <c r="DFH888" s="396"/>
      <c r="DFI888" s="396"/>
      <c r="DFJ888" s="396"/>
      <c r="DFK888" s="396"/>
      <c r="DFL888" s="396"/>
      <c r="DFM888" s="396"/>
      <c r="DFN888" s="396"/>
      <c r="DFO888" s="396"/>
      <c r="DFP888" s="396"/>
      <c r="DFQ888" s="396"/>
      <c r="DFR888" s="396"/>
      <c r="DFS888" s="396"/>
      <c r="DFT888" s="396"/>
      <c r="DFU888" s="396"/>
      <c r="DFV888" s="396"/>
      <c r="DFW888" s="396"/>
      <c r="DFX888" s="396"/>
      <c r="DFY888" s="396"/>
      <c r="DFZ888" s="396"/>
      <c r="DGA888" s="396"/>
      <c r="DGB888" s="396"/>
      <c r="DGC888" s="396"/>
      <c r="DGD888" s="396"/>
      <c r="DGE888" s="396"/>
      <c r="DGF888" s="396"/>
      <c r="DGG888" s="396"/>
      <c r="DGH888" s="396"/>
      <c r="DGI888" s="396"/>
      <c r="DGJ888" s="396"/>
      <c r="DGK888" s="396"/>
      <c r="DGL888" s="396"/>
      <c r="DGM888" s="396"/>
      <c r="DGN888" s="396"/>
      <c r="DGO888" s="396"/>
      <c r="DGP888" s="396"/>
      <c r="DGQ888" s="396"/>
      <c r="DGR888" s="396"/>
      <c r="DGS888" s="396"/>
      <c r="DGT888" s="396"/>
      <c r="DGU888" s="396"/>
      <c r="DGV888" s="396"/>
      <c r="DGW888" s="396"/>
      <c r="DGX888" s="396"/>
      <c r="DGY888" s="396"/>
      <c r="DGZ888" s="396"/>
      <c r="DHA888" s="396"/>
      <c r="DHB888" s="396"/>
      <c r="DHC888" s="396"/>
      <c r="DHD888" s="396"/>
      <c r="DHE888" s="396"/>
      <c r="DHF888" s="396"/>
      <c r="DHG888" s="396"/>
      <c r="DHH888" s="396"/>
      <c r="DHI888" s="396"/>
      <c r="DHJ888" s="396"/>
      <c r="DHK888" s="396"/>
      <c r="DHL888" s="396"/>
      <c r="DHM888" s="396"/>
      <c r="DHN888" s="396"/>
      <c r="DHO888" s="396"/>
      <c r="DHP888" s="396"/>
      <c r="DHQ888" s="396"/>
      <c r="DHR888" s="396"/>
      <c r="DHS888" s="396"/>
      <c r="DHT888" s="396"/>
      <c r="DHU888" s="396"/>
      <c r="DHV888" s="396"/>
      <c r="DHW888" s="396"/>
      <c r="DHX888" s="396"/>
      <c r="DHY888" s="396"/>
      <c r="DHZ888" s="396"/>
      <c r="DIA888" s="396"/>
      <c r="DIB888" s="396"/>
      <c r="DIC888" s="396"/>
      <c r="DID888" s="396"/>
      <c r="DIE888" s="396"/>
      <c r="DIF888" s="396"/>
      <c r="DIG888" s="396"/>
      <c r="DIH888" s="396"/>
      <c r="DII888" s="396"/>
      <c r="DIJ888" s="396"/>
      <c r="DIK888" s="396"/>
      <c r="DIL888" s="396"/>
      <c r="DIM888" s="396"/>
      <c r="DIN888" s="396"/>
      <c r="DIO888" s="396"/>
      <c r="DIP888" s="396"/>
      <c r="DIQ888" s="396"/>
      <c r="DIR888" s="396"/>
      <c r="DIS888" s="396"/>
      <c r="DIT888" s="396"/>
      <c r="DIU888" s="396"/>
      <c r="DIV888" s="396"/>
      <c r="DIW888" s="396"/>
      <c r="DIX888" s="396"/>
      <c r="DIY888" s="396"/>
      <c r="DIZ888" s="396"/>
      <c r="DJA888" s="396"/>
      <c r="DJB888" s="396"/>
      <c r="DJC888" s="396"/>
      <c r="DJD888" s="396"/>
      <c r="DJE888" s="396"/>
      <c r="DJF888" s="396"/>
      <c r="DJG888" s="396"/>
      <c r="DJH888" s="396"/>
      <c r="DJI888" s="396"/>
      <c r="DJJ888" s="396"/>
      <c r="DJK888" s="396"/>
      <c r="DJL888" s="396"/>
      <c r="DJM888" s="396"/>
      <c r="DJN888" s="396"/>
      <c r="DJO888" s="396"/>
      <c r="DJP888" s="396"/>
      <c r="DJQ888" s="396"/>
      <c r="DJR888" s="396"/>
      <c r="DJS888" s="396"/>
      <c r="DJT888" s="396"/>
      <c r="DJU888" s="396"/>
      <c r="DJV888" s="396"/>
      <c r="DJW888" s="396"/>
      <c r="DJX888" s="396"/>
      <c r="DJY888" s="396"/>
      <c r="DJZ888" s="396"/>
      <c r="DKA888" s="396"/>
      <c r="DKB888" s="396"/>
      <c r="DKC888" s="396"/>
      <c r="DKD888" s="396"/>
      <c r="DKE888" s="396"/>
      <c r="DKF888" s="396"/>
      <c r="DKG888" s="396"/>
      <c r="DKH888" s="396"/>
      <c r="DKI888" s="396"/>
      <c r="DKJ888" s="396"/>
      <c r="DKK888" s="396"/>
      <c r="DKL888" s="396"/>
      <c r="DKM888" s="396"/>
      <c r="DKN888" s="396"/>
      <c r="DKO888" s="396"/>
      <c r="DKP888" s="396"/>
      <c r="DKQ888" s="396"/>
      <c r="DKR888" s="396"/>
      <c r="DKS888" s="396"/>
      <c r="DKT888" s="396"/>
      <c r="DKU888" s="396"/>
      <c r="DKV888" s="396"/>
      <c r="DKW888" s="396"/>
      <c r="DKX888" s="396"/>
      <c r="DKY888" s="396"/>
      <c r="DKZ888" s="396"/>
      <c r="DLA888" s="396"/>
      <c r="DLB888" s="396"/>
      <c r="DLC888" s="396"/>
      <c r="DLD888" s="396"/>
      <c r="DLE888" s="396"/>
      <c r="DLF888" s="396"/>
      <c r="DLG888" s="396"/>
      <c r="DLH888" s="396"/>
      <c r="DLI888" s="396"/>
      <c r="DLJ888" s="396"/>
      <c r="DLK888" s="396"/>
      <c r="DLL888" s="396"/>
      <c r="DLM888" s="396"/>
      <c r="DLN888" s="396"/>
      <c r="DLO888" s="396"/>
      <c r="DLP888" s="396"/>
      <c r="DLQ888" s="396"/>
      <c r="DLR888" s="396"/>
      <c r="DLS888" s="396"/>
      <c r="DLT888" s="396"/>
      <c r="DLU888" s="396"/>
      <c r="DLV888" s="396"/>
      <c r="DLW888" s="396"/>
      <c r="DLX888" s="396"/>
      <c r="DLY888" s="396"/>
      <c r="DLZ888" s="396"/>
      <c r="DMA888" s="396"/>
      <c r="DMB888" s="396"/>
      <c r="DMC888" s="396"/>
      <c r="DMD888" s="396"/>
      <c r="DME888" s="396"/>
      <c r="DMF888" s="396"/>
      <c r="DMG888" s="396"/>
      <c r="DMH888" s="396"/>
      <c r="DMI888" s="396"/>
      <c r="DMJ888" s="396"/>
      <c r="DMK888" s="396"/>
      <c r="DML888" s="396"/>
      <c r="DMM888" s="396"/>
      <c r="DMN888" s="396"/>
      <c r="DMO888" s="396"/>
      <c r="DMP888" s="396"/>
      <c r="DMQ888" s="396"/>
      <c r="DMR888" s="396"/>
      <c r="DMS888" s="396"/>
      <c r="DMT888" s="396"/>
      <c r="DMU888" s="396"/>
      <c r="DMV888" s="396"/>
      <c r="DMW888" s="396"/>
      <c r="DMX888" s="396"/>
      <c r="DMY888" s="396"/>
      <c r="DMZ888" s="396"/>
      <c r="DNA888" s="396"/>
      <c r="DNB888" s="396"/>
      <c r="DNC888" s="396"/>
      <c r="DND888" s="396"/>
      <c r="DNE888" s="396"/>
      <c r="DNF888" s="396"/>
      <c r="DNG888" s="396"/>
      <c r="DNH888" s="396"/>
      <c r="DNI888" s="396"/>
      <c r="DNJ888" s="396"/>
      <c r="DNK888" s="396"/>
      <c r="DNL888" s="396"/>
      <c r="DNM888" s="396"/>
      <c r="DNN888" s="396"/>
      <c r="DNO888" s="396"/>
      <c r="DNP888" s="396"/>
      <c r="DNQ888" s="396"/>
      <c r="DNR888" s="396"/>
      <c r="DNS888" s="396"/>
      <c r="DNT888" s="396"/>
      <c r="DNU888" s="396"/>
      <c r="DNV888" s="396"/>
      <c r="DNW888" s="396"/>
      <c r="DNX888" s="396"/>
      <c r="DNY888" s="396"/>
      <c r="DNZ888" s="396"/>
      <c r="DOA888" s="396"/>
      <c r="DOB888" s="396"/>
      <c r="DOC888" s="396"/>
      <c r="DOD888" s="396"/>
      <c r="DOE888" s="396"/>
      <c r="DOF888" s="396"/>
      <c r="DOG888" s="396"/>
      <c r="DOH888" s="396"/>
      <c r="DOI888" s="396"/>
      <c r="DOJ888" s="396"/>
      <c r="DOK888" s="396"/>
      <c r="DOL888" s="396"/>
      <c r="DOM888" s="396"/>
      <c r="DON888" s="396"/>
      <c r="DOO888" s="396"/>
      <c r="DOP888" s="396"/>
      <c r="DOQ888" s="396"/>
      <c r="DOR888" s="396"/>
      <c r="DOS888" s="396"/>
      <c r="DOT888" s="396"/>
      <c r="DOU888" s="396"/>
      <c r="DOV888" s="396"/>
      <c r="DOW888" s="396"/>
      <c r="DOX888" s="396"/>
      <c r="DOY888" s="396"/>
      <c r="DOZ888" s="396"/>
      <c r="DPA888" s="396"/>
      <c r="DPB888" s="396"/>
      <c r="DPC888" s="396"/>
      <c r="DPD888" s="396"/>
      <c r="DPE888" s="396"/>
      <c r="DPF888" s="396"/>
      <c r="DPG888" s="396"/>
      <c r="DPH888" s="396"/>
      <c r="DPI888" s="396"/>
      <c r="DPJ888" s="396"/>
      <c r="DPK888" s="396"/>
      <c r="DPL888" s="396"/>
      <c r="DPM888" s="396"/>
      <c r="DPN888" s="396"/>
      <c r="DPO888" s="396"/>
      <c r="DPP888" s="396"/>
      <c r="DPQ888" s="396"/>
      <c r="DPR888" s="396"/>
      <c r="DPS888" s="396"/>
      <c r="DPT888" s="396"/>
      <c r="DPU888" s="396"/>
      <c r="DPV888" s="396"/>
      <c r="DPW888" s="396"/>
      <c r="DPX888" s="396"/>
      <c r="DPY888" s="396"/>
      <c r="DPZ888" s="396"/>
      <c r="DQA888" s="396"/>
      <c r="DQB888" s="396"/>
      <c r="DQC888" s="396"/>
      <c r="DQD888" s="396"/>
      <c r="DQE888" s="396"/>
      <c r="DQF888" s="396"/>
      <c r="DQG888" s="396"/>
      <c r="DQH888" s="396"/>
      <c r="DQI888" s="396"/>
      <c r="DQJ888" s="396"/>
      <c r="DQK888" s="396"/>
      <c r="DQL888" s="396"/>
      <c r="DQM888" s="396"/>
      <c r="DQN888" s="396"/>
      <c r="DQO888" s="396"/>
      <c r="DQP888" s="396"/>
      <c r="DQQ888" s="396"/>
      <c r="DQR888" s="396"/>
      <c r="DQS888" s="396"/>
      <c r="DQT888" s="396"/>
      <c r="DQU888" s="396"/>
      <c r="DQV888" s="396"/>
      <c r="DQW888" s="396"/>
      <c r="DQX888" s="396"/>
      <c r="DQY888" s="396"/>
      <c r="DQZ888" s="396"/>
      <c r="DRA888" s="396"/>
      <c r="DRB888" s="396"/>
      <c r="DRC888" s="396"/>
      <c r="DRD888" s="396"/>
      <c r="DRE888" s="396"/>
      <c r="DRF888" s="396"/>
      <c r="DRG888" s="396"/>
      <c r="DRH888" s="396"/>
      <c r="DRI888" s="396"/>
      <c r="DRJ888" s="396"/>
      <c r="DRK888" s="396"/>
      <c r="DRL888" s="396"/>
      <c r="DRM888" s="396"/>
      <c r="DRN888" s="396"/>
      <c r="DRO888" s="396"/>
      <c r="DRP888" s="396"/>
      <c r="DRQ888" s="396"/>
      <c r="DRR888" s="396"/>
      <c r="DRS888" s="396"/>
      <c r="DRT888" s="396"/>
      <c r="DRU888" s="396"/>
      <c r="DRV888" s="396"/>
      <c r="DRW888" s="396"/>
      <c r="DRX888" s="396"/>
      <c r="DRY888" s="396"/>
      <c r="DRZ888" s="396"/>
      <c r="DSA888" s="396"/>
      <c r="DSB888" s="396"/>
      <c r="DSC888" s="396"/>
      <c r="DSD888" s="396"/>
      <c r="DSE888" s="396"/>
      <c r="DSF888" s="396"/>
      <c r="DSG888" s="396"/>
      <c r="DSH888" s="396"/>
      <c r="DSI888" s="396"/>
      <c r="DSJ888" s="396"/>
      <c r="DSK888" s="396"/>
      <c r="DSL888" s="396"/>
      <c r="DSM888" s="396"/>
      <c r="DSN888" s="396"/>
      <c r="DSO888" s="396"/>
      <c r="DSP888" s="396"/>
      <c r="DSQ888" s="396"/>
      <c r="DSR888" s="396"/>
      <c r="DSS888" s="396"/>
      <c r="DST888" s="396"/>
      <c r="DSU888" s="396"/>
      <c r="DSV888" s="396"/>
      <c r="DSW888" s="396"/>
      <c r="DSX888" s="396"/>
      <c r="DSY888" s="396"/>
      <c r="DSZ888" s="396"/>
      <c r="DTA888" s="396"/>
      <c r="DTB888" s="396"/>
      <c r="DTC888" s="396"/>
      <c r="DTD888" s="396"/>
      <c r="DTE888" s="396"/>
      <c r="DTF888" s="396"/>
      <c r="DTG888" s="396"/>
      <c r="DTH888" s="396"/>
      <c r="DTI888" s="396"/>
      <c r="DTJ888" s="396"/>
      <c r="DTK888" s="396"/>
      <c r="DTL888" s="396"/>
      <c r="DTM888" s="396"/>
      <c r="DTN888" s="396"/>
      <c r="DTO888" s="396"/>
      <c r="DTP888" s="396"/>
      <c r="DTQ888" s="396"/>
      <c r="DTR888" s="396"/>
      <c r="DTS888" s="396"/>
      <c r="DTT888" s="396"/>
      <c r="DTU888" s="396"/>
      <c r="DTV888" s="396"/>
      <c r="DTW888" s="396"/>
      <c r="DTX888" s="396"/>
      <c r="DTY888" s="396"/>
      <c r="DTZ888" s="396"/>
      <c r="DUA888" s="396"/>
      <c r="DUB888" s="396"/>
      <c r="DUC888" s="396"/>
      <c r="DUD888" s="396"/>
      <c r="DUE888" s="396"/>
      <c r="DUF888" s="396"/>
      <c r="DUG888" s="396"/>
      <c r="DUH888" s="396"/>
      <c r="DUI888" s="396"/>
      <c r="DUJ888" s="396"/>
      <c r="DUK888" s="396"/>
      <c r="DUL888" s="396"/>
      <c r="DUM888" s="396"/>
      <c r="DUN888" s="396"/>
      <c r="DUO888" s="396"/>
      <c r="DUP888" s="396"/>
      <c r="DUQ888" s="396"/>
      <c r="DUR888" s="396"/>
      <c r="DUS888" s="396"/>
      <c r="DUT888" s="396"/>
      <c r="DUU888" s="396"/>
      <c r="DUV888" s="396"/>
      <c r="DUW888" s="396"/>
      <c r="DUX888" s="396"/>
      <c r="DUY888" s="396"/>
      <c r="DUZ888" s="396"/>
      <c r="DVA888" s="396"/>
      <c r="DVB888" s="396"/>
      <c r="DVC888" s="396"/>
      <c r="DVD888" s="396"/>
      <c r="DVE888" s="396"/>
      <c r="DVF888" s="396"/>
      <c r="DVG888" s="396"/>
      <c r="DVH888" s="396"/>
      <c r="DVI888" s="396"/>
      <c r="DVJ888" s="396"/>
      <c r="DVK888" s="396"/>
      <c r="DVL888" s="396"/>
      <c r="DVM888" s="396"/>
      <c r="DVN888" s="396"/>
      <c r="DVO888" s="396"/>
      <c r="DVP888" s="396"/>
      <c r="DVQ888" s="396"/>
      <c r="DVR888" s="396"/>
      <c r="DVS888" s="396"/>
      <c r="DVT888" s="396"/>
      <c r="DVU888" s="396"/>
      <c r="DVV888" s="396"/>
      <c r="DVW888" s="396"/>
      <c r="DVX888" s="396"/>
      <c r="DVY888" s="396"/>
      <c r="DVZ888" s="396"/>
      <c r="DWA888" s="396"/>
      <c r="DWB888" s="396"/>
      <c r="DWC888" s="396"/>
      <c r="DWD888" s="396"/>
      <c r="DWE888" s="396"/>
      <c r="DWF888" s="396"/>
      <c r="DWG888" s="396"/>
      <c r="DWH888" s="396"/>
      <c r="DWI888" s="396"/>
      <c r="DWJ888" s="396"/>
      <c r="DWK888" s="396"/>
      <c r="DWL888" s="396"/>
      <c r="DWM888" s="396"/>
      <c r="DWN888" s="396"/>
      <c r="DWO888" s="396"/>
      <c r="DWP888" s="396"/>
      <c r="DWQ888" s="396"/>
      <c r="DWR888" s="396"/>
      <c r="DWS888" s="396"/>
      <c r="DWT888" s="396"/>
      <c r="DWU888" s="396"/>
      <c r="DWV888" s="396"/>
      <c r="DWW888" s="396"/>
      <c r="DWX888" s="396"/>
      <c r="DWY888" s="396"/>
      <c r="DWZ888" s="396"/>
      <c r="DXA888" s="396"/>
      <c r="DXB888" s="396"/>
      <c r="DXC888" s="396"/>
      <c r="DXD888" s="396"/>
      <c r="DXE888" s="396"/>
      <c r="DXF888" s="396"/>
      <c r="DXG888" s="396"/>
      <c r="DXH888" s="396"/>
      <c r="DXI888" s="396"/>
      <c r="DXJ888" s="396"/>
      <c r="DXK888" s="396"/>
      <c r="DXL888" s="396"/>
      <c r="DXM888" s="396"/>
      <c r="DXN888" s="396"/>
      <c r="DXO888" s="396"/>
      <c r="DXP888" s="396"/>
      <c r="DXQ888" s="396"/>
      <c r="DXR888" s="396"/>
      <c r="DXS888" s="396"/>
      <c r="DXT888" s="396"/>
      <c r="DXU888" s="396"/>
      <c r="DXV888" s="396"/>
      <c r="DXW888" s="396"/>
      <c r="DXX888" s="396"/>
      <c r="DXY888" s="396"/>
      <c r="DXZ888" s="396"/>
      <c r="DYA888" s="396"/>
      <c r="DYB888" s="396"/>
      <c r="DYC888" s="396"/>
      <c r="DYD888" s="396"/>
      <c r="DYE888" s="396"/>
      <c r="DYF888" s="396"/>
      <c r="DYG888" s="396"/>
      <c r="DYH888" s="396"/>
      <c r="DYI888" s="396"/>
      <c r="DYJ888" s="396"/>
      <c r="DYK888" s="396"/>
      <c r="DYL888" s="396"/>
      <c r="DYM888" s="396"/>
      <c r="DYN888" s="396"/>
      <c r="DYO888" s="396"/>
      <c r="DYP888" s="396"/>
      <c r="DYQ888" s="396"/>
      <c r="DYR888" s="396"/>
      <c r="DYS888" s="396"/>
      <c r="DYT888" s="396"/>
      <c r="DYU888" s="396"/>
      <c r="DYV888" s="396"/>
      <c r="DYW888" s="396"/>
      <c r="DYX888" s="396"/>
      <c r="DYY888" s="396"/>
      <c r="DYZ888" s="396"/>
      <c r="DZA888" s="396"/>
      <c r="DZB888" s="396"/>
      <c r="DZC888" s="396"/>
      <c r="DZD888" s="396"/>
      <c r="DZE888" s="396"/>
      <c r="DZF888" s="396"/>
      <c r="DZG888" s="396"/>
      <c r="DZH888" s="396"/>
      <c r="DZI888" s="396"/>
      <c r="DZJ888" s="396"/>
      <c r="DZK888" s="396"/>
      <c r="DZL888" s="396"/>
      <c r="DZM888" s="396"/>
      <c r="DZN888" s="396"/>
      <c r="DZO888" s="396"/>
      <c r="DZP888" s="396"/>
      <c r="DZQ888" s="396"/>
      <c r="DZR888" s="396"/>
      <c r="DZS888" s="396"/>
      <c r="DZT888" s="396"/>
      <c r="DZU888" s="396"/>
      <c r="DZV888" s="396"/>
      <c r="DZW888" s="396"/>
      <c r="DZX888" s="396"/>
      <c r="DZY888" s="396"/>
      <c r="DZZ888" s="396"/>
      <c r="EAA888" s="396"/>
      <c r="EAB888" s="396"/>
      <c r="EAC888" s="396"/>
      <c r="EAD888" s="396"/>
      <c r="EAE888" s="396"/>
      <c r="EAF888" s="396"/>
      <c r="EAG888" s="396"/>
      <c r="EAH888" s="396"/>
      <c r="EAI888" s="396"/>
      <c r="EAJ888" s="396"/>
      <c r="EAK888" s="396"/>
      <c r="EAL888" s="396"/>
      <c r="EAM888" s="396"/>
      <c r="EAN888" s="396"/>
      <c r="EAO888" s="396"/>
      <c r="EAP888" s="396"/>
      <c r="EAQ888" s="396"/>
      <c r="EAR888" s="396"/>
      <c r="EAS888" s="396"/>
      <c r="EAT888" s="396"/>
      <c r="EAU888" s="396"/>
      <c r="EAV888" s="396"/>
      <c r="EAW888" s="396"/>
      <c r="EAX888" s="396"/>
      <c r="EAY888" s="396"/>
      <c r="EAZ888" s="396"/>
      <c r="EBA888" s="396"/>
      <c r="EBB888" s="396"/>
      <c r="EBC888" s="396"/>
      <c r="EBD888" s="396"/>
      <c r="EBE888" s="396"/>
      <c r="EBF888" s="396"/>
      <c r="EBG888" s="396"/>
      <c r="EBH888" s="396"/>
      <c r="EBI888" s="396"/>
      <c r="EBJ888" s="396"/>
      <c r="EBK888" s="396"/>
      <c r="EBL888" s="396"/>
      <c r="EBM888" s="396"/>
      <c r="EBN888" s="396"/>
      <c r="EBO888" s="396"/>
      <c r="EBP888" s="396"/>
      <c r="EBQ888" s="396"/>
      <c r="EBR888" s="396"/>
      <c r="EBS888" s="396"/>
      <c r="EBT888" s="396"/>
      <c r="EBU888" s="396"/>
      <c r="EBV888" s="396"/>
      <c r="EBW888" s="396"/>
      <c r="EBX888" s="396"/>
      <c r="EBY888" s="396"/>
      <c r="EBZ888" s="396"/>
      <c r="ECA888" s="396"/>
      <c r="ECB888" s="396"/>
      <c r="ECC888" s="396"/>
      <c r="ECD888" s="396"/>
      <c r="ECE888" s="396"/>
      <c r="ECF888" s="396"/>
      <c r="ECG888" s="396"/>
      <c r="ECH888" s="396"/>
      <c r="ECI888" s="396"/>
      <c r="ECJ888" s="396"/>
      <c r="ECK888" s="396"/>
      <c r="ECL888" s="396"/>
      <c r="ECM888" s="396"/>
      <c r="ECN888" s="396"/>
      <c r="ECO888" s="396"/>
      <c r="ECP888" s="396"/>
      <c r="ECQ888" s="396"/>
      <c r="ECR888" s="396"/>
      <c r="ECS888" s="396"/>
      <c r="ECT888" s="396"/>
      <c r="ECU888" s="396"/>
      <c r="ECV888" s="396"/>
      <c r="ECW888" s="396"/>
      <c r="ECX888" s="396"/>
      <c r="ECY888" s="396"/>
      <c r="ECZ888" s="396"/>
      <c r="EDA888" s="396"/>
      <c r="EDB888" s="396"/>
      <c r="EDC888" s="396"/>
      <c r="EDD888" s="396"/>
      <c r="EDE888" s="396"/>
      <c r="EDF888" s="396"/>
      <c r="EDG888" s="396"/>
      <c r="EDH888" s="396"/>
      <c r="EDI888" s="396"/>
      <c r="EDJ888" s="396"/>
      <c r="EDK888" s="396"/>
      <c r="EDL888" s="396"/>
      <c r="EDM888" s="396"/>
      <c r="EDN888" s="396"/>
      <c r="EDO888" s="396"/>
      <c r="EDP888" s="396"/>
      <c r="EDQ888" s="396"/>
      <c r="EDR888" s="396"/>
      <c r="EDS888" s="396"/>
      <c r="EDT888" s="396"/>
      <c r="EDU888" s="396"/>
      <c r="EDV888" s="396"/>
      <c r="EDW888" s="396"/>
      <c r="EDX888" s="396"/>
      <c r="EDY888" s="396"/>
      <c r="EDZ888" s="396"/>
      <c r="EEA888" s="396"/>
      <c r="EEB888" s="396"/>
      <c r="EEC888" s="396"/>
      <c r="EED888" s="396"/>
      <c r="EEE888" s="396"/>
      <c r="EEF888" s="396"/>
      <c r="EEG888" s="396"/>
      <c r="EEH888" s="396"/>
      <c r="EEI888" s="396"/>
      <c r="EEJ888" s="396"/>
      <c r="EEK888" s="396"/>
      <c r="EEL888" s="396"/>
      <c r="EEM888" s="396"/>
      <c r="EEN888" s="396"/>
      <c r="EEO888" s="396"/>
      <c r="EEP888" s="396"/>
      <c r="EEQ888" s="396"/>
      <c r="EER888" s="396"/>
      <c r="EES888" s="396"/>
      <c r="EET888" s="396"/>
      <c r="EEU888" s="396"/>
      <c r="EEV888" s="396"/>
      <c r="EEW888" s="396"/>
      <c r="EEX888" s="396"/>
      <c r="EEY888" s="396"/>
      <c r="EEZ888" s="396"/>
      <c r="EFA888" s="396"/>
      <c r="EFB888" s="396"/>
      <c r="EFC888" s="396"/>
      <c r="EFD888" s="396"/>
      <c r="EFE888" s="396"/>
      <c r="EFF888" s="396"/>
      <c r="EFG888" s="396"/>
      <c r="EFH888" s="396"/>
      <c r="EFI888" s="396"/>
      <c r="EFJ888" s="396"/>
      <c r="EFK888" s="396"/>
      <c r="EFL888" s="396"/>
      <c r="EFM888" s="396"/>
      <c r="EFN888" s="396"/>
      <c r="EFO888" s="396"/>
      <c r="EFP888" s="396"/>
      <c r="EFQ888" s="396"/>
      <c r="EFR888" s="396"/>
      <c r="EFS888" s="396"/>
      <c r="EFT888" s="396"/>
      <c r="EFU888" s="396"/>
      <c r="EFV888" s="396"/>
      <c r="EFW888" s="396"/>
      <c r="EFX888" s="396"/>
      <c r="EFY888" s="396"/>
      <c r="EFZ888" s="396"/>
      <c r="EGA888" s="396"/>
      <c r="EGB888" s="396"/>
      <c r="EGC888" s="396"/>
      <c r="EGD888" s="396"/>
      <c r="EGE888" s="396"/>
      <c r="EGF888" s="396"/>
      <c r="EGG888" s="396"/>
      <c r="EGH888" s="396"/>
      <c r="EGI888" s="396"/>
      <c r="EGJ888" s="396"/>
      <c r="EGK888" s="396"/>
      <c r="EGL888" s="396"/>
      <c r="EGM888" s="396"/>
      <c r="EGN888" s="396"/>
      <c r="EGO888" s="396"/>
      <c r="EGP888" s="396"/>
      <c r="EGQ888" s="396"/>
      <c r="EGR888" s="396"/>
      <c r="EGS888" s="396"/>
      <c r="EGT888" s="396"/>
      <c r="EGU888" s="396"/>
      <c r="EGV888" s="396"/>
      <c r="EGW888" s="396"/>
      <c r="EGX888" s="396"/>
      <c r="EGY888" s="396"/>
      <c r="EGZ888" s="396"/>
      <c r="EHA888" s="396"/>
      <c r="EHB888" s="396"/>
      <c r="EHC888" s="396"/>
      <c r="EHD888" s="396"/>
      <c r="EHE888" s="396"/>
      <c r="EHF888" s="396"/>
      <c r="EHG888" s="396"/>
      <c r="EHH888" s="396"/>
      <c r="EHI888" s="396"/>
      <c r="EHJ888" s="396"/>
      <c r="EHK888" s="396"/>
      <c r="EHL888" s="396"/>
      <c r="EHM888" s="396"/>
      <c r="EHN888" s="396"/>
      <c r="EHO888" s="396"/>
      <c r="EHP888" s="396"/>
      <c r="EHQ888" s="396"/>
      <c r="EHR888" s="396"/>
      <c r="EHS888" s="396"/>
      <c r="EHT888" s="396"/>
      <c r="EHU888" s="396"/>
      <c r="EHV888" s="396"/>
      <c r="EHW888" s="396"/>
      <c r="EHX888" s="396"/>
      <c r="EHY888" s="396"/>
      <c r="EHZ888" s="396"/>
      <c r="EIA888" s="396"/>
      <c r="EIB888" s="396"/>
      <c r="EIC888" s="396"/>
      <c r="EID888" s="396"/>
      <c r="EIE888" s="396"/>
      <c r="EIF888" s="396"/>
      <c r="EIG888" s="396"/>
      <c r="EIH888" s="396"/>
      <c r="EII888" s="396"/>
      <c r="EIJ888" s="396"/>
      <c r="EIK888" s="396"/>
      <c r="EIL888" s="396"/>
      <c r="EIM888" s="396"/>
      <c r="EIN888" s="396"/>
      <c r="EIO888" s="396"/>
      <c r="EIP888" s="396"/>
      <c r="EIQ888" s="396"/>
      <c r="EIR888" s="396"/>
      <c r="EIS888" s="396"/>
      <c r="EIT888" s="396"/>
      <c r="EIU888" s="396"/>
      <c r="EIV888" s="396"/>
      <c r="EIW888" s="396"/>
      <c r="EIX888" s="396"/>
      <c r="EIY888" s="396"/>
      <c r="EIZ888" s="396"/>
      <c r="EJA888" s="396"/>
      <c r="EJB888" s="396"/>
      <c r="EJC888" s="396"/>
      <c r="EJD888" s="396"/>
      <c r="EJE888" s="396"/>
      <c r="EJF888" s="396"/>
      <c r="EJG888" s="396"/>
      <c r="EJH888" s="396"/>
      <c r="EJI888" s="396"/>
      <c r="EJJ888" s="396"/>
      <c r="EJK888" s="396"/>
      <c r="EJL888" s="396"/>
      <c r="EJM888" s="396"/>
      <c r="EJN888" s="396"/>
      <c r="EJO888" s="396"/>
      <c r="EJP888" s="396"/>
      <c r="EJQ888" s="396"/>
      <c r="EJR888" s="396"/>
      <c r="EJS888" s="396"/>
      <c r="EJT888" s="396"/>
      <c r="EJU888" s="396"/>
      <c r="EJV888" s="396"/>
      <c r="EJW888" s="396"/>
      <c r="EJX888" s="396"/>
      <c r="EJY888" s="396"/>
      <c r="EJZ888" s="396"/>
      <c r="EKA888" s="396"/>
      <c r="EKB888" s="396"/>
      <c r="EKC888" s="396"/>
      <c r="EKD888" s="396"/>
      <c r="EKE888" s="396"/>
      <c r="EKF888" s="396"/>
      <c r="EKG888" s="396"/>
      <c r="EKH888" s="396"/>
      <c r="EKI888" s="396"/>
      <c r="EKJ888" s="396"/>
      <c r="EKK888" s="396"/>
      <c r="EKL888" s="396"/>
      <c r="EKM888" s="396"/>
      <c r="EKN888" s="396"/>
      <c r="EKO888" s="396"/>
      <c r="EKP888" s="396"/>
      <c r="EKQ888" s="396"/>
      <c r="EKR888" s="396"/>
      <c r="EKS888" s="396"/>
      <c r="EKT888" s="396"/>
      <c r="EKU888" s="396"/>
      <c r="EKV888" s="396"/>
      <c r="EKW888" s="396"/>
      <c r="EKX888" s="396"/>
      <c r="EKY888" s="396"/>
      <c r="EKZ888" s="396"/>
      <c r="ELA888" s="396"/>
      <c r="ELB888" s="396"/>
      <c r="ELC888" s="396"/>
      <c r="ELD888" s="396"/>
      <c r="ELE888" s="396"/>
      <c r="ELF888" s="396"/>
      <c r="ELG888" s="396"/>
      <c r="ELH888" s="396"/>
      <c r="ELI888" s="396"/>
      <c r="ELJ888" s="396"/>
      <c r="ELK888" s="396"/>
      <c r="ELL888" s="396"/>
      <c r="ELM888" s="396"/>
      <c r="ELN888" s="396"/>
      <c r="ELO888" s="396"/>
      <c r="ELP888" s="396"/>
      <c r="ELQ888" s="396"/>
      <c r="ELR888" s="396"/>
      <c r="ELS888" s="396"/>
      <c r="ELT888" s="396"/>
      <c r="ELU888" s="396"/>
      <c r="ELV888" s="396"/>
      <c r="ELW888" s="396"/>
      <c r="ELX888" s="396"/>
      <c r="ELY888" s="396"/>
      <c r="ELZ888" s="396"/>
      <c r="EMA888" s="396"/>
      <c r="EMB888" s="396"/>
      <c r="EMC888" s="396"/>
      <c r="EMD888" s="396"/>
      <c r="EME888" s="396"/>
      <c r="EMF888" s="396"/>
      <c r="EMG888" s="396"/>
      <c r="EMH888" s="396"/>
      <c r="EMI888" s="396"/>
      <c r="EMJ888" s="396"/>
      <c r="EMK888" s="396"/>
      <c r="EML888" s="396"/>
      <c r="EMM888" s="396"/>
      <c r="EMN888" s="396"/>
      <c r="EMO888" s="396"/>
      <c r="EMP888" s="396"/>
      <c r="EMQ888" s="396"/>
      <c r="EMR888" s="396"/>
      <c r="EMS888" s="396"/>
      <c r="EMT888" s="396"/>
      <c r="EMU888" s="396"/>
      <c r="EMV888" s="396"/>
      <c r="EMW888" s="396"/>
      <c r="EMX888" s="396"/>
      <c r="EMY888" s="396"/>
      <c r="EMZ888" s="396"/>
      <c r="ENA888" s="396"/>
      <c r="ENB888" s="396"/>
      <c r="ENC888" s="396"/>
      <c r="END888" s="396"/>
      <c r="ENE888" s="396"/>
      <c r="ENF888" s="396"/>
      <c r="ENG888" s="396"/>
      <c r="ENH888" s="396"/>
      <c r="ENI888" s="396"/>
      <c r="ENJ888" s="396"/>
      <c r="ENK888" s="396"/>
      <c r="ENL888" s="396"/>
      <c r="ENM888" s="396"/>
      <c r="ENN888" s="396"/>
      <c r="ENO888" s="396"/>
      <c r="ENP888" s="396"/>
      <c r="ENQ888" s="396"/>
      <c r="ENR888" s="396"/>
      <c r="ENS888" s="396"/>
      <c r="ENT888" s="396"/>
      <c r="ENU888" s="396"/>
      <c r="ENV888" s="396"/>
      <c r="ENW888" s="396"/>
      <c r="ENX888" s="396"/>
      <c r="ENY888" s="396"/>
      <c r="ENZ888" s="396"/>
      <c r="EOA888" s="396"/>
      <c r="EOB888" s="396"/>
      <c r="EOC888" s="396"/>
      <c r="EOD888" s="396"/>
      <c r="EOE888" s="396"/>
      <c r="EOF888" s="396"/>
      <c r="EOG888" s="396"/>
      <c r="EOH888" s="396"/>
      <c r="EOI888" s="396"/>
      <c r="EOJ888" s="396"/>
      <c r="EOK888" s="396"/>
      <c r="EOL888" s="396"/>
      <c r="EOM888" s="396"/>
      <c r="EON888" s="396"/>
      <c r="EOO888" s="396"/>
      <c r="EOP888" s="396"/>
      <c r="EOQ888" s="396"/>
      <c r="EOR888" s="396"/>
      <c r="EOS888" s="396"/>
      <c r="EOT888" s="396"/>
      <c r="EOU888" s="396"/>
      <c r="EOV888" s="396"/>
      <c r="EOW888" s="396"/>
      <c r="EOX888" s="396"/>
      <c r="EOY888" s="396"/>
      <c r="EOZ888" s="396"/>
      <c r="EPA888" s="396"/>
      <c r="EPB888" s="396"/>
      <c r="EPC888" s="396"/>
      <c r="EPD888" s="396"/>
      <c r="EPE888" s="396"/>
      <c r="EPF888" s="396"/>
      <c r="EPG888" s="396"/>
      <c r="EPH888" s="396"/>
      <c r="EPI888" s="396"/>
      <c r="EPJ888" s="396"/>
      <c r="EPK888" s="396"/>
      <c r="EPL888" s="396"/>
      <c r="EPM888" s="396"/>
      <c r="EPN888" s="396"/>
      <c r="EPO888" s="396"/>
      <c r="EPP888" s="396"/>
      <c r="EPQ888" s="396"/>
      <c r="EPR888" s="396"/>
      <c r="EPS888" s="396"/>
      <c r="EPT888" s="396"/>
      <c r="EPU888" s="396"/>
      <c r="EPV888" s="396"/>
      <c r="EPW888" s="396"/>
      <c r="EPX888" s="396"/>
      <c r="EPY888" s="396"/>
      <c r="EPZ888" s="396"/>
      <c r="EQA888" s="396"/>
      <c r="EQB888" s="396"/>
      <c r="EQC888" s="396"/>
      <c r="EQD888" s="396"/>
      <c r="EQE888" s="396"/>
      <c r="EQF888" s="396"/>
      <c r="EQG888" s="396"/>
      <c r="EQH888" s="396"/>
      <c r="EQI888" s="396"/>
      <c r="EQJ888" s="396"/>
      <c r="EQK888" s="396"/>
      <c r="EQL888" s="396"/>
      <c r="EQM888" s="396"/>
      <c r="EQN888" s="396"/>
      <c r="EQO888" s="396"/>
      <c r="EQP888" s="396"/>
      <c r="EQQ888" s="396"/>
      <c r="EQR888" s="396"/>
      <c r="EQS888" s="396"/>
      <c r="EQT888" s="396"/>
      <c r="EQU888" s="396"/>
      <c r="EQV888" s="396"/>
      <c r="EQW888" s="396"/>
      <c r="EQX888" s="396"/>
      <c r="EQY888" s="396"/>
      <c r="EQZ888" s="396"/>
      <c r="ERA888" s="396"/>
      <c r="ERB888" s="396"/>
      <c r="ERC888" s="396"/>
      <c r="ERD888" s="396"/>
      <c r="ERE888" s="396"/>
      <c r="ERF888" s="396"/>
      <c r="ERG888" s="396"/>
      <c r="ERH888" s="396"/>
      <c r="ERI888" s="396"/>
      <c r="ERJ888" s="396"/>
      <c r="ERK888" s="396"/>
      <c r="ERL888" s="396"/>
      <c r="ERM888" s="396"/>
      <c r="ERN888" s="396"/>
      <c r="ERO888" s="396"/>
      <c r="ERP888" s="396"/>
      <c r="ERQ888" s="396"/>
      <c r="ERR888" s="396"/>
      <c r="ERS888" s="396"/>
      <c r="ERT888" s="396"/>
      <c r="ERU888" s="396"/>
      <c r="ERV888" s="396"/>
      <c r="ERW888" s="396"/>
      <c r="ERX888" s="396"/>
      <c r="ERY888" s="396"/>
      <c r="ERZ888" s="396"/>
      <c r="ESA888" s="396"/>
      <c r="ESB888" s="396"/>
      <c r="ESC888" s="396"/>
      <c r="ESD888" s="396"/>
      <c r="ESE888" s="396"/>
      <c r="ESF888" s="396"/>
      <c r="ESG888" s="396"/>
      <c r="ESH888" s="396"/>
      <c r="ESI888" s="396"/>
      <c r="ESJ888" s="396"/>
      <c r="ESK888" s="396"/>
      <c r="ESL888" s="396"/>
      <c r="ESM888" s="396"/>
      <c r="ESN888" s="396"/>
      <c r="ESO888" s="396"/>
      <c r="ESP888" s="396"/>
      <c r="ESQ888" s="396"/>
      <c r="ESR888" s="396"/>
      <c r="ESS888" s="396"/>
      <c r="EST888" s="396"/>
      <c r="ESU888" s="396"/>
      <c r="ESV888" s="396"/>
      <c r="ESW888" s="396"/>
      <c r="ESX888" s="396"/>
      <c r="ESY888" s="396"/>
      <c r="ESZ888" s="396"/>
      <c r="ETA888" s="396"/>
      <c r="ETB888" s="396"/>
      <c r="ETC888" s="396"/>
      <c r="ETD888" s="396"/>
      <c r="ETE888" s="396"/>
      <c r="ETF888" s="396"/>
      <c r="ETG888" s="396"/>
      <c r="ETH888" s="396"/>
      <c r="ETI888" s="396"/>
      <c r="ETJ888" s="396"/>
      <c r="ETK888" s="396"/>
      <c r="ETL888" s="396"/>
      <c r="ETM888" s="396"/>
      <c r="ETN888" s="396"/>
      <c r="ETO888" s="396"/>
      <c r="ETP888" s="396"/>
      <c r="ETQ888" s="396"/>
      <c r="ETR888" s="396"/>
      <c r="ETS888" s="396"/>
      <c r="ETT888" s="396"/>
      <c r="ETU888" s="396"/>
      <c r="ETV888" s="396"/>
      <c r="ETW888" s="396"/>
      <c r="ETX888" s="396"/>
      <c r="ETY888" s="396"/>
      <c r="ETZ888" s="396"/>
      <c r="EUA888" s="396"/>
      <c r="EUB888" s="396"/>
      <c r="EUC888" s="396"/>
      <c r="EUD888" s="396"/>
      <c r="EUE888" s="396"/>
      <c r="EUF888" s="396"/>
      <c r="EUG888" s="396"/>
      <c r="EUH888" s="396"/>
      <c r="EUI888" s="396"/>
      <c r="EUJ888" s="396"/>
      <c r="EUK888" s="396"/>
      <c r="EUL888" s="396"/>
      <c r="EUM888" s="396"/>
      <c r="EUN888" s="396"/>
      <c r="EUO888" s="396"/>
      <c r="EUP888" s="396"/>
      <c r="EUQ888" s="396"/>
      <c r="EUR888" s="396"/>
      <c r="EUS888" s="396"/>
      <c r="EUT888" s="396"/>
      <c r="EUU888" s="396"/>
      <c r="EUV888" s="396"/>
      <c r="EUW888" s="396"/>
      <c r="EUX888" s="396"/>
      <c r="EUY888" s="396"/>
      <c r="EUZ888" s="396"/>
      <c r="EVA888" s="396"/>
      <c r="EVB888" s="396"/>
      <c r="EVC888" s="396"/>
      <c r="EVD888" s="396"/>
      <c r="EVE888" s="396"/>
      <c r="EVF888" s="396"/>
      <c r="EVG888" s="396"/>
      <c r="EVH888" s="396"/>
      <c r="EVI888" s="396"/>
      <c r="EVJ888" s="396"/>
      <c r="EVK888" s="396"/>
      <c r="EVL888" s="396"/>
      <c r="EVM888" s="396"/>
      <c r="EVN888" s="396"/>
      <c r="EVO888" s="396"/>
      <c r="EVP888" s="396"/>
      <c r="EVQ888" s="396"/>
      <c r="EVR888" s="396"/>
      <c r="EVS888" s="396"/>
      <c r="EVT888" s="396"/>
      <c r="EVU888" s="396"/>
      <c r="EVV888" s="396"/>
      <c r="EVW888" s="396"/>
      <c r="EVX888" s="396"/>
      <c r="EVY888" s="396"/>
      <c r="EVZ888" s="396"/>
      <c r="EWA888" s="396"/>
      <c r="EWB888" s="396"/>
      <c r="EWC888" s="396"/>
      <c r="EWD888" s="396"/>
      <c r="EWE888" s="396"/>
      <c r="EWF888" s="396"/>
      <c r="EWG888" s="396"/>
      <c r="EWH888" s="396"/>
      <c r="EWI888" s="396"/>
      <c r="EWJ888" s="396"/>
      <c r="EWK888" s="396"/>
      <c r="EWL888" s="396"/>
      <c r="EWM888" s="396"/>
      <c r="EWN888" s="396"/>
      <c r="EWO888" s="396"/>
      <c r="EWP888" s="396"/>
      <c r="EWQ888" s="396"/>
      <c r="EWR888" s="396"/>
      <c r="EWS888" s="396"/>
      <c r="EWT888" s="396"/>
      <c r="EWU888" s="396"/>
      <c r="EWV888" s="396"/>
      <c r="EWW888" s="396"/>
      <c r="EWX888" s="396"/>
      <c r="EWY888" s="396"/>
      <c r="EWZ888" s="396"/>
      <c r="EXA888" s="396"/>
      <c r="EXB888" s="396"/>
      <c r="EXC888" s="396"/>
      <c r="EXD888" s="396"/>
      <c r="EXE888" s="396"/>
      <c r="EXF888" s="396"/>
      <c r="EXG888" s="396"/>
      <c r="EXH888" s="396"/>
      <c r="EXI888" s="396"/>
      <c r="EXJ888" s="396"/>
      <c r="EXK888" s="396"/>
      <c r="EXL888" s="396"/>
      <c r="EXM888" s="396"/>
      <c r="EXN888" s="396"/>
      <c r="EXO888" s="396"/>
      <c r="EXP888" s="396"/>
      <c r="EXQ888" s="396"/>
      <c r="EXR888" s="396"/>
      <c r="EXS888" s="396"/>
      <c r="EXT888" s="396"/>
      <c r="EXU888" s="396"/>
      <c r="EXV888" s="396"/>
      <c r="EXW888" s="396"/>
      <c r="EXX888" s="396"/>
      <c r="EXY888" s="396"/>
      <c r="EXZ888" s="396"/>
      <c r="EYA888" s="396"/>
      <c r="EYB888" s="396"/>
      <c r="EYC888" s="396"/>
      <c r="EYD888" s="396"/>
      <c r="EYE888" s="396"/>
      <c r="EYF888" s="396"/>
      <c r="EYG888" s="396"/>
      <c r="EYH888" s="396"/>
      <c r="EYI888" s="396"/>
      <c r="EYJ888" s="396"/>
      <c r="EYK888" s="396"/>
      <c r="EYL888" s="396"/>
      <c r="EYM888" s="396"/>
      <c r="EYN888" s="396"/>
      <c r="EYO888" s="396"/>
      <c r="EYP888" s="396"/>
      <c r="EYQ888" s="396"/>
      <c r="EYR888" s="396"/>
      <c r="EYS888" s="396"/>
      <c r="EYT888" s="396"/>
      <c r="EYU888" s="396"/>
      <c r="EYV888" s="396"/>
      <c r="EYW888" s="396"/>
      <c r="EYX888" s="396"/>
      <c r="EYY888" s="396"/>
      <c r="EYZ888" s="396"/>
      <c r="EZA888" s="396"/>
      <c r="EZB888" s="396"/>
      <c r="EZC888" s="396"/>
      <c r="EZD888" s="396"/>
      <c r="EZE888" s="396"/>
      <c r="EZF888" s="396"/>
      <c r="EZG888" s="396"/>
      <c r="EZH888" s="396"/>
      <c r="EZI888" s="396"/>
      <c r="EZJ888" s="396"/>
      <c r="EZK888" s="396"/>
      <c r="EZL888" s="396"/>
      <c r="EZM888" s="396"/>
      <c r="EZN888" s="396"/>
      <c r="EZO888" s="396"/>
      <c r="EZP888" s="396"/>
      <c r="EZQ888" s="396"/>
      <c r="EZR888" s="396"/>
      <c r="EZS888" s="396"/>
      <c r="EZT888" s="396"/>
      <c r="EZU888" s="396"/>
      <c r="EZV888" s="396"/>
      <c r="EZW888" s="396"/>
      <c r="EZX888" s="396"/>
      <c r="EZY888" s="396"/>
      <c r="EZZ888" s="396"/>
      <c r="FAA888" s="396"/>
      <c r="FAB888" s="396"/>
      <c r="FAC888" s="396"/>
      <c r="FAD888" s="396"/>
      <c r="FAE888" s="396"/>
      <c r="FAF888" s="396"/>
      <c r="FAG888" s="396"/>
      <c r="FAH888" s="396"/>
      <c r="FAI888" s="396"/>
      <c r="FAJ888" s="396"/>
      <c r="FAK888" s="396"/>
      <c r="FAL888" s="396"/>
      <c r="FAM888" s="396"/>
      <c r="FAN888" s="396"/>
      <c r="FAO888" s="396"/>
      <c r="FAP888" s="396"/>
      <c r="FAQ888" s="396"/>
      <c r="FAR888" s="396"/>
      <c r="FAS888" s="396"/>
      <c r="FAT888" s="396"/>
      <c r="FAU888" s="396"/>
      <c r="FAV888" s="396"/>
      <c r="FAW888" s="396"/>
      <c r="FAX888" s="396"/>
      <c r="FAY888" s="396"/>
      <c r="FAZ888" s="396"/>
      <c r="FBA888" s="396"/>
      <c r="FBB888" s="396"/>
      <c r="FBC888" s="396"/>
      <c r="FBD888" s="396"/>
      <c r="FBE888" s="396"/>
      <c r="FBF888" s="396"/>
      <c r="FBG888" s="396"/>
      <c r="FBH888" s="396"/>
      <c r="FBI888" s="396"/>
      <c r="FBJ888" s="396"/>
      <c r="FBK888" s="396"/>
      <c r="FBL888" s="396"/>
      <c r="FBM888" s="396"/>
      <c r="FBN888" s="396"/>
      <c r="FBO888" s="396"/>
      <c r="FBP888" s="396"/>
      <c r="FBQ888" s="396"/>
      <c r="FBR888" s="396"/>
      <c r="FBS888" s="396"/>
      <c r="FBT888" s="396"/>
      <c r="FBU888" s="396"/>
      <c r="FBV888" s="396"/>
      <c r="FBW888" s="396"/>
      <c r="FBX888" s="396"/>
      <c r="FBY888" s="396"/>
      <c r="FBZ888" s="396"/>
      <c r="FCA888" s="396"/>
      <c r="FCB888" s="396"/>
      <c r="FCC888" s="396"/>
      <c r="FCD888" s="396"/>
      <c r="FCE888" s="396"/>
      <c r="FCF888" s="396"/>
      <c r="FCG888" s="396"/>
      <c r="FCH888" s="396"/>
      <c r="FCI888" s="396"/>
      <c r="FCJ888" s="396"/>
      <c r="FCK888" s="396"/>
      <c r="FCL888" s="396"/>
      <c r="FCM888" s="396"/>
      <c r="FCN888" s="396"/>
      <c r="FCO888" s="396"/>
      <c r="FCP888" s="396"/>
      <c r="FCQ888" s="396"/>
      <c r="FCR888" s="396"/>
      <c r="FCS888" s="396"/>
      <c r="FCT888" s="396"/>
      <c r="FCU888" s="396"/>
      <c r="FCV888" s="396"/>
      <c r="FCW888" s="396"/>
      <c r="FCX888" s="396"/>
      <c r="FCY888" s="396"/>
      <c r="FCZ888" s="396"/>
      <c r="FDA888" s="396"/>
      <c r="FDB888" s="396"/>
      <c r="FDC888" s="396"/>
      <c r="FDD888" s="396"/>
      <c r="FDE888" s="396"/>
      <c r="FDF888" s="396"/>
      <c r="FDG888" s="396"/>
      <c r="FDH888" s="396"/>
      <c r="FDI888" s="396"/>
      <c r="FDJ888" s="396"/>
      <c r="FDK888" s="396"/>
      <c r="FDL888" s="396"/>
      <c r="FDM888" s="396"/>
      <c r="FDN888" s="396"/>
      <c r="FDO888" s="396"/>
      <c r="FDP888" s="396"/>
      <c r="FDQ888" s="396"/>
      <c r="FDR888" s="396"/>
      <c r="FDS888" s="396"/>
      <c r="FDT888" s="396"/>
      <c r="FDU888" s="396"/>
      <c r="FDV888" s="396"/>
      <c r="FDW888" s="396"/>
      <c r="FDX888" s="396"/>
      <c r="FDY888" s="396"/>
      <c r="FDZ888" s="396"/>
      <c r="FEA888" s="396"/>
      <c r="FEB888" s="396"/>
      <c r="FEC888" s="396"/>
      <c r="FED888" s="396"/>
      <c r="FEE888" s="396"/>
      <c r="FEF888" s="396"/>
      <c r="FEG888" s="396"/>
      <c r="FEH888" s="396"/>
      <c r="FEI888" s="396"/>
      <c r="FEJ888" s="396"/>
      <c r="FEK888" s="396"/>
      <c r="FEL888" s="396"/>
      <c r="FEM888" s="396"/>
      <c r="FEN888" s="396"/>
      <c r="FEO888" s="396"/>
      <c r="FEP888" s="396"/>
      <c r="FEQ888" s="396"/>
      <c r="FER888" s="396"/>
      <c r="FES888" s="396"/>
      <c r="FET888" s="396"/>
      <c r="FEU888" s="396"/>
      <c r="FEV888" s="396"/>
      <c r="FEW888" s="396"/>
      <c r="FEX888" s="396"/>
      <c r="FEY888" s="396"/>
      <c r="FEZ888" s="396"/>
      <c r="FFA888" s="396"/>
      <c r="FFB888" s="396"/>
      <c r="FFC888" s="396"/>
      <c r="FFD888" s="396"/>
      <c r="FFE888" s="396"/>
      <c r="FFF888" s="396"/>
      <c r="FFG888" s="396"/>
      <c r="FFH888" s="396"/>
      <c r="FFI888" s="396"/>
      <c r="FFJ888" s="396"/>
      <c r="FFK888" s="396"/>
      <c r="FFL888" s="396"/>
      <c r="FFM888" s="396"/>
      <c r="FFN888" s="396"/>
      <c r="FFO888" s="396"/>
      <c r="FFP888" s="396"/>
      <c r="FFQ888" s="396"/>
      <c r="FFR888" s="396"/>
      <c r="FFS888" s="396"/>
      <c r="FFT888" s="396"/>
      <c r="FFU888" s="396"/>
      <c r="FFV888" s="396"/>
      <c r="FFW888" s="396"/>
      <c r="FFX888" s="396"/>
      <c r="FFY888" s="396"/>
      <c r="FFZ888" s="396"/>
      <c r="FGA888" s="396"/>
      <c r="FGB888" s="396"/>
      <c r="FGC888" s="396"/>
      <c r="FGD888" s="396"/>
      <c r="FGE888" s="396"/>
      <c r="FGF888" s="396"/>
      <c r="FGG888" s="396"/>
      <c r="FGH888" s="396"/>
      <c r="FGI888" s="396"/>
      <c r="FGJ888" s="396"/>
      <c r="FGK888" s="396"/>
      <c r="FGL888" s="396"/>
      <c r="FGM888" s="396"/>
      <c r="FGN888" s="396"/>
      <c r="FGO888" s="396"/>
      <c r="FGP888" s="396"/>
      <c r="FGQ888" s="396"/>
      <c r="FGR888" s="396"/>
      <c r="FGS888" s="396"/>
      <c r="FGT888" s="396"/>
      <c r="FGU888" s="396"/>
      <c r="FGV888" s="396"/>
      <c r="FGW888" s="396"/>
      <c r="FGX888" s="396"/>
      <c r="FGY888" s="396"/>
      <c r="FGZ888" s="396"/>
      <c r="FHA888" s="396"/>
      <c r="FHB888" s="396"/>
      <c r="FHC888" s="396"/>
      <c r="FHD888" s="396"/>
      <c r="FHE888" s="396"/>
      <c r="FHF888" s="396"/>
      <c r="FHG888" s="396"/>
      <c r="FHH888" s="396"/>
      <c r="FHI888" s="396"/>
      <c r="FHJ888" s="396"/>
      <c r="FHK888" s="396"/>
      <c r="FHL888" s="396"/>
      <c r="FHM888" s="396"/>
      <c r="FHN888" s="396"/>
      <c r="FHO888" s="396"/>
      <c r="FHP888" s="396"/>
      <c r="FHQ888" s="396"/>
      <c r="FHR888" s="396"/>
      <c r="FHS888" s="396"/>
      <c r="FHT888" s="396"/>
      <c r="FHU888" s="396"/>
      <c r="FHV888" s="396"/>
      <c r="FHW888" s="396"/>
      <c r="FHX888" s="396"/>
      <c r="FHY888" s="396"/>
      <c r="FHZ888" s="396"/>
      <c r="FIA888" s="396"/>
      <c r="FIB888" s="396"/>
      <c r="FIC888" s="396"/>
      <c r="FID888" s="396"/>
      <c r="FIE888" s="396"/>
      <c r="FIF888" s="396"/>
      <c r="FIG888" s="396"/>
      <c r="FIH888" s="396"/>
      <c r="FII888" s="396"/>
      <c r="FIJ888" s="396"/>
      <c r="FIK888" s="396"/>
      <c r="FIL888" s="396"/>
      <c r="FIM888" s="396"/>
      <c r="FIN888" s="396"/>
      <c r="FIO888" s="396"/>
      <c r="FIP888" s="396"/>
      <c r="FIQ888" s="396"/>
      <c r="FIR888" s="396"/>
      <c r="FIS888" s="396"/>
      <c r="FIT888" s="396"/>
      <c r="FIU888" s="396"/>
      <c r="FIV888" s="396"/>
      <c r="FIW888" s="396"/>
      <c r="FIX888" s="396"/>
      <c r="FIY888" s="396"/>
      <c r="FIZ888" s="396"/>
      <c r="FJA888" s="396"/>
      <c r="FJB888" s="396"/>
      <c r="FJC888" s="396"/>
      <c r="FJD888" s="396"/>
      <c r="FJE888" s="396"/>
      <c r="FJF888" s="396"/>
      <c r="FJG888" s="396"/>
      <c r="FJH888" s="396"/>
      <c r="FJI888" s="396"/>
      <c r="FJJ888" s="396"/>
      <c r="FJK888" s="396"/>
      <c r="FJL888" s="396"/>
      <c r="FJM888" s="396"/>
      <c r="FJN888" s="396"/>
      <c r="FJO888" s="396"/>
      <c r="FJP888" s="396"/>
      <c r="FJQ888" s="396"/>
      <c r="FJR888" s="396"/>
      <c r="FJS888" s="396"/>
      <c r="FJT888" s="396"/>
      <c r="FJU888" s="396"/>
      <c r="FJV888" s="396"/>
      <c r="FJW888" s="396"/>
      <c r="FJX888" s="396"/>
      <c r="FJY888" s="396"/>
      <c r="FJZ888" s="396"/>
      <c r="FKA888" s="396"/>
      <c r="FKB888" s="396"/>
      <c r="FKC888" s="396"/>
      <c r="FKD888" s="396"/>
      <c r="FKE888" s="396"/>
      <c r="FKF888" s="396"/>
      <c r="FKG888" s="396"/>
      <c r="FKH888" s="396"/>
      <c r="FKI888" s="396"/>
      <c r="FKJ888" s="396"/>
      <c r="FKK888" s="396"/>
      <c r="FKL888" s="396"/>
      <c r="FKM888" s="396"/>
      <c r="FKN888" s="396"/>
      <c r="FKO888" s="396"/>
      <c r="FKP888" s="396"/>
      <c r="FKQ888" s="396"/>
      <c r="FKR888" s="396"/>
      <c r="FKS888" s="396"/>
      <c r="FKT888" s="396"/>
      <c r="FKU888" s="396"/>
      <c r="FKV888" s="396"/>
      <c r="FKW888" s="396"/>
      <c r="FKX888" s="396"/>
      <c r="FKY888" s="396"/>
      <c r="FKZ888" s="396"/>
      <c r="FLA888" s="396"/>
      <c r="FLB888" s="396"/>
      <c r="FLC888" s="396"/>
      <c r="FLD888" s="396"/>
      <c r="FLE888" s="396"/>
      <c r="FLF888" s="396"/>
      <c r="FLG888" s="396"/>
      <c r="FLH888" s="396"/>
      <c r="FLI888" s="396"/>
      <c r="FLJ888" s="396"/>
      <c r="FLK888" s="396"/>
      <c r="FLL888" s="396"/>
      <c r="FLM888" s="396"/>
      <c r="FLN888" s="396"/>
      <c r="FLO888" s="396"/>
      <c r="FLP888" s="396"/>
      <c r="FLQ888" s="396"/>
      <c r="FLR888" s="396"/>
      <c r="FLS888" s="396"/>
      <c r="FLT888" s="396"/>
      <c r="FLU888" s="396"/>
      <c r="FLV888" s="396"/>
      <c r="FLW888" s="396"/>
      <c r="FLX888" s="396"/>
      <c r="FLY888" s="396"/>
      <c r="FLZ888" s="396"/>
      <c r="FMA888" s="396"/>
      <c r="FMB888" s="396"/>
      <c r="FMC888" s="396"/>
      <c r="FMD888" s="396"/>
      <c r="FME888" s="396"/>
      <c r="FMF888" s="396"/>
      <c r="FMG888" s="396"/>
      <c r="FMH888" s="396"/>
      <c r="FMI888" s="396"/>
      <c r="FMJ888" s="396"/>
      <c r="FMK888" s="396"/>
      <c r="FML888" s="396"/>
      <c r="FMM888" s="396"/>
      <c r="FMN888" s="396"/>
      <c r="FMO888" s="396"/>
      <c r="FMP888" s="396"/>
      <c r="FMQ888" s="396"/>
      <c r="FMR888" s="396"/>
      <c r="FMS888" s="396"/>
      <c r="FMT888" s="396"/>
      <c r="FMU888" s="396"/>
      <c r="FMV888" s="396"/>
      <c r="FMW888" s="396"/>
      <c r="FMX888" s="396"/>
      <c r="FMY888" s="396"/>
      <c r="FMZ888" s="396"/>
      <c r="FNA888" s="396"/>
      <c r="FNB888" s="396"/>
      <c r="FNC888" s="396"/>
      <c r="FND888" s="396"/>
      <c r="FNE888" s="396"/>
      <c r="FNF888" s="396"/>
      <c r="FNG888" s="396"/>
      <c r="FNH888" s="396"/>
      <c r="FNI888" s="396"/>
      <c r="FNJ888" s="396"/>
      <c r="FNK888" s="396"/>
      <c r="FNL888" s="396"/>
      <c r="FNM888" s="396"/>
      <c r="FNN888" s="396"/>
      <c r="FNO888" s="396"/>
      <c r="FNP888" s="396"/>
      <c r="FNQ888" s="396"/>
      <c r="FNR888" s="396"/>
      <c r="FNS888" s="396"/>
      <c r="FNT888" s="396"/>
      <c r="FNU888" s="396"/>
      <c r="FNV888" s="396"/>
      <c r="FNW888" s="396"/>
      <c r="FNX888" s="396"/>
      <c r="FNY888" s="396"/>
      <c r="FNZ888" s="396"/>
      <c r="FOA888" s="396"/>
      <c r="FOB888" s="396"/>
      <c r="FOC888" s="396"/>
      <c r="FOD888" s="396"/>
      <c r="FOE888" s="396"/>
      <c r="FOF888" s="396"/>
      <c r="FOG888" s="396"/>
      <c r="FOH888" s="396"/>
      <c r="FOI888" s="396"/>
      <c r="FOJ888" s="396"/>
      <c r="FOK888" s="396"/>
      <c r="FOL888" s="396"/>
      <c r="FOM888" s="396"/>
      <c r="FON888" s="396"/>
      <c r="FOO888" s="396"/>
      <c r="FOP888" s="396"/>
      <c r="FOQ888" s="396"/>
      <c r="FOR888" s="396"/>
      <c r="FOS888" s="396"/>
      <c r="FOT888" s="396"/>
      <c r="FOU888" s="396"/>
      <c r="FOV888" s="396"/>
      <c r="FOW888" s="396"/>
      <c r="FOX888" s="396"/>
      <c r="FOY888" s="396"/>
      <c r="FOZ888" s="396"/>
      <c r="FPA888" s="396"/>
      <c r="FPB888" s="396"/>
      <c r="FPC888" s="396"/>
      <c r="FPD888" s="396"/>
      <c r="FPE888" s="396"/>
      <c r="FPF888" s="396"/>
      <c r="FPG888" s="396"/>
      <c r="FPH888" s="396"/>
      <c r="FPI888" s="396"/>
      <c r="FPJ888" s="396"/>
      <c r="FPK888" s="396"/>
      <c r="FPL888" s="396"/>
      <c r="FPM888" s="396"/>
      <c r="FPN888" s="396"/>
      <c r="FPO888" s="396"/>
      <c r="FPP888" s="396"/>
      <c r="FPQ888" s="396"/>
      <c r="FPR888" s="396"/>
      <c r="FPS888" s="396"/>
      <c r="FPT888" s="396"/>
      <c r="FPU888" s="396"/>
      <c r="FPV888" s="396"/>
      <c r="FPW888" s="396"/>
      <c r="FPX888" s="396"/>
      <c r="FPY888" s="396"/>
      <c r="FPZ888" s="396"/>
      <c r="FQA888" s="396"/>
      <c r="FQB888" s="396"/>
      <c r="FQC888" s="396"/>
      <c r="FQD888" s="396"/>
      <c r="FQE888" s="396"/>
      <c r="FQF888" s="396"/>
      <c r="FQG888" s="396"/>
      <c r="FQH888" s="396"/>
      <c r="FQI888" s="396"/>
      <c r="FQJ888" s="396"/>
      <c r="FQK888" s="396"/>
      <c r="FQL888" s="396"/>
      <c r="FQM888" s="396"/>
      <c r="FQN888" s="396"/>
      <c r="FQO888" s="396"/>
      <c r="FQP888" s="396"/>
      <c r="FQQ888" s="396"/>
      <c r="FQR888" s="396"/>
      <c r="FQS888" s="396"/>
      <c r="FQT888" s="396"/>
      <c r="FQU888" s="396"/>
      <c r="FQV888" s="396"/>
      <c r="FQW888" s="396"/>
      <c r="FQX888" s="396"/>
      <c r="FQY888" s="396"/>
      <c r="FQZ888" s="396"/>
      <c r="FRA888" s="396"/>
      <c r="FRB888" s="396"/>
      <c r="FRC888" s="396"/>
      <c r="FRD888" s="396"/>
      <c r="FRE888" s="396"/>
      <c r="FRF888" s="396"/>
      <c r="FRG888" s="396"/>
      <c r="FRH888" s="396"/>
      <c r="FRI888" s="396"/>
      <c r="FRJ888" s="396"/>
      <c r="FRK888" s="396"/>
      <c r="FRL888" s="396"/>
      <c r="FRM888" s="396"/>
      <c r="FRN888" s="396"/>
      <c r="FRO888" s="396"/>
      <c r="FRP888" s="396"/>
      <c r="FRQ888" s="396"/>
      <c r="FRR888" s="396"/>
      <c r="FRS888" s="396"/>
      <c r="FRT888" s="396"/>
      <c r="FRU888" s="396"/>
      <c r="FRV888" s="396"/>
      <c r="FRW888" s="396"/>
      <c r="FRX888" s="396"/>
      <c r="FRY888" s="396"/>
      <c r="FRZ888" s="396"/>
      <c r="FSA888" s="396"/>
      <c r="FSB888" s="396"/>
      <c r="FSC888" s="396"/>
      <c r="FSD888" s="396"/>
      <c r="FSE888" s="396"/>
      <c r="FSF888" s="396"/>
      <c r="FSG888" s="396"/>
      <c r="FSH888" s="396"/>
      <c r="FSI888" s="396"/>
      <c r="FSJ888" s="396"/>
      <c r="FSK888" s="396"/>
      <c r="FSL888" s="396"/>
      <c r="FSM888" s="396"/>
      <c r="FSN888" s="396"/>
      <c r="FSO888" s="396"/>
      <c r="FSP888" s="396"/>
      <c r="FSQ888" s="396"/>
      <c r="FSR888" s="396"/>
      <c r="FSS888" s="396"/>
      <c r="FST888" s="396"/>
      <c r="FSU888" s="396"/>
      <c r="FSV888" s="396"/>
      <c r="FSW888" s="396"/>
      <c r="FSX888" s="396"/>
      <c r="FSY888" s="396"/>
      <c r="FSZ888" s="396"/>
      <c r="FTA888" s="396"/>
      <c r="FTB888" s="396"/>
      <c r="FTC888" s="396"/>
      <c r="FTD888" s="396"/>
      <c r="FTE888" s="396"/>
      <c r="FTF888" s="396"/>
      <c r="FTG888" s="396"/>
      <c r="FTH888" s="396"/>
      <c r="FTI888" s="396"/>
      <c r="FTJ888" s="396"/>
      <c r="FTK888" s="396"/>
      <c r="FTL888" s="396"/>
      <c r="FTM888" s="396"/>
      <c r="FTN888" s="396"/>
      <c r="FTO888" s="396"/>
      <c r="FTP888" s="396"/>
      <c r="FTQ888" s="396"/>
      <c r="FTR888" s="396"/>
      <c r="FTS888" s="396"/>
      <c r="FTT888" s="396"/>
      <c r="FTU888" s="396"/>
      <c r="FTV888" s="396"/>
      <c r="FTW888" s="396"/>
      <c r="FTX888" s="396"/>
      <c r="FTY888" s="396"/>
      <c r="FTZ888" s="396"/>
      <c r="FUA888" s="396"/>
      <c r="FUB888" s="396"/>
      <c r="FUC888" s="396"/>
      <c r="FUD888" s="396"/>
      <c r="FUE888" s="396"/>
      <c r="FUF888" s="396"/>
      <c r="FUG888" s="396"/>
      <c r="FUH888" s="396"/>
      <c r="FUI888" s="396"/>
      <c r="FUJ888" s="396"/>
      <c r="FUK888" s="396"/>
      <c r="FUL888" s="396"/>
      <c r="FUM888" s="396"/>
      <c r="FUN888" s="396"/>
      <c r="FUO888" s="396"/>
      <c r="FUP888" s="396"/>
      <c r="FUQ888" s="396"/>
      <c r="FUR888" s="396"/>
      <c r="FUS888" s="396"/>
      <c r="FUT888" s="396"/>
      <c r="FUU888" s="396"/>
      <c r="FUV888" s="396"/>
      <c r="FUW888" s="396"/>
      <c r="FUX888" s="396"/>
      <c r="FUY888" s="396"/>
      <c r="FUZ888" s="396"/>
      <c r="FVA888" s="396"/>
      <c r="FVB888" s="396"/>
      <c r="FVC888" s="396"/>
      <c r="FVD888" s="396"/>
      <c r="FVE888" s="396"/>
      <c r="FVF888" s="396"/>
      <c r="FVG888" s="396"/>
      <c r="FVH888" s="396"/>
      <c r="FVI888" s="396"/>
      <c r="FVJ888" s="396"/>
      <c r="FVK888" s="396"/>
      <c r="FVL888" s="396"/>
      <c r="FVM888" s="396"/>
      <c r="FVN888" s="396"/>
      <c r="FVO888" s="396"/>
      <c r="FVP888" s="396"/>
      <c r="FVQ888" s="396"/>
      <c r="FVR888" s="396"/>
      <c r="FVS888" s="396"/>
      <c r="FVT888" s="396"/>
      <c r="FVU888" s="396"/>
      <c r="FVV888" s="396"/>
      <c r="FVW888" s="396"/>
      <c r="FVX888" s="396"/>
      <c r="FVY888" s="396"/>
      <c r="FVZ888" s="396"/>
      <c r="FWA888" s="396"/>
      <c r="FWB888" s="396"/>
      <c r="FWC888" s="396"/>
      <c r="FWD888" s="396"/>
      <c r="FWE888" s="396"/>
      <c r="FWF888" s="396"/>
      <c r="FWG888" s="396"/>
      <c r="FWH888" s="396"/>
      <c r="FWI888" s="396"/>
      <c r="FWJ888" s="396"/>
      <c r="FWK888" s="396"/>
      <c r="FWL888" s="396"/>
      <c r="FWM888" s="396"/>
      <c r="FWN888" s="396"/>
      <c r="FWO888" s="396"/>
      <c r="FWP888" s="396"/>
      <c r="FWQ888" s="396"/>
      <c r="FWR888" s="396"/>
      <c r="FWS888" s="396"/>
      <c r="FWT888" s="396"/>
      <c r="FWU888" s="396"/>
      <c r="FWV888" s="396"/>
      <c r="FWW888" s="396"/>
      <c r="FWX888" s="396"/>
      <c r="FWY888" s="396"/>
      <c r="FWZ888" s="396"/>
      <c r="FXA888" s="396"/>
      <c r="FXB888" s="396"/>
      <c r="FXC888" s="396"/>
      <c r="FXD888" s="396"/>
      <c r="FXE888" s="396"/>
      <c r="FXF888" s="396"/>
      <c r="FXG888" s="396"/>
      <c r="FXH888" s="396"/>
      <c r="FXI888" s="396"/>
      <c r="FXJ888" s="396"/>
      <c r="FXK888" s="396"/>
      <c r="FXL888" s="396"/>
      <c r="FXM888" s="396"/>
      <c r="FXN888" s="396"/>
      <c r="FXO888" s="396"/>
      <c r="FXP888" s="396"/>
      <c r="FXQ888" s="396"/>
      <c r="FXR888" s="396"/>
      <c r="FXS888" s="396"/>
      <c r="FXT888" s="396"/>
      <c r="FXU888" s="396"/>
      <c r="FXV888" s="396"/>
      <c r="FXW888" s="396"/>
      <c r="FXX888" s="396"/>
      <c r="FXY888" s="396"/>
      <c r="FXZ888" s="396"/>
      <c r="FYA888" s="396"/>
      <c r="FYB888" s="396"/>
      <c r="FYC888" s="396"/>
      <c r="FYD888" s="396"/>
      <c r="FYE888" s="396"/>
      <c r="FYF888" s="396"/>
      <c r="FYG888" s="396"/>
      <c r="FYH888" s="396"/>
      <c r="FYI888" s="396"/>
      <c r="FYJ888" s="396"/>
      <c r="FYK888" s="396"/>
      <c r="FYL888" s="396"/>
      <c r="FYM888" s="396"/>
      <c r="FYN888" s="396"/>
      <c r="FYO888" s="396"/>
      <c r="FYP888" s="396"/>
      <c r="FYQ888" s="396"/>
      <c r="FYR888" s="396"/>
      <c r="FYS888" s="396"/>
      <c r="FYT888" s="396"/>
      <c r="FYU888" s="396"/>
      <c r="FYV888" s="396"/>
      <c r="FYW888" s="396"/>
      <c r="FYX888" s="396"/>
      <c r="FYY888" s="396"/>
      <c r="FYZ888" s="396"/>
      <c r="FZA888" s="396"/>
      <c r="FZB888" s="396"/>
      <c r="FZC888" s="396"/>
      <c r="FZD888" s="396"/>
      <c r="FZE888" s="396"/>
      <c r="FZF888" s="396"/>
      <c r="FZG888" s="396"/>
      <c r="FZH888" s="396"/>
      <c r="FZI888" s="396"/>
      <c r="FZJ888" s="396"/>
      <c r="FZK888" s="396"/>
      <c r="FZL888" s="396"/>
      <c r="FZM888" s="396"/>
      <c r="FZN888" s="396"/>
      <c r="FZO888" s="396"/>
      <c r="FZP888" s="396"/>
      <c r="FZQ888" s="396"/>
      <c r="FZR888" s="396"/>
      <c r="FZS888" s="396"/>
      <c r="FZT888" s="396"/>
      <c r="FZU888" s="396"/>
      <c r="FZV888" s="396"/>
      <c r="FZW888" s="396"/>
      <c r="FZX888" s="396"/>
      <c r="FZY888" s="396"/>
      <c r="FZZ888" s="396"/>
      <c r="GAA888" s="396"/>
      <c r="GAB888" s="396"/>
      <c r="GAC888" s="396"/>
      <c r="GAD888" s="396"/>
      <c r="GAE888" s="396"/>
      <c r="GAF888" s="396"/>
      <c r="GAG888" s="396"/>
      <c r="GAH888" s="396"/>
      <c r="GAI888" s="396"/>
      <c r="GAJ888" s="396"/>
      <c r="GAK888" s="396"/>
      <c r="GAL888" s="396"/>
      <c r="GAM888" s="396"/>
      <c r="GAN888" s="396"/>
      <c r="GAO888" s="396"/>
      <c r="GAP888" s="396"/>
      <c r="GAQ888" s="396"/>
      <c r="GAR888" s="396"/>
      <c r="GAS888" s="396"/>
      <c r="GAT888" s="396"/>
      <c r="GAU888" s="396"/>
      <c r="GAV888" s="396"/>
      <c r="GAW888" s="396"/>
      <c r="GAX888" s="396"/>
      <c r="GAY888" s="396"/>
      <c r="GAZ888" s="396"/>
      <c r="GBA888" s="396"/>
      <c r="GBB888" s="396"/>
      <c r="GBC888" s="396"/>
      <c r="GBD888" s="396"/>
      <c r="GBE888" s="396"/>
      <c r="GBF888" s="396"/>
      <c r="GBG888" s="396"/>
      <c r="GBH888" s="396"/>
      <c r="GBI888" s="396"/>
      <c r="GBJ888" s="396"/>
      <c r="GBK888" s="396"/>
      <c r="GBL888" s="396"/>
      <c r="GBM888" s="396"/>
      <c r="GBN888" s="396"/>
      <c r="GBO888" s="396"/>
      <c r="GBP888" s="396"/>
      <c r="GBQ888" s="396"/>
      <c r="GBR888" s="396"/>
      <c r="GBS888" s="396"/>
      <c r="GBT888" s="396"/>
      <c r="GBU888" s="396"/>
      <c r="GBV888" s="396"/>
      <c r="GBW888" s="396"/>
      <c r="GBX888" s="396"/>
      <c r="GBY888" s="396"/>
      <c r="GBZ888" s="396"/>
      <c r="GCA888" s="396"/>
      <c r="GCB888" s="396"/>
      <c r="GCC888" s="396"/>
      <c r="GCD888" s="396"/>
      <c r="GCE888" s="396"/>
      <c r="GCF888" s="396"/>
      <c r="GCG888" s="396"/>
      <c r="GCH888" s="396"/>
      <c r="GCI888" s="396"/>
      <c r="GCJ888" s="396"/>
      <c r="GCK888" s="396"/>
      <c r="GCL888" s="396"/>
      <c r="GCM888" s="396"/>
      <c r="GCN888" s="396"/>
      <c r="GCO888" s="396"/>
      <c r="GCP888" s="396"/>
      <c r="GCQ888" s="396"/>
      <c r="GCR888" s="396"/>
      <c r="GCS888" s="396"/>
      <c r="GCT888" s="396"/>
      <c r="GCU888" s="396"/>
      <c r="GCV888" s="396"/>
      <c r="GCW888" s="396"/>
      <c r="GCX888" s="396"/>
      <c r="GCY888" s="396"/>
      <c r="GCZ888" s="396"/>
      <c r="GDA888" s="396"/>
      <c r="GDB888" s="396"/>
      <c r="GDC888" s="396"/>
      <c r="GDD888" s="396"/>
      <c r="GDE888" s="396"/>
      <c r="GDF888" s="396"/>
      <c r="GDG888" s="396"/>
      <c r="GDH888" s="396"/>
      <c r="GDI888" s="396"/>
      <c r="GDJ888" s="396"/>
      <c r="GDK888" s="396"/>
      <c r="GDL888" s="396"/>
      <c r="GDM888" s="396"/>
      <c r="GDN888" s="396"/>
      <c r="GDO888" s="396"/>
      <c r="GDP888" s="396"/>
      <c r="GDQ888" s="396"/>
      <c r="GDR888" s="396"/>
      <c r="GDS888" s="396"/>
      <c r="GDT888" s="396"/>
      <c r="GDU888" s="396"/>
      <c r="GDV888" s="396"/>
      <c r="GDW888" s="396"/>
      <c r="GDX888" s="396"/>
      <c r="GDY888" s="396"/>
      <c r="GDZ888" s="396"/>
      <c r="GEA888" s="396"/>
      <c r="GEB888" s="396"/>
      <c r="GEC888" s="396"/>
      <c r="GED888" s="396"/>
      <c r="GEE888" s="396"/>
      <c r="GEF888" s="396"/>
      <c r="GEG888" s="396"/>
      <c r="GEH888" s="396"/>
      <c r="GEI888" s="396"/>
      <c r="GEJ888" s="396"/>
      <c r="GEK888" s="396"/>
      <c r="GEL888" s="396"/>
      <c r="GEM888" s="396"/>
      <c r="GEN888" s="396"/>
      <c r="GEO888" s="396"/>
      <c r="GEP888" s="396"/>
      <c r="GEQ888" s="396"/>
      <c r="GER888" s="396"/>
      <c r="GES888" s="396"/>
      <c r="GET888" s="396"/>
      <c r="GEU888" s="396"/>
      <c r="GEV888" s="396"/>
      <c r="GEW888" s="396"/>
      <c r="GEX888" s="396"/>
      <c r="GEY888" s="396"/>
      <c r="GEZ888" s="396"/>
      <c r="GFA888" s="396"/>
      <c r="GFB888" s="396"/>
      <c r="GFC888" s="396"/>
      <c r="GFD888" s="396"/>
      <c r="GFE888" s="396"/>
      <c r="GFF888" s="396"/>
      <c r="GFG888" s="396"/>
      <c r="GFH888" s="396"/>
      <c r="GFI888" s="396"/>
      <c r="GFJ888" s="396"/>
      <c r="GFK888" s="396"/>
      <c r="GFL888" s="396"/>
      <c r="GFM888" s="396"/>
      <c r="GFN888" s="396"/>
      <c r="GFO888" s="396"/>
      <c r="GFP888" s="396"/>
      <c r="GFQ888" s="396"/>
      <c r="GFR888" s="396"/>
      <c r="GFS888" s="396"/>
      <c r="GFT888" s="396"/>
      <c r="GFU888" s="396"/>
      <c r="GFV888" s="396"/>
      <c r="GFW888" s="396"/>
      <c r="GFX888" s="396"/>
      <c r="GFY888" s="396"/>
      <c r="GFZ888" s="396"/>
      <c r="GGA888" s="396"/>
      <c r="GGB888" s="396"/>
      <c r="GGC888" s="396"/>
      <c r="GGD888" s="396"/>
      <c r="GGE888" s="396"/>
      <c r="GGF888" s="396"/>
      <c r="GGG888" s="396"/>
      <c r="GGH888" s="396"/>
      <c r="GGI888" s="396"/>
      <c r="GGJ888" s="396"/>
      <c r="GGK888" s="396"/>
      <c r="GGL888" s="396"/>
      <c r="GGM888" s="396"/>
      <c r="GGN888" s="396"/>
      <c r="GGO888" s="396"/>
      <c r="GGP888" s="396"/>
      <c r="GGQ888" s="396"/>
      <c r="GGR888" s="396"/>
      <c r="GGS888" s="396"/>
      <c r="GGT888" s="396"/>
      <c r="GGU888" s="396"/>
      <c r="GGV888" s="396"/>
      <c r="GGW888" s="396"/>
      <c r="GGX888" s="396"/>
      <c r="GGY888" s="396"/>
      <c r="GGZ888" s="396"/>
      <c r="GHA888" s="396"/>
      <c r="GHB888" s="396"/>
      <c r="GHC888" s="396"/>
      <c r="GHD888" s="396"/>
      <c r="GHE888" s="396"/>
      <c r="GHF888" s="396"/>
      <c r="GHG888" s="396"/>
      <c r="GHH888" s="396"/>
      <c r="GHI888" s="396"/>
      <c r="GHJ888" s="396"/>
      <c r="GHK888" s="396"/>
      <c r="GHL888" s="396"/>
      <c r="GHM888" s="396"/>
      <c r="GHN888" s="396"/>
      <c r="GHO888" s="396"/>
      <c r="GHP888" s="396"/>
      <c r="GHQ888" s="396"/>
      <c r="GHR888" s="396"/>
      <c r="GHS888" s="396"/>
      <c r="GHT888" s="396"/>
      <c r="GHU888" s="396"/>
      <c r="GHV888" s="396"/>
      <c r="GHW888" s="396"/>
      <c r="GHX888" s="396"/>
      <c r="GHY888" s="396"/>
      <c r="GHZ888" s="396"/>
      <c r="GIA888" s="396"/>
      <c r="GIB888" s="396"/>
      <c r="GIC888" s="396"/>
      <c r="GID888" s="396"/>
      <c r="GIE888" s="396"/>
      <c r="GIF888" s="396"/>
      <c r="GIG888" s="396"/>
      <c r="GIH888" s="396"/>
      <c r="GII888" s="396"/>
      <c r="GIJ888" s="396"/>
      <c r="GIK888" s="396"/>
      <c r="GIL888" s="396"/>
      <c r="GIM888" s="396"/>
      <c r="GIN888" s="396"/>
      <c r="GIO888" s="396"/>
      <c r="GIP888" s="396"/>
      <c r="GIQ888" s="396"/>
      <c r="GIR888" s="396"/>
      <c r="GIS888" s="396"/>
      <c r="GIT888" s="396"/>
      <c r="GIU888" s="396"/>
      <c r="GIV888" s="396"/>
      <c r="GIW888" s="396"/>
      <c r="GIX888" s="396"/>
      <c r="GIY888" s="396"/>
      <c r="GIZ888" s="396"/>
      <c r="GJA888" s="396"/>
      <c r="GJB888" s="396"/>
      <c r="GJC888" s="396"/>
      <c r="GJD888" s="396"/>
      <c r="GJE888" s="396"/>
      <c r="GJF888" s="396"/>
      <c r="GJG888" s="396"/>
      <c r="GJH888" s="396"/>
      <c r="GJI888" s="396"/>
      <c r="GJJ888" s="396"/>
      <c r="GJK888" s="396"/>
      <c r="GJL888" s="396"/>
      <c r="GJM888" s="396"/>
      <c r="GJN888" s="396"/>
      <c r="GJO888" s="396"/>
      <c r="GJP888" s="396"/>
      <c r="GJQ888" s="396"/>
      <c r="GJR888" s="396"/>
      <c r="GJS888" s="396"/>
      <c r="GJT888" s="396"/>
      <c r="GJU888" s="396"/>
      <c r="GJV888" s="396"/>
      <c r="GJW888" s="396"/>
      <c r="GJX888" s="396"/>
      <c r="GJY888" s="396"/>
      <c r="GJZ888" s="396"/>
      <c r="GKA888" s="396"/>
      <c r="GKB888" s="396"/>
      <c r="GKC888" s="396"/>
      <c r="GKD888" s="396"/>
      <c r="GKE888" s="396"/>
      <c r="GKF888" s="396"/>
      <c r="GKG888" s="396"/>
      <c r="GKH888" s="396"/>
      <c r="GKI888" s="396"/>
      <c r="GKJ888" s="396"/>
      <c r="GKK888" s="396"/>
      <c r="GKL888" s="396"/>
      <c r="GKM888" s="396"/>
      <c r="GKN888" s="396"/>
      <c r="GKO888" s="396"/>
      <c r="GKP888" s="396"/>
      <c r="GKQ888" s="396"/>
      <c r="GKR888" s="396"/>
      <c r="GKS888" s="396"/>
      <c r="GKT888" s="396"/>
      <c r="GKU888" s="396"/>
      <c r="GKV888" s="396"/>
      <c r="GKW888" s="396"/>
      <c r="GKX888" s="396"/>
      <c r="GKY888" s="396"/>
      <c r="GKZ888" s="396"/>
      <c r="GLA888" s="396"/>
      <c r="GLB888" s="396"/>
      <c r="GLC888" s="396"/>
      <c r="GLD888" s="396"/>
      <c r="GLE888" s="396"/>
      <c r="GLF888" s="396"/>
      <c r="GLG888" s="396"/>
      <c r="GLH888" s="396"/>
      <c r="GLI888" s="396"/>
      <c r="GLJ888" s="396"/>
      <c r="GLK888" s="396"/>
      <c r="GLL888" s="396"/>
      <c r="GLM888" s="396"/>
      <c r="GLN888" s="396"/>
      <c r="GLO888" s="396"/>
      <c r="GLP888" s="396"/>
      <c r="GLQ888" s="396"/>
      <c r="GLR888" s="396"/>
      <c r="GLS888" s="396"/>
      <c r="GLT888" s="396"/>
      <c r="GLU888" s="396"/>
      <c r="GLV888" s="396"/>
      <c r="GLW888" s="396"/>
      <c r="GLX888" s="396"/>
      <c r="GLY888" s="396"/>
      <c r="GLZ888" s="396"/>
      <c r="GMA888" s="396"/>
      <c r="GMB888" s="396"/>
      <c r="GMC888" s="396"/>
      <c r="GMD888" s="396"/>
      <c r="GME888" s="396"/>
      <c r="GMF888" s="396"/>
      <c r="GMG888" s="396"/>
      <c r="GMH888" s="396"/>
      <c r="GMI888" s="396"/>
      <c r="GMJ888" s="396"/>
      <c r="GMK888" s="396"/>
      <c r="GML888" s="396"/>
      <c r="GMM888" s="396"/>
      <c r="GMN888" s="396"/>
      <c r="GMO888" s="396"/>
      <c r="GMP888" s="396"/>
      <c r="GMQ888" s="396"/>
      <c r="GMR888" s="396"/>
      <c r="GMS888" s="396"/>
      <c r="GMT888" s="396"/>
      <c r="GMU888" s="396"/>
      <c r="GMV888" s="396"/>
      <c r="GMW888" s="396"/>
      <c r="GMX888" s="396"/>
      <c r="GMY888" s="396"/>
      <c r="GMZ888" s="396"/>
      <c r="GNA888" s="396"/>
      <c r="GNB888" s="396"/>
      <c r="GNC888" s="396"/>
      <c r="GND888" s="396"/>
      <c r="GNE888" s="396"/>
      <c r="GNF888" s="396"/>
      <c r="GNG888" s="396"/>
      <c r="GNH888" s="396"/>
      <c r="GNI888" s="396"/>
      <c r="GNJ888" s="396"/>
      <c r="GNK888" s="396"/>
      <c r="GNL888" s="396"/>
      <c r="GNM888" s="396"/>
      <c r="GNN888" s="396"/>
      <c r="GNO888" s="396"/>
      <c r="GNP888" s="396"/>
      <c r="GNQ888" s="396"/>
      <c r="GNR888" s="396"/>
      <c r="GNS888" s="396"/>
      <c r="GNT888" s="396"/>
      <c r="GNU888" s="396"/>
      <c r="GNV888" s="396"/>
      <c r="GNW888" s="396"/>
      <c r="GNX888" s="396"/>
      <c r="GNY888" s="396"/>
      <c r="GNZ888" s="396"/>
      <c r="GOA888" s="396"/>
      <c r="GOB888" s="396"/>
      <c r="GOC888" s="396"/>
      <c r="GOD888" s="396"/>
      <c r="GOE888" s="396"/>
      <c r="GOF888" s="396"/>
      <c r="GOG888" s="396"/>
      <c r="GOH888" s="396"/>
      <c r="GOI888" s="396"/>
      <c r="GOJ888" s="396"/>
      <c r="GOK888" s="396"/>
      <c r="GOL888" s="396"/>
      <c r="GOM888" s="396"/>
      <c r="GON888" s="396"/>
      <c r="GOO888" s="396"/>
      <c r="GOP888" s="396"/>
      <c r="GOQ888" s="396"/>
      <c r="GOR888" s="396"/>
      <c r="GOS888" s="396"/>
      <c r="GOT888" s="396"/>
      <c r="GOU888" s="396"/>
      <c r="GOV888" s="396"/>
      <c r="GOW888" s="396"/>
      <c r="GOX888" s="396"/>
      <c r="GOY888" s="396"/>
      <c r="GOZ888" s="396"/>
      <c r="GPA888" s="396"/>
      <c r="GPB888" s="396"/>
      <c r="GPC888" s="396"/>
      <c r="GPD888" s="396"/>
      <c r="GPE888" s="396"/>
      <c r="GPF888" s="396"/>
      <c r="GPG888" s="396"/>
      <c r="GPH888" s="396"/>
      <c r="GPI888" s="396"/>
      <c r="GPJ888" s="396"/>
      <c r="GPK888" s="396"/>
      <c r="GPL888" s="396"/>
      <c r="GPM888" s="396"/>
      <c r="GPN888" s="396"/>
      <c r="GPO888" s="396"/>
      <c r="GPP888" s="396"/>
      <c r="GPQ888" s="396"/>
      <c r="GPR888" s="396"/>
      <c r="GPS888" s="396"/>
      <c r="GPT888" s="396"/>
      <c r="GPU888" s="396"/>
      <c r="GPV888" s="396"/>
      <c r="GPW888" s="396"/>
      <c r="GPX888" s="396"/>
      <c r="GPY888" s="396"/>
      <c r="GPZ888" s="396"/>
      <c r="GQA888" s="396"/>
      <c r="GQB888" s="396"/>
      <c r="GQC888" s="396"/>
      <c r="GQD888" s="396"/>
      <c r="GQE888" s="396"/>
      <c r="GQF888" s="396"/>
      <c r="GQG888" s="396"/>
      <c r="GQH888" s="396"/>
      <c r="GQI888" s="396"/>
      <c r="GQJ888" s="396"/>
      <c r="GQK888" s="396"/>
      <c r="GQL888" s="396"/>
      <c r="GQM888" s="396"/>
      <c r="GQN888" s="396"/>
      <c r="GQO888" s="396"/>
      <c r="GQP888" s="396"/>
      <c r="GQQ888" s="396"/>
      <c r="GQR888" s="396"/>
      <c r="GQS888" s="396"/>
      <c r="GQT888" s="396"/>
      <c r="GQU888" s="396"/>
      <c r="GQV888" s="396"/>
      <c r="GQW888" s="396"/>
      <c r="GQX888" s="396"/>
      <c r="GQY888" s="396"/>
      <c r="GQZ888" s="396"/>
      <c r="GRA888" s="396"/>
      <c r="GRB888" s="396"/>
      <c r="GRC888" s="396"/>
      <c r="GRD888" s="396"/>
      <c r="GRE888" s="396"/>
      <c r="GRF888" s="396"/>
      <c r="GRG888" s="396"/>
      <c r="GRH888" s="396"/>
      <c r="GRI888" s="396"/>
      <c r="GRJ888" s="396"/>
      <c r="GRK888" s="396"/>
      <c r="GRL888" s="396"/>
      <c r="GRM888" s="396"/>
      <c r="GRN888" s="396"/>
      <c r="GRO888" s="396"/>
      <c r="GRP888" s="396"/>
      <c r="GRQ888" s="396"/>
      <c r="GRR888" s="396"/>
      <c r="GRS888" s="396"/>
      <c r="GRT888" s="396"/>
      <c r="GRU888" s="396"/>
      <c r="GRV888" s="396"/>
      <c r="GRW888" s="396"/>
      <c r="GRX888" s="396"/>
      <c r="GRY888" s="396"/>
      <c r="GRZ888" s="396"/>
      <c r="GSA888" s="396"/>
      <c r="GSB888" s="396"/>
      <c r="GSC888" s="396"/>
      <c r="GSD888" s="396"/>
      <c r="GSE888" s="396"/>
      <c r="GSF888" s="396"/>
      <c r="GSG888" s="396"/>
      <c r="GSH888" s="396"/>
      <c r="GSI888" s="396"/>
      <c r="GSJ888" s="396"/>
      <c r="GSK888" s="396"/>
      <c r="GSL888" s="396"/>
      <c r="GSM888" s="396"/>
      <c r="GSN888" s="396"/>
      <c r="GSO888" s="396"/>
      <c r="GSP888" s="396"/>
      <c r="GSQ888" s="396"/>
      <c r="GSR888" s="396"/>
      <c r="GSS888" s="396"/>
      <c r="GST888" s="396"/>
      <c r="GSU888" s="396"/>
      <c r="GSV888" s="396"/>
      <c r="GSW888" s="396"/>
      <c r="GSX888" s="396"/>
      <c r="GSY888" s="396"/>
      <c r="GSZ888" s="396"/>
      <c r="GTA888" s="396"/>
      <c r="GTB888" s="396"/>
      <c r="GTC888" s="396"/>
      <c r="GTD888" s="396"/>
      <c r="GTE888" s="396"/>
      <c r="GTF888" s="396"/>
      <c r="GTG888" s="396"/>
      <c r="GTH888" s="396"/>
      <c r="GTI888" s="396"/>
      <c r="GTJ888" s="396"/>
      <c r="GTK888" s="396"/>
      <c r="GTL888" s="396"/>
      <c r="GTM888" s="396"/>
      <c r="GTN888" s="396"/>
      <c r="GTO888" s="396"/>
      <c r="GTP888" s="396"/>
      <c r="GTQ888" s="396"/>
      <c r="GTR888" s="396"/>
      <c r="GTS888" s="396"/>
      <c r="GTT888" s="396"/>
      <c r="GTU888" s="396"/>
      <c r="GTV888" s="396"/>
      <c r="GTW888" s="396"/>
      <c r="GTX888" s="396"/>
      <c r="GTY888" s="396"/>
      <c r="GTZ888" s="396"/>
      <c r="GUA888" s="396"/>
      <c r="GUB888" s="396"/>
      <c r="GUC888" s="396"/>
      <c r="GUD888" s="396"/>
      <c r="GUE888" s="396"/>
      <c r="GUF888" s="396"/>
      <c r="GUG888" s="396"/>
      <c r="GUH888" s="396"/>
      <c r="GUI888" s="396"/>
      <c r="GUJ888" s="396"/>
      <c r="GUK888" s="396"/>
      <c r="GUL888" s="396"/>
      <c r="GUM888" s="396"/>
      <c r="GUN888" s="396"/>
      <c r="GUO888" s="396"/>
      <c r="GUP888" s="396"/>
      <c r="GUQ888" s="396"/>
      <c r="GUR888" s="396"/>
      <c r="GUS888" s="396"/>
      <c r="GUT888" s="396"/>
      <c r="GUU888" s="396"/>
      <c r="GUV888" s="396"/>
      <c r="GUW888" s="396"/>
      <c r="GUX888" s="396"/>
      <c r="GUY888" s="396"/>
      <c r="GUZ888" s="396"/>
      <c r="GVA888" s="396"/>
      <c r="GVB888" s="396"/>
      <c r="GVC888" s="396"/>
      <c r="GVD888" s="396"/>
      <c r="GVE888" s="396"/>
      <c r="GVF888" s="396"/>
      <c r="GVG888" s="396"/>
      <c r="GVH888" s="396"/>
      <c r="GVI888" s="396"/>
      <c r="GVJ888" s="396"/>
      <c r="GVK888" s="396"/>
      <c r="GVL888" s="396"/>
      <c r="GVM888" s="396"/>
      <c r="GVN888" s="396"/>
      <c r="GVO888" s="396"/>
      <c r="GVP888" s="396"/>
      <c r="GVQ888" s="396"/>
      <c r="GVR888" s="396"/>
      <c r="GVS888" s="396"/>
      <c r="GVT888" s="396"/>
      <c r="GVU888" s="396"/>
      <c r="GVV888" s="396"/>
      <c r="GVW888" s="396"/>
      <c r="GVX888" s="396"/>
      <c r="GVY888" s="396"/>
      <c r="GVZ888" s="396"/>
      <c r="GWA888" s="396"/>
      <c r="GWB888" s="396"/>
      <c r="GWC888" s="396"/>
      <c r="GWD888" s="396"/>
      <c r="GWE888" s="396"/>
      <c r="GWF888" s="396"/>
      <c r="GWG888" s="396"/>
      <c r="GWH888" s="396"/>
      <c r="GWI888" s="396"/>
      <c r="GWJ888" s="396"/>
      <c r="GWK888" s="396"/>
      <c r="GWL888" s="396"/>
      <c r="GWM888" s="396"/>
      <c r="GWN888" s="396"/>
      <c r="GWO888" s="396"/>
      <c r="GWP888" s="396"/>
      <c r="GWQ888" s="396"/>
      <c r="GWR888" s="396"/>
      <c r="GWS888" s="396"/>
      <c r="GWT888" s="396"/>
      <c r="GWU888" s="396"/>
      <c r="GWV888" s="396"/>
      <c r="GWW888" s="396"/>
      <c r="GWX888" s="396"/>
      <c r="GWY888" s="396"/>
      <c r="GWZ888" s="396"/>
      <c r="GXA888" s="396"/>
      <c r="GXB888" s="396"/>
      <c r="GXC888" s="396"/>
      <c r="GXD888" s="396"/>
      <c r="GXE888" s="396"/>
      <c r="GXF888" s="396"/>
      <c r="GXG888" s="396"/>
      <c r="GXH888" s="396"/>
      <c r="GXI888" s="396"/>
      <c r="GXJ888" s="396"/>
      <c r="GXK888" s="396"/>
      <c r="GXL888" s="396"/>
      <c r="GXM888" s="396"/>
      <c r="GXN888" s="396"/>
      <c r="GXO888" s="396"/>
      <c r="GXP888" s="396"/>
      <c r="GXQ888" s="396"/>
      <c r="GXR888" s="396"/>
      <c r="GXS888" s="396"/>
      <c r="GXT888" s="396"/>
      <c r="GXU888" s="396"/>
      <c r="GXV888" s="396"/>
      <c r="GXW888" s="396"/>
      <c r="GXX888" s="396"/>
      <c r="GXY888" s="396"/>
      <c r="GXZ888" s="396"/>
      <c r="GYA888" s="396"/>
      <c r="GYB888" s="396"/>
      <c r="GYC888" s="396"/>
      <c r="GYD888" s="396"/>
      <c r="GYE888" s="396"/>
      <c r="GYF888" s="396"/>
      <c r="GYG888" s="396"/>
      <c r="GYH888" s="396"/>
      <c r="GYI888" s="396"/>
      <c r="GYJ888" s="396"/>
      <c r="GYK888" s="396"/>
      <c r="GYL888" s="396"/>
      <c r="GYM888" s="396"/>
      <c r="GYN888" s="396"/>
      <c r="GYO888" s="396"/>
      <c r="GYP888" s="396"/>
      <c r="GYQ888" s="396"/>
      <c r="GYR888" s="396"/>
      <c r="GYS888" s="396"/>
      <c r="GYT888" s="396"/>
      <c r="GYU888" s="396"/>
      <c r="GYV888" s="396"/>
      <c r="GYW888" s="396"/>
      <c r="GYX888" s="396"/>
      <c r="GYY888" s="396"/>
      <c r="GYZ888" s="396"/>
      <c r="GZA888" s="396"/>
      <c r="GZB888" s="396"/>
      <c r="GZC888" s="396"/>
      <c r="GZD888" s="396"/>
      <c r="GZE888" s="396"/>
      <c r="GZF888" s="396"/>
      <c r="GZG888" s="396"/>
      <c r="GZH888" s="396"/>
      <c r="GZI888" s="396"/>
      <c r="GZJ888" s="396"/>
      <c r="GZK888" s="396"/>
      <c r="GZL888" s="396"/>
      <c r="GZM888" s="396"/>
      <c r="GZN888" s="396"/>
      <c r="GZO888" s="396"/>
      <c r="GZP888" s="396"/>
      <c r="GZQ888" s="396"/>
      <c r="GZR888" s="396"/>
      <c r="GZS888" s="396"/>
      <c r="GZT888" s="396"/>
      <c r="GZU888" s="396"/>
      <c r="GZV888" s="396"/>
      <c r="GZW888" s="396"/>
      <c r="GZX888" s="396"/>
      <c r="GZY888" s="396"/>
      <c r="GZZ888" s="396"/>
      <c r="HAA888" s="396"/>
      <c r="HAB888" s="396"/>
      <c r="HAC888" s="396"/>
      <c r="HAD888" s="396"/>
      <c r="HAE888" s="396"/>
      <c r="HAF888" s="396"/>
      <c r="HAG888" s="396"/>
      <c r="HAH888" s="396"/>
      <c r="HAI888" s="396"/>
      <c r="HAJ888" s="396"/>
      <c r="HAK888" s="396"/>
      <c r="HAL888" s="396"/>
      <c r="HAM888" s="396"/>
      <c r="HAN888" s="396"/>
      <c r="HAO888" s="396"/>
      <c r="HAP888" s="396"/>
      <c r="HAQ888" s="396"/>
      <c r="HAR888" s="396"/>
      <c r="HAS888" s="396"/>
      <c r="HAT888" s="396"/>
      <c r="HAU888" s="396"/>
      <c r="HAV888" s="396"/>
      <c r="HAW888" s="396"/>
      <c r="HAX888" s="396"/>
      <c r="HAY888" s="396"/>
      <c r="HAZ888" s="396"/>
      <c r="HBA888" s="396"/>
      <c r="HBB888" s="396"/>
      <c r="HBC888" s="396"/>
      <c r="HBD888" s="396"/>
      <c r="HBE888" s="396"/>
      <c r="HBF888" s="396"/>
      <c r="HBG888" s="396"/>
      <c r="HBH888" s="396"/>
      <c r="HBI888" s="396"/>
      <c r="HBJ888" s="396"/>
      <c r="HBK888" s="396"/>
      <c r="HBL888" s="396"/>
      <c r="HBM888" s="396"/>
      <c r="HBN888" s="396"/>
      <c r="HBO888" s="396"/>
      <c r="HBP888" s="396"/>
      <c r="HBQ888" s="396"/>
      <c r="HBR888" s="396"/>
      <c r="HBS888" s="396"/>
      <c r="HBT888" s="396"/>
      <c r="HBU888" s="396"/>
      <c r="HBV888" s="396"/>
      <c r="HBW888" s="396"/>
      <c r="HBX888" s="396"/>
      <c r="HBY888" s="396"/>
      <c r="HBZ888" s="396"/>
      <c r="HCA888" s="396"/>
      <c r="HCB888" s="396"/>
      <c r="HCC888" s="396"/>
      <c r="HCD888" s="396"/>
      <c r="HCE888" s="396"/>
      <c r="HCF888" s="396"/>
      <c r="HCG888" s="396"/>
      <c r="HCH888" s="396"/>
      <c r="HCI888" s="396"/>
      <c r="HCJ888" s="396"/>
      <c r="HCK888" s="396"/>
      <c r="HCL888" s="396"/>
      <c r="HCM888" s="396"/>
      <c r="HCN888" s="396"/>
      <c r="HCO888" s="396"/>
      <c r="HCP888" s="396"/>
      <c r="HCQ888" s="396"/>
      <c r="HCR888" s="396"/>
      <c r="HCS888" s="396"/>
      <c r="HCT888" s="396"/>
      <c r="HCU888" s="396"/>
      <c r="HCV888" s="396"/>
      <c r="HCW888" s="396"/>
      <c r="HCX888" s="396"/>
      <c r="HCY888" s="396"/>
      <c r="HCZ888" s="396"/>
      <c r="HDA888" s="396"/>
      <c r="HDB888" s="396"/>
      <c r="HDC888" s="396"/>
      <c r="HDD888" s="396"/>
      <c r="HDE888" s="396"/>
      <c r="HDF888" s="396"/>
      <c r="HDG888" s="396"/>
      <c r="HDH888" s="396"/>
      <c r="HDI888" s="396"/>
      <c r="HDJ888" s="396"/>
      <c r="HDK888" s="396"/>
      <c r="HDL888" s="396"/>
      <c r="HDM888" s="396"/>
      <c r="HDN888" s="396"/>
      <c r="HDO888" s="396"/>
      <c r="HDP888" s="396"/>
      <c r="HDQ888" s="396"/>
      <c r="HDR888" s="396"/>
      <c r="HDS888" s="396"/>
      <c r="HDT888" s="396"/>
      <c r="HDU888" s="396"/>
      <c r="HDV888" s="396"/>
      <c r="HDW888" s="396"/>
      <c r="HDX888" s="396"/>
      <c r="HDY888" s="396"/>
      <c r="HDZ888" s="396"/>
      <c r="HEA888" s="396"/>
      <c r="HEB888" s="396"/>
      <c r="HEC888" s="396"/>
      <c r="HED888" s="396"/>
      <c r="HEE888" s="396"/>
      <c r="HEF888" s="396"/>
      <c r="HEG888" s="396"/>
      <c r="HEH888" s="396"/>
      <c r="HEI888" s="396"/>
      <c r="HEJ888" s="396"/>
      <c r="HEK888" s="396"/>
      <c r="HEL888" s="396"/>
      <c r="HEM888" s="396"/>
      <c r="HEN888" s="396"/>
      <c r="HEO888" s="396"/>
      <c r="HEP888" s="396"/>
      <c r="HEQ888" s="396"/>
      <c r="HER888" s="396"/>
      <c r="HES888" s="396"/>
      <c r="HET888" s="396"/>
      <c r="HEU888" s="396"/>
      <c r="HEV888" s="396"/>
      <c r="HEW888" s="396"/>
      <c r="HEX888" s="396"/>
      <c r="HEY888" s="396"/>
      <c r="HEZ888" s="396"/>
      <c r="HFA888" s="396"/>
      <c r="HFB888" s="396"/>
      <c r="HFC888" s="396"/>
      <c r="HFD888" s="396"/>
      <c r="HFE888" s="396"/>
      <c r="HFF888" s="396"/>
      <c r="HFG888" s="396"/>
      <c r="HFH888" s="396"/>
      <c r="HFI888" s="396"/>
      <c r="HFJ888" s="396"/>
      <c r="HFK888" s="396"/>
      <c r="HFL888" s="396"/>
      <c r="HFM888" s="396"/>
      <c r="HFN888" s="396"/>
      <c r="HFO888" s="396"/>
      <c r="HFP888" s="396"/>
      <c r="HFQ888" s="396"/>
      <c r="HFR888" s="396"/>
      <c r="HFS888" s="396"/>
      <c r="HFT888" s="396"/>
      <c r="HFU888" s="396"/>
      <c r="HFV888" s="396"/>
      <c r="HFW888" s="396"/>
      <c r="HFX888" s="396"/>
      <c r="HFY888" s="396"/>
      <c r="HFZ888" s="396"/>
      <c r="HGA888" s="396"/>
      <c r="HGB888" s="396"/>
      <c r="HGC888" s="396"/>
      <c r="HGD888" s="396"/>
      <c r="HGE888" s="396"/>
      <c r="HGF888" s="396"/>
      <c r="HGG888" s="396"/>
      <c r="HGH888" s="396"/>
      <c r="HGI888" s="396"/>
      <c r="HGJ888" s="396"/>
      <c r="HGK888" s="396"/>
      <c r="HGL888" s="396"/>
      <c r="HGM888" s="396"/>
      <c r="HGN888" s="396"/>
      <c r="HGO888" s="396"/>
      <c r="HGP888" s="396"/>
      <c r="HGQ888" s="396"/>
      <c r="HGR888" s="396"/>
      <c r="HGS888" s="396"/>
      <c r="HGT888" s="396"/>
      <c r="HGU888" s="396"/>
      <c r="HGV888" s="396"/>
      <c r="HGW888" s="396"/>
      <c r="HGX888" s="396"/>
      <c r="HGY888" s="396"/>
      <c r="HGZ888" s="396"/>
      <c r="HHA888" s="396"/>
      <c r="HHB888" s="396"/>
      <c r="HHC888" s="396"/>
      <c r="HHD888" s="396"/>
      <c r="HHE888" s="396"/>
      <c r="HHF888" s="396"/>
      <c r="HHG888" s="396"/>
      <c r="HHH888" s="396"/>
      <c r="HHI888" s="396"/>
      <c r="HHJ888" s="396"/>
      <c r="HHK888" s="396"/>
      <c r="HHL888" s="396"/>
      <c r="HHM888" s="396"/>
      <c r="HHN888" s="396"/>
      <c r="HHO888" s="396"/>
      <c r="HHP888" s="396"/>
      <c r="HHQ888" s="396"/>
      <c r="HHR888" s="396"/>
      <c r="HHS888" s="396"/>
      <c r="HHT888" s="396"/>
      <c r="HHU888" s="396"/>
      <c r="HHV888" s="396"/>
      <c r="HHW888" s="396"/>
      <c r="HHX888" s="396"/>
      <c r="HHY888" s="396"/>
      <c r="HHZ888" s="396"/>
      <c r="HIA888" s="396"/>
      <c r="HIB888" s="396"/>
      <c r="HIC888" s="396"/>
      <c r="HID888" s="396"/>
      <c r="HIE888" s="396"/>
      <c r="HIF888" s="396"/>
      <c r="HIG888" s="396"/>
      <c r="HIH888" s="396"/>
      <c r="HII888" s="396"/>
      <c r="HIJ888" s="396"/>
      <c r="HIK888" s="396"/>
      <c r="HIL888" s="396"/>
      <c r="HIM888" s="396"/>
      <c r="HIN888" s="396"/>
      <c r="HIO888" s="396"/>
      <c r="HIP888" s="396"/>
      <c r="HIQ888" s="396"/>
      <c r="HIR888" s="396"/>
      <c r="HIS888" s="396"/>
      <c r="HIT888" s="396"/>
      <c r="HIU888" s="396"/>
      <c r="HIV888" s="396"/>
      <c r="HIW888" s="396"/>
      <c r="HIX888" s="396"/>
      <c r="HIY888" s="396"/>
      <c r="HIZ888" s="396"/>
      <c r="HJA888" s="396"/>
      <c r="HJB888" s="396"/>
      <c r="HJC888" s="396"/>
      <c r="HJD888" s="396"/>
      <c r="HJE888" s="396"/>
      <c r="HJF888" s="396"/>
      <c r="HJG888" s="396"/>
      <c r="HJH888" s="396"/>
      <c r="HJI888" s="396"/>
      <c r="HJJ888" s="396"/>
      <c r="HJK888" s="396"/>
      <c r="HJL888" s="396"/>
      <c r="HJM888" s="396"/>
      <c r="HJN888" s="396"/>
      <c r="HJO888" s="396"/>
      <c r="HJP888" s="396"/>
      <c r="HJQ888" s="396"/>
      <c r="HJR888" s="396"/>
      <c r="HJS888" s="396"/>
      <c r="HJT888" s="396"/>
      <c r="HJU888" s="396"/>
      <c r="HJV888" s="396"/>
      <c r="HJW888" s="396"/>
      <c r="HJX888" s="396"/>
      <c r="HJY888" s="396"/>
      <c r="HJZ888" s="396"/>
      <c r="HKA888" s="396"/>
      <c r="HKB888" s="396"/>
      <c r="HKC888" s="396"/>
      <c r="HKD888" s="396"/>
      <c r="HKE888" s="396"/>
      <c r="HKF888" s="396"/>
      <c r="HKG888" s="396"/>
      <c r="HKH888" s="396"/>
      <c r="HKI888" s="396"/>
      <c r="HKJ888" s="396"/>
      <c r="HKK888" s="396"/>
      <c r="HKL888" s="396"/>
      <c r="HKM888" s="396"/>
      <c r="HKN888" s="396"/>
      <c r="HKO888" s="396"/>
      <c r="HKP888" s="396"/>
      <c r="HKQ888" s="396"/>
      <c r="HKR888" s="396"/>
      <c r="HKS888" s="396"/>
      <c r="HKT888" s="396"/>
      <c r="HKU888" s="396"/>
      <c r="HKV888" s="396"/>
      <c r="HKW888" s="396"/>
      <c r="HKX888" s="396"/>
      <c r="HKY888" s="396"/>
      <c r="HKZ888" s="396"/>
      <c r="HLA888" s="396"/>
      <c r="HLB888" s="396"/>
      <c r="HLC888" s="396"/>
      <c r="HLD888" s="396"/>
      <c r="HLE888" s="396"/>
      <c r="HLF888" s="396"/>
      <c r="HLG888" s="396"/>
      <c r="HLH888" s="396"/>
      <c r="HLI888" s="396"/>
      <c r="HLJ888" s="396"/>
      <c r="HLK888" s="396"/>
      <c r="HLL888" s="396"/>
      <c r="HLM888" s="396"/>
      <c r="HLN888" s="396"/>
      <c r="HLO888" s="396"/>
      <c r="HLP888" s="396"/>
      <c r="HLQ888" s="396"/>
      <c r="HLR888" s="396"/>
      <c r="HLS888" s="396"/>
      <c r="HLT888" s="396"/>
      <c r="HLU888" s="396"/>
      <c r="HLV888" s="396"/>
      <c r="HLW888" s="396"/>
      <c r="HLX888" s="396"/>
      <c r="HLY888" s="396"/>
      <c r="HLZ888" s="396"/>
      <c r="HMA888" s="396"/>
      <c r="HMB888" s="396"/>
      <c r="HMC888" s="396"/>
      <c r="HMD888" s="396"/>
      <c r="HME888" s="396"/>
      <c r="HMF888" s="396"/>
      <c r="HMG888" s="396"/>
      <c r="HMH888" s="396"/>
      <c r="HMI888" s="396"/>
      <c r="HMJ888" s="396"/>
      <c r="HMK888" s="396"/>
      <c r="HML888" s="396"/>
      <c r="HMM888" s="396"/>
      <c r="HMN888" s="396"/>
      <c r="HMO888" s="396"/>
      <c r="HMP888" s="396"/>
      <c r="HMQ888" s="396"/>
      <c r="HMR888" s="396"/>
      <c r="HMS888" s="396"/>
      <c r="HMT888" s="396"/>
      <c r="HMU888" s="396"/>
      <c r="HMV888" s="396"/>
      <c r="HMW888" s="396"/>
      <c r="HMX888" s="396"/>
      <c r="HMY888" s="396"/>
      <c r="HMZ888" s="396"/>
      <c r="HNA888" s="396"/>
      <c r="HNB888" s="396"/>
      <c r="HNC888" s="396"/>
      <c r="HND888" s="396"/>
      <c r="HNE888" s="396"/>
      <c r="HNF888" s="396"/>
      <c r="HNG888" s="396"/>
      <c r="HNH888" s="396"/>
      <c r="HNI888" s="396"/>
      <c r="HNJ888" s="396"/>
      <c r="HNK888" s="396"/>
      <c r="HNL888" s="396"/>
      <c r="HNM888" s="396"/>
      <c r="HNN888" s="396"/>
      <c r="HNO888" s="396"/>
      <c r="HNP888" s="396"/>
      <c r="HNQ888" s="396"/>
      <c r="HNR888" s="396"/>
      <c r="HNS888" s="396"/>
      <c r="HNT888" s="396"/>
      <c r="HNU888" s="396"/>
      <c r="HNV888" s="396"/>
      <c r="HNW888" s="396"/>
      <c r="HNX888" s="396"/>
      <c r="HNY888" s="396"/>
      <c r="HNZ888" s="396"/>
      <c r="HOA888" s="396"/>
      <c r="HOB888" s="396"/>
      <c r="HOC888" s="396"/>
      <c r="HOD888" s="396"/>
      <c r="HOE888" s="396"/>
      <c r="HOF888" s="396"/>
      <c r="HOG888" s="396"/>
      <c r="HOH888" s="396"/>
      <c r="HOI888" s="396"/>
      <c r="HOJ888" s="396"/>
      <c r="HOK888" s="396"/>
      <c r="HOL888" s="396"/>
      <c r="HOM888" s="396"/>
      <c r="HON888" s="396"/>
      <c r="HOO888" s="396"/>
      <c r="HOP888" s="396"/>
      <c r="HOQ888" s="396"/>
      <c r="HOR888" s="396"/>
      <c r="HOS888" s="396"/>
      <c r="HOT888" s="396"/>
      <c r="HOU888" s="396"/>
      <c r="HOV888" s="396"/>
      <c r="HOW888" s="396"/>
      <c r="HOX888" s="396"/>
      <c r="HOY888" s="396"/>
      <c r="HOZ888" s="396"/>
      <c r="HPA888" s="396"/>
      <c r="HPB888" s="396"/>
      <c r="HPC888" s="396"/>
      <c r="HPD888" s="396"/>
      <c r="HPE888" s="396"/>
      <c r="HPF888" s="396"/>
      <c r="HPG888" s="396"/>
      <c r="HPH888" s="396"/>
      <c r="HPI888" s="396"/>
      <c r="HPJ888" s="396"/>
      <c r="HPK888" s="396"/>
      <c r="HPL888" s="396"/>
      <c r="HPM888" s="396"/>
      <c r="HPN888" s="396"/>
      <c r="HPO888" s="396"/>
      <c r="HPP888" s="396"/>
      <c r="HPQ888" s="396"/>
      <c r="HPR888" s="396"/>
      <c r="HPS888" s="396"/>
      <c r="HPT888" s="396"/>
      <c r="HPU888" s="396"/>
      <c r="HPV888" s="396"/>
      <c r="HPW888" s="396"/>
      <c r="HPX888" s="396"/>
      <c r="HPY888" s="396"/>
      <c r="HPZ888" s="396"/>
      <c r="HQA888" s="396"/>
      <c r="HQB888" s="396"/>
      <c r="HQC888" s="396"/>
      <c r="HQD888" s="396"/>
      <c r="HQE888" s="396"/>
      <c r="HQF888" s="396"/>
      <c r="HQG888" s="396"/>
      <c r="HQH888" s="396"/>
      <c r="HQI888" s="396"/>
      <c r="HQJ888" s="396"/>
      <c r="HQK888" s="396"/>
      <c r="HQL888" s="396"/>
      <c r="HQM888" s="396"/>
      <c r="HQN888" s="396"/>
      <c r="HQO888" s="396"/>
      <c r="HQP888" s="396"/>
      <c r="HQQ888" s="396"/>
      <c r="HQR888" s="396"/>
      <c r="HQS888" s="396"/>
      <c r="HQT888" s="396"/>
      <c r="HQU888" s="396"/>
      <c r="HQV888" s="396"/>
      <c r="HQW888" s="396"/>
      <c r="HQX888" s="396"/>
      <c r="HQY888" s="396"/>
      <c r="HQZ888" s="396"/>
      <c r="HRA888" s="396"/>
      <c r="HRB888" s="396"/>
      <c r="HRC888" s="396"/>
      <c r="HRD888" s="396"/>
      <c r="HRE888" s="396"/>
      <c r="HRF888" s="396"/>
      <c r="HRG888" s="396"/>
      <c r="HRH888" s="396"/>
      <c r="HRI888" s="396"/>
      <c r="HRJ888" s="396"/>
      <c r="HRK888" s="396"/>
      <c r="HRL888" s="396"/>
      <c r="HRM888" s="396"/>
      <c r="HRN888" s="396"/>
      <c r="HRO888" s="396"/>
      <c r="HRP888" s="396"/>
      <c r="HRQ888" s="396"/>
      <c r="HRR888" s="396"/>
      <c r="HRS888" s="396"/>
      <c r="HRT888" s="396"/>
      <c r="HRU888" s="396"/>
      <c r="HRV888" s="396"/>
      <c r="HRW888" s="396"/>
      <c r="HRX888" s="396"/>
      <c r="HRY888" s="396"/>
      <c r="HRZ888" s="396"/>
      <c r="HSA888" s="396"/>
      <c r="HSB888" s="396"/>
      <c r="HSC888" s="396"/>
      <c r="HSD888" s="396"/>
      <c r="HSE888" s="396"/>
      <c r="HSF888" s="396"/>
      <c r="HSG888" s="396"/>
      <c r="HSH888" s="396"/>
      <c r="HSI888" s="396"/>
      <c r="HSJ888" s="396"/>
      <c r="HSK888" s="396"/>
      <c r="HSL888" s="396"/>
      <c r="HSM888" s="396"/>
      <c r="HSN888" s="396"/>
      <c r="HSO888" s="396"/>
      <c r="HSP888" s="396"/>
      <c r="HSQ888" s="396"/>
      <c r="HSR888" s="396"/>
      <c r="HSS888" s="396"/>
      <c r="HST888" s="396"/>
      <c r="HSU888" s="396"/>
      <c r="HSV888" s="396"/>
      <c r="HSW888" s="396"/>
      <c r="HSX888" s="396"/>
      <c r="HSY888" s="396"/>
      <c r="HSZ888" s="396"/>
      <c r="HTA888" s="396"/>
      <c r="HTB888" s="396"/>
      <c r="HTC888" s="396"/>
      <c r="HTD888" s="396"/>
      <c r="HTE888" s="396"/>
      <c r="HTF888" s="396"/>
      <c r="HTG888" s="396"/>
      <c r="HTH888" s="396"/>
      <c r="HTI888" s="396"/>
      <c r="HTJ888" s="396"/>
      <c r="HTK888" s="396"/>
      <c r="HTL888" s="396"/>
      <c r="HTM888" s="396"/>
      <c r="HTN888" s="396"/>
      <c r="HTO888" s="396"/>
      <c r="HTP888" s="396"/>
      <c r="HTQ888" s="396"/>
      <c r="HTR888" s="396"/>
      <c r="HTS888" s="396"/>
      <c r="HTT888" s="396"/>
      <c r="HTU888" s="396"/>
      <c r="HTV888" s="396"/>
      <c r="HTW888" s="396"/>
      <c r="HTX888" s="396"/>
      <c r="HTY888" s="396"/>
      <c r="HTZ888" s="396"/>
      <c r="HUA888" s="396"/>
      <c r="HUB888" s="396"/>
      <c r="HUC888" s="396"/>
      <c r="HUD888" s="396"/>
      <c r="HUE888" s="396"/>
      <c r="HUF888" s="396"/>
      <c r="HUG888" s="396"/>
      <c r="HUH888" s="396"/>
      <c r="HUI888" s="396"/>
      <c r="HUJ888" s="396"/>
      <c r="HUK888" s="396"/>
      <c r="HUL888" s="396"/>
      <c r="HUM888" s="396"/>
      <c r="HUN888" s="396"/>
      <c r="HUO888" s="396"/>
      <c r="HUP888" s="396"/>
      <c r="HUQ888" s="396"/>
      <c r="HUR888" s="396"/>
      <c r="HUS888" s="396"/>
      <c r="HUT888" s="396"/>
      <c r="HUU888" s="396"/>
      <c r="HUV888" s="396"/>
      <c r="HUW888" s="396"/>
      <c r="HUX888" s="396"/>
      <c r="HUY888" s="396"/>
      <c r="HUZ888" s="396"/>
      <c r="HVA888" s="396"/>
      <c r="HVB888" s="396"/>
      <c r="HVC888" s="396"/>
      <c r="HVD888" s="396"/>
      <c r="HVE888" s="396"/>
      <c r="HVF888" s="396"/>
      <c r="HVG888" s="396"/>
      <c r="HVH888" s="396"/>
      <c r="HVI888" s="396"/>
      <c r="HVJ888" s="396"/>
      <c r="HVK888" s="396"/>
      <c r="HVL888" s="396"/>
      <c r="HVM888" s="396"/>
      <c r="HVN888" s="396"/>
      <c r="HVO888" s="396"/>
      <c r="HVP888" s="396"/>
      <c r="HVQ888" s="396"/>
      <c r="HVR888" s="396"/>
      <c r="HVS888" s="396"/>
      <c r="HVT888" s="396"/>
      <c r="HVU888" s="396"/>
      <c r="HVV888" s="396"/>
      <c r="HVW888" s="396"/>
      <c r="HVX888" s="396"/>
      <c r="HVY888" s="396"/>
      <c r="HVZ888" s="396"/>
      <c r="HWA888" s="396"/>
      <c r="HWB888" s="396"/>
      <c r="HWC888" s="396"/>
      <c r="HWD888" s="396"/>
      <c r="HWE888" s="396"/>
      <c r="HWF888" s="396"/>
      <c r="HWG888" s="396"/>
      <c r="HWH888" s="396"/>
      <c r="HWI888" s="396"/>
      <c r="HWJ888" s="396"/>
      <c r="HWK888" s="396"/>
      <c r="HWL888" s="396"/>
      <c r="HWM888" s="396"/>
      <c r="HWN888" s="396"/>
      <c r="HWO888" s="396"/>
      <c r="HWP888" s="396"/>
      <c r="HWQ888" s="396"/>
      <c r="HWR888" s="396"/>
      <c r="HWS888" s="396"/>
      <c r="HWT888" s="396"/>
      <c r="HWU888" s="396"/>
      <c r="HWV888" s="396"/>
      <c r="HWW888" s="396"/>
      <c r="HWX888" s="396"/>
      <c r="HWY888" s="396"/>
      <c r="HWZ888" s="396"/>
      <c r="HXA888" s="396"/>
      <c r="HXB888" s="396"/>
      <c r="HXC888" s="396"/>
      <c r="HXD888" s="396"/>
      <c r="HXE888" s="396"/>
      <c r="HXF888" s="396"/>
      <c r="HXG888" s="396"/>
      <c r="HXH888" s="396"/>
      <c r="HXI888" s="396"/>
      <c r="HXJ888" s="396"/>
      <c r="HXK888" s="396"/>
      <c r="HXL888" s="396"/>
      <c r="HXM888" s="396"/>
      <c r="HXN888" s="396"/>
      <c r="HXO888" s="396"/>
      <c r="HXP888" s="396"/>
      <c r="HXQ888" s="396"/>
      <c r="HXR888" s="396"/>
      <c r="HXS888" s="396"/>
      <c r="HXT888" s="396"/>
      <c r="HXU888" s="396"/>
      <c r="HXV888" s="396"/>
      <c r="HXW888" s="396"/>
      <c r="HXX888" s="396"/>
      <c r="HXY888" s="396"/>
      <c r="HXZ888" s="396"/>
      <c r="HYA888" s="396"/>
      <c r="HYB888" s="396"/>
      <c r="HYC888" s="396"/>
      <c r="HYD888" s="396"/>
      <c r="HYE888" s="396"/>
      <c r="HYF888" s="396"/>
      <c r="HYG888" s="396"/>
      <c r="HYH888" s="396"/>
      <c r="HYI888" s="396"/>
      <c r="HYJ888" s="396"/>
      <c r="HYK888" s="396"/>
      <c r="HYL888" s="396"/>
      <c r="HYM888" s="396"/>
      <c r="HYN888" s="396"/>
      <c r="HYO888" s="396"/>
      <c r="HYP888" s="396"/>
      <c r="HYQ888" s="396"/>
      <c r="HYR888" s="396"/>
      <c r="HYS888" s="396"/>
      <c r="HYT888" s="396"/>
      <c r="HYU888" s="396"/>
      <c r="HYV888" s="396"/>
      <c r="HYW888" s="396"/>
      <c r="HYX888" s="396"/>
      <c r="HYY888" s="396"/>
      <c r="HYZ888" s="396"/>
      <c r="HZA888" s="396"/>
      <c r="HZB888" s="396"/>
      <c r="HZC888" s="396"/>
      <c r="HZD888" s="396"/>
      <c r="HZE888" s="396"/>
      <c r="HZF888" s="396"/>
      <c r="HZG888" s="396"/>
      <c r="HZH888" s="396"/>
      <c r="HZI888" s="396"/>
      <c r="HZJ888" s="396"/>
      <c r="HZK888" s="396"/>
      <c r="HZL888" s="396"/>
      <c r="HZM888" s="396"/>
      <c r="HZN888" s="396"/>
      <c r="HZO888" s="396"/>
      <c r="HZP888" s="396"/>
      <c r="HZQ888" s="396"/>
      <c r="HZR888" s="396"/>
      <c r="HZS888" s="396"/>
      <c r="HZT888" s="396"/>
      <c r="HZU888" s="396"/>
      <c r="HZV888" s="396"/>
      <c r="HZW888" s="396"/>
      <c r="HZX888" s="396"/>
      <c r="HZY888" s="396"/>
      <c r="HZZ888" s="396"/>
      <c r="IAA888" s="396"/>
      <c r="IAB888" s="396"/>
      <c r="IAC888" s="396"/>
      <c r="IAD888" s="396"/>
      <c r="IAE888" s="396"/>
      <c r="IAF888" s="396"/>
      <c r="IAG888" s="396"/>
      <c r="IAH888" s="396"/>
      <c r="IAI888" s="396"/>
      <c r="IAJ888" s="396"/>
      <c r="IAK888" s="396"/>
      <c r="IAL888" s="396"/>
      <c r="IAM888" s="396"/>
      <c r="IAN888" s="396"/>
      <c r="IAO888" s="396"/>
      <c r="IAP888" s="396"/>
      <c r="IAQ888" s="396"/>
      <c r="IAR888" s="396"/>
      <c r="IAS888" s="396"/>
      <c r="IAT888" s="396"/>
      <c r="IAU888" s="396"/>
      <c r="IAV888" s="396"/>
      <c r="IAW888" s="396"/>
      <c r="IAX888" s="396"/>
      <c r="IAY888" s="396"/>
      <c r="IAZ888" s="396"/>
      <c r="IBA888" s="396"/>
      <c r="IBB888" s="396"/>
      <c r="IBC888" s="396"/>
      <c r="IBD888" s="396"/>
      <c r="IBE888" s="396"/>
      <c r="IBF888" s="396"/>
      <c r="IBG888" s="396"/>
      <c r="IBH888" s="396"/>
      <c r="IBI888" s="396"/>
      <c r="IBJ888" s="396"/>
      <c r="IBK888" s="396"/>
      <c r="IBL888" s="396"/>
      <c r="IBM888" s="396"/>
      <c r="IBN888" s="396"/>
      <c r="IBO888" s="396"/>
      <c r="IBP888" s="396"/>
      <c r="IBQ888" s="396"/>
      <c r="IBR888" s="396"/>
      <c r="IBS888" s="396"/>
      <c r="IBT888" s="396"/>
      <c r="IBU888" s="396"/>
      <c r="IBV888" s="396"/>
      <c r="IBW888" s="396"/>
      <c r="IBX888" s="396"/>
      <c r="IBY888" s="396"/>
      <c r="IBZ888" s="396"/>
      <c r="ICA888" s="396"/>
      <c r="ICB888" s="396"/>
      <c r="ICC888" s="396"/>
      <c r="ICD888" s="396"/>
      <c r="ICE888" s="396"/>
      <c r="ICF888" s="396"/>
      <c r="ICG888" s="396"/>
      <c r="ICH888" s="396"/>
      <c r="ICI888" s="396"/>
      <c r="ICJ888" s="396"/>
      <c r="ICK888" s="396"/>
      <c r="ICL888" s="396"/>
      <c r="ICM888" s="396"/>
      <c r="ICN888" s="396"/>
      <c r="ICO888" s="396"/>
      <c r="ICP888" s="396"/>
      <c r="ICQ888" s="396"/>
      <c r="ICR888" s="396"/>
      <c r="ICS888" s="396"/>
      <c r="ICT888" s="396"/>
      <c r="ICU888" s="396"/>
      <c r="ICV888" s="396"/>
      <c r="ICW888" s="396"/>
      <c r="ICX888" s="396"/>
      <c r="ICY888" s="396"/>
      <c r="ICZ888" s="396"/>
      <c r="IDA888" s="396"/>
      <c r="IDB888" s="396"/>
      <c r="IDC888" s="396"/>
      <c r="IDD888" s="396"/>
      <c r="IDE888" s="396"/>
      <c r="IDF888" s="396"/>
      <c r="IDG888" s="396"/>
      <c r="IDH888" s="396"/>
      <c r="IDI888" s="396"/>
      <c r="IDJ888" s="396"/>
      <c r="IDK888" s="396"/>
      <c r="IDL888" s="396"/>
      <c r="IDM888" s="396"/>
      <c r="IDN888" s="396"/>
      <c r="IDO888" s="396"/>
      <c r="IDP888" s="396"/>
      <c r="IDQ888" s="396"/>
      <c r="IDR888" s="396"/>
      <c r="IDS888" s="396"/>
      <c r="IDT888" s="396"/>
      <c r="IDU888" s="396"/>
      <c r="IDV888" s="396"/>
      <c r="IDW888" s="396"/>
      <c r="IDX888" s="396"/>
      <c r="IDY888" s="396"/>
      <c r="IDZ888" s="396"/>
      <c r="IEA888" s="396"/>
      <c r="IEB888" s="396"/>
      <c r="IEC888" s="396"/>
      <c r="IED888" s="396"/>
      <c r="IEE888" s="396"/>
      <c r="IEF888" s="396"/>
      <c r="IEG888" s="396"/>
      <c r="IEH888" s="396"/>
      <c r="IEI888" s="396"/>
      <c r="IEJ888" s="396"/>
      <c r="IEK888" s="396"/>
      <c r="IEL888" s="396"/>
      <c r="IEM888" s="396"/>
      <c r="IEN888" s="396"/>
      <c r="IEO888" s="396"/>
      <c r="IEP888" s="396"/>
      <c r="IEQ888" s="396"/>
      <c r="IER888" s="396"/>
      <c r="IES888" s="396"/>
      <c r="IET888" s="396"/>
      <c r="IEU888" s="396"/>
      <c r="IEV888" s="396"/>
      <c r="IEW888" s="396"/>
      <c r="IEX888" s="396"/>
      <c r="IEY888" s="396"/>
      <c r="IEZ888" s="396"/>
      <c r="IFA888" s="396"/>
      <c r="IFB888" s="396"/>
      <c r="IFC888" s="396"/>
      <c r="IFD888" s="396"/>
      <c r="IFE888" s="396"/>
      <c r="IFF888" s="396"/>
      <c r="IFG888" s="396"/>
      <c r="IFH888" s="396"/>
      <c r="IFI888" s="396"/>
      <c r="IFJ888" s="396"/>
      <c r="IFK888" s="396"/>
      <c r="IFL888" s="396"/>
      <c r="IFM888" s="396"/>
      <c r="IFN888" s="396"/>
      <c r="IFO888" s="396"/>
      <c r="IFP888" s="396"/>
      <c r="IFQ888" s="396"/>
      <c r="IFR888" s="396"/>
      <c r="IFS888" s="396"/>
      <c r="IFT888" s="396"/>
      <c r="IFU888" s="396"/>
      <c r="IFV888" s="396"/>
      <c r="IFW888" s="396"/>
      <c r="IFX888" s="396"/>
      <c r="IFY888" s="396"/>
      <c r="IFZ888" s="396"/>
      <c r="IGA888" s="396"/>
      <c r="IGB888" s="396"/>
      <c r="IGC888" s="396"/>
      <c r="IGD888" s="396"/>
      <c r="IGE888" s="396"/>
      <c r="IGF888" s="396"/>
      <c r="IGG888" s="396"/>
      <c r="IGH888" s="396"/>
      <c r="IGI888" s="396"/>
      <c r="IGJ888" s="396"/>
      <c r="IGK888" s="396"/>
      <c r="IGL888" s="396"/>
      <c r="IGM888" s="396"/>
      <c r="IGN888" s="396"/>
      <c r="IGO888" s="396"/>
      <c r="IGP888" s="396"/>
      <c r="IGQ888" s="396"/>
      <c r="IGR888" s="396"/>
      <c r="IGS888" s="396"/>
      <c r="IGT888" s="396"/>
      <c r="IGU888" s="396"/>
      <c r="IGV888" s="396"/>
      <c r="IGW888" s="396"/>
      <c r="IGX888" s="396"/>
      <c r="IGY888" s="396"/>
      <c r="IGZ888" s="396"/>
      <c r="IHA888" s="396"/>
      <c r="IHB888" s="396"/>
      <c r="IHC888" s="396"/>
      <c r="IHD888" s="396"/>
      <c r="IHE888" s="396"/>
      <c r="IHF888" s="396"/>
      <c r="IHG888" s="396"/>
      <c r="IHH888" s="396"/>
      <c r="IHI888" s="396"/>
      <c r="IHJ888" s="396"/>
      <c r="IHK888" s="396"/>
      <c r="IHL888" s="396"/>
      <c r="IHM888" s="396"/>
      <c r="IHN888" s="396"/>
      <c r="IHO888" s="396"/>
      <c r="IHP888" s="396"/>
      <c r="IHQ888" s="396"/>
      <c r="IHR888" s="396"/>
      <c r="IHS888" s="396"/>
      <c r="IHT888" s="396"/>
      <c r="IHU888" s="396"/>
      <c r="IHV888" s="396"/>
      <c r="IHW888" s="396"/>
      <c r="IHX888" s="396"/>
      <c r="IHY888" s="396"/>
      <c r="IHZ888" s="396"/>
      <c r="IIA888" s="396"/>
      <c r="IIB888" s="396"/>
      <c r="IIC888" s="396"/>
      <c r="IID888" s="396"/>
      <c r="IIE888" s="396"/>
      <c r="IIF888" s="396"/>
      <c r="IIG888" s="396"/>
      <c r="IIH888" s="396"/>
      <c r="III888" s="396"/>
      <c r="IIJ888" s="396"/>
      <c r="IIK888" s="396"/>
      <c r="IIL888" s="396"/>
      <c r="IIM888" s="396"/>
      <c r="IIN888" s="396"/>
      <c r="IIO888" s="396"/>
      <c r="IIP888" s="396"/>
      <c r="IIQ888" s="396"/>
      <c r="IIR888" s="396"/>
      <c r="IIS888" s="396"/>
      <c r="IIT888" s="396"/>
      <c r="IIU888" s="396"/>
      <c r="IIV888" s="396"/>
      <c r="IIW888" s="396"/>
      <c r="IIX888" s="396"/>
      <c r="IIY888" s="396"/>
      <c r="IIZ888" s="396"/>
      <c r="IJA888" s="396"/>
      <c r="IJB888" s="396"/>
      <c r="IJC888" s="396"/>
      <c r="IJD888" s="396"/>
      <c r="IJE888" s="396"/>
      <c r="IJF888" s="396"/>
      <c r="IJG888" s="396"/>
      <c r="IJH888" s="396"/>
      <c r="IJI888" s="396"/>
      <c r="IJJ888" s="396"/>
      <c r="IJK888" s="396"/>
      <c r="IJL888" s="396"/>
      <c r="IJM888" s="396"/>
      <c r="IJN888" s="396"/>
      <c r="IJO888" s="396"/>
      <c r="IJP888" s="396"/>
      <c r="IJQ888" s="396"/>
      <c r="IJR888" s="396"/>
      <c r="IJS888" s="396"/>
      <c r="IJT888" s="396"/>
      <c r="IJU888" s="396"/>
      <c r="IJV888" s="396"/>
      <c r="IJW888" s="396"/>
      <c r="IJX888" s="396"/>
      <c r="IJY888" s="396"/>
      <c r="IJZ888" s="396"/>
      <c r="IKA888" s="396"/>
      <c r="IKB888" s="396"/>
      <c r="IKC888" s="396"/>
      <c r="IKD888" s="396"/>
      <c r="IKE888" s="396"/>
      <c r="IKF888" s="396"/>
      <c r="IKG888" s="396"/>
      <c r="IKH888" s="396"/>
      <c r="IKI888" s="396"/>
      <c r="IKJ888" s="396"/>
      <c r="IKK888" s="396"/>
      <c r="IKL888" s="396"/>
      <c r="IKM888" s="396"/>
      <c r="IKN888" s="396"/>
      <c r="IKO888" s="396"/>
      <c r="IKP888" s="396"/>
      <c r="IKQ888" s="396"/>
      <c r="IKR888" s="396"/>
      <c r="IKS888" s="396"/>
      <c r="IKT888" s="396"/>
      <c r="IKU888" s="396"/>
      <c r="IKV888" s="396"/>
      <c r="IKW888" s="396"/>
      <c r="IKX888" s="396"/>
      <c r="IKY888" s="396"/>
      <c r="IKZ888" s="396"/>
      <c r="ILA888" s="396"/>
      <c r="ILB888" s="396"/>
      <c r="ILC888" s="396"/>
      <c r="ILD888" s="396"/>
      <c r="ILE888" s="396"/>
      <c r="ILF888" s="396"/>
      <c r="ILG888" s="396"/>
      <c r="ILH888" s="396"/>
      <c r="ILI888" s="396"/>
      <c r="ILJ888" s="396"/>
      <c r="ILK888" s="396"/>
      <c r="ILL888" s="396"/>
      <c r="ILM888" s="396"/>
      <c r="ILN888" s="396"/>
      <c r="ILO888" s="396"/>
      <c r="ILP888" s="396"/>
      <c r="ILQ888" s="396"/>
      <c r="ILR888" s="396"/>
      <c r="ILS888" s="396"/>
      <c r="ILT888" s="396"/>
      <c r="ILU888" s="396"/>
      <c r="ILV888" s="396"/>
      <c r="ILW888" s="396"/>
      <c r="ILX888" s="396"/>
      <c r="ILY888" s="396"/>
      <c r="ILZ888" s="396"/>
      <c r="IMA888" s="396"/>
      <c r="IMB888" s="396"/>
      <c r="IMC888" s="396"/>
      <c r="IMD888" s="396"/>
      <c r="IME888" s="396"/>
      <c r="IMF888" s="396"/>
      <c r="IMG888" s="396"/>
      <c r="IMH888" s="396"/>
      <c r="IMI888" s="396"/>
      <c r="IMJ888" s="396"/>
      <c r="IMK888" s="396"/>
      <c r="IML888" s="396"/>
      <c r="IMM888" s="396"/>
      <c r="IMN888" s="396"/>
      <c r="IMO888" s="396"/>
      <c r="IMP888" s="396"/>
      <c r="IMQ888" s="396"/>
      <c r="IMR888" s="396"/>
      <c r="IMS888" s="396"/>
      <c r="IMT888" s="396"/>
      <c r="IMU888" s="396"/>
      <c r="IMV888" s="396"/>
      <c r="IMW888" s="396"/>
      <c r="IMX888" s="396"/>
      <c r="IMY888" s="396"/>
      <c r="IMZ888" s="396"/>
      <c r="INA888" s="396"/>
      <c r="INB888" s="396"/>
      <c r="INC888" s="396"/>
      <c r="IND888" s="396"/>
      <c r="INE888" s="396"/>
      <c r="INF888" s="396"/>
      <c r="ING888" s="396"/>
      <c r="INH888" s="396"/>
      <c r="INI888" s="396"/>
      <c r="INJ888" s="396"/>
      <c r="INK888" s="396"/>
      <c r="INL888" s="396"/>
      <c r="INM888" s="396"/>
      <c r="INN888" s="396"/>
      <c r="INO888" s="396"/>
      <c r="INP888" s="396"/>
      <c r="INQ888" s="396"/>
      <c r="INR888" s="396"/>
      <c r="INS888" s="396"/>
      <c r="INT888" s="396"/>
      <c r="INU888" s="396"/>
      <c r="INV888" s="396"/>
      <c r="INW888" s="396"/>
      <c r="INX888" s="396"/>
      <c r="INY888" s="396"/>
      <c r="INZ888" s="396"/>
      <c r="IOA888" s="396"/>
      <c r="IOB888" s="396"/>
      <c r="IOC888" s="396"/>
      <c r="IOD888" s="396"/>
      <c r="IOE888" s="396"/>
      <c r="IOF888" s="396"/>
      <c r="IOG888" s="396"/>
      <c r="IOH888" s="396"/>
      <c r="IOI888" s="396"/>
      <c r="IOJ888" s="396"/>
      <c r="IOK888" s="396"/>
      <c r="IOL888" s="396"/>
      <c r="IOM888" s="396"/>
      <c r="ION888" s="396"/>
      <c r="IOO888" s="396"/>
      <c r="IOP888" s="396"/>
      <c r="IOQ888" s="396"/>
      <c r="IOR888" s="396"/>
      <c r="IOS888" s="396"/>
      <c r="IOT888" s="396"/>
      <c r="IOU888" s="396"/>
      <c r="IOV888" s="396"/>
      <c r="IOW888" s="396"/>
      <c r="IOX888" s="396"/>
      <c r="IOY888" s="396"/>
      <c r="IOZ888" s="396"/>
      <c r="IPA888" s="396"/>
      <c r="IPB888" s="396"/>
      <c r="IPC888" s="396"/>
      <c r="IPD888" s="396"/>
      <c r="IPE888" s="396"/>
      <c r="IPF888" s="396"/>
      <c r="IPG888" s="396"/>
      <c r="IPH888" s="396"/>
      <c r="IPI888" s="396"/>
      <c r="IPJ888" s="396"/>
      <c r="IPK888" s="396"/>
      <c r="IPL888" s="396"/>
      <c r="IPM888" s="396"/>
      <c r="IPN888" s="396"/>
      <c r="IPO888" s="396"/>
      <c r="IPP888" s="396"/>
      <c r="IPQ888" s="396"/>
      <c r="IPR888" s="396"/>
      <c r="IPS888" s="396"/>
      <c r="IPT888" s="396"/>
      <c r="IPU888" s="396"/>
      <c r="IPV888" s="396"/>
      <c r="IPW888" s="396"/>
      <c r="IPX888" s="396"/>
      <c r="IPY888" s="396"/>
      <c r="IPZ888" s="396"/>
      <c r="IQA888" s="396"/>
      <c r="IQB888" s="396"/>
      <c r="IQC888" s="396"/>
      <c r="IQD888" s="396"/>
      <c r="IQE888" s="396"/>
      <c r="IQF888" s="396"/>
      <c r="IQG888" s="396"/>
      <c r="IQH888" s="396"/>
      <c r="IQI888" s="396"/>
      <c r="IQJ888" s="396"/>
      <c r="IQK888" s="396"/>
      <c r="IQL888" s="396"/>
      <c r="IQM888" s="396"/>
      <c r="IQN888" s="396"/>
      <c r="IQO888" s="396"/>
      <c r="IQP888" s="396"/>
      <c r="IQQ888" s="396"/>
      <c r="IQR888" s="396"/>
      <c r="IQS888" s="396"/>
      <c r="IQT888" s="396"/>
      <c r="IQU888" s="396"/>
      <c r="IQV888" s="396"/>
      <c r="IQW888" s="396"/>
      <c r="IQX888" s="396"/>
      <c r="IQY888" s="396"/>
      <c r="IQZ888" s="396"/>
      <c r="IRA888" s="396"/>
      <c r="IRB888" s="396"/>
      <c r="IRC888" s="396"/>
      <c r="IRD888" s="396"/>
      <c r="IRE888" s="396"/>
      <c r="IRF888" s="396"/>
      <c r="IRG888" s="396"/>
      <c r="IRH888" s="396"/>
      <c r="IRI888" s="396"/>
      <c r="IRJ888" s="396"/>
      <c r="IRK888" s="396"/>
      <c r="IRL888" s="396"/>
      <c r="IRM888" s="396"/>
      <c r="IRN888" s="396"/>
      <c r="IRO888" s="396"/>
      <c r="IRP888" s="396"/>
      <c r="IRQ888" s="396"/>
      <c r="IRR888" s="396"/>
      <c r="IRS888" s="396"/>
      <c r="IRT888" s="396"/>
      <c r="IRU888" s="396"/>
      <c r="IRV888" s="396"/>
      <c r="IRW888" s="396"/>
      <c r="IRX888" s="396"/>
      <c r="IRY888" s="396"/>
      <c r="IRZ888" s="396"/>
      <c r="ISA888" s="396"/>
      <c r="ISB888" s="396"/>
      <c r="ISC888" s="396"/>
      <c r="ISD888" s="396"/>
      <c r="ISE888" s="396"/>
      <c r="ISF888" s="396"/>
      <c r="ISG888" s="396"/>
      <c r="ISH888" s="396"/>
      <c r="ISI888" s="396"/>
      <c r="ISJ888" s="396"/>
      <c r="ISK888" s="396"/>
      <c r="ISL888" s="396"/>
      <c r="ISM888" s="396"/>
      <c r="ISN888" s="396"/>
      <c r="ISO888" s="396"/>
      <c r="ISP888" s="396"/>
      <c r="ISQ888" s="396"/>
      <c r="ISR888" s="396"/>
      <c r="ISS888" s="396"/>
      <c r="IST888" s="396"/>
      <c r="ISU888" s="396"/>
      <c r="ISV888" s="396"/>
      <c r="ISW888" s="396"/>
      <c r="ISX888" s="396"/>
      <c r="ISY888" s="396"/>
      <c r="ISZ888" s="396"/>
      <c r="ITA888" s="396"/>
      <c r="ITB888" s="396"/>
      <c r="ITC888" s="396"/>
      <c r="ITD888" s="396"/>
      <c r="ITE888" s="396"/>
      <c r="ITF888" s="396"/>
      <c r="ITG888" s="396"/>
      <c r="ITH888" s="396"/>
      <c r="ITI888" s="396"/>
      <c r="ITJ888" s="396"/>
      <c r="ITK888" s="396"/>
      <c r="ITL888" s="396"/>
      <c r="ITM888" s="396"/>
      <c r="ITN888" s="396"/>
      <c r="ITO888" s="396"/>
      <c r="ITP888" s="396"/>
      <c r="ITQ888" s="396"/>
      <c r="ITR888" s="396"/>
      <c r="ITS888" s="396"/>
      <c r="ITT888" s="396"/>
      <c r="ITU888" s="396"/>
      <c r="ITV888" s="396"/>
      <c r="ITW888" s="396"/>
      <c r="ITX888" s="396"/>
      <c r="ITY888" s="396"/>
      <c r="ITZ888" s="396"/>
      <c r="IUA888" s="396"/>
      <c r="IUB888" s="396"/>
      <c r="IUC888" s="396"/>
      <c r="IUD888" s="396"/>
      <c r="IUE888" s="396"/>
      <c r="IUF888" s="396"/>
      <c r="IUG888" s="396"/>
      <c r="IUH888" s="396"/>
      <c r="IUI888" s="396"/>
      <c r="IUJ888" s="396"/>
      <c r="IUK888" s="396"/>
      <c r="IUL888" s="396"/>
      <c r="IUM888" s="396"/>
      <c r="IUN888" s="396"/>
      <c r="IUO888" s="396"/>
      <c r="IUP888" s="396"/>
      <c r="IUQ888" s="396"/>
      <c r="IUR888" s="396"/>
      <c r="IUS888" s="396"/>
      <c r="IUT888" s="396"/>
      <c r="IUU888" s="396"/>
      <c r="IUV888" s="396"/>
      <c r="IUW888" s="396"/>
      <c r="IUX888" s="396"/>
      <c r="IUY888" s="396"/>
      <c r="IUZ888" s="396"/>
      <c r="IVA888" s="396"/>
      <c r="IVB888" s="396"/>
      <c r="IVC888" s="396"/>
      <c r="IVD888" s="396"/>
      <c r="IVE888" s="396"/>
      <c r="IVF888" s="396"/>
      <c r="IVG888" s="396"/>
      <c r="IVH888" s="396"/>
      <c r="IVI888" s="396"/>
      <c r="IVJ888" s="396"/>
      <c r="IVK888" s="396"/>
      <c r="IVL888" s="396"/>
      <c r="IVM888" s="396"/>
      <c r="IVN888" s="396"/>
      <c r="IVO888" s="396"/>
      <c r="IVP888" s="396"/>
      <c r="IVQ888" s="396"/>
      <c r="IVR888" s="396"/>
      <c r="IVS888" s="396"/>
      <c r="IVT888" s="396"/>
      <c r="IVU888" s="396"/>
      <c r="IVV888" s="396"/>
      <c r="IVW888" s="396"/>
      <c r="IVX888" s="396"/>
      <c r="IVY888" s="396"/>
      <c r="IVZ888" s="396"/>
      <c r="IWA888" s="396"/>
      <c r="IWB888" s="396"/>
      <c r="IWC888" s="396"/>
      <c r="IWD888" s="396"/>
      <c r="IWE888" s="396"/>
      <c r="IWF888" s="396"/>
      <c r="IWG888" s="396"/>
      <c r="IWH888" s="396"/>
      <c r="IWI888" s="396"/>
      <c r="IWJ888" s="396"/>
      <c r="IWK888" s="396"/>
      <c r="IWL888" s="396"/>
      <c r="IWM888" s="396"/>
      <c r="IWN888" s="396"/>
      <c r="IWO888" s="396"/>
      <c r="IWP888" s="396"/>
      <c r="IWQ888" s="396"/>
      <c r="IWR888" s="396"/>
      <c r="IWS888" s="396"/>
      <c r="IWT888" s="396"/>
      <c r="IWU888" s="396"/>
      <c r="IWV888" s="396"/>
      <c r="IWW888" s="396"/>
      <c r="IWX888" s="396"/>
      <c r="IWY888" s="396"/>
      <c r="IWZ888" s="396"/>
      <c r="IXA888" s="396"/>
      <c r="IXB888" s="396"/>
      <c r="IXC888" s="396"/>
      <c r="IXD888" s="396"/>
      <c r="IXE888" s="396"/>
      <c r="IXF888" s="396"/>
      <c r="IXG888" s="396"/>
      <c r="IXH888" s="396"/>
      <c r="IXI888" s="396"/>
      <c r="IXJ888" s="396"/>
      <c r="IXK888" s="396"/>
      <c r="IXL888" s="396"/>
      <c r="IXM888" s="396"/>
      <c r="IXN888" s="396"/>
      <c r="IXO888" s="396"/>
      <c r="IXP888" s="396"/>
      <c r="IXQ888" s="396"/>
      <c r="IXR888" s="396"/>
      <c r="IXS888" s="396"/>
      <c r="IXT888" s="396"/>
      <c r="IXU888" s="396"/>
      <c r="IXV888" s="396"/>
      <c r="IXW888" s="396"/>
      <c r="IXX888" s="396"/>
      <c r="IXY888" s="396"/>
      <c r="IXZ888" s="396"/>
      <c r="IYA888" s="396"/>
      <c r="IYB888" s="396"/>
      <c r="IYC888" s="396"/>
      <c r="IYD888" s="396"/>
      <c r="IYE888" s="396"/>
      <c r="IYF888" s="396"/>
      <c r="IYG888" s="396"/>
      <c r="IYH888" s="396"/>
      <c r="IYI888" s="396"/>
      <c r="IYJ888" s="396"/>
      <c r="IYK888" s="396"/>
      <c r="IYL888" s="396"/>
      <c r="IYM888" s="396"/>
      <c r="IYN888" s="396"/>
      <c r="IYO888" s="396"/>
      <c r="IYP888" s="396"/>
      <c r="IYQ888" s="396"/>
      <c r="IYR888" s="396"/>
      <c r="IYS888" s="396"/>
      <c r="IYT888" s="396"/>
      <c r="IYU888" s="396"/>
      <c r="IYV888" s="396"/>
      <c r="IYW888" s="396"/>
      <c r="IYX888" s="396"/>
      <c r="IYY888" s="396"/>
      <c r="IYZ888" s="396"/>
      <c r="IZA888" s="396"/>
      <c r="IZB888" s="396"/>
      <c r="IZC888" s="396"/>
      <c r="IZD888" s="396"/>
      <c r="IZE888" s="396"/>
      <c r="IZF888" s="396"/>
      <c r="IZG888" s="396"/>
      <c r="IZH888" s="396"/>
      <c r="IZI888" s="396"/>
      <c r="IZJ888" s="396"/>
      <c r="IZK888" s="396"/>
      <c r="IZL888" s="396"/>
      <c r="IZM888" s="396"/>
      <c r="IZN888" s="396"/>
      <c r="IZO888" s="396"/>
      <c r="IZP888" s="396"/>
      <c r="IZQ888" s="396"/>
      <c r="IZR888" s="396"/>
      <c r="IZS888" s="396"/>
      <c r="IZT888" s="396"/>
      <c r="IZU888" s="396"/>
      <c r="IZV888" s="396"/>
      <c r="IZW888" s="396"/>
      <c r="IZX888" s="396"/>
      <c r="IZY888" s="396"/>
      <c r="IZZ888" s="396"/>
      <c r="JAA888" s="396"/>
      <c r="JAB888" s="396"/>
      <c r="JAC888" s="396"/>
      <c r="JAD888" s="396"/>
      <c r="JAE888" s="396"/>
      <c r="JAF888" s="396"/>
      <c r="JAG888" s="396"/>
      <c r="JAH888" s="396"/>
      <c r="JAI888" s="396"/>
      <c r="JAJ888" s="396"/>
      <c r="JAK888" s="396"/>
      <c r="JAL888" s="396"/>
      <c r="JAM888" s="396"/>
      <c r="JAN888" s="396"/>
      <c r="JAO888" s="396"/>
      <c r="JAP888" s="396"/>
      <c r="JAQ888" s="396"/>
      <c r="JAR888" s="396"/>
      <c r="JAS888" s="396"/>
      <c r="JAT888" s="396"/>
      <c r="JAU888" s="396"/>
      <c r="JAV888" s="396"/>
      <c r="JAW888" s="396"/>
      <c r="JAX888" s="396"/>
      <c r="JAY888" s="396"/>
      <c r="JAZ888" s="396"/>
      <c r="JBA888" s="396"/>
      <c r="JBB888" s="396"/>
      <c r="JBC888" s="396"/>
      <c r="JBD888" s="396"/>
      <c r="JBE888" s="396"/>
      <c r="JBF888" s="396"/>
      <c r="JBG888" s="396"/>
      <c r="JBH888" s="396"/>
      <c r="JBI888" s="396"/>
      <c r="JBJ888" s="396"/>
      <c r="JBK888" s="396"/>
      <c r="JBL888" s="396"/>
      <c r="JBM888" s="396"/>
      <c r="JBN888" s="396"/>
      <c r="JBO888" s="396"/>
      <c r="JBP888" s="396"/>
      <c r="JBQ888" s="396"/>
      <c r="JBR888" s="396"/>
      <c r="JBS888" s="396"/>
      <c r="JBT888" s="396"/>
      <c r="JBU888" s="396"/>
      <c r="JBV888" s="396"/>
      <c r="JBW888" s="396"/>
      <c r="JBX888" s="396"/>
      <c r="JBY888" s="396"/>
      <c r="JBZ888" s="396"/>
      <c r="JCA888" s="396"/>
      <c r="JCB888" s="396"/>
      <c r="JCC888" s="396"/>
      <c r="JCD888" s="396"/>
      <c r="JCE888" s="396"/>
      <c r="JCF888" s="396"/>
      <c r="JCG888" s="396"/>
      <c r="JCH888" s="396"/>
      <c r="JCI888" s="396"/>
      <c r="JCJ888" s="396"/>
      <c r="JCK888" s="396"/>
      <c r="JCL888" s="396"/>
      <c r="JCM888" s="396"/>
      <c r="JCN888" s="396"/>
      <c r="JCO888" s="396"/>
      <c r="JCP888" s="396"/>
      <c r="JCQ888" s="396"/>
      <c r="JCR888" s="396"/>
      <c r="JCS888" s="396"/>
      <c r="JCT888" s="396"/>
      <c r="JCU888" s="396"/>
      <c r="JCV888" s="396"/>
      <c r="JCW888" s="396"/>
      <c r="JCX888" s="396"/>
      <c r="JCY888" s="396"/>
      <c r="JCZ888" s="396"/>
      <c r="JDA888" s="396"/>
      <c r="JDB888" s="396"/>
      <c r="JDC888" s="396"/>
      <c r="JDD888" s="396"/>
      <c r="JDE888" s="396"/>
      <c r="JDF888" s="396"/>
      <c r="JDG888" s="396"/>
      <c r="JDH888" s="396"/>
      <c r="JDI888" s="396"/>
      <c r="JDJ888" s="396"/>
      <c r="JDK888" s="396"/>
      <c r="JDL888" s="396"/>
      <c r="JDM888" s="396"/>
      <c r="JDN888" s="396"/>
      <c r="JDO888" s="396"/>
      <c r="JDP888" s="396"/>
      <c r="JDQ888" s="396"/>
      <c r="JDR888" s="396"/>
      <c r="JDS888" s="396"/>
      <c r="JDT888" s="396"/>
      <c r="JDU888" s="396"/>
      <c r="JDV888" s="396"/>
      <c r="JDW888" s="396"/>
      <c r="JDX888" s="396"/>
      <c r="JDY888" s="396"/>
      <c r="JDZ888" s="396"/>
      <c r="JEA888" s="396"/>
      <c r="JEB888" s="396"/>
      <c r="JEC888" s="396"/>
      <c r="JED888" s="396"/>
      <c r="JEE888" s="396"/>
      <c r="JEF888" s="396"/>
      <c r="JEG888" s="396"/>
      <c r="JEH888" s="396"/>
      <c r="JEI888" s="396"/>
      <c r="JEJ888" s="396"/>
      <c r="JEK888" s="396"/>
      <c r="JEL888" s="396"/>
      <c r="JEM888" s="396"/>
      <c r="JEN888" s="396"/>
      <c r="JEO888" s="396"/>
      <c r="JEP888" s="396"/>
      <c r="JEQ888" s="396"/>
      <c r="JER888" s="396"/>
      <c r="JES888" s="396"/>
      <c r="JET888" s="396"/>
      <c r="JEU888" s="396"/>
      <c r="JEV888" s="396"/>
      <c r="JEW888" s="396"/>
      <c r="JEX888" s="396"/>
      <c r="JEY888" s="396"/>
      <c r="JEZ888" s="396"/>
      <c r="JFA888" s="396"/>
      <c r="JFB888" s="396"/>
      <c r="JFC888" s="396"/>
      <c r="JFD888" s="396"/>
      <c r="JFE888" s="396"/>
      <c r="JFF888" s="396"/>
      <c r="JFG888" s="396"/>
      <c r="JFH888" s="396"/>
      <c r="JFI888" s="396"/>
      <c r="JFJ888" s="396"/>
      <c r="JFK888" s="396"/>
      <c r="JFL888" s="396"/>
      <c r="JFM888" s="396"/>
      <c r="JFN888" s="396"/>
      <c r="JFO888" s="396"/>
      <c r="JFP888" s="396"/>
      <c r="JFQ888" s="396"/>
      <c r="JFR888" s="396"/>
      <c r="JFS888" s="396"/>
      <c r="JFT888" s="396"/>
      <c r="JFU888" s="396"/>
      <c r="JFV888" s="396"/>
      <c r="JFW888" s="396"/>
      <c r="JFX888" s="396"/>
      <c r="JFY888" s="396"/>
      <c r="JFZ888" s="396"/>
      <c r="JGA888" s="396"/>
      <c r="JGB888" s="396"/>
      <c r="JGC888" s="396"/>
      <c r="JGD888" s="396"/>
      <c r="JGE888" s="396"/>
      <c r="JGF888" s="396"/>
      <c r="JGG888" s="396"/>
      <c r="JGH888" s="396"/>
      <c r="JGI888" s="396"/>
      <c r="JGJ888" s="396"/>
      <c r="JGK888" s="396"/>
      <c r="JGL888" s="396"/>
      <c r="JGM888" s="396"/>
      <c r="JGN888" s="396"/>
      <c r="JGO888" s="396"/>
      <c r="JGP888" s="396"/>
      <c r="JGQ888" s="396"/>
      <c r="JGR888" s="396"/>
      <c r="JGS888" s="396"/>
      <c r="JGT888" s="396"/>
      <c r="JGU888" s="396"/>
      <c r="JGV888" s="396"/>
      <c r="JGW888" s="396"/>
      <c r="JGX888" s="396"/>
      <c r="JGY888" s="396"/>
      <c r="JGZ888" s="396"/>
      <c r="JHA888" s="396"/>
      <c r="JHB888" s="396"/>
      <c r="JHC888" s="396"/>
      <c r="JHD888" s="396"/>
      <c r="JHE888" s="396"/>
      <c r="JHF888" s="396"/>
      <c r="JHG888" s="396"/>
      <c r="JHH888" s="396"/>
      <c r="JHI888" s="396"/>
      <c r="JHJ888" s="396"/>
      <c r="JHK888" s="396"/>
      <c r="JHL888" s="396"/>
      <c r="JHM888" s="396"/>
      <c r="JHN888" s="396"/>
      <c r="JHO888" s="396"/>
      <c r="JHP888" s="396"/>
      <c r="JHQ888" s="396"/>
      <c r="JHR888" s="396"/>
      <c r="JHS888" s="396"/>
      <c r="JHT888" s="396"/>
      <c r="JHU888" s="396"/>
      <c r="JHV888" s="396"/>
      <c r="JHW888" s="396"/>
      <c r="JHX888" s="396"/>
      <c r="JHY888" s="396"/>
      <c r="JHZ888" s="396"/>
      <c r="JIA888" s="396"/>
      <c r="JIB888" s="396"/>
      <c r="JIC888" s="396"/>
      <c r="JID888" s="396"/>
      <c r="JIE888" s="396"/>
      <c r="JIF888" s="396"/>
      <c r="JIG888" s="396"/>
      <c r="JIH888" s="396"/>
      <c r="JII888" s="396"/>
      <c r="JIJ888" s="396"/>
      <c r="JIK888" s="396"/>
      <c r="JIL888" s="396"/>
      <c r="JIM888" s="396"/>
      <c r="JIN888" s="396"/>
      <c r="JIO888" s="396"/>
      <c r="JIP888" s="396"/>
      <c r="JIQ888" s="396"/>
      <c r="JIR888" s="396"/>
      <c r="JIS888" s="396"/>
      <c r="JIT888" s="396"/>
      <c r="JIU888" s="396"/>
      <c r="JIV888" s="396"/>
      <c r="JIW888" s="396"/>
      <c r="JIX888" s="396"/>
      <c r="JIY888" s="396"/>
      <c r="JIZ888" s="396"/>
      <c r="JJA888" s="396"/>
      <c r="JJB888" s="396"/>
      <c r="JJC888" s="396"/>
      <c r="JJD888" s="396"/>
      <c r="JJE888" s="396"/>
      <c r="JJF888" s="396"/>
      <c r="JJG888" s="396"/>
      <c r="JJH888" s="396"/>
      <c r="JJI888" s="396"/>
      <c r="JJJ888" s="396"/>
      <c r="JJK888" s="396"/>
      <c r="JJL888" s="396"/>
      <c r="JJM888" s="396"/>
      <c r="JJN888" s="396"/>
      <c r="JJO888" s="396"/>
      <c r="JJP888" s="396"/>
      <c r="JJQ888" s="396"/>
      <c r="JJR888" s="396"/>
      <c r="JJS888" s="396"/>
      <c r="JJT888" s="396"/>
      <c r="JJU888" s="396"/>
      <c r="JJV888" s="396"/>
      <c r="JJW888" s="396"/>
      <c r="JJX888" s="396"/>
      <c r="JJY888" s="396"/>
      <c r="JJZ888" s="396"/>
      <c r="JKA888" s="396"/>
      <c r="JKB888" s="396"/>
      <c r="JKC888" s="396"/>
      <c r="JKD888" s="396"/>
      <c r="JKE888" s="396"/>
      <c r="JKF888" s="396"/>
      <c r="JKG888" s="396"/>
      <c r="JKH888" s="396"/>
      <c r="JKI888" s="396"/>
      <c r="JKJ888" s="396"/>
      <c r="JKK888" s="396"/>
      <c r="JKL888" s="396"/>
      <c r="JKM888" s="396"/>
      <c r="JKN888" s="396"/>
      <c r="JKO888" s="396"/>
      <c r="JKP888" s="396"/>
      <c r="JKQ888" s="396"/>
      <c r="JKR888" s="396"/>
      <c r="JKS888" s="396"/>
      <c r="JKT888" s="396"/>
      <c r="JKU888" s="396"/>
      <c r="JKV888" s="396"/>
      <c r="JKW888" s="396"/>
      <c r="JKX888" s="396"/>
      <c r="JKY888" s="396"/>
      <c r="JKZ888" s="396"/>
      <c r="JLA888" s="396"/>
      <c r="JLB888" s="396"/>
      <c r="JLC888" s="396"/>
      <c r="JLD888" s="396"/>
      <c r="JLE888" s="396"/>
      <c r="JLF888" s="396"/>
      <c r="JLG888" s="396"/>
      <c r="JLH888" s="396"/>
      <c r="JLI888" s="396"/>
      <c r="JLJ888" s="396"/>
      <c r="JLK888" s="396"/>
      <c r="JLL888" s="396"/>
      <c r="JLM888" s="396"/>
      <c r="JLN888" s="396"/>
      <c r="JLO888" s="396"/>
      <c r="JLP888" s="396"/>
      <c r="JLQ888" s="396"/>
      <c r="JLR888" s="396"/>
      <c r="JLS888" s="396"/>
      <c r="JLT888" s="396"/>
      <c r="JLU888" s="396"/>
      <c r="JLV888" s="396"/>
      <c r="JLW888" s="396"/>
      <c r="JLX888" s="396"/>
      <c r="JLY888" s="396"/>
      <c r="JLZ888" s="396"/>
      <c r="JMA888" s="396"/>
      <c r="JMB888" s="396"/>
      <c r="JMC888" s="396"/>
      <c r="JMD888" s="396"/>
      <c r="JME888" s="396"/>
      <c r="JMF888" s="396"/>
      <c r="JMG888" s="396"/>
      <c r="JMH888" s="396"/>
      <c r="JMI888" s="396"/>
      <c r="JMJ888" s="396"/>
      <c r="JMK888" s="396"/>
      <c r="JML888" s="396"/>
      <c r="JMM888" s="396"/>
      <c r="JMN888" s="396"/>
      <c r="JMO888" s="396"/>
      <c r="JMP888" s="396"/>
      <c r="JMQ888" s="396"/>
      <c r="JMR888" s="396"/>
      <c r="JMS888" s="396"/>
      <c r="JMT888" s="396"/>
      <c r="JMU888" s="396"/>
      <c r="JMV888" s="396"/>
      <c r="JMW888" s="396"/>
      <c r="JMX888" s="396"/>
      <c r="JMY888" s="396"/>
      <c r="JMZ888" s="396"/>
      <c r="JNA888" s="396"/>
      <c r="JNB888" s="396"/>
      <c r="JNC888" s="396"/>
      <c r="JND888" s="396"/>
      <c r="JNE888" s="396"/>
      <c r="JNF888" s="396"/>
      <c r="JNG888" s="396"/>
      <c r="JNH888" s="396"/>
      <c r="JNI888" s="396"/>
      <c r="JNJ888" s="396"/>
      <c r="JNK888" s="396"/>
      <c r="JNL888" s="396"/>
      <c r="JNM888" s="396"/>
      <c r="JNN888" s="396"/>
      <c r="JNO888" s="396"/>
      <c r="JNP888" s="396"/>
      <c r="JNQ888" s="396"/>
      <c r="JNR888" s="396"/>
      <c r="JNS888" s="396"/>
      <c r="JNT888" s="396"/>
      <c r="JNU888" s="396"/>
      <c r="JNV888" s="396"/>
      <c r="JNW888" s="396"/>
      <c r="JNX888" s="396"/>
      <c r="JNY888" s="396"/>
      <c r="JNZ888" s="396"/>
      <c r="JOA888" s="396"/>
      <c r="JOB888" s="396"/>
      <c r="JOC888" s="396"/>
      <c r="JOD888" s="396"/>
      <c r="JOE888" s="396"/>
      <c r="JOF888" s="396"/>
      <c r="JOG888" s="396"/>
      <c r="JOH888" s="396"/>
      <c r="JOI888" s="396"/>
      <c r="JOJ888" s="396"/>
      <c r="JOK888" s="396"/>
      <c r="JOL888" s="396"/>
      <c r="JOM888" s="396"/>
      <c r="JON888" s="396"/>
      <c r="JOO888" s="396"/>
      <c r="JOP888" s="396"/>
      <c r="JOQ888" s="396"/>
      <c r="JOR888" s="396"/>
      <c r="JOS888" s="396"/>
      <c r="JOT888" s="396"/>
      <c r="JOU888" s="396"/>
      <c r="JOV888" s="396"/>
      <c r="JOW888" s="396"/>
      <c r="JOX888" s="396"/>
      <c r="JOY888" s="396"/>
      <c r="JOZ888" s="396"/>
      <c r="JPA888" s="396"/>
      <c r="JPB888" s="396"/>
      <c r="JPC888" s="396"/>
      <c r="JPD888" s="396"/>
      <c r="JPE888" s="396"/>
      <c r="JPF888" s="396"/>
      <c r="JPG888" s="396"/>
      <c r="JPH888" s="396"/>
      <c r="JPI888" s="396"/>
      <c r="JPJ888" s="396"/>
      <c r="JPK888" s="396"/>
      <c r="JPL888" s="396"/>
      <c r="JPM888" s="396"/>
      <c r="JPN888" s="396"/>
      <c r="JPO888" s="396"/>
      <c r="JPP888" s="396"/>
      <c r="JPQ888" s="396"/>
      <c r="JPR888" s="396"/>
      <c r="JPS888" s="396"/>
      <c r="JPT888" s="396"/>
      <c r="JPU888" s="396"/>
      <c r="JPV888" s="396"/>
      <c r="JPW888" s="396"/>
      <c r="JPX888" s="396"/>
      <c r="JPY888" s="396"/>
      <c r="JPZ888" s="396"/>
      <c r="JQA888" s="396"/>
      <c r="JQB888" s="396"/>
      <c r="JQC888" s="396"/>
      <c r="JQD888" s="396"/>
      <c r="JQE888" s="396"/>
      <c r="JQF888" s="396"/>
      <c r="JQG888" s="396"/>
      <c r="JQH888" s="396"/>
      <c r="JQI888" s="396"/>
      <c r="JQJ888" s="396"/>
      <c r="JQK888" s="396"/>
      <c r="JQL888" s="396"/>
      <c r="JQM888" s="396"/>
      <c r="JQN888" s="396"/>
      <c r="JQO888" s="396"/>
      <c r="JQP888" s="396"/>
      <c r="JQQ888" s="396"/>
      <c r="JQR888" s="396"/>
      <c r="JQS888" s="396"/>
      <c r="JQT888" s="396"/>
      <c r="JQU888" s="396"/>
      <c r="JQV888" s="396"/>
      <c r="JQW888" s="396"/>
      <c r="JQX888" s="396"/>
      <c r="JQY888" s="396"/>
      <c r="JQZ888" s="396"/>
      <c r="JRA888" s="396"/>
      <c r="JRB888" s="396"/>
      <c r="JRC888" s="396"/>
      <c r="JRD888" s="396"/>
      <c r="JRE888" s="396"/>
      <c r="JRF888" s="396"/>
      <c r="JRG888" s="396"/>
      <c r="JRH888" s="396"/>
      <c r="JRI888" s="396"/>
      <c r="JRJ888" s="396"/>
      <c r="JRK888" s="396"/>
      <c r="JRL888" s="396"/>
      <c r="JRM888" s="396"/>
      <c r="JRN888" s="396"/>
      <c r="JRO888" s="396"/>
      <c r="JRP888" s="396"/>
      <c r="JRQ888" s="396"/>
      <c r="JRR888" s="396"/>
      <c r="JRS888" s="396"/>
      <c r="JRT888" s="396"/>
      <c r="JRU888" s="396"/>
      <c r="JRV888" s="396"/>
      <c r="JRW888" s="396"/>
      <c r="JRX888" s="396"/>
      <c r="JRY888" s="396"/>
      <c r="JRZ888" s="396"/>
      <c r="JSA888" s="396"/>
      <c r="JSB888" s="396"/>
      <c r="JSC888" s="396"/>
      <c r="JSD888" s="396"/>
      <c r="JSE888" s="396"/>
      <c r="JSF888" s="396"/>
      <c r="JSG888" s="396"/>
      <c r="JSH888" s="396"/>
      <c r="JSI888" s="396"/>
      <c r="JSJ888" s="396"/>
      <c r="JSK888" s="396"/>
      <c r="JSL888" s="396"/>
      <c r="JSM888" s="396"/>
      <c r="JSN888" s="396"/>
      <c r="JSO888" s="396"/>
      <c r="JSP888" s="396"/>
      <c r="JSQ888" s="396"/>
      <c r="JSR888" s="396"/>
      <c r="JSS888" s="396"/>
      <c r="JST888" s="396"/>
      <c r="JSU888" s="396"/>
      <c r="JSV888" s="396"/>
      <c r="JSW888" s="396"/>
      <c r="JSX888" s="396"/>
      <c r="JSY888" s="396"/>
      <c r="JSZ888" s="396"/>
      <c r="JTA888" s="396"/>
      <c r="JTB888" s="396"/>
      <c r="JTC888" s="396"/>
      <c r="JTD888" s="396"/>
      <c r="JTE888" s="396"/>
      <c r="JTF888" s="396"/>
      <c r="JTG888" s="396"/>
      <c r="JTH888" s="396"/>
      <c r="JTI888" s="396"/>
      <c r="JTJ888" s="396"/>
      <c r="JTK888" s="396"/>
      <c r="JTL888" s="396"/>
      <c r="JTM888" s="396"/>
      <c r="JTN888" s="396"/>
      <c r="JTO888" s="396"/>
      <c r="JTP888" s="396"/>
      <c r="JTQ888" s="396"/>
      <c r="JTR888" s="396"/>
      <c r="JTS888" s="396"/>
      <c r="JTT888" s="396"/>
      <c r="JTU888" s="396"/>
      <c r="JTV888" s="396"/>
      <c r="JTW888" s="396"/>
      <c r="JTX888" s="396"/>
      <c r="JTY888" s="396"/>
      <c r="JTZ888" s="396"/>
      <c r="JUA888" s="396"/>
      <c r="JUB888" s="396"/>
      <c r="JUC888" s="396"/>
      <c r="JUD888" s="396"/>
      <c r="JUE888" s="396"/>
      <c r="JUF888" s="396"/>
      <c r="JUG888" s="396"/>
      <c r="JUH888" s="396"/>
      <c r="JUI888" s="396"/>
      <c r="JUJ888" s="396"/>
      <c r="JUK888" s="396"/>
      <c r="JUL888" s="396"/>
      <c r="JUM888" s="396"/>
      <c r="JUN888" s="396"/>
      <c r="JUO888" s="396"/>
      <c r="JUP888" s="396"/>
      <c r="JUQ888" s="396"/>
      <c r="JUR888" s="396"/>
      <c r="JUS888" s="396"/>
      <c r="JUT888" s="396"/>
      <c r="JUU888" s="396"/>
      <c r="JUV888" s="396"/>
      <c r="JUW888" s="396"/>
      <c r="JUX888" s="396"/>
      <c r="JUY888" s="396"/>
      <c r="JUZ888" s="396"/>
      <c r="JVA888" s="396"/>
      <c r="JVB888" s="396"/>
      <c r="JVC888" s="396"/>
      <c r="JVD888" s="396"/>
      <c r="JVE888" s="396"/>
      <c r="JVF888" s="396"/>
      <c r="JVG888" s="396"/>
      <c r="JVH888" s="396"/>
      <c r="JVI888" s="396"/>
      <c r="JVJ888" s="396"/>
      <c r="JVK888" s="396"/>
      <c r="JVL888" s="396"/>
      <c r="JVM888" s="396"/>
      <c r="JVN888" s="396"/>
      <c r="JVO888" s="396"/>
      <c r="JVP888" s="396"/>
      <c r="JVQ888" s="396"/>
      <c r="JVR888" s="396"/>
      <c r="JVS888" s="396"/>
      <c r="JVT888" s="396"/>
      <c r="JVU888" s="396"/>
      <c r="JVV888" s="396"/>
      <c r="JVW888" s="396"/>
      <c r="JVX888" s="396"/>
      <c r="JVY888" s="396"/>
      <c r="JVZ888" s="396"/>
      <c r="JWA888" s="396"/>
      <c r="JWB888" s="396"/>
      <c r="JWC888" s="396"/>
      <c r="JWD888" s="396"/>
      <c r="JWE888" s="396"/>
      <c r="JWF888" s="396"/>
      <c r="JWG888" s="396"/>
      <c r="JWH888" s="396"/>
      <c r="JWI888" s="396"/>
      <c r="JWJ888" s="396"/>
      <c r="JWK888" s="396"/>
      <c r="JWL888" s="396"/>
      <c r="JWM888" s="396"/>
      <c r="JWN888" s="396"/>
      <c r="JWO888" s="396"/>
      <c r="JWP888" s="396"/>
      <c r="JWQ888" s="396"/>
      <c r="JWR888" s="396"/>
      <c r="JWS888" s="396"/>
      <c r="JWT888" s="396"/>
      <c r="JWU888" s="396"/>
      <c r="JWV888" s="396"/>
      <c r="JWW888" s="396"/>
      <c r="JWX888" s="396"/>
      <c r="JWY888" s="396"/>
      <c r="JWZ888" s="396"/>
      <c r="JXA888" s="396"/>
      <c r="JXB888" s="396"/>
      <c r="JXC888" s="396"/>
      <c r="JXD888" s="396"/>
      <c r="JXE888" s="396"/>
      <c r="JXF888" s="396"/>
      <c r="JXG888" s="396"/>
      <c r="JXH888" s="396"/>
      <c r="JXI888" s="396"/>
      <c r="JXJ888" s="396"/>
      <c r="JXK888" s="396"/>
      <c r="JXL888" s="396"/>
      <c r="JXM888" s="396"/>
      <c r="JXN888" s="396"/>
      <c r="JXO888" s="396"/>
      <c r="JXP888" s="396"/>
      <c r="JXQ888" s="396"/>
      <c r="JXR888" s="396"/>
      <c r="JXS888" s="396"/>
      <c r="JXT888" s="396"/>
      <c r="JXU888" s="396"/>
      <c r="JXV888" s="396"/>
      <c r="JXW888" s="396"/>
      <c r="JXX888" s="396"/>
      <c r="JXY888" s="396"/>
      <c r="JXZ888" s="396"/>
      <c r="JYA888" s="396"/>
      <c r="JYB888" s="396"/>
      <c r="JYC888" s="396"/>
      <c r="JYD888" s="396"/>
      <c r="JYE888" s="396"/>
      <c r="JYF888" s="396"/>
      <c r="JYG888" s="396"/>
      <c r="JYH888" s="396"/>
      <c r="JYI888" s="396"/>
      <c r="JYJ888" s="396"/>
      <c r="JYK888" s="396"/>
      <c r="JYL888" s="396"/>
      <c r="JYM888" s="396"/>
      <c r="JYN888" s="396"/>
      <c r="JYO888" s="396"/>
      <c r="JYP888" s="396"/>
      <c r="JYQ888" s="396"/>
      <c r="JYR888" s="396"/>
      <c r="JYS888" s="396"/>
      <c r="JYT888" s="396"/>
      <c r="JYU888" s="396"/>
      <c r="JYV888" s="396"/>
      <c r="JYW888" s="396"/>
      <c r="JYX888" s="396"/>
      <c r="JYY888" s="396"/>
      <c r="JYZ888" s="396"/>
      <c r="JZA888" s="396"/>
      <c r="JZB888" s="396"/>
      <c r="JZC888" s="396"/>
      <c r="JZD888" s="396"/>
      <c r="JZE888" s="396"/>
      <c r="JZF888" s="396"/>
      <c r="JZG888" s="396"/>
      <c r="JZH888" s="396"/>
      <c r="JZI888" s="396"/>
      <c r="JZJ888" s="396"/>
      <c r="JZK888" s="396"/>
      <c r="JZL888" s="396"/>
      <c r="JZM888" s="396"/>
      <c r="JZN888" s="396"/>
      <c r="JZO888" s="396"/>
      <c r="JZP888" s="396"/>
      <c r="JZQ888" s="396"/>
      <c r="JZR888" s="396"/>
      <c r="JZS888" s="396"/>
      <c r="JZT888" s="396"/>
      <c r="JZU888" s="396"/>
      <c r="JZV888" s="396"/>
      <c r="JZW888" s="396"/>
      <c r="JZX888" s="396"/>
      <c r="JZY888" s="396"/>
      <c r="JZZ888" s="396"/>
      <c r="KAA888" s="396"/>
      <c r="KAB888" s="396"/>
      <c r="KAC888" s="396"/>
      <c r="KAD888" s="396"/>
      <c r="KAE888" s="396"/>
      <c r="KAF888" s="396"/>
      <c r="KAG888" s="396"/>
      <c r="KAH888" s="396"/>
      <c r="KAI888" s="396"/>
      <c r="KAJ888" s="396"/>
      <c r="KAK888" s="396"/>
      <c r="KAL888" s="396"/>
      <c r="KAM888" s="396"/>
      <c r="KAN888" s="396"/>
      <c r="KAO888" s="396"/>
      <c r="KAP888" s="396"/>
      <c r="KAQ888" s="396"/>
      <c r="KAR888" s="396"/>
      <c r="KAS888" s="396"/>
      <c r="KAT888" s="396"/>
      <c r="KAU888" s="396"/>
      <c r="KAV888" s="396"/>
      <c r="KAW888" s="396"/>
      <c r="KAX888" s="396"/>
      <c r="KAY888" s="396"/>
      <c r="KAZ888" s="396"/>
      <c r="KBA888" s="396"/>
      <c r="KBB888" s="396"/>
      <c r="KBC888" s="396"/>
      <c r="KBD888" s="396"/>
      <c r="KBE888" s="396"/>
      <c r="KBF888" s="396"/>
      <c r="KBG888" s="396"/>
      <c r="KBH888" s="396"/>
      <c r="KBI888" s="396"/>
      <c r="KBJ888" s="396"/>
      <c r="KBK888" s="396"/>
      <c r="KBL888" s="396"/>
      <c r="KBM888" s="396"/>
      <c r="KBN888" s="396"/>
      <c r="KBO888" s="396"/>
      <c r="KBP888" s="396"/>
      <c r="KBQ888" s="396"/>
      <c r="KBR888" s="396"/>
      <c r="KBS888" s="396"/>
      <c r="KBT888" s="396"/>
      <c r="KBU888" s="396"/>
      <c r="KBV888" s="396"/>
      <c r="KBW888" s="396"/>
      <c r="KBX888" s="396"/>
      <c r="KBY888" s="396"/>
      <c r="KBZ888" s="396"/>
      <c r="KCA888" s="396"/>
      <c r="KCB888" s="396"/>
      <c r="KCC888" s="396"/>
      <c r="KCD888" s="396"/>
      <c r="KCE888" s="396"/>
      <c r="KCF888" s="396"/>
      <c r="KCG888" s="396"/>
      <c r="KCH888" s="396"/>
      <c r="KCI888" s="396"/>
      <c r="KCJ888" s="396"/>
      <c r="KCK888" s="396"/>
      <c r="KCL888" s="396"/>
      <c r="KCM888" s="396"/>
      <c r="KCN888" s="396"/>
      <c r="KCO888" s="396"/>
      <c r="KCP888" s="396"/>
      <c r="KCQ888" s="396"/>
      <c r="KCR888" s="396"/>
      <c r="KCS888" s="396"/>
      <c r="KCT888" s="396"/>
      <c r="KCU888" s="396"/>
      <c r="KCV888" s="396"/>
      <c r="KCW888" s="396"/>
      <c r="KCX888" s="396"/>
      <c r="KCY888" s="396"/>
      <c r="KCZ888" s="396"/>
      <c r="KDA888" s="396"/>
      <c r="KDB888" s="396"/>
      <c r="KDC888" s="396"/>
      <c r="KDD888" s="396"/>
      <c r="KDE888" s="396"/>
      <c r="KDF888" s="396"/>
      <c r="KDG888" s="396"/>
      <c r="KDH888" s="396"/>
      <c r="KDI888" s="396"/>
      <c r="KDJ888" s="396"/>
      <c r="KDK888" s="396"/>
      <c r="KDL888" s="396"/>
      <c r="KDM888" s="396"/>
      <c r="KDN888" s="396"/>
      <c r="KDO888" s="396"/>
      <c r="KDP888" s="396"/>
      <c r="KDQ888" s="396"/>
      <c r="KDR888" s="396"/>
      <c r="KDS888" s="396"/>
      <c r="KDT888" s="396"/>
      <c r="KDU888" s="396"/>
      <c r="KDV888" s="396"/>
      <c r="KDW888" s="396"/>
      <c r="KDX888" s="396"/>
      <c r="KDY888" s="396"/>
      <c r="KDZ888" s="396"/>
      <c r="KEA888" s="396"/>
      <c r="KEB888" s="396"/>
      <c r="KEC888" s="396"/>
      <c r="KED888" s="396"/>
      <c r="KEE888" s="396"/>
      <c r="KEF888" s="396"/>
      <c r="KEG888" s="396"/>
      <c r="KEH888" s="396"/>
      <c r="KEI888" s="396"/>
      <c r="KEJ888" s="396"/>
      <c r="KEK888" s="396"/>
      <c r="KEL888" s="396"/>
      <c r="KEM888" s="396"/>
      <c r="KEN888" s="396"/>
      <c r="KEO888" s="396"/>
      <c r="KEP888" s="396"/>
      <c r="KEQ888" s="396"/>
      <c r="KER888" s="396"/>
      <c r="KES888" s="396"/>
      <c r="KET888" s="396"/>
      <c r="KEU888" s="396"/>
      <c r="KEV888" s="396"/>
      <c r="KEW888" s="396"/>
      <c r="KEX888" s="396"/>
      <c r="KEY888" s="396"/>
      <c r="KEZ888" s="396"/>
      <c r="KFA888" s="396"/>
      <c r="KFB888" s="396"/>
      <c r="KFC888" s="396"/>
      <c r="KFD888" s="396"/>
      <c r="KFE888" s="396"/>
      <c r="KFF888" s="396"/>
      <c r="KFG888" s="396"/>
      <c r="KFH888" s="396"/>
      <c r="KFI888" s="396"/>
      <c r="KFJ888" s="396"/>
      <c r="KFK888" s="396"/>
      <c r="KFL888" s="396"/>
      <c r="KFM888" s="396"/>
      <c r="KFN888" s="396"/>
      <c r="KFO888" s="396"/>
      <c r="KFP888" s="396"/>
      <c r="KFQ888" s="396"/>
      <c r="KFR888" s="396"/>
      <c r="KFS888" s="396"/>
      <c r="KFT888" s="396"/>
      <c r="KFU888" s="396"/>
      <c r="KFV888" s="396"/>
      <c r="KFW888" s="396"/>
      <c r="KFX888" s="396"/>
      <c r="KFY888" s="396"/>
      <c r="KFZ888" s="396"/>
      <c r="KGA888" s="396"/>
      <c r="KGB888" s="396"/>
      <c r="KGC888" s="396"/>
      <c r="KGD888" s="396"/>
      <c r="KGE888" s="396"/>
      <c r="KGF888" s="396"/>
      <c r="KGG888" s="396"/>
      <c r="KGH888" s="396"/>
      <c r="KGI888" s="396"/>
      <c r="KGJ888" s="396"/>
      <c r="KGK888" s="396"/>
      <c r="KGL888" s="396"/>
      <c r="KGM888" s="396"/>
      <c r="KGN888" s="396"/>
      <c r="KGO888" s="396"/>
      <c r="KGP888" s="396"/>
      <c r="KGQ888" s="396"/>
      <c r="KGR888" s="396"/>
      <c r="KGS888" s="396"/>
      <c r="KGT888" s="396"/>
      <c r="KGU888" s="396"/>
      <c r="KGV888" s="396"/>
      <c r="KGW888" s="396"/>
      <c r="KGX888" s="396"/>
      <c r="KGY888" s="396"/>
      <c r="KGZ888" s="396"/>
      <c r="KHA888" s="396"/>
      <c r="KHB888" s="396"/>
      <c r="KHC888" s="396"/>
      <c r="KHD888" s="396"/>
      <c r="KHE888" s="396"/>
      <c r="KHF888" s="396"/>
      <c r="KHG888" s="396"/>
      <c r="KHH888" s="396"/>
      <c r="KHI888" s="396"/>
      <c r="KHJ888" s="396"/>
      <c r="KHK888" s="396"/>
      <c r="KHL888" s="396"/>
      <c r="KHM888" s="396"/>
      <c r="KHN888" s="396"/>
      <c r="KHO888" s="396"/>
      <c r="KHP888" s="396"/>
      <c r="KHQ888" s="396"/>
      <c r="KHR888" s="396"/>
      <c r="KHS888" s="396"/>
      <c r="KHT888" s="396"/>
      <c r="KHU888" s="396"/>
      <c r="KHV888" s="396"/>
      <c r="KHW888" s="396"/>
      <c r="KHX888" s="396"/>
      <c r="KHY888" s="396"/>
      <c r="KHZ888" s="396"/>
      <c r="KIA888" s="396"/>
      <c r="KIB888" s="396"/>
      <c r="KIC888" s="396"/>
      <c r="KID888" s="396"/>
      <c r="KIE888" s="396"/>
      <c r="KIF888" s="396"/>
      <c r="KIG888" s="396"/>
      <c r="KIH888" s="396"/>
      <c r="KII888" s="396"/>
      <c r="KIJ888" s="396"/>
      <c r="KIK888" s="396"/>
      <c r="KIL888" s="396"/>
      <c r="KIM888" s="396"/>
      <c r="KIN888" s="396"/>
      <c r="KIO888" s="396"/>
      <c r="KIP888" s="396"/>
      <c r="KIQ888" s="396"/>
      <c r="KIR888" s="396"/>
      <c r="KIS888" s="396"/>
      <c r="KIT888" s="396"/>
      <c r="KIU888" s="396"/>
      <c r="KIV888" s="396"/>
      <c r="KIW888" s="396"/>
      <c r="KIX888" s="396"/>
      <c r="KIY888" s="396"/>
      <c r="KIZ888" s="396"/>
      <c r="KJA888" s="396"/>
      <c r="KJB888" s="396"/>
      <c r="KJC888" s="396"/>
      <c r="KJD888" s="396"/>
      <c r="KJE888" s="396"/>
      <c r="KJF888" s="396"/>
      <c r="KJG888" s="396"/>
      <c r="KJH888" s="396"/>
      <c r="KJI888" s="396"/>
      <c r="KJJ888" s="396"/>
      <c r="KJK888" s="396"/>
      <c r="KJL888" s="396"/>
      <c r="KJM888" s="396"/>
      <c r="KJN888" s="396"/>
      <c r="KJO888" s="396"/>
      <c r="KJP888" s="396"/>
      <c r="KJQ888" s="396"/>
      <c r="KJR888" s="396"/>
      <c r="KJS888" s="396"/>
      <c r="KJT888" s="396"/>
      <c r="KJU888" s="396"/>
      <c r="KJV888" s="396"/>
      <c r="KJW888" s="396"/>
      <c r="KJX888" s="396"/>
      <c r="KJY888" s="396"/>
      <c r="KJZ888" s="396"/>
      <c r="KKA888" s="396"/>
      <c r="KKB888" s="396"/>
      <c r="KKC888" s="396"/>
      <c r="KKD888" s="396"/>
      <c r="KKE888" s="396"/>
      <c r="KKF888" s="396"/>
      <c r="KKG888" s="396"/>
      <c r="KKH888" s="396"/>
      <c r="KKI888" s="396"/>
      <c r="KKJ888" s="396"/>
      <c r="KKK888" s="396"/>
      <c r="KKL888" s="396"/>
      <c r="KKM888" s="396"/>
      <c r="KKN888" s="396"/>
      <c r="KKO888" s="396"/>
      <c r="KKP888" s="396"/>
      <c r="KKQ888" s="396"/>
      <c r="KKR888" s="396"/>
      <c r="KKS888" s="396"/>
      <c r="KKT888" s="396"/>
      <c r="KKU888" s="396"/>
      <c r="KKV888" s="396"/>
      <c r="KKW888" s="396"/>
      <c r="KKX888" s="396"/>
      <c r="KKY888" s="396"/>
      <c r="KKZ888" s="396"/>
      <c r="KLA888" s="396"/>
      <c r="KLB888" s="396"/>
      <c r="KLC888" s="396"/>
      <c r="KLD888" s="396"/>
      <c r="KLE888" s="396"/>
      <c r="KLF888" s="396"/>
      <c r="KLG888" s="396"/>
      <c r="KLH888" s="396"/>
      <c r="KLI888" s="396"/>
      <c r="KLJ888" s="396"/>
      <c r="KLK888" s="396"/>
      <c r="KLL888" s="396"/>
      <c r="KLM888" s="396"/>
      <c r="KLN888" s="396"/>
      <c r="KLO888" s="396"/>
      <c r="KLP888" s="396"/>
      <c r="KLQ888" s="396"/>
      <c r="KLR888" s="396"/>
      <c r="KLS888" s="396"/>
      <c r="KLT888" s="396"/>
      <c r="KLU888" s="396"/>
      <c r="KLV888" s="396"/>
      <c r="KLW888" s="396"/>
      <c r="KLX888" s="396"/>
      <c r="KLY888" s="396"/>
      <c r="KLZ888" s="396"/>
      <c r="KMA888" s="396"/>
      <c r="KMB888" s="396"/>
      <c r="KMC888" s="396"/>
      <c r="KMD888" s="396"/>
      <c r="KME888" s="396"/>
      <c r="KMF888" s="396"/>
      <c r="KMG888" s="396"/>
      <c r="KMH888" s="396"/>
      <c r="KMI888" s="396"/>
      <c r="KMJ888" s="396"/>
      <c r="KMK888" s="396"/>
      <c r="KML888" s="396"/>
      <c r="KMM888" s="396"/>
      <c r="KMN888" s="396"/>
      <c r="KMO888" s="396"/>
      <c r="KMP888" s="396"/>
      <c r="KMQ888" s="396"/>
      <c r="KMR888" s="396"/>
      <c r="KMS888" s="396"/>
      <c r="KMT888" s="396"/>
      <c r="KMU888" s="396"/>
      <c r="KMV888" s="396"/>
      <c r="KMW888" s="396"/>
      <c r="KMX888" s="396"/>
      <c r="KMY888" s="396"/>
      <c r="KMZ888" s="396"/>
      <c r="KNA888" s="396"/>
      <c r="KNB888" s="396"/>
      <c r="KNC888" s="396"/>
      <c r="KND888" s="396"/>
      <c r="KNE888" s="396"/>
      <c r="KNF888" s="396"/>
      <c r="KNG888" s="396"/>
      <c r="KNH888" s="396"/>
      <c r="KNI888" s="396"/>
      <c r="KNJ888" s="396"/>
      <c r="KNK888" s="396"/>
      <c r="KNL888" s="396"/>
      <c r="KNM888" s="396"/>
      <c r="KNN888" s="396"/>
      <c r="KNO888" s="396"/>
      <c r="KNP888" s="396"/>
      <c r="KNQ888" s="396"/>
      <c r="KNR888" s="396"/>
      <c r="KNS888" s="396"/>
      <c r="KNT888" s="396"/>
      <c r="KNU888" s="396"/>
      <c r="KNV888" s="396"/>
      <c r="KNW888" s="396"/>
      <c r="KNX888" s="396"/>
      <c r="KNY888" s="396"/>
      <c r="KNZ888" s="396"/>
      <c r="KOA888" s="396"/>
      <c r="KOB888" s="396"/>
      <c r="KOC888" s="396"/>
      <c r="KOD888" s="396"/>
      <c r="KOE888" s="396"/>
      <c r="KOF888" s="396"/>
      <c r="KOG888" s="396"/>
      <c r="KOH888" s="396"/>
      <c r="KOI888" s="396"/>
      <c r="KOJ888" s="396"/>
      <c r="KOK888" s="396"/>
      <c r="KOL888" s="396"/>
      <c r="KOM888" s="396"/>
      <c r="KON888" s="396"/>
      <c r="KOO888" s="396"/>
      <c r="KOP888" s="396"/>
      <c r="KOQ888" s="396"/>
      <c r="KOR888" s="396"/>
      <c r="KOS888" s="396"/>
      <c r="KOT888" s="396"/>
      <c r="KOU888" s="396"/>
      <c r="KOV888" s="396"/>
      <c r="KOW888" s="396"/>
      <c r="KOX888" s="396"/>
      <c r="KOY888" s="396"/>
      <c r="KOZ888" s="396"/>
      <c r="KPA888" s="396"/>
      <c r="KPB888" s="396"/>
      <c r="KPC888" s="396"/>
      <c r="KPD888" s="396"/>
      <c r="KPE888" s="396"/>
      <c r="KPF888" s="396"/>
      <c r="KPG888" s="396"/>
      <c r="KPH888" s="396"/>
      <c r="KPI888" s="396"/>
      <c r="KPJ888" s="396"/>
      <c r="KPK888" s="396"/>
      <c r="KPL888" s="396"/>
      <c r="KPM888" s="396"/>
      <c r="KPN888" s="396"/>
      <c r="KPO888" s="396"/>
      <c r="KPP888" s="396"/>
      <c r="KPQ888" s="396"/>
      <c r="KPR888" s="396"/>
      <c r="KPS888" s="396"/>
      <c r="KPT888" s="396"/>
      <c r="KPU888" s="396"/>
      <c r="KPV888" s="396"/>
      <c r="KPW888" s="396"/>
      <c r="KPX888" s="396"/>
      <c r="KPY888" s="396"/>
      <c r="KPZ888" s="396"/>
      <c r="KQA888" s="396"/>
      <c r="KQB888" s="396"/>
      <c r="KQC888" s="396"/>
      <c r="KQD888" s="396"/>
      <c r="KQE888" s="396"/>
      <c r="KQF888" s="396"/>
      <c r="KQG888" s="396"/>
      <c r="KQH888" s="396"/>
      <c r="KQI888" s="396"/>
      <c r="KQJ888" s="396"/>
      <c r="KQK888" s="396"/>
      <c r="KQL888" s="396"/>
      <c r="KQM888" s="396"/>
      <c r="KQN888" s="396"/>
      <c r="KQO888" s="396"/>
      <c r="KQP888" s="396"/>
      <c r="KQQ888" s="396"/>
      <c r="KQR888" s="396"/>
      <c r="KQS888" s="396"/>
      <c r="KQT888" s="396"/>
      <c r="KQU888" s="396"/>
      <c r="KQV888" s="396"/>
      <c r="KQW888" s="396"/>
      <c r="KQX888" s="396"/>
      <c r="KQY888" s="396"/>
      <c r="KQZ888" s="396"/>
      <c r="KRA888" s="396"/>
      <c r="KRB888" s="396"/>
      <c r="KRC888" s="396"/>
      <c r="KRD888" s="396"/>
      <c r="KRE888" s="396"/>
      <c r="KRF888" s="396"/>
      <c r="KRG888" s="396"/>
      <c r="KRH888" s="396"/>
      <c r="KRI888" s="396"/>
      <c r="KRJ888" s="396"/>
      <c r="KRK888" s="396"/>
      <c r="KRL888" s="396"/>
      <c r="KRM888" s="396"/>
      <c r="KRN888" s="396"/>
      <c r="KRO888" s="396"/>
      <c r="KRP888" s="396"/>
      <c r="KRQ888" s="396"/>
      <c r="KRR888" s="396"/>
      <c r="KRS888" s="396"/>
      <c r="KRT888" s="396"/>
      <c r="KRU888" s="396"/>
      <c r="KRV888" s="396"/>
      <c r="KRW888" s="396"/>
      <c r="KRX888" s="396"/>
      <c r="KRY888" s="396"/>
      <c r="KRZ888" s="396"/>
      <c r="KSA888" s="396"/>
      <c r="KSB888" s="396"/>
      <c r="KSC888" s="396"/>
      <c r="KSD888" s="396"/>
      <c r="KSE888" s="396"/>
      <c r="KSF888" s="396"/>
      <c r="KSG888" s="396"/>
      <c r="KSH888" s="396"/>
      <c r="KSI888" s="396"/>
      <c r="KSJ888" s="396"/>
      <c r="KSK888" s="396"/>
      <c r="KSL888" s="396"/>
      <c r="KSM888" s="396"/>
      <c r="KSN888" s="396"/>
      <c r="KSO888" s="396"/>
      <c r="KSP888" s="396"/>
      <c r="KSQ888" s="396"/>
      <c r="KSR888" s="396"/>
      <c r="KSS888" s="396"/>
      <c r="KST888" s="396"/>
      <c r="KSU888" s="396"/>
      <c r="KSV888" s="396"/>
      <c r="KSW888" s="396"/>
      <c r="KSX888" s="396"/>
      <c r="KSY888" s="396"/>
      <c r="KSZ888" s="396"/>
      <c r="KTA888" s="396"/>
      <c r="KTB888" s="396"/>
      <c r="KTC888" s="396"/>
      <c r="KTD888" s="396"/>
      <c r="KTE888" s="396"/>
      <c r="KTF888" s="396"/>
      <c r="KTG888" s="396"/>
      <c r="KTH888" s="396"/>
      <c r="KTI888" s="396"/>
      <c r="KTJ888" s="396"/>
      <c r="KTK888" s="396"/>
      <c r="KTL888" s="396"/>
      <c r="KTM888" s="396"/>
      <c r="KTN888" s="396"/>
      <c r="KTO888" s="396"/>
      <c r="KTP888" s="396"/>
      <c r="KTQ888" s="396"/>
      <c r="KTR888" s="396"/>
      <c r="KTS888" s="396"/>
      <c r="KTT888" s="396"/>
      <c r="KTU888" s="396"/>
      <c r="KTV888" s="396"/>
      <c r="KTW888" s="396"/>
      <c r="KTX888" s="396"/>
      <c r="KTY888" s="396"/>
      <c r="KTZ888" s="396"/>
      <c r="KUA888" s="396"/>
      <c r="KUB888" s="396"/>
      <c r="KUC888" s="396"/>
      <c r="KUD888" s="396"/>
      <c r="KUE888" s="396"/>
      <c r="KUF888" s="396"/>
      <c r="KUG888" s="396"/>
      <c r="KUH888" s="396"/>
      <c r="KUI888" s="396"/>
      <c r="KUJ888" s="396"/>
      <c r="KUK888" s="396"/>
      <c r="KUL888" s="396"/>
      <c r="KUM888" s="396"/>
      <c r="KUN888" s="396"/>
      <c r="KUO888" s="396"/>
      <c r="KUP888" s="396"/>
      <c r="KUQ888" s="396"/>
      <c r="KUR888" s="396"/>
      <c r="KUS888" s="396"/>
      <c r="KUT888" s="396"/>
      <c r="KUU888" s="396"/>
      <c r="KUV888" s="396"/>
      <c r="KUW888" s="396"/>
      <c r="KUX888" s="396"/>
      <c r="KUY888" s="396"/>
      <c r="KUZ888" s="396"/>
      <c r="KVA888" s="396"/>
      <c r="KVB888" s="396"/>
      <c r="KVC888" s="396"/>
      <c r="KVD888" s="396"/>
      <c r="KVE888" s="396"/>
      <c r="KVF888" s="396"/>
      <c r="KVG888" s="396"/>
      <c r="KVH888" s="396"/>
      <c r="KVI888" s="396"/>
      <c r="KVJ888" s="396"/>
      <c r="KVK888" s="396"/>
      <c r="KVL888" s="396"/>
      <c r="KVM888" s="396"/>
      <c r="KVN888" s="396"/>
      <c r="KVO888" s="396"/>
      <c r="KVP888" s="396"/>
      <c r="KVQ888" s="396"/>
      <c r="KVR888" s="396"/>
      <c r="KVS888" s="396"/>
      <c r="KVT888" s="396"/>
      <c r="KVU888" s="396"/>
      <c r="KVV888" s="396"/>
      <c r="KVW888" s="396"/>
      <c r="KVX888" s="396"/>
      <c r="KVY888" s="396"/>
      <c r="KVZ888" s="396"/>
      <c r="KWA888" s="396"/>
      <c r="KWB888" s="396"/>
      <c r="KWC888" s="396"/>
      <c r="KWD888" s="396"/>
      <c r="KWE888" s="396"/>
      <c r="KWF888" s="396"/>
      <c r="KWG888" s="396"/>
      <c r="KWH888" s="396"/>
      <c r="KWI888" s="396"/>
      <c r="KWJ888" s="396"/>
      <c r="KWK888" s="396"/>
      <c r="KWL888" s="396"/>
      <c r="KWM888" s="396"/>
      <c r="KWN888" s="396"/>
      <c r="KWO888" s="396"/>
      <c r="KWP888" s="396"/>
      <c r="KWQ888" s="396"/>
      <c r="KWR888" s="396"/>
      <c r="KWS888" s="396"/>
      <c r="KWT888" s="396"/>
      <c r="KWU888" s="396"/>
      <c r="KWV888" s="396"/>
      <c r="KWW888" s="396"/>
      <c r="KWX888" s="396"/>
      <c r="KWY888" s="396"/>
      <c r="KWZ888" s="396"/>
      <c r="KXA888" s="396"/>
      <c r="KXB888" s="396"/>
      <c r="KXC888" s="396"/>
      <c r="KXD888" s="396"/>
      <c r="KXE888" s="396"/>
      <c r="KXF888" s="396"/>
      <c r="KXG888" s="396"/>
      <c r="KXH888" s="396"/>
      <c r="KXI888" s="396"/>
      <c r="KXJ888" s="396"/>
      <c r="KXK888" s="396"/>
      <c r="KXL888" s="396"/>
      <c r="KXM888" s="396"/>
      <c r="KXN888" s="396"/>
      <c r="KXO888" s="396"/>
      <c r="KXP888" s="396"/>
      <c r="KXQ888" s="396"/>
      <c r="KXR888" s="396"/>
      <c r="KXS888" s="396"/>
      <c r="KXT888" s="396"/>
      <c r="KXU888" s="396"/>
      <c r="KXV888" s="396"/>
      <c r="KXW888" s="396"/>
      <c r="KXX888" s="396"/>
      <c r="KXY888" s="396"/>
      <c r="KXZ888" s="396"/>
      <c r="KYA888" s="396"/>
      <c r="KYB888" s="396"/>
      <c r="KYC888" s="396"/>
      <c r="KYD888" s="396"/>
      <c r="KYE888" s="396"/>
      <c r="KYF888" s="396"/>
      <c r="KYG888" s="396"/>
      <c r="KYH888" s="396"/>
      <c r="KYI888" s="396"/>
      <c r="KYJ888" s="396"/>
      <c r="KYK888" s="396"/>
      <c r="KYL888" s="396"/>
      <c r="KYM888" s="396"/>
      <c r="KYN888" s="396"/>
      <c r="KYO888" s="396"/>
      <c r="KYP888" s="396"/>
      <c r="KYQ888" s="396"/>
      <c r="KYR888" s="396"/>
      <c r="KYS888" s="396"/>
      <c r="KYT888" s="396"/>
      <c r="KYU888" s="396"/>
      <c r="KYV888" s="396"/>
      <c r="KYW888" s="396"/>
      <c r="KYX888" s="396"/>
      <c r="KYY888" s="396"/>
      <c r="KYZ888" s="396"/>
      <c r="KZA888" s="396"/>
      <c r="KZB888" s="396"/>
      <c r="KZC888" s="396"/>
      <c r="KZD888" s="396"/>
      <c r="KZE888" s="396"/>
      <c r="KZF888" s="396"/>
      <c r="KZG888" s="396"/>
      <c r="KZH888" s="396"/>
      <c r="KZI888" s="396"/>
      <c r="KZJ888" s="396"/>
      <c r="KZK888" s="396"/>
      <c r="KZL888" s="396"/>
      <c r="KZM888" s="396"/>
      <c r="KZN888" s="396"/>
      <c r="KZO888" s="396"/>
      <c r="KZP888" s="396"/>
      <c r="KZQ888" s="396"/>
      <c r="KZR888" s="396"/>
      <c r="KZS888" s="396"/>
      <c r="KZT888" s="396"/>
      <c r="KZU888" s="396"/>
      <c r="KZV888" s="396"/>
      <c r="KZW888" s="396"/>
      <c r="KZX888" s="396"/>
      <c r="KZY888" s="396"/>
      <c r="KZZ888" s="396"/>
      <c r="LAA888" s="396"/>
      <c r="LAB888" s="396"/>
      <c r="LAC888" s="396"/>
      <c r="LAD888" s="396"/>
      <c r="LAE888" s="396"/>
      <c r="LAF888" s="396"/>
      <c r="LAG888" s="396"/>
      <c r="LAH888" s="396"/>
      <c r="LAI888" s="396"/>
      <c r="LAJ888" s="396"/>
      <c r="LAK888" s="396"/>
      <c r="LAL888" s="396"/>
      <c r="LAM888" s="396"/>
      <c r="LAN888" s="396"/>
      <c r="LAO888" s="396"/>
      <c r="LAP888" s="396"/>
      <c r="LAQ888" s="396"/>
      <c r="LAR888" s="396"/>
      <c r="LAS888" s="396"/>
      <c r="LAT888" s="396"/>
      <c r="LAU888" s="396"/>
      <c r="LAV888" s="396"/>
      <c r="LAW888" s="396"/>
      <c r="LAX888" s="396"/>
      <c r="LAY888" s="396"/>
      <c r="LAZ888" s="396"/>
      <c r="LBA888" s="396"/>
      <c r="LBB888" s="396"/>
      <c r="LBC888" s="396"/>
      <c r="LBD888" s="396"/>
      <c r="LBE888" s="396"/>
      <c r="LBF888" s="396"/>
      <c r="LBG888" s="396"/>
      <c r="LBH888" s="396"/>
      <c r="LBI888" s="396"/>
      <c r="LBJ888" s="396"/>
      <c r="LBK888" s="396"/>
      <c r="LBL888" s="396"/>
      <c r="LBM888" s="396"/>
      <c r="LBN888" s="396"/>
      <c r="LBO888" s="396"/>
      <c r="LBP888" s="396"/>
      <c r="LBQ888" s="396"/>
      <c r="LBR888" s="396"/>
      <c r="LBS888" s="396"/>
      <c r="LBT888" s="396"/>
      <c r="LBU888" s="396"/>
      <c r="LBV888" s="396"/>
      <c r="LBW888" s="396"/>
      <c r="LBX888" s="396"/>
      <c r="LBY888" s="396"/>
      <c r="LBZ888" s="396"/>
      <c r="LCA888" s="396"/>
      <c r="LCB888" s="396"/>
      <c r="LCC888" s="396"/>
      <c r="LCD888" s="396"/>
      <c r="LCE888" s="396"/>
      <c r="LCF888" s="396"/>
      <c r="LCG888" s="396"/>
      <c r="LCH888" s="396"/>
      <c r="LCI888" s="396"/>
      <c r="LCJ888" s="396"/>
      <c r="LCK888" s="396"/>
      <c r="LCL888" s="396"/>
      <c r="LCM888" s="396"/>
      <c r="LCN888" s="396"/>
      <c r="LCO888" s="396"/>
      <c r="LCP888" s="396"/>
      <c r="LCQ888" s="396"/>
      <c r="LCR888" s="396"/>
      <c r="LCS888" s="396"/>
      <c r="LCT888" s="396"/>
      <c r="LCU888" s="396"/>
      <c r="LCV888" s="396"/>
      <c r="LCW888" s="396"/>
      <c r="LCX888" s="396"/>
      <c r="LCY888" s="396"/>
      <c r="LCZ888" s="396"/>
      <c r="LDA888" s="396"/>
      <c r="LDB888" s="396"/>
      <c r="LDC888" s="396"/>
      <c r="LDD888" s="396"/>
      <c r="LDE888" s="396"/>
      <c r="LDF888" s="396"/>
      <c r="LDG888" s="396"/>
      <c r="LDH888" s="396"/>
      <c r="LDI888" s="396"/>
      <c r="LDJ888" s="396"/>
      <c r="LDK888" s="396"/>
      <c r="LDL888" s="396"/>
      <c r="LDM888" s="396"/>
      <c r="LDN888" s="396"/>
      <c r="LDO888" s="396"/>
      <c r="LDP888" s="396"/>
      <c r="LDQ888" s="396"/>
      <c r="LDR888" s="396"/>
      <c r="LDS888" s="396"/>
      <c r="LDT888" s="396"/>
      <c r="LDU888" s="396"/>
      <c r="LDV888" s="396"/>
      <c r="LDW888" s="396"/>
      <c r="LDX888" s="396"/>
      <c r="LDY888" s="396"/>
      <c r="LDZ888" s="396"/>
      <c r="LEA888" s="396"/>
      <c r="LEB888" s="396"/>
      <c r="LEC888" s="396"/>
      <c r="LED888" s="396"/>
      <c r="LEE888" s="396"/>
      <c r="LEF888" s="396"/>
      <c r="LEG888" s="396"/>
      <c r="LEH888" s="396"/>
      <c r="LEI888" s="396"/>
      <c r="LEJ888" s="396"/>
      <c r="LEK888" s="396"/>
      <c r="LEL888" s="396"/>
      <c r="LEM888" s="396"/>
      <c r="LEN888" s="396"/>
      <c r="LEO888" s="396"/>
      <c r="LEP888" s="396"/>
      <c r="LEQ888" s="396"/>
      <c r="LER888" s="396"/>
      <c r="LES888" s="396"/>
      <c r="LET888" s="396"/>
      <c r="LEU888" s="396"/>
      <c r="LEV888" s="396"/>
      <c r="LEW888" s="396"/>
      <c r="LEX888" s="396"/>
      <c r="LEY888" s="396"/>
      <c r="LEZ888" s="396"/>
      <c r="LFA888" s="396"/>
      <c r="LFB888" s="396"/>
      <c r="LFC888" s="396"/>
      <c r="LFD888" s="396"/>
      <c r="LFE888" s="396"/>
      <c r="LFF888" s="396"/>
      <c r="LFG888" s="396"/>
      <c r="LFH888" s="396"/>
      <c r="LFI888" s="396"/>
      <c r="LFJ888" s="396"/>
      <c r="LFK888" s="396"/>
      <c r="LFL888" s="396"/>
      <c r="LFM888" s="396"/>
      <c r="LFN888" s="396"/>
      <c r="LFO888" s="396"/>
      <c r="LFP888" s="396"/>
      <c r="LFQ888" s="396"/>
      <c r="LFR888" s="396"/>
      <c r="LFS888" s="396"/>
      <c r="LFT888" s="396"/>
      <c r="LFU888" s="396"/>
      <c r="LFV888" s="396"/>
      <c r="LFW888" s="396"/>
      <c r="LFX888" s="396"/>
      <c r="LFY888" s="396"/>
      <c r="LFZ888" s="396"/>
      <c r="LGA888" s="396"/>
      <c r="LGB888" s="396"/>
      <c r="LGC888" s="396"/>
      <c r="LGD888" s="396"/>
      <c r="LGE888" s="396"/>
      <c r="LGF888" s="396"/>
      <c r="LGG888" s="396"/>
      <c r="LGH888" s="396"/>
      <c r="LGI888" s="396"/>
      <c r="LGJ888" s="396"/>
      <c r="LGK888" s="396"/>
      <c r="LGL888" s="396"/>
      <c r="LGM888" s="396"/>
      <c r="LGN888" s="396"/>
      <c r="LGO888" s="396"/>
      <c r="LGP888" s="396"/>
      <c r="LGQ888" s="396"/>
      <c r="LGR888" s="396"/>
      <c r="LGS888" s="396"/>
      <c r="LGT888" s="396"/>
      <c r="LGU888" s="396"/>
      <c r="LGV888" s="396"/>
      <c r="LGW888" s="396"/>
      <c r="LGX888" s="396"/>
      <c r="LGY888" s="396"/>
      <c r="LGZ888" s="396"/>
      <c r="LHA888" s="396"/>
      <c r="LHB888" s="396"/>
      <c r="LHC888" s="396"/>
      <c r="LHD888" s="396"/>
      <c r="LHE888" s="396"/>
      <c r="LHF888" s="396"/>
      <c r="LHG888" s="396"/>
      <c r="LHH888" s="396"/>
      <c r="LHI888" s="396"/>
      <c r="LHJ888" s="396"/>
      <c r="LHK888" s="396"/>
      <c r="LHL888" s="396"/>
      <c r="LHM888" s="396"/>
      <c r="LHN888" s="396"/>
      <c r="LHO888" s="396"/>
      <c r="LHP888" s="396"/>
      <c r="LHQ888" s="396"/>
      <c r="LHR888" s="396"/>
      <c r="LHS888" s="396"/>
      <c r="LHT888" s="396"/>
      <c r="LHU888" s="396"/>
      <c r="LHV888" s="396"/>
      <c r="LHW888" s="396"/>
      <c r="LHX888" s="396"/>
      <c r="LHY888" s="396"/>
      <c r="LHZ888" s="396"/>
      <c r="LIA888" s="396"/>
      <c r="LIB888" s="396"/>
      <c r="LIC888" s="396"/>
      <c r="LID888" s="396"/>
      <c r="LIE888" s="396"/>
      <c r="LIF888" s="396"/>
      <c r="LIG888" s="396"/>
      <c r="LIH888" s="396"/>
      <c r="LII888" s="396"/>
      <c r="LIJ888" s="396"/>
      <c r="LIK888" s="396"/>
      <c r="LIL888" s="396"/>
      <c r="LIM888" s="396"/>
      <c r="LIN888" s="396"/>
      <c r="LIO888" s="396"/>
      <c r="LIP888" s="396"/>
      <c r="LIQ888" s="396"/>
      <c r="LIR888" s="396"/>
      <c r="LIS888" s="396"/>
      <c r="LIT888" s="396"/>
      <c r="LIU888" s="396"/>
      <c r="LIV888" s="396"/>
      <c r="LIW888" s="396"/>
      <c r="LIX888" s="396"/>
      <c r="LIY888" s="396"/>
      <c r="LIZ888" s="396"/>
      <c r="LJA888" s="396"/>
      <c r="LJB888" s="396"/>
      <c r="LJC888" s="396"/>
      <c r="LJD888" s="396"/>
      <c r="LJE888" s="396"/>
      <c r="LJF888" s="396"/>
      <c r="LJG888" s="396"/>
      <c r="LJH888" s="396"/>
      <c r="LJI888" s="396"/>
      <c r="LJJ888" s="396"/>
      <c r="LJK888" s="396"/>
      <c r="LJL888" s="396"/>
      <c r="LJM888" s="396"/>
      <c r="LJN888" s="396"/>
      <c r="LJO888" s="396"/>
      <c r="LJP888" s="396"/>
      <c r="LJQ888" s="396"/>
      <c r="LJR888" s="396"/>
      <c r="LJS888" s="396"/>
      <c r="LJT888" s="396"/>
      <c r="LJU888" s="396"/>
      <c r="LJV888" s="396"/>
      <c r="LJW888" s="396"/>
      <c r="LJX888" s="396"/>
      <c r="LJY888" s="396"/>
      <c r="LJZ888" s="396"/>
      <c r="LKA888" s="396"/>
      <c r="LKB888" s="396"/>
      <c r="LKC888" s="396"/>
      <c r="LKD888" s="396"/>
      <c r="LKE888" s="396"/>
      <c r="LKF888" s="396"/>
      <c r="LKG888" s="396"/>
      <c r="LKH888" s="396"/>
      <c r="LKI888" s="396"/>
      <c r="LKJ888" s="396"/>
      <c r="LKK888" s="396"/>
      <c r="LKL888" s="396"/>
      <c r="LKM888" s="396"/>
      <c r="LKN888" s="396"/>
      <c r="LKO888" s="396"/>
      <c r="LKP888" s="396"/>
      <c r="LKQ888" s="396"/>
      <c r="LKR888" s="396"/>
      <c r="LKS888" s="396"/>
      <c r="LKT888" s="396"/>
      <c r="LKU888" s="396"/>
      <c r="LKV888" s="396"/>
      <c r="LKW888" s="396"/>
      <c r="LKX888" s="396"/>
      <c r="LKY888" s="396"/>
      <c r="LKZ888" s="396"/>
      <c r="LLA888" s="396"/>
      <c r="LLB888" s="396"/>
      <c r="LLC888" s="396"/>
      <c r="LLD888" s="396"/>
      <c r="LLE888" s="396"/>
      <c r="LLF888" s="396"/>
      <c r="LLG888" s="396"/>
      <c r="LLH888" s="396"/>
      <c r="LLI888" s="396"/>
      <c r="LLJ888" s="396"/>
      <c r="LLK888" s="396"/>
      <c r="LLL888" s="396"/>
      <c r="LLM888" s="396"/>
      <c r="LLN888" s="396"/>
      <c r="LLO888" s="396"/>
      <c r="LLP888" s="396"/>
      <c r="LLQ888" s="396"/>
      <c r="LLR888" s="396"/>
      <c r="LLS888" s="396"/>
      <c r="LLT888" s="396"/>
      <c r="LLU888" s="396"/>
      <c r="LLV888" s="396"/>
      <c r="LLW888" s="396"/>
      <c r="LLX888" s="396"/>
      <c r="LLY888" s="396"/>
      <c r="LLZ888" s="396"/>
      <c r="LMA888" s="396"/>
      <c r="LMB888" s="396"/>
      <c r="LMC888" s="396"/>
      <c r="LMD888" s="396"/>
      <c r="LME888" s="396"/>
      <c r="LMF888" s="396"/>
      <c r="LMG888" s="396"/>
      <c r="LMH888" s="396"/>
      <c r="LMI888" s="396"/>
      <c r="LMJ888" s="396"/>
      <c r="LMK888" s="396"/>
      <c r="LML888" s="396"/>
      <c r="LMM888" s="396"/>
      <c r="LMN888" s="396"/>
      <c r="LMO888" s="396"/>
      <c r="LMP888" s="396"/>
      <c r="LMQ888" s="396"/>
      <c r="LMR888" s="396"/>
      <c r="LMS888" s="396"/>
      <c r="LMT888" s="396"/>
      <c r="LMU888" s="396"/>
      <c r="LMV888" s="396"/>
      <c r="LMW888" s="396"/>
      <c r="LMX888" s="396"/>
      <c r="LMY888" s="396"/>
      <c r="LMZ888" s="396"/>
      <c r="LNA888" s="396"/>
      <c r="LNB888" s="396"/>
      <c r="LNC888" s="396"/>
      <c r="LND888" s="396"/>
      <c r="LNE888" s="396"/>
      <c r="LNF888" s="396"/>
      <c r="LNG888" s="396"/>
      <c r="LNH888" s="396"/>
      <c r="LNI888" s="396"/>
      <c r="LNJ888" s="396"/>
      <c r="LNK888" s="396"/>
      <c r="LNL888" s="396"/>
      <c r="LNM888" s="396"/>
      <c r="LNN888" s="396"/>
      <c r="LNO888" s="396"/>
      <c r="LNP888" s="396"/>
      <c r="LNQ888" s="396"/>
      <c r="LNR888" s="396"/>
      <c r="LNS888" s="396"/>
      <c r="LNT888" s="396"/>
      <c r="LNU888" s="396"/>
      <c r="LNV888" s="396"/>
      <c r="LNW888" s="396"/>
      <c r="LNX888" s="396"/>
      <c r="LNY888" s="396"/>
      <c r="LNZ888" s="396"/>
      <c r="LOA888" s="396"/>
      <c r="LOB888" s="396"/>
      <c r="LOC888" s="396"/>
      <c r="LOD888" s="396"/>
      <c r="LOE888" s="396"/>
      <c r="LOF888" s="396"/>
      <c r="LOG888" s="396"/>
      <c r="LOH888" s="396"/>
      <c r="LOI888" s="396"/>
      <c r="LOJ888" s="396"/>
      <c r="LOK888" s="396"/>
      <c r="LOL888" s="396"/>
      <c r="LOM888" s="396"/>
      <c r="LON888" s="396"/>
      <c r="LOO888" s="396"/>
      <c r="LOP888" s="396"/>
      <c r="LOQ888" s="396"/>
      <c r="LOR888" s="396"/>
      <c r="LOS888" s="396"/>
      <c r="LOT888" s="396"/>
      <c r="LOU888" s="396"/>
      <c r="LOV888" s="396"/>
      <c r="LOW888" s="396"/>
      <c r="LOX888" s="396"/>
      <c r="LOY888" s="396"/>
      <c r="LOZ888" s="396"/>
      <c r="LPA888" s="396"/>
      <c r="LPB888" s="396"/>
      <c r="LPC888" s="396"/>
      <c r="LPD888" s="396"/>
      <c r="LPE888" s="396"/>
      <c r="LPF888" s="396"/>
      <c r="LPG888" s="396"/>
      <c r="LPH888" s="396"/>
      <c r="LPI888" s="396"/>
      <c r="LPJ888" s="396"/>
      <c r="LPK888" s="396"/>
      <c r="LPL888" s="396"/>
      <c r="LPM888" s="396"/>
      <c r="LPN888" s="396"/>
      <c r="LPO888" s="396"/>
      <c r="LPP888" s="396"/>
      <c r="LPQ888" s="396"/>
      <c r="LPR888" s="396"/>
      <c r="LPS888" s="396"/>
      <c r="LPT888" s="396"/>
      <c r="LPU888" s="396"/>
      <c r="LPV888" s="396"/>
      <c r="LPW888" s="396"/>
      <c r="LPX888" s="396"/>
      <c r="LPY888" s="396"/>
      <c r="LPZ888" s="396"/>
      <c r="LQA888" s="396"/>
      <c r="LQB888" s="396"/>
      <c r="LQC888" s="396"/>
      <c r="LQD888" s="396"/>
      <c r="LQE888" s="396"/>
      <c r="LQF888" s="396"/>
      <c r="LQG888" s="396"/>
      <c r="LQH888" s="396"/>
      <c r="LQI888" s="396"/>
      <c r="LQJ888" s="396"/>
      <c r="LQK888" s="396"/>
      <c r="LQL888" s="396"/>
      <c r="LQM888" s="396"/>
      <c r="LQN888" s="396"/>
      <c r="LQO888" s="396"/>
      <c r="LQP888" s="396"/>
      <c r="LQQ888" s="396"/>
      <c r="LQR888" s="396"/>
      <c r="LQS888" s="396"/>
      <c r="LQT888" s="396"/>
      <c r="LQU888" s="396"/>
      <c r="LQV888" s="396"/>
      <c r="LQW888" s="396"/>
      <c r="LQX888" s="396"/>
      <c r="LQY888" s="396"/>
      <c r="LQZ888" s="396"/>
      <c r="LRA888" s="396"/>
      <c r="LRB888" s="396"/>
      <c r="LRC888" s="396"/>
      <c r="LRD888" s="396"/>
      <c r="LRE888" s="396"/>
      <c r="LRF888" s="396"/>
      <c r="LRG888" s="396"/>
      <c r="LRH888" s="396"/>
      <c r="LRI888" s="396"/>
      <c r="LRJ888" s="396"/>
      <c r="LRK888" s="396"/>
      <c r="LRL888" s="396"/>
      <c r="LRM888" s="396"/>
      <c r="LRN888" s="396"/>
      <c r="LRO888" s="396"/>
      <c r="LRP888" s="396"/>
      <c r="LRQ888" s="396"/>
      <c r="LRR888" s="396"/>
      <c r="LRS888" s="396"/>
      <c r="LRT888" s="396"/>
      <c r="LRU888" s="396"/>
      <c r="LRV888" s="396"/>
      <c r="LRW888" s="396"/>
      <c r="LRX888" s="396"/>
      <c r="LRY888" s="396"/>
      <c r="LRZ888" s="396"/>
      <c r="LSA888" s="396"/>
      <c r="LSB888" s="396"/>
      <c r="LSC888" s="396"/>
      <c r="LSD888" s="396"/>
      <c r="LSE888" s="396"/>
      <c r="LSF888" s="396"/>
      <c r="LSG888" s="396"/>
      <c r="LSH888" s="396"/>
      <c r="LSI888" s="396"/>
      <c r="LSJ888" s="396"/>
      <c r="LSK888" s="396"/>
      <c r="LSL888" s="396"/>
      <c r="LSM888" s="396"/>
      <c r="LSN888" s="396"/>
      <c r="LSO888" s="396"/>
      <c r="LSP888" s="396"/>
      <c r="LSQ888" s="396"/>
      <c r="LSR888" s="396"/>
      <c r="LSS888" s="396"/>
      <c r="LST888" s="396"/>
      <c r="LSU888" s="396"/>
      <c r="LSV888" s="396"/>
      <c r="LSW888" s="396"/>
      <c r="LSX888" s="396"/>
      <c r="LSY888" s="396"/>
      <c r="LSZ888" s="396"/>
      <c r="LTA888" s="396"/>
      <c r="LTB888" s="396"/>
      <c r="LTC888" s="396"/>
      <c r="LTD888" s="396"/>
      <c r="LTE888" s="396"/>
      <c r="LTF888" s="396"/>
      <c r="LTG888" s="396"/>
      <c r="LTH888" s="396"/>
      <c r="LTI888" s="396"/>
      <c r="LTJ888" s="396"/>
      <c r="LTK888" s="396"/>
      <c r="LTL888" s="396"/>
      <c r="LTM888" s="396"/>
      <c r="LTN888" s="396"/>
      <c r="LTO888" s="396"/>
      <c r="LTP888" s="396"/>
      <c r="LTQ888" s="396"/>
      <c r="LTR888" s="396"/>
      <c r="LTS888" s="396"/>
      <c r="LTT888" s="396"/>
      <c r="LTU888" s="396"/>
      <c r="LTV888" s="396"/>
      <c r="LTW888" s="396"/>
      <c r="LTX888" s="396"/>
      <c r="LTY888" s="396"/>
      <c r="LTZ888" s="396"/>
      <c r="LUA888" s="396"/>
      <c r="LUB888" s="396"/>
      <c r="LUC888" s="396"/>
      <c r="LUD888" s="396"/>
      <c r="LUE888" s="396"/>
      <c r="LUF888" s="396"/>
      <c r="LUG888" s="396"/>
      <c r="LUH888" s="396"/>
      <c r="LUI888" s="396"/>
      <c r="LUJ888" s="396"/>
      <c r="LUK888" s="396"/>
      <c r="LUL888" s="396"/>
      <c r="LUM888" s="396"/>
      <c r="LUN888" s="396"/>
      <c r="LUO888" s="396"/>
      <c r="LUP888" s="396"/>
      <c r="LUQ888" s="396"/>
      <c r="LUR888" s="396"/>
      <c r="LUS888" s="396"/>
      <c r="LUT888" s="396"/>
      <c r="LUU888" s="396"/>
      <c r="LUV888" s="396"/>
      <c r="LUW888" s="396"/>
      <c r="LUX888" s="396"/>
      <c r="LUY888" s="396"/>
      <c r="LUZ888" s="396"/>
      <c r="LVA888" s="396"/>
      <c r="LVB888" s="396"/>
      <c r="LVC888" s="396"/>
      <c r="LVD888" s="396"/>
      <c r="LVE888" s="396"/>
      <c r="LVF888" s="396"/>
      <c r="LVG888" s="396"/>
      <c r="LVH888" s="396"/>
      <c r="LVI888" s="396"/>
      <c r="LVJ888" s="396"/>
      <c r="LVK888" s="396"/>
      <c r="LVL888" s="396"/>
      <c r="LVM888" s="396"/>
      <c r="LVN888" s="396"/>
      <c r="LVO888" s="396"/>
      <c r="LVP888" s="396"/>
      <c r="LVQ888" s="396"/>
      <c r="LVR888" s="396"/>
      <c r="LVS888" s="396"/>
      <c r="LVT888" s="396"/>
      <c r="LVU888" s="396"/>
      <c r="LVV888" s="396"/>
      <c r="LVW888" s="396"/>
      <c r="LVX888" s="396"/>
      <c r="LVY888" s="396"/>
      <c r="LVZ888" s="396"/>
      <c r="LWA888" s="396"/>
      <c r="LWB888" s="396"/>
      <c r="LWC888" s="396"/>
      <c r="LWD888" s="396"/>
      <c r="LWE888" s="396"/>
      <c r="LWF888" s="396"/>
      <c r="LWG888" s="396"/>
      <c r="LWH888" s="396"/>
      <c r="LWI888" s="396"/>
      <c r="LWJ888" s="396"/>
      <c r="LWK888" s="396"/>
      <c r="LWL888" s="396"/>
      <c r="LWM888" s="396"/>
      <c r="LWN888" s="396"/>
      <c r="LWO888" s="396"/>
      <c r="LWP888" s="396"/>
      <c r="LWQ888" s="396"/>
      <c r="LWR888" s="396"/>
      <c r="LWS888" s="396"/>
      <c r="LWT888" s="396"/>
      <c r="LWU888" s="396"/>
      <c r="LWV888" s="396"/>
      <c r="LWW888" s="396"/>
      <c r="LWX888" s="396"/>
      <c r="LWY888" s="396"/>
      <c r="LWZ888" s="396"/>
      <c r="LXA888" s="396"/>
      <c r="LXB888" s="396"/>
      <c r="LXC888" s="396"/>
      <c r="LXD888" s="396"/>
      <c r="LXE888" s="396"/>
      <c r="LXF888" s="396"/>
      <c r="LXG888" s="396"/>
      <c r="LXH888" s="396"/>
      <c r="LXI888" s="396"/>
      <c r="LXJ888" s="396"/>
      <c r="LXK888" s="396"/>
      <c r="LXL888" s="396"/>
      <c r="LXM888" s="396"/>
      <c r="LXN888" s="396"/>
      <c r="LXO888" s="396"/>
      <c r="LXP888" s="396"/>
      <c r="LXQ888" s="396"/>
      <c r="LXR888" s="396"/>
      <c r="LXS888" s="396"/>
      <c r="LXT888" s="396"/>
      <c r="LXU888" s="396"/>
      <c r="LXV888" s="396"/>
      <c r="LXW888" s="396"/>
      <c r="LXX888" s="396"/>
      <c r="LXY888" s="396"/>
      <c r="LXZ888" s="396"/>
      <c r="LYA888" s="396"/>
      <c r="LYB888" s="396"/>
      <c r="LYC888" s="396"/>
      <c r="LYD888" s="396"/>
      <c r="LYE888" s="396"/>
      <c r="LYF888" s="396"/>
      <c r="LYG888" s="396"/>
      <c r="LYH888" s="396"/>
      <c r="LYI888" s="396"/>
      <c r="LYJ888" s="396"/>
      <c r="LYK888" s="396"/>
      <c r="LYL888" s="396"/>
      <c r="LYM888" s="396"/>
      <c r="LYN888" s="396"/>
      <c r="LYO888" s="396"/>
      <c r="LYP888" s="396"/>
      <c r="LYQ888" s="396"/>
      <c r="LYR888" s="396"/>
      <c r="LYS888" s="396"/>
      <c r="LYT888" s="396"/>
      <c r="LYU888" s="396"/>
      <c r="LYV888" s="396"/>
      <c r="LYW888" s="396"/>
      <c r="LYX888" s="396"/>
      <c r="LYY888" s="396"/>
      <c r="LYZ888" s="396"/>
      <c r="LZA888" s="396"/>
      <c r="LZB888" s="396"/>
      <c r="LZC888" s="396"/>
      <c r="LZD888" s="396"/>
      <c r="LZE888" s="396"/>
      <c r="LZF888" s="396"/>
      <c r="LZG888" s="396"/>
      <c r="LZH888" s="396"/>
      <c r="LZI888" s="396"/>
      <c r="LZJ888" s="396"/>
      <c r="LZK888" s="396"/>
      <c r="LZL888" s="396"/>
      <c r="LZM888" s="396"/>
      <c r="LZN888" s="396"/>
      <c r="LZO888" s="396"/>
      <c r="LZP888" s="396"/>
      <c r="LZQ888" s="396"/>
      <c r="LZR888" s="396"/>
      <c r="LZS888" s="396"/>
      <c r="LZT888" s="396"/>
      <c r="LZU888" s="396"/>
      <c r="LZV888" s="396"/>
      <c r="LZW888" s="396"/>
      <c r="LZX888" s="396"/>
      <c r="LZY888" s="396"/>
      <c r="LZZ888" s="396"/>
      <c r="MAA888" s="396"/>
      <c r="MAB888" s="396"/>
      <c r="MAC888" s="396"/>
      <c r="MAD888" s="396"/>
      <c r="MAE888" s="396"/>
      <c r="MAF888" s="396"/>
      <c r="MAG888" s="396"/>
      <c r="MAH888" s="396"/>
      <c r="MAI888" s="396"/>
      <c r="MAJ888" s="396"/>
      <c r="MAK888" s="396"/>
      <c r="MAL888" s="396"/>
      <c r="MAM888" s="396"/>
      <c r="MAN888" s="396"/>
      <c r="MAO888" s="396"/>
      <c r="MAP888" s="396"/>
      <c r="MAQ888" s="396"/>
      <c r="MAR888" s="396"/>
      <c r="MAS888" s="396"/>
      <c r="MAT888" s="396"/>
      <c r="MAU888" s="396"/>
      <c r="MAV888" s="396"/>
      <c r="MAW888" s="396"/>
      <c r="MAX888" s="396"/>
      <c r="MAY888" s="396"/>
      <c r="MAZ888" s="396"/>
      <c r="MBA888" s="396"/>
      <c r="MBB888" s="396"/>
      <c r="MBC888" s="396"/>
      <c r="MBD888" s="396"/>
      <c r="MBE888" s="396"/>
      <c r="MBF888" s="396"/>
      <c r="MBG888" s="396"/>
      <c r="MBH888" s="396"/>
      <c r="MBI888" s="396"/>
      <c r="MBJ888" s="396"/>
      <c r="MBK888" s="396"/>
      <c r="MBL888" s="396"/>
      <c r="MBM888" s="396"/>
      <c r="MBN888" s="396"/>
      <c r="MBO888" s="396"/>
      <c r="MBP888" s="396"/>
      <c r="MBQ888" s="396"/>
      <c r="MBR888" s="396"/>
      <c r="MBS888" s="396"/>
      <c r="MBT888" s="396"/>
      <c r="MBU888" s="396"/>
      <c r="MBV888" s="396"/>
      <c r="MBW888" s="396"/>
      <c r="MBX888" s="396"/>
      <c r="MBY888" s="396"/>
      <c r="MBZ888" s="396"/>
      <c r="MCA888" s="396"/>
      <c r="MCB888" s="396"/>
      <c r="MCC888" s="396"/>
      <c r="MCD888" s="396"/>
      <c r="MCE888" s="396"/>
      <c r="MCF888" s="396"/>
      <c r="MCG888" s="396"/>
      <c r="MCH888" s="396"/>
      <c r="MCI888" s="396"/>
      <c r="MCJ888" s="396"/>
      <c r="MCK888" s="396"/>
      <c r="MCL888" s="396"/>
      <c r="MCM888" s="396"/>
      <c r="MCN888" s="396"/>
      <c r="MCO888" s="396"/>
      <c r="MCP888" s="396"/>
      <c r="MCQ888" s="396"/>
      <c r="MCR888" s="396"/>
      <c r="MCS888" s="396"/>
      <c r="MCT888" s="396"/>
      <c r="MCU888" s="396"/>
      <c r="MCV888" s="396"/>
      <c r="MCW888" s="396"/>
      <c r="MCX888" s="396"/>
      <c r="MCY888" s="396"/>
      <c r="MCZ888" s="396"/>
      <c r="MDA888" s="396"/>
      <c r="MDB888" s="396"/>
      <c r="MDC888" s="396"/>
      <c r="MDD888" s="396"/>
      <c r="MDE888" s="396"/>
      <c r="MDF888" s="396"/>
      <c r="MDG888" s="396"/>
      <c r="MDH888" s="396"/>
      <c r="MDI888" s="396"/>
      <c r="MDJ888" s="396"/>
      <c r="MDK888" s="396"/>
      <c r="MDL888" s="396"/>
      <c r="MDM888" s="396"/>
      <c r="MDN888" s="396"/>
      <c r="MDO888" s="396"/>
      <c r="MDP888" s="396"/>
      <c r="MDQ888" s="396"/>
      <c r="MDR888" s="396"/>
      <c r="MDS888" s="396"/>
      <c r="MDT888" s="396"/>
      <c r="MDU888" s="396"/>
      <c r="MDV888" s="396"/>
      <c r="MDW888" s="396"/>
      <c r="MDX888" s="396"/>
      <c r="MDY888" s="396"/>
      <c r="MDZ888" s="396"/>
      <c r="MEA888" s="396"/>
      <c r="MEB888" s="396"/>
      <c r="MEC888" s="396"/>
      <c r="MED888" s="396"/>
      <c r="MEE888" s="396"/>
      <c r="MEF888" s="396"/>
      <c r="MEG888" s="396"/>
      <c r="MEH888" s="396"/>
      <c r="MEI888" s="396"/>
      <c r="MEJ888" s="396"/>
      <c r="MEK888" s="396"/>
      <c r="MEL888" s="396"/>
      <c r="MEM888" s="396"/>
      <c r="MEN888" s="396"/>
      <c r="MEO888" s="396"/>
      <c r="MEP888" s="396"/>
      <c r="MEQ888" s="396"/>
      <c r="MER888" s="396"/>
      <c r="MES888" s="396"/>
      <c r="MET888" s="396"/>
      <c r="MEU888" s="396"/>
      <c r="MEV888" s="396"/>
      <c r="MEW888" s="396"/>
      <c r="MEX888" s="396"/>
      <c r="MEY888" s="396"/>
      <c r="MEZ888" s="396"/>
      <c r="MFA888" s="396"/>
      <c r="MFB888" s="396"/>
      <c r="MFC888" s="396"/>
      <c r="MFD888" s="396"/>
      <c r="MFE888" s="396"/>
      <c r="MFF888" s="396"/>
      <c r="MFG888" s="396"/>
      <c r="MFH888" s="396"/>
      <c r="MFI888" s="396"/>
      <c r="MFJ888" s="396"/>
      <c r="MFK888" s="396"/>
      <c r="MFL888" s="396"/>
      <c r="MFM888" s="396"/>
      <c r="MFN888" s="396"/>
      <c r="MFO888" s="396"/>
      <c r="MFP888" s="396"/>
      <c r="MFQ888" s="396"/>
      <c r="MFR888" s="396"/>
      <c r="MFS888" s="396"/>
      <c r="MFT888" s="396"/>
      <c r="MFU888" s="396"/>
      <c r="MFV888" s="396"/>
      <c r="MFW888" s="396"/>
      <c r="MFX888" s="396"/>
      <c r="MFY888" s="396"/>
      <c r="MFZ888" s="396"/>
      <c r="MGA888" s="396"/>
      <c r="MGB888" s="396"/>
      <c r="MGC888" s="396"/>
      <c r="MGD888" s="396"/>
      <c r="MGE888" s="396"/>
      <c r="MGF888" s="396"/>
      <c r="MGG888" s="396"/>
      <c r="MGH888" s="396"/>
      <c r="MGI888" s="396"/>
      <c r="MGJ888" s="396"/>
      <c r="MGK888" s="396"/>
      <c r="MGL888" s="396"/>
      <c r="MGM888" s="396"/>
      <c r="MGN888" s="396"/>
      <c r="MGO888" s="396"/>
      <c r="MGP888" s="396"/>
      <c r="MGQ888" s="396"/>
      <c r="MGR888" s="396"/>
      <c r="MGS888" s="396"/>
      <c r="MGT888" s="396"/>
      <c r="MGU888" s="396"/>
      <c r="MGV888" s="396"/>
      <c r="MGW888" s="396"/>
      <c r="MGX888" s="396"/>
      <c r="MGY888" s="396"/>
      <c r="MGZ888" s="396"/>
      <c r="MHA888" s="396"/>
      <c r="MHB888" s="396"/>
      <c r="MHC888" s="396"/>
      <c r="MHD888" s="396"/>
      <c r="MHE888" s="396"/>
      <c r="MHF888" s="396"/>
      <c r="MHG888" s="396"/>
      <c r="MHH888" s="396"/>
      <c r="MHI888" s="396"/>
      <c r="MHJ888" s="396"/>
      <c r="MHK888" s="396"/>
      <c r="MHL888" s="396"/>
      <c r="MHM888" s="396"/>
      <c r="MHN888" s="396"/>
      <c r="MHO888" s="396"/>
      <c r="MHP888" s="396"/>
      <c r="MHQ888" s="396"/>
      <c r="MHR888" s="396"/>
      <c r="MHS888" s="396"/>
      <c r="MHT888" s="396"/>
      <c r="MHU888" s="396"/>
      <c r="MHV888" s="396"/>
      <c r="MHW888" s="396"/>
      <c r="MHX888" s="396"/>
      <c r="MHY888" s="396"/>
      <c r="MHZ888" s="396"/>
      <c r="MIA888" s="396"/>
      <c r="MIB888" s="396"/>
      <c r="MIC888" s="396"/>
      <c r="MID888" s="396"/>
      <c r="MIE888" s="396"/>
      <c r="MIF888" s="396"/>
      <c r="MIG888" s="396"/>
      <c r="MIH888" s="396"/>
      <c r="MII888" s="396"/>
      <c r="MIJ888" s="396"/>
      <c r="MIK888" s="396"/>
      <c r="MIL888" s="396"/>
      <c r="MIM888" s="396"/>
      <c r="MIN888" s="396"/>
      <c r="MIO888" s="396"/>
      <c r="MIP888" s="396"/>
      <c r="MIQ888" s="396"/>
      <c r="MIR888" s="396"/>
      <c r="MIS888" s="396"/>
      <c r="MIT888" s="396"/>
      <c r="MIU888" s="396"/>
      <c r="MIV888" s="396"/>
      <c r="MIW888" s="396"/>
      <c r="MIX888" s="396"/>
      <c r="MIY888" s="396"/>
      <c r="MIZ888" s="396"/>
      <c r="MJA888" s="396"/>
      <c r="MJB888" s="396"/>
      <c r="MJC888" s="396"/>
      <c r="MJD888" s="396"/>
      <c r="MJE888" s="396"/>
      <c r="MJF888" s="396"/>
      <c r="MJG888" s="396"/>
      <c r="MJH888" s="396"/>
      <c r="MJI888" s="396"/>
      <c r="MJJ888" s="396"/>
      <c r="MJK888" s="396"/>
      <c r="MJL888" s="396"/>
      <c r="MJM888" s="396"/>
      <c r="MJN888" s="396"/>
      <c r="MJO888" s="396"/>
      <c r="MJP888" s="396"/>
      <c r="MJQ888" s="396"/>
      <c r="MJR888" s="396"/>
      <c r="MJS888" s="396"/>
      <c r="MJT888" s="396"/>
      <c r="MJU888" s="396"/>
      <c r="MJV888" s="396"/>
      <c r="MJW888" s="396"/>
      <c r="MJX888" s="396"/>
      <c r="MJY888" s="396"/>
      <c r="MJZ888" s="396"/>
      <c r="MKA888" s="396"/>
      <c r="MKB888" s="396"/>
      <c r="MKC888" s="396"/>
      <c r="MKD888" s="396"/>
      <c r="MKE888" s="396"/>
      <c r="MKF888" s="396"/>
      <c r="MKG888" s="396"/>
      <c r="MKH888" s="396"/>
      <c r="MKI888" s="396"/>
      <c r="MKJ888" s="396"/>
      <c r="MKK888" s="396"/>
      <c r="MKL888" s="396"/>
      <c r="MKM888" s="396"/>
      <c r="MKN888" s="396"/>
      <c r="MKO888" s="396"/>
      <c r="MKP888" s="396"/>
      <c r="MKQ888" s="396"/>
      <c r="MKR888" s="396"/>
      <c r="MKS888" s="396"/>
      <c r="MKT888" s="396"/>
      <c r="MKU888" s="396"/>
      <c r="MKV888" s="396"/>
      <c r="MKW888" s="396"/>
      <c r="MKX888" s="396"/>
      <c r="MKY888" s="396"/>
      <c r="MKZ888" s="396"/>
      <c r="MLA888" s="396"/>
      <c r="MLB888" s="396"/>
      <c r="MLC888" s="396"/>
      <c r="MLD888" s="396"/>
      <c r="MLE888" s="396"/>
      <c r="MLF888" s="396"/>
      <c r="MLG888" s="396"/>
      <c r="MLH888" s="396"/>
      <c r="MLI888" s="396"/>
      <c r="MLJ888" s="396"/>
      <c r="MLK888" s="396"/>
      <c r="MLL888" s="396"/>
      <c r="MLM888" s="396"/>
      <c r="MLN888" s="396"/>
      <c r="MLO888" s="396"/>
      <c r="MLP888" s="396"/>
      <c r="MLQ888" s="396"/>
      <c r="MLR888" s="396"/>
      <c r="MLS888" s="396"/>
      <c r="MLT888" s="396"/>
      <c r="MLU888" s="396"/>
      <c r="MLV888" s="396"/>
      <c r="MLW888" s="396"/>
      <c r="MLX888" s="396"/>
      <c r="MLY888" s="396"/>
      <c r="MLZ888" s="396"/>
      <c r="MMA888" s="396"/>
      <c r="MMB888" s="396"/>
      <c r="MMC888" s="396"/>
      <c r="MMD888" s="396"/>
      <c r="MME888" s="396"/>
      <c r="MMF888" s="396"/>
      <c r="MMG888" s="396"/>
      <c r="MMH888" s="396"/>
      <c r="MMI888" s="396"/>
      <c r="MMJ888" s="396"/>
      <c r="MMK888" s="396"/>
      <c r="MML888" s="396"/>
      <c r="MMM888" s="396"/>
      <c r="MMN888" s="396"/>
      <c r="MMO888" s="396"/>
      <c r="MMP888" s="396"/>
      <c r="MMQ888" s="396"/>
      <c r="MMR888" s="396"/>
      <c r="MMS888" s="396"/>
      <c r="MMT888" s="396"/>
      <c r="MMU888" s="396"/>
      <c r="MMV888" s="396"/>
      <c r="MMW888" s="396"/>
      <c r="MMX888" s="396"/>
      <c r="MMY888" s="396"/>
      <c r="MMZ888" s="396"/>
      <c r="MNA888" s="396"/>
      <c r="MNB888" s="396"/>
      <c r="MNC888" s="396"/>
      <c r="MND888" s="396"/>
      <c r="MNE888" s="396"/>
      <c r="MNF888" s="396"/>
      <c r="MNG888" s="396"/>
      <c r="MNH888" s="396"/>
      <c r="MNI888" s="396"/>
      <c r="MNJ888" s="396"/>
      <c r="MNK888" s="396"/>
      <c r="MNL888" s="396"/>
      <c r="MNM888" s="396"/>
      <c r="MNN888" s="396"/>
      <c r="MNO888" s="396"/>
      <c r="MNP888" s="396"/>
      <c r="MNQ888" s="396"/>
      <c r="MNR888" s="396"/>
      <c r="MNS888" s="396"/>
      <c r="MNT888" s="396"/>
      <c r="MNU888" s="396"/>
      <c r="MNV888" s="396"/>
      <c r="MNW888" s="396"/>
      <c r="MNX888" s="396"/>
      <c r="MNY888" s="396"/>
      <c r="MNZ888" s="396"/>
      <c r="MOA888" s="396"/>
      <c r="MOB888" s="396"/>
      <c r="MOC888" s="396"/>
      <c r="MOD888" s="396"/>
      <c r="MOE888" s="396"/>
      <c r="MOF888" s="396"/>
      <c r="MOG888" s="396"/>
      <c r="MOH888" s="396"/>
      <c r="MOI888" s="396"/>
      <c r="MOJ888" s="396"/>
      <c r="MOK888" s="396"/>
      <c r="MOL888" s="396"/>
      <c r="MOM888" s="396"/>
      <c r="MON888" s="396"/>
      <c r="MOO888" s="396"/>
      <c r="MOP888" s="396"/>
      <c r="MOQ888" s="396"/>
      <c r="MOR888" s="396"/>
      <c r="MOS888" s="396"/>
      <c r="MOT888" s="396"/>
      <c r="MOU888" s="396"/>
      <c r="MOV888" s="396"/>
      <c r="MOW888" s="396"/>
      <c r="MOX888" s="396"/>
      <c r="MOY888" s="396"/>
      <c r="MOZ888" s="396"/>
      <c r="MPA888" s="396"/>
      <c r="MPB888" s="396"/>
      <c r="MPC888" s="396"/>
      <c r="MPD888" s="396"/>
      <c r="MPE888" s="396"/>
      <c r="MPF888" s="396"/>
      <c r="MPG888" s="396"/>
      <c r="MPH888" s="396"/>
      <c r="MPI888" s="396"/>
      <c r="MPJ888" s="396"/>
      <c r="MPK888" s="396"/>
      <c r="MPL888" s="396"/>
      <c r="MPM888" s="396"/>
      <c r="MPN888" s="396"/>
      <c r="MPO888" s="396"/>
      <c r="MPP888" s="396"/>
      <c r="MPQ888" s="396"/>
      <c r="MPR888" s="396"/>
      <c r="MPS888" s="396"/>
      <c r="MPT888" s="396"/>
      <c r="MPU888" s="396"/>
      <c r="MPV888" s="396"/>
      <c r="MPW888" s="396"/>
      <c r="MPX888" s="396"/>
      <c r="MPY888" s="396"/>
      <c r="MPZ888" s="396"/>
      <c r="MQA888" s="396"/>
      <c r="MQB888" s="396"/>
      <c r="MQC888" s="396"/>
      <c r="MQD888" s="396"/>
      <c r="MQE888" s="396"/>
      <c r="MQF888" s="396"/>
      <c r="MQG888" s="396"/>
      <c r="MQH888" s="396"/>
      <c r="MQI888" s="396"/>
      <c r="MQJ888" s="396"/>
      <c r="MQK888" s="396"/>
      <c r="MQL888" s="396"/>
      <c r="MQM888" s="396"/>
      <c r="MQN888" s="396"/>
      <c r="MQO888" s="396"/>
      <c r="MQP888" s="396"/>
      <c r="MQQ888" s="396"/>
      <c r="MQR888" s="396"/>
      <c r="MQS888" s="396"/>
      <c r="MQT888" s="396"/>
      <c r="MQU888" s="396"/>
      <c r="MQV888" s="396"/>
      <c r="MQW888" s="396"/>
      <c r="MQX888" s="396"/>
      <c r="MQY888" s="396"/>
      <c r="MQZ888" s="396"/>
      <c r="MRA888" s="396"/>
      <c r="MRB888" s="396"/>
      <c r="MRC888" s="396"/>
      <c r="MRD888" s="396"/>
      <c r="MRE888" s="396"/>
      <c r="MRF888" s="396"/>
      <c r="MRG888" s="396"/>
      <c r="MRH888" s="396"/>
      <c r="MRI888" s="396"/>
      <c r="MRJ888" s="396"/>
      <c r="MRK888" s="396"/>
      <c r="MRL888" s="396"/>
      <c r="MRM888" s="396"/>
      <c r="MRN888" s="396"/>
      <c r="MRO888" s="396"/>
      <c r="MRP888" s="396"/>
      <c r="MRQ888" s="396"/>
      <c r="MRR888" s="396"/>
      <c r="MRS888" s="396"/>
      <c r="MRT888" s="396"/>
      <c r="MRU888" s="396"/>
      <c r="MRV888" s="396"/>
      <c r="MRW888" s="396"/>
      <c r="MRX888" s="396"/>
      <c r="MRY888" s="396"/>
      <c r="MRZ888" s="396"/>
      <c r="MSA888" s="396"/>
      <c r="MSB888" s="396"/>
      <c r="MSC888" s="396"/>
      <c r="MSD888" s="396"/>
      <c r="MSE888" s="396"/>
      <c r="MSF888" s="396"/>
      <c r="MSG888" s="396"/>
      <c r="MSH888" s="396"/>
      <c r="MSI888" s="396"/>
      <c r="MSJ888" s="396"/>
      <c r="MSK888" s="396"/>
      <c r="MSL888" s="396"/>
      <c r="MSM888" s="396"/>
      <c r="MSN888" s="396"/>
      <c r="MSO888" s="396"/>
      <c r="MSP888" s="396"/>
      <c r="MSQ888" s="396"/>
      <c r="MSR888" s="396"/>
      <c r="MSS888" s="396"/>
      <c r="MST888" s="396"/>
      <c r="MSU888" s="396"/>
      <c r="MSV888" s="396"/>
      <c r="MSW888" s="396"/>
      <c r="MSX888" s="396"/>
      <c r="MSY888" s="396"/>
      <c r="MSZ888" s="396"/>
      <c r="MTA888" s="396"/>
      <c r="MTB888" s="396"/>
      <c r="MTC888" s="396"/>
      <c r="MTD888" s="396"/>
      <c r="MTE888" s="396"/>
      <c r="MTF888" s="396"/>
      <c r="MTG888" s="396"/>
      <c r="MTH888" s="396"/>
      <c r="MTI888" s="396"/>
      <c r="MTJ888" s="396"/>
      <c r="MTK888" s="396"/>
      <c r="MTL888" s="396"/>
      <c r="MTM888" s="396"/>
      <c r="MTN888" s="396"/>
      <c r="MTO888" s="396"/>
      <c r="MTP888" s="396"/>
      <c r="MTQ888" s="396"/>
      <c r="MTR888" s="396"/>
      <c r="MTS888" s="396"/>
      <c r="MTT888" s="396"/>
      <c r="MTU888" s="396"/>
      <c r="MTV888" s="396"/>
      <c r="MTW888" s="396"/>
      <c r="MTX888" s="396"/>
      <c r="MTY888" s="396"/>
      <c r="MTZ888" s="396"/>
      <c r="MUA888" s="396"/>
      <c r="MUB888" s="396"/>
      <c r="MUC888" s="396"/>
      <c r="MUD888" s="396"/>
      <c r="MUE888" s="396"/>
      <c r="MUF888" s="396"/>
      <c r="MUG888" s="396"/>
      <c r="MUH888" s="396"/>
      <c r="MUI888" s="396"/>
      <c r="MUJ888" s="396"/>
      <c r="MUK888" s="396"/>
      <c r="MUL888" s="396"/>
      <c r="MUM888" s="396"/>
      <c r="MUN888" s="396"/>
      <c r="MUO888" s="396"/>
      <c r="MUP888" s="396"/>
      <c r="MUQ888" s="396"/>
      <c r="MUR888" s="396"/>
      <c r="MUS888" s="396"/>
      <c r="MUT888" s="396"/>
      <c r="MUU888" s="396"/>
      <c r="MUV888" s="396"/>
      <c r="MUW888" s="396"/>
      <c r="MUX888" s="396"/>
      <c r="MUY888" s="396"/>
      <c r="MUZ888" s="396"/>
      <c r="MVA888" s="396"/>
      <c r="MVB888" s="396"/>
      <c r="MVC888" s="396"/>
      <c r="MVD888" s="396"/>
      <c r="MVE888" s="396"/>
      <c r="MVF888" s="396"/>
      <c r="MVG888" s="396"/>
      <c r="MVH888" s="396"/>
      <c r="MVI888" s="396"/>
      <c r="MVJ888" s="396"/>
      <c r="MVK888" s="396"/>
      <c r="MVL888" s="396"/>
      <c r="MVM888" s="396"/>
      <c r="MVN888" s="396"/>
      <c r="MVO888" s="396"/>
      <c r="MVP888" s="396"/>
      <c r="MVQ888" s="396"/>
      <c r="MVR888" s="396"/>
      <c r="MVS888" s="396"/>
      <c r="MVT888" s="396"/>
      <c r="MVU888" s="396"/>
      <c r="MVV888" s="396"/>
      <c r="MVW888" s="396"/>
      <c r="MVX888" s="396"/>
      <c r="MVY888" s="396"/>
      <c r="MVZ888" s="396"/>
      <c r="MWA888" s="396"/>
      <c r="MWB888" s="396"/>
      <c r="MWC888" s="396"/>
      <c r="MWD888" s="396"/>
      <c r="MWE888" s="396"/>
      <c r="MWF888" s="396"/>
      <c r="MWG888" s="396"/>
      <c r="MWH888" s="396"/>
      <c r="MWI888" s="396"/>
      <c r="MWJ888" s="396"/>
      <c r="MWK888" s="396"/>
      <c r="MWL888" s="396"/>
      <c r="MWM888" s="396"/>
      <c r="MWN888" s="396"/>
      <c r="MWO888" s="396"/>
      <c r="MWP888" s="396"/>
      <c r="MWQ888" s="396"/>
      <c r="MWR888" s="396"/>
      <c r="MWS888" s="396"/>
      <c r="MWT888" s="396"/>
      <c r="MWU888" s="396"/>
      <c r="MWV888" s="396"/>
      <c r="MWW888" s="396"/>
      <c r="MWX888" s="396"/>
      <c r="MWY888" s="396"/>
      <c r="MWZ888" s="396"/>
      <c r="MXA888" s="396"/>
      <c r="MXB888" s="396"/>
      <c r="MXC888" s="396"/>
      <c r="MXD888" s="396"/>
      <c r="MXE888" s="396"/>
      <c r="MXF888" s="396"/>
      <c r="MXG888" s="396"/>
      <c r="MXH888" s="396"/>
      <c r="MXI888" s="396"/>
      <c r="MXJ888" s="396"/>
      <c r="MXK888" s="396"/>
      <c r="MXL888" s="396"/>
      <c r="MXM888" s="396"/>
      <c r="MXN888" s="396"/>
      <c r="MXO888" s="396"/>
      <c r="MXP888" s="396"/>
      <c r="MXQ888" s="396"/>
      <c r="MXR888" s="396"/>
      <c r="MXS888" s="396"/>
      <c r="MXT888" s="396"/>
      <c r="MXU888" s="396"/>
      <c r="MXV888" s="396"/>
      <c r="MXW888" s="396"/>
      <c r="MXX888" s="396"/>
      <c r="MXY888" s="396"/>
      <c r="MXZ888" s="396"/>
      <c r="MYA888" s="396"/>
      <c r="MYB888" s="396"/>
      <c r="MYC888" s="396"/>
      <c r="MYD888" s="396"/>
      <c r="MYE888" s="396"/>
      <c r="MYF888" s="396"/>
      <c r="MYG888" s="396"/>
      <c r="MYH888" s="396"/>
      <c r="MYI888" s="396"/>
      <c r="MYJ888" s="396"/>
      <c r="MYK888" s="396"/>
      <c r="MYL888" s="396"/>
      <c r="MYM888" s="396"/>
      <c r="MYN888" s="396"/>
      <c r="MYO888" s="396"/>
      <c r="MYP888" s="396"/>
      <c r="MYQ888" s="396"/>
      <c r="MYR888" s="396"/>
      <c r="MYS888" s="396"/>
      <c r="MYT888" s="396"/>
      <c r="MYU888" s="396"/>
      <c r="MYV888" s="396"/>
      <c r="MYW888" s="396"/>
      <c r="MYX888" s="396"/>
      <c r="MYY888" s="396"/>
      <c r="MYZ888" s="396"/>
      <c r="MZA888" s="396"/>
      <c r="MZB888" s="396"/>
      <c r="MZC888" s="396"/>
      <c r="MZD888" s="396"/>
      <c r="MZE888" s="396"/>
      <c r="MZF888" s="396"/>
      <c r="MZG888" s="396"/>
      <c r="MZH888" s="396"/>
      <c r="MZI888" s="396"/>
      <c r="MZJ888" s="396"/>
      <c r="MZK888" s="396"/>
      <c r="MZL888" s="396"/>
      <c r="MZM888" s="396"/>
      <c r="MZN888" s="396"/>
      <c r="MZO888" s="396"/>
      <c r="MZP888" s="396"/>
      <c r="MZQ888" s="396"/>
      <c r="MZR888" s="396"/>
      <c r="MZS888" s="396"/>
      <c r="MZT888" s="396"/>
      <c r="MZU888" s="396"/>
      <c r="MZV888" s="396"/>
      <c r="MZW888" s="396"/>
      <c r="MZX888" s="396"/>
      <c r="MZY888" s="396"/>
      <c r="MZZ888" s="396"/>
      <c r="NAA888" s="396"/>
      <c r="NAB888" s="396"/>
      <c r="NAC888" s="396"/>
      <c r="NAD888" s="396"/>
      <c r="NAE888" s="396"/>
      <c r="NAF888" s="396"/>
      <c r="NAG888" s="396"/>
      <c r="NAH888" s="396"/>
      <c r="NAI888" s="396"/>
      <c r="NAJ888" s="396"/>
      <c r="NAK888" s="396"/>
      <c r="NAL888" s="396"/>
      <c r="NAM888" s="396"/>
      <c r="NAN888" s="396"/>
      <c r="NAO888" s="396"/>
      <c r="NAP888" s="396"/>
      <c r="NAQ888" s="396"/>
      <c r="NAR888" s="396"/>
      <c r="NAS888" s="396"/>
      <c r="NAT888" s="396"/>
      <c r="NAU888" s="396"/>
      <c r="NAV888" s="396"/>
      <c r="NAW888" s="396"/>
      <c r="NAX888" s="396"/>
      <c r="NAY888" s="396"/>
      <c r="NAZ888" s="396"/>
      <c r="NBA888" s="396"/>
      <c r="NBB888" s="396"/>
      <c r="NBC888" s="396"/>
      <c r="NBD888" s="396"/>
      <c r="NBE888" s="396"/>
      <c r="NBF888" s="396"/>
      <c r="NBG888" s="396"/>
      <c r="NBH888" s="396"/>
      <c r="NBI888" s="396"/>
      <c r="NBJ888" s="396"/>
      <c r="NBK888" s="396"/>
      <c r="NBL888" s="396"/>
      <c r="NBM888" s="396"/>
      <c r="NBN888" s="396"/>
      <c r="NBO888" s="396"/>
      <c r="NBP888" s="396"/>
      <c r="NBQ888" s="396"/>
      <c r="NBR888" s="396"/>
      <c r="NBS888" s="396"/>
      <c r="NBT888" s="396"/>
      <c r="NBU888" s="396"/>
      <c r="NBV888" s="396"/>
      <c r="NBW888" s="396"/>
      <c r="NBX888" s="396"/>
      <c r="NBY888" s="396"/>
      <c r="NBZ888" s="396"/>
      <c r="NCA888" s="396"/>
      <c r="NCB888" s="396"/>
      <c r="NCC888" s="396"/>
      <c r="NCD888" s="396"/>
      <c r="NCE888" s="396"/>
      <c r="NCF888" s="396"/>
      <c r="NCG888" s="396"/>
      <c r="NCH888" s="396"/>
      <c r="NCI888" s="396"/>
      <c r="NCJ888" s="396"/>
      <c r="NCK888" s="396"/>
      <c r="NCL888" s="396"/>
      <c r="NCM888" s="396"/>
      <c r="NCN888" s="396"/>
      <c r="NCO888" s="396"/>
      <c r="NCP888" s="396"/>
      <c r="NCQ888" s="396"/>
      <c r="NCR888" s="396"/>
      <c r="NCS888" s="396"/>
      <c r="NCT888" s="396"/>
      <c r="NCU888" s="396"/>
      <c r="NCV888" s="396"/>
      <c r="NCW888" s="396"/>
      <c r="NCX888" s="396"/>
      <c r="NCY888" s="396"/>
      <c r="NCZ888" s="396"/>
      <c r="NDA888" s="396"/>
      <c r="NDB888" s="396"/>
      <c r="NDC888" s="396"/>
      <c r="NDD888" s="396"/>
      <c r="NDE888" s="396"/>
      <c r="NDF888" s="396"/>
      <c r="NDG888" s="396"/>
      <c r="NDH888" s="396"/>
      <c r="NDI888" s="396"/>
      <c r="NDJ888" s="396"/>
      <c r="NDK888" s="396"/>
      <c r="NDL888" s="396"/>
      <c r="NDM888" s="396"/>
      <c r="NDN888" s="396"/>
      <c r="NDO888" s="396"/>
      <c r="NDP888" s="396"/>
      <c r="NDQ888" s="396"/>
      <c r="NDR888" s="396"/>
      <c r="NDS888" s="396"/>
      <c r="NDT888" s="396"/>
      <c r="NDU888" s="396"/>
      <c r="NDV888" s="396"/>
      <c r="NDW888" s="396"/>
      <c r="NDX888" s="396"/>
      <c r="NDY888" s="396"/>
      <c r="NDZ888" s="396"/>
      <c r="NEA888" s="396"/>
      <c r="NEB888" s="396"/>
      <c r="NEC888" s="396"/>
      <c r="NED888" s="396"/>
      <c r="NEE888" s="396"/>
      <c r="NEF888" s="396"/>
      <c r="NEG888" s="396"/>
      <c r="NEH888" s="396"/>
      <c r="NEI888" s="396"/>
      <c r="NEJ888" s="396"/>
      <c r="NEK888" s="396"/>
      <c r="NEL888" s="396"/>
      <c r="NEM888" s="396"/>
      <c r="NEN888" s="396"/>
      <c r="NEO888" s="396"/>
      <c r="NEP888" s="396"/>
      <c r="NEQ888" s="396"/>
      <c r="NER888" s="396"/>
      <c r="NES888" s="396"/>
      <c r="NET888" s="396"/>
      <c r="NEU888" s="396"/>
      <c r="NEV888" s="396"/>
      <c r="NEW888" s="396"/>
      <c r="NEX888" s="396"/>
      <c r="NEY888" s="396"/>
      <c r="NEZ888" s="396"/>
      <c r="NFA888" s="396"/>
      <c r="NFB888" s="396"/>
      <c r="NFC888" s="396"/>
      <c r="NFD888" s="396"/>
      <c r="NFE888" s="396"/>
      <c r="NFF888" s="396"/>
      <c r="NFG888" s="396"/>
      <c r="NFH888" s="396"/>
      <c r="NFI888" s="396"/>
      <c r="NFJ888" s="396"/>
      <c r="NFK888" s="396"/>
      <c r="NFL888" s="396"/>
      <c r="NFM888" s="396"/>
      <c r="NFN888" s="396"/>
      <c r="NFO888" s="396"/>
      <c r="NFP888" s="396"/>
      <c r="NFQ888" s="396"/>
      <c r="NFR888" s="396"/>
      <c r="NFS888" s="396"/>
      <c r="NFT888" s="396"/>
      <c r="NFU888" s="396"/>
      <c r="NFV888" s="396"/>
      <c r="NFW888" s="396"/>
      <c r="NFX888" s="396"/>
      <c r="NFY888" s="396"/>
      <c r="NFZ888" s="396"/>
      <c r="NGA888" s="396"/>
      <c r="NGB888" s="396"/>
      <c r="NGC888" s="396"/>
      <c r="NGD888" s="396"/>
      <c r="NGE888" s="396"/>
      <c r="NGF888" s="396"/>
      <c r="NGG888" s="396"/>
      <c r="NGH888" s="396"/>
      <c r="NGI888" s="396"/>
      <c r="NGJ888" s="396"/>
      <c r="NGK888" s="396"/>
      <c r="NGL888" s="396"/>
      <c r="NGM888" s="396"/>
      <c r="NGN888" s="396"/>
      <c r="NGO888" s="396"/>
      <c r="NGP888" s="396"/>
      <c r="NGQ888" s="396"/>
      <c r="NGR888" s="396"/>
      <c r="NGS888" s="396"/>
      <c r="NGT888" s="396"/>
      <c r="NGU888" s="396"/>
      <c r="NGV888" s="396"/>
      <c r="NGW888" s="396"/>
      <c r="NGX888" s="396"/>
      <c r="NGY888" s="396"/>
      <c r="NGZ888" s="396"/>
      <c r="NHA888" s="396"/>
      <c r="NHB888" s="396"/>
      <c r="NHC888" s="396"/>
      <c r="NHD888" s="396"/>
      <c r="NHE888" s="396"/>
      <c r="NHF888" s="396"/>
      <c r="NHG888" s="396"/>
      <c r="NHH888" s="396"/>
      <c r="NHI888" s="396"/>
      <c r="NHJ888" s="396"/>
      <c r="NHK888" s="396"/>
      <c r="NHL888" s="396"/>
      <c r="NHM888" s="396"/>
      <c r="NHN888" s="396"/>
      <c r="NHO888" s="396"/>
      <c r="NHP888" s="396"/>
      <c r="NHQ888" s="396"/>
      <c r="NHR888" s="396"/>
      <c r="NHS888" s="396"/>
      <c r="NHT888" s="396"/>
      <c r="NHU888" s="396"/>
      <c r="NHV888" s="396"/>
      <c r="NHW888" s="396"/>
      <c r="NHX888" s="396"/>
      <c r="NHY888" s="396"/>
      <c r="NHZ888" s="396"/>
      <c r="NIA888" s="396"/>
      <c r="NIB888" s="396"/>
      <c r="NIC888" s="396"/>
      <c r="NID888" s="396"/>
      <c r="NIE888" s="396"/>
      <c r="NIF888" s="396"/>
      <c r="NIG888" s="396"/>
      <c r="NIH888" s="396"/>
      <c r="NII888" s="396"/>
      <c r="NIJ888" s="396"/>
      <c r="NIK888" s="396"/>
      <c r="NIL888" s="396"/>
      <c r="NIM888" s="396"/>
      <c r="NIN888" s="396"/>
      <c r="NIO888" s="396"/>
      <c r="NIP888" s="396"/>
      <c r="NIQ888" s="396"/>
      <c r="NIR888" s="396"/>
      <c r="NIS888" s="396"/>
      <c r="NIT888" s="396"/>
      <c r="NIU888" s="396"/>
      <c r="NIV888" s="396"/>
      <c r="NIW888" s="396"/>
      <c r="NIX888" s="396"/>
      <c r="NIY888" s="396"/>
      <c r="NIZ888" s="396"/>
      <c r="NJA888" s="396"/>
      <c r="NJB888" s="396"/>
      <c r="NJC888" s="396"/>
      <c r="NJD888" s="396"/>
      <c r="NJE888" s="396"/>
      <c r="NJF888" s="396"/>
      <c r="NJG888" s="396"/>
      <c r="NJH888" s="396"/>
      <c r="NJI888" s="396"/>
      <c r="NJJ888" s="396"/>
      <c r="NJK888" s="396"/>
      <c r="NJL888" s="396"/>
      <c r="NJM888" s="396"/>
      <c r="NJN888" s="396"/>
      <c r="NJO888" s="396"/>
      <c r="NJP888" s="396"/>
      <c r="NJQ888" s="396"/>
      <c r="NJR888" s="396"/>
      <c r="NJS888" s="396"/>
      <c r="NJT888" s="396"/>
      <c r="NJU888" s="396"/>
      <c r="NJV888" s="396"/>
      <c r="NJW888" s="396"/>
      <c r="NJX888" s="396"/>
      <c r="NJY888" s="396"/>
      <c r="NJZ888" s="396"/>
      <c r="NKA888" s="396"/>
      <c r="NKB888" s="396"/>
      <c r="NKC888" s="396"/>
      <c r="NKD888" s="396"/>
      <c r="NKE888" s="396"/>
      <c r="NKF888" s="396"/>
      <c r="NKG888" s="396"/>
      <c r="NKH888" s="396"/>
      <c r="NKI888" s="396"/>
      <c r="NKJ888" s="396"/>
      <c r="NKK888" s="396"/>
      <c r="NKL888" s="396"/>
      <c r="NKM888" s="396"/>
      <c r="NKN888" s="396"/>
      <c r="NKO888" s="396"/>
      <c r="NKP888" s="396"/>
      <c r="NKQ888" s="396"/>
      <c r="NKR888" s="396"/>
      <c r="NKS888" s="396"/>
      <c r="NKT888" s="396"/>
      <c r="NKU888" s="396"/>
      <c r="NKV888" s="396"/>
      <c r="NKW888" s="396"/>
      <c r="NKX888" s="396"/>
      <c r="NKY888" s="396"/>
      <c r="NKZ888" s="396"/>
      <c r="NLA888" s="396"/>
      <c r="NLB888" s="396"/>
      <c r="NLC888" s="396"/>
      <c r="NLD888" s="396"/>
      <c r="NLE888" s="396"/>
      <c r="NLF888" s="396"/>
      <c r="NLG888" s="396"/>
      <c r="NLH888" s="396"/>
      <c r="NLI888" s="396"/>
      <c r="NLJ888" s="396"/>
      <c r="NLK888" s="396"/>
      <c r="NLL888" s="396"/>
      <c r="NLM888" s="396"/>
      <c r="NLN888" s="396"/>
      <c r="NLO888" s="396"/>
      <c r="NLP888" s="396"/>
      <c r="NLQ888" s="396"/>
      <c r="NLR888" s="396"/>
      <c r="NLS888" s="396"/>
      <c r="NLT888" s="396"/>
      <c r="NLU888" s="396"/>
      <c r="NLV888" s="396"/>
      <c r="NLW888" s="396"/>
      <c r="NLX888" s="396"/>
      <c r="NLY888" s="396"/>
      <c r="NLZ888" s="396"/>
      <c r="NMA888" s="396"/>
      <c r="NMB888" s="396"/>
      <c r="NMC888" s="396"/>
      <c r="NMD888" s="396"/>
      <c r="NME888" s="396"/>
      <c r="NMF888" s="396"/>
      <c r="NMG888" s="396"/>
      <c r="NMH888" s="396"/>
      <c r="NMI888" s="396"/>
      <c r="NMJ888" s="396"/>
      <c r="NMK888" s="396"/>
      <c r="NML888" s="396"/>
      <c r="NMM888" s="396"/>
      <c r="NMN888" s="396"/>
      <c r="NMO888" s="396"/>
      <c r="NMP888" s="396"/>
      <c r="NMQ888" s="396"/>
      <c r="NMR888" s="396"/>
      <c r="NMS888" s="396"/>
      <c r="NMT888" s="396"/>
      <c r="NMU888" s="396"/>
      <c r="NMV888" s="396"/>
      <c r="NMW888" s="396"/>
      <c r="NMX888" s="396"/>
      <c r="NMY888" s="396"/>
      <c r="NMZ888" s="396"/>
      <c r="NNA888" s="396"/>
      <c r="NNB888" s="396"/>
      <c r="NNC888" s="396"/>
      <c r="NND888" s="396"/>
      <c r="NNE888" s="396"/>
      <c r="NNF888" s="396"/>
      <c r="NNG888" s="396"/>
      <c r="NNH888" s="396"/>
      <c r="NNI888" s="396"/>
      <c r="NNJ888" s="396"/>
      <c r="NNK888" s="396"/>
      <c r="NNL888" s="396"/>
      <c r="NNM888" s="396"/>
      <c r="NNN888" s="396"/>
      <c r="NNO888" s="396"/>
      <c r="NNP888" s="396"/>
      <c r="NNQ888" s="396"/>
      <c r="NNR888" s="396"/>
      <c r="NNS888" s="396"/>
      <c r="NNT888" s="396"/>
      <c r="NNU888" s="396"/>
      <c r="NNV888" s="396"/>
      <c r="NNW888" s="396"/>
      <c r="NNX888" s="396"/>
      <c r="NNY888" s="396"/>
      <c r="NNZ888" s="396"/>
      <c r="NOA888" s="396"/>
      <c r="NOB888" s="396"/>
      <c r="NOC888" s="396"/>
      <c r="NOD888" s="396"/>
      <c r="NOE888" s="396"/>
      <c r="NOF888" s="396"/>
      <c r="NOG888" s="396"/>
      <c r="NOH888" s="396"/>
      <c r="NOI888" s="396"/>
      <c r="NOJ888" s="396"/>
      <c r="NOK888" s="396"/>
      <c r="NOL888" s="396"/>
      <c r="NOM888" s="396"/>
      <c r="NON888" s="396"/>
      <c r="NOO888" s="396"/>
      <c r="NOP888" s="396"/>
      <c r="NOQ888" s="396"/>
      <c r="NOR888" s="396"/>
      <c r="NOS888" s="396"/>
      <c r="NOT888" s="396"/>
      <c r="NOU888" s="396"/>
      <c r="NOV888" s="396"/>
      <c r="NOW888" s="396"/>
      <c r="NOX888" s="396"/>
      <c r="NOY888" s="396"/>
      <c r="NOZ888" s="396"/>
      <c r="NPA888" s="396"/>
      <c r="NPB888" s="396"/>
      <c r="NPC888" s="396"/>
      <c r="NPD888" s="396"/>
      <c r="NPE888" s="396"/>
      <c r="NPF888" s="396"/>
      <c r="NPG888" s="396"/>
      <c r="NPH888" s="396"/>
      <c r="NPI888" s="396"/>
      <c r="NPJ888" s="396"/>
      <c r="NPK888" s="396"/>
      <c r="NPL888" s="396"/>
      <c r="NPM888" s="396"/>
      <c r="NPN888" s="396"/>
      <c r="NPO888" s="396"/>
      <c r="NPP888" s="396"/>
      <c r="NPQ888" s="396"/>
      <c r="NPR888" s="396"/>
      <c r="NPS888" s="396"/>
      <c r="NPT888" s="396"/>
      <c r="NPU888" s="396"/>
      <c r="NPV888" s="396"/>
      <c r="NPW888" s="396"/>
      <c r="NPX888" s="396"/>
      <c r="NPY888" s="396"/>
      <c r="NPZ888" s="396"/>
      <c r="NQA888" s="396"/>
      <c r="NQB888" s="396"/>
      <c r="NQC888" s="396"/>
      <c r="NQD888" s="396"/>
      <c r="NQE888" s="396"/>
      <c r="NQF888" s="396"/>
      <c r="NQG888" s="396"/>
      <c r="NQH888" s="396"/>
      <c r="NQI888" s="396"/>
      <c r="NQJ888" s="396"/>
      <c r="NQK888" s="396"/>
      <c r="NQL888" s="396"/>
      <c r="NQM888" s="396"/>
      <c r="NQN888" s="396"/>
      <c r="NQO888" s="396"/>
      <c r="NQP888" s="396"/>
      <c r="NQQ888" s="396"/>
      <c r="NQR888" s="396"/>
      <c r="NQS888" s="396"/>
      <c r="NQT888" s="396"/>
      <c r="NQU888" s="396"/>
      <c r="NQV888" s="396"/>
      <c r="NQW888" s="396"/>
      <c r="NQX888" s="396"/>
      <c r="NQY888" s="396"/>
      <c r="NQZ888" s="396"/>
      <c r="NRA888" s="396"/>
      <c r="NRB888" s="396"/>
      <c r="NRC888" s="396"/>
      <c r="NRD888" s="396"/>
      <c r="NRE888" s="396"/>
      <c r="NRF888" s="396"/>
      <c r="NRG888" s="396"/>
      <c r="NRH888" s="396"/>
      <c r="NRI888" s="396"/>
      <c r="NRJ888" s="396"/>
      <c r="NRK888" s="396"/>
      <c r="NRL888" s="396"/>
      <c r="NRM888" s="396"/>
      <c r="NRN888" s="396"/>
      <c r="NRO888" s="396"/>
      <c r="NRP888" s="396"/>
      <c r="NRQ888" s="396"/>
      <c r="NRR888" s="396"/>
      <c r="NRS888" s="396"/>
      <c r="NRT888" s="396"/>
      <c r="NRU888" s="396"/>
      <c r="NRV888" s="396"/>
      <c r="NRW888" s="396"/>
      <c r="NRX888" s="396"/>
      <c r="NRY888" s="396"/>
      <c r="NRZ888" s="396"/>
      <c r="NSA888" s="396"/>
      <c r="NSB888" s="396"/>
      <c r="NSC888" s="396"/>
      <c r="NSD888" s="396"/>
      <c r="NSE888" s="396"/>
      <c r="NSF888" s="396"/>
      <c r="NSG888" s="396"/>
      <c r="NSH888" s="396"/>
      <c r="NSI888" s="396"/>
      <c r="NSJ888" s="396"/>
      <c r="NSK888" s="396"/>
      <c r="NSL888" s="396"/>
      <c r="NSM888" s="396"/>
      <c r="NSN888" s="396"/>
      <c r="NSO888" s="396"/>
      <c r="NSP888" s="396"/>
      <c r="NSQ888" s="396"/>
      <c r="NSR888" s="396"/>
      <c r="NSS888" s="396"/>
      <c r="NST888" s="396"/>
      <c r="NSU888" s="396"/>
      <c r="NSV888" s="396"/>
      <c r="NSW888" s="396"/>
      <c r="NSX888" s="396"/>
      <c r="NSY888" s="396"/>
      <c r="NSZ888" s="396"/>
      <c r="NTA888" s="396"/>
      <c r="NTB888" s="396"/>
      <c r="NTC888" s="396"/>
      <c r="NTD888" s="396"/>
      <c r="NTE888" s="396"/>
      <c r="NTF888" s="396"/>
      <c r="NTG888" s="396"/>
      <c r="NTH888" s="396"/>
      <c r="NTI888" s="396"/>
      <c r="NTJ888" s="396"/>
      <c r="NTK888" s="396"/>
      <c r="NTL888" s="396"/>
      <c r="NTM888" s="396"/>
      <c r="NTN888" s="396"/>
      <c r="NTO888" s="396"/>
      <c r="NTP888" s="396"/>
      <c r="NTQ888" s="396"/>
      <c r="NTR888" s="396"/>
      <c r="NTS888" s="396"/>
      <c r="NTT888" s="396"/>
      <c r="NTU888" s="396"/>
      <c r="NTV888" s="396"/>
      <c r="NTW888" s="396"/>
      <c r="NTX888" s="396"/>
      <c r="NTY888" s="396"/>
      <c r="NTZ888" s="396"/>
      <c r="NUA888" s="396"/>
      <c r="NUB888" s="396"/>
      <c r="NUC888" s="396"/>
      <c r="NUD888" s="396"/>
      <c r="NUE888" s="396"/>
      <c r="NUF888" s="396"/>
      <c r="NUG888" s="396"/>
      <c r="NUH888" s="396"/>
      <c r="NUI888" s="396"/>
      <c r="NUJ888" s="396"/>
      <c r="NUK888" s="396"/>
      <c r="NUL888" s="396"/>
      <c r="NUM888" s="396"/>
      <c r="NUN888" s="396"/>
      <c r="NUO888" s="396"/>
      <c r="NUP888" s="396"/>
      <c r="NUQ888" s="396"/>
      <c r="NUR888" s="396"/>
      <c r="NUS888" s="396"/>
      <c r="NUT888" s="396"/>
      <c r="NUU888" s="396"/>
      <c r="NUV888" s="396"/>
      <c r="NUW888" s="396"/>
      <c r="NUX888" s="396"/>
      <c r="NUY888" s="396"/>
      <c r="NUZ888" s="396"/>
      <c r="NVA888" s="396"/>
      <c r="NVB888" s="396"/>
      <c r="NVC888" s="396"/>
      <c r="NVD888" s="396"/>
      <c r="NVE888" s="396"/>
      <c r="NVF888" s="396"/>
      <c r="NVG888" s="396"/>
      <c r="NVH888" s="396"/>
      <c r="NVI888" s="396"/>
      <c r="NVJ888" s="396"/>
      <c r="NVK888" s="396"/>
      <c r="NVL888" s="396"/>
      <c r="NVM888" s="396"/>
      <c r="NVN888" s="396"/>
      <c r="NVO888" s="396"/>
      <c r="NVP888" s="396"/>
      <c r="NVQ888" s="396"/>
      <c r="NVR888" s="396"/>
      <c r="NVS888" s="396"/>
      <c r="NVT888" s="396"/>
      <c r="NVU888" s="396"/>
      <c r="NVV888" s="396"/>
      <c r="NVW888" s="396"/>
      <c r="NVX888" s="396"/>
      <c r="NVY888" s="396"/>
      <c r="NVZ888" s="396"/>
      <c r="NWA888" s="396"/>
      <c r="NWB888" s="396"/>
      <c r="NWC888" s="396"/>
      <c r="NWD888" s="396"/>
      <c r="NWE888" s="396"/>
      <c r="NWF888" s="396"/>
      <c r="NWG888" s="396"/>
      <c r="NWH888" s="396"/>
      <c r="NWI888" s="396"/>
      <c r="NWJ888" s="396"/>
      <c r="NWK888" s="396"/>
      <c r="NWL888" s="396"/>
      <c r="NWM888" s="396"/>
      <c r="NWN888" s="396"/>
      <c r="NWO888" s="396"/>
      <c r="NWP888" s="396"/>
      <c r="NWQ888" s="396"/>
      <c r="NWR888" s="396"/>
      <c r="NWS888" s="396"/>
      <c r="NWT888" s="396"/>
      <c r="NWU888" s="396"/>
      <c r="NWV888" s="396"/>
      <c r="NWW888" s="396"/>
      <c r="NWX888" s="396"/>
      <c r="NWY888" s="396"/>
      <c r="NWZ888" s="396"/>
      <c r="NXA888" s="396"/>
      <c r="NXB888" s="396"/>
      <c r="NXC888" s="396"/>
      <c r="NXD888" s="396"/>
      <c r="NXE888" s="396"/>
      <c r="NXF888" s="396"/>
      <c r="NXG888" s="396"/>
      <c r="NXH888" s="396"/>
      <c r="NXI888" s="396"/>
      <c r="NXJ888" s="396"/>
      <c r="NXK888" s="396"/>
      <c r="NXL888" s="396"/>
      <c r="NXM888" s="396"/>
      <c r="NXN888" s="396"/>
      <c r="NXO888" s="396"/>
      <c r="NXP888" s="396"/>
      <c r="NXQ888" s="396"/>
      <c r="NXR888" s="396"/>
      <c r="NXS888" s="396"/>
      <c r="NXT888" s="396"/>
      <c r="NXU888" s="396"/>
      <c r="NXV888" s="396"/>
      <c r="NXW888" s="396"/>
      <c r="NXX888" s="396"/>
      <c r="NXY888" s="396"/>
      <c r="NXZ888" s="396"/>
      <c r="NYA888" s="396"/>
      <c r="NYB888" s="396"/>
      <c r="NYC888" s="396"/>
      <c r="NYD888" s="396"/>
      <c r="NYE888" s="396"/>
      <c r="NYF888" s="396"/>
      <c r="NYG888" s="396"/>
      <c r="NYH888" s="396"/>
      <c r="NYI888" s="396"/>
      <c r="NYJ888" s="396"/>
      <c r="NYK888" s="396"/>
      <c r="NYL888" s="396"/>
      <c r="NYM888" s="396"/>
      <c r="NYN888" s="396"/>
      <c r="NYO888" s="396"/>
      <c r="NYP888" s="396"/>
      <c r="NYQ888" s="396"/>
      <c r="NYR888" s="396"/>
      <c r="NYS888" s="396"/>
      <c r="NYT888" s="396"/>
      <c r="NYU888" s="396"/>
      <c r="NYV888" s="396"/>
      <c r="NYW888" s="396"/>
      <c r="NYX888" s="396"/>
      <c r="NYY888" s="396"/>
      <c r="NYZ888" s="396"/>
      <c r="NZA888" s="396"/>
      <c r="NZB888" s="396"/>
      <c r="NZC888" s="396"/>
      <c r="NZD888" s="396"/>
      <c r="NZE888" s="396"/>
      <c r="NZF888" s="396"/>
      <c r="NZG888" s="396"/>
      <c r="NZH888" s="396"/>
      <c r="NZI888" s="396"/>
      <c r="NZJ888" s="396"/>
      <c r="NZK888" s="396"/>
      <c r="NZL888" s="396"/>
      <c r="NZM888" s="396"/>
      <c r="NZN888" s="396"/>
      <c r="NZO888" s="396"/>
      <c r="NZP888" s="396"/>
      <c r="NZQ888" s="396"/>
      <c r="NZR888" s="396"/>
      <c r="NZS888" s="396"/>
      <c r="NZT888" s="396"/>
      <c r="NZU888" s="396"/>
      <c r="NZV888" s="396"/>
      <c r="NZW888" s="396"/>
      <c r="NZX888" s="396"/>
      <c r="NZY888" s="396"/>
      <c r="NZZ888" s="396"/>
      <c r="OAA888" s="396"/>
      <c r="OAB888" s="396"/>
      <c r="OAC888" s="396"/>
      <c r="OAD888" s="396"/>
      <c r="OAE888" s="396"/>
      <c r="OAF888" s="396"/>
      <c r="OAG888" s="396"/>
      <c r="OAH888" s="396"/>
      <c r="OAI888" s="396"/>
      <c r="OAJ888" s="396"/>
      <c r="OAK888" s="396"/>
      <c r="OAL888" s="396"/>
      <c r="OAM888" s="396"/>
      <c r="OAN888" s="396"/>
      <c r="OAO888" s="396"/>
      <c r="OAP888" s="396"/>
      <c r="OAQ888" s="396"/>
      <c r="OAR888" s="396"/>
      <c r="OAS888" s="396"/>
      <c r="OAT888" s="396"/>
      <c r="OAU888" s="396"/>
      <c r="OAV888" s="396"/>
      <c r="OAW888" s="396"/>
      <c r="OAX888" s="396"/>
      <c r="OAY888" s="396"/>
      <c r="OAZ888" s="396"/>
      <c r="OBA888" s="396"/>
      <c r="OBB888" s="396"/>
      <c r="OBC888" s="396"/>
      <c r="OBD888" s="396"/>
      <c r="OBE888" s="396"/>
      <c r="OBF888" s="396"/>
      <c r="OBG888" s="396"/>
      <c r="OBH888" s="396"/>
      <c r="OBI888" s="396"/>
      <c r="OBJ888" s="396"/>
      <c r="OBK888" s="396"/>
      <c r="OBL888" s="396"/>
      <c r="OBM888" s="396"/>
      <c r="OBN888" s="396"/>
      <c r="OBO888" s="396"/>
      <c r="OBP888" s="396"/>
      <c r="OBQ888" s="396"/>
      <c r="OBR888" s="396"/>
      <c r="OBS888" s="396"/>
      <c r="OBT888" s="396"/>
      <c r="OBU888" s="396"/>
      <c r="OBV888" s="396"/>
      <c r="OBW888" s="396"/>
      <c r="OBX888" s="396"/>
      <c r="OBY888" s="396"/>
      <c r="OBZ888" s="396"/>
      <c r="OCA888" s="396"/>
      <c r="OCB888" s="396"/>
      <c r="OCC888" s="396"/>
      <c r="OCD888" s="396"/>
      <c r="OCE888" s="396"/>
      <c r="OCF888" s="396"/>
      <c r="OCG888" s="396"/>
      <c r="OCH888" s="396"/>
      <c r="OCI888" s="396"/>
      <c r="OCJ888" s="396"/>
      <c r="OCK888" s="396"/>
      <c r="OCL888" s="396"/>
      <c r="OCM888" s="396"/>
      <c r="OCN888" s="396"/>
      <c r="OCO888" s="396"/>
      <c r="OCP888" s="396"/>
      <c r="OCQ888" s="396"/>
      <c r="OCR888" s="396"/>
      <c r="OCS888" s="396"/>
      <c r="OCT888" s="396"/>
      <c r="OCU888" s="396"/>
      <c r="OCV888" s="396"/>
      <c r="OCW888" s="396"/>
      <c r="OCX888" s="396"/>
      <c r="OCY888" s="396"/>
      <c r="OCZ888" s="396"/>
      <c r="ODA888" s="396"/>
      <c r="ODB888" s="396"/>
      <c r="ODC888" s="396"/>
      <c r="ODD888" s="396"/>
      <c r="ODE888" s="396"/>
      <c r="ODF888" s="396"/>
      <c r="ODG888" s="396"/>
      <c r="ODH888" s="396"/>
      <c r="ODI888" s="396"/>
      <c r="ODJ888" s="396"/>
      <c r="ODK888" s="396"/>
      <c r="ODL888" s="396"/>
      <c r="ODM888" s="396"/>
      <c r="ODN888" s="396"/>
      <c r="ODO888" s="396"/>
      <c r="ODP888" s="396"/>
      <c r="ODQ888" s="396"/>
      <c r="ODR888" s="396"/>
      <c r="ODS888" s="396"/>
      <c r="ODT888" s="396"/>
      <c r="ODU888" s="396"/>
      <c r="ODV888" s="396"/>
      <c r="ODW888" s="396"/>
      <c r="ODX888" s="396"/>
      <c r="ODY888" s="396"/>
      <c r="ODZ888" s="396"/>
      <c r="OEA888" s="396"/>
      <c r="OEB888" s="396"/>
      <c r="OEC888" s="396"/>
      <c r="OED888" s="396"/>
      <c r="OEE888" s="396"/>
      <c r="OEF888" s="396"/>
      <c r="OEG888" s="396"/>
      <c r="OEH888" s="396"/>
      <c r="OEI888" s="396"/>
      <c r="OEJ888" s="396"/>
      <c r="OEK888" s="396"/>
      <c r="OEL888" s="396"/>
      <c r="OEM888" s="396"/>
      <c r="OEN888" s="396"/>
      <c r="OEO888" s="396"/>
      <c r="OEP888" s="396"/>
      <c r="OEQ888" s="396"/>
      <c r="OER888" s="396"/>
      <c r="OES888" s="396"/>
      <c r="OET888" s="396"/>
      <c r="OEU888" s="396"/>
      <c r="OEV888" s="396"/>
      <c r="OEW888" s="396"/>
      <c r="OEX888" s="396"/>
      <c r="OEY888" s="396"/>
      <c r="OEZ888" s="396"/>
      <c r="OFA888" s="396"/>
      <c r="OFB888" s="396"/>
      <c r="OFC888" s="396"/>
      <c r="OFD888" s="396"/>
      <c r="OFE888" s="396"/>
      <c r="OFF888" s="396"/>
      <c r="OFG888" s="396"/>
      <c r="OFH888" s="396"/>
      <c r="OFI888" s="396"/>
      <c r="OFJ888" s="396"/>
      <c r="OFK888" s="396"/>
      <c r="OFL888" s="396"/>
      <c r="OFM888" s="396"/>
      <c r="OFN888" s="396"/>
      <c r="OFO888" s="396"/>
      <c r="OFP888" s="396"/>
      <c r="OFQ888" s="396"/>
      <c r="OFR888" s="396"/>
      <c r="OFS888" s="396"/>
      <c r="OFT888" s="396"/>
      <c r="OFU888" s="396"/>
      <c r="OFV888" s="396"/>
      <c r="OFW888" s="396"/>
      <c r="OFX888" s="396"/>
      <c r="OFY888" s="396"/>
      <c r="OFZ888" s="396"/>
      <c r="OGA888" s="396"/>
      <c r="OGB888" s="396"/>
      <c r="OGC888" s="396"/>
      <c r="OGD888" s="396"/>
      <c r="OGE888" s="396"/>
      <c r="OGF888" s="396"/>
      <c r="OGG888" s="396"/>
      <c r="OGH888" s="396"/>
      <c r="OGI888" s="396"/>
      <c r="OGJ888" s="396"/>
      <c r="OGK888" s="396"/>
      <c r="OGL888" s="396"/>
      <c r="OGM888" s="396"/>
      <c r="OGN888" s="396"/>
      <c r="OGO888" s="396"/>
      <c r="OGP888" s="396"/>
      <c r="OGQ888" s="396"/>
      <c r="OGR888" s="396"/>
      <c r="OGS888" s="396"/>
      <c r="OGT888" s="396"/>
      <c r="OGU888" s="396"/>
      <c r="OGV888" s="396"/>
      <c r="OGW888" s="396"/>
      <c r="OGX888" s="396"/>
      <c r="OGY888" s="396"/>
      <c r="OGZ888" s="396"/>
      <c r="OHA888" s="396"/>
      <c r="OHB888" s="396"/>
      <c r="OHC888" s="396"/>
      <c r="OHD888" s="396"/>
      <c r="OHE888" s="396"/>
      <c r="OHF888" s="396"/>
      <c r="OHG888" s="396"/>
      <c r="OHH888" s="396"/>
      <c r="OHI888" s="396"/>
      <c r="OHJ888" s="396"/>
      <c r="OHK888" s="396"/>
      <c r="OHL888" s="396"/>
      <c r="OHM888" s="396"/>
      <c r="OHN888" s="396"/>
      <c r="OHO888" s="396"/>
      <c r="OHP888" s="396"/>
      <c r="OHQ888" s="396"/>
      <c r="OHR888" s="396"/>
      <c r="OHS888" s="396"/>
      <c r="OHT888" s="396"/>
      <c r="OHU888" s="396"/>
      <c r="OHV888" s="396"/>
      <c r="OHW888" s="396"/>
      <c r="OHX888" s="396"/>
      <c r="OHY888" s="396"/>
      <c r="OHZ888" s="396"/>
      <c r="OIA888" s="396"/>
      <c r="OIB888" s="396"/>
      <c r="OIC888" s="396"/>
      <c r="OID888" s="396"/>
      <c r="OIE888" s="396"/>
      <c r="OIF888" s="396"/>
      <c r="OIG888" s="396"/>
      <c r="OIH888" s="396"/>
      <c r="OII888" s="396"/>
      <c r="OIJ888" s="396"/>
      <c r="OIK888" s="396"/>
      <c r="OIL888" s="396"/>
      <c r="OIM888" s="396"/>
      <c r="OIN888" s="396"/>
      <c r="OIO888" s="396"/>
      <c r="OIP888" s="396"/>
      <c r="OIQ888" s="396"/>
      <c r="OIR888" s="396"/>
      <c r="OIS888" s="396"/>
      <c r="OIT888" s="396"/>
      <c r="OIU888" s="396"/>
      <c r="OIV888" s="396"/>
      <c r="OIW888" s="396"/>
      <c r="OIX888" s="396"/>
      <c r="OIY888" s="396"/>
      <c r="OIZ888" s="396"/>
      <c r="OJA888" s="396"/>
      <c r="OJB888" s="396"/>
      <c r="OJC888" s="396"/>
      <c r="OJD888" s="396"/>
      <c r="OJE888" s="396"/>
      <c r="OJF888" s="396"/>
      <c r="OJG888" s="396"/>
      <c r="OJH888" s="396"/>
      <c r="OJI888" s="396"/>
      <c r="OJJ888" s="396"/>
      <c r="OJK888" s="396"/>
      <c r="OJL888" s="396"/>
      <c r="OJM888" s="396"/>
      <c r="OJN888" s="396"/>
      <c r="OJO888" s="396"/>
      <c r="OJP888" s="396"/>
      <c r="OJQ888" s="396"/>
      <c r="OJR888" s="396"/>
      <c r="OJS888" s="396"/>
      <c r="OJT888" s="396"/>
      <c r="OJU888" s="396"/>
      <c r="OJV888" s="396"/>
      <c r="OJW888" s="396"/>
      <c r="OJX888" s="396"/>
      <c r="OJY888" s="396"/>
      <c r="OJZ888" s="396"/>
      <c r="OKA888" s="396"/>
      <c r="OKB888" s="396"/>
      <c r="OKC888" s="396"/>
      <c r="OKD888" s="396"/>
      <c r="OKE888" s="396"/>
      <c r="OKF888" s="396"/>
      <c r="OKG888" s="396"/>
      <c r="OKH888" s="396"/>
      <c r="OKI888" s="396"/>
      <c r="OKJ888" s="396"/>
      <c r="OKK888" s="396"/>
      <c r="OKL888" s="396"/>
      <c r="OKM888" s="396"/>
      <c r="OKN888" s="396"/>
      <c r="OKO888" s="396"/>
      <c r="OKP888" s="396"/>
      <c r="OKQ888" s="396"/>
      <c r="OKR888" s="396"/>
      <c r="OKS888" s="396"/>
      <c r="OKT888" s="396"/>
      <c r="OKU888" s="396"/>
      <c r="OKV888" s="396"/>
      <c r="OKW888" s="396"/>
      <c r="OKX888" s="396"/>
      <c r="OKY888" s="396"/>
      <c r="OKZ888" s="396"/>
      <c r="OLA888" s="396"/>
      <c r="OLB888" s="396"/>
      <c r="OLC888" s="396"/>
      <c r="OLD888" s="396"/>
      <c r="OLE888" s="396"/>
      <c r="OLF888" s="396"/>
      <c r="OLG888" s="396"/>
      <c r="OLH888" s="396"/>
      <c r="OLI888" s="396"/>
      <c r="OLJ888" s="396"/>
      <c r="OLK888" s="396"/>
      <c r="OLL888" s="396"/>
      <c r="OLM888" s="396"/>
      <c r="OLN888" s="396"/>
      <c r="OLO888" s="396"/>
      <c r="OLP888" s="396"/>
      <c r="OLQ888" s="396"/>
      <c r="OLR888" s="396"/>
      <c r="OLS888" s="396"/>
      <c r="OLT888" s="396"/>
      <c r="OLU888" s="396"/>
      <c r="OLV888" s="396"/>
      <c r="OLW888" s="396"/>
      <c r="OLX888" s="396"/>
      <c r="OLY888" s="396"/>
      <c r="OLZ888" s="396"/>
      <c r="OMA888" s="396"/>
      <c r="OMB888" s="396"/>
      <c r="OMC888" s="396"/>
      <c r="OMD888" s="396"/>
      <c r="OME888" s="396"/>
      <c r="OMF888" s="396"/>
      <c r="OMG888" s="396"/>
      <c r="OMH888" s="396"/>
      <c r="OMI888" s="396"/>
      <c r="OMJ888" s="396"/>
      <c r="OMK888" s="396"/>
      <c r="OML888" s="396"/>
      <c r="OMM888" s="396"/>
      <c r="OMN888" s="396"/>
      <c r="OMO888" s="396"/>
      <c r="OMP888" s="396"/>
      <c r="OMQ888" s="396"/>
      <c r="OMR888" s="396"/>
      <c r="OMS888" s="396"/>
      <c r="OMT888" s="396"/>
      <c r="OMU888" s="396"/>
      <c r="OMV888" s="396"/>
      <c r="OMW888" s="396"/>
      <c r="OMX888" s="396"/>
      <c r="OMY888" s="396"/>
      <c r="OMZ888" s="396"/>
      <c r="ONA888" s="396"/>
      <c r="ONB888" s="396"/>
      <c r="ONC888" s="396"/>
      <c r="OND888" s="396"/>
      <c r="ONE888" s="396"/>
      <c r="ONF888" s="396"/>
      <c r="ONG888" s="396"/>
      <c r="ONH888" s="396"/>
      <c r="ONI888" s="396"/>
      <c r="ONJ888" s="396"/>
      <c r="ONK888" s="396"/>
      <c r="ONL888" s="396"/>
      <c r="ONM888" s="396"/>
      <c r="ONN888" s="396"/>
      <c r="ONO888" s="396"/>
      <c r="ONP888" s="396"/>
      <c r="ONQ888" s="396"/>
      <c r="ONR888" s="396"/>
      <c r="ONS888" s="396"/>
      <c r="ONT888" s="396"/>
      <c r="ONU888" s="396"/>
      <c r="ONV888" s="396"/>
      <c r="ONW888" s="396"/>
      <c r="ONX888" s="396"/>
      <c r="ONY888" s="396"/>
      <c r="ONZ888" s="396"/>
      <c r="OOA888" s="396"/>
      <c r="OOB888" s="396"/>
      <c r="OOC888" s="396"/>
      <c r="OOD888" s="396"/>
      <c r="OOE888" s="396"/>
      <c r="OOF888" s="396"/>
      <c r="OOG888" s="396"/>
      <c r="OOH888" s="396"/>
      <c r="OOI888" s="396"/>
      <c r="OOJ888" s="396"/>
      <c r="OOK888" s="396"/>
      <c r="OOL888" s="396"/>
      <c r="OOM888" s="396"/>
      <c r="OON888" s="396"/>
      <c r="OOO888" s="396"/>
      <c r="OOP888" s="396"/>
      <c r="OOQ888" s="396"/>
      <c r="OOR888" s="396"/>
      <c r="OOS888" s="396"/>
      <c r="OOT888" s="396"/>
      <c r="OOU888" s="396"/>
      <c r="OOV888" s="396"/>
      <c r="OOW888" s="396"/>
      <c r="OOX888" s="396"/>
      <c r="OOY888" s="396"/>
      <c r="OOZ888" s="396"/>
      <c r="OPA888" s="396"/>
      <c r="OPB888" s="396"/>
      <c r="OPC888" s="396"/>
      <c r="OPD888" s="396"/>
      <c r="OPE888" s="396"/>
      <c r="OPF888" s="396"/>
      <c r="OPG888" s="396"/>
      <c r="OPH888" s="396"/>
      <c r="OPI888" s="396"/>
      <c r="OPJ888" s="396"/>
      <c r="OPK888" s="396"/>
      <c r="OPL888" s="396"/>
      <c r="OPM888" s="396"/>
      <c r="OPN888" s="396"/>
      <c r="OPO888" s="396"/>
      <c r="OPP888" s="396"/>
      <c r="OPQ888" s="396"/>
      <c r="OPR888" s="396"/>
      <c r="OPS888" s="396"/>
      <c r="OPT888" s="396"/>
      <c r="OPU888" s="396"/>
      <c r="OPV888" s="396"/>
      <c r="OPW888" s="396"/>
      <c r="OPX888" s="396"/>
      <c r="OPY888" s="396"/>
      <c r="OPZ888" s="396"/>
      <c r="OQA888" s="396"/>
      <c r="OQB888" s="396"/>
      <c r="OQC888" s="396"/>
      <c r="OQD888" s="396"/>
      <c r="OQE888" s="396"/>
      <c r="OQF888" s="396"/>
      <c r="OQG888" s="396"/>
      <c r="OQH888" s="396"/>
      <c r="OQI888" s="396"/>
      <c r="OQJ888" s="396"/>
      <c r="OQK888" s="396"/>
      <c r="OQL888" s="396"/>
      <c r="OQM888" s="396"/>
      <c r="OQN888" s="396"/>
      <c r="OQO888" s="396"/>
      <c r="OQP888" s="396"/>
      <c r="OQQ888" s="396"/>
      <c r="OQR888" s="396"/>
      <c r="OQS888" s="396"/>
      <c r="OQT888" s="396"/>
      <c r="OQU888" s="396"/>
      <c r="OQV888" s="396"/>
      <c r="OQW888" s="396"/>
      <c r="OQX888" s="396"/>
      <c r="OQY888" s="396"/>
      <c r="OQZ888" s="396"/>
      <c r="ORA888" s="396"/>
      <c r="ORB888" s="396"/>
      <c r="ORC888" s="396"/>
      <c r="ORD888" s="396"/>
      <c r="ORE888" s="396"/>
      <c r="ORF888" s="396"/>
      <c r="ORG888" s="396"/>
      <c r="ORH888" s="396"/>
      <c r="ORI888" s="396"/>
      <c r="ORJ888" s="396"/>
      <c r="ORK888" s="396"/>
      <c r="ORL888" s="396"/>
      <c r="ORM888" s="396"/>
      <c r="ORN888" s="396"/>
      <c r="ORO888" s="396"/>
      <c r="ORP888" s="396"/>
      <c r="ORQ888" s="396"/>
      <c r="ORR888" s="396"/>
      <c r="ORS888" s="396"/>
      <c r="ORT888" s="396"/>
      <c r="ORU888" s="396"/>
      <c r="ORV888" s="396"/>
      <c r="ORW888" s="396"/>
      <c r="ORX888" s="396"/>
      <c r="ORY888" s="396"/>
      <c r="ORZ888" s="396"/>
      <c r="OSA888" s="396"/>
      <c r="OSB888" s="396"/>
      <c r="OSC888" s="396"/>
      <c r="OSD888" s="396"/>
      <c r="OSE888" s="396"/>
      <c r="OSF888" s="396"/>
      <c r="OSG888" s="396"/>
      <c r="OSH888" s="396"/>
      <c r="OSI888" s="396"/>
      <c r="OSJ888" s="396"/>
      <c r="OSK888" s="396"/>
      <c r="OSL888" s="396"/>
      <c r="OSM888" s="396"/>
      <c r="OSN888" s="396"/>
      <c r="OSO888" s="396"/>
      <c r="OSP888" s="396"/>
      <c r="OSQ888" s="396"/>
      <c r="OSR888" s="396"/>
      <c r="OSS888" s="396"/>
      <c r="OST888" s="396"/>
      <c r="OSU888" s="396"/>
      <c r="OSV888" s="396"/>
      <c r="OSW888" s="396"/>
      <c r="OSX888" s="396"/>
      <c r="OSY888" s="396"/>
      <c r="OSZ888" s="396"/>
      <c r="OTA888" s="396"/>
      <c r="OTB888" s="396"/>
      <c r="OTC888" s="396"/>
      <c r="OTD888" s="396"/>
      <c r="OTE888" s="396"/>
      <c r="OTF888" s="396"/>
      <c r="OTG888" s="396"/>
      <c r="OTH888" s="396"/>
      <c r="OTI888" s="396"/>
      <c r="OTJ888" s="396"/>
      <c r="OTK888" s="396"/>
      <c r="OTL888" s="396"/>
      <c r="OTM888" s="396"/>
      <c r="OTN888" s="396"/>
      <c r="OTO888" s="396"/>
      <c r="OTP888" s="396"/>
      <c r="OTQ888" s="396"/>
      <c r="OTR888" s="396"/>
      <c r="OTS888" s="396"/>
      <c r="OTT888" s="396"/>
      <c r="OTU888" s="396"/>
      <c r="OTV888" s="396"/>
      <c r="OTW888" s="396"/>
      <c r="OTX888" s="396"/>
      <c r="OTY888" s="396"/>
      <c r="OTZ888" s="396"/>
      <c r="OUA888" s="396"/>
      <c r="OUB888" s="396"/>
      <c r="OUC888" s="396"/>
      <c r="OUD888" s="396"/>
      <c r="OUE888" s="396"/>
      <c r="OUF888" s="396"/>
      <c r="OUG888" s="396"/>
      <c r="OUH888" s="396"/>
      <c r="OUI888" s="396"/>
      <c r="OUJ888" s="396"/>
      <c r="OUK888" s="396"/>
      <c r="OUL888" s="396"/>
      <c r="OUM888" s="396"/>
      <c r="OUN888" s="396"/>
      <c r="OUO888" s="396"/>
      <c r="OUP888" s="396"/>
      <c r="OUQ888" s="396"/>
      <c r="OUR888" s="396"/>
      <c r="OUS888" s="396"/>
      <c r="OUT888" s="396"/>
      <c r="OUU888" s="396"/>
      <c r="OUV888" s="396"/>
      <c r="OUW888" s="396"/>
      <c r="OUX888" s="396"/>
      <c r="OUY888" s="396"/>
      <c r="OUZ888" s="396"/>
      <c r="OVA888" s="396"/>
      <c r="OVB888" s="396"/>
      <c r="OVC888" s="396"/>
      <c r="OVD888" s="396"/>
      <c r="OVE888" s="396"/>
      <c r="OVF888" s="396"/>
      <c r="OVG888" s="396"/>
      <c r="OVH888" s="396"/>
      <c r="OVI888" s="396"/>
      <c r="OVJ888" s="396"/>
      <c r="OVK888" s="396"/>
      <c r="OVL888" s="396"/>
      <c r="OVM888" s="396"/>
      <c r="OVN888" s="396"/>
      <c r="OVO888" s="396"/>
      <c r="OVP888" s="396"/>
      <c r="OVQ888" s="396"/>
      <c r="OVR888" s="396"/>
      <c r="OVS888" s="396"/>
      <c r="OVT888" s="396"/>
      <c r="OVU888" s="396"/>
      <c r="OVV888" s="396"/>
      <c r="OVW888" s="396"/>
      <c r="OVX888" s="396"/>
      <c r="OVY888" s="396"/>
      <c r="OVZ888" s="396"/>
      <c r="OWA888" s="396"/>
      <c r="OWB888" s="396"/>
      <c r="OWC888" s="396"/>
      <c r="OWD888" s="396"/>
      <c r="OWE888" s="396"/>
      <c r="OWF888" s="396"/>
      <c r="OWG888" s="396"/>
      <c r="OWH888" s="396"/>
      <c r="OWI888" s="396"/>
      <c r="OWJ888" s="396"/>
      <c r="OWK888" s="396"/>
      <c r="OWL888" s="396"/>
      <c r="OWM888" s="396"/>
      <c r="OWN888" s="396"/>
      <c r="OWO888" s="396"/>
      <c r="OWP888" s="396"/>
      <c r="OWQ888" s="396"/>
      <c r="OWR888" s="396"/>
      <c r="OWS888" s="396"/>
      <c r="OWT888" s="396"/>
      <c r="OWU888" s="396"/>
      <c r="OWV888" s="396"/>
      <c r="OWW888" s="396"/>
      <c r="OWX888" s="396"/>
      <c r="OWY888" s="396"/>
      <c r="OWZ888" s="396"/>
      <c r="OXA888" s="396"/>
      <c r="OXB888" s="396"/>
      <c r="OXC888" s="396"/>
      <c r="OXD888" s="396"/>
      <c r="OXE888" s="396"/>
      <c r="OXF888" s="396"/>
      <c r="OXG888" s="396"/>
      <c r="OXH888" s="396"/>
      <c r="OXI888" s="396"/>
      <c r="OXJ888" s="396"/>
      <c r="OXK888" s="396"/>
      <c r="OXL888" s="396"/>
      <c r="OXM888" s="396"/>
      <c r="OXN888" s="396"/>
      <c r="OXO888" s="396"/>
      <c r="OXP888" s="396"/>
      <c r="OXQ888" s="396"/>
      <c r="OXR888" s="396"/>
      <c r="OXS888" s="396"/>
      <c r="OXT888" s="396"/>
      <c r="OXU888" s="396"/>
      <c r="OXV888" s="396"/>
      <c r="OXW888" s="396"/>
      <c r="OXX888" s="396"/>
      <c r="OXY888" s="396"/>
      <c r="OXZ888" s="396"/>
      <c r="OYA888" s="396"/>
      <c r="OYB888" s="396"/>
      <c r="OYC888" s="396"/>
      <c r="OYD888" s="396"/>
      <c r="OYE888" s="396"/>
      <c r="OYF888" s="396"/>
      <c r="OYG888" s="396"/>
      <c r="OYH888" s="396"/>
      <c r="OYI888" s="396"/>
      <c r="OYJ888" s="396"/>
      <c r="OYK888" s="396"/>
      <c r="OYL888" s="396"/>
      <c r="OYM888" s="396"/>
      <c r="OYN888" s="396"/>
      <c r="OYO888" s="396"/>
      <c r="OYP888" s="396"/>
      <c r="OYQ888" s="396"/>
      <c r="OYR888" s="396"/>
      <c r="OYS888" s="396"/>
      <c r="OYT888" s="396"/>
      <c r="OYU888" s="396"/>
      <c r="OYV888" s="396"/>
      <c r="OYW888" s="396"/>
      <c r="OYX888" s="396"/>
      <c r="OYY888" s="396"/>
      <c r="OYZ888" s="396"/>
      <c r="OZA888" s="396"/>
      <c r="OZB888" s="396"/>
      <c r="OZC888" s="396"/>
      <c r="OZD888" s="396"/>
      <c r="OZE888" s="396"/>
      <c r="OZF888" s="396"/>
      <c r="OZG888" s="396"/>
      <c r="OZH888" s="396"/>
      <c r="OZI888" s="396"/>
      <c r="OZJ888" s="396"/>
      <c r="OZK888" s="396"/>
      <c r="OZL888" s="396"/>
      <c r="OZM888" s="396"/>
      <c r="OZN888" s="396"/>
      <c r="OZO888" s="396"/>
      <c r="OZP888" s="396"/>
      <c r="OZQ888" s="396"/>
      <c r="OZR888" s="396"/>
      <c r="OZS888" s="396"/>
      <c r="OZT888" s="396"/>
      <c r="OZU888" s="396"/>
      <c r="OZV888" s="396"/>
      <c r="OZW888" s="396"/>
      <c r="OZX888" s="396"/>
      <c r="OZY888" s="396"/>
      <c r="OZZ888" s="396"/>
      <c r="PAA888" s="396"/>
      <c r="PAB888" s="396"/>
      <c r="PAC888" s="396"/>
      <c r="PAD888" s="396"/>
      <c r="PAE888" s="396"/>
      <c r="PAF888" s="396"/>
      <c r="PAG888" s="396"/>
      <c r="PAH888" s="396"/>
      <c r="PAI888" s="396"/>
      <c r="PAJ888" s="396"/>
      <c r="PAK888" s="396"/>
      <c r="PAL888" s="396"/>
      <c r="PAM888" s="396"/>
      <c r="PAN888" s="396"/>
      <c r="PAO888" s="396"/>
      <c r="PAP888" s="396"/>
      <c r="PAQ888" s="396"/>
      <c r="PAR888" s="396"/>
      <c r="PAS888" s="396"/>
      <c r="PAT888" s="396"/>
      <c r="PAU888" s="396"/>
      <c r="PAV888" s="396"/>
      <c r="PAW888" s="396"/>
      <c r="PAX888" s="396"/>
      <c r="PAY888" s="396"/>
      <c r="PAZ888" s="396"/>
      <c r="PBA888" s="396"/>
      <c r="PBB888" s="396"/>
      <c r="PBC888" s="396"/>
      <c r="PBD888" s="396"/>
      <c r="PBE888" s="396"/>
      <c r="PBF888" s="396"/>
      <c r="PBG888" s="396"/>
      <c r="PBH888" s="396"/>
      <c r="PBI888" s="396"/>
      <c r="PBJ888" s="396"/>
      <c r="PBK888" s="396"/>
      <c r="PBL888" s="396"/>
      <c r="PBM888" s="396"/>
      <c r="PBN888" s="396"/>
      <c r="PBO888" s="396"/>
      <c r="PBP888" s="396"/>
      <c r="PBQ888" s="396"/>
      <c r="PBR888" s="396"/>
      <c r="PBS888" s="396"/>
      <c r="PBT888" s="396"/>
      <c r="PBU888" s="396"/>
      <c r="PBV888" s="396"/>
      <c r="PBW888" s="396"/>
      <c r="PBX888" s="396"/>
      <c r="PBY888" s="396"/>
      <c r="PBZ888" s="396"/>
      <c r="PCA888" s="396"/>
      <c r="PCB888" s="396"/>
      <c r="PCC888" s="396"/>
      <c r="PCD888" s="396"/>
      <c r="PCE888" s="396"/>
      <c r="PCF888" s="396"/>
      <c r="PCG888" s="396"/>
      <c r="PCH888" s="396"/>
      <c r="PCI888" s="396"/>
      <c r="PCJ888" s="396"/>
      <c r="PCK888" s="396"/>
      <c r="PCL888" s="396"/>
      <c r="PCM888" s="396"/>
      <c r="PCN888" s="396"/>
      <c r="PCO888" s="396"/>
      <c r="PCP888" s="396"/>
      <c r="PCQ888" s="396"/>
      <c r="PCR888" s="396"/>
      <c r="PCS888" s="396"/>
      <c r="PCT888" s="396"/>
      <c r="PCU888" s="396"/>
      <c r="PCV888" s="396"/>
      <c r="PCW888" s="396"/>
      <c r="PCX888" s="396"/>
      <c r="PCY888" s="396"/>
      <c r="PCZ888" s="396"/>
      <c r="PDA888" s="396"/>
      <c r="PDB888" s="396"/>
      <c r="PDC888" s="396"/>
      <c r="PDD888" s="396"/>
      <c r="PDE888" s="396"/>
      <c r="PDF888" s="396"/>
      <c r="PDG888" s="396"/>
      <c r="PDH888" s="396"/>
      <c r="PDI888" s="396"/>
      <c r="PDJ888" s="396"/>
      <c r="PDK888" s="396"/>
      <c r="PDL888" s="396"/>
      <c r="PDM888" s="396"/>
      <c r="PDN888" s="396"/>
      <c r="PDO888" s="396"/>
      <c r="PDP888" s="396"/>
      <c r="PDQ888" s="396"/>
      <c r="PDR888" s="396"/>
      <c r="PDS888" s="396"/>
      <c r="PDT888" s="396"/>
      <c r="PDU888" s="396"/>
      <c r="PDV888" s="396"/>
      <c r="PDW888" s="396"/>
      <c r="PDX888" s="396"/>
      <c r="PDY888" s="396"/>
      <c r="PDZ888" s="396"/>
      <c r="PEA888" s="396"/>
      <c r="PEB888" s="396"/>
      <c r="PEC888" s="396"/>
      <c r="PED888" s="396"/>
      <c r="PEE888" s="396"/>
      <c r="PEF888" s="396"/>
      <c r="PEG888" s="396"/>
      <c r="PEH888" s="396"/>
      <c r="PEI888" s="396"/>
      <c r="PEJ888" s="396"/>
      <c r="PEK888" s="396"/>
      <c r="PEL888" s="396"/>
      <c r="PEM888" s="396"/>
      <c r="PEN888" s="396"/>
      <c r="PEO888" s="396"/>
      <c r="PEP888" s="396"/>
      <c r="PEQ888" s="396"/>
      <c r="PER888" s="396"/>
      <c r="PES888" s="396"/>
      <c r="PET888" s="396"/>
      <c r="PEU888" s="396"/>
      <c r="PEV888" s="396"/>
      <c r="PEW888" s="396"/>
      <c r="PEX888" s="396"/>
      <c r="PEY888" s="396"/>
      <c r="PEZ888" s="396"/>
      <c r="PFA888" s="396"/>
      <c r="PFB888" s="396"/>
      <c r="PFC888" s="396"/>
      <c r="PFD888" s="396"/>
      <c r="PFE888" s="396"/>
      <c r="PFF888" s="396"/>
      <c r="PFG888" s="396"/>
      <c r="PFH888" s="396"/>
      <c r="PFI888" s="396"/>
      <c r="PFJ888" s="396"/>
      <c r="PFK888" s="396"/>
      <c r="PFL888" s="396"/>
      <c r="PFM888" s="396"/>
      <c r="PFN888" s="396"/>
      <c r="PFO888" s="396"/>
      <c r="PFP888" s="396"/>
      <c r="PFQ888" s="396"/>
      <c r="PFR888" s="396"/>
      <c r="PFS888" s="396"/>
      <c r="PFT888" s="396"/>
      <c r="PFU888" s="396"/>
      <c r="PFV888" s="396"/>
      <c r="PFW888" s="396"/>
      <c r="PFX888" s="396"/>
      <c r="PFY888" s="396"/>
      <c r="PFZ888" s="396"/>
      <c r="PGA888" s="396"/>
      <c r="PGB888" s="396"/>
      <c r="PGC888" s="396"/>
      <c r="PGD888" s="396"/>
      <c r="PGE888" s="396"/>
      <c r="PGF888" s="396"/>
      <c r="PGG888" s="396"/>
      <c r="PGH888" s="396"/>
      <c r="PGI888" s="396"/>
      <c r="PGJ888" s="396"/>
      <c r="PGK888" s="396"/>
      <c r="PGL888" s="396"/>
      <c r="PGM888" s="396"/>
      <c r="PGN888" s="396"/>
      <c r="PGO888" s="396"/>
      <c r="PGP888" s="396"/>
      <c r="PGQ888" s="396"/>
      <c r="PGR888" s="396"/>
      <c r="PGS888" s="396"/>
      <c r="PGT888" s="396"/>
      <c r="PGU888" s="396"/>
      <c r="PGV888" s="396"/>
      <c r="PGW888" s="396"/>
      <c r="PGX888" s="396"/>
      <c r="PGY888" s="396"/>
      <c r="PGZ888" s="396"/>
      <c r="PHA888" s="396"/>
      <c r="PHB888" s="396"/>
      <c r="PHC888" s="396"/>
      <c r="PHD888" s="396"/>
      <c r="PHE888" s="396"/>
      <c r="PHF888" s="396"/>
      <c r="PHG888" s="396"/>
      <c r="PHH888" s="396"/>
      <c r="PHI888" s="396"/>
      <c r="PHJ888" s="396"/>
      <c r="PHK888" s="396"/>
      <c r="PHL888" s="396"/>
      <c r="PHM888" s="396"/>
      <c r="PHN888" s="396"/>
      <c r="PHO888" s="396"/>
      <c r="PHP888" s="396"/>
      <c r="PHQ888" s="396"/>
      <c r="PHR888" s="396"/>
      <c r="PHS888" s="396"/>
      <c r="PHT888" s="396"/>
      <c r="PHU888" s="396"/>
      <c r="PHV888" s="396"/>
      <c r="PHW888" s="396"/>
      <c r="PHX888" s="396"/>
      <c r="PHY888" s="396"/>
      <c r="PHZ888" s="396"/>
      <c r="PIA888" s="396"/>
      <c r="PIB888" s="396"/>
      <c r="PIC888" s="396"/>
      <c r="PID888" s="396"/>
      <c r="PIE888" s="396"/>
      <c r="PIF888" s="396"/>
      <c r="PIG888" s="396"/>
      <c r="PIH888" s="396"/>
      <c r="PII888" s="396"/>
      <c r="PIJ888" s="396"/>
      <c r="PIK888" s="396"/>
      <c r="PIL888" s="396"/>
      <c r="PIM888" s="396"/>
      <c r="PIN888" s="396"/>
      <c r="PIO888" s="396"/>
      <c r="PIP888" s="396"/>
      <c r="PIQ888" s="396"/>
      <c r="PIR888" s="396"/>
      <c r="PIS888" s="396"/>
      <c r="PIT888" s="396"/>
      <c r="PIU888" s="396"/>
      <c r="PIV888" s="396"/>
      <c r="PIW888" s="396"/>
      <c r="PIX888" s="396"/>
      <c r="PIY888" s="396"/>
      <c r="PIZ888" s="396"/>
      <c r="PJA888" s="396"/>
      <c r="PJB888" s="396"/>
      <c r="PJC888" s="396"/>
      <c r="PJD888" s="396"/>
      <c r="PJE888" s="396"/>
      <c r="PJF888" s="396"/>
      <c r="PJG888" s="396"/>
      <c r="PJH888" s="396"/>
      <c r="PJI888" s="396"/>
      <c r="PJJ888" s="396"/>
      <c r="PJK888" s="396"/>
      <c r="PJL888" s="396"/>
      <c r="PJM888" s="396"/>
      <c r="PJN888" s="396"/>
      <c r="PJO888" s="396"/>
      <c r="PJP888" s="396"/>
      <c r="PJQ888" s="396"/>
      <c r="PJR888" s="396"/>
      <c r="PJS888" s="396"/>
      <c r="PJT888" s="396"/>
      <c r="PJU888" s="396"/>
      <c r="PJV888" s="396"/>
      <c r="PJW888" s="396"/>
      <c r="PJX888" s="396"/>
      <c r="PJY888" s="396"/>
      <c r="PJZ888" s="396"/>
      <c r="PKA888" s="396"/>
      <c r="PKB888" s="396"/>
      <c r="PKC888" s="396"/>
      <c r="PKD888" s="396"/>
      <c r="PKE888" s="396"/>
      <c r="PKF888" s="396"/>
      <c r="PKG888" s="396"/>
      <c r="PKH888" s="396"/>
      <c r="PKI888" s="396"/>
      <c r="PKJ888" s="396"/>
      <c r="PKK888" s="396"/>
      <c r="PKL888" s="396"/>
      <c r="PKM888" s="396"/>
      <c r="PKN888" s="396"/>
      <c r="PKO888" s="396"/>
      <c r="PKP888" s="396"/>
      <c r="PKQ888" s="396"/>
      <c r="PKR888" s="396"/>
      <c r="PKS888" s="396"/>
      <c r="PKT888" s="396"/>
      <c r="PKU888" s="396"/>
      <c r="PKV888" s="396"/>
      <c r="PKW888" s="396"/>
      <c r="PKX888" s="396"/>
      <c r="PKY888" s="396"/>
      <c r="PKZ888" s="396"/>
      <c r="PLA888" s="396"/>
      <c r="PLB888" s="396"/>
      <c r="PLC888" s="396"/>
      <c r="PLD888" s="396"/>
      <c r="PLE888" s="396"/>
      <c r="PLF888" s="396"/>
      <c r="PLG888" s="396"/>
      <c r="PLH888" s="396"/>
      <c r="PLI888" s="396"/>
      <c r="PLJ888" s="396"/>
      <c r="PLK888" s="396"/>
      <c r="PLL888" s="396"/>
      <c r="PLM888" s="396"/>
      <c r="PLN888" s="396"/>
      <c r="PLO888" s="396"/>
      <c r="PLP888" s="396"/>
      <c r="PLQ888" s="396"/>
      <c r="PLR888" s="396"/>
      <c r="PLS888" s="396"/>
      <c r="PLT888" s="396"/>
      <c r="PLU888" s="396"/>
      <c r="PLV888" s="396"/>
      <c r="PLW888" s="396"/>
      <c r="PLX888" s="396"/>
      <c r="PLY888" s="396"/>
      <c r="PLZ888" s="396"/>
      <c r="PMA888" s="396"/>
      <c r="PMB888" s="396"/>
      <c r="PMC888" s="396"/>
      <c r="PMD888" s="396"/>
      <c r="PME888" s="396"/>
      <c r="PMF888" s="396"/>
      <c r="PMG888" s="396"/>
      <c r="PMH888" s="396"/>
      <c r="PMI888" s="396"/>
      <c r="PMJ888" s="396"/>
      <c r="PMK888" s="396"/>
      <c r="PML888" s="396"/>
      <c r="PMM888" s="396"/>
      <c r="PMN888" s="396"/>
      <c r="PMO888" s="396"/>
      <c r="PMP888" s="396"/>
      <c r="PMQ888" s="396"/>
      <c r="PMR888" s="396"/>
      <c r="PMS888" s="396"/>
      <c r="PMT888" s="396"/>
      <c r="PMU888" s="396"/>
      <c r="PMV888" s="396"/>
      <c r="PMW888" s="396"/>
      <c r="PMX888" s="396"/>
      <c r="PMY888" s="396"/>
      <c r="PMZ888" s="396"/>
      <c r="PNA888" s="396"/>
      <c r="PNB888" s="396"/>
      <c r="PNC888" s="396"/>
      <c r="PND888" s="396"/>
      <c r="PNE888" s="396"/>
      <c r="PNF888" s="396"/>
      <c r="PNG888" s="396"/>
      <c r="PNH888" s="396"/>
      <c r="PNI888" s="396"/>
      <c r="PNJ888" s="396"/>
      <c r="PNK888" s="396"/>
      <c r="PNL888" s="396"/>
      <c r="PNM888" s="396"/>
      <c r="PNN888" s="396"/>
      <c r="PNO888" s="396"/>
      <c r="PNP888" s="396"/>
      <c r="PNQ888" s="396"/>
      <c r="PNR888" s="396"/>
      <c r="PNS888" s="396"/>
      <c r="PNT888" s="396"/>
      <c r="PNU888" s="396"/>
      <c r="PNV888" s="396"/>
      <c r="PNW888" s="396"/>
      <c r="PNX888" s="396"/>
      <c r="PNY888" s="396"/>
      <c r="PNZ888" s="396"/>
      <c r="POA888" s="396"/>
      <c r="POB888" s="396"/>
      <c r="POC888" s="396"/>
      <c r="POD888" s="396"/>
      <c r="POE888" s="396"/>
      <c r="POF888" s="396"/>
      <c r="POG888" s="396"/>
      <c r="POH888" s="396"/>
      <c r="POI888" s="396"/>
      <c r="POJ888" s="396"/>
      <c r="POK888" s="396"/>
      <c r="POL888" s="396"/>
      <c r="POM888" s="396"/>
      <c r="PON888" s="396"/>
      <c r="POO888" s="396"/>
      <c r="POP888" s="396"/>
      <c r="POQ888" s="396"/>
      <c r="POR888" s="396"/>
      <c r="POS888" s="396"/>
      <c r="POT888" s="396"/>
      <c r="POU888" s="396"/>
      <c r="POV888" s="396"/>
      <c r="POW888" s="396"/>
      <c r="POX888" s="396"/>
      <c r="POY888" s="396"/>
      <c r="POZ888" s="396"/>
      <c r="PPA888" s="396"/>
      <c r="PPB888" s="396"/>
      <c r="PPC888" s="396"/>
      <c r="PPD888" s="396"/>
      <c r="PPE888" s="396"/>
      <c r="PPF888" s="396"/>
      <c r="PPG888" s="396"/>
      <c r="PPH888" s="396"/>
      <c r="PPI888" s="396"/>
      <c r="PPJ888" s="396"/>
      <c r="PPK888" s="396"/>
      <c r="PPL888" s="396"/>
      <c r="PPM888" s="396"/>
      <c r="PPN888" s="396"/>
      <c r="PPO888" s="396"/>
      <c r="PPP888" s="396"/>
      <c r="PPQ888" s="396"/>
      <c r="PPR888" s="396"/>
      <c r="PPS888" s="396"/>
      <c r="PPT888" s="396"/>
      <c r="PPU888" s="396"/>
      <c r="PPV888" s="396"/>
      <c r="PPW888" s="396"/>
      <c r="PPX888" s="396"/>
      <c r="PPY888" s="396"/>
      <c r="PPZ888" s="396"/>
      <c r="PQA888" s="396"/>
      <c r="PQB888" s="396"/>
      <c r="PQC888" s="396"/>
      <c r="PQD888" s="396"/>
      <c r="PQE888" s="396"/>
      <c r="PQF888" s="396"/>
      <c r="PQG888" s="396"/>
      <c r="PQH888" s="396"/>
      <c r="PQI888" s="396"/>
      <c r="PQJ888" s="396"/>
      <c r="PQK888" s="396"/>
      <c r="PQL888" s="396"/>
      <c r="PQM888" s="396"/>
      <c r="PQN888" s="396"/>
      <c r="PQO888" s="396"/>
      <c r="PQP888" s="396"/>
      <c r="PQQ888" s="396"/>
      <c r="PQR888" s="396"/>
      <c r="PQS888" s="396"/>
      <c r="PQT888" s="396"/>
      <c r="PQU888" s="396"/>
      <c r="PQV888" s="396"/>
      <c r="PQW888" s="396"/>
      <c r="PQX888" s="396"/>
      <c r="PQY888" s="396"/>
      <c r="PQZ888" s="396"/>
      <c r="PRA888" s="396"/>
      <c r="PRB888" s="396"/>
      <c r="PRC888" s="396"/>
      <c r="PRD888" s="396"/>
      <c r="PRE888" s="396"/>
      <c r="PRF888" s="396"/>
      <c r="PRG888" s="396"/>
      <c r="PRH888" s="396"/>
      <c r="PRI888" s="396"/>
      <c r="PRJ888" s="396"/>
      <c r="PRK888" s="396"/>
      <c r="PRL888" s="396"/>
      <c r="PRM888" s="396"/>
      <c r="PRN888" s="396"/>
      <c r="PRO888" s="396"/>
      <c r="PRP888" s="396"/>
      <c r="PRQ888" s="396"/>
      <c r="PRR888" s="396"/>
      <c r="PRS888" s="396"/>
      <c r="PRT888" s="396"/>
      <c r="PRU888" s="396"/>
      <c r="PRV888" s="396"/>
      <c r="PRW888" s="396"/>
      <c r="PRX888" s="396"/>
      <c r="PRY888" s="396"/>
      <c r="PRZ888" s="396"/>
      <c r="PSA888" s="396"/>
      <c r="PSB888" s="396"/>
      <c r="PSC888" s="396"/>
      <c r="PSD888" s="396"/>
      <c r="PSE888" s="396"/>
      <c r="PSF888" s="396"/>
      <c r="PSG888" s="396"/>
      <c r="PSH888" s="396"/>
      <c r="PSI888" s="396"/>
      <c r="PSJ888" s="396"/>
      <c r="PSK888" s="396"/>
      <c r="PSL888" s="396"/>
      <c r="PSM888" s="396"/>
      <c r="PSN888" s="396"/>
      <c r="PSO888" s="396"/>
      <c r="PSP888" s="396"/>
      <c r="PSQ888" s="396"/>
      <c r="PSR888" s="396"/>
      <c r="PSS888" s="396"/>
      <c r="PST888" s="396"/>
      <c r="PSU888" s="396"/>
      <c r="PSV888" s="396"/>
      <c r="PSW888" s="396"/>
      <c r="PSX888" s="396"/>
      <c r="PSY888" s="396"/>
      <c r="PSZ888" s="396"/>
      <c r="PTA888" s="396"/>
      <c r="PTB888" s="396"/>
      <c r="PTC888" s="396"/>
      <c r="PTD888" s="396"/>
      <c r="PTE888" s="396"/>
      <c r="PTF888" s="396"/>
      <c r="PTG888" s="396"/>
      <c r="PTH888" s="396"/>
      <c r="PTI888" s="396"/>
      <c r="PTJ888" s="396"/>
      <c r="PTK888" s="396"/>
      <c r="PTL888" s="396"/>
      <c r="PTM888" s="396"/>
      <c r="PTN888" s="396"/>
      <c r="PTO888" s="396"/>
      <c r="PTP888" s="396"/>
      <c r="PTQ888" s="396"/>
      <c r="PTR888" s="396"/>
      <c r="PTS888" s="396"/>
      <c r="PTT888" s="396"/>
      <c r="PTU888" s="396"/>
      <c r="PTV888" s="396"/>
      <c r="PTW888" s="396"/>
      <c r="PTX888" s="396"/>
      <c r="PTY888" s="396"/>
      <c r="PTZ888" s="396"/>
      <c r="PUA888" s="396"/>
      <c r="PUB888" s="396"/>
      <c r="PUC888" s="396"/>
      <c r="PUD888" s="396"/>
      <c r="PUE888" s="396"/>
      <c r="PUF888" s="396"/>
      <c r="PUG888" s="396"/>
      <c r="PUH888" s="396"/>
      <c r="PUI888" s="396"/>
      <c r="PUJ888" s="396"/>
      <c r="PUK888" s="396"/>
      <c r="PUL888" s="396"/>
      <c r="PUM888" s="396"/>
      <c r="PUN888" s="396"/>
      <c r="PUO888" s="396"/>
      <c r="PUP888" s="396"/>
      <c r="PUQ888" s="396"/>
      <c r="PUR888" s="396"/>
      <c r="PUS888" s="396"/>
      <c r="PUT888" s="396"/>
      <c r="PUU888" s="396"/>
      <c r="PUV888" s="396"/>
      <c r="PUW888" s="396"/>
      <c r="PUX888" s="396"/>
      <c r="PUY888" s="396"/>
      <c r="PUZ888" s="396"/>
      <c r="PVA888" s="396"/>
      <c r="PVB888" s="396"/>
      <c r="PVC888" s="396"/>
      <c r="PVD888" s="396"/>
      <c r="PVE888" s="396"/>
      <c r="PVF888" s="396"/>
      <c r="PVG888" s="396"/>
      <c r="PVH888" s="396"/>
      <c r="PVI888" s="396"/>
      <c r="PVJ888" s="396"/>
      <c r="PVK888" s="396"/>
      <c r="PVL888" s="396"/>
      <c r="PVM888" s="396"/>
      <c r="PVN888" s="396"/>
      <c r="PVO888" s="396"/>
      <c r="PVP888" s="396"/>
      <c r="PVQ888" s="396"/>
      <c r="PVR888" s="396"/>
      <c r="PVS888" s="396"/>
      <c r="PVT888" s="396"/>
      <c r="PVU888" s="396"/>
      <c r="PVV888" s="396"/>
      <c r="PVW888" s="396"/>
      <c r="PVX888" s="396"/>
      <c r="PVY888" s="396"/>
      <c r="PVZ888" s="396"/>
      <c r="PWA888" s="396"/>
      <c r="PWB888" s="396"/>
      <c r="PWC888" s="396"/>
      <c r="PWD888" s="396"/>
      <c r="PWE888" s="396"/>
      <c r="PWF888" s="396"/>
      <c r="PWG888" s="396"/>
      <c r="PWH888" s="396"/>
      <c r="PWI888" s="396"/>
      <c r="PWJ888" s="396"/>
      <c r="PWK888" s="396"/>
      <c r="PWL888" s="396"/>
      <c r="PWM888" s="396"/>
      <c r="PWN888" s="396"/>
      <c r="PWO888" s="396"/>
      <c r="PWP888" s="396"/>
      <c r="PWQ888" s="396"/>
      <c r="PWR888" s="396"/>
      <c r="PWS888" s="396"/>
      <c r="PWT888" s="396"/>
      <c r="PWU888" s="396"/>
      <c r="PWV888" s="396"/>
      <c r="PWW888" s="396"/>
      <c r="PWX888" s="396"/>
      <c r="PWY888" s="396"/>
      <c r="PWZ888" s="396"/>
      <c r="PXA888" s="396"/>
      <c r="PXB888" s="396"/>
      <c r="PXC888" s="396"/>
      <c r="PXD888" s="396"/>
      <c r="PXE888" s="396"/>
      <c r="PXF888" s="396"/>
      <c r="PXG888" s="396"/>
      <c r="PXH888" s="396"/>
      <c r="PXI888" s="396"/>
      <c r="PXJ888" s="396"/>
      <c r="PXK888" s="396"/>
      <c r="PXL888" s="396"/>
      <c r="PXM888" s="396"/>
      <c r="PXN888" s="396"/>
      <c r="PXO888" s="396"/>
      <c r="PXP888" s="396"/>
      <c r="PXQ888" s="396"/>
      <c r="PXR888" s="396"/>
      <c r="PXS888" s="396"/>
      <c r="PXT888" s="396"/>
      <c r="PXU888" s="396"/>
      <c r="PXV888" s="396"/>
      <c r="PXW888" s="396"/>
      <c r="PXX888" s="396"/>
      <c r="PXY888" s="396"/>
      <c r="PXZ888" s="396"/>
      <c r="PYA888" s="396"/>
      <c r="PYB888" s="396"/>
      <c r="PYC888" s="396"/>
      <c r="PYD888" s="396"/>
      <c r="PYE888" s="396"/>
      <c r="PYF888" s="396"/>
      <c r="PYG888" s="396"/>
      <c r="PYH888" s="396"/>
      <c r="PYI888" s="396"/>
      <c r="PYJ888" s="396"/>
      <c r="PYK888" s="396"/>
      <c r="PYL888" s="396"/>
      <c r="PYM888" s="396"/>
      <c r="PYN888" s="396"/>
      <c r="PYO888" s="396"/>
      <c r="PYP888" s="396"/>
      <c r="PYQ888" s="396"/>
      <c r="PYR888" s="396"/>
      <c r="PYS888" s="396"/>
      <c r="PYT888" s="396"/>
      <c r="PYU888" s="396"/>
      <c r="PYV888" s="396"/>
      <c r="PYW888" s="396"/>
      <c r="PYX888" s="396"/>
      <c r="PYY888" s="396"/>
      <c r="PYZ888" s="396"/>
      <c r="PZA888" s="396"/>
      <c r="PZB888" s="396"/>
      <c r="PZC888" s="396"/>
      <c r="PZD888" s="396"/>
      <c r="PZE888" s="396"/>
      <c r="PZF888" s="396"/>
      <c r="PZG888" s="396"/>
      <c r="PZH888" s="396"/>
      <c r="PZI888" s="396"/>
      <c r="PZJ888" s="396"/>
      <c r="PZK888" s="396"/>
      <c r="PZL888" s="396"/>
      <c r="PZM888" s="396"/>
      <c r="PZN888" s="396"/>
      <c r="PZO888" s="396"/>
      <c r="PZP888" s="396"/>
      <c r="PZQ888" s="396"/>
      <c r="PZR888" s="396"/>
      <c r="PZS888" s="396"/>
      <c r="PZT888" s="396"/>
      <c r="PZU888" s="396"/>
      <c r="PZV888" s="396"/>
      <c r="PZW888" s="396"/>
      <c r="PZX888" s="396"/>
      <c r="PZY888" s="396"/>
      <c r="PZZ888" s="396"/>
      <c r="QAA888" s="396"/>
      <c r="QAB888" s="396"/>
      <c r="QAC888" s="396"/>
      <c r="QAD888" s="396"/>
      <c r="QAE888" s="396"/>
      <c r="QAF888" s="396"/>
      <c r="QAG888" s="396"/>
      <c r="QAH888" s="396"/>
      <c r="QAI888" s="396"/>
      <c r="QAJ888" s="396"/>
      <c r="QAK888" s="396"/>
      <c r="QAL888" s="396"/>
      <c r="QAM888" s="396"/>
      <c r="QAN888" s="396"/>
      <c r="QAO888" s="396"/>
      <c r="QAP888" s="396"/>
      <c r="QAQ888" s="396"/>
      <c r="QAR888" s="396"/>
      <c r="QAS888" s="396"/>
      <c r="QAT888" s="396"/>
      <c r="QAU888" s="396"/>
      <c r="QAV888" s="396"/>
      <c r="QAW888" s="396"/>
      <c r="QAX888" s="396"/>
      <c r="QAY888" s="396"/>
      <c r="QAZ888" s="396"/>
      <c r="QBA888" s="396"/>
      <c r="QBB888" s="396"/>
      <c r="QBC888" s="396"/>
      <c r="QBD888" s="396"/>
      <c r="QBE888" s="396"/>
      <c r="QBF888" s="396"/>
      <c r="QBG888" s="396"/>
      <c r="QBH888" s="396"/>
      <c r="QBI888" s="396"/>
      <c r="QBJ888" s="396"/>
      <c r="QBK888" s="396"/>
      <c r="QBL888" s="396"/>
      <c r="QBM888" s="396"/>
      <c r="QBN888" s="396"/>
      <c r="QBO888" s="396"/>
      <c r="QBP888" s="396"/>
      <c r="QBQ888" s="396"/>
      <c r="QBR888" s="396"/>
      <c r="QBS888" s="396"/>
      <c r="QBT888" s="396"/>
      <c r="QBU888" s="396"/>
      <c r="QBV888" s="396"/>
      <c r="QBW888" s="396"/>
      <c r="QBX888" s="396"/>
      <c r="QBY888" s="396"/>
      <c r="QBZ888" s="396"/>
      <c r="QCA888" s="396"/>
      <c r="QCB888" s="396"/>
      <c r="QCC888" s="396"/>
      <c r="QCD888" s="396"/>
      <c r="QCE888" s="396"/>
      <c r="QCF888" s="396"/>
      <c r="QCG888" s="396"/>
      <c r="QCH888" s="396"/>
      <c r="QCI888" s="396"/>
      <c r="QCJ888" s="396"/>
      <c r="QCK888" s="396"/>
      <c r="QCL888" s="396"/>
      <c r="QCM888" s="396"/>
      <c r="QCN888" s="396"/>
      <c r="QCO888" s="396"/>
      <c r="QCP888" s="396"/>
      <c r="QCQ888" s="396"/>
      <c r="QCR888" s="396"/>
      <c r="QCS888" s="396"/>
      <c r="QCT888" s="396"/>
      <c r="QCU888" s="396"/>
      <c r="QCV888" s="396"/>
      <c r="QCW888" s="396"/>
      <c r="QCX888" s="396"/>
      <c r="QCY888" s="396"/>
      <c r="QCZ888" s="396"/>
      <c r="QDA888" s="396"/>
      <c r="QDB888" s="396"/>
      <c r="QDC888" s="396"/>
      <c r="QDD888" s="396"/>
      <c r="QDE888" s="396"/>
      <c r="QDF888" s="396"/>
      <c r="QDG888" s="396"/>
      <c r="QDH888" s="396"/>
      <c r="QDI888" s="396"/>
      <c r="QDJ888" s="396"/>
      <c r="QDK888" s="396"/>
      <c r="QDL888" s="396"/>
      <c r="QDM888" s="396"/>
      <c r="QDN888" s="396"/>
      <c r="QDO888" s="396"/>
      <c r="QDP888" s="396"/>
      <c r="QDQ888" s="396"/>
      <c r="QDR888" s="396"/>
      <c r="QDS888" s="396"/>
      <c r="QDT888" s="396"/>
      <c r="QDU888" s="396"/>
      <c r="QDV888" s="396"/>
      <c r="QDW888" s="396"/>
      <c r="QDX888" s="396"/>
      <c r="QDY888" s="396"/>
      <c r="QDZ888" s="396"/>
      <c r="QEA888" s="396"/>
      <c r="QEB888" s="396"/>
      <c r="QEC888" s="396"/>
      <c r="QED888" s="396"/>
      <c r="QEE888" s="396"/>
      <c r="QEF888" s="396"/>
      <c r="QEG888" s="396"/>
      <c r="QEH888" s="396"/>
      <c r="QEI888" s="396"/>
      <c r="QEJ888" s="396"/>
      <c r="QEK888" s="396"/>
      <c r="QEL888" s="396"/>
      <c r="QEM888" s="396"/>
      <c r="QEN888" s="396"/>
      <c r="QEO888" s="396"/>
      <c r="QEP888" s="396"/>
      <c r="QEQ888" s="396"/>
      <c r="QER888" s="396"/>
      <c r="QES888" s="396"/>
      <c r="QET888" s="396"/>
      <c r="QEU888" s="396"/>
      <c r="QEV888" s="396"/>
      <c r="QEW888" s="396"/>
      <c r="QEX888" s="396"/>
      <c r="QEY888" s="396"/>
      <c r="QEZ888" s="396"/>
      <c r="QFA888" s="396"/>
      <c r="QFB888" s="396"/>
      <c r="QFC888" s="396"/>
      <c r="QFD888" s="396"/>
      <c r="QFE888" s="396"/>
      <c r="QFF888" s="396"/>
      <c r="QFG888" s="396"/>
      <c r="QFH888" s="396"/>
      <c r="QFI888" s="396"/>
      <c r="QFJ888" s="396"/>
      <c r="QFK888" s="396"/>
      <c r="QFL888" s="396"/>
      <c r="QFM888" s="396"/>
      <c r="QFN888" s="396"/>
      <c r="QFO888" s="396"/>
      <c r="QFP888" s="396"/>
      <c r="QFQ888" s="396"/>
      <c r="QFR888" s="396"/>
      <c r="QFS888" s="396"/>
      <c r="QFT888" s="396"/>
      <c r="QFU888" s="396"/>
      <c r="QFV888" s="396"/>
      <c r="QFW888" s="396"/>
      <c r="QFX888" s="396"/>
      <c r="QFY888" s="396"/>
      <c r="QFZ888" s="396"/>
      <c r="QGA888" s="396"/>
      <c r="QGB888" s="396"/>
      <c r="QGC888" s="396"/>
      <c r="QGD888" s="396"/>
      <c r="QGE888" s="396"/>
      <c r="QGF888" s="396"/>
      <c r="QGG888" s="396"/>
      <c r="QGH888" s="396"/>
      <c r="QGI888" s="396"/>
      <c r="QGJ888" s="396"/>
      <c r="QGK888" s="396"/>
      <c r="QGL888" s="396"/>
      <c r="QGM888" s="396"/>
      <c r="QGN888" s="396"/>
      <c r="QGO888" s="396"/>
      <c r="QGP888" s="396"/>
      <c r="QGQ888" s="396"/>
      <c r="QGR888" s="396"/>
      <c r="QGS888" s="396"/>
      <c r="QGT888" s="396"/>
      <c r="QGU888" s="396"/>
      <c r="QGV888" s="396"/>
      <c r="QGW888" s="396"/>
      <c r="QGX888" s="396"/>
      <c r="QGY888" s="396"/>
      <c r="QGZ888" s="396"/>
      <c r="QHA888" s="396"/>
      <c r="QHB888" s="396"/>
      <c r="QHC888" s="396"/>
      <c r="QHD888" s="396"/>
      <c r="QHE888" s="396"/>
      <c r="QHF888" s="396"/>
      <c r="QHG888" s="396"/>
      <c r="QHH888" s="396"/>
      <c r="QHI888" s="396"/>
      <c r="QHJ888" s="396"/>
      <c r="QHK888" s="396"/>
      <c r="QHL888" s="396"/>
      <c r="QHM888" s="396"/>
      <c r="QHN888" s="396"/>
      <c r="QHO888" s="396"/>
      <c r="QHP888" s="396"/>
      <c r="QHQ888" s="396"/>
      <c r="QHR888" s="396"/>
      <c r="QHS888" s="396"/>
      <c r="QHT888" s="396"/>
      <c r="QHU888" s="396"/>
      <c r="QHV888" s="396"/>
      <c r="QHW888" s="396"/>
      <c r="QHX888" s="396"/>
      <c r="QHY888" s="396"/>
      <c r="QHZ888" s="396"/>
      <c r="QIA888" s="396"/>
      <c r="QIB888" s="396"/>
      <c r="QIC888" s="396"/>
      <c r="QID888" s="396"/>
      <c r="QIE888" s="396"/>
      <c r="QIF888" s="396"/>
      <c r="QIG888" s="396"/>
      <c r="QIH888" s="396"/>
      <c r="QII888" s="396"/>
      <c r="QIJ888" s="396"/>
      <c r="QIK888" s="396"/>
      <c r="QIL888" s="396"/>
      <c r="QIM888" s="396"/>
      <c r="QIN888" s="396"/>
      <c r="QIO888" s="396"/>
      <c r="QIP888" s="396"/>
      <c r="QIQ888" s="396"/>
      <c r="QIR888" s="396"/>
      <c r="QIS888" s="396"/>
      <c r="QIT888" s="396"/>
      <c r="QIU888" s="396"/>
      <c r="QIV888" s="396"/>
      <c r="QIW888" s="396"/>
      <c r="QIX888" s="396"/>
      <c r="QIY888" s="396"/>
      <c r="QIZ888" s="396"/>
      <c r="QJA888" s="396"/>
      <c r="QJB888" s="396"/>
      <c r="QJC888" s="396"/>
      <c r="QJD888" s="396"/>
      <c r="QJE888" s="396"/>
      <c r="QJF888" s="396"/>
      <c r="QJG888" s="396"/>
      <c r="QJH888" s="396"/>
      <c r="QJI888" s="396"/>
      <c r="QJJ888" s="396"/>
      <c r="QJK888" s="396"/>
      <c r="QJL888" s="396"/>
      <c r="QJM888" s="396"/>
      <c r="QJN888" s="396"/>
      <c r="QJO888" s="396"/>
      <c r="QJP888" s="396"/>
      <c r="QJQ888" s="396"/>
      <c r="QJR888" s="396"/>
      <c r="QJS888" s="396"/>
      <c r="QJT888" s="396"/>
      <c r="QJU888" s="396"/>
      <c r="QJV888" s="396"/>
      <c r="QJW888" s="396"/>
      <c r="QJX888" s="396"/>
      <c r="QJY888" s="396"/>
      <c r="QJZ888" s="396"/>
      <c r="QKA888" s="396"/>
      <c r="QKB888" s="396"/>
      <c r="QKC888" s="396"/>
      <c r="QKD888" s="396"/>
      <c r="QKE888" s="396"/>
      <c r="QKF888" s="396"/>
      <c r="QKG888" s="396"/>
      <c r="QKH888" s="396"/>
      <c r="QKI888" s="396"/>
      <c r="QKJ888" s="396"/>
      <c r="QKK888" s="396"/>
      <c r="QKL888" s="396"/>
      <c r="QKM888" s="396"/>
      <c r="QKN888" s="396"/>
      <c r="QKO888" s="396"/>
      <c r="QKP888" s="396"/>
      <c r="QKQ888" s="396"/>
      <c r="QKR888" s="396"/>
      <c r="QKS888" s="396"/>
      <c r="QKT888" s="396"/>
      <c r="QKU888" s="396"/>
      <c r="QKV888" s="396"/>
      <c r="QKW888" s="396"/>
      <c r="QKX888" s="396"/>
      <c r="QKY888" s="396"/>
      <c r="QKZ888" s="396"/>
      <c r="QLA888" s="396"/>
      <c r="QLB888" s="396"/>
      <c r="QLC888" s="396"/>
      <c r="QLD888" s="396"/>
      <c r="QLE888" s="396"/>
      <c r="QLF888" s="396"/>
      <c r="QLG888" s="396"/>
      <c r="QLH888" s="396"/>
      <c r="QLI888" s="396"/>
      <c r="QLJ888" s="396"/>
      <c r="QLK888" s="396"/>
      <c r="QLL888" s="396"/>
      <c r="QLM888" s="396"/>
      <c r="QLN888" s="396"/>
      <c r="QLO888" s="396"/>
      <c r="QLP888" s="396"/>
      <c r="QLQ888" s="396"/>
      <c r="QLR888" s="396"/>
      <c r="QLS888" s="396"/>
      <c r="QLT888" s="396"/>
      <c r="QLU888" s="396"/>
      <c r="QLV888" s="396"/>
      <c r="QLW888" s="396"/>
      <c r="QLX888" s="396"/>
      <c r="QLY888" s="396"/>
      <c r="QLZ888" s="396"/>
      <c r="QMA888" s="396"/>
      <c r="QMB888" s="396"/>
      <c r="QMC888" s="396"/>
      <c r="QMD888" s="396"/>
      <c r="QME888" s="396"/>
      <c r="QMF888" s="396"/>
      <c r="QMG888" s="396"/>
      <c r="QMH888" s="396"/>
      <c r="QMI888" s="396"/>
      <c r="QMJ888" s="396"/>
      <c r="QMK888" s="396"/>
      <c r="QML888" s="396"/>
      <c r="QMM888" s="396"/>
      <c r="QMN888" s="396"/>
      <c r="QMO888" s="396"/>
      <c r="QMP888" s="396"/>
      <c r="QMQ888" s="396"/>
      <c r="QMR888" s="396"/>
      <c r="QMS888" s="396"/>
      <c r="QMT888" s="396"/>
      <c r="QMU888" s="396"/>
      <c r="QMV888" s="396"/>
      <c r="QMW888" s="396"/>
      <c r="QMX888" s="396"/>
      <c r="QMY888" s="396"/>
      <c r="QMZ888" s="396"/>
      <c r="QNA888" s="396"/>
      <c r="QNB888" s="396"/>
      <c r="QNC888" s="396"/>
      <c r="QND888" s="396"/>
      <c r="QNE888" s="396"/>
      <c r="QNF888" s="396"/>
      <c r="QNG888" s="396"/>
      <c r="QNH888" s="396"/>
      <c r="QNI888" s="396"/>
      <c r="QNJ888" s="396"/>
      <c r="QNK888" s="396"/>
      <c r="QNL888" s="396"/>
      <c r="QNM888" s="396"/>
      <c r="QNN888" s="396"/>
      <c r="QNO888" s="396"/>
      <c r="QNP888" s="396"/>
      <c r="QNQ888" s="396"/>
      <c r="QNR888" s="396"/>
      <c r="QNS888" s="396"/>
      <c r="QNT888" s="396"/>
      <c r="QNU888" s="396"/>
      <c r="QNV888" s="396"/>
      <c r="QNW888" s="396"/>
      <c r="QNX888" s="396"/>
      <c r="QNY888" s="396"/>
      <c r="QNZ888" s="396"/>
      <c r="QOA888" s="396"/>
      <c r="QOB888" s="396"/>
      <c r="QOC888" s="396"/>
      <c r="QOD888" s="396"/>
      <c r="QOE888" s="396"/>
      <c r="QOF888" s="396"/>
      <c r="QOG888" s="396"/>
      <c r="QOH888" s="396"/>
      <c r="QOI888" s="396"/>
      <c r="QOJ888" s="396"/>
      <c r="QOK888" s="396"/>
      <c r="QOL888" s="396"/>
      <c r="QOM888" s="396"/>
      <c r="QON888" s="396"/>
      <c r="QOO888" s="396"/>
      <c r="QOP888" s="396"/>
      <c r="QOQ888" s="396"/>
      <c r="QOR888" s="396"/>
      <c r="QOS888" s="396"/>
      <c r="QOT888" s="396"/>
      <c r="QOU888" s="396"/>
      <c r="QOV888" s="396"/>
      <c r="QOW888" s="396"/>
      <c r="QOX888" s="396"/>
      <c r="QOY888" s="396"/>
      <c r="QOZ888" s="396"/>
      <c r="QPA888" s="396"/>
      <c r="QPB888" s="396"/>
      <c r="QPC888" s="396"/>
      <c r="QPD888" s="396"/>
      <c r="QPE888" s="396"/>
      <c r="QPF888" s="396"/>
      <c r="QPG888" s="396"/>
      <c r="QPH888" s="396"/>
      <c r="QPI888" s="396"/>
      <c r="QPJ888" s="396"/>
      <c r="QPK888" s="396"/>
      <c r="QPL888" s="396"/>
      <c r="QPM888" s="396"/>
      <c r="QPN888" s="396"/>
      <c r="QPO888" s="396"/>
      <c r="QPP888" s="396"/>
      <c r="QPQ888" s="396"/>
      <c r="QPR888" s="396"/>
      <c r="QPS888" s="396"/>
      <c r="QPT888" s="396"/>
      <c r="QPU888" s="396"/>
      <c r="QPV888" s="396"/>
      <c r="QPW888" s="396"/>
      <c r="QPX888" s="396"/>
      <c r="QPY888" s="396"/>
      <c r="QPZ888" s="396"/>
      <c r="QQA888" s="396"/>
      <c r="QQB888" s="396"/>
      <c r="QQC888" s="396"/>
      <c r="QQD888" s="396"/>
      <c r="QQE888" s="396"/>
      <c r="QQF888" s="396"/>
      <c r="QQG888" s="396"/>
      <c r="QQH888" s="396"/>
      <c r="QQI888" s="396"/>
      <c r="QQJ888" s="396"/>
      <c r="QQK888" s="396"/>
      <c r="QQL888" s="396"/>
      <c r="QQM888" s="396"/>
      <c r="QQN888" s="396"/>
      <c r="QQO888" s="396"/>
      <c r="QQP888" s="396"/>
      <c r="QQQ888" s="396"/>
      <c r="QQR888" s="396"/>
      <c r="QQS888" s="396"/>
      <c r="QQT888" s="396"/>
      <c r="QQU888" s="396"/>
      <c r="QQV888" s="396"/>
      <c r="QQW888" s="396"/>
      <c r="QQX888" s="396"/>
      <c r="QQY888" s="396"/>
      <c r="QQZ888" s="396"/>
      <c r="QRA888" s="396"/>
      <c r="QRB888" s="396"/>
      <c r="QRC888" s="396"/>
      <c r="QRD888" s="396"/>
      <c r="QRE888" s="396"/>
      <c r="QRF888" s="396"/>
      <c r="QRG888" s="396"/>
      <c r="QRH888" s="396"/>
      <c r="QRI888" s="396"/>
      <c r="QRJ888" s="396"/>
      <c r="QRK888" s="396"/>
      <c r="QRL888" s="396"/>
      <c r="QRM888" s="396"/>
      <c r="QRN888" s="396"/>
      <c r="QRO888" s="396"/>
      <c r="QRP888" s="396"/>
      <c r="QRQ888" s="396"/>
      <c r="QRR888" s="396"/>
      <c r="QRS888" s="396"/>
      <c r="QRT888" s="396"/>
      <c r="QRU888" s="396"/>
      <c r="QRV888" s="396"/>
      <c r="QRW888" s="396"/>
      <c r="QRX888" s="396"/>
      <c r="QRY888" s="396"/>
      <c r="QRZ888" s="396"/>
      <c r="QSA888" s="396"/>
      <c r="QSB888" s="396"/>
      <c r="QSC888" s="396"/>
      <c r="QSD888" s="396"/>
      <c r="QSE888" s="396"/>
      <c r="QSF888" s="396"/>
      <c r="QSG888" s="396"/>
      <c r="QSH888" s="396"/>
      <c r="QSI888" s="396"/>
      <c r="QSJ888" s="396"/>
      <c r="QSK888" s="396"/>
      <c r="QSL888" s="396"/>
      <c r="QSM888" s="396"/>
      <c r="QSN888" s="396"/>
      <c r="QSO888" s="396"/>
      <c r="QSP888" s="396"/>
      <c r="QSQ888" s="396"/>
      <c r="QSR888" s="396"/>
      <c r="QSS888" s="396"/>
      <c r="QST888" s="396"/>
      <c r="QSU888" s="396"/>
      <c r="QSV888" s="396"/>
      <c r="QSW888" s="396"/>
      <c r="QSX888" s="396"/>
      <c r="QSY888" s="396"/>
      <c r="QSZ888" s="396"/>
      <c r="QTA888" s="396"/>
      <c r="QTB888" s="396"/>
      <c r="QTC888" s="396"/>
      <c r="QTD888" s="396"/>
      <c r="QTE888" s="396"/>
      <c r="QTF888" s="396"/>
      <c r="QTG888" s="396"/>
      <c r="QTH888" s="396"/>
      <c r="QTI888" s="396"/>
      <c r="QTJ888" s="396"/>
      <c r="QTK888" s="396"/>
      <c r="QTL888" s="396"/>
      <c r="QTM888" s="396"/>
      <c r="QTN888" s="396"/>
      <c r="QTO888" s="396"/>
      <c r="QTP888" s="396"/>
      <c r="QTQ888" s="396"/>
      <c r="QTR888" s="396"/>
      <c r="QTS888" s="396"/>
      <c r="QTT888" s="396"/>
      <c r="QTU888" s="396"/>
      <c r="QTV888" s="396"/>
      <c r="QTW888" s="396"/>
      <c r="QTX888" s="396"/>
      <c r="QTY888" s="396"/>
      <c r="QTZ888" s="396"/>
      <c r="QUA888" s="396"/>
      <c r="QUB888" s="396"/>
      <c r="QUC888" s="396"/>
      <c r="QUD888" s="396"/>
      <c r="QUE888" s="396"/>
      <c r="QUF888" s="396"/>
      <c r="QUG888" s="396"/>
      <c r="QUH888" s="396"/>
      <c r="QUI888" s="396"/>
      <c r="QUJ888" s="396"/>
      <c r="QUK888" s="396"/>
      <c r="QUL888" s="396"/>
      <c r="QUM888" s="396"/>
      <c r="QUN888" s="396"/>
      <c r="QUO888" s="396"/>
      <c r="QUP888" s="396"/>
      <c r="QUQ888" s="396"/>
      <c r="QUR888" s="396"/>
      <c r="QUS888" s="396"/>
      <c r="QUT888" s="396"/>
      <c r="QUU888" s="396"/>
      <c r="QUV888" s="396"/>
      <c r="QUW888" s="396"/>
      <c r="QUX888" s="396"/>
      <c r="QUY888" s="396"/>
      <c r="QUZ888" s="396"/>
      <c r="QVA888" s="396"/>
      <c r="QVB888" s="396"/>
      <c r="QVC888" s="396"/>
      <c r="QVD888" s="396"/>
      <c r="QVE888" s="396"/>
      <c r="QVF888" s="396"/>
      <c r="QVG888" s="396"/>
      <c r="QVH888" s="396"/>
      <c r="QVI888" s="396"/>
      <c r="QVJ888" s="396"/>
      <c r="QVK888" s="396"/>
      <c r="QVL888" s="396"/>
      <c r="QVM888" s="396"/>
      <c r="QVN888" s="396"/>
      <c r="QVO888" s="396"/>
      <c r="QVP888" s="396"/>
      <c r="QVQ888" s="396"/>
      <c r="QVR888" s="396"/>
      <c r="QVS888" s="396"/>
      <c r="QVT888" s="396"/>
      <c r="QVU888" s="396"/>
      <c r="QVV888" s="396"/>
      <c r="QVW888" s="396"/>
      <c r="QVX888" s="396"/>
      <c r="QVY888" s="396"/>
      <c r="QVZ888" s="396"/>
      <c r="QWA888" s="396"/>
      <c r="QWB888" s="396"/>
      <c r="QWC888" s="396"/>
      <c r="QWD888" s="396"/>
      <c r="QWE888" s="396"/>
      <c r="QWF888" s="396"/>
      <c r="QWG888" s="396"/>
      <c r="QWH888" s="396"/>
      <c r="QWI888" s="396"/>
      <c r="QWJ888" s="396"/>
      <c r="QWK888" s="396"/>
      <c r="QWL888" s="396"/>
      <c r="QWM888" s="396"/>
      <c r="QWN888" s="396"/>
      <c r="QWO888" s="396"/>
      <c r="QWP888" s="396"/>
      <c r="QWQ888" s="396"/>
      <c r="QWR888" s="396"/>
      <c r="QWS888" s="396"/>
      <c r="QWT888" s="396"/>
      <c r="QWU888" s="396"/>
      <c r="QWV888" s="396"/>
      <c r="QWW888" s="396"/>
      <c r="QWX888" s="396"/>
      <c r="QWY888" s="396"/>
      <c r="QWZ888" s="396"/>
      <c r="QXA888" s="396"/>
      <c r="QXB888" s="396"/>
      <c r="QXC888" s="396"/>
      <c r="QXD888" s="396"/>
      <c r="QXE888" s="396"/>
      <c r="QXF888" s="396"/>
      <c r="QXG888" s="396"/>
      <c r="QXH888" s="396"/>
      <c r="QXI888" s="396"/>
      <c r="QXJ888" s="396"/>
      <c r="QXK888" s="396"/>
      <c r="QXL888" s="396"/>
      <c r="QXM888" s="396"/>
      <c r="QXN888" s="396"/>
      <c r="QXO888" s="396"/>
      <c r="QXP888" s="396"/>
      <c r="QXQ888" s="396"/>
      <c r="QXR888" s="396"/>
      <c r="QXS888" s="396"/>
      <c r="QXT888" s="396"/>
      <c r="QXU888" s="396"/>
      <c r="QXV888" s="396"/>
      <c r="QXW888" s="396"/>
      <c r="QXX888" s="396"/>
      <c r="QXY888" s="396"/>
      <c r="QXZ888" s="396"/>
      <c r="QYA888" s="396"/>
      <c r="QYB888" s="396"/>
      <c r="QYC888" s="396"/>
      <c r="QYD888" s="396"/>
      <c r="QYE888" s="396"/>
      <c r="QYF888" s="396"/>
      <c r="QYG888" s="396"/>
      <c r="QYH888" s="396"/>
      <c r="QYI888" s="396"/>
      <c r="QYJ888" s="396"/>
      <c r="QYK888" s="396"/>
      <c r="QYL888" s="396"/>
      <c r="QYM888" s="396"/>
      <c r="QYN888" s="396"/>
      <c r="QYO888" s="396"/>
      <c r="QYP888" s="396"/>
      <c r="QYQ888" s="396"/>
      <c r="QYR888" s="396"/>
      <c r="QYS888" s="396"/>
      <c r="QYT888" s="396"/>
      <c r="QYU888" s="396"/>
      <c r="QYV888" s="396"/>
      <c r="QYW888" s="396"/>
      <c r="QYX888" s="396"/>
      <c r="QYY888" s="396"/>
      <c r="QYZ888" s="396"/>
      <c r="QZA888" s="396"/>
      <c r="QZB888" s="396"/>
      <c r="QZC888" s="396"/>
      <c r="QZD888" s="396"/>
      <c r="QZE888" s="396"/>
      <c r="QZF888" s="396"/>
      <c r="QZG888" s="396"/>
      <c r="QZH888" s="396"/>
      <c r="QZI888" s="396"/>
      <c r="QZJ888" s="396"/>
      <c r="QZK888" s="396"/>
      <c r="QZL888" s="396"/>
      <c r="QZM888" s="396"/>
      <c r="QZN888" s="396"/>
      <c r="QZO888" s="396"/>
      <c r="QZP888" s="396"/>
      <c r="QZQ888" s="396"/>
      <c r="QZR888" s="396"/>
      <c r="QZS888" s="396"/>
      <c r="QZT888" s="396"/>
      <c r="QZU888" s="396"/>
      <c r="QZV888" s="396"/>
      <c r="QZW888" s="396"/>
      <c r="QZX888" s="396"/>
      <c r="QZY888" s="396"/>
      <c r="QZZ888" s="396"/>
      <c r="RAA888" s="396"/>
      <c r="RAB888" s="396"/>
      <c r="RAC888" s="396"/>
      <c r="RAD888" s="396"/>
      <c r="RAE888" s="396"/>
      <c r="RAF888" s="396"/>
      <c r="RAG888" s="396"/>
      <c r="RAH888" s="396"/>
      <c r="RAI888" s="396"/>
      <c r="RAJ888" s="396"/>
      <c r="RAK888" s="396"/>
      <c r="RAL888" s="396"/>
      <c r="RAM888" s="396"/>
      <c r="RAN888" s="396"/>
      <c r="RAO888" s="396"/>
      <c r="RAP888" s="396"/>
      <c r="RAQ888" s="396"/>
      <c r="RAR888" s="396"/>
      <c r="RAS888" s="396"/>
      <c r="RAT888" s="396"/>
      <c r="RAU888" s="396"/>
      <c r="RAV888" s="396"/>
      <c r="RAW888" s="396"/>
      <c r="RAX888" s="396"/>
      <c r="RAY888" s="396"/>
      <c r="RAZ888" s="396"/>
      <c r="RBA888" s="396"/>
      <c r="RBB888" s="396"/>
      <c r="RBC888" s="396"/>
      <c r="RBD888" s="396"/>
      <c r="RBE888" s="396"/>
      <c r="RBF888" s="396"/>
      <c r="RBG888" s="396"/>
      <c r="RBH888" s="396"/>
      <c r="RBI888" s="396"/>
      <c r="RBJ888" s="396"/>
      <c r="RBK888" s="396"/>
      <c r="RBL888" s="396"/>
      <c r="RBM888" s="396"/>
      <c r="RBN888" s="396"/>
      <c r="RBO888" s="396"/>
      <c r="RBP888" s="396"/>
      <c r="RBQ888" s="396"/>
      <c r="RBR888" s="396"/>
      <c r="RBS888" s="396"/>
      <c r="RBT888" s="396"/>
      <c r="RBU888" s="396"/>
      <c r="RBV888" s="396"/>
      <c r="RBW888" s="396"/>
      <c r="RBX888" s="396"/>
      <c r="RBY888" s="396"/>
      <c r="RBZ888" s="396"/>
      <c r="RCA888" s="396"/>
      <c r="RCB888" s="396"/>
      <c r="RCC888" s="396"/>
      <c r="RCD888" s="396"/>
      <c r="RCE888" s="396"/>
      <c r="RCF888" s="396"/>
      <c r="RCG888" s="396"/>
      <c r="RCH888" s="396"/>
      <c r="RCI888" s="396"/>
      <c r="RCJ888" s="396"/>
      <c r="RCK888" s="396"/>
      <c r="RCL888" s="396"/>
      <c r="RCM888" s="396"/>
      <c r="RCN888" s="396"/>
      <c r="RCO888" s="396"/>
      <c r="RCP888" s="396"/>
      <c r="RCQ888" s="396"/>
      <c r="RCR888" s="396"/>
      <c r="RCS888" s="396"/>
      <c r="RCT888" s="396"/>
      <c r="RCU888" s="396"/>
      <c r="RCV888" s="396"/>
      <c r="RCW888" s="396"/>
      <c r="RCX888" s="396"/>
      <c r="RCY888" s="396"/>
      <c r="RCZ888" s="396"/>
      <c r="RDA888" s="396"/>
      <c r="RDB888" s="396"/>
      <c r="RDC888" s="396"/>
      <c r="RDD888" s="396"/>
      <c r="RDE888" s="396"/>
      <c r="RDF888" s="396"/>
      <c r="RDG888" s="396"/>
      <c r="RDH888" s="396"/>
      <c r="RDI888" s="396"/>
      <c r="RDJ888" s="396"/>
      <c r="RDK888" s="396"/>
      <c r="RDL888" s="396"/>
      <c r="RDM888" s="396"/>
      <c r="RDN888" s="396"/>
      <c r="RDO888" s="396"/>
      <c r="RDP888" s="396"/>
      <c r="RDQ888" s="396"/>
      <c r="RDR888" s="396"/>
      <c r="RDS888" s="396"/>
      <c r="RDT888" s="396"/>
      <c r="RDU888" s="396"/>
      <c r="RDV888" s="396"/>
      <c r="RDW888" s="396"/>
      <c r="RDX888" s="396"/>
      <c r="RDY888" s="396"/>
      <c r="RDZ888" s="396"/>
      <c r="REA888" s="396"/>
      <c r="REB888" s="396"/>
      <c r="REC888" s="396"/>
      <c r="RED888" s="396"/>
      <c r="REE888" s="396"/>
      <c r="REF888" s="396"/>
      <c r="REG888" s="396"/>
      <c r="REH888" s="396"/>
      <c r="REI888" s="396"/>
      <c r="REJ888" s="396"/>
      <c r="REK888" s="396"/>
      <c r="REL888" s="396"/>
      <c r="REM888" s="396"/>
      <c r="REN888" s="396"/>
      <c r="REO888" s="396"/>
      <c r="REP888" s="396"/>
      <c r="REQ888" s="396"/>
      <c r="RER888" s="396"/>
      <c r="RES888" s="396"/>
      <c r="RET888" s="396"/>
      <c r="REU888" s="396"/>
      <c r="REV888" s="396"/>
      <c r="REW888" s="396"/>
      <c r="REX888" s="396"/>
      <c r="REY888" s="396"/>
      <c r="REZ888" s="396"/>
      <c r="RFA888" s="396"/>
      <c r="RFB888" s="396"/>
      <c r="RFC888" s="396"/>
      <c r="RFD888" s="396"/>
      <c r="RFE888" s="396"/>
      <c r="RFF888" s="396"/>
      <c r="RFG888" s="396"/>
      <c r="RFH888" s="396"/>
      <c r="RFI888" s="396"/>
      <c r="RFJ888" s="396"/>
      <c r="RFK888" s="396"/>
      <c r="RFL888" s="396"/>
      <c r="RFM888" s="396"/>
      <c r="RFN888" s="396"/>
      <c r="RFO888" s="396"/>
      <c r="RFP888" s="396"/>
      <c r="RFQ888" s="396"/>
      <c r="RFR888" s="396"/>
      <c r="RFS888" s="396"/>
      <c r="RFT888" s="396"/>
      <c r="RFU888" s="396"/>
      <c r="RFV888" s="396"/>
      <c r="RFW888" s="396"/>
      <c r="RFX888" s="396"/>
      <c r="RFY888" s="396"/>
      <c r="RFZ888" s="396"/>
      <c r="RGA888" s="396"/>
      <c r="RGB888" s="396"/>
      <c r="RGC888" s="396"/>
      <c r="RGD888" s="396"/>
      <c r="RGE888" s="396"/>
      <c r="RGF888" s="396"/>
      <c r="RGG888" s="396"/>
      <c r="RGH888" s="396"/>
      <c r="RGI888" s="396"/>
      <c r="RGJ888" s="396"/>
      <c r="RGK888" s="396"/>
      <c r="RGL888" s="396"/>
      <c r="RGM888" s="396"/>
      <c r="RGN888" s="396"/>
      <c r="RGO888" s="396"/>
      <c r="RGP888" s="396"/>
      <c r="RGQ888" s="396"/>
      <c r="RGR888" s="396"/>
      <c r="RGS888" s="396"/>
      <c r="RGT888" s="396"/>
      <c r="RGU888" s="396"/>
      <c r="RGV888" s="396"/>
      <c r="RGW888" s="396"/>
      <c r="RGX888" s="396"/>
      <c r="RGY888" s="396"/>
      <c r="RGZ888" s="396"/>
      <c r="RHA888" s="396"/>
      <c r="RHB888" s="396"/>
      <c r="RHC888" s="396"/>
      <c r="RHD888" s="396"/>
      <c r="RHE888" s="396"/>
      <c r="RHF888" s="396"/>
      <c r="RHG888" s="396"/>
      <c r="RHH888" s="396"/>
      <c r="RHI888" s="396"/>
      <c r="RHJ888" s="396"/>
      <c r="RHK888" s="396"/>
      <c r="RHL888" s="396"/>
      <c r="RHM888" s="396"/>
      <c r="RHN888" s="396"/>
      <c r="RHO888" s="396"/>
      <c r="RHP888" s="396"/>
      <c r="RHQ888" s="396"/>
      <c r="RHR888" s="396"/>
      <c r="RHS888" s="396"/>
      <c r="RHT888" s="396"/>
      <c r="RHU888" s="396"/>
      <c r="RHV888" s="396"/>
      <c r="RHW888" s="396"/>
      <c r="RHX888" s="396"/>
      <c r="RHY888" s="396"/>
      <c r="RHZ888" s="396"/>
      <c r="RIA888" s="396"/>
      <c r="RIB888" s="396"/>
      <c r="RIC888" s="396"/>
      <c r="RID888" s="396"/>
      <c r="RIE888" s="396"/>
      <c r="RIF888" s="396"/>
      <c r="RIG888" s="396"/>
      <c r="RIH888" s="396"/>
      <c r="RII888" s="396"/>
      <c r="RIJ888" s="396"/>
      <c r="RIK888" s="396"/>
      <c r="RIL888" s="396"/>
      <c r="RIM888" s="396"/>
      <c r="RIN888" s="396"/>
      <c r="RIO888" s="396"/>
      <c r="RIP888" s="396"/>
      <c r="RIQ888" s="396"/>
      <c r="RIR888" s="396"/>
      <c r="RIS888" s="396"/>
      <c r="RIT888" s="396"/>
      <c r="RIU888" s="396"/>
      <c r="RIV888" s="396"/>
      <c r="RIW888" s="396"/>
      <c r="RIX888" s="396"/>
      <c r="RIY888" s="396"/>
      <c r="RIZ888" s="396"/>
      <c r="RJA888" s="396"/>
      <c r="RJB888" s="396"/>
      <c r="RJC888" s="396"/>
      <c r="RJD888" s="396"/>
      <c r="RJE888" s="396"/>
      <c r="RJF888" s="396"/>
      <c r="RJG888" s="396"/>
      <c r="RJH888" s="396"/>
      <c r="RJI888" s="396"/>
      <c r="RJJ888" s="396"/>
      <c r="RJK888" s="396"/>
      <c r="RJL888" s="396"/>
      <c r="RJM888" s="396"/>
      <c r="RJN888" s="396"/>
      <c r="RJO888" s="396"/>
      <c r="RJP888" s="396"/>
      <c r="RJQ888" s="396"/>
      <c r="RJR888" s="396"/>
      <c r="RJS888" s="396"/>
      <c r="RJT888" s="396"/>
      <c r="RJU888" s="396"/>
      <c r="RJV888" s="396"/>
      <c r="RJW888" s="396"/>
      <c r="RJX888" s="396"/>
      <c r="RJY888" s="396"/>
      <c r="RJZ888" s="396"/>
      <c r="RKA888" s="396"/>
      <c r="RKB888" s="396"/>
      <c r="RKC888" s="396"/>
      <c r="RKD888" s="396"/>
      <c r="RKE888" s="396"/>
      <c r="RKF888" s="396"/>
      <c r="RKG888" s="396"/>
      <c r="RKH888" s="396"/>
      <c r="RKI888" s="396"/>
      <c r="RKJ888" s="396"/>
      <c r="RKK888" s="396"/>
      <c r="RKL888" s="396"/>
      <c r="RKM888" s="396"/>
      <c r="RKN888" s="396"/>
      <c r="RKO888" s="396"/>
      <c r="RKP888" s="396"/>
      <c r="RKQ888" s="396"/>
      <c r="RKR888" s="396"/>
      <c r="RKS888" s="396"/>
      <c r="RKT888" s="396"/>
      <c r="RKU888" s="396"/>
      <c r="RKV888" s="396"/>
      <c r="RKW888" s="396"/>
      <c r="RKX888" s="396"/>
      <c r="RKY888" s="396"/>
      <c r="RKZ888" s="396"/>
      <c r="RLA888" s="396"/>
      <c r="RLB888" s="396"/>
      <c r="RLC888" s="396"/>
      <c r="RLD888" s="396"/>
      <c r="RLE888" s="396"/>
      <c r="RLF888" s="396"/>
      <c r="RLG888" s="396"/>
      <c r="RLH888" s="396"/>
      <c r="RLI888" s="396"/>
      <c r="RLJ888" s="396"/>
      <c r="RLK888" s="396"/>
      <c r="RLL888" s="396"/>
      <c r="RLM888" s="396"/>
      <c r="RLN888" s="396"/>
      <c r="RLO888" s="396"/>
      <c r="RLP888" s="396"/>
      <c r="RLQ888" s="396"/>
      <c r="RLR888" s="396"/>
      <c r="RLS888" s="396"/>
      <c r="RLT888" s="396"/>
      <c r="RLU888" s="396"/>
      <c r="RLV888" s="396"/>
      <c r="RLW888" s="396"/>
      <c r="RLX888" s="396"/>
      <c r="RLY888" s="396"/>
      <c r="RLZ888" s="396"/>
      <c r="RMA888" s="396"/>
      <c r="RMB888" s="396"/>
      <c r="RMC888" s="396"/>
      <c r="RMD888" s="396"/>
      <c r="RME888" s="396"/>
      <c r="RMF888" s="396"/>
      <c r="RMG888" s="396"/>
      <c r="RMH888" s="396"/>
      <c r="RMI888" s="396"/>
      <c r="RMJ888" s="396"/>
      <c r="RMK888" s="396"/>
      <c r="RML888" s="396"/>
      <c r="RMM888" s="396"/>
      <c r="RMN888" s="396"/>
      <c r="RMO888" s="396"/>
      <c r="RMP888" s="396"/>
      <c r="RMQ888" s="396"/>
      <c r="RMR888" s="396"/>
      <c r="RMS888" s="396"/>
      <c r="RMT888" s="396"/>
      <c r="RMU888" s="396"/>
      <c r="RMV888" s="396"/>
      <c r="RMW888" s="396"/>
      <c r="RMX888" s="396"/>
      <c r="RMY888" s="396"/>
      <c r="RMZ888" s="396"/>
      <c r="RNA888" s="396"/>
      <c r="RNB888" s="396"/>
      <c r="RNC888" s="396"/>
      <c r="RND888" s="396"/>
      <c r="RNE888" s="396"/>
      <c r="RNF888" s="396"/>
      <c r="RNG888" s="396"/>
      <c r="RNH888" s="396"/>
      <c r="RNI888" s="396"/>
      <c r="RNJ888" s="396"/>
      <c r="RNK888" s="396"/>
      <c r="RNL888" s="396"/>
      <c r="RNM888" s="396"/>
      <c r="RNN888" s="396"/>
      <c r="RNO888" s="396"/>
      <c r="RNP888" s="396"/>
      <c r="RNQ888" s="396"/>
      <c r="RNR888" s="396"/>
      <c r="RNS888" s="396"/>
      <c r="RNT888" s="396"/>
      <c r="RNU888" s="396"/>
      <c r="RNV888" s="396"/>
      <c r="RNW888" s="396"/>
      <c r="RNX888" s="396"/>
      <c r="RNY888" s="396"/>
      <c r="RNZ888" s="396"/>
      <c r="ROA888" s="396"/>
      <c r="ROB888" s="396"/>
      <c r="ROC888" s="396"/>
      <c r="ROD888" s="396"/>
      <c r="ROE888" s="396"/>
      <c r="ROF888" s="396"/>
      <c r="ROG888" s="396"/>
      <c r="ROH888" s="396"/>
      <c r="ROI888" s="396"/>
      <c r="ROJ888" s="396"/>
      <c r="ROK888" s="396"/>
      <c r="ROL888" s="396"/>
      <c r="ROM888" s="396"/>
      <c r="RON888" s="396"/>
      <c r="ROO888" s="396"/>
      <c r="ROP888" s="396"/>
      <c r="ROQ888" s="396"/>
      <c r="ROR888" s="396"/>
      <c r="ROS888" s="396"/>
      <c r="ROT888" s="396"/>
      <c r="ROU888" s="396"/>
      <c r="ROV888" s="396"/>
      <c r="ROW888" s="396"/>
      <c r="ROX888" s="396"/>
      <c r="ROY888" s="396"/>
      <c r="ROZ888" s="396"/>
      <c r="RPA888" s="396"/>
      <c r="RPB888" s="396"/>
      <c r="RPC888" s="396"/>
      <c r="RPD888" s="396"/>
      <c r="RPE888" s="396"/>
      <c r="RPF888" s="396"/>
      <c r="RPG888" s="396"/>
      <c r="RPH888" s="396"/>
      <c r="RPI888" s="396"/>
      <c r="RPJ888" s="396"/>
      <c r="RPK888" s="396"/>
      <c r="RPL888" s="396"/>
      <c r="RPM888" s="396"/>
      <c r="RPN888" s="396"/>
      <c r="RPO888" s="396"/>
      <c r="RPP888" s="396"/>
      <c r="RPQ888" s="396"/>
      <c r="RPR888" s="396"/>
      <c r="RPS888" s="396"/>
      <c r="RPT888" s="396"/>
      <c r="RPU888" s="396"/>
      <c r="RPV888" s="396"/>
      <c r="RPW888" s="396"/>
      <c r="RPX888" s="396"/>
      <c r="RPY888" s="396"/>
      <c r="RPZ888" s="396"/>
      <c r="RQA888" s="396"/>
      <c r="RQB888" s="396"/>
      <c r="RQC888" s="396"/>
      <c r="RQD888" s="396"/>
      <c r="RQE888" s="396"/>
      <c r="RQF888" s="396"/>
      <c r="RQG888" s="396"/>
      <c r="RQH888" s="396"/>
      <c r="RQI888" s="396"/>
      <c r="RQJ888" s="396"/>
      <c r="RQK888" s="396"/>
      <c r="RQL888" s="396"/>
      <c r="RQM888" s="396"/>
      <c r="RQN888" s="396"/>
      <c r="RQO888" s="396"/>
      <c r="RQP888" s="396"/>
      <c r="RQQ888" s="396"/>
      <c r="RQR888" s="396"/>
      <c r="RQS888" s="396"/>
      <c r="RQT888" s="396"/>
      <c r="RQU888" s="396"/>
      <c r="RQV888" s="396"/>
      <c r="RQW888" s="396"/>
      <c r="RQX888" s="396"/>
      <c r="RQY888" s="396"/>
      <c r="RQZ888" s="396"/>
      <c r="RRA888" s="396"/>
      <c r="RRB888" s="396"/>
      <c r="RRC888" s="396"/>
      <c r="RRD888" s="396"/>
      <c r="RRE888" s="396"/>
      <c r="RRF888" s="396"/>
      <c r="RRG888" s="396"/>
      <c r="RRH888" s="396"/>
      <c r="RRI888" s="396"/>
      <c r="RRJ888" s="396"/>
      <c r="RRK888" s="396"/>
      <c r="RRL888" s="396"/>
      <c r="RRM888" s="396"/>
      <c r="RRN888" s="396"/>
      <c r="RRO888" s="396"/>
      <c r="RRP888" s="396"/>
      <c r="RRQ888" s="396"/>
      <c r="RRR888" s="396"/>
      <c r="RRS888" s="396"/>
      <c r="RRT888" s="396"/>
      <c r="RRU888" s="396"/>
      <c r="RRV888" s="396"/>
      <c r="RRW888" s="396"/>
      <c r="RRX888" s="396"/>
      <c r="RRY888" s="396"/>
      <c r="RRZ888" s="396"/>
      <c r="RSA888" s="396"/>
      <c r="RSB888" s="396"/>
      <c r="RSC888" s="396"/>
      <c r="RSD888" s="396"/>
      <c r="RSE888" s="396"/>
      <c r="RSF888" s="396"/>
      <c r="RSG888" s="396"/>
      <c r="RSH888" s="396"/>
      <c r="RSI888" s="396"/>
      <c r="RSJ888" s="396"/>
      <c r="RSK888" s="396"/>
      <c r="RSL888" s="396"/>
      <c r="RSM888" s="396"/>
      <c r="RSN888" s="396"/>
      <c r="RSO888" s="396"/>
      <c r="RSP888" s="396"/>
      <c r="RSQ888" s="396"/>
      <c r="RSR888" s="396"/>
      <c r="RSS888" s="396"/>
      <c r="RST888" s="396"/>
      <c r="RSU888" s="396"/>
      <c r="RSV888" s="396"/>
      <c r="RSW888" s="396"/>
      <c r="RSX888" s="396"/>
      <c r="RSY888" s="396"/>
      <c r="RSZ888" s="396"/>
      <c r="RTA888" s="396"/>
      <c r="RTB888" s="396"/>
      <c r="RTC888" s="396"/>
      <c r="RTD888" s="396"/>
      <c r="RTE888" s="396"/>
      <c r="RTF888" s="396"/>
      <c r="RTG888" s="396"/>
      <c r="RTH888" s="396"/>
      <c r="RTI888" s="396"/>
      <c r="RTJ888" s="396"/>
      <c r="RTK888" s="396"/>
      <c r="RTL888" s="396"/>
      <c r="RTM888" s="396"/>
      <c r="RTN888" s="396"/>
      <c r="RTO888" s="396"/>
      <c r="RTP888" s="396"/>
      <c r="RTQ888" s="396"/>
      <c r="RTR888" s="396"/>
      <c r="RTS888" s="396"/>
      <c r="RTT888" s="396"/>
      <c r="RTU888" s="396"/>
      <c r="RTV888" s="396"/>
      <c r="RTW888" s="396"/>
      <c r="RTX888" s="396"/>
      <c r="RTY888" s="396"/>
      <c r="RTZ888" s="396"/>
      <c r="RUA888" s="396"/>
      <c r="RUB888" s="396"/>
      <c r="RUC888" s="396"/>
      <c r="RUD888" s="396"/>
      <c r="RUE888" s="396"/>
      <c r="RUF888" s="396"/>
      <c r="RUG888" s="396"/>
      <c r="RUH888" s="396"/>
      <c r="RUI888" s="396"/>
      <c r="RUJ888" s="396"/>
      <c r="RUK888" s="396"/>
      <c r="RUL888" s="396"/>
      <c r="RUM888" s="396"/>
      <c r="RUN888" s="396"/>
      <c r="RUO888" s="396"/>
      <c r="RUP888" s="396"/>
      <c r="RUQ888" s="396"/>
      <c r="RUR888" s="396"/>
      <c r="RUS888" s="396"/>
      <c r="RUT888" s="396"/>
      <c r="RUU888" s="396"/>
      <c r="RUV888" s="396"/>
      <c r="RUW888" s="396"/>
      <c r="RUX888" s="396"/>
      <c r="RUY888" s="396"/>
      <c r="RUZ888" s="396"/>
      <c r="RVA888" s="396"/>
      <c r="RVB888" s="396"/>
      <c r="RVC888" s="396"/>
      <c r="RVD888" s="396"/>
      <c r="RVE888" s="396"/>
      <c r="RVF888" s="396"/>
      <c r="RVG888" s="396"/>
      <c r="RVH888" s="396"/>
      <c r="RVI888" s="396"/>
      <c r="RVJ888" s="396"/>
      <c r="RVK888" s="396"/>
      <c r="RVL888" s="396"/>
      <c r="RVM888" s="396"/>
      <c r="RVN888" s="396"/>
      <c r="RVO888" s="396"/>
      <c r="RVP888" s="396"/>
      <c r="RVQ888" s="396"/>
      <c r="RVR888" s="396"/>
      <c r="RVS888" s="396"/>
      <c r="RVT888" s="396"/>
      <c r="RVU888" s="396"/>
      <c r="RVV888" s="396"/>
      <c r="RVW888" s="396"/>
      <c r="RVX888" s="396"/>
      <c r="RVY888" s="396"/>
      <c r="RVZ888" s="396"/>
      <c r="RWA888" s="396"/>
      <c r="RWB888" s="396"/>
      <c r="RWC888" s="396"/>
      <c r="RWD888" s="396"/>
      <c r="RWE888" s="396"/>
      <c r="RWF888" s="396"/>
      <c r="RWG888" s="396"/>
      <c r="RWH888" s="396"/>
      <c r="RWI888" s="396"/>
      <c r="RWJ888" s="396"/>
      <c r="RWK888" s="396"/>
      <c r="RWL888" s="396"/>
      <c r="RWM888" s="396"/>
      <c r="RWN888" s="396"/>
      <c r="RWO888" s="396"/>
      <c r="RWP888" s="396"/>
      <c r="RWQ888" s="396"/>
      <c r="RWR888" s="396"/>
      <c r="RWS888" s="396"/>
      <c r="RWT888" s="396"/>
      <c r="RWU888" s="396"/>
      <c r="RWV888" s="396"/>
      <c r="RWW888" s="396"/>
      <c r="RWX888" s="396"/>
      <c r="RWY888" s="396"/>
      <c r="RWZ888" s="396"/>
      <c r="RXA888" s="396"/>
      <c r="RXB888" s="396"/>
      <c r="RXC888" s="396"/>
      <c r="RXD888" s="396"/>
      <c r="RXE888" s="396"/>
      <c r="RXF888" s="396"/>
      <c r="RXG888" s="396"/>
      <c r="RXH888" s="396"/>
      <c r="RXI888" s="396"/>
      <c r="RXJ888" s="396"/>
      <c r="RXK888" s="396"/>
      <c r="RXL888" s="396"/>
      <c r="RXM888" s="396"/>
      <c r="RXN888" s="396"/>
      <c r="RXO888" s="396"/>
      <c r="RXP888" s="396"/>
      <c r="RXQ888" s="396"/>
      <c r="RXR888" s="396"/>
      <c r="RXS888" s="396"/>
      <c r="RXT888" s="396"/>
      <c r="RXU888" s="396"/>
      <c r="RXV888" s="396"/>
      <c r="RXW888" s="396"/>
      <c r="RXX888" s="396"/>
      <c r="RXY888" s="396"/>
      <c r="RXZ888" s="396"/>
      <c r="RYA888" s="396"/>
      <c r="RYB888" s="396"/>
      <c r="RYC888" s="396"/>
      <c r="RYD888" s="396"/>
      <c r="RYE888" s="396"/>
      <c r="RYF888" s="396"/>
      <c r="RYG888" s="396"/>
      <c r="RYH888" s="396"/>
      <c r="RYI888" s="396"/>
      <c r="RYJ888" s="396"/>
      <c r="RYK888" s="396"/>
      <c r="RYL888" s="396"/>
      <c r="RYM888" s="396"/>
      <c r="RYN888" s="396"/>
      <c r="RYO888" s="396"/>
      <c r="RYP888" s="396"/>
      <c r="RYQ888" s="396"/>
      <c r="RYR888" s="396"/>
      <c r="RYS888" s="396"/>
      <c r="RYT888" s="396"/>
      <c r="RYU888" s="396"/>
      <c r="RYV888" s="396"/>
      <c r="RYW888" s="396"/>
      <c r="RYX888" s="396"/>
      <c r="RYY888" s="396"/>
      <c r="RYZ888" s="396"/>
      <c r="RZA888" s="396"/>
      <c r="RZB888" s="396"/>
      <c r="RZC888" s="396"/>
      <c r="RZD888" s="396"/>
      <c r="RZE888" s="396"/>
      <c r="RZF888" s="396"/>
      <c r="RZG888" s="396"/>
      <c r="RZH888" s="396"/>
      <c r="RZI888" s="396"/>
      <c r="RZJ888" s="396"/>
      <c r="RZK888" s="396"/>
      <c r="RZL888" s="396"/>
      <c r="RZM888" s="396"/>
      <c r="RZN888" s="396"/>
      <c r="RZO888" s="396"/>
      <c r="RZP888" s="396"/>
      <c r="RZQ888" s="396"/>
      <c r="RZR888" s="396"/>
      <c r="RZS888" s="396"/>
      <c r="RZT888" s="396"/>
      <c r="RZU888" s="396"/>
      <c r="RZV888" s="396"/>
      <c r="RZW888" s="396"/>
      <c r="RZX888" s="396"/>
      <c r="RZY888" s="396"/>
      <c r="RZZ888" s="396"/>
      <c r="SAA888" s="396"/>
      <c r="SAB888" s="396"/>
      <c r="SAC888" s="396"/>
      <c r="SAD888" s="396"/>
      <c r="SAE888" s="396"/>
      <c r="SAF888" s="396"/>
      <c r="SAG888" s="396"/>
      <c r="SAH888" s="396"/>
      <c r="SAI888" s="396"/>
      <c r="SAJ888" s="396"/>
      <c r="SAK888" s="396"/>
      <c r="SAL888" s="396"/>
      <c r="SAM888" s="396"/>
      <c r="SAN888" s="396"/>
      <c r="SAO888" s="396"/>
      <c r="SAP888" s="396"/>
      <c r="SAQ888" s="396"/>
      <c r="SAR888" s="396"/>
      <c r="SAS888" s="396"/>
      <c r="SAT888" s="396"/>
      <c r="SAU888" s="396"/>
      <c r="SAV888" s="396"/>
      <c r="SAW888" s="396"/>
      <c r="SAX888" s="396"/>
      <c r="SAY888" s="396"/>
      <c r="SAZ888" s="396"/>
      <c r="SBA888" s="396"/>
      <c r="SBB888" s="396"/>
      <c r="SBC888" s="396"/>
      <c r="SBD888" s="396"/>
      <c r="SBE888" s="396"/>
      <c r="SBF888" s="396"/>
      <c r="SBG888" s="396"/>
      <c r="SBH888" s="396"/>
      <c r="SBI888" s="396"/>
      <c r="SBJ888" s="396"/>
      <c r="SBK888" s="396"/>
      <c r="SBL888" s="396"/>
      <c r="SBM888" s="396"/>
      <c r="SBN888" s="396"/>
      <c r="SBO888" s="396"/>
      <c r="SBP888" s="396"/>
      <c r="SBQ888" s="396"/>
      <c r="SBR888" s="396"/>
      <c r="SBS888" s="396"/>
      <c r="SBT888" s="396"/>
      <c r="SBU888" s="396"/>
      <c r="SBV888" s="396"/>
      <c r="SBW888" s="396"/>
      <c r="SBX888" s="396"/>
      <c r="SBY888" s="396"/>
      <c r="SBZ888" s="396"/>
      <c r="SCA888" s="396"/>
      <c r="SCB888" s="396"/>
      <c r="SCC888" s="396"/>
      <c r="SCD888" s="396"/>
      <c r="SCE888" s="396"/>
      <c r="SCF888" s="396"/>
      <c r="SCG888" s="396"/>
      <c r="SCH888" s="396"/>
      <c r="SCI888" s="396"/>
      <c r="SCJ888" s="396"/>
      <c r="SCK888" s="396"/>
      <c r="SCL888" s="396"/>
      <c r="SCM888" s="396"/>
      <c r="SCN888" s="396"/>
      <c r="SCO888" s="396"/>
      <c r="SCP888" s="396"/>
      <c r="SCQ888" s="396"/>
      <c r="SCR888" s="396"/>
      <c r="SCS888" s="396"/>
      <c r="SCT888" s="396"/>
      <c r="SCU888" s="396"/>
      <c r="SCV888" s="396"/>
      <c r="SCW888" s="396"/>
      <c r="SCX888" s="396"/>
      <c r="SCY888" s="396"/>
      <c r="SCZ888" s="396"/>
      <c r="SDA888" s="396"/>
      <c r="SDB888" s="396"/>
      <c r="SDC888" s="396"/>
      <c r="SDD888" s="396"/>
      <c r="SDE888" s="396"/>
      <c r="SDF888" s="396"/>
      <c r="SDG888" s="396"/>
      <c r="SDH888" s="396"/>
      <c r="SDI888" s="396"/>
      <c r="SDJ888" s="396"/>
      <c r="SDK888" s="396"/>
      <c r="SDL888" s="396"/>
      <c r="SDM888" s="396"/>
      <c r="SDN888" s="396"/>
      <c r="SDO888" s="396"/>
      <c r="SDP888" s="396"/>
      <c r="SDQ888" s="396"/>
      <c r="SDR888" s="396"/>
      <c r="SDS888" s="396"/>
      <c r="SDT888" s="396"/>
      <c r="SDU888" s="396"/>
      <c r="SDV888" s="396"/>
      <c r="SDW888" s="396"/>
      <c r="SDX888" s="396"/>
      <c r="SDY888" s="396"/>
      <c r="SDZ888" s="396"/>
      <c r="SEA888" s="396"/>
      <c r="SEB888" s="396"/>
      <c r="SEC888" s="396"/>
      <c r="SED888" s="396"/>
      <c r="SEE888" s="396"/>
      <c r="SEF888" s="396"/>
      <c r="SEG888" s="396"/>
      <c r="SEH888" s="396"/>
      <c r="SEI888" s="396"/>
      <c r="SEJ888" s="396"/>
      <c r="SEK888" s="396"/>
      <c r="SEL888" s="396"/>
      <c r="SEM888" s="396"/>
      <c r="SEN888" s="396"/>
      <c r="SEO888" s="396"/>
      <c r="SEP888" s="396"/>
      <c r="SEQ888" s="396"/>
      <c r="SER888" s="396"/>
      <c r="SES888" s="396"/>
      <c r="SET888" s="396"/>
      <c r="SEU888" s="396"/>
      <c r="SEV888" s="396"/>
      <c r="SEW888" s="396"/>
      <c r="SEX888" s="396"/>
      <c r="SEY888" s="396"/>
      <c r="SEZ888" s="396"/>
      <c r="SFA888" s="396"/>
      <c r="SFB888" s="396"/>
      <c r="SFC888" s="396"/>
      <c r="SFD888" s="396"/>
      <c r="SFE888" s="396"/>
      <c r="SFF888" s="396"/>
      <c r="SFG888" s="396"/>
      <c r="SFH888" s="396"/>
      <c r="SFI888" s="396"/>
      <c r="SFJ888" s="396"/>
      <c r="SFK888" s="396"/>
      <c r="SFL888" s="396"/>
      <c r="SFM888" s="396"/>
      <c r="SFN888" s="396"/>
      <c r="SFO888" s="396"/>
      <c r="SFP888" s="396"/>
      <c r="SFQ888" s="396"/>
      <c r="SFR888" s="396"/>
      <c r="SFS888" s="396"/>
      <c r="SFT888" s="396"/>
      <c r="SFU888" s="396"/>
      <c r="SFV888" s="396"/>
      <c r="SFW888" s="396"/>
      <c r="SFX888" s="396"/>
      <c r="SFY888" s="396"/>
      <c r="SFZ888" s="396"/>
      <c r="SGA888" s="396"/>
      <c r="SGB888" s="396"/>
      <c r="SGC888" s="396"/>
      <c r="SGD888" s="396"/>
      <c r="SGE888" s="396"/>
      <c r="SGF888" s="396"/>
      <c r="SGG888" s="396"/>
      <c r="SGH888" s="396"/>
      <c r="SGI888" s="396"/>
      <c r="SGJ888" s="396"/>
      <c r="SGK888" s="396"/>
      <c r="SGL888" s="396"/>
      <c r="SGM888" s="396"/>
      <c r="SGN888" s="396"/>
      <c r="SGO888" s="396"/>
      <c r="SGP888" s="396"/>
      <c r="SGQ888" s="396"/>
      <c r="SGR888" s="396"/>
      <c r="SGS888" s="396"/>
      <c r="SGT888" s="396"/>
      <c r="SGU888" s="396"/>
      <c r="SGV888" s="396"/>
      <c r="SGW888" s="396"/>
      <c r="SGX888" s="396"/>
      <c r="SGY888" s="396"/>
      <c r="SGZ888" s="396"/>
      <c r="SHA888" s="396"/>
      <c r="SHB888" s="396"/>
      <c r="SHC888" s="396"/>
      <c r="SHD888" s="396"/>
      <c r="SHE888" s="396"/>
      <c r="SHF888" s="396"/>
      <c r="SHG888" s="396"/>
      <c r="SHH888" s="396"/>
      <c r="SHI888" s="396"/>
      <c r="SHJ888" s="396"/>
      <c r="SHK888" s="396"/>
      <c r="SHL888" s="396"/>
      <c r="SHM888" s="396"/>
      <c r="SHN888" s="396"/>
      <c r="SHO888" s="396"/>
      <c r="SHP888" s="396"/>
      <c r="SHQ888" s="396"/>
      <c r="SHR888" s="396"/>
      <c r="SHS888" s="396"/>
      <c r="SHT888" s="396"/>
      <c r="SHU888" s="396"/>
      <c r="SHV888" s="396"/>
      <c r="SHW888" s="396"/>
      <c r="SHX888" s="396"/>
      <c r="SHY888" s="396"/>
      <c r="SHZ888" s="396"/>
      <c r="SIA888" s="396"/>
      <c r="SIB888" s="396"/>
      <c r="SIC888" s="396"/>
      <c r="SID888" s="396"/>
      <c r="SIE888" s="396"/>
      <c r="SIF888" s="396"/>
      <c r="SIG888" s="396"/>
      <c r="SIH888" s="396"/>
      <c r="SII888" s="396"/>
      <c r="SIJ888" s="396"/>
      <c r="SIK888" s="396"/>
      <c r="SIL888" s="396"/>
      <c r="SIM888" s="396"/>
      <c r="SIN888" s="396"/>
      <c r="SIO888" s="396"/>
      <c r="SIP888" s="396"/>
      <c r="SIQ888" s="396"/>
      <c r="SIR888" s="396"/>
      <c r="SIS888" s="396"/>
      <c r="SIT888" s="396"/>
      <c r="SIU888" s="396"/>
      <c r="SIV888" s="396"/>
      <c r="SIW888" s="396"/>
      <c r="SIX888" s="396"/>
      <c r="SIY888" s="396"/>
      <c r="SIZ888" s="396"/>
      <c r="SJA888" s="396"/>
      <c r="SJB888" s="396"/>
      <c r="SJC888" s="396"/>
      <c r="SJD888" s="396"/>
      <c r="SJE888" s="396"/>
      <c r="SJF888" s="396"/>
      <c r="SJG888" s="396"/>
      <c r="SJH888" s="396"/>
      <c r="SJI888" s="396"/>
      <c r="SJJ888" s="396"/>
      <c r="SJK888" s="396"/>
      <c r="SJL888" s="396"/>
      <c r="SJM888" s="396"/>
      <c r="SJN888" s="396"/>
      <c r="SJO888" s="396"/>
      <c r="SJP888" s="396"/>
      <c r="SJQ888" s="396"/>
      <c r="SJR888" s="396"/>
      <c r="SJS888" s="396"/>
      <c r="SJT888" s="396"/>
      <c r="SJU888" s="396"/>
      <c r="SJV888" s="396"/>
      <c r="SJW888" s="396"/>
      <c r="SJX888" s="396"/>
      <c r="SJY888" s="396"/>
      <c r="SJZ888" s="396"/>
      <c r="SKA888" s="396"/>
      <c r="SKB888" s="396"/>
      <c r="SKC888" s="396"/>
      <c r="SKD888" s="396"/>
      <c r="SKE888" s="396"/>
      <c r="SKF888" s="396"/>
      <c r="SKG888" s="396"/>
      <c r="SKH888" s="396"/>
      <c r="SKI888" s="396"/>
      <c r="SKJ888" s="396"/>
      <c r="SKK888" s="396"/>
      <c r="SKL888" s="396"/>
      <c r="SKM888" s="396"/>
      <c r="SKN888" s="396"/>
      <c r="SKO888" s="396"/>
      <c r="SKP888" s="396"/>
      <c r="SKQ888" s="396"/>
      <c r="SKR888" s="396"/>
      <c r="SKS888" s="396"/>
      <c r="SKT888" s="396"/>
      <c r="SKU888" s="396"/>
      <c r="SKV888" s="396"/>
      <c r="SKW888" s="396"/>
      <c r="SKX888" s="396"/>
      <c r="SKY888" s="396"/>
      <c r="SKZ888" s="396"/>
      <c r="SLA888" s="396"/>
      <c r="SLB888" s="396"/>
      <c r="SLC888" s="396"/>
      <c r="SLD888" s="396"/>
      <c r="SLE888" s="396"/>
      <c r="SLF888" s="396"/>
      <c r="SLG888" s="396"/>
      <c r="SLH888" s="396"/>
      <c r="SLI888" s="396"/>
      <c r="SLJ888" s="396"/>
      <c r="SLK888" s="396"/>
      <c r="SLL888" s="396"/>
      <c r="SLM888" s="396"/>
      <c r="SLN888" s="396"/>
      <c r="SLO888" s="396"/>
      <c r="SLP888" s="396"/>
      <c r="SLQ888" s="396"/>
      <c r="SLR888" s="396"/>
      <c r="SLS888" s="396"/>
      <c r="SLT888" s="396"/>
      <c r="SLU888" s="396"/>
      <c r="SLV888" s="396"/>
      <c r="SLW888" s="396"/>
      <c r="SLX888" s="396"/>
      <c r="SLY888" s="396"/>
      <c r="SLZ888" s="396"/>
      <c r="SMA888" s="396"/>
      <c r="SMB888" s="396"/>
      <c r="SMC888" s="396"/>
      <c r="SMD888" s="396"/>
      <c r="SME888" s="396"/>
      <c r="SMF888" s="396"/>
      <c r="SMG888" s="396"/>
      <c r="SMH888" s="396"/>
      <c r="SMI888" s="396"/>
      <c r="SMJ888" s="396"/>
      <c r="SMK888" s="396"/>
      <c r="SML888" s="396"/>
      <c r="SMM888" s="396"/>
      <c r="SMN888" s="396"/>
      <c r="SMO888" s="396"/>
      <c r="SMP888" s="396"/>
      <c r="SMQ888" s="396"/>
      <c r="SMR888" s="396"/>
      <c r="SMS888" s="396"/>
      <c r="SMT888" s="396"/>
      <c r="SMU888" s="396"/>
      <c r="SMV888" s="396"/>
      <c r="SMW888" s="396"/>
      <c r="SMX888" s="396"/>
      <c r="SMY888" s="396"/>
      <c r="SMZ888" s="396"/>
      <c r="SNA888" s="396"/>
      <c r="SNB888" s="396"/>
      <c r="SNC888" s="396"/>
      <c r="SND888" s="396"/>
      <c r="SNE888" s="396"/>
      <c r="SNF888" s="396"/>
      <c r="SNG888" s="396"/>
      <c r="SNH888" s="396"/>
      <c r="SNI888" s="396"/>
      <c r="SNJ888" s="396"/>
      <c r="SNK888" s="396"/>
      <c r="SNL888" s="396"/>
      <c r="SNM888" s="396"/>
      <c r="SNN888" s="396"/>
      <c r="SNO888" s="396"/>
      <c r="SNP888" s="396"/>
      <c r="SNQ888" s="396"/>
      <c r="SNR888" s="396"/>
      <c r="SNS888" s="396"/>
      <c r="SNT888" s="396"/>
      <c r="SNU888" s="396"/>
      <c r="SNV888" s="396"/>
      <c r="SNW888" s="396"/>
      <c r="SNX888" s="396"/>
      <c r="SNY888" s="396"/>
      <c r="SNZ888" s="396"/>
      <c r="SOA888" s="396"/>
      <c r="SOB888" s="396"/>
      <c r="SOC888" s="396"/>
      <c r="SOD888" s="396"/>
      <c r="SOE888" s="396"/>
      <c r="SOF888" s="396"/>
      <c r="SOG888" s="396"/>
      <c r="SOH888" s="396"/>
      <c r="SOI888" s="396"/>
      <c r="SOJ888" s="396"/>
      <c r="SOK888" s="396"/>
      <c r="SOL888" s="396"/>
      <c r="SOM888" s="396"/>
      <c r="SON888" s="396"/>
      <c r="SOO888" s="396"/>
      <c r="SOP888" s="396"/>
      <c r="SOQ888" s="396"/>
      <c r="SOR888" s="396"/>
      <c r="SOS888" s="396"/>
      <c r="SOT888" s="396"/>
      <c r="SOU888" s="396"/>
      <c r="SOV888" s="396"/>
      <c r="SOW888" s="396"/>
      <c r="SOX888" s="396"/>
      <c r="SOY888" s="396"/>
      <c r="SOZ888" s="396"/>
      <c r="SPA888" s="396"/>
      <c r="SPB888" s="396"/>
      <c r="SPC888" s="396"/>
      <c r="SPD888" s="396"/>
      <c r="SPE888" s="396"/>
      <c r="SPF888" s="396"/>
      <c r="SPG888" s="396"/>
      <c r="SPH888" s="396"/>
      <c r="SPI888" s="396"/>
      <c r="SPJ888" s="396"/>
      <c r="SPK888" s="396"/>
      <c r="SPL888" s="396"/>
      <c r="SPM888" s="396"/>
      <c r="SPN888" s="396"/>
      <c r="SPO888" s="396"/>
      <c r="SPP888" s="396"/>
      <c r="SPQ888" s="396"/>
      <c r="SPR888" s="396"/>
      <c r="SPS888" s="396"/>
      <c r="SPT888" s="396"/>
      <c r="SPU888" s="396"/>
      <c r="SPV888" s="396"/>
      <c r="SPW888" s="396"/>
      <c r="SPX888" s="396"/>
      <c r="SPY888" s="396"/>
      <c r="SPZ888" s="396"/>
      <c r="SQA888" s="396"/>
      <c r="SQB888" s="396"/>
      <c r="SQC888" s="396"/>
      <c r="SQD888" s="396"/>
      <c r="SQE888" s="396"/>
      <c r="SQF888" s="396"/>
      <c r="SQG888" s="396"/>
      <c r="SQH888" s="396"/>
      <c r="SQI888" s="396"/>
      <c r="SQJ888" s="396"/>
      <c r="SQK888" s="396"/>
      <c r="SQL888" s="396"/>
      <c r="SQM888" s="396"/>
      <c r="SQN888" s="396"/>
      <c r="SQO888" s="396"/>
      <c r="SQP888" s="396"/>
      <c r="SQQ888" s="396"/>
      <c r="SQR888" s="396"/>
      <c r="SQS888" s="396"/>
      <c r="SQT888" s="396"/>
      <c r="SQU888" s="396"/>
      <c r="SQV888" s="396"/>
      <c r="SQW888" s="396"/>
      <c r="SQX888" s="396"/>
      <c r="SQY888" s="396"/>
      <c r="SQZ888" s="396"/>
      <c r="SRA888" s="396"/>
      <c r="SRB888" s="396"/>
      <c r="SRC888" s="396"/>
      <c r="SRD888" s="396"/>
      <c r="SRE888" s="396"/>
      <c r="SRF888" s="396"/>
      <c r="SRG888" s="396"/>
      <c r="SRH888" s="396"/>
      <c r="SRI888" s="396"/>
      <c r="SRJ888" s="396"/>
      <c r="SRK888" s="396"/>
      <c r="SRL888" s="396"/>
      <c r="SRM888" s="396"/>
      <c r="SRN888" s="396"/>
      <c r="SRO888" s="396"/>
      <c r="SRP888" s="396"/>
      <c r="SRQ888" s="396"/>
      <c r="SRR888" s="396"/>
      <c r="SRS888" s="396"/>
      <c r="SRT888" s="396"/>
      <c r="SRU888" s="396"/>
      <c r="SRV888" s="396"/>
      <c r="SRW888" s="396"/>
      <c r="SRX888" s="396"/>
      <c r="SRY888" s="396"/>
      <c r="SRZ888" s="396"/>
      <c r="SSA888" s="396"/>
      <c r="SSB888" s="396"/>
      <c r="SSC888" s="396"/>
      <c r="SSD888" s="396"/>
      <c r="SSE888" s="396"/>
      <c r="SSF888" s="396"/>
      <c r="SSG888" s="396"/>
      <c r="SSH888" s="396"/>
      <c r="SSI888" s="396"/>
      <c r="SSJ888" s="396"/>
      <c r="SSK888" s="396"/>
      <c r="SSL888" s="396"/>
      <c r="SSM888" s="396"/>
      <c r="SSN888" s="396"/>
      <c r="SSO888" s="396"/>
      <c r="SSP888" s="396"/>
      <c r="SSQ888" s="396"/>
      <c r="SSR888" s="396"/>
      <c r="SSS888" s="396"/>
      <c r="SST888" s="396"/>
      <c r="SSU888" s="396"/>
      <c r="SSV888" s="396"/>
      <c r="SSW888" s="396"/>
      <c r="SSX888" s="396"/>
      <c r="SSY888" s="396"/>
      <c r="SSZ888" s="396"/>
      <c r="STA888" s="396"/>
      <c r="STB888" s="396"/>
      <c r="STC888" s="396"/>
      <c r="STD888" s="396"/>
      <c r="STE888" s="396"/>
      <c r="STF888" s="396"/>
      <c r="STG888" s="396"/>
      <c r="STH888" s="396"/>
      <c r="STI888" s="396"/>
      <c r="STJ888" s="396"/>
      <c r="STK888" s="396"/>
      <c r="STL888" s="396"/>
      <c r="STM888" s="396"/>
      <c r="STN888" s="396"/>
      <c r="STO888" s="396"/>
      <c r="STP888" s="396"/>
      <c r="STQ888" s="396"/>
      <c r="STR888" s="396"/>
      <c r="STS888" s="396"/>
      <c r="STT888" s="396"/>
      <c r="STU888" s="396"/>
      <c r="STV888" s="396"/>
      <c r="STW888" s="396"/>
      <c r="STX888" s="396"/>
      <c r="STY888" s="396"/>
      <c r="STZ888" s="396"/>
      <c r="SUA888" s="396"/>
      <c r="SUB888" s="396"/>
      <c r="SUC888" s="396"/>
      <c r="SUD888" s="396"/>
      <c r="SUE888" s="396"/>
      <c r="SUF888" s="396"/>
      <c r="SUG888" s="396"/>
      <c r="SUH888" s="396"/>
      <c r="SUI888" s="396"/>
      <c r="SUJ888" s="396"/>
      <c r="SUK888" s="396"/>
      <c r="SUL888" s="396"/>
      <c r="SUM888" s="396"/>
      <c r="SUN888" s="396"/>
      <c r="SUO888" s="396"/>
      <c r="SUP888" s="396"/>
      <c r="SUQ888" s="396"/>
      <c r="SUR888" s="396"/>
      <c r="SUS888" s="396"/>
      <c r="SUT888" s="396"/>
      <c r="SUU888" s="396"/>
      <c r="SUV888" s="396"/>
      <c r="SUW888" s="396"/>
      <c r="SUX888" s="396"/>
      <c r="SUY888" s="396"/>
      <c r="SUZ888" s="396"/>
      <c r="SVA888" s="396"/>
      <c r="SVB888" s="396"/>
      <c r="SVC888" s="396"/>
      <c r="SVD888" s="396"/>
      <c r="SVE888" s="396"/>
      <c r="SVF888" s="396"/>
      <c r="SVG888" s="396"/>
      <c r="SVH888" s="396"/>
      <c r="SVI888" s="396"/>
      <c r="SVJ888" s="396"/>
      <c r="SVK888" s="396"/>
      <c r="SVL888" s="396"/>
      <c r="SVM888" s="396"/>
      <c r="SVN888" s="396"/>
      <c r="SVO888" s="396"/>
      <c r="SVP888" s="396"/>
      <c r="SVQ888" s="396"/>
      <c r="SVR888" s="396"/>
      <c r="SVS888" s="396"/>
      <c r="SVT888" s="396"/>
      <c r="SVU888" s="396"/>
      <c r="SVV888" s="396"/>
      <c r="SVW888" s="396"/>
      <c r="SVX888" s="396"/>
      <c r="SVY888" s="396"/>
      <c r="SVZ888" s="396"/>
      <c r="SWA888" s="396"/>
      <c r="SWB888" s="396"/>
      <c r="SWC888" s="396"/>
      <c r="SWD888" s="396"/>
      <c r="SWE888" s="396"/>
      <c r="SWF888" s="396"/>
      <c r="SWG888" s="396"/>
      <c r="SWH888" s="396"/>
      <c r="SWI888" s="396"/>
      <c r="SWJ888" s="396"/>
      <c r="SWK888" s="396"/>
      <c r="SWL888" s="396"/>
      <c r="SWM888" s="396"/>
      <c r="SWN888" s="396"/>
      <c r="SWO888" s="396"/>
      <c r="SWP888" s="396"/>
      <c r="SWQ888" s="396"/>
      <c r="SWR888" s="396"/>
      <c r="SWS888" s="396"/>
      <c r="SWT888" s="396"/>
      <c r="SWU888" s="396"/>
      <c r="SWV888" s="396"/>
      <c r="SWW888" s="396"/>
      <c r="SWX888" s="396"/>
      <c r="SWY888" s="396"/>
      <c r="SWZ888" s="396"/>
      <c r="SXA888" s="396"/>
      <c r="SXB888" s="396"/>
      <c r="SXC888" s="396"/>
      <c r="SXD888" s="396"/>
      <c r="SXE888" s="396"/>
      <c r="SXF888" s="396"/>
      <c r="SXG888" s="396"/>
      <c r="SXH888" s="396"/>
      <c r="SXI888" s="396"/>
      <c r="SXJ888" s="396"/>
      <c r="SXK888" s="396"/>
      <c r="SXL888" s="396"/>
      <c r="SXM888" s="396"/>
      <c r="SXN888" s="396"/>
      <c r="SXO888" s="396"/>
      <c r="SXP888" s="396"/>
      <c r="SXQ888" s="396"/>
      <c r="SXR888" s="396"/>
      <c r="SXS888" s="396"/>
      <c r="SXT888" s="396"/>
      <c r="SXU888" s="396"/>
      <c r="SXV888" s="396"/>
      <c r="SXW888" s="396"/>
      <c r="SXX888" s="396"/>
      <c r="SXY888" s="396"/>
      <c r="SXZ888" s="396"/>
      <c r="SYA888" s="396"/>
      <c r="SYB888" s="396"/>
      <c r="SYC888" s="396"/>
      <c r="SYD888" s="396"/>
      <c r="SYE888" s="396"/>
      <c r="SYF888" s="396"/>
      <c r="SYG888" s="396"/>
      <c r="SYH888" s="396"/>
      <c r="SYI888" s="396"/>
      <c r="SYJ888" s="396"/>
      <c r="SYK888" s="396"/>
      <c r="SYL888" s="396"/>
      <c r="SYM888" s="396"/>
      <c r="SYN888" s="396"/>
      <c r="SYO888" s="396"/>
      <c r="SYP888" s="396"/>
      <c r="SYQ888" s="396"/>
      <c r="SYR888" s="396"/>
      <c r="SYS888" s="396"/>
      <c r="SYT888" s="396"/>
      <c r="SYU888" s="396"/>
      <c r="SYV888" s="396"/>
      <c r="SYW888" s="396"/>
      <c r="SYX888" s="396"/>
      <c r="SYY888" s="396"/>
      <c r="SYZ888" s="396"/>
      <c r="SZA888" s="396"/>
      <c r="SZB888" s="396"/>
      <c r="SZC888" s="396"/>
      <c r="SZD888" s="396"/>
      <c r="SZE888" s="396"/>
      <c r="SZF888" s="396"/>
      <c r="SZG888" s="396"/>
      <c r="SZH888" s="396"/>
      <c r="SZI888" s="396"/>
      <c r="SZJ888" s="396"/>
      <c r="SZK888" s="396"/>
      <c r="SZL888" s="396"/>
      <c r="SZM888" s="396"/>
      <c r="SZN888" s="396"/>
      <c r="SZO888" s="396"/>
      <c r="SZP888" s="396"/>
      <c r="SZQ888" s="396"/>
      <c r="SZR888" s="396"/>
      <c r="SZS888" s="396"/>
      <c r="SZT888" s="396"/>
      <c r="SZU888" s="396"/>
      <c r="SZV888" s="396"/>
      <c r="SZW888" s="396"/>
      <c r="SZX888" s="396"/>
      <c r="SZY888" s="396"/>
      <c r="SZZ888" s="396"/>
      <c r="TAA888" s="396"/>
      <c r="TAB888" s="396"/>
      <c r="TAC888" s="396"/>
      <c r="TAD888" s="396"/>
      <c r="TAE888" s="396"/>
      <c r="TAF888" s="396"/>
      <c r="TAG888" s="396"/>
      <c r="TAH888" s="396"/>
      <c r="TAI888" s="396"/>
      <c r="TAJ888" s="396"/>
      <c r="TAK888" s="396"/>
      <c r="TAL888" s="396"/>
      <c r="TAM888" s="396"/>
      <c r="TAN888" s="396"/>
      <c r="TAO888" s="396"/>
      <c r="TAP888" s="396"/>
      <c r="TAQ888" s="396"/>
      <c r="TAR888" s="396"/>
      <c r="TAS888" s="396"/>
      <c r="TAT888" s="396"/>
      <c r="TAU888" s="396"/>
      <c r="TAV888" s="396"/>
      <c r="TAW888" s="396"/>
      <c r="TAX888" s="396"/>
      <c r="TAY888" s="396"/>
      <c r="TAZ888" s="396"/>
      <c r="TBA888" s="396"/>
      <c r="TBB888" s="396"/>
      <c r="TBC888" s="396"/>
      <c r="TBD888" s="396"/>
      <c r="TBE888" s="396"/>
      <c r="TBF888" s="396"/>
      <c r="TBG888" s="396"/>
      <c r="TBH888" s="396"/>
      <c r="TBI888" s="396"/>
      <c r="TBJ888" s="396"/>
      <c r="TBK888" s="396"/>
      <c r="TBL888" s="396"/>
      <c r="TBM888" s="396"/>
      <c r="TBN888" s="396"/>
      <c r="TBO888" s="396"/>
      <c r="TBP888" s="396"/>
      <c r="TBQ888" s="396"/>
      <c r="TBR888" s="396"/>
      <c r="TBS888" s="396"/>
      <c r="TBT888" s="396"/>
      <c r="TBU888" s="396"/>
      <c r="TBV888" s="396"/>
      <c r="TBW888" s="396"/>
      <c r="TBX888" s="396"/>
      <c r="TBY888" s="396"/>
      <c r="TBZ888" s="396"/>
      <c r="TCA888" s="396"/>
      <c r="TCB888" s="396"/>
      <c r="TCC888" s="396"/>
      <c r="TCD888" s="396"/>
      <c r="TCE888" s="396"/>
      <c r="TCF888" s="396"/>
      <c r="TCG888" s="396"/>
      <c r="TCH888" s="396"/>
      <c r="TCI888" s="396"/>
      <c r="TCJ888" s="396"/>
      <c r="TCK888" s="396"/>
      <c r="TCL888" s="396"/>
      <c r="TCM888" s="396"/>
      <c r="TCN888" s="396"/>
      <c r="TCO888" s="396"/>
      <c r="TCP888" s="396"/>
      <c r="TCQ888" s="396"/>
      <c r="TCR888" s="396"/>
      <c r="TCS888" s="396"/>
      <c r="TCT888" s="396"/>
      <c r="TCU888" s="396"/>
      <c r="TCV888" s="396"/>
      <c r="TCW888" s="396"/>
      <c r="TCX888" s="396"/>
      <c r="TCY888" s="396"/>
      <c r="TCZ888" s="396"/>
      <c r="TDA888" s="396"/>
      <c r="TDB888" s="396"/>
      <c r="TDC888" s="396"/>
      <c r="TDD888" s="396"/>
      <c r="TDE888" s="396"/>
      <c r="TDF888" s="396"/>
      <c r="TDG888" s="396"/>
      <c r="TDH888" s="396"/>
      <c r="TDI888" s="396"/>
      <c r="TDJ888" s="396"/>
      <c r="TDK888" s="396"/>
      <c r="TDL888" s="396"/>
      <c r="TDM888" s="396"/>
      <c r="TDN888" s="396"/>
      <c r="TDO888" s="396"/>
      <c r="TDP888" s="396"/>
      <c r="TDQ888" s="396"/>
      <c r="TDR888" s="396"/>
      <c r="TDS888" s="396"/>
      <c r="TDT888" s="396"/>
      <c r="TDU888" s="396"/>
      <c r="TDV888" s="396"/>
      <c r="TDW888" s="396"/>
      <c r="TDX888" s="396"/>
      <c r="TDY888" s="396"/>
      <c r="TDZ888" s="396"/>
      <c r="TEA888" s="396"/>
      <c r="TEB888" s="396"/>
      <c r="TEC888" s="396"/>
      <c r="TED888" s="396"/>
      <c r="TEE888" s="396"/>
      <c r="TEF888" s="396"/>
      <c r="TEG888" s="396"/>
      <c r="TEH888" s="396"/>
      <c r="TEI888" s="396"/>
      <c r="TEJ888" s="396"/>
      <c r="TEK888" s="396"/>
      <c r="TEL888" s="396"/>
      <c r="TEM888" s="396"/>
      <c r="TEN888" s="396"/>
      <c r="TEO888" s="396"/>
      <c r="TEP888" s="396"/>
      <c r="TEQ888" s="396"/>
      <c r="TER888" s="396"/>
      <c r="TES888" s="396"/>
      <c r="TET888" s="396"/>
      <c r="TEU888" s="396"/>
      <c r="TEV888" s="396"/>
      <c r="TEW888" s="396"/>
      <c r="TEX888" s="396"/>
      <c r="TEY888" s="396"/>
      <c r="TEZ888" s="396"/>
      <c r="TFA888" s="396"/>
      <c r="TFB888" s="396"/>
      <c r="TFC888" s="396"/>
      <c r="TFD888" s="396"/>
      <c r="TFE888" s="396"/>
      <c r="TFF888" s="396"/>
      <c r="TFG888" s="396"/>
      <c r="TFH888" s="396"/>
      <c r="TFI888" s="396"/>
      <c r="TFJ888" s="396"/>
      <c r="TFK888" s="396"/>
      <c r="TFL888" s="396"/>
      <c r="TFM888" s="396"/>
      <c r="TFN888" s="396"/>
      <c r="TFO888" s="396"/>
      <c r="TFP888" s="396"/>
      <c r="TFQ888" s="396"/>
      <c r="TFR888" s="396"/>
      <c r="TFS888" s="396"/>
      <c r="TFT888" s="396"/>
      <c r="TFU888" s="396"/>
      <c r="TFV888" s="396"/>
      <c r="TFW888" s="396"/>
      <c r="TFX888" s="396"/>
      <c r="TFY888" s="396"/>
      <c r="TFZ888" s="396"/>
      <c r="TGA888" s="396"/>
      <c r="TGB888" s="396"/>
      <c r="TGC888" s="396"/>
      <c r="TGD888" s="396"/>
      <c r="TGE888" s="396"/>
      <c r="TGF888" s="396"/>
      <c r="TGG888" s="396"/>
      <c r="TGH888" s="396"/>
      <c r="TGI888" s="396"/>
      <c r="TGJ888" s="396"/>
      <c r="TGK888" s="396"/>
      <c r="TGL888" s="396"/>
      <c r="TGM888" s="396"/>
      <c r="TGN888" s="396"/>
      <c r="TGO888" s="396"/>
      <c r="TGP888" s="396"/>
      <c r="TGQ888" s="396"/>
      <c r="TGR888" s="396"/>
      <c r="TGS888" s="396"/>
      <c r="TGT888" s="396"/>
      <c r="TGU888" s="396"/>
      <c r="TGV888" s="396"/>
      <c r="TGW888" s="396"/>
      <c r="TGX888" s="396"/>
      <c r="TGY888" s="396"/>
      <c r="TGZ888" s="396"/>
      <c r="THA888" s="396"/>
      <c r="THB888" s="396"/>
      <c r="THC888" s="396"/>
      <c r="THD888" s="396"/>
      <c r="THE888" s="396"/>
      <c r="THF888" s="396"/>
      <c r="THG888" s="396"/>
      <c r="THH888" s="396"/>
      <c r="THI888" s="396"/>
      <c r="THJ888" s="396"/>
      <c r="THK888" s="396"/>
      <c r="THL888" s="396"/>
      <c r="THM888" s="396"/>
      <c r="THN888" s="396"/>
      <c r="THO888" s="396"/>
      <c r="THP888" s="396"/>
      <c r="THQ888" s="396"/>
      <c r="THR888" s="396"/>
      <c r="THS888" s="396"/>
      <c r="THT888" s="396"/>
      <c r="THU888" s="396"/>
      <c r="THV888" s="396"/>
      <c r="THW888" s="396"/>
      <c r="THX888" s="396"/>
      <c r="THY888" s="396"/>
      <c r="THZ888" s="396"/>
      <c r="TIA888" s="396"/>
      <c r="TIB888" s="396"/>
      <c r="TIC888" s="396"/>
      <c r="TID888" s="396"/>
      <c r="TIE888" s="396"/>
      <c r="TIF888" s="396"/>
      <c r="TIG888" s="396"/>
      <c r="TIH888" s="396"/>
      <c r="TII888" s="396"/>
      <c r="TIJ888" s="396"/>
      <c r="TIK888" s="396"/>
      <c r="TIL888" s="396"/>
      <c r="TIM888" s="396"/>
      <c r="TIN888" s="396"/>
      <c r="TIO888" s="396"/>
      <c r="TIP888" s="396"/>
      <c r="TIQ888" s="396"/>
      <c r="TIR888" s="396"/>
      <c r="TIS888" s="396"/>
      <c r="TIT888" s="396"/>
      <c r="TIU888" s="396"/>
      <c r="TIV888" s="396"/>
      <c r="TIW888" s="396"/>
      <c r="TIX888" s="396"/>
      <c r="TIY888" s="396"/>
      <c r="TIZ888" s="396"/>
      <c r="TJA888" s="396"/>
      <c r="TJB888" s="396"/>
      <c r="TJC888" s="396"/>
      <c r="TJD888" s="396"/>
      <c r="TJE888" s="396"/>
      <c r="TJF888" s="396"/>
      <c r="TJG888" s="396"/>
      <c r="TJH888" s="396"/>
      <c r="TJI888" s="396"/>
      <c r="TJJ888" s="396"/>
      <c r="TJK888" s="396"/>
      <c r="TJL888" s="396"/>
      <c r="TJM888" s="396"/>
      <c r="TJN888" s="396"/>
      <c r="TJO888" s="396"/>
      <c r="TJP888" s="396"/>
      <c r="TJQ888" s="396"/>
      <c r="TJR888" s="396"/>
      <c r="TJS888" s="396"/>
      <c r="TJT888" s="396"/>
      <c r="TJU888" s="396"/>
      <c r="TJV888" s="396"/>
      <c r="TJW888" s="396"/>
      <c r="TJX888" s="396"/>
      <c r="TJY888" s="396"/>
      <c r="TJZ888" s="396"/>
      <c r="TKA888" s="396"/>
      <c r="TKB888" s="396"/>
      <c r="TKC888" s="396"/>
      <c r="TKD888" s="396"/>
      <c r="TKE888" s="396"/>
      <c r="TKF888" s="396"/>
      <c r="TKG888" s="396"/>
      <c r="TKH888" s="396"/>
      <c r="TKI888" s="396"/>
      <c r="TKJ888" s="396"/>
      <c r="TKK888" s="396"/>
      <c r="TKL888" s="396"/>
      <c r="TKM888" s="396"/>
      <c r="TKN888" s="396"/>
      <c r="TKO888" s="396"/>
      <c r="TKP888" s="396"/>
      <c r="TKQ888" s="396"/>
      <c r="TKR888" s="396"/>
      <c r="TKS888" s="396"/>
      <c r="TKT888" s="396"/>
      <c r="TKU888" s="396"/>
      <c r="TKV888" s="396"/>
      <c r="TKW888" s="396"/>
      <c r="TKX888" s="396"/>
      <c r="TKY888" s="396"/>
      <c r="TKZ888" s="396"/>
      <c r="TLA888" s="396"/>
      <c r="TLB888" s="396"/>
      <c r="TLC888" s="396"/>
      <c r="TLD888" s="396"/>
      <c r="TLE888" s="396"/>
      <c r="TLF888" s="396"/>
      <c r="TLG888" s="396"/>
      <c r="TLH888" s="396"/>
      <c r="TLI888" s="396"/>
      <c r="TLJ888" s="396"/>
      <c r="TLK888" s="396"/>
      <c r="TLL888" s="396"/>
      <c r="TLM888" s="396"/>
      <c r="TLN888" s="396"/>
      <c r="TLO888" s="396"/>
      <c r="TLP888" s="396"/>
      <c r="TLQ888" s="396"/>
      <c r="TLR888" s="396"/>
      <c r="TLS888" s="396"/>
      <c r="TLT888" s="396"/>
      <c r="TLU888" s="396"/>
      <c r="TLV888" s="396"/>
      <c r="TLW888" s="396"/>
      <c r="TLX888" s="396"/>
      <c r="TLY888" s="396"/>
      <c r="TLZ888" s="396"/>
      <c r="TMA888" s="396"/>
      <c r="TMB888" s="396"/>
      <c r="TMC888" s="396"/>
      <c r="TMD888" s="396"/>
      <c r="TME888" s="396"/>
      <c r="TMF888" s="396"/>
      <c r="TMG888" s="396"/>
      <c r="TMH888" s="396"/>
      <c r="TMI888" s="396"/>
      <c r="TMJ888" s="396"/>
      <c r="TMK888" s="396"/>
      <c r="TML888" s="396"/>
      <c r="TMM888" s="396"/>
      <c r="TMN888" s="396"/>
      <c r="TMO888" s="396"/>
      <c r="TMP888" s="396"/>
      <c r="TMQ888" s="396"/>
      <c r="TMR888" s="396"/>
      <c r="TMS888" s="396"/>
      <c r="TMT888" s="396"/>
      <c r="TMU888" s="396"/>
      <c r="TMV888" s="396"/>
      <c r="TMW888" s="396"/>
      <c r="TMX888" s="396"/>
      <c r="TMY888" s="396"/>
      <c r="TMZ888" s="396"/>
      <c r="TNA888" s="396"/>
      <c r="TNB888" s="396"/>
      <c r="TNC888" s="396"/>
      <c r="TND888" s="396"/>
      <c r="TNE888" s="396"/>
      <c r="TNF888" s="396"/>
      <c r="TNG888" s="396"/>
      <c r="TNH888" s="396"/>
      <c r="TNI888" s="396"/>
      <c r="TNJ888" s="396"/>
      <c r="TNK888" s="396"/>
      <c r="TNL888" s="396"/>
      <c r="TNM888" s="396"/>
      <c r="TNN888" s="396"/>
      <c r="TNO888" s="396"/>
      <c r="TNP888" s="396"/>
      <c r="TNQ888" s="396"/>
      <c r="TNR888" s="396"/>
      <c r="TNS888" s="396"/>
      <c r="TNT888" s="396"/>
      <c r="TNU888" s="396"/>
      <c r="TNV888" s="396"/>
      <c r="TNW888" s="396"/>
      <c r="TNX888" s="396"/>
      <c r="TNY888" s="396"/>
      <c r="TNZ888" s="396"/>
      <c r="TOA888" s="396"/>
      <c r="TOB888" s="396"/>
      <c r="TOC888" s="396"/>
      <c r="TOD888" s="396"/>
      <c r="TOE888" s="396"/>
      <c r="TOF888" s="396"/>
      <c r="TOG888" s="396"/>
      <c r="TOH888" s="396"/>
      <c r="TOI888" s="396"/>
      <c r="TOJ888" s="396"/>
      <c r="TOK888" s="396"/>
      <c r="TOL888" s="396"/>
      <c r="TOM888" s="396"/>
      <c r="TON888" s="396"/>
      <c r="TOO888" s="396"/>
      <c r="TOP888" s="396"/>
      <c r="TOQ888" s="396"/>
      <c r="TOR888" s="396"/>
      <c r="TOS888" s="396"/>
      <c r="TOT888" s="396"/>
      <c r="TOU888" s="396"/>
      <c r="TOV888" s="396"/>
      <c r="TOW888" s="396"/>
      <c r="TOX888" s="396"/>
      <c r="TOY888" s="396"/>
      <c r="TOZ888" s="396"/>
      <c r="TPA888" s="396"/>
      <c r="TPB888" s="396"/>
      <c r="TPC888" s="396"/>
      <c r="TPD888" s="396"/>
      <c r="TPE888" s="396"/>
      <c r="TPF888" s="396"/>
      <c r="TPG888" s="396"/>
      <c r="TPH888" s="396"/>
      <c r="TPI888" s="396"/>
      <c r="TPJ888" s="396"/>
      <c r="TPK888" s="396"/>
      <c r="TPL888" s="396"/>
      <c r="TPM888" s="396"/>
      <c r="TPN888" s="396"/>
      <c r="TPO888" s="396"/>
      <c r="TPP888" s="396"/>
      <c r="TPQ888" s="396"/>
      <c r="TPR888" s="396"/>
      <c r="TPS888" s="396"/>
      <c r="TPT888" s="396"/>
      <c r="TPU888" s="396"/>
      <c r="TPV888" s="396"/>
      <c r="TPW888" s="396"/>
      <c r="TPX888" s="396"/>
      <c r="TPY888" s="396"/>
      <c r="TPZ888" s="396"/>
      <c r="TQA888" s="396"/>
      <c r="TQB888" s="396"/>
      <c r="TQC888" s="396"/>
      <c r="TQD888" s="396"/>
      <c r="TQE888" s="396"/>
      <c r="TQF888" s="396"/>
      <c r="TQG888" s="396"/>
      <c r="TQH888" s="396"/>
      <c r="TQI888" s="396"/>
      <c r="TQJ888" s="396"/>
      <c r="TQK888" s="396"/>
      <c r="TQL888" s="396"/>
      <c r="TQM888" s="396"/>
      <c r="TQN888" s="396"/>
      <c r="TQO888" s="396"/>
      <c r="TQP888" s="396"/>
      <c r="TQQ888" s="396"/>
      <c r="TQR888" s="396"/>
      <c r="TQS888" s="396"/>
      <c r="TQT888" s="396"/>
      <c r="TQU888" s="396"/>
      <c r="TQV888" s="396"/>
      <c r="TQW888" s="396"/>
      <c r="TQX888" s="396"/>
      <c r="TQY888" s="396"/>
      <c r="TQZ888" s="396"/>
      <c r="TRA888" s="396"/>
      <c r="TRB888" s="396"/>
      <c r="TRC888" s="396"/>
      <c r="TRD888" s="396"/>
      <c r="TRE888" s="396"/>
      <c r="TRF888" s="396"/>
      <c r="TRG888" s="396"/>
      <c r="TRH888" s="396"/>
      <c r="TRI888" s="396"/>
      <c r="TRJ888" s="396"/>
      <c r="TRK888" s="396"/>
      <c r="TRL888" s="396"/>
      <c r="TRM888" s="396"/>
      <c r="TRN888" s="396"/>
      <c r="TRO888" s="396"/>
      <c r="TRP888" s="396"/>
      <c r="TRQ888" s="396"/>
      <c r="TRR888" s="396"/>
      <c r="TRS888" s="396"/>
      <c r="TRT888" s="396"/>
      <c r="TRU888" s="396"/>
      <c r="TRV888" s="396"/>
      <c r="TRW888" s="396"/>
      <c r="TRX888" s="396"/>
      <c r="TRY888" s="396"/>
      <c r="TRZ888" s="396"/>
      <c r="TSA888" s="396"/>
      <c r="TSB888" s="396"/>
      <c r="TSC888" s="396"/>
      <c r="TSD888" s="396"/>
      <c r="TSE888" s="396"/>
      <c r="TSF888" s="396"/>
      <c r="TSG888" s="396"/>
      <c r="TSH888" s="396"/>
      <c r="TSI888" s="396"/>
      <c r="TSJ888" s="396"/>
      <c r="TSK888" s="396"/>
      <c r="TSL888" s="396"/>
      <c r="TSM888" s="396"/>
      <c r="TSN888" s="396"/>
      <c r="TSO888" s="396"/>
      <c r="TSP888" s="396"/>
      <c r="TSQ888" s="396"/>
      <c r="TSR888" s="396"/>
      <c r="TSS888" s="396"/>
      <c r="TST888" s="396"/>
      <c r="TSU888" s="396"/>
      <c r="TSV888" s="396"/>
      <c r="TSW888" s="396"/>
      <c r="TSX888" s="396"/>
      <c r="TSY888" s="396"/>
      <c r="TSZ888" s="396"/>
      <c r="TTA888" s="396"/>
      <c r="TTB888" s="396"/>
      <c r="TTC888" s="396"/>
      <c r="TTD888" s="396"/>
      <c r="TTE888" s="396"/>
      <c r="TTF888" s="396"/>
      <c r="TTG888" s="396"/>
      <c r="TTH888" s="396"/>
      <c r="TTI888" s="396"/>
      <c r="TTJ888" s="396"/>
      <c r="TTK888" s="396"/>
      <c r="TTL888" s="396"/>
      <c r="TTM888" s="396"/>
      <c r="TTN888" s="396"/>
      <c r="TTO888" s="396"/>
      <c r="TTP888" s="396"/>
      <c r="TTQ888" s="396"/>
      <c r="TTR888" s="396"/>
      <c r="TTS888" s="396"/>
      <c r="TTT888" s="396"/>
      <c r="TTU888" s="396"/>
      <c r="TTV888" s="396"/>
      <c r="TTW888" s="396"/>
      <c r="TTX888" s="396"/>
      <c r="TTY888" s="396"/>
      <c r="TTZ888" s="396"/>
      <c r="TUA888" s="396"/>
      <c r="TUB888" s="396"/>
      <c r="TUC888" s="396"/>
      <c r="TUD888" s="396"/>
      <c r="TUE888" s="396"/>
      <c r="TUF888" s="396"/>
      <c r="TUG888" s="396"/>
      <c r="TUH888" s="396"/>
      <c r="TUI888" s="396"/>
      <c r="TUJ888" s="396"/>
      <c r="TUK888" s="396"/>
      <c r="TUL888" s="396"/>
      <c r="TUM888" s="396"/>
      <c r="TUN888" s="396"/>
      <c r="TUO888" s="396"/>
      <c r="TUP888" s="396"/>
      <c r="TUQ888" s="396"/>
      <c r="TUR888" s="396"/>
      <c r="TUS888" s="396"/>
      <c r="TUT888" s="396"/>
      <c r="TUU888" s="396"/>
      <c r="TUV888" s="396"/>
      <c r="TUW888" s="396"/>
      <c r="TUX888" s="396"/>
      <c r="TUY888" s="396"/>
      <c r="TUZ888" s="396"/>
      <c r="TVA888" s="396"/>
      <c r="TVB888" s="396"/>
      <c r="TVC888" s="396"/>
      <c r="TVD888" s="396"/>
      <c r="TVE888" s="396"/>
      <c r="TVF888" s="396"/>
      <c r="TVG888" s="396"/>
      <c r="TVH888" s="396"/>
      <c r="TVI888" s="396"/>
      <c r="TVJ888" s="396"/>
      <c r="TVK888" s="396"/>
      <c r="TVL888" s="396"/>
      <c r="TVM888" s="396"/>
      <c r="TVN888" s="396"/>
      <c r="TVO888" s="396"/>
      <c r="TVP888" s="396"/>
      <c r="TVQ888" s="396"/>
      <c r="TVR888" s="396"/>
      <c r="TVS888" s="396"/>
      <c r="TVT888" s="396"/>
      <c r="TVU888" s="396"/>
      <c r="TVV888" s="396"/>
      <c r="TVW888" s="396"/>
      <c r="TVX888" s="396"/>
      <c r="TVY888" s="396"/>
      <c r="TVZ888" s="396"/>
      <c r="TWA888" s="396"/>
      <c r="TWB888" s="396"/>
      <c r="TWC888" s="396"/>
      <c r="TWD888" s="396"/>
      <c r="TWE888" s="396"/>
      <c r="TWF888" s="396"/>
      <c r="TWG888" s="396"/>
      <c r="TWH888" s="396"/>
      <c r="TWI888" s="396"/>
      <c r="TWJ888" s="396"/>
      <c r="TWK888" s="396"/>
      <c r="TWL888" s="396"/>
      <c r="TWM888" s="396"/>
      <c r="TWN888" s="396"/>
      <c r="TWO888" s="396"/>
      <c r="TWP888" s="396"/>
      <c r="TWQ888" s="396"/>
      <c r="TWR888" s="396"/>
      <c r="TWS888" s="396"/>
      <c r="TWT888" s="396"/>
      <c r="TWU888" s="396"/>
      <c r="TWV888" s="396"/>
      <c r="TWW888" s="396"/>
      <c r="TWX888" s="396"/>
      <c r="TWY888" s="396"/>
      <c r="TWZ888" s="396"/>
      <c r="TXA888" s="396"/>
      <c r="TXB888" s="396"/>
      <c r="TXC888" s="396"/>
      <c r="TXD888" s="396"/>
      <c r="TXE888" s="396"/>
      <c r="TXF888" s="396"/>
      <c r="TXG888" s="396"/>
      <c r="TXH888" s="396"/>
      <c r="TXI888" s="396"/>
      <c r="TXJ888" s="396"/>
      <c r="TXK888" s="396"/>
      <c r="TXL888" s="396"/>
      <c r="TXM888" s="396"/>
      <c r="TXN888" s="396"/>
      <c r="TXO888" s="396"/>
      <c r="TXP888" s="396"/>
      <c r="TXQ888" s="396"/>
      <c r="TXR888" s="396"/>
      <c r="TXS888" s="396"/>
      <c r="TXT888" s="396"/>
      <c r="TXU888" s="396"/>
      <c r="TXV888" s="396"/>
      <c r="TXW888" s="396"/>
      <c r="TXX888" s="396"/>
      <c r="TXY888" s="396"/>
      <c r="TXZ888" s="396"/>
      <c r="TYA888" s="396"/>
      <c r="TYB888" s="396"/>
      <c r="TYC888" s="396"/>
      <c r="TYD888" s="396"/>
      <c r="TYE888" s="396"/>
      <c r="TYF888" s="396"/>
      <c r="TYG888" s="396"/>
      <c r="TYH888" s="396"/>
      <c r="TYI888" s="396"/>
      <c r="TYJ888" s="396"/>
      <c r="TYK888" s="396"/>
      <c r="TYL888" s="396"/>
      <c r="TYM888" s="396"/>
      <c r="TYN888" s="396"/>
      <c r="TYO888" s="396"/>
      <c r="TYP888" s="396"/>
      <c r="TYQ888" s="396"/>
      <c r="TYR888" s="396"/>
      <c r="TYS888" s="396"/>
      <c r="TYT888" s="396"/>
      <c r="TYU888" s="396"/>
      <c r="TYV888" s="396"/>
      <c r="TYW888" s="396"/>
      <c r="TYX888" s="396"/>
      <c r="TYY888" s="396"/>
      <c r="TYZ888" s="396"/>
      <c r="TZA888" s="396"/>
      <c r="TZB888" s="396"/>
      <c r="TZC888" s="396"/>
      <c r="TZD888" s="396"/>
      <c r="TZE888" s="396"/>
      <c r="TZF888" s="396"/>
      <c r="TZG888" s="396"/>
      <c r="TZH888" s="396"/>
      <c r="TZI888" s="396"/>
      <c r="TZJ888" s="396"/>
      <c r="TZK888" s="396"/>
      <c r="TZL888" s="396"/>
      <c r="TZM888" s="396"/>
      <c r="TZN888" s="396"/>
      <c r="TZO888" s="396"/>
      <c r="TZP888" s="396"/>
      <c r="TZQ888" s="396"/>
      <c r="TZR888" s="396"/>
      <c r="TZS888" s="396"/>
      <c r="TZT888" s="396"/>
      <c r="TZU888" s="396"/>
      <c r="TZV888" s="396"/>
      <c r="TZW888" s="396"/>
      <c r="TZX888" s="396"/>
      <c r="TZY888" s="396"/>
      <c r="TZZ888" s="396"/>
      <c r="UAA888" s="396"/>
      <c r="UAB888" s="396"/>
      <c r="UAC888" s="396"/>
      <c r="UAD888" s="396"/>
      <c r="UAE888" s="396"/>
      <c r="UAF888" s="396"/>
      <c r="UAG888" s="396"/>
      <c r="UAH888" s="396"/>
      <c r="UAI888" s="396"/>
      <c r="UAJ888" s="396"/>
      <c r="UAK888" s="396"/>
      <c r="UAL888" s="396"/>
      <c r="UAM888" s="396"/>
      <c r="UAN888" s="396"/>
      <c r="UAO888" s="396"/>
      <c r="UAP888" s="396"/>
      <c r="UAQ888" s="396"/>
      <c r="UAR888" s="396"/>
      <c r="UAS888" s="396"/>
      <c r="UAT888" s="396"/>
      <c r="UAU888" s="396"/>
      <c r="UAV888" s="396"/>
      <c r="UAW888" s="396"/>
      <c r="UAX888" s="396"/>
      <c r="UAY888" s="396"/>
      <c r="UAZ888" s="396"/>
      <c r="UBA888" s="396"/>
      <c r="UBB888" s="396"/>
      <c r="UBC888" s="396"/>
      <c r="UBD888" s="396"/>
      <c r="UBE888" s="396"/>
      <c r="UBF888" s="396"/>
      <c r="UBG888" s="396"/>
      <c r="UBH888" s="396"/>
      <c r="UBI888" s="396"/>
      <c r="UBJ888" s="396"/>
      <c r="UBK888" s="396"/>
      <c r="UBL888" s="396"/>
      <c r="UBM888" s="396"/>
      <c r="UBN888" s="396"/>
      <c r="UBO888" s="396"/>
      <c r="UBP888" s="396"/>
      <c r="UBQ888" s="396"/>
      <c r="UBR888" s="396"/>
      <c r="UBS888" s="396"/>
      <c r="UBT888" s="396"/>
      <c r="UBU888" s="396"/>
      <c r="UBV888" s="396"/>
      <c r="UBW888" s="396"/>
      <c r="UBX888" s="396"/>
      <c r="UBY888" s="396"/>
      <c r="UBZ888" s="396"/>
      <c r="UCA888" s="396"/>
      <c r="UCB888" s="396"/>
      <c r="UCC888" s="396"/>
      <c r="UCD888" s="396"/>
      <c r="UCE888" s="396"/>
      <c r="UCF888" s="396"/>
      <c r="UCG888" s="396"/>
      <c r="UCH888" s="396"/>
      <c r="UCI888" s="396"/>
      <c r="UCJ888" s="396"/>
      <c r="UCK888" s="396"/>
      <c r="UCL888" s="396"/>
      <c r="UCM888" s="396"/>
      <c r="UCN888" s="396"/>
      <c r="UCO888" s="396"/>
      <c r="UCP888" s="396"/>
      <c r="UCQ888" s="396"/>
      <c r="UCR888" s="396"/>
      <c r="UCS888" s="396"/>
      <c r="UCT888" s="396"/>
      <c r="UCU888" s="396"/>
      <c r="UCV888" s="396"/>
      <c r="UCW888" s="396"/>
      <c r="UCX888" s="396"/>
      <c r="UCY888" s="396"/>
      <c r="UCZ888" s="396"/>
      <c r="UDA888" s="396"/>
      <c r="UDB888" s="396"/>
      <c r="UDC888" s="396"/>
      <c r="UDD888" s="396"/>
      <c r="UDE888" s="396"/>
      <c r="UDF888" s="396"/>
      <c r="UDG888" s="396"/>
      <c r="UDH888" s="396"/>
      <c r="UDI888" s="396"/>
      <c r="UDJ888" s="396"/>
      <c r="UDK888" s="396"/>
      <c r="UDL888" s="396"/>
      <c r="UDM888" s="396"/>
      <c r="UDN888" s="396"/>
      <c r="UDO888" s="396"/>
      <c r="UDP888" s="396"/>
      <c r="UDQ888" s="396"/>
      <c r="UDR888" s="396"/>
      <c r="UDS888" s="396"/>
      <c r="UDT888" s="396"/>
      <c r="UDU888" s="396"/>
      <c r="UDV888" s="396"/>
      <c r="UDW888" s="396"/>
      <c r="UDX888" s="396"/>
      <c r="UDY888" s="396"/>
      <c r="UDZ888" s="396"/>
      <c r="UEA888" s="396"/>
      <c r="UEB888" s="396"/>
      <c r="UEC888" s="396"/>
      <c r="UED888" s="396"/>
      <c r="UEE888" s="396"/>
      <c r="UEF888" s="396"/>
      <c r="UEG888" s="396"/>
      <c r="UEH888" s="396"/>
      <c r="UEI888" s="396"/>
      <c r="UEJ888" s="396"/>
      <c r="UEK888" s="396"/>
      <c r="UEL888" s="396"/>
      <c r="UEM888" s="396"/>
      <c r="UEN888" s="396"/>
      <c r="UEO888" s="396"/>
      <c r="UEP888" s="396"/>
      <c r="UEQ888" s="396"/>
      <c r="UER888" s="396"/>
      <c r="UES888" s="396"/>
      <c r="UET888" s="396"/>
      <c r="UEU888" s="396"/>
      <c r="UEV888" s="396"/>
      <c r="UEW888" s="396"/>
      <c r="UEX888" s="396"/>
      <c r="UEY888" s="396"/>
      <c r="UEZ888" s="396"/>
      <c r="UFA888" s="396"/>
      <c r="UFB888" s="396"/>
      <c r="UFC888" s="396"/>
      <c r="UFD888" s="396"/>
      <c r="UFE888" s="396"/>
      <c r="UFF888" s="396"/>
      <c r="UFG888" s="396"/>
      <c r="UFH888" s="396"/>
      <c r="UFI888" s="396"/>
      <c r="UFJ888" s="396"/>
      <c r="UFK888" s="396"/>
      <c r="UFL888" s="396"/>
      <c r="UFM888" s="396"/>
      <c r="UFN888" s="396"/>
      <c r="UFO888" s="396"/>
      <c r="UFP888" s="396"/>
      <c r="UFQ888" s="396"/>
      <c r="UFR888" s="396"/>
      <c r="UFS888" s="396"/>
      <c r="UFT888" s="396"/>
      <c r="UFU888" s="396"/>
      <c r="UFV888" s="396"/>
      <c r="UFW888" s="396"/>
      <c r="UFX888" s="396"/>
      <c r="UFY888" s="396"/>
      <c r="UFZ888" s="396"/>
      <c r="UGA888" s="396"/>
      <c r="UGB888" s="396"/>
      <c r="UGC888" s="396"/>
      <c r="UGD888" s="396"/>
      <c r="UGE888" s="396"/>
      <c r="UGF888" s="396"/>
      <c r="UGG888" s="396"/>
      <c r="UGH888" s="396"/>
      <c r="UGI888" s="396"/>
      <c r="UGJ888" s="396"/>
      <c r="UGK888" s="396"/>
      <c r="UGL888" s="396"/>
      <c r="UGM888" s="396"/>
      <c r="UGN888" s="396"/>
      <c r="UGO888" s="396"/>
      <c r="UGP888" s="396"/>
      <c r="UGQ888" s="396"/>
      <c r="UGR888" s="396"/>
      <c r="UGS888" s="396"/>
      <c r="UGT888" s="396"/>
      <c r="UGU888" s="396"/>
      <c r="UGV888" s="396"/>
      <c r="UGW888" s="396"/>
      <c r="UGX888" s="396"/>
      <c r="UGY888" s="396"/>
      <c r="UGZ888" s="396"/>
      <c r="UHA888" s="396"/>
      <c r="UHB888" s="396"/>
      <c r="UHC888" s="396"/>
      <c r="UHD888" s="396"/>
      <c r="UHE888" s="396"/>
      <c r="UHF888" s="396"/>
      <c r="UHG888" s="396"/>
      <c r="UHH888" s="396"/>
      <c r="UHI888" s="396"/>
      <c r="UHJ888" s="396"/>
      <c r="UHK888" s="396"/>
      <c r="UHL888" s="396"/>
      <c r="UHM888" s="396"/>
      <c r="UHN888" s="396"/>
      <c r="UHO888" s="396"/>
      <c r="UHP888" s="396"/>
      <c r="UHQ888" s="396"/>
      <c r="UHR888" s="396"/>
      <c r="UHS888" s="396"/>
      <c r="UHT888" s="396"/>
      <c r="UHU888" s="396"/>
      <c r="UHV888" s="396"/>
      <c r="UHW888" s="396"/>
      <c r="UHX888" s="396"/>
      <c r="UHY888" s="396"/>
      <c r="UHZ888" s="396"/>
      <c r="UIA888" s="396"/>
      <c r="UIB888" s="396"/>
      <c r="UIC888" s="396"/>
      <c r="UID888" s="396"/>
      <c r="UIE888" s="396"/>
      <c r="UIF888" s="396"/>
      <c r="UIG888" s="396"/>
      <c r="UIH888" s="396"/>
      <c r="UII888" s="396"/>
      <c r="UIJ888" s="396"/>
      <c r="UIK888" s="396"/>
      <c r="UIL888" s="396"/>
      <c r="UIM888" s="396"/>
      <c r="UIN888" s="396"/>
      <c r="UIO888" s="396"/>
      <c r="UIP888" s="396"/>
      <c r="UIQ888" s="396"/>
      <c r="UIR888" s="396"/>
      <c r="UIS888" s="396"/>
      <c r="UIT888" s="396"/>
      <c r="UIU888" s="396"/>
      <c r="UIV888" s="396"/>
      <c r="UIW888" s="396"/>
      <c r="UIX888" s="396"/>
      <c r="UIY888" s="396"/>
      <c r="UIZ888" s="396"/>
      <c r="UJA888" s="396"/>
      <c r="UJB888" s="396"/>
      <c r="UJC888" s="396"/>
      <c r="UJD888" s="396"/>
      <c r="UJE888" s="396"/>
      <c r="UJF888" s="396"/>
      <c r="UJG888" s="396"/>
      <c r="UJH888" s="396"/>
      <c r="UJI888" s="396"/>
      <c r="UJJ888" s="396"/>
      <c r="UJK888" s="396"/>
      <c r="UJL888" s="396"/>
      <c r="UJM888" s="396"/>
      <c r="UJN888" s="396"/>
      <c r="UJO888" s="396"/>
      <c r="UJP888" s="396"/>
      <c r="UJQ888" s="396"/>
      <c r="UJR888" s="396"/>
      <c r="UJS888" s="396"/>
      <c r="UJT888" s="396"/>
      <c r="UJU888" s="396"/>
      <c r="UJV888" s="396"/>
      <c r="UJW888" s="396"/>
      <c r="UJX888" s="396"/>
      <c r="UJY888" s="396"/>
      <c r="UJZ888" s="396"/>
      <c r="UKA888" s="396"/>
      <c r="UKB888" s="396"/>
      <c r="UKC888" s="396"/>
      <c r="UKD888" s="396"/>
      <c r="UKE888" s="396"/>
      <c r="UKF888" s="396"/>
      <c r="UKG888" s="396"/>
      <c r="UKH888" s="396"/>
      <c r="UKI888" s="396"/>
      <c r="UKJ888" s="396"/>
      <c r="UKK888" s="396"/>
      <c r="UKL888" s="396"/>
      <c r="UKM888" s="396"/>
      <c r="UKN888" s="396"/>
      <c r="UKO888" s="396"/>
      <c r="UKP888" s="396"/>
      <c r="UKQ888" s="396"/>
      <c r="UKR888" s="396"/>
      <c r="UKS888" s="396"/>
      <c r="UKT888" s="396"/>
      <c r="UKU888" s="396"/>
      <c r="UKV888" s="396"/>
      <c r="UKW888" s="396"/>
      <c r="UKX888" s="396"/>
      <c r="UKY888" s="396"/>
      <c r="UKZ888" s="396"/>
      <c r="ULA888" s="396"/>
      <c r="ULB888" s="396"/>
      <c r="ULC888" s="396"/>
      <c r="ULD888" s="396"/>
      <c r="ULE888" s="396"/>
      <c r="ULF888" s="396"/>
      <c r="ULG888" s="396"/>
      <c r="ULH888" s="396"/>
      <c r="ULI888" s="396"/>
      <c r="ULJ888" s="396"/>
      <c r="ULK888" s="396"/>
      <c r="ULL888" s="396"/>
      <c r="ULM888" s="396"/>
      <c r="ULN888" s="396"/>
      <c r="ULO888" s="396"/>
      <c r="ULP888" s="396"/>
      <c r="ULQ888" s="396"/>
      <c r="ULR888" s="396"/>
      <c r="ULS888" s="396"/>
      <c r="ULT888" s="396"/>
      <c r="ULU888" s="396"/>
      <c r="ULV888" s="396"/>
      <c r="ULW888" s="396"/>
      <c r="ULX888" s="396"/>
      <c r="ULY888" s="396"/>
      <c r="ULZ888" s="396"/>
      <c r="UMA888" s="396"/>
      <c r="UMB888" s="396"/>
      <c r="UMC888" s="396"/>
      <c r="UMD888" s="396"/>
      <c r="UME888" s="396"/>
      <c r="UMF888" s="396"/>
      <c r="UMG888" s="396"/>
      <c r="UMH888" s="396"/>
      <c r="UMI888" s="396"/>
      <c r="UMJ888" s="396"/>
      <c r="UMK888" s="396"/>
      <c r="UML888" s="396"/>
      <c r="UMM888" s="396"/>
      <c r="UMN888" s="396"/>
      <c r="UMO888" s="396"/>
      <c r="UMP888" s="396"/>
      <c r="UMQ888" s="396"/>
      <c r="UMR888" s="396"/>
      <c r="UMS888" s="396"/>
      <c r="UMT888" s="396"/>
      <c r="UMU888" s="396"/>
      <c r="UMV888" s="396"/>
      <c r="UMW888" s="396"/>
      <c r="UMX888" s="396"/>
      <c r="UMY888" s="396"/>
      <c r="UMZ888" s="396"/>
      <c r="UNA888" s="396"/>
      <c r="UNB888" s="396"/>
      <c r="UNC888" s="396"/>
      <c r="UND888" s="396"/>
      <c r="UNE888" s="396"/>
      <c r="UNF888" s="396"/>
      <c r="UNG888" s="396"/>
      <c r="UNH888" s="396"/>
      <c r="UNI888" s="396"/>
      <c r="UNJ888" s="396"/>
      <c r="UNK888" s="396"/>
      <c r="UNL888" s="396"/>
      <c r="UNM888" s="396"/>
      <c r="UNN888" s="396"/>
      <c r="UNO888" s="396"/>
      <c r="UNP888" s="396"/>
      <c r="UNQ888" s="396"/>
      <c r="UNR888" s="396"/>
      <c r="UNS888" s="396"/>
      <c r="UNT888" s="396"/>
      <c r="UNU888" s="396"/>
      <c r="UNV888" s="396"/>
      <c r="UNW888" s="396"/>
      <c r="UNX888" s="396"/>
      <c r="UNY888" s="396"/>
      <c r="UNZ888" s="396"/>
      <c r="UOA888" s="396"/>
      <c r="UOB888" s="396"/>
      <c r="UOC888" s="396"/>
      <c r="UOD888" s="396"/>
      <c r="UOE888" s="396"/>
      <c r="UOF888" s="396"/>
      <c r="UOG888" s="396"/>
      <c r="UOH888" s="396"/>
      <c r="UOI888" s="396"/>
      <c r="UOJ888" s="396"/>
      <c r="UOK888" s="396"/>
      <c r="UOL888" s="396"/>
      <c r="UOM888" s="396"/>
      <c r="UON888" s="396"/>
      <c r="UOO888" s="396"/>
      <c r="UOP888" s="396"/>
      <c r="UOQ888" s="396"/>
      <c r="UOR888" s="396"/>
      <c r="UOS888" s="396"/>
      <c r="UOT888" s="396"/>
      <c r="UOU888" s="396"/>
      <c r="UOV888" s="396"/>
      <c r="UOW888" s="396"/>
      <c r="UOX888" s="396"/>
      <c r="UOY888" s="396"/>
      <c r="UOZ888" s="396"/>
      <c r="UPA888" s="396"/>
      <c r="UPB888" s="396"/>
      <c r="UPC888" s="396"/>
      <c r="UPD888" s="396"/>
      <c r="UPE888" s="396"/>
      <c r="UPF888" s="396"/>
      <c r="UPG888" s="396"/>
      <c r="UPH888" s="396"/>
      <c r="UPI888" s="396"/>
      <c r="UPJ888" s="396"/>
      <c r="UPK888" s="396"/>
      <c r="UPL888" s="396"/>
      <c r="UPM888" s="396"/>
      <c r="UPN888" s="396"/>
      <c r="UPO888" s="396"/>
      <c r="UPP888" s="396"/>
      <c r="UPQ888" s="396"/>
      <c r="UPR888" s="396"/>
      <c r="UPS888" s="396"/>
      <c r="UPT888" s="396"/>
      <c r="UPU888" s="396"/>
      <c r="UPV888" s="396"/>
      <c r="UPW888" s="396"/>
      <c r="UPX888" s="396"/>
      <c r="UPY888" s="396"/>
      <c r="UPZ888" s="396"/>
      <c r="UQA888" s="396"/>
      <c r="UQB888" s="396"/>
      <c r="UQC888" s="396"/>
      <c r="UQD888" s="396"/>
      <c r="UQE888" s="396"/>
      <c r="UQF888" s="396"/>
      <c r="UQG888" s="396"/>
      <c r="UQH888" s="396"/>
      <c r="UQI888" s="396"/>
      <c r="UQJ888" s="396"/>
      <c r="UQK888" s="396"/>
      <c r="UQL888" s="396"/>
      <c r="UQM888" s="396"/>
      <c r="UQN888" s="396"/>
      <c r="UQO888" s="396"/>
      <c r="UQP888" s="396"/>
      <c r="UQQ888" s="396"/>
      <c r="UQR888" s="396"/>
      <c r="UQS888" s="396"/>
      <c r="UQT888" s="396"/>
      <c r="UQU888" s="396"/>
      <c r="UQV888" s="396"/>
      <c r="UQW888" s="396"/>
      <c r="UQX888" s="396"/>
      <c r="UQY888" s="396"/>
      <c r="UQZ888" s="396"/>
      <c r="URA888" s="396"/>
      <c r="URB888" s="396"/>
      <c r="URC888" s="396"/>
      <c r="URD888" s="396"/>
      <c r="URE888" s="396"/>
      <c r="URF888" s="396"/>
      <c r="URG888" s="396"/>
      <c r="URH888" s="396"/>
      <c r="URI888" s="396"/>
      <c r="URJ888" s="396"/>
      <c r="URK888" s="396"/>
      <c r="URL888" s="396"/>
      <c r="URM888" s="396"/>
      <c r="URN888" s="396"/>
      <c r="URO888" s="396"/>
      <c r="URP888" s="396"/>
      <c r="URQ888" s="396"/>
      <c r="URR888" s="396"/>
      <c r="URS888" s="396"/>
      <c r="URT888" s="396"/>
      <c r="URU888" s="396"/>
      <c r="URV888" s="396"/>
      <c r="URW888" s="396"/>
      <c r="URX888" s="396"/>
      <c r="URY888" s="396"/>
      <c r="URZ888" s="396"/>
      <c r="USA888" s="396"/>
      <c r="USB888" s="396"/>
      <c r="USC888" s="396"/>
      <c r="USD888" s="396"/>
      <c r="USE888" s="396"/>
      <c r="USF888" s="396"/>
      <c r="USG888" s="396"/>
      <c r="USH888" s="396"/>
      <c r="USI888" s="396"/>
      <c r="USJ888" s="396"/>
      <c r="USK888" s="396"/>
      <c r="USL888" s="396"/>
      <c r="USM888" s="396"/>
      <c r="USN888" s="396"/>
      <c r="USO888" s="396"/>
      <c r="USP888" s="396"/>
      <c r="USQ888" s="396"/>
      <c r="USR888" s="396"/>
      <c r="USS888" s="396"/>
      <c r="UST888" s="396"/>
      <c r="USU888" s="396"/>
      <c r="USV888" s="396"/>
      <c r="USW888" s="396"/>
      <c r="USX888" s="396"/>
      <c r="USY888" s="396"/>
      <c r="USZ888" s="396"/>
      <c r="UTA888" s="396"/>
      <c r="UTB888" s="396"/>
      <c r="UTC888" s="396"/>
      <c r="UTD888" s="396"/>
      <c r="UTE888" s="396"/>
      <c r="UTF888" s="396"/>
      <c r="UTG888" s="396"/>
      <c r="UTH888" s="396"/>
      <c r="UTI888" s="396"/>
      <c r="UTJ888" s="396"/>
      <c r="UTK888" s="396"/>
      <c r="UTL888" s="396"/>
      <c r="UTM888" s="396"/>
      <c r="UTN888" s="396"/>
      <c r="UTO888" s="396"/>
      <c r="UTP888" s="396"/>
      <c r="UTQ888" s="396"/>
      <c r="UTR888" s="396"/>
      <c r="UTS888" s="396"/>
      <c r="UTT888" s="396"/>
      <c r="UTU888" s="396"/>
      <c r="UTV888" s="396"/>
      <c r="UTW888" s="396"/>
      <c r="UTX888" s="396"/>
      <c r="UTY888" s="396"/>
      <c r="UTZ888" s="396"/>
      <c r="UUA888" s="396"/>
      <c r="UUB888" s="396"/>
      <c r="UUC888" s="396"/>
      <c r="UUD888" s="396"/>
      <c r="UUE888" s="396"/>
      <c r="UUF888" s="396"/>
      <c r="UUG888" s="396"/>
      <c r="UUH888" s="396"/>
      <c r="UUI888" s="396"/>
      <c r="UUJ888" s="396"/>
      <c r="UUK888" s="396"/>
      <c r="UUL888" s="396"/>
      <c r="UUM888" s="396"/>
      <c r="UUN888" s="396"/>
      <c r="UUO888" s="396"/>
      <c r="UUP888" s="396"/>
      <c r="UUQ888" s="396"/>
      <c r="UUR888" s="396"/>
      <c r="UUS888" s="396"/>
      <c r="UUT888" s="396"/>
      <c r="UUU888" s="396"/>
      <c r="UUV888" s="396"/>
      <c r="UUW888" s="396"/>
      <c r="UUX888" s="396"/>
      <c r="UUY888" s="396"/>
      <c r="UUZ888" s="396"/>
      <c r="UVA888" s="396"/>
      <c r="UVB888" s="396"/>
      <c r="UVC888" s="396"/>
      <c r="UVD888" s="396"/>
      <c r="UVE888" s="396"/>
      <c r="UVF888" s="396"/>
      <c r="UVG888" s="396"/>
      <c r="UVH888" s="396"/>
      <c r="UVI888" s="396"/>
      <c r="UVJ888" s="396"/>
      <c r="UVK888" s="396"/>
      <c r="UVL888" s="396"/>
      <c r="UVM888" s="396"/>
      <c r="UVN888" s="396"/>
      <c r="UVO888" s="396"/>
      <c r="UVP888" s="396"/>
      <c r="UVQ888" s="396"/>
      <c r="UVR888" s="396"/>
      <c r="UVS888" s="396"/>
      <c r="UVT888" s="396"/>
      <c r="UVU888" s="396"/>
      <c r="UVV888" s="396"/>
      <c r="UVW888" s="396"/>
      <c r="UVX888" s="396"/>
      <c r="UVY888" s="396"/>
      <c r="UVZ888" s="396"/>
      <c r="UWA888" s="396"/>
      <c r="UWB888" s="396"/>
      <c r="UWC888" s="396"/>
      <c r="UWD888" s="396"/>
      <c r="UWE888" s="396"/>
      <c r="UWF888" s="396"/>
      <c r="UWG888" s="396"/>
      <c r="UWH888" s="396"/>
      <c r="UWI888" s="396"/>
      <c r="UWJ888" s="396"/>
      <c r="UWK888" s="396"/>
      <c r="UWL888" s="396"/>
      <c r="UWM888" s="396"/>
      <c r="UWN888" s="396"/>
      <c r="UWO888" s="396"/>
      <c r="UWP888" s="396"/>
      <c r="UWQ888" s="396"/>
      <c r="UWR888" s="396"/>
      <c r="UWS888" s="396"/>
      <c r="UWT888" s="396"/>
      <c r="UWU888" s="396"/>
      <c r="UWV888" s="396"/>
      <c r="UWW888" s="396"/>
      <c r="UWX888" s="396"/>
      <c r="UWY888" s="396"/>
      <c r="UWZ888" s="396"/>
      <c r="UXA888" s="396"/>
      <c r="UXB888" s="396"/>
      <c r="UXC888" s="396"/>
      <c r="UXD888" s="396"/>
      <c r="UXE888" s="396"/>
      <c r="UXF888" s="396"/>
      <c r="UXG888" s="396"/>
      <c r="UXH888" s="396"/>
      <c r="UXI888" s="396"/>
      <c r="UXJ888" s="396"/>
      <c r="UXK888" s="396"/>
      <c r="UXL888" s="396"/>
      <c r="UXM888" s="396"/>
      <c r="UXN888" s="396"/>
      <c r="UXO888" s="396"/>
      <c r="UXP888" s="396"/>
      <c r="UXQ888" s="396"/>
      <c r="UXR888" s="396"/>
      <c r="UXS888" s="396"/>
      <c r="UXT888" s="396"/>
      <c r="UXU888" s="396"/>
      <c r="UXV888" s="396"/>
      <c r="UXW888" s="396"/>
      <c r="UXX888" s="396"/>
      <c r="UXY888" s="396"/>
      <c r="UXZ888" s="396"/>
      <c r="UYA888" s="396"/>
      <c r="UYB888" s="396"/>
      <c r="UYC888" s="396"/>
      <c r="UYD888" s="396"/>
      <c r="UYE888" s="396"/>
      <c r="UYF888" s="396"/>
      <c r="UYG888" s="396"/>
      <c r="UYH888" s="396"/>
      <c r="UYI888" s="396"/>
      <c r="UYJ888" s="396"/>
      <c r="UYK888" s="396"/>
      <c r="UYL888" s="396"/>
      <c r="UYM888" s="396"/>
      <c r="UYN888" s="396"/>
      <c r="UYO888" s="396"/>
      <c r="UYP888" s="396"/>
      <c r="UYQ888" s="396"/>
      <c r="UYR888" s="396"/>
      <c r="UYS888" s="396"/>
      <c r="UYT888" s="396"/>
      <c r="UYU888" s="396"/>
      <c r="UYV888" s="396"/>
      <c r="UYW888" s="396"/>
      <c r="UYX888" s="396"/>
      <c r="UYY888" s="396"/>
      <c r="UYZ888" s="396"/>
      <c r="UZA888" s="396"/>
      <c r="UZB888" s="396"/>
      <c r="UZC888" s="396"/>
      <c r="UZD888" s="396"/>
      <c r="UZE888" s="396"/>
      <c r="UZF888" s="396"/>
      <c r="UZG888" s="396"/>
      <c r="UZH888" s="396"/>
      <c r="UZI888" s="396"/>
      <c r="UZJ888" s="396"/>
      <c r="UZK888" s="396"/>
      <c r="UZL888" s="396"/>
      <c r="UZM888" s="396"/>
      <c r="UZN888" s="396"/>
      <c r="UZO888" s="396"/>
      <c r="UZP888" s="396"/>
      <c r="UZQ888" s="396"/>
      <c r="UZR888" s="396"/>
      <c r="UZS888" s="396"/>
      <c r="UZT888" s="396"/>
      <c r="UZU888" s="396"/>
      <c r="UZV888" s="396"/>
      <c r="UZW888" s="396"/>
      <c r="UZX888" s="396"/>
      <c r="UZY888" s="396"/>
      <c r="UZZ888" s="396"/>
      <c r="VAA888" s="396"/>
      <c r="VAB888" s="396"/>
      <c r="VAC888" s="396"/>
      <c r="VAD888" s="396"/>
      <c r="VAE888" s="396"/>
      <c r="VAF888" s="396"/>
      <c r="VAG888" s="396"/>
      <c r="VAH888" s="396"/>
      <c r="VAI888" s="396"/>
      <c r="VAJ888" s="396"/>
      <c r="VAK888" s="396"/>
      <c r="VAL888" s="396"/>
      <c r="VAM888" s="396"/>
      <c r="VAN888" s="396"/>
      <c r="VAO888" s="396"/>
      <c r="VAP888" s="396"/>
      <c r="VAQ888" s="396"/>
      <c r="VAR888" s="396"/>
      <c r="VAS888" s="396"/>
      <c r="VAT888" s="396"/>
      <c r="VAU888" s="396"/>
      <c r="VAV888" s="396"/>
      <c r="VAW888" s="396"/>
      <c r="VAX888" s="396"/>
      <c r="VAY888" s="396"/>
      <c r="VAZ888" s="396"/>
      <c r="VBA888" s="396"/>
      <c r="VBB888" s="396"/>
      <c r="VBC888" s="396"/>
      <c r="VBD888" s="396"/>
      <c r="VBE888" s="396"/>
      <c r="VBF888" s="396"/>
      <c r="VBG888" s="396"/>
      <c r="VBH888" s="396"/>
      <c r="VBI888" s="396"/>
      <c r="VBJ888" s="396"/>
      <c r="VBK888" s="396"/>
      <c r="VBL888" s="396"/>
      <c r="VBM888" s="396"/>
      <c r="VBN888" s="396"/>
      <c r="VBO888" s="396"/>
      <c r="VBP888" s="396"/>
      <c r="VBQ888" s="396"/>
      <c r="VBR888" s="396"/>
      <c r="VBS888" s="396"/>
      <c r="VBT888" s="396"/>
      <c r="VBU888" s="396"/>
      <c r="VBV888" s="396"/>
      <c r="VBW888" s="396"/>
      <c r="VBX888" s="396"/>
      <c r="VBY888" s="396"/>
      <c r="VBZ888" s="396"/>
      <c r="VCA888" s="396"/>
      <c r="VCB888" s="396"/>
      <c r="VCC888" s="396"/>
      <c r="VCD888" s="396"/>
      <c r="VCE888" s="396"/>
      <c r="VCF888" s="396"/>
      <c r="VCG888" s="396"/>
      <c r="VCH888" s="396"/>
      <c r="VCI888" s="396"/>
      <c r="VCJ888" s="396"/>
      <c r="VCK888" s="396"/>
      <c r="VCL888" s="396"/>
      <c r="VCM888" s="396"/>
      <c r="VCN888" s="396"/>
      <c r="VCO888" s="396"/>
      <c r="VCP888" s="396"/>
      <c r="VCQ888" s="396"/>
      <c r="VCR888" s="396"/>
      <c r="VCS888" s="396"/>
      <c r="VCT888" s="396"/>
      <c r="VCU888" s="396"/>
      <c r="VCV888" s="396"/>
      <c r="VCW888" s="396"/>
      <c r="VCX888" s="396"/>
      <c r="VCY888" s="396"/>
      <c r="VCZ888" s="396"/>
      <c r="VDA888" s="396"/>
      <c r="VDB888" s="396"/>
      <c r="VDC888" s="396"/>
      <c r="VDD888" s="396"/>
      <c r="VDE888" s="396"/>
      <c r="VDF888" s="396"/>
      <c r="VDG888" s="396"/>
      <c r="VDH888" s="396"/>
      <c r="VDI888" s="396"/>
      <c r="VDJ888" s="396"/>
      <c r="VDK888" s="396"/>
      <c r="VDL888" s="396"/>
      <c r="VDM888" s="396"/>
      <c r="VDN888" s="396"/>
      <c r="VDO888" s="396"/>
      <c r="VDP888" s="396"/>
      <c r="VDQ888" s="396"/>
      <c r="VDR888" s="396"/>
      <c r="VDS888" s="396"/>
      <c r="VDT888" s="396"/>
      <c r="VDU888" s="396"/>
      <c r="VDV888" s="396"/>
      <c r="VDW888" s="396"/>
      <c r="VDX888" s="396"/>
      <c r="VDY888" s="396"/>
      <c r="VDZ888" s="396"/>
      <c r="VEA888" s="396"/>
      <c r="VEB888" s="396"/>
      <c r="VEC888" s="396"/>
      <c r="VED888" s="396"/>
      <c r="VEE888" s="396"/>
      <c r="VEF888" s="396"/>
      <c r="VEG888" s="396"/>
      <c r="VEH888" s="396"/>
      <c r="VEI888" s="396"/>
      <c r="VEJ888" s="396"/>
      <c r="VEK888" s="396"/>
      <c r="VEL888" s="396"/>
      <c r="VEM888" s="396"/>
      <c r="VEN888" s="396"/>
      <c r="VEO888" s="396"/>
      <c r="VEP888" s="396"/>
      <c r="VEQ888" s="396"/>
      <c r="VER888" s="396"/>
      <c r="VES888" s="396"/>
      <c r="VET888" s="396"/>
      <c r="VEU888" s="396"/>
      <c r="VEV888" s="396"/>
      <c r="VEW888" s="396"/>
      <c r="VEX888" s="396"/>
      <c r="VEY888" s="396"/>
      <c r="VEZ888" s="396"/>
      <c r="VFA888" s="396"/>
      <c r="VFB888" s="396"/>
      <c r="VFC888" s="396"/>
      <c r="VFD888" s="396"/>
      <c r="VFE888" s="396"/>
      <c r="VFF888" s="396"/>
      <c r="VFG888" s="396"/>
      <c r="VFH888" s="396"/>
      <c r="VFI888" s="396"/>
      <c r="VFJ888" s="396"/>
      <c r="VFK888" s="396"/>
      <c r="VFL888" s="396"/>
      <c r="VFM888" s="396"/>
      <c r="VFN888" s="396"/>
      <c r="VFO888" s="396"/>
      <c r="VFP888" s="396"/>
      <c r="VFQ888" s="396"/>
      <c r="VFR888" s="396"/>
      <c r="VFS888" s="396"/>
      <c r="VFT888" s="396"/>
      <c r="VFU888" s="396"/>
      <c r="VFV888" s="396"/>
      <c r="VFW888" s="396"/>
      <c r="VFX888" s="396"/>
      <c r="VFY888" s="396"/>
      <c r="VFZ888" s="396"/>
      <c r="VGA888" s="396"/>
      <c r="VGB888" s="396"/>
      <c r="VGC888" s="396"/>
      <c r="VGD888" s="396"/>
      <c r="VGE888" s="396"/>
      <c r="VGF888" s="396"/>
      <c r="VGG888" s="396"/>
      <c r="VGH888" s="396"/>
      <c r="VGI888" s="396"/>
      <c r="VGJ888" s="396"/>
      <c r="VGK888" s="396"/>
      <c r="VGL888" s="396"/>
      <c r="VGM888" s="396"/>
      <c r="VGN888" s="396"/>
      <c r="VGO888" s="396"/>
      <c r="VGP888" s="396"/>
      <c r="VGQ888" s="396"/>
      <c r="VGR888" s="396"/>
      <c r="VGS888" s="396"/>
      <c r="VGT888" s="396"/>
      <c r="VGU888" s="396"/>
      <c r="VGV888" s="396"/>
      <c r="VGW888" s="396"/>
      <c r="VGX888" s="396"/>
      <c r="VGY888" s="396"/>
      <c r="VGZ888" s="396"/>
      <c r="VHA888" s="396"/>
      <c r="VHB888" s="396"/>
      <c r="VHC888" s="396"/>
      <c r="VHD888" s="396"/>
      <c r="VHE888" s="396"/>
      <c r="VHF888" s="396"/>
      <c r="VHG888" s="396"/>
      <c r="VHH888" s="396"/>
      <c r="VHI888" s="396"/>
      <c r="VHJ888" s="396"/>
      <c r="VHK888" s="396"/>
      <c r="VHL888" s="396"/>
      <c r="VHM888" s="396"/>
      <c r="VHN888" s="396"/>
      <c r="VHO888" s="396"/>
      <c r="VHP888" s="396"/>
      <c r="VHQ888" s="396"/>
      <c r="VHR888" s="396"/>
      <c r="VHS888" s="396"/>
      <c r="VHT888" s="396"/>
      <c r="VHU888" s="396"/>
      <c r="VHV888" s="396"/>
      <c r="VHW888" s="396"/>
      <c r="VHX888" s="396"/>
      <c r="VHY888" s="396"/>
      <c r="VHZ888" s="396"/>
      <c r="VIA888" s="396"/>
      <c r="VIB888" s="396"/>
      <c r="VIC888" s="396"/>
      <c r="VID888" s="396"/>
      <c r="VIE888" s="396"/>
      <c r="VIF888" s="396"/>
      <c r="VIG888" s="396"/>
      <c r="VIH888" s="396"/>
      <c r="VII888" s="396"/>
      <c r="VIJ888" s="396"/>
      <c r="VIK888" s="396"/>
      <c r="VIL888" s="396"/>
      <c r="VIM888" s="396"/>
      <c r="VIN888" s="396"/>
      <c r="VIO888" s="396"/>
      <c r="VIP888" s="396"/>
      <c r="VIQ888" s="396"/>
      <c r="VIR888" s="396"/>
      <c r="VIS888" s="396"/>
      <c r="VIT888" s="396"/>
      <c r="VIU888" s="396"/>
      <c r="VIV888" s="396"/>
      <c r="VIW888" s="396"/>
      <c r="VIX888" s="396"/>
      <c r="VIY888" s="396"/>
      <c r="VIZ888" s="396"/>
      <c r="VJA888" s="396"/>
      <c r="VJB888" s="396"/>
      <c r="VJC888" s="396"/>
      <c r="VJD888" s="396"/>
      <c r="VJE888" s="396"/>
      <c r="VJF888" s="396"/>
      <c r="VJG888" s="396"/>
      <c r="VJH888" s="396"/>
      <c r="VJI888" s="396"/>
      <c r="VJJ888" s="396"/>
      <c r="VJK888" s="396"/>
      <c r="VJL888" s="396"/>
      <c r="VJM888" s="396"/>
      <c r="VJN888" s="396"/>
      <c r="VJO888" s="396"/>
      <c r="VJP888" s="396"/>
      <c r="VJQ888" s="396"/>
      <c r="VJR888" s="396"/>
      <c r="VJS888" s="396"/>
      <c r="VJT888" s="396"/>
      <c r="VJU888" s="396"/>
      <c r="VJV888" s="396"/>
      <c r="VJW888" s="396"/>
      <c r="VJX888" s="396"/>
      <c r="VJY888" s="396"/>
      <c r="VJZ888" s="396"/>
      <c r="VKA888" s="396"/>
      <c r="VKB888" s="396"/>
      <c r="VKC888" s="396"/>
      <c r="VKD888" s="396"/>
      <c r="VKE888" s="396"/>
      <c r="VKF888" s="396"/>
      <c r="VKG888" s="396"/>
      <c r="VKH888" s="396"/>
      <c r="VKI888" s="396"/>
      <c r="VKJ888" s="396"/>
      <c r="VKK888" s="396"/>
      <c r="VKL888" s="396"/>
      <c r="VKM888" s="396"/>
      <c r="VKN888" s="396"/>
      <c r="VKO888" s="396"/>
      <c r="VKP888" s="396"/>
      <c r="VKQ888" s="396"/>
      <c r="VKR888" s="396"/>
      <c r="VKS888" s="396"/>
      <c r="VKT888" s="396"/>
      <c r="VKU888" s="396"/>
      <c r="VKV888" s="396"/>
      <c r="VKW888" s="396"/>
      <c r="VKX888" s="396"/>
      <c r="VKY888" s="396"/>
      <c r="VKZ888" s="396"/>
      <c r="VLA888" s="396"/>
      <c r="VLB888" s="396"/>
      <c r="VLC888" s="396"/>
      <c r="VLD888" s="396"/>
      <c r="VLE888" s="396"/>
      <c r="VLF888" s="396"/>
      <c r="VLG888" s="396"/>
      <c r="VLH888" s="396"/>
      <c r="VLI888" s="396"/>
      <c r="VLJ888" s="396"/>
      <c r="VLK888" s="396"/>
      <c r="VLL888" s="396"/>
      <c r="VLM888" s="396"/>
      <c r="VLN888" s="396"/>
      <c r="VLO888" s="396"/>
      <c r="VLP888" s="396"/>
      <c r="VLQ888" s="396"/>
      <c r="VLR888" s="396"/>
      <c r="VLS888" s="396"/>
      <c r="VLT888" s="396"/>
      <c r="VLU888" s="396"/>
      <c r="VLV888" s="396"/>
      <c r="VLW888" s="396"/>
      <c r="VLX888" s="396"/>
      <c r="VLY888" s="396"/>
      <c r="VLZ888" s="396"/>
      <c r="VMA888" s="396"/>
      <c r="VMB888" s="396"/>
      <c r="VMC888" s="396"/>
      <c r="VMD888" s="396"/>
      <c r="VME888" s="396"/>
      <c r="VMF888" s="396"/>
      <c r="VMG888" s="396"/>
      <c r="VMH888" s="396"/>
      <c r="VMI888" s="396"/>
      <c r="VMJ888" s="396"/>
      <c r="VMK888" s="396"/>
      <c r="VML888" s="396"/>
      <c r="VMM888" s="396"/>
      <c r="VMN888" s="396"/>
      <c r="VMO888" s="396"/>
      <c r="VMP888" s="396"/>
      <c r="VMQ888" s="396"/>
      <c r="VMR888" s="396"/>
      <c r="VMS888" s="396"/>
      <c r="VMT888" s="396"/>
      <c r="VMU888" s="396"/>
      <c r="VMV888" s="396"/>
      <c r="VMW888" s="396"/>
      <c r="VMX888" s="396"/>
      <c r="VMY888" s="396"/>
      <c r="VMZ888" s="396"/>
      <c r="VNA888" s="396"/>
      <c r="VNB888" s="396"/>
      <c r="VNC888" s="396"/>
      <c r="VND888" s="396"/>
      <c r="VNE888" s="396"/>
      <c r="VNF888" s="396"/>
      <c r="VNG888" s="396"/>
      <c r="VNH888" s="396"/>
      <c r="VNI888" s="396"/>
      <c r="VNJ888" s="396"/>
      <c r="VNK888" s="396"/>
      <c r="VNL888" s="396"/>
      <c r="VNM888" s="396"/>
      <c r="VNN888" s="396"/>
      <c r="VNO888" s="396"/>
      <c r="VNP888" s="396"/>
      <c r="VNQ888" s="396"/>
      <c r="VNR888" s="396"/>
      <c r="VNS888" s="396"/>
      <c r="VNT888" s="396"/>
      <c r="VNU888" s="396"/>
      <c r="VNV888" s="396"/>
      <c r="VNW888" s="396"/>
      <c r="VNX888" s="396"/>
      <c r="VNY888" s="396"/>
      <c r="VNZ888" s="396"/>
      <c r="VOA888" s="396"/>
      <c r="VOB888" s="396"/>
      <c r="VOC888" s="396"/>
      <c r="VOD888" s="396"/>
      <c r="VOE888" s="396"/>
      <c r="VOF888" s="396"/>
      <c r="VOG888" s="396"/>
      <c r="VOH888" s="396"/>
      <c r="VOI888" s="396"/>
      <c r="VOJ888" s="396"/>
      <c r="VOK888" s="396"/>
      <c r="VOL888" s="396"/>
      <c r="VOM888" s="396"/>
      <c r="VON888" s="396"/>
      <c r="VOO888" s="396"/>
      <c r="VOP888" s="396"/>
      <c r="VOQ888" s="396"/>
      <c r="VOR888" s="396"/>
      <c r="VOS888" s="396"/>
      <c r="VOT888" s="396"/>
      <c r="VOU888" s="396"/>
      <c r="VOV888" s="396"/>
      <c r="VOW888" s="396"/>
      <c r="VOX888" s="396"/>
      <c r="VOY888" s="396"/>
      <c r="VOZ888" s="396"/>
      <c r="VPA888" s="396"/>
      <c r="VPB888" s="396"/>
      <c r="VPC888" s="396"/>
      <c r="VPD888" s="396"/>
      <c r="VPE888" s="396"/>
      <c r="VPF888" s="396"/>
      <c r="VPG888" s="396"/>
      <c r="VPH888" s="396"/>
      <c r="VPI888" s="396"/>
      <c r="VPJ888" s="396"/>
      <c r="VPK888" s="396"/>
      <c r="VPL888" s="396"/>
      <c r="VPM888" s="396"/>
      <c r="VPN888" s="396"/>
      <c r="VPO888" s="396"/>
      <c r="VPP888" s="396"/>
      <c r="VPQ888" s="396"/>
      <c r="VPR888" s="396"/>
      <c r="VPS888" s="396"/>
      <c r="VPT888" s="396"/>
      <c r="VPU888" s="396"/>
      <c r="VPV888" s="396"/>
      <c r="VPW888" s="396"/>
      <c r="VPX888" s="396"/>
      <c r="VPY888" s="396"/>
      <c r="VPZ888" s="396"/>
      <c r="VQA888" s="396"/>
      <c r="VQB888" s="396"/>
      <c r="VQC888" s="396"/>
      <c r="VQD888" s="396"/>
      <c r="VQE888" s="396"/>
      <c r="VQF888" s="396"/>
      <c r="VQG888" s="396"/>
      <c r="VQH888" s="396"/>
      <c r="VQI888" s="396"/>
      <c r="VQJ888" s="396"/>
      <c r="VQK888" s="396"/>
      <c r="VQL888" s="396"/>
      <c r="VQM888" s="396"/>
      <c r="VQN888" s="396"/>
      <c r="VQO888" s="396"/>
      <c r="VQP888" s="396"/>
      <c r="VQQ888" s="396"/>
      <c r="VQR888" s="396"/>
      <c r="VQS888" s="396"/>
      <c r="VQT888" s="396"/>
      <c r="VQU888" s="396"/>
      <c r="VQV888" s="396"/>
      <c r="VQW888" s="396"/>
      <c r="VQX888" s="396"/>
      <c r="VQY888" s="396"/>
      <c r="VQZ888" s="396"/>
      <c r="VRA888" s="396"/>
      <c r="VRB888" s="396"/>
      <c r="VRC888" s="396"/>
      <c r="VRD888" s="396"/>
      <c r="VRE888" s="396"/>
      <c r="VRF888" s="396"/>
      <c r="VRG888" s="396"/>
      <c r="VRH888" s="396"/>
      <c r="VRI888" s="396"/>
      <c r="VRJ888" s="396"/>
      <c r="VRK888" s="396"/>
      <c r="VRL888" s="396"/>
      <c r="VRM888" s="396"/>
      <c r="VRN888" s="396"/>
      <c r="VRO888" s="396"/>
      <c r="VRP888" s="396"/>
      <c r="VRQ888" s="396"/>
      <c r="VRR888" s="396"/>
      <c r="VRS888" s="396"/>
      <c r="VRT888" s="396"/>
      <c r="VRU888" s="396"/>
      <c r="VRV888" s="396"/>
      <c r="VRW888" s="396"/>
      <c r="VRX888" s="396"/>
      <c r="VRY888" s="396"/>
      <c r="VRZ888" s="396"/>
      <c r="VSA888" s="396"/>
      <c r="VSB888" s="396"/>
      <c r="VSC888" s="396"/>
      <c r="VSD888" s="396"/>
      <c r="VSE888" s="396"/>
      <c r="VSF888" s="396"/>
      <c r="VSG888" s="396"/>
      <c r="VSH888" s="396"/>
      <c r="VSI888" s="396"/>
      <c r="VSJ888" s="396"/>
      <c r="VSK888" s="396"/>
      <c r="VSL888" s="396"/>
      <c r="VSM888" s="396"/>
      <c r="VSN888" s="396"/>
      <c r="VSO888" s="396"/>
      <c r="VSP888" s="396"/>
      <c r="VSQ888" s="396"/>
      <c r="VSR888" s="396"/>
      <c r="VSS888" s="396"/>
      <c r="VST888" s="396"/>
      <c r="VSU888" s="396"/>
      <c r="VSV888" s="396"/>
      <c r="VSW888" s="396"/>
      <c r="VSX888" s="396"/>
      <c r="VSY888" s="396"/>
      <c r="VSZ888" s="396"/>
      <c r="VTA888" s="396"/>
      <c r="VTB888" s="396"/>
      <c r="VTC888" s="396"/>
      <c r="VTD888" s="396"/>
      <c r="VTE888" s="396"/>
      <c r="VTF888" s="396"/>
      <c r="VTG888" s="396"/>
      <c r="VTH888" s="396"/>
      <c r="VTI888" s="396"/>
      <c r="VTJ888" s="396"/>
      <c r="VTK888" s="396"/>
      <c r="VTL888" s="396"/>
      <c r="VTM888" s="396"/>
      <c r="VTN888" s="396"/>
      <c r="VTO888" s="396"/>
      <c r="VTP888" s="396"/>
      <c r="VTQ888" s="396"/>
      <c r="VTR888" s="396"/>
      <c r="VTS888" s="396"/>
      <c r="VTT888" s="396"/>
      <c r="VTU888" s="396"/>
      <c r="VTV888" s="396"/>
      <c r="VTW888" s="396"/>
      <c r="VTX888" s="396"/>
      <c r="VTY888" s="396"/>
      <c r="VTZ888" s="396"/>
      <c r="VUA888" s="396"/>
      <c r="VUB888" s="396"/>
      <c r="VUC888" s="396"/>
      <c r="VUD888" s="396"/>
      <c r="VUE888" s="396"/>
      <c r="VUF888" s="396"/>
      <c r="VUG888" s="396"/>
      <c r="VUH888" s="396"/>
      <c r="VUI888" s="396"/>
      <c r="VUJ888" s="396"/>
      <c r="VUK888" s="396"/>
      <c r="VUL888" s="396"/>
      <c r="VUM888" s="396"/>
      <c r="VUN888" s="396"/>
      <c r="VUO888" s="396"/>
      <c r="VUP888" s="396"/>
      <c r="VUQ888" s="396"/>
      <c r="VUR888" s="396"/>
      <c r="VUS888" s="396"/>
      <c r="VUT888" s="396"/>
      <c r="VUU888" s="396"/>
      <c r="VUV888" s="396"/>
      <c r="VUW888" s="396"/>
      <c r="VUX888" s="396"/>
      <c r="VUY888" s="396"/>
      <c r="VUZ888" s="396"/>
      <c r="VVA888" s="396"/>
      <c r="VVB888" s="396"/>
      <c r="VVC888" s="396"/>
      <c r="VVD888" s="396"/>
      <c r="VVE888" s="396"/>
      <c r="VVF888" s="396"/>
      <c r="VVG888" s="396"/>
      <c r="VVH888" s="396"/>
      <c r="VVI888" s="396"/>
      <c r="VVJ888" s="396"/>
      <c r="VVK888" s="396"/>
      <c r="VVL888" s="396"/>
      <c r="VVM888" s="396"/>
      <c r="VVN888" s="396"/>
      <c r="VVO888" s="396"/>
      <c r="VVP888" s="396"/>
      <c r="VVQ888" s="396"/>
      <c r="VVR888" s="396"/>
      <c r="VVS888" s="396"/>
      <c r="VVT888" s="396"/>
      <c r="VVU888" s="396"/>
      <c r="VVV888" s="396"/>
      <c r="VVW888" s="396"/>
      <c r="VVX888" s="396"/>
      <c r="VVY888" s="396"/>
      <c r="VVZ888" s="396"/>
      <c r="VWA888" s="396"/>
      <c r="VWB888" s="396"/>
      <c r="VWC888" s="396"/>
      <c r="VWD888" s="396"/>
      <c r="VWE888" s="396"/>
      <c r="VWF888" s="396"/>
      <c r="VWG888" s="396"/>
      <c r="VWH888" s="396"/>
      <c r="VWI888" s="396"/>
      <c r="VWJ888" s="396"/>
      <c r="VWK888" s="396"/>
      <c r="VWL888" s="396"/>
      <c r="VWM888" s="396"/>
      <c r="VWN888" s="396"/>
      <c r="VWO888" s="396"/>
      <c r="VWP888" s="396"/>
      <c r="VWQ888" s="396"/>
      <c r="VWR888" s="396"/>
      <c r="VWS888" s="396"/>
      <c r="VWT888" s="396"/>
      <c r="VWU888" s="396"/>
      <c r="VWV888" s="396"/>
      <c r="VWW888" s="396"/>
      <c r="VWX888" s="396"/>
      <c r="VWY888" s="396"/>
      <c r="VWZ888" s="396"/>
      <c r="VXA888" s="396"/>
      <c r="VXB888" s="396"/>
      <c r="VXC888" s="396"/>
      <c r="VXD888" s="396"/>
      <c r="VXE888" s="396"/>
      <c r="VXF888" s="396"/>
      <c r="VXG888" s="396"/>
      <c r="VXH888" s="396"/>
      <c r="VXI888" s="396"/>
      <c r="VXJ888" s="396"/>
      <c r="VXK888" s="396"/>
      <c r="VXL888" s="396"/>
      <c r="VXM888" s="396"/>
      <c r="VXN888" s="396"/>
      <c r="VXO888" s="396"/>
      <c r="VXP888" s="396"/>
      <c r="VXQ888" s="396"/>
      <c r="VXR888" s="396"/>
      <c r="VXS888" s="396"/>
      <c r="VXT888" s="396"/>
      <c r="VXU888" s="396"/>
      <c r="VXV888" s="396"/>
      <c r="VXW888" s="396"/>
      <c r="VXX888" s="396"/>
      <c r="VXY888" s="396"/>
      <c r="VXZ888" s="396"/>
      <c r="VYA888" s="396"/>
      <c r="VYB888" s="396"/>
      <c r="VYC888" s="396"/>
      <c r="VYD888" s="396"/>
      <c r="VYE888" s="396"/>
      <c r="VYF888" s="396"/>
      <c r="VYG888" s="396"/>
      <c r="VYH888" s="396"/>
      <c r="VYI888" s="396"/>
      <c r="VYJ888" s="396"/>
      <c r="VYK888" s="396"/>
      <c r="VYL888" s="396"/>
      <c r="VYM888" s="396"/>
      <c r="VYN888" s="396"/>
      <c r="VYO888" s="396"/>
      <c r="VYP888" s="396"/>
      <c r="VYQ888" s="396"/>
      <c r="VYR888" s="396"/>
      <c r="VYS888" s="396"/>
      <c r="VYT888" s="396"/>
      <c r="VYU888" s="396"/>
      <c r="VYV888" s="396"/>
      <c r="VYW888" s="396"/>
      <c r="VYX888" s="396"/>
      <c r="VYY888" s="396"/>
      <c r="VYZ888" s="396"/>
      <c r="VZA888" s="396"/>
      <c r="VZB888" s="396"/>
      <c r="VZC888" s="396"/>
      <c r="VZD888" s="396"/>
      <c r="VZE888" s="396"/>
      <c r="VZF888" s="396"/>
      <c r="VZG888" s="396"/>
      <c r="VZH888" s="396"/>
      <c r="VZI888" s="396"/>
      <c r="VZJ888" s="396"/>
      <c r="VZK888" s="396"/>
      <c r="VZL888" s="396"/>
      <c r="VZM888" s="396"/>
      <c r="VZN888" s="396"/>
      <c r="VZO888" s="396"/>
      <c r="VZP888" s="396"/>
      <c r="VZQ888" s="396"/>
      <c r="VZR888" s="396"/>
      <c r="VZS888" s="396"/>
      <c r="VZT888" s="396"/>
      <c r="VZU888" s="396"/>
      <c r="VZV888" s="396"/>
      <c r="VZW888" s="396"/>
      <c r="VZX888" s="396"/>
      <c r="VZY888" s="396"/>
      <c r="VZZ888" s="396"/>
      <c r="WAA888" s="396"/>
      <c r="WAB888" s="396"/>
      <c r="WAC888" s="396"/>
      <c r="WAD888" s="396"/>
      <c r="WAE888" s="396"/>
      <c r="WAF888" s="396"/>
      <c r="WAG888" s="396"/>
      <c r="WAH888" s="396"/>
      <c r="WAI888" s="396"/>
      <c r="WAJ888" s="396"/>
      <c r="WAK888" s="396"/>
      <c r="WAL888" s="396"/>
      <c r="WAM888" s="396"/>
      <c r="WAN888" s="396"/>
      <c r="WAO888" s="396"/>
      <c r="WAP888" s="396"/>
      <c r="WAQ888" s="396"/>
      <c r="WAR888" s="396"/>
      <c r="WAS888" s="396"/>
      <c r="WAT888" s="396"/>
      <c r="WAU888" s="396"/>
      <c r="WAV888" s="396"/>
      <c r="WAW888" s="396"/>
      <c r="WAX888" s="396"/>
      <c r="WAY888" s="396"/>
      <c r="WAZ888" s="396"/>
      <c r="WBA888" s="396"/>
      <c r="WBB888" s="396"/>
      <c r="WBC888" s="396"/>
      <c r="WBD888" s="396"/>
      <c r="WBE888" s="396"/>
      <c r="WBF888" s="396"/>
      <c r="WBG888" s="396"/>
      <c r="WBH888" s="396"/>
      <c r="WBI888" s="396"/>
      <c r="WBJ888" s="396"/>
      <c r="WBK888" s="396"/>
      <c r="WBL888" s="396"/>
      <c r="WBM888" s="396"/>
      <c r="WBN888" s="396"/>
      <c r="WBO888" s="396"/>
      <c r="WBP888" s="396"/>
      <c r="WBQ888" s="396"/>
      <c r="WBR888" s="396"/>
      <c r="WBS888" s="396"/>
      <c r="WBT888" s="396"/>
      <c r="WBU888" s="396"/>
      <c r="WBV888" s="396"/>
      <c r="WBW888" s="396"/>
      <c r="WBX888" s="396"/>
      <c r="WBY888" s="396"/>
      <c r="WBZ888" s="396"/>
      <c r="WCA888" s="396"/>
      <c r="WCB888" s="396"/>
      <c r="WCC888" s="396"/>
      <c r="WCD888" s="396"/>
      <c r="WCE888" s="396"/>
      <c r="WCF888" s="396"/>
      <c r="WCG888" s="396"/>
      <c r="WCH888" s="396"/>
      <c r="WCI888" s="396"/>
      <c r="WCJ888" s="396"/>
      <c r="WCK888" s="396"/>
      <c r="WCL888" s="396"/>
      <c r="WCM888" s="396"/>
      <c r="WCN888" s="396"/>
      <c r="WCO888" s="396"/>
      <c r="WCP888" s="396"/>
      <c r="WCQ888" s="396"/>
      <c r="WCR888" s="396"/>
      <c r="WCS888" s="396"/>
      <c r="WCT888" s="396"/>
      <c r="WCU888" s="396"/>
      <c r="WCV888" s="396"/>
      <c r="WCW888" s="396"/>
      <c r="WCX888" s="396"/>
      <c r="WCY888" s="396"/>
      <c r="WCZ888" s="396"/>
      <c r="WDA888" s="396"/>
      <c r="WDB888" s="396"/>
      <c r="WDC888" s="396"/>
      <c r="WDD888" s="396"/>
      <c r="WDE888" s="396"/>
      <c r="WDF888" s="396"/>
      <c r="WDG888" s="396"/>
      <c r="WDH888" s="396"/>
      <c r="WDI888" s="396"/>
      <c r="WDJ888" s="396"/>
      <c r="WDK888" s="396"/>
      <c r="WDL888" s="396"/>
      <c r="WDM888" s="396"/>
      <c r="WDN888" s="396"/>
      <c r="WDO888" s="396"/>
      <c r="WDP888" s="396"/>
      <c r="WDQ888" s="396"/>
      <c r="WDR888" s="396"/>
      <c r="WDS888" s="396"/>
      <c r="WDT888" s="396"/>
      <c r="WDU888" s="396"/>
      <c r="WDV888" s="396"/>
      <c r="WDW888" s="396"/>
      <c r="WDX888" s="396"/>
      <c r="WDY888" s="396"/>
      <c r="WDZ888" s="396"/>
      <c r="WEA888" s="396"/>
      <c r="WEB888" s="396"/>
      <c r="WEC888" s="396"/>
      <c r="WED888" s="396"/>
      <c r="WEE888" s="396"/>
      <c r="WEF888" s="396"/>
      <c r="WEG888" s="396"/>
      <c r="WEH888" s="396"/>
      <c r="WEI888" s="396"/>
      <c r="WEJ888" s="396"/>
      <c r="WEK888" s="396"/>
      <c r="WEL888" s="396"/>
      <c r="WEM888" s="396"/>
      <c r="WEN888" s="396"/>
      <c r="WEO888" s="396"/>
      <c r="WEP888" s="396"/>
      <c r="WEQ888" s="396"/>
      <c r="WER888" s="396"/>
      <c r="WES888" s="396"/>
      <c r="WET888" s="396"/>
      <c r="WEU888" s="396"/>
      <c r="WEV888" s="396"/>
      <c r="WEW888" s="396"/>
      <c r="WEX888" s="396"/>
      <c r="WEY888" s="396"/>
      <c r="WEZ888" s="396"/>
      <c r="WFA888" s="396"/>
      <c r="WFB888" s="396"/>
      <c r="WFC888" s="396"/>
      <c r="WFD888" s="396"/>
      <c r="WFE888" s="396"/>
      <c r="WFF888" s="396"/>
      <c r="WFG888" s="396"/>
      <c r="WFH888" s="396"/>
      <c r="WFI888" s="396"/>
      <c r="WFJ888" s="396"/>
      <c r="WFK888" s="396"/>
      <c r="WFL888" s="396"/>
      <c r="WFM888" s="396"/>
      <c r="WFN888" s="396"/>
      <c r="WFO888" s="396"/>
      <c r="WFP888" s="396"/>
      <c r="WFQ888" s="396"/>
      <c r="WFR888" s="396"/>
      <c r="WFS888" s="396"/>
      <c r="WFT888" s="396"/>
      <c r="WFU888" s="396"/>
      <c r="WFV888" s="396"/>
      <c r="WFW888" s="396"/>
      <c r="WFX888" s="396"/>
      <c r="WFY888" s="396"/>
      <c r="WFZ888" s="396"/>
      <c r="WGA888" s="396"/>
      <c r="WGB888" s="396"/>
      <c r="WGC888" s="396"/>
      <c r="WGD888" s="396"/>
      <c r="WGE888" s="396"/>
      <c r="WGF888" s="396"/>
      <c r="WGG888" s="396"/>
      <c r="WGH888" s="396"/>
      <c r="WGI888" s="396"/>
      <c r="WGJ888" s="396"/>
      <c r="WGK888" s="396"/>
      <c r="WGL888" s="396"/>
      <c r="WGM888" s="396"/>
      <c r="WGN888" s="396"/>
      <c r="WGO888" s="396"/>
      <c r="WGP888" s="396"/>
      <c r="WGQ888" s="396"/>
      <c r="WGR888" s="396"/>
      <c r="WGS888" s="396"/>
      <c r="WGT888" s="396"/>
      <c r="WGU888" s="396"/>
      <c r="WGV888" s="396"/>
      <c r="WGW888" s="396"/>
      <c r="WGX888" s="396"/>
      <c r="WGY888" s="396"/>
      <c r="WGZ888" s="396"/>
      <c r="WHA888" s="396"/>
      <c r="WHB888" s="396"/>
      <c r="WHC888" s="396"/>
      <c r="WHD888" s="396"/>
      <c r="WHE888" s="396"/>
      <c r="WHF888" s="396"/>
      <c r="WHG888" s="396"/>
      <c r="WHH888" s="396"/>
      <c r="WHI888" s="396"/>
      <c r="WHJ888" s="396"/>
      <c r="WHK888" s="396"/>
      <c r="WHL888" s="396"/>
      <c r="WHM888" s="396"/>
      <c r="WHN888" s="396"/>
      <c r="WHO888" s="396"/>
      <c r="WHP888" s="396"/>
      <c r="WHQ888" s="396"/>
      <c r="WHR888" s="396"/>
      <c r="WHS888" s="396"/>
      <c r="WHT888" s="396"/>
      <c r="WHU888" s="396"/>
      <c r="WHV888" s="396"/>
      <c r="WHW888" s="396"/>
      <c r="WHX888" s="396"/>
      <c r="WHY888" s="396"/>
      <c r="WHZ888" s="396"/>
      <c r="WIA888" s="396"/>
      <c r="WIB888" s="396"/>
      <c r="WIC888" s="396"/>
      <c r="WID888" s="396"/>
      <c r="WIE888" s="396"/>
      <c r="WIF888" s="396"/>
      <c r="WIG888" s="396"/>
      <c r="WIH888" s="396"/>
      <c r="WII888" s="396"/>
      <c r="WIJ888" s="396"/>
      <c r="WIK888" s="396"/>
      <c r="WIL888" s="396"/>
      <c r="WIM888" s="396"/>
      <c r="WIN888" s="396"/>
      <c r="WIO888" s="396"/>
      <c r="WIP888" s="396"/>
      <c r="WIQ888" s="396"/>
      <c r="WIR888" s="396"/>
      <c r="WIS888" s="396"/>
      <c r="WIT888" s="396"/>
      <c r="WIU888" s="396"/>
      <c r="WIV888" s="396"/>
      <c r="WIW888" s="396"/>
      <c r="WIX888" s="396"/>
      <c r="WIY888" s="396"/>
      <c r="WIZ888" s="396"/>
      <c r="WJA888" s="396"/>
      <c r="WJB888" s="396"/>
      <c r="WJC888" s="396"/>
      <c r="WJD888" s="396"/>
      <c r="WJE888" s="396"/>
      <c r="WJF888" s="396"/>
      <c r="WJG888" s="396"/>
      <c r="WJH888" s="396"/>
      <c r="WJI888" s="396"/>
      <c r="WJJ888" s="396"/>
      <c r="WJK888" s="396"/>
      <c r="WJL888" s="396"/>
      <c r="WJM888" s="396"/>
      <c r="WJN888" s="396"/>
      <c r="WJO888" s="396"/>
      <c r="WJP888" s="396"/>
      <c r="WJQ888" s="396"/>
      <c r="WJR888" s="396"/>
      <c r="WJS888" s="396"/>
      <c r="WJT888" s="396"/>
      <c r="WJU888" s="396"/>
      <c r="WJV888" s="396"/>
      <c r="WJW888" s="396"/>
      <c r="WJX888" s="396"/>
      <c r="WJY888" s="396"/>
      <c r="WJZ888" s="396"/>
      <c r="WKA888" s="396"/>
      <c r="WKB888" s="396"/>
      <c r="WKC888" s="396"/>
      <c r="WKD888" s="396"/>
      <c r="WKE888" s="396"/>
      <c r="WKF888" s="396"/>
      <c r="WKG888" s="396"/>
      <c r="WKH888" s="396"/>
      <c r="WKI888" s="396"/>
      <c r="WKJ888" s="396"/>
      <c r="WKK888" s="396"/>
      <c r="WKL888" s="396"/>
      <c r="WKM888" s="396"/>
      <c r="WKN888" s="396"/>
      <c r="WKO888" s="396"/>
      <c r="WKP888" s="396"/>
      <c r="WKQ888" s="396"/>
      <c r="WKR888" s="396"/>
      <c r="WKS888" s="396"/>
      <c r="WKT888" s="396"/>
      <c r="WKU888" s="396"/>
      <c r="WKV888" s="396"/>
      <c r="WKW888" s="396"/>
      <c r="WKX888" s="396"/>
      <c r="WKY888" s="396"/>
      <c r="WKZ888" s="396"/>
      <c r="WLA888" s="396"/>
      <c r="WLB888" s="396"/>
      <c r="WLC888" s="396"/>
      <c r="WLD888" s="396"/>
      <c r="WLE888" s="396"/>
      <c r="WLF888" s="396"/>
      <c r="WLG888" s="396"/>
      <c r="WLH888" s="396"/>
      <c r="WLI888" s="396"/>
      <c r="WLJ888" s="396"/>
      <c r="WLK888" s="396"/>
      <c r="WLL888" s="396"/>
      <c r="WLM888" s="396"/>
      <c r="WLN888" s="396"/>
      <c r="WLO888" s="396"/>
      <c r="WLP888" s="396"/>
      <c r="WLQ888" s="396"/>
      <c r="WLR888" s="396"/>
      <c r="WLS888" s="396"/>
      <c r="WLT888" s="396"/>
      <c r="WLU888" s="396"/>
      <c r="WLV888" s="396"/>
      <c r="WLW888" s="396"/>
      <c r="WLX888" s="396"/>
      <c r="WLY888" s="396"/>
      <c r="WLZ888" s="396"/>
      <c r="WMA888" s="396"/>
      <c r="WMB888" s="396"/>
      <c r="WMC888" s="396"/>
      <c r="WMD888" s="396"/>
      <c r="WME888" s="396"/>
      <c r="WMF888" s="396"/>
      <c r="WMG888" s="396"/>
      <c r="WMH888" s="396"/>
      <c r="WMI888" s="396"/>
      <c r="WMJ888" s="396"/>
      <c r="WMK888" s="396"/>
      <c r="WML888" s="396"/>
      <c r="WMM888" s="396"/>
      <c r="WMN888" s="396"/>
      <c r="WMO888" s="396"/>
      <c r="WMP888" s="396"/>
      <c r="WMQ888" s="396"/>
      <c r="WMR888" s="396"/>
      <c r="WMS888" s="396"/>
      <c r="WMT888" s="396"/>
      <c r="WMU888" s="396"/>
      <c r="WMV888" s="396"/>
      <c r="WMW888" s="396"/>
      <c r="WMX888" s="396"/>
      <c r="WMY888" s="396"/>
      <c r="WMZ888" s="396"/>
      <c r="WNA888" s="396"/>
      <c r="WNB888" s="396"/>
      <c r="WNC888" s="396"/>
      <c r="WND888" s="396"/>
      <c r="WNE888" s="396"/>
      <c r="WNF888" s="396"/>
      <c r="WNG888" s="396"/>
      <c r="WNH888" s="396"/>
      <c r="WNI888" s="396"/>
      <c r="WNJ888" s="396"/>
      <c r="WNK888" s="396"/>
      <c r="WNL888" s="396"/>
      <c r="WNM888" s="396"/>
      <c r="WNN888" s="396"/>
      <c r="WNO888" s="396"/>
      <c r="WNP888" s="396"/>
      <c r="WNQ888" s="396"/>
      <c r="WNR888" s="396"/>
      <c r="WNS888" s="396"/>
      <c r="WNT888" s="396"/>
      <c r="WNU888" s="396"/>
      <c r="WNV888" s="396"/>
      <c r="WNW888" s="396"/>
      <c r="WNX888" s="396"/>
      <c r="WNY888" s="396"/>
      <c r="WNZ888" s="396"/>
      <c r="WOA888" s="396"/>
      <c r="WOB888" s="396"/>
      <c r="WOC888" s="396"/>
      <c r="WOD888" s="396"/>
      <c r="WOE888" s="396"/>
      <c r="WOF888" s="396"/>
      <c r="WOG888" s="396"/>
      <c r="WOH888" s="396"/>
      <c r="WOI888" s="396"/>
      <c r="WOJ888" s="396"/>
      <c r="WOK888" s="396"/>
      <c r="WOL888" s="396"/>
      <c r="WOM888" s="396"/>
      <c r="WON888" s="396"/>
      <c r="WOO888" s="396"/>
      <c r="WOP888" s="396"/>
      <c r="WOQ888" s="396"/>
      <c r="WOR888" s="396"/>
      <c r="WOS888" s="396"/>
      <c r="WOT888" s="396"/>
      <c r="WOU888" s="396"/>
      <c r="WOV888" s="396"/>
      <c r="WOW888" s="396"/>
      <c r="WOX888" s="396"/>
      <c r="WOY888" s="396"/>
      <c r="WOZ888" s="396"/>
      <c r="WPA888" s="396"/>
      <c r="WPB888" s="396"/>
      <c r="WPC888" s="396"/>
      <c r="WPD888" s="396"/>
      <c r="WPE888" s="396"/>
      <c r="WPF888" s="396"/>
      <c r="WPG888" s="396"/>
      <c r="WPH888" s="396"/>
      <c r="WPI888" s="396"/>
      <c r="WPJ888" s="396"/>
      <c r="WPK888" s="396"/>
      <c r="WPL888" s="396"/>
      <c r="WPM888" s="396"/>
      <c r="WPN888" s="396"/>
      <c r="WPO888" s="396"/>
      <c r="WPP888" s="396"/>
      <c r="WPQ888" s="396"/>
      <c r="WPR888" s="396"/>
      <c r="WPS888" s="396"/>
      <c r="WPT888" s="396"/>
      <c r="WPU888" s="396"/>
      <c r="WPV888" s="396"/>
      <c r="WPW888" s="396"/>
      <c r="WPX888" s="396"/>
      <c r="WPY888" s="396"/>
      <c r="WPZ888" s="396"/>
      <c r="WQA888" s="396"/>
      <c r="WQB888" s="396"/>
      <c r="WQC888" s="396"/>
      <c r="WQD888" s="396"/>
      <c r="WQE888" s="396"/>
      <c r="WQF888" s="396"/>
      <c r="WQG888" s="396"/>
      <c r="WQH888" s="396"/>
      <c r="WQI888" s="396"/>
      <c r="WQJ888" s="396"/>
      <c r="WQK888" s="396"/>
      <c r="WQL888" s="396"/>
      <c r="WQM888" s="396"/>
      <c r="WQN888" s="396"/>
      <c r="WQO888" s="396"/>
      <c r="WQP888" s="396"/>
      <c r="WQQ888" s="396"/>
      <c r="WQR888" s="396"/>
      <c r="WQS888" s="396"/>
      <c r="WQT888" s="396"/>
      <c r="WQU888" s="396"/>
      <c r="WQV888" s="396"/>
      <c r="WQW888" s="396"/>
      <c r="WQX888" s="396"/>
      <c r="WQY888" s="396"/>
      <c r="WQZ888" s="396"/>
      <c r="WRA888" s="396"/>
      <c r="WRB888" s="396"/>
      <c r="WRC888" s="396"/>
      <c r="WRD888" s="396"/>
      <c r="WRE888" s="396"/>
      <c r="WRF888" s="396"/>
      <c r="WRG888" s="396"/>
      <c r="WRH888" s="396"/>
      <c r="WRI888" s="396"/>
      <c r="WRJ888" s="396"/>
      <c r="WRK888" s="396"/>
      <c r="WRL888" s="396"/>
      <c r="WRM888" s="396"/>
      <c r="WRN888" s="396"/>
      <c r="WRO888" s="396"/>
      <c r="WRP888" s="396"/>
      <c r="WRQ888" s="396"/>
      <c r="WRR888" s="396"/>
      <c r="WRS888" s="396"/>
      <c r="WRT888" s="396"/>
      <c r="WRU888" s="396"/>
      <c r="WRV888" s="396"/>
      <c r="WRW888" s="396"/>
      <c r="WRX888" s="396"/>
      <c r="WRY888" s="396"/>
      <c r="WRZ888" s="396"/>
      <c r="WSA888" s="396"/>
      <c r="WSB888" s="396"/>
      <c r="WSC888" s="396"/>
      <c r="WSD888" s="396"/>
      <c r="WSE888" s="396"/>
      <c r="WSF888" s="396"/>
      <c r="WSG888" s="396"/>
      <c r="WSH888" s="396"/>
      <c r="WSI888" s="396"/>
      <c r="WSJ888" s="396"/>
      <c r="WSK888" s="396"/>
      <c r="WSL888" s="396"/>
      <c r="WSM888" s="396"/>
      <c r="WSN888" s="396"/>
      <c r="WSO888" s="396"/>
      <c r="WSP888" s="396"/>
      <c r="WSQ888" s="396"/>
      <c r="WSR888" s="396"/>
      <c r="WSS888" s="396"/>
      <c r="WST888" s="396"/>
      <c r="WSU888" s="396"/>
      <c r="WSV888" s="396"/>
      <c r="WSW888" s="396"/>
      <c r="WSX888" s="396"/>
      <c r="WSY888" s="396"/>
      <c r="WSZ888" s="396"/>
      <c r="WTA888" s="396"/>
      <c r="WTB888" s="396"/>
      <c r="WTC888" s="396"/>
      <c r="WTD888" s="396"/>
      <c r="WTE888" s="396"/>
      <c r="WTF888" s="396"/>
      <c r="WTG888" s="396"/>
      <c r="WTH888" s="396"/>
      <c r="WTI888" s="396"/>
      <c r="WTJ888" s="396"/>
      <c r="WTK888" s="396"/>
      <c r="WTL888" s="396"/>
      <c r="WTM888" s="396"/>
      <c r="WTN888" s="396"/>
      <c r="WTO888" s="396"/>
      <c r="WTP888" s="396"/>
      <c r="WTQ888" s="396"/>
      <c r="WTR888" s="396"/>
      <c r="WTS888" s="396"/>
      <c r="WTT888" s="396"/>
      <c r="WTU888" s="396"/>
      <c r="WTV888" s="396"/>
      <c r="WTW888" s="396"/>
      <c r="WTX888" s="396"/>
      <c r="WTY888" s="396"/>
      <c r="WTZ888" s="396"/>
      <c r="WUA888" s="396"/>
      <c r="WUB888" s="396"/>
      <c r="WUC888" s="396"/>
      <c r="WUD888" s="396"/>
      <c r="WUE888" s="396"/>
      <c r="WUF888" s="396"/>
      <c r="WUG888" s="396"/>
      <c r="WUH888" s="396"/>
      <c r="WUI888" s="396"/>
      <c r="WUJ888" s="396"/>
      <c r="WUK888" s="396"/>
      <c r="WUL888" s="396"/>
      <c r="WUM888" s="396"/>
      <c r="WUN888" s="396"/>
      <c r="WUO888" s="396"/>
      <c r="WUP888" s="396"/>
      <c r="WUQ888" s="396"/>
      <c r="WUR888" s="396"/>
      <c r="WUS888" s="396"/>
      <c r="WUT888" s="396"/>
      <c r="WUU888" s="396"/>
      <c r="WUV888" s="396"/>
      <c r="WUW888" s="396"/>
      <c r="WUX888" s="396"/>
      <c r="WUY888" s="396"/>
      <c r="WUZ888" s="396"/>
      <c r="WVA888" s="396"/>
      <c r="WVB888" s="396"/>
      <c r="WVC888" s="396"/>
      <c r="WVD888" s="396"/>
      <c r="WVE888" s="396"/>
      <c r="WVF888" s="396"/>
      <c r="WVG888" s="396"/>
      <c r="WVH888" s="396"/>
      <c r="WVI888" s="396"/>
      <c r="WVJ888" s="396"/>
      <c r="WVK888" s="396"/>
      <c r="WVL888" s="396"/>
      <c r="WVM888" s="396"/>
      <c r="WVN888" s="396"/>
      <c r="WVO888" s="396"/>
      <c r="WVP888" s="396"/>
      <c r="WVQ888" s="396"/>
      <c r="WVR888" s="396"/>
      <c r="WVS888" s="396"/>
      <c r="WVT888" s="396"/>
      <c r="WVU888" s="396"/>
      <c r="WVV888" s="396"/>
      <c r="WVW888" s="396"/>
      <c r="WVX888" s="396"/>
      <c r="WVY888" s="396"/>
      <c r="WVZ888" s="396"/>
      <c r="WWA888" s="396"/>
      <c r="WWB888" s="396"/>
      <c r="WWC888" s="396"/>
      <c r="WWD888" s="396"/>
      <c r="WWE888" s="396"/>
      <c r="WWF888" s="396"/>
      <c r="WWG888" s="396"/>
      <c r="WWH888" s="396"/>
      <c r="WWI888" s="396"/>
      <c r="WWJ888" s="396"/>
      <c r="WWK888" s="396"/>
      <c r="WWL888" s="396"/>
      <c r="WWM888" s="396"/>
      <c r="WWN888" s="396"/>
      <c r="WWO888" s="396"/>
      <c r="WWP888" s="396"/>
      <c r="WWQ888" s="396"/>
      <c r="WWR888" s="396"/>
      <c r="WWS888" s="396"/>
      <c r="WWT888" s="396"/>
      <c r="WWU888" s="396"/>
      <c r="WWV888" s="396"/>
      <c r="WWW888" s="396"/>
      <c r="WWX888" s="396"/>
      <c r="WWY888" s="396"/>
      <c r="WWZ888" s="396"/>
      <c r="WXA888" s="396"/>
      <c r="WXB888" s="396"/>
      <c r="WXC888" s="396"/>
      <c r="WXD888" s="396"/>
      <c r="WXE888" s="396"/>
      <c r="WXF888" s="396"/>
      <c r="WXG888" s="396"/>
      <c r="WXH888" s="396"/>
      <c r="WXI888" s="396"/>
      <c r="WXJ888" s="396"/>
      <c r="WXK888" s="396"/>
      <c r="WXL888" s="396"/>
      <c r="WXM888" s="396"/>
      <c r="WXN888" s="396"/>
      <c r="WXO888" s="396"/>
      <c r="WXP888" s="396"/>
      <c r="WXQ888" s="396"/>
      <c r="WXR888" s="396"/>
      <c r="WXS888" s="396"/>
      <c r="WXT888" s="396"/>
      <c r="WXU888" s="396"/>
      <c r="WXV888" s="396"/>
      <c r="WXW888" s="396"/>
      <c r="WXX888" s="396"/>
      <c r="WXY888" s="396"/>
      <c r="WXZ888" s="396"/>
      <c r="WYA888" s="396"/>
    </row>
    <row r="889" spans="1:16199" ht="35.25" x14ac:dyDescent="0.5">
      <c r="A889" s="318">
        <v>865</v>
      </c>
      <c r="C889" s="397">
        <v>3</v>
      </c>
      <c r="D889" s="375" t="s">
        <v>2125</v>
      </c>
      <c r="E889" s="369">
        <v>1996</v>
      </c>
      <c r="F889" s="369"/>
      <c r="G889" s="355" t="s">
        <v>17043</v>
      </c>
      <c r="H889" s="369">
        <v>9</v>
      </c>
      <c r="I889" s="369">
        <v>8</v>
      </c>
      <c r="J889" s="370">
        <v>20983.4</v>
      </c>
      <c r="K889" s="370">
        <v>16332.6</v>
      </c>
      <c r="L889" s="370">
        <v>16332.6</v>
      </c>
      <c r="M889" s="361">
        <v>611</v>
      </c>
      <c r="N889" s="369" t="s">
        <v>17420</v>
      </c>
      <c r="O889" s="369" t="s">
        <v>17054</v>
      </c>
      <c r="P889" s="369" t="s">
        <v>17423</v>
      </c>
      <c r="Q889" s="370">
        <v>19901847.84</v>
      </c>
      <c r="R889" s="373"/>
      <c r="S889" s="370">
        <v>9823014.9399999995</v>
      </c>
      <c r="T889" s="370">
        <v>0</v>
      </c>
      <c r="U889" s="370">
        <f>Q889-S889-T889</f>
        <v>10078832.9</v>
      </c>
      <c r="V889" s="356">
        <f t="shared" si="501"/>
        <v>948.45677249635423</v>
      </c>
      <c r="W889" s="373">
        <v>1083.0899999999999</v>
      </c>
    </row>
    <row r="891" spans="1:16199" ht="35.25" x14ac:dyDescent="0.5">
      <c r="E891" s="192"/>
      <c r="F891" s="192"/>
      <c r="G891" s="192"/>
      <c r="H891" s="192"/>
      <c r="I891" s="192"/>
      <c r="J891" s="400"/>
      <c r="K891" s="400"/>
      <c r="L891" s="400"/>
      <c r="M891" s="401"/>
      <c r="N891" s="192"/>
      <c r="O891" s="192"/>
      <c r="P891" s="402"/>
    </row>
    <row r="897" spans="4:4" ht="35.25" x14ac:dyDescent="0.25">
      <c r="D897" s="403"/>
    </row>
  </sheetData>
  <mergeCells count="29">
    <mergeCell ref="U1:W1"/>
    <mergeCell ref="P2:W3"/>
    <mergeCell ref="C4:W6"/>
    <mergeCell ref="C8:C11"/>
    <mergeCell ref="D8:D11"/>
    <mergeCell ref="E8:F8"/>
    <mergeCell ref="G8:G11"/>
    <mergeCell ref="H8:H11"/>
    <mergeCell ref="I8:I11"/>
    <mergeCell ref="J8:J10"/>
    <mergeCell ref="V8:V10"/>
    <mergeCell ref="W8:W10"/>
    <mergeCell ref="E9:E11"/>
    <mergeCell ref="F9:F11"/>
    <mergeCell ref="C881:W881"/>
    <mergeCell ref="K9:K10"/>
    <mergeCell ref="Q8:U8"/>
    <mergeCell ref="K8:L8"/>
    <mergeCell ref="M8:M10"/>
    <mergeCell ref="N8:N11"/>
    <mergeCell ref="O8:O11"/>
    <mergeCell ref="P8:P11"/>
    <mergeCell ref="L9:L10"/>
    <mergeCell ref="Q9:Q10"/>
    <mergeCell ref="S9:S10"/>
    <mergeCell ref="T9:T10"/>
    <mergeCell ref="U9:U10"/>
    <mergeCell ref="C842:W842"/>
    <mergeCell ref="C833:W833"/>
  </mergeCells>
  <pageMargins left="0.23622047244094491" right="0.23622047244094491" top="0.55118110236220474" bottom="0.55118110236220474" header="0.31496062992125984" footer="0.31496062992125984"/>
  <pageSetup paperSize="8" scale="21" fitToHeight="0" orientation="landscape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3EC0-E009-42DD-B8EC-131DF3E89679}">
  <sheetPr>
    <pageSetUpPr fitToPage="1"/>
  </sheetPr>
  <dimension ref="A1:K48"/>
  <sheetViews>
    <sheetView topLeftCell="A10" zoomScale="60" zoomScaleNormal="60" workbookViewId="0">
      <selection sqref="A1:C48"/>
    </sheetView>
  </sheetViews>
  <sheetFormatPr defaultRowHeight="15" x14ac:dyDescent="0.25"/>
  <cols>
    <col min="1" max="1" width="28.7109375" customWidth="1"/>
    <col min="2" max="2" width="37.140625" customWidth="1"/>
    <col min="3" max="3" width="47.140625" customWidth="1"/>
    <col min="7" max="7" width="13.7109375" bestFit="1" customWidth="1"/>
    <col min="8" max="8" width="19.42578125" bestFit="1" customWidth="1"/>
    <col min="9" max="9" width="9.28515625" bestFit="1" customWidth="1"/>
    <col min="10" max="10" width="15.140625" bestFit="1" customWidth="1"/>
    <col min="11" max="11" width="19.42578125" bestFit="1" customWidth="1"/>
  </cols>
  <sheetData>
    <row r="1" spans="1:11" ht="18.75" x14ac:dyDescent="0.3">
      <c r="A1" s="404"/>
      <c r="B1" s="404"/>
      <c r="C1" s="405" t="s">
        <v>17196</v>
      </c>
    </row>
    <row r="2" spans="1:11" ht="60.75" customHeight="1" x14ac:dyDescent="0.25">
      <c r="A2" s="406" t="s">
        <v>17206</v>
      </c>
      <c r="B2" s="406"/>
      <c r="C2" s="406"/>
    </row>
    <row r="3" spans="1:11" ht="60" customHeight="1" x14ac:dyDescent="0.25">
      <c r="A3" s="407" t="s">
        <v>17197</v>
      </c>
      <c r="B3" s="408"/>
      <c r="C3" s="409"/>
    </row>
    <row r="4" spans="1:11" ht="18.75" x14ac:dyDescent="0.25">
      <c r="A4" s="407" t="s">
        <v>17198</v>
      </c>
      <c r="B4" s="409"/>
      <c r="C4" s="410" t="s">
        <v>17205</v>
      </c>
    </row>
    <row r="5" spans="1:11" ht="18.75" x14ac:dyDescent="0.3">
      <c r="A5" s="411" t="s">
        <v>17199</v>
      </c>
      <c r="B5" s="412"/>
      <c r="C5" s="413">
        <v>1735419772.2600002</v>
      </c>
    </row>
    <row r="6" spans="1:11" ht="18.75" x14ac:dyDescent="0.3">
      <c r="A6" s="411" t="s">
        <v>17200</v>
      </c>
      <c r="B6" s="412"/>
      <c r="C6" s="413">
        <f>[1]Перечень!Q14</f>
        <v>0</v>
      </c>
    </row>
    <row r="7" spans="1:11" ht="18.75" x14ac:dyDescent="0.3">
      <c r="A7" s="411" t="s">
        <v>17201</v>
      </c>
      <c r="B7" s="412"/>
      <c r="C7" s="413">
        <v>2361661.81</v>
      </c>
    </row>
    <row r="8" spans="1:11" ht="18.75" x14ac:dyDescent="0.3">
      <c r="A8" s="411" t="s">
        <v>17202</v>
      </c>
      <c r="B8" s="412"/>
      <c r="C8" s="413">
        <f>C5-C6-C7</f>
        <v>1733058110.4500003</v>
      </c>
    </row>
    <row r="9" spans="1:11" ht="43.5" customHeight="1" x14ac:dyDescent="0.25">
      <c r="A9" s="407" t="s">
        <v>17203</v>
      </c>
      <c r="B9" s="408"/>
      <c r="C9" s="409"/>
      <c r="H9" s="31"/>
      <c r="I9" s="31"/>
      <c r="J9" s="31"/>
      <c r="K9" s="31"/>
    </row>
    <row r="10" spans="1:11" ht="18.75" x14ac:dyDescent="0.25">
      <c r="A10" s="407" t="s">
        <v>17198</v>
      </c>
      <c r="B10" s="409"/>
      <c r="C10" s="410" t="s">
        <v>17208</v>
      </c>
      <c r="H10" s="31"/>
      <c r="I10" s="31"/>
      <c r="J10" s="31"/>
      <c r="K10" s="31"/>
    </row>
    <row r="11" spans="1:11" ht="18.75" x14ac:dyDescent="0.3">
      <c r="A11" s="411" t="s">
        <v>17199</v>
      </c>
      <c r="B11" s="412"/>
      <c r="C11" s="413">
        <v>1256137430.8799999</v>
      </c>
      <c r="H11" s="31"/>
      <c r="I11" s="31"/>
      <c r="J11" s="31"/>
      <c r="K11" s="31"/>
    </row>
    <row r="12" spans="1:11" ht="18.75" x14ac:dyDescent="0.3">
      <c r="A12" s="411" t="s">
        <v>17200</v>
      </c>
      <c r="B12" s="412"/>
      <c r="C12" s="413">
        <v>0</v>
      </c>
    </row>
    <row r="13" spans="1:11" ht="18.75" x14ac:dyDescent="0.3">
      <c r="A13" s="411" t="s">
        <v>17201</v>
      </c>
      <c r="B13" s="412"/>
      <c r="C13" s="413">
        <v>1337402.6500000001</v>
      </c>
    </row>
    <row r="14" spans="1:11" ht="18.75" x14ac:dyDescent="0.3">
      <c r="A14" s="411" t="s">
        <v>17202</v>
      </c>
      <c r="B14" s="412"/>
      <c r="C14" s="413">
        <f>C11-C12-C13</f>
        <v>1254800028.2299998</v>
      </c>
    </row>
    <row r="15" spans="1:11" ht="45" customHeight="1" x14ac:dyDescent="0.25">
      <c r="A15" s="407" t="s">
        <v>17203</v>
      </c>
      <c r="B15" s="408"/>
      <c r="C15" s="409"/>
    </row>
    <row r="16" spans="1:11" ht="18.75" x14ac:dyDescent="0.25">
      <c r="A16" s="407" t="s">
        <v>17198</v>
      </c>
      <c r="B16" s="409"/>
      <c r="C16" s="410" t="s">
        <v>17207</v>
      </c>
    </row>
    <row r="17" spans="1:8" ht="18.75" x14ac:dyDescent="0.3">
      <c r="A17" s="411" t="s">
        <v>17199</v>
      </c>
      <c r="B17" s="412"/>
      <c r="C17" s="413">
        <v>803608026.07000005</v>
      </c>
    </row>
    <row r="18" spans="1:8" ht="18.75" x14ac:dyDescent="0.3">
      <c r="A18" s="411" t="s">
        <v>17200</v>
      </c>
      <c r="B18" s="412"/>
      <c r="C18" s="413">
        <f>[1]Перечень!Q1021</f>
        <v>0</v>
      </c>
    </row>
    <row r="19" spans="1:8" ht="18.75" x14ac:dyDescent="0.3">
      <c r="A19" s="411" t="s">
        <v>17201</v>
      </c>
      <c r="B19" s="412"/>
      <c r="C19" s="413">
        <v>6025176.1500000004</v>
      </c>
    </row>
    <row r="20" spans="1:8" ht="18.75" x14ac:dyDescent="0.3">
      <c r="A20" s="411" t="s">
        <v>17202</v>
      </c>
      <c r="B20" s="412"/>
      <c r="C20" s="413">
        <f>C17-C18-C19</f>
        <v>797582849.92000008</v>
      </c>
    </row>
    <row r="21" spans="1:8" ht="67.5" customHeight="1" x14ac:dyDescent="0.25">
      <c r="A21" s="407" t="s">
        <v>17360</v>
      </c>
      <c r="B21" s="408"/>
      <c r="C21" s="409"/>
    </row>
    <row r="22" spans="1:8" ht="18.75" x14ac:dyDescent="0.25">
      <c r="A22" s="407" t="s">
        <v>17198</v>
      </c>
      <c r="B22" s="409"/>
      <c r="C22" s="410" t="s">
        <v>17205</v>
      </c>
    </row>
    <row r="23" spans="1:8" ht="18.75" x14ac:dyDescent="0.3">
      <c r="A23" s="411" t="s">
        <v>17199</v>
      </c>
      <c r="B23" s="412"/>
      <c r="C23" s="413">
        <v>21341946.870000001</v>
      </c>
    </row>
    <row r="24" spans="1:8" ht="18.75" x14ac:dyDescent="0.3">
      <c r="A24" s="411" t="s">
        <v>17200</v>
      </c>
      <c r="B24" s="412"/>
      <c r="C24" s="413">
        <f>[2]Перечень!R35</f>
        <v>0</v>
      </c>
    </row>
    <row r="25" spans="1:8" ht="18.75" x14ac:dyDescent="0.3">
      <c r="A25" s="411" t="s">
        <v>17201</v>
      </c>
      <c r="B25" s="412"/>
      <c r="C25" s="413">
        <f>[2]Перечень!S35</f>
        <v>0</v>
      </c>
    </row>
    <row r="26" spans="1:8" ht="18.75" customHeight="1" x14ac:dyDescent="0.3">
      <c r="A26" s="411" t="s">
        <v>17202</v>
      </c>
      <c r="B26" s="412"/>
      <c r="C26" s="413">
        <f>C23-C24-C25</f>
        <v>21341946.870000001</v>
      </c>
    </row>
    <row r="27" spans="1:8" ht="45" customHeight="1" x14ac:dyDescent="0.25">
      <c r="A27" s="407" t="s">
        <v>17412</v>
      </c>
      <c r="B27" s="408"/>
      <c r="C27" s="409"/>
    </row>
    <row r="28" spans="1:8" ht="18.75" customHeight="1" x14ac:dyDescent="0.25">
      <c r="A28" s="407" t="s">
        <v>17198</v>
      </c>
      <c r="B28" s="409"/>
      <c r="C28" s="410" t="s">
        <v>17205</v>
      </c>
    </row>
    <row r="29" spans="1:8" ht="18.75" customHeight="1" x14ac:dyDescent="0.3">
      <c r="A29" s="411" t="s">
        <v>17199</v>
      </c>
      <c r="B29" s="412"/>
      <c r="C29" s="414">
        <v>151276999.55000001</v>
      </c>
      <c r="H29" s="1"/>
    </row>
    <row r="30" spans="1:8" ht="18.75" customHeight="1" x14ac:dyDescent="0.3">
      <c r="A30" s="411" t="s">
        <v>17413</v>
      </c>
      <c r="B30" s="412"/>
      <c r="C30" s="413">
        <v>127240816.39000003</v>
      </c>
    </row>
    <row r="31" spans="1:8" ht="18.75" customHeight="1" x14ac:dyDescent="0.3">
      <c r="A31" s="411" t="s">
        <v>17201</v>
      </c>
      <c r="B31" s="412"/>
      <c r="C31" s="413">
        <v>6782554.3100000005</v>
      </c>
    </row>
    <row r="32" spans="1:8" ht="18.75" customHeight="1" x14ac:dyDescent="0.3">
      <c r="A32" s="411" t="s">
        <v>17202</v>
      </c>
      <c r="B32" s="412"/>
      <c r="C32" s="413">
        <f>C29-C30-C31</f>
        <v>17253628.849999979</v>
      </c>
    </row>
    <row r="33" spans="1:8" ht="59.25" customHeight="1" x14ac:dyDescent="0.25">
      <c r="A33" s="407" t="s">
        <v>17418</v>
      </c>
      <c r="B33" s="408"/>
      <c r="C33" s="409"/>
    </row>
    <row r="34" spans="1:8" ht="18.75" customHeight="1" x14ac:dyDescent="0.25">
      <c r="A34" s="407" t="s">
        <v>17198</v>
      </c>
      <c r="B34" s="409"/>
      <c r="C34" s="410" t="s">
        <v>17205</v>
      </c>
    </row>
    <row r="35" spans="1:8" ht="18.75" customHeight="1" x14ac:dyDescent="0.3">
      <c r="A35" s="411" t="s">
        <v>17199</v>
      </c>
      <c r="B35" s="412"/>
      <c r="C35" s="414">
        <v>28378044.662</v>
      </c>
    </row>
    <row r="36" spans="1:8" ht="18.75" customHeight="1" x14ac:dyDescent="0.3">
      <c r="A36" s="411" t="s">
        <v>17413</v>
      </c>
      <c r="B36" s="412"/>
      <c r="C36" s="413">
        <v>14032878.49</v>
      </c>
    </row>
    <row r="37" spans="1:8" ht="18.75" customHeight="1" x14ac:dyDescent="0.3">
      <c r="A37" s="411" t="s">
        <v>17201</v>
      </c>
      <c r="B37" s="412"/>
      <c r="C37" s="413">
        <v>0</v>
      </c>
    </row>
    <row r="38" spans="1:8" ht="18.75" customHeight="1" x14ac:dyDescent="0.3">
      <c r="A38" s="411" t="s">
        <v>17202</v>
      </c>
      <c r="B38" s="412"/>
      <c r="C38" s="413">
        <f>C35-C36-C37</f>
        <v>14345166.172</v>
      </c>
    </row>
    <row r="39" spans="1:8" ht="102.75" customHeight="1" x14ac:dyDescent="0.25">
      <c r="A39" s="407" t="s">
        <v>17204</v>
      </c>
      <c r="B39" s="408"/>
      <c r="C39" s="409"/>
    </row>
    <row r="40" spans="1:8" ht="18.75" x14ac:dyDescent="0.25">
      <c r="A40" s="407" t="s">
        <v>17198</v>
      </c>
      <c r="B40" s="409"/>
      <c r="C40" s="410" t="s">
        <v>17205</v>
      </c>
    </row>
    <row r="41" spans="1:8" ht="18.75" x14ac:dyDescent="0.3">
      <c r="A41" s="411" t="s">
        <v>17200</v>
      </c>
      <c r="B41" s="412"/>
      <c r="C41" s="413">
        <v>144127902.13</v>
      </c>
      <c r="G41" s="1"/>
    </row>
    <row r="42" spans="1:8" ht="18.75" x14ac:dyDescent="0.3">
      <c r="A42" s="411" t="s">
        <v>17416</v>
      </c>
      <c r="B42" s="412"/>
      <c r="C42" s="415">
        <v>2854207.25</v>
      </c>
      <c r="H42" s="1"/>
    </row>
    <row r="43" spans="1:8" ht="110.25" customHeight="1" x14ac:dyDescent="0.25">
      <c r="A43" s="407" t="s">
        <v>17204</v>
      </c>
      <c r="B43" s="408"/>
      <c r="C43" s="409"/>
    </row>
    <row r="44" spans="1:8" ht="18.75" x14ac:dyDescent="0.25">
      <c r="A44" s="407" t="s">
        <v>17198</v>
      </c>
      <c r="B44" s="409"/>
      <c r="C44" s="410" t="s">
        <v>17208</v>
      </c>
    </row>
    <row r="45" spans="1:8" ht="18.75" x14ac:dyDescent="0.3">
      <c r="A45" s="411" t="s">
        <v>17200</v>
      </c>
      <c r="B45" s="412"/>
      <c r="C45" s="413">
        <v>28258900</v>
      </c>
    </row>
    <row r="46" spans="1:8" ht="84.75" customHeight="1" x14ac:dyDescent="0.25">
      <c r="A46" s="407" t="s">
        <v>17204</v>
      </c>
      <c r="B46" s="408"/>
      <c r="C46" s="409"/>
    </row>
    <row r="47" spans="1:8" ht="18.75" x14ac:dyDescent="0.25">
      <c r="A47" s="407" t="s">
        <v>17198</v>
      </c>
      <c r="B47" s="409"/>
      <c r="C47" s="410" t="s">
        <v>17207</v>
      </c>
    </row>
    <row r="48" spans="1:8" ht="18.75" x14ac:dyDescent="0.3">
      <c r="A48" s="411" t="s">
        <v>17200</v>
      </c>
      <c r="B48" s="412"/>
      <c r="C48" s="413">
        <v>28258900</v>
      </c>
    </row>
  </sheetData>
  <mergeCells count="47">
    <mergeCell ref="A7:B7"/>
    <mergeCell ref="A8:B8"/>
    <mergeCell ref="A9:C9"/>
    <mergeCell ref="A10:B10"/>
    <mergeCell ref="A11:B11"/>
    <mergeCell ref="A2:C2"/>
    <mergeCell ref="A3:C3"/>
    <mergeCell ref="A4:B4"/>
    <mergeCell ref="A5:B5"/>
    <mergeCell ref="A6:B6"/>
    <mergeCell ref="A48:B48"/>
    <mergeCell ref="A26:B26"/>
    <mergeCell ref="A22:B22"/>
    <mergeCell ref="A23:B23"/>
    <mergeCell ref="A24:B24"/>
    <mergeCell ref="A25:B25"/>
    <mergeCell ref="A43:C43"/>
    <mergeCell ref="A44:B44"/>
    <mergeCell ref="A45:B45"/>
    <mergeCell ref="A41:B41"/>
    <mergeCell ref="A32:B32"/>
    <mergeCell ref="A39:C39"/>
    <mergeCell ref="A40:B40"/>
    <mergeCell ref="A30:B30"/>
    <mergeCell ref="A31:B31"/>
    <mergeCell ref="A42:B42"/>
    <mergeCell ref="A46:C46"/>
    <mergeCell ref="A47:B47"/>
    <mergeCell ref="A12:B12"/>
    <mergeCell ref="A13:B13"/>
    <mergeCell ref="A14:B14"/>
    <mergeCell ref="A20:B20"/>
    <mergeCell ref="A15:C15"/>
    <mergeCell ref="A16:B16"/>
    <mergeCell ref="A17:B17"/>
    <mergeCell ref="A18:B18"/>
    <mergeCell ref="A19:B19"/>
    <mergeCell ref="A21:C21"/>
    <mergeCell ref="A27:C27"/>
    <mergeCell ref="A28:B28"/>
    <mergeCell ref="A29:B29"/>
    <mergeCell ref="A33:C33"/>
    <mergeCell ref="A34:B34"/>
    <mergeCell ref="A35:B35"/>
    <mergeCell ref="A36:B36"/>
    <mergeCell ref="A37:B37"/>
    <mergeCell ref="A38:B38"/>
  </mergeCells>
  <pageMargins left="0.23622047244094491" right="0.23622047244094491" top="0.74803149606299213" bottom="0.35433070866141736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1795-3129-48F8-888A-9729F9BBC717}">
  <sheetPr>
    <pageSetUpPr fitToPage="1"/>
  </sheetPr>
  <dimension ref="A1:F204"/>
  <sheetViews>
    <sheetView topLeftCell="A121" zoomScale="60" zoomScaleNormal="60" workbookViewId="0">
      <selection activeCell="H19" sqref="H19"/>
    </sheetView>
  </sheetViews>
  <sheetFormatPr defaultRowHeight="15" x14ac:dyDescent="0.25"/>
  <cols>
    <col min="1" max="1" width="9" customWidth="1"/>
    <col min="2" max="2" width="87.85546875" customWidth="1"/>
    <col min="3" max="3" width="27.42578125" customWidth="1"/>
    <col min="4" max="4" width="29.5703125" customWidth="1"/>
    <col min="5" max="5" width="32" customWidth="1"/>
    <col min="6" max="6" width="29.5703125" customWidth="1"/>
    <col min="8" max="8" width="43.85546875" customWidth="1"/>
  </cols>
  <sheetData>
    <row r="1" spans="1:6" ht="20.25" x14ac:dyDescent="0.25">
      <c r="A1" s="35"/>
      <c r="B1" s="35"/>
      <c r="C1" s="35"/>
      <c r="D1" s="35"/>
      <c r="E1" s="89" t="s">
        <v>17209</v>
      </c>
      <c r="F1" s="89"/>
    </row>
    <row r="2" spans="1:6" ht="77.25" customHeight="1" x14ac:dyDescent="0.25">
      <c r="B2" s="36"/>
      <c r="C2" s="36"/>
      <c r="D2" s="90" t="s">
        <v>17216</v>
      </c>
      <c r="E2" s="90"/>
      <c r="F2" s="90"/>
    </row>
    <row r="3" spans="1:6" x14ac:dyDescent="0.25">
      <c r="A3" s="91" t="s">
        <v>17217</v>
      </c>
      <c r="B3" s="91"/>
      <c r="C3" s="91"/>
      <c r="D3" s="91"/>
      <c r="E3" s="91"/>
      <c r="F3" s="91"/>
    </row>
    <row r="4" spans="1:6" ht="83.25" customHeight="1" x14ac:dyDescent="0.25">
      <c r="A4" s="91"/>
      <c r="B4" s="91"/>
      <c r="C4" s="91"/>
      <c r="D4" s="91"/>
      <c r="E4" s="91"/>
      <c r="F4" s="91"/>
    </row>
    <row r="5" spans="1:6" x14ac:dyDescent="0.25">
      <c r="A5" s="92" t="s">
        <v>0</v>
      </c>
      <c r="B5" s="94" t="s">
        <v>17210</v>
      </c>
      <c r="C5" s="92" t="s">
        <v>17211</v>
      </c>
      <c r="D5" s="92" t="s">
        <v>17212</v>
      </c>
      <c r="E5" s="92" t="s">
        <v>17213</v>
      </c>
      <c r="F5" s="92" t="s">
        <v>17214</v>
      </c>
    </row>
    <row r="6" spans="1:6" ht="49.5" customHeight="1" x14ac:dyDescent="0.25">
      <c r="A6" s="93"/>
      <c r="B6" s="95"/>
      <c r="C6" s="92"/>
      <c r="D6" s="92"/>
      <c r="E6" s="92"/>
      <c r="F6" s="92"/>
    </row>
    <row r="7" spans="1:6" ht="57" customHeight="1" x14ac:dyDescent="0.25">
      <c r="A7" s="93"/>
      <c r="B7" s="95"/>
      <c r="C7" s="92"/>
      <c r="D7" s="92"/>
      <c r="E7" s="92"/>
      <c r="F7" s="92"/>
    </row>
    <row r="8" spans="1:6" ht="20.25" x14ac:dyDescent="0.3">
      <c r="A8" s="93"/>
      <c r="B8" s="95"/>
      <c r="C8" s="37" t="s">
        <v>17215</v>
      </c>
      <c r="D8" s="37" t="s">
        <v>17036</v>
      </c>
      <c r="E8" s="38" t="s">
        <v>32</v>
      </c>
      <c r="F8" s="38" t="s">
        <v>31</v>
      </c>
    </row>
    <row r="9" spans="1:6" ht="20.25" x14ac:dyDescent="0.3">
      <c r="A9" s="38">
        <v>1</v>
      </c>
      <c r="B9" s="38">
        <v>2</v>
      </c>
      <c r="C9" s="38">
        <v>3</v>
      </c>
      <c r="D9" s="38">
        <v>4</v>
      </c>
      <c r="E9" s="38">
        <v>5</v>
      </c>
      <c r="F9" s="38">
        <v>6</v>
      </c>
    </row>
    <row r="10" spans="1:6" ht="20.25" x14ac:dyDescent="0.3">
      <c r="A10" s="39" t="s">
        <v>17183</v>
      </c>
      <c r="B10" s="39"/>
      <c r="C10" s="40">
        <f>C11+C74+C130</f>
        <v>1410628.2499999995</v>
      </c>
      <c r="D10" s="41">
        <f>D11+D74+D130</f>
        <v>52130</v>
      </c>
      <c r="E10" s="41">
        <f>E11+E74+E130</f>
        <v>653</v>
      </c>
      <c r="F10" s="40">
        <f>F11+F74+F130</f>
        <v>3795165229.21</v>
      </c>
    </row>
    <row r="11" spans="1:6" ht="20.25" x14ac:dyDescent="0.3">
      <c r="A11" s="39" t="s">
        <v>17184</v>
      </c>
      <c r="B11" s="39"/>
      <c r="C11" s="42">
        <f>SUM(C12:C73)</f>
        <v>709907.06999999948</v>
      </c>
      <c r="D11" s="41">
        <f>SUM(D12:D73)</f>
        <v>26469</v>
      </c>
      <c r="E11" s="43">
        <f>SUM(E12:E73)</f>
        <v>317</v>
      </c>
      <c r="F11" s="42">
        <f>SUM(F12:F73)</f>
        <v>1735419772.2600002</v>
      </c>
    </row>
    <row r="12" spans="1:6" ht="20.25" x14ac:dyDescent="0.3">
      <c r="A12" s="44">
        <v>1</v>
      </c>
      <c r="B12" s="39" t="s">
        <v>17218</v>
      </c>
      <c r="C12" s="42">
        <v>277275.39999999991</v>
      </c>
      <c r="D12" s="41">
        <v>10863</v>
      </c>
      <c r="E12" s="38">
        <v>92</v>
      </c>
      <c r="F12" s="42">
        <v>530683224.88999993</v>
      </c>
    </row>
    <row r="13" spans="1:6" ht="20.25" x14ac:dyDescent="0.3">
      <c r="A13" s="44">
        <v>2</v>
      </c>
      <c r="B13" s="39" t="s">
        <v>17219</v>
      </c>
      <c r="C13" s="42">
        <v>33020.699999999997</v>
      </c>
      <c r="D13" s="41">
        <v>1536</v>
      </c>
      <c r="E13" s="38">
        <v>12</v>
      </c>
      <c r="F13" s="42">
        <v>87882446.209999993</v>
      </c>
    </row>
    <row r="14" spans="1:6" ht="20.25" x14ac:dyDescent="0.3">
      <c r="A14" s="44">
        <v>3</v>
      </c>
      <c r="B14" s="39" t="s">
        <v>17220</v>
      </c>
      <c r="C14" s="42">
        <v>59111.24</v>
      </c>
      <c r="D14" s="41">
        <v>1831</v>
      </c>
      <c r="E14" s="38">
        <v>43</v>
      </c>
      <c r="F14" s="42">
        <v>148671361.55000001</v>
      </c>
    </row>
    <row r="15" spans="1:6" ht="20.25" x14ac:dyDescent="0.3">
      <c r="A15" s="44">
        <v>4</v>
      </c>
      <c r="B15" s="39" t="s">
        <v>17221</v>
      </c>
      <c r="C15" s="42">
        <v>42218.509999999995</v>
      </c>
      <c r="D15" s="41">
        <v>1469</v>
      </c>
      <c r="E15" s="38">
        <v>18</v>
      </c>
      <c r="F15" s="42">
        <v>156894459.92000002</v>
      </c>
    </row>
    <row r="16" spans="1:6" ht="20.25" x14ac:dyDescent="0.3">
      <c r="A16" s="44">
        <v>5</v>
      </c>
      <c r="B16" s="39" t="s">
        <v>17282</v>
      </c>
      <c r="C16" s="42">
        <v>3965.2</v>
      </c>
      <c r="D16" s="41">
        <v>178</v>
      </c>
      <c r="E16" s="38">
        <v>1</v>
      </c>
      <c r="F16" s="42">
        <v>11461910.719999999</v>
      </c>
    </row>
    <row r="17" spans="1:6" ht="20.25" x14ac:dyDescent="0.3">
      <c r="A17" s="44">
        <v>6</v>
      </c>
      <c r="B17" s="39" t="s">
        <v>17222</v>
      </c>
      <c r="C17" s="42">
        <v>58961.380000000005</v>
      </c>
      <c r="D17" s="41">
        <v>1899</v>
      </c>
      <c r="E17" s="38">
        <v>14</v>
      </c>
      <c r="F17" s="42">
        <v>104307670.33</v>
      </c>
    </row>
    <row r="18" spans="1:6" ht="20.25" x14ac:dyDescent="0.3">
      <c r="A18" s="44">
        <v>7</v>
      </c>
      <c r="B18" s="39" t="s">
        <v>17223</v>
      </c>
      <c r="C18" s="42">
        <v>22040.7</v>
      </c>
      <c r="D18" s="41">
        <v>613</v>
      </c>
      <c r="E18" s="38">
        <v>7</v>
      </c>
      <c r="F18" s="42">
        <v>28319638.610000003</v>
      </c>
    </row>
    <row r="19" spans="1:6" ht="20.25" x14ac:dyDescent="0.3">
      <c r="A19" s="44">
        <v>8</v>
      </c>
      <c r="B19" s="39" t="s">
        <v>17224</v>
      </c>
      <c r="C19" s="42">
        <v>10995.04</v>
      </c>
      <c r="D19" s="41">
        <v>422</v>
      </c>
      <c r="E19" s="38">
        <v>5</v>
      </c>
      <c r="F19" s="42">
        <v>8558698.6600000001</v>
      </c>
    </row>
    <row r="20" spans="1:6" ht="20.25" x14ac:dyDescent="0.3">
      <c r="A20" s="44">
        <v>9</v>
      </c>
      <c r="B20" s="39" t="s">
        <v>17225</v>
      </c>
      <c r="C20" s="42">
        <v>19574.940000000002</v>
      </c>
      <c r="D20" s="41">
        <v>674</v>
      </c>
      <c r="E20" s="38">
        <v>6</v>
      </c>
      <c r="F20" s="42">
        <v>29279493.190000001</v>
      </c>
    </row>
    <row r="21" spans="1:6" ht="20.25" x14ac:dyDescent="0.3">
      <c r="A21" s="44">
        <v>10</v>
      </c>
      <c r="B21" s="39" t="s">
        <v>17283</v>
      </c>
      <c r="C21" s="42">
        <v>936.95</v>
      </c>
      <c r="D21" s="41">
        <v>41</v>
      </c>
      <c r="E21" s="38">
        <v>1</v>
      </c>
      <c r="F21" s="42">
        <v>6045886.4199999999</v>
      </c>
    </row>
    <row r="22" spans="1:6" ht="20.25" x14ac:dyDescent="0.3">
      <c r="A22" s="44">
        <v>11</v>
      </c>
      <c r="B22" s="39" t="s">
        <v>17227</v>
      </c>
      <c r="C22" s="42">
        <v>11317.4</v>
      </c>
      <c r="D22" s="41">
        <v>430</v>
      </c>
      <c r="E22" s="38">
        <v>10</v>
      </c>
      <c r="F22" s="42">
        <v>54659331.32</v>
      </c>
    </row>
    <row r="23" spans="1:6" ht="20.25" x14ac:dyDescent="0.3">
      <c r="A23" s="44">
        <v>12</v>
      </c>
      <c r="B23" s="39" t="s">
        <v>17265</v>
      </c>
      <c r="C23" s="42">
        <v>871.3</v>
      </c>
      <c r="D23" s="41">
        <v>31</v>
      </c>
      <c r="E23" s="38">
        <v>1</v>
      </c>
      <c r="F23" s="42">
        <v>7615455.79</v>
      </c>
    </row>
    <row r="24" spans="1:6" ht="20.25" x14ac:dyDescent="0.3">
      <c r="A24" s="44">
        <v>13</v>
      </c>
      <c r="B24" s="39" t="s">
        <v>17229</v>
      </c>
      <c r="C24" s="42">
        <v>739</v>
      </c>
      <c r="D24" s="41">
        <v>30</v>
      </c>
      <c r="E24" s="38">
        <v>1</v>
      </c>
      <c r="F24" s="42">
        <v>2769358.4499999997</v>
      </c>
    </row>
    <row r="25" spans="1:6" ht="20.25" x14ac:dyDescent="0.3">
      <c r="A25" s="44">
        <v>14</v>
      </c>
      <c r="B25" s="39" t="s">
        <v>17230</v>
      </c>
      <c r="C25" s="42">
        <v>1070.8</v>
      </c>
      <c r="D25" s="41">
        <v>57</v>
      </c>
      <c r="E25" s="38">
        <v>1</v>
      </c>
      <c r="F25" s="42">
        <v>150000</v>
      </c>
    </row>
    <row r="26" spans="1:6" ht="20.25" x14ac:dyDescent="0.3">
      <c r="A26" s="44">
        <v>15</v>
      </c>
      <c r="B26" s="39" t="s">
        <v>17266</v>
      </c>
      <c r="C26" s="42">
        <v>1412.3</v>
      </c>
      <c r="D26" s="41">
        <v>59</v>
      </c>
      <c r="E26" s="38">
        <v>2</v>
      </c>
      <c r="F26" s="42">
        <v>10592953.029999999</v>
      </c>
    </row>
    <row r="27" spans="1:6" ht="20.25" x14ac:dyDescent="0.3">
      <c r="A27" s="44">
        <v>16</v>
      </c>
      <c r="B27" s="39" t="s">
        <v>17228</v>
      </c>
      <c r="C27" s="42">
        <v>3114.7</v>
      </c>
      <c r="D27" s="41">
        <v>149</v>
      </c>
      <c r="E27" s="38">
        <v>3</v>
      </c>
      <c r="F27" s="42">
        <v>19678899.239999998</v>
      </c>
    </row>
    <row r="28" spans="1:6" ht="20.25" x14ac:dyDescent="0.3">
      <c r="A28" s="44">
        <v>17</v>
      </c>
      <c r="B28" s="39" t="s">
        <v>17232</v>
      </c>
      <c r="C28" s="42">
        <v>5042.9000000000005</v>
      </c>
      <c r="D28" s="41">
        <v>185</v>
      </c>
      <c r="E28" s="38">
        <v>4</v>
      </c>
      <c r="F28" s="42">
        <v>19808365.219999999</v>
      </c>
    </row>
    <row r="29" spans="1:6" ht="20.25" x14ac:dyDescent="0.3">
      <c r="A29" s="44">
        <v>18</v>
      </c>
      <c r="B29" s="39" t="s">
        <v>17284</v>
      </c>
      <c r="C29" s="42">
        <v>1009.7</v>
      </c>
      <c r="D29" s="41">
        <v>34</v>
      </c>
      <c r="E29" s="38">
        <v>1</v>
      </c>
      <c r="F29" s="42">
        <v>3485761.37</v>
      </c>
    </row>
    <row r="30" spans="1:6" ht="20.25" x14ac:dyDescent="0.3">
      <c r="A30" s="44">
        <v>19</v>
      </c>
      <c r="B30" s="39" t="s">
        <v>17285</v>
      </c>
      <c r="C30" s="42">
        <v>786.9</v>
      </c>
      <c r="D30" s="41">
        <v>30</v>
      </c>
      <c r="E30" s="38">
        <v>1</v>
      </c>
      <c r="F30" s="42">
        <v>6895274.1099999985</v>
      </c>
    </row>
    <row r="31" spans="1:6" ht="20.25" x14ac:dyDescent="0.3">
      <c r="A31" s="44">
        <v>20</v>
      </c>
      <c r="B31" s="39" t="s">
        <v>17286</v>
      </c>
      <c r="C31" s="42">
        <v>398</v>
      </c>
      <c r="D31" s="41">
        <v>21</v>
      </c>
      <c r="E31" s="38">
        <v>1</v>
      </c>
      <c r="F31" s="42">
        <v>2723043.16</v>
      </c>
    </row>
    <row r="32" spans="1:6" ht="20.25" x14ac:dyDescent="0.3">
      <c r="A32" s="44">
        <v>21</v>
      </c>
      <c r="B32" s="39" t="s">
        <v>17268</v>
      </c>
      <c r="C32" s="42">
        <v>1532.1</v>
      </c>
      <c r="D32" s="41">
        <v>39</v>
      </c>
      <c r="E32" s="38">
        <v>2</v>
      </c>
      <c r="F32" s="42">
        <v>6041248.2699999996</v>
      </c>
    </row>
    <row r="33" spans="1:6" ht="20.25" x14ac:dyDescent="0.3">
      <c r="A33" s="44">
        <v>22</v>
      </c>
      <c r="B33" s="39" t="s">
        <v>17269</v>
      </c>
      <c r="C33" s="42">
        <v>3363.3</v>
      </c>
      <c r="D33" s="41">
        <v>44</v>
      </c>
      <c r="E33" s="38">
        <v>1</v>
      </c>
      <c r="F33" s="42">
        <v>7618035.8100000005</v>
      </c>
    </row>
    <row r="34" spans="1:6" ht="20.25" x14ac:dyDescent="0.3">
      <c r="A34" s="44">
        <v>23</v>
      </c>
      <c r="B34" s="39" t="s">
        <v>17238</v>
      </c>
      <c r="C34" s="42">
        <v>19565.449999999997</v>
      </c>
      <c r="D34" s="41">
        <v>714</v>
      </c>
      <c r="E34" s="38">
        <v>5</v>
      </c>
      <c r="F34" s="42">
        <v>41693113.899999999</v>
      </c>
    </row>
    <row r="35" spans="1:6" ht="20.25" x14ac:dyDescent="0.3">
      <c r="A35" s="44">
        <v>24</v>
      </c>
      <c r="B35" s="39" t="s">
        <v>17270</v>
      </c>
      <c r="C35" s="42">
        <v>460</v>
      </c>
      <c r="D35" s="41">
        <v>17</v>
      </c>
      <c r="E35" s="38">
        <v>1</v>
      </c>
      <c r="F35" s="42">
        <v>5626030.54</v>
      </c>
    </row>
    <row r="36" spans="1:6" ht="20.25" x14ac:dyDescent="0.3">
      <c r="A36" s="44">
        <v>25</v>
      </c>
      <c r="B36" s="39" t="s">
        <v>17287</v>
      </c>
      <c r="C36" s="42">
        <v>896.41</v>
      </c>
      <c r="D36" s="41">
        <v>56</v>
      </c>
      <c r="E36" s="38">
        <v>1</v>
      </c>
      <c r="F36" s="42">
        <v>6204379.9500000002</v>
      </c>
    </row>
    <row r="37" spans="1:6" ht="20.25" x14ac:dyDescent="0.3">
      <c r="A37" s="44">
        <v>26</v>
      </c>
      <c r="B37" s="39" t="s">
        <v>17239</v>
      </c>
      <c r="C37" s="42">
        <v>1991.4</v>
      </c>
      <c r="D37" s="41">
        <v>72</v>
      </c>
      <c r="E37" s="38">
        <v>3</v>
      </c>
      <c r="F37" s="42">
        <v>14791636.740000002</v>
      </c>
    </row>
    <row r="38" spans="1:6" ht="20.25" x14ac:dyDescent="0.3">
      <c r="A38" s="44">
        <v>27</v>
      </c>
      <c r="B38" s="39" t="s">
        <v>17273</v>
      </c>
      <c r="C38" s="42">
        <v>2960.1000000000004</v>
      </c>
      <c r="D38" s="41">
        <v>127</v>
      </c>
      <c r="E38" s="38">
        <v>4</v>
      </c>
      <c r="F38" s="42">
        <v>9931112.6899999995</v>
      </c>
    </row>
    <row r="39" spans="1:6" ht="20.25" x14ac:dyDescent="0.3">
      <c r="A39" s="44">
        <v>28</v>
      </c>
      <c r="B39" s="39" t="s">
        <v>17272</v>
      </c>
      <c r="C39" s="42">
        <v>2439.6999999999998</v>
      </c>
      <c r="D39" s="41">
        <v>105</v>
      </c>
      <c r="E39" s="38">
        <v>3</v>
      </c>
      <c r="F39" s="42">
        <v>12331741.25</v>
      </c>
    </row>
    <row r="40" spans="1:6" ht="20.25" x14ac:dyDescent="0.3">
      <c r="A40" s="44">
        <v>29</v>
      </c>
      <c r="B40" s="39" t="s">
        <v>17361</v>
      </c>
      <c r="C40" s="42">
        <v>4299.2</v>
      </c>
      <c r="D40" s="41">
        <v>216</v>
      </c>
      <c r="E40" s="38">
        <v>2</v>
      </c>
      <c r="F40" s="42">
        <v>11695793.819999998</v>
      </c>
    </row>
    <row r="41" spans="1:6" ht="20.25" x14ac:dyDescent="0.3">
      <c r="A41" s="44">
        <v>30</v>
      </c>
      <c r="B41" s="39" t="s">
        <v>17240</v>
      </c>
      <c r="C41" s="42">
        <v>1217.2</v>
      </c>
      <c r="D41" s="41">
        <v>47</v>
      </c>
      <c r="E41" s="38">
        <v>1</v>
      </c>
      <c r="F41" s="42">
        <v>7655996.6900000004</v>
      </c>
    </row>
    <row r="42" spans="1:6" ht="20.25" x14ac:dyDescent="0.3">
      <c r="A42" s="44">
        <v>31</v>
      </c>
      <c r="B42" s="39" t="s">
        <v>17274</v>
      </c>
      <c r="C42" s="42">
        <v>6956.1</v>
      </c>
      <c r="D42" s="41">
        <v>272</v>
      </c>
      <c r="E42" s="38">
        <v>6</v>
      </c>
      <c r="F42" s="42">
        <v>25604414.390000001</v>
      </c>
    </row>
    <row r="43" spans="1:6" ht="20.25" x14ac:dyDescent="0.3">
      <c r="A43" s="44">
        <v>32</v>
      </c>
      <c r="B43" s="39" t="s">
        <v>17288</v>
      </c>
      <c r="C43" s="42">
        <v>312.7</v>
      </c>
      <c r="D43" s="41">
        <v>11</v>
      </c>
      <c r="E43" s="38">
        <v>1</v>
      </c>
      <c r="F43" s="42">
        <v>2969018.4899999998</v>
      </c>
    </row>
    <row r="44" spans="1:6" ht="20.25" x14ac:dyDescent="0.3">
      <c r="A44" s="44">
        <v>33</v>
      </c>
      <c r="B44" s="39" t="s">
        <v>17289</v>
      </c>
      <c r="C44" s="42">
        <v>800.4</v>
      </c>
      <c r="D44" s="41">
        <v>32</v>
      </c>
      <c r="E44" s="38">
        <v>1</v>
      </c>
      <c r="F44" s="42">
        <v>5947708.0499999998</v>
      </c>
    </row>
    <row r="45" spans="1:6" ht="20.25" x14ac:dyDescent="0.3">
      <c r="A45" s="44">
        <v>34</v>
      </c>
      <c r="B45" s="39" t="s">
        <v>17290</v>
      </c>
      <c r="C45" s="42">
        <v>592.5</v>
      </c>
      <c r="D45" s="41">
        <v>32</v>
      </c>
      <c r="E45" s="38">
        <v>1</v>
      </c>
      <c r="F45" s="42">
        <v>5628145.5300000003</v>
      </c>
    </row>
    <row r="46" spans="1:6" ht="20.25" x14ac:dyDescent="0.3">
      <c r="A46" s="44">
        <v>35</v>
      </c>
      <c r="B46" s="39" t="s">
        <v>17242</v>
      </c>
      <c r="C46" s="42">
        <v>4538.8999999999996</v>
      </c>
      <c r="D46" s="41">
        <v>150</v>
      </c>
      <c r="E46" s="38">
        <v>2</v>
      </c>
      <c r="F46" s="42">
        <v>15909700.050000001</v>
      </c>
    </row>
    <row r="47" spans="1:6" ht="20.25" x14ac:dyDescent="0.3">
      <c r="A47" s="44">
        <v>36</v>
      </c>
      <c r="B47" s="39" t="s">
        <v>17362</v>
      </c>
      <c r="C47" s="42">
        <v>976.3</v>
      </c>
      <c r="D47" s="41">
        <v>36</v>
      </c>
      <c r="E47" s="38">
        <v>1</v>
      </c>
      <c r="F47" s="42">
        <v>5881607.7999999998</v>
      </c>
    </row>
    <row r="48" spans="1:6" ht="20.25" x14ac:dyDescent="0.3">
      <c r="A48" s="44">
        <v>37</v>
      </c>
      <c r="B48" s="39" t="s">
        <v>17244</v>
      </c>
      <c r="C48" s="42">
        <v>1393.3000000000002</v>
      </c>
      <c r="D48" s="41">
        <v>66</v>
      </c>
      <c r="E48" s="38">
        <v>2</v>
      </c>
      <c r="F48" s="42">
        <v>3805868.6</v>
      </c>
    </row>
    <row r="49" spans="1:6" ht="20.25" x14ac:dyDescent="0.3">
      <c r="A49" s="44">
        <v>38</v>
      </c>
      <c r="B49" s="39" t="s">
        <v>17245</v>
      </c>
      <c r="C49" s="42">
        <v>11199.1</v>
      </c>
      <c r="D49" s="41">
        <v>429</v>
      </c>
      <c r="E49" s="38">
        <v>4</v>
      </c>
      <c r="F49" s="42">
        <v>19527330.969999999</v>
      </c>
    </row>
    <row r="50" spans="1:6" ht="20.25" x14ac:dyDescent="0.3">
      <c r="A50" s="44">
        <v>39</v>
      </c>
      <c r="B50" s="39" t="s">
        <v>17246</v>
      </c>
      <c r="C50" s="42">
        <v>8841.48</v>
      </c>
      <c r="D50" s="41">
        <v>259</v>
      </c>
      <c r="E50" s="38">
        <v>2</v>
      </c>
      <c r="F50" s="42">
        <v>21618213.460000001</v>
      </c>
    </row>
    <row r="51" spans="1:6" ht="20.25" x14ac:dyDescent="0.3">
      <c r="A51" s="44">
        <v>40</v>
      </c>
      <c r="B51" s="39" t="s">
        <v>17247</v>
      </c>
      <c r="C51" s="42">
        <v>8737.0499999999993</v>
      </c>
      <c r="D51" s="41">
        <v>356</v>
      </c>
      <c r="E51" s="38">
        <v>5</v>
      </c>
      <c r="F51" s="42">
        <v>32327453.07</v>
      </c>
    </row>
    <row r="52" spans="1:6" ht="20.25" x14ac:dyDescent="0.3">
      <c r="A52" s="44">
        <v>41</v>
      </c>
      <c r="B52" s="39" t="s">
        <v>17291</v>
      </c>
      <c r="C52" s="42">
        <v>799.1</v>
      </c>
      <c r="D52" s="41">
        <v>45</v>
      </c>
      <c r="E52" s="38">
        <v>1</v>
      </c>
      <c r="F52" s="42">
        <v>5019129.92</v>
      </c>
    </row>
    <row r="53" spans="1:6" ht="20.25" x14ac:dyDescent="0.3">
      <c r="A53" s="44">
        <v>42</v>
      </c>
      <c r="B53" s="39" t="s">
        <v>17292</v>
      </c>
      <c r="C53" s="42">
        <v>1490.21</v>
      </c>
      <c r="D53" s="41">
        <v>56</v>
      </c>
      <c r="E53" s="38">
        <v>2</v>
      </c>
      <c r="F53" s="42">
        <v>10143081.140000001</v>
      </c>
    </row>
    <row r="54" spans="1:6" ht="20.25" x14ac:dyDescent="0.3">
      <c r="A54" s="44">
        <v>43</v>
      </c>
      <c r="B54" s="39" t="s">
        <v>17248</v>
      </c>
      <c r="C54" s="42">
        <v>11414.84</v>
      </c>
      <c r="D54" s="41">
        <v>420</v>
      </c>
      <c r="E54" s="38">
        <v>2</v>
      </c>
      <c r="F54" s="42">
        <v>15981022.029999999</v>
      </c>
    </row>
    <row r="55" spans="1:6" ht="20.25" x14ac:dyDescent="0.3">
      <c r="A55" s="44">
        <v>44</v>
      </c>
      <c r="B55" s="39" t="s">
        <v>17363</v>
      </c>
      <c r="C55" s="42">
        <v>780.3</v>
      </c>
      <c r="D55" s="41">
        <v>40</v>
      </c>
      <c r="E55" s="38">
        <v>1</v>
      </c>
      <c r="F55" s="42">
        <v>5618463.71</v>
      </c>
    </row>
    <row r="56" spans="1:6" ht="20.25" x14ac:dyDescent="0.3">
      <c r="A56" s="44">
        <v>45</v>
      </c>
      <c r="B56" s="39" t="s">
        <v>17276</v>
      </c>
      <c r="C56" s="42">
        <v>911.2</v>
      </c>
      <c r="D56" s="41">
        <v>30</v>
      </c>
      <c r="E56" s="38">
        <v>1</v>
      </c>
      <c r="F56" s="42">
        <v>8814680.0299999993</v>
      </c>
    </row>
    <row r="57" spans="1:6" ht="20.25" x14ac:dyDescent="0.3">
      <c r="A57" s="44">
        <v>46</v>
      </c>
      <c r="B57" s="39" t="s">
        <v>17364</v>
      </c>
      <c r="C57" s="42">
        <v>621.6</v>
      </c>
      <c r="D57" s="41">
        <v>25</v>
      </c>
      <c r="E57" s="38">
        <v>1</v>
      </c>
      <c r="F57" s="42">
        <v>3793574.26</v>
      </c>
    </row>
    <row r="58" spans="1:6" ht="20.25" x14ac:dyDescent="0.3">
      <c r="A58" s="44">
        <v>47</v>
      </c>
      <c r="B58" s="39" t="s">
        <v>17293</v>
      </c>
      <c r="C58" s="42">
        <v>971.34</v>
      </c>
      <c r="D58" s="41">
        <v>45</v>
      </c>
      <c r="E58" s="38">
        <v>1</v>
      </c>
      <c r="F58" s="42">
        <v>6747768.7300000004</v>
      </c>
    </row>
    <row r="59" spans="1:6" ht="20.25" x14ac:dyDescent="0.3">
      <c r="A59" s="44">
        <v>48</v>
      </c>
      <c r="B59" s="39" t="s">
        <v>17253</v>
      </c>
      <c r="C59" s="42">
        <v>687</v>
      </c>
      <c r="D59" s="41">
        <v>21</v>
      </c>
      <c r="E59" s="38">
        <v>1</v>
      </c>
      <c r="F59" s="42">
        <v>4757125.34</v>
      </c>
    </row>
    <row r="60" spans="1:6" ht="20.25" x14ac:dyDescent="0.3">
      <c r="A60" s="44">
        <v>49</v>
      </c>
      <c r="B60" s="39" t="s">
        <v>17254</v>
      </c>
      <c r="C60" s="42">
        <v>3742.79</v>
      </c>
      <c r="D60" s="41">
        <v>138</v>
      </c>
      <c r="E60" s="38">
        <v>3</v>
      </c>
      <c r="F60" s="42">
        <v>13615171.16</v>
      </c>
    </row>
    <row r="61" spans="1:6" ht="20.25" x14ac:dyDescent="0.3">
      <c r="A61" s="44">
        <v>50</v>
      </c>
      <c r="B61" s="39" t="s">
        <v>17255</v>
      </c>
      <c r="C61" s="42">
        <v>10489.66</v>
      </c>
      <c r="D61" s="41">
        <v>498</v>
      </c>
      <c r="E61" s="38">
        <v>5</v>
      </c>
      <c r="F61" s="42">
        <v>35685621.329999998</v>
      </c>
    </row>
    <row r="62" spans="1:6" ht="20.25" x14ac:dyDescent="0.3">
      <c r="A62" s="44">
        <v>51</v>
      </c>
      <c r="B62" s="39" t="s">
        <v>17251</v>
      </c>
      <c r="C62" s="42">
        <v>2259.94</v>
      </c>
      <c r="D62" s="41">
        <v>115</v>
      </c>
      <c r="E62" s="38">
        <v>3</v>
      </c>
      <c r="F62" s="42">
        <v>1487107.2199999997</v>
      </c>
    </row>
    <row r="63" spans="1:6" ht="20.25" x14ac:dyDescent="0.3">
      <c r="A63" s="44">
        <v>52</v>
      </c>
      <c r="B63" s="39" t="s">
        <v>17256</v>
      </c>
      <c r="C63" s="42">
        <v>10815.19</v>
      </c>
      <c r="D63" s="41">
        <v>453</v>
      </c>
      <c r="E63" s="38">
        <v>4</v>
      </c>
      <c r="F63" s="42">
        <v>20158257.439999998</v>
      </c>
    </row>
    <row r="64" spans="1:6" ht="20.25" x14ac:dyDescent="0.3">
      <c r="A64" s="44">
        <v>53</v>
      </c>
      <c r="B64" s="39" t="s">
        <v>17277</v>
      </c>
      <c r="C64" s="42">
        <v>1421.2</v>
      </c>
      <c r="D64" s="41">
        <v>47</v>
      </c>
      <c r="E64" s="38">
        <v>1</v>
      </c>
      <c r="F64" s="42">
        <v>8800830.6999999993</v>
      </c>
    </row>
    <row r="65" spans="1:6" ht="20.25" x14ac:dyDescent="0.3">
      <c r="A65" s="44">
        <v>54</v>
      </c>
      <c r="B65" s="39" t="s">
        <v>17257</v>
      </c>
      <c r="C65" s="42">
        <v>8802.18</v>
      </c>
      <c r="D65" s="41">
        <v>291</v>
      </c>
      <c r="E65" s="38">
        <v>5</v>
      </c>
      <c r="F65" s="42">
        <v>32638908.91</v>
      </c>
    </row>
    <row r="66" spans="1:6" ht="20.25" x14ac:dyDescent="0.3">
      <c r="A66" s="44">
        <v>55</v>
      </c>
      <c r="B66" s="39" t="s">
        <v>17226</v>
      </c>
      <c r="C66" s="42">
        <v>4666.6000000000004</v>
      </c>
      <c r="D66" s="41">
        <v>131</v>
      </c>
      <c r="E66" s="38">
        <v>1</v>
      </c>
      <c r="F66" s="42">
        <v>9001826.0800000001</v>
      </c>
    </row>
    <row r="67" spans="1:6" ht="20.25" x14ac:dyDescent="0.3">
      <c r="A67" s="44">
        <v>56</v>
      </c>
      <c r="B67" s="39" t="s">
        <v>17260</v>
      </c>
      <c r="C67" s="42">
        <v>1918.63</v>
      </c>
      <c r="D67" s="41">
        <v>31</v>
      </c>
      <c r="E67" s="38">
        <v>1</v>
      </c>
      <c r="F67" s="42">
        <v>8693400.9000000004</v>
      </c>
    </row>
    <row r="68" spans="1:6" ht="20.25" x14ac:dyDescent="0.3">
      <c r="A68" s="44">
        <v>57</v>
      </c>
      <c r="B68" s="39" t="s">
        <v>17261</v>
      </c>
      <c r="C68" s="42">
        <v>1333.6999999999998</v>
      </c>
      <c r="D68" s="41">
        <v>48</v>
      </c>
      <c r="E68" s="38">
        <v>2</v>
      </c>
      <c r="F68" s="42">
        <v>7541463.5800000001</v>
      </c>
    </row>
    <row r="69" spans="1:6" ht="20.25" x14ac:dyDescent="0.3">
      <c r="A69" s="44">
        <v>58</v>
      </c>
      <c r="B69" s="39" t="s">
        <v>17278</v>
      </c>
      <c r="C69" s="42">
        <v>659.7</v>
      </c>
      <c r="D69" s="41">
        <v>25</v>
      </c>
      <c r="E69" s="38">
        <v>1</v>
      </c>
      <c r="F69" s="42">
        <v>4637093.8499999996</v>
      </c>
    </row>
    <row r="70" spans="1:6" ht="20.25" x14ac:dyDescent="0.3">
      <c r="A70" s="44">
        <v>59</v>
      </c>
      <c r="B70" s="39" t="s">
        <v>17279</v>
      </c>
      <c r="C70" s="42">
        <v>2784.4399999999996</v>
      </c>
      <c r="D70" s="41">
        <v>154</v>
      </c>
      <c r="E70" s="38">
        <v>5</v>
      </c>
      <c r="F70" s="42">
        <v>6121354.1100000003</v>
      </c>
    </row>
    <row r="71" spans="1:6" ht="20.25" x14ac:dyDescent="0.3">
      <c r="A71" s="44">
        <v>60</v>
      </c>
      <c r="B71" s="39" t="s">
        <v>17280</v>
      </c>
      <c r="C71" s="42">
        <v>1199.9000000000001</v>
      </c>
      <c r="D71" s="41">
        <v>41</v>
      </c>
      <c r="E71" s="38">
        <v>1</v>
      </c>
      <c r="F71" s="42">
        <v>4999344.2300000004</v>
      </c>
    </row>
    <row r="72" spans="1:6" ht="20.25" x14ac:dyDescent="0.3">
      <c r="A72" s="44">
        <v>61</v>
      </c>
      <c r="B72" s="39" t="s">
        <v>17281</v>
      </c>
      <c r="C72" s="42">
        <v>4989.7</v>
      </c>
      <c r="D72" s="41">
        <v>176</v>
      </c>
      <c r="E72" s="38">
        <v>2</v>
      </c>
      <c r="F72" s="42">
        <v>17376189.66</v>
      </c>
    </row>
    <row r="73" spans="1:6" ht="20.25" x14ac:dyDescent="0.3">
      <c r="A73" s="44">
        <v>62</v>
      </c>
      <c r="B73" s="39" t="s">
        <v>17365</v>
      </c>
      <c r="C73" s="42">
        <v>212.1</v>
      </c>
      <c r="D73" s="41">
        <v>7</v>
      </c>
      <c r="E73" s="38">
        <v>1</v>
      </c>
      <c r="F73" s="42">
        <v>496575.67</v>
      </c>
    </row>
    <row r="74" spans="1:6" ht="20.25" x14ac:dyDescent="0.3">
      <c r="A74" s="39" t="s">
        <v>17194</v>
      </c>
      <c r="B74" s="39"/>
      <c r="C74" s="42">
        <f>SUM(C75:C129)</f>
        <v>391088.02000000008</v>
      </c>
      <c r="D74" s="41">
        <f>SUM(D75:D129)</f>
        <v>14870</v>
      </c>
      <c r="E74" s="45">
        <f>SUM(E75:E129)</f>
        <v>209</v>
      </c>
      <c r="F74" s="42">
        <f>SUM(F75:F129)</f>
        <v>1256137430.8799999</v>
      </c>
    </row>
    <row r="75" spans="1:6" ht="20.25" x14ac:dyDescent="0.3">
      <c r="A75" s="44">
        <v>1</v>
      </c>
      <c r="B75" s="39" t="s">
        <v>17218</v>
      </c>
      <c r="C75" s="42">
        <v>138662.26999999999</v>
      </c>
      <c r="D75" s="41">
        <v>5708</v>
      </c>
      <c r="E75" s="38">
        <v>52</v>
      </c>
      <c r="F75" s="42">
        <v>322505567.73999995</v>
      </c>
    </row>
    <row r="76" spans="1:6" ht="20.25" x14ac:dyDescent="0.3">
      <c r="A76" s="44">
        <v>2</v>
      </c>
      <c r="B76" s="39" t="s">
        <v>17219</v>
      </c>
      <c r="C76" s="42">
        <v>7628.4</v>
      </c>
      <c r="D76" s="41">
        <v>353</v>
      </c>
      <c r="E76" s="38">
        <v>8</v>
      </c>
      <c r="F76" s="42">
        <v>51720852.999999993</v>
      </c>
    </row>
    <row r="77" spans="1:6" ht="20.25" x14ac:dyDescent="0.3">
      <c r="A77" s="44">
        <v>3</v>
      </c>
      <c r="B77" s="39" t="s">
        <v>17220</v>
      </c>
      <c r="C77" s="42">
        <v>20752.640000000003</v>
      </c>
      <c r="D77" s="41">
        <v>739</v>
      </c>
      <c r="E77" s="38">
        <v>27</v>
      </c>
      <c r="F77" s="42">
        <v>114287794.21000002</v>
      </c>
    </row>
    <row r="78" spans="1:6" ht="20.25" x14ac:dyDescent="0.3">
      <c r="A78" s="44">
        <v>4</v>
      </c>
      <c r="B78" s="39" t="s">
        <v>17221</v>
      </c>
      <c r="C78" s="42">
        <v>18718.080000000002</v>
      </c>
      <c r="D78" s="41">
        <v>531</v>
      </c>
      <c r="E78" s="38">
        <v>9</v>
      </c>
      <c r="F78" s="42">
        <v>61847830.660000011</v>
      </c>
    </row>
    <row r="79" spans="1:6" ht="20.25" x14ac:dyDescent="0.3">
      <c r="A79" s="44">
        <v>5</v>
      </c>
      <c r="B79" s="39" t="s">
        <v>17282</v>
      </c>
      <c r="C79" s="42">
        <v>19624.599999999999</v>
      </c>
      <c r="D79" s="41">
        <v>717</v>
      </c>
      <c r="E79" s="38">
        <v>3</v>
      </c>
      <c r="F79" s="42">
        <v>51341786.030000001</v>
      </c>
    </row>
    <row r="80" spans="1:6" ht="20.25" x14ac:dyDescent="0.3">
      <c r="A80" s="44">
        <v>6</v>
      </c>
      <c r="B80" s="39" t="s">
        <v>17222</v>
      </c>
      <c r="C80" s="42">
        <v>38349.699999999997</v>
      </c>
      <c r="D80" s="41">
        <v>1338</v>
      </c>
      <c r="E80" s="38">
        <v>13</v>
      </c>
      <c r="F80" s="42">
        <v>94109716.799999997</v>
      </c>
    </row>
    <row r="81" spans="1:6" ht="20.25" x14ac:dyDescent="0.3">
      <c r="A81" s="44">
        <v>7</v>
      </c>
      <c r="B81" s="39" t="s">
        <v>17223</v>
      </c>
      <c r="C81" s="42">
        <v>7957.4</v>
      </c>
      <c r="D81" s="41">
        <v>217</v>
      </c>
      <c r="E81" s="38">
        <v>3</v>
      </c>
      <c r="F81" s="42">
        <v>15619379.890000001</v>
      </c>
    </row>
    <row r="82" spans="1:6" ht="20.25" x14ac:dyDescent="0.3">
      <c r="A82" s="44">
        <v>8</v>
      </c>
      <c r="B82" s="39" t="s">
        <v>17224</v>
      </c>
      <c r="C82" s="42">
        <v>7260.34</v>
      </c>
      <c r="D82" s="41">
        <v>296</v>
      </c>
      <c r="E82" s="38">
        <v>5</v>
      </c>
      <c r="F82" s="42">
        <v>33143462.629999999</v>
      </c>
    </row>
    <row r="83" spans="1:6" ht="20.25" x14ac:dyDescent="0.3">
      <c r="A83" s="44">
        <v>9</v>
      </c>
      <c r="B83" s="39" t="s">
        <v>17225</v>
      </c>
      <c r="C83" s="42">
        <v>6621.81</v>
      </c>
      <c r="D83" s="41">
        <v>191</v>
      </c>
      <c r="E83" s="38">
        <v>3</v>
      </c>
      <c r="F83" s="42">
        <v>20148285.030000001</v>
      </c>
    </row>
    <row r="84" spans="1:6" ht="20.25" x14ac:dyDescent="0.3">
      <c r="A84" s="44">
        <v>10</v>
      </c>
      <c r="B84" s="39" t="s">
        <v>17227</v>
      </c>
      <c r="C84" s="42">
        <v>10229.500000000002</v>
      </c>
      <c r="D84" s="41">
        <v>327</v>
      </c>
      <c r="E84" s="38">
        <v>8</v>
      </c>
      <c r="F84" s="42">
        <v>40448210.159999996</v>
      </c>
    </row>
    <row r="85" spans="1:6" ht="20.25" x14ac:dyDescent="0.3">
      <c r="A85" s="44">
        <v>11</v>
      </c>
      <c r="B85" s="39" t="s">
        <v>17265</v>
      </c>
      <c r="C85" s="42">
        <v>380.9</v>
      </c>
      <c r="D85" s="41">
        <v>9</v>
      </c>
      <c r="E85" s="38">
        <v>1</v>
      </c>
      <c r="F85" s="42">
        <v>508994.24</v>
      </c>
    </row>
    <row r="86" spans="1:6" ht="20.25" x14ac:dyDescent="0.3">
      <c r="A86" s="44">
        <v>12</v>
      </c>
      <c r="B86" s="39" t="s">
        <v>17229</v>
      </c>
      <c r="C86" s="42">
        <v>749.2</v>
      </c>
      <c r="D86" s="41">
        <v>28</v>
      </c>
      <c r="E86" s="38">
        <v>1</v>
      </c>
      <c r="F86" s="42">
        <v>4458520</v>
      </c>
    </row>
    <row r="87" spans="1:6" ht="20.25" x14ac:dyDescent="0.3">
      <c r="A87" s="44">
        <v>13</v>
      </c>
      <c r="B87" s="39" t="s">
        <v>17230</v>
      </c>
      <c r="C87" s="42">
        <v>2045.9</v>
      </c>
      <c r="D87" s="41">
        <v>99</v>
      </c>
      <c r="E87" s="38">
        <v>2</v>
      </c>
      <c r="F87" s="42">
        <v>12416758.23</v>
      </c>
    </row>
    <row r="88" spans="1:6" ht="20.25" x14ac:dyDescent="0.3">
      <c r="A88" s="44">
        <v>14</v>
      </c>
      <c r="B88" s="39" t="s">
        <v>17231</v>
      </c>
      <c r="C88" s="42">
        <v>752.1</v>
      </c>
      <c r="D88" s="41">
        <v>28</v>
      </c>
      <c r="E88" s="38">
        <v>1</v>
      </c>
      <c r="F88" s="42">
        <v>5308128</v>
      </c>
    </row>
    <row r="89" spans="1:6" ht="20.25" x14ac:dyDescent="0.3">
      <c r="A89" s="44">
        <v>15</v>
      </c>
      <c r="B89" s="39" t="s">
        <v>17266</v>
      </c>
      <c r="C89" s="42">
        <v>917.2</v>
      </c>
      <c r="D89" s="41">
        <v>35</v>
      </c>
      <c r="E89" s="38">
        <v>1</v>
      </c>
      <c r="F89" s="42">
        <v>7532677</v>
      </c>
    </row>
    <row r="90" spans="1:6" ht="20.25" x14ac:dyDescent="0.3">
      <c r="A90" s="44">
        <v>16</v>
      </c>
      <c r="B90" s="39" t="s">
        <v>17228</v>
      </c>
      <c r="C90" s="42">
        <v>4789.7</v>
      </c>
      <c r="D90" s="41">
        <v>163</v>
      </c>
      <c r="E90" s="38">
        <v>1</v>
      </c>
      <c r="F90" s="42">
        <v>7134922.25</v>
      </c>
    </row>
    <row r="91" spans="1:6" ht="20.25" x14ac:dyDescent="0.3">
      <c r="A91" s="44">
        <v>17</v>
      </c>
      <c r="B91" s="39" t="s">
        <v>17232</v>
      </c>
      <c r="C91" s="42">
        <v>11229.7</v>
      </c>
      <c r="D91" s="41">
        <v>438</v>
      </c>
      <c r="E91" s="38">
        <v>3</v>
      </c>
      <c r="F91" s="42">
        <v>43045658.670000002</v>
      </c>
    </row>
    <row r="92" spans="1:6" ht="20.25" x14ac:dyDescent="0.3">
      <c r="A92" s="44">
        <v>18</v>
      </c>
      <c r="B92" s="39" t="s">
        <v>17267</v>
      </c>
      <c r="C92" s="42">
        <v>775.8</v>
      </c>
      <c r="D92" s="41">
        <v>39</v>
      </c>
      <c r="E92" s="38">
        <v>1</v>
      </c>
      <c r="F92" s="42">
        <v>6193827.0800000001</v>
      </c>
    </row>
    <row r="93" spans="1:6" ht="20.25" x14ac:dyDescent="0.3">
      <c r="A93" s="44">
        <v>19</v>
      </c>
      <c r="B93" s="39" t="s">
        <v>17268</v>
      </c>
      <c r="C93" s="42">
        <v>350</v>
      </c>
      <c r="D93" s="41">
        <v>7</v>
      </c>
      <c r="E93" s="38">
        <v>1</v>
      </c>
      <c r="F93" s="42">
        <v>2190656</v>
      </c>
    </row>
    <row r="94" spans="1:6" ht="20.25" x14ac:dyDescent="0.3">
      <c r="A94" s="44">
        <v>20</v>
      </c>
      <c r="B94" s="39" t="s">
        <v>17269</v>
      </c>
      <c r="C94" s="42">
        <v>931.7</v>
      </c>
      <c r="D94" s="41">
        <v>34</v>
      </c>
      <c r="E94" s="38">
        <v>1</v>
      </c>
      <c r="F94" s="42">
        <v>6947375.5</v>
      </c>
    </row>
    <row r="95" spans="1:6" ht="20.25" x14ac:dyDescent="0.3">
      <c r="A95" s="44">
        <v>21</v>
      </c>
      <c r="B95" s="39" t="s">
        <v>17466</v>
      </c>
      <c r="C95" s="42">
        <v>806</v>
      </c>
      <c r="D95" s="41">
        <v>42</v>
      </c>
      <c r="E95" s="38">
        <v>1</v>
      </c>
      <c r="F95" s="42">
        <v>6160030</v>
      </c>
    </row>
    <row r="96" spans="1:6" ht="20.25" x14ac:dyDescent="0.3">
      <c r="A96" s="44">
        <v>22</v>
      </c>
      <c r="B96" s="39" t="s">
        <v>17238</v>
      </c>
      <c r="C96" s="42">
        <v>6643.84</v>
      </c>
      <c r="D96" s="41">
        <v>218</v>
      </c>
      <c r="E96" s="38">
        <v>5</v>
      </c>
      <c r="F96" s="42">
        <v>30502927.5</v>
      </c>
    </row>
    <row r="97" spans="1:6" ht="20.25" x14ac:dyDescent="0.3">
      <c r="A97" s="44">
        <v>23</v>
      </c>
      <c r="B97" s="39" t="s">
        <v>17270</v>
      </c>
      <c r="C97" s="42">
        <v>409.7</v>
      </c>
      <c r="D97" s="41">
        <v>20</v>
      </c>
      <c r="E97" s="38">
        <v>1</v>
      </c>
      <c r="F97" s="42">
        <v>4246200</v>
      </c>
    </row>
    <row r="98" spans="1:6" ht="20.25" x14ac:dyDescent="0.3">
      <c r="A98" s="44">
        <v>24</v>
      </c>
      <c r="B98" s="39" t="s">
        <v>17271</v>
      </c>
      <c r="C98" s="42">
        <v>503</v>
      </c>
      <c r="D98" s="41">
        <v>19</v>
      </c>
      <c r="E98" s="38">
        <v>1</v>
      </c>
      <c r="F98" s="42">
        <v>4996380.8</v>
      </c>
    </row>
    <row r="99" spans="1:6" ht="20.25" x14ac:dyDescent="0.3">
      <c r="A99" s="44">
        <v>25</v>
      </c>
      <c r="B99" s="39" t="s">
        <v>17272</v>
      </c>
      <c r="C99" s="42">
        <v>1129.7</v>
      </c>
      <c r="D99" s="41">
        <v>83</v>
      </c>
      <c r="E99" s="38">
        <v>2</v>
      </c>
      <c r="F99" s="42">
        <v>7113696.0700000003</v>
      </c>
    </row>
    <row r="100" spans="1:6" ht="20.25" x14ac:dyDescent="0.3">
      <c r="A100" s="44">
        <v>26</v>
      </c>
      <c r="B100" s="39" t="s">
        <v>17240</v>
      </c>
      <c r="C100" s="42">
        <v>3613.5</v>
      </c>
      <c r="D100" s="41">
        <v>125</v>
      </c>
      <c r="E100" s="38">
        <v>1</v>
      </c>
      <c r="F100" s="42">
        <v>7075818.8799999999</v>
      </c>
    </row>
    <row r="101" spans="1:6" ht="20.25" x14ac:dyDescent="0.3">
      <c r="A101" s="44">
        <v>27</v>
      </c>
      <c r="B101" s="39" t="s">
        <v>17273</v>
      </c>
      <c r="C101" s="42">
        <v>314</v>
      </c>
      <c r="D101" s="41">
        <v>16</v>
      </c>
      <c r="E101" s="38">
        <v>1</v>
      </c>
      <c r="F101" s="42">
        <v>2199081.6</v>
      </c>
    </row>
    <row r="102" spans="1:6" ht="20.25" x14ac:dyDescent="0.3">
      <c r="A102" s="44">
        <v>28</v>
      </c>
      <c r="B102" s="39" t="s">
        <v>17361</v>
      </c>
      <c r="C102" s="42">
        <v>3931.9</v>
      </c>
      <c r="D102" s="41">
        <v>195</v>
      </c>
      <c r="E102" s="38">
        <v>1</v>
      </c>
      <c r="F102" s="42">
        <v>8671571.1799999997</v>
      </c>
    </row>
    <row r="103" spans="1:6" ht="20.25" x14ac:dyDescent="0.3">
      <c r="A103" s="44">
        <v>29</v>
      </c>
      <c r="B103" s="39" t="s">
        <v>17274</v>
      </c>
      <c r="C103" s="42">
        <v>4159.7</v>
      </c>
      <c r="D103" s="41">
        <v>180</v>
      </c>
      <c r="E103" s="38">
        <v>5</v>
      </c>
      <c r="F103" s="42">
        <v>34137216.729999997</v>
      </c>
    </row>
    <row r="104" spans="1:6" ht="20.25" x14ac:dyDescent="0.3">
      <c r="A104" s="44">
        <v>30</v>
      </c>
      <c r="B104" s="39" t="s">
        <v>17242</v>
      </c>
      <c r="C104" s="42">
        <v>1137.98</v>
      </c>
      <c r="D104" s="41">
        <v>36</v>
      </c>
      <c r="E104" s="38">
        <v>2</v>
      </c>
      <c r="F104" s="42">
        <v>6414179</v>
      </c>
    </row>
    <row r="105" spans="1:6" ht="20.25" x14ac:dyDescent="0.3">
      <c r="A105" s="44">
        <v>31</v>
      </c>
      <c r="B105" s="39" t="s">
        <v>17275</v>
      </c>
      <c r="C105" s="42">
        <v>875.2</v>
      </c>
      <c r="D105" s="41">
        <v>30</v>
      </c>
      <c r="E105" s="38">
        <v>1</v>
      </c>
      <c r="F105" s="42">
        <v>113869.7</v>
      </c>
    </row>
    <row r="106" spans="1:6" ht="20.25" x14ac:dyDescent="0.3">
      <c r="A106" s="44">
        <v>32</v>
      </c>
      <c r="B106" s="39" t="s">
        <v>17243</v>
      </c>
      <c r="C106" s="42">
        <v>1051.5</v>
      </c>
      <c r="D106" s="41">
        <v>53</v>
      </c>
      <c r="E106" s="38">
        <v>1</v>
      </c>
      <c r="F106" s="42">
        <v>7222802.4000000004</v>
      </c>
    </row>
    <row r="107" spans="1:6" ht="20.25" x14ac:dyDescent="0.3">
      <c r="A107" s="44">
        <v>33</v>
      </c>
      <c r="B107" s="39" t="s">
        <v>17244</v>
      </c>
      <c r="C107" s="42">
        <v>777.3</v>
      </c>
      <c r="D107" s="41">
        <v>35</v>
      </c>
      <c r="E107" s="38">
        <v>1</v>
      </c>
      <c r="F107" s="42">
        <v>5266000</v>
      </c>
    </row>
    <row r="108" spans="1:6" ht="20.25" x14ac:dyDescent="0.3">
      <c r="A108" s="44">
        <v>34</v>
      </c>
      <c r="B108" s="39" t="s">
        <v>17248</v>
      </c>
      <c r="C108" s="42">
        <v>7146.1</v>
      </c>
      <c r="D108" s="41">
        <v>145</v>
      </c>
      <c r="E108" s="38">
        <v>1</v>
      </c>
      <c r="F108" s="42">
        <v>9893936.3399999999</v>
      </c>
    </row>
    <row r="109" spans="1:6" ht="20.25" x14ac:dyDescent="0.3">
      <c r="A109" s="44">
        <v>35</v>
      </c>
      <c r="B109" s="39" t="s">
        <v>17245</v>
      </c>
      <c r="C109" s="42">
        <v>9762.6999999999989</v>
      </c>
      <c r="D109" s="41">
        <v>398</v>
      </c>
      <c r="E109" s="38">
        <v>4</v>
      </c>
      <c r="F109" s="42">
        <v>46330391.370000005</v>
      </c>
    </row>
    <row r="110" spans="1:6" ht="20.25" x14ac:dyDescent="0.3">
      <c r="A110" s="44">
        <v>36</v>
      </c>
      <c r="B110" s="39" t="s">
        <v>17246</v>
      </c>
      <c r="C110" s="42">
        <v>5897.21</v>
      </c>
      <c r="D110" s="41">
        <v>221</v>
      </c>
      <c r="E110" s="38">
        <v>1</v>
      </c>
      <c r="F110" s="42">
        <v>12189315.52</v>
      </c>
    </row>
    <row r="111" spans="1:6" ht="20.25" x14ac:dyDescent="0.3">
      <c r="A111" s="44">
        <v>37</v>
      </c>
      <c r="B111" s="39" t="s">
        <v>17247</v>
      </c>
      <c r="C111" s="42">
        <v>8782.32</v>
      </c>
      <c r="D111" s="41">
        <v>234</v>
      </c>
      <c r="E111" s="38">
        <v>2</v>
      </c>
      <c r="F111" s="42">
        <v>23953980.800000001</v>
      </c>
    </row>
    <row r="112" spans="1:6" ht="20.25" x14ac:dyDescent="0.3">
      <c r="A112" s="44">
        <v>38</v>
      </c>
      <c r="B112" s="39" t="s">
        <v>17291</v>
      </c>
      <c r="C112" s="42">
        <v>609.5</v>
      </c>
      <c r="D112" s="41">
        <v>18</v>
      </c>
      <c r="E112" s="38">
        <v>1</v>
      </c>
      <c r="F112" s="42">
        <v>4316760</v>
      </c>
    </row>
    <row r="113" spans="1:6" ht="20.25" x14ac:dyDescent="0.3">
      <c r="A113" s="44">
        <v>39</v>
      </c>
      <c r="B113" s="39" t="s">
        <v>17276</v>
      </c>
      <c r="C113" s="42">
        <v>974.7</v>
      </c>
      <c r="D113" s="41">
        <v>35</v>
      </c>
      <c r="E113" s="38">
        <v>1</v>
      </c>
      <c r="F113" s="42">
        <v>9232207</v>
      </c>
    </row>
    <row r="114" spans="1:6" ht="20.25" x14ac:dyDescent="0.3">
      <c r="A114" s="44">
        <v>40</v>
      </c>
      <c r="B114" s="39" t="s">
        <v>17251</v>
      </c>
      <c r="C114" s="42">
        <v>7018.04</v>
      </c>
      <c r="D114" s="41">
        <v>394</v>
      </c>
      <c r="E114" s="38">
        <v>9</v>
      </c>
      <c r="F114" s="42">
        <v>10072790.769999998</v>
      </c>
    </row>
    <row r="115" spans="1:6" ht="20.25" x14ac:dyDescent="0.3">
      <c r="A115" s="44">
        <v>41</v>
      </c>
      <c r="B115" s="39" t="s">
        <v>17467</v>
      </c>
      <c r="C115" s="42">
        <v>1737.77</v>
      </c>
      <c r="D115" s="41">
        <v>77</v>
      </c>
      <c r="E115" s="38">
        <v>2</v>
      </c>
      <c r="F115" s="42">
        <v>4266246.9799999995</v>
      </c>
    </row>
    <row r="116" spans="1:6" ht="20.25" x14ac:dyDescent="0.3">
      <c r="A116" s="44">
        <v>42</v>
      </c>
      <c r="B116" s="39" t="s">
        <v>17277</v>
      </c>
      <c r="C116" s="42">
        <v>492.1</v>
      </c>
      <c r="D116" s="41">
        <v>31</v>
      </c>
      <c r="E116" s="38">
        <v>1</v>
      </c>
      <c r="F116" s="42">
        <v>7273890.620000001</v>
      </c>
    </row>
    <row r="117" spans="1:6" ht="20.25" x14ac:dyDescent="0.3">
      <c r="A117" s="44">
        <v>43</v>
      </c>
      <c r="B117" s="39" t="s">
        <v>17254</v>
      </c>
      <c r="C117" s="42">
        <v>1138.3</v>
      </c>
      <c r="D117" s="41">
        <v>50</v>
      </c>
      <c r="E117" s="38">
        <v>1</v>
      </c>
      <c r="F117" s="42">
        <v>3365434.4</v>
      </c>
    </row>
    <row r="118" spans="1:6" ht="20.25" x14ac:dyDescent="0.3">
      <c r="A118" s="44">
        <v>44</v>
      </c>
      <c r="B118" s="39" t="s">
        <v>17255</v>
      </c>
      <c r="C118" s="42">
        <v>5599.26</v>
      </c>
      <c r="D118" s="41">
        <v>177</v>
      </c>
      <c r="E118" s="38">
        <v>3</v>
      </c>
      <c r="F118" s="42">
        <v>15296017.029999999</v>
      </c>
    </row>
    <row r="119" spans="1:6" ht="20.25" x14ac:dyDescent="0.3">
      <c r="A119" s="44">
        <v>45</v>
      </c>
      <c r="B119" s="39" t="s">
        <v>17256</v>
      </c>
      <c r="C119" s="42">
        <v>6017.86</v>
      </c>
      <c r="D119" s="41">
        <v>255</v>
      </c>
      <c r="E119" s="38">
        <v>2</v>
      </c>
      <c r="F119" s="42">
        <v>16195763.15</v>
      </c>
    </row>
    <row r="120" spans="1:6" ht="20.25" x14ac:dyDescent="0.3">
      <c r="A120" s="44">
        <v>46</v>
      </c>
      <c r="B120" s="39" t="s">
        <v>17257</v>
      </c>
      <c r="C120" s="42">
        <v>1012.5</v>
      </c>
      <c r="D120" s="41">
        <v>27</v>
      </c>
      <c r="E120" s="38">
        <v>2</v>
      </c>
      <c r="F120" s="42">
        <v>8209910.8399999999</v>
      </c>
    </row>
    <row r="121" spans="1:6" ht="20.25" x14ac:dyDescent="0.3">
      <c r="A121" s="44">
        <v>47</v>
      </c>
      <c r="B121" s="39" t="s">
        <v>17226</v>
      </c>
      <c r="C121" s="42">
        <v>627.79999999999995</v>
      </c>
      <c r="D121" s="41">
        <v>14</v>
      </c>
      <c r="E121" s="38">
        <v>1</v>
      </c>
      <c r="F121" s="42">
        <v>5425505.0800000001</v>
      </c>
    </row>
    <row r="122" spans="1:6" ht="20.25" x14ac:dyDescent="0.3">
      <c r="A122" s="44">
        <v>48</v>
      </c>
      <c r="B122" s="39" t="s">
        <v>17258</v>
      </c>
      <c r="C122" s="42">
        <v>722.7</v>
      </c>
      <c r="D122" s="41">
        <v>38</v>
      </c>
      <c r="E122" s="38">
        <v>1</v>
      </c>
      <c r="F122" s="42">
        <v>7535411.9400000004</v>
      </c>
    </row>
    <row r="123" spans="1:6" ht="20.25" x14ac:dyDescent="0.3">
      <c r="A123" s="44">
        <v>49</v>
      </c>
      <c r="B123" s="39" t="s">
        <v>17260</v>
      </c>
      <c r="C123" s="42">
        <v>879.5</v>
      </c>
      <c r="D123" s="41">
        <v>30</v>
      </c>
      <c r="E123" s="38">
        <v>1</v>
      </c>
      <c r="F123" s="42">
        <v>6530690.3499999996</v>
      </c>
    </row>
    <row r="124" spans="1:6" ht="20.25" x14ac:dyDescent="0.3">
      <c r="A124" s="44">
        <v>50</v>
      </c>
      <c r="B124" s="39" t="s">
        <v>17261</v>
      </c>
      <c r="C124" s="42">
        <v>824.8</v>
      </c>
      <c r="D124" s="41">
        <v>44</v>
      </c>
      <c r="E124" s="38">
        <v>2</v>
      </c>
      <c r="F124" s="42">
        <v>5787820.6300000008</v>
      </c>
    </row>
    <row r="125" spans="1:6" ht="20.25" x14ac:dyDescent="0.3">
      <c r="A125" s="44">
        <v>51</v>
      </c>
      <c r="B125" s="39" t="s">
        <v>17278</v>
      </c>
      <c r="C125" s="42">
        <v>886.6</v>
      </c>
      <c r="D125" s="41">
        <v>34</v>
      </c>
      <c r="E125" s="38">
        <v>1</v>
      </c>
      <c r="F125" s="42">
        <v>4641914.7</v>
      </c>
    </row>
    <row r="126" spans="1:6" ht="20.25" x14ac:dyDescent="0.3">
      <c r="A126" s="44">
        <v>52</v>
      </c>
      <c r="B126" s="39" t="s">
        <v>17279</v>
      </c>
      <c r="C126" s="42">
        <v>848.5</v>
      </c>
      <c r="D126" s="41">
        <v>48</v>
      </c>
      <c r="E126" s="38">
        <v>1</v>
      </c>
      <c r="F126" s="42">
        <v>5575748.8500000006</v>
      </c>
    </row>
    <row r="127" spans="1:6" ht="20.25" x14ac:dyDescent="0.3">
      <c r="A127" s="44">
        <v>53</v>
      </c>
      <c r="B127" s="39" t="s">
        <v>17280</v>
      </c>
      <c r="C127" s="42">
        <v>780.6</v>
      </c>
      <c r="D127" s="41">
        <v>37</v>
      </c>
      <c r="E127" s="38">
        <v>1</v>
      </c>
      <c r="F127" s="42">
        <v>5416381.5199999996</v>
      </c>
    </row>
    <row r="128" spans="1:6" ht="20.25" x14ac:dyDescent="0.3">
      <c r="A128" s="44">
        <v>54</v>
      </c>
      <c r="B128" s="39" t="s">
        <v>17281</v>
      </c>
      <c r="C128" s="42">
        <v>3900.4</v>
      </c>
      <c r="D128" s="41">
        <v>147</v>
      </c>
      <c r="E128" s="38">
        <v>2</v>
      </c>
      <c r="F128" s="42">
        <v>13673874.810000001</v>
      </c>
    </row>
    <row r="129" spans="1:6" ht="20.25" x14ac:dyDescent="0.3">
      <c r="A129" s="44">
        <v>55</v>
      </c>
      <c r="B129" s="39" t="s">
        <v>17264</v>
      </c>
      <c r="C129" s="42">
        <v>1348.5</v>
      </c>
      <c r="D129" s="41">
        <v>67</v>
      </c>
      <c r="E129" s="38">
        <v>2</v>
      </c>
      <c r="F129" s="42">
        <v>5923261.2000000002</v>
      </c>
    </row>
    <row r="130" spans="1:6" ht="20.25" x14ac:dyDescent="0.3">
      <c r="A130" s="39" t="s">
        <v>17195</v>
      </c>
      <c r="B130" s="39"/>
      <c r="C130" s="42">
        <f>SUM(C131:C176)</f>
        <v>309633.15999999997</v>
      </c>
      <c r="D130" s="41">
        <f>SUM(D131:D176)</f>
        <v>10791</v>
      </c>
      <c r="E130" s="43">
        <f>SUM(E131:E176)</f>
        <v>127</v>
      </c>
      <c r="F130" s="42">
        <f>SUM(F131:F176)</f>
        <v>803608026.06999993</v>
      </c>
    </row>
    <row r="131" spans="1:6" ht="20.25" x14ac:dyDescent="0.3">
      <c r="A131" s="44">
        <v>1</v>
      </c>
      <c r="B131" s="39" t="s">
        <v>17218</v>
      </c>
      <c r="C131" s="42">
        <v>83876.5</v>
      </c>
      <c r="D131" s="41">
        <v>3169</v>
      </c>
      <c r="E131" s="38">
        <v>35</v>
      </c>
      <c r="F131" s="42">
        <v>200371287.76999995</v>
      </c>
    </row>
    <row r="132" spans="1:6" ht="20.25" x14ac:dyDescent="0.3">
      <c r="A132" s="44">
        <v>2</v>
      </c>
      <c r="B132" s="39" t="s">
        <v>17219</v>
      </c>
      <c r="C132" s="42">
        <v>5676.8</v>
      </c>
      <c r="D132" s="41">
        <v>184</v>
      </c>
      <c r="E132" s="38">
        <v>4</v>
      </c>
      <c r="F132" s="42">
        <v>33197038.509999994</v>
      </c>
    </row>
    <row r="133" spans="1:6" ht="20.25" x14ac:dyDescent="0.3">
      <c r="A133" s="44">
        <v>3</v>
      </c>
      <c r="B133" s="39" t="s">
        <v>17220</v>
      </c>
      <c r="C133" s="42">
        <v>73696.67</v>
      </c>
      <c r="D133" s="41">
        <v>2328</v>
      </c>
      <c r="E133" s="38">
        <v>8</v>
      </c>
      <c r="F133" s="42">
        <v>77095279.090000004</v>
      </c>
    </row>
    <row r="134" spans="1:6" ht="20.25" x14ac:dyDescent="0.3">
      <c r="A134" s="44">
        <v>4</v>
      </c>
      <c r="B134" s="39" t="s">
        <v>17221</v>
      </c>
      <c r="C134" s="42">
        <v>24789.8</v>
      </c>
      <c r="D134" s="41">
        <v>702</v>
      </c>
      <c r="E134" s="38">
        <v>9</v>
      </c>
      <c r="F134" s="42">
        <v>61634819.170000002</v>
      </c>
    </row>
    <row r="135" spans="1:6" ht="20.25" x14ac:dyDescent="0.3">
      <c r="A135" s="44">
        <v>5</v>
      </c>
      <c r="B135" s="39" t="s">
        <v>17222</v>
      </c>
      <c r="C135" s="42">
        <v>21754.479999999996</v>
      </c>
      <c r="D135" s="41">
        <v>553</v>
      </c>
      <c r="E135" s="38">
        <v>7</v>
      </c>
      <c r="F135" s="42">
        <v>56471101.200000003</v>
      </c>
    </row>
    <row r="136" spans="1:6" ht="20.25" x14ac:dyDescent="0.3">
      <c r="A136" s="44">
        <v>6</v>
      </c>
      <c r="B136" s="39" t="s">
        <v>17223</v>
      </c>
      <c r="C136" s="42">
        <v>12900.900000000001</v>
      </c>
      <c r="D136" s="41">
        <v>373</v>
      </c>
      <c r="E136" s="38">
        <v>2</v>
      </c>
      <c r="F136" s="42">
        <v>17708184.119999997</v>
      </c>
    </row>
    <row r="137" spans="1:6" ht="20.25" x14ac:dyDescent="0.3">
      <c r="A137" s="44">
        <v>7</v>
      </c>
      <c r="B137" s="39" t="s">
        <v>17224</v>
      </c>
      <c r="C137" s="42">
        <v>3997.5</v>
      </c>
      <c r="D137" s="41">
        <v>130</v>
      </c>
      <c r="E137" s="38">
        <v>2</v>
      </c>
      <c r="F137" s="42">
        <v>17034035.52</v>
      </c>
    </row>
    <row r="138" spans="1:6" ht="20.25" x14ac:dyDescent="0.3">
      <c r="A138" s="44">
        <v>8</v>
      </c>
      <c r="B138" s="39" t="s">
        <v>17225</v>
      </c>
      <c r="C138" s="42">
        <v>5634.57</v>
      </c>
      <c r="D138" s="41">
        <v>155</v>
      </c>
      <c r="E138" s="38">
        <v>3</v>
      </c>
      <c r="F138" s="42">
        <v>16380603.180000002</v>
      </c>
    </row>
    <row r="139" spans="1:6" ht="20.25" x14ac:dyDescent="0.3">
      <c r="A139" s="44">
        <v>9</v>
      </c>
      <c r="B139" s="39" t="s">
        <v>17226</v>
      </c>
      <c r="C139" s="42">
        <v>783</v>
      </c>
      <c r="D139" s="41">
        <v>32</v>
      </c>
      <c r="E139" s="38">
        <v>1</v>
      </c>
      <c r="F139" s="42">
        <v>5729408</v>
      </c>
    </row>
    <row r="140" spans="1:6" ht="20.25" x14ac:dyDescent="0.3">
      <c r="A140" s="44">
        <v>10</v>
      </c>
      <c r="B140" s="39" t="s">
        <v>17227</v>
      </c>
      <c r="C140" s="42">
        <v>7773.5</v>
      </c>
      <c r="D140" s="41">
        <v>549</v>
      </c>
      <c r="E140" s="38">
        <v>3</v>
      </c>
      <c r="F140" s="42">
        <v>23013460</v>
      </c>
    </row>
    <row r="141" spans="1:6" ht="20.25" x14ac:dyDescent="0.3">
      <c r="A141" s="44">
        <v>11</v>
      </c>
      <c r="B141" s="39" t="s">
        <v>17228</v>
      </c>
      <c r="C141" s="42">
        <v>945.5</v>
      </c>
      <c r="D141" s="41">
        <v>39</v>
      </c>
      <c r="E141" s="38">
        <v>1</v>
      </c>
      <c r="F141" s="42">
        <v>5165228.25</v>
      </c>
    </row>
    <row r="142" spans="1:6" ht="20.25" x14ac:dyDescent="0.3">
      <c r="A142" s="44">
        <v>12</v>
      </c>
      <c r="B142" s="39" t="s">
        <v>17229</v>
      </c>
      <c r="C142" s="42">
        <v>680</v>
      </c>
      <c r="D142" s="41">
        <v>18</v>
      </c>
      <c r="E142" s="38">
        <v>1</v>
      </c>
      <c r="F142" s="42">
        <v>4301052</v>
      </c>
    </row>
    <row r="143" spans="1:6" ht="20.25" x14ac:dyDescent="0.3">
      <c r="A143" s="44">
        <v>13</v>
      </c>
      <c r="B143" s="39" t="s">
        <v>17230</v>
      </c>
      <c r="C143" s="42">
        <v>607.4</v>
      </c>
      <c r="D143" s="41">
        <v>34</v>
      </c>
      <c r="E143" s="38">
        <v>1</v>
      </c>
      <c r="F143" s="42">
        <v>2317210.6399999997</v>
      </c>
    </row>
    <row r="144" spans="1:6" ht="20.25" x14ac:dyDescent="0.3">
      <c r="A144" s="44">
        <v>14</v>
      </c>
      <c r="B144" s="39" t="s">
        <v>17231</v>
      </c>
      <c r="C144" s="42">
        <v>797.3</v>
      </c>
      <c r="D144" s="41">
        <v>40</v>
      </c>
      <c r="E144" s="38">
        <v>1</v>
      </c>
      <c r="F144" s="42">
        <v>5322451.5199999996</v>
      </c>
    </row>
    <row r="145" spans="1:6" ht="20.25" x14ac:dyDescent="0.3">
      <c r="A145" s="44">
        <v>15</v>
      </c>
      <c r="B145" s="39" t="s">
        <v>17229</v>
      </c>
      <c r="C145" s="42">
        <v>850</v>
      </c>
      <c r="D145" s="41">
        <v>40</v>
      </c>
      <c r="E145" s="38">
        <v>1</v>
      </c>
      <c r="F145" s="42">
        <v>542668</v>
      </c>
    </row>
    <row r="146" spans="1:6" ht="20.25" x14ac:dyDescent="0.3">
      <c r="A146" s="44">
        <v>16</v>
      </c>
      <c r="B146" s="39" t="s">
        <v>17232</v>
      </c>
      <c r="C146" s="42">
        <v>4891.2000000000007</v>
      </c>
      <c r="D146" s="41">
        <v>123</v>
      </c>
      <c r="E146" s="38">
        <v>3</v>
      </c>
      <c r="F146" s="42">
        <v>17175018.48</v>
      </c>
    </row>
    <row r="147" spans="1:6" ht="20.25" x14ac:dyDescent="0.3">
      <c r="A147" s="44">
        <v>17</v>
      </c>
      <c r="B147" s="39" t="s">
        <v>17233</v>
      </c>
      <c r="C147" s="42">
        <v>657.9</v>
      </c>
      <c r="D147" s="41">
        <v>26</v>
      </c>
      <c r="E147" s="38">
        <v>1</v>
      </c>
      <c r="F147" s="42">
        <v>6199562.6800000006</v>
      </c>
    </row>
    <row r="148" spans="1:6" ht="20.25" x14ac:dyDescent="0.3">
      <c r="A148" s="44">
        <v>18</v>
      </c>
      <c r="B148" s="39" t="s">
        <v>17234</v>
      </c>
      <c r="C148" s="42">
        <v>497.6</v>
      </c>
      <c r="D148" s="41">
        <v>10</v>
      </c>
      <c r="E148" s="38">
        <v>1</v>
      </c>
      <c r="F148" s="42">
        <v>4945765.3100000005</v>
      </c>
    </row>
    <row r="149" spans="1:6" ht="20.25" x14ac:dyDescent="0.3">
      <c r="A149" s="44">
        <v>19</v>
      </c>
      <c r="B149" s="39" t="s">
        <v>17235</v>
      </c>
      <c r="C149" s="42">
        <v>399.7</v>
      </c>
      <c r="D149" s="41">
        <v>15</v>
      </c>
      <c r="E149" s="38">
        <v>1</v>
      </c>
      <c r="F149" s="42">
        <v>3249753.92</v>
      </c>
    </row>
    <row r="150" spans="1:6" ht="20.25" x14ac:dyDescent="0.3">
      <c r="A150" s="44">
        <v>20</v>
      </c>
      <c r="B150" s="39" t="s">
        <v>17236</v>
      </c>
      <c r="C150" s="42">
        <v>513.9</v>
      </c>
      <c r="D150" s="41">
        <v>20</v>
      </c>
      <c r="E150" s="38">
        <v>1</v>
      </c>
      <c r="F150" s="42">
        <v>4441783.34</v>
      </c>
    </row>
    <row r="151" spans="1:6" ht="20.25" x14ac:dyDescent="0.3">
      <c r="A151" s="44">
        <v>21</v>
      </c>
      <c r="B151" s="39" t="s">
        <v>17237</v>
      </c>
      <c r="C151" s="42">
        <v>612.5</v>
      </c>
      <c r="D151" s="41">
        <v>29</v>
      </c>
      <c r="E151" s="38">
        <v>1</v>
      </c>
      <c r="F151" s="42">
        <v>4274814.47</v>
      </c>
    </row>
    <row r="152" spans="1:6" ht="20.25" x14ac:dyDescent="0.3">
      <c r="A152" s="44">
        <v>22</v>
      </c>
      <c r="B152" s="39" t="s">
        <v>17240</v>
      </c>
      <c r="C152" s="42">
        <v>1049.8</v>
      </c>
      <c r="D152" s="41">
        <v>57</v>
      </c>
      <c r="E152" s="38">
        <v>1</v>
      </c>
      <c r="F152" s="42">
        <v>5392384</v>
      </c>
    </row>
    <row r="153" spans="1:6" ht="20.25" x14ac:dyDescent="0.3">
      <c r="A153" s="44">
        <v>23</v>
      </c>
      <c r="B153" s="39" t="s">
        <v>17241</v>
      </c>
      <c r="C153" s="42">
        <v>2471.6999999999998</v>
      </c>
      <c r="D153" s="41">
        <v>113</v>
      </c>
      <c r="E153" s="38">
        <v>5</v>
      </c>
      <c r="F153" s="42">
        <v>20455861.079999998</v>
      </c>
    </row>
    <row r="154" spans="1:6" ht="20.25" x14ac:dyDescent="0.3">
      <c r="A154" s="44">
        <v>24</v>
      </c>
      <c r="B154" s="39" t="s">
        <v>17242</v>
      </c>
      <c r="C154" s="42">
        <v>1319.89</v>
      </c>
      <c r="D154" s="41">
        <v>63</v>
      </c>
      <c r="E154" s="38">
        <v>2</v>
      </c>
      <c r="F154" s="42">
        <v>12004830.189999999</v>
      </c>
    </row>
    <row r="155" spans="1:6" ht="20.25" x14ac:dyDescent="0.3">
      <c r="A155" s="44">
        <v>25</v>
      </c>
      <c r="B155" s="39" t="s">
        <v>17243</v>
      </c>
      <c r="C155" s="42">
        <v>1003.2</v>
      </c>
      <c r="D155" s="41">
        <v>38</v>
      </c>
      <c r="E155" s="38">
        <v>1</v>
      </c>
      <c r="F155" s="42">
        <v>8285735.04</v>
      </c>
    </row>
    <row r="156" spans="1:6" ht="20.25" x14ac:dyDescent="0.3">
      <c r="A156" s="44">
        <v>26</v>
      </c>
      <c r="B156" s="39" t="s">
        <v>17244</v>
      </c>
      <c r="C156" s="42">
        <v>1007</v>
      </c>
      <c r="D156" s="41">
        <v>38</v>
      </c>
      <c r="E156" s="38">
        <v>2</v>
      </c>
      <c r="F156" s="42">
        <v>7585567.6799999997</v>
      </c>
    </row>
    <row r="157" spans="1:6" ht="20.25" x14ac:dyDescent="0.3">
      <c r="A157" s="44">
        <v>27</v>
      </c>
      <c r="B157" s="39" t="s">
        <v>17245</v>
      </c>
      <c r="C157" s="42">
        <v>4402.3999999999996</v>
      </c>
      <c r="D157" s="41">
        <v>187</v>
      </c>
      <c r="E157" s="38">
        <v>2</v>
      </c>
      <c r="F157" s="42">
        <v>18276811.52</v>
      </c>
    </row>
    <row r="158" spans="1:6" ht="20.25" x14ac:dyDescent="0.3">
      <c r="A158" s="44">
        <v>28</v>
      </c>
      <c r="B158" s="39" t="s">
        <v>17246</v>
      </c>
      <c r="C158" s="42">
        <v>6310.48</v>
      </c>
      <c r="D158" s="41">
        <v>200</v>
      </c>
      <c r="E158" s="38">
        <v>2</v>
      </c>
      <c r="F158" s="42">
        <v>12674630.079999998</v>
      </c>
    </row>
    <row r="159" spans="1:6" ht="20.25" x14ac:dyDescent="0.3">
      <c r="A159" s="44">
        <v>29</v>
      </c>
      <c r="B159" s="39" t="s">
        <v>17247</v>
      </c>
      <c r="C159" s="42">
        <v>5871.4800000000005</v>
      </c>
      <c r="D159" s="41">
        <v>255</v>
      </c>
      <c r="E159" s="38">
        <v>5</v>
      </c>
      <c r="F159" s="42">
        <v>17698274.210000001</v>
      </c>
    </row>
    <row r="160" spans="1:6" ht="20.25" x14ac:dyDescent="0.3">
      <c r="A160" s="44">
        <v>30</v>
      </c>
      <c r="B160" s="39" t="s">
        <v>17248</v>
      </c>
      <c r="C160" s="42">
        <v>4279.1099999999997</v>
      </c>
      <c r="D160" s="41">
        <v>138</v>
      </c>
      <c r="E160" s="38">
        <v>1</v>
      </c>
      <c r="F160" s="42">
        <v>12520415.859999999</v>
      </c>
    </row>
    <row r="161" spans="1:6" ht="20.25" x14ac:dyDescent="0.3">
      <c r="A161" s="44">
        <v>31</v>
      </c>
      <c r="B161" s="39" t="s">
        <v>17249</v>
      </c>
      <c r="C161" s="42">
        <v>781.8</v>
      </c>
      <c r="D161" s="41">
        <v>43</v>
      </c>
      <c r="E161" s="38">
        <v>1</v>
      </c>
      <c r="F161" s="42">
        <v>4975316.8000000007</v>
      </c>
    </row>
    <row r="162" spans="1:6" ht="20.25" x14ac:dyDescent="0.3">
      <c r="A162" s="44">
        <v>32</v>
      </c>
      <c r="B162" s="39" t="s">
        <v>17250</v>
      </c>
      <c r="C162" s="42">
        <v>1055.4000000000001</v>
      </c>
      <c r="D162" s="41">
        <v>47</v>
      </c>
      <c r="E162" s="38">
        <v>1</v>
      </c>
      <c r="F162" s="42">
        <v>6736263.6000000006</v>
      </c>
    </row>
    <row r="163" spans="1:6" ht="20.25" x14ac:dyDescent="0.3">
      <c r="A163" s="44">
        <v>33</v>
      </c>
      <c r="B163" s="39" t="s">
        <v>17252</v>
      </c>
      <c r="C163" s="42">
        <v>773.3</v>
      </c>
      <c r="D163" s="41">
        <v>35</v>
      </c>
      <c r="E163" s="38">
        <v>1</v>
      </c>
      <c r="F163" s="42">
        <v>5982176</v>
      </c>
    </row>
    <row r="164" spans="1:6" ht="20.25" x14ac:dyDescent="0.3">
      <c r="A164" s="44">
        <v>34</v>
      </c>
      <c r="B164" s="39" t="s">
        <v>17253</v>
      </c>
      <c r="C164" s="42">
        <v>660</v>
      </c>
      <c r="D164" s="41">
        <v>26</v>
      </c>
      <c r="E164" s="38">
        <v>1</v>
      </c>
      <c r="F164" s="42">
        <v>5266000</v>
      </c>
    </row>
    <row r="165" spans="1:6" ht="20.25" x14ac:dyDescent="0.3">
      <c r="A165" s="44">
        <v>35</v>
      </c>
      <c r="B165" s="39" t="s">
        <v>17254</v>
      </c>
      <c r="C165" s="42">
        <v>340</v>
      </c>
      <c r="D165" s="41">
        <v>18</v>
      </c>
      <c r="E165" s="38">
        <v>1</v>
      </c>
      <c r="F165" s="42">
        <v>3090510.08</v>
      </c>
    </row>
    <row r="166" spans="1:6" ht="20.25" x14ac:dyDescent="0.3">
      <c r="A166" s="44">
        <v>36</v>
      </c>
      <c r="B166" s="39" t="s">
        <v>17255</v>
      </c>
      <c r="C166" s="42">
        <v>7167.08</v>
      </c>
      <c r="D166" s="41">
        <v>273</v>
      </c>
      <c r="E166" s="38">
        <v>2</v>
      </c>
      <c r="F166" s="42">
        <v>18334915.32</v>
      </c>
    </row>
    <row r="167" spans="1:6" ht="20.25" x14ac:dyDescent="0.3">
      <c r="A167" s="44">
        <v>37</v>
      </c>
      <c r="B167" s="39" t="s">
        <v>17256</v>
      </c>
      <c r="C167" s="42">
        <v>6230.86</v>
      </c>
      <c r="D167" s="41">
        <v>201</v>
      </c>
      <c r="E167" s="38">
        <v>1</v>
      </c>
      <c r="F167" s="42">
        <v>13268555.52</v>
      </c>
    </row>
    <row r="168" spans="1:6" ht="20.25" x14ac:dyDescent="0.3">
      <c r="A168" s="44">
        <v>38</v>
      </c>
      <c r="B168" s="39" t="s">
        <v>17257</v>
      </c>
      <c r="C168" s="42">
        <v>691.6</v>
      </c>
      <c r="D168" s="41">
        <v>17</v>
      </c>
      <c r="E168" s="38">
        <v>1</v>
      </c>
      <c r="F168" s="42">
        <v>5602584</v>
      </c>
    </row>
    <row r="169" spans="1:6" ht="20.25" x14ac:dyDescent="0.3">
      <c r="A169" s="44">
        <v>39</v>
      </c>
      <c r="B169" s="39" t="s">
        <v>17226</v>
      </c>
      <c r="C169" s="42">
        <v>362.9</v>
      </c>
      <c r="D169" s="41">
        <v>23</v>
      </c>
      <c r="E169" s="38">
        <v>1</v>
      </c>
      <c r="F169" s="42">
        <v>3167614.8</v>
      </c>
    </row>
    <row r="170" spans="1:6" ht="20.25" x14ac:dyDescent="0.3">
      <c r="A170" s="44">
        <v>40</v>
      </c>
      <c r="B170" s="39" t="s">
        <v>17258</v>
      </c>
      <c r="C170" s="42">
        <v>375.2</v>
      </c>
      <c r="D170" s="41">
        <v>17</v>
      </c>
      <c r="E170" s="38">
        <v>1</v>
      </c>
      <c r="F170" s="42">
        <v>4525164</v>
      </c>
    </row>
    <row r="171" spans="1:6" ht="20.25" x14ac:dyDescent="0.3">
      <c r="A171" s="44">
        <v>41</v>
      </c>
      <c r="B171" s="39" t="s">
        <v>17259</v>
      </c>
      <c r="C171" s="42">
        <v>946</v>
      </c>
      <c r="D171" s="41">
        <v>52</v>
      </c>
      <c r="E171" s="38">
        <v>1</v>
      </c>
      <c r="F171" s="42">
        <v>6572262</v>
      </c>
    </row>
    <row r="172" spans="1:6" ht="20.25" x14ac:dyDescent="0.3">
      <c r="A172" s="44">
        <v>42</v>
      </c>
      <c r="B172" s="39" t="s">
        <v>17260</v>
      </c>
      <c r="C172" s="42">
        <v>418.9</v>
      </c>
      <c r="D172" s="41">
        <v>8</v>
      </c>
      <c r="E172" s="38">
        <v>1</v>
      </c>
      <c r="F172" s="42">
        <v>3102969.6</v>
      </c>
    </row>
    <row r="173" spans="1:6" ht="20.25" x14ac:dyDescent="0.3">
      <c r="A173" s="44">
        <v>43</v>
      </c>
      <c r="B173" s="39" t="s">
        <v>17261</v>
      </c>
      <c r="C173" s="42">
        <v>3265.3</v>
      </c>
      <c r="D173" s="41">
        <v>102</v>
      </c>
      <c r="E173" s="38">
        <v>1</v>
      </c>
      <c r="F173" s="42">
        <v>16205981.91</v>
      </c>
    </row>
    <row r="174" spans="1:6" ht="20.25" x14ac:dyDescent="0.3">
      <c r="A174" s="44">
        <v>44</v>
      </c>
      <c r="B174" s="39" t="s">
        <v>17262</v>
      </c>
      <c r="C174" s="42">
        <v>627.5</v>
      </c>
      <c r="D174" s="41">
        <v>26</v>
      </c>
      <c r="E174" s="38">
        <v>1</v>
      </c>
      <c r="F174" s="42">
        <v>4039280.1599999997</v>
      </c>
    </row>
    <row r="175" spans="1:6" ht="20.25" x14ac:dyDescent="0.3">
      <c r="A175" s="44">
        <v>45</v>
      </c>
      <c r="B175" s="39" t="s">
        <v>17263</v>
      </c>
      <c r="C175" s="42">
        <v>3230</v>
      </c>
      <c r="D175" s="41">
        <v>131</v>
      </c>
      <c r="E175" s="38">
        <v>2</v>
      </c>
      <c r="F175" s="42">
        <v>13569014.32</v>
      </c>
    </row>
    <row r="176" spans="1:6" ht="20.25" x14ac:dyDescent="0.3">
      <c r="A176" s="44">
        <v>46</v>
      </c>
      <c r="B176" s="39" t="s">
        <v>17264</v>
      </c>
      <c r="C176" s="42">
        <v>2655.54</v>
      </c>
      <c r="D176" s="41">
        <v>114</v>
      </c>
      <c r="E176" s="38">
        <v>2</v>
      </c>
      <c r="F176" s="42">
        <v>7704383.129999999</v>
      </c>
    </row>
    <row r="177" spans="1:6" ht="20.25" x14ac:dyDescent="0.25">
      <c r="A177" s="86" t="s">
        <v>17366</v>
      </c>
      <c r="B177" s="87"/>
      <c r="C177" s="87"/>
      <c r="D177" s="87"/>
      <c r="E177" s="87"/>
      <c r="F177" s="88"/>
    </row>
    <row r="178" spans="1:6" ht="20.25" x14ac:dyDescent="0.3">
      <c r="A178" s="46" t="s">
        <v>17307</v>
      </c>
      <c r="B178" s="39"/>
      <c r="C178" s="42">
        <f>C179</f>
        <v>6998.4000000000005</v>
      </c>
      <c r="D178" s="45">
        <f t="shared" ref="D178:F178" si="0">D179</f>
        <v>263</v>
      </c>
      <c r="E178" s="38">
        <f t="shared" si="0"/>
        <v>3</v>
      </c>
      <c r="F178" s="42">
        <f t="shared" si="0"/>
        <v>21341946.870000001</v>
      </c>
    </row>
    <row r="179" spans="1:6" ht="20.25" x14ac:dyDescent="0.3">
      <c r="A179" s="46" t="s">
        <v>17308</v>
      </c>
      <c r="B179" s="39"/>
      <c r="C179" s="42">
        <f>SUM(C180:C182)</f>
        <v>6998.4000000000005</v>
      </c>
      <c r="D179" s="45">
        <f>SUM(D180:D182)</f>
        <v>263</v>
      </c>
      <c r="E179" s="38">
        <f>SUM(E180:E182)</f>
        <v>3</v>
      </c>
      <c r="F179" s="42">
        <f>SUM(F180:F182)</f>
        <v>21341946.870000001</v>
      </c>
    </row>
    <row r="180" spans="1:6" ht="20.25" x14ac:dyDescent="0.3">
      <c r="A180" s="44">
        <v>1</v>
      </c>
      <c r="B180" s="39" t="s">
        <v>17256</v>
      </c>
      <c r="C180" s="42">
        <v>4994.3</v>
      </c>
      <c r="D180" s="45">
        <v>167</v>
      </c>
      <c r="E180" s="38">
        <v>1</v>
      </c>
      <c r="F180" s="42">
        <v>4463775.1900000004</v>
      </c>
    </row>
    <row r="181" spans="1:6" ht="20.25" x14ac:dyDescent="0.3">
      <c r="A181" s="44">
        <v>2</v>
      </c>
      <c r="B181" s="39" t="s">
        <v>17253</v>
      </c>
      <c r="C181" s="42">
        <v>1245</v>
      </c>
      <c r="D181" s="45">
        <v>62</v>
      </c>
      <c r="E181" s="38">
        <v>1</v>
      </c>
      <c r="F181" s="42">
        <v>11185401.199999999</v>
      </c>
    </row>
    <row r="182" spans="1:6" ht="20.25" x14ac:dyDescent="0.3">
      <c r="A182" s="44">
        <v>3</v>
      </c>
      <c r="B182" s="39" t="s">
        <v>17228</v>
      </c>
      <c r="C182" s="42">
        <v>759.1</v>
      </c>
      <c r="D182" s="45">
        <v>34</v>
      </c>
      <c r="E182" s="38">
        <v>1</v>
      </c>
      <c r="F182" s="42">
        <v>5692770.4799999995</v>
      </c>
    </row>
    <row r="183" spans="1:6" ht="20.25" x14ac:dyDescent="0.25">
      <c r="A183" s="86" t="s">
        <v>17414</v>
      </c>
      <c r="B183" s="87"/>
      <c r="C183" s="87"/>
      <c r="D183" s="87"/>
      <c r="E183" s="87"/>
      <c r="F183" s="88"/>
    </row>
    <row r="184" spans="1:6" ht="20.25" x14ac:dyDescent="0.3">
      <c r="A184" s="46" t="s">
        <v>17307</v>
      </c>
      <c r="B184" s="39"/>
      <c r="C184" s="42">
        <f>C185</f>
        <v>28212.550000000007</v>
      </c>
      <c r="D184" s="45">
        <f>D185</f>
        <v>1227</v>
      </c>
      <c r="E184" s="38">
        <f>E185</f>
        <v>23</v>
      </c>
      <c r="F184" s="42">
        <f>F185</f>
        <v>151276999.55000001</v>
      </c>
    </row>
    <row r="185" spans="1:6" ht="20.25" x14ac:dyDescent="0.3">
      <c r="A185" s="46" t="s">
        <v>17308</v>
      </c>
      <c r="B185" s="39"/>
      <c r="C185" s="42">
        <f>SUM(C186:C198)</f>
        <v>28212.550000000007</v>
      </c>
      <c r="D185" s="45">
        <f>SUM(D186:D198)</f>
        <v>1227</v>
      </c>
      <c r="E185" s="45">
        <f>SUM(E186:E198)</f>
        <v>23</v>
      </c>
      <c r="F185" s="42">
        <f>SUM(F186:F198)</f>
        <v>151276999.55000001</v>
      </c>
    </row>
    <row r="186" spans="1:6" ht="20.25" x14ac:dyDescent="0.3">
      <c r="A186" s="44">
        <v>1</v>
      </c>
      <c r="B186" s="39" t="s">
        <v>17261</v>
      </c>
      <c r="C186" s="42">
        <v>3234.9</v>
      </c>
      <c r="D186" s="45">
        <v>63</v>
      </c>
      <c r="E186" s="38">
        <v>1</v>
      </c>
      <c r="F186" s="42">
        <v>6148791.3200000003</v>
      </c>
    </row>
    <row r="187" spans="1:6" ht="20.25" x14ac:dyDescent="0.3">
      <c r="A187" s="44">
        <v>2</v>
      </c>
      <c r="B187" s="39" t="s">
        <v>17218</v>
      </c>
      <c r="C187" s="42">
        <v>14362.6</v>
      </c>
      <c r="D187" s="45">
        <v>693</v>
      </c>
      <c r="E187" s="38">
        <v>11</v>
      </c>
      <c r="F187" s="42">
        <v>81477457.75</v>
      </c>
    </row>
    <row r="188" spans="1:6" ht="20.25" x14ac:dyDescent="0.3">
      <c r="A188" s="44">
        <v>3</v>
      </c>
      <c r="B188" s="39" t="s">
        <v>17288</v>
      </c>
      <c r="C188" s="42">
        <v>1343.5</v>
      </c>
      <c r="D188" s="45">
        <v>57</v>
      </c>
      <c r="E188" s="38">
        <v>1</v>
      </c>
      <c r="F188" s="42">
        <v>5747868.4900000002</v>
      </c>
    </row>
    <row r="189" spans="1:6" ht="20.25" x14ac:dyDescent="0.3">
      <c r="A189" s="44">
        <v>4</v>
      </c>
      <c r="B189" s="39" t="s">
        <v>17274</v>
      </c>
      <c r="C189" s="42">
        <v>642.9</v>
      </c>
      <c r="D189" s="45">
        <v>24</v>
      </c>
      <c r="E189" s="38">
        <v>1</v>
      </c>
      <c r="F189" s="42">
        <v>5975409.9800000004</v>
      </c>
    </row>
    <row r="190" spans="1:6" ht="20.25" x14ac:dyDescent="0.3">
      <c r="A190" s="44">
        <v>5</v>
      </c>
      <c r="B190" s="39" t="s">
        <v>17286</v>
      </c>
      <c r="C190" s="42">
        <v>399.7</v>
      </c>
      <c r="D190" s="45">
        <v>20</v>
      </c>
      <c r="E190" s="38">
        <v>1</v>
      </c>
      <c r="F190" s="42">
        <v>2594220</v>
      </c>
    </row>
    <row r="191" spans="1:6" ht="20.25" x14ac:dyDescent="0.3">
      <c r="A191" s="44">
        <v>6</v>
      </c>
      <c r="B191" s="39" t="s">
        <v>17281</v>
      </c>
      <c r="C191" s="42">
        <v>789.95</v>
      </c>
      <c r="D191" s="45">
        <v>42</v>
      </c>
      <c r="E191" s="38">
        <v>1</v>
      </c>
      <c r="F191" s="42">
        <v>4488630</v>
      </c>
    </row>
    <row r="192" spans="1:6" ht="20.25" x14ac:dyDescent="0.3">
      <c r="A192" s="44">
        <v>7</v>
      </c>
      <c r="B192" s="39" t="s">
        <v>17276</v>
      </c>
      <c r="C192" s="42">
        <v>894.8</v>
      </c>
      <c r="D192" s="45">
        <v>47</v>
      </c>
      <c r="E192" s="38">
        <v>1</v>
      </c>
      <c r="F192" s="42">
        <v>6383962.2599999998</v>
      </c>
    </row>
    <row r="193" spans="1:6" ht="20.25" x14ac:dyDescent="0.3">
      <c r="A193" s="44">
        <v>8</v>
      </c>
      <c r="B193" s="39" t="s">
        <v>17250</v>
      </c>
      <c r="C193" s="42">
        <v>1042.4000000000001</v>
      </c>
      <c r="D193" s="45">
        <v>47</v>
      </c>
      <c r="E193" s="38">
        <v>1</v>
      </c>
      <c r="F193" s="42">
        <v>7705763.3499999996</v>
      </c>
    </row>
    <row r="194" spans="1:6" ht="20.25" x14ac:dyDescent="0.3">
      <c r="A194" s="44">
        <v>9</v>
      </c>
      <c r="B194" s="39" t="s">
        <v>17364</v>
      </c>
      <c r="C194" s="42">
        <v>1177.3</v>
      </c>
      <c r="D194" s="45">
        <v>39</v>
      </c>
      <c r="E194" s="38">
        <v>1</v>
      </c>
      <c r="F194" s="42">
        <v>5000553.84</v>
      </c>
    </row>
    <row r="195" spans="1:6" ht="20.25" x14ac:dyDescent="0.3">
      <c r="A195" s="44">
        <v>10</v>
      </c>
      <c r="B195" s="39" t="s">
        <v>17263</v>
      </c>
      <c r="C195" s="42">
        <v>634.70000000000005</v>
      </c>
      <c r="D195" s="45">
        <v>34</v>
      </c>
      <c r="E195" s="38">
        <v>1</v>
      </c>
      <c r="F195" s="42">
        <v>4750280</v>
      </c>
    </row>
    <row r="196" spans="1:6" ht="20.25" x14ac:dyDescent="0.3">
      <c r="A196" s="44">
        <v>11</v>
      </c>
      <c r="B196" s="39" t="s">
        <v>17442</v>
      </c>
      <c r="C196" s="42">
        <v>2039.9</v>
      </c>
      <c r="D196" s="45">
        <v>68</v>
      </c>
      <c r="E196" s="38">
        <v>1</v>
      </c>
      <c r="F196" s="42">
        <v>8754570.4299999997</v>
      </c>
    </row>
    <row r="197" spans="1:6" ht="20.25" x14ac:dyDescent="0.3">
      <c r="A197" s="44">
        <v>12</v>
      </c>
      <c r="B197" s="39" t="s">
        <v>17443</v>
      </c>
      <c r="C197" s="42">
        <v>804</v>
      </c>
      <c r="D197" s="45">
        <v>45</v>
      </c>
      <c r="E197" s="38">
        <v>1</v>
      </c>
      <c r="F197" s="42">
        <v>5688517.5499999998</v>
      </c>
    </row>
    <row r="198" spans="1:6" ht="20.25" x14ac:dyDescent="0.3">
      <c r="A198" s="44">
        <v>13</v>
      </c>
      <c r="B198" s="39" t="s">
        <v>17238</v>
      </c>
      <c r="C198" s="42">
        <v>845.9</v>
      </c>
      <c r="D198" s="45">
        <v>48</v>
      </c>
      <c r="E198" s="38">
        <v>1</v>
      </c>
      <c r="F198" s="42">
        <v>6560974.5800000001</v>
      </c>
    </row>
    <row r="199" spans="1:6" ht="20.25" x14ac:dyDescent="0.25">
      <c r="A199" s="86" t="s">
        <v>17424</v>
      </c>
      <c r="B199" s="87"/>
      <c r="C199" s="87"/>
      <c r="D199" s="87"/>
      <c r="E199" s="87"/>
      <c r="F199" s="88"/>
    </row>
    <row r="200" spans="1:6" ht="20.25" x14ac:dyDescent="0.3">
      <c r="A200" s="46" t="s">
        <v>17307</v>
      </c>
      <c r="B200" s="39"/>
      <c r="C200" s="42">
        <f>C201</f>
        <v>37527.699999999997</v>
      </c>
      <c r="D200" s="45">
        <f t="shared" ref="D200:F200" si="1">D201</f>
        <v>1236</v>
      </c>
      <c r="E200" s="38">
        <f t="shared" si="1"/>
        <v>3</v>
      </c>
      <c r="F200" s="42">
        <f t="shared" si="1"/>
        <v>28378044.662</v>
      </c>
    </row>
    <row r="201" spans="1:6" ht="20.25" x14ac:dyDescent="0.3">
      <c r="A201" s="46" t="s">
        <v>17308</v>
      </c>
      <c r="B201" s="39"/>
      <c r="C201" s="42">
        <f>C202+C203+C204</f>
        <v>37527.699999999997</v>
      </c>
      <c r="D201" s="45">
        <f t="shared" ref="D201:F201" si="2">D202+D203+D204</f>
        <v>1236</v>
      </c>
      <c r="E201" s="38">
        <f t="shared" si="2"/>
        <v>3</v>
      </c>
      <c r="F201" s="42">
        <f t="shared" si="2"/>
        <v>28378044.662</v>
      </c>
    </row>
    <row r="202" spans="1:6" ht="20.25" x14ac:dyDescent="0.3">
      <c r="A202" s="44">
        <v>1</v>
      </c>
      <c r="B202" s="39" t="s">
        <v>17221</v>
      </c>
      <c r="C202" s="42">
        <v>7374.3</v>
      </c>
      <c r="D202" s="45">
        <v>257</v>
      </c>
      <c r="E202" s="38">
        <v>1</v>
      </c>
      <c r="F202" s="42">
        <v>5650813.9919999996</v>
      </c>
    </row>
    <row r="203" spans="1:6" ht="20.25" x14ac:dyDescent="0.3">
      <c r="A203" s="44">
        <v>2</v>
      </c>
      <c r="B203" s="39" t="s">
        <v>17218</v>
      </c>
      <c r="C203" s="42">
        <v>9170</v>
      </c>
      <c r="D203" s="45">
        <v>368</v>
      </c>
      <c r="E203" s="38">
        <v>1</v>
      </c>
      <c r="F203" s="42">
        <v>2825382.83</v>
      </c>
    </row>
    <row r="204" spans="1:6" ht="20.25" x14ac:dyDescent="0.3">
      <c r="A204" s="44">
        <v>3</v>
      </c>
      <c r="B204" s="39" t="s">
        <v>17220</v>
      </c>
      <c r="C204" s="42">
        <v>20983.4</v>
      </c>
      <c r="D204" s="45">
        <v>611</v>
      </c>
      <c r="E204" s="38">
        <v>1</v>
      </c>
      <c r="F204" s="42">
        <v>19901847.84</v>
      </c>
    </row>
  </sheetData>
  <mergeCells count="12">
    <mergeCell ref="A199:F199"/>
    <mergeCell ref="A183:F183"/>
    <mergeCell ref="A177:F177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.23622047244094491" right="0.23622047244094491" top="0.35433070866141736" bottom="0" header="0.31496062992125984" footer="0.31496062992125984"/>
  <pageSetup paperSize="9" scale="4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36F1-D672-483B-83BA-4E642853A1D6}">
  <sheetPr>
    <pageSetUpPr fitToPage="1"/>
  </sheetPr>
  <dimension ref="A1:AN51"/>
  <sheetViews>
    <sheetView topLeftCell="B3" zoomScale="20" zoomScaleNormal="20" workbookViewId="0">
      <selection activeCell="C49" sqref="C13:C49"/>
    </sheetView>
  </sheetViews>
  <sheetFormatPr defaultRowHeight="15" x14ac:dyDescent="0.25"/>
  <cols>
    <col min="1" max="1" width="9.140625" hidden="1" customWidth="1"/>
    <col min="2" max="2" width="23.42578125" customWidth="1"/>
    <col min="3" max="3" width="247" customWidth="1"/>
    <col min="4" max="5" width="50.5703125" customWidth="1"/>
    <col min="6" max="6" width="67" customWidth="1"/>
    <col min="7" max="12" width="50.5703125" customWidth="1"/>
    <col min="13" max="13" width="45.5703125" customWidth="1"/>
    <col min="14" max="15" width="50.5703125" customWidth="1"/>
    <col min="16" max="16" width="62.7109375" customWidth="1"/>
    <col min="17" max="17" width="39.85546875" customWidth="1"/>
    <col min="18" max="24" width="50.5703125" customWidth="1"/>
    <col min="25" max="25" width="75.5703125" customWidth="1"/>
    <col min="26" max="28" width="50.5703125" customWidth="1"/>
    <col min="29" max="29" width="104.140625" customWidth="1"/>
    <col min="30" max="36" width="50.5703125" customWidth="1"/>
  </cols>
  <sheetData>
    <row r="1" spans="1:40" ht="90" x14ac:dyDescent="1.1499999999999999">
      <c r="B1" s="110" t="s">
        <v>17187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</row>
    <row r="2" spans="1:40" ht="90" x14ac:dyDescent="0.25">
      <c r="B2" s="111" t="s">
        <v>17379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</row>
    <row r="3" spans="1:40" ht="76.5" x14ac:dyDescent="1.05">
      <c r="B3" s="66" t="s">
        <v>17189</v>
      </c>
      <c r="C3" s="112" t="s">
        <v>17372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</row>
    <row r="4" spans="1:40" ht="76.5" x14ac:dyDescent="0.25">
      <c r="B4" s="66" t="s">
        <v>17190</v>
      </c>
      <c r="C4" s="113" t="s">
        <v>17373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</row>
    <row r="5" spans="1:40" ht="177" customHeight="1" x14ac:dyDescent="0.25">
      <c r="B5" s="114" t="s">
        <v>0</v>
      </c>
      <c r="C5" s="114" t="s">
        <v>1</v>
      </c>
      <c r="D5" s="115" t="s">
        <v>17374</v>
      </c>
      <c r="E5" s="115" t="s">
        <v>17375</v>
      </c>
      <c r="F5" s="118" t="s">
        <v>2</v>
      </c>
      <c r="G5" s="114" t="s">
        <v>3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21" t="s">
        <v>4</v>
      </c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07" t="s">
        <v>5</v>
      </c>
      <c r="AI5" s="107" t="s">
        <v>6</v>
      </c>
      <c r="AJ5" s="107" t="s">
        <v>7</v>
      </c>
    </row>
    <row r="6" spans="1:40" ht="184.5" customHeight="1" x14ac:dyDescent="0.25">
      <c r="B6" s="114"/>
      <c r="C6" s="114"/>
      <c r="D6" s="116"/>
      <c r="E6" s="116"/>
      <c r="F6" s="119"/>
      <c r="G6" s="114" t="s">
        <v>8</v>
      </c>
      <c r="H6" s="114"/>
      <c r="I6" s="114"/>
      <c r="J6" s="114"/>
      <c r="K6" s="114"/>
      <c r="L6" s="114"/>
      <c r="M6" s="96" t="s">
        <v>9</v>
      </c>
      <c r="N6" s="97"/>
      <c r="O6" s="96" t="s">
        <v>10</v>
      </c>
      <c r="P6" s="97"/>
      <c r="Q6" s="96" t="s">
        <v>11</v>
      </c>
      <c r="R6" s="97"/>
      <c r="S6" s="96" t="s">
        <v>12</v>
      </c>
      <c r="T6" s="97"/>
      <c r="U6" s="96" t="s">
        <v>13</v>
      </c>
      <c r="V6" s="97"/>
      <c r="W6" s="103" t="s">
        <v>14</v>
      </c>
      <c r="X6" s="103" t="s">
        <v>15</v>
      </c>
      <c r="Y6" s="103" t="s">
        <v>16</v>
      </c>
      <c r="Z6" s="103" t="s">
        <v>17</v>
      </c>
      <c r="AA6" s="103" t="s">
        <v>18</v>
      </c>
      <c r="AB6" s="103" t="s">
        <v>19</v>
      </c>
      <c r="AC6" s="103" t="s">
        <v>20</v>
      </c>
      <c r="AD6" s="103" t="s">
        <v>17376</v>
      </c>
      <c r="AE6" s="105" t="s">
        <v>22</v>
      </c>
      <c r="AF6" s="105" t="s">
        <v>23</v>
      </c>
      <c r="AG6" s="105" t="s">
        <v>17377</v>
      </c>
      <c r="AH6" s="108"/>
      <c r="AI6" s="108"/>
      <c r="AJ6" s="108"/>
    </row>
    <row r="7" spans="1:40" ht="408.75" customHeight="1" x14ac:dyDescent="0.25">
      <c r="B7" s="114"/>
      <c r="C7" s="114"/>
      <c r="D7" s="116"/>
      <c r="E7" s="117"/>
      <c r="F7" s="120"/>
      <c r="G7" s="68" t="s">
        <v>25</v>
      </c>
      <c r="H7" s="68" t="s">
        <v>26</v>
      </c>
      <c r="I7" s="68" t="s">
        <v>27</v>
      </c>
      <c r="J7" s="68" t="s">
        <v>28</v>
      </c>
      <c r="K7" s="68" t="s">
        <v>29</v>
      </c>
      <c r="L7" s="68" t="s">
        <v>30</v>
      </c>
      <c r="M7" s="98"/>
      <c r="N7" s="99"/>
      <c r="O7" s="98"/>
      <c r="P7" s="99"/>
      <c r="Q7" s="98"/>
      <c r="R7" s="99"/>
      <c r="S7" s="98"/>
      <c r="T7" s="99"/>
      <c r="U7" s="98"/>
      <c r="V7" s="99"/>
      <c r="W7" s="104"/>
      <c r="X7" s="104"/>
      <c r="Y7" s="104"/>
      <c r="Z7" s="104"/>
      <c r="AA7" s="104"/>
      <c r="AB7" s="104"/>
      <c r="AC7" s="104"/>
      <c r="AD7" s="104"/>
      <c r="AE7" s="106"/>
      <c r="AF7" s="106"/>
      <c r="AG7" s="106"/>
      <c r="AH7" s="108"/>
      <c r="AI7" s="108"/>
      <c r="AJ7" s="108"/>
    </row>
    <row r="8" spans="1:40" ht="88.5" customHeight="1" x14ac:dyDescent="0.25">
      <c r="B8" s="114"/>
      <c r="C8" s="114"/>
      <c r="D8" s="117"/>
      <c r="E8" s="67" t="s">
        <v>17378</v>
      </c>
      <c r="F8" s="69" t="s">
        <v>31</v>
      </c>
      <c r="G8" s="67" t="s">
        <v>31</v>
      </c>
      <c r="H8" s="67" t="s">
        <v>31</v>
      </c>
      <c r="I8" s="67" t="s">
        <v>31</v>
      </c>
      <c r="J8" s="67" t="s">
        <v>31</v>
      </c>
      <c r="K8" s="67" t="s">
        <v>31</v>
      </c>
      <c r="L8" s="67" t="s">
        <v>31</v>
      </c>
      <c r="M8" s="67" t="s">
        <v>32</v>
      </c>
      <c r="N8" s="67" t="s">
        <v>31</v>
      </c>
      <c r="O8" s="67" t="s">
        <v>33</v>
      </c>
      <c r="P8" s="67" t="s">
        <v>31</v>
      </c>
      <c r="Q8" s="67" t="s">
        <v>33</v>
      </c>
      <c r="R8" s="67" t="s">
        <v>31</v>
      </c>
      <c r="S8" s="67" t="s">
        <v>33</v>
      </c>
      <c r="T8" s="67" t="s">
        <v>31</v>
      </c>
      <c r="U8" s="67" t="s">
        <v>34</v>
      </c>
      <c r="V8" s="67" t="s">
        <v>31</v>
      </c>
      <c r="W8" s="67" t="s">
        <v>31</v>
      </c>
      <c r="X8" s="67" t="s">
        <v>31</v>
      </c>
      <c r="Y8" s="67" t="s">
        <v>31</v>
      </c>
      <c r="Z8" s="67" t="s">
        <v>31</v>
      </c>
      <c r="AA8" s="67" t="s">
        <v>31</v>
      </c>
      <c r="AB8" s="67" t="s">
        <v>31</v>
      </c>
      <c r="AC8" s="67" t="s">
        <v>31</v>
      </c>
      <c r="AD8" s="67" t="s">
        <v>31</v>
      </c>
      <c r="AE8" s="67" t="s">
        <v>31</v>
      </c>
      <c r="AF8" s="67" t="s">
        <v>31</v>
      </c>
      <c r="AG8" s="67" t="s">
        <v>31</v>
      </c>
      <c r="AH8" s="109"/>
      <c r="AI8" s="109"/>
      <c r="AJ8" s="109"/>
    </row>
    <row r="9" spans="1:40" ht="45.75" x14ac:dyDescent="0.65">
      <c r="B9" s="70">
        <v>1</v>
      </c>
      <c r="C9" s="70">
        <v>2</v>
      </c>
      <c r="D9" s="70">
        <v>3</v>
      </c>
      <c r="E9" s="70">
        <v>4</v>
      </c>
      <c r="F9" s="70">
        <v>5</v>
      </c>
      <c r="G9" s="70">
        <v>6</v>
      </c>
      <c r="H9" s="70">
        <v>7</v>
      </c>
      <c r="I9" s="70">
        <v>8</v>
      </c>
      <c r="J9" s="70">
        <v>9</v>
      </c>
      <c r="K9" s="70">
        <v>10</v>
      </c>
      <c r="L9" s="70">
        <v>11</v>
      </c>
      <c r="M9" s="70">
        <v>12</v>
      </c>
      <c r="N9" s="70">
        <v>13</v>
      </c>
      <c r="O9" s="70">
        <v>14</v>
      </c>
      <c r="P9" s="70">
        <v>15</v>
      </c>
      <c r="Q9" s="70">
        <v>16</v>
      </c>
      <c r="R9" s="70">
        <v>17</v>
      </c>
      <c r="S9" s="70">
        <v>18</v>
      </c>
      <c r="T9" s="70">
        <v>19</v>
      </c>
      <c r="U9" s="70">
        <v>20</v>
      </c>
      <c r="V9" s="70">
        <v>21</v>
      </c>
      <c r="W9" s="70">
        <v>22</v>
      </c>
      <c r="X9" s="70">
        <v>23</v>
      </c>
      <c r="Y9" s="70">
        <v>24</v>
      </c>
      <c r="Z9" s="70">
        <v>25</v>
      </c>
      <c r="AA9" s="70">
        <v>26</v>
      </c>
      <c r="AB9" s="70">
        <v>27</v>
      </c>
      <c r="AC9" s="70">
        <v>28</v>
      </c>
      <c r="AD9" s="70">
        <v>29</v>
      </c>
      <c r="AE9" s="70">
        <v>30</v>
      </c>
      <c r="AF9" s="70">
        <v>31</v>
      </c>
      <c r="AG9" s="70">
        <v>32</v>
      </c>
      <c r="AH9" s="70">
        <v>33</v>
      </c>
      <c r="AI9" s="70">
        <v>34</v>
      </c>
      <c r="AJ9" s="70">
        <v>35</v>
      </c>
    </row>
    <row r="10" spans="1:40" ht="61.5" x14ac:dyDescent="0.25">
      <c r="B10" s="102" t="s">
        <v>17399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</row>
    <row r="11" spans="1:40" ht="61.5" x14ac:dyDescent="0.85">
      <c r="B11" s="100" t="s">
        <v>17386</v>
      </c>
      <c r="C11" s="101"/>
      <c r="D11" s="71" t="s">
        <v>17016</v>
      </c>
      <c r="E11" s="72" t="s">
        <v>17016</v>
      </c>
      <c r="F11" s="73">
        <f t="shared" ref="F11:AG11" si="0">F12+F15+F17+F20+F28+F30+F32+F34+F36+F38+F41+F43+F45+F47</f>
        <v>41584932.140000001</v>
      </c>
      <c r="G11" s="73">
        <f t="shared" si="0"/>
        <v>0</v>
      </c>
      <c r="H11" s="73">
        <f t="shared" si="0"/>
        <v>0</v>
      </c>
      <c r="I11" s="73">
        <f t="shared" si="0"/>
        <v>204413.62</v>
      </c>
      <c r="J11" s="73">
        <f t="shared" si="0"/>
        <v>0</v>
      </c>
      <c r="K11" s="73">
        <f t="shared" si="0"/>
        <v>0</v>
      </c>
      <c r="L11" s="73">
        <f t="shared" si="0"/>
        <v>0</v>
      </c>
      <c r="M11" s="74">
        <f t="shared" si="0"/>
        <v>0</v>
      </c>
      <c r="N11" s="73">
        <f t="shared" si="0"/>
        <v>0</v>
      </c>
      <c r="O11" s="73">
        <f t="shared" si="0"/>
        <v>18972.809999999998</v>
      </c>
      <c r="P11" s="73">
        <f t="shared" si="0"/>
        <v>40726438.109999999</v>
      </c>
      <c r="Q11" s="73">
        <f t="shared" si="0"/>
        <v>0</v>
      </c>
      <c r="R11" s="73">
        <f t="shared" si="0"/>
        <v>0</v>
      </c>
      <c r="S11" s="73">
        <f t="shared" si="0"/>
        <v>474</v>
      </c>
      <c r="T11" s="73">
        <f t="shared" si="0"/>
        <v>26751.59</v>
      </c>
      <c r="U11" s="73">
        <f t="shared" si="0"/>
        <v>0</v>
      </c>
      <c r="V11" s="73">
        <f t="shared" si="0"/>
        <v>0</v>
      </c>
      <c r="W11" s="73">
        <f t="shared" si="0"/>
        <v>0</v>
      </c>
      <c r="X11" s="73">
        <f t="shared" si="0"/>
        <v>0</v>
      </c>
      <c r="Y11" s="73">
        <f t="shared" si="0"/>
        <v>0</v>
      </c>
      <c r="Z11" s="73">
        <f t="shared" si="0"/>
        <v>0</v>
      </c>
      <c r="AA11" s="73">
        <f t="shared" si="0"/>
        <v>0</v>
      </c>
      <c r="AB11" s="73">
        <f t="shared" si="0"/>
        <v>0</v>
      </c>
      <c r="AC11" s="73">
        <f t="shared" si="0"/>
        <v>0</v>
      </c>
      <c r="AD11" s="73">
        <f t="shared" si="0"/>
        <v>0</v>
      </c>
      <c r="AE11" s="73">
        <f t="shared" si="0"/>
        <v>497328.82000000007</v>
      </c>
      <c r="AF11" s="73">
        <f t="shared" si="0"/>
        <v>130000</v>
      </c>
      <c r="AG11" s="73">
        <f t="shared" si="0"/>
        <v>0</v>
      </c>
      <c r="AH11" s="75" t="s">
        <v>17016</v>
      </c>
      <c r="AI11" s="76" t="s">
        <v>17016</v>
      </c>
      <c r="AJ11" s="76" t="s">
        <v>17016</v>
      </c>
    </row>
    <row r="12" spans="1:40" ht="62.25" x14ac:dyDescent="0.9">
      <c r="B12" s="77" t="s">
        <v>507</v>
      </c>
      <c r="C12" s="78"/>
      <c r="D12" s="71" t="s">
        <v>17016</v>
      </c>
      <c r="E12" s="72" t="s">
        <v>17016</v>
      </c>
      <c r="F12" s="73">
        <f>F13+F14</f>
        <v>2603679.31</v>
      </c>
      <c r="G12" s="73">
        <f t="shared" ref="G12:AG12" si="1">G13+G14</f>
        <v>0</v>
      </c>
      <c r="H12" s="73">
        <f t="shared" si="1"/>
        <v>0</v>
      </c>
      <c r="I12" s="73">
        <f t="shared" si="1"/>
        <v>0</v>
      </c>
      <c r="J12" s="73">
        <f t="shared" si="1"/>
        <v>0</v>
      </c>
      <c r="K12" s="73">
        <f t="shared" si="1"/>
        <v>0</v>
      </c>
      <c r="L12" s="73">
        <f t="shared" si="1"/>
        <v>0</v>
      </c>
      <c r="M12" s="74">
        <f t="shared" si="1"/>
        <v>0</v>
      </c>
      <c r="N12" s="73">
        <f t="shared" si="1"/>
        <v>0</v>
      </c>
      <c r="O12" s="73">
        <f t="shared" si="1"/>
        <v>2001.5</v>
      </c>
      <c r="P12" s="73">
        <f t="shared" si="1"/>
        <v>2585125.16</v>
      </c>
      <c r="Q12" s="73">
        <f t="shared" si="1"/>
        <v>0</v>
      </c>
      <c r="R12" s="73">
        <f t="shared" si="1"/>
        <v>0</v>
      </c>
      <c r="S12" s="73">
        <f t="shared" si="1"/>
        <v>0</v>
      </c>
      <c r="T12" s="73">
        <f t="shared" si="1"/>
        <v>0</v>
      </c>
      <c r="U12" s="73">
        <f t="shared" si="1"/>
        <v>0</v>
      </c>
      <c r="V12" s="73">
        <f t="shared" si="1"/>
        <v>0</v>
      </c>
      <c r="W12" s="73">
        <f t="shared" si="1"/>
        <v>0</v>
      </c>
      <c r="X12" s="73">
        <f t="shared" si="1"/>
        <v>0</v>
      </c>
      <c r="Y12" s="73">
        <f t="shared" si="1"/>
        <v>0</v>
      </c>
      <c r="Z12" s="73">
        <f t="shared" si="1"/>
        <v>0</v>
      </c>
      <c r="AA12" s="73">
        <f t="shared" si="1"/>
        <v>0</v>
      </c>
      <c r="AB12" s="73">
        <f t="shared" si="1"/>
        <v>0</v>
      </c>
      <c r="AC12" s="73">
        <f t="shared" si="1"/>
        <v>0</v>
      </c>
      <c r="AD12" s="73">
        <f t="shared" si="1"/>
        <v>0</v>
      </c>
      <c r="AE12" s="73">
        <f t="shared" si="1"/>
        <v>18554.150000000001</v>
      </c>
      <c r="AF12" s="73">
        <f t="shared" si="1"/>
        <v>0</v>
      </c>
      <c r="AG12" s="73">
        <f t="shared" si="1"/>
        <v>0</v>
      </c>
      <c r="AH12" s="75" t="s">
        <v>17016</v>
      </c>
      <c r="AI12" s="75" t="s">
        <v>17016</v>
      </c>
      <c r="AJ12" s="75" t="s">
        <v>17016</v>
      </c>
      <c r="AK12" s="79"/>
      <c r="AL12" s="79"/>
      <c r="AM12" s="79"/>
      <c r="AN12" s="79"/>
    </row>
    <row r="13" spans="1:40" ht="62.25" x14ac:dyDescent="0.9">
      <c r="A13">
        <v>1</v>
      </c>
      <c r="B13" s="80">
        <f>SUBTOTAL(9,$A$13:A13)</f>
        <v>1</v>
      </c>
      <c r="C13" s="78" t="s">
        <v>3636</v>
      </c>
      <c r="D13" s="72" t="s">
        <v>3002</v>
      </c>
      <c r="E13" s="81">
        <v>0.76770000000000005</v>
      </c>
      <c r="F13" s="73">
        <f>G13+H13+I13+J13+K13+L13+N13+P13+R13+T13+V13+W13+X13+Y13+Z13+AA13+AB13+AC13+AD13+AE13+AF13+AG13</f>
        <v>1348182.06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4">
        <v>0</v>
      </c>
      <c r="N13" s="73">
        <v>0</v>
      </c>
      <c r="O13" s="73">
        <v>901.5</v>
      </c>
      <c r="P13" s="73">
        <v>1348182.06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5" t="s">
        <v>17042</v>
      </c>
      <c r="AI13" s="76">
        <v>2023</v>
      </c>
      <c r="AJ13" s="76">
        <v>2023</v>
      </c>
      <c r="AK13" s="79"/>
      <c r="AL13" s="79"/>
      <c r="AM13" s="79"/>
      <c r="AN13" s="79"/>
    </row>
    <row r="14" spans="1:40" ht="62.25" x14ac:dyDescent="0.9">
      <c r="A14">
        <v>1</v>
      </c>
      <c r="B14" s="80">
        <f>SUBTOTAL(9,$A$13:A14)</f>
        <v>2</v>
      </c>
      <c r="C14" s="78" t="s">
        <v>3271</v>
      </c>
      <c r="D14" s="72" t="s">
        <v>3245</v>
      </c>
      <c r="E14" s="81">
        <v>0.9244</v>
      </c>
      <c r="F14" s="73">
        <f t="shared" ref="F14:F24" si="2">G14+H14+I14+J14+K14+L14+N14+P14+R14+T14+V14+W14+X14+Y14+Z14+AA14+AB14+AC14+AD14+AE14+AF14+AG14</f>
        <v>1255497.25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4">
        <v>0</v>
      </c>
      <c r="N14" s="73">
        <v>0</v>
      </c>
      <c r="O14" s="73">
        <v>1100</v>
      </c>
      <c r="P14" s="73">
        <v>1236943.1000000001</v>
      </c>
      <c r="Q14" s="73">
        <v>0</v>
      </c>
      <c r="R14" s="73">
        <v>0</v>
      </c>
      <c r="S14" s="73">
        <v>0</v>
      </c>
      <c r="T14" s="82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f>ROUND(P14*1.5%,2)</f>
        <v>18554.150000000001</v>
      </c>
      <c r="AF14" s="73">
        <v>0</v>
      </c>
      <c r="AG14" s="73">
        <v>0</v>
      </c>
      <c r="AH14" s="75" t="s">
        <v>17042</v>
      </c>
      <c r="AI14" s="76">
        <v>2023</v>
      </c>
      <c r="AJ14" s="76">
        <v>2023</v>
      </c>
      <c r="AK14" s="79"/>
      <c r="AL14" s="79"/>
      <c r="AM14" s="79"/>
      <c r="AN14" s="79"/>
    </row>
    <row r="15" spans="1:40" ht="62.25" x14ac:dyDescent="0.9">
      <c r="B15" s="77" t="s">
        <v>532</v>
      </c>
      <c r="C15" s="78"/>
      <c r="D15" s="71" t="s">
        <v>17016</v>
      </c>
      <c r="E15" s="72" t="s">
        <v>17016</v>
      </c>
      <c r="F15" s="73">
        <f>F16</f>
        <v>410872.24</v>
      </c>
      <c r="G15" s="73">
        <f t="shared" ref="G15:AG15" si="3">G16</f>
        <v>0</v>
      </c>
      <c r="H15" s="73">
        <f t="shared" si="3"/>
        <v>0</v>
      </c>
      <c r="I15" s="73">
        <f t="shared" si="3"/>
        <v>0</v>
      </c>
      <c r="J15" s="73">
        <f t="shared" si="3"/>
        <v>0</v>
      </c>
      <c r="K15" s="73">
        <f t="shared" si="3"/>
        <v>0</v>
      </c>
      <c r="L15" s="73">
        <f t="shared" si="3"/>
        <v>0</v>
      </c>
      <c r="M15" s="74">
        <f t="shared" si="3"/>
        <v>0</v>
      </c>
      <c r="N15" s="73">
        <f t="shared" si="3"/>
        <v>0</v>
      </c>
      <c r="O15" s="73">
        <f t="shared" si="3"/>
        <v>819.7</v>
      </c>
      <c r="P15" s="73">
        <f t="shared" si="3"/>
        <v>404800.24</v>
      </c>
      <c r="Q15" s="73">
        <f t="shared" si="3"/>
        <v>0</v>
      </c>
      <c r="R15" s="73">
        <f t="shared" si="3"/>
        <v>0</v>
      </c>
      <c r="S15" s="73">
        <f t="shared" si="3"/>
        <v>0</v>
      </c>
      <c r="T15" s="73">
        <f t="shared" si="3"/>
        <v>0</v>
      </c>
      <c r="U15" s="73">
        <f t="shared" si="3"/>
        <v>0</v>
      </c>
      <c r="V15" s="73">
        <f t="shared" si="3"/>
        <v>0</v>
      </c>
      <c r="W15" s="73">
        <f t="shared" si="3"/>
        <v>0</v>
      </c>
      <c r="X15" s="73">
        <f t="shared" si="3"/>
        <v>0</v>
      </c>
      <c r="Y15" s="73">
        <f t="shared" si="3"/>
        <v>0</v>
      </c>
      <c r="Z15" s="73">
        <f t="shared" si="3"/>
        <v>0</v>
      </c>
      <c r="AA15" s="73">
        <f t="shared" si="3"/>
        <v>0</v>
      </c>
      <c r="AB15" s="73">
        <f t="shared" si="3"/>
        <v>0</v>
      </c>
      <c r="AC15" s="73">
        <f t="shared" si="3"/>
        <v>0</v>
      </c>
      <c r="AD15" s="73">
        <f t="shared" si="3"/>
        <v>0</v>
      </c>
      <c r="AE15" s="73">
        <f t="shared" si="3"/>
        <v>6072</v>
      </c>
      <c r="AF15" s="73">
        <f t="shared" si="3"/>
        <v>0</v>
      </c>
      <c r="AG15" s="73">
        <f t="shared" si="3"/>
        <v>0</v>
      </c>
      <c r="AH15" s="75" t="s">
        <v>17016</v>
      </c>
      <c r="AI15" s="75" t="s">
        <v>17016</v>
      </c>
      <c r="AJ15" s="75" t="s">
        <v>17016</v>
      </c>
      <c r="AK15" s="79"/>
      <c r="AL15" s="79"/>
      <c r="AM15" s="79"/>
      <c r="AN15" s="79"/>
    </row>
    <row r="16" spans="1:40" ht="62.25" x14ac:dyDescent="0.9">
      <c r="A16">
        <v>1</v>
      </c>
      <c r="B16" s="80">
        <f>SUBTOTAL(9,$A$13:A16)</f>
        <v>3</v>
      </c>
      <c r="C16" s="78" t="s">
        <v>3757</v>
      </c>
      <c r="D16" s="72">
        <v>2016</v>
      </c>
      <c r="E16" s="81">
        <v>0.88649999999999995</v>
      </c>
      <c r="F16" s="73">
        <f t="shared" si="2"/>
        <v>410872.24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4">
        <v>0</v>
      </c>
      <c r="N16" s="73">
        <v>0</v>
      </c>
      <c r="O16" s="73">
        <v>819.7</v>
      </c>
      <c r="P16" s="73">
        <v>404800.24</v>
      </c>
      <c r="Q16" s="73">
        <v>0</v>
      </c>
      <c r="R16" s="73">
        <v>0</v>
      </c>
      <c r="S16" s="73">
        <v>0</v>
      </c>
      <c r="T16" s="82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f>ROUND(P16*1.5%,2)</f>
        <v>6072</v>
      </c>
      <c r="AF16" s="73">
        <v>0</v>
      </c>
      <c r="AG16" s="73">
        <v>0</v>
      </c>
      <c r="AH16" s="75" t="s">
        <v>17042</v>
      </c>
      <c r="AI16" s="76">
        <v>2023</v>
      </c>
      <c r="AJ16" s="76">
        <v>2023</v>
      </c>
      <c r="AK16" s="79"/>
      <c r="AL16" s="79"/>
      <c r="AM16" s="79"/>
      <c r="AN16" s="79"/>
    </row>
    <row r="17" spans="1:40" ht="62.25" x14ac:dyDescent="0.9">
      <c r="B17" s="77" t="s">
        <v>71</v>
      </c>
      <c r="C17" s="78"/>
      <c r="D17" s="71" t="s">
        <v>17016</v>
      </c>
      <c r="E17" s="72" t="s">
        <v>17016</v>
      </c>
      <c r="F17" s="73">
        <f>F18+F19</f>
        <v>3977877.17</v>
      </c>
      <c r="G17" s="73">
        <f t="shared" ref="G17:AG17" si="4">G18+G19</f>
        <v>0</v>
      </c>
      <c r="H17" s="73">
        <f t="shared" si="4"/>
        <v>0</v>
      </c>
      <c r="I17" s="73">
        <f t="shared" si="4"/>
        <v>0</v>
      </c>
      <c r="J17" s="73">
        <f t="shared" si="4"/>
        <v>0</v>
      </c>
      <c r="K17" s="73">
        <f t="shared" si="4"/>
        <v>0</v>
      </c>
      <c r="L17" s="73">
        <f t="shared" si="4"/>
        <v>0</v>
      </c>
      <c r="M17" s="74">
        <f t="shared" si="4"/>
        <v>0</v>
      </c>
      <c r="N17" s="73">
        <f t="shared" si="4"/>
        <v>0</v>
      </c>
      <c r="O17" s="73">
        <f t="shared" si="4"/>
        <v>1177.9299999999998</v>
      </c>
      <c r="P17" s="73">
        <f t="shared" si="4"/>
        <v>3896892</v>
      </c>
      <c r="Q17" s="73">
        <f t="shared" si="4"/>
        <v>0</v>
      </c>
      <c r="R17" s="73">
        <f t="shared" si="4"/>
        <v>0</v>
      </c>
      <c r="S17" s="73">
        <f t="shared" si="4"/>
        <v>0</v>
      </c>
      <c r="T17" s="73">
        <f t="shared" si="4"/>
        <v>0</v>
      </c>
      <c r="U17" s="73">
        <f t="shared" si="4"/>
        <v>0</v>
      </c>
      <c r="V17" s="73">
        <f t="shared" si="4"/>
        <v>0</v>
      </c>
      <c r="W17" s="73">
        <f t="shared" si="4"/>
        <v>0</v>
      </c>
      <c r="X17" s="73">
        <f t="shared" si="4"/>
        <v>0</v>
      </c>
      <c r="Y17" s="73">
        <f t="shared" si="4"/>
        <v>0</v>
      </c>
      <c r="Z17" s="73">
        <f t="shared" si="4"/>
        <v>0</v>
      </c>
      <c r="AA17" s="73">
        <f t="shared" si="4"/>
        <v>0</v>
      </c>
      <c r="AB17" s="73">
        <f t="shared" si="4"/>
        <v>0</v>
      </c>
      <c r="AC17" s="73">
        <f t="shared" si="4"/>
        <v>0</v>
      </c>
      <c r="AD17" s="73">
        <f t="shared" si="4"/>
        <v>0</v>
      </c>
      <c r="AE17" s="73">
        <f t="shared" si="4"/>
        <v>80985.17</v>
      </c>
      <c r="AF17" s="73">
        <f t="shared" si="4"/>
        <v>0</v>
      </c>
      <c r="AG17" s="73">
        <f t="shared" si="4"/>
        <v>0</v>
      </c>
      <c r="AH17" s="75" t="s">
        <v>17016</v>
      </c>
      <c r="AI17" s="75" t="s">
        <v>17016</v>
      </c>
      <c r="AJ17" s="75" t="s">
        <v>17016</v>
      </c>
      <c r="AK17" s="79"/>
      <c r="AL17" s="79"/>
      <c r="AM17" s="79"/>
      <c r="AN17" s="79"/>
    </row>
    <row r="18" spans="1:40" ht="62.25" x14ac:dyDescent="0.9">
      <c r="A18">
        <v>1</v>
      </c>
      <c r="B18" s="80">
        <f>SUBTOTAL(9,$A$13:A18)</f>
        <v>4</v>
      </c>
      <c r="C18" s="78" t="s">
        <v>5067</v>
      </c>
      <c r="D18" s="72" t="s">
        <v>3245</v>
      </c>
      <c r="E18" s="81">
        <v>0.90890000000000004</v>
      </c>
      <c r="F18" s="73">
        <f t="shared" si="2"/>
        <v>381944.5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4">
        <v>0</v>
      </c>
      <c r="N18" s="73">
        <v>0</v>
      </c>
      <c r="O18" s="73">
        <v>645</v>
      </c>
      <c r="P18" s="73">
        <v>376300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f>ROUND(P18*1.5%,2)</f>
        <v>5644.5</v>
      </c>
      <c r="AF18" s="73">
        <v>0</v>
      </c>
      <c r="AG18" s="73">
        <v>0</v>
      </c>
      <c r="AH18" s="75" t="s">
        <v>17042</v>
      </c>
      <c r="AI18" s="76">
        <v>2023</v>
      </c>
      <c r="AJ18" s="76">
        <v>2023</v>
      </c>
      <c r="AK18" s="79"/>
      <c r="AL18" s="79"/>
      <c r="AM18" s="79"/>
      <c r="AN18" s="79"/>
    </row>
    <row r="19" spans="1:40" ht="62.25" x14ac:dyDescent="0.9">
      <c r="A19">
        <v>1</v>
      </c>
      <c r="B19" s="80">
        <f>SUBTOTAL(9,$A$13:A19)</f>
        <v>5</v>
      </c>
      <c r="C19" s="78" t="s">
        <v>4496</v>
      </c>
      <c r="D19" s="71">
        <v>2015</v>
      </c>
      <c r="E19" s="81">
        <v>0.96460000000000001</v>
      </c>
      <c r="F19" s="73">
        <f t="shared" si="2"/>
        <v>3595932.67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4">
        <v>0</v>
      </c>
      <c r="N19" s="73">
        <v>0</v>
      </c>
      <c r="O19" s="73">
        <v>532.92999999999995</v>
      </c>
      <c r="P19" s="73">
        <v>3520592</v>
      </c>
      <c r="Q19" s="73">
        <v>0</v>
      </c>
      <c r="R19" s="73">
        <v>0</v>
      </c>
      <c r="S19" s="73">
        <v>0</v>
      </c>
      <c r="T19" s="82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f>ROUND(P19*2.14%,2)</f>
        <v>75340.67</v>
      </c>
      <c r="AF19" s="83">
        <v>0</v>
      </c>
      <c r="AG19" s="73">
        <v>0</v>
      </c>
      <c r="AH19" s="75" t="s">
        <v>17042</v>
      </c>
      <c r="AI19" s="76">
        <v>2023</v>
      </c>
      <c r="AJ19" s="76">
        <v>2023</v>
      </c>
      <c r="AK19" s="79"/>
      <c r="AL19" s="79"/>
      <c r="AM19" s="79"/>
      <c r="AN19" s="79"/>
    </row>
    <row r="20" spans="1:40" ht="62.25" x14ac:dyDescent="0.9">
      <c r="B20" s="77" t="s">
        <v>378</v>
      </c>
      <c r="C20" s="78"/>
      <c r="D20" s="71" t="s">
        <v>17016</v>
      </c>
      <c r="E20" s="72" t="s">
        <v>17016</v>
      </c>
      <c r="F20" s="73">
        <f t="shared" ref="F20:AG20" si="5">SUM(F21:F27)</f>
        <v>24349315.370000001</v>
      </c>
      <c r="G20" s="73">
        <f t="shared" si="5"/>
        <v>0</v>
      </c>
      <c r="H20" s="73">
        <f t="shared" si="5"/>
        <v>0</v>
      </c>
      <c r="I20" s="73">
        <f t="shared" si="5"/>
        <v>0</v>
      </c>
      <c r="J20" s="73">
        <f t="shared" si="5"/>
        <v>0</v>
      </c>
      <c r="K20" s="73">
        <f t="shared" si="5"/>
        <v>0</v>
      </c>
      <c r="L20" s="73">
        <f t="shared" si="5"/>
        <v>0</v>
      </c>
      <c r="M20" s="74">
        <f t="shared" si="5"/>
        <v>0</v>
      </c>
      <c r="N20" s="73">
        <f t="shared" si="5"/>
        <v>0</v>
      </c>
      <c r="O20" s="73">
        <f t="shared" si="5"/>
        <v>4980.68</v>
      </c>
      <c r="P20" s="73">
        <f t="shared" si="5"/>
        <v>24076270.219999999</v>
      </c>
      <c r="Q20" s="73">
        <f t="shared" si="5"/>
        <v>0</v>
      </c>
      <c r="R20" s="73">
        <f t="shared" si="5"/>
        <v>0</v>
      </c>
      <c r="S20" s="73">
        <f t="shared" si="5"/>
        <v>0</v>
      </c>
      <c r="T20" s="73">
        <f t="shared" si="5"/>
        <v>0</v>
      </c>
      <c r="U20" s="73">
        <f t="shared" si="5"/>
        <v>0</v>
      </c>
      <c r="V20" s="73">
        <f t="shared" si="5"/>
        <v>0</v>
      </c>
      <c r="W20" s="73">
        <f t="shared" si="5"/>
        <v>0</v>
      </c>
      <c r="X20" s="73">
        <f t="shared" si="5"/>
        <v>0</v>
      </c>
      <c r="Y20" s="73">
        <f t="shared" si="5"/>
        <v>0</v>
      </c>
      <c r="Z20" s="73">
        <f t="shared" si="5"/>
        <v>0</v>
      </c>
      <c r="AA20" s="73">
        <f t="shared" si="5"/>
        <v>0</v>
      </c>
      <c r="AB20" s="73">
        <f t="shared" si="5"/>
        <v>0</v>
      </c>
      <c r="AC20" s="73">
        <f t="shared" si="5"/>
        <v>0</v>
      </c>
      <c r="AD20" s="73">
        <f t="shared" si="5"/>
        <v>0</v>
      </c>
      <c r="AE20" s="73">
        <f t="shared" si="5"/>
        <v>273045.15000000002</v>
      </c>
      <c r="AF20" s="73">
        <f t="shared" si="5"/>
        <v>0</v>
      </c>
      <c r="AG20" s="73">
        <f t="shared" si="5"/>
        <v>0</v>
      </c>
      <c r="AH20" s="75" t="s">
        <v>17016</v>
      </c>
      <c r="AI20" s="75" t="s">
        <v>17016</v>
      </c>
      <c r="AJ20" s="75" t="s">
        <v>17016</v>
      </c>
      <c r="AK20" s="79"/>
      <c r="AL20" s="79"/>
      <c r="AM20" s="79"/>
      <c r="AN20" s="79"/>
    </row>
    <row r="21" spans="1:40" ht="62.25" x14ac:dyDescent="0.9">
      <c r="A21">
        <v>1</v>
      </c>
      <c r="B21" s="80">
        <f>SUBTOTAL(9,$A$13:A21)</f>
        <v>6</v>
      </c>
      <c r="C21" s="78" t="s">
        <v>12206</v>
      </c>
      <c r="D21" s="72" t="s">
        <v>3005</v>
      </c>
      <c r="E21" s="81">
        <v>0.86073469797958557</v>
      </c>
      <c r="F21" s="73">
        <f t="shared" si="2"/>
        <v>6836623.2400000002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4">
        <v>0</v>
      </c>
      <c r="N21" s="73">
        <v>0</v>
      </c>
      <c r="O21" s="73">
        <v>824.88</v>
      </c>
      <c r="P21" s="73">
        <v>6764962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71661.240000000005</v>
      </c>
      <c r="AF21" s="73">
        <v>0</v>
      </c>
      <c r="AG21" s="73">
        <v>0</v>
      </c>
      <c r="AH21" s="75" t="s">
        <v>17042</v>
      </c>
      <c r="AI21" s="76">
        <v>2023</v>
      </c>
      <c r="AJ21" s="76">
        <v>2023</v>
      </c>
      <c r="AK21" s="79"/>
      <c r="AL21" s="79"/>
      <c r="AM21" s="79"/>
      <c r="AN21" s="79"/>
    </row>
    <row r="22" spans="1:40" ht="62.25" x14ac:dyDescent="0.9">
      <c r="A22">
        <v>1</v>
      </c>
      <c r="B22" s="80">
        <f>SUBTOTAL(9,$A$13:A22)</f>
        <v>7</v>
      </c>
      <c r="C22" s="78" t="s">
        <v>12194</v>
      </c>
      <c r="D22" s="72" t="s">
        <v>3245</v>
      </c>
      <c r="E22" s="81">
        <v>0.94940000000000002</v>
      </c>
      <c r="F22" s="73">
        <f t="shared" si="2"/>
        <v>3313814.28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4">
        <v>0</v>
      </c>
      <c r="N22" s="73">
        <v>0</v>
      </c>
      <c r="O22" s="73">
        <v>553.05999999999995</v>
      </c>
      <c r="P22" s="73">
        <v>3279079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34735.279999999999</v>
      </c>
      <c r="AF22" s="73">
        <v>0</v>
      </c>
      <c r="AG22" s="73">
        <v>0</v>
      </c>
      <c r="AH22" s="75" t="s">
        <v>17042</v>
      </c>
      <c r="AI22" s="76">
        <v>2023</v>
      </c>
      <c r="AJ22" s="76">
        <v>2023</v>
      </c>
      <c r="AK22" s="79"/>
      <c r="AL22" s="79"/>
      <c r="AM22" s="79"/>
      <c r="AN22" s="79"/>
    </row>
    <row r="23" spans="1:40" ht="62.25" x14ac:dyDescent="0.9">
      <c r="A23">
        <v>1</v>
      </c>
      <c r="B23" s="80">
        <f>SUBTOTAL(9,$A$13:A23)</f>
        <v>8</v>
      </c>
      <c r="C23" s="78" t="s">
        <v>2134</v>
      </c>
      <c r="D23" s="72" t="s">
        <v>3002</v>
      </c>
      <c r="E23" s="81">
        <v>0.91920000000000002</v>
      </c>
      <c r="F23" s="73">
        <f t="shared" si="2"/>
        <v>6364934.0099999998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4">
        <v>0</v>
      </c>
      <c r="N23" s="73">
        <v>0</v>
      </c>
      <c r="O23" s="73">
        <v>1104.8499999999999</v>
      </c>
      <c r="P23" s="73">
        <v>6298217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66717.009999999995</v>
      </c>
      <c r="AF23" s="73">
        <v>0</v>
      </c>
      <c r="AG23" s="73">
        <v>0</v>
      </c>
      <c r="AH23" s="75" t="s">
        <v>17042</v>
      </c>
      <c r="AI23" s="76">
        <v>2023</v>
      </c>
      <c r="AJ23" s="76">
        <v>2023</v>
      </c>
      <c r="AK23" s="79"/>
      <c r="AL23" s="79"/>
      <c r="AM23" s="79"/>
      <c r="AN23" s="79"/>
    </row>
    <row r="24" spans="1:40" ht="62.25" x14ac:dyDescent="0.9">
      <c r="A24">
        <v>1</v>
      </c>
      <c r="B24" s="80">
        <f>SUBTOTAL(9,$A$13:A24)</f>
        <v>9</v>
      </c>
      <c r="C24" s="78" t="s">
        <v>11722</v>
      </c>
      <c r="D24" s="72" t="s">
        <v>3245</v>
      </c>
      <c r="E24" s="81">
        <v>0.94679999999999997</v>
      </c>
      <c r="F24" s="73">
        <f t="shared" si="2"/>
        <v>1618837.4000000001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4">
        <v>0</v>
      </c>
      <c r="N24" s="73">
        <v>0</v>
      </c>
      <c r="O24" s="73">
        <v>319.3</v>
      </c>
      <c r="P24" s="73">
        <v>1598220.36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20617.04</v>
      </c>
      <c r="AF24" s="73">
        <v>0</v>
      </c>
      <c r="AG24" s="73">
        <v>0</v>
      </c>
      <c r="AH24" s="75" t="s">
        <v>17042</v>
      </c>
      <c r="AI24" s="76">
        <v>2023</v>
      </c>
      <c r="AJ24" s="76">
        <v>2023</v>
      </c>
      <c r="AK24" s="79"/>
      <c r="AL24" s="79"/>
      <c r="AM24" s="79"/>
      <c r="AN24" s="79"/>
    </row>
    <row r="25" spans="1:40" ht="62.25" x14ac:dyDescent="0.9">
      <c r="A25">
        <v>1</v>
      </c>
      <c r="B25" s="80">
        <f>SUBTOTAL(9,$A$13:A25)</f>
        <v>10</v>
      </c>
      <c r="C25" s="78" t="s">
        <v>11934</v>
      </c>
      <c r="D25" s="72" t="s">
        <v>3245</v>
      </c>
      <c r="E25" s="81">
        <v>0.78400000000000003</v>
      </c>
      <c r="F25" s="73">
        <f>P25+AE25</f>
        <v>15039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4">
        <v>0</v>
      </c>
      <c r="N25" s="73">
        <v>0</v>
      </c>
      <c r="O25" s="73">
        <v>316</v>
      </c>
      <c r="P25" s="73">
        <v>14816.75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73">
        <v>0</v>
      </c>
      <c r="AE25" s="73">
        <f t="shared" ref="AE25:AE31" si="6">ROUND(P25*1.5%,2)</f>
        <v>222.25</v>
      </c>
      <c r="AF25" s="73">
        <v>0</v>
      </c>
      <c r="AG25" s="73">
        <v>0</v>
      </c>
      <c r="AH25" s="75" t="s">
        <v>17042</v>
      </c>
      <c r="AI25" s="76">
        <v>2023</v>
      </c>
      <c r="AJ25" s="76">
        <v>2023</v>
      </c>
      <c r="AK25" s="79"/>
      <c r="AL25" s="79"/>
      <c r="AM25" s="79"/>
      <c r="AN25" s="79"/>
    </row>
    <row r="26" spans="1:40" ht="62.25" x14ac:dyDescent="0.9">
      <c r="A26">
        <v>1</v>
      </c>
      <c r="B26" s="80">
        <f>SUBTOTAL(9,$A$13:A26)</f>
        <v>11</v>
      </c>
      <c r="C26" s="78" t="s">
        <v>12134</v>
      </c>
      <c r="D26" s="72" t="s">
        <v>3245</v>
      </c>
      <c r="E26" s="81">
        <v>0.78600000000000003</v>
      </c>
      <c r="F26" s="73">
        <f>P26+AE26</f>
        <v>63683.85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4">
        <v>0</v>
      </c>
      <c r="N26" s="73">
        <v>0</v>
      </c>
      <c r="O26" s="73">
        <v>978</v>
      </c>
      <c r="P26" s="73">
        <v>62742.71</v>
      </c>
      <c r="Q26" s="73">
        <v>0</v>
      </c>
      <c r="R26" s="73">
        <v>0</v>
      </c>
      <c r="S26" s="73">
        <v>0</v>
      </c>
      <c r="T26" s="73">
        <v>0</v>
      </c>
      <c r="U26" s="73">
        <v>0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f t="shared" si="6"/>
        <v>941.14</v>
      </c>
      <c r="AF26" s="73">
        <v>0</v>
      </c>
      <c r="AG26" s="73">
        <v>0</v>
      </c>
      <c r="AH26" s="75" t="s">
        <v>17042</v>
      </c>
      <c r="AI26" s="76">
        <v>2023</v>
      </c>
      <c r="AJ26" s="76">
        <v>2023</v>
      </c>
      <c r="AK26" s="79"/>
      <c r="AL26" s="79"/>
      <c r="AM26" s="79"/>
      <c r="AN26" s="79"/>
    </row>
    <row r="27" spans="1:40" ht="62.25" x14ac:dyDescent="0.9">
      <c r="A27">
        <v>1</v>
      </c>
      <c r="B27" s="80">
        <f>SUBTOTAL(9,$A$13:A27)</f>
        <v>12</v>
      </c>
      <c r="C27" s="78" t="s">
        <v>11187</v>
      </c>
      <c r="D27" s="72" t="s">
        <v>3245</v>
      </c>
      <c r="E27" s="81">
        <v>0.85870000000000002</v>
      </c>
      <c r="F27" s="73">
        <f>G27+H27+I27+J27+K27+L27+N27+P27+R27+T27+V27+W27+X27+Y27+Z27+AA27+AB27+AC27+AD27+AE27+AF27+AG27</f>
        <v>6136383.5900000008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4">
        <v>0</v>
      </c>
      <c r="N27" s="73">
        <v>0</v>
      </c>
      <c r="O27" s="73">
        <v>884.59</v>
      </c>
      <c r="P27" s="73">
        <v>6058232.4000000004</v>
      </c>
      <c r="Q27" s="73">
        <v>0</v>
      </c>
      <c r="R27" s="73">
        <v>0</v>
      </c>
      <c r="S27" s="73">
        <v>0</v>
      </c>
      <c r="T27" s="73">
        <v>0</v>
      </c>
      <c r="U27" s="73">
        <v>0</v>
      </c>
      <c r="V27" s="73">
        <v>0</v>
      </c>
      <c r="W27" s="73">
        <v>0</v>
      </c>
      <c r="X27" s="73">
        <v>0</v>
      </c>
      <c r="Y27" s="73">
        <v>0</v>
      </c>
      <c r="Z27" s="73">
        <v>0</v>
      </c>
      <c r="AA27" s="73">
        <v>0</v>
      </c>
      <c r="AB27" s="73">
        <v>0</v>
      </c>
      <c r="AC27" s="73">
        <v>0</v>
      </c>
      <c r="AD27" s="73">
        <v>0</v>
      </c>
      <c r="AE27" s="73">
        <v>78151.19</v>
      </c>
      <c r="AF27" s="73">
        <v>0</v>
      </c>
      <c r="AG27" s="73">
        <v>0</v>
      </c>
      <c r="AH27" s="75" t="s">
        <v>17042</v>
      </c>
      <c r="AI27" s="76">
        <v>2023</v>
      </c>
      <c r="AJ27" s="76">
        <v>2023</v>
      </c>
      <c r="AK27" s="79"/>
      <c r="AL27" s="79"/>
      <c r="AM27" s="79"/>
      <c r="AN27" s="79"/>
    </row>
    <row r="28" spans="1:40" ht="62.25" x14ac:dyDescent="0.9">
      <c r="B28" s="77" t="s">
        <v>220</v>
      </c>
      <c r="C28" s="78"/>
      <c r="D28" s="71" t="s">
        <v>17016</v>
      </c>
      <c r="E28" s="72" t="s">
        <v>17016</v>
      </c>
      <c r="F28" s="73">
        <f>F29</f>
        <v>80389.22</v>
      </c>
      <c r="G28" s="73">
        <f t="shared" ref="G28:AG28" si="7">G29</f>
        <v>0</v>
      </c>
      <c r="H28" s="73">
        <f t="shared" si="7"/>
        <v>0</v>
      </c>
      <c r="I28" s="73">
        <f t="shared" si="7"/>
        <v>0</v>
      </c>
      <c r="J28" s="73">
        <f t="shared" si="7"/>
        <v>0</v>
      </c>
      <c r="K28" s="73">
        <f t="shared" si="7"/>
        <v>0</v>
      </c>
      <c r="L28" s="73">
        <f t="shared" si="7"/>
        <v>0</v>
      </c>
      <c r="M28" s="74">
        <f t="shared" si="7"/>
        <v>0</v>
      </c>
      <c r="N28" s="73">
        <f t="shared" si="7"/>
        <v>0</v>
      </c>
      <c r="O28" s="73">
        <f t="shared" si="7"/>
        <v>2780.7</v>
      </c>
      <c r="P28" s="73">
        <f t="shared" si="7"/>
        <v>79201.2</v>
      </c>
      <c r="Q28" s="73">
        <f t="shared" si="7"/>
        <v>0</v>
      </c>
      <c r="R28" s="73">
        <f t="shared" si="7"/>
        <v>0</v>
      </c>
      <c r="S28" s="73">
        <f t="shared" si="7"/>
        <v>0</v>
      </c>
      <c r="T28" s="73">
        <f t="shared" si="7"/>
        <v>0</v>
      </c>
      <c r="U28" s="73">
        <f t="shared" si="7"/>
        <v>0</v>
      </c>
      <c r="V28" s="73">
        <f t="shared" si="7"/>
        <v>0</v>
      </c>
      <c r="W28" s="73">
        <f t="shared" si="7"/>
        <v>0</v>
      </c>
      <c r="X28" s="73">
        <f t="shared" si="7"/>
        <v>0</v>
      </c>
      <c r="Y28" s="73">
        <f t="shared" si="7"/>
        <v>0</v>
      </c>
      <c r="Z28" s="73">
        <f t="shared" si="7"/>
        <v>0</v>
      </c>
      <c r="AA28" s="73">
        <f t="shared" si="7"/>
        <v>0</v>
      </c>
      <c r="AB28" s="73">
        <f t="shared" si="7"/>
        <v>0</v>
      </c>
      <c r="AC28" s="73">
        <f t="shared" si="7"/>
        <v>0</v>
      </c>
      <c r="AD28" s="73">
        <f t="shared" si="7"/>
        <v>0</v>
      </c>
      <c r="AE28" s="73">
        <f t="shared" si="7"/>
        <v>1188.02</v>
      </c>
      <c r="AF28" s="73">
        <f t="shared" si="7"/>
        <v>0</v>
      </c>
      <c r="AG28" s="73">
        <f t="shared" si="7"/>
        <v>0</v>
      </c>
      <c r="AH28" s="75" t="s">
        <v>17016</v>
      </c>
      <c r="AI28" s="75" t="s">
        <v>17016</v>
      </c>
      <c r="AJ28" s="75" t="s">
        <v>17016</v>
      </c>
      <c r="AK28" s="79"/>
      <c r="AL28" s="79"/>
      <c r="AM28" s="79"/>
      <c r="AN28" s="79"/>
    </row>
    <row r="29" spans="1:40" ht="62.25" x14ac:dyDescent="0.9">
      <c r="A29">
        <v>1</v>
      </c>
      <c r="B29" s="80">
        <f>SUBTOTAL(9,$A$13:A29)</f>
        <v>13</v>
      </c>
      <c r="C29" s="78" t="s">
        <v>14748</v>
      </c>
      <c r="D29" s="72" t="s">
        <v>3005</v>
      </c>
      <c r="E29" s="81">
        <v>0.87239999999999995</v>
      </c>
      <c r="F29" s="73">
        <f>G29+H29+I29+J29+K29+L29+N29+P29+R29+T29+V29+W29+X29+Y29+Z29+AA29+AB29+AC29+AD29+AE29+AF29+AG29</f>
        <v>80389.22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4">
        <v>0</v>
      </c>
      <c r="N29" s="73">
        <v>0</v>
      </c>
      <c r="O29" s="73">
        <v>2780.7</v>
      </c>
      <c r="P29" s="73">
        <v>79201.2</v>
      </c>
      <c r="Q29" s="73">
        <v>0</v>
      </c>
      <c r="R29" s="73">
        <v>0</v>
      </c>
      <c r="S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f t="shared" si="6"/>
        <v>1188.02</v>
      </c>
      <c r="AF29" s="73">
        <v>0</v>
      </c>
      <c r="AG29" s="73">
        <v>0</v>
      </c>
      <c r="AH29" s="75" t="s">
        <v>17042</v>
      </c>
      <c r="AI29" s="76">
        <v>2023</v>
      </c>
      <c r="AJ29" s="76">
        <v>2023</v>
      </c>
      <c r="AK29" s="79"/>
      <c r="AL29" s="79"/>
      <c r="AM29" s="79"/>
      <c r="AN29" s="79"/>
    </row>
    <row r="30" spans="1:40" ht="62.25" x14ac:dyDescent="0.9">
      <c r="B30" s="77" t="s">
        <v>224</v>
      </c>
      <c r="C30" s="78"/>
      <c r="D30" s="71" t="s">
        <v>17016</v>
      </c>
      <c r="E30" s="72" t="s">
        <v>17016</v>
      </c>
      <c r="F30" s="73">
        <f>F31</f>
        <v>41251.22</v>
      </c>
      <c r="G30" s="73">
        <f t="shared" ref="G30:AG30" si="8">G31</f>
        <v>0</v>
      </c>
      <c r="H30" s="73">
        <f t="shared" si="8"/>
        <v>0</v>
      </c>
      <c r="I30" s="73">
        <f t="shared" si="8"/>
        <v>0</v>
      </c>
      <c r="J30" s="73">
        <f t="shared" si="8"/>
        <v>0</v>
      </c>
      <c r="K30" s="73">
        <f t="shared" si="8"/>
        <v>0</v>
      </c>
      <c r="L30" s="73">
        <f t="shared" si="8"/>
        <v>0</v>
      </c>
      <c r="M30" s="74">
        <f t="shared" si="8"/>
        <v>0</v>
      </c>
      <c r="N30" s="73">
        <f t="shared" si="8"/>
        <v>0</v>
      </c>
      <c r="O30" s="73">
        <f t="shared" si="8"/>
        <v>749</v>
      </c>
      <c r="P30" s="73">
        <f t="shared" si="8"/>
        <v>40641.599999999999</v>
      </c>
      <c r="Q30" s="73">
        <f t="shared" si="8"/>
        <v>0</v>
      </c>
      <c r="R30" s="73">
        <f t="shared" si="8"/>
        <v>0</v>
      </c>
      <c r="S30" s="73">
        <f t="shared" si="8"/>
        <v>0</v>
      </c>
      <c r="T30" s="73">
        <f t="shared" si="8"/>
        <v>0</v>
      </c>
      <c r="U30" s="73">
        <f t="shared" si="8"/>
        <v>0</v>
      </c>
      <c r="V30" s="73">
        <f t="shared" si="8"/>
        <v>0</v>
      </c>
      <c r="W30" s="73">
        <f t="shared" si="8"/>
        <v>0</v>
      </c>
      <c r="X30" s="73">
        <f t="shared" si="8"/>
        <v>0</v>
      </c>
      <c r="Y30" s="73">
        <f t="shared" si="8"/>
        <v>0</v>
      </c>
      <c r="Z30" s="73">
        <f t="shared" si="8"/>
        <v>0</v>
      </c>
      <c r="AA30" s="73">
        <f t="shared" si="8"/>
        <v>0</v>
      </c>
      <c r="AB30" s="73">
        <f t="shared" si="8"/>
        <v>0</v>
      </c>
      <c r="AC30" s="73">
        <f t="shared" si="8"/>
        <v>0</v>
      </c>
      <c r="AD30" s="73">
        <f t="shared" si="8"/>
        <v>0</v>
      </c>
      <c r="AE30" s="73">
        <f t="shared" si="8"/>
        <v>609.62</v>
      </c>
      <c r="AF30" s="73">
        <f t="shared" si="8"/>
        <v>0</v>
      </c>
      <c r="AG30" s="73">
        <f t="shared" si="8"/>
        <v>0</v>
      </c>
      <c r="AH30" s="75" t="s">
        <v>17016</v>
      </c>
      <c r="AI30" s="75" t="s">
        <v>17016</v>
      </c>
      <c r="AJ30" s="75" t="s">
        <v>17016</v>
      </c>
      <c r="AK30" s="79"/>
      <c r="AL30" s="79"/>
      <c r="AM30" s="79"/>
      <c r="AN30" s="79"/>
    </row>
    <row r="31" spans="1:40" ht="62.25" x14ac:dyDescent="0.9">
      <c r="A31">
        <v>1</v>
      </c>
      <c r="B31" s="80">
        <f>SUBTOTAL(9,$A$13:A31)</f>
        <v>14</v>
      </c>
      <c r="C31" s="78" t="s">
        <v>14854</v>
      </c>
      <c r="D31" s="72" t="s">
        <v>3245</v>
      </c>
      <c r="E31" s="81">
        <v>0.75539999999999996</v>
      </c>
      <c r="F31" s="73">
        <f>G31+H31+I31+J31+K31+L31+N31+P31+R31+T31+V31+W31+X31+Y31+Z31+AA31+AB31+AC31+AD31+AE31+AF31+AG31</f>
        <v>41251.22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4">
        <v>0</v>
      </c>
      <c r="N31" s="73">
        <v>0</v>
      </c>
      <c r="O31" s="73">
        <v>749</v>
      </c>
      <c r="P31" s="73">
        <v>40641.599999999999</v>
      </c>
      <c r="Q31" s="73">
        <v>0</v>
      </c>
      <c r="R31" s="73">
        <v>0</v>
      </c>
      <c r="S31" s="73">
        <v>0</v>
      </c>
      <c r="T31" s="73">
        <v>0</v>
      </c>
      <c r="U31" s="73">
        <v>0</v>
      </c>
      <c r="V31" s="73">
        <v>0</v>
      </c>
      <c r="W31" s="73">
        <v>0</v>
      </c>
      <c r="X31" s="73">
        <v>0</v>
      </c>
      <c r="Y31" s="73">
        <v>0</v>
      </c>
      <c r="Z31" s="73">
        <v>0</v>
      </c>
      <c r="AA31" s="73">
        <v>0</v>
      </c>
      <c r="AB31" s="73">
        <v>0</v>
      </c>
      <c r="AC31" s="73">
        <v>0</v>
      </c>
      <c r="AD31" s="73">
        <v>0</v>
      </c>
      <c r="AE31" s="73">
        <f t="shared" si="6"/>
        <v>609.62</v>
      </c>
      <c r="AF31" s="73">
        <v>0</v>
      </c>
      <c r="AG31" s="73">
        <v>0</v>
      </c>
      <c r="AH31" s="75" t="s">
        <v>17042</v>
      </c>
      <c r="AI31" s="76">
        <v>2023</v>
      </c>
      <c r="AJ31" s="76">
        <v>2023</v>
      </c>
      <c r="AK31" s="79"/>
      <c r="AL31" s="79"/>
      <c r="AM31" s="79"/>
      <c r="AN31" s="79"/>
    </row>
    <row r="32" spans="1:40" ht="62.25" x14ac:dyDescent="0.9">
      <c r="B32" s="84" t="s">
        <v>54</v>
      </c>
      <c r="C32" s="78"/>
      <c r="D32" s="71" t="s">
        <v>17016</v>
      </c>
      <c r="E32" s="72" t="s">
        <v>17016</v>
      </c>
      <c r="F32" s="73">
        <f>F33</f>
        <v>63542.560000000005</v>
      </c>
      <c r="G32" s="73">
        <f t="shared" ref="G32:AG32" si="9">G33</f>
        <v>0</v>
      </c>
      <c r="H32" s="73">
        <f t="shared" si="9"/>
        <v>0</v>
      </c>
      <c r="I32" s="73">
        <f t="shared" si="9"/>
        <v>0</v>
      </c>
      <c r="J32" s="73">
        <f t="shared" si="9"/>
        <v>0</v>
      </c>
      <c r="K32" s="73">
        <f t="shared" si="9"/>
        <v>0</v>
      </c>
      <c r="L32" s="73">
        <f t="shared" si="9"/>
        <v>0</v>
      </c>
      <c r="M32" s="74">
        <f t="shared" si="9"/>
        <v>0</v>
      </c>
      <c r="N32" s="73">
        <f t="shared" si="9"/>
        <v>0</v>
      </c>
      <c r="O32" s="73">
        <f t="shared" si="9"/>
        <v>544</v>
      </c>
      <c r="P32" s="73">
        <f t="shared" si="9"/>
        <v>62603.51</v>
      </c>
      <c r="Q32" s="73">
        <f t="shared" si="9"/>
        <v>0</v>
      </c>
      <c r="R32" s="73">
        <f t="shared" si="9"/>
        <v>0</v>
      </c>
      <c r="S32" s="73">
        <f t="shared" si="9"/>
        <v>0</v>
      </c>
      <c r="T32" s="73">
        <f t="shared" si="9"/>
        <v>0</v>
      </c>
      <c r="U32" s="73">
        <f t="shared" si="9"/>
        <v>0</v>
      </c>
      <c r="V32" s="73">
        <f t="shared" si="9"/>
        <v>0</v>
      </c>
      <c r="W32" s="73">
        <f t="shared" si="9"/>
        <v>0</v>
      </c>
      <c r="X32" s="73">
        <f t="shared" si="9"/>
        <v>0</v>
      </c>
      <c r="Y32" s="73">
        <f t="shared" si="9"/>
        <v>0</v>
      </c>
      <c r="Z32" s="73">
        <f t="shared" si="9"/>
        <v>0</v>
      </c>
      <c r="AA32" s="73">
        <f t="shared" si="9"/>
        <v>0</v>
      </c>
      <c r="AB32" s="73">
        <f t="shared" si="9"/>
        <v>0</v>
      </c>
      <c r="AC32" s="73">
        <f t="shared" si="9"/>
        <v>0</v>
      </c>
      <c r="AD32" s="73">
        <f t="shared" si="9"/>
        <v>0</v>
      </c>
      <c r="AE32" s="73">
        <f t="shared" si="9"/>
        <v>939.05</v>
      </c>
      <c r="AF32" s="73">
        <f t="shared" si="9"/>
        <v>0</v>
      </c>
      <c r="AG32" s="73">
        <f t="shared" si="9"/>
        <v>0</v>
      </c>
      <c r="AH32" s="75" t="s">
        <v>17016</v>
      </c>
      <c r="AI32" s="75" t="s">
        <v>17016</v>
      </c>
      <c r="AJ32" s="75" t="s">
        <v>17016</v>
      </c>
      <c r="AK32" s="79"/>
      <c r="AL32" s="79"/>
      <c r="AM32" s="79"/>
      <c r="AN32" s="79"/>
    </row>
    <row r="33" spans="1:40" ht="62.25" x14ac:dyDescent="0.9">
      <c r="A33">
        <v>1</v>
      </c>
      <c r="B33" s="80">
        <f>SUBTOTAL(9,$A$13:A33)</f>
        <v>15</v>
      </c>
      <c r="C33" s="78" t="s">
        <v>15974</v>
      </c>
      <c r="D33" s="72" t="s">
        <v>3002</v>
      </c>
      <c r="E33" s="81">
        <v>0.95309999999999995</v>
      </c>
      <c r="F33" s="73">
        <f>G33+H33+I33+J33+K33+L33+N33+P33+R33+T33+V33+W33+X33+Y33+Z33+AA33+AB33+AC33+AD33+AE33+AF33+AG33</f>
        <v>63542.560000000005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4">
        <v>0</v>
      </c>
      <c r="N33" s="73">
        <v>0</v>
      </c>
      <c r="O33" s="73">
        <v>544</v>
      </c>
      <c r="P33" s="73">
        <v>62603.51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73">
        <v>0</v>
      </c>
      <c r="AC33" s="73">
        <v>0</v>
      </c>
      <c r="AD33" s="73">
        <v>0</v>
      </c>
      <c r="AE33" s="73">
        <f>ROUND(P33*1.5%,2)</f>
        <v>939.05</v>
      </c>
      <c r="AF33" s="73">
        <v>0</v>
      </c>
      <c r="AG33" s="73">
        <v>0</v>
      </c>
      <c r="AH33" s="75" t="s">
        <v>17042</v>
      </c>
      <c r="AI33" s="76">
        <v>2023</v>
      </c>
      <c r="AJ33" s="76">
        <v>2023</v>
      </c>
      <c r="AK33" s="79"/>
      <c r="AL33" s="79"/>
      <c r="AM33" s="79"/>
      <c r="AN33" s="79"/>
    </row>
    <row r="34" spans="1:40" ht="62.25" x14ac:dyDescent="0.9">
      <c r="B34" s="84" t="s">
        <v>297</v>
      </c>
      <c r="C34" s="78"/>
      <c r="D34" s="71" t="s">
        <v>17016</v>
      </c>
      <c r="E34" s="72" t="s">
        <v>17016</v>
      </c>
      <c r="F34" s="73">
        <f>F35</f>
        <v>352703.8</v>
      </c>
      <c r="G34" s="73">
        <f t="shared" ref="G34:AG34" si="10">G35</f>
        <v>0</v>
      </c>
      <c r="H34" s="73">
        <f t="shared" si="10"/>
        <v>0</v>
      </c>
      <c r="I34" s="73">
        <f t="shared" si="10"/>
        <v>0</v>
      </c>
      <c r="J34" s="73">
        <f t="shared" si="10"/>
        <v>0</v>
      </c>
      <c r="K34" s="73">
        <f t="shared" si="10"/>
        <v>0</v>
      </c>
      <c r="L34" s="73">
        <f t="shared" si="10"/>
        <v>0</v>
      </c>
      <c r="M34" s="74">
        <f t="shared" si="10"/>
        <v>0</v>
      </c>
      <c r="N34" s="73">
        <f t="shared" si="10"/>
        <v>0</v>
      </c>
      <c r="O34" s="73">
        <f t="shared" si="10"/>
        <v>708</v>
      </c>
      <c r="P34" s="73">
        <f t="shared" si="10"/>
        <v>347491.43</v>
      </c>
      <c r="Q34" s="73">
        <f t="shared" si="10"/>
        <v>0</v>
      </c>
      <c r="R34" s="73">
        <f t="shared" si="10"/>
        <v>0</v>
      </c>
      <c r="S34" s="73">
        <f t="shared" si="10"/>
        <v>0</v>
      </c>
      <c r="T34" s="73">
        <f t="shared" si="10"/>
        <v>0</v>
      </c>
      <c r="U34" s="73">
        <f t="shared" si="10"/>
        <v>0</v>
      </c>
      <c r="V34" s="73">
        <f t="shared" si="10"/>
        <v>0</v>
      </c>
      <c r="W34" s="73">
        <f t="shared" si="10"/>
        <v>0</v>
      </c>
      <c r="X34" s="73">
        <f t="shared" si="10"/>
        <v>0</v>
      </c>
      <c r="Y34" s="73">
        <f t="shared" si="10"/>
        <v>0</v>
      </c>
      <c r="Z34" s="73">
        <f t="shared" si="10"/>
        <v>0</v>
      </c>
      <c r="AA34" s="73">
        <f t="shared" si="10"/>
        <v>0</v>
      </c>
      <c r="AB34" s="73">
        <f t="shared" si="10"/>
        <v>0</v>
      </c>
      <c r="AC34" s="73">
        <f t="shared" si="10"/>
        <v>0</v>
      </c>
      <c r="AD34" s="73">
        <f t="shared" si="10"/>
        <v>0</v>
      </c>
      <c r="AE34" s="73">
        <f t="shared" si="10"/>
        <v>5212.37</v>
      </c>
      <c r="AF34" s="73">
        <f t="shared" si="10"/>
        <v>0</v>
      </c>
      <c r="AG34" s="73">
        <f t="shared" si="10"/>
        <v>0</v>
      </c>
      <c r="AH34" s="75" t="s">
        <v>17016</v>
      </c>
      <c r="AI34" s="75" t="s">
        <v>17016</v>
      </c>
      <c r="AJ34" s="75" t="s">
        <v>17016</v>
      </c>
      <c r="AK34" s="79"/>
    </row>
    <row r="35" spans="1:40" ht="62.25" x14ac:dyDescent="0.9">
      <c r="A35">
        <v>1</v>
      </c>
      <c r="B35" s="80">
        <f>SUBTOTAL(9,$A$13:A35)</f>
        <v>16</v>
      </c>
      <c r="C35" s="78" t="s">
        <v>9212</v>
      </c>
      <c r="D35" s="72" t="s">
        <v>3245</v>
      </c>
      <c r="E35" s="81">
        <v>0.81220000000000003</v>
      </c>
      <c r="F35" s="73">
        <f>G35+H35+I35+J35+K35+L35+N35+P35+R35+T35+V35+W35+X35+Y35+Z35+AA35+AB35+AC35+AD35+AE35+AF35+AG35</f>
        <v>352703.8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4">
        <v>0</v>
      </c>
      <c r="N35" s="73">
        <v>0</v>
      </c>
      <c r="O35" s="73">
        <v>708</v>
      </c>
      <c r="P35" s="73">
        <v>347491.43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  <c r="AE35" s="73">
        <f>ROUND(P35*1.5%,2)</f>
        <v>5212.37</v>
      </c>
      <c r="AF35" s="73">
        <v>0</v>
      </c>
      <c r="AG35" s="73">
        <v>0</v>
      </c>
      <c r="AH35" s="75" t="s">
        <v>17042</v>
      </c>
      <c r="AI35" s="76">
        <v>2023</v>
      </c>
      <c r="AJ35" s="76">
        <v>2023</v>
      </c>
      <c r="AK35" s="79"/>
    </row>
    <row r="36" spans="1:40" ht="62.25" x14ac:dyDescent="0.9">
      <c r="B36" s="84" t="s">
        <v>17384</v>
      </c>
      <c r="C36" s="78"/>
      <c r="D36" s="71" t="s">
        <v>17016</v>
      </c>
      <c r="E36" s="72" t="s">
        <v>17016</v>
      </c>
      <c r="F36" s="73">
        <f>F37</f>
        <v>7457526.5300000003</v>
      </c>
      <c r="G36" s="73">
        <f t="shared" ref="G36:AG36" si="11">G37</f>
        <v>0</v>
      </c>
      <c r="H36" s="73">
        <f t="shared" si="11"/>
        <v>0</v>
      </c>
      <c r="I36" s="73">
        <f t="shared" si="11"/>
        <v>0</v>
      </c>
      <c r="J36" s="73">
        <f t="shared" si="11"/>
        <v>0</v>
      </c>
      <c r="K36" s="73">
        <f t="shared" si="11"/>
        <v>0</v>
      </c>
      <c r="L36" s="73">
        <f t="shared" si="11"/>
        <v>0</v>
      </c>
      <c r="M36" s="74">
        <f t="shared" si="11"/>
        <v>0</v>
      </c>
      <c r="N36" s="73">
        <f t="shared" si="11"/>
        <v>0</v>
      </c>
      <c r="O36" s="73">
        <f t="shared" si="11"/>
        <v>817.3</v>
      </c>
      <c r="P36" s="73">
        <f t="shared" si="11"/>
        <v>7379357</v>
      </c>
      <c r="Q36" s="73">
        <f t="shared" si="11"/>
        <v>0</v>
      </c>
      <c r="R36" s="73">
        <f t="shared" si="11"/>
        <v>0</v>
      </c>
      <c r="S36" s="73">
        <f t="shared" si="11"/>
        <v>0</v>
      </c>
      <c r="T36" s="73">
        <f t="shared" si="11"/>
        <v>0</v>
      </c>
      <c r="U36" s="73">
        <f t="shared" si="11"/>
        <v>0</v>
      </c>
      <c r="V36" s="73">
        <f t="shared" si="11"/>
        <v>0</v>
      </c>
      <c r="W36" s="73">
        <f t="shared" si="11"/>
        <v>0</v>
      </c>
      <c r="X36" s="73">
        <f t="shared" si="11"/>
        <v>0</v>
      </c>
      <c r="Y36" s="73">
        <f t="shared" si="11"/>
        <v>0</v>
      </c>
      <c r="Z36" s="73">
        <f t="shared" si="11"/>
        <v>0</v>
      </c>
      <c r="AA36" s="73">
        <f t="shared" si="11"/>
        <v>0</v>
      </c>
      <c r="AB36" s="73">
        <f t="shared" si="11"/>
        <v>0</v>
      </c>
      <c r="AC36" s="73">
        <f t="shared" si="11"/>
        <v>0</v>
      </c>
      <c r="AD36" s="73">
        <f t="shared" si="11"/>
        <v>0</v>
      </c>
      <c r="AE36" s="73">
        <f t="shared" si="11"/>
        <v>78169.53</v>
      </c>
      <c r="AF36" s="73">
        <f t="shared" si="11"/>
        <v>0</v>
      </c>
      <c r="AG36" s="73">
        <f t="shared" si="11"/>
        <v>0</v>
      </c>
      <c r="AH36" s="75" t="s">
        <v>17016</v>
      </c>
      <c r="AI36" s="75" t="s">
        <v>17016</v>
      </c>
      <c r="AJ36" s="75" t="s">
        <v>17016</v>
      </c>
      <c r="AK36" s="79"/>
    </row>
    <row r="37" spans="1:40" ht="62.25" x14ac:dyDescent="0.9">
      <c r="A37">
        <v>1</v>
      </c>
      <c r="B37" s="80">
        <f>SUBTOTAL(9,$A$13:A37)</f>
        <v>17</v>
      </c>
      <c r="C37" s="78" t="s">
        <v>9300</v>
      </c>
      <c r="D37" s="72" t="s">
        <v>3002</v>
      </c>
      <c r="E37" s="81">
        <v>0.82630000000000003</v>
      </c>
      <c r="F37" s="73">
        <f>P37+AE37</f>
        <v>7457526.5300000003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4">
        <v>0</v>
      </c>
      <c r="N37" s="73">
        <v>0</v>
      </c>
      <c r="O37" s="73">
        <v>817.3</v>
      </c>
      <c r="P37" s="73">
        <v>7379357</v>
      </c>
      <c r="Q37" s="73">
        <v>0</v>
      </c>
      <c r="R37" s="73">
        <v>0</v>
      </c>
      <c r="S37" s="73">
        <v>0</v>
      </c>
      <c r="T37" s="82">
        <v>0</v>
      </c>
      <c r="U37" s="73">
        <v>0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73">
        <v>78169.53</v>
      </c>
      <c r="AF37" s="73">
        <v>0</v>
      </c>
      <c r="AG37" s="73">
        <v>0</v>
      </c>
      <c r="AH37" s="75" t="s">
        <v>17042</v>
      </c>
      <c r="AI37" s="76">
        <v>2023</v>
      </c>
      <c r="AJ37" s="76">
        <v>2023</v>
      </c>
      <c r="AK37" s="79"/>
    </row>
    <row r="38" spans="1:40" ht="62.25" x14ac:dyDescent="0.9">
      <c r="B38" s="84" t="s">
        <v>263</v>
      </c>
      <c r="C38" s="78"/>
      <c r="D38" s="71" t="s">
        <v>17016</v>
      </c>
      <c r="E38" s="72" t="s">
        <v>17016</v>
      </c>
      <c r="F38" s="73">
        <f>F39+F40</f>
        <v>205510.3</v>
      </c>
      <c r="G38" s="73">
        <f t="shared" ref="G38:AG38" si="12">G39+G40</f>
        <v>0</v>
      </c>
      <c r="H38" s="73">
        <f t="shared" si="12"/>
        <v>0</v>
      </c>
      <c r="I38" s="73">
        <f t="shared" si="12"/>
        <v>175721.62</v>
      </c>
      <c r="J38" s="73">
        <f t="shared" si="12"/>
        <v>0</v>
      </c>
      <c r="K38" s="73">
        <f t="shared" si="12"/>
        <v>0</v>
      </c>
      <c r="L38" s="73">
        <f t="shared" si="12"/>
        <v>0</v>
      </c>
      <c r="M38" s="74">
        <f t="shared" si="12"/>
        <v>0</v>
      </c>
      <c r="N38" s="73">
        <f t="shared" si="12"/>
        <v>0</v>
      </c>
      <c r="O38" s="73">
        <f t="shared" si="12"/>
        <v>0</v>
      </c>
      <c r="P38" s="73">
        <f t="shared" si="12"/>
        <v>0</v>
      </c>
      <c r="Q38" s="73">
        <f t="shared" si="12"/>
        <v>0</v>
      </c>
      <c r="R38" s="73">
        <f t="shared" si="12"/>
        <v>0</v>
      </c>
      <c r="S38" s="73">
        <f t="shared" si="12"/>
        <v>474</v>
      </c>
      <c r="T38" s="73">
        <f t="shared" si="12"/>
        <v>26751.59</v>
      </c>
      <c r="U38" s="73">
        <f t="shared" si="12"/>
        <v>0</v>
      </c>
      <c r="V38" s="73">
        <f t="shared" si="12"/>
        <v>0</v>
      </c>
      <c r="W38" s="73">
        <f t="shared" si="12"/>
        <v>0</v>
      </c>
      <c r="X38" s="73">
        <f t="shared" si="12"/>
        <v>0</v>
      </c>
      <c r="Y38" s="73">
        <f t="shared" si="12"/>
        <v>0</v>
      </c>
      <c r="Z38" s="73">
        <f t="shared" si="12"/>
        <v>0</v>
      </c>
      <c r="AA38" s="73">
        <f t="shared" si="12"/>
        <v>0</v>
      </c>
      <c r="AB38" s="73">
        <f t="shared" si="12"/>
        <v>0</v>
      </c>
      <c r="AC38" s="73">
        <f t="shared" si="12"/>
        <v>0</v>
      </c>
      <c r="AD38" s="73">
        <f t="shared" si="12"/>
        <v>0</v>
      </c>
      <c r="AE38" s="73">
        <f t="shared" si="12"/>
        <v>3037.09</v>
      </c>
      <c r="AF38" s="73">
        <f t="shared" si="12"/>
        <v>0</v>
      </c>
      <c r="AG38" s="73">
        <f t="shared" si="12"/>
        <v>0</v>
      </c>
      <c r="AH38" s="75" t="s">
        <v>17016</v>
      </c>
      <c r="AI38" s="75" t="s">
        <v>17016</v>
      </c>
      <c r="AJ38" s="75" t="s">
        <v>17016</v>
      </c>
      <c r="AK38" s="79"/>
    </row>
    <row r="39" spans="1:40" ht="62.25" x14ac:dyDescent="0.9">
      <c r="A39">
        <v>1</v>
      </c>
      <c r="B39" s="80">
        <f>SUBTOTAL(9,$A$13:A39)</f>
        <v>18</v>
      </c>
      <c r="C39" s="78" t="s">
        <v>15618</v>
      </c>
      <c r="D39" s="85" t="s">
        <v>3002</v>
      </c>
      <c r="E39" s="81">
        <v>0.85540000000000005</v>
      </c>
      <c r="F39" s="73">
        <f>G39+H39+I39+J39+K39+L39+N39+P39+R39+T39+V39+W39+X39+Y39+Z39+AA39+AB39+AC39+AD39+AE39+AF39+AG39</f>
        <v>178357.44</v>
      </c>
      <c r="G39" s="73">
        <v>0</v>
      </c>
      <c r="H39" s="73">
        <v>0</v>
      </c>
      <c r="I39" s="73">
        <v>175721.62</v>
      </c>
      <c r="J39" s="73">
        <v>0</v>
      </c>
      <c r="K39" s="73">
        <v>0</v>
      </c>
      <c r="L39" s="73">
        <v>0</v>
      </c>
      <c r="M39" s="74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0</v>
      </c>
      <c r="X39" s="73">
        <v>0</v>
      </c>
      <c r="Y39" s="73">
        <v>0</v>
      </c>
      <c r="Z39" s="73">
        <v>0</v>
      </c>
      <c r="AA39" s="73">
        <v>0</v>
      </c>
      <c r="AB39" s="73">
        <v>0</v>
      </c>
      <c r="AC39" s="73">
        <v>0</v>
      </c>
      <c r="AD39" s="73">
        <v>0</v>
      </c>
      <c r="AE39" s="73">
        <f>ROUND(I39*1.5%,2)</f>
        <v>2635.82</v>
      </c>
      <c r="AF39" s="73">
        <v>0</v>
      </c>
      <c r="AG39" s="73">
        <v>0</v>
      </c>
      <c r="AH39" s="75" t="s">
        <v>17042</v>
      </c>
      <c r="AI39" s="76">
        <v>2023</v>
      </c>
      <c r="AJ39" s="76">
        <v>2023</v>
      </c>
      <c r="AK39" s="79"/>
    </row>
    <row r="40" spans="1:40" ht="62.25" x14ac:dyDescent="0.9">
      <c r="A40">
        <v>1</v>
      </c>
      <c r="B40" s="80">
        <f>SUBTOTAL(9,$A$13:A40)</f>
        <v>19</v>
      </c>
      <c r="C40" s="78" t="s">
        <v>15647</v>
      </c>
      <c r="D40" s="85">
        <v>2014</v>
      </c>
      <c r="E40" s="81">
        <v>0.8629</v>
      </c>
      <c r="F40" s="73">
        <f>G40+H40+I40+J40+K40+L40+N40+P40+R40+T40+V40+W40+X40+Y40+Z40+AA40+AB40+AC40+AD40+AE40+AF40+AG40</f>
        <v>27152.86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4">
        <v>0</v>
      </c>
      <c r="N40" s="73">
        <v>0</v>
      </c>
      <c r="O40" s="73">
        <v>0</v>
      </c>
      <c r="P40" s="73">
        <v>0</v>
      </c>
      <c r="Q40" s="73">
        <v>0</v>
      </c>
      <c r="R40" s="73">
        <v>0</v>
      </c>
      <c r="S40" s="73">
        <v>474</v>
      </c>
      <c r="T40" s="73">
        <v>26751.59</v>
      </c>
      <c r="U40" s="73">
        <v>0</v>
      </c>
      <c r="V40" s="73">
        <v>0</v>
      </c>
      <c r="W40" s="73">
        <v>0</v>
      </c>
      <c r="X40" s="73">
        <v>0</v>
      </c>
      <c r="Y40" s="73">
        <v>0</v>
      </c>
      <c r="Z40" s="73">
        <v>0</v>
      </c>
      <c r="AA40" s="73">
        <v>0</v>
      </c>
      <c r="AB40" s="73">
        <v>0</v>
      </c>
      <c r="AC40" s="73">
        <v>0</v>
      </c>
      <c r="AD40" s="73">
        <v>0</v>
      </c>
      <c r="AE40" s="73">
        <f>ROUND(T40*1.5%,2)</f>
        <v>401.27</v>
      </c>
      <c r="AF40" s="73">
        <v>0</v>
      </c>
      <c r="AG40" s="73">
        <v>0</v>
      </c>
      <c r="AH40" s="75" t="s">
        <v>17042</v>
      </c>
      <c r="AI40" s="76">
        <v>2023</v>
      </c>
      <c r="AJ40" s="76">
        <v>2023</v>
      </c>
      <c r="AK40" s="79"/>
    </row>
    <row r="41" spans="1:40" ht="62.25" x14ac:dyDescent="0.9">
      <c r="B41" s="84" t="s">
        <v>38</v>
      </c>
      <c r="C41" s="78"/>
      <c r="D41" s="71" t="s">
        <v>17016</v>
      </c>
      <c r="E41" s="72" t="s">
        <v>17016</v>
      </c>
      <c r="F41" s="73">
        <f>F42</f>
        <v>1387999.95</v>
      </c>
      <c r="G41" s="73">
        <f t="shared" ref="G41:AG41" si="13">G42</f>
        <v>0</v>
      </c>
      <c r="H41" s="73">
        <f t="shared" si="13"/>
        <v>0</v>
      </c>
      <c r="I41" s="73">
        <f t="shared" si="13"/>
        <v>0</v>
      </c>
      <c r="J41" s="73">
        <f t="shared" si="13"/>
        <v>0</v>
      </c>
      <c r="K41" s="73">
        <f t="shared" si="13"/>
        <v>0</v>
      </c>
      <c r="L41" s="73">
        <f t="shared" si="13"/>
        <v>0</v>
      </c>
      <c r="M41" s="74">
        <f t="shared" si="13"/>
        <v>0</v>
      </c>
      <c r="N41" s="73">
        <f t="shared" si="13"/>
        <v>0</v>
      </c>
      <c r="O41" s="73">
        <f t="shared" si="13"/>
        <v>1187</v>
      </c>
      <c r="P41" s="73">
        <f t="shared" si="13"/>
        <v>1367487.64</v>
      </c>
      <c r="Q41" s="73">
        <f t="shared" si="13"/>
        <v>0</v>
      </c>
      <c r="R41" s="73">
        <f t="shared" si="13"/>
        <v>0</v>
      </c>
      <c r="S41" s="73">
        <f t="shared" si="13"/>
        <v>0</v>
      </c>
      <c r="T41" s="73">
        <f t="shared" si="13"/>
        <v>0</v>
      </c>
      <c r="U41" s="73">
        <f t="shared" si="13"/>
        <v>0</v>
      </c>
      <c r="V41" s="73">
        <f t="shared" si="13"/>
        <v>0</v>
      </c>
      <c r="W41" s="73">
        <f t="shared" si="13"/>
        <v>0</v>
      </c>
      <c r="X41" s="73">
        <f t="shared" si="13"/>
        <v>0</v>
      </c>
      <c r="Y41" s="73">
        <f t="shared" si="13"/>
        <v>0</v>
      </c>
      <c r="Z41" s="73">
        <f t="shared" si="13"/>
        <v>0</v>
      </c>
      <c r="AA41" s="73">
        <f t="shared" si="13"/>
        <v>0</v>
      </c>
      <c r="AB41" s="73">
        <f t="shared" si="13"/>
        <v>0</v>
      </c>
      <c r="AC41" s="73">
        <f t="shared" si="13"/>
        <v>0</v>
      </c>
      <c r="AD41" s="73">
        <f t="shared" si="13"/>
        <v>0</v>
      </c>
      <c r="AE41" s="73">
        <f t="shared" si="13"/>
        <v>20512.310000000001</v>
      </c>
      <c r="AF41" s="73">
        <f t="shared" si="13"/>
        <v>0</v>
      </c>
      <c r="AG41" s="73">
        <f t="shared" si="13"/>
        <v>0</v>
      </c>
      <c r="AH41" s="75" t="s">
        <v>17016</v>
      </c>
      <c r="AI41" s="75" t="s">
        <v>17016</v>
      </c>
      <c r="AJ41" s="75" t="s">
        <v>17016</v>
      </c>
      <c r="AK41" s="79"/>
    </row>
    <row r="42" spans="1:40" ht="62.25" x14ac:dyDescent="0.9">
      <c r="A42">
        <v>1</v>
      </c>
      <c r="B42" s="80">
        <f>SUBTOTAL(9,$A$13:A42)</f>
        <v>20</v>
      </c>
      <c r="C42" s="78" t="s">
        <v>17387</v>
      </c>
      <c r="D42" s="72">
        <v>2014</v>
      </c>
      <c r="E42" s="81">
        <v>0.98480000000000001</v>
      </c>
      <c r="F42" s="73">
        <f>G42+H42+I42+J42+K42+L42+N42+P42+R42+T42+V42+W42+X42+Y42+Z42+AA42+AB42+AC42+AD42+AE42+AF42+AG42</f>
        <v>1387999.95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4">
        <v>0</v>
      </c>
      <c r="N42" s="73">
        <v>0</v>
      </c>
      <c r="O42" s="73">
        <v>1187</v>
      </c>
      <c r="P42" s="73">
        <v>1367487.64</v>
      </c>
      <c r="Q42" s="73">
        <v>0</v>
      </c>
      <c r="R42" s="73">
        <v>0</v>
      </c>
      <c r="S42" s="73">
        <v>0</v>
      </c>
      <c r="T42" s="73">
        <v>0</v>
      </c>
      <c r="U42" s="73">
        <v>0</v>
      </c>
      <c r="V42" s="73">
        <v>0</v>
      </c>
      <c r="W42" s="73">
        <v>0</v>
      </c>
      <c r="X42" s="73">
        <v>0</v>
      </c>
      <c r="Y42" s="73">
        <v>0</v>
      </c>
      <c r="Z42" s="73">
        <v>0</v>
      </c>
      <c r="AA42" s="73">
        <v>0</v>
      </c>
      <c r="AB42" s="73">
        <v>0</v>
      </c>
      <c r="AC42" s="73">
        <v>0</v>
      </c>
      <c r="AD42" s="73">
        <v>0</v>
      </c>
      <c r="AE42" s="73">
        <f>ROUND(P42*1.5%,2)</f>
        <v>20512.310000000001</v>
      </c>
      <c r="AF42" s="73">
        <v>0</v>
      </c>
      <c r="AG42" s="73">
        <v>0</v>
      </c>
      <c r="AH42" s="75" t="s">
        <v>17042</v>
      </c>
      <c r="AI42" s="76">
        <v>2023</v>
      </c>
      <c r="AJ42" s="76">
        <v>2023</v>
      </c>
      <c r="AK42" s="79"/>
    </row>
    <row r="43" spans="1:40" ht="62.25" x14ac:dyDescent="0.9">
      <c r="B43" s="84" t="s">
        <v>266</v>
      </c>
      <c r="C43" s="78"/>
      <c r="D43" s="71" t="s">
        <v>17016</v>
      </c>
      <c r="E43" s="72" t="s">
        <v>17016</v>
      </c>
      <c r="F43" s="73">
        <f>F44</f>
        <v>159122.38</v>
      </c>
      <c r="G43" s="73">
        <f t="shared" ref="G43:AG43" si="14">G44</f>
        <v>0</v>
      </c>
      <c r="H43" s="73">
        <f t="shared" si="14"/>
        <v>0</v>
      </c>
      <c r="I43" s="73">
        <f t="shared" si="14"/>
        <v>28692</v>
      </c>
      <c r="J43" s="73">
        <f t="shared" si="14"/>
        <v>0</v>
      </c>
      <c r="K43" s="73">
        <f t="shared" si="14"/>
        <v>0</v>
      </c>
      <c r="L43" s="73">
        <f t="shared" si="14"/>
        <v>0</v>
      </c>
      <c r="M43" s="74">
        <f t="shared" si="14"/>
        <v>0</v>
      </c>
      <c r="N43" s="73">
        <f t="shared" si="14"/>
        <v>0</v>
      </c>
      <c r="O43" s="73">
        <f t="shared" si="14"/>
        <v>0</v>
      </c>
      <c r="P43" s="73">
        <f t="shared" si="14"/>
        <v>0</v>
      </c>
      <c r="Q43" s="73">
        <f t="shared" si="14"/>
        <v>0</v>
      </c>
      <c r="R43" s="73">
        <f t="shared" si="14"/>
        <v>0</v>
      </c>
      <c r="S43" s="73">
        <f t="shared" si="14"/>
        <v>0</v>
      </c>
      <c r="T43" s="73">
        <f t="shared" si="14"/>
        <v>0</v>
      </c>
      <c r="U43" s="73">
        <f t="shared" si="14"/>
        <v>0</v>
      </c>
      <c r="V43" s="73">
        <f t="shared" si="14"/>
        <v>0</v>
      </c>
      <c r="W43" s="73">
        <f t="shared" si="14"/>
        <v>0</v>
      </c>
      <c r="X43" s="73">
        <f t="shared" si="14"/>
        <v>0</v>
      </c>
      <c r="Y43" s="73">
        <f t="shared" si="14"/>
        <v>0</v>
      </c>
      <c r="Z43" s="73">
        <f t="shared" si="14"/>
        <v>0</v>
      </c>
      <c r="AA43" s="73">
        <f t="shared" si="14"/>
        <v>0</v>
      </c>
      <c r="AB43" s="73">
        <f t="shared" si="14"/>
        <v>0</v>
      </c>
      <c r="AC43" s="73">
        <f t="shared" si="14"/>
        <v>0</v>
      </c>
      <c r="AD43" s="73">
        <f t="shared" si="14"/>
        <v>0</v>
      </c>
      <c r="AE43" s="73">
        <f t="shared" si="14"/>
        <v>430.38</v>
      </c>
      <c r="AF43" s="73">
        <f t="shared" si="14"/>
        <v>130000</v>
      </c>
      <c r="AG43" s="73">
        <f t="shared" si="14"/>
        <v>0</v>
      </c>
      <c r="AH43" s="75" t="s">
        <v>17016</v>
      </c>
      <c r="AI43" s="75" t="s">
        <v>17016</v>
      </c>
      <c r="AJ43" s="75" t="s">
        <v>17016</v>
      </c>
      <c r="AK43" s="79"/>
    </row>
    <row r="44" spans="1:40" ht="62.25" x14ac:dyDescent="0.9">
      <c r="A44">
        <v>1</v>
      </c>
      <c r="B44" s="80">
        <f>SUBTOTAL(9,$A$13:A44)</f>
        <v>21</v>
      </c>
      <c r="C44" s="78" t="s">
        <v>15398</v>
      </c>
      <c r="D44" s="71">
        <v>2015</v>
      </c>
      <c r="E44" s="81">
        <v>0.981975146584529</v>
      </c>
      <c r="F44" s="73">
        <f>G44+H44+I44+J44+K44+L44+N44+P44+R44+T44+V44+W44+X44+Y44+Z44+AA44+AB44+AC44+AD44+AE44+AF44+AG44</f>
        <v>159122.38</v>
      </c>
      <c r="G44" s="73">
        <v>0</v>
      </c>
      <c r="H44" s="73">
        <v>0</v>
      </c>
      <c r="I44" s="73">
        <v>28692</v>
      </c>
      <c r="J44" s="73">
        <v>0</v>
      </c>
      <c r="K44" s="73">
        <v>0</v>
      </c>
      <c r="L44" s="73">
        <v>0</v>
      </c>
      <c r="M44" s="74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82">
        <v>0</v>
      </c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  <c r="AE44" s="73">
        <f>ROUND(I44*1.5%,2)</f>
        <v>430.38</v>
      </c>
      <c r="AF44" s="73">
        <v>130000</v>
      </c>
      <c r="AG44" s="73">
        <v>0</v>
      </c>
      <c r="AH44" s="75">
        <v>2023</v>
      </c>
      <c r="AI44" s="76">
        <v>2023</v>
      </c>
      <c r="AJ44" s="76">
        <v>2023</v>
      </c>
      <c r="AK44" s="79"/>
    </row>
    <row r="45" spans="1:40" ht="62.25" x14ac:dyDescent="0.9">
      <c r="B45" s="84" t="s">
        <v>342</v>
      </c>
      <c r="C45" s="78"/>
      <c r="D45" s="71" t="s">
        <v>17016</v>
      </c>
      <c r="E45" s="72" t="s">
        <v>17016</v>
      </c>
      <c r="F45" s="73">
        <f>F46</f>
        <v>243647.89</v>
      </c>
      <c r="G45" s="73">
        <f t="shared" ref="G45:AG45" si="15">G46</f>
        <v>0</v>
      </c>
      <c r="H45" s="73">
        <f t="shared" si="15"/>
        <v>0</v>
      </c>
      <c r="I45" s="73">
        <f t="shared" si="15"/>
        <v>0</v>
      </c>
      <c r="J45" s="73">
        <f t="shared" si="15"/>
        <v>0</v>
      </c>
      <c r="K45" s="73">
        <f t="shared" si="15"/>
        <v>0</v>
      </c>
      <c r="L45" s="73">
        <f t="shared" si="15"/>
        <v>0</v>
      </c>
      <c r="M45" s="74">
        <f t="shared" si="15"/>
        <v>0</v>
      </c>
      <c r="N45" s="73">
        <f t="shared" si="15"/>
        <v>0</v>
      </c>
      <c r="O45" s="73">
        <f t="shared" si="15"/>
        <v>1098</v>
      </c>
      <c r="P45" s="73">
        <f t="shared" si="15"/>
        <v>238543.07</v>
      </c>
      <c r="Q45" s="73">
        <f t="shared" si="15"/>
        <v>0</v>
      </c>
      <c r="R45" s="73">
        <f t="shared" si="15"/>
        <v>0</v>
      </c>
      <c r="S45" s="73">
        <f t="shared" si="15"/>
        <v>0</v>
      </c>
      <c r="T45" s="73">
        <f t="shared" si="15"/>
        <v>0</v>
      </c>
      <c r="U45" s="73">
        <f t="shared" si="15"/>
        <v>0</v>
      </c>
      <c r="V45" s="73">
        <f t="shared" si="15"/>
        <v>0</v>
      </c>
      <c r="W45" s="73">
        <f t="shared" si="15"/>
        <v>0</v>
      </c>
      <c r="X45" s="73">
        <f t="shared" si="15"/>
        <v>0</v>
      </c>
      <c r="Y45" s="73">
        <f t="shared" si="15"/>
        <v>0</v>
      </c>
      <c r="Z45" s="73">
        <f t="shared" si="15"/>
        <v>0</v>
      </c>
      <c r="AA45" s="73">
        <f t="shared" si="15"/>
        <v>0</v>
      </c>
      <c r="AB45" s="73">
        <f t="shared" si="15"/>
        <v>0</v>
      </c>
      <c r="AC45" s="73">
        <f t="shared" si="15"/>
        <v>0</v>
      </c>
      <c r="AD45" s="73">
        <f t="shared" si="15"/>
        <v>0</v>
      </c>
      <c r="AE45" s="73">
        <f t="shared" si="15"/>
        <v>5104.82</v>
      </c>
      <c r="AF45" s="73">
        <f t="shared" si="15"/>
        <v>0</v>
      </c>
      <c r="AG45" s="73">
        <f t="shared" si="15"/>
        <v>0</v>
      </c>
      <c r="AH45" s="75" t="s">
        <v>17016</v>
      </c>
      <c r="AI45" s="75" t="s">
        <v>17016</v>
      </c>
      <c r="AJ45" s="75" t="s">
        <v>17016</v>
      </c>
      <c r="AK45" s="79"/>
    </row>
    <row r="46" spans="1:40" ht="62.25" x14ac:dyDescent="0.9">
      <c r="A46">
        <v>1</v>
      </c>
      <c r="B46" s="80">
        <f>SUBTOTAL(9,$A$13:A46)</f>
        <v>22</v>
      </c>
      <c r="C46" s="78" t="s">
        <v>12982</v>
      </c>
      <c r="D46" s="71">
        <v>2015</v>
      </c>
      <c r="E46" s="81">
        <v>0.99260000000000004</v>
      </c>
      <c r="F46" s="73">
        <f>G46+H46+I46+J46+K46+L46+N46+P46+R46+T46+V46+W46+X46+Y46+Z46+AA46+AB46+AC46+AD46+AE46+AF46+AG46</f>
        <v>243647.89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4">
        <v>0</v>
      </c>
      <c r="N46" s="73">
        <v>0</v>
      </c>
      <c r="O46" s="73">
        <v>1098</v>
      </c>
      <c r="P46" s="73">
        <v>238543.07</v>
      </c>
      <c r="Q46" s="73">
        <v>0</v>
      </c>
      <c r="R46" s="73">
        <v>0</v>
      </c>
      <c r="S46" s="73">
        <v>0</v>
      </c>
      <c r="T46" s="82">
        <v>0</v>
      </c>
      <c r="U46" s="73">
        <v>0</v>
      </c>
      <c r="V46" s="73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0</v>
      </c>
      <c r="AB46" s="73">
        <v>0</v>
      </c>
      <c r="AC46" s="73">
        <v>0</v>
      </c>
      <c r="AD46" s="73">
        <v>0</v>
      </c>
      <c r="AE46" s="73">
        <f>ROUND(P46*2.14%,2)</f>
        <v>5104.82</v>
      </c>
      <c r="AF46" s="73">
        <v>0</v>
      </c>
      <c r="AG46" s="73">
        <v>0</v>
      </c>
      <c r="AH46" s="75" t="s">
        <v>17042</v>
      </c>
      <c r="AI46" s="76">
        <v>2023</v>
      </c>
      <c r="AJ46" s="76">
        <v>2023</v>
      </c>
      <c r="AK46" s="79"/>
    </row>
    <row r="47" spans="1:40" ht="62.25" x14ac:dyDescent="0.9">
      <c r="B47" s="84" t="s">
        <v>199</v>
      </c>
      <c r="C47" s="78"/>
      <c r="D47" s="71" t="s">
        <v>17016</v>
      </c>
      <c r="E47" s="72" t="s">
        <v>17016</v>
      </c>
      <c r="F47" s="73">
        <f>F48+F49</f>
        <v>251494.2</v>
      </c>
      <c r="G47" s="73">
        <f t="shared" ref="G47:AG47" si="16">G48+G49</f>
        <v>0</v>
      </c>
      <c r="H47" s="73">
        <f t="shared" si="16"/>
        <v>0</v>
      </c>
      <c r="I47" s="73">
        <f t="shared" si="16"/>
        <v>0</v>
      </c>
      <c r="J47" s="73">
        <f t="shared" si="16"/>
        <v>0</v>
      </c>
      <c r="K47" s="73">
        <f t="shared" si="16"/>
        <v>0</v>
      </c>
      <c r="L47" s="73">
        <f t="shared" si="16"/>
        <v>0</v>
      </c>
      <c r="M47" s="74">
        <f t="shared" si="16"/>
        <v>0</v>
      </c>
      <c r="N47" s="73">
        <f t="shared" si="16"/>
        <v>0</v>
      </c>
      <c r="O47" s="73">
        <f t="shared" si="16"/>
        <v>2109</v>
      </c>
      <c r="P47" s="73">
        <f t="shared" si="16"/>
        <v>248025.03999999998</v>
      </c>
      <c r="Q47" s="73">
        <f t="shared" si="16"/>
        <v>0</v>
      </c>
      <c r="R47" s="73">
        <f t="shared" si="16"/>
        <v>0</v>
      </c>
      <c r="S47" s="73">
        <f t="shared" si="16"/>
        <v>0</v>
      </c>
      <c r="T47" s="73">
        <f t="shared" si="16"/>
        <v>0</v>
      </c>
      <c r="U47" s="73">
        <f t="shared" si="16"/>
        <v>0</v>
      </c>
      <c r="V47" s="73">
        <f t="shared" si="16"/>
        <v>0</v>
      </c>
      <c r="W47" s="73">
        <f t="shared" si="16"/>
        <v>0</v>
      </c>
      <c r="X47" s="73">
        <f t="shared" si="16"/>
        <v>0</v>
      </c>
      <c r="Y47" s="73">
        <f t="shared" si="16"/>
        <v>0</v>
      </c>
      <c r="Z47" s="73">
        <f t="shared" si="16"/>
        <v>0</v>
      </c>
      <c r="AA47" s="73">
        <f t="shared" si="16"/>
        <v>0</v>
      </c>
      <c r="AB47" s="73">
        <f t="shared" si="16"/>
        <v>0</v>
      </c>
      <c r="AC47" s="73">
        <f t="shared" si="16"/>
        <v>0</v>
      </c>
      <c r="AD47" s="73">
        <f t="shared" si="16"/>
        <v>0</v>
      </c>
      <c r="AE47" s="73">
        <f t="shared" si="16"/>
        <v>3469.16</v>
      </c>
      <c r="AF47" s="73">
        <f t="shared" si="16"/>
        <v>0</v>
      </c>
      <c r="AG47" s="73">
        <f t="shared" si="16"/>
        <v>0</v>
      </c>
      <c r="AH47" s="75" t="s">
        <v>17016</v>
      </c>
      <c r="AI47" s="75" t="s">
        <v>17016</v>
      </c>
      <c r="AJ47" s="75" t="s">
        <v>17016</v>
      </c>
      <c r="AK47" s="79"/>
    </row>
    <row r="48" spans="1:40" ht="62.25" x14ac:dyDescent="0.9">
      <c r="A48">
        <v>1</v>
      </c>
      <c r="B48" s="80">
        <f>SUBTOTAL(9,$A$13:A48)</f>
        <v>23</v>
      </c>
      <c r="C48" s="78" t="s">
        <v>13825</v>
      </c>
      <c r="D48" s="71">
        <v>2016</v>
      </c>
      <c r="E48" s="81">
        <v>0.96809999999999996</v>
      </c>
      <c r="F48" s="73">
        <f>G48+H48+I48+J48+K48+L48+N48+P48+R48+T48+V48+W48+X48+Y48+Z48+AA48+AB48+AC48+AD48+AE48+AF48+AG48</f>
        <v>165579.5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4">
        <v>0</v>
      </c>
      <c r="N48" s="73">
        <v>0</v>
      </c>
      <c r="O48" s="73">
        <v>993</v>
      </c>
      <c r="P48" s="73">
        <v>162110.34</v>
      </c>
      <c r="Q48" s="73">
        <v>0</v>
      </c>
      <c r="R48" s="73">
        <v>0</v>
      </c>
      <c r="S48" s="73">
        <v>0</v>
      </c>
      <c r="T48" s="82">
        <v>0</v>
      </c>
      <c r="U48" s="73">
        <v>0</v>
      </c>
      <c r="V48" s="73">
        <v>0</v>
      </c>
      <c r="W48" s="73">
        <v>0</v>
      </c>
      <c r="X48" s="73">
        <v>0</v>
      </c>
      <c r="Y48" s="73">
        <v>0</v>
      </c>
      <c r="Z48" s="73">
        <v>0</v>
      </c>
      <c r="AA48" s="73">
        <v>0</v>
      </c>
      <c r="AB48" s="73">
        <v>0</v>
      </c>
      <c r="AC48" s="73">
        <v>0</v>
      </c>
      <c r="AD48" s="73">
        <v>0</v>
      </c>
      <c r="AE48" s="73">
        <f>ROUND(P48*2.14%,2)</f>
        <v>3469.16</v>
      </c>
      <c r="AF48" s="73">
        <v>0</v>
      </c>
      <c r="AG48" s="73">
        <v>0</v>
      </c>
      <c r="AH48" s="75" t="s">
        <v>17042</v>
      </c>
      <c r="AI48" s="76">
        <v>2023</v>
      </c>
      <c r="AJ48" s="76">
        <v>2023</v>
      </c>
      <c r="AK48" s="79"/>
    </row>
    <row r="49" spans="1:37" ht="62.25" x14ac:dyDescent="0.9">
      <c r="A49">
        <v>1</v>
      </c>
      <c r="B49" s="80">
        <f>SUBTOTAL(9,$A$13:A49)</f>
        <v>24</v>
      </c>
      <c r="C49" s="78" t="s">
        <v>14094</v>
      </c>
      <c r="D49" s="71">
        <v>2018</v>
      </c>
      <c r="E49" s="81">
        <v>0.98070000000000002</v>
      </c>
      <c r="F49" s="73">
        <f>G49+H49+I49+J49+K49+L49+N49+P49+R49+T49+V49+W49+X49+Y49+Z49+AA49+AB49+AC49+AD49+AE49+AF49+AG49</f>
        <v>85914.7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4">
        <v>0</v>
      </c>
      <c r="N49" s="73">
        <v>0</v>
      </c>
      <c r="O49" s="73">
        <v>1116</v>
      </c>
      <c r="P49" s="73">
        <v>85914.7</v>
      </c>
      <c r="Q49" s="73">
        <v>0</v>
      </c>
      <c r="R49" s="73">
        <v>0</v>
      </c>
      <c r="S49" s="73">
        <v>0</v>
      </c>
      <c r="T49" s="82">
        <v>0</v>
      </c>
      <c r="U49" s="73">
        <v>0</v>
      </c>
      <c r="V49" s="73">
        <v>0</v>
      </c>
      <c r="W49" s="73">
        <v>0</v>
      </c>
      <c r="X49" s="73">
        <v>0</v>
      </c>
      <c r="Y49" s="73">
        <v>0</v>
      </c>
      <c r="Z49" s="73">
        <v>0</v>
      </c>
      <c r="AA49" s="73">
        <v>0</v>
      </c>
      <c r="AB49" s="73">
        <v>0</v>
      </c>
      <c r="AC49" s="73">
        <v>0</v>
      </c>
      <c r="AD49" s="73">
        <v>0</v>
      </c>
      <c r="AE49" s="73">
        <v>0</v>
      </c>
      <c r="AF49" s="73">
        <v>0</v>
      </c>
      <c r="AG49" s="73">
        <v>0</v>
      </c>
      <c r="AH49" s="75" t="s">
        <v>17042</v>
      </c>
      <c r="AI49" s="76">
        <v>2023</v>
      </c>
      <c r="AJ49" s="76" t="s">
        <v>17042</v>
      </c>
      <c r="AK49" s="79"/>
    </row>
    <row r="50" spans="1:37" x14ac:dyDescent="0.25">
      <c r="A50">
        <v>1</v>
      </c>
    </row>
    <row r="51" spans="1:37" x14ac:dyDescent="0.25">
      <c r="A51">
        <v>1</v>
      </c>
    </row>
  </sheetData>
  <mergeCells count="33">
    <mergeCell ref="G6:L6"/>
    <mergeCell ref="S6:T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AG6:AG7"/>
    <mergeCell ref="AI5:AI8"/>
    <mergeCell ref="Q6:R7"/>
    <mergeCell ref="U6:V7"/>
    <mergeCell ref="B11:C11"/>
    <mergeCell ref="B10:AJ10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J5:AJ8"/>
    <mergeCell ref="O6:P7"/>
    <mergeCell ref="M6:N7"/>
  </mergeCells>
  <pageMargins left="0.25" right="0.25" top="0.75" bottom="0.75" header="0.3" footer="0.3"/>
  <pageSetup paperSize="8" scale="10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C485-F9D7-4C10-B302-109D524F0C65}">
  <sheetPr>
    <pageSetUpPr fitToPage="1"/>
  </sheetPr>
  <dimension ref="A1:Q48"/>
  <sheetViews>
    <sheetView topLeftCell="B1" zoomScale="30" zoomScaleNormal="30" workbookViewId="0">
      <selection activeCell="O11" sqref="O11:O46"/>
    </sheetView>
  </sheetViews>
  <sheetFormatPr defaultRowHeight="15" x14ac:dyDescent="0.25"/>
  <cols>
    <col min="1" max="1" width="9.140625" hidden="1" customWidth="1"/>
    <col min="2" max="2" width="15.85546875" customWidth="1"/>
    <col min="3" max="3" width="219.85546875" customWidth="1"/>
    <col min="4" max="4" width="31" customWidth="1"/>
    <col min="5" max="5" width="29.140625" customWidth="1"/>
    <col min="6" max="6" width="74.28515625" customWidth="1"/>
    <col min="7" max="7" width="24.28515625" customWidth="1"/>
    <col min="8" max="8" width="23.85546875" customWidth="1"/>
    <col min="9" max="9" width="31.140625" customWidth="1"/>
    <col min="10" max="10" width="32.28515625" customWidth="1"/>
    <col min="11" max="11" width="32.5703125" customWidth="1"/>
    <col min="12" max="12" width="32.85546875" customWidth="1"/>
    <col min="13" max="13" width="42.28515625" customWidth="1"/>
    <col min="14" max="14" width="71.5703125" customWidth="1"/>
    <col min="15" max="15" width="45.5703125" customWidth="1"/>
    <col min="16" max="16" width="36" customWidth="1"/>
    <col min="17" max="17" width="31.28515625" customWidth="1"/>
  </cols>
  <sheetData>
    <row r="1" spans="1:17" ht="35.25" x14ac:dyDescent="0.5">
      <c r="B1" s="12"/>
      <c r="C1" s="12"/>
      <c r="D1" s="12"/>
      <c r="E1" s="12"/>
      <c r="F1" s="12"/>
      <c r="G1" s="13"/>
      <c r="H1" s="12"/>
      <c r="I1" s="12"/>
      <c r="J1" s="12"/>
      <c r="K1" s="12"/>
      <c r="L1" s="12"/>
      <c r="M1" s="14"/>
      <c r="N1" s="14"/>
      <c r="O1" s="142" t="s">
        <v>17388</v>
      </c>
      <c r="P1" s="142"/>
      <c r="Q1" s="142"/>
    </row>
    <row r="2" spans="1:17" ht="35.25" x14ac:dyDescent="0.5"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5"/>
      <c r="N2" s="143" t="s">
        <v>17389</v>
      </c>
      <c r="O2" s="143"/>
      <c r="P2" s="143"/>
      <c r="Q2" s="143"/>
    </row>
    <row r="3" spans="1:17" ht="142.5" customHeight="1" x14ac:dyDescent="0.25">
      <c r="B3" s="144" t="s">
        <v>17394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ht="35.25" x14ac:dyDescent="0.25">
      <c r="B4" s="125" t="s">
        <v>0</v>
      </c>
      <c r="C4" s="125" t="s">
        <v>17390</v>
      </c>
      <c r="D4" s="125" t="s">
        <v>17019</v>
      </c>
      <c r="E4" s="126"/>
      <c r="F4" s="137" t="s">
        <v>17020</v>
      </c>
      <c r="G4" s="139" t="s">
        <v>17021</v>
      </c>
      <c r="H4" s="139" t="s">
        <v>17022</v>
      </c>
      <c r="I4" s="137" t="s">
        <v>17023</v>
      </c>
      <c r="J4" s="125" t="s">
        <v>17024</v>
      </c>
      <c r="K4" s="126"/>
      <c r="L4" s="127" t="s">
        <v>17391</v>
      </c>
      <c r="M4" s="127" t="s">
        <v>17392</v>
      </c>
      <c r="N4" s="127" t="s">
        <v>17026</v>
      </c>
      <c r="O4" s="132" t="s">
        <v>2</v>
      </c>
      <c r="P4" s="135" t="s">
        <v>17028</v>
      </c>
      <c r="Q4" s="135" t="s">
        <v>17029</v>
      </c>
    </row>
    <row r="5" spans="1:17" x14ac:dyDescent="0.25">
      <c r="B5" s="126"/>
      <c r="C5" s="126"/>
      <c r="D5" s="137" t="s">
        <v>17030</v>
      </c>
      <c r="E5" s="139" t="s">
        <v>17031</v>
      </c>
      <c r="F5" s="126"/>
      <c r="G5" s="145"/>
      <c r="H5" s="145"/>
      <c r="I5" s="126"/>
      <c r="J5" s="137" t="s">
        <v>17032</v>
      </c>
      <c r="K5" s="139" t="s">
        <v>17393</v>
      </c>
      <c r="L5" s="128"/>
      <c r="M5" s="130"/>
      <c r="N5" s="130"/>
      <c r="O5" s="133"/>
      <c r="P5" s="136"/>
      <c r="Q5" s="136"/>
    </row>
    <row r="6" spans="1:17" ht="324.75" customHeight="1" x14ac:dyDescent="0.25">
      <c r="B6" s="126"/>
      <c r="C6" s="126"/>
      <c r="D6" s="126"/>
      <c r="E6" s="133"/>
      <c r="F6" s="126"/>
      <c r="G6" s="145"/>
      <c r="H6" s="145"/>
      <c r="I6" s="126"/>
      <c r="J6" s="126"/>
      <c r="K6" s="141"/>
      <c r="L6" s="129"/>
      <c r="M6" s="130"/>
      <c r="N6" s="130"/>
      <c r="O6" s="134"/>
      <c r="P6" s="136"/>
      <c r="Q6" s="136"/>
    </row>
    <row r="7" spans="1:17" ht="35.25" x14ac:dyDescent="0.25">
      <c r="B7" s="138"/>
      <c r="C7" s="138"/>
      <c r="D7" s="138"/>
      <c r="E7" s="140"/>
      <c r="F7" s="126"/>
      <c r="G7" s="146"/>
      <c r="H7" s="146"/>
      <c r="I7" s="16" t="s">
        <v>33</v>
      </c>
      <c r="J7" s="16" t="s">
        <v>33</v>
      </c>
      <c r="K7" s="16" t="s">
        <v>33</v>
      </c>
      <c r="L7" s="16" t="s">
        <v>17036</v>
      </c>
      <c r="M7" s="131"/>
      <c r="N7" s="131"/>
      <c r="O7" s="16" t="s">
        <v>31</v>
      </c>
      <c r="P7" s="16" t="s">
        <v>17037</v>
      </c>
      <c r="Q7" s="16" t="s">
        <v>17037</v>
      </c>
    </row>
    <row r="8" spans="1:17" ht="35.25" x14ac:dyDescent="0.25"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7">
        <v>5.5697674418604599</v>
      </c>
      <c r="H8" s="17">
        <v>7</v>
      </c>
      <c r="I8" s="17">
        <v>8</v>
      </c>
      <c r="J8" s="17">
        <v>9</v>
      </c>
      <c r="K8" s="17">
        <v>10</v>
      </c>
      <c r="L8" s="16">
        <v>11</v>
      </c>
      <c r="M8" s="17">
        <v>12</v>
      </c>
      <c r="N8" s="17">
        <v>13</v>
      </c>
      <c r="O8" s="17">
        <v>14</v>
      </c>
      <c r="P8" s="17">
        <v>15</v>
      </c>
      <c r="Q8" s="17">
        <v>16</v>
      </c>
    </row>
    <row r="9" spans="1:17" ht="45.75" x14ac:dyDescent="0.25">
      <c r="B9" s="122" t="s">
        <v>17399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4"/>
    </row>
    <row r="10" spans="1:17" ht="35.25" x14ac:dyDescent="0.5">
      <c r="B10" s="18" t="s">
        <v>17386</v>
      </c>
      <c r="C10" s="16"/>
      <c r="D10" s="19" t="s">
        <v>17304</v>
      </c>
      <c r="E10" s="19" t="s">
        <v>17304</v>
      </c>
      <c r="F10" s="20" t="s">
        <v>17304</v>
      </c>
      <c r="G10" s="19" t="s">
        <v>17304</v>
      </c>
      <c r="H10" s="19" t="s">
        <v>17304</v>
      </c>
      <c r="I10" s="21">
        <f>I11+I14+I16+I19+I27+I29+I31+I33+I35+I37+I40+I42+I44+I46</f>
        <v>59972.350000000006</v>
      </c>
      <c r="J10" s="21">
        <f>J11+J14+J16+J19+J27+J29+J31+J33+J35+J37+J40+J42+J44+J46</f>
        <v>47525.34</v>
      </c>
      <c r="K10" s="21">
        <f>K11+K14+K16+K19+K27+K29+K31+K33+K35+K37+K40+K42+K44+K46</f>
        <v>43215.399999999994</v>
      </c>
      <c r="L10" s="11">
        <f>L11+L14+L16+L19+L27+L29+L31+L33+L35+L37+L40+L42+L44+L46</f>
        <v>2626</v>
      </c>
      <c r="M10" s="19" t="s">
        <v>17016</v>
      </c>
      <c r="N10" s="22" t="s">
        <v>17016</v>
      </c>
      <c r="O10" s="21">
        <f>O11+O14+O16+O19+O27+O29+O31+O33+O35+O37+O40+O42+O44+O46</f>
        <v>41584932.140000001</v>
      </c>
      <c r="P10" s="23">
        <f>O10/I10</f>
        <v>693.40174497080727</v>
      </c>
      <c r="Q10" s="24">
        <f>MAX(Q11:Q48)</f>
        <v>9226.8700000000008</v>
      </c>
    </row>
    <row r="11" spans="1:17" ht="35.25" x14ac:dyDescent="0.5">
      <c r="B11" s="18" t="s">
        <v>507</v>
      </c>
      <c r="C11" s="16"/>
      <c r="D11" s="19" t="s">
        <v>17304</v>
      </c>
      <c r="E11" s="19" t="s">
        <v>17304</v>
      </c>
      <c r="F11" s="20" t="s">
        <v>17304</v>
      </c>
      <c r="G11" s="19" t="s">
        <v>17304</v>
      </c>
      <c r="H11" s="19" t="s">
        <v>17304</v>
      </c>
      <c r="I11" s="21">
        <f>I12+I13</f>
        <v>4748.3999999999996</v>
      </c>
      <c r="J11" s="21">
        <f t="shared" ref="J11:L11" si="0">J12+J13</f>
        <v>3378.6</v>
      </c>
      <c r="K11" s="21">
        <f t="shared" si="0"/>
        <v>3278.8</v>
      </c>
      <c r="L11" s="28">
        <f t="shared" si="0"/>
        <v>302</v>
      </c>
      <c r="M11" s="19" t="s">
        <v>17016</v>
      </c>
      <c r="N11" s="22" t="s">
        <v>17016</v>
      </c>
      <c r="O11" s="21">
        <f>O12+O13</f>
        <v>2603679.31</v>
      </c>
      <c r="P11" s="23">
        <f t="shared" ref="P11:P48" si="1">O11/I11</f>
        <v>548.32771249262919</v>
      </c>
      <c r="Q11" s="24">
        <f>MAX(Q12:Q13)</f>
        <v>4131.389099486144</v>
      </c>
    </row>
    <row r="12" spans="1:17" ht="35.25" x14ac:dyDescent="0.5">
      <c r="A12">
        <v>1</v>
      </c>
      <c r="B12" s="25">
        <f>SUBTOTAL(103,$A$1:A12)</f>
        <v>1</v>
      </c>
      <c r="C12" s="26" t="s">
        <v>3636</v>
      </c>
      <c r="D12" s="19">
        <v>1986</v>
      </c>
      <c r="E12" s="19"/>
      <c r="F12" s="20" t="s">
        <v>17311</v>
      </c>
      <c r="G12" s="19">
        <v>4</v>
      </c>
      <c r="H12" s="19">
        <v>1</v>
      </c>
      <c r="I12" s="27">
        <v>2374.1999999999998</v>
      </c>
      <c r="J12" s="27">
        <v>1689.3</v>
      </c>
      <c r="K12" s="27">
        <v>1639.4</v>
      </c>
      <c r="L12" s="28">
        <v>151</v>
      </c>
      <c r="M12" s="19" t="s">
        <v>17054</v>
      </c>
      <c r="N12" s="22" t="s">
        <v>17395</v>
      </c>
      <c r="O12" s="23">
        <v>1348182.06</v>
      </c>
      <c r="P12" s="23">
        <f t="shared" si="1"/>
        <v>567.84687894869853</v>
      </c>
      <c r="Q12" s="23">
        <v>3385.8611574425076</v>
      </c>
    </row>
    <row r="13" spans="1:17" ht="35.25" x14ac:dyDescent="0.5">
      <c r="A13">
        <v>1</v>
      </c>
      <c r="B13" s="25">
        <f>SUBTOTAL(103,$A$1:A13)</f>
        <v>2</v>
      </c>
      <c r="C13" s="26" t="s">
        <v>3271</v>
      </c>
      <c r="D13" s="19">
        <v>1986</v>
      </c>
      <c r="E13" s="19"/>
      <c r="F13" s="20" t="s">
        <v>17311</v>
      </c>
      <c r="G13" s="19">
        <v>4</v>
      </c>
      <c r="H13" s="19">
        <v>1</v>
      </c>
      <c r="I13" s="27">
        <v>2374.1999999999998</v>
      </c>
      <c r="J13" s="27">
        <v>1689.3</v>
      </c>
      <c r="K13" s="27">
        <v>1639.4</v>
      </c>
      <c r="L13" s="28">
        <v>151</v>
      </c>
      <c r="M13" s="19" t="s">
        <v>17054</v>
      </c>
      <c r="N13" s="19" t="s">
        <v>17395</v>
      </c>
      <c r="O13" s="23">
        <v>1255497.25</v>
      </c>
      <c r="P13" s="23">
        <f t="shared" si="1"/>
        <v>528.80854603655973</v>
      </c>
      <c r="Q13" s="23">
        <v>4131.389099486144</v>
      </c>
    </row>
    <row r="14" spans="1:17" ht="35.25" x14ac:dyDescent="0.5">
      <c r="B14" s="18" t="s">
        <v>532</v>
      </c>
      <c r="C14" s="18"/>
      <c r="D14" s="19" t="s">
        <v>17304</v>
      </c>
      <c r="E14" s="19" t="s">
        <v>17304</v>
      </c>
      <c r="F14" s="20" t="s">
        <v>17304</v>
      </c>
      <c r="G14" s="19" t="s">
        <v>17304</v>
      </c>
      <c r="H14" s="19" t="s">
        <v>17304</v>
      </c>
      <c r="I14" s="27">
        <f>I15</f>
        <v>4101.7</v>
      </c>
      <c r="J14" s="27">
        <f>J15</f>
        <v>2751.3</v>
      </c>
      <c r="K14" s="27">
        <f>K15</f>
        <v>2562.4</v>
      </c>
      <c r="L14" s="28">
        <f>L15</f>
        <v>111</v>
      </c>
      <c r="M14" s="19" t="s">
        <v>17016</v>
      </c>
      <c r="N14" s="22" t="s">
        <v>17016</v>
      </c>
      <c r="O14" s="23">
        <v>410872.24</v>
      </c>
      <c r="P14" s="23">
        <f t="shared" si="1"/>
        <v>100.17120706048712</v>
      </c>
      <c r="Q14" s="23">
        <f>Q15</f>
        <v>1782.0166487066342</v>
      </c>
    </row>
    <row r="15" spans="1:17" ht="35.25" x14ac:dyDescent="0.5">
      <c r="A15">
        <v>1</v>
      </c>
      <c r="B15" s="25">
        <f>SUBTOTAL(103,$A$1:A15)</f>
        <v>3</v>
      </c>
      <c r="C15" s="26" t="s">
        <v>3757</v>
      </c>
      <c r="D15" s="19">
        <v>1980</v>
      </c>
      <c r="E15" s="19"/>
      <c r="F15" s="20" t="s">
        <v>17311</v>
      </c>
      <c r="G15" s="19">
        <v>5</v>
      </c>
      <c r="H15" s="19">
        <v>4</v>
      </c>
      <c r="I15" s="27">
        <v>4101.7</v>
      </c>
      <c r="J15" s="27">
        <v>2751.3</v>
      </c>
      <c r="K15" s="27">
        <f>J15-188.9</f>
        <v>2562.4</v>
      </c>
      <c r="L15" s="28">
        <v>111</v>
      </c>
      <c r="M15" s="19" t="s">
        <v>17054</v>
      </c>
      <c r="N15" s="19" t="s">
        <v>17124</v>
      </c>
      <c r="O15" s="23">
        <v>410872.24</v>
      </c>
      <c r="P15" s="23">
        <f t="shared" si="1"/>
        <v>100.17120706048712</v>
      </c>
      <c r="Q15" s="23">
        <v>1782.0166487066342</v>
      </c>
    </row>
    <row r="16" spans="1:17" ht="35.25" x14ac:dyDescent="0.5">
      <c r="B16" s="18" t="s">
        <v>71</v>
      </c>
      <c r="C16" s="26"/>
      <c r="D16" s="19" t="s">
        <v>17304</v>
      </c>
      <c r="E16" s="19" t="s">
        <v>17304</v>
      </c>
      <c r="F16" s="20" t="s">
        <v>17304</v>
      </c>
      <c r="G16" s="19" t="s">
        <v>17304</v>
      </c>
      <c r="H16" s="19" t="s">
        <v>17304</v>
      </c>
      <c r="I16" s="27">
        <f>I17+I18</f>
        <v>2151</v>
      </c>
      <c r="J16" s="27">
        <f t="shared" ref="J16:L16" si="2">J17+J18</f>
        <v>1739.6</v>
      </c>
      <c r="K16" s="27">
        <f t="shared" si="2"/>
        <v>1641.2</v>
      </c>
      <c r="L16" s="28">
        <f t="shared" si="2"/>
        <v>94</v>
      </c>
      <c r="M16" s="19" t="s">
        <v>17016</v>
      </c>
      <c r="N16" s="22" t="s">
        <v>17016</v>
      </c>
      <c r="O16" s="27">
        <v>3977877.17</v>
      </c>
      <c r="P16" s="23">
        <f t="shared" si="1"/>
        <v>1849.315281264528</v>
      </c>
      <c r="Q16" s="23">
        <f>MAX(Q17:Q18)</f>
        <v>6016.66</v>
      </c>
    </row>
    <row r="17" spans="1:17" ht="35.25" x14ac:dyDescent="0.5">
      <c r="A17">
        <v>1</v>
      </c>
      <c r="B17" s="25">
        <f>SUBTOTAL(103,$A$1:A17)</f>
        <v>4</v>
      </c>
      <c r="C17" s="26" t="s">
        <v>5067</v>
      </c>
      <c r="D17" s="19">
        <v>1940</v>
      </c>
      <c r="E17" s="19"/>
      <c r="F17" s="20" t="s">
        <v>17311</v>
      </c>
      <c r="G17" s="19">
        <v>3</v>
      </c>
      <c r="H17" s="19">
        <v>2</v>
      </c>
      <c r="I17" s="27">
        <v>1189.4000000000001</v>
      </c>
      <c r="J17" s="27">
        <v>1119.5999999999999</v>
      </c>
      <c r="K17" s="27">
        <v>1021.2</v>
      </c>
      <c r="L17" s="28">
        <v>46</v>
      </c>
      <c r="M17" s="19" t="s">
        <v>17054</v>
      </c>
      <c r="N17" s="22" t="s">
        <v>17071</v>
      </c>
      <c r="O17" s="23">
        <v>381944.5</v>
      </c>
      <c r="P17" s="23">
        <f t="shared" si="1"/>
        <v>321.12367580292585</v>
      </c>
      <c r="Q17" s="23">
        <v>4835.6236758029263</v>
      </c>
    </row>
    <row r="18" spans="1:17" ht="35.25" x14ac:dyDescent="0.5">
      <c r="A18">
        <v>1</v>
      </c>
      <c r="B18" s="25">
        <f>SUBTOTAL(103,$A$1:A18)</f>
        <v>5</v>
      </c>
      <c r="C18" s="26" t="s">
        <v>4496</v>
      </c>
      <c r="D18" s="19">
        <v>1962</v>
      </c>
      <c r="E18" s="19"/>
      <c r="F18" s="20" t="s">
        <v>17350</v>
      </c>
      <c r="G18" s="19">
        <v>3</v>
      </c>
      <c r="H18" s="19">
        <v>2</v>
      </c>
      <c r="I18" s="27">
        <v>961.6</v>
      </c>
      <c r="J18" s="27">
        <v>620</v>
      </c>
      <c r="K18" s="27">
        <v>620</v>
      </c>
      <c r="L18" s="28">
        <v>48</v>
      </c>
      <c r="M18" s="29" t="s">
        <v>17054</v>
      </c>
      <c r="N18" s="22" t="s">
        <v>17396</v>
      </c>
      <c r="O18" s="23">
        <v>3595932.67</v>
      </c>
      <c r="P18" s="23">
        <f t="shared" si="1"/>
        <v>3739.530646838602</v>
      </c>
      <c r="Q18" s="23">
        <v>6016.66</v>
      </c>
    </row>
    <row r="19" spans="1:17" ht="35.25" x14ac:dyDescent="0.5">
      <c r="B19" s="18" t="s">
        <v>378</v>
      </c>
      <c r="C19" s="26"/>
      <c r="D19" s="19" t="s">
        <v>17304</v>
      </c>
      <c r="E19" s="19" t="s">
        <v>17304</v>
      </c>
      <c r="F19" s="20" t="s">
        <v>17304</v>
      </c>
      <c r="G19" s="19" t="s">
        <v>17304</v>
      </c>
      <c r="H19" s="19" t="s">
        <v>17304</v>
      </c>
      <c r="I19" s="27">
        <f>SUM(I20:I26)</f>
        <v>9532.33</v>
      </c>
      <c r="J19" s="27">
        <f>SUM(J20:J26)</f>
        <v>8190.43</v>
      </c>
      <c r="K19" s="27">
        <f>SUM(K20:K26)</f>
        <v>7743.0300000000007</v>
      </c>
      <c r="L19" s="28">
        <f>SUM(L20:L26)</f>
        <v>338</v>
      </c>
      <c r="M19" s="19" t="s">
        <v>17016</v>
      </c>
      <c r="N19" s="22" t="s">
        <v>17016</v>
      </c>
      <c r="O19" s="27">
        <v>24349315.370000001</v>
      </c>
      <c r="P19" s="23">
        <f t="shared" si="1"/>
        <v>2554.3928263079438</v>
      </c>
      <c r="Q19" s="23">
        <f>MAX(Q20:Q26)</f>
        <v>9226.8700000000008</v>
      </c>
    </row>
    <row r="20" spans="1:17" ht="35.25" x14ac:dyDescent="0.5">
      <c r="A20">
        <v>1</v>
      </c>
      <c r="B20" s="25">
        <f>SUBTOTAL(103,$A$1:A20)</f>
        <v>6</v>
      </c>
      <c r="C20" s="26" t="s">
        <v>12206</v>
      </c>
      <c r="D20" s="19">
        <v>1929</v>
      </c>
      <c r="E20" s="19"/>
      <c r="F20" s="20" t="s">
        <v>17311</v>
      </c>
      <c r="G20" s="19">
        <v>4</v>
      </c>
      <c r="H20" s="19">
        <v>5</v>
      </c>
      <c r="I20" s="27">
        <v>2469.13</v>
      </c>
      <c r="J20" s="27">
        <v>2349.9299999999998</v>
      </c>
      <c r="K20" s="27">
        <v>2349.9299999999998</v>
      </c>
      <c r="L20" s="28">
        <v>95</v>
      </c>
      <c r="M20" s="19" t="s">
        <v>17054</v>
      </c>
      <c r="N20" s="22" t="s">
        <v>17380</v>
      </c>
      <c r="O20" s="23">
        <v>6836623.2400000002</v>
      </c>
      <c r="P20" s="23">
        <f t="shared" si="1"/>
        <v>2768.8389189714594</v>
      </c>
      <c r="Q20" s="23">
        <v>3626.82</v>
      </c>
    </row>
    <row r="21" spans="1:17" ht="35.25" x14ac:dyDescent="0.5">
      <c r="A21">
        <v>1</v>
      </c>
      <c r="B21" s="25">
        <f>SUBTOTAL(103,$A$1:A21)</f>
        <v>7</v>
      </c>
      <c r="C21" s="26" t="s">
        <v>12194</v>
      </c>
      <c r="D21" s="19">
        <v>1961</v>
      </c>
      <c r="E21" s="19"/>
      <c r="F21" s="20" t="s">
        <v>17311</v>
      </c>
      <c r="G21" s="19">
        <v>4</v>
      </c>
      <c r="H21" s="19">
        <v>2</v>
      </c>
      <c r="I21" s="27">
        <v>1371.7</v>
      </c>
      <c r="J21" s="27">
        <v>1268.5999999999999</v>
      </c>
      <c r="K21" s="27">
        <v>1268.5999999999999</v>
      </c>
      <c r="L21" s="28">
        <v>55</v>
      </c>
      <c r="M21" s="19" t="s">
        <v>17054</v>
      </c>
      <c r="N21" s="22" t="s">
        <v>17381</v>
      </c>
      <c r="O21" s="23">
        <v>3313814.28</v>
      </c>
      <c r="P21" s="23">
        <f t="shared" si="1"/>
        <v>2415.8447765546398</v>
      </c>
      <c r="Q21" s="23">
        <v>4377.16</v>
      </c>
    </row>
    <row r="22" spans="1:17" ht="35.25" x14ac:dyDescent="0.5">
      <c r="A22">
        <v>1</v>
      </c>
      <c r="B22" s="25">
        <f>SUBTOTAL(103,$A$1:A22)</f>
        <v>8</v>
      </c>
      <c r="C22" s="26" t="s">
        <v>2134</v>
      </c>
      <c r="D22" s="19">
        <v>1955</v>
      </c>
      <c r="E22" s="19"/>
      <c r="F22" s="20" t="s">
        <v>17311</v>
      </c>
      <c r="G22" s="19">
        <v>3</v>
      </c>
      <c r="H22" s="19">
        <v>3</v>
      </c>
      <c r="I22" s="27">
        <v>1854.6</v>
      </c>
      <c r="J22" s="27">
        <v>1281.7</v>
      </c>
      <c r="K22" s="27">
        <v>834.3</v>
      </c>
      <c r="L22" s="28">
        <v>34</v>
      </c>
      <c r="M22" s="19" t="s">
        <v>17054</v>
      </c>
      <c r="N22" s="22" t="s">
        <v>17382</v>
      </c>
      <c r="O22" s="23">
        <v>6364934.0099999998</v>
      </c>
      <c r="P22" s="23">
        <f t="shared" si="1"/>
        <v>3431.9713199611779</v>
      </c>
      <c r="Q22" s="23">
        <v>6467.44</v>
      </c>
    </row>
    <row r="23" spans="1:17" ht="35.25" x14ac:dyDescent="0.5">
      <c r="A23">
        <v>1</v>
      </c>
      <c r="B23" s="25">
        <f>SUBTOTAL(103,$A$1:A23)</f>
        <v>9</v>
      </c>
      <c r="C23" s="26" t="s">
        <v>11722</v>
      </c>
      <c r="D23" s="19">
        <v>1958</v>
      </c>
      <c r="E23" s="19"/>
      <c r="F23" s="20" t="s">
        <v>17311</v>
      </c>
      <c r="G23" s="19">
        <v>2</v>
      </c>
      <c r="H23" s="19">
        <v>1</v>
      </c>
      <c r="I23" s="27">
        <v>417.2</v>
      </c>
      <c r="J23" s="27">
        <v>385.8</v>
      </c>
      <c r="K23" s="27">
        <v>385.8</v>
      </c>
      <c r="L23" s="28">
        <v>20</v>
      </c>
      <c r="M23" s="19" t="s">
        <v>17076</v>
      </c>
      <c r="N23" s="22" t="s">
        <v>17042</v>
      </c>
      <c r="O23" s="23">
        <v>1618837.4000000001</v>
      </c>
      <c r="P23" s="23">
        <f t="shared" si="1"/>
        <v>3880.2430488974119</v>
      </c>
      <c r="Q23" s="23">
        <v>8308.7199999999993</v>
      </c>
    </row>
    <row r="24" spans="1:17" ht="35.25" x14ac:dyDescent="0.5">
      <c r="A24">
        <v>1</v>
      </c>
      <c r="B24" s="25">
        <f>SUBTOTAL(103,$A$1:A24)</f>
        <v>10</v>
      </c>
      <c r="C24" s="26" t="s">
        <v>11934</v>
      </c>
      <c r="D24" s="19">
        <v>1925</v>
      </c>
      <c r="E24" s="19"/>
      <c r="F24" s="20" t="s">
        <v>17177</v>
      </c>
      <c r="G24" s="19">
        <v>2</v>
      </c>
      <c r="H24" s="19">
        <v>1</v>
      </c>
      <c r="I24" s="27">
        <v>346.6</v>
      </c>
      <c r="J24" s="27">
        <v>312</v>
      </c>
      <c r="K24" s="27">
        <v>312</v>
      </c>
      <c r="L24" s="28">
        <v>8</v>
      </c>
      <c r="M24" s="29" t="s">
        <v>17038</v>
      </c>
      <c r="N24" s="22" t="s">
        <v>17357</v>
      </c>
      <c r="O24" s="23">
        <v>15039</v>
      </c>
      <c r="P24" s="23">
        <f t="shared" si="1"/>
        <v>43.390075014425847</v>
      </c>
      <c r="Q24" s="23">
        <v>8129.7883439122907</v>
      </c>
    </row>
    <row r="25" spans="1:17" ht="35.25" x14ac:dyDescent="0.5">
      <c r="A25">
        <v>1</v>
      </c>
      <c r="B25" s="25">
        <f>SUBTOTAL(103,$A$1:A25)</f>
        <v>11</v>
      </c>
      <c r="C25" s="26" t="s">
        <v>12134</v>
      </c>
      <c r="D25" s="19">
        <v>1954</v>
      </c>
      <c r="E25" s="19"/>
      <c r="F25" s="20" t="s">
        <v>17311</v>
      </c>
      <c r="G25" s="19">
        <v>2</v>
      </c>
      <c r="H25" s="19">
        <v>3</v>
      </c>
      <c r="I25" s="27">
        <v>2032.3</v>
      </c>
      <c r="J25" s="27">
        <v>1714.4</v>
      </c>
      <c r="K25" s="27">
        <v>1714.4</v>
      </c>
      <c r="L25" s="28">
        <v>68</v>
      </c>
      <c r="M25" s="29" t="s">
        <v>17038</v>
      </c>
      <c r="N25" s="22" t="s">
        <v>17098</v>
      </c>
      <c r="O25" s="23">
        <v>63683.85</v>
      </c>
      <c r="P25" s="23">
        <f t="shared" si="1"/>
        <v>31.335851006249076</v>
      </c>
      <c r="Q25" s="23">
        <v>4291.1307976184626</v>
      </c>
    </row>
    <row r="26" spans="1:17" ht="35.25" x14ac:dyDescent="0.5">
      <c r="A26">
        <v>1</v>
      </c>
      <c r="B26" s="25">
        <f>SUBTOTAL(103,$A$1:A26)</f>
        <v>12</v>
      </c>
      <c r="C26" s="26" t="s">
        <v>11187</v>
      </c>
      <c r="D26" s="19">
        <v>1934</v>
      </c>
      <c r="E26" s="19"/>
      <c r="F26" s="20" t="s">
        <v>17311</v>
      </c>
      <c r="G26" s="19">
        <v>3</v>
      </c>
      <c r="H26" s="19">
        <v>5</v>
      </c>
      <c r="I26" s="27">
        <v>1040.8</v>
      </c>
      <c r="J26" s="27">
        <v>878</v>
      </c>
      <c r="K26" s="27">
        <v>878</v>
      </c>
      <c r="L26" s="28">
        <v>58</v>
      </c>
      <c r="M26" s="19" t="s">
        <v>17076</v>
      </c>
      <c r="N26" s="22" t="s">
        <v>17042</v>
      </c>
      <c r="O26" s="23">
        <v>6136383.5900000008</v>
      </c>
      <c r="P26" s="23">
        <f t="shared" si="1"/>
        <v>5895.8335799385095</v>
      </c>
      <c r="Q26" s="23">
        <v>9226.8700000000008</v>
      </c>
    </row>
    <row r="27" spans="1:17" ht="35.25" x14ac:dyDescent="0.5">
      <c r="B27" s="18" t="s">
        <v>220</v>
      </c>
      <c r="C27" s="26"/>
      <c r="D27" s="19" t="s">
        <v>17304</v>
      </c>
      <c r="E27" s="19" t="s">
        <v>17304</v>
      </c>
      <c r="F27" s="20" t="s">
        <v>17304</v>
      </c>
      <c r="G27" s="19" t="s">
        <v>17304</v>
      </c>
      <c r="H27" s="19" t="s">
        <v>17304</v>
      </c>
      <c r="I27" s="27">
        <f>I28</f>
        <v>10086.92</v>
      </c>
      <c r="J27" s="27">
        <f t="shared" ref="J27:L27" si="3">J28</f>
        <v>8329.2199999999993</v>
      </c>
      <c r="K27" s="27">
        <f t="shared" si="3"/>
        <v>7734.54</v>
      </c>
      <c r="L27" s="28">
        <f t="shared" si="3"/>
        <v>405</v>
      </c>
      <c r="M27" s="19" t="s">
        <v>17016</v>
      </c>
      <c r="N27" s="22" t="s">
        <v>17016</v>
      </c>
      <c r="O27" s="27">
        <v>80389.22</v>
      </c>
      <c r="P27" s="23">
        <f t="shared" si="1"/>
        <v>7.9696498039044625</v>
      </c>
      <c r="Q27" s="23">
        <f>Q28</f>
        <v>2458.1946846014444</v>
      </c>
    </row>
    <row r="28" spans="1:17" ht="35.25" x14ac:dyDescent="0.5">
      <c r="A28">
        <v>1</v>
      </c>
      <c r="B28" s="25">
        <f>SUBTOTAL(103,$A$1:A28)</f>
        <v>13</v>
      </c>
      <c r="C28" s="26" t="s">
        <v>14748</v>
      </c>
      <c r="D28" s="19">
        <v>1989</v>
      </c>
      <c r="E28" s="19"/>
      <c r="F28" s="20" t="s">
        <v>17311</v>
      </c>
      <c r="G28" s="19">
        <v>5</v>
      </c>
      <c r="H28" s="19">
        <v>12</v>
      </c>
      <c r="I28" s="27">
        <v>10086.92</v>
      </c>
      <c r="J28" s="27">
        <v>8329.2199999999993</v>
      </c>
      <c r="K28" s="27">
        <v>7734.54</v>
      </c>
      <c r="L28" s="28">
        <v>405</v>
      </c>
      <c r="M28" s="19" t="s">
        <v>17054</v>
      </c>
      <c r="N28" s="22" t="s">
        <v>17383</v>
      </c>
      <c r="O28" s="23">
        <v>80389.22</v>
      </c>
      <c r="P28" s="23">
        <f t="shared" si="1"/>
        <v>7.9696498039044625</v>
      </c>
      <c r="Q28" s="23">
        <v>2458.1946846014444</v>
      </c>
    </row>
    <row r="29" spans="1:17" ht="35.25" x14ac:dyDescent="0.5">
      <c r="B29" s="18" t="s">
        <v>224</v>
      </c>
      <c r="C29" s="26"/>
      <c r="D29" s="19" t="s">
        <v>17304</v>
      </c>
      <c r="E29" s="19" t="s">
        <v>17304</v>
      </c>
      <c r="F29" s="20" t="s">
        <v>17304</v>
      </c>
      <c r="G29" s="19" t="s">
        <v>17304</v>
      </c>
      <c r="H29" s="19" t="s">
        <v>17304</v>
      </c>
      <c r="I29" s="27">
        <f>I30</f>
        <v>825</v>
      </c>
      <c r="J29" s="27">
        <f t="shared" ref="J29:L29" si="4">J30</f>
        <v>769.5</v>
      </c>
      <c r="K29" s="27">
        <f t="shared" si="4"/>
        <v>628.1</v>
      </c>
      <c r="L29" s="28">
        <f t="shared" si="4"/>
        <v>57</v>
      </c>
      <c r="M29" s="19" t="s">
        <v>17016</v>
      </c>
      <c r="N29" s="22" t="s">
        <v>17016</v>
      </c>
      <c r="O29" s="27">
        <v>41251.22</v>
      </c>
      <c r="P29" s="23">
        <f t="shared" si="1"/>
        <v>50.001478787878789</v>
      </c>
      <c r="Q29" s="23">
        <f>Q30</f>
        <v>8095.5914666666677</v>
      </c>
    </row>
    <row r="30" spans="1:17" ht="35.25" x14ac:dyDescent="0.5">
      <c r="A30">
        <v>1</v>
      </c>
      <c r="B30" s="25">
        <f>SUBTOTAL(103,$A$1:A30)</f>
        <v>14</v>
      </c>
      <c r="C30" s="26" t="s">
        <v>14854</v>
      </c>
      <c r="D30" s="19">
        <v>1961</v>
      </c>
      <c r="E30" s="19"/>
      <c r="F30" s="20" t="s">
        <v>17311</v>
      </c>
      <c r="G30" s="19">
        <v>2</v>
      </c>
      <c r="H30" s="19">
        <v>3</v>
      </c>
      <c r="I30" s="27">
        <v>825</v>
      </c>
      <c r="J30" s="27">
        <v>769.5</v>
      </c>
      <c r="K30" s="27">
        <v>628.1</v>
      </c>
      <c r="L30" s="28">
        <v>57</v>
      </c>
      <c r="M30" s="19" t="s">
        <v>17054</v>
      </c>
      <c r="N30" s="22" t="s">
        <v>17298</v>
      </c>
      <c r="O30" s="23">
        <v>41251.22</v>
      </c>
      <c r="P30" s="23">
        <f t="shared" si="1"/>
        <v>50.001478787878789</v>
      </c>
      <c r="Q30" s="23">
        <v>8095.5914666666677</v>
      </c>
    </row>
    <row r="31" spans="1:17" ht="35.25" x14ac:dyDescent="0.5">
      <c r="B31" s="18" t="s">
        <v>54</v>
      </c>
      <c r="C31" s="26"/>
      <c r="D31" s="19" t="s">
        <v>17304</v>
      </c>
      <c r="E31" s="19" t="s">
        <v>17304</v>
      </c>
      <c r="F31" s="20" t="s">
        <v>17304</v>
      </c>
      <c r="G31" s="19" t="s">
        <v>17304</v>
      </c>
      <c r="H31" s="19" t="s">
        <v>17304</v>
      </c>
      <c r="I31" s="27">
        <f>I32</f>
        <v>677.1</v>
      </c>
      <c r="J31" s="27">
        <f t="shared" ref="J31:L31" si="5">J32</f>
        <v>618.1</v>
      </c>
      <c r="K31" s="27">
        <f t="shared" si="5"/>
        <v>363.3</v>
      </c>
      <c r="L31" s="28">
        <f t="shared" si="5"/>
        <v>37</v>
      </c>
      <c r="M31" s="19" t="s">
        <v>17016</v>
      </c>
      <c r="N31" s="22" t="s">
        <v>17016</v>
      </c>
      <c r="O31" s="27">
        <v>63542.560000000005</v>
      </c>
      <c r="P31" s="23">
        <f t="shared" si="1"/>
        <v>93.845163195982877</v>
      </c>
      <c r="Q31" s="23">
        <f>Q32</f>
        <v>7164.1851425195691</v>
      </c>
    </row>
    <row r="32" spans="1:17" ht="35.25" x14ac:dyDescent="0.5">
      <c r="A32">
        <v>1</v>
      </c>
      <c r="B32" s="25">
        <f>SUBTOTAL(103,$A$1:A32)</f>
        <v>15</v>
      </c>
      <c r="C32" s="26" t="s">
        <v>15974</v>
      </c>
      <c r="D32" s="19">
        <v>1991</v>
      </c>
      <c r="E32" s="19"/>
      <c r="F32" s="20" t="s">
        <v>17309</v>
      </c>
      <c r="G32" s="19">
        <v>2</v>
      </c>
      <c r="H32" s="19">
        <v>2</v>
      </c>
      <c r="I32" s="27">
        <v>677.1</v>
      </c>
      <c r="J32" s="27">
        <v>618.1</v>
      </c>
      <c r="K32" s="27">
        <v>363.3</v>
      </c>
      <c r="L32" s="28">
        <v>37</v>
      </c>
      <c r="M32" s="19" t="s">
        <v>17076</v>
      </c>
      <c r="N32" s="22" t="s">
        <v>17042</v>
      </c>
      <c r="O32" s="23">
        <v>63542.560000000005</v>
      </c>
      <c r="P32" s="23">
        <f t="shared" si="1"/>
        <v>93.845163195982877</v>
      </c>
      <c r="Q32" s="23">
        <v>7164.1851425195691</v>
      </c>
    </row>
    <row r="33" spans="1:17" ht="35.25" x14ac:dyDescent="0.5">
      <c r="B33" s="18" t="s">
        <v>297</v>
      </c>
      <c r="C33" s="26"/>
      <c r="D33" s="19" t="s">
        <v>17304</v>
      </c>
      <c r="E33" s="19" t="s">
        <v>17304</v>
      </c>
      <c r="F33" s="20" t="s">
        <v>17304</v>
      </c>
      <c r="G33" s="19" t="s">
        <v>17304</v>
      </c>
      <c r="H33" s="19" t="s">
        <v>17304</v>
      </c>
      <c r="I33" s="27">
        <f>I34</f>
        <v>805.6</v>
      </c>
      <c r="J33" s="27">
        <f t="shared" ref="J33:L33" si="6">J34</f>
        <v>744.2</v>
      </c>
      <c r="K33" s="27">
        <f t="shared" si="6"/>
        <v>701.4</v>
      </c>
      <c r="L33" s="28">
        <f t="shared" si="6"/>
        <v>44</v>
      </c>
      <c r="M33" s="19" t="s">
        <v>17016</v>
      </c>
      <c r="N33" s="22" t="s">
        <v>17016</v>
      </c>
      <c r="O33" s="27">
        <v>352703.8</v>
      </c>
      <c r="P33" s="23">
        <f t="shared" si="1"/>
        <v>437.81504468718964</v>
      </c>
      <c r="Q33" s="23">
        <f>Q34</f>
        <v>7836.7233366434957</v>
      </c>
    </row>
    <row r="34" spans="1:17" ht="35.25" x14ac:dyDescent="0.5">
      <c r="A34">
        <v>1</v>
      </c>
      <c r="B34" s="25">
        <f>SUBTOTAL(103,$A$1:A34)</f>
        <v>16</v>
      </c>
      <c r="C34" s="26" t="s">
        <v>9212</v>
      </c>
      <c r="D34" s="19">
        <v>1969</v>
      </c>
      <c r="E34" s="19"/>
      <c r="F34" s="20" t="s">
        <v>17311</v>
      </c>
      <c r="G34" s="19">
        <v>2</v>
      </c>
      <c r="H34" s="19">
        <v>2</v>
      </c>
      <c r="I34" s="27">
        <v>805.6</v>
      </c>
      <c r="J34" s="27">
        <v>744.2</v>
      </c>
      <c r="K34" s="27">
        <v>701.4</v>
      </c>
      <c r="L34" s="28">
        <v>44</v>
      </c>
      <c r="M34" s="19" t="s">
        <v>17076</v>
      </c>
      <c r="N34" s="22" t="s">
        <v>17042</v>
      </c>
      <c r="O34" s="23">
        <v>352703.8</v>
      </c>
      <c r="P34" s="23">
        <f t="shared" si="1"/>
        <v>437.81504468718964</v>
      </c>
      <c r="Q34" s="23">
        <v>7836.7233366434957</v>
      </c>
    </row>
    <row r="35" spans="1:17" ht="35.25" x14ac:dyDescent="0.5">
      <c r="B35" s="18" t="s">
        <v>17384</v>
      </c>
      <c r="C35" s="26"/>
      <c r="D35" s="19" t="s">
        <v>17304</v>
      </c>
      <c r="E35" s="19" t="s">
        <v>17304</v>
      </c>
      <c r="F35" s="20" t="s">
        <v>17304</v>
      </c>
      <c r="G35" s="19" t="s">
        <v>17304</v>
      </c>
      <c r="H35" s="19" t="s">
        <v>17304</v>
      </c>
      <c r="I35" s="27">
        <f>I36</f>
        <v>1423.3</v>
      </c>
      <c r="J35" s="27">
        <f t="shared" ref="J35:L35" si="7">J36</f>
        <v>862.5</v>
      </c>
      <c r="K35" s="27">
        <f t="shared" si="7"/>
        <v>862.5</v>
      </c>
      <c r="L35" s="28">
        <f t="shared" si="7"/>
        <v>37</v>
      </c>
      <c r="M35" s="19" t="s">
        <v>17016</v>
      </c>
      <c r="N35" s="22" t="s">
        <v>17016</v>
      </c>
      <c r="O35" s="27">
        <v>7457526.5300000003</v>
      </c>
      <c r="P35" s="23">
        <f t="shared" si="1"/>
        <v>5239.602704981382</v>
      </c>
      <c r="Q35" s="23">
        <f>Q36</f>
        <v>6233.97</v>
      </c>
    </row>
    <row r="36" spans="1:17" ht="35.25" x14ac:dyDescent="0.5">
      <c r="A36">
        <v>1</v>
      </c>
      <c r="B36" s="25">
        <f>SUBTOTAL(103,$A$1:A36)</f>
        <v>17</v>
      </c>
      <c r="C36" s="26" t="s">
        <v>9300</v>
      </c>
      <c r="D36" s="19">
        <v>1980</v>
      </c>
      <c r="E36" s="19"/>
      <c r="F36" s="20" t="s">
        <v>17311</v>
      </c>
      <c r="G36" s="19">
        <v>2</v>
      </c>
      <c r="H36" s="19">
        <v>3</v>
      </c>
      <c r="I36" s="27">
        <v>1423.3</v>
      </c>
      <c r="J36" s="27">
        <v>862.5</v>
      </c>
      <c r="K36" s="27">
        <v>862.5</v>
      </c>
      <c r="L36" s="28">
        <v>37</v>
      </c>
      <c r="M36" s="19" t="s">
        <v>17076</v>
      </c>
      <c r="N36" s="22" t="s">
        <v>17042</v>
      </c>
      <c r="O36" s="23">
        <v>7457526.5300000003</v>
      </c>
      <c r="P36" s="23">
        <f t="shared" si="1"/>
        <v>5239.602704981382</v>
      </c>
      <c r="Q36" s="23">
        <v>6233.97</v>
      </c>
    </row>
    <row r="37" spans="1:17" ht="35.25" x14ac:dyDescent="0.5">
      <c r="B37" s="18" t="s">
        <v>263</v>
      </c>
      <c r="C37" s="26"/>
      <c r="D37" s="19" t="s">
        <v>17304</v>
      </c>
      <c r="E37" s="19" t="s">
        <v>17304</v>
      </c>
      <c r="F37" s="20" t="s">
        <v>17304</v>
      </c>
      <c r="G37" s="19" t="s">
        <v>17304</v>
      </c>
      <c r="H37" s="19" t="s">
        <v>17304</v>
      </c>
      <c r="I37" s="27">
        <f>I39+I38</f>
        <v>6021.62</v>
      </c>
      <c r="J37" s="27">
        <f t="shared" ref="J37:L37" si="8">J39+J38</f>
        <v>3379.69</v>
      </c>
      <c r="K37" s="27">
        <f t="shared" si="8"/>
        <v>1480.83</v>
      </c>
      <c r="L37" s="28">
        <f t="shared" si="8"/>
        <v>360</v>
      </c>
      <c r="M37" s="19" t="s">
        <v>17016</v>
      </c>
      <c r="N37" s="22" t="s">
        <v>17016</v>
      </c>
      <c r="O37" s="27">
        <v>205510.3</v>
      </c>
      <c r="P37" s="23">
        <f t="shared" si="1"/>
        <v>34.128739442209906</v>
      </c>
      <c r="Q37" s="23">
        <f>MAX(Q38:Q39)</f>
        <v>7990.7132913965906</v>
      </c>
    </row>
    <row r="38" spans="1:17" ht="35.25" x14ac:dyDescent="0.5">
      <c r="A38">
        <v>1</v>
      </c>
      <c r="B38" s="25">
        <f>SUBTOTAL(103,$A$1:A38)</f>
        <v>18</v>
      </c>
      <c r="C38" s="26" t="s">
        <v>15618</v>
      </c>
      <c r="D38" s="19">
        <v>1975</v>
      </c>
      <c r="E38" s="19">
        <v>2010</v>
      </c>
      <c r="F38" s="20" t="s">
        <v>17311</v>
      </c>
      <c r="G38" s="19">
        <v>5</v>
      </c>
      <c r="H38" s="19">
        <v>1</v>
      </c>
      <c r="I38" s="27">
        <v>5603.53</v>
      </c>
      <c r="J38" s="27">
        <v>3006.1</v>
      </c>
      <c r="K38" s="27">
        <v>1107.24</v>
      </c>
      <c r="L38" s="28">
        <v>341</v>
      </c>
      <c r="M38" s="19" t="s">
        <v>17076</v>
      </c>
      <c r="N38" s="22" t="s">
        <v>17042</v>
      </c>
      <c r="O38" s="23">
        <v>178357.44</v>
      </c>
      <c r="P38" s="23">
        <f t="shared" si="1"/>
        <v>31.829478917753633</v>
      </c>
      <c r="Q38" s="23">
        <v>3259.66</v>
      </c>
    </row>
    <row r="39" spans="1:17" ht="35.25" x14ac:dyDescent="0.5">
      <c r="A39">
        <v>1</v>
      </c>
      <c r="B39" s="25">
        <f>SUBTOTAL(103,$A$1:A39)</f>
        <v>19</v>
      </c>
      <c r="C39" s="26" t="s">
        <v>15647</v>
      </c>
      <c r="D39" s="19">
        <v>1968</v>
      </c>
      <c r="E39" s="19"/>
      <c r="F39" s="20" t="s">
        <v>17311</v>
      </c>
      <c r="G39" s="19">
        <v>2</v>
      </c>
      <c r="H39" s="19">
        <v>2</v>
      </c>
      <c r="I39" s="27">
        <v>418.09</v>
      </c>
      <c r="J39" s="27">
        <v>373.59</v>
      </c>
      <c r="K39" s="27">
        <v>373.59</v>
      </c>
      <c r="L39" s="28">
        <v>19</v>
      </c>
      <c r="M39" s="19" t="s">
        <v>17054</v>
      </c>
      <c r="N39" s="22" t="s">
        <v>17165</v>
      </c>
      <c r="O39" s="23">
        <v>27152.86</v>
      </c>
      <c r="P39" s="23">
        <f t="shared" si="1"/>
        <v>64.945011839556088</v>
      </c>
      <c r="Q39" s="23">
        <v>7990.7132913965906</v>
      </c>
    </row>
    <row r="40" spans="1:17" ht="35.25" x14ac:dyDescent="0.5">
      <c r="B40" s="18" t="s">
        <v>38</v>
      </c>
      <c r="C40" s="26"/>
      <c r="D40" s="19" t="s">
        <v>17304</v>
      </c>
      <c r="E40" s="19" t="s">
        <v>17304</v>
      </c>
      <c r="F40" s="20" t="s">
        <v>17304</v>
      </c>
      <c r="G40" s="19" t="s">
        <v>17304</v>
      </c>
      <c r="H40" s="19" t="s">
        <v>17304</v>
      </c>
      <c r="I40" s="27">
        <f>I41</f>
        <v>5432.4</v>
      </c>
      <c r="J40" s="27">
        <f t="shared" ref="J40:L40" si="9">J41</f>
        <v>4626.3999999999996</v>
      </c>
      <c r="K40" s="27">
        <f t="shared" si="9"/>
        <v>4626.3999999999996</v>
      </c>
      <c r="L40" s="28">
        <f t="shared" si="9"/>
        <v>181</v>
      </c>
      <c r="M40" s="19" t="s">
        <v>17016</v>
      </c>
      <c r="N40" s="22" t="s">
        <v>17016</v>
      </c>
      <c r="O40" s="23">
        <v>1387999.95</v>
      </c>
      <c r="P40" s="23">
        <f t="shared" si="1"/>
        <v>255.50400375524632</v>
      </c>
      <c r="Q40" s="23">
        <f>Q41</f>
        <v>1948.4070539724617</v>
      </c>
    </row>
    <row r="41" spans="1:17" ht="35.25" x14ac:dyDescent="0.5">
      <c r="A41">
        <v>1</v>
      </c>
      <c r="B41" s="25">
        <f>SUBTOTAL(103,$A$1:A41)</f>
        <v>20</v>
      </c>
      <c r="C41" s="26" t="s">
        <v>17387</v>
      </c>
      <c r="D41" s="19">
        <v>1977</v>
      </c>
      <c r="E41" s="19"/>
      <c r="F41" s="20" t="s">
        <v>17309</v>
      </c>
      <c r="G41" s="19">
        <v>5</v>
      </c>
      <c r="H41" s="19">
        <v>6</v>
      </c>
      <c r="I41" s="27">
        <v>5432.4</v>
      </c>
      <c r="J41" s="27">
        <v>4626.3999999999996</v>
      </c>
      <c r="K41" s="27">
        <f>J41</f>
        <v>4626.3999999999996</v>
      </c>
      <c r="L41" s="28">
        <v>181</v>
      </c>
      <c r="M41" s="19" t="s">
        <v>17054</v>
      </c>
      <c r="N41" s="22" t="s">
        <v>17153</v>
      </c>
      <c r="O41" s="23">
        <v>1387999.95</v>
      </c>
      <c r="P41" s="23">
        <f t="shared" si="1"/>
        <v>255.50400375524632</v>
      </c>
      <c r="Q41" s="23">
        <v>1948.4070539724617</v>
      </c>
    </row>
    <row r="42" spans="1:17" ht="35.25" x14ac:dyDescent="0.5">
      <c r="B42" s="18" t="s">
        <v>266</v>
      </c>
      <c r="C42" s="26"/>
      <c r="D42" s="19" t="s">
        <v>17304</v>
      </c>
      <c r="E42" s="19" t="s">
        <v>17304</v>
      </c>
      <c r="F42" s="20" t="s">
        <v>17304</v>
      </c>
      <c r="G42" s="19" t="s">
        <v>17304</v>
      </c>
      <c r="H42" s="19" t="s">
        <v>17304</v>
      </c>
      <c r="I42" s="27">
        <f>I43</f>
        <v>3094.98</v>
      </c>
      <c r="J42" s="27">
        <f t="shared" ref="J42:L42" si="10">J43</f>
        <v>2793.4</v>
      </c>
      <c r="K42" s="27">
        <f t="shared" si="10"/>
        <v>2250.5</v>
      </c>
      <c r="L42" s="28">
        <f t="shared" si="10"/>
        <v>157</v>
      </c>
      <c r="M42" s="19" t="s">
        <v>17016</v>
      </c>
      <c r="N42" s="22" t="s">
        <v>17016</v>
      </c>
      <c r="O42" s="23">
        <v>159122.38</v>
      </c>
      <c r="P42" s="23">
        <f t="shared" si="1"/>
        <v>51.413055980975649</v>
      </c>
      <c r="Q42" s="23">
        <f>Q43</f>
        <v>3259.66</v>
      </c>
    </row>
    <row r="43" spans="1:17" ht="35.25" x14ac:dyDescent="0.5">
      <c r="A43">
        <v>1</v>
      </c>
      <c r="B43" s="25">
        <f>SUBTOTAL(103,$A$1:A43)</f>
        <v>21</v>
      </c>
      <c r="C43" s="26" t="s">
        <v>15398</v>
      </c>
      <c r="D43" s="19" t="s">
        <v>926</v>
      </c>
      <c r="E43" s="19"/>
      <c r="F43" s="20" t="s">
        <v>17311</v>
      </c>
      <c r="G43" s="19">
        <v>5</v>
      </c>
      <c r="H43" s="19">
        <v>4</v>
      </c>
      <c r="I43" s="27">
        <v>3094.98</v>
      </c>
      <c r="J43" s="27">
        <v>2793.4</v>
      </c>
      <c r="K43" s="27">
        <v>2250.5</v>
      </c>
      <c r="L43" s="28">
        <v>157</v>
      </c>
      <c r="M43" s="19" t="s">
        <v>17054</v>
      </c>
      <c r="N43" s="22" t="s">
        <v>17359</v>
      </c>
      <c r="O43" s="23">
        <v>159122.38</v>
      </c>
      <c r="P43" s="23">
        <f t="shared" si="1"/>
        <v>51.413055980975649</v>
      </c>
      <c r="Q43" s="23">
        <v>3259.66</v>
      </c>
    </row>
    <row r="44" spans="1:17" ht="35.25" x14ac:dyDescent="0.5">
      <c r="B44" s="18" t="s">
        <v>342</v>
      </c>
      <c r="C44" s="26"/>
      <c r="D44" s="19" t="s">
        <v>17304</v>
      </c>
      <c r="E44" s="19" t="s">
        <v>17304</v>
      </c>
      <c r="F44" s="20" t="s">
        <v>17304</v>
      </c>
      <c r="G44" s="19" t="s">
        <v>17304</v>
      </c>
      <c r="H44" s="19" t="s">
        <v>17304</v>
      </c>
      <c r="I44" s="27">
        <f>I45</f>
        <v>3117</v>
      </c>
      <c r="J44" s="27">
        <f t="shared" ref="J44:L44" si="11">J45</f>
        <v>2092.1999999999998</v>
      </c>
      <c r="K44" s="27">
        <f t="shared" si="11"/>
        <v>2092.1999999999998</v>
      </c>
      <c r="L44" s="28">
        <f t="shared" si="11"/>
        <v>121</v>
      </c>
      <c r="M44" s="19" t="s">
        <v>17016</v>
      </c>
      <c r="N44" s="22" t="s">
        <v>17016</v>
      </c>
      <c r="O44" s="23">
        <v>243647.89</v>
      </c>
      <c r="P44" s="23">
        <f t="shared" si="1"/>
        <v>78.167433429579731</v>
      </c>
      <c r="Q44" s="23">
        <f>Q45</f>
        <v>3824.24</v>
      </c>
    </row>
    <row r="45" spans="1:17" ht="35.25" x14ac:dyDescent="0.5">
      <c r="A45">
        <v>1</v>
      </c>
      <c r="B45" s="25">
        <f>SUBTOTAL(103,$A$1:A45)</f>
        <v>22</v>
      </c>
      <c r="C45" s="26" t="s">
        <v>12982</v>
      </c>
      <c r="D45" s="19">
        <v>1972</v>
      </c>
      <c r="E45" s="19"/>
      <c r="F45" s="20" t="s">
        <v>17315</v>
      </c>
      <c r="G45" s="19">
        <v>5</v>
      </c>
      <c r="H45" s="19">
        <v>4</v>
      </c>
      <c r="I45" s="27">
        <v>3117</v>
      </c>
      <c r="J45" s="27">
        <v>2092.1999999999998</v>
      </c>
      <c r="K45" s="27">
        <v>2092.1999999999998</v>
      </c>
      <c r="L45" s="28">
        <v>121</v>
      </c>
      <c r="M45" s="19" t="s">
        <v>17095</v>
      </c>
      <c r="N45" s="22" t="s">
        <v>17385</v>
      </c>
      <c r="O45" s="23">
        <v>243647.89</v>
      </c>
      <c r="P45" s="23">
        <f t="shared" si="1"/>
        <v>78.167433429579731</v>
      </c>
      <c r="Q45" s="23">
        <v>3824.24</v>
      </c>
    </row>
    <row r="46" spans="1:17" ht="35.25" x14ac:dyDescent="0.5">
      <c r="B46" s="18" t="s">
        <v>199</v>
      </c>
      <c r="C46" s="26"/>
      <c r="D46" s="19" t="s">
        <v>17304</v>
      </c>
      <c r="E46" s="19" t="s">
        <v>17304</v>
      </c>
      <c r="F46" s="20" t="s">
        <v>17304</v>
      </c>
      <c r="G46" s="19" t="s">
        <v>17304</v>
      </c>
      <c r="H46" s="19" t="s">
        <v>17304</v>
      </c>
      <c r="I46" s="27">
        <f>I47+I48</f>
        <v>7955</v>
      </c>
      <c r="J46" s="27">
        <f t="shared" ref="J46:L46" si="12">J47+J48</f>
        <v>7250.2</v>
      </c>
      <c r="K46" s="27">
        <f t="shared" si="12"/>
        <v>7250.2</v>
      </c>
      <c r="L46" s="28">
        <f t="shared" si="12"/>
        <v>382</v>
      </c>
      <c r="M46" s="19" t="s">
        <v>17016</v>
      </c>
      <c r="N46" s="22" t="s">
        <v>17016</v>
      </c>
      <c r="O46" s="23">
        <v>251494.2</v>
      </c>
      <c r="P46" s="23">
        <f t="shared" si="1"/>
        <v>31.614607165304839</v>
      </c>
      <c r="Q46" s="23">
        <f>MAX(Q47:Q48)</f>
        <v>3000.01</v>
      </c>
    </row>
    <row r="47" spans="1:17" ht="35.25" x14ac:dyDescent="0.5">
      <c r="A47">
        <v>1</v>
      </c>
      <c r="B47" s="25">
        <f>SUBTOTAL(103,$A$1:A47)</f>
        <v>23</v>
      </c>
      <c r="C47" s="26" t="s">
        <v>13825</v>
      </c>
      <c r="D47" s="19">
        <v>1969</v>
      </c>
      <c r="E47" s="19"/>
      <c r="F47" s="20" t="s">
        <v>17311</v>
      </c>
      <c r="G47" s="19">
        <v>5</v>
      </c>
      <c r="H47" s="19">
        <v>4</v>
      </c>
      <c r="I47" s="27">
        <v>3593.4</v>
      </c>
      <c r="J47" s="27">
        <v>3316.5</v>
      </c>
      <c r="K47" s="27">
        <v>3316.5</v>
      </c>
      <c r="L47" s="28">
        <v>148</v>
      </c>
      <c r="M47" s="19" t="s">
        <v>17054</v>
      </c>
      <c r="N47" s="22" t="s">
        <v>17425</v>
      </c>
      <c r="O47" s="23">
        <v>165579.5</v>
      </c>
      <c r="P47" s="23">
        <f t="shared" si="1"/>
        <v>46.078783324984691</v>
      </c>
      <c r="Q47" s="23">
        <v>3000.01</v>
      </c>
    </row>
    <row r="48" spans="1:17" ht="35.25" x14ac:dyDescent="0.5">
      <c r="A48">
        <v>1</v>
      </c>
      <c r="B48" s="25">
        <f>SUBTOTAL(103,$A$1:A48)</f>
        <v>24</v>
      </c>
      <c r="C48" s="26" t="s">
        <v>14094</v>
      </c>
      <c r="D48" s="19">
        <v>1987</v>
      </c>
      <c r="E48" s="19"/>
      <c r="F48" s="20" t="s">
        <v>17043</v>
      </c>
      <c r="G48" s="19">
        <v>5</v>
      </c>
      <c r="H48" s="19">
        <v>6</v>
      </c>
      <c r="I48" s="27">
        <v>4361.6000000000004</v>
      </c>
      <c r="J48" s="27">
        <v>3933.7</v>
      </c>
      <c r="K48" s="27">
        <v>3933.7</v>
      </c>
      <c r="L48" s="28">
        <v>234</v>
      </c>
      <c r="M48" s="19" t="s">
        <v>17054</v>
      </c>
      <c r="N48" s="22" t="s">
        <v>17432</v>
      </c>
      <c r="O48" s="23">
        <v>85914.7</v>
      </c>
      <c r="P48" s="23">
        <f t="shared" si="1"/>
        <v>19.697977806309609</v>
      </c>
      <c r="Q48" s="23">
        <v>2777.78</v>
      </c>
    </row>
  </sheetData>
  <mergeCells count="22"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</mergeCells>
  <pageMargins left="0.25" right="0.25" top="0.75" bottom="0.75" header="0.3" footer="0.3"/>
  <pageSetup paperSize="8" scale="2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BBAF-95E1-4063-AFB9-72D3D0976108}">
  <sheetPr>
    <pageSetUpPr fitToPage="1"/>
  </sheetPr>
  <dimension ref="A1:F24"/>
  <sheetViews>
    <sheetView tabSelected="1" topLeftCell="A4" zoomScale="60" zoomScaleNormal="60" workbookViewId="0">
      <selection activeCell="L15" sqref="L15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40.85546875" customWidth="1"/>
    <col min="5" max="5" width="20.5703125" customWidth="1"/>
    <col min="6" max="6" width="25.28515625" customWidth="1"/>
  </cols>
  <sheetData>
    <row r="1" spans="1:6" ht="23.25" x14ac:dyDescent="0.35">
      <c r="C1" s="2"/>
      <c r="D1" s="150" t="s">
        <v>17397</v>
      </c>
      <c r="E1" s="150"/>
      <c r="F1" s="150"/>
    </row>
    <row r="2" spans="1:6" ht="49.5" customHeight="1" x14ac:dyDescent="0.25">
      <c r="C2" s="151" t="s">
        <v>17389</v>
      </c>
      <c r="D2" s="151"/>
      <c r="E2" s="151"/>
      <c r="F2" s="151"/>
    </row>
    <row r="3" spans="1:6" ht="127.5" customHeight="1" x14ac:dyDescent="0.25">
      <c r="A3" s="152" t="s">
        <v>17398</v>
      </c>
      <c r="B3" s="152"/>
      <c r="C3" s="152"/>
      <c r="D3" s="152"/>
      <c r="E3" s="152"/>
      <c r="F3" s="152"/>
    </row>
    <row r="4" spans="1:6" ht="103.5" customHeight="1" x14ac:dyDescent="0.25">
      <c r="A4" s="153" t="s">
        <v>0</v>
      </c>
      <c r="B4" s="153" t="s">
        <v>17210</v>
      </c>
      <c r="C4" s="155" t="s">
        <v>17211</v>
      </c>
      <c r="D4" s="155" t="s">
        <v>17415</v>
      </c>
      <c r="E4" s="155" t="s">
        <v>17213</v>
      </c>
      <c r="F4" s="155" t="s">
        <v>17214</v>
      </c>
    </row>
    <row r="5" spans="1:6" x14ac:dyDescent="0.25">
      <c r="A5" s="154"/>
      <c r="B5" s="154"/>
      <c r="C5" s="156"/>
      <c r="D5" s="155"/>
      <c r="E5" s="155"/>
      <c r="F5" s="155"/>
    </row>
    <row r="6" spans="1:6" ht="23.25" x14ac:dyDescent="0.25">
      <c r="A6" s="154"/>
      <c r="B6" s="154"/>
      <c r="C6" s="3" t="s">
        <v>17215</v>
      </c>
      <c r="D6" s="3" t="s">
        <v>17036</v>
      </c>
      <c r="E6" s="3" t="s">
        <v>32</v>
      </c>
      <c r="F6" s="3" t="s">
        <v>31</v>
      </c>
    </row>
    <row r="7" spans="1:6" ht="23.25" x14ac:dyDescent="0.35">
      <c r="A7" s="4">
        <v>1</v>
      </c>
      <c r="B7" s="4">
        <v>2</v>
      </c>
      <c r="C7" s="4">
        <v>3</v>
      </c>
      <c r="D7" s="4">
        <v>4</v>
      </c>
      <c r="E7" s="5">
        <v>5</v>
      </c>
      <c r="F7" s="5">
        <v>6</v>
      </c>
    </row>
    <row r="8" spans="1:6" ht="54.75" customHeight="1" x14ac:dyDescent="0.25">
      <c r="A8" s="147" t="s">
        <v>17399</v>
      </c>
      <c r="B8" s="148"/>
      <c r="C8" s="148"/>
      <c r="D8" s="148"/>
      <c r="E8" s="148"/>
      <c r="F8" s="149"/>
    </row>
    <row r="9" spans="1:6" ht="23.25" x14ac:dyDescent="0.35">
      <c r="A9" s="4"/>
      <c r="B9" s="6" t="s">
        <v>17386</v>
      </c>
      <c r="C9" s="7">
        <f>C10</f>
        <v>59972.350000000006</v>
      </c>
      <c r="D9" s="10">
        <f t="shared" ref="D9:F9" si="0">D10</f>
        <v>2626</v>
      </c>
      <c r="E9" s="8">
        <f t="shared" si="0"/>
        <v>24</v>
      </c>
      <c r="F9" s="7">
        <f t="shared" si="0"/>
        <v>41584932.140000001</v>
      </c>
    </row>
    <row r="10" spans="1:6" ht="23.25" x14ac:dyDescent="0.35">
      <c r="A10" s="4"/>
      <c r="B10" s="32" t="s">
        <v>17411</v>
      </c>
      <c r="C10" s="33">
        <f>SUM(C11:C24)</f>
        <v>59972.350000000006</v>
      </c>
      <c r="D10" s="10">
        <f t="shared" ref="D10:F10" si="1">SUM(D11:D24)</f>
        <v>2626</v>
      </c>
      <c r="E10" s="8">
        <f t="shared" si="1"/>
        <v>24</v>
      </c>
      <c r="F10" s="33">
        <f t="shared" si="1"/>
        <v>41584932.140000001</v>
      </c>
    </row>
    <row r="11" spans="1:6" ht="23.25" x14ac:dyDescent="0.35">
      <c r="A11" s="4">
        <v>1</v>
      </c>
      <c r="B11" s="6" t="s">
        <v>17222</v>
      </c>
      <c r="C11" s="7">
        <v>4748.3999999999996</v>
      </c>
      <c r="D11" s="10">
        <v>302</v>
      </c>
      <c r="E11" s="8">
        <v>2</v>
      </c>
      <c r="F11" s="9">
        <v>2603679.31</v>
      </c>
    </row>
    <row r="12" spans="1:6" ht="23.25" x14ac:dyDescent="0.35">
      <c r="A12" s="4">
        <v>2</v>
      </c>
      <c r="B12" s="6" t="s">
        <v>17223</v>
      </c>
      <c r="C12" s="7">
        <v>4101.7</v>
      </c>
      <c r="D12" s="10">
        <v>111</v>
      </c>
      <c r="E12" s="8">
        <v>1</v>
      </c>
      <c r="F12" s="9">
        <v>410872.24</v>
      </c>
    </row>
    <row r="13" spans="1:6" ht="23.25" x14ac:dyDescent="0.35">
      <c r="A13" s="4">
        <v>3</v>
      </c>
      <c r="B13" s="6" t="s">
        <v>17218</v>
      </c>
      <c r="C13" s="7">
        <v>2151</v>
      </c>
      <c r="D13" s="10">
        <v>94</v>
      </c>
      <c r="E13" s="8">
        <v>2</v>
      </c>
      <c r="F13" s="9">
        <v>3977877.17</v>
      </c>
    </row>
    <row r="14" spans="1:6" ht="23.25" x14ac:dyDescent="0.35">
      <c r="A14" s="4">
        <v>4</v>
      </c>
      <c r="B14" s="6" t="s">
        <v>17220</v>
      </c>
      <c r="C14" s="7">
        <v>9532.33</v>
      </c>
      <c r="D14" s="10">
        <v>338</v>
      </c>
      <c r="E14" s="8">
        <v>7</v>
      </c>
      <c r="F14" s="9">
        <v>24349315.370000001</v>
      </c>
    </row>
    <row r="15" spans="1:6" ht="23.25" x14ac:dyDescent="0.35">
      <c r="A15" s="4">
        <v>5</v>
      </c>
      <c r="B15" s="6" t="s">
        <v>17245</v>
      </c>
      <c r="C15" s="7">
        <v>10086.92</v>
      </c>
      <c r="D15" s="10">
        <v>405</v>
      </c>
      <c r="E15" s="8">
        <v>1</v>
      </c>
      <c r="F15" s="9">
        <v>80389.22</v>
      </c>
    </row>
    <row r="16" spans="1:6" ht="23.25" x14ac:dyDescent="0.35">
      <c r="A16" s="4">
        <v>6</v>
      </c>
      <c r="B16" s="6" t="s">
        <v>17292</v>
      </c>
      <c r="C16" s="7">
        <v>825</v>
      </c>
      <c r="D16" s="10">
        <v>57</v>
      </c>
      <c r="E16" s="8">
        <v>1</v>
      </c>
      <c r="F16" s="9">
        <v>41251.22</v>
      </c>
    </row>
    <row r="17" spans="1:6" ht="23.25" x14ac:dyDescent="0.35">
      <c r="A17" s="4">
        <v>7</v>
      </c>
      <c r="B17" s="6" t="s">
        <v>17260</v>
      </c>
      <c r="C17" s="7">
        <v>677.1</v>
      </c>
      <c r="D17" s="10">
        <v>37</v>
      </c>
      <c r="E17" s="8">
        <v>1</v>
      </c>
      <c r="F17" s="9">
        <v>63542.560000000005</v>
      </c>
    </row>
    <row r="18" spans="1:6" ht="23.25" x14ac:dyDescent="0.35">
      <c r="A18" s="4">
        <v>8</v>
      </c>
      <c r="B18" s="6" t="s">
        <v>17233</v>
      </c>
      <c r="C18" s="7">
        <v>805.6</v>
      </c>
      <c r="D18" s="10">
        <v>44</v>
      </c>
      <c r="E18" s="8">
        <v>1</v>
      </c>
      <c r="F18" s="9">
        <v>352703.8</v>
      </c>
    </row>
    <row r="19" spans="1:6" ht="23.25" x14ac:dyDescent="0.35">
      <c r="A19" s="4">
        <v>9</v>
      </c>
      <c r="B19" s="6" t="s">
        <v>17426</v>
      </c>
      <c r="C19" s="7">
        <v>1423.3</v>
      </c>
      <c r="D19" s="10">
        <v>37</v>
      </c>
      <c r="E19" s="8">
        <v>1</v>
      </c>
      <c r="F19" s="9">
        <v>7457526.5300000003</v>
      </c>
    </row>
    <row r="20" spans="1:6" ht="23.25" x14ac:dyDescent="0.35">
      <c r="A20" s="4">
        <v>10</v>
      </c>
      <c r="B20" s="6" t="s">
        <v>17255</v>
      </c>
      <c r="C20" s="7">
        <v>6021.62</v>
      </c>
      <c r="D20" s="10">
        <v>360</v>
      </c>
      <c r="E20" s="8">
        <v>2</v>
      </c>
      <c r="F20" s="9">
        <v>205510.3</v>
      </c>
    </row>
    <row r="21" spans="1:6" ht="23.25" x14ac:dyDescent="0.35">
      <c r="A21" s="4">
        <v>11</v>
      </c>
      <c r="B21" s="6" t="s">
        <v>17273</v>
      </c>
      <c r="C21" s="7">
        <v>5432.4</v>
      </c>
      <c r="D21" s="10">
        <v>181</v>
      </c>
      <c r="E21" s="8">
        <v>1</v>
      </c>
      <c r="F21" s="9">
        <v>1387999.95</v>
      </c>
    </row>
    <row r="22" spans="1:6" ht="23.25" x14ac:dyDescent="0.35">
      <c r="A22" s="4">
        <v>12</v>
      </c>
      <c r="B22" s="6" t="s">
        <v>17256</v>
      </c>
      <c r="C22" s="7">
        <v>3094.98</v>
      </c>
      <c r="D22" s="10">
        <v>157</v>
      </c>
      <c r="E22" s="8">
        <v>1</v>
      </c>
      <c r="F22" s="9">
        <v>159122.38</v>
      </c>
    </row>
    <row r="23" spans="1:6" ht="23.25" x14ac:dyDescent="0.35">
      <c r="A23" s="4">
        <v>13</v>
      </c>
      <c r="B23" s="6" t="s">
        <v>17288</v>
      </c>
      <c r="C23" s="7">
        <v>3117</v>
      </c>
      <c r="D23" s="10">
        <v>121</v>
      </c>
      <c r="E23" s="8">
        <v>1</v>
      </c>
      <c r="F23" s="9">
        <v>243647.89</v>
      </c>
    </row>
    <row r="24" spans="1:6" ht="23.25" x14ac:dyDescent="0.35">
      <c r="A24" s="4">
        <v>14</v>
      </c>
      <c r="B24" s="6" t="s">
        <v>17221</v>
      </c>
      <c r="C24" s="7">
        <v>7955</v>
      </c>
      <c r="D24" s="10">
        <v>382</v>
      </c>
      <c r="E24" s="8">
        <v>2</v>
      </c>
      <c r="F24" s="9">
        <v>251494.2</v>
      </c>
    </row>
  </sheetData>
  <mergeCells count="10">
    <mergeCell ref="A8:F8"/>
    <mergeCell ref="D1:F1"/>
    <mergeCell ref="C2:F2"/>
    <mergeCell ref="A3:F3"/>
    <mergeCell ref="A4:A6"/>
    <mergeCell ref="B4:B6"/>
    <mergeCell ref="C4:C5"/>
    <mergeCell ref="D4:D5"/>
    <mergeCell ref="E4:E5"/>
    <mergeCell ref="F4:F5"/>
  </mergeCells>
  <pageMargins left="0.25" right="0.25" top="0.75" bottom="0.75" header="0.3" footer="0.3"/>
  <pageSetup paperSize="9" scale="5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5B8B-434D-4812-9573-70B25FE08172}">
  <sheetPr>
    <pageSetUpPr fitToPage="1"/>
  </sheetPr>
  <dimension ref="A1:AB186"/>
  <sheetViews>
    <sheetView topLeftCell="B21" zoomScale="40" zoomScaleNormal="40" workbookViewId="0">
      <selection activeCell="B162" sqref="A1:XFD1048576"/>
    </sheetView>
  </sheetViews>
  <sheetFormatPr defaultRowHeight="15" x14ac:dyDescent="0.25"/>
  <cols>
    <col min="1" max="1" width="6.140625" hidden="1" customWidth="1"/>
    <col min="2" max="2" width="12.85546875" customWidth="1"/>
    <col min="3" max="3" width="150.42578125" customWidth="1"/>
    <col min="4" max="4" width="40" customWidth="1"/>
    <col min="5" max="10" width="35.42578125" customWidth="1"/>
    <col min="11" max="11" width="16.42578125" customWidth="1"/>
    <col min="12" max="18" width="35.42578125" customWidth="1"/>
    <col min="19" max="19" width="36.7109375" customWidth="1"/>
    <col min="20" max="20" width="39.28515625" customWidth="1"/>
    <col min="21" max="21" width="24.5703125" customWidth="1"/>
    <col min="22" max="22" width="35" customWidth="1"/>
    <col min="23" max="23" width="35.140625" customWidth="1"/>
    <col min="24" max="24" width="41.140625" customWidth="1"/>
    <col min="25" max="25" width="25.42578125" customWidth="1"/>
    <col min="26" max="26" width="36.5703125" customWidth="1"/>
    <col min="27" max="27" width="31.42578125" customWidth="1"/>
    <col min="28" max="28" width="18.140625" customWidth="1"/>
    <col min="257" max="257" width="6.140625" customWidth="1"/>
    <col min="258" max="258" width="12.85546875" customWidth="1"/>
    <col min="259" max="259" width="150.42578125" customWidth="1"/>
    <col min="260" max="260" width="40" customWidth="1"/>
    <col min="261" max="266" width="35.42578125" customWidth="1"/>
    <col min="267" max="267" width="16.42578125" customWidth="1"/>
    <col min="268" max="274" width="35.42578125" customWidth="1"/>
    <col min="275" max="275" width="36.7109375" customWidth="1"/>
    <col min="276" max="276" width="39.28515625" customWidth="1"/>
    <col min="277" max="277" width="24.5703125" customWidth="1"/>
    <col min="278" max="278" width="35" customWidth="1"/>
    <col min="279" max="279" width="35.140625" customWidth="1"/>
    <col min="280" max="280" width="41.140625" customWidth="1"/>
    <col min="281" max="281" width="25.42578125" customWidth="1"/>
    <col min="282" max="282" width="36.5703125" customWidth="1"/>
    <col min="283" max="283" width="31.42578125" customWidth="1"/>
    <col min="284" max="284" width="18.140625" customWidth="1"/>
    <col min="513" max="513" width="6.140625" customWidth="1"/>
    <col min="514" max="514" width="12.85546875" customWidth="1"/>
    <col min="515" max="515" width="150.42578125" customWidth="1"/>
    <col min="516" max="516" width="40" customWidth="1"/>
    <col min="517" max="522" width="35.42578125" customWidth="1"/>
    <col min="523" max="523" width="16.42578125" customWidth="1"/>
    <col min="524" max="530" width="35.42578125" customWidth="1"/>
    <col min="531" max="531" width="36.7109375" customWidth="1"/>
    <col min="532" max="532" width="39.28515625" customWidth="1"/>
    <col min="533" max="533" width="24.5703125" customWidth="1"/>
    <col min="534" max="534" width="35" customWidth="1"/>
    <col min="535" max="535" width="35.140625" customWidth="1"/>
    <col min="536" max="536" width="41.140625" customWidth="1"/>
    <col min="537" max="537" width="25.42578125" customWidth="1"/>
    <col min="538" max="538" width="36.5703125" customWidth="1"/>
    <col min="539" max="539" width="31.42578125" customWidth="1"/>
    <col min="540" max="540" width="18.140625" customWidth="1"/>
    <col min="769" max="769" width="6.140625" customWidth="1"/>
    <col min="770" max="770" width="12.85546875" customWidth="1"/>
    <col min="771" max="771" width="150.42578125" customWidth="1"/>
    <col min="772" max="772" width="40" customWidth="1"/>
    <col min="773" max="778" width="35.42578125" customWidth="1"/>
    <col min="779" max="779" width="16.42578125" customWidth="1"/>
    <col min="780" max="786" width="35.42578125" customWidth="1"/>
    <col min="787" max="787" width="36.7109375" customWidth="1"/>
    <col min="788" max="788" width="39.28515625" customWidth="1"/>
    <col min="789" max="789" width="24.5703125" customWidth="1"/>
    <col min="790" max="790" width="35" customWidth="1"/>
    <col min="791" max="791" width="35.140625" customWidth="1"/>
    <col min="792" max="792" width="41.140625" customWidth="1"/>
    <col min="793" max="793" width="25.42578125" customWidth="1"/>
    <col min="794" max="794" width="36.5703125" customWidth="1"/>
    <col min="795" max="795" width="31.42578125" customWidth="1"/>
    <col min="796" max="796" width="18.140625" customWidth="1"/>
    <col min="1025" max="1025" width="6.140625" customWidth="1"/>
    <col min="1026" max="1026" width="12.85546875" customWidth="1"/>
    <col min="1027" max="1027" width="150.42578125" customWidth="1"/>
    <col min="1028" max="1028" width="40" customWidth="1"/>
    <col min="1029" max="1034" width="35.42578125" customWidth="1"/>
    <col min="1035" max="1035" width="16.42578125" customWidth="1"/>
    <col min="1036" max="1042" width="35.42578125" customWidth="1"/>
    <col min="1043" max="1043" width="36.7109375" customWidth="1"/>
    <col min="1044" max="1044" width="39.28515625" customWidth="1"/>
    <col min="1045" max="1045" width="24.5703125" customWidth="1"/>
    <col min="1046" max="1046" width="35" customWidth="1"/>
    <col min="1047" max="1047" width="35.140625" customWidth="1"/>
    <col min="1048" max="1048" width="41.140625" customWidth="1"/>
    <col min="1049" max="1049" width="25.42578125" customWidth="1"/>
    <col min="1050" max="1050" width="36.5703125" customWidth="1"/>
    <col min="1051" max="1051" width="31.42578125" customWidth="1"/>
    <col min="1052" max="1052" width="18.140625" customWidth="1"/>
    <col min="1281" max="1281" width="6.140625" customWidth="1"/>
    <col min="1282" max="1282" width="12.85546875" customWidth="1"/>
    <col min="1283" max="1283" width="150.42578125" customWidth="1"/>
    <col min="1284" max="1284" width="40" customWidth="1"/>
    <col min="1285" max="1290" width="35.42578125" customWidth="1"/>
    <col min="1291" max="1291" width="16.42578125" customWidth="1"/>
    <col min="1292" max="1298" width="35.42578125" customWidth="1"/>
    <col min="1299" max="1299" width="36.7109375" customWidth="1"/>
    <col min="1300" max="1300" width="39.28515625" customWidth="1"/>
    <col min="1301" max="1301" width="24.5703125" customWidth="1"/>
    <col min="1302" max="1302" width="35" customWidth="1"/>
    <col min="1303" max="1303" width="35.140625" customWidth="1"/>
    <col min="1304" max="1304" width="41.140625" customWidth="1"/>
    <col min="1305" max="1305" width="25.42578125" customWidth="1"/>
    <col min="1306" max="1306" width="36.5703125" customWidth="1"/>
    <col min="1307" max="1307" width="31.42578125" customWidth="1"/>
    <col min="1308" max="1308" width="18.140625" customWidth="1"/>
    <col min="1537" max="1537" width="6.140625" customWidth="1"/>
    <col min="1538" max="1538" width="12.85546875" customWidth="1"/>
    <col min="1539" max="1539" width="150.42578125" customWidth="1"/>
    <col min="1540" max="1540" width="40" customWidth="1"/>
    <col min="1541" max="1546" width="35.42578125" customWidth="1"/>
    <col min="1547" max="1547" width="16.42578125" customWidth="1"/>
    <col min="1548" max="1554" width="35.42578125" customWidth="1"/>
    <col min="1555" max="1555" width="36.7109375" customWidth="1"/>
    <col min="1556" max="1556" width="39.28515625" customWidth="1"/>
    <col min="1557" max="1557" width="24.5703125" customWidth="1"/>
    <col min="1558" max="1558" width="35" customWidth="1"/>
    <col min="1559" max="1559" width="35.140625" customWidth="1"/>
    <col min="1560" max="1560" width="41.140625" customWidth="1"/>
    <col min="1561" max="1561" width="25.42578125" customWidth="1"/>
    <col min="1562" max="1562" width="36.5703125" customWidth="1"/>
    <col min="1563" max="1563" width="31.42578125" customWidth="1"/>
    <col min="1564" max="1564" width="18.140625" customWidth="1"/>
    <col min="1793" max="1793" width="6.140625" customWidth="1"/>
    <col min="1794" max="1794" width="12.85546875" customWidth="1"/>
    <col min="1795" max="1795" width="150.42578125" customWidth="1"/>
    <col min="1796" max="1796" width="40" customWidth="1"/>
    <col min="1797" max="1802" width="35.42578125" customWidth="1"/>
    <col min="1803" max="1803" width="16.42578125" customWidth="1"/>
    <col min="1804" max="1810" width="35.42578125" customWidth="1"/>
    <col min="1811" max="1811" width="36.7109375" customWidth="1"/>
    <col min="1812" max="1812" width="39.28515625" customWidth="1"/>
    <col min="1813" max="1813" width="24.5703125" customWidth="1"/>
    <col min="1814" max="1814" width="35" customWidth="1"/>
    <col min="1815" max="1815" width="35.140625" customWidth="1"/>
    <col min="1816" max="1816" width="41.140625" customWidth="1"/>
    <col min="1817" max="1817" width="25.42578125" customWidth="1"/>
    <col min="1818" max="1818" width="36.5703125" customWidth="1"/>
    <col min="1819" max="1819" width="31.42578125" customWidth="1"/>
    <col min="1820" max="1820" width="18.140625" customWidth="1"/>
    <col min="2049" max="2049" width="6.140625" customWidth="1"/>
    <col min="2050" max="2050" width="12.85546875" customWidth="1"/>
    <col min="2051" max="2051" width="150.42578125" customWidth="1"/>
    <col min="2052" max="2052" width="40" customWidth="1"/>
    <col min="2053" max="2058" width="35.42578125" customWidth="1"/>
    <col min="2059" max="2059" width="16.42578125" customWidth="1"/>
    <col min="2060" max="2066" width="35.42578125" customWidth="1"/>
    <col min="2067" max="2067" width="36.7109375" customWidth="1"/>
    <col min="2068" max="2068" width="39.28515625" customWidth="1"/>
    <col min="2069" max="2069" width="24.5703125" customWidth="1"/>
    <col min="2070" max="2070" width="35" customWidth="1"/>
    <col min="2071" max="2071" width="35.140625" customWidth="1"/>
    <col min="2072" max="2072" width="41.140625" customWidth="1"/>
    <col min="2073" max="2073" width="25.42578125" customWidth="1"/>
    <col min="2074" max="2074" width="36.5703125" customWidth="1"/>
    <col min="2075" max="2075" width="31.42578125" customWidth="1"/>
    <col min="2076" max="2076" width="18.140625" customWidth="1"/>
    <col min="2305" max="2305" width="6.140625" customWidth="1"/>
    <col min="2306" max="2306" width="12.85546875" customWidth="1"/>
    <col min="2307" max="2307" width="150.42578125" customWidth="1"/>
    <col min="2308" max="2308" width="40" customWidth="1"/>
    <col min="2309" max="2314" width="35.42578125" customWidth="1"/>
    <col min="2315" max="2315" width="16.42578125" customWidth="1"/>
    <col min="2316" max="2322" width="35.42578125" customWidth="1"/>
    <col min="2323" max="2323" width="36.7109375" customWidth="1"/>
    <col min="2324" max="2324" width="39.28515625" customWidth="1"/>
    <col min="2325" max="2325" width="24.5703125" customWidth="1"/>
    <col min="2326" max="2326" width="35" customWidth="1"/>
    <col min="2327" max="2327" width="35.140625" customWidth="1"/>
    <col min="2328" max="2328" width="41.140625" customWidth="1"/>
    <col min="2329" max="2329" width="25.42578125" customWidth="1"/>
    <col min="2330" max="2330" width="36.5703125" customWidth="1"/>
    <col min="2331" max="2331" width="31.42578125" customWidth="1"/>
    <col min="2332" max="2332" width="18.140625" customWidth="1"/>
    <col min="2561" max="2561" width="6.140625" customWidth="1"/>
    <col min="2562" max="2562" width="12.85546875" customWidth="1"/>
    <col min="2563" max="2563" width="150.42578125" customWidth="1"/>
    <col min="2564" max="2564" width="40" customWidth="1"/>
    <col min="2565" max="2570" width="35.42578125" customWidth="1"/>
    <col min="2571" max="2571" width="16.42578125" customWidth="1"/>
    <col min="2572" max="2578" width="35.42578125" customWidth="1"/>
    <col min="2579" max="2579" width="36.7109375" customWidth="1"/>
    <col min="2580" max="2580" width="39.28515625" customWidth="1"/>
    <col min="2581" max="2581" width="24.5703125" customWidth="1"/>
    <col min="2582" max="2582" width="35" customWidth="1"/>
    <col min="2583" max="2583" width="35.140625" customWidth="1"/>
    <col min="2584" max="2584" width="41.140625" customWidth="1"/>
    <col min="2585" max="2585" width="25.42578125" customWidth="1"/>
    <col min="2586" max="2586" width="36.5703125" customWidth="1"/>
    <col min="2587" max="2587" width="31.42578125" customWidth="1"/>
    <col min="2588" max="2588" width="18.140625" customWidth="1"/>
    <col min="2817" max="2817" width="6.140625" customWidth="1"/>
    <col min="2818" max="2818" width="12.85546875" customWidth="1"/>
    <col min="2819" max="2819" width="150.42578125" customWidth="1"/>
    <col min="2820" max="2820" width="40" customWidth="1"/>
    <col min="2821" max="2826" width="35.42578125" customWidth="1"/>
    <col min="2827" max="2827" width="16.42578125" customWidth="1"/>
    <col min="2828" max="2834" width="35.42578125" customWidth="1"/>
    <col min="2835" max="2835" width="36.7109375" customWidth="1"/>
    <col min="2836" max="2836" width="39.28515625" customWidth="1"/>
    <col min="2837" max="2837" width="24.5703125" customWidth="1"/>
    <col min="2838" max="2838" width="35" customWidth="1"/>
    <col min="2839" max="2839" width="35.140625" customWidth="1"/>
    <col min="2840" max="2840" width="41.140625" customWidth="1"/>
    <col min="2841" max="2841" width="25.42578125" customWidth="1"/>
    <col min="2842" max="2842" width="36.5703125" customWidth="1"/>
    <col min="2843" max="2843" width="31.42578125" customWidth="1"/>
    <col min="2844" max="2844" width="18.140625" customWidth="1"/>
    <col min="3073" max="3073" width="6.140625" customWidth="1"/>
    <col min="3074" max="3074" width="12.85546875" customWidth="1"/>
    <col min="3075" max="3075" width="150.42578125" customWidth="1"/>
    <col min="3076" max="3076" width="40" customWidth="1"/>
    <col min="3077" max="3082" width="35.42578125" customWidth="1"/>
    <col min="3083" max="3083" width="16.42578125" customWidth="1"/>
    <col min="3084" max="3090" width="35.42578125" customWidth="1"/>
    <col min="3091" max="3091" width="36.7109375" customWidth="1"/>
    <col min="3092" max="3092" width="39.28515625" customWidth="1"/>
    <col min="3093" max="3093" width="24.5703125" customWidth="1"/>
    <col min="3094" max="3094" width="35" customWidth="1"/>
    <col min="3095" max="3095" width="35.140625" customWidth="1"/>
    <col min="3096" max="3096" width="41.140625" customWidth="1"/>
    <col min="3097" max="3097" width="25.42578125" customWidth="1"/>
    <col min="3098" max="3098" width="36.5703125" customWidth="1"/>
    <col min="3099" max="3099" width="31.42578125" customWidth="1"/>
    <col min="3100" max="3100" width="18.140625" customWidth="1"/>
    <col min="3329" max="3329" width="6.140625" customWidth="1"/>
    <col min="3330" max="3330" width="12.85546875" customWidth="1"/>
    <col min="3331" max="3331" width="150.42578125" customWidth="1"/>
    <col min="3332" max="3332" width="40" customWidth="1"/>
    <col min="3333" max="3338" width="35.42578125" customWidth="1"/>
    <col min="3339" max="3339" width="16.42578125" customWidth="1"/>
    <col min="3340" max="3346" width="35.42578125" customWidth="1"/>
    <col min="3347" max="3347" width="36.7109375" customWidth="1"/>
    <col min="3348" max="3348" width="39.28515625" customWidth="1"/>
    <col min="3349" max="3349" width="24.5703125" customWidth="1"/>
    <col min="3350" max="3350" width="35" customWidth="1"/>
    <col min="3351" max="3351" width="35.140625" customWidth="1"/>
    <col min="3352" max="3352" width="41.140625" customWidth="1"/>
    <col min="3353" max="3353" width="25.42578125" customWidth="1"/>
    <col min="3354" max="3354" width="36.5703125" customWidth="1"/>
    <col min="3355" max="3355" width="31.42578125" customWidth="1"/>
    <col min="3356" max="3356" width="18.140625" customWidth="1"/>
    <col min="3585" max="3585" width="6.140625" customWidth="1"/>
    <col min="3586" max="3586" width="12.85546875" customWidth="1"/>
    <col min="3587" max="3587" width="150.42578125" customWidth="1"/>
    <col min="3588" max="3588" width="40" customWidth="1"/>
    <col min="3589" max="3594" width="35.42578125" customWidth="1"/>
    <col min="3595" max="3595" width="16.42578125" customWidth="1"/>
    <col min="3596" max="3602" width="35.42578125" customWidth="1"/>
    <col min="3603" max="3603" width="36.7109375" customWidth="1"/>
    <col min="3604" max="3604" width="39.28515625" customWidth="1"/>
    <col min="3605" max="3605" width="24.5703125" customWidth="1"/>
    <col min="3606" max="3606" width="35" customWidth="1"/>
    <col min="3607" max="3607" width="35.140625" customWidth="1"/>
    <col min="3608" max="3608" width="41.140625" customWidth="1"/>
    <col min="3609" max="3609" width="25.42578125" customWidth="1"/>
    <col min="3610" max="3610" width="36.5703125" customWidth="1"/>
    <col min="3611" max="3611" width="31.42578125" customWidth="1"/>
    <col min="3612" max="3612" width="18.140625" customWidth="1"/>
    <col min="3841" max="3841" width="6.140625" customWidth="1"/>
    <col min="3842" max="3842" width="12.85546875" customWidth="1"/>
    <col min="3843" max="3843" width="150.42578125" customWidth="1"/>
    <col min="3844" max="3844" width="40" customWidth="1"/>
    <col min="3845" max="3850" width="35.42578125" customWidth="1"/>
    <col min="3851" max="3851" width="16.42578125" customWidth="1"/>
    <col min="3852" max="3858" width="35.42578125" customWidth="1"/>
    <col min="3859" max="3859" width="36.7109375" customWidth="1"/>
    <col min="3860" max="3860" width="39.28515625" customWidth="1"/>
    <col min="3861" max="3861" width="24.5703125" customWidth="1"/>
    <col min="3862" max="3862" width="35" customWidth="1"/>
    <col min="3863" max="3863" width="35.140625" customWidth="1"/>
    <col min="3864" max="3864" width="41.140625" customWidth="1"/>
    <col min="3865" max="3865" width="25.42578125" customWidth="1"/>
    <col min="3866" max="3866" width="36.5703125" customWidth="1"/>
    <col min="3867" max="3867" width="31.42578125" customWidth="1"/>
    <col min="3868" max="3868" width="18.140625" customWidth="1"/>
    <col min="4097" max="4097" width="6.140625" customWidth="1"/>
    <col min="4098" max="4098" width="12.85546875" customWidth="1"/>
    <col min="4099" max="4099" width="150.42578125" customWidth="1"/>
    <col min="4100" max="4100" width="40" customWidth="1"/>
    <col min="4101" max="4106" width="35.42578125" customWidth="1"/>
    <col min="4107" max="4107" width="16.42578125" customWidth="1"/>
    <col min="4108" max="4114" width="35.42578125" customWidth="1"/>
    <col min="4115" max="4115" width="36.7109375" customWidth="1"/>
    <col min="4116" max="4116" width="39.28515625" customWidth="1"/>
    <col min="4117" max="4117" width="24.5703125" customWidth="1"/>
    <col min="4118" max="4118" width="35" customWidth="1"/>
    <col min="4119" max="4119" width="35.140625" customWidth="1"/>
    <col min="4120" max="4120" width="41.140625" customWidth="1"/>
    <col min="4121" max="4121" width="25.42578125" customWidth="1"/>
    <col min="4122" max="4122" width="36.5703125" customWidth="1"/>
    <col min="4123" max="4123" width="31.42578125" customWidth="1"/>
    <col min="4124" max="4124" width="18.140625" customWidth="1"/>
    <col min="4353" max="4353" width="6.140625" customWidth="1"/>
    <col min="4354" max="4354" width="12.85546875" customWidth="1"/>
    <col min="4355" max="4355" width="150.42578125" customWidth="1"/>
    <col min="4356" max="4356" width="40" customWidth="1"/>
    <col min="4357" max="4362" width="35.42578125" customWidth="1"/>
    <col min="4363" max="4363" width="16.42578125" customWidth="1"/>
    <col min="4364" max="4370" width="35.42578125" customWidth="1"/>
    <col min="4371" max="4371" width="36.7109375" customWidth="1"/>
    <col min="4372" max="4372" width="39.28515625" customWidth="1"/>
    <col min="4373" max="4373" width="24.5703125" customWidth="1"/>
    <col min="4374" max="4374" width="35" customWidth="1"/>
    <col min="4375" max="4375" width="35.140625" customWidth="1"/>
    <col min="4376" max="4376" width="41.140625" customWidth="1"/>
    <col min="4377" max="4377" width="25.42578125" customWidth="1"/>
    <col min="4378" max="4378" width="36.5703125" customWidth="1"/>
    <col min="4379" max="4379" width="31.42578125" customWidth="1"/>
    <col min="4380" max="4380" width="18.140625" customWidth="1"/>
    <col min="4609" max="4609" width="6.140625" customWidth="1"/>
    <col min="4610" max="4610" width="12.85546875" customWidth="1"/>
    <col min="4611" max="4611" width="150.42578125" customWidth="1"/>
    <col min="4612" max="4612" width="40" customWidth="1"/>
    <col min="4613" max="4618" width="35.42578125" customWidth="1"/>
    <col min="4619" max="4619" width="16.42578125" customWidth="1"/>
    <col min="4620" max="4626" width="35.42578125" customWidth="1"/>
    <col min="4627" max="4627" width="36.7109375" customWidth="1"/>
    <col min="4628" max="4628" width="39.28515625" customWidth="1"/>
    <col min="4629" max="4629" width="24.5703125" customWidth="1"/>
    <col min="4630" max="4630" width="35" customWidth="1"/>
    <col min="4631" max="4631" width="35.140625" customWidth="1"/>
    <col min="4632" max="4632" width="41.140625" customWidth="1"/>
    <col min="4633" max="4633" width="25.42578125" customWidth="1"/>
    <col min="4634" max="4634" width="36.5703125" customWidth="1"/>
    <col min="4635" max="4635" width="31.42578125" customWidth="1"/>
    <col min="4636" max="4636" width="18.140625" customWidth="1"/>
    <col min="4865" max="4865" width="6.140625" customWidth="1"/>
    <col min="4866" max="4866" width="12.85546875" customWidth="1"/>
    <col min="4867" max="4867" width="150.42578125" customWidth="1"/>
    <col min="4868" max="4868" width="40" customWidth="1"/>
    <col min="4869" max="4874" width="35.42578125" customWidth="1"/>
    <col min="4875" max="4875" width="16.42578125" customWidth="1"/>
    <col min="4876" max="4882" width="35.42578125" customWidth="1"/>
    <col min="4883" max="4883" width="36.7109375" customWidth="1"/>
    <col min="4884" max="4884" width="39.28515625" customWidth="1"/>
    <col min="4885" max="4885" width="24.5703125" customWidth="1"/>
    <col min="4886" max="4886" width="35" customWidth="1"/>
    <col min="4887" max="4887" width="35.140625" customWidth="1"/>
    <col min="4888" max="4888" width="41.140625" customWidth="1"/>
    <col min="4889" max="4889" width="25.42578125" customWidth="1"/>
    <col min="4890" max="4890" width="36.5703125" customWidth="1"/>
    <col min="4891" max="4891" width="31.42578125" customWidth="1"/>
    <col min="4892" max="4892" width="18.140625" customWidth="1"/>
    <col min="5121" max="5121" width="6.140625" customWidth="1"/>
    <col min="5122" max="5122" width="12.85546875" customWidth="1"/>
    <col min="5123" max="5123" width="150.42578125" customWidth="1"/>
    <col min="5124" max="5124" width="40" customWidth="1"/>
    <col min="5125" max="5130" width="35.42578125" customWidth="1"/>
    <col min="5131" max="5131" width="16.42578125" customWidth="1"/>
    <col min="5132" max="5138" width="35.42578125" customWidth="1"/>
    <col min="5139" max="5139" width="36.7109375" customWidth="1"/>
    <col min="5140" max="5140" width="39.28515625" customWidth="1"/>
    <col min="5141" max="5141" width="24.5703125" customWidth="1"/>
    <col min="5142" max="5142" width="35" customWidth="1"/>
    <col min="5143" max="5143" width="35.140625" customWidth="1"/>
    <col min="5144" max="5144" width="41.140625" customWidth="1"/>
    <col min="5145" max="5145" width="25.42578125" customWidth="1"/>
    <col min="5146" max="5146" width="36.5703125" customWidth="1"/>
    <col min="5147" max="5147" width="31.42578125" customWidth="1"/>
    <col min="5148" max="5148" width="18.140625" customWidth="1"/>
    <col min="5377" max="5377" width="6.140625" customWidth="1"/>
    <col min="5378" max="5378" width="12.85546875" customWidth="1"/>
    <col min="5379" max="5379" width="150.42578125" customWidth="1"/>
    <col min="5380" max="5380" width="40" customWidth="1"/>
    <col min="5381" max="5386" width="35.42578125" customWidth="1"/>
    <col min="5387" max="5387" width="16.42578125" customWidth="1"/>
    <col min="5388" max="5394" width="35.42578125" customWidth="1"/>
    <col min="5395" max="5395" width="36.7109375" customWidth="1"/>
    <col min="5396" max="5396" width="39.28515625" customWidth="1"/>
    <col min="5397" max="5397" width="24.5703125" customWidth="1"/>
    <col min="5398" max="5398" width="35" customWidth="1"/>
    <col min="5399" max="5399" width="35.140625" customWidth="1"/>
    <col min="5400" max="5400" width="41.140625" customWidth="1"/>
    <col min="5401" max="5401" width="25.42578125" customWidth="1"/>
    <col min="5402" max="5402" width="36.5703125" customWidth="1"/>
    <col min="5403" max="5403" width="31.42578125" customWidth="1"/>
    <col min="5404" max="5404" width="18.140625" customWidth="1"/>
    <col min="5633" max="5633" width="6.140625" customWidth="1"/>
    <col min="5634" max="5634" width="12.85546875" customWidth="1"/>
    <col min="5635" max="5635" width="150.42578125" customWidth="1"/>
    <col min="5636" max="5636" width="40" customWidth="1"/>
    <col min="5637" max="5642" width="35.42578125" customWidth="1"/>
    <col min="5643" max="5643" width="16.42578125" customWidth="1"/>
    <col min="5644" max="5650" width="35.42578125" customWidth="1"/>
    <col min="5651" max="5651" width="36.7109375" customWidth="1"/>
    <col min="5652" max="5652" width="39.28515625" customWidth="1"/>
    <col min="5653" max="5653" width="24.5703125" customWidth="1"/>
    <col min="5654" max="5654" width="35" customWidth="1"/>
    <col min="5655" max="5655" width="35.140625" customWidth="1"/>
    <col min="5656" max="5656" width="41.140625" customWidth="1"/>
    <col min="5657" max="5657" width="25.42578125" customWidth="1"/>
    <col min="5658" max="5658" width="36.5703125" customWidth="1"/>
    <col min="5659" max="5659" width="31.42578125" customWidth="1"/>
    <col min="5660" max="5660" width="18.140625" customWidth="1"/>
    <col min="5889" max="5889" width="6.140625" customWidth="1"/>
    <col min="5890" max="5890" width="12.85546875" customWidth="1"/>
    <col min="5891" max="5891" width="150.42578125" customWidth="1"/>
    <col min="5892" max="5892" width="40" customWidth="1"/>
    <col min="5893" max="5898" width="35.42578125" customWidth="1"/>
    <col min="5899" max="5899" width="16.42578125" customWidth="1"/>
    <col min="5900" max="5906" width="35.42578125" customWidth="1"/>
    <col min="5907" max="5907" width="36.7109375" customWidth="1"/>
    <col min="5908" max="5908" width="39.28515625" customWidth="1"/>
    <col min="5909" max="5909" width="24.5703125" customWidth="1"/>
    <col min="5910" max="5910" width="35" customWidth="1"/>
    <col min="5911" max="5911" width="35.140625" customWidth="1"/>
    <col min="5912" max="5912" width="41.140625" customWidth="1"/>
    <col min="5913" max="5913" width="25.42578125" customWidth="1"/>
    <col min="5914" max="5914" width="36.5703125" customWidth="1"/>
    <col min="5915" max="5915" width="31.42578125" customWidth="1"/>
    <col min="5916" max="5916" width="18.140625" customWidth="1"/>
    <col min="6145" max="6145" width="6.140625" customWidth="1"/>
    <col min="6146" max="6146" width="12.85546875" customWidth="1"/>
    <col min="6147" max="6147" width="150.42578125" customWidth="1"/>
    <col min="6148" max="6148" width="40" customWidth="1"/>
    <col min="6149" max="6154" width="35.42578125" customWidth="1"/>
    <col min="6155" max="6155" width="16.42578125" customWidth="1"/>
    <col min="6156" max="6162" width="35.42578125" customWidth="1"/>
    <col min="6163" max="6163" width="36.7109375" customWidth="1"/>
    <col min="6164" max="6164" width="39.28515625" customWidth="1"/>
    <col min="6165" max="6165" width="24.5703125" customWidth="1"/>
    <col min="6166" max="6166" width="35" customWidth="1"/>
    <col min="6167" max="6167" width="35.140625" customWidth="1"/>
    <col min="6168" max="6168" width="41.140625" customWidth="1"/>
    <col min="6169" max="6169" width="25.42578125" customWidth="1"/>
    <col min="6170" max="6170" width="36.5703125" customWidth="1"/>
    <col min="6171" max="6171" width="31.42578125" customWidth="1"/>
    <col min="6172" max="6172" width="18.140625" customWidth="1"/>
    <col min="6401" max="6401" width="6.140625" customWidth="1"/>
    <col min="6402" max="6402" width="12.85546875" customWidth="1"/>
    <col min="6403" max="6403" width="150.42578125" customWidth="1"/>
    <col min="6404" max="6404" width="40" customWidth="1"/>
    <col min="6405" max="6410" width="35.42578125" customWidth="1"/>
    <col min="6411" max="6411" width="16.42578125" customWidth="1"/>
    <col min="6412" max="6418" width="35.42578125" customWidth="1"/>
    <col min="6419" max="6419" width="36.7109375" customWidth="1"/>
    <col min="6420" max="6420" width="39.28515625" customWidth="1"/>
    <col min="6421" max="6421" width="24.5703125" customWidth="1"/>
    <col min="6422" max="6422" width="35" customWidth="1"/>
    <col min="6423" max="6423" width="35.140625" customWidth="1"/>
    <col min="6424" max="6424" width="41.140625" customWidth="1"/>
    <col min="6425" max="6425" width="25.42578125" customWidth="1"/>
    <col min="6426" max="6426" width="36.5703125" customWidth="1"/>
    <col min="6427" max="6427" width="31.42578125" customWidth="1"/>
    <col min="6428" max="6428" width="18.140625" customWidth="1"/>
    <col min="6657" max="6657" width="6.140625" customWidth="1"/>
    <col min="6658" max="6658" width="12.85546875" customWidth="1"/>
    <col min="6659" max="6659" width="150.42578125" customWidth="1"/>
    <col min="6660" max="6660" width="40" customWidth="1"/>
    <col min="6661" max="6666" width="35.42578125" customWidth="1"/>
    <col min="6667" max="6667" width="16.42578125" customWidth="1"/>
    <col min="6668" max="6674" width="35.42578125" customWidth="1"/>
    <col min="6675" max="6675" width="36.7109375" customWidth="1"/>
    <col min="6676" max="6676" width="39.28515625" customWidth="1"/>
    <col min="6677" max="6677" width="24.5703125" customWidth="1"/>
    <col min="6678" max="6678" width="35" customWidth="1"/>
    <col min="6679" max="6679" width="35.140625" customWidth="1"/>
    <col min="6680" max="6680" width="41.140625" customWidth="1"/>
    <col min="6681" max="6681" width="25.42578125" customWidth="1"/>
    <col min="6682" max="6682" width="36.5703125" customWidth="1"/>
    <col min="6683" max="6683" width="31.42578125" customWidth="1"/>
    <col min="6684" max="6684" width="18.140625" customWidth="1"/>
    <col min="6913" max="6913" width="6.140625" customWidth="1"/>
    <col min="6914" max="6914" width="12.85546875" customWidth="1"/>
    <col min="6915" max="6915" width="150.42578125" customWidth="1"/>
    <col min="6916" max="6916" width="40" customWidth="1"/>
    <col min="6917" max="6922" width="35.42578125" customWidth="1"/>
    <col min="6923" max="6923" width="16.42578125" customWidth="1"/>
    <col min="6924" max="6930" width="35.42578125" customWidth="1"/>
    <col min="6931" max="6931" width="36.7109375" customWidth="1"/>
    <col min="6932" max="6932" width="39.28515625" customWidth="1"/>
    <col min="6933" max="6933" width="24.5703125" customWidth="1"/>
    <col min="6934" max="6934" width="35" customWidth="1"/>
    <col min="6935" max="6935" width="35.140625" customWidth="1"/>
    <col min="6936" max="6936" width="41.140625" customWidth="1"/>
    <col min="6937" max="6937" width="25.42578125" customWidth="1"/>
    <col min="6938" max="6938" width="36.5703125" customWidth="1"/>
    <col min="6939" max="6939" width="31.42578125" customWidth="1"/>
    <col min="6940" max="6940" width="18.140625" customWidth="1"/>
    <col min="7169" max="7169" width="6.140625" customWidth="1"/>
    <col min="7170" max="7170" width="12.85546875" customWidth="1"/>
    <col min="7171" max="7171" width="150.42578125" customWidth="1"/>
    <col min="7172" max="7172" width="40" customWidth="1"/>
    <col min="7173" max="7178" width="35.42578125" customWidth="1"/>
    <col min="7179" max="7179" width="16.42578125" customWidth="1"/>
    <col min="7180" max="7186" width="35.42578125" customWidth="1"/>
    <col min="7187" max="7187" width="36.7109375" customWidth="1"/>
    <col min="7188" max="7188" width="39.28515625" customWidth="1"/>
    <col min="7189" max="7189" width="24.5703125" customWidth="1"/>
    <col min="7190" max="7190" width="35" customWidth="1"/>
    <col min="7191" max="7191" width="35.140625" customWidth="1"/>
    <col min="7192" max="7192" width="41.140625" customWidth="1"/>
    <col min="7193" max="7193" width="25.42578125" customWidth="1"/>
    <col min="7194" max="7194" width="36.5703125" customWidth="1"/>
    <col min="7195" max="7195" width="31.42578125" customWidth="1"/>
    <col min="7196" max="7196" width="18.140625" customWidth="1"/>
    <col min="7425" max="7425" width="6.140625" customWidth="1"/>
    <col min="7426" max="7426" width="12.85546875" customWidth="1"/>
    <col min="7427" max="7427" width="150.42578125" customWidth="1"/>
    <col min="7428" max="7428" width="40" customWidth="1"/>
    <col min="7429" max="7434" width="35.42578125" customWidth="1"/>
    <col min="7435" max="7435" width="16.42578125" customWidth="1"/>
    <col min="7436" max="7442" width="35.42578125" customWidth="1"/>
    <col min="7443" max="7443" width="36.7109375" customWidth="1"/>
    <col min="7444" max="7444" width="39.28515625" customWidth="1"/>
    <col min="7445" max="7445" width="24.5703125" customWidth="1"/>
    <col min="7446" max="7446" width="35" customWidth="1"/>
    <col min="7447" max="7447" width="35.140625" customWidth="1"/>
    <col min="7448" max="7448" width="41.140625" customWidth="1"/>
    <col min="7449" max="7449" width="25.42578125" customWidth="1"/>
    <col min="7450" max="7450" width="36.5703125" customWidth="1"/>
    <col min="7451" max="7451" width="31.42578125" customWidth="1"/>
    <col min="7452" max="7452" width="18.140625" customWidth="1"/>
    <col min="7681" max="7681" width="6.140625" customWidth="1"/>
    <col min="7682" max="7682" width="12.85546875" customWidth="1"/>
    <col min="7683" max="7683" width="150.42578125" customWidth="1"/>
    <col min="7684" max="7684" width="40" customWidth="1"/>
    <col min="7685" max="7690" width="35.42578125" customWidth="1"/>
    <col min="7691" max="7691" width="16.42578125" customWidth="1"/>
    <col min="7692" max="7698" width="35.42578125" customWidth="1"/>
    <col min="7699" max="7699" width="36.7109375" customWidth="1"/>
    <col min="7700" max="7700" width="39.28515625" customWidth="1"/>
    <col min="7701" max="7701" width="24.5703125" customWidth="1"/>
    <col min="7702" max="7702" width="35" customWidth="1"/>
    <col min="7703" max="7703" width="35.140625" customWidth="1"/>
    <col min="7704" max="7704" width="41.140625" customWidth="1"/>
    <col min="7705" max="7705" width="25.42578125" customWidth="1"/>
    <col min="7706" max="7706" width="36.5703125" customWidth="1"/>
    <col min="7707" max="7707" width="31.42578125" customWidth="1"/>
    <col min="7708" max="7708" width="18.140625" customWidth="1"/>
    <col min="7937" max="7937" width="6.140625" customWidth="1"/>
    <col min="7938" max="7938" width="12.85546875" customWidth="1"/>
    <col min="7939" max="7939" width="150.42578125" customWidth="1"/>
    <col min="7940" max="7940" width="40" customWidth="1"/>
    <col min="7941" max="7946" width="35.42578125" customWidth="1"/>
    <col min="7947" max="7947" width="16.42578125" customWidth="1"/>
    <col min="7948" max="7954" width="35.42578125" customWidth="1"/>
    <col min="7955" max="7955" width="36.7109375" customWidth="1"/>
    <col min="7956" max="7956" width="39.28515625" customWidth="1"/>
    <col min="7957" max="7957" width="24.5703125" customWidth="1"/>
    <col min="7958" max="7958" width="35" customWidth="1"/>
    <col min="7959" max="7959" width="35.140625" customWidth="1"/>
    <col min="7960" max="7960" width="41.140625" customWidth="1"/>
    <col min="7961" max="7961" width="25.42578125" customWidth="1"/>
    <col min="7962" max="7962" width="36.5703125" customWidth="1"/>
    <col min="7963" max="7963" width="31.42578125" customWidth="1"/>
    <col min="7964" max="7964" width="18.140625" customWidth="1"/>
    <col min="8193" max="8193" width="6.140625" customWidth="1"/>
    <col min="8194" max="8194" width="12.85546875" customWidth="1"/>
    <col min="8195" max="8195" width="150.42578125" customWidth="1"/>
    <col min="8196" max="8196" width="40" customWidth="1"/>
    <col min="8197" max="8202" width="35.42578125" customWidth="1"/>
    <col min="8203" max="8203" width="16.42578125" customWidth="1"/>
    <col min="8204" max="8210" width="35.42578125" customWidth="1"/>
    <col min="8211" max="8211" width="36.7109375" customWidth="1"/>
    <col min="8212" max="8212" width="39.28515625" customWidth="1"/>
    <col min="8213" max="8213" width="24.5703125" customWidth="1"/>
    <col min="8214" max="8214" width="35" customWidth="1"/>
    <col min="8215" max="8215" width="35.140625" customWidth="1"/>
    <col min="8216" max="8216" width="41.140625" customWidth="1"/>
    <col min="8217" max="8217" width="25.42578125" customWidth="1"/>
    <col min="8218" max="8218" width="36.5703125" customWidth="1"/>
    <col min="8219" max="8219" width="31.42578125" customWidth="1"/>
    <col min="8220" max="8220" width="18.140625" customWidth="1"/>
    <col min="8449" max="8449" width="6.140625" customWidth="1"/>
    <col min="8450" max="8450" width="12.85546875" customWidth="1"/>
    <col min="8451" max="8451" width="150.42578125" customWidth="1"/>
    <col min="8452" max="8452" width="40" customWidth="1"/>
    <col min="8453" max="8458" width="35.42578125" customWidth="1"/>
    <col min="8459" max="8459" width="16.42578125" customWidth="1"/>
    <col min="8460" max="8466" width="35.42578125" customWidth="1"/>
    <col min="8467" max="8467" width="36.7109375" customWidth="1"/>
    <col min="8468" max="8468" width="39.28515625" customWidth="1"/>
    <col min="8469" max="8469" width="24.5703125" customWidth="1"/>
    <col min="8470" max="8470" width="35" customWidth="1"/>
    <col min="8471" max="8471" width="35.140625" customWidth="1"/>
    <col min="8472" max="8472" width="41.140625" customWidth="1"/>
    <col min="8473" max="8473" width="25.42578125" customWidth="1"/>
    <col min="8474" max="8474" width="36.5703125" customWidth="1"/>
    <col min="8475" max="8475" width="31.42578125" customWidth="1"/>
    <col min="8476" max="8476" width="18.140625" customWidth="1"/>
    <col min="8705" max="8705" width="6.140625" customWidth="1"/>
    <col min="8706" max="8706" width="12.85546875" customWidth="1"/>
    <col min="8707" max="8707" width="150.42578125" customWidth="1"/>
    <col min="8708" max="8708" width="40" customWidth="1"/>
    <col min="8709" max="8714" width="35.42578125" customWidth="1"/>
    <col min="8715" max="8715" width="16.42578125" customWidth="1"/>
    <col min="8716" max="8722" width="35.42578125" customWidth="1"/>
    <col min="8723" max="8723" width="36.7109375" customWidth="1"/>
    <col min="8724" max="8724" width="39.28515625" customWidth="1"/>
    <col min="8725" max="8725" width="24.5703125" customWidth="1"/>
    <col min="8726" max="8726" width="35" customWidth="1"/>
    <col min="8727" max="8727" width="35.140625" customWidth="1"/>
    <col min="8728" max="8728" width="41.140625" customWidth="1"/>
    <col min="8729" max="8729" width="25.42578125" customWidth="1"/>
    <col min="8730" max="8730" width="36.5703125" customWidth="1"/>
    <col min="8731" max="8731" width="31.42578125" customWidth="1"/>
    <col min="8732" max="8732" width="18.140625" customWidth="1"/>
    <col min="8961" max="8961" width="6.140625" customWidth="1"/>
    <col min="8962" max="8962" width="12.85546875" customWidth="1"/>
    <col min="8963" max="8963" width="150.42578125" customWidth="1"/>
    <col min="8964" max="8964" width="40" customWidth="1"/>
    <col min="8965" max="8970" width="35.42578125" customWidth="1"/>
    <col min="8971" max="8971" width="16.42578125" customWidth="1"/>
    <col min="8972" max="8978" width="35.42578125" customWidth="1"/>
    <col min="8979" max="8979" width="36.7109375" customWidth="1"/>
    <col min="8980" max="8980" width="39.28515625" customWidth="1"/>
    <col min="8981" max="8981" width="24.5703125" customWidth="1"/>
    <col min="8982" max="8982" width="35" customWidth="1"/>
    <col min="8983" max="8983" width="35.140625" customWidth="1"/>
    <col min="8984" max="8984" width="41.140625" customWidth="1"/>
    <col min="8985" max="8985" width="25.42578125" customWidth="1"/>
    <col min="8986" max="8986" width="36.5703125" customWidth="1"/>
    <col min="8987" max="8987" width="31.42578125" customWidth="1"/>
    <col min="8988" max="8988" width="18.140625" customWidth="1"/>
    <col min="9217" max="9217" width="6.140625" customWidth="1"/>
    <col min="9218" max="9218" width="12.85546875" customWidth="1"/>
    <col min="9219" max="9219" width="150.42578125" customWidth="1"/>
    <col min="9220" max="9220" width="40" customWidth="1"/>
    <col min="9221" max="9226" width="35.42578125" customWidth="1"/>
    <col min="9227" max="9227" width="16.42578125" customWidth="1"/>
    <col min="9228" max="9234" width="35.42578125" customWidth="1"/>
    <col min="9235" max="9235" width="36.7109375" customWidth="1"/>
    <col min="9236" max="9236" width="39.28515625" customWidth="1"/>
    <col min="9237" max="9237" width="24.5703125" customWidth="1"/>
    <col min="9238" max="9238" width="35" customWidth="1"/>
    <col min="9239" max="9239" width="35.140625" customWidth="1"/>
    <col min="9240" max="9240" width="41.140625" customWidth="1"/>
    <col min="9241" max="9241" width="25.42578125" customWidth="1"/>
    <col min="9242" max="9242" width="36.5703125" customWidth="1"/>
    <col min="9243" max="9243" width="31.42578125" customWidth="1"/>
    <col min="9244" max="9244" width="18.140625" customWidth="1"/>
    <col min="9473" max="9473" width="6.140625" customWidth="1"/>
    <col min="9474" max="9474" width="12.85546875" customWidth="1"/>
    <col min="9475" max="9475" width="150.42578125" customWidth="1"/>
    <col min="9476" max="9476" width="40" customWidth="1"/>
    <col min="9477" max="9482" width="35.42578125" customWidth="1"/>
    <col min="9483" max="9483" width="16.42578125" customWidth="1"/>
    <col min="9484" max="9490" width="35.42578125" customWidth="1"/>
    <col min="9491" max="9491" width="36.7109375" customWidth="1"/>
    <col min="9492" max="9492" width="39.28515625" customWidth="1"/>
    <col min="9493" max="9493" width="24.5703125" customWidth="1"/>
    <col min="9494" max="9494" width="35" customWidth="1"/>
    <col min="9495" max="9495" width="35.140625" customWidth="1"/>
    <col min="9496" max="9496" width="41.140625" customWidth="1"/>
    <col min="9497" max="9497" width="25.42578125" customWidth="1"/>
    <col min="9498" max="9498" width="36.5703125" customWidth="1"/>
    <col min="9499" max="9499" width="31.42578125" customWidth="1"/>
    <col min="9500" max="9500" width="18.140625" customWidth="1"/>
    <col min="9729" max="9729" width="6.140625" customWidth="1"/>
    <col min="9730" max="9730" width="12.85546875" customWidth="1"/>
    <col min="9731" max="9731" width="150.42578125" customWidth="1"/>
    <col min="9732" max="9732" width="40" customWidth="1"/>
    <col min="9733" max="9738" width="35.42578125" customWidth="1"/>
    <col min="9739" max="9739" width="16.42578125" customWidth="1"/>
    <col min="9740" max="9746" width="35.42578125" customWidth="1"/>
    <col min="9747" max="9747" width="36.7109375" customWidth="1"/>
    <col min="9748" max="9748" width="39.28515625" customWidth="1"/>
    <col min="9749" max="9749" width="24.5703125" customWidth="1"/>
    <col min="9750" max="9750" width="35" customWidth="1"/>
    <col min="9751" max="9751" width="35.140625" customWidth="1"/>
    <col min="9752" max="9752" width="41.140625" customWidth="1"/>
    <col min="9753" max="9753" width="25.42578125" customWidth="1"/>
    <col min="9754" max="9754" width="36.5703125" customWidth="1"/>
    <col min="9755" max="9755" width="31.42578125" customWidth="1"/>
    <col min="9756" max="9756" width="18.140625" customWidth="1"/>
    <col min="9985" max="9985" width="6.140625" customWidth="1"/>
    <col min="9986" max="9986" width="12.85546875" customWidth="1"/>
    <col min="9987" max="9987" width="150.42578125" customWidth="1"/>
    <col min="9988" max="9988" width="40" customWidth="1"/>
    <col min="9989" max="9994" width="35.42578125" customWidth="1"/>
    <col min="9995" max="9995" width="16.42578125" customWidth="1"/>
    <col min="9996" max="10002" width="35.42578125" customWidth="1"/>
    <col min="10003" max="10003" width="36.7109375" customWidth="1"/>
    <col min="10004" max="10004" width="39.28515625" customWidth="1"/>
    <col min="10005" max="10005" width="24.5703125" customWidth="1"/>
    <col min="10006" max="10006" width="35" customWidth="1"/>
    <col min="10007" max="10007" width="35.140625" customWidth="1"/>
    <col min="10008" max="10008" width="41.140625" customWidth="1"/>
    <col min="10009" max="10009" width="25.42578125" customWidth="1"/>
    <col min="10010" max="10010" width="36.5703125" customWidth="1"/>
    <col min="10011" max="10011" width="31.42578125" customWidth="1"/>
    <col min="10012" max="10012" width="18.140625" customWidth="1"/>
    <col min="10241" max="10241" width="6.140625" customWidth="1"/>
    <col min="10242" max="10242" width="12.85546875" customWidth="1"/>
    <col min="10243" max="10243" width="150.42578125" customWidth="1"/>
    <col min="10244" max="10244" width="40" customWidth="1"/>
    <col min="10245" max="10250" width="35.42578125" customWidth="1"/>
    <col min="10251" max="10251" width="16.42578125" customWidth="1"/>
    <col min="10252" max="10258" width="35.42578125" customWidth="1"/>
    <col min="10259" max="10259" width="36.7109375" customWidth="1"/>
    <col min="10260" max="10260" width="39.28515625" customWidth="1"/>
    <col min="10261" max="10261" width="24.5703125" customWidth="1"/>
    <col min="10262" max="10262" width="35" customWidth="1"/>
    <col min="10263" max="10263" width="35.140625" customWidth="1"/>
    <col min="10264" max="10264" width="41.140625" customWidth="1"/>
    <col min="10265" max="10265" width="25.42578125" customWidth="1"/>
    <col min="10266" max="10266" width="36.5703125" customWidth="1"/>
    <col min="10267" max="10267" width="31.42578125" customWidth="1"/>
    <col min="10268" max="10268" width="18.140625" customWidth="1"/>
    <col min="10497" max="10497" width="6.140625" customWidth="1"/>
    <col min="10498" max="10498" width="12.85546875" customWidth="1"/>
    <col min="10499" max="10499" width="150.42578125" customWidth="1"/>
    <col min="10500" max="10500" width="40" customWidth="1"/>
    <col min="10501" max="10506" width="35.42578125" customWidth="1"/>
    <col min="10507" max="10507" width="16.42578125" customWidth="1"/>
    <col min="10508" max="10514" width="35.42578125" customWidth="1"/>
    <col min="10515" max="10515" width="36.7109375" customWidth="1"/>
    <col min="10516" max="10516" width="39.28515625" customWidth="1"/>
    <col min="10517" max="10517" width="24.5703125" customWidth="1"/>
    <col min="10518" max="10518" width="35" customWidth="1"/>
    <col min="10519" max="10519" width="35.140625" customWidth="1"/>
    <col min="10520" max="10520" width="41.140625" customWidth="1"/>
    <col min="10521" max="10521" width="25.42578125" customWidth="1"/>
    <col min="10522" max="10522" width="36.5703125" customWidth="1"/>
    <col min="10523" max="10523" width="31.42578125" customWidth="1"/>
    <col min="10524" max="10524" width="18.140625" customWidth="1"/>
    <col min="10753" max="10753" width="6.140625" customWidth="1"/>
    <col min="10754" max="10754" width="12.85546875" customWidth="1"/>
    <col min="10755" max="10755" width="150.42578125" customWidth="1"/>
    <col min="10756" max="10756" width="40" customWidth="1"/>
    <col min="10757" max="10762" width="35.42578125" customWidth="1"/>
    <col min="10763" max="10763" width="16.42578125" customWidth="1"/>
    <col min="10764" max="10770" width="35.42578125" customWidth="1"/>
    <col min="10771" max="10771" width="36.7109375" customWidth="1"/>
    <col min="10772" max="10772" width="39.28515625" customWidth="1"/>
    <col min="10773" max="10773" width="24.5703125" customWidth="1"/>
    <col min="10774" max="10774" width="35" customWidth="1"/>
    <col min="10775" max="10775" width="35.140625" customWidth="1"/>
    <col min="10776" max="10776" width="41.140625" customWidth="1"/>
    <col min="10777" max="10777" width="25.42578125" customWidth="1"/>
    <col min="10778" max="10778" width="36.5703125" customWidth="1"/>
    <col min="10779" max="10779" width="31.42578125" customWidth="1"/>
    <col min="10780" max="10780" width="18.140625" customWidth="1"/>
    <col min="11009" max="11009" width="6.140625" customWidth="1"/>
    <col min="11010" max="11010" width="12.85546875" customWidth="1"/>
    <col min="11011" max="11011" width="150.42578125" customWidth="1"/>
    <col min="11012" max="11012" width="40" customWidth="1"/>
    <col min="11013" max="11018" width="35.42578125" customWidth="1"/>
    <col min="11019" max="11019" width="16.42578125" customWidth="1"/>
    <col min="11020" max="11026" width="35.42578125" customWidth="1"/>
    <col min="11027" max="11027" width="36.7109375" customWidth="1"/>
    <col min="11028" max="11028" width="39.28515625" customWidth="1"/>
    <col min="11029" max="11029" width="24.5703125" customWidth="1"/>
    <col min="11030" max="11030" width="35" customWidth="1"/>
    <col min="11031" max="11031" width="35.140625" customWidth="1"/>
    <col min="11032" max="11032" width="41.140625" customWidth="1"/>
    <col min="11033" max="11033" width="25.42578125" customWidth="1"/>
    <col min="11034" max="11034" width="36.5703125" customWidth="1"/>
    <col min="11035" max="11035" width="31.42578125" customWidth="1"/>
    <col min="11036" max="11036" width="18.140625" customWidth="1"/>
    <col min="11265" max="11265" width="6.140625" customWidth="1"/>
    <col min="11266" max="11266" width="12.85546875" customWidth="1"/>
    <col min="11267" max="11267" width="150.42578125" customWidth="1"/>
    <col min="11268" max="11268" width="40" customWidth="1"/>
    <col min="11269" max="11274" width="35.42578125" customWidth="1"/>
    <col min="11275" max="11275" width="16.42578125" customWidth="1"/>
    <col min="11276" max="11282" width="35.42578125" customWidth="1"/>
    <col min="11283" max="11283" width="36.7109375" customWidth="1"/>
    <col min="11284" max="11284" width="39.28515625" customWidth="1"/>
    <col min="11285" max="11285" width="24.5703125" customWidth="1"/>
    <col min="11286" max="11286" width="35" customWidth="1"/>
    <col min="11287" max="11287" width="35.140625" customWidth="1"/>
    <col min="11288" max="11288" width="41.140625" customWidth="1"/>
    <col min="11289" max="11289" width="25.42578125" customWidth="1"/>
    <col min="11290" max="11290" width="36.5703125" customWidth="1"/>
    <col min="11291" max="11291" width="31.42578125" customWidth="1"/>
    <col min="11292" max="11292" width="18.140625" customWidth="1"/>
    <col min="11521" max="11521" width="6.140625" customWidth="1"/>
    <col min="11522" max="11522" width="12.85546875" customWidth="1"/>
    <col min="11523" max="11523" width="150.42578125" customWidth="1"/>
    <col min="11524" max="11524" width="40" customWidth="1"/>
    <col min="11525" max="11530" width="35.42578125" customWidth="1"/>
    <col min="11531" max="11531" width="16.42578125" customWidth="1"/>
    <col min="11532" max="11538" width="35.42578125" customWidth="1"/>
    <col min="11539" max="11539" width="36.7109375" customWidth="1"/>
    <col min="11540" max="11540" width="39.28515625" customWidth="1"/>
    <col min="11541" max="11541" width="24.5703125" customWidth="1"/>
    <col min="11542" max="11542" width="35" customWidth="1"/>
    <col min="11543" max="11543" width="35.140625" customWidth="1"/>
    <col min="11544" max="11544" width="41.140625" customWidth="1"/>
    <col min="11545" max="11545" width="25.42578125" customWidth="1"/>
    <col min="11546" max="11546" width="36.5703125" customWidth="1"/>
    <col min="11547" max="11547" width="31.42578125" customWidth="1"/>
    <col min="11548" max="11548" width="18.140625" customWidth="1"/>
    <col min="11777" max="11777" width="6.140625" customWidth="1"/>
    <col min="11778" max="11778" width="12.85546875" customWidth="1"/>
    <col min="11779" max="11779" width="150.42578125" customWidth="1"/>
    <col min="11780" max="11780" width="40" customWidth="1"/>
    <col min="11781" max="11786" width="35.42578125" customWidth="1"/>
    <col min="11787" max="11787" width="16.42578125" customWidth="1"/>
    <col min="11788" max="11794" width="35.42578125" customWidth="1"/>
    <col min="11795" max="11795" width="36.7109375" customWidth="1"/>
    <col min="11796" max="11796" width="39.28515625" customWidth="1"/>
    <col min="11797" max="11797" width="24.5703125" customWidth="1"/>
    <col min="11798" max="11798" width="35" customWidth="1"/>
    <col min="11799" max="11799" width="35.140625" customWidth="1"/>
    <col min="11800" max="11800" width="41.140625" customWidth="1"/>
    <col min="11801" max="11801" width="25.42578125" customWidth="1"/>
    <col min="11802" max="11802" width="36.5703125" customWidth="1"/>
    <col min="11803" max="11803" width="31.42578125" customWidth="1"/>
    <col min="11804" max="11804" width="18.140625" customWidth="1"/>
    <col min="12033" max="12033" width="6.140625" customWidth="1"/>
    <col min="12034" max="12034" width="12.85546875" customWidth="1"/>
    <col min="12035" max="12035" width="150.42578125" customWidth="1"/>
    <col min="12036" max="12036" width="40" customWidth="1"/>
    <col min="12037" max="12042" width="35.42578125" customWidth="1"/>
    <col min="12043" max="12043" width="16.42578125" customWidth="1"/>
    <col min="12044" max="12050" width="35.42578125" customWidth="1"/>
    <col min="12051" max="12051" width="36.7109375" customWidth="1"/>
    <col min="12052" max="12052" width="39.28515625" customWidth="1"/>
    <col min="12053" max="12053" width="24.5703125" customWidth="1"/>
    <col min="12054" max="12054" width="35" customWidth="1"/>
    <col min="12055" max="12055" width="35.140625" customWidth="1"/>
    <col min="12056" max="12056" width="41.140625" customWidth="1"/>
    <col min="12057" max="12057" width="25.42578125" customWidth="1"/>
    <col min="12058" max="12058" width="36.5703125" customWidth="1"/>
    <col min="12059" max="12059" width="31.42578125" customWidth="1"/>
    <col min="12060" max="12060" width="18.140625" customWidth="1"/>
    <col min="12289" max="12289" width="6.140625" customWidth="1"/>
    <col min="12290" max="12290" width="12.85546875" customWidth="1"/>
    <col min="12291" max="12291" width="150.42578125" customWidth="1"/>
    <col min="12292" max="12292" width="40" customWidth="1"/>
    <col min="12293" max="12298" width="35.42578125" customWidth="1"/>
    <col min="12299" max="12299" width="16.42578125" customWidth="1"/>
    <col min="12300" max="12306" width="35.42578125" customWidth="1"/>
    <col min="12307" max="12307" width="36.7109375" customWidth="1"/>
    <col min="12308" max="12308" width="39.28515625" customWidth="1"/>
    <col min="12309" max="12309" width="24.5703125" customWidth="1"/>
    <col min="12310" max="12310" width="35" customWidth="1"/>
    <col min="12311" max="12311" width="35.140625" customWidth="1"/>
    <col min="12312" max="12312" width="41.140625" customWidth="1"/>
    <col min="12313" max="12313" width="25.42578125" customWidth="1"/>
    <col min="12314" max="12314" width="36.5703125" customWidth="1"/>
    <col min="12315" max="12315" width="31.42578125" customWidth="1"/>
    <col min="12316" max="12316" width="18.140625" customWidth="1"/>
    <col min="12545" max="12545" width="6.140625" customWidth="1"/>
    <col min="12546" max="12546" width="12.85546875" customWidth="1"/>
    <col min="12547" max="12547" width="150.42578125" customWidth="1"/>
    <col min="12548" max="12548" width="40" customWidth="1"/>
    <col min="12549" max="12554" width="35.42578125" customWidth="1"/>
    <col min="12555" max="12555" width="16.42578125" customWidth="1"/>
    <col min="12556" max="12562" width="35.42578125" customWidth="1"/>
    <col min="12563" max="12563" width="36.7109375" customWidth="1"/>
    <col min="12564" max="12564" width="39.28515625" customWidth="1"/>
    <col min="12565" max="12565" width="24.5703125" customWidth="1"/>
    <col min="12566" max="12566" width="35" customWidth="1"/>
    <col min="12567" max="12567" width="35.140625" customWidth="1"/>
    <col min="12568" max="12568" width="41.140625" customWidth="1"/>
    <col min="12569" max="12569" width="25.42578125" customWidth="1"/>
    <col min="12570" max="12570" width="36.5703125" customWidth="1"/>
    <col min="12571" max="12571" width="31.42578125" customWidth="1"/>
    <col min="12572" max="12572" width="18.140625" customWidth="1"/>
    <col min="12801" max="12801" width="6.140625" customWidth="1"/>
    <col min="12802" max="12802" width="12.85546875" customWidth="1"/>
    <col min="12803" max="12803" width="150.42578125" customWidth="1"/>
    <col min="12804" max="12804" width="40" customWidth="1"/>
    <col min="12805" max="12810" width="35.42578125" customWidth="1"/>
    <col min="12811" max="12811" width="16.42578125" customWidth="1"/>
    <col min="12812" max="12818" width="35.42578125" customWidth="1"/>
    <col min="12819" max="12819" width="36.7109375" customWidth="1"/>
    <col min="12820" max="12820" width="39.28515625" customWidth="1"/>
    <col min="12821" max="12821" width="24.5703125" customWidth="1"/>
    <col min="12822" max="12822" width="35" customWidth="1"/>
    <col min="12823" max="12823" width="35.140625" customWidth="1"/>
    <col min="12824" max="12824" width="41.140625" customWidth="1"/>
    <col min="12825" max="12825" width="25.42578125" customWidth="1"/>
    <col min="12826" max="12826" width="36.5703125" customWidth="1"/>
    <col min="12827" max="12827" width="31.42578125" customWidth="1"/>
    <col min="12828" max="12828" width="18.140625" customWidth="1"/>
    <col min="13057" max="13057" width="6.140625" customWidth="1"/>
    <col min="13058" max="13058" width="12.85546875" customWidth="1"/>
    <col min="13059" max="13059" width="150.42578125" customWidth="1"/>
    <col min="13060" max="13060" width="40" customWidth="1"/>
    <col min="13061" max="13066" width="35.42578125" customWidth="1"/>
    <col min="13067" max="13067" width="16.42578125" customWidth="1"/>
    <col min="13068" max="13074" width="35.42578125" customWidth="1"/>
    <col min="13075" max="13075" width="36.7109375" customWidth="1"/>
    <col min="13076" max="13076" width="39.28515625" customWidth="1"/>
    <col min="13077" max="13077" width="24.5703125" customWidth="1"/>
    <col min="13078" max="13078" width="35" customWidth="1"/>
    <col min="13079" max="13079" width="35.140625" customWidth="1"/>
    <col min="13080" max="13080" width="41.140625" customWidth="1"/>
    <col min="13081" max="13081" width="25.42578125" customWidth="1"/>
    <col min="13082" max="13082" width="36.5703125" customWidth="1"/>
    <col min="13083" max="13083" width="31.42578125" customWidth="1"/>
    <col min="13084" max="13084" width="18.140625" customWidth="1"/>
    <col min="13313" max="13313" width="6.140625" customWidth="1"/>
    <col min="13314" max="13314" width="12.85546875" customWidth="1"/>
    <col min="13315" max="13315" width="150.42578125" customWidth="1"/>
    <col min="13316" max="13316" width="40" customWidth="1"/>
    <col min="13317" max="13322" width="35.42578125" customWidth="1"/>
    <col min="13323" max="13323" width="16.42578125" customWidth="1"/>
    <col min="13324" max="13330" width="35.42578125" customWidth="1"/>
    <col min="13331" max="13331" width="36.7109375" customWidth="1"/>
    <col min="13332" max="13332" width="39.28515625" customWidth="1"/>
    <col min="13333" max="13333" width="24.5703125" customWidth="1"/>
    <col min="13334" max="13334" width="35" customWidth="1"/>
    <col min="13335" max="13335" width="35.140625" customWidth="1"/>
    <col min="13336" max="13336" width="41.140625" customWidth="1"/>
    <col min="13337" max="13337" width="25.42578125" customWidth="1"/>
    <col min="13338" max="13338" width="36.5703125" customWidth="1"/>
    <col min="13339" max="13339" width="31.42578125" customWidth="1"/>
    <col min="13340" max="13340" width="18.140625" customWidth="1"/>
    <col min="13569" max="13569" width="6.140625" customWidth="1"/>
    <col min="13570" max="13570" width="12.85546875" customWidth="1"/>
    <col min="13571" max="13571" width="150.42578125" customWidth="1"/>
    <col min="13572" max="13572" width="40" customWidth="1"/>
    <col min="13573" max="13578" width="35.42578125" customWidth="1"/>
    <col min="13579" max="13579" width="16.42578125" customWidth="1"/>
    <col min="13580" max="13586" width="35.42578125" customWidth="1"/>
    <col min="13587" max="13587" width="36.7109375" customWidth="1"/>
    <col min="13588" max="13588" width="39.28515625" customWidth="1"/>
    <col min="13589" max="13589" width="24.5703125" customWidth="1"/>
    <col min="13590" max="13590" width="35" customWidth="1"/>
    <col min="13591" max="13591" width="35.140625" customWidth="1"/>
    <col min="13592" max="13592" width="41.140625" customWidth="1"/>
    <col min="13593" max="13593" width="25.42578125" customWidth="1"/>
    <col min="13594" max="13594" width="36.5703125" customWidth="1"/>
    <col min="13595" max="13595" width="31.42578125" customWidth="1"/>
    <col min="13596" max="13596" width="18.140625" customWidth="1"/>
    <col min="13825" max="13825" width="6.140625" customWidth="1"/>
    <col min="13826" max="13826" width="12.85546875" customWidth="1"/>
    <col min="13827" max="13827" width="150.42578125" customWidth="1"/>
    <col min="13828" max="13828" width="40" customWidth="1"/>
    <col min="13829" max="13834" width="35.42578125" customWidth="1"/>
    <col min="13835" max="13835" width="16.42578125" customWidth="1"/>
    <col min="13836" max="13842" width="35.42578125" customWidth="1"/>
    <col min="13843" max="13843" width="36.7109375" customWidth="1"/>
    <col min="13844" max="13844" width="39.28515625" customWidth="1"/>
    <col min="13845" max="13845" width="24.5703125" customWidth="1"/>
    <col min="13846" max="13846" width="35" customWidth="1"/>
    <col min="13847" max="13847" width="35.140625" customWidth="1"/>
    <col min="13848" max="13848" width="41.140625" customWidth="1"/>
    <col min="13849" max="13849" width="25.42578125" customWidth="1"/>
    <col min="13850" max="13850" width="36.5703125" customWidth="1"/>
    <col min="13851" max="13851" width="31.42578125" customWidth="1"/>
    <col min="13852" max="13852" width="18.140625" customWidth="1"/>
    <col min="14081" max="14081" width="6.140625" customWidth="1"/>
    <col min="14082" max="14082" width="12.85546875" customWidth="1"/>
    <col min="14083" max="14083" width="150.42578125" customWidth="1"/>
    <col min="14084" max="14084" width="40" customWidth="1"/>
    <col min="14085" max="14090" width="35.42578125" customWidth="1"/>
    <col min="14091" max="14091" width="16.42578125" customWidth="1"/>
    <col min="14092" max="14098" width="35.42578125" customWidth="1"/>
    <col min="14099" max="14099" width="36.7109375" customWidth="1"/>
    <col min="14100" max="14100" width="39.28515625" customWidth="1"/>
    <col min="14101" max="14101" width="24.5703125" customWidth="1"/>
    <col min="14102" max="14102" width="35" customWidth="1"/>
    <col min="14103" max="14103" width="35.140625" customWidth="1"/>
    <col min="14104" max="14104" width="41.140625" customWidth="1"/>
    <col min="14105" max="14105" width="25.42578125" customWidth="1"/>
    <col min="14106" max="14106" width="36.5703125" customWidth="1"/>
    <col min="14107" max="14107" width="31.42578125" customWidth="1"/>
    <col min="14108" max="14108" width="18.140625" customWidth="1"/>
    <col min="14337" max="14337" width="6.140625" customWidth="1"/>
    <col min="14338" max="14338" width="12.85546875" customWidth="1"/>
    <col min="14339" max="14339" width="150.42578125" customWidth="1"/>
    <col min="14340" max="14340" width="40" customWidth="1"/>
    <col min="14341" max="14346" width="35.42578125" customWidth="1"/>
    <col min="14347" max="14347" width="16.42578125" customWidth="1"/>
    <col min="14348" max="14354" width="35.42578125" customWidth="1"/>
    <col min="14355" max="14355" width="36.7109375" customWidth="1"/>
    <col min="14356" max="14356" width="39.28515625" customWidth="1"/>
    <col min="14357" max="14357" width="24.5703125" customWidth="1"/>
    <col min="14358" max="14358" width="35" customWidth="1"/>
    <col min="14359" max="14359" width="35.140625" customWidth="1"/>
    <col min="14360" max="14360" width="41.140625" customWidth="1"/>
    <col min="14361" max="14361" width="25.42578125" customWidth="1"/>
    <col min="14362" max="14362" width="36.5703125" customWidth="1"/>
    <col min="14363" max="14363" width="31.42578125" customWidth="1"/>
    <col min="14364" max="14364" width="18.140625" customWidth="1"/>
    <col min="14593" max="14593" width="6.140625" customWidth="1"/>
    <col min="14594" max="14594" width="12.85546875" customWidth="1"/>
    <col min="14595" max="14595" width="150.42578125" customWidth="1"/>
    <col min="14596" max="14596" width="40" customWidth="1"/>
    <col min="14597" max="14602" width="35.42578125" customWidth="1"/>
    <col min="14603" max="14603" width="16.42578125" customWidth="1"/>
    <col min="14604" max="14610" width="35.42578125" customWidth="1"/>
    <col min="14611" max="14611" width="36.7109375" customWidth="1"/>
    <col min="14612" max="14612" width="39.28515625" customWidth="1"/>
    <col min="14613" max="14613" width="24.5703125" customWidth="1"/>
    <col min="14614" max="14614" width="35" customWidth="1"/>
    <col min="14615" max="14615" width="35.140625" customWidth="1"/>
    <col min="14616" max="14616" width="41.140625" customWidth="1"/>
    <col min="14617" max="14617" width="25.42578125" customWidth="1"/>
    <col min="14618" max="14618" width="36.5703125" customWidth="1"/>
    <col min="14619" max="14619" width="31.42578125" customWidth="1"/>
    <col min="14620" max="14620" width="18.140625" customWidth="1"/>
    <col min="14849" max="14849" width="6.140625" customWidth="1"/>
    <col min="14850" max="14850" width="12.85546875" customWidth="1"/>
    <col min="14851" max="14851" width="150.42578125" customWidth="1"/>
    <col min="14852" max="14852" width="40" customWidth="1"/>
    <col min="14853" max="14858" width="35.42578125" customWidth="1"/>
    <col min="14859" max="14859" width="16.42578125" customWidth="1"/>
    <col min="14860" max="14866" width="35.42578125" customWidth="1"/>
    <col min="14867" max="14867" width="36.7109375" customWidth="1"/>
    <col min="14868" max="14868" width="39.28515625" customWidth="1"/>
    <col min="14869" max="14869" width="24.5703125" customWidth="1"/>
    <col min="14870" max="14870" width="35" customWidth="1"/>
    <col min="14871" max="14871" width="35.140625" customWidth="1"/>
    <col min="14872" max="14872" width="41.140625" customWidth="1"/>
    <col min="14873" max="14873" width="25.42578125" customWidth="1"/>
    <col min="14874" max="14874" width="36.5703125" customWidth="1"/>
    <col min="14875" max="14875" width="31.42578125" customWidth="1"/>
    <col min="14876" max="14876" width="18.140625" customWidth="1"/>
    <col min="15105" max="15105" width="6.140625" customWidth="1"/>
    <col min="15106" max="15106" width="12.85546875" customWidth="1"/>
    <col min="15107" max="15107" width="150.42578125" customWidth="1"/>
    <col min="15108" max="15108" width="40" customWidth="1"/>
    <col min="15109" max="15114" width="35.42578125" customWidth="1"/>
    <col min="15115" max="15115" width="16.42578125" customWidth="1"/>
    <col min="15116" max="15122" width="35.42578125" customWidth="1"/>
    <col min="15123" max="15123" width="36.7109375" customWidth="1"/>
    <col min="15124" max="15124" width="39.28515625" customWidth="1"/>
    <col min="15125" max="15125" width="24.5703125" customWidth="1"/>
    <col min="15126" max="15126" width="35" customWidth="1"/>
    <col min="15127" max="15127" width="35.140625" customWidth="1"/>
    <col min="15128" max="15128" width="41.140625" customWidth="1"/>
    <col min="15129" max="15129" width="25.42578125" customWidth="1"/>
    <col min="15130" max="15130" width="36.5703125" customWidth="1"/>
    <col min="15131" max="15131" width="31.42578125" customWidth="1"/>
    <col min="15132" max="15132" width="18.140625" customWidth="1"/>
    <col min="15361" max="15361" width="6.140625" customWidth="1"/>
    <col min="15362" max="15362" width="12.85546875" customWidth="1"/>
    <col min="15363" max="15363" width="150.42578125" customWidth="1"/>
    <col min="15364" max="15364" width="40" customWidth="1"/>
    <col min="15365" max="15370" width="35.42578125" customWidth="1"/>
    <col min="15371" max="15371" width="16.42578125" customWidth="1"/>
    <col min="15372" max="15378" width="35.42578125" customWidth="1"/>
    <col min="15379" max="15379" width="36.7109375" customWidth="1"/>
    <col min="15380" max="15380" width="39.28515625" customWidth="1"/>
    <col min="15381" max="15381" width="24.5703125" customWidth="1"/>
    <col min="15382" max="15382" width="35" customWidth="1"/>
    <col min="15383" max="15383" width="35.140625" customWidth="1"/>
    <col min="15384" max="15384" width="41.140625" customWidth="1"/>
    <col min="15385" max="15385" width="25.42578125" customWidth="1"/>
    <col min="15386" max="15386" width="36.5703125" customWidth="1"/>
    <col min="15387" max="15387" width="31.42578125" customWidth="1"/>
    <col min="15388" max="15388" width="18.140625" customWidth="1"/>
    <col min="15617" max="15617" width="6.140625" customWidth="1"/>
    <col min="15618" max="15618" width="12.85546875" customWidth="1"/>
    <col min="15619" max="15619" width="150.42578125" customWidth="1"/>
    <col min="15620" max="15620" width="40" customWidth="1"/>
    <col min="15621" max="15626" width="35.42578125" customWidth="1"/>
    <col min="15627" max="15627" width="16.42578125" customWidth="1"/>
    <col min="15628" max="15634" width="35.42578125" customWidth="1"/>
    <col min="15635" max="15635" width="36.7109375" customWidth="1"/>
    <col min="15636" max="15636" width="39.28515625" customWidth="1"/>
    <col min="15637" max="15637" width="24.5703125" customWidth="1"/>
    <col min="15638" max="15638" width="35" customWidth="1"/>
    <col min="15639" max="15639" width="35.140625" customWidth="1"/>
    <col min="15640" max="15640" width="41.140625" customWidth="1"/>
    <col min="15641" max="15641" width="25.42578125" customWidth="1"/>
    <col min="15642" max="15642" width="36.5703125" customWidth="1"/>
    <col min="15643" max="15643" width="31.42578125" customWidth="1"/>
    <col min="15644" max="15644" width="18.140625" customWidth="1"/>
    <col min="15873" max="15873" width="6.140625" customWidth="1"/>
    <col min="15874" max="15874" width="12.85546875" customWidth="1"/>
    <col min="15875" max="15875" width="150.42578125" customWidth="1"/>
    <col min="15876" max="15876" width="40" customWidth="1"/>
    <col min="15877" max="15882" width="35.42578125" customWidth="1"/>
    <col min="15883" max="15883" width="16.42578125" customWidth="1"/>
    <col min="15884" max="15890" width="35.42578125" customWidth="1"/>
    <col min="15891" max="15891" width="36.7109375" customWidth="1"/>
    <col min="15892" max="15892" width="39.28515625" customWidth="1"/>
    <col min="15893" max="15893" width="24.5703125" customWidth="1"/>
    <col min="15894" max="15894" width="35" customWidth="1"/>
    <col min="15895" max="15895" width="35.140625" customWidth="1"/>
    <col min="15896" max="15896" width="41.140625" customWidth="1"/>
    <col min="15897" max="15897" width="25.42578125" customWidth="1"/>
    <col min="15898" max="15898" width="36.5703125" customWidth="1"/>
    <col min="15899" max="15899" width="31.42578125" customWidth="1"/>
    <col min="15900" max="15900" width="18.140625" customWidth="1"/>
    <col min="16129" max="16129" width="6.140625" customWidth="1"/>
    <col min="16130" max="16130" width="12.85546875" customWidth="1"/>
    <col min="16131" max="16131" width="150.42578125" customWidth="1"/>
    <col min="16132" max="16132" width="40" customWidth="1"/>
    <col min="16133" max="16138" width="35.42578125" customWidth="1"/>
    <col min="16139" max="16139" width="16.42578125" customWidth="1"/>
    <col min="16140" max="16146" width="35.42578125" customWidth="1"/>
    <col min="16147" max="16147" width="36.7109375" customWidth="1"/>
    <col min="16148" max="16148" width="39.28515625" customWidth="1"/>
    <col min="16149" max="16149" width="24.5703125" customWidth="1"/>
    <col min="16150" max="16150" width="35" customWidth="1"/>
    <col min="16151" max="16151" width="35.140625" customWidth="1"/>
    <col min="16152" max="16152" width="41.140625" customWidth="1"/>
    <col min="16153" max="16153" width="25.42578125" customWidth="1"/>
    <col min="16154" max="16154" width="36.5703125" customWidth="1"/>
    <col min="16155" max="16155" width="31.42578125" customWidth="1"/>
    <col min="16156" max="16156" width="18.140625" customWidth="1"/>
  </cols>
  <sheetData>
    <row r="1" spans="1:28" ht="153" customHeight="1" x14ac:dyDescent="0.25">
      <c r="A1" s="158" t="s">
        <v>17429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</row>
    <row r="2" spans="1:28" ht="33" x14ac:dyDescent="0.4">
      <c r="A2" s="47"/>
      <c r="B2" s="159" t="s">
        <v>0</v>
      </c>
      <c r="C2" s="160" t="s">
        <v>1</v>
      </c>
      <c r="D2" s="163" t="s">
        <v>2</v>
      </c>
      <c r="E2" s="159" t="s">
        <v>3</v>
      </c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66" t="s">
        <v>4</v>
      </c>
      <c r="R2" s="167"/>
      <c r="S2" s="167"/>
      <c r="T2" s="167"/>
      <c r="U2" s="167"/>
      <c r="V2" s="167"/>
      <c r="W2" s="167"/>
      <c r="X2" s="167"/>
      <c r="Y2" s="167"/>
      <c r="Z2" s="167"/>
      <c r="AA2" s="168"/>
      <c r="AB2" s="169" t="s">
        <v>17427</v>
      </c>
    </row>
    <row r="3" spans="1:28" ht="33" x14ac:dyDescent="0.4">
      <c r="A3" s="47"/>
      <c r="B3" s="159"/>
      <c r="C3" s="161"/>
      <c r="D3" s="164"/>
      <c r="E3" s="159" t="s">
        <v>8</v>
      </c>
      <c r="F3" s="159"/>
      <c r="G3" s="159"/>
      <c r="H3" s="159"/>
      <c r="I3" s="159"/>
      <c r="J3" s="159"/>
      <c r="K3" s="170" t="s">
        <v>9</v>
      </c>
      <c r="L3" s="170"/>
      <c r="M3" s="171" t="s">
        <v>10</v>
      </c>
      <c r="N3" s="171" t="s">
        <v>11</v>
      </c>
      <c r="O3" s="171" t="s">
        <v>12</v>
      </c>
      <c r="P3" s="171" t="s">
        <v>13</v>
      </c>
      <c r="Q3" s="157" t="s">
        <v>17428</v>
      </c>
      <c r="R3" s="157" t="s">
        <v>15</v>
      </c>
      <c r="S3" s="157" t="s">
        <v>17450</v>
      </c>
      <c r="T3" s="157" t="s">
        <v>17</v>
      </c>
      <c r="U3" s="157" t="s">
        <v>18</v>
      </c>
      <c r="V3" s="157" t="s">
        <v>19</v>
      </c>
      <c r="W3" s="157" t="s">
        <v>17451</v>
      </c>
      <c r="X3" s="157" t="s">
        <v>17452</v>
      </c>
      <c r="Y3" s="157" t="s">
        <v>22</v>
      </c>
      <c r="Z3" s="157" t="s">
        <v>23</v>
      </c>
      <c r="AA3" s="157" t="s">
        <v>17453</v>
      </c>
      <c r="AB3" s="169"/>
    </row>
    <row r="4" spans="1:28" ht="409.5" customHeight="1" x14ac:dyDescent="0.4">
      <c r="A4" s="47"/>
      <c r="B4" s="159"/>
      <c r="C4" s="161"/>
      <c r="D4" s="165"/>
      <c r="E4" s="34" t="s">
        <v>25</v>
      </c>
      <c r="F4" s="34" t="s">
        <v>26</v>
      </c>
      <c r="G4" s="34" t="s">
        <v>27</v>
      </c>
      <c r="H4" s="34" t="s">
        <v>28</v>
      </c>
      <c r="I4" s="34" t="s">
        <v>29</v>
      </c>
      <c r="J4" s="34" t="s">
        <v>30</v>
      </c>
      <c r="K4" s="170"/>
      <c r="L4" s="170"/>
      <c r="M4" s="171"/>
      <c r="N4" s="171"/>
      <c r="O4" s="171"/>
      <c r="P4" s="171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69"/>
    </row>
    <row r="5" spans="1:28" ht="33" x14ac:dyDescent="0.25">
      <c r="A5" s="49"/>
      <c r="B5" s="159"/>
      <c r="C5" s="162"/>
      <c r="D5" s="50" t="s">
        <v>31</v>
      </c>
      <c r="E5" s="48" t="s">
        <v>31</v>
      </c>
      <c r="F5" s="48" t="s">
        <v>31</v>
      </c>
      <c r="G5" s="48" t="s">
        <v>31</v>
      </c>
      <c r="H5" s="48" t="s">
        <v>31</v>
      </c>
      <c r="I5" s="48" t="s">
        <v>31</v>
      </c>
      <c r="J5" s="48" t="s">
        <v>31</v>
      </c>
      <c r="K5" s="51" t="s">
        <v>32</v>
      </c>
      <c r="L5" s="48" t="s">
        <v>31</v>
      </c>
      <c r="M5" s="48" t="s">
        <v>31</v>
      </c>
      <c r="N5" s="48" t="s">
        <v>31</v>
      </c>
      <c r="O5" s="48" t="s">
        <v>31</v>
      </c>
      <c r="P5" s="48" t="s">
        <v>31</v>
      </c>
      <c r="Q5" s="48" t="s">
        <v>31</v>
      </c>
      <c r="R5" s="48" t="s">
        <v>31</v>
      </c>
      <c r="S5" s="48" t="s">
        <v>31</v>
      </c>
      <c r="T5" s="48" t="s">
        <v>31</v>
      </c>
      <c r="U5" s="48" t="s">
        <v>31</v>
      </c>
      <c r="V5" s="48" t="s">
        <v>31</v>
      </c>
      <c r="W5" s="48" t="s">
        <v>31</v>
      </c>
      <c r="X5" s="48" t="s">
        <v>31</v>
      </c>
      <c r="Y5" s="48" t="s">
        <v>31</v>
      </c>
      <c r="Z5" s="48" t="s">
        <v>31</v>
      </c>
      <c r="AA5" s="48" t="s">
        <v>31</v>
      </c>
      <c r="AB5" s="169"/>
    </row>
    <row r="6" spans="1:28" ht="26.25" x14ac:dyDescent="0.4">
      <c r="A6" s="47"/>
      <c r="B6" s="52">
        <v>1</v>
      </c>
      <c r="C6" s="52">
        <v>2</v>
      </c>
      <c r="D6" s="52">
        <v>3</v>
      </c>
      <c r="E6" s="52">
        <v>4</v>
      </c>
      <c r="F6" s="52">
        <v>5</v>
      </c>
      <c r="G6" s="52">
        <v>6</v>
      </c>
      <c r="H6" s="52">
        <v>7</v>
      </c>
      <c r="I6" s="52">
        <v>8</v>
      </c>
      <c r="J6" s="52">
        <v>9</v>
      </c>
      <c r="K6" s="53">
        <v>10</v>
      </c>
      <c r="L6" s="52">
        <v>11</v>
      </c>
      <c r="M6" s="52">
        <v>12</v>
      </c>
      <c r="N6" s="52">
        <v>13</v>
      </c>
      <c r="O6" s="52">
        <v>14</v>
      </c>
      <c r="P6" s="52">
        <v>15</v>
      </c>
      <c r="Q6" s="52">
        <v>16</v>
      </c>
      <c r="R6" s="52">
        <v>17</v>
      </c>
      <c r="S6" s="52">
        <v>18</v>
      </c>
      <c r="T6" s="52">
        <v>19</v>
      </c>
      <c r="U6" s="52">
        <v>20</v>
      </c>
      <c r="V6" s="52">
        <v>21</v>
      </c>
      <c r="W6" s="52">
        <v>22</v>
      </c>
      <c r="X6" s="52">
        <v>23</v>
      </c>
      <c r="Y6" s="52">
        <v>24</v>
      </c>
      <c r="Z6" s="52">
        <v>25</v>
      </c>
      <c r="AA6" s="52">
        <v>26</v>
      </c>
      <c r="AB6" s="52">
        <v>27</v>
      </c>
    </row>
    <row r="7" spans="1:28" ht="35.25" x14ac:dyDescent="0.5">
      <c r="A7" s="54"/>
      <c r="B7" s="55" t="s">
        <v>17430</v>
      </c>
      <c r="C7" s="56"/>
      <c r="D7" s="57">
        <f>D8</f>
        <v>112538583.43000001</v>
      </c>
      <c r="E7" s="57">
        <f t="shared" ref="E7:AA7" si="0">E8</f>
        <v>1970831.97</v>
      </c>
      <c r="F7" s="57">
        <f t="shared" si="0"/>
        <v>1882744.53</v>
      </c>
      <c r="G7" s="57">
        <f t="shared" si="0"/>
        <v>11179641.970000001</v>
      </c>
      <c r="H7" s="57">
        <f t="shared" si="0"/>
        <v>1273230.7</v>
      </c>
      <c r="I7" s="57">
        <f t="shared" si="0"/>
        <v>2460934.7999999998</v>
      </c>
      <c r="J7" s="57">
        <f t="shared" si="0"/>
        <v>0</v>
      </c>
      <c r="K7" s="58">
        <f t="shared" si="0"/>
        <v>9</v>
      </c>
      <c r="L7" s="57">
        <f t="shared" si="0"/>
        <v>20865462.789999999</v>
      </c>
      <c r="M7" s="57">
        <f t="shared" si="0"/>
        <v>38826030.339999996</v>
      </c>
      <c r="N7" s="57">
        <f t="shared" si="0"/>
        <v>0</v>
      </c>
      <c r="O7" s="57">
        <f t="shared" si="0"/>
        <v>27773218.269999996</v>
      </c>
      <c r="P7" s="57">
        <f t="shared" si="0"/>
        <v>2153293</v>
      </c>
      <c r="Q7" s="57">
        <f t="shared" si="0"/>
        <v>0</v>
      </c>
      <c r="R7" s="57">
        <f t="shared" si="0"/>
        <v>0</v>
      </c>
      <c r="S7" s="57">
        <f t="shared" si="0"/>
        <v>0</v>
      </c>
      <c r="T7" s="57">
        <f t="shared" si="0"/>
        <v>0</v>
      </c>
      <c r="U7" s="57">
        <f t="shared" si="0"/>
        <v>0</v>
      </c>
      <c r="V7" s="57">
        <f t="shared" si="0"/>
        <v>0</v>
      </c>
      <c r="W7" s="57">
        <f t="shared" si="0"/>
        <v>0</v>
      </c>
      <c r="X7" s="57">
        <f t="shared" si="0"/>
        <v>0</v>
      </c>
      <c r="Y7" s="57">
        <f t="shared" si="0"/>
        <v>0</v>
      </c>
      <c r="Z7" s="57">
        <f t="shared" si="0"/>
        <v>0</v>
      </c>
      <c r="AA7" s="57">
        <f t="shared" si="0"/>
        <v>0</v>
      </c>
      <c r="AB7" s="59" t="s">
        <v>17016</v>
      </c>
    </row>
    <row r="8" spans="1:28" ht="35.25" x14ac:dyDescent="0.5">
      <c r="B8" s="60" t="s">
        <v>17431</v>
      </c>
      <c r="C8" s="61"/>
      <c r="D8" s="57">
        <f>D9+D59+D72+D75+D79+D93+D96+D98+D112+D139+D141+D148+D165+D170+D173+D176+D179+D181+D184</f>
        <v>112538583.43000001</v>
      </c>
      <c r="E8" s="57">
        <f>E9+E59+E72+E75+E79+E93+E96+E98+E112+E139+E141+E148+E165+E170+E173+E176+E179+E181+E184</f>
        <v>1970831.97</v>
      </c>
      <c r="F8" s="57">
        <f t="shared" ref="F8:AA8" si="1">F9+F59+F72+F75+F79+F93+F96+F98+F112+F139+F141+F148+F165+F170+F173+F176+F179</f>
        <v>1882744.53</v>
      </c>
      <c r="G8" s="57">
        <f t="shared" si="1"/>
        <v>11179641.970000001</v>
      </c>
      <c r="H8" s="57">
        <f t="shared" si="1"/>
        <v>1273230.7</v>
      </c>
      <c r="I8" s="57">
        <f t="shared" si="1"/>
        <v>2460934.7999999998</v>
      </c>
      <c r="J8" s="57">
        <f t="shared" si="1"/>
        <v>0</v>
      </c>
      <c r="K8" s="58">
        <f t="shared" si="1"/>
        <v>9</v>
      </c>
      <c r="L8" s="57">
        <f t="shared" si="1"/>
        <v>20865462.789999999</v>
      </c>
      <c r="M8" s="57">
        <f t="shared" si="1"/>
        <v>38826030.339999996</v>
      </c>
      <c r="N8" s="57">
        <f t="shared" si="1"/>
        <v>0</v>
      </c>
      <c r="O8" s="57">
        <f t="shared" si="1"/>
        <v>27773218.269999996</v>
      </c>
      <c r="P8" s="57">
        <f t="shared" si="1"/>
        <v>2153293</v>
      </c>
      <c r="Q8" s="57">
        <f t="shared" si="1"/>
        <v>0</v>
      </c>
      <c r="R8" s="57">
        <f t="shared" si="1"/>
        <v>0</v>
      </c>
      <c r="S8" s="57">
        <f t="shared" si="1"/>
        <v>0</v>
      </c>
      <c r="T8" s="57">
        <f t="shared" si="1"/>
        <v>0</v>
      </c>
      <c r="U8" s="57">
        <f t="shared" si="1"/>
        <v>0</v>
      </c>
      <c r="V8" s="57">
        <f t="shared" si="1"/>
        <v>0</v>
      </c>
      <c r="W8" s="57">
        <f t="shared" si="1"/>
        <v>0</v>
      </c>
      <c r="X8" s="57">
        <f t="shared" si="1"/>
        <v>0</v>
      </c>
      <c r="Y8" s="57">
        <f t="shared" si="1"/>
        <v>0</v>
      </c>
      <c r="Z8" s="57">
        <f t="shared" si="1"/>
        <v>0</v>
      </c>
      <c r="AA8" s="57">
        <f t="shared" si="1"/>
        <v>0</v>
      </c>
      <c r="AB8" s="59" t="s">
        <v>17016</v>
      </c>
    </row>
    <row r="9" spans="1:28" ht="35.25" x14ac:dyDescent="0.5">
      <c r="B9" s="60" t="s">
        <v>71</v>
      </c>
      <c r="C9" s="61"/>
      <c r="D9" s="57">
        <f>E9+F9+G9+H9+I9+J9+L9+M9+N9+O9+P9+Q9+R9+S9+T9+U9+V9+W9+X9+Y9+Z9+AA9</f>
        <v>42013893.079999998</v>
      </c>
      <c r="E9" s="57">
        <f t="shared" ref="E9:AA9" si="2">SUM(E10:E58)</f>
        <v>1418605.97</v>
      </c>
      <c r="F9" s="57">
        <f t="shared" si="2"/>
        <v>1544289.53</v>
      </c>
      <c r="G9" s="57">
        <f t="shared" si="2"/>
        <v>9784411.9800000004</v>
      </c>
      <c r="H9" s="57">
        <f t="shared" si="2"/>
        <v>645770</v>
      </c>
      <c r="I9" s="57">
        <f t="shared" si="2"/>
        <v>109964</v>
      </c>
      <c r="J9" s="57">
        <f t="shared" si="2"/>
        <v>0</v>
      </c>
      <c r="K9" s="58">
        <f t="shared" si="2"/>
        <v>2</v>
      </c>
      <c r="L9" s="57">
        <f t="shared" si="2"/>
        <v>2772062.79</v>
      </c>
      <c r="M9" s="57">
        <f t="shared" si="2"/>
        <v>13884501.109999999</v>
      </c>
      <c r="N9" s="57">
        <f t="shared" si="2"/>
        <v>0</v>
      </c>
      <c r="O9" s="57">
        <f t="shared" si="2"/>
        <v>10737202.699999999</v>
      </c>
      <c r="P9" s="57">
        <f t="shared" si="2"/>
        <v>1117085</v>
      </c>
      <c r="Q9" s="57">
        <f t="shared" si="2"/>
        <v>0</v>
      </c>
      <c r="R9" s="57">
        <f t="shared" si="2"/>
        <v>0</v>
      </c>
      <c r="S9" s="57">
        <f t="shared" si="2"/>
        <v>0</v>
      </c>
      <c r="T9" s="57">
        <f t="shared" si="2"/>
        <v>0</v>
      </c>
      <c r="U9" s="57">
        <f t="shared" si="2"/>
        <v>0</v>
      </c>
      <c r="V9" s="57">
        <f t="shared" si="2"/>
        <v>0</v>
      </c>
      <c r="W9" s="57">
        <f t="shared" si="2"/>
        <v>0</v>
      </c>
      <c r="X9" s="57">
        <f t="shared" si="2"/>
        <v>0</v>
      </c>
      <c r="Y9" s="57">
        <f t="shared" si="2"/>
        <v>0</v>
      </c>
      <c r="Z9" s="57">
        <f t="shared" si="2"/>
        <v>0</v>
      </c>
      <c r="AA9" s="57">
        <f t="shared" si="2"/>
        <v>0</v>
      </c>
      <c r="AB9" s="59" t="s">
        <v>17016</v>
      </c>
    </row>
    <row r="10" spans="1:28" ht="35.25" x14ac:dyDescent="0.5">
      <c r="A10">
        <v>1</v>
      </c>
      <c r="B10" s="30">
        <f>SUBTOTAL(103,$A$9:A10)</f>
        <v>1</v>
      </c>
      <c r="C10" s="61" t="s">
        <v>6182</v>
      </c>
      <c r="D10" s="57">
        <f>E10+F10+G10+H10+I10+J10+L10+M10+N10+O10+P10+Q10+R10+S10+T10+U10+V10+W10+X10+Y10+Z10+AA10</f>
        <v>2700000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3">
        <v>1</v>
      </c>
      <c r="L10" s="62">
        <v>2700000</v>
      </c>
      <c r="M10" s="62">
        <v>0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4">
        <v>2023</v>
      </c>
    </row>
    <row r="11" spans="1:28" ht="35.25" x14ac:dyDescent="0.5">
      <c r="A11">
        <v>1</v>
      </c>
      <c r="B11" s="30">
        <f>SUBTOTAL(103,$A$9:A11)</f>
        <v>2</v>
      </c>
      <c r="C11" s="61" t="s">
        <v>1242</v>
      </c>
      <c r="D11" s="57">
        <f t="shared" ref="D11:D97" si="3">E11+F11+G11+H11+I11+J11+L11+M11+N11+O11+P11+Q11+R11+S11+T11+U11+V11+W11+X11+Y11+Z11+AA11</f>
        <v>2860000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3">
        <v>0</v>
      </c>
      <c r="L11" s="62">
        <v>0</v>
      </c>
      <c r="M11" s="62">
        <v>0</v>
      </c>
      <c r="N11" s="62">
        <v>0</v>
      </c>
      <c r="O11" s="62">
        <v>2860000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4">
        <v>2023</v>
      </c>
    </row>
    <row r="12" spans="1:28" ht="35.25" x14ac:dyDescent="0.5">
      <c r="A12">
        <v>1</v>
      </c>
      <c r="B12" s="30">
        <f>SUBTOTAL(103,$A$9:A12)</f>
        <v>3</v>
      </c>
      <c r="C12" s="61" t="s">
        <v>6980</v>
      </c>
      <c r="D12" s="57">
        <f t="shared" si="3"/>
        <v>1400032</v>
      </c>
      <c r="E12" s="62">
        <v>0</v>
      </c>
      <c r="F12" s="62">
        <v>0</v>
      </c>
      <c r="G12" s="62">
        <v>1400032</v>
      </c>
      <c r="H12" s="62">
        <v>0</v>
      </c>
      <c r="I12" s="62">
        <v>0</v>
      </c>
      <c r="J12" s="62">
        <v>0</v>
      </c>
      <c r="K12" s="63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4">
        <v>2023</v>
      </c>
    </row>
    <row r="13" spans="1:28" ht="35.25" x14ac:dyDescent="0.5">
      <c r="A13">
        <v>1</v>
      </c>
      <c r="B13" s="30">
        <f>SUBTOTAL(103,$A$9:A13)</f>
        <v>4</v>
      </c>
      <c r="C13" s="61" t="s">
        <v>4524</v>
      </c>
      <c r="D13" s="57">
        <f t="shared" si="3"/>
        <v>1886271.87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3">
        <v>0</v>
      </c>
      <c r="L13" s="62">
        <v>0</v>
      </c>
      <c r="M13" s="62">
        <v>1886271.87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4">
        <v>2023</v>
      </c>
    </row>
    <row r="14" spans="1:28" ht="35.25" x14ac:dyDescent="0.5">
      <c r="A14">
        <v>1</v>
      </c>
      <c r="B14" s="30">
        <f>SUBTOTAL(103,$A$9:A14)</f>
        <v>5</v>
      </c>
      <c r="C14" s="61" t="s">
        <v>4529</v>
      </c>
      <c r="D14" s="57">
        <f t="shared" si="3"/>
        <v>463831.89</v>
      </c>
      <c r="E14" s="62">
        <v>0</v>
      </c>
      <c r="F14" s="62">
        <v>463831.89</v>
      </c>
      <c r="G14" s="62">
        <v>0</v>
      </c>
      <c r="H14" s="62">
        <v>0</v>
      </c>
      <c r="I14" s="62">
        <v>0</v>
      </c>
      <c r="J14" s="62">
        <v>0</v>
      </c>
      <c r="K14" s="63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4">
        <v>2023</v>
      </c>
    </row>
    <row r="15" spans="1:28" ht="35.25" x14ac:dyDescent="0.5">
      <c r="A15">
        <v>1</v>
      </c>
      <c r="B15" s="30">
        <f>SUBTOTAL(103,$A$9:A15)</f>
        <v>6</v>
      </c>
      <c r="C15" s="61" t="s">
        <v>4671</v>
      </c>
      <c r="D15" s="57">
        <f t="shared" si="3"/>
        <v>471900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3">
        <v>0</v>
      </c>
      <c r="L15" s="62">
        <v>0</v>
      </c>
      <c r="M15" s="62">
        <v>0</v>
      </c>
      <c r="N15" s="62">
        <v>0</v>
      </c>
      <c r="O15" s="62">
        <v>471900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4">
        <v>2023</v>
      </c>
    </row>
    <row r="16" spans="1:28" ht="35.25" x14ac:dyDescent="0.5">
      <c r="A16">
        <v>1</v>
      </c>
      <c r="B16" s="30">
        <f>SUBTOTAL(103,$A$9:A16)</f>
        <v>7</v>
      </c>
      <c r="C16" s="61" t="s">
        <v>4921</v>
      </c>
      <c r="D16" s="57">
        <f t="shared" si="3"/>
        <v>1650000</v>
      </c>
      <c r="E16" s="62">
        <v>0</v>
      </c>
      <c r="F16" s="62">
        <v>0</v>
      </c>
      <c r="G16" s="62">
        <v>1650000</v>
      </c>
      <c r="H16" s="62">
        <v>0</v>
      </c>
      <c r="I16" s="62">
        <v>0</v>
      </c>
      <c r="J16" s="62">
        <v>0</v>
      </c>
      <c r="K16" s="63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4">
        <v>2023</v>
      </c>
    </row>
    <row r="17" spans="1:28" ht="35.25" x14ac:dyDescent="0.5">
      <c r="A17">
        <v>1</v>
      </c>
      <c r="B17" s="30">
        <f>SUBTOTAL(103,$A$9:A17)</f>
        <v>8</v>
      </c>
      <c r="C17" s="61" t="s">
        <v>5659</v>
      </c>
      <c r="D17" s="57">
        <f t="shared" si="3"/>
        <v>3128939.9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2">
        <v>0</v>
      </c>
      <c r="M17" s="62">
        <v>3128939.9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4">
        <v>2023</v>
      </c>
    </row>
    <row r="18" spans="1:28" ht="35.25" x14ac:dyDescent="0.5">
      <c r="A18">
        <v>1</v>
      </c>
      <c r="B18" s="30">
        <f>SUBTOTAL(103,$A$9:A18)</f>
        <v>9</v>
      </c>
      <c r="C18" s="61" t="s">
        <v>6092</v>
      </c>
      <c r="D18" s="57">
        <f t="shared" si="3"/>
        <v>1960148.46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3">
        <v>0</v>
      </c>
      <c r="L18" s="62">
        <v>0</v>
      </c>
      <c r="M18" s="62">
        <v>1960148.46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4">
        <v>2023</v>
      </c>
    </row>
    <row r="19" spans="1:28" ht="35.25" x14ac:dyDescent="0.5">
      <c r="A19">
        <v>1</v>
      </c>
      <c r="B19" s="30">
        <f>SUBTOTAL(103,$A$9:A19)</f>
        <v>10</v>
      </c>
      <c r="C19" s="61" t="s">
        <v>7017</v>
      </c>
      <c r="D19" s="57">
        <f t="shared" si="3"/>
        <v>1168500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3">
        <v>0</v>
      </c>
      <c r="L19" s="62">
        <v>0</v>
      </c>
      <c r="M19" s="62">
        <v>0</v>
      </c>
      <c r="N19" s="62">
        <v>0</v>
      </c>
      <c r="O19" s="62">
        <v>1168500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4">
        <v>2023</v>
      </c>
    </row>
    <row r="20" spans="1:28" ht="35.25" x14ac:dyDescent="0.5">
      <c r="A20">
        <v>1</v>
      </c>
      <c r="B20" s="30">
        <f>SUBTOTAL(103,$A$9:A20)</f>
        <v>11</v>
      </c>
      <c r="C20" s="61" t="s">
        <v>7181</v>
      </c>
      <c r="D20" s="57">
        <f t="shared" si="3"/>
        <v>2250000</v>
      </c>
      <c r="E20" s="62">
        <v>0</v>
      </c>
      <c r="F20" s="62">
        <v>0</v>
      </c>
      <c r="G20" s="62">
        <v>2250000</v>
      </c>
      <c r="H20" s="62">
        <v>0</v>
      </c>
      <c r="I20" s="62">
        <v>0</v>
      </c>
      <c r="J20" s="62">
        <v>0</v>
      </c>
      <c r="K20" s="63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4">
        <v>2023</v>
      </c>
    </row>
    <row r="21" spans="1:28" ht="35.25" x14ac:dyDescent="0.5">
      <c r="A21">
        <v>1</v>
      </c>
      <c r="B21" s="30">
        <f>SUBTOTAL(103,$A$9:A21)</f>
        <v>12</v>
      </c>
      <c r="C21" s="61" t="s">
        <v>7230</v>
      </c>
      <c r="D21" s="57">
        <f t="shared" si="3"/>
        <v>1574800</v>
      </c>
      <c r="E21" s="62">
        <v>0</v>
      </c>
      <c r="F21" s="62">
        <v>0</v>
      </c>
      <c r="G21" s="62">
        <v>1574800</v>
      </c>
      <c r="H21" s="62">
        <v>0</v>
      </c>
      <c r="I21" s="62">
        <v>0</v>
      </c>
      <c r="J21" s="62">
        <v>0</v>
      </c>
      <c r="K21" s="63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4">
        <v>2023</v>
      </c>
    </row>
    <row r="22" spans="1:28" ht="35.25" x14ac:dyDescent="0.5">
      <c r="A22">
        <v>1</v>
      </c>
      <c r="B22" s="30">
        <f>SUBTOTAL(103,$A$9:A22)</f>
        <v>13</v>
      </c>
      <c r="C22" s="61" t="s">
        <v>7656</v>
      </c>
      <c r="D22" s="57">
        <f t="shared" si="3"/>
        <v>3340032.5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3">
        <v>0</v>
      </c>
      <c r="L22" s="62">
        <v>0</v>
      </c>
      <c r="M22" s="62">
        <v>0</v>
      </c>
      <c r="N22" s="62">
        <v>0</v>
      </c>
      <c r="O22" s="62">
        <v>3340032.5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4">
        <v>2023</v>
      </c>
    </row>
    <row r="23" spans="1:28" ht="35.25" x14ac:dyDescent="0.5">
      <c r="A23">
        <v>1</v>
      </c>
      <c r="B23" s="30">
        <f>SUBTOTAL(103,$A$9:A23)</f>
        <v>14</v>
      </c>
      <c r="C23" s="61" t="s">
        <v>7692</v>
      </c>
      <c r="D23" s="57">
        <f t="shared" si="3"/>
        <v>1035000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3">
        <v>0</v>
      </c>
      <c r="L23" s="62">
        <v>0</v>
      </c>
      <c r="M23" s="62">
        <v>0</v>
      </c>
      <c r="N23" s="62">
        <v>0</v>
      </c>
      <c r="O23" s="62">
        <v>1035000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4">
        <v>2023</v>
      </c>
    </row>
    <row r="24" spans="1:28" ht="35.25" x14ac:dyDescent="0.5">
      <c r="A24">
        <v>1</v>
      </c>
      <c r="B24" s="30">
        <f>SUBTOTAL(103,$A$9:A24)</f>
        <v>15</v>
      </c>
      <c r="C24" s="61" t="s">
        <v>1369</v>
      </c>
      <c r="D24" s="57">
        <f t="shared" si="3"/>
        <v>1517437.88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3">
        <v>0</v>
      </c>
      <c r="L24" s="62">
        <v>0</v>
      </c>
      <c r="M24" s="62">
        <v>1517437.88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4">
        <v>2023</v>
      </c>
    </row>
    <row r="25" spans="1:28" ht="35.25" x14ac:dyDescent="0.5">
      <c r="A25">
        <v>1</v>
      </c>
      <c r="B25" s="30">
        <f>SUBTOTAL(103,$A$9:A25)</f>
        <v>16</v>
      </c>
      <c r="C25" s="61" t="s">
        <v>4889</v>
      </c>
      <c r="D25" s="57">
        <f t="shared" si="3"/>
        <v>2031467.4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3">
        <v>0</v>
      </c>
      <c r="L25" s="62">
        <v>0</v>
      </c>
      <c r="M25" s="62">
        <v>2031467.4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4" t="s">
        <v>16980</v>
      </c>
    </row>
    <row r="26" spans="1:28" ht="35.25" x14ac:dyDescent="0.5">
      <c r="A26">
        <v>1</v>
      </c>
      <c r="B26" s="30">
        <f>SUBTOTAL(103,$A$9:A26)</f>
        <v>17</v>
      </c>
      <c r="C26" s="61" t="s">
        <v>5037</v>
      </c>
      <c r="D26" s="57">
        <f t="shared" si="3"/>
        <v>322376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3">
        <v>0</v>
      </c>
      <c r="L26" s="62">
        <v>0</v>
      </c>
      <c r="M26" s="62">
        <v>322376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4" t="s">
        <v>16980</v>
      </c>
    </row>
    <row r="27" spans="1:28" ht="35.25" x14ac:dyDescent="0.5">
      <c r="A27">
        <v>1</v>
      </c>
      <c r="B27" s="30">
        <f>SUBTOTAL(103,$A$9:A27)</f>
        <v>18</v>
      </c>
      <c r="C27" s="61" t="s">
        <v>5122</v>
      </c>
      <c r="D27" s="57">
        <f t="shared" si="3"/>
        <v>192360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3">
        <v>0</v>
      </c>
      <c r="L27" s="62">
        <v>0</v>
      </c>
      <c r="M27" s="62">
        <v>0</v>
      </c>
      <c r="N27" s="62">
        <v>0</v>
      </c>
      <c r="O27" s="62">
        <v>192360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4" t="s">
        <v>16980</v>
      </c>
    </row>
    <row r="28" spans="1:28" ht="35.25" x14ac:dyDescent="0.5">
      <c r="A28">
        <v>1</v>
      </c>
      <c r="B28" s="30">
        <f>SUBTOTAL(103,$A$9:A28)</f>
        <v>19</v>
      </c>
      <c r="C28" s="61" t="s">
        <v>5439</v>
      </c>
      <c r="D28" s="57">
        <f t="shared" si="3"/>
        <v>230740</v>
      </c>
      <c r="E28" s="62">
        <v>0</v>
      </c>
      <c r="F28" s="62">
        <v>0</v>
      </c>
      <c r="G28" s="62">
        <v>230740</v>
      </c>
      <c r="H28" s="62">
        <v>0</v>
      </c>
      <c r="I28" s="62">
        <v>0</v>
      </c>
      <c r="J28" s="62">
        <v>0</v>
      </c>
      <c r="K28" s="63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4" t="s">
        <v>16980</v>
      </c>
    </row>
    <row r="29" spans="1:28" ht="35.25" x14ac:dyDescent="0.5">
      <c r="A29">
        <v>1</v>
      </c>
      <c r="B29" s="30">
        <f>SUBTOTAL(103,$A$9:A29)</f>
        <v>20</v>
      </c>
      <c r="C29" s="61" t="s">
        <v>5780</v>
      </c>
      <c r="D29" s="57">
        <f t="shared" si="3"/>
        <v>136849.99</v>
      </c>
      <c r="E29" s="62">
        <v>0</v>
      </c>
      <c r="F29" s="62">
        <v>0</v>
      </c>
      <c r="G29" s="62">
        <v>136849.99</v>
      </c>
      <c r="H29" s="62">
        <v>0</v>
      </c>
      <c r="I29" s="62">
        <v>0</v>
      </c>
      <c r="J29" s="62">
        <v>0</v>
      </c>
      <c r="K29" s="63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4" t="s">
        <v>16980</v>
      </c>
    </row>
    <row r="30" spans="1:28" ht="35.25" x14ac:dyDescent="0.5">
      <c r="A30">
        <v>1</v>
      </c>
      <c r="B30" s="30">
        <f>SUBTOTAL(103,$A$9:A30)</f>
        <v>21</v>
      </c>
      <c r="C30" s="61" t="s">
        <v>5825</v>
      </c>
      <c r="D30" s="57">
        <f t="shared" si="3"/>
        <v>993846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3">
        <v>0</v>
      </c>
      <c r="L30" s="62">
        <v>0</v>
      </c>
      <c r="M30" s="62">
        <v>0</v>
      </c>
      <c r="N30" s="62">
        <v>0</v>
      </c>
      <c r="O30" s="62">
        <v>993846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4" t="s">
        <v>16980</v>
      </c>
    </row>
    <row r="31" spans="1:28" ht="35.25" x14ac:dyDescent="0.5">
      <c r="A31">
        <v>1</v>
      </c>
      <c r="B31" s="30">
        <f>SUBTOTAL(103,$A$9:A31)</f>
        <v>22</v>
      </c>
      <c r="C31" s="61" t="s">
        <v>5836</v>
      </c>
      <c r="D31" s="57">
        <f t="shared" si="3"/>
        <v>77849.97</v>
      </c>
      <c r="E31" s="62">
        <v>77849.97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3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4" t="s">
        <v>16980</v>
      </c>
    </row>
    <row r="32" spans="1:28" ht="35.25" x14ac:dyDescent="0.5">
      <c r="A32">
        <v>1</v>
      </c>
      <c r="B32" s="30">
        <f>SUBTOTAL(103,$A$9:A32)</f>
        <v>23</v>
      </c>
      <c r="C32" s="61" t="s">
        <v>5878</v>
      </c>
      <c r="D32" s="57">
        <f t="shared" si="3"/>
        <v>168000</v>
      </c>
      <c r="E32" s="62">
        <v>0</v>
      </c>
      <c r="F32" s="62">
        <v>0</v>
      </c>
      <c r="G32" s="62">
        <v>168000</v>
      </c>
      <c r="H32" s="62">
        <v>0</v>
      </c>
      <c r="I32" s="62">
        <v>0</v>
      </c>
      <c r="J32" s="62">
        <v>0</v>
      </c>
      <c r="K32" s="63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4" t="s">
        <v>16980</v>
      </c>
    </row>
    <row r="33" spans="1:28" ht="35.25" x14ac:dyDescent="0.5">
      <c r="A33">
        <v>1</v>
      </c>
      <c r="B33" s="30">
        <f>SUBTOTAL(103,$A$9:A33)</f>
        <v>24</v>
      </c>
      <c r="C33" s="61" t="s">
        <v>6086</v>
      </c>
      <c r="D33" s="57">
        <f t="shared" si="3"/>
        <v>178405.4</v>
      </c>
      <c r="E33" s="62">
        <v>0</v>
      </c>
      <c r="F33" s="62">
        <v>178405.4</v>
      </c>
      <c r="G33" s="62">
        <v>0</v>
      </c>
      <c r="H33" s="62">
        <v>0</v>
      </c>
      <c r="I33" s="62">
        <v>0</v>
      </c>
      <c r="J33" s="62">
        <v>0</v>
      </c>
      <c r="K33" s="63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4" t="s">
        <v>16980</v>
      </c>
    </row>
    <row r="34" spans="1:28" ht="35.25" x14ac:dyDescent="0.5">
      <c r="A34">
        <v>1</v>
      </c>
      <c r="B34" s="30">
        <f>SUBTOTAL(103,$A$9:A34)</f>
        <v>25</v>
      </c>
      <c r="C34" s="61" t="s">
        <v>6180</v>
      </c>
      <c r="D34" s="57">
        <f t="shared" si="3"/>
        <v>588000</v>
      </c>
      <c r="E34" s="62">
        <v>588000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3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4" t="s">
        <v>16980</v>
      </c>
    </row>
    <row r="35" spans="1:28" ht="35.25" x14ac:dyDescent="0.5">
      <c r="A35">
        <v>1</v>
      </c>
      <c r="B35" s="30">
        <f>SUBTOTAL(103,$A$9:A35)</f>
        <v>26</v>
      </c>
      <c r="C35" s="61" t="s">
        <v>6226</v>
      </c>
      <c r="D35" s="57">
        <f t="shared" si="3"/>
        <v>173170</v>
      </c>
      <c r="E35" s="62">
        <v>173170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3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4" t="s">
        <v>16980</v>
      </c>
    </row>
    <row r="36" spans="1:28" ht="35.25" x14ac:dyDescent="0.5">
      <c r="A36">
        <v>1</v>
      </c>
      <c r="B36" s="30">
        <f>SUBTOTAL(103,$A$9:A36)</f>
        <v>27</v>
      </c>
      <c r="C36" s="61" t="s">
        <v>6302</v>
      </c>
      <c r="D36" s="57">
        <f t="shared" si="3"/>
        <v>13568.4</v>
      </c>
      <c r="E36" s="62">
        <v>0</v>
      </c>
      <c r="F36" s="62">
        <v>0</v>
      </c>
      <c r="G36" s="62">
        <v>13568.4</v>
      </c>
      <c r="H36" s="62">
        <v>0</v>
      </c>
      <c r="I36" s="62">
        <v>0</v>
      </c>
      <c r="J36" s="62">
        <v>0</v>
      </c>
      <c r="K36" s="63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4" t="s">
        <v>16980</v>
      </c>
    </row>
    <row r="37" spans="1:28" ht="35.25" x14ac:dyDescent="0.5">
      <c r="A37">
        <v>1</v>
      </c>
      <c r="B37" s="30">
        <f>SUBTOTAL(103,$A$9:A37)</f>
        <v>28</v>
      </c>
      <c r="C37" s="61" t="s">
        <v>6308</v>
      </c>
      <c r="D37" s="57">
        <f t="shared" si="3"/>
        <v>180000</v>
      </c>
      <c r="E37" s="62">
        <v>0</v>
      </c>
      <c r="F37" s="62">
        <v>180000</v>
      </c>
      <c r="G37" s="62">
        <v>0</v>
      </c>
      <c r="H37" s="62">
        <v>0</v>
      </c>
      <c r="I37" s="62">
        <v>0</v>
      </c>
      <c r="J37" s="62">
        <v>0</v>
      </c>
      <c r="K37" s="63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4" t="s">
        <v>16980</v>
      </c>
    </row>
    <row r="38" spans="1:28" ht="35.25" x14ac:dyDescent="0.5">
      <c r="A38">
        <v>1</v>
      </c>
      <c r="B38" s="30">
        <f>SUBTOTAL(103,$A$9:A38)</f>
        <v>29</v>
      </c>
      <c r="C38" s="61" t="s">
        <v>6410</v>
      </c>
      <c r="D38" s="57">
        <f t="shared" si="3"/>
        <v>579586</v>
      </c>
      <c r="E38" s="62">
        <v>579586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3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4" t="s">
        <v>16980</v>
      </c>
    </row>
    <row r="39" spans="1:28" ht="35.25" x14ac:dyDescent="0.5">
      <c r="A39">
        <v>1</v>
      </c>
      <c r="B39" s="30">
        <f>SUBTOTAL(103,$A$9:A39)</f>
        <v>30</v>
      </c>
      <c r="C39" s="61" t="s">
        <v>6808</v>
      </c>
      <c r="D39" s="57">
        <f t="shared" si="3"/>
        <v>493670</v>
      </c>
      <c r="E39" s="62">
        <v>0</v>
      </c>
      <c r="F39" s="62">
        <v>0</v>
      </c>
      <c r="G39" s="62">
        <v>0</v>
      </c>
      <c r="H39" s="62">
        <v>493670</v>
      </c>
      <c r="I39" s="62">
        <v>0</v>
      </c>
      <c r="J39" s="62">
        <v>0</v>
      </c>
      <c r="K39" s="63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4" t="s">
        <v>16980</v>
      </c>
    </row>
    <row r="40" spans="1:28" ht="35.25" x14ac:dyDescent="0.5">
      <c r="A40">
        <v>1</v>
      </c>
      <c r="B40" s="30">
        <f>SUBTOTAL(103,$A$9:A40)</f>
        <v>31</v>
      </c>
      <c r="C40" s="61" t="s">
        <v>7097</v>
      </c>
      <c r="D40" s="57">
        <f t="shared" si="3"/>
        <v>490000</v>
      </c>
      <c r="E40" s="62">
        <v>0</v>
      </c>
      <c r="F40" s="62">
        <v>490000</v>
      </c>
      <c r="G40" s="62">
        <v>0</v>
      </c>
      <c r="H40" s="62">
        <v>0</v>
      </c>
      <c r="I40" s="62">
        <v>0</v>
      </c>
      <c r="J40" s="62">
        <v>0</v>
      </c>
      <c r="K40" s="63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4" t="s">
        <v>16980</v>
      </c>
    </row>
    <row r="41" spans="1:28" ht="35.25" x14ac:dyDescent="0.5">
      <c r="A41">
        <v>1</v>
      </c>
      <c r="B41" s="30">
        <f>SUBTOTAL(103,$A$9:A41)</f>
        <v>32</v>
      </c>
      <c r="C41" s="61" t="s">
        <v>1294</v>
      </c>
      <c r="D41" s="57">
        <f t="shared" si="3"/>
        <v>109964</v>
      </c>
      <c r="E41" s="62">
        <v>0</v>
      </c>
      <c r="F41" s="62">
        <v>0</v>
      </c>
      <c r="G41" s="62">
        <v>0</v>
      </c>
      <c r="H41" s="62">
        <v>0</v>
      </c>
      <c r="I41" s="62">
        <v>109964</v>
      </c>
      <c r="J41" s="62">
        <v>0</v>
      </c>
      <c r="K41" s="63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4" t="s">
        <v>16980</v>
      </c>
    </row>
    <row r="42" spans="1:28" ht="35.25" x14ac:dyDescent="0.5">
      <c r="A42">
        <v>1</v>
      </c>
      <c r="B42" s="30">
        <f>SUBTOTAL(103,$A$9:A42)</f>
        <v>33</v>
      </c>
      <c r="C42" s="61" t="s">
        <v>7264</v>
      </c>
      <c r="D42" s="57">
        <f t="shared" si="3"/>
        <v>316464.2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3">
        <v>0</v>
      </c>
      <c r="L42" s="62">
        <v>0</v>
      </c>
      <c r="M42" s="62">
        <v>0</v>
      </c>
      <c r="N42" s="62">
        <v>0</v>
      </c>
      <c r="O42" s="62">
        <f>45000+271464.2</f>
        <v>316464.2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4">
        <v>2023</v>
      </c>
    </row>
    <row r="43" spans="1:28" ht="35.25" x14ac:dyDescent="0.5">
      <c r="A43">
        <v>1</v>
      </c>
      <c r="B43" s="30">
        <f>SUBTOTAL(103,$A$9:A43)</f>
        <v>34</v>
      </c>
      <c r="C43" s="61" t="s">
        <v>17454</v>
      </c>
      <c r="D43" s="57">
        <f t="shared" si="3"/>
        <v>196211.58</v>
      </c>
      <c r="E43" s="62">
        <v>0</v>
      </c>
      <c r="F43" s="62">
        <v>0</v>
      </c>
      <c r="G43" s="62">
        <v>124148.79</v>
      </c>
      <c r="H43" s="62">
        <v>0</v>
      </c>
      <c r="I43" s="62">
        <v>0</v>
      </c>
      <c r="J43" s="62">
        <v>0</v>
      </c>
      <c r="K43" s="63">
        <v>1</v>
      </c>
      <c r="L43" s="62">
        <v>72062.789999999994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62">
        <v>0</v>
      </c>
      <c r="AA43" s="62">
        <v>0</v>
      </c>
      <c r="AB43" s="64" t="s">
        <v>16980</v>
      </c>
    </row>
    <row r="44" spans="1:28" ht="35.25" x14ac:dyDescent="0.5">
      <c r="A44">
        <v>1</v>
      </c>
      <c r="B44" s="30">
        <f>SUBTOTAL(103,$A$9:A44)</f>
        <v>35</v>
      </c>
      <c r="C44" s="61" t="s">
        <v>6167</v>
      </c>
      <c r="D44" s="57">
        <f t="shared" si="3"/>
        <v>71748.600000000006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3">
        <v>0</v>
      </c>
      <c r="L44" s="62">
        <v>0</v>
      </c>
      <c r="M44" s="62">
        <v>49848.6</v>
      </c>
      <c r="N44" s="62">
        <v>0</v>
      </c>
      <c r="O44" s="62">
        <v>21900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Z44" s="62">
        <v>0</v>
      </c>
      <c r="AA44" s="62">
        <v>0</v>
      </c>
      <c r="AB44" s="64">
        <v>2023</v>
      </c>
    </row>
    <row r="45" spans="1:28" ht="35.25" x14ac:dyDescent="0.5">
      <c r="A45">
        <v>1</v>
      </c>
      <c r="B45" s="30">
        <f>SUBTOTAL(103,$A$9:A45)</f>
        <v>36</v>
      </c>
      <c r="C45" s="61" t="s">
        <v>7710</v>
      </c>
      <c r="D45" s="57">
        <f t="shared" si="3"/>
        <v>337200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3">
        <v>0</v>
      </c>
      <c r="L45" s="62">
        <v>0</v>
      </c>
      <c r="M45" s="62">
        <v>0</v>
      </c>
      <c r="N45" s="62">
        <v>0</v>
      </c>
      <c r="O45" s="62">
        <v>337200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4">
        <v>2023</v>
      </c>
    </row>
    <row r="46" spans="1:28" ht="35.25" x14ac:dyDescent="0.5">
      <c r="A46">
        <v>1</v>
      </c>
      <c r="B46" s="30">
        <f>SUBTOTAL(103,$A$9:A46)</f>
        <v>37</v>
      </c>
      <c r="C46" s="61" t="s">
        <v>4591</v>
      </c>
      <c r="D46" s="57">
        <f t="shared" si="3"/>
        <v>1100000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3">
        <v>0</v>
      </c>
      <c r="L46" s="62">
        <v>0</v>
      </c>
      <c r="M46" s="62">
        <v>1100000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4">
        <v>2023</v>
      </c>
    </row>
    <row r="47" spans="1:28" ht="35.25" x14ac:dyDescent="0.5">
      <c r="A47">
        <v>1</v>
      </c>
      <c r="B47" s="30">
        <f>SUBTOTAL(103,$A$9:A47)</f>
        <v>38</v>
      </c>
      <c r="C47" s="61" t="s">
        <v>5988</v>
      </c>
      <c r="D47" s="57">
        <f t="shared" si="3"/>
        <v>637564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3">
        <v>0</v>
      </c>
      <c r="L47" s="62">
        <v>0</v>
      </c>
      <c r="M47" s="62">
        <v>637564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0</v>
      </c>
      <c r="W47" s="62">
        <v>0</v>
      </c>
      <c r="X47" s="62">
        <v>0</v>
      </c>
      <c r="Y47" s="62">
        <v>0</v>
      </c>
      <c r="Z47" s="62">
        <v>0</v>
      </c>
      <c r="AA47" s="62">
        <v>0</v>
      </c>
      <c r="AB47" s="64">
        <v>2023</v>
      </c>
    </row>
    <row r="48" spans="1:28" ht="35.25" x14ac:dyDescent="0.5">
      <c r="A48">
        <v>1</v>
      </c>
      <c r="B48" s="30">
        <f>SUBTOTAL(103,$A$9:A48)</f>
        <v>39</v>
      </c>
      <c r="C48" s="61" t="s">
        <v>5999</v>
      </c>
      <c r="D48" s="57">
        <f t="shared" si="3"/>
        <v>130413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63">
        <v>0</v>
      </c>
      <c r="L48" s="62">
        <v>0</v>
      </c>
      <c r="M48" s="62">
        <v>130413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4">
        <v>2023</v>
      </c>
    </row>
    <row r="49" spans="1:28" ht="35.25" x14ac:dyDescent="0.5">
      <c r="A49">
        <v>1</v>
      </c>
      <c r="B49" s="30">
        <f>SUBTOTAL(103,$A$9:A49)</f>
        <v>40</v>
      </c>
      <c r="C49" s="61" t="s">
        <v>6078</v>
      </c>
      <c r="D49" s="57">
        <f t="shared" si="3"/>
        <v>590000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3">
        <v>0</v>
      </c>
      <c r="L49" s="62">
        <v>0</v>
      </c>
      <c r="M49" s="62">
        <v>590000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4">
        <v>2023</v>
      </c>
    </row>
    <row r="50" spans="1:28" ht="35.25" x14ac:dyDescent="0.5">
      <c r="A50">
        <v>1</v>
      </c>
      <c r="B50" s="30">
        <f>SUBTOTAL(103,$A$9:A50)</f>
        <v>41</v>
      </c>
      <c r="C50" s="61" t="s">
        <v>6601</v>
      </c>
      <c r="D50" s="57">
        <f t="shared" si="3"/>
        <v>530034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3">
        <v>0</v>
      </c>
      <c r="L50" s="62">
        <v>0</v>
      </c>
      <c r="M50" s="62">
        <v>530034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4">
        <v>2023</v>
      </c>
    </row>
    <row r="51" spans="1:28" ht="35.25" x14ac:dyDescent="0.5">
      <c r="A51">
        <v>1</v>
      </c>
      <c r="B51" s="30">
        <f>SUBTOTAL(103,$A$9:A51)</f>
        <v>42</v>
      </c>
      <c r="C51" s="61" t="s">
        <v>6337</v>
      </c>
      <c r="D51" s="57">
        <f t="shared" si="3"/>
        <v>1311630</v>
      </c>
      <c r="E51" s="62">
        <v>0</v>
      </c>
      <c r="F51" s="62">
        <v>0</v>
      </c>
      <c r="G51" s="62">
        <v>194545</v>
      </c>
      <c r="H51" s="62">
        <v>0</v>
      </c>
      <c r="I51" s="62">
        <v>0</v>
      </c>
      <c r="J51" s="62">
        <v>0</v>
      </c>
      <c r="K51" s="63">
        <v>0</v>
      </c>
      <c r="L51" s="62">
        <v>0</v>
      </c>
      <c r="M51" s="62">
        <v>0</v>
      </c>
      <c r="N51" s="62">
        <v>0</v>
      </c>
      <c r="O51" s="62">
        <v>0</v>
      </c>
      <c r="P51" s="62">
        <v>1117085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0</v>
      </c>
      <c r="X51" s="62">
        <v>0</v>
      </c>
      <c r="Y51" s="62">
        <v>0</v>
      </c>
      <c r="Z51" s="62">
        <v>0</v>
      </c>
      <c r="AA51" s="62">
        <v>0</v>
      </c>
      <c r="AB51" s="64">
        <v>2023</v>
      </c>
    </row>
    <row r="52" spans="1:28" ht="35.25" x14ac:dyDescent="0.5">
      <c r="A52">
        <v>1</v>
      </c>
      <c r="B52" s="30">
        <f>SUBTOTAL(103,$A$9:A52)</f>
        <v>43</v>
      </c>
      <c r="C52" s="61" t="s">
        <v>6650</v>
      </c>
      <c r="D52" s="57">
        <f t="shared" si="3"/>
        <v>615000</v>
      </c>
      <c r="E52" s="62">
        <v>0</v>
      </c>
      <c r="F52" s="62">
        <v>0</v>
      </c>
      <c r="G52" s="62">
        <v>615000</v>
      </c>
      <c r="H52" s="62">
        <v>0</v>
      </c>
      <c r="I52" s="62">
        <v>0</v>
      </c>
      <c r="J52" s="62">
        <v>0</v>
      </c>
      <c r="K52" s="63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0</v>
      </c>
      <c r="W52" s="62">
        <v>0</v>
      </c>
      <c r="X52" s="62">
        <v>0</v>
      </c>
      <c r="Y52" s="62">
        <v>0</v>
      </c>
      <c r="Z52" s="62">
        <v>0</v>
      </c>
      <c r="AA52" s="62">
        <v>0</v>
      </c>
      <c r="AB52" s="64">
        <v>2023</v>
      </c>
    </row>
    <row r="53" spans="1:28" ht="35.25" x14ac:dyDescent="0.5">
      <c r="A53">
        <v>1</v>
      </c>
      <c r="B53" s="30">
        <f>SUBTOTAL(103,$A$9:A53)</f>
        <v>44</v>
      </c>
      <c r="C53" s="61" t="s">
        <v>6715</v>
      </c>
      <c r="D53" s="57">
        <f t="shared" si="3"/>
        <v>133000</v>
      </c>
      <c r="E53" s="62">
        <v>0</v>
      </c>
      <c r="F53" s="62">
        <v>0</v>
      </c>
      <c r="G53" s="62">
        <v>133000</v>
      </c>
      <c r="H53" s="62">
        <v>0</v>
      </c>
      <c r="I53" s="62">
        <v>0</v>
      </c>
      <c r="J53" s="62">
        <v>0</v>
      </c>
      <c r="K53" s="63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4">
        <v>2023</v>
      </c>
    </row>
    <row r="54" spans="1:28" ht="35.25" x14ac:dyDescent="0.5">
      <c r="A54">
        <v>1</v>
      </c>
      <c r="B54" s="30">
        <f>SUBTOTAL(103,$A$9:A54)</f>
        <v>45</v>
      </c>
      <c r="C54" s="61" t="s">
        <v>1237</v>
      </c>
      <c r="D54" s="57">
        <f t="shared" si="3"/>
        <v>93727.8</v>
      </c>
      <c r="E54" s="62">
        <v>0</v>
      </c>
      <c r="F54" s="62">
        <v>0</v>
      </c>
      <c r="G54" s="62">
        <v>93727.8</v>
      </c>
      <c r="H54" s="62">
        <v>0</v>
      </c>
      <c r="I54" s="62">
        <v>0</v>
      </c>
      <c r="J54" s="62">
        <v>0</v>
      </c>
      <c r="K54" s="63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4">
        <v>2023</v>
      </c>
    </row>
    <row r="55" spans="1:28" ht="35.25" x14ac:dyDescent="0.5">
      <c r="A55">
        <v>1</v>
      </c>
      <c r="B55" s="30">
        <f>SUBTOTAL(103,$A$9:A55)</f>
        <v>46</v>
      </c>
      <c r="C55" s="61" t="s">
        <v>6588</v>
      </c>
      <c r="D55" s="57">
        <f t="shared" si="3"/>
        <v>178951.67999999999</v>
      </c>
      <c r="E55" s="62">
        <v>0</v>
      </c>
      <c r="F55" s="62">
        <v>178951.67999999999</v>
      </c>
      <c r="G55" s="62">
        <v>0</v>
      </c>
      <c r="H55" s="62">
        <v>0</v>
      </c>
      <c r="I55" s="62">
        <v>0</v>
      </c>
      <c r="J55" s="62">
        <v>0</v>
      </c>
      <c r="K55" s="63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4">
        <v>2023</v>
      </c>
    </row>
    <row r="56" spans="1:28" ht="35.25" x14ac:dyDescent="0.5">
      <c r="A56">
        <v>1</v>
      </c>
      <c r="B56" s="30">
        <f>SUBTOTAL(103,$A$9:A56)</f>
        <v>47</v>
      </c>
      <c r="C56" s="61" t="s">
        <v>4906</v>
      </c>
      <c r="D56" s="57">
        <f t="shared" si="3"/>
        <v>53100.56</v>
      </c>
      <c r="E56" s="62">
        <v>0</v>
      </c>
      <c r="F56" s="62">
        <v>53100.56</v>
      </c>
      <c r="G56" s="62">
        <v>0</v>
      </c>
      <c r="H56" s="62">
        <v>0</v>
      </c>
      <c r="I56" s="62">
        <v>0</v>
      </c>
      <c r="J56" s="62">
        <v>0</v>
      </c>
      <c r="K56" s="63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4">
        <v>2023</v>
      </c>
    </row>
    <row r="57" spans="1:28" ht="35.25" x14ac:dyDescent="0.5">
      <c r="A57">
        <v>1</v>
      </c>
      <c r="B57" s="30">
        <f>SUBTOTAL(103,$A$9:A57)</f>
        <v>48</v>
      </c>
      <c r="C57" s="61" t="s">
        <v>5615</v>
      </c>
      <c r="D57" s="57">
        <f t="shared" si="3"/>
        <v>152100</v>
      </c>
      <c r="E57" s="62">
        <v>0</v>
      </c>
      <c r="F57" s="62">
        <v>0</v>
      </c>
      <c r="G57" s="62">
        <v>0</v>
      </c>
      <c r="H57" s="62">
        <v>152100</v>
      </c>
      <c r="I57" s="62">
        <v>0</v>
      </c>
      <c r="J57" s="62">
        <v>0</v>
      </c>
      <c r="K57" s="63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4">
        <v>2023</v>
      </c>
    </row>
    <row r="58" spans="1:28" ht="35.25" x14ac:dyDescent="0.5">
      <c r="A58">
        <v>1</v>
      </c>
      <c r="B58" s="30">
        <f>SUBTOTAL(103,$A$9:A58)</f>
        <v>49</v>
      </c>
      <c r="C58" s="61" t="s">
        <v>7780</v>
      </c>
      <c r="D58" s="57">
        <f t="shared" si="3"/>
        <v>1200000</v>
      </c>
      <c r="E58" s="62">
        <v>0</v>
      </c>
      <c r="F58" s="62">
        <v>0</v>
      </c>
      <c r="G58" s="62">
        <v>1200000</v>
      </c>
      <c r="H58" s="62">
        <v>0</v>
      </c>
      <c r="I58" s="62">
        <v>0</v>
      </c>
      <c r="J58" s="62">
        <v>0</v>
      </c>
      <c r="K58" s="63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4">
        <v>2023</v>
      </c>
    </row>
    <row r="59" spans="1:28" ht="35.25" x14ac:dyDescent="0.5">
      <c r="B59" s="61" t="s">
        <v>341</v>
      </c>
      <c r="C59" s="61"/>
      <c r="D59" s="57">
        <f t="shared" si="3"/>
        <v>18004608.709999997</v>
      </c>
      <c r="E59" s="57">
        <f t="shared" ref="E59:AA59" si="4">SUM(E60:E71)</f>
        <v>0</v>
      </c>
      <c r="F59" s="57">
        <f t="shared" si="4"/>
        <v>0</v>
      </c>
      <c r="G59" s="57">
        <f t="shared" si="4"/>
        <v>355123.92</v>
      </c>
      <c r="H59" s="57">
        <f t="shared" si="4"/>
        <v>70725</v>
      </c>
      <c r="I59" s="57">
        <f t="shared" si="4"/>
        <v>0</v>
      </c>
      <c r="J59" s="57">
        <f t="shared" si="4"/>
        <v>0</v>
      </c>
      <c r="K59" s="58">
        <f t="shared" si="4"/>
        <v>4</v>
      </c>
      <c r="L59" s="57">
        <f t="shared" si="4"/>
        <v>11760000</v>
      </c>
      <c r="M59" s="57">
        <f t="shared" si="4"/>
        <v>5140641.59</v>
      </c>
      <c r="N59" s="57">
        <f t="shared" si="4"/>
        <v>0</v>
      </c>
      <c r="O59" s="57">
        <f t="shared" si="4"/>
        <v>587383.19999999995</v>
      </c>
      <c r="P59" s="57">
        <f t="shared" si="4"/>
        <v>90735</v>
      </c>
      <c r="Q59" s="57">
        <f t="shared" si="4"/>
        <v>0</v>
      </c>
      <c r="R59" s="57">
        <f t="shared" si="4"/>
        <v>0</v>
      </c>
      <c r="S59" s="57">
        <f t="shared" si="4"/>
        <v>0</v>
      </c>
      <c r="T59" s="57">
        <f t="shared" si="4"/>
        <v>0</v>
      </c>
      <c r="U59" s="57">
        <f t="shared" si="4"/>
        <v>0</v>
      </c>
      <c r="V59" s="57">
        <f t="shared" si="4"/>
        <v>0</v>
      </c>
      <c r="W59" s="57">
        <f t="shared" si="4"/>
        <v>0</v>
      </c>
      <c r="X59" s="57">
        <f t="shared" si="4"/>
        <v>0</v>
      </c>
      <c r="Y59" s="57">
        <f t="shared" si="4"/>
        <v>0</v>
      </c>
      <c r="Z59" s="57">
        <f t="shared" si="4"/>
        <v>0</v>
      </c>
      <c r="AA59" s="57">
        <f t="shared" si="4"/>
        <v>0</v>
      </c>
      <c r="AB59" s="59" t="s">
        <v>17016</v>
      </c>
    </row>
    <row r="60" spans="1:28" ht="35.25" x14ac:dyDescent="0.5">
      <c r="A60">
        <v>1</v>
      </c>
      <c r="B60" s="30">
        <f>SUBTOTAL(103,$A$9:A60)</f>
        <v>50</v>
      </c>
      <c r="C60" s="61" t="s">
        <v>12863</v>
      </c>
      <c r="D60" s="57">
        <f t="shared" si="3"/>
        <v>2880000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3">
        <v>1</v>
      </c>
      <c r="L60" s="62">
        <v>2880000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4">
        <v>2023</v>
      </c>
    </row>
    <row r="61" spans="1:28" ht="35.25" x14ac:dyDescent="0.5">
      <c r="A61">
        <v>1</v>
      </c>
      <c r="B61" s="30">
        <f>SUBTOTAL(103,$A$9:A61)</f>
        <v>51</v>
      </c>
      <c r="C61" s="61" t="s">
        <v>12890</v>
      </c>
      <c r="D61" s="57">
        <f t="shared" si="3"/>
        <v>3000000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3">
        <v>1</v>
      </c>
      <c r="L61" s="62">
        <v>3000000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4">
        <v>2023</v>
      </c>
    </row>
    <row r="62" spans="1:28" ht="35.25" x14ac:dyDescent="0.5">
      <c r="A62">
        <v>1</v>
      </c>
      <c r="B62" s="30">
        <f>SUBTOTAL(103,$A$9:A62)</f>
        <v>52</v>
      </c>
      <c r="C62" s="61" t="s">
        <v>12887</v>
      </c>
      <c r="D62" s="57">
        <f t="shared" si="3"/>
        <v>2960000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1</v>
      </c>
      <c r="L62" s="62">
        <v>2960000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4">
        <v>2023</v>
      </c>
    </row>
    <row r="63" spans="1:28" ht="35.25" x14ac:dyDescent="0.5">
      <c r="A63">
        <v>1</v>
      </c>
      <c r="B63" s="30">
        <f>SUBTOTAL(103,$A$9:A63)</f>
        <v>53</v>
      </c>
      <c r="C63" s="61" t="s">
        <v>12608</v>
      </c>
      <c r="D63" s="57">
        <f t="shared" si="3"/>
        <v>1204375.72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2">
        <v>0</v>
      </c>
      <c r="M63" s="62">
        <v>1204375.72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4">
        <v>2023</v>
      </c>
    </row>
    <row r="64" spans="1:28" ht="35.25" x14ac:dyDescent="0.5">
      <c r="A64">
        <v>1</v>
      </c>
      <c r="B64" s="30">
        <f>SUBTOTAL(103,$A$9:A64)</f>
        <v>54</v>
      </c>
      <c r="C64" s="61" t="s">
        <v>12891</v>
      </c>
      <c r="D64" s="57">
        <f t="shared" si="3"/>
        <v>2920000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3">
        <v>1</v>
      </c>
      <c r="L64" s="62">
        <v>2920000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4">
        <v>2023</v>
      </c>
    </row>
    <row r="65" spans="1:28" ht="35.25" x14ac:dyDescent="0.5">
      <c r="A65">
        <v>1</v>
      </c>
      <c r="B65" s="30">
        <f>SUBTOTAL(103,$A$9:A65)</f>
        <v>55</v>
      </c>
      <c r="C65" s="61" t="s">
        <v>12953</v>
      </c>
      <c r="D65" s="57">
        <f t="shared" si="3"/>
        <v>2911410.87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3">
        <v>0</v>
      </c>
      <c r="L65" s="62">
        <v>0</v>
      </c>
      <c r="M65" s="62">
        <v>2911410.87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4">
        <v>2023</v>
      </c>
    </row>
    <row r="66" spans="1:28" ht="35.25" x14ac:dyDescent="0.5">
      <c r="A66">
        <v>1</v>
      </c>
      <c r="B66" s="30">
        <f>SUBTOTAL(103,$A$9:A66)</f>
        <v>56</v>
      </c>
      <c r="C66" s="61" t="s">
        <v>12640</v>
      </c>
      <c r="D66" s="57">
        <f t="shared" si="3"/>
        <v>38700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3">
        <v>0</v>
      </c>
      <c r="L66" s="62">
        <v>0</v>
      </c>
      <c r="M66" s="62">
        <v>0</v>
      </c>
      <c r="N66" s="62">
        <v>0</v>
      </c>
      <c r="O66" s="62">
        <v>38700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4" t="s">
        <v>16980</v>
      </c>
    </row>
    <row r="67" spans="1:28" ht="35.25" x14ac:dyDescent="0.5">
      <c r="A67">
        <v>1</v>
      </c>
      <c r="B67" s="30">
        <f>SUBTOTAL(103,$A$9:A67)</f>
        <v>57</v>
      </c>
      <c r="C67" s="61" t="s">
        <v>12730</v>
      </c>
      <c r="D67" s="57">
        <f t="shared" si="3"/>
        <v>245550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3">
        <v>0</v>
      </c>
      <c r="L67" s="62">
        <v>0</v>
      </c>
      <c r="M67" s="62">
        <v>245550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4" t="s">
        <v>16980</v>
      </c>
    </row>
    <row r="68" spans="1:28" ht="35.25" x14ac:dyDescent="0.5">
      <c r="A68">
        <v>1</v>
      </c>
      <c r="B68" s="30">
        <f>SUBTOTAL(103,$A$9:A68)</f>
        <v>58</v>
      </c>
      <c r="C68" s="61" t="s">
        <v>17455</v>
      </c>
      <c r="D68" s="57">
        <f t="shared" si="3"/>
        <v>779305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3">
        <v>0</v>
      </c>
      <c r="L68" s="62">
        <v>0</v>
      </c>
      <c r="M68" s="62">
        <v>779305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4" t="s">
        <v>16980</v>
      </c>
    </row>
    <row r="69" spans="1:28" ht="35.25" x14ac:dyDescent="0.5">
      <c r="A69">
        <v>1</v>
      </c>
      <c r="B69" s="30">
        <f>SUBTOTAL(103,$A$9:A69)</f>
        <v>59</v>
      </c>
      <c r="C69" s="61" t="s">
        <v>12915</v>
      </c>
      <c r="D69" s="57">
        <f>E69+F69+G69+H69+I69+J69+L69+M69+N69+O69+P69+Q69+R69+S69+T69+U69+V69+W69+X69+Y69+Z69+AA69</f>
        <v>90735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3">
        <v>0</v>
      </c>
      <c r="L69" s="62">
        <v>0</v>
      </c>
      <c r="M69" s="62">
        <v>0</v>
      </c>
      <c r="N69" s="62">
        <v>0</v>
      </c>
      <c r="O69" s="62">
        <v>0</v>
      </c>
      <c r="P69" s="62">
        <v>90735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4" t="s">
        <v>16980</v>
      </c>
    </row>
    <row r="70" spans="1:28" ht="35.25" x14ac:dyDescent="0.5">
      <c r="A70">
        <v>1</v>
      </c>
      <c r="B70" s="30">
        <f>SUBTOTAL(103,$A$9:A70)</f>
        <v>60</v>
      </c>
      <c r="C70" s="61" t="s">
        <v>12916</v>
      </c>
      <c r="D70" s="57">
        <f>E70+F70+G70+H70+I70+J70+L70+M70+N70+O70+P70+Q70+R70+S70+T70+U70+V70+W70+X70+Y70+Z70+AA70</f>
        <v>70725</v>
      </c>
      <c r="E70" s="62">
        <v>0</v>
      </c>
      <c r="F70" s="62">
        <v>0</v>
      </c>
      <c r="G70" s="62">
        <v>0</v>
      </c>
      <c r="H70" s="62">
        <v>70725</v>
      </c>
      <c r="I70" s="62">
        <v>0</v>
      </c>
      <c r="J70" s="62">
        <v>0</v>
      </c>
      <c r="K70" s="63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4" t="s">
        <v>16980</v>
      </c>
    </row>
    <row r="71" spans="1:28" ht="35.25" x14ac:dyDescent="0.5">
      <c r="A71">
        <v>1</v>
      </c>
      <c r="B71" s="30">
        <f>SUBTOTAL(103,$A$9:A71)</f>
        <v>61</v>
      </c>
      <c r="C71" s="61" t="s">
        <v>12646</v>
      </c>
      <c r="D71" s="57">
        <f t="shared" si="3"/>
        <v>903807.11999999988</v>
      </c>
      <c r="E71" s="62">
        <v>0</v>
      </c>
      <c r="F71" s="62">
        <v>0</v>
      </c>
      <c r="G71" s="62">
        <v>355123.92</v>
      </c>
      <c r="H71" s="62">
        <v>0</v>
      </c>
      <c r="I71" s="62">
        <v>0</v>
      </c>
      <c r="J71" s="62">
        <v>0</v>
      </c>
      <c r="K71" s="63">
        <v>0</v>
      </c>
      <c r="L71" s="62">
        <v>0</v>
      </c>
      <c r="M71" s="62">
        <v>0</v>
      </c>
      <c r="N71" s="62">
        <v>0</v>
      </c>
      <c r="O71" s="62">
        <v>548683.19999999995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4">
        <v>2023</v>
      </c>
    </row>
    <row r="72" spans="1:28" ht="35.25" x14ac:dyDescent="0.5">
      <c r="B72" s="60" t="s">
        <v>507</v>
      </c>
      <c r="C72" s="61"/>
      <c r="D72" s="57">
        <f>E72+F72+G72+H72+I72+J72+L72+M72+N72+O72+P72+Q72+R72+S72+T72+U72+V72+W72+X72+Y72+Z72+AA72</f>
        <v>3355711.13</v>
      </c>
      <c r="E72" s="57">
        <f>SUM(E73:E74)</f>
        <v>0</v>
      </c>
      <c r="F72" s="57">
        <f t="shared" ref="F72:AA72" si="5">SUM(F73:F74)</f>
        <v>0</v>
      </c>
      <c r="G72" s="57">
        <f t="shared" si="5"/>
        <v>372116.67</v>
      </c>
      <c r="H72" s="57">
        <f t="shared" si="5"/>
        <v>0</v>
      </c>
      <c r="I72" s="57">
        <f t="shared" si="5"/>
        <v>0</v>
      </c>
      <c r="J72" s="57">
        <f t="shared" si="5"/>
        <v>0</v>
      </c>
      <c r="K72" s="58">
        <f t="shared" si="5"/>
        <v>0</v>
      </c>
      <c r="L72" s="57">
        <f t="shared" si="5"/>
        <v>0</v>
      </c>
      <c r="M72" s="57">
        <f t="shared" si="5"/>
        <v>2983594.46</v>
      </c>
      <c r="N72" s="57">
        <f t="shared" si="5"/>
        <v>0</v>
      </c>
      <c r="O72" s="57">
        <f t="shared" si="5"/>
        <v>0</v>
      </c>
      <c r="P72" s="57">
        <f t="shared" si="5"/>
        <v>0</v>
      </c>
      <c r="Q72" s="57">
        <f t="shared" si="5"/>
        <v>0</v>
      </c>
      <c r="R72" s="57">
        <f t="shared" si="5"/>
        <v>0</v>
      </c>
      <c r="S72" s="57">
        <f t="shared" si="5"/>
        <v>0</v>
      </c>
      <c r="T72" s="57">
        <f t="shared" si="5"/>
        <v>0</v>
      </c>
      <c r="U72" s="57">
        <f t="shared" si="5"/>
        <v>0</v>
      </c>
      <c r="V72" s="57">
        <f t="shared" si="5"/>
        <v>0</v>
      </c>
      <c r="W72" s="57">
        <f t="shared" si="5"/>
        <v>0</v>
      </c>
      <c r="X72" s="57">
        <f t="shared" si="5"/>
        <v>0</v>
      </c>
      <c r="Y72" s="57">
        <f t="shared" si="5"/>
        <v>0</v>
      </c>
      <c r="Z72" s="57">
        <f t="shared" si="5"/>
        <v>0</v>
      </c>
      <c r="AA72" s="57">
        <f t="shared" si="5"/>
        <v>0</v>
      </c>
      <c r="AB72" s="59" t="s">
        <v>17016</v>
      </c>
    </row>
    <row r="73" spans="1:28" ht="35.25" x14ac:dyDescent="0.5">
      <c r="A73">
        <v>1</v>
      </c>
      <c r="B73" s="30">
        <f>SUBTOTAL(103,$A$9:A73)</f>
        <v>62</v>
      </c>
      <c r="C73" s="61" t="s">
        <v>17444</v>
      </c>
      <c r="D73" s="57">
        <f t="shared" si="3"/>
        <v>2983594.46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3">
        <v>0</v>
      </c>
      <c r="L73" s="62">
        <v>0</v>
      </c>
      <c r="M73" s="62">
        <v>2983594.46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4">
        <v>2023</v>
      </c>
    </row>
    <row r="74" spans="1:28" ht="35.25" x14ac:dyDescent="0.5">
      <c r="A74">
        <v>2</v>
      </c>
      <c r="B74" s="30">
        <f>SUBTOTAL(103,$A$9:A74)</f>
        <v>63</v>
      </c>
      <c r="C74" s="61" t="s">
        <v>4124</v>
      </c>
      <c r="D74" s="57">
        <f t="shared" si="3"/>
        <v>372116.67</v>
      </c>
      <c r="E74" s="62">
        <v>0</v>
      </c>
      <c r="F74" s="62">
        <v>0</v>
      </c>
      <c r="G74" s="62">
        <v>372116.67</v>
      </c>
      <c r="H74" s="62">
        <v>0</v>
      </c>
      <c r="I74" s="62">
        <v>0</v>
      </c>
      <c r="J74" s="62">
        <v>0</v>
      </c>
      <c r="K74" s="63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4">
        <v>2023</v>
      </c>
    </row>
    <row r="75" spans="1:28" ht="35.25" x14ac:dyDescent="0.5">
      <c r="B75" s="60" t="s">
        <v>354</v>
      </c>
      <c r="C75" s="61"/>
      <c r="D75" s="57">
        <f>E75+F75+G75+H75+I75+J75+L75+M75+N75+O75+P75+Q75+R75+S75+T75+U75+V75+W75+X75+Y75+Z75+AA75</f>
        <v>791225.76</v>
      </c>
      <c r="E75" s="57">
        <f>SUM(E76:E78)</f>
        <v>0</v>
      </c>
      <c r="F75" s="57">
        <f t="shared" ref="F75:AA75" si="6">SUM(F76:F78)</f>
        <v>0</v>
      </c>
      <c r="G75" s="57">
        <f t="shared" si="6"/>
        <v>0</v>
      </c>
      <c r="H75" s="57">
        <f t="shared" si="6"/>
        <v>0</v>
      </c>
      <c r="I75" s="57">
        <f t="shared" si="6"/>
        <v>0</v>
      </c>
      <c r="J75" s="57">
        <f t="shared" si="6"/>
        <v>0</v>
      </c>
      <c r="K75" s="63">
        <f t="shared" si="6"/>
        <v>0</v>
      </c>
      <c r="L75" s="57">
        <f t="shared" si="6"/>
        <v>0</v>
      </c>
      <c r="M75" s="57">
        <f t="shared" si="6"/>
        <v>0</v>
      </c>
      <c r="N75" s="57">
        <f t="shared" si="6"/>
        <v>0</v>
      </c>
      <c r="O75" s="57">
        <f t="shared" si="6"/>
        <v>791225.76</v>
      </c>
      <c r="P75" s="57">
        <f t="shared" si="6"/>
        <v>0</v>
      </c>
      <c r="Q75" s="57">
        <f t="shared" si="6"/>
        <v>0</v>
      </c>
      <c r="R75" s="57">
        <f t="shared" si="6"/>
        <v>0</v>
      </c>
      <c r="S75" s="57">
        <f t="shared" si="6"/>
        <v>0</v>
      </c>
      <c r="T75" s="57">
        <f t="shared" si="6"/>
        <v>0</v>
      </c>
      <c r="U75" s="57">
        <f t="shared" si="6"/>
        <v>0</v>
      </c>
      <c r="V75" s="57">
        <f t="shared" si="6"/>
        <v>0</v>
      </c>
      <c r="W75" s="57">
        <f t="shared" si="6"/>
        <v>0</v>
      </c>
      <c r="X75" s="57">
        <f t="shared" si="6"/>
        <v>0</v>
      </c>
      <c r="Y75" s="57">
        <f t="shared" si="6"/>
        <v>0</v>
      </c>
      <c r="Z75" s="57">
        <f t="shared" si="6"/>
        <v>0</v>
      </c>
      <c r="AA75" s="57">
        <f t="shared" si="6"/>
        <v>0</v>
      </c>
      <c r="AB75" s="59" t="s">
        <v>17016</v>
      </c>
    </row>
    <row r="76" spans="1:28" ht="35.25" x14ac:dyDescent="0.5">
      <c r="A76">
        <v>1</v>
      </c>
      <c r="B76" s="30">
        <f>SUBTOTAL(103,$A$9:A76)</f>
        <v>64</v>
      </c>
      <c r="C76" s="61" t="s">
        <v>10414</v>
      </c>
      <c r="D76" s="57">
        <f t="shared" si="3"/>
        <v>448000</v>
      </c>
      <c r="E76" s="65">
        <v>0</v>
      </c>
      <c r="F76" s="65">
        <v>0</v>
      </c>
      <c r="G76" s="62">
        <v>0</v>
      </c>
      <c r="H76" s="62">
        <v>0</v>
      </c>
      <c r="I76" s="62">
        <v>0</v>
      </c>
      <c r="J76" s="62">
        <v>0</v>
      </c>
      <c r="K76" s="63">
        <v>0</v>
      </c>
      <c r="L76" s="62">
        <v>0</v>
      </c>
      <c r="M76" s="65">
        <v>0</v>
      </c>
      <c r="N76" s="62">
        <v>0</v>
      </c>
      <c r="O76" s="62">
        <v>448000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4">
        <v>2023</v>
      </c>
    </row>
    <row r="77" spans="1:28" ht="35.25" x14ac:dyDescent="0.5">
      <c r="A77">
        <v>1</v>
      </c>
      <c r="B77" s="30">
        <f>SUBTOTAL(103,$A$9:A77)</f>
        <v>65</v>
      </c>
      <c r="C77" s="61" t="s">
        <v>10373</v>
      </c>
      <c r="D77" s="57">
        <f>E77+F77+G77+H77+I77+J77+L77+M77+N77+O77+P77+Q77+R77+S77+T77+U77+V77+W77+X77+Y77+Z77+AA77</f>
        <v>284986.76</v>
      </c>
      <c r="E77" s="65">
        <v>0</v>
      </c>
      <c r="F77" s="65">
        <v>0</v>
      </c>
      <c r="G77" s="62">
        <v>0</v>
      </c>
      <c r="H77" s="62">
        <v>0</v>
      </c>
      <c r="I77" s="62">
        <v>0</v>
      </c>
      <c r="J77" s="62">
        <v>0</v>
      </c>
      <c r="K77" s="63">
        <v>0</v>
      </c>
      <c r="L77" s="62">
        <v>0</v>
      </c>
      <c r="M77" s="65">
        <v>0</v>
      </c>
      <c r="N77" s="62">
        <v>0</v>
      </c>
      <c r="O77" s="62">
        <v>284986.76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4">
        <v>2023</v>
      </c>
    </row>
    <row r="78" spans="1:28" ht="35.25" x14ac:dyDescent="0.5">
      <c r="A78">
        <v>1</v>
      </c>
      <c r="B78" s="30">
        <f>SUBTOTAL(103,$A$9:A78)</f>
        <v>66</v>
      </c>
      <c r="C78" s="61" t="s">
        <v>10410</v>
      </c>
      <c r="D78" s="57">
        <f t="shared" si="3"/>
        <v>58239</v>
      </c>
      <c r="E78" s="65">
        <v>0</v>
      </c>
      <c r="F78" s="65">
        <v>0</v>
      </c>
      <c r="G78" s="62">
        <v>0</v>
      </c>
      <c r="H78" s="62">
        <v>0</v>
      </c>
      <c r="I78" s="62">
        <v>0</v>
      </c>
      <c r="J78" s="62">
        <v>0</v>
      </c>
      <c r="K78" s="63">
        <v>0</v>
      </c>
      <c r="L78" s="62">
        <v>0</v>
      </c>
      <c r="M78" s="65">
        <v>0</v>
      </c>
      <c r="N78" s="62">
        <v>0</v>
      </c>
      <c r="O78" s="62">
        <v>58239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4" t="s">
        <v>16980</v>
      </c>
    </row>
    <row r="79" spans="1:28" ht="35.25" x14ac:dyDescent="0.5">
      <c r="B79" s="61" t="s">
        <v>17445</v>
      </c>
      <c r="C79" s="61"/>
      <c r="D79" s="57">
        <f>E79+F79+G79+H79+I79+J79+L79+M79+N79+O79+P79+Q79+R79+S79+T79+U79+V79+W79+X79+Y79+Z79+AA79</f>
        <v>11939049.850000001</v>
      </c>
      <c r="E79" s="57">
        <f t="shared" ref="E79:AA79" si="7">SUM(E80:E92)</f>
        <v>0</v>
      </c>
      <c r="F79" s="57">
        <f t="shared" si="7"/>
        <v>35599</v>
      </c>
      <c r="G79" s="57">
        <f t="shared" si="7"/>
        <v>10000</v>
      </c>
      <c r="H79" s="57">
        <f t="shared" si="7"/>
        <v>101213.4</v>
      </c>
      <c r="I79" s="57">
        <f t="shared" si="7"/>
        <v>1631200</v>
      </c>
      <c r="J79" s="57">
        <f t="shared" si="7"/>
        <v>0</v>
      </c>
      <c r="K79" s="63">
        <f t="shared" si="7"/>
        <v>3</v>
      </c>
      <c r="L79" s="57">
        <f t="shared" si="7"/>
        <v>6333400</v>
      </c>
      <c r="M79" s="57">
        <f t="shared" si="7"/>
        <v>3398717.04</v>
      </c>
      <c r="N79" s="57">
        <f t="shared" si="7"/>
        <v>0</v>
      </c>
      <c r="O79" s="57">
        <f t="shared" si="7"/>
        <v>428920.41000000003</v>
      </c>
      <c r="P79" s="57">
        <f t="shared" si="7"/>
        <v>0</v>
      </c>
      <c r="Q79" s="57">
        <f t="shared" si="7"/>
        <v>0</v>
      </c>
      <c r="R79" s="57">
        <f t="shared" si="7"/>
        <v>0</v>
      </c>
      <c r="S79" s="57">
        <f t="shared" si="7"/>
        <v>0</v>
      </c>
      <c r="T79" s="57">
        <f t="shared" si="7"/>
        <v>0</v>
      </c>
      <c r="U79" s="57">
        <f t="shared" si="7"/>
        <v>0</v>
      </c>
      <c r="V79" s="57">
        <f t="shared" si="7"/>
        <v>0</v>
      </c>
      <c r="W79" s="57">
        <f t="shared" si="7"/>
        <v>0</v>
      </c>
      <c r="X79" s="57">
        <f t="shared" si="7"/>
        <v>0</v>
      </c>
      <c r="Y79" s="57">
        <f t="shared" si="7"/>
        <v>0</v>
      </c>
      <c r="Z79" s="57">
        <f t="shared" si="7"/>
        <v>0</v>
      </c>
      <c r="AA79" s="57">
        <f t="shared" si="7"/>
        <v>0</v>
      </c>
      <c r="AB79" s="59" t="s">
        <v>17016</v>
      </c>
    </row>
    <row r="80" spans="1:28" ht="35.25" x14ac:dyDescent="0.5">
      <c r="A80">
        <v>1</v>
      </c>
      <c r="B80" s="30">
        <f>SUBTOTAL(103,$A$9:A80)</f>
        <v>67</v>
      </c>
      <c r="C80" s="61" t="s">
        <v>13406</v>
      </c>
      <c r="D80" s="57">
        <f t="shared" si="3"/>
        <v>1631200</v>
      </c>
      <c r="E80" s="62">
        <v>0</v>
      </c>
      <c r="F80" s="62">
        <v>0</v>
      </c>
      <c r="G80" s="62">
        <v>0</v>
      </c>
      <c r="H80" s="62">
        <v>0</v>
      </c>
      <c r="I80" s="62">
        <v>1631200</v>
      </c>
      <c r="J80" s="62">
        <v>0</v>
      </c>
      <c r="K80" s="63">
        <v>0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62">
        <v>0</v>
      </c>
      <c r="AB80" s="64">
        <v>2023</v>
      </c>
    </row>
    <row r="81" spans="1:28" ht="35.25" x14ac:dyDescent="0.5">
      <c r="A81">
        <v>1</v>
      </c>
      <c r="B81" s="30">
        <f>SUBTOTAL(103,$A$9:A81)</f>
        <v>68</v>
      </c>
      <c r="C81" s="61" t="s">
        <v>13548</v>
      </c>
      <c r="D81" s="57">
        <f t="shared" si="3"/>
        <v>2800000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2">
        <v>0</v>
      </c>
      <c r="K81" s="63">
        <v>1</v>
      </c>
      <c r="L81" s="62">
        <v>2800000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  <c r="S81" s="62">
        <v>0</v>
      </c>
      <c r="T81" s="62">
        <v>0</v>
      </c>
      <c r="U81" s="62">
        <v>0</v>
      </c>
      <c r="V81" s="62">
        <v>0</v>
      </c>
      <c r="W81" s="62">
        <v>0</v>
      </c>
      <c r="X81" s="62">
        <v>0</v>
      </c>
      <c r="Y81" s="62">
        <v>0</v>
      </c>
      <c r="Z81" s="62">
        <v>0</v>
      </c>
      <c r="AA81" s="62">
        <v>0</v>
      </c>
      <c r="AB81" s="64">
        <v>2023</v>
      </c>
    </row>
    <row r="82" spans="1:28" ht="35.25" x14ac:dyDescent="0.5">
      <c r="A82">
        <v>1</v>
      </c>
      <c r="B82" s="30">
        <f>SUBTOTAL(103,$A$9:A82)</f>
        <v>69</v>
      </c>
      <c r="C82" s="61" t="s">
        <v>13278</v>
      </c>
      <c r="D82" s="57">
        <f t="shared" si="3"/>
        <v>120000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63">
        <v>0</v>
      </c>
      <c r="L82" s="62">
        <v>0</v>
      </c>
      <c r="M82" s="62">
        <v>0</v>
      </c>
      <c r="N82" s="62">
        <v>0</v>
      </c>
      <c r="O82" s="62">
        <v>120000</v>
      </c>
      <c r="P82" s="62">
        <v>0</v>
      </c>
      <c r="Q82" s="62">
        <v>0</v>
      </c>
      <c r="R82" s="62">
        <v>0</v>
      </c>
      <c r="S82" s="62">
        <v>0</v>
      </c>
      <c r="T82" s="62">
        <v>0</v>
      </c>
      <c r="U82" s="62">
        <v>0</v>
      </c>
      <c r="V82" s="62">
        <v>0</v>
      </c>
      <c r="W82" s="62">
        <v>0</v>
      </c>
      <c r="X82" s="62">
        <v>0</v>
      </c>
      <c r="Y82" s="62">
        <v>0</v>
      </c>
      <c r="Z82" s="62">
        <v>0</v>
      </c>
      <c r="AA82" s="62">
        <v>0</v>
      </c>
      <c r="AB82" s="64" t="s">
        <v>16980</v>
      </c>
    </row>
    <row r="83" spans="1:28" ht="35.25" x14ac:dyDescent="0.5">
      <c r="A83">
        <v>1</v>
      </c>
      <c r="B83" s="30">
        <f>SUBTOTAL(103,$A$9:A83)</f>
        <v>70</v>
      </c>
      <c r="C83" s="61" t="s">
        <v>13301</v>
      </c>
      <c r="D83" s="57">
        <f t="shared" si="3"/>
        <v>2296035.7999999998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3">
        <v>0</v>
      </c>
      <c r="L83" s="62">
        <v>0</v>
      </c>
      <c r="M83" s="62">
        <f>779035.8+1517000</f>
        <v>2296035.7999999998</v>
      </c>
      <c r="N83" s="62">
        <v>0</v>
      </c>
      <c r="O83" s="62">
        <v>0</v>
      </c>
      <c r="P83" s="62">
        <v>0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0</v>
      </c>
      <c r="W83" s="62">
        <v>0</v>
      </c>
      <c r="X83" s="62">
        <v>0</v>
      </c>
      <c r="Y83" s="62">
        <v>0</v>
      </c>
      <c r="Z83" s="62">
        <v>0</v>
      </c>
      <c r="AA83" s="62">
        <v>0</v>
      </c>
      <c r="AB83" s="64" t="s">
        <v>16980</v>
      </c>
    </row>
    <row r="84" spans="1:28" ht="35.25" x14ac:dyDescent="0.5">
      <c r="A84">
        <v>1</v>
      </c>
      <c r="B84" s="30">
        <f>SUBTOTAL(103,$A$9:A84)</f>
        <v>71</v>
      </c>
      <c r="C84" s="61" t="s">
        <v>13321</v>
      </c>
      <c r="D84" s="57">
        <f t="shared" si="3"/>
        <v>851400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3">
        <v>1</v>
      </c>
      <c r="L84" s="62">
        <v>851400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0</v>
      </c>
      <c r="X84" s="62">
        <v>0</v>
      </c>
      <c r="Y84" s="62">
        <v>0</v>
      </c>
      <c r="Z84" s="62">
        <v>0</v>
      </c>
      <c r="AA84" s="62">
        <v>0</v>
      </c>
      <c r="AB84" s="64" t="s">
        <v>16980</v>
      </c>
    </row>
    <row r="85" spans="1:28" ht="35.25" x14ac:dyDescent="0.5">
      <c r="A85">
        <v>1</v>
      </c>
      <c r="B85" s="30">
        <f>SUBTOTAL(103,$A$9:A85)</f>
        <v>72</v>
      </c>
      <c r="C85" s="61" t="s">
        <v>13739</v>
      </c>
      <c r="D85" s="57">
        <f t="shared" si="3"/>
        <v>124701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3">
        <v>0</v>
      </c>
      <c r="L85" s="62">
        <v>0</v>
      </c>
      <c r="M85" s="62">
        <v>124701</v>
      </c>
      <c r="N85" s="62">
        <v>0</v>
      </c>
      <c r="O85" s="62">
        <v>0</v>
      </c>
      <c r="P85" s="62">
        <v>0</v>
      </c>
      <c r="Q85" s="62">
        <v>0</v>
      </c>
      <c r="R85" s="62">
        <v>0</v>
      </c>
      <c r="S85" s="62">
        <v>0</v>
      </c>
      <c r="T85" s="62">
        <v>0</v>
      </c>
      <c r="U85" s="62">
        <v>0</v>
      </c>
      <c r="V85" s="62">
        <v>0</v>
      </c>
      <c r="W85" s="62">
        <v>0</v>
      </c>
      <c r="X85" s="62">
        <v>0</v>
      </c>
      <c r="Y85" s="62">
        <v>0</v>
      </c>
      <c r="Z85" s="62">
        <v>0</v>
      </c>
      <c r="AA85" s="62">
        <v>0</v>
      </c>
      <c r="AB85" s="64" t="s">
        <v>16980</v>
      </c>
    </row>
    <row r="86" spans="1:28" ht="35.25" x14ac:dyDescent="0.5">
      <c r="A86">
        <v>1</v>
      </c>
      <c r="B86" s="30">
        <f>SUBTOTAL(103,$A$9:A86)</f>
        <v>73</v>
      </c>
      <c r="C86" s="61" t="s">
        <v>13742</v>
      </c>
      <c r="D86" s="57">
        <f t="shared" si="3"/>
        <v>101213.4</v>
      </c>
      <c r="E86" s="62">
        <v>0</v>
      </c>
      <c r="F86" s="62">
        <v>0</v>
      </c>
      <c r="G86" s="62">
        <v>0</v>
      </c>
      <c r="H86" s="62">
        <v>101213.4</v>
      </c>
      <c r="I86" s="62">
        <v>0</v>
      </c>
      <c r="J86" s="62">
        <v>0</v>
      </c>
      <c r="K86" s="63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2">
        <v>0</v>
      </c>
      <c r="R86" s="62">
        <v>0</v>
      </c>
      <c r="S86" s="62">
        <v>0</v>
      </c>
      <c r="T86" s="62">
        <v>0</v>
      </c>
      <c r="U86" s="62">
        <v>0</v>
      </c>
      <c r="V86" s="62">
        <v>0</v>
      </c>
      <c r="W86" s="62">
        <v>0</v>
      </c>
      <c r="X86" s="62">
        <v>0</v>
      </c>
      <c r="Y86" s="62">
        <v>0</v>
      </c>
      <c r="Z86" s="62">
        <v>0</v>
      </c>
      <c r="AA86" s="62">
        <v>0</v>
      </c>
      <c r="AB86" s="64" t="s">
        <v>16980</v>
      </c>
    </row>
    <row r="87" spans="1:28" ht="35.25" x14ac:dyDescent="0.5">
      <c r="A87">
        <v>1</v>
      </c>
      <c r="B87" s="30">
        <f>SUBTOTAL(103,$A$9:A87)</f>
        <v>74</v>
      </c>
      <c r="C87" s="61" t="s">
        <v>13811</v>
      </c>
      <c r="D87" s="57">
        <f t="shared" si="3"/>
        <v>124268.25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3">
        <v>0</v>
      </c>
      <c r="L87" s="62">
        <v>0</v>
      </c>
      <c r="M87" s="62">
        <v>124268.25</v>
      </c>
      <c r="N87" s="62">
        <v>0</v>
      </c>
      <c r="O87" s="62">
        <v>0</v>
      </c>
      <c r="P87" s="62">
        <v>0</v>
      </c>
      <c r="Q87" s="62">
        <v>0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0</v>
      </c>
      <c r="X87" s="62">
        <v>0</v>
      </c>
      <c r="Y87" s="62">
        <v>0</v>
      </c>
      <c r="Z87" s="62">
        <v>0</v>
      </c>
      <c r="AA87" s="62">
        <v>0</v>
      </c>
      <c r="AB87" s="64" t="s">
        <v>16980</v>
      </c>
    </row>
    <row r="88" spans="1:28" ht="35.25" x14ac:dyDescent="0.5">
      <c r="A88">
        <v>1</v>
      </c>
      <c r="B88" s="30">
        <f>SUBTOTAL(103,$A$9:A88)</f>
        <v>75</v>
      </c>
      <c r="C88" s="61" t="s">
        <v>13866</v>
      </c>
      <c r="D88" s="57">
        <f t="shared" si="3"/>
        <v>45599</v>
      </c>
      <c r="E88" s="62">
        <v>0</v>
      </c>
      <c r="F88" s="62">
        <v>35599</v>
      </c>
      <c r="G88" s="62">
        <v>10000</v>
      </c>
      <c r="H88" s="62">
        <v>0</v>
      </c>
      <c r="I88" s="62">
        <v>0</v>
      </c>
      <c r="J88" s="62">
        <v>0</v>
      </c>
      <c r="K88" s="63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>
        <v>0</v>
      </c>
      <c r="W88" s="62">
        <v>0</v>
      </c>
      <c r="X88" s="62">
        <v>0</v>
      </c>
      <c r="Y88" s="62">
        <v>0</v>
      </c>
      <c r="Z88" s="62">
        <v>0</v>
      </c>
      <c r="AA88" s="62">
        <v>0</v>
      </c>
      <c r="AB88" s="64" t="s">
        <v>16980</v>
      </c>
    </row>
    <row r="89" spans="1:28" ht="35.25" x14ac:dyDescent="0.5">
      <c r="A89">
        <v>1</v>
      </c>
      <c r="B89" s="30">
        <f>SUBTOTAL(103,$A$9:A89)</f>
        <v>76</v>
      </c>
      <c r="C89" s="61" t="s">
        <v>13905</v>
      </c>
      <c r="D89" s="57">
        <f t="shared" si="3"/>
        <v>219765.99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3">
        <v>0</v>
      </c>
      <c r="L89" s="62">
        <v>0</v>
      </c>
      <c r="M89" s="62">
        <v>219765.99</v>
      </c>
      <c r="N89" s="62">
        <v>0</v>
      </c>
      <c r="O89" s="62">
        <v>0</v>
      </c>
      <c r="P89" s="62">
        <v>0</v>
      </c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0</v>
      </c>
      <c r="W89" s="62">
        <v>0</v>
      </c>
      <c r="X89" s="62">
        <v>0</v>
      </c>
      <c r="Y89" s="62">
        <v>0</v>
      </c>
      <c r="Z89" s="62">
        <v>0</v>
      </c>
      <c r="AA89" s="62">
        <v>0</v>
      </c>
      <c r="AB89" s="64" t="s">
        <v>16980</v>
      </c>
    </row>
    <row r="90" spans="1:28" ht="35.25" x14ac:dyDescent="0.5">
      <c r="A90">
        <v>1</v>
      </c>
      <c r="B90" s="30">
        <f>SUBTOTAL(103,$A$9:A90)</f>
        <v>77</v>
      </c>
      <c r="C90" s="61" t="s">
        <v>2440</v>
      </c>
      <c r="D90" s="57">
        <f t="shared" si="3"/>
        <v>251920.41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3">
        <v>0</v>
      </c>
      <c r="L90" s="62">
        <v>0</v>
      </c>
      <c r="M90" s="62">
        <v>0</v>
      </c>
      <c r="N90" s="62">
        <v>0</v>
      </c>
      <c r="O90" s="62">
        <v>251920.41</v>
      </c>
      <c r="P90" s="62">
        <v>0</v>
      </c>
      <c r="Q90" s="62">
        <v>0</v>
      </c>
      <c r="R90" s="62">
        <v>0</v>
      </c>
      <c r="S90" s="62">
        <v>0</v>
      </c>
      <c r="T90" s="62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4" t="s">
        <v>16980</v>
      </c>
    </row>
    <row r="91" spans="1:28" ht="35.25" x14ac:dyDescent="0.5">
      <c r="A91">
        <v>1</v>
      </c>
      <c r="B91" s="30">
        <f>SUBTOTAL(103,$A$9:A91)</f>
        <v>78</v>
      </c>
      <c r="C91" s="61" t="s">
        <v>13816</v>
      </c>
      <c r="D91" s="57">
        <f t="shared" si="3"/>
        <v>690946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3">
        <v>0</v>
      </c>
      <c r="L91" s="62">
        <v>0</v>
      </c>
      <c r="M91" s="62">
        <v>633946</v>
      </c>
      <c r="N91" s="62">
        <v>0</v>
      </c>
      <c r="O91" s="62">
        <v>57000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0</v>
      </c>
      <c r="W91" s="62">
        <v>0</v>
      </c>
      <c r="X91" s="62">
        <v>0</v>
      </c>
      <c r="Y91" s="62">
        <v>0</v>
      </c>
      <c r="Z91" s="62">
        <v>0</v>
      </c>
      <c r="AA91" s="62">
        <v>0</v>
      </c>
      <c r="AB91" s="64" t="s">
        <v>16980</v>
      </c>
    </row>
    <row r="92" spans="1:28" ht="35.25" x14ac:dyDescent="0.5">
      <c r="A92">
        <v>1</v>
      </c>
      <c r="B92" s="30">
        <f>SUBTOTAL(103,$A$9:A92)</f>
        <v>79</v>
      </c>
      <c r="C92" s="61" t="s">
        <v>14209</v>
      </c>
      <c r="D92" s="57">
        <f t="shared" si="3"/>
        <v>2682000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3">
        <v>1</v>
      </c>
      <c r="L92" s="62">
        <v>2682000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2">
        <v>0</v>
      </c>
      <c r="T92" s="62">
        <v>0</v>
      </c>
      <c r="U92" s="62">
        <v>0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2">
        <v>0</v>
      </c>
      <c r="AB92" s="64">
        <v>2023</v>
      </c>
    </row>
    <row r="93" spans="1:28" ht="35.25" x14ac:dyDescent="0.5">
      <c r="B93" s="60" t="s">
        <v>370</v>
      </c>
      <c r="C93" s="61"/>
      <c r="D93" s="57">
        <f t="shared" si="3"/>
        <v>2053708</v>
      </c>
      <c r="E93" s="57">
        <f t="shared" ref="E93:AA93" si="8">SUM(E94:E95)</f>
        <v>0</v>
      </c>
      <c r="F93" s="57">
        <f t="shared" si="8"/>
        <v>0</v>
      </c>
      <c r="G93" s="57">
        <f>SUM(G94:G95)</f>
        <v>0</v>
      </c>
      <c r="H93" s="57">
        <f t="shared" si="8"/>
        <v>0</v>
      </c>
      <c r="I93" s="57">
        <f t="shared" si="8"/>
        <v>0</v>
      </c>
      <c r="J93" s="57">
        <f t="shared" si="8"/>
        <v>0</v>
      </c>
      <c r="K93" s="58">
        <f t="shared" si="8"/>
        <v>0</v>
      </c>
      <c r="L93" s="57">
        <f t="shared" si="8"/>
        <v>0</v>
      </c>
      <c r="M93" s="57">
        <f t="shared" si="8"/>
        <v>0</v>
      </c>
      <c r="N93" s="57">
        <f t="shared" si="8"/>
        <v>0</v>
      </c>
      <c r="O93" s="57">
        <f t="shared" si="8"/>
        <v>2053708</v>
      </c>
      <c r="P93" s="57">
        <f t="shared" si="8"/>
        <v>0</v>
      </c>
      <c r="Q93" s="57">
        <f t="shared" si="8"/>
        <v>0</v>
      </c>
      <c r="R93" s="57">
        <f t="shared" si="8"/>
        <v>0</v>
      </c>
      <c r="S93" s="57">
        <f t="shared" si="8"/>
        <v>0</v>
      </c>
      <c r="T93" s="57">
        <f t="shared" si="8"/>
        <v>0</v>
      </c>
      <c r="U93" s="57">
        <f t="shared" si="8"/>
        <v>0</v>
      </c>
      <c r="V93" s="57">
        <f t="shared" si="8"/>
        <v>0</v>
      </c>
      <c r="W93" s="57">
        <f t="shared" si="8"/>
        <v>0</v>
      </c>
      <c r="X93" s="57">
        <f t="shared" si="8"/>
        <v>0</v>
      </c>
      <c r="Y93" s="57">
        <f t="shared" si="8"/>
        <v>0</v>
      </c>
      <c r="Z93" s="57">
        <f t="shared" si="8"/>
        <v>0</v>
      </c>
      <c r="AA93" s="57">
        <f t="shared" si="8"/>
        <v>0</v>
      </c>
      <c r="AB93" s="59" t="s">
        <v>17016</v>
      </c>
    </row>
    <row r="94" spans="1:28" ht="35.25" x14ac:dyDescent="0.5">
      <c r="A94">
        <v>1</v>
      </c>
      <c r="B94" s="30">
        <f>SUBTOTAL(103,$A$9:A94)</f>
        <v>80</v>
      </c>
      <c r="C94" s="61" t="s">
        <v>13171</v>
      </c>
      <c r="D94" s="57">
        <f t="shared" si="3"/>
        <v>849708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3">
        <v>0</v>
      </c>
      <c r="L94" s="62">
        <v>0</v>
      </c>
      <c r="M94" s="62">
        <v>0</v>
      </c>
      <c r="N94" s="62">
        <v>0</v>
      </c>
      <c r="O94" s="62">
        <v>849708</v>
      </c>
      <c r="P94" s="62">
        <v>0</v>
      </c>
      <c r="Q94" s="62">
        <v>0</v>
      </c>
      <c r="R94" s="62">
        <v>0</v>
      </c>
      <c r="S94" s="62">
        <v>0</v>
      </c>
      <c r="T94" s="62">
        <v>0</v>
      </c>
      <c r="U94" s="62">
        <v>0</v>
      </c>
      <c r="V94" s="62">
        <v>0</v>
      </c>
      <c r="W94" s="62">
        <v>0</v>
      </c>
      <c r="X94" s="62">
        <v>0</v>
      </c>
      <c r="Y94" s="62">
        <v>0</v>
      </c>
      <c r="Z94" s="62">
        <v>0</v>
      </c>
      <c r="AA94" s="62">
        <v>0</v>
      </c>
      <c r="AB94" s="64">
        <v>2023</v>
      </c>
    </row>
    <row r="95" spans="1:28" ht="35.25" x14ac:dyDescent="0.5">
      <c r="A95">
        <v>1</v>
      </c>
      <c r="B95" s="30">
        <f>SUBTOTAL(103,$A$9:A95)</f>
        <v>81</v>
      </c>
      <c r="C95" s="61" t="s">
        <v>13175</v>
      </c>
      <c r="D95" s="57">
        <f t="shared" si="3"/>
        <v>1204000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3">
        <v>0</v>
      </c>
      <c r="L95" s="62">
        <v>0</v>
      </c>
      <c r="M95" s="62">
        <v>0</v>
      </c>
      <c r="N95" s="62">
        <v>0</v>
      </c>
      <c r="O95" s="62">
        <v>1204000</v>
      </c>
      <c r="P95" s="62">
        <v>0</v>
      </c>
      <c r="Q95" s="62">
        <v>0</v>
      </c>
      <c r="R95" s="62">
        <v>0</v>
      </c>
      <c r="S95" s="62">
        <v>0</v>
      </c>
      <c r="T95" s="62">
        <v>0</v>
      </c>
      <c r="U95" s="62">
        <v>0</v>
      </c>
      <c r="V95" s="62">
        <v>0</v>
      </c>
      <c r="W95" s="62">
        <v>0</v>
      </c>
      <c r="X95" s="62">
        <v>0</v>
      </c>
      <c r="Y95" s="62">
        <v>0</v>
      </c>
      <c r="Z95" s="62">
        <v>0</v>
      </c>
      <c r="AA95" s="62">
        <v>0</v>
      </c>
      <c r="AB95" s="64">
        <v>2023</v>
      </c>
    </row>
    <row r="96" spans="1:28" ht="35.25" x14ac:dyDescent="0.5">
      <c r="B96" s="60" t="s">
        <v>507</v>
      </c>
      <c r="C96" s="61"/>
      <c r="D96" s="57">
        <f t="shared" si="3"/>
        <v>150000</v>
      </c>
      <c r="E96" s="57">
        <f t="shared" ref="E96:AA96" si="9">SUM(E97:E97)</f>
        <v>0</v>
      </c>
      <c r="F96" s="57">
        <f t="shared" si="9"/>
        <v>0</v>
      </c>
      <c r="G96" s="57">
        <f t="shared" si="9"/>
        <v>150000</v>
      </c>
      <c r="H96" s="57">
        <f t="shared" si="9"/>
        <v>0</v>
      </c>
      <c r="I96" s="57">
        <f t="shared" si="9"/>
        <v>0</v>
      </c>
      <c r="J96" s="57">
        <f t="shared" si="9"/>
        <v>0</v>
      </c>
      <c r="K96" s="58">
        <f t="shared" si="9"/>
        <v>0</v>
      </c>
      <c r="L96" s="57">
        <f t="shared" si="9"/>
        <v>0</v>
      </c>
      <c r="M96" s="57">
        <f t="shared" si="9"/>
        <v>0</v>
      </c>
      <c r="N96" s="57">
        <f t="shared" si="9"/>
        <v>0</v>
      </c>
      <c r="O96" s="57">
        <f t="shared" si="9"/>
        <v>0</v>
      </c>
      <c r="P96" s="57">
        <f t="shared" si="9"/>
        <v>0</v>
      </c>
      <c r="Q96" s="57">
        <f t="shared" si="9"/>
        <v>0</v>
      </c>
      <c r="R96" s="57">
        <f t="shared" si="9"/>
        <v>0</v>
      </c>
      <c r="S96" s="57">
        <f t="shared" si="9"/>
        <v>0</v>
      </c>
      <c r="T96" s="57">
        <f t="shared" si="9"/>
        <v>0</v>
      </c>
      <c r="U96" s="57">
        <f t="shared" si="9"/>
        <v>0</v>
      </c>
      <c r="V96" s="57">
        <f t="shared" si="9"/>
        <v>0</v>
      </c>
      <c r="W96" s="57">
        <f t="shared" si="9"/>
        <v>0</v>
      </c>
      <c r="X96" s="57">
        <f t="shared" si="9"/>
        <v>0</v>
      </c>
      <c r="Y96" s="57">
        <f t="shared" si="9"/>
        <v>0</v>
      </c>
      <c r="Z96" s="57">
        <f t="shared" si="9"/>
        <v>0</v>
      </c>
      <c r="AA96" s="57">
        <f t="shared" si="9"/>
        <v>0</v>
      </c>
      <c r="AB96" s="59" t="s">
        <v>17016</v>
      </c>
    </row>
    <row r="97" spans="1:28" ht="35.25" x14ac:dyDescent="0.5">
      <c r="A97">
        <v>1</v>
      </c>
      <c r="B97" s="30">
        <f>SUBTOTAL(103,$A$9:A97)</f>
        <v>82</v>
      </c>
      <c r="C97" s="61" t="s">
        <v>3210</v>
      </c>
      <c r="D97" s="57">
        <f t="shared" si="3"/>
        <v>150000</v>
      </c>
      <c r="E97" s="62">
        <v>0</v>
      </c>
      <c r="F97" s="62">
        <v>0</v>
      </c>
      <c r="G97" s="62">
        <v>150000</v>
      </c>
      <c r="H97" s="62">
        <v>0</v>
      </c>
      <c r="I97" s="62">
        <v>0</v>
      </c>
      <c r="J97" s="62">
        <v>0</v>
      </c>
      <c r="K97" s="63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4" t="s">
        <v>16980</v>
      </c>
    </row>
    <row r="98" spans="1:28" ht="35.25" x14ac:dyDescent="0.5">
      <c r="B98" s="55" t="s">
        <v>566</v>
      </c>
      <c r="C98" s="61"/>
      <c r="D98" s="57">
        <f>E98+F98+G98+H98+I98+J98+L98+M98+N98+O98+P98+Q98+R98+S98+T98+U98+V98+W98+X98+Y98+Z98+AA98</f>
        <v>4652095.09</v>
      </c>
      <c r="E98" s="57">
        <f t="shared" ref="E98:AA98" si="10">SUM(E99:E111)</f>
        <v>223322</v>
      </c>
      <c r="F98" s="57">
        <f t="shared" si="10"/>
        <v>0</v>
      </c>
      <c r="G98" s="57">
        <f t="shared" si="10"/>
        <v>0</v>
      </c>
      <c r="H98" s="57">
        <f t="shared" si="10"/>
        <v>327978</v>
      </c>
      <c r="I98" s="57">
        <f t="shared" si="10"/>
        <v>166523</v>
      </c>
      <c r="J98" s="57">
        <f t="shared" si="10"/>
        <v>0</v>
      </c>
      <c r="K98" s="58">
        <f t="shared" si="10"/>
        <v>0</v>
      </c>
      <c r="L98" s="57">
        <f t="shared" si="10"/>
        <v>0</v>
      </c>
      <c r="M98" s="57">
        <f t="shared" si="10"/>
        <v>3206335.09</v>
      </c>
      <c r="N98" s="57">
        <f t="shared" si="10"/>
        <v>0</v>
      </c>
      <c r="O98" s="57">
        <f t="shared" si="10"/>
        <v>727937</v>
      </c>
      <c r="P98" s="57">
        <f t="shared" si="10"/>
        <v>0</v>
      </c>
      <c r="Q98" s="57">
        <f t="shared" si="10"/>
        <v>0</v>
      </c>
      <c r="R98" s="57">
        <f t="shared" si="10"/>
        <v>0</v>
      </c>
      <c r="S98" s="57">
        <f t="shared" si="10"/>
        <v>0</v>
      </c>
      <c r="T98" s="57">
        <f t="shared" si="10"/>
        <v>0</v>
      </c>
      <c r="U98" s="57">
        <f t="shared" si="10"/>
        <v>0</v>
      </c>
      <c r="V98" s="57">
        <f t="shared" si="10"/>
        <v>0</v>
      </c>
      <c r="W98" s="57">
        <f t="shared" si="10"/>
        <v>0</v>
      </c>
      <c r="X98" s="57">
        <f t="shared" si="10"/>
        <v>0</v>
      </c>
      <c r="Y98" s="57">
        <f t="shared" si="10"/>
        <v>0</v>
      </c>
      <c r="Z98" s="57">
        <f t="shared" si="10"/>
        <v>0</v>
      </c>
      <c r="AA98" s="57">
        <f t="shared" si="10"/>
        <v>0</v>
      </c>
      <c r="AB98" s="59" t="s">
        <v>17016</v>
      </c>
    </row>
    <row r="99" spans="1:28" ht="35.25" x14ac:dyDescent="0.5">
      <c r="A99">
        <v>1</v>
      </c>
      <c r="B99" s="30">
        <f>SUBTOTAL(103,$A$9:A99)</f>
        <v>83</v>
      </c>
      <c r="C99" s="61" t="s">
        <v>9337</v>
      </c>
      <c r="D99" s="57">
        <f t="shared" ref="D99:D111" si="11">E99+F99+G99+H99+I99+J99+L99+M99+N99+O99+P99+Q99+R99+S99+T99+U99+V99+W99+X99+Y99+Z99+AA99</f>
        <v>16887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3">
        <v>0</v>
      </c>
      <c r="L99" s="62">
        <v>0</v>
      </c>
      <c r="M99" s="62">
        <v>0</v>
      </c>
      <c r="N99" s="62">
        <v>0</v>
      </c>
      <c r="O99" s="62">
        <v>16887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4" t="s">
        <v>16980</v>
      </c>
    </row>
    <row r="100" spans="1:28" ht="35.25" x14ac:dyDescent="0.5">
      <c r="A100">
        <v>1</v>
      </c>
      <c r="B100" s="30">
        <f>SUBTOTAL(103,$A$9:A100)</f>
        <v>84</v>
      </c>
      <c r="C100" s="61" t="s">
        <v>9341</v>
      </c>
      <c r="D100" s="57">
        <f t="shared" si="11"/>
        <v>525000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3">
        <v>0</v>
      </c>
      <c r="L100" s="62">
        <v>0</v>
      </c>
      <c r="M100" s="62">
        <v>525000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4" t="s">
        <v>16980</v>
      </c>
    </row>
    <row r="101" spans="1:28" ht="35.25" x14ac:dyDescent="0.5">
      <c r="A101">
        <v>1</v>
      </c>
      <c r="B101" s="30">
        <f>SUBTOTAL(103,$A$9:A101)</f>
        <v>85</v>
      </c>
      <c r="C101" s="61" t="s">
        <v>9345</v>
      </c>
      <c r="D101" s="57">
        <f t="shared" si="11"/>
        <v>174000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3">
        <v>0</v>
      </c>
      <c r="L101" s="62">
        <v>0</v>
      </c>
      <c r="M101" s="62">
        <v>174000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4" t="s">
        <v>16980</v>
      </c>
    </row>
    <row r="102" spans="1:28" ht="35.25" x14ac:dyDescent="0.5">
      <c r="A102">
        <v>1</v>
      </c>
      <c r="B102" s="30">
        <f>SUBTOTAL(103,$A$9:A102)</f>
        <v>86</v>
      </c>
      <c r="C102" s="61" t="s">
        <v>9497</v>
      </c>
      <c r="D102" s="57">
        <f t="shared" si="11"/>
        <v>166523</v>
      </c>
      <c r="E102" s="62">
        <v>0</v>
      </c>
      <c r="F102" s="62">
        <v>0</v>
      </c>
      <c r="G102" s="62">
        <v>0</v>
      </c>
      <c r="H102" s="62">
        <v>0</v>
      </c>
      <c r="I102" s="62">
        <v>166523</v>
      </c>
      <c r="J102" s="62">
        <v>0</v>
      </c>
      <c r="K102" s="63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4" t="s">
        <v>16980</v>
      </c>
    </row>
    <row r="103" spans="1:28" ht="35.25" x14ac:dyDescent="0.5">
      <c r="A103">
        <v>1</v>
      </c>
      <c r="B103" s="30">
        <f>SUBTOTAL(103,$A$9:A103)</f>
        <v>87</v>
      </c>
      <c r="C103" s="61" t="s">
        <v>9545</v>
      </c>
      <c r="D103" s="57">
        <f t="shared" si="11"/>
        <v>2100000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3">
        <v>0</v>
      </c>
      <c r="L103" s="62">
        <v>0</v>
      </c>
      <c r="M103" s="62">
        <v>2100000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4" t="s">
        <v>16980</v>
      </c>
    </row>
    <row r="104" spans="1:28" ht="35.25" x14ac:dyDescent="0.5">
      <c r="A104">
        <v>1</v>
      </c>
      <c r="B104" s="30">
        <f>SUBTOTAL(103,$A$9:A104)</f>
        <v>88</v>
      </c>
      <c r="C104" s="61" t="s">
        <v>1684</v>
      </c>
      <c r="D104" s="57">
        <f t="shared" si="11"/>
        <v>257360.29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3">
        <v>0</v>
      </c>
      <c r="L104" s="62">
        <v>0</v>
      </c>
      <c r="M104" s="62">
        <v>257360.29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4" t="s">
        <v>16980</v>
      </c>
    </row>
    <row r="105" spans="1:28" ht="35.25" x14ac:dyDescent="0.5">
      <c r="A105">
        <v>1</v>
      </c>
      <c r="B105" s="30">
        <f>SUBTOTAL(103,$A$9:A105)</f>
        <v>89</v>
      </c>
      <c r="C105" s="61" t="s">
        <v>9581</v>
      </c>
      <c r="D105" s="57">
        <f t="shared" si="11"/>
        <v>551300</v>
      </c>
      <c r="E105" s="62">
        <v>223322</v>
      </c>
      <c r="F105" s="62">
        <v>0</v>
      </c>
      <c r="G105" s="62">
        <v>0</v>
      </c>
      <c r="H105" s="62">
        <v>327978</v>
      </c>
      <c r="I105" s="62">
        <v>0</v>
      </c>
      <c r="J105" s="62">
        <v>0</v>
      </c>
      <c r="K105" s="63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4" t="s">
        <v>16980</v>
      </c>
    </row>
    <row r="106" spans="1:28" ht="35.25" x14ac:dyDescent="0.5">
      <c r="A106">
        <v>1</v>
      </c>
      <c r="B106" s="30">
        <f>SUBTOTAL(103,$A$9:A106)</f>
        <v>90</v>
      </c>
      <c r="C106" s="61" t="s">
        <v>9643</v>
      </c>
      <c r="D106" s="57">
        <f t="shared" si="11"/>
        <v>75295.8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3">
        <v>0</v>
      </c>
      <c r="L106" s="62">
        <v>0</v>
      </c>
      <c r="M106" s="62">
        <f>46000+29295.8</f>
        <v>75295.8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4" t="s">
        <v>16980</v>
      </c>
    </row>
    <row r="107" spans="1:28" ht="35.25" x14ac:dyDescent="0.5">
      <c r="A107">
        <v>1</v>
      </c>
      <c r="B107" s="30">
        <f>SUBTOTAL(103,$A$9:A107)</f>
        <v>91</v>
      </c>
      <c r="C107" s="61" t="s">
        <v>9657</v>
      </c>
      <c r="D107" s="57">
        <f t="shared" si="11"/>
        <v>19679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3">
        <v>0</v>
      </c>
      <c r="L107" s="62">
        <v>0</v>
      </c>
      <c r="M107" s="62">
        <v>19679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4" t="s">
        <v>16980</v>
      </c>
    </row>
    <row r="108" spans="1:28" ht="35.25" x14ac:dyDescent="0.5">
      <c r="A108">
        <v>1</v>
      </c>
      <c r="B108" s="30">
        <f>SUBTOTAL(103,$A$9:A108)</f>
        <v>92</v>
      </c>
      <c r="C108" s="61" t="s">
        <v>9729</v>
      </c>
      <c r="D108" s="57">
        <f t="shared" si="11"/>
        <v>100550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3">
        <v>0</v>
      </c>
      <c r="L108" s="62">
        <v>0</v>
      </c>
      <c r="M108" s="62">
        <v>0</v>
      </c>
      <c r="N108" s="62">
        <v>0</v>
      </c>
      <c r="O108" s="62">
        <v>100550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4" t="s">
        <v>16980</v>
      </c>
    </row>
    <row r="109" spans="1:28" ht="35.25" x14ac:dyDescent="0.5">
      <c r="A109">
        <v>1</v>
      </c>
      <c r="B109" s="30">
        <f>SUBTOTAL(103,$A$9:A109)</f>
        <v>93</v>
      </c>
      <c r="C109" s="61" t="s">
        <v>9731</v>
      </c>
      <c r="D109" s="57">
        <f t="shared" si="11"/>
        <v>130500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3">
        <v>0</v>
      </c>
      <c r="L109" s="62">
        <v>0</v>
      </c>
      <c r="M109" s="62">
        <v>0</v>
      </c>
      <c r="N109" s="62">
        <v>0</v>
      </c>
      <c r="O109" s="62">
        <v>130500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4" t="s">
        <v>16980</v>
      </c>
    </row>
    <row r="110" spans="1:28" ht="35.25" x14ac:dyDescent="0.5">
      <c r="A110">
        <v>1</v>
      </c>
      <c r="B110" s="30">
        <f>SUBTOTAL(103,$A$9:A110)</f>
        <v>94</v>
      </c>
      <c r="C110" s="61" t="s">
        <v>1759</v>
      </c>
      <c r="D110" s="57">
        <f t="shared" si="11"/>
        <v>55000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3">
        <v>0</v>
      </c>
      <c r="L110" s="62">
        <v>0</v>
      </c>
      <c r="M110" s="62">
        <v>55000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4" t="s">
        <v>16980</v>
      </c>
    </row>
    <row r="111" spans="1:28" ht="35.25" x14ac:dyDescent="0.5">
      <c r="A111">
        <v>1</v>
      </c>
      <c r="B111" s="30">
        <f>SUBTOTAL(103,$A$9:A111)</f>
        <v>95</v>
      </c>
      <c r="C111" s="61" t="s">
        <v>9933</v>
      </c>
      <c r="D111" s="57">
        <f t="shared" si="11"/>
        <v>480000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3">
        <v>0</v>
      </c>
      <c r="L111" s="62">
        <v>0</v>
      </c>
      <c r="M111" s="62">
        <v>0</v>
      </c>
      <c r="N111" s="62">
        <v>0</v>
      </c>
      <c r="O111" s="62">
        <v>480000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4" t="s">
        <v>16980</v>
      </c>
    </row>
    <row r="112" spans="1:28" ht="35.25" x14ac:dyDescent="0.5">
      <c r="B112" s="55" t="s">
        <v>378</v>
      </c>
      <c r="C112" s="61"/>
      <c r="D112" s="57">
        <f>E112+F112+G112+H112+I112+J112+L112+M112+N112+O112+P112+Q112+R112+S112+T112+U112+V112+W112+X112+Y112+Z112+AA112</f>
        <v>8471094.0800000001</v>
      </c>
      <c r="E112" s="57">
        <f t="shared" ref="E112:AA112" si="12">SUM(E113:E138)</f>
        <v>328904</v>
      </c>
      <c r="F112" s="57">
        <f t="shared" si="12"/>
        <v>22306</v>
      </c>
      <c r="G112" s="57">
        <f t="shared" si="12"/>
        <v>98419.47</v>
      </c>
      <c r="H112" s="57">
        <f t="shared" si="12"/>
        <v>127544.3</v>
      </c>
      <c r="I112" s="57">
        <f t="shared" si="12"/>
        <v>0</v>
      </c>
      <c r="J112" s="57">
        <f t="shared" si="12"/>
        <v>0</v>
      </c>
      <c r="K112" s="58">
        <f t="shared" si="12"/>
        <v>0</v>
      </c>
      <c r="L112" s="57">
        <f t="shared" si="12"/>
        <v>0</v>
      </c>
      <c r="M112" s="57">
        <f t="shared" si="12"/>
        <v>2977202.86</v>
      </c>
      <c r="N112" s="57">
        <f t="shared" si="12"/>
        <v>0</v>
      </c>
      <c r="O112" s="57">
        <f t="shared" si="12"/>
        <v>4916717.45</v>
      </c>
      <c r="P112" s="57">
        <f t="shared" si="12"/>
        <v>0</v>
      </c>
      <c r="Q112" s="57">
        <f t="shared" si="12"/>
        <v>0</v>
      </c>
      <c r="R112" s="57">
        <f t="shared" si="12"/>
        <v>0</v>
      </c>
      <c r="S112" s="57">
        <f t="shared" si="12"/>
        <v>0</v>
      </c>
      <c r="T112" s="57">
        <f t="shared" si="12"/>
        <v>0</v>
      </c>
      <c r="U112" s="57">
        <f t="shared" si="12"/>
        <v>0</v>
      </c>
      <c r="V112" s="57">
        <f t="shared" si="12"/>
        <v>0</v>
      </c>
      <c r="W112" s="57">
        <f t="shared" si="12"/>
        <v>0</v>
      </c>
      <c r="X112" s="57">
        <f t="shared" si="12"/>
        <v>0</v>
      </c>
      <c r="Y112" s="57">
        <f t="shared" si="12"/>
        <v>0</v>
      </c>
      <c r="Z112" s="57">
        <f t="shared" si="12"/>
        <v>0</v>
      </c>
      <c r="AA112" s="57">
        <f t="shared" si="12"/>
        <v>0</v>
      </c>
      <c r="AB112" s="59" t="s">
        <v>17016</v>
      </c>
    </row>
    <row r="113" spans="1:28" ht="35.25" x14ac:dyDescent="0.5">
      <c r="A113">
        <v>1</v>
      </c>
      <c r="B113" s="30">
        <f>SUBTOTAL(103,$A$9:A113)</f>
        <v>96</v>
      </c>
      <c r="C113" s="61" t="s">
        <v>11130</v>
      </c>
      <c r="D113" s="57">
        <f t="shared" ref="D113:D138" si="13">E113+F113+G113+H113+I113+J113+L113+M113+N113+O113+P113+Q113+R113+S113+T113+U113+V113+W113+X113+Y113+Z113+AA113</f>
        <v>111448.64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3">
        <v>0</v>
      </c>
      <c r="L113" s="62">
        <v>0</v>
      </c>
      <c r="M113" s="62">
        <v>0</v>
      </c>
      <c r="N113" s="62">
        <v>0</v>
      </c>
      <c r="O113" s="62">
        <v>111448.64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4" t="s">
        <v>16980</v>
      </c>
    </row>
    <row r="114" spans="1:28" ht="35.25" x14ac:dyDescent="0.5">
      <c r="A114">
        <v>1</v>
      </c>
      <c r="B114" s="30">
        <f>SUBTOTAL(103,$A$9:A114)</f>
        <v>97</v>
      </c>
      <c r="C114" s="61" t="s">
        <v>17456</v>
      </c>
      <c r="D114" s="57">
        <f t="shared" si="13"/>
        <v>98419.47</v>
      </c>
      <c r="E114" s="62">
        <v>0</v>
      </c>
      <c r="F114" s="62">
        <v>0</v>
      </c>
      <c r="G114" s="62">
        <v>98419.47</v>
      </c>
      <c r="H114" s="62">
        <v>0</v>
      </c>
      <c r="I114" s="62">
        <v>0</v>
      </c>
      <c r="J114" s="62">
        <v>0</v>
      </c>
      <c r="K114" s="63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4" t="s">
        <v>16980</v>
      </c>
    </row>
    <row r="115" spans="1:28" ht="35.25" x14ac:dyDescent="0.5">
      <c r="A115">
        <v>1</v>
      </c>
      <c r="B115" s="30">
        <f>SUBTOTAL(103,$A$9:A115)</f>
        <v>98</v>
      </c>
      <c r="C115" s="61" t="s">
        <v>11216</v>
      </c>
      <c r="D115" s="57">
        <f t="shared" si="13"/>
        <v>43211.44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3">
        <v>0</v>
      </c>
      <c r="L115" s="62">
        <v>0</v>
      </c>
      <c r="M115" s="62">
        <v>0</v>
      </c>
      <c r="N115" s="62">
        <v>0</v>
      </c>
      <c r="O115" s="62">
        <v>43211.44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4" t="s">
        <v>16980</v>
      </c>
    </row>
    <row r="116" spans="1:28" ht="35.25" x14ac:dyDescent="0.5">
      <c r="A116">
        <v>1</v>
      </c>
      <c r="B116" s="30">
        <f>SUBTOTAL(103,$A$9:A116)</f>
        <v>99</v>
      </c>
      <c r="C116" s="61" t="s">
        <v>17457</v>
      </c>
      <c r="D116" s="57">
        <f t="shared" si="13"/>
        <v>106857.47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3">
        <v>0</v>
      </c>
      <c r="L116" s="62">
        <v>0</v>
      </c>
      <c r="M116" s="62">
        <v>106857.47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4" t="s">
        <v>16980</v>
      </c>
    </row>
    <row r="117" spans="1:28" ht="35.25" x14ac:dyDescent="0.5">
      <c r="A117">
        <v>1</v>
      </c>
      <c r="B117" s="30">
        <f>SUBTOTAL(103,$A$9:A117)</f>
        <v>100</v>
      </c>
      <c r="C117" s="61" t="s">
        <v>11426</v>
      </c>
      <c r="D117" s="57">
        <f t="shared" si="13"/>
        <v>13110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3">
        <v>0</v>
      </c>
      <c r="L117" s="62">
        <v>0</v>
      </c>
      <c r="M117" s="62">
        <v>0</v>
      </c>
      <c r="N117" s="62">
        <v>0</v>
      </c>
      <c r="O117" s="62">
        <v>13110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4" t="s">
        <v>16980</v>
      </c>
    </row>
    <row r="118" spans="1:28" ht="35.25" x14ac:dyDescent="0.5">
      <c r="A118">
        <v>1</v>
      </c>
      <c r="B118" s="30">
        <f>SUBTOTAL(103,$A$9:A118)</f>
        <v>101</v>
      </c>
      <c r="C118" s="61" t="s">
        <v>11501</v>
      </c>
      <c r="D118" s="57">
        <f t="shared" si="13"/>
        <v>52856.77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3">
        <v>0</v>
      </c>
      <c r="L118" s="62">
        <v>0</v>
      </c>
      <c r="M118" s="62">
        <v>0</v>
      </c>
      <c r="N118" s="62">
        <v>0</v>
      </c>
      <c r="O118" s="62">
        <v>52856.77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4" t="s">
        <v>16980</v>
      </c>
    </row>
    <row r="119" spans="1:28" ht="35.25" x14ac:dyDescent="0.5">
      <c r="A119">
        <v>1</v>
      </c>
      <c r="B119" s="30">
        <f>SUBTOTAL(103,$A$9:A119)</f>
        <v>102</v>
      </c>
      <c r="C119" s="61" t="s">
        <v>11655</v>
      </c>
      <c r="D119" s="57">
        <f t="shared" si="13"/>
        <v>394695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3">
        <v>0</v>
      </c>
      <c r="L119" s="62">
        <v>0</v>
      </c>
      <c r="M119" s="62">
        <v>0</v>
      </c>
      <c r="N119" s="62">
        <v>0</v>
      </c>
      <c r="O119" s="62">
        <v>394695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4" t="s">
        <v>16980</v>
      </c>
    </row>
    <row r="120" spans="1:28" ht="35.25" x14ac:dyDescent="0.5">
      <c r="A120">
        <v>1</v>
      </c>
      <c r="B120" s="30">
        <f>SUBTOTAL(103,$A$9:A120)</f>
        <v>103</v>
      </c>
      <c r="C120" s="61" t="s">
        <v>11724</v>
      </c>
      <c r="D120" s="57">
        <f t="shared" si="13"/>
        <v>154111.39000000001</v>
      </c>
      <c r="E120" s="62">
        <v>0</v>
      </c>
      <c r="F120" s="62">
        <v>0</v>
      </c>
      <c r="G120" s="62">
        <v>0</v>
      </c>
      <c r="H120" s="62">
        <v>0</v>
      </c>
      <c r="I120" s="62">
        <v>0</v>
      </c>
      <c r="J120" s="62">
        <v>0</v>
      </c>
      <c r="K120" s="63">
        <v>0</v>
      </c>
      <c r="L120" s="62">
        <v>0</v>
      </c>
      <c r="M120" s="62">
        <v>154111.39000000001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  <c r="S120" s="62">
        <v>0</v>
      </c>
      <c r="T120" s="62">
        <v>0</v>
      </c>
      <c r="U120" s="62">
        <v>0</v>
      </c>
      <c r="V120" s="62">
        <v>0</v>
      </c>
      <c r="W120" s="62">
        <v>0</v>
      </c>
      <c r="X120" s="62">
        <v>0</v>
      </c>
      <c r="Y120" s="62">
        <v>0</v>
      </c>
      <c r="Z120" s="62">
        <v>0</v>
      </c>
      <c r="AA120" s="62">
        <v>0</v>
      </c>
      <c r="AB120" s="64" t="s">
        <v>16980</v>
      </c>
    </row>
    <row r="121" spans="1:28" ht="35.25" x14ac:dyDescent="0.5">
      <c r="A121">
        <v>1</v>
      </c>
      <c r="B121" s="30">
        <f>SUBTOTAL(103,$A$9:A121)</f>
        <v>104</v>
      </c>
      <c r="C121" s="61" t="s">
        <v>11871</v>
      </c>
      <c r="D121" s="57">
        <f t="shared" si="13"/>
        <v>98370.3</v>
      </c>
      <c r="E121" s="62">
        <v>0</v>
      </c>
      <c r="F121" s="62">
        <v>0</v>
      </c>
      <c r="G121" s="62">
        <v>0</v>
      </c>
      <c r="H121" s="62">
        <v>98370.3</v>
      </c>
      <c r="I121" s="62">
        <v>0</v>
      </c>
      <c r="J121" s="62">
        <v>0</v>
      </c>
      <c r="K121" s="63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0</v>
      </c>
      <c r="W121" s="62">
        <v>0</v>
      </c>
      <c r="X121" s="62">
        <v>0</v>
      </c>
      <c r="Y121" s="62">
        <v>0</v>
      </c>
      <c r="Z121" s="62">
        <v>0</v>
      </c>
      <c r="AA121" s="62">
        <v>0</v>
      </c>
      <c r="AB121" s="64" t="s">
        <v>16980</v>
      </c>
    </row>
    <row r="122" spans="1:28" ht="35.25" x14ac:dyDescent="0.5">
      <c r="A122">
        <v>1</v>
      </c>
      <c r="B122" s="30">
        <f>SUBTOTAL(103,$A$9:A122)</f>
        <v>105</v>
      </c>
      <c r="C122" s="61" t="s">
        <v>11385</v>
      </c>
      <c r="D122" s="57">
        <f t="shared" si="13"/>
        <v>571972</v>
      </c>
      <c r="E122" s="62">
        <v>0</v>
      </c>
      <c r="F122" s="62">
        <v>0</v>
      </c>
      <c r="G122" s="62">
        <v>0</v>
      </c>
      <c r="H122" s="62">
        <v>0</v>
      </c>
      <c r="I122" s="62">
        <v>0</v>
      </c>
      <c r="J122" s="62">
        <v>0</v>
      </c>
      <c r="K122" s="63">
        <v>0</v>
      </c>
      <c r="L122" s="62">
        <v>0</v>
      </c>
      <c r="M122" s="62">
        <v>571972</v>
      </c>
      <c r="N122" s="62">
        <v>0</v>
      </c>
      <c r="O122" s="62">
        <v>0</v>
      </c>
      <c r="P122" s="62">
        <v>0</v>
      </c>
      <c r="Q122" s="62">
        <v>0</v>
      </c>
      <c r="R122" s="62">
        <v>0</v>
      </c>
      <c r="S122" s="62">
        <v>0</v>
      </c>
      <c r="T122" s="62">
        <v>0</v>
      </c>
      <c r="U122" s="62">
        <v>0</v>
      </c>
      <c r="V122" s="62">
        <v>0</v>
      </c>
      <c r="W122" s="62">
        <v>0</v>
      </c>
      <c r="X122" s="62">
        <v>0</v>
      </c>
      <c r="Y122" s="62">
        <v>0</v>
      </c>
      <c r="Z122" s="62">
        <v>0</v>
      </c>
      <c r="AA122" s="62">
        <v>0</v>
      </c>
      <c r="AB122" s="64" t="s">
        <v>16980</v>
      </c>
    </row>
    <row r="123" spans="1:28" ht="35.25" x14ac:dyDescent="0.5">
      <c r="A123">
        <v>1</v>
      </c>
      <c r="B123" s="30">
        <f>SUBTOTAL(103,$A$9:A123)</f>
        <v>106</v>
      </c>
      <c r="C123" s="61" t="s">
        <v>2041</v>
      </c>
      <c r="D123" s="57">
        <f t="shared" si="13"/>
        <v>35462</v>
      </c>
      <c r="E123" s="62">
        <v>0</v>
      </c>
      <c r="F123" s="62">
        <v>0</v>
      </c>
      <c r="G123" s="62">
        <v>0</v>
      </c>
      <c r="H123" s="62">
        <v>0</v>
      </c>
      <c r="I123" s="62">
        <v>0</v>
      </c>
      <c r="J123" s="62">
        <v>0</v>
      </c>
      <c r="K123" s="63">
        <v>0</v>
      </c>
      <c r="L123" s="62">
        <v>0</v>
      </c>
      <c r="M123" s="62">
        <v>35462</v>
      </c>
      <c r="N123" s="62">
        <v>0</v>
      </c>
      <c r="O123" s="62">
        <v>0</v>
      </c>
      <c r="P123" s="62">
        <v>0</v>
      </c>
      <c r="Q123" s="62">
        <v>0</v>
      </c>
      <c r="R123" s="62">
        <v>0</v>
      </c>
      <c r="S123" s="62">
        <v>0</v>
      </c>
      <c r="T123" s="62">
        <v>0</v>
      </c>
      <c r="U123" s="62">
        <v>0</v>
      </c>
      <c r="V123" s="62">
        <v>0</v>
      </c>
      <c r="W123" s="62">
        <v>0</v>
      </c>
      <c r="X123" s="62">
        <v>0</v>
      </c>
      <c r="Y123" s="62">
        <v>0</v>
      </c>
      <c r="Z123" s="62">
        <v>0</v>
      </c>
      <c r="AA123" s="62">
        <v>0</v>
      </c>
      <c r="AB123" s="64" t="s">
        <v>16980</v>
      </c>
    </row>
    <row r="124" spans="1:28" ht="35.25" x14ac:dyDescent="0.5">
      <c r="A124">
        <v>1</v>
      </c>
      <c r="B124" s="30">
        <f>SUBTOTAL(103,$A$9:A124)</f>
        <v>107</v>
      </c>
      <c r="C124" s="61" t="s">
        <v>2043</v>
      </c>
      <c r="D124" s="57">
        <f t="shared" si="13"/>
        <v>185000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63">
        <v>0</v>
      </c>
      <c r="L124" s="62">
        <v>0</v>
      </c>
      <c r="M124" s="62">
        <v>185000</v>
      </c>
      <c r="N124" s="62">
        <v>0</v>
      </c>
      <c r="O124" s="62">
        <v>0</v>
      </c>
      <c r="P124" s="62">
        <v>0</v>
      </c>
      <c r="Q124" s="62">
        <v>0</v>
      </c>
      <c r="R124" s="62">
        <v>0</v>
      </c>
      <c r="S124" s="62">
        <v>0</v>
      </c>
      <c r="T124" s="62">
        <v>0</v>
      </c>
      <c r="U124" s="62">
        <v>0</v>
      </c>
      <c r="V124" s="62">
        <v>0</v>
      </c>
      <c r="W124" s="62">
        <v>0</v>
      </c>
      <c r="X124" s="62">
        <v>0</v>
      </c>
      <c r="Y124" s="62">
        <v>0</v>
      </c>
      <c r="Z124" s="62">
        <v>0</v>
      </c>
      <c r="AA124" s="62">
        <v>0</v>
      </c>
      <c r="AB124" s="64" t="s">
        <v>16980</v>
      </c>
    </row>
    <row r="125" spans="1:28" ht="35.25" x14ac:dyDescent="0.5">
      <c r="A125">
        <v>1</v>
      </c>
      <c r="B125" s="30">
        <f>SUBTOTAL(103,$A$9:A125)</f>
        <v>108</v>
      </c>
      <c r="C125" s="61" t="s">
        <v>17458</v>
      </c>
      <c r="D125" s="57">
        <f t="shared" si="13"/>
        <v>465671</v>
      </c>
      <c r="E125" s="62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3">
        <v>0</v>
      </c>
      <c r="L125" s="62">
        <v>0</v>
      </c>
      <c r="M125" s="62">
        <v>465671</v>
      </c>
      <c r="N125" s="62">
        <v>0</v>
      </c>
      <c r="O125" s="62">
        <v>0</v>
      </c>
      <c r="P125" s="62">
        <v>0</v>
      </c>
      <c r="Q125" s="62">
        <v>0</v>
      </c>
      <c r="R125" s="62">
        <v>0</v>
      </c>
      <c r="S125" s="62">
        <v>0</v>
      </c>
      <c r="T125" s="62">
        <v>0</v>
      </c>
      <c r="U125" s="62">
        <v>0</v>
      </c>
      <c r="V125" s="62">
        <v>0</v>
      </c>
      <c r="W125" s="62">
        <v>0</v>
      </c>
      <c r="X125" s="62">
        <v>0</v>
      </c>
      <c r="Y125" s="62">
        <v>0</v>
      </c>
      <c r="Z125" s="62">
        <v>0</v>
      </c>
      <c r="AA125" s="62">
        <v>0</v>
      </c>
      <c r="AB125" s="64" t="s">
        <v>16980</v>
      </c>
    </row>
    <row r="126" spans="1:28" ht="35.25" x14ac:dyDescent="0.5">
      <c r="A126">
        <v>1</v>
      </c>
      <c r="B126" s="30">
        <f>SUBTOTAL(103,$A$9:A126)</f>
        <v>109</v>
      </c>
      <c r="C126" s="61" t="s">
        <v>11604</v>
      </c>
      <c r="D126" s="57">
        <f t="shared" si="13"/>
        <v>122000</v>
      </c>
      <c r="E126" s="62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3">
        <v>0</v>
      </c>
      <c r="L126" s="62">
        <v>0</v>
      </c>
      <c r="M126" s="62">
        <f>91000+31000</f>
        <v>122000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2">
        <v>0</v>
      </c>
      <c r="T126" s="62">
        <v>0</v>
      </c>
      <c r="U126" s="62">
        <v>0</v>
      </c>
      <c r="V126" s="62">
        <v>0</v>
      </c>
      <c r="W126" s="62">
        <v>0</v>
      </c>
      <c r="X126" s="62">
        <v>0</v>
      </c>
      <c r="Y126" s="62">
        <v>0</v>
      </c>
      <c r="Z126" s="62">
        <v>0</v>
      </c>
      <c r="AA126" s="62">
        <v>0</v>
      </c>
      <c r="AB126" s="64" t="s">
        <v>16980</v>
      </c>
    </row>
    <row r="127" spans="1:28" ht="35.25" x14ac:dyDescent="0.5">
      <c r="A127">
        <v>1</v>
      </c>
      <c r="B127" s="30">
        <f>SUBTOTAL(103,$A$9:A127)</f>
        <v>110</v>
      </c>
      <c r="C127" s="61" t="s">
        <v>11652</v>
      </c>
      <c r="D127" s="57">
        <f t="shared" si="13"/>
        <v>286129</v>
      </c>
      <c r="E127" s="62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3">
        <v>0</v>
      </c>
      <c r="L127" s="62">
        <v>0</v>
      </c>
      <c r="M127" s="62">
        <v>286129</v>
      </c>
      <c r="N127" s="62">
        <v>0</v>
      </c>
      <c r="O127" s="62">
        <v>0</v>
      </c>
      <c r="P127" s="62">
        <v>0</v>
      </c>
      <c r="Q127" s="62">
        <v>0</v>
      </c>
      <c r="R127" s="62">
        <v>0</v>
      </c>
      <c r="S127" s="62">
        <v>0</v>
      </c>
      <c r="T127" s="62">
        <v>0</v>
      </c>
      <c r="U127" s="62">
        <v>0</v>
      </c>
      <c r="V127" s="62">
        <v>0</v>
      </c>
      <c r="W127" s="62">
        <v>0</v>
      </c>
      <c r="X127" s="62">
        <v>0</v>
      </c>
      <c r="Y127" s="62">
        <v>0</v>
      </c>
      <c r="Z127" s="62">
        <v>0</v>
      </c>
      <c r="AA127" s="62">
        <v>0</v>
      </c>
      <c r="AB127" s="64" t="s">
        <v>16980</v>
      </c>
    </row>
    <row r="128" spans="1:28" ht="35.25" x14ac:dyDescent="0.5">
      <c r="A128">
        <v>1</v>
      </c>
      <c r="B128" s="30">
        <f>SUBTOTAL(103,$A$9:A128)</f>
        <v>111</v>
      </c>
      <c r="C128" s="61" t="s">
        <v>11325</v>
      </c>
      <c r="D128" s="57">
        <f t="shared" si="13"/>
        <v>724085</v>
      </c>
      <c r="E128" s="62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0</v>
      </c>
      <c r="K128" s="63">
        <v>0</v>
      </c>
      <c r="L128" s="62">
        <v>0</v>
      </c>
      <c r="M128" s="62">
        <v>0</v>
      </c>
      <c r="N128" s="62">
        <v>0</v>
      </c>
      <c r="O128" s="62">
        <v>724085</v>
      </c>
      <c r="P128" s="62">
        <v>0</v>
      </c>
      <c r="Q128" s="62">
        <v>0</v>
      </c>
      <c r="R128" s="62">
        <v>0</v>
      </c>
      <c r="S128" s="62">
        <v>0</v>
      </c>
      <c r="T128" s="62">
        <v>0</v>
      </c>
      <c r="U128" s="62">
        <v>0</v>
      </c>
      <c r="V128" s="62">
        <v>0</v>
      </c>
      <c r="W128" s="62">
        <v>0</v>
      </c>
      <c r="X128" s="62">
        <v>0</v>
      </c>
      <c r="Y128" s="62">
        <v>0</v>
      </c>
      <c r="Z128" s="62">
        <v>0</v>
      </c>
      <c r="AA128" s="62">
        <v>0</v>
      </c>
      <c r="AB128" s="64" t="s">
        <v>16980</v>
      </c>
    </row>
    <row r="129" spans="1:28" ht="35.25" x14ac:dyDescent="0.5">
      <c r="A129">
        <v>1</v>
      </c>
      <c r="B129" s="30">
        <f>SUBTOTAL(103,$A$9:A129)</f>
        <v>112</v>
      </c>
      <c r="C129" s="61" t="s">
        <v>11375</v>
      </c>
      <c r="D129" s="57">
        <f t="shared" si="13"/>
        <v>445171.20000000001</v>
      </c>
      <c r="E129" s="62">
        <v>0</v>
      </c>
      <c r="F129" s="62">
        <v>0</v>
      </c>
      <c r="G129" s="62">
        <v>0</v>
      </c>
      <c r="H129" s="62">
        <v>0</v>
      </c>
      <c r="I129" s="62">
        <v>0</v>
      </c>
      <c r="J129" s="62">
        <v>0</v>
      </c>
      <c r="K129" s="63">
        <v>0</v>
      </c>
      <c r="L129" s="62">
        <v>0</v>
      </c>
      <c r="M129" s="62">
        <v>0</v>
      </c>
      <c r="N129" s="62">
        <v>0</v>
      </c>
      <c r="O129" s="62">
        <v>445171.20000000001</v>
      </c>
      <c r="P129" s="62">
        <v>0</v>
      </c>
      <c r="Q129" s="62">
        <v>0</v>
      </c>
      <c r="R129" s="62">
        <v>0</v>
      </c>
      <c r="S129" s="62">
        <v>0</v>
      </c>
      <c r="T129" s="62">
        <v>0</v>
      </c>
      <c r="U129" s="62">
        <v>0</v>
      </c>
      <c r="V129" s="62">
        <v>0</v>
      </c>
      <c r="W129" s="62">
        <v>0</v>
      </c>
      <c r="X129" s="62">
        <v>0</v>
      </c>
      <c r="Y129" s="62">
        <v>0</v>
      </c>
      <c r="Z129" s="62">
        <v>0</v>
      </c>
      <c r="AA129" s="62">
        <v>0</v>
      </c>
      <c r="AB129" s="64" t="s">
        <v>16980</v>
      </c>
    </row>
    <row r="130" spans="1:28" ht="35.25" x14ac:dyDescent="0.5">
      <c r="A130">
        <v>1</v>
      </c>
      <c r="B130" s="30">
        <f>SUBTOTAL(103,$A$9:A130)</f>
        <v>113</v>
      </c>
      <c r="C130" s="61" t="s">
        <v>11591</v>
      </c>
      <c r="D130" s="57">
        <f t="shared" si="13"/>
        <v>684638</v>
      </c>
      <c r="E130" s="62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</v>
      </c>
      <c r="K130" s="63">
        <v>0</v>
      </c>
      <c r="L130" s="62">
        <v>0</v>
      </c>
      <c r="M130" s="62">
        <v>0</v>
      </c>
      <c r="N130" s="62">
        <v>0</v>
      </c>
      <c r="O130" s="62">
        <v>684638</v>
      </c>
      <c r="P130" s="62">
        <v>0</v>
      </c>
      <c r="Q130" s="62">
        <v>0</v>
      </c>
      <c r="R130" s="62">
        <v>0</v>
      </c>
      <c r="S130" s="62">
        <v>0</v>
      </c>
      <c r="T130" s="62">
        <v>0</v>
      </c>
      <c r="U130" s="62">
        <v>0</v>
      </c>
      <c r="V130" s="62">
        <v>0</v>
      </c>
      <c r="W130" s="62">
        <v>0</v>
      </c>
      <c r="X130" s="62">
        <v>0</v>
      </c>
      <c r="Y130" s="62">
        <v>0</v>
      </c>
      <c r="Z130" s="62">
        <v>0</v>
      </c>
      <c r="AA130" s="62">
        <v>0</v>
      </c>
      <c r="AB130" s="64" t="s">
        <v>16980</v>
      </c>
    </row>
    <row r="131" spans="1:28" ht="35.25" x14ac:dyDescent="0.5">
      <c r="A131">
        <v>1</v>
      </c>
      <c r="B131" s="30">
        <f>SUBTOTAL(103,$A$9:A131)</f>
        <v>114</v>
      </c>
      <c r="C131" s="61" t="s">
        <v>17459</v>
      </c>
      <c r="D131" s="57">
        <f t="shared" si="13"/>
        <v>652281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3">
        <v>0</v>
      </c>
      <c r="L131" s="62">
        <v>0</v>
      </c>
      <c r="M131" s="62">
        <v>0</v>
      </c>
      <c r="N131" s="62">
        <v>0</v>
      </c>
      <c r="O131" s="62">
        <v>652281</v>
      </c>
      <c r="P131" s="62">
        <v>0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0</v>
      </c>
      <c r="W131" s="62">
        <v>0</v>
      </c>
      <c r="X131" s="62">
        <v>0</v>
      </c>
      <c r="Y131" s="62">
        <v>0</v>
      </c>
      <c r="Z131" s="62">
        <v>0</v>
      </c>
      <c r="AA131" s="62">
        <v>0</v>
      </c>
      <c r="AB131" s="64" t="s">
        <v>16980</v>
      </c>
    </row>
    <row r="132" spans="1:28" ht="35.25" x14ac:dyDescent="0.5">
      <c r="A132">
        <v>1</v>
      </c>
      <c r="B132" s="30">
        <f>SUBTOTAL(103,$A$9:A132)</f>
        <v>115</v>
      </c>
      <c r="C132" s="61" t="s">
        <v>11622</v>
      </c>
      <c r="D132" s="57">
        <f t="shared" si="13"/>
        <v>380000</v>
      </c>
      <c r="E132" s="62">
        <v>0</v>
      </c>
      <c r="F132" s="62">
        <v>0</v>
      </c>
      <c r="G132" s="62">
        <v>0</v>
      </c>
      <c r="H132" s="62">
        <v>0</v>
      </c>
      <c r="I132" s="62">
        <v>0</v>
      </c>
      <c r="J132" s="62">
        <v>0</v>
      </c>
      <c r="K132" s="63">
        <v>0</v>
      </c>
      <c r="L132" s="62">
        <v>0</v>
      </c>
      <c r="M132" s="62">
        <v>0</v>
      </c>
      <c r="N132" s="62">
        <v>0</v>
      </c>
      <c r="O132" s="62">
        <v>380000</v>
      </c>
      <c r="P132" s="62">
        <v>0</v>
      </c>
      <c r="Q132" s="62">
        <v>0</v>
      </c>
      <c r="R132" s="62">
        <v>0</v>
      </c>
      <c r="S132" s="62">
        <v>0</v>
      </c>
      <c r="T132" s="62">
        <v>0</v>
      </c>
      <c r="U132" s="62">
        <v>0</v>
      </c>
      <c r="V132" s="62">
        <v>0</v>
      </c>
      <c r="W132" s="62">
        <v>0</v>
      </c>
      <c r="X132" s="62">
        <v>0</v>
      </c>
      <c r="Y132" s="62">
        <v>0</v>
      </c>
      <c r="Z132" s="62">
        <v>0</v>
      </c>
      <c r="AA132" s="62">
        <v>0</v>
      </c>
      <c r="AB132" s="64" t="s">
        <v>16980</v>
      </c>
    </row>
    <row r="133" spans="1:28" ht="35.25" x14ac:dyDescent="0.5">
      <c r="A133">
        <v>1</v>
      </c>
      <c r="B133" s="30">
        <f>SUBTOTAL(103,$A$9:A133)</f>
        <v>116</v>
      </c>
      <c r="C133" s="61" t="s">
        <v>11878</v>
      </c>
      <c r="D133" s="57">
        <f t="shared" si="13"/>
        <v>66000</v>
      </c>
      <c r="E133" s="62">
        <v>0</v>
      </c>
      <c r="F133" s="62">
        <v>0</v>
      </c>
      <c r="G133" s="62">
        <v>0</v>
      </c>
      <c r="H133" s="62">
        <v>0</v>
      </c>
      <c r="I133" s="62">
        <v>0</v>
      </c>
      <c r="J133" s="62">
        <v>0</v>
      </c>
      <c r="K133" s="63">
        <v>0</v>
      </c>
      <c r="L133" s="62">
        <v>0</v>
      </c>
      <c r="M133" s="62">
        <v>0</v>
      </c>
      <c r="N133" s="62">
        <v>0</v>
      </c>
      <c r="O133" s="62">
        <v>66000</v>
      </c>
      <c r="P133" s="62">
        <v>0</v>
      </c>
      <c r="Q133" s="62">
        <v>0</v>
      </c>
      <c r="R133" s="62">
        <v>0</v>
      </c>
      <c r="S133" s="62">
        <v>0</v>
      </c>
      <c r="T133" s="62">
        <v>0</v>
      </c>
      <c r="U133" s="62">
        <v>0</v>
      </c>
      <c r="V133" s="62">
        <v>0</v>
      </c>
      <c r="W133" s="62">
        <v>0</v>
      </c>
      <c r="X133" s="62">
        <v>0</v>
      </c>
      <c r="Y133" s="62">
        <v>0</v>
      </c>
      <c r="Z133" s="62">
        <v>0</v>
      </c>
      <c r="AA133" s="62">
        <v>0</v>
      </c>
      <c r="AB133" s="64" t="s">
        <v>16980</v>
      </c>
    </row>
    <row r="134" spans="1:28" ht="35.25" x14ac:dyDescent="0.5">
      <c r="A134">
        <v>1</v>
      </c>
      <c r="B134" s="30">
        <f>SUBTOTAL(103,$A$9:A134)</f>
        <v>117</v>
      </c>
      <c r="C134" s="61" t="s">
        <v>11900</v>
      </c>
      <c r="D134" s="57">
        <f t="shared" si="13"/>
        <v>688669</v>
      </c>
      <c r="E134" s="62">
        <v>0</v>
      </c>
      <c r="F134" s="62">
        <v>0</v>
      </c>
      <c r="G134" s="62">
        <v>0</v>
      </c>
      <c r="H134" s="62">
        <v>0</v>
      </c>
      <c r="I134" s="62">
        <v>0</v>
      </c>
      <c r="J134" s="62">
        <v>0</v>
      </c>
      <c r="K134" s="63">
        <v>0</v>
      </c>
      <c r="L134" s="62">
        <v>0</v>
      </c>
      <c r="M134" s="62">
        <v>0</v>
      </c>
      <c r="N134" s="62">
        <v>0</v>
      </c>
      <c r="O134" s="62">
        <v>688669</v>
      </c>
      <c r="P134" s="62">
        <v>0</v>
      </c>
      <c r="Q134" s="62">
        <v>0</v>
      </c>
      <c r="R134" s="62">
        <v>0</v>
      </c>
      <c r="S134" s="62">
        <v>0</v>
      </c>
      <c r="T134" s="62">
        <v>0</v>
      </c>
      <c r="U134" s="62">
        <v>0</v>
      </c>
      <c r="V134" s="62">
        <v>0</v>
      </c>
      <c r="W134" s="62">
        <v>0</v>
      </c>
      <c r="X134" s="62">
        <v>0</v>
      </c>
      <c r="Y134" s="62">
        <v>0</v>
      </c>
      <c r="Z134" s="62">
        <v>0</v>
      </c>
      <c r="AA134" s="62">
        <v>0</v>
      </c>
      <c r="AB134" s="64" t="s">
        <v>16980</v>
      </c>
    </row>
    <row r="135" spans="1:28" ht="35.25" x14ac:dyDescent="0.5">
      <c r="A135">
        <v>1</v>
      </c>
      <c r="B135" s="30">
        <f>SUBTOTAL(103,$A$9:A135)</f>
        <v>118</v>
      </c>
      <c r="C135" s="61" t="s">
        <v>17460</v>
      </c>
      <c r="D135" s="57">
        <f>E135+F135+G135+H135+I135+J135+L135+M135+N135+O135+P135+Q135+R135+S135+T135+U135+V135+W135+X135+Y135+Z135+AA135</f>
        <v>410551.4</v>
      </c>
      <c r="E135" s="62">
        <v>0</v>
      </c>
      <c r="F135" s="62">
        <v>0</v>
      </c>
      <c r="G135" s="62">
        <v>0</v>
      </c>
      <c r="H135" s="62">
        <v>0</v>
      </c>
      <c r="I135" s="62">
        <v>0</v>
      </c>
      <c r="J135" s="62">
        <v>0</v>
      </c>
      <c r="K135" s="63">
        <v>0</v>
      </c>
      <c r="L135" s="62">
        <v>0</v>
      </c>
      <c r="M135" s="62">
        <v>0</v>
      </c>
      <c r="N135" s="62">
        <v>0</v>
      </c>
      <c r="O135" s="62">
        <v>410551.4</v>
      </c>
      <c r="P135" s="62">
        <v>0</v>
      </c>
      <c r="Q135" s="62">
        <v>0</v>
      </c>
      <c r="R135" s="62">
        <v>0</v>
      </c>
      <c r="S135" s="62">
        <v>0</v>
      </c>
      <c r="T135" s="62">
        <v>0</v>
      </c>
      <c r="U135" s="62">
        <v>0</v>
      </c>
      <c r="V135" s="62">
        <v>0</v>
      </c>
      <c r="W135" s="62">
        <v>0</v>
      </c>
      <c r="X135" s="62">
        <v>0</v>
      </c>
      <c r="Y135" s="62">
        <v>0</v>
      </c>
      <c r="Z135" s="62">
        <v>0</v>
      </c>
      <c r="AA135" s="62">
        <v>0</v>
      </c>
      <c r="AB135" s="64" t="s">
        <v>16980</v>
      </c>
    </row>
    <row r="136" spans="1:28" ht="35.25" x14ac:dyDescent="0.5">
      <c r="A136">
        <v>1</v>
      </c>
      <c r="B136" s="30">
        <f>SUBTOTAL(103,$A$9:A136)</f>
        <v>119</v>
      </c>
      <c r="C136" s="61" t="s">
        <v>11542</v>
      </c>
      <c r="D136" s="57">
        <f>E136+F136+G136+H136+I136+J136+L136+M136+N136+O136+P136+Q136+R136+S136+T136+U136+V136+W136+X136+Y136+Z136+AA136</f>
        <v>70767</v>
      </c>
      <c r="E136" s="62">
        <v>19287</v>
      </c>
      <c r="F136" s="62">
        <v>22306</v>
      </c>
      <c r="G136" s="62">
        <v>0</v>
      </c>
      <c r="H136" s="62">
        <v>29174</v>
      </c>
      <c r="I136" s="62">
        <v>0</v>
      </c>
      <c r="J136" s="62">
        <v>0</v>
      </c>
      <c r="K136" s="63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4" t="s">
        <v>16980</v>
      </c>
    </row>
    <row r="137" spans="1:28" ht="35.25" x14ac:dyDescent="0.5">
      <c r="A137">
        <v>1</v>
      </c>
      <c r="B137" s="30">
        <f>SUBTOTAL(103,$A$9:A137)</f>
        <v>120</v>
      </c>
      <c r="C137" s="61" t="s">
        <v>11888</v>
      </c>
      <c r="D137" s="57">
        <f>E137+F137+G137+H137+I137+J137+L137+M137+N137+O137+P137+Q137+R137+S137+T137+U137+V137+W137+X137+Y137+Z137+AA137</f>
        <v>309617</v>
      </c>
      <c r="E137" s="62">
        <v>309617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3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4" t="s">
        <v>16980</v>
      </c>
    </row>
    <row r="138" spans="1:28" ht="35.25" x14ac:dyDescent="0.5">
      <c r="A138">
        <v>1</v>
      </c>
      <c r="B138" s="30">
        <f>SUBTOTAL(103,$A$9:A138)</f>
        <v>121</v>
      </c>
      <c r="C138" s="61" t="s">
        <v>2101</v>
      </c>
      <c r="D138" s="57">
        <f t="shared" si="13"/>
        <v>1300000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3">
        <v>0</v>
      </c>
      <c r="L138" s="62">
        <v>0</v>
      </c>
      <c r="M138" s="62">
        <v>1050000</v>
      </c>
      <c r="N138" s="62">
        <v>0</v>
      </c>
      <c r="O138" s="62">
        <v>250000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4" t="s">
        <v>16980</v>
      </c>
    </row>
    <row r="139" spans="1:28" ht="35.25" x14ac:dyDescent="0.5">
      <c r="B139" s="60" t="s">
        <v>220</v>
      </c>
      <c r="C139" s="61"/>
      <c r="D139" s="57">
        <f>E139+F139+G139+H139+I139+J139+L139+M139+N139+O139+P139+Q139+R139+S139+T139+U139+V139+W139+X139+Y139+Z139+AA139</f>
        <v>280550</v>
      </c>
      <c r="E139" s="57">
        <f t="shared" ref="E139:AA139" si="14">SUM(E140:E140)</f>
        <v>0</v>
      </c>
      <c r="F139" s="57">
        <f t="shared" si="14"/>
        <v>280550</v>
      </c>
      <c r="G139" s="57">
        <f t="shared" si="14"/>
        <v>0</v>
      </c>
      <c r="H139" s="57">
        <f t="shared" si="14"/>
        <v>0</v>
      </c>
      <c r="I139" s="57">
        <f t="shared" si="14"/>
        <v>0</v>
      </c>
      <c r="J139" s="57">
        <f t="shared" si="14"/>
        <v>0</v>
      </c>
      <c r="K139" s="58">
        <f t="shared" si="14"/>
        <v>0</v>
      </c>
      <c r="L139" s="57">
        <f t="shared" si="14"/>
        <v>0</v>
      </c>
      <c r="M139" s="57">
        <f t="shared" si="14"/>
        <v>0</v>
      </c>
      <c r="N139" s="57">
        <f t="shared" si="14"/>
        <v>0</v>
      </c>
      <c r="O139" s="57">
        <f t="shared" si="14"/>
        <v>0</v>
      </c>
      <c r="P139" s="57">
        <f t="shared" si="14"/>
        <v>0</v>
      </c>
      <c r="Q139" s="57">
        <f t="shared" si="14"/>
        <v>0</v>
      </c>
      <c r="R139" s="57">
        <f t="shared" si="14"/>
        <v>0</v>
      </c>
      <c r="S139" s="57">
        <f t="shared" si="14"/>
        <v>0</v>
      </c>
      <c r="T139" s="57">
        <f t="shared" si="14"/>
        <v>0</v>
      </c>
      <c r="U139" s="57">
        <f t="shared" si="14"/>
        <v>0</v>
      </c>
      <c r="V139" s="57">
        <f t="shared" si="14"/>
        <v>0</v>
      </c>
      <c r="W139" s="57">
        <f t="shared" si="14"/>
        <v>0</v>
      </c>
      <c r="X139" s="57">
        <f t="shared" si="14"/>
        <v>0</v>
      </c>
      <c r="Y139" s="57">
        <f t="shared" si="14"/>
        <v>0</v>
      </c>
      <c r="Z139" s="57">
        <f t="shared" si="14"/>
        <v>0</v>
      </c>
      <c r="AA139" s="57">
        <f t="shared" si="14"/>
        <v>0</v>
      </c>
      <c r="AB139" s="59" t="s">
        <v>17016</v>
      </c>
    </row>
    <row r="140" spans="1:28" ht="35.25" x14ac:dyDescent="0.5">
      <c r="A140">
        <v>1</v>
      </c>
      <c r="B140" s="30">
        <f>SUBTOTAL(103,$A$9:A140)</f>
        <v>122</v>
      </c>
      <c r="C140" s="61" t="s">
        <v>14945</v>
      </c>
      <c r="D140" s="57">
        <f>E140+F140+G140+H140+I140+J140+L140+M140+N140+O140+P140+Q140+R140+S140+T140+U140+V140+W140+X140+Y140+Z140+AA140</f>
        <v>280550</v>
      </c>
      <c r="E140" s="62">
        <v>0</v>
      </c>
      <c r="F140" s="62">
        <v>280550</v>
      </c>
      <c r="G140" s="62">
        <v>0</v>
      </c>
      <c r="H140" s="62">
        <v>0</v>
      </c>
      <c r="I140" s="62">
        <v>0</v>
      </c>
      <c r="J140" s="62">
        <v>0</v>
      </c>
      <c r="K140" s="63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4" t="s">
        <v>16980</v>
      </c>
    </row>
    <row r="141" spans="1:28" ht="35.25" x14ac:dyDescent="0.5">
      <c r="B141" s="60" t="s">
        <v>325</v>
      </c>
      <c r="C141" s="61"/>
      <c r="D141" s="57">
        <f>E141+F141+G141+H141+I141+J141+L141+M141+N141+O141+P141+Q141+R141+S141+T141+U141+V141+W141+X141+Y141+Z141+AA141</f>
        <v>2664918.4900000002</v>
      </c>
      <c r="E141" s="57">
        <f>SUM(E142:E147)</f>
        <v>0</v>
      </c>
      <c r="F141" s="57">
        <f t="shared" ref="F141:AA141" si="15">SUM(F142:F147)</f>
        <v>0</v>
      </c>
      <c r="G141" s="57">
        <f t="shared" si="15"/>
        <v>0</v>
      </c>
      <c r="H141" s="57">
        <f t="shared" si="15"/>
        <v>0</v>
      </c>
      <c r="I141" s="57">
        <f t="shared" si="15"/>
        <v>0</v>
      </c>
      <c r="J141" s="57">
        <f t="shared" si="15"/>
        <v>0</v>
      </c>
      <c r="K141" s="58">
        <f t="shared" si="15"/>
        <v>0</v>
      </c>
      <c r="L141" s="57">
        <f t="shared" si="15"/>
        <v>0</v>
      </c>
      <c r="M141" s="57">
        <f t="shared" si="15"/>
        <v>0</v>
      </c>
      <c r="N141" s="57">
        <f t="shared" si="15"/>
        <v>0</v>
      </c>
      <c r="O141" s="57">
        <f t="shared" si="15"/>
        <v>2664918.4900000002</v>
      </c>
      <c r="P141" s="57">
        <f t="shared" si="15"/>
        <v>0</v>
      </c>
      <c r="Q141" s="57">
        <f t="shared" si="15"/>
        <v>0</v>
      </c>
      <c r="R141" s="57">
        <f t="shared" si="15"/>
        <v>0</v>
      </c>
      <c r="S141" s="57">
        <f t="shared" si="15"/>
        <v>0</v>
      </c>
      <c r="T141" s="57">
        <f t="shared" si="15"/>
        <v>0</v>
      </c>
      <c r="U141" s="57">
        <f t="shared" si="15"/>
        <v>0</v>
      </c>
      <c r="V141" s="57">
        <f t="shared" si="15"/>
        <v>0</v>
      </c>
      <c r="W141" s="57">
        <f t="shared" si="15"/>
        <v>0</v>
      </c>
      <c r="X141" s="57">
        <f t="shared" si="15"/>
        <v>0</v>
      </c>
      <c r="Y141" s="57">
        <f t="shared" si="15"/>
        <v>0</v>
      </c>
      <c r="Z141" s="57">
        <f t="shared" si="15"/>
        <v>0</v>
      </c>
      <c r="AA141" s="57">
        <f t="shared" si="15"/>
        <v>0</v>
      </c>
      <c r="AB141" s="59" t="s">
        <v>17016</v>
      </c>
    </row>
    <row r="142" spans="1:28" ht="35.25" x14ac:dyDescent="0.5">
      <c r="A142">
        <v>1</v>
      </c>
      <c r="B142" s="30">
        <f>SUBTOTAL(103,$A$9:A142)</f>
        <v>123</v>
      </c>
      <c r="C142" s="61" t="s">
        <v>2618</v>
      </c>
      <c r="D142" s="57">
        <f t="shared" ref="D142:D147" si="16">E142+F142+G142+H142+I142+J142+L142+M142+N142+O142+P142+Q142+R142+S142+T142+U142+V142+W142+X142+Y142+Z142+AA142</f>
        <v>386469.11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3">
        <v>0</v>
      </c>
      <c r="L142" s="62">
        <v>0</v>
      </c>
      <c r="M142" s="62">
        <v>0</v>
      </c>
      <c r="N142" s="62">
        <v>0</v>
      </c>
      <c r="O142" s="62">
        <v>386469.11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4" t="s">
        <v>16980</v>
      </c>
    </row>
    <row r="143" spans="1:28" ht="35.25" x14ac:dyDescent="0.5">
      <c r="A143">
        <v>1</v>
      </c>
      <c r="B143" s="30">
        <f>SUBTOTAL(103,$A$9:A143)</f>
        <v>124</v>
      </c>
      <c r="C143" s="61" t="s">
        <v>2622</v>
      </c>
      <c r="D143" s="57">
        <f t="shared" si="16"/>
        <v>50000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3">
        <v>0</v>
      </c>
      <c r="L143" s="62">
        <v>0</v>
      </c>
      <c r="M143" s="62">
        <v>0</v>
      </c>
      <c r="N143" s="62">
        <v>0</v>
      </c>
      <c r="O143" s="62">
        <v>50000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4" t="s">
        <v>16980</v>
      </c>
    </row>
    <row r="144" spans="1:28" ht="35.25" x14ac:dyDescent="0.5">
      <c r="A144">
        <v>1</v>
      </c>
      <c r="B144" s="30">
        <f>SUBTOTAL(103,$A$9:A144)</f>
        <v>125</v>
      </c>
      <c r="C144" s="61" t="s">
        <v>15123</v>
      </c>
      <c r="D144" s="57">
        <f t="shared" si="16"/>
        <v>100000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3">
        <v>0</v>
      </c>
      <c r="L144" s="62">
        <v>0</v>
      </c>
      <c r="M144" s="62">
        <v>0</v>
      </c>
      <c r="N144" s="62">
        <v>0</v>
      </c>
      <c r="O144" s="62">
        <v>100000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4" t="s">
        <v>16980</v>
      </c>
    </row>
    <row r="145" spans="1:28" ht="35.25" x14ac:dyDescent="0.5">
      <c r="A145">
        <v>1</v>
      </c>
      <c r="B145" s="30">
        <f>SUBTOTAL(103,$A$9:A145)</f>
        <v>126</v>
      </c>
      <c r="C145" s="61" t="s">
        <v>15125</v>
      </c>
      <c r="D145" s="57">
        <f t="shared" si="16"/>
        <v>620561.69999999995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3">
        <v>0</v>
      </c>
      <c r="L145" s="62">
        <v>0</v>
      </c>
      <c r="M145" s="62">
        <v>0</v>
      </c>
      <c r="N145" s="62">
        <v>0</v>
      </c>
      <c r="O145" s="62">
        <v>620561.69999999995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4" t="s">
        <v>16980</v>
      </c>
    </row>
    <row r="146" spans="1:28" ht="35.25" x14ac:dyDescent="0.5">
      <c r="A146">
        <v>1</v>
      </c>
      <c r="B146" s="30">
        <f>SUBTOTAL(103,$A$9:A146)</f>
        <v>127</v>
      </c>
      <c r="C146" s="61" t="s">
        <v>15135</v>
      </c>
      <c r="D146" s="57">
        <f t="shared" si="16"/>
        <v>561531.68000000005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3">
        <v>0</v>
      </c>
      <c r="L146" s="62">
        <v>0</v>
      </c>
      <c r="M146" s="62">
        <v>0</v>
      </c>
      <c r="N146" s="62">
        <v>0</v>
      </c>
      <c r="O146" s="62">
        <v>561531.68000000005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4" t="s">
        <v>16980</v>
      </c>
    </row>
    <row r="147" spans="1:28" ht="35.25" x14ac:dyDescent="0.5">
      <c r="A147">
        <v>1</v>
      </c>
      <c r="B147" s="30">
        <f>SUBTOTAL(103,$A$9:A147)</f>
        <v>128</v>
      </c>
      <c r="C147" s="61" t="s">
        <v>15144</v>
      </c>
      <c r="D147" s="57">
        <f t="shared" si="16"/>
        <v>946356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3">
        <v>0</v>
      </c>
      <c r="L147" s="62">
        <v>0</v>
      </c>
      <c r="M147" s="62">
        <v>0</v>
      </c>
      <c r="N147" s="62">
        <v>0</v>
      </c>
      <c r="O147" s="62">
        <v>946356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4" t="s">
        <v>16980</v>
      </c>
    </row>
    <row r="148" spans="1:28" ht="35.25" x14ac:dyDescent="0.5">
      <c r="B148" s="60" t="s">
        <v>266</v>
      </c>
      <c r="C148" s="61"/>
      <c r="D148" s="57">
        <f>E148+F148+G148+H148+I148+J148+L148+M148+N148+O148+P148+Q148+R148+S148+T148+U148+V148+W148+X148+Y148+Z148+AA148</f>
        <v>6489714.2400000002</v>
      </c>
      <c r="E148" s="57">
        <f t="shared" ref="E148:AA148" si="17">SUM(E149:E164)</f>
        <v>0</v>
      </c>
      <c r="F148" s="57">
        <f t="shared" si="17"/>
        <v>0</v>
      </c>
      <c r="G148" s="57">
        <f t="shared" si="17"/>
        <v>0</v>
      </c>
      <c r="H148" s="57">
        <f t="shared" si="17"/>
        <v>0</v>
      </c>
      <c r="I148" s="57">
        <f t="shared" si="17"/>
        <v>553247.80000000005</v>
      </c>
      <c r="J148" s="57">
        <f t="shared" si="17"/>
        <v>0</v>
      </c>
      <c r="K148" s="58">
        <f t="shared" si="17"/>
        <v>0</v>
      </c>
      <c r="L148" s="57">
        <f t="shared" si="17"/>
        <v>0</v>
      </c>
      <c r="M148" s="57">
        <f t="shared" si="17"/>
        <v>4275405.29</v>
      </c>
      <c r="N148" s="57">
        <f t="shared" si="17"/>
        <v>0</v>
      </c>
      <c r="O148" s="57">
        <f t="shared" si="17"/>
        <v>1649988.15</v>
      </c>
      <c r="P148" s="57">
        <f t="shared" si="17"/>
        <v>11073</v>
      </c>
      <c r="Q148" s="57">
        <f t="shared" si="17"/>
        <v>0</v>
      </c>
      <c r="R148" s="57">
        <f t="shared" si="17"/>
        <v>0</v>
      </c>
      <c r="S148" s="57">
        <f t="shared" si="17"/>
        <v>0</v>
      </c>
      <c r="T148" s="57">
        <f t="shared" si="17"/>
        <v>0</v>
      </c>
      <c r="U148" s="57">
        <f t="shared" si="17"/>
        <v>0</v>
      </c>
      <c r="V148" s="57">
        <f t="shared" si="17"/>
        <v>0</v>
      </c>
      <c r="W148" s="57">
        <f t="shared" si="17"/>
        <v>0</v>
      </c>
      <c r="X148" s="57">
        <f t="shared" si="17"/>
        <v>0</v>
      </c>
      <c r="Y148" s="57">
        <f t="shared" si="17"/>
        <v>0</v>
      </c>
      <c r="Z148" s="57">
        <f t="shared" si="17"/>
        <v>0</v>
      </c>
      <c r="AA148" s="57">
        <f t="shared" si="17"/>
        <v>0</v>
      </c>
      <c r="AB148" s="59" t="s">
        <v>17016</v>
      </c>
    </row>
    <row r="149" spans="1:28" ht="35.25" x14ac:dyDescent="0.5">
      <c r="A149">
        <v>1</v>
      </c>
      <c r="B149" s="30">
        <f>SUBTOTAL(103,$A$9:A149)</f>
        <v>129</v>
      </c>
      <c r="C149" s="61" t="s">
        <v>15341</v>
      </c>
      <c r="D149" s="57">
        <f t="shared" ref="D149:D186" si="18">E149+F149+G149+H149+I149+J149+L149+M149+N149+O149+P149+Q149+R149+S149+T149+U149+V149+W149+X149+Y149+Z149+AA149</f>
        <v>1066573.5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3">
        <v>0</v>
      </c>
      <c r="L149" s="62">
        <v>0</v>
      </c>
      <c r="M149" s="62">
        <v>706573.5</v>
      </c>
      <c r="N149" s="62">
        <v>0</v>
      </c>
      <c r="O149" s="62">
        <v>360000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4" t="s">
        <v>16980</v>
      </c>
    </row>
    <row r="150" spans="1:28" ht="35.25" x14ac:dyDescent="0.5">
      <c r="A150">
        <v>1</v>
      </c>
      <c r="B150" s="30">
        <f>SUBTOTAL(103,$A$9:A150)</f>
        <v>130</v>
      </c>
      <c r="C150" s="61" t="s">
        <v>15366</v>
      </c>
      <c r="D150" s="57">
        <f t="shared" si="18"/>
        <v>162000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3">
        <v>0</v>
      </c>
      <c r="L150" s="62">
        <v>0</v>
      </c>
      <c r="M150" s="62">
        <v>0</v>
      </c>
      <c r="N150" s="62">
        <v>0</v>
      </c>
      <c r="O150" s="62">
        <f>125000+37000</f>
        <v>162000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4" t="s">
        <v>16980</v>
      </c>
    </row>
    <row r="151" spans="1:28" ht="35.25" x14ac:dyDescent="0.5">
      <c r="A151">
        <v>1</v>
      </c>
      <c r="B151" s="30">
        <f>SUBTOTAL(103,$A$9:A151)</f>
        <v>131</v>
      </c>
      <c r="C151" s="61" t="s">
        <v>17461</v>
      </c>
      <c r="D151" s="57">
        <f t="shared" si="18"/>
        <v>1660336.94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3">
        <v>0</v>
      </c>
      <c r="L151" s="62">
        <v>0</v>
      </c>
      <c r="M151" s="62">
        <v>1660336.94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4" t="s">
        <v>16980</v>
      </c>
    </row>
    <row r="152" spans="1:28" ht="35.25" x14ac:dyDescent="0.5">
      <c r="A152">
        <v>1</v>
      </c>
      <c r="B152" s="30">
        <f>SUBTOTAL(103,$A$9:A152)</f>
        <v>132</v>
      </c>
      <c r="C152" s="61" t="s">
        <v>15408</v>
      </c>
      <c r="D152" s="57">
        <f t="shared" si="18"/>
        <v>67500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3">
        <v>0</v>
      </c>
      <c r="L152" s="62">
        <v>0</v>
      </c>
      <c r="M152" s="62">
        <v>0</v>
      </c>
      <c r="N152" s="62">
        <v>0</v>
      </c>
      <c r="O152" s="62">
        <v>67500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4" t="s">
        <v>16980</v>
      </c>
    </row>
    <row r="153" spans="1:28" ht="35.25" x14ac:dyDescent="0.5">
      <c r="A153">
        <v>1</v>
      </c>
      <c r="B153" s="30">
        <f>SUBTOTAL(103,$A$9:A153)</f>
        <v>133</v>
      </c>
      <c r="C153" s="61" t="s">
        <v>15411</v>
      </c>
      <c r="D153" s="57">
        <f t="shared" si="18"/>
        <v>61410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3">
        <v>0</v>
      </c>
      <c r="L153" s="62">
        <v>0</v>
      </c>
      <c r="M153" s="62">
        <v>0</v>
      </c>
      <c r="N153" s="62">
        <v>0</v>
      </c>
      <c r="O153" s="62">
        <v>61410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4" t="s">
        <v>16980</v>
      </c>
    </row>
    <row r="154" spans="1:28" ht="35.25" x14ac:dyDescent="0.5">
      <c r="A154">
        <v>1</v>
      </c>
      <c r="B154" s="30">
        <f>SUBTOTAL(103,$A$9:A154)</f>
        <v>134</v>
      </c>
      <c r="C154" s="61" t="s">
        <v>15416</v>
      </c>
      <c r="D154" s="57">
        <f t="shared" si="18"/>
        <v>1394455.52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3">
        <v>0</v>
      </c>
      <c r="L154" s="62">
        <v>0</v>
      </c>
      <c r="M154" s="62">
        <v>1124455.52</v>
      </c>
      <c r="N154" s="62">
        <v>0</v>
      </c>
      <c r="O154" s="62">
        <v>270000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4" t="s">
        <v>16980</v>
      </c>
    </row>
    <row r="155" spans="1:28" ht="35.25" x14ac:dyDescent="0.5">
      <c r="A155">
        <v>1</v>
      </c>
      <c r="B155" s="30">
        <f>SUBTOTAL(103,$A$9:A155)</f>
        <v>135</v>
      </c>
      <c r="C155" s="61" t="s">
        <v>15449</v>
      </c>
      <c r="D155" s="57">
        <f t="shared" si="18"/>
        <v>79320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3">
        <v>0</v>
      </c>
      <c r="L155" s="62">
        <v>0</v>
      </c>
      <c r="M155" s="62">
        <v>0</v>
      </c>
      <c r="N155" s="62">
        <v>0</v>
      </c>
      <c r="O155" s="62">
        <v>79320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4" t="s">
        <v>16980</v>
      </c>
    </row>
    <row r="156" spans="1:28" ht="35.25" x14ac:dyDescent="0.5">
      <c r="A156">
        <v>1</v>
      </c>
      <c r="B156" s="30">
        <f>SUBTOTAL(103,$A$9:A156)</f>
        <v>136</v>
      </c>
      <c r="C156" s="61" t="s">
        <v>15329</v>
      </c>
      <c r="D156" s="57">
        <f t="shared" si="18"/>
        <v>34000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3">
        <v>0</v>
      </c>
      <c r="L156" s="62">
        <v>0</v>
      </c>
      <c r="M156" s="62">
        <v>0</v>
      </c>
      <c r="N156" s="62">
        <v>0</v>
      </c>
      <c r="O156" s="62">
        <v>34000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4" t="s">
        <v>16980</v>
      </c>
    </row>
    <row r="157" spans="1:28" ht="35.25" x14ac:dyDescent="0.5">
      <c r="A157">
        <v>1</v>
      </c>
      <c r="B157" s="30">
        <f>SUBTOTAL(103,$A$9:A157)</f>
        <v>137</v>
      </c>
      <c r="C157" s="61" t="s">
        <v>15338</v>
      </c>
      <c r="D157" s="57">
        <f t="shared" si="18"/>
        <v>1107937.33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3">
        <v>0</v>
      </c>
      <c r="L157" s="62">
        <v>0</v>
      </c>
      <c r="M157" s="62">
        <v>784039.33</v>
      </c>
      <c r="N157" s="62">
        <v>0</v>
      </c>
      <c r="O157" s="62">
        <v>323898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4" t="s">
        <v>16980</v>
      </c>
    </row>
    <row r="158" spans="1:28" ht="35.25" x14ac:dyDescent="0.5">
      <c r="A158">
        <v>1</v>
      </c>
      <c r="B158" s="30">
        <f>SUBTOTAL(103,$A$9:A158)</f>
        <v>138</v>
      </c>
      <c r="C158" s="61" t="s">
        <v>15372</v>
      </c>
      <c r="D158" s="57">
        <f t="shared" si="18"/>
        <v>56860.15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3">
        <v>0</v>
      </c>
      <c r="L158" s="62">
        <v>0</v>
      </c>
      <c r="M158" s="62">
        <v>0</v>
      </c>
      <c r="N158" s="62">
        <v>0</v>
      </c>
      <c r="O158" s="62">
        <v>56860.15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4" t="s">
        <v>16980</v>
      </c>
    </row>
    <row r="159" spans="1:28" ht="35.25" x14ac:dyDescent="0.5">
      <c r="A159">
        <v>1</v>
      </c>
      <c r="B159" s="30">
        <f>SUBTOTAL(103,$A$9:A159)</f>
        <v>139</v>
      </c>
      <c r="C159" s="61" t="s">
        <v>15429</v>
      </c>
      <c r="D159" s="57">
        <f t="shared" si="18"/>
        <v>170000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3">
        <v>0</v>
      </c>
      <c r="L159" s="62">
        <v>0</v>
      </c>
      <c r="M159" s="62">
        <v>0</v>
      </c>
      <c r="N159" s="62">
        <v>0</v>
      </c>
      <c r="O159" s="62">
        <v>170000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4" t="s">
        <v>16980</v>
      </c>
    </row>
    <row r="160" spans="1:28" ht="35.25" x14ac:dyDescent="0.5">
      <c r="A160">
        <v>1</v>
      </c>
      <c r="B160" s="30">
        <f>SUBTOTAL(103,$A$9:A160)</f>
        <v>140</v>
      </c>
      <c r="C160" s="61" t="s">
        <v>15423</v>
      </c>
      <c r="D160" s="57">
        <f t="shared" si="18"/>
        <v>25000</v>
      </c>
      <c r="E160" s="62">
        <v>0</v>
      </c>
      <c r="F160" s="62">
        <v>0</v>
      </c>
      <c r="G160" s="62">
        <v>0</v>
      </c>
      <c r="H160" s="62">
        <v>0</v>
      </c>
      <c r="I160" s="62">
        <v>0</v>
      </c>
      <c r="J160" s="62">
        <v>0</v>
      </c>
      <c r="K160" s="63">
        <v>0</v>
      </c>
      <c r="L160" s="62">
        <v>0</v>
      </c>
      <c r="M160" s="62">
        <v>0</v>
      </c>
      <c r="N160" s="62">
        <v>0</v>
      </c>
      <c r="O160" s="62">
        <v>25000</v>
      </c>
      <c r="P160" s="62">
        <v>0</v>
      </c>
      <c r="Q160" s="62">
        <v>0</v>
      </c>
      <c r="R160" s="62">
        <v>0</v>
      </c>
      <c r="S160" s="62">
        <v>0</v>
      </c>
      <c r="T160" s="62">
        <v>0</v>
      </c>
      <c r="U160" s="62">
        <v>0</v>
      </c>
      <c r="V160" s="62">
        <v>0</v>
      </c>
      <c r="W160" s="62">
        <v>0</v>
      </c>
      <c r="X160" s="62">
        <v>0</v>
      </c>
      <c r="Y160" s="62">
        <v>0</v>
      </c>
      <c r="Z160" s="62">
        <v>0</v>
      </c>
      <c r="AA160" s="62">
        <v>0</v>
      </c>
      <c r="AB160" s="64" t="s">
        <v>16980</v>
      </c>
    </row>
    <row r="161" spans="1:28" ht="35.25" x14ac:dyDescent="0.5">
      <c r="A161">
        <v>1</v>
      </c>
      <c r="B161" s="30">
        <f>SUBTOTAL(103,$A$9:A161)</f>
        <v>141</v>
      </c>
      <c r="C161" s="61" t="s">
        <v>15424</v>
      </c>
      <c r="D161" s="57">
        <f t="shared" si="18"/>
        <v>26000</v>
      </c>
      <c r="E161" s="62">
        <v>0</v>
      </c>
      <c r="F161" s="62">
        <v>0</v>
      </c>
      <c r="G161" s="62">
        <v>0</v>
      </c>
      <c r="H161" s="62">
        <v>0</v>
      </c>
      <c r="I161" s="62">
        <v>0</v>
      </c>
      <c r="J161" s="62">
        <v>0</v>
      </c>
      <c r="K161" s="63">
        <v>0</v>
      </c>
      <c r="L161" s="62">
        <v>0</v>
      </c>
      <c r="M161" s="62">
        <v>0</v>
      </c>
      <c r="N161" s="62">
        <v>0</v>
      </c>
      <c r="O161" s="62">
        <v>26000</v>
      </c>
      <c r="P161" s="62">
        <v>0</v>
      </c>
      <c r="Q161" s="62">
        <v>0</v>
      </c>
      <c r="R161" s="62">
        <v>0</v>
      </c>
      <c r="S161" s="62">
        <v>0</v>
      </c>
      <c r="T161" s="62">
        <v>0</v>
      </c>
      <c r="U161" s="62">
        <v>0</v>
      </c>
      <c r="V161" s="62">
        <v>0</v>
      </c>
      <c r="W161" s="62">
        <v>0</v>
      </c>
      <c r="X161" s="62">
        <v>0</v>
      </c>
      <c r="Y161" s="62">
        <v>0</v>
      </c>
      <c r="Z161" s="62">
        <v>0</v>
      </c>
      <c r="AA161" s="62">
        <v>0</v>
      </c>
      <c r="AB161" s="64" t="s">
        <v>16980</v>
      </c>
    </row>
    <row r="162" spans="1:28" ht="35.25" x14ac:dyDescent="0.5">
      <c r="A162">
        <v>1</v>
      </c>
      <c r="B162" s="30">
        <f>SUBTOTAL(103,$A$9:A162)</f>
        <v>142</v>
      </c>
      <c r="C162" s="61" t="s">
        <v>15425</v>
      </c>
      <c r="D162" s="57">
        <f t="shared" si="18"/>
        <v>14000</v>
      </c>
      <c r="E162" s="62">
        <v>0</v>
      </c>
      <c r="F162" s="62">
        <v>0</v>
      </c>
      <c r="G162" s="62">
        <v>0</v>
      </c>
      <c r="H162" s="62">
        <v>0</v>
      </c>
      <c r="I162" s="62">
        <v>0</v>
      </c>
      <c r="J162" s="62">
        <v>0</v>
      </c>
      <c r="K162" s="63">
        <v>0</v>
      </c>
      <c r="L162" s="62">
        <v>0</v>
      </c>
      <c r="M162" s="62">
        <v>0</v>
      </c>
      <c r="N162" s="62">
        <v>0</v>
      </c>
      <c r="O162" s="62">
        <v>14000</v>
      </c>
      <c r="P162" s="62">
        <v>0</v>
      </c>
      <c r="Q162" s="62">
        <v>0</v>
      </c>
      <c r="R162" s="62">
        <v>0</v>
      </c>
      <c r="S162" s="62">
        <v>0</v>
      </c>
      <c r="T162" s="62">
        <v>0</v>
      </c>
      <c r="U162" s="62">
        <v>0</v>
      </c>
      <c r="V162" s="62">
        <v>0</v>
      </c>
      <c r="W162" s="62">
        <v>0</v>
      </c>
      <c r="X162" s="62">
        <v>0</v>
      </c>
      <c r="Y162" s="62">
        <v>0</v>
      </c>
      <c r="Z162" s="62">
        <v>0</v>
      </c>
      <c r="AA162" s="62">
        <v>0</v>
      </c>
      <c r="AB162" s="64" t="s">
        <v>16980</v>
      </c>
    </row>
    <row r="163" spans="1:28" ht="35.25" x14ac:dyDescent="0.5">
      <c r="A163">
        <v>1</v>
      </c>
      <c r="B163" s="30">
        <f>SUBTOTAL(103,$A$9:A163)</f>
        <v>143</v>
      </c>
      <c r="C163" s="61" t="s">
        <v>15412</v>
      </c>
      <c r="D163" s="57">
        <f t="shared" si="18"/>
        <v>11073</v>
      </c>
      <c r="E163" s="62">
        <v>0</v>
      </c>
      <c r="F163" s="62">
        <v>0</v>
      </c>
      <c r="G163" s="62">
        <v>0</v>
      </c>
      <c r="H163" s="62">
        <v>0</v>
      </c>
      <c r="I163" s="62">
        <v>0</v>
      </c>
      <c r="J163" s="62">
        <v>0</v>
      </c>
      <c r="K163" s="63">
        <v>0</v>
      </c>
      <c r="L163" s="62">
        <v>0</v>
      </c>
      <c r="M163" s="62">
        <v>0</v>
      </c>
      <c r="N163" s="62">
        <v>0</v>
      </c>
      <c r="O163" s="62">
        <v>0</v>
      </c>
      <c r="P163" s="62">
        <v>11073</v>
      </c>
      <c r="Q163" s="62">
        <v>0</v>
      </c>
      <c r="R163" s="62">
        <v>0</v>
      </c>
      <c r="S163" s="62">
        <v>0</v>
      </c>
      <c r="T163" s="62">
        <v>0</v>
      </c>
      <c r="U163" s="62">
        <v>0</v>
      </c>
      <c r="V163" s="62">
        <v>0</v>
      </c>
      <c r="W163" s="62">
        <v>0</v>
      </c>
      <c r="X163" s="62">
        <v>0</v>
      </c>
      <c r="Y163" s="62">
        <v>0</v>
      </c>
      <c r="Z163" s="62">
        <v>0</v>
      </c>
      <c r="AA163" s="62">
        <v>0</v>
      </c>
      <c r="AB163" s="64" t="s">
        <v>16980</v>
      </c>
    </row>
    <row r="164" spans="1:28" ht="35.25" x14ac:dyDescent="0.5">
      <c r="A164">
        <v>1</v>
      </c>
      <c r="B164" s="30">
        <f>SUBTOTAL(103,$A$9:A164)</f>
        <v>144</v>
      </c>
      <c r="C164" s="61" t="s">
        <v>15450</v>
      </c>
      <c r="D164" s="57">
        <f t="shared" si="18"/>
        <v>553247.80000000005</v>
      </c>
      <c r="E164" s="62">
        <v>0</v>
      </c>
      <c r="F164" s="62">
        <v>0</v>
      </c>
      <c r="G164" s="62">
        <v>0</v>
      </c>
      <c r="H164" s="62">
        <v>0</v>
      </c>
      <c r="I164" s="62">
        <v>553247.80000000005</v>
      </c>
      <c r="J164" s="62">
        <v>0</v>
      </c>
      <c r="K164" s="63">
        <v>0</v>
      </c>
      <c r="L164" s="62">
        <v>0</v>
      </c>
      <c r="M164" s="62">
        <v>0</v>
      </c>
      <c r="N164" s="62">
        <v>0</v>
      </c>
      <c r="O164" s="62">
        <v>0</v>
      </c>
      <c r="P164" s="62">
        <v>0</v>
      </c>
      <c r="Q164" s="62">
        <v>0</v>
      </c>
      <c r="R164" s="62">
        <v>0</v>
      </c>
      <c r="S164" s="62">
        <v>0</v>
      </c>
      <c r="T164" s="62">
        <v>0</v>
      </c>
      <c r="U164" s="62">
        <v>0</v>
      </c>
      <c r="V164" s="62">
        <v>0</v>
      </c>
      <c r="W164" s="62">
        <v>0</v>
      </c>
      <c r="X164" s="62">
        <v>0</v>
      </c>
      <c r="Y164" s="62">
        <v>0</v>
      </c>
      <c r="Z164" s="62">
        <v>0</v>
      </c>
      <c r="AA164" s="62">
        <v>0</v>
      </c>
      <c r="AB164" s="64" t="s">
        <v>16980</v>
      </c>
    </row>
    <row r="165" spans="1:28" ht="35.25" x14ac:dyDescent="0.5">
      <c r="B165" s="60" t="s">
        <v>261</v>
      </c>
      <c r="C165" s="61"/>
      <c r="D165" s="57">
        <f t="shared" si="18"/>
        <v>3029275.93</v>
      </c>
      <c r="E165" s="57">
        <f>SUM(E166:E169)</f>
        <v>0</v>
      </c>
      <c r="F165" s="57">
        <f t="shared" ref="F165:AA165" si="19">SUM(F166:F169)</f>
        <v>0</v>
      </c>
      <c r="G165" s="57">
        <f t="shared" si="19"/>
        <v>309569.93</v>
      </c>
      <c r="H165" s="57">
        <f t="shared" si="19"/>
        <v>0</v>
      </c>
      <c r="I165" s="57">
        <f t="shared" si="19"/>
        <v>0</v>
      </c>
      <c r="J165" s="57">
        <f t="shared" si="19"/>
        <v>0</v>
      </c>
      <c r="K165" s="58">
        <f t="shared" si="19"/>
        <v>0</v>
      </c>
      <c r="L165" s="57">
        <f t="shared" si="19"/>
        <v>0</v>
      </c>
      <c r="M165" s="57">
        <f t="shared" si="19"/>
        <v>2719706</v>
      </c>
      <c r="N165" s="57">
        <f t="shared" si="19"/>
        <v>0</v>
      </c>
      <c r="O165" s="57">
        <f t="shared" si="19"/>
        <v>0</v>
      </c>
      <c r="P165" s="57">
        <f t="shared" si="19"/>
        <v>0</v>
      </c>
      <c r="Q165" s="57">
        <f t="shared" si="19"/>
        <v>0</v>
      </c>
      <c r="R165" s="57">
        <f t="shared" si="19"/>
        <v>0</v>
      </c>
      <c r="S165" s="57">
        <f t="shared" si="19"/>
        <v>0</v>
      </c>
      <c r="T165" s="57">
        <f t="shared" si="19"/>
        <v>0</v>
      </c>
      <c r="U165" s="57">
        <f t="shared" si="19"/>
        <v>0</v>
      </c>
      <c r="V165" s="57">
        <f t="shared" si="19"/>
        <v>0</v>
      </c>
      <c r="W165" s="57">
        <f t="shared" si="19"/>
        <v>0</v>
      </c>
      <c r="X165" s="57">
        <f t="shared" si="19"/>
        <v>0</v>
      </c>
      <c r="Y165" s="57">
        <f t="shared" si="19"/>
        <v>0</v>
      </c>
      <c r="Z165" s="57">
        <f t="shared" si="19"/>
        <v>0</v>
      </c>
      <c r="AA165" s="57">
        <f t="shared" si="19"/>
        <v>0</v>
      </c>
      <c r="AB165" s="59" t="s">
        <v>17016</v>
      </c>
    </row>
    <row r="166" spans="1:28" ht="35.25" x14ac:dyDescent="0.5">
      <c r="A166">
        <v>1</v>
      </c>
      <c r="B166" s="30">
        <f>SUBTOTAL(103,$A$9:A166)</f>
        <v>145</v>
      </c>
      <c r="C166" s="61" t="s">
        <v>15701</v>
      </c>
      <c r="D166" s="57">
        <f t="shared" si="18"/>
        <v>309569.93</v>
      </c>
      <c r="E166" s="62">
        <v>0</v>
      </c>
      <c r="F166" s="62">
        <v>0</v>
      </c>
      <c r="G166" s="62">
        <v>309569.93</v>
      </c>
      <c r="H166" s="62">
        <v>0</v>
      </c>
      <c r="I166" s="62">
        <v>0</v>
      </c>
      <c r="J166" s="62">
        <v>0</v>
      </c>
      <c r="K166" s="63">
        <v>0</v>
      </c>
      <c r="L166" s="62">
        <v>0</v>
      </c>
      <c r="M166" s="62">
        <v>0</v>
      </c>
      <c r="N166" s="62">
        <v>0</v>
      </c>
      <c r="O166" s="62">
        <v>0</v>
      </c>
      <c r="P166" s="62">
        <v>0</v>
      </c>
      <c r="Q166" s="62">
        <v>0</v>
      </c>
      <c r="R166" s="62">
        <v>0</v>
      </c>
      <c r="S166" s="62">
        <v>0</v>
      </c>
      <c r="T166" s="62">
        <v>0</v>
      </c>
      <c r="U166" s="62">
        <v>0</v>
      </c>
      <c r="V166" s="62">
        <v>0</v>
      </c>
      <c r="W166" s="62">
        <v>0</v>
      </c>
      <c r="X166" s="62">
        <v>0</v>
      </c>
      <c r="Y166" s="62">
        <v>0</v>
      </c>
      <c r="Z166" s="62">
        <v>0</v>
      </c>
      <c r="AA166" s="62">
        <v>0</v>
      </c>
      <c r="AB166" s="64" t="s">
        <v>16980</v>
      </c>
    </row>
    <row r="167" spans="1:28" ht="35.25" x14ac:dyDescent="0.5">
      <c r="A167">
        <v>1</v>
      </c>
      <c r="B167" s="30">
        <f>SUBTOTAL(103,$A$9:A167)</f>
        <v>146</v>
      </c>
      <c r="C167" s="61" t="s">
        <v>2726</v>
      </c>
      <c r="D167" s="57">
        <f t="shared" si="18"/>
        <v>90000</v>
      </c>
      <c r="E167" s="62">
        <v>0</v>
      </c>
      <c r="F167" s="62">
        <v>0</v>
      </c>
      <c r="G167" s="62">
        <v>0</v>
      </c>
      <c r="H167" s="62">
        <v>0</v>
      </c>
      <c r="I167" s="62">
        <v>0</v>
      </c>
      <c r="J167" s="62">
        <v>0</v>
      </c>
      <c r="K167" s="63">
        <v>0</v>
      </c>
      <c r="L167" s="62">
        <v>0</v>
      </c>
      <c r="M167" s="62">
        <v>90000</v>
      </c>
      <c r="N167" s="62">
        <v>0</v>
      </c>
      <c r="O167" s="62">
        <v>0</v>
      </c>
      <c r="P167" s="62">
        <v>0</v>
      </c>
      <c r="Q167" s="62">
        <v>0</v>
      </c>
      <c r="R167" s="62">
        <v>0</v>
      </c>
      <c r="S167" s="62">
        <v>0</v>
      </c>
      <c r="T167" s="62">
        <v>0</v>
      </c>
      <c r="U167" s="62">
        <v>0</v>
      </c>
      <c r="V167" s="62">
        <v>0</v>
      </c>
      <c r="W167" s="62">
        <v>0</v>
      </c>
      <c r="X167" s="62">
        <v>0</v>
      </c>
      <c r="Y167" s="62">
        <v>0</v>
      </c>
      <c r="Z167" s="62">
        <v>0</v>
      </c>
      <c r="AA167" s="62">
        <v>0</v>
      </c>
      <c r="AB167" s="64" t="s">
        <v>16980</v>
      </c>
    </row>
    <row r="168" spans="1:28" ht="35.25" x14ac:dyDescent="0.5">
      <c r="A168">
        <v>1</v>
      </c>
      <c r="B168" s="30">
        <f>SUBTOTAL(103,$A$9:A168)</f>
        <v>147</v>
      </c>
      <c r="C168" s="61" t="s">
        <v>15753</v>
      </c>
      <c r="D168" s="57">
        <f t="shared" si="18"/>
        <v>2429706</v>
      </c>
      <c r="E168" s="62">
        <v>0</v>
      </c>
      <c r="F168" s="62">
        <v>0</v>
      </c>
      <c r="G168" s="62">
        <v>0</v>
      </c>
      <c r="H168" s="62">
        <v>0</v>
      </c>
      <c r="I168" s="62">
        <v>0</v>
      </c>
      <c r="J168" s="62">
        <v>0</v>
      </c>
      <c r="K168" s="63">
        <v>0</v>
      </c>
      <c r="L168" s="62">
        <v>0</v>
      </c>
      <c r="M168" s="62">
        <v>2429706</v>
      </c>
      <c r="N168" s="62">
        <v>0</v>
      </c>
      <c r="O168" s="62">
        <v>0</v>
      </c>
      <c r="P168" s="62">
        <v>0</v>
      </c>
      <c r="Q168" s="62">
        <v>0</v>
      </c>
      <c r="R168" s="62">
        <v>0</v>
      </c>
      <c r="S168" s="62">
        <v>0</v>
      </c>
      <c r="T168" s="62">
        <v>0</v>
      </c>
      <c r="U168" s="62">
        <v>0</v>
      </c>
      <c r="V168" s="62">
        <v>0</v>
      </c>
      <c r="W168" s="62">
        <v>0</v>
      </c>
      <c r="X168" s="62">
        <v>0</v>
      </c>
      <c r="Y168" s="62">
        <v>0</v>
      </c>
      <c r="Z168" s="62">
        <v>0</v>
      </c>
      <c r="AA168" s="62">
        <v>0</v>
      </c>
      <c r="AB168" s="64" t="s">
        <v>16980</v>
      </c>
    </row>
    <row r="169" spans="1:28" ht="35.25" x14ac:dyDescent="0.5">
      <c r="A169">
        <v>1</v>
      </c>
      <c r="B169" s="30">
        <f>SUBTOTAL(103,$A$9:A169)</f>
        <v>148</v>
      </c>
      <c r="C169" s="61" t="s">
        <v>15761</v>
      </c>
      <c r="D169" s="57">
        <f t="shared" si="18"/>
        <v>200000</v>
      </c>
      <c r="E169" s="62">
        <v>0</v>
      </c>
      <c r="F169" s="62">
        <v>0</v>
      </c>
      <c r="G169" s="62">
        <v>0</v>
      </c>
      <c r="H169" s="62">
        <v>0</v>
      </c>
      <c r="I169" s="62">
        <v>0</v>
      </c>
      <c r="J169" s="62">
        <v>0</v>
      </c>
      <c r="K169" s="63">
        <v>0</v>
      </c>
      <c r="L169" s="62">
        <v>0</v>
      </c>
      <c r="M169" s="62">
        <v>200000</v>
      </c>
      <c r="N169" s="62">
        <v>0</v>
      </c>
      <c r="O169" s="62">
        <v>0</v>
      </c>
      <c r="P169" s="62">
        <v>0</v>
      </c>
      <c r="Q169" s="62">
        <v>0</v>
      </c>
      <c r="R169" s="62">
        <v>0</v>
      </c>
      <c r="S169" s="62">
        <v>0</v>
      </c>
      <c r="T169" s="62">
        <v>0</v>
      </c>
      <c r="U169" s="62">
        <v>0</v>
      </c>
      <c r="V169" s="62">
        <v>0</v>
      </c>
      <c r="W169" s="62">
        <v>0</v>
      </c>
      <c r="X169" s="62">
        <v>0</v>
      </c>
      <c r="Y169" s="62">
        <v>0</v>
      </c>
      <c r="Z169" s="62">
        <v>0</v>
      </c>
      <c r="AA169" s="62">
        <v>0</v>
      </c>
      <c r="AB169" s="64" t="s">
        <v>16980</v>
      </c>
    </row>
    <row r="170" spans="1:28" ht="35.25" x14ac:dyDescent="0.5">
      <c r="B170" s="60" t="s">
        <v>304</v>
      </c>
      <c r="C170" s="61"/>
      <c r="D170" s="57">
        <f t="shared" si="18"/>
        <v>2699862</v>
      </c>
      <c r="E170" s="57">
        <f>SUM(E171:E172)</f>
        <v>0</v>
      </c>
      <c r="F170" s="57">
        <f t="shared" ref="F170:AA170" si="20">SUM(F171:F172)</f>
        <v>0</v>
      </c>
      <c r="G170" s="57">
        <f t="shared" si="20"/>
        <v>0</v>
      </c>
      <c r="H170" s="57">
        <f t="shared" si="20"/>
        <v>0</v>
      </c>
      <c r="I170" s="57">
        <f t="shared" si="20"/>
        <v>0</v>
      </c>
      <c r="J170" s="57">
        <f t="shared" si="20"/>
        <v>0</v>
      </c>
      <c r="K170" s="58">
        <f t="shared" si="20"/>
        <v>0</v>
      </c>
      <c r="L170" s="57">
        <f t="shared" si="20"/>
        <v>0</v>
      </c>
      <c r="M170" s="57">
        <f t="shared" si="20"/>
        <v>0</v>
      </c>
      <c r="N170" s="57">
        <f t="shared" si="20"/>
        <v>0</v>
      </c>
      <c r="O170" s="57">
        <f t="shared" si="20"/>
        <v>2699862</v>
      </c>
      <c r="P170" s="57">
        <f t="shared" si="20"/>
        <v>0</v>
      </c>
      <c r="Q170" s="57">
        <f t="shared" si="20"/>
        <v>0</v>
      </c>
      <c r="R170" s="57">
        <f t="shared" si="20"/>
        <v>0</v>
      </c>
      <c r="S170" s="57">
        <f t="shared" si="20"/>
        <v>0</v>
      </c>
      <c r="T170" s="57">
        <f t="shared" si="20"/>
        <v>0</v>
      </c>
      <c r="U170" s="57">
        <f t="shared" si="20"/>
        <v>0</v>
      </c>
      <c r="V170" s="57">
        <f t="shared" si="20"/>
        <v>0</v>
      </c>
      <c r="W170" s="57">
        <f t="shared" si="20"/>
        <v>0</v>
      </c>
      <c r="X170" s="57">
        <f t="shared" si="20"/>
        <v>0</v>
      </c>
      <c r="Y170" s="57">
        <f t="shared" si="20"/>
        <v>0</v>
      </c>
      <c r="Z170" s="57">
        <f t="shared" si="20"/>
        <v>0</v>
      </c>
      <c r="AA170" s="57">
        <f t="shared" si="20"/>
        <v>0</v>
      </c>
      <c r="AB170" s="59" t="s">
        <v>17016</v>
      </c>
    </row>
    <row r="171" spans="1:28" ht="35.25" x14ac:dyDescent="0.5">
      <c r="A171">
        <v>1</v>
      </c>
      <c r="B171" s="30">
        <f>SUBTOTAL(103,$A$9:A171)</f>
        <v>149</v>
      </c>
      <c r="C171" s="61" t="s">
        <v>16720</v>
      </c>
      <c r="D171" s="57">
        <f t="shared" si="18"/>
        <v>1117833</v>
      </c>
      <c r="E171" s="62">
        <v>0</v>
      </c>
      <c r="F171" s="62">
        <v>0</v>
      </c>
      <c r="G171" s="62">
        <v>0</v>
      </c>
      <c r="H171" s="62">
        <v>0</v>
      </c>
      <c r="I171" s="62">
        <v>0</v>
      </c>
      <c r="J171" s="62">
        <v>0</v>
      </c>
      <c r="K171" s="63">
        <v>0</v>
      </c>
      <c r="L171" s="62">
        <v>0</v>
      </c>
      <c r="M171" s="62">
        <v>0</v>
      </c>
      <c r="N171" s="62">
        <v>0</v>
      </c>
      <c r="O171" s="62">
        <v>1117833</v>
      </c>
      <c r="P171" s="62">
        <v>0</v>
      </c>
      <c r="Q171" s="62">
        <v>0</v>
      </c>
      <c r="R171" s="62">
        <v>0</v>
      </c>
      <c r="S171" s="62">
        <v>0</v>
      </c>
      <c r="T171" s="62">
        <v>0</v>
      </c>
      <c r="U171" s="62">
        <v>0</v>
      </c>
      <c r="V171" s="62">
        <v>0</v>
      </c>
      <c r="W171" s="62">
        <v>0</v>
      </c>
      <c r="X171" s="62">
        <v>0</v>
      </c>
      <c r="Y171" s="62">
        <v>0</v>
      </c>
      <c r="Z171" s="62">
        <v>0</v>
      </c>
      <c r="AA171" s="62">
        <v>0</v>
      </c>
      <c r="AB171" s="64" t="s">
        <v>16980</v>
      </c>
    </row>
    <row r="172" spans="1:28" ht="35.25" x14ac:dyDescent="0.5">
      <c r="A172">
        <v>1</v>
      </c>
      <c r="B172" s="30">
        <f>SUBTOTAL(103,$A$9:A172)</f>
        <v>150</v>
      </c>
      <c r="C172" s="61" t="s">
        <v>16670</v>
      </c>
      <c r="D172" s="57">
        <f t="shared" si="18"/>
        <v>1582029</v>
      </c>
      <c r="E172" s="62">
        <v>0</v>
      </c>
      <c r="F172" s="62">
        <v>0</v>
      </c>
      <c r="G172" s="62">
        <v>0</v>
      </c>
      <c r="H172" s="62">
        <v>0</v>
      </c>
      <c r="I172" s="62">
        <v>0</v>
      </c>
      <c r="J172" s="62">
        <v>0</v>
      </c>
      <c r="K172" s="63">
        <v>0</v>
      </c>
      <c r="L172" s="62">
        <v>0</v>
      </c>
      <c r="M172" s="62">
        <v>0</v>
      </c>
      <c r="N172" s="62">
        <v>0</v>
      </c>
      <c r="O172" s="62">
        <v>1582029</v>
      </c>
      <c r="P172" s="62">
        <v>0</v>
      </c>
      <c r="Q172" s="62">
        <v>0</v>
      </c>
      <c r="R172" s="62">
        <v>0</v>
      </c>
      <c r="S172" s="62">
        <v>0</v>
      </c>
      <c r="T172" s="62">
        <v>0</v>
      </c>
      <c r="U172" s="62">
        <v>0</v>
      </c>
      <c r="V172" s="62">
        <v>0</v>
      </c>
      <c r="W172" s="62">
        <v>0</v>
      </c>
      <c r="X172" s="62">
        <v>0</v>
      </c>
      <c r="Y172" s="62">
        <v>0</v>
      </c>
      <c r="Z172" s="62">
        <v>0</v>
      </c>
      <c r="AA172" s="62">
        <v>0</v>
      </c>
      <c r="AB172" s="64" t="s">
        <v>16980</v>
      </c>
    </row>
    <row r="173" spans="1:28" ht="35.25" x14ac:dyDescent="0.5">
      <c r="B173" s="61" t="s">
        <v>457</v>
      </c>
      <c r="C173" s="61"/>
      <c r="D173" s="57">
        <f>D174+D175</f>
        <v>515355.11</v>
      </c>
      <c r="E173" s="57">
        <f t="shared" ref="E173:AA173" si="21">E174+E175</f>
        <v>0</v>
      </c>
      <c r="F173" s="57">
        <f t="shared" si="21"/>
        <v>0</v>
      </c>
      <c r="G173" s="57">
        <f t="shared" si="21"/>
        <v>0</v>
      </c>
      <c r="H173" s="57">
        <f t="shared" si="21"/>
        <v>0</v>
      </c>
      <c r="I173" s="57">
        <f t="shared" si="21"/>
        <v>0</v>
      </c>
      <c r="J173" s="57">
        <f t="shared" si="21"/>
        <v>0</v>
      </c>
      <c r="K173" s="58">
        <f t="shared" si="21"/>
        <v>0</v>
      </c>
      <c r="L173" s="57">
        <f t="shared" si="21"/>
        <v>0</v>
      </c>
      <c r="M173" s="57">
        <f t="shared" si="21"/>
        <v>0</v>
      </c>
      <c r="N173" s="57">
        <f t="shared" si="21"/>
        <v>0</v>
      </c>
      <c r="O173" s="57">
        <f t="shared" si="21"/>
        <v>515355.11</v>
      </c>
      <c r="P173" s="57">
        <f t="shared" si="21"/>
        <v>0</v>
      </c>
      <c r="Q173" s="57">
        <f t="shared" si="21"/>
        <v>0</v>
      </c>
      <c r="R173" s="57">
        <f t="shared" si="21"/>
        <v>0</v>
      </c>
      <c r="S173" s="57">
        <f t="shared" si="21"/>
        <v>0</v>
      </c>
      <c r="T173" s="57">
        <f t="shared" si="21"/>
        <v>0</v>
      </c>
      <c r="U173" s="57">
        <f t="shared" si="21"/>
        <v>0</v>
      </c>
      <c r="V173" s="57">
        <f t="shared" si="21"/>
        <v>0</v>
      </c>
      <c r="W173" s="57">
        <f t="shared" si="21"/>
        <v>0</v>
      </c>
      <c r="X173" s="57">
        <f t="shared" si="21"/>
        <v>0</v>
      </c>
      <c r="Y173" s="57">
        <f t="shared" si="21"/>
        <v>0</v>
      </c>
      <c r="Z173" s="57">
        <f t="shared" si="21"/>
        <v>0</v>
      </c>
      <c r="AA173" s="57">
        <f t="shared" si="21"/>
        <v>0</v>
      </c>
      <c r="AB173" s="59" t="s">
        <v>17016</v>
      </c>
    </row>
    <row r="174" spans="1:28" ht="35.25" x14ac:dyDescent="0.5">
      <c r="A174">
        <v>1</v>
      </c>
      <c r="B174" s="30">
        <f>SUBTOTAL(103,$A$9:A174)</f>
        <v>151</v>
      </c>
      <c r="C174" s="61" t="s">
        <v>8194</v>
      </c>
      <c r="D174" s="57">
        <f t="shared" si="18"/>
        <v>332040.46000000002</v>
      </c>
      <c r="E174" s="62">
        <v>0</v>
      </c>
      <c r="F174" s="62">
        <v>0</v>
      </c>
      <c r="G174" s="62">
        <v>0</v>
      </c>
      <c r="H174" s="62">
        <v>0</v>
      </c>
      <c r="I174" s="62">
        <v>0</v>
      </c>
      <c r="J174" s="62">
        <v>0</v>
      </c>
      <c r="K174" s="63">
        <v>0</v>
      </c>
      <c r="L174" s="62">
        <v>0</v>
      </c>
      <c r="M174" s="62">
        <v>0</v>
      </c>
      <c r="N174" s="62">
        <v>0</v>
      </c>
      <c r="O174" s="62">
        <v>332040.46000000002</v>
      </c>
      <c r="P174" s="62">
        <v>0</v>
      </c>
      <c r="Q174" s="62">
        <v>0</v>
      </c>
      <c r="R174" s="62">
        <v>0</v>
      </c>
      <c r="S174" s="62">
        <v>0</v>
      </c>
      <c r="T174" s="62">
        <v>0</v>
      </c>
      <c r="U174" s="62">
        <v>0</v>
      </c>
      <c r="V174" s="62">
        <v>0</v>
      </c>
      <c r="W174" s="62">
        <v>0</v>
      </c>
      <c r="X174" s="62">
        <v>0</v>
      </c>
      <c r="Y174" s="62">
        <v>0</v>
      </c>
      <c r="Z174" s="62">
        <v>0</v>
      </c>
      <c r="AA174" s="62">
        <v>0</v>
      </c>
      <c r="AB174" s="64" t="s">
        <v>16980</v>
      </c>
    </row>
    <row r="175" spans="1:28" ht="35.25" x14ac:dyDescent="0.5">
      <c r="A175">
        <v>1</v>
      </c>
      <c r="B175" s="30">
        <f>SUBTOTAL(103,$A$9:A175)</f>
        <v>152</v>
      </c>
      <c r="C175" s="61" t="s">
        <v>8166</v>
      </c>
      <c r="D175" s="57">
        <f t="shared" si="18"/>
        <v>183314.65</v>
      </c>
      <c r="E175" s="62">
        <v>0</v>
      </c>
      <c r="F175" s="62">
        <v>0</v>
      </c>
      <c r="G175" s="62">
        <v>0</v>
      </c>
      <c r="H175" s="62">
        <v>0</v>
      </c>
      <c r="I175" s="62">
        <v>0</v>
      </c>
      <c r="J175" s="62">
        <v>0</v>
      </c>
      <c r="K175" s="63">
        <v>0</v>
      </c>
      <c r="L175" s="62">
        <v>0</v>
      </c>
      <c r="M175" s="62">
        <v>0</v>
      </c>
      <c r="N175" s="62">
        <v>0</v>
      </c>
      <c r="O175" s="62">
        <v>183314.65</v>
      </c>
      <c r="P175" s="62">
        <v>0</v>
      </c>
      <c r="Q175" s="62">
        <v>0</v>
      </c>
      <c r="R175" s="62">
        <v>0</v>
      </c>
      <c r="S175" s="62">
        <v>0</v>
      </c>
      <c r="T175" s="62">
        <v>0</v>
      </c>
      <c r="U175" s="62">
        <v>0</v>
      </c>
      <c r="V175" s="62">
        <v>0</v>
      </c>
      <c r="W175" s="62">
        <v>0</v>
      </c>
      <c r="X175" s="62">
        <v>0</v>
      </c>
      <c r="Y175" s="62">
        <v>0</v>
      </c>
      <c r="Z175" s="62">
        <v>0</v>
      </c>
      <c r="AA175" s="62">
        <v>0</v>
      </c>
      <c r="AB175" s="64" t="s">
        <v>16980</v>
      </c>
    </row>
    <row r="176" spans="1:28" ht="35.25" x14ac:dyDescent="0.5">
      <c r="B176" s="61" t="s">
        <v>17462</v>
      </c>
      <c r="C176" s="61"/>
      <c r="D176" s="57">
        <f>D177+D178</f>
        <v>934400</v>
      </c>
      <c r="E176" s="57">
        <f t="shared" ref="E176:AA176" si="22">E177+E178</f>
        <v>0</v>
      </c>
      <c r="F176" s="57">
        <f t="shared" si="22"/>
        <v>0</v>
      </c>
      <c r="G176" s="57">
        <f t="shared" si="22"/>
        <v>0</v>
      </c>
      <c r="H176" s="57">
        <f t="shared" si="22"/>
        <v>0</v>
      </c>
      <c r="I176" s="57">
        <f t="shared" si="22"/>
        <v>0</v>
      </c>
      <c r="J176" s="57">
        <f t="shared" si="22"/>
        <v>0</v>
      </c>
      <c r="K176" s="58">
        <f t="shared" si="22"/>
        <v>0</v>
      </c>
      <c r="L176" s="57">
        <f t="shared" si="22"/>
        <v>0</v>
      </c>
      <c r="M176" s="57">
        <f t="shared" si="22"/>
        <v>0</v>
      </c>
      <c r="N176" s="57">
        <f t="shared" si="22"/>
        <v>0</v>
      </c>
      <c r="O176" s="57">
        <f t="shared" si="22"/>
        <v>0</v>
      </c>
      <c r="P176" s="57">
        <f t="shared" si="22"/>
        <v>934400</v>
      </c>
      <c r="Q176" s="57">
        <f t="shared" si="22"/>
        <v>0</v>
      </c>
      <c r="R176" s="57">
        <f t="shared" si="22"/>
        <v>0</v>
      </c>
      <c r="S176" s="57">
        <f t="shared" si="22"/>
        <v>0</v>
      </c>
      <c r="T176" s="57">
        <f t="shared" si="22"/>
        <v>0</v>
      </c>
      <c r="U176" s="57">
        <f t="shared" si="22"/>
        <v>0</v>
      </c>
      <c r="V176" s="57">
        <f t="shared" si="22"/>
        <v>0</v>
      </c>
      <c r="W176" s="57">
        <f t="shared" si="22"/>
        <v>0</v>
      </c>
      <c r="X176" s="57">
        <f t="shared" si="22"/>
        <v>0</v>
      </c>
      <c r="Y176" s="57">
        <f t="shared" si="22"/>
        <v>0</v>
      </c>
      <c r="Z176" s="57">
        <f t="shared" si="22"/>
        <v>0</v>
      </c>
      <c r="AA176" s="57">
        <f t="shared" si="22"/>
        <v>0</v>
      </c>
      <c r="AB176" s="59" t="s">
        <v>17016</v>
      </c>
    </row>
    <row r="177" spans="1:28" ht="35.25" x14ac:dyDescent="0.5">
      <c r="A177">
        <v>1</v>
      </c>
      <c r="B177" s="30">
        <f>SUBTOTAL(103,$A$9:A177)</f>
        <v>153</v>
      </c>
      <c r="C177" s="61" t="s">
        <v>10028</v>
      </c>
      <c r="D177" s="57">
        <f t="shared" si="18"/>
        <v>467200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3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467200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4" t="s">
        <v>16980</v>
      </c>
    </row>
    <row r="178" spans="1:28" ht="35.25" x14ac:dyDescent="0.5">
      <c r="A178">
        <v>1</v>
      </c>
      <c r="B178" s="30">
        <f>SUBTOTAL(103,$A$9:A178)</f>
        <v>154</v>
      </c>
      <c r="C178" s="61" t="s">
        <v>10030</v>
      </c>
      <c r="D178" s="57">
        <f t="shared" si="18"/>
        <v>467200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3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467200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4" t="s">
        <v>16980</v>
      </c>
    </row>
    <row r="179" spans="1:28" ht="35.25" x14ac:dyDescent="0.5">
      <c r="B179" s="61" t="s">
        <v>497</v>
      </c>
      <c r="C179" s="61"/>
      <c r="D179" s="57">
        <f t="shared" si="18"/>
        <v>339926.9</v>
      </c>
      <c r="E179" s="57">
        <f t="shared" ref="E179:AA179" si="23">SUM(E180:E180)</f>
        <v>0</v>
      </c>
      <c r="F179" s="57">
        <f t="shared" si="23"/>
        <v>0</v>
      </c>
      <c r="G179" s="57">
        <f t="shared" si="23"/>
        <v>100000</v>
      </c>
      <c r="H179" s="57">
        <f t="shared" si="23"/>
        <v>0</v>
      </c>
      <c r="I179" s="57">
        <f t="shared" si="23"/>
        <v>0</v>
      </c>
      <c r="J179" s="57">
        <f t="shared" si="23"/>
        <v>0</v>
      </c>
      <c r="K179" s="58">
        <f t="shared" si="23"/>
        <v>0</v>
      </c>
      <c r="L179" s="57">
        <f t="shared" si="23"/>
        <v>0</v>
      </c>
      <c r="M179" s="57">
        <f t="shared" si="23"/>
        <v>239926.9</v>
      </c>
      <c r="N179" s="57">
        <f t="shared" si="23"/>
        <v>0</v>
      </c>
      <c r="O179" s="57">
        <f t="shared" si="23"/>
        <v>0</v>
      </c>
      <c r="P179" s="57">
        <f t="shared" si="23"/>
        <v>0</v>
      </c>
      <c r="Q179" s="57">
        <f t="shared" si="23"/>
        <v>0</v>
      </c>
      <c r="R179" s="57">
        <f t="shared" si="23"/>
        <v>0</v>
      </c>
      <c r="S179" s="57">
        <f t="shared" si="23"/>
        <v>0</v>
      </c>
      <c r="T179" s="57">
        <f t="shared" si="23"/>
        <v>0</v>
      </c>
      <c r="U179" s="57">
        <f t="shared" si="23"/>
        <v>0</v>
      </c>
      <c r="V179" s="57">
        <f t="shared" si="23"/>
        <v>0</v>
      </c>
      <c r="W179" s="57">
        <f t="shared" si="23"/>
        <v>0</v>
      </c>
      <c r="X179" s="57">
        <f t="shared" si="23"/>
        <v>0</v>
      </c>
      <c r="Y179" s="57">
        <f t="shared" si="23"/>
        <v>0</v>
      </c>
      <c r="Z179" s="57">
        <f t="shared" si="23"/>
        <v>0</v>
      </c>
      <c r="AA179" s="57">
        <f t="shared" si="23"/>
        <v>0</v>
      </c>
      <c r="AB179" s="59" t="s">
        <v>17016</v>
      </c>
    </row>
    <row r="180" spans="1:28" ht="35.25" x14ac:dyDescent="0.5">
      <c r="A180">
        <v>1</v>
      </c>
      <c r="B180" s="30">
        <f>SUBTOTAL(103,$A$9:A180)</f>
        <v>155</v>
      </c>
      <c r="C180" s="61" t="s">
        <v>2837</v>
      </c>
      <c r="D180" s="57">
        <f t="shared" si="18"/>
        <v>339926.9</v>
      </c>
      <c r="E180" s="62">
        <v>0</v>
      </c>
      <c r="F180" s="62">
        <v>0</v>
      </c>
      <c r="G180" s="62">
        <v>100000</v>
      </c>
      <c r="H180" s="62">
        <v>0</v>
      </c>
      <c r="I180" s="62">
        <v>0</v>
      </c>
      <c r="J180" s="62">
        <v>0</v>
      </c>
      <c r="K180" s="63">
        <v>0</v>
      </c>
      <c r="L180" s="62">
        <v>0</v>
      </c>
      <c r="M180" s="62">
        <v>239926.9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4">
        <v>2023</v>
      </c>
    </row>
    <row r="181" spans="1:28" ht="35.25" x14ac:dyDescent="0.5">
      <c r="B181" s="60" t="s">
        <v>17463</v>
      </c>
      <c r="C181" s="61"/>
      <c r="D181" s="57">
        <f t="shared" si="18"/>
        <v>2661897.48</v>
      </c>
      <c r="E181" s="57">
        <f t="shared" ref="E181:AA181" si="24">SUM(E182:E183)</f>
        <v>0</v>
      </c>
      <c r="F181" s="57">
        <f t="shared" si="24"/>
        <v>0</v>
      </c>
      <c r="G181" s="57">
        <f t="shared" si="24"/>
        <v>0</v>
      </c>
      <c r="H181" s="57">
        <f t="shared" si="24"/>
        <v>0</v>
      </c>
      <c r="I181" s="57">
        <f t="shared" si="24"/>
        <v>0</v>
      </c>
      <c r="J181" s="57">
        <f t="shared" si="24"/>
        <v>0</v>
      </c>
      <c r="K181" s="58">
        <f t="shared" si="24"/>
        <v>0</v>
      </c>
      <c r="L181" s="57">
        <f t="shared" si="24"/>
        <v>0</v>
      </c>
      <c r="M181" s="57">
        <f t="shared" si="24"/>
        <v>1592497.7</v>
      </c>
      <c r="N181" s="57">
        <f t="shared" si="24"/>
        <v>0</v>
      </c>
      <c r="O181" s="57">
        <f t="shared" si="24"/>
        <v>1069399.78</v>
      </c>
      <c r="P181" s="57">
        <f t="shared" si="24"/>
        <v>0</v>
      </c>
      <c r="Q181" s="57">
        <f t="shared" si="24"/>
        <v>0</v>
      </c>
      <c r="R181" s="57">
        <f t="shared" si="24"/>
        <v>0</v>
      </c>
      <c r="S181" s="57">
        <f t="shared" si="24"/>
        <v>0</v>
      </c>
      <c r="T181" s="57">
        <f t="shared" si="24"/>
        <v>0</v>
      </c>
      <c r="U181" s="57">
        <f t="shared" si="24"/>
        <v>0</v>
      </c>
      <c r="V181" s="57">
        <f t="shared" si="24"/>
        <v>0</v>
      </c>
      <c r="W181" s="57">
        <f t="shared" si="24"/>
        <v>0</v>
      </c>
      <c r="X181" s="57">
        <f t="shared" si="24"/>
        <v>0</v>
      </c>
      <c r="Y181" s="57">
        <f t="shared" si="24"/>
        <v>0</v>
      </c>
      <c r="Z181" s="57">
        <f t="shared" si="24"/>
        <v>0</v>
      </c>
      <c r="AA181" s="57">
        <f t="shared" si="24"/>
        <v>0</v>
      </c>
      <c r="AB181" s="59" t="s">
        <v>17016</v>
      </c>
    </row>
    <row r="182" spans="1:28" ht="35.25" x14ac:dyDescent="0.5">
      <c r="A182">
        <v>1</v>
      </c>
      <c r="B182" s="30">
        <f>SUBTOTAL(103,$A$9:A182)</f>
        <v>156</v>
      </c>
      <c r="C182" s="61" t="s">
        <v>16529</v>
      </c>
      <c r="D182" s="57">
        <f t="shared" si="18"/>
        <v>1592497.7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3">
        <v>0</v>
      </c>
      <c r="L182" s="62">
        <v>0</v>
      </c>
      <c r="M182" s="62">
        <v>1592497.7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4">
        <v>2023</v>
      </c>
    </row>
    <row r="183" spans="1:28" ht="35.25" x14ac:dyDescent="0.5">
      <c r="A183">
        <v>1</v>
      </c>
      <c r="B183" s="30">
        <f>SUBTOTAL(103,$A$9:A183)</f>
        <v>157</v>
      </c>
      <c r="C183" s="61" t="s">
        <v>16533</v>
      </c>
      <c r="D183" s="57">
        <f t="shared" si="18"/>
        <v>1069399.78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3">
        <v>0</v>
      </c>
      <c r="L183" s="62">
        <v>0</v>
      </c>
      <c r="M183" s="62">
        <v>0</v>
      </c>
      <c r="N183" s="62">
        <v>0</v>
      </c>
      <c r="O183" s="62">
        <v>1069399.78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4">
        <v>2023</v>
      </c>
    </row>
    <row r="184" spans="1:28" ht="35.25" x14ac:dyDescent="0.5">
      <c r="B184" s="60" t="s">
        <v>496</v>
      </c>
      <c r="C184" s="61"/>
      <c r="D184" s="57">
        <f t="shared" si="18"/>
        <v>1491297.58</v>
      </c>
      <c r="E184" s="57">
        <f t="shared" ref="E184:AA184" si="25">SUM(E185:E186)</f>
        <v>0</v>
      </c>
      <c r="F184" s="57">
        <f t="shared" si="25"/>
        <v>0</v>
      </c>
      <c r="G184" s="57">
        <f t="shared" si="25"/>
        <v>0</v>
      </c>
      <c r="H184" s="57">
        <f t="shared" si="25"/>
        <v>0</v>
      </c>
      <c r="I184" s="57">
        <f t="shared" si="25"/>
        <v>0</v>
      </c>
      <c r="J184" s="57">
        <f t="shared" si="25"/>
        <v>0</v>
      </c>
      <c r="K184" s="58">
        <f t="shared" si="25"/>
        <v>0</v>
      </c>
      <c r="L184" s="57">
        <f t="shared" si="25"/>
        <v>0</v>
      </c>
      <c r="M184" s="57">
        <f t="shared" si="25"/>
        <v>0</v>
      </c>
      <c r="N184" s="57">
        <f t="shared" si="25"/>
        <v>0</v>
      </c>
      <c r="O184" s="57">
        <f t="shared" si="25"/>
        <v>1491297.58</v>
      </c>
      <c r="P184" s="57">
        <f t="shared" si="25"/>
        <v>0</v>
      </c>
      <c r="Q184" s="57">
        <f t="shared" si="25"/>
        <v>0</v>
      </c>
      <c r="R184" s="57">
        <f t="shared" si="25"/>
        <v>0</v>
      </c>
      <c r="S184" s="57">
        <f t="shared" si="25"/>
        <v>0</v>
      </c>
      <c r="T184" s="57">
        <f t="shared" si="25"/>
        <v>0</v>
      </c>
      <c r="U184" s="57">
        <f t="shared" si="25"/>
        <v>0</v>
      </c>
      <c r="V184" s="57">
        <f t="shared" si="25"/>
        <v>0</v>
      </c>
      <c r="W184" s="57">
        <f t="shared" si="25"/>
        <v>0</v>
      </c>
      <c r="X184" s="57">
        <f t="shared" si="25"/>
        <v>0</v>
      </c>
      <c r="Y184" s="57">
        <f t="shared" si="25"/>
        <v>0</v>
      </c>
      <c r="Z184" s="57">
        <f t="shared" si="25"/>
        <v>0</v>
      </c>
      <c r="AA184" s="57">
        <f t="shared" si="25"/>
        <v>0</v>
      </c>
      <c r="AB184" s="59" t="s">
        <v>17016</v>
      </c>
    </row>
    <row r="185" spans="1:28" ht="35.25" x14ac:dyDescent="0.5">
      <c r="A185">
        <v>1</v>
      </c>
      <c r="B185" s="30">
        <f>SUBTOTAL(103,$A$9:A185)</f>
        <v>158</v>
      </c>
      <c r="C185" s="61" t="s">
        <v>16548</v>
      </c>
      <c r="D185" s="57">
        <f t="shared" si="18"/>
        <v>769221.3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3">
        <v>0</v>
      </c>
      <c r="L185" s="62">
        <v>0</v>
      </c>
      <c r="M185" s="62">
        <v>0</v>
      </c>
      <c r="N185" s="62">
        <v>0</v>
      </c>
      <c r="O185" s="62">
        <v>769221.3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4">
        <v>2023</v>
      </c>
    </row>
    <row r="186" spans="1:28" ht="35.25" x14ac:dyDescent="0.5">
      <c r="A186">
        <v>1</v>
      </c>
      <c r="B186" s="30">
        <f>SUBTOTAL(103,$A$9:A186)</f>
        <v>159</v>
      </c>
      <c r="C186" s="61" t="s">
        <v>16540</v>
      </c>
      <c r="D186" s="57">
        <f t="shared" si="18"/>
        <v>722076.28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3">
        <v>0</v>
      </c>
      <c r="L186" s="62">
        <v>0</v>
      </c>
      <c r="M186" s="62">
        <v>0</v>
      </c>
      <c r="N186" s="62">
        <v>0</v>
      </c>
      <c r="O186" s="62">
        <v>722076.28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4">
        <v>2023</v>
      </c>
    </row>
  </sheetData>
  <mergeCells count="24">
    <mergeCell ref="Z3:Z4"/>
    <mergeCell ref="AA3:AA4"/>
    <mergeCell ref="T3:T4"/>
    <mergeCell ref="U3:U4"/>
    <mergeCell ref="V3:V4"/>
    <mergeCell ref="W3:W4"/>
    <mergeCell ref="X3:X4"/>
    <mergeCell ref="Y3:Y4"/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</mergeCells>
  <conditionalFormatting sqref="B9:C74">
    <cfRule type="duplicateValues" dxfId="20" priority="14" stopIfTrue="1"/>
  </conditionalFormatting>
  <conditionalFormatting sqref="C9:C58">
    <cfRule type="duplicateValues" dxfId="19" priority="13" stopIfTrue="1"/>
  </conditionalFormatting>
  <conditionalFormatting sqref="C59">
    <cfRule type="expression" dxfId="18" priority="9" stopIfTrue="1">
      <formula>AND(COUNTIF($C$2538:$C$2658, C59)+COUNTIF($C$2516:$C$2518, C59)+COUNTIF($C$1773:$C$2509, C59)&gt;1,NOT(ISBLANK(C59)))</formula>
    </cfRule>
  </conditionalFormatting>
  <conditionalFormatting sqref="C60:C71">
    <cfRule type="duplicateValues" dxfId="17" priority="10" stopIfTrue="1"/>
  </conditionalFormatting>
  <conditionalFormatting sqref="C72:C74">
    <cfRule type="duplicateValues" dxfId="16" priority="8" stopIfTrue="1"/>
  </conditionalFormatting>
  <conditionalFormatting sqref="C75:C77">
    <cfRule type="duplicateValues" dxfId="15" priority="7" stopIfTrue="1"/>
  </conditionalFormatting>
  <conditionalFormatting sqref="C78">
    <cfRule type="duplicateValues" dxfId="14" priority="5" stopIfTrue="1"/>
  </conditionalFormatting>
  <conditionalFormatting sqref="C79:C92">
    <cfRule type="duplicateValues" dxfId="13" priority="17" stopIfTrue="1"/>
  </conditionalFormatting>
  <conditionalFormatting sqref="C93:C95">
    <cfRule type="duplicateValues" dxfId="12" priority="6" stopIfTrue="1"/>
  </conditionalFormatting>
  <conditionalFormatting sqref="C96:C97">
    <cfRule type="duplicateValues" dxfId="11" priority="12" stopIfTrue="1"/>
  </conditionalFormatting>
  <conditionalFormatting sqref="C98:C111">
    <cfRule type="duplicateValues" dxfId="10" priority="15" stopIfTrue="1"/>
  </conditionalFormatting>
  <conditionalFormatting sqref="C112:C138">
    <cfRule type="duplicateValues" dxfId="9" priority="16" stopIfTrue="1"/>
  </conditionalFormatting>
  <conditionalFormatting sqref="C139:C140">
    <cfRule type="duplicateValues" dxfId="8" priority="11" stopIfTrue="1"/>
  </conditionalFormatting>
  <conditionalFormatting sqref="C141:C178">
    <cfRule type="expression" dxfId="7" priority="4" stopIfTrue="1">
      <formula>AND(COUNTIF($C$2469:$C$2469, C141)+COUNTIF($C$824:$C$1711, C141)&gt;1,NOT(ISBLANK(C141)))</formula>
    </cfRule>
  </conditionalFormatting>
  <conditionalFormatting sqref="C179:C180">
    <cfRule type="duplicateValues" dxfId="6" priority="20" stopIfTrue="1"/>
  </conditionalFormatting>
  <conditionalFormatting sqref="C181">
    <cfRule type="duplicateValues" dxfId="5" priority="19" stopIfTrue="1"/>
  </conditionalFormatting>
  <conditionalFormatting sqref="C182:C183">
    <cfRule type="duplicateValues" dxfId="4" priority="3" stopIfTrue="1"/>
  </conditionalFormatting>
  <conditionalFormatting sqref="C184">
    <cfRule type="duplicateValues" dxfId="3" priority="2" stopIfTrue="1"/>
  </conditionalFormatting>
  <conditionalFormatting sqref="C185:C186">
    <cfRule type="duplicateValues" dxfId="2" priority="1" stopIfTrue="1"/>
  </conditionalFormatting>
  <conditionalFormatting sqref="C187:C1003 C10:C178">
    <cfRule type="duplicateValues" dxfId="1" priority="18" stopIfTrue="1"/>
  </conditionalFormatting>
  <pageMargins left="0.23622047244094491" right="0.23622047244094491" top="0.55118110236220474" bottom="0.55118110236220474" header="0.31496062992125984" footer="0.31496062992125984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Реестр_итог</vt:lpstr>
      <vt:lpstr>Перечень_итог</vt:lpstr>
      <vt:lpstr>РО_итог</vt:lpstr>
      <vt:lpstr>Плановые показатели</vt:lpstr>
      <vt:lpstr>Реестр_бонусы</vt:lpstr>
      <vt:lpstr>Перечень_бонусы</vt:lpstr>
      <vt:lpstr>Планируемые_бонусы</vt:lpstr>
      <vt:lpstr>Спецсчета</vt:lpstr>
      <vt:lpstr>Перечень_итог!Область_печати</vt:lpstr>
      <vt:lpstr>Реестр_итог!Область_печати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2023-10-18T07:50:55Z</cp:lastPrinted>
  <dcterms:created xsi:type="dcterms:W3CDTF">2022-03-03T11:12:59Z</dcterms:created>
  <dcterms:modified xsi:type="dcterms:W3CDTF">2023-10-24T13:29:16Z</dcterms:modified>
</cp:coreProperties>
</file>